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2.xml" ContentType="application/vnd.openxmlformats-officedocument.drawing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chtiyar/Documents/Dataset/Telco Churn/SC Fix TelcoChurn/"/>
    </mc:Choice>
  </mc:AlternateContent>
  <xr:revisionPtr revIDLastSave="0" documentId="13_ncr:1_{D98108A3-7CC5-B449-878E-3496A97BE5CD}" xr6:coauthVersionLast="47" xr6:coauthVersionMax="47" xr10:uidLastSave="{00000000-0000-0000-0000-000000000000}"/>
  <bookViews>
    <workbookView xWindow="0" yWindow="0" windowWidth="28800" windowHeight="18000" activeTab="6" xr2:uid="{5BB9C399-187F-4A41-8CEA-048AB5FA23EA}"/>
  </bookViews>
  <sheets>
    <sheet name="Raw Data" sheetId="1" r:id="rId1"/>
    <sheet name="Clean Data" sheetId="4" r:id="rId2"/>
    <sheet name="Clean Data - Numerik" sheetId="10" r:id="rId3"/>
    <sheet name="Cleaning - Doc." sheetId="3" r:id="rId4"/>
    <sheet name="EDA - Doc." sheetId="7" r:id="rId5"/>
    <sheet name="Sheet1" sheetId="5" r:id="rId6"/>
    <sheet name="Sheet6" sheetId="12" r:id="rId7"/>
    <sheet name="Sheet5" sheetId="11" r:id="rId8"/>
  </sheets>
  <definedNames>
    <definedName name="_xlchart.v1.0" hidden="1">'Clean Data'!$K$2:$K$7044</definedName>
    <definedName name="_xlchart.v1.1" hidden="1">'Clean Data'!$D$2:$D$7044</definedName>
    <definedName name="_xlchart.v1.2" hidden="1">'Clean Data'!$K$2:$K$7044</definedName>
  </definedNames>
  <calcPr calcId="191029"/>
  <pivotCaches>
    <pivotCache cacheId="13" r:id="rId9"/>
    <pivotCache cacheId="1" r:id="rId10"/>
    <pivotCache cacheId="2" r:id="rId11"/>
    <pivotCache cacheId="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2" l="1"/>
  <c r="K117" i="7" a="1"/>
  <c r="K117" i="7"/>
  <c r="J117" i="7" a="1"/>
  <c r="J117" i="7" s="1"/>
  <c r="D117" i="7" a="1"/>
  <c r="D117" i="7" s="1"/>
  <c r="E117" i="7" a="1"/>
  <c r="E117" i="7"/>
  <c r="F117" i="7" a="1"/>
  <c r="F117" i="7" s="1"/>
  <c r="G117" i="7" a="1"/>
  <c r="G117" i="7" s="1"/>
  <c r="H117" i="7" a="1"/>
  <c r="H117" i="7" s="1"/>
  <c r="I117" i="7" a="1"/>
  <c r="I117" i="7"/>
  <c r="C117" i="7" a="1"/>
  <c r="C117" i="7" s="1"/>
  <c r="J97" i="7"/>
  <c r="J98" i="7"/>
  <c r="I96" i="7"/>
  <c r="I97" i="7"/>
  <c r="I98" i="7"/>
  <c r="H95" i="7"/>
  <c r="H96" i="7"/>
  <c r="H97" i="7"/>
  <c r="H98" i="7"/>
  <c r="D94" i="7"/>
  <c r="E94" i="7"/>
  <c r="F94" i="7"/>
  <c r="G94" i="7"/>
  <c r="D95" i="7"/>
  <c r="E95" i="7"/>
  <c r="F95" i="7"/>
  <c r="G95" i="7"/>
  <c r="D96" i="7"/>
  <c r="E96" i="7"/>
  <c r="F96" i="7"/>
  <c r="G96" i="7"/>
  <c r="D97" i="7"/>
  <c r="E97" i="7"/>
  <c r="F97" i="7"/>
  <c r="G97" i="7"/>
  <c r="D98" i="7"/>
  <c r="E98" i="7"/>
  <c r="F98" i="7"/>
  <c r="G98" i="7"/>
  <c r="C95" i="7"/>
  <c r="C96" i="7"/>
  <c r="C97" i="7"/>
  <c r="C98" i="7"/>
  <c r="D93" i="7"/>
  <c r="E93" i="7"/>
  <c r="F93" i="7"/>
  <c r="D92" i="7"/>
  <c r="E92" i="7"/>
  <c r="D91" i="7"/>
  <c r="C91" i="7"/>
  <c r="C92" i="7"/>
  <c r="C93" i="7"/>
  <c r="C94" i="7"/>
  <c r="C90" i="7"/>
  <c r="C111" i="5"/>
  <c r="C112" i="5"/>
  <c r="D112" i="5"/>
  <c r="C113" i="5"/>
  <c r="D113" i="5"/>
  <c r="E113" i="5"/>
  <c r="C114" i="5"/>
  <c r="D114" i="5"/>
  <c r="E114" i="5"/>
  <c r="F114" i="5"/>
  <c r="C115" i="5"/>
  <c r="D115" i="5"/>
  <c r="E115" i="5"/>
  <c r="F115" i="5"/>
  <c r="G115" i="5"/>
  <c r="C116" i="5"/>
  <c r="D116" i="5"/>
  <c r="E116" i="5"/>
  <c r="F116" i="5"/>
  <c r="G116" i="5"/>
  <c r="H116" i="5"/>
  <c r="C117" i="5"/>
  <c r="D117" i="5"/>
  <c r="E117" i="5"/>
  <c r="F117" i="5"/>
  <c r="G117" i="5"/>
  <c r="H117" i="5"/>
  <c r="I117" i="5"/>
  <c r="C118" i="5"/>
  <c r="D118" i="5"/>
  <c r="E118" i="5"/>
  <c r="F118" i="5"/>
  <c r="G118" i="5"/>
  <c r="H118" i="5"/>
  <c r="I118" i="5"/>
  <c r="J118" i="5"/>
  <c r="C128" i="5"/>
  <c r="D128" i="5"/>
  <c r="E128" i="5"/>
  <c r="F128" i="5"/>
  <c r="G128" i="5"/>
  <c r="H128" i="5"/>
  <c r="I128" i="5"/>
  <c r="J128" i="5"/>
  <c r="I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1442" i="10"/>
  <c r="I1443" i="10"/>
  <c r="I1444" i="10"/>
  <c r="I1445" i="10"/>
  <c r="I1446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I1486" i="10"/>
  <c r="I1487" i="10"/>
  <c r="I1488" i="10"/>
  <c r="I1489" i="10"/>
  <c r="I1490" i="10"/>
  <c r="I1491" i="10"/>
  <c r="I1492" i="10"/>
  <c r="I1493" i="10"/>
  <c r="I1494" i="10"/>
  <c r="I1495" i="10"/>
  <c r="I1496" i="10"/>
  <c r="I1497" i="10"/>
  <c r="I1498" i="10"/>
  <c r="I1499" i="10"/>
  <c r="I1500" i="10"/>
  <c r="I1501" i="10"/>
  <c r="I1502" i="10"/>
  <c r="I1503" i="10"/>
  <c r="I1504" i="10"/>
  <c r="I1505" i="10"/>
  <c r="I1506" i="10"/>
  <c r="I1507" i="10"/>
  <c r="I1508" i="10"/>
  <c r="I1509" i="10"/>
  <c r="I1510" i="10"/>
  <c r="I1511" i="10"/>
  <c r="I1512" i="10"/>
  <c r="I1513" i="10"/>
  <c r="I1514" i="10"/>
  <c r="I1515" i="10"/>
  <c r="I1516" i="10"/>
  <c r="I1517" i="10"/>
  <c r="I1518" i="10"/>
  <c r="I1519" i="10"/>
  <c r="I1520" i="10"/>
  <c r="I1521" i="10"/>
  <c r="I1522" i="10"/>
  <c r="I1523" i="10"/>
  <c r="I1524" i="10"/>
  <c r="I1525" i="10"/>
  <c r="I1526" i="10"/>
  <c r="I1527" i="10"/>
  <c r="I1528" i="10"/>
  <c r="I1529" i="10"/>
  <c r="I1530" i="10"/>
  <c r="I1531" i="10"/>
  <c r="I1532" i="10"/>
  <c r="I1533" i="10"/>
  <c r="I1534" i="10"/>
  <c r="I1535" i="10"/>
  <c r="I1536" i="10"/>
  <c r="I1537" i="10"/>
  <c r="I1538" i="10"/>
  <c r="I1539" i="10"/>
  <c r="I1540" i="10"/>
  <c r="I1541" i="10"/>
  <c r="I1542" i="10"/>
  <c r="I1543" i="10"/>
  <c r="I1544" i="10"/>
  <c r="I1545" i="10"/>
  <c r="I1546" i="10"/>
  <c r="I1547" i="10"/>
  <c r="I1548" i="10"/>
  <c r="I1549" i="10"/>
  <c r="I1550" i="10"/>
  <c r="I1551" i="10"/>
  <c r="I1552" i="10"/>
  <c r="I1553" i="10"/>
  <c r="I1554" i="10"/>
  <c r="I1555" i="10"/>
  <c r="I1556" i="10"/>
  <c r="I1557" i="10"/>
  <c r="I1558" i="10"/>
  <c r="I1559" i="10"/>
  <c r="I1560" i="10"/>
  <c r="I1561" i="10"/>
  <c r="I1562" i="10"/>
  <c r="I1563" i="10"/>
  <c r="I1564" i="10"/>
  <c r="I1565" i="10"/>
  <c r="I1566" i="10"/>
  <c r="I1567" i="10"/>
  <c r="I1568" i="10"/>
  <c r="I1569" i="10"/>
  <c r="I1570" i="10"/>
  <c r="I1571" i="10"/>
  <c r="I1572" i="10"/>
  <c r="I1573" i="10"/>
  <c r="I1574" i="10"/>
  <c r="I1575" i="10"/>
  <c r="I1576" i="10"/>
  <c r="I1577" i="10"/>
  <c r="I1578" i="10"/>
  <c r="I1579" i="10"/>
  <c r="I1580" i="10"/>
  <c r="I1581" i="10"/>
  <c r="I1582" i="10"/>
  <c r="I1583" i="10"/>
  <c r="I1584" i="10"/>
  <c r="I1585" i="10"/>
  <c r="I1586" i="10"/>
  <c r="I1587" i="10"/>
  <c r="I1588" i="10"/>
  <c r="I1589" i="10"/>
  <c r="I1590" i="10"/>
  <c r="I1591" i="10"/>
  <c r="I1592" i="10"/>
  <c r="I1593" i="10"/>
  <c r="I1594" i="10"/>
  <c r="I1595" i="10"/>
  <c r="I1596" i="10"/>
  <c r="I1597" i="10"/>
  <c r="I1598" i="10"/>
  <c r="I1599" i="10"/>
  <c r="I1600" i="10"/>
  <c r="I1601" i="10"/>
  <c r="I1602" i="10"/>
  <c r="I1603" i="10"/>
  <c r="I1604" i="10"/>
  <c r="I1605" i="10"/>
  <c r="I1606" i="10"/>
  <c r="I1607" i="10"/>
  <c r="I1608" i="10"/>
  <c r="I1609" i="10"/>
  <c r="I1610" i="10"/>
  <c r="I1611" i="10"/>
  <c r="I1612" i="10"/>
  <c r="I1613" i="10"/>
  <c r="I1614" i="10"/>
  <c r="I1615" i="10"/>
  <c r="I1616" i="10"/>
  <c r="I1617" i="10"/>
  <c r="I1618" i="10"/>
  <c r="I1619" i="10"/>
  <c r="I1620" i="10"/>
  <c r="I1621" i="10"/>
  <c r="I1622" i="10"/>
  <c r="I1623" i="10"/>
  <c r="I1624" i="10"/>
  <c r="I1625" i="10"/>
  <c r="I1626" i="10"/>
  <c r="I1627" i="10"/>
  <c r="I1628" i="10"/>
  <c r="I1629" i="10"/>
  <c r="I1630" i="10"/>
  <c r="I1631" i="10"/>
  <c r="I1632" i="10"/>
  <c r="I1633" i="10"/>
  <c r="I1634" i="10"/>
  <c r="I1635" i="10"/>
  <c r="I1636" i="10"/>
  <c r="I1637" i="10"/>
  <c r="I1638" i="10"/>
  <c r="I1639" i="10"/>
  <c r="I1640" i="10"/>
  <c r="I1641" i="10"/>
  <c r="I1642" i="10"/>
  <c r="I1643" i="10"/>
  <c r="I1644" i="10"/>
  <c r="I1645" i="10"/>
  <c r="I1646" i="10"/>
  <c r="I1647" i="10"/>
  <c r="I1648" i="10"/>
  <c r="I1649" i="10"/>
  <c r="I1650" i="10"/>
  <c r="I1651" i="10"/>
  <c r="I1652" i="10"/>
  <c r="I1653" i="10"/>
  <c r="I1654" i="10"/>
  <c r="I1655" i="10"/>
  <c r="I1656" i="10"/>
  <c r="I1657" i="10"/>
  <c r="I1658" i="10"/>
  <c r="I1659" i="10"/>
  <c r="I1660" i="10"/>
  <c r="I1661" i="10"/>
  <c r="I1662" i="10"/>
  <c r="I1663" i="10"/>
  <c r="I1664" i="10"/>
  <c r="I1665" i="10"/>
  <c r="I1666" i="10"/>
  <c r="I1667" i="10"/>
  <c r="I1668" i="10"/>
  <c r="I1669" i="10"/>
  <c r="I1670" i="10"/>
  <c r="I1671" i="10"/>
  <c r="I1672" i="10"/>
  <c r="I1673" i="10"/>
  <c r="I1674" i="10"/>
  <c r="I1675" i="10"/>
  <c r="I1676" i="10"/>
  <c r="I1677" i="10"/>
  <c r="I1678" i="10"/>
  <c r="I1679" i="10"/>
  <c r="I1680" i="10"/>
  <c r="I1681" i="10"/>
  <c r="I1682" i="10"/>
  <c r="I1683" i="10"/>
  <c r="I1684" i="10"/>
  <c r="I1685" i="10"/>
  <c r="I1686" i="10"/>
  <c r="I1687" i="10"/>
  <c r="I1688" i="10"/>
  <c r="I1689" i="10"/>
  <c r="I1690" i="10"/>
  <c r="I1691" i="10"/>
  <c r="I1692" i="10"/>
  <c r="I1693" i="10"/>
  <c r="I1694" i="10"/>
  <c r="I1695" i="10"/>
  <c r="I1696" i="10"/>
  <c r="I1697" i="10"/>
  <c r="I1698" i="10"/>
  <c r="I1699" i="10"/>
  <c r="I1700" i="10"/>
  <c r="I1701" i="10"/>
  <c r="I1702" i="10"/>
  <c r="I1703" i="10"/>
  <c r="I1704" i="10"/>
  <c r="I1705" i="10"/>
  <c r="I1706" i="10"/>
  <c r="I1707" i="10"/>
  <c r="I1708" i="10"/>
  <c r="I1709" i="10"/>
  <c r="I1710" i="10"/>
  <c r="I1711" i="10"/>
  <c r="I1712" i="10"/>
  <c r="I1713" i="10"/>
  <c r="I1714" i="10"/>
  <c r="I1715" i="10"/>
  <c r="I1716" i="10"/>
  <c r="I1717" i="10"/>
  <c r="I1718" i="10"/>
  <c r="I1719" i="10"/>
  <c r="I1720" i="10"/>
  <c r="I1721" i="10"/>
  <c r="I1722" i="10"/>
  <c r="I1723" i="10"/>
  <c r="I1724" i="10"/>
  <c r="I1725" i="10"/>
  <c r="I1726" i="10"/>
  <c r="I1727" i="10"/>
  <c r="I1728" i="10"/>
  <c r="I1729" i="10"/>
  <c r="I1730" i="10"/>
  <c r="I1731" i="10"/>
  <c r="I1732" i="10"/>
  <c r="I1733" i="10"/>
  <c r="I1734" i="10"/>
  <c r="I1735" i="10"/>
  <c r="I1736" i="10"/>
  <c r="I1737" i="10"/>
  <c r="I1738" i="10"/>
  <c r="I1739" i="10"/>
  <c r="I1740" i="10"/>
  <c r="I1741" i="10"/>
  <c r="I1742" i="10"/>
  <c r="I1743" i="10"/>
  <c r="I1744" i="10"/>
  <c r="I1745" i="10"/>
  <c r="I1746" i="10"/>
  <c r="I1747" i="10"/>
  <c r="I1748" i="10"/>
  <c r="I1749" i="10"/>
  <c r="I1750" i="10"/>
  <c r="I1751" i="10"/>
  <c r="I1752" i="10"/>
  <c r="I1753" i="10"/>
  <c r="I1754" i="10"/>
  <c r="I1755" i="10"/>
  <c r="I1756" i="10"/>
  <c r="I1757" i="10"/>
  <c r="I1758" i="10"/>
  <c r="I1759" i="10"/>
  <c r="I1760" i="10"/>
  <c r="I1761" i="10"/>
  <c r="I1762" i="10"/>
  <c r="I1763" i="10"/>
  <c r="I1764" i="10"/>
  <c r="I1765" i="10"/>
  <c r="I1766" i="10"/>
  <c r="I1767" i="10"/>
  <c r="I1768" i="10"/>
  <c r="I1769" i="10"/>
  <c r="I1770" i="10"/>
  <c r="I1771" i="10"/>
  <c r="I1772" i="10"/>
  <c r="I1773" i="10"/>
  <c r="I1774" i="10"/>
  <c r="I1775" i="10"/>
  <c r="I1776" i="10"/>
  <c r="I1777" i="10"/>
  <c r="I1778" i="10"/>
  <c r="I1779" i="10"/>
  <c r="I1780" i="10"/>
  <c r="I1781" i="10"/>
  <c r="I1782" i="10"/>
  <c r="I1783" i="10"/>
  <c r="I1784" i="10"/>
  <c r="I1785" i="10"/>
  <c r="I1786" i="10"/>
  <c r="I1787" i="10"/>
  <c r="I1788" i="10"/>
  <c r="I1789" i="10"/>
  <c r="I1790" i="10"/>
  <c r="I1791" i="10"/>
  <c r="I1792" i="10"/>
  <c r="I1793" i="10"/>
  <c r="I1794" i="10"/>
  <c r="I1795" i="10"/>
  <c r="I1796" i="10"/>
  <c r="I1797" i="10"/>
  <c r="I1798" i="10"/>
  <c r="I1799" i="10"/>
  <c r="I1800" i="10"/>
  <c r="I1801" i="10"/>
  <c r="I1802" i="10"/>
  <c r="I1803" i="10"/>
  <c r="I1804" i="10"/>
  <c r="I1805" i="10"/>
  <c r="I1806" i="10"/>
  <c r="I1807" i="10"/>
  <c r="I1808" i="10"/>
  <c r="I1809" i="10"/>
  <c r="I1810" i="10"/>
  <c r="I1811" i="10"/>
  <c r="I1812" i="10"/>
  <c r="I1813" i="10"/>
  <c r="I1814" i="10"/>
  <c r="I1815" i="10"/>
  <c r="I1816" i="10"/>
  <c r="I1817" i="10"/>
  <c r="I1818" i="10"/>
  <c r="I1819" i="10"/>
  <c r="I1820" i="10"/>
  <c r="I1821" i="10"/>
  <c r="I1822" i="10"/>
  <c r="I1823" i="10"/>
  <c r="I1824" i="10"/>
  <c r="I1825" i="10"/>
  <c r="I1826" i="10"/>
  <c r="I1827" i="10"/>
  <c r="I1828" i="10"/>
  <c r="I1829" i="10"/>
  <c r="I1830" i="10"/>
  <c r="I1831" i="10"/>
  <c r="I1832" i="10"/>
  <c r="I1833" i="10"/>
  <c r="I1834" i="10"/>
  <c r="I1835" i="10"/>
  <c r="I1836" i="10"/>
  <c r="I1837" i="10"/>
  <c r="I1838" i="10"/>
  <c r="I1839" i="10"/>
  <c r="I1840" i="10"/>
  <c r="I1841" i="10"/>
  <c r="I1842" i="10"/>
  <c r="I1843" i="10"/>
  <c r="I1844" i="10"/>
  <c r="I1845" i="10"/>
  <c r="I1846" i="10"/>
  <c r="I1847" i="10"/>
  <c r="I1848" i="10"/>
  <c r="I1849" i="10"/>
  <c r="I1850" i="10"/>
  <c r="I1851" i="10"/>
  <c r="I1852" i="10"/>
  <c r="I1853" i="10"/>
  <c r="I1854" i="10"/>
  <c r="I1855" i="10"/>
  <c r="I1856" i="10"/>
  <c r="I1857" i="10"/>
  <c r="I1858" i="10"/>
  <c r="I1859" i="10"/>
  <c r="I1860" i="10"/>
  <c r="I1861" i="10"/>
  <c r="I1862" i="10"/>
  <c r="I1863" i="10"/>
  <c r="I1864" i="10"/>
  <c r="I1865" i="10"/>
  <c r="I1866" i="10"/>
  <c r="I1867" i="10"/>
  <c r="I1868" i="10"/>
  <c r="I1869" i="10"/>
  <c r="I1870" i="10"/>
  <c r="I1871" i="10"/>
  <c r="I1872" i="10"/>
  <c r="I1873" i="10"/>
  <c r="I1874" i="10"/>
  <c r="I1875" i="10"/>
  <c r="I1876" i="10"/>
  <c r="I1877" i="10"/>
  <c r="I1878" i="10"/>
  <c r="I1879" i="10"/>
  <c r="I1880" i="10"/>
  <c r="I1881" i="10"/>
  <c r="I1882" i="10"/>
  <c r="I1883" i="10"/>
  <c r="I1884" i="10"/>
  <c r="I1885" i="10"/>
  <c r="I1886" i="10"/>
  <c r="I1887" i="10"/>
  <c r="I1888" i="10"/>
  <c r="I1889" i="10"/>
  <c r="I1890" i="10"/>
  <c r="I1891" i="10"/>
  <c r="I1892" i="10"/>
  <c r="I1893" i="10"/>
  <c r="I1894" i="10"/>
  <c r="I1895" i="10"/>
  <c r="I1896" i="10"/>
  <c r="I1897" i="10"/>
  <c r="I1898" i="10"/>
  <c r="I1899" i="10"/>
  <c r="I1900" i="10"/>
  <c r="I1901" i="10"/>
  <c r="I1902" i="10"/>
  <c r="I1903" i="10"/>
  <c r="I1904" i="10"/>
  <c r="I1905" i="10"/>
  <c r="I1906" i="10"/>
  <c r="I1907" i="10"/>
  <c r="I1908" i="10"/>
  <c r="I1909" i="10"/>
  <c r="I1910" i="10"/>
  <c r="I1911" i="10"/>
  <c r="I1912" i="10"/>
  <c r="I1913" i="10"/>
  <c r="I1914" i="10"/>
  <c r="I1915" i="10"/>
  <c r="I1916" i="10"/>
  <c r="I1917" i="10"/>
  <c r="I1918" i="10"/>
  <c r="I1919" i="10"/>
  <c r="I1920" i="10"/>
  <c r="I1921" i="10"/>
  <c r="I1922" i="10"/>
  <c r="I1923" i="10"/>
  <c r="I1924" i="10"/>
  <c r="I1925" i="10"/>
  <c r="I1926" i="10"/>
  <c r="I1927" i="10"/>
  <c r="I1928" i="10"/>
  <c r="I1929" i="10"/>
  <c r="I1930" i="10"/>
  <c r="I1931" i="10"/>
  <c r="I1932" i="10"/>
  <c r="I1933" i="10"/>
  <c r="I1934" i="10"/>
  <c r="I1935" i="10"/>
  <c r="I1936" i="10"/>
  <c r="I1937" i="10"/>
  <c r="I1938" i="10"/>
  <c r="I1939" i="10"/>
  <c r="I1940" i="10"/>
  <c r="I1941" i="10"/>
  <c r="I1942" i="10"/>
  <c r="I1943" i="10"/>
  <c r="I1944" i="10"/>
  <c r="I1945" i="10"/>
  <c r="I1946" i="10"/>
  <c r="I1947" i="10"/>
  <c r="I1948" i="10"/>
  <c r="I1949" i="10"/>
  <c r="I1950" i="10"/>
  <c r="I1951" i="10"/>
  <c r="I1952" i="10"/>
  <c r="I1953" i="10"/>
  <c r="I1954" i="10"/>
  <c r="I1955" i="10"/>
  <c r="I1956" i="10"/>
  <c r="I1957" i="10"/>
  <c r="I1958" i="10"/>
  <c r="I1959" i="10"/>
  <c r="I1960" i="10"/>
  <c r="I1961" i="10"/>
  <c r="I1962" i="10"/>
  <c r="I1963" i="10"/>
  <c r="I1964" i="10"/>
  <c r="I1965" i="10"/>
  <c r="I1966" i="10"/>
  <c r="I1967" i="10"/>
  <c r="I1968" i="10"/>
  <c r="I1969" i="10"/>
  <c r="I1970" i="10"/>
  <c r="I1971" i="10"/>
  <c r="I1972" i="10"/>
  <c r="I1973" i="10"/>
  <c r="I1974" i="10"/>
  <c r="I1975" i="10"/>
  <c r="I1976" i="10"/>
  <c r="I1977" i="10"/>
  <c r="I1978" i="10"/>
  <c r="I1979" i="10"/>
  <c r="I1980" i="10"/>
  <c r="I1981" i="10"/>
  <c r="I1982" i="10"/>
  <c r="I1983" i="10"/>
  <c r="I1984" i="10"/>
  <c r="I1985" i="10"/>
  <c r="I1986" i="10"/>
  <c r="I1987" i="10"/>
  <c r="I1988" i="10"/>
  <c r="I1989" i="10"/>
  <c r="I1990" i="10"/>
  <c r="I1991" i="10"/>
  <c r="I1992" i="10"/>
  <c r="I1993" i="10"/>
  <c r="I1994" i="10"/>
  <c r="I1995" i="10"/>
  <c r="I1996" i="10"/>
  <c r="I1997" i="10"/>
  <c r="I1998" i="10"/>
  <c r="I1999" i="10"/>
  <c r="I2000" i="10"/>
  <c r="I2001" i="10"/>
  <c r="I2002" i="10"/>
  <c r="I2003" i="10"/>
  <c r="I2004" i="10"/>
  <c r="I2005" i="10"/>
  <c r="I2006" i="10"/>
  <c r="I2007" i="10"/>
  <c r="I2008" i="10"/>
  <c r="I2009" i="10"/>
  <c r="I2010" i="10"/>
  <c r="I2011" i="10"/>
  <c r="I2012" i="10"/>
  <c r="I2013" i="10"/>
  <c r="I2014" i="10"/>
  <c r="I2015" i="10"/>
  <c r="I2016" i="10"/>
  <c r="I2017" i="10"/>
  <c r="I2018" i="10"/>
  <c r="I2019" i="10"/>
  <c r="I2020" i="10"/>
  <c r="I2021" i="10"/>
  <c r="I2022" i="10"/>
  <c r="I2023" i="10"/>
  <c r="I2024" i="10"/>
  <c r="I2025" i="10"/>
  <c r="I2026" i="10"/>
  <c r="I2027" i="10"/>
  <c r="I2028" i="10"/>
  <c r="I2029" i="10"/>
  <c r="I2030" i="10"/>
  <c r="I2031" i="10"/>
  <c r="I2032" i="10"/>
  <c r="I2033" i="10"/>
  <c r="I2034" i="10"/>
  <c r="I2035" i="10"/>
  <c r="I2036" i="10"/>
  <c r="I2037" i="10"/>
  <c r="I2038" i="10"/>
  <c r="I2039" i="10"/>
  <c r="I2040" i="10"/>
  <c r="I2041" i="10"/>
  <c r="I2042" i="10"/>
  <c r="I2043" i="10"/>
  <c r="I2044" i="10"/>
  <c r="I2045" i="10"/>
  <c r="I2046" i="10"/>
  <c r="I2047" i="10"/>
  <c r="I2048" i="10"/>
  <c r="I2049" i="10"/>
  <c r="I2050" i="10"/>
  <c r="I2051" i="10"/>
  <c r="I2052" i="10"/>
  <c r="I2053" i="10"/>
  <c r="I2054" i="10"/>
  <c r="I2055" i="10"/>
  <c r="I2056" i="10"/>
  <c r="I2057" i="10"/>
  <c r="I2058" i="10"/>
  <c r="I2059" i="10"/>
  <c r="I2060" i="10"/>
  <c r="I2061" i="10"/>
  <c r="I2062" i="10"/>
  <c r="I2063" i="10"/>
  <c r="I2064" i="10"/>
  <c r="I2065" i="10"/>
  <c r="I2066" i="10"/>
  <c r="I2067" i="10"/>
  <c r="I2068" i="10"/>
  <c r="I2069" i="10"/>
  <c r="I2070" i="10"/>
  <c r="I2071" i="10"/>
  <c r="I2072" i="10"/>
  <c r="I2073" i="10"/>
  <c r="I2074" i="10"/>
  <c r="I2075" i="10"/>
  <c r="I2076" i="10"/>
  <c r="I2077" i="10"/>
  <c r="I2078" i="10"/>
  <c r="I2079" i="10"/>
  <c r="I2080" i="10"/>
  <c r="I2081" i="10"/>
  <c r="I2082" i="10"/>
  <c r="I2083" i="10"/>
  <c r="I2084" i="10"/>
  <c r="I2085" i="10"/>
  <c r="I2086" i="10"/>
  <c r="I2087" i="10"/>
  <c r="I2088" i="10"/>
  <c r="I2089" i="10"/>
  <c r="I2090" i="10"/>
  <c r="I2091" i="10"/>
  <c r="I2092" i="10"/>
  <c r="I2093" i="10"/>
  <c r="I2094" i="10"/>
  <c r="I2095" i="10"/>
  <c r="I2096" i="10"/>
  <c r="I2097" i="10"/>
  <c r="I2098" i="10"/>
  <c r="I2099" i="10"/>
  <c r="I2100" i="10"/>
  <c r="I2101" i="10"/>
  <c r="I2102" i="10"/>
  <c r="I2103" i="10"/>
  <c r="I2104" i="10"/>
  <c r="I2105" i="10"/>
  <c r="I2106" i="10"/>
  <c r="I2107" i="10"/>
  <c r="I2108" i="10"/>
  <c r="I2109" i="10"/>
  <c r="I2110" i="10"/>
  <c r="I2111" i="10"/>
  <c r="I2112" i="10"/>
  <c r="I2113" i="10"/>
  <c r="I2114" i="10"/>
  <c r="I2115" i="10"/>
  <c r="I2116" i="10"/>
  <c r="I2117" i="10"/>
  <c r="I2118" i="10"/>
  <c r="I2119" i="10"/>
  <c r="I2120" i="10"/>
  <c r="I2121" i="10"/>
  <c r="I2122" i="10"/>
  <c r="I2123" i="10"/>
  <c r="I2124" i="10"/>
  <c r="I2125" i="10"/>
  <c r="I2126" i="10"/>
  <c r="I2127" i="10"/>
  <c r="I2128" i="10"/>
  <c r="I2129" i="10"/>
  <c r="I2130" i="10"/>
  <c r="I2131" i="10"/>
  <c r="I2132" i="10"/>
  <c r="I2133" i="10"/>
  <c r="I2134" i="10"/>
  <c r="I2135" i="10"/>
  <c r="I2136" i="10"/>
  <c r="I2137" i="10"/>
  <c r="I2138" i="10"/>
  <c r="I2139" i="10"/>
  <c r="I2140" i="10"/>
  <c r="I2141" i="10"/>
  <c r="I2142" i="10"/>
  <c r="I2143" i="10"/>
  <c r="I2144" i="10"/>
  <c r="I2145" i="10"/>
  <c r="I2146" i="10"/>
  <c r="I2147" i="10"/>
  <c r="I2148" i="10"/>
  <c r="I2149" i="10"/>
  <c r="I2150" i="10"/>
  <c r="I2151" i="10"/>
  <c r="I2152" i="10"/>
  <c r="I2153" i="10"/>
  <c r="I2154" i="10"/>
  <c r="I2155" i="10"/>
  <c r="I2156" i="10"/>
  <c r="I2157" i="10"/>
  <c r="I2158" i="10"/>
  <c r="I2159" i="10"/>
  <c r="I2160" i="10"/>
  <c r="I2161" i="10"/>
  <c r="I2162" i="10"/>
  <c r="I2163" i="10"/>
  <c r="I2164" i="10"/>
  <c r="I2165" i="10"/>
  <c r="I2166" i="10"/>
  <c r="I2167" i="10"/>
  <c r="I2168" i="10"/>
  <c r="I2169" i="10"/>
  <c r="I2170" i="10"/>
  <c r="I2171" i="10"/>
  <c r="I2172" i="10"/>
  <c r="I2173" i="10"/>
  <c r="I2174" i="10"/>
  <c r="I2175" i="10"/>
  <c r="I2176" i="10"/>
  <c r="I2177" i="10"/>
  <c r="I2178" i="10"/>
  <c r="I2179" i="10"/>
  <c r="I2180" i="10"/>
  <c r="I2181" i="10"/>
  <c r="I2182" i="10"/>
  <c r="I2183" i="10"/>
  <c r="I2184" i="10"/>
  <c r="I2185" i="10"/>
  <c r="I2186" i="10"/>
  <c r="I2187" i="10"/>
  <c r="I2188" i="10"/>
  <c r="I2189" i="10"/>
  <c r="I2190" i="10"/>
  <c r="I2191" i="10"/>
  <c r="I2192" i="10"/>
  <c r="I2193" i="10"/>
  <c r="I2194" i="10"/>
  <c r="I2195" i="10"/>
  <c r="I2196" i="10"/>
  <c r="I2197" i="10"/>
  <c r="I2198" i="10"/>
  <c r="I2199" i="10"/>
  <c r="I2200" i="10"/>
  <c r="I2201" i="10"/>
  <c r="I2202" i="10"/>
  <c r="I2203" i="10"/>
  <c r="I2204" i="10"/>
  <c r="I2205" i="10"/>
  <c r="I2206" i="10"/>
  <c r="I2207" i="10"/>
  <c r="I2208" i="10"/>
  <c r="I2209" i="10"/>
  <c r="I2210" i="10"/>
  <c r="I2211" i="10"/>
  <c r="I2212" i="10"/>
  <c r="I2213" i="10"/>
  <c r="I2214" i="10"/>
  <c r="I2215" i="10"/>
  <c r="I2216" i="10"/>
  <c r="I2217" i="10"/>
  <c r="I2218" i="10"/>
  <c r="I2219" i="10"/>
  <c r="I2220" i="10"/>
  <c r="I2221" i="10"/>
  <c r="I2222" i="10"/>
  <c r="I2223" i="10"/>
  <c r="I2224" i="10"/>
  <c r="I2225" i="10"/>
  <c r="I2226" i="10"/>
  <c r="I2227" i="10"/>
  <c r="I2228" i="10"/>
  <c r="I2229" i="10"/>
  <c r="I2230" i="10"/>
  <c r="I2231" i="10"/>
  <c r="I2232" i="10"/>
  <c r="I2233" i="10"/>
  <c r="I2234" i="10"/>
  <c r="I2235" i="10"/>
  <c r="I2236" i="10"/>
  <c r="I2237" i="10"/>
  <c r="I2238" i="10"/>
  <c r="I2239" i="10"/>
  <c r="I2240" i="10"/>
  <c r="I2241" i="10"/>
  <c r="I2242" i="10"/>
  <c r="I2243" i="10"/>
  <c r="I2244" i="10"/>
  <c r="I2245" i="10"/>
  <c r="I2246" i="10"/>
  <c r="I2247" i="10"/>
  <c r="I2248" i="10"/>
  <c r="I2249" i="10"/>
  <c r="I2250" i="10"/>
  <c r="I2251" i="10"/>
  <c r="I2252" i="10"/>
  <c r="I2253" i="10"/>
  <c r="I2254" i="10"/>
  <c r="I2255" i="10"/>
  <c r="I2256" i="10"/>
  <c r="I2257" i="10"/>
  <c r="I2258" i="10"/>
  <c r="I2259" i="10"/>
  <c r="I2260" i="10"/>
  <c r="I2261" i="10"/>
  <c r="I2262" i="10"/>
  <c r="I2263" i="10"/>
  <c r="I2264" i="10"/>
  <c r="I2265" i="10"/>
  <c r="I2266" i="10"/>
  <c r="I2267" i="10"/>
  <c r="I2268" i="10"/>
  <c r="I2269" i="10"/>
  <c r="I2270" i="10"/>
  <c r="I2271" i="10"/>
  <c r="I2272" i="10"/>
  <c r="I2273" i="10"/>
  <c r="I2274" i="10"/>
  <c r="I2275" i="10"/>
  <c r="I2276" i="10"/>
  <c r="I2277" i="10"/>
  <c r="I2278" i="10"/>
  <c r="I2279" i="10"/>
  <c r="I2280" i="10"/>
  <c r="I2281" i="10"/>
  <c r="I2282" i="10"/>
  <c r="I2283" i="10"/>
  <c r="I2284" i="10"/>
  <c r="I2285" i="10"/>
  <c r="I2286" i="10"/>
  <c r="I2287" i="10"/>
  <c r="I2288" i="10"/>
  <c r="I2289" i="10"/>
  <c r="I2290" i="10"/>
  <c r="I2291" i="10"/>
  <c r="I2292" i="10"/>
  <c r="I2293" i="10"/>
  <c r="I2294" i="10"/>
  <c r="I2295" i="10"/>
  <c r="I2296" i="10"/>
  <c r="I2297" i="10"/>
  <c r="I2298" i="10"/>
  <c r="I2299" i="10"/>
  <c r="I2300" i="10"/>
  <c r="I2301" i="10"/>
  <c r="I2302" i="10"/>
  <c r="I2303" i="10"/>
  <c r="I2304" i="10"/>
  <c r="I2305" i="10"/>
  <c r="I2306" i="10"/>
  <c r="I2307" i="10"/>
  <c r="I2308" i="10"/>
  <c r="I2309" i="10"/>
  <c r="I2310" i="10"/>
  <c r="I2311" i="10"/>
  <c r="I2312" i="10"/>
  <c r="I2313" i="10"/>
  <c r="I2314" i="10"/>
  <c r="I2315" i="10"/>
  <c r="I2316" i="10"/>
  <c r="I2317" i="10"/>
  <c r="I2318" i="10"/>
  <c r="I2319" i="10"/>
  <c r="I2320" i="10"/>
  <c r="I2321" i="10"/>
  <c r="I2322" i="10"/>
  <c r="I2323" i="10"/>
  <c r="I2324" i="10"/>
  <c r="I2325" i="10"/>
  <c r="I2326" i="10"/>
  <c r="I2327" i="10"/>
  <c r="I2328" i="10"/>
  <c r="I2329" i="10"/>
  <c r="I2330" i="10"/>
  <c r="I2331" i="10"/>
  <c r="I2332" i="10"/>
  <c r="I2333" i="10"/>
  <c r="I2334" i="10"/>
  <c r="I2335" i="10"/>
  <c r="I2336" i="10"/>
  <c r="I2337" i="10"/>
  <c r="I2338" i="10"/>
  <c r="I2339" i="10"/>
  <c r="I2340" i="10"/>
  <c r="I2341" i="10"/>
  <c r="I2342" i="10"/>
  <c r="I2343" i="10"/>
  <c r="I2344" i="10"/>
  <c r="I2345" i="10"/>
  <c r="I2346" i="10"/>
  <c r="I2347" i="10"/>
  <c r="I2348" i="10"/>
  <c r="I2349" i="10"/>
  <c r="I2350" i="10"/>
  <c r="I2351" i="10"/>
  <c r="I2352" i="10"/>
  <c r="I2353" i="10"/>
  <c r="I2354" i="10"/>
  <c r="I2355" i="10"/>
  <c r="I2356" i="10"/>
  <c r="I2357" i="10"/>
  <c r="I2358" i="10"/>
  <c r="I2359" i="10"/>
  <c r="I2360" i="10"/>
  <c r="I2361" i="10"/>
  <c r="I2362" i="10"/>
  <c r="I2363" i="10"/>
  <c r="I2364" i="10"/>
  <c r="I2365" i="10"/>
  <c r="I2366" i="10"/>
  <c r="I2367" i="10"/>
  <c r="I2368" i="10"/>
  <c r="I2369" i="10"/>
  <c r="I2370" i="10"/>
  <c r="I2371" i="10"/>
  <c r="I2372" i="10"/>
  <c r="I2373" i="10"/>
  <c r="I2374" i="10"/>
  <c r="I2375" i="10"/>
  <c r="I2376" i="10"/>
  <c r="I2377" i="10"/>
  <c r="I2378" i="10"/>
  <c r="I2379" i="10"/>
  <c r="I2380" i="10"/>
  <c r="I2381" i="10"/>
  <c r="I2382" i="10"/>
  <c r="I2383" i="10"/>
  <c r="I2384" i="10"/>
  <c r="I2385" i="10"/>
  <c r="I2386" i="10"/>
  <c r="I2387" i="10"/>
  <c r="I2388" i="10"/>
  <c r="I2389" i="10"/>
  <c r="I2390" i="10"/>
  <c r="I2391" i="10"/>
  <c r="I2392" i="10"/>
  <c r="I2393" i="10"/>
  <c r="I2394" i="10"/>
  <c r="I2395" i="10"/>
  <c r="I2396" i="10"/>
  <c r="I2397" i="10"/>
  <c r="I2398" i="10"/>
  <c r="I2399" i="10"/>
  <c r="I2400" i="10"/>
  <c r="I2401" i="10"/>
  <c r="I2402" i="10"/>
  <c r="I2403" i="10"/>
  <c r="I2404" i="10"/>
  <c r="I2405" i="10"/>
  <c r="I2406" i="10"/>
  <c r="I2407" i="10"/>
  <c r="I2408" i="10"/>
  <c r="I2409" i="10"/>
  <c r="I2410" i="10"/>
  <c r="I2411" i="10"/>
  <c r="I2412" i="10"/>
  <c r="I2413" i="10"/>
  <c r="I2414" i="10"/>
  <c r="I2415" i="10"/>
  <c r="I2416" i="10"/>
  <c r="I2417" i="10"/>
  <c r="I2418" i="10"/>
  <c r="I2419" i="10"/>
  <c r="I2420" i="10"/>
  <c r="I2421" i="10"/>
  <c r="I2422" i="10"/>
  <c r="I2423" i="10"/>
  <c r="I2424" i="10"/>
  <c r="I2425" i="10"/>
  <c r="I2426" i="10"/>
  <c r="I2427" i="10"/>
  <c r="I2428" i="10"/>
  <c r="I2429" i="10"/>
  <c r="I2430" i="10"/>
  <c r="I2431" i="10"/>
  <c r="I2432" i="10"/>
  <c r="I2433" i="10"/>
  <c r="I2434" i="10"/>
  <c r="I2435" i="10"/>
  <c r="I2436" i="10"/>
  <c r="I2437" i="10"/>
  <c r="I2438" i="10"/>
  <c r="I2439" i="10"/>
  <c r="I2440" i="10"/>
  <c r="I2441" i="10"/>
  <c r="I2442" i="10"/>
  <c r="I2443" i="10"/>
  <c r="I2444" i="10"/>
  <c r="I2445" i="10"/>
  <c r="I2446" i="10"/>
  <c r="I2447" i="10"/>
  <c r="I2448" i="10"/>
  <c r="I2449" i="10"/>
  <c r="I2450" i="10"/>
  <c r="I2451" i="10"/>
  <c r="I2452" i="10"/>
  <c r="I2453" i="10"/>
  <c r="I2454" i="10"/>
  <c r="I2455" i="10"/>
  <c r="I2456" i="10"/>
  <c r="I2457" i="10"/>
  <c r="I2458" i="10"/>
  <c r="I2459" i="10"/>
  <c r="I2460" i="10"/>
  <c r="I2461" i="10"/>
  <c r="I2462" i="10"/>
  <c r="I2463" i="10"/>
  <c r="I2464" i="10"/>
  <c r="I2465" i="10"/>
  <c r="I2466" i="10"/>
  <c r="I2467" i="10"/>
  <c r="I2468" i="10"/>
  <c r="I2469" i="10"/>
  <c r="I2470" i="10"/>
  <c r="I2471" i="10"/>
  <c r="I2472" i="10"/>
  <c r="I2473" i="10"/>
  <c r="I2474" i="10"/>
  <c r="I2475" i="10"/>
  <c r="I2476" i="10"/>
  <c r="I2477" i="10"/>
  <c r="I2478" i="10"/>
  <c r="I2479" i="10"/>
  <c r="I2480" i="10"/>
  <c r="I2481" i="10"/>
  <c r="I2482" i="10"/>
  <c r="I2483" i="10"/>
  <c r="I2484" i="10"/>
  <c r="I2485" i="10"/>
  <c r="I2486" i="10"/>
  <c r="I2487" i="10"/>
  <c r="I2488" i="10"/>
  <c r="I2489" i="10"/>
  <c r="I2490" i="10"/>
  <c r="I2491" i="10"/>
  <c r="I2492" i="10"/>
  <c r="I2493" i="10"/>
  <c r="I2494" i="10"/>
  <c r="I2495" i="10"/>
  <c r="I2496" i="10"/>
  <c r="I2497" i="10"/>
  <c r="I2498" i="10"/>
  <c r="I2499" i="10"/>
  <c r="I2500" i="10"/>
  <c r="I2501" i="10"/>
  <c r="I2502" i="10"/>
  <c r="I2503" i="10"/>
  <c r="I2504" i="10"/>
  <c r="I2505" i="10"/>
  <c r="I2506" i="10"/>
  <c r="I2507" i="10"/>
  <c r="I2508" i="10"/>
  <c r="I2509" i="10"/>
  <c r="I2510" i="10"/>
  <c r="I2511" i="10"/>
  <c r="I2512" i="10"/>
  <c r="I2513" i="10"/>
  <c r="I2514" i="10"/>
  <c r="I2515" i="10"/>
  <c r="I2516" i="10"/>
  <c r="I2517" i="10"/>
  <c r="I2518" i="10"/>
  <c r="I2519" i="10"/>
  <c r="I2520" i="10"/>
  <c r="I2521" i="10"/>
  <c r="I2522" i="10"/>
  <c r="I2523" i="10"/>
  <c r="I2524" i="10"/>
  <c r="I2525" i="10"/>
  <c r="I2526" i="10"/>
  <c r="I2527" i="10"/>
  <c r="I2528" i="10"/>
  <c r="I2529" i="10"/>
  <c r="I2530" i="10"/>
  <c r="I2531" i="10"/>
  <c r="I2532" i="10"/>
  <c r="I2533" i="10"/>
  <c r="I2534" i="10"/>
  <c r="I2535" i="10"/>
  <c r="I2536" i="10"/>
  <c r="I2537" i="10"/>
  <c r="I2538" i="10"/>
  <c r="I2539" i="10"/>
  <c r="I2540" i="10"/>
  <c r="I2541" i="10"/>
  <c r="I2542" i="10"/>
  <c r="I2543" i="10"/>
  <c r="I2544" i="10"/>
  <c r="I2545" i="10"/>
  <c r="I2546" i="10"/>
  <c r="I2547" i="10"/>
  <c r="I2548" i="10"/>
  <c r="I2549" i="10"/>
  <c r="I2550" i="10"/>
  <c r="I2551" i="10"/>
  <c r="I2552" i="10"/>
  <c r="I2553" i="10"/>
  <c r="I2554" i="10"/>
  <c r="I2555" i="10"/>
  <c r="I2556" i="10"/>
  <c r="I2557" i="10"/>
  <c r="I2558" i="10"/>
  <c r="I2559" i="10"/>
  <c r="I2560" i="10"/>
  <c r="I2561" i="10"/>
  <c r="I2562" i="10"/>
  <c r="I2563" i="10"/>
  <c r="I2564" i="10"/>
  <c r="I2565" i="10"/>
  <c r="I2566" i="10"/>
  <c r="I2567" i="10"/>
  <c r="I2568" i="10"/>
  <c r="I2569" i="10"/>
  <c r="I2570" i="10"/>
  <c r="I2571" i="10"/>
  <c r="I2572" i="10"/>
  <c r="I2573" i="10"/>
  <c r="I2574" i="10"/>
  <c r="I2575" i="10"/>
  <c r="I2576" i="10"/>
  <c r="I2577" i="10"/>
  <c r="I2578" i="10"/>
  <c r="I2579" i="10"/>
  <c r="I2580" i="10"/>
  <c r="I2581" i="10"/>
  <c r="I2582" i="10"/>
  <c r="I2583" i="10"/>
  <c r="I2584" i="10"/>
  <c r="I2585" i="10"/>
  <c r="I2586" i="10"/>
  <c r="I2587" i="10"/>
  <c r="I2588" i="10"/>
  <c r="I2589" i="10"/>
  <c r="I2590" i="10"/>
  <c r="I2591" i="10"/>
  <c r="I2592" i="10"/>
  <c r="I2593" i="10"/>
  <c r="I2594" i="10"/>
  <c r="I2595" i="10"/>
  <c r="I2596" i="10"/>
  <c r="I2597" i="10"/>
  <c r="I2598" i="10"/>
  <c r="I2599" i="10"/>
  <c r="I2600" i="10"/>
  <c r="I2601" i="10"/>
  <c r="I2602" i="10"/>
  <c r="I2603" i="10"/>
  <c r="I2604" i="10"/>
  <c r="I2605" i="10"/>
  <c r="I2606" i="10"/>
  <c r="I2607" i="10"/>
  <c r="I2608" i="10"/>
  <c r="I2609" i="10"/>
  <c r="I2610" i="10"/>
  <c r="I2611" i="10"/>
  <c r="I2612" i="10"/>
  <c r="I2613" i="10"/>
  <c r="I2614" i="10"/>
  <c r="I2615" i="10"/>
  <c r="I2616" i="10"/>
  <c r="I2617" i="10"/>
  <c r="I2618" i="10"/>
  <c r="I2619" i="10"/>
  <c r="I2620" i="10"/>
  <c r="I2621" i="10"/>
  <c r="I2622" i="10"/>
  <c r="I2623" i="10"/>
  <c r="I2624" i="10"/>
  <c r="I2625" i="10"/>
  <c r="I2626" i="10"/>
  <c r="I2627" i="10"/>
  <c r="I2628" i="10"/>
  <c r="I2629" i="10"/>
  <c r="I2630" i="10"/>
  <c r="I2631" i="10"/>
  <c r="I2632" i="10"/>
  <c r="I2633" i="10"/>
  <c r="I2634" i="10"/>
  <c r="I2635" i="10"/>
  <c r="I2636" i="10"/>
  <c r="I2637" i="10"/>
  <c r="I2638" i="10"/>
  <c r="I2639" i="10"/>
  <c r="I2640" i="10"/>
  <c r="I2641" i="10"/>
  <c r="I2642" i="10"/>
  <c r="I2643" i="10"/>
  <c r="I2644" i="10"/>
  <c r="I2645" i="10"/>
  <c r="I2646" i="10"/>
  <c r="I2647" i="10"/>
  <c r="I2648" i="10"/>
  <c r="I2649" i="10"/>
  <c r="I2650" i="10"/>
  <c r="I2651" i="10"/>
  <c r="I2652" i="10"/>
  <c r="I2653" i="10"/>
  <c r="I2654" i="10"/>
  <c r="I2655" i="10"/>
  <c r="I2656" i="10"/>
  <c r="I2657" i="10"/>
  <c r="I2658" i="10"/>
  <c r="I2659" i="10"/>
  <c r="I2660" i="10"/>
  <c r="I2661" i="10"/>
  <c r="I2662" i="10"/>
  <c r="I2663" i="10"/>
  <c r="I2664" i="10"/>
  <c r="I2665" i="10"/>
  <c r="I2666" i="10"/>
  <c r="I2667" i="10"/>
  <c r="I2668" i="10"/>
  <c r="I2669" i="10"/>
  <c r="I2670" i="10"/>
  <c r="I2671" i="10"/>
  <c r="I2672" i="10"/>
  <c r="I2673" i="10"/>
  <c r="I2674" i="10"/>
  <c r="I2675" i="10"/>
  <c r="I2676" i="10"/>
  <c r="I2677" i="10"/>
  <c r="I2678" i="10"/>
  <c r="I2679" i="10"/>
  <c r="I2680" i="10"/>
  <c r="I2681" i="10"/>
  <c r="I2682" i="10"/>
  <c r="I2683" i="10"/>
  <c r="I2684" i="10"/>
  <c r="I2685" i="10"/>
  <c r="I2686" i="10"/>
  <c r="I2687" i="10"/>
  <c r="I2688" i="10"/>
  <c r="I2689" i="10"/>
  <c r="I2690" i="10"/>
  <c r="I2691" i="10"/>
  <c r="I2692" i="10"/>
  <c r="I2693" i="10"/>
  <c r="I2694" i="10"/>
  <c r="I2695" i="10"/>
  <c r="I2696" i="10"/>
  <c r="I2697" i="10"/>
  <c r="I2698" i="10"/>
  <c r="I2699" i="10"/>
  <c r="I2700" i="10"/>
  <c r="I2701" i="10"/>
  <c r="I2702" i="10"/>
  <c r="I2703" i="10"/>
  <c r="I2704" i="10"/>
  <c r="I2705" i="10"/>
  <c r="I2706" i="10"/>
  <c r="I2707" i="10"/>
  <c r="I2708" i="10"/>
  <c r="I2709" i="10"/>
  <c r="I2710" i="10"/>
  <c r="I2711" i="10"/>
  <c r="I2712" i="10"/>
  <c r="I2713" i="10"/>
  <c r="I2714" i="10"/>
  <c r="I2715" i="10"/>
  <c r="I2716" i="10"/>
  <c r="I2717" i="10"/>
  <c r="I2718" i="10"/>
  <c r="I2719" i="10"/>
  <c r="I2720" i="10"/>
  <c r="I2721" i="10"/>
  <c r="I2722" i="10"/>
  <c r="I2723" i="10"/>
  <c r="I2724" i="10"/>
  <c r="I2725" i="10"/>
  <c r="I2726" i="10"/>
  <c r="I2727" i="10"/>
  <c r="I2728" i="10"/>
  <c r="I2729" i="10"/>
  <c r="I2730" i="10"/>
  <c r="I2731" i="10"/>
  <c r="I2732" i="10"/>
  <c r="I2733" i="10"/>
  <c r="I2734" i="10"/>
  <c r="I2735" i="10"/>
  <c r="I2736" i="10"/>
  <c r="I2737" i="10"/>
  <c r="I2738" i="10"/>
  <c r="I2739" i="10"/>
  <c r="I2740" i="10"/>
  <c r="I2741" i="10"/>
  <c r="I2742" i="10"/>
  <c r="I2743" i="10"/>
  <c r="I2744" i="10"/>
  <c r="I2745" i="10"/>
  <c r="I2746" i="10"/>
  <c r="I2747" i="10"/>
  <c r="I2748" i="10"/>
  <c r="I2749" i="10"/>
  <c r="I2750" i="10"/>
  <c r="I2751" i="10"/>
  <c r="I2752" i="10"/>
  <c r="I2753" i="10"/>
  <c r="I2754" i="10"/>
  <c r="I2755" i="10"/>
  <c r="I2756" i="10"/>
  <c r="I2757" i="10"/>
  <c r="I2758" i="10"/>
  <c r="I2759" i="10"/>
  <c r="I2760" i="10"/>
  <c r="I2761" i="10"/>
  <c r="I2762" i="10"/>
  <c r="I2763" i="10"/>
  <c r="I2764" i="10"/>
  <c r="I2765" i="10"/>
  <c r="I2766" i="10"/>
  <c r="I2767" i="10"/>
  <c r="I2768" i="10"/>
  <c r="I2769" i="10"/>
  <c r="I2770" i="10"/>
  <c r="I2771" i="10"/>
  <c r="I2772" i="10"/>
  <c r="I2773" i="10"/>
  <c r="I2774" i="10"/>
  <c r="I2775" i="10"/>
  <c r="I2776" i="10"/>
  <c r="I2777" i="10"/>
  <c r="I2778" i="10"/>
  <c r="I2779" i="10"/>
  <c r="I2780" i="10"/>
  <c r="I2781" i="10"/>
  <c r="I2782" i="10"/>
  <c r="I2783" i="10"/>
  <c r="I2784" i="10"/>
  <c r="I2785" i="10"/>
  <c r="I2786" i="10"/>
  <c r="I2787" i="10"/>
  <c r="I2788" i="10"/>
  <c r="I2789" i="10"/>
  <c r="I2790" i="10"/>
  <c r="I2791" i="10"/>
  <c r="I2792" i="10"/>
  <c r="I2793" i="10"/>
  <c r="I2794" i="10"/>
  <c r="I2795" i="10"/>
  <c r="I2796" i="10"/>
  <c r="I2797" i="10"/>
  <c r="I2798" i="10"/>
  <c r="I2799" i="10"/>
  <c r="I2800" i="10"/>
  <c r="I2801" i="10"/>
  <c r="I2802" i="10"/>
  <c r="I2803" i="10"/>
  <c r="I2804" i="10"/>
  <c r="I2805" i="10"/>
  <c r="I2806" i="10"/>
  <c r="I2807" i="10"/>
  <c r="I2808" i="10"/>
  <c r="I2809" i="10"/>
  <c r="I2810" i="10"/>
  <c r="I2811" i="10"/>
  <c r="I2812" i="10"/>
  <c r="I2813" i="10"/>
  <c r="I2814" i="10"/>
  <c r="I2815" i="10"/>
  <c r="I2816" i="10"/>
  <c r="I2817" i="10"/>
  <c r="I2818" i="10"/>
  <c r="I2819" i="10"/>
  <c r="I2820" i="10"/>
  <c r="I2821" i="10"/>
  <c r="I2822" i="10"/>
  <c r="I2823" i="10"/>
  <c r="I2824" i="10"/>
  <c r="I2825" i="10"/>
  <c r="I2826" i="10"/>
  <c r="I2827" i="10"/>
  <c r="I2828" i="10"/>
  <c r="I2829" i="10"/>
  <c r="I2830" i="10"/>
  <c r="I2831" i="10"/>
  <c r="I2832" i="10"/>
  <c r="I2833" i="10"/>
  <c r="I2834" i="10"/>
  <c r="I2835" i="10"/>
  <c r="I2836" i="10"/>
  <c r="I2837" i="10"/>
  <c r="I2838" i="10"/>
  <c r="I2839" i="10"/>
  <c r="I2840" i="10"/>
  <c r="I2841" i="10"/>
  <c r="I2842" i="10"/>
  <c r="I2843" i="10"/>
  <c r="I2844" i="10"/>
  <c r="I2845" i="10"/>
  <c r="I2846" i="10"/>
  <c r="I2847" i="10"/>
  <c r="I2848" i="10"/>
  <c r="I2849" i="10"/>
  <c r="I2850" i="10"/>
  <c r="I2851" i="10"/>
  <c r="I2852" i="10"/>
  <c r="I2853" i="10"/>
  <c r="I2854" i="10"/>
  <c r="I2855" i="10"/>
  <c r="I2856" i="10"/>
  <c r="I2857" i="10"/>
  <c r="I2858" i="10"/>
  <c r="I2859" i="10"/>
  <c r="I2860" i="10"/>
  <c r="I2861" i="10"/>
  <c r="I2862" i="10"/>
  <c r="I2863" i="10"/>
  <c r="I2864" i="10"/>
  <c r="I2865" i="10"/>
  <c r="I2866" i="10"/>
  <c r="I2867" i="10"/>
  <c r="I2868" i="10"/>
  <c r="I2869" i="10"/>
  <c r="I2870" i="10"/>
  <c r="I2871" i="10"/>
  <c r="I2872" i="10"/>
  <c r="I2873" i="10"/>
  <c r="I2874" i="10"/>
  <c r="I2875" i="10"/>
  <c r="I2876" i="10"/>
  <c r="I2877" i="10"/>
  <c r="I2878" i="10"/>
  <c r="I2879" i="10"/>
  <c r="I2880" i="10"/>
  <c r="I2881" i="10"/>
  <c r="I2882" i="10"/>
  <c r="I2883" i="10"/>
  <c r="I2884" i="10"/>
  <c r="I2885" i="10"/>
  <c r="I2886" i="10"/>
  <c r="I2887" i="10"/>
  <c r="I2888" i="10"/>
  <c r="I2889" i="10"/>
  <c r="I2890" i="10"/>
  <c r="I2891" i="10"/>
  <c r="I2892" i="10"/>
  <c r="I2893" i="10"/>
  <c r="I2894" i="10"/>
  <c r="I2895" i="10"/>
  <c r="I2896" i="10"/>
  <c r="I2897" i="10"/>
  <c r="I2898" i="10"/>
  <c r="I2899" i="10"/>
  <c r="I2900" i="10"/>
  <c r="I2901" i="10"/>
  <c r="I2902" i="10"/>
  <c r="I2903" i="10"/>
  <c r="I2904" i="10"/>
  <c r="I2905" i="10"/>
  <c r="I2906" i="10"/>
  <c r="I2907" i="10"/>
  <c r="I2908" i="10"/>
  <c r="I2909" i="10"/>
  <c r="I2910" i="10"/>
  <c r="I2911" i="10"/>
  <c r="I2912" i="10"/>
  <c r="I2913" i="10"/>
  <c r="I2914" i="10"/>
  <c r="I2915" i="10"/>
  <c r="I2916" i="10"/>
  <c r="I2917" i="10"/>
  <c r="I2918" i="10"/>
  <c r="I2919" i="10"/>
  <c r="I2920" i="10"/>
  <c r="I2921" i="10"/>
  <c r="I2922" i="10"/>
  <c r="I2923" i="10"/>
  <c r="I2924" i="10"/>
  <c r="I2925" i="10"/>
  <c r="I2926" i="10"/>
  <c r="I2927" i="10"/>
  <c r="I2928" i="10"/>
  <c r="I2929" i="10"/>
  <c r="I2930" i="10"/>
  <c r="I2931" i="10"/>
  <c r="I2932" i="10"/>
  <c r="I2933" i="10"/>
  <c r="I2934" i="10"/>
  <c r="I2935" i="10"/>
  <c r="I2936" i="10"/>
  <c r="I2937" i="10"/>
  <c r="I2938" i="10"/>
  <c r="I2939" i="10"/>
  <c r="I2940" i="10"/>
  <c r="I2941" i="10"/>
  <c r="I2942" i="10"/>
  <c r="I2943" i="10"/>
  <c r="I2944" i="10"/>
  <c r="I2945" i="10"/>
  <c r="I2946" i="10"/>
  <c r="I2947" i="10"/>
  <c r="I2948" i="10"/>
  <c r="I2949" i="10"/>
  <c r="I2950" i="10"/>
  <c r="I2951" i="10"/>
  <c r="I2952" i="10"/>
  <c r="I2953" i="10"/>
  <c r="I2954" i="10"/>
  <c r="I2955" i="10"/>
  <c r="I2956" i="10"/>
  <c r="I2957" i="10"/>
  <c r="I2958" i="10"/>
  <c r="I2959" i="10"/>
  <c r="I2960" i="10"/>
  <c r="I2961" i="10"/>
  <c r="I2962" i="10"/>
  <c r="I2963" i="10"/>
  <c r="I2964" i="10"/>
  <c r="I2965" i="10"/>
  <c r="I2966" i="10"/>
  <c r="I2967" i="10"/>
  <c r="I2968" i="10"/>
  <c r="I2969" i="10"/>
  <c r="I2970" i="10"/>
  <c r="I2971" i="10"/>
  <c r="I2972" i="10"/>
  <c r="I2973" i="10"/>
  <c r="I2974" i="10"/>
  <c r="I2975" i="10"/>
  <c r="I2976" i="10"/>
  <c r="I2977" i="10"/>
  <c r="I2978" i="10"/>
  <c r="I2979" i="10"/>
  <c r="I2980" i="10"/>
  <c r="I2981" i="10"/>
  <c r="I2982" i="10"/>
  <c r="I2983" i="10"/>
  <c r="I2984" i="10"/>
  <c r="I2985" i="10"/>
  <c r="I2986" i="10"/>
  <c r="I2987" i="10"/>
  <c r="I2988" i="10"/>
  <c r="I2989" i="10"/>
  <c r="I2990" i="10"/>
  <c r="I2991" i="10"/>
  <c r="I2992" i="10"/>
  <c r="I2993" i="10"/>
  <c r="I2994" i="10"/>
  <c r="I2995" i="10"/>
  <c r="I2996" i="10"/>
  <c r="I2997" i="10"/>
  <c r="I2998" i="10"/>
  <c r="I2999" i="10"/>
  <c r="I3000" i="10"/>
  <c r="I3001" i="10"/>
  <c r="I3002" i="10"/>
  <c r="I3003" i="10"/>
  <c r="I3004" i="10"/>
  <c r="I3005" i="10"/>
  <c r="I3006" i="10"/>
  <c r="I3007" i="10"/>
  <c r="I3008" i="10"/>
  <c r="I3009" i="10"/>
  <c r="I3010" i="10"/>
  <c r="I3011" i="10"/>
  <c r="I3012" i="10"/>
  <c r="I3013" i="10"/>
  <c r="I3014" i="10"/>
  <c r="I3015" i="10"/>
  <c r="I3016" i="10"/>
  <c r="I3017" i="10"/>
  <c r="I3018" i="10"/>
  <c r="I3019" i="10"/>
  <c r="I3020" i="10"/>
  <c r="I3021" i="10"/>
  <c r="I3022" i="10"/>
  <c r="I3023" i="10"/>
  <c r="I3024" i="10"/>
  <c r="I3025" i="10"/>
  <c r="I3026" i="10"/>
  <c r="I3027" i="10"/>
  <c r="I3028" i="10"/>
  <c r="I3029" i="10"/>
  <c r="I3030" i="10"/>
  <c r="I3031" i="10"/>
  <c r="I3032" i="10"/>
  <c r="I3033" i="10"/>
  <c r="I3034" i="10"/>
  <c r="I3035" i="10"/>
  <c r="I3036" i="10"/>
  <c r="I3037" i="10"/>
  <c r="I3038" i="10"/>
  <c r="I3039" i="10"/>
  <c r="I3040" i="10"/>
  <c r="I3041" i="10"/>
  <c r="I3042" i="10"/>
  <c r="I3043" i="10"/>
  <c r="I3044" i="10"/>
  <c r="I3045" i="10"/>
  <c r="I3046" i="10"/>
  <c r="I3047" i="10"/>
  <c r="I3048" i="10"/>
  <c r="I3049" i="10"/>
  <c r="I3050" i="10"/>
  <c r="I3051" i="10"/>
  <c r="I3052" i="10"/>
  <c r="I3053" i="10"/>
  <c r="I3054" i="10"/>
  <c r="I3055" i="10"/>
  <c r="I3056" i="10"/>
  <c r="I3057" i="10"/>
  <c r="I3058" i="10"/>
  <c r="I3059" i="10"/>
  <c r="I3060" i="10"/>
  <c r="I3061" i="10"/>
  <c r="I3062" i="10"/>
  <c r="I3063" i="10"/>
  <c r="I3064" i="10"/>
  <c r="I3065" i="10"/>
  <c r="I3066" i="10"/>
  <c r="I3067" i="10"/>
  <c r="I3068" i="10"/>
  <c r="I3069" i="10"/>
  <c r="I3070" i="10"/>
  <c r="I3071" i="10"/>
  <c r="I3072" i="10"/>
  <c r="I3073" i="10"/>
  <c r="I3074" i="10"/>
  <c r="I3075" i="10"/>
  <c r="I3076" i="10"/>
  <c r="I3077" i="10"/>
  <c r="I3078" i="10"/>
  <c r="I3079" i="10"/>
  <c r="I3080" i="10"/>
  <c r="I3081" i="10"/>
  <c r="I3082" i="10"/>
  <c r="I3083" i="10"/>
  <c r="I3084" i="10"/>
  <c r="I3085" i="10"/>
  <c r="I3086" i="10"/>
  <c r="I3087" i="10"/>
  <c r="I3088" i="10"/>
  <c r="I3089" i="10"/>
  <c r="I3090" i="10"/>
  <c r="I3091" i="10"/>
  <c r="I3092" i="10"/>
  <c r="I3093" i="10"/>
  <c r="I3094" i="10"/>
  <c r="I3095" i="10"/>
  <c r="I3096" i="10"/>
  <c r="I3097" i="10"/>
  <c r="I3098" i="10"/>
  <c r="I3099" i="10"/>
  <c r="I3100" i="10"/>
  <c r="I3101" i="10"/>
  <c r="I3102" i="10"/>
  <c r="I3103" i="10"/>
  <c r="I3104" i="10"/>
  <c r="I3105" i="10"/>
  <c r="I3106" i="10"/>
  <c r="I3107" i="10"/>
  <c r="I3108" i="10"/>
  <c r="I3109" i="10"/>
  <c r="I3110" i="10"/>
  <c r="I3111" i="10"/>
  <c r="I3112" i="10"/>
  <c r="I3113" i="10"/>
  <c r="I3114" i="10"/>
  <c r="I3115" i="10"/>
  <c r="I3116" i="10"/>
  <c r="I3117" i="10"/>
  <c r="I3118" i="10"/>
  <c r="I3119" i="10"/>
  <c r="I3120" i="10"/>
  <c r="I3121" i="10"/>
  <c r="I3122" i="10"/>
  <c r="I3123" i="10"/>
  <c r="I3124" i="10"/>
  <c r="I3125" i="10"/>
  <c r="I3126" i="10"/>
  <c r="I3127" i="10"/>
  <c r="I3128" i="10"/>
  <c r="I3129" i="10"/>
  <c r="I3130" i="10"/>
  <c r="I3131" i="10"/>
  <c r="I3132" i="10"/>
  <c r="I3133" i="10"/>
  <c r="I3134" i="10"/>
  <c r="I3135" i="10"/>
  <c r="I3136" i="10"/>
  <c r="I3137" i="10"/>
  <c r="I3138" i="10"/>
  <c r="I3139" i="10"/>
  <c r="I3140" i="10"/>
  <c r="I3141" i="10"/>
  <c r="I3142" i="10"/>
  <c r="I3143" i="10"/>
  <c r="I3144" i="10"/>
  <c r="I3145" i="10"/>
  <c r="I3146" i="10"/>
  <c r="I3147" i="10"/>
  <c r="I3148" i="10"/>
  <c r="I3149" i="10"/>
  <c r="I3150" i="10"/>
  <c r="I3151" i="10"/>
  <c r="I3152" i="10"/>
  <c r="I3153" i="10"/>
  <c r="I3154" i="10"/>
  <c r="I3155" i="10"/>
  <c r="I3156" i="10"/>
  <c r="I3157" i="10"/>
  <c r="I3158" i="10"/>
  <c r="I3159" i="10"/>
  <c r="I3160" i="10"/>
  <c r="I3161" i="10"/>
  <c r="I3162" i="10"/>
  <c r="I3163" i="10"/>
  <c r="I3164" i="10"/>
  <c r="I3165" i="10"/>
  <c r="I3166" i="10"/>
  <c r="I3167" i="10"/>
  <c r="I3168" i="10"/>
  <c r="I3169" i="10"/>
  <c r="I3170" i="10"/>
  <c r="I3171" i="10"/>
  <c r="I3172" i="10"/>
  <c r="I3173" i="10"/>
  <c r="I3174" i="10"/>
  <c r="I3175" i="10"/>
  <c r="I3176" i="10"/>
  <c r="I3177" i="10"/>
  <c r="I3178" i="10"/>
  <c r="I3179" i="10"/>
  <c r="I3180" i="10"/>
  <c r="I3181" i="10"/>
  <c r="I3182" i="10"/>
  <c r="I3183" i="10"/>
  <c r="I3184" i="10"/>
  <c r="I3185" i="10"/>
  <c r="I3186" i="10"/>
  <c r="I3187" i="10"/>
  <c r="I3188" i="10"/>
  <c r="I3189" i="10"/>
  <c r="I3190" i="10"/>
  <c r="I3191" i="10"/>
  <c r="I3192" i="10"/>
  <c r="I3193" i="10"/>
  <c r="I3194" i="10"/>
  <c r="I3195" i="10"/>
  <c r="I3196" i="10"/>
  <c r="I3197" i="10"/>
  <c r="I3198" i="10"/>
  <c r="I3199" i="10"/>
  <c r="I3200" i="10"/>
  <c r="I3201" i="10"/>
  <c r="I3202" i="10"/>
  <c r="I3203" i="10"/>
  <c r="I3204" i="10"/>
  <c r="I3205" i="10"/>
  <c r="I3206" i="10"/>
  <c r="I3207" i="10"/>
  <c r="I3208" i="10"/>
  <c r="I3209" i="10"/>
  <c r="I3210" i="10"/>
  <c r="I3211" i="10"/>
  <c r="I3212" i="10"/>
  <c r="I3213" i="10"/>
  <c r="I3214" i="10"/>
  <c r="I3215" i="10"/>
  <c r="I3216" i="10"/>
  <c r="I3217" i="10"/>
  <c r="I3218" i="10"/>
  <c r="I3219" i="10"/>
  <c r="I3220" i="10"/>
  <c r="I3221" i="10"/>
  <c r="I3222" i="10"/>
  <c r="I3223" i="10"/>
  <c r="I3224" i="10"/>
  <c r="I3225" i="10"/>
  <c r="I3226" i="10"/>
  <c r="I3227" i="10"/>
  <c r="I3228" i="10"/>
  <c r="I3229" i="10"/>
  <c r="I3230" i="10"/>
  <c r="I3231" i="10"/>
  <c r="I3232" i="10"/>
  <c r="I3233" i="10"/>
  <c r="I3234" i="10"/>
  <c r="I3235" i="10"/>
  <c r="I3236" i="10"/>
  <c r="I3237" i="10"/>
  <c r="I3238" i="10"/>
  <c r="I3239" i="10"/>
  <c r="I3240" i="10"/>
  <c r="I3241" i="10"/>
  <c r="I3242" i="10"/>
  <c r="I3243" i="10"/>
  <c r="I3244" i="10"/>
  <c r="I3245" i="10"/>
  <c r="I3246" i="10"/>
  <c r="I3247" i="10"/>
  <c r="I3248" i="10"/>
  <c r="I3249" i="10"/>
  <c r="I3250" i="10"/>
  <c r="I3251" i="10"/>
  <c r="I3252" i="10"/>
  <c r="I3253" i="10"/>
  <c r="I3254" i="10"/>
  <c r="I3255" i="10"/>
  <c r="I3256" i="10"/>
  <c r="I3257" i="10"/>
  <c r="I3258" i="10"/>
  <c r="I3259" i="10"/>
  <c r="I3260" i="10"/>
  <c r="I3261" i="10"/>
  <c r="I3262" i="10"/>
  <c r="I3263" i="10"/>
  <c r="I3264" i="10"/>
  <c r="I3265" i="10"/>
  <c r="I3266" i="10"/>
  <c r="I3267" i="10"/>
  <c r="I3268" i="10"/>
  <c r="I3269" i="10"/>
  <c r="I3270" i="10"/>
  <c r="I3271" i="10"/>
  <c r="I3272" i="10"/>
  <c r="I3273" i="10"/>
  <c r="I3274" i="10"/>
  <c r="I3275" i="10"/>
  <c r="I3276" i="10"/>
  <c r="I3277" i="10"/>
  <c r="I3278" i="10"/>
  <c r="I3279" i="10"/>
  <c r="I3280" i="10"/>
  <c r="I3281" i="10"/>
  <c r="I3282" i="10"/>
  <c r="I3283" i="10"/>
  <c r="I3284" i="10"/>
  <c r="I3285" i="10"/>
  <c r="I3286" i="10"/>
  <c r="I3287" i="10"/>
  <c r="I3288" i="10"/>
  <c r="I3289" i="10"/>
  <c r="I3290" i="10"/>
  <c r="I3291" i="10"/>
  <c r="I3292" i="10"/>
  <c r="I3293" i="10"/>
  <c r="I3294" i="10"/>
  <c r="I3295" i="10"/>
  <c r="I3296" i="10"/>
  <c r="I3297" i="10"/>
  <c r="I3298" i="10"/>
  <c r="I3299" i="10"/>
  <c r="I3300" i="10"/>
  <c r="I3301" i="10"/>
  <c r="I3302" i="10"/>
  <c r="I3303" i="10"/>
  <c r="I3304" i="10"/>
  <c r="I3305" i="10"/>
  <c r="I3306" i="10"/>
  <c r="I3307" i="10"/>
  <c r="I3308" i="10"/>
  <c r="I3309" i="10"/>
  <c r="I3310" i="10"/>
  <c r="I3311" i="10"/>
  <c r="I3312" i="10"/>
  <c r="I3313" i="10"/>
  <c r="I3314" i="10"/>
  <c r="I3315" i="10"/>
  <c r="I3316" i="10"/>
  <c r="I3317" i="10"/>
  <c r="I3318" i="10"/>
  <c r="I3319" i="10"/>
  <c r="I3320" i="10"/>
  <c r="I3321" i="10"/>
  <c r="I3322" i="10"/>
  <c r="I3323" i="10"/>
  <c r="I3324" i="10"/>
  <c r="I3325" i="10"/>
  <c r="I3326" i="10"/>
  <c r="I3327" i="10"/>
  <c r="I3328" i="10"/>
  <c r="I3329" i="10"/>
  <c r="I3330" i="10"/>
  <c r="I3331" i="10"/>
  <c r="I3332" i="10"/>
  <c r="I3333" i="10"/>
  <c r="I3334" i="10"/>
  <c r="I3335" i="10"/>
  <c r="I3336" i="10"/>
  <c r="I3337" i="10"/>
  <c r="I3338" i="10"/>
  <c r="I3339" i="10"/>
  <c r="I3340" i="10"/>
  <c r="I3341" i="10"/>
  <c r="I3342" i="10"/>
  <c r="I3343" i="10"/>
  <c r="I3344" i="10"/>
  <c r="I3345" i="10"/>
  <c r="I3346" i="10"/>
  <c r="I3347" i="10"/>
  <c r="I3348" i="10"/>
  <c r="I3349" i="10"/>
  <c r="I3350" i="10"/>
  <c r="I3351" i="10"/>
  <c r="I3352" i="10"/>
  <c r="I3353" i="10"/>
  <c r="I3354" i="10"/>
  <c r="I3355" i="10"/>
  <c r="I3356" i="10"/>
  <c r="I3357" i="10"/>
  <c r="I3358" i="10"/>
  <c r="I3359" i="10"/>
  <c r="I3360" i="10"/>
  <c r="I3361" i="10"/>
  <c r="I3362" i="10"/>
  <c r="I3363" i="10"/>
  <c r="I3364" i="10"/>
  <c r="I3365" i="10"/>
  <c r="I3366" i="10"/>
  <c r="I3367" i="10"/>
  <c r="I3368" i="10"/>
  <c r="I3369" i="10"/>
  <c r="I3370" i="10"/>
  <c r="I3371" i="10"/>
  <c r="I3372" i="10"/>
  <c r="I3373" i="10"/>
  <c r="I3374" i="10"/>
  <c r="I3375" i="10"/>
  <c r="I3376" i="10"/>
  <c r="I3377" i="10"/>
  <c r="I3378" i="10"/>
  <c r="I3379" i="10"/>
  <c r="I3380" i="10"/>
  <c r="I3381" i="10"/>
  <c r="I3382" i="10"/>
  <c r="I3383" i="10"/>
  <c r="I3384" i="10"/>
  <c r="I3385" i="10"/>
  <c r="I3386" i="10"/>
  <c r="I3387" i="10"/>
  <c r="I3388" i="10"/>
  <c r="I3389" i="10"/>
  <c r="I3390" i="10"/>
  <c r="I3391" i="10"/>
  <c r="I3392" i="10"/>
  <c r="I3393" i="10"/>
  <c r="I3394" i="10"/>
  <c r="I3395" i="10"/>
  <c r="I3396" i="10"/>
  <c r="I3397" i="10"/>
  <c r="I3398" i="10"/>
  <c r="I3399" i="10"/>
  <c r="I3400" i="10"/>
  <c r="I3401" i="10"/>
  <c r="I3402" i="10"/>
  <c r="I3403" i="10"/>
  <c r="I3404" i="10"/>
  <c r="I3405" i="10"/>
  <c r="I3406" i="10"/>
  <c r="I3407" i="10"/>
  <c r="I3408" i="10"/>
  <c r="I3409" i="10"/>
  <c r="I3410" i="10"/>
  <c r="I3411" i="10"/>
  <c r="I3412" i="10"/>
  <c r="I3413" i="10"/>
  <c r="I3414" i="10"/>
  <c r="I3415" i="10"/>
  <c r="I3416" i="10"/>
  <c r="I3417" i="10"/>
  <c r="I3418" i="10"/>
  <c r="I3419" i="10"/>
  <c r="I3420" i="10"/>
  <c r="I3421" i="10"/>
  <c r="I3422" i="10"/>
  <c r="I3423" i="10"/>
  <c r="I3424" i="10"/>
  <c r="I3425" i="10"/>
  <c r="I3426" i="10"/>
  <c r="I3427" i="10"/>
  <c r="I3428" i="10"/>
  <c r="I3429" i="10"/>
  <c r="I3430" i="10"/>
  <c r="I3431" i="10"/>
  <c r="I3432" i="10"/>
  <c r="I3433" i="10"/>
  <c r="I3434" i="10"/>
  <c r="I3435" i="10"/>
  <c r="I3436" i="10"/>
  <c r="I3437" i="10"/>
  <c r="I3438" i="10"/>
  <c r="I3439" i="10"/>
  <c r="I3440" i="10"/>
  <c r="I3441" i="10"/>
  <c r="I3442" i="10"/>
  <c r="I3443" i="10"/>
  <c r="I3444" i="10"/>
  <c r="I3445" i="10"/>
  <c r="I3446" i="10"/>
  <c r="I3447" i="10"/>
  <c r="I3448" i="10"/>
  <c r="I3449" i="10"/>
  <c r="I3450" i="10"/>
  <c r="I3451" i="10"/>
  <c r="I3452" i="10"/>
  <c r="I3453" i="10"/>
  <c r="I3454" i="10"/>
  <c r="I3455" i="10"/>
  <c r="I3456" i="10"/>
  <c r="I3457" i="10"/>
  <c r="I3458" i="10"/>
  <c r="I3459" i="10"/>
  <c r="I3460" i="10"/>
  <c r="I3461" i="10"/>
  <c r="I3462" i="10"/>
  <c r="I3463" i="10"/>
  <c r="I3464" i="10"/>
  <c r="I3465" i="10"/>
  <c r="I3466" i="10"/>
  <c r="I3467" i="10"/>
  <c r="I3468" i="10"/>
  <c r="I3469" i="10"/>
  <c r="I3470" i="10"/>
  <c r="I3471" i="10"/>
  <c r="I3472" i="10"/>
  <c r="I3473" i="10"/>
  <c r="I3474" i="10"/>
  <c r="I3475" i="10"/>
  <c r="I3476" i="10"/>
  <c r="I3477" i="10"/>
  <c r="I3478" i="10"/>
  <c r="I3479" i="10"/>
  <c r="I3480" i="10"/>
  <c r="I3481" i="10"/>
  <c r="I3482" i="10"/>
  <c r="I3483" i="10"/>
  <c r="I3484" i="10"/>
  <c r="I3485" i="10"/>
  <c r="I3486" i="10"/>
  <c r="I3487" i="10"/>
  <c r="I3488" i="10"/>
  <c r="I3489" i="10"/>
  <c r="I3490" i="10"/>
  <c r="I3491" i="10"/>
  <c r="I3492" i="10"/>
  <c r="I3493" i="10"/>
  <c r="I3494" i="10"/>
  <c r="I3495" i="10"/>
  <c r="I3496" i="10"/>
  <c r="I3497" i="10"/>
  <c r="I3498" i="10"/>
  <c r="I3499" i="10"/>
  <c r="I3500" i="10"/>
  <c r="I3501" i="10"/>
  <c r="I3502" i="10"/>
  <c r="I3503" i="10"/>
  <c r="I3504" i="10"/>
  <c r="I3505" i="10"/>
  <c r="I3506" i="10"/>
  <c r="I3507" i="10"/>
  <c r="I3508" i="10"/>
  <c r="I3509" i="10"/>
  <c r="I3510" i="10"/>
  <c r="I3511" i="10"/>
  <c r="I3512" i="10"/>
  <c r="I3513" i="10"/>
  <c r="I3514" i="10"/>
  <c r="I3515" i="10"/>
  <c r="I3516" i="10"/>
  <c r="I3517" i="10"/>
  <c r="I3518" i="10"/>
  <c r="I3519" i="10"/>
  <c r="I3520" i="10"/>
  <c r="I3521" i="10"/>
  <c r="I3522" i="10"/>
  <c r="I3523" i="10"/>
  <c r="I3524" i="10"/>
  <c r="I3525" i="10"/>
  <c r="I3526" i="10"/>
  <c r="I3527" i="10"/>
  <c r="I3528" i="10"/>
  <c r="I3529" i="10"/>
  <c r="I3530" i="10"/>
  <c r="I3531" i="10"/>
  <c r="I3532" i="10"/>
  <c r="I3533" i="10"/>
  <c r="I3534" i="10"/>
  <c r="I3535" i="10"/>
  <c r="I3536" i="10"/>
  <c r="I3537" i="10"/>
  <c r="I3538" i="10"/>
  <c r="I3539" i="10"/>
  <c r="I3540" i="10"/>
  <c r="I3541" i="10"/>
  <c r="I3542" i="10"/>
  <c r="I3543" i="10"/>
  <c r="I3544" i="10"/>
  <c r="I3545" i="10"/>
  <c r="I3546" i="10"/>
  <c r="I3547" i="10"/>
  <c r="I3548" i="10"/>
  <c r="I3549" i="10"/>
  <c r="I3550" i="10"/>
  <c r="I3551" i="10"/>
  <c r="I3552" i="10"/>
  <c r="I3553" i="10"/>
  <c r="I3554" i="10"/>
  <c r="I3555" i="10"/>
  <c r="I3556" i="10"/>
  <c r="I3557" i="10"/>
  <c r="I3558" i="10"/>
  <c r="I3559" i="10"/>
  <c r="I3560" i="10"/>
  <c r="I3561" i="10"/>
  <c r="I3562" i="10"/>
  <c r="I3563" i="10"/>
  <c r="I3564" i="10"/>
  <c r="I3565" i="10"/>
  <c r="I3566" i="10"/>
  <c r="I3567" i="10"/>
  <c r="I3568" i="10"/>
  <c r="I3569" i="10"/>
  <c r="I3570" i="10"/>
  <c r="I3571" i="10"/>
  <c r="I3572" i="10"/>
  <c r="I3573" i="10"/>
  <c r="I3574" i="10"/>
  <c r="I3575" i="10"/>
  <c r="I3576" i="10"/>
  <c r="I3577" i="10"/>
  <c r="I3578" i="10"/>
  <c r="I3579" i="10"/>
  <c r="I3580" i="10"/>
  <c r="I3581" i="10"/>
  <c r="I3582" i="10"/>
  <c r="I3583" i="10"/>
  <c r="I3584" i="10"/>
  <c r="I3585" i="10"/>
  <c r="I3586" i="10"/>
  <c r="I3587" i="10"/>
  <c r="I3588" i="10"/>
  <c r="I3589" i="10"/>
  <c r="I3590" i="10"/>
  <c r="I3591" i="10"/>
  <c r="I3592" i="10"/>
  <c r="I3593" i="10"/>
  <c r="I3594" i="10"/>
  <c r="I3595" i="10"/>
  <c r="I3596" i="10"/>
  <c r="I3597" i="10"/>
  <c r="I3598" i="10"/>
  <c r="I3599" i="10"/>
  <c r="I3600" i="10"/>
  <c r="I3601" i="10"/>
  <c r="I3602" i="10"/>
  <c r="I3603" i="10"/>
  <c r="I3604" i="10"/>
  <c r="I3605" i="10"/>
  <c r="I3606" i="10"/>
  <c r="I3607" i="10"/>
  <c r="I3608" i="10"/>
  <c r="I3609" i="10"/>
  <c r="I3610" i="10"/>
  <c r="I3611" i="10"/>
  <c r="I3612" i="10"/>
  <c r="I3613" i="10"/>
  <c r="I3614" i="10"/>
  <c r="I3615" i="10"/>
  <c r="I3616" i="10"/>
  <c r="I3617" i="10"/>
  <c r="I3618" i="10"/>
  <c r="I3619" i="10"/>
  <c r="I3620" i="10"/>
  <c r="I3621" i="10"/>
  <c r="I3622" i="10"/>
  <c r="I3623" i="10"/>
  <c r="I3624" i="10"/>
  <c r="I3625" i="10"/>
  <c r="I3626" i="10"/>
  <c r="I3627" i="10"/>
  <c r="I3628" i="10"/>
  <c r="I3629" i="10"/>
  <c r="I3630" i="10"/>
  <c r="I3631" i="10"/>
  <c r="I3632" i="10"/>
  <c r="I3633" i="10"/>
  <c r="I3634" i="10"/>
  <c r="I3635" i="10"/>
  <c r="I3636" i="10"/>
  <c r="I3637" i="10"/>
  <c r="I3638" i="10"/>
  <c r="I3639" i="10"/>
  <c r="I3640" i="10"/>
  <c r="I3641" i="10"/>
  <c r="I3642" i="10"/>
  <c r="I3643" i="10"/>
  <c r="I3644" i="10"/>
  <c r="I3645" i="10"/>
  <c r="I3646" i="10"/>
  <c r="I3647" i="10"/>
  <c r="I3648" i="10"/>
  <c r="I3649" i="10"/>
  <c r="I3650" i="10"/>
  <c r="I3651" i="10"/>
  <c r="I3652" i="10"/>
  <c r="I3653" i="10"/>
  <c r="I3654" i="10"/>
  <c r="I3655" i="10"/>
  <c r="I3656" i="10"/>
  <c r="I3657" i="10"/>
  <c r="I3658" i="10"/>
  <c r="I3659" i="10"/>
  <c r="I3660" i="10"/>
  <c r="I3661" i="10"/>
  <c r="I3662" i="10"/>
  <c r="I3663" i="10"/>
  <c r="I3664" i="10"/>
  <c r="I3665" i="10"/>
  <c r="I3666" i="10"/>
  <c r="I3667" i="10"/>
  <c r="I3668" i="10"/>
  <c r="I3669" i="10"/>
  <c r="I3670" i="10"/>
  <c r="I3671" i="10"/>
  <c r="I3672" i="10"/>
  <c r="I3673" i="10"/>
  <c r="I3674" i="10"/>
  <c r="I3675" i="10"/>
  <c r="I3676" i="10"/>
  <c r="I3677" i="10"/>
  <c r="I3678" i="10"/>
  <c r="I3679" i="10"/>
  <c r="I3680" i="10"/>
  <c r="I3681" i="10"/>
  <c r="I3682" i="10"/>
  <c r="I3683" i="10"/>
  <c r="I3684" i="10"/>
  <c r="I3685" i="10"/>
  <c r="I3686" i="10"/>
  <c r="I3687" i="10"/>
  <c r="I3688" i="10"/>
  <c r="I3689" i="10"/>
  <c r="I3690" i="10"/>
  <c r="I3691" i="10"/>
  <c r="I3692" i="10"/>
  <c r="I3693" i="10"/>
  <c r="I3694" i="10"/>
  <c r="I3695" i="10"/>
  <c r="I3696" i="10"/>
  <c r="I3697" i="10"/>
  <c r="I3698" i="10"/>
  <c r="I3699" i="10"/>
  <c r="I3700" i="10"/>
  <c r="I3701" i="10"/>
  <c r="I3702" i="10"/>
  <c r="I3703" i="10"/>
  <c r="I3704" i="10"/>
  <c r="I3705" i="10"/>
  <c r="I3706" i="10"/>
  <c r="I3707" i="10"/>
  <c r="I3708" i="10"/>
  <c r="I3709" i="10"/>
  <c r="I3710" i="10"/>
  <c r="I3711" i="10"/>
  <c r="I3712" i="10"/>
  <c r="I3713" i="10"/>
  <c r="I3714" i="10"/>
  <c r="I3715" i="10"/>
  <c r="I3716" i="10"/>
  <c r="I3717" i="10"/>
  <c r="I3718" i="10"/>
  <c r="I3719" i="10"/>
  <c r="I3720" i="10"/>
  <c r="I3721" i="10"/>
  <c r="I3722" i="10"/>
  <c r="I3723" i="10"/>
  <c r="I3724" i="10"/>
  <c r="I3725" i="10"/>
  <c r="I3726" i="10"/>
  <c r="I3727" i="10"/>
  <c r="I3728" i="10"/>
  <c r="I3729" i="10"/>
  <c r="I3730" i="10"/>
  <c r="I3731" i="10"/>
  <c r="I3732" i="10"/>
  <c r="I3733" i="10"/>
  <c r="I3734" i="10"/>
  <c r="I3735" i="10"/>
  <c r="I3736" i="10"/>
  <c r="I3737" i="10"/>
  <c r="I3738" i="10"/>
  <c r="I3739" i="10"/>
  <c r="I3740" i="10"/>
  <c r="I3741" i="10"/>
  <c r="I3742" i="10"/>
  <c r="I3743" i="10"/>
  <c r="I3744" i="10"/>
  <c r="I3745" i="10"/>
  <c r="I3746" i="10"/>
  <c r="I3747" i="10"/>
  <c r="I3748" i="10"/>
  <c r="I3749" i="10"/>
  <c r="I3750" i="10"/>
  <c r="I3751" i="10"/>
  <c r="I3752" i="10"/>
  <c r="I3753" i="10"/>
  <c r="I3754" i="10"/>
  <c r="I3755" i="10"/>
  <c r="I3756" i="10"/>
  <c r="I3757" i="10"/>
  <c r="I3758" i="10"/>
  <c r="I3759" i="10"/>
  <c r="I3760" i="10"/>
  <c r="I3761" i="10"/>
  <c r="I3762" i="10"/>
  <c r="I3763" i="10"/>
  <c r="I3764" i="10"/>
  <c r="I3765" i="10"/>
  <c r="I3766" i="10"/>
  <c r="I3767" i="10"/>
  <c r="I3768" i="10"/>
  <c r="I3769" i="10"/>
  <c r="I3770" i="10"/>
  <c r="I3771" i="10"/>
  <c r="I3772" i="10"/>
  <c r="I3773" i="10"/>
  <c r="I3774" i="10"/>
  <c r="I3775" i="10"/>
  <c r="I3776" i="10"/>
  <c r="I3777" i="10"/>
  <c r="I3778" i="10"/>
  <c r="I3779" i="10"/>
  <c r="I3780" i="10"/>
  <c r="I3781" i="10"/>
  <c r="I3782" i="10"/>
  <c r="I3783" i="10"/>
  <c r="I3784" i="10"/>
  <c r="I3785" i="10"/>
  <c r="I3786" i="10"/>
  <c r="I3787" i="10"/>
  <c r="I3788" i="10"/>
  <c r="I3789" i="10"/>
  <c r="I3790" i="10"/>
  <c r="I3791" i="10"/>
  <c r="I3792" i="10"/>
  <c r="I3793" i="10"/>
  <c r="I3794" i="10"/>
  <c r="I3795" i="10"/>
  <c r="I3796" i="10"/>
  <c r="I3797" i="10"/>
  <c r="I3798" i="10"/>
  <c r="I3799" i="10"/>
  <c r="I3800" i="10"/>
  <c r="I3801" i="10"/>
  <c r="I3802" i="10"/>
  <c r="I3803" i="10"/>
  <c r="I3804" i="10"/>
  <c r="I3805" i="10"/>
  <c r="I3806" i="10"/>
  <c r="I3807" i="10"/>
  <c r="I3808" i="10"/>
  <c r="I3809" i="10"/>
  <c r="I3810" i="10"/>
  <c r="I3811" i="10"/>
  <c r="I3812" i="10"/>
  <c r="I3813" i="10"/>
  <c r="I3814" i="10"/>
  <c r="I3815" i="10"/>
  <c r="I3816" i="10"/>
  <c r="I3817" i="10"/>
  <c r="I3818" i="10"/>
  <c r="I3819" i="10"/>
  <c r="I3820" i="10"/>
  <c r="I3821" i="10"/>
  <c r="I3822" i="10"/>
  <c r="I3823" i="10"/>
  <c r="I3824" i="10"/>
  <c r="I3825" i="10"/>
  <c r="I3826" i="10"/>
  <c r="I3827" i="10"/>
  <c r="I3828" i="10"/>
  <c r="I3829" i="10"/>
  <c r="I3830" i="10"/>
  <c r="I3831" i="10"/>
  <c r="I3832" i="10"/>
  <c r="I3833" i="10"/>
  <c r="I3834" i="10"/>
  <c r="I3835" i="10"/>
  <c r="I3836" i="10"/>
  <c r="I3837" i="10"/>
  <c r="I3838" i="10"/>
  <c r="I3839" i="10"/>
  <c r="I3840" i="10"/>
  <c r="I3841" i="10"/>
  <c r="I3842" i="10"/>
  <c r="I3843" i="10"/>
  <c r="I3844" i="10"/>
  <c r="I3845" i="10"/>
  <c r="I3846" i="10"/>
  <c r="I3847" i="10"/>
  <c r="I3848" i="10"/>
  <c r="I3849" i="10"/>
  <c r="I3850" i="10"/>
  <c r="I3851" i="10"/>
  <c r="I3852" i="10"/>
  <c r="I3853" i="10"/>
  <c r="I3854" i="10"/>
  <c r="I3855" i="10"/>
  <c r="I3856" i="10"/>
  <c r="I3857" i="10"/>
  <c r="I3858" i="10"/>
  <c r="I3859" i="10"/>
  <c r="I3860" i="10"/>
  <c r="I3861" i="10"/>
  <c r="I3862" i="10"/>
  <c r="I3863" i="10"/>
  <c r="I3864" i="10"/>
  <c r="I3865" i="10"/>
  <c r="I3866" i="10"/>
  <c r="I3867" i="10"/>
  <c r="I3868" i="10"/>
  <c r="I3869" i="10"/>
  <c r="I3870" i="10"/>
  <c r="I3871" i="10"/>
  <c r="I3872" i="10"/>
  <c r="I3873" i="10"/>
  <c r="I3874" i="10"/>
  <c r="I3875" i="10"/>
  <c r="I3876" i="10"/>
  <c r="I3877" i="10"/>
  <c r="I3878" i="10"/>
  <c r="I3879" i="10"/>
  <c r="I3880" i="10"/>
  <c r="I3881" i="10"/>
  <c r="I3882" i="10"/>
  <c r="I3883" i="10"/>
  <c r="I3884" i="10"/>
  <c r="I3885" i="10"/>
  <c r="I3886" i="10"/>
  <c r="I3887" i="10"/>
  <c r="I3888" i="10"/>
  <c r="I3889" i="10"/>
  <c r="I3890" i="10"/>
  <c r="I3891" i="10"/>
  <c r="I3892" i="10"/>
  <c r="I3893" i="10"/>
  <c r="I3894" i="10"/>
  <c r="I3895" i="10"/>
  <c r="I3896" i="10"/>
  <c r="I3897" i="10"/>
  <c r="I3898" i="10"/>
  <c r="I3899" i="10"/>
  <c r="I3900" i="10"/>
  <c r="I3901" i="10"/>
  <c r="I3902" i="10"/>
  <c r="I3903" i="10"/>
  <c r="I3904" i="10"/>
  <c r="I3905" i="10"/>
  <c r="I3906" i="10"/>
  <c r="I3907" i="10"/>
  <c r="I3908" i="10"/>
  <c r="I3909" i="10"/>
  <c r="I3910" i="10"/>
  <c r="I3911" i="10"/>
  <c r="I3912" i="10"/>
  <c r="I3913" i="10"/>
  <c r="I3914" i="10"/>
  <c r="I3915" i="10"/>
  <c r="I3916" i="10"/>
  <c r="I3917" i="10"/>
  <c r="I3918" i="10"/>
  <c r="I3919" i="10"/>
  <c r="I3920" i="10"/>
  <c r="I3921" i="10"/>
  <c r="I3922" i="10"/>
  <c r="I3923" i="10"/>
  <c r="I3924" i="10"/>
  <c r="I3925" i="10"/>
  <c r="I3926" i="10"/>
  <c r="I3927" i="10"/>
  <c r="I3928" i="10"/>
  <c r="I3929" i="10"/>
  <c r="I3930" i="10"/>
  <c r="I3931" i="10"/>
  <c r="I3932" i="10"/>
  <c r="I3933" i="10"/>
  <c r="I3934" i="10"/>
  <c r="I3935" i="10"/>
  <c r="I3936" i="10"/>
  <c r="I3937" i="10"/>
  <c r="I3938" i="10"/>
  <c r="I3939" i="10"/>
  <c r="I3940" i="10"/>
  <c r="I3941" i="10"/>
  <c r="I3942" i="10"/>
  <c r="I3943" i="10"/>
  <c r="I3944" i="10"/>
  <c r="I3945" i="10"/>
  <c r="I3946" i="10"/>
  <c r="I3947" i="10"/>
  <c r="I3948" i="10"/>
  <c r="I3949" i="10"/>
  <c r="I3950" i="10"/>
  <c r="I3951" i="10"/>
  <c r="I3952" i="10"/>
  <c r="I3953" i="10"/>
  <c r="I3954" i="10"/>
  <c r="I3955" i="10"/>
  <c r="I3956" i="10"/>
  <c r="I3957" i="10"/>
  <c r="I3958" i="10"/>
  <c r="I3959" i="10"/>
  <c r="I3960" i="10"/>
  <c r="I3961" i="10"/>
  <c r="I3962" i="10"/>
  <c r="I3963" i="10"/>
  <c r="I3964" i="10"/>
  <c r="I3965" i="10"/>
  <c r="I3966" i="10"/>
  <c r="I3967" i="10"/>
  <c r="I3968" i="10"/>
  <c r="I3969" i="10"/>
  <c r="I3970" i="10"/>
  <c r="I3971" i="10"/>
  <c r="I3972" i="10"/>
  <c r="I3973" i="10"/>
  <c r="I3974" i="10"/>
  <c r="I3975" i="10"/>
  <c r="I3976" i="10"/>
  <c r="I3977" i="10"/>
  <c r="I3978" i="10"/>
  <c r="I3979" i="10"/>
  <c r="I3980" i="10"/>
  <c r="I3981" i="10"/>
  <c r="I3982" i="10"/>
  <c r="I3983" i="10"/>
  <c r="I3984" i="10"/>
  <c r="I3985" i="10"/>
  <c r="I3986" i="10"/>
  <c r="I3987" i="10"/>
  <c r="I3988" i="10"/>
  <c r="I3989" i="10"/>
  <c r="I3990" i="10"/>
  <c r="I3991" i="10"/>
  <c r="I3992" i="10"/>
  <c r="I3993" i="10"/>
  <c r="I3994" i="10"/>
  <c r="I3995" i="10"/>
  <c r="I3996" i="10"/>
  <c r="I3997" i="10"/>
  <c r="I3998" i="10"/>
  <c r="I3999" i="10"/>
  <c r="I4000" i="10"/>
  <c r="I4001" i="10"/>
  <c r="I4002" i="10"/>
  <c r="I4003" i="10"/>
  <c r="I4004" i="10"/>
  <c r="I4005" i="10"/>
  <c r="I4006" i="10"/>
  <c r="I4007" i="10"/>
  <c r="I4008" i="10"/>
  <c r="I4009" i="10"/>
  <c r="I4010" i="10"/>
  <c r="I4011" i="10"/>
  <c r="I4012" i="10"/>
  <c r="I4013" i="10"/>
  <c r="I4014" i="10"/>
  <c r="I4015" i="10"/>
  <c r="I4016" i="10"/>
  <c r="I4017" i="10"/>
  <c r="I4018" i="10"/>
  <c r="I4019" i="10"/>
  <c r="I4020" i="10"/>
  <c r="I4021" i="10"/>
  <c r="I4022" i="10"/>
  <c r="I4023" i="10"/>
  <c r="I4024" i="10"/>
  <c r="I4025" i="10"/>
  <c r="I4026" i="10"/>
  <c r="I4027" i="10"/>
  <c r="I4028" i="10"/>
  <c r="I4029" i="10"/>
  <c r="I4030" i="10"/>
  <c r="I4031" i="10"/>
  <c r="I4032" i="10"/>
  <c r="I4033" i="10"/>
  <c r="I4034" i="10"/>
  <c r="I4035" i="10"/>
  <c r="I4036" i="10"/>
  <c r="I4037" i="10"/>
  <c r="I4038" i="10"/>
  <c r="I4039" i="10"/>
  <c r="I4040" i="10"/>
  <c r="I4041" i="10"/>
  <c r="I4042" i="10"/>
  <c r="I4043" i="10"/>
  <c r="I4044" i="10"/>
  <c r="I4045" i="10"/>
  <c r="I4046" i="10"/>
  <c r="I4047" i="10"/>
  <c r="I4048" i="10"/>
  <c r="I4049" i="10"/>
  <c r="I4050" i="10"/>
  <c r="I4051" i="10"/>
  <c r="I4052" i="10"/>
  <c r="I4053" i="10"/>
  <c r="I4054" i="10"/>
  <c r="I4055" i="10"/>
  <c r="I4056" i="10"/>
  <c r="I4057" i="10"/>
  <c r="I4058" i="10"/>
  <c r="I4059" i="10"/>
  <c r="I4060" i="10"/>
  <c r="I4061" i="10"/>
  <c r="I4062" i="10"/>
  <c r="I4063" i="10"/>
  <c r="I4064" i="10"/>
  <c r="I4065" i="10"/>
  <c r="I4066" i="10"/>
  <c r="I4067" i="10"/>
  <c r="I4068" i="10"/>
  <c r="I4069" i="10"/>
  <c r="I4070" i="10"/>
  <c r="I4071" i="10"/>
  <c r="I4072" i="10"/>
  <c r="I4073" i="10"/>
  <c r="I4074" i="10"/>
  <c r="I4075" i="10"/>
  <c r="I4076" i="10"/>
  <c r="I4077" i="10"/>
  <c r="I4078" i="10"/>
  <c r="I4079" i="10"/>
  <c r="I4080" i="10"/>
  <c r="I4081" i="10"/>
  <c r="I4082" i="10"/>
  <c r="I4083" i="10"/>
  <c r="I4084" i="10"/>
  <c r="I4085" i="10"/>
  <c r="I4086" i="10"/>
  <c r="I4087" i="10"/>
  <c r="I4088" i="10"/>
  <c r="I4089" i="10"/>
  <c r="I4090" i="10"/>
  <c r="I4091" i="10"/>
  <c r="I4092" i="10"/>
  <c r="I4093" i="10"/>
  <c r="I4094" i="10"/>
  <c r="I4095" i="10"/>
  <c r="I4096" i="10"/>
  <c r="I4097" i="10"/>
  <c r="I4098" i="10"/>
  <c r="I4099" i="10"/>
  <c r="I4100" i="10"/>
  <c r="I4101" i="10"/>
  <c r="I4102" i="10"/>
  <c r="I4103" i="10"/>
  <c r="I4104" i="10"/>
  <c r="I4105" i="10"/>
  <c r="I4106" i="10"/>
  <c r="I4107" i="10"/>
  <c r="I4108" i="10"/>
  <c r="I4109" i="10"/>
  <c r="I4110" i="10"/>
  <c r="I4111" i="10"/>
  <c r="I4112" i="10"/>
  <c r="I4113" i="10"/>
  <c r="I4114" i="10"/>
  <c r="I4115" i="10"/>
  <c r="I4116" i="10"/>
  <c r="I4117" i="10"/>
  <c r="I4118" i="10"/>
  <c r="I4119" i="10"/>
  <c r="I4120" i="10"/>
  <c r="I4121" i="10"/>
  <c r="I4122" i="10"/>
  <c r="I4123" i="10"/>
  <c r="I4124" i="10"/>
  <c r="I4125" i="10"/>
  <c r="I4126" i="10"/>
  <c r="I4127" i="10"/>
  <c r="I4128" i="10"/>
  <c r="I4129" i="10"/>
  <c r="I4130" i="10"/>
  <c r="I4131" i="10"/>
  <c r="I4132" i="10"/>
  <c r="I4133" i="10"/>
  <c r="I4134" i="10"/>
  <c r="I4135" i="10"/>
  <c r="I4136" i="10"/>
  <c r="I4137" i="10"/>
  <c r="I4138" i="10"/>
  <c r="I4139" i="10"/>
  <c r="I4140" i="10"/>
  <c r="I4141" i="10"/>
  <c r="I4142" i="10"/>
  <c r="I4143" i="10"/>
  <c r="I4144" i="10"/>
  <c r="I4145" i="10"/>
  <c r="I4146" i="10"/>
  <c r="I4147" i="10"/>
  <c r="I4148" i="10"/>
  <c r="I4149" i="10"/>
  <c r="I4150" i="10"/>
  <c r="I4151" i="10"/>
  <c r="I4152" i="10"/>
  <c r="I4153" i="10"/>
  <c r="I4154" i="10"/>
  <c r="I4155" i="10"/>
  <c r="I4156" i="10"/>
  <c r="I4157" i="10"/>
  <c r="I4158" i="10"/>
  <c r="I4159" i="10"/>
  <c r="I4160" i="10"/>
  <c r="I4161" i="10"/>
  <c r="I4162" i="10"/>
  <c r="I4163" i="10"/>
  <c r="I4164" i="10"/>
  <c r="I4165" i="10"/>
  <c r="I4166" i="10"/>
  <c r="I4167" i="10"/>
  <c r="I4168" i="10"/>
  <c r="I4169" i="10"/>
  <c r="I4170" i="10"/>
  <c r="I4171" i="10"/>
  <c r="I4172" i="10"/>
  <c r="I4173" i="10"/>
  <c r="I4174" i="10"/>
  <c r="I4175" i="10"/>
  <c r="I4176" i="10"/>
  <c r="I4177" i="10"/>
  <c r="I4178" i="10"/>
  <c r="I4179" i="10"/>
  <c r="I4180" i="10"/>
  <c r="I4181" i="10"/>
  <c r="I4182" i="10"/>
  <c r="I4183" i="10"/>
  <c r="I4184" i="10"/>
  <c r="I4185" i="10"/>
  <c r="I4186" i="10"/>
  <c r="I4187" i="10"/>
  <c r="I4188" i="10"/>
  <c r="I4189" i="10"/>
  <c r="I4190" i="10"/>
  <c r="I4191" i="10"/>
  <c r="I4192" i="10"/>
  <c r="I4193" i="10"/>
  <c r="I4194" i="10"/>
  <c r="I4195" i="10"/>
  <c r="I4196" i="10"/>
  <c r="I4197" i="10"/>
  <c r="I4198" i="10"/>
  <c r="I4199" i="10"/>
  <c r="I4200" i="10"/>
  <c r="I4201" i="10"/>
  <c r="I4202" i="10"/>
  <c r="I4203" i="10"/>
  <c r="I4204" i="10"/>
  <c r="I4205" i="10"/>
  <c r="I4206" i="10"/>
  <c r="I4207" i="10"/>
  <c r="I4208" i="10"/>
  <c r="I4209" i="10"/>
  <c r="I4210" i="10"/>
  <c r="I4211" i="10"/>
  <c r="I4212" i="10"/>
  <c r="I4213" i="10"/>
  <c r="I4214" i="10"/>
  <c r="I4215" i="10"/>
  <c r="I4216" i="10"/>
  <c r="I4217" i="10"/>
  <c r="I4218" i="10"/>
  <c r="I4219" i="10"/>
  <c r="I4220" i="10"/>
  <c r="I4221" i="10"/>
  <c r="I4222" i="10"/>
  <c r="I4223" i="10"/>
  <c r="I4224" i="10"/>
  <c r="I4225" i="10"/>
  <c r="I4226" i="10"/>
  <c r="I4227" i="10"/>
  <c r="I4228" i="10"/>
  <c r="I4229" i="10"/>
  <c r="I4230" i="10"/>
  <c r="I4231" i="10"/>
  <c r="I4232" i="10"/>
  <c r="I4233" i="10"/>
  <c r="I4234" i="10"/>
  <c r="I4235" i="10"/>
  <c r="I4236" i="10"/>
  <c r="I4237" i="10"/>
  <c r="I4238" i="10"/>
  <c r="I4239" i="10"/>
  <c r="I4240" i="10"/>
  <c r="I4241" i="10"/>
  <c r="I4242" i="10"/>
  <c r="I4243" i="10"/>
  <c r="I4244" i="10"/>
  <c r="I4245" i="10"/>
  <c r="I4246" i="10"/>
  <c r="I4247" i="10"/>
  <c r="I4248" i="10"/>
  <c r="I4249" i="10"/>
  <c r="I4250" i="10"/>
  <c r="I4251" i="10"/>
  <c r="I4252" i="10"/>
  <c r="I4253" i="10"/>
  <c r="I4254" i="10"/>
  <c r="I4255" i="10"/>
  <c r="I4256" i="10"/>
  <c r="I4257" i="10"/>
  <c r="I4258" i="10"/>
  <c r="I4259" i="10"/>
  <c r="I4260" i="10"/>
  <c r="I4261" i="10"/>
  <c r="I4262" i="10"/>
  <c r="I4263" i="10"/>
  <c r="I4264" i="10"/>
  <c r="I4265" i="10"/>
  <c r="I4266" i="10"/>
  <c r="I4267" i="10"/>
  <c r="I4268" i="10"/>
  <c r="I4269" i="10"/>
  <c r="I4270" i="10"/>
  <c r="I4271" i="10"/>
  <c r="I4272" i="10"/>
  <c r="I4273" i="10"/>
  <c r="I4274" i="10"/>
  <c r="I4275" i="10"/>
  <c r="I4276" i="10"/>
  <c r="I4277" i="10"/>
  <c r="I4278" i="10"/>
  <c r="I4279" i="10"/>
  <c r="I4280" i="10"/>
  <c r="I4281" i="10"/>
  <c r="I4282" i="10"/>
  <c r="I4283" i="10"/>
  <c r="I4284" i="10"/>
  <c r="I4285" i="10"/>
  <c r="I4286" i="10"/>
  <c r="I4287" i="10"/>
  <c r="I4288" i="10"/>
  <c r="I4289" i="10"/>
  <c r="I4290" i="10"/>
  <c r="I4291" i="10"/>
  <c r="I4292" i="10"/>
  <c r="I4293" i="10"/>
  <c r="I4294" i="10"/>
  <c r="I4295" i="10"/>
  <c r="I4296" i="10"/>
  <c r="I4297" i="10"/>
  <c r="I4298" i="10"/>
  <c r="I4299" i="10"/>
  <c r="I4300" i="10"/>
  <c r="I4301" i="10"/>
  <c r="I4302" i="10"/>
  <c r="I4303" i="10"/>
  <c r="I4304" i="10"/>
  <c r="I4305" i="10"/>
  <c r="I4306" i="10"/>
  <c r="I4307" i="10"/>
  <c r="I4308" i="10"/>
  <c r="I4309" i="10"/>
  <c r="I4310" i="10"/>
  <c r="I4311" i="10"/>
  <c r="I4312" i="10"/>
  <c r="I4313" i="10"/>
  <c r="I4314" i="10"/>
  <c r="I4315" i="10"/>
  <c r="I4316" i="10"/>
  <c r="I4317" i="10"/>
  <c r="I4318" i="10"/>
  <c r="I4319" i="10"/>
  <c r="I4320" i="10"/>
  <c r="I4321" i="10"/>
  <c r="I4322" i="10"/>
  <c r="I4323" i="10"/>
  <c r="I4324" i="10"/>
  <c r="I4325" i="10"/>
  <c r="I4326" i="10"/>
  <c r="I4327" i="10"/>
  <c r="I4328" i="10"/>
  <c r="I4329" i="10"/>
  <c r="I4330" i="10"/>
  <c r="I4331" i="10"/>
  <c r="I4332" i="10"/>
  <c r="I4333" i="10"/>
  <c r="I4334" i="10"/>
  <c r="I4335" i="10"/>
  <c r="I4336" i="10"/>
  <c r="I4337" i="10"/>
  <c r="I4338" i="10"/>
  <c r="I4339" i="10"/>
  <c r="I4340" i="10"/>
  <c r="I4341" i="10"/>
  <c r="I4342" i="10"/>
  <c r="I4343" i="10"/>
  <c r="I4344" i="10"/>
  <c r="I4345" i="10"/>
  <c r="I4346" i="10"/>
  <c r="I4347" i="10"/>
  <c r="I4348" i="10"/>
  <c r="I4349" i="10"/>
  <c r="I4350" i="10"/>
  <c r="I4351" i="10"/>
  <c r="I4352" i="10"/>
  <c r="I4353" i="10"/>
  <c r="I4354" i="10"/>
  <c r="I4355" i="10"/>
  <c r="I4356" i="10"/>
  <c r="I4357" i="10"/>
  <c r="I4358" i="10"/>
  <c r="I4359" i="10"/>
  <c r="I4360" i="10"/>
  <c r="I4361" i="10"/>
  <c r="I4362" i="10"/>
  <c r="I4363" i="10"/>
  <c r="I4364" i="10"/>
  <c r="I4365" i="10"/>
  <c r="I4366" i="10"/>
  <c r="I4367" i="10"/>
  <c r="I4368" i="10"/>
  <c r="I4369" i="10"/>
  <c r="I4370" i="10"/>
  <c r="I4371" i="10"/>
  <c r="I4372" i="10"/>
  <c r="I4373" i="10"/>
  <c r="I4374" i="10"/>
  <c r="I4375" i="10"/>
  <c r="I4376" i="10"/>
  <c r="I4377" i="10"/>
  <c r="I4378" i="10"/>
  <c r="I4379" i="10"/>
  <c r="I4380" i="10"/>
  <c r="I4381" i="10"/>
  <c r="I4382" i="10"/>
  <c r="I4383" i="10"/>
  <c r="I4384" i="10"/>
  <c r="I4385" i="10"/>
  <c r="I4386" i="10"/>
  <c r="I4387" i="10"/>
  <c r="I4388" i="10"/>
  <c r="I4389" i="10"/>
  <c r="I4390" i="10"/>
  <c r="I4391" i="10"/>
  <c r="I4392" i="10"/>
  <c r="I4393" i="10"/>
  <c r="I4394" i="10"/>
  <c r="I4395" i="10"/>
  <c r="I4396" i="10"/>
  <c r="I4397" i="10"/>
  <c r="I4398" i="10"/>
  <c r="I4399" i="10"/>
  <c r="I4400" i="10"/>
  <c r="I4401" i="10"/>
  <c r="I4402" i="10"/>
  <c r="I4403" i="10"/>
  <c r="I4404" i="10"/>
  <c r="I4405" i="10"/>
  <c r="I4406" i="10"/>
  <c r="I4407" i="10"/>
  <c r="I4408" i="10"/>
  <c r="I4409" i="10"/>
  <c r="I4410" i="10"/>
  <c r="I4411" i="10"/>
  <c r="I4412" i="10"/>
  <c r="I4413" i="10"/>
  <c r="I4414" i="10"/>
  <c r="I4415" i="10"/>
  <c r="I4416" i="10"/>
  <c r="I4417" i="10"/>
  <c r="I4418" i="10"/>
  <c r="I4419" i="10"/>
  <c r="I4420" i="10"/>
  <c r="I4421" i="10"/>
  <c r="I4422" i="10"/>
  <c r="I4423" i="10"/>
  <c r="I4424" i="10"/>
  <c r="I4425" i="10"/>
  <c r="I4426" i="10"/>
  <c r="I4427" i="10"/>
  <c r="I4428" i="10"/>
  <c r="I4429" i="10"/>
  <c r="I4430" i="10"/>
  <c r="I4431" i="10"/>
  <c r="I4432" i="10"/>
  <c r="I4433" i="10"/>
  <c r="I4434" i="10"/>
  <c r="I4435" i="10"/>
  <c r="I4436" i="10"/>
  <c r="I4437" i="10"/>
  <c r="I4438" i="10"/>
  <c r="I4439" i="10"/>
  <c r="I4440" i="10"/>
  <c r="I4441" i="10"/>
  <c r="I4442" i="10"/>
  <c r="I4443" i="10"/>
  <c r="I4444" i="10"/>
  <c r="I4445" i="10"/>
  <c r="I4446" i="10"/>
  <c r="I4447" i="10"/>
  <c r="I4448" i="10"/>
  <c r="I4449" i="10"/>
  <c r="I4450" i="10"/>
  <c r="I4451" i="10"/>
  <c r="I4452" i="10"/>
  <c r="I4453" i="10"/>
  <c r="I4454" i="10"/>
  <c r="I4455" i="10"/>
  <c r="I4456" i="10"/>
  <c r="I4457" i="10"/>
  <c r="I4458" i="10"/>
  <c r="I4459" i="10"/>
  <c r="I4460" i="10"/>
  <c r="I4461" i="10"/>
  <c r="I4462" i="10"/>
  <c r="I4463" i="10"/>
  <c r="I4464" i="10"/>
  <c r="I4465" i="10"/>
  <c r="I4466" i="10"/>
  <c r="I4467" i="10"/>
  <c r="I4468" i="10"/>
  <c r="I4469" i="10"/>
  <c r="I4470" i="10"/>
  <c r="I4471" i="10"/>
  <c r="I4472" i="10"/>
  <c r="I4473" i="10"/>
  <c r="I4474" i="10"/>
  <c r="I4475" i="10"/>
  <c r="I4476" i="10"/>
  <c r="I4477" i="10"/>
  <c r="I4478" i="10"/>
  <c r="I4479" i="10"/>
  <c r="I4480" i="10"/>
  <c r="I4481" i="10"/>
  <c r="I4482" i="10"/>
  <c r="I4483" i="10"/>
  <c r="I4484" i="10"/>
  <c r="I4485" i="10"/>
  <c r="I4486" i="10"/>
  <c r="I4487" i="10"/>
  <c r="I4488" i="10"/>
  <c r="I4489" i="10"/>
  <c r="I4490" i="10"/>
  <c r="I4491" i="10"/>
  <c r="I4492" i="10"/>
  <c r="I4493" i="10"/>
  <c r="I4494" i="10"/>
  <c r="I4495" i="10"/>
  <c r="I4496" i="10"/>
  <c r="I4497" i="10"/>
  <c r="I4498" i="10"/>
  <c r="I4499" i="10"/>
  <c r="I4500" i="10"/>
  <c r="I4501" i="10"/>
  <c r="I4502" i="10"/>
  <c r="I4503" i="10"/>
  <c r="I4504" i="10"/>
  <c r="I4505" i="10"/>
  <c r="I4506" i="10"/>
  <c r="I4507" i="10"/>
  <c r="I4508" i="10"/>
  <c r="I4509" i="10"/>
  <c r="I4510" i="10"/>
  <c r="I4511" i="10"/>
  <c r="I4512" i="10"/>
  <c r="I4513" i="10"/>
  <c r="I4514" i="10"/>
  <c r="I4515" i="10"/>
  <c r="I4516" i="10"/>
  <c r="I4517" i="10"/>
  <c r="I4518" i="10"/>
  <c r="I4519" i="10"/>
  <c r="I4520" i="10"/>
  <c r="I4521" i="10"/>
  <c r="I4522" i="10"/>
  <c r="I4523" i="10"/>
  <c r="I4524" i="10"/>
  <c r="I4525" i="10"/>
  <c r="I4526" i="10"/>
  <c r="I4527" i="10"/>
  <c r="I4528" i="10"/>
  <c r="I4529" i="10"/>
  <c r="I4530" i="10"/>
  <c r="I4531" i="10"/>
  <c r="I4532" i="10"/>
  <c r="I4533" i="10"/>
  <c r="I4534" i="10"/>
  <c r="I4535" i="10"/>
  <c r="I4536" i="10"/>
  <c r="I4537" i="10"/>
  <c r="I4538" i="10"/>
  <c r="I4539" i="10"/>
  <c r="I4540" i="10"/>
  <c r="I4541" i="10"/>
  <c r="I4542" i="10"/>
  <c r="I4543" i="10"/>
  <c r="I4544" i="10"/>
  <c r="I4545" i="10"/>
  <c r="I4546" i="10"/>
  <c r="I4547" i="10"/>
  <c r="I4548" i="10"/>
  <c r="I4549" i="10"/>
  <c r="I4550" i="10"/>
  <c r="I4551" i="10"/>
  <c r="I4552" i="10"/>
  <c r="I4553" i="10"/>
  <c r="I4554" i="10"/>
  <c r="I4555" i="10"/>
  <c r="I4556" i="10"/>
  <c r="I4557" i="10"/>
  <c r="I4558" i="10"/>
  <c r="I4559" i="10"/>
  <c r="I4560" i="10"/>
  <c r="I4561" i="10"/>
  <c r="I4562" i="10"/>
  <c r="I4563" i="10"/>
  <c r="I4564" i="10"/>
  <c r="I4565" i="10"/>
  <c r="I4566" i="10"/>
  <c r="I4567" i="10"/>
  <c r="I4568" i="10"/>
  <c r="I4569" i="10"/>
  <c r="I4570" i="10"/>
  <c r="I4571" i="10"/>
  <c r="I4572" i="10"/>
  <c r="I4573" i="10"/>
  <c r="I4574" i="10"/>
  <c r="I4575" i="10"/>
  <c r="I4576" i="10"/>
  <c r="I4577" i="10"/>
  <c r="I4578" i="10"/>
  <c r="I4579" i="10"/>
  <c r="I4580" i="10"/>
  <c r="I4581" i="10"/>
  <c r="I4582" i="10"/>
  <c r="I4583" i="10"/>
  <c r="I4584" i="10"/>
  <c r="I4585" i="10"/>
  <c r="I4586" i="10"/>
  <c r="I4587" i="10"/>
  <c r="I4588" i="10"/>
  <c r="I4589" i="10"/>
  <c r="I4590" i="10"/>
  <c r="I4591" i="10"/>
  <c r="I4592" i="10"/>
  <c r="I4593" i="10"/>
  <c r="I4594" i="10"/>
  <c r="I4595" i="10"/>
  <c r="I4596" i="10"/>
  <c r="I4597" i="10"/>
  <c r="I4598" i="10"/>
  <c r="I4599" i="10"/>
  <c r="I4600" i="10"/>
  <c r="I4601" i="10"/>
  <c r="I4602" i="10"/>
  <c r="I4603" i="10"/>
  <c r="I4604" i="10"/>
  <c r="I4605" i="10"/>
  <c r="I4606" i="10"/>
  <c r="I4607" i="10"/>
  <c r="I4608" i="10"/>
  <c r="I4609" i="10"/>
  <c r="I4610" i="10"/>
  <c r="I4611" i="10"/>
  <c r="I4612" i="10"/>
  <c r="I4613" i="10"/>
  <c r="I4614" i="10"/>
  <c r="I4615" i="10"/>
  <c r="I4616" i="10"/>
  <c r="I4617" i="10"/>
  <c r="I4618" i="10"/>
  <c r="I4619" i="10"/>
  <c r="I4620" i="10"/>
  <c r="I4621" i="10"/>
  <c r="I4622" i="10"/>
  <c r="I4623" i="10"/>
  <c r="I4624" i="10"/>
  <c r="I4625" i="10"/>
  <c r="I4626" i="10"/>
  <c r="I4627" i="10"/>
  <c r="I4628" i="10"/>
  <c r="I4629" i="10"/>
  <c r="I4630" i="10"/>
  <c r="I4631" i="10"/>
  <c r="I4632" i="10"/>
  <c r="I4633" i="10"/>
  <c r="I4634" i="10"/>
  <c r="I4635" i="10"/>
  <c r="I4636" i="10"/>
  <c r="I4637" i="10"/>
  <c r="I4638" i="10"/>
  <c r="I4639" i="10"/>
  <c r="I4640" i="10"/>
  <c r="I4641" i="10"/>
  <c r="I4642" i="10"/>
  <c r="I4643" i="10"/>
  <c r="I4644" i="10"/>
  <c r="I4645" i="10"/>
  <c r="I4646" i="10"/>
  <c r="I4647" i="10"/>
  <c r="I4648" i="10"/>
  <c r="I4649" i="10"/>
  <c r="I4650" i="10"/>
  <c r="I4651" i="10"/>
  <c r="I4652" i="10"/>
  <c r="I4653" i="10"/>
  <c r="I4654" i="10"/>
  <c r="I4655" i="10"/>
  <c r="I4656" i="10"/>
  <c r="I4657" i="10"/>
  <c r="I4658" i="10"/>
  <c r="I4659" i="10"/>
  <c r="I4660" i="10"/>
  <c r="I4661" i="10"/>
  <c r="I4662" i="10"/>
  <c r="I4663" i="10"/>
  <c r="I4664" i="10"/>
  <c r="I4665" i="10"/>
  <c r="I4666" i="10"/>
  <c r="I4667" i="10"/>
  <c r="I4668" i="10"/>
  <c r="I4669" i="10"/>
  <c r="I4670" i="10"/>
  <c r="I4671" i="10"/>
  <c r="I4672" i="10"/>
  <c r="I4673" i="10"/>
  <c r="I4674" i="10"/>
  <c r="I4675" i="10"/>
  <c r="I4676" i="10"/>
  <c r="I4677" i="10"/>
  <c r="I4678" i="10"/>
  <c r="I4679" i="10"/>
  <c r="I4680" i="10"/>
  <c r="I4681" i="10"/>
  <c r="I4682" i="10"/>
  <c r="I4683" i="10"/>
  <c r="I4684" i="10"/>
  <c r="I4685" i="10"/>
  <c r="I4686" i="10"/>
  <c r="I4687" i="10"/>
  <c r="I4688" i="10"/>
  <c r="I4689" i="10"/>
  <c r="I4690" i="10"/>
  <c r="I4691" i="10"/>
  <c r="I4692" i="10"/>
  <c r="I4693" i="10"/>
  <c r="I4694" i="10"/>
  <c r="I4695" i="10"/>
  <c r="I4696" i="10"/>
  <c r="I4697" i="10"/>
  <c r="I4698" i="10"/>
  <c r="I4699" i="10"/>
  <c r="I4700" i="10"/>
  <c r="I4701" i="10"/>
  <c r="I4702" i="10"/>
  <c r="I4703" i="10"/>
  <c r="I4704" i="10"/>
  <c r="I4705" i="10"/>
  <c r="I4706" i="10"/>
  <c r="I4707" i="10"/>
  <c r="I4708" i="10"/>
  <c r="I4709" i="10"/>
  <c r="I4710" i="10"/>
  <c r="I4711" i="10"/>
  <c r="I4712" i="10"/>
  <c r="I4713" i="10"/>
  <c r="I4714" i="10"/>
  <c r="I4715" i="10"/>
  <c r="I4716" i="10"/>
  <c r="I4717" i="10"/>
  <c r="I4718" i="10"/>
  <c r="I4719" i="10"/>
  <c r="I4720" i="10"/>
  <c r="I4721" i="10"/>
  <c r="I4722" i="10"/>
  <c r="I4723" i="10"/>
  <c r="I4724" i="10"/>
  <c r="I4725" i="10"/>
  <c r="I4726" i="10"/>
  <c r="I4727" i="10"/>
  <c r="I4728" i="10"/>
  <c r="I4729" i="10"/>
  <c r="I4730" i="10"/>
  <c r="I4731" i="10"/>
  <c r="I4732" i="10"/>
  <c r="I4733" i="10"/>
  <c r="I4734" i="10"/>
  <c r="I4735" i="10"/>
  <c r="I4736" i="10"/>
  <c r="I4737" i="10"/>
  <c r="I4738" i="10"/>
  <c r="I4739" i="10"/>
  <c r="I4740" i="10"/>
  <c r="I4741" i="10"/>
  <c r="I4742" i="10"/>
  <c r="I4743" i="10"/>
  <c r="I4744" i="10"/>
  <c r="I4745" i="10"/>
  <c r="I4746" i="10"/>
  <c r="I4747" i="10"/>
  <c r="I4748" i="10"/>
  <c r="I4749" i="10"/>
  <c r="I4750" i="10"/>
  <c r="I4751" i="10"/>
  <c r="I4752" i="10"/>
  <c r="I4753" i="10"/>
  <c r="I4754" i="10"/>
  <c r="I4755" i="10"/>
  <c r="I4756" i="10"/>
  <c r="I4757" i="10"/>
  <c r="I4758" i="10"/>
  <c r="I4759" i="10"/>
  <c r="I4760" i="10"/>
  <c r="I4761" i="10"/>
  <c r="I4762" i="10"/>
  <c r="I4763" i="10"/>
  <c r="I4764" i="10"/>
  <c r="I4765" i="10"/>
  <c r="I4766" i="10"/>
  <c r="I4767" i="10"/>
  <c r="I4768" i="10"/>
  <c r="I4769" i="10"/>
  <c r="I4770" i="10"/>
  <c r="I4771" i="10"/>
  <c r="I4772" i="10"/>
  <c r="I4773" i="10"/>
  <c r="I4774" i="10"/>
  <c r="I4775" i="10"/>
  <c r="I4776" i="10"/>
  <c r="I4777" i="10"/>
  <c r="I4778" i="10"/>
  <c r="I4779" i="10"/>
  <c r="I4780" i="10"/>
  <c r="I4781" i="10"/>
  <c r="I4782" i="10"/>
  <c r="I4783" i="10"/>
  <c r="I4784" i="10"/>
  <c r="I4785" i="10"/>
  <c r="I4786" i="10"/>
  <c r="I4787" i="10"/>
  <c r="I4788" i="10"/>
  <c r="I4789" i="10"/>
  <c r="I4790" i="10"/>
  <c r="I4791" i="10"/>
  <c r="I4792" i="10"/>
  <c r="I4793" i="10"/>
  <c r="I4794" i="10"/>
  <c r="I4795" i="10"/>
  <c r="I4796" i="10"/>
  <c r="I4797" i="10"/>
  <c r="I4798" i="10"/>
  <c r="I4799" i="10"/>
  <c r="I4800" i="10"/>
  <c r="I4801" i="10"/>
  <c r="I4802" i="10"/>
  <c r="I4803" i="10"/>
  <c r="I4804" i="10"/>
  <c r="I4805" i="10"/>
  <c r="I4806" i="10"/>
  <c r="I4807" i="10"/>
  <c r="I4808" i="10"/>
  <c r="I4809" i="10"/>
  <c r="I4810" i="10"/>
  <c r="I4811" i="10"/>
  <c r="I4812" i="10"/>
  <c r="I4813" i="10"/>
  <c r="I4814" i="10"/>
  <c r="I4815" i="10"/>
  <c r="I4816" i="10"/>
  <c r="I4817" i="10"/>
  <c r="I4818" i="10"/>
  <c r="I4819" i="10"/>
  <c r="I4820" i="10"/>
  <c r="I4821" i="10"/>
  <c r="I4822" i="10"/>
  <c r="I4823" i="10"/>
  <c r="I4824" i="10"/>
  <c r="I4825" i="10"/>
  <c r="I4826" i="10"/>
  <c r="I4827" i="10"/>
  <c r="I4828" i="10"/>
  <c r="I4829" i="10"/>
  <c r="I4830" i="10"/>
  <c r="I4831" i="10"/>
  <c r="I4832" i="10"/>
  <c r="I4833" i="10"/>
  <c r="I4834" i="10"/>
  <c r="I4835" i="10"/>
  <c r="I4836" i="10"/>
  <c r="I4837" i="10"/>
  <c r="I4838" i="10"/>
  <c r="I4839" i="10"/>
  <c r="I4840" i="10"/>
  <c r="I4841" i="10"/>
  <c r="I4842" i="10"/>
  <c r="I4843" i="10"/>
  <c r="I4844" i="10"/>
  <c r="I4845" i="10"/>
  <c r="I4846" i="10"/>
  <c r="I4847" i="10"/>
  <c r="I4848" i="10"/>
  <c r="I4849" i="10"/>
  <c r="I4850" i="10"/>
  <c r="I4851" i="10"/>
  <c r="I4852" i="10"/>
  <c r="I4853" i="10"/>
  <c r="I4854" i="10"/>
  <c r="I4855" i="10"/>
  <c r="I4856" i="10"/>
  <c r="I4857" i="10"/>
  <c r="I4858" i="10"/>
  <c r="I4859" i="10"/>
  <c r="I4860" i="10"/>
  <c r="I4861" i="10"/>
  <c r="I4862" i="10"/>
  <c r="I4863" i="10"/>
  <c r="I4864" i="10"/>
  <c r="I4865" i="10"/>
  <c r="I4866" i="10"/>
  <c r="I4867" i="10"/>
  <c r="I4868" i="10"/>
  <c r="I4869" i="10"/>
  <c r="I4870" i="10"/>
  <c r="I4871" i="10"/>
  <c r="I4872" i="10"/>
  <c r="I4873" i="10"/>
  <c r="I4874" i="10"/>
  <c r="I4875" i="10"/>
  <c r="I4876" i="10"/>
  <c r="I4877" i="10"/>
  <c r="I4878" i="10"/>
  <c r="I4879" i="10"/>
  <c r="I4880" i="10"/>
  <c r="I4881" i="10"/>
  <c r="I4882" i="10"/>
  <c r="I4883" i="10"/>
  <c r="I4884" i="10"/>
  <c r="I4885" i="10"/>
  <c r="I4886" i="10"/>
  <c r="I4887" i="10"/>
  <c r="I4888" i="10"/>
  <c r="I4889" i="10"/>
  <c r="I4890" i="10"/>
  <c r="I4891" i="10"/>
  <c r="I4892" i="10"/>
  <c r="I4893" i="10"/>
  <c r="I4894" i="10"/>
  <c r="I4895" i="10"/>
  <c r="I4896" i="10"/>
  <c r="I4897" i="10"/>
  <c r="I4898" i="10"/>
  <c r="I4899" i="10"/>
  <c r="I4900" i="10"/>
  <c r="I4901" i="10"/>
  <c r="I4902" i="10"/>
  <c r="I4903" i="10"/>
  <c r="I4904" i="10"/>
  <c r="I4905" i="10"/>
  <c r="I4906" i="10"/>
  <c r="I4907" i="10"/>
  <c r="I4908" i="10"/>
  <c r="I4909" i="10"/>
  <c r="I4910" i="10"/>
  <c r="I4911" i="10"/>
  <c r="I4912" i="10"/>
  <c r="I4913" i="10"/>
  <c r="I4914" i="10"/>
  <c r="I4915" i="10"/>
  <c r="I4916" i="10"/>
  <c r="I4917" i="10"/>
  <c r="I4918" i="10"/>
  <c r="I4919" i="10"/>
  <c r="I4920" i="10"/>
  <c r="I4921" i="10"/>
  <c r="I4922" i="10"/>
  <c r="I4923" i="10"/>
  <c r="I4924" i="10"/>
  <c r="I4925" i="10"/>
  <c r="I4926" i="10"/>
  <c r="I4927" i="10"/>
  <c r="I4928" i="10"/>
  <c r="I4929" i="10"/>
  <c r="I4930" i="10"/>
  <c r="I4931" i="10"/>
  <c r="I4932" i="10"/>
  <c r="I4933" i="10"/>
  <c r="I4934" i="10"/>
  <c r="I4935" i="10"/>
  <c r="I4936" i="10"/>
  <c r="I4937" i="10"/>
  <c r="I4938" i="10"/>
  <c r="I4939" i="10"/>
  <c r="I4940" i="10"/>
  <c r="I4941" i="10"/>
  <c r="I4942" i="10"/>
  <c r="I4943" i="10"/>
  <c r="I4944" i="10"/>
  <c r="I4945" i="10"/>
  <c r="I4946" i="10"/>
  <c r="I4947" i="10"/>
  <c r="I4948" i="10"/>
  <c r="I4949" i="10"/>
  <c r="I4950" i="10"/>
  <c r="I4951" i="10"/>
  <c r="I4952" i="10"/>
  <c r="I4953" i="10"/>
  <c r="I4954" i="10"/>
  <c r="I4955" i="10"/>
  <c r="I4956" i="10"/>
  <c r="I4957" i="10"/>
  <c r="I4958" i="10"/>
  <c r="I4959" i="10"/>
  <c r="I4960" i="10"/>
  <c r="I4961" i="10"/>
  <c r="I4962" i="10"/>
  <c r="I4963" i="10"/>
  <c r="I4964" i="10"/>
  <c r="I4965" i="10"/>
  <c r="I4966" i="10"/>
  <c r="I4967" i="10"/>
  <c r="I4968" i="10"/>
  <c r="I4969" i="10"/>
  <c r="I4970" i="10"/>
  <c r="I4971" i="10"/>
  <c r="I4972" i="10"/>
  <c r="I4973" i="10"/>
  <c r="I4974" i="10"/>
  <c r="I4975" i="10"/>
  <c r="I4976" i="10"/>
  <c r="I4977" i="10"/>
  <c r="I4978" i="10"/>
  <c r="I4979" i="10"/>
  <c r="I4980" i="10"/>
  <c r="I4981" i="10"/>
  <c r="I4982" i="10"/>
  <c r="I4983" i="10"/>
  <c r="I4984" i="10"/>
  <c r="I4985" i="10"/>
  <c r="I4986" i="10"/>
  <c r="I4987" i="10"/>
  <c r="I4988" i="10"/>
  <c r="I4989" i="10"/>
  <c r="I4990" i="10"/>
  <c r="I4991" i="10"/>
  <c r="I4992" i="10"/>
  <c r="I4993" i="10"/>
  <c r="I4994" i="10"/>
  <c r="I4995" i="10"/>
  <c r="I4996" i="10"/>
  <c r="I4997" i="10"/>
  <c r="I4998" i="10"/>
  <c r="I4999" i="10"/>
  <c r="I5000" i="10"/>
  <c r="I5001" i="10"/>
  <c r="I5002" i="10"/>
  <c r="I5003" i="10"/>
  <c r="I5004" i="10"/>
  <c r="I5005" i="10"/>
  <c r="I5006" i="10"/>
  <c r="I5007" i="10"/>
  <c r="I5008" i="10"/>
  <c r="I5009" i="10"/>
  <c r="I5010" i="10"/>
  <c r="I5011" i="10"/>
  <c r="I5012" i="10"/>
  <c r="I5013" i="10"/>
  <c r="I5014" i="10"/>
  <c r="I5015" i="10"/>
  <c r="I5016" i="10"/>
  <c r="I5017" i="10"/>
  <c r="I5018" i="10"/>
  <c r="I5019" i="10"/>
  <c r="I5020" i="10"/>
  <c r="I5021" i="10"/>
  <c r="I5022" i="10"/>
  <c r="I5023" i="10"/>
  <c r="I5024" i="10"/>
  <c r="I5025" i="10"/>
  <c r="I5026" i="10"/>
  <c r="I5027" i="10"/>
  <c r="I5028" i="10"/>
  <c r="I5029" i="10"/>
  <c r="I5030" i="10"/>
  <c r="I5031" i="10"/>
  <c r="I5032" i="10"/>
  <c r="I5033" i="10"/>
  <c r="I5034" i="10"/>
  <c r="I5035" i="10"/>
  <c r="I5036" i="10"/>
  <c r="I5037" i="10"/>
  <c r="I5038" i="10"/>
  <c r="I5039" i="10"/>
  <c r="I5040" i="10"/>
  <c r="I5041" i="10"/>
  <c r="I5042" i="10"/>
  <c r="I5043" i="10"/>
  <c r="I5044" i="10"/>
  <c r="I5045" i="10"/>
  <c r="I5046" i="10"/>
  <c r="I5047" i="10"/>
  <c r="I5048" i="10"/>
  <c r="I5049" i="10"/>
  <c r="I5050" i="10"/>
  <c r="I5051" i="10"/>
  <c r="I5052" i="10"/>
  <c r="I5053" i="10"/>
  <c r="I5054" i="10"/>
  <c r="I5055" i="10"/>
  <c r="I5056" i="10"/>
  <c r="I5057" i="10"/>
  <c r="I5058" i="10"/>
  <c r="I5059" i="10"/>
  <c r="I5060" i="10"/>
  <c r="I5061" i="10"/>
  <c r="I5062" i="10"/>
  <c r="I5063" i="10"/>
  <c r="I5064" i="10"/>
  <c r="I5065" i="10"/>
  <c r="I5066" i="10"/>
  <c r="I5067" i="10"/>
  <c r="I5068" i="10"/>
  <c r="I5069" i="10"/>
  <c r="I5070" i="10"/>
  <c r="I5071" i="10"/>
  <c r="I5072" i="10"/>
  <c r="I5073" i="10"/>
  <c r="I5074" i="10"/>
  <c r="I5075" i="10"/>
  <c r="I5076" i="10"/>
  <c r="I5077" i="10"/>
  <c r="I5078" i="10"/>
  <c r="I5079" i="10"/>
  <c r="I5080" i="10"/>
  <c r="I5081" i="10"/>
  <c r="I5082" i="10"/>
  <c r="I5083" i="10"/>
  <c r="I5084" i="10"/>
  <c r="I5085" i="10"/>
  <c r="I5086" i="10"/>
  <c r="I5087" i="10"/>
  <c r="I5088" i="10"/>
  <c r="I5089" i="10"/>
  <c r="I5090" i="10"/>
  <c r="I5091" i="10"/>
  <c r="I5092" i="10"/>
  <c r="I5093" i="10"/>
  <c r="I5094" i="10"/>
  <c r="I5095" i="10"/>
  <c r="I5096" i="10"/>
  <c r="I5097" i="10"/>
  <c r="I5098" i="10"/>
  <c r="I5099" i="10"/>
  <c r="I5100" i="10"/>
  <c r="I5101" i="10"/>
  <c r="I5102" i="10"/>
  <c r="I5103" i="10"/>
  <c r="I5104" i="10"/>
  <c r="I5105" i="10"/>
  <c r="I5106" i="10"/>
  <c r="I5107" i="10"/>
  <c r="I5108" i="10"/>
  <c r="I5109" i="10"/>
  <c r="I5110" i="10"/>
  <c r="I5111" i="10"/>
  <c r="I5112" i="10"/>
  <c r="I5113" i="10"/>
  <c r="I5114" i="10"/>
  <c r="I5115" i="10"/>
  <c r="I5116" i="10"/>
  <c r="I5117" i="10"/>
  <c r="I5118" i="10"/>
  <c r="I5119" i="10"/>
  <c r="I5120" i="10"/>
  <c r="I5121" i="10"/>
  <c r="I5122" i="10"/>
  <c r="I5123" i="10"/>
  <c r="I5124" i="10"/>
  <c r="I5125" i="10"/>
  <c r="I5126" i="10"/>
  <c r="I5127" i="10"/>
  <c r="I5128" i="10"/>
  <c r="I5129" i="10"/>
  <c r="I5130" i="10"/>
  <c r="I5131" i="10"/>
  <c r="I5132" i="10"/>
  <c r="I5133" i="10"/>
  <c r="I5134" i="10"/>
  <c r="I5135" i="10"/>
  <c r="I5136" i="10"/>
  <c r="I5137" i="10"/>
  <c r="I5138" i="10"/>
  <c r="I5139" i="10"/>
  <c r="I5140" i="10"/>
  <c r="I5141" i="10"/>
  <c r="I5142" i="10"/>
  <c r="I5143" i="10"/>
  <c r="I5144" i="10"/>
  <c r="I5145" i="10"/>
  <c r="I5146" i="10"/>
  <c r="I5147" i="10"/>
  <c r="I5148" i="10"/>
  <c r="I5149" i="10"/>
  <c r="I5150" i="10"/>
  <c r="I5151" i="10"/>
  <c r="I5152" i="10"/>
  <c r="I5153" i="10"/>
  <c r="I5154" i="10"/>
  <c r="I5155" i="10"/>
  <c r="I5156" i="10"/>
  <c r="I5157" i="10"/>
  <c r="I5158" i="10"/>
  <c r="I5159" i="10"/>
  <c r="I5160" i="10"/>
  <c r="I5161" i="10"/>
  <c r="I5162" i="10"/>
  <c r="I5163" i="10"/>
  <c r="I5164" i="10"/>
  <c r="I5165" i="10"/>
  <c r="I5166" i="10"/>
  <c r="I5167" i="10"/>
  <c r="I5168" i="10"/>
  <c r="I5169" i="10"/>
  <c r="I5170" i="10"/>
  <c r="I5171" i="10"/>
  <c r="I5172" i="10"/>
  <c r="I5173" i="10"/>
  <c r="I5174" i="10"/>
  <c r="I5175" i="10"/>
  <c r="I5176" i="10"/>
  <c r="I5177" i="10"/>
  <c r="I5178" i="10"/>
  <c r="I5179" i="10"/>
  <c r="I5180" i="10"/>
  <c r="I5181" i="10"/>
  <c r="I5182" i="10"/>
  <c r="I5183" i="10"/>
  <c r="I5184" i="10"/>
  <c r="I5185" i="10"/>
  <c r="I5186" i="10"/>
  <c r="I5187" i="10"/>
  <c r="I5188" i="10"/>
  <c r="I5189" i="10"/>
  <c r="I5190" i="10"/>
  <c r="I5191" i="10"/>
  <c r="I5192" i="10"/>
  <c r="I5193" i="10"/>
  <c r="I5194" i="10"/>
  <c r="I5195" i="10"/>
  <c r="I5196" i="10"/>
  <c r="I5197" i="10"/>
  <c r="I5198" i="10"/>
  <c r="I5199" i="10"/>
  <c r="I5200" i="10"/>
  <c r="I5201" i="10"/>
  <c r="I5202" i="10"/>
  <c r="I5203" i="10"/>
  <c r="I5204" i="10"/>
  <c r="I5205" i="10"/>
  <c r="I5206" i="10"/>
  <c r="I5207" i="10"/>
  <c r="I5208" i="10"/>
  <c r="I5209" i="10"/>
  <c r="I5210" i="10"/>
  <c r="I5211" i="10"/>
  <c r="I5212" i="10"/>
  <c r="I5213" i="10"/>
  <c r="I5214" i="10"/>
  <c r="I5215" i="10"/>
  <c r="I5216" i="10"/>
  <c r="I5217" i="10"/>
  <c r="I5218" i="10"/>
  <c r="I5219" i="10"/>
  <c r="I5220" i="10"/>
  <c r="I5221" i="10"/>
  <c r="I5222" i="10"/>
  <c r="I5223" i="10"/>
  <c r="I5224" i="10"/>
  <c r="I5225" i="10"/>
  <c r="I5226" i="10"/>
  <c r="I5227" i="10"/>
  <c r="I5228" i="10"/>
  <c r="I5229" i="10"/>
  <c r="I5230" i="10"/>
  <c r="I5231" i="10"/>
  <c r="I5232" i="10"/>
  <c r="I5233" i="10"/>
  <c r="I5234" i="10"/>
  <c r="I5235" i="10"/>
  <c r="I5236" i="10"/>
  <c r="I5237" i="10"/>
  <c r="I5238" i="10"/>
  <c r="I5239" i="10"/>
  <c r="I5240" i="10"/>
  <c r="I5241" i="10"/>
  <c r="I5242" i="10"/>
  <c r="I5243" i="10"/>
  <c r="I5244" i="10"/>
  <c r="I5245" i="10"/>
  <c r="I5246" i="10"/>
  <c r="I5247" i="10"/>
  <c r="I5248" i="10"/>
  <c r="I5249" i="10"/>
  <c r="I5250" i="10"/>
  <c r="I5251" i="10"/>
  <c r="I5252" i="10"/>
  <c r="I5253" i="10"/>
  <c r="I5254" i="10"/>
  <c r="I5255" i="10"/>
  <c r="I5256" i="10"/>
  <c r="I5257" i="10"/>
  <c r="I5258" i="10"/>
  <c r="I5259" i="10"/>
  <c r="I5260" i="10"/>
  <c r="I5261" i="10"/>
  <c r="I5262" i="10"/>
  <c r="I5263" i="10"/>
  <c r="I5264" i="10"/>
  <c r="I5265" i="10"/>
  <c r="I5266" i="10"/>
  <c r="I5267" i="10"/>
  <c r="I5268" i="10"/>
  <c r="I5269" i="10"/>
  <c r="I5270" i="10"/>
  <c r="I5271" i="10"/>
  <c r="I5272" i="10"/>
  <c r="I5273" i="10"/>
  <c r="I5274" i="10"/>
  <c r="I5275" i="10"/>
  <c r="I5276" i="10"/>
  <c r="I5277" i="10"/>
  <c r="I5278" i="10"/>
  <c r="I5279" i="10"/>
  <c r="I5280" i="10"/>
  <c r="I5281" i="10"/>
  <c r="I5282" i="10"/>
  <c r="I5283" i="10"/>
  <c r="I5284" i="10"/>
  <c r="I5285" i="10"/>
  <c r="I5286" i="10"/>
  <c r="I5287" i="10"/>
  <c r="I5288" i="10"/>
  <c r="I5289" i="10"/>
  <c r="I5290" i="10"/>
  <c r="I5291" i="10"/>
  <c r="I5292" i="10"/>
  <c r="I5293" i="10"/>
  <c r="I5294" i="10"/>
  <c r="I5295" i="10"/>
  <c r="I5296" i="10"/>
  <c r="I5297" i="10"/>
  <c r="I5298" i="10"/>
  <c r="I5299" i="10"/>
  <c r="I5300" i="10"/>
  <c r="I5301" i="10"/>
  <c r="I5302" i="10"/>
  <c r="I5303" i="10"/>
  <c r="I5304" i="10"/>
  <c r="I5305" i="10"/>
  <c r="I5306" i="10"/>
  <c r="I5307" i="10"/>
  <c r="I5308" i="10"/>
  <c r="I5309" i="10"/>
  <c r="I5310" i="10"/>
  <c r="I5311" i="10"/>
  <c r="I5312" i="10"/>
  <c r="I5313" i="10"/>
  <c r="I5314" i="10"/>
  <c r="I5315" i="10"/>
  <c r="I5316" i="10"/>
  <c r="I5317" i="10"/>
  <c r="I5318" i="10"/>
  <c r="I5319" i="10"/>
  <c r="I5320" i="10"/>
  <c r="I5321" i="10"/>
  <c r="I5322" i="10"/>
  <c r="I5323" i="10"/>
  <c r="I5324" i="10"/>
  <c r="I5325" i="10"/>
  <c r="I5326" i="10"/>
  <c r="I5327" i="10"/>
  <c r="I5328" i="10"/>
  <c r="I5329" i="10"/>
  <c r="I5330" i="10"/>
  <c r="I5331" i="10"/>
  <c r="I5332" i="10"/>
  <c r="I5333" i="10"/>
  <c r="I5334" i="10"/>
  <c r="I5335" i="10"/>
  <c r="I5336" i="10"/>
  <c r="I5337" i="10"/>
  <c r="I5338" i="10"/>
  <c r="I5339" i="10"/>
  <c r="I5340" i="10"/>
  <c r="I5341" i="10"/>
  <c r="I5342" i="10"/>
  <c r="I5343" i="10"/>
  <c r="I5344" i="10"/>
  <c r="I5345" i="10"/>
  <c r="I5346" i="10"/>
  <c r="I5347" i="10"/>
  <c r="I5348" i="10"/>
  <c r="I5349" i="10"/>
  <c r="I5350" i="10"/>
  <c r="I5351" i="10"/>
  <c r="I5352" i="10"/>
  <c r="I5353" i="10"/>
  <c r="I5354" i="10"/>
  <c r="I5355" i="10"/>
  <c r="I5356" i="10"/>
  <c r="I5357" i="10"/>
  <c r="I5358" i="10"/>
  <c r="I5359" i="10"/>
  <c r="I5360" i="10"/>
  <c r="I5361" i="10"/>
  <c r="I5362" i="10"/>
  <c r="I5363" i="10"/>
  <c r="I5364" i="10"/>
  <c r="I5365" i="10"/>
  <c r="I5366" i="10"/>
  <c r="I5367" i="10"/>
  <c r="I5368" i="10"/>
  <c r="I5369" i="10"/>
  <c r="I5370" i="10"/>
  <c r="I5371" i="10"/>
  <c r="I5372" i="10"/>
  <c r="I5373" i="10"/>
  <c r="I5374" i="10"/>
  <c r="I5375" i="10"/>
  <c r="I5376" i="10"/>
  <c r="I5377" i="10"/>
  <c r="I5378" i="10"/>
  <c r="I5379" i="10"/>
  <c r="I5380" i="10"/>
  <c r="I5381" i="10"/>
  <c r="I5382" i="10"/>
  <c r="I5383" i="10"/>
  <c r="I5384" i="10"/>
  <c r="I5385" i="10"/>
  <c r="I5386" i="10"/>
  <c r="I5387" i="10"/>
  <c r="I5388" i="10"/>
  <c r="I5389" i="10"/>
  <c r="I5390" i="10"/>
  <c r="I5391" i="10"/>
  <c r="I5392" i="10"/>
  <c r="I5393" i="10"/>
  <c r="I5394" i="10"/>
  <c r="I5395" i="10"/>
  <c r="I5396" i="10"/>
  <c r="I5397" i="10"/>
  <c r="I5398" i="10"/>
  <c r="I5399" i="10"/>
  <c r="I5400" i="10"/>
  <c r="I5401" i="10"/>
  <c r="I5402" i="10"/>
  <c r="I5403" i="10"/>
  <c r="I5404" i="10"/>
  <c r="I5405" i="10"/>
  <c r="I5406" i="10"/>
  <c r="I5407" i="10"/>
  <c r="I5408" i="10"/>
  <c r="I5409" i="10"/>
  <c r="I5410" i="10"/>
  <c r="I5411" i="10"/>
  <c r="I5412" i="10"/>
  <c r="I5413" i="10"/>
  <c r="I5414" i="10"/>
  <c r="I5415" i="10"/>
  <c r="I5416" i="10"/>
  <c r="I5417" i="10"/>
  <c r="I5418" i="10"/>
  <c r="I5419" i="10"/>
  <c r="I5420" i="10"/>
  <c r="I5421" i="10"/>
  <c r="I5422" i="10"/>
  <c r="I5423" i="10"/>
  <c r="I5424" i="10"/>
  <c r="I5425" i="10"/>
  <c r="I5426" i="10"/>
  <c r="I5427" i="10"/>
  <c r="I5428" i="10"/>
  <c r="I5429" i="10"/>
  <c r="I5430" i="10"/>
  <c r="I5431" i="10"/>
  <c r="I5432" i="10"/>
  <c r="I5433" i="10"/>
  <c r="I5434" i="10"/>
  <c r="I5435" i="10"/>
  <c r="I5436" i="10"/>
  <c r="I5437" i="10"/>
  <c r="I5438" i="10"/>
  <c r="I5439" i="10"/>
  <c r="I5440" i="10"/>
  <c r="I5441" i="10"/>
  <c r="I5442" i="10"/>
  <c r="I5443" i="10"/>
  <c r="I5444" i="10"/>
  <c r="I5445" i="10"/>
  <c r="I5446" i="10"/>
  <c r="I5447" i="10"/>
  <c r="I5448" i="10"/>
  <c r="I5449" i="10"/>
  <c r="I5450" i="10"/>
  <c r="I5451" i="10"/>
  <c r="I5452" i="10"/>
  <c r="I5453" i="10"/>
  <c r="I5454" i="10"/>
  <c r="I5455" i="10"/>
  <c r="I5456" i="10"/>
  <c r="I5457" i="10"/>
  <c r="I5458" i="10"/>
  <c r="I5459" i="10"/>
  <c r="I5460" i="10"/>
  <c r="I5461" i="10"/>
  <c r="I5462" i="10"/>
  <c r="I5463" i="10"/>
  <c r="I5464" i="10"/>
  <c r="I5465" i="10"/>
  <c r="I5466" i="10"/>
  <c r="I5467" i="10"/>
  <c r="I5468" i="10"/>
  <c r="I5469" i="10"/>
  <c r="I5470" i="10"/>
  <c r="I5471" i="10"/>
  <c r="I5472" i="10"/>
  <c r="I5473" i="10"/>
  <c r="I5474" i="10"/>
  <c r="I5475" i="10"/>
  <c r="I5476" i="10"/>
  <c r="I5477" i="10"/>
  <c r="I5478" i="10"/>
  <c r="I5479" i="10"/>
  <c r="I5480" i="10"/>
  <c r="I5481" i="10"/>
  <c r="I5482" i="10"/>
  <c r="I5483" i="10"/>
  <c r="I5484" i="10"/>
  <c r="I5485" i="10"/>
  <c r="I5486" i="10"/>
  <c r="I5487" i="10"/>
  <c r="I5488" i="10"/>
  <c r="I5489" i="10"/>
  <c r="I5490" i="10"/>
  <c r="I5491" i="10"/>
  <c r="I5492" i="10"/>
  <c r="I5493" i="10"/>
  <c r="I5494" i="10"/>
  <c r="I5495" i="10"/>
  <c r="I5496" i="10"/>
  <c r="I5497" i="10"/>
  <c r="I5498" i="10"/>
  <c r="I5499" i="10"/>
  <c r="I5500" i="10"/>
  <c r="I5501" i="10"/>
  <c r="I5502" i="10"/>
  <c r="I5503" i="10"/>
  <c r="I5504" i="10"/>
  <c r="I5505" i="10"/>
  <c r="I5506" i="10"/>
  <c r="I5507" i="10"/>
  <c r="I5508" i="10"/>
  <c r="I5509" i="10"/>
  <c r="I5510" i="10"/>
  <c r="I5511" i="10"/>
  <c r="I5512" i="10"/>
  <c r="I5513" i="10"/>
  <c r="I5514" i="10"/>
  <c r="I5515" i="10"/>
  <c r="I5516" i="10"/>
  <c r="I5517" i="10"/>
  <c r="I5518" i="10"/>
  <c r="I5519" i="10"/>
  <c r="I5520" i="10"/>
  <c r="I5521" i="10"/>
  <c r="I5522" i="10"/>
  <c r="I5523" i="10"/>
  <c r="I5524" i="10"/>
  <c r="I5525" i="10"/>
  <c r="I5526" i="10"/>
  <c r="I5527" i="10"/>
  <c r="I5528" i="10"/>
  <c r="I5529" i="10"/>
  <c r="I5530" i="10"/>
  <c r="I5531" i="10"/>
  <c r="I5532" i="10"/>
  <c r="I5533" i="10"/>
  <c r="I5534" i="10"/>
  <c r="I5535" i="10"/>
  <c r="I5536" i="10"/>
  <c r="I5537" i="10"/>
  <c r="I5538" i="10"/>
  <c r="I5539" i="10"/>
  <c r="I5540" i="10"/>
  <c r="I5541" i="10"/>
  <c r="I5542" i="10"/>
  <c r="I5543" i="10"/>
  <c r="I5544" i="10"/>
  <c r="I5545" i="10"/>
  <c r="I5546" i="10"/>
  <c r="I5547" i="10"/>
  <c r="I5548" i="10"/>
  <c r="I5549" i="10"/>
  <c r="I5550" i="10"/>
  <c r="I5551" i="10"/>
  <c r="I5552" i="10"/>
  <c r="I5553" i="10"/>
  <c r="I5554" i="10"/>
  <c r="I5555" i="10"/>
  <c r="I5556" i="10"/>
  <c r="I5557" i="10"/>
  <c r="I5558" i="10"/>
  <c r="I5559" i="10"/>
  <c r="I5560" i="10"/>
  <c r="I5561" i="10"/>
  <c r="I5562" i="10"/>
  <c r="I5563" i="10"/>
  <c r="I5564" i="10"/>
  <c r="I5565" i="10"/>
  <c r="I5566" i="10"/>
  <c r="I5567" i="10"/>
  <c r="I5568" i="10"/>
  <c r="I5569" i="10"/>
  <c r="I5570" i="10"/>
  <c r="I5571" i="10"/>
  <c r="I5572" i="10"/>
  <c r="I5573" i="10"/>
  <c r="I5574" i="10"/>
  <c r="I5575" i="10"/>
  <c r="I5576" i="10"/>
  <c r="I5577" i="10"/>
  <c r="I5578" i="10"/>
  <c r="I5579" i="10"/>
  <c r="I5580" i="10"/>
  <c r="I5581" i="10"/>
  <c r="I5582" i="10"/>
  <c r="I5583" i="10"/>
  <c r="I5584" i="10"/>
  <c r="I5585" i="10"/>
  <c r="I5586" i="10"/>
  <c r="I5587" i="10"/>
  <c r="I5588" i="10"/>
  <c r="I5589" i="10"/>
  <c r="I5590" i="10"/>
  <c r="I5591" i="10"/>
  <c r="I5592" i="10"/>
  <c r="I5593" i="10"/>
  <c r="I5594" i="10"/>
  <c r="I5595" i="10"/>
  <c r="I5596" i="10"/>
  <c r="I5597" i="10"/>
  <c r="I5598" i="10"/>
  <c r="I5599" i="10"/>
  <c r="I5600" i="10"/>
  <c r="I5601" i="10"/>
  <c r="I5602" i="10"/>
  <c r="I5603" i="10"/>
  <c r="I5604" i="10"/>
  <c r="I5605" i="10"/>
  <c r="I5606" i="10"/>
  <c r="I5607" i="10"/>
  <c r="I5608" i="10"/>
  <c r="I5609" i="10"/>
  <c r="I5610" i="10"/>
  <c r="I5611" i="10"/>
  <c r="I5612" i="10"/>
  <c r="I5613" i="10"/>
  <c r="I5614" i="10"/>
  <c r="I5615" i="10"/>
  <c r="I5616" i="10"/>
  <c r="I5617" i="10"/>
  <c r="I5618" i="10"/>
  <c r="I5619" i="10"/>
  <c r="I5620" i="10"/>
  <c r="I5621" i="10"/>
  <c r="I5622" i="10"/>
  <c r="I5623" i="10"/>
  <c r="I5624" i="10"/>
  <c r="I5625" i="10"/>
  <c r="I5626" i="10"/>
  <c r="I5627" i="10"/>
  <c r="I5628" i="10"/>
  <c r="I5629" i="10"/>
  <c r="I5630" i="10"/>
  <c r="I5631" i="10"/>
  <c r="I5632" i="10"/>
  <c r="I5633" i="10"/>
  <c r="I5634" i="10"/>
  <c r="I5635" i="10"/>
  <c r="I5636" i="10"/>
  <c r="I5637" i="10"/>
  <c r="I5638" i="10"/>
  <c r="I5639" i="10"/>
  <c r="I5640" i="10"/>
  <c r="I5641" i="10"/>
  <c r="I5642" i="10"/>
  <c r="I5643" i="10"/>
  <c r="I5644" i="10"/>
  <c r="I5645" i="10"/>
  <c r="I5646" i="10"/>
  <c r="I5647" i="10"/>
  <c r="I5648" i="10"/>
  <c r="I5649" i="10"/>
  <c r="I5650" i="10"/>
  <c r="I5651" i="10"/>
  <c r="I5652" i="10"/>
  <c r="I5653" i="10"/>
  <c r="I5654" i="10"/>
  <c r="I5655" i="10"/>
  <c r="I5656" i="10"/>
  <c r="I5657" i="10"/>
  <c r="I5658" i="10"/>
  <c r="I5659" i="10"/>
  <c r="I5660" i="10"/>
  <c r="I5661" i="10"/>
  <c r="I5662" i="10"/>
  <c r="I5663" i="10"/>
  <c r="I5664" i="10"/>
  <c r="I5665" i="10"/>
  <c r="I5666" i="10"/>
  <c r="I5667" i="10"/>
  <c r="I5668" i="10"/>
  <c r="I5669" i="10"/>
  <c r="I5670" i="10"/>
  <c r="I5671" i="10"/>
  <c r="I5672" i="10"/>
  <c r="I5673" i="10"/>
  <c r="I5674" i="10"/>
  <c r="I5675" i="10"/>
  <c r="I5676" i="10"/>
  <c r="I5677" i="10"/>
  <c r="I5678" i="10"/>
  <c r="I5679" i="10"/>
  <c r="I5680" i="10"/>
  <c r="I5681" i="10"/>
  <c r="I5682" i="10"/>
  <c r="I5683" i="10"/>
  <c r="I5684" i="10"/>
  <c r="I5685" i="10"/>
  <c r="I5686" i="10"/>
  <c r="I5687" i="10"/>
  <c r="I5688" i="10"/>
  <c r="I5689" i="10"/>
  <c r="I5690" i="10"/>
  <c r="I5691" i="10"/>
  <c r="I5692" i="10"/>
  <c r="I5693" i="10"/>
  <c r="I5694" i="10"/>
  <c r="I5695" i="10"/>
  <c r="I5696" i="10"/>
  <c r="I5697" i="10"/>
  <c r="I5698" i="10"/>
  <c r="I5699" i="10"/>
  <c r="I5700" i="10"/>
  <c r="I5701" i="10"/>
  <c r="I5702" i="10"/>
  <c r="I5703" i="10"/>
  <c r="I5704" i="10"/>
  <c r="I5705" i="10"/>
  <c r="I5706" i="10"/>
  <c r="I5707" i="10"/>
  <c r="I5708" i="10"/>
  <c r="I5709" i="10"/>
  <c r="I5710" i="10"/>
  <c r="I5711" i="10"/>
  <c r="I5712" i="10"/>
  <c r="I5713" i="10"/>
  <c r="I5714" i="10"/>
  <c r="I5715" i="10"/>
  <c r="I5716" i="10"/>
  <c r="I5717" i="10"/>
  <c r="I5718" i="10"/>
  <c r="I5719" i="10"/>
  <c r="I5720" i="10"/>
  <c r="I5721" i="10"/>
  <c r="I5722" i="10"/>
  <c r="I5723" i="10"/>
  <c r="I5724" i="10"/>
  <c r="I5725" i="10"/>
  <c r="I5726" i="10"/>
  <c r="I5727" i="10"/>
  <c r="I5728" i="10"/>
  <c r="I5729" i="10"/>
  <c r="I5730" i="10"/>
  <c r="I5731" i="10"/>
  <c r="I5732" i="10"/>
  <c r="I5733" i="10"/>
  <c r="I5734" i="10"/>
  <c r="I5735" i="10"/>
  <c r="I5736" i="10"/>
  <c r="I5737" i="10"/>
  <c r="I5738" i="10"/>
  <c r="I5739" i="10"/>
  <c r="I5740" i="10"/>
  <c r="I5741" i="10"/>
  <c r="I5742" i="10"/>
  <c r="I5743" i="10"/>
  <c r="I5744" i="10"/>
  <c r="I5745" i="10"/>
  <c r="I5746" i="10"/>
  <c r="I5747" i="10"/>
  <c r="I5748" i="10"/>
  <c r="I5749" i="10"/>
  <c r="I5750" i="10"/>
  <c r="I5751" i="10"/>
  <c r="I5752" i="10"/>
  <c r="I5753" i="10"/>
  <c r="I5754" i="10"/>
  <c r="I5755" i="10"/>
  <c r="I5756" i="10"/>
  <c r="I5757" i="10"/>
  <c r="I5758" i="10"/>
  <c r="I5759" i="10"/>
  <c r="I5760" i="10"/>
  <c r="I5761" i="10"/>
  <c r="I5762" i="10"/>
  <c r="I5763" i="10"/>
  <c r="I5764" i="10"/>
  <c r="I5765" i="10"/>
  <c r="I5766" i="10"/>
  <c r="I5767" i="10"/>
  <c r="I5768" i="10"/>
  <c r="I5769" i="10"/>
  <c r="I5770" i="10"/>
  <c r="I5771" i="10"/>
  <c r="I5772" i="10"/>
  <c r="I5773" i="10"/>
  <c r="I5774" i="10"/>
  <c r="I5775" i="10"/>
  <c r="I5776" i="10"/>
  <c r="I5777" i="10"/>
  <c r="I5778" i="10"/>
  <c r="I5779" i="10"/>
  <c r="I5780" i="10"/>
  <c r="I5781" i="10"/>
  <c r="I5782" i="10"/>
  <c r="I5783" i="10"/>
  <c r="I5784" i="10"/>
  <c r="I5785" i="10"/>
  <c r="I5786" i="10"/>
  <c r="I5787" i="10"/>
  <c r="I5788" i="10"/>
  <c r="I5789" i="10"/>
  <c r="I5790" i="10"/>
  <c r="I5791" i="10"/>
  <c r="I5792" i="10"/>
  <c r="I5793" i="10"/>
  <c r="I5794" i="10"/>
  <c r="I5795" i="10"/>
  <c r="I5796" i="10"/>
  <c r="I5797" i="10"/>
  <c r="I5798" i="10"/>
  <c r="I5799" i="10"/>
  <c r="I5800" i="10"/>
  <c r="I5801" i="10"/>
  <c r="I5802" i="10"/>
  <c r="I5803" i="10"/>
  <c r="I5804" i="10"/>
  <c r="I5805" i="10"/>
  <c r="I5806" i="10"/>
  <c r="I5807" i="10"/>
  <c r="I5808" i="10"/>
  <c r="I5809" i="10"/>
  <c r="I5810" i="10"/>
  <c r="I5811" i="10"/>
  <c r="I5812" i="10"/>
  <c r="I5813" i="10"/>
  <c r="I5814" i="10"/>
  <c r="I5815" i="10"/>
  <c r="I5816" i="10"/>
  <c r="I5817" i="10"/>
  <c r="I5818" i="10"/>
  <c r="I5819" i="10"/>
  <c r="I5820" i="10"/>
  <c r="I5821" i="10"/>
  <c r="I5822" i="10"/>
  <c r="I5823" i="10"/>
  <c r="I5824" i="10"/>
  <c r="I5825" i="10"/>
  <c r="I5826" i="10"/>
  <c r="I5827" i="10"/>
  <c r="I5828" i="10"/>
  <c r="I5829" i="10"/>
  <c r="I5830" i="10"/>
  <c r="I5831" i="10"/>
  <c r="I5832" i="10"/>
  <c r="I5833" i="10"/>
  <c r="I5834" i="10"/>
  <c r="I5835" i="10"/>
  <c r="I5836" i="10"/>
  <c r="I5837" i="10"/>
  <c r="I5838" i="10"/>
  <c r="I5839" i="10"/>
  <c r="I5840" i="10"/>
  <c r="I5841" i="10"/>
  <c r="I5842" i="10"/>
  <c r="I5843" i="10"/>
  <c r="I5844" i="10"/>
  <c r="I5845" i="10"/>
  <c r="I5846" i="10"/>
  <c r="I5847" i="10"/>
  <c r="I5848" i="10"/>
  <c r="I5849" i="10"/>
  <c r="I5850" i="10"/>
  <c r="I5851" i="10"/>
  <c r="I5852" i="10"/>
  <c r="I5853" i="10"/>
  <c r="I5854" i="10"/>
  <c r="I5855" i="10"/>
  <c r="I5856" i="10"/>
  <c r="I5857" i="10"/>
  <c r="I5858" i="10"/>
  <c r="I5859" i="10"/>
  <c r="I5860" i="10"/>
  <c r="I5861" i="10"/>
  <c r="I5862" i="10"/>
  <c r="I5863" i="10"/>
  <c r="I5864" i="10"/>
  <c r="I5865" i="10"/>
  <c r="I5866" i="10"/>
  <c r="I5867" i="10"/>
  <c r="I5868" i="10"/>
  <c r="I5869" i="10"/>
  <c r="I5870" i="10"/>
  <c r="I5871" i="10"/>
  <c r="I5872" i="10"/>
  <c r="I5873" i="10"/>
  <c r="I5874" i="10"/>
  <c r="I5875" i="10"/>
  <c r="I5876" i="10"/>
  <c r="I5877" i="10"/>
  <c r="I5878" i="10"/>
  <c r="I5879" i="10"/>
  <c r="I5880" i="10"/>
  <c r="I5881" i="10"/>
  <c r="I5882" i="10"/>
  <c r="I5883" i="10"/>
  <c r="I5884" i="10"/>
  <c r="I5885" i="10"/>
  <c r="I5886" i="10"/>
  <c r="I5887" i="10"/>
  <c r="I5888" i="10"/>
  <c r="I5889" i="10"/>
  <c r="I5890" i="10"/>
  <c r="I5891" i="10"/>
  <c r="I5892" i="10"/>
  <c r="I5893" i="10"/>
  <c r="I5894" i="10"/>
  <c r="I5895" i="10"/>
  <c r="I5896" i="10"/>
  <c r="I5897" i="10"/>
  <c r="I5898" i="10"/>
  <c r="I5899" i="10"/>
  <c r="I5900" i="10"/>
  <c r="I5901" i="10"/>
  <c r="I5902" i="10"/>
  <c r="I5903" i="10"/>
  <c r="I5904" i="10"/>
  <c r="I5905" i="10"/>
  <c r="I5906" i="10"/>
  <c r="I5907" i="10"/>
  <c r="I5908" i="10"/>
  <c r="I5909" i="10"/>
  <c r="I5910" i="10"/>
  <c r="I5911" i="10"/>
  <c r="I5912" i="10"/>
  <c r="I5913" i="10"/>
  <c r="I5914" i="10"/>
  <c r="I5915" i="10"/>
  <c r="I5916" i="10"/>
  <c r="I5917" i="10"/>
  <c r="I5918" i="10"/>
  <c r="I5919" i="10"/>
  <c r="I5920" i="10"/>
  <c r="I5921" i="10"/>
  <c r="I5922" i="10"/>
  <c r="I5923" i="10"/>
  <c r="I5924" i="10"/>
  <c r="I5925" i="10"/>
  <c r="I5926" i="10"/>
  <c r="I5927" i="10"/>
  <c r="I5928" i="10"/>
  <c r="I5929" i="10"/>
  <c r="I5930" i="10"/>
  <c r="I5931" i="10"/>
  <c r="I5932" i="10"/>
  <c r="I5933" i="10"/>
  <c r="I5934" i="10"/>
  <c r="I5935" i="10"/>
  <c r="I5936" i="10"/>
  <c r="I5937" i="10"/>
  <c r="I5938" i="10"/>
  <c r="I5939" i="10"/>
  <c r="I5940" i="10"/>
  <c r="I5941" i="10"/>
  <c r="I5942" i="10"/>
  <c r="I5943" i="10"/>
  <c r="I5944" i="10"/>
  <c r="I5945" i="10"/>
  <c r="I5946" i="10"/>
  <c r="I5947" i="10"/>
  <c r="I5948" i="10"/>
  <c r="I5949" i="10"/>
  <c r="I5950" i="10"/>
  <c r="I5951" i="10"/>
  <c r="I5952" i="10"/>
  <c r="I5953" i="10"/>
  <c r="I5954" i="10"/>
  <c r="I5955" i="10"/>
  <c r="I5956" i="10"/>
  <c r="I5957" i="10"/>
  <c r="I5958" i="10"/>
  <c r="I5959" i="10"/>
  <c r="I5960" i="10"/>
  <c r="I5961" i="10"/>
  <c r="I5962" i="10"/>
  <c r="I5963" i="10"/>
  <c r="I5964" i="10"/>
  <c r="I5965" i="10"/>
  <c r="I5966" i="10"/>
  <c r="I5967" i="10"/>
  <c r="I5968" i="10"/>
  <c r="I5969" i="10"/>
  <c r="I5970" i="10"/>
  <c r="I5971" i="10"/>
  <c r="I5972" i="10"/>
  <c r="I5973" i="10"/>
  <c r="I5974" i="10"/>
  <c r="I5975" i="10"/>
  <c r="I5976" i="10"/>
  <c r="I5977" i="10"/>
  <c r="I5978" i="10"/>
  <c r="I5979" i="10"/>
  <c r="I5980" i="10"/>
  <c r="I5981" i="10"/>
  <c r="I5982" i="10"/>
  <c r="I5983" i="10"/>
  <c r="I5984" i="10"/>
  <c r="I5985" i="10"/>
  <c r="I5986" i="10"/>
  <c r="I5987" i="10"/>
  <c r="I5988" i="10"/>
  <c r="I5989" i="10"/>
  <c r="I5990" i="10"/>
  <c r="I5991" i="10"/>
  <c r="I5992" i="10"/>
  <c r="I5993" i="10"/>
  <c r="I5994" i="10"/>
  <c r="I5995" i="10"/>
  <c r="I5996" i="10"/>
  <c r="I5997" i="10"/>
  <c r="I5998" i="10"/>
  <c r="I5999" i="10"/>
  <c r="I6000" i="10"/>
  <c r="I6001" i="10"/>
  <c r="I6002" i="10"/>
  <c r="I6003" i="10"/>
  <c r="I6004" i="10"/>
  <c r="I6005" i="10"/>
  <c r="I6006" i="10"/>
  <c r="I6007" i="10"/>
  <c r="I6008" i="10"/>
  <c r="I6009" i="10"/>
  <c r="I6010" i="10"/>
  <c r="I6011" i="10"/>
  <c r="I6012" i="10"/>
  <c r="I6013" i="10"/>
  <c r="I6014" i="10"/>
  <c r="I6015" i="10"/>
  <c r="I6016" i="10"/>
  <c r="I6017" i="10"/>
  <c r="I6018" i="10"/>
  <c r="I6019" i="10"/>
  <c r="I6020" i="10"/>
  <c r="I6021" i="10"/>
  <c r="I6022" i="10"/>
  <c r="I6023" i="10"/>
  <c r="I6024" i="10"/>
  <c r="I6025" i="10"/>
  <c r="I6026" i="10"/>
  <c r="I6027" i="10"/>
  <c r="I6028" i="10"/>
  <c r="I6029" i="10"/>
  <c r="I6030" i="10"/>
  <c r="I6031" i="10"/>
  <c r="I6032" i="10"/>
  <c r="I6033" i="10"/>
  <c r="I6034" i="10"/>
  <c r="I6035" i="10"/>
  <c r="I6036" i="10"/>
  <c r="I6037" i="10"/>
  <c r="I6038" i="10"/>
  <c r="I6039" i="10"/>
  <c r="I6040" i="10"/>
  <c r="I6041" i="10"/>
  <c r="I6042" i="10"/>
  <c r="I6043" i="10"/>
  <c r="I6044" i="10"/>
  <c r="I6045" i="10"/>
  <c r="I6046" i="10"/>
  <c r="I6047" i="10"/>
  <c r="I6048" i="10"/>
  <c r="I6049" i="10"/>
  <c r="I6050" i="10"/>
  <c r="I6051" i="10"/>
  <c r="I6052" i="10"/>
  <c r="I6053" i="10"/>
  <c r="I6054" i="10"/>
  <c r="I6055" i="10"/>
  <c r="I6056" i="10"/>
  <c r="I6057" i="10"/>
  <c r="I6058" i="10"/>
  <c r="I6059" i="10"/>
  <c r="I6060" i="10"/>
  <c r="I6061" i="10"/>
  <c r="I6062" i="10"/>
  <c r="I6063" i="10"/>
  <c r="I6064" i="10"/>
  <c r="I6065" i="10"/>
  <c r="I6066" i="10"/>
  <c r="I6067" i="10"/>
  <c r="I6068" i="10"/>
  <c r="I6069" i="10"/>
  <c r="I6070" i="10"/>
  <c r="I6071" i="10"/>
  <c r="I6072" i="10"/>
  <c r="I6073" i="10"/>
  <c r="I6074" i="10"/>
  <c r="I6075" i="10"/>
  <c r="I6076" i="10"/>
  <c r="I6077" i="10"/>
  <c r="I6078" i="10"/>
  <c r="I6079" i="10"/>
  <c r="I6080" i="10"/>
  <c r="I6081" i="10"/>
  <c r="I6082" i="10"/>
  <c r="I6083" i="10"/>
  <c r="I6084" i="10"/>
  <c r="I6085" i="10"/>
  <c r="I6086" i="10"/>
  <c r="I6087" i="10"/>
  <c r="I6088" i="10"/>
  <c r="I6089" i="10"/>
  <c r="I6090" i="10"/>
  <c r="I6091" i="10"/>
  <c r="I6092" i="10"/>
  <c r="I6093" i="10"/>
  <c r="I6094" i="10"/>
  <c r="I6095" i="10"/>
  <c r="I6096" i="10"/>
  <c r="I6097" i="10"/>
  <c r="I6098" i="10"/>
  <c r="I6099" i="10"/>
  <c r="I6100" i="10"/>
  <c r="I6101" i="10"/>
  <c r="I6102" i="10"/>
  <c r="I6103" i="10"/>
  <c r="I6104" i="10"/>
  <c r="I6105" i="10"/>
  <c r="I6106" i="10"/>
  <c r="I6107" i="10"/>
  <c r="I6108" i="10"/>
  <c r="I6109" i="10"/>
  <c r="I6110" i="10"/>
  <c r="I6111" i="10"/>
  <c r="I6112" i="10"/>
  <c r="I6113" i="10"/>
  <c r="I6114" i="10"/>
  <c r="I6115" i="10"/>
  <c r="I6116" i="10"/>
  <c r="I6117" i="10"/>
  <c r="I6118" i="10"/>
  <c r="I6119" i="10"/>
  <c r="I6120" i="10"/>
  <c r="I6121" i="10"/>
  <c r="I6122" i="10"/>
  <c r="I6123" i="10"/>
  <c r="I6124" i="10"/>
  <c r="I6125" i="10"/>
  <c r="I6126" i="10"/>
  <c r="I6127" i="10"/>
  <c r="I6128" i="10"/>
  <c r="I6129" i="10"/>
  <c r="I6130" i="10"/>
  <c r="I6131" i="10"/>
  <c r="I6132" i="10"/>
  <c r="I6133" i="10"/>
  <c r="I6134" i="10"/>
  <c r="I6135" i="10"/>
  <c r="I6136" i="10"/>
  <c r="I6137" i="10"/>
  <c r="I6138" i="10"/>
  <c r="I6139" i="10"/>
  <c r="I6140" i="10"/>
  <c r="I6141" i="10"/>
  <c r="I6142" i="10"/>
  <c r="I6143" i="10"/>
  <c r="I6144" i="10"/>
  <c r="I6145" i="10"/>
  <c r="I6146" i="10"/>
  <c r="I6147" i="10"/>
  <c r="I6148" i="10"/>
  <c r="I6149" i="10"/>
  <c r="I6150" i="10"/>
  <c r="I6151" i="10"/>
  <c r="I6152" i="10"/>
  <c r="I6153" i="10"/>
  <c r="I6154" i="10"/>
  <c r="I6155" i="10"/>
  <c r="I6156" i="10"/>
  <c r="I6157" i="10"/>
  <c r="I6158" i="10"/>
  <c r="I6159" i="10"/>
  <c r="I6160" i="10"/>
  <c r="I6161" i="10"/>
  <c r="I6162" i="10"/>
  <c r="I6163" i="10"/>
  <c r="I6164" i="10"/>
  <c r="I6165" i="10"/>
  <c r="I6166" i="10"/>
  <c r="I6167" i="10"/>
  <c r="I6168" i="10"/>
  <c r="I6169" i="10"/>
  <c r="I6170" i="10"/>
  <c r="I6171" i="10"/>
  <c r="I6172" i="10"/>
  <c r="I6173" i="10"/>
  <c r="I6174" i="10"/>
  <c r="I6175" i="10"/>
  <c r="I6176" i="10"/>
  <c r="I6177" i="10"/>
  <c r="I6178" i="10"/>
  <c r="I6179" i="10"/>
  <c r="I6180" i="10"/>
  <c r="I6181" i="10"/>
  <c r="I6182" i="10"/>
  <c r="I6183" i="10"/>
  <c r="I6184" i="10"/>
  <c r="I6185" i="10"/>
  <c r="I6186" i="10"/>
  <c r="I6187" i="10"/>
  <c r="I6188" i="10"/>
  <c r="I6189" i="10"/>
  <c r="I6190" i="10"/>
  <c r="I6191" i="10"/>
  <c r="I6192" i="10"/>
  <c r="I6193" i="10"/>
  <c r="I6194" i="10"/>
  <c r="I6195" i="10"/>
  <c r="I6196" i="10"/>
  <c r="I6197" i="10"/>
  <c r="I6198" i="10"/>
  <c r="I6199" i="10"/>
  <c r="I6200" i="10"/>
  <c r="I6201" i="10"/>
  <c r="I6202" i="10"/>
  <c r="I6203" i="10"/>
  <c r="I6204" i="10"/>
  <c r="I6205" i="10"/>
  <c r="I6206" i="10"/>
  <c r="I6207" i="10"/>
  <c r="I6208" i="10"/>
  <c r="I6209" i="10"/>
  <c r="I6210" i="10"/>
  <c r="I6211" i="10"/>
  <c r="I6212" i="10"/>
  <c r="I6213" i="10"/>
  <c r="I6214" i="10"/>
  <c r="I6215" i="10"/>
  <c r="I6216" i="10"/>
  <c r="I6217" i="10"/>
  <c r="I6218" i="10"/>
  <c r="I6219" i="10"/>
  <c r="I6220" i="10"/>
  <c r="I6221" i="10"/>
  <c r="I6222" i="10"/>
  <c r="I6223" i="10"/>
  <c r="I6224" i="10"/>
  <c r="I6225" i="10"/>
  <c r="I6226" i="10"/>
  <c r="I6227" i="10"/>
  <c r="I6228" i="10"/>
  <c r="I6229" i="10"/>
  <c r="I6230" i="10"/>
  <c r="I6231" i="10"/>
  <c r="I6232" i="10"/>
  <c r="I6233" i="10"/>
  <c r="I6234" i="10"/>
  <c r="I6235" i="10"/>
  <c r="I6236" i="10"/>
  <c r="I6237" i="10"/>
  <c r="I6238" i="10"/>
  <c r="I6239" i="10"/>
  <c r="I6240" i="10"/>
  <c r="I6241" i="10"/>
  <c r="I6242" i="10"/>
  <c r="I6243" i="10"/>
  <c r="I6244" i="10"/>
  <c r="I6245" i="10"/>
  <c r="I6246" i="10"/>
  <c r="I6247" i="10"/>
  <c r="I6248" i="10"/>
  <c r="I6249" i="10"/>
  <c r="I6250" i="10"/>
  <c r="I6251" i="10"/>
  <c r="I6252" i="10"/>
  <c r="I6253" i="10"/>
  <c r="I6254" i="10"/>
  <c r="I6255" i="10"/>
  <c r="I6256" i="10"/>
  <c r="I6257" i="10"/>
  <c r="I6258" i="10"/>
  <c r="I6259" i="10"/>
  <c r="I6260" i="10"/>
  <c r="I6261" i="10"/>
  <c r="I6262" i="10"/>
  <c r="I6263" i="10"/>
  <c r="I6264" i="10"/>
  <c r="I6265" i="10"/>
  <c r="I6266" i="10"/>
  <c r="I6267" i="10"/>
  <c r="I6268" i="10"/>
  <c r="I6269" i="10"/>
  <c r="I6270" i="10"/>
  <c r="I6271" i="10"/>
  <c r="I6272" i="10"/>
  <c r="I6273" i="10"/>
  <c r="I6274" i="10"/>
  <c r="I6275" i="10"/>
  <c r="I6276" i="10"/>
  <c r="I6277" i="10"/>
  <c r="I6278" i="10"/>
  <c r="I6279" i="10"/>
  <c r="I6280" i="10"/>
  <c r="I6281" i="10"/>
  <c r="I6282" i="10"/>
  <c r="I6283" i="10"/>
  <c r="I6284" i="10"/>
  <c r="I6285" i="10"/>
  <c r="I6286" i="10"/>
  <c r="I6287" i="10"/>
  <c r="I6288" i="10"/>
  <c r="I6289" i="10"/>
  <c r="I6290" i="10"/>
  <c r="I6291" i="10"/>
  <c r="I6292" i="10"/>
  <c r="I6293" i="10"/>
  <c r="I6294" i="10"/>
  <c r="I6295" i="10"/>
  <c r="I6296" i="10"/>
  <c r="I6297" i="10"/>
  <c r="I6298" i="10"/>
  <c r="I6299" i="10"/>
  <c r="I6300" i="10"/>
  <c r="I6301" i="10"/>
  <c r="I6302" i="10"/>
  <c r="I6303" i="10"/>
  <c r="I6304" i="10"/>
  <c r="I6305" i="10"/>
  <c r="I6306" i="10"/>
  <c r="I6307" i="10"/>
  <c r="I6308" i="10"/>
  <c r="I6309" i="10"/>
  <c r="I6310" i="10"/>
  <c r="I6311" i="10"/>
  <c r="I6312" i="10"/>
  <c r="I6313" i="10"/>
  <c r="I6314" i="10"/>
  <c r="I6315" i="10"/>
  <c r="I6316" i="10"/>
  <c r="I6317" i="10"/>
  <c r="I6318" i="10"/>
  <c r="I6319" i="10"/>
  <c r="I6320" i="10"/>
  <c r="I6321" i="10"/>
  <c r="I6322" i="10"/>
  <c r="I6323" i="10"/>
  <c r="I6324" i="10"/>
  <c r="I6325" i="10"/>
  <c r="I6326" i="10"/>
  <c r="I6327" i="10"/>
  <c r="I6328" i="10"/>
  <c r="I6329" i="10"/>
  <c r="I6330" i="10"/>
  <c r="I6331" i="10"/>
  <c r="I6332" i="10"/>
  <c r="I6333" i="10"/>
  <c r="I6334" i="10"/>
  <c r="I6335" i="10"/>
  <c r="I6336" i="10"/>
  <c r="I6337" i="10"/>
  <c r="I6338" i="10"/>
  <c r="I6339" i="10"/>
  <c r="I6340" i="10"/>
  <c r="I6341" i="10"/>
  <c r="I6342" i="10"/>
  <c r="I6343" i="10"/>
  <c r="I6344" i="10"/>
  <c r="I6345" i="10"/>
  <c r="I6346" i="10"/>
  <c r="I6347" i="10"/>
  <c r="I6348" i="10"/>
  <c r="I6349" i="10"/>
  <c r="I6350" i="10"/>
  <c r="I6351" i="10"/>
  <c r="I6352" i="10"/>
  <c r="I6353" i="10"/>
  <c r="I6354" i="10"/>
  <c r="I6355" i="10"/>
  <c r="I6356" i="10"/>
  <c r="I6357" i="10"/>
  <c r="I6358" i="10"/>
  <c r="I6359" i="10"/>
  <c r="I6360" i="10"/>
  <c r="I6361" i="10"/>
  <c r="I6362" i="10"/>
  <c r="I6363" i="10"/>
  <c r="I6364" i="10"/>
  <c r="I6365" i="10"/>
  <c r="I6366" i="10"/>
  <c r="I6367" i="10"/>
  <c r="I6368" i="10"/>
  <c r="I6369" i="10"/>
  <c r="I6370" i="10"/>
  <c r="I6371" i="10"/>
  <c r="I6372" i="10"/>
  <c r="I6373" i="10"/>
  <c r="I6374" i="10"/>
  <c r="I6375" i="10"/>
  <c r="I6376" i="10"/>
  <c r="I6377" i="10"/>
  <c r="I6378" i="10"/>
  <c r="I6379" i="10"/>
  <c r="I6380" i="10"/>
  <c r="I6381" i="10"/>
  <c r="I6382" i="10"/>
  <c r="I6383" i="10"/>
  <c r="I6384" i="10"/>
  <c r="I6385" i="10"/>
  <c r="I6386" i="10"/>
  <c r="I6387" i="10"/>
  <c r="I6388" i="10"/>
  <c r="I6389" i="10"/>
  <c r="I6390" i="10"/>
  <c r="I6391" i="10"/>
  <c r="I6392" i="10"/>
  <c r="I6393" i="10"/>
  <c r="I6394" i="10"/>
  <c r="I6395" i="10"/>
  <c r="I6396" i="10"/>
  <c r="I6397" i="10"/>
  <c r="I6398" i="10"/>
  <c r="I6399" i="10"/>
  <c r="I6400" i="10"/>
  <c r="I6401" i="10"/>
  <c r="I6402" i="10"/>
  <c r="I6403" i="10"/>
  <c r="I6404" i="10"/>
  <c r="I6405" i="10"/>
  <c r="I6406" i="10"/>
  <c r="I6407" i="10"/>
  <c r="I6408" i="10"/>
  <c r="I6409" i="10"/>
  <c r="I6410" i="10"/>
  <c r="I6411" i="10"/>
  <c r="I6412" i="10"/>
  <c r="I6413" i="10"/>
  <c r="I6414" i="10"/>
  <c r="I6415" i="10"/>
  <c r="I6416" i="10"/>
  <c r="I6417" i="10"/>
  <c r="I6418" i="10"/>
  <c r="I6419" i="10"/>
  <c r="I6420" i="10"/>
  <c r="I6421" i="10"/>
  <c r="I6422" i="10"/>
  <c r="I6423" i="10"/>
  <c r="I6424" i="10"/>
  <c r="I6425" i="10"/>
  <c r="I6426" i="10"/>
  <c r="I6427" i="10"/>
  <c r="I6428" i="10"/>
  <c r="I6429" i="10"/>
  <c r="I6430" i="10"/>
  <c r="I6431" i="10"/>
  <c r="I6432" i="10"/>
  <c r="I6433" i="10"/>
  <c r="I6434" i="10"/>
  <c r="I6435" i="10"/>
  <c r="I6436" i="10"/>
  <c r="I6437" i="10"/>
  <c r="I6438" i="10"/>
  <c r="I6439" i="10"/>
  <c r="I6440" i="10"/>
  <c r="I6441" i="10"/>
  <c r="I6442" i="10"/>
  <c r="I6443" i="10"/>
  <c r="I6444" i="10"/>
  <c r="I6445" i="10"/>
  <c r="I6446" i="10"/>
  <c r="I6447" i="10"/>
  <c r="I6448" i="10"/>
  <c r="I6449" i="10"/>
  <c r="I6450" i="10"/>
  <c r="I6451" i="10"/>
  <c r="I6452" i="10"/>
  <c r="I6453" i="10"/>
  <c r="I6454" i="10"/>
  <c r="I6455" i="10"/>
  <c r="I6456" i="10"/>
  <c r="I6457" i="10"/>
  <c r="I6458" i="10"/>
  <c r="I6459" i="10"/>
  <c r="I6460" i="10"/>
  <c r="I6461" i="10"/>
  <c r="I6462" i="10"/>
  <c r="I6463" i="10"/>
  <c r="I6464" i="10"/>
  <c r="I6465" i="10"/>
  <c r="I6466" i="10"/>
  <c r="I6467" i="10"/>
  <c r="I6468" i="10"/>
  <c r="I6469" i="10"/>
  <c r="I6470" i="10"/>
  <c r="I6471" i="10"/>
  <c r="I6472" i="10"/>
  <c r="I6473" i="10"/>
  <c r="I6474" i="10"/>
  <c r="I6475" i="10"/>
  <c r="I6476" i="10"/>
  <c r="I6477" i="10"/>
  <c r="I6478" i="10"/>
  <c r="I6479" i="10"/>
  <c r="I6480" i="10"/>
  <c r="I6481" i="10"/>
  <c r="I6482" i="10"/>
  <c r="I6483" i="10"/>
  <c r="I6484" i="10"/>
  <c r="I6485" i="10"/>
  <c r="I6486" i="10"/>
  <c r="I6487" i="10"/>
  <c r="I6488" i="10"/>
  <c r="I6489" i="10"/>
  <c r="I6490" i="10"/>
  <c r="I6491" i="10"/>
  <c r="I6492" i="10"/>
  <c r="I6493" i="10"/>
  <c r="I6494" i="10"/>
  <c r="I6495" i="10"/>
  <c r="I6496" i="10"/>
  <c r="I6497" i="10"/>
  <c r="I6498" i="10"/>
  <c r="I6499" i="10"/>
  <c r="I6500" i="10"/>
  <c r="I6501" i="10"/>
  <c r="I6502" i="10"/>
  <c r="I6503" i="10"/>
  <c r="I6504" i="10"/>
  <c r="I6505" i="10"/>
  <c r="I6506" i="10"/>
  <c r="I6507" i="10"/>
  <c r="I6508" i="10"/>
  <c r="I6509" i="10"/>
  <c r="I6510" i="10"/>
  <c r="I6511" i="10"/>
  <c r="I6512" i="10"/>
  <c r="I6513" i="10"/>
  <c r="I6514" i="10"/>
  <c r="I6515" i="10"/>
  <c r="I6516" i="10"/>
  <c r="I6517" i="10"/>
  <c r="I6518" i="10"/>
  <c r="I6519" i="10"/>
  <c r="I6520" i="10"/>
  <c r="I6521" i="10"/>
  <c r="I6522" i="10"/>
  <c r="I6523" i="10"/>
  <c r="I6524" i="10"/>
  <c r="I6525" i="10"/>
  <c r="I6526" i="10"/>
  <c r="I6527" i="10"/>
  <c r="I6528" i="10"/>
  <c r="I6529" i="10"/>
  <c r="I6530" i="10"/>
  <c r="I6531" i="10"/>
  <c r="I6532" i="10"/>
  <c r="I6533" i="10"/>
  <c r="I6534" i="10"/>
  <c r="I6535" i="10"/>
  <c r="I6536" i="10"/>
  <c r="I6537" i="10"/>
  <c r="I6538" i="10"/>
  <c r="I6539" i="10"/>
  <c r="I6540" i="10"/>
  <c r="I6541" i="10"/>
  <c r="I6542" i="10"/>
  <c r="I6543" i="10"/>
  <c r="I6544" i="10"/>
  <c r="I6545" i="10"/>
  <c r="I6546" i="10"/>
  <c r="I6547" i="10"/>
  <c r="I6548" i="10"/>
  <c r="I6549" i="10"/>
  <c r="I6550" i="10"/>
  <c r="I6551" i="10"/>
  <c r="I6552" i="10"/>
  <c r="I6553" i="10"/>
  <c r="I6554" i="10"/>
  <c r="I6555" i="10"/>
  <c r="I6556" i="10"/>
  <c r="I6557" i="10"/>
  <c r="I6558" i="10"/>
  <c r="I6559" i="10"/>
  <c r="I6560" i="10"/>
  <c r="I6561" i="10"/>
  <c r="I6562" i="10"/>
  <c r="I6563" i="10"/>
  <c r="I6564" i="10"/>
  <c r="I6565" i="10"/>
  <c r="I6566" i="10"/>
  <c r="I6567" i="10"/>
  <c r="I6568" i="10"/>
  <c r="I6569" i="10"/>
  <c r="I6570" i="10"/>
  <c r="I6571" i="10"/>
  <c r="I6572" i="10"/>
  <c r="I6573" i="10"/>
  <c r="I6574" i="10"/>
  <c r="I6575" i="10"/>
  <c r="I6576" i="10"/>
  <c r="I6577" i="10"/>
  <c r="I6578" i="10"/>
  <c r="I6579" i="10"/>
  <c r="I6580" i="10"/>
  <c r="I6581" i="10"/>
  <c r="I6582" i="10"/>
  <c r="I6583" i="10"/>
  <c r="I6584" i="10"/>
  <c r="I6585" i="10"/>
  <c r="I6586" i="10"/>
  <c r="I6587" i="10"/>
  <c r="I6588" i="10"/>
  <c r="I6589" i="10"/>
  <c r="I6590" i="10"/>
  <c r="I6591" i="10"/>
  <c r="I6592" i="10"/>
  <c r="I6593" i="10"/>
  <c r="I6594" i="10"/>
  <c r="I6595" i="10"/>
  <c r="I6596" i="10"/>
  <c r="I6597" i="10"/>
  <c r="I6598" i="10"/>
  <c r="I6599" i="10"/>
  <c r="I6600" i="10"/>
  <c r="I6601" i="10"/>
  <c r="I6602" i="10"/>
  <c r="I6603" i="10"/>
  <c r="I6604" i="10"/>
  <c r="I6605" i="10"/>
  <c r="I6606" i="10"/>
  <c r="I6607" i="10"/>
  <c r="I6608" i="10"/>
  <c r="I6609" i="10"/>
  <c r="I6610" i="10"/>
  <c r="I6611" i="10"/>
  <c r="I6612" i="10"/>
  <c r="I6613" i="10"/>
  <c r="I6614" i="10"/>
  <c r="I6615" i="10"/>
  <c r="I6616" i="10"/>
  <c r="I6617" i="10"/>
  <c r="I6618" i="10"/>
  <c r="I6619" i="10"/>
  <c r="I6620" i="10"/>
  <c r="I6621" i="10"/>
  <c r="I6622" i="10"/>
  <c r="I6623" i="10"/>
  <c r="I6624" i="10"/>
  <c r="I6625" i="10"/>
  <c r="I6626" i="10"/>
  <c r="I6627" i="10"/>
  <c r="I6628" i="10"/>
  <c r="I6629" i="10"/>
  <c r="I6630" i="10"/>
  <c r="I6631" i="10"/>
  <c r="I6632" i="10"/>
  <c r="I6633" i="10"/>
  <c r="I6634" i="10"/>
  <c r="I6635" i="10"/>
  <c r="I6636" i="10"/>
  <c r="I6637" i="10"/>
  <c r="I6638" i="10"/>
  <c r="I6639" i="10"/>
  <c r="I6640" i="10"/>
  <c r="I6641" i="10"/>
  <c r="I6642" i="10"/>
  <c r="I6643" i="10"/>
  <c r="I6644" i="10"/>
  <c r="I6645" i="10"/>
  <c r="I6646" i="10"/>
  <c r="I6647" i="10"/>
  <c r="I6648" i="10"/>
  <c r="I6649" i="10"/>
  <c r="I6650" i="10"/>
  <c r="I6651" i="10"/>
  <c r="I6652" i="10"/>
  <c r="I6653" i="10"/>
  <c r="I6654" i="10"/>
  <c r="I6655" i="10"/>
  <c r="I6656" i="10"/>
  <c r="I6657" i="10"/>
  <c r="I6658" i="10"/>
  <c r="I6659" i="10"/>
  <c r="I6660" i="10"/>
  <c r="I6661" i="10"/>
  <c r="I6662" i="10"/>
  <c r="I6663" i="10"/>
  <c r="I6664" i="10"/>
  <c r="I6665" i="10"/>
  <c r="I6666" i="10"/>
  <c r="I6667" i="10"/>
  <c r="I6668" i="10"/>
  <c r="I6669" i="10"/>
  <c r="I6670" i="10"/>
  <c r="I6671" i="10"/>
  <c r="I6672" i="10"/>
  <c r="I6673" i="10"/>
  <c r="I6674" i="10"/>
  <c r="I6675" i="10"/>
  <c r="I6676" i="10"/>
  <c r="I6677" i="10"/>
  <c r="I6678" i="10"/>
  <c r="I6679" i="10"/>
  <c r="I6680" i="10"/>
  <c r="I6681" i="10"/>
  <c r="I6682" i="10"/>
  <c r="I6683" i="10"/>
  <c r="I6684" i="10"/>
  <c r="I6685" i="10"/>
  <c r="I6686" i="10"/>
  <c r="I6687" i="10"/>
  <c r="I6688" i="10"/>
  <c r="I6689" i="10"/>
  <c r="I6690" i="10"/>
  <c r="I6691" i="10"/>
  <c r="I6692" i="10"/>
  <c r="I6693" i="10"/>
  <c r="I6694" i="10"/>
  <c r="I6695" i="10"/>
  <c r="I6696" i="10"/>
  <c r="I6697" i="10"/>
  <c r="I6698" i="10"/>
  <c r="I6699" i="10"/>
  <c r="I6700" i="10"/>
  <c r="I6701" i="10"/>
  <c r="I6702" i="10"/>
  <c r="I6703" i="10"/>
  <c r="I6704" i="10"/>
  <c r="I6705" i="10"/>
  <c r="I6706" i="10"/>
  <c r="I6707" i="10"/>
  <c r="I6708" i="10"/>
  <c r="I6709" i="10"/>
  <c r="I6710" i="10"/>
  <c r="I6711" i="10"/>
  <c r="I6712" i="10"/>
  <c r="I6713" i="10"/>
  <c r="I6714" i="10"/>
  <c r="I6715" i="10"/>
  <c r="I6716" i="10"/>
  <c r="I6717" i="10"/>
  <c r="I6718" i="10"/>
  <c r="I6719" i="10"/>
  <c r="I6720" i="10"/>
  <c r="I6721" i="10"/>
  <c r="I6722" i="10"/>
  <c r="I6723" i="10"/>
  <c r="I6724" i="10"/>
  <c r="I6725" i="10"/>
  <c r="I6726" i="10"/>
  <c r="I6727" i="10"/>
  <c r="I6728" i="10"/>
  <c r="I6729" i="10"/>
  <c r="I6730" i="10"/>
  <c r="I6731" i="10"/>
  <c r="I6732" i="10"/>
  <c r="I6733" i="10"/>
  <c r="I6734" i="10"/>
  <c r="I6735" i="10"/>
  <c r="I6736" i="10"/>
  <c r="I6737" i="10"/>
  <c r="I6738" i="10"/>
  <c r="I6739" i="10"/>
  <c r="I6740" i="10"/>
  <c r="I6741" i="10"/>
  <c r="I6742" i="10"/>
  <c r="I6743" i="10"/>
  <c r="I6744" i="10"/>
  <c r="I6745" i="10"/>
  <c r="I6746" i="10"/>
  <c r="I6747" i="10"/>
  <c r="I6748" i="10"/>
  <c r="I6749" i="10"/>
  <c r="I6750" i="10"/>
  <c r="I6751" i="10"/>
  <c r="I6752" i="10"/>
  <c r="I6753" i="10"/>
  <c r="I6754" i="10"/>
  <c r="I6755" i="10"/>
  <c r="I6756" i="10"/>
  <c r="I6757" i="10"/>
  <c r="I6758" i="10"/>
  <c r="I6759" i="10"/>
  <c r="I6760" i="10"/>
  <c r="I6761" i="10"/>
  <c r="I6762" i="10"/>
  <c r="I6763" i="10"/>
  <c r="I6764" i="10"/>
  <c r="I6765" i="10"/>
  <c r="I6766" i="10"/>
  <c r="I6767" i="10"/>
  <c r="I6768" i="10"/>
  <c r="I6769" i="10"/>
  <c r="I6770" i="10"/>
  <c r="I6771" i="10"/>
  <c r="I6772" i="10"/>
  <c r="I6773" i="10"/>
  <c r="I6774" i="10"/>
  <c r="I6775" i="10"/>
  <c r="I6776" i="10"/>
  <c r="I6777" i="10"/>
  <c r="I6778" i="10"/>
  <c r="I6779" i="10"/>
  <c r="I6780" i="10"/>
  <c r="I6781" i="10"/>
  <c r="I6782" i="10"/>
  <c r="I6783" i="10"/>
  <c r="I6784" i="10"/>
  <c r="I6785" i="10"/>
  <c r="I6786" i="10"/>
  <c r="I6787" i="10"/>
  <c r="I6788" i="10"/>
  <c r="I6789" i="10"/>
  <c r="I6790" i="10"/>
  <c r="I6791" i="10"/>
  <c r="I6792" i="10"/>
  <c r="I6793" i="10"/>
  <c r="I6794" i="10"/>
  <c r="I6795" i="10"/>
  <c r="I6796" i="10"/>
  <c r="I6797" i="10"/>
  <c r="I6798" i="10"/>
  <c r="I6799" i="10"/>
  <c r="I6800" i="10"/>
  <c r="I6801" i="10"/>
  <c r="I6802" i="10"/>
  <c r="I6803" i="10"/>
  <c r="I6804" i="10"/>
  <c r="I6805" i="10"/>
  <c r="I6806" i="10"/>
  <c r="I6807" i="10"/>
  <c r="I6808" i="10"/>
  <c r="I6809" i="10"/>
  <c r="I6810" i="10"/>
  <c r="I6811" i="10"/>
  <c r="I6812" i="10"/>
  <c r="I6813" i="10"/>
  <c r="I6814" i="10"/>
  <c r="I6815" i="10"/>
  <c r="I6816" i="10"/>
  <c r="I6817" i="10"/>
  <c r="I6818" i="10"/>
  <c r="I6819" i="10"/>
  <c r="I6820" i="10"/>
  <c r="I6821" i="10"/>
  <c r="I6822" i="10"/>
  <c r="I6823" i="10"/>
  <c r="I6824" i="10"/>
  <c r="I6825" i="10"/>
  <c r="I6826" i="10"/>
  <c r="I6827" i="10"/>
  <c r="I6828" i="10"/>
  <c r="I6829" i="10"/>
  <c r="I6830" i="10"/>
  <c r="I6831" i="10"/>
  <c r="I6832" i="10"/>
  <c r="I6833" i="10"/>
  <c r="I6834" i="10"/>
  <c r="I6835" i="10"/>
  <c r="I6836" i="10"/>
  <c r="I6837" i="10"/>
  <c r="I6838" i="10"/>
  <c r="I6839" i="10"/>
  <c r="I6840" i="10"/>
  <c r="I6841" i="10"/>
  <c r="I6842" i="10"/>
  <c r="I6843" i="10"/>
  <c r="I6844" i="10"/>
  <c r="I6845" i="10"/>
  <c r="I6846" i="10"/>
  <c r="I6847" i="10"/>
  <c r="I6848" i="10"/>
  <c r="I6849" i="10"/>
  <c r="I6850" i="10"/>
  <c r="I6851" i="10"/>
  <c r="I6852" i="10"/>
  <c r="I6853" i="10"/>
  <c r="I6854" i="10"/>
  <c r="I6855" i="10"/>
  <c r="I6856" i="10"/>
  <c r="I6857" i="10"/>
  <c r="I6858" i="10"/>
  <c r="I6859" i="10"/>
  <c r="I6860" i="10"/>
  <c r="I6861" i="10"/>
  <c r="I6862" i="10"/>
  <c r="I6863" i="10"/>
  <c r="I6864" i="10"/>
  <c r="I6865" i="10"/>
  <c r="I6866" i="10"/>
  <c r="I6867" i="10"/>
  <c r="I6868" i="10"/>
  <c r="I6869" i="10"/>
  <c r="I6870" i="10"/>
  <c r="I6871" i="10"/>
  <c r="I6872" i="10"/>
  <c r="I6873" i="10"/>
  <c r="I6874" i="10"/>
  <c r="I6875" i="10"/>
  <c r="I6876" i="10"/>
  <c r="I6877" i="10"/>
  <c r="I6878" i="10"/>
  <c r="I6879" i="10"/>
  <c r="I6880" i="10"/>
  <c r="I6881" i="10"/>
  <c r="I6882" i="10"/>
  <c r="I6883" i="10"/>
  <c r="I6884" i="10"/>
  <c r="I6885" i="10"/>
  <c r="I6886" i="10"/>
  <c r="I6887" i="10"/>
  <c r="I6888" i="10"/>
  <c r="I6889" i="10"/>
  <c r="I6890" i="10"/>
  <c r="I6891" i="10"/>
  <c r="I6892" i="10"/>
  <c r="I6893" i="10"/>
  <c r="I6894" i="10"/>
  <c r="I6895" i="10"/>
  <c r="I6896" i="10"/>
  <c r="I6897" i="10"/>
  <c r="I6898" i="10"/>
  <c r="I6899" i="10"/>
  <c r="I6900" i="10"/>
  <c r="I6901" i="10"/>
  <c r="I6902" i="10"/>
  <c r="I6903" i="10"/>
  <c r="I6904" i="10"/>
  <c r="I6905" i="10"/>
  <c r="I6906" i="10"/>
  <c r="I6907" i="10"/>
  <c r="I6908" i="10"/>
  <c r="I6909" i="10"/>
  <c r="I6910" i="10"/>
  <c r="I6911" i="10"/>
  <c r="I6912" i="10"/>
  <c r="I6913" i="10"/>
  <c r="I6914" i="10"/>
  <c r="I6915" i="10"/>
  <c r="I6916" i="10"/>
  <c r="I6917" i="10"/>
  <c r="I6918" i="10"/>
  <c r="I6919" i="10"/>
  <c r="I6920" i="10"/>
  <c r="I6921" i="10"/>
  <c r="I6922" i="10"/>
  <c r="I6923" i="10"/>
  <c r="I6924" i="10"/>
  <c r="I6925" i="10"/>
  <c r="I6926" i="10"/>
  <c r="I6927" i="10"/>
  <c r="I6928" i="10"/>
  <c r="I6929" i="10"/>
  <c r="I6930" i="10"/>
  <c r="I6931" i="10"/>
  <c r="I6932" i="10"/>
  <c r="I6933" i="10"/>
  <c r="I6934" i="10"/>
  <c r="I6935" i="10"/>
  <c r="I6936" i="10"/>
  <c r="I6937" i="10"/>
  <c r="I6938" i="10"/>
  <c r="I6939" i="10"/>
  <c r="I6940" i="10"/>
  <c r="I6941" i="10"/>
  <c r="I6942" i="10"/>
  <c r="I6943" i="10"/>
  <c r="I6944" i="10"/>
  <c r="I6945" i="10"/>
  <c r="I6946" i="10"/>
  <c r="I6947" i="10"/>
  <c r="I6948" i="10"/>
  <c r="I6949" i="10"/>
  <c r="I6950" i="10"/>
  <c r="I6951" i="10"/>
  <c r="I6952" i="10"/>
  <c r="I6953" i="10"/>
  <c r="I6954" i="10"/>
  <c r="I6955" i="10"/>
  <c r="I6956" i="10"/>
  <c r="I6957" i="10"/>
  <c r="I6958" i="10"/>
  <c r="I6959" i="10"/>
  <c r="I6960" i="10"/>
  <c r="I6961" i="10"/>
  <c r="I6962" i="10"/>
  <c r="I6963" i="10"/>
  <c r="I6964" i="10"/>
  <c r="I6965" i="10"/>
  <c r="I6966" i="10"/>
  <c r="I6967" i="10"/>
  <c r="I6968" i="10"/>
  <c r="I6969" i="10"/>
  <c r="I6970" i="10"/>
  <c r="I6971" i="10"/>
  <c r="I6972" i="10"/>
  <c r="I6973" i="10"/>
  <c r="I6974" i="10"/>
  <c r="I6975" i="10"/>
  <c r="I6976" i="10"/>
  <c r="I6977" i="10"/>
  <c r="I6978" i="10"/>
  <c r="I6979" i="10"/>
  <c r="I6980" i="10"/>
  <c r="I6981" i="10"/>
  <c r="I6982" i="10"/>
  <c r="I6983" i="10"/>
  <c r="I6984" i="10"/>
  <c r="I6985" i="10"/>
  <c r="I6986" i="10"/>
  <c r="I6987" i="10"/>
  <c r="I6988" i="10"/>
  <c r="I6989" i="10"/>
  <c r="I6990" i="10"/>
  <c r="I6991" i="10"/>
  <c r="I6992" i="10"/>
  <c r="I6993" i="10"/>
  <c r="I6994" i="10"/>
  <c r="I6995" i="10"/>
  <c r="I6996" i="10"/>
  <c r="I6997" i="10"/>
  <c r="I6998" i="10"/>
  <c r="I6999" i="10"/>
  <c r="I7000" i="10"/>
  <c r="I7001" i="10"/>
  <c r="I7002" i="10"/>
  <c r="I7003" i="10"/>
  <c r="I7004" i="10"/>
  <c r="I7005" i="10"/>
  <c r="I7006" i="10"/>
  <c r="I7007" i="10"/>
  <c r="I7008" i="10"/>
  <c r="I7009" i="10"/>
  <c r="I7010" i="10"/>
  <c r="I7011" i="10"/>
  <c r="I7012" i="10"/>
  <c r="I7013" i="10"/>
  <c r="I7014" i="10"/>
  <c r="I7015" i="10"/>
  <c r="I7016" i="10"/>
  <c r="I7017" i="10"/>
  <c r="I7018" i="10"/>
  <c r="I7019" i="10"/>
  <c r="I7020" i="10"/>
  <c r="I7021" i="10"/>
  <c r="I7022" i="10"/>
  <c r="I7023" i="10"/>
  <c r="I7024" i="10"/>
  <c r="I7025" i="10"/>
  <c r="I7026" i="10"/>
  <c r="I7027" i="10"/>
  <c r="I7028" i="10"/>
  <c r="I7029" i="10"/>
  <c r="I7030" i="10"/>
  <c r="I7031" i="10"/>
  <c r="I7032" i="10"/>
  <c r="I7033" i="10"/>
  <c r="I7034" i="10"/>
  <c r="I7035" i="10"/>
  <c r="I7036" i="10"/>
  <c r="I7037" i="10"/>
  <c r="I7038" i="10"/>
  <c r="I7039" i="10"/>
  <c r="I7040" i="10"/>
  <c r="I7041" i="10"/>
  <c r="I7042" i="10"/>
  <c r="I7043" i="10"/>
  <c r="I7044" i="10"/>
  <c r="J45" i="7"/>
  <c r="I45" i="7"/>
  <c r="H45" i="7"/>
  <c r="G45" i="7"/>
  <c r="F45" i="7"/>
  <c r="E45" i="7"/>
  <c r="D45" i="7"/>
  <c r="C45" i="7"/>
  <c r="J44" i="7"/>
  <c r="I44" i="7"/>
  <c r="H44" i="7"/>
  <c r="G44" i="7"/>
  <c r="F44" i="7"/>
  <c r="E44" i="7"/>
  <c r="D44" i="7"/>
  <c r="C44" i="7"/>
  <c r="J43" i="7"/>
  <c r="I43" i="7"/>
  <c r="H43" i="7"/>
  <c r="G43" i="7"/>
  <c r="F43" i="7"/>
  <c r="E43" i="7"/>
  <c r="D43" i="7"/>
  <c r="C43" i="7"/>
  <c r="J42" i="7"/>
  <c r="I42" i="7"/>
  <c r="H42" i="7"/>
  <c r="G42" i="7"/>
  <c r="F42" i="7"/>
  <c r="E42" i="7"/>
  <c r="D42" i="7"/>
  <c r="C42" i="7"/>
  <c r="J41" i="7"/>
  <c r="I41" i="7"/>
  <c r="H41" i="7"/>
  <c r="G41" i="7"/>
  <c r="F41" i="7"/>
  <c r="E41" i="7"/>
  <c r="D41" i="7"/>
  <c r="C41" i="7"/>
  <c r="J40" i="7"/>
  <c r="I40" i="7"/>
  <c r="H40" i="7"/>
  <c r="G40" i="7"/>
  <c r="F40" i="7"/>
  <c r="E40" i="7"/>
  <c r="D40" i="7"/>
  <c r="C40" i="7"/>
  <c r="J39" i="7"/>
  <c r="I39" i="7"/>
  <c r="H39" i="7"/>
  <c r="G39" i="7"/>
  <c r="F39" i="7"/>
  <c r="E39" i="7"/>
  <c r="D39" i="7"/>
  <c r="C39" i="7"/>
  <c r="J38" i="7"/>
  <c r="I38" i="7"/>
  <c r="H38" i="7"/>
  <c r="G38" i="7"/>
  <c r="F38" i="7"/>
  <c r="E38" i="7"/>
  <c r="D38" i="7"/>
  <c r="C38" i="7"/>
  <c r="C83" i="5" a="1"/>
  <c r="C83" i="5" s="1"/>
  <c r="C82" i="5" a="1"/>
  <c r="C82" i="5" s="1"/>
  <c r="C81" i="5" a="1"/>
  <c r="C81" i="5" s="1"/>
  <c r="C80" i="5" a="1"/>
  <c r="C80" i="5" s="1"/>
  <c r="C79" i="5" a="1"/>
  <c r="C79" i="5" s="1"/>
  <c r="F68" i="5"/>
  <c r="E68" i="5"/>
  <c r="E67" i="5"/>
  <c r="D68" i="5"/>
  <c r="D67" i="5"/>
  <c r="D66" i="5"/>
  <c r="C68" i="5"/>
  <c r="C67" i="5"/>
  <c r="C66" i="5"/>
  <c r="C65" i="5"/>
  <c r="J6" i="5"/>
  <c r="I6" i="5"/>
  <c r="H6" i="5"/>
  <c r="G6" i="5"/>
  <c r="F6" i="5"/>
  <c r="E6" i="5"/>
  <c r="D6" i="5"/>
  <c r="C6" i="5"/>
  <c r="F101" i="3"/>
  <c r="E101" i="3"/>
  <c r="D101" i="3"/>
  <c r="C101" i="3"/>
  <c r="F100" i="3"/>
  <c r="E100" i="3"/>
  <c r="D100" i="3"/>
  <c r="C100" i="3"/>
  <c r="F99" i="3"/>
  <c r="E99" i="3"/>
  <c r="D99" i="3"/>
  <c r="C99" i="3"/>
  <c r="F98" i="3"/>
  <c r="E98" i="3"/>
  <c r="D98" i="3"/>
  <c r="C98" i="3"/>
  <c r="D103" i="3"/>
  <c r="C103" i="3"/>
  <c r="D102" i="3"/>
  <c r="C102" i="3"/>
  <c r="D97" i="3"/>
  <c r="C97" i="3"/>
  <c r="F103" i="3"/>
  <c r="E103" i="3"/>
  <c r="F102" i="3"/>
  <c r="E102" i="3"/>
  <c r="F97" i="3"/>
  <c r="E97" i="3"/>
  <c r="I73" i="3"/>
  <c r="I13" i="5"/>
  <c r="I12" i="5"/>
  <c r="I10" i="5"/>
  <c r="I9" i="5"/>
  <c r="H13" i="5"/>
  <c r="H12" i="5"/>
  <c r="H10" i="5"/>
  <c r="H9" i="5"/>
  <c r="G13" i="5"/>
  <c r="G12" i="5"/>
  <c r="G10" i="5"/>
  <c r="G9" i="5"/>
  <c r="F13" i="5"/>
  <c r="F12" i="5"/>
  <c r="F10" i="5"/>
  <c r="F9" i="5"/>
  <c r="J13" i="5"/>
  <c r="J12" i="5"/>
  <c r="J10" i="5"/>
  <c r="J9" i="5"/>
  <c r="J8" i="5"/>
  <c r="I8" i="5"/>
  <c r="H8" i="5"/>
  <c r="G8" i="5"/>
  <c r="J7" i="5"/>
  <c r="I7" i="5"/>
  <c r="H7" i="5"/>
  <c r="G7" i="5"/>
  <c r="F7" i="5"/>
  <c r="F8" i="5"/>
  <c r="E8" i="5"/>
  <c r="E13" i="5"/>
  <c r="E12" i="5"/>
  <c r="E10" i="5"/>
  <c r="D13" i="5"/>
  <c r="D12" i="5"/>
  <c r="D10" i="5"/>
  <c r="D9" i="5"/>
  <c r="C13" i="5"/>
  <c r="C12" i="5"/>
  <c r="C10" i="5"/>
  <c r="E9" i="5"/>
  <c r="C9" i="5"/>
  <c r="D8" i="5"/>
  <c r="C8" i="5"/>
  <c r="E7" i="5"/>
  <c r="C7" i="5"/>
  <c r="F58" i="3"/>
  <c r="D4" i="3"/>
  <c r="E11" i="5"/>
  <c r="D7" i="5"/>
  <c r="I11" i="5"/>
  <c r="C11" i="5"/>
  <c r="J11" i="5"/>
  <c r="D11" i="5"/>
  <c r="F11" i="5"/>
  <c r="G11" i="5"/>
  <c r="H11" i="5"/>
  <c r="G97" i="3" l="1"/>
  <c r="I97" i="3" s="1"/>
  <c r="G100" i="3"/>
  <c r="H100" i="3" s="1"/>
  <c r="J100" i="3" s="1"/>
  <c r="G98" i="3"/>
  <c r="H98" i="3" s="1"/>
  <c r="J98" i="3" s="1"/>
  <c r="G101" i="3"/>
  <c r="H101" i="3" s="1"/>
  <c r="I100" i="3"/>
  <c r="G99" i="3"/>
  <c r="H99" i="3" s="1"/>
  <c r="I98" i="3"/>
  <c r="G103" i="3"/>
  <c r="H103" i="3"/>
  <c r="J103" i="3" s="1"/>
  <c r="I103" i="3"/>
  <c r="G102" i="3"/>
  <c r="H102" i="3" s="1"/>
  <c r="H97" i="3" l="1"/>
  <c r="J97" i="3" s="1"/>
  <c r="J99" i="3"/>
  <c r="J102" i="3"/>
  <c r="J101" i="3"/>
  <c r="I101" i="3"/>
  <c r="I99" i="3"/>
  <c r="I10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<sst xmlns="http://schemas.openxmlformats.org/spreadsheetml/2006/main" count="163145" uniqueCount="15659">
  <si>
    <t>customer_id</t>
  </si>
  <si>
    <t>open_date</t>
  </si>
  <si>
    <t>gender</t>
  </si>
  <si>
    <t>age</t>
  </si>
  <si>
    <t>married</t>
  </si>
  <si>
    <t>number_of_dependents</t>
  </si>
  <si>
    <t>satisfaction_score</t>
  </si>
  <si>
    <t>customer_status</t>
  </si>
  <si>
    <t>cltv</t>
  </si>
  <si>
    <t>number_of_referrals</t>
  </si>
  <si>
    <t>tenure_in_months</t>
  </si>
  <si>
    <t>offer</t>
  </si>
  <si>
    <t>phone_service</t>
  </si>
  <si>
    <t>internet_service</t>
  </si>
  <si>
    <t>internet_type</t>
  </si>
  <si>
    <t>contract</t>
  </si>
  <si>
    <t>payment_method</t>
  </si>
  <si>
    <t>monthly_charge</t>
  </si>
  <si>
    <t>total_revenue</t>
  </si>
  <si>
    <t>churn_category</t>
  </si>
  <si>
    <t>churn_reason</t>
  </si>
  <si>
    <t>1989-PRJHP</t>
  </si>
  <si>
    <t>Male</t>
  </si>
  <si>
    <t>Yes</t>
  </si>
  <si>
    <t>Churned</t>
  </si>
  <si>
    <t>Fiber Optic</t>
  </si>
  <si>
    <t>Month-to-Month</t>
  </si>
  <si>
    <t>Bank Withdrawal</t>
  </si>
  <si>
    <t>$ 75,5</t>
  </si>
  <si>
    <t>$ 2180,15</t>
  </si>
  <si>
    <t>Competitor</t>
  </si>
  <si>
    <t>Competitor had better devices</t>
  </si>
  <si>
    <t>7216-EWTRS</t>
  </si>
  <si>
    <t>Female</t>
  </si>
  <si>
    <t>$ 100,8</t>
  </si>
  <si>
    <t>$ 118,15</t>
  </si>
  <si>
    <t>Attitude</t>
  </si>
  <si>
    <t>Attitude of service provider</t>
  </si>
  <si>
    <t>3269-ATYWD</t>
  </si>
  <si>
    <t>No</t>
  </si>
  <si>
    <t>Offer C</t>
  </si>
  <si>
    <t>$ 95,65</t>
  </si>
  <si>
    <t>$ 5544,32</t>
  </si>
  <si>
    <t>Other</t>
  </si>
  <si>
    <t>Don't know</t>
  </si>
  <si>
    <t>8510-AWCXC</t>
  </si>
  <si>
    <t>Attitude of support person</t>
  </si>
  <si>
    <t>9907-SWKKF</t>
  </si>
  <si>
    <t>Offer E</t>
  </si>
  <si>
    <t>DSL</t>
  </si>
  <si>
    <t>Credit Card</t>
  </si>
  <si>
    <t>$ 25,05</t>
  </si>
  <si>
    <t>2956-GGUCQ</t>
  </si>
  <si>
    <t>$ 78,85</t>
  </si>
  <si>
    <t>$ 1821,45</t>
  </si>
  <si>
    <t>0447-BEMNG</t>
  </si>
  <si>
    <t>Cable</t>
  </si>
  <si>
    <t>$ 45,3</t>
  </si>
  <si>
    <t>$ 2285</t>
  </si>
  <si>
    <t>Price</t>
  </si>
  <si>
    <t>Price too high</t>
  </si>
  <si>
    <t>5949-XIKAE</t>
  </si>
  <si>
    <t>$ 83,55</t>
  </si>
  <si>
    <t>$ 938,61</t>
  </si>
  <si>
    <t>Dissatisfaction</t>
  </si>
  <si>
    <t>Product dissatisfaction</t>
  </si>
  <si>
    <t>0822-GAVAP</t>
  </si>
  <si>
    <t>$ 34,7</t>
  </si>
  <si>
    <t>$ 62,25</t>
  </si>
  <si>
    <t>Competitor made better offer</t>
  </si>
  <si>
    <t>3891-PUQOD</t>
  </si>
  <si>
    <t>$ 59,2</t>
  </si>
  <si>
    <t>$ 72,78</t>
  </si>
  <si>
    <t>Service dissatisfaction</t>
  </si>
  <si>
    <t>0260-ZDLGK</t>
  </si>
  <si>
    <t>$ 72,9</t>
  </si>
  <si>
    <t>$ 970,81</t>
  </si>
  <si>
    <t>2959-MJHIC</t>
  </si>
  <si>
    <t>$ 80,35</t>
  </si>
  <si>
    <t>$ 437,12</t>
  </si>
  <si>
    <t>8642-GVWRF</t>
  </si>
  <si>
    <t>$ 79,7</t>
  </si>
  <si>
    <t>$ 222,72</t>
  </si>
  <si>
    <t>7908-QCBCA</t>
  </si>
  <si>
    <t>Mailed Check</t>
  </si>
  <si>
    <t>$ 69,4</t>
  </si>
  <si>
    <t>$ 112,86</t>
  </si>
  <si>
    <t>8785-EPNCG</t>
  </si>
  <si>
    <t>$ 23,15</t>
  </si>
  <si>
    <t>$ 585,21</t>
  </si>
  <si>
    <t>6682-QJDGB</t>
  </si>
  <si>
    <t>$ 55,25</t>
  </si>
  <si>
    <t>$ 2462,4</t>
  </si>
  <si>
    <t>6424-ELEYH</t>
  </si>
  <si>
    <t>$ 74,75</t>
  </si>
  <si>
    <t>$ 335,04</t>
  </si>
  <si>
    <t>6821-BUXUX</t>
  </si>
  <si>
    <t>Offer D</t>
  </si>
  <si>
    <t>$ 96,65</t>
  </si>
  <si>
    <t>$ 1465,76</t>
  </si>
  <si>
    <t>6876-ADESB</t>
  </si>
  <si>
    <t>$ 48,95</t>
  </si>
  <si>
    <t>$ 83,35</t>
  </si>
  <si>
    <t>Competitor offered higher download speeds</t>
  </si>
  <si>
    <t>8992-JQYUN</t>
  </si>
  <si>
    <t>$ 50,35</t>
  </si>
  <si>
    <t>Competitor offered more data</t>
  </si>
  <si>
    <t>5192-EBGOV</t>
  </si>
  <si>
    <t>$ 85,7</t>
  </si>
  <si>
    <t>$ 131,51</t>
  </si>
  <si>
    <t>8988-ECPJR</t>
  </si>
  <si>
    <t>$ 79,6</t>
  </si>
  <si>
    <t>$ 3596,86</t>
  </si>
  <si>
    <t>5287-QWLKY</t>
  </si>
  <si>
    <t>$ 105,1</t>
  </si>
  <si>
    <t>$ 10718,96</t>
  </si>
  <si>
    <t>6047-YHPVI</t>
  </si>
  <si>
    <t>$ 69,7</t>
  </si>
  <si>
    <t>$ 379,9</t>
  </si>
  <si>
    <t>4080-OGPJL</t>
  </si>
  <si>
    <t>$ 71,15</t>
  </si>
  <si>
    <t>$ 948,77</t>
  </si>
  <si>
    <t>0306-JAELE</t>
  </si>
  <si>
    <t>$ 96,1</t>
  </si>
  <si>
    <t>$ 608,85</t>
  </si>
  <si>
    <t>7379-POKDZ</t>
  </si>
  <si>
    <t>$ 70,3</t>
  </si>
  <si>
    <t>$ 288,98</t>
  </si>
  <si>
    <t>7321-PKUYW</t>
  </si>
  <si>
    <t>$ 90,15</t>
  </si>
  <si>
    <t>$ 1233,91</t>
  </si>
  <si>
    <t>9269-CQOOL</t>
  </si>
  <si>
    <t>$ 54,7</t>
  </si>
  <si>
    <t>$ 178,09</t>
  </si>
  <si>
    <t>3030-YZADT</t>
  </si>
  <si>
    <t>$ 44,95</t>
  </si>
  <si>
    <t>$ 466,92</t>
  </si>
  <si>
    <t>2430-USGXP</t>
  </si>
  <si>
    <t>$ 101,05</t>
  </si>
  <si>
    <t>$ 3222,68</t>
  </si>
  <si>
    <t>Lack of affordable download/upload speed</t>
  </si>
  <si>
    <t>4628-CTTLA</t>
  </si>
  <si>
    <t>Offer B</t>
  </si>
  <si>
    <t>$ 39,3</t>
  </si>
  <si>
    <t>$ 2191,45</t>
  </si>
  <si>
    <t>Lack of self-service on Website</t>
  </si>
  <si>
    <t>2979-SXESE</t>
  </si>
  <si>
    <t>$ 94,4</t>
  </si>
  <si>
    <t>$ 2045,63</t>
  </si>
  <si>
    <t>Moved</t>
  </si>
  <si>
    <t>9658-WYUFB</t>
  </si>
  <si>
    <t>$ 1988,44</t>
  </si>
  <si>
    <t>9940-RHLFB</t>
  </si>
  <si>
    <t>$ 75,3</t>
  </si>
  <si>
    <t>$ 101,36</t>
  </si>
  <si>
    <t>0871-URUWO</t>
  </si>
  <si>
    <t>$ 102,25</t>
  </si>
  <si>
    <t>$ 1756,15</t>
  </si>
  <si>
    <t>0754-UKWQP</t>
  </si>
  <si>
    <t>$ 95,85</t>
  </si>
  <si>
    <t>$ 272,56</t>
  </si>
  <si>
    <t>7851-FLGGQ</t>
  </si>
  <si>
    <t>$ 44,65</t>
  </si>
  <si>
    <t>0617-AQNWT</t>
  </si>
  <si>
    <t>Two Year</t>
  </si>
  <si>
    <t>$ 47,85</t>
  </si>
  <si>
    <t>$ 3147,5</t>
  </si>
  <si>
    <t>1768-ZAIFU</t>
  </si>
  <si>
    <t>$ 25,2</t>
  </si>
  <si>
    <t>7576-OYWBN</t>
  </si>
  <si>
    <t>$ 76,05</t>
  </si>
  <si>
    <t>$ 322,55</t>
  </si>
  <si>
    <t>9885-CSMWE</t>
  </si>
  <si>
    <t>$ 78,45</t>
  </si>
  <si>
    <t>$ 96,82</t>
  </si>
  <si>
    <t>2260-USTRB</t>
  </si>
  <si>
    <t>$ 70,2</t>
  </si>
  <si>
    <t>$ 135,05</t>
  </si>
  <si>
    <t>9300-AGZNL</t>
  </si>
  <si>
    <t>$ 94</t>
  </si>
  <si>
    <t>$ 115,85</t>
  </si>
  <si>
    <t>2302-ANTDP</t>
  </si>
  <si>
    <t>$ 117,45</t>
  </si>
  <si>
    <t>$ 7504,82</t>
  </si>
  <si>
    <t>1976-CFOCS</t>
  </si>
  <si>
    <t>$ 46</t>
  </si>
  <si>
    <t>$ 53,74</t>
  </si>
  <si>
    <t>0719-SYFRB</t>
  </si>
  <si>
    <t>$ 61,65</t>
  </si>
  <si>
    <t>$ 1148,63</t>
  </si>
  <si>
    <t>3249-ZPQRG</t>
  </si>
  <si>
    <t>$ 498,29</t>
  </si>
  <si>
    <t>8593-WHYHV</t>
  </si>
  <si>
    <t>$ 85,3</t>
  </si>
  <si>
    <t>$ 307,64</t>
  </si>
  <si>
    <t>4423-YLHDV</t>
  </si>
  <si>
    <t>$ 104,4</t>
  </si>
  <si>
    <t>$ 3009,17</t>
  </si>
  <si>
    <t>0621-TWIEM</t>
  </si>
  <si>
    <t>$ 45,55</t>
  </si>
  <si>
    <t>$ 747</t>
  </si>
  <si>
    <t>8035-BUYVG</t>
  </si>
  <si>
    <t>One Year</t>
  </si>
  <si>
    <t>$ 42,35</t>
  </si>
  <si>
    <t>$ 1716,45</t>
  </si>
  <si>
    <t>2482-CZGBB</t>
  </si>
  <si>
    <t>$ 70</t>
  </si>
  <si>
    <t>$ 1012,8</t>
  </si>
  <si>
    <t>3211-ILJTT</t>
  </si>
  <si>
    <t>$ 70,4</t>
  </si>
  <si>
    <t>$ 1446,61</t>
  </si>
  <si>
    <t>4277-PVRAN</t>
  </si>
  <si>
    <t>$ 80,1</t>
  </si>
  <si>
    <t>$ 970,42</t>
  </si>
  <si>
    <t>4873-ILOLJ</t>
  </si>
  <si>
    <t>$ 90,35</t>
  </si>
  <si>
    <t>$ 3018,26</t>
  </si>
  <si>
    <t>3814-MLAXC</t>
  </si>
  <si>
    <t>$ 79,85</t>
  </si>
  <si>
    <t>$ 2919,68</t>
  </si>
  <si>
    <t>2911-UREFD</t>
  </si>
  <si>
    <t>$ 55,9</t>
  </si>
  <si>
    <t>$ 2184,35</t>
  </si>
  <si>
    <t>2982-VPSGI</t>
  </si>
  <si>
    <t>$ 1361,27</t>
  </si>
  <si>
    <t>5515-IDEJJ</t>
  </si>
  <si>
    <t>$ 19,9</t>
  </si>
  <si>
    <t>$ 65,67</t>
  </si>
  <si>
    <t>6302-JGYRJ</t>
  </si>
  <si>
    <t>$ 79,45</t>
  </si>
  <si>
    <t>$ 2795,71</t>
  </si>
  <si>
    <t>7254-IQWOZ</t>
  </si>
  <si>
    <t>$ 69,65</t>
  </si>
  <si>
    <t>$ 98,35</t>
  </si>
  <si>
    <t>Network reliability</t>
  </si>
  <si>
    <t>0220-EBGCE</t>
  </si>
  <si>
    <t>$ 85,85</t>
  </si>
  <si>
    <t>$ 195,58</t>
  </si>
  <si>
    <t>8182-PNAGI</t>
  </si>
  <si>
    <t>$ 50,25</t>
  </si>
  <si>
    <t>$ 1272,71</t>
  </si>
  <si>
    <t>Extra data charges</t>
  </si>
  <si>
    <t>4184-TJFAN</t>
  </si>
  <si>
    <t>$ 88,3</t>
  </si>
  <si>
    <t>$ 351,06</t>
  </si>
  <si>
    <t>3902-FOIGH</t>
  </si>
  <si>
    <t>$ 101,35</t>
  </si>
  <si>
    <t>$ 1800,55</t>
  </si>
  <si>
    <t>0013-EXCHZ</t>
  </si>
  <si>
    <t>$ 83,9</t>
  </si>
  <si>
    <t>$ 289,54</t>
  </si>
  <si>
    <t>5550-VFRLC</t>
  </si>
  <si>
    <t>$ 69,85</t>
  </si>
  <si>
    <t>$ 153,3</t>
  </si>
  <si>
    <t>Limited range of services</t>
  </si>
  <si>
    <t>9190-MFJLN</t>
  </si>
  <si>
    <t>$ 95,9</t>
  </si>
  <si>
    <t>$ 2400,53</t>
  </si>
  <si>
    <t>5385-SUIRI</t>
  </si>
  <si>
    <t>$ 104,2</t>
  </si>
  <si>
    <t>$ 7523,55</t>
  </si>
  <si>
    <t>6166-ILMNY</t>
  </si>
  <si>
    <t>$ 69,75</t>
  </si>
  <si>
    <t>$ 197,43</t>
  </si>
  <si>
    <t>1184-PJVDB</t>
  </si>
  <si>
    <t>$ 79,95</t>
  </si>
  <si>
    <t>$ 970,2</t>
  </si>
  <si>
    <t>3473-XIIIT</t>
  </si>
  <si>
    <t>$ 100</t>
  </si>
  <si>
    <t>$ 2140,03</t>
  </si>
  <si>
    <t>6352-TWCAU</t>
  </si>
  <si>
    <t>$ 86,45</t>
  </si>
  <si>
    <t>$ 3696,55</t>
  </si>
  <si>
    <t>9172-ANCRX</t>
  </si>
  <si>
    <t>$ 98,7</t>
  </si>
  <si>
    <t>$ 1346,85</t>
  </si>
  <si>
    <t>4816-LXZYW</t>
  </si>
  <si>
    <t>$ 79,15</t>
  </si>
  <si>
    <t>$ 2446,07</t>
  </si>
  <si>
    <t>6298-QDFNH</t>
  </si>
  <si>
    <t>$ 79,35</t>
  </si>
  <si>
    <t>$ 2152,53</t>
  </si>
  <si>
    <t>4307-KTUMW</t>
  </si>
  <si>
    <t>$ 93,9</t>
  </si>
  <si>
    <t>$ 6684,92</t>
  </si>
  <si>
    <t>9992-RRAMN</t>
  </si>
  <si>
    <t>$ 85,1</t>
  </si>
  <si>
    <t>$ 2230,1</t>
  </si>
  <si>
    <t>3801-HMYNL</t>
  </si>
  <si>
    <t>$ 89,15</t>
  </si>
  <si>
    <t>$ 121,5</t>
  </si>
  <si>
    <t>8393-DLHGA</t>
  </si>
  <si>
    <t>$ 2580,5</t>
  </si>
  <si>
    <t>4210-QFJMF</t>
  </si>
  <si>
    <t>$ 464,89</t>
  </si>
  <si>
    <t>7730-IUTDZ</t>
  </si>
  <si>
    <t>$ 75,2</t>
  </si>
  <si>
    <t>$ 4660,6</t>
  </si>
  <si>
    <t>9474-PHLYD</t>
  </si>
  <si>
    <t>$ 59,45</t>
  </si>
  <si>
    <t>$ 1437,75</t>
  </si>
  <si>
    <t>2930-UOTMB</t>
  </si>
  <si>
    <t>$ 65,25</t>
  </si>
  <si>
    <t>$ 3079,64</t>
  </si>
  <si>
    <t>6711-FLDFB</t>
  </si>
  <si>
    <t>$ 74,9</t>
  </si>
  <si>
    <t>$ 868,68</t>
  </si>
  <si>
    <t>0687-ZVTHB</t>
  </si>
  <si>
    <t>$ 72,45</t>
  </si>
  <si>
    <t>$ 6378,37</t>
  </si>
  <si>
    <t>4077-CROMM</t>
  </si>
  <si>
    <t>$ 3342,07</t>
  </si>
  <si>
    <t>8878-HMWBV</t>
  </si>
  <si>
    <t>$ 49,15</t>
  </si>
  <si>
    <t>$ 301,42</t>
  </si>
  <si>
    <t>6818-WOBHJ</t>
  </si>
  <si>
    <t>Offer A</t>
  </si>
  <si>
    <t>$ 89,6</t>
  </si>
  <si>
    <t>$ 7768,44</t>
  </si>
  <si>
    <t>3254-YRILK</t>
  </si>
  <si>
    <t>$ 88,2</t>
  </si>
  <si>
    <t>$ 2535,23</t>
  </si>
  <si>
    <t>5539-TMZLF</t>
  </si>
  <si>
    <t>$ 103,59</t>
  </si>
  <si>
    <t>0709-TVGUR</t>
  </si>
  <si>
    <t>$ 74,55</t>
  </si>
  <si>
    <t>$ 747,69</t>
  </si>
  <si>
    <t>6543-XRMYR</t>
  </si>
  <si>
    <t>$ 99,7</t>
  </si>
  <si>
    <t>$ 4355,65</t>
  </si>
  <si>
    <t>7067-KSAZT</t>
  </si>
  <si>
    <t>$ 106,25</t>
  </si>
  <si>
    <t>$ 8194,65</t>
  </si>
  <si>
    <t>1624-WOIWJ</t>
  </si>
  <si>
    <t>$ 84,7</t>
  </si>
  <si>
    <t>$ 1276,14</t>
  </si>
  <si>
    <t>3992-YWPKO</t>
  </si>
  <si>
    <t>$ 109,9</t>
  </si>
  <si>
    <t>$ 791,61</t>
  </si>
  <si>
    <t>2026-TGDHM</t>
  </si>
  <si>
    <t>$ 79,3</t>
  </si>
  <si>
    <t>$ 667,62</t>
  </si>
  <si>
    <t>9518-RWHZL</t>
  </si>
  <si>
    <t>$ 100,05</t>
  </si>
  <si>
    <t>$ 8054,52</t>
  </si>
  <si>
    <t>7065-YUNRY</t>
  </si>
  <si>
    <t>$ 85,24</t>
  </si>
  <si>
    <t>8869-TORSS</t>
  </si>
  <si>
    <t>$ 60,35</t>
  </si>
  <si>
    <t>$ 4524,08</t>
  </si>
  <si>
    <t>Poor expertise of phone support</t>
  </si>
  <si>
    <t>6979-ZNSFF</t>
  </si>
  <si>
    <t>$ 87,05</t>
  </si>
  <si>
    <t>$ 1126,82</t>
  </si>
  <si>
    <t>4946-EDSEW</t>
  </si>
  <si>
    <t>$ 19,25</t>
  </si>
  <si>
    <t>$ 499,41</t>
  </si>
  <si>
    <t>3400-ESFUW</t>
  </si>
  <si>
    <t>$ 57,55</t>
  </si>
  <si>
    <t>$ 3590,4</t>
  </si>
  <si>
    <t>8443-WVPSS</t>
  </si>
  <si>
    <t>$ 99,85</t>
  </si>
  <si>
    <t>$ 1423,7</t>
  </si>
  <si>
    <t>0362-ZBZWJ</t>
  </si>
  <si>
    <t>$ 84,9</t>
  </si>
  <si>
    <t>$ 3954,96</t>
  </si>
  <si>
    <t>8065-YKXKD</t>
  </si>
  <si>
    <t>$ 855,95</t>
  </si>
  <si>
    <t>0363-QJVFX</t>
  </si>
  <si>
    <t>$ 108,15</t>
  </si>
  <si>
    <t>$ 4318,98</t>
  </si>
  <si>
    <t>8610-WFCJF</t>
  </si>
  <si>
    <t>$ 95,6</t>
  </si>
  <si>
    <t>$ 7215,37</t>
  </si>
  <si>
    <t>7568-PODML</t>
  </si>
  <si>
    <t>9330-IJWIO</t>
  </si>
  <si>
    <t>$ 100,35</t>
  </si>
  <si>
    <t>$ 1412,9</t>
  </si>
  <si>
    <t>9894-EZEWG</t>
  </si>
  <si>
    <t>$ 74,3</t>
  </si>
  <si>
    <t>$ 113,96</t>
  </si>
  <si>
    <t>1309-BXVOQ</t>
  </si>
  <si>
    <t>$ 106,1</t>
  </si>
  <si>
    <t>$ 2708,38</t>
  </si>
  <si>
    <t>Long distance charges</t>
  </si>
  <si>
    <t>4701-AHWMW</t>
  </si>
  <si>
    <t>$ 54,55</t>
  </si>
  <si>
    <t>$ 3028,3</t>
  </si>
  <si>
    <t>4415-IJZTP</t>
  </si>
  <si>
    <t>$ 74,5</t>
  </si>
  <si>
    <t>$ 88,11</t>
  </si>
  <si>
    <t>9850-OWRHQ</t>
  </si>
  <si>
    <t>$ 74,1</t>
  </si>
  <si>
    <t>$ 276,87</t>
  </si>
  <si>
    <t>7839-QRKXN</t>
  </si>
  <si>
    <t>$ 20,2</t>
  </si>
  <si>
    <t>$ 68,45</t>
  </si>
  <si>
    <t>0781-LKXBR</t>
  </si>
  <si>
    <t>$ 100,5</t>
  </si>
  <si>
    <t>$ 1356,99</t>
  </si>
  <si>
    <t>8399-YNDCH</t>
  </si>
  <si>
    <t>$ 60,05</t>
  </si>
  <si>
    <t>$ 1963,17</t>
  </si>
  <si>
    <t>4193-ORFCL</t>
  </si>
  <si>
    <t>$ 45,1</t>
  </si>
  <si>
    <t>$ 60,34</t>
  </si>
  <si>
    <t>5178-LMXOP</t>
  </si>
  <si>
    <t>$ 95,1</t>
  </si>
  <si>
    <t>$ 99,99</t>
  </si>
  <si>
    <t>4424-TKOPW</t>
  </si>
  <si>
    <t>$ 93,85</t>
  </si>
  <si>
    <t>$ 247,13</t>
  </si>
  <si>
    <t>0324-BRPCJ</t>
  </si>
  <si>
    <t>$ 100,2</t>
  </si>
  <si>
    <t>$ 8302,09</t>
  </si>
  <si>
    <t>9191-MYQKX</t>
  </si>
  <si>
    <t>$ 75,15</t>
  </si>
  <si>
    <t>$ 557,73</t>
  </si>
  <si>
    <t>4289-DTDKW</t>
  </si>
  <si>
    <t>$ 101,3</t>
  </si>
  <si>
    <t>$ 5015,5</t>
  </si>
  <si>
    <t>7595-EUIVN</t>
  </si>
  <si>
    <t>$ 75,8</t>
  </si>
  <si>
    <t>$ 90,28</t>
  </si>
  <si>
    <t>1024-VRZHF</t>
  </si>
  <si>
    <t>$ 74,95</t>
  </si>
  <si>
    <t>$ 1063,08</t>
  </si>
  <si>
    <t>8178-EYZUO</t>
  </si>
  <si>
    <t>$ 93,7</t>
  </si>
  <si>
    <t>$ 4880,68</t>
  </si>
  <si>
    <t>5624-BQSSA</t>
  </si>
  <si>
    <t>$ 20,95</t>
  </si>
  <si>
    <t>$ 61,43</t>
  </si>
  <si>
    <t>4831-EOBFE</t>
  </si>
  <si>
    <t>$ 94,65</t>
  </si>
  <si>
    <t>$ 3823,36</t>
  </si>
  <si>
    <t>3884-HCSWG</t>
  </si>
  <si>
    <t>$ 1354,72</t>
  </si>
  <si>
    <t>5261-QSHQM</t>
  </si>
  <si>
    <t>$ 24,45</t>
  </si>
  <si>
    <t>$ 86,6</t>
  </si>
  <si>
    <t>4822-YCXMX</t>
  </si>
  <si>
    <t>$ 84,8</t>
  </si>
  <si>
    <t>$ 2251,2</t>
  </si>
  <si>
    <t>4398-HSCJH</t>
  </si>
  <si>
    <t>$ 63,6</t>
  </si>
  <si>
    <t>$ 166,57</t>
  </si>
  <si>
    <t>4759-TRPLW</t>
  </si>
  <si>
    <t>$ 100,03</t>
  </si>
  <si>
    <t>7881-INRLC</t>
  </si>
  <si>
    <t>$ 100,85</t>
  </si>
  <si>
    <t>$ 5375,4</t>
  </si>
  <si>
    <t>3063-QFSZL</t>
  </si>
  <si>
    <t>$ 55,4</t>
  </si>
  <si>
    <t>$ 68,41</t>
  </si>
  <si>
    <t>5493-SDRDQ</t>
  </si>
  <si>
    <t>$ 55,1</t>
  </si>
  <si>
    <t>$ 124,01</t>
  </si>
  <si>
    <t>1750-CSKKM</t>
  </si>
  <si>
    <t>$ 55,35</t>
  </si>
  <si>
    <t>$ 818,93</t>
  </si>
  <si>
    <t>2108-XWMPY</t>
  </si>
  <si>
    <t>$ 35,45</t>
  </si>
  <si>
    <t>$ 106,85</t>
  </si>
  <si>
    <t>0639-TSIQW</t>
  </si>
  <si>
    <t>$ 102,95</t>
  </si>
  <si>
    <t>$ 9398,75</t>
  </si>
  <si>
    <t>2479-BRAMR</t>
  </si>
  <si>
    <t>$ 83,75</t>
  </si>
  <si>
    <t>$ 5152,99</t>
  </si>
  <si>
    <t>9965-YOKZB</t>
  </si>
  <si>
    <t>$ 83,85</t>
  </si>
  <si>
    <t>$ 880,51</t>
  </si>
  <si>
    <t>6284-AHOOQ</t>
  </si>
  <si>
    <t>$ 90,5</t>
  </si>
  <si>
    <t>$ 2925,02</t>
  </si>
  <si>
    <t>9253-QXKBE</t>
  </si>
  <si>
    <t>$ 94,45</t>
  </si>
  <si>
    <t>$ 2834,9</t>
  </si>
  <si>
    <t>6769-DYBQN</t>
  </si>
  <si>
    <t>$ 85</t>
  </si>
  <si>
    <t>$ 5661,28</t>
  </si>
  <si>
    <t>7825-ECJRF</t>
  </si>
  <si>
    <t>$ 106,6</t>
  </si>
  <si>
    <t>$ 2491,38</t>
  </si>
  <si>
    <t>3583-EKAPL</t>
  </si>
  <si>
    <t>$ 55</t>
  </si>
  <si>
    <t>$ 102,22</t>
  </si>
  <si>
    <t>4678-DVQEO</t>
  </si>
  <si>
    <t>$ 52,2</t>
  </si>
  <si>
    <t>$ 86,24</t>
  </si>
  <si>
    <t>4315-MURBD</t>
  </si>
  <si>
    <t>$ 98,9</t>
  </si>
  <si>
    <t>$ 1539,99</t>
  </si>
  <si>
    <t>8818-XYFCQ</t>
  </si>
  <si>
    <t>$ 99,55</t>
  </si>
  <si>
    <t>$ 4353,07</t>
  </si>
  <si>
    <t>0841-NULXI</t>
  </si>
  <si>
    <t>$ 35,55</t>
  </si>
  <si>
    <t>6365-MTGZX</t>
  </si>
  <si>
    <t>$ 96</t>
  </si>
  <si>
    <t>$ 2716,69</t>
  </si>
  <si>
    <t>4800-CZMPC</t>
  </si>
  <si>
    <t>$ 103,25</t>
  </si>
  <si>
    <t>$ 5342,83</t>
  </si>
  <si>
    <t>7089-IVVAZ</t>
  </si>
  <si>
    <t>$ 103,35</t>
  </si>
  <si>
    <t>$ 1004,74</t>
  </si>
  <si>
    <t>2433-KMEAS</t>
  </si>
  <si>
    <t>$ 54,45</t>
  </si>
  <si>
    <t>$ 1287,51</t>
  </si>
  <si>
    <t>7598-UAASY</t>
  </si>
  <si>
    <t>$ 76,4</t>
  </si>
  <si>
    <t>$ 192,8</t>
  </si>
  <si>
    <t>3348-CFRNX</t>
  </si>
  <si>
    <t>$ 92,35</t>
  </si>
  <si>
    <t>$ 3657,38</t>
  </si>
  <si>
    <t>7541-YLXCL</t>
  </si>
  <si>
    <t>$ 65,4</t>
  </si>
  <si>
    <t>$ 3452,76</t>
  </si>
  <si>
    <t>0004-TLHLJ</t>
  </si>
  <si>
    <t>$ 73,9</t>
  </si>
  <si>
    <t>$ 415,45</t>
  </si>
  <si>
    <t>2984-MIIZL</t>
  </si>
  <si>
    <t>$ 74,8</t>
  </si>
  <si>
    <t>$ 350,94</t>
  </si>
  <si>
    <t>1567-DSCIC</t>
  </si>
  <si>
    <t>$ 964,77</t>
  </si>
  <si>
    <t>5219-YIPTK</t>
  </si>
  <si>
    <t>$ 3783,16</t>
  </si>
  <si>
    <t>8780-IXSTS</t>
  </si>
  <si>
    <t>$ 90,1</t>
  </si>
  <si>
    <t>$ 528,2</t>
  </si>
  <si>
    <t>9526-JAWYF</t>
  </si>
  <si>
    <t>$ 89,8</t>
  </si>
  <si>
    <t>$ 2497,54</t>
  </si>
  <si>
    <t>9574-RKJIF</t>
  </si>
  <si>
    <t>$ 3784,2</t>
  </si>
  <si>
    <t>4439-JMPMT</t>
  </si>
  <si>
    <t>$ 85,75</t>
  </si>
  <si>
    <t>$ 432,39</t>
  </si>
  <si>
    <t>0742-NXBGR</t>
  </si>
  <si>
    <t>$ 82,3</t>
  </si>
  <si>
    <t>$ 115,71</t>
  </si>
  <si>
    <t>5909-ECHUI</t>
  </si>
  <si>
    <t>$ 56,25</t>
  </si>
  <si>
    <t>$ 82,39</t>
  </si>
  <si>
    <t>0295-PPHDO</t>
  </si>
  <si>
    <t>$ 95,45</t>
  </si>
  <si>
    <t>$ 101,04</t>
  </si>
  <si>
    <t>7641-EUYET</t>
  </si>
  <si>
    <t>$ 100,7</t>
  </si>
  <si>
    <t>$ 6753,62</t>
  </si>
  <si>
    <t>5482-PLVPE</t>
  </si>
  <si>
    <t>$ 24,35</t>
  </si>
  <si>
    <t>$ 41,85</t>
  </si>
  <si>
    <t>8808-ELEHO</t>
  </si>
  <si>
    <t>$ 81,25</t>
  </si>
  <si>
    <t>$ 626,11</t>
  </si>
  <si>
    <t>3500-RMZLT</t>
  </si>
  <si>
    <t>$ 96,3</t>
  </si>
  <si>
    <t>$ 1863,4</t>
  </si>
  <si>
    <t>7248-VZQLC</t>
  </si>
  <si>
    <t>$ 85,2</t>
  </si>
  <si>
    <t>$ 4760,36</t>
  </si>
  <si>
    <t>1218-VKFPE</t>
  </si>
  <si>
    <t>$ 19</t>
  </si>
  <si>
    <t>$ 467,31</t>
  </si>
  <si>
    <t>9897-KXHCM</t>
  </si>
  <si>
    <t>$ 80,3</t>
  </si>
  <si>
    <t>$ 395,19</t>
  </si>
  <si>
    <t>6960-HVYXR</t>
  </si>
  <si>
    <t>$ 76</t>
  </si>
  <si>
    <t>$ 111,01</t>
  </si>
  <si>
    <t>8949-JTMAY</t>
  </si>
  <si>
    <t>$ 98,6</t>
  </si>
  <si>
    <t>$ 3737,95</t>
  </si>
  <si>
    <t>3722-WPXTK</t>
  </si>
  <si>
    <t>$ 88,35</t>
  </si>
  <si>
    <t>$ 102,61</t>
  </si>
  <si>
    <t>4183-WCSEP</t>
  </si>
  <si>
    <t>$ 3540,93</t>
  </si>
  <si>
    <t>3866-MDTUB</t>
  </si>
  <si>
    <t>$ 70,75</t>
  </si>
  <si>
    <t>$ 200,76</t>
  </si>
  <si>
    <t>4951-UKAAQ</t>
  </si>
  <si>
    <t>$ 88,95</t>
  </si>
  <si>
    <t>$ 588,48</t>
  </si>
  <si>
    <t>5955-ERIHD</t>
  </si>
  <si>
    <t>$ 94,7</t>
  </si>
  <si>
    <t>$ 2254,77</t>
  </si>
  <si>
    <t>9057-SIHCH</t>
  </si>
  <si>
    <t>$ 96,6</t>
  </si>
  <si>
    <t>$ 321,75</t>
  </si>
  <si>
    <t>6086-ESGRL</t>
  </si>
  <si>
    <t>$ 80,15</t>
  </si>
  <si>
    <t>$ 84,82</t>
  </si>
  <si>
    <t>4013-TLDHQ</t>
  </si>
  <si>
    <t>$ 78,25</t>
  </si>
  <si>
    <t>$ 1875,89</t>
  </si>
  <si>
    <t>8079-XRJRS</t>
  </si>
  <si>
    <t>$ 89,75</t>
  </si>
  <si>
    <t>$ 8957,33</t>
  </si>
  <si>
    <t>0334-GDDSO</t>
  </si>
  <si>
    <t>$ 81,35</t>
  </si>
  <si>
    <t>$ 261,36</t>
  </si>
  <si>
    <t>8631-NBHFZ</t>
  </si>
  <si>
    <t>$ 79,4</t>
  </si>
  <si>
    <t>$ 7286,58</t>
  </si>
  <si>
    <t>7932-WPTDS</t>
  </si>
  <si>
    <t>$ 24,8</t>
  </si>
  <si>
    <t>2856-NNASM</t>
  </si>
  <si>
    <t>$ 89,55</t>
  </si>
  <si>
    <t>$ 5538,91</t>
  </si>
  <si>
    <t>2135-RXIHG</t>
  </si>
  <si>
    <t>$ 45,65</t>
  </si>
  <si>
    <t>$ 59,77</t>
  </si>
  <si>
    <t>1918-ZBFQJ</t>
  </si>
  <si>
    <t>$ 79,25</t>
  </si>
  <si>
    <t>$ 1499,42</t>
  </si>
  <si>
    <t>0259-GBZSH</t>
  </si>
  <si>
    <t>$ 85,65</t>
  </si>
  <si>
    <t>$ 262,36</t>
  </si>
  <si>
    <t>4110-PFEUZ</t>
  </si>
  <si>
    <t>$ 69,55</t>
  </si>
  <si>
    <t>$ 99,33</t>
  </si>
  <si>
    <t>6227-HWPWX</t>
  </si>
  <si>
    <t>$ 69</t>
  </si>
  <si>
    <t>$ 1064,85</t>
  </si>
  <si>
    <t>2074-GKOWZ</t>
  </si>
  <si>
    <t>$ 203,27</t>
  </si>
  <si>
    <t>4547-LYTDD</t>
  </si>
  <si>
    <t>$ 72,65</t>
  </si>
  <si>
    <t>$ 1946,14</t>
  </si>
  <si>
    <t>6481-OGDOO</t>
  </si>
  <si>
    <t>$ 90,6</t>
  </si>
  <si>
    <t>$ 8116,4</t>
  </si>
  <si>
    <t>9578-VRMNM</t>
  </si>
  <si>
    <t>$ 65,2</t>
  </si>
  <si>
    <t>$ 1802,55</t>
  </si>
  <si>
    <t>9722-UJOJR</t>
  </si>
  <si>
    <t>$ 2300,76</t>
  </si>
  <si>
    <t>7593-XFKDI</t>
  </si>
  <si>
    <t>$ 46,3</t>
  </si>
  <si>
    <t>$ 94,52</t>
  </si>
  <si>
    <t>6410-LEFEN</t>
  </si>
  <si>
    <t>$ 45,15</t>
  </si>
  <si>
    <t>$ 557,03</t>
  </si>
  <si>
    <t>6996-KNSML</t>
  </si>
  <si>
    <t>$ 110,15</t>
  </si>
  <si>
    <t>6633-MPWBS</t>
  </si>
  <si>
    <t>$ 49,2</t>
  </si>
  <si>
    <t>$ 253,45</t>
  </si>
  <si>
    <t>5729-KLZAR</t>
  </si>
  <si>
    <t>$ 80,85</t>
  </si>
  <si>
    <t>$ 519,87</t>
  </si>
  <si>
    <t>5688-KZTSN</t>
  </si>
  <si>
    <t>$ 20</t>
  </si>
  <si>
    <t>$ 755,15</t>
  </si>
  <si>
    <t>6289-CPNLD</t>
  </si>
  <si>
    <t>$ 3504,61</t>
  </si>
  <si>
    <t>2237-ZFSMY</t>
  </si>
  <si>
    <t>$ 95,55</t>
  </si>
  <si>
    <t>$ 3867,57</t>
  </si>
  <si>
    <t>8063-RJYNF</t>
  </si>
  <si>
    <t>$ 94,25</t>
  </si>
  <si>
    <t>$ 1950,29</t>
  </si>
  <si>
    <t>1555-DJEQW</t>
  </si>
  <si>
    <t>$ 114,2</t>
  </si>
  <si>
    <t>$ 8849,96</t>
  </si>
  <si>
    <t>5708-EVONK</t>
  </si>
  <si>
    <t>$ 93,4</t>
  </si>
  <si>
    <t>$ 5647,3</t>
  </si>
  <si>
    <t>8083-YTZES</t>
  </si>
  <si>
    <t>$ 74,35</t>
  </si>
  <si>
    <t>$ 456,63</t>
  </si>
  <si>
    <t>2865-TCHJW</t>
  </si>
  <si>
    <t>$ 89,2</t>
  </si>
  <si>
    <t>$ 539,6</t>
  </si>
  <si>
    <t>9889-TMAHG</t>
  </si>
  <si>
    <t>$ 100,3</t>
  </si>
  <si>
    <t>$ 924,91</t>
  </si>
  <si>
    <t>1271-SJBGZ</t>
  </si>
  <si>
    <t>$ 43,65</t>
  </si>
  <si>
    <t>$ 526,95</t>
  </si>
  <si>
    <t>6060-DRTNL</t>
  </si>
  <si>
    <t>$ 84,85</t>
  </si>
  <si>
    <t>$ 572,3</t>
  </si>
  <si>
    <t>4631-OACRM</t>
  </si>
  <si>
    <t>$ 1414,55</t>
  </si>
  <si>
    <t>9835-ZIITK</t>
  </si>
  <si>
    <t>$ 110,85</t>
  </si>
  <si>
    <t>$ 10717,17</t>
  </si>
  <si>
    <t>4342-HENTK</t>
  </si>
  <si>
    <t>$ 70,65</t>
  </si>
  <si>
    <t>$ 167,39</t>
  </si>
  <si>
    <t>8884-ADFVN</t>
  </si>
  <si>
    <t>$ 101,95</t>
  </si>
  <si>
    <t>$ 943,47</t>
  </si>
  <si>
    <t>3768-NLUBH</t>
  </si>
  <si>
    <t>$ 100,6</t>
  </si>
  <si>
    <t>$ 8145,85</t>
  </si>
  <si>
    <t>8773-HHUOZ</t>
  </si>
  <si>
    <t>$ 64,7</t>
  </si>
  <si>
    <t>$ 1782,45</t>
  </si>
  <si>
    <t>1450-GALXR</t>
  </si>
  <si>
    <t>$ 98,5</t>
  </si>
  <si>
    <t>$ 1313,55</t>
  </si>
  <si>
    <t>2239-JALAW</t>
  </si>
  <si>
    <t>$ 8598,65</t>
  </si>
  <si>
    <t>9763-PDTKK</t>
  </si>
  <si>
    <t>$ 545,92</t>
  </si>
  <si>
    <t>4587-NUKOX</t>
  </si>
  <si>
    <t>$ 79,1</t>
  </si>
  <si>
    <t>$ 343,79</t>
  </si>
  <si>
    <t>2898-LSJGD</t>
  </si>
  <si>
    <t>$ 55,95</t>
  </si>
  <si>
    <t>$ 1167,05</t>
  </si>
  <si>
    <t>3393-FMZPV</t>
  </si>
  <si>
    <t>$ 100,25</t>
  </si>
  <si>
    <t>$ 3293,75</t>
  </si>
  <si>
    <t>9526-BIHHD</t>
  </si>
  <si>
    <t>$ 29,7</t>
  </si>
  <si>
    <t>0870-VEMYL</t>
  </si>
  <si>
    <t>$ 53,85</t>
  </si>
  <si>
    <t>$ 368,44</t>
  </si>
  <si>
    <t>3315-TOTBP</t>
  </si>
  <si>
    <t>$ 1803,75</t>
  </si>
  <si>
    <t>5832-XKAES</t>
  </si>
  <si>
    <t>$ 69,8</t>
  </si>
  <si>
    <t>$ 210,14</t>
  </si>
  <si>
    <t>1925-TIBLE</t>
  </si>
  <si>
    <t>$ 86,5</t>
  </si>
  <si>
    <t>$ 760,77</t>
  </si>
  <si>
    <t>2737-WFVYW</t>
  </si>
  <si>
    <t>$ 45,25</t>
  </si>
  <si>
    <t>$ 95,5</t>
  </si>
  <si>
    <t>0032-PGELS</t>
  </si>
  <si>
    <t>$ 30,5</t>
  </si>
  <si>
    <t>2660-EMUBI</t>
  </si>
  <si>
    <t>$ 95,35</t>
  </si>
  <si>
    <t>$ 1312,05</t>
  </si>
  <si>
    <t>3536-IQCTX</t>
  </si>
  <si>
    <t>$ 4248,3</t>
  </si>
  <si>
    <t>4510-PYUSH</t>
  </si>
  <si>
    <t>$ 57,15</t>
  </si>
  <si>
    <t>$ 3242,45</t>
  </si>
  <si>
    <t>2860-RANUS</t>
  </si>
  <si>
    <t>$ 85,8</t>
  </si>
  <si>
    <t>$ 2313,3</t>
  </si>
  <si>
    <t>0576-WNXXC</t>
  </si>
  <si>
    <t>$ 3576,43</t>
  </si>
  <si>
    <t>2091-RFFBA</t>
  </si>
  <si>
    <t>$ 2695,48</t>
  </si>
  <si>
    <t>6502-HCJTI</t>
  </si>
  <si>
    <t>$ 741</t>
  </si>
  <si>
    <t>3096-JRDSO</t>
  </si>
  <si>
    <t>$ 104,3</t>
  </si>
  <si>
    <t>$ 3142,88</t>
  </si>
  <si>
    <t>5180-UCIIQ</t>
  </si>
  <si>
    <t>$ 40,05</t>
  </si>
  <si>
    <t>$ 880,2</t>
  </si>
  <si>
    <t>0486-HECZI</t>
  </si>
  <si>
    <t>$ 96,75</t>
  </si>
  <si>
    <t>$ 7937,2</t>
  </si>
  <si>
    <t>3376-BMGFE</t>
  </si>
  <si>
    <t>$ 70,9</t>
  </si>
  <si>
    <t>$ 398,26</t>
  </si>
  <si>
    <t>4629-NRXKX</t>
  </si>
  <si>
    <t>$ 239,61</t>
  </si>
  <si>
    <t>8844-TONUD</t>
  </si>
  <si>
    <t>$ 1755,65</t>
  </si>
  <si>
    <t>9172-JITSM</t>
  </si>
  <si>
    <t>$ 90,8</t>
  </si>
  <si>
    <t>$ 2761,42</t>
  </si>
  <si>
    <t>2115-BFTIW</t>
  </si>
  <si>
    <t>$ 70,95</t>
  </si>
  <si>
    <t>$ 2410,1</t>
  </si>
  <si>
    <t>7410-YTJIK</t>
  </si>
  <si>
    <t>$ 75,45</t>
  </si>
  <si>
    <t>$ 607,45</t>
  </si>
  <si>
    <t>2834-SPCJV</t>
  </si>
  <si>
    <t>$ 84,1</t>
  </si>
  <si>
    <t>$ 6343,89</t>
  </si>
  <si>
    <t>3746-EUBYR</t>
  </si>
  <si>
    <t>$ 74,6</t>
  </si>
  <si>
    <t>$ 119,33</t>
  </si>
  <si>
    <t>9540-JYROE</t>
  </si>
  <si>
    <t>$ 70,1</t>
  </si>
  <si>
    <t>$ 665,67</t>
  </si>
  <si>
    <t>8443-ZRDBZ</t>
  </si>
  <si>
    <t>$ 488,66</t>
  </si>
  <si>
    <t>0991-BRRFB</t>
  </si>
  <si>
    <t>$ 49,4</t>
  </si>
  <si>
    <t>$ 1250,28</t>
  </si>
  <si>
    <t>Deceased</t>
  </si>
  <si>
    <t>5108-ADXWO</t>
  </si>
  <si>
    <t>$ 73,5</t>
  </si>
  <si>
    <t>$ 1219,43</t>
  </si>
  <si>
    <t>3765-JXVKY</t>
  </si>
  <si>
    <t>$ 74,7</t>
  </si>
  <si>
    <t>$ 118,81</t>
  </si>
  <si>
    <t>6907-NZZIJ</t>
  </si>
  <si>
    <t>$ 99,15</t>
  </si>
  <si>
    <t>$ 4126,2</t>
  </si>
  <si>
    <t>8563-IIOXK</t>
  </si>
  <si>
    <t>$ 49,75</t>
  </si>
  <si>
    <t>$ 584,28</t>
  </si>
  <si>
    <t>6330-JKLPC</t>
  </si>
  <si>
    <t>$ 80,5</t>
  </si>
  <si>
    <t>$ 1023,4</t>
  </si>
  <si>
    <t>3374-LXDEV</t>
  </si>
  <si>
    <t>$ 89,4</t>
  </si>
  <si>
    <t>$ 1244,02</t>
  </si>
  <si>
    <t>7562-GSUHK</t>
  </si>
  <si>
    <t>$ 93,2</t>
  </si>
  <si>
    <t>$ 2190,16</t>
  </si>
  <si>
    <t>0023-XUOPT</t>
  </si>
  <si>
    <t>$ 94,1</t>
  </si>
  <si>
    <t>$ 1781,88</t>
  </si>
  <si>
    <t>5515-AKOAJ</t>
  </si>
  <si>
    <t>$ 100,1</t>
  </si>
  <si>
    <t>$ 7699,72</t>
  </si>
  <si>
    <t>7156-MHUGY</t>
  </si>
  <si>
    <t>$ 1650,74</t>
  </si>
  <si>
    <t>2845-AFFTX</t>
  </si>
  <si>
    <t>$ 99,8</t>
  </si>
  <si>
    <t>$ 5175,38</t>
  </si>
  <si>
    <t>2722-JMONI</t>
  </si>
  <si>
    <t>$ 49,55</t>
  </si>
  <si>
    <t>$ 73,79</t>
  </si>
  <si>
    <t>8010-EZLOU</t>
  </si>
  <si>
    <t>$ 80,2</t>
  </si>
  <si>
    <t>$ 1398,45</t>
  </si>
  <si>
    <t>1977-STDKI</t>
  </si>
  <si>
    <t>$ 73</t>
  </si>
  <si>
    <t>$ 93,55</t>
  </si>
  <si>
    <t>0404-SWRVG</t>
  </si>
  <si>
    <t>$ 74,4</t>
  </si>
  <si>
    <t>$ 264,61</t>
  </si>
  <si>
    <t>6905-NIQIN</t>
  </si>
  <si>
    <t>$ 50,65</t>
  </si>
  <si>
    <t>$ 65,43</t>
  </si>
  <si>
    <t>7783-YKGDV</t>
  </si>
  <si>
    <t>$ 1431,29</t>
  </si>
  <si>
    <t>4765-OXPPD</t>
  </si>
  <si>
    <t>$ 65</t>
  </si>
  <si>
    <t>$ 720,2</t>
  </si>
  <si>
    <t>9851-KIELU</t>
  </si>
  <si>
    <t>$ 110,1</t>
  </si>
  <si>
    <t>$ 1223,6</t>
  </si>
  <si>
    <t>4116-TZAQJ</t>
  </si>
  <si>
    <t>$ 74,25</t>
  </si>
  <si>
    <t>$ 764,39</t>
  </si>
  <si>
    <t>2519-FAKOD</t>
  </si>
  <si>
    <t>$ 99,25</t>
  </si>
  <si>
    <t>$ 4965,41</t>
  </si>
  <si>
    <t>4503-BDXBD</t>
  </si>
  <si>
    <t>$ 1093,14</t>
  </si>
  <si>
    <t>4255-DDUOU</t>
  </si>
  <si>
    <t>$ 20,5</t>
  </si>
  <si>
    <t>$ 55,07</t>
  </si>
  <si>
    <t>0628-CNQRM</t>
  </si>
  <si>
    <t>$ 67,5</t>
  </si>
  <si>
    <t>$ 1979,65</t>
  </si>
  <si>
    <t>3018-TFTSU</t>
  </si>
  <si>
    <t>$ 81,7</t>
  </si>
  <si>
    <t>$ 1079,16</t>
  </si>
  <si>
    <t>3506-LCJDC</t>
  </si>
  <si>
    <t>$ 19,95</t>
  </si>
  <si>
    <t>$ 27,98</t>
  </si>
  <si>
    <t>3934-HXCFZ</t>
  </si>
  <si>
    <t>$ 2628</t>
  </si>
  <si>
    <t>4547-KQRTM</t>
  </si>
  <si>
    <t>$ 80,05</t>
  </si>
  <si>
    <t>$ 1327,7</t>
  </si>
  <si>
    <t>4106-HADHQ</t>
  </si>
  <si>
    <t>$ 80</t>
  </si>
  <si>
    <t>$ 4575,25</t>
  </si>
  <si>
    <t>8993-PHFWD</t>
  </si>
  <si>
    <t>$ 25,25</t>
  </si>
  <si>
    <t>$ 58,9</t>
  </si>
  <si>
    <t>5883-GTGVD</t>
  </si>
  <si>
    <t>$ 99,95</t>
  </si>
  <si>
    <t>$ 1973,36</t>
  </si>
  <si>
    <t>3538-WZPHD</t>
  </si>
  <si>
    <t>$ 29,6</t>
  </si>
  <si>
    <t>8364-TRMMK</t>
  </si>
  <si>
    <t>$ 218,98</t>
  </si>
  <si>
    <t>2634-HCZGT</t>
  </si>
  <si>
    <t>$ 4478,16</t>
  </si>
  <si>
    <t>2265-CYWIV</t>
  </si>
  <si>
    <t>$ 99,6</t>
  </si>
  <si>
    <t>$ 397,5</t>
  </si>
  <si>
    <t>5747-PMBSQ</t>
  </si>
  <si>
    <t>$ 92,5</t>
  </si>
  <si>
    <t>$ 1145,3</t>
  </si>
  <si>
    <t>0886-QGENL</t>
  </si>
  <si>
    <t>$ 101,25</t>
  </si>
  <si>
    <t>$ 3991,59</t>
  </si>
  <si>
    <t>6467-CHFZW</t>
  </si>
  <si>
    <t>$ 99,35</t>
  </si>
  <si>
    <t>$ 6222,6</t>
  </si>
  <si>
    <t>0322-YINQP</t>
  </si>
  <si>
    <t>$ 48,55</t>
  </si>
  <si>
    <t>$ 59,9</t>
  </si>
  <si>
    <t>2359-KMGLI</t>
  </si>
  <si>
    <t>$ 80,25</t>
  </si>
  <si>
    <t>$ 3044,7</t>
  </si>
  <si>
    <t>0388-EOPEX</t>
  </si>
  <si>
    <t>$ 158,98</t>
  </si>
  <si>
    <t>0236-HFWSV</t>
  </si>
  <si>
    <t>$ 93,35</t>
  </si>
  <si>
    <t>$ 2178,6</t>
  </si>
  <si>
    <t>9944-HKVVB</t>
  </si>
  <si>
    <t>$ 450,26</t>
  </si>
  <si>
    <t>2955-BJZHG</t>
  </si>
  <si>
    <t>$ 1683,22</t>
  </si>
  <si>
    <t>8429-XIBUM</t>
  </si>
  <si>
    <t>$ 2544,36</t>
  </si>
  <si>
    <t>4139-SUGLD</t>
  </si>
  <si>
    <t>$ 35,4</t>
  </si>
  <si>
    <t>$ 1077,5</t>
  </si>
  <si>
    <t>0895-DQHEW</t>
  </si>
  <si>
    <t>$ 7181,54</t>
  </si>
  <si>
    <t>7743-EXURX</t>
  </si>
  <si>
    <t>$ 51,05</t>
  </si>
  <si>
    <t>$ 445,85</t>
  </si>
  <si>
    <t>5275-SQEIZ</t>
  </si>
  <si>
    <t>$ 95,76</t>
  </si>
  <si>
    <t>4652-NNHNY</t>
  </si>
  <si>
    <t>$ 73,85</t>
  </si>
  <si>
    <t>$ 1571,56</t>
  </si>
  <si>
    <t>0746-JTRFU</t>
  </si>
  <si>
    <t>$ 56,35</t>
  </si>
  <si>
    <t>4806-KEXQR</t>
  </si>
  <si>
    <t>$ 79,9</t>
  </si>
  <si>
    <t>$ 496,54</t>
  </si>
  <si>
    <t>4355-HBJHH</t>
  </si>
  <si>
    <t>$ 8158,99</t>
  </si>
  <si>
    <t>2968-SSGAA</t>
  </si>
  <si>
    <t>$ 1512,3</t>
  </si>
  <si>
    <t>4192-GORJT</t>
  </si>
  <si>
    <t>$ 694,9</t>
  </si>
  <si>
    <t>2202-CUYXZ</t>
  </si>
  <si>
    <t>$ 120,92</t>
  </si>
  <si>
    <t>6956-SMUCM</t>
  </si>
  <si>
    <t>$ 99</t>
  </si>
  <si>
    <t>$ 397,57</t>
  </si>
  <si>
    <t>0637-UBJRP</t>
  </si>
  <si>
    <t>$ 84,05</t>
  </si>
  <si>
    <t>$ 1460,29</t>
  </si>
  <si>
    <t>0940-OUQEC</t>
  </si>
  <si>
    <t>$ 80,7</t>
  </si>
  <si>
    <t>$ 971,08</t>
  </si>
  <si>
    <t>2079-FBMZK</t>
  </si>
  <si>
    <t>$ 69,25</t>
  </si>
  <si>
    <t>$ 654,56</t>
  </si>
  <si>
    <t>5419-JPRRN</t>
  </si>
  <si>
    <t>$ 101,45</t>
  </si>
  <si>
    <t>$ 111,83</t>
  </si>
  <si>
    <t>5889-LFOLL</t>
  </si>
  <si>
    <t>$ 84,6</t>
  </si>
  <si>
    <t>$ 1582,68</t>
  </si>
  <si>
    <t>8450-JOVAH</t>
  </si>
  <si>
    <t>$ 56,7</t>
  </si>
  <si>
    <t>$ 124,89</t>
  </si>
  <si>
    <t>8802-UNOJF</t>
  </si>
  <si>
    <t>$ 83,8</t>
  </si>
  <si>
    <t>$ 1408,73</t>
  </si>
  <si>
    <t>9174-FKWZE</t>
  </si>
  <si>
    <t>$ 19,45</t>
  </si>
  <si>
    <t>$ 42,37</t>
  </si>
  <si>
    <t>8414-MYSHR</t>
  </si>
  <si>
    <t>$ 91,4</t>
  </si>
  <si>
    <t>$ 472,7</t>
  </si>
  <si>
    <t>7579-OOPEC</t>
  </si>
  <si>
    <t>$ 50,15</t>
  </si>
  <si>
    <t>$ 128,82</t>
  </si>
  <si>
    <t>8580-QVLOC</t>
  </si>
  <si>
    <t>$ 92,45</t>
  </si>
  <si>
    <t>$ 8295,69</t>
  </si>
  <si>
    <t>6987-XQSJT</t>
  </si>
  <si>
    <t>$ 79,5</t>
  </si>
  <si>
    <t>$ 6841,83</t>
  </si>
  <si>
    <t>0722-TROQR</t>
  </si>
  <si>
    <t>$ 426,67</t>
  </si>
  <si>
    <t>3097-NQYSN</t>
  </si>
  <si>
    <t>$ 86,85</t>
  </si>
  <si>
    <t>$ 204,73</t>
  </si>
  <si>
    <t>4190-MFLUW</t>
  </si>
  <si>
    <t>$ 55,2</t>
  </si>
  <si>
    <t>$ 622,45</t>
  </si>
  <si>
    <t>3859-CVCET</t>
  </si>
  <si>
    <t>$ 372,65</t>
  </si>
  <si>
    <t>3863-IUBJR</t>
  </si>
  <si>
    <t>$ 53,65</t>
  </si>
  <si>
    <t>$ 1030,19</t>
  </si>
  <si>
    <t>6581-NQCBA</t>
  </si>
  <si>
    <t>$ 49,95</t>
  </si>
  <si>
    <t>$ 810,2</t>
  </si>
  <si>
    <t>8624-GIOUT</t>
  </si>
  <si>
    <t>$ 59,75</t>
  </si>
  <si>
    <t>$ 4691,93</t>
  </si>
  <si>
    <t>0151-ONTOV</t>
  </si>
  <si>
    <t>$ 110,71</t>
  </si>
  <si>
    <t>0516-WJVXC</t>
  </si>
  <si>
    <t>$ 54,2</t>
  </si>
  <si>
    <t>$ 326,3</t>
  </si>
  <si>
    <t>6221-AVQYL</t>
  </si>
  <si>
    <t>$ 73,25</t>
  </si>
  <si>
    <t>$ 136,97</t>
  </si>
  <si>
    <t>7825-GKXMW</t>
  </si>
  <si>
    <t>$ 45,8</t>
  </si>
  <si>
    <t>$ 77,91</t>
  </si>
  <si>
    <t>1226-UDFZR</t>
  </si>
  <si>
    <t>$ 49,6</t>
  </si>
  <si>
    <t>$ 157,26</t>
  </si>
  <si>
    <t>2013-SGDXK</t>
  </si>
  <si>
    <t>$ 84,3</t>
  </si>
  <si>
    <t>$ 95,93</t>
  </si>
  <si>
    <t>3727-RJMEO</t>
  </si>
  <si>
    <t>$ 82,85</t>
  </si>
  <si>
    <t>$ 462,84</t>
  </si>
  <si>
    <t>5204-QZXPU</t>
  </si>
  <si>
    <t>$ 39,65</t>
  </si>
  <si>
    <t>$ 733,35</t>
  </si>
  <si>
    <t>3001-CBHLQ</t>
  </si>
  <si>
    <t>$ 104,9</t>
  </si>
  <si>
    <t>$ 4710,14</t>
  </si>
  <si>
    <t>8118-LSUEL</t>
  </si>
  <si>
    <t>$ 106,4</t>
  </si>
  <si>
    <t>$ 2888,76</t>
  </si>
  <si>
    <t>5707-ORNDZ</t>
  </si>
  <si>
    <t>$ 516,1</t>
  </si>
  <si>
    <t>3672-YITQD</t>
  </si>
  <si>
    <t>$ 4161</t>
  </si>
  <si>
    <t>6661-HBGWL</t>
  </si>
  <si>
    <t>$ 104,75</t>
  </si>
  <si>
    <t>$ 5004,69</t>
  </si>
  <si>
    <t>5842-POCOP</t>
  </si>
  <si>
    <t>$ 88,9</t>
  </si>
  <si>
    <t>$ 662</t>
  </si>
  <si>
    <t>9625-QSTYE</t>
  </si>
  <si>
    <t>$ 81,15</t>
  </si>
  <si>
    <t>$ 1002,22</t>
  </si>
  <si>
    <t>5766-XQXMQ</t>
  </si>
  <si>
    <t>$ 68,85</t>
  </si>
  <si>
    <t>$ 2000,08</t>
  </si>
  <si>
    <t>1228-FZFRV</t>
  </si>
  <si>
    <t>$ 105,95</t>
  </si>
  <si>
    <t>$ 6385,8</t>
  </si>
  <si>
    <t>6990-YNRIO</t>
  </si>
  <si>
    <t>$ 108,65</t>
  </si>
  <si>
    <t>$ 9660,15</t>
  </si>
  <si>
    <t>3753-TSEMP</t>
  </si>
  <si>
    <t>$ 88,15</t>
  </si>
  <si>
    <t>$ 1574,65</t>
  </si>
  <si>
    <t>2153-MREFK</t>
  </si>
  <si>
    <t>$ 99,2</t>
  </si>
  <si>
    <t>$ 4870,52</t>
  </si>
  <si>
    <t>7802-EFKNY</t>
  </si>
  <si>
    <t>$ 24,95</t>
  </si>
  <si>
    <t>$ 100,4</t>
  </si>
  <si>
    <t>3230-WYKIR</t>
  </si>
  <si>
    <t>$ 82</t>
  </si>
  <si>
    <t>$ 1650,45</t>
  </si>
  <si>
    <t>4626-GYCZP</t>
  </si>
  <si>
    <t>$ 744,17</t>
  </si>
  <si>
    <t>6032-IGALN</t>
  </si>
  <si>
    <t>$ 25,1</t>
  </si>
  <si>
    <t>1513-XNPPH</t>
  </si>
  <si>
    <t>$ 1305,17</t>
  </si>
  <si>
    <t>8914-RBTSB</t>
  </si>
  <si>
    <t>$ 93,8</t>
  </si>
  <si>
    <t>$ 3135,22</t>
  </si>
  <si>
    <t>7665-TOALD</t>
  </si>
  <si>
    <t>$ 69,6</t>
  </si>
  <si>
    <t>$ 83,79</t>
  </si>
  <si>
    <t>1449-XQEMT</t>
  </si>
  <si>
    <t>$ 19,8</t>
  </si>
  <si>
    <t>$ 103,51</t>
  </si>
  <si>
    <t>9874-QLCLH</t>
  </si>
  <si>
    <t>$ 1826,97</t>
  </si>
  <si>
    <t>7503-ZGUZJ</t>
  </si>
  <si>
    <t>$ 84,65</t>
  </si>
  <si>
    <t>$ 146,95</t>
  </si>
  <si>
    <t>6629-CZTTH</t>
  </si>
  <si>
    <t>$ 55,7</t>
  </si>
  <si>
    <t>$ 103,92</t>
  </si>
  <si>
    <t>4929-BSTRX</t>
  </si>
  <si>
    <t>$ 53,55</t>
  </si>
  <si>
    <t>$ 55,14</t>
  </si>
  <si>
    <t>7153-OANIO</t>
  </si>
  <si>
    <t>$ 69,95</t>
  </si>
  <si>
    <t>$ 97,53</t>
  </si>
  <si>
    <t>1577-HKTFG</t>
  </si>
  <si>
    <t>$ 19,65</t>
  </si>
  <si>
    <t>$ 1116,65</t>
  </si>
  <si>
    <t>4895-TMWIR</t>
  </si>
  <si>
    <t>$ 539,69</t>
  </si>
  <si>
    <t>4695-WJZUE</t>
  </si>
  <si>
    <t>$ 88,55</t>
  </si>
  <si>
    <t>$ 222,39</t>
  </si>
  <si>
    <t>5908-QMGOE</t>
  </si>
  <si>
    <t>$ 74,2</t>
  </si>
  <si>
    <t>$ 1443,54</t>
  </si>
  <si>
    <t>3336-JORSO</t>
  </si>
  <si>
    <t>$ 110,45</t>
  </si>
  <si>
    <t>$ 4294,37</t>
  </si>
  <si>
    <t>8972-HJWNV</t>
  </si>
  <si>
    <t>$ 84,55</t>
  </si>
  <si>
    <t>$ 796,86</t>
  </si>
  <si>
    <t>8063-GBATB</t>
  </si>
  <si>
    <t>$ 85,25</t>
  </si>
  <si>
    <t>$ 3128,84</t>
  </si>
  <si>
    <t>6892-XPFPU</t>
  </si>
  <si>
    <t>$ 104,25</t>
  </si>
  <si>
    <t>$ 3628,14</t>
  </si>
  <si>
    <t>0691-JVSYA</t>
  </si>
  <si>
    <t>$ 94,85</t>
  </si>
  <si>
    <t>$ 7134,51</t>
  </si>
  <si>
    <t>6390-DSAZX</t>
  </si>
  <si>
    <t>$ 73,6</t>
  </si>
  <si>
    <t>$ 79,79</t>
  </si>
  <si>
    <t>9399-APLBT</t>
  </si>
  <si>
    <t>$ 96,61</t>
  </si>
  <si>
    <t>4853-RULSV</t>
  </si>
  <si>
    <t>$ 104</t>
  </si>
  <si>
    <t>$ 8103,45</t>
  </si>
  <si>
    <t>3027-ZTDHO</t>
  </si>
  <si>
    <t>$ 89,9</t>
  </si>
  <si>
    <t>$ 122,75</t>
  </si>
  <si>
    <t>9524-EGPJC</t>
  </si>
  <si>
    <t>$ 2180,27</t>
  </si>
  <si>
    <t>4361-BKAXE</t>
  </si>
  <si>
    <t>$ 114,5</t>
  </si>
  <si>
    <t>$ 5411,41</t>
  </si>
  <si>
    <t>7993-PYKOF</t>
  </si>
  <si>
    <t>$ 75</t>
  </si>
  <si>
    <t>$ 675,67</t>
  </si>
  <si>
    <t>1571-SAVHK</t>
  </si>
  <si>
    <t>$ 1590,67</t>
  </si>
  <si>
    <t>9546-CQJSU</t>
  </si>
  <si>
    <t>$ 272,84</t>
  </si>
  <si>
    <t>3948-XHGNA</t>
  </si>
  <si>
    <t>$ 1555,76</t>
  </si>
  <si>
    <t>6845-RGTYS</t>
  </si>
  <si>
    <t>$ 98,75</t>
  </si>
  <si>
    <t>$ 4668,59</t>
  </si>
  <si>
    <t>2506-CLAKW</t>
  </si>
  <si>
    <t>$ 98,15</t>
  </si>
  <si>
    <t>$ 689,01</t>
  </si>
  <si>
    <t>2929-ERCFZ</t>
  </si>
  <si>
    <t>$ 94,2</t>
  </si>
  <si>
    <t>$ 1087,94</t>
  </si>
  <si>
    <t>1481-ZUWZA</t>
  </si>
  <si>
    <t>$ 94,5</t>
  </si>
  <si>
    <t>$ 3653,96</t>
  </si>
  <si>
    <t>2386-LAHRK</t>
  </si>
  <si>
    <t>$ 53,5</t>
  </si>
  <si>
    <t>$ 68,08</t>
  </si>
  <si>
    <t>3148-BLQJT</t>
  </si>
  <si>
    <t>$ 20,1</t>
  </si>
  <si>
    <t>$ 36,91</t>
  </si>
  <si>
    <t>0461-CVKMU</t>
  </si>
  <si>
    <t>$ 2792,88</t>
  </si>
  <si>
    <t>8722-NGNBH</t>
  </si>
  <si>
    <t>$ 40</t>
  </si>
  <si>
    <t>$ 223,45</t>
  </si>
  <si>
    <t>3194-ORPIK</t>
  </si>
  <si>
    <t>$ 84,4</t>
  </si>
  <si>
    <t>$ 5882,65</t>
  </si>
  <si>
    <t>6771-XWBDM</t>
  </si>
  <si>
    <t>$ 104,5</t>
  </si>
  <si>
    <t>$ 8208,76</t>
  </si>
  <si>
    <t>5960-WPXQM</t>
  </si>
  <si>
    <t>$ 79,05</t>
  </si>
  <si>
    <t>$ 110,39</t>
  </si>
  <si>
    <t>9039-RBEEE</t>
  </si>
  <si>
    <t>$ 1880,85</t>
  </si>
  <si>
    <t>0637-KVDLV</t>
  </si>
  <si>
    <t>$ 76,5</t>
  </si>
  <si>
    <t>$ 196,89</t>
  </si>
  <si>
    <t>9239-ZBZZV</t>
  </si>
  <si>
    <t>$ 47,95</t>
  </si>
  <si>
    <t>$ 305,1</t>
  </si>
  <si>
    <t>3521-SYVOR</t>
  </si>
  <si>
    <t>$ 64,75</t>
  </si>
  <si>
    <t>$ 2466,19</t>
  </si>
  <si>
    <t>9689-PTNPG</t>
  </si>
  <si>
    <t>$ 232,61</t>
  </si>
  <si>
    <t>7739-LAXOG</t>
  </si>
  <si>
    <t>$ 91,05</t>
  </si>
  <si>
    <t>$ 4525,94</t>
  </si>
  <si>
    <t>4385-GZQXV</t>
  </si>
  <si>
    <t>$ 1662,08</t>
  </si>
  <si>
    <t>0691-IFBQW</t>
  </si>
  <si>
    <t>$ 110</t>
  </si>
  <si>
    <t>$ 4983,82</t>
  </si>
  <si>
    <t>4145-UQXUQ</t>
  </si>
  <si>
    <t>$ 92,1</t>
  </si>
  <si>
    <t>$ 1073,39</t>
  </si>
  <si>
    <t>8840-DQLGN</t>
  </si>
  <si>
    <t>$ 4212,65</t>
  </si>
  <si>
    <t>9497-QCMMS</t>
  </si>
  <si>
    <t>$ 123,72</t>
  </si>
  <si>
    <t>7503-QQRVF</t>
  </si>
  <si>
    <t>$ 1596,17</t>
  </si>
  <si>
    <t>9026-RNUJS</t>
  </si>
  <si>
    <t>$ 330,7</t>
  </si>
  <si>
    <t>3247-ZVOUO</t>
  </si>
  <si>
    <t>$ 85,55</t>
  </si>
  <si>
    <t>$ 911,85</t>
  </si>
  <si>
    <t>8685-WHQPW</t>
  </si>
  <si>
    <t>$ 1804,58</t>
  </si>
  <si>
    <t>2321-OMBXY</t>
  </si>
  <si>
    <t>$ 4659,97</t>
  </si>
  <si>
    <t>6825-UYPFK</t>
  </si>
  <si>
    <t>$ 75,6</t>
  </si>
  <si>
    <t>$ 2393,63</t>
  </si>
  <si>
    <t>0322-CHQRU</t>
  </si>
  <si>
    <t>$ 45,35</t>
  </si>
  <si>
    <t>$ 140,48</t>
  </si>
  <si>
    <t>2834-JRTUA</t>
  </si>
  <si>
    <t>$ 108,05</t>
  </si>
  <si>
    <t>$ 11040,97</t>
  </si>
  <si>
    <t>0031-PVLZI</t>
  </si>
  <si>
    <t>$ 20,35</t>
  </si>
  <si>
    <t>$ 126,07</t>
  </si>
  <si>
    <t>2952-QAYZF</t>
  </si>
  <si>
    <t>$ 606,75</t>
  </si>
  <si>
    <t>5208-HFSBT</t>
  </si>
  <si>
    <t>$ 55,05</t>
  </si>
  <si>
    <t>$ 187,85</t>
  </si>
  <si>
    <t>7511-YMXVQ</t>
  </si>
  <si>
    <t>$ 45,4</t>
  </si>
  <si>
    <t>$ 438,8</t>
  </si>
  <si>
    <t>8128-YVJRG</t>
  </si>
  <si>
    <t>$ 79,65</t>
  </si>
  <si>
    <t>$ 886,94</t>
  </si>
  <si>
    <t>6023-YEBUP</t>
  </si>
  <si>
    <t>$ 100,95</t>
  </si>
  <si>
    <t>$ 375,77</t>
  </si>
  <si>
    <t>1501-SGHBW</t>
  </si>
  <si>
    <t>$ 45,85</t>
  </si>
  <si>
    <t>$ 120,04</t>
  </si>
  <si>
    <t>2325-ZUSFD</t>
  </si>
  <si>
    <t>$ 6002,35</t>
  </si>
  <si>
    <t>8945-GRKHX</t>
  </si>
  <si>
    <t>$ 78,65</t>
  </si>
  <si>
    <t>$ 124,74</t>
  </si>
  <si>
    <t>5356-RHIPP</t>
  </si>
  <si>
    <t>$ 65,69</t>
  </si>
  <si>
    <t>2114-MGINA</t>
  </si>
  <si>
    <t>$ 1273,3</t>
  </si>
  <si>
    <t>4628-WQCQQ</t>
  </si>
  <si>
    <t>$ 85,15</t>
  </si>
  <si>
    <t>$ 3923,45</t>
  </si>
  <si>
    <t>8837-VVWLQ</t>
  </si>
  <si>
    <t>$ 84,95</t>
  </si>
  <si>
    <t>$ 926,88</t>
  </si>
  <si>
    <t>9572-MTILT</t>
  </si>
  <si>
    <t>$ 106,75</t>
  </si>
  <si>
    <t>$ 9202,19</t>
  </si>
  <si>
    <t>7016-BPGEU</t>
  </si>
  <si>
    <t>$ 712,85</t>
  </si>
  <si>
    <t>0872-NXJYS</t>
  </si>
  <si>
    <t>$ 79,55</t>
  </si>
  <si>
    <t>$ 1132,09</t>
  </si>
  <si>
    <t>2025-JKFWI</t>
  </si>
  <si>
    <t>$ 1615,52</t>
  </si>
  <si>
    <t>8267-ZNYVZ</t>
  </si>
  <si>
    <t>$ 103,75</t>
  </si>
  <si>
    <t>$ 3977,83</t>
  </si>
  <si>
    <t>5956-VKDTT</t>
  </si>
  <si>
    <t>$ 563,6</t>
  </si>
  <si>
    <t>7028-DVOIQ</t>
  </si>
  <si>
    <t>$ 99,05</t>
  </si>
  <si>
    <t>$ 4244,85</t>
  </si>
  <si>
    <t>4154-AQUGT</t>
  </si>
  <si>
    <t>$ 89,05</t>
  </si>
  <si>
    <t>$ 1188,46</t>
  </si>
  <si>
    <t>1891-FZYSA</t>
  </si>
  <si>
    <t>$ 89,95</t>
  </si>
  <si>
    <t>$ 7373,82</t>
  </si>
  <si>
    <t>4844-JJWUY</t>
  </si>
  <si>
    <t>$ 86</t>
  </si>
  <si>
    <t>$ 114,82</t>
  </si>
  <si>
    <t>3565-UNOCC</t>
  </si>
  <si>
    <t>$ 3600,42</t>
  </si>
  <si>
    <t>9286-DOJGF</t>
  </si>
  <si>
    <t>$ 3469,49</t>
  </si>
  <si>
    <t>9420-LOJKX</t>
  </si>
  <si>
    <t>$ 99,1</t>
  </si>
  <si>
    <t>$ 1485,8</t>
  </si>
  <si>
    <t>1894-IGFSG</t>
  </si>
  <si>
    <t>$ 89,25</t>
  </si>
  <si>
    <t>$ 2304,07</t>
  </si>
  <si>
    <t>5394-SVGJV</t>
  </si>
  <si>
    <t>$ 98,8</t>
  </si>
  <si>
    <t>$ 4612,19</t>
  </si>
  <si>
    <t>1157-BQCUW</t>
  </si>
  <si>
    <t>$ 105,02</t>
  </si>
  <si>
    <t>8387-MOJJT</t>
  </si>
  <si>
    <t>$ 77,95</t>
  </si>
  <si>
    <t>$ 4812,84</t>
  </si>
  <si>
    <t>6097-EQISJ</t>
  </si>
  <si>
    <t>$ 102,45</t>
  </si>
  <si>
    <t>$ 9963,97</t>
  </si>
  <si>
    <t>5103-MHMHY</t>
  </si>
  <si>
    <t>$ 45,95</t>
  </si>
  <si>
    <t>$ 92,12</t>
  </si>
  <si>
    <t>8433-WXGNA</t>
  </si>
  <si>
    <t>$ 75,7</t>
  </si>
  <si>
    <t>$ 273,52</t>
  </si>
  <si>
    <t>5027-QPKTE</t>
  </si>
  <si>
    <t>$ 69,35</t>
  </si>
  <si>
    <t>$ 564,35</t>
  </si>
  <si>
    <t>0148-DCDOS</t>
  </si>
  <si>
    <t>$ 3234,1</t>
  </si>
  <si>
    <t>2947-DOMLJ</t>
  </si>
  <si>
    <t>$ 50,6</t>
  </si>
  <si>
    <t>$ 62,46</t>
  </si>
  <si>
    <t>2332-EFBJY</t>
  </si>
  <si>
    <t>$ 19,7</t>
  </si>
  <si>
    <t>$ 434,24</t>
  </si>
  <si>
    <t>3716-BDVDB</t>
  </si>
  <si>
    <t>$ 69,1</t>
  </si>
  <si>
    <t>$ 107,76</t>
  </si>
  <si>
    <t>0684-AOSIH</t>
  </si>
  <si>
    <t>$ 95</t>
  </si>
  <si>
    <t>$ 107,04</t>
  </si>
  <si>
    <t>1264-BYWMS</t>
  </si>
  <si>
    <t>$ 96,8</t>
  </si>
  <si>
    <t>$ 7889,85</t>
  </si>
  <si>
    <t>1193-RTSLK</t>
  </si>
  <si>
    <t>$ 4608,44</t>
  </si>
  <si>
    <t>8008-HAWED</t>
  </si>
  <si>
    <t>$ 50,75</t>
  </si>
  <si>
    <t>$ 722,75</t>
  </si>
  <si>
    <t>1502-XFCVR</t>
  </si>
  <si>
    <t>$ 106,45</t>
  </si>
  <si>
    <t>$ 7015,27</t>
  </si>
  <si>
    <t>1842-EZJMK</t>
  </si>
  <si>
    <t>$ 103,7</t>
  </si>
  <si>
    <t>$ 6741,44</t>
  </si>
  <si>
    <t>7758-XKCBS</t>
  </si>
  <si>
    <t>$ 528,25</t>
  </si>
  <si>
    <t>2990-HWIML</t>
  </si>
  <si>
    <t>$ 89,5</t>
  </si>
  <si>
    <t>$ 860,82</t>
  </si>
  <si>
    <t>1122-JWTJW</t>
  </si>
  <si>
    <t>$ 108,33</t>
  </si>
  <si>
    <t>5020-ZSTTY</t>
  </si>
  <si>
    <t>$ 82,45</t>
  </si>
  <si>
    <t>$ 5002,42</t>
  </si>
  <si>
    <t>4750-ZRXIU</t>
  </si>
  <si>
    <t>$ 386,82</t>
  </si>
  <si>
    <t>8519-IMDHU</t>
  </si>
  <si>
    <t>$ 85,6</t>
  </si>
  <si>
    <t>$ 2024,3</t>
  </si>
  <si>
    <t>8749-JMNKX</t>
  </si>
  <si>
    <t>$ 5880,09</t>
  </si>
  <si>
    <t>3957-LXOLK</t>
  </si>
  <si>
    <t>$ 106,15</t>
  </si>
  <si>
    <t>$ 3423,26</t>
  </si>
  <si>
    <t>3217-FZDMN</t>
  </si>
  <si>
    <t>$ 784,63</t>
  </si>
  <si>
    <t>1496-GGSUK</t>
  </si>
  <si>
    <t>$ 25,7</t>
  </si>
  <si>
    <t>1980-KXVPM</t>
  </si>
  <si>
    <t>$ 75,05</t>
  </si>
  <si>
    <t>$ 327,71</t>
  </si>
  <si>
    <t>8824-RWFXJ</t>
  </si>
  <si>
    <t>$ 56,15</t>
  </si>
  <si>
    <t>$ 256,02</t>
  </si>
  <si>
    <t>3946-MHCZW</t>
  </si>
  <si>
    <t>$ 50,9</t>
  </si>
  <si>
    <t>$ 57,85</t>
  </si>
  <si>
    <t>6651-AZVTJ</t>
  </si>
  <si>
    <t>$ 7302,51</t>
  </si>
  <si>
    <t>0320-JDNQG</t>
  </si>
  <si>
    <t>$ 3204,15</t>
  </si>
  <si>
    <t>7209-JCUDS</t>
  </si>
  <si>
    <t>$ 94,9</t>
  </si>
  <si>
    <t>$ 1451,05</t>
  </si>
  <si>
    <t>6772-KSATR</t>
  </si>
  <si>
    <t>$ 91,51</t>
  </si>
  <si>
    <t>4585-HETAI</t>
  </si>
  <si>
    <t>$ 73,75</t>
  </si>
  <si>
    <t>$ 519,37</t>
  </si>
  <si>
    <t>2391-SOORI</t>
  </si>
  <si>
    <t>$ 49,35</t>
  </si>
  <si>
    <t>$ 323,81</t>
  </si>
  <si>
    <t>3329-WDIOK</t>
  </si>
  <si>
    <t>$ 155,35</t>
  </si>
  <si>
    <t>Poor expertise of online support</t>
  </si>
  <si>
    <t>4489-SNOJF</t>
  </si>
  <si>
    <t>$ 72,25</t>
  </si>
  <si>
    <t>$ 3453</t>
  </si>
  <si>
    <t>9560-ARGQJ</t>
  </si>
  <si>
    <t>$ 81</t>
  </si>
  <si>
    <t>$ 1518,87</t>
  </si>
  <si>
    <t>6923-EFPNL</t>
  </si>
  <si>
    <t>$ 51,75</t>
  </si>
  <si>
    <t>$ 241,02</t>
  </si>
  <si>
    <t>1794-HBQTJ</t>
  </si>
  <si>
    <t>$ 48,6</t>
  </si>
  <si>
    <t>0568-ONFPC</t>
  </si>
  <si>
    <t>$ 25,9</t>
  </si>
  <si>
    <t>$ 335,25</t>
  </si>
  <si>
    <t>2868-MZAGQ</t>
  </si>
  <si>
    <t>$ 99,23</t>
  </si>
  <si>
    <t>4488-PSYCG</t>
  </si>
  <si>
    <t>$ 20,25</t>
  </si>
  <si>
    <t>$ 664,09</t>
  </si>
  <si>
    <t>3606-TWKGI</t>
  </si>
  <si>
    <t>$ 106,9</t>
  </si>
  <si>
    <t>$ 1799,14</t>
  </si>
  <si>
    <t>1626-ERCMM</t>
  </si>
  <si>
    <t>$ 94,55</t>
  </si>
  <si>
    <t>$ 2005,85</t>
  </si>
  <si>
    <t>7779-LGOVN</t>
  </si>
  <si>
    <t>$ 86,65</t>
  </si>
  <si>
    <t>$ 1321,65</t>
  </si>
  <si>
    <t>7124-UGSUR</t>
  </si>
  <si>
    <t>$ 8546,71</t>
  </si>
  <si>
    <t>2474-BRUCM</t>
  </si>
  <si>
    <t>$ 101,85</t>
  </si>
  <si>
    <t>$ 4200,3</t>
  </si>
  <si>
    <t>0880-TKATG</t>
  </si>
  <si>
    <t>$ 101,15</t>
  </si>
  <si>
    <t>$ 424,14</t>
  </si>
  <si>
    <t>0207-MDKNV</t>
  </si>
  <si>
    <t>$ 1918,6</t>
  </si>
  <si>
    <t>6993-OHLXR</t>
  </si>
  <si>
    <t>$ 68,95</t>
  </si>
  <si>
    <t>$ 181,21</t>
  </si>
  <si>
    <t>4695-VADHF</t>
  </si>
  <si>
    <t>$ 57,45</t>
  </si>
  <si>
    <t>$ 1026,6</t>
  </si>
  <si>
    <t>4566-QVRRW</t>
  </si>
  <si>
    <t>$ 44,05</t>
  </si>
  <si>
    <t>$ 756,83</t>
  </si>
  <si>
    <t>9851-QXEEQ</t>
  </si>
  <si>
    <t>$ 104,7</t>
  </si>
  <si>
    <t>$ 6303,74</t>
  </si>
  <si>
    <t>5013-SBUIH</t>
  </si>
  <si>
    <t>$ 109,65</t>
  </si>
  <si>
    <t>$ 6936,15</t>
  </si>
  <si>
    <t>9170-GYZJC</t>
  </si>
  <si>
    <t>$ 5181,86</t>
  </si>
  <si>
    <t>2309-OSFEU</t>
  </si>
  <si>
    <t>$ 33,9</t>
  </si>
  <si>
    <t>$ 298,45</t>
  </si>
  <si>
    <t>6715-OFDBP</t>
  </si>
  <si>
    <t>$ 70,05</t>
  </si>
  <si>
    <t>$ 417,7</t>
  </si>
  <si>
    <t>5520-FVEWJ</t>
  </si>
  <si>
    <t>$ 84,5</t>
  </si>
  <si>
    <t>$ 1404,46</t>
  </si>
  <si>
    <t>5923-GXUOC</t>
  </si>
  <si>
    <t>$ 1165,25</t>
  </si>
  <si>
    <t>1114-CENIM</t>
  </si>
  <si>
    <t>$ 3454,45</t>
  </si>
  <si>
    <t>0328-GRPMV</t>
  </si>
  <si>
    <t>$ 87,47</t>
  </si>
  <si>
    <t>3058-HJCUY</t>
  </si>
  <si>
    <t>$ 102,6</t>
  </si>
  <si>
    <t>$ 6056,65</t>
  </si>
  <si>
    <t>9210-IAHGH</t>
  </si>
  <si>
    <t>$ 614,25</t>
  </si>
  <si>
    <t>4592-IWTJI</t>
  </si>
  <si>
    <t>$ 91,7</t>
  </si>
  <si>
    <t>5295-PCJOO</t>
  </si>
  <si>
    <t>$ 233,48</t>
  </si>
  <si>
    <t>1113-IUJYX</t>
  </si>
  <si>
    <t>$ 1427,72</t>
  </si>
  <si>
    <t>7693-LCKZL</t>
  </si>
  <si>
    <t>$ 442,7</t>
  </si>
  <si>
    <t>0094-OIFMO</t>
  </si>
  <si>
    <t>$ 1367,79</t>
  </si>
  <si>
    <t>6397-JNZZG</t>
  </si>
  <si>
    <t>$ 55,55</t>
  </si>
  <si>
    <t>$ 2342,2</t>
  </si>
  <si>
    <t>3791-LGQCY</t>
  </si>
  <si>
    <t>$ 100,65</t>
  </si>
  <si>
    <t>$ 7711,41</t>
  </si>
  <si>
    <t>5233-GEEAX</t>
  </si>
  <si>
    <t>$ 29,4</t>
  </si>
  <si>
    <t>$ 221,9</t>
  </si>
  <si>
    <t>9381-NDKME</t>
  </si>
  <si>
    <t>$ 40,65</t>
  </si>
  <si>
    <t>$ 933,3</t>
  </si>
  <si>
    <t>7000-WCEVQ</t>
  </si>
  <si>
    <t>$ 61,6</t>
  </si>
  <si>
    <t>$ 1716,55</t>
  </si>
  <si>
    <t>1415-YFWLT</t>
  </si>
  <si>
    <t>$ 89,3</t>
  </si>
  <si>
    <t>$ 119,53</t>
  </si>
  <si>
    <t>2207-NHRJK</t>
  </si>
  <si>
    <t>$ 50,8</t>
  </si>
  <si>
    <t>$ 52,08</t>
  </si>
  <si>
    <t>9948-YPTDG</t>
  </si>
  <si>
    <t>$ 4396,87</t>
  </si>
  <si>
    <t>4704-ERYFC</t>
  </si>
  <si>
    <t>$ 2260,42</t>
  </si>
  <si>
    <t>7079-QRCBC</t>
  </si>
  <si>
    <t>$ 3311,86</t>
  </si>
  <si>
    <t>7181-BQYBV</t>
  </si>
  <si>
    <t>$ 128,33</t>
  </si>
  <si>
    <t>3325-FUYCG</t>
  </si>
  <si>
    <t>$ 3116,76</t>
  </si>
  <si>
    <t>4404-HIBDJ</t>
  </si>
  <si>
    <t>$ 1898,05</t>
  </si>
  <si>
    <t>2004-OCQXK</t>
  </si>
  <si>
    <t>$ 81,95</t>
  </si>
  <si>
    <t>$ 126,89</t>
  </si>
  <si>
    <t>9986-BONCE</t>
  </si>
  <si>
    <t>$ 93,54</t>
  </si>
  <si>
    <t>6319-IEJWJ</t>
  </si>
  <si>
    <t>$ 90,2</t>
  </si>
  <si>
    <t>$ 2770,35</t>
  </si>
  <si>
    <t>1334-FJSVR</t>
  </si>
  <si>
    <t>$ 24,25</t>
  </si>
  <si>
    <t>5572-ZDXHY</t>
  </si>
  <si>
    <t>$ 2495,19</t>
  </si>
  <si>
    <t>8382-SHQEH</t>
  </si>
  <si>
    <t>$ 996,95</t>
  </si>
  <si>
    <t>5228-EXCET</t>
  </si>
  <si>
    <t>$ 1171,72</t>
  </si>
  <si>
    <t>3512-IZIKN</t>
  </si>
  <si>
    <t>$ 65,3</t>
  </si>
  <si>
    <t>$ 7746,65</t>
  </si>
  <si>
    <t>1809-DMJHQ</t>
  </si>
  <si>
    <t>$ 341,15</t>
  </si>
  <si>
    <t>2867-UIMSS</t>
  </si>
  <si>
    <t>$ 116,27</t>
  </si>
  <si>
    <t>3223-WZWJM</t>
  </si>
  <si>
    <t>$ 83,95</t>
  </si>
  <si>
    <t>$ 2626</t>
  </si>
  <si>
    <t>7493-TPUWZ</t>
  </si>
  <si>
    <t>$ 103,63</t>
  </si>
  <si>
    <t>9947-OTFQU</t>
  </si>
  <si>
    <t>$ 1510,95</t>
  </si>
  <si>
    <t>6179-GJPSO</t>
  </si>
  <si>
    <t>$ 5969,39</t>
  </si>
  <si>
    <t>9221-OTIVJ</t>
  </si>
  <si>
    <t>$ 104,85</t>
  </si>
  <si>
    <t>$ 1950,84</t>
  </si>
  <si>
    <t>3755-JBMNH</t>
  </si>
  <si>
    <t>$ 71,8</t>
  </si>
  <si>
    <t>$ 1902,2</t>
  </si>
  <si>
    <t>1265-XTECC</t>
  </si>
  <si>
    <t>$ 96,55</t>
  </si>
  <si>
    <t>$ 6716,54</t>
  </si>
  <si>
    <t>3668-QPYBK</t>
  </si>
  <si>
    <t>$ 129,09</t>
  </si>
  <si>
    <t>8637-XJIVR</t>
  </si>
  <si>
    <t>$ 78,95</t>
  </si>
  <si>
    <t>$ 1311,43</t>
  </si>
  <si>
    <t>0867-MKZVY</t>
  </si>
  <si>
    <t>$ 82,4</t>
  </si>
  <si>
    <t>$ 2290,92</t>
  </si>
  <si>
    <t>0655-RBDUG</t>
  </si>
  <si>
    <t>$ 98,05</t>
  </si>
  <si>
    <t>$ 777,75</t>
  </si>
  <si>
    <t>8257-RZAHR</t>
  </si>
  <si>
    <t>$ 1226,6</t>
  </si>
  <si>
    <t>1618-CFHME</t>
  </si>
  <si>
    <t>$ 75,9</t>
  </si>
  <si>
    <t>$ 197,09</t>
  </si>
  <si>
    <t>7861-UVUFT</t>
  </si>
  <si>
    <t>$ 1732,9</t>
  </si>
  <si>
    <t>4446-BZKHU</t>
  </si>
  <si>
    <t>$ 105,55</t>
  </si>
  <si>
    <t>$ 9069,15</t>
  </si>
  <si>
    <t>7780-OTDSO</t>
  </si>
  <si>
    <t>$ 99,4</t>
  </si>
  <si>
    <t>$ 1946,35</t>
  </si>
  <si>
    <t>5077-DXTCG</t>
  </si>
  <si>
    <t>$ 71,71</t>
  </si>
  <si>
    <t>1625-JAIIY</t>
  </si>
  <si>
    <t>$ 83</t>
  </si>
  <si>
    <t>$ 8694,12</t>
  </si>
  <si>
    <t>3834-XUIFC</t>
  </si>
  <si>
    <t>$ 734,36</t>
  </si>
  <si>
    <t>3144-AUDBS</t>
  </si>
  <si>
    <t>$ 312,44</t>
  </si>
  <si>
    <t>8614-VGMMV</t>
  </si>
  <si>
    <t>$ 49,1</t>
  </si>
  <si>
    <t>$ 825,2</t>
  </si>
  <si>
    <t>4088-YLDSU</t>
  </si>
  <si>
    <t>$ 104,15</t>
  </si>
  <si>
    <t>$ 6326,6</t>
  </si>
  <si>
    <t>7083-YNSKY</t>
  </si>
  <si>
    <t>$ 25,4</t>
  </si>
  <si>
    <t>$ 1087,2</t>
  </si>
  <si>
    <t>5366-IJEQJ</t>
  </si>
  <si>
    <t>$ 88,7</t>
  </si>
  <si>
    <t>$ 1872,25</t>
  </si>
  <si>
    <t>3049-SOLAY</t>
  </si>
  <si>
    <t>$ 95,2</t>
  </si>
  <si>
    <t>$ 382,63</t>
  </si>
  <si>
    <t>7812-FZHPE</t>
  </si>
  <si>
    <t>$ 24,1</t>
  </si>
  <si>
    <t>$ 720,32</t>
  </si>
  <si>
    <t>5609-CEBID</t>
  </si>
  <si>
    <t>$ 2837</t>
  </si>
  <si>
    <t>9961-JBNMK</t>
  </si>
  <si>
    <t>$ 2907,77</t>
  </si>
  <si>
    <t>8225-BTJAU</t>
  </si>
  <si>
    <t>$ 868,65</t>
  </si>
  <si>
    <t>0679-IDSTG</t>
  </si>
  <si>
    <t>$ 106,55</t>
  </si>
  <si>
    <t>8679-JOEVF</t>
  </si>
  <si>
    <t>$ 59,4</t>
  </si>
  <si>
    <t>$ 1613,18</t>
  </si>
  <si>
    <t>4201-JMNGR</t>
  </si>
  <si>
    <t>$ 55,8</t>
  </si>
  <si>
    <t>$ 82,02</t>
  </si>
  <si>
    <t>8374-XGEJJ</t>
  </si>
  <si>
    <t>$ 101</t>
  </si>
  <si>
    <t>$ 5882,15</t>
  </si>
  <si>
    <t>5485-WUYWF</t>
  </si>
  <si>
    <t>$ 66,4</t>
  </si>
  <si>
    <t>$ 105,69</t>
  </si>
  <si>
    <t>7903-CMPEY</t>
  </si>
  <si>
    <t>$ 97,81</t>
  </si>
  <si>
    <t>4325-NFSKC</t>
  </si>
  <si>
    <t>$ 2194,28</t>
  </si>
  <si>
    <t>6029-WTIPC</t>
  </si>
  <si>
    <t>$ 101,1</t>
  </si>
  <si>
    <t>$ 5152,27</t>
  </si>
  <si>
    <t>1891-UAWWU</t>
  </si>
  <si>
    <t>$ 2046,4</t>
  </si>
  <si>
    <t>5567-WSELE</t>
  </si>
  <si>
    <t>$ 94,6</t>
  </si>
  <si>
    <t>$ 376,48</t>
  </si>
  <si>
    <t>6646-VRFOL</t>
  </si>
  <si>
    <t>$ 103,85</t>
  </si>
  <si>
    <t>$ 7571,58</t>
  </si>
  <si>
    <t>5919-TMRGD</t>
  </si>
  <si>
    <t>$ 92,48</t>
  </si>
  <si>
    <t>3627-FHKBK</t>
  </si>
  <si>
    <t>$ 79,43</t>
  </si>
  <si>
    <t>9576-ANLXO</t>
  </si>
  <si>
    <t>$ 301,08</t>
  </si>
  <si>
    <t>2223-KAGMX</t>
  </si>
  <si>
    <t>$ 19,4</t>
  </si>
  <si>
    <t>$ 786,4</t>
  </si>
  <si>
    <t>0201-OAMXR</t>
  </si>
  <si>
    <t>$ 115,55</t>
  </si>
  <si>
    <t>$ 8842,3</t>
  </si>
  <si>
    <t>9565-DJPIB</t>
  </si>
  <si>
    <t>$ 512,69</t>
  </si>
  <si>
    <t>7341-LXCAF</t>
  </si>
  <si>
    <t>$ 74,65</t>
  </si>
  <si>
    <t>$ 495,96</t>
  </si>
  <si>
    <t>7295-JOMMD</t>
  </si>
  <si>
    <t>$ 98,1</t>
  </si>
  <si>
    <t>$ 418,82</t>
  </si>
  <si>
    <t>0697-ZMSWS</t>
  </si>
  <si>
    <t>$ 366,54</t>
  </si>
  <si>
    <t>6959-UWKHF</t>
  </si>
  <si>
    <t>$ 42,9</t>
  </si>
  <si>
    <t>$ 46,92</t>
  </si>
  <si>
    <t>6689-KXGBO</t>
  </si>
  <si>
    <t>$ 50,55</t>
  </si>
  <si>
    <t>$ 81,51</t>
  </si>
  <si>
    <t>1196-AMORA</t>
  </si>
  <si>
    <t>$ 786,49</t>
  </si>
  <si>
    <t>4229-CZMLL</t>
  </si>
  <si>
    <t>$ 507,72</t>
  </si>
  <si>
    <t>2150-UWTFY</t>
  </si>
  <si>
    <t>$ 61,15</t>
  </si>
  <si>
    <t>$ 2447,61</t>
  </si>
  <si>
    <t>5445-PZWGX</t>
  </si>
  <si>
    <t>$ 102</t>
  </si>
  <si>
    <t>$ 7140,21</t>
  </si>
  <si>
    <t>4290-BSXUX</t>
  </si>
  <si>
    <t>$ 381,56</t>
  </si>
  <si>
    <t>1493-AMTIE</t>
  </si>
  <si>
    <t>$ 31,18</t>
  </si>
  <si>
    <t>6017-PPLPX</t>
  </si>
  <si>
    <t>$ 70,45</t>
  </si>
  <si>
    <t>$ 1800,75</t>
  </si>
  <si>
    <t>1871-MOWRM</t>
  </si>
  <si>
    <t>$ 1061,85</t>
  </si>
  <si>
    <t>5349-IECLD</t>
  </si>
  <si>
    <t>$ 94,95</t>
  </si>
  <si>
    <t>$ 230,2</t>
  </si>
  <si>
    <t>7055-VKGDA</t>
  </si>
  <si>
    <t>$ 105,4</t>
  </si>
  <si>
    <t>$ 8342,32</t>
  </si>
  <si>
    <t>3090-HAWSU</t>
  </si>
  <si>
    <t>$ 111,6</t>
  </si>
  <si>
    <t>$ 7353,07</t>
  </si>
  <si>
    <t>5876-HZVZM</t>
  </si>
  <si>
    <t>$ 482,41</t>
  </si>
  <si>
    <t>6502-MJQAE</t>
  </si>
  <si>
    <t>$ 115,81</t>
  </si>
  <si>
    <t>8621-MNIHH</t>
  </si>
  <si>
    <t>$ 3315,47</t>
  </si>
  <si>
    <t>5240-IJOQT</t>
  </si>
  <si>
    <t>$ 86,04</t>
  </si>
  <si>
    <t>3999-QGRJH</t>
  </si>
  <si>
    <t>$ 679,97</t>
  </si>
  <si>
    <t>1624-NALOJ</t>
  </si>
  <si>
    <t>$ 684,4</t>
  </si>
  <si>
    <t>4433-JCGCG</t>
  </si>
  <si>
    <t>$ 4926,61</t>
  </si>
  <si>
    <t>1965-AKTSX</t>
  </si>
  <si>
    <t>$ 1330,89</t>
  </si>
  <si>
    <t>0578-SKVMF</t>
  </si>
  <si>
    <t>$ 83,3</t>
  </si>
  <si>
    <t>$ 1934,12</t>
  </si>
  <si>
    <t>9412-GHEEC</t>
  </si>
  <si>
    <t>$ 104,8</t>
  </si>
  <si>
    <t>$ 5555,15</t>
  </si>
  <si>
    <t>1448-PWKYE</t>
  </si>
  <si>
    <t>4763-PGDPO</t>
  </si>
  <si>
    <t>$ 515,48</t>
  </si>
  <si>
    <t>9206-GVPEQ</t>
  </si>
  <si>
    <t>$ 706,85</t>
  </si>
  <si>
    <t>8185-UPYBR</t>
  </si>
  <si>
    <t>$ 565,38</t>
  </si>
  <si>
    <t>6688-UZPWD</t>
  </si>
  <si>
    <t>$ 1232,14</t>
  </si>
  <si>
    <t>3815-SLMEF</t>
  </si>
  <si>
    <t>$ 34,25</t>
  </si>
  <si>
    <t>$ 139,35</t>
  </si>
  <si>
    <t>1582-RAFML</t>
  </si>
  <si>
    <t>$ 60,1</t>
  </si>
  <si>
    <t>$ 83,73</t>
  </si>
  <si>
    <t>6653-CBBOM</t>
  </si>
  <si>
    <t>$ 86,22</t>
  </si>
  <si>
    <t>2082-CEFLT</t>
  </si>
  <si>
    <t>$ 45,6</t>
  </si>
  <si>
    <t>$ 57,33</t>
  </si>
  <si>
    <t>8676-TRMJS</t>
  </si>
  <si>
    <t>$ 312,57</t>
  </si>
  <si>
    <t>5419-CONWX</t>
  </si>
  <si>
    <t>$ 493,57</t>
  </si>
  <si>
    <t>7279-BUYWN</t>
  </si>
  <si>
    <t>$ 113,2</t>
  </si>
  <si>
    <t>$ 5835,45</t>
  </si>
  <si>
    <t>7890-VYYWG</t>
  </si>
  <si>
    <t>$ 36,45</t>
  </si>
  <si>
    <t>1792-UXAFY</t>
  </si>
  <si>
    <t>$ 2013,19</t>
  </si>
  <si>
    <t>2778-OCLGR</t>
  </si>
  <si>
    <t>$ 39,1</t>
  </si>
  <si>
    <t>$ 971,3</t>
  </si>
  <si>
    <t>6005-OBZPH</t>
  </si>
  <si>
    <t>$ 2513,99</t>
  </si>
  <si>
    <t>7359-SSBJK</t>
  </si>
  <si>
    <t>$ 6344,68</t>
  </si>
  <si>
    <t>0280-XJGEX</t>
  </si>
  <si>
    <t>$ 7208,47</t>
  </si>
  <si>
    <t>7207-RMRDB</t>
  </si>
  <si>
    <t>$ 105,5</t>
  </si>
  <si>
    <t>$ 9204,75</t>
  </si>
  <si>
    <t>6982-SSHFK</t>
  </si>
  <si>
    <t>$ 44,4</t>
  </si>
  <si>
    <t>$ 76,84</t>
  </si>
  <si>
    <t>9283-LZQOH</t>
  </si>
  <si>
    <t>$ 934,71</t>
  </si>
  <si>
    <t>7459-RRWQZ</t>
  </si>
  <si>
    <t>$ 64,65</t>
  </si>
  <si>
    <t>$ 1708,1</t>
  </si>
  <si>
    <t>1899-VXWXM</t>
  </si>
  <si>
    <t>$ 6269,84</t>
  </si>
  <si>
    <t>3331-HQDTW</t>
  </si>
  <si>
    <t>$ 109,8</t>
  </si>
  <si>
    <t>$ 3858,91</t>
  </si>
  <si>
    <t>7377-DMMRI</t>
  </si>
  <si>
    <t>$ 47,8</t>
  </si>
  <si>
    <t>$ 119,91</t>
  </si>
  <si>
    <t>5236-PERKL</t>
  </si>
  <si>
    <t>$ 112,95</t>
  </si>
  <si>
    <t>$ 9250,02</t>
  </si>
  <si>
    <t>2608-BHKFN</t>
  </si>
  <si>
    <t>$ 317,22</t>
  </si>
  <si>
    <t>7508-MYBOG</t>
  </si>
  <si>
    <t>$ 86,1</t>
  </si>
  <si>
    <t>$ 1337,19</t>
  </si>
  <si>
    <t>3658-KIBGF</t>
  </si>
  <si>
    <t>$ 54,9</t>
  </si>
  <si>
    <t>$ 99,26</t>
  </si>
  <si>
    <t>7526-BEZQB</t>
  </si>
  <si>
    <t>$ 96,05</t>
  </si>
  <si>
    <t>$ 1684,62</t>
  </si>
  <si>
    <t>7274-RTAPZ</t>
  </si>
  <si>
    <t>$ 90,55</t>
  </si>
  <si>
    <t>$ 97,7</t>
  </si>
  <si>
    <t>5089-IFSDP</t>
  </si>
  <si>
    <t>$ 109,45</t>
  </si>
  <si>
    <t>$ 7767,97</t>
  </si>
  <si>
    <t>0378-TOVMS</t>
  </si>
  <si>
    <t>$ 304</t>
  </si>
  <si>
    <t>5458-CQJTA</t>
  </si>
  <si>
    <t>$ 7450,7</t>
  </si>
  <si>
    <t>4211-MMAZN</t>
  </si>
  <si>
    <t>$ 43,41</t>
  </si>
  <si>
    <t>9050-QLROH</t>
  </si>
  <si>
    <t>$ 90,7</t>
  </si>
  <si>
    <t>$ 2111,87</t>
  </si>
  <si>
    <t>3244-DCJWY</t>
  </si>
  <si>
    <t>$ 70,25</t>
  </si>
  <si>
    <t>$ 93,25</t>
  </si>
  <si>
    <t>9661-ACXBS</t>
  </si>
  <si>
    <t>$ 105,2</t>
  </si>
  <si>
    <t>$ 5765,92</t>
  </si>
  <si>
    <t>7547-EKNFS</t>
  </si>
  <si>
    <t>$ 95,25</t>
  </si>
  <si>
    <t>$ 4698,97</t>
  </si>
  <si>
    <t>3751-KTZEL</t>
  </si>
  <si>
    <t>$ 35,05</t>
  </si>
  <si>
    <t>4558-FANTW</t>
  </si>
  <si>
    <t>$ 91,85</t>
  </si>
  <si>
    <t>$ 2287,6</t>
  </si>
  <si>
    <t>2180-DXNEG</t>
  </si>
  <si>
    <t>$ 1368,58</t>
  </si>
  <si>
    <t>0623-IIHUG</t>
  </si>
  <si>
    <t>$ 41,9</t>
  </si>
  <si>
    <t>$ 840,1</t>
  </si>
  <si>
    <t>2684-EIWEO</t>
  </si>
  <si>
    <t>$ 4134,55</t>
  </si>
  <si>
    <t>4822-RVYBB</t>
  </si>
  <si>
    <t>$ 1143</t>
  </si>
  <si>
    <t>4441-NIHPT</t>
  </si>
  <si>
    <t>$ 1465,16</t>
  </si>
  <si>
    <t>3793-MMFUH</t>
  </si>
  <si>
    <t>$ 95,05</t>
  </si>
  <si>
    <t>$ 1537,39</t>
  </si>
  <si>
    <t>0506-LVNGN</t>
  </si>
  <si>
    <t>$ 75,55</t>
  </si>
  <si>
    <t>$ 561,3</t>
  </si>
  <si>
    <t>0661-XEYAN</t>
  </si>
  <si>
    <t>$ 25,8</t>
  </si>
  <si>
    <t>4248-QPAVC</t>
  </si>
  <si>
    <t>$ 85,35</t>
  </si>
  <si>
    <t>$ 2089,39</t>
  </si>
  <si>
    <t>9061-TIHDA</t>
  </si>
  <si>
    <t>$ 1597,66</t>
  </si>
  <si>
    <t>6022-UGGSO</t>
  </si>
  <si>
    <t>$ 3295,68</t>
  </si>
  <si>
    <t>3677-IYRBF</t>
  </si>
  <si>
    <t>$ 30,4</t>
  </si>
  <si>
    <t>6946-LMSQS</t>
  </si>
  <si>
    <t>$ 3018,2</t>
  </si>
  <si>
    <t>2460-FPSYH</t>
  </si>
  <si>
    <t>$ 2189,35</t>
  </si>
  <si>
    <t>1597-LHYNC</t>
  </si>
  <si>
    <t>$ 3795,58</t>
  </si>
  <si>
    <t>3621-CEOVK</t>
  </si>
  <si>
    <t>$ 2027,94</t>
  </si>
  <si>
    <t>8739-WWKDU</t>
  </si>
  <si>
    <t>$ 2657,65</t>
  </si>
  <si>
    <t>6894-LFHLY</t>
  </si>
  <si>
    <t>$ 75,75</t>
  </si>
  <si>
    <t>8665-UTDHZ</t>
  </si>
  <si>
    <t>$ 30,2</t>
  </si>
  <si>
    <t>7760-OYPDY</t>
  </si>
  <si>
    <t>$ 80,65</t>
  </si>
  <si>
    <t>$ 175,85</t>
  </si>
  <si>
    <t>6439-GTPCA</t>
  </si>
  <si>
    <t>$ 87,25</t>
  </si>
  <si>
    <t>$ 4143,3</t>
  </si>
  <si>
    <t>3908-BLSYF</t>
  </si>
  <si>
    <t>$ 653,13</t>
  </si>
  <si>
    <t>2408-TZMJL</t>
  </si>
  <si>
    <t>$ 7787,94</t>
  </si>
  <si>
    <t>2929-QNSRW</t>
  </si>
  <si>
    <t>$ 98,25</t>
  </si>
  <si>
    <t>$ 6731,31</t>
  </si>
  <si>
    <t>9734-UYXQI</t>
  </si>
  <si>
    <t>$ 156,21</t>
  </si>
  <si>
    <t>7619-ODSGN</t>
  </si>
  <si>
    <t>$ 54,75</t>
  </si>
  <si>
    <t>$ 1752,63</t>
  </si>
  <si>
    <t>8182-BJDSI</t>
  </si>
  <si>
    <t>$ 3473,39</t>
  </si>
  <si>
    <t>3870-MQAMG</t>
  </si>
  <si>
    <t>$ 110,35</t>
  </si>
  <si>
    <t>$ 6010,87</t>
  </si>
  <si>
    <t>9492-TOKRI</t>
  </si>
  <si>
    <t>$ 90</t>
  </si>
  <si>
    <t>$ 1773,05</t>
  </si>
  <si>
    <t>7317-GGVPB</t>
  </si>
  <si>
    <t>$ 108,6</t>
  </si>
  <si>
    <t>$ 8119,86</t>
  </si>
  <si>
    <t>2919-HBCJO</t>
  </si>
  <si>
    <t>$ 76,65</t>
  </si>
  <si>
    <t>$ 429,96</t>
  </si>
  <si>
    <t>7410-KTVFV</t>
  </si>
  <si>
    <t>$ 1221,25</t>
  </si>
  <si>
    <t>8849-GYOKR</t>
  </si>
  <si>
    <t>$ 6240,12</t>
  </si>
  <si>
    <t>6347-DCUIK</t>
  </si>
  <si>
    <t>$ 74,15</t>
  </si>
  <si>
    <t>$ 1104,2</t>
  </si>
  <si>
    <t>7663-RGWBC</t>
  </si>
  <si>
    <t>$ 44,15</t>
  </si>
  <si>
    <t>$ 52,92</t>
  </si>
  <si>
    <t>2235-ZGKPT</t>
  </si>
  <si>
    <t>$ 50,85</t>
  </si>
  <si>
    <t>$ 291,07</t>
  </si>
  <si>
    <t>1150-WFARN</t>
  </si>
  <si>
    <t>$ 108,75</t>
  </si>
  <si>
    <t>$ 9310,25</t>
  </si>
  <si>
    <t>4817-VYYWS</t>
  </si>
  <si>
    <t>$ 3335,7</t>
  </si>
  <si>
    <t>7359-PTSXY</t>
  </si>
  <si>
    <t>$ 45,75</t>
  </si>
  <si>
    <t>$ 69,99</t>
  </si>
  <si>
    <t>3886-CERTZ</t>
  </si>
  <si>
    <t>$ 109,25</t>
  </si>
  <si>
    <t>$ 10351,16</t>
  </si>
  <si>
    <t>4390-KYULV</t>
  </si>
  <si>
    <t>$ 20,55</t>
  </si>
  <si>
    <t>$ 163,98</t>
  </si>
  <si>
    <t>4587-VVTOX</t>
  </si>
  <si>
    <t>$ 105,3</t>
  </si>
  <si>
    <t>$ 709,84</t>
  </si>
  <si>
    <t>7683-CBDKJ</t>
  </si>
  <si>
    <t>$ 65,45</t>
  </si>
  <si>
    <t>$ 1576</t>
  </si>
  <si>
    <t>0515-YPMCW</t>
  </si>
  <si>
    <t>$ 123,32</t>
  </si>
  <si>
    <t>4603-JANFB</t>
  </si>
  <si>
    <t>$ 81,98</t>
  </si>
  <si>
    <t>3540-RZJYU</t>
  </si>
  <si>
    <t>$ 86,2</t>
  </si>
  <si>
    <t>$ 1670,65</t>
  </si>
  <si>
    <t>1678-FYZOW</t>
  </si>
  <si>
    <t>$ 384,45</t>
  </si>
  <si>
    <t>5175-AOBHI</t>
  </si>
  <si>
    <t>$ 253,88</t>
  </si>
  <si>
    <t>9732-KPKBW</t>
  </si>
  <si>
    <t>$ 53,95</t>
  </si>
  <si>
    <t>$ 85,11</t>
  </si>
  <si>
    <t>9692-TUSXH</t>
  </si>
  <si>
    <t>$ 2383,3</t>
  </si>
  <si>
    <t>3744-ZRRDZ</t>
  </si>
  <si>
    <t>$ 82,35</t>
  </si>
  <si>
    <t>$ 2120,81</t>
  </si>
  <si>
    <t>2983-ZANRP</t>
  </si>
  <si>
    <t>$ 73,55</t>
  </si>
  <si>
    <t>$ 162,4</t>
  </si>
  <si>
    <t>0843-WTBXE</t>
  </si>
  <si>
    <t>$ 85,45</t>
  </si>
  <si>
    <t>$ 5388,04</t>
  </si>
  <si>
    <t>2207-OBZNX</t>
  </si>
  <si>
    <t>$ 51</t>
  </si>
  <si>
    <t>$ 595,48</t>
  </si>
  <si>
    <t>5271-YNWVR</t>
  </si>
  <si>
    <t>$ 113,15</t>
  </si>
  <si>
    <t>$ 9465,56</t>
  </si>
  <si>
    <t>5049-GLYVG</t>
  </si>
  <si>
    <t>$ 20,6</t>
  </si>
  <si>
    <t>$ 67,86</t>
  </si>
  <si>
    <t>9985-MWVIX</t>
  </si>
  <si>
    <t>$ 70,15</t>
  </si>
  <si>
    <t>$ 112,24</t>
  </si>
  <si>
    <t>0733-VUNUW</t>
  </si>
  <si>
    <t>$ 55,65</t>
  </si>
  <si>
    <t>$ 1676,31</t>
  </si>
  <si>
    <t>6777-TGHTM</t>
  </si>
  <si>
    <t>$ 106,95</t>
  </si>
  <si>
    <t>$ 7364,9</t>
  </si>
  <si>
    <t>5995-OIGLP</t>
  </si>
  <si>
    <t>$ 56,65</t>
  </si>
  <si>
    <t>$ 750,49</t>
  </si>
  <si>
    <t>9249-FXSCK</t>
  </si>
  <si>
    <t>$ 111,25</t>
  </si>
  <si>
    <t>$ 7667,06</t>
  </si>
  <si>
    <t>4903-UYAVB</t>
  </si>
  <si>
    <t>$ 19,35</t>
  </si>
  <si>
    <t>$ 284,85</t>
  </si>
  <si>
    <t>4789-KWMXN</t>
  </si>
  <si>
    <t>$ 6164,81</t>
  </si>
  <si>
    <t>0807-ZABDG</t>
  </si>
  <si>
    <t>$ 232,77</t>
  </si>
  <si>
    <t>9318-NKNFC</t>
  </si>
  <si>
    <t>$ 18,85</t>
  </si>
  <si>
    <t>$ 59,34</t>
  </si>
  <si>
    <t>1518-VOWAV</t>
  </si>
  <si>
    <t>$ 1031,42</t>
  </si>
  <si>
    <t>1000-AJSLD</t>
  </si>
  <si>
    <t>$ 24,21</t>
  </si>
  <si>
    <t>1062-LHZOD</t>
  </si>
  <si>
    <t>$ 69,9</t>
  </si>
  <si>
    <t>$ 74,89</t>
  </si>
  <si>
    <t>9600-NAXZN</t>
  </si>
  <si>
    <t>$ 101,4</t>
  </si>
  <si>
    <t>$ 6662,52</t>
  </si>
  <si>
    <t>4662-EKDPQ</t>
  </si>
  <si>
    <t>$ 62,05</t>
  </si>
  <si>
    <t>$ 192,88</t>
  </si>
  <si>
    <t>5482-NUPNA</t>
  </si>
  <si>
    <t>$ 60,4</t>
  </si>
  <si>
    <t>$ 344,27</t>
  </si>
  <si>
    <t>3445-HXXGF</t>
  </si>
  <si>
    <t>$ 2610,25</t>
  </si>
  <si>
    <t>9057-MSWCO</t>
  </si>
  <si>
    <t>$ 30,75</t>
  </si>
  <si>
    <t>$ 945,1</t>
  </si>
  <si>
    <t>0533-BNWKF</t>
  </si>
  <si>
    <t>$ 7319,8</t>
  </si>
  <si>
    <t>0257-ZESQC</t>
  </si>
  <si>
    <t>$ 2118,89</t>
  </si>
  <si>
    <t>3419-SNJJD</t>
  </si>
  <si>
    <t>$ 105,25</t>
  </si>
  <si>
    <t>$ 7981,75</t>
  </si>
  <si>
    <t>4913-EHYUI</t>
  </si>
  <si>
    <t>1907-UBQFC</t>
  </si>
  <si>
    <t>$ 72,85</t>
  </si>
  <si>
    <t>$ 773,25</t>
  </si>
  <si>
    <t>7074-IEVOJ</t>
  </si>
  <si>
    <t>$ 330,75</t>
  </si>
  <si>
    <t>6646-QVXLR</t>
  </si>
  <si>
    <t>$ 6824,17</t>
  </si>
  <si>
    <t>3068-OMWZA</t>
  </si>
  <si>
    <t>$ 88,8</t>
  </si>
  <si>
    <t>$ 148,4</t>
  </si>
  <si>
    <t>3424-NMNBO</t>
  </si>
  <si>
    <t>$ 108,85</t>
  </si>
  <si>
    <t>$ 9151,29</t>
  </si>
  <si>
    <t>4795-KTRTH</t>
  </si>
  <si>
    <t>$ 577,41</t>
  </si>
  <si>
    <t>2397-BRLOM</t>
  </si>
  <si>
    <t>$ 80,45</t>
  </si>
  <si>
    <t>$ 799,37</t>
  </si>
  <si>
    <t>4550-VBOFE</t>
  </si>
  <si>
    <t>$ 8307,76</t>
  </si>
  <si>
    <t>4803-AXVYP</t>
  </si>
  <si>
    <t>$ 5535,07</t>
  </si>
  <si>
    <t>6900-PXRMS</t>
  </si>
  <si>
    <t>$ 105,75</t>
  </si>
  <si>
    <t>$ 2833,01</t>
  </si>
  <si>
    <t>1866-RZZQS</t>
  </si>
  <si>
    <t>$ 98,4</t>
  </si>
  <si>
    <t>$ 5912,21</t>
  </si>
  <si>
    <t>5914-DVBWJ</t>
  </si>
  <si>
    <t>$ 1548,33</t>
  </si>
  <si>
    <t>4505-EXZHB</t>
  </si>
  <si>
    <t>$ 507,56</t>
  </si>
  <si>
    <t>0946-CLJTI</t>
  </si>
  <si>
    <t>$ 5997,04</t>
  </si>
  <si>
    <t>4816-JBHOV</t>
  </si>
  <si>
    <t>$ 44,7</t>
  </si>
  <si>
    <t>$ 176,56</t>
  </si>
  <si>
    <t>5028-HTLJB</t>
  </si>
  <si>
    <t>$ 20,05</t>
  </si>
  <si>
    <t>$ 39,92</t>
  </si>
  <si>
    <t>0193-ESZXP</t>
  </si>
  <si>
    <t>$ 7188,02</t>
  </si>
  <si>
    <t>1363-TXLSL</t>
  </si>
  <si>
    <t>$ 109,4</t>
  </si>
  <si>
    <t>0011-IGKFF</t>
  </si>
  <si>
    <t>$ 98</t>
  </si>
  <si>
    <t>$ 1599,51</t>
  </si>
  <si>
    <t>8634-MPHTR</t>
  </si>
  <si>
    <t>$ 5292,64</t>
  </si>
  <si>
    <t>7142-HVGBG</t>
  </si>
  <si>
    <t>$ 103</t>
  </si>
  <si>
    <t>$ 5163,79</t>
  </si>
  <si>
    <t>6207-WIOLX</t>
  </si>
  <si>
    <t>$ 58,6</t>
  </si>
  <si>
    <t>$ 1498,17</t>
  </si>
  <si>
    <t>6680-NENYN</t>
  </si>
  <si>
    <t>$ 104,6</t>
  </si>
  <si>
    <t>$ 5313,69</t>
  </si>
  <si>
    <t>0256-LTHVJ</t>
  </si>
  <si>
    <t>$ 81,05</t>
  </si>
  <si>
    <t>$ 2698,9</t>
  </si>
  <si>
    <t>3811-VBYBZ</t>
  </si>
  <si>
    <t>$ 1012,46</t>
  </si>
  <si>
    <t>4640-UHDOS</t>
  </si>
  <si>
    <t>$ 982</t>
  </si>
  <si>
    <t>6986-IJDHX</t>
  </si>
  <si>
    <t>$ 86,3</t>
  </si>
  <si>
    <t>$ 4835,75</t>
  </si>
  <si>
    <t>6400-BWQKW</t>
  </si>
  <si>
    <t>$ 552,94</t>
  </si>
  <si>
    <t>3097-NNSPB</t>
  </si>
  <si>
    <t>$ 49,05</t>
  </si>
  <si>
    <t>$ 160,5</t>
  </si>
  <si>
    <t>1373-ORVIZ</t>
  </si>
  <si>
    <t>$ 66,35</t>
  </si>
  <si>
    <t>$ 913,39</t>
  </si>
  <si>
    <t>9866-QEVEE</t>
  </si>
  <si>
    <t>$ 1950,24</t>
  </si>
  <si>
    <t>2833-SLKDQ</t>
  </si>
  <si>
    <t>$ 45,05</t>
  </si>
  <si>
    <t>$ 93,08</t>
  </si>
  <si>
    <t>5442-XSDCW</t>
  </si>
  <si>
    <t>$ 1065,13</t>
  </si>
  <si>
    <t>2058-DCJBE</t>
  </si>
  <si>
    <t>$ 480,3</t>
  </si>
  <si>
    <t>5364-XYIRR</t>
  </si>
  <si>
    <t>$ 5887,83</t>
  </si>
  <si>
    <t>3198-VELRD</t>
  </si>
  <si>
    <t>$ 84,75</t>
  </si>
  <si>
    <t>$ 379,12</t>
  </si>
  <si>
    <t>9828-AOQLM</t>
  </si>
  <si>
    <t>$ 45,7</t>
  </si>
  <si>
    <t>$ 58,5</t>
  </si>
  <si>
    <t>8086-OVPWV</t>
  </si>
  <si>
    <t>$ 244,04</t>
  </si>
  <si>
    <t>6173-ITPWD</t>
  </si>
  <si>
    <t>$ 5029,38</t>
  </si>
  <si>
    <t>2189-UXTKY</t>
  </si>
  <si>
    <t>$ 79,2</t>
  </si>
  <si>
    <t>$ 2031,17</t>
  </si>
  <si>
    <t>5159-YFPKQ</t>
  </si>
  <si>
    <t>$ 209,37</t>
  </si>
  <si>
    <t>6140-QNRQQ</t>
  </si>
  <si>
    <t>$ 71,55</t>
  </si>
  <si>
    <t>$ 88,82</t>
  </si>
  <si>
    <t>2672-DZUOY</t>
  </si>
  <si>
    <t>$ 25,15</t>
  </si>
  <si>
    <t>0952-KMEEH</t>
  </si>
  <si>
    <t>$ 1313,93</t>
  </si>
  <si>
    <t>3351-NQLDI</t>
  </si>
  <si>
    <t>$ 94,35</t>
  </si>
  <si>
    <t>$ 8414,43</t>
  </si>
  <si>
    <t>2640-PMGFL</t>
  </si>
  <si>
    <t>$ 2847,99</t>
  </si>
  <si>
    <t>9124-LHCJQ</t>
  </si>
  <si>
    <t>$ 116,48</t>
  </si>
  <si>
    <t>5519-YLDGW</t>
  </si>
  <si>
    <t>$ 103,9</t>
  </si>
  <si>
    <t>$ 2279,61</t>
  </si>
  <si>
    <t>1670-SVOWZ</t>
  </si>
  <si>
    <t>$ 89,65</t>
  </si>
  <si>
    <t>$ 1435,03</t>
  </si>
  <si>
    <t>4083-EUGRJ</t>
  </si>
  <si>
    <t>$ 258,69</t>
  </si>
  <si>
    <t>0836-SEYLU</t>
  </si>
  <si>
    <t>$ 328,95</t>
  </si>
  <si>
    <t>7479-NITWS</t>
  </si>
  <si>
    <t>$ 89,35</t>
  </si>
  <si>
    <t>$ 949,73</t>
  </si>
  <si>
    <t>3594-UVONA</t>
  </si>
  <si>
    <t>$ 85,95</t>
  </si>
  <si>
    <t>$ 3418,1</t>
  </si>
  <si>
    <t>5759-RCVCB</t>
  </si>
  <si>
    <t>$ 35,2</t>
  </si>
  <si>
    <t>$ 108,95</t>
  </si>
  <si>
    <t>8938-UMKPI</t>
  </si>
  <si>
    <t>$ 6818,54</t>
  </si>
  <si>
    <t>0618-XWMSS</t>
  </si>
  <si>
    <t>$ 3308,39</t>
  </si>
  <si>
    <t>2777-PHDEI</t>
  </si>
  <si>
    <t>$ 78,05</t>
  </si>
  <si>
    <t>$ 117,46</t>
  </si>
  <si>
    <t>2683-BPJSO</t>
  </si>
  <si>
    <t>$ 84,45</t>
  </si>
  <si>
    <t>$ 3289,83</t>
  </si>
  <si>
    <t>9170-CCKOU</t>
  </si>
  <si>
    <t>$ 1659,17</t>
  </si>
  <si>
    <t>5442-UTCVD</t>
  </si>
  <si>
    <t>$ 388,21</t>
  </si>
  <si>
    <t>8417-FMLZI</t>
  </si>
  <si>
    <t>$ 639,01</t>
  </si>
  <si>
    <t>3178-FESZO</t>
  </si>
  <si>
    <t>$ 120,48</t>
  </si>
  <si>
    <t>6178-KFNHS</t>
  </si>
  <si>
    <t>$ 78,3</t>
  </si>
  <si>
    <t>$ 1338,85</t>
  </si>
  <si>
    <t>9647-ERGBE</t>
  </si>
  <si>
    <t>$ 4238,35</t>
  </si>
  <si>
    <t>0318-QUUOB</t>
  </si>
  <si>
    <t>$ 80,55</t>
  </si>
  <si>
    <t>$ 124,22</t>
  </si>
  <si>
    <t>7639-SUPCW</t>
  </si>
  <si>
    <t>$ 48,8</t>
  </si>
  <si>
    <t>$ 1161,5</t>
  </si>
  <si>
    <t>4658-HCOHW</t>
  </si>
  <si>
    <t>$ 102,8</t>
  </si>
  <si>
    <t>$ 2460,22</t>
  </si>
  <si>
    <t>4432-ADRLB</t>
  </si>
  <si>
    <t>$ 134,7</t>
  </si>
  <si>
    <t>4735-ASGMA</t>
  </si>
  <si>
    <t>$ 3559,72</t>
  </si>
  <si>
    <t>5884-GCYMI</t>
  </si>
  <si>
    <t>$ 107,93</t>
  </si>
  <si>
    <t>4430-UZIPO</t>
  </si>
  <si>
    <t>$ 36,85</t>
  </si>
  <si>
    <t>$ 108,7</t>
  </si>
  <si>
    <t>4140-WJAWW</t>
  </si>
  <si>
    <t>$ 19,85</t>
  </si>
  <si>
    <t>$ 138,9</t>
  </si>
  <si>
    <t>8199-ZLLSA</t>
  </si>
  <si>
    <t>$ 118,35</t>
  </si>
  <si>
    <t>$ 9322,37</t>
  </si>
  <si>
    <t>9530-EHPOH</t>
  </si>
  <si>
    <t>$ 53,75</t>
  </si>
  <si>
    <t>$ 773,33</t>
  </si>
  <si>
    <t>0345-HKJVM</t>
  </si>
  <si>
    <t>$ 593,2</t>
  </si>
  <si>
    <t>2082-OJVTK</t>
  </si>
  <si>
    <t>$ 2814,35</t>
  </si>
  <si>
    <t>4919-IKATY</t>
  </si>
  <si>
    <t>$ 638,15</t>
  </si>
  <si>
    <t>2722-VOJQL</t>
  </si>
  <si>
    <t>$ 105,65</t>
  </si>
  <si>
    <t>$ 8453,82</t>
  </si>
  <si>
    <t>0475-RIJEP</t>
  </si>
  <si>
    <t>$ 77,85</t>
  </si>
  <si>
    <t>$ 5478,44</t>
  </si>
  <si>
    <t>4351-QLCSU</t>
  </si>
  <si>
    <t>$ 87,74</t>
  </si>
  <si>
    <t>0488-GSLFR</t>
  </si>
  <si>
    <t>$ 69,5</t>
  </si>
  <si>
    <t>$ 77,81</t>
  </si>
  <si>
    <t>9259-PACGQ</t>
  </si>
  <si>
    <t>$ 62,65</t>
  </si>
  <si>
    <t>$ 3679,78</t>
  </si>
  <si>
    <t>9863-JZAIC</t>
  </si>
  <si>
    <t>$ 3723,1</t>
  </si>
  <si>
    <t>8784-CGILN</t>
  </si>
  <si>
    <t>$ 2433,77</t>
  </si>
  <si>
    <t>9940-HPQPG</t>
  </si>
  <si>
    <t>$ 91,75</t>
  </si>
  <si>
    <t>$ 1063,8</t>
  </si>
  <si>
    <t>2528-HFYZX</t>
  </si>
  <si>
    <t>$ 76,45</t>
  </si>
  <si>
    <t>$ 1251,25</t>
  </si>
  <si>
    <t>0022-TCJCI</t>
  </si>
  <si>
    <t>$ 62,7</t>
  </si>
  <si>
    <t>$ 3271,65</t>
  </si>
  <si>
    <t>2408-WITXK</t>
  </si>
  <si>
    <t>$ 329,8</t>
  </si>
  <si>
    <t>9710-ZUSHQ</t>
  </si>
  <si>
    <t>$ 5605,2</t>
  </si>
  <si>
    <t>5281-BUZGT</t>
  </si>
  <si>
    <t>$ 90,85</t>
  </si>
  <si>
    <t>$ 4026,58</t>
  </si>
  <si>
    <t>2718-GAXQD</t>
  </si>
  <si>
    <t>$ 350,12</t>
  </si>
  <si>
    <t>0786-VSSUD</t>
  </si>
  <si>
    <t>$ 39</t>
  </si>
  <si>
    <t>$ 679,85</t>
  </si>
  <si>
    <t>1066-JKSGK</t>
  </si>
  <si>
    <t>$ 20,15</t>
  </si>
  <si>
    <t>$ 53,73</t>
  </si>
  <si>
    <t>2868-SNELZ</t>
  </si>
  <si>
    <t>$ 80,6</t>
  </si>
  <si>
    <t>$ 166,44</t>
  </si>
  <si>
    <t>5301-GAUUY</t>
  </si>
  <si>
    <t>$ 2643,83</t>
  </si>
  <si>
    <t>2568-BRGYX</t>
  </si>
  <si>
    <t>$ 290,03</t>
  </si>
  <si>
    <t>5469-CTCWN</t>
  </si>
  <si>
    <t>$ 106</t>
  </si>
  <si>
    <t>$ 9411,65</t>
  </si>
  <si>
    <t>8305-VHZBZ</t>
  </si>
  <si>
    <t>$ 33,47</t>
  </si>
  <si>
    <t>9462-MJUAW</t>
  </si>
  <si>
    <t>$ 50,4</t>
  </si>
  <si>
    <t>$ 328,36</t>
  </si>
  <si>
    <t>1086-LXKFY</t>
  </si>
  <si>
    <t>3737-GCSPV</t>
  </si>
  <si>
    <t>$ 96,2</t>
  </si>
  <si>
    <t>$ 1517,73</t>
  </si>
  <si>
    <t>5797-APWZC</t>
  </si>
  <si>
    <t>$ 122,28</t>
  </si>
  <si>
    <t>5380-AFSSK</t>
  </si>
  <si>
    <t>$ 719,1</t>
  </si>
  <si>
    <t>2568-OIADY</t>
  </si>
  <si>
    <t>$ 99,5</t>
  </si>
  <si>
    <t>$ 5104,73</t>
  </si>
  <si>
    <t>1602-IJQQE</t>
  </si>
  <si>
    <t>$ 75,35</t>
  </si>
  <si>
    <t>$ 454,54</t>
  </si>
  <si>
    <t>6711-VTNRE</t>
  </si>
  <si>
    <t>$ 87,55</t>
  </si>
  <si>
    <t>$ 4076,02</t>
  </si>
  <si>
    <t>2027-OAQQC</t>
  </si>
  <si>
    <t>$ 2055,91</t>
  </si>
  <si>
    <t>6518-LGAOV</t>
  </si>
  <si>
    <t>$ 105</t>
  </si>
  <si>
    <t>$ 4751,44</t>
  </si>
  <si>
    <t>9820-RMCQV</t>
  </si>
  <si>
    <t>$ 840,11</t>
  </si>
  <si>
    <t>9809-IMGCQ</t>
  </si>
  <si>
    <t>$ 96,7</t>
  </si>
  <si>
    <t>$ 3066,91</t>
  </si>
  <si>
    <t>4690-LLKUA</t>
  </si>
  <si>
    <t>$ 1466,41</t>
  </si>
  <si>
    <t>6210-KBBPI</t>
  </si>
  <si>
    <t>$ 99,45</t>
  </si>
  <si>
    <t>$ 1015,34</t>
  </si>
  <si>
    <t>4902-OHLSK</t>
  </si>
  <si>
    <t>$ 98,65</t>
  </si>
  <si>
    <t>$ 3471,17</t>
  </si>
  <si>
    <t>5649-TJHOV</t>
  </si>
  <si>
    <t>$ 36,5</t>
  </si>
  <si>
    <t>$ 1062</t>
  </si>
  <si>
    <t>2720-WGKHP</t>
  </si>
  <si>
    <t>$ 223,68</t>
  </si>
  <si>
    <t>8372-JUXUI</t>
  </si>
  <si>
    <t>$ 88,37</t>
  </si>
  <si>
    <t>5896-NPFWW</t>
  </si>
  <si>
    <t>$ 208,77</t>
  </si>
  <si>
    <t>5138-WVKYJ</t>
  </si>
  <si>
    <t>$ 98,55</t>
  </si>
  <si>
    <t>$ 1284,25</t>
  </si>
  <si>
    <t>2719-BDAQO</t>
  </si>
  <si>
    <t>$ 1702,32</t>
  </si>
  <si>
    <t>4671-LXRDQ</t>
  </si>
  <si>
    <t>$ 45</t>
  </si>
  <si>
    <t>$ 160,95</t>
  </si>
  <si>
    <t>0107-YHINA</t>
  </si>
  <si>
    <t>$ 99,75</t>
  </si>
  <si>
    <t>$ 140,46</t>
  </si>
  <si>
    <t>8380-PEFPE</t>
  </si>
  <si>
    <t>$ 71,65</t>
  </si>
  <si>
    <t>$ 89,19</t>
  </si>
  <si>
    <t>0565-IYCGT</t>
  </si>
  <si>
    <t>$ 78,6</t>
  </si>
  <si>
    <t>$ 7383,67</t>
  </si>
  <si>
    <t>1447-PJGGA</t>
  </si>
  <si>
    <t>$ 6465</t>
  </si>
  <si>
    <t>7854-FOKSF</t>
  </si>
  <si>
    <t>$ 35,9</t>
  </si>
  <si>
    <t>3707-GNWHM</t>
  </si>
  <si>
    <t>4323-SADQS</t>
  </si>
  <si>
    <t>$ 34,5</t>
  </si>
  <si>
    <t>$ 279,25</t>
  </si>
  <si>
    <t>0596-BQCEQ</t>
  </si>
  <si>
    <t>$ 100,15</t>
  </si>
  <si>
    <t>$ 9295,26</t>
  </si>
  <si>
    <t>7599-FKVXZ</t>
  </si>
  <si>
    <t>$ 4613,92</t>
  </si>
  <si>
    <t>7734-DBOAI</t>
  </si>
  <si>
    <t>$ 40,1</t>
  </si>
  <si>
    <t>$ 50,1</t>
  </si>
  <si>
    <t>7571-YXDAD</t>
  </si>
  <si>
    <t>$ 223,71</t>
  </si>
  <si>
    <t>7486-KSRVI</t>
  </si>
  <si>
    <t>$ 6044,46</t>
  </si>
  <si>
    <t>2606-RMDHZ</t>
  </si>
  <si>
    <t>$ 208,7</t>
  </si>
  <si>
    <t>2894-QOJRX</t>
  </si>
  <si>
    <t>$ 34</t>
  </si>
  <si>
    <t>$ 853</t>
  </si>
  <si>
    <t>4391-RESHN</t>
  </si>
  <si>
    <t>$ 104,05</t>
  </si>
  <si>
    <t>$ 2844,54</t>
  </si>
  <si>
    <t>4797-AXPXK</t>
  </si>
  <si>
    <t>$ 60</t>
  </si>
  <si>
    <t>$ 113,48</t>
  </si>
  <si>
    <t>4581-SSPWD</t>
  </si>
  <si>
    <t>$ 271,9</t>
  </si>
  <si>
    <t>6776-TLWOI</t>
  </si>
  <si>
    <t>$ 160,58</t>
  </si>
  <si>
    <t>9079-YEXQJ</t>
  </si>
  <si>
    <t>$ 111,1</t>
  </si>
  <si>
    <t>$ 8588,81</t>
  </si>
  <si>
    <t>0093-XWZFY</t>
  </si>
  <si>
    <t>$ 5544,45</t>
  </si>
  <si>
    <t>9606-PBKBQ</t>
  </si>
  <si>
    <t>$ 2784,16</t>
  </si>
  <si>
    <t>7056-IMHCC</t>
  </si>
  <si>
    <t>$ 101,9</t>
  </si>
  <si>
    <t>$ 5970,22</t>
  </si>
  <si>
    <t>3714-JTVOV</t>
  </si>
  <si>
    <t>$ 3351,2</t>
  </si>
  <si>
    <t>6402-ZFPPI</t>
  </si>
  <si>
    <t>$ 3572,7</t>
  </si>
  <si>
    <t>1324-NLTJE</t>
  </si>
  <si>
    <t>$ 1014,95</t>
  </si>
  <si>
    <t>7957-RYHQD</t>
  </si>
  <si>
    <t>$ 5028,25</t>
  </si>
  <si>
    <t>5389-FFVKB</t>
  </si>
  <si>
    <t>$ 2549,61</t>
  </si>
  <si>
    <t>3874-EQOEP</t>
  </si>
  <si>
    <t>$ 772,54</t>
  </si>
  <si>
    <t>1024-GUALD</t>
  </si>
  <si>
    <t>8901-HJXTF</t>
  </si>
  <si>
    <t>$ 29,2</t>
  </si>
  <si>
    <t>$ 309,1</t>
  </si>
  <si>
    <t>9921-ZVRHG</t>
  </si>
  <si>
    <t>$ 1088,66</t>
  </si>
  <si>
    <t>0325-XBFAC</t>
  </si>
  <si>
    <t>$ 976,22</t>
  </si>
  <si>
    <t>3721-CNEYS</t>
  </si>
  <si>
    <t>$ 168,61</t>
  </si>
  <si>
    <t>4625-EWPTF</t>
  </si>
  <si>
    <t>$ 30,45</t>
  </si>
  <si>
    <t>$ 226,45</t>
  </si>
  <si>
    <t>9564-KCLHR</t>
  </si>
  <si>
    <t>$ 51,25</t>
  </si>
  <si>
    <t>$ 57,69</t>
  </si>
  <si>
    <t>1585-MQSSU</t>
  </si>
  <si>
    <t>$ 51,5</t>
  </si>
  <si>
    <t>$ 1657,36</t>
  </si>
  <si>
    <t>4412-YLTKF</t>
  </si>
  <si>
    <t>$ 2235,41</t>
  </si>
  <si>
    <t>0947-MUGVO</t>
  </si>
  <si>
    <t>$ 73,65</t>
  </si>
  <si>
    <t>$ 1570,9</t>
  </si>
  <si>
    <t>9898-KZQDZ</t>
  </si>
  <si>
    <t>$ 5620,45</t>
  </si>
  <si>
    <t>4818-QIUFN</t>
  </si>
  <si>
    <t>$ 1757,3</t>
  </si>
  <si>
    <t>9058-CBREO</t>
  </si>
  <si>
    <t>$ 73,11</t>
  </si>
  <si>
    <t>0643-OKLRP</t>
  </si>
  <si>
    <t>$ 5716,42</t>
  </si>
  <si>
    <t>0616-ATFGB</t>
  </si>
  <si>
    <t>3990-QYKBE</t>
  </si>
  <si>
    <t>$ 5300,09</t>
  </si>
  <si>
    <t>6317-YPKDH</t>
  </si>
  <si>
    <t>$ 29,95</t>
  </si>
  <si>
    <t>7989-CHGTL</t>
  </si>
  <si>
    <t>$ 19,6</t>
  </si>
  <si>
    <t>$ 33,77</t>
  </si>
  <si>
    <t>3106-ULWFW</t>
  </si>
  <si>
    <t>$ 838,68</t>
  </si>
  <si>
    <t>4250-FDVOU</t>
  </si>
  <si>
    <t>$ 492,18</t>
  </si>
  <si>
    <t>6038-GCYEC</t>
  </si>
  <si>
    <t>$ 54,15</t>
  </si>
  <si>
    <t>$ 1240,25</t>
  </si>
  <si>
    <t>5154-VEKBL</t>
  </si>
  <si>
    <t>$ 539,85</t>
  </si>
  <si>
    <t>3677-TNKIO</t>
  </si>
  <si>
    <t>$ 71</t>
  </si>
  <si>
    <t>$ 1421,5</t>
  </si>
  <si>
    <t>6559-ILWKJ</t>
  </si>
  <si>
    <t>$ 3615,25</t>
  </si>
  <si>
    <t>0137-UDEUO</t>
  </si>
  <si>
    <t>$ 141</t>
  </si>
  <si>
    <t>0778-NELLA</t>
  </si>
  <si>
    <t>$ 296,1</t>
  </si>
  <si>
    <t>2225-ZRGSG</t>
  </si>
  <si>
    <t>$ 6962,65</t>
  </si>
  <si>
    <t>8708-XPXHZ</t>
  </si>
  <si>
    <t>$ 4473,58</t>
  </si>
  <si>
    <t>5294-CDGWY</t>
  </si>
  <si>
    <t>$ 59,3</t>
  </si>
  <si>
    <t>$ 3014,65</t>
  </si>
  <si>
    <t>8919-FYFQZ</t>
  </si>
  <si>
    <t>$ 30,35</t>
  </si>
  <si>
    <t>$ 1359,7</t>
  </si>
  <si>
    <t>8375-DKEBR</t>
  </si>
  <si>
    <t>$ 104,11</t>
  </si>
  <si>
    <t>1587-FKLZB</t>
  </si>
  <si>
    <t>$ 8726,91</t>
  </si>
  <si>
    <t>4826-XTSOH</t>
  </si>
  <si>
    <t>$ 86,05</t>
  </si>
  <si>
    <t>$ 124,83</t>
  </si>
  <si>
    <t>7580-UGXNC</t>
  </si>
  <si>
    <t>$ 54,85</t>
  </si>
  <si>
    <t>$ 155,68</t>
  </si>
  <si>
    <t>1069-XAIEM</t>
  </si>
  <si>
    <t>$ 85,05</t>
  </si>
  <si>
    <t>$ 101,42</t>
  </si>
  <si>
    <t>8258-GSTJK</t>
  </si>
  <si>
    <t>$ 77</t>
  </si>
  <si>
    <t>$ 382,77</t>
  </si>
  <si>
    <t>9776-CLUJA</t>
  </si>
  <si>
    <t>$ 77,5</t>
  </si>
  <si>
    <t>$ 4718,72</t>
  </si>
  <si>
    <t>3838-OZURD</t>
  </si>
  <si>
    <t>$ 7613,73</t>
  </si>
  <si>
    <t>0637-YLETY</t>
  </si>
  <si>
    <t>$ 1859,49</t>
  </si>
  <si>
    <t>9158-VCTQB</t>
  </si>
  <si>
    <t>$ 113,6</t>
  </si>
  <si>
    <t>$ 4800,36</t>
  </si>
  <si>
    <t>7488-MXJIV</t>
  </si>
  <si>
    <t>$ 504,93</t>
  </si>
  <si>
    <t>4910-GMJOT</t>
  </si>
  <si>
    <t>$ 95,77</t>
  </si>
  <si>
    <t>5028-GZLDO</t>
  </si>
  <si>
    <t>$ 70,7</t>
  </si>
  <si>
    <t>$ 212,82</t>
  </si>
  <si>
    <t>4484-CGXFK</t>
  </si>
  <si>
    <t>$ 55,3</t>
  </si>
  <si>
    <t>$ 274,03</t>
  </si>
  <si>
    <t>3415-TAILE</t>
  </si>
  <si>
    <t>$ 65,7</t>
  </si>
  <si>
    <t>$ 188,89</t>
  </si>
  <si>
    <t>4729-XKASR</t>
  </si>
  <si>
    <t>$ 24,75</t>
  </si>
  <si>
    <t>6413-XKKPU</t>
  </si>
  <si>
    <t>$ 1865,68</t>
  </si>
  <si>
    <t>2685-SREOM</t>
  </si>
  <si>
    <t>$ 89,1</t>
  </si>
  <si>
    <t>$ 2949,4</t>
  </si>
  <si>
    <t>9514-JDSKI</t>
  </si>
  <si>
    <t>$ 40,2</t>
  </si>
  <si>
    <t>5099-BAILX</t>
  </si>
  <si>
    <t>$ 110,75</t>
  </si>
  <si>
    <t>$ 5312,26</t>
  </si>
  <si>
    <t>3757-NJYBX</t>
  </si>
  <si>
    <t>$ 106,35</t>
  </si>
  <si>
    <t>$ 3774,19</t>
  </si>
  <si>
    <t>6313-GIDIT</t>
  </si>
  <si>
    <t>$ 2834,39</t>
  </si>
  <si>
    <t>1095-JUDTC</t>
  </si>
  <si>
    <t>$ 5172,89</t>
  </si>
  <si>
    <t>5380-WJKOV</t>
  </si>
  <si>
    <t>$ 4286,71</t>
  </si>
  <si>
    <t>4484-GLZOU</t>
  </si>
  <si>
    <t>$ 105,05</t>
  </si>
  <si>
    <t>$ 6147,93</t>
  </si>
  <si>
    <t>4580-TMHJU</t>
  </si>
  <si>
    <t>$ 4101,05</t>
  </si>
  <si>
    <t>9831-BPFRI</t>
  </si>
  <si>
    <t>$ 4851,93</t>
  </si>
  <si>
    <t>3092-IGHWF</t>
  </si>
  <si>
    <t>$ 87,4</t>
  </si>
  <si>
    <t>$ 7821,6</t>
  </si>
  <si>
    <t>0923-PNFUB</t>
  </si>
  <si>
    <t>$ 386,33</t>
  </si>
  <si>
    <t>6376-GAHQE</t>
  </si>
  <si>
    <t>$ 480,4</t>
  </si>
  <si>
    <t>4918-QLLIW</t>
  </si>
  <si>
    <t>$ 53,4</t>
  </si>
  <si>
    <t>$ 331,74</t>
  </si>
  <si>
    <t>3656-TKRVZ</t>
  </si>
  <si>
    <t>$ 168,92</t>
  </si>
  <si>
    <t>2575-GFSOE</t>
  </si>
  <si>
    <t>$ 569,55</t>
  </si>
  <si>
    <t>4195-SMMNX</t>
  </si>
  <si>
    <t>$ 97,26</t>
  </si>
  <si>
    <t>4078-SAYYN</t>
  </si>
  <si>
    <t>$ 100,75</t>
  </si>
  <si>
    <t>$ 1664,79</t>
  </si>
  <si>
    <t>1724-BQUHA</t>
  </si>
  <si>
    <t>$ 706,3</t>
  </si>
  <si>
    <t>1268-ASBGA</t>
  </si>
  <si>
    <t>$ 1534,03</t>
  </si>
  <si>
    <t>8937-RDTHP</t>
  </si>
  <si>
    <t>$ 111,45</t>
  </si>
  <si>
    <t>0107-WESLM</t>
  </si>
  <si>
    <t>$ 51,62</t>
  </si>
  <si>
    <t>1349-WXNGG</t>
  </si>
  <si>
    <t>$ 32,05</t>
  </si>
  <si>
    <t>4720-VSTSI</t>
  </si>
  <si>
    <t>$ 5630,03</t>
  </si>
  <si>
    <t>1084-UQCHV</t>
  </si>
  <si>
    <t>$ 97,72</t>
  </si>
  <si>
    <t>3023-GFLBR</t>
  </si>
  <si>
    <t>$ 86,15</t>
  </si>
  <si>
    <t>$ 3218,92</t>
  </si>
  <si>
    <t>5766-ZJYBB</t>
  </si>
  <si>
    <t>$ 22,54</t>
  </si>
  <si>
    <t>3550-SAHFP</t>
  </si>
  <si>
    <t>$ 3467,42</t>
  </si>
  <si>
    <t>3426-NIYYL</t>
  </si>
  <si>
    <t>$ 51,55</t>
  </si>
  <si>
    <t>$ 832,75</t>
  </si>
  <si>
    <t>2495-INZWQ</t>
  </si>
  <si>
    <t>$ 44,55</t>
  </si>
  <si>
    <t>$ 184,3</t>
  </si>
  <si>
    <t>1723-HKXJQ</t>
  </si>
  <si>
    <t>$ 101,75</t>
  </si>
  <si>
    <t>$ 5062,63</t>
  </si>
  <si>
    <t>3932-CMDTD</t>
  </si>
  <si>
    <t>$ 617,7</t>
  </si>
  <si>
    <t>2696-NARTR</t>
  </si>
  <si>
    <t>$ 1420,59</t>
  </si>
  <si>
    <t>3685-YLCMQ</t>
  </si>
  <si>
    <t>$ 104,65</t>
  </si>
  <si>
    <t>$ 8645,72</t>
  </si>
  <si>
    <t>9451-LPGOO</t>
  </si>
  <si>
    <t>$ 86,8</t>
  </si>
  <si>
    <t>$ 834,62</t>
  </si>
  <si>
    <t>4846-WHAFZ</t>
  </si>
  <si>
    <t>$ 3102,36</t>
  </si>
  <si>
    <t>5564-NEMQO</t>
  </si>
  <si>
    <t>$ 130,39</t>
  </si>
  <si>
    <t>4706-AXVKM</t>
  </si>
  <si>
    <t>$ 951,95</t>
  </si>
  <si>
    <t>2506-TNFCO</t>
  </si>
  <si>
    <t>$ 82,01</t>
  </si>
  <si>
    <t>3398-ZOUAA</t>
  </si>
  <si>
    <t>$ 1889,29</t>
  </si>
  <si>
    <t>9237-HQITU</t>
  </si>
  <si>
    <t>$ 169,89</t>
  </si>
  <si>
    <t>9408-SSNVZ</t>
  </si>
  <si>
    <t>$ 364,26</t>
  </si>
  <si>
    <t>4710-FDUIZ</t>
  </si>
  <si>
    <t>$ 7178,85</t>
  </si>
  <si>
    <t>5073-WXOYN</t>
  </si>
  <si>
    <t>$ 3027,4</t>
  </si>
  <si>
    <t>0634-SZPQA</t>
  </si>
  <si>
    <t>$ 90,05</t>
  </si>
  <si>
    <t>$ 2224,07</t>
  </si>
  <si>
    <t>7979-CORPM</t>
  </si>
  <si>
    <t>$ 3144,87</t>
  </si>
  <si>
    <t>6910-HADCM</t>
  </si>
  <si>
    <t>$ 76,35</t>
  </si>
  <si>
    <t>$ 83,61</t>
  </si>
  <si>
    <t>8740-XLHDR</t>
  </si>
  <si>
    <t>$ 43,25</t>
  </si>
  <si>
    <t>$ 219</t>
  </si>
  <si>
    <t>5692-FPTAH</t>
  </si>
  <si>
    <t>$ 83,71</t>
  </si>
  <si>
    <t>2565-JSLRY</t>
  </si>
  <si>
    <t>$ 24,05</t>
  </si>
  <si>
    <t>$ 44,31</t>
  </si>
  <si>
    <t>7614-QVWQL</t>
  </si>
  <si>
    <t>$ 51,8</t>
  </si>
  <si>
    <t>$ 2591,25</t>
  </si>
  <si>
    <t>0406-BPDVR</t>
  </si>
  <si>
    <t>$ 101,5</t>
  </si>
  <si>
    <t>$ 7181,56</t>
  </si>
  <si>
    <t>7240-FQLHE</t>
  </si>
  <si>
    <t>$ 2291,11</t>
  </si>
  <si>
    <t>2672-HUYVI</t>
  </si>
  <si>
    <t>$ 91,1</t>
  </si>
  <si>
    <t>$ 526,16</t>
  </si>
  <si>
    <t>5899-MQZZL</t>
  </si>
  <si>
    <t>$ 1077,84</t>
  </si>
  <si>
    <t>2187-LZGPL</t>
  </si>
  <si>
    <t>$ 293,3</t>
  </si>
  <si>
    <t>3707-LRWZD</t>
  </si>
  <si>
    <t>$ 4070,17</t>
  </si>
  <si>
    <t>2359-QWQUL</t>
  </si>
  <si>
    <t>$ 4505,74</t>
  </si>
  <si>
    <t>9637-EIHEQ</t>
  </si>
  <si>
    <t>$ 73,62</t>
  </si>
  <si>
    <t>0378-NHQXU</t>
  </si>
  <si>
    <t>$ 88,25</t>
  </si>
  <si>
    <t>$ 1765,12</t>
  </si>
  <si>
    <t>0265-EDXBD</t>
  </si>
  <si>
    <t>$ 3818,23</t>
  </si>
  <si>
    <t>9391-EOYLI</t>
  </si>
  <si>
    <t>$ 1033,84</t>
  </si>
  <si>
    <t>0812-WUPTB</t>
  </si>
  <si>
    <t>$ 70,85</t>
  </si>
  <si>
    <t>$ 120,45</t>
  </si>
  <si>
    <t>9360-AHGNL</t>
  </si>
  <si>
    <t>$ 109,55</t>
  </si>
  <si>
    <t>$ 5206,5</t>
  </si>
  <si>
    <t>9274-CNFMO</t>
  </si>
  <si>
    <t>$ 421,14</t>
  </si>
  <si>
    <t>3005-NFMTA</t>
  </si>
  <si>
    <t>$ 6108,9</t>
  </si>
  <si>
    <t>5940-AHUHD</t>
  </si>
  <si>
    <t>$ 70,6</t>
  </si>
  <si>
    <t>$ 115,19</t>
  </si>
  <si>
    <t>7563-BIUPC</t>
  </si>
  <si>
    <t>$ 448,01</t>
  </si>
  <si>
    <t>5494-HECPR</t>
  </si>
  <si>
    <t>$ 113,17</t>
  </si>
  <si>
    <t>8640-SDGKB</t>
  </si>
  <si>
    <t>$ 415,26</t>
  </si>
  <si>
    <t>7054-LGEQW</t>
  </si>
  <si>
    <t>$ 51,07</t>
  </si>
  <si>
    <t>3494-JCHRQ</t>
  </si>
  <si>
    <t>$ 97,94</t>
  </si>
  <si>
    <t>5577-OTWWW</t>
  </si>
  <si>
    <t>$ 19,75</t>
  </si>
  <si>
    <t>$ 894,9</t>
  </si>
  <si>
    <t>2592-SEIFQ</t>
  </si>
  <si>
    <t>$ 66,95</t>
  </si>
  <si>
    <t>6141-OOXUQ</t>
  </si>
  <si>
    <t>$ 36,9</t>
  </si>
  <si>
    <t>2754-VDLTR</t>
  </si>
  <si>
    <t>$ 1286,7</t>
  </si>
  <si>
    <t>2810-FTLEM</t>
  </si>
  <si>
    <t>$ 990,41</t>
  </si>
  <si>
    <t>4140-MUHUG</t>
  </si>
  <si>
    <t>$ 276,09</t>
  </si>
  <si>
    <t>7481-ATQQS</t>
  </si>
  <si>
    <t>$ 6714,97</t>
  </si>
  <si>
    <t>1934-SJVJK</t>
  </si>
  <si>
    <t>$ 60,66</t>
  </si>
  <si>
    <t>7721-JXEAW</t>
  </si>
  <si>
    <t>$ 41,05</t>
  </si>
  <si>
    <t>$ 2452,7</t>
  </si>
  <si>
    <t>7249-WBIYX</t>
  </si>
  <si>
    <t>$ 1114,85</t>
  </si>
  <si>
    <t>7530-HDYDS</t>
  </si>
  <si>
    <t>$ 84,25</t>
  </si>
  <si>
    <t>$ 3935,58</t>
  </si>
  <si>
    <t>4373-MAVJG</t>
  </si>
  <si>
    <t>$ 90,9</t>
  </si>
  <si>
    <t>$ 1449,96</t>
  </si>
  <si>
    <t>7853-GVUDZ</t>
  </si>
  <si>
    <t>$ 23,24</t>
  </si>
  <si>
    <t>1846-XWOQN</t>
  </si>
  <si>
    <t>$ 118,12</t>
  </si>
  <si>
    <t>1833-VGRUM</t>
  </si>
  <si>
    <t>$ 123,15</t>
  </si>
  <si>
    <t>1704-NRWYE</t>
  </si>
  <si>
    <t>$ 1141,71</t>
  </si>
  <si>
    <t>6328-ZPBGN</t>
  </si>
  <si>
    <t>$ 95,15</t>
  </si>
  <si>
    <t>$ 1037,47</t>
  </si>
  <si>
    <t>1400-MMYXY</t>
  </si>
  <si>
    <t>$ 105,9</t>
  </si>
  <si>
    <t>$ 458,55</t>
  </si>
  <si>
    <t>3334-CTHOL</t>
  </si>
  <si>
    <t>$ 93,44</t>
  </si>
  <si>
    <t>8519-QJGJD</t>
  </si>
  <si>
    <t>$ 1288,31</t>
  </si>
  <si>
    <t>6839-ITVZJ</t>
  </si>
  <si>
    <t>$ 2196,73</t>
  </si>
  <si>
    <t>3877-JRJIP</t>
  </si>
  <si>
    <t>$ 59,85</t>
  </si>
  <si>
    <t>$ 81,9</t>
  </si>
  <si>
    <t>6849-OYAMU</t>
  </si>
  <si>
    <t>$ 2723,7</t>
  </si>
  <si>
    <t>9025-AOMKI</t>
  </si>
  <si>
    <t>$ 799,2</t>
  </si>
  <si>
    <t>9837-BMCLM</t>
  </si>
  <si>
    <t>$ 78,5</t>
  </si>
  <si>
    <t>$ 337,69</t>
  </si>
  <si>
    <t>2037-SGXHH</t>
  </si>
  <si>
    <t>$ 5512,9</t>
  </si>
  <si>
    <t>3750-CKVKH</t>
  </si>
  <si>
    <t>$ 67,75</t>
  </si>
  <si>
    <t>$ 140,15</t>
  </si>
  <si>
    <t>6261-RCVNS</t>
  </si>
  <si>
    <t>$ 3402,05</t>
  </si>
  <si>
    <t>9369-XFEHK</t>
  </si>
  <si>
    <t>$ 3751,77</t>
  </si>
  <si>
    <t>2632-UCGVD</t>
  </si>
  <si>
    <t>$ 10162</t>
  </si>
  <si>
    <t>5868-YWPDW</t>
  </si>
  <si>
    <t>$ 84,2</t>
  </si>
  <si>
    <t>$ 761,79</t>
  </si>
  <si>
    <t>7218-HKQFK</t>
  </si>
  <si>
    <t>$ 205,08</t>
  </si>
  <si>
    <t>7294-TMAOP</t>
  </si>
  <si>
    <t>$ 165,99</t>
  </si>
  <si>
    <t>2951-QOQTK</t>
  </si>
  <si>
    <t>$ 80,8</t>
  </si>
  <si>
    <t>$ 501,77</t>
  </si>
  <si>
    <t>5318-IXUZF</t>
  </si>
  <si>
    <t>$ 87,15</t>
  </si>
  <si>
    <t>$ 196,15</t>
  </si>
  <si>
    <t>1569-TTNYJ</t>
  </si>
  <si>
    <t>$ 78,75</t>
  </si>
  <si>
    <t>$ 427,9</t>
  </si>
  <si>
    <t>1761-AEZZR</t>
  </si>
  <si>
    <t>$ 83,59</t>
  </si>
  <si>
    <t>6615-NGGZJ</t>
  </si>
  <si>
    <t>$ 100,55</t>
  </si>
  <si>
    <t>$ 1933,13</t>
  </si>
  <si>
    <t>3647-GMGDH</t>
  </si>
  <si>
    <t>$ 2746,5</t>
  </si>
  <si>
    <t>2379-ENZGV</t>
  </si>
  <si>
    <t>$ 759,42</t>
  </si>
  <si>
    <t>2344-JMOGN</t>
  </si>
  <si>
    <t>$ 1047,83</t>
  </si>
  <si>
    <t>7623-TRNQN</t>
  </si>
  <si>
    <t>$ 49,9</t>
  </si>
  <si>
    <t>2840-XANRC</t>
  </si>
  <si>
    <t>$ 93,15</t>
  </si>
  <si>
    <t>$ 2617,45</t>
  </si>
  <si>
    <t>4094-NSEDU</t>
  </si>
  <si>
    <t>$ 2417,9</t>
  </si>
  <si>
    <t>6366-ZGQGL</t>
  </si>
  <si>
    <t>3165-HDOEW</t>
  </si>
  <si>
    <t>$ 60,75</t>
  </si>
  <si>
    <t>2003-CKLOR</t>
  </si>
  <si>
    <t>$ 8414,62</t>
  </si>
  <si>
    <t>7120-RFMVS</t>
  </si>
  <si>
    <t>$ 91,39</t>
  </si>
  <si>
    <t>1731-TVIUK</t>
  </si>
  <si>
    <t>$ 93,5</t>
  </si>
  <si>
    <t>$ 391,76</t>
  </si>
  <si>
    <t>0112-QWPNC</t>
  </si>
  <si>
    <t>$ 84,35</t>
  </si>
  <si>
    <t>$ 5997,3</t>
  </si>
  <si>
    <t>2462-XIIJB</t>
  </si>
  <si>
    <t>$ 468,95</t>
  </si>
  <si>
    <t>6635-MYYYZ</t>
  </si>
  <si>
    <t>$ 3840,7</t>
  </si>
  <si>
    <t>8292-TYSPY</t>
  </si>
  <si>
    <t>$ 1158,2</t>
  </si>
  <si>
    <t>9103-TCIHJ</t>
  </si>
  <si>
    <t>$ 1509,7</t>
  </si>
  <si>
    <t>2636-ALXXZ</t>
  </si>
  <si>
    <t>$ 115,4</t>
  </si>
  <si>
    <t>8623-TMRBY</t>
  </si>
  <si>
    <t>$ 6368,63</t>
  </si>
  <si>
    <t>5655-JSMZM</t>
  </si>
  <si>
    <t>$ 6303,89</t>
  </si>
  <si>
    <t>7694-VLBWQ</t>
  </si>
  <si>
    <t>$ 104,1</t>
  </si>
  <si>
    <t>$ 7588,91</t>
  </si>
  <si>
    <t>8337-MSSXB</t>
  </si>
  <si>
    <t>$ 1601,15</t>
  </si>
  <si>
    <t>7548-SEPYI</t>
  </si>
  <si>
    <t>$ 96,25</t>
  </si>
  <si>
    <t>$ 673,05</t>
  </si>
  <si>
    <t>9747-DDZOS</t>
  </si>
  <si>
    <t>$ 77,34</t>
  </si>
  <si>
    <t>1550-LOAHA</t>
  </si>
  <si>
    <t>$ 84,15</t>
  </si>
  <si>
    <t>$ 3785,31</t>
  </si>
  <si>
    <t>4822-NGOCH</t>
  </si>
  <si>
    <t>$ 1343,04</t>
  </si>
  <si>
    <t>4236-XPXAV</t>
  </si>
  <si>
    <t>$ 511,2</t>
  </si>
  <si>
    <t>8559-CIZFV</t>
  </si>
  <si>
    <t>$ 2055,58</t>
  </si>
  <si>
    <t>7206-GZCDC</t>
  </si>
  <si>
    <t>$ 98,93</t>
  </si>
  <si>
    <t>0866-QLSIR</t>
  </si>
  <si>
    <t>$ 64,4</t>
  </si>
  <si>
    <t>$ 3258,69</t>
  </si>
  <si>
    <t>7250-EQKIY</t>
  </si>
  <si>
    <t>$ 50,45</t>
  </si>
  <si>
    <t>$ 60,18</t>
  </si>
  <si>
    <t>4806-HIPDW</t>
  </si>
  <si>
    <t>8740-CRYFY</t>
  </si>
  <si>
    <t>$ 102,91</t>
  </si>
  <si>
    <t>0947-IDHRQ</t>
  </si>
  <si>
    <t>$ 811,17</t>
  </si>
  <si>
    <t>5364-EVNIB</t>
  </si>
  <si>
    <t>$ 79,8</t>
  </si>
  <si>
    <t>$ 1374,89</t>
  </si>
  <si>
    <t>0390-DCFDQ</t>
  </si>
  <si>
    <t>$ 85,73</t>
  </si>
  <si>
    <t>8337-UPOAQ</t>
  </si>
  <si>
    <t>$ 1083,1</t>
  </si>
  <si>
    <t>2037-XJFUP</t>
  </si>
  <si>
    <t>$ 95,8</t>
  </si>
  <si>
    <t>$ 4476,15</t>
  </si>
  <si>
    <t>1820-TQVEV</t>
  </si>
  <si>
    <t>$ 118,98</t>
  </si>
  <si>
    <t>9227-LUNBG</t>
  </si>
  <si>
    <t>$ 24,6</t>
  </si>
  <si>
    <t>6240-EURKS</t>
  </si>
  <si>
    <t>$ 35</t>
  </si>
  <si>
    <t>$ 623</t>
  </si>
  <si>
    <t>3669-OYSJI</t>
  </si>
  <si>
    <t>$ 46,2</t>
  </si>
  <si>
    <t>$ 94,78</t>
  </si>
  <si>
    <t>7927-AUXBZ</t>
  </si>
  <si>
    <t>$ 2836,1</t>
  </si>
  <si>
    <t>5136-KCKGI</t>
  </si>
  <si>
    <t>$ 4840,13</t>
  </si>
  <si>
    <t>0415-MOSGF</t>
  </si>
  <si>
    <t>$ 70,93</t>
  </si>
  <si>
    <t>2002-MZHWP</t>
  </si>
  <si>
    <t>$ 46,62</t>
  </si>
  <si>
    <t>2858-MOFSQ</t>
  </si>
  <si>
    <t>$ 55,85</t>
  </si>
  <si>
    <t>$ 1350,77</t>
  </si>
  <si>
    <t>3943-KDREE</t>
  </si>
  <si>
    <t>$ 2290,73</t>
  </si>
  <si>
    <t>0302-JOIVN</t>
  </si>
  <si>
    <t>$ 977,94</t>
  </si>
  <si>
    <t>4847-QNOKA</t>
  </si>
  <si>
    <t>$ 44,9</t>
  </si>
  <si>
    <t>$ 86,68</t>
  </si>
  <si>
    <t>5186-SAMNZ</t>
  </si>
  <si>
    <t>$ 190,7</t>
  </si>
  <si>
    <t>8361-LTMKD</t>
  </si>
  <si>
    <t>$ 369,04</t>
  </si>
  <si>
    <t>9824-BEMCV</t>
  </si>
  <si>
    <t>$ 1914,14</t>
  </si>
  <si>
    <t>3164-AALRN</t>
  </si>
  <si>
    <t>$ 583,65</t>
  </si>
  <si>
    <t>4829-AUOAX</t>
  </si>
  <si>
    <t>$ 4763,78</t>
  </si>
  <si>
    <t>7551-JOHTI</t>
  </si>
  <si>
    <t>$ 19,5</t>
  </si>
  <si>
    <t>$ 51,95</t>
  </si>
  <si>
    <t>6474-FVJLC</t>
  </si>
  <si>
    <t>$ 252,39</t>
  </si>
  <si>
    <t>1432-FPAXX</t>
  </si>
  <si>
    <t>$ 30,6</t>
  </si>
  <si>
    <t>$ 856,35</t>
  </si>
  <si>
    <t>7817-BOQPW</t>
  </si>
  <si>
    <t>$ 249,04</t>
  </si>
  <si>
    <t>0654-HMSHN</t>
  </si>
  <si>
    <t>$ 3053,6</t>
  </si>
  <si>
    <t>9507-EXLTT</t>
  </si>
  <si>
    <t>$ 102,98</t>
  </si>
  <si>
    <t>4550-EVXNY</t>
  </si>
  <si>
    <t>$ 118,89</t>
  </si>
  <si>
    <t>2357-COQEK</t>
  </si>
  <si>
    <t>$ 103,3</t>
  </si>
  <si>
    <t>$ 3678,57</t>
  </si>
  <si>
    <t>8062-YBDOE</t>
  </si>
  <si>
    <t>$ 76,88</t>
  </si>
  <si>
    <t>3276-HDUEG</t>
  </si>
  <si>
    <t>$ 107,91</t>
  </si>
  <si>
    <t>5027-XWQHA</t>
  </si>
  <si>
    <t>$ 44,75</t>
  </si>
  <si>
    <t>$ 527,91</t>
  </si>
  <si>
    <t>1725-MIMXW</t>
  </si>
  <si>
    <t>2845-HSJCY</t>
  </si>
  <si>
    <t>$ 1667,12</t>
  </si>
  <si>
    <t>2485-ITVKB</t>
  </si>
  <si>
    <t>$ 35,1</t>
  </si>
  <si>
    <t>0420-BWTPW</t>
  </si>
  <si>
    <t>$ 25,5</t>
  </si>
  <si>
    <t>$ 215,2</t>
  </si>
  <si>
    <t>0611-DFXKO</t>
  </si>
  <si>
    <t>$ 89</t>
  </si>
  <si>
    <t>$ 2181,45</t>
  </si>
  <si>
    <t>8806-EAGWC</t>
  </si>
  <si>
    <t>$ 55,15</t>
  </si>
  <si>
    <t>$ 227,46</t>
  </si>
  <si>
    <t>6128-CZOMY</t>
  </si>
  <si>
    <t>$ 82,64</t>
  </si>
  <si>
    <t>1963-SVUCV</t>
  </si>
  <si>
    <t>$ 103,67</t>
  </si>
  <si>
    <t>2446-PLQVO</t>
  </si>
  <si>
    <t>$ 75,97</t>
  </si>
  <si>
    <t>1195-OIYEJ</t>
  </si>
  <si>
    <t>$ 1286,29</t>
  </si>
  <si>
    <t>5570-PTWEH</t>
  </si>
  <si>
    <t>$ 261,81</t>
  </si>
  <si>
    <t>7703-ZEKEF</t>
  </si>
  <si>
    <t>$ 2347,2</t>
  </si>
  <si>
    <t>8080-DDEMJ</t>
  </si>
  <si>
    <t>$ 60,38</t>
  </si>
  <si>
    <t>7395-IGJOS</t>
  </si>
  <si>
    <t>$ 81,5</t>
  </si>
  <si>
    <t>$ 1490,7</t>
  </si>
  <si>
    <t>5959-BELXA</t>
  </si>
  <si>
    <t>$ 96,15</t>
  </si>
  <si>
    <t>$ 3833,65</t>
  </si>
  <si>
    <t>5813-UECBU</t>
  </si>
  <si>
    <t>$ 3987,79</t>
  </si>
  <si>
    <t>8444-WRIDW</t>
  </si>
  <si>
    <t>$ 8373,29</t>
  </si>
  <si>
    <t>7549-MYGPK</t>
  </si>
  <si>
    <t>$ 6781,09</t>
  </si>
  <si>
    <t>7881-EVUAD</t>
  </si>
  <si>
    <t>$ 42,6</t>
  </si>
  <si>
    <t>$ 72,4</t>
  </si>
  <si>
    <t>6356-ELRKD</t>
  </si>
  <si>
    <t>$ 102,27</t>
  </si>
  <si>
    <t>6214-EDAKZ</t>
  </si>
  <si>
    <t>$ 1351,77</t>
  </si>
  <si>
    <t>3519-ZKXGG</t>
  </si>
  <si>
    <t>$ 75,85</t>
  </si>
  <si>
    <t>$ 389,62</t>
  </si>
  <si>
    <t>1455-ESIQH</t>
  </si>
  <si>
    <t>$ 105,16</t>
  </si>
  <si>
    <t>3006-XIMLN</t>
  </si>
  <si>
    <t>$ 279,58</t>
  </si>
  <si>
    <t>5536-SLHPM</t>
  </si>
  <si>
    <t>$ 77,75</t>
  </si>
  <si>
    <t>$ 5525,7</t>
  </si>
  <si>
    <t>1320-HTRDR</t>
  </si>
  <si>
    <t>$ 363,13</t>
  </si>
  <si>
    <t>9250-WYPLL</t>
  </si>
  <si>
    <t>$ 589,75</t>
  </si>
  <si>
    <t>3488-PGMQJ</t>
  </si>
  <si>
    <t>$ 620,79</t>
  </si>
  <si>
    <t>5644-PDMZC</t>
  </si>
  <si>
    <t>$ 256,44</t>
  </si>
  <si>
    <t>7538-GWHML</t>
  </si>
  <si>
    <t>$ 160,43</t>
  </si>
  <si>
    <t>9430-FRQOC</t>
  </si>
  <si>
    <t>$ 87,1</t>
  </si>
  <si>
    <t>$ 471,29</t>
  </si>
  <si>
    <t>8861-HGGKB</t>
  </si>
  <si>
    <t>$ 1007,35</t>
  </si>
  <si>
    <t>1867-BDVFH</t>
  </si>
  <si>
    <t>$ 934,74</t>
  </si>
  <si>
    <t>0117-LFRMW</t>
  </si>
  <si>
    <t>$ 1448,8</t>
  </si>
  <si>
    <t>1658-BYGOY</t>
  </si>
  <si>
    <t>$ 1910,88</t>
  </si>
  <si>
    <t>2070-FNEXE</t>
  </si>
  <si>
    <t>$ 681,2</t>
  </si>
  <si>
    <t>2761-OCIAX</t>
  </si>
  <si>
    <t>$ 178,42</t>
  </si>
  <si>
    <t>8276-MQBYC</t>
  </si>
  <si>
    <t>$ 97,8</t>
  </si>
  <si>
    <t>$ 5907,29</t>
  </si>
  <si>
    <t>6899-PPEEA</t>
  </si>
  <si>
    <t>$ 3702,4</t>
  </si>
  <si>
    <t>2232-DMLXU</t>
  </si>
  <si>
    <t>9734-YWGEX</t>
  </si>
  <si>
    <t>$ 98,3</t>
  </si>
  <si>
    <t>$ 1272,34</t>
  </si>
  <si>
    <t>0330-IVZHA</t>
  </si>
  <si>
    <t>$ 415,55</t>
  </si>
  <si>
    <t>1428-GTBJJ</t>
  </si>
  <si>
    <t>$ 884,15</t>
  </si>
  <si>
    <t>9019-QVLZD</t>
  </si>
  <si>
    <t>$ 121,68</t>
  </si>
  <si>
    <t>2962-XPMCQ</t>
  </si>
  <si>
    <t>$ 111,44</t>
  </si>
  <si>
    <t>3143-JQEGI</t>
  </si>
  <si>
    <t>$ 1454,59</t>
  </si>
  <si>
    <t>4905-JEFDW</t>
  </si>
  <si>
    <t>$ 41,6</t>
  </si>
  <si>
    <t>$ 470,6</t>
  </si>
  <si>
    <t>8761-NSOBC</t>
  </si>
  <si>
    <t>$ 6286,63</t>
  </si>
  <si>
    <t>7660-HDPJV</t>
  </si>
  <si>
    <t>$ 69,2</t>
  </si>
  <si>
    <t>$ 79,28</t>
  </si>
  <si>
    <t>3132-TVFDZ</t>
  </si>
  <si>
    <t>$ 44,85</t>
  </si>
  <si>
    <t>$ 2560,88</t>
  </si>
  <si>
    <t>5373-SFODM</t>
  </si>
  <si>
    <t>$ 4016,19</t>
  </si>
  <si>
    <t>0742-MOABM</t>
  </si>
  <si>
    <t>$ 50,05</t>
  </si>
  <si>
    <t>$ 218,03</t>
  </si>
  <si>
    <t>9101-BWFSS</t>
  </si>
  <si>
    <t>$ 108,55</t>
  </si>
  <si>
    <t>$ 7082,2</t>
  </si>
  <si>
    <t>0376-YMCJC</t>
  </si>
  <si>
    <t>$ 2828,34</t>
  </si>
  <si>
    <t>7851-WZEKY</t>
  </si>
  <si>
    <t>$ 273,92</t>
  </si>
  <si>
    <t>0224-HJAPT</t>
  </si>
  <si>
    <t>$ 47,15</t>
  </si>
  <si>
    <t>$ 333,2</t>
  </si>
  <si>
    <t>1623-NLDOT</t>
  </si>
  <si>
    <t>$ 33,55</t>
  </si>
  <si>
    <t>$ 1495,3</t>
  </si>
  <si>
    <t>2011-TRQYE</t>
  </si>
  <si>
    <t>$ 33,5</t>
  </si>
  <si>
    <t>$ 600</t>
  </si>
  <si>
    <t>6158-DWPZT</t>
  </si>
  <si>
    <t>$ 259,8</t>
  </si>
  <si>
    <t>0311-UNPFF</t>
  </si>
  <si>
    <t>$ 3314,69</t>
  </si>
  <si>
    <t>0748-RDGGM</t>
  </si>
  <si>
    <t>$ 109,5</t>
  </si>
  <si>
    <t>$ 10308,75</t>
  </si>
  <si>
    <t>8260-NGFNY</t>
  </si>
  <si>
    <t>2656-TABEH</t>
  </si>
  <si>
    <t>$ 533,08</t>
  </si>
  <si>
    <t>4282-YMKNA</t>
  </si>
  <si>
    <t>$ 854,92</t>
  </si>
  <si>
    <t>3285-UCQVC</t>
  </si>
  <si>
    <t>$ 28,6</t>
  </si>
  <si>
    <t>$ 973,55</t>
  </si>
  <si>
    <t>9053-JZFKV</t>
  </si>
  <si>
    <t>$ 116,2</t>
  </si>
  <si>
    <t>$ 10022,26</t>
  </si>
  <si>
    <t>3190-XFANI</t>
  </si>
  <si>
    <t>$ 5999,18</t>
  </si>
  <si>
    <t>4160-AMJTL</t>
  </si>
  <si>
    <t>$ 387,9</t>
  </si>
  <si>
    <t>5357-TZHPP</t>
  </si>
  <si>
    <t>$ 1009,7</t>
  </si>
  <si>
    <t>5931-FLJJF</t>
  </si>
  <si>
    <t>$ 559,67</t>
  </si>
  <si>
    <t>3580-REOAC</t>
  </si>
  <si>
    <t>$ 931,2</t>
  </si>
  <si>
    <t>6543-CPZMK</t>
  </si>
  <si>
    <t>$ 258,95</t>
  </si>
  <si>
    <t>3158-MOERK</t>
  </si>
  <si>
    <t>$ 271,48</t>
  </si>
  <si>
    <t>7943-RQCHR</t>
  </si>
  <si>
    <t>$ 94,75</t>
  </si>
  <si>
    <t>$ 1010,53</t>
  </si>
  <si>
    <t>1208-DNHLN</t>
  </si>
  <si>
    <t>$ 48,35</t>
  </si>
  <si>
    <t>$ 1200,55</t>
  </si>
  <si>
    <t>5949-EBSQK</t>
  </si>
  <si>
    <t>$ 61,45</t>
  </si>
  <si>
    <t>$ 338,51</t>
  </si>
  <si>
    <t>8816-VXNZD</t>
  </si>
  <si>
    <t>$ 75,1</t>
  </si>
  <si>
    <t>$ 81,04</t>
  </si>
  <si>
    <t>2839-RFSQE</t>
  </si>
  <si>
    <t>$ 20,65</t>
  </si>
  <si>
    <t>$ 88,12</t>
  </si>
  <si>
    <t>4877-EVATK</t>
  </si>
  <si>
    <t>$ 66,77</t>
  </si>
  <si>
    <t>8714-EUHJO</t>
  </si>
  <si>
    <t>$ 91,15</t>
  </si>
  <si>
    <t>$ 4194,22</t>
  </si>
  <si>
    <t>7762-URZQH</t>
  </si>
  <si>
    <t>$ 106,05</t>
  </si>
  <si>
    <t>$ 8533,01</t>
  </si>
  <si>
    <t>9801-GDWGV</t>
  </si>
  <si>
    <t>$ 103,45</t>
  </si>
  <si>
    <t>$ 5349,31</t>
  </si>
  <si>
    <t>5143-WMWOG</t>
  </si>
  <si>
    <t>$ 37,56</t>
  </si>
  <si>
    <t>7384-GHBPI</t>
  </si>
  <si>
    <t>$ 35,15</t>
  </si>
  <si>
    <t>4208-UFFGW</t>
  </si>
  <si>
    <t>$ 138,39</t>
  </si>
  <si>
    <t>8644-XLFBW</t>
  </si>
  <si>
    <t>$ 100,11</t>
  </si>
  <si>
    <t>3070-DVEYC</t>
  </si>
  <si>
    <t>$ 771,95</t>
  </si>
  <si>
    <t>7235-NXZCP</t>
  </si>
  <si>
    <t>$ 74,85</t>
  </si>
  <si>
    <t>$ 247,22</t>
  </si>
  <si>
    <t>7752-XUSCI</t>
  </si>
  <si>
    <t>$ 7038,45</t>
  </si>
  <si>
    <t>6032-KRXXO</t>
  </si>
  <si>
    <t>$ 90,25</t>
  </si>
  <si>
    <t>$ 3657,15</t>
  </si>
  <si>
    <t>2249-YPRNG</t>
  </si>
  <si>
    <t>$ 105,85</t>
  </si>
  <si>
    <t>$ 2815,45</t>
  </si>
  <si>
    <t>6121-VZNQB</t>
  </si>
  <si>
    <t>$ 19,1</t>
  </si>
  <si>
    <t>$ 53,89</t>
  </si>
  <si>
    <t>4760-XOHVN</t>
  </si>
  <si>
    <t>$ 48,18</t>
  </si>
  <si>
    <t>4919-MOAVT</t>
  </si>
  <si>
    <t>$ 338,24</t>
  </si>
  <si>
    <t>4745-LSPLO</t>
  </si>
  <si>
    <t>$ 40,35</t>
  </si>
  <si>
    <t>0397-GZBBC</t>
  </si>
  <si>
    <t>$ 6202,64</t>
  </si>
  <si>
    <t>2398-YPMUR</t>
  </si>
  <si>
    <t>$ 1498,93</t>
  </si>
  <si>
    <t>4124-MMETB</t>
  </si>
  <si>
    <t>$ 3162,71</t>
  </si>
  <si>
    <t>5868-CZJDR</t>
  </si>
  <si>
    <t>$ 31,35</t>
  </si>
  <si>
    <t>$ 111,35</t>
  </si>
  <si>
    <t>4529-CKBCL</t>
  </si>
  <si>
    <t>$ 255,63</t>
  </si>
  <si>
    <t>6769-DCQLI</t>
  </si>
  <si>
    <t>$ 7989,93</t>
  </si>
  <si>
    <t>0337-CNPZE</t>
  </si>
  <si>
    <t>$ 106,3</t>
  </si>
  <si>
    <t>$ 5001,08</t>
  </si>
  <si>
    <t>2876-VBBBL</t>
  </si>
  <si>
    <t>$ 30,96</t>
  </si>
  <si>
    <t>1853-UDXBW</t>
  </si>
  <si>
    <t>$ 108,8</t>
  </si>
  <si>
    <t>3640-PHQXK</t>
  </si>
  <si>
    <t>$ 2961,95</t>
  </si>
  <si>
    <t>3207-OYBWH</t>
  </si>
  <si>
    <t>$ 8259,33</t>
  </si>
  <si>
    <t>6425-YQLLO</t>
  </si>
  <si>
    <t>$ 8806,75</t>
  </si>
  <si>
    <t>3754-DXMRT</t>
  </si>
  <si>
    <t>$ 179,97</t>
  </si>
  <si>
    <t>7137-RYLPP</t>
  </si>
  <si>
    <t>$ 4895,72</t>
  </si>
  <si>
    <t>9912-GVSEQ</t>
  </si>
  <si>
    <t>$ 2622,83</t>
  </si>
  <si>
    <t>3192-NQECA</t>
  </si>
  <si>
    <t>$ 8617,57</t>
  </si>
  <si>
    <t>9367-WXLCH</t>
  </si>
  <si>
    <t>$ 835,28</t>
  </si>
  <si>
    <t>0471-LVHGK</t>
  </si>
  <si>
    <t>$ 3653,51</t>
  </si>
  <si>
    <t>7470-MCQTK</t>
  </si>
  <si>
    <t>$ 48,75</t>
  </si>
  <si>
    <t>$ 633,4</t>
  </si>
  <si>
    <t>0235-KGSLC</t>
  </si>
  <si>
    <t>8835-VSDSE</t>
  </si>
  <si>
    <t>$ 160,97</t>
  </si>
  <si>
    <t>0689-NKYLF</t>
  </si>
  <si>
    <t>$ 83,2</t>
  </si>
  <si>
    <t>$ 1520,8</t>
  </si>
  <si>
    <t>5616-PRTNT</t>
  </si>
  <si>
    <t>$ 830,1</t>
  </si>
  <si>
    <t>5502-RLUYV</t>
  </si>
  <si>
    <t>$ 103,95</t>
  </si>
  <si>
    <t>$ 10013,7</t>
  </si>
  <si>
    <t>1541-ETJZO</t>
  </si>
  <si>
    <t>$ 119,88</t>
  </si>
  <si>
    <t>3669-LVWZB</t>
  </si>
  <si>
    <t>$ 305,95</t>
  </si>
  <si>
    <t>9445-SZLCH</t>
  </si>
  <si>
    <t>$ 97,35</t>
  </si>
  <si>
    <t>$ 4335,3</t>
  </si>
  <si>
    <t>0612-RTZZA</t>
  </si>
  <si>
    <t>1075-BGWOH</t>
  </si>
  <si>
    <t>$ 1830,11</t>
  </si>
  <si>
    <t>5299-RULOA</t>
  </si>
  <si>
    <t>$ 1309,45</t>
  </si>
  <si>
    <t>6393-WRYZE</t>
  </si>
  <si>
    <t>$ 97,65</t>
  </si>
  <si>
    <t>$ 4680,77</t>
  </si>
  <si>
    <t>7893-IXHRQ</t>
  </si>
  <si>
    <t>$ 36,46</t>
  </si>
  <si>
    <t>1092-GANHU</t>
  </si>
  <si>
    <t>$ 1833,92</t>
  </si>
  <si>
    <t>5445-UTODQ</t>
  </si>
  <si>
    <t>$ 81,1</t>
  </si>
  <si>
    <t>$ 657,71</t>
  </si>
  <si>
    <t>3074-GQWYX</t>
  </si>
  <si>
    <t>$ 592,15</t>
  </si>
  <si>
    <t>1323-OOEPC</t>
  </si>
  <si>
    <t>$ 7361,72</t>
  </si>
  <si>
    <t>6857-VWJDT</t>
  </si>
  <si>
    <t>$ 127,98</t>
  </si>
  <si>
    <t>3440-JPSCL</t>
  </si>
  <si>
    <t>$ 578,61</t>
  </si>
  <si>
    <t>5980-NOPLP</t>
  </si>
  <si>
    <t>$ 4858,66</t>
  </si>
  <si>
    <t>0156-FVPTA</t>
  </si>
  <si>
    <t>$ 1751,98</t>
  </si>
  <si>
    <t>4523-WXCEF</t>
  </si>
  <si>
    <t>$ 6584,47</t>
  </si>
  <si>
    <t>1260-TTRXI</t>
  </si>
  <si>
    <t>$ 54,3</t>
  </si>
  <si>
    <t>$ 435,9</t>
  </si>
  <si>
    <t>1447-GIQMR</t>
  </si>
  <si>
    <t>$ 69,15</t>
  </si>
  <si>
    <t>$ 71,35</t>
  </si>
  <si>
    <t>8775-CEBBJ</t>
  </si>
  <si>
    <t>$ 44,2</t>
  </si>
  <si>
    <t>$ 780,63</t>
  </si>
  <si>
    <t>4598-XLKNJ</t>
  </si>
  <si>
    <t>$ 2995,07</t>
  </si>
  <si>
    <t>3842-IYKUE</t>
  </si>
  <si>
    <t>$ 4603,51</t>
  </si>
  <si>
    <t>7963-GQRMY</t>
  </si>
  <si>
    <t>$ 44,3</t>
  </si>
  <si>
    <t>$ 267,88</t>
  </si>
  <si>
    <t>9804-ICWBG</t>
  </si>
  <si>
    <t>1740-CSDJP</t>
  </si>
  <si>
    <t>$ 35,25</t>
  </si>
  <si>
    <t>0407-BDJKB</t>
  </si>
  <si>
    <t>$ 95,75</t>
  </si>
  <si>
    <t>$ 7856,1</t>
  </si>
  <si>
    <t>3683-QKIUE</t>
  </si>
  <si>
    <t>$ 419,51</t>
  </si>
  <si>
    <t>0378-XSZPU</t>
  </si>
  <si>
    <t>$ 60,3</t>
  </si>
  <si>
    <t>$ 4562,56</t>
  </si>
  <si>
    <t>6087-MVHJH</t>
  </si>
  <si>
    <t>$ 88,45</t>
  </si>
  <si>
    <t>$ 1846,9</t>
  </si>
  <si>
    <t>2612-RRIDN</t>
  </si>
  <si>
    <t>$ 477,33</t>
  </si>
  <si>
    <t>3235-ETOOB</t>
  </si>
  <si>
    <t>$ 993,18</t>
  </si>
  <si>
    <t>5940-NFXKV</t>
  </si>
  <si>
    <t>$ 83,65</t>
  </si>
  <si>
    <t>$ 1863,46</t>
  </si>
  <si>
    <t>1213-NGCUN</t>
  </si>
  <si>
    <t>$ 49,65</t>
  </si>
  <si>
    <t>$ 560,69</t>
  </si>
  <si>
    <t>5649-VUKMC</t>
  </si>
  <si>
    <t>$ 1532,87</t>
  </si>
  <si>
    <t>6457-GIRWB</t>
  </si>
  <si>
    <t>$ 91,38</t>
  </si>
  <si>
    <t>6235-VDHOM</t>
  </si>
  <si>
    <t>$ 28,45</t>
  </si>
  <si>
    <t>$ 131,05</t>
  </si>
  <si>
    <t>8999-BOHSE</t>
  </si>
  <si>
    <t>$ 89,7</t>
  </si>
  <si>
    <t>$ 1091,26</t>
  </si>
  <si>
    <t>4086-YQSNZ</t>
  </si>
  <si>
    <t>$ 80,4</t>
  </si>
  <si>
    <t>$ 233,92</t>
  </si>
  <si>
    <t>9134-CEQMF</t>
  </si>
  <si>
    <t>$ 772,11</t>
  </si>
  <si>
    <t>2815-CPTUL</t>
  </si>
  <si>
    <t>$ 330,77</t>
  </si>
  <si>
    <t>5143-EGQFK</t>
  </si>
  <si>
    <t>$ 29,65</t>
  </si>
  <si>
    <t>$ 401,4</t>
  </si>
  <si>
    <t>3296-SILRA</t>
  </si>
  <si>
    <t>$ 117,56</t>
  </si>
  <si>
    <t>3551-HUAZH</t>
  </si>
  <si>
    <t>$ 85,48</t>
  </si>
  <si>
    <t>4285-GYRQC</t>
  </si>
  <si>
    <t>$ 86,25</t>
  </si>
  <si>
    <t>$ 899,72</t>
  </si>
  <si>
    <t>2691-NZETQ</t>
  </si>
  <si>
    <t>$ 1200,86</t>
  </si>
  <si>
    <t>7786-WBJYI</t>
  </si>
  <si>
    <t>$ 429,35</t>
  </si>
  <si>
    <t>1383-EZRWL</t>
  </si>
  <si>
    <t>$ 502,39</t>
  </si>
  <si>
    <t>4971-PUYQO</t>
  </si>
  <si>
    <t>$ 3024,03</t>
  </si>
  <si>
    <t>3422-LYEPQ</t>
  </si>
  <si>
    <t>$ 89,84</t>
  </si>
  <si>
    <t>8111-RKSPX</t>
  </si>
  <si>
    <t>$ 72,2</t>
  </si>
  <si>
    <t>$ 425,47</t>
  </si>
  <si>
    <t>6110-OHIHY</t>
  </si>
  <si>
    <t>$ 426,88</t>
  </si>
  <si>
    <t>6394-MFYNG</t>
  </si>
  <si>
    <t>$ 107,4</t>
  </si>
  <si>
    <t>$ 5370,42</t>
  </si>
  <si>
    <t>0823-HSCDJ</t>
  </si>
  <si>
    <t>$ 2580,9</t>
  </si>
  <si>
    <t>4187-CINZD</t>
  </si>
  <si>
    <t>$ 4706,18</t>
  </si>
  <si>
    <t>9490-DFPMD</t>
  </si>
  <si>
    <t>$ 3941,61</t>
  </si>
  <si>
    <t>6861-XWTWQ</t>
  </si>
  <si>
    <t>$ 965,89</t>
  </si>
  <si>
    <t>0495-ZBNGW</t>
  </si>
  <si>
    <t>$ 397,25</t>
  </si>
  <si>
    <t>6161-UUUTA</t>
  </si>
  <si>
    <t>$ 269,84</t>
  </si>
  <si>
    <t>4369-HTUIF</t>
  </si>
  <si>
    <t>$ 680,06</t>
  </si>
  <si>
    <t>7136-RVDTZ</t>
  </si>
  <si>
    <t>$ 3264,45</t>
  </si>
  <si>
    <t>6599-RCLCJ</t>
  </si>
  <si>
    <t>$ 5482,69</t>
  </si>
  <si>
    <t>0680-DFNNY</t>
  </si>
  <si>
    <t>$ 2114,55</t>
  </si>
  <si>
    <t>6326-MTTXK</t>
  </si>
  <si>
    <t>$ 845,71</t>
  </si>
  <si>
    <t>6311-UEUME</t>
  </si>
  <si>
    <t>$ 78,9</t>
  </si>
  <si>
    <t>$ 3669,72</t>
  </si>
  <si>
    <t>9436-ZBZCT</t>
  </si>
  <si>
    <t>$ 1579,5</t>
  </si>
  <si>
    <t>7517-SAWMO</t>
  </si>
  <si>
    <t>$ 73,2</t>
  </si>
  <si>
    <t>$ 1930,35</t>
  </si>
  <si>
    <t>6770-XUAGN</t>
  </si>
  <si>
    <t>$ 21</t>
  </si>
  <si>
    <t>$ 37,66</t>
  </si>
  <si>
    <t>5419-KLXBN</t>
  </si>
  <si>
    <t>$ 2873,75</t>
  </si>
  <si>
    <t>0524-IAVZO</t>
  </si>
  <si>
    <t>$ 2768,85</t>
  </si>
  <si>
    <t>1583-IHQZE</t>
  </si>
  <si>
    <t>$ 1582,15</t>
  </si>
  <si>
    <t>2636-OHFMN</t>
  </si>
  <si>
    <t>$ 201</t>
  </si>
  <si>
    <t>8931-GJJIQ</t>
  </si>
  <si>
    <t>$ 1070,6</t>
  </si>
  <si>
    <t>7593-JNWRU</t>
  </si>
  <si>
    <t>$ 44,6</t>
  </si>
  <si>
    <t>$ 556</t>
  </si>
  <si>
    <t>2195-ZRVAX</t>
  </si>
  <si>
    <t>$ 6125,87</t>
  </si>
  <si>
    <t>4749-VFKVB</t>
  </si>
  <si>
    <t>$ 96,59</t>
  </si>
  <si>
    <t>0564-JJHGS</t>
  </si>
  <si>
    <t>$ 1002,08</t>
  </si>
  <si>
    <t>0876-WDUUZ</t>
  </si>
  <si>
    <t>$ 85,4</t>
  </si>
  <si>
    <t>$ 643,45</t>
  </si>
  <si>
    <t>0617-FHSGK</t>
  </si>
  <si>
    <t>$ 4633,22</t>
  </si>
  <si>
    <t>4510-HIMLV</t>
  </si>
  <si>
    <t>$ 102,66</t>
  </si>
  <si>
    <t>1725-IQNIY</t>
  </si>
  <si>
    <t>$ 109,75</t>
  </si>
  <si>
    <t>$ 8383,06</t>
  </si>
  <si>
    <t>1915-IOFGU</t>
  </si>
  <si>
    <t>$ 70,5</t>
  </si>
  <si>
    <t>$ 111,89</t>
  </si>
  <si>
    <t>4925-LMHOK</t>
  </si>
  <si>
    <t>$ 1161,55</t>
  </si>
  <si>
    <t>6892-EZDTG</t>
  </si>
  <si>
    <t>$ 91,65</t>
  </si>
  <si>
    <t>$ 452,64</t>
  </si>
  <si>
    <t>3034-ZBEQN</t>
  </si>
  <si>
    <t>$ 1604,5</t>
  </si>
  <si>
    <t>8718-PTMEZ</t>
  </si>
  <si>
    <t>$ 31,05</t>
  </si>
  <si>
    <t>$ 347,25</t>
  </si>
  <si>
    <t>6142-VSJQO</t>
  </si>
  <si>
    <t>$ 44,35</t>
  </si>
  <si>
    <t>$ 84,77</t>
  </si>
  <si>
    <t>3799-ISUZQ</t>
  </si>
  <si>
    <t>$ 777,44</t>
  </si>
  <si>
    <t>7240-ETPTR</t>
  </si>
  <si>
    <t>$ 452,2</t>
  </si>
  <si>
    <t>1522-VVDMG</t>
  </si>
  <si>
    <t>$ 717,39</t>
  </si>
  <si>
    <t>3797-VTIDR</t>
  </si>
  <si>
    <t>$ 23,45</t>
  </si>
  <si>
    <t>3982-XWFZQ</t>
  </si>
  <si>
    <t>$ 2628,34</t>
  </si>
  <si>
    <t>6615-ZGEDR</t>
  </si>
  <si>
    <t>$ 21,61</t>
  </si>
  <si>
    <t>2869-ADAWR</t>
  </si>
  <si>
    <t>$ 4607,62</t>
  </si>
  <si>
    <t>6906-ANDWJ</t>
  </si>
  <si>
    <t>$ 1626,7</t>
  </si>
  <si>
    <t>9412-ARGBX</t>
  </si>
  <si>
    <t>$ 6045,77</t>
  </si>
  <si>
    <t>2656-FMOKZ</t>
  </si>
  <si>
    <t>$ 74,45</t>
  </si>
  <si>
    <t>$ 1806,75</t>
  </si>
  <si>
    <t>7534-BFESC</t>
  </si>
  <si>
    <t>$ 76,1</t>
  </si>
  <si>
    <t>$ 2453,58</t>
  </si>
  <si>
    <t>1374-DMZUI</t>
  </si>
  <si>
    <t>$ 94,3</t>
  </si>
  <si>
    <t>5047-LHVLY</t>
  </si>
  <si>
    <t>$ 89,93</t>
  </si>
  <si>
    <t>4514-GFCFI</t>
  </si>
  <si>
    <t>$ 1630,31</t>
  </si>
  <si>
    <t>5130-IEKQT</t>
  </si>
  <si>
    <t>$ 3813,75</t>
  </si>
  <si>
    <t>0354-WYROK</t>
  </si>
  <si>
    <t>$ 4397,75</t>
  </si>
  <si>
    <t>3318-OSATS</t>
  </si>
  <si>
    <t>$ 4782,55</t>
  </si>
  <si>
    <t>9189-JWSHV</t>
  </si>
  <si>
    <t>$ 2585,17</t>
  </si>
  <si>
    <t>1112-CUNAO</t>
  </si>
  <si>
    <t>$ 89,85</t>
  </si>
  <si>
    <t>$ 1489,15</t>
  </si>
  <si>
    <t>6927-WTFIV</t>
  </si>
  <si>
    <t>$ 71,3</t>
  </si>
  <si>
    <t>$ 1503,4</t>
  </si>
  <si>
    <t>6595-YGXIT</t>
  </si>
  <si>
    <t>$ 3482,7</t>
  </si>
  <si>
    <t>1389-CXMLU</t>
  </si>
  <si>
    <t>$ 368,06</t>
  </si>
  <si>
    <t>1564-NTYXF</t>
  </si>
  <si>
    <t>$ 1185,05</t>
  </si>
  <si>
    <t>1285-OKIPP</t>
  </si>
  <si>
    <t>$ 103,1</t>
  </si>
  <si>
    <t>4959-JOSRX</t>
  </si>
  <si>
    <t>$ 140,93</t>
  </si>
  <si>
    <t>1343-EHPYB</t>
  </si>
  <si>
    <t>$ 103,4</t>
  </si>
  <si>
    <t>$ 9686,85</t>
  </si>
  <si>
    <t>0970-ETWGE</t>
  </si>
  <si>
    <t>$ 132,01</t>
  </si>
  <si>
    <t>7133-VBDCG</t>
  </si>
  <si>
    <t>$ 2685,6</t>
  </si>
  <si>
    <t>3900-AQPHZ</t>
  </si>
  <si>
    <t>$ 69,41</t>
  </si>
  <si>
    <t>3804-RVTGV</t>
  </si>
  <si>
    <t>$ 7128,4</t>
  </si>
  <si>
    <t>5536-RTPWK</t>
  </si>
  <si>
    <t>$ 5843,03</t>
  </si>
  <si>
    <t>6270-OMFIW</t>
  </si>
  <si>
    <t>$ 8454,25</t>
  </si>
  <si>
    <t>0125-LZQXK</t>
  </si>
  <si>
    <t>$ 2242,75</t>
  </si>
  <si>
    <t>1579-KLYDT</t>
  </si>
  <si>
    <t>$ 90,45</t>
  </si>
  <si>
    <t>$ 844,82</t>
  </si>
  <si>
    <t>4030-VPZBD</t>
  </si>
  <si>
    <t>$ 30,9</t>
  </si>
  <si>
    <t>$ 59,05</t>
  </si>
  <si>
    <t>3703-VAVCL</t>
  </si>
  <si>
    <t>$ 283,89</t>
  </si>
  <si>
    <t>9254-RBFON</t>
  </si>
  <si>
    <t>$ 1796,75</t>
  </si>
  <si>
    <t>4566-GOLUK</t>
  </si>
  <si>
    <t>$ 107,35</t>
  </si>
  <si>
    <t>$ 6892,73</t>
  </si>
  <si>
    <t>4958-GZWIY</t>
  </si>
  <si>
    <t>$ 48,7</t>
  </si>
  <si>
    <t>$ 376,16</t>
  </si>
  <si>
    <t>3571-RFHAR</t>
  </si>
  <si>
    <t>$ 109,15</t>
  </si>
  <si>
    <t>$ 7689,6</t>
  </si>
  <si>
    <t>4588-YBNIB</t>
  </si>
  <si>
    <t>$ 24,96</t>
  </si>
  <si>
    <t>5590-BYNII</t>
  </si>
  <si>
    <t>$ 2885,46</t>
  </si>
  <si>
    <t>7613-LLQFO</t>
  </si>
  <si>
    <t>$ 1207,87</t>
  </si>
  <si>
    <t>7112-OPOTK</t>
  </si>
  <si>
    <t>$ 68,25</t>
  </si>
  <si>
    <t>$ 3122,87</t>
  </si>
  <si>
    <t>8229-TNIQA</t>
  </si>
  <si>
    <t>$ 356,55</t>
  </si>
  <si>
    <t>2165-VOEGB</t>
  </si>
  <si>
    <t>$ 6802,69</t>
  </si>
  <si>
    <t>2219-MVUSO</t>
  </si>
  <si>
    <t>$ 722,64</t>
  </si>
  <si>
    <t>2873-ZLIWT</t>
  </si>
  <si>
    <t>$ 3384,25</t>
  </si>
  <si>
    <t>1455-UGQVH</t>
  </si>
  <si>
    <t>$ 1048,65</t>
  </si>
  <si>
    <t>3428-XZMAZ</t>
  </si>
  <si>
    <t>$ 115,21</t>
  </si>
  <si>
    <t>2889-FPWRM</t>
  </si>
  <si>
    <t>$ 117,8</t>
  </si>
  <si>
    <t>$ 11195,44</t>
  </si>
  <si>
    <t>8627-EHGIP</t>
  </si>
  <si>
    <t>$ 2375,4</t>
  </si>
  <si>
    <t>0511-JTEOY</t>
  </si>
  <si>
    <t>$ 71,1</t>
  </si>
  <si>
    <t>$ 81,29</t>
  </si>
  <si>
    <t>6101-IMRMM</t>
  </si>
  <si>
    <t>$ 684,93</t>
  </si>
  <si>
    <t>8943-URTMR</t>
  </si>
  <si>
    <t>$ 210,78</t>
  </si>
  <si>
    <t>2955-PSXOE</t>
  </si>
  <si>
    <t>$ 63,72</t>
  </si>
  <si>
    <t>9048-JVYVF</t>
  </si>
  <si>
    <t>$ 298,27</t>
  </si>
  <si>
    <t>1902-XBTFB</t>
  </si>
  <si>
    <t>$ 2872,26</t>
  </si>
  <si>
    <t>2794-XIMMO</t>
  </si>
  <si>
    <t>$ 60,45</t>
  </si>
  <si>
    <t>$ 3184,25</t>
  </si>
  <si>
    <t>7394-FKDNK</t>
  </si>
  <si>
    <t>$ 89,45</t>
  </si>
  <si>
    <t>$ 1091,69</t>
  </si>
  <si>
    <t>6331-LWDTQ</t>
  </si>
  <si>
    <t>$ 72,15</t>
  </si>
  <si>
    <t>$ 1211,75</t>
  </si>
  <si>
    <t>1597-FZREH</t>
  </si>
  <si>
    <t>$ 244,08</t>
  </si>
  <si>
    <t>0727-IWKVK</t>
  </si>
  <si>
    <t>$ 914,32</t>
  </si>
  <si>
    <t>6437-UKHMV</t>
  </si>
  <si>
    <t>$ 788,49</t>
  </si>
  <si>
    <t>1984-FCOWB</t>
  </si>
  <si>
    <t>$ 10756,15</t>
  </si>
  <si>
    <t>4143-OOBWZ</t>
  </si>
  <si>
    <t>$ 81,3</t>
  </si>
  <si>
    <t>$ 541,85</t>
  </si>
  <si>
    <t>4786-UKSNZ</t>
  </si>
  <si>
    <t>$ 31,45</t>
  </si>
  <si>
    <t>9185-TQCVP</t>
  </si>
  <si>
    <t>$ 1398,92</t>
  </si>
  <si>
    <t>0702-PGIBZ</t>
  </si>
  <si>
    <t>$ 101,7</t>
  </si>
  <si>
    <t>$ 467,71</t>
  </si>
  <si>
    <t>7551-DACSP</t>
  </si>
  <si>
    <t>$ 335,41</t>
  </si>
  <si>
    <t>1444-VVSGW</t>
  </si>
  <si>
    <t>$ 115,65</t>
  </si>
  <si>
    <t>$ 9180,75</t>
  </si>
  <si>
    <t>5712-PTIWW</t>
  </si>
  <si>
    <t>$ 184,73</t>
  </si>
  <si>
    <t>2856-HYAPG</t>
  </si>
  <si>
    <t>$ 68,65</t>
  </si>
  <si>
    <t>7242-QZLXF</t>
  </si>
  <si>
    <t>$ 25,3</t>
  </si>
  <si>
    <t>$ 35,3</t>
  </si>
  <si>
    <t>8976-OQHGT</t>
  </si>
  <si>
    <t>$ 56,5</t>
  </si>
  <si>
    <t>$ 405,94</t>
  </si>
  <si>
    <t>4501-EQDRN</t>
  </si>
  <si>
    <t>$ 91,22</t>
  </si>
  <si>
    <t>6797-LNAQX</t>
  </si>
  <si>
    <t>$ 8950,8</t>
  </si>
  <si>
    <t>3346-BRMIS</t>
  </si>
  <si>
    <t>$ 810,7</t>
  </si>
  <si>
    <t>1304-NECVQ</t>
  </si>
  <si>
    <t>$ 78,55</t>
  </si>
  <si>
    <t>$ 237,47</t>
  </si>
  <si>
    <t>3009-JWMPU</t>
  </si>
  <si>
    <t>$ 7529,08</t>
  </si>
  <si>
    <t>8357-EQXFO</t>
  </si>
  <si>
    <t>$ 965,13</t>
  </si>
  <si>
    <t>5835-BEQEU</t>
  </si>
  <si>
    <t>$ 76,95</t>
  </si>
  <si>
    <t>$ 353,54</t>
  </si>
  <si>
    <t>0761-AETCS</t>
  </si>
  <si>
    <t>$ 19,3</t>
  </si>
  <si>
    <t>$ 44,92</t>
  </si>
  <si>
    <t>2514-GINMM</t>
  </si>
  <si>
    <t>$ 128,47</t>
  </si>
  <si>
    <t>2027-FECZV</t>
  </si>
  <si>
    <t>$ 106,7</t>
  </si>
  <si>
    <t>$ 1556,18</t>
  </si>
  <si>
    <t>6331-EWIEB</t>
  </si>
  <si>
    <t>$ 1761,7</t>
  </si>
  <si>
    <t>6386-SZZKH</t>
  </si>
  <si>
    <t>$ 107,95</t>
  </si>
  <si>
    <t>$ 5609,25</t>
  </si>
  <si>
    <t>7638-QVMVY</t>
  </si>
  <si>
    <t>$ 79</t>
  </si>
  <si>
    <t>$ 705,58</t>
  </si>
  <si>
    <t>6379-RXJRQ</t>
  </si>
  <si>
    <t>$ 845,26</t>
  </si>
  <si>
    <t>5906-CVLHP</t>
  </si>
  <si>
    <t>$ 4211,6</t>
  </si>
  <si>
    <t>2403-BCASL</t>
  </si>
  <si>
    <t>$ 111,95</t>
  </si>
  <si>
    <t>$ 6381,54</t>
  </si>
  <si>
    <t>8327-LZKAS</t>
  </si>
  <si>
    <t>$ 107,55</t>
  </si>
  <si>
    <t>$ 5269,02</t>
  </si>
  <si>
    <t>8775-LHDJH</t>
  </si>
  <si>
    <t>$ 103,62</t>
  </si>
  <si>
    <t>6230-BSUXY</t>
  </si>
  <si>
    <t>$ 127,5</t>
  </si>
  <si>
    <t>5650-VDUDS</t>
  </si>
  <si>
    <t>6641-XRPSU</t>
  </si>
  <si>
    <t>$ 2563,54</t>
  </si>
  <si>
    <t>5669-SRAIP</t>
  </si>
  <si>
    <t>$ 39,5</t>
  </si>
  <si>
    <t>$ 171,48</t>
  </si>
  <si>
    <t>0772-GYEQQ</t>
  </si>
  <si>
    <t>$ 410,25</t>
  </si>
  <si>
    <t>4317-VTEOA</t>
  </si>
  <si>
    <t>$ 93,78</t>
  </si>
  <si>
    <t>7716-YTYHG</t>
  </si>
  <si>
    <t>$ 82,05</t>
  </si>
  <si>
    <t>$ 5179,55</t>
  </si>
  <si>
    <t>0519-XUZJU</t>
  </si>
  <si>
    <t>6618-RYATB</t>
  </si>
  <si>
    <t>6513-EECDB</t>
  </si>
  <si>
    <t>$ 110,47</t>
  </si>
  <si>
    <t>8000-REIQB</t>
  </si>
  <si>
    <t>9667-EQRXU</t>
  </si>
  <si>
    <t>$ 40,3</t>
  </si>
  <si>
    <t>$ 1272,95</t>
  </si>
  <si>
    <t>3398-FSHON</t>
  </si>
  <si>
    <t>$ 91,3</t>
  </si>
  <si>
    <t>$ 1502,62</t>
  </si>
  <si>
    <t>0723-DRCLG</t>
  </si>
  <si>
    <t>$ 115,72</t>
  </si>
  <si>
    <t>2472-OVKUP</t>
  </si>
  <si>
    <t>$ 91</t>
  </si>
  <si>
    <t>$ 783,48</t>
  </si>
  <si>
    <t>4237-RLAQD</t>
  </si>
  <si>
    <t>3523-QRQLL</t>
  </si>
  <si>
    <t>$ 2219,51</t>
  </si>
  <si>
    <t>7594-RQHXR</t>
  </si>
  <si>
    <t>$ 101,32</t>
  </si>
  <si>
    <t>0133-BMFZO</t>
  </si>
  <si>
    <t>$ 255,27</t>
  </si>
  <si>
    <t>8601-QACRS</t>
  </si>
  <si>
    <t>$ 455,45</t>
  </si>
  <si>
    <t>9821-POOTN</t>
  </si>
  <si>
    <t>$ 4272,65</t>
  </si>
  <si>
    <t>0067-DKWBL</t>
  </si>
  <si>
    <t>$ 49,25</t>
  </si>
  <si>
    <t>$ 179,08</t>
  </si>
  <si>
    <t>8017-LXHFA</t>
  </si>
  <si>
    <t>$ 3010,51</t>
  </si>
  <si>
    <t>1029-QFBEN</t>
  </si>
  <si>
    <t>$ 19,55</t>
  </si>
  <si>
    <t>$ 57,99</t>
  </si>
  <si>
    <t>3806-DXQOM</t>
  </si>
  <si>
    <t>$ 33,65</t>
  </si>
  <si>
    <t>$ 137,85</t>
  </si>
  <si>
    <t>1143-NMNQJ</t>
  </si>
  <si>
    <t>$ 197,94</t>
  </si>
  <si>
    <t>3763-GCZHZ</t>
  </si>
  <si>
    <t>$ 8214,62</t>
  </si>
  <si>
    <t>1322-AGOQM</t>
  </si>
  <si>
    <t>$ 30,3</t>
  </si>
  <si>
    <t>$ 1380,1</t>
  </si>
  <si>
    <t>1142-WACZW</t>
  </si>
  <si>
    <t>$ 29,85</t>
  </si>
  <si>
    <t>5597-GLBUC</t>
  </si>
  <si>
    <t>$ 108,42</t>
  </si>
  <si>
    <t>8854-CCVSQ</t>
  </si>
  <si>
    <t>$ 2181,56</t>
  </si>
  <si>
    <t>7270-BDIOA</t>
  </si>
  <si>
    <t>$ 2261,98</t>
  </si>
  <si>
    <t>6861-OKBCE</t>
  </si>
  <si>
    <t>$ 585,01</t>
  </si>
  <si>
    <t>4817-QRJSX</t>
  </si>
  <si>
    <t>$ 1313,05</t>
  </si>
  <si>
    <t>7273-TEFQD</t>
  </si>
  <si>
    <t>$ 41,15</t>
  </si>
  <si>
    <t>$ 132,2</t>
  </si>
  <si>
    <t>4554-YGZIH</t>
  </si>
  <si>
    <t>$ 5670,33</t>
  </si>
  <si>
    <t>5565-FILXA</t>
  </si>
  <si>
    <t>$ 2149,2</t>
  </si>
  <si>
    <t>0685-MLYYM</t>
  </si>
  <si>
    <t>$ 174,57</t>
  </si>
  <si>
    <t>4883-QICIH</t>
  </si>
  <si>
    <t>$ 2519,91</t>
  </si>
  <si>
    <t>0348-SDKOL</t>
  </si>
  <si>
    <t>$ 102,1</t>
  </si>
  <si>
    <t>$ 6188,98</t>
  </si>
  <si>
    <t>2612-RANWT</t>
  </si>
  <si>
    <t>$ 1530,78</t>
  </si>
  <si>
    <t>7912-SYRQT</t>
  </si>
  <si>
    <t>$ 685,88</t>
  </si>
  <si>
    <t>9095-HFAFX</t>
  </si>
  <si>
    <t>$ 500,6</t>
  </si>
  <si>
    <t>9840-DVNDC</t>
  </si>
  <si>
    <t>$ 511,45</t>
  </si>
  <si>
    <t>8019-ENHXU</t>
  </si>
  <si>
    <t>$ 5702,89</t>
  </si>
  <si>
    <t>2754-XBHTB</t>
  </si>
  <si>
    <t>$ 77,65</t>
  </si>
  <si>
    <t>$ 920,07</t>
  </si>
  <si>
    <t>7156-MXBJE</t>
  </si>
  <si>
    <t>Stayed</t>
  </si>
  <si>
    <t>$ 3799,32</t>
  </si>
  <si>
    <t>3146-MSEGF</t>
  </si>
  <si>
    <t>$ 88,05</t>
  </si>
  <si>
    <t>$ 7900,21</t>
  </si>
  <si>
    <t>4767-HZZHQ</t>
  </si>
  <si>
    <t>$ 2875,9</t>
  </si>
  <si>
    <t>7606-BPHHN</t>
  </si>
  <si>
    <t>$ 3660,43</t>
  </si>
  <si>
    <t>7251-LJBQN</t>
  </si>
  <si>
    <t>$ 5330</t>
  </si>
  <si>
    <t>4782-OSFXZ</t>
  </si>
  <si>
    <t>$ 82,7</t>
  </si>
  <si>
    <t>$ 8495,83</t>
  </si>
  <si>
    <t>9819-FBNSV</t>
  </si>
  <si>
    <t>$ 3446,43</t>
  </si>
  <si>
    <t>7629-WFGLW</t>
  </si>
  <si>
    <t>$ 6096,84</t>
  </si>
  <si>
    <t>0786-IVLAW</t>
  </si>
  <si>
    <t>$ 108,1</t>
  </si>
  <si>
    <t>$ 7474,22</t>
  </si>
  <si>
    <t>8734-DKSTZ</t>
  </si>
  <si>
    <t>$ 923,6</t>
  </si>
  <si>
    <t>3957-HHLMR</t>
  </si>
  <si>
    <t>$ 6623,55</t>
  </si>
  <si>
    <t>9548-LIGTA</t>
  </si>
  <si>
    <t>$ 5988,39</t>
  </si>
  <si>
    <t>4320-QMLLA</t>
  </si>
  <si>
    <t>$ 409,67</t>
  </si>
  <si>
    <t>4102-HLENU</t>
  </si>
  <si>
    <t>$ 65,65</t>
  </si>
  <si>
    <t>$ 5852,46</t>
  </si>
  <si>
    <t>7898-PDWQE</t>
  </si>
  <si>
    <t>$ 7007,99</t>
  </si>
  <si>
    <t>9995-HOTOH</t>
  </si>
  <si>
    <t>$ 59</t>
  </si>
  <si>
    <t>$ 3707,6</t>
  </si>
  <si>
    <t>8189-HBVRW</t>
  </si>
  <si>
    <t>$ 5114,23</t>
  </si>
  <si>
    <t>0727-BNRLG</t>
  </si>
  <si>
    <t>$ 10148,7</t>
  </si>
  <si>
    <t>3062-ICYZQ</t>
  </si>
  <si>
    <t>$ 5928,08</t>
  </si>
  <si>
    <t>9894-QMIMJ</t>
  </si>
  <si>
    <t>$ 1535,77</t>
  </si>
  <si>
    <t>1057-FOGLZ</t>
  </si>
  <si>
    <t>$ 719,3</t>
  </si>
  <si>
    <t>0839-JTCUD</t>
  </si>
  <si>
    <t>$ 8358,61</t>
  </si>
  <si>
    <t>2333-KWEWW</t>
  </si>
  <si>
    <t>$ 861,28</t>
  </si>
  <si>
    <t>5781-BKHOP</t>
  </si>
  <si>
    <t>$ 10335,01</t>
  </si>
  <si>
    <t>3251-YMVWZ</t>
  </si>
  <si>
    <t>$ 3388,51</t>
  </si>
  <si>
    <t>8857-CUPFQ</t>
  </si>
  <si>
    <t>$ 2332,59</t>
  </si>
  <si>
    <t>4647-MUZON</t>
  </si>
  <si>
    <t>$ 95,95</t>
  </si>
  <si>
    <t>$ 2271,58</t>
  </si>
  <si>
    <t>9938-TKDGL</t>
  </si>
  <si>
    <t>$ 9303</t>
  </si>
  <si>
    <t>0129-KPTWJ</t>
  </si>
  <si>
    <t>$ 9139,19</t>
  </si>
  <si>
    <t>1064-FBXNK</t>
  </si>
  <si>
    <t>Joined</t>
  </si>
  <si>
    <t>$ 67,31</t>
  </si>
  <si>
    <t>8993-IZEUX</t>
  </si>
  <si>
    <t>$ 636,49</t>
  </si>
  <si>
    <t>5424-RLQLC</t>
  </si>
  <si>
    <t>$ 59,65</t>
  </si>
  <si>
    <t>$ 743,75</t>
  </si>
  <si>
    <t>9770-KXGQU</t>
  </si>
  <si>
    <t>$ 6869,52</t>
  </si>
  <si>
    <t>2270-CHBFN</t>
  </si>
  <si>
    <t>$ 5500,23</t>
  </si>
  <si>
    <t>2805-AUFQN</t>
  </si>
  <si>
    <t>$ 823,45</t>
  </si>
  <si>
    <t>7435-ZNUYY</t>
  </si>
  <si>
    <t>$ 189,62</t>
  </si>
  <si>
    <t>0864-FVJNJ</t>
  </si>
  <si>
    <t>$ 113,35</t>
  </si>
  <si>
    <t>$ 7679,87</t>
  </si>
  <si>
    <t>4891-NLUBA</t>
  </si>
  <si>
    <t>$ 3751,15</t>
  </si>
  <si>
    <t>0048-PIHNL</t>
  </si>
  <si>
    <t>$ 20,45</t>
  </si>
  <si>
    <t>$ 3330,32</t>
  </si>
  <si>
    <t>9928-BZVLZ</t>
  </si>
  <si>
    <t>$ 49,85</t>
  </si>
  <si>
    <t>$ 552,1</t>
  </si>
  <si>
    <t>8456-QDAVC</t>
  </si>
  <si>
    <t>$ 78,7</t>
  </si>
  <si>
    <t>$ 2029,71</t>
  </si>
  <si>
    <t>2682-KEVRP</t>
  </si>
  <si>
    <t>$ 1173,58</t>
  </si>
  <si>
    <t>3982-DQLUS</t>
  </si>
  <si>
    <t>$ 6279,56</t>
  </si>
  <si>
    <t>2675-DHUTR</t>
  </si>
  <si>
    <t>$ 7585,08</t>
  </si>
  <si>
    <t>8755-IWJHN</t>
  </si>
  <si>
    <t>$ 9825,79</t>
  </si>
  <si>
    <t>7515-LODFU</t>
  </si>
  <si>
    <t>$ 20,3</t>
  </si>
  <si>
    <t>$ 2779,08</t>
  </si>
  <si>
    <t>1658-XUHBX</t>
  </si>
  <si>
    <t>$ 88,75</t>
  </si>
  <si>
    <t>$ 6301,5</t>
  </si>
  <si>
    <t>2452-MRMZF</t>
  </si>
  <si>
    <t>$ 2547,96</t>
  </si>
  <si>
    <t>5481-NTDOH</t>
  </si>
  <si>
    <t>$ 107,05</t>
  </si>
  <si>
    <t>$ 9719,99</t>
  </si>
  <si>
    <t>5248-YGIJN</t>
  </si>
  <si>
    <t>$ 7155,69</t>
  </si>
  <si>
    <t>6728-DKUCO</t>
  </si>
  <si>
    <t>$ 9162,09</t>
  </si>
  <si>
    <t>2393-DIVAI</t>
  </si>
  <si>
    <t>$ 107,81</t>
  </si>
  <si>
    <t>2800-VEQXM</t>
  </si>
  <si>
    <t>$ 236,76</t>
  </si>
  <si>
    <t>0971-QIFJK</t>
  </si>
  <si>
    <t>$ 4340,87</t>
  </si>
  <si>
    <t>5370-IIVVL</t>
  </si>
  <si>
    <t>$ 5210,64</t>
  </si>
  <si>
    <t>7560-QRBXH</t>
  </si>
  <si>
    <t>$ 1377,82</t>
  </si>
  <si>
    <t>1696-MZVAU</t>
  </si>
  <si>
    <t>$ 947,75</t>
  </si>
  <si>
    <t>2348-KCJLT</t>
  </si>
  <si>
    <t>$ 61,5</t>
  </si>
  <si>
    <t>$ 4846,48</t>
  </si>
  <si>
    <t>8532-UEFWH</t>
  </si>
  <si>
    <t>$ 25,75</t>
  </si>
  <si>
    <t>$ 3920,37</t>
  </si>
  <si>
    <t>0234-TEVTT</t>
  </si>
  <si>
    <t>$ 2196,3</t>
  </si>
  <si>
    <t>0679-TDGAK</t>
  </si>
  <si>
    <t>$ 5717,1</t>
  </si>
  <si>
    <t>4531-AUZNK</t>
  </si>
  <si>
    <t>$ 5939,47</t>
  </si>
  <si>
    <t>1498-NHTLT</t>
  </si>
  <si>
    <t>$ 86,75</t>
  </si>
  <si>
    <t>$ 7835,83</t>
  </si>
  <si>
    <t>8710-YGLWG</t>
  </si>
  <si>
    <t>2550-AEVRU</t>
  </si>
  <si>
    <t>$ 53,45</t>
  </si>
  <si>
    <t>$ 4022,57</t>
  </si>
  <si>
    <t>0237-YFUTL</t>
  </si>
  <si>
    <t>$ 7134,3</t>
  </si>
  <si>
    <t>6762-QVYJO</t>
  </si>
  <si>
    <t>$ 3624,35</t>
  </si>
  <si>
    <t>7777-UNYHB</t>
  </si>
  <si>
    <t>4116-IQRFR</t>
  </si>
  <si>
    <t>$ 139,82</t>
  </si>
  <si>
    <t>9070-BCKQP</t>
  </si>
  <si>
    <t>$ 9587,6</t>
  </si>
  <si>
    <t>3370-GQEAL</t>
  </si>
  <si>
    <t>$ 3258,42</t>
  </si>
  <si>
    <t>6538-POCHL</t>
  </si>
  <si>
    <t>$ 3158,59</t>
  </si>
  <si>
    <t>6603-YRDCJ</t>
  </si>
  <si>
    <t>$ 61,05</t>
  </si>
  <si>
    <t>$ 2542,77</t>
  </si>
  <si>
    <t>6859-RKMZJ</t>
  </si>
  <si>
    <t>$ 1094,35</t>
  </si>
  <si>
    <t>2220-IAHLS</t>
  </si>
  <si>
    <t>$ 22,25</t>
  </si>
  <si>
    <t>1452-UZOSF</t>
  </si>
  <si>
    <t>$ 8040,73</t>
  </si>
  <si>
    <t>5996-EBTKM</t>
  </si>
  <si>
    <t>$ 5609,51</t>
  </si>
  <si>
    <t>5628-RKIFK</t>
  </si>
  <si>
    <t>$ 101,55</t>
  </si>
  <si>
    <t>$ 6287,56</t>
  </si>
  <si>
    <t>2900-PHPLN</t>
  </si>
  <si>
    <t>$ 2575,05</t>
  </si>
  <si>
    <t>6383-ZTSIW</t>
  </si>
  <si>
    <t>$ 4234,02</t>
  </si>
  <si>
    <t>8865-TNMNX</t>
  </si>
  <si>
    <t>$ 737,4</t>
  </si>
  <si>
    <t>3071-VBYPO</t>
  </si>
  <si>
    <t>$ 348,3</t>
  </si>
  <si>
    <t>8992-VONJD</t>
  </si>
  <si>
    <t>$ 56</t>
  </si>
  <si>
    <t>$ 1116,07</t>
  </si>
  <si>
    <t>8626-PTQGE</t>
  </si>
  <si>
    <t>$ 4135,49</t>
  </si>
  <si>
    <t>7916-VCCPB</t>
  </si>
  <si>
    <t>$ 1836,23</t>
  </si>
  <si>
    <t>4374-YMUSQ</t>
  </si>
  <si>
    <t>$ 116,25</t>
  </si>
  <si>
    <t>$ 4660,99</t>
  </si>
  <si>
    <t>7929-DMBCV</t>
  </si>
  <si>
    <t>$ 1911,5</t>
  </si>
  <si>
    <t>6479-OAUSD</t>
  </si>
  <si>
    <t>$ 690,05</t>
  </si>
  <si>
    <t>6543-JXSOO</t>
  </si>
  <si>
    <t>$ 57,75</t>
  </si>
  <si>
    <t>$ 1579,09</t>
  </si>
  <si>
    <t>4872-JCVCA</t>
  </si>
  <si>
    <t>$ 47,6</t>
  </si>
  <si>
    <t>$ 3377,8</t>
  </si>
  <si>
    <t>5945-AZYHT</t>
  </si>
  <si>
    <t>$ 109,6</t>
  </si>
  <si>
    <t>$ 11355,87</t>
  </si>
  <si>
    <t>9099-FTUHS</t>
  </si>
  <si>
    <t>$ 54,4</t>
  </si>
  <si>
    <t>$ 2367,74</t>
  </si>
  <si>
    <t>0689-DSXGL</t>
  </si>
  <si>
    <t>$ 5310,54</t>
  </si>
  <si>
    <t>4616-EWBNJ</t>
  </si>
  <si>
    <t>$ 1074,6</t>
  </si>
  <si>
    <t>5578-NKCXI</t>
  </si>
  <si>
    <t>$ 8111,55</t>
  </si>
  <si>
    <t>6993-YCOBK</t>
  </si>
  <si>
    <t>$ 110,6</t>
  </si>
  <si>
    <t>$ 9052,07</t>
  </si>
  <si>
    <t>9419-IPPBE</t>
  </si>
  <si>
    <t>$ 5569,75</t>
  </si>
  <si>
    <t>7159-FVYPK</t>
  </si>
  <si>
    <t>$ 307,84</t>
  </si>
  <si>
    <t>7634-WSWDB</t>
  </si>
  <si>
    <t>$ 38,5</t>
  </si>
  <si>
    <t>$ 330,8</t>
  </si>
  <si>
    <t>5966-EMAZU</t>
  </si>
  <si>
    <t>$ 108,5</t>
  </si>
  <si>
    <t>$ 7137,49</t>
  </si>
  <si>
    <t>7088-FBAWU</t>
  </si>
  <si>
    <t>$ 1979,1</t>
  </si>
  <si>
    <t>2252-JHJGE</t>
  </si>
  <si>
    <t>$ 9150,54</t>
  </si>
  <si>
    <t>0756-MPZRL</t>
  </si>
  <si>
    <t>$ 33,7</t>
  </si>
  <si>
    <t>$ 1537,85</t>
  </si>
  <si>
    <t>1172-VIYBP</t>
  </si>
  <si>
    <t>$ 5166,34</t>
  </si>
  <si>
    <t>5982-FPVQN</t>
  </si>
  <si>
    <t>$ 5050,96</t>
  </si>
  <si>
    <t>1222-LRYKO</t>
  </si>
  <si>
    <t>$ 26,35</t>
  </si>
  <si>
    <t>$ 413,73</t>
  </si>
  <si>
    <t>7480-SPLEF</t>
  </si>
  <si>
    <t>$ 26</t>
  </si>
  <si>
    <t>$ 2596,95</t>
  </si>
  <si>
    <t>1830-IPXVJ</t>
  </si>
  <si>
    <t>$ 2861</t>
  </si>
  <si>
    <t>7542-CYDDM</t>
  </si>
  <si>
    <t>$ 771,96</t>
  </si>
  <si>
    <t>9696-RMYBA</t>
  </si>
  <si>
    <t>$ 460,3</t>
  </si>
  <si>
    <t>7672-VFMXZ</t>
  </si>
  <si>
    <t>$ 4019,37</t>
  </si>
  <si>
    <t>3078-ZKNTS</t>
  </si>
  <si>
    <t>$ 319,24</t>
  </si>
  <si>
    <t>2480-EJWYP</t>
  </si>
  <si>
    <t>$ 8090,26</t>
  </si>
  <si>
    <t>0869-PAPRP</t>
  </si>
  <si>
    <t>$ 3269,24</t>
  </si>
  <si>
    <t>7446-YPODE</t>
  </si>
  <si>
    <t>$ 60,25</t>
  </si>
  <si>
    <t>$ 1314,58</t>
  </si>
  <si>
    <t>4948-WBBKL</t>
  </si>
  <si>
    <t>$ 4155,97</t>
  </si>
  <si>
    <t>7668-XCFYV</t>
  </si>
  <si>
    <t>$ 92,55</t>
  </si>
  <si>
    <t>$ 1679,81</t>
  </si>
  <si>
    <t>8421-WZOOW</t>
  </si>
  <si>
    <t>$ 95,3</t>
  </si>
  <si>
    <t>$ 7177,7</t>
  </si>
  <si>
    <t>1754-GKYPY</t>
  </si>
  <si>
    <t>$ 2431,26</t>
  </si>
  <si>
    <t>7100-FQPRV</t>
  </si>
  <si>
    <t>$ 71,9</t>
  </si>
  <si>
    <t>$ 5241,65</t>
  </si>
  <si>
    <t>8645-KWHJO</t>
  </si>
  <si>
    <t>6859-QNXIQ</t>
  </si>
  <si>
    <t>$ 113,1</t>
  </si>
  <si>
    <t>$ 10143,54</t>
  </si>
  <si>
    <t>3196-NVXLZ</t>
  </si>
  <si>
    <t>$ 2327,3</t>
  </si>
  <si>
    <t>2483-XSSMZ</t>
  </si>
  <si>
    <t>$ 2944,27</t>
  </si>
  <si>
    <t>0929-HYQEW</t>
  </si>
  <si>
    <t>$ 213,11</t>
  </si>
  <si>
    <t>8461-EFQYM</t>
  </si>
  <si>
    <t>$ 2633,63</t>
  </si>
  <si>
    <t>1925-GMVBW</t>
  </si>
  <si>
    <t>$ 218,75</t>
  </si>
  <si>
    <t>1960-UYCNN</t>
  </si>
  <si>
    <t>$ 1285,85</t>
  </si>
  <si>
    <t>9621-OUPYD</t>
  </si>
  <si>
    <t>$ 770,15</t>
  </si>
  <si>
    <t>0320-DWVTU</t>
  </si>
  <si>
    <t>$ 7733,46</t>
  </si>
  <si>
    <t>2351-BKRZW</t>
  </si>
  <si>
    <t>$ 4543,49</t>
  </si>
  <si>
    <t>7663-CUXZB</t>
  </si>
  <si>
    <t>$ 113,75</t>
  </si>
  <si>
    <t>$ 7445,07</t>
  </si>
  <si>
    <t>8205-VSLRB</t>
  </si>
  <si>
    <t>$ 77,3</t>
  </si>
  <si>
    <t>$ 5807,33</t>
  </si>
  <si>
    <t>7820-ZYGNY</t>
  </si>
  <si>
    <t>$ 6505,73</t>
  </si>
  <si>
    <t>1548-ARAGG</t>
  </si>
  <si>
    <t>$ 365,65</t>
  </si>
  <si>
    <t>7251-XFOIL</t>
  </si>
  <si>
    <t>$ 6386,32</t>
  </si>
  <si>
    <t>0264-CNITK</t>
  </si>
  <si>
    <t>$ 3592,73</t>
  </si>
  <si>
    <t>7379-FNIUJ</t>
  </si>
  <si>
    <t>$ 253,62</t>
  </si>
  <si>
    <t>9555-SAHUZ</t>
  </si>
  <si>
    <t>$ 54,5</t>
  </si>
  <si>
    <t>$ 3834,31</t>
  </si>
  <si>
    <t>6064-ZATLR</t>
  </si>
  <si>
    <t>$ 52,85</t>
  </si>
  <si>
    <t>$ 1783,5</t>
  </si>
  <si>
    <t>1025-FALIX</t>
  </si>
  <si>
    <t>$ 69,05</t>
  </si>
  <si>
    <t>$ 2790,91</t>
  </si>
  <si>
    <t>1302-TPUBN</t>
  </si>
  <si>
    <t>$ 2641,98</t>
  </si>
  <si>
    <t>8668-KNZTI</t>
  </si>
  <si>
    <t>$ 5238,33</t>
  </si>
  <si>
    <t>9572-WUKSB</t>
  </si>
  <si>
    <t>$ 29,9</t>
  </si>
  <si>
    <t>$ 92,25</t>
  </si>
  <si>
    <t>0682-USIXD</t>
  </si>
  <si>
    <t>$ 2129,91</t>
  </si>
  <si>
    <t>4616-ULAOA</t>
  </si>
  <si>
    <t>$ 110,8</t>
  </si>
  <si>
    <t>$ 10184,55</t>
  </si>
  <si>
    <t>2055-SIFSS</t>
  </si>
  <si>
    <t>$ 51,65</t>
  </si>
  <si>
    <t>$ 4462,7</t>
  </si>
  <si>
    <t>9971-ZWPBF</t>
  </si>
  <si>
    <t>$ 108,9</t>
  </si>
  <si>
    <t>$ 4054,36</t>
  </si>
  <si>
    <t>7537-CBQUZ</t>
  </si>
  <si>
    <t>$ 8676,38</t>
  </si>
  <si>
    <t>9577-WJVCQ</t>
  </si>
  <si>
    <t>$ 4048,15</t>
  </si>
  <si>
    <t>7471-WNSUF</t>
  </si>
  <si>
    <t>$ 24,15</t>
  </si>
  <si>
    <t>$ 2491,1</t>
  </si>
  <si>
    <t>8812-ZRHFP</t>
  </si>
  <si>
    <t>$ 3990,95</t>
  </si>
  <si>
    <t>9036-CSKBW</t>
  </si>
  <si>
    <t>$ 107,45</t>
  </si>
  <si>
    <t>$ 6050,68</t>
  </si>
  <si>
    <t>9087-EYCPR</t>
  </si>
  <si>
    <t>$ 25</t>
  </si>
  <si>
    <t>$ 3869,65</t>
  </si>
  <si>
    <t>6890-PFRQX</t>
  </si>
  <si>
    <t>$ 1419,18</t>
  </si>
  <si>
    <t>3669-WHAFY</t>
  </si>
  <si>
    <t>$ 115,15</t>
  </si>
  <si>
    <t>$ 8748,34</t>
  </si>
  <si>
    <t>5793-YOLJN</t>
  </si>
  <si>
    <t>$ 3328,35</t>
  </si>
  <si>
    <t>7176-WIONM</t>
  </si>
  <si>
    <t>$ 617,15</t>
  </si>
  <si>
    <t>7140-ADSMJ</t>
  </si>
  <si>
    <t>$ 443,98</t>
  </si>
  <si>
    <t>0654-PQKDW</t>
  </si>
  <si>
    <t>$ 6870,55</t>
  </si>
  <si>
    <t>5480-XTFFL</t>
  </si>
  <si>
    <t>$ 1001,5</t>
  </si>
  <si>
    <t>5485-ITNPC</t>
  </si>
  <si>
    <t>$ 85,9</t>
  </si>
  <si>
    <t>$ 6097,56</t>
  </si>
  <si>
    <t>1400-WIVLL</t>
  </si>
  <si>
    <t>$ 6926,31</t>
  </si>
  <si>
    <t>9522-ZSINC</t>
  </si>
  <si>
    <t>$ 349,09</t>
  </si>
  <si>
    <t>4692-NNQRU</t>
  </si>
  <si>
    <t>$ 2047,16</t>
  </si>
  <si>
    <t>6029-CSMJE</t>
  </si>
  <si>
    <t>$ 25,65</t>
  </si>
  <si>
    <t>$ 440,2</t>
  </si>
  <si>
    <t>1814-DKOLC</t>
  </si>
  <si>
    <t>$ 25,45</t>
  </si>
  <si>
    <t>$ 161,8</t>
  </si>
  <si>
    <t>4439-YRNVD</t>
  </si>
  <si>
    <t>$ 36,25</t>
  </si>
  <si>
    <t>$ 374</t>
  </si>
  <si>
    <t>3059-NGMXB</t>
  </si>
  <si>
    <t>$ 986,09</t>
  </si>
  <si>
    <t>3891-NLXJB</t>
  </si>
  <si>
    <t>$ 40,55</t>
  </si>
  <si>
    <t>$ 1440,85</t>
  </si>
  <si>
    <t>8082-GHXOP</t>
  </si>
  <si>
    <t>$ 44</t>
  </si>
  <si>
    <t>$ 1005,54</t>
  </si>
  <si>
    <t>2495-TTHBQ</t>
  </si>
  <si>
    <t>$ 20,4</t>
  </si>
  <si>
    <t>$ 213,35</t>
  </si>
  <si>
    <t>3057-VJJQE</t>
  </si>
  <si>
    <t>$ 2637,75</t>
  </si>
  <si>
    <t>4475-NVTLU</t>
  </si>
  <si>
    <t>$ 19,2</t>
  </si>
  <si>
    <t>$ 1679,05</t>
  </si>
  <si>
    <t>8757-TFHHJ</t>
  </si>
  <si>
    <t>$ 49,8</t>
  </si>
  <si>
    <t>$ 88,01</t>
  </si>
  <si>
    <t>8409-WQJUX</t>
  </si>
  <si>
    <t>$ 1423,15</t>
  </si>
  <si>
    <t>9586-JGQKH</t>
  </si>
  <si>
    <t>$ 9915,15</t>
  </si>
  <si>
    <t>7750-EYXWZ</t>
  </si>
  <si>
    <t>$ 60,65</t>
  </si>
  <si>
    <t>$ 702,89</t>
  </si>
  <si>
    <t>4676-MQUEA</t>
  </si>
  <si>
    <t>$ 5990</t>
  </si>
  <si>
    <t>3108-PCCGG</t>
  </si>
  <si>
    <t>$ 7103,69</t>
  </si>
  <si>
    <t>3398-GCPMU</t>
  </si>
  <si>
    <t>$ 6864,29</t>
  </si>
  <si>
    <t>2277-VWCNI</t>
  </si>
  <si>
    <t>$ 304,37</t>
  </si>
  <si>
    <t>4476-OSWTN</t>
  </si>
  <si>
    <t>$ 110,55</t>
  </si>
  <si>
    <t>$ 8182,8</t>
  </si>
  <si>
    <t>9489-DEDVP</t>
  </si>
  <si>
    <t>$ 7008,95</t>
  </si>
  <si>
    <t>1090-ESELR</t>
  </si>
  <si>
    <t>$ 9573,55</t>
  </si>
  <si>
    <t>6942-LBFDP</t>
  </si>
  <si>
    <t>$ 67</t>
  </si>
  <si>
    <t>7945-HLKEA</t>
  </si>
  <si>
    <t>$ 6436,5</t>
  </si>
  <si>
    <t>6115-ZTBFQ</t>
  </si>
  <si>
    <t>$ 65,5</t>
  </si>
  <si>
    <t>$ 4919,7</t>
  </si>
  <si>
    <t>8480-PPONV</t>
  </si>
  <si>
    <t>$ 9679,97</t>
  </si>
  <si>
    <t>1621-YNCJH</t>
  </si>
  <si>
    <t>$ 4577,04</t>
  </si>
  <si>
    <t>7892-QVYKW</t>
  </si>
  <si>
    <t>$ 2094,72</t>
  </si>
  <si>
    <t>6784-XYJAE</t>
  </si>
  <si>
    <t>$ 3700,62</t>
  </si>
  <si>
    <t>8069-RHUXK</t>
  </si>
  <si>
    <t>$ 35,7</t>
  </si>
  <si>
    <t>$ 2545,7</t>
  </si>
  <si>
    <t>7765-LWVVH</t>
  </si>
  <si>
    <t>$ 8192,43</t>
  </si>
  <si>
    <t>3769-MHZNV</t>
  </si>
  <si>
    <t>$ 1471,26</t>
  </si>
  <si>
    <t>4558-CGYCZ</t>
  </si>
  <si>
    <t>$ 246,06</t>
  </si>
  <si>
    <t>0430-IHCDJ</t>
  </si>
  <si>
    <t>$ 49</t>
  </si>
  <si>
    <t>$ 925,5</t>
  </si>
  <si>
    <t>1629-DQQVB</t>
  </si>
  <si>
    <t>$ 1216,58</t>
  </si>
  <si>
    <t>3724-UCSHY</t>
  </si>
  <si>
    <t>$ 342,14</t>
  </si>
  <si>
    <t>6893-ODYYE</t>
  </si>
  <si>
    <t>$ 5317,95</t>
  </si>
  <si>
    <t>5650-YLIBA</t>
  </si>
  <si>
    <t>$ 3944,1</t>
  </si>
  <si>
    <t>0016-QLJIS</t>
  </si>
  <si>
    <t>$ 7807,8</t>
  </si>
  <si>
    <t>0562-FGDCR</t>
  </si>
  <si>
    <t>$ 7003,13</t>
  </si>
  <si>
    <t>6591-QGOYB</t>
  </si>
  <si>
    <t>$ 106,65</t>
  </si>
  <si>
    <t>$ 2331,36</t>
  </si>
  <si>
    <t>7621-VPNET</t>
  </si>
  <si>
    <t>$ 4594,11</t>
  </si>
  <si>
    <t>5115-GZDEL</t>
  </si>
  <si>
    <t>$ 67,2</t>
  </si>
  <si>
    <t>$ 4671,7</t>
  </si>
  <si>
    <t>6284-KMNUF</t>
  </si>
  <si>
    <t>$ 7370,6</t>
  </si>
  <si>
    <t>4942-VZZOM</t>
  </si>
  <si>
    <t>$ 66,15</t>
  </si>
  <si>
    <t>$ 6789,94</t>
  </si>
  <si>
    <t>4057-FKCZK</t>
  </si>
  <si>
    <t>$ 82,5</t>
  </si>
  <si>
    <t>$ 6563,99</t>
  </si>
  <si>
    <t>9391-YZEJW</t>
  </si>
  <si>
    <t>$ 7759,18</t>
  </si>
  <si>
    <t>2193-SFWQW</t>
  </si>
  <si>
    <t>$ 9766,86</t>
  </si>
  <si>
    <t>3752-CQSJI</t>
  </si>
  <si>
    <t>$ 467,7</t>
  </si>
  <si>
    <t>6994-KERXL</t>
  </si>
  <si>
    <t>$ 309,3</t>
  </si>
  <si>
    <t>0970-QXPXW</t>
  </si>
  <si>
    <t>$ 62,07</t>
  </si>
  <si>
    <t>4849-PYRLQ</t>
  </si>
  <si>
    <t>$ 6125,84</t>
  </si>
  <si>
    <t>2388-LAESQ</t>
  </si>
  <si>
    <t>$ 114,85</t>
  </si>
  <si>
    <t>$ 10385,79</t>
  </si>
  <si>
    <t>3223-DWFIO</t>
  </si>
  <si>
    <t>$ 382,09</t>
  </si>
  <si>
    <t>0013-SMEOE</t>
  </si>
  <si>
    <t>$ 109,7</t>
  </si>
  <si>
    <t>$ 8611,41</t>
  </si>
  <si>
    <t>4176-RELJR</t>
  </si>
  <si>
    <t>$ 2656,38</t>
  </si>
  <si>
    <t>4690-PKDQG</t>
  </si>
  <si>
    <t>$ 4891,98</t>
  </si>
  <si>
    <t>0731-EBJQB</t>
  </si>
  <si>
    <t>$ 1384,45</t>
  </si>
  <si>
    <t>3679-XASPY</t>
  </si>
  <si>
    <t>$ 35,89</t>
  </si>
  <si>
    <t>5524-KHNJP</t>
  </si>
  <si>
    <t>$ 4065,35</t>
  </si>
  <si>
    <t>9178-JHUVJ</t>
  </si>
  <si>
    <t>$ 614,76</t>
  </si>
  <si>
    <t>7018-WBJNK</t>
  </si>
  <si>
    <t>$ 1599,04</t>
  </si>
  <si>
    <t>6614-FHDBO</t>
  </si>
  <si>
    <t>$ 109,2</t>
  </si>
  <si>
    <t>$ 10406,22</t>
  </si>
  <si>
    <t>7520-HQWJU</t>
  </si>
  <si>
    <t>$ 67,45</t>
  </si>
  <si>
    <t>$ 5998,18</t>
  </si>
  <si>
    <t>1710-RCXUS</t>
  </si>
  <si>
    <t>$ 5084,26</t>
  </si>
  <si>
    <t>9944-AEXBM</t>
  </si>
  <si>
    <t>$ 3849,58</t>
  </si>
  <si>
    <t>6077-BDPXA</t>
  </si>
  <si>
    <t>$ 211,09</t>
  </si>
  <si>
    <t>4741-WWJQZ</t>
  </si>
  <si>
    <t>$ 247,71</t>
  </si>
  <si>
    <t>0562-KBDVM</t>
  </si>
  <si>
    <t>$ 3058,15</t>
  </si>
  <si>
    <t>5724-BIDBU</t>
  </si>
  <si>
    <t>$ 4701,26</t>
  </si>
  <si>
    <t>5127-BZENZ</t>
  </si>
  <si>
    <t>$ 5736,47</t>
  </si>
  <si>
    <t>2155-AMQRX</t>
  </si>
  <si>
    <t>$ 1596,15</t>
  </si>
  <si>
    <t>5802-ADBRC</t>
  </si>
  <si>
    <t>$ 6272,4</t>
  </si>
  <si>
    <t>4312-GVYNH</t>
  </si>
  <si>
    <t>$ 3370,2</t>
  </si>
  <si>
    <t>7176-WRTNX</t>
  </si>
  <si>
    <t>$ 114,95</t>
  </si>
  <si>
    <t>$ 8735,35</t>
  </si>
  <si>
    <t>3227-WLKLI</t>
  </si>
  <si>
    <t>$ 91,55</t>
  </si>
  <si>
    <t>$ 6621,1</t>
  </si>
  <si>
    <t>8198-RKSZG</t>
  </si>
  <si>
    <t>$ 1273,83</t>
  </si>
  <si>
    <t>2792-LSHWX</t>
  </si>
  <si>
    <t>$ 83,4</t>
  </si>
  <si>
    <t>$ 126,46</t>
  </si>
  <si>
    <t>7599-NTMDP</t>
  </si>
  <si>
    <t>$ 3128,55</t>
  </si>
  <si>
    <t>1728-BQDMA</t>
  </si>
  <si>
    <t>$ 44,45</t>
  </si>
  <si>
    <t>$ 120,1</t>
  </si>
  <si>
    <t>1810-BOHSY</t>
  </si>
  <si>
    <t>$ 96,4</t>
  </si>
  <si>
    <t>$ 6696,05</t>
  </si>
  <si>
    <t>0570-BFQHT</t>
  </si>
  <si>
    <t>$ 944,75</t>
  </si>
  <si>
    <t>1085-LDWAM</t>
  </si>
  <si>
    <t>$ 3062,08</t>
  </si>
  <si>
    <t>6137-MFAJN</t>
  </si>
  <si>
    <t>$ 44,8</t>
  </si>
  <si>
    <t>$ 2104,55</t>
  </si>
  <si>
    <t>2897-DOVND</t>
  </si>
  <si>
    <t>$ 179,03</t>
  </si>
  <si>
    <t>8008-OTEZX</t>
  </si>
  <si>
    <t>$ 1348,95</t>
  </si>
  <si>
    <t>4778-IZARL</t>
  </si>
  <si>
    <t>$ 6906,04</t>
  </si>
  <si>
    <t>4676-WLUHT</t>
  </si>
  <si>
    <t>$ 2431,95</t>
  </si>
  <si>
    <t>5606-AMZBO</t>
  </si>
  <si>
    <t>$ 78,15</t>
  </si>
  <si>
    <t>$ 1145,45</t>
  </si>
  <si>
    <t>8815-LMFLX</t>
  </si>
  <si>
    <t>$ 1035,85</t>
  </si>
  <si>
    <t>5073-RZGBK</t>
  </si>
  <si>
    <t>$ 6501,2</t>
  </si>
  <si>
    <t>6075-QMNRR</t>
  </si>
  <si>
    <t>$ 4559,91</t>
  </si>
  <si>
    <t>9842-EFSYY</t>
  </si>
  <si>
    <t>$ 57,2</t>
  </si>
  <si>
    <t>$ 223,75</t>
  </si>
  <si>
    <t>0060-FUALY</t>
  </si>
  <si>
    <t>$ 6564,66</t>
  </si>
  <si>
    <t>7017-VFULY</t>
  </si>
  <si>
    <t>$ 108,87</t>
  </si>
  <si>
    <t>6502-KUGLL</t>
  </si>
  <si>
    <t>$ 1377,81</t>
  </si>
  <si>
    <t>6283-GITPX</t>
  </si>
  <si>
    <t>$ 76,9</t>
  </si>
  <si>
    <t>$ 5860,66</t>
  </si>
  <si>
    <t>9227-YBAXE</t>
  </si>
  <si>
    <t>$ 5563,85</t>
  </si>
  <si>
    <t>6469-QJKZW</t>
  </si>
  <si>
    <t>$ 274,76</t>
  </si>
  <si>
    <t>2896-TBNBE</t>
  </si>
  <si>
    <t>$ 3651,55</t>
  </si>
  <si>
    <t>9958-MEKUC</t>
  </si>
  <si>
    <t>$ 10824,66</t>
  </si>
  <si>
    <t>8999-EXMNO</t>
  </si>
  <si>
    <t>$ 989,88</t>
  </si>
  <si>
    <t>0902-RFHOF</t>
  </si>
  <si>
    <t>$ 1574,84</t>
  </si>
  <si>
    <t>8735-DCXNF</t>
  </si>
  <si>
    <t>$ 54,95</t>
  </si>
  <si>
    <t>$ 787,35</t>
  </si>
  <si>
    <t>1785-BPHTP</t>
  </si>
  <si>
    <t>$ 2378,94</t>
  </si>
  <si>
    <t>2371-KFUOG</t>
  </si>
  <si>
    <t>$ 7615,81</t>
  </si>
  <si>
    <t>6797-UCJHZ</t>
  </si>
  <si>
    <t>$ 8503,11</t>
  </si>
  <si>
    <t>9489-UTFKA</t>
  </si>
  <si>
    <t>$ 60,9</t>
  </si>
  <si>
    <t>$ 714,57</t>
  </si>
  <si>
    <t>7636-OWBPG</t>
  </si>
  <si>
    <t>$ 29,35</t>
  </si>
  <si>
    <t>$ 342,22</t>
  </si>
  <si>
    <t>9029-FEGVJ</t>
  </si>
  <si>
    <t>$ 2639,44</t>
  </si>
  <si>
    <t>7590-VHVEG</t>
  </si>
  <si>
    <t>7781-HVGMK</t>
  </si>
  <si>
    <t>$ 4784,45</t>
  </si>
  <si>
    <t>3234-VKACU</t>
  </si>
  <si>
    <t>$ 179,44</t>
  </si>
  <si>
    <t>8917-FAEMR</t>
  </si>
  <si>
    <t>$ 1764,38</t>
  </si>
  <si>
    <t>9553-DLCLU</t>
  </si>
  <si>
    <t>$ 1643,14</t>
  </si>
  <si>
    <t>2616-FLVQC</t>
  </si>
  <si>
    <t>$ 3733,59</t>
  </si>
  <si>
    <t>6198-ZFIOJ</t>
  </si>
  <si>
    <t>$ 509</t>
  </si>
  <si>
    <t>5302-BDJNT</t>
  </si>
  <si>
    <t>$ 5014,9</t>
  </si>
  <si>
    <t>2812-SFXMJ</t>
  </si>
  <si>
    <t>$ 27,71</t>
  </si>
  <si>
    <t>6637-KYRCV</t>
  </si>
  <si>
    <t>$ 167,2</t>
  </si>
  <si>
    <t>7639-OPLNG</t>
  </si>
  <si>
    <t>$ 7689,75</t>
  </si>
  <si>
    <t>9079-LWTFD</t>
  </si>
  <si>
    <t>$ 6912,51</t>
  </si>
  <si>
    <t>8957-THMOA</t>
  </si>
  <si>
    <t>$ 1918,35</t>
  </si>
  <si>
    <t>7205-BAIAD</t>
  </si>
  <si>
    <t>$ 1742,9</t>
  </si>
  <si>
    <t>7401-JIXNM</t>
  </si>
  <si>
    <t>$ 6566,64</t>
  </si>
  <si>
    <t>5380-XPJNZ</t>
  </si>
  <si>
    <t>$ 2222,52</t>
  </si>
  <si>
    <t>6131-FOYAS</t>
  </si>
  <si>
    <t>$ 59,6</t>
  </si>
  <si>
    <t>$ 2816,25</t>
  </si>
  <si>
    <t>8780-YRMTT</t>
  </si>
  <si>
    <t>$ 47,4</t>
  </si>
  <si>
    <t>$ 3177,25</t>
  </si>
  <si>
    <t>8559-WNQZS</t>
  </si>
  <si>
    <t>$ 64,27</t>
  </si>
  <si>
    <t>6838-HVLXG</t>
  </si>
  <si>
    <t>$ 634,54</t>
  </si>
  <si>
    <t>4323-ELYYB</t>
  </si>
  <si>
    <t>$ 273,93</t>
  </si>
  <si>
    <t>9626-VFRGG</t>
  </si>
  <si>
    <t>$ 88,5</t>
  </si>
  <si>
    <t>$ 4412,57</t>
  </si>
  <si>
    <t>8788-DOXSU</t>
  </si>
  <si>
    <t>$ 61,35</t>
  </si>
  <si>
    <t>$ 4217,8</t>
  </si>
  <si>
    <t>5208-FVQKB</t>
  </si>
  <si>
    <t>$ 67,95</t>
  </si>
  <si>
    <t>$ 6409,25</t>
  </si>
  <si>
    <t>5939-XAIXZ</t>
  </si>
  <si>
    <t>$ 56,1</t>
  </si>
  <si>
    <t>$ 1734,62</t>
  </si>
  <si>
    <t>2252-ISRNH</t>
  </si>
  <si>
    <t>$ 1042,04</t>
  </si>
  <si>
    <t>8218-FFJDS</t>
  </si>
  <si>
    <t>$ 86,4</t>
  </si>
  <si>
    <t>$ 7164,15</t>
  </si>
  <si>
    <t>7321-ZNSLA</t>
  </si>
  <si>
    <t>$ 590,35</t>
  </si>
  <si>
    <t>3162-ZJZFU</t>
  </si>
  <si>
    <t>$ 6068,94</t>
  </si>
  <si>
    <t>0303-WMMRN</t>
  </si>
  <si>
    <t>$ 191,1</t>
  </si>
  <si>
    <t>4456-RHSNB</t>
  </si>
  <si>
    <t>$ 1103,88</t>
  </si>
  <si>
    <t>0623-GDISB</t>
  </si>
  <si>
    <t>$ 48,45</t>
  </si>
  <si>
    <t>$ 64,87</t>
  </si>
  <si>
    <t>9386-LDCZR</t>
  </si>
  <si>
    <t>$ 90,65</t>
  </si>
  <si>
    <t>$ 5463,84</t>
  </si>
  <si>
    <t>4853-OITSN</t>
  </si>
  <si>
    <t>$ 491,95</t>
  </si>
  <si>
    <t>2516-XSJKX</t>
  </si>
  <si>
    <t>$ 4450,34</t>
  </si>
  <si>
    <t>1090-PYKCI</t>
  </si>
  <si>
    <t>$ 8933,18</t>
  </si>
  <si>
    <t>9074-KGVOX</t>
  </si>
  <si>
    <t>$ 39,45</t>
  </si>
  <si>
    <t>$ 2021,35</t>
  </si>
  <si>
    <t>3278-FSIXX</t>
  </si>
  <si>
    <t>$ 153,2</t>
  </si>
  <si>
    <t>4310-KEDTB</t>
  </si>
  <si>
    <t>$ 29,8</t>
  </si>
  <si>
    <t>$ 776,22</t>
  </si>
  <si>
    <t>8722-PRFDV</t>
  </si>
  <si>
    <t>$ 77,55</t>
  </si>
  <si>
    <t>$ 9036,31</t>
  </si>
  <si>
    <t>3292-PBZEJ</t>
  </si>
  <si>
    <t>$ 111,4</t>
  </si>
  <si>
    <t>$ 1251,98</t>
  </si>
  <si>
    <t>4119-ZYPZY</t>
  </si>
  <si>
    <t>$ 106,8</t>
  </si>
  <si>
    <t>$ 10094</t>
  </si>
  <si>
    <t>8169-SAEJD</t>
  </si>
  <si>
    <t>$ 56,55</t>
  </si>
  <si>
    <t>$ 3992,65</t>
  </si>
  <si>
    <t>8108-UXRQN</t>
  </si>
  <si>
    <t>$ 565,35</t>
  </si>
  <si>
    <t>4549-ZDQYY</t>
  </si>
  <si>
    <t>$ 57,95</t>
  </si>
  <si>
    <t>$ 4801,93</t>
  </si>
  <si>
    <t>9445-ZUEQE</t>
  </si>
  <si>
    <t>$ 3482,19</t>
  </si>
  <si>
    <t>2146-EGVDT</t>
  </si>
  <si>
    <t>$ 2701,33</t>
  </si>
  <si>
    <t>3973-SKMLN</t>
  </si>
  <si>
    <t>$ 2890,54</t>
  </si>
  <si>
    <t>1452-VOQCH</t>
  </si>
  <si>
    <t>$ 79,63</t>
  </si>
  <si>
    <t>6967-QIQRV</t>
  </si>
  <si>
    <t>$ 1819,05</t>
  </si>
  <si>
    <t>6103-BOCOU</t>
  </si>
  <si>
    <t>$ 2729,64</t>
  </si>
  <si>
    <t>3318-ISQFQ</t>
  </si>
  <si>
    <t>$ 632,4</t>
  </si>
  <si>
    <t>6791-YBNAK</t>
  </si>
  <si>
    <t>$ 25,55</t>
  </si>
  <si>
    <t>$ 467,85</t>
  </si>
  <si>
    <t>4598-ZADCK</t>
  </si>
  <si>
    <t>$ 53,6</t>
  </si>
  <si>
    <t>$ 2879,2</t>
  </si>
  <si>
    <t>7690-KPNCU</t>
  </si>
  <si>
    <t>$ 73,05</t>
  </si>
  <si>
    <t>$ 6393,61</t>
  </si>
  <si>
    <t>8970-ANWXO</t>
  </si>
  <si>
    <t>$ 2562,29</t>
  </si>
  <si>
    <t>7696-CFTAT</t>
  </si>
  <si>
    <t>$ 1029,87</t>
  </si>
  <si>
    <t>7409-JURKQ</t>
  </si>
  <si>
    <t>$ 111,8</t>
  </si>
  <si>
    <t>$ 8026,21</t>
  </si>
  <si>
    <t>4957-TIALW</t>
  </si>
  <si>
    <t>$ 65,6</t>
  </si>
  <si>
    <t>$ 1311,65</t>
  </si>
  <si>
    <t>8197-BFWVU</t>
  </si>
  <si>
    <t>$ 6812,79</t>
  </si>
  <si>
    <t>6974-DAFLI</t>
  </si>
  <si>
    <t>$ 1320,45</t>
  </si>
  <si>
    <t>0310-SUCIN</t>
  </si>
  <si>
    <t>$ 7683,36</t>
  </si>
  <si>
    <t>0739-UUAJR</t>
  </si>
  <si>
    <t>$ 53,8</t>
  </si>
  <si>
    <t>$ 3952,45</t>
  </si>
  <si>
    <t>3617-XLSGQ</t>
  </si>
  <si>
    <t>$ 8489,76</t>
  </si>
  <si>
    <t>6479-VDGRK</t>
  </si>
  <si>
    <t>$ 8730,56</t>
  </si>
  <si>
    <t>9861-PDSZP</t>
  </si>
  <si>
    <t>$ 8530,2</t>
  </si>
  <si>
    <t>7766-CLTIC</t>
  </si>
  <si>
    <t>$ 60,95</t>
  </si>
  <si>
    <t>$ 713,05</t>
  </si>
  <si>
    <t>5032-MIYKT</t>
  </si>
  <si>
    <t>$ 109,51</t>
  </si>
  <si>
    <t>2207-RYYRL</t>
  </si>
  <si>
    <t>$ 24,55</t>
  </si>
  <si>
    <t>$ 2867,65</t>
  </si>
  <si>
    <t>3950-VPYJB</t>
  </si>
  <si>
    <t>$ 4408,75</t>
  </si>
  <si>
    <t>8050-WYBND</t>
  </si>
  <si>
    <t>$ 49,45</t>
  </si>
  <si>
    <t>$ 1031,4</t>
  </si>
  <si>
    <t>3197-NNYNB</t>
  </si>
  <si>
    <t>$ 8435,6</t>
  </si>
  <si>
    <t>0442-TDYUO</t>
  </si>
  <si>
    <t>$ 2622,88</t>
  </si>
  <si>
    <t>6656-GULJQ</t>
  </si>
  <si>
    <t>$ 7710,42</t>
  </si>
  <si>
    <t>6103-QCKFX</t>
  </si>
  <si>
    <t>$ 4367,57</t>
  </si>
  <si>
    <t>0827-ITJPH</t>
  </si>
  <si>
    <t>$ 18,55</t>
  </si>
  <si>
    <t>$ 995</t>
  </si>
  <si>
    <t>6848-HJTXY</t>
  </si>
  <si>
    <t>$ 2487,32</t>
  </si>
  <si>
    <t>6633-SYEUS</t>
  </si>
  <si>
    <t>$ 2467,59</t>
  </si>
  <si>
    <t>1779-PWPMG</t>
  </si>
  <si>
    <t>$ 114,65</t>
  </si>
  <si>
    <t>$ 8664,43</t>
  </si>
  <si>
    <t>7005-CYUIL</t>
  </si>
  <si>
    <t>$ 8038,71</t>
  </si>
  <si>
    <t>2307-FYNNL</t>
  </si>
  <si>
    <t>$ 109,05</t>
  </si>
  <si>
    <t>$ 7359,53</t>
  </si>
  <si>
    <t>7206-PQBBZ</t>
  </si>
  <si>
    <t>$ 1103,32</t>
  </si>
  <si>
    <t>9481-IEBZY</t>
  </si>
  <si>
    <t>$ 112,9</t>
  </si>
  <si>
    <t>$ 10263,1</t>
  </si>
  <si>
    <t>0916-QOFDP</t>
  </si>
  <si>
    <t>$ 1547,76</t>
  </si>
  <si>
    <t>5327-XOKKY</t>
  </si>
  <si>
    <t>$ 73,45</t>
  </si>
  <si>
    <t>$ 6139,72</t>
  </si>
  <si>
    <t>6121-TNHBO</t>
  </si>
  <si>
    <t>$ 6227,11</t>
  </si>
  <si>
    <t>2907-ILJBN</t>
  </si>
  <si>
    <t>$ 255,02</t>
  </si>
  <si>
    <t>0750-EBAIU</t>
  </si>
  <si>
    <t>$ 91,25</t>
  </si>
  <si>
    <t>$ 6366,42</t>
  </si>
  <si>
    <t>0139-IVFJG</t>
  </si>
  <si>
    <t>$ 199,8</t>
  </si>
  <si>
    <t>9127-FHJBZ</t>
  </si>
  <si>
    <t>$ 114</t>
  </si>
  <si>
    <t>$ 10430,99</t>
  </si>
  <si>
    <t>6265-FRMTQ</t>
  </si>
  <si>
    <t>$ 1402,08</t>
  </si>
  <si>
    <t>6439-LAJXL</t>
  </si>
  <si>
    <t>$ 905,61</t>
  </si>
  <si>
    <t>3253-HKOKL</t>
  </si>
  <si>
    <t>$ 5659,93</t>
  </si>
  <si>
    <t>6184-DYUOB</t>
  </si>
  <si>
    <t>$ 180,95</t>
  </si>
  <si>
    <t>6114-TCFID</t>
  </si>
  <si>
    <t>$ 1082,75</t>
  </si>
  <si>
    <t>1849-RJYIG</t>
  </si>
  <si>
    <t>$ 861,99</t>
  </si>
  <si>
    <t>7629-WIXZF</t>
  </si>
  <si>
    <t>$ 59,1</t>
  </si>
  <si>
    <t>$ 417,06</t>
  </si>
  <si>
    <t>5445-GLVOT</t>
  </si>
  <si>
    <t>$ 1742,71</t>
  </si>
  <si>
    <t>1015-JPFYW</t>
  </si>
  <si>
    <t>$ 480,87</t>
  </si>
  <si>
    <t>0208-BPQEJ</t>
  </si>
  <si>
    <t>$ 297,1</t>
  </si>
  <si>
    <t>1698-XFZCI</t>
  </si>
  <si>
    <t>$ 107,75</t>
  </si>
  <si>
    <t>$ 9108,3</t>
  </si>
  <si>
    <t>7421-ZLUPA</t>
  </si>
  <si>
    <t>$ 29,25</t>
  </si>
  <si>
    <t>$ 226,95</t>
  </si>
  <si>
    <t>0056-EPFBG</t>
  </si>
  <si>
    <t>$ 39,4</t>
  </si>
  <si>
    <t>$ 825,4</t>
  </si>
  <si>
    <t>4560-WQAQW</t>
  </si>
  <si>
    <t>$ 68,7</t>
  </si>
  <si>
    <t>$ 5891,83</t>
  </si>
  <si>
    <t>6171-ZTVYB</t>
  </si>
  <si>
    <t>$ 66,25</t>
  </si>
  <si>
    <t>$ 4023,24</t>
  </si>
  <si>
    <t>9495-REDIY</t>
  </si>
  <si>
    <t>$ 970,55</t>
  </si>
  <si>
    <t>5701-GUXDC</t>
  </si>
  <si>
    <t>$ 978,6</t>
  </si>
  <si>
    <t>6551-VLJMV</t>
  </si>
  <si>
    <t>$ 829,28</t>
  </si>
  <si>
    <t>6051-PTVNS</t>
  </si>
  <si>
    <t>$ 19,15</t>
  </si>
  <si>
    <t>$ 2521,6</t>
  </si>
  <si>
    <t>0440-MOGPM</t>
  </si>
  <si>
    <t>$ 3516,46</t>
  </si>
  <si>
    <t>3043-SUDUA</t>
  </si>
  <si>
    <t>$ 1098,51</t>
  </si>
  <si>
    <t>1929-ZCBHE</t>
  </si>
  <si>
    <t>$ 1794,8</t>
  </si>
  <si>
    <t>0872-CASZJ</t>
  </si>
  <si>
    <t>$ 5306,4</t>
  </si>
  <si>
    <t>3898-BSJYF</t>
  </si>
  <si>
    <t>$ 835,7</t>
  </si>
  <si>
    <t>1545-ACTAS</t>
  </si>
  <si>
    <t>$ 6713,84</t>
  </si>
  <si>
    <t>7020-OZKXZ</t>
  </si>
  <si>
    <t>$ 862,04</t>
  </si>
  <si>
    <t>2931-VUVJN</t>
  </si>
  <si>
    <t>$ 94,05</t>
  </si>
  <si>
    <t>$ 6643,16</t>
  </si>
  <si>
    <t>2195-VVRJF</t>
  </si>
  <si>
    <t>$ 1083,14</t>
  </si>
  <si>
    <t>5397-TUPSH</t>
  </si>
  <si>
    <t>$ 6411,97</t>
  </si>
  <si>
    <t>2186-QZEYA</t>
  </si>
  <si>
    <t>$ 58,55</t>
  </si>
  <si>
    <t>$ 1943,37</t>
  </si>
  <si>
    <t>5216-WASFJ</t>
  </si>
  <si>
    <t>$ 2797,7</t>
  </si>
  <si>
    <t>4501-UYKBC</t>
  </si>
  <si>
    <t>$ 3993,19</t>
  </si>
  <si>
    <t>3258-SANFR</t>
  </si>
  <si>
    <t>$ 394,94</t>
  </si>
  <si>
    <t>4726-DLWQN</t>
  </si>
  <si>
    <t>$ 70,35</t>
  </si>
  <si>
    <t>$ 4816,1</t>
  </si>
  <si>
    <t>2273-QCKXA</t>
  </si>
  <si>
    <t>$ 74,82</t>
  </si>
  <si>
    <t>0945-TSONX</t>
  </si>
  <si>
    <t>$ 5607,3</t>
  </si>
  <si>
    <t>3482-ABPKK</t>
  </si>
  <si>
    <t>$ 2492,06</t>
  </si>
  <si>
    <t>4312-KFRXN</t>
  </si>
  <si>
    <t>$ 4179,78</t>
  </si>
  <si>
    <t>1410-RSCMR</t>
  </si>
  <si>
    <t>$ 865,61</t>
  </si>
  <si>
    <t>9199-PWQVC</t>
  </si>
  <si>
    <t>$ 7908,19</t>
  </si>
  <si>
    <t>4198-VFOEA</t>
  </si>
  <si>
    <t>$ 33,6</t>
  </si>
  <si>
    <t>$ 435,45</t>
  </si>
  <si>
    <t>2625-TRCZQ</t>
  </si>
  <si>
    <t>$ 2553,35</t>
  </si>
  <si>
    <t>8819-WFGGJ</t>
  </si>
  <si>
    <t>$ 54,1</t>
  </si>
  <si>
    <t>$ 3794,5</t>
  </si>
  <si>
    <t>2720-FVBQP</t>
  </si>
  <si>
    <t>$ 422,23</t>
  </si>
  <si>
    <t>7801-CEDNV</t>
  </si>
  <si>
    <t>$ 1665,02</t>
  </si>
  <si>
    <t>7328-OWMOM</t>
  </si>
  <si>
    <t>$ 1634,26</t>
  </si>
  <si>
    <t>7579-KKLOE</t>
  </si>
  <si>
    <t>$ 9893,23</t>
  </si>
  <si>
    <t>1215-VFYVK</t>
  </si>
  <si>
    <t>$ 48,25</t>
  </si>
  <si>
    <t>$ 212,25</t>
  </si>
  <si>
    <t>3987-KQDDU</t>
  </si>
  <si>
    <t>$ 851,54</t>
  </si>
  <si>
    <t>9224-VTYID</t>
  </si>
  <si>
    <t>$ 4870,13</t>
  </si>
  <si>
    <t>9052-DHNKM</t>
  </si>
  <si>
    <t>$ 61,55</t>
  </si>
  <si>
    <t>$ 2570,99</t>
  </si>
  <si>
    <t>1063-DHQJF</t>
  </si>
  <si>
    <t>$ 92,15</t>
  </si>
  <si>
    <t>$ 7882,98</t>
  </si>
  <si>
    <t>9501-UKKNL</t>
  </si>
  <si>
    <t>$ 51,7</t>
  </si>
  <si>
    <t>$ 3005,8</t>
  </si>
  <si>
    <t>7691-KGKGP</t>
  </si>
  <si>
    <t>$ 3475,63</t>
  </si>
  <si>
    <t>0374-AACSZ</t>
  </si>
  <si>
    <t>$ 138,48</t>
  </si>
  <si>
    <t>5214-NLTIT</t>
  </si>
  <si>
    <t>$ 8278,2</t>
  </si>
  <si>
    <t>8474-UMLNT</t>
  </si>
  <si>
    <t>$ 67,8</t>
  </si>
  <si>
    <t>$ 1212,1</t>
  </si>
  <si>
    <t>4123-DVHPH</t>
  </si>
  <si>
    <t>$ 1002,99</t>
  </si>
  <si>
    <t>2824-DXNKN</t>
  </si>
  <si>
    <t>$ 71,45</t>
  </si>
  <si>
    <t>$ 7833,13</t>
  </si>
  <si>
    <t>9499-XPZXM</t>
  </si>
  <si>
    <t>$ 5901,31</t>
  </si>
  <si>
    <t>2878-DHMIN</t>
  </si>
  <si>
    <t>$ 1514,05</t>
  </si>
  <si>
    <t>8639-NHQEI</t>
  </si>
  <si>
    <t>$ 7807,35</t>
  </si>
  <si>
    <t>2535-PBCGC</t>
  </si>
  <si>
    <t>$ 64,55</t>
  </si>
  <si>
    <t>$ 4458,84</t>
  </si>
  <si>
    <t>1431-CYWMH</t>
  </si>
  <si>
    <t>$ 19,05</t>
  </si>
  <si>
    <t>$ 1475,95</t>
  </si>
  <si>
    <t>2194-IIQOF</t>
  </si>
  <si>
    <t>$ 7801,55</t>
  </si>
  <si>
    <t>6888-SBYAI</t>
  </si>
  <si>
    <t>$ 50,7</t>
  </si>
  <si>
    <t>2988-QRAJY</t>
  </si>
  <si>
    <t>$ 110,05</t>
  </si>
  <si>
    <t>$ 7801,58</t>
  </si>
  <si>
    <t>9746-YKGXB</t>
  </si>
  <si>
    <t>$ 44,25</t>
  </si>
  <si>
    <t>$ 2252,6</t>
  </si>
  <si>
    <t>5681-LLOEI</t>
  </si>
  <si>
    <t>$ 5803,77</t>
  </si>
  <si>
    <t>4868-AADLV</t>
  </si>
  <si>
    <t>$ 8078,07</t>
  </si>
  <si>
    <t>5781-RFZRP</t>
  </si>
  <si>
    <t>$ 7799,44</t>
  </si>
  <si>
    <t>8584-KMVXD</t>
  </si>
  <si>
    <t>$ 635,15</t>
  </si>
  <si>
    <t>4656-CAURT</t>
  </si>
  <si>
    <t>$ 23,95</t>
  </si>
  <si>
    <t>$ 3247,66</t>
  </si>
  <si>
    <t>2293-IJWPS</t>
  </si>
  <si>
    <t>$ 6197,04</t>
  </si>
  <si>
    <t>6250-CGGUN</t>
  </si>
  <si>
    <t>$ 6139,69</t>
  </si>
  <si>
    <t>3569-EDBPQ</t>
  </si>
  <si>
    <t>$ 2557,49</t>
  </si>
  <si>
    <t>8605-ITULD</t>
  </si>
  <si>
    <t>$ 24,65</t>
  </si>
  <si>
    <t>8402-EIVQS</t>
  </si>
  <si>
    <t>$ 100,9</t>
  </si>
  <si>
    <t>$ 8837,62</t>
  </si>
  <si>
    <t>6164-HXUGH</t>
  </si>
  <si>
    <t>$ 158,18</t>
  </si>
  <si>
    <t>6484-LATFU</t>
  </si>
  <si>
    <t>$ 2054,52</t>
  </si>
  <si>
    <t>7587-AOVVU</t>
  </si>
  <si>
    <t>$ 3173,44</t>
  </si>
  <si>
    <t>4393-OBCRR</t>
  </si>
  <si>
    <t>$ 75,61</t>
  </si>
  <si>
    <t>0585-EGDDA</t>
  </si>
  <si>
    <t>$ 4695,81</t>
  </si>
  <si>
    <t>7109-CQYUZ</t>
  </si>
  <si>
    <t>$ 5006</t>
  </si>
  <si>
    <t>5473-KHBPS</t>
  </si>
  <si>
    <t>$ 95,7</t>
  </si>
  <si>
    <t>$ 5400,47</t>
  </si>
  <si>
    <t>4063-EIKNQ</t>
  </si>
  <si>
    <t>$ 422,21</t>
  </si>
  <si>
    <t>1545-JFUML</t>
  </si>
  <si>
    <t>$ 10162,86</t>
  </si>
  <si>
    <t>1353-GHZOS</t>
  </si>
  <si>
    <t>$ 1507,01</t>
  </si>
  <si>
    <t>3011-WQKSZ</t>
  </si>
  <si>
    <t>$ 835,45</t>
  </si>
  <si>
    <t>5566-SOEZD</t>
  </si>
  <si>
    <t>$ 2633,92</t>
  </si>
  <si>
    <t>0899-WZRSD</t>
  </si>
  <si>
    <t>$ 105,35</t>
  </si>
  <si>
    <t>$ 7921,89</t>
  </si>
  <si>
    <t>3785-NRHYR</t>
  </si>
  <si>
    <t>$ 36,56</t>
  </si>
  <si>
    <t>9500-WBGRP</t>
  </si>
  <si>
    <t>$ 4200,66</t>
  </si>
  <si>
    <t>5975-BAICR</t>
  </si>
  <si>
    <t>$ 63,7</t>
  </si>
  <si>
    <t>$ 3896,7</t>
  </si>
  <si>
    <t>4819-HJPIW</t>
  </si>
  <si>
    <t>$ 476,8</t>
  </si>
  <si>
    <t>5060-TQUQN</t>
  </si>
  <si>
    <t>$ 2877,4</t>
  </si>
  <si>
    <t>6976-BWGLQ</t>
  </si>
  <si>
    <t>$ 4616,95</t>
  </si>
  <si>
    <t>4710-NKCAW</t>
  </si>
  <si>
    <t>$ 403,75</t>
  </si>
  <si>
    <t>5760-WRAHC</t>
  </si>
  <si>
    <t>$ 2644,96</t>
  </si>
  <si>
    <t>4332-MUOEZ</t>
  </si>
  <si>
    <t>$ 2469,1</t>
  </si>
  <si>
    <t>9522-BNTHX</t>
  </si>
  <si>
    <t>$ 1765,95</t>
  </si>
  <si>
    <t>9699-UBQFS</t>
  </si>
  <si>
    <t>$ 4314,18</t>
  </si>
  <si>
    <t>4622-YNKIJ</t>
  </si>
  <si>
    <t>$ 4599,77</t>
  </si>
  <si>
    <t>9167-APMXZ</t>
  </si>
  <si>
    <t>$ 2304,35</t>
  </si>
  <si>
    <t>6348-SNFUS</t>
  </si>
  <si>
    <t>$ 55,45</t>
  </si>
  <si>
    <t>$ 4179,2</t>
  </si>
  <si>
    <t>6778-JFCMK</t>
  </si>
  <si>
    <t>$ 1288,75</t>
  </si>
  <si>
    <t>1266-NZYUI</t>
  </si>
  <si>
    <t>$ 66,85</t>
  </si>
  <si>
    <t>$ 5813,6</t>
  </si>
  <si>
    <t>7147-AYBAA</t>
  </si>
  <si>
    <t>$ 3619,98</t>
  </si>
  <si>
    <t>0343-QLUZP</t>
  </si>
  <si>
    <t>$ 39,6</t>
  </si>
  <si>
    <t>$ 2386,04</t>
  </si>
  <si>
    <t>2040-XBAVJ</t>
  </si>
  <si>
    <t>$ 114,45</t>
  </si>
  <si>
    <t>$ 9896,95</t>
  </si>
  <si>
    <t>2243-FNMMI</t>
  </si>
  <si>
    <t>$ 1035,8</t>
  </si>
  <si>
    <t>2178-PMGCJ</t>
  </si>
  <si>
    <t>$ 1837,34</t>
  </si>
  <si>
    <t>8267-KFGYD</t>
  </si>
  <si>
    <t>$ 21,05</t>
  </si>
  <si>
    <t>$ 31,19</t>
  </si>
  <si>
    <t>7175-NTIXE</t>
  </si>
  <si>
    <t>$ 76,15</t>
  </si>
  <si>
    <t>$ 2534,7</t>
  </si>
  <si>
    <t>1038-RQOST</t>
  </si>
  <si>
    <t>$ 504,25</t>
  </si>
  <si>
    <t>3082-VQXNH</t>
  </si>
  <si>
    <t>7029-IJEJK</t>
  </si>
  <si>
    <t>$ 44,1</t>
  </si>
  <si>
    <t>$ 2369,7</t>
  </si>
  <si>
    <t>7047-FWEYA</t>
  </si>
  <si>
    <t>$ 103,15</t>
  </si>
  <si>
    <t>$ 6252,77</t>
  </si>
  <si>
    <t>7346-MEDWM</t>
  </si>
  <si>
    <t>$ 83,25</t>
  </si>
  <si>
    <t>$ 6791,67</t>
  </si>
  <si>
    <t>6377-WHAOX</t>
  </si>
  <si>
    <t>$ 7010,05</t>
  </si>
  <si>
    <t>6133-OZILE</t>
  </si>
  <si>
    <t>$ 657,3</t>
  </si>
  <si>
    <t>4188-PCPIG</t>
  </si>
  <si>
    <t>$ 6860,65</t>
  </si>
  <si>
    <t>6233-HXJMX</t>
  </si>
  <si>
    <t>$ 4814,05</t>
  </si>
  <si>
    <t>6733-LRIZX</t>
  </si>
  <si>
    <t>$ 4727,95</t>
  </si>
  <si>
    <t>5438-QMDDL</t>
  </si>
  <si>
    <t>$ 59,8</t>
  </si>
  <si>
    <t>$ 1288,55</t>
  </si>
  <si>
    <t>8969-PRHFK</t>
  </si>
  <si>
    <t>$ 436,81</t>
  </si>
  <si>
    <t>9558-IHEZX</t>
  </si>
  <si>
    <t>$ 7491,28</t>
  </si>
  <si>
    <t>1471-GIQKQ</t>
  </si>
  <si>
    <t>$ 94,93</t>
  </si>
  <si>
    <t>7025-WCBNE</t>
  </si>
  <si>
    <t>$ 3448,66</t>
  </si>
  <si>
    <t>2176-LVPNX</t>
  </si>
  <si>
    <t>$ 9088,14</t>
  </si>
  <si>
    <t>4238-HFHSN</t>
  </si>
  <si>
    <t>$ 82,15</t>
  </si>
  <si>
    <t>$ 6524,4</t>
  </si>
  <si>
    <t>1636-NTNCO</t>
  </si>
  <si>
    <t>$ 50,95</t>
  </si>
  <si>
    <t>$ 207,35</t>
  </si>
  <si>
    <t>4282-ACRXS</t>
  </si>
  <si>
    <t>$ 24,85</t>
  </si>
  <si>
    <t>$ 955,75</t>
  </si>
  <si>
    <t>4811-JBUVU</t>
  </si>
  <si>
    <t>$ 3682,25</t>
  </si>
  <si>
    <t>6655-LHBYW</t>
  </si>
  <si>
    <t>$ 114,35</t>
  </si>
  <si>
    <t>$ 6791,1</t>
  </si>
  <si>
    <t>0486-LGCCH</t>
  </si>
  <si>
    <t>$ 674,11</t>
  </si>
  <si>
    <t>6464-KEXXH</t>
  </si>
  <si>
    <t>$ 186,3</t>
  </si>
  <si>
    <t>5183-SNMJQ</t>
  </si>
  <si>
    <t>$ 1278,75</t>
  </si>
  <si>
    <t>5433-KYGHE</t>
  </si>
  <si>
    <t>$ 1832,13</t>
  </si>
  <si>
    <t>1216-JWVUX</t>
  </si>
  <si>
    <t>$ 2012,55</t>
  </si>
  <si>
    <t>1171-TYKUR</t>
  </si>
  <si>
    <t>$ 1612,49</t>
  </si>
  <si>
    <t>5504-WSIUR</t>
  </si>
  <si>
    <t>$ 7423,95</t>
  </si>
  <si>
    <t>1488-PBLJN</t>
  </si>
  <si>
    <t>$ 116,85</t>
  </si>
  <si>
    <t>$ 10769,46</t>
  </si>
  <si>
    <t>1216-BGTSP</t>
  </si>
  <si>
    <t>$ 108,45</t>
  </si>
  <si>
    <t>$ 5233,35</t>
  </si>
  <si>
    <t>1784-EZDKJ</t>
  </si>
  <si>
    <t>$ 7138,2</t>
  </si>
  <si>
    <t>1810-MVMAI</t>
  </si>
  <si>
    <t>$ 67,6</t>
  </si>
  <si>
    <t>$ 3441,4</t>
  </si>
  <si>
    <t>2770-NSVDG</t>
  </si>
  <si>
    <t>$ 29,1</t>
  </si>
  <si>
    <t>$ 688</t>
  </si>
  <si>
    <t>3259-QMXUN</t>
  </si>
  <si>
    <t>$ 6284,62</t>
  </si>
  <si>
    <t>4702-HDRKD</t>
  </si>
  <si>
    <t>$ 3321,35</t>
  </si>
  <si>
    <t>1536-YHDOE</t>
  </si>
  <si>
    <t>$ 62,1</t>
  </si>
  <si>
    <t>$ 1645,24</t>
  </si>
  <si>
    <t>7527-QNRUS</t>
  </si>
  <si>
    <t>$ 1181,68</t>
  </si>
  <si>
    <t>3082-YVEKW</t>
  </si>
  <si>
    <t>$ 77,15</t>
  </si>
  <si>
    <t>$ 2518,86</t>
  </si>
  <si>
    <t>0412-UCCNP</t>
  </si>
  <si>
    <t>$ 3851,25</t>
  </si>
  <si>
    <t>9065-ZCPQX</t>
  </si>
  <si>
    <t>$ 8615,07</t>
  </si>
  <si>
    <t>3639-XJHKQ</t>
  </si>
  <si>
    <t>$ 60,6</t>
  </si>
  <si>
    <t>$ 1990,92</t>
  </si>
  <si>
    <t>9541-ZPSEA</t>
  </si>
  <si>
    <t>$ 7012,59</t>
  </si>
  <si>
    <t>8741-LQOBK</t>
  </si>
  <si>
    <t>$ 1620,25</t>
  </si>
  <si>
    <t>7508-DQAKK</t>
  </si>
  <si>
    <t>$ 5987,33</t>
  </si>
  <si>
    <t>2192-CKRLV</t>
  </si>
  <si>
    <t>$ 3580,95</t>
  </si>
  <si>
    <t>3088-LHEFH</t>
  </si>
  <si>
    <t>$ 1039,96</t>
  </si>
  <si>
    <t>0114-PEGZZ</t>
  </si>
  <si>
    <t>$ 5285,27</t>
  </si>
  <si>
    <t>4994-OBRSZ</t>
  </si>
  <si>
    <t>$ 1569,02</t>
  </si>
  <si>
    <t>6928-ONTRW</t>
  </si>
  <si>
    <t>$ 4838,68</t>
  </si>
  <si>
    <t>2676-SSLTO</t>
  </si>
  <si>
    <t>$ 4069,73</t>
  </si>
  <si>
    <t>4724-WXVWF</t>
  </si>
  <si>
    <t>$ 95,4</t>
  </si>
  <si>
    <t>$ 4644,5</t>
  </si>
  <si>
    <t>4316-XCSLJ</t>
  </si>
  <si>
    <t>$ 50,3</t>
  </si>
  <si>
    <t>$ 1622,17</t>
  </si>
  <si>
    <t>5716-LIBJC</t>
  </si>
  <si>
    <t>$ 1452,21</t>
  </si>
  <si>
    <t>8465-SBRXP</t>
  </si>
  <si>
    <t>$ 4598,17</t>
  </si>
  <si>
    <t>0015-UOCOJ</t>
  </si>
  <si>
    <t>$ 48,2</t>
  </si>
  <si>
    <t>$ 414,06</t>
  </si>
  <si>
    <t>6486-LHTMA</t>
  </si>
  <si>
    <t>$ 4207,56</t>
  </si>
  <si>
    <t>7130-CTCUS</t>
  </si>
  <si>
    <t>$ 1393,58</t>
  </si>
  <si>
    <t>7524-VRLPL</t>
  </si>
  <si>
    <t>$ 5952,84</t>
  </si>
  <si>
    <t>8348-JLBUG</t>
  </si>
  <si>
    <t>$ 5969,38</t>
  </si>
  <si>
    <t>3898-GUYTS</t>
  </si>
  <si>
    <t>$ 97,05</t>
  </si>
  <si>
    <t>$ 4955,2</t>
  </si>
  <si>
    <t>3908-MKIMJ</t>
  </si>
  <si>
    <t>$ 41,95</t>
  </si>
  <si>
    <t>$ 2965,75</t>
  </si>
  <si>
    <t>9926-PJHDQ</t>
  </si>
  <si>
    <t>$ 76,8</t>
  </si>
  <si>
    <t>$ 8688,29</t>
  </si>
  <si>
    <t>4335-BSMJS</t>
  </si>
  <si>
    <t>$ 2074,21</t>
  </si>
  <si>
    <t>8659-IOOPU</t>
  </si>
  <si>
    <t>$ 100,45</t>
  </si>
  <si>
    <t>$ 9426,94</t>
  </si>
  <si>
    <t>9470-XCCEM</t>
  </si>
  <si>
    <t>$ 4884,4</t>
  </si>
  <si>
    <t>4138-NAXED</t>
  </si>
  <si>
    <t>$ 6285,18</t>
  </si>
  <si>
    <t>3061-BCKYI</t>
  </si>
  <si>
    <t>$ 892,75</t>
  </si>
  <si>
    <t>8378-LKJAF</t>
  </si>
  <si>
    <t>$ 4877,06</t>
  </si>
  <si>
    <t>5829-NVSQN</t>
  </si>
  <si>
    <t>$ 68,75</t>
  </si>
  <si>
    <t>$ 2411,42</t>
  </si>
  <si>
    <t>5639-NTUPK</t>
  </si>
  <si>
    <t>$ 52,1</t>
  </si>
  <si>
    <t>$ 919,86</t>
  </si>
  <si>
    <t>0541-FITGH</t>
  </si>
  <si>
    <t>$ 62,15</t>
  </si>
  <si>
    <t>$ 209,88</t>
  </si>
  <si>
    <t>4770-UEZOX</t>
  </si>
  <si>
    <t>$ 231,92</t>
  </si>
  <si>
    <t>0384-LPITE</t>
  </si>
  <si>
    <t>$ 2511,55</t>
  </si>
  <si>
    <t>8498-XXGWA</t>
  </si>
  <si>
    <t>$ 4972,5</t>
  </si>
  <si>
    <t>4318-RAJVY</t>
  </si>
  <si>
    <t>$ 226,65</t>
  </si>
  <si>
    <t>9313-CDOGY</t>
  </si>
  <si>
    <t>$ 1635,38</t>
  </si>
  <si>
    <t>1207-BLKSA</t>
  </si>
  <si>
    <t>$ 23,05</t>
  </si>
  <si>
    <t>$ 2254,02</t>
  </si>
  <si>
    <t>5399-ZIMKF</t>
  </si>
  <si>
    <t>$ 547,7</t>
  </si>
  <si>
    <t>6087-YPWHO</t>
  </si>
  <si>
    <t>$ 68,15</t>
  </si>
  <si>
    <t>$ 6055,02</t>
  </si>
  <si>
    <t>1709-EJDOX</t>
  </si>
  <si>
    <t>$ 2901,28</t>
  </si>
  <si>
    <t>9548-LERKT</t>
  </si>
  <si>
    <t>$ 1123,71</t>
  </si>
  <si>
    <t>8441-SHIPE</t>
  </si>
  <si>
    <t>$ 25,6</t>
  </si>
  <si>
    <t>$ 2864,53</t>
  </si>
  <si>
    <t>6689-VRRTK</t>
  </si>
  <si>
    <t>$ 7049,35</t>
  </si>
  <si>
    <t>4840-ORQXB</t>
  </si>
  <si>
    <t>$ 7352,67</t>
  </si>
  <si>
    <t>6723-WSNTY</t>
  </si>
  <si>
    <t>$ 7639,99</t>
  </si>
  <si>
    <t>4118-CEVPF</t>
  </si>
  <si>
    <t>$ 5098,5</t>
  </si>
  <si>
    <t>2378-HTWFW</t>
  </si>
  <si>
    <t>$ 4137,15</t>
  </si>
  <si>
    <t>1215-FIGMP</t>
  </si>
  <si>
    <t>$ 8023,5</t>
  </si>
  <si>
    <t>5122-CYFXA</t>
  </si>
  <si>
    <t>$ 361,07</t>
  </si>
  <si>
    <t>8266-VBFQL</t>
  </si>
  <si>
    <t>$ 90,4</t>
  </si>
  <si>
    <t>$ 484,33</t>
  </si>
  <si>
    <t>1910-FMXJM</t>
  </si>
  <si>
    <t>$ 4713,53</t>
  </si>
  <si>
    <t>6900-RBKER</t>
  </si>
  <si>
    <t>$ 5344,06</t>
  </si>
  <si>
    <t>1907-YLNYW</t>
  </si>
  <si>
    <t>$ 66,7</t>
  </si>
  <si>
    <t>$ 908,04</t>
  </si>
  <si>
    <t>8999-YPYBV</t>
  </si>
  <si>
    <t>$ 5244,05</t>
  </si>
  <si>
    <t>4751-ERMAN</t>
  </si>
  <si>
    <t>$ 75,4</t>
  </si>
  <si>
    <t>$ 8515,77</t>
  </si>
  <si>
    <t>2581-VKIRT</t>
  </si>
  <si>
    <t>$ 4656,21</t>
  </si>
  <si>
    <t>4815-YOSUK</t>
  </si>
  <si>
    <t>$ 10502,46</t>
  </si>
  <si>
    <t>6770-UAYGJ</t>
  </si>
  <si>
    <t>$ 2860,5</t>
  </si>
  <si>
    <t>9548-ZMVTX</t>
  </si>
  <si>
    <t>$ 7178,57</t>
  </si>
  <si>
    <t>5609-IMCGG</t>
  </si>
  <si>
    <t>$ 1395,95</t>
  </si>
  <si>
    <t>3470-OBUET</t>
  </si>
  <si>
    <t>$ 74</t>
  </si>
  <si>
    <t>$ 7750,07</t>
  </si>
  <si>
    <t>4644-PIZRT</t>
  </si>
  <si>
    <t>$ 1766,73</t>
  </si>
  <si>
    <t>8908-SLFCJ</t>
  </si>
  <si>
    <t>$ 20,85</t>
  </si>
  <si>
    <t>$ 902,03</t>
  </si>
  <si>
    <t>6609-MXJHJ</t>
  </si>
  <si>
    <t>$ 2190,44</t>
  </si>
  <si>
    <t>7868-BGSZA</t>
  </si>
  <si>
    <t>$ 5042,31</t>
  </si>
  <si>
    <t>2525-GVKQU</t>
  </si>
  <si>
    <t>$ 3917,2</t>
  </si>
  <si>
    <t>3716-LRGXK</t>
  </si>
  <si>
    <t>$ 6670,4</t>
  </si>
  <si>
    <t>3606-SBKRY</t>
  </si>
  <si>
    <t>$ 1523,4</t>
  </si>
  <si>
    <t>6937-GCDGQ</t>
  </si>
  <si>
    <t>$ 1178,85</t>
  </si>
  <si>
    <t>3594-KADLU</t>
  </si>
  <si>
    <t>5760-FXFVO</t>
  </si>
  <si>
    <t>$ 672,07</t>
  </si>
  <si>
    <t>1043-UXOVO</t>
  </si>
  <si>
    <t>$ 10009,7</t>
  </si>
  <si>
    <t>1600-DILPE</t>
  </si>
  <si>
    <t>$ 957,67</t>
  </si>
  <si>
    <t>9746-MDMBK</t>
  </si>
  <si>
    <t>$ 113,45</t>
  </si>
  <si>
    <t>$ 5749,73</t>
  </si>
  <si>
    <t>1627-AFWVJ</t>
  </si>
  <si>
    <t>$ 990,99</t>
  </si>
  <si>
    <t>5124-EOGYE</t>
  </si>
  <si>
    <t>$ 1710,22</t>
  </si>
  <si>
    <t>2455-USLMV</t>
  </si>
  <si>
    <t>$ 3363,91</t>
  </si>
  <si>
    <t>9127-QRZMH</t>
  </si>
  <si>
    <t>$ 3378,79</t>
  </si>
  <si>
    <t>3407-JMJQQ</t>
  </si>
  <si>
    <t>$ 109</t>
  </si>
  <si>
    <t>$ 7942,44</t>
  </si>
  <si>
    <t>0506-YLVKJ</t>
  </si>
  <si>
    <t>$ 3029,77</t>
  </si>
  <si>
    <t>0980-PVMRC</t>
  </si>
  <si>
    <t>$ 2036,55</t>
  </si>
  <si>
    <t>3644-QXEHN</t>
  </si>
  <si>
    <t>$ 97</t>
  </si>
  <si>
    <t>$ 1907,1</t>
  </si>
  <si>
    <t>9828-QHFBK</t>
  </si>
  <si>
    <t>$ 51,15</t>
  </si>
  <si>
    <t>$ 2090,98</t>
  </si>
  <si>
    <t>7853-OETYL</t>
  </si>
  <si>
    <t>$ 29,05</t>
  </si>
  <si>
    <t>$ 129,6</t>
  </si>
  <si>
    <t>9767-FFLEM</t>
  </si>
  <si>
    <t>$ 3936,58</t>
  </si>
  <si>
    <t>7789-HKSBS</t>
  </si>
  <si>
    <t>$ 6044,65</t>
  </si>
  <si>
    <t>3402-XRIUO</t>
  </si>
  <si>
    <t>$ 63,55</t>
  </si>
  <si>
    <t>$ 1760,64</t>
  </si>
  <si>
    <t>0537-QYZZN</t>
  </si>
  <si>
    <t>$ 1955,19</t>
  </si>
  <si>
    <t>2604-IJPDU</t>
  </si>
  <si>
    <t>$ 2473,05</t>
  </si>
  <si>
    <t>4472-LVYGI</t>
  </si>
  <si>
    <t>$ 52,55</t>
  </si>
  <si>
    <t>$ 525,5</t>
  </si>
  <si>
    <t>5730-DBDSI</t>
  </si>
  <si>
    <t>$ 4259,44</t>
  </si>
  <si>
    <t>4189-NAKJS</t>
  </si>
  <si>
    <t>$ 1936,82</t>
  </si>
  <si>
    <t>0080-OROZO</t>
  </si>
  <si>
    <t>$ 4806,7</t>
  </si>
  <si>
    <t>7182-OVLBJ</t>
  </si>
  <si>
    <t>$ 8444,03</t>
  </si>
  <si>
    <t>0121-SNYRK</t>
  </si>
  <si>
    <t>$ 1748,9</t>
  </si>
  <si>
    <t>0404-AHASP</t>
  </si>
  <si>
    <t>$ 3435,74</t>
  </si>
  <si>
    <t>8401-EMUWF</t>
  </si>
  <si>
    <t>$ 3758,44</t>
  </si>
  <si>
    <t>4890-VMUAV</t>
  </si>
  <si>
    <t>$ 71,5</t>
  </si>
  <si>
    <t>$ 5783,45</t>
  </si>
  <si>
    <t>5555-RNPGT</t>
  </si>
  <si>
    <t>$ 568,6</t>
  </si>
  <si>
    <t>7101-HRBLJ</t>
  </si>
  <si>
    <t>$ 83,7</t>
  </si>
  <si>
    <t>$ 7252,5</t>
  </si>
  <si>
    <t>1926-QUZNN</t>
  </si>
  <si>
    <t>$ 5405,92</t>
  </si>
  <si>
    <t>9018-PCIOK</t>
  </si>
  <si>
    <t>$ 5102,1</t>
  </si>
  <si>
    <t>0603-OLQDC</t>
  </si>
  <si>
    <t>$ 1162,34</t>
  </si>
  <si>
    <t>6738-ISCBM</t>
  </si>
  <si>
    <t>$ 54</t>
  </si>
  <si>
    <t>$ 2434,78</t>
  </si>
  <si>
    <t>2227-JRSJX</t>
  </si>
  <si>
    <t>$ 2084,92</t>
  </si>
  <si>
    <t>9274-UARKJ</t>
  </si>
  <si>
    <t>$ 1286,45</t>
  </si>
  <si>
    <t>2432-TFSMK</t>
  </si>
  <si>
    <t>$ 2259,04</t>
  </si>
  <si>
    <t>3717-LNXKW</t>
  </si>
  <si>
    <t>$ 3962,03</t>
  </si>
  <si>
    <t>3374-TTZTK</t>
  </si>
  <si>
    <t>$ 8077,64</t>
  </si>
  <si>
    <t>6349-JDHQP</t>
  </si>
  <si>
    <t>$ 2046,53</t>
  </si>
  <si>
    <t>2580-ATZSQ</t>
  </si>
  <si>
    <t>$ 5125,35</t>
  </si>
  <si>
    <t>7823-JSOAG</t>
  </si>
  <si>
    <t>$ 238,36</t>
  </si>
  <si>
    <t>4378-MYPGO</t>
  </si>
  <si>
    <t>$ 9308,35</t>
  </si>
  <si>
    <t>5135-RDDQL</t>
  </si>
  <si>
    <t>$ 4779,37</t>
  </si>
  <si>
    <t>6166-YIPFO</t>
  </si>
  <si>
    <t>$ 4886,05</t>
  </si>
  <si>
    <t>2257-BOVXD</t>
  </si>
  <si>
    <t>$ 66,6</t>
  </si>
  <si>
    <t>$ 1289,46</t>
  </si>
  <si>
    <t>6630-UJZMY</t>
  </si>
  <si>
    <t>$ 325,48</t>
  </si>
  <si>
    <t>4829-ZLJTK</t>
  </si>
  <si>
    <t>$ 112,4</t>
  </si>
  <si>
    <t>$ 9143,41</t>
  </si>
  <si>
    <t>6963-EZQEE</t>
  </si>
  <si>
    <t>$ 9172,3</t>
  </si>
  <si>
    <t>4039-PIMHX</t>
  </si>
  <si>
    <t>$ 2480,23</t>
  </si>
  <si>
    <t>9355-NPPFS</t>
  </si>
  <si>
    <t>$ 78,8</t>
  </si>
  <si>
    <t>$ 2505,56</t>
  </si>
  <si>
    <t>7301-ABVAD</t>
  </si>
  <si>
    <t>$ 6947,38</t>
  </si>
  <si>
    <t>4431-EDMIQ</t>
  </si>
  <si>
    <t>$ 667,59</t>
  </si>
  <si>
    <t>8270-RKSAP</t>
  </si>
  <si>
    <t>$ 964,29</t>
  </si>
  <si>
    <t>1456-TWCGB</t>
  </si>
  <si>
    <t>$ 360,49</t>
  </si>
  <si>
    <t>7876-AEHIG</t>
  </si>
  <si>
    <t>$ 60,15</t>
  </si>
  <si>
    <t>$ 3077</t>
  </si>
  <si>
    <t>3199-NPKCN</t>
  </si>
  <si>
    <t>$ 9858,66</t>
  </si>
  <si>
    <t>3261-CQXOL</t>
  </si>
  <si>
    <t>$ 2108</t>
  </si>
  <si>
    <t>7649-SIJJF</t>
  </si>
  <si>
    <t>$ 6364,27</t>
  </si>
  <si>
    <t>9170-ARBTB</t>
  </si>
  <si>
    <t>$ 1395,33</t>
  </si>
  <si>
    <t>4945-RVMTE</t>
  </si>
  <si>
    <t>$ 59,55</t>
  </si>
  <si>
    <t>$ 2737,61</t>
  </si>
  <si>
    <t>5977-CKHON</t>
  </si>
  <si>
    <t>$ 5221,07</t>
  </si>
  <si>
    <t>8205-MQUGY</t>
  </si>
  <si>
    <t>$ 766,11</t>
  </si>
  <si>
    <t>9207-ZPANB</t>
  </si>
  <si>
    <t>$ 2925,78</t>
  </si>
  <si>
    <t>3518-PZXZQ</t>
  </si>
  <si>
    <t>$ 91,99</t>
  </si>
  <si>
    <t>0581-MDMPW</t>
  </si>
  <si>
    <t>$ 3130,91</t>
  </si>
  <si>
    <t>0106-UGRDO</t>
  </si>
  <si>
    <t>$ 116</t>
  </si>
  <si>
    <t>$ 10840,73</t>
  </si>
  <si>
    <t>0840-DFEZH</t>
  </si>
  <si>
    <t>$ 740,84</t>
  </si>
  <si>
    <t>9576-SYUHJ</t>
  </si>
  <si>
    <t>$ 3871,28</t>
  </si>
  <si>
    <t>0670-ANMUU</t>
  </si>
  <si>
    <t>$ 7864,32</t>
  </si>
  <si>
    <t>2129-ALKBS</t>
  </si>
  <si>
    <t>$ 26,2</t>
  </si>
  <si>
    <t>$ 3046,3</t>
  </si>
  <si>
    <t>6629-LADHQ</t>
  </si>
  <si>
    <t>$ 196,97</t>
  </si>
  <si>
    <t>0019-GFNTW</t>
  </si>
  <si>
    <t>$ 2560,1</t>
  </si>
  <si>
    <t>5153-LXKDT</t>
  </si>
  <si>
    <t>$ 110,2</t>
  </si>
  <si>
    <t>$ 8723,46</t>
  </si>
  <si>
    <t>0595-ITUDF</t>
  </si>
  <si>
    <t>$ 91,8</t>
  </si>
  <si>
    <t>$ 8173,62</t>
  </si>
  <si>
    <t>1482-OXZSY</t>
  </si>
  <si>
    <t>$ 3454,05</t>
  </si>
  <si>
    <t>8547-NSBBO</t>
  </si>
  <si>
    <t>$ 4928,85</t>
  </si>
  <si>
    <t>0847-HGRML</t>
  </si>
  <si>
    <t>$ 2767,86</t>
  </si>
  <si>
    <t>6933-VLYFX</t>
  </si>
  <si>
    <t>$ 59,95</t>
  </si>
  <si>
    <t>$ 1848,8</t>
  </si>
  <si>
    <t>0383-CLDDA</t>
  </si>
  <si>
    <t>$ 7171,83</t>
  </si>
  <si>
    <t>2504-DSHIH</t>
  </si>
  <si>
    <t>$ 2955,42</t>
  </si>
  <si>
    <t>3351-NGXYI</t>
  </si>
  <si>
    <t>$ 1044,52</t>
  </si>
  <si>
    <t>2123-AGEEN</t>
  </si>
  <si>
    <t>$ 774,51</t>
  </si>
  <si>
    <t>0723-VSOBE</t>
  </si>
  <si>
    <t>$ 34,2</t>
  </si>
  <si>
    <t>$ 1596,6</t>
  </si>
  <si>
    <t>5913-INRQV</t>
  </si>
  <si>
    <t>$ 4029,46</t>
  </si>
  <si>
    <t>7410-OIEDU</t>
  </si>
  <si>
    <t>$ 1371,15</t>
  </si>
  <si>
    <t>0699-NDKJM</t>
  </si>
  <si>
    <t>$ 58,75</t>
  </si>
  <si>
    <t>$ 3437,45</t>
  </si>
  <si>
    <t>7017-VFHAY</t>
  </si>
  <si>
    <t>$ 115,1</t>
  </si>
  <si>
    <t>$ 8228,76</t>
  </si>
  <si>
    <t>2080-SRCDE</t>
  </si>
  <si>
    <t>$ 58,13</t>
  </si>
  <si>
    <t>6549-NNDYT</t>
  </si>
  <si>
    <t>$ 30,85</t>
  </si>
  <si>
    <t>$ 394,1</t>
  </si>
  <si>
    <t>7126-RBHSD</t>
  </si>
  <si>
    <t>$ 1708,5</t>
  </si>
  <si>
    <t>9788-YTFGE</t>
  </si>
  <si>
    <t>$ 244,52</t>
  </si>
  <si>
    <t>2361-FJWNO</t>
  </si>
  <si>
    <t>$ 36</t>
  </si>
  <si>
    <t>$ 1512,9</t>
  </si>
  <si>
    <t>0602-DDUML</t>
  </si>
  <si>
    <t>$ 5954,38</t>
  </si>
  <si>
    <t>4452-ROHMO</t>
  </si>
  <si>
    <t>$ 923,95</t>
  </si>
  <si>
    <t>8383-SGHJU</t>
  </si>
  <si>
    <t>$ 2292,04</t>
  </si>
  <si>
    <t>1049-FYSYG</t>
  </si>
  <si>
    <t>$ 35,65</t>
  </si>
  <si>
    <t>$ 646,05</t>
  </si>
  <si>
    <t>5622-UEJFI</t>
  </si>
  <si>
    <t>$ 2096,05</t>
  </si>
  <si>
    <t>1930-QPBVZ</t>
  </si>
  <si>
    <t>$ 7315,12</t>
  </si>
  <si>
    <t>5038-ETMLM</t>
  </si>
  <si>
    <t>$ 113,65</t>
  </si>
  <si>
    <t>$ 10270,75</t>
  </si>
  <si>
    <t>1729-VLAZJ</t>
  </si>
  <si>
    <t>$ 40,25</t>
  </si>
  <si>
    <t>$ 423,49</t>
  </si>
  <si>
    <t>6986-IXNDM</t>
  </si>
  <si>
    <t>$ 92,9</t>
  </si>
  <si>
    <t>$ 1726,65</t>
  </si>
  <si>
    <t>7446-KQISO</t>
  </si>
  <si>
    <t>$ 5237,25</t>
  </si>
  <si>
    <t>6481-LXPWL</t>
  </si>
  <si>
    <t>$ 36,1</t>
  </si>
  <si>
    <t>$ 2031,5</t>
  </si>
  <si>
    <t>2121-JAFOM</t>
  </si>
  <si>
    <t>$ 8432,64</t>
  </si>
  <si>
    <t>9351-LZYGF</t>
  </si>
  <si>
    <t>$ 4254,5</t>
  </si>
  <si>
    <t>3873-WOSBC</t>
  </si>
  <si>
    <t>$ 2571,48</t>
  </si>
  <si>
    <t>1156-ZFYDO</t>
  </si>
  <si>
    <t>$ 57,37</t>
  </si>
  <si>
    <t>6854-EXGSF</t>
  </si>
  <si>
    <t>$ 642,99</t>
  </si>
  <si>
    <t>1270-XKUCC</t>
  </si>
  <si>
    <t>$ 934,96</t>
  </si>
  <si>
    <t>4273-MBHYA</t>
  </si>
  <si>
    <t>$ 94,71</t>
  </si>
  <si>
    <t>3863-QSTYI</t>
  </si>
  <si>
    <t>$ 4726,65</t>
  </si>
  <si>
    <t>0336-KXKFK</t>
  </si>
  <si>
    <t>$ 61,2</t>
  </si>
  <si>
    <t>$ 4390,25</t>
  </si>
  <si>
    <t>7153-CHRBV</t>
  </si>
  <si>
    <t>$ 4348,8</t>
  </si>
  <si>
    <t>7560-QJAVJ</t>
  </si>
  <si>
    <t>$ 8887,51</t>
  </si>
  <si>
    <t>9979-RGMZT</t>
  </si>
  <si>
    <t>$ 888,88</t>
  </si>
  <si>
    <t>2843-CQMEG</t>
  </si>
  <si>
    <t>$ 49,7</t>
  </si>
  <si>
    <t>$ 1307,53</t>
  </si>
  <si>
    <t>9052-VKDUW</t>
  </si>
  <si>
    <t>$ 8221,95</t>
  </si>
  <si>
    <t>3219-JQRSL</t>
  </si>
  <si>
    <t>$ 8112,08</t>
  </si>
  <si>
    <t>7322-OCWHC</t>
  </si>
  <si>
    <t>$ 93,05</t>
  </si>
  <si>
    <t>$ 6831,53</t>
  </si>
  <si>
    <t>6360-SVNWV</t>
  </si>
  <si>
    <t>$ 3566,53</t>
  </si>
  <si>
    <t>4023-RTIQM</t>
  </si>
  <si>
    <t>$ 1580,1</t>
  </si>
  <si>
    <t>7469-LKBCI</t>
  </si>
  <si>
    <t>$ 18,95</t>
  </si>
  <si>
    <t>$ 848,72</t>
  </si>
  <si>
    <t>4376-KFVRS</t>
  </si>
  <si>
    <t>$ 114,05</t>
  </si>
  <si>
    <t>$ 10682,2</t>
  </si>
  <si>
    <t>2753-JMMCV</t>
  </si>
  <si>
    <t>$ 6250,6</t>
  </si>
  <si>
    <t>6007-TCTST</t>
  </si>
  <si>
    <t>$ 115,8</t>
  </si>
  <si>
    <t>$ 9361,38</t>
  </si>
  <si>
    <t>0810-DHDBD</t>
  </si>
  <si>
    <t>$ 4989,41</t>
  </si>
  <si>
    <t>7321-VGNKU</t>
  </si>
  <si>
    <t>$ 155,65</t>
  </si>
  <si>
    <t>5377-NDTOU</t>
  </si>
  <si>
    <t>$ 6968,25</t>
  </si>
  <si>
    <t>7459-IMVYU</t>
  </si>
  <si>
    <t>$ 3811,55</t>
  </si>
  <si>
    <t>5110-CHOPY</t>
  </si>
  <si>
    <t>$ 3237,05</t>
  </si>
  <si>
    <t>3778-FOAQW</t>
  </si>
  <si>
    <t>$ 1245,49</t>
  </si>
  <si>
    <t>9891-NQDBD</t>
  </si>
  <si>
    <t>$ 1886,28</t>
  </si>
  <si>
    <t>4947-DSMXK</t>
  </si>
  <si>
    <t>$ 4863,16</t>
  </si>
  <si>
    <t>1110-KYLGQ</t>
  </si>
  <si>
    <t>$ 108,25</t>
  </si>
  <si>
    <t>$ 7105,81</t>
  </si>
  <si>
    <t>3572-UOLYZ</t>
  </si>
  <si>
    <t>$ 4146,53</t>
  </si>
  <si>
    <t>4177-JPDFU</t>
  </si>
  <si>
    <t>$ 442,45</t>
  </si>
  <si>
    <t>1345-ZUKID</t>
  </si>
  <si>
    <t>$ 689,08</t>
  </si>
  <si>
    <t>4893-GYUJU</t>
  </si>
  <si>
    <t>$ 1897,5</t>
  </si>
  <si>
    <t>2831-EBWRN</t>
  </si>
  <si>
    <t>$ 45,9</t>
  </si>
  <si>
    <t>$ 335,47</t>
  </si>
  <si>
    <t>0975-UYDTX</t>
  </si>
  <si>
    <t>$ 2931,14</t>
  </si>
  <si>
    <t>7306-YDSOI</t>
  </si>
  <si>
    <t>$ 7478,5</t>
  </si>
  <si>
    <t>1686-STUHN</t>
  </si>
  <si>
    <t>$ 2476,98</t>
  </si>
  <si>
    <t>6537-QLGEX</t>
  </si>
  <si>
    <t>$ 38,9</t>
  </si>
  <si>
    <t>$ 664,4</t>
  </si>
  <si>
    <t>6211-WWLTF</t>
  </si>
  <si>
    <t>$ 8019,43</t>
  </si>
  <si>
    <t>9732-OUYRN</t>
  </si>
  <si>
    <t>$ 1562,07</t>
  </si>
  <si>
    <t>2931-SVLTV</t>
  </si>
  <si>
    <t>$ 4929,1</t>
  </si>
  <si>
    <t>5372-FBKBN</t>
  </si>
  <si>
    <t>$ 20,75</t>
  </si>
  <si>
    <t>$ 634,48</t>
  </si>
  <si>
    <t>7975-JMZNT</t>
  </si>
  <si>
    <t>$ 7611,72</t>
  </si>
  <si>
    <t>3884-UEBXB</t>
  </si>
  <si>
    <t>$ 36,15</t>
  </si>
  <si>
    <t>$ 2434,45</t>
  </si>
  <si>
    <t>8510-BBWMU</t>
  </si>
  <si>
    <t>$ 2342,81</t>
  </si>
  <si>
    <t>1439-LCGVL</t>
  </si>
  <si>
    <t>$ 505,1</t>
  </si>
  <si>
    <t>7269-JISCY</t>
  </si>
  <si>
    <t>$ 4310,6</t>
  </si>
  <si>
    <t>2056-EVGZL</t>
  </si>
  <si>
    <t>$ 7926,34</t>
  </si>
  <si>
    <t>0394-YONDK</t>
  </si>
  <si>
    <t>$ 1875,55</t>
  </si>
  <si>
    <t>1716-LSAMB</t>
  </si>
  <si>
    <t>$ 54,65</t>
  </si>
  <si>
    <t>$ 4588,15</t>
  </si>
  <si>
    <t>7401-RUBNK</t>
  </si>
  <si>
    <t>$ 2217,27</t>
  </si>
  <si>
    <t>2905-KFQUV</t>
  </si>
  <si>
    <t>$ 169,78</t>
  </si>
  <si>
    <t>1414-YADCW</t>
  </si>
  <si>
    <t>$ 5781,1</t>
  </si>
  <si>
    <t>9782-LGXMC</t>
  </si>
  <si>
    <t>$ 61,75</t>
  </si>
  <si>
    <t>$ 4753,36</t>
  </si>
  <si>
    <t>4129-LYCOI</t>
  </si>
  <si>
    <t>$ 7879,23</t>
  </si>
  <si>
    <t>3413-BMNZE</t>
  </si>
  <si>
    <t>$ 57,14</t>
  </si>
  <si>
    <t>0221-WMXNQ</t>
  </si>
  <si>
    <t>$ 419</t>
  </si>
  <si>
    <t>7134-MJPDY</t>
  </si>
  <si>
    <t>$ 102,85</t>
  </si>
  <si>
    <t>$ 7804,33</t>
  </si>
  <si>
    <t>2277-DJJDL</t>
  </si>
  <si>
    <t>$ 6791,9</t>
  </si>
  <si>
    <t>5671-UUNXD</t>
  </si>
  <si>
    <t>$ 7018,75</t>
  </si>
  <si>
    <t>6217-KDYWC</t>
  </si>
  <si>
    <t>$ 1496,02</t>
  </si>
  <si>
    <t>0795-LAFGP</t>
  </si>
  <si>
    <t>$ 6921,52</t>
  </si>
  <si>
    <t>9931-KGHOA</t>
  </si>
  <si>
    <t>$ 3042,86</t>
  </si>
  <si>
    <t>7564-GHCVB</t>
  </si>
  <si>
    <t>$ 6335,58</t>
  </si>
  <si>
    <t>7595-EHCDL</t>
  </si>
  <si>
    <t>$ 1653,45</t>
  </si>
  <si>
    <t>4381-MHQDC</t>
  </si>
  <si>
    <t>$ 4560,15</t>
  </si>
  <si>
    <t>9871-ELEYA</t>
  </si>
  <si>
    <t>$ 67,65</t>
  </si>
  <si>
    <t>$ 3044,8</t>
  </si>
  <si>
    <t>9968-FFVVH</t>
  </si>
  <si>
    <t>$ 68,8</t>
  </si>
  <si>
    <t>$ 6528,66</t>
  </si>
  <si>
    <t>2773-MADBQ</t>
  </si>
  <si>
    <t>$ 53,1</t>
  </si>
  <si>
    <t>$ 1901,25</t>
  </si>
  <si>
    <t>5141-ZUVBH</t>
  </si>
  <si>
    <t>$ 93</t>
  </si>
  <si>
    <t>$ 1249,15</t>
  </si>
  <si>
    <t>3638-DIMPH</t>
  </si>
  <si>
    <t>$ 43,8</t>
  </si>
  <si>
    <t>$ 976,02</t>
  </si>
  <si>
    <t>1699-UOTXU</t>
  </si>
  <si>
    <t>$ 61,4</t>
  </si>
  <si>
    <t>$ 5493,45</t>
  </si>
  <si>
    <t>5465-BUBFA</t>
  </si>
  <si>
    <t>$ 1644,88</t>
  </si>
  <si>
    <t>4521-WFJAI</t>
  </si>
  <si>
    <t>$ 25,95</t>
  </si>
  <si>
    <t>$ 4121,97</t>
  </si>
  <si>
    <t>0701-TJSEF</t>
  </si>
  <si>
    <t>$ 867,74</t>
  </si>
  <si>
    <t>9138-EFSMO</t>
  </si>
  <si>
    <t>$ 2662,67</t>
  </si>
  <si>
    <t>4781-ZXYGU</t>
  </si>
  <si>
    <t>$ 38,78</t>
  </si>
  <si>
    <t>8705-DWKTI</t>
  </si>
  <si>
    <t>$ 4709,24</t>
  </si>
  <si>
    <t>4092-OFQZS</t>
  </si>
  <si>
    <t>$ 1346,9</t>
  </si>
  <si>
    <t>8878-RYUKI</t>
  </si>
  <si>
    <t>$ 3530,94</t>
  </si>
  <si>
    <t>0361-HJRDX</t>
  </si>
  <si>
    <t>$ 64,35</t>
  </si>
  <si>
    <t>$ 4669,6</t>
  </si>
  <si>
    <t>7753-USQYQ</t>
  </si>
  <si>
    <t>$ 64,2</t>
  </si>
  <si>
    <t>$ 5148,05</t>
  </si>
  <si>
    <t>5696-CEIQJ</t>
  </si>
  <si>
    <t>$ 7783,92</t>
  </si>
  <si>
    <t>6332-FBZRI</t>
  </si>
  <si>
    <t>$ 7069,33</t>
  </si>
  <si>
    <t>3795-CAWEX</t>
  </si>
  <si>
    <t>$ 116,55</t>
  </si>
  <si>
    <t>$ 11006,2</t>
  </si>
  <si>
    <t>7242-EDTYC</t>
  </si>
  <si>
    <t>$ 1452,23</t>
  </si>
  <si>
    <t>3865-QBWSJ</t>
  </si>
  <si>
    <t>$ 4877,59</t>
  </si>
  <si>
    <t>9402-ORRAH</t>
  </si>
  <si>
    <t>$ 91,5</t>
  </si>
  <si>
    <t>$ 1945,19</t>
  </si>
  <si>
    <t>3740-RLMVT</t>
  </si>
  <si>
    <t>$ 6920,9</t>
  </si>
  <si>
    <t>6572-ADKRS</t>
  </si>
  <si>
    <t>$ 5500,54</t>
  </si>
  <si>
    <t>0285-INHLN</t>
  </si>
  <si>
    <t>$ 2487,43</t>
  </si>
  <si>
    <t>8345-MVDYC</t>
  </si>
  <si>
    <t>$ 81,65</t>
  </si>
  <si>
    <t>$ 5301,25</t>
  </si>
  <si>
    <t>5149-QYTTU</t>
  </si>
  <si>
    <t>$ 9222,48</t>
  </si>
  <si>
    <t>9297-FVVDH</t>
  </si>
  <si>
    <t>$ 5418,25</t>
  </si>
  <si>
    <t>6650-BWFRT</t>
  </si>
  <si>
    <t>$ 117,15</t>
  </si>
  <si>
    <t>$ 10321,58</t>
  </si>
  <si>
    <t>6901-GOGZG</t>
  </si>
  <si>
    <t>$ 7982,45</t>
  </si>
  <si>
    <t>6585-WCEWR</t>
  </si>
  <si>
    <t>$ 2994,56</t>
  </si>
  <si>
    <t>9838-BFCQT</t>
  </si>
  <si>
    <t>$ 26,1</t>
  </si>
  <si>
    <t>$ 4293,69</t>
  </si>
  <si>
    <t>1985-MBRYP</t>
  </si>
  <si>
    <t>$ 1067,78</t>
  </si>
  <si>
    <t>5294-IMHHT</t>
  </si>
  <si>
    <t>$ 97,75</t>
  </si>
  <si>
    <t>$ 6789,02</t>
  </si>
  <si>
    <t>2150-WLKUW</t>
  </si>
  <si>
    <t>$ 63,9</t>
  </si>
  <si>
    <t>$ 4319</t>
  </si>
  <si>
    <t>6701-YVNQG</t>
  </si>
  <si>
    <t>$ 9733,22</t>
  </si>
  <si>
    <t>5457-COLHT</t>
  </si>
  <si>
    <t>$ 8327,39</t>
  </si>
  <si>
    <t>0377-JBKKT</t>
  </si>
  <si>
    <t>$ 2208,56</t>
  </si>
  <si>
    <t>3486-HOOGQ</t>
  </si>
  <si>
    <t>$ 6328,5</t>
  </si>
  <si>
    <t>8513-OLYGY</t>
  </si>
  <si>
    <t>$ 10318,63</t>
  </si>
  <si>
    <t>9507-HSMMZ</t>
  </si>
  <si>
    <t>$ 2623,85</t>
  </si>
  <si>
    <t>7570-WELNY</t>
  </si>
  <si>
    <t>$ 6246,21</t>
  </si>
  <si>
    <t>9638-JIQYA</t>
  </si>
  <si>
    <t>$ 24,9</t>
  </si>
  <si>
    <t>$ 59,7</t>
  </si>
  <si>
    <t>6725-TPKJO</t>
  </si>
  <si>
    <t>$ 2921,26</t>
  </si>
  <si>
    <t>8224-UAXBZ</t>
  </si>
  <si>
    <t>$ 2536,02</t>
  </si>
  <si>
    <t>5012-YSPJJ</t>
  </si>
  <si>
    <t>$ 54,35</t>
  </si>
  <si>
    <t>$ 2423,24</t>
  </si>
  <si>
    <t>6598-KELSS</t>
  </si>
  <si>
    <t>$ 43,05</t>
  </si>
  <si>
    <t>$ 2208,05</t>
  </si>
  <si>
    <t>2055-BFOCC</t>
  </si>
  <si>
    <t>$ 84</t>
  </si>
  <si>
    <t>$ 7890,5</t>
  </si>
  <si>
    <t>4135-FRWKJ</t>
  </si>
  <si>
    <t>$ 76,25</t>
  </si>
  <si>
    <t>$ 6055,9</t>
  </si>
  <si>
    <t>8752-IMQOS</t>
  </si>
  <si>
    <t>5642-MHDQT</t>
  </si>
  <si>
    <t>$ 1626,33</t>
  </si>
  <si>
    <t>9777-IQHWP</t>
  </si>
  <si>
    <t>$ 7794,78</t>
  </si>
  <si>
    <t>5787-KXGIY</t>
  </si>
  <si>
    <t>$ 1492,72</t>
  </si>
  <si>
    <t>0774-IFUVM</t>
  </si>
  <si>
    <t>$ 65,15</t>
  </si>
  <si>
    <t>$ 907,16</t>
  </si>
  <si>
    <t>3084-DOWLE</t>
  </si>
  <si>
    <t>$ 92</t>
  </si>
  <si>
    <t>$ 9701,28</t>
  </si>
  <si>
    <t>3211-AAPKX</t>
  </si>
  <si>
    <t>$ 2496,35</t>
  </si>
  <si>
    <t>5899-OUVKV</t>
  </si>
  <si>
    <t>$ 4402,72</t>
  </si>
  <si>
    <t>6979-TNDEU</t>
  </si>
  <si>
    <t>$ 271,41</t>
  </si>
  <si>
    <t>4737-AQCPU</t>
  </si>
  <si>
    <t>$ 72,1</t>
  </si>
  <si>
    <t>$ 8080,25</t>
  </si>
  <si>
    <t>3318-NMQXL</t>
  </si>
  <si>
    <t>$ 313,6</t>
  </si>
  <si>
    <t>1022-RKXDR</t>
  </si>
  <si>
    <t>$ 2301,31</t>
  </si>
  <si>
    <t>0058-EVZWM</t>
  </si>
  <si>
    <t>$ 5239</t>
  </si>
  <si>
    <t>3401-URHDA</t>
  </si>
  <si>
    <t>$ 3545,95</t>
  </si>
  <si>
    <t>9909-DFRJA</t>
  </si>
  <si>
    <t>$ 3518,99</t>
  </si>
  <si>
    <t>3694-GLTJM</t>
  </si>
  <si>
    <t>$ 301,7</t>
  </si>
  <si>
    <t>8106-GWQOK</t>
  </si>
  <si>
    <t>$ 2193,2</t>
  </si>
  <si>
    <t>9385-NXKDA</t>
  </si>
  <si>
    <t>$ 82,65</t>
  </si>
  <si>
    <t>$ 7163,51</t>
  </si>
  <si>
    <t>1335-MXCSE</t>
  </si>
  <si>
    <t>$ 5683,45</t>
  </si>
  <si>
    <t>6174-NRBTZ</t>
  </si>
  <si>
    <t>$ 1489,3</t>
  </si>
  <si>
    <t>0440-QEXBZ</t>
  </si>
  <si>
    <t>$ 2949,58</t>
  </si>
  <si>
    <t>6624-JDRDS</t>
  </si>
  <si>
    <t>$ 29,45</t>
  </si>
  <si>
    <t>$ 161,45</t>
  </si>
  <si>
    <t>2716-GFZOR</t>
  </si>
  <si>
    <t>$ 3879,74</t>
  </si>
  <si>
    <t>1850-AKQEP</t>
  </si>
  <si>
    <t>$ 293,66</t>
  </si>
  <si>
    <t>1240-HCBOH</t>
  </si>
  <si>
    <t>$ 4660,65</t>
  </si>
  <si>
    <t>8350-NYMVI</t>
  </si>
  <si>
    <t>$ 41,1</t>
  </si>
  <si>
    <t>$ 1597,05</t>
  </si>
  <si>
    <t>9058-MJLZC</t>
  </si>
  <si>
    <t>$ 3136,59</t>
  </si>
  <si>
    <t>0052-DCKON</t>
  </si>
  <si>
    <t>$ 10830,97</t>
  </si>
  <si>
    <t>1848-LBZHY</t>
  </si>
  <si>
    <t>$ 587,78</t>
  </si>
  <si>
    <t>5118-MUEYH</t>
  </si>
  <si>
    <t>$ 6967,55</t>
  </si>
  <si>
    <t>7049-GKVZY</t>
  </si>
  <si>
    <t>$ 1603,08</t>
  </si>
  <si>
    <t>8331-ZXFOE</t>
  </si>
  <si>
    <t>$ 6754,34</t>
  </si>
  <si>
    <t>7609-NRNCA</t>
  </si>
  <si>
    <t>$ 1001,99</t>
  </si>
  <si>
    <t>8033-VCZGH</t>
  </si>
  <si>
    <t>$ 6395,3</t>
  </si>
  <si>
    <t>6308-CQRBU</t>
  </si>
  <si>
    <t>$ 9822,08</t>
  </si>
  <si>
    <t>1768-HNVGJ</t>
  </si>
  <si>
    <t>$ 3893,15</t>
  </si>
  <si>
    <t>9309-BZGNT</t>
  </si>
  <si>
    <t>$ 2134,3</t>
  </si>
  <si>
    <t>5590-ZSKRV</t>
  </si>
  <si>
    <t>$ 792,49</t>
  </si>
  <si>
    <t>3077-RSNTJ</t>
  </si>
  <si>
    <t>$ 146,62</t>
  </si>
  <si>
    <t>7129-AZJDE</t>
  </si>
  <si>
    <t>$ 2767,56</t>
  </si>
  <si>
    <t>5240-CAOYT</t>
  </si>
  <si>
    <t>$ 6494,41</t>
  </si>
  <si>
    <t>6663-JOCQO</t>
  </si>
  <si>
    <t>$ 75,25</t>
  </si>
  <si>
    <t>$ 3243,37</t>
  </si>
  <si>
    <t>5575-TPIZQ</t>
  </si>
  <si>
    <t>$ 5982,05</t>
  </si>
  <si>
    <t>3487-EARAT</t>
  </si>
  <si>
    <t>$ 6559,3</t>
  </si>
  <si>
    <t>8717-VCTXJ</t>
  </si>
  <si>
    <t>$ 2860,46</t>
  </si>
  <si>
    <t>6682-VCIXC</t>
  </si>
  <si>
    <t>$ 2151,6</t>
  </si>
  <si>
    <t>1084-MNSMJ</t>
  </si>
  <si>
    <t>$ 85,5</t>
  </si>
  <si>
    <t>$ 6152,38</t>
  </si>
  <si>
    <t>3533-UVMOM</t>
  </si>
  <si>
    <t>$ 5553,37</t>
  </si>
  <si>
    <t>1298-PHBTI</t>
  </si>
  <si>
    <t>$ 8542,97</t>
  </si>
  <si>
    <t>1568-LJSZU</t>
  </si>
  <si>
    <t>$ 92,2</t>
  </si>
  <si>
    <t>$ 9002,69</t>
  </si>
  <si>
    <t>7369-TRPFD</t>
  </si>
  <si>
    <t>$ 18,8</t>
  </si>
  <si>
    <t>$ 605,43</t>
  </si>
  <si>
    <t>4335-UPJSI</t>
  </si>
  <si>
    <t>$ 1319,86</t>
  </si>
  <si>
    <t>1136-XGEQU</t>
  </si>
  <si>
    <t>$ 6488,9</t>
  </si>
  <si>
    <t>6645-MXQJT</t>
  </si>
  <si>
    <t>$ 97,1</t>
  </si>
  <si>
    <t>$ 262,85</t>
  </si>
  <si>
    <t>1784-BXEFA</t>
  </si>
  <si>
    <t>$ 234,95</t>
  </si>
  <si>
    <t>7197-VOJMM</t>
  </si>
  <si>
    <t>$ 7851,47</t>
  </si>
  <si>
    <t>0396-HUJBP</t>
  </si>
  <si>
    <t>$ 144,22</t>
  </si>
  <si>
    <t>4450-DLLMH</t>
  </si>
  <si>
    <t>$ 171,23</t>
  </si>
  <si>
    <t>6473-ULUHT</t>
  </si>
  <si>
    <t>$ 1544,81</t>
  </si>
  <si>
    <t>8328-SKJNO</t>
  </si>
  <si>
    <t>$ 947,4</t>
  </si>
  <si>
    <t>8104-OSKWT</t>
  </si>
  <si>
    <t>$ 1152,71</t>
  </si>
  <si>
    <t>1395-WSWXR</t>
  </si>
  <si>
    <t>$ 1627,29</t>
  </si>
  <si>
    <t>5055-BRMNE</t>
  </si>
  <si>
    <t>$ 9712,95</t>
  </si>
  <si>
    <t>4338-EYCER</t>
  </si>
  <si>
    <t>$ 54,6</t>
  </si>
  <si>
    <t>$ 1486,19</t>
  </si>
  <si>
    <t>2284-VFLKH</t>
  </si>
  <si>
    <t>$ 6583,37</t>
  </si>
  <si>
    <t>5177-RVZNU</t>
  </si>
  <si>
    <t>$ 1133,91</t>
  </si>
  <si>
    <t>0089-IIQKO</t>
  </si>
  <si>
    <t>$ 4718,22</t>
  </si>
  <si>
    <t>1699-TLDLZ</t>
  </si>
  <si>
    <t>$ 415,79</t>
  </si>
  <si>
    <t>5840-NVDCG</t>
  </si>
  <si>
    <t>$ 1436,77</t>
  </si>
  <si>
    <t>2927-CVULT</t>
  </si>
  <si>
    <t>$ 7069,48</t>
  </si>
  <si>
    <t>9715-WZCLW</t>
  </si>
  <si>
    <t>$ 97,2</t>
  </si>
  <si>
    <t>$ 9685,69</t>
  </si>
  <si>
    <t>7139-JZFVG</t>
  </si>
  <si>
    <t>$ 60,5</t>
  </si>
  <si>
    <t>$ 6288,85</t>
  </si>
  <si>
    <t>9705-ZJBCG</t>
  </si>
  <si>
    <t>$ 956,24</t>
  </si>
  <si>
    <t>1121-QSIVB</t>
  </si>
  <si>
    <t>$ 3694,18</t>
  </si>
  <si>
    <t>8318-LCNBW</t>
  </si>
  <si>
    <t>$ 53,15</t>
  </si>
  <si>
    <t>$ 1930,9</t>
  </si>
  <si>
    <t>6260-XLACS</t>
  </si>
  <si>
    <t>$ 209,96</t>
  </si>
  <si>
    <t>8204-TIFGJ</t>
  </si>
  <si>
    <t>$ 844,58</t>
  </si>
  <si>
    <t>7989-VCQOH</t>
  </si>
  <si>
    <t>$ 1796,37</t>
  </si>
  <si>
    <t>8782-NUUOL</t>
  </si>
  <si>
    <t>$ 6908,9</t>
  </si>
  <si>
    <t>9644-UMGQA</t>
  </si>
  <si>
    <t>$ 503,85</t>
  </si>
  <si>
    <t>2164-SOQXL</t>
  </si>
  <si>
    <t>$ 701,85</t>
  </si>
  <si>
    <t>2523-EWWZL</t>
  </si>
  <si>
    <t>$ 3134,35</t>
  </si>
  <si>
    <t>0224-RLWWD</t>
  </si>
  <si>
    <t>$ 137,12</t>
  </si>
  <si>
    <t>4706-DGAHW</t>
  </si>
  <si>
    <t>$ 45,2</t>
  </si>
  <si>
    <t>$ 94,54</t>
  </si>
  <si>
    <t>5315-CKEQK</t>
  </si>
  <si>
    <t>$ 1593,68</t>
  </si>
  <si>
    <t>0924-BJCRC</t>
  </si>
  <si>
    <t>$ 6785,4</t>
  </si>
  <si>
    <t>7472-EQOAV</t>
  </si>
  <si>
    <t>$ 86,7</t>
  </si>
  <si>
    <t>$ 8320,71</t>
  </si>
  <si>
    <t>6646-JPPHA</t>
  </si>
  <si>
    <t>$ 1765,94</t>
  </si>
  <si>
    <t>4697-LUPSU</t>
  </si>
  <si>
    <t>$ 111,57</t>
  </si>
  <si>
    <t>9778-OGKQZ</t>
  </si>
  <si>
    <t>$ 7175,19</t>
  </si>
  <si>
    <t>1663-MHLHE</t>
  </si>
  <si>
    <t>$ 55,08</t>
  </si>
  <si>
    <t>9917-KWRBE</t>
  </si>
  <si>
    <t>$ 78,35</t>
  </si>
  <si>
    <t>$ 3983,64</t>
  </si>
  <si>
    <t>7623-HKYRK</t>
  </si>
  <si>
    <t>$ 278,33</t>
  </si>
  <si>
    <t>8868-GAGIO</t>
  </si>
  <si>
    <t>$ 4739,95</t>
  </si>
  <si>
    <t>6997-UVGOX</t>
  </si>
  <si>
    <t>$ 7650,83</t>
  </si>
  <si>
    <t>9674-EHPPG</t>
  </si>
  <si>
    <t>$ 40,4</t>
  </si>
  <si>
    <t>$ 1922,7</t>
  </si>
  <si>
    <t>2439-QKJUL</t>
  </si>
  <si>
    <t>$ 148,95</t>
  </si>
  <si>
    <t>0396-YCHWO</t>
  </si>
  <si>
    <t>$ 4935,08</t>
  </si>
  <si>
    <t>6685-GBWJZ</t>
  </si>
  <si>
    <t>$ 70,8</t>
  </si>
  <si>
    <t>$ 7409,17</t>
  </si>
  <si>
    <t>8690-ZVLCL</t>
  </si>
  <si>
    <t>$ 88</t>
  </si>
  <si>
    <t>$ 9160,58</t>
  </si>
  <si>
    <t>8039-EQPIM</t>
  </si>
  <si>
    <t>$ 4175,5</t>
  </si>
  <si>
    <t>3129-AAQOU</t>
  </si>
  <si>
    <t>$ 1216,07</t>
  </si>
  <si>
    <t>3525-DVKFN</t>
  </si>
  <si>
    <t>$ 869,24</t>
  </si>
  <si>
    <t>0961-ZWLVI</t>
  </si>
  <si>
    <t>$ 5523,69</t>
  </si>
  <si>
    <t>9298-WGMRW</t>
  </si>
  <si>
    <t>$ 115,5</t>
  </si>
  <si>
    <t>$ 10063,79</t>
  </si>
  <si>
    <t>7808-DVWEP</t>
  </si>
  <si>
    <t>$ 142,83</t>
  </si>
  <si>
    <t>6954-OOYZZ</t>
  </si>
  <si>
    <t>$ 1594,61</t>
  </si>
  <si>
    <t>0365-TRTPY</t>
  </si>
  <si>
    <t>$ 91,2</t>
  </si>
  <si>
    <t>$ 3816,31</t>
  </si>
  <si>
    <t>7609-YBPXG</t>
  </si>
  <si>
    <t>$ 5816,36</t>
  </si>
  <si>
    <t>8963-MQVYN</t>
  </si>
  <si>
    <t>$ 1437,19</t>
  </si>
  <si>
    <t>8661-BOYNW</t>
  </si>
  <si>
    <t>$ 6474,45</t>
  </si>
  <si>
    <t>2338-BQEZT</t>
  </si>
  <si>
    <t>$ 3031,85</t>
  </si>
  <si>
    <t>0708-LGSMF</t>
  </si>
  <si>
    <t>$ 65,85</t>
  </si>
  <si>
    <t>$ 1088,41</t>
  </si>
  <si>
    <t>3640-JQGJG</t>
  </si>
  <si>
    <t>$ 692,05</t>
  </si>
  <si>
    <t>6300-BWMJX</t>
  </si>
  <si>
    <t>$ 6576,45</t>
  </si>
  <si>
    <t>9710-NJERN</t>
  </si>
  <si>
    <t>$ 861,31</t>
  </si>
  <si>
    <t>0356-OBMAC</t>
  </si>
  <si>
    <t>$ 99,9</t>
  </si>
  <si>
    <t>$ 6676,78</t>
  </si>
  <si>
    <t>5897-ZYEKH</t>
  </si>
  <si>
    <t>$ 105,6</t>
  </si>
  <si>
    <t>$ 7910,12</t>
  </si>
  <si>
    <t>0442-ZXKVS</t>
  </si>
  <si>
    <t>$ 115,6</t>
  </si>
  <si>
    <t>$ 8791,39</t>
  </si>
  <si>
    <t>5439-WIKXB</t>
  </si>
  <si>
    <t>$ 5796,31</t>
  </si>
  <si>
    <t>3055-OYMSE</t>
  </si>
  <si>
    <t>$ 73,8</t>
  </si>
  <si>
    <t>$ 4891,07</t>
  </si>
  <si>
    <t>8905-IAZPF</t>
  </si>
  <si>
    <t>$ 9978,23</t>
  </si>
  <si>
    <t>3716-UVSPD</t>
  </si>
  <si>
    <t>$ 49,3</t>
  </si>
  <si>
    <t>$ 74,27</t>
  </si>
  <si>
    <t>1096-ADRUX</t>
  </si>
  <si>
    <t>$ 7356,69</t>
  </si>
  <si>
    <t>8755-OGKNA</t>
  </si>
  <si>
    <t>$ 3549,69</t>
  </si>
  <si>
    <t>8405-IGQFX</t>
  </si>
  <si>
    <t>$ 8358,42</t>
  </si>
  <si>
    <t>0862-PRCBS</t>
  </si>
  <si>
    <t>$ 8133,57</t>
  </si>
  <si>
    <t>5709-LVOEQ</t>
  </si>
  <si>
    <t>$ 1119,4</t>
  </si>
  <si>
    <t>3156-QLHBO</t>
  </si>
  <si>
    <t>$ 90,71</t>
  </si>
  <si>
    <t>8259-NFJTV</t>
  </si>
  <si>
    <t>$ 34,65</t>
  </si>
  <si>
    <t>$ 246,6</t>
  </si>
  <si>
    <t>3307-TLCUD</t>
  </si>
  <si>
    <t>$ 34,4</t>
  </si>
  <si>
    <t>$ 592,75</t>
  </si>
  <si>
    <t>6519-CFDBX</t>
  </si>
  <si>
    <t>$ 102,57</t>
  </si>
  <si>
    <t>8966-KZXXA</t>
  </si>
  <si>
    <t>$ 2183,39</t>
  </si>
  <si>
    <t>7878-JGDKK</t>
  </si>
  <si>
    <t>$ 341,03</t>
  </si>
  <si>
    <t>5472-CVMDX</t>
  </si>
  <si>
    <t>$ 2719,2</t>
  </si>
  <si>
    <t>7771-CFQRQ</t>
  </si>
  <si>
    <t>$ 63,8</t>
  </si>
  <si>
    <t>$ 4500,07</t>
  </si>
  <si>
    <t>3345-JHUEO</t>
  </si>
  <si>
    <t>$ 241,82</t>
  </si>
  <si>
    <t>9357-UJRUN</t>
  </si>
  <si>
    <t>$ 58,35</t>
  </si>
  <si>
    <t>$ 2163,14</t>
  </si>
  <si>
    <t>3148-AOIQT</t>
  </si>
  <si>
    <t>$ 4831,63</t>
  </si>
  <si>
    <t>4837-PZTIC</t>
  </si>
  <si>
    <t>$ 1875,25</t>
  </si>
  <si>
    <t>7032-LMBHI</t>
  </si>
  <si>
    <t>$ 3723,51</t>
  </si>
  <si>
    <t>7964-YESJC</t>
  </si>
  <si>
    <t>$ 66,3</t>
  </si>
  <si>
    <t>$ 1750,06</t>
  </si>
  <si>
    <t>8582-KRHPJ</t>
  </si>
  <si>
    <t>$ 1782,4</t>
  </si>
  <si>
    <t>2789-CZANW</t>
  </si>
  <si>
    <t>$ 110,3</t>
  </si>
  <si>
    <t>$ 8351,54</t>
  </si>
  <si>
    <t>2607-FBDFF</t>
  </si>
  <si>
    <t>$ 98,19</t>
  </si>
  <si>
    <t>4732-RRJZC</t>
  </si>
  <si>
    <t>$ 424,21</t>
  </si>
  <si>
    <t>9128-CPXKI</t>
  </si>
  <si>
    <t>$ 7451,41</t>
  </si>
  <si>
    <t>0292-WEGCH</t>
  </si>
  <si>
    <t>$ 4757,87</t>
  </si>
  <si>
    <t>2676-OXPPQ</t>
  </si>
  <si>
    <t>$ 354,61</t>
  </si>
  <si>
    <t>3703-TTEPD</t>
  </si>
  <si>
    <t>$ 65,35</t>
  </si>
  <si>
    <t>$ 1763,76</t>
  </si>
  <si>
    <t>2279-AXJJK</t>
  </si>
  <si>
    <t>$ 5541,48</t>
  </si>
  <si>
    <t>3705-RHRFR</t>
  </si>
  <si>
    <t>$ 10004,5</t>
  </si>
  <si>
    <t>1177-XZBJL</t>
  </si>
  <si>
    <t>$ 64,15</t>
  </si>
  <si>
    <t>$ 5482,76</t>
  </si>
  <si>
    <t>7815-PDTHL</t>
  </si>
  <si>
    <t>$ 2182,4</t>
  </si>
  <si>
    <t>6128-AQBMT</t>
  </si>
  <si>
    <t>$ 2215,4</t>
  </si>
  <si>
    <t>0118-JPNOY</t>
  </si>
  <si>
    <t>$ 3070,89</t>
  </si>
  <si>
    <t>0959-WHOKV</t>
  </si>
  <si>
    <t>$ 4568,09</t>
  </si>
  <si>
    <t>7102-JJVTX</t>
  </si>
  <si>
    <t>$ 672,48</t>
  </si>
  <si>
    <t>9385-EHGDO</t>
  </si>
  <si>
    <t>$ 1053,46</t>
  </si>
  <si>
    <t>2088-IEBAU</t>
  </si>
  <si>
    <t>$ 7595,92</t>
  </si>
  <si>
    <t>0742-LAFQK</t>
  </si>
  <si>
    <t>$ 9500,02</t>
  </si>
  <si>
    <t>3088-FVYWK</t>
  </si>
  <si>
    <t>$ 3064,16</t>
  </si>
  <si>
    <t>5898-IGSLP</t>
  </si>
  <si>
    <t>$ 3466,56</t>
  </si>
  <si>
    <t>0604-THJFP</t>
  </si>
  <si>
    <t>$ 75,95</t>
  </si>
  <si>
    <t>$ 5030,87</t>
  </si>
  <si>
    <t>6921-OZMFH</t>
  </si>
  <si>
    <t>$ 354,25</t>
  </si>
  <si>
    <t>6510-UPNKS</t>
  </si>
  <si>
    <t>$ 1622,06</t>
  </si>
  <si>
    <t>6485-QXWWE</t>
  </si>
  <si>
    <t>$ 1814,16</t>
  </si>
  <si>
    <t>3521-HTQTV</t>
  </si>
  <si>
    <t>$ 1676,33</t>
  </si>
  <si>
    <t>4967-WPNCF</t>
  </si>
  <si>
    <t>$ 4464,8</t>
  </si>
  <si>
    <t>3133-PZNSR</t>
  </si>
  <si>
    <t>$ 8488,48</t>
  </si>
  <si>
    <t>0820-FNRNX</t>
  </si>
  <si>
    <t>$ 1584,84</t>
  </si>
  <si>
    <t>8454-AATJP</t>
  </si>
  <si>
    <t>$ 115,05</t>
  </si>
  <si>
    <t>$ 9816,2</t>
  </si>
  <si>
    <t>6351-SCJKT</t>
  </si>
  <si>
    <t>$ 41,35</t>
  </si>
  <si>
    <t>$ 107,25</t>
  </si>
  <si>
    <t>6366-XIVKZ</t>
  </si>
  <si>
    <t>$ 63,15</t>
  </si>
  <si>
    <t>$ 1326,4</t>
  </si>
  <si>
    <t>9938-EKRGF</t>
  </si>
  <si>
    <t>$ 1422,4</t>
  </si>
  <si>
    <t>6923-AQONU</t>
  </si>
  <si>
    <t>$ 20,9</t>
  </si>
  <si>
    <t>$ 888,93</t>
  </si>
  <si>
    <t>3537-HPKQT</t>
  </si>
  <si>
    <t>$ 5556,15</t>
  </si>
  <si>
    <t>0064-YIJGF</t>
  </si>
  <si>
    <t>$ 2611,02</t>
  </si>
  <si>
    <t>5600-KTXFM</t>
  </si>
  <si>
    <t>$ 202,1</t>
  </si>
  <si>
    <t>2476-YGEFM</t>
  </si>
  <si>
    <t>$ 2418,54</t>
  </si>
  <si>
    <t>3086-RUCRN</t>
  </si>
  <si>
    <t>$ 9442,24</t>
  </si>
  <si>
    <t>9415-ZNBSX</t>
  </si>
  <si>
    <t>$ 8620</t>
  </si>
  <si>
    <t>2673-ZALNP</t>
  </si>
  <si>
    <t>$ 286,55</t>
  </si>
  <si>
    <t>8165-CBKXO</t>
  </si>
  <si>
    <t>$ 56,75</t>
  </si>
  <si>
    <t>$ 3708,4</t>
  </si>
  <si>
    <t>7267-FRMJW</t>
  </si>
  <si>
    <t>$ 600,3</t>
  </si>
  <si>
    <t>6705-LNMDD</t>
  </si>
  <si>
    <t>$ 50</t>
  </si>
  <si>
    <t>$ 1996,44</t>
  </si>
  <si>
    <t>4912-PIGUY</t>
  </si>
  <si>
    <t>$ 91,94</t>
  </si>
  <si>
    <t>6918-UMQCG</t>
  </si>
  <si>
    <t>$ 628,55</t>
  </si>
  <si>
    <t>8215-NGSPE</t>
  </si>
  <si>
    <t>$ 965,43</t>
  </si>
  <si>
    <t>5982-XMDEX</t>
  </si>
  <si>
    <t>$ 26,5</t>
  </si>
  <si>
    <t>$ 3889,7</t>
  </si>
  <si>
    <t>1534-OULXE</t>
  </si>
  <si>
    <t>$ 5575,25</t>
  </si>
  <si>
    <t>6080-LNESI</t>
  </si>
  <si>
    <t>$ 2156,17</t>
  </si>
  <si>
    <t>3039-MJSLN</t>
  </si>
  <si>
    <t>$ 105,89</t>
  </si>
  <si>
    <t>7977-HXJKU</t>
  </si>
  <si>
    <t>$ 976,6</t>
  </si>
  <si>
    <t>1724-IQWNM</t>
  </si>
  <si>
    <t>$ 27,96</t>
  </si>
  <si>
    <t>3508-CFVZL</t>
  </si>
  <si>
    <t>$ 111,3</t>
  </si>
  <si>
    <t>$ 11501,82</t>
  </si>
  <si>
    <t>9796-BPKIW</t>
  </si>
  <si>
    <t>$ 902,94</t>
  </si>
  <si>
    <t>0907-HQNTS</t>
  </si>
  <si>
    <t>$ 113</t>
  </si>
  <si>
    <t>$ 11221,6</t>
  </si>
  <si>
    <t>1568-BEKZM</t>
  </si>
  <si>
    <t>$ 7178,3</t>
  </si>
  <si>
    <t>3295-YVUSR</t>
  </si>
  <si>
    <t>$ 72,6</t>
  </si>
  <si>
    <t>$ 184,68</t>
  </si>
  <si>
    <t>5135-GRQJV</t>
  </si>
  <si>
    <t>$ 8735,15</t>
  </si>
  <si>
    <t>4104-PVRPS</t>
  </si>
  <si>
    <t>$ 1459,83</t>
  </si>
  <si>
    <t>7047-YXDMZ</t>
  </si>
  <si>
    <t>$ 1139,89</t>
  </si>
  <si>
    <t>3131-NWVFJ</t>
  </si>
  <si>
    <t>$ 560,92</t>
  </si>
  <si>
    <t>9281-PKKZE</t>
  </si>
  <si>
    <t>$ 43,95</t>
  </si>
  <si>
    <t>$ 2007,85</t>
  </si>
  <si>
    <t>4418-LZMSV</t>
  </si>
  <si>
    <t>$ 61,8</t>
  </si>
  <si>
    <t>$ 1116,05</t>
  </si>
  <si>
    <t>8879-XUAHX</t>
  </si>
  <si>
    <t>$ 9004,24</t>
  </si>
  <si>
    <t>1399-UBQIU</t>
  </si>
  <si>
    <t>$ 889,79</t>
  </si>
  <si>
    <t>7717-BICXI</t>
  </si>
  <si>
    <t>$ 2144,05</t>
  </si>
  <si>
    <t>0447-RXSGD</t>
  </si>
  <si>
    <t>$ 99,65</t>
  </si>
  <si>
    <t>$ 3021,17</t>
  </si>
  <si>
    <t>7799-DSEWS</t>
  </si>
  <si>
    <t>$ 68,35</t>
  </si>
  <si>
    <t>$ 2176,04</t>
  </si>
  <si>
    <t>5440-VHLUL</t>
  </si>
  <si>
    <t>$ 10461,38</t>
  </si>
  <si>
    <t>5353-WILCI</t>
  </si>
  <si>
    <t>$ 56,05</t>
  </si>
  <si>
    <t>$ 2867,73</t>
  </si>
  <si>
    <t>1814-WFGVS</t>
  </si>
  <si>
    <t>$ 48,9</t>
  </si>
  <si>
    <t>$ 3492,56</t>
  </si>
  <si>
    <t>7673-LPRNY</t>
  </si>
  <si>
    <t>$ 2947,66</t>
  </si>
  <si>
    <t>2623-DRYAM</t>
  </si>
  <si>
    <t>$ 8460,9</t>
  </si>
  <si>
    <t>4280-DLSHD</t>
  </si>
  <si>
    <t>$ 597,85</t>
  </si>
  <si>
    <t>7404-JLKQG</t>
  </si>
  <si>
    <t>$ 306,35</t>
  </si>
  <si>
    <t>9741-YLNTD</t>
  </si>
  <si>
    <t>$ 87,95</t>
  </si>
  <si>
    <t>$ 782,57</t>
  </si>
  <si>
    <t>6867-ACCZI</t>
  </si>
  <si>
    <t>$ 52,5</t>
  </si>
  <si>
    <t>$ 1208,15</t>
  </si>
  <si>
    <t>3284-SVCRO</t>
  </si>
  <si>
    <t>$ 3025,45</t>
  </si>
  <si>
    <t>2853-CWQFQ</t>
  </si>
  <si>
    <t>$ 100,94</t>
  </si>
  <si>
    <t>5360-XGYAZ</t>
  </si>
  <si>
    <t>$ 4724,5</t>
  </si>
  <si>
    <t>8779-YIQQA</t>
  </si>
  <si>
    <t>$ 728,1</t>
  </si>
  <si>
    <t>1941-HOSAM</t>
  </si>
  <si>
    <t>$ 114,43</t>
  </si>
  <si>
    <t>1221-GHZEP</t>
  </si>
  <si>
    <t>$ 65,1</t>
  </si>
  <si>
    <t>$ 5283,91</t>
  </si>
  <si>
    <t>6586-MYGKD</t>
  </si>
  <si>
    <t>$ 6568</t>
  </si>
  <si>
    <t>6754-WKSHP</t>
  </si>
  <si>
    <t>$ 25,35</t>
  </si>
  <si>
    <t>$ 851,4</t>
  </si>
  <si>
    <t>8033-ATFAS</t>
  </si>
  <si>
    <t>$ 4218,96</t>
  </si>
  <si>
    <t>5857-XRECV</t>
  </si>
  <si>
    <t>$ 100,27</t>
  </si>
  <si>
    <t>2347-WKKAE</t>
  </si>
  <si>
    <t>$ 5743,32</t>
  </si>
  <si>
    <t>6000-UKLWI</t>
  </si>
  <si>
    <t>$ 2279,56</t>
  </si>
  <si>
    <t>3704-IEAXF</t>
  </si>
  <si>
    <t>$ 3784</t>
  </si>
  <si>
    <t>2005-DWQZJ</t>
  </si>
  <si>
    <t>$ 543,06</t>
  </si>
  <si>
    <t>3340-QBBFM</t>
  </si>
  <si>
    <t>$ 3689,52</t>
  </si>
  <si>
    <t>0230-UBYPQ</t>
  </si>
  <si>
    <t>$ 2298,9</t>
  </si>
  <si>
    <t>2863-IMQDR</t>
  </si>
  <si>
    <t>$ 6739,15</t>
  </si>
  <si>
    <t>7803-XOCCZ</t>
  </si>
  <si>
    <t>$ 5988,72</t>
  </si>
  <si>
    <t>8262-COGGB</t>
  </si>
  <si>
    <t>$ 32,06</t>
  </si>
  <si>
    <t>2521-NPUZR</t>
  </si>
  <si>
    <t>$ 9959</t>
  </si>
  <si>
    <t>4178-EGMON</t>
  </si>
  <si>
    <t>$ 6636,05</t>
  </si>
  <si>
    <t>1915-OAKWD</t>
  </si>
  <si>
    <t>$ 1065,15</t>
  </si>
  <si>
    <t>0096-FCPUF</t>
  </si>
  <si>
    <t>$ 64,5</t>
  </si>
  <si>
    <t>$ 1967,65</t>
  </si>
  <si>
    <t>3161-ONRWK</t>
  </si>
  <si>
    <t>$ 6542,5</t>
  </si>
  <si>
    <t>6950-TWMYB</t>
  </si>
  <si>
    <t>$ 6883,85</t>
  </si>
  <si>
    <t>8735-IJJEG</t>
  </si>
  <si>
    <t>$ 50,2</t>
  </si>
  <si>
    <t>$ 725,55</t>
  </si>
  <si>
    <t>1104-FEJAM</t>
  </si>
  <si>
    <t>$ 2062,83</t>
  </si>
  <si>
    <t>8384-FZBJK</t>
  </si>
  <si>
    <t>$ 7456,79</t>
  </si>
  <si>
    <t>2250-IVBWA</t>
  </si>
  <si>
    <t>$ 8302,71</t>
  </si>
  <si>
    <t>8393-JMVMB</t>
  </si>
  <si>
    <t>0853-TWRVK</t>
  </si>
  <si>
    <t>$ 8024,3</t>
  </si>
  <si>
    <t>2259-OUUSZ</t>
  </si>
  <si>
    <t>$ 35,5</t>
  </si>
  <si>
    <t>$ 249,55</t>
  </si>
  <si>
    <t>2969-VAPYH</t>
  </si>
  <si>
    <t>$ 6281,33</t>
  </si>
  <si>
    <t>5868-YTYKS</t>
  </si>
  <si>
    <t>8042-RNLKO</t>
  </si>
  <si>
    <t>$ 3825,67</t>
  </si>
  <si>
    <t>7611-YKYTC</t>
  </si>
  <si>
    <t>$ 2427,99</t>
  </si>
  <si>
    <t>7252-NTGSS</t>
  </si>
  <si>
    <t>$ 87,49</t>
  </si>
  <si>
    <t>9786-YWNHU</t>
  </si>
  <si>
    <t>$ 4178,54</t>
  </si>
  <si>
    <t>3913-FCUUW</t>
  </si>
  <si>
    <t>$ 5658,9</t>
  </si>
  <si>
    <t>3301-VKTGC</t>
  </si>
  <si>
    <t>$ 7714,16</t>
  </si>
  <si>
    <t>8571-ZCMCX</t>
  </si>
  <si>
    <t>$ 2768,65</t>
  </si>
  <si>
    <t>7493-GVFIO</t>
  </si>
  <si>
    <t>$ 1993,28</t>
  </si>
  <si>
    <t>6434-TTGJP</t>
  </si>
  <si>
    <t>$ 53,7</t>
  </si>
  <si>
    <t>$ 498,03</t>
  </si>
  <si>
    <t>3214-IYUUQ</t>
  </si>
  <si>
    <t>$ 6483,51</t>
  </si>
  <si>
    <t>5203-XEHAX</t>
  </si>
  <si>
    <t>$ 3555,7</t>
  </si>
  <si>
    <t>5248-RPYWW</t>
  </si>
  <si>
    <t>$ 7427,81</t>
  </si>
  <si>
    <t>2921-XWDJH</t>
  </si>
  <si>
    <t>$ 83,45</t>
  </si>
  <si>
    <t>$ 3252,13</t>
  </si>
  <si>
    <t>7225-CBZPL</t>
  </si>
  <si>
    <t>$ 94,8</t>
  </si>
  <si>
    <t>$ 2353,38</t>
  </si>
  <si>
    <t>3308-JSGML</t>
  </si>
  <si>
    <t>$ 64,05</t>
  </si>
  <si>
    <t>$ 3886,85</t>
  </si>
  <si>
    <t>6941-KXRRV</t>
  </si>
  <si>
    <t>$ 58,95</t>
  </si>
  <si>
    <t>$ 4442,34</t>
  </si>
  <si>
    <t>5419-JKZNQ</t>
  </si>
  <si>
    <t>$ 77,9</t>
  </si>
  <si>
    <t>$ 2437,25</t>
  </si>
  <si>
    <t>9591-YVTEB</t>
  </si>
  <si>
    <t>$ 2479,05</t>
  </si>
  <si>
    <t>4833-QTJNO</t>
  </si>
  <si>
    <t>$ 8597,1</t>
  </si>
  <si>
    <t>0956-SYCWG</t>
  </si>
  <si>
    <t>$ 675,49</t>
  </si>
  <si>
    <t>2075-PUEPR</t>
  </si>
  <si>
    <t>$ 2511,75</t>
  </si>
  <si>
    <t>5756-JYOJT</t>
  </si>
  <si>
    <t>$ 64,9</t>
  </si>
  <si>
    <t>$ 752,25</t>
  </si>
  <si>
    <t>8338-QIUNR</t>
  </si>
  <si>
    <t>$ 66,5</t>
  </si>
  <si>
    <t>$ 5204,47</t>
  </si>
  <si>
    <t>5684-FJVYR</t>
  </si>
  <si>
    <t>$ 7254,6</t>
  </si>
  <si>
    <t>5035-PGZXH</t>
  </si>
  <si>
    <t>$ 7760,48</t>
  </si>
  <si>
    <t>1702-CCFNJ</t>
  </si>
  <si>
    <t>$ 5491,35</t>
  </si>
  <si>
    <t>3933-DQPWX</t>
  </si>
  <si>
    <t>$ 39,7</t>
  </si>
  <si>
    <t>$ 1932,75</t>
  </si>
  <si>
    <t>5197-YPYBZ</t>
  </si>
  <si>
    <t>$ 749,78</t>
  </si>
  <si>
    <t>0197-PNKNK</t>
  </si>
  <si>
    <t>$ 8574,08</t>
  </si>
  <si>
    <t>0233-FTHAV</t>
  </si>
  <si>
    <t>$ 5682,4</t>
  </si>
  <si>
    <t>2160-GPFXD</t>
  </si>
  <si>
    <t>$ 4894,56</t>
  </si>
  <si>
    <t>4504-YOULA</t>
  </si>
  <si>
    <t>$ 3505,75</t>
  </si>
  <si>
    <t>8123-QBNAZ</t>
  </si>
  <si>
    <t>$ 5258,15</t>
  </si>
  <si>
    <t>6504-VBLFL</t>
  </si>
  <si>
    <t>$ 3433,25</t>
  </si>
  <si>
    <t>8849-PRIQJ</t>
  </si>
  <si>
    <t>$ 7464,36</t>
  </si>
  <si>
    <t>6122-LJADA</t>
  </si>
  <si>
    <t>$ 6412,05</t>
  </si>
  <si>
    <t>4001-TSBTV</t>
  </si>
  <si>
    <t>$ 7874,57</t>
  </si>
  <si>
    <t>4182-BGSIQ</t>
  </si>
  <si>
    <t>$ 387,25</t>
  </si>
  <si>
    <t>7841-FCRQD</t>
  </si>
  <si>
    <t>$ 2367,15</t>
  </si>
  <si>
    <t>2885-HIJDH</t>
  </si>
  <si>
    <t>$ 86,9</t>
  </si>
  <si>
    <t>$ 8012,25</t>
  </si>
  <si>
    <t>9496-IVVRP</t>
  </si>
  <si>
    <t>$ 1134,94</t>
  </si>
  <si>
    <t>1757-TCATG</t>
  </si>
  <si>
    <t>$ 2182,45</t>
  </si>
  <si>
    <t>6339-DKLMK</t>
  </si>
  <si>
    <t>$ 31,65</t>
  </si>
  <si>
    <t>$ 389,95</t>
  </si>
  <si>
    <t>0130-SXOUN</t>
  </si>
  <si>
    <t>$ 9200,36</t>
  </si>
  <si>
    <t>9801-NOSHQ</t>
  </si>
  <si>
    <t>$ 493,05</t>
  </si>
  <si>
    <t>5161-XEUVX</t>
  </si>
  <si>
    <t>$ 3946,76</t>
  </si>
  <si>
    <t>6369-MCAKO</t>
  </si>
  <si>
    <t>$ 9443,68</t>
  </si>
  <si>
    <t>5046-NUHWD</t>
  </si>
  <si>
    <t>$ 1228,65</t>
  </si>
  <si>
    <t>1197-BVMVG</t>
  </si>
  <si>
    <t>$ 311,61</t>
  </si>
  <si>
    <t>5451-YHYPW</t>
  </si>
  <si>
    <t>$ 115,75</t>
  </si>
  <si>
    <t>$ 11795,78</t>
  </si>
  <si>
    <t>2322-VCZHZ</t>
  </si>
  <si>
    <t>$ 2749,29</t>
  </si>
  <si>
    <t>5981-ZVXOT</t>
  </si>
  <si>
    <t>$ 108,35</t>
  </si>
  <si>
    <t>$ 4101,7</t>
  </si>
  <si>
    <t>3701-SFMUH</t>
  </si>
  <si>
    <t>$ 552,34</t>
  </si>
  <si>
    <t>9244-ZVAPM</t>
  </si>
  <si>
    <t>$ 83,04</t>
  </si>
  <si>
    <t>9359-UGBTK</t>
  </si>
  <si>
    <t>$ 72,35</t>
  </si>
  <si>
    <t>$ 5352,63</t>
  </si>
  <si>
    <t>0743-HNPFG</t>
  </si>
  <si>
    <t>$ 4477,95</t>
  </si>
  <si>
    <t>9720-JJJOR</t>
  </si>
  <si>
    <t>$ 2610,93</t>
  </si>
  <si>
    <t>7061-OVMIM</t>
  </si>
  <si>
    <t>$ 1242,7</t>
  </si>
  <si>
    <t>8982-NHAVY</t>
  </si>
  <si>
    <t>$ 2982,67</t>
  </si>
  <si>
    <t>8325-QRPZR</t>
  </si>
  <si>
    <t>$ 745,42</t>
  </si>
  <si>
    <t>1845-ZLLIG</t>
  </si>
  <si>
    <t>0238-WHBIQ</t>
  </si>
  <si>
    <t>$ 8769,3</t>
  </si>
  <si>
    <t>8903-WMRNW</t>
  </si>
  <si>
    <t>$ 2031,2</t>
  </si>
  <si>
    <t>6818-DJXAA</t>
  </si>
  <si>
    <t>$ 1393,65</t>
  </si>
  <si>
    <t>5766-FTRTS</t>
  </si>
  <si>
    <t>$ 8557,42</t>
  </si>
  <si>
    <t>7714-YXSMB</t>
  </si>
  <si>
    <t>$ 3267,11</t>
  </si>
  <si>
    <t>1093-YSWCA</t>
  </si>
  <si>
    <t>$ 385,15</t>
  </si>
  <si>
    <t>9938-ZREHM</t>
  </si>
  <si>
    <t>$ 4212,69</t>
  </si>
  <si>
    <t>8430-TWCBX</t>
  </si>
  <si>
    <t>$ 20,7</t>
  </si>
  <si>
    <t>$ 2461,87</t>
  </si>
  <si>
    <t>7407-SUJIZ</t>
  </si>
  <si>
    <t>$ 875,5</t>
  </si>
  <si>
    <t>4277-UDIEF</t>
  </si>
  <si>
    <t>$ 3020,17</t>
  </si>
  <si>
    <t>8990-ZXLSU</t>
  </si>
  <si>
    <t>$ 920,33</t>
  </si>
  <si>
    <t>2275-RBYQS</t>
  </si>
  <si>
    <t>$ 94,73</t>
  </si>
  <si>
    <t>8514-VZHEB</t>
  </si>
  <si>
    <t>$ 2254,1</t>
  </si>
  <si>
    <t>1228-ZLNBX</t>
  </si>
  <si>
    <t>$ 1639,16</t>
  </si>
  <si>
    <t>3587-PMCOY</t>
  </si>
  <si>
    <t>$ 1528,25</t>
  </si>
  <si>
    <t>9174-IHETN</t>
  </si>
  <si>
    <t>$ 5339,1</t>
  </si>
  <si>
    <t>4544-RXFMG</t>
  </si>
  <si>
    <t>$ 43,45</t>
  </si>
  <si>
    <t>$ 399,74</t>
  </si>
  <si>
    <t>5921-NGYRH</t>
  </si>
  <si>
    <t>$ 7840,34</t>
  </si>
  <si>
    <t>0516-OOHAR</t>
  </si>
  <si>
    <t>$ 3015,44</t>
  </si>
  <si>
    <t>4342-HFXWS</t>
  </si>
  <si>
    <t>$ 5167,33</t>
  </si>
  <si>
    <t>4832-VRBMR</t>
  </si>
  <si>
    <t>$ 7874,7</t>
  </si>
  <si>
    <t>9603-OAIHC</t>
  </si>
  <si>
    <t>$ 73,02</t>
  </si>
  <si>
    <t>4526-ZJJTM</t>
  </si>
  <si>
    <t>$ 88,4</t>
  </si>
  <si>
    <t>$ 2677,15</t>
  </si>
  <si>
    <t>8395-ETZKQ</t>
  </si>
  <si>
    <t>$ 3583,07</t>
  </si>
  <si>
    <t>5288-AHOUP</t>
  </si>
  <si>
    <t>$ 1331,58</t>
  </si>
  <si>
    <t>0795-XCCTE</t>
  </si>
  <si>
    <t>$ 3682,07</t>
  </si>
  <si>
    <t>6713-OKOMC</t>
  </si>
  <si>
    <t>$ 29,75</t>
  </si>
  <si>
    <t>$ 301,9</t>
  </si>
  <si>
    <t>7654-YWJUF</t>
  </si>
  <si>
    <t>$ 4192,85</t>
  </si>
  <si>
    <t>9142-KZXOP</t>
  </si>
  <si>
    <t>$ 3033,75</t>
  </si>
  <si>
    <t>4443-EMBNA</t>
  </si>
  <si>
    <t>$ 4118,13</t>
  </si>
  <si>
    <t>5605-IYGFG</t>
  </si>
  <si>
    <t>$ 707,67</t>
  </si>
  <si>
    <t>5149-CUZUJ</t>
  </si>
  <si>
    <t>$ 3533,87</t>
  </si>
  <si>
    <t>8207-DMRVL</t>
  </si>
  <si>
    <t>$ 114,55</t>
  </si>
  <si>
    <t>$ 9900,53</t>
  </si>
  <si>
    <t>0946-FKYTX</t>
  </si>
  <si>
    <t>$ 30,1</t>
  </si>
  <si>
    <t>$ 1611,68</t>
  </si>
  <si>
    <t>0379-DJQHR</t>
  </si>
  <si>
    <t>$ 8430,35</t>
  </si>
  <si>
    <t>8388-FYNPZ</t>
  </si>
  <si>
    <t>$ 383,91</t>
  </si>
  <si>
    <t>9046-JBFWA</t>
  </si>
  <si>
    <t>$ 1357,07</t>
  </si>
  <si>
    <t>8361-LBRDI</t>
  </si>
  <si>
    <t>$ 3663,81</t>
  </si>
  <si>
    <t>1666-JZPZT</t>
  </si>
  <si>
    <t>$ 1363,98</t>
  </si>
  <si>
    <t>9313-QOLTZ</t>
  </si>
  <si>
    <t>$ 1343,28</t>
  </si>
  <si>
    <t>2967-MXRAV</t>
  </si>
  <si>
    <t>$ 62,37</t>
  </si>
  <si>
    <t>7336-RLLRH</t>
  </si>
  <si>
    <t>$ 2523,76</t>
  </si>
  <si>
    <t>4223-BKEOR</t>
  </si>
  <si>
    <t>$ 64,85</t>
  </si>
  <si>
    <t>$ 1985,28</t>
  </si>
  <si>
    <t>9537-VHDTA</t>
  </si>
  <si>
    <t>$ 51,2</t>
  </si>
  <si>
    <t>$ 54,18</t>
  </si>
  <si>
    <t>5788-YPOEG</t>
  </si>
  <si>
    <t>$ 3148,51</t>
  </si>
  <si>
    <t>4578-PHJYZ</t>
  </si>
  <si>
    <t>$ 3752,51</t>
  </si>
  <si>
    <t>4877-TSOFF</t>
  </si>
  <si>
    <t>$ 5153,05</t>
  </si>
  <si>
    <t>9823-EALYC</t>
  </si>
  <si>
    <t>$ 6397,05</t>
  </si>
  <si>
    <t>6627-CFOSN</t>
  </si>
  <si>
    <t>$ 7979,48</t>
  </si>
  <si>
    <t>5061-PBXFW</t>
  </si>
  <si>
    <t>$ 3357,77</t>
  </si>
  <si>
    <t>7762-ONLJY</t>
  </si>
  <si>
    <t>$ 359,23</t>
  </si>
  <si>
    <t>7901-IIDQV</t>
  </si>
  <si>
    <t>$ 1394,31</t>
  </si>
  <si>
    <t>6072-NUQCB</t>
  </si>
  <si>
    <t>$ 1317,65</t>
  </si>
  <si>
    <t>6719-OXYBR</t>
  </si>
  <si>
    <t>$ 1629,35</t>
  </si>
  <si>
    <t>3580-GICBM</t>
  </si>
  <si>
    <t>$ 24,2</t>
  </si>
  <si>
    <t>$ 3570,44</t>
  </si>
  <si>
    <t>2599-CZABP</t>
  </si>
  <si>
    <t>$ 1270,55</t>
  </si>
  <si>
    <t>2834-JKOOW</t>
  </si>
  <si>
    <t>$ 677,18</t>
  </si>
  <si>
    <t>1131-QQZEB</t>
  </si>
  <si>
    <t>$ 3937,32</t>
  </si>
  <si>
    <t>4199-QHJNM</t>
  </si>
  <si>
    <t>$ 102,9</t>
  </si>
  <si>
    <t>$ 10251,26</t>
  </si>
  <si>
    <t>7779-ORAEL</t>
  </si>
  <si>
    <t>$ 3902,9</t>
  </si>
  <si>
    <t>6727-IOTLZ</t>
  </si>
  <si>
    <t>$ 1254,13</t>
  </si>
  <si>
    <t>7674-YTAFD</t>
  </si>
  <si>
    <t>$ 4080,42</t>
  </si>
  <si>
    <t>3649-JPUGY</t>
  </si>
  <si>
    <t>$ 88,6</t>
  </si>
  <si>
    <t>$ 9403,07</t>
  </si>
  <si>
    <t>3003-CMDUU</t>
  </si>
  <si>
    <t>$ 3220,95</t>
  </si>
  <si>
    <t>4661-NJEUX</t>
  </si>
  <si>
    <t>$ 23,28</t>
  </si>
  <si>
    <t>4194-WHFCB</t>
  </si>
  <si>
    <t>$ 8416,93</t>
  </si>
  <si>
    <t>0319-QZTCO</t>
  </si>
  <si>
    <t>$ 58,7</t>
  </si>
  <si>
    <t>$ 203,01</t>
  </si>
  <si>
    <t>8039-ACLPL</t>
  </si>
  <si>
    <t>$ 5775,24</t>
  </si>
  <si>
    <t>2361-UPSND</t>
  </si>
  <si>
    <t>$ 5289,55</t>
  </si>
  <si>
    <t>3283-WCWXT</t>
  </si>
  <si>
    <t>$ 343,68</t>
  </si>
  <si>
    <t>9225-BZLNZ</t>
  </si>
  <si>
    <t>$ 7276,86</t>
  </si>
  <si>
    <t>5091-HFAZW</t>
  </si>
  <si>
    <t>$ 272,06</t>
  </si>
  <si>
    <t>3173-WSSUE</t>
  </si>
  <si>
    <t>$ 3003,41</t>
  </si>
  <si>
    <t>9938-PRCVK</t>
  </si>
  <si>
    <t>$ 1786,2</t>
  </si>
  <si>
    <t>7833-PKIHD</t>
  </si>
  <si>
    <t>$ 5580,96</t>
  </si>
  <si>
    <t>9308-ANMVE</t>
  </si>
  <si>
    <t>$ 3840,8</t>
  </si>
  <si>
    <t>1475-VWVDO</t>
  </si>
  <si>
    <t>$ 732,68</t>
  </si>
  <si>
    <t>1088-AUUZZ</t>
  </si>
  <si>
    <t>$ 6365,68</t>
  </si>
  <si>
    <t>7963-SHNDT</t>
  </si>
  <si>
    <t>$ 2112,1</t>
  </si>
  <si>
    <t>9297-EONCV</t>
  </si>
  <si>
    <t>$ 91,35</t>
  </si>
  <si>
    <t>$ 9880,32</t>
  </si>
  <si>
    <t>9093-FPDLG</t>
  </si>
  <si>
    <t>$ 1104,62</t>
  </si>
  <si>
    <t>2960-NKRSO</t>
  </si>
  <si>
    <t>$ 2335,87</t>
  </si>
  <si>
    <t>6734-JDTTV</t>
  </si>
  <si>
    <t>$ 3442,6</t>
  </si>
  <si>
    <t>9620-ENEJV</t>
  </si>
  <si>
    <t>$ 70,55</t>
  </si>
  <si>
    <t>$ 617,19</t>
  </si>
  <si>
    <t>9430-NKQLY</t>
  </si>
  <si>
    <t>$ 3754,95</t>
  </si>
  <si>
    <t>6696-YDAYZ</t>
  </si>
  <si>
    <t>$ 726,39</t>
  </si>
  <si>
    <t>4826-TZEVA</t>
  </si>
  <si>
    <t>$ 3714,5</t>
  </si>
  <si>
    <t>0769-MURVM</t>
  </si>
  <si>
    <t>$ 4575,35</t>
  </si>
  <si>
    <t>9253-VIFJQ</t>
  </si>
  <si>
    <t>$ 67,05</t>
  </si>
  <si>
    <t>$ 6876,4</t>
  </si>
  <si>
    <t>0017-IUDMW</t>
  </si>
  <si>
    <t>$ 116,8</t>
  </si>
  <si>
    <t>$ 9609,47</t>
  </si>
  <si>
    <t>4194-FJARJ</t>
  </si>
  <si>
    <t>$ 3734,57</t>
  </si>
  <si>
    <t>9896-UYMIE</t>
  </si>
  <si>
    <t>$ 114,3</t>
  </si>
  <si>
    <t>$ 7668,82</t>
  </si>
  <si>
    <t>5215-LNLDJ</t>
  </si>
  <si>
    <t>$ 24,7</t>
  </si>
  <si>
    <t>$ 149,05</t>
  </si>
  <si>
    <t>5278-PNYOX</t>
  </si>
  <si>
    <t>$ 5462,14</t>
  </si>
  <si>
    <t>0366-NQSHS</t>
  </si>
  <si>
    <t>$ 135,03</t>
  </si>
  <si>
    <t>9593-CVZKR</t>
  </si>
  <si>
    <t>$ 3151,53</t>
  </si>
  <si>
    <t>3976-NLDEZ</t>
  </si>
  <si>
    <t>$ 22,08</t>
  </si>
  <si>
    <t>8124-NZVGJ</t>
  </si>
  <si>
    <t>$ 255,6</t>
  </si>
  <si>
    <t>0580-PIQHM</t>
  </si>
  <si>
    <t>$ 101,6</t>
  </si>
  <si>
    <t>$ 4534,48</t>
  </si>
  <si>
    <t>6408-WHTEF</t>
  </si>
  <si>
    <t>$ 6574,55</t>
  </si>
  <si>
    <t>6339-YPSAH</t>
  </si>
  <si>
    <t>$ 770,95</t>
  </si>
  <si>
    <t>9617-UDPEU</t>
  </si>
  <si>
    <t>$ 1191,35</t>
  </si>
  <si>
    <t>2346-CZYIL</t>
  </si>
  <si>
    <t>$ 1605,39</t>
  </si>
  <si>
    <t>2369-FEVNO</t>
  </si>
  <si>
    <t>$ 27,66</t>
  </si>
  <si>
    <t>9013-AQORL</t>
  </si>
  <si>
    <t>$ 2108,35</t>
  </si>
  <si>
    <t>6407-UTSLV</t>
  </si>
  <si>
    <t>$ 229,66</t>
  </si>
  <si>
    <t>9844-FELAJ</t>
  </si>
  <si>
    <t>$ 107,9</t>
  </si>
  <si>
    <t>$ 8153,85</t>
  </si>
  <si>
    <t>5996-NRVXR</t>
  </si>
  <si>
    <t>$ 4694,91</t>
  </si>
  <si>
    <t>6741-EGCBI</t>
  </si>
  <si>
    <t>$ 2717,05</t>
  </si>
  <si>
    <t>3638-WEABW</t>
  </si>
  <si>
    <t>$ 6345,94</t>
  </si>
  <si>
    <t>5954-BDFSG</t>
  </si>
  <si>
    <t>$ 107,5</t>
  </si>
  <si>
    <t>$ 8595,54</t>
  </si>
  <si>
    <t>8597-CWYHH</t>
  </si>
  <si>
    <t>$ 5693,76</t>
  </si>
  <si>
    <t>2636-SJDOU</t>
  </si>
  <si>
    <t>$ 7226,33</t>
  </si>
  <si>
    <t>6092-QZVPP</t>
  </si>
  <si>
    <t>$ 4425,31</t>
  </si>
  <si>
    <t>3224-DFQNQ</t>
  </si>
  <si>
    <t>$ 8365,68</t>
  </si>
  <si>
    <t>2732-ISEZX</t>
  </si>
  <si>
    <t>$ 227,35</t>
  </si>
  <si>
    <t>5562-BETPV</t>
  </si>
  <si>
    <t>$ 43,06</t>
  </si>
  <si>
    <t>2040-VZIKE</t>
  </si>
  <si>
    <t>$ 7043,04</t>
  </si>
  <si>
    <t>0019-EFAEP</t>
  </si>
  <si>
    <t>$ 7423,25</t>
  </si>
  <si>
    <t>2585-KTFRE</t>
  </si>
  <si>
    <t>6559-RAKOZ</t>
  </si>
  <si>
    <t>$ 97,95</t>
  </si>
  <si>
    <t>$ 5702,88</t>
  </si>
  <si>
    <t>0536-ACXIP</t>
  </si>
  <si>
    <t>$ 11347,5</t>
  </si>
  <si>
    <t>9348-ROUAI</t>
  </si>
  <si>
    <t>$ 90,3</t>
  </si>
  <si>
    <t>$ 7970</t>
  </si>
  <si>
    <t>8896-BQTTI</t>
  </si>
  <si>
    <t>$ 28,39</t>
  </si>
  <si>
    <t>6972-SNKKW</t>
  </si>
  <si>
    <t>$ 393,96</t>
  </si>
  <si>
    <t>7644-OMVMY</t>
  </si>
  <si>
    <t>$ 353,6</t>
  </si>
  <si>
    <t>3678-MNGZX</t>
  </si>
  <si>
    <t>$ 3789,24</t>
  </si>
  <si>
    <t>1325-USMEC</t>
  </si>
  <si>
    <t>$ 10304,5</t>
  </si>
  <si>
    <t>7821-DPRQE</t>
  </si>
  <si>
    <t>$ 107,7</t>
  </si>
  <si>
    <t>$ 8953,58</t>
  </si>
  <si>
    <t>1052-QJIBV</t>
  </si>
  <si>
    <t>$ 2852,09</t>
  </si>
  <si>
    <t>2359-KLTEK</t>
  </si>
  <si>
    <t>$ 5618,79</t>
  </si>
  <si>
    <t>3720-DBRWL</t>
  </si>
  <si>
    <t>$ 4658,49</t>
  </si>
  <si>
    <t>7839-NUIAA</t>
  </si>
  <si>
    <t>$ 5370,2</t>
  </si>
  <si>
    <t>7113-HIPFI</t>
  </si>
  <si>
    <t>$ 5873,11</t>
  </si>
  <si>
    <t>6408-OTUBZ</t>
  </si>
  <si>
    <t>$ 104,55</t>
  </si>
  <si>
    <t>$ 7860,79</t>
  </si>
  <si>
    <t>2087-QAREY</t>
  </si>
  <si>
    <t>$ 2055,01</t>
  </si>
  <si>
    <t>8707-HOEDG</t>
  </si>
  <si>
    <t>$ 8225,5</t>
  </si>
  <si>
    <t>8882-TLVRW</t>
  </si>
  <si>
    <t>$ 2779,5</t>
  </si>
  <si>
    <t>5055-MGMGF</t>
  </si>
  <si>
    <t>$ 9621,1</t>
  </si>
  <si>
    <t>9584-EXCDZ</t>
  </si>
  <si>
    <t>$ 1875,86</t>
  </si>
  <si>
    <t>4487-ZYJZK</t>
  </si>
  <si>
    <t>$ 2158,46</t>
  </si>
  <si>
    <t>0613-WUXUM</t>
  </si>
  <si>
    <t>$ 4105,5</t>
  </si>
  <si>
    <t>4114-QMKVN</t>
  </si>
  <si>
    <t>$ 4334,76</t>
  </si>
  <si>
    <t>1685-BQULA</t>
  </si>
  <si>
    <t>$ 3865,42</t>
  </si>
  <si>
    <t>4513-CXYIX</t>
  </si>
  <si>
    <t>$ 8799,29</t>
  </si>
  <si>
    <t>6374-NTQLP</t>
  </si>
  <si>
    <t>$ 8698,74</t>
  </si>
  <si>
    <t>2144-BFDSO</t>
  </si>
  <si>
    <t>$ 5890,9</t>
  </si>
  <si>
    <t>5630-AHZIL</t>
  </si>
  <si>
    <t>$ 356,05</t>
  </si>
  <si>
    <t>9848-JQJTX</t>
  </si>
  <si>
    <t>$ 9225,21</t>
  </si>
  <si>
    <t>4130-MZLCC</t>
  </si>
  <si>
    <t>$ 459,85</t>
  </si>
  <si>
    <t>1971-DTCZB</t>
  </si>
  <si>
    <t>$ 90,95</t>
  </si>
  <si>
    <t>$ 9538,68</t>
  </si>
  <si>
    <t>2712-SYWAY</t>
  </si>
  <si>
    <t>$ 69,54</t>
  </si>
  <si>
    <t>7318-EIVKO</t>
  </si>
  <si>
    <t>$ 59,25</t>
  </si>
  <si>
    <t>$ 822,2</t>
  </si>
  <si>
    <t>2266-FUBDZ</t>
  </si>
  <si>
    <t>$ 975,9</t>
  </si>
  <si>
    <t>9372-TXXPS</t>
  </si>
  <si>
    <t>$ 5967,45</t>
  </si>
  <si>
    <t>7299-GNVPL</t>
  </si>
  <si>
    <t>$ 2563,37</t>
  </si>
  <si>
    <t>6985-HAYWX</t>
  </si>
  <si>
    <t>$ 2993,4</t>
  </si>
  <si>
    <t>3810-DVDQQ</t>
  </si>
  <si>
    <t>$ 117,6</t>
  </si>
  <si>
    <t>$ 11688,9</t>
  </si>
  <si>
    <t>0369-ZGOVK</t>
  </si>
  <si>
    <t>$ 2354,52</t>
  </si>
  <si>
    <t>4795-WRNVT</t>
  </si>
  <si>
    <t>$ 3048,4</t>
  </si>
  <si>
    <t>9537-JALFH</t>
  </si>
  <si>
    <t>$ 3301,81</t>
  </si>
  <si>
    <t>2969-WGHQO</t>
  </si>
  <si>
    <t>$ 69,45</t>
  </si>
  <si>
    <t>$ 609,42</t>
  </si>
  <si>
    <t>1453-RZFON</t>
  </si>
  <si>
    <t>2690-DVRVK</t>
  </si>
  <si>
    <t>$ 305,5</t>
  </si>
  <si>
    <t>8910-ICHIU</t>
  </si>
  <si>
    <t>$ 6071,8</t>
  </si>
  <si>
    <t>7246-ZGQDF</t>
  </si>
  <si>
    <t>$ 87,71</t>
  </si>
  <si>
    <t>3841-CONLJ</t>
  </si>
  <si>
    <t>1818-ESQMW</t>
  </si>
  <si>
    <t>$ 3453,34</t>
  </si>
  <si>
    <t>0068-FIGTF</t>
  </si>
  <si>
    <t>$ 78,2</t>
  </si>
  <si>
    <t>$ 3399,52</t>
  </si>
  <si>
    <t>4132-POCZS</t>
  </si>
  <si>
    <t>$ 39,9</t>
  </si>
  <si>
    <t>$ 2020,9</t>
  </si>
  <si>
    <t>1027-LKKQQ</t>
  </si>
  <si>
    <t>$ 6819,97</t>
  </si>
  <si>
    <t>8404-FYDIB</t>
  </si>
  <si>
    <t>$ 3505,37</t>
  </si>
  <si>
    <t>7016-NVRIC</t>
  </si>
  <si>
    <t>$ 3585,57</t>
  </si>
  <si>
    <t>7576-JMYWV</t>
  </si>
  <si>
    <t>$ 5911,42</t>
  </si>
  <si>
    <t>9470-YFUYI</t>
  </si>
  <si>
    <t>$ 5817,95</t>
  </si>
  <si>
    <t>8677-HDZEE</t>
  </si>
  <si>
    <t>$ 105,45</t>
  </si>
  <si>
    <t>$ 6056,95</t>
  </si>
  <si>
    <t>2545-LXYVJ</t>
  </si>
  <si>
    <t>$ 3055,94</t>
  </si>
  <si>
    <t>5232-NXPAY</t>
  </si>
  <si>
    <t>$ 3673,39</t>
  </si>
  <si>
    <t>0013-MHZWF</t>
  </si>
  <si>
    <t>$ 722,38</t>
  </si>
  <si>
    <t>4999-IEZLT</t>
  </si>
  <si>
    <t>$ 1983,15</t>
  </si>
  <si>
    <t>0409-WTMPL</t>
  </si>
  <si>
    <t>$ 110,65</t>
  </si>
  <si>
    <t>$ 8727,75</t>
  </si>
  <si>
    <t>6701-DHKWQ</t>
  </si>
  <si>
    <t>$ 51,35</t>
  </si>
  <si>
    <t>$ 3244,4</t>
  </si>
  <si>
    <t>2801-NISEI</t>
  </si>
  <si>
    <t>$ 2070,18</t>
  </si>
  <si>
    <t>4445-KWOKW</t>
  </si>
  <si>
    <t>$ 3658,08</t>
  </si>
  <si>
    <t>8100-HZZLJ</t>
  </si>
  <si>
    <t>$ 63,95</t>
  </si>
  <si>
    <t>$ 2977,85</t>
  </si>
  <si>
    <t>1852-QSWCD</t>
  </si>
  <si>
    <t>$ 3770,85</t>
  </si>
  <si>
    <t>7746-QYVCO</t>
  </si>
  <si>
    <t>$ 1194,44</t>
  </si>
  <si>
    <t>2251-PYLPB</t>
  </si>
  <si>
    <t>$ 9054,5</t>
  </si>
  <si>
    <t>2530-FMFXO</t>
  </si>
  <si>
    <t>$ 103,2</t>
  </si>
  <si>
    <t>$ 8234,71</t>
  </si>
  <si>
    <t>2234-EOFPT</t>
  </si>
  <si>
    <t>$ 7938,85</t>
  </si>
  <si>
    <t>7285-KLOTR</t>
  </si>
  <si>
    <t>$ 1177,83</t>
  </si>
  <si>
    <t>7503-EPSZW</t>
  </si>
  <si>
    <t>$ 2706,67</t>
  </si>
  <si>
    <t>6968-MHOMU</t>
  </si>
  <si>
    <t>$ 2689,35</t>
  </si>
  <si>
    <t>5960-MVTUK</t>
  </si>
  <si>
    <t>$ 96,85</t>
  </si>
  <si>
    <t>4282-MSACW</t>
  </si>
  <si>
    <t>$ 117,2</t>
  </si>
  <si>
    <t>$ 10257,51</t>
  </si>
  <si>
    <t>1837-YQUCE</t>
  </si>
  <si>
    <t>$ 4214,25</t>
  </si>
  <si>
    <t>9919-KNPOO</t>
  </si>
  <si>
    <t>$ 2559,21</t>
  </si>
  <si>
    <t>9028-LIHRP</t>
  </si>
  <si>
    <t>$ 9600,99</t>
  </si>
  <si>
    <t>6872-HXFNF</t>
  </si>
  <si>
    <t>$ 6334,37</t>
  </si>
  <si>
    <t>8413-YNHNV</t>
  </si>
  <si>
    <t>$ 9594,77</t>
  </si>
  <si>
    <t>6873-UDNLD</t>
  </si>
  <si>
    <t>$ 4293</t>
  </si>
  <si>
    <t>1676-MQAOA</t>
  </si>
  <si>
    <t>$ 6418,51</t>
  </si>
  <si>
    <t>0704-VCUMB</t>
  </si>
  <si>
    <t>$ 1940,99</t>
  </si>
  <si>
    <t>3327-YBAKM</t>
  </si>
  <si>
    <t>$ 96,9</t>
  </si>
  <si>
    <t>$ 7531,06</t>
  </si>
  <si>
    <t>6229-UOLQL</t>
  </si>
  <si>
    <t>$ 52</t>
  </si>
  <si>
    <t>$ 2884,9</t>
  </si>
  <si>
    <t>3842-QTGDL</t>
  </si>
  <si>
    <t>$ 80,75</t>
  </si>
  <si>
    <t>$ 2057,3</t>
  </si>
  <si>
    <t>3831-YCPUO</t>
  </si>
  <si>
    <t>$ 10175,46</t>
  </si>
  <si>
    <t>9924-JPRMC</t>
  </si>
  <si>
    <t>$ 118,2</t>
  </si>
  <si>
    <t>$ 11174,43</t>
  </si>
  <si>
    <t>3069-SSVSN</t>
  </si>
  <si>
    <t>$ 25,85</t>
  </si>
  <si>
    <t>1122-YJBCS</t>
  </si>
  <si>
    <t>$ 4782,82</t>
  </si>
  <si>
    <t>7503-MIOGA</t>
  </si>
  <si>
    <t>$ 10190,07</t>
  </si>
  <si>
    <t>1258-YMZNM</t>
  </si>
  <si>
    <t>$ 110,5</t>
  </si>
  <si>
    <t>$ 3823,12</t>
  </si>
  <si>
    <t>3258-SYSWS</t>
  </si>
  <si>
    <t>$ 113,8</t>
  </si>
  <si>
    <t>$ 9622,04</t>
  </si>
  <si>
    <t>8904-OPDCK</t>
  </si>
  <si>
    <t>$ 1364,75</t>
  </si>
  <si>
    <t>2274-XUATA</t>
  </si>
  <si>
    <t>$ 63,1</t>
  </si>
  <si>
    <t>$ 4685,55</t>
  </si>
  <si>
    <t>5027-YOCXN</t>
  </si>
  <si>
    <t>$ 7029,35</t>
  </si>
  <si>
    <t>1536-HBSWP</t>
  </si>
  <si>
    <t>$ 64,83</t>
  </si>
  <si>
    <t>8184-WMOFI</t>
  </si>
  <si>
    <t>$ 71,4</t>
  </si>
  <si>
    <t>$ 5358,4</t>
  </si>
  <si>
    <t>8268-YDIXR</t>
  </si>
  <si>
    <t>$ 7512,43</t>
  </si>
  <si>
    <t>3230-IUALN</t>
  </si>
  <si>
    <t>$ 4704,05</t>
  </si>
  <si>
    <t>1661-CZBAU</t>
  </si>
  <si>
    <t>$ 5777,68</t>
  </si>
  <si>
    <t>6234-PFPXL</t>
  </si>
  <si>
    <t>$ 3018,59</t>
  </si>
  <si>
    <t>4672-FOTSD</t>
  </si>
  <si>
    <t>$ 67,25</t>
  </si>
  <si>
    <t>$ 1381,9</t>
  </si>
  <si>
    <t>7217-JYHOQ</t>
  </si>
  <si>
    <t>$ 2776,13</t>
  </si>
  <si>
    <t>8466-PZBLH</t>
  </si>
  <si>
    <t>$ 7643,52</t>
  </si>
  <si>
    <t>4277-BWBML</t>
  </si>
  <si>
    <t>$ 1937,01</t>
  </si>
  <si>
    <t>0722-SVSFK</t>
  </si>
  <si>
    <t>$ 988,14</t>
  </si>
  <si>
    <t>8670-ERCJH</t>
  </si>
  <si>
    <t>$ 113,4</t>
  </si>
  <si>
    <t>$ 8348,42</t>
  </si>
  <si>
    <t>3896-ZVNET</t>
  </si>
  <si>
    <t>$ 1069,51</t>
  </si>
  <si>
    <t>7669-LCRSD</t>
  </si>
  <si>
    <t>$ 56,3</t>
  </si>
  <si>
    <t>$ 835,89</t>
  </si>
  <si>
    <t>3567-PQTSO</t>
  </si>
  <si>
    <t>$ 5776,64</t>
  </si>
  <si>
    <t>0410-IPFTY</t>
  </si>
  <si>
    <t>$ 3035,71</t>
  </si>
  <si>
    <t>8570-KLJYJ</t>
  </si>
  <si>
    <t>$ 2827,7</t>
  </si>
  <si>
    <t>1485-YDHMM</t>
  </si>
  <si>
    <t>$ 5219,3</t>
  </si>
  <si>
    <t>2192-OZITF</t>
  </si>
  <si>
    <t>$ 5342,15</t>
  </si>
  <si>
    <t>4369-NYSCF</t>
  </si>
  <si>
    <t>$ 5406,17</t>
  </si>
  <si>
    <t>1088-CNNKB</t>
  </si>
  <si>
    <t>$ 7183,46</t>
  </si>
  <si>
    <t>7663-YJHSN</t>
  </si>
  <si>
    <t>$ 10814,34</t>
  </si>
  <si>
    <t>0909-SDHNU</t>
  </si>
  <si>
    <t>$ 201,95</t>
  </si>
  <si>
    <t>8109-YUOHE</t>
  </si>
  <si>
    <t>$ 1566,94</t>
  </si>
  <si>
    <t>0734-OXWBT</t>
  </si>
  <si>
    <t>$ 300,77</t>
  </si>
  <si>
    <t>4072-IPYLT</t>
  </si>
  <si>
    <t>$ 2525,28</t>
  </si>
  <si>
    <t>2621-UDNLU</t>
  </si>
  <si>
    <t>$ 107,31</t>
  </si>
  <si>
    <t>7781-EWARA</t>
  </si>
  <si>
    <t>$ 4089,47</t>
  </si>
  <si>
    <t>9589-ABEPT</t>
  </si>
  <si>
    <t>$ 6673,07</t>
  </si>
  <si>
    <t>4566-NECEV</t>
  </si>
  <si>
    <t>$ 695,75</t>
  </si>
  <si>
    <t>4007-NHVHI</t>
  </si>
  <si>
    <t>$ 7833,17</t>
  </si>
  <si>
    <t>4183-MYFRB</t>
  </si>
  <si>
    <t>$ 2029,19</t>
  </si>
  <si>
    <t>8203-XJZRC</t>
  </si>
  <si>
    <t>$ 60,71</t>
  </si>
  <si>
    <t>6885-PKOAM</t>
  </si>
  <si>
    <t>$ 8397,48</t>
  </si>
  <si>
    <t>4686-GEFRM</t>
  </si>
  <si>
    <t>$ 10025,7</t>
  </si>
  <si>
    <t>8713-IGZSO</t>
  </si>
  <si>
    <t>$ 142,5</t>
  </si>
  <si>
    <t>4646-QZXTF</t>
  </si>
  <si>
    <t>$ 617,86</t>
  </si>
  <si>
    <t>9578-FOMUK</t>
  </si>
  <si>
    <t>$ 799,45</t>
  </si>
  <si>
    <t>5542-NKVRU</t>
  </si>
  <si>
    <t>$ 1613,47</t>
  </si>
  <si>
    <t>6625-UTXEW</t>
  </si>
  <si>
    <t>$ 1174,66</t>
  </si>
  <si>
    <t>0187-WZNAB</t>
  </si>
  <si>
    <t>$ 3232,17</t>
  </si>
  <si>
    <t>4674-HGNUA</t>
  </si>
  <si>
    <t>$ 8681,58</t>
  </si>
  <si>
    <t>9055-MOJJJ</t>
  </si>
  <si>
    <t>$ 65,8</t>
  </si>
  <si>
    <t>$ 5769,01</t>
  </si>
  <si>
    <t>3096-WPXBT</t>
  </si>
  <si>
    <t>$ 7222,51</t>
  </si>
  <si>
    <t>2000-MPKCA</t>
  </si>
  <si>
    <t>$ 9041,35</t>
  </si>
  <si>
    <t>7688-AWMDX</t>
  </si>
  <si>
    <t>$ 7208,92</t>
  </si>
  <si>
    <t>8819-ZBYNA</t>
  </si>
  <si>
    <t>$ 109,1</t>
  </si>
  <si>
    <t>$ 8548,35</t>
  </si>
  <si>
    <t>6743-HHQPF</t>
  </si>
  <si>
    <t>$ 1097,15</t>
  </si>
  <si>
    <t>0018-NYROU</t>
  </si>
  <si>
    <t>$ 444,75</t>
  </si>
  <si>
    <t>7813-TKCVO</t>
  </si>
  <si>
    <t>$ 952,35</t>
  </si>
  <si>
    <t>5519-TEEUH</t>
  </si>
  <si>
    <t>$ 1380,43</t>
  </si>
  <si>
    <t>0804-XBFBV</t>
  </si>
  <si>
    <t>$ 321,05</t>
  </si>
  <si>
    <t>8099-MZPUJ</t>
  </si>
  <si>
    <t>$ 6047,01</t>
  </si>
  <si>
    <t>0080-EMYVY</t>
  </si>
  <si>
    <t>$ 51,45</t>
  </si>
  <si>
    <t>$ 1064,41</t>
  </si>
  <si>
    <t>0531-XBKMM</t>
  </si>
  <si>
    <t>$ 6498,82</t>
  </si>
  <si>
    <t>4070-OKWVH</t>
  </si>
  <si>
    <t>$ 6545,76</t>
  </si>
  <si>
    <t>0420-HLGXF</t>
  </si>
  <si>
    <t>$ 4427,17</t>
  </si>
  <si>
    <t>6008-NAIXK</t>
  </si>
  <si>
    <t>$ 2966,95</t>
  </si>
  <si>
    <t>2205-LPVGL</t>
  </si>
  <si>
    <t>$ 6324,69</t>
  </si>
  <si>
    <t>3780-YVMFA</t>
  </si>
  <si>
    <t>$ 68,55</t>
  </si>
  <si>
    <t>$ 803,87</t>
  </si>
  <si>
    <t>1347-KTTTA</t>
  </si>
  <si>
    <t>$ 9245,46</t>
  </si>
  <si>
    <t>2798-NYLMZ</t>
  </si>
  <si>
    <t>$ 9885,87</t>
  </si>
  <si>
    <t>9342-VNIMQ</t>
  </si>
  <si>
    <t>$ 1860,23</t>
  </si>
  <si>
    <t>4538-WNTMJ</t>
  </si>
  <si>
    <t>$ 1377,5</t>
  </si>
  <si>
    <t>1735-XMJVH</t>
  </si>
  <si>
    <t>$ 431,56</t>
  </si>
  <si>
    <t>9504-DSHWM</t>
  </si>
  <si>
    <t>$ 1984</t>
  </si>
  <si>
    <t>3378-AJRAO</t>
  </si>
  <si>
    <t>$ 2431,28</t>
  </si>
  <si>
    <t>9314-QDMDW</t>
  </si>
  <si>
    <t>$ 61,25</t>
  </si>
  <si>
    <t>$ 1036,19</t>
  </si>
  <si>
    <t>8263-QMNTJ</t>
  </si>
  <si>
    <t>$ 11868,34</t>
  </si>
  <si>
    <t>8610-ZIKJJ</t>
  </si>
  <si>
    <t>$ 102,74</t>
  </si>
  <si>
    <t>3115-JPJDD</t>
  </si>
  <si>
    <t>$ 6385,85</t>
  </si>
  <si>
    <t>2208-UGTGR</t>
  </si>
  <si>
    <t>$ 6196,49</t>
  </si>
  <si>
    <t>5269-NRGDP</t>
  </si>
  <si>
    <t>$ 73,15</t>
  </si>
  <si>
    <t>$ 3709,85</t>
  </si>
  <si>
    <t>3178-CIFOT</t>
  </si>
  <si>
    <t>$ 717,53</t>
  </si>
  <si>
    <t>8313-KTIHG</t>
  </si>
  <si>
    <t>$ 61,3</t>
  </si>
  <si>
    <t>$ 410,2</t>
  </si>
  <si>
    <t>6047-SUHPR</t>
  </si>
  <si>
    <t>$ 3022,05</t>
  </si>
  <si>
    <t>2325-NBPZG</t>
  </si>
  <si>
    <t>$ 263,95</t>
  </si>
  <si>
    <t>3190-ITQXP</t>
  </si>
  <si>
    <t>$ 2162,25</t>
  </si>
  <si>
    <t>5010-IPEAQ</t>
  </si>
  <si>
    <t>$ 3623,95</t>
  </si>
  <si>
    <t>0572-ZJKLT</t>
  </si>
  <si>
    <t>$ 6886,81</t>
  </si>
  <si>
    <t>1353-LJWEM</t>
  </si>
  <si>
    <t>$ 955,62</t>
  </si>
  <si>
    <t>9845-QOMAD</t>
  </si>
  <si>
    <t>$ 680,72</t>
  </si>
  <si>
    <t>4667-QONEA</t>
  </si>
  <si>
    <t>$ 7390,35</t>
  </si>
  <si>
    <t>3197-ARFOY</t>
  </si>
  <si>
    <t>$ 2178,3</t>
  </si>
  <si>
    <t>0177-PXBAT</t>
  </si>
  <si>
    <t>$ 4524,65</t>
  </si>
  <si>
    <t>1641-RQDAY</t>
  </si>
  <si>
    <t>$ 4792,37</t>
  </si>
  <si>
    <t>8152-UOBNY</t>
  </si>
  <si>
    <t>$ 5877,95</t>
  </si>
  <si>
    <t>0093-EXYQL</t>
  </si>
  <si>
    <t>$ 5439,2</t>
  </si>
  <si>
    <t>8075-GXIUB</t>
  </si>
  <si>
    <t>$ 388,26</t>
  </si>
  <si>
    <t>4291-HYEBC</t>
  </si>
  <si>
    <t>$ 1096,6</t>
  </si>
  <si>
    <t>3865-ZYKAD</t>
  </si>
  <si>
    <t>$ 6804,09</t>
  </si>
  <si>
    <t>3518-FSTWG</t>
  </si>
  <si>
    <t>$ 9195,82</t>
  </si>
  <si>
    <t>6497-TILVL</t>
  </si>
  <si>
    <t>$ 529,83</t>
  </si>
  <si>
    <t>6734-PSBAW</t>
  </si>
  <si>
    <t>$ 23,55</t>
  </si>
  <si>
    <t>$ 1857,87</t>
  </si>
  <si>
    <t>5716-EZXZN</t>
  </si>
  <si>
    <t>$ 7274,7</t>
  </si>
  <si>
    <t>8404-VLQFB</t>
  </si>
  <si>
    <t>$ 838,1</t>
  </si>
  <si>
    <t>6445-TNRXS</t>
  </si>
  <si>
    <t>$ 114,7</t>
  </si>
  <si>
    <t>$ 10065,97</t>
  </si>
  <si>
    <t>0455-XFASS</t>
  </si>
  <si>
    <t>$ 171,41</t>
  </si>
  <si>
    <t>1047-NNCBF</t>
  </si>
  <si>
    <t>$ 1551,95</t>
  </si>
  <si>
    <t>8711-LOBKY</t>
  </si>
  <si>
    <t>$ 3618,46</t>
  </si>
  <si>
    <t>2418-TPEUN</t>
  </si>
  <si>
    <t>$ 3839,26</t>
  </si>
  <si>
    <t>0129-QMPDR</t>
  </si>
  <si>
    <t>$ 2070,65</t>
  </si>
  <si>
    <t>9993-LHIEB</t>
  </si>
  <si>
    <t>$ 67,85</t>
  </si>
  <si>
    <t>$ 4769,69</t>
  </si>
  <si>
    <t>5498-IBWPI</t>
  </si>
  <si>
    <t>$ 6427,11</t>
  </si>
  <si>
    <t>4307-KWMXE</t>
  </si>
  <si>
    <t>$ 35,75</t>
  </si>
  <si>
    <t>$ 389,8</t>
  </si>
  <si>
    <t>0188-GWFLE</t>
  </si>
  <si>
    <t>$ 37,32</t>
  </si>
  <si>
    <t>6137-NICCO</t>
  </si>
  <si>
    <t>$ 766,49</t>
  </si>
  <si>
    <t>2773-OVBPK</t>
  </si>
  <si>
    <t>$ 8985,11</t>
  </si>
  <si>
    <t>1194-BHJYC</t>
  </si>
  <si>
    <t>$ 3778,85</t>
  </si>
  <si>
    <t>1209-VFFOC</t>
  </si>
  <si>
    <t>$ 56,4</t>
  </si>
  <si>
    <t>$ 3948,45</t>
  </si>
  <si>
    <t>2167-FQSTQ</t>
  </si>
  <si>
    <t>$ 92,4</t>
  </si>
  <si>
    <t>$ 9632,5</t>
  </si>
  <si>
    <t>7797-EJMDP</t>
  </si>
  <si>
    <t>$ 66,05</t>
  </si>
  <si>
    <t>$ 842,82</t>
  </si>
  <si>
    <t>4973-RLZVI</t>
  </si>
  <si>
    <t>$ 2485,2</t>
  </si>
  <si>
    <t>3563-SVYLG</t>
  </si>
  <si>
    <t>$ 6858,48</t>
  </si>
  <si>
    <t>8630-QSGXK</t>
  </si>
  <si>
    <t>$ 4410,74</t>
  </si>
  <si>
    <t>2320-TZRRH</t>
  </si>
  <si>
    <t>$ 1177,95</t>
  </si>
  <si>
    <t>0983-TATYJ</t>
  </si>
  <si>
    <t>$ 3345,87</t>
  </si>
  <si>
    <t>8008-ESFLK</t>
  </si>
  <si>
    <t>$ 6189,54</t>
  </si>
  <si>
    <t>8608-OZTLB</t>
  </si>
  <si>
    <t>$ 74,05</t>
  </si>
  <si>
    <t>$ 3997,4</t>
  </si>
  <si>
    <t>7921-BEPCI</t>
  </si>
  <si>
    <t>$ 5174,36</t>
  </si>
  <si>
    <t>3258-ZKPAI</t>
  </si>
  <si>
    <t>$ 116,6</t>
  </si>
  <si>
    <t>$ 9843,63</t>
  </si>
  <si>
    <t>4933-BSAIP</t>
  </si>
  <si>
    <t>$ 1989,3</t>
  </si>
  <si>
    <t>9609-BENEA</t>
  </si>
  <si>
    <t>$ 4050,65</t>
  </si>
  <si>
    <t>6840-RESVB</t>
  </si>
  <si>
    <t>$ 2807,47</t>
  </si>
  <si>
    <t>7923-IYJWY</t>
  </si>
  <si>
    <t>$ 116,1</t>
  </si>
  <si>
    <t>$ 10865,37</t>
  </si>
  <si>
    <t>2172-EJXVF</t>
  </si>
  <si>
    <t>$ 9433,61</t>
  </si>
  <si>
    <t>1480-IVEVR</t>
  </si>
  <si>
    <t>$ 81,6</t>
  </si>
  <si>
    <t>$ 2960,85</t>
  </si>
  <si>
    <t>3071-MVJCD</t>
  </si>
  <si>
    <t>$ 9302,83</t>
  </si>
  <si>
    <t>9824-QCJPK</t>
  </si>
  <si>
    <t>$ 1450,47</t>
  </si>
  <si>
    <t>4137-BTIKL</t>
  </si>
  <si>
    <t>$ 90,75</t>
  </si>
  <si>
    <t>$ 229,09</t>
  </si>
  <si>
    <t>7021-XSNYE</t>
  </si>
  <si>
    <t>$ 305,55</t>
  </si>
  <si>
    <t>6016-NXBNJ</t>
  </si>
  <si>
    <t>$ 908,9</t>
  </si>
  <si>
    <t>4915-BFSXL</t>
  </si>
  <si>
    <t>$ 6445,6</t>
  </si>
  <si>
    <t>1544-JJMYL</t>
  </si>
  <si>
    <t>$ 2909,83</t>
  </si>
  <si>
    <t>9489-JMTTN</t>
  </si>
  <si>
    <t>$ 7717,66</t>
  </si>
  <si>
    <t>4804-NCPET</t>
  </si>
  <si>
    <t>$ 989,7</t>
  </si>
  <si>
    <t>0311-QYWSS</t>
  </si>
  <si>
    <t>$ 549,56</t>
  </si>
  <si>
    <t>9356-AXGMP</t>
  </si>
  <si>
    <t>$ 110,7</t>
  </si>
  <si>
    <t>$ 6027,64</t>
  </si>
  <si>
    <t>4393-RYCRE</t>
  </si>
  <si>
    <t>$ 6197,32</t>
  </si>
  <si>
    <t>8242-PDSGJ</t>
  </si>
  <si>
    <t>$ 39,15</t>
  </si>
  <si>
    <t>$ 2692,75</t>
  </si>
  <si>
    <t>8118-TJAFG</t>
  </si>
  <si>
    <t>$ 1239,31</t>
  </si>
  <si>
    <t>8314-HTWVE</t>
  </si>
  <si>
    <t>$ 390,97</t>
  </si>
  <si>
    <t>3566-VVORZ</t>
  </si>
  <si>
    <t>$ 875,43</t>
  </si>
  <si>
    <t>4654-ULTTN</t>
  </si>
  <si>
    <t>$ 5895,4</t>
  </si>
  <si>
    <t>9585-KKMFD</t>
  </si>
  <si>
    <t>$ 1536,62</t>
  </si>
  <si>
    <t>4003-FUSHP</t>
  </si>
  <si>
    <t>$ 1976,51</t>
  </si>
  <si>
    <t>3266-FTKHB</t>
  </si>
  <si>
    <t>$ 785,04</t>
  </si>
  <si>
    <t>6215-NQCPY</t>
  </si>
  <si>
    <t>$ 1718,55</t>
  </si>
  <si>
    <t>4990-ALDGW</t>
  </si>
  <si>
    <t>$ 3326,41</t>
  </si>
  <si>
    <t>6919-ELBGL</t>
  </si>
  <si>
    <t>$ 9735,76</t>
  </si>
  <si>
    <t>0023-UYUPN</t>
  </si>
  <si>
    <t>$ 2877,8</t>
  </si>
  <si>
    <t>9000-PLFUZ</t>
  </si>
  <si>
    <t>$ 2947,55</t>
  </si>
  <si>
    <t>5575-GNVDE</t>
  </si>
  <si>
    <t>$ 56,95</t>
  </si>
  <si>
    <t>$ 2470,56</t>
  </si>
  <si>
    <t>6180-YBIQI</t>
  </si>
  <si>
    <t>$ 24,3</t>
  </si>
  <si>
    <t>1950-KSVVJ</t>
  </si>
  <si>
    <t>$ 113,3</t>
  </si>
  <si>
    <t>$ 6541,55</t>
  </si>
  <si>
    <t>4723-BEGSG</t>
  </si>
  <si>
    <t>$ 6963,69</t>
  </si>
  <si>
    <t>4059-IIEBK</t>
  </si>
  <si>
    <t>$ 761,08</t>
  </si>
  <si>
    <t>4002-BQWPQ</t>
  </si>
  <si>
    <t>$ 81,75</t>
  </si>
  <si>
    <t>$ 2658,8</t>
  </si>
  <si>
    <t>3429-IFLEM</t>
  </si>
  <si>
    <t>$ 77,35</t>
  </si>
  <si>
    <t>$ 6842,3</t>
  </si>
  <si>
    <t>8221-HVAYI</t>
  </si>
  <si>
    <t>$ 2667,25</t>
  </si>
  <si>
    <t>2924-KHUVI</t>
  </si>
  <si>
    <t>$ 8141,35</t>
  </si>
  <si>
    <t>9818-XQCUV</t>
  </si>
  <si>
    <t>$ 97,14</t>
  </si>
  <si>
    <t>7338-ERIVA</t>
  </si>
  <si>
    <t>$ 1790,6</t>
  </si>
  <si>
    <t>9637-CDTKZ</t>
  </si>
  <si>
    <t>$ 114,1</t>
  </si>
  <si>
    <t>$ 9761,84</t>
  </si>
  <si>
    <t>1163-ONYEY</t>
  </si>
  <si>
    <t>$ 4194,1</t>
  </si>
  <si>
    <t>1657-DYMBM</t>
  </si>
  <si>
    <t>$ 2936,43</t>
  </si>
  <si>
    <t>7389-KBFIT</t>
  </si>
  <si>
    <t>$ 30,25</t>
  </si>
  <si>
    <t>$ 63,75</t>
  </si>
  <si>
    <t>5804-JMYIO</t>
  </si>
  <si>
    <t>$ 1378,44</t>
  </si>
  <si>
    <t>9617-INGJY</t>
  </si>
  <si>
    <t>$ 106,72</t>
  </si>
  <si>
    <t>9391-LMANN</t>
  </si>
  <si>
    <t>$ 6825,12</t>
  </si>
  <si>
    <t>8400-WZICQ</t>
  </si>
  <si>
    <t>$ 5100,19</t>
  </si>
  <si>
    <t>6080-TCMYC</t>
  </si>
  <si>
    <t>$ 81,2</t>
  </si>
  <si>
    <t>$ 3433,1</t>
  </si>
  <si>
    <t>3441-CGZJH</t>
  </si>
  <si>
    <t>$ 2740,55</t>
  </si>
  <si>
    <t>4827-DPADN</t>
  </si>
  <si>
    <t>$ 7885,26</t>
  </si>
  <si>
    <t>2599-CIPQE</t>
  </si>
  <si>
    <t>$ 109,3</t>
  </si>
  <si>
    <t>$ 9874,22</t>
  </si>
  <si>
    <t>8541-QVFKM</t>
  </si>
  <si>
    <t>$ 770,6</t>
  </si>
  <si>
    <t>4632-PAOYU</t>
  </si>
  <si>
    <t>$ 1256,3</t>
  </si>
  <si>
    <t>4508-OEBEY</t>
  </si>
  <si>
    <t>$ 3272,92</t>
  </si>
  <si>
    <t>1689-YQBYY</t>
  </si>
  <si>
    <t>$ 76,6</t>
  </si>
  <si>
    <t>$ 1206,56</t>
  </si>
  <si>
    <t>7054-DMVAS</t>
  </si>
  <si>
    <t>$ 4524,86</t>
  </si>
  <si>
    <t>9529-OFXHY</t>
  </si>
  <si>
    <t>$ 87,75</t>
  </si>
  <si>
    <t>$ 1449,2</t>
  </si>
  <si>
    <t>6437-UDQJM</t>
  </si>
  <si>
    <t>$ 9542,45</t>
  </si>
  <si>
    <t>2954-PIBKO</t>
  </si>
  <si>
    <t>$ 7045,82</t>
  </si>
  <si>
    <t>3957-SQXML</t>
  </si>
  <si>
    <t>$ 1751,44</t>
  </si>
  <si>
    <t>3016-KSVCP</t>
  </si>
  <si>
    <t>$ 33,75</t>
  </si>
  <si>
    <t>$ 1009,25</t>
  </si>
  <si>
    <t>0621-JFHOL</t>
  </si>
  <si>
    <t>$ 299,05</t>
  </si>
  <si>
    <t>5651-CRHKQ</t>
  </si>
  <si>
    <t>$ 3881,48</t>
  </si>
  <si>
    <t>1708-PBBOA</t>
  </si>
  <si>
    <t>$ 2428,45</t>
  </si>
  <si>
    <t>5993-BQHEA</t>
  </si>
  <si>
    <t>$ 466,08</t>
  </si>
  <si>
    <t>6024-RUGGH</t>
  </si>
  <si>
    <t>$ 3819,22</t>
  </si>
  <si>
    <t>8467-WYNSR</t>
  </si>
  <si>
    <t>$ 2069,57</t>
  </si>
  <si>
    <t>5002-GCQFH</t>
  </si>
  <si>
    <t>$ 7074,43</t>
  </si>
  <si>
    <t>5334-JLAXU</t>
  </si>
  <si>
    <t>$ 6408,3</t>
  </si>
  <si>
    <t>4389-UEFCZ</t>
  </si>
  <si>
    <t>$ 9125,12</t>
  </si>
  <si>
    <t>4522-XRWWI</t>
  </si>
  <si>
    <t>$ 4102,92</t>
  </si>
  <si>
    <t>0793-TWELN</t>
  </si>
  <si>
    <t>$ 345,85</t>
  </si>
  <si>
    <t>3902-MIVLE</t>
  </si>
  <si>
    <t>$ 5442,15</t>
  </si>
  <si>
    <t>3511-APPBJ</t>
  </si>
  <si>
    <t>$ 3257,37</t>
  </si>
  <si>
    <t>5453-YBTWV</t>
  </si>
  <si>
    <t>Men</t>
  </si>
  <si>
    <t>$ 10471,7</t>
  </si>
  <si>
    <t>5242-UOWHD</t>
  </si>
  <si>
    <t>$ 2685,55</t>
  </si>
  <si>
    <t>1403-LKLIK</t>
  </si>
  <si>
    <t>$ 1516,6</t>
  </si>
  <si>
    <t>1474-JUWSM</t>
  </si>
  <si>
    <t>$ 68,4</t>
  </si>
  <si>
    <t>$ 5537,67</t>
  </si>
  <si>
    <t>2828-SLQPF</t>
  </si>
  <si>
    <t>$ 1404,18</t>
  </si>
  <si>
    <t>6999-CHVCF</t>
  </si>
  <si>
    <t>$ 10509,91</t>
  </si>
  <si>
    <t>6418-HNFED</t>
  </si>
  <si>
    <t>$ 6146,79</t>
  </si>
  <si>
    <t>2223-GDSHL</t>
  </si>
  <si>
    <t>$ 116,05</t>
  </si>
  <si>
    <t>$ 10237,91</t>
  </si>
  <si>
    <t>2920-RNCEZ</t>
  </si>
  <si>
    <t>$ 81,4</t>
  </si>
  <si>
    <t>5863-OOKCL</t>
  </si>
  <si>
    <t>$ 573,6</t>
  </si>
  <si>
    <t>2428-ZMCTB</t>
  </si>
  <si>
    <t>$ 411,15</t>
  </si>
  <si>
    <t>6728-WYQBC</t>
  </si>
  <si>
    <t>7581-EBBOU</t>
  </si>
  <si>
    <t>Woman</t>
  </si>
  <si>
    <t>$ 6557,5</t>
  </si>
  <si>
    <t>2694-CIUMO</t>
  </si>
  <si>
    <t>$ 1221,41</t>
  </si>
  <si>
    <t>3850-OKINF</t>
  </si>
  <si>
    <t>$ 66,2</t>
  </si>
  <si>
    <t>$ 7321,68</t>
  </si>
  <si>
    <t>6559-PDZLR</t>
  </si>
  <si>
    <t>$ 3499</t>
  </si>
  <si>
    <t>5320-BRKGK</t>
  </si>
  <si>
    <t>$ 4582,21</t>
  </si>
  <si>
    <t>7964-VEXDG</t>
  </si>
  <si>
    <t>$ 2028,39</t>
  </si>
  <si>
    <t>1455-HFBXA</t>
  </si>
  <si>
    <t>$ 91,6</t>
  </si>
  <si>
    <t>$ 5624,84</t>
  </si>
  <si>
    <t>0401-WDBXM</t>
  </si>
  <si>
    <t>$ 8152,01</t>
  </si>
  <si>
    <t>5081-NWSUP</t>
  </si>
  <si>
    <t>$ 1060,05</t>
  </si>
  <si>
    <t>6075-SLNIL</t>
  </si>
  <si>
    <t>$ 3946,18</t>
  </si>
  <si>
    <t>5461-QKNTN</t>
  </si>
  <si>
    <t>$ 4150,52</t>
  </si>
  <si>
    <t>1728-CXQBE</t>
  </si>
  <si>
    <t>$ 7574,52</t>
  </si>
  <si>
    <t>6557-BZXLQ</t>
  </si>
  <si>
    <t>$ 1409,7</t>
  </si>
  <si>
    <t>9919-FZDED</t>
  </si>
  <si>
    <t>$ 7227,25</t>
  </si>
  <si>
    <t>7594-LZNWR</t>
  </si>
  <si>
    <t>$ 2736,14</t>
  </si>
  <si>
    <t>6726-WEXXK</t>
  </si>
  <si>
    <t>$ 3330,07</t>
  </si>
  <si>
    <t>7426-GSWPO</t>
  </si>
  <si>
    <t>$ 103,5</t>
  </si>
  <si>
    <t>$ 7777,45</t>
  </si>
  <si>
    <t>3363-DTIVD</t>
  </si>
  <si>
    <t>$ 9181,92</t>
  </si>
  <si>
    <t>4983-CLMLV</t>
  </si>
  <si>
    <t>$ 102,7</t>
  </si>
  <si>
    <t>$ 7443,78</t>
  </si>
  <si>
    <t>5318-YKDPV</t>
  </si>
  <si>
    <t>$ 5333,04</t>
  </si>
  <si>
    <t>7277-KAMWT</t>
  </si>
  <si>
    <t>$ 289,38</t>
  </si>
  <si>
    <t>1452-XRSJV</t>
  </si>
  <si>
    <t>$ 2653,34</t>
  </si>
  <si>
    <t>6362-QHAFM</t>
  </si>
  <si>
    <t>$ 108,3</t>
  </si>
  <si>
    <t>$ 6369,05</t>
  </si>
  <si>
    <t>1803-BGNBD</t>
  </si>
  <si>
    <t>$ 1236,06</t>
  </si>
  <si>
    <t>3055-VTCGS</t>
  </si>
  <si>
    <t>$ 5228,44</t>
  </si>
  <si>
    <t>9350-ZXYJC</t>
  </si>
  <si>
    <t>$ 155,95</t>
  </si>
  <si>
    <t>2239-CGBUZ</t>
  </si>
  <si>
    <t>$ 5551,33</t>
  </si>
  <si>
    <t>0607-MVMGC</t>
  </si>
  <si>
    <t>$ 5392,55</t>
  </si>
  <si>
    <t>9150-HEPMB</t>
  </si>
  <si>
    <t>$ 52,7</t>
  </si>
  <si>
    <t>$ 4229,86</t>
  </si>
  <si>
    <t>0730-BGQGF</t>
  </si>
  <si>
    <t>$ 7502,71</t>
  </si>
  <si>
    <t>5197-PYEPU</t>
  </si>
  <si>
    <t>$ 4331,34</t>
  </si>
  <si>
    <t>8884-MRNSU</t>
  </si>
  <si>
    <t>$ 579,48</t>
  </si>
  <si>
    <t>4860-YZGZM</t>
  </si>
  <si>
    <t>$ 579,3</t>
  </si>
  <si>
    <t>0310-VQXAM</t>
  </si>
  <si>
    <t>$ 545,46</t>
  </si>
  <si>
    <t>4608-LCIMN</t>
  </si>
  <si>
    <t>$ 615,31</t>
  </si>
  <si>
    <t>3160-TYXLT</t>
  </si>
  <si>
    <t>$ 2546,85</t>
  </si>
  <si>
    <t>5895-QSXOD</t>
  </si>
  <si>
    <t>$ 1091,75</t>
  </si>
  <si>
    <t>2282-YGNOR</t>
  </si>
  <si>
    <t>$ 58</t>
  </si>
  <si>
    <t>$ 2153,84</t>
  </si>
  <si>
    <t>1169-WCVAK</t>
  </si>
  <si>
    <t>$ 2319,3</t>
  </si>
  <si>
    <t>1752-OZXFY</t>
  </si>
  <si>
    <t>$ 4475,55</t>
  </si>
  <si>
    <t>8756-RDDLT</t>
  </si>
  <si>
    <t>$ 3085,35</t>
  </si>
  <si>
    <t>6813-GZQCG</t>
  </si>
  <si>
    <t>$ 2861,95</t>
  </si>
  <si>
    <t>1480-BKXGA</t>
  </si>
  <si>
    <t>$ 10063,54</t>
  </si>
  <si>
    <t>2615-YVMYX</t>
  </si>
  <si>
    <t>$ 10025,44</t>
  </si>
  <si>
    <t>6435-VWCCY</t>
  </si>
  <si>
    <t>$ 92,7</t>
  </si>
  <si>
    <t>$ 7732,5</t>
  </si>
  <si>
    <t>6122-EFVKN</t>
  </si>
  <si>
    <t>$ 830,8</t>
  </si>
  <si>
    <t>2475-MROZF</t>
  </si>
  <si>
    <t>$ 2938,5</t>
  </si>
  <si>
    <t>1403-GYAFU</t>
  </si>
  <si>
    <t>$ 4760,15</t>
  </si>
  <si>
    <t>5791-KAJFD</t>
  </si>
  <si>
    <t>$ 6208,16</t>
  </si>
  <si>
    <t>7521-AFHAB</t>
  </si>
  <si>
    <t>$ 398,45</t>
  </si>
  <si>
    <t>7997-EASSD</t>
  </si>
  <si>
    <t>$ 7412,65</t>
  </si>
  <si>
    <t>7617-EYGLW</t>
  </si>
  <si>
    <t>$ 66,04</t>
  </si>
  <si>
    <t>1291-CUOCY</t>
  </si>
  <si>
    <t>$ 8273,24</t>
  </si>
  <si>
    <t>1131-SUEKT</t>
  </si>
  <si>
    <t>$ 98,45</t>
  </si>
  <si>
    <t>$ 8680,97</t>
  </si>
  <si>
    <t>3128-YOVTD</t>
  </si>
  <si>
    <t>$ 4147,58</t>
  </si>
  <si>
    <t>2959-EEXWB</t>
  </si>
  <si>
    <t>$ 2333,85</t>
  </si>
  <si>
    <t>1265-HVPZB</t>
  </si>
  <si>
    <t>$ 4905,74</t>
  </si>
  <si>
    <t>2683-JXWQQ</t>
  </si>
  <si>
    <t>$ 2227,2</t>
  </si>
  <si>
    <t>3969-JQABI</t>
  </si>
  <si>
    <t>$ 6230,88</t>
  </si>
  <si>
    <t>9481-WHGWY</t>
  </si>
  <si>
    <t>$ 8204,85</t>
  </si>
  <si>
    <t>8150-QUDFX</t>
  </si>
  <si>
    <t>$ 106,54</t>
  </si>
  <si>
    <t>5226-NOZFC</t>
  </si>
  <si>
    <t>$ 3195,6</t>
  </si>
  <si>
    <t>4803-LBYPN</t>
  </si>
  <si>
    <t>$ 20,8</t>
  </si>
  <si>
    <t>$ 2104,19</t>
  </si>
  <si>
    <t>0853-NWIFK</t>
  </si>
  <si>
    <t>$ 4530,3</t>
  </si>
  <si>
    <t>6217-TOWGS</t>
  </si>
  <si>
    <t>$ 1451,75</t>
  </si>
  <si>
    <t>9102-OXKFY</t>
  </si>
  <si>
    <t>$ 6035,47</t>
  </si>
  <si>
    <t>7191-ADRGF</t>
  </si>
  <si>
    <t>$ 2390,45</t>
  </si>
  <si>
    <t>9402-ROUMJ</t>
  </si>
  <si>
    <t>$ 6892,68</t>
  </si>
  <si>
    <t>3026-ATZYV</t>
  </si>
  <si>
    <t>$ 2700,24</t>
  </si>
  <si>
    <t>0932-YIXYU</t>
  </si>
  <si>
    <t>$ 1445,75</t>
  </si>
  <si>
    <t>6754-LZUKA</t>
  </si>
  <si>
    <t>$ 80,9</t>
  </si>
  <si>
    <t>$ 6354,41</t>
  </si>
  <si>
    <t>0787-LHDYT</t>
  </si>
  <si>
    <t>$ 865,29</t>
  </si>
  <si>
    <t>0402-OAMEN</t>
  </si>
  <si>
    <t>$ 3189,42</t>
  </si>
  <si>
    <t>9873-MNDKV</t>
  </si>
  <si>
    <t>$ 793,01</t>
  </si>
  <si>
    <t>9881-VCZEP</t>
  </si>
  <si>
    <t>$ 1786</t>
  </si>
  <si>
    <t>2890-WFBHU</t>
  </si>
  <si>
    <t>$ 4900,56</t>
  </si>
  <si>
    <t>0327-WFZSY</t>
  </si>
  <si>
    <t>$ 4509,86</t>
  </si>
  <si>
    <t>1705-GUHPV</t>
  </si>
  <si>
    <t>$ 3302,82</t>
  </si>
  <si>
    <t>6689-TCZHQ</t>
  </si>
  <si>
    <t>$ 439,75</t>
  </si>
  <si>
    <t>4283-FUTGF</t>
  </si>
  <si>
    <t>$ 1790,57</t>
  </si>
  <si>
    <t>2516-VQRRV</t>
  </si>
  <si>
    <t>$ 205,32</t>
  </si>
  <si>
    <t>4716-HHKQH</t>
  </si>
  <si>
    <t>$ 2723,25</t>
  </si>
  <si>
    <t>2858-EIMXH</t>
  </si>
  <si>
    <t>$ 6592,17</t>
  </si>
  <si>
    <t>9365-SRSZE</t>
  </si>
  <si>
    <t>$ 2737,14</t>
  </si>
  <si>
    <t>7901-TBKJX</t>
  </si>
  <si>
    <t>$ 5894,64</t>
  </si>
  <si>
    <t>9373-WSLOY</t>
  </si>
  <si>
    <t>$ 1750,85</t>
  </si>
  <si>
    <t>9878-TNQGW</t>
  </si>
  <si>
    <t>$ 80,95</t>
  </si>
  <si>
    <t>$ 205,81</t>
  </si>
  <si>
    <t>6204-IEUXJ</t>
  </si>
  <si>
    <t>$ 339,56</t>
  </si>
  <si>
    <t>5052-PNLOS</t>
  </si>
  <si>
    <t>$ 364,74</t>
  </si>
  <si>
    <t>7774-OJSXI</t>
  </si>
  <si>
    <t>$ 3353,82</t>
  </si>
  <si>
    <t>1120-BMWUB</t>
  </si>
  <si>
    <t>$ 53,9</t>
  </si>
  <si>
    <t>$ 983,91</t>
  </si>
  <si>
    <t>9136-ALYBR</t>
  </si>
  <si>
    <t>3066-RRJIO</t>
  </si>
  <si>
    <t>$ 82,99</t>
  </si>
  <si>
    <t>2154-KVJFF</t>
  </si>
  <si>
    <t>$ 79,75</t>
  </si>
  <si>
    <t>$ 1754,3</t>
  </si>
  <si>
    <t>6595-COKXZ</t>
  </si>
  <si>
    <t>$ 92,76</t>
  </si>
  <si>
    <t>4250-ZBWLV</t>
  </si>
  <si>
    <t>$ 8645,19</t>
  </si>
  <si>
    <t>6521-YYTYI</t>
  </si>
  <si>
    <t>$ 93,3</t>
  </si>
  <si>
    <t>$ 101,29</t>
  </si>
  <si>
    <t>6692-UDPJC</t>
  </si>
  <si>
    <t>$ 1428,82</t>
  </si>
  <si>
    <t>4174-LPGTI</t>
  </si>
  <si>
    <t>$ 4041,42</t>
  </si>
  <si>
    <t>6243-OZGFH</t>
  </si>
  <si>
    <t>$ 1011,01</t>
  </si>
  <si>
    <t>9094-AZPHK</t>
  </si>
  <si>
    <t>$ 1896,05</t>
  </si>
  <si>
    <t>8535-SFUTN</t>
  </si>
  <si>
    <t>$ 8499,2</t>
  </si>
  <si>
    <t>1352-HNSAW</t>
  </si>
  <si>
    <t>$ 10858,08</t>
  </si>
  <si>
    <t>5845-BZZIB</t>
  </si>
  <si>
    <t>$ 1027,94</t>
  </si>
  <si>
    <t>0036-IHMOT</t>
  </si>
  <si>
    <t>$ 7603,95</t>
  </si>
  <si>
    <t>4378-BZYFP</t>
  </si>
  <si>
    <t>$ 1091,02</t>
  </si>
  <si>
    <t>8952-WCVCD</t>
  </si>
  <si>
    <t>$ 104,45</t>
  </si>
  <si>
    <t>$ 4565,9</t>
  </si>
  <si>
    <t>0002-ORFBO</t>
  </si>
  <si>
    <t>$ 974,81</t>
  </si>
  <si>
    <t>9424-CMPOG</t>
  </si>
  <si>
    <t>$ 221,52</t>
  </si>
  <si>
    <t>6476-EPYZR</t>
  </si>
  <si>
    <t>$ 808,22</t>
  </si>
  <si>
    <t>5849-ASHZJ</t>
  </si>
  <si>
    <t>$ 1020</t>
  </si>
  <si>
    <t>4611-ANLQC</t>
  </si>
  <si>
    <t>$ 2911,5</t>
  </si>
  <si>
    <t>9929-PLVPA</t>
  </si>
  <si>
    <t>$ 217,66</t>
  </si>
  <si>
    <t>6734-CKRSM</t>
  </si>
  <si>
    <t>$ 184,2</t>
  </si>
  <si>
    <t>2378-YIZKA</t>
  </si>
  <si>
    <t>$ 6164,79</t>
  </si>
  <si>
    <t>8455-HIRAQ</t>
  </si>
  <si>
    <t>$ 456,58</t>
  </si>
  <si>
    <t>5365-LLFYV</t>
  </si>
  <si>
    <t>$ 116,54</t>
  </si>
  <si>
    <t>5906-DVAPM</t>
  </si>
  <si>
    <t>$ 6056,4</t>
  </si>
  <si>
    <t>7399-QHBJS</t>
  </si>
  <si>
    <t>$ 66,75</t>
  </si>
  <si>
    <t>$ 6388,94</t>
  </si>
  <si>
    <t>1470-PSXNM</t>
  </si>
  <si>
    <t>$ 93,65</t>
  </si>
  <si>
    <t>$ 6254,94</t>
  </si>
  <si>
    <t>1310-QRITU</t>
  </si>
  <si>
    <t>$ 1603,06</t>
  </si>
  <si>
    <t>1696-HXOWK</t>
  </si>
  <si>
    <t>$ 7227,57</t>
  </si>
  <si>
    <t>0071-NDAFP</t>
  </si>
  <si>
    <t>$ 1178,43</t>
  </si>
  <si>
    <t>2038-YSEZE</t>
  </si>
  <si>
    <t>$ 2199,56</t>
  </si>
  <si>
    <t>2034-CGRHZ</t>
  </si>
  <si>
    <t>$ 2574,22</t>
  </si>
  <si>
    <t>6242-MBHPK</t>
  </si>
  <si>
    <t>$ 3289,29</t>
  </si>
  <si>
    <t>8752-GHJFU</t>
  </si>
  <si>
    <t>$ 9183,8</t>
  </si>
  <si>
    <t>2878-RMWXY</t>
  </si>
  <si>
    <t>$ 102,65</t>
  </si>
  <si>
    <t>$ 9602,3</t>
  </si>
  <si>
    <t>3756-VNWDH</t>
  </si>
  <si>
    <t>$ 8759,85</t>
  </si>
  <si>
    <t>0650-BWOZN</t>
  </si>
  <si>
    <t>$ 1494,63</t>
  </si>
  <si>
    <t>7856-GANIL</t>
  </si>
  <si>
    <t>$ 4632,9</t>
  </si>
  <si>
    <t>8023-QHAIO</t>
  </si>
  <si>
    <t>$ 76,85</t>
  </si>
  <si>
    <t>$ 5939,11</t>
  </si>
  <si>
    <t>0278-YXOOG</t>
  </si>
  <si>
    <t>$ 285,15</t>
  </si>
  <si>
    <t>9601-BRXPO</t>
  </si>
  <si>
    <t>$ 104,95</t>
  </si>
  <si>
    <t>$ 2789,25</t>
  </si>
  <si>
    <t>8205-OTCHB</t>
  </si>
  <si>
    <t>$ 43,75</t>
  </si>
  <si>
    <t>$ 903,6</t>
  </si>
  <si>
    <t>5552-ZNFSJ</t>
  </si>
  <si>
    <t>$ 79,67</t>
  </si>
  <si>
    <t>4274-OWWYO</t>
  </si>
  <si>
    <t>0607-DAAHE</t>
  </si>
  <si>
    <t>$ 2441,48</t>
  </si>
  <si>
    <t>5087-SUURX</t>
  </si>
  <si>
    <t>$ 39,05</t>
  </si>
  <si>
    <t>$ 669,85</t>
  </si>
  <si>
    <t>0231-LXVAP</t>
  </si>
  <si>
    <t>$ 120,46</t>
  </si>
  <si>
    <t>7854-EKTJL</t>
  </si>
  <si>
    <t>$ 95,47</t>
  </si>
  <si>
    <t>6034-ZRYCV</t>
  </si>
  <si>
    <t>$ 3937,45</t>
  </si>
  <si>
    <t>7795-CFOCW</t>
  </si>
  <si>
    <t>$ 42,3</t>
  </si>
  <si>
    <t>$ 1840,75</t>
  </si>
  <si>
    <t>6827-IEAUQ</t>
  </si>
  <si>
    <t>$ 2960,12</t>
  </si>
  <si>
    <t>5947-SGKCL</t>
  </si>
  <si>
    <t>$ 1622,1</t>
  </si>
  <si>
    <t>1098-TDVUQ</t>
  </si>
  <si>
    <t>$ 28,69</t>
  </si>
  <si>
    <t>0513-RBGPE</t>
  </si>
  <si>
    <t>$ 62,8</t>
  </si>
  <si>
    <t>$ 2428,28</t>
  </si>
  <si>
    <t>7408-OFWXJ</t>
  </si>
  <si>
    <t>$ 9744,69</t>
  </si>
  <si>
    <t>7426-RHZGU</t>
  </si>
  <si>
    <t>$ 1104,65</t>
  </si>
  <si>
    <t>7241-AJHFS</t>
  </si>
  <si>
    <t>$ 87,65</t>
  </si>
  <si>
    <t>$ 3066,93</t>
  </si>
  <si>
    <t>0074-HDKDG</t>
  </si>
  <si>
    <t>$ 1727,35</t>
  </si>
  <si>
    <t>0895-UADGO</t>
  </si>
  <si>
    <t>$ 343,45</t>
  </si>
  <si>
    <t>4283-IVYCI</t>
  </si>
  <si>
    <t>$ 64,95</t>
  </si>
  <si>
    <t>$ 795,57</t>
  </si>
  <si>
    <t>9755-JHNMN</t>
  </si>
  <si>
    <t>$ 67,4</t>
  </si>
  <si>
    <t>$ 4308,9</t>
  </si>
  <si>
    <t>6734-GMPVK</t>
  </si>
  <si>
    <t>$ 773,85</t>
  </si>
  <si>
    <t>5213-TWWJU</t>
  </si>
  <si>
    <t>$ 3892,87</t>
  </si>
  <si>
    <t>5993-JSUWV</t>
  </si>
  <si>
    <t>$ 5427,87</t>
  </si>
  <si>
    <t>3457-PQBYH</t>
  </si>
  <si>
    <t>$ 2133,36</t>
  </si>
  <si>
    <t>3569-JFODW</t>
  </si>
  <si>
    <t>$ 9939,97</t>
  </si>
  <si>
    <t>0655-YDGFJ</t>
  </si>
  <si>
    <t>$ 1615,44</t>
  </si>
  <si>
    <t>6368-NWMCE</t>
  </si>
  <si>
    <t>$ 3461,52</t>
  </si>
  <si>
    <t>6578-KRMAW</t>
  </si>
  <si>
    <t>$ 4461,86</t>
  </si>
  <si>
    <t>7608-RGIRO</t>
  </si>
  <si>
    <t>$ 24,4</t>
  </si>
  <si>
    <t>$ 2501,72</t>
  </si>
  <si>
    <t>7025-IWFHT</t>
  </si>
  <si>
    <t>$ 5583,77</t>
  </si>
  <si>
    <t>0112-QAWRZ</t>
  </si>
  <si>
    <t>$ 2221,56</t>
  </si>
  <si>
    <t>7601-DHFWZ</t>
  </si>
  <si>
    <t>$ 24</t>
  </si>
  <si>
    <t>$ 2662,41</t>
  </si>
  <si>
    <t>1599-MMYRQ</t>
  </si>
  <si>
    <t>$ 81,45</t>
  </si>
  <si>
    <t>$ 7428,44</t>
  </si>
  <si>
    <t>8778-LMWTJ</t>
  </si>
  <si>
    <t>$ 825,65</t>
  </si>
  <si>
    <t>0848-SOMKO</t>
  </si>
  <si>
    <t>$ 48,4</t>
  </si>
  <si>
    <t>$ 3442,8</t>
  </si>
  <si>
    <t>4779-ZGICK</t>
  </si>
  <si>
    <t>$ 1742,63</t>
  </si>
  <si>
    <t>2055-PDADH</t>
  </si>
  <si>
    <t>$ 211,48</t>
  </si>
  <si>
    <t>2982-IHMFT</t>
  </si>
  <si>
    <t>$ 114,06</t>
  </si>
  <si>
    <t>5561-NWEVX</t>
  </si>
  <si>
    <t>$ 208,31</t>
  </si>
  <si>
    <t>0222-CNVPT</t>
  </si>
  <si>
    <t>$ 2555,05</t>
  </si>
  <si>
    <t>3537-RYBHH</t>
  </si>
  <si>
    <t>$ 5450,19</t>
  </si>
  <si>
    <t>5117-IFGPS</t>
  </si>
  <si>
    <t>$ 3423,5</t>
  </si>
  <si>
    <t>4128-ETESU</t>
  </si>
  <si>
    <t>$ 5027,26</t>
  </si>
  <si>
    <t>4462-CYWMH</t>
  </si>
  <si>
    <t>$ 7333,93</t>
  </si>
  <si>
    <t>2451-YMUXS</t>
  </si>
  <si>
    <t>$ 6185,06</t>
  </si>
  <si>
    <t>0122-OAHPZ</t>
  </si>
  <si>
    <t>$ 698,56</t>
  </si>
  <si>
    <t>5981-ITEMU</t>
  </si>
  <si>
    <t>$ 4318,3</t>
  </si>
  <si>
    <t>2484-DGXPZ</t>
  </si>
  <si>
    <t>$ 1591,12</t>
  </si>
  <si>
    <t>3237-AJGEH</t>
  </si>
  <si>
    <t>$ 31</t>
  </si>
  <si>
    <t>6127-ISGTU</t>
  </si>
  <si>
    <t>$ 1487,37</t>
  </si>
  <si>
    <t>4013-UBXWQ</t>
  </si>
  <si>
    <t>$ 834,49</t>
  </si>
  <si>
    <t>5449-FIBXJ</t>
  </si>
  <si>
    <t>$ 2545,46</t>
  </si>
  <si>
    <t>5174-RNGBH</t>
  </si>
  <si>
    <t>$ 853,84</t>
  </si>
  <si>
    <t>8053-WWDRO</t>
  </si>
  <si>
    <t>$ 336,5</t>
  </si>
  <si>
    <t>8073-IJDCM</t>
  </si>
  <si>
    <t>$ 46,67</t>
  </si>
  <si>
    <t>7605-BDWDC</t>
  </si>
  <si>
    <t>$ 1520,1</t>
  </si>
  <si>
    <t>1154-HYWWO</t>
  </si>
  <si>
    <t>$ 4313,32</t>
  </si>
  <si>
    <t>1206-EHBDD</t>
  </si>
  <si>
    <t>$ 4751,09</t>
  </si>
  <si>
    <t>4159-NAAIX</t>
  </si>
  <si>
    <t>$ 97,45</t>
  </si>
  <si>
    <t>$ 8631,88</t>
  </si>
  <si>
    <t>8226-BXGES</t>
  </si>
  <si>
    <t>$ 6575,85</t>
  </si>
  <si>
    <t>4193-IBKSW</t>
  </si>
  <si>
    <t>$ 4313,36</t>
  </si>
  <si>
    <t>0744-BIKKF</t>
  </si>
  <si>
    <t>$ 7046,32</t>
  </si>
  <si>
    <t>6838-YAUVY</t>
  </si>
  <si>
    <t>$ 5699,89</t>
  </si>
  <si>
    <t>2323-ARSVR</t>
  </si>
  <si>
    <t>$ 111,05</t>
  </si>
  <si>
    <t>$ 10462,68</t>
  </si>
  <si>
    <t>3904-UKFRE</t>
  </si>
  <si>
    <t>$ 512,79</t>
  </si>
  <si>
    <t>4402-FTBXC</t>
  </si>
  <si>
    <t>$ 6134,18</t>
  </si>
  <si>
    <t>1303-SRDOK</t>
  </si>
  <si>
    <t>$ 5375,45</t>
  </si>
  <si>
    <t>5795-KTGUD</t>
  </si>
  <si>
    <t>$ 10729,2</t>
  </si>
  <si>
    <t>9114-AAFQH</t>
  </si>
  <si>
    <t>$ 5488,89</t>
  </si>
  <si>
    <t>4931-TRZWN</t>
  </si>
  <si>
    <t>$ 71,95</t>
  </si>
  <si>
    <t>$ 1051,96</t>
  </si>
  <si>
    <t>5366-OBVMR</t>
  </si>
  <si>
    <t>$ 1556,03</t>
  </si>
  <si>
    <t>6794-HKIAJ</t>
  </si>
  <si>
    <t>$ 6758,25</t>
  </si>
  <si>
    <t>3812-LRZIR</t>
  </si>
  <si>
    <t>$ 24,5</t>
  </si>
  <si>
    <t>$ 1720,99</t>
  </si>
  <si>
    <t>0508-OOLTO</t>
  </si>
  <si>
    <t>$ 193,81</t>
  </si>
  <si>
    <t>9351-HXDMR</t>
  </si>
  <si>
    <t>$ 110,9</t>
  </si>
  <si>
    <t>$ 11564,37</t>
  </si>
  <si>
    <t>7980-MHFLQ</t>
  </si>
  <si>
    <t>$ 3170,32</t>
  </si>
  <si>
    <t>3192-LNKRK</t>
  </si>
  <si>
    <t>$ 3102,05</t>
  </si>
  <si>
    <t>4329-YPDDQ</t>
  </si>
  <si>
    <t>$ 108,2</t>
  </si>
  <si>
    <t>$ 2524,7</t>
  </si>
  <si>
    <t>1897-RCFUM</t>
  </si>
  <si>
    <t>$ 1143,92</t>
  </si>
  <si>
    <t>0373-AIVNJ</t>
  </si>
  <si>
    <t>$ 39,55</t>
  </si>
  <si>
    <t>$ 373</t>
  </si>
  <si>
    <t>5317-FLPJF</t>
  </si>
  <si>
    <t>$ 4323,4</t>
  </si>
  <si>
    <t>5902-WBLSE</t>
  </si>
  <si>
    <t>$ 3290,7</t>
  </si>
  <si>
    <t>1061-PNTHC</t>
  </si>
  <si>
    <t>$ 6733,64</t>
  </si>
  <si>
    <t>2404-JIBFC</t>
  </si>
  <si>
    <t>$ 5119,4</t>
  </si>
  <si>
    <t>8903-XEBGX</t>
  </si>
  <si>
    <t>$ 196,51</t>
  </si>
  <si>
    <t>7163-OCEQI</t>
  </si>
  <si>
    <t>$ 2459,05</t>
  </si>
  <si>
    <t>3363-EWLGO</t>
  </si>
  <si>
    <t>$ 283,6</t>
  </si>
  <si>
    <t>3544-FBCAS</t>
  </si>
  <si>
    <t>$ 83,6</t>
  </si>
  <si>
    <t>$ 6883,78</t>
  </si>
  <si>
    <t>0885-HMGPY</t>
  </si>
  <si>
    <t>$ 6787,56</t>
  </si>
  <si>
    <t>0083-PIVIK</t>
  </si>
  <si>
    <t>$ 5958,91</t>
  </si>
  <si>
    <t>6686-YPGHK</t>
  </si>
  <si>
    <t>$ 5811,56</t>
  </si>
  <si>
    <t>5569-OUICF</t>
  </si>
  <si>
    <t>$ 3272,24</t>
  </si>
  <si>
    <t>7234-FECYN</t>
  </si>
  <si>
    <t>$ 1132,34</t>
  </si>
  <si>
    <t>2639-UGMAZ</t>
  </si>
  <si>
    <t>$ 56,45</t>
  </si>
  <si>
    <t>$ 3985,35</t>
  </si>
  <si>
    <t>4654-DLAMQ</t>
  </si>
  <si>
    <t>$ 6671,54</t>
  </si>
  <si>
    <t>8204-YJCLA</t>
  </si>
  <si>
    <t>$ 64,8</t>
  </si>
  <si>
    <t>$ 4732,35</t>
  </si>
  <si>
    <t>9978-HYCIN</t>
  </si>
  <si>
    <t>$ 6085,68</t>
  </si>
  <si>
    <t>1282-IHQAC</t>
  </si>
  <si>
    <t>$ 3011,65</t>
  </si>
  <si>
    <t>8628-MFKAX</t>
  </si>
  <si>
    <t>$ 116,75</t>
  </si>
  <si>
    <t>$ 9339,05</t>
  </si>
  <si>
    <t>2761-XECQW</t>
  </si>
  <si>
    <t>$ 43,35</t>
  </si>
  <si>
    <t>$ 371,4</t>
  </si>
  <si>
    <t>0471-ARVMX</t>
  </si>
  <si>
    <t>$ 7722,78</t>
  </si>
  <si>
    <t>5371-VYLSX</t>
  </si>
  <si>
    <t>$ 6513,2</t>
  </si>
  <si>
    <t>1468-DEFNC</t>
  </si>
  <si>
    <t>$ 3922,41</t>
  </si>
  <si>
    <t>4989-LIXVT</t>
  </si>
  <si>
    <t>$ 7840,76</t>
  </si>
  <si>
    <t>9512-UIBFX</t>
  </si>
  <si>
    <t>$ 1796,96</t>
  </si>
  <si>
    <t>2957-LOLHO</t>
  </si>
  <si>
    <t>$ 652,34</t>
  </si>
  <si>
    <t>4464-JCOLN</t>
  </si>
  <si>
    <t>$ 66,18</t>
  </si>
  <si>
    <t>7767-UXAGJ</t>
  </si>
  <si>
    <t>9600-UDOPK</t>
  </si>
  <si>
    <t>$ 3181,45</t>
  </si>
  <si>
    <t>6804-GDMOI</t>
  </si>
  <si>
    <t>$ 8943,43</t>
  </si>
  <si>
    <t>3930-ZGWVE</t>
  </si>
  <si>
    <t>$ 35,52</t>
  </si>
  <si>
    <t>4075-JFPGR</t>
  </si>
  <si>
    <t>$ 5694,12</t>
  </si>
  <si>
    <t>7633-MVPUY</t>
  </si>
  <si>
    <t>$ 6259,68</t>
  </si>
  <si>
    <t>6248-TKCQV</t>
  </si>
  <si>
    <t>$ 8526,9</t>
  </si>
  <si>
    <t>9793-WECQC</t>
  </si>
  <si>
    <t>$ 3301,73</t>
  </si>
  <si>
    <t>5014-WUQMG</t>
  </si>
  <si>
    <t>$ 5124,18</t>
  </si>
  <si>
    <t>5986-WWXDV</t>
  </si>
  <si>
    <t>$ 2674,99</t>
  </si>
  <si>
    <t>9805-FILKB</t>
  </si>
  <si>
    <t>$ 1062,72</t>
  </si>
  <si>
    <t>0496-AHOOK</t>
  </si>
  <si>
    <t>$ 2501,54</t>
  </si>
  <si>
    <t>2364-UFROM</t>
  </si>
  <si>
    <t>$ 3017,05</t>
  </si>
  <si>
    <t>6352-GIGGQ</t>
  </si>
  <si>
    <t>$ 8403,59</t>
  </si>
  <si>
    <t>1166-PQLGG</t>
  </si>
  <si>
    <t>$ 2711,21</t>
  </si>
  <si>
    <t>2990-IAJSV</t>
  </si>
  <si>
    <t>$ 9902,27</t>
  </si>
  <si>
    <t>4664-NJCMS</t>
  </si>
  <si>
    <t>$ 2016,3</t>
  </si>
  <si>
    <t>3621-CHYVB</t>
  </si>
  <si>
    <t>$ 2782,4</t>
  </si>
  <si>
    <t>5537-UXXVS</t>
  </si>
  <si>
    <t>$ 1335,85</t>
  </si>
  <si>
    <t>8727-XDPUD</t>
  </si>
  <si>
    <t>$ 35,8</t>
  </si>
  <si>
    <t>$ 1416,9</t>
  </si>
  <si>
    <t>8727-JQFHV</t>
  </si>
  <si>
    <t>$ 2812,63</t>
  </si>
  <si>
    <t>9927-DSWDF</t>
  </si>
  <si>
    <t>$ 3273,07</t>
  </si>
  <si>
    <t>5204-HMGYF</t>
  </si>
  <si>
    <t>$ 87,2</t>
  </si>
  <si>
    <t>$ 5965,43</t>
  </si>
  <si>
    <t>7109-MFBYV</t>
  </si>
  <si>
    <t>$ 45,45</t>
  </si>
  <si>
    <t>$ 1988,97</t>
  </si>
  <si>
    <t>1208-NBVFH</t>
  </si>
  <si>
    <t>$ 1203,4</t>
  </si>
  <si>
    <t>2137-DQMEV</t>
  </si>
  <si>
    <t>$ 2983,65</t>
  </si>
  <si>
    <t>1356-MKYSK</t>
  </si>
  <si>
    <t>$ 772,84</t>
  </si>
  <si>
    <t>7395-XWZOY</t>
  </si>
  <si>
    <t>$ 1165,55</t>
  </si>
  <si>
    <t>2675-IJRGJ</t>
  </si>
  <si>
    <t>$ 2206,01</t>
  </si>
  <si>
    <t>8990-YOZLV</t>
  </si>
  <si>
    <t>$ 66,9</t>
  </si>
  <si>
    <t>$ 5537,69</t>
  </si>
  <si>
    <t>0725-CXOTM</t>
  </si>
  <si>
    <t>$ 4957,3</t>
  </si>
  <si>
    <t>2578-JQPHZ</t>
  </si>
  <si>
    <t>$ 6532,15</t>
  </si>
  <si>
    <t>5003-OKNNK</t>
  </si>
  <si>
    <t>$ 1035,55</t>
  </si>
  <si>
    <t>5702-KVQRD</t>
  </si>
  <si>
    <t>$ 82,55</t>
  </si>
  <si>
    <t>$ 7835,56</t>
  </si>
  <si>
    <t>4480-MBMLB</t>
  </si>
  <si>
    <t>$ 4909,21</t>
  </si>
  <si>
    <t>9039-ZVJDC</t>
  </si>
  <si>
    <t>$ 102,01</t>
  </si>
  <si>
    <t>7495-OOKFY</t>
  </si>
  <si>
    <t>$ 1024,1</t>
  </si>
  <si>
    <t>2995-UPRYS</t>
  </si>
  <si>
    <t>$ 4852,6</t>
  </si>
  <si>
    <t>6522-YRBXD</t>
  </si>
  <si>
    <t>$ 4080,8</t>
  </si>
  <si>
    <t>2826-DXLQO</t>
  </si>
  <si>
    <t>$ 208,62</t>
  </si>
  <si>
    <t>3452-ABWRL</t>
  </si>
  <si>
    <t>$ 5937,36</t>
  </si>
  <si>
    <t>8707-RMEZH</t>
  </si>
  <si>
    <t>$ 87,3</t>
  </si>
  <si>
    <t>$ 8439,5</t>
  </si>
  <si>
    <t>7173-TETGO</t>
  </si>
  <si>
    <t>$ 7932,89</t>
  </si>
  <si>
    <t>4627-MIHJH</t>
  </si>
  <si>
    <t>$ 110,25</t>
  </si>
  <si>
    <t>$ 9082,15</t>
  </si>
  <si>
    <t>0201-MIBOL</t>
  </si>
  <si>
    <t>$ 102,4</t>
  </si>
  <si>
    <t>$ 7161,55</t>
  </si>
  <si>
    <t>2737-YNGYW</t>
  </si>
  <si>
    <t>$ 251,88</t>
  </si>
  <si>
    <t>3387-VATUS</t>
  </si>
  <si>
    <t>$ 663,55</t>
  </si>
  <si>
    <t>5016-ETTFF</t>
  </si>
  <si>
    <t>$ 29,5</t>
  </si>
  <si>
    <t>$ 295,25</t>
  </si>
  <si>
    <t>8280-MQRQN</t>
  </si>
  <si>
    <t>5480-TBGPH</t>
  </si>
  <si>
    <t>$ 99,3</t>
  </si>
  <si>
    <t>$ 3510,39</t>
  </si>
  <si>
    <t>2626-URJFX</t>
  </si>
  <si>
    <t>$ 259,92</t>
  </si>
  <si>
    <t>8752-STIVR</t>
  </si>
  <si>
    <t>$ 413,43</t>
  </si>
  <si>
    <t>2100-BDNSN</t>
  </si>
  <si>
    <t>$ 444,8</t>
  </si>
  <si>
    <t>1041-RXHRA</t>
  </si>
  <si>
    <t>$ 4540,03</t>
  </si>
  <si>
    <t>1699-HPSBG</t>
  </si>
  <si>
    <t>$ 843</t>
  </si>
  <si>
    <t>4445-ZJNMU</t>
  </si>
  <si>
    <t>$ 962,04</t>
  </si>
  <si>
    <t>9323-HGFWY</t>
  </si>
  <si>
    <t>$ 3221,69</t>
  </si>
  <si>
    <t>4091-TVOCN</t>
  </si>
  <si>
    <t>$ 3843,89</t>
  </si>
  <si>
    <t>1304-BCCFO</t>
  </si>
  <si>
    <t>$ 698,59</t>
  </si>
  <si>
    <t>1766-GKNMI</t>
  </si>
  <si>
    <t>$ 2744,37</t>
  </si>
  <si>
    <t>2252-NKNSI</t>
  </si>
  <si>
    <t>$ 6126,89</t>
  </si>
  <si>
    <t>2692-AQCPF</t>
  </si>
  <si>
    <t>$ 9806</t>
  </si>
  <si>
    <t>3354-OADJP</t>
  </si>
  <si>
    <t>$ 54,25</t>
  </si>
  <si>
    <t>$ 789,99</t>
  </si>
  <si>
    <t>9742-XOKTS</t>
  </si>
  <si>
    <t>$ 7230,22</t>
  </si>
  <si>
    <t>4730-AWNAU</t>
  </si>
  <si>
    <t>$ 60,7</t>
  </si>
  <si>
    <t>$ 2234,55</t>
  </si>
  <si>
    <t>4859-ZSRDZ</t>
  </si>
  <si>
    <t>$ 55,5</t>
  </si>
  <si>
    <t>$ 3166,9</t>
  </si>
  <si>
    <t>2851-MMUTZ</t>
  </si>
  <si>
    <t>$ 1474,72</t>
  </si>
  <si>
    <t>8311-UEUAB</t>
  </si>
  <si>
    <t>$ 5320,57</t>
  </si>
  <si>
    <t>3113-IWHLC</t>
  </si>
  <si>
    <t>$ 480,8</t>
  </si>
  <si>
    <t>5156-UMKOW</t>
  </si>
  <si>
    <t>1552-TKMXS</t>
  </si>
  <si>
    <t>$ 1119,8</t>
  </si>
  <si>
    <t>6064-PUPMC</t>
  </si>
  <si>
    <t>$ 2294,13</t>
  </si>
  <si>
    <t>2176-OSJUV</t>
  </si>
  <si>
    <t>$ 7561,78</t>
  </si>
  <si>
    <t>6242-FEGFD</t>
  </si>
  <si>
    <t>$ 8836,55</t>
  </si>
  <si>
    <t>5808-TOTXO</t>
  </si>
  <si>
    <t>$ 91,21</t>
  </si>
  <si>
    <t>9360-OMDZZ</t>
  </si>
  <si>
    <t>$ 3162,93</t>
  </si>
  <si>
    <t>3810-PJUHR</t>
  </si>
  <si>
    <t>$ 2447,35</t>
  </si>
  <si>
    <t>2725-TTRIQ</t>
  </si>
  <si>
    <t>$ 8711,03</t>
  </si>
  <si>
    <t>5753-QQWPW</t>
  </si>
  <si>
    <t>$ 1971,66</t>
  </si>
  <si>
    <t>3549-ZTMNH</t>
  </si>
  <si>
    <t>$ 583,69</t>
  </si>
  <si>
    <t>3779-OSWCF</t>
  </si>
  <si>
    <t>$ 7366,67</t>
  </si>
  <si>
    <t>0458-HEUZG</t>
  </si>
  <si>
    <t>$ 550,4</t>
  </si>
  <si>
    <t>0625-AFOHS</t>
  </si>
  <si>
    <t>$ 1557,56</t>
  </si>
  <si>
    <t>7798-JVXYM</t>
  </si>
  <si>
    <t>$ 1439,54</t>
  </si>
  <si>
    <t>5474-LAMUQ</t>
  </si>
  <si>
    <t>$ 1393,1</t>
  </si>
  <si>
    <t>2774-LVQUS</t>
  </si>
  <si>
    <t>$ 83,05</t>
  </si>
  <si>
    <t>$ 2030,25</t>
  </si>
  <si>
    <t>2205-YMZZJ</t>
  </si>
  <si>
    <t>$ 823,52</t>
  </si>
  <si>
    <t>9685-WKZGT</t>
  </si>
  <si>
    <t>$ 1225,94</t>
  </si>
  <si>
    <t>4250-WAROZ</t>
  </si>
  <si>
    <t>$ 6955,35</t>
  </si>
  <si>
    <t>0523-VNGTF</t>
  </si>
  <si>
    <t>$ 50,5</t>
  </si>
  <si>
    <t>$ 2566,3</t>
  </si>
  <si>
    <t>7622-FWGEW</t>
  </si>
  <si>
    <t>$ 6598,53</t>
  </si>
  <si>
    <t>6917-YACBP</t>
  </si>
  <si>
    <t>$ 7005,53</t>
  </si>
  <si>
    <t>6583-KQJLK</t>
  </si>
  <si>
    <t>$ 1852,65</t>
  </si>
  <si>
    <t>6925-BAYGL</t>
  </si>
  <si>
    <t>$ 2284,19</t>
  </si>
  <si>
    <t>1580-BMCMR</t>
  </si>
  <si>
    <t>$ 2203,5</t>
  </si>
  <si>
    <t>8168-UQWWF</t>
  </si>
  <si>
    <t>$ 97,85</t>
  </si>
  <si>
    <t>$ 1408,67</t>
  </si>
  <si>
    <t>7615-ESMYF</t>
  </si>
  <si>
    <t>8481-YYXWG</t>
  </si>
  <si>
    <t>$ 512,25</t>
  </si>
  <si>
    <t>5378-IKEEG</t>
  </si>
  <si>
    <t>4855-SNKMY</t>
  </si>
  <si>
    <t>$ 48,51</t>
  </si>
  <si>
    <t>9846-GKXAS</t>
  </si>
  <si>
    <t>$ 821,81</t>
  </si>
  <si>
    <t>4671-VJLCL</t>
  </si>
  <si>
    <t>$ 5669,11</t>
  </si>
  <si>
    <t>0434-CSFON</t>
  </si>
  <si>
    <t>$ 6500,15</t>
  </si>
  <si>
    <t>3727-OWVYD</t>
  </si>
  <si>
    <t>$ 3364,5</t>
  </si>
  <si>
    <t>3520-FJGCV</t>
  </si>
  <si>
    <t>$ 112,6</t>
  </si>
  <si>
    <t>$ 9372,25</t>
  </si>
  <si>
    <t>0771-WLCLA</t>
  </si>
  <si>
    <t>$ 2625,75</t>
  </si>
  <si>
    <t>6815-ABQFQ</t>
  </si>
  <si>
    <t>$ 6841,38</t>
  </si>
  <si>
    <t>5839-SUYVZ</t>
  </si>
  <si>
    <t>$ 1783,62</t>
  </si>
  <si>
    <t>9477-LGWQI</t>
  </si>
  <si>
    <t>$ 7285,75</t>
  </si>
  <si>
    <t>0392-BZIUW</t>
  </si>
  <si>
    <t>$ 8063,56</t>
  </si>
  <si>
    <t>5393-HJZSM</t>
  </si>
  <si>
    <t>$ 76,3</t>
  </si>
  <si>
    <t>$ 3441,91</t>
  </si>
  <si>
    <t>4712-UYOOI</t>
  </si>
  <si>
    <t>$ 1179,92</t>
  </si>
  <si>
    <t>6789-HJBWG</t>
  </si>
  <si>
    <t>$ 907,33</t>
  </si>
  <si>
    <t>9885-AIBVB</t>
  </si>
  <si>
    <t>$ 3735,75</t>
  </si>
  <si>
    <t>2984-AFWNC</t>
  </si>
  <si>
    <t>$ 344,18</t>
  </si>
  <si>
    <t>2081-VEYEH</t>
  </si>
  <si>
    <t>$ 356,58</t>
  </si>
  <si>
    <t>3373-DIUUN</t>
  </si>
  <si>
    <t>$ 21,25</t>
  </si>
  <si>
    <t>$ 1911,9</t>
  </si>
  <si>
    <t>1821-BUCWY</t>
  </si>
  <si>
    <t>$ 3065,65</t>
  </si>
  <si>
    <t>9135-MGVPY</t>
  </si>
  <si>
    <t>$ 9216,43</t>
  </si>
  <si>
    <t>2181-TIDSV</t>
  </si>
  <si>
    <t>$ 2646,25</t>
  </si>
  <si>
    <t>2674-MIAHT</t>
  </si>
  <si>
    <t>$ 479,16</t>
  </si>
  <si>
    <t>5680-LQOGP</t>
  </si>
  <si>
    <t>$ 6747,08</t>
  </si>
  <si>
    <t>0744-GKNGE</t>
  </si>
  <si>
    <t>$ 7102,61</t>
  </si>
  <si>
    <t>1301-LOPVR</t>
  </si>
  <si>
    <t>$ 1636,95</t>
  </si>
  <si>
    <t>1508-DFXCU</t>
  </si>
  <si>
    <t>$ 1044,48</t>
  </si>
  <si>
    <t>4570-QHXHL</t>
  </si>
  <si>
    <t>$ 766,37</t>
  </si>
  <si>
    <t>0266-GMEAO</t>
  </si>
  <si>
    <t>$ 9206,23</t>
  </si>
  <si>
    <t>4872-VXRIL</t>
  </si>
  <si>
    <t>$ 6371,47</t>
  </si>
  <si>
    <t>6199-IPCAO</t>
  </si>
  <si>
    <t>$ 847,7</t>
  </si>
  <si>
    <t>2200-DSAAL</t>
  </si>
  <si>
    <t>$ 6800,6</t>
  </si>
  <si>
    <t>4636-JGAAI</t>
  </si>
  <si>
    <t>$ 88,85</t>
  </si>
  <si>
    <t>$ 3475,23</t>
  </si>
  <si>
    <t>2072-ZVJJX</t>
  </si>
  <si>
    <t>$ 3280,64</t>
  </si>
  <si>
    <t>2360-RDGRO</t>
  </si>
  <si>
    <t>$ 9490,95</t>
  </si>
  <si>
    <t>5057-RKGLH</t>
  </si>
  <si>
    <t>$ 468,57</t>
  </si>
  <si>
    <t>1333-PBMXB</t>
  </si>
  <si>
    <t>$ 2901,13</t>
  </si>
  <si>
    <t>1346-PJWTK</t>
  </si>
  <si>
    <t>$ 94,15</t>
  </si>
  <si>
    <t>$ 6813,38</t>
  </si>
  <si>
    <t>0956-ACVZC</t>
  </si>
  <si>
    <t>$ 7845,28</t>
  </si>
  <si>
    <t>0489-WMEMG</t>
  </si>
  <si>
    <t>$ 1713,9</t>
  </si>
  <si>
    <t>0547-HURJB</t>
  </si>
  <si>
    <t>$ 468,36</t>
  </si>
  <si>
    <t>5339-PXDVH</t>
  </si>
  <si>
    <t>$ 494,23</t>
  </si>
  <si>
    <t>1395-OFUWC</t>
  </si>
  <si>
    <t>$ 29,3</t>
  </si>
  <si>
    <t>$ 1224,05</t>
  </si>
  <si>
    <t>5090-EMGTC</t>
  </si>
  <si>
    <t>$ 8734,1</t>
  </si>
  <si>
    <t>2144-ESWKO</t>
  </si>
  <si>
    <t>$ 1463,7</t>
  </si>
  <si>
    <t>5626-MGTUK</t>
  </si>
  <si>
    <t>$ 2388,42</t>
  </si>
  <si>
    <t>5546-QUERU</t>
  </si>
  <si>
    <t>$ 469,55</t>
  </si>
  <si>
    <t>4807-IZYOZ</t>
  </si>
  <si>
    <t>$ 1982,16</t>
  </si>
  <si>
    <t>3988-RQIXO</t>
  </si>
  <si>
    <t>$ 134,91</t>
  </si>
  <si>
    <t>2012-NWRPA</t>
  </si>
  <si>
    <t>$ 1145,28</t>
  </si>
  <si>
    <t>2272-QAGFO</t>
  </si>
  <si>
    <t>$ 1587,23</t>
  </si>
  <si>
    <t>1996-DBMUS</t>
  </si>
  <si>
    <t>$ 4149,85</t>
  </si>
  <si>
    <t>5651-WYIPH</t>
  </si>
  <si>
    <t>$ 1606,09</t>
  </si>
  <si>
    <t>8552-OBVRU</t>
  </si>
  <si>
    <t>$ 5711,25</t>
  </si>
  <si>
    <t>8336-TAVKX</t>
  </si>
  <si>
    <t>$ 6821,29</t>
  </si>
  <si>
    <t>5144-TVGLP</t>
  </si>
  <si>
    <t>$ 5391,66</t>
  </si>
  <si>
    <t>5792-JALQC</t>
  </si>
  <si>
    <t>$ 4852,09</t>
  </si>
  <si>
    <t>2384-OVPSA</t>
  </si>
  <si>
    <t>$ 891,32</t>
  </si>
  <si>
    <t>3915-ODIYG</t>
  </si>
  <si>
    <t>$ 71,75</t>
  </si>
  <si>
    <t>$ 4996,55</t>
  </si>
  <si>
    <t>3186-BAXNB</t>
  </si>
  <si>
    <t>$ 108,93</t>
  </si>
  <si>
    <t>2533-QVMSK</t>
  </si>
  <si>
    <t>$ 7281,64</t>
  </si>
  <si>
    <t>2748-MYRVK</t>
  </si>
  <si>
    <t>$ 6664,94</t>
  </si>
  <si>
    <t>8634-CILSZ</t>
  </si>
  <si>
    <t>$ 8630,71</t>
  </si>
  <si>
    <t>8058-INTPH</t>
  </si>
  <si>
    <t>$ 102,13</t>
  </si>
  <si>
    <t>8650-RHRKE</t>
  </si>
  <si>
    <t>$ 118,5</t>
  </si>
  <si>
    <t>8091-TTVAX</t>
  </si>
  <si>
    <t>$ 6011,12</t>
  </si>
  <si>
    <t>1563-IWQEX</t>
  </si>
  <si>
    <t>$ 444,87</t>
  </si>
  <si>
    <t>9833-TGFHX</t>
  </si>
  <si>
    <t>$ 4675,85</t>
  </si>
  <si>
    <t>0516-UXRMT</t>
  </si>
  <si>
    <t>$ 92,05</t>
  </si>
  <si>
    <t>$ 7222,15</t>
  </si>
  <si>
    <t>4291-SHSBH</t>
  </si>
  <si>
    <t>$ 584</t>
  </si>
  <si>
    <t>2017-CCBLH</t>
  </si>
  <si>
    <t>$ 329,28</t>
  </si>
  <si>
    <t>8612-GXIDD</t>
  </si>
  <si>
    <t>$ 842,44</t>
  </si>
  <si>
    <t>1391-UBDAR</t>
  </si>
  <si>
    <t>$ 1020,08</t>
  </si>
  <si>
    <t>0567-GGCAC</t>
  </si>
  <si>
    <t>$ 549,78</t>
  </si>
  <si>
    <t>1357-MVDOZ</t>
  </si>
  <si>
    <t>$ 915,79</t>
  </si>
  <si>
    <t>7641-TQFHN</t>
  </si>
  <si>
    <t>$ 4469,43</t>
  </si>
  <si>
    <t>4760-THGOT</t>
  </si>
  <si>
    <t>$ 6234,94</t>
  </si>
  <si>
    <t>9512-PHSMG</t>
  </si>
  <si>
    <t>$ 356,95</t>
  </si>
  <si>
    <t>8174-TBVCF</t>
  </si>
  <si>
    <t>$ 8711,95</t>
  </si>
  <si>
    <t>8747-UDCOI</t>
  </si>
  <si>
    <t>$ 4482,85</t>
  </si>
  <si>
    <t>8749-TZYEC</t>
  </si>
  <si>
    <t>$ 2845,88</t>
  </si>
  <si>
    <t>5382-TEMLV</t>
  </si>
  <si>
    <t>$ 3171,1</t>
  </si>
  <si>
    <t>2305-MRGLV</t>
  </si>
  <si>
    <t>$ 76,55</t>
  </si>
  <si>
    <t>$ 2678,88</t>
  </si>
  <si>
    <t>1376-HHBDV</t>
  </si>
  <si>
    <t>$ 1858,95</t>
  </si>
  <si>
    <t>0620-DLSLK</t>
  </si>
  <si>
    <t>$ 1473,24</t>
  </si>
  <si>
    <t>8859-DZTGQ</t>
  </si>
  <si>
    <t>$ 1167,59</t>
  </si>
  <si>
    <t>8085-MSNLK</t>
  </si>
  <si>
    <t>$ 113,95</t>
  </si>
  <si>
    <t>$ 9537,56</t>
  </si>
  <si>
    <t>7945-PRBVF</t>
  </si>
  <si>
    <t>$ 21,45</t>
  </si>
  <si>
    <t>$ 1307,45</t>
  </si>
  <si>
    <t>4186-ZBUEW</t>
  </si>
  <si>
    <t>$ 3625,67</t>
  </si>
  <si>
    <t>4670-TABXH</t>
  </si>
  <si>
    <t>$ 9411,3</t>
  </si>
  <si>
    <t>3174-RKMOW</t>
  </si>
  <si>
    <t>$ 109,95</t>
  </si>
  <si>
    <t>$ 5441</t>
  </si>
  <si>
    <t>9588-YRFHY</t>
  </si>
  <si>
    <t>$ 1329,34</t>
  </si>
  <si>
    <t>9231-ZJYAM</t>
  </si>
  <si>
    <t>$ 440,52</t>
  </si>
  <si>
    <t>7024-OHCCK</t>
  </si>
  <si>
    <t>$ 209,39</t>
  </si>
  <si>
    <t>4021-RQSNY</t>
  </si>
  <si>
    <t>$ 3754,22</t>
  </si>
  <si>
    <t>7409-KIUTL</t>
  </si>
  <si>
    <t>$ 99,64</t>
  </si>
  <si>
    <t>3389-YGYAI</t>
  </si>
  <si>
    <t>$ 1190,83</t>
  </si>
  <si>
    <t>5167-GBFRE</t>
  </si>
  <si>
    <t>$ 102,5</t>
  </si>
  <si>
    <t>7693-QPEFS</t>
  </si>
  <si>
    <t>$ 72,95</t>
  </si>
  <si>
    <t>$ 6023,63</t>
  </si>
  <si>
    <t>2545-EBUPK</t>
  </si>
  <si>
    <t>$ 229,85</t>
  </si>
  <si>
    <t>4098-NAUKP</t>
  </si>
  <si>
    <t>$ 7064,68</t>
  </si>
  <si>
    <t>8910-LEDAG</t>
  </si>
  <si>
    <t>$ 2868,67</t>
  </si>
  <si>
    <t>8397-MVTAZ</t>
  </si>
  <si>
    <t>$ 4285,06</t>
  </si>
  <si>
    <t>0939-YAPAF</t>
  </si>
  <si>
    <t>$ 3894,75</t>
  </si>
  <si>
    <t>9117-SHLZX</t>
  </si>
  <si>
    <t>$ 56,11</t>
  </si>
  <si>
    <t>4081-DYXAV</t>
  </si>
  <si>
    <t>$ 893,55</t>
  </si>
  <si>
    <t>5202-IVJNU</t>
  </si>
  <si>
    <t>$ 1281,3</t>
  </si>
  <si>
    <t>7938-OUHIO</t>
  </si>
  <si>
    <t>$ 391,93</t>
  </si>
  <si>
    <t>5998-VVEJY</t>
  </si>
  <si>
    <t>$ 2716,96</t>
  </si>
  <si>
    <t>8625-AZYZY</t>
  </si>
  <si>
    <t>$ 2614,45</t>
  </si>
  <si>
    <t>8868-WOZGU</t>
  </si>
  <si>
    <t>$ 105,7</t>
  </si>
  <si>
    <t>$ 3912,94</t>
  </si>
  <si>
    <t>2057-ZBLPD</t>
  </si>
  <si>
    <t>$ 2695,32</t>
  </si>
  <si>
    <t>6108-OQZDQ</t>
  </si>
  <si>
    <t>$ 424,42</t>
  </si>
  <si>
    <t>2842-JTCCU</t>
  </si>
  <si>
    <t>$ 46,05</t>
  </si>
  <si>
    <t>$ 149,73</t>
  </si>
  <si>
    <t>1031-IIDEO</t>
  </si>
  <si>
    <t>$ 97,9</t>
  </si>
  <si>
    <t>1450-SKCVI</t>
  </si>
  <si>
    <t>$ 6085,89</t>
  </si>
  <si>
    <t>2731-GJRDG</t>
  </si>
  <si>
    <t>$ 3755,52</t>
  </si>
  <si>
    <t>5275-PMFUT</t>
  </si>
  <si>
    <t>$ 4719,75</t>
  </si>
  <si>
    <t>3865-YIOTT</t>
  </si>
  <si>
    <t>$ 8688,74</t>
  </si>
  <si>
    <t>2208-NQBCT</t>
  </si>
  <si>
    <t>$ 3186,75</t>
  </si>
  <si>
    <t>2592-YKDIF</t>
  </si>
  <si>
    <t>$ 64,44</t>
  </si>
  <si>
    <t>6718-BDGHG</t>
  </si>
  <si>
    <t>$ 3466,34</t>
  </si>
  <si>
    <t>8681-ICONS</t>
  </si>
  <si>
    <t>$ 1369,41</t>
  </si>
  <si>
    <t>5939-SXWHM</t>
  </si>
  <si>
    <t>$ 26,3</t>
  </si>
  <si>
    <t>$ 2240,09</t>
  </si>
  <si>
    <t>1222-KJNZD</t>
  </si>
  <si>
    <t>$ 820,9</t>
  </si>
  <si>
    <t>3247-MHJKM</t>
  </si>
  <si>
    <t>$ 62,35</t>
  </si>
  <si>
    <t>5619-PTMIK</t>
  </si>
  <si>
    <t>$ 4517,84</t>
  </si>
  <si>
    <t>8548-AWOFC</t>
  </si>
  <si>
    <t>$ 63,85</t>
  </si>
  <si>
    <t>$ 4770,82</t>
  </si>
  <si>
    <t>5494-WOZRZ</t>
  </si>
  <si>
    <t>$ 8713,47</t>
  </si>
  <si>
    <t>0788-DXBFY</t>
  </si>
  <si>
    <t>$ 2728,74</t>
  </si>
  <si>
    <t>2050-ONYDQ</t>
  </si>
  <si>
    <t>$ 1846,6</t>
  </si>
  <si>
    <t>7145-FEJWU</t>
  </si>
  <si>
    <t>$ 1479,17</t>
  </si>
  <si>
    <t>3301-LSLWQ</t>
  </si>
  <si>
    <t>$ 66,1</t>
  </si>
  <si>
    <t>$ 2430,38</t>
  </si>
  <si>
    <t>5131-PONJI</t>
  </si>
  <si>
    <t>$ 5069,91</t>
  </si>
  <si>
    <t>7711-YIJWC</t>
  </si>
  <si>
    <t>$ 6040,42</t>
  </si>
  <si>
    <t>5950-AAAGJ</t>
  </si>
  <si>
    <t>$ 1578,58</t>
  </si>
  <si>
    <t>3243-ZHOHY</t>
  </si>
  <si>
    <t>$ 626,55</t>
  </si>
  <si>
    <t>5186-EJEGL</t>
  </si>
  <si>
    <t>$ 963,12</t>
  </si>
  <si>
    <t>1097-FSPVW</t>
  </si>
  <si>
    <t>$ 3805,77</t>
  </si>
  <si>
    <t>9769-TSBZE</t>
  </si>
  <si>
    <t>$ 66</t>
  </si>
  <si>
    <t>$ 6154</t>
  </si>
  <si>
    <t>0757-WCUUZ</t>
  </si>
  <si>
    <t>$ 63,35</t>
  </si>
  <si>
    <t>$ 5357,96</t>
  </si>
  <si>
    <t>3423-HHXAO</t>
  </si>
  <si>
    <t>$ 846,7</t>
  </si>
  <si>
    <t>9780-FKVVF</t>
  </si>
  <si>
    <t>$ 59,15</t>
  </si>
  <si>
    <t>$ 457,36</t>
  </si>
  <si>
    <t>9256-JTBNZ</t>
  </si>
  <si>
    <t>$ 784,42</t>
  </si>
  <si>
    <t>1269-FOYWN</t>
  </si>
  <si>
    <t>$ 2482,69</t>
  </si>
  <si>
    <t>5181-OABFK</t>
  </si>
  <si>
    <t>$ 4410,24</t>
  </si>
  <si>
    <t>7501-VTYLJ</t>
  </si>
  <si>
    <t>$ 143,42</t>
  </si>
  <si>
    <t>5846-ABOBJ</t>
  </si>
  <si>
    <t>$ 4116,96</t>
  </si>
  <si>
    <t>4393-GEADV</t>
  </si>
  <si>
    <t>$ 114,75</t>
  </si>
  <si>
    <t>$ 10576,5</t>
  </si>
  <si>
    <t>9839-ETQOE</t>
  </si>
  <si>
    <t>$ 40,45</t>
  </si>
  <si>
    <t>$ 1912,85</t>
  </si>
  <si>
    <t>0690-SRQID</t>
  </si>
  <si>
    <t>$ 140,67</t>
  </si>
  <si>
    <t>7018-FPXHH</t>
  </si>
  <si>
    <t>$ 4695,88</t>
  </si>
  <si>
    <t>8792-AOROI</t>
  </si>
  <si>
    <t>$ 753,79</t>
  </si>
  <si>
    <t>5804-LEPIM</t>
  </si>
  <si>
    <t>$ 165,39</t>
  </si>
  <si>
    <t>5440-FLBQG</t>
  </si>
  <si>
    <t>$ 108,4</t>
  </si>
  <si>
    <t>$ 10690,92</t>
  </si>
  <si>
    <t>4248-HCETZ</t>
  </si>
  <si>
    <t>$ 2552,05</t>
  </si>
  <si>
    <t>7480-QNVZJ</t>
  </si>
  <si>
    <t>$ 5762,7</t>
  </si>
  <si>
    <t>3317-HRTNN</t>
  </si>
  <si>
    <t>$ 198</t>
  </si>
  <si>
    <t>9220-ZNKJI</t>
  </si>
  <si>
    <t>$ 6631,85</t>
  </si>
  <si>
    <t>5663-QBGIS</t>
  </si>
  <si>
    <t>$ 10141,32</t>
  </si>
  <si>
    <t>5699-BNCAS</t>
  </si>
  <si>
    <t>$ 2104</t>
  </si>
  <si>
    <t>1104-TNLZA</t>
  </si>
  <si>
    <t>$ 105,8</t>
  </si>
  <si>
    <t>$ 3679,8</t>
  </si>
  <si>
    <t>9972-VAFJJ</t>
  </si>
  <si>
    <t>$ 7396,37</t>
  </si>
  <si>
    <t>0219-YTZUE</t>
  </si>
  <si>
    <t>$ 486,98</t>
  </si>
  <si>
    <t>2311-QYMUQ</t>
  </si>
  <si>
    <t>$ 1937,93</t>
  </si>
  <si>
    <t>5696-QURRL</t>
  </si>
  <si>
    <t>$ 128,89</t>
  </si>
  <si>
    <t>5519-NPHVG</t>
  </si>
  <si>
    <t>$ 1311,71</t>
  </si>
  <si>
    <t>5828-AVIPD</t>
  </si>
  <si>
    <t>$ 1988,22</t>
  </si>
  <si>
    <t>0968-GSIKN</t>
  </si>
  <si>
    <t>5299-SJCZT</t>
  </si>
  <si>
    <t>$ 363,93</t>
  </si>
  <si>
    <t>7330-WZLNC</t>
  </si>
  <si>
    <t>$ 462,95</t>
  </si>
  <si>
    <t>2320-JRSDE</t>
  </si>
  <si>
    <t>$ 27,39</t>
  </si>
  <si>
    <t>6304-IJFSQ</t>
  </si>
  <si>
    <t>$ 269,81</t>
  </si>
  <si>
    <t>9959-WOFKT</t>
  </si>
  <si>
    <t>$ 8423,82</t>
  </si>
  <si>
    <t>2651-ZCBXV</t>
  </si>
  <si>
    <t>$ 108</t>
  </si>
  <si>
    <t>$ 6719,69</t>
  </si>
  <si>
    <t>3580-HYCSP</t>
  </si>
  <si>
    <t>$ 10343,62</t>
  </si>
  <si>
    <t>9650-VBUOG</t>
  </si>
  <si>
    <t>$ 2221,75</t>
  </si>
  <si>
    <t>3524-WQDSG</t>
  </si>
  <si>
    <t>$ 4435,7</t>
  </si>
  <si>
    <t>5071-FBJFS</t>
  </si>
  <si>
    <t>$ 395,66</t>
  </si>
  <si>
    <t>3374-PZLXD</t>
  </si>
  <si>
    <t>$ 1917,28</t>
  </si>
  <si>
    <t>6518-PPLMZ</t>
  </si>
  <si>
    <t>$ 2452,31</t>
  </si>
  <si>
    <t>6695-FRVEC</t>
  </si>
  <si>
    <t>$ 5412,09</t>
  </si>
  <si>
    <t>1951-IEYXM</t>
  </si>
  <si>
    <t>$ 8959,69</t>
  </si>
  <si>
    <t>0564-MUUQK</t>
  </si>
  <si>
    <t>$ 2690,4</t>
  </si>
  <si>
    <t>8984-HPEMB</t>
  </si>
  <si>
    <t>$ 118,65</t>
  </si>
  <si>
    <t>$ 9748,5</t>
  </si>
  <si>
    <t>7610-TVOPG</t>
  </si>
  <si>
    <t>$ 498</t>
  </si>
  <si>
    <t>5311-IHLEI</t>
  </si>
  <si>
    <t>$ 605,75</t>
  </si>
  <si>
    <t>5199-FPUSP</t>
  </si>
  <si>
    <t>$ 34,05</t>
  </si>
  <si>
    <t>$ 1113,95</t>
  </si>
  <si>
    <t>1245-HARPS</t>
  </si>
  <si>
    <t>$ 496,94</t>
  </si>
  <si>
    <t>8200-LGKSR</t>
  </si>
  <si>
    <t>$ 8617,49</t>
  </si>
  <si>
    <t>6253-WRFHY</t>
  </si>
  <si>
    <t>$ 1050,51</t>
  </si>
  <si>
    <t>0420-TXVSG</t>
  </si>
  <si>
    <t>$ 6917,31</t>
  </si>
  <si>
    <t>0577-WHMEV</t>
  </si>
  <si>
    <t>$ 1820,18</t>
  </si>
  <si>
    <t>9950-MTGYX</t>
  </si>
  <si>
    <t>$ 1024,99</t>
  </si>
  <si>
    <t>6119-SPUDB</t>
  </si>
  <si>
    <t>$ 38,25</t>
  </si>
  <si>
    <t>$ 1755,35</t>
  </si>
  <si>
    <t>3688-FTHLT</t>
  </si>
  <si>
    <t>$ 63,05</t>
  </si>
  <si>
    <t>$ 1760,73</t>
  </si>
  <si>
    <t>0567-XRHCU</t>
  </si>
  <si>
    <t>$ 2960,1</t>
  </si>
  <si>
    <t>7721-DVEKZ</t>
  </si>
  <si>
    <t>$ 43,32</t>
  </si>
  <si>
    <t>5044-LRQAQ</t>
  </si>
  <si>
    <t>$ 766,09</t>
  </si>
  <si>
    <t>1840-BIUOG</t>
  </si>
  <si>
    <t>$ 2066,2</t>
  </si>
  <si>
    <t>0212-ISBBF</t>
  </si>
  <si>
    <t>$ 1098,85</t>
  </si>
  <si>
    <t>2985-FMWYF</t>
  </si>
  <si>
    <t>$ 2758,31</t>
  </si>
  <si>
    <t>2233-TXSIU</t>
  </si>
  <si>
    <t>$ 792,15</t>
  </si>
  <si>
    <t>9389-ACWBI</t>
  </si>
  <si>
    <t>$ 327,3</t>
  </si>
  <si>
    <t>9837-FWLCH</t>
  </si>
  <si>
    <t>$ 497,5</t>
  </si>
  <si>
    <t>5307-DZCVC</t>
  </si>
  <si>
    <t>$ 4195</t>
  </si>
  <si>
    <t>0917-EZOLA</t>
  </si>
  <si>
    <t>$ 8124,11</t>
  </si>
  <si>
    <t>5276-KQWHG</t>
  </si>
  <si>
    <t>$ 162,29</t>
  </si>
  <si>
    <t>8485-GJCDN</t>
  </si>
  <si>
    <t>$ 468,75</t>
  </si>
  <si>
    <t>2642-DTVCO</t>
  </si>
  <si>
    <t>$ 886,12</t>
  </si>
  <si>
    <t>1273-MTETI</t>
  </si>
  <si>
    <t>$ 423,89</t>
  </si>
  <si>
    <t>5480-HPRRX</t>
  </si>
  <si>
    <t>1543-LLLFT</t>
  </si>
  <si>
    <t>$ 6200,14</t>
  </si>
  <si>
    <t>2817-NTQDO</t>
  </si>
  <si>
    <t>$ 597</t>
  </si>
  <si>
    <t>9448-REEVD</t>
  </si>
  <si>
    <t>$ 76,78</t>
  </si>
  <si>
    <t>5922-ABDVO</t>
  </si>
  <si>
    <t>$ 2253,54</t>
  </si>
  <si>
    <t>4911-BANWH</t>
  </si>
  <si>
    <t>$ 86,55</t>
  </si>
  <si>
    <t>$ 3732,18</t>
  </si>
  <si>
    <t>5834-ASPWA</t>
  </si>
  <si>
    <t>$ 87,03</t>
  </si>
  <si>
    <t>8155-IBNHG</t>
  </si>
  <si>
    <t>$ 2173,37</t>
  </si>
  <si>
    <t>6152-ONASV</t>
  </si>
  <si>
    <t>$ 58,25</t>
  </si>
  <si>
    <t>$ 6934,98</t>
  </si>
  <si>
    <t>9411-TPQQV</t>
  </si>
  <si>
    <t>$ 2264,72</t>
  </si>
  <si>
    <t>9565-FLVCG</t>
  </si>
  <si>
    <t>$ 5568,49</t>
  </si>
  <si>
    <t>2316-ESMLS</t>
  </si>
  <si>
    <t>$ 33,15</t>
  </si>
  <si>
    <t>5529-GIBVH</t>
  </si>
  <si>
    <t>$ 1210,23</t>
  </si>
  <si>
    <t>7130-YXBRO</t>
  </si>
  <si>
    <t>$ 6388,38</t>
  </si>
  <si>
    <t>3012-VFFMN</t>
  </si>
  <si>
    <t>$ 194,02</t>
  </si>
  <si>
    <t>4422-QVIJA</t>
  </si>
  <si>
    <t>$ 3144,05</t>
  </si>
  <si>
    <t>6016-LVTJQ</t>
  </si>
  <si>
    <t>$ 1044,84</t>
  </si>
  <si>
    <t>7860-KSUGX</t>
  </si>
  <si>
    <t>$ 64,45</t>
  </si>
  <si>
    <t>$ 7072,24</t>
  </si>
  <si>
    <t>5858-EAFCZ</t>
  </si>
  <si>
    <t>$ 67,79</t>
  </si>
  <si>
    <t>1174-FGIFN</t>
  </si>
  <si>
    <t>$ 3245,09</t>
  </si>
  <si>
    <t>3230-JCNZS</t>
  </si>
  <si>
    <t>$ 8178,48</t>
  </si>
  <si>
    <t>1575-KRZZE</t>
  </si>
  <si>
    <t>$ 250,61</t>
  </si>
  <si>
    <t>6620-JDYNW</t>
  </si>
  <si>
    <t>$ 1353,81</t>
  </si>
  <si>
    <t>9500-IWPXQ</t>
  </si>
  <si>
    <t>$ 7289,83</t>
  </si>
  <si>
    <t>9931-DCEZH</t>
  </si>
  <si>
    <t>$ 2480,64</t>
  </si>
  <si>
    <t>7973-DZRKH</t>
  </si>
  <si>
    <t>$ 7717,99</t>
  </si>
  <si>
    <t>5712-VBOXD</t>
  </si>
  <si>
    <t>9592-ERDKV</t>
  </si>
  <si>
    <t>$ 3254,42</t>
  </si>
  <si>
    <t>5803-NQJZO</t>
  </si>
  <si>
    <t>$ 5922,09</t>
  </si>
  <si>
    <t>4006-HKYHO</t>
  </si>
  <si>
    <t>$ 7173,04</t>
  </si>
  <si>
    <t>8316-BBQAY</t>
  </si>
  <si>
    <t>$ 3921,1</t>
  </si>
  <si>
    <t>6480-YAGIY</t>
  </si>
  <si>
    <t>$ 112,2</t>
  </si>
  <si>
    <t>$ 6324,25</t>
  </si>
  <si>
    <t>9134-WYRVP</t>
  </si>
  <si>
    <t>$ 86,35</t>
  </si>
  <si>
    <t>$ 5659,45</t>
  </si>
  <si>
    <t>0096-BXERS</t>
  </si>
  <si>
    <t>$ 570,51</t>
  </si>
  <si>
    <t>6741-QRLUP</t>
  </si>
  <si>
    <t>$ 6969,77</t>
  </si>
  <si>
    <t>0257-KXZGU</t>
  </si>
  <si>
    <t>$ 62,45</t>
  </si>
  <si>
    <t>$ 3110,51</t>
  </si>
  <si>
    <t>2697-NQBPF</t>
  </si>
  <si>
    <t>$ 4492,65</t>
  </si>
  <si>
    <t>3680-CTHUH</t>
  </si>
  <si>
    <t>$ 9703,9</t>
  </si>
  <si>
    <t>3507-GASNP</t>
  </si>
  <si>
    <t>$ 2185,3</t>
  </si>
  <si>
    <t>0997-YTLNY</t>
  </si>
  <si>
    <t>$ 1030,22</t>
  </si>
  <si>
    <t>3458-IDMFK</t>
  </si>
  <si>
    <t>$ 1233,9</t>
  </si>
  <si>
    <t>0675-NCDYU</t>
  </si>
  <si>
    <t>$ 116,4</t>
  </si>
  <si>
    <t>$ 10621,17</t>
  </si>
  <si>
    <t>4686-UXDML</t>
  </si>
  <si>
    <t>$ 2514,61</t>
  </si>
  <si>
    <t>0281-CNTZX</t>
  </si>
  <si>
    <t>$ 3651,48</t>
  </si>
  <si>
    <t>9800-OUIGR</t>
  </si>
  <si>
    <t>$ 1890,98</t>
  </si>
  <si>
    <t>0178-CIIKR</t>
  </si>
  <si>
    <t>$ 66,07</t>
  </si>
  <si>
    <t>7233-IOQNP</t>
  </si>
  <si>
    <t>$ 1456,13</t>
  </si>
  <si>
    <t>0674-EYYZV</t>
  </si>
  <si>
    <t>$ 90,98</t>
  </si>
  <si>
    <t>6961-VCPMC</t>
  </si>
  <si>
    <t>$ 5861,72</t>
  </si>
  <si>
    <t>2657-ALMWY</t>
  </si>
  <si>
    <t>$ 2644,51</t>
  </si>
  <si>
    <t>4847-TAJYI</t>
  </si>
  <si>
    <t>$ 616,16</t>
  </si>
  <si>
    <t>9774-NRNAU</t>
  </si>
  <si>
    <t>$ 3215,94</t>
  </si>
  <si>
    <t>3280-MRDOF</t>
  </si>
  <si>
    <t>$ 2670,42</t>
  </si>
  <si>
    <t>8433-WPJTV</t>
  </si>
  <si>
    <t>$ 6869,8</t>
  </si>
  <si>
    <t>0716-BQNDX</t>
  </si>
  <si>
    <t>$ 93,75</t>
  </si>
  <si>
    <t>$ 5751,52</t>
  </si>
  <si>
    <t>0195-IESCP</t>
  </si>
  <si>
    <t>$ 975,5</t>
  </si>
  <si>
    <t>3138-BKYAV</t>
  </si>
  <si>
    <t>$ 561,27</t>
  </si>
  <si>
    <t>0927-LCSMG</t>
  </si>
  <si>
    <t>$ 705,61</t>
  </si>
  <si>
    <t>7180-PISOG</t>
  </si>
  <si>
    <t>$ 110,94</t>
  </si>
  <si>
    <t>0495-RVCBF</t>
  </si>
  <si>
    <t>$ 113,58</t>
  </si>
  <si>
    <t>0587-DMGBH</t>
  </si>
  <si>
    <t>$ 664,86</t>
  </si>
  <si>
    <t>6338-AVWCY</t>
  </si>
  <si>
    <t>$ 40,15</t>
  </si>
  <si>
    <t>$ 130,75</t>
  </si>
  <si>
    <t>5129-JLPIS</t>
  </si>
  <si>
    <t>$ 2946,05</t>
  </si>
  <si>
    <t>7277-OZCGZ</t>
  </si>
  <si>
    <t>$ 2018,25</t>
  </si>
  <si>
    <t>1937-OTUKY</t>
  </si>
  <si>
    <t>$ 98,2</t>
  </si>
  <si>
    <t>$ 8850,46</t>
  </si>
  <si>
    <t>0730-KOAVE</t>
  </si>
  <si>
    <t>$ 3929,5</t>
  </si>
  <si>
    <t>5879-SESNB</t>
  </si>
  <si>
    <t>$ 1260,34</t>
  </si>
  <si>
    <t>4883-KCPZJ</t>
  </si>
  <si>
    <t>$ 1126,96</t>
  </si>
  <si>
    <t>4291-HPAXL</t>
  </si>
  <si>
    <t>9432-RUVSL</t>
  </si>
  <si>
    <t>$ 5818,17</t>
  </si>
  <si>
    <t>9046-DQMTP</t>
  </si>
  <si>
    <t>$ 1367,1</t>
  </si>
  <si>
    <t>3399-BMLVW</t>
  </si>
  <si>
    <t>$ 3607,48</t>
  </si>
  <si>
    <t>9659-QEQSY</t>
  </si>
  <si>
    <t>$ 6643,35</t>
  </si>
  <si>
    <t>0973-KYVNF</t>
  </si>
  <si>
    <t>$ 8115,79</t>
  </si>
  <si>
    <t>5527-ACHSO</t>
  </si>
  <si>
    <t>$ 1353,01</t>
  </si>
  <si>
    <t>2616-UUTFK</t>
  </si>
  <si>
    <t>$ 72,75</t>
  </si>
  <si>
    <t>$ 3078,08</t>
  </si>
  <si>
    <t>3717-FDJFU</t>
  </si>
  <si>
    <t>$ 252,65</t>
  </si>
  <si>
    <t>5447-VYTKW</t>
  </si>
  <si>
    <t>$ 1868,88</t>
  </si>
  <si>
    <t>8908-NMQTX</t>
  </si>
  <si>
    <t>$ 4566,5</t>
  </si>
  <si>
    <t>7394-LWLYN</t>
  </si>
  <si>
    <t>$ 191,3</t>
  </si>
  <si>
    <t>1741-WTPON</t>
  </si>
  <si>
    <t>$ 8856,06</t>
  </si>
  <si>
    <t>9475-NNDGC</t>
  </si>
  <si>
    <t>$ 9881,61</t>
  </si>
  <si>
    <t>6421-SZVEM</t>
  </si>
  <si>
    <t>$ 2772,44</t>
  </si>
  <si>
    <t>4353-HYOJD</t>
  </si>
  <si>
    <t>$ 1857,79</t>
  </si>
  <si>
    <t>7167-PCEYD</t>
  </si>
  <si>
    <t>$ 1627,54</t>
  </si>
  <si>
    <t>4079-ULGFR</t>
  </si>
  <si>
    <t>$ 341,78</t>
  </si>
  <si>
    <t>3466-RITXD</t>
  </si>
  <si>
    <t>$ 3327,14</t>
  </si>
  <si>
    <t>6567-HOOPW</t>
  </si>
  <si>
    <t>6712-OAWRH</t>
  </si>
  <si>
    <t>$ 3253,74</t>
  </si>
  <si>
    <t>9906-NHHVC</t>
  </si>
  <si>
    <t>$ 3517,9</t>
  </si>
  <si>
    <t>1309-XGFSN</t>
  </si>
  <si>
    <t>$ 4445,63</t>
  </si>
  <si>
    <t>8818-DOPVL</t>
  </si>
  <si>
    <t>$ 6720,89</t>
  </si>
  <si>
    <t>7789-CRUVC</t>
  </si>
  <si>
    <t>$ 7954,2</t>
  </si>
  <si>
    <t>2372-HWUHI</t>
  </si>
  <si>
    <t>$ 174,93</t>
  </si>
  <si>
    <t>7841-TZDMQ</t>
  </si>
  <si>
    <t>$ 184,12</t>
  </si>
  <si>
    <t>2034-GDRCN</t>
  </si>
  <si>
    <t>$ 189,26</t>
  </si>
  <si>
    <t>3104-OWCGK</t>
  </si>
  <si>
    <t>$ 7448,4</t>
  </si>
  <si>
    <t>4791-QRGMF</t>
  </si>
  <si>
    <t>$ 6595,94</t>
  </si>
  <si>
    <t>5687-DKDTV</t>
  </si>
  <si>
    <t>$ 228,14</t>
  </si>
  <si>
    <t>2141-RRYGO</t>
  </si>
  <si>
    <t>$ 303,81</t>
  </si>
  <si>
    <t>7625-XCQRH</t>
  </si>
  <si>
    <t>$ 1009,55</t>
  </si>
  <si>
    <t>2369-UAPKZ</t>
  </si>
  <si>
    <t>$ 736,35</t>
  </si>
  <si>
    <t>1644-IRKSF</t>
  </si>
  <si>
    <t>$ 3785,16</t>
  </si>
  <si>
    <t>2362-IBOOY</t>
  </si>
  <si>
    <t>$ 4633,07</t>
  </si>
  <si>
    <t>0601-WZHJF</t>
  </si>
  <si>
    <t>$ 46,35</t>
  </si>
  <si>
    <t>$ 667,7</t>
  </si>
  <si>
    <t>5095-AESKG</t>
  </si>
  <si>
    <t>$ 347,78</t>
  </si>
  <si>
    <t>3085-QUOZK</t>
  </si>
  <si>
    <t>$ 78,43</t>
  </si>
  <si>
    <t>9763-GRSKD</t>
  </si>
  <si>
    <t>$ 1123,29</t>
  </si>
  <si>
    <t>5968-XQIVE</t>
  </si>
  <si>
    <t>$ 7421,99</t>
  </si>
  <si>
    <t>4134-BSXLX</t>
  </si>
  <si>
    <t>$ 2593,73</t>
  </si>
  <si>
    <t>0078-XZMHT</t>
  </si>
  <si>
    <t>$ 8646,12</t>
  </si>
  <si>
    <t>4026-SKKHW</t>
  </si>
  <si>
    <t>$ 236,87</t>
  </si>
  <si>
    <t>7143-BQIBA</t>
  </si>
  <si>
    <t>$ 689,45</t>
  </si>
  <si>
    <t>3522-CDKHF</t>
  </si>
  <si>
    <t>$ 2942,3</t>
  </si>
  <si>
    <t>0178-SZBHO</t>
  </si>
  <si>
    <t>$ 4068,68</t>
  </si>
  <si>
    <t>8898-KASCD</t>
  </si>
  <si>
    <t>$ 1309,15</t>
  </si>
  <si>
    <t>5980-BDHPY</t>
  </si>
  <si>
    <t>$ 7095,54</t>
  </si>
  <si>
    <t>9469-WEJBT</t>
  </si>
  <si>
    <t>$ 3827,93</t>
  </si>
  <si>
    <t>0274-JKUJR</t>
  </si>
  <si>
    <t>$ 58,85</t>
  </si>
  <si>
    <t>$ 465,7</t>
  </si>
  <si>
    <t>0794-YVSGE</t>
  </si>
  <si>
    <t>$ 3356,67</t>
  </si>
  <si>
    <t>5832-EXGTT</t>
  </si>
  <si>
    <t>$ 60,2</t>
  </si>
  <si>
    <t>$ 1875,04</t>
  </si>
  <si>
    <t>4813-HQMGZ</t>
  </si>
  <si>
    <t>$ 822,79</t>
  </si>
  <si>
    <t>4981-FLTMF</t>
  </si>
  <si>
    <t>$ 3775,63</t>
  </si>
  <si>
    <t>6402-SSEJG</t>
  </si>
  <si>
    <t>$ 1540,2</t>
  </si>
  <si>
    <t>6164-HAQTX</t>
  </si>
  <si>
    <t>$ 3888,65</t>
  </si>
  <si>
    <t>3308-MHOOC</t>
  </si>
  <si>
    <t>$ 37,09</t>
  </si>
  <si>
    <t>9643-AVVWI</t>
  </si>
  <si>
    <t>$ 298,84</t>
  </si>
  <si>
    <t>9209-NWPGU</t>
  </si>
  <si>
    <t>$ 4313,67</t>
  </si>
  <si>
    <t>7463-IFMQU</t>
  </si>
  <si>
    <t>$ 4824,93</t>
  </si>
  <si>
    <t>1506-YJTYT</t>
  </si>
  <si>
    <t>$ 4527,05</t>
  </si>
  <si>
    <t>2700-LUEVA</t>
  </si>
  <si>
    <t>$ 57,03</t>
  </si>
  <si>
    <t>2105-PHWON</t>
  </si>
  <si>
    <t>$ 3409,37</t>
  </si>
  <si>
    <t>6616-AALSR</t>
  </si>
  <si>
    <t>$ 7651,35</t>
  </si>
  <si>
    <t>0463-TXOAK</t>
  </si>
  <si>
    <t>$ 2536,74</t>
  </si>
  <si>
    <t>5734-EJKXG</t>
  </si>
  <si>
    <t>$ 118,6</t>
  </si>
  <si>
    <t>$ 9731,28</t>
  </si>
  <si>
    <t>4291-TPNFG</t>
  </si>
  <si>
    <t>$ 8229,43</t>
  </si>
  <si>
    <t>8035-PWSEV</t>
  </si>
  <si>
    <t>$ 702,33</t>
  </si>
  <si>
    <t>1472-TNCWL</t>
  </si>
  <si>
    <t>$ 4279,3</t>
  </si>
  <si>
    <t>0623-EJQEG</t>
  </si>
  <si>
    <t>$ 6276,05</t>
  </si>
  <si>
    <t>3541-ZNUHK</t>
  </si>
  <si>
    <t>$ 5692,15</t>
  </si>
  <si>
    <t>7675-OZCZG</t>
  </si>
  <si>
    <t>$ 227,52</t>
  </si>
  <si>
    <t>8263-JQAIK</t>
  </si>
  <si>
    <t>$ 47,5</t>
  </si>
  <si>
    <t>0196-VULGZ</t>
  </si>
  <si>
    <t>$ 647,16</t>
  </si>
  <si>
    <t>9317-WZPGV</t>
  </si>
  <si>
    <t>$ 248,66</t>
  </si>
  <si>
    <t>3509-GWQGF</t>
  </si>
  <si>
    <t>$ 2634,12</t>
  </si>
  <si>
    <t>6806-YDEUL</t>
  </si>
  <si>
    <t>8261-GWDBQ</t>
  </si>
  <si>
    <t>$ 7169,5</t>
  </si>
  <si>
    <t>1689-MRZQR</t>
  </si>
  <si>
    <t>$ 3021,6</t>
  </si>
  <si>
    <t>7831-QGOXH</t>
  </si>
  <si>
    <t>$ 1993,1</t>
  </si>
  <si>
    <t>3177-LASXD</t>
  </si>
  <si>
    <t>$ 111,75</t>
  </si>
  <si>
    <t>0310-MVLET</t>
  </si>
  <si>
    <t>$ 9019,18</t>
  </si>
  <si>
    <t>7854-EDSSA</t>
  </si>
  <si>
    <t>$ 2342,16</t>
  </si>
  <si>
    <t>7005-CCBKV</t>
  </si>
  <si>
    <t>$ 688,17</t>
  </si>
  <si>
    <t>7951-QKZPL</t>
  </si>
  <si>
    <t>$ 1870,48</t>
  </si>
  <si>
    <t>9223-UCPVT</t>
  </si>
  <si>
    <t>$ 112,74</t>
  </si>
  <si>
    <t>3926-CUQZX</t>
  </si>
  <si>
    <t>$ 56,16</t>
  </si>
  <si>
    <t>6380-ARCEH</t>
  </si>
  <si>
    <t>5918-VUKWP</t>
  </si>
  <si>
    <t>$ 1805,59</t>
  </si>
  <si>
    <t>3067-SVMTC</t>
  </si>
  <si>
    <t>$ 6914,52</t>
  </si>
  <si>
    <t>0810-BDHAW</t>
  </si>
  <si>
    <t>$ 78,4</t>
  </si>
  <si>
    <t>$ 2721,28</t>
  </si>
  <si>
    <t>4795-UXVCJ</t>
  </si>
  <si>
    <t>$ 1645,5</t>
  </si>
  <si>
    <t>7030-NJVDP</t>
  </si>
  <si>
    <t>$ 2455,72</t>
  </si>
  <si>
    <t>5832-TRLPB</t>
  </si>
  <si>
    <t>$ 2348,67</t>
  </si>
  <si>
    <t>3813-DHBBB</t>
  </si>
  <si>
    <t>$ 3521,7</t>
  </si>
  <si>
    <t>4906-ZHGPK</t>
  </si>
  <si>
    <t>$ 6386,3</t>
  </si>
  <si>
    <t>4304-TSPVK</t>
  </si>
  <si>
    <t>$ 114,9</t>
  </si>
  <si>
    <t>$ 9417,07</t>
  </si>
  <si>
    <t>2410-CIYFZ</t>
  </si>
  <si>
    <t>$ 141,96</t>
  </si>
  <si>
    <t>1642-HMARX</t>
  </si>
  <si>
    <t>$ 7488,9</t>
  </si>
  <si>
    <t>5443-SCMKX</t>
  </si>
  <si>
    <t>$ 6994,64</t>
  </si>
  <si>
    <t>7925-PNRGI</t>
  </si>
  <si>
    <t>$ 4000,55</t>
  </si>
  <si>
    <t>3620-MWJNE</t>
  </si>
  <si>
    <t>$ 127,04</t>
  </si>
  <si>
    <t>8670-MEFCP</t>
  </si>
  <si>
    <t>$ 4838,69</t>
  </si>
  <si>
    <t>7181-OQCUT</t>
  </si>
  <si>
    <t>$ 2548,69</t>
  </si>
  <si>
    <t>6248-BSHKG</t>
  </si>
  <si>
    <t>$ 3147,34</t>
  </si>
  <si>
    <t>5955-EPOAZ</t>
  </si>
  <si>
    <t>$ 368,64</t>
  </si>
  <si>
    <t>0559-CKHUS</t>
  </si>
  <si>
    <t>$ 1970,64</t>
  </si>
  <si>
    <t>6266-QHOJZ</t>
  </si>
  <si>
    <t>$ 8336,1</t>
  </si>
  <si>
    <t>5338-YHWYT</t>
  </si>
  <si>
    <t>$ 4213,19</t>
  </si>
  <si>
    <t>6833-JMZYP</t>
  </si>
  <si>
    <t>$ 1734,65</t>
  </si>
  <si>
    <t>6156-UZDLF</t>
  </si>
  <si>
    <t>$ 3466,44</t>
  </si>
  <si>
    <t>7325-ENZFI</t>
  </si>
  <si>
    <t>$ 1630,4</t>
  </si>
  <si>
    <t>9691-HKOVS</t>
  </si>
  <si>
    <t>$ 7527,25</t>
  </si>
  <si>
    <t>9114-DPSIA</t>
  </si>
  <si>
    <t>$ 5946,56</t>
  </si>
  <si>
    <t>3999-WRNGR</t>
  </si>
  <si>
    <t>$ 3069,45</t>
  </si>
  <si>
    <t>4011-ARPHK</t>
  </si>
  <si>
    <t>$ 2061,12</t>
  </si>
  <si>
    <t>0270-THENM</t>
  </si>
  <si>
    <t>$ 7119,75</t>
  </si>
  <si>
    <t>8651-ENBZX</t>
  </si>
  <si>
    <t>$ 8614,8</t>
  </si>
  <si>
    <t>5732-IKGQH</t>
  </si>
  <si>
    <t>$ 7509,25</t>
  </si>
  <si>
    <t>6614-YWYSC</t>
  </si>
  <si>
    <t>$ 2669,29</t>
  </si>
  <si>
    <t>4334-HOWRP</t>
  </si>
  <si>
    <t>$ 4576</t>
  </si>
  <si>
    <t>3320-VEOYC</t>
  </si>
  <si>
    <t>$ 1799,98</t>
  </si>
  <si>
    <t>1371-WEPDS</t>
  </si>
  <si>
    <t>$ 3475,7</t>
  </si>
  <si>
    <t>4701-MLJPN</t>
  </si>
  <si>
    <t>$ 1773,08</t>
  </si>
  <si>
    <t>4659-NZRUF</t>
  </si>
  <si>
    <t>$ 2533,78</t>
  </si>
  <si>
    <t>8149-RSOUN</t>
  </si>
  <si>
    <t>9025-ZRPVR</t>
  </si>
  <si>
    <t>$ 633,26</t>
  </si>
  <si>
    <t>6532-YLWSI</t>
  </si>
  <si>
    <t>$ 3027,85</t>
  </si>
  <si>
    <t>3803-KMQFW</t>
  </si>
  <si>
    <t>$ 58,47</t>
  </si>
  <si>
    <t>1465-VINDH</t>
  </si>
  <si>
    <t>$ 1389,55</t>
  </si>
  <si>
    <t>7603-USHJS</t>
  </si>
  <si>
    <t>$ 1050,92</t>
  </si>
  <si>
    <t>5886-VLQVU</t>
  </si>
  <si>
    <t>$ 4050,25</t>
  </si>
  <si>
    <t>8728-SKJLR</t>
  </si>
  <si>
    <t>$ 3133,38</t>
  </si>
  <si>
    <t>4581-LNWUM</t>
  </si>
  <si>
    <t>$ 649,4</t>
  </si>
  <si>
    <t>8590-YFFQO</t>
  </si>
  <si>
    <t>$ 4594,46</t>
  </si>
  <si>
    <t>1346-UFHAX</t>
  </si>
  <si>
    <t>$ 1467,32</t>
  </si>
  <si>
    <t>9272-LSVYH</t>
  </si>
  <si>
    <t>$ 778,4</t>
  </si>
  <si>
    <t>1970-KKFWL</t>
  </si>
  <si>
    <t>$ 23,3</t>
  </si>
  <si>
    <t>$ 1025,3</t>
  </si>
  <si>
    <t>8246-SHFGA</t>
  </si>
  <si>
    <t>$ 21,1</t>
  </si>
  <si>
    <t>$ 963,89</t>
  </si>
  <si>
    <t>5451-MHQOF</t>
  </si>
  <si>
    <t>$ 3275,73</t>
  </si>
  <si>
    <t>0839-QNXME</t>
  </si>
  <si>
    <t>$ 856,6</t>
  </si>
  <si>
    <t>5846-QFDFI</t>
  </si>
  <si>
    <t>$ 3252,03</t>
  </si>
  <si>
    <t>8869-LIHMK</t>
  </si>
  <si>
    <t>$ 10169,89</t>
  </si>
  <si>
    <t>8237-ULIXL</t>
  </si>
  <si>
    <t>$ 2827,29</t>
  </si>
  <si>
    <t>8347-GDTMP</t>
  </si>
  <si>
    <t>$ 2171,57</t>
  </si>
  <si>
    <t>1045-LTCYT</t>
  </si>
  <si>
    <t>$ 484,15</t>
  </si>
  <si>
    <t>4860-IJUDE</t>
  </si>
  <si>
    <t>$ 1347,43</t>
  </si>
  <si>
    <t>0902-XKXPN</t>
  </si>
  <si>
    <t>$ 3001,45</t>
  </si>
  <si>
    <t>1215-EXRMO</t>
  </si>
  <si>
    <t>$ 3413,15</t>
  </si>
  <si>
    <t>5018-HEKFO</t>
  </si>
  <si>
    <t>$ 440,25</t>
  </si>
  <si>
    <t>7661-CPURM</t>
  </si>
  <si>
    <t>$ 87,7</t>
  </si>
  <si>
    <t>$ 2545,04</t>
  </si>
  <si>
    <t>5032-USPKF</t>
  </si>
  <si>
    <t>$ 4141,83</t>
  </si>
  <si>
    <t>0771-CHWSK</t>
  </si>
  <si>
    <t>$ 7806,02</t>
  </si>
  <si>
    <t>9788-HNGUT</t>
  </si>
  <si>
    <t>$ 116,95</t>
  </si>
  <si>
    <t>$ 9881,04</t>
  </si>
  <si>
    <t>9488-FVZCC</t>
  </si>
  <si>
    <t>$ 8008,18</t>
  </si>
  <si>
    <t>2877-VDUER</t>
  </si>
  <si>
    <t>$ 40,9</t>
  </si>
  <si>
    <t>$ 1383,6</t>
  </si>
  <si>
    <t>9648-BCHKM</t>
  </si>
  <si>
    <t>$ 1257,77</t>
  </si>
  <si>
    <t>5965-GGPRW</t>
  </si>
  <si>
    <t>$ 10205,35</t>
  </si>
  <si>
    <t>8398-TBIYD</t>
  </si>
  <si>
    <t>$ 6795,71</t>
  </si>
  <si>
    <t>8080-POTJR</t>
  </si>
  <si>
    <t>$ 2629,3</t>
  </si>
  <si>
    <t>9090-SGQXL</t>
  </si>
  <si>
    <t>$ 10507,21</t>
  </si>
  <si>
    <t>3729-OWRVL</t>
  </si>
  <si>
    <t>$ 10121,1</t>
  </si>
  <si>
    <t>1658-TJVOA</t>
  </si>
  <si>
    <t>$ 526,92</t>
  </si>
  <si>
    <t>4480-QQRHC</t>
  </si>
  <si>
    <t>$ 617,59</t>
  </si>
  <si>
    <t>5730-RIITO</t>
  </si>
  <si>
    <t>$ 33,45</t>
  </si>
  <si>
    <t>$ 1540,25</t>
  </si>
  <si>
    <t>2884-GBPFB</t>
  </si>
  <si>
    <t>$ 2861,6</t>
  </si>
  <si>
    <t>2609-IAICY</t>
  </si>
  <si>
    <t>1596-BBVTG</t>
  </si>
  <si>
    <t>$ 3512,45</t>
  </si>
  <si>
    <t>0203-HHYIJ</t>
  </si>
  <si>
    <t>$ 815,6</t>
  </si>
  <si>
    <t>1043-YCUTE</t>
  </si>
  <si>
    <t>$ 2066,35</t>
  </si>
  <si>
    <t>2091-MJTFX</t>
  </si>
  <si>
    <t>$ 1561,5</t>
  </si>
  <si>
    <t>8066-POXGX</t>
  </si>
  <si>
    <t>$ 446,1</t>
  </si>
  <si>
    <t>6322-HRPFA</t>
  </si>
  <si>
    <t>$ 3229,51</t>
  </si>
  <si>
    <t>8769-KKTPH</t>
  </si>
  <si>
    <t>$ 6401,29</t>
  </si>
  <si>
    <t>8224-IVVPA</t>
  </si>
  <si>
    <t>$ 2333,62</t>
  </si>
  <si>
    <t>1271-UODNO</t>
  </si>
  <si>
    <t>$ 2364,64</t>
  </si>
  <si>
    <t>6891-JPYFF</t>
  </si>
  <si>
    <t>$ 6455,52</t>
  </si>
  <si>
    <t>1257-SXUXQ</t>
  </si>
  <si>
    <t>$ 126,25</t>
  </si>
  <si>
    <t>9531-NSBMR</t>
  </si>
  <si>
    <t>$ 2474,4</t>
  </si>
  <si>
    <t>9795-SHUHB</t>
  </si>
  <si>
    <t>$ 58,2</t>
  </si>
  <si>
    <t>$ 5412,62</t>
  </si>
  <si>
    <t>3910-MRQOY</t>
  </si>
  <si>
    <t>$ 2423,09</t>
  </si>
  <si>
    <t>7596-IIWYC</t>
  </si>
  <si>
    <t>$ 1503,99</t>
  </si>
  <si>
    <t>5522-NYKPB</t>
  </si>
  <si>
    <t>$ 2493,8</t>
  </si>
  <si>
    <t>9239-GZHZE</t>
  </si>
  <si>
    <t>$ 9913,4</t>
  </si>
  <si>
    <t>4455-BFSPD</t>
  </si>
  <si>
    <t>$ 8587,83</t>
  </si>
  <si>
    <t>1194-SPVSP</t>
  </si>
  <si>
    <t>$ 47,53</t>
  </si>
  <si>
    <t>9534-NSXEM</t>
  </si>
  <si>
    <t>$ 1415,28</t>
  </si>
  <si>
    <t>0936-NQLJU</t>
  </si>
  <si>
    <t>$ 1221,59</t>
  </si>
  <si>
    <t>6988-CJEYV</t>
  </si>
  <si>
    <t>$ 7148,09</t>
  </si>
  <si>
    <t>7351-MHQVU</t>
  </si>
  <si>
    <t>$ 307,6</t>
  </si>
  <si>
    <t>7284-ZZLOH</t>
  </si>
  <si>
    <t>$ 53,3</t>
  </si>
  <si>
    <t>$ 4333,4</t>
  </si>
  <si>
    <t>7272-QDCKA</t>
  </si>
  <si>
    <t>$ 2991,89</t>
  </si>
  <si>
    <t>6036-TTFYU</t>
  </si>
  <si>
    <t>$ 1037,38</t>
  </si>
  <si>
    <t>5789-LDFXO</t>
  </si>
  <si>
    <t>$ 1728,57</t>
  </si>
  <si>
    <t>4495-LHSSK</t>
  </si>
  <si>
    <t>$ 57,65</t>
  </si>
  <si>
    <t>$ 1307,88</t>
  </si>
  <si>
    <t>8626-XHBIE</t>
  </si>
  <si>
    <t>$ 2682,52</t>
  </si>
  <si>
    <t>5049-MUBWG</t>
  </si>
  <si>
    <t>$ 3198,21</t>
  </si>
  <si>
    <t>5934-RMPOV</t>
  </si>
  <si>
    <t>$ 2558,81</t>
  </si>
  <si>
    <t>9362-MWODR</t>
  </si>
  <si>
    <t>$ 64,1</t>
  </si>
  <si>
    <t>$ 3265,55</t>
  </si>
  <si>
    <t>3472-OAOOR</t>
  </si>
  <si>
    <t>$ 34,95</t>
  </si>
  <si>
    <t>$ 610,2</t>
  </si>
  <si>
    <t>7647-GYYKX</t>
  </si>
  <si>
    <t>$ 3356,57</t>
  </si>
  <si>
    <t>4012-YCFAI</t>
  </si>
  <si>
    <t>$ 5099,4</t>
  </si>
  <si>
    <t>0816-TSPHQ</t>
  </si>
  <si>
    <t>$ 99,54</t>
  </si>
  <si>
    <t>7169-YWAMK</t>
  </si>
  <si>
    <t>$ 6004,47</t>
  </si>
  <si>
    <t>8221-EQDGL</t>
  </si>
  <si>
    <t>$ 61</t>
  </si>
  <si>
    <t>$ 3005,95</t>
  </si>
  <si>
    <t>2995-YWTCD</t>
  </si>
  <si>
    <t>$ 1067,72</t>
  </si>
  <si>
    <t>2595-KIWPV</t>
  </si>
  <si>
    <t>$ 1380,86</t>
  </si>
  <si>
    <t>8245-UMPYT</t>
  </si>
  <si>
    <t>$ 2047,76</t>
  </si>
  <si>
    <t>4785-QRJHC</t>
  </si>
  <si>
    <t>$ 2966,65</t>
  </si>
  <si>
    <t>5387-ASZNZ</t>
  </si>
  <si>
    <t>$ 6582,03</t>
  </si>
  <si>
    <t>3091-FYHKI</t>
  </si>
  <si>
    <t>6432-TWQLB</t>
  </si>
  <si>
    <t>$ 567,18</t>
  </si>
  <si>
    <t>0979-PHULV</t>
  </si>
  <si>
    <t>$ 10374,8</t>
  </si>
  <si>
    <t>9282-IZGQK</t>
  </si>
  <si>
    <t>$ 115,52</t>
  </si>
  <si>
    <t>3313-QKNKB</t>
  </si>
  <si>
    <t>$ 5492,34</t>
  </si>
  <si>
    <t>6877-TJMBR</t>
  </si>
  <si>
    <t>$ 122,63</t>
  </si>
  <si>
    <t>9725-SCPZG</t>
  </si>
  <si>
    <t>$ 91,98</t>
  </si>
  <si>
    <t>5510-BOIUJ</t>
  </si>
  <si>
    <t>5229-PRWKT</t>
  </si>
  <si>
    <t>$ 847,73</t>
  </si>
  <si>
    <t>0520-FDVVT</t>
  </si>
  <si>
    <t>$ 102,35</t>
  </si>
  <si>
    <t>$ 5020,5</t>
  </si>
  <si>
    <t>3935-TBRZZ</t>
  </si>
  <si>
    <t>$ 1785,02</t>
  </si>
  <si>
    <t>0619-OLYUR</t>
  </si>
  <si>
    <t>$ 111,9</t>
  </si>
  <si>
    <t>$ 11514,81</t>
  </si>
  <si>
    <t>0374-FIUCA</t>
  </si>
  <si>
    <t>$ 2939,35</t>
  </si>
  <si>
    <t>5125-CNDSP</t>
  </si>
  <si>
    <t>$ 40,6</t>
  </si>
  <si>
    <t>$ 2588,95</t>
  </si>
  <si>
    <t>0384-RVBPI</t>
  </si>
  <si>
    <t>$ 1650,6</t>
  </si>
  <si>
    <t>8714-CTZJW</t>
  </si>
  <si>
    <t>$ 398,96</t>
  </si>
  <si>
    <t>9314-IJWSQ</t>
  </si>
  <si>
    <t>$ 1576,02</t>
  </si>
  <si>
    <t>6968-GMKPR</t>
  </si>
  <si>
    <t>$ 81,55</t>
  </si>
  <si>
    <t>$ 5738,2</t>
  </si>
  <si>
    <t>3506-OVLKD</t>
  </si>
  <si>
    <t>$ 2674,45</t>
  </si>
  <si>
    <t>2039-JONDJ</t>
  </si>
  <si>
    <t>$ 2025,48</t>
  </si>
  <si>
    <t>8076-FEZKJ</t>
  </si>
  <si>
    <t>$ 382,95</t>
  </si>
  <si>
    <t>1187-WILMM</t>
  </si>
  <si>
    <t>$ 8404,3</t>
  </si>
  <si>
    <t>3200-MNQTF</t>
  </si>
  <si>
    <t>$ 6557,12</t>
  </si>
  <si>
    <t>5996-DAOQL</t>
  </si>
  <si>
    <t>$ 62,62</t>
  </si>
  <si>
    <t>2740-TVLFN</t>
  </si>
  <si>
    <t>$ 90,02</t>
  </si>
  <si>
    <t>5148-ORICT</t>
  </si>
  <si>
    <t>$ 5913,47</t>
  </si>
  <si>
    <t>9143-CANJF</t>
  </si>
  <si>
    <t>$ 1976,73</t>
  </si>
  <si>
    <t>4536-PLEQY</t>
  </si>
  <si>
    <t>$ 1535</t>
  </si>
  <si>
    <t>6693-DJWTY</t>
  </si>
  <si>
    <t>$ 55,6</t>
  </si>
  <si>
    <t>$ 2456,05</t>
  </si>
  <si>
    <t>9552-TGUZV</t>
  </si>
  <si>
    <t>$ 823,46</t>
  </si>
  <si>
    <t>9220-CXRSC</t>
  </si>
  <si>
    <t>$ 6755,68</t>
  </si>
  <si>
    <t>7291-CDTMJ</t>
  </si>
  <si>
    <t>8680-CGLTP</t>
  </si>
  <si>
    <t>$ 1978,2</t>
  </si>
  <si>
    <t>8212-CRQXP</t>
  </si>
  <si>
    <t>$ 2748,65</t>
  </si>
  <si>
    <t>5914-XRFQB</t>
  </si>
  <si>
    <t>$ 11529,54</t>
  </si>
  <si>
    <t>2400-XIWIO</t>
  </si>
  <si>
    <t>$ 7896,33</t>
  </si>
  <si>
    <t>5236-XMZJY</t>
  </si>
  <si>
    <t>$ 3463,91</t>
  </si>
  <si>
    <t>3955-JBZZM</t>
  </si>
  <si>
    <t>$ 2549,1</t>
  </si>
  <si>
    <t>5018-LXQQG</t>
  </si>
  <si>
    <t>9110-HSGTV</t>
  </si>
  <si>
    <t>$ 7315,29</t>
  </si>
  <si>
    <t>8232-CTLKO</t>
  </si>
  <si>
    <t>$ 4550,54</t>
  </si>
  <si>
    <t>6143-JQKEA</t>
  </si>
  <si>
    <t>$ 590,7</t>
  </si>
  <si>
    <t>7794-JASDG</t>
  </si>
  <si>
    <t>$ 96,52</t>
  </si>
  <si>
    <t>6693-FRIRW</t>
  </si>
  <si>
    <t>$ 1930,73</t>
  </si>
  <si>
    <t>9670-BPNXF</t>
  </si>
  <si>
    <t>$ 62,55</t>
  </si>
  <si>
    <t>$ 3174,45</t>
  </si>
  <si>
    <t>4377-VDHYI</t>
  </si>
  <si>
    <t>$ 4196,65</t>
  </si>
  <si>
    <t>9137-UIYPG</t>
  </si>
  <si>
    <t>$ 4785,13</t>
  </si>
  <si>
    <t>9332-GYWLO</t>
  </si>
  <si>
    <t>$ 496,97</t>
  </si>
  <si>
    <t>3439-GVUSX</t>
  </si>
  <si>
    <t>6728-VOIFY</t>
  </si>
  <si>
    <t>$ 7431,88</t>
  </si>
  <si>
    <t>7315-WYOAW</t>
  </si>
  <si>
    <t>$ 2010,84</t>
  </si>
  <si>
    <t>0871-OPBXW</t>
  </si>
  <si>
    <t>$ 52,95</t>
  </si>
  <si>
    <t>3372-KWFBM</t>
  </si>
  <si>
    <t>$ 1587,88</t>
  </si>
  <si>
    <t>1251-KRREG</t>
  </si>
  <si>
    <t>$ 202,72</t>
  </si>
  <si>
    <t>4322-RCYMT</t>
  </si>
  <si>
    <t>$ 7368,19</t>
  </si>
  <si>
    <t>5167-ZFFMM</t>
  </si>
  <si>
    <t>$ 99,41</t>
  </si>
  <si>
    <t>0375-HVGXO</t>
  </si>
  <si>
    <t>1087-UDSIH</t>
  </si>
  <si>
    <t>$ 99,59</t>
  </si>
  <si>
    <t>4512-ZUIYL</t>
  </si>
  <si>
    <t>$ 228,57</t>
  </si>
  <si>
    <t>3627-FCRDW</t>
  </si>
  <si>
    <t>$ 884,88</t>
  </si>
  <si>
    <t>3259-FDWOY</t>
  </si>
  <si>
    <t>$ 11084,84</t>
  </si>
  <si>
    <t>5748-RNCJT</t>
  </si>
  <si>
    <t>$ 106,5</t>
  </si>
  <si>
    <t>$ 9203,52</t>
  </si>
  <si>
    <t>5293-WXJAK</t>
  </si>
  <si>
    <t>$ 1323,4</t>
  </si>
  <si>
    <t>8051-HJRLT</t>
  </si>
  <si>
    <t>8922-LIEGH</t>
  </si>
  <si>
    <t>$ 3073,22</t>
  </si>
  <si>
    <t>1732-VHUBQ</t>
  </si>
  <si>
    <t>$ 4548,91</t>
  </si>
  <si>
    <t>7657-DYEPJ</t>
  </si>
  <si>
    <t>$ 2715,85</t>
  </si>
  <si>
    <t>4039-HEUNW</t>
  </si>
  <si>
    <t>$ 96,5</t>
  </si>
  <si>
    <t>$ 4034,06</t>
  </si>
  <si>
    <t>4871-JTKJF</t>
  </si>
  <si>
    <t>$ 100,78</t>
  </si>
  <si>
    <t>9063-ZGTUY</t>
  </si>
  <si>
    <t>$ 4005,02</t>
  </si>
  <si>
    <t>4541-RMRLG</t>
  </si>
  <si>
    <t>$ 176,28</t>
  </si>
  <si>
    <t>9614-RMGHA</t>
  </si>
  <si>
    <t>$ 8329,6</t>
  </si>
  <si>
    <t>6834-NXDCA</t>
  </si>
  <si>
    <t>$ 23,9</t>
  </si>
  <si>
    <t>$ 300,8</t>
  </si>
  <si>
    <t>7434-SHXLS</t>
  </si>
  <si>
    <t>$ 36,63</t>
  </si>
  <si>
    <t>0883-EIBTI</t>
  </si>
  <si>
    <t>$ 87,59</t>
  </si>
  <si>
    <t>9565-JSNFM</t>
  </si>
  <si>
    <t>$ 3878,58</t>
  </si>
  <si>
    <t>8821-XNHVZ</t>
  </si>
  <si>
    <t>$ 119,84</t>
  </si>
  <si>
    <t>4361-JEIVL</t>
  </si>
  <si>
    <t>$ 51,54</t>
  </si>
  <si>
    <t>8413-VONUO</t>
  </si>
  <si>
    <t>$ 200,82</t>
  </si>
  <si>
    <t>9728-FTTVZ</t>
  </si>
  <si>
    <t>$ 92,92</t>
  </si>
  <si>
    <t>3643-AHCFP</t>
  </si>
  <si>
    <t>$ 797,72</t>
  </si>
  <si>
    <t>0727-BMPLR</t>
  </si>
  <si>
    <t>$ 7665,2</t>
  </si>
  <si>
    <t>7776-QWNFX</t>
  </si>
  <si>
    <t>$ 1667</t>
  </si>
  <si>
    <t>3871-IKPYH</t>
  </si>
  <si>
    <t>$ 85,29</t>
  </si>
  <si>
    <t>2446-BEGGB</t>
  </si>
  <si>
    <t>$ 844,7</t>
  </si>
  <si>
    <t>0818-OCPZO</t>
  </si>
  <si>
    <t>$ 3280,62</t>
  </si>
  <si>
    <t>1875-QIVME</t>
  </si>
  <si>
    <t>$ 220,38</t>
  </si>
  <si>
    <t>6323-AYBRX</t>
  </si>
  <si>
    <t>$ 2656,55</t>
  </si>
  <si>
    <t>0925-VYDLG</t>
  </si>
  <si>
    <t>$ 295,61</t>
  </si>
  <si>
    <t>4074-SJFFA</t>
  </si>
  <si>
    <t>$ 67,76</t>
  </si>
  <si>
    <t>0268-QKIWO</t>
  </si>
  <si>
    <t>$ 132,74</t>
  </si>
  <si>
    <t>8809-RIHDD</t>
  </si>
  <si>
    <t>$ 7593,69</t>
  </si>
  <si>
    <t>7253-UVNDW</t>
  </si>
  <si>
    <t>$ 4539,35</t>
  </si>
  <si>
    <t>4818-DRBQT</t>
  </si>
  <si>
    <t>$ 3020,12</t>
  </si>
  <si>
    <t>9444-JTXHZ</t>
  </si>
  <si>
    <t>$ 76,2</t>
  </si>
  <si>
    <t>$ 161,35</t>
  </si>
  <si>
    <t>6608-QQLVK</t>
  </si>
  <si>
    <t>$ 90,08</t>
  </si>
  <si>
    <t>7931-PXHFC</t>
  </si>
  <si>
    <t>$ 62,3</t>
  </si>
  <si>
    <t>$ 4110,78</t>
  </si>
  <si>
    <t>0402-CQAJN</t>
  </si>
  <si>
    <t>$ 4434,83</t>
  </si>
  <si>
    <t>6877-LGWXO</t>
  </si>
  <si>
    <t>$ 1512,29</t>
  </si>
  <si>
    <t>9661-MHUMO</t>
  </si>
  <si>
    <t>$ 57,63</t>
  </si>
  <si>
    <t>7892-POOKP</t>
  </si>
  <si>
    <t>$ 3182,97</t>
  </si>
  <si>
    <t>5875-YPQFJ</t>
  </si>
  <si>
    <t>$ 115,56</t>
  </si>
  <si>
    <t>8436-BJUMM</t>
  </si>
  <si>
    <t>$ 3004</t>
  </si>
  <si>
    <t>6358-LYNGM</t>
  </si>
  <si>
    <t>$ 76,74</t>
  </si>
  <si>
    <t>0897-FEGMU</t>
  </si>
  <si>
    <t>$ 1398,83</t>
  </si>
  <si>
    <t>4112-LUEIZ</t>
  </si>
  <si>
    <t>$ 990,9</t>
  </si>
  <si>
    <t>9611-CTWIH</t>
  </si>
  <si>
    <t>$ 288,9</t>
  </si>
  <si>
    <t>8098-LLAZX</t>
  </si>
  <si>
    <t>$ 522,54</t>
  </si>
  <si>
    <t>9488-HGMJH</t>
  </si>
  <si>
    <t>$ 115,9</t>
  </si>
  <si>
    <t>0023-HGHWL</t>
  </si>
  <si>
    <t>4572-DVCGN</t>
  </si>
  <si>
    <t>$ 1117</t>
  </si>
  <si>
    <t>1342-JPNKI</t>
  </si>
  <si>
    <t>$ 893,3</t>
  </si>
  <si>
    <t>0516-VRYBW</t>
  </si>
  <si>
    <t>$ 551,95</t>
  </si>
  <si>
    <t>2659-VXMWZ</t>
  </si>
  <si>
    <t>$ 9441,18</t>
  </si>
  <si>
    <t>3663-MITLP</t>
  </si>
  <si>
    <t>$ 1709,55</t>
  </si>
  <si>
    <t>7666-WKRON</t>
  </si>
  <si>
    <t>$ 4155,1</t>
  </si>
  <si>
    <t>5376-DEQCP</t>
  </si>
  <si>
    <t>4614-NUVZD</t>
  </si>
  <si>
    <t>$ 103,96</t>
  </si>
  <si>
    <t>6172-FECYY</t>
  </si>
  <si>
    <t>$ 6195,25</t>
  </si>
  <si>
    <t>9681-OXGVC</t>
  </si>
  <si>
    <t>$ 655</t>
  </si>
  <si>
    <t>5277-ZLOOR</t>
  </si>
  <si>
    <t>$ 198,43</t>
  </si>
  <si>
    <t>8473-VUVJN</t>
  </si>
  <si>
    <t>$ 113,53</t>
  </si>
  <si>
    <t>9305-CDSKC</t>
  </si>
  <si>
    <t>$ 917,7</t>
  </si>
  <si>
    <t>3671-SHRSP</t>
  </si>
  <si>
    <t>$ 376,35</t>
  </si>
  <si>
    <t>4897-QSUYC</t>
  </si>
  <si>
    <t>$ 41,74</t>
  </si>
  <si>
    <t>2725-KXXWT</t>
  </si>
  <si>
    <t>$ 113,81</t>
  </si>
  <si>
    <t>5673-TIYIB</t>
  </si>
  <si>
    <t>0329-GTIAJ</t>
  </si>
  <si>
    <t>$ 405,84</t>
  </si>
  <si>
    <t>7029-RPUAV</t>
  </si>
  <si>
    <t>$ 2101,51</t>
  </si>
  <si>
    <t>4597-NUCQV</t>
  </si>
  <si>
    <t>$ 3135,67</t>
  </si>
  <si>
    <t>6496-SLWHQ</t>
  </si>
  <si>
    <t>$ 400,74</t>
  </si>
  <si>
    <t>6583-QGCSI</t>
  </si>
  <si>
    <t>$ 6323,35</t>
  </si>
  <si>
    <t>8183-ONMXC</t>
  </si>
  <si>
    <t>$ 169,67</t>
  </si>
  <si>
    <t>4349-GFQHK</t>
  </si>
  <si>
    <t>$ 79,74</t>
  </si>
  <si>
    <t>1965-DDBWU</t>
  </si>
  <si>
    <t>$ 1639,96</t>
  </si>
  <si>
    <t>6372-RFVNS</t>
  </si>
  <si>
    <t>$ 106,84</t>
  </si>
  <si>
    <t>3705-PSNGL</t>
  </si>
  <si>
    <t>$ 2073,45</t>
  </si>
  <si>
    <t>4548-SDBKE</t>
  </si>
  <si>
    <t>$ 647,25</t>
  </si>
  <si>
    <t>0115-TFERT</t>
  </si>
  <si>
    <t>$ 111,2</t>
  </si>
  <si>
    <t>$ 3198,56</t>
  </si>
  <si>
    <t>2667-WYLWJ</t>
  </si>
  <si>
    <t>$ 514,04</t>
  </si>
  <si>
    <t>3049-NDXFL</t>
  </si>
  <si>
    <t>$ 120,27</t>
  </si>
  <si>
    <t>3096-IZETN</t>
  </si>
  <si>
    <t>$ 78,1</t>
  </si>
  <si>
    <t>$ 1457,9</t>
  </si>
  <si>
    <t>8496-EJAUI</t>
  </si>
  <si>
    <t>$ 1588,51</t>
  </si>
  <si>
    <t>1612-EOHDH</t>
  </si>
  <si>
    <t>$ 76,07</t>
  </si>
  <si>
    <t>3858-VOBET</t>
  </si>
  <si>
    <t>$ 2372,85</t>
  </si>
  <si>
    <t>6416-TVAIH</t>
  </si>
  <si>
    <t>$ 68,5</t>
  </si>
  <si>
    <t>$ 99,12</t>
  </si>
  <si>
    <t>2157-MXBJS</t>
  </si>
  <si>
    <t>$ 1525,31</t>
  </si>
  <si>
    <t>7969-AULMZ</t>
  </si>
  <si>
    <t>$ 2309,76</t>
  </si>
  <si>
    <t>3945-GFWQL</t>
  </si>
  <si>
    <t>$ 524,31</t>
  </si>
  <si>
    <t>8290-YWKHZ</t>
  </si>
  <si>
    <t>$ 3992,8</t>
  </si>
  <si>
    <t>2454-RPBRZ</t>
  </si>
  <si>
    <t>$ 1378,7</t>
  </si>
  <si>
    <t>5649-ANRML</t>
  </si>
  <si>
    <t>$ 206,17</t>
  </si>
  <si>
    <t>6982-UQZLY</t>
  </si>
  <si>
    <t>$ 43,71</t>
  </si>
  <si>
    <t>3319-DWOEP</t>
  </si>
  <si>
    <t>$ 861,15</t>
  </si>
  <si>
    <t>5583-SXDAG</t>
  </si>
  <si>
    <t>1589-AGTLK</t>
  </si>
  <si>
    <t>$ 250,94</t>
  </si>
  <si>
    <t>7314-OXENN</t>
  </si>
  <si>
    <t>$ 267,01</t>
  </si>
  <si>
    <t>6680-WKXRZ</t>
  </si>
  <si>
    <t>$ 287,26</t>
  </si>
  <si>
    <t>6941-PMGEP</t>
  </si>
  <si>
    <t>$ 602,45</t>
  </si>
  <si>
    <t>7627-JKIAZ</t>
  </si>
  <si>
    <t>$ 4226,78</t>
  </si>
  <si>
    <t>0135-NMXAP</t>
  </si>
  <si>
    <t>$ 1224,96</t>
  </si>
  <si>
    <t>5054-IEXZT</t>
  </si>
  <si>
    <t>$ 118,17</t>
  </si>
  <si>
    <t>9139-WQQDY</t>
  </si>
  <si>
    <t>$ 6233,93</t>
  </si>
  <si>
    <t>0137-OCGAB</t>
  </si>
  <si>
    <t>$ 81,43</t>
  </si>
  <si>
    <t>8348-HFYIV</t>
  </si>
  <si>
    <t>2108-YKQTY</t>
  </si>
  <si>
    <t>$ 190,54</t>
  </si>
  <si>
    <t>0426-TIRNE</t>
  </si>
  <si>
    <t>$ 36,41</t>
  </si>
  <si>
    <t>3045-XETSH</t>
  </si>
  <si>
    <t>$ 1386,05</t>
  </si>
  <si>
    <t>6000-APYLU</t>
  </si>
  <si>
    <t>$ 896,16</t>
  </si>
  <si>
    <t>1527-SXDPN</t>
  </si>
  <si>
    <t>$ 7532,93</t>
  </si>
  <si>
    <t>9465-RWMXL</t>
  </si>
  <si>
    <t>$ 3170,19</t>
  </si>
  <si>
    <t>1660-HSOOQ</t>
  </si>
  <si>
    <t>$ 93,83</t>
  </si>
  <si>
    <t>4009-ALQFH</t>
  </si>
  <si>
    <t>$ 3560,05</t>
  </si>
  <si>
    <t>4576-CSAJH</t>
  </si>
  <si>
    <t>$ 1930,71</t>
  </si>
  <si>
    <t>6457-USBER</t>
  </si>
  <si>
    <t>$ 122,57</t>
  </si>
  <si>
    <t>8779-QRDMV</t>
  </si>
  <si>
    <t>5244-IRFIH</t>
  </si>
  <si>
    <t>$ 4022,29</t>
  </si>
  <si>
    <t>6702-OHFWR</t>
  </si>
  <si>
    <t>$ 43,3</t>
  </si>
  <si>
    <t>4102-OQUPX</t>
  </si>
  <si>
    <t>$ 121,76</t>
  </si>
  <si>
    <t>8696-JKZNU</t>
  </si>
  <si>
    <t>$ 3838,7</t>
  </si>
  <si>
    <t>1862-SKORY</t>
  </si>
  <si>
    <t>$ 1637,4</t>
  </si>
  <si>
    <t>8020-BWHYL</t>
  </si>
  <si>
    <t>$ 1267,3</t>
  </si>
  <si>
    <t>6168-WFVVF</t>
  </si>
  <si>
    <t>$ 252,12</t>
  </si>
  <si>
    <t>7450-NWRTR</t>
  </si>
  <si>
    <t>$ 1462,83</t>
  </si>
  <si>
    <t>6345-ULYRW</t>
  </si>
  <si>
    <t>$ 4996,18</t>
  </si>
  <si>
    <t>5383-MMTWC</t>
  </si>
  <si>
    <t>$ 981,8</t>
  </si>
  <si>
    <t>6664-FPDAC</t>
  </si>
  <si>
    <t>$ 7508,66</t>
  </si>
  <si>
    <t>1010-DIAUQ</t>
  </si>
  <si>
    <t>$ 596,85</t>
  </si>
  <si>
    <t>4636-QRJKY</t>
  </si>
  <si>
    <t>$ 719,57</t>
  </si>
  <si>
    <t>1009-IRMNA</t>
  </si>
  <si>
    <t>$ 249,88</t>
  </si>
  <si>
    <t>2382-BCKQJ</t>
  </si>
  <si>
    <t>$ 8433,61</t>
  </si>
  <si>
    <t>8329-IBCTI</t>
  </si>
  <si>
    <t>$ 25,73</t>
  </si>
  <si>
    <t>4607-CHPCA</t>
  </si>
  <si>
    <t>$ 3200,35</t>
  </si>
  <si>
    <t>5673-FSSMF</t>
  </si>
  <si>
    <t>$ 113,63</t>
  </si>
  <si>
    <t>1205-WNWPJ</t>
  </si>
  <si>
    <t>$ 59,5</t>
  </si>
  <si>
    <t>$ 431,63</t>
  </si>
  <si>
    <t>4143-HHPMK</t>
  </si>
  <si>
    <t>$ 6931,36</t>
  </si>
  <si>
    <t>9300-RENDD</t>
  </si>
  <si>
    <t>$ 83,08</t>
  </si>
  <si>
    <t>9787-XVQIU</t>
  </si>
  <si>
    <t>$ 114,74</t>
  </si>
  <si>
    <t>0431-APWVY</t>
  </si>
  <si>
    <t>$ 3111,63</t>
  </si>
  <si>
    <t>6100-QQHEB</t>
  </si>
  <si>
    <t>$ 1816,17</t>
  </si>
  <si>
    <t>1591-NFNLQ</t>
  </si>
  <si>
    <t>$ 4528,97</t>
  </si>
  <si>
    <t>5498-TXHLF</t>
  </si>
  <si>
    <t>$ 87,45</t>
  </si>
  <si>
    <t>$ 4260,67</t>
  </si>
  <si>
    <t>7587-RZNME</t>
  </si>
  <si>
    <t>$ 270,17</t>
  </si>
  <si>
    <t>2933-FILNV</t>
  </si>
  <si>
    <t>$ 36,55</t>
  </si>
  <si>
    <t>2645-QTLMB</t>
  </si>
  <si>
    <t>$ 753,35</t>
  </si>
  <si>
    <t>1396-QWFBJ</t>
  </si>
  <si>
    <t>$ 1672,17</t>
  </si>
  <si>
    <t>7239-HZZCX</t>
  </si>
  <si>
    <t>$ 49,08</t>
  </si>
  <si>
    <t>4228-ZGYUW</t>
  </si>
  <si>
    <t>$ 447,06</t>
  </si>
  <si>
    <t>4702-IOQDC</t>
  </si>
  <si>
    <t>6305-YLBMM</t>
  </si>
  <si>
    <t>$ 7435,88</t>
  </si>
  <si>
    <t>7845-URHJN</t>
  </si>
  <si>
    <t>$ 247,05</t>
  </si>
  <si>
    <t>1981-INRFU</t>
  </si>
  <si>
    <t>$ 181,14</t>
  </si>
  <si>
    <t>0877-SDMBN</t>
  </si>
  <si>
    <t>$ 7986,43</t>
  </si>
  <si>
    <t>4667-OHGKG</t>
  </si>
  <si>
    <t>7228-OMTPN</t>
  </si>
  <si>
    <t>$ 567,21</t>
  </si>
  <si>
    <t>5393-RXQSZ</t>
  </si>
  <si>
    <t>$ 98,92</t>
  </si>
  <si>
    <t>4471-KXAUH</t>
  </si>
  <si>
    <t>$ 4039,06</t>
  </si>
  <si>
    <t>2530-ENDWQ</t>
  </si>
  <si>
    <t>$ 9462,27</t>
  </si>
  <si>
    <t>6683-VLCTZ</t>
  </si>
  <si>
    <t>$ 2851,6</t>
  </si>
  <si>
    <t>8580-AECUZ</t>
  </si>
  <si>
    <t>$ 121,4</t>
  </si>
  <si>
    <t>4988-IQIGL</t>
  </si>
  <si>
    <t>$ 103,84</t>
  </si>
  <si>
    <t>5889-JTMUL</t>
  </si>
  <si>
    <t>$ 6516,7</t>
  </si>
  <si>
    <t>4958-XCBDQ</t>
  </si>
  <si>
    <t>$ 4885,45</t>
  </si>
  <si>
    <t>7130-VTEWQ</t>
  </si>
  <si>
    <t>$ 716,65</t>
  </si>
  <si>
    <t>4800-VHZKI</t>
  </si>
  <si>
    <t>$ 56,53</t>
  </si>
  <si>
    <t>2276-YDAVZ</t>
  </si>
  <si>
    <t>$ 350,26</t>
  </si>
  <si>
    <t>1262-OPMFY</t>
  </si>
  <si>
    <t>$ 941,65</t>
  </si>
  <si>
    <t>7198-GLXTC</t>
  </si>
  <si>
    <t>$ 240,97</t>
  </si>
  <si>
    <t>6849-WLEYG</t>
  </si>
  <si>
    <t>$ 31,66</t>
  </si>
  <si>
    <t>8042-JVNFH</t>
  </si>
  <si>
    <t>$ 106,63</t>
  </si>
  <si>
    <t>1963-VAUKV</t>
  </si>
  <si>
    <t>$ 42,52</t>
  </si>
  <si>
    <t>4597-ELFTS</t>
  </si>
  <si>
    <t>$ 1478,48</t>
  </si>
  <si>
    <t>4612-THJBS</t>
  </si>
  <si>
    <t>$ 7447,13</t>
  </si>
  <si>
    <t>7632-MNYOY</t>
  </si>
  <si>
    <t>$ 8085,45</t>
  </si>
  <si>
    <t>8603-IJWDN</t>
  </si>
  <si>
    <t>$ 92,03</t>
  </si>
  <si>
    <t>0963-ZBDRN</t>
  </si>
  <si>
    <t>$ 3990,12</t>
  </si>
  <si>
    <t>4910-AQFFX</t>
  </si>
  <si>
    <t>$ 956,28</t>
  </si>
  <si>
    <t>5196-SGOAK</t>
  </si>
  <si>
    <t>5685-IIXLY</t>
  </si>
  <si>
    <t>$ 414,76</t>
  </si>
  <si>
    <t>3923-CSIHK</t>
  </si>
  <si>
    <t>$ 71,05</t>
  </si>
  <si>
    <t>$ 3674,85</t>
  </si>
  <si>
    <t>8166-ZZTFS</t>
  </si>
  <si>
    <t>$ 6697,3</t>
  </si>
  <si>
    <t>4713-LZDRV</t>
  </si>
  <si>
    <t>$ 258,87</t>
  </si>
  <si>
    <t>0875-CABNR</t>
  </si>
  <si>
    <t>$ 1034,05</t>
  </si>
  <si>
    <t>6599-CEBNN</t>
  </si>
  <si>
    <t>$ 73,95</t>
  </si>
  <si>
    <t>$ 2577,15</t>
  </si>
  <si>
    <t>2024-BASKD</t>
  </si>
  <si>
    <t>$ 106,76</t>
  </si>
  <si>
    <t>1038-ZAGBI</t>
  </si>
  <si>
    <t>$ 681,4</t>
  </si>
  <si>
    <t>9651-GTSAQ</t>
  </si>
  <si>
    <t>$ 7364,52</t>
  </si>
  <si>
    <t>8945-MUQUF</t>
  </si>
  <si>
    <t>$ 7120,87</t>
  </si>
  <si>
    <t>5976-JCJRH</t>
  </si>
  <si>
    <t>$ 1055,4</t>
  </si>
  <si>
    <t>6598-RFFVI</t>
  </si>
  <si>
    <t>$ 59,88</t>
  </si>
  <si>
    <t>9306-CPCBC</t>
  </si>
  <si>
    <t>$ 316,92</t>
  </si>
  <si>
    <t>8515-OCTJS</t>
  </si>
  <si>
    <t>$ 1185,85</t>
  </si>
  <si>
    <t>5590-YRFJT</t>
  </si>
  <si>
    <t>$ 482,8</t>
  </si>
  <si>
    <t>5057-LCOUI</t>
  </si>
  <si>
    <t>$ 2011,4</t>
  </si>
  <si>
    <t>9102-IAYHT</t>
  </si>
  <si>
    <t>$ 2263,52</t>
  </si>
  <si>
    <t>9033-EOXWV</t>
  </si>
  <si>
    <t>$ 1335</t>
  </si>
  <si>
    <t>3976-BWUCK</t>
  </si>
  <si>
    <t>$ 3014,75</t>
  </si>
  <si>
    <t>8058-JMEQO</t>
  </si>
  <si>
    <t>$ 878,69</t>
  </si>
  <si>
    <t>1771-OADNZ</t>
  </si>
  <si>
    <t>$ 3821,22</t>
  </si>
  <si>
    <t>9248-OJYKK</t>
  </si>
  <si>
    <t>$ 90,29</t>
  </si>
  <si>
    <t>0887-HJGAR</t>
  </si>
  <si>
    <t>4952-YSOGZ</t>
  </si>
  <si>
    <t>$ 397,86</t>
  </si>
  <si>
    <t>6275-YDUVO</t>
  </si>
  <si>
    <t>$ 226,8</t>
  </si>
  <si>
    <t>8565-CLBZW</t>
  </si>
  <si>
    <t>$ 2836,33</t>
  </si>
  <si>
    <t>5569-KGJHX</t>
  </si>
  <si>
    <t>$ 932,54</t>
  </si>
  <si>
    <t>9378-FXTIZ</t>
  </si>
  <si>
    <t>$ 5989,05</t>
  </si>
  <si>
    <t>1240-KNSEZ</t>
  </si>
  <si>
    <t>$ 60,93</t>
  </si>
  <si>
    <t>1565-RHDJD</t>
  </si>
  <si>
    <t>$ 500,43</t>
  </si>
  <si>
    <t>3585-ISXZP</t>
  </si>
  <si>
    <t>$ 1015,38</t>
  </si>
  <si>
    <t>1236-WFCDV</t>
  </si>
  <si>
    <t>$ 1424,44</t>
  </si>
  <si>
    <t>8111-SLLHI</t>
  </si>
  <si>
    <t>$ 5581,55</t>
  </si>
  <si>
    <t>0529-ONKER</t>
  </si>
  <si>
    <t>$ 75,65</t>
  </si>
  <si>
    <t>$ 1842,35</t>
  </si>
  <si>
    <t>8699-ASUFO</t>
  </si>
  <si>
    <t>$ 557,88</t>
  </si>
  <si>
    <t>1254-IZEYF</t>
  </si>
  <si>
    <t>$ 4406,81</t>
  </si>
  <si>
    <t>6015-VVHHE</t>
  </si>
  <si>
    <t>$ 83,15</t>
  </si>
  <si>
    <t>$ 655,2</t>
  </si>
  <si>
    <t>0504-HHAPI</t>
  </si>
  <si>
    <t>$ 2925,13</t>
  </si>
  <si>
    <t>3776-EKTKM</t>
  </si>
  <si>
    <t>5698-BQJOH</t>
  </si>
  <si>
    <t>$ 1102,14</t>
  </si>
  <si>
    <t>2189-WWOEW</t>
  </si>
  <si>
    <t>$ 1639</t>
  </si>
  <si>
    <t>3927-NLNRY</t>
  </si>
  <si>
    <t>$ 5703,76</t>
  </si>
  <si>
    <t>9415-DPEWS</t>
  </si>
  <si>
    <t>$ 1867,36</t>
  </si>
  <si>
    <t>2886-KEFUM</t>
  </si>
  <si>
    <t>$ 7055,34</t>
  </si>
  <si>
    <t>3143-ILDAL</t>
  </si>
  <si>
    <t>$ 6547,56</t>
  </si>
  <si>
    <t>4892-VLANZ</t>
  </si>
  <si>
    <t>$ 29,46</t>
  </si>
  <si>
    <t>3208-YPIOE</t>
  </si>
  <si>
    <t>$ 4428,28</t>
  </si>
  <si>
    <t>5134-IKDAY</t>
  </si>
  <si>
    <t>$ 80,88</t>
  </si>
  <si>
    <t>2619-WFQWU</t>
  </si>
  <si>
    <t>$ 72,39</t>
  </si>
  <si>
    <t>9058-HRZSV</t>
  </si>
  <si>
    <t>$ 8616,95</t>
  </si>
  <si>
    <t>4522-AKYLR</t>
  </si>
  <si>
    <t>$ 54,8</t>
  </si>
  <si>
    <t>$ 867,93</t>
  </si>
  <si>
    <t>5876-QMYLD</t>
  </si>
  <si>
    <t>$ 824,96</t>
  </si>
  <si>
    <t>8883-GRDWQ</t>
  </si>
  <si>
    <t>$ 1502,1</t>
  </si>
  <si>
    <t>1251-STYSZ</t>
  </si>
  <si>
    <t>$ 368,7</t>
  </si>
  <si>
    <t>1016-DJTSV</t>
  </si>
  <si>
    <t>$ 907,65</t>
  </si>
  <si>
    <t>3170-NMYVV</t>
  </si>
  <si>
    <t>$ 2278,4</t>
  </si>
  <si>
    <t>0913-XWSCN</t>
  </si>
  <si>
    <t>$ 7017,35</t>
  </si>
  <si>
    <t>7601-GNDYK</t>
  </si>
  <si>
    <t>$ 1416,7</t>
  </si>
  <si>
    <t>4957-TREIR</t>
  </si>
  <si>
    <t>$ 309,8</t>
  </si>
  <si>
    <t>5149-TGWDZ</t>
  </si>
  <si>
    <t>$ 3001,91</t>
  </si>
  <si>
    <t>0831-JNISG</t>
  </si>
  <si>
    <t>$ 3053,39</t>
  </si>
  <si>
    <t>0887-WBJVH</t>
  </si>
  <si>
    <t>$ 93,45</t>
  </si>
  <si>
    <t>$ 6904,75</t>
  </si>
  <si>
    <t>9764-REAFF</t>
  </si>
  <si>
    <t>$ 18,4</t>
  </si>
  <si>
    <t>$ 2650,26</t>
  </si>
  <si>
    <t>3963-RYFNS</t>
  </si>
  <si>
    <t>$ 116,45</t>
  </si>
  <si>
    <t>$ 11596,99</t>
  </si>
  <si>
    <t>2430-RRYUW</t>
  </si>
  <si>
    <t>$ 4228,66</t>
  </si>
  <si>
    <t>1306-RPWXZ</t>
  </si>
  <si>
    <t>$ 2577,95</t>
  </si>
  <si>
    <t>7244-KXYZN</t>
  </si>
  <si>
    <t>$ 670,87</t>
  </si>
  <si>
    <t>7446-SFAOA</t>
  </si>
  <si>
    <t>$ 1291,37</t>
  </si>
  <si>
    <t>5569-IDSEY</t>
  </si>
  <si>
    <t>$ 9538,96</t>
  </si>
  <si>
    <t>6869-FGJJC</t>
  </si>
  <si>
    <t>$ 6728,23</t>
  </si>
  <si>
    <t>9483-GCPWE</t>
  </si>
  <si>
    <t>$ 436,31</t>
  </si>
  <si>
    <t>1469-LBJQJ</t>
  </si>
  <si>
    <t>$ 9724,03</t>
  </si>
  <si>
    <t>7602-DBTOU</t>
  </si>
  <si>
    <t>$ 4102,43</t>
  </si>
  <si>
    <t>5018-GWURO</t>
  </si>
  <si>
    <t>$ 7300,16</t>
  </si>
  <si>
    <t>6917-FIJHC</t>
  </si>
  <si>
    <t>$ 3718,56</t>
  </si>
  <si>
    <t>5567-GZKQY</t>
  </si>
  <si>
    <t>$ 2828</t>
  </si>
  <si>
    <t>1320-GVNHT</t>
  </si>
  <si>
    <t>$ 9804,61</t>
  </si>
  <si>
    <t>2750-BJLSB</t>
  </si>
  <si>
    <t>$ 4845,75</t>
  </si>
  <si>
    <t>2673-CXQEU</t>
  </si>
  <si>
    <t>$ 8778,78</t>
  </si>
  <si>
    <t>5701-YVSVF</t>
  </si>
  <si>
    <t>$ 82,9</t>
  </si>
  <si>
    <t>$ 1200,7</t>
  </si>
  <si>
    <t>8166-ORCHU</t>
  </si>
  <si>
    <t>$ 4525,32</t>
  </si>
  <si>
    <t>9233-PSYHO</t>
  </si>
  <si>
    <t>$ 4770,3</t>
  </si>
  <si>
    <t>3597-MVHJT</t>
  </si>
  <si>
    <t>$ 3544,84</t>
  </si>
  <si>
    <t>5844-QVTAT</t>
  </si>
  <si>
    <t>$ 58,45</t>
  </si>
  <si>
    <t>$ 2245,47</t>
  </si>
  <si>
    <t>2782-LFZVW</t>
  </si>
  <si>
    <t>$ 941,87</t>
  </si>
  <si>
    <t>4018-PPNDW</t>
  </si>
  <si>
    <t>$ 2365,95</t>
  </si>
  <si>
    <t>2267-FPIMA</t>
  </si>
  <si>
    <t>$ 5793,9</t>
  </si>
  <si>
    <t>2632-TACXW</t>
  </si>
  <si>
    <t>$ 23,65</t>
  </si>
  <si>
    <t>$ 1969,17</t>
  </si>
  <si>
    <t>7439-DKZTW</t>
  </si>
  <si>
    <t>$ 146,48</t>
  </si>
  <si>
    <t>7722-VJRQD</t>
  </si>
  <si>
    <t>$ 4549,05</t>
  </si>
  <si>
    <t>7996-BPXHY</t>
  </si>
  <si>
    <t>$ 789,97</t>
  </si>
  <si>
    <t>3097-FQTVJ</t>
  </si>
  <si>
    <t>$ 1223,99</t>
  </si>
  <si>
    <t>8922-NPKBJ</t>
  </si>
  <si>
    <t>$ 2309,16</t>
  </si>
  <si>
    <t>5762-TJXGK</t>
  </si>
  <si>
    <t>$ 3038,55</t>
  </si>
  <si>
    <t>4132-KALRO</t>
  </si>
  <si>
    <t>$ 441,01</t>
  </si>
  <si>
    <t>4979-HPRFL</t>
  </si>
  <si>
    <t>$ 3482,36</t>
  </si>
  <si>
    <t>5196-WPYOW</t>
  </si>
  <si>
    <t>$ 4431,56</t>
  </si>
  <si>
    <t>4385-ZKVNW</t>
  </si>
  <si>
    <t>$ 4726,86</t>
  </si>
  <si>
    <t>5172-RKOCB</t>
  </si>
  <si>
    <t>$ 9405,72</t>
  </si>
  <si>
    <t>7740-KKCXF</t>
  </si>
  <si>
    <t>$ 30,05</t>
  </si>
  <si>
    <t>$ 1529,45</t>
  </si>
  <si>
    <t>5286-YHCVC</t>
  </si>
  <si>
    <t>$ 10385,38</t>
  </si>
  <si>
    <t>4712-AUQZO</t>
  </si>
  <si>
    <t>$ 550,35</t>
  </si>
  <si>
    <t>6286-SUUWT</t>
  </si>
  <si>
    <t>$ 47,03</t>
  </si>
  <si>
    <t>7268-WNTCP</t>
  </si>
  <si>
    <t>$ 1413,29</t>
  </si>
  <si>
    <t>0927-CNGRH</t>
  </si>
  <si>
    <t>$ 50,18</t>
  </si>
  <si>
    <t>3118-UHVVQ</t>
  </si>
  <si>
    <t>$ 3075,66</t>
  </si>
  <si>
    <t>9770-LXDBK</t>
  </si>
  <si>
    <t>$ 107,52</t>
  </si>
  <si>
    <t>0423-UDIJQ</t>
  </si>
  <si>
    <t>$ 511,89</t>
  </si>
  <si>
    <t>1697-NVVGY</t>
  </si>
  <si>
    <t>$ 1864,41</t>
  </si>
  <si>
    <t>9286-BHDQG</t>
  </si>
  <si>
    <t>$ 3139,8</t>
  </si>
  <si>
    <t>6496-JDSSB</t>
  </si>
  <si>
    <t>$ 943,96</t>
  </si>
  <si>
    <t>7982-VCELR</t>
  </si>
  <si>
    <t>$ 4242,43</t>
  </si>
  <si>
    <t>8823-RLPWL</t>
  </si>
  <si>
    <t>$ 11032,77</t>
  </si>
  <si>
    <t>9330-DHBFL</t>
  </si>
  <si>
    <t>$ 1772,08</t>
  </si>
  <si>
    <t>9408-HRXRK</t>
  </si>
  <si>
    <t>$ 105,15</t>
  </si>
  <si>
    <t>$ 6867,5</t>
  </si>
  <si>
    <t>1866-NXPSP</t>
  </si>
  <si>
    <t>$ 3932,15</t>
  </si>
  <si>
    <t>6022-KOUQO</t>
  </si>
  <si>
    <t>4403-BWPAY</t>
  </si>
  <si>
    <t>$ 790,7</t>
  </si>
  <si>
    <t>4703-MQYKT</t>
  </si>
  <si>
    <t>$ 743,41</t>
  </si>
  <si>
    <t>3981-QSVQI</t>
  </si>
  <si>
    <t>$ 346,1</t>
  </si>
  <si>
    <t>6176-YJWAS</t>
  </si>
  <si>
    <t>$ 9871,85</t>
  </si>
  <si>
    <t>3913-RDSJZ</t>
  </si>
  <si>
    <t>$ 4875,91</t>
  </si>
  <si>
    <t>9762-YAQAA</t>
  </si>
  <si>
    <t>$ 4654,02</t>
  </si>
  <si>
    <t>4188-FRABG</t>
  </si>
  <si>
    <t>$ 103,05</t>
  </si>
  <si>
    <t>$ 7737,78</t>
  </si>
  <si>
    <t>9715-SBVSU</t>
  </si>
  <si>
    <t>$ 985,91</t>
  </si>
  <si>
    <t>7879-CGSFV</t>
  </si>
  <si>
    <t>$ 7872,5</t>
  </si>
  <si>
    <t>8750-QWZAJ</t>
  </si>
  <si>
    <t>$ 4769,55</t>
  </si>
  <si>
    <t>6147-CBCRA</t>
  </si>
  <si>
    <t>$ 806,4</t>
  </si>
  <si>
    <t>1722-LDZJS</t>
  </si>
  <si>
    <t>$ 2151,47</t>
  </si>
  <si>
    <t>9714-EDSUC</t>
  </si>
  <si>
    <t>$ 406,55</t>
  </si>
  <si>
    <t>9625-QNLUX</t>
  </si>
  <si>
    <t>$ 8560,88</t>
  </si>
  <si>
    <t>3323-CPBWR</t>
  </si>
  <si>
    <t>$ 2280,95</t>
  </si>
  <si>
    <t>6576-FBXOJ</t>
  </si>
  <si>
    <t>$ 887,07</t>
  </si>
  <si>
    <t>1094-BKOSX</t>
  </si>
  <si>
    <t>$ 2264,5</t>
  </si>
  <si>
    <t>6906-MPARY</t>
  </si>
  <si>
    <t>$ 4778,95</t>
  </si>
  <si>
    <t>1960-UOTYM</t>
  </si>
  <si>
    <t>$ 4875,86</t>
  </si>
  <si>
    <t>8217-QYOHV</t>
  </si>
  <si>
    <t>$ 55,75</t>
  </si>
  <si>
    <t>$ 421,55</t>
  </si>
  <si>
    <t>1304-SEGFY</t>
  </si>
  <si>
    <t>$ 7025,62</t>
  </si>
  <si>
    <t>2405-LBMUW</t>
  </si>
  <si>
    <t>$ 3108,75</t>
  </si>
  <si>
    <t>7164-BPTUT</t>
  </si>
  <si>
    <t>$ 5515,42</t>
  </si>
  <si>
    <t>3179-GBRWV</t>
  </si>
  <si>
    <t>$ 2241,75</t>
  </si>
  <si>
    <t>2277-BKJKN</t>
  </si>
  <si>
    <t>$ 8775,75</t>
  </si>
  <si>
    <t>5198-EFNBM</t>
  </si>
  <si>
    <t>$ 7857,14</t>
  </si>
  <si>
    <t>7643-RCHXS</t>
  </si>
  <si>
    <t>$ 3899,77</t>
  </si>
  <si>
    <t>4939-KYYPY</t>
  </si>
  <si>
    <t>$ 2528,03</t>
  </si>
  <si>
    <t>7010-BRBUU</t>
  </si>
  <si>
    <t>$ 3148,73</t>
  </si>
  <si>
    <t>3737-XBQDD</t>
  </si>
  <si>
    <t>$ 2443,92</t>
  </si>
  <si>
    <t>7398-HPYZQ</t>
  </si>
  <si>
    <t>$ 8433,18</t>
  </si>
  <si>
    <t>6922-NCEDI</t>
  </si>
  <si>
    <t>$ 21,2</t>
  </si>
  <si>
    <t>$ 3961,93</t>
  </si>
  <si>
    <t>1393-IMKZG</t>
  </si>
  <si>
    <t>8929-KSWIH</t>
  </si>
  <si>
    <t>$ 2637</t>
  </si>
  <si>
    <t>8566-YPRGL</t>
  </si>
  <si>
    <t>$ 52,52</t>
  </si>
  <si>
    <t>4324-AHJKS</t>
  </si>
  <si>
    <t>$ 424,55</t>
  </si>
  <si>
    <t>7754-IXRMC</t>
  </si>
  <si>
    <t>$ 57,81</t>
  </si>
  <si>
    <t>9581-GVBXT</t>
  </si>
  <si>
    <t>$ 34,8</t>
  </si>
  <si>
    <t>$ 1980,3</t>
  </si>
  <si>
    <t>6992-TKNYO</t>
  </si>
  <si>
    <t>$ 3889,63</t>
  </si>
  <si>
    <t>9426-SXNHE</t>
  </si>
  <si>
    <t>$ 18,75</t>
  </si>
  <si>
    <t>$ 62,99</t>
  </si>
  <si>
    <t>8780-RSYYU</t>
  </si>
  <si>
    <t>$ 682,1</t>
  </si>
  <si>
    <t>6522-OIQSX</t>
  </si>
  <si>
    <t>$ 3772,5</t>
  </si>
  <si>
    <t>3569-VLDHH</t>
  </si>
  <si>
    <t>$ 6960</t>
  </si>
  <si>
    <t>6261-LHRTG</t>
  </si>
  <si>
    <t>$ 2442,74</t>
  </si>
  <si>
    <t>7673-BQGKU</t>
  </si>
  <si>
    <t>$ 2128,93</t>
  </si>
  <si>
    <t>4254-QPEDE</t>
  </si>
  <si>
    <t>$ 3330,1</t>
  </si>
  <si>
    <t>7094-MSZAO</t>
  </si>
  <si>
    <t>$ 356,8</t>
  </si>
  <si>
    <t>3726-TBHQT</t>
  </si>
  <si>
    <t>$ 9982,85</t>
  </si>
  <si>
    <t>6394-HHHZM</t>
  </si>
  <si>
    <t>$ 172,73</t>
  </si>
  <si>
    <t>9494-MRNYX</t>
  </si>
  <si>
    <t>$ 966,1</t>
  </si>
  <si>
    <t>6341-AEVKX</t>
  </si>
  <si>
    <t>$ 9400,55</t>
  </si>
  <si>
    <t>6705-LXORM</t>
  </si>
  <si>
    <t>$ 329,7</t>
  </si>
  <si>
    <t>6507-ZJSUR</t>
  </si>
  <si>
    <t>$ 3224,11</t>
  </si>
  <si>
    <t>9681-KYGYB</t>
  </si>
  <si>
    <t>$ 5433,45</t>
  </si>
  <si>
    <t>1730-ZMAME</t>
  </si>
  <si>
    <t>$ 4220,84</t>
  </si>
  <si>
    <t>7233-PAHHL</t>
  </si>
  <si>
    <t>$ 6124,77</t>
  </si>
  <si>
    <t>4827-USJHP</t>
  </si>
  <si>
    <t>$ 1102,65</t>
  </si>
  <si>
    <t>8181-YHCMF</t>
  </si>
  <si>
    <t>$ 4109</t>
  </si>
  <si>
    <t>2085-JVGAD</t>
  </si>
  <si>
    <t>$ 732,13</t>
  </si>
  <si>
    <t>5285-MVEHD</t>
  </si>
  <si>
    <t>$ 7978,25</t>
  </si>
  <si>
    <t>4079-WWQQQ</t>
  </si>
  <si>
    <t>$ 65,55</t>
  </si>
  <si>
    <t>$ 4807,45</t>
  </si>
  <si>
    <t>2245-ADZFJ</t>
  </si>
  <si>
    <t>$ 3355,72</t>
  </si>
  <si>
    <t>5442-PPTJY</t>
  </si>
  <si>
    <t>$ 314,87</t>
  </si>
  <si>
    <t>8543-MSDMF</t>
  </si>
  <si>
    <t>$ 77,4</t>
  </si>
  <si>
    <t>$ 339,41</t>
  </si>
  <si>
    <t>4003-OCTMP</t>
  </si>
  <si>
    <t>$ 64</t>
  </si>
  <si>
    <t>$ 2803,55</t>
  </si>
  <si>
    <t>3352-RICWQ</t>
  </si>
  <si>
    <t>$ 355,82</t>
  </si>
  <si>
    <t>5197-LQXXH</t>
  </si>
  <si>
    <t>$ 6809,17</t>
  </si>
  <si>
    <t>4900-MSOMT</t>
  </si>
  <si>
    <t>$ 9250,84</t>
  </si>
  <si>
    <t>2916-BQZLN</t>
  </si>
  <si>
    <t>$ 1819,55</t>
  </si>
  <si>
    <t>0969-RGKCU</t>
  </si>
  <si>
    <t>$ 2264</t>
  </si>
  <si>
    <t>9026-LHEVG</t>
  </si>
  <si>
    <t>$ 40,75</t>
  </si>
  <si>
    <t>$ 379,4</t>
  </si>
  <si>
    <t>4632-XJMEX</t>
  </si>
  <si>
    <t>$ 62,85</t>
  </si>
  <si>
    <t>$ 5953,43</t>
  </si>
  <si>
    <t>5345-BMKWB</t>
  </si>
  <si>
    <t>$ 198,19</t>
  </si>
  <si>
    <t>1360-XFJMR</t>
  </si>
  <si>
    <t>$ 8531,69</t>
  </si>
  <si>
    <t>1384-RCUXW</t>
  </si>
  <si>
    <t>$ 1795,78</t>
  </si>
  <si>
    <t>3420-YJLQT</t>
  </si>
  <si>
    <t>$ 202,87</t>
  </si>
  <si>
    <t>1223-UNPKS</t>
  </si>
  <si>
    <t>$ 477,4</t>
  </si>
  <si>
    <t>9027-TMATR</t>
  </si>
  <si>
    <t>$ 5092,19</t>
  </si>
  <si>
    <t>7929-SKFGK</t>
  </si>
  <si>
    <t>$ 9761,9</t>
  </si>
  <si>
    <t>2458-EOMRE</t>
  </si>
  <si>
    <t>$ 1274,51</t>
  </si>
  <si>
    <t>8097-OMULG</t>
  </si>
  <si>
    <t>$ 76,75</t>
  </si>
  <si>
    <t>$ 5482,36</t>
  </si>
  <si>
    <t>6603-QWSPR</t>
  </si>
  <si>
    <t>$ 5173,76</t>
  </si>
  <si>
    <t>2335-GSODA</t>
  </si>
  <si>
    <t>$ 857,75</t>
  </si>
  <si>
    <t>1241-FPMOF</t>
  </si>
  <si>
    <t>$ 2168,01</t>
  </si>
  <si>
    <t>6575-SUVOI</t>
  </si>
  <si>
    <t>$ 2517,65</t>
  </si>
  <si>
    <t>8309-IEYJD</t>
  </si>
  <si>
    <t>$ 133,21</t>
  </si>
  <si>
    <t>5828-DWPIL</t>
  </si>
  <si>
    <t>$ 5913,42</t>
  </si>
  <si>
    <t>5924-SNGKP</t>
  </si>
  <si>
    <t>$ 1089,23</t>
  </si>
  <si>
    <t>2181-UAESM</t>
  </si>
  <si>
    <t>$ 144,68</t>
  </si>
  <si>
    <t>5846-NEQVZ</t>
  </si>
  <si>
    <t>$ 5145,93</t>
  </si>
  <si>
    <t>2001-MCUUW</t>
  </si>
  <si>
    <t>$ 6628,2</t>
  </si>
  <si>
    <t>7296-PIXQY</t>
  </si>
  <si>
    <t>$ 1368,5</t>
  </si>
  <si>
    <t>9091-WTUUY</t>
  </si>
  <si>
    <t>$ 6095,11</t>
  </si>
  <si>
    <t>1927-QEWMY</t>
  </si>
  <si>
    <t>$ 4663,77</t>
  </si>
  <si>
    <t>5656-MJEFC</t>
  </si>
  <si>
    <t>$ 48,15</t>
  </si>
  <si>
    <t>$ 2032,3</t>
  </si>
  <si>
    <t>8220-OCUFY</t>
  </si>
  <si>
    <t>$ 1413,96</t>
  </si>
  <si>
    <t>9251-WNSOD</t>
  </si>
  <si>
    <t>$ 5380,02</t>
  </si>
  <si>
    <t>6188-UXBBR</t>
  </si>
  <si>
    <t>$ 1215,27</t>
  </si>
  <si>
    <t>7055-JCGNI</t>
  </si>
  <si>
    <t>$ 10915,85</t>
  </si>
  <si>
    <t>5837-LXSDN</t>
  </si>
  <si>
    <t>$ 1965,57</t>
  </si>
  <si>
    <t>6295-OSINB</t>
  </si>
  <si>
    <t>$ 8386,33</t>
  </si>
  <si>
    <t>0960-HUWBM</t>
  </si>
  <si>
    <t>$ 9268,85</t>
  </si>
  <si>
    <t>2706-QZIHY</t>
  </si>
  <si>
    <t>$ 1088,1</t>
  </si>
  <si>
    <t>1335-HQMKX</t>
  </si>
  <si>
    <t>$ 10642,35</t>
  </si>
  <si>
    <t>5294-DMSFH</t>
  </si>
  <si>
    <t>$ 87,8</t>
  </si>
  <si>
    <t>$ 3596,73</t>
  </si>
  <si>
    <t>6088-BXMRG</t>
  </si>
  <si>
    <t>$ 98,85</t>
  </si>
  <si>
    <t>$ 3858,88</t>
  </si>
  <si>
    <t>2984-TBYKU</t>
  </si>
  <si>
    <t>$ 10052,49</t>
  </si>
  <si>
    <t>5640-CAXOA</t>
  </si>
  <si>
    <t>$ 1187,05</t>
  </si>
  <si>
    <t>2436-QBZFP</t>
  </si>
  <si>
    <t>$ 39,2</t>
  </si>
  <si>
    <t>$ 899,9</t>
  </si>
  <si>
    <t>7298-IZWLY</t>
  </si>
  <si>
    <t>$ 43,37</t>
  </si>
  <si>
    <t>9066-QRSDU</t>
  </si>
  <si>
    <t>$ 3287,07</t>
  </si>
  <si>
    <t>3370-HXOPH</t>
  </si>
  <si>
    <t>$ 300,65</t>
  </si>
  <si>
    <t>6828-HMKWP</t>
  </si>
  <si>
    <t>$ 858,45</t>
  </si>
  <si>
    <t>6728-CZFEI</t>
  </si>
  <si>
    <t>$ 995,07</t>
  </si>
  <si>
    <t>9236-NDUCW</t>
  </si>
  <si>
    <t>$ 770,4</t>
  </si>
  <si>
    <t>7956-XQWGU</t>
  </si>
  <si>
    <t>$ 500,59</t>
  </si>
  <si>
    <t>2739-CACDQ</t>
  </si>
  <si>
    <t>$ 1488,07</t>
  </si>
  <si>
    <t>8495-LJDFO</t>
  </si>
  <si>
    <t>$ 8574,34</t>
  </si>
  <si>
    <t>9803-FTJCG</t>
  </si>
  <si>
    <t>$ 5093,05</t>
  </si>
  <si>
    <t>2320-SLKMB</t>
  </si>
  <si>
    <t>$ 1183,8</t>
  </si>
  <si>
    <t>2604-XVDAM</t>
  </si>
  <si>
    <t>$ 619,67</t>
  </si>
  <si>
    <t>2612-PHGOX</t>
  </si>
  <si>
    <t>$ 5240,56</t>
  </si>
  <si>
    <t>3097-PYWXL</t>
  </si>
  <si>
    <t>$ 197,1</t>
  </si>
  <si>
    <t>7225-IILWY</t>
  </si>
  <si>
    <t>$ 3510,59</t>
  </si>
  <si>
    <t>5542-TBBWB</t>
  </si>
  <si>
    <t>$ 89,26</t>
  </si>
  <si>
    <t>4962-CHQPW</t>
  </si>
  <si>
    <t>$ 593,05</t>
  </si>
  <si>
    <t>6817-WTYHE</t>
  </si>
  <si>
    <t>$ 121,21</t>
  </si>
  <si>
    <t>5482-VXSXJ</t>
  </si>
  <si>
    <t>$ 3180,3</t>
  </si>
  <si>
    <t>8417-GSODA</t>
  </si>
  <si>
    <t>$ 2937,47</t>
  </si>
  <si>
    <t>0795-GMVQO</t>
  </si>
  <si>
    <t>$ 8882,11</t>
  </si>
  <si>
    <t>2587-EKXTS</t>
  </si>
  <si>
    <t>$ 111,5</t>
  </si>
  <si>
    <t>$ 6870,95</t>
  </si>
  <si>
    <t>2434-EEVDB</t>
  </si>
  <si>
    <t>$ 6029,98</t>
  </si>
  <si>
    <t>0906-QVPMS</t>
  </si>
  <si>
    <t>$ 10920,57</t>
  </si>
  <si>
    <t>7504-UWHNB</t>
  </si>
  <si>
    <t>$ 2832,1</t>
  </si>
  <si>
    <t>5075-JSDKI</t>
  </si>
  <si>
    <t>$ 3925,67</t>
  </si>
  <si>
    <t>1945-XISKS</t>
  </si>
  <si>
    <t>$ 3546,87</t>
  </si>
  <si>
    <t>9795-VOWON</t>
  </si>
  <si>
    <t>$ 150,85</t>
  </si>
  <si>
    <t>9909-IDLEK</t>
  </si>
  <si>
    <t>$ 2667,9</t>
  </si>
  <si>
    <t>7718-UPSKJ</t>
  </si>
  <si>
    <t>$ 8916,04</t>
  </si>
  <si>
    <t>1116-FRYVH</t>
  </si>
  <si>
    <t>$ 2108,65</t>
  </si>
  <si>
    <t>8241-JUIQO</t>
  </si>
  <si>
    <t>$ 2916,86</t>
  </si>
  <si>
    <t>3229-USWAR</t>
  </si>
  <si>
    <t>$ 2908,18</t>
  </si>
  <si>
    <t>7054-ENNGU</t>
  </si>
  <si>
    <t>$ 579,91</t>
  </si>
  <si>
    <t>3413-CSSTH</t>
  </si>
  <si>
    <t>$ 2508,15</t>
  </si>
  <si>
    <t>0042-JVWOJ</t>
  </si>
  <si>
    <t>$ 1430,8</t>
  </si>
  <si>
    <t>0480-KYJVA</t>
  </si>
  <si>
    <t>$ 5161,94</t>
  </si>
  <si>
    <t>2911-IJORQ</t>
  </si>
  <si>
    <t>$ 4996,93</t>
  </si>
  <si>
    <t>6810-VCAEX</t>
  </si>
  <si>
    <t>$ 1798,65</t>
  </si>
  <si>
    <t>3597-YASZG</t>
  </si>
  <si>
    <t>$ 10103,15</t>
  </si>
  <si>
    <t>9391-DXGGG</t>
  </si>
  <si>
    <t>$ 5547,91</t>
  </si>
  <si>
    <t>9693-XMUOB</t>
  </si>
  <si>
    <t>$ 2997,45</t>
  </si>
  <si>
    <t>2391-IPLOP</t>
  </si>
  <si>
    <t>$ 4158,15</t>
  </si>
  <si>
    <t>7013-PSXHK</t>
  </si>
  <si>
    <t>$ 4561,85</t>
  </si>
  <si>
    <t>1459-QNFQT</t>
  </si>
  <si>
    <t>$ 4121,08</t>
  </si>
  <si>
    <t>2007-QVGAW</t>
  </si>
  <si>
    <t>$ 4462,13</t>
  </si>
  <si>
    <t>7607-QKKTJ</t>
  </si>
  <si>
    <t>$ 5934,1</t>
  </si>
  <si>
    <t>9802-CAQUT</t>
  </si>
  <si>
    <t>$ 10411,33</t>
  </si>
  <si>
    <t>6242-SGYTS</t>
  </si>
  <si>
    <t>$ 6768,97</t>
  </si>
  <si>
    <t>4232-JGKIY</t>
  </si>
  <si>
    <t>$ 45,57</t>
  </si>
  <si>
    <t>8295-KMENE</t>
  </si>
  <si>
    <t>$ 5272,21</t>
  </si>
  <si>
    <t>7030-FZTFM</t>
  </si>
  <si>
    <t>$ 11315,79</t>
  </si>
  <si>
    <t>2520-SGTTA</t>
  </si>
  <si>
    <t>$ 400,5</t>
  </si>
  <si>
    <t>8671-KKKOS</t>
  </si>
  <si>
    <t>$ 2062,15</t>
  </si>
  <si>
    <t>9200-NLNPD</t>
  </si>
  <si>
    <t>$ 54,05</t>
  </si>
  <si>
    <t>$ 2999,8</t>
  </si>
  <si>
    <t>5707-ZMDJP</t>
  </si>
  <si>
    <t>$ 5409,17</t>
  </si>
  <si>
    <t>9258-CNWAC</t>
  </si>
  <si>
    <t>$ 8473,52</t>
  </si>
  <si>
    <t>7349-ALMUX</t>
  </si>
  <si>
    <t>$ 3735,71</t>
  </si>
  <si>
    <t>8457-XIGKN</t>
  </si>
  <si>
    <t>$ 938,55</t>
  </si>
  <si>
    <t>9103-CXVOK</t>
  </si>
  <si>
    <t>$ 50,13</t>
  </si>
  <si>
    <t>9374-YOLBJ</t>
  </si>
  <si>
    <t>5696-JVVQY</t>
  </si>
  <si>
    <t>$ 3482</t>
  </si>
  <si>
    <t>2791-SFVEW</t>
  </si>
  <si>
    <t>$ 551,26</t>
  </si>
  <si>
    <t>2256-YLYLP</t>
  </si>
  <si>
    <t>$ 7274,09</t>
  </si>
  <si>
    <t>5306-BVTKJ</t>
  </si>
  <si>
    <t>$ 4489,6</t>
  </si>
  <si>
    <t>9076-AXYIK</t>
  </si>
  <si>
    <t>$ 7830,61</t>
  </si>
  <si>
    <t>6952-OMNWB</t>
  </si>
  <si>
    <t>$ 7922,38</t>
  </si>
  <si>
    <t>9290-SHCMB</t>
  </si>
  <si>
    <t>$ 1582,39</t>
  </si>
  <si>
    <t>2452-KDRRH</t>
  </si>
  <si>
    <t>$ 9444</t>
  </si>
  <si>
    <t>5227-JSCFE</t>
  </si>
  <si>
    <t>$ 3334,76</t>
  </si>
  <si>
    <t>3719-TDVQB</t>
  </si>
  <si>
    <t>$ 2323,86</t>
  </si>
  <si>
    <t>5736-YEJAX</t>
  </si>
  <si>
    <t>$ 7407,6</t>
  </si>
  <si>
    <t>0661-WCQNQ</t>
  </si>
  <si>
    <t>$ 1561,16</t>
  </si>
  <si>
    <t>6959-GQEGV</t>
  </si>
  <si>
    <t>$ 3740</t>
  </si>
  <si>
    <t>4623-ZKHLY</t>
  </si>
  <si>
    <t>$ 928,71</t>
  </si>
  <si>
    <t>5248-KWLAR</t>
  </si>
  <si>
    <t>$ 7633,07</t>
  </si>
  <si>
    <t>4056-QHXHZ</t>
  </si>
  <si>
    <t>$ 7771,82</t>
  </si>
  <si>
    <t>7649-PHJVR</t>
  </si>
  <si>
    <t>$ 595,08</t>
  </si>
  <si>
    <t>2292-XQWSV</t>
  </si>
  <si>
    <t>$ 2448,5</t>
  </si>
  <si>
    <t>3824-RHKVR</t>
  </si>
  <si>
    <t>$ 718,77</t>
  </si>
  <si>
    <t>1518-OMDIK</t>
  </si>
  <si>
    <t>$ 3062,77</t>
  </si>
  <si>
    <t>1928-BXYIV</t>
  </si>
  <si>
    <t>$ 78,22</t>
  </si>
  <si>
    <t>4774-HHGGS</t>
  </si>
  <si>
    <t>$ 978,95</t>
  </si>
  <si>
    <t>1237-WIYYZ</t>
  </si>
  <si>
    <t>$ 581,31</t>
  </si>
  <si>
    <t>9708-KFDBY</t>
  </si>
  <si>
    <t>$ 27,87</t>
  </si>
  <si>
    <t>9711-FJTBX</t>
  </si>
  <si>
    <t>$ 5436,68</t>
  </si>
  <si>
    <t>3721-CNZHX</t>
  </si>
  <si>
    <t>$ 387,7</t>
  </si>
  <si>
    <t>2478-EEWWM</t>
  </si>
  <si>
    <t>$ 2686,75</t>
  </si>
  <si>
    <t>5756-OZRIO</t>
  </si>
  <si>
    <t>$ 5991,24</t>
  </si>
  <si>
    <t>0575-CUQOV</t>
  </si>
  <si>
    <t>$ 6890</t>
  </si>
  <si>
    <t>5329-KRDTM</t>
  </si>
  <si>
    <t>$ 7821,21</t>
  </si>
  <si>
    <t>0526-SXDJP</t>
  </si>
  <si>
    <t>$ 42,1</t>
  </si>
  <si>
    <t>$ 2962</t>
  </si>
  <si>
    <t>7850-VWJUU</t>
  </si>
  <si>
    <t>$ 2331,42</t>
  </si>
  <si>
    <t>7706-DZNKK</t>
  </si>
  <si>
    <t>$ 727,13</t>
  </si>
  <si>
    <t>7975-TZMLR</t>
  </si>
  <si>
    <t>$ 5671,38</t>
  </si>
  <si>
    <t>0347-UBKUZ</t>
  </si>
  <si>
    <t>$ 361,55</t>
  </si>
  <si>
    <t>9089-UOWJG</t>
  </si>
  <si>
    <t>$ 836,19</t>
  </si>
  <si>
    <t>3794-NFNCH</t>
  </si>
  <si>
    <t>$ 2169,7</t>
  </si>
  <si>
    <t>1936-CZAKF</t>
  </si>
  <si>
    <t>$ 2409,9</t>
  </si>
  <si>
    <t>5696-EXCYS</t>
  </si>
  <si>
    <t>$ 1037,83</t>
  </si>
  <si>
    <t>6322-PJJDJ</t>
  </si>
  <si>
    <t>$ 6539,35</t>
  </si>
  <si>
    <t>1530-ZTDOZ</t>
  </si>
  <si>
    <t>$ 2070,75</t>
  </si>
  <si>
    <t>2607-DHDAK</t>
  </si>
  <si>
    <t>$ 4211,13</t>
  </si>
  <si>
    <t>4903-CNOZC</t>
  </si>
  <si>
    <t>$ 2800,67</t>
  </si>
  <si>
    <t>8676-OOQEJ</t>
  </si>
  <si>
    <t>$ 118,4</t>
  </si>
  <si>
    <t>4067-HLYQI</t>
  </si>
  <si>
    <t>$ 4097,95</t>
  </si>
  <si>
    <t>2824-MYYBN</t>
  </si>
  <si>
    <t>$ 3373,35</t>
  </si>
  <si>
    <t>6345-HOVES</t>
  </si>
  <si>
    <t>$ 852,7</t>
  </si>
  <si>
    <t>2862-PFNIK</t>
  </si>
  <si>
    <t>7445-WMRBW</t>
  </si>
  <si>
    <t>$ 4668,12</t>
  </si>
  <si>
    <t>5647-URDKA</t>
  </si>
  <si>
    <t>$ 222,81</t>
  </si>
  <si>
    <t>9867-XOBQA</t>
  </si>
  <si>
    <t>$ 1164,07</t>
  </si>
  <si>
    <t>5916-QEWPT</t>
  </si>
  <si>
    <t>$ 202,62</t>
  </si>
  <si>
    <t>2519-ERQOJ</t>
  </si>
  <si>
    <t>$ 1803,7</t>
  </si>
  <si>
    <t>4908-XAXAY</t>
  </si>
  <si>
    <t>$ 6625,48</t>
  </si>
  <si>
    <t>5671-RQRLP</t>
  </si>
  <si>
    <t>$ 6566,63</t>
  </si>
  <si>
    <t>2045-BMBTJ</t>
  </si>
  <si>
    <t>$ 1884,65</t>
  </si>
  <si>
    <t>5446-DKWYW</t>
  </si>
  <si>
    <t>$ 6362,96</t>
  </si>
  <si>
    <t>9943-VSZUV</t>
  </si>
  <si>
    <t>$ 7733,48</t>
  </si>
  <si>
    <t>1763-KUAAW</t>
  </si>
  <si>
    <t>$ 1045,14</t>
  </si>
  <si>
    <t>0505-SPOOW</t>
  </si>
  <si>
    <t>$ 2217,35</t>
  </si>
  <si>
    <t>6461-PPAXN</t>
  </si>
  <si>
    <t>$ 3392,3</t>
  </si>
  <si>
    <t>1371-DWPAZ</t>
  </si>
  <si>
    <t>$ 560,5</t>
  </si>
  <si>
    <t>9242-TKFSV</t>
  </si>
  <si>
    <t>$ 4754,3</t>
  </si>
  <si>
    <t>5804-HYIEZ</t>
  </si>
  <si>
    <t>$ 10373,65</t>
  </si>
  <si>
    <t>0277-ORXQS</t>
  </si>
  <si>
    <t>$ 3474,55</t>
  </si>
  <si>
    <t>2606-PKWJB</t>
  </si>
  <si>
    <t>$ 1564,05</t>
  </si>
  <si>
    <t>1336-EZFZY</t>
  </si>
  <si>
    <t>$ 186,5</t>
  </si>
  <si>
    <t>8434-PNQZX</t>
  </si>
  <si>
    <t>$ 4224,74</t>
  </si>
  <si>
    <t>0603-TPMIB</t>
  </si>
  <si>
    <t>$ 4033,88</t>
  </si>
  <si>
    <t>6427-FEFIG</t>
  </si>
  <si>
    <t>$ 2360,97</t>
  </si>
  <si>
    <t>1852-XEMDW</t>
  </si>
  <si>
    <t>$ 65,05</t>
  </si>
  <si>
    <t>$ 2400,71</t>
  </si>
  <si>
    <t>1328-EUZHC</t>
  </si>
  <si>
    <t>$ 830,22</t>
  </si>
  <si>
    <t>9441-QHEVC</t>
  </si>
  <si>
    <t>$ 63,32</t>
  </si>
  <si>
    <t>6010-DDPPW</t>
  </si>
  <si>
    <t>$ 2572,95</t>
  </si>
  <si>
    <t>8034-RYTVV</t>
  </si>
  <si>
    <t>$ 7056,6</t>
  </si>
  <si>
    <t>2888-ADFAO</t>
  </si>
  <si>
    <t>$ 21,3</t>
  </si>
  <si>
    <t>$ 1227,45</t>
  </si>
  <si>
    <t>4641-FROLU</t>
  </si>
  <si>
    <t>$ 950,9</t>
  </si>
  <si>
    <t>4718-WXBGI</t>
  </si>
  <si>
    <t>$ 91,95</t>
  </si>
  <si>
    <t>$ 8566,1</t>
  </si>
  <si>
    <t>8329-UTMVM</t>
  </si>
  <si>
    <t>$ 3892,53</t>
  </si>
  <si>
    <t>2197-OMWGI</t>
  </si>
  <si>
    <t>$ 53</t>
  </si>
  <si>
    <t>$ 3656,25</t>
  </si>
  <si>
    <t>8705-WZCYL</t>
  </si>
  <si>
    <t>$ 72,26</t>
  </si>
  <si>
    <t>2672-TGEFF</t>
  </si>
  <si>
    <t>$ 3380,51</t>
  </si>
  <si>
    <t>0411-EZJZE</t>
  </si>
  <si>
    <t>8763-KIAFH</t>
  </si>
  <si>
    <t>$ 1149,22</t>
  </si>
  <si>
    <t>9575-IWCAZ</t>
  </si>
  <si>
    <t>$ 454,74</t>
  </si>
  <si>
    <t>3566-HJGPK</t>
  </si>
  <si>
    <t>$ 61,89</t>
  </si>
  <si>
    <t>8974-OVACP</t>
  </si>
  <si>
    <t>$ 47,74</t>
  </si>
  <si>
    <t>6418-PIQSP</t>
  </si>
  <si>
    <t>$ 5811,74</t>
  </si>
  <si>
    <t>1465-WCZVT</t>
  </si>
  <si>
    <t>$ 151,67</t>
  </si>
  <si>
    <t>3642-BYHDO</t>
  </si>
  <si>
    <t>$ 2256,97</t>
  </si>
  <si>
    <t>6878-GGDWG</t>
  </si>
  <si>
    <t>$ 1036,35</t>
  </si>
  <si>
    <t>6402-EJMWF</t>
  </si>
  <si>
    <t>$ 322,62</t>
  </si>
  <si>
    <t>1202-KKGFU</t>
  </si>
  <si>
    <t>$ 978,38</t>
  </si>
  <si>
    <t>1791-PQHBB</t>
  </si>
  <si>
    <t>$ 190,07</t>
  </si>
  <si>
    <t>0594-UFTUL</t>
  </si>
  <si>
    <t>$ 774,6</t>
  </si>
  <si>
    <t>1319-YLZJG</t>
  </si>
  <si>
    <t>$ 1427,9</t>
  </si>
  <si>
    <t>7622-NXQZR</t>
  </si>
  <si>
    <t>$ 810,85</t>
  </si>
  <si>
    <t>6202-JVYEU</t>
  </si>
  <si>
    <t>$ 200,78</t>
  </si>
  <si>
    <t>3589-PPVKW</t>
  </si>
  <si>
    <t>$ 696</t>
  </si>
  <si>
    <t>2027-DNKIV</t>
  </si>
  <si>
    <t>$ 3522,89</t>
  </si>
  <si>
    <t>4815-GBTCD</t>
  </si>
  <si>
    <t>9812-GHVRI</t>
  </si>
  <si>
    <t>$ 4878,65</t>
  </si>
  <si>
    <t>6368-TZZDT</t>
  </si>
  <si>
    <t>$ 111,13</t>
  </si>
  <si>
    <t>4450-YOOHP</t>
  </si>
  <si>
    <t>$ 1901,89</t>
  </si>
  <si>
    <t>6508-NJYRO</t>
  </si>
  <si>
    <t>1013-QCWAM</t>
  </si>
  <si>
    <t>$ 8542,71</t>
  </si>
  <si>
    <t>9168-INPSZ</t>
  </si>
  <si>
    <t>$ 5412,17</t>
  </si>
  <si>
    <t>9508-ILZDG</t>
  </si>
  <si>
    <t>$ 96,35</t>
  </si>
  <si>
    <t>$ 3674,07</t>
  </si>
  <si>
    <t>2880-FPNAE</t>
  </si>
  <si>
    <t>$ 154,68</t>
  </si>
  <si>
    <t>5336-UFNZP</t>
  </si>
  <si>
    <t>$ 8320,2</t>
  </si>
  <si>
    <t>4909-JOUPP</t>
  </si>
  <si>
    <t>$ 9895,73</t>
  </si>
  <si>
    <t>3577-AMVUX</t>
  </si>
  <si>
    <t>6198-RTPMF</t>
  </si>
  <si>
    <t>$ 92,6</t>
  </si>
  <si>
    <t>$ 1736,44</t>
  </si>
  <si>
    <t>7873-CVMAW</t>
  </si>
  <si>
    <t>$ 9681,55</t>
  </si>
  <si>
    <t>6161-ERDGD</t>
  </si>
  <si>
    <t>$ 7962,96</t>
  </si>
  <si>
    <t>6619-RPLQZ</t>
  </si>
  <si>
    <t>$ 2700,7</t>
  </si>
  <si>
    <t>4636-TVXVG</t>
  </si>
  <si>
    <t>$ 4218,32</t>
  </si>
  <si>
    <t>1179-INLAT</t>
  </si>
  <si>
    <t>$ 77,59</t>
  </si>
  <si>
    <t>0301-FIDRB</t>
  </si>
  <si>
    <t>$ 4684,3</t>
  </si>
  <si>
    <t>5322-ZSMZY</t>
  </si>
  <si>
    <t>$ 973,53</t>
  </si>
  <si>
    <t>2126-GSEGL</t>
  </si>
  <si>
    <t>$ 6687,15</t>
  </si>
  <si>
    <t>1431-AIDJQ</t>
  </si>
  <si>
    <t>$ 82,1</t>
  </si>
  <si>
    <t>$ 2656,56</t>
  </si>
  <si>
    <t>4302-ZYFEL</t>
  </si>
  <si>
    <t>$ 3227,46</t>
  </si>
  <si>
    <t>9367-TCUYN</t>
  </si>
  <si>
    <t>$ 329,44</t>
  </si>
  <si>
    <t>2296-DKZFP</t>
  </si>
  <si>
    <t>$ 4470,05</t>
  </si>
  <si>
    <t>1976-AZZPJ</t>
  </si>
  <si>
    <t>$ 256,6</t>
  </si>
  <si>
    <t>0224-NIJLP</t>
  </si>
  <si>
    <t>$ 188,46</t>
  </si>
  <si>
    <t>2717-HVIZY</t>
  </si>
  <si>
    <t>$ 288,88</t>
  </si>
  <si>
    <t>7148-XZPHA</t>
  </si>
  <si>
    <t>$ 4978,2</t>
  </si>
  <si>
    <t>1173-XZPYF</t>
  </si>
  <si>
    <t>$ 1110,75</t>
  </si>
  <si>
    <t>2511-ALLCS</t>
  </si>
  <si>
    <t>$ 1481,7</t>
  </si>
  <si>
    <t>2898-MRKPI</t>
  </si>
  <si>
    <t>$ 9124,66</t>
  </si>
  <si>
    <t>1302-UHBDD</t>
  </si>
  <si>
    <t>$ 2617,65</t>
  </si>
  <si>
    <t>7872-RDDLZ</t>
  </si>
  <si>
    <t>$ 6970,31</t>
  </si>
  <si>
    <t>6048-QBXKL</t>
  </si>
  <si>
    <t>$ 181,73</t>
  </si>
  <si>
    <t>5016-IBERQ</t>
  </si>
  <si>
    <t>$ 2374,95</t>
  </si>
  <si>
    <t>3807-XHCJH</t>
  </si>
  <si>
    <t>$ 26,86</t>
  </si>
  <si>
    <t>3551-GAEGL</t>
  </si>
  <si>
    <t>$ 938,65</t>
  </si>
  <si>
    <t>8374-UULRV</t>
  </si>
  <si>
    <t>$ 9811,57</t>
  </si>
  <si>
    <t>4660-IRIBM</t>
  </si>
  <si>
    <t>$ 87,9</t>
  </si>
  <si>
    <t>$ 1935,38</t>
  </si>
  <si>
    <t>5095-ETBRJ</t>
  </si>
  <si>
    <t>$ 56,8</t>
  </si>
  <si>
    <t>$ 3241,85</t>
  </si>
  <si>
    <t>3070-FNFZQ</t>
  </si>
  <si>
    <t>$ 1389,32</t>
  </si>
  <si>
    <t>8932-CZHRQ</t>
  </si>
  <si>
    <t>$ 6612,97</t>
  </si>
  <si>
    <t>7940-UQQUG</t>
  </si>
  <si>
    <t>$ 7614,4</t>
  </si>
  <si>
    <t>4524-QCSSM</t>
  </si>
  <si>
    <t>$ 1156,55</t>
  </si>
  <si>
    <t>7519-JTWQH</t>
  </si>
  <si>
    <t>$ 9105,93</t>
  </si>
  <si>
    <t>5003-XZWWO</t>
  </si>
  <si>
    <t>$ 7030,37</t>
  </si>
  <si>
    <t>3750-RNQKR</t>
  </si>
  <si>
    <t>$ 463,69</t>
  </si>
  <si>
    <t>2371-JUNGC</t>
  </si>
  <si>
    <t>$ 522,82</t>
  </si>
  <si>
    <t>2253-KPMNB</t>
  </si>
  <si>
    <t>$ 46,25</t>
  </si>
  <si>
    <t>$ 3121,4</t>
  </si>
  <si>
    <t>5854-KSRBJ</t>
  </si>
  <si>
    <t>$ 2435,15</t>
  </si>
  <si>
    <t>2332-TODQS</t>
  </si>
  <si>
    <t>$ 2833,2</t>
  </si>
  <si>
    <t>5574-NXZIU</t>
  </si>
  <si>
    <t>$ 7877,57</t>
  </si>
  <si>
    <t>7572-KPVKK</t>
  </si>
  <si>
    <t>$ 7686,04</t>
  </si>
  <si>
    <t>1227-UDMZR</t>
  </si>
  <si>
    <t>$ 6850,3</t>
  </si>
  <si>
    <t>9633-DENPU</t>
  </si>
  <si>
    <t>$ 2873,8</t>
  </si>
  <si>
    <t>2580-ASVVY</t>
  </si>
  <si>
    <t>$ 1548,97</t>
  </si>
  <si>
    <t>4987-GQWPO</t>
  </si>
  <si>
    <t>$ 382,8</t>
  </si>
  <si>
    <t>2419-FSORS</t>
  </si>
  <si>
    <t>$ 8488,46</t>
  </si>
  <si>
    <t>1428-IEDPR</t>
  </si>
  <si>
    <t>$ 6869,15</t>
  </si>
  <si>
    <t>6519-ZHPXP</t>
  </si>
  <si>
    <t>$ 10685,12</t>
  </si>
  <si>
    <t>8690-UPCZI</t>
  </si>
  <si>
    <t>$ 3062,75</t>
  </si>
  <si>
    <t>6258-NGCNG</t>
  </si>
  <si>
    <t>$ 23,5</t>
  </si>
  <si>
    <t>$ 182,87</t>
  </si>
  <si>
    <t>3951-NJCVI</t>
  </si>
  <si>
    <t>$ 5820,68</t>
  </si>
  <si>
    <t>4824-GUCBY</t>
  </si>
  <si>
    <t>$ 2306,48</t>
  </si>
  <si>
    <t>7748-UMTRK</t>
  </si>
  <si>
    <t>$ 4097,1</t>
  </si>
  <si>
    <t>4304-XUMGI</t>
  </si>
  <si>
    <t>$ 5467,45</t>
  </si>
  <si>
    <t>9866-OCCKE</t>
  </si>
  <si>
    <t>$ 10598,23</t>
  </si>
  <si>
    <t>1576-PFZIW</t>
  </si>
  <si>
    <t>$ 8525,5</t>
  </si>
  <si>
    <t>2522-WLNSF</t>
  </si>
  <si>
    <t>$ 2525,52</t>
  </si>
  <si>
    <t>0644-OQMDK</t>
  </si>
  <si>
    <t>$ 318,57</t>
  </si>
  <si>
    <t>7969-FFOWG</t>
  </si>
  <si>
    <t>$ 2467,15</t>
  </si>
  <si>
    <t>6231-WFGFH</t>
  </si>
  <si>
    <t>6244-BESBM</t>
  </si>
  <si>
    <t>$ 7501,08</t>
  </si>
  <si>
    <t>1921-KYSAY</t>
  </si>
  <si>
    <t>$ 68,6</t>
  </si>
  <si>
    <t>$ 4391,18</t>
  </si>
  <si>
    <t>5668-MEISB</t>
  </si>
  <si>
    <t>$ 8118,92</t>
  </si>
  <si>
    <t>5384-ZTTWP</t>
  </si>
  <si>
    <t>$ 515,85</t>
  </si>
  <si>
    <t>3612-YUNGG</t>
  </si>
  <si>
    <t>$ 7602,57</t>
  </si>
  <si>
    <t>8687-BAFGU</t>
  </si>
  <si>
    <t>8003-EWNDZ</t>
  </si>
  <si>
    <t>$ 327,25</t>
  </si>
  <si>
    <t>2272-WUSPA</t>
  </si>
  <si>
    <t>$ 10612,98</t>
  </si>
  <si>
    <t>3021-VLNRJ</t>
  </si>
  <si>
    <t>$ 5354,15</t>
  </si>
  <si>
    <t>0289-IVARM</t>
  </si>
  <si>
    <t>$ 60,55</t>
  </si>
  <si>
    <t>$ 3550,95</t>
  </si>
  <si>
    <t>9503-XJUME</t>
  </si>
  <si>
    <t>$ 2106,2</t>
  </si>
  <si>
    <t>6340-DACFT</t>
  </si>
  <si>
    <t>$ 1576,75</t>
  </si>
  <si>
    <t>8250-ZNGGW</t>
  </si>
  <si>
    <t>$ 527,8</t>
  </si>
  <si>
    <t>8191-XWSZG</t>
  </si>
  <si>
    <t>$ 2195,55</t>
  </si>
  <si>
    <t>5256-SKJGO</t>
  </si>
  <si>
    <t>3466-BYAVD</t>
  </si>
  <si>
    <t>$ 1198</t>
  </si>
  <si>
    <t>6103-LIANB</t>
  </si>
  <si>
    <t>$ 8286,06</t>
  </si>
  <si>
    <t>6286-ZHAOK</t>
  </si>
  <si>
    <t>$ 1244,4</t>
  </si>
  <si>
    <t>7905-TVXTA</t>
  </si>
  <si>
    <t>$ 394,25</t>
  </si>
  <si>
    <t>6807-SIWJI</t>
  </si>
  <si>
    <t>$ 4052,17</t>
  </si>
  <si>
    <t>9068-VPWQQ</t>
  </si>
  <si>
    <t>$ 6486,1</t>
  </si>
  <si>
    <t>4525-VZCZG</t>
  </si>
  <si>
    <t>$ 6966,87</t>
  </si>
  <si>
    <t>3584-WKTTW</t>
  </si>
  <si>
    <t>$ 111,55</t>
  </si>
  <si>
    <t>$ 7725,67</t>
  </si>
  <si>
    <t>4836-WNFNO</t>
  </si>
  <si>
    <t>$ 4727,76</t>
  </si>
  <si>
    <t>8286-AFUYI</t>
  </si>
  <si>
    <t>$ 94,18</t>
  </si>
  <si>
    <t>1552-AAGRX</t>
  </si>
  <si>
    <t>$ 4546,6</t>
  </si>
  <si>
    <t>3503-TYDAY</t>
  </si>
  <si>
    <t>$ 5197,59</t>
  </si>
  <si>
    <t>4830-FAXFM</t>
  </si>
  <si>
    <t>$ 714,32</t>
  </si>
  <si>
    <t>2122-SZZZD</t>
  </si>
  <si>
    <t>$ 1633,66</t>
  </si>
  <si>
    <t>0326-VDYXE</t>
  </si>
  <si>
    <t>$ 8228,7</t>
  </si>
  <si>
    <t>2664-XJZNO</t>
  </si>
  <si>
    <t>$ 8059,95</t>
  </si>
  <si>
    <t>5619-XZZKR</t>
  </si>
  <si>
    <t>$ 95,64</t>
  </si>
  <si>
    <t>7337-CINUD</t>
  </si>
  <si>
    <t>$ 296,95</t>
  </si>
  <si>
    <t>3938-YFPXD</t>
  </si>
  <si>
    <t>$ 8087,26</t>
  </si>
  <si>
    <t>2314-TNDJQ</t>
  </si>
  <si>
    <t>$ 3880,05</t>
  </si>
  <si>
    <t>3420-ZDBMA</t>
  </si>
  <si>
    <t>$ 457,25</t>
  </si>
  <si>
    <t>5857-TYBCJ</t>
  </si>
  <si>
    <t>$ 4684,8</t>
  </si>
  <si>
    <t>0187-QSXOE</t>
  </si>
  <si>
    <t>$ 899,24</t>
  </si>
  <si>
    <t>5304-EFJLP</t>
  </si>
  <si>
    <t>$ 111,65</t>
  </si>
  <si>
    <t>$ 9351,09</t>
  </si>
  <si>
    <t>8434-VGEQQ</t>
  </si>
  <si>
    <t>$ 4158,31</t>
  </si>
  <si>
    <t>5478-JJVZK</t>
  </si>
  <si>
    <t>$ 2551,62</t>
  </si>
  <si>
    <t>1830-GGFNM</t>
  </si>
  <si>
    <t>$ 7348,2</t>
  </si>
  <si>
    <t>6435-SRWBJ</t>
  </si>
  <si>
    <t>$ 82,75</t>
  </si>
  <si>
    <t>$ 566,45</t>
  </si>
  <si>
    <t>6661-EIPZC</t>
  </si>
  <si>
    <t>$ 1423,05</t>
  </si>
  <si>
    <t>8963-JLGJT</t>
  </si>
  <si>
    <t>$ 257,39</t>
  </si>
  <si>
    <t>6203-HBZPA</t>
  </si>
  <si>
    <t>$ 3334,95</t>
  </si>
  <si>
    <t>3404-JNXAX</t>
  </si>
  <si>
    <t>$ 5624,46</t>
  </si>
  <si>
    <t>0428-AXXLJ</t>
  </si>
  <si>
    <t>$ 605,8</t>
  </si>
  <si>
    <t>8450-LUGUK</t>
  </si>
  <si>
    <t>$ 2515,01</t>
  </si>
  <si>
    <t>8885-QSQBX</t>
  </si>
  <si>
    <t>5862-BRIXZ</t>
  </si>
  <si>
    <t>$ 2893,4</t>
  </si>
  <si>
    <t>8200-KLNYW</t>
  </si>
  <si>
    <t>$ 2011,62</t>
  </si>
  <si>
    <t>8259-DZLIZ</t>
  </si>
  <si>
    <t>$ 4492,33</t>
  </si>
  <si>
    <t>4625-XMOYM</t>
  </si>
  <si>
    <t>$ 26,25</t>
  </si>
  <si>
    <t>$ 2173,09</t>
  </si>
  <si>
    <t>3796-ENZGF</t>
  </si>
  <si>
    <t>$ 7416,97</t>
  </si>
  <si>
    <t>1820-DJFPH</t>
  </si>
  <si>
    <t>$ 5186,03</t>
  </si>
  <si>
    <t>0868-VJRDR</t>
  </si>
  <si>
    <t>$ 6910,19</t>
  </si>
  <si>
    <t>4350-ZTLPI</t>
  </si>
  <si>
    <t>$ 6672,2</t>
  </si>
  <si>
    <t>2043-WVTQJ</t>
  </si>
  <si>
    <t>$ 73,38</t>
  </si>
  <si>
    <t>4896-CPRPF</t>
  </si>
  <si>
    <t>$ 1287,7</t>
  </si>
  <si>
    <t>1936-UAFEH</t>
  </si>
  <si>
    <t>$ 10629,11</t>
  </si>
  <si>
    <t>3468-DRVQJ</t>
  </si>
  <si>
    <t>$ 939,85</t>
  </si>
  <si>
    <t>8738-JOKAR</t>
  </si>
  <si>
    <t>$ 67,7</t>
  </si>
  <si>
    <t>$ 4533,69</t>
  </si>
  <si>
    <t>7351-KYHQH</t>
  </si>
  <si>
    <t>$ 548,39</t>
  </si>
  <si>
    <t>7361-YPXFS</t>
  </si>
  <si>
    <t>$ 2223,76</t>
  </si>
  <si>
    <t>9544-PYPSJ</t>
  </si>
  <si>
    <t>$ 9006,47</t>
  </si>
  <si>
    <t>9919-YLNNG</t>
  </si>
  <si>
    <t>$ 103,8</t>
  </si>
  <si>
    <t>$ 6123,8</t>
  </si>
  <si>
    <t>2937-FTHUR</t>
  </si>
  <si>
    <t>$ 1930,8</t>
  </si>
  <si>
    <t>7838-LAZFO</t>
  </si>
  <si>
    <t>$ 4020,17</t>
  </si>
  <si>
    <t>8992-CEUEN</t>
  </si>
  <si>
    <t>$ 26,65</t>
  </si>
  <si>
    <t>5136-RGMZO</t>
  </si>
  <si>
    <t>$ 2366,55</t>
  </si>
  <si>
    <t>1212-GLHMD</t>
  </si>
  <si>
    <t>$ 299,63</t>
  </si>
  <si>
    <t>3911-RSNHI</t>
  </si>
  <si>
    <t>$ 4310,35</t>
  </si>
  <si>
    <t>2703-AMTUL</t>
  </si>
  <si>
    <t>$ 2227,35</t>
  </si>
  <si>
    <t>7850-THJMU</t>
  </si>
  <si>
    <t>$ 825,36</t>
  </si>
  <si>
    <t>7586-ZATGZ</t>
  </si>
  <si>
    <t>$ 4082,25</t>
  </si>
  <si>
    <t>6704-UTUKK</t>
  </si>
  <si>
    <t>$ 1352,4</t>
  </si>
  <si>
    <t>2263-SFSQZ</t>
  </si>
  <si>
    <t>$ 2081,6</t>
  </si>
  <si>
    <t>9717-QEBGU</t>
  </si>
  <si>
    <t>$ 147,14</t>
  </si>
  <si>
    <t>5542-DHSXL</t>
  </si>
  <si>
    <t>$ 262,13</t>
  </si>
  <si>
    <t>0254-FNMCI</t>
  </si>
  <si>
    <t>$ 10641,72</t>
  </si>
  <si>
    <t>0020-JDNXP</t>
  </si>
  <si>
    <t>$ 1993,2</t>
  </si>
  <si>
    <t>7619-PLRLP</t>
  </si>
  <si>
    <t>$ 5802,37</t>
  </si>
  <si>
    <t>5392-AKEMH</t>
  </si>
  <si>
    <t>$ 897,74</t>
  </si>
  <si>
    <t>0928-XUTSN</t>
  </si>
  <si>
    <t>$ 1571,68</t>
  </si>
  <si>
    <t>3841-NFECX</t>
  </si>
  <si>
    <t>$ 10105,37</t>
  </si>
  <si>
    <t>8224-DWCKX</t>
  </si>
  <si>
    <t>$ 73,3</t>
  </si>
  <si>
    <t>$ 1348,85</t>
  </si>
  <si>
    <t>2665-NPTGL</t>
  </si>
  <si>
    <t>$ 2951,69</t>
  </si>
  <si>
    <t>0929-PECLO</t>
  </si>
  <si>
    <t>$ 8172,2</t>
  </si>
  <si>
    <t>6067-NGCEU</t>
  </si>
  <si>
    <t>$ 9822,7</t>
  </si>
  <si>
    <t>4013-GUXND</t>
  </si>
  <si>
    <t>$ 68,94</t>
  </si>
  <si>
    <t>4713-ZBURT</t>
  </si>
  <si>
    <t>$ 5693,65</t>
  </si>
  <si>
    <t>6169-PPETC</t>
  </si>
  <si>
    <t>$ 2415,9</t>
  </si>
  <si>
    <t>7764-BDPEE</t>
  </si>
  <si>
    <t>$ 119,39</t>
  </si>
  <si>
    <t>0455-ENTCR</t>
  </si>
  <si>
    <t>$ 8366,45</t>
  </si>
  <si>
    <t>3717-OEAUQ</t>
  </si>
  <si>
    <t>$ 144,64</t>
  </si>
  <si>
    <t>8785-CJSHH</t>
  </si>
  <si>
    <t>$ 8054,55</t>
  </si>
  <si>
    <t>5327-CNLUQ</t>
  </si>
  <si>
    <t>$ 4766,25</t>
  </si>
  <si>
    <t>5356-KZCKT</t>
  </si>
  <si>
    <t>$ 1651,64</t>
  </si>
  <si>
    <t>0673-IGUQO</t>
  </si>
  <si>
    <t>$ 50,54</t>
  </si>
  <si>
    <t>9554-DFKIC</t>
  </si>
  <si>
    <t>$ 1963,4</t>
  </si>
  <si>
    <t>8231-BSWXX</t>
  </si>
  <si>
    <t>$ 8487,64</t>
  </si>
  <si>
    <t>9668-PUGNU</t>
  </si>
  <si>
    <t>$ 4100,98</t>
  </si>
  <si>
    <t>2466-NEJOJ</t>
  </si>
  <si>
    <t>$ 379,11</t>
  </si>
  <si>
    <t>9640-ZSLDC</t>
  </si>
  <si>
    <t>$ 4992,47</t>
  </si>
  <si>
    <t>2576-HXMPA</t>
  </si>
  <si>
    <t>$ 27,78</t>
  </si>
  <si>
    <t>5206-HPJKM</t>
  </si>
  <si>
    <t>$ 1506,71</t>
  </si>
  <si>
    <t>2926-JEJJC</t>
  </si>
  <si>
    <t>$ 183,11</t>
  </si>
  <si>
    <t>8873-TMKGR</t>
  </si>
  <si>
    <t>$ 1965,58</t>
  </si>
  <si>
    <t>7698-YFGEZ</t>
  </si>
  <si>
    <t>$ 45,99</t>
  </si>
  <si>
    <t>7340-KEFQE</t>
  </si>
  <si>
    <t>$ 1772,61</t>
  </si>
  <si>
    <t>5989-AXPUC</t>
  </si>
  <si>
    <t>$ 8039,2</t>
  </si>
  <si>
    <t>5651-CPDND</t>
  </si>
  <si>
    <t>$ 627,2</t>
  </si>
  <si>
    <t>9415-TPKRV</t>
  </si>
  <si>
    <t>$ 546,08</t>
  </si>
  <si>
    <t>5871-DGTXZ</t>
  </si>
  <si>
    <t>$ 1936,34</t>
  </si>
  <si>
    <t>4815-TUMEQ</t>
  </si>
  <si>
    <t>$ 639,4</t>
  </si>
  <si>
    <t>1755-RMCXH</t>
  </si>
  <si>
    <t>$ 54,79</t>
  </si>
  <si>
    <t>9921-EZKBY</t>
  </si>
  <si>
    <t>$ 3617,03</t>
  </si>
  <si>
    <t>0674-GCDXG</t>
  </si>
  <si>
    <t>$ 7162,37</t>
  </si>
  <si>
    <t>2324-EFHVG</t>
  </si>
  <si>
    <t>$ 9625,13</t>
  </si>
  <si>
    <t>6365-HITVU</t>
  </si>
  <si>
    <t>$ 9742,38</t>
  </si>
  <si>
    <t>8469-SNFFH</t>
  </si>
  <si>
    <t>$ 8571,1</t>
  </si>
  <si>
    <t>3186-AJIEK</t>
  </si>
  <si>
    <t>$ 8887,86</t>
  </si>
  <si>
    <t>9281-OFDMF</t>
  </si>
  <si>
    <t>$ 4195,59</t>
  </si>
  <si>
    <t>5599-HVLTW</t>
  </si>
  <si>
    <t>$ 1128,15</t>
  </si>
  <si>
    <t>4808-YNLEU</t>
  </si>
  <si>
    <t>$ 3074</t>
  </si>
  <si>
    <t>0297-RBCSG</t>
  </si>
  <si>
    <t>$ 2085,86</t>
  </si>
  <si>
    <t>6650-VJONK</t>
  </si>
  <si>
    <t>$ 43,85</t>
  </si>
  <si>
    <t>2637-FKFSY</t>
  </si>
  <si>
    <t>$ 46,1</t>
  </si>
  <si>
    <t>$ 138,13</t>
  </si>
  <si>
    <t>7989-AWGEH</t>
  </si>
  <si>
    <t>$ 1838,15</t>
  </si>
  <si>
    <t>4213-HKBJO</t>
  </si>
  <si>
    <t>$ 2030,6</t>
  </si>
  <si>
    <t>4986-MXSFP</t>
  </si>
  <si>
    <t>$ 127,44</t>
  </si>
  <si>
    <t>9453-PATOS</t>
  </si>
  <si>
    <t>$ 7634,28</t>
  </si>
  <si>
    <t>9513-DXHDA</t>
  </si>
  <si>
    <t>$ 3542,3</t>
  </si>
  <si>
    <t>4717-GHADL</t>
  </si>
  <si>
    <t>$ 6446,7</t>
  </si>
  <si>
    <t>8550-XSXUQ</t>
  </si>
  <si>
    <t>$ 5283,86</t>
  </si>
  <si>
    <t>6870-ECSHE</t>
  </si>
  <si>
    <t>$ 126,8</t>
  </si>
  <si>
    <t>9348-YVOMK</t>
  </si>
  <si>
    <t>$ 351,28</t>
  </si>
  <si>
    <t>9140-CZQZZ</t>
  </si>
  <si>
    <t>$ 8776,4</t>
  </si>
  <si>
    <t>3470-BTGQO</t>
  </si>
  <si>
    <t>$ 1396,02</t>
  </si>
  <si>
    <t>0228-MAUWC</t>
  </si>
  <si>
    <t>$ 1369,75</t>
  </si>
  <si>
    <t>8375-KVTHK</t>
  </si>
  <si>
    <t>$ 10211,03</t>
  </si>
  <si>
    <t>4983-CCWMC</t>
  </si>
  <si>
    <t>$ 314,31</t>
  </si>
  <si>
    <t>1397-XKKWR</t>
  </si>
  <si>
    <t>$ 264,8</t>
  </si>
  <si>
    <t>2133-TSRRM</t>
  </si>
  <si>
    <t>$ 4918,56</t>
  </si>
  <si>
    <t>2758-RNWXS</t>
  </si>
  <si>
    <t>$ 4987,65</t>
  </si>
  <si>
    <t>6691-CCIHA</t>
  </si>
  <si>
    <t>$ 5437,27</t>
  </si>
  <si>
    <t>4933-IKULF</t>
  </si>
  <si>
    <t>$ 741,15</t>
  </si>
  <si>
    <t>2439-LYPMQ</t>
  </si>
  <si>
    <t>$ 4143,89</t>
  </si>
  <si>
    <t>1089-HDMKP</t>
  </si>
  <si>
    <t>$ 731,71</t>
  </si>
  <si>
    <t>7516-GMHUV</t>
  </si>
  <si>
    <t>$ 7208,3</t>
  </si>
  <si>
    <t>5150-ITWWB</t>
  </si>
  <si>
    <t>$ 449,09</t>
  </si>
  <si>
    <t>7278-CKDNC</t>
  </si>
  <si>
    <t>$ 3195,57</t>
  </si>
  <si>
    <t>0123-CRBRT</t>
  </si>
  <si>
    <t>$ 88,1</t>
  </si>
  <si>
    <t>$ 8405,34</t>
  </si>
  <si>
    <t>9498-FIMXL</t>
  </si>
  <si>
    <t>$ 410,11</t>
  </si>
  <si>
    <t>7319-VENRZ</t>
  </si>
  <si>
    <t>$ 64,3</t>
  </si>
  <si>
    <t>$ 668,83</t>
  </si>
  <si>
    <t>8208-EUMTE</t>
  </si>
  <si>
    <t>$ 916,15</t>
  </si>
  <si>
    <t>3014-WJKSM</t>
  </si>
  <si>
    <t>$ 2360,55</t>
  </si>
  <si>
    <t>4694-PHWFW</t>
  </si>
  <si>
    <t>$ 537,86</t>
  </si>
  <si>
    <t>8780-IHCRN</t>
  </si>
  <si>
    <t>$ 3396,46</t>
  </si>
  <si>
    <t>4881-GQJTW</t>
  </si>
  <si>
    <t>$ 419,96</t>
  </si>
  <si>
    <t>7554-AKDQF</t>
  </si>
  <si>
    <t>$ 357,59</t>
  </si>
  <si>
    <t>3030-YDNRM</t>
  </si>
  <si>
    <t>$ 665,09</t>
  </si>
  <si>
    <t>7422-WNBTY</t>
  </si>
  <si>
    <t>$ 4140,08</t>
  </si>
  <si>
    <t>1153-GNOLC</t>
  </si>
  <si>
    <t>$ 1309</t>
  </si>
  <si>
    <t>3126-WQMGH</t>
  </si>
  <si>
    <t>$ 52,15</t>
  </si>
  <si>
    <t>$ 4026,33</t>
  </si>
  <si>
    <t>3694-DELSO</t>
  </si>
  <si>
    <t>$ 38,55</t>
  </si>
  <si>
    <t>$ 156,1</t>
  </si>
  <si>
    <t>3130-ICDUP</t>
  </si>
  <si>
    <t>$ 198,7</t>
  </si>
  <si>
    <t>0484-JPBRU</t>
  </si>
  <si>
    <t>$ 2686,06</t>
  </si>
  <si>
    <t>3489-VSFRD</t>
  </si>
  <si>
    <t>$ 5010,91</t>
  </si>
  <si>
    <t>1796-JANOW</t>
  </si>
  <si>
    <t>$ 107,29</t>
  </si>
  <si>
    <t>6285-FTQBF</t>
  </si>
  <si>
    <t>$ 4518,74</t>
  </si>
  <si>
    <t>4683-WYDOU</t>
  </si>
  <si>
    <t>$ 107,6</t>
  </si>
  <si>
    <t>$ 9059,14</t>
  </si>
  <si>
    <t>4634-JLRJT</t>
  </si>
  <si>
    <t>$ 50,21</t>
  </si>
  <si>
    <t>4950-BDEUX</t>
  </si>
  <si>
    <t>$ 1701,65</t>
  </si>
  <si>
    <t>4054-CUMIA</t>
  </si>
  <si>
    <t>$ 1039,87</t>
  </si>
  <si>
    <t>2519-TWKFS</t>
  </si>
  <si>
    <t>$ 2643,6</t>
  </si>
  <si>
    <t>2832-SCUCO</t>
  </si>
  <si>
    <t>6582-PLFUU</t>
  </si>
  <si>
    <t>$ 2563,71</t>
  </si>
  <si>
    <t>8044-BGWPI</t>
  </si>
  <si>
    <t>$ 21,15</t>
  </si>
  <si>
    <t>4565-EVZMJ</t>
  </si>
  <si>
    <t>$ 4051,5</t>
  </si>
  <si>
    <t>3096-GKWEB</t>
  </si>
  <si>
    <t>$ 2306,96</t>
  </si>
  <si>
    <t>6013-BHCAW</t>
  </si>
  <si>
    <t>$ 6986,71</t>
  </si>
  <si>
    <t>2799-ARNLO</t>
  </si>
  <si>
    <t>$ 389,4</t>
  </si>
  <si>
    <t>7460-ITWWP</t>
  </si>
  <si>
    <t>$ 5687,51</t>
  </si>
  <si>
    <t>9518-XXBXE</t>
  </si>
  <si>
    <t>$ 971,75</t>
  </si>
  <si>
    <t>2077-MPJQO</t>
  </si>
  <si>
    <t>$ 682,64</t>
  </si>
  <si>
    <t>1679-JRFBR</t>
  </si>
  <si>
    <t>$ 8334,45</t>
  </si>
  <si>
    <t>6202-DYYFX</t>
  </si>
  <si>
    <t>$ 2217,44</t>
  </si>
  <si>
    <t>0621-HJWXJ</t>
  </si>
  <si>
    <t>$ 6361,5</t>
  </si>
  <si>
    <t>3174-AKMAS</t>
  </si>
  <si>
    <t>$ 4712,42</t>
  </si>
  <si>
    <t>4821-WQOYN</t>
  </si>
  <si>
    <t>$ 2913,85</t>
  </si>
  <si>
    <t>0536-BGFMZ</t>
  </si>
  <si>
    <t>$ 1748,29</t>
  </si>
  <si>
    <t>3070-BDOQC</t>
  </si>
  <si>
    <t>$ 6949,65</t>
  </si>
  <si>
    <t>2511-MORQY</t>
  </si>
  <si>
    <t>$ 3130,6</t>
  </si>
  <si>
    <t>6463-HHXJR</t>
  </si>
  <si>
    <t>$ 9622,15</t>
  </si>
  <si>
    <t>7602-MVRMB</t>
  </si>
  <si>
    <t>$ 11416,21</t>
  </si>
  <si>
    <t>6746-WAUWT</t>
  </si>
  <si>
    <t>$ 890,76</t>
  </si>
  <si>
    <t>6506-EYCNH</t>
  </si>
  <si>
    <t>$ 987,6</t>
  </si>
  <si>
    <t>1767-TGTKO</t>
  </si>
  <si>
    <t>$ 452,47</t>
  </si>
  <si>
    <t>2819-GWENI</t>
  </si>
  <si>
    <t>$ 1156,48</t>
  </si>
  <si>
    <t>3969-GYXEL</t>
  </si>
  <si>
    <t>$ 1240,42</t>
  </si>
  <si>
    <t>3120-FAZKD</t>
  </si>
  <si>
    <t>$ 3476,22</t>
  </si>
  <si>
    <t>2074-GUHPQ</t>
  </si>
  <si>
    <t>$ 2403,11</t>
  </si>
  <si>
    <t>1385-TQOZW</t>
  </si>
  <si>
    <t>$ 561,46</t>
  </si>
  <si>
    <t>8224-KDLKN</t>
  </si>
  <si>
    <t>$ 3109,78</t>
  </si>
  <si>
    <t>1241-EZFMJ</t>
  </si>
  <si>
    <t>$ 2241,93</t>
  </si>
  <si>
    <t>3858-XHYJO</t>
  </si>
  <si>
    <t>$ 5116,55</t>
  </si>
  <si>
    <t>8745-PVESG</t>
  </si>
  <si>
    <t>$ 2258,25</t>
  </si>
  <si>
    <t>3205-MXZRA</t>
  </si>
  <si>
    <t>$ 1591,76</t>
  </si>
  <si>
    <t>2710-WYVXG</t>
  </si>
  <si>
    <t>$ 321,73</t>
  </si>
  <si>
    <t>4918-FYJNT</t>
  </si>
  <si>
    <t>$ 6283,02</t>
  </si>
  <si>
    <t>2754-SDJRD</t>
  </si>
  <si>
    <t>$ 1227,43</t>
  </si>
  <si>
    <t>4415-WNGVR</t>
  </si>
  <si>
    <t>$ 1409,65</t>
  </si>
  <si>
    <t>3712-PKXZA</t>
  </si>
  <si>
    <t>$ 2427,47</t>
  </si>
  <si>
    <t>0314-TKOSI</t>
  </si>
  <si>
    <t>$ 364,78</t>
  </si>
  <si>
    <t>9069-LGEUL</t>
  </si>
  <si>
    <t>$ 1603,86</t>
  </si>
  <si>
    <t>0732-OCQOC</t>
  </si>
  <si>
    <t>$ 1546,89</t>
  </si>
  <si>
    <t>8100-PNJMH</t>
  </si>
  <si>
    <t>$ 8962,18</t>
  </si>
  <si>
    <t>5533-RJFTJ</t>
  </si>
  <si>
    <t>$ 1453,1</t>
  </si>
  <si>
    <t>0214-JHPFW</t>
  </si>
  <si>
    <t>$ 57,8</t>
  </si>
  <si>
    <t>$ 4038,29</t>
  </si>
  <si>
    <t>0295-QVKPB</t>
  </si>
  <si>
    <t>8975-SKGRX</t>
  </si>
  <si>
    <t>$ 10842,48</t>
  </si>
  <si>
    <t>9391-TTOYH</t>
  </si>
  <si>
    <t>$ 791,74</t>
  </si>
  <si>
    <t>4565-NLZBV</t>
  </si>
  <si>
    <t>$ 4789,42</t>
  </si>
  <si>
    <t>2587-YNLES</t>
  </si>
  <si>
    <t>$ 250,65</t>
  </si>
  <si>
    <t>7483-IQWIB</t>
  </si>
  <si>
    <t>$ 92,95</t>
  </si>
  <si>
    <t>$ 4854,18</t>
  </si>
  <si>
    <t>8087-LGYHQ</t>
  </si>
  <si>
    <t>$ 951,42</t>
  </si>
  <si>
    <t>2171-UDMFD</t>
  </si>
  <si>
    <t>$ 1796,15</t>
  </si>
  <si>
    <t>4328-VUFWD</t>
  </si>
  <si>
    <t>$ 2473,18</t>
  </si>
  <si>
    <t>3976-HXHCE</t>
  </si>
  <si>
    <t>$ 4708,8</t>
  </si>
  <si>
    <t>6584-VQMYT</t>
  </si>
  <si>
    <t>$ 56,2</t>
  </si>
  <si>
    <t>$ 1668,56</t>
  </si>
  <si>
    <t>5598-IKHQQ</t>
  </si>
  <si>
    <t>$ 2352,45</t>
  </si>
  <si>
    <t>3889-VWBID</t>
  </si>
  <si>
    <t>$ 7652,57</t>
  </si>
  <si>
    <t>5879-HMFFH</t>
  </si>
  <si>
    <t>$ 9247,85</t>
  </si>
  <si>
    <t>8173-RXAYP</t>
  </si>
  <si>
    <t>$ 1182,39</t>
  </si>
  <si>
    <t>4176-FXYBO</t>
  </si>
  <si>
    <t>$ 8813,55</t>
  </si>
  <si>
    <t>9821-BESNZ</t>
  </si>
  <si>
    <t>$ 8995,92</t>
  </si>
  <si>
    <t>8468-EHYJA</t>
  </si>
  <si>
    <t>$ 6191,88</t>
  </si>
  <si>
    <t>1139-WUOAH</t>
  </si>
  <si>
    <t>$ 53,35</t>
  </si>
  <si>
    <t>$ 3190,05</t>
  </si>
  <si>
    <t>1866-DIOQZ</t>
  </si>
  <si>
    <t>$ 66,8</t>
  </si>
  <si>
    <t>$ 4689,15</t>
  </si>
  <si>
    <t>5092-STPKP</t>
  </si>
  <si>
    <t>$ 2105,52</t>
  </si>
  <si>
    <t>2498-XLDZR</t>
  </si>
  <si>
    <t>$ 2936,51</t>
  </si>
  <si>
    <t>1492-KGETH</t>
  </si>
  <si>
    <t>$ 7958,95</t>
  </si>
  <si>
    <t>2729-VNVAP</t>
  </si>
  <si>
    <t>$ 1054,18</t>
  </si>
  <si>
    <t>9388-ZEYVT</t>
  </si>
  <si>
    <t>$ 1931,3</t>
  </si>
  <si>
    <t>9945-PSVIP</t>
  </si>
  <si>
    <t>$ 18,7</t>
  </si>
  <si>
    <t>$ 454,15</t>
  </si>
  <si>
    <t>7852-LECYP</t>
  </si>
  <si>
    <t>$ 1886,95</t>
  </si>
  <si>
    <t>1707-HABPF</t>
  </si>
  <si>
    <t>$ 4675,13</t>
  </si>
  <si>
    <t>1452-KIOVK</t>
  </si>
  <si>
    <t>$ 2599,28</t>
  </si>
  <si>
    <t>3655-SNQYZ</t>
  </si>
  <si>
    <t>$ 113,25</t>
  </si>
  <si>
    <t>$ 10188,02</t>
  </si>
  <si>
    <t>1091-SOZGA</t>
  </si>
  <si>
    <t>$ 7888,17</t>
  </si>
  <si>
    <t>9880-TDQAC</t>
  </si>
  <si>
    <t>$ 4238,33</t>
  </si>
  <si>
    <t>4568-KNYWR</t>
  </si>
  <si>
    <t>$ 63,25</t>
  </si>
  <si>
    <t>$ 5876,93</t>
  </si>
  <si>
    <t>7567-ECMCM</t>
  </si>
  <si>
    <t>$ 2848,2</t>
  </si>
  <si>
    <t>7684-XSZIY</t>
  </si>
  <si>
    <t>$ 3113,49</t>
  </si>
  <si>
    <t>0181-RITDD</t>
  </si>
  <si>
    <t>$ 6934,77</t>
  </si>
  <si>
    <t>8160-HOWOX</t>
  </si>
  <si>
    <t>$ 795,22</t>
  </si>
  <si>
    <t>1763-WQFUK</t>
  </si>
  <si>
    <t>$ 226,89</t>
  </si>
  <si>
    <t>8894-JVDCV</t>
  </si>
  <si>
    <t>$ 9417,53</t>
  </si>
  <si>
    <t>9371-BITHB</t>
  </si>
  <si>
    <t>$ 1247,82</t>
  </si>
  <si>
    <t>1897-OKVMW</t>
  </si>
  <si>
    <t>$ 8185,45</t>
  </si>
  <si>
    <t>4707-YNOQA</t>
  </si>
  <si>
    <t>$ 1790,61</t>
  </si>
  <si>
    <t>9754-CLVZW</t>
  </si>
  <si>
    <t>$ 38,85</t>
  </si>
  <si>
    <t>$ 1055,15</t>
  </si>
  <si>
    <t>4032-RMHCI</t>
  </si>
  <si>
    <t>$ 1412,4</t>
  </si>
  <si>
    <t>0895-LNKRC</t>
  </si>
  <si>
    <t>$ 122,92</t>
  </si>
  <si>
    <t>3604-WLABM</t>
  </si>
  <si>
    <t>$ 712,6</t>
  </si>
  <si>
    <t>9040-KZVWO</t>
  </si>
  <si>
    <t>$ 3048,48</t>
  </si>
  <si>
    <t>4742-TXUEX</t>
  </si>
  <si>
    <t>$ 1010,82</t>
  </si>
  <si>
    <t>9470-RTWDV</t>
  </si>
  <si>
    <t>$ 2995,13</t>
  </si>
  <si>
    <t>2190-PHBHR</t>
  </si>
  <si>
    <t>$ 8558,98</t>
  </si>
  <si>
    <t>0565-JUPYD</t>
  </si>
  <si>
    <t>$ 7942,15</t>
  </si>
  <si>
    <t>3530-VWVGU</t>
  </si>
  <si>
    <t>$ 1489,52</t>
  </si>
  <si>
    <t>4077-HWUYD</t>
  </si>
  <si>
    <t>$ 9675,07</t>
  </si>
  <si>
    <t>2211-RMNHO</t>
  </si>
  <si>
    <t>$ 7270,88</t>
  </si>
  <si>
    <t>9184-GALIL</t>
  </si>
  <si>
    <t>$ 889,93</t>
  </si>
  <si>
    <t>7136-IHZJA</t>
  </si>
  <si>
    <t>$ 4012,8</t>
  </si>
  <si>
    <t>3727-OVPRY</t>
  </si>
  <si>
    <t>$ 4541,99</t>
  </si>
  <si>
    <t>7233-DRTRF</t>
  </si>
  <si>
    <t>$ 7562,3</t>
  </si>
  <si>
    <t>2868-LLSKM</t>
  </si>
  <si>
    <t>$ 6770,33</t>
  </si>
  <si>
    <t>3451-VAWLI</t>
  </si>
  <si>
    <t>$ 1269,75</t>
  </si>
  <si>
    <t>5274-XHAKY</t>
  </si>
  <si>
    <t>$ 3959,2</t>
  </si>
  <si>
    <t>3978-YNKDD</t>
  </si>
  <si>
    <t>$ 1154,54</t>
  </si>
  <si>
    <t>2000-DHJUY</t>
  </si>
  <si>
    <t>$ 7781,35</t>
  </si>
  <si>
    <t>8648-PFRMP</t>
  </si>
  <si>
    <t>$ 672,7</t>
  </si>
  <si>
    <t>6350-XFYGW</t>
  </si>
  <si>
    <t>$ 498,4</t>
  </si>
  <si>
    <t>6139-ZZRBQ</t>
  </si>
  <si>
    <t>$ 1517,41</t>
  </si>
  <si>
    <t>9334-GWGOW</t>
  </si>
  <si>
    <t>$ 532,92</t>
  </si>
  <si>
    <t>6563-VNPMN</t>
  </si>
  <si>
    <t>$ 4014,4</t>
  </si>
  <si>
    <t>1423-BMPBQ</t>
  </si>
  <si>
    <t>$ 47,28</t>
  </si>
  <si>
    <t>7382-DFJTU</t>
  </si>
  <si>
    <t>$ 1917,06</t>
  </si>
  <si>
    <t>8120-JDCAM</t>
  </si>
  <si>
    <t>$ 433,82</t>
  </si>
  <si>
    <t>7552-KEYGT</t>
  </si>
  <si>
    <t>$ 1713,68</t>
  </si>
  <si>
    <t>7665-NKLAV</t>
  </si>
  <si>
    <t>$ 1547,35</t>
  </si>
  <si>
    <t>7636-PEPNS</t>
  </si>
  <si>
    <t>$ 3876,75</t>
  </si>
  <si>
    <t>6212-ATMLK</t>
  </si>
  <si>
    <t>$ 7326,75</t>
  </si>
  <si>
    <t>5198-HQAEN</t>
  </si>
  <si>
    <t>$ 3219,15</t>
  </si>
  <si>
    <t>8404-GFGCZ</t>
  </si>
  <si>
    <t>$ 290,62</t>
  </si>
  <si>
    <t>2495-KZNFB</t>
  </si>
  <si>
    <t>$ 3542,68</t>
  </si>
  <si>
    <t>2725-IWWBA</t>
  </si>
  <si>
    <t>$ 56,9</t>
  </si>
  <si>
    <t>$ 4328,8</t>
  </si>
  <si>
    <t>0487-RPVUM</t>
  </si>
  <si>
    <t>$ 6867,8</t>
  </si>
  <si>
    <t>1427-VERSM</t>
  </si>
  <si>
    <t>$ 6061,5</t>
  </si>
  <si>
    <t>4075-WKNIU</t>
  </si>
  <si>
    <t>$ 73,35</t>
  </si>
  <si>
    <t>$ 789,4</t>
  </si>
  <si>
    <t>7605-SNLQG</t>
  </si>
  <si>
    <t>$ 2513,6</t>
  </si>
  <si>
    <t>2075-RMJIK</t>
  </si>
  <si>
    <t>$ 477,85</t>
  </si>
  <si>
    <t>7398-LXGYX</t>
  </si>
  <si>
    <t>$ 4523,55</t>
  </si>
  <si>
    <t>6048-UWKAL</t>
  </si>
  <si>
    <t>$ 8336,86</t>
  </si>
  <si>
    <t>1394-SUIUH</t>
  </si>
  <si>
    <t>$ 5625,86</t>
  </si>
  <si>
    <t>9112-WSNPU</t>
  </si>
  <si>
    <t>$ 3010,85</t>
  </si>
  <si>
    <t>6647-ZEDXT</t>
  </si>
  <si>
    <t>$ 3721,85</t>
  </si>
  <si>
    <t>5678-VFNEQ</t>
  </si>
  <si>
    <t>$ 7723,94</t>
  </si>
  <si>
    <t>9350-VLHMB</t>
  </si>
  <si>
    <t>$ 6785,15</t>
  </si>
  <si>
    <t>5930-GBIWP</t>
  </si>
  <si>
    <t>$ 5776,81</t>
  </si>
  <si>
    <t>1958-RNRKS</t>
  </si>
  <si>
    <t>$ 1708,75</t>
  </si>
  <si>
    <t>4137-JOPHL</t>
  </si>
  <si>
    <t>$ 5794,5</t>
  </si>
  <si>
    <t>3638-VBZTA</t>
  </si>
  <si>
    <t>$ 6664,75</t>
  </si>
  <si>
    <t>2190-BCXEC</t>
  </si>
  <si>
    <t>$ 4725,65</t>
  </si>
  <si>
    <t>4139-DETXS</t>
  </si>
  <si>
    <t>$ 4528</t>
  </si>
  <si>
    <t>9822-OAOVB</t>
  </si>
  <si>
    <t>$ 71,88</t>
  </si>
  <si>
    <t>4826-DXMUP</t>
  </si>
  <si>
    <t>$ 2849</t>
  </si>
  <si>
    <t>1229-RCALF</t>
  </si>
  <si>
    <t>$ 115</t>
  </si>
  <si>
    <t>$ 10368,31</t>
  </si>
  <si>
    <t>9830-ECLEN</t>
  </si>
  <si>
    <t>$ 2919,85</t>
  </si>
  <si>
    <t>7742-MYPGI</t>
  </si>
  <si>
    <t>$ 594,05</t>
  </si>
  <si>
    <t>8046-DNVTL</t>
  </si>
  <si>
    <t>$ 38,6</t>
  </si>
  <si>
    <t>$ 2345,55</t>
  </si>
  <si>
    <t>2987-BJXIK</t>
  </si>
  <si>
    <t>$ 7176,15</t>
  </si>
  <si>
    <t>5006-MXVRN</t>
  </si>
  <si>
    <t>$ 1924,26</t>
  </si>
  <si>
    <t>5825-XJOCM</t>
  </si>
  <si>
    <t>$ 4294,87</t>
  </si>
  <si>
    <t>4822-LPTYJ</t>
  </si>
  <si>
    <t>$ 8664,2</t>
  </si>
  <si>
    <t>6094-ZIVKX</t>
  </si>
  <si>
    <t>$ 4858,83</t>
  </si>
  <si>
    <t>0128-MKWSG</t>
  </si>
  <si>
    <t>$ 1147</t>
  </si>
  <si>
    <t>6131-JLWZM</t>
  </si>
  <si>
    <t>$ 561,53</t>
  </si>
  <si>
    <t>2709-UQGNP</t>
  </si>
  <si>
    <t>$ 1014,9</t>
  </si>
  <si>
    <t>7711-GQBZC</t>
  </si>
  <si>
    <t>$ 3194,34</t>
  </si>
  <si>
    <t>3315-IKYZQ</t>
  </si>
  <si>
    <t>$ 1386,8</t>
  </si>
  <si>
    <t>1116-DXXDF</t>
  </si>
  <si>
    <t>$ 5281,36</t>
  </si>
  <si>
    <t>0928-JMXNP</t>
  </si>
  <si>
    <t>$ 118,25</t>
  </si>
  <si>
    <t>4806-DXQCE</t>
  </si>
  <si>
    <t>$ 10167,59</t>
  </si>
  <si>
    <t>5816-SCGFC</t>
  </si>
  <si>
    <t>$ 51,3</t>
  </si>
  <si>
    <t>$ 496,42</t>
  </si>
  <si>
    <t>8720-RQSBJ</t>
  </si>
  <si>
    <t>$ 72,67</t>
  </si>
  <si>
    <t>1984-GPTEH</t>
  </si>
  <si>
    <t>$ 833,37</t>
  </si>
  <si>
    <t>2277-AXSDC</t>
  </si>
  <si>
    <t>$ 2025,75</t>
  </si>
  <si>
    <t>4742-DRORA</t>
  </si>
  <si>
    <t>$ 6137,8</t>
  </si>
  <si>
    <t>5172-MIGPM</t>
  </si>
  <si>
    <t>$ 290,44</t>
  </si>
  <si>
    <t>6425-JWTDV</t>
  </si>
  <si>
    <t>$ 1620,7</t>
  </si>
  <si>
    <t>7670-ZBPOQ</t>
  </si>
  <si>
    <t>$ 5007,63</t>
  </si>
  <si>
    <t>9885-MFVSU</t>
  </si>
  <si>
    <t>$ 1802,05</t>
  </si>
  <si>
    <t>2266-SJNAT</t>
  </si>
  <si>
    <t>$ 8642,8</t>
  </si>
  <si>
    <t>1898-JSNDC</t>
  </si>
  <si>
    <t>$ 4103,13</t>
  </si>
  <si>
    <t>5924-IFQTT</t>
  </si>
  <si>
    <t>$ 72,8</t>
  </si>
  <si>
    <t>$ 1109,06</t>
  </si>
  <si>
    <t>1855-AGAWH</t>
  </si>
  <si>
    <t>$ 4077,19</t>
  </si>
  <si>
    <t>9738-QLWTP</t>
  </si>
  <si>
    <t>$ 4589,82</t>
  </si>
  <si>
    <t>2649-HWLYB</t>
  </si>
  <si>
    <t>$ 6332,25</t>
  </si>
  <si>
    <t>4693-VWVBO</t>
  </si>
  <si>
    <t>$ 183,99</t>
  </si>
  <si>
    <t>3007-FDPEA</t>
  </si>
  <si>
    <t>$ 67,63</t>
  </si>
  <si>
    <t>9695-IDRZR</t>
  </si>
  <si>
    <t>$ 116,15</t>
  </si>
  <si>
    <t>$ 4880,88</t>
  </si>
  <si>
    <t>6848-YLDFR</t>
  </si>
  <si>
    <t>$ 6351,1</t>
  </si>
  <si>
    <t>3359-DSRKA</t>
  </si>
  <si>
    <t>$ 1843,83</t>
  </si>
  <si>
    <t>5727-MYATE</t>
  </si>
  <si>
    <t>$ 7882,96</t>
  </si>
  <si>
    <t>6933-FHBZC</t>
  </si>
  <si>
    <t>$ 2482,7</t>
  </si>
  <si>
    <t>5666-MBJPT</t>
  </si>
  <si>
    <t>$ 3052,95</t>
  </si>
  <si>
    <t>9633-XQABV</t>
  </si>
  <si>
    <t>$ 305,9</t>
  </si>
  <si>
    <t>1628-BIZYP</t>
  </si>
  <si>
    <t>2925-VDZHY</t>
  </si>
  <si>
    <t>$ 8562,71</t>
  </si>
  <si>
    <t>5309-TAIKL</t>
  </si>
  <si>
    <t>$ 476,33</t>
  </si>
  <si>
    <t>9853-JFZDU</t>
  </si>
  <si>
    <t>$ 56,85</t>
  </si>
  <si>
    <t>$ 2588,75</t>
  </si>
  <si>
    <t>2101-RANCD</t>
  </si>
  <si>
    <t>$ 73,1</t>
  </si>
  <si>
    <t>$ 4636,05</t>
  </si>
  <si>
    <t>2188-SXWVT</t>
  </si>
  <si>
    <t>$ 3352,93</t>
  </si>
  <si>
    <t>8561-NMTBD</t>
  </si>
  <si>
    <t>$ 112,35</t>
  </si>
  <si>
    <t>$ 8755,92</t>
  </si>
  <si>
    <t>3191-CSNMG</t>
  </si>
  <si>
    <t>$ 310,61</t>
  </si>
  <si>
    <t>8213-TAZPM</t>
  </si>
  <si>
    <t>$ 10798,1</t>
  </si>
  <si>
    <t>5243-SAOTC</t>
  </si>
  <si>
    <t>$ 4720,81</t>
  </si>
  <si>
    <t>2806-MLNTI</t>
  </si>
  <si>
    <t>$ 6892,2</t>
  </si>
  <si>
    <t>9796-MVYXX</t>
  </si>
  <si>
    <t>$ 692,35</t>
  </si>
  <si>
    <t>7268-IGMFD</t>
  </si>
  <si>
    <t>$ 1778,46</t>
  </si>
  <si>
    <t>6173-GOLSU</t>
  </si>
  <si>
    <t>$ 6561,4</t>
  </si>
  <si>
    <t>9279-CJEOJ</t>
  </si>
  <si>
    <t>$ 2810,5</t>
  </si>
  <si>
    <t>8229-MYEJZ</t>
  </si>
  <si>
    <t>$ 953,85</t>
  </si>
  <si>
    <t>4121-AGSIN</t>
  </si>
  <si>
    <t>$ 3602,78</t>
  </si>
  <si>
    <t>0386-CWRGM</t>
  </si>
  <si>
    <t>$ 3152,85</t>
  </si>
  <si>
    <t>2272-UOINI</t>
  </si>
  <si>
    <t>$ 594,43</t>
  </si>
  <si>
    <t>7311-MQJCH</t>
  </si>
  <si>
    <t>$ 289,45</t>
  </si>
  <si>
    <t>8314-DPQHL</t>
  </si>
  <si>
    <t>$ 463,6</t>
  </si>
  <si>
    <t>3547-LQRIK</t>
  </si>
  <si>
    <t>$ 26,9</t>
  </si>
  <si>
    <t>$ 1799,81</t>
  </si>
  <si>
    <t>8148-BPLZQ</t>
  </si>
  <si>
    <t>$ 1970,46</t>
  </si>
  <si>
    <t>6339-RZCBJ</t>
  </si>
  <si>
    <t>$ 3943,82</t>
  </si>
  <si>
    <t>6837-HAEVO</t>
  </si>
  <si>
    <t>$ 8849,56</t>
  </si>
  <si>
    <t>7998-WNZEM</t>
  </si>
  <si>
    <t>$ 6579,37</t>
  </si>
  <si>
    <t>4929-ROART</t>
  </si>
  <si>
    <t>$ 1608,25</t>
  </si>
  <si>
    <t>7245-JMTTQ</t>
  </si>
  <si>
    <t>$ 7936,54</t>
  </si>
  <si>
    <t>4700-UBQMV</t>
  </si>
  <si>
    <t>$ 2212,3</t>
  </si>
  <si>
    <t>7718-RXDGG</t>
  </si>
  <si>
    <t>$ 1561,15</t>
  </si>
  <si>
    <t>0298-XACET</t>
  </si>
  <si>
    <t>$ 2526,99</t>
  </si>
  <si>
    <t>4184-VODJZ</t>
  </si>
  <si>
    <t>$ 8808,98</t>
  </si>
  <si>
    <t>2978-XXSOG</t>
  </si>
  <si>
    <t>$ 1974</t>
  </si>
  <si>
    <t>5245-VDBUR</t>
  </si>
  <si>
    <t>$ 1958,95</t>
  </si>
  <si>
    <t>9739-JLPQJ</t>
  </si>
  <si>
    <t>$ 117,5</t>
  </si>
  <si>
    <t>$ 11025,19</t>
  </si>
  <si>
    <t>2904-GGUAZ</t>
  </si>
  <si>
    <t>$ 7215,05</t>
  </si>
  <si>
    <t>4395-PZMSN</t>
  </si>
  <si>
    <t>$ 500,4</t>
  </si>
  <si>
    <t>4884-TVUQF</t>
  </si>
  <si>
    <t>$ 7882,33</t>
  </si>
  <si>
    <t>5553-AOINX</t>
  </si>
  <si>
    <t>$ 9490,53</t>
  </si>
  <si>
    <t>0749-IRGQE</t>
  </si>
  <si>
    <t>$ 528,45</t>
  </si>
  <si>
    <t>9442-JTWDL</t>
  </si>
  <si>
    <t>$ 533,05</t>
  </si>
  <si>
    <t>6614-YOLAC</t>
  </si>
  <si>
    <t>$ 58,65</t>
  </si>
  <si>
    <t>$ 4145,25</t>
  </si>
  <si>
    <t>1767-CJKBA</t>
  </si>
  <si>
    <t>$ 4940,28</t>
  </si>
  <si>
    <t>7055-HNEOJ</t>
  </si>
  <si>
    <t>$ 167,12</t>
  </si>
  <si>
    <t>9777-WJJPR</t>
  </si>
  <si>
    <t>$ 88,65</t>
  </si>
  <si>
    <t>$ 3606,07</t>
  </si>
  <si>
    <t>4472-VESGY</t>
  </si>
  <si>
    <t>$ 6610,08</t>
  </si>
  <si>
    <t>1379-FRVEB</t>
  </si>
  <si>
    <t>$ 1883,35</t>
  </si>
  <si>
    <t>6177-PEVRA</t>
  </si>
  <si>
    <t>$ 3252,79</t>
  </si>
  <si>
    <t>5780-INQIK</t>
  </si>
  <si>
    <t>$ 575,45</t>
  </si>
  <si>
    <t>2790-XUYMV</t>
  </si>
  <si>
    <t>$ 8293,14</t>
  </si>
  <si>
    <t>6505-OZNPG</t>
  </si>
  <si>
    <t>$ 63,4</t>
  </si>
  <si>
    <t>$ 358,8</t>
  </si>
  <si>
    <t>9619-GSATL</t>
  </si>
  <si>
    <t>$ 2643,05</t>
  </si>
  <si>
    <t>8879-ZKJOF</t>
  </si>
  <si>
    <t>$ 4887,36</t>
  </si>
  <si>
    <t>4086-ATNFV</t>
  </si>
  <si>
    <t>$ 60,8</t>
  </si>
  <si>
    <t>$ 3727,77</t>
  </si>
  <si>
    <t>0975-VOOVL</t>
  </si>
  <si>
    <t>1053-MXTTK</t>
  </si>
  <si>
    <t>$ 8767,47</t>
  </si>
  <si>
    <t>2903-YYTBW</t>
  </si>
  <si>
    <t>9054-FOWNV</t>
  </si>
  <si>
    <t>$ 2135,73</t>
  </si>
  <si>
    <t>5325-UWTWJ</t>
  </si>
  <si>
    <t>$ 3624,77</t>
  </si>
  <si>
    <t>4654-GGUII</t>
  </si>
  <si>
    <t>$ 801,95</t>
  </si>
  <si>
    <t>4673-KKSLS</t>
  </si>
  <si>
    <t>$ 87,6</t>
  </si>
  <si>
    <t>$ 4062,77</t>
  </si>
  <si>
    <t>9933-QRGTX</t>
  </si>
  <si>
    <t>$ 7561,75</t>
  </si>
  <si>
    <t>5872-OEQNH</t>
  </si>
  <si>
    <t>$ 2773,9</t>
  </si>
  <si>
    <t>9530-GRMJG</t>
  </si>
  <si>
    <t>$ 8697,8</t>
  </si>
  <si>
    <t>5130-YPIRV</t>
  </si>
  <si>
    <t>$ 72</t>
  </si>
  <si>
    <t>$ 4681,62</t>
  </si>
  <si>
    <t>6967-PEJLL</t>
  </si>
  <si>
    <t>$ 1525,35</t>
  </si>
  <si>
    <t>3956-CJUST</t>
  </si>
  <si>
    <t>$ 2128,81</t>
  </si>
  <si>
    <t>6814-ZPWFQ</t>
  </si>
  <si>
    <t>$ 1419,31</t>
  </si>
  <si>
    <t>3878-AVSOQ</t>
  </si>
  <si>
    <t>$ 71,25</t>
  </si>
  <si>
    <t>8041-TMEID</t>
  </si>
  <si>
    <t>$ 9330,46</t>
  </si>
  <si>
    <t>6734-FQAJX</t>
  </si>
  <si>
    <t>$ 9465,11</t>
  </si>
  <si>
    <t>7639-LIAYI</t>
  </si>
  <si>
    <t>$ 5734,12</t>
  </si>
  <si>
    <t>7083-MIOPC</t>
  </si>
  <si>
    <t>$ 4616,82</t>
  </si>
  <si>
    <t>3571-DPYUH</t>
  </si>
  <si>
    <t>$ 7967,85</t>
  </si>
  <si>
    <t>5337-IIWKZ</t>
  </si>
  <si>
    <t>$ 1442,6</t>
  </si>
  <si>
    <t>5543-QDCRY</t>
  </si>
  <si>
    <t>$ 317,89</t>
  </si>
  <si>
    <t>2272-JKMSI</t>
  </si>
  <si>
    <t>$ 7662,45</t>
  </si>
  <si>
    <t>5740-YHGTW</t>
  </si>
  <si>
    <t>$ 97,55</t>
  </si>
  <si>
    <t>$ 8935,65</t>
  </si>
  <si>
    <t>6223-DHJGV</t>
  </si>
  <si>
    <t>$ 1934,6</t>
  </si>
  <si>
    <t>8819-IMISP</t>
  </si>
  <si>
    <t>$ 3578,27</t>
  </si>
  <si>
    <t>2212-LYASK</t>
  </si>
  <si>
    <t>$ 1276,4</t>
  </si>
  <si>
    <t>8064-RAVOH</t>
  </si>
  <si>
    <t>1247-QBVSH</t>
  </si>
  <si>
    <t>$ 2798,92</t>
  </si>
  <si>
    <t>0014-BMAQU</t>
  </si>
  <si>
    <t>$ 6214,28</t>
  </si>
  <si>
    <t>4635-EJYPD</t>
  </si>
  <si>
    <t>$ 1746,43</t>
  </si>
  <si>
    <t>0519-DRGTI</t>
  </si>
  <si>
    <t>$ 1291,8</t>
  </si>
  <si>
    <t>0428-IKYCP</t>
  </si>
  <si>
    <t>$ 87</t>
  </si>
  <si>
    <t>$ 2921,61</t>
  </si>
  <si>
    <t>3853-LYGAM</t>
  </si>
  <si>
    <t>$ 1999,38</t>
  </si>
  <si>
    <t>3890-RTCMS</t>
  </si>
  <si>
    <t>$ 1574,2</t>
  </si>
  <si>
    <t>9494-BDNNC</t>
  </si>
  <si>
    <t>$ 7978,18</t>
  </si>
  <si>
    <t>1877-HKBQX</t>
  </si>
  <si>
    <t>$ 630,61</t>
  </si>
  <si>
    <t>7096-UCLNH</t>
  </si>
  <si>
    <t>$ 31,15</t>
  </si>
  <si>
    <t>3213-VVOLG</t>
  </si>
  <si>
    <t>$ 617,2</t>
  </si>
  <si>
    <t>5915-ANOEI</t>
  </si>
  <si>
    <t>$ 8291</t>
  </si>
  <si>
    <t>7569-NMZYQ</t>
  </si>
  <si>
    <t>$ 118,75</t>
  </si>
  <si>
    <t>$ 11634,53</t>
  </si>
  <si>
    <t>3262-EIDHV</t>
  </si>
  <si>
    <t>$ 7686,7</t>
  </si>
  <si>
    <t>5887-IKKYO</t>
  </si>
  <si>
    <t>$ 5854,23</t>
  </si>
  <si>
    <t>1935-IMVBB</t>
  </si>
  <si>
    <t>$ 5123,53</t>
  </si>
  <si>
    <t>9289-LBQVU</t>
  </si>
  <si>
    <t>$ 6588,22</t>
  </si>
  <si>
    <t>0239-OXEXL</t>
  </si>
  <si>
    <t>$ 5938,02</t>
  </si>
  <si>
    <t>7162-WPHPM</t>
  </si>
  <si>
    <t>$ 71,6</t>
  </si>
  <si>
    <t>$ 6537,77</t>
  </si>
  <si>
    <t>6439-PKTRR</t>
  </si>
  <si>
    <t>$ 5905,65</t>
  </si>
  <si>
    <t>0021-IKXGC</t>
  </si>
  <si>
    <t>$ 79,87</t>
  </si>
  <si>
    <t>6259-WJQLC</t>
  </si>
  <si>
    <t>$ 2635,84</t>
  </si>
  <si>
    <t>7924-GJZFI</t>
  </si>
  <si>
    <t>$ 69,3</t>
  </si>
  <si>
    <t>$ 2777,85</t>
  </si>
  <si>
    <t>0581-BXBUB</t>
  </si>
  <si>
    <t>$ 460,43</t>
  </si>
  <si>
    <t>0895-LMRSF</t>
  </si>
  <si>
    <t>$ 2707</t>
  </si>
  <si>
    <t>2379-GYFLQ</t>
  </si>
  <si>
    <t>$ 5416,85</t>
  </si>
  <si>
    <t>4851-BQDNX</t>
  </si>
  <si>
    <t>$ 3893,9</t>
  </si>
  <si>
    <t>1775-KWJKQ</t>
  </si>
  <si>
    <t>$ 8491,47</t>
  </si>
  <si>
    <t>2077-DDHJK</t>
  </si>
  <si>
    <t>$ 6725,86</t>
  </si>
  <si>
    <t>5469-NUJUR</t>
  </si>
  <si>
    <t>$ 736,4</t>
  </si>
  <si>
    <t>7321-KKSDU</t>
  </si>
  <si>
    <t>$ 1238,88</t>
  </si>
  <si>
    <t>9359-JANWS</t>
  </si>
  <si>
    <t>$ 6087,25</t>
  </si>
  <si>
    <t>4825-XJGDM</t>
  </si>
  <si>
    <t>$ 43,7</t>
  </si>
  <si>
    <t>$ 2696,55</t>
  </si>
  <si>
    <t>0253-ZTEOB</t>
  </si>
  <si>
    <t>$ 4299,42</t>
  </si>
  <si>
    <t>1732-FEKLD</t>
  </si>
  <si>
    <t>$ 7224,85</t>
  </si>
  <si>
    <t>2908-ZTPNF</t>
  </si>
  <si>
    <t>$ 34,85</t>
  </si>
  <si>
    <t>$ 1267,2</t>
  </si>
  <si>
    <t>9921-QFQUL</t>
  </si>
  <si>
    <t>$ 2554,86</t>
  </si>
  <si>
    <t>6994-FGRHH</t>
  </si>
  <si>
    <t>$ 7732</t>
  </si>
  <si>
    <t>3855-ONCAR</t>
  </si>
  <si>
    <t>$ 430,46</t>
  </si>
  <si>
    <t>6458-CYIDZ</t>
  </si>
  <si>
    <t>$ 556,15</t>
  </si>
  <si>
    <t>4323-OHFOW</t>
  </si>
  <si>
    <t>$ 9557,15</t>
  </si>
  <si>
    <t>6158-HDPXZ</t>
  </si>
  <si>
    <t>9092-GDZKO</t>
  </si>
  <si>
    <t>$ 977,42</t>
  </si>
  <si>
    <t>3758-CKOQL</t>
  </si>
  <si>
    <t>$ 107</t>
  </si>
  <si>
    <t>$ 8580,15</t>
  </si>
  <si>
    <t>1573-LGXBA</t>
  </si>
  <si>
    <t>$ 5836,26</t>
  </si>
  <si>
    <t>1764-VUUMT</t>
  </si>
  <si>
    <t>$ 3773,14</t>
  </si>
  <si>
    <t>4835-YSJMR</t>
  </si>
  <si>
    <t>$ 2124,42</t>
  </si>
  <si>
    <t>8800-ZKRFW</t>
  </si>
  <si>
    <t>$ 3979,3</t>
  </si>
  <si>
    <t>2387-KDZQY</t>
  </si>
  <si>
    <t>$ 816,7</t>
  </si>
  <si>
    <t>3768-VHXQO</t>
  </si>
  <si>
    <t>$ 1803,26</t>
  </si>
  <si>
    <t>1226-JZNKR</t>
  </si>
  <si>
    <t>$ 387,01</t>
  </si>
  <si>
    <t>9481-SFCQY</t>
  </si>
  <si>
    <t>$ 1442,81</t>
  </si>
  <si>
    <t>8565-HBFNN</t>
  </si>
  <si>
    <t>$ 107,2</t>
  </si>
  <si>
    <t>$ 9619,63</t>
  </si>
  <si>
    <t>7037-MTYVW</t>
  </si>
  <si>
    <t>$ 3962,76</t>
  </si>
  <si>
    <t>8234-GSZYK</t>
  </si>
  <si>
    <t>$ 26,45</t>
  </si>
  <si>
    <t>$ 2352,75</t>
  </si>
  <si>
    <t>1163-VIPRI</t>
  </si>
  <si>
    <t>$ 8198,8</t>
  </si>
  <si>
    <t>7319-ZNRTR</t>
  </si>
  <si>
    <t>$ 805,15</t>
  </si>
  <si>
    <t>6698-OXETB</t>
  </si>
  <si>
    <t>$ 779,25</t>
  </si>
  <si>
    <t>1355-KUSBG</t>
  </si>
  <si>
    <t>$ 413,5</t>
  </si>
  <si>
    <t>8313-AFGBW</t>
  </si>
  <si>
    <t>$ 4187,23</t>
  </si>
  <si>
    <t>4647-XXZAM</t>
  </si>
  <si>
    <t>$ 45,5</t>
  </si>
  <si>
    <t>$ 461,66</t>
  </si>
  <si>
    <t>6135-OZQVA</t>
  </si>
  <si>
    <t>$ 687,29</t>
  </si>
  <si>
    <t>7105-BENQF</t>
  </si>
  <si>
    <t>$ 1606,1</t>
  </si>
  <si>
    <t>5375-XLDOF</t>
  </si>
  <si>
    <t>$ 10295,73</t>
  </si>
  <si>
    <t>2799-TSLAG</t>
  </si>
  <si>
    <t>$ 3960,5</t>
  </si>
  <si>
    <t>2208-NKVVH</t>
  </si>
  <si>
    <t>$ 1198,78</t>
  </si>
  <si>
    <t>5343-SGUBI</t>
  </si>
  <si>
    <t>$ 6528,4</t>
  </si>
  <si>
    <t>4024-CSNBY</t>
  </si>
  <si>
    <t>$ 7743,19</t>
  </si>
  <si>
    <t>4343-EJVQB</t>
  </si>
  <si>
    <t>$ 545,29</t>
  </si>
  <si>
    <t>2159-TURXX</t>
  </si>
  <si>
    <t>$ 206,35</t>
  </si>
  <si>
    <t>6897-UUBNU</t>
  </si>
  <si>
    <t>$ 3008,33</t>
  </si>
  <si>
    <t>8012-SOUDQ</t>
  </si>
  <si>
    <t>$ 4379,69</t>
  </si>
  <si>
    <t>8189-XRIKE</t>
  </si>
  <si>
    <t>$ 3882,64</t>
  </si>
  <si>
    <t>8065-BVEPF</t>
  </si>
  <si>
    <t>$ 7681,1</t>
  </si>
  <si>
    <t>6551-ZCOTS</t>
  </si>
  <si>
    <t>$ 951,75</t>
  </si>
  <si>
    <t>7293-LSCDV</t>
  </si>
  <si>
    <t>$ 2524,05</t>
  </si>
  <si>
    <t>6732-FZUGP</t>
  </si>
  <si>
    <t>$ 6507</t>
  </si>
  <si>
    <t>8947-YRTDV</t>
  </si>
  <si>
    <t>$ 4559,39</t>
  </si>
  <si>
    <t>7077-XJMET</t>
  </si>
  <si>
    <t>$ 1334,08</t>
  </si>
  <si>
    <t>7707-PYBBH</t>
  </si>
  <si>
    <t>$ 61,9</t>
  </si>
  <si>
    <t>$ 4126,3</t>
  </si>
  <si>
    <t>6993-YGFJV</t>
  </si>
  <si>
    <t>$ 112,55</t>
  </si>
  <si>
    <t>$ 8041,79</t>
  </si>
  <si>
    <t>7508-KBIMB</t>
  </si>
  <si>
    <t>$ 1509,69</t>
  </si>
  <si>
    <t>9435-JMLSX</t>
  </si>
  <si>
    <t>$ 6437,11</t>
  </si>
  <si>
    <t>3352-ALMCK</t>
  </si>
  <si>
    <t>$ 5419,35</t>
  </si>
  <si>
    <t>7901-HXJVA</t>
  </si>
  <si>
    <t>$ 1375,99</t>
  </si>
  <si>
    <t>6778-EICRF</t>
  </si>
  <si>
    <t>$ 2029,28</t>
  </si>
  <si>
    <t>7860-UXCRM</t>
  </si>
  <si>
    <t>$ 7331,26</t>
  </si>
  <si>
    <t>5296-PSYVW</t>
  </si>
  <si>
    <t>$ 2397,26</t>
  </si>
  <si>
    <t>4256-ZWTZI</t>
  </si>
  <si>
    <t>$ 486,95</t>
  </si>
  <si>
    <t>7596-LDUXP</t>
  </si>
  <si>
    <t>$ 1170,69</t>
  </si>
  <si>
    <t>4737-HOBAX</t>
  </si>
  <si>
    <t>$ 5668,46</t>
  </si>
  <si>
    <t>8049-WJCLQ</t>
  </si>
  <si>
    <t>$ 761,2</t>
  </si>
  <si>
    <t>9822-BIIGN</t>
  </si>
  <si>
    <t>$ 71,85</t>
  </si>
  <si>
    <t>$ 5288,58</t>
  </si>
  <si>
    <t>2661-GKBTK</t>
  </si>
  <si>
    <t>$ 6175,95</t>
  </si>
  <si>
    <t>2680-XKKNJ</t>
  </si>
  <si>
    <t>$ 639,41</t>
  </si>
  <si>
    <t>4747-LCAQL</t>
  </si>
  <si>
    <t>$ 2090,75</t>
  </si>
  <si>
    <t>3629-ZNKXA</t>
  </si>
  <si>
    <t>$ 101,8</t>
  </si>
  <si>
    <t>$ 2108,72</t>
  </si>
  <si>
    <t>9659-ZTWSM</t>
  </si>
  <si>
    <t>$ 7531,53</t>
  </si>
  <si>
    <t>1200-TUZHR</t>
  </si>
  <si>
    <t>$ 1052,79</t>
  </si>
  <si>
    <t>8029-XYPWT</t>
  </si>
  <si>
    <t>$ 11340,82</t>
  </si>
  <si>
    <t>1162-ECVII</t>
  </si>
  <si>
    <t>$ 9421,78</t>
  </si>
  <si>
    <t>1035-IPQPU</t>
  </si>
  <si>
    <t>$ 7622,22</t>
  </si>
  <si>
    <t>5176-LMJXE</t>
  </si>
  <si>
    <t>$ 3046,13</t>
  </si>
  <si>
    <t>6048-NJXHX</t>
  </si>
  <si>
    <t>$ 2353,31</t>
  </si>
  <si>
    <t>3442-ZHHCC</t>
  </si>
  <si>
    <t>$ 5109,36</t>
  </si>
  <si>
    <t>8098-TDCBU</t>
  </si>
  <si>
    <t>$ 2520,66</t>
  </si>
  <si>
    <t>7359-WWYJV</t>
  </si>
  <si>
    <t>$ 8827,93</t>
  </si>
  <si>
    <t>5129-HHMZC</t>
  </si>
  <si>
    <t>$ 4480,94</t>
  </si>
  <si>
    <t>3413-DHLPB</t>
  </si>
  <si>
    <t>$ 6139,75</t>
  </si>
  <si>
    <t>6481-ESCNL</t>
  </si>
  <si>
    <t>$ 3188,18</t>
  </si>
  <si>
    <t>8084-OIVBS</t>
  </si>
  <si>
    <t>$ 723,34</t>
  </si>
  <si>
    <t>9817-APLHW</t>
  </si>
  <si>
    <t>1552-CZCLL</t>
  </si>
  <si>
    <t>$ 2808,75</t>
  </si>
  <si>
    <t>8439-LTUGF</t>
  </si>
  <si>
    <t>$ 389,6</t>
  </si>
  <si>
    <t>4366-CTOUZ</t>
  </si>
  <si>
    <t>$ 5793,45</t>
  </si>
  <si>
    <t>8144-DGHXP</t>
  </si>
  <si>
    <t>$ 6420,67</t>
  </si>
  <si>
    <t>6892-BOGQE</t>
  </si>
  <si>
    <t>$ 2551,81</t>
  </si>
  <si>
    <t>3642-GKTCT</t>
  </si>
  <si>
    <t>$ 7332,2</t>
  </si>
  <si>
    <t>4423-JWZJN</t>
  </si>
  <si>
    <t>$ 8531,55</t>
  </si>
  <si>
    <t>2122-YWVYA</t>
  </si>
  <si>
    <t>$ 1650,58</t>
  </si>
  <si>
    <t>6631-HMANX</t>
  </si>
  <si>
    <t>$ 8470,3</t>
  </si>
  <si>
    <t>3249-VHRIP</t>
  </si>
  <si>
    <t>$ 43,6</t>
  </si>
  <si>
    <t>$ 2748,7</t>
  </si>
  <si>
    <t>0376-OIWME</t>
  </si>
  <si>
    <t>$ 93,6</t>
  </si>
  <si>
    <t>$ 4837,37</t>
  </si>
  <si>
    <t>8242-SOQUO</t>
  </si>
  <si>
    <t>$ 422,4</t>
  </si>
  <si>
    <t>5935-FCCNB</t>
  </si>
  <si>
    <t>$ 2118,98</t>
  </si>
  <si>
    <t>0308-GIQJT</t>
  </si>
  <si>
    <t>$ 7815,95</t>
  </si>
  <si>
    <t>1986-PHGZF</t>
  </si>
  <si>
    <t>$ 58,4</t>
  </si>
  <si>
    <t>$ 1817,02</t>
  </si>
  <si>
    <t>8565-WUXZU</t>
  </si>
  <si>
    <t>$ 6538,37</t>
  </si>
  <si>
    <t>7471-MQPOS</t>
  </si>
  <si>
    <t>$ 8433,46</t>
  </si>
  <si>
    <t>6120-RJKLU</t>
  </si>
  <si>
    <t>$ 6346,19</t>
  </si>
  <si>
    <t>9560-BBZXK</t>
  </si>
  <si>
    <t>$ 1126,35</t>
  </si>
  <si>
    <t>5997-OPVFA</t>
  </si>
  <si>
    <t>$ 6690,05</t>
  </si>
  <si>
    <t>6341-JVQGF</t>
  </si>
  <si>
    <t>$ 3765,29</t>
  </si>
  <si>
    <t>2294-SALNE</t>
  </si>
  <si>
    <t>$ 2413,29</t>
  </si>
  <si>
    <t>9661-JALZV</t>
  </si>
  <si>
    <t>$ 4297,2</t>
  </si>
  <si>
    <t>0979-MOZQI</t>
  </si>
  <si>
    <t>$ 2337,45</t>
  </si>
  <si>
    <t>0835-JKADZ</t>
  </si>
  <si>
    <t>$ 10960,47</t>
  </si>
  <si>
    <t>1338-CECEE</t>
  </si>
  <si>
    <t>$ 3358,36</t>
  </si>
  <si>
    <t>0114-RSRRW</t>
  </si>
  <si>
    <t>$ 683,75</t>
  </si>
  <si>
    <t>3764-MNMOI</t>
  </si>
  <si>
    <t>$ 2333,69</t>
  </si>
  <si>
    <t>0017-DINOC</t>
  </si>
  <si>
    <t>$ 2460,55</t>
  </si>
  <si>
    <t>3486-KHMLI</t>
  </si>
  <si>
    <t>$ 1123,61</t>
  </si>
  <si>
    <t>2014-MKGMH</t>
  </si>
  <si>
    <t>$ 5961,02</t>
  </si>
  <si>
    <t>8739-XNIKG</t>
  </si>
  <si>
    <t>$ 667,2</t>
  </si>
  <si>
    <t>8622-ZLFKO</t>
  </si>
  <si>
    <t>$ 652,35</t>
  </si>
  <si>
    <t>4236-UJPWO</t>
  </si>
  <si>
    <t>$ 46,4</t>
  </si>
  <si>
    <t>2239-CFOUJ</t>
  </si>
  <si>
    <t>$ 47,9</t>
  </si>
  <si>
    <t>4429-WYGFR</t>
  </si>
  <si>
    <t>$ 2384,16</t>
  </si>
  <si>
    <t>5307-UVGNB</t>
  </si>
  <si>
    <t>$ 2495,2</t>
  </si>
  <si>
    <t>5968-VXZLG</t>
  </si>
  <si>
    <t>$ 46,6</t>
  </si>
  <si>
    <t>$ 91,64</t>
  </si>
  <si>
    <t>7244-QWYHG</t>
  </si>
  <si>
    <t>$ 2188,45</t>
  </si>
  <si>
    <t>4821-SJHJV</t>
  </si>
  <si>
    <t>$ 4453,48</t>
  </si>
  <si>
    <t>3724-BSCVH</t>
  </si>
  <si>
    <t>$ 618,3</t>
  </si>
  <si>
    <t>1559-DTODC</t>
  </si>
  <si>
    <t>$ 468,35</t>
  </si>
  <si>
    <t>6695-AMZUF</t>
  </si>
  <si>
    <t>$ 8130,7</t>
  </si>
  <si>
    <t>2242-MFOTG</t>
  </si>
  <si>
    <t>$ 3451,73</t>
  </si>
  <si>
    <t>2481-SBOYW</t>
  </si>
  <si>
    <t>$ 3453,4</t>
  </si>
  <si>
    <t>2657-VPXTA</t>
  </si>
  <si>
    <t>$ 1257,05</t>
  </si>
  <si>
    <t>4817-KEQSP</t>
  </si>
  <si>
    <t>$ 2521,99</t>
  </si>
  <si>
    <t>1183-CANVH</t>
  </si>
  <si>
    <t>$ 1379,12</t>
  </si>
  <si>
    <t>6625-IUTTT</t>
  </si>
  <si>
    <t>$ 7734,13</t>
  </si>
  <si>
    <t>6218-KNUBD</t>
  </si>
  <si>
    <t>$ 422,88</t>
  </si>
  <si>
    <t>2812-ENYMO</t>
  </si>
  <si>
    <t>$ 1362,85</t>
  </si>
  <si>
    <t>7727-SHVZV</t>
  </si>
  <si>
    <t>$ 544,82</t>
  </si>
  <si>
    <t>6169-PGNCD</t>
  </si>
  <si>
    <t>$ 4534</t>
  </si>
  <si>
    <t>4940-KHCWD</t>
  </si>
  <si>
    <t>$ 37,7</t>
  </si>
  <si>
    <t>$ 2288,7</t>
  </si>
  <si>
    <t>0191-ZHSKZ</t>
  </si>
  <si>
    <t>$ 3269,6</t>
  </si>
  <si>
    <t>4881-JVQOD</t>
  </si>
  <si>
    <t>$ 34,55</t>
  </si>
  <si>
    <t>$ 362,6</t>
  </si>
  <si>
    <t>1932-UEDCX</t>
  </si>
  <si>
    <t>$ 4725,55</t>
  </si>
  <si>
    <t>4648-YPBTM</t>
  </si>
  <si>
    <t>$ 4304,87</t>
  </si>
  <si>
    <t>8167-GJLRN</t>
  </si>
  <si>
    <t>7255-SSFBC</t>
  </si>
  <si>
    <t>$ 112,25</t>
  </si>
  <si>
    <t>$ 8881,17</t>
  </si>
  <si>
    <t>0851-DFJKB</t>
  </si>
  <si>
    <t>$ 1413,25</t>
  </si>
  <si>
    <t>7771-ZONAT</t>
  </si>
  <si>
    <t>$ 1304,85</t>
  </si>
  <si>
    <t>6303-KFWSL</t>
  </si>
  <si>
    <t>$ 2761,35</t>
  </si>
  <si>
    <t>0854-UYHZD</t>
  </si>
  <si>
    <t>$ 814,29</t>
  </si>
  <si>
    <t>1133-KXCGE</t>
  </si>
  <si>
    <t>$ 745,45</t>
  </si>
  <si>
    <t>5222-JCXZT</t>
  </si>
  <si>
    <t>$ 159,54</t>
  </si>
  <si>
    <t>8871-JLMHM</t>
  </si>
  <si>
    <t>$ 6529,53</t>
  </si>
  <si>
    <t>8663-UPDGF</t>
  </si>
  <si>
    <t>$ 2460,45</t>
  </si>
  <si>
    <t>8219-VYBVI</t>
  </si>
  <si>
    <t>$ 2952,4</t>
  </si>
  <si>
    <t>8751-EDEKA</t>
  </si>
  <si>
    <t>$ 3360,02</t>
  </si>
  <si>
    <t>6674-KVJHG</t>
  </si>
  <si>
    <t>$ 265,72</t>
  </si>
  <si>
    <t>3453-RTHJQ</t>
  </si>
  <si>
    <t>$ 546,9</t>
  </si>
  <si>
    <t>8915-NNTRC</t>
  </si>
  <si>
    <t>$ 10939,48</t>
  </si>
  <si>
    <t>2541-YGPKE</t>
  </si>
  <si>
    <t>$ 4651,25</t>
  </si>
  <si>
    <t>8309-PPCED</t>
  </si>
  <si>
    <t>$ 11311,06</t>
  </si>
  <si>
    <t>3125-RAHBV</t>
  </si>
  <si>
    <t>$ 973,81</t>
  </si>
  <si>
    <t>2067-QYTCF</t>
  </si>
  <si>
    <t>$ 111,15</t>
  </si>
  <si>
    <t>$ 7503,8</t>
  </si>
  <si>
    <t>7096-ZNBZI</t>
  </si>
  <si>
    <t>$ 3514,34</t>
  </si>
  <si>
    <t>8731-WBBMB</t>
  </si>
  <si>
    <t>$ 2325,67</t>
  </si>
  <si>
    <t>9701-CDXHR</t>
  </si>
  <si>
    <t>$ 6093,36</t>
  </si>
  <si>
    <t>2696-ECXKC</t>
  </si>
  <si>
    <t>$ 7713,5</t>
  </si>
  <si>
    <t>1092-WPIVQ</t>
  </si>
  <si>
    <t>$ 1125,96</t>
  </si>
  <si>
    <t>3635-JBPSG</t>
  </si>
  <si>
    <t>$ 38,8</t>
  </si>
  <si>
    <t>$ 603</t>
  </si>
  <si>
    <t>3966-HRMZA</t>
  </si>
  <si>
    <t>$ 331,73</t>
  </si>
  <si>
    <t>5019-GQVCR</t>
  </si>
  <si>
    <t>$ 4024,43</t>
  </si>
  <si>
    <t>8024-XNAFQ</t>
  </si>
  <si>
    <t>$ 10003,07</t>
  </si>
  <si>
    <t>7576-ASEJU</t>
  </si>
  <si>
    <t>$ 4219,21</t>
  </si>
  <si>
    <t>4111-BNXIF</t>
  </si>
  <si>
    <t>$ 4103,9</t>
  </si>
  <si>
    <t>5168-MQQCA</t>
  </si>
  <si>
    <t>$ 10771,48</t>
  </si>
  <si>
    <t>7531-GQHME</t>
  </si>
  <si>
    <t>$ 732,97</t>
  </si>
  <si>
    <t>8672-OAUPW</t>
  </si>
  <si>
    <t>$ 4204,45</t>
  </si>
  <si>
    <t>5173-WXOQV</t>
  </si>
  <si>
    <t>$ 182,47</t>
  </si>
  <si>
    <t>9277-JOOMO</t>
  </si>
  <si>
    <t>$ 165,34</t>
  </si>
  <si>
    <t>9337-SRRNI</t>
  </si>
  <si>
    <t>$ 3245,26</t>
  </si>
  <si>
    <t>4163-KIUHY</t>
  </si>
  <si>
    <t>$ 2295,65</t>
  </si>
  <si>
    <t>6227-FBDXH</t>
  </si>
  <si>
    <t>$ 7104,34</t>
  </si>
  <si>
    <t>6061-GWWAV</t>
  </si>
  <si>
    <t>$ 3458,71</t>
  </si>
  <si>
    <t>9392-XBGTD</t>
  </si>
  <si>
    <t>$ 812,7</t>
  </si>
  <si>
    <t>5266-PFRQK</t>
  </si>
  <si>
    <t>$ 3124,56</t>
  </si>
  <si>
    <t>1591-XWLGB</t>
  </si>
  <si>
    <t>$ 2686,71</t>
  </si>
  <si>
    <t>6194-HBGQN</t>
  </si>
  <si>
    <t>$ 5898,45</t>
  </si>
  <si>
    <t>0641-EVBOJ</t>
  </si>
  <si>
    <t>$ 369,31</t>
  </si>
  <si>
    <t>9975-GPKZU</t>
  </si>
  <si>
    <t>$ 1209,32</t>
  </si>
  <si>
    <t>5339-TJFEK</t>
  </si>
  <si>
    <t>$ 7551,7</t>
  </si>
  <si>
    <t>3646-ITDGM</t>
  </si>
  <si>
    <t>$ 2893,18</t>
  </si>
  <si>
    <t>0988-AADSA</t>
  </si>
  <si>
    <t>$ 6534,59</t>
  </si>
  <si>
    <t>9795-NREXC</t>
  </si>
  <si>
    <t>$ 6242,8</t>
  </si>
  <si>
    <t>4636-OLWOE</t>
  </si>
  <si>
    <t>$ 3507,69</t>
  </si>
  <si>
    <t>2999-AANRQ</t>
  </si>
  <si>
    <t>$ 2012,29</t>
  </si>
  <si>
    <t>8344-WFMFH</t>
  </si>
  <si>
    <t>$ 732,81</t>
  </si>
  <si>
    <t>3967-KXAPS</t>
  </si>
  <si>
    <t>$ 92,3</t>
  </si>
  <si>
    <t>$ 7698,38</t>
  </si>
  <si>
    <t>7562-UXTPG</t>
  </si>
  <si>
    <t>$ 1217,86</t>
  </si>
  <si>
    <t>1024-KPRBB</t>
  </si>
  <si>
    <t>$ 4575,42</t>
  </si>
  <si>
    <t>0999-QXNSA</t>
  </si>
  <si>
    <t>$ 603,18</t>
  </si>
  <si>
    <t>3244-CQPHU</t>
  </si>
  <si>
    <t>$ 8718,53</t>
  </si>
  <si>
    <t>0303-UNCIP</t>
  </si>
  <si>
    <t>$ 4211,35</t>
  </si>
  <si>
    <t>1557-EMYVT</t>
  </si>
  <si>
    <t>$ 5952,89</t>
  </si>
  <si>
    <t>8966-SNIZF</t>
  </si>
  <si>
    <t>$ 2935,41</t>
  </si>
  <si>
    <t>6353-BRMMA</t>
  </si>
  <si>
    <t>$ 7932,7</t>
  </si>
  <si>
    <t>3748-FVMZZ</t>
  </si>
  <si>
    <t>$ 162,45</t>
  </si>
  <si>
    <t>3800-LYTRK</t>
  </si>
  <si>
    <t>$ 1282,67</t>
  </si>
  <si>
    <t>8060-HIWJJ</t>
  </si>
  <si>
    <t>$ 6553,51</t>
  </si>
  <si>
    <t>8695-WDYEA</t>
  </si>
  <si>
    <t>6416-YJTTB</t>
  </si>
  <si>
    <t>6288-CHQJB</t>
  </si>
  <si>
    <t>$ 5393,03</t>
  </si>
  <si>
    <t>0248-IPDFW</t>
  </si>
  <si>
    <t>$ 79,23</t>
  </si>
  <si>
    <t>5067-WJEUN</t>
  </si>
  <si>
    <t>$ 4578,5</t>
  </si>
  <si>
    <t>1697-LYYYX</t>
  </si>
  <si>
    <t>$ 3712,51</t>
  </si>
  <si>
    <t>5220-AGAAX</t>
  </si>
  <si>
    <t>$ 1848,58</t>
  </si>
  <si>
    <t>5751-USDBL</t>
  </si>
  <si>
    <t>$ 5960,05</t>
  </si>
  <si>
    <t>2254-DLXRI</t>
  </si>
  <si>
    <t>$ 157,15</t>
  </si>
  <si>
    <t>1142-IHLOO</t>
  </si>
  <si>
    <t>$ 5208,77</t>
  </si>
  <si>
    <t>6656-JWRQX</t>
  </si>
  <si>
    <t>$ 30,55</t>
  </si>
  <si>
    <t>7785-RDVIG</t>
  </si>
  <si>
    <t>$ 85,09</t>
  </si>
  <si>
    <t>0840-DCNZE</t>
  </si>
  <si>
    <t>$ 86,95</t>
  </si>
  <si>
    <t>$ 5867,56</t>
  </si>
  <si>
    <t>6752-APNJL</t>
  </si>
  <si>
    <t>$ 3096,21</t>
  </si>
  <si>
    <t>9031-ZVQPT</t>
  </si>
  <si>
    <t>$ 8862,28</t>
  </si>
  <si>
    <t>5855-EIBDE</t>
  </si>
  <si>
    <t>$ 7167,18</t>
  </si>
  <si>
    <t>6729-FZWSY</t>
  </si>
  <si>
    <t>$ 1802,3</t>
  </si>
  <si>
    <t>8404-VIOMB</t>
  </si>
  <si>
    <t>$ 62,5</t>
  </si>
  <si>
    <t>$ 4136,4</t>
  </si>
  <si>
    <t>0487-VVUVK</t>
  </si>
  <si>
    <t>$ 954,85</t>
  </si>
  <si>
    <t>7876-BEUTG</t>
  </si>
  <si>
    <t>$ 1118,2</t>
  </si>
  <si>
    <t>7356-AYNJP</t>
  </si>
  <si>
    <t>$ 122,94</t>
  </si>
  <si>
    <t>5614-DNZCE</t>
  </si>
  <si>
    <t>$ 5504,71</t>
  </si>
  <si>
    <t>8265-HKSOW</t>
  </si>
  <si>
    <t>$ 8946,38</t>
  </si>
  <si>
    <t>1354-YZFNB</t>
  </si>
  <si>
    <t>$ 185,16</t>
  </si>
  <si>
    <t>5084-OOVCJ</t>
  </si>
  <si>
    <t>$ 1264,41</t>
  </si>
  <si>
    <t>6253-GNHWH</t>
  </si>
  <si>
    <t>$ 8477,46</t>
  </si>
  <si>
    <t>6668-CNMFP</t>
  </si>
  <si>
    <t>$ 2388,33</t>
  </si>
  <si>
    <t>6030-REHUX</t>
  </si>
  <si>
    <t>$ 4483,16</t>
  </si>
  <si>
    <t>0336-PIKEI</t>
  </si>
  <si>
    <t>$ 5880,19</t>
  </si>
  <si>
    <t>8996-ZROXE</t>
  </si>
  <si>
    <t>$ 4656,88</t>
  </si>
  <si>
    <t>8659-HDIYE</t>
  </si>
  <si>
    <t>$ 6595,11</t>
  </si>
  <si>
    <t>9799-CAYJJ</t>
  </si>
  <si>
    <t>$ 219,04</t>
  </si>
  <si>
    <t>3786-WOVKF</t>
  </si>
  <si>
    <t>$ 8342,6</t>
  </si>
  <si>
    <t>1608-GMEWB</t>
  </si>
  <si>
    <t>$ 4904,5</t>
  </si>
  <si>
    <t>8016-NCFVO</t>
  </si>
  <si>
    <t>$ 116,5</t>
  </si>
  <si>
    <t>$ 7994,05</t>
  </si>
  <si>
    <t>3001-UNBTL</t>
  </si>
  <si>
    <t>$ 4396,24</t>
  </si>
  <si>
    <t>5195-KPUNQ</t>
  </si>
  <si>
    <t>$ 7039,29</t>
  </si>
  <si>
    <t>6388-TABGU</t>
  </si>
  <si>
    <t>$ 3981,47</t>
  </si>
  <si>
    <t>3675-YDUPJ</t>
  </si>
  <si>
    <t>$ 212,85</t>
  </si>
  <si>
    <t>7501-IWUNG</t>
  </si>
  <si>
    <t>$ 4674,01</t>
  </si>
  <si>
    <t>0556-FJEGU</t>
  </si>
  <si>
    <t>$ 6802,21</t>
  </si>
  <si>
    <t>3164-YAXFY</t>
  </si>
  <si>
    <t>$ 3196</t>
  </si>
  <si>
    <t>9480-BQJEI</t>
  </si>
  <si>
    <t>$ 7241,15</t>
  </si>
  <si>
    <t>7114-AEOZE</t>
  </si>
  <si>
    <t>$ 2995,3</t>
  </si>
  <si>
    <t>5207-PLSTK</t>
  </si>
  <si>
    <t>$ 75,01</t>
  </si>
  <si>
    <t>3392-EHMNK</t>
  </si>
  <si>
    <t>$ 7066,6</t>
  </si>
  <si>
    <t>7228-PAQPD</t>
  </si>
  <si>
    <t>$ 1248,99</t>
  </si>
  <si>
    <t>6648-INWPS</t>
  </si>
  <si>
    <t>$ 958,15</t>
  </si>
  <si>
    <t>7274-CGTOD</t>
  </si>
  <si>
    <t>$ 2618,3</t>
  </si>
  <si>
    <t>5312-IRCFR</t>
  </si>
  <si>
    <t>$ 92,85</t>
  </si>
  <si>
    <t>$ 8378,83</t>
  </si>
  <si>
    <t>1834-WULEG</t>
  </si>
  <si>
    <t>$ 1419,19</t>
  </si>
  <si>
    <t>1843-TLSGD</t>
  </si>
  <si>
    <t>$ 631,41</t>
  </si>
  <si>
    <t>1640-PLFMP</t>
  </si>
  <si>
    <t>5171-EPLKN</t>
  </si>
  <si>
    <t>$ 1756,55</t>
  </si>
  <si>
    <t>5312-UXESG</t>
  </si>
  <si>
    <t>$ 5187,39</t>
  </si>
  <si>
    <t>5161-UBZXI</t>
  </si>
  <si>
    <t>$ 10221,85</t>
  </si>
  <si>
    <t>7729-XBTWX</t>
  </si>
  <si>
    <t>$ 3425,48</t>
  </si>
  <si>
    <t>3511-BFTJW</t>
  </si>
  <si>
    <t>$ 2763</t>
  </si>
  <si>
    <t>8822-KNBHV</t>
  </si>
  <si>
    <t>$ 6072,33</t>
  </si>
  <si>
    <t>4459-BBGHE</t>
  </si>
  <si>
    <t>$ 44,5</t>
  </si>
  <si>
    <t>$ 1307,8</t>
  </si>
  <si>
    <t>1004-NOZNR</t>
  </si>
  <si>
    <t>$ 5856,22</t>
  </si>
  <si>
    <t>9050-IKDZA</t>
  </si>
  <si>
    <t>$ 212,45</t>
  </si>
  <si>
    <t>2107-FBPTK</t>
  </si>
  <si>
    <t>$ 4379</t>
  </si>
  <si>
    <t>2851-STERV</t>
  </si>
  <si>
    <t>$ 2577,65</t>
  </si>
  <si>
    <t>3808-HFKDE</t>
  </si>
  <si>
    <t>$ 1010,15</t>
  </si>
  <si>
    <t>2480-JZOSN</t>
  </si>
  <si>
    <t>$ 55,89</t>
  </si>
  <si>
    <t>0030-FNXPP</t>
  </si>
  <si>
    <t>$ 66,56</t>
  </si>
  <si>
    <t>4065-JJAVA</t>
  </si>
  <si>
    <t>$ 49,5</t>
  </si>
  <si>
    <t>$ 96,49</t>
  </si>
  <si>
    <t>1299-AURJA</t>
  </si>
  <si>
    <t>$ 3809</t>
  </si>
  <si>
    <t>5067-DGXLL</t>
  </si>
  <si>
    <t>$ 68,46</t>
  </si>
  <si>
    <t>1498-DQNRX</t>
  </si>
  <si>
    <t>$ 738,06</t>
  </si>
  <si>
    <t>1015-OWJKI</t>
  </si>
  <si>
    <t>$ 24,07</t>
  </si>
  <si>
    <t>8232-UTFOZ</t>
  </si>
  <si>
    <t>$ 1894,77</t>
  </si>
  <si>
    <t>6844-DZKRF</t>
  </si>
  <si>
    <t>$ 131,93</t>
  </si>
  <si>
    <t>4373-VVHQL</t>
  </si>
  <si>
    <t>$ 73,32</t>
  </si>
  <si>
    <t>9570-KYEUA</t>
  </si>
  <si>
    <t>$ 8888,01</t>
  </si>
  <si>
    <t>8129-GMVGI</t>
  </si>
  <si>
    <t>$ 3071,38</t>
  </si>
  <si>
    <t>7026-YMSBE</t>
  </si>
  <si>
    <t>$ 1362,15</t>
  </si>
  <si>
    <t>5133-VRSAB</t>
  </si>
  <si>
    <t>7966-YOTQW</t>
  </si>
  <si>
    <t>$ 908</t>
  </si>
  <si>
    <t>9194-GFVOI</t>
  </si>
  <si>
    <t>$ 3984,88</t>
  </si>
  <si>
    <t>9987-LUTYD</t>
  </si>
  <si>
    <t>$ 1349,74</t>
  </si>
  <si>
    <t>4488-KQFDT</t>
  </si>
  <si>
    <t>$ 7364,84</t>
  </si>
  <si>
    <t>8387-UGUSU</t>
  </si>
  <si>
    <t>$ 852,8</t>
  </si>
  <si>
    <t>9732-EQMWY</t>
  </si>
  <si>
    <t>$ 5642,11</t>
  </si>
  <si>
    <t>9688-YGXVR</t>
  </si>
  <si>
    <t>$ 5417,72</t>
  </si>
  <si>
    <t>0921-OHLVP</t>
  </si>
  <si>
    <t>$ 2051,42</t>
  </si>
  <si>
    <t>0536-ESJEP</t>
  </si>
  <si>
    <t>$ 4957,17</t>
  </si>
  <si>
    <t>7159-NOKYQ</t>
  </si>
  <si>
    <t>$ 7624</t>
  </si>
  <si>
    <t>8966-OIQHG</t>
  </si>
  <si>
    <t>$ 1450,05</t>
  </si>
  <si>
    <t>1841-YSJGV</t>
  </si>
  <si>
    <t>$ 10788,56</t>
  </si>
  <si>
    <t>1448-CYWKC</t>
  </si>
  <si>
    <t>$ 8685,15</t>
  </si>
  <si>
    <t>3161-GETRM</t>
  </si>
  <si>
    <t>$ 3778,7</t>
  </si>
  <si>
    <t>4451-RWASJ</t>
  </si>
  <si>
    <t>$ 980,15</t>
  </si>
  <si>
    <t>0057-QBUQH</t>
  </si>
  <si>
    <t>$ 2387,67</t>
  </si>
  <si>
    <t>0186-CAERR</t>
  </si>
  <si>
    <t>$ 116,3</t>
  </si>
  <si>
    <t>$ 8514,03</t>
  </si>
  <si>
    <t>4801-JZAZL</t>
  </si>
  <si>
    <t>$ 319,21</t>
  </si>
  <si>
    <t>8606-CIQUL</t>
  </si>
  <si>
    <t>$ 10725,31</t>
  </si>
  <si>
    <t>2573-GYRUU</t>
  </si>
  <si>
    <t>$ 5579,87</t>
  </si>
  <si>
    <t>8450-UYIBU</t>
  </si>
  <si>
    <t>$ 39,85</t>
  </si>
  <si>
    <t>$ 1434,6</t>
  </si>
  <si>
    <t>2957-JIRMN</t>
  </si>
  <si>
    <t>$ 6169,39</t>
  </si>
  <si>
    <t>9750-BOOHV</t>
  </si>
  <si>
    <t>$ 30,15</t>
  </si>
  <si>
    <t>$ 927,65</t>
  </si>
  <si>
    <t>1095-WGNGG</t>
  </si>
  <si>
    <t>$ 7038,14</t>
  </si>
  <si>
    <t>0040-HALCW</t>
  </si>
  <si>
    <t>$ 2154,4</t>
  </si>
  <si>
    <t>9588-OZDMQ</t>
  </si>
  <si>
    <t>$ 120,75</t>
  </si>
  <si>
    <t>3948-KXDUF</t>
  </si>
  <si>
    <t>$ 5801,87</t>
  </si>
  <si>
    <t>0263-FJTQO</t>
  </si>
  <si>
    <t>$ 5711,15</t>
  </si>
  <si>
    <t>0315-LVCRK</t>
  </si>
  <si>
    <t>$ 1225,02</t>
  </si>
  <si>
    <t>2739-CCZMB</t>
  </si>
  <si>
    <t>$ 162,05</t>
  </si>
  <si>
    <t>7993-NQLJE</t>
  </si>
  <si>
    <t>$ 1642,5</t>
  </si>
  <si>
    <t>3739-YBWAB</t>
  </si>
  <si>
    <t>$ 35,35</t>
  </si>
  <si>
    <t>$ 1317,95</t>
  </si>
  <si>
    <t>7339-POGZN</t>
  </si>
  <si>
    <t>$ 239,63</t>
  </si>
  <si>
    <t>9643-YBLUR</t>
  </si>
  <si>
    <t>$ 888,22</t>
  </si>
  <si>
    <t>3675-EQOZA</t>
  </si>
  <si>
    <t>$ 306,15</t>
  </si>
  <si>
    <t>5701-SVCWR</t>
  </si>
  <si>
    <t>9365-CSLBQ</t>
  </si>
  <si>
    <t>$ 2001,79</t>
  </si>
  <si>
    <t>7632-YUTXB</t>
  </si>
  <si>
    <t>$ 846,6</t>
  </si>
  <si>
    <t>0363-SVHYR</t>
  </si>
  <si>
    <t>$ 6981,61</t>
  </si>
  <si>
    <t>2325-WINES</t>
  </si>
  <si>
    <t>$ 3871,57</t>
  </si>
  <si>
    <t>6252-DFGTK</t>
  </si>
  <si>
    <t>$ 68,1</t>
  </si>
  <si>
    <t>$ 3602,57</t>
  </si>
  <si>
    <t>1539-LNKHM</t>
  </si>
  <si>
    <t>$ 545</t>
  </si>
  <si>
    <t>5183-KLYEM</t>
  </si>
  <si>
    <t>$ 112,75</t>
  </si>
  <si>
    <t>$ 10729,88</t>
  </si>
  <si>
    <t>4226-KKDON</t>
  </si>
  <si>
    <t>$ 66,65</t>
  </si>
  <si>
    <t>$ 767,35</t>
  </si>
  <si>
    <t>1150-FTQGN</t>
  </si>
  <si>
    <t>$ 8694,2</t>
  </si>
  <si>
    <t>6500-JVEGC</t>
  </si>
  <si>
    <t>$ 7873,71</t>
  </si>
  <si>
    <t>5115-SQAAU</t>
  </si>
  <si>
    <t>$ 3092,93</t>
  </si>
  <si>
    <t>1596-OQSPS</t>
  </si>
  <si>
    <t>$ 51,1</t>
  </si>
  <si>
    <t>1036-GUDCL</t>
  </si>
  <si>
    <t>$ 7049</t>
  </si>
  <si>
    <t>5297-MDOIR</t>
  </si>
  <si>
    <t>$ 7398,63</t>
  </si>
  <si>
    <t>1904-WAJAA</t>
  </si>
  <si>
    <t>$ 2675,61</t>
  </si>
  <si>
    <t>2823-LKABH</t>
  </si>
  <si>
    <t>$ 1774,31</t>
  </si>
  <si>
    <t>8406-LNMHF</t>
  </si>
  <si>
    <t>$ 82,95</t>
  </si>
  <si>
    <t>$ 5151,54</t>
  </si>
  <si>
    <t>4584-LBNMK</t>
  </si>
  <si>
    <t>$ 3195,3</t>
  </si>
  <si>
    <t>5937-EORGB</t>
  </si>
  <si>
    <t>$ 1734,7</t>
  </si>
  <si>
    <t>5173-ZXXXL</t>
  </si>
  <si>
    <t>5382-SOYZL</t>
  </si>
  <si>
    <t>$ 2407,9</t>
  </si>
  <si>
    <t>3312-UUMZW</t>
  </si>
  <si>
    <t>$ 4678,38</t>
  </si>
  <si>
    <t>8390-FESFV</t>
  </si>
  <si>
    <t>$ 5568,3</t>
  </si>
  <si>
    <t>8445-DNBAE</t>
  </si>
  <si>
    <t>$ 93,1</t>
  </si>
  <si>
    <t>9972-EWRJS</t>
  </si>
  <si>
    <t>$ 4639,15</t>
  </si>
  <si>
    <t>6518-KZXCB</t>
  </si>
  <si>
    <t>$ 671,88</t>
  </si>
  <si>
    <t>3500-NSDOA</t>
  </si>
  <si>
    <t>$ 5616,11</t>
  </si>
  <si>
    <t>8158-WPEZG</t>
  </si>
  <si>
    <t>$ 425,1</t>
  </si>
  <si>
    <t>5815-HGGHV</t>
  </si>
  <si>
    <t>$ 2050,05</t>
  </si>
  <si>
    <t>4854-SSLTN</t>
  </si>
  <si>
    <t>$ 215,6</t>
  </si>
  <si>
    <t>0436-TWFFZ</t>
  </si>
  <si>
    <t>$ 6296,46</t>
  </si>
  <si>
    <t>1991-VOPLL</t>
  </si>
  <si>
    <t>$ 439,17</t>
  </si>
  <si>
    <t>2018-PZKMU</t>
  </si>
  <si>
    <t>$ 1351,16</t>
  </si>
  <si>
    <t>5999-LCXAO</t>
  </si>
  <si>
    <t>0608-JDVEC</t>
  </si>
  <si>
    <t>$ 1106,7</t>
  </si>
  <si>
    <t>5176-OLSKT</t>
  </si>
  <si>
    <t>$ 7370,65</t>
  </si>
  <si>
    <t>6478-HRRCZ</t>
  </si>
  <si>
    <t>$ 3624,15</t>
  </si>
  <si>
    <t>3137-LUPIX</t>
  </si>
  <si>
    <t>$ 257,4</t>
  </si>
  <si>
    <t>9114-VEPUF</t>
  </si>
  <si>
    <t>$ 7893,07</t>
  </si>
  <si>
    <t>4367-NHWMM</t>
  </si>
  <si>
    <t>9776-OJUZI</t>
  </si>
  <si>
    <t>$ 8329,95</t>
  </si>
  <si>
    <t>2207-QPJED</t>
  </si>
  <si>
    <t>$ 3948,95</t>
  </si>
  <si>
    <t>0707-HOVVN</t>
  </si>
  <si>
    <t>$ 8521,55</t>
  </si>
  <si>
    <t>3733-UOCWF</t>
  </si>
  <si>
    <t>$ 8097,4</t>
  </si>
  <si>
    <t>8746-BFOAJ</t>
  </si>
  <si>
    <t>$ 917,38</t>
  </si>
  <si>
    <t>0439-IFYUN</t>
  </si>
  <si>
    <t>$ 1694,22</t>
  </si>
  <si>
    <t>9073-ZZIAY</t>
  </si>
  <si>
    <t>$ 7893,65</t>
  </si>
  <si>
    <t>1159-WFSGR</t>
  </si>
  <si>
    <t>$ 1050,04</t>
  </si>
  <si>
    <t>3583-KRKMD</t>
  </si>
  <si>
    <t>$ 1840,6</t>
  </si>
  <si>
    <t>9060-HJJRW</t>
  </si>
  <si>
    <t>$ 2928,5</t>
  </si>
  <si>
    <t>8229-BUJHX</t>
  </si>
  <si>
    <t>$ 2291,18</t>
  </si>
  <si>
    <t>9339-FIIJL</t>
  </si>
  <si>
    <t>$ 6941,74</t>
  </si>
  <si>
    <t>5397-NSKQG</t>
  </si>
  <si>
    <t>$ 3281,65</t>
  </si>
  <si>
    <t>1429-UYJSV</t>
  </si>
  <si>
    <t>$ 700,7</t>
  </si>
  <si>
    <t>3170-GWYKC</t>
  </si>
  <si>
    <t>$ 7609,55</t>
  </si>
  <si>
    <t>4139-JPIAM</t>
  </si>
  <si>
    <t>$ 2181,55</t>
  </si>
  <si>
    <t>0378-CJKPV</t>
  </si>
  <si>
    <t>$ 112,1</t>
  </si>
  <si>
    <t>$ 8275,39</t>
  </si>
  <si>
    <t>1357-BIJKI</t>
  </si>
  <si>
    <t>$ 6769,65</t>
  </si>
  <si>
    <t>2582-FFFZR</t>
  </si>
  <si>
    <t>$ 1073,3</t>
  </si>
  <si>
    <t>3050-RLLXC</t>
  </si>
  <si>
    <t>$ 6070,8</t>
  </si>
  <si>
    <t>7326-RIGQZ</t>
  </si>
  <si>
    <t>0277-BKSQP</t>
  </si>
  <si>
    <t>$ 487,58</t>
  </si>
  <si>
    <t>1813-JYWTO</t>
  </si>
  <si>
    <t>$ 6316,16</t>
  </si>
  <si>
    <t>1360-RCYRT</t>
  </si>
  <si>
    <t>$ 678,75</t>
  </si>
  <si>
    <t>6096-EGVTU</t>
  </si>
  <si>
    <t>$ 2826,22</t>
  </si>
  <si>
    <t>6856-RAURS</t>
  </si>
  <si>
    <t>$ 218,21</t>
  </si>
  <si>
    <t>9610-WCESF</t>
  </si>
  <si>
    <t>$ 43,9</t>
  </si>
  <si>
    <t>2669-QVCRG</t>
  </si>
  <si>
    <t>$ 3511,68</t>
  </si>
  <si>
    <t>8071-SBTRN</t>
  </si>
  <si>
    <t>$ 9311,79</t>
  </si>
  <si>
    <t>9108-EJFJP</t>
  </si>
  <si>
    <t>$ 69,61</t>
  </si>
  <si>
    <t>8070-AAWZP</t>
  </si>
  <si>
    <t>$ 828,2</t>
  </si>
  <si>
    <t>3588-WSTTJ</t>
  </si>
  <si>
    <t>$ 4662</t>
  </si>
  <si>
    <t>8065-QBYTO</t>
  </si>
  <si>
    <t>$ 7458,86</t>
  </si>
  <si>
    <t>8782-LKFPK</t>
  </si>
  <si>
    <t>$ 6039,48</t>
  </si>
  <si>
    <t>2933-XEUJM</t>
  </si>
  <si>
    <t>$ 5747,98</t>
  </si>
  <si>
    <t>0872-JCPIB</t>
  </si>
  <si>
    <t>$ 65,75</t>
  </si>
  <si>
    <t>$ 1917,85</t>
  </si>
  <si>
    <t>5014-GSOUQ</t>
  </si>
  <si>
    <t>$ 487,14</t>
  </si>
  <si>
    <t>0620-XEFWH</t>
  </si>
  <si>
    <t>$ 240,36</t>
  </si>
  <si>
    <t>5848-FHRFC</t>
  </si>
  <si>
    <t>$ 1579,34</t>
  </si>
  <si>
    <t>3144-KMTWZ</t>
  </si>
  <si>
    <t>$ 8645,21</t>
  </si>
  <si>
    <t>3279-DYZQM</t>
  </si>
  <si>
    <t>$ 2180,75</t>
  </si>
  <si>
    <t>6670-MFRPK</t>
  </si>
  <si>
    <t>$ 6908,29</t>
  </si>
  <si>
    <t>8851-RAGOV</t>
  </si>
  <si>
    <t>$ 1868,12</t>
  </si>
  <si>
    <t>1329-VHWNP</t>
  </si>
  <si>
    <t>$ 189,95</t>
  </si>
  <si>
    <t>7137-NAXML</t>
  </si>
  <si>
    <t>$ 1012,11</t>
  </si>
  <si>
    <t>8706-HRADD</t>
  </si>
  <si>
    <t>$ 43,55</t>
  </si>
  <si>
    <t>$ 1011,5</t>
  </si>
  <si>
    <t>9955-QOPOY</t>
  </si>
  <si>
    <t>$ 4263,4</t>
  </si>
  <si>
    <t>1020-JPQOW</t>
  </si>
  <si>
    <t>$ 5313,4</t>
  </si>
  <si>
    <t>3807-BPOMJ</t>
  </si>
  <si>
    <t>$ 6647,25</t>
  </si>
  <si>
    <t>0584-BJQGZ</t>
  </si>
  <si>
    <t>$ 2539,15</t>
  </si>
  <si>
    <t>0774-RMNUW</t>
  </si>
  <si>
    <t>$ 4122,65</t>
  </si>
  <si>
    <t>8992-OBVDG</t>
  </si>
  <si>
    <t>$ 2230,45</t>
  </si>
  <si>
    <t>3099-OONVS</t>
  </si>
  <si>
    <t>$ 2246,05</t>
  </si>
  <si>
    <t>8577-QSOCG</t>
  </si>
  <si>
    <t>$ 1765,97</t>
  </si>
  <si>
    <t>2027-CWDNU</t>
  </si>
  <si>
    <t>$ 2106,22</t>
  </si>
  <si>
    <t>2408-PSJVE</t>
  </si>
  <si>
    <t>$ 4581,97</t>
  </si>
  <si>
    <t>1060-ENTOF</t>
  </si>
  <si>
    <t>$ 7214,49</t>
  </si>
  <si>
    <t>2988-GBIVW</t>
  </si>
  <si>
    <t>$ 9165,1</t>
  </si>
  <si>
    <t>3162-KKZXO</t>
  </si>
  <si>
    <t>$ 7037,75</t>
  </si>
  <si>
    <t>9867-JCZSP</t>
  </si>
  <si>
    <t>$ 566,83</t>
  </si>
  <si>
    <t>4950-HKQTE</t>
  </si>
  <si>
    <t>$ 722,06</t>
  </si>
  <si>
    <t>4992-LTJNE</t>
  </si>
  <si>
    <t>$ 5728,88</t>
  </si>
  <si>
    <t>5624-RYAMH</t>
  </si>
  <si>
    <t>$ 601,31</t>
  </si>
  <si>
    <t>2782-JEEBU</t>
  </si>
  <si>
    <t>$ 780,15</t>
  </si>
  <si>
    <t>3795-GWTRD</t>
  </si>
  <si>
    <t>$ 5106,64</t>
  </si>
  <si>
    <t>6131-IUNXN</t>
  </si>
  <si>
    <t>$ 1273,49</t>
  </si>
  <si>
    <t>7951-VRDVK</t>
  </si>
  <si>
    <t>$ 3503,95</t>
  </si>
  <si>
    <t>0254-KCJGT</t>
  </si>
  <si>
    <t>$ 6504,13</t>
  </si>
  <si>
    <t>4518-FZBSX</t>
  </si>
  <si>
    <t>$ 1246,76</t>
  </si>
  <si>
    <t>5201-FRKKS</t>
  </si>
  <si>
    <t>$ 2344,21</t>
  </si>
  <si>
    <t>6710-HSJRD</t>
  </si>
  <si>
    <t>$ 7883,67</t>
  </si>
  <si>
    <t>4644-OBGFZ</t>
  </si>
  <si>
    <t>$ 3019</t>
  </si>
  <si>
    <t>7691-XVTZH</t>
  </si>
  <si>
    <t>$ 7902,78</t>
  </si>
  <si>
    <t>3714-XPXBW</t>
  </si>
  <si>
    <t>$ 4576,12</t>
  </si>
  <si>
    <t>8652-YHIYU</t>
  </si>
  <si>
    <t>$ 1699,88</t>
  </si>
  <si>
    <t>6145-NNPNO</t>
  </si>
  <si>
    <t>$ 53,97</t>
  </si>
  <si>
    <t>0440-UEDAI</t>
  </si>
  <si>
    <t>$ 6838,39</t>
  </si>
  <si>
    <t>3970-XGJDU</t>
  </si>
  <si>
    <t>$ 2613,51</t>
  </si>
  <si>
    <t>4776-XSKYQ</t>
  </si>
  <si>
    <t>$ 368,85</t>
  </si>
  <si>
    <t>6297-NOOPG</t>
  </si>
  <si>
    <t>$ 9749,85</t>
  </si>
  <si>
    <t>7328-ZJAJO</t>
  </si>
  <si>
    <t>$ 1783,74</t>
  </si>
  <si>
    <t>4526-RMTLL</t>
  </si>
  <si>
    <t>$ 944,04</t>
  </si>
  <si>
    <t>1956-YIFGE</t>
  </si>
  <si>
    <t>$ 2289,35</t>
  </si>
  <si>
    <t>6185-TASNN</t>
  </si>
  <si>
    <t>8760-ZRHKE</t>
  </si>
  <si>
    <t>$ 8432,39</t>
  </si>
  <si>
    <t>1217-VASWC</t>
  </si>
  <si>
    <t>$ 5898,87</t>
  </si>
  <si>
    <t>6865-JZNKO</t>
  </si>
  <si>
    <t>$ 2112,9</t>
  </si>
  <si>
    <t>2640-LYMOV</t>
  </si>
  <si>
    <t>$ 58,02</t>
  </si>
  <si>
    <t>9450-TRJUU</t>
  </si>
  <si>
    <t>$ 4271,96</t>
  </si>
  <si>
    <t>9505-SQFSW</t>
  </si>
  <si>
    <t>8332-OSJDW</t>
  </si>
  <si>
    <t>$ 26,4</t>
  </si>
  <si>
    <t>$ 856,75</t>
  </si>
  <si>
    <t>8097-VBQTZ</t>
  </si>
  <si>
    <t>$ 5374,78</t>
  </si>
  <si>
    <t>6465-GSRCL</t>
  </si>
  <si>
    <t>$ 8500,28</t>
  </si>
  <si>
    <t>7080-TNUWP</t>
  </si>
  <si>
    <t>$ 8782</t>
  </si>
  <si>
    <t>4293-ETKAP</t>
  </si>
  <si>
    <t>$ 5190,85</t>
  </si>
  <si>
    <t>8980-WQFWL</t>
  </si>
  <si>
    <t>$ 2171,35</t>
  </si>
  <si>
    <t>0396-UKGAI</t>
  </si>
  <si>
    <t>$ 1320,54</t>
  </si>
  <si>
    <t>8015-IHCGW</t>
  </si>
  <si>
    <t>$ 11033,9</t>
  </si>
  <si>
    <t>1955-IBMMB</t>
  </si>
  <si>
    <t>$ 3975,33</t>
  </si>
  <si>
    <t>8242-JSVBO</t>
  </si>
  <si>
    <t>$ 509,82</t>
  </si>
  <si>
    <t>1734-ZMNTZ</t>
  </si>
  <si>
    <t>$ 466,14</t>
  </si>
  <si>
    <t>8701-DGLVH</t>
  </si>
  <si>
    <t>$ 3461,58</t>
  </si>
  <si>
    <t>8125-QPFJD</t>
  </si>
  <si>
    <t>$ 6161,78</t>
  </si>
  <si>
    <t>4828-FAZPK</t>
  </si>
  <si>
    <t>$ 2065,55</t>
  </si>
  <si>
    <t>4936-YPJNK</t>
  </si>
  <si>
    <t>$ 437,85</t>
  </si>
  <si>
    <t>9761-XUJWD</t>
  </si>
  <si>
    <t>$ 382,9</t>
  </si>
  <si>
    <t>8597-CTXVJ</t>
  </si>
  <si>
    <t>$ 6394,03</t>
  </si>
  <si>
    <t>3422-GALYP</t>
  </si>
  <si>
    <t>$ 202,37</t>
  </si>
  <si>
    <t>2775-SEFEE</t>
  </si>
  <si>
    <t>$ 918,5</t>
  </si>
  <si>
    <t>0530-IJVDB</t>
  </si>
  <si>
    <t>$ 114,6</t>
  </si>
  <si>
    <t>$ 9749,4</t>
  </si>
  <si>
    <t>6257-DTAYD</t>
  </si>
  <si>
    <t>$ 7639,36</t>
  </si>
  <si>
    <t>6447-GORXK</t>
  </si>
  <si>
    <t>$ 766,8</t>
  </si>
  <si>
    <t>0550-DCXLH</t>
  </si>
  <si>
    <t>$ 1415,4</t>
  </si>
  <si>
    <t>8107-KNCIM</t>
  </si>
  <si>
    <t>$ 1649,79</t>
  </si>
  <si>
    <t>7994-XIRTR</t>
  </si>
  <si>
    <t>$ 3774,44</t>
  </si>
  <si>
    <t>5298-GSTLM</t>
  </si>
  <si>
    <t>$ 9111,8</t>
  </si>
  <si>
    <t>3212-KXOCR</t>
  </si>
  <si>
    <t>$ 2578,8</t>
  </si>
  <si>
    <t>0215-BQKGS</t>
  </si>
  <si>
    <t>$ 3310,5</t>
  </si>
  <si>
    <t>0784-GTUUK</t>
  </si>
  <si>
    <t>$ 23,75</t>
  </si>
  <si>
    <t>$ 3448,16</t>
  </si>
  <si>
    <t>2796-UUZZO</t>
  </si>
  <si>
    <t>$ 6125,79</t>
  </si>
  <si>
    <t>3977-QCRSL</t>
  </si>
  <si>
    <t>$ 134,8</t>
  </si>
  <si>
    <t>2577-GVSIL</t>
  </si>
  <si>
    <t>$ 3129,75</t>
  </si>
  <si>
    <t>5702-SKUOB</t>
  </si>
  <si>
    <t>$ 210,01</t>
  </si>
  <si>
    <t>1134-YWTYF</t>
  </si>
  <si>
    <t>$ 2509,81</t>
  </si>
  <si>
    <t>8414-OOEEL</t>
  </si>
  <si>
    <t>$ 6019,78</t>
  </si>
  <si>
    <t>4191-XOVOM</t>
  </si>
  <si>
    <t>$ 8275,19</t>
  </si>
  <si>
    <t>1872-EBWSC</t>
  </si>
  <si>
    <t>$ 1231,86</t>
  </si>
  <si>
    <t>2452-SNHFZ</t>
  </si>
  <si>
    <t>$ 5802,51</t>
  </si>
  <si>
    <t>3508-VLHCZ</t>
  </si>
  <si>
    <t>$ 9200,46</t>
  </si>
  <si>
    <t>6483-OATDN</t>
  </si>
  <si>
    <t>$ 479,46</t>
  </si>
  <si>
    <t>2558-BUOZZ</t>
  </si>
  <si>
    <t>$ 6424,26</t>
  </si>
  <si>
    <t>1137-DGOWI</t>
  </si>
  <si>
    <t>$ 2718,8</t>
  </si>
  <si>
    <t>7128-GGCNO</t>
  </si>
  <si>
    <t>$ 5140</t>
  </si>
  <si>
    <t>2592-HODOV</t>
  </si>
  <si>
    <t>$ 809,76</t>
  </si>
  <si>
    <t>5396-IZEPB</t>
  </si>
  <si>
    <t>$ 404,71</t>
  </si>
  <si>
    <t>5985-TBABQ</t>
  </si>
  <si>
    <t>$ 3353,35</t>
  </si>
  <si>
    <t>3446-QDSZF</t>
  </si>
  <si>
    <t>$ 383,19</t>
  </si>
  <si>
    <t>7048-GXDAY</t>
  </si>
  <si>
    <t>$ 4710,28</t>
  </si>
  <si>
    <t>6736-DHUQI</t>
  </si>
  <si>
    <t>$ 5830,79</t>
  </si>
  <si>
    <t>8212-DJRCH</t>
  </si>
  <si>
    <t>$ 492,22</t>
  </si>
  <si>
    <t>1684-FLBGS</t>
  </si>
  <si>
    <t>$ 2267,48</t>
  </si>
  <si>
    <t>4827-LTQRJ</t>
  </si>
  <si>
    <t>$ 10139,93</t>
  </si>
  <si>
    <t>1261-FWTTE</t>
  </si>
  <si>
    <t>$ 768,45</t>
  </si>
  <si>
    <t>5160-UXJED</t>
  </si>
  <si>
    <t>$ 902,74</t>
  </si>
  <si>
    <t>0206-TBWLC</t>
  </si>
  <si>
    <t>$ 6665,1</t>
  </si>
  <si>
    <t>1173-NOEYG</t>
  </si>
  <si>
    <t>$ 2929,38</t>
  </si>
  <si>
    <t>6923-JHPMP</t>
  </si>
  <si>
    <t>$ 207,92</t>
  </si>
  <si>
    <t>3050-GBUSH</t>
  </si>
  <si>
    <t>8292-ITGYJ</t>
  </si>
  <si>
    <t>$ 2043,75</t>
  </si>
  <si>
    <t>6870-ZWMNX</t>
  </si>
  <si>
    <t>$ 7710,15</t>
  </si>
  <si>
    <t>2135-DQWAQ</t>
  </si>
  <si>
    <t>$ 659,15</t>
  </si>
  <si>
    <t>5140-FOMCQ</t>
  </si>
  <si>
    <t>$ 8945,48</t>
  </si>
  <si>
    <t>9443-JUBUO</t>
  </si>
  <si>
    <t>$ 4558,85</t>
  </si>
  <si>
    <t>1402-PTHGN</t>
  </si>
  <si>
    <t>$ 1813,93</t>
  </si>
  <si>
    <t>8735-NBLWT</t>
  </si>
  <si>
    <t>$ 596,57</t>
  </si>
  <si>
    <t>6719-FGEDO</t>
  </si>
  <si>
    <t>$ 9897,08</t>
  </si>
  <si>
    <t>6134-KWTBV</t>
  </si>
  <si>
    <t>$ 23,4</t>
  </si>
  <si>
    <t>$ 4463,31</t>
  </si>
  <si>
    <t>6319-QSUSR</t>
  </si>
  <si>
    <t>$ 709,88</t>
  </si>
  <si>
    <t>4227-OJHAL</t>
  </si>
  <si>
    <t>$ 6533,2</t>
  </si>
  <si>
    <t>6823-SIDFQ</t>
  </si>
  <si>
    <t>$ 18,25</t>
  </si>
  <si>
    <t>$ 1665,62</t>
  </si>
  <si>
    <t>5884-FBCTL</t>
  </si>
  <si>
    <t>$ 4422,49</t>
  </si>
  <si>
    <t>9473-CBZOP</t>
  </si>
  <si>
    <t>$ 2579,85</t>
  </si>
  <si>
    <t>4029-HPFVY</t>
  </si>
  <si>
    <t>$ 249,62</t>
  </si>
  <si>
    <t>2692-PFYTJ</t>
  </si>
  <si>
    <t>$ 40,97</t>
  </si>
  <si>
    <t>5324-KTGCG</t>
  </si>
  <si>
    <t>$ 4721,97</t>
  </si>
  <si>
    <t>3806-YAZOV</t>
  </si>
  <si>
    <t>$ 75,83</t>
  </si>
  <si>
    <t>5201-USSQZ</t>
  </si>
  <si>
    <t>$ 3295,21</t>
  </si>
  <si>
    <t>9509-MPYOD</t>
  </si>
  <si>
    <t>$ 1942,95</t>
  </si>
  <si>
    <t>3936-QQFLL</t>
  </si>
  <si>
    <t>$ 43,24</t>
  </si>
  <si>
    <t>0305-SQECB</t>
  </si>
  <si>
    <t>$ 36,05</t>
  </si>
  <si>
    <t>$ 502,6</t>
  </si>
  <si>
    <t>8292-FRFZQ</t>
  </si>
  <si>
    <t>$ 1700,9</t>
  </si>
  <si>
    <t>2380-DAMQP</t>
  </si>
  <si>
    <t>$ 11272,18</t>
  </si>
  <si>
    <t>2675-OTVVJ</t>
  </si>
  <si>
    <t>$ 4203,93</t>
  </si>
  <si>
    <t>1591-MQJTP</t>
  </si>
  <si>
    <t>$ 4951,86</t>
  </si>
  <si>
    <t>6292-TOSSS</t>
  </si>
  <si>
    <t>$ 3553,25</t>
  </si>
  <si>
    <t>2805-EDJPQ</t>
  </si>
  <si>
    <t>$ 6758,08</t>
  </si>
  <si>
    <t>3115-CZMZD</t>
  </si>
  <si>
    <t>$ 334,1</t>
  </si>
  <si>
    <t>7695-PKLCZ</t>
  </si>
  <si>
    <t>$ 4716,78</t>
  </si>
  <si>
    <t>0867-LDTTC</t>
  </si>
  <si>
    <t>$ 621,1</t>
  </si>
  <si>
    <t>7968-QUXNS</t>
  </si>
  <si>
    <t>$ 275,39</t>
  </si>
  <si>
    <t>2386-OWURY</t>
  </si>
  <si>
    <t>$ 7879,6</t>
  </si>
  <si>
    <t>6278-FEPBZ</t>
  </si>
  <si>
    <t>$ 209,55</t>
  </si>
  <si>
    <t>8194-PEEBY</t>
  </si>
  <si>
    <t>$ 640,78</t>
  </si>
  <si>
    <t>9862-KJTYK</t>
  </si>
  <si>
    <t>$ 566,1</t>
  </si>
  <si>
    <t>3274-NSDWE</t>
  </si>
  <si>
    <t>$ 3684,97</t>
  </si>
  <si>
    <t>0829-XXPLX</t>
  </si>
  <si>
    <t>$ 2481,55</t>
  </si>
  <si>
    <t>8630-FJLIB</t>
  </si>
  <si>
    <t>$ 1835,81</t>
  </si>
  <si>
    <t>0988-JRWWP</t>
  </si>
  <si>
    <t>$ 264,54</t>
  </si>
  <si>
    <t>8644-XYTSV</t>
  </si>
  <si>
    <t>$ 1626,05</t>
  </si>
  <si>
    <t>3181-MIZBN</t>
  </si>
  <si>
    <t>$ 825,24</t>
  </si>
  <si>
    <t>4299-SIMNS</t>
  </si>
  <si>
    <t>$ 1143,51</t>
  </si>
  <si>
    <t>0334-ZFJSR</t>
  </si>
  <si>
    <t>$ 5513,47</t>
  </si>
  <si>
    <t>5583-EJXRD</t>
  </si>
  <si>
    <t>$ 2327,75</t>
  </si>
  <si>
    <t>4049-ZPALD</t>
  </si>
  <si>
    <t>$ 8674,68</t>
  </si>
  <si>
    <t>1832-PEUTS</t>
  </si>
  <si>
    <t>$ 7752,15</t>
  </si>
  <si>
    <t>3873-NFTGI</t>
  </si>
  <si>
    <t>$ 1026,27</t>
  </si>
  <si>
    <t>2138-VFAPZ</t>
  </si>
  <si>
    <t>$ 478,27</t>
  </si>
  <si>
    <t>3317-VLGQT</t>
  </si>
  <si>
    <t>$ 1184,7</t>
  </si>
  <si>
    <t>8901-UPRHR</t>
  </si>
  <si>
    <t>$ 10881,61</t>
  </si>
  <si>
    <t>4753-PADAS</t>
  </si>
  <si>
    <t>$ 8522,77</t>
  </si>
  <si>
    <t>1891-QRQSA</t>
  </si>
  <si>
    <t>$ 8144,12</t>
  </si>
  <si>
    <t>6549-YMFAW</t>
  </si>
  <si>
    <t>$ 219,49</t>
  </si>
  <si>
    <t>0481-SUMCB</t>
  </si>
  <si>
    <t>$ 102,15</t>
  </si>
  <si>
    <t>$ 6270,75</t>
  </si>
  <si>
    <t>3657-COGMW</t>
  </si>
  <si>
    <t>$ 6411,82</t>
  </si>
  <si>
    <t>3996-ZNWYK</t>
  </si>
  <si>
    <t>$ 3668,97</t>
  </si>
  <si>
    <t>8050-DVOJX</t>
  </si>
  <si>
    <t>$ 6177,21</t>
  </si>
  <si>
    <t>5229-DTFYB</t>
  </si>
  <si>
    <t>$ 4352,72</t>
  </si>
  <si>
    <t>5170-PTRKA</t>
  </si>
  <si>
    <t>$ 1782</t>
  </si>
  <si>
    <t>2829-HYVZP</t>
  </si>
  <si>
    <t>$ 1909,68</t>
  </si>
  <si>
    <t>1345-GKDZZ</t>
  </si>
  <si>
    <t>$ 233,78</t>
  </si>
  <si>
    <t>5628-FCGYG</t>
  </si>
  <si>
    <t>$ 2767,5</t>
  </si>
  <si>
    <t>3893-JRNFS</t>
  </si>
  <si>
    <t>$ 2796,35</t>
  </si>
  <si>
    <t>0164-APGRB</t>
  </si>
  <si>
    <t>$ 11979,34</t>
  </si>
  <si>
    <t>1017-FBQMM</t>
  </si>
  <si>
    <t>$ 7636,6</t>
  </si>
  <si>
    <t>3181-VTHOE</t>
  </si>
  <si>
    <t>$ 3755,15</t>
  </si>
  <si>
    <t>6447-EGDIV</t>
  </si>
  <si>
    <t>$ 1668,74</t>
  </si>
  <si>
    <t>2103-ZRXFN</t>
  </si>
  <si>
    <t>$ 75,41</t>
  </si>
  <si>
    <t>0191-EQUUH</t>
  </si>
  <si>
    <t>$ 844,45</t>
  </si>
  <si>
    <t>1099-BTKWT</t>
  </si>
  <si>
    <t>$ 3698,03</t>
  </si>
  <si>
    <t>7995-ZHHNZ</t>
  </si>
  <si>
    <t>$ 3225,32</t>
  </si>
  <si>
    <t>1755-FZQEC</t>
  </si>
  <si>
    <t>$ 2643,76</t>
  </si>
  <si>
    <t>0432-CAJZV</t>
  </si>
  <si>
    <t>$ 253,82</t>
  </si>
  <si>
    <t>0670-KDOMA</t>
  </si>
  <si>
    <t>$ 48,43</t>
  </si>
  <si>
    <t>1574-DYCWE</t>
  </si>
  <si>
    <t>$ 1770,29</t>
  </si>
  <si>
    <t>5641-DMBFJ</t>
  </si>
  <si>
    <t>$ 6730,06</t>
  </si>
  <si>
    <t>0931-MHTEM</t>
  </si>
  <si>
    <t>$ 7150,23</t>
  </si>
  <si>
    <t>9975-SKRNR</t>
  </si>
  <si>
    <t>$ 18,9</t>
  </si>
  <si>
    <t>4458-KVRBJ</t>
  </si>
  <si>
    <t>$ 3038,01</t>
  </si>
  <si>
    <t>5448-VWNAM</t>
  </si>
  <si>
    <t>$ 1527,98</t>
  </si>
  <si>
    <t>1635-HDGFT</t>
  </si>
  <si>
    <t>$ 1048,03</t>
  </si>
  <si>
    <t>6258-PVZWJ</t>
  </si>
  <si>
    <t>$ 7107,29</t>
  </si>
  <si>
    <t>7746-AWNQW</t>
  </si>
  <si>
    <t>$ 961,4</t>
  </si>
  <si>
    <t>1389-WNUIB</t>
  </si>
  <si>
    <t>$ 1957,25</t>
  </si>
  <si>
    <t>1925-LFCZZ</t>
  </si>
  <si>
    <t>$ 2743,45</t>
  </si>
  <si>
    <t>8875-AKBYH</t>
  </si>
  <si>
    <t>$ 2265,4</t>
  </si>
  <si>
    <t>3316-UWXUY</t>
  </si>
  <si>
    <t>$ 6789</t>
  </si>
  <si>
    <t>3347-YJZZE</t>
  </si>
  <si>
    <t>$ 2406,97</t>
  </si>
  <si>
    <t>3137-NYQQI</t>
  </si>
  <si>
    <t>$ 1946,55</t>
  </si>
  <si>
    <t>5989-OMNJE</t>
  </si>
  <si>
    <t>$ 57,6</t>
  </si>
  <si>
    <t>$ 1367,75</t>
  </si>
  <si>
    <t>5035-BVCXS</t>
  </si>
  <si>
    <t>$ 1015,45</t>
  </si>
  <si>
    <t>2351-RRBUE</t>
  </si>
  <si>
    <t>$ 425,53</t>
  </si>
  <si>
    <t>7279-NMVJC</t>
  </si>
  <si>
    <t>$ 758,69</t>
  </si>
  <si>
    <t>7492-TAFJD</t>
  </si>
  <si>
    <t>$ 280</t>
  </si>
  <si>
    <t>4123-FCVCB</t>
  </si>
  <si>
    <t>$ 1445,45</t>
  </si>
  <si>
    <t>2560-WBWXF</t>
  </si>
  <si>
    <t>$ 4068,57</t>
  </si>
  <si>
    <t>2972-YDYUW</t>
  </si>
  <si>
    <t>$ 7688,53</t>
  </si>
  <si>
    <t>8631-XVRZL</t>
  </si>
  <si>
    <t>$ 601,19</t>
  </si>
  <si>
    <t>4359-INNWN</t>
  </si>
  <si>
    <t>$ 359,5</t>
  </si>
  <si>
    <t>7075-BNDVQ</t>
  </si>
  <si>
    <t>$ 185,75</t>
  </si>
  <si>
    <t>6968-URWQU</t>
  </si>
  <si>
    <t>$ 2577,77</t>
  </si>
  <si>
    <t>8884-FEEWR</t>
  </si>
  <si>
    <t>$ 2224,7</t>
  </si>
  <si>
    <t>7566-DSRLQ</t>
  </si>
  <si>
    <t>$ 8994</t>
  </si>
  <si>
    <t>9229-RQABD</t>
  </si>
  <si>
    <t>$ 657,96</t>
  </si>
  <si>
    <t>6542-LWGXJ</t>
  </si>
  <si>
    <t>7208-PSIHR</t>
  </si>
  <si>
    <t>$ 7600,7</t>
  </si>
  <si>
    <t>3407-QGWLG</t>
  </si>
  <si>
    <t>$ 189</t>
  </si>
  <si>
    <t>6953-PBDIN</t>
  </si>
  <si>
    <t>$ 8026,15</t>
  </si>
  <si>
    <t>9003-CPATH</t>
  </si>
  <si>
    <t>$ 3687,25</t>
  </si>
  <si>
    <t>7426-WEIJX</t>
  </si>
  <si>
    <t>$ 5903,37</t>
  </si>
  <si>
    <t>4083-BFNYK</t>
  </si>
  <si>
    <t>$ 5554,41</t>
  </si>
  <si>
    <t>6904-JLBGY</t>
  </si>
  <si>
    <t>$ 117,35</t>
  </si>
  <si>
    <t>$ 9511,93</t>
  </si>
  <si>
    <t>3605-JISKB</t>
  </si>
  <si>
    <t>$ 3815,5</t>
  </si>
  <si>
    <t>3391-JSQEW</t>
  </si>
  <si>
    <t>$ 2993,47</t>
  </si>
  <si>
    <t>3696-XRIEN</t>
  </si>
  <si>
    <t>$ 5220,25</t>
  </si>
  <si>
    <t>3022-BEXHZ</t>
  </si>
  <si>
    <t>$ 10275,12</t>
  </si>
  <si>
    <t>3941-XTSKM</t>
  </si>
  <si>
    <t>$ 2049,05</t>
  </si>
  <si>
    <t>6181-AXXYF</t>
  </si>
  <si>
    <t>$ 5292,78</t>
  </si>
  <si>
    <t>3466-WAESX</t>
  </si>
  <si>
    <t>$ 1307,54</t>
  </si>
  <si>
    <t>5447-WZAFP</t>
  </si>
  <si>
    <t>$ 5642,29</t>
  </si>
  <si>
    <t>2208-MPXIO</t>
  </si>
  <si>
    <t>$ 1864,25</t>
  </si>
  <si>
    <t>8619-IJNDK</t>
  </si>
  <si>
    <t>$ 4827,31</t>
  </si>
  <si>
    <t>6461-SZMCV</t>
  </si>
  <si>
    <t>$ 7008,61</t>
  </si>
  <si>
    <t>1023-BQXZE</t>
  </si>
  <si>
    <t>$ 5723,54</t>
  </si>
  <si>
    <t>9257-AZMTZ</t>
  </si>
  <si>
    <t>$ 1188,58</t>
  </si>
  <si>
    <t>7010-ZMVBF</t>
  </si>
  <si>
    <t>$ 619,8</t>
  </si>
  <si>
    <t>5322-TEUJK</t>
  </si>
  <si>
    <t>$ 8448,86</t>
  </si>
  <si>
    <t>7550-WIQVA</t>
  </si>
  <si>
    <t>$ 7510,4</t>
  </si>
  <si>
    <t>5795-BKOYE</t>
  </si>
  <si>
    <t>$ 5133,82</t>
  </si>
  <si>
    <t>5982-PSMKW</t>
  </si>
  <si>
    <t>$ 2841,61</t>
  </si>
  <si>
    <t>2589-AYCRP</t>
  </si>
  <si>
    <t>$ 2886,55</t>
  </si>
  <si>
    <t>6370-ZVHDV</t>
  </si>
  <si>
    <t>$ 4017,47</t>
  </si>
  <si>
    <t>0562-HKHML</t>
  </si>
  <si>
    <t>$ 2974,69</t>
  </si>
  <si>
    <t>0419-YAAPX</t>
  </si>
  <si>
    <t>$ 4994,24</t>
  </si>
  <si>
    <t>3985-HOYPM</t>
  </si>
  <si>
    <t>$ 687,18</t>
  </si>
  <si>
    <t>8050-XGRVL</t>
  </si>
  <si>
    <t>$ 5457,89</t>
  </si>
  <si>
    <t>1442-BQPVU</t>
  </si>
  <si>
    <t>$ 29,15</t>
  </si>
  <si>
    <t>$ 357,15</t>
  </si>
  <si>
    <t>4534-WGCIR</t>
  </si>
  <si>
    <t>$ 3220,9</t>
  </si>
  <si>
    <t>5126-RCXYW</t>
  </si>
  <si>
    <t>$ 2514,05</t>
  </si>
  <si>
    <t>2234-XADUH</t>
  </si>
  <si>
    <t>$ 9453,04</t>
  </si>
  <si>
    <t>6463-MVYRY</t>
  </si>
  <si>
    <t>$ 4643,11</t>
  </si>
  <si>
    <t>6726-NNFWD</t>
  </si>
  <si>
    <t>$ 7589,71</t>
  </si>
  <si>
    <t>1744-JHKYS</t>
  </si>
  <si>
    <t>$ 1171,88</t>
  </si>
  <si>
    <t>2984-RGEYA</t>
  </si>
  <si>
    <t>$ 1739,03</t>
  </si>
  <si>
    <t>8984-EYLLL</t>
  </si>
  <si>
    <t>$ 9371,25</t>
  </si>
  <si>
    <t>9574-BOSMD</t>
  </si>
  <si>
    <t>$ 2908,98</t>
  </si>
  <si>
    <t>2226-ICFDO</t>
  </si>
  <si>
    <t>$ 6893,39</t>
  </si>
  <si>
    <t>6961-MJKBO</t>
  </si>
  <si>
    <t>$ 1253,67</t>
  </si>
  <si>
    <t>7706-YLMQA</t>
  </si>
  <si>
    <t>$ 2041,5</t>
  </si>
  <si>
    <t>7994-UYIVZ</t>
  </si>
  <si>
    <t>$ 1046,17</t>
  </si>
  <si>
    <t>0784-ZQJZX</t>
  </si>
  <si>
    <t>$ 3828,61</t>
  </si>
  <si>
    <t>4837-QUSFT</t>
  </si>
  <si>
    <t>$ 9023,8</t>
  </si>
  <si>
    <t>2931-XIQBR</t>
  </si>
  <si>
    <t>$ 7527,5</t>
  </si>
  <si>
    <t>2603-HVKCG</t>
  </si>
  <si>
    <t>$ 3744,43</t>
  </si>
  <si>
    <t>2203-GHNWN</t>
  </si>
  <si>
    <t>$ 3007,02</t>
  </si>
  <si>
    <t>7216-KAOID</t>
  </si>
  <si>
    <t>$ 2418,93</t>
  </si>
  <si>
    <t>0825-CPPQH</t>
  </si>
  <si>
    <t>$ 4172,69</t>
  </si>
  <si>
    <t>6509-TSGWN</t>
  </si>
  <si>
    <t>$ 2089,31</t>
  </si>
  <si>
    <t>0265-PSUAE</t>
  </si>
  <si>
    <t>$ 1959,02</t>
  </si>
  <si>
    <t>3892-NXAZG</t>
  </si>
  <si>
    <t>$ 8707,52</t>
  </si>
  <si>
    <t>1460-UZPRJ</t>
  </si>
  <si>
    <t>$ 3066,55</t>
  </si>
  <si>
    <t>5627-TVBPP</t>
  </si>
  <si>
    <t>$ 1537,7</t>
  </si>
  <si>
    <t>2724-FJDYW</t>
  </si>
  <si>
    <t>$ 2191,7</t>
  </si>
  <si>
    <t>0909-SELIE</t>
  </si>
  <si>
    <t>$ 7495,96</t>
  </si>
  <si>
    <t>2346-LOCWC</t>
  </si>
  <si>
    <t>$ 2654,36</t>
  </si>
  <si>
    <t>2061-VVFST</t>
  </si>
  <si>
    <t>$ 2477,23</t>
  </si>
  <si>
    <t>2519-LBNQL</t>
  </si>
  <si>
    <t>$ 104,35</t>
  </si>
  <si>
    <t>$ 7675,22</t>
  </si>
  <si>
    <t>9129-UXERG</t>
  </si>
  <si>
    <t>$ 103,6</t>
  </si>
  <si>
    <t>$ 1839,21</t>
  </si>
  <si>
    <t>4195-NZGTA</t>
  </si>
  <si>
    <t>9903-LYSAB</t>
  </si>
  <si>
    <t>$ 1607,99</t>
  </si>
  <si>
    <t>2202-OUTMO</t>
  </si>
  <si>
    <t>$ 60,85</t>
  </si>
  <si>
    <t>$ 2421,8</t>
  </si>
  <si>
    <t>8777-PVYGU</t>
  </si>
  <si>
    <t>$ 3630,04</t>
  </si>
  <si>
    <t>6296-DDOOR</t>
  </si>
  <si>
    <t>$ 1507,9</t>
  </si>
  <si>
    <t>3298-QEICA</t>
  </si>
  <si>
    <t>$ 34,6</t>
  </si>
  <si>
    <t>$ 813,45</t>
  </si>
  <si>
    <t>5499-ECUTN</t>
  </si>
  <si>
    <t>$ 3369,77</t>
  </si>
  <si>
    <t>0661-KBKPA</t>
  </si>
  <si>
    <t>$ 5631,03</t>
  </si>
  <si>
    <t>1074-AMIOH</t>
  </si>
  <si>
    <t>$ 8234,77</t>
  </si>
  <si>
    <t>7801-KICAO</t>
  </si>
  <si>
    <t>$ 1550,23</t>
  </si>
  <si>
    <t>5206-XZZQI</t>
  </si>
  <si>
    <t>$ 7006,78</t>
  </si>
  <si>
    <t>7247-XOZPB</t>
  </si>
  <si>
    <t>$ 6676,1</t>
  </si>
  <si>
    <t>1834-ABKHQ</t>
  </si>
  <si>
    <t>$ 3132,21</t>
  </si>
  <si>
    <t>4419-UJMUS</t>
  </si>
  <si>
    <t>$ 7440,19</t>
  </si>
  <si>
    <t>6586-PSJOX</t>
  </si>
  <si>
    <t>$ 969</t>
  </si>
  <si>
    <t>3948-FVVRP</t>
  </si>
  <si>
    <t>$ 852,94</t>
  </si>
  <si>
    <t>8277-RVRSV</t>
  </si>
  <si>
    <t>$ 856,73</t>
  </si>
  <si>
    <t>0824-VWDPO</t>
  </si>
  <si>
    <t>$ 4513,4</t>
  </si>
  <si>
    <t>8249-THVEC</t>
  </si>
  <si>
    <t>$ 2916,88</t>
  </si>
  <si>
    <t>0076-LVEPS</t>
  </si>
  <si>
    <t>$ 1230,19</t>
  </si>
  <si>
    <t>7905-NJMXS</t>
  </si>
  <si>
    <t>$ 497,33</t>
  </si>
  <si>
    <t>4854-CIDCF</t>
  </si>
  <si>
    <t>$ 336,35</t>
  </si>
  <si>
    <t>9208-OLGAQ</t>
  </si>
  <si>
    <t>$ 1971,49</t>
  </si>
  <si>
    <t>5119-NZPTV</t>
  </si>
  <si>
    <t>$ 211,63</t>
  </si>
  <si>
    <t>1226-IENZN</t>
  </si>
  <si>
    <t>$ 1850,57</t>
  </si>
  <si>
    <t>9680-NIAUV</t>
  </si>
  <si>
    <t>$ 9472,82</t>
  </si>
  <si>
    <t>2977-CEBSX</t>
  </si>
  <si>
    <t>$ 6842,43</t>
  </si>
  <si>
    <t>2804-ETQDK</t>
  </si>
  <si>
    <t>$ 2701,54</t>
  </si>
  <si>
    <t>1430-SFQSA</t>
  </si>
  <si>
    <t>$ 35,6</t>
  </si>
  <si>
    <t>$ 1072,6</t>
  </si>
  <si>
    <t>6265-SXWBU</t>
  </si>
  <si>
    <t>$ 9440,3</t>
  </si>
  <si>
    <t>0754-EEBDC</t>
  </si>
  <si>
    <t>3324-OIRTO</t>
  </si>
  <si>
    <t>$ 8292,34</t>
  </si>
  <si>
    <t>5630-IXDXV</t>
  </si>
  <si>
    <t>$ 5532,48</t>
  </si>
  <si>
    <t>2262-SLNVK</t>
  </si>
  <si>
    <t>3166-PNEOF</t>
  </si>
  <si>
    <t>$ 5450,41</t>
  </si>
  <si>
    <t>1265-ZFOSD</t>
  </si>
  <si>
    <t>$ 6170</t>
  </si>
  <si>
    <t>3199-XGZCY</t>
  </si>
  <si>
    <t>$ 727,26</t>
  </si>
  <si>
    <t>3635-QQRQD</t>
  </si>
  <si>
    <t>$ 3289,81</t>
  </si>
  <si>
    <t>8739-QOTTN</t>
  </si>
  <si>
    <t>$ 52,69</t>
  </si>
  <si>
    <t>3239-TPHPZ</t>
  </si>
  <si>
    <t>$ 748,63</t>
  </si>
  <si>
    <t>7880-XSOJX</t>
  </si>
  <si>
    <t>$ 42,4</t>
  </si>
  <si>
    <t>$ 146,4</t>
  </si>
  <si>
    <t>0374-IOEGQ</t>
  </si>
  <si>
    <t>$ 169,47</t>
  </si>
  <si>
    <t>8319-QBEHW</t>
  </si>
  <si>
    <t>$ 39,95</t>
  </si>
  <si>
    <t>$ 1023,75</t>
  </si>
  <si>
    <t>3653-NCRDJ</t>
  </si>
  <si>
    <t>$ 1410,48</t>
  </si>
  <si>
    <t>1548-FEHVL</t>
  </si>
  <si>
    <t>$ 106,2</t>
  </si>
  <si>
    <t>$ 8062,46</t>
  </si>
  <si>
    <t>8595-SIZNC</t>
  </si>
  <si>
    <t>$ 884,74</t>
  </si>
  <si>
    <t>8133-ANHHJ</t>
  </si>
  <si>
    <t>$ 6953,23</t>
  </si>
  <si>
    <t>0282-NVSJS</t>
  </si>
  <si>
    <t>$ 355,9</t>
  </si>
  <si>
    <t>6862-CQUMB</t>
  </si>
  <si>
    <t>$ 4454,88</t>
  </si>
  <si>
    <t>0459-SPZHJ</t>
  </si>
  <si>
    <t>$ 83,5</t>
  </si>
  <si>
    <t>$ 6282,35</t>
  </si>
  <si>
    <t>6516-NKQBO</t>
  </si>
  <si>
    <t>$ 3922,8</t>
  </si>
  <si>
    <t>7596-ZYWBB</t>
  </si>
  <si>
    <t>$ 6673,65</t>
  </si>
  <si>
    <t>6916-HIJSE</t>
  </si>
  <si>
    <t>$ 8172,3</t>
  </si>
  <si>
    <t>1641-BYBTK</t>
  </si>
  <si>
    <t>$ 199,81</t>
  </si>
  <si>
    <t>2882-WDTBA</t>
  </si>
  <si>
    <t>$ 8446,92</t>
  </si>
  <si>
    <t>8201-AAXCB</t>
  </si>
  <si>
    <t>$ 2061,4</t>
  </si>
  <si>
    <t>0362-RAOQO</t>
  </si>
  <si>
    <t>$ 1871,45</t>
  </si>
  <si>
    <t>2346-DJQTB</t>
  </si>
  <si>
    <t>$ 852,5</t>
  </si>
  <si>
    <t>0244-LGNFY</t>
  </si>
  <si>
    <t>$ 92,65</t>
  </si>
  <si>
    <t>$ 8893</t>
  </si>
  <si>
    <t>1866-ZSLJM</t>
  </si>
  <si>
    <t>$ 1093,54</t>
  </si>
  <si>
    <t>0953-LGOVU</t>
  </si>
  <si>
    <t>$ 432,25</t>
  </si>
  <si>
    <t>3474-BAFSJ</t>
  </si>
  <si>
    <t>$ 57,5</t>
  </si>
  <si>
    <t>$ 3415,95</t>
  </si>
  <si>
    <t>2368-GAKKQ</t>
  </si>
  <si>
    <t>$ 9151,65</t>
  </si>
  <si>
    <t>9822-WMWVG</t>
  </si>
  <si>
    <t>$ 5787,1</t>
  </si>
  <si>
    <t>1194-HVAIF</t>
  </si>
  <si>
    <t>$ 2959,89</t>
  </si>
  <si>
    <t>5176-LDKUH</t>
  </si>
  <si>
    <t>$ 5753,13</t>
  </si>
  <si>
    <t>3134-DSHVC</t>
  </si>
  <si>
    <t>$ 7706,51</t>
  </si>
  <si>
    <t>0667-NSRGI</t>
  </si>
  <si>
    <t>$ 4253,04</t>
  </si>
  <si>
    <t>3557-HTYWR</t>
  </si>
  <si>
    <t>$ 5642,79</t>
  </si>
  <si>
    <t>5774-XZTQC</t>
  </si>
  <si>
    <t>$ 191,63</t>
  </si>
  <si>
    <t>4589-IUAJB</t>
  </si>
  <si>
    <t>$ 3721,95</t>
  </si>
  <si>
    <t>4397-FRLTA</t>
  </si>
  <si>
    <t>$ 214,66</t>
  </si>
  <si>
    <t>9214-EKVXR</t>
  </si>
  <si>
    <t>9418-RUKPH</t>
  </si>
  <si>
    <t>$ 2652,6</t>
  </si>
  <si>
    <t>1794-SWWKL</t>
  </si>
  <si>
    <t>$ 1199,85</t>
  </si>
  <si>
    <t>7103-IPXPJ</t>
  </si>
  <si>
    <t>$ 6362,75</t>
  </si>
  <si>
    <t>2692-BUCFV</t>
  </si>
  <si>
    <t>$ 3199,71</t>
  </si>
  <si>
    <t>7733-UDMTP</t>
  </si>
  <si>
    <t>$ 3094,05</t>
  </si>
  <si>
    <t>7157-SMCFK</t>
  </si>
  <si>
    <t>$ 2040,42</t>
  </si>
  <si>
    <t>6583-SZVGP</t>
  </si>
  <si>
    <t>$ 5543,13</t>
  </si>
  <si>
    <t>4163-NCJAK</t>
  </si>
  <si>
    <t>$ 2697,31</t>
  </si>
  <si>
    <t>6621-YOBKI</t>
  </si>
  <si>
    <t>$ 251,65</t>
  </si>
  <si>
    <t>2882-DDZPG</t>
  </si>
  <si>
    <t>$ 657,17</t>
  </si>
  <si>
    <t>0815-MFZGM</t>
  </si>
  <si>
    <t>$ 4190,02</t>
  </si>
  <si>
    <t>9786-IJYDL</t>
  </si>
  <si>
    <t>$ 4981,55</t>
  </si>
  <si>
    <t>5056-FIMPT</t>
  </si>
  <si>
    <t>$ 5100,47</t>
  </si>
  <si>
    <t>2662-NNTDK</t>
  </si>
  <si>
    <t>$ 4582,5</t>
  </si>
  <si>
    <t>8207-VVMYB</t>
  </si>
  <si>
    <t>8591-TKMZH</t>
  </si>
  <si>
    <t>$ 9275,1</t>
  </si>
  <si>
    <t>3585-YNADK</t>
  </si>
  <si>
    <t>$ 4746,86</t>
  </si>
  <si>
    <t>2080-GKCWQ</t>
  </si>
  <si>
    <t>$ 159,27</t>
  </si>
  <si>
    <t>0916-KNFAJ</t>
  </si>
  <si>
    <t>$ 4512,79</t>
  </si>
  <si>
    <t>7110-BDTWG</t>
  </si>
  <si>
    <t>$ 47,05</t>
  </si>
  <si>
    <t>$ 3263,6</t>
  </si>
  <si>
    <t>8873-GLDMH</t>
  </si>
  <si>
    <t>$ 567,44</t>
  </si>
  <si>
    <t>5666-CYCYZ</t>
  </si>
  <si>
    <t>$ 2693,03</t>
  </si>
  <si>
    <t>7976-CICYS</t>
  </si>
  <si>
    <t>$ 191,91</t>
  </si>
  <si>
    <t>8930-XOTDP</t>
  </si>
  <si>
    <t>$ 1415,26</t>
  </si>
  <si>
    <t>0657-DOGUM</t>
  </si>
  <si>
    <t>$ 5231,81</t>
  </si>
  <si>
    <t>7508-SMHXL</t>
  </si>
  <si>
    <t>$ 1267,66</t>
  </si>
  <si>
    <t>0141-YEAYS</t>
  </si>
  <si>
    <t>$ 2481,24</t>
  </si>
  <si>
    <t>5533-NHFRF</t>
  </si>
  <si>
    <t>$ 265,8</t>
  </si>
  <si>
    <t>2674-MLXMN</t>
  </si>
  <si>
    <t>$ 9387,38</t>
  </si>
  <si>
    <t>1409-PHXTF</t>
  </si>
  <si>
    <t>$ 7835,99</t>
  </si>
  <si>
    <t>0147-ESWWR</t>
  </si>
  <si>
    <t>$ 4735</t>
  </si>
  <si>
    <t>4750-UKWJK</t>
  </si>
  <si>
    <t>$ 1665,75</t>
  </si>
  <si>
    <t>7921-LMDFQ</t>
  </si>
  <si>
    <t>$ 5116,89</t>
  </si>
  <si>
    <t>1680-VDCWW</t>
  </si>
  <si>
    <t>$ 334,73</t>
  </si>
  <si>
    <t>6371-NZYEG</t>
  </si>
  <si>
    <t>$ 64,25</t>
  </si>
  <si>
    <t>$ 1396,96</t>
  </si>
  <si>
    <t>0230-WEQUW</t>
  </si>
  <si>
    <t>$ 56,6</t>
  </si>
  <si>
    <t>$ 3789,2</t>
  </si>
  <si>
    <t>4237-CLSMM</t>
  </si>
  <si>
    <t>5760-IFJOZ</t>
  </si>
  <si>
    <t>$ 456,1</t>
  </si>
  <si>
    <t>0668-OGMHD</t>
  </si>
  <si>
    <t>$ 28,5</t>
  </si>
  <si>
    <t>$ 629,35</t>
  </si>
  <si>
    <t>3452-FLHYD</t>
  </si>
  <si>
    <t>$ 1122,15</t>
  </si>
  <si>
    <t>3658-QQJYD</t>
  </si>
  <si>
    <t>$ 7074,51</t>
  </si>
  <si>
    <t>7416-CKTEP</t>
  </si>
  <si>
    <t>$ 2461,21</t>
  </si>
  <si>
    <t>4547-FZJWE</t>
  </si>
  <si>
    <t>$ 5186,35</t>
  </si>
  <si>
    <t>3771-PZOBW</t>
  </si>
  <si>
    <t>$ 2289,55</t>
  </si>
  <si>
    <t>4146-SVFUD</t>
  </si>
  <si>
    <t>$ 89,88</t>
  </si>
  <si>
    <t>1777-JYQPJ</t>
  </si>
  <si>
    <t>$ 38,45</t>
  </si>
  <si>
    <t>6429-SHBCB</t>
  </si>
  <si>
    <t>$ 1655,99</t>
  </si>
  <si>
    <t>2522-AHJXR</t>
  </si>
  <si>
    <t>$ 6848,25</t>
  </si>
  <si>
    <t>8800-JOOCF</t>
  </si>
  <si>
    <t>$ 1180,75</t>
  </si>
  <si>
    <t>2632-IVXVF</t>
  </si>
  <si>
    <t>$ 8470,78</t>
  </si>
  <si>
    <t>9518-IMLHK</t>
  </si>
  <si>
    <t>$ 3434,38</t>
  </si>
  <si>
    <t>9644-KVCNC</t>
  </si>
  <si>
    <t>$ 7355,78</t>
  </si>
  <si>
    <t>9631-RXVJM</t>
  </si>
  <si>
    <t>$ 826,3</t>
  </si>
  <si>
    <t>6198-PNNSZ</t>
  </si>
  <si>
    <t>$ 8224,21</t>
  </si>
  <si>
    <t>6762-NSODU</t>
  </si>
  <si>
    <t>$ 1541,43</t>
  </si>
  <si>
    <t>9888-ZCUMM</t>
  </si>
  <si>
    <t>$ 3845,45</t>
  </si>
  <si>
    <t>8591-NXRCV</t>
  </si>
  <si>
    <t>$ 4464,93</t>
  </si>
  <si>
    <t>7558-IMLMT</t>
  </si>
  <si>
    <t>$ 2002,84</t>
  </si>
  <si>
    <t>7078-NVFAM</t>
  </si>
  <si>
    <t>$ 1051,05</t>
  </si>
  <si>
    <t>0804-YGEQV</t>
  </si>
  <si>
    <t>$ 2157,11</t>
  </si>
  <si>
    <t>2057-BOYKM</t>
  </si>
  <si>
    <t>$ 8849,98</t>
  </si>
  <si>
    <t>7064-FRRSW</t>
  </si>
  <si>
    <t>$ 5026,11</t>
  </si>
  <si>
    <t>5917-RYRMG</t>
  </si>
  <si>
    <t>$ 1416,18</t>
  </si>
  <si>
    <t>3887-PBQAO</t>
  </si>
  <si>
    <t>$ 2228,65</t>
  </si>
  <si>
    <t>6745-JEFZB</t>
  </si>
  <si>
    <t>$ 4120,31</t>
  </si>
  <si>
    <t>4980-URKXC</t>
  </si>
  <si>
    <t>$ 1174,01</t>
  </si>
  <si>
    <t>9396-ZSFLL</t>
  </si>
  <si>
    <t>$ 48,85</t>
  </si>
  <si>
    <t>$ 803,01</t>
  </si>
  <si>
    <t>8146-QQKZH</t>
  </si>
  <si>
    <t>$ 81,85</t>
  </si>
  <si>
    <t>$ 6366,73</t>
  </si>
  <si>
    <t>7129-ACFOG</t>
  </si>
  <si>
    <t>$ 540,95</t>
  </si>
  <si>
    <t>8496-DMZUK</t>
  </si>
  <si>
    <t>$ 3036,35</t>
  </si>
  <si>
    <t>2586-CWXVV</t>
  </si>
  <si>
    <t>$ 1621,35</t>
  </si>
  <si>
    <t>3090-LETTY</t>
  </si>
  <si>
    <t>$ 164,36</t>
  </si>
  <si>
    <t>1178-PZGAB</t>
  </si>
  <si>
    <t>$ 736,48</t>
  </si>
  <si>
    <t>5968-HYJRZ</t>
  </si>
  <si>
    <t>$ 1897,41</t>
  </si>
  <si>
    <t>7730-CLDSV</t>
  </si>
  <si>
    <t>$ 9664,57</t>
  </si>
  <si>
    <t>1550-EENBN</t>
  </si>
  <si>
    <t>$ 4622,61</t>
  </si>
  <si>
    <t>1867-TJHTS</t>
  </si>
  <si>
    <t>$ 5844,03</t>
  </si>
  <si>
    <t>6897-RWMUB</t>
  </si>
  <si>
    <t>$ 68,05</t>
  </si>
  <si>
    <t>$ 6739,16</t>
  </si>
  <si>
    <t>3038-PQIUY</t>
  </si>
  <si>
    <t>$ 3287,72</t>
  </si>
  <si>
    <t>8143-ETQTI</t>
  </si>
  <si>
    <t>$ 494,79</t>
  </si>
  <si>
    <t>7103-ZGVNT</t>
  </si>
  <si>
    <t>$ 73,7</t>
  </si>
  <si>
    <t>$ 5426,81</t>
  </si>
  <si>
    <t>7919-ZODZZ</t>
  </si>
  <si>
    <t>$ 65,9</t>
  </si>
  <si>
    <t>$ 1080,05</t>
  </si>
  <si>
    <t>3572-UUHRS</t>
  </si>
  <si>
    <t>$ 2693,85</t>
  </si>
  <si>
    <t>6333-YDVLT</t>
  </si>
  <si>
    <t>$ 9290,8</t>
  </si>
  <si>
    <t>7998-ZLXWN</t>
  </si>
  <si>
    <t>$ 516,95</t>
  </si>
  <si>
    <t>8606-OEGQZ</t>
  </si>
  <si>
    <t>$ 998,61</t>
  </si>
  <si>
    <t>2533-TIBIX</t>
  </si>
  <si>
    <t>$ 469,65</t>
  </si>
  <si>
    <t>4097-YODCF</t>
  </si>
  <si>
    <t>$ 3616,32</t>
  </si>
  <si>
    <t>4163-HFTUK</t>
  </si>
  <si>
    <t>$ 2503,63</t>
  </si>
  <si>
    <t>0027-KWYKW</t>
  </si>
  <si>
    <t>$ 2652,88</t>
  </si>
  <si>
    <t>4482-FTFFX</t>
  </si>
  <si>
    <t>$ 425,75</t>
  </si>
  <si>
    <t>3154-CFSZG</t>
  </si>
  <si>
    <t>$ 5934,95</t>
  </si>
  <si>
    <t>4701-LKOZD</t>
  </si>
  <si>
    <t>$ 8544,3</t>
  </si>
  <si>
    <t>3777-XROBG</t>
  </si>
  <si>
    <t>$ 3603,81</t>
  </si>
  <si>
    <t>9626-WEQRM</t>
  </si>
  <si>
    <t>$ 120,05</t>
  </si>
  <si>
    <t>9488-FYQAU</t>
  </si>
  <si>
    <t>$ 7513,61</t>
  </si>
  <si>
    <t>5893-KCLGT</t>
  </si>
  <si>
    <t>$ 2636,14</t>
  </si>
  <si>
    <t>7009-LGECI</t>
  </si>
  <si>
    <t>$ 323,93</t>
  </si>
  <si>
    <t>8468-FZTOE</t>
  </si>
  <si>
    <t>$ 6526,52</t>
  </si>
  <si>
    <t>1307-TVUFB</t>
  </si>
  <si>
    <t>$ 3911,52</t>
  </si>
  <si>
    <t>4295-YURET</t>
  </si>
  <si>
    <t>$ 4556,43</t>
  </si>
  <si>
    <t>3259-KNMRR</t>
  </si>
  <si>
    <t>$ 4956,9</t>
  </si>
  <si>
    <t>5820-PTRYM</t>
  </si>
  <si>
    <t>$ 5515,92</t>
  </si>
  <si>
    <t>6234-RAAPL</t>
  </si>
  <si>
    <t>$ 8955,22</t>
  </si>
  <si>
    <t>7799-LGRDP</t>
  </si>
  <si>
    <t>$ 2285,99</t>
  </si>
  <si>
    <t>5348-CAGXB</t>
  </si>
  <si>
    <t>$ 1422,07</t>
  </si>
  <si>
    <t>2927-QRRQV</t>
  </si>
  <si>
    <t>$ 4778,48</t>
  </si>
  <si>
    <t>7442-YGZFK</t>
  </si>
  <si>
    <t>$ 53,77</t>
  </si>
  <si>
    <t>9153-BTBVV</t>
  </si>
  <si>
    <t>$ 5161,71</t>
  </si>
  <si>
    <t>9953-ZMKSM</t>
  </si>
  <si>
    <t>$ 1811,93</t>
  </si>
  <si>
    <t>9139-TWBAS</t>
  </si>
  <si>
    <t>$ 1270,5</t>
  </si>
  <si>
    <t>1293-HHSHJ</t>
  </si>
  <si>
    <t>$ 1558,72</t>
  </si>
  <si>
    <t>9504-YAZWB</t>
  </si>
  <si>
    <t>$ 2556,83</t>
  </si>
  <si>
    <t>8285-ABVLB</t>
  </si>
  <si>
    <t>$ 4158,76</t>
  </si>
  <si>
    <t>1073-XXCZD</t>
  </si>
  <si>
    <t>$ 2115,2</t>
  </si>
  <si>
    <t>2235-EZAIK</t>
  </si>
  <si>
    <t>$ 7035,42</t>
  </si>
  <si>
    <t>7036-ZZKBD</t>
  </si>
  <si>
    <t>$ 2804,1</t>
  </si>
  <si>
    <t>3654-ARMGP</t>
  </si>
  <si>
    <t>$ 6515,63</t>
  </si>
  <si>
    <t>6374-AFWOX</t>
  </si>
  <si>
    <t>$ 5195,81</t>
  </si>
  <si>
    <t>7312-XSBAT</t>
  </si>
  <si>
    <t>$ 91,54</t>
  </si>
  <si>
    <t>5915-DGNVC</t>
  </si>
  <si>
    <t>$ 4701,95</t>
  </si>
  <si>
    <t>2971-SGAFL</t>
  </si>
  <si>
    <t>$ 1544,55</t>
  </si>
  <si>
    <t>7601-WFVZV</t>
  </si>
  <si>
    <t>$ 37,49</t>
  </si>
  <si>
    <t>1488-SYSFC</t>
  </si>
  <si>
    <t>$ 954,65</t>
  </si>
  <si>
    <t>7375-WMVMT</t>
  </si>
  <si>
    <t>$ 6794,48</t>
  </si>
  <si>
    <t>9121-PHQSR</t>
  </si>
  <si>
    <t>$ 2165,71</t>
  </si>
  <si>
    <t>4680-KUTAJ</t>
  </si>
  <si>
    <t>$ 596,51</t>
  </si>
  <si>
    <t>8777-MBMTS</t>
  </si>
  <si>
    <t>$ 9097,35</t>
  </si>
  <si>
    <t>0248-PGHBZ</t>
  </si>
  <si>
    <t>$ 6313,04</t>
  </si>
  <si>
    <t>5539-HIVAK</t>
  </si>
  <si>
    <t>$ 1450,56</t>
  </si>
  <si>
    <t>8495-PRWFH</t>
  </si>
  <si>
    <t>$ 3555,75</t>
  </si>
  <si>
    <t>3256-EZDBI</t>
  </si>
  <si>
    <t>$ 1459,35</t>
  </si>
  <si>
    <t>2866-IKBTM</t>
  </si>
  <si>
    <t>5150-LJNSR</t>
  </si>
  <si>
    <t>$ 4213,29</t>
  </si>
  <si>
    <t>0454-OKRCT</t>
  </si>
  <si>
    <t>$ 3801,15</t>
  </si>
  <si>
    <t>3766-EJLFL</t>
  </si>
  <si>
    <t>$ 8761,11</t>
  </si>
  <si>
    <t>1442-OKRJE</t>
  </si>
  <si>
    <t>$ 9635</t>
  </si>
  <si>
    <t>1964-SVLEA</t>
  </si>
  <si>
    <t>$ 1018,5</t>
  </si>
  <si>
    <t>4010-YLMVT</t>
  </si>
  <si>
    <t>$ 7281,07</t>
  </si>
  <si>
    <t>6384-VMJHP</t>
  </si>
  <si>
    <t>$ 6922,64</t>
  </si>
  <si>
    <t>5074-FBGHB</t>
  </si>
  <si>
    <t>$ 8550,6</t>
  </si>
  <si>
    <t>4016-BJKTZ</t>
  </si>
  <si>
    <t>$ 3617,3</t>
  </si>
  <si>
    <t>9122-UMROB</t>
  </si>
  <si>
    <t>$ 31,14</t>
  </si>
  <si>
    <t>0958-YHXGP</t>
  </si>
  <si>
    <t>$ 714,23</t>
  </si>
  <si>
    <t>5944-UGLLK</t>
  </si>
  <si>
    <t>$ 3045,75</t>
  </si>
  <si>
    <t>9084-OAYKL</t>
  </si>
  <si>
    <t>$ 4055,41</t>
  </si>
  <si>
    <t>4530-NDRKU</t>
  </si>
  <si>
    <t>$ 2217,57</t>
  </si>
  <si>
    <t>2073-QBVBI</t>
  </si>
  <si>
    <t>$ 1391,65</t>
  </si>
  <si>
    <t>6617-WLBQC</t>
  </si>
  <si>
    <t>$ 1941,95</t>
  </si>
  <si>
    <t>6196-HBOBZ</t>
  </si>
  <si>
    <t>$ 8326,15</t>
  </si>
  <si>
    <t>9840-EFJQB</t>
  </si>
  <si>
    <t>$ 98,76</t>
  </si>
  <si>
    <t>0696-UKTOX</t>
  </si>
  <si>
    <t>$ 1545,65</t>
  </si>
  <si>
    <t>3396-DKDEL</t>
  </si>
  <si>
    <t>$ 9045,2</t>
  </si>
  <si>
    <t>5222-IMUKT</t>
  </si>
  <si>
    <t>$ 4385,1</t>
  </si>
  <si>
    <t>4062-HBMOS</t>
  </si>
  <si>
    <t>$ 5599,97</t>
  </si>
  <si>
    <t>7878-RTCZG</t>
  </si>
  <si>
    <t>$ 22,28</t>
  </si>
  <si>
    <t>7554-NEWDD</t>
  </si>
  <si>
    <t>$ 572,6</t>
  </si>
  <si>
    <t>9705-IOVQQ</t>
  </si>
  <si>
    <t>$ 6223,24</t>
  </si>
  <si>
    <t>1855-CFULU</t>
  </si>
  <si>
    <t>$ 259,37</t>
  </si>
  <si>
    <t>4976-LNFVV</t>
  </si>
  <si>
    <t>$ 34,3</t>
  </si>
  <si>
    <t>$ 577,15</t>
  </si>
  <si>
    <t>5271-DBYSJ</t>
  </si>
  <si>
    <t>$ 1262,94</t>
  </si>
  <si>
    <t>2233-FAGXV</t>
  </si>
  <si>
    <t>$ 165,75</t>
  </si>
  <si>
    <t>3552-CTCYF</t>
  </si>
  <si>
    <t>$ 9163,24</t>
  </si>
  <si>
    <t>0301-KOBTQ</t>
  </si>
  <si>
    <t>$ 1081,84</t>
  </si>
  <si>
    <t>7041-TXQJH</t>
  </si>
  <si>
    <t>$ 1478,85</t>
  </si>
  <si>
    <t>6625-FLENO</t>
  </si>
  <si>
    <t>$ 2269,39</t>
  </si>
  <si>
    <t>1895-QTKDO</t>
  </si>
  <si>
    <t>$ 89,54</t>
  </si>
  <si>
    <t>6765-MBQNU</t>
  </si>
  <si>
    <t>$ 1554,27</t>
  </si>
  <si>
    <t>6377-KSLXC</t>
  </si>
  <si>
    <t>$ 227,85</t>
  </si>
  <si>
    <t>8734-FNWVH</t>
  </si>
  <si>
    <t>$ 2776,27</t>
  </si>
  <si>
    <t>2027-WKXMW</t>
  </si>
  <si>
    <t>$ 8155,01</t>
  </si>
  <si>
    <t>6344-SFJVH</t>
  </si>
  <si>
    <t>$ 505,95</t>
  </si>
  <si>
    <t>4801-KFYKL</t>
  </si>
  <si>
    <t>$ 174,8</t>
  </si>
  <si>
    <t>8660-BUETV</t>
  </si>
  <si>
    <t>$ 262,72</t>
  </si>
  <si>
    <t>9402-CXWPL</t>
  </si>
  <si>
    <t>$ 7425,9</t>
  </si>
  <si>
    <t>1264-FUHCX</t>
  </si>
  <si>
    <t>$ 2780,6</t>
  </si>
  <si>
    <t>7203-OYKCT</t>
  </si>
  <si>
    <t>$ 9961,84</t>
  </si>
  <si>
    <t>3312-ZWLGF</t>
  </si>
  <si>
    <t>$ 2720,5</t>
  </si>
  <si>
    <t>6469-MRVET</t>
  </si>
  <si>
    <t>$ 64,89</t>
  </si>
  <si>
    <t>9967-ATRFS</t>
  </si>
  <si>
    <t>$ 976,12</t>
  </si>
  <si>
    <t>3030-ZKIWL</t>
  </si>
  <si>
    <t>$ 38,2</t>
  </si>
  <si>
    <t>5882-CMAZQ</t>
  </si>
  <si>
    <t>$ 163,55</t>
  </si>
  <si>
    <t>9067-YGSCA</t>
  </si>
  <si>
    <t>$ 26,05</t>
  </si>
  <si>
    <t>$ 4049,5</t>
  </si>
  <si>
    <t>1776-SPBWV</t>
  </si>
  <si>
    <t>$ 2100,58</t>
  </si>
  <si>
    <t>5906-BFOZT</t>
  </si>
  <si>
    <t>$ 27,52</t>
  </si>
  <si>
    <t>4568-TTZRT</t>
  </si>
  <si>
    <t>$ 305,28</t>
  </si>
  <si>
    <t>7855-DIWPO</t>
  </si>
  <si>
    <t>$ 2135,59</t>
  </si>
  <si>
    <t>3721-WKIIL</t>
  </si>
  <si>
    <t>$ 964,15</t>
  </si>
  <si>
    <t>3865-ZFZIB</t>
  </si>
  <si>
    <t>$ 1017,07</t>
  </si>
  <si>
    <t>3272-VUHPV</t>
  </si>
  <si>
    <t>$ 686,38</t>
  </si>
  <si>
    <t>3727-JEZTU</t>
  </si>
  <si>
    <t>$ 66,31</t>
  </si>
  <si>
    <t>3932-IJWDZ</t>
  </si>
  <si>
    <t>$ 103,65</t>
  </si>
  <si>
    <t>$ 5861,6</t>
  </si>
  <si>
    <t>4973-MGTON</t>
  </si>
  <si>
    <t>$ 6188,69</t>
  </si>
  <si>
    <t>6599-SFQVE</t>
  </si>
  <si>
    <t>$ 565,82</t>
  </si>
  <si>
    <t>2081-KJSQF</t>
  </si>
  <si>
    <t>$ 63,21</t>
  </si>
  <si>
    <t>9717-IOAAF</t>
  </si>
  <si>
    <t>$ 860,1</t>
  </si>
  <si>
    <t>5956-YHHRX</t>
  </si>
  <si>
    <t>$ 2924,96</t>
  </si>
  <si>
    <t>8695-ARGXZ</t>
  </si>
  <si>
    <t>$ 2495,78</t>
  </si>
  <si>
    <t>0422-OHQHQ</t>
  </si>
  <si>
    <t>$ 815,4</t>
  </si>
  <si>
    <t>0811-GSDTP</t>
  </si>
  <si>
    <t>$ 392,2</t>
  </si>
  <si>
    <t>7073-QETQY</t>
  </si>
  <si>
    <t>$ 4331,48</t>
  </si>
  <si>
    <t>1866-OBPNR</t>
  </si>
  <si>
    <t>$ 117,59</t>
  </si>
  <si>
    <t>2429-AYKKO</t>
  </si>
  <si>
    <t>$ 1681,06</t>
  </si>
  <si>
    <t>8562-GHPPI</t>
  </si>
  <si>
    <t>$ 31,76</t>
  </si>
  <si>
    <t>4231-LZUYM</t>
  </si>
  <si>
    <t>$ 2792,76</t>
  </si>
  <si>
    <t>3043-TYBNO</t>
  </si>
  <si>
    <t>$ 264,37</t>
  </si>
  <si>
    <t>1703-MGIAB</t>
  </si>
  <si>
    <t>$ 1167,66</t>
  </si>
  <si>
    <t>4311-QTTAI</t>
  </si>
  <si>
    <t>$ 950,75</t>
  </si>
  <si>
    <t>8161-QYMTT</t>
  </si>
  <si>
    <t>$ 752,89</t>
  </si>
  <si>
    <t>6082-GLJIX</t>
  </si>
  <si>
    <t>$ 895,29</t>
  </si>
  <si>
    <t>8058-DMYRU</t>
  </si>
  <si>
    <t>$ 5935,12</t>
  </si>
  <si>
    <t>2848-YXSMW</t>
  </si>
  <si>
    <t>$ 4927,25</t>
  </si>
  <si>
    <t>4785-FCIFB</t>
  </si>
  <si>
    <t>$ 2643,39</t>
  </si>
  <si>
    <t>8981-FJGLA</t>
  </si>
  <si>
    <t>$ 78</t>
  </si>
  <si>
    <t>$ 1370,12</t>
  </si>
  <si>
    <t>8985-OOPOS</t>
  </si>
  <si>
    <t>1098-KFQEC</t>
  </si>
  <si>
    <t>$ 2609,25</t>
  </si>
  <si>
    <t>8563-OYMQY</t>
  </si>
  <si>
    <t>$ 2206,86</t>
  </si>
  <si>
    <t>3221-CJMSG</t>
  </si>
  <si>
    <t>$ 1325,52</t>
  </si>
  <si>
    <t>9030-QGZNL</t>
  </si>
  <si>
    <t>$ 253,33</t>
  </si>
  <si>
    <t>6924-TDGMT</t>
  </si>
  <si>
    <t>$ 472,16</t>
  </si>
  <si>
    <t>2961-VNFKL</t>
  </si>
  <si>
    <t>$ 3556,31</t>
  </si>
  <si>
    <t>6874-SGLHU</t>
  </si>
  <si>
    <t>$ 3386,4</t>
  </si>
  <si>
    <t>6112-KTHFQ</t>
  </si>
  <si>
    <t>$ 556,98</t>
  </si>
  <si>
    <t>2507-QZPQS</t>
  </si>
  <si>
    <t>$ 1600,65</t>
  </si>
  <si>
    <t>8838-GPHZP</t>
  </si>
  <si>
    <t>$ 2342,61</t>
  </si>
  <si>
    <t>0508-SQWPL</t>
  </si>
  <si>
    <t>$ 2607,89</t>
  </si>
  <si>
    <t>0993-OSGPT</t>
  </si>
  <si>
    <t>$ 6733,3</t>
  </si>
  <si>
    <t>9137-NOQKA</t>
  </si>
  <si>
    <t>$ 51,26</t>
  </si>
  <si>
    <t>9361-YNQWJ</t>
  </si>
  <si>
    <t>$ 2620,72</t>
  </si>
  <si>
    <t>5296-BFCYD</t>
  </si>
  <si>
    <t>$ 1622,71</t>
  </si>
  <si>
    <t>5356-CSVSQ</t>
  </si>
  <si>
    <t>$ 64,6</t>
  </si>
  <si>
    <t>$ 297,17</t>
  </si>
  <si>
    <t>5349-AZPEW</t>
  </si>
  <si>
    <t>$ 125,5</t>
  </si>
  <si>
    <t>3744-ZBHON</t>
  </si>
  <si>
    <t>$ 161,38</t>
  </si>
  <si>
    <t>5414-OFQCB</t>
  </si>
  <si>
    <t>$ 7053,69</t>
  </si>
  <si>
    <t>8148-NLEGT</t>
  </si>
  <si>
    <t>$ 22,95</t>
  </si>
  <si>
    <t>$ 1600,15</t>
  </si>
  <si>
    <t>2696-RZVZW</t>
  </si>
  <si>
    <t>$ 3342,12</t>
  </si>
  <si>
    <t>1335-NTIUC</t>
  </si>
  <si>
    <t>$ 190,25</t>
  </si>
  <si>
    <t>3633-CDBUW</t>
  </si>
  <si>
    <t>$ 2276,59</t>
  </si>
  <si>
    <t>1100-DDVRV</t>
  </si>
  <si>
    <t>$ 836,35</t>
  </si>
  <si>
    <t>9479-HYNYL</t>
  </si>
  <si>
    <t>$ 8801,36</t>
  </si>
  <si>
    <t>2162-FRZAA</t>
  </si>
  <si>
    <t>$ 39,35</t>
  </si>
  <si>
    <t>$ 2395,05</t>
  </si>
  <si>
    <t>9107-UKCKY</t>
  </si>
  <si>
    <t>$ 6685,48</t>
  </si>
  <si>
    <t>9752-ZNQUT</t>
  </si>
  <si>
    <t>$ 56,59</t>
  </si>
  <si>
    <t>8510-TMWYB</t>
  </si>
  <si>
    <t>$ 4489,53</t>
  </si>
  <si>
    <t>2342-CKIAO</t>
  </si>
  <si>
    <t>2509-TFPJU</t>
  </si>
  <si>
    <t>$ 4747,08</t>
  </si>
  <si>
    <t>0357-NVCRI</t>
  </si>
  <si>
    <t>$ 793,45</t>
  </si>
  <si>
    <t>4115-NZRKS</t>
  </si>
  <si>
    <t>$ 688,87</t>
  </si>
  <si>
    <t>9845-PEEKO</t>
  </si>
  <si>
    <t>$ 4952,02</t>
  </si>
  <si>
    <t>3723-BFBGR</t>
  </si>
  <si>
    <t>$ 1609,14</t>
  </si>
  <si>
    <t>1862-QRWPE</t>
  </si>
  <si>
    <t>$ 2879,08</t>
  </si>
  <si>
    <t>3645-DEYGF</t>
  </si>
  <si>
    <t>$ 28,32</t>
  </si>
  <si>
    <t>3845-JHAMY</t>
  </si>
  <si>
    <t>$ 632,7</t>
  </si>
  <si>
    <t>5777-KJIRB</t>
  </si>
  <si>
    <t>$ 2954,75</t>
  </si>
  <si>
    <t>7776-QGYJC</t>
  </si>
  <si>
    <t>$ 4693,82</t>
  </si>
  <si>
    <t>3096-YXENJ</t>
  </si>
  <si>
    <t>$ 107,65</t>
  </si>
  <si>
    <t>$ 8882,7</t>
  </si>
  <si>
    <t>3629-WEAAM</t>
  </si>
  <si>
    <t>$ 874,37</t>
  </si>
  <si>
    <t>1231-YNDEK</t>
  </si>
  <si>
    <t>$ 2706,78</t>
  </si>
  <si>
    <t>5402-HTOTQ</t>
  </si>
  <si>
    <t>$ 967,99</t>
  </si>
  <si>
    <t>5062-CJJKH</t>
  </si>
  <si>
    <t>$ 2259,7</t>
  </si>
  <si>
    <t>3345-PBBFH</t>
  </si>
  <si>
    <t>$ 412,49</t>
  </si>
  <si>
    <t>5811-IWXYM</t>
  </si>
  <si>
    <t>$ 7630,18</t>
  </si>
  <si>
    <t>3338-CVVEH</t>
  </si>
  <si>
    <t>$ 1340,11</t>
  </si>
  <si>
    <t>2400-FEQME</t>
  </si>
  <si>
    <t>$ 3423,82</t>
  </si>
  <si>
    <t>1635-NZATJ</t>
  </si>
  <si>
    <t>$ 4434,4</t>
  </si>
  <si>
    <t>6556-DBKZF</t>
  </si>
  <si>
    <t>$ 6103,85</t>
  </si>
  <si>
    <t>8111-BKVDS</t>
  </si>
  <si>
    <t>$ 40,7</t>
  </si>
  <si>
    <t>$ 449,3</t>
  </si>
  <si>
    <t>4450-MDZFX</t>
  </si>
  <si>
    <t>$ 6759,7</t>
  </si>
  <si>
    <t>0020-INWCK</t>
  </si>
  <si>
    <t>$ 8784,86</t>
  </si>
  <si>
    <t>5151-HQRDG</t>
  </si>
  <si>
    <t>$ 3044,92</t>
  </si>
  <si>
    <t>6569-KTMDU</t>
  </si>
  <si>
    <t>$ 24,12</t>
  </si>
  <si>
    <t>1386-ZIKUV</t>
  </si>
  <si>
    <t>$ 362,81</t>
  </si>
  <si>
    <t>6546-OPBBH</t>
  </si>
  <si>
    <t>9152-AMKAK</t>
  </si>
  <si>
    <t>$ 631,1</t>
  </si>
  <si>
    <t>8679-LZBMD</t>
  </si>
  <si>
    <t>$ 5019,15</t>
  </si>
  <si>
    <t>3845-FXCYS</t>
  </si>
  <si>
    <t>$ 46,8</t>
  </si>
  <si>
    <t>4759-PXTAN</t>
  </si>
  <si>
    <t>$ 5889,13</t>
  </si>
  <si>
    <t>5850-BDWCY</t>
  </si>
  <si>
    <t>$ 382,73</t>
  </si>
  <si>
    <t>4612-SSVHJ</t>
  </si>
  <si>
    <t>$ 2135,2</t>
  </si>
  <si>
    <t>4079-VTGLK</t>
  </si>
  <si>
    <t>$ 3396,75</t>
  </si>
  <si>
    <t>1078-TDCRN</t>
  </si>
  <si>
    <t>8490-BXHEO</t>
  </si>
  <si>
    <t>$ 2109,87</t>
  </si>
  <si>
    <t>0666-UXTJO</t>
  </si>
  <si>
    <t>$ 3882,89</t>
  </si>
  <si>
    <t>7343-EOBEU</t>
  </si>
  <si>
    <t>$ 23,6</t>
  </si>
  <si>
    <t>$ 131,35</t>
  </si>
  <si>
    <t>4546-FOKWR</t>
  </si>
  <si>
    <t>$ 1298</t>
  </si>
  <si>
    <t>3750-YHRYO</t>
  </si>
  <si>
    <t>$ 297,63</t>
  </si>
  <si>
    <t>2018-QKYGT</t>
  </si>
  <si>
    <t>$ 117,37</t>
  </si>
  <si>
    <t>7967-HYCDE</t>
  </si>
  <si>
    <t>$ 888,84</t>
  </si>
  <si>
    <t>9798-DRYDS</t>
  </si>
  <si>
    <t>$ 61,95</t>
  </si>
  <si>
    <t>$ 1879,73</t>
  </si>
  <si>
    <t>2450-ZKEED</t>
  </si>
  <si>
    <t>$ 733,17</t>
  </si>
  <si>
    <t>1169-SAOCL</t>
  </si>
  <si>
    <t>$ 6401,58</t>
  </si>
  <si>
    <t>8715-KKTFG</t>
  </si>
  <si>
    <t>$ 7618,18</t>
  </si>
  <si>
    <t>6568-POCUI</t>
  </si>
  <si>
    <t>$ 6452,75</t>
  </si>
  <si>
    <t>6917-IAYHD</t>
  </si>
  <si>
    <t>5743-KHMNA</t>
  </si>
  <si>
    <t>$ 4672,78</t>
  </si>
  <si>
    <t>9150-KPBJQ</t>
  </si>
  <si>
    <t>$ 291,39</t>
  </si>
  <si>
    <t>1561-BWHIN</t>
  </si>
  <si>
    <t>$ 593,97</t>
  </si>
  <si>
    <t>4274-DRSQT</t>
  </si>
  <si>
    <t>$ 8107,48</t>
  </si>
  <si>
    <t>1833-TCXKK</t>
  </si>
  <si>
    <t>$ 6224,25</t>
  </si>
  <si>
    <t>7129-CAKJW</t>
  </si>
  <si>
    <t>$ 2109,97</t>
  </si>
  <si>
    <t>8654-DHAOW</t>
  </si>
  <si>
    <t>$ 154,25</t>
  </si>
  <si>
    <t>6128-DAFVY</t>
  </si>
  <si>
    <t>$ 2564,95</t>
  </si>
  <si>
    <t>8725-JEDFD</t>
  </si>
  <si>
    <t>$ 2714,99</t>
  </si>
  <si>
    <t>5386-THSLQ</t>
  </si>
  <si>
    <t>$ 3027,25</t>
  </si>
  <si>
    <t>2460-NGXBJ</t>
  </si>
  <si>
    <t>$ 1090,34</t>
  </si>
  <si>
    <t>9639-BUJXT</t>
  </si>
  <si>
    <t>$ 3539,58</t>
  </si>
  <si>
    <t>9571-EDEBV</t>
  </si>
  <si>
    <t>$ 9427,97</t>
  </si>
  <si>
    <t>5973-EJGDP</t>
  </si>
  <si>
    <t>$ 87,35</t>
  </si>
  <si>
    <t>$ 4550,01</t>
  </si>
  <si>
    <t>7266-GSSJX</t>
  </si>
  <si>
    <t>$ 434,17</t>
  </si>
  <si>
    <t>1769-GRUIK</t>
  </si>
  <si>
    <t>$ 1447,43</t>
  </si>
  <si>
    <t>5816-JMLGY</t>
  </si>
  <si>
    <t>$ 8502,45</t>
  </si>
  <si>
    <t>4391-LNRXK</t>
  </si>
  <si>
    <t>$ 3200,34</t>
  </si>
  <si>
    <t>7473-ZBDSN</t>
  </si>
  <si>
    <t>$ 879,25</t>
  </si>
  <si>
    <t>2150-OEGBV</t>
  </si>
  <si>
    <t>$ 1464,4</t>
  </si>
  <si>
    <t>6898-MDLZW</t>
  </si>
  <si>
    <t>$ 670,25</t>
  </si>
  <si>
    <t>2209-XADXF</t>
  </si>
  <si>
    <t>7234-KMNRQ</t>
  </si>
  <si>
    <t>$ 106,97</t>
  </si>
  <si>
    <t>5404-GGUKR</t>
  </si>
  <si>
    <t>$ 348,1</t>
  </si>
  <si>
    <t>2830-LEWOA</t>
  </si>
  <si>
    <t>$ 9077,03</t>
  </si>
  <si>
    <t>7577-SWIFR</t>
  </si>
  <si>
    <t>5093-FEGLU</t>
  </si>
  <si>
    <t>$ 3078,85</t>
  </si>
  <si>
    <t>2959-FENLU</t>
  </si>
  <si>
    <t>$ 1226,82</t>
  </si>
  <si>
    <t>9541-PWTWO</t>
  </si>
  <si>
    <t>$ 6246,87</t>
  </si>
  <si>
    <t>5686-CMAWK</t>
  </si>
  <si>
    <t>$ 2255,32</t>
  </si>
  <si>
    <t>5522-JBWMO</t>
  </si>
  <si>
    <t>$ 59,66</t>
  </si>
  <si>
    <t>8138-EALND</t>
  </si>
  <si>
    <t>$ 363,95</t>
  </si>
  <si>
    <t>6100-FJZDG</t>
  </si>
  <si>
    <t>$ 1683,18</t>
  </si>
  <si>
    <t>7677-SJJJK</t>
  </si>
  <si>
    <t>$ 541,07</t>
  </si>
  <si>
    <t>8766-PAFNE</t>
  </si>
  <si>
    <t>$ 7554,27</t>
  </si>
  <si>
    <t>0484-FFVBJ</t>
  </si>
  <si>
    <t>$ 2507,59</t>
  </si>
  <si>
    <t>7872-BAAZR</t>
  </si>
  <si>
    <t>$ 2614,33</t>
  </si>
  <si>
    <t>9602-WCXPI</t>
  </si>
  <si>
    <t>$ 2075,05</t>
  </si>
  <si>
    <t>2019-HDCZY</t>
  </si>
  <si>
    <t>$ 6468,11</t>
  </si>
  <si>
    <t>3847-BAERP</t>
  </si>
  <si>
    <t>$ 370,9</t>
  </si>
  <si>
    <t>8263-OKETD</t>
  </si>
  <si>
    <t>$ 68,9</t>
  </si>
  <si>
    <t>$ 1825,35</t>
  </si>
  <si>
    <t>9068-FHQHD</t>
  </si>
  <si>
    <t>$ 897,75</t>
  </si>
  <si>
    <t>5701-ZIKJE</t>
  </si>
  <si>
    <t>$ 1052,1</t>
  </si>
  <si>
    <t>8748-HFWBO</t>
  </si>
  <si>
    <t>$ 974,63</t>
  </si>
  <si>
    <t>5376-PCKNB</t>
  </si>
  <si>
    <t>$ 8848,28</t>
  </si>
  <si>
    <t>2371-JQHZZ</t>
  </si>
  <si>
    <t>$ 3413,89</t>
  </si>
  <si>
    <t>8909-BOLNL</t>
  </si>
  <si>
    <t>5188-HGMLP</t>
  </si>
  <si>
    <t>$ 5817,79</t>
  </si>
  <si>
    <t>6440-DKQGE</t>
  </si>
  <si>
    <t>$ 2766,35</t>
  </si>
  <si>
    <t>0104-PPXDV</t>
  </si>
  <si>
    <t>$ 3933,78</t>
  </si>
  <si>
    <t>8859-AXJZP</t>
  </si>
  <si>
    <t>$ 23,8</t>
  </si>
  <si>
    <t>$ 2056,64</t>
  </si>
  <si>
    <t>5193-QLVZB</t>
  </si>
  <si>
    <t>$ 9607,75</t>
  </si>
  <si>
    <t>0463-WZZKO</t>
  </si>
  <si>
    <t>9506-UXUSK</t>
  </si>
  <si>
    <t>$ 1590,96</t>
  </si>
  <si>
    <t>5133-POWUA</t>
  </si>
  <si>
    <t>$ 59,42</t>
  </si>
  <si>
    <t>1407-DIGZV</t>
  </si>
  <si>
    <t>$ 187,99</t>
  </si>
  <si>
    <t>0464-WJTKO</t>
  </si>
  <si>
    <t>$ 2481,09</t>
  </si>
  <si>
    <t>2560-QTSBS</t>
  </si>
  <si>
    <t>$ 2929,23</t>
  </si>
  <si>
    <t>6339-TBELP</t>
  </si>
  <si>
    <t>$ 6651,25</t>
  </si>
  <si>
    <t>2466-FCCPT</t>
  </si>
  <si>
    <t>$ 541,8</t>
  </si>
  <si>
    <t>2672-OJQZP</t>
  </si>
  <si>
    <t>$ 85,62</t>
  </si>
  <si>
    <t>7816-VGHTO</t>
  </si>
  <si>
    <t>$ 267,5</t>
  </si>
  <si>
    <t>0269-XFESX</t>
  </si>
  <si>
    <t>$ 1642,96</t>
  </si>
  <si>
    <t>5995-LFTLE</t>
  </si>
  <si>
    <t>$ 4303,59</t>
  </si>
  <si>
    <t>4086-WITJG</t>
  </si>
  <si>
    <t>$ 2356,16</t>
  </si>
  <si>
    <t>3662-FXJFO</t>
  </si>
  <si>
    <t>$ 1620,52</t>
  </si>
  <si>
    <t>2925-MXLSX</t>
  </si>
  <si>
    <t>$ 2717,9</t>
  </si>
  <si>
    <t>4785-NKHCX</t>
  </si>
  <si>
    <t>$ 244,85</t>
  </si>
  <si>
    <t>1478-VPOAD</t>
  </si>
  <si>
    <t>4365-MSDYN</t>
  </si>
  <si>
    <t>$ 339,87</t>
  </si>
  <si>
    <t>1813-JLKWR</t>
  </si>
  <si>
    <t>$ 2824,65</t>
  </si>
  <si>
    <t>7758-UJWYS</t>
  </si>
  <si>
    <t>$ 1325,85</t>
  </si>
  <si>
    <t>4749-OJKQU</t>
  </si>
  <si>
    <t>$ 396,35</t>
  </si>
  <si>
    <t>9500-LTVBP</t>
  </si>
  <si>
    <t>$ 3295,8</t>
  </si>
  <si>
    <t>4043-MKDTV</t>
  </si>
  <si>
    <t>$ 9967,74</t>
  </si>
  <si>
    <t>5995-WWKKG</t>
  </si>
  <si>
    <t>$ 1811,34</t>
  </si>
  <si>
    <t>2990-OGYTD</t>
  </si>
  <si>
    <t>$ 6098,25</t>
  </si>
  <si>
    <t>1089-XZWHH</t>
  </si>
  <si>
    <t>$ 1605,25</t>
  </si>
  <si>
    <t>3090-QFUVD</t>
  </si>
  <si>
    <t>$ 24,39</t>
  </si>
  <si>
    <t>5917-HBSDW</t>
  </si>
  <si>
    <t>$ 782,91</t>
  </si>
  <si>
    <t>4937-QPZPO</t>
  </si>
  <si>
    <t>$ 8348,29</t>
  </si>
  <si>
    <t>0691-NIKRI</t>
  </si>
  <si>
    <t>$ 5004,4</t>
  </si>
  <si>
    <t>2845-KDHVX</t>
  </si>
  <si>
    <t>$ 68,3</t>
  </si>
  <si>
    <t>$ 5869,36</t>
  </si>
  <si>
    <t>2096-XOTMO</t>
  </si>
  <si>
    <t>$ 447,78</t>
  </si>
  <si>
    <t>8592-PLTMQ</t>
  </si>
  <si>
    <t>$ 1900,67</t>
  </si>
  <si>
    <t>0229-LFJAF</t>
  </si>
  <si>
    <t>$ 5171,77</t>
  </si>
  <si>
    <t>5514-YQENT</t>
  </si>
  <si>
    <t>$ 5760,93</t>
  </si>
  <si>
    <t>4115-UMJFQ</t>
  </si>
  <si>
    <t>$ 2642,25</t>
  </si>
  <si>
    <t>7190-XHTWJ</t>
  </si>
  <si>
    <t>$ 1995,44</t>
  </si>
  <si>
    <t>2143-LJULT</t>
  </si>
  <si>
    <t>$ 4100,93</t>
  </si>
  <si>
    <t>4927-WWOOZ</t>
  </si>
  <si>
    <t>$ 91,45</t>
  </si>
  <si>
    <t>$ 280,27</t>
  </si>
  <si>
    <t>0635-WKOLD</t>
  </si>
  <si>
    <t>$ 3871,35</t>
  </si>
  <si>
    <t>2065-MMKGR</t>
  </si>
  <si>
    <t>$ 3280,12</t>
  </si>
  <si>
    <t>4633-MKHYU</t>
  </si>
  <si>
    <t>$ 1107,65</t>
  </si>
  <si>
    <t>6963-KQYQB</t>
  </si>
  <si>
    <t>$ 2063,65</t>
  </si>
  <si>
    <t>6124-ACRHJ</t>
  </si>
  <si>
    <t>$ 61,03</t>
  </si>
  <si>
    <t>7465-ZZRVX</t>
  </si>
  <si>
    <t>$ 94,77</t>
  </si>
  <si>
    <t>5360-LJCNJ</t>
  </si>
  <si>
    <t>$ 8357,66</t>
  </si>
  <si>
    <t>4998-IKFSE</t>
  </si>
  <si>
    <t>8317-BVKSO</t>
  </si>
  <si>
    <t>$ 427,96</t>
  </si>
  <si>
    <t>9547-ITEFG</t>
  </si>
  <si>
    <t>$ 1108,53</t>
  </si>
  <si>
    <t>0557-ASKVU</t>
  </si>
  <si>
    <t>$ 1766,56</t>
  </si>
  <si>
    <t>8028-PNXHQ</t>
  </si>
  <si>
    <t>$ 4445,86</t>
  </si>
  <si>
    <t>6837-BJYDQ</t>
  </si>
  <si>
    <t>$ 168,3</t>
  </si>
  <si>
    <t>2040-LDIWQ</t>
  </si>
  <si>
    <t>$ 8026,55</t>
  </si>
  <si>
    <t>6778-YSNIH</t>
  </si>
  <si>
    <t>$ 168,19</t>
  </si>
  <si>
    <t>3280-NMUVX</t>
  </si>
  <si>
    <t>$ 1563,82</t>
  </si>
  <si>
    <t>3916-NRPAP</t>
  </si>
  <si>
    <t>$ 346,27</t>
  </si>
  <si>
    <t>9992-UJOEL</t>
  </si>
  <si>
    <t>$ 129,99</t>
  </si>
  <si>
    <t>8958-JPTRR</t>
  </si>
  <si>
    <t>$ 2449,46</t>
  </si>
  <si>
    <t>2842-BCQGE</t>
  </si>
  <si>
    <t>$ 4006,78</t>
  </si>
  <si>
    <t>2800-QQUSO</t>
  </si>
  <si>
    <t>$ 5301,93</t>
  </si>
  <si>
    <t>3982-JGSFD</t>
  </si>
  <si>
    <t>$ 1153,77</t>
  </si>
  <si>
    <t>2465-BLLEU</t>
  </si>
  <si>
    <t>$ 29,97</t>
  </si>
  <si>
    <t>1905-OEILC</t>
  </si>
  <si>
    <t>$ 39,61</t>
  </si>
  <si>
    <t>1101-SSWAG</t>
  </si>
  <si>
    <t>$ 1178,1</t>
  </si>
  <si>
    <t>7853-WNZSY</t>
  </si>
  <si>
    <t>$ 21,36</t>
  </si>
  <si>
    <t>0599-XNYDO</t>
  </si>
  <si>
    <t>$ 2410,15</t>
  </si>
  <si>
    <t>4879-GZLFH</t>
  </si>
  <si>
    <t>$ 4620,9</t>
  </si>
  <si>
    <t>7824-PANSQ</t>
  </si>
  <si>
    <t>$ 7398,21</t>
  </si>
  <si>
    <t>2330-PQGDQ</t>
  </si>
  <si>
    <t>$ 4744,57</t>
  </si>
  <si>
    <t>7033-CLAMM</t>
  </si>
  <si>
    <t>$ 1921,97</t>
  </si>
  <si>
    <t>5697-GOMBF</t>
  </si>
  <si>
    <t>$ 1013,65</t>
  </si>
  <si>
    <t>0512-FLFDW</t>
  </si>
  <si>
    <t>$ 7689,8</t>
  </si>
  <si>
    <t>5331-RGMTT</t>
  </si>
  <si>
    <t>$ 7413,62</t>
  </si>
  <si>
    <t>4709-LKHYG</t>
  </si>
  <si>
    <t>$ 1343,93</t>
  </si>
  <si>
    <t>4719-UMSIY</t>
  </si>
  <si>
    <t>$ 193,9</t>
  </si>
  <si>
    <t>2501-XWWTZ</t>
  </si>
  <si>
    <t>$ 771,16</t>
  </si>
  <si>
    <t>1106-HRLKZ</t>
  </si>
  <si>
    <t>6980-IMXXE</t>
  </si>
  <si>
    <t>$ 4344,46</t>
  </si>
  <si>
    <t>6766-HFKLA</t>
  </si>
  <si>
    <t>$ 6311,63</t>
  </si>
  <si>
    <t>5312-TSZVC</t>
  </si>
  <si>
    <t>$ 624</t>
  </si>
  <si>
    <t>8883-ANODQ</t>
  </si>
  <si>
    <t>$ 7442,67</t>
  </si>
  <si>
    <t>9261-WDCAF</t>
  </si>
  <si>
    <t>$ 289,69</t>
  </si>
  <si>
    <t>5039-LZRQT</t>
  </si>
  <si>
    <t>$ 618,66</t>
  </si>
  <si>
    <t>6050-FFXES</t>
  </si>
  <si>
    <t>$ 8304,26</t>
  </si>
  <si>
    <t>9375-MHRRS</t>
  </si>
  <si>
    <t>$ 466,41</t>
  </si>
  <si>
    <t>5043-TRZWM</t>
  </si>
  <si>
    <t>$ 82,66</t>
  </si>
  <si>
    <t>2669-OIDSD</t>
  </si>
  <si>
    <t>$ 4845,51</t>
  </si>
  <si>
    <t>7011-CVEUC</t>
  </si>
  <si>
    <t>$ 2433,6</t>
  </si>
  <si>
    <t>7392-YYPYJ</t>
  </si>
  <si>
    <t>$ 3036,18</t>
  </si>
  <si>
    <t>2821-WARNZ</t>
  </si>
  <si>
    <t>$ 3157,66</t>
  </si>
  <si>
    <t>2486-WYVVE</t>
  </si>
  <si>
    <t>$ 2580,72</t>
  </si>
  <si>
    <t>3733-ZEECP</t>
  </si>
  <si>
    <t>$ 1846,92</t>
  </si>
  <si>
    <t>0164-XAIRP</t>
  </si>
  <si>
    <t>$ 725,56</t>
  </si>
  <si>
    <t>9904-EHEVJ</t>
  </si>
  <si>
    <t>$ 3052,93</t>
  </si>
  <si>
    <t>4238-JSSWH</t>
  </si>
  <si>
    <t>$ 102,05</t>
  </si>
  <si>
    <t>$ 5032,1</t>
  </si>
  <si>
    <t>0822-QGCXA</t>
  </si>
  <si>
    <t>$ 2402,81</t>
  </si>
  <si>
    <t>6614-VBEGU</t>
  </si>
  <si>
    <t>$ 2671,49</t>
  </si>
  <si>
    <t>4220-TINQT</t>
  </si>
  <si>
    <t>$ 8436,78</t>
  </si>
  <si>
    <t>0354-VXMJC</t>
  </si>
  <si>
    <t>$ 1209,57</t>
  </si>
  <si>
    <t>7188-CBBBA</t>
  </si>
  <si>
    <t>$ 8033,05</t>
  </si>
  <si>
    <t>2792-VPPET</t>
  </si>
  <si>
    <t>$ 187,98</t>
  </si>
  <si>
    <t>7978-DKUQH</t>
  </si>
  <si>
    <t>$ 2725,25</t>
  </si>
  <si>
    <t>7089-RKVSZ</t>
  </si>
  <si>
    <t>$ 389,39</t>
  </si>
  <si>
    <t>4727-MCYZG</t>
  </si>
  <si>
    <t>$ 118,87</t>
  </si>
  <si>
    <t>8573-JGCZW</t>
  </si>
  <si>
    <t>$ 1163,98</t>
  </si>
  <si>
    <t>2139-FQHLM</t>
  </si>
  <si>
    <t>$ 1834,21</t>
  </si>
  <si>
    <t>1337-BOZWO</t>
  </si>
  <si>
    <t>$ 812,4</t>
  </si>
  <si>
    <t>6040-CGACY</t>
  </si>
  <si>
    <t>$ 897,45</t>
  </si>
  <si>
    <t>8092-NLTGF</t>
  </si>
  <si>
    <t>$ 3886,48</t>
  </si>
  <si>
    <t>7634-HLQJR</t>
  </si>
  <si>
    <t>$ 1084,38</t>
  </si>
  <si>
    <t>7470-DYNOE</t>
  </si>
  <si>
    <t>$ 61,1</t>
  </si>
  <si>
    <t>$ 3613,36</t>
  </si>
  <si>
    <t>7529-ZDFXI</t>
  </si>
  <si>
    <t>$ 7014,97</t>
  </si>
  <si>
    <t>1080-BWSYE</t>
  </si>
  <si>
    <t>$ 3624,32</t>
  </si>
  <si>
    <t>6260-ONULR</t>
  </si>
  <si>
    <t>$ 104,99</t>
  </si>
  <si>
    <t>7876-DNYAP</t>
  </si>
  <si>
    <t>$ 2015,86</t>
  </si>
  <si>
    <t>1492-QGCLU</t>
  </si>
  <si>
    <t>$ 6038,62</t>
  </si>
  <si>
    <t>1051-EQPZR</t>
  </si>
  <si>
    <t>$ 963,73</t>
  </si>
  <si>
    <t>8043-PNYSD</t>
  </si>
  <si>
    <t>$ 1917,81</t>
  </si>
  <si>
    <t>8380-MQINP</t>
  </si>
  <si>
    <t>$ 1253,95</t>
  </si>
  <si>
    <t>3623-FQBOX</t>
  </si>
  <si>
    <t>$ 1340,61</t>
  </si>
  <si>
    <t>3882-IYOIJ</t>
  </si>
  <si>
    <t>$ 115,25</t>
  </si>
  <si>
    <t>$ 9346,4</t>
  </si>
  <si>
    <t>0848-ZGQIJ</t>
  </si>
  <si>
    <t>$ 1629,15</t>
  </si>
  <si>
    <t>2892-GESUL</t>
  </si>
  <si>
    <t>$ 669,25</t>
  </si>
  <si>
    <t>1930-WNXSB</t>
  </si>
  <si>
    <t>$ 8071,07</t>
  </si>
  <si>
    <t>4468-KAZHE</t>
  </si>
  <si>
    <t>$ 1438,95</t>
  </si>
  <si>
    <t>8016-ZMGMO</t>
  </si>
  <si>
    <t>$ 7643,51</t>
  </si>
  <si>
    <t>5995-SNNEW</t>
  </si>
  <si>
    <t>$ 3284,68</t>
  </si>
  <si>
    <t>0318-ZOPWS</t>
  </si>
  <si>
    <t>$ 1111,53</t>
  </si>
  <si>
    <t>7131-ZQZNK</t>
  </si>
  <si>
    <t>$ 3590,2</t>
  </si>
  <si>
    <t>2294-DMMUS</t>
  </si>
  <si>
    <t>$ 6565,93</t>
  </si>
  <si>
    <t>2788-CJQAQ</t>
  </si>
  <si>
    <t>$ 560,23</t>
  </si>
  <si>
    <t>9798-OPFEM</t>
  </si>
  <si>
    <t>$ 2444,98</t>
  </si>
  <si>
    <t>8388-DMKAE</t>
  </si>
  <si>
    <t>$ 301,53</t>
  </si>
  <si>
    <t>2085-BOJKI</t>
  </si>
  <si>
    <t>$ 2078,36</t>
  </si>
  <si>
    <t>8022-BECSI</t>
  </si>
  <si>
    <t>$ 872,62</t>
  </si>
  <si>
    <t>2911-WDXMV</t>
  </si>
  <si>
    <t>$ 2146,09</t>
  </si>
  <si>
    <t>3696-DFHHB</t>
  </si>
  <si>
    <t>$ 2472,71</t>
  </si>
  <si>
    <t>6723-CEGQI</t>
  </si>
  <si>
    <t>$ 2933,95</t>
  </si>
  <si>
    <t>9800-ONTFE</t>
  </si>
  <si>
    <t>$ 1717,84</t>
  </si>
  <si>
    <t>1972-XMUWV</t>
  </si>
  <si>
    <t>$ 4473,15</t>
  </si>
  <si>
    <t>3896-RCYYE</t>
  </si>
  <si>
    <t>$ 3579,15</t>
  </si>
  <si>
    <t>0218-QNVAS</t>
  </si>
  <si>
    <t>$ 9108,9</t>
  </si>
  <si>
    <t>6851-WEFYX</t>
  </si>
  <si>
    <t>$ 3511,7</t>
  </si>
  <si>
    <t>3780-DDGSE</t>
  </si>
  <si>
    <t>$ 3243,85</t>
  </si>
  <si>
    <t>7108-DGVUU</t>
  </si>
  <si>
    <t>$ 71,7</t>
  </si>
  <si>
    <t>$ 2233,35</t>
  </si>
  <si>
    <t>9825-YCXWZ</t>
  </si>
  <si>
    <t>$ 4615,21</t>
  </si>
  <si>
    <t>7665-VIGUD</t>
  </si>
  <si>
    <t>$ 350,3</t>
  </si>
  <si>
    <t>8095-WANWK</t>
  </si>
  <si>
    <t>$ 419,3</t>
  </si>
  <si>
    <t>3498-LZGQZ</t>
  </si>
  <si>
    <t>$ 3073,35</t>
  </si>
  <si>
    <t>8096-LOIST</t>
  </si>
  <si>
    <t>$ 1857,58</t>
  </si>
  <si>
    <t>1219-NNDDO</t>
  </si>
  <si>
    <t>$ 1045,24</t>
  </si>
  <si>
    <t>8646-JCOMS</t>
  </si>
  <si>
    <t>$ 6904,47</t>
  </si>
  <si>
    <t>5777-ZPQNC</t>
  </si>
  <si>
    <t>$ 580,74</t>
  </si>
  <si>
    <t>9081-WWXKP</t>
  </si>
  <si>
    <t>$ 2628,85</t>
  </si>
  <si>
    <t>3530-CRZSB</t>
  </si>
  <si>
    <t>$ 264,68</t>
  </si>
  <si>
    <t>0930-EHUZA</t>
  </si>
  <si>
    <t>$ 4221,67</t>
  </si>
  <si>
    <t>4060-LDNLU</t>
  </si>
  <si>
    <t>$ 961,21</t>
  </si>
  <si>
    <t>7432-FFVAR</t>
  </si>
  <si>
    <t>$ 4574,56</t>
  </si>
  <si>
    <t>1998-VHJHK</t>
  </si>
  <si>
    <t>$ 1046,21</t>
  </si>
  <si>
    <t>1099-GODLO</t>
  </si>
  <si>
    <t>$ 50,44</t>
  </si>
  <si>
    <t>3920-HIHMQ</t>
  </si>
  <si>
    <t>$ 1840,49</t>
  </si>
  <si>
    <t>2068-WWXQZ</t>
  </si>
  <si>
    <t>$ 2293,5</t>
  </si>
  <si>
    <t>9916-AYHTC</t>
  </si>
  <si>
    <t>$ 2453,92</t>
  </si>
  <si>
    <t>4109-CYRBD</t>
  </si>
  <si>
    <t>$ 51,6</t>
  </si>
  <si>
    <t>$ 2533,85</t>
  </si>
  <si>
    <t>6267-DCFFZ</t>
  </si>
  <si>
    <t>$ 4059,7</t>
  </si>
  <si>
    <t>2786-GCDPI</t>
  </si>
  <si>
    <t>$ 6104,85</t>
  </si>
  <si>
    <t>0098-BOWSO</t>
  </si>
  <si>
    <t>$ 1087,62</t>
  </si>
  <si>
    <t>0106-GHRQR</t>
  </si>
  <si>
    <t>$ 1623,46</t>
  </si>
  <si>
    <t>2023-VQFDL</t>
  </si>
  <si>
    <t>$ 945,68</t>
  </si>
  <si>
    <t>3689-MOZGR</t>
  </si>
  <si>
    <t>$ 31,2</t>
  </si>
  <si>
    <t>$ 926,2</t>
  </si>
  <si>
    <t>4195-PNGZS</t>
  </si>
  <si>
    <t>$ 4001,41</t>
  </si>
  <si>
    <t>6479-SZPLM</t>
  </si>
  <si>
    <t>$ 1917,3</t>
  </si>
  <si>
    <t>7909-FIOIY</t>
  </si>
  <si>
    <t>$ 434,8</t>
  </si>
  <si>
    <t>1406-PUQVY</t>
  </si>
  <si>
    <t>6060-QBMGV</t>
  </si>
  <si>
    <t>$ 1634,03</t>
  </si>
  <si>
    <t>9447-YPTBX</t>
  </si>
  <si>
    <t>$ 2348,1</t>
  </si>
  <si>
    <t>0491-KAPQG</t>
  </si>
  <si>
    <t>$ 2158,04</t>
  </si>
  <si>
    <t>1685-VAYJF</t>
  </si>
  <si>
    <t>$ 1088,49</t>
  </si>
  <si>
    <t>1334-PDUKM</t>
  </si>
  <si>
    <t>$ 6576,63</t>
  </si>
  <si>
    <t>0485-ZBSLN</t>
  </si>
  <si>
    <t>$ 4087,6</t>
  </si>
  <si>
    <t>6981-TDRFT</t>
  </si>
  <si>
    <t>$ 2327,1</t>
  </si>
  <si>
    <t>8946-BFWSG</t>
  </si>
  <si>
    <t>$ 3116,55</t>
  </si>
  <si>
    <t>3545-CNWRG</t>
  </si>
  <si>
    <t>$ 6230,82</t>
  </si>
  <si>
    <t>3452-GWUIN</t>
  </si>
  <si>
    <t>$ 2132,08</t>
  </si>
  <si>
    <t>7813-ZGGAW</t>
  </si>
  <si>
    <t>$ 3353,8</t>
  </si>
  <si>
    <t>0533-UCAAU</t>
  </si>
  <si>
    <t>$ 6885,22</t>
  </si>
  <si>
    <t>5647-FXOTP</t>
  </si>
  <si>
    <t>$ 8713,85</t>
  </si>
  <si>
    <t>8540-ZQGEA</t>
  </si>
  <si>
    <t>$ 2869,28</t>
  </si>
  <si>
    <t>7245-NIIWQ</t>
  </si>
  <si>
    <t>$ 304,13</t>
  </si>
  <si>
    <t>6599-GZWCM</t>
  </si>
  <si>
    <t>$ 1520,31</t>
  </si>
  <si>
    <t>8512-WIWYV</t>
  </si>
  <si>
    <t>$ 1884,46</t>
  </si>
  <si>
    <t>9618-LFJRU</t>
  </si>
  <si>
    <t>1816-FLZDK</t>
  </si>
  <si>
    <t>9169-BSVIN</t>
  </si>
  <si>
    <t>$ 1049,29</t>
  </si>
  <si>
    <t>1930-BZLHI</t>
  </si>
  <si>
    <t>$ 895,83</t>
  </si>
  <si>
    <t>5231-FIQPA</t>
  </si>
  <si>
    <t>$ 905,57</t>
  </si>
  <si>
    <t>6034-YMTOB</t>
  </si>
  <si>
    <t>$ 548,2</t>
  </si>
  <si>
    <t>5562-YJQGT</t>
  </si>
  <si>
    <t>$ 40,02</t>
  </si>
  <si>
    <t>2236-HILPA</t>
  </si>
  <si>
    <t>$ 1909,75</t>
  </si>
  <si>
    <t>1293-BSEUN</t>
  </si>
  <si>
    <t>0939-EREMR</t>
  </si>
  <si>
    <t>$ 1021,02</t>
  </si>
  <si>
    <t>1751-NCDLI</t>
  </si>
  <si>
    <t>$ 4758,1</t>
  </si>
  <si>
    <t>4080-IIARD</t>
  </si>
  <si>
    <t>$ 1134,72</t>
  </si>
  <si>
    <t>5512-IDZEI</t>
  </si>
  <si>
    <t>$ 2023,5</t>
  </si>
  <si>
    <t>2324-AALNO</t>
  </si>
  <si>
    <t>$ 2308,39</t>
  </si>
  <si>
    <t>0701-RFGFI</t>
  </si>
  <si>
    <t>$ 5014,77</t>
  </si>
  <si>
    <t>8272-ONJLV</t>
  </si>
  <si>
    <t>$ 1772</t>
  </si>
  <si>
    <t>2817-LVCPP</t>
  </si>
  <si>
    <t>$ 1654,95</t>
  </si>
  <si>
    <t>4324-BZCKL</t>
  </si>
  <si>
    <t>$ 608,7</t>
  </si>
  <si>
    <t>1307-ATKGB</t>
  </si>
  <si>
    <t>$ 2856,99</t>
  </si>
  <si>
    <t>6855-VLGOS</t>
  </si>
  <si>
    <t>$ 4104,47</t>
  </si>
  <si>
    <t>3797-FKOGQ</t>
  </si>
  <si>
    <t>$ 987,44</t>
  </si>
  <si>
    <t>6050-IJRHS</t>
  </si>
  <si>
    <t>$ 7812,1</t>
  </si>
  <si>
    <t>5063-IUOKK</t>
  </si>
  <si>
    <t>$ 397,18</t>
  </si>
  <si>
    <t>2862-JVEOY</t>
  </si>
  <si>
    <t>$ 187,64</t>
  </si>
  <si>
    <t>0356-ERHVT</t>
  </si>
  <si>
    <t>$ 664,35</t>
  </si>
  <si>
    <t>3736-BLEPA</t>
  </si>
  <si>
    <t>$ 2866,97</t>
  </si>
  <si>
    <t>2428-HYUNX</t>
  </si>
  <si>
    <t>$ 930,41</t>
  </si>
  <si>
    <t>3195-TQDZX</t>
  </si>
  <si>
    <t>$ 66,16</t>
  </si>
  <si>
    <t>3546-GHEAE</t>
  </si>
  <si>
    <t>$ 231,36</t>
  </si>
  <si>
    <t>9779-DPNEJ</t>
  </si>
  <si>
    <t>$ 2526,77</t>
  </si>
  <si>
    <t>3745-HRPHI</t>
  </si>
  <si>
    <t>$ 3585,25</t>
  </si>
  <si>
    <t>0468-YRPXN</t>
  </si>
  <si>
    <t>$ 4204,9</t>
  </si>
  <si>
    <t>4465-VDKIQ</t>
  </si>
  <si>
    <t>$ 77,8</t>
  </si>
  <si>
    <t>$ 1687,58</t>
  </si>
  <si>
    <t>4797-MIWUM</t>
  </si>
  <si>
    <t>$ 523,51</t>
  </si>
  <si>
    <t>6116-RFVHN</t>
  </si>
  <si>
    <t>$ 4614,51</t>
  </si>
  <si>
    <t>8807-OPMBM</t>
  </si>
  <si>
    <t>$ 1467,2</t>
  </si>
  <si>
    <t>8048-DSDFQ</t>
  </si>
  <si>
    <t>$ 33,28</t>
  </si>
  <si>
    <t>2887-JPYLU</t>
  </si>
  <si>
    <t>$ 3438,44</t>
  </si>
  <si>
    <t>4020-KIUDI</t>
  </si>
  <si>
    <t>$ 281,23</t>
  </si>
  <si>
    <t>3914-FDRHP</t>
  </si>
  <si>
    <t>$ 1187,56</t>
  </si>
  <si>
    <t>8623-ULFNQ</t>
  </si>
  <si>
    <t>$ 1919,01</t>
  </si>
  <si>
    <t>8920-NAVAY</t>
  </si>
  <si>
    <t>$ 10016,95</t>
  </si>
  <si>
    <t>4482-EWFMI</t>
  </si>
  <si>
    <t>$ 166,54</t>
  </si>
  <si>
    <t>3717-OFRTN</t>
  </si>
  <si>
    <t>$ 25,07</t>
  </si>
  <si>
    <t>0817-HSUSE</t>
  </si>
  <si>
    <t>$ 81,13</t>
  </si>
  <si>
    <t>5423-BHIXO</t>
  </si>
  <si>
    <t>$ 2764,24</t>
  </si>
  <si>
    <t>8007-YYPWD</t>
  </si>
  <si>
    <t>$ 983,65</t>
  </si>
  <si>
    <t>6635-CPNUN</t>
  </si>
  <si>
    <t>$ 3624,31</t>
  </si>
  <si>
    <t>4361-FEBGN</t>
  </si>
  <si>
    <t>$ 2599,59</t>
  </si>
  <si>
    <t>5260-UMPWX</t>
  </si>
  <si>
    <t>$ 1129,39</t>
  </si>
  <si>
    <t>5044-XDPYX</t>
  </si>
  <si>
    <t>$ 2325,22</t>
  </si>
  <si>
    <t>0247-SLUJI</t>
  </si>
  <si>
    <t>$ 53,98</t>
  </si>
  <si>
    <t>0225-ZORZP</t>
  </si>
  <si>
    <t>$ 276,21</t>
  </si>
  <si>
    <t>8746-OQQRW</t>
  </si>
  <si>
    <t>$ 116,66</t>
  </si>
  <si>
    <t>1230-QAJDW</t>
  </si>
  <si>
    <t>$ 337,94</t>
  </si>
  <si>
    <t>1682-VCOIO</t>
  </si>
  <si>
    <t>$ 1543,01</t>
  </si>
  <si>
    <t>6507-DTJZV</t>
  </si>
  <si>
    <t>$ 1224,22</t>
  </si>
  <si>
    <t>3570-YUEKJ</t>
  </si>
  <si>
    <t>$ 2443,77</t>
  </si>
  <si>
    <t>8821-KVZKQ</t>
  </si>
  <si>
    <t>$ 4080,62</t>
  </si>
  <si>
    <t>1422-DGUBX</t>
  </si>
  <si>
    <t>$ 3981,71</t>
  </si>
  <si>
    <t>0422-UXFAP</t>
  </si>
  <si>
    <t>$ 7511,27</t>
  </si>
  <si>
    <t>6229-LSCKB</t>
  </si>
  <si>
    <t>$ 787,52</t>
  </si>
  <si>
    <t>4115-BNPJY</t>
  </si>
  <si>
    <t>$ 2995,74</t>
  </si>
  <si>
    <t>5168-MSWXT</t>
  </si>
  <si>
    <t>$ 936,67</t>
  </si>
  <si>
    <t>4234-XTNEA</t>
  </si>
  <si>
    <t>$ 249,85</t>
  </si>
  <si>
    <t>4718-DHSMV</t>
  </si>
  <si>
    <t>$ 363,15</t>
  </si>
  <si>
    <t>6994-ORCWG</t>
  </si>
  <si>
    <t>$ 1067,62</t>
  </si>
  <si>
    <t>5799-JRCZO</t>
  </si>
  <si>
    <t>$ 2747,26</t>
  </si>
  <si>
    <t>7449-HVPIV</t>
  </si>
  <si>
    <t>$ 6339,95</t>
  </si>
  <si>
    <t>0842-IWYCP</t>
  </si>
  <si>
    <t>$ 4023,62</t>
  </si>
  <si>
    <t>3787-TRIAL</t>
  </si>
  <si>
    <t>$ 565,75</t>
  </si>
  <si>
    <t>9067-SQTNS</t>
  </si>
  <si>
    <t>$ 2463,36</t>
  </si>
  <si>
    <t>3785-KTYSH</t>
  </si>
  <si>
    <t>$ 3051,8</t>
  </si>
  <si>
    <t>9702-AIUJO</t>
  </si>
  <si>
    <t>$ 4025,13</t>
  </si>
  <si>
    <t>7402-PWYJJ</t>
  </si>
  <si>
    <t>$ 7248,04</t>
  </si>
  <si>
    <t>9700-ISPUP</t>
  </si>
  <si>
    <t>$ 875,8</t>
  </si>
  <si>
    <t>8859-YSTWS</t>
  </si>
  <si>
    <t>$ 1533,46</t>
  </si>
  <si>
    <t>9867-NNXLC</t>
  </si>
  <si>
    <t>$ 1216,44</t>
  </si>
  <si>
    <t>5816-QVHRX</t>
  </si>
  <si>
    <t>$ 5208,62</t>
  </si>
  <si>
    <t>6419-ZTTLE</t>
  </si>
  <si>
    <t>$ 1501,65</t>
  </si>
  <si>
    <t>5174-ITUMV</t>
  </si>
  <si>
    <t>$ 9601,11</t>
  </si>
  <si>
    <t>7537-RBWEA</t>
  </si>
  <si>
    <t>7710-JSYOA</t>
  </si>
  <si>
    <t>$ 8366,62</t>
  </si>
  <si>
    <t>0397-ZXWQF</t>
  </si>
  <si>
    <t>$ 4600,72</t>
  </si>
  <si>
    <t>7682-AZNDK</t>
  </si>
  <si>
    <t>$ 3701,06</t>
  </si>
  <si>
    <t>0345-XMMUG</t>
  </si>
  <si>
    <t>$ 4946,3</t>
  </si>
  <si>
    <t>8180-AKMJV</t>
  </si>
  <si>
    <t>$ 67,59</t>
  </si>
  <si>
    <t>5656-JAMLX</t>
  </si>
  <si>
    <t>$ 2132,19</t>
  </si>
  <si>
    <t>4707-MAXGU</t>
  </si>
  <si>
    <t>$ 4460,63</t>
  </si>
  <si>
    <t>3648-GZPHF</t>
  </si>
  <si>
    <t>$ 1151,05</t>
  </si>
  <si>
    <t>2569-WGERO</t>
  </si>
  <si>
    <t>$ 3039,53</t>
  </si>
  <si>
    <t>1320-REHCS</t>
  </si>
  <si>
    <t>$ 7023,82</t>
  </si>
  <si>
    <t>6773-LQTVT</t>
  </si>
  <si>
    <t>$ 1000,08</t>
  </si>
  <si>
    <t>4583-PARNH</t>
  </si>
  <si>
    <t>$ 1787,09</t>
  </si>
  <si>
    <t>6211-WHMYA</t>
  </si>
  <si>
    <t>$ 2781</t>
  </si>
  <si>
    <t>6551-GNYDG</t>
  </si>
  <si>
    <t>$ 1715,88</t>
  </si>
  <si>
    <t>0942-KOWSM</t>
  </si>
  <si>
    <t>$ 2847,5</t>
  </si>
  <si>
    <t>6579-JPICP</t>
  </si>
  <si>
    <t>$ 38,21</t>
  </si>
  <si>
    <t>8067-NIOYM</t>
  </si>
  <si>
    <t>$ 985,05</t>
  </si>
  <si>
    <t>0750-EKNGL</t>
  </si>
  <si>
    <t>$ 471,43</t>
  </si>
  <si>
    <t>2746-DIJLO</t>
  </si>
  <si>
    <t>$ 3859,27</t>
  </si>
  <si>
    <t>7008-LZVOZ</t>
  </si>
  <si>
    <t>$ 4216,65</t>
  </si>
  <si>
    <t>3005-TYFRD</t>
  </si>
  <si>
    <t>$ 7527,95</t>
  </si>
  <si>
    <t>3373-YZZYM</t>
  </si>
  <si>
    <t>$ 51,98</t>
  </si>
  <si>
    <t>8631-WUXGY</t>
  </si>
  <si>
    <t>$ 5196,71</t>
  </si>
  <si>
    <t>8774-GSBUN</t>
  </si>
  <si>
    <t>$ 2095,9</t>
  </si>
  <si>
    <t>8174-LNWMW</t>
  </si>
  <si>
    <t>$ 1500,31</t>
  </si>
  <si>
    <t>9932-WBWIK</t>
  </si>
  <si>
    <t>$ 741,93</t>
  </si>
  <si>
    <t>3460-TJBWI</t>
  </si>
  <si>
    <t>$ 785,93</t>
  </si>
  <si>
    <t>2676-ISHSF</t>
  </si>
  <si>
    <t>$ 49,49</t>
  </si>
  <si>
    <t>5949-HGVJL</t>
  </si>
  <si>
    <t>$ 2567,97</t>
  </si>
  <si>
    <t>0661-KQHNK</t>
  </si>
  <si>
    <t>$ 285,56</t>
  </si>
  <si>
    <t>7895-VONWT</t>
  </si>
  <si>
    <t>$ 1293,8</t>
  </si>
  <si>
    <t>9546-KDTRB</t>
  </si>
  <si>
    <t>$ 689,54</t>
  </si>
  <si>
    <t>8775-ERLNB</t>
  </si>
  <si>
    <t>$ 92,14</t>
  </si>
  <si>
    <t>8979-CAMGB</t>
  </si>
  <si>
    <t>$ 7332,58</t>
  </si>
  <si>
    <t>3703-KBKZP</t>
  </si>
  <si>
    <t>$ 1613,67</t>
  </si>
  <si>
    <t>9605-WGJVW</t>
  </si>
  <si>
    <t>$ 92,54</t>
  </si>
  <si>
    <t>2453-SAFNS</t>
  </si>
  <si>
    <t>$ 6339,27</t>
  </si>
  <si>
    <t>2928-HLDBA</t>
  </si>
  <si>
    <t>$ 159,07</t>
  </si>
  <si>
    <t>3486-NPGST</t>
  </si>
  <si>
    <t>$ 2108,63</t>
  </si>
  <si>
    <t>6257-RJOHI</t>
  </si>
  <si>
    <t>$ 209,82</t>
  </si>
  <si>
    <t>7926-IJOOU</t>
  </si>
  <si>
    <t>$ 35,66</t>
  </si>
  <si>
    <t>7811-JIVPF</t>
  </si>
  <si>
    <t>$ 2203,23</t>
  </si>
  <si>
    <t>2832-KJCRD</t>
  </si>
  <si>
    <t>$ 5038,6</t>
  </si>
  <si>
    <t>6896-SRVYQ</t>
  </si>
  <si>
    <t>$ 5293,04</t>
  </si>
  <si>
    <t>2974-GGUXS</t>
  </si>
  <si>
    <t>$ 3690,81</t>
  </si>
  <si>
    <t>6969-MVBAI</t>
  </si>
  <si>
    <t>$ 1176,8</t>
  </si>
  <si>
    <t>6582-OIVSP</t>
  </si>
  <si>
    <t>$ 92,66</t>
  </si>
  <si>
    <t>1853-ARAAQ</t>
  </si>
  <si>
    <t>$ 1277,5</t>
  </si>
  <si>
    <t>5651-YLPRD</t>
  </si>
  <si>
    <t>$ 3706,87</t>
  </si>
  <si>
    <t>4367-NUYAO</t>
  </si>
  <si>
    <t>$ 485,8</t>
  </si>
  <si>
    <t>8967-SZQAS</t>
  </si>
  <si>
    <t>$ 1454,53</t>
  </si>
  <si>
    <t>5505-OVWQW</t>
  </si>
  <si>
    <t>$ 428,11</t>
  </si>
  <si>
    <t>5821-MMEIL</t>
  </si>
  <si>
    <t>$ 3672,62</t>
  </si>
  <si>
    <t>4537-CIBHB</t>
  </si>
  <si>
    <t>$ 285,3</t>
  </si>
  <si>
    <t>0743-HRVFF</t>
  </si>
  <si>
    <t>$ 2898,95</t>
  </si>
  <si>
    <t>2542-HYGIQ</t>
  </si>
  <si>
    <t>$ 58,79</t>
  </si>
  <si>
    <t>0980-FEXWF</t>
  </si>
  <si>
    <t>$ 1405,92</t>
  </si>
  <si>
    <t>3521-MNKLV</t>
  </si>
  <si>
    <t>$ 2096,12</t>
  </si>
  <si>
    <t>6527-PZFPV</t>
  </si>
  <si>
    <t>$ 1089,81</t>
  </si>
  <si>
    <t>0221-NAUXK</t>
  </si>
  <si>
    <t>$ 298,1</t>
  </si>
  <si>
    <t>5066-GFJMM</t>
  </si>
  <si>
    <t>$ 169,83</t>
  </si>
  <si>
    <t>5998-DZLYR</t>
  </si>
  <si>
    <t>$ 7206,66</t>
  </si>
  <si>
    <t>9281-CEDRU</t>
  </si>
  <si>
    <t>$ 4893,29</t>
  </si>
  <si>
    <t>1845-CSBRZ</t>
  </si>
  <si>
    <t>$ 2845,78</t>
  </si>
  <si>
    <t>9278-VZKCD</t>
  </si>
  <si>
    <t>$ 5861,67</t>
  </si>
  <si>
    <t>9758-MFWGD</t>
  </si>
  <si>
    <t>$ 1388,75</t>
  </si>
  <si>
    <t>2267-WTPYD</t>
  </si>
  <si>
    <t>$ 6752,8</t>
  </si>
  <si>
    <t>2654-VBVPB</t>
  </si>
  <si>
    <t>$ 31,73</t>
  </si>
  <si>
    <t>3055-MJDSB</t>
  </si>
  <si>
    <t>$ 190,1</t>
  </si>
  <si>
    <t>6475-VHUIZ</t>
  </si>
  <si>
    <t>$ 2116,94</t>
  </si>
  <si>
    <t>7107-UBYKY</t>
  </si>
  <si>
    <t>$ 1749,15</t>
  </si>
  <si>
    <t>5934-TSSAU</t>
  </si>
  <si>
    <t>$ 2823,69</t>
  </si>
  <si>
    <t>4500-HKANN</t>
  </si>
  <si>
    <t>$ 1731,37</t>
  </si>
  <si>
    <t>5843-TTHGI</t>
  </si>
  <si>
    <t>$ 1254,64</t>
  </si>
  <si>
    <t>1614-JBEBI</t>
  </si>
  <si>
    <t>$ 349,36</t>
  </si>
  <si>
    <t>5501-TVMGM</t>
  </si>
  <si>
    <t>$ 154,44</t>
  </si>
  <si>
    <t>3481-JHUZH</t>
  </si>
  <si>
    <t>$ 5051,81</t>
  </si>
  <si>
    <t>1077-HUUJM</t>
  </si>
  <si>
    <t>$ 682,15</t>
  </si>
  <si>
    <t>9142-XMYJH</t>
  </si>
  <si>
    <t>$ 681,64</t>
  </si>
  <si>
    <t>0780-XNZFN</t>
  </si>
  <si>
    <t>$ 1221,93</t>
  </si>
  <si>
    <t>3417-TSCIC</t>
  </si>
  <si>
    <t>$ 788,05</t>
  </si>
  <si>
    <t>4609-KNNWG</t>
  </si>
  <si>
    <t>$ 614,9</t>
  </si>
  <si>
    <t>3094-JOJAI</t>
  </si>
  <si>
    <t>$ 1465,84</t>
  </si>
  <si>
    <t>7729-JTEEC</t>
  </si>
  <si>
    <t>$ 151,79</t>
  </si>
  <si>
    <t>2108-GLPQB</t>
  </si>
  <si>
    <t>$ 1695,3</t>
  </si>
  <si>
    <t>0898-XCGTF</t>
  </si>
  <si>
    <t>$ 7013,26</t>
  </si>
  <si>
    <t>7964-ZRKKG</t>
  </si>
  <si>
    <t>$ 8317,5</t>
  </si>
  <si>
    <t>5268-DSMNQ</t>
  </si>
  <si>
    <t>$ 6643,97</t>
  </si>
  <si>
    <t>2070-XYMFH</t>
  </si>
  <si>
    <t>$ 2020,45</t>
  </si>
  <si>
    <t>7072-MBHEV</t>
  </si>
  <si>
    <t>$ 1059,11</t>
  </si>
  <si>
    <t>3349-ANQNH</t>
  </si>
  <si>
    <t>$ 7321,93</t>
  </si>
  <si>
    <t>7971-HLVXI</t>
  </si>
  <si>
    <t>$ 9298,85</t>
  </si>
  <si>
    <t>7817-OMJNA</t>
  </si>
  <si>
    <t>$ 785,58</t>
  </si>
  <si>
    <t>8917-SZTTJ</t>
  </si>
  <si>
    <t>$ 2480,55</t>
  </si>
  <si>
    <t>9251-AWQGT</t>
  </si>
  <si>
    <t>$ 1404,86</t>
  </si>
  <si>
    <t>5847-MXBEO</t>
  </si>
  <si>
    <t>$ 703,02</t>
  </si>
  <si>
    <t>1042-HFUCW</t>
  </si>
  <si>
    <t>$ 2248,09</t>
  </si>
  <si>
    <t>6860-YRJZP</t>
  </si>
  <si>
    <t>$ 1036,38</t>
  </si>
  <si>
    <t>3528-HFRIQ</t>
  </si>
  <si>
    <t>$ 52,3</t>
  </si>
  <si>
    <t>$ 3805,05</t>
  </si>
  <si>
    <t>3774-VBNXY</t>
  </si>
  <si>
    <t>$ 3597,11</t>
  </si>
  <si>
    <t>7302-ZHMHP</t>
  </si>
  <si>
    <t>$ 41,52</t>
  </si>
  <si>
    <t>1135-LMECX</t>
  </si>
  <si>
    <t>$ 36,32</t>
  </si>
  <si>
    <t>4301-VVZKA</t>
  </si>
  <si>
    <t>$ 1602,68</t>
  </si>
  <si>
    <t>2789-HQBOU</t>
  </si>
  <si>
    <t>$ 402,69</t>
  </si>
  <si>
    <t>2668-TZSPS</t>
  </si>
  <si>
    <t>$ 60,06</t>
  </si>
  <si>
    <t>8590-OHDIW</t>
  </si>
  <si>
    <t>$ 2422,86</t>
  </si>
  <si>
    <t>6023-GSSXW</t>
  </si>
  <si>
    <t>$ 4319,57</t>
  </si>
  <si>
    <t>5025-GOOKI</t>
  </si>
  <si>
    <t>$ 1024,85</t>
  </si>
  <si>
    <t>6685-XSHHU</t>
  </si>
  <si>
    <t>$ 3197,75</t>
  </si>
  <si>
    <t>0665-XHDJU</t>
  </si>
  <si>
    <t>$ 9802,1</t>
  </si>
  <si>
    <t>7356-IWLFW</t>
  </si>
  <si>
    <t>5022-JNQEQ</t>
  </si>
  <si>
    <t>$ 720,4</t>
  </si>
  <si>
    <t>0254-WWRKD</t>
  </si>
  <si>
    <t>$ 6574,05</t>
  </si>
  <si>
    <t>9912-OMZDS</t>
  </si>
  <si>
    <t>$ 8334,77</t>
  </si>
  <si>
    <t>6563-VRERX</t>
  </si>
  <si>
    <t>$ 1819,51</t>
  </si>
  <si>
    <t>5394-MEITZ</t>
  </si>
  <si>
    <t>$ 5786,7</t>
  </si>
  <si>
    <t>1352-VHKAJ</t>
  </si>
  <si>
    <t>$ 2462,95</t>
  </si>
  <si>
    <t>2111-DWYHN</t>
  </si>
  <si>
    <t>$ 39,91</t>
  </si>
  <si>
    <t>2123-VSCOT</t>
  </si>
  <si>
    <t>$ 5658,64</t>
  </si>
  <si>
    <t>2054-PJOCK</t>
  </si>
  <si>
    <t>$ 5813,65</t>
  </si>
  <si>
    <t>6651-RLGGM</t>
  </si>
  <si>
    <t>$ 2663,08</t>
  </si>
  <si>
    <t>1666-JXLKU</t>
  </si>
  <si>
    <t>$ 4456,57</t>
  </si>
  <si>
    <t>5652-MSDEY</t>
  </si>
  <si>
    <t>$ 1175,8</t>
  </si>
  <si>
    <t>9974-JFBHQ</t>
  </si>
  <si>
    <t>$ 7605,44</t>
  </si>
  <si>
    <t>7184-LRUUR</t>
  </si>
  <si>
    <t>$ 1480,08</t>
  </si>
  <si>
    <t>6671-NGWON</t>
  </si>
  <si>
    <t>$ 441,59</t>
  </si>
  <si>
    <t>3709-OIJEA</t>
  </si>
  <si>
    <t>$ 2957,32</t>
  </si>
  <si>
    <t>1987-AUELQ</t>
  </si>
  <si>
    <t>$ 5057,34</t>
  </si>
  <si>
    <t>9962-BFPDU</t>
  </si>
  <si>
    <t>$ 36,07</t>
  </si>
  <si>
    <t>4657-FWVFY</t>
  </si>
  <si>
    <t>$ 5092,2</t>
  </si>
  <si>
    <t>4926-UMJZD</t>
  </si>
  <si>
    <t>$ 1635,75</t>
  </si>
  <si>
    <t>3836-FZSDJ</t>
  </si>
  <si>
    <t>$ 3476,49</t>
  </si>
  <si>
    <t>7044-YAACC</t>
  </si>
  <si>
    <t>$ 273,72</t>
  </si>
  <si>
    <t>8999-XXGNS</t>
  </si>
  <si>
    <t>$ 9016,65</t>
  </si>
  <si>
    <t>6078-VESFR</t>
  </si>
  <si>
    <t>$ 1324,51</t>
  </si>
  <si>
    <t>8544-GOQSH</t>
  </si>
  <si>
    <t>$ 1135,96</t>
  </si>
  <si>
    <t>9227-UAQFT</t>
  </si>
  <si>
    <t>$ 927,07</t>
  </si>
  <si>
    <t>5593-SUAOO</t>
  </si>
  <si>
    <t>2958-NHPPS</t>
  </si>
  <si>
    <t>$ 1286,26</t>
  </si>
  <si>
    <t>5515-RUGKN</t>
  </si>
  <si>
    <t>$ 682,29</t>
  </si>
  <si>
    <t>6357-JJPQT</t>
  </si>
  <si>
    <t>$ 312,93</t>
  </si>
  <si>
    <t>5201-CBWYG</t>
  </si>
  <si>
    <t>$ 2498,01</t>
  </si>
  <si>
    <t>8617-ENBDS</t>
  </si>
  <si>
    <t>$ 324,52</t>
  </si>
  <si>
    <t>9631-XEYKE</t>
  </si>
  <si>
    <t>$ 226,47</t>
  </si>
  <si>
    <t>5016-LIPDW</t>
  </si>
  <si>
    <t>$ 3430,52</t>
  </si>
  <si>
    <t>5778-BVOFB</t>
  </si>
  <si>
    <t>$ 882,76</t>
  </si>
  <si>
    <t>4298-OYIFC</t>
  </si>
  <si>
    <t>$ 1958,8</t>
  </si>
  <si>
    <t>7452-FOLON</t>
  </si>
  <si>
    <t>$ 2774,68</t>
  </si>
  <si>
    <t>7502-BNYGS</t>
  </si>
  <si>
    <t>$ 4634,48</t>
  </si>
  <si>
    <t>3058-WQDRE</t>
  </si>
  <si>
    <t>$ 283,26</t>
  </si>
  <si>
    <t>3472-QPRCH</t>
  </si>
  <si>
    <t>$ 2080,39</t>
  </si>
  <si>
    <t>7952-OBOYL</t>
  </si>
  <si>
    <t>$ 319,75</t>
  </si>
  <si>
    <t>0531-ZZJWQ</t>
  </si>
  <si>
    <t>$ 6411,9</t>
  </si>
  <si>
    <t>7402-EYFXX</t>
  </si>
  <si>
    <t>$ 3055,14</t>
  </si>
  <si>
    <t>1360-JYXKQ</t>
  </si>
  <si>
    <t>$ 6627,8</t>
  </si>
  <si>
    <t>1421-HCERK</t>
  </si>
  <si>
    <t>$ 4186,2</t>
  </si>
  <si>
    <t>6345-FZOQH</t>
  </si>
  <si>
    <t>$ 3492,79</t>
  </si>
  <si>
    <t>1730-VFMWO</t>
  </si>
  <si>
    <t>$ 3198,08</t>
  </si>
  <si>
    <t>0621-CXBKL</t>
  </si>
  <si>
    <t>$ 1552,66</t>
  </si>
  <si>
    <t>3870-SPZSI</t>
  </si>
  <si>
    <t>$ 113,05</t>
  </si>
  <si>
    <t>$ 10196,55</t>
  </si>
  <si>
    <t>3961-SXAXY</t>
  </si>
  <si>
    <t>$ 74,78</t>
  </si>
  <si>
    <t>3995-WFCSM</t>
  </si>
  <si>
    <t>$ 141,9</t>
  </si>
  <si>
    <t>5117-ZSMHQ</t>
  </si>
  <si>
    <t>$ 9160,17</t>
  </si>
  <si>
    <t>8809-XKHMD</t>
  </si>
  <si>
    <t>$ 10481,58</t>
  </si>
  <si>
    <t>6692-YQHXC</t>
  </si>
  <si>
    <t>$ 1644,38</t>
  </si>
  <si>
    <t>0330-BGYZE</t>
  </si>
  <si>
    <t>$ 7310,8</t>
  </si>
  <si>
    <t>4203-QGNZA</t>
  </si>
  <si>
    <t>$ 1265,87</t>
  </si>
  <si>
    <t>9753-OYLBX</t>
  </si>
  <si>
    <t>$ 29,06</t>
  </si>
  <si>
    <t>9027-YFHQJ</t>
  </si>
  <si>
    <t>$ 468,86</t>
  </si>
  <si>
    <t>8410-BGQXN</t>
  </si>
  <si>
    <t>$ 183,56</t>
  </si>
  <si>
    <t>7814-LEEVE</t>
  </si>
  <si>
    <t>$ 26,94</t>
  </si>
  <si>
    <t>6654-QGBZZ</t>
  </si>
  <si>
    <t>$ 21,4</t>
  </si>
  <si>
    <t>3682-YEUWS</t>
  </si>
  <si>
    <t>$ 295,5</t>
  </si>
  <si>
    <t>4486-EFAEB</t>
  </si>
  <si>
    <t>$ 861,61</t>
  </si>
  <si>
    <t>4770-QAZXN</t>
  </si>
  <si>
    <t>$ 834</t>
  </si>
  <si>
    <t>7353-YOWFP</t>
  </si>
  <si>
    <t>$ 406,28</t>
  </si>
  <si>
    <t>4012-ZTHBR</t>
  </si>
  <si>
    <t>$ 1744,2</t>
  </si>
  <si>
    <t>8735-SDUFN</t>
  </si>
  <si>
    <t>$ 2403,66</t>
  </si>
  <si>
    <t>3798-EPWRR</t>
  </si>
  <si>
    <t>$ 123,28</t>
  </si>
  <si>
    <t>3454-JFUBC</t>
  </si>
  <si>
    <t>$ 2108,64</t>
  </si>
  <si>
    <t>2240-HSJQD</t>
  </si>
  <si>
    <t>$ 3189,96</t>
  </si>
  <si>
    <t>2826-UWHIS</t>
  </si>
  <si>
    <t>$ 3847,4</t>
  </si>
  <si>
    <t>4625-LAMOB</t>
  </si>
  <si>
    <t>$ 967,15</t>
  </si>
  <si>
    <t>0048-LUMLS</t>
  </si>
  <si>
    <t>$ 4838,92</t>
  </si>
  <si>
    <t>6035-RIIOM</t>
  </si>
  <si>
    <t>$ 6833,15</t>
  </si>
  <si>
    <t>1839-UMACK</t>
  </si>
  <si>
    <t>$ 2110,73</t>
  </si>
  <si>
    <t>8069-YQQAJ</t>
  </si>
  <si>
    <t>$ 31,1</t>
  </si>
  <si>
    <t>$ 419,7</t>
  </si>
  <si>
    <t>2538-OIMXF</t>
  </si>
  <si>
    <t>2038-OEQZH</t>
  </si>
  <si>
    <t>$ 485,54</t>
  </si>
  <si>
    <t>5310-NOOVA</t>
  </si>
  <si>
    <t>$ 1524,37</t>
  </si>
  <si>
    <t>7271-AJDTL</t>
  </si>
  <si>
    <t>$ 6976,65</t>
  </si>
  <si>
    <t>2402-TAIRZ</t>
  </si>
  <si>
    <t>$ 3374,67</t>
  </si>
  <si>
    <t>0708-SJDIS</t>
  </si>
  <si>
    <t>$ 3697,02</t>
  </si>
  <si>
    <t>3002-WQZWT</t>
  </si>
  <si>
    <t>$ 2468,27</t>
  </si>
  <si>
    <t>7526-IVLYU</t>
  </si>
  <si>
    <t>$ 175,12</t>
  </si>
  <si>
    <t>2049-BAFNW</t>
  </si>
  <si>
    <t>8573-CGOCC</t>
  </si>
  <si>
    <t>$ 691,54</t>
  </si>
  <si>
    <t>8164-OCKUJ</t>
  </si>
  <si>
    <t>$ 1431,73</t>
  </si>
  <si>
    <t>6035-BXTTY</t>
  </si>
  <si>
    <t>$ 2477,54</t>
  </si>
  <si>
    <t>7740-BTPUX</t>
  </si>
  <si>
    <t>$ 7002,75</t>
  </si>
  <si>
    <t>5985-BEHZK</t>
  </si>
  <si>
    <t>$ 9578,93</t>
  </si>
  <si>
    <t>6127-IYJOZ</t>
  </si>
  <si>
    <t>$ 86,23</t>
  </si>
  <si>
    <t>6416-JNVRK</t>
  </si>
  <si>
    <t>$ 2782,23</t>
  </si>
  <si>
    <t>5495-GPSRW</t>
  </si>
  <si>
    <t>$ 961,6</t>
  </si>
  <si>
    <t>9620-QJREV</t>
  </si>
  <si>
    <t>$ 2998,8</t>
  </si>
  <si>
    <t>4869-EPIUS</t>
  </si>
  <si>
    <t>$ 7143,58</t>
  </si>
  <si>
    <t>6621-NRZAK</t>
  </si>
  <si>
    <t>$ 4163,95</t>
  </si>
  <si>
    <t>9964-WBQDJ</t>
  </si>
  <si>
    <t>$ 3480,52</t>
  </si>
  <si>
    <t>9101-NTIXF</t>
  </si>
  <si>
    <t>$ 80,92</t>
  </si>
  <si>
    <t>6620-HVDUJ</t>
  </si>
  <si>
    <t>$ 2009,79</t>
  </si>
  <si>
    <t>0962-CQPWQ</t>
  </si>
  <si>
    <t>$ 1445,57</t>
  </si>
  <si>
    <t>8295-FHIVV</t>
  </si>
  <si>
    <t>$ 232,98</t>
  </si>
  <si>
    <t>3594-IVHJZ</t>
  </si>
  <si>
    <t>$ 136,83</t>
  </si>
  <si>
    <t>6061-PQHMK</t>
  </si>
  <si>
    <t>$ 561,5</t>
  </si>
  <si>
    <t>4299-OPXEJ</t>
  </si>
  <si>
    <t>$ 1858,39</t>
  </si>
  <si>
    <t>2718-YSKCS</t>
  </si>
  <si>
    <t>$ 2532,68</t>
  </si>
  <si>
    <t>5088-QZLRL</t>
  </si>
  <si>
    <t>$ 22,12</t>
  </si>
  <si>
    <t>9432-VOFYX</t>
  </si>
  <si>
    <t>$ 1816,96</t>
  </si>
  <si>
    <t>3566-CAAYU</t>
  </si>
  <si>
    <t>$ 3210,35</t>
  </si>
  <si>
    <t>5321-NTRKC</t>
  </si>
  <si>
    <t>$ 7545,61</t>
  </si>
  <si>
    <t>1535-VTJOQ</t>
  </si>
  <si>
    <t>$ 1192,36</t>
  </si>
  <si>
    <t>3590-TCXTB</t>
  </si>
  <si>
    <t>$ 52,32</t>
  </si>
  <si>
    <t>5136-GFPMB</t>
  </si>
  <si>
    <t>$ 6776,78</t>
  </si>
  <si>
    <t>0100-DUVFC</t>
  </si>
  <si>
    <t>$ 10067,14</t>
  </si>
  <si>
    <t>3692-JHONH</t>
  </si>
  <si>
    <t>$ 7154,33</t>
  </si>
  <si>
    <t>4619-EVPHY</t>
  </si>
  <si>
    <t>$ 2636,5</t>
  </si>
  <si>
    <t>3411-WLRSQ</t>
  </si>
  <si>
    <t>$ 387,58</t>
  </si>
  <si>
    <t>5948-UJZLF</t>
  </si>
  <si>
    <t>$ 178,5</t>
  </si>
  <si>
    <t>5961-VUSRV</t>
  </si>
  <si>
    <t>$ 419,99</t>
  </si>
  <si>
    <t>2996-XAUVF</t>
  </si>
  <si>
    <t>$ 2799,75</t>
  </si>
  <si>
    <t>4652-ODEVH</t>
  </si>
  <si>
    <t>$ 3217,2</t>
  </si>
  <si>
    <t>5405-ZMYXQ</t>
  </si>
  <si>
    <t>$ 559,14</t>
  </si>
  <si>
    <t>5346-BZCHP</t>
  </si>
  <si>
    <t>$ 3083,62</t>
  </si>
  <si>
    <t>8499-BRXTD</t>
  </si>
  <si>
    <t>$ 1098,99</t>
  </si>
  <si>
    <t>7874-ECPQJ</t>
  </si>
  <si>
    <t>$ 194,98</t>
  </si>
  <si>
    <t>2642-MAWLJ</t>
  </si>
  <si>
    <t>$ 2248,31</t>
  </si>
  <si>
    <t>3146-JTQHR</t>
  </si>
  <si>
    <t>$ 582,95</t>
  </si>
  <si>
    <t>2228-BZDEE</t>
  </si>
  <si>
    <t>$ 2496,95</t>
  </si>
  <si>
    <t>7396-VJUZB</t>
  </si>
  <si>
    <t>$ 295,71</t>
  </si>
  <si>
    <t>0723-FDLAY</t>
  </si>
  <si>
    <t>$ 5985,23</t>
  </si>
  <si>
    <t>8544-JNBOX</t>
  </si>
  <si>
    <t>$ 3208,16</t>
  </si>
  <si>
    <t>8849-AYPTR</t>
  </si>
  <si>
    <t>$ 3978,45</t>
  </si>
  <si>
    <t>9814-AOUDH</t>
  </si>
  <si>
    <t>$ 2331,51</t>
  </si>
  <si>
    <t>2320-YKQBO</t>
  </si>
  <si>
    <t>$ 196,19</t>
  </si>
  <si>
    <t>5549-ZGHFB</t>
  </si>
  <si>
    <t>$ 2376,45</t>
  </si>
  <si>
    <t>0082-LDZUE</t>
  </si>
  <si>
    <t>1074-WVEVG</t>
  </si>
  <si>
    <t>$ 3121,37</t>
  </si>
  <si>
    <t>0064-SUDOG</t>
  </si>
  <si>
    <t>$ 455,86</t>
  </si>
  <si>
    <t>2030-BTZRO</t>
  </si>
  <si>
    <t>$ 355,76</t>
  </si>
  <si>
    <t>8059-UDZFY</t>
  </si>
  <si>
    <t>$ 3885,8</t>
  </si>
  <si>
    <t>2931-FSOHN</t>
  </si>
  <si>
    <t>$ 1437,05</t>
  </si>
  <si>
    <t>2876-GZYZC</t>
  </si>
  <si>
    <t>$ 1595,38</t>
  </si>
  <si>
    <t>9294-TDIPC</t>
  </si>
  <si>
    <t>$ 144,85</t>
  </si>
  <si>
    <t>5859-HZYLF</t>
  </si>
  <si>
    <t>$ 1655,59</t>
  </si>
  <si>
    <t>2120-SMPEX</t>
  </si>
  <si>
    <t>$ 977,35</t>
  </si>
  <si>
    <t>7398-SKNQZ</t>
  </si>
  <si>
    <t>$ 282,11</t>
  </si>
  <si>
    <t>8887-IPQNC</t>
  </si>
  <si>
    <t>$ 533,46</t>
  </si>
  <si>
    <t>9086-YJYXS</t>
  </si>
  <si>
    <t>$ 77,2</t>
  </si>
  <si>
    <t>$ 2937,06</t>
  </si>
  <si>
    <t>9743-DQKQW</t>
  </si>
  <si>
    <t>6195-MELTI</t>
  </si>
  <si>
    <t>$ 3665,94</t>
  </si>
  <si>
    <t>1622-HSHSF</t>
  </si>
  <si>
    <t>7074-STDCN</t>
  </si>
  <si>
    <t>$ 1494,5</t>
  </si>
  <si>
    <t>5919-VCZYM</t>
  </si>
  <si>
    <t>$ 123,26</t>
  </si>
  <si>
    <t>7636-XUHWW</t>
  </si>
  <si>
    <t>$ 41,34</t>
  </si>
  <si>
    <t>8464-EETCQ</t>
  </si>
  <si>
    <t>$ 2216,68</t>
  </si>
  <si>
    <t>2969-QWUBZ</t>
  </si>
  <si>
    <t>$ 51,4</t>
  </si>
  <si>
    <t>2229-DPMBI</t>
  </si>
  <si>
    <t>$ 267,83</t>
  </si>
  <si>
    <t>7868-TMWMZ</t>
  </si>
  <si>
    <t>$ 8145,55</t>
  </si>
  <si>
    <t>0549-CYCQN</t>
  </si>
  <si>
    <t>$ 5228,89</t>
  </si>
  <si>
    <t>6199-IWKGC</t>
  </si>
  <si>
    <t>$ 5741,01</t>
  </si>
  <si>
    <t>8402-OOOHJ</t>
  </si>
  <si>
    <t>$ 2131,57</t>
  </si>
  <si>
    <t>7014-ZZXAW</t>
  </si>
  <si>
    <t>$ 2315,86</t>
  </si>
  <si>
    <t>5146-CBVOE</t>
  </si>
  <si>
    <t>$ 1821,17</t>
  </si>
  <si>
    <t>2446-ZKVAF</t>
  </si>
  <si>
    <t>$ 1097,69</t>
  </si>
  <si>
    <t>1934-MKPXS</t>
  </si>
  <si>
    <t>$ 2249,76</t>
  </si>
  <si>
    <t>3365-SAIGS</t>
  </si>
  <si>
    <t>$ 1713,52</t>
  </si>
  <si>
    <t>0266-CLZKZ</t>
  </si>
  <si>
    <t>$ 7909,83</t>
  </si>
  <si>
    <t>2546-KZAAT</t>
  </si>
  <si>
    <t>$ 4406,25</t>
  </si>
  <si>
    <t>5468-BPMMO</t>
  </si>
  <si>
    <t>$ 1590,42</t>
  </si>
  <si>
    <t>1564-HJUVY</t>
  </si>
  <si>
    <t>$ 238,32</t>
  </si>
  <si>
    <t>6772-WFQRD</t>
  </si>
  <si>
    <t>$ 1878,75</t>
  </si>
  <si>
    <t>8853-TZDGH</t>
  </si>
  <si>
    <t>$ 9754,43</t>
  </si>
  <si>
    <t>4521-YEEHE</t>
  </si>
  <si>
    <t>$ 1907,07</t>
  </si>
  <si>
    <t>0582-AVCLN</t>
  </si>
  <si>
    <t>$ 2384,27</t>
  </si>
  <si>
    <t>3372-CDXFJ</t>
  </si>
  <si>
    <t>$ 976,7</t>
  </si>
  <si>
    <t>0813-TAXXS</t>
  </si>
  <si>
    <t>$ 5769,85</t>
  </si>
  <si>
    <t>8190-ZTQFB</t>
  </si>
  <si>
    <t>$ 2155,1</t>
  </si>
  <si>
    <t>7869-ZYDST</t>
  </si>
  <si>
    <t>$ 2773,12</t>
  </si>
  <si>
    <t>8645-KOMJQ</t>
  </si>
  <si>
    <t>$ 8993,44</t>
  </si>
  <si>
    <t>1555-HAPSU</t>
  </si>
  <si>
    <t>$ 3751,61</t>
  </si>
  <si>
    <t>3967-VQOGC</t>
  </si>
  <si>
    <t>$ 2848,06</t>
  </si>
  <si>
    <t>6898-RBTLU</t>
  </si>
  <si>
    <t>$ 4715,85</t>
  </si>
  <si>
    <t>2424-WVHPL</t>
  </si>
  <si>
    <t>5692-ICXLW</t>
  </si>
  <si>
    <t>$ 4393,16</t>
  </si>
  <si>
    <t>1525-LNLOJ</t>
  </si>
  <si>
    <t>$ 63,3</t>
  </si>
  <si>
    <t>$ 6263,72</t>
  </si>
  <si>
    <t>2373-NTKOD</t>
  </si>
  <si>
    <t>$ 752,21</t>
  </si>
  <si>
    <t>9327-QSDED</t>
  </si>
  <si>
    <t>$ 401,56</t>
  </si>
  <si>
    <t>6732-VAILE</t>
  </si>
  <si>
    <t>$ 8035,95</t>
  </si>
  <si>
    <t>9154-QDGTH</t>
  </si>
  <si>
    <t>$ 5433,54</t>
  </si>
  <si>
    <t>9677-AVKED</t>
  </si>
  <si>
    <t>$ 5220,37</t>
  </si>
  <si>
    <t>0487-CRLZF</t>
  </si>
  <si>
    <t>$ 4089,89</t>
  </si>
  <si>
    <t>0307-BCOPK</t>
  </si>
  <si>
    <t>$ 990,81</t>
  </si>
  <si>
    <t>0082-OQIQY</t>
  </si>
  <si>
    <t>$ 2687,05</t>
  </si>
  <si>
    <t>8845-LWKGE</t>
  </si>
  <si>
    <t>$ 3087,35</t>
  </si>
  <si>
    <t>4000-VGMQP</t>
  </si>
  <si>
    <t>$ 3382,01</t>
  </si>
  <si>
    <t>1760-CAZHT</t>
  </si>
  <si>
    <t>$ 515,14</t>
  </si>
  <si>
    <t>2080-CAZNM</t>
  </si>
  <si>
    <t>$ 4393,48</t>
  </si>
  <si>
    <t>8627-ZYGSZ</t>
  </si>
  <si>
    <t>$ 5507,79</t>
  </si>
  <si>
    <t>8313-NDOIA</t>
  </si>
  <si>
    <t>$ 3465,61</t>
  </si>
  <si>
    <t>2474-LCNUE</t>
  </si>
  <si>
    <t>$ 1976,94</t>
  </si>
  <si>
    <t>7996-MHXLW</t>
  </si>
  <si>
    <t>$ 3054,42</t>
  </si>
  <si>
    <t>9624-EGDEQ</t>
  </si>
  <si>
    <t>$ 2366,93</t>
  </si>
  <si>
    <t>3027-YNWZU</t>
  </si>
  <si>
    <t>$ 2020,64</t>
  </si>
  <si>
    <t>1942-OQFRW</t>
  </si>
  <si>
    <t>$ 57,4</t>
  </si>
  <si>
    <t>0258-NOKBL</t>
  </si>
  <si>
    <t>$ 362,89</t>
  </si>
  <si>
    <t>4825-FUREZ</t>
  </si>
  <si>
    <t>$ 2757</t>
  </si>
  <si>
    <t>9895-VFOXH</t>
  </si>
  <si>
    <t>7196-LIWRH</t>
  </si>
  <si>
    <t>$ 168,55</t>
  </si>
  <si>
    <t>9398-MMQTO</t>
  </si>
  <si>
    <t>$ 395,5</t>
  </si>
  <si>
    <t>0111-KLBQG</t>
  </si>
  <si>
    <t>$ 93,95</t>
  </si>
  <si>
    <t>$ 3880,97</t>
  </si>
  <si>
    <t>6168-YBYNP</t>
  </si>
  <si>
    <t>$ 9358,83</t>
  </si>
  <si>
    <t>0308-IVGOK</t>
  </si>
  <si>
    <t>$ 422,6</t>
  </si>
  <si>
    <t>7363-QTBIW</t>
  </si>
  <si>
    <t>$ 830,12</t>
  </si>
  <si>
    <t>1170-SASML</t>
  </si>
  <si>
    <t>$ 8249,21</t>
  </si>
  <si>
    <t>9163-GHAYE</t>
  </si>
  <si>
    <t>$ 1212</t>
  </si>
  <si>
    <t>4615-PIVVU</t>
  </si>
  <si>
    <t>$ 4222,67</t>
  </si>
  <si>
    <t>0479-HMSWA</t>
  </si>
  <si>
    <t>$ 2779,78</t>
  </si>
  <si>
    <t>4291-YZODP</t>
  </si>
  <si>
    <t>$ 444,42</t>
  </si>
  <si>
    <t>1131-ALZWV</t>
  </si>
  <si>
    <t>$ 1629,09</t>
  </si>
  <si>
    <t>6857-TKDJV</t>
  </si>
  <si>
    <t>$ 2585,92</t>
  </si>
  <si>
    <t>1401-FTHFQ</t>
  </si>
  <si>
    <t>$ 1002,36</t>
  </si>
  <si>
    <t>8149-AIQCG</t>
  </si>
  <si>
    <t>$ 3069,76</t>
  </si>
  <si>
    <t>5928-QLDHB</t>
  </si>
  <si>
    <t>$ 997,6</t>
  </si>
  <si>
    <t>2300-RQGOI</t>
  </si>
  <si>
    <t>$ 2323,44</t>
  </si>
  <si>
    <t>8107-RZLNV</t>
  </si>
  <si>
    <t>$ 8651,83</t>
  </si>
  <si>
    <t>0136-IFMYD</t>
  </si>
  <si>
    <t>$ 8904,54</t>
  </si>
  <si>
    <t>7123-WQUHX</t>
  </si>
  <si>
    <t>$ 3755,7</t>
  </si>
  <si>
    <t>8587-XYZSF</t>
  </si>
  <si>
    <t>$ 5442,96</t>
  </si>
  <si>
    <t>8896-RAZCR</t>
  </si>
  <si>
    <t>$ 1459,9</t>
  </si>
  <si>
    <t>0835-DUUIQ</t>
  </si>
  <si>
    <t>$ 1666,99</t>
  </si>
  <si>
    <t>9108-EQPNQ</t>
  </si>
  <si>
    <t>$ 411,25</t>
  </si>
  <si>
    <t>5158-RIVOP</t>
  </si>
  <si>
    <t>$ 230,02</t>
  </si>
  <si>
    <t>9495-SKLKD</t>
  </si>
  <si>
    <t>$ 5460,6</t>
  </si>
  <si>
    <t>8356-WUAOJ</t>
  </si>
  <si>
    <t>$ 95,63</t>
  </si>
  <si>
    <t>7036-TYDEC</t>
  </si>
  <si>
    <t>$ 7156,15</t>
  </si>
  <si>
    <t>7064-JHXCE</t>
  </si>
  <si>
    <t>$ 2563,42</t>
  </si>
  <si>
    <t>9625-RZFUK</t>
  </si>
  <si>
    <t>$ 1505,8</t>
  </si>
  <si>
    <t>3154-HMWUU</t>
  </si>
  <si>
    <t>$ 3076,2</t>
  </si>
  <si>
    <t>6749-UTDVX</t>
  </si>
  <si>
    <t>$ 8417,44</t>
  </si>
  <si>
    <t>2480-SQIOB</t>
  </si>
  <si>
    <t>$ 273,25</t>
  </si>
  <si>
    <t>8486-AYEQH</t>
  </si>
  <si>
    <t>$ 3429,98</t>
  </si>
  <si>
    <t>2308-STERM</t>
  </si>
  <si>
    <t>3462-BJQQA</t>
  </si>
  <si>
    <t>$ 819,17</t>
  </si>
  <si>
    <t>3308-DGHKL</t>
  </si>
  <si>
    <t>$ 2671,96</t>
  </si>
  <si>
    <t>6537-OTKMY</t>
  </si>
  <si>
    <t>$ 655,65</t>
  </si>
  <si>
    <t>0859-YGKFW</t>
  </si>
  <si>
    <t>$ 850,98</t>
  </si>
  <si>
    <t>3523-BRGUW</t>
  </si>
  <si>
    <t>$ 1271,59</t>
  </si>
  <si>
    <t>3761-FLYZI</t>
  </si>
  <si>
    <t>$ 10215,38</t>
  </si>
  <si>
    <t>6847-KJLTS</t>
  </si>
  <si>
    <t>$ 8495,52</t>
  </si>
  <si>
    <t>2985-JUUBZ</t>
  </si>
  <si>
    <t>$ 3570,15</t>
  </si>
  <si>
    <t>7954-MLBUN</t>
  </si>
  <si>
    <t>$ 3378,07</t>
  </si>
  <si>
    <t>8040-MNRTF</t>
  </si>
  <si>
    <t>$ 108,61</t>
  </si>
  <si>
    <t>8329-GWVPJ</t>
  </si>
  <si>
    <t>$ 4068,2</t>
  </si>
  <si>
    <t>4735-BJKOU</t>
  </si>
  <si>
    <t>$ 1139,25</t>
  </si>
  <si>
    <t>9405-GPBBG</t>
  </si>
  <si>
    <t>$ 7492,77</t>
  </si>
  <si>
    <t>0880-FVFWF</t>
  </si>
  <si>
    <t>$ 7002,8</t>
  </si>
  <si>
    <t>2468-SJFLM</t>
  </si>
  <si>
    <t>$ 113,85</t>
  </si>
  <si>
    <t>8902-ZEOVF</t>
  </si>
  <si>
    <t>$ 1257,52</t>
  </si>
  <si>
    <t>0168-XZKBB</t>
  </si>
  <si>
    <t>$ 1713,36</t>
  </si>
  <si>
    <t>5144-PQCDZ</t>
  </si>
  <si>
    <t>$ 198,69</t>
  </si>
  <si>
    <t>5119-KEPFY</t>
  </si>
  <si>
    <t>$ 3655,89</t>
  </si>
  <si>
    <t>3926-YZVVX</t>
  </si>
  <si>
    <t>$ 2538,27</t>
  </si>
  <si>
    <t>9173-IVZVP</t>
  </si>
  <si>
    <t>$ 3462,68</t>
  </si>
  <si>
    <t>4884-ZTHVF</t>
  </si>
  <si>
    <t>$ 1025,68</t>
  </si>
  <si>
    <t>5712-AHQNN</t>
  </si>
  <si>
    <t>$ 5095,75</t>
  </si>
  <si>
    <t>5076-YVXCM</t>
  </si>
  <si>
    <t>$ 6491,61</t>
  </si>
  <si>
    <t>5726-CVNYA</t>
  </si>
  <si>
    <t>$ 283,32</t>
  </si>
  <si>
    <t>9146-JRIOX</t>
  </si>
  <si>
    <t>$ 816,25</t>
  </si>
  <si>
    <t>7297-DVYGA</t>
  </si>
  <si>
    <t>$ 2520,32</t>
  </si>
  <si>
    <t>1087-GRUYI</t>
  </si>
  <si>
    <t>$ 1008,36</t>
  </si>
  <si>
    <t>5989-PGKJB</t>
  </si>
  <si>
    <t>$ 1696,9</t>
  </si>
  <si>
    <t>7928-VJYAB</t>
  </si>
  <si>
    <t>$ 1443,48</t>
  </si>
  <si>
    <t>4716-MRVEN</t>
  </si>
  <si>
    <t>$ 1539,77</t>
  </si>
  <si>
    <t>4526-EXKKN</t>
  </si>
  <si>
    <t>$ 2072,75</t>
  </si>
  <si>
    <t>9467-ROOLM</t>
  </si>
  <si>
    <t>$ 1218,3</t>
  </si>
  <si>
    <t>3665-JATSN</t>
  </si>
  <si>
    <t>$ 820,05</t>
  </si>
  <si>
    <t>0621-TSSMU</t>
  </si>
  <si>
    <t>$ 3863,47</t>
  </si>
  <si>
    <t>9773-PEQBZ</t>
  </si>
  <si>
    <t>$ 953,25</t>
  </si>
  <si>
    <t>8874-EJNSR</t>
  </si>
  <si>
    <t>$ 1787,06</t>
  </si>
  <si>
    <t>8327-WKMIE</t>
  </si>
  <si>
    <t>$ 2057,44</t>
  </si>
  <si>
    <t>0103-CSITQ</t>
  </si>
  <si>
    <t>$ 6709,27</t>
  </si>
  <si>
    <t>6907-CQGPN</t>
  </si>
  <si>
    <t>$ 1004,75</t>
  </si>
  <si>
    <t>8647-SDTWQ</t>
  </si>
  <si>
    <t>$ 6935,5</t>
  </si>
  <si>
    <t>8006-PYCSW</t>
  </si>
  <si>
    <t>4501-VCPFK</t>
  </si>
  <si>
    <t>$ 1022,5</t>
  </si>
  <si>
    <t>1297-VQDRP</t>
  </si>
  <si>
    <t>$ 107,15</t>
  </si>
  <si>
    <t>$ 9613,28</t>
  </si>
  <si>
    <t>3082-WQRVY</t>
  </si>
  <si>
    <t>$ 869,29</t>
  </si>
  <si>
    <t>1140-UKVZG</t>
  </si>
  <si>
    <t>$ 605,47</t>
  </si>
  <si>
    <t>9397-TZSHA</t>
  </si>
  <si>
    <t>$ 4168,13</t>
  </si>
  <si>
    <t>7115-IRDHS</t>
  </si>
  <si>
    <t>$ 3588,29</t>
  </si>
  <si>
    <t>1656-DRSMG</t>
  </si>
  <si>
    <t>$ 109,85</t>
  </si>
  <si>
    <t>$ 8200,58</t>
  </si>
  <si>
    <t>0380-ZCSBI</t>
  </si>
  <si>
    <t>$ 242,9</t>
  </si>
  <si>
    <t>7009-PCARS</t>
  </si>
  <si>
    <t>$ 3162,45</t>
  </si>
  <si>
    <t>7365-BVCJH</t>
  </si>
  <si>
    <t>2229-VWQJH</t>
  </si>
  <si>
    <t>$ 1348,93</t>
  </si>
  <si>
    <t>0003-MKNFE</t>
  </si>
  <si>
    <t>$ 610,28</t>
  </si>
  <si>
    <t>4682-BLBUC</t>
  </si>
  <si>
    <t>$ 4528,37</t>
  </si>
  <si>
    <t>5693-PIPCS</t>
  </si>
  <si>
    <t>$ 5107,59</t>
  </si>
  <si>
    <t>4993-JCRGJ</t>
  </si>
  <si>
    <t>$ 3261,54</t>
  </si>
  <si>
    <t>3620-EHIMZ</t>
  </si>
  <si>
    <t>$ 1544,94</t>
  </si>
  <si>
    <t>5914-GXMDA</t>
  </si>
  <si>
    <t>$ 2041,52</t>
  </si>
  <si>
    <t>2650-GYRYL</t>
  </si>
  <si>
    <t>$ 793,63</t>
  </si>
  <si>
    <t>6821-JPCDC</t>
  </si>
  <si>
    <t>$ 6979,67</t>
  </si>
  <si>
    <t>5827-MWCZK</t>
  </si>
  <si>
    <t>$ 96,95</t>
  </si>
  <si>
    <t>$ 6749,32</t>
  </si>
  <si>
    <t>0480-BIXDE</t>
  </si>
  <si>
    <t>$ 1945,97</t>
  </si>
  <si>
    <t>6175-IRFIT</t>
  </si>
  <si>
    <t>$ 600,9</t>
  </si>
  <si>
    <t>3427-GGZZI</t>
  </si>
  <si>
    <t>$ 2482,83</t>
  </si>
  <si>
    <t>2946-KIQSP</t>
  </si>
  <si>
    <t>$ 1205,85</t>
  </si>
  <si>
    <t>4923-ADWXJ</t>
  </si>
  <si>
    <t>$ 1680,86</t>
  </si>
  <si>
    <t>7658-UYUQS</t>
  </si>
  <si>
    <t>$ 2325,55</t>
  </si>
  <si>
    <t>0678-RLHVP</t>
  </si>
  <si>
    <t>$ 6367,01</t>
  </si>
  <si>
    <t>8165-ZJRNM</t>
  </si>
  <si>
    <t>$ 3201,33</t>
  </si>
  <si>
    <t>8944-AILEF</t>
  </si>
  <si>
    <t>$ 938,45</t>
  </si>
  <si>
    <t>3733-LSYCE</t>
  </si>
  <si>
    <t>$ 1565,9</t>
  </si>
  <si>
    <t>2988-PLAHS</t>
  </si>
  <si>
    <t>$ 338,98</t>
  </si>
  <si>
    <t>2808-CHTDM</t>
  </si>
  <si>
    <t>$ 1436,23</t>
  </si>
  <si>
    <t>1032-MAELW</t>
  </si>
  <si>
    <t>$ 5841,31</t>
  </si>
  <si>
    <t>5186-PEIZU</t>
  </si>
  <si>
    <t>$ 1941</t>
  </si>
  <si>
    <t>4922-CVPDX</t>
  </si>
  <si>
    <t>$ 2845,79</t>
  </si>
  <si>
    <t>1919-RTPQD</t>
  </si>
  <si>
    <t>$ 534,55</t>
  </si>
  <si>
    <t>9115-YQHGA</t>
  </si>
  <si>
    <t>$ 3472,5</t>
  </si>
  <si>
    <t>9746-UGFAC</t>
  </si>
  <si>
    <t>$ 676,15</t>
  </si>
  <si>
    <t>8799-OXZMD</t>
  </si>
  <si>
    <t>1047-RNXZV</t>
  </si>
  <si>
    <t>$ 997,72</t>
  </si>
  <si>
    <t>8148-WOCMK</t>
  </si>
  <si>
    <t>$ 232,44</t>
  </si>
  <si>
    <t>9957-YODKZ</t>
  </si>
  <si>
    <t>$ 588,32</t>
  </si>
  <si>
    <t>7105-MXJLL</t>
  </si>
  <si>
    <t>$ 2042,52</t>
  </si>
  <si>
    <t>5456-ITGIC</t>
  </si>
  <si>
    <t>$ 4641,1</t>
  </si>
  <si>
    <t>1125-SNVCK</t>
  </si>
  <si>
    <t>$ 3832,45</t>
  </si>
  <si>
    <t>9708-HPXWZ</t>
  </si>
  <si>
    <t>$ 214,75</t>
  </si>
  <si>
    <t>4698-KVLLG</t>
  </si>
  <si>
    <t>$ 3388,36</t>
  </si>
  <si>
    <t>5676-CFLYY</t>
  </si>
  <si>
    <t>$ 6307,54</t>
  </si>
  <si>
    <t>2040-OBMLJ</t>
  </si>
  <si>
    <t>$ 3081,23</t>
  </si>
  <si>
    <t>7722-CVFXN</t>
  </si>
  <si>
    <t>$ 6006,34</t>
  </si>
  <si>
    <t>0196-JTUQI</t>
  </si>
  <si>
    <t>$ 717,28</t>
  </si>
  <si>
    <t>6281-FKEWS</t>
  </si>
  <si>
    <t>$ 2265</t>
  </si>
  <si>
    <t>0799-DDIHE</t>
  </si>
  <si>
    <t>$ 1003,5</t>
  </si>
  <si>
    <t>3496-LFSZU</t>
  </si>
  <si>
    <t>$ 418,08</t>
  </si>
  <si>
    <t>0142-GVYSN</t>
  </si>
  <si>
    <t>$ 858,09</t>
  </si>
  <si>
    <t>2230-XTUWL</t>
  </si>
  <si>
    <t>$ 1519,83</t>
  </si>
  <si>
    <t>2874-YXVVA</t>
  </si>
  <si>
    <t>$ 3730,68</t>
  </si>
  <si>
    <t>0174-QRVVY</t>
  </si>
  <si>
    <t>$ 2500,75</t>
  </si>
  <si>
    <t>8620-RJPZN</t>
  </si>
  <si>
    <t>4468-YDOVK</t>
  </si>
  <si>
    <t>$ 48,65</t>
  </si>
  <si>
    <t>$ 302,9</t>
  </si>
  <si>
    <t>0626-QXNGV</t>
  </si>
  <si>
    <t>$ 4511,01</t>
  </si>
  <si>
    <t>8294-UIMBA</t>
  </si>
  <si>
    <t>$ 2718,2</t>
  </si>
  <si>
    <t>9860-LISIZ</t>
  </si>
  <si>
    <t>2169-RRLFW</t>
  </si>
  <si>
    <t>$ 2682,03</t>
  </si>
  <si>
    <t>4816-OKWNX</t>
  </si>
  <si>
    <t>$ 7046,9</t>
  </si>
  <si>
    <t>9347-AERRL</t>
  </si>
  <si>
    <t>$ 1317,42</t>
  </si>
  <si>
    <t>4929-XIHVW</t>
  </si>
  <si>
    <t>$ 257,85</t>
  </si>
  <si>
    <t>5605-XNWEN</t>
  </si>
  <si>
    <t>$ 3860,9</t>
  </si>
  <si>
    <t>3339-EAQNV</t>
  </si>
  <si>
    <t>$ 97,25</t>
  </si>
  <si>
    <t>$ 7941,66</t>
  </si>
  <si>
    <t>2378-VTKDH</t>
  </si>
  <si>
    <t>$ 7136,9</t>
  </si>
  <si>
    <t>6786-OBWQR</t>
  </si>
  <si>
    <t>$ 595,65</t>
  </si>
  <si>
    <t>7284-BUYEC</t>
  </si>
  <si>
    <t>$ 229,4</t>
  </si>
  <si>
    <t>5951-AOFIH</t>
  </si>
  <si>
    <t>$ 3754,16</t>
  </si>
  <si>
    <t>2923-ARZLG</t>
  </si>
  <si>
    <t>$ 659,84</t>
  </si>
  <si>
    <t>4957-SREEC</t>
  </si>
  <si>
    <t>$ 3647,26</t>
  </si>
  <si>
    <t>7696-AMHOD</t>
  </si>
  <si>
    <t>$ 4268,63</t>
  </si>
  <si>
    <t>2215-ZAFGX</t>
  </si>
  <si>
    <t>$ 895,2</t>
  </si>
  <si>
    <t>8089-UZWLX</t>
  </si>
  <si>
    <t>$ 10811,61</t>
  </si>
  <si>
    <t>2811-POVEX</t>
  </si>
  <si>
    <t>$ 2177,24</t>
  </si>
  <si>
    <t>3422-WJOYD</t>
  </si>
  <si>
    <t>$ 2398,09</t>
  </si>
  <si>
    <t>8791-GFXLZ</t>
  </si>
  <si>
    <t>$ 1101,09</t>
  </si>
  <si>
    <t>1697-BCSHV</t>
  </si>
  <si>
    <t>$ 6528,2</t>
  </si>
  <si>
    <t>7427-AUFPY</t>
  </si>
  <si>
    <t>$ 2397,58</t>
  </si>
  <si>
    <t>1371-OJCEK</t>
  </si>
  <si>
    <t>$ 1789,86</t>
  </si>
  <si>
    <t>6908-VVYHM</t>
  </si>
  <si>
    <t>$ 7330,6</t>
  </si>
  <si>
    <t>6082-OQFBA</t>
  </si>
  <si>
    <t>$ 1009,14</t>
  </si>
  <si>
    <t>2626-VEEWG</t>
  </si>
  <si>
    <t>$ 1651,36</t>
  </si>
  <si>
    <t>1370-GGAWX</t>
  </si>
  <si>
    <t>$ 5934,73</t>
  </si>
  <si>
    <t>4090-KPJIP</t>
  </si>
  <si>
    <t>$ 189,72</t>
  </si>
  <si>
    <t>3079-BCHLN</t>
  </si>
  <si>
    <t>$ 2973,35</t>
  </si>
  <si>
    <t>3956-MGXOG</t>
  </si>
  <si>
    <t>$ 3192,47</t>
  </si>
  <si>
    <t>7354-OIJLX</t>
  </si>
  <si>
    <t>$ 790,53</t>
  </si>
  <si>
    <t>1746-TGTWV</t>
  </si>
  <si>
    <t>$ 114,24</t>
  </si>
  <si>
    <t>8961-QDZZJ</t>
  </si>
  <si>
    <t>$ 7940,06</t>
  </si>
  <si>
    <t>2302-OUZXB</t>
  </si>
  <si>
    <t>$ 7369,02</t>
  </si>
  <si>
    <t>4537-DKTAL</t>
  </si>
  <si>
    <t>$ 178,2</t>
  </si>
  <si>
    <t>0463-ZSDNT</t>
  </si>
  <si>
    <t>$ 836,25</t>
  </si>
  <si>
    <t>0134-XWXCE</t>
  </si>
  <si>
    <t>$ 3589,82</t>
  </si>
  <si>
    <t>0380-NEAVX</t>
  </si>
  <si>
    <t>$ 4533,15</t>
  </si>
  <si>
    <t>0516-QREYC</t>
  </si>
  <si>
    <t>$ 901,31</t>
  </si>
  <si>
    <t>7134-HBPBS</t>
  </si>
  <si>
    <t>$ 9708,69</t>
  </si>
  <si>
    <t>2235-DWLJU</t>
  </si>
  <si>
    <t>$ 263,05</t>
  </si>
  <si>
    <t>3714-NTNFO</t>
  </si>
  <si>
    <t>$ 5239,5</t>
  </si>
  <si>
    <t>3282-ZISZV</t>
  </si>
  <si>
    <t>$ 3832,66</t>
  </si>
  <si>
    <t>0640-YJTPY</t>
  </si>
  <si>
    <t>$ 1904,15</t>
  </si>
  <si>
    <t>3190-FZATL</t>
  </si>
  <si>
    <t>$ 837,64</t>
  </si>
  <si>
    <t>2550-QHZGP</t>
  </si>
  <si>
    <t>$ 342,66</t>
  </si>
  <si>
    <t>0829-DDVLK</t>
  </si>
  <si>
    <t>$ 448,55</t>
  </si>
  <si>
    <t>2187-PKZAY</t>
  </si>
  <si>
    <t>$ 1524,12</t>
  </si>
  <si>
    <t>1599-EAHXY</t>
  </si>
  <si>
    <t>$ 3213,4</t>
  </si>
  <si>
    <t>3209-ZPKFI</t>
  </si>
  <si>
    <t>$ 4382,95</t>
  </si>
  <si>
    <t>9667-TKTVZ</t>
  </si>
  <si>
    <t>$ 168,67</t>
  </si>
  <si>
    <t>5214-CHIWJ</t>
  </si>
  <si>
    <t>$ 1179,87</t>
  </si>
  <si>
    <t>7858-GTZSP</t>
  </si>
  <si>
    <t>$ 1401,9</t>
  </si>
  <si>
    <t>9133-AYJZG</t>
  </si>
  <si>
    <t>$ 2581,45</t>
  </si>
  <si>
    <t>6980-CDGFC</t>
  </si>
  <si>
    <t>$ 1857,37</t>
  </si>
  <si>
    <t>3556-BVQGL</t>
  </si>
  <si>
    <t>6681-ZSEXG</t>
  </si>
  <si>
    <t>$ 5380,05</t>
  </si>
  <si>
    <t>3823-KYNQY</t>
  </si>
  <si>
    <t>$ 587,24</t>
  </si>
  <si>
    <t>4396-KLSEH</t>
  </si>
  <si>
    <t>$ 90,52</t>
  </si>
  <si>
    <t>3387-PLKUI</t>
  </si>
  <si>
    <t>$ 468,87</t>
  </si>
  <si>
    <t>5774-QPLTF</t>
  </si>
  <si>
    <t>$ 2287,95</t>
  </si>
  <si>
    <t>4685-ERGHK</t>
  </si>
  <si>
    <t>$ 6995,81</t>
  </si>
  <si>
    <t>3384-CTMSF</t>
  </si>
  <si>
    <t>$ 7423,58</t>
  </si>
  <si>
    <t>1272-ILHFG</t>
  </si>
  <si>
    <t>$ 591,85</t>
  </si>
  <si>
    <t>2740-JFBOK</t>
  </si>
  <si>
    <t>$ 256,65</t>
  </si>
  <si>
    <t>4360-QRAVE</t>
  </si>
  <si>
    <t>$ 36,65</t>
  </si>
  <si>
    <t>$ 1315</t>
  </si>
  <si>
    <t>2749-CTKAJ</t>
  </si>
  <si>
    <t>$ 1477,22</t>
  </si>
  <si>
    <t>8017-UVSZU</t>
  </si>
  <si>
    <t>$ 4310,7</t>
  </si>
  <si>
    <t>5249-QYHEX</t>
  </si>
  <si>
    <t>$ 2362,3</t>
  </si>
  <si>
    <t>4257-GAESD</t>
  </si>
  <si>
    <t>$ 298,7</t>
  </si>
  <si>
    <t>1839-FBNFR</t>
  </si>
  <si>
    <t>$ 2125,03</t>
  </si>
  <si>
    <t>2812-REYAT</t>
  </si>
  <si>
    <t>$ 2006</t>
  </si>
  <si>
    <t>3946-JEWRQ</t>
  </si>
  <si>
    <t>$ 5626,71</t>
  </si>
  <si>
    <t>7243-LCGGZ</t>
  </si>
  <si>
    <t>$ 31,11</t>
  </si>
  <si>
    <t>4061-UKJWL</t>
  </si>
  <si>
    <t>$ 202,81</t>
  </si>
  <si>
    <t>7089-XXAYG</t>
  </si>
  <si>
    <t>$ 38,1</t>
  </si>
  <si>
    <t>$ 1070,4</t>
  </si>
  <si>
    <t>9629-NHXFW</t>
  </si>
  <si>
    <t>$ 68,19</t>
  </si>
  <si>
    <t>4355-CVPVS</t>
  </si>
  <si>
    <t>$ 5694,32</t>
  </si>
  <si>
    <t>1619-YWUBB</t>
  </si>
  <si>
    <t>$ 3426,42</t>
  </si>
  <si>
    <t>0967-BMLBD</t>
  </si>
  <si>
    <t>$ 737,44</t>
  </si>
  <si>
    <t>2809-ZMYOQ</t>
  </si>
  <si>
    <t>$ 4663,86</t>
  </si>
  <si>
    <t>5022-KVDQT</t>
  </si>
  <si>
    <t>$ 3061,64</t>
  </si>
  <si>
    <t>0052-YNYOT</t>
  </si>
  <si>
    <t>$ 2861,91</t>
  </si>
  <si>
    <t>6729-GDNGC</t>
  </si>
  <si>
    <t>$ 2044</t>
  </si>
  <si>
    <t>7826-VVKWT</t>
  </si>
  <si>
    <t>$ 2762,17</t>
  </si>
  <si>
    <t>1028-FFNJK</t>
  </si>
  <si>
    <t>$ 4358,25</t>
  </si>
  <si>
    <t>2560-PPCHE</t>
  </si>
  <si>
    <t>$ 8488,2</t>
  </si>
  <si>
    <t>5442-BXVND</t>
  </si>
  <si>
    <t>$ 1167,51</t>
  </si>
  <si>
    <t>7950-XWOVN</t>
  </si>
  <si>
    <t>$ 511,02</t>
  </si>
  <si>
    <t>3397-AVTKU</t>
  </si>
  <si>
    <t>$ 3479,07</t>
  </si>
  <si>
    <t>9972-NKTFD</t>
  </si>
  <si>
    <t>$ 2234,02</t>
  </si>
  <si>
    <t>6574-MCOEH</t>
  </si>
  <si>
    <t>$ 3593,87</t>
  </si>
  <si>
    <t>3410-MHHUM</t>
  </si>
  <si>
    <t>$ 5422,59</t>
  </si>
  <si>
    <t>2097-YVPKN</t>
  </si>
  <si>
    <t>$ 1931,51</t>
  </si>
  <si>
    <t>5442-BHQNG</t>
  </si>
  <si>
    <t>$ 228,79</t>
  </si>
  <si>
    <t>9364-YKUVW</t>
  </si>
  <si>
    <t>$ 551,35</t>
  </si>
  <si>
    <t>5067-XJQFU</t>
  </si>
  <si>
    <t>$ 8514,49</t>
  </si>
  <si>
    <t>5334-AFQJB</t>
  </si>
  <si>
    <t>$ 1960,54</t>
  </si>
  <si>
    <t>1635-FJFCC</t>
  </si>
  <si>
    <t>$ 257,1</t>
  </si>
  <si>
    <t>1051-GEJLJ</t>
  </si>
  <si>
    <t>$ 81,89</t>
  </si>
  <si>
    <t>5155-AZQPB</t>
  </si>
  <si>
    <t>$ 2569,73</t>
  </si>
  <si>
    <t>0219-QAERP</t>
  </si>
  <si>
    <t>$ 870,95</t>
  </si>
  <si>
    <t>5406-KGRMX</t>
  </si>
  <si>
    <t>$ 1908,01</t>
  </si>
  <si>
    <t>1135-HIORI</t>
  </si>
  <si>
    <t>$ 9786,63</t>
  </si>
  <si>
    <t>4573-JKNAE</t>
  </si>
  <si>
    <t>$ 419,06</t>
  </si>
  <si>
    <t>9451-WLYRI</t>
  </si>
  <si>
    <t>$ 3441,17</t>
  </si>
  <si>
    <t>4685-TFLLS</t>
  </si>
  <si>
    <t>$ 1155,54</t>
  </si>
  <si>
    <t>1494-EJZDW</t>
  </si>
  <si>
    <t>$ 407</t>
  </si>
  <si>
    <t>9970-QBCDA</t>
  </si>
  <si>
    <t>$ 315,67</t>
  </si>
  <si>
    <t>3428-MMGUB</t>
  </si>
  <si>
    <t>$ 5657,2</t>
  </si>
  <si>
    <t>2469-DTSGX</t>
  </si>
  <si>
    <t>$ 11169,77</t>
  </si>
  <si>
    <t>2883-ILGWO</t>
  </si>
  <si>
    <t>$ 7833,1</t>
  </si>
  <si>
    <t>5313-FPXWG</t>
  </si>
  <si>
    <t>$ 2970,85</t>
  </si>
  <si>
    <t>5175-WLYXL</t>
  </si>
  <si>
    <t>$ 2317,95</t>
  </si>
  <si>
    <t>9675-ICXCT</t>
  </si>
  <si>
    <t>$ 8253,59</t>
  </si>
  <si>
    <t>5970-GHJAW</t>
  </si>
  <si>
    <t>$ 2063,92</t>
  </si>
  <si>
    <t>3450-WXOAT</t>
  </si>
  <si>
    <t>$ 3175,13</t>
  </si>
  <si>
    <t>1265-BCFEO</t>
  </si>
  <si>
    <t>$ 7549,43</t>
  </si>
  <si>
    <t>5893-PYOLZ</t>
  </si>
  <si>
    <t>$ 81,8</t>
  </si>
  <si>
    <t>$ 7298,61</t>
  </si>
  <si>
    <t>7517-LDMPS</t>
  </si>
  <si>
    <t>$ 1048,19</t>
  </si>
  <si>
    <t>2041-JIJCI</t>
  </si>
  <si>
    <t>$ 594,15</t>
  </si>
  <si>
    <t>8950-MTZNV</t>
  </si>
  <si>
    <t>$ 58,58</t>
  </si>
  <si>
    <t>4452-QIIEB</t>
  </si>
  <si>
    <t>$ 488,68</t>
  </si>
  <si>
    <t>8805-JNRAZ</t>
  </si>
  <si>
    <t>$ 162,26</t>
  </si>
  <si>
    <t>0365-BZUWY</t>
  </si>
  <si>
    <t>$ 102,55</t>
  </si>
  <si>
    <t>$ 1914,37</t>
  </si>
  <si>
    <t>8152-VETUR</t>
  </si>
  <si>
    <t>$ 8928,18</t>
  </si>
  <si>
    <t>5120-ZBLAI</t>
  </si>
  <si>
    <t>$ 4349,7</t>
  </si>
  <si>
    <t>6288-LBEAR</t>
  </si>
  <si>
    <t>$ 2132,89</t>
  </si>
  <si>
    <t>2001-EWBQU</t>
  </si>
  <si>
    <t>$ 8612</t>
  </si>
  <si>
    <t>7544-ZVIKX</t>
  </si>
  <si>
    <t>$ 7966,41</t>
  </si>
  <si>
    <t>5600-PDUJF</t>
  </si>
  <si>
    <t>$ 473,26</t>
  </si>
  <si>
    <t>3255-GRXMG</t>
  </si>
  <si>
    <t>$ 1400,46</t>
  </si>
  <si>
    <t>1167-OYZJF</t>
  </si>
  <si>
    <t>$ 4565,37</t>
  </si>
  <si>
    <t>2688-BHGOG</t>
  </si>
  <si>
    <t>$ 952,2</t>
  </si>
  <si>
    <t>7219-TLZHO</t>
  </si>
  <si>
    <t>$ 222,46</t>
  </si>
  <si>
    <t>1248-DYXUB</t>
  </si>
  <si>
    <t>$ 3326,26</t>
  </si>
  <si>
    <t>8847-GEOOQ</t>
  </si>
  <si>
    <t>$ 3582,4</t>
  </si>
  <si>
    <t>7138-GIRSH</t>
  </si>
  <si>
    <t>$ 4764,47</t>
  </si>
  <si>
    <t>5148-HKFIR</t>
  </si>
  <si>
    <t>$ 724,35</t>
  </si>
  <si>
    <t>0114-IGABW</t>
  </si>
  <si>
    <t>$ 4145,9</t>
  </si>
  <si>
    <t>0042-RLHYP</t>
  </si>
  <si>
    <t>$ 4045,81</t>
  </si>
  <si>
    <t>2091-GPPIQ</t>
  </si>
  <si>
    <t>$ 7605,03</t>
  </si>
  <si>
    <t>7941-RCJOW</t>
  </si>
  <si>
    <t>$ 4124,15</t>
  </si>
  <si>
    <t>2908-WGAXL</t>
  </si>
  <si>
    <t>$ 3096,26</t>
  </si>
  <si>
    <t>9367-OIUXP</t>
  </si>
  <si>
    <t>$ 254,53</t>
  </si>
  <si>
    <t>8216-AZUUZ</t>
  </si>
  <si>
    <t>$ 4832,85</t>
  </si>
  <si>
    <t>1790-NESIO</t>
  </si>
  <si>
    <t>$ 346,58</t>
  </si>
  <si>
    <t>1069-QJOEE</t>
  </si>
  <si>
    <t>$ 977,2</t>
  </si>
  <si>
    <t>4878-BUNFV</t>
  </si>
  <si>
    <t>$ 2173,69</t>
  </si>
  <si>
    <t>7883-ROJOC</t>
  </si>
  <si>
    <t>$ 1495,34</t>
  </si>
  <si>
    <t>9847-HNVGP</t>
  </si>
  <si>
    <t>$ 751,07</t>
  </si>
  <si>
    <t>5453-AXEPF</t>
  </si>
  <si>
    <t>$ 2130,97</t>
  </si>
  <si>
    <t>7787-BNTZM</t>
  </si>
  <si>
    <t>$ 172,08</t>
  </si>
  <si>
    <t>0899-LIIBW</t>
  </si>
  <si>
    <t>$ 4668</t>
  </si>
  <si>
    <t>3097-IDVPU</t>
  </si>
  <si>
    <t>$ 1210,38</t>
  </si>
  <si>
    <t>6476-YHMGA</t>
  </si>
  <si>
    <t>$ 1752,15</t>
  </si>
  <si>
    <t>8709-KRDVL</t>
  </si>
  <si>
    <t>$ 3867,41</t>
  </si>
  <si>
    <t>4955-VCWBI</t>
  </si>
  <si>
    <t>$ 2331,55</t>
  </si>
  <si>
    <t>0674-DGMAQ</t>
  </si>
  <si>
    <t>$ 4364,08</t>
  </si>
  <si>
    <t>7310-EGVHZ</t>
  </si>
  <si>
    <t>$ 44,68</t>
  </si>
  <si>
    <t>7663-ZTEGJ</t>
  </si>
  <si>
    <t>$ 4378,13</t>
  </si>
  <si>
    <t>0323-XWWTN</t>
  </si>
  <si>
    <t>$ 222,86</t>
  </si>
  <si>
    <t>9646-NMHXE</t>
  </si>
  <si>
    <t>$ 1280,48</t>
  </si>
  <si>
    <t>7521-YXVZY</t>
  </si>
  <si>
    <t>5223-UZAVK</t>
  </si>
  <si>
    <t>$ 7240,6</t>
  </si>
  <si>
    <t>4425-OWHWB</t>
  </si>
  <si>
    <t>$ 651,75</t>
  </si>
  <si>
    <t>3612-YVGSJ</t>
  </si>
  <si>
    <t>$ 4024,6</t>
  </si>
  <si>
    <t>4567-AKPIA</t>
  </si>
  <si>
    <t>$ 5291,06</t>
  </si>
  <si>
    <t>9097-ZUBYC</t>
  </si>
  <si>
    <t>$ 963,16</t>
  </si>
  <si>
    <t>9766-HGEDE</t>
  </si>
  <si>
    <t>$ 324,31</t>
  </si>
  <si>
    <t>8564-LDKFL</t>
  </si>
  <si>
    <t>$ 5310,03</t>
  </si>
  <si>
    <t>0206-OYVOC</t>
  </si>
  <si>
    <t>$ 1983,38</t>
  </si>
  <si>
    <t>4553-DVPZG</t>
  </si>
  <si>
    <t>$ 7098,42</t>
  </si>
  <si>
    <t>7161-DFHUF</t>
  </si>
  <si>
    <t>$ 23,85</t>
  </si>
  <si>
    <t>$ 3176,59</t>
  </si>
  <si>
    <t>6407-GSJNL</t>
  </si>
  <si>
    <t>$ 3549,85</t>
  </si>
  <si>
    <t>5602-BVFMK</t>
  </si>
  <si>
    <t>$ 730,11</t>
  </si>
  <si>
    <t>4430-YHXGG</t>
  </si>
  <si>
    <t>$ 240,08</t>
  </si>
  <si>
    <t>1952-DVVSW</t>
  </si>
  <si>
    <t>$ 324,8</t>
  </si>
  <si>
    <t>9700-ZCLOT</t>
  </si>
  <si>
    <t>$ 66,76</t>
  </si>
  <si>
    <t>9053-EJUNL</t>
  </si>
  <si>
    <t>$ 5359,39</t>
  </si>
  <si>
    <t>3167-SNQPL</t>
  </si>
  <si>
    <t>$ 4817,25</t>
  </si>
  <si>
    <t>1465-LNTLJ</t>
  </si>
  <si>
    <t>$ 786,26</t>
  </si>
  <si>
    <t>4223-WOZCM</t>
  </si>
  <si>
    <t>$ 183,04</t>
  </si>
  <si>
    <t>3410-YOQBQ</t>
  </si>
  <si>
    <t>$ 3359,87</t>
  </si>
  <si>
    <t>4360-PNRQB</t>
  </si>
  <si>
    <t>$ 1668,29</t>
  </si>
  <si>
    <t>1982-FEBTD</t>
  </si>
  <si>
    <t>$ 1102,17</t>
  </si>
  <si>
    <t>2038-LLMLM</t>
  </si>
  <si>
    <t>$ 5450,05</t>
  </si>
  <si>
    <t>5153-RTHKF</t>
  </si>
  <si>
    <t>$ 3696,96</t>
  </si>
  <si>
    <t>2809-ILCYT</t>
  </si>
  <si>
    <t>$ 26,8</t>
  </si>
  <si>
    <t>$ 823,55</t>
  </si>
  <si>
    <t>9565-AXSMR</t>
  </si>
  <si>
    <t>$ 3174,27</t>
  </si>
  <si>
    <t>5649-RXQTV</t>
  </si>
  <si>
    <t>$ 7196,98</t>
  </si>
  <si>
    <t>3489-HHPFY</t>
  </si>
  <si>
    <t>$ 178,51</t>
  </si>
  <si>
    <t>7305-ZWMAJ</t>
  </si>
  <si>
    <t>$ 1273,8</t>
  </si>
  <si>
    <t>4018-KJYUY</t>
  </si>
  <si>
    <t>$ 1182,04</t>
  </si>
  <si>
    <t>6907-FLBER</t>
  </si>
  <si>
    <t>$ 98,32</t>
  </si>
  <si>
    <t>9730-DRTMJ</t>
  </si>
  <si>
    <t>$ 2826,17</t>
  </si>
  <si>
    <t>0943-ZQPXH</t>
  </si>
  <si>
    <t>$ 5277,9</t>
  </si>
  <si>
    <t>3389-KTRXV</t>
  </si>
  <si>
    <t>$ 789,18</t>
  </si>
  <si>
    <t>8807-ARQET</t>
  </si>
  <si>
    <t>$ 1677,85</t>
  </si>
  <si>
    <t>1436-ZMJAN</t>
  </si>
  <si>
    <t>$ 1023,95</t>
  </si>
  <si>
    <t>4559-UWIHT</t>
  </si>
  <si>
    <t>$ 1822,98</t>
  </si>
  <si>
    <t>3594-BDSOA</t>
  </si>
  <si>
    <t>$ 1343,44</t>
  </si>
  <si>
    <t>7168-HDQHG</t>
  </si>
  <si>
    <t>$ 1443,42</t>
  </si>
  <si>
    <t>9135-HSWOC</t>
  </si>
  <si>
    <t>$ 2229,57</t>
  </si>
  <si>
    <t>0365-GXEZS</t>
  </si>
  <si>
    <t>$ 2040,97</t>
  </si>
  <si>
    <t>6490-FGZAT</t>
  </si>
  <si>
    <t>$ 303,34</t>
  </si>
  <si>
    <t>8749-CLJXC</t>
  </si>
  <si>
    <t>$ 33,56</t>
  </si>
  <si>
    <t>9330-VOFSZ</t>
  </si>
  <si>
    <t>$ 8444,71</t>
  </si>
  <si>
    <t>3452-SRFEG</t>
  </si>
  <si>
    <t>$ 4887,53</t>
  </si>
  <si>
    <t>2363-BJLSL</t>
  </si>
  <si>
    <t>$ 8001,79</t>
  </si>
  <si>
    <t>2499-AJYUA</t>
  </si>
  <si>
    <t>$ 9023,45</t>
  </si>
  <si>
    <t>2796-NNUFI</t>
  </si>
  <si>
    <t>$ 2328,72</t>
  </si>
  <si>
    <t>5233-AOZUF</t>
  </si>
  <si>
    <t>$ 2305,36</t>
  </si>
  <si>
    <t>8942-DBMHZ</t>
  </si>
  <si>
    <t>$ 748,67</t>
  </si>
  <si>
    <t>3275-RHRNE</t>
  </si>
  <si>
    <t>$ 1682,05</t>
  </si>
  <si>
    <t>4884-LEVMQ</t>
  </si>
  <si>
    <t>$ 2209,21</t>
  </si>
  <si>
    <t>6652-YFFJO</t>
  </si>
  <si>
    <t>$ 865,26</t>
  </si>
  <si>
    <t>8189-DUKMV</t>
  </si>
  <si>
    <t>$ 257,97</t>
  </si>
  <si>
    <t>4626-OZDTJ</t>
  </si>
  <si>
    <t>$ 5248,8</t>
  </si>
  <si>
    <t>0440-EKDCF</t>
  </si>
  <si>
    <t>$ 5842,6</t>
  </si>
  <si>
    <t>2303-PJYHN</t>
  </si>
  <si>
    <t>$ 124,1</t>
  </si>
  <si>
    <t>5429-LWCMV</t>
  </si>
  <si>
    <t>$ 1544,31</t>
  </si>
  <si>
    <t>1399-OUPJN</t>
  </si>
  <si>
    <t>$ 1970,87</t>
  </si>
  <si>
    <t>3173-NVMPX</t>
  </si>
  <si>
    <t>$ 711,44</t>
  </si>
  <si>
    <t>5546-BYZSM</t>
  </si>
  <si>
    <t>$ 1410,28</t>
  </si>
  <si>
    <t>8132-YPVBX</t>
  </si>
  <si>
    <t>$ 758,44</t>
  </si>
  <si>
    <t>0856-NAOES</t>
  </si>
  <si>
    <t>$ 688,12</t>
  </si>
  <si>
    <t>6549-BTYPG</t>
  </si>
  <si>
    <t>$ 3603,45</t>
  </si>
  <si>
    <t>5146-YYFRZ</t>
  </si>
  <si>
    <t>$ 2338,19</t>
  </si>
  <si>
    <t>5351-QESIO</t>
  </si>
  <si>
    <t>5568-DMXZS</t>
  </si>
  <si>
    <t>$ 853,41</t>
  </si>
  <si>
    <t>Cleaning Data</t>
  </si>
  <si>
    <t>Jumlah Data Awal</t>
  </si>
  <si>
    <t>Standarisasi Data</t>
  </si>
  <si>
    <t>Kolom</t>
  </si>
  <si>
    <t>Tipe Data</t>
  </si>
  <si>
    <t>Hal yang dilakukan</t>
  </si>
  <si>
    <t>Date</t>
  </si>
  <si>
    <t>Mengubah format tanggal DD/MM/YY menjadi YYYY-MM-DD</t>
  </si>
  <si>
    <t>monthly_charges</t>
  </si>
  <si>
    <t>Decimal</t>
  </si>
  <si>
    <t>Penghapusan simbol mata uang dan konversi menjadi numerik saja</t>
  </si>
  <si>
    <t/>
  </si>
  <si>
    <t>Row Labels</t>
  </si>
  <si>
    <t>(blank)</t>
  </si>
  <si>
    <t>Grand Total</t>
  </si>
  <si>
    <t>Count of gender</t>
  </si>
  <si>
    <t>Count of married</t>
  </si>
  <si>
    <t>Count of offer</t>
  </si>
  <si>
    <t>Count of phone_service</t>
  </si>
  <si>
    <t>Count of internet_service</t>
  </si>
  <si>
    <t>Count of internet_type</t>
  </si>
  <si>
    <t>Count of contract</t>
  </si>
  <si>
    <t>Count of payment_method</t>
  </si>
  <si>
    <t>Count of churn_reason</t>
  </si>
  <si>
    <t>Category</t>
  </si>
  <si>
    <t>Mengubah Men menjadi Male dan Woman menjadi Female untuk konsistensi data</t>
  </si>
  <si>
    <t>Duplikasi Data</t>
  </si>
  <si>
    <t>Count of customer_id</t>
  </si>
  <si>
    <t>Jumlah data setelah drop duplicates</t>
  </si>
  <si>
    <t xml:space="preserve">Menghapus duplikasi data pada customer id diatas </t>
  </si>
  <si>
    <t>Missing Value</t>
  </si>
  <si>
    <t xml:space="preserve"> </t>
  </si>
  <si>
    <t>Mean</t>
  </si>
  <si>
    <t>Median</t>
  </si>
  <si>
    <t>Mode</t>
  </si>
  <si>
    <t>Ukuran Pemusatan</t>
  </si>
  <si>
    <t>Age</t>
  </si>
  <si>
    <t>Number of Dependents</t>
  </si>
  <si>
    <t>Satisfaction Score</t>
  </si>
  <si>
    <t>CLTV</t>
  </si>
  <si>
    <t>Number of Referrals</t>
  </si>
  <si>
    <t>Tenure in Months</t>
  </si>
  <si>
    <t>Monthly Charge</t>
  </si>
  <si>
    <t>Total Revenue</t>
  </si>
  <si>
    <t>Min</t>
  </si>
  <si>
    <t>Max</t>
  </si>
  <si>
    <t>Kuartil Bawah</t>
  </si>
  <si>
    <t>Kuartil Atas</t>
  </si>
  <si>
    <t>Standar Deviasi</t>
  </si>
  <si>
    <t>Ukuran Penyebaran</t>
  </si>
  <si>
    <t>Statistik Deskriptif</t>
  </si>
  <si>
    <t>No Missing Value</t>
  </si>
  <si>
    <t>Leave As It Is</t>
  </si>
  <si>
    <t>Imputation</t>
  </si>
  <si>
    <t>Isikan dengan median data</t>
  </si>
  <si>
    <t>Isikan dengan 0 (asumsikan jika jumlah tanggungan kosong maka tidak memiliki tanggungan)</t>
  </si>
  <si>
    <t>Isikan dengan 0 (asumsikan jika jumlah refereal kosong maka tidak memiliki referal)</t>
  </si>
  <si>
    <t>Isikan dengan "No Offer"</t>
  </si>
  <si>
    <t>Banyak Missing Value</t>
  </si>
  <si>
    <t>Penanganan</t>
  </si>
  <si>
    <t>Deskripsi</t>
  </si>
  <si>
    <t>Isikan dengan selisih open date dengan tanggal 26 Agustus 2025</t>
  </si>
  <si>
    <t>No Offer</t>
  </si>
  <si>
    <t>Outlier</t>
  </si>
  <si>
    <t>Q1</t>
  </si>
  <si>
    <t>Q3</t>
  </si>
  <si>
    <t>IQR</t>
  </si>
  <si>
    <t>Lower Bound</t>
  </si>
  <si>
    <t>Upper Bound</t>
  </si>
  <si>
    <t>Jumlah Outlier</t>
  </si>
  <si>
    <t>Saran Penanganan</t>
  </si>
  <si>
    <t>Winsorizing</t>
  </si>
  <si>
    <t>No Outlier</t>
  </si>
  <si>
    <t>Count of customer_status</t>
  </si>
  <si>
    <t>Korelasi</t>
  </si>
  <si>
    <t>Korelasi Pearson</t>
  </si>
  <si>
    <t>Korelasi Point Biserial</t>
  </si>
  <si>
    <t>Variabel</t>
  </si>
  <si>
    <t>Interpretasi</t>
  </si>
  <si>
    <r>
      <t>Pelanggan </t>
    </r>
    <r>
      <rPr>
        <b/>
        <sz val="12"/>
        <color rgb="FF000000"/>
        <rFont val="Aptos Narrow"/>
        <family val="2"/>
        <scheme val="minor"/>
      </rPr>
      <t>yang lebih tua sedikit lebih cenderung churn</t>
    </r>
    <r>
      <rPr>
        <sz val="12"/>
        <color rgb="FF000000"/>
        <rFont val="Aptos Narrow"/>
        <family val="2"/>
        <scheme val="minor"/>
      </rPr>
      <t>. (lemah positif)</t>
    </r>
  </si>
  <si>
    <t>-0.127</t>
  </si>
  <si>
    <r>
      <t>Pelanggan dengan </t>
    </r>
    <r>
      <rPr>
        <b/>
        <sz val="12"/>
        <color rgb="FF000000"/>
        <rFont val="Aptos Narrow"/>
        <family val="2"/>
        <scheme val="minor"/>
      </rPr>
      <t>CLTV lebih tinggi cenderung tidak churn</t>
    </r>
    <r>
      <rPr>
        <sz val="12"/>
        <color rgb="FF000000"/>
        <rFont val="Aptos Narrow"/>
        <family val="2"/>
        <scheme val="minor"/>
      </rPr>
      <t>. (lemah negatif)</t>
    </r>
  </si>
  <si>
    <t>-0.353</t>
  </si>
  <si>
    <r>
      <t>Pelanggan dengan </t>
    </r>
    <r>
      <rPr>
        <b/>
        <sz val="12"/>
        <color rgb="FF000000"/>
        <rFont val="Aptos Narrow"/>
        <family val="2"/>
        <scheme val="minor"/>
      </rPr>
      <t>lama berlangganan lebih lama cenderung tidak churn</t>
    </r>
    <r>
      <rPr>
        <sz val="12"/>
        <color rgb="FF000000"/>
        <rFont val="Aptos Narrow"/>
        <family val="2"/>
        <scheme val="minor"/>
      </rPr>
      <t>. (sedang negatif)</t>
    </r>
  </si>
  <si>
    <r>
      <t>Pelanggan dengan </t>
    </r>
    <r>
      <rPr>
        <b/>
        <sz val="12"/>
        <color rgb="FF000000"/>
        <rFont val="Aptos Narrow"/>
        <family val="2"/>
        <scheme val="minor"/>
      </rPr>
      <t>tagihan bulanan lebih tinggi cenderung churn</t>
    </r>
    <r>
      <rPr>
        <sz val="12"/>
        <color rgb="FF000000"/>
        <rFont val="Aptos Narrow"/>
        <family val="2"/>
        <scheme val="minor"/>
      </rPr>
      <t>. (lemah-sedang positif)</t>
    </r>
  </si>
  <si>
    <t>-0.223</t>
  </si>
  <si>
    <r>
      <t>Pelanggan dengan </t>
    </r>
    <r>
      <rPr>
        <b/>
        <sz val="12"/>
        <color rgb="FF000000"/>
        <rFont val="Aptos Narrow"/>
        <family val="2"/>
        <scheme val="minor"/>
      </rPr>
      <t>total revenue lebih tinggi cenderung tidak churn</t>
    </r>
    <r>
      <rPr>
        <sz val="12"/>
        <color rgb="FF000000"/>
        <rFont val="Aptos Narrow"/>
        <family val="2"/>
        <scheme val="minor"/>
      </rPr>
      <t>. (sedang negatif)</t>
    </r>
  </si>
  <si>
    <t>Variabel 1</t>
  </si>
  <si>
    <t>Variabel 2</t>
  </si>
  <si>
    <t>-0.031</t>
  </si>
  <si>
    <r>
      <t>Sangat lemah negatif</t>
    </r>
    <r>
      <rPr>
        <sz val="12"/>
        <color rgb="FF000000"/>
        <rFont val="Aptos Narrow"/>
        <family val="2"/>
        <scheme val="minor"/>
      </rPr>
      <t> – Hampir tidak ada hubungan antara usia dan CLTV.</t>
    </r>
  </si>
  <si>
    <t>-0.018</t>
  </si>
  <si>
    <r>
      <t>Sangat lemah negatif</t>
    </r>
    <r>
      <rPr>
        <sz val="12"/>
        <color rgb="FF000000"/>
        <rFont val="Aptos Narrow"/>
        <family val="2"/>
        <scheme val="minor"/>
      </rPr>
      <t> – Usia hampir tidak berhubungan dengan lama langganan.</t>
    </r>
  </si>
  <si>
    <r>
      <t>Lemah positif</t>
    </r>
    <r>
      <rPr>
        <sz val="12"/>
        <color rgb="FF000000"/>
        <rFont val="Aptos Narrow"/>
        <family val="2"/>
        <scheme val="minor"/>
      </rPr>
      <t> – Usia sedikit berkorelasi dengan tagihan bulanan.</t>
    </r>
  </si>
  <si>
    <t>0.022</t>
  </si>
  <si>
    <r>
      <t>Sangat lemah positif</t>
    </r>
    <r>
      <rPr>
        <sz val="12"/>
        <color rgb="FF000000"/>
        <rFont val="Aptos Narrow"/>
        <family val="2"/>
        <scheme val="minor"/>
      </rPr>
      <t> – Hampir tidak ada hubungan antara usia dan total pendapatan.</t>
    </r>
  </si>
  <si>
    <r>
      <t>Sedang positif</t>
    </r>
    <r>
      <rPr>
        <sz val="12"/>
        <color rgb="FF000000"/>
        <rFont val="Aptos Narrow"/>
        <family val="2"/>
        <scheme val="minor"/>
      </rPr>
      <t> – CLTV meningkat seiring dengan masa berlangganan.</t>
    </r>
  </si>
  <si>
    <t>0.099</t>
  </si>
  <si>
    <r>
      <t>Lemah positif</t>
    </r>
    <r>
      <rPr>
        <sz val="12"/>
        <color rgb="FF000000"/>
        <rFont val="Aptos Narrow"/>
        <family val="2"/>
        <scheme val="minor"/>
      </rPr>
      <t> – CLTV sedikit meningkat dengan tagihan bulanan.</t>
    </r>
  </si>
  <si>
    <r>
      <t>Sedang positif</t>
    </r>
    <r>
      <rPr>
        <sz val="12"/>
        <color rgb="FF000000"/>
        <rFont val="Aptos Narrow"/>
        <family val="2"/>
        <scheme val="minor"/>
      </rPr>
      <t> – CLTV cukup berkorelasi dengan total pendapatan.</t>
    </r>
  </si>
  <si>
    <r>
      <t>Lemah–sedang positif</t>
    </r>
    <r>
      <rPr>
        <sz val="12"/>
        <color rgb="FF000000"/>
        <rFont val="Aptos Narrow"/>
        <family val="2"/>
        <scheme val="minor"/>
      </rPr>
      <t> – Masa langganan lebih lama sedikit terkait dengan tagihan lebih besar.</t>
    </r>
  </si>
  <si>
    <r>
      <t>Sangat kuat positif</t>
    </r>
    <r>
      <rPr>
        <sz val="12"/>
        <color rgb="FF000000"/>
        <rFont val="Aptos Narrow"/>
        <family val="2"/>
        <scheme val="minor"/>
      </rPr>
      <t> – Semakin lama pelanggan berlangganan, semakin tinggi total revenue.</t>
    </r>
  </si>
  <si>
    <r>
      <t>Kuat positif</t>
    </r>
    <r>
      <rPr>
        <sz val="12"/>
        <color rgb="FF000000"/>
        <rFont val="Aptos Narrow"/>
        <family val="2"/>
        <scheme val="minor"/>
      </rPr>
      <t> – Pelanggan dengan tagihan bulanan lebih tinggi menghasilkan revenue lebih tinggi.</t>
    </r>
  </si>
  <si>
    <t>Average of tenure_in_months</t>
  </si>
  <si>
    <t>Count of tenure_in_months</t>
  </si>
  <si>
    <t>x</t>
  </si>
  <si>
    <t>Exploratory Data Analysis</t>
  </si>
  <si>
    <t>Univariate Analysis - Data Kategorik</t>
  </si>
  <si>
    <t>&gt; Proporsi Customer Berdasarkan Status</t>
  </si>
  <si>
    <t>&gt; Alasan Utama Customer Melakukan Churn</t>
  </si>
  <si>
    <t>Univariate Analysis - Data Numerik</t>
  </si>
  <si>
    <t>&gt; Statistik Deskriptif</t>
  </si>
  <si>
    <t>&gt; Distribusi Data Tenure In Months</t>
  </si>
  <si>
    <t xml:space="preserve">Multivariate Analysis 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</si>
  <si>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</si>
  <si>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</si>
  <si>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</si>
  <si>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</si>
  <si>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</si>
  <si>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</si>
  <si>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</si>
  <si>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</si>
  <si>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</si>
  <si>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Standard Error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</si>
  <si>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</si>
  <si>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</si>
  <si>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</si>
  <si>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</si>
  <si>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</si>
  <si>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</si>
  <si>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</si>
  <si>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</si>
  <si>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</si>
  <si>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churn_label</t>
  </si>
  <si>
    <t>Nilai | rpb |</t>
  </si>
  <si>
    <t>0.00 – 0.10</t>
  </si>
  <si>
    <t>Sangat lemah</t>
  </si>
  <si>
    <t>0.10 – 0.30</t>
  </si>
  <si>
    <t>Lemah</t>
  </si>
  <si>
    <t>0.30 – 0.50</t>
  </si>
  <si>
    <t>Sedang</t>
  </si>
  <si>
    <t>&gt; 0.50</t>
  </si>
  <si>
    <t>Kuat</t>
  </si>
  <si>
    <t>&gt; Korelasi Pearson</t>
  </si>
  <si>
    <t>&gt; Korelasi Point Biserial</t>
  </si>
  <si>
    <t>&gt; Agregasi Multi Kategori</t>
  </si>
  <si>
    <t>Semakin lama pelanggan berlangganan maka total revenue cenderung semakin tinggi</t>
  </si>
  <si>
    <t>Satisfaction score kecil maka customer cenderung churn</t>
  </si>
  <si>
    <t>Monthly Charges Stayed</t>
  </si>
  <si>
    <t>Monthly Charges Churned</t>
  </si>
  <si>
    <t>t-Test: Two-Sample Assuming Unequal Variances</t>
  </si>
  <si>
    <t>Data A</t>
  </si>
  <si>
    <t>Data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</si>
</sst>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"/>
  </numFmts>
  <fonts count="2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36"/>
      <color theme="1"/>
      <name val="Sora ExtraBold"/>
    </font>
    <font>
      <sz val="12"/>
      <color rgb="FF0070C0"/>
      <name val="Sora Bold"/>
    </font>
    <font>
      <sz val="12"/>
      <color rgb="FF0070C0"/>
      <name val="Sora SemiBold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i/>
      <sz val="12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12"/>
      <color theme="1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3CEFB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33" borderId="10" xfId="0" applyFill="1" applyBorder="1"/>
    <xf numFmtId="0" fontId="0" fillId="34" borderId="0" xfId="0" applyFill="1"/>
    <xf numFmtId="2" fontId="0" fillId="34" borderId="0" xfId="0" applyNumberFormat="1" applyFill="1"/>
    <xf numFmtId="0" fontId="0" fillId="34" borderId="10" xfId="0" applyFill="1" applyBorder="1" applyAlignment="1">
      <alignment horizontal="center" vertical="center"/>
    </xf>
    <xf numFmtId="2" fontId="0" fillId="34" borderId="10" xfId="0" applyNumberFormat="1" applyFill="1" applyBorder="1" applyAlignment="1">
      <alignment horizontal="center" vertical="center"/>
    </xf>
    <xf numFmtId="0" fontId="0" fillId="34" borderId="10" xfId="0" applyFill="1" applyBorder="1"/>
    <xf numFmtId="0" fontId="20" fillId="34" borderId="0" xfId="0" applyFont="1" applyFill="1"/>
    <xf numFmtId="0" fontId="0" fillId="33" borderId="10" xfId="0" applyFill="1" applyBorder="1" applyAlignment="1">
      <alignment horizontal="center"/>
    </xf>
    <xf numFmtId="0" fontId="19" fillId="34" borderId="0" xfId="0" applyFont="1" applyFill="1"/>
    <xf numFmtId="0" fontId="18" fillId="34" borderId="0" xfId="0" applyFont="1" applyFill="1"/>
    <xf numFmtId="0" fontId="0" fillId="34" borderId="0" xfId="0" quotePrefix="1" applyFill="1"/>
    <xf numFmtId="0" fontId="0" fillId="34" borderId="0" xfId="0" applyFill="1" applyAlignment="1">
      <alignment horizontal="left"/>
    </xf>
    <xf numFmtId="0" fontId="0" fillId="34" borderId="10" xfId="0" applyFill="1" applyBorder="1" applyAlignment="1">
      <alignment horizontal="center"/>
    </xf>
    <xf numFmtId="0" fontId="0" fillId="36" borderId="0" xfId="0" applyFill="1"/>
    <xf numFmtId="0" fontId="0" fillId="33" borderId="10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4" borderId="11" xfId="0" applyFill="1" applyBorder="1" applyAlignment="1">
      <alignment horizontal="center" vertical="center"/>
    </xf>
    <xf numFmtId="0" fontId="21" fillId="34" borderId="0" xfId="0" applyFont="1" applyFill="1"/>
    <xf numFmtId="0" fontId="23" fillId="34" borderId="0" xfId="0" applyFont="1" applyFill="1"/>
    <xf numFmtId="0" fontId="22" fillId="34" borderId="0" xfId="0" applyFont="1" applyFill="1"/>
    <xf numFmtId="0" fontId="21" fillId="34" borderId="0" xfId="0" applyFont="1" applyFill="1" applyAlignment="1">
      <alignment horizontal="center"/>
    </xf>
    <xf numFmtId="165" fontId="21" fillId="34" borderId="0" xfId="0" applyNumberFormat="1" applyFont="1" applyFill="1" applyAlignment="1">
      <alignment horizontal="center" vertical="center"/>
    </xf>
    <xf numFmtId="165" fontId="22" fillId="34" borderId="0" xfId="0" applyNumberFormat="1" applyFont="1" applyFill="1" applyAlignment="1">
      <alignment horizontal="center"/>
    </xf>
    <xf numFmtId="0" fontId="0" fillId="34" borderId="10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12" xfId="0" applyFill="1" applyBorder="1" applyAlignment="1"/>
    <xf numFmtId="0" fontId="24" fillId="0" borderId="13" xfId="0" applyFont="1" applyFill="1" applyBorder="1" applyAlignment="1">
      <alignment horizontal="center"/>
    </xf>
    <xf numFmtId="0" fontId="24" fillId="34" borderId="13" xfId="0" applyFont="1" applyFill="1" applyBorder="1" applyAlignment="1">
      <alignment horizontal="center"/>
    </xf>
    <xf numFmtId="0" fontId="0" fillId="34" borderId="0" xfId="0" applyFill="1" applyBorder="1" applyAlignment="1"/>
    <xf numFmtId="0" fontId="0" fillId="34" borderId="12" xfId="0" applyFill="1" applyBorder="1" applyAlignment="1"/>
    <xf numFmtId="0" fontId="0" fillId="34" borderId="0" xfId="0" applyFill="1" applyBorder="1"/>
    <xf numFmtId="0" fontId="24" fillId="34" borderId="0" xfId="0" applyFont="1" applyFill="1" applyBorder="1" applyAlignment="1">
      <alignment horizontal="center"/>
    </xf>
    <xf numFmtId="0" fontId="25" fillId="37" borderId="15" xfId="0" applyFont="1" applyFill="1" applyBorder="1" applyAlignment="1">
      <alignment horizontal="left" vertical="center" wrapText="1" indent="1" readingOrder="1"/>
    </xf>
    <xf numFmtId="0" fontId="25" fillId="0" borderId="15" xfId="0" applyFont="1" applyBorder="1" applyAlignment="1">
      <alignment horizontal="left" vertical="center" wrapText="1" indent="1" readingOrder="1"/>
    </xf>
    <xf numFmtId="0" fontId="0" fillId="34" borderId="14" xfId="0" applyFill="1" applyBorder="1"/>
    <xf numFmtId="0" fontId="26" fillId="34" borderId="0" xfId="0" applyFont="1" applyFill="1"/>
    <xf numFmtId="0" fontId="0" fillId="34" borderId="16" xfId="0" applyFill="1" applyBorder="1" applyAlignment="1"/>
    <xf numFmtId="0" fontId="0" fillId="34" borderId="16" xfId="0" applyFill="1" applyBorder="1"/>
    <xf numFmtId="0" fontId="0" fillId="34" borderId="14" xfId="0" applyFill="1" applyBorder="1" applyAlignment="1"/>
    <xf numFmtId="0" fontId="0" fillId="34" borderId="0" xfId="0" applyNumberFormat="1" applyFill="1"/>
    <xf numFmtId="0" fontId="0" fillId="34" borderId="0" xfId="0" applyFill="1" applyAlignment="1">
      <alignment horizontal="left" indent="1"/>
    </xf>
    <xf numFmtId="0" fontId="0" fillId="0" borderId="0" xfId="0" applyFill="1" applyBorder="1"/>
    <xf numFmtId="0" fontId="0" fillId="0" borderId="0" xfId="0" applyAlignment="1">
      <alignment horizontal="center" vertical="center"/>
    </xf>
    <xf numFmtId="0" fontId="0" fillId="34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1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0" formatCode="General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 Telco Churn.xlsx]EDA - Doc.!PivotTable9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Proporsi</a:t>
            </a:r>
            <a:r>
              <a:rPr lang="en-US" b="1" baseline="0"/>
              <a:t> Customer Berdasarkan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6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tint val="65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 - Doc.'!$C$8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CA-FD40-9CE3-F84DB88984E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CA-FD40-9CE3-F84DB88984E6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CA-FD40-9CE3-F84DB88984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 - Doc.'!$B$9:$B$12</c:f>
              <c:strCache>
                <c:ptCount val="3"/>
                <c:pt idx="0">
                  <c:v>Churned</c:v>
                </c:pt>
                <c:pt idx="1">
                  <c:v>Joined</c:v>
                </c:pt>
                <c:pt idx="2">
                  <c:v>Stayed</c:v>
                </c:pt>
              </c:strCache>
            </c:strRef>
          </c:cat>
          <c:val>
            <c:numRef>
              <c:f>'EDA - Doc.'!$C$9:$C$12</c:f>
              <c:numCache>
                <c:formatCode>General</c:formatCode>
                <c:ptCount val="3"/>
                <c:pt idx="0">
                  <c:v>1869</c:v>
                </c:pt>
                <c:pt idx="1">
                  <c:v>454</c:v>
                </c:pt>
                <c:pt idx="2">
                  <c:v>4720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8-014E-92A6-5DDAA7EE792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Telco Churn.xlsx]EDA - Doc.!PivotTable12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Alasan</a:t>
            </a:r>
            <a:r>
              <a:rPr lang="en-US" b="1" baseline="0"/>
              <a:t> Utama Customer Melakukan Churn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- Doc.'!$L$8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- Doc.'!$K$9:$K$29</c:f>
              <c:strCache>
                <c:ptCount val="20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Lack of affordable download/upload speed</c:v>
                </c:pt>
                <c:pt idx="4">
                  <c:v>Poor expertise of online support</c:v>
                </c:pt>
                <c:pt idx="5">
                  <c:v>Limited range of services</c:v>
                </c:pt>
                <c:pt idx="6">
                  <c:v>Extra data charges</c:v>
                </c:pt>
                <c:pt idx="7">
                  <c:v>Moved</c:v>
                </c:pt>
                <c:pt idx="8">
                  <c:v>Service dissatisfaction</c:v>
                </c:pt>
                <c:pt idx="9">
                  <c:v>Long distance charges</c:v>
                </c:pt>
                <c:pt idx="10">
                  <c:v>Network reliability</c:v>
                </c:pt>
                <c:pt idx="11">
                  <c:v>Product dissatisfaction</c:v>
                </c:pt>
                <c:pt idx="12">
                  <c:v>Price too high</c:v>
                </c:pt>
                <c:pt idx="13">
                  <c:v>Attitude of service provider</c:v>
                </c:pt>
                <c:pt idx="14">
                  <c:v>Competitor offered higher download speeds</c:v>
                </c:pt>
                <c:pt idx="15">
                  <c:v>Competitor offered more data</c:v>
                </c:pt>
                <c:pt idx="16">
                  <c:v>Don't know</c:v>
                </c:pt>
                <c:pt idx="17">
                  <c:v>Attitude of support person</c:v>
                </c:pt>
                <c:pt idx="18">
                  <c:v>Competitor made better offer</c:v>
                </c:pt>
                <c:pt idx="19">
                  <c:v>Competitor had better devices</c:v>
                </c:pt>
              </c:strCache>
            </c:strRef>
          </c:cat>
          <c:val>
            <c:numRef>
              <c:f>'EDA - Doc.'!$L$9:$L$29</c:f>
              <c:numCache>
                <c:formatCode>General</c:formatCode>
                <c:ptCount val="20"/>
                <c:pt idx="0">
                  <c:v>6</c:v>
                </c:pt>
                <c:pt idx="1">
                  <c:v>12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37</c:v>
                </c:pt>
                <c:pt idx="6">
                  <c:v>39</c:v>
                </c:pt>
                <c:pt idx="7">
                  <c:v>46</c:v>
                </c:pt>
                <c:pt idx="8">
                  <c:v>63</c:v>
                </c:pt>
                <c:pt idx="9">
                  <c:v>64</c:v>
                </c:pt>
                <c:pt idx="10">
                  <c:v>72</c:v>
                </c:pt>
                <c:pt idx="11">
                  <c:v>77</c:v>
                </c:pt>
                <c:pt idx="12">
                  <c:v>78</c:v>
                </c:pt>
                <c:pt idx="13">
                  <c:v>94</c:v>
                </c:pt>
                <c:pt idx="14">
                  <c:v>100</c:v>
                </c:pt>
                <c:pt idx="15">
                  <c:v>117</c:v>
                </c:pt>
                <c:pt idx="16">
                  <c:v>130</c:v>
                </c:pt>
                <c:pt idx="17">
                  <c:v>220</c:v>
                </c:pt>
                <c:pt idx="18">
                  <c:v>311</c:v>
                </c:pt>
                <c:pt idx="19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8-BD4E-9A45-2993F4A2A8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21515008"/>
        <c:axId val="221516720"/>
      </c:barChart>
      <c:catAx>
        <c:axId val="22151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16720"/>
        <c:crosses val="autoZero"/>
        <c:auto val="1"/>
        <c:lblAlgn val="ctr"/>
        <c:lblOffset val="100"/>
        <c:noMultiLvlLbl val="0"/>
      </c:catAx>
      <c:valAx>
        <c:axId val="22151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1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Telco Churn.xlsx]EDA - Doc.!PivotTable6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- Doc.'!$C$124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'EDA - Doc.'!$B$125:$B$138</c:f>
              <c:multiLvlStrCache>
                <c:ptCount val="10"/>
                <c:lvl>
                  <c:pt idx="0">
                    <c:v>Month-to-Month</c:v>
                  </c:pt>
                  <c:pt idx="1">
                    <c:v>One Year</c:v>
                  </c:pt>
                  <c:pt idx="2">
                    <c:v>Two Year</c:v>
                  </c:pt>
                  <c:pt idx="3">
                    <c:v>(blank)</c:v>
                  </c:pt>
                  <c:pt idx="4">
                    <c:v>Month-to-Month</c:v>
                  </c:pt>
                  <c:pt idx="5">
                    <c:v>One Year</c:v>
                  </c:pt>
                  <c:pt idx="6">
                    <c:v>Two Year</c:v>
                  </c:pt>
                  <c:pt idx="7">
                    <c:v>Month-to-Month</c:v>
                  </c:pt>
                  <c:pt idx="8">
                    <c:v>One Year</c:v>
                  </c:pt>
                  <c:pt idx="9">
                    <c:v>Two Year</c:v>
                  </c:pt>
                </c:lvl>
                <c:lvl>
                  <c:pt idx="0">
                    <c:v>Churned</c:v>
                  </c:pt>
                  <c:pt idx="4">
                    <c:v>Joined</c:v>
                  </c:pt>
                  <c:pt idx="7">
                    <c:v>Stayed</c:v>
                  </c:pt>
                </c:lvl>
              </c:multiLvlStrCache>
            </c:multiLvlStrRef>
          </c:cat>
          <c:val>
            <c:numRef>
              <c:f>'EDA - Doc.'!$C$125:$C$138</c:f>
              <c:numCache>
                <c:formatCode>General</c:formatCode>
                <c:ptCount val="10"/>
                <c:pt idx="0">
                  <c:v>1655</c:v>
                </c:pt>
                <c:pt idx="1">
                  <c:v>165</c:v>
                </c:pt>
                <c:pt idx="2">
                  <c:v>48</c:v>
                </c:pt>
                <c:pt idx="3">
                  <c:v>2</c:v>
                </c:pt>
                <c:pt idx="4">
                  <c:v>408</c:v>
                </c:pt>
                <c:pt idx="5">
                  <c:v>24</c:v>
                </c:pt>
                <c:pt idx="6">
                  <c:v>22</c:v>
                </c:pt>
                <c:pt idx="7">
                  <c:v>1547</c:v>
                </c:pt>
                <c:pt idx="8">
                  <c:v>1362</c:v>
                </c:pt>
                <c:pt idx="9">
                  <c:v>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9-4348-92F4-D209E31F5E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71870608"/>
        <c:axId val="671680736"/>
      </c:barChart>
      <c:catAx>
        <c:axId val="67187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80736"/>
        <c:crosses val="autoZero"/>
        <c:auto val="1"/>
        <c:lblAlgn val="ctr"/>
        <c:lblOffset val="100"/>
        <c:noMultiLvlLbl val="0"/>
      </c:catAx>
      <c:valAx>
        <c:axId val="6716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7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 Telco Churn.xlsx]Sheet1!PivotTable4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Proporsi</a:t>
            </a:r>
            <a:r>
              <a:rPr lang="en-US" baseline="0"/>
              <a:t> Status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shade val="6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</c:pivotFmt>
      <c:pivotFmt>
        <c:idx val="9"/>
        <c:spPr>
          <a:solidFill>
            <a:schemeClr val="accent4">
              <a:tint val="65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Sheet1!$C$40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CA-6D4E-A8AA-FF150881C1A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CA-6D4E-A8AA-FF150881C1A9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CA-6D4E-A8AA-FF150881C1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1270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Sheet1!$B$41:$B$44</c:f>
              <c:strCache>
                <c:ptCount val="3"/>
                <c:pt idx="0">
                  <c:v>Churned</c:v>
                </c:pt>
                <c:pt idx="1">
                  <c:v>Joined</c:v>
                </c:pt>
                <c:pt idx="2">
                  <c:v>Stayed</c:v>
                </c:pt>
              </c:strCache>
            </c:strRef>
          </c:cat>
          <c:val>
            <c:numRef>
              <c:f>Sheet1!$C$41:$C$44</c:f>
              <c:numCache>
                <c:formatCode>General</c:formatCode>
                <c:ptCount val="3"/>
                <c:pt idx="0">
                  <c:v>1870</c:v>
                </c:pt>
                <c:pt idx="1">
                  <c:v>454</c:v>
                </c:pt>
                <c:pt idx="2">
                  <c:v>4722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4C-E444-A717-F1F6FAB2AAC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Telco Churn.xlsx]Sheet1!PivotTable6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Customer</a:t>
            </a:r>
            <a:r>
              <a:rPr lang="en-US" baseline="0"/>
              <a:t> per Offer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Sheet1!$I$41:$I$47</c:f>
              <c:strCache>
                <c:ptCount val="6"/>
                <c:pt idx="0">
                  <c:v>No Offer</c:v>
                </c:pt>
                <c:pt idx="1">
                  <c:v>Offer A</c:v>
                </c:pt>
                <c:pt idx="2">
                  <c:v>Offer B</c:v>
                </c:pt>
                <c:pt idx="3">
                  <c:v>Offer C</c:v>
                </c:pt>
                <c:pt idx="4">
                  <c:v>Offer D</c:v>
                </c:pt>
                <c:pt idx="5">
                  <c:v>Offer E</c:v>
                </c:pt>
              </c:strCache>
            </c:strRef>
          </c:cat>
          <c:val>
            <c:numRef>
              <c:f>Sheet1!$J$41:$J$47</c:f>
              <c:numCache>
                <c:formatCode>General</c:formatCode>
                <c:ptCount val="6"/>
                <c:pt idx="0">
                  <c:v>3879</c:v>
                </c:pt>
                <c:pt idx="1">
                  <c:v>520</c:v>
                </c:pt>
                <c:pt idx="2">
                  <c:v>823</c:v>
                </c:pt>
                <c:pt idx="3">
                  <c:v>415</c:v>
                </c:pt>
                <c:pt idx="4">
                  <c:v>601</c:v>
                </c:pt>
                <c:pt idx="5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9-D547-96AC-399D65DC19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overlap val="-31"/>
        <c:axId val="173983360"/>
        <c:axId val="173985088"/>
      </c:barChart>
      <c:catAx>
        <c:axId val="17398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85088"/>
        <c:crosses val="autoZero"/>
        <c:auto val="1"/>
        <c:lblAlgn val="ctr"/>
        <c:lblOffset val="100"/>
        <c:noMultiLvlLbl val="0"/>
      </c:catAx>
      <c:valAx>
        <c:axId val="173985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8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Distribusi Tenure in Months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Distribusi Tenure in Months</a:t>
          </a:r>
        </a:p>
      </cx:txPr>
    </cx:title>
    <cx:plotArea>
      <cx:plotAreaRegion>
        <cx:series layoutId="clusteredColumn" uniqueId="{C78E5DF3-F2B4-A24B-9D16-AAA72D6508A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Distribusi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Distribusi Age</a:t>
          </a:r>
        </a:p>
      </cx:txPr>
    </cx:title>
    <cx:plotArea>
      <cx:plotAreaRegion>
        <cx:series layoutId="clusteredColumn" uniqueId="{3E7E20BC-BD4B-4A42-B7CA-2B90DC56C96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Distribusi Tenure in Month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Distribusi Tenure in Month</a:t>
          </a:r>
        </a:p>
      </cx:txPr>
    </cx:title>
    <cx:plotArea>
      <cx:plotAreaRegion>
        <cx:series layoutId="clusteredColumn" uniqueId="{FF926AEC-1094-3745-99F8-93E818D1DE5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7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jpeg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microsoft.com/office/2014/relationships/chartEx" Target="../charts/chartEx3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292100</xdr:colOff>
      <xdr:row>7</xdr:row>
      <xdr:rowOff>19050</xdr:rowOff>
    </xdr:from>
    <xdr:to>
      <xdr:col>8</xdr:col>
      <xdr:colOff>736600</xdr:colOff>
      <xdr:row>25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1C5018-8DCA-AEE3-1738-483C08222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666750</xdr:colOff>
      <xdr:row>6</xdr:row>
      <xdr:rowOff>184150</xdr:rowOff>
    </xdr:from>
    <xdr:to>
      <xdr:col>21</xdr:col>
      <xdr:colOff>127000</xdr:colOff>
      <xdr:row>26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C5FC35-1967-82D0-B58E-88A5B2F0F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6350</xdr:colOff>
      <xdr:row>47</xdr:row>
      <xdr:rowOff>196850</xdr:rowOff>
    </xdr:from>
    <xdr:to>
      <xdr:col>5</xdr:col>
      <xdr:colOff>1104900</xdr:colOff>
      <xdr:row>62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93D5AB58-56CE-4751-A8B4-112FEC158C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1850" y="10140950"/>
              <a:ext cx="5949950" cy="288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577850</xdr:colOff>
      <xdr:row>47</xdr:row>
      <xdr:rowOff>196850</xdr:rowOff>
    </xdr:from>
    <xdr:to>
      <xdr:col>10</xdr:col>
      <xdr:colOff>2006600</xdr:colOff>
      <xdr:row>62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5B4E606B-ADBC-6A4D-9C2F-BD52381C4D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85050" y="10140950"/>
              <a:ext cx="5949950" cy="288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0</xdr:col>
      <xdr:colOff>800100</xdr:colOff>
      <xdr:row>68</xdr:row>
      <xdr:rowOff>190500</xdr:rowOff>
    </xdr:from>
    <xdr:ext cx="3011256" cy="1234518"/>
    <xdr:pic>
      <xdr:nvPicPr>
        <xdr:cNvPr id="7" name="Picture 6" descr="Pengertian Analisis Korelasi, Materi Bab 3 Statistika Kelas XI SMA  Kurikulum Merdeka - Semua Halaman - Nakita">
          <a:extLst>
            <a:ext uri="{FF2B5EF4-FFF2-40B4-BE49-F238E27FC236}">
              <a16:creationId xmlns:a16="http://schemas.microsoft.com/office/drawing/2014/main" id="{1DC9C684-A75A-F448-9D3B-72F10A8407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2" t="11217" r="1086"/>
        <a:stretch/>
      </xdr:blipFill>
      <xdr:spPr bwMode="auto">
        <a:xfrm>
          <a:off x="800100" y="14401800"/>
          <a:ext cx="3011256" cy="1234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105</xdr:row>
      <xdr:rowOff>90962</xdr:rowOff>
    </xdr:from>
    <xdr:to>
      <xdr:col>2</xdr:col>
      <xdr:colOff>685800</xdr:colOff>
      <xdr:row>111</xdr:row>
      <xdr:rowOff>88899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28F4889-711F-5809-6F25-884162574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1871462"/>
          <a:ext cx="2032000" cy="1217137"/>
        </a:xfrm>
        <a:prstGeom prst="rect">
          <a:avLst/>
        </a:prstGeom>
      </xdr:spPr>
    </xdr:pic>
    <xdr:clientData/>
  </xdr:twoCellAnchor>
  <xdr:twoCellAnchor>
    <xdr:from>
      <xdr:col>3</xdr:col>
      <xdr:colOff>514350</xdr:colOff>
      <xdr:row>123</xdr:row>
      <xdr:rowOff>6350</xdr:rowOff>
    </xdr:from>
    <xdr:to>
      <xdr:col>8</xdr:col>
      <xdr:colOff>596900</xdr:colOff>
      <xdr:row>141</xdr:row>
      <xdr:rowOff>127000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B417643-B0F4-14AD-8648-5E26A7F53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273050</xdr:colOff>
      <xdr:row>17</xdr:row>
      <xdr:rowOff>38100</xdr:rowOff>
    </xdr:from>
    <xdr:to>
      <xdr:col>10</xdr:col>
      <xdr:colOff>279400</xdr:colOff>
      <xdr:row>35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F978721-6E5E-2A6F-97DF-4E86F14079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8550" y="3492500"/>
              <a:ext cx="11931650" cy="374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304800</xdr:colOff>
      <xdr:row>38</xdr:row>
      <xdr:rowOff>196850</xdr:rowOff>
    </xdr:from>
    <xdr:to>
      <xdr:col>7</xdr:col>
      <xdr:colOff>419100</xdr:colOff>
      <xdr:row>57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26E61B3-7FCF-D46B-E56B-CC862D920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654050</xdr:colOff>
      <xdr:row>39</xdr:row>
      <xdr:rowOff>31750</xdr:rowOff>
    </xdr:from>
    <xdr:to>
      <xdr:col>11</xdr:col>
      <xdr:colOff>495300</xdr:colOff>
      <xdr:row>57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5EE0A0C-223C-96EF-00D4-B58665831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10</xdr:col>
      <xdr:colOff>317500</xdr:colOff>
      <xdr:row>99</xdr:row>
      <xdr:rowOff>152400</xdr:rowOff>
    </xdr:from>
    <xdr:ext cx="3011256" cy="1234518"/>
    <xdr:pic>
      <xdr:nvPicPr>
        <xdr:cNvPr id="2" name="Picture 1" descr="Pengertian Analisis Korelasi, Materi Bab 3 Statistika Kelas XI SMA  Kurikulum Merdeka - Semua Halaman - Nakita">
          <a:extLst>
            <a:ext uri="{FF2B5EF4-FFF2-40B4-BE49-F238E27FC236}">
              <a16:creationId xmlns:a16="http://schemas.microsoft.com/office/drawing/2014/main" id="{250E4914-CB2B-984B-995B-F75EF767C8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2" t="11217" r="1086"/>
        <a:stretch/>
      </xdr:blipFill>
      <xdr:spPr bwMode="auto">
        <a:xfrm>
          <a:off x="12712700" y="14566900"/>
          <a:ext cx="3011256" cy="1234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htiyar M. Arief" refreshedDate="45886.948598842595" createdVersion="8" refreshedVersion="8" minRefreshableVersion="3" recordCount="7046" xr:uid="{7C29E9DE-978A-B147-AA43-03B34F2283FE}">
  <cacheSource type="worksheet">
    <worksheetSource name="Table1"/>
  </cacheSource>
  <cacheFields count="21">
    <cacheField name="customer_id" numFmtId="0">
      <sharedItems count="7043">
        <s v="1989-PRJHP"/>
        <s v="7216-EWTRS"/>
        <s v="3269-ATYWD"/>
        <s v="8510-AWCXC"/>
        <s v="9907-SWKKF"/>
        <s v="2956-GGUCQ"/>
        <s v="0447-BEMNG"/>
        <s v="5949-XIKAE"/>
        <s v="0822-GAVAP"/>
        <s v="3891-PUQOD"/>
        <s v="0260-ZDLGK"/>
        <s v="2959-MJHIC"/>
        <s v="8642-GVWRF"/>
        <s v="7908-QCBCA"/>
        <s v="8785-EPNCG"/>
        <s v="6682-QJDGB"/>
        <s v="6424-ELEYH"/>
        <s v="6821-BUXUX"/>
        <s v="6876-ADESB"/>
        <s v="8992-JQYUN"/>
        <s v="5192-EBGOV"/>
        <s v="8988-ECPJR"/>
        <s v="5287-QWLKY"/>
        <s v="6047-YHPVI"/>
        <s v="4080-OGPJL"/>
        <s v="0306-JAELE"/>
        <s v="7379-POKDZ"/>
        <s v="7321-PKUYW"/>
        <s v="9269-CQOOL"/>
        <s v="3030-YZADT"/>
        <s v="2430-USGXP"/>
        <s v="4628-CTTLA"/>
        <s v="2979-SXESE"/>
        <s v="9658-WYUFB"/>
        <s v="9940-RHLFB"/>
        <s v="0871-URUWO"/>
        <s v="0754-UKWQP"/>
        <s v="7851-FLGGQ"/>
        <s v="0617-AQNWT"/>
        <s v="1768-ZAIFU"/>
        <s v="7576-OYWBN"/>
        <s v="9885-CSMWE"/>
        <s v="2260-USTRB"/>
        <s v="9300-AGZNL"/>
        <s v="2302-ANTDP"/>
        <s v="1976-CFOCS"/>
        <s v="0719-SYFRB"/>
        <s v="3249-ZPQRG"/>
        <s v="8593-WHYHV"/>
        <s v="4423-YLHDV"/>
        <s v="0621-TWIEM"/>
        <s v="8035-BUYVG"/>
        <s v="2482-CZGBB"/>
        <s v="3211-ILJTT"/>
        <s v="4277-PVRAN"/>
        <s v="4873-ILOLJ"/>
        <s v="3814-MLAXC"/>
        <s v="2911-UREFD"/>
        <s v="2982-VPSGI"/>
        <s v="5515-IDEJJ"/>
        <s v="6302-JGYRJ"/>
        <s v="7254-IQWOZ"/>
        <s v="0220-EBGCE"/>
        <s v="8182-PNAGI"/>
        <s v="4184-TJFAN"/>
        <s v="3902-FOIGH"/>
        <s v="0013-EXCHZ"/>
        <s v="5550-VFRLC"/>
        <s v="9190-MFJLN"/>
        <s v="5385-SUIRI"/>
        <s v="6166-ILMNY"/>
        <s v="1184-PJVDB"/>
        <s v="3473-XIIIT"/>
        <s v="6352-TWCAU"/>
        <s v="9172-ANCRX"/>
        <s v="4816-LXZYW"/>
        <s v="6298-QDFNH"/>
        <s v="4307-KTUMW"/>
        <s v="9992-RRAMN"/>
        <s v="3801-HMYNL"/>
        <s v="8393-DLHGA"/>
        <s v="4210-QFJMF"/>
        <s v="7730-IUTDZ"/>
        <s v="9474-PHLYD"/>
        <s v="2930-UOTMB"/>
        <s v="6711-FLDFB"/>
        <s v="0687-ZVTHB"/>
        <s v="4077-CROMM"/>
        <s v="8878-HMWBV"/>
        <s v="6818-WOBHJ"/>
        <s v="3254-YRILK"/>
        <s v="5539-TMZLF"/>
        <s v="0709-TVGUR"/>
        <s v="6543-XRMYR"/>
        <s v="7067-KSAZT"/>
        <s v="1624-WOIWJ"/>
        <s v="3992-YWPKO"/>
        <s v="2026-TGDHM"/>
        <s v="9518-RWHZL"/>
        <s v="7065-YUNRY"/>
        <s v="8869-TORSS"/>
        <s v="6979-ZNSFF"/>
        <s v="4946-EDSEW"/>
        <s v="3400-ESFUW"/>
        <s v="8443-WVPSS"/>
        <s v="0362-ZBZWJ"/>
        <s v="8065-YKXKD"/>
        <s v="0363-QJVFX"/>
        <s v="8610-WFCJF"/>
        <s v="7568-PODML"/>
        <s v="9330-IJWIO"/>
        <s v="9894-EZEWG"/>
        <s v="1309-BXVOQ"/>
        <s v="4701-AHWMW"/>
        <s v="4415-IJZTP"/>
        <s v="9850-OWRHQ"/>
        <s v="7839-QRKXN"/>
        <s v="0781-LKXBR"/>
        <s v="8399-YNDCH"/>
        <s v="4193-ORFCL"/>
        <s v="5178-LMXOP"/>
        <s v="4424-TKOPW"/>
        <s v="0324-BRPCJ"/>
        <s v="9191-MYQKX"/>
        <s v="4289-DTDKW"/>
        <s v="7595-EUIVN"/>
        <s v="1024-VRZHF"/>
        <s v="8178-EYZUO"/>
        <s v="5624-BQSSA"/>
        <s v="4831-EOBFE"/>
        <s v="3884-HCSWG"/>
        <s v="5261-QSHQM"/>
        <s v="4822-YCXMX"/>
        <s v="4398-HSCJH"/>
        <s v="4759-TRPLW"/>
        <s v="7881-INRLC"/>
        <s v="3063-QFSZL"/>
        <s v="5493-SDRDQ"/>
        <s v="1750-CSKKM"/>
        <s v="2108-XWMPY"/>
        <s v="0639-TSIQW"/>
        <s v="2479-BRAMR"/>
        <s v="9965-YOKZB"/>
        <s v="6284-AHOOQ"/>
        <s v="9253-QXKBE"/>
        <s v="6769-DYBQN"/>
        <s v="7825-ECJRF"/>
        <s v="3583-EKAPL"/>
        <s v="4678-DVQEO"/>
        <s v="4315-MURBD"/>
        <s v="8818-XYFCQ"/>
        <s v="0841-NULXI"/>
        <s v="6365-MTGZX"/>
        <s v="4800-CZMPC"/>
        <s v="7089-IVVAZ"/>
        <s v="2433-KMEAS"/>
        <s v="7598-UAASY"/>
        <s v="3348-CFRNX"/>
        <s v="7541-YLXCL"/>
        <s v="0004-TLHLJ"/>
        <s v="2984-MIIZL"/>
        <s v="1567-DSCIC"/>
        <s v="5219-YIPTK"/>
        <s v="8780-IXSTS"/>
        <s v="9526-JAWYF"/>
        <s v="9574-RKJIF"/>
        <s v="4439-JMPMT"/>
        <s v="0742-NXBGR"/>
        <s v="5909-ECHUI"/>
        <s v="0295-PPHDO"/>
        <s v="7641-EUYET"/>
        <s v="5482-PLVPE"/>
        <s v="8808-ELEHO"/>
        <s v="3500-RMZLT"/>
        <s v="7248-VZQLC"/>
        <s v="1218-VKFPE"/>
        <s v="9897-KXHCM"/>
        <s v="6960-HVYXR"/>
        <s v="8949-JTMAY"/>
        <s v="3722-WPXTK"/>
        <s v="4183-WCSEP"/>
        <s v="3866-MDTUB"/>
        <s v="4951-UKAAQ"/>
        <s v="5955-ERIHD"/>
        <s v="9057-SIHCH"/>
        <s v="6086-ESGRL"/>
        <s v="4013-TLDHQ"/>
        <s v="8079-XRJRS"/>
        <s v="0334-GDDSO"/>
        <s v="8631-NBHFZ"/>
        <s v="7932-WPTDS"/>
        <s v="2856-NNASM"/>
        <s v="2135-RXIHG"/>
        <s v="1918-ZBFQJ"/>
        <s v="0259-GBZSH"/>
        <s v="4110-PFEUZ"/>
        <s v="6227-HWPWX"/>
        <s v="2074-GKOWZ"/>
        <s v="4547-LYTDD"/>
        <s v="6481-OGDOO"/>
        <s v="9578-VRMNM"/>
        <s v="9722-UJOJR"/>
        <s v="7593-XFKDI"/>
        <s v="6410-LEFEN"/>
        <s v="6996-KNSML"/>
        <s v="6633-MPWBS"/>
        <s v="5729-KLZAR"/>
        <s v="5688-KZTSN"/>
        <s v="6289-CPNLD"/>
        <s v="2237-ZFSMY"/>
        <s v="8063-RJYNF"/>
        <s v="1555-DJEQW"/>
        <s v="5708-EVONK"/>
        <s v="8083-YTZES"/>
        <s v="2865-TCHJW"/>
        <s v="9889-TMAHG"/>
        <s v="1271-SJBGZ"/>
        <s v="6060-DRTNL"/>
        <s v="4631-OACRM"/>
        <s v="9835-ZIITK"/>
        <s v="4342-HENTK"/>
        <s v="8884-ADFVN"/>
        <s v="3768-NLUBH"/>
        <s v="8773-HHUOZ"/>
        <s v="1450-GALXR"/>
        <s v="2239-JALAW"/>
        <s v="9763-PDTKK"/>
        <s v="4587-NUKOX"/>
        <s v="2898-LSJGD"/>
        <s v="3393-FMZPV"/>
        <s v="9526-BIHHD"/>
        <s v="0870-VEMYL"/>
        <s v="3315-TOTBP"/>
        <s v="5832-XKAES"/>
        <s v="1925-TIBLE"/>
        <s v="2737-WFVYW"/>
        <s v="0032-PGELS"/>
        <s v="2660-EMUBI"/>
        <s v="3536-IQCTX"/>
        <s v="4510-PYUSH"/>
        <s v="2860-RANUS"/>
        <s v="0576-WNXXC"/>
        <s v="2091-RFFBA"/>
        <s v="6502-HCJTI"/>
        <s v="3096-JRDSO"/>
        <s v="5180-UCIIQ"/>
        <s v="0486-HECZI"/>
        <s v="3376-BMGFE"/>
        <s v="4629-NRXKX"/>
        <s v="8844-TONUD"/>
        <s v="9172-JITSM"/>
        <s v="2115-BFTIW"/>
        <s v="7410-YTJIK"/>
        <s v="2834-SPCJV"/>
        <s v="3746-EUBYR"/>
        <s v="9540-JYROE"/>
        <s v="8443-ZRDBZ"/>
        <s v="0991-BRRFB"/>
        <s v="5108-ADXWO"/>
        <s v="3765-JXVKY"/>
        <s v="6907-NZZIJ"/>
        <s v="8563-IIOXK"/>
        <s v="6330-JKLPC"/>
        <s v="3374-LXDEV"/>
        <s v="7562-GSUHK"/>
        <s v="0023-XUOPT"/>
        <s v="5515-AKOAJ"/>
        <s v="7156-MHUGY"/>
        <s v="2845-AFFTX"/>
        <s v="2722-JMONI"/>
        <s v="8010-EZLOU"/>
        <s v="1977-STDKI"/>
        <s v="0404-SWRVG"/>
        <s v="6905-NIQIN"/>
        <s v="7783-YKGDV"/>
        <s v="4765-OXPPD"/>
        <s v="9851-KIELU"/>
        <s v="4116-TZAQJ"/>
        <s v="2519-FAKOD"/>
        <s v="4503-BDXBD"/>
        <s v="4255-DDUOU"/>
        <s v="0628-CNQRM"/>
        <s v="3018-TFTSU"/>
        <s v="3506-LCJDC"/>
        <s v="3934-HXCFZ"/>
        <s v="4547-KQRTM"/>
        <s v="4106-HADHQ"/>
        <s v="8993-PHFWD"/>
        <s v="5883-GTGVD"/>
        <s v="3538-WZPHD"/>
        <s v="8364-TRMMK"/>
        <s v="2634-HCZGT"/>
        <s v="2265-CYWIV"/>
        <s v="5747-PMBSQ"/>
        <s v="0886-QGENL"/>
        <s v="6467-CHFZW"/>
        <s v="0322-YINQP"/>
        <s v="2359-KMGLI"/>
        <s v="0388-EOPEX"/>
        <s v="0236-HFWSV"/>
        <s v="9944-HKVVB"/>
        <s v="2955-BJZHG"/>
        <s v="8429-XIBUM"/>
        <s v="4139-SUGLD"/>
        <s v="0895-DQHEW"/>
        <s v="7743-EXURX"/>
        <s v="5275-SQEIZ"/>
        <s v="4652-NNHNY"/>
        <s v="0746-JTRFU"/>
        <s v="4806-KEXQR"/>
        <s v="4355-HBJHH"/>
        <s v="2968-SSGAA"/>
        <s v="4192-GORJT"/>
        <s v="2202-CUYXZ"/>
        <s v="6956-SMUCM"/>
        <s v="0637-UBJRP"/>
        <s v="0940-OUQEC"/>
        <s v="2079-FBMZK"/>
        <s v="5419-JPRRN"/>
        <s v="5889-LFOLL"/>
        <s v="8450-JOVAH"/>
        <s v="8802-UNOJF"/>
        <s v="9174-FKWZE"/>
        <s v="8414-MYSHR"/>
        <s v="7579-OOPEC"/>
        <s v="8580-QVLOC"/>
        <s v="6987-XQSJT"/>
        <s v="0722-TROQR"/>
        <s v="3097-NQYSN"/>
        <s v="4190-MFLUW"/>
        <s v="3859-CVCET"/>
        <s v="3863-IUBJR"/>
        <s v="6581-NQCBA"/>
        <s v="8624-GIOUT"/>
        <s v="0151-ONTOV"/>
        <s v="0516-WJVXC"/>
        <s v="6221-AVQYL"/>
        <s v="7825-GKXMW"/>
        <s v="1226-UDFZR"/>
        <s v="2013-SGDXK"/>
        <s v="3727-RJMEO"/>
        <s v="5204-QZXPU"/>
        <s v="3001-CBHLQ"/>
        <s v="8118-LSUEL"/>
        <s v="5707-ORNDZ"/>
        <s v="3672-YITQD"/>
        <s v="6661-HBGWL"/>
        <s v="5842-POCOP"/>
        <s v="9625-QSTYE"/>
        <s v="5766-XQXMQ"/>
        <s v="1228-FZFRV"/>
        <s v="6990-YNRIO"/>
        <s v="3753-TSEMP"/>
        <s v="2153-MREFK"/>
        <s v="7802-EFKNY"/>
        <s v="3230-WYKIR"/>
        <s v="4626-GYCZP"/>
        <s v="6032-IGALN"/>
        <s v="1513-XNPPH"/>
        <s v="8914-RBTSB"/>
        <s v="7665-TOALD"/>
        <s v="1449-XQEMT"/>
        <s v="9874-QLCLH"/>
        <s v="7503-ZGUZJ"/>
        <s v="6629-CZTTH"/>
        <s v="4929-BSTRX"/>
        <s v="7153-OANIO"/>
        <s v="1577-HKTFG"/>
        <s v="4895-TMWIR"/>
        <s v="4695-WJZUE"/>
        <s v="5908-QMGOE"/>
        <s v="3336-JORSO"/>
        <s v="8972-HJWNV"/>
        <s v="8063-GBATB"/>
        <s v="6892-XPFPU"/>
        <s v="0691-JVSYA"/>
        <s v="6390-DSAZX"/>
        <s v="9399-APLBT"/>
        <s v="4853-RULSV"/>
        <s v="3027-ZTDHO"/>
        <s v="9524-EGPJC"/>
        <s v="4361-BKAXE"/>
        <s v="7993-PYKOF"/>
        <s v="1571-SAVHK"/>
        <s v="9546-CQJSU"/>
        <s v="3948-XHGNA"/>
        <s v="6845-RGTYS"/>
        <s v="2506-CLAKW"/>
        <s v="2929-ERCFZ"/>
        <s v="1481-ZUWZA"/>
        <s v="2386-LAHRK"/>
        <s v="3148-BLQJT"/>
        <s v="0461-CVKMU"/>
        <s v="8722-NGNBH"/>
        <s v="3194-ORPIK"/>
        <s v="6771-XWBDM"/>
        <s v="5960-WPXQM"/>
        <s v="9039-RBEEE"/>
        <s v="0637-KVDLV"/>
        <s v="9239-ZBZZV"/>
        <s v="3521-SYVOR"/>
        <s v="9689-PTNPG"/>
        <s v="7739-LAXOG"/>
        <s v="4385-GZQXV"/>
        <s v="0691-IFBQW"/>
        <s v="4145-UQXUQ"/>
        <s v="8840-DQLGN"/>
        <s v="9497-QCMMS"/>
        <s v="7503-QQRVF"/>
        <s v="9026-RNUJS"/>
        <s v="3247-ZVOUO"/>
        <s v="8685-WHQPW"/>
        <s v="2321-OMBXY"/>
        <s v="6825-UYPFK"/>
        <s v="0322-CHQRU"/>
        <s v="2834-JRTUA"/>
        <s v="0031-PVLZI"/>
        <s v="2952-QAYZF"/>
        <s v="5208-HFSBT"/>
        <s v="7511-YMXVQ"/>
        <s v="8128-YVJRG"/>
        <s v="6023-YEBUP"/>
        <s v="1501-SGHBW"/>
        <s v="2325-ZUSFD"/>
        <s v="8945-GRKHX"/>
        <s v="5356-RHIPP"/>
        <s v="2114-MGINA"/>
        <s v="4628-WQCQQ"/>
        <s v="8837-VVWLQ"/>
        <s v="9572-MTILT"/>
        <s v="7016-BPGEU"/>
        <s v="0872-NXJYS"/>
        <s v="2025-JKFWI"/>
        <s v="8267-ZNYVZ"/>
        <s v="5956-VKDTT"/>
        <s v="7028-DVOIQ"/>
        <s v="4154-AQUGT"/>
        <s v="1891-FZYSA"/>
        <s v="4844-JJWUY"/>
        <s v="3565-UNOCC"/>
        <s v="9286-DOJGF"/>
        <s v="9420-LOJKX"/>
        <s v="1894-IGFSG"/>
        <s v="5394-SVGJV"/>
        <s v="1157-BQCUW"/>
        <s v="8387-MOJJT"/>
        <s v="6097-EQISJ"/>
        <s v="5103-MHMHY"/>
        <s v="8433-WXGNA"/>
        <s v="5027-QPKTE"/>
        <s v="0148-DCDOS"/>
        <s v="2947-DOMLJ"/>
        <s v="2332-EFBJY"/>
        <s v="3716-BDVDB"/>
        <s v="0684-AOSIH"/>
        <s v="1264-BYWMS"/>
        <s v="1193-RTSLK"/>
        <s v="8008-HAWED"/>
        <s v="1502-XFCVR"/>
        <s v="1842-EZJMK"/>
        <s v="7758-XKCBS"/>
        <s v="2990-HWIML"/>
        <s v="1122-JWTJW"/>
        <s v="5020-ZSTTY"/>
        <s v="4750-ZRXIU"/>
        <s v="8519-IMDHU"/>
        <s v="8749-JMNKX"/>
        <s v="3957-LXOLK"/>
        <s v="3217-FZDMN"/>
        <s v="1496-GGSUK"/>
        <s v="1980-KXVPM"/>
        <s v="8824-RWFXJ"/>
        <s v="3946-MHCZW"/>
        <s v="6651-AZVTJ"/>
        <s v="0320-JDNQG"/>
        <s v="7209-JCUDS"/>
        <s v="6772-KSATR"/>
        <s v="4585-HETAI"/>
        <s v="2391-SOORI"/>
        <s v="3329-WDIOK"/>
        <s v="4489-SNOJF"/>
        <s v="9560-ARGQJ"/>
        <s v="6923-EFPNL"/>
        <s v="1794-HBQTJ"/>
        <s v="0568-ONFPC"/>
        <s v="2868-MZAGQ"/>
        <s v="4488-PSYCG"/>
        <s v="3606-TWKGI"/>
        <s v="1626-ERCMM"/>
        <s v="7779-LGOVN"/>
        <s v="7124-UGSUR"/>
        <s v="2474-BRUCM"/>
        <s v="0880-TKATG"/>
        <s v="0207-MDKNV"/>
        <s v="6993-OHLXR"/>
        <s v="4695-VADHF"/>
        <s v="4566-QVRRW"/>
        <s v="9851-QXEEQ"/>
        <s v="5013-SBUIH"/>
        <s v="9170-GYZJC"/>
        <s v="2309-OSFEU"/>
        <s v="6715-OFDBP"/>
        <s v="5520-FVEWJ"/>
        <s v="5923-GXUOC"/>
        <s v="1114-CENIM"/>
        <s v="0328-GRPMV"/>
        <s v="3058-HJCUY"/>
        <s v="9210-IAHGH"/>
        <s v="4592-IWTJI"/>
        <s v="5295-PCJOO"/>
        <s v="1113-IUJYX"/>
        <s v="7693-LCKZL"/>
        <s v="0094-OIFMO"/>
        <s v="6397-JNZZG"/>
        <s v="3791-LGQCY"/>
        <s v="5233-GEEAX"/>
        <s v="9381-NDKME"/>
        <s v="7000-WCEVQ"/>
        <s v="1415-YFWLT"/>
        <s v="2207-NHRJK"/>
        <s v="9948-YPTDG"/>
        <s v="4704-ERYFC"/>
        <s v="7079-QRCBC"/>
        <s v="7181-BQYBV"/>
        <s v="3325-FUYCG"/>
        <s v="4404-HIBDJ"/>
        <s v="2004-OCQXK"/>
        <s v="9986-BONCE"/>
        <s v="6319-IEJWJ"/>
        <s v="1334-FJSVR"/>
        <s v="5572-ZDXHY"/>
        <s v="8382-SHQEH"/>
        <s v="5228-EXCET"/>
        <s v="3512-IZIKN"/>
        <s v="1809-DMJHQ"/>
        <s v="2867-UIMSS"/>
        <s v="3223-WZWJM"/>
        <s v="7493-TPUWZ"/>
        <s v="9947-OTFQU"/>
        <s v="6179-GJPSO"/>
        <s v="9221-OTIVJ"/>
        <s v="3755-JBMNH"/>
        <s v="1265-XTECC"/>
        <s v="3668-QPYBK"/>
        <s v="8637-XJIVR"/>
        <s v="0867-MKZVY"/>
        <s v="0655-RBDUG"/>
        <s v="8257-RZAHR"/>
        <s v="1618-CFHME"/>
        <s v="7861-UVUFT"/>
        <s v="4446-BZKHU"/>
        <s v="7780-OTDSO"/>
        <s v="5077-DXTCG"/>
        <s v="1625-JAIIY"/>
        <s v="3834-XUIFC"/>
        <s v="3144-AUDBS"/>
        <s v="8614-VGMMV"/>
        <s v="4088-YLDSU"/>
        <s v="7083-YNSKY"/>
        <s v="5366-IJEQJ"/>
        <s v="3049-SOLAY"/>
        <s v="7812-FZHPE"/>
        <s v="5609-CEBID"/>
        <s v="9961-JBNMK"/>
        <s v="8225-BTJAU"/>
        <s v="0679-IDSTG"/>
        <s v="8679-JOEVF"/>
        <s v="4201-JMNGR"/>
        <s v="8374-XGEJJ"/>
        <s v="5485-WUYWF"/>
        <s v="7903-CMPEY"/>
        <s v="4325-NFSKC"/>
        <s v="6029-WTIPC"/>
        <s v="1891-UAWWU"/>
        <s v="5567-WSELE"/>
        <s v="6646-VRFOL"/>
        <s v="5919-TMRGD"/>
        <s v="3627-FHKBK"/>
        <s v="9576-ANLXO"/>
        <s v="2223-KAGMX"/>
        <s v="0201-OAMXR"/>
        <s v="9565-DJPIB"/>
        <s v="7341-LXCAF"/>
        <s v="7295-JOMMD"/>
        <s v="0697-ZMSWS"/>
        <s v="6959-UWKHF"/>
        <s v="6689-KXGBO"/>
        <s v="1196-AMORA"/>
        <s v="4229-CZMLL"/>
        <s v="2150-UWTFY"/>
        <s v="5445-PZWGX"/>
        <s v="4290-BSXUX"/>
        <s v="1493-AMTIE"/>
        <s v="6017-PPLPX"/>
        <s v="1871-MOWRM"/>
        <s v="5349-IECLD"/>
        <s v="7055-VKGDA"/>
        <s v="3090-HAWSU"/>
        <s v="5876-HZVZM"/>
        <s v="6502-MJQAE"/>
        <s v="8621-MNIHH"/>
        <s v="5240-IJOQT"/>
        <s v="3999-QGRJH"/>
        <s v="1624-NALOJ"/>
        <s v="4433-JCGCG"/>
        <s v="1965-AKTSX"/>
        <s v="0578-SKVMF"/>
        <s v="9412-GHEEC"/>
        <s v="1448-PWKYE"/>
        <s v="4763-PGDPO"/>
        <s v="9206-GVPEQ"/>
        <s v="8185-UPYBR"/>
        <s v="6688-UZPWD"/>
        <s v="3815-SLMEF"/>
        <s v="1582-RAFML"/>
        <s v="6653-CBBOM"/>
        <s v="2082-CEFLT"/>
        <s v="8676-TRMJS"/>
        <s v="5419-CONWX"/>
        <s v="7279-BUYWN"/>
        <s v="7890-VYYWG"/>
        <s v="1792-UXAFY"/>
        <s v="2778-OCLGR"/>
        <s v="6005-OBZPH"/>
        <s v="7359-SSBJK"/>
        <s v="0280-XJGEX"/>
        <s v="7207-RMRDB"/>
        <s v="6982-SSHFK"/>
        <s v="9283-LZQOH"/>
        <s v="7459-RRWQZ"/>
        <s v="1899-VXWXM"/>
        <s v="3331-HQDTW"/>
        <s v="7377-DMMRI"/>
        <s v="5236-PERKL"/>
        <s v="2608-BHKFN"/>
        <s v="7508-MYBOG"/>
        <s v="3658-KIBGF"/>
        <s v="7526-BEZQB"/>
        <s v="7274-RTAPZ"/>
        <s v="5089-IFSDP"/>
        <s v="0378-TOVMS"/>
        <s v="5458-CQJTA"/>
        <s v="4211-MMAZN"/>
        <s v="9050-QLROH"/>
        <s v="3244-DCJWY"/>
        <s v="9661-ACXBS"/>
        <s v="7547-EKNFS"/>
        <s v="3751-KTZEL"/>
        <s v="4558-FANTW"/>
        <s v="2180-DXNEG"/>
        <s v="0623-IIHUG"/>
        <s v="2684-EIWEO"/>
        <s v="4822-RVYBB"/>
        <s v="4441-NIHPT"/>
        <s v="3793-MMFUH"/>
        <s v="0506-LVNGN"/>
        <s v="0661-XEYAN"/>
        <s v="4248-QPAVC"/>
        <s v="9061-TIHDA"/>
        <s v="6022-UGGSO"/>
        <s v="3677-IYRBF"/>
        <s v="6946-LMSQS"/>
        <s v="2460-FPSYH"/>
        <s v="1597-LHYNC"/>
        <s v="3621-CEOVK"/>
        <s v="8739-WWKDU"/>
        <s v="6894-LFHLY"/>
        <s v="8665-UTDHZ"/>
        <s v="7760-OYPDY"/>
        <s v="6439-GTPCA"/>
        <s v="3908-BLSYF"/>
        <s v="2408-TZMJL"/>
        <s v="2929-QNSRW"/>
        <s v="9734-UYXQI"/>
        <s v="7619-ODSGN"/>
        <s v="8182-BJDSI"/>
        <s v="3870-MQAMG"/>
        <s v="9492-TOKRI"/>
        <s v="7317-GGVPB"/>
        <s v="2919-HBCJO"/>
        <s v="7410-KTVFV"/>
        <s v="8849-GYOKR"/>
        <s v="6347-DCUIK"/>
        <s v="7663-RGWBC"/>
        <s v="2235-ZGKPT"/>
        <s v="1150-WFARN"/>
        <s v="4817-VYYWS"/>
        <s v="7359-PTSXY"/>
        <s v="3886-CERTZ"/>
        <s v="4390-KYULV"/>
        <s v="4587-VVTOX"/>
        <s v="7683-CBDKJ"/>
        <s v="0515-YPMCW"/>
        <s v="4603-JANFB"/>
        <s v="3540-RZJYU"/>
        <s v="1678-FYZOW"/>
        <s v="5175-AOBHI"/>
        <s v="9732-KPKBW"/>
        <s v="9692-TUSXH"/>
        <s v="3744-ZRRDZ"/>
        <s v="2983-ZANRP"/>
        <s v="0843-WTBXE"/>
        <s v="2207-OBZNX"/>
        <s v="5271-YNWVR"/>
        <s v="5049-GLYVG"/>
        <s v="9985-MWVIX"/>
        <s v="0733-VUNUW"/>
        <s v="6777-TGHTM"/>
        <s v="5995-OIGLP"/>
        <s v="9249-FXSCK"/>
        <s v="4903-UYAVB"/>
        <s v="4789-KWMXN"/>
        <s v="0807-ZABDG"/>
        <s v="9318-NKNFC"/>
        <s v="1518-VOWAV"/>
        <s v="1000-AJSLD"/>
        <s v="1062-LHZOD"/>
        <s v="9600-NAXZN"/>
        <s v="4662-EKDPQ"/>
        <s v="5482-NUPNA"/>
        <s v="3445-HXXGF"/>
        <s v="9057-MSWCO"/>
        <s v="0533-BNWKF"/>
        <s v="0257-ZESQC"/>
        <s v="3419-SNJJD"/>
        <s v="4913-EHYUI"/>
        <s v="1907-UBQFC"/>
        <s v="7074-IEVOJ"/>
        <s v="6646-QVXLR"/>
        <s v="3068-OMWZA"/>
        <s v="3424-NMNBO"/>
        <s v="4795-KTRTH"/>
        <s v="2397-BRLOM"/>
        <s v="4550-VBOFE"/>
        <s v="4803-AXVYP"/>
        <s v="6900-PXRMS"/>
        <s v="1866-RZZQS"/>
        <s v="5914-DVBWJ"/>
        <s v="4505-EXZHB"/>
        <s v="0946-CLJTI"/>
        <s v="4816-JBHOV"/>
        <s v="5028-HTLJB"/>
        <s v="0193-ESZXP"/>
        <s v="1363-TXLSL"/>
        <s v="0011-IGKFF"/>
        <s v="8634-MPHTR"/>
        <s v="7142-HVGBG"/>
        <s v="6207-WIOLX"/>
        <s v="6680-NENYN"/>
        <s v="0256-LTHVJ"/>
        <s v="3811-VBYBZ"/>
        <s v="4640-UHDOS"/>
        <s v="6986-IJDHX"/>
        <s v="6400-BWQKW"/>
        <s v="3097-NNSPB"/>
        <s v="1373-ORVIZ"/>
        <s v="9866-QEVEE"/>
        <s v="2833-SLKDQ"/>
        <s v="5442-XSDCW"/>
        <s v="2058-DCJBE"/>
        <s v="5364-XYIRR"/>
        <s v="3198-VELRD"/>
        <s v="9828-AOQLM"/>
        <s v="8086-OVPWV"/>
        <s v="6173-ITPWD"/>
        <s v="2189-UXTKY"/>
        <s v="5159-YFPKQ"/>
        <s v="6140-QNRQQ"/>
        <s v="2672-DZUOY"/>
        <s v="0952-KMEEH"/>
        <s v="3351-NQLDI"/>
        <s v="2640-PMGFL"/>
        <s v="9124-LHCJQ"/>
        <s v="5519-YLDGW"/>
        <s v="1670-SVOWZ"/>
        <s v="4083-EUGRJ"/>
        <s v="0836-SEYLU"/>
        <s v="7479-NITWS"/>
        <s v="3594-UVONA"/>
        <s v="5759-RCVCB"/>
        <s v="8938-UMKPI"/>
        <s v="0618-XWMSS"/>
        <s v="2777-PHDEI"/>
        <s v="2683-BPJSO"/>
        <s v="9170-CCKOU"/>
        <s v="5442-UTCVD"/>
        <s v="8417-FMLZI"/>
        <s v="3178-FESZO"/>
        <s v="6178-KFNHS"/>
        <s v="9647-ERGBE"/>
        <s v="0318-QUUOB"/>
        <s v="7639-SUPCW"/>
        <s v="4658-HCOHW"/>
        <s v="4432-ADRLB"/>
        <s v="4735-ASGMA"/>
        <s v="5884-GCYMI"/>
        <s v="4430-UZIPO"/>
        <s v="4140-WJAWW"/>
        <s v="8199-ZLLSA"/>
        <s v="9530-EHPOH"/>
        <s v="0345-HKJVM"/>
        <s v="2082-OJVTK"/>
        <s v="4919-IKATY"/>
        <s v="2722-VOJQL"/>
        <s v="0475-RIJEP"/>
        <s v="4351-QLCSU"/>
        <s v="0488-GSLFR"/>
        <s v="9259-PACGQ"/>
        <s v="9863-JZAIC"/>
        <s v="8784-CGILN"/>
        <s v="9940-HPQPG"/>
        <s v="2528-HFYZX"/>
        <s v="0022-TCJCI"/>
        <s v="2408-WITXK"/>
        <s v="9710-ZUSHQ"/>
        <s v="5281-BUZGT"/>
        <s v="2718-GAXQD"/>
        <s v="0786-VSSUD"/>
        <s v="1066-JKSGK"/>
        <s v="2868-SNELZ"/>
        <s v="5301-GAUUY"/>
        <s v="2568-BRGYX"/>
        <s v="5469-CTCWN"/>
        <s v="8305-VHZBZ"/>
        <s v="9462-MJUAW"/>
        <s v="1086-LXKFY"/>
        <s v="3737-GCSPV"/>
        <s v="5797-APWZC"/>
        <s v="5380-AFSSK"/>
        <s v="2568-OIADY"/>
        <s v="1602-IJQQE"/>
        <s v="6711-VTNRE"/>
        <s v="2027-OAQQC"/>
        <s v="6518-LGAOV"/>
        <s v="9820-RMCQV"/>
        <s v="9809-IMGCQ"/>
        <s v="4690-LLKUA"/>
        <s v="6210-KBBPI"/>
        <s v="4902-OHLSK"/>
        <s v="5649-TJHOV"/>
        <s v="2720-WGKHP"/>
        <s v="8372-JUXUI"/>
        <s v="5896-NPFWW"/>
        <s v="5138-WVKYJ"/>
        <s v="2719-BDAQO"/>
        <s v="4671-LXRDQ"/>
        <s v="0107-YHINA"/>
        <s v="8380-PEFPE"/>
        <s v="0565-IYCGT"/>
        <s v="1447-PJGGA"/>
        <s v="7854-FOKSF"/>
        <s v="3707-GNWHM"/>
        <s v="4323-SADQS"/>
        <s v="0596-BQCEQ"/>
        <s v="7599-FKVXZ"/>
        <s v="7734-DBOAI"/>
        <s v="7571-YXDAD"/>
        <s v="7486-KSRVI"/>
        <s v="2606-RMDHZ"/>
        <s v="2894-QOJRX"/>
        <s v="4391-RESHN"/>
        <s v="4797-AXPXK"/>
        <s v="4581-SSPWD"/>
        <s v="6776-TLWOI"/>
        <s v="9079-YEXQJ"/>
        <s v="0093-XWZFY"/>
        <s v="9606-PBKBQ"/>
        <s v="7056-IMHCC"/>
        <s v="3714-JTVOV"/>
        <s v="6402-ZFPPI"/>
        <s v="1324-NLTJE"/>
        <s v="7957-RYHQD"/>
        <s v="5389-FFVKB"/>
        <s v="3874-EQOEP"/>
        <s v="1024-GUALD"/>
        <s v="8901-HJXTF"/>
        <s v="9921-ZVRHG"/>
        <s v="0325-XBFAC"/>
        <s v="3721-CNEYS"/>
        <s v="4625-EWPTF"/>
        <s v="9564-KCLHR"/>
        <s v="1585-MQSSU"/>
        <s v="4412-YLTKF"/>
        <s v="0947-MUGVO"/>
        <s v="9898-KZQDZ"/>
        <s v="4818-QIUFN"/>
        <s v="9058-CBREO"/>
        <s v="0643-OKLRP"/>
        <s v="0616-ATFGB"/>
        <s v="3990-QYKBE"/>
        <s v="6317-YPKDH"/>
        <s v="7989-CHGTL"/>
        <s v="3106-ULWFW"/>
        <s v="4250-FDVOU"/>
        <s v="6038-GCYEC"/>
        <s v="5154-VEKBL"/>
        <s v="3677-TNKIO"/>
        <s v="6559-ILWKJ"/>
        <s v="0137-UDEUO"/>
        <s v="0778-NELLA"/>
        <s v="2225-ZRGSG"/>
        <s v="8708-XPXHZ"/>
        <s v="5294-CDGWY"/>
        <s v="8919-FYFQZ"/>
        <s v="8375-DKEBR"/>
        <s v="1587-FKLZB"/>
        <s v="4826-XTSOH"/>
        <s v="7580-UGXNC"/>
        <s v="1069-XAIEM"/>
        <s v="8258-GSTJK"/>
        <s v="9776-CLUJA"/>
        <s v="3838-OZURD"/>
        <s v="0637-YLETY"/>
        <s v="9158-VCTQB"/>
        <s v="7488-MXJIV"/>
        <s v="4910-GMJOT"/>
        <s v="5028-GZLDO"/>
        <s v="4484-CGXFK"/>
        <s v="3415-TAILE"/>
        <s v="4729-XKASR"/>
        <s v="6413-XKKPU"/>
        <s v="2685-SREOM"/>
        <s v="9514-JDSKI"/>
        <s v="5099-BAILX"/>
        <s v="3757-NJYBX"/>
        <s v="6313-GIDIT"/>
        <s v="1095-JUDTC"/>
        <s v="5380-WJKOV"/>
        <s v="4484-GLZOU"/>
        <s v="4580-TMHJU"/>
        <s v="9831-BPFRI"/>
        <s v="3092-IGHWF"/>
        <s v="0923-PNFUB"/>
        <s v="6376-GAHQE"/>
        <s v="4918-QLLIW"/>
        <s v="3656-TKRVZ"/>
        <s v="2575-GFSOE"/>
        <s v="4195-SMMNX"/>
        <s v="4078-SAYYN"/>
        <s v="1724-BQUHA"/>
        <s v="1268-ASBGA"/>
        <s v="8937-RDTHP"/>
        <s v="0107-WESLM"/>
        <s v="1349-WXNGG"/>
        <s v="4720-VSTSI"/>
        <s v="1084-UQCHV"/>
        <s v="3023-GFLBR"/>
        <s v="5766-ZJYBB"/>
        <s v="3550-SAHFP"/>
        <s v="3426-NIYYL"/>
        <s v="2495-INZWQ"/>
        <s v="1723-HKXJQ"/>
        <s v="3932-CMDTD"/>
        <s v="2696-NARTR"/>
        <s v="3685-YLCMQ"/>
        <s v="9451-LPGOO"/>
        <s v="4846-WHAFZ"/>
        <s v="5564-NEMQO"/>
        <s v="4706-AXVKM"/>
        <s v="2506-TNFCO"/>
        <s v="3398-ZOUAA"/>
        <s v="9237-HQITU"/>
        <s v="9408-SSNVZ"/>
        <s v="4710-FDUIZ"/>
        <s v="5073-WXOYN"/>
        <s v="0634-SZPQA"/>
        <s v="7979-CORPM"/>
        <s v="6910-HADCM"/>
        <s v="8740-XLHDR"/>
        <s v="5692-FPTAH"/>
        <s v="2565-JSLRY"/>
        <s v="7614-QVWQL"/>
        <s v="0406-BPDVR"/>
        <s v="7240-FQLHE"/>
        <s v="2672-HUYVI"/>
        <s v="5899-MQZZL"/>
        <s v="2187-LZGPL"/>
        <s v="3707-LRWZD"/>
        <s v="2359-QWQUL"/>
        <s v="9637-EIHEQ"/>
        <s v="0378-NHQXU"/>
        <s v="0265-EDXBD"/>
        <s v="9391-EOYLI"/>
        <s v="0812-WUPTB"/>
        <s v="9360-AHGNL"/>
        <s v="9274-CNFMO"/>
        <s v="3005-NFMTA"/>
        <s v="5940-AHUHD"/>
        <s v="7563-BIUPC"/>
        <s v="5494-HECPR"/>
        <s v="8640-SDGKB"/>
        <s v="7054-LGEQW"/>
        <s v="3494-JCHRQ"/>
        <s v="5577-OTWWW"/>
        <s v="2592-SEIFQ"/>
        <s v="6141-OOXUQ"/>
        <s v="2754-VDLTR"/>
        <s v="2810-FTLEM"/>
        <s v="4140-MUHUG"/>
        <s v="7481-ATQQS"/>
        <s v="1934-SJVJK"/>
        <s v="7721-JXEAW"/>
        <s v="7249-WBIYX"/>
        <s v="7530-HDYDS"/>
        <s v="4373-MAVJG"/>
        <s v="7853-GVUDZ"/>
        <s v="1846-XWOQN"/>
        <s v="1833-VGRUM"/>
        <s v="1704-NRWYE"/>
        <s v="6328-ZPBGN"/>
        <s v="1400-MMYXY"/>
        <s v="3334-CTHOL"/>
        <s v="8519-QJGJD"/>
        <s v="6839-ITVZJ"/>
        <s v="3877-JRJIP"/>
        <s v="6849-OYAMU"/>
        <s v="9025-AOMKI"/>
        <s v="9837-BMCLM"/>
        <s v="2037-SGXHH"/>
        <s v="3750-CKVKH"/>
        <s v="6261-RCVNS"/>
        <s v="9369-XFEHK"/>
        <s v="2632-UCGVD"/>
        <s v="5868-YWPDW"/>
        <s v="7218-HKQFK"/>
        <s v="7294-TMAOP"/>
        <s v="2951-QOQTK"/>
        <s v="5318-IXUZF"/>
        <s v="1569-TTNYJ"/>
        <s v="1761-AEZZR"/>
        <s v="6615-NGGZJ"/>
        <s v="3647-GMGDH"/>
        <s v="2379-ENZGV"/>
        <s v="2344-JMOGN"/>
        <s v="7623-TRNQN"/>
        <s v="2840-XANRC"/>
        <s v="4094-NSEDU"/>
        <s v="6366-ZGQGL"/>
        <s v="3165-HDOEW"/>
        <s v="2003-CKLOR"/>
        <s v="7120-RFMVS"/>
        <s v="1731-TVIUK"/>
        <s v="0112-QWPNC"/>
        <s v="2462-XIIJB"/>
        <s v="6635-MYYYZ"/>
        <s v="8292-TYSPY"/>
        <s v="9103-TCIHJ"/>
        <s v="2636-ALXXZ"/>
        <s v="8623-TMRBY"/>
        <s v="5655-JSMZM"/>
        <s v="7694-VLBWQ"/>
        <s v="8337-MSSXB"/>
        <s v="7548-SEPYI"/>
        <s v="9747-DDZOS"/>
        <s v="1550-LOAHA"/>
        <s v="4822-NGOCH"/>
        <s v="4236-XPXAV"/>
        <s v="8559-CIZFV"/>
        <s v="7206-GZCDC"/>
        <s v="0866-QLSIR"/>
        <s v="7250-EQKIY"/>
        <s v="4806-HIPDW"/>
        <s v="8740-CRYFY"/>
        <s v="0947-IDHRQ"/>
        <s v="5364-EVNIB"/>
        <s v="0390-DCFDQ"/>
        <s v="8337-UPOAQ"/>
        <s v="2037-XJFUP"/>
        <s v="1820-TQVEV"/>
        <s v="9227-LUNBG"/>
        <s v="6240-EURKS"/>
        <s v="3669-OYSJI"/>
        <s v="7927-AUXBZ"/>
        <s v="5136-KCKGI"/>
        <s v="0415-MOSGF"/>
        <s v="2002-MZHWP"/>
        <s v="2858-MOFSQ"/>
        <s v="3943-KDREE"/>
        <s v="0302-JOIVN"/>
        <s v="4847-QNOKA"/>
        <s v="5186-SAMNZ"/>
        <s v="8361-LTMKD"/>
        <s v="9824-BEMCV"/>
        <s v="3164-AALRN"/>
        <s v="4829-AUOAX"/>
        <s v="7551-JOHTI"/>
        <s v="6474-FVJLC"/>
        <s v="1432-FPAXX"/>
        <s v="7817-BOQPW"/>
        <s v="0654-HMSHN"/>
        <s v="9507-EXLTT"/>
        <s v="4550-EVXNY"/>
        <s v="2357-COQEK"/>
        <s v="8062-YBDOE"/>
        <s v="3276-HDUEG"/>
        <s v="5027-XWQHA"/>
        <s v="1725-MIMXW"/>
        <s v="2845-HSJCY"/>
        <s v="2485-ITVKB"/>
        <s v="0420-BWTPW"/>
        <s v="0611-DFXKO"/>
        <s v="8806-EAGWC"/>
        <s v="6128-CZOMY"/>
        <s v="1963-SVUCV"/>
        <s v="2446-PLQVO"/>
        <s v="1195-OIYEJ"/>
        <s v="5570-PTWEH"/>
        <s v="7703-ZEKEF"/>
        <s v="8080-DDEMJ"/>
        <s v="7395-IGJOS"/>
        <s v="5959-BELXA"/>
        <s v="5813-UECBU"/>
        <s v="8444-WRIDW"/>
        <s v="7549-MYGPK"/>
        <s v="7881-EVUAD"/>
        <s v="6356-ELRKD"/>
        <s v="6214-EDAKZ"/>
        <s v="3519-ZKXGG"/>
        <s v="1455-ESIQH"/>
        <s v="3006-XIMLN"/>
        <s v="5536-SLHPM"/>
        <s v="1320-HTRDR"/>
        <s v="9250-WYPLL"/>
        <s v="3488-PGMQJ"/>
        <s v="5644-PDMZC"/>
        <s v="7538-GWHML"/>
        <s v="9430-FRQOC"/>
        <s v="8861-HGGKB"/>
        <s v="1867-BDVFH"/>
        <s v="0117-LFRMW"/>
        <s v="1658-BYGOY"/>
        <s v="2070-FNEXE"/>
        <s v="2761-OCIAX"/>
        <s v="8276-MQBYC"/>
        <s v="6899-PPEEA"/>
        <s v="2232-DMLXU"/>
        <s v="9734-YWGEX"/>
        <s v="0330-IVZHA"/>
        <s v="1428-GTBJJ"/>
        <s v="9019-QVLZD"/>
        <s v="2962-XPMCQ"/>
        <s v="3143-JQEGI"/>
        <s v="4905-JEFDW"/>
        <s v="8761-NSOBC"/>
        <s v="7660-HDPJV"/>
        <s v="3132-TVFDZ"/>
        <s v="5373-SFODM"/>
        <s v="0742-MOABM"/>
        <s v="9101-BWFSS"/>
        <s v="0376-YMCJC"/>
        <s v="7851-WZEKY"/>
        <s v="0224-HJAPT"/>
        <s v="1623-NLDOT"/>
        <s v="2011-TRQYE"/>
        <s v="6158-DWPZT"/>
        <s v="0311-UNPFF"/>
        <s v="0748-RDGGM"/>
        <s v="8260-NGFNY"/>
        <s v="2656-TABEH"/>
        <s v="4282-YMKNA"/>
        <s v="3285-UCQVC"/>
        <s v="9053-JZFKV"/>
        <s v="3190-XFANI"/>
        <s v="4160-AMJTL"/>
        <s v="5357-TZHPP"/>
        <s v="5931-FLJJF"/>
        <s v="3580-REOAC"/>
        <s v="6543-CPZMK"/>
        <s v="3158-MOERK"/>
        <s v="7943-RQCHR"/>
        <s v="1208-DNHLN"/>
        <s v="5949-EBSQK"/>
        <s v="8816-VXNZD"/>
        <s v="2839-RFSQE"/>
        <s v="4877-EVATK"/>
        <s v="8714-EUHJO"/>
        <s v="7762-URZQH"/>
        <s v="9801-GDWGV"/>
        <s v="5143-WMWOG"/>
        <s v="7384-GHBPI"/>
        <s v="4208-UFFGW"/>
        <s v="8644-XLFBW"/>
        <s v="3070-DVEYC"/>
        <s v="7235-NXZCP"/>
        <s v="7752-XUSCI"/>
        <s v="6032-KRXXO"/>
        <s v="2249-YPRNG"/>
        <s v="6121-VZNQB"/>
        <s v="4760-XOHVN"/>
        <s v="4919-MOAVT"/>
        <s v="4745-LSPLO"/>
        <s v="0397-GZBBC"/>
        <s v="2398-YPMUR"/>
        <s v="4124-MMETB"/>
        <s v="5868-CZJDR"/>
        <s v="4529-CKBCL"/>
        <s v="6769-DCQLI"/>
        <s v="0337-CNPZE"/>
        <s v="2876-VBBBL"/>
        <s v="1853-UDXBW"/>
        <s v="3640-PHQXK"/>
        <s v="3207-OYBWH"/>
        <s v="6425-YQLLO"/>
        <s v="3754-DXMRT"/>
        <s v="7137-RYLPP"/>
        <s v="9912-GVSEQ"/>
        <s v="3192-NQECA"/>
        <s v="9367-WXLCH"/>
        <s v="0471-LVHGK"/>
        <s v="7470-MCQTK"/>
        <s v="0235-KGSLC"/>
        <s v="8835-VSDSE"/>
        <s v="0689-NKYLF"/>
        <s v="5616-PRTNT"/>
        <s v="5502-RLUYV"/>
        <s v="1541-ETJZO"/>
        <s v="3669-LVWZB"/>
        <s v="9445-SZLCH"/>
        <s v="0612-RTZZA"/>
        <s v="1075-BGWOH"/>
        <s v="5299-RULOA"/>
        <s v="6393-WRYZE"/>
        <s v="7893-IXHRQ"/>
        <s v="1092-GANHU"/>
        <s v="5445-UTODQ"/>
        <s v="3074-GQWYX"/>
        <s v="1323-OOEPC"/>
        <s v="6857-VWJDT"/>
        <s v="3440-JPSCL"/>
        <s v="5980-NOPLP"/>
        <s v="0156-FVPTA"/>
        <s v="4523-WXCEF"/>
        <s v="1260-TTRXI"/>
        <s v="1447-GIQMR"/>
        <s v="8775-CEBBJ"/>
        <s v="4598-XLKNJ"/>
        <s v="3842-IYKUE"/>
        <s v="7963-GQRMY"/>
        <s v="9804-ICWBG"/>
        <s v="1740-CSDJP"/>
        <s v="0407-BDJKB"/>
        <s v="3683-QKIUE"/>
        <s v="0378-XSZPU"/>
        <s v="6087-MVHJH"/>
        <s v="2612-RRIDN"/>
        <s v="3235-ETOOB"/>
        <s v="5940-NFXKV"/>
        <s v="1213-NGCUN"/>
        <s v="5649-VUKMC"/>
        <s v="6457-GIRWB"/>
        <s v="6235-VDHOM"/>
        <s v="8999-BOHSE"/>
        <s v="4086-YQSNZ"/>
        <s v="9134-CEQMF"/>
        <s v="2815-CPTUL"/>
        <s v="5143-EGQFK"/>
        <s v="3296-SILRA"/>
        <s v="3551-HUAZH"/>
        <s v="4285-GYRQC"/>
        <s v="2691-NZETQ"/>
        <s v="7786-WBJYI"/>
        <s v="1383-EZRWL"/>
        <s v="4971-PUYQO"/>
        <s v="3422-LYEPQ"/>
        <s v="8111-RKSPX"/>
        <s v="6110-OHIHY"/>
        <s v="6394-MFYNG"/>
        <s v="0823-HSCDJ"/>
        <s v="4187-CINZD"/>
        <s v="9490-DFPMD"/>
        <s v="6861-XWTWQ"/>
        <s v="0495-ZBNGW"/>
        <s v="6161-UUUTA"/>
        <s v="4369-HTUIF"/>
        <s v="7136-RVDTZ"/>
        <s v="6599-RCLCJ"/>
        <s v="0680-DFNNY"/>
        <s v="6326-MTTXK"/>
        <s v="6311-UEUME"/>
        <s v="9436-ZBZCT"/>
        <s v="7517-SAWMO"/>
        <s v="6770-XUAGN"/>
        <s v="5419-KLXBN"/>
        <s v="0524-IAVZO"/>
        <s v="1583-IHQZE"/>
        <s v="2636-OHFMN"/>
        <s v="8931-GJJIQ"/>
        <s v="7593-JNWRU"/>
        <s v="2195-ZRVAX"/>
        <s v="4749-VFKVB"/>
        <s v="0564-JJHGS"/>
        <s v="0876-WDUUZ"/>
        <s v="0617-FHSGK"/>
        <s v="4510-HIMLV"/>
        <s v="1725-IQNIY"/>
        <s v="1915-IOFGU"/>
        <s v="4925-LMHOK"/>
        <s v="6892-EZDTG"/>
        <s v="3034-ZBEQN"/>
        <s v="8718-PTMEZ"/>
        <s v="6142-VSJQO"/>
        <s v="3799-ISUZQ"/>
        <s v="7240-ETPTR"/>
        <s v="1522-VVDMG"/>
        <s v="3797-VTIDR"/>
        <s v="3982-XWFZQ"/>
        <s v="6615-ZGEDR"/>
        <s v="2869-ADAWR"/>
        <s v="6906-ANDWJ"/>
        <s v="9412-ARGBX"/>
        <s v="2656-FMOKZ"/>
        <s v="7534-BFESC"/>
        <s v="1374-DMZUI"/>
        <s v="5047-LHVLY"/>
        <s v="4514-GFCFI"/>
        <s v="5130-IEKQT"/>
        <s v="0354-WYROK"/>
        <s v="3318-OSATS"/>
        <s v="9189-JWSHV"/>
        <s v="1112-CUNAO"/>
        <s v="6927-WTFIV"/>
        <s v="6595-YGXIT"/>
        <s v="1389-CXMLU"/>
        <s v="1564-NTYXF"/>
        <s v="1285-OKIPP"/>
        <s v="4959-JOSRX"/>
        <s v="1343-EHPYB"/>
        <s v="0970-ETWGE"/>
        <s v="7133-VBDCG"/>
        <s v="3900-AQPHZ"/>
        <s v="3804-RVTGV"/>
        <s v="5536-RTPWK"/>
        <s v="6270-OMFIW"/>
        <s v="0125-LZQXK"/>
        <s v="1579-KLYDT"/>
        <s v="4030-VPZBD"/>
        <s v="3703-VAVCL"/>
        <s v="9254-RBFON"/>
        <s v="4566-GOLUK"/>
        <s v="4958-GZWIY"/>
        <s v="3571-RFHAR"/>
        <s v="4588-YBNIB"/>
        <s v="5590-BYNII"/>
        <s v="7613-LLQFO"/>
        <s v="7112-OPOTK"/>
        <s v="8229-TNIQA"/>
        <s v="2165-VOEGB"/>
        <s v="2219-MVUSO"/>
        <s v="2873-ZLIWT"/>
        <s v="1455-UGQVH"/>
        <s v="3428-XZMAZ"/>
        <s v="2889-FPWRM"/>
        <s v="8627-EHGIP"/>
        <s v="0511-JTEOY"/>
        <s v="6101-IMRMM"/>
        <s v="8943-URTMR"/>
        <s v="2955-PSXOE"/>
        <s v="9048-JVYVF"/>
        <s v="1902-XBTFB"/>
        <s v="2794-XIMMO"/>
        <s v="7394-FKDNK"/>
        <s v="6331-LWDTQ"/>
        <s v="1597-FZREH"/>
        <s v="0727-IWKVK"/>
        <s v="6437-UKHMV"/>
        <s v="1984-FCOWB"/>
        <s v="4143-OOBWZ"/>
        <s v="4786-UKSNZ"/>
        <s v="9185-TQCVP"/>
        <s v="0702-PGIBZ"/>
        <s v="7551-DACSP"/>
        <s v="1444-VVSGW"/>
        <s v="5712-PTIWW"/>
        <s v="2856-HYAPG"/>
        <s v="7242-QZLXF"/>
        <s v="8976-OQHGT"/>
        <s v="4501-EQDRN"/>
        <s v="6797-LNAQX"/>
        <s v="3346-BRMIS"/>
        <s v="1304-NECVQ"/>
        <s v="3009-JWMPU"/>
        <s v="8357-EQXFO"/>
        <s v="5835-BEQEU"/>
        <s v="0761-AETCS"/>
        <s v="2514-GINMM"/>
        <s v="2027-FECZV"/>
        <s v="6331-EWIEB"/>
        <s v="6386-SZZKH"/>
        <s v="7638-QVMVY"/>
        <s v="6379-RXJRQ"/>
        <s v="5906-CVLHP"/>
        <s v="2403-BCASL"/>
        <s v="8327-LZKAS"/>
        <s v="8775-LHDJH"/>
        <s v="6230-BSUXY"/>
        <s v="5650-VDUDS"/>
        <s v="6641-XRPSU"/>
        <s v="5669-SRAIP"/>
        <s v="0772-GYEQQ"/>
        <s v="4317-VTEOA"/>
        <s v="7716-YTYHG"/>
        <s v="0519-XUZJU"/>
        <s v="6618-RYATB"/>
        <s v="6513-EECDB"/>
        <s v="8000-REIQB"/>
        <s v="9667-EQRXU"/>
        <s v="3398-FSHON"/>
        <s v="0723-DRCLG"/>
        <s v="2472-OVKUP"/>
        <s v="4237-RLAQD"/>
        <s v="3523-QRQLL"/>
        <s v="7594-RQHXR"/>
        <s v="0133-BMFZO"/>
        <s v="8601-QACRS"/>
        <s v="9821-POOTN"/>
        <s v="0067-DKWBL"/>
        <s v="8017-LXHFA"/>
        <s v="1029-QFBEN"/>
        <s v="3806-DXQOM"/>
        <s v="1143-NMNQJ"/>
        <s v="3763-GCZHZ"/>
        <s v="1322-AGOQM"/>
        <s v="1142-WACZW"/>
        <s v="5597-GLBUC"/>
        <s v="8854-CCVSQ"/>
        <s v="7270-BDIOA"/>
        <s v="6861-OKBCE"/>
        <s v="4817-QRJSX"/>
        <s v="7273-TEFQD"/>
        <s v="4554-YGZIH"/>
        <s v="5565-FILXA"/>
        <s v="0685-MLYYM"/>
        <s v="4883-QICIH"/>
        <s v="0348-SDKOL"/>
        <s v="2612-RANWT"/>
        <s v="7912-SYRQT"/>
        <s v="9095-HFAFX"/>
        <s v="9840-DVNDC"/>
        <s v="8019-ENHXU"/>
        <s v="2754-XBHTB"/>
        <s v="7156-MXBJE"/>
        <s v="3146-MSEGF"/>
        <s v="4767-HZZHQ"/>
        <s v="7606-BPHHN"/>
        <s v="7251-LJBQN"/>
        <s v="4782-OSFXZ"/>
        <s v="9819-FBNSV"/>
        <s v="7629-WFGLW"/>
        <s v="0786-IVLAW"/>
        <s v="8734-DKSTZ"/>
        <s v="3957-HHLMR"/>
        <s v="9548-LIGTA"/>
        <s v="4320-QMLLA"/>
        <s v="4102-HLENU"/>
        <s v="7898-PDWQE"/>
        <s v="9995-HOTOH"/>
        <s v="8189-HBVRW"/>
        <s v="0727-BNRLG"/>
        <s v="3062-ICYZQ"/>
        <s v="9894-QMIMJ"/>
        <s v="1057-FOGLZ"/>
        <s v="0839-JTCUD"/>
        <s v="2333-KWEWW"/>
        <s v="5781-BKHOP"/>
        <s v="3251-YMVWZ"/>
        <s v="8857-CUPFQ"/>
        <s v="4647-MUZON"/>
        <s v="9938-TKDGL"/>
        <s v="0129-KPTWJ"/>
        <s v="1064-FBXNK"/>
        <s v="8993-IZEUX"/>
        <s v="5424-RLQLC"/>
        <s v="9770-KXGQU"/>
        <s v="2270-CHBFN"/>
        <s v="2805-AUFQN"/>
        <s v="7435-ZNUYY"/>
        <s v="0864-FVJNJ"/>
        <s v="4891-NLUBA"/>
        <s v="0048-PIHNL"/>
        <s v="9928-BZVLZ"/>
        <s v="8456-QDAVC"/>
        <s v="2682-KEVRP"/>
        <s v="3982-DQLUS"/>
        <s v="2675-DHUTR"/>
        <s v="8755-IWJHN"/>
        <s v="7515-LODFU"/>
        <s v="1658-XUHBX"/>
        <s v="2452-MRMZF"/>
        <s v="5481-NTDOH"/>
        <s v="5248-YGIJN"/>
        <s v="6728-DKUCO"/>
        <s v="2393-DIVAI"/>
        <s v="2800-VEQXM"/>
        <s v="0971-QIFJK"/>
        <s v="5370-IIVVL"/>
        <s v="7560-QRBXH"/>
        <s v="1696-MZVAU"/>
        <s v="2348-KCJLT"/>
        <s v="8532-UEFWH"/>
        <s v="0234-TEVTT"/>
        <s v="0679-TDGAK"/>
        <s v="4531-AUZNK"/>
        <s v="1498-NHTLT"/>
        <s v="8710-YGLWG"/>
        <s v="2550-AEVRU"/>
        <s v="0237-YFUTL"/>
        <s v="6762-QVYJO"/>
        <s v="7777-UNYHB"/>
        <s v="4116-IQRFR"/>
        <s v="9070-BCKQP"/>
        <s v="3370-GQEAL"/>
        <s v="6538-POCHL"/>
        <s v="6603-YRDCJ"/>
        <s v="6859-RKMZJ"/>
        <s v="2220-IAHLS"/>
        <s v="1452-UZOSF"/>
        <s v="5996-EBTKM"/>
        <s v="5628-RKIFK"/>
        <s v="2900-PHPLN"/>
        <s v="6383-ZTSIW"/>
        <s v="8865-TNMNX"/>
        <s v="3071-VBYPO"/>
        <s v="8992-VONJD"/>
        <s v="8626-PTQGE"/>
        <s v="7916-VCCPB"/>
        <s v="4374-YMUSQ"/>
        <s v="7929-DMBCV"/>
        <s v="6479-OAUSD"/>
        <s v="6543-JXSOO"/>
        <s v="4872-JCVCA"/>
        <s v="5945-AZYHT"/>
        <s v="9099-FTUHS"/>
        <s v="0689-DSXGL"/>
        <s v="4616-EWBNJ"/>
        <s v="5578-NKCXI"/>
        <s v="6993-YCOBK"/>
        <s v="9419-IPPBE"/>
        <s v="7159-FVYPK"/>
        <s v="7634-WSWDB"/>
        <s v="5966-EMAZU"/>
        <s v="7088-FBAWU"/>
        <s v="2252-JHJGE"/>
        <s v="0756-MPZRL"/>
        <s v="1172-VIYBP"/>
        <s v="5982-FPVQN"/>
        <s v="1222-LRYKO"/>
        <s v="7480-SPLEF"/>
        <s v="1830-IPXVJ"/>
        <s v="7542-CYDDM"/>
        <s v="9696-RMYBA"/>
        <s v="7672-VFMXZ"/>
        <s v="3078-ZKNTS"/>
        <s v="2480-EJWYP"/>
        <s v="0869-PAPRP"/>
        <s v="7446-YPODE"/>
        <s v="4948-WBBKL"/>
        <s v="7668-XCFYV"/>
        <s v="8421-WZOOW"/>
        <s v="1754-GKYPY"/>
        <s v="7100-FQPRV"/>
        <s v="8645-KWHJO"/>
        <s v="6859-QNXIQ"/>
        <s v="3196-NVXLZ"/>
        <s v="2483-XSSMZ"/>
        <s v="0929-HYQEW"/>
        <s v="8461-EFQYM"/>
        <s v="1925-GMVBW"/>
        <s v="1960-UYCNN"/>
        <s v="9621-OUPYD"/>
        <s v="0320-DWVTU"/>
        <s v="2351-BKRZW"/>
        <s v="7663-CUXZB"/>
        <s v="8205-VSLRB"/>
        <s v="7820-ZYGNY"/>
        <s v="1548-ARAGG"/>
        <s v="7251-XFOIL"/>
        <s v="0264-CNITK"/>
        <s v="7379-FNIUJ"/>
        <s v="9555-SAHUZ"/>
        <s v="6064-ZATLR"/>
        <s v="1025-FALIX"/>
        <s v="1302-TPUBN"/>
        <s v="8668-KNZTI"/>
        <s v="9572-WUKSB"/>
        <s v="0682-USIXD"/>
        <s v="4616-ULAOA"/>
        <s v="2055-SIFSS"/>
        <s v="9971-ZWPBF"/>
        <s v="7537-CBQUZ"/>
        <s v="9577-WJVCQ"/>
        <s v="7471-WNSUF"/>
        <s v="8812-ZRHFP"/>
        <s v="9036-CSKBW"/>
        <s v="9087-EYCPR"/>
        <s v="6890-PFRQX"/>
        <s v="3669-WHAFY"/>
        <s v="5793-YOLJN"/>
        <s v="7176-WIONM"/>
        <s v="7140-ADSMJ"/>
        <s v="0654-PQKDW"/>
        <s v="5480-XTFFL"/>
        <s v="5485-ITNPC"/>
        <s v="1400-WIVLL"/>
        <s v="9522-ZSINC"/>
        <s v="4692-NNQRU"/>
        <s v="6029-CSMJE"/>
        <s v="1814-DKOLC"/>
        <s v="4439-YRNVD"/>
        <s v="3059-NGMXB"/>
        <s v="3891-NLXJB"/>
        <s v="8082-GHXOP"/>
        <s v="2495-TTHBQ"/>
        <s v="3057-VJJQE"/>
        <s v="4475-NVTLU"/>
        <s v="8757-TFHHJ"/>
        <s v="8409-WQJUX"/>
        <s v="9586-JGQKH"/>
        <s v="7750-EYXWZ"/>
        <s v="4676-MQUEA"/>
        <s v="3108-PCCGG"/>
        <s v="3398-GCPMU"/>
        <s v="2277-VWCNI"/>
        <s v="4476-OSWTN"/>
        <s v="9489-DEDVP"/>
        <s v="1090-ESELR"/>
        <s v="6942-LBFDP"/>
        <s v="7945-HLKEA"/>
        <s v="6115-ZTBFQ"/>
        <s v="8480-PPONV"/>
        <s v="1621-YNCJH"/>
        <s v="7892-QVYKW"/>
        <s v="6784-XYJAE"/>
        <s v="8069-RHUXK"/>
        <s v="7765-LWVVH"/>
        <s v="3769-MHZNV"/>
        <s v="4558-CGYCZ"/>
        <s v="0430-IHCDJ"/>
        <s v="1629-DQQVB"/>
        <s v="3724-UCSHY"/>
        <s v="6893-ODYYE"/>
        <s v="5650-YLIBA"/>
        <s v="0016-QLJIS"/>
        <s v="0562-FGDCR"/>
        <s v="6591-QGOYB"/>
        <s v="7621-VPNET"/>
        <s v="5115-GZDEL"/>
        <s v="6284-KMNUF"/>
        <s v="4942-VZZOM"/>
        <s v="4057-FKCZK"/>
        <s v="9391-YZEJW"/>
        <s v="2193-SFWQW"/>
        <s v="3752-CQSJI"/>
        <s v="6994-KERXL"/>
        <s v="0970-QXPXW"/>
        <s v="4849-PYRLQ"/>
        <s v="2388-LAESQ"/>
        <s v="3223-DWFIO"/>
        <s v="0013-SMEOE"/>
        <s v="4176-RELJR"/>
        <s v="4690-PKDQG"/>
        <s v="0731-EBJQB"/>
        <s v="3679-XASPY"/>
        <s v="5524-KHNJP"/>
        <s v="9178-JHUVJ"/>
        <s v="7018-WBJNK"/>
        <s v="6614-FHDBO"/>
        <s v="7520-HQWJU"/>
        <s v="1710-RCXUS"/>
        <s v="9944-AEXBM"/>
        <s v="6077-BDPXA"/>
        <s v="4741-WWJQZ"/>
        <s v="0562-KBDVM"/>
        <s v="5724-BIDBU"/>
        <s v="5127-BZENZ"/>
        <s v="2155-AMQRX"/>
        <s v="5802-ADBRC"/>
        <s v="4312-GVYNH"/>
        <s v="7176-WRTNX"/>
        <s v="3227-WLKLI"/>
        <s v="8198-RKSZG"/>
        <s v="2792-LSHWX"/>
        <s v="7599-NTMDP"/>
        <s v="1728-BQDMA"/>
        <s v="1810-BOHSY"/>
        <s v="0570-BFQHT"/>
        <s v="1085-LDWAM"/>
        <s v="6137-MFAJN"/>
        <s v="2897-DOVND"/>
        <s v="8008-OTEZX"/>
        <s v="4778-IZARL"/>
        <s v="4676-WLUHT"/>
        <s v="5606-AMZBO"/>
        <s v="8815-LMFLX"/>
        <s v="5073-RZGBK"/>
        <s v="6075-QMNRR"/>
        <s v="9842-EFSYY"/>
        <s v="0060-FUALY"/>
        <s v="7017-VFULY"/>
        <s v="6502-KUGLL"/>
        <s v="6283-GITPX"/>
        <s v="9227-YBAXE"/>
        <s v="6469-QJKZW"/>
        <s v="2896-TBNBE"/>
        <s v="9958-MEKUC"/>
        <s v="8999-EXMNO"/>
        <s v="0902-RFHOF"/>
        <s v="8735-DCXNF"/>
        <s v="1785-BPHTP"/>
        <s v="2371-KFUOG"/>
        <s v="6797-UCJHZ"/>
        <s v="9489-UTFKA"/>
        <s v="7636-OWBPG"/>
        <s v="9029-FEGVJ"/>
        <s v="7590-VHVEG"/>
        <s v="7781-HVGMK"/>
        <s v="3234-VKACU"/>
        <s v="8917-FAEMR"/>
        <s v="9553-DLCLU"/>
        <s v="2616-FLVQC"/>
        <s v="6198-ZFIOJ"/>
        <s v="5302-BDJNT"/>
        <s v="2812-SFXMJ"/>
        <s v="6637-KYRCV"/>
        <s v="7639-OPLNG"/>
        <s v="9079-LWTFD"/>
        <s v="8957-THMOA"/>
        <s v="7205-BAIAD"/>
        <s v="7401-JIXNM"/>
        <s v="5380-XPJNZ"/>
        <s v="6131-FOYAS"/>
        <s v="8780-YRMTT"/>
        <s v="8559-WNQZS"/>
        <s v="6838-HVLXG"/>
        <s v="4323-ELYYB"/>
        <s v="9626-VFRGG"/>
        <s v="8788-DOXSU"/>
        <s v="5208-FVQKB"/>
        <s v="5939-XAIXZ"/>
        <s v="2252-ISRNH"/>
        <s v="8218-FFJDS"/>
        <s v="7321-ZNSLA"/>
        <s v="3162-ZJZFU"/>
        <s v="0303-WMMRN"/>
        <s v="4456-RHSNB"/>
        <s v="0623-GDISB"/>
        <s v="9386-LDCZR"/>
        <s v="4853-OITSN"/>
        <s v="2516-XSJKX"/>
        <s v="1090-PYKCI"/>
        <s v="9074-KGVOX"/>
        <s v="3278-FSIXX"/>
        <s v="4310-KEDTB"/>
        <s v="8722-PRFDV"/>
        <s v="3292-PBZEJ"/>
        <s v="4119-ZYPZY"/>
        <s v="8169-SAEJD"/>
        <s v="8108-UXRQN"/>
        <s v="4549-ZDQYY"/>
        <s v="9445-ZUEQE"/>
        <s v="2146-EGVDT"/>
        <s v="3973-SKMLN"/>
        <s v="1452-VOQCH"/>
        <s v="6967-QIQRV"/>
        <s v="6103-BOCOU"/>
        <s v="3318-ISQFQ"/>
        <s v="6791-YBNAK"/>
        <s v="4598-ZADCK"/>
        <s v="7690-KPNCU"/>
        <s v="8970-ANWXO"/>
        <s v="7696-CFTAT"/>
        <s v="7409-JURKQ"/>
        <s v="4957-TIALW"/>
        <s v="8197-BFWVU"/>
        <s v="6974-DAFLI"/>
        <s v="0310-SUCIN"/>
        <s v="0739-UUAJR"/>
        <s v="3617-XLSGQ"/>
        <s v="6479-VDGRK"/>
        <s v="9861-PDSZP"/>
        <s v="7766-CLTIC"/>
        <s v="5032-MIYKT"/>
        <s v="2207-RYYRL"/>
        <s v="3950-VPYJB"/>
        <s v="8050-WYBND"/>
        <s v="3197-NNYNB"/>
        <s v="0442-TDYUO"/>
        <s v="6656-GULJQ"/>
        <s v="6103-QCKFX"/>
        <s v="0827-ITJPH"/>
        <s v="6848-HJTXY"/>
        <s v="6633-SYEUS"/>
        <s v="1779-PWPMG"/>
        <s v="7005-CYUIL"/>
        <s v="2307-FYNNL"/>
        <s v="7206-PQBBZ"/>
        <s v="9481-IEBZY"/>
        <s v="0916-QOFDP"/>
        <s v="5327-XOKKY"/>
        <s v="6121-TNHBO"/>
        <s v="2907-ILJBN"/>
        <s v="0750-EBAIU"/>
        <s v="0139-IVFJG"/>
        <s v="9127-FHJBZ"/>
        <s v="6265-FRMTQ"/>
        <s v="6439-LAJXL"/>
        <s v="3253-HKOKL"/>
        <s v="6184-DYUOB"/>
        <s v="6114-TCFID"/>
        <s v="1849-RJYIG"/>
        <s v="7629-WIXZF"/>
        <s v="5445-GLVOT"/>
        <s v="1015-JPFYW"/>
        <s v="0208-BPQEJ"/>
        <s v="1698-XFZCI"/>
        <s v="7421-ZLUPA"/>
        <s v="0056-EPFBG"/>
        <s v="4560-WQAQW"/>
        <s v="6171-ZTVYB"/>
        <s v="9495-REDIY"/>
        <s v="5701-GUXDC"/>
        <s v="6551-VLJMV"/>
        <s v="6051-PTVNS"/>
        <s v="0440-MOGPM"/>
        <s v="3043-SUDUA"/>
        <s v="1929-ZCBHE"/>
        <s v="0872-CASZJ"/>
        <s v="3898-BSJYF"/>
        <s v="1545-ACTAS"/>
        <s v="7020-OZKXZ"/>
        <s v="2931-VUVJN"/>
        <s v="2195-VVRJF"/>
        <s v="5397-TUPSH"/>
        <s v="2186-QZEYA"/>
        <s v="5216-WASFJ"/>
        <s v="4501-UYKBC"/>
        <s v="3258-SANFR"/>
        <s v="4726-DLWQN"/>
        <s v="2273-QCKXA"/>
        <s v="0945-TSONX"/>
        <s v="3482-ABPKK"/>
        <s v="4312-KFRXN"/>
        <s v="1410-RSCMR"/>
        <s v="9199-PWQVC"/>
        <s v="4198-VFOEA"/>
        <s v="2625-TRCZQ"/>
        <s v="8819-WFGGJ"/>
        <s v="2720-FVBQP"/>
        <s v="7801-CEDNV"/>
        <s v="7328-OWMOM"/>
        <s v="7579-KKLOE"/>
        <s v="1215-VFYVK"/>
        <s v="3987-KQDDU"/>
        <s v="9224-VTYID"/>
        <s v="9052-DHNKM"/>
        <s v="1063-DHQJF"/>
        <s v="9501-UKKNL"/>
        <s v="7691-KGKGP"/>
        <s v="0374-AACSZ"/>
        <s v="5214-NLTIT"/>
        <s v="8474-UMLNT"/>
        <s v="4123-DVHPH"/>
        <s v="2824-DXNKN"/>
        <s v="9499-XPZXM"/>
        <s v="2878-DHMIN"/>
        <s v="8639-NHQEI"/>
        <s v="2535-PBCGC"/>
        <s v="1431-CYWMH"/>
        <s v="2194-IIQOF"/>
        <s v="6888-SBYAI"/>
        <s v="2988-QRAJY"/>
        <s v="9746-YKGXB"/>
        <s v="5681-LLOEI"/>
        <s v="4868-AADLV"/>
        <s v="5781-RFZRP"/>
        <s v="8584-KMVXD"/>
        <s v="4656-CAURT"/>
        <s v="2293-IJWPS"/>
        <s v="6250-CGGUN"/>
        <s v="3569-EDBPQ"/>
        <s v="8605-ITULD"/>
        <s v="8402-EIVQS"/>
        <s v="6164-HXUGH"/>
        <s v="6484-LATFU"/>
        <s v="7587-AOVVU"/>
        <s v="4393-OBCRR"/>
        <s v="0585-EGDDA"/>
        <s v="7109-CQYUZ"/>
        <s v="5473-KHBPS"/>
        <s v="4063-EIKNQ"/>
        <s v="1545-JFUML"/>
        <s v="1353-GHZOS"/>
        <s v="3011-WQKSZ"/>
        <s v="5566-SOEZD"/>
        <s v="0899-WZRSD"/>
        <s v="3785-NRHYR"/>
        <s v="9500-WBGRP"/>
        <s v="5975-BAICR"/>
        <s v="4819-HJPIW"/>
        <s v="5060-TQUQN"/>
        <s v="6976-BWGLQ"/>
        <s v="4710-NKCAW"/>
        <s v="5760-WRAHC"/>
        <s v="4332-MUOEZ"/>
        <s v="9522-BNTHX"/>
        <s v="9699-UBQFS"/>
        <s v="4622-YNKIJ"/>
        <s v="9167-APMXZ"/>
        <s v="6348-SNFUS"/>
        <s v="6778-JFCMK"/>
        <s v="1266-NZYUI"/>
        <s v="7147-AYBAA"/>
        <s v="0343-QLUZP"/>
        <s v="2040-XBAVJ"/>
        <s v="2243-FNMMI"/>
        <s v="2178-PMGCJ"/>
        <s v="8267-KFGYD"/>
        <s v="7175-NTIXE"/>
        <s v="1038-RQOST"/>
        <s v="3082-VQXNH"/>
        <s v="7029-IJEJK"/>
        <s v="7047-FWEYA"/>
        <s v="7346-MEDWM"/>
        <s v="6377-WHAOX"/>
        <s v="6133-OZILE"/>
        <s v="4188-PCPIG"/>
        <s v="6233-HXJMX"/>
        <s v="6733-LRIZX"/>
        <s v="5438-QMDDL"/>
        <s v="8969-PRHFK"/>
        <s v="9558-IHEZX"/>
        <s v="1471-GIQKQ"/>
        <s v="7025-WCBNE"/>
        <s v="2176-LVPNX"/>
        <s v="4238-HFHSN"/>
        <s v="1636-NTNCO"/>
        <s v="4282-ACRXS"/>
        <s v="4811-JBUVU"/>
        <s v="6655-LHBYW"/>
        <s v="0486-LGCCH"/>
        <s v="6464-KEXXH"/>
        <s v="5183-SNMJQ"/>
        <s v="5433-KYGHE"/>
        <s v="1216-JWVUX"/>
        <s v="1171-TYKUR"/>
        <s v="5504-WSIUR"/>
        <s v="1488-PBLJN"/>
        <s v="1216-BGTSP"/>
        <s v="1784-EZDKJ"/>
        <s v="1810-MVMAI"/>
        <s v="2770-NSVDG"/>
        <s v="3259-QMXUN"/>
        <s v="4702-HDRKD"/>
        <s v="1536-YHDOE"/>
        <s v="7527-QNRUS"/>
        <s v="3082-YVEKW"/>
        <s v="0412-UCCNP"/>
        <s v="9065-ZCPQX"/>
        <s v="3639-XJHKQ"/>
        <s v="9541-ZPSEA"/>
        <s v="8741-LQOBK"/>
        <s v="7508-DQAKK"/>
        <s v="2192-CKRLV"/>
        <s v="3088-LHEFH"/>
        <s v="0114-PEGZZ"/>
        <s v="4994-OBRSZ"/>
        <s v="6928-ONTRW"/>
        <s v="2676-SSLTO"/>
        <s v="4724-WXVWF"/>
        <s v="4316-XCSLJ"/>
        <s v="5716-LIBJC"/>
        <s v="8465-SBRXP"/>
        <s v="0015-UOCOJ"/>
        <s v="6486-LHTMA"/>
        <s v="7130-CTCUS"/>
        <s v="7524-VRLPL"/>
        <s v="8348-JLBUG"/>
        <s v="3898-GUYTS"/>
        <s v="3908-MKIMJ"/>
        <s v="9926-PJHDQ"/>
        <s v="4335-BSMJS"/>
        <s v="8659-IOOPU"/>
        <s v="9470-XCCEM"/>
        <s v="4138-NAXED"/>
        <s v="3061-BCKYI"/>
        <s v="8378-LKJAF"/>
        <s v="5829-NVSQN"/>
        <s v="5639-NTUPK"/>
        <s v="0541-FITGH"/>
        <s v="4770-UEZOX"/>
        <s v="0384-LPITE"/>
        <s v="8498-XXGWA"/>
        <s v="4318-RAJVY"/>
        <s v="9313-CDOGY"/>
        <s v="1207-BLKSA"/>
        <s v="5399-ZIMKF"/>
        <s v="6087-YPWHO"/>
        <s v="1709-EJDOX"/>
        <s v="9548-LERKT"/>
        <s v="8441-SHIPE"/>
        <s v="6689-VRRTK"/>
        <s v="4840-ORQXB"/>
        <s v="6723-WSNTY"/>
        <s v="4118-CEVPF"/>
        <s v="2378-HTWFW"/>
        <s v="1215-FIGMP"/>
        <s v="5122-CYFXA"/>
        <s v="8266-VBFQL"/>
        <s v="1910-FMXJM"/>
        <s v="6900-RBKER"/>
        <s v="1907-YLNYW"/>
        <s v="8999-YPYBV"/>
        <s v="4751-ERMAN"/>
        <s v="2581-VKIRT"/>
        <s v="4815-YOSUK"/>
        <s v="6770-UAYGJ"/>
        <s v="9548-ZMVTX"/>
        <s v="5609-IMCGG"/>
        <s v="3470-OBUET"/>
        <s v="4644-PIZRT"/>
        <s v="8908-SLFCJ"/>
        <s v="6609-MXJHJ"/>
        <s v="7868-BGSZA"/>
        <s v="2525-GVKQU"/>
        <s v="3716-LRGXK"/>
        <s v="3606-SBKRY"/>
        <s v="6937-GCDGQ"/>
        <s v="3594-KADLU"/>
        <s v="5760-FXFVO"/>
        <s v="1043-UXOVO"/>
        <s v="1600-DILPE"/>
        <s v="9746-MDMBK"/>
        <s v="1627-AFWVJ"/>
        <s v="5124-EOGYE"/>
        <s v="2455-USLMV"/>
        <s v="9127-QRZMH"/>
        <s v="3407-JMJQQ"/>
        <s v="0506-YLVKJ"/>
        <s v="0980-PVMRC"/>
        <s v="3644-QXEHN"/>
        <s v="9828-QHFBK"/>
        <s v="7853-OETYL"/>
        <s v="9767-FFLEM"/>
        <s v="7789-HKSBS"/>
        <s v="3402-XRIUO"/>
        <s v="0537-QYZZN"/>
        <s v="2604-IJPDU"/>
        <s v="4472-LVYGI"/>
        <s v="5730-DBDSI"/>
        <s v="4189-NAKJS"/>
        <s v="0080-OROZO"/>
        <s v="7182-OVLBJ"/>
        <s v="0121-SNYRK"/>
        <s v="0404-AHASP"/>
        <s v="8401-EMUWF"/>
        <s v="4890-VMUAV"/>
        <s v="5555-RNPGT"/>
        <s v="7101-HRBLJ"/>
        <s v="1926-QUZNN"/>
        <s v="9018-PCIOK"/>
        <s v="0603-OLQDC"/>
        <s v="6738-ISCBM"/>
        <s v="2227-JRSJX"/>
        <s v="9274-UARKJ"/>
        <s v="2432-TFSMK"/>
        <s v="3717-LNXKW"/>
        <s v="3374-TTZTK"/>
        <s v="6349-JDHQP"/>
        <s v="2580-ATZSQ"/>
        <s v="7823-JSOAG"/>
        <s v="4378-MYPGO"/>
        <s v="5135-RDDQL"/>
        <s v="6166-YIPFO"/>
        <s v="2257-BOVXD"/>
        <s v="6630-UJZMY"/>
        <s v="4829-ZLJTK"/>
        <s v="6963-EZQEE"/>
        <s v="4039-PIMHX"/>
        <s v="9355-NPPFS"/>
        <s v="7301-ABVAD"/>
        <s v="4431-EDMIQ"/>
        <s v="8270-RKSAP"/>
        <s v="1456-TWCGB"/>
        <s v="7876-AEHIG"/>
        <s v="3199-NPKCN"/>
        <s v="3261-CQXOL"/>
        <s v="7649-SIJJF"/>
        <s v="9170-ARBTB"/>
        <s v="4945-RVMTE"/>
        <s v="5977-CKHON"/>
        <s v="8205-MQUGY"/>
        <s v="9207-ZPANB"/>
        <s v="3518-PZXZQ"/>
        <s v="0581-MDMPW"/>
        <s v="0106-UGRDO"/>
        <s v="0840-DFEZH"/>
        <s v="9576-SYUHJ"/>
        <s v="0670-ANMUU"/>
        <s v="2129-ALKBS"/>
        <s v="6629-LADHQ"/>
        <s v="0019-GFNTW"/>
        <s v="5153-LXKDT"/>
        <s v="0595-ITUDF"/>
        <s v="1482-OXZSY"/>
        <s v="8547-NSBBO"/>
        <s v="0847-HGRML"/>
        <s v="6933-VLYFX"/>
        <s v="0383-CLDDA"/>
        <s v="2504-DSHIH"/>
        <s v="3351-NGXYI"/>
        <s v="2123-AGEEN"/>
        <s v="0723-VSOBE"/>
        <s v="5913-INRQV"/>
        <s v="7410-OIEDU"/>
        <s v="0699-NDKJM"/>
        <s v="7017-VFHAY"/>
        <s v="2080-SRCDE"/>
        <s v="6549-NNDYT"/>
        <s v="7126-RBHSD"/>
        <s v="9788-YTFGE"/>
        <s v="2361-FJWNO"/>
        <s v="0602-DDUML"/>
        <s v="4452-ROHMO"/>
        <s v="8383-SGHJU"/>
        <s v="1049-FYSYG"/>
        <s v="5622-UEJFI"/>
        <s v="1930-QPBVZ"/>
        <s v="5038-ETMLM"/>
        <s v="1729-VLAZJ"/>
        <s v="6986-IXNDM"/>
        <s v="7446-KQISO"/>
        <s v="6481-LXPWL"/>
        <s v="2121-JAFOM"/>
        <s v="9351-LZYGF"/>
        <s v="3873-WOSBC"/>
        <s v="1156-ZFYDO"/>
        <s v="6854-EXGSF"/>
        <s v="1270-XKUCC"/>
        <s v="4273-MBHYA"/>
        <s v="3863-QSTYI"/>
        <s v="0336-KXKFK"/>
        <s v="7153-CHRBV"/>
        <s v="7560-QJAVJ"/>
        <s v="9979-RGMZT"/>
        <s v="2843-CQMEG"/>
        <s v="9052-VKDUW"/>
        <s v="3219-JQRSL"/>
        <s v="7322-OCWHC"/>
        <s v="6360-SVNWV"/>
        <s v="4023-RTIQM"/>
        <s v="7469-LKBCI"/>
        <s v="4376-KFVRS"/>
        <s v="2753-JMMCV"/>
        <s v="6007-TCTST"/>
        <s v="0810-DHDBD"/>
        <s v="7321-VGNKU"/>
        <s v="5377-NDTOU"/>
        <s v="7459-IMVYU"/>
        <s v="5110-CHOPY"/>
        <s v="3778-FOAQW"/>
        <s v="9891-NQDBD"/>
        <s v="4947-DSMXK"/>
        <s v="1110-KYLGQ"/>
        <s v="3572-UOLYZ"/>
        <s v="4177-JPDFU"/>
        <s v="1345-ZUKID"/>
        <s v="4893-GYUJU"/>
        <s v="2831-EBWRN"/>
        <s v="0975-UYDTX"/>
        <s v="7306-YDSOI"/>
        <s v="1686-STUHN"/>
        <s v="6537-QLGEX"/>
        <s v="6211-WWLTF"/>
        <s v="9732-OUYRN"/>
        <s v="2931-SVLTV"/>
        <s v="5372-FBKBN"/>
        <s v="7975-JMZNT"/>
        <s v="3884-UEBXB"/>
        <s v="8510-BBWMU"/>
        <s v="1439-LCGVL"/>
        <s v="7269-JISCY"/>
        <s v="2056-EVGZL"/>
        <s v="0394-YONDK"/>
        <s v="1716-LSAMB"/>
        <s v="7401-RUBNK"/>
        <s v="2905-KFQUV"/>
        <s v="1414-YADCW"/>
        <s v="9782-LGXMC"/>
        <s v="4129-LYCOI"/>
        <s v="3413-BMNZE"/>
        <s v="0221-WMXNQ"/>
        <s v="7134-MJPDY"/>
        <s v="2277-DJJDL"/>
        <s v="5671-UUNXD"/>
        <s v="6217-KDYWC"/>
        <s v="0795-LAFGP"/>
        <s v="9931-KGHOA"/>
        <s v="7564-GHCVB"/>
        <s v="7595-EHCDL"/>
        <s v="4381-MHQDC"/>
        <s v="9871-ELEYA"/>
        <s v="9968-FFVVH"/>
        <s v="2773-MADBQ"/>
        <s v="5141-ZUVBH"/>
        <s v="3638-DIMPH"/>
        <s v="1699-UOTXU"/>
        <s v="5465-BUBFA"/>
        <s v="4521-WFJAI"/>
        <s v="0701-TJSEF"/>
        <s v="9138-EFSMO"/>
        <s v="4781-ZXYGU"/>
        <s v="8705-DWKTI"/>
        <s v="4092-OFQZS"/>
        <s v="8878-RYUKI"/>
        <s v="0361-HJRDX"/>
        <s v="7753-USQYQ"/>
        <s v="5696-CEIQJ"/>
        <s v="6332-FBZRI"/>
        <s v="3795-CAWEX"/>
        <s v="7242-EDTYC"/>
        <s v="3865-QBWSJ"/>
        <s v="9402-ORRAH"/>
        <s v="3740-RLMVT"/>
        <s v="6572-ADKRS"/>
        <s v="0285-INHLN"/>
        <s v="8345-MVDYC"/>
        <s v="5149-QYTTU"/>
        <s v="9297-FVVDH"/>
        <s v="6650-BWFRT"/>
        <s v="6901-GOGZG"/>
        <s v="6585-WCEWR"/>
        <s v="9838-BFCQT"/>
        <s v="1985-MBRYP"/>
        <s v="5294-IMHHT"/>
        <s v="2150-WLKUW"/>
        <s v="6701-YVNQG"/>
        <s v="5457-COLHT"/>
        <s v="0377-JBKKT"/>
        <s v="3486-HOOGQ"/>
        <s v="8513-OLYGY"/>
        <s v="9507-HSMMZ"/>
        <s v="7570-WELNY"/>
        <s v="9638-JIQYA"/>
        <s v="6725-TPKJO"/>
        <s v="8224-UAXBZ"/>
        <s v="5012-YSPJJ"/>
        <s v="6598-KELSS"/>
        <s v="2055-BFOCC"/>
        <s v="4135-FRWKJ"/>
        <s v="8752-IMQOS"/>
        <s v="5642-MHDQT"/>
        <s v="9777-IQHWP"/>
        <s v="5787-KXGIY"/>
        <s v="0774-IFUVM"/>
        <s v="3084-DOWLE"/>
        <s v="3211-AAPKX"/>
        <s v="5899-OUVKV"/>
        <s v="6979-TNDEU"/>
        <s v="4737-AQCPU"/>
        <s v="3318-NMQXL"/>
        <s v="1022-RKXDR"/>
        <s v="0058-EVZWM"/>
        <s v="3401-URHDA"/>
        <s v="9909-DFRJA"/>
        <s v="3694-GLTJM"/>
        <s v="8106-GWQOK"/>
        <s v="9385-NXKDA"/>
        <s v="1335-MXCSE"/>
        <s v="6174-NRBTZ"/>
        <s v="0440-QEXBZ"/>
        <s v="6624-JDRDS"/>
        <s v="2716-GFZOR"/>
        <s v="1850-AKQEP"/>
        <s v="1240-HCBOH"/>
        <s v="8350-NYMVI"/>
        <s v="9058-MJLZC"/>
        <s v="0052-DCKON"/>
        <s v="1848-LBZHY"/>
        <s v="5118-MUEYH"/>
        <s v="7049-GKVZY"/>
        <s v="8331-ZXFOE"/>
        <s v="7609-NRNCA"/>
        <s v="8033-VCZGH"/>
        <s v="6308-CQRBU"/>
        <s v="1768-HNVGJ"/>
        <s v="9309-BZGNT"/>
        <s v="5590-ZSKRV"/>
        <s v="3077-RSNTJ"/>
        <s v="7129-AZJDE"/>
        <s v="5240-CAOYT"/>
        <s v="6663-JOCQO"/>
        <s v="5575-TPIZQ"/>
        <s v="3487-EARAT"/>
        <s v="8717-VCTXJ"/>
        <s v="6682-VCIXC"/>
        <s v="1084-MNSMJ"/>
        <s v="3533-UVMOM"/>
        <s v="1298-PHBTI"/>
        <s v="1568-LJSZU"/>
        <s v="7369-TRPFD"/>
        <s v="4335-UPJSI"/>
        <s v="1136-XGEQU"/>
        <s v="6645-MXQJT"/>
        <s v="1784-BXEFA"/>
        <s v="7197-VOJMM"/>
        <s v="0396-HUJBP"/>
        <s v="4450-DLLMH"/>
        <s v="6473-ULUHT"/>
        <s v="8328-SKJNO"/>
        <s v="8104-OSKWT"/>
        <s v="1395-WSWXR"/>
        <s v="5055-BRMNE"/>
        <s v="4338-EYCER"/>
        <s v="2284-VFLKH"/>
        <s v="5177-RVZNU"/>
        <s v="0089-IIQKO"/>
        <s v="1699-TLDLZ"/>
        <s v="5840-NVDCG"/>
        <s v="2927-CVULT"/>
        <s v="9715-WZCLW"/>
        <s v="7139-JZFVG"/>
        <s v="9705-ZJBCG"/>
        <s v="1121-QSIVB"/>
        <s v="8318-LCNBW"/>
        <s v="6260-XLACS"/>
        <s v="8204-TIFGJ"/>
        <s v="7989-VCQOH"/>
        <s v="8782-NUUOL"/>
        <s v="9644-UMGQA"/>
        <s v="2164-SOQXL"/>
        <s v="2523-EWWZL"/>
        <s v="0224-RLWWD"/>
        <s v="4706-DGAHW"/>
        <s v="5315-CKEQK"/>
        <s v="0924-BJCRC"/>
        <s v="7472-EQOAV"/>
        <s v="6646-JPPHA"/>
        <s v="4697-LUPSU"/>
        <s v="9778-OGKQZ"/>
        <s v="1663-MHLHE"/>
        <s v="9917-KWRBE"/>
        <s v="7623-HKYRK"/>
        <s v="8868-GAGIO"/>
        <s v="6997-UVGOX"/>
        <s v="9674-EHPPG"/>
        <s v="2439-QKJUL"/>
        <s v="0396-YCHWO"/>
        <s v="6685-GBWJZ"/>
        <s v="8690-ZVLCL"/>
        <s v="8039-EQPIM"/>
        <s v="3129-AAQOU"/>
        <s v="3525-DVKFN"/>
        <s v="0961-ZWLVI"/>
        <s v="9298-WGMRW"/>
        <s v="7808-DVWEP"/>
        <s v="6954-OOYZZ"/>
        <s v="0365-TRTPY"/>
        <s v="7609-YBPXG"/>
        <s v="8963-MQVYN"/>
        <s v="8661-BOYNW"/>
        <s v="2338-BQEZT"/>
        <s v="0708-LGSMF"/>
        <s v="3640-JQGJG"/>
        <s v="6300-BWMJX"/>
        <s v="9710-NJERN"/>
        <s v="0356-OBMAC"/>
        <s v="5897-ZYEKH"/>
        <s v="0442-ZXKVS"/>
        <s v="5439-WIKXB"/>
        <s v="3055-OYMSE"/>
        <s v="8905-IAZPF"/>
        <s v="3716-UVSPD"/>
        <s v="1096-ADRUX"/>
        <s v="8755-OGKNA"/>
        <s v="8405-IGQFX"/>
        <s v="0862-PRCBS"/>
        <s v="5709-LVOEQ"/>
        <s v="3156-QLHBO"/>
        <s v="8259-NFJTV"/>
        <s v="3307-TLCUD"/>
        <s v="6519-CFDBX"/>
        <s v="8966-KZXXA"/>
        <s v="7878-JGDKK"/>
        <s v="5472-CVMDX"/>
        <s v="7771-CFQRQ"/>
        <s v="3345-JHUEO"/>
        <s v="9357-UJRUN"/>
        <s v="3148-AOIQT"/>
        <s v="4837-PZTIC"/>
        <s v="7032-LMBHI"/>
        <s v="7964-YESJC"/>
        <s v="8582-KRHPJ"/>
        <s v="2789-CZANW"/>
        <s v="2607-FBDFF"/>
        <s v="4732-RRJZC"/>
        <s v="9128-CPXKI"/>
        <s v="0292-WEGCH"/>
        <s v="2676-OXPPQ"/>
        <s v="3703-TTEPD"/>
        <s v="2279-AXJJK"/>
        <s v="3705-RHRFR"/>
        <s v="1177-XZBJL"/>
        <s v="7815-PDTHL"/>
        <s v="6128-AQBMT"/>
        <s v="0118-JPNOY"/>
        <s v="0959-WHOKV"/>
        <s v="7102-JJVTX"/>
        <s v="9385-EHGDO"/>
        <s v="2088-IEBAU"/>
        <s v="0742-LAFQK"/>
        <s v="3088-FVYWK"/>
        <s v="5898-IGSLP"/>
        <s v="0604-THJFP"/>
        <s v="6921-OZMFH"/>
        <s v="6510-UPNKS"/>
        <s v="6485-QXWWE"/>
        <s v="3521-HTQTV"/>
        <s v="4967-WPNCF"/>
        <s v="3133-PZNSR"/>
        <s v="0820-FNRNX"/>
        <s v="8454-AATJP"/>
        <s v="6351-SCJKT"/>
        <s v="6366-XIVKZ"/>
        <s v="9938-EKRGF"/>
        <s v="6923-AQONU"/>
        <s v="3537-HPKQT"/>
        <s v="0064-YIJGF"/>
        <s v="5600-KTXFM"/>
        <s v="2476-YGEFM"/>
        <s v="3086-RUCRN"/>
        <s v="9415-ZNBSX"/>
        <s v="2673-ZALNP"/>
        <s v="8165-CBKXO"/>
        <s v="7267-FRMJW"/>
        <s v="6705-LNMDD"/>
        <s v="4912-PIGUY"/>
        <s v="6918-UMQCG"/>
        <s v="8215-NGSPE"/>
        <s v="5982-XMDEX"/>
        <s v="1534-OULXE"/>
        <s v="6080-LNESI"/>
        <s v="3039-MJSLN"/>
        <s v="7977-HXJKU"/>
        <s v="1724-IQWNM"/>
        <s v="3508-CFVZL"/>
        <s v="9796-BPKIW"/>
        <s v="0907-HQNTS"/>
        <s v="1568-BEKZM"/>
        <s v="3295-YVUSR"/>
        <s v="5135-GRQJV"/>
        <s v="4104-PVRPS"/>
        <s v="7047-YXDMZ"/>
        <s v="3131-NWVFJ"/>
        <s v="9281-PKKZE"/>
        <s v="4418-LZMSV"/>
        <s v="8879-XUAHX"/>
        <s v="1399-UBQIU"/>
        <s v="7717-BICXI"/>
        <s v="0447-RXSGD"/>
        <s v="7799-DSEWS"/>
        <s v="5440-VHLUL"/>
        <s v="5353-WILCI"/>
        <s v="1814-WFGVS"/>
        <s v="7673-LPRNY"/>
        <s v="2623-DRYAM"/>
        <s v="4280-DLSHD"/>
        <s v="7404-JLKQG"/>
        <s v="9741-YLNTD"/>
        <s v="6867-ACCZI"/>
        <s v="3284-SVCRO"/>
        <s v="2853-CWQFQ"/>
        <s v="5360-XGYAZ"/>
        <s v="8779-YIQQA"/>
        <s v="1941-HOSAM"/>
        <s v="1221-GHZEP"/>
        <s v="6586-MYGKD"/>
        <s v="6754-WKSHP"/>
        <s v="8033-ATFAS"/>
        <s v="5857-XRECV"/>
        <s v="2347-WKKAE"/>
        <s v="6000-UKLWI"/>
        <s v="3704-IEAXF"/>
        <s v="2005-DWQZJ"/>
        <s v="3340-QBBFM"/>
        <s v="0230-UBYPQ"/>
        <s v="2863-IMQDR"/>
        <s v="7803-XOCCZ"/>
        <s v="8262-COGGB"/>
        <s v="2521-NPUZR"/>
        <s v="4178-EGMON"/>
        <s v="1915-OAKWD"/>
        <s v="0096-FCPUF"/>
        <s v="3161-ONRWK"/>
        <s v="6950-TWMYB"/>
        <s v="8735-IJJEG"/>
        <s v="1104-FEJAM"/>
        <s v="8384-FZBJK"/>
        <s v="2250-IVBWA"/>
        <s v="8393-JMVMB"/>
        <s v="0853-TWRVK"/>
        <s v="2259-OUUSZ"/>
        <s v="2969-VAPYH"/>
        <s v="5868-YTYKS"/>
        <s v="8042-RNLKO"/>
        <s v="7611-YKYTC"/>
        <s v="7252-NTGSS"/>
        <s v="9786-YWNHU"/>
        <s v="3913-FCUUW"/>
        <s v="3301-VKTGC"/>
        <s v="8571-ZCMCX"/>
        <s v="7493-GVFIO"/>
        <s v="6434-TTGJP"/>
        <s v="3214-IYUUQ"/>
        <s v="5203-XEHAX"/>
        <s v="5248-RPYWW"/>
        <s v="2921-XWDJH"/>
        <s v="7225-CBZPL"/>
        <s v="3308-JSGML"/>
        <s v="6941-KXRRV"/>
        <s v="5419-JKZNQ"/>
        <s v="9591-YVTEB"/>
        <s v="4833-QTJNO"/>
        <s v="0956-SYCWG"/>
        <s v="2075-PUEPR"/>
        <s v="5756-JYOJT"/>
        <s v="8338-QIUNR"/>
        <s v="5684-FJVYR"/>
        <s v="5035-PGZXH"/>
        <s v="1702-CCFNJ"/>
        <s v="3933-DQPWX"/>
        <s v="5197-YPYBZ"/>
        <s v="0197-PNKNK"/>
        <s v="0233-FTHAV"/>
        <s v="2160-GPFXD"/>
        <s v="4504-YOULA"/>
        <s v="8123-QBNAZ"/>
        <s v="6504-VBLFL"/>
        <s v="8849-PRIQJ"/>
        <s v="6122-LJADA"/>
        <s v="4001-TSBTV"/>
        <s v="4182-BGSIQ"/>
        <s v="7841-FCRQD"/>
        <s v="2885-HIJDH"/>
        <s v="9496-IVVRP"/>
        <s v="1757-TCATG"/>
        <s v="6339-DKLMK"/>
        <s v="0130-SXOUN"/>
        <s v="9801-NOSHQ"/>
        <s v="5161-XEUVX"/>
        <s v="6369-MCAKO"/>
        <s v="5046-NUHWD"/>
        <s v="1197-BVMVG"/>
        <s v="5451-YHYPW"/>
        <s v="2322-VCZHZ"/>
        <s v="5981-ZVXOT"/>
        <s v="3701-SFMUH"/>
        <s v="9244-ZVAPM"/>
        <s v="9359-UGBTK"/>
        <s v="0743-HNPFG"/>
        <s v="9720-JJJOR"/>
        <s v="7061-OVMIM"/>
        <s v="8982-NHAVY"/>
        <s v="8325-QRPZR"/>
        <s v="1845-ZLLIG"/>
        <s v="0238-WHBIQ"/>
        <s v="8903-WMRNW"/>
        <s v="6818-DJXAA"/>
        <s v="5766-FTRTS"/>
        <s v="7714-YXSMB"/>
        <s v="1093-YSWCA"/>
        <s v="9938-ZREHM"/>
        <s v="8430-TWCBX"/>
        <s v="7407-SUJIZ"/>
        <s v="4277-UDIEF"/>
        <s v="8990-ZXLSU"/>
        <s v="2275-RBYQS"/>
        <s v="8514-VZHEB"/>
        <s v="1228-ZLNBX"/>
        <s v="3587-PMCOY"/>
        <s v="9174-IHETN"/>
        <s v="4544-RXFMG"/>
        <s v="5921-NGYRH"/>
        <s v="0516-OOHAR"/>
        <s v="4342-HFXWS"/>
        <s v="4832-VRBMR"/>
        <s v="9603-OAIHC"/>
        <s v="4526-ZJJTM"/>
        <s v="8395-ETZKQ"/>
        <s v="5288-AHOUP"/>
        <s v="0795-XCCTE"/>
        <s v="6713-OKOMC"/>
        <s v="7654-YWJUF"/>
        <s v="9142-KZXOP"/>
        <s v="4443-EMBNA"/>
        <s v="5605-IYGFG"/>
        <s v="5149-CUZUJ"/>
        <s v="8207-DMRVL"/>
        <s v="0946-FKYTX"/>
        <s v="0379-DJQHR"/>
        <s v="8388-FYNPZ"/>
        <s v="9046-JBFWA"/>
        <s v="8361-LBRDI"/>
        <s v="1666-JZPZT"/>
        <s v="9313-QOLTZ"/>
        <s v="2967-MXRAV"/>
        <s v="7336-RLLRH"/>
        <s v="4223-BKEOR"/>
        <s v="9537-VHDTA"/>
        <s v="5788-YPOEG"/>
        <s v="4578-PHJYZ"/>
        <s v="4877-TSOFF"/>
        <s v="9823-EALYC"/>
        <s v="6627-CFOSN"/>
        <s v="5061-PBXFW"/>
        <s v="7762-ONLJY"/>
        <s v="7901-IIDQV"/>
        <s v="6072-NUQCB"/>
        <s v="6719-OXYBR"/>
        <s v="3580-GICBM"/>
        <s v="2599-CZABP"/>
        <s v="2834-JKOOW"/>
        <s v="1131-QQZEB"/>
        <s v="4199-QHJNM"/>
        <s v="7779-ORAEL"/>
        <s v="6727-IOTLZ"/>
        <s v="7674-YTAFD"/>
        <s v="3649-JPUGY"/>
        <s v="3003-CMDUU"/>
        <s v="4661-NJEUX"/>
        <s v="4194-WHFCB"/>
        <s v="0319-QZTCO"/>
        <s v="8039-ACLPL"/>
        <s v="2361-UPSND"/>
        <s v="3283-WCWXT"/>
        <s v="9225-BZLNZ"/>
        <s v="5091-HFAZW"/>
        <s v="3173-WSSUE"/>
        <s v="9938-PRCVK"/>
        <s v="7833-PKIHD"/>
        <s v="9308-ANMVE"/>
        <s v="1475-VWVDO"/>
        <s v="1088-AUUZZ"/>
        <s v="7963-SHNDT"/>
        <s v="9297-EONCV"/>
        <s v="9093-FPDLG"/>
        <s v="2960-NKRSO"/>
        <s v="6734-JDTTV"/>
        <s v="9620-ENEJV"/>
        <s v="9430-NKQLY"/>
        <s v="6696-YDAYZ"/>
        <s v="4826-TZEVA"/>
        <s v="0769-MURVM"/>
        <s v="9253-VIFJQ"/>
        <s v="0017-IUDMW"/>
        <s v="4194-FJARJ"/>
        <s v="9896-UYMIE"/>
        <s v="5215-LNLDJ"/>
        <s v="5278-PNYOX"/>
        <s v="0366-NQSHS"/>
        <s v="9593-CVZKR"/>
        <s v="3976-NLDEZ"/>
        <s v="8124-NZVGJ"/>
        <s v="0580-PIQHM"/>
        <s v="6408-WHTEF"/>
        <s v="6339-YPSAH"/>
        <s v="9617-UDPEU"/>
        <s v="2346-CZYIL"/>
        <s v="2369-FEVNO"/>
        <s v="9013-AQORL"/>
        <s v="6407-UTSLV"/>
        <s v="9844-FELAJ"/>
        <s v="5996-NRVXR"/>
        <s v="6741-EGCBI"/>
        <s v="3638-WEABW"/>
        <s v="5954-BDFSG"/>
        <s v="8597-CWYHH"/>
        <s v="2636-SJDOU"/>
        <s v="6092-QZVPP"/>
        <s v="3224-DFQNQ"/>
        <s v="2732-ISEZX"/>
        <s v="5562-BETPV"/>
        <s v="2040-VZIKE"/>
        <s v="0019-EFAEP"/>
        <s v="2585-KTFRE"/>
        <s v="6559-RAKOZ"/>
        <s v="0536-ACXIP"/>
        <s v="9348-ROUAI"/>
        <s v="8896-BQTTI"/>
        <s v="6972-SNKKW"/>
        <s v="7644-OMVMY"/>
        <s v="3678-MNGZX"/>
        <s v="1325-USMEC"/>
        <s v="7821-DPRQE"/>
        <s v="1052-QJIBV"/>
        <s v="2359-KLTEK"/>
        <s v="3720-DBRWL"/>
        <s v="7839-NUIAA"/>
        <s v="7113-HIPFI"/>
        <s v="6408-OTUBZ"/>
        <s v="2087-QAREY"/>
        <s v="8707-HOEDG"/>
        <s v="8882-TLVRW"/>
        <s v="5055-MGMGF"/>
        <s v="9584-EXCDZ"/>
        <s v="4487-ZYJZK"/>
        <s v="0613-WUXUM"/>
        <s v="4114-QMKVN"/>
        <s v="1685-BQULA"/>
        <s v="4513-CXYIX"/>
        <s v="6374-NTQLP"/>
        <s v="2144-BFDSO"/>
        <s v="5630-AHZIL"/>
        <s v="9848-JQJTX"/>
        <s v="4130-MZLCC"/>
        <s v="1971-DTCZB"/>
        <s v="2712-SYWAY"/>
        <s v="7318-EIVKO"/>
        <s v="2266-FUBDZ"/>
        <s v="9372-TXXPS"/>
        <s v="7299-GNVPL"/>
        <s v="6985-HAYWX"/>
        <s v="3810-DVDQQ"/>
        <s v="0369-ZGOVK"/>
        <s v="4795-WRNVT"/>
        <s v="9537-JALFH"/>
        <s v="2969-WGHQO"/>
        <s v="1453-RZFON"/>
        <s v="2690-DVRVK"/>
        <s v="8910-ICHIU"/>
        <s v="7246-ZGQDF"/>
        <s v="3841-CONLJ"/>
        <s v="1818-ESQMW"/>
        <s v="0068-FIGTF"/>
        <s v="4132-POCZS"/>
        <s v="1027-LKKQQ"/>
        <s v="8404-FYDIB"/>
        <s v="7016-NVRIC"/>
        <s v="7576-JMYWV"/>
        <s v="9470-YFUYI"/>
        <s v="8677-HDZEE"/>
        <s v="2545-LXYVJ"/>
        <s v="5232-NXPAY"/>
        <s v="0013-MHZWF"/>
        <s v="4999-IEZLT"/>
        <s v="0409-WTMPL"/>
        <s v="6701-DHKWQ"/>
        <s v="2801-NISEI"/>
        <s v="4445-KWOKW"/>
        <s v="8100-HZZLJ"/>
        <s v="1852-QSWCD"/>
        <s v="7746-QYVCO"/>
        <s v="2251-PYLPB"/>
        <s v="2530-FMFXO"/>
        <s v="2234-EOFPT"/>
        <s v="7285-KLOTR"/>
        <s v="7503-EPSZW"/>
        <s v="6968-MHOMU"/>
        <s v="5960-MVTUK"/>
        <s v="4282-MSACW"/>
        <s v="1837-YQUCE"/>
        <s v="9919-KNPOO"/>
        <s v="9028-LIHRP"/>
        <s v="6872-HXFNF"/>
        <s v="8413-YNHNV"/>
        <s v="6873-UDNLD"/>
        <s v="1676-MQAOA"/>
        <s v="0704-VCUMB"/>
        <s v="3327-YBAKM"/>
        <s v="6229-UOLQL"/>
        <s v="3842-QTGDL"/>
        <s v="3831-YCPUO"/>
        <s v="9924-JPRMC"/>
        <s v="3069-SSVSN"/>
        <s v="1122-YJBCS"/>
        <s v="7503-MIOGA"/>
        <s v="1258-YMZNM"/>
        <s v="3258-SYSWS"/>
        <s v="8904-OPDCK"/>
        <s v="2274-XUATA"/>
        <s v="5027-YOCXN"/>
        <s v="1536-HBSWP"/>
        <s v="8184-WMOFI"/>
        <s v="8268-YDIXR"/>
        <s v="3230-IUALN"/>
        <s v="1661-CZBAU"/>
        <s v="6234-PFPXL"/>
        <s v="4672-FOTSD"/>
        <s v="7217-JYHOQ"/>
        <s v="8466-PZBLH"/>
        <s v="4277-BWBML"/>
        <s v="0722-SVSFK"/>
        <s v="8670-ERCJH"/>
        <s v="3896-ZVNET"/>
        <s v="7669-LCRSD"/>
        <s v="3567-PQTSO"/>
        <s v="0410-IPFTY"/>
        <s v="8570-KLJYJ"/>
        <s v="1485-YDHMM"/>
        <s v="2192-OZITF"/>
        <s v="4369-NYSCF"/>
        <s v="1088-CNNKB"/>
        <s v="7663-YJHSN"/>
        <s v="0909-SDHNU"/>
        <s v="8109-YUOHE"/>
        <s v="0734-OXWBT"/>
        <s v="4072-IPYLT"/>
        <s v="2621-UDNLU"/>
        <s v="7781-EWARA"/>
        <s v="9589-ABEPT"/>
        <s v="4566-NECEV"/>
        <s v="4007-NHVHI"/>
        <s v="4183-MYFRB"/>
        <s v="8203-XJZRC"/>
        <s v="6885-PKOAM"/>
        <s v="4686-GEFRM"/>
        <s v="8713-IGZSO"/>
        <s v="4646-QZXTF"/>
        <s v="9578-FOMUK"/>
        <s v="5542-NKVRU"/>
        <s v="6625-UTXEW"/>
        <s v="0187-WZNAB"/>
        <s v="4674-HGNUA"/>
        <s v="9055-MOJJJ"/>
        <s v="3096-WPXBT"/>
        <s v="2000-MPKCA"/>
        <s v="7688-AWMDX"/>
        <s v="8819-ZBYNA"/>
        <s v="6743-HHQPF"/>
        <s v="0018-NYROU"/>
        <s v="7813-TKCVO"/>
        <s v="5519-TEEUH"/>
        <s v="0804-XBFBV"/>
        <s v="8099-MZPUJ"/>
        <s v="0080-EMYVY"/>
        <s v="0531-XBKMM"/>
        <s v="4070-OKWVH"/>
        <s v="0420-HLGXF"/>
        <s v="6008-NAIXK"/>
        <s v="2205-LPVGL"/>
        <s v="3780-YVMFA"/>
        <s v="1347-KTTTA"/>
        <s v="2798-NYLMZ"/>
        <s v="9342-VNIMQ"/>
        <s v="4538-WNTMJ"/>
        <s v="1735-XMJVH"/>
        <s v="9504-DSHWM"/>
        <s v="3378-AJRAO"/>
        <s v="9314-QDMDW"/>
        <s v="8263-QMNTJ"/>
        <s v="8610-ZIKJJ"/>
        <s v="3115-JPJDD"/>
        <s v="2208-UGTGR"/>
        <s v="5269-NRGDP"/>
        <s v="3178-CIFOT"/>
        <s v="8313-KTIHG"/>
        <s v="6047-SUHPR"/>
        <s v="2325-NBPZG"/>
        <s v="3190-ITQXP"/>
        <s v="5010-IPEAQ"/>
        <s v="0572-ZJKLT"/>
        <s v="1353-LJWEM"/>
        <s v="9845-QOMAD"/>
        <s v="4667-QONEA"/>
        <s v="3197-ARFOY"/>
        <s v="0177-PXBAT"/>
        <s v="1641-RQDAY"/>
        <s v="8152-UOBNY"/>
        <s v="0093-EXYQL"/>
        <s v="8075-GXIUB"/>
        <s v="4291-HYEBC"/>
        <s v="3865-ZYKAD"/>
        <s v="3518-FSTWG"/>
        <s v="6497-TILVL"/>
        <s v="6734-PSBAW"/>
        <s v="5716-EZXZN"/>
        <s v="8404-VLQFB"/>
        <s v="6445-TNRXS"/>
        <s v="0455-XFASS"/>
        <s v="1047-NNCBF"/>
        <s v="8711-LOBKY"/>
        <s v="2418-TPEUN"/>
        <s v="0129-QMPDR"/>
        <s v="9993-LHIEB"/>
        <s v="5498-IBWPI"/>
        <s v="4307-KWMXE"/>
        <s v="0188-GWFLE"/>
        <s v="6137-NICCO"/>
        <s v="2773-OVBPK"/>
        <s v="1194-BHJYC"/>
        <s v="1209-VFFOC"/>
        <s v="2167-FQSTQ"/>
        <s v="7797-EJMDP"/>
        <s v="4973-RLZVI"/>
        <s v="3563-SVYLG"/>
        <s v="8630-QSGXK"/>
        <s v="2320-TZRRH"/>
        <s v="0983-TATYJ"/>
        <s v="8008-ESFLK"/>
        <s v="8608-OZTLB"/>
        <s v="7921-BEPCI"/>
        <s v="3258-ZKPAI"/>
        <s v="4933-BSAIP"/>
        <s v="9609-BENEA"/>
        <s v="6840-RESVB"/>
        <s v="7923-IYJWY"/>
        <s v="2172-EJXVF"/>
        <s v="1480-IVEVR"/>
        <s v="3071-MVJCD"/>
        <s v="9824-QCJPK"/>
        <s v="4137-BTIKL"/>
        <s v="7021-XSNYE"/>
        <s v="6016-NXBNJ"/>
        <s v="4915-BFSXL"/>
        <s v="1544-JJMYL"/>
        <s v="9489-JMTTN"/>
        <s v="4804-NCPET"/>
        <s v="0311-QYWSS"/>
        <s v="9356-AXGMP"/>
        <s v="4393-RYCRE"/>
        <s v="8242-PDSGJ"/>
        <s v="8118-TJAFG"/>
        <s v="8314-HTWVE"/>
        <s v="3566-VVORZ"/>
        <s v="4654-ULTTN"/>
        <s v="9585-KKMFD"/>
        <s v="4003-FUSHP"/>
        <s v="3266-FTKHB"/>
        <s v="6215-NQCPY"/>
        <s v="4990-ALDGW"/>
        <s v="6919-ELBGL"/>
        <s v="0023-UYUPN"/>
        <s v="9000-PLFUZ"/>
        <s v="5575-GNVDE"/>
        <s v="6180-YBIQI"/>
        <s v="1950-KSVVJ"/>
        <s v="4723-BEGSG"/>
        <s v="4059-IIEBK"/>
        <s v="4002-BQWPQ"/>
        <s v="3429-IFLEM"/>
        <s v="8221-HVAYI"/>
        <s v="2924-KHUVI"/>
        <s v="9818-XQCUV"/>
        <s v="7338-ERIVA"/>
        <s v="9637-CDTKZ"/>
        <s v="1163-ONYEY"/>
        <s v="1657-DYMBM"/>
        <s v="7389-KBFIT"/>
        <s v="5804-JMYIO"/>
        <s v="9617-INGJY"/>
        <s v="9391-LMANN"/>
        <s v="8400-WZICQ"/>
        <s v="6080-TCMYC"/>
        <s v="3441-CGZJH"/>
        <s v="4827-DPADN"/>
        <s v="2599-CIPQE"/>
        <s v="8541-QVFKM"/>
        <s v="4632-PAOYU"/>
        <s v="4508-OEBEY"/>
        <s v="1689-YQBYY"/>
        <s v="7054-DMVAS"/>
        <s v="9529-OFXHY"/>
        <s v="6437-UDQJM"/>
        <s v="2954-PIBKO"/>
        <s v="3957-SQXML"/>
        <s v="3016-KSVCP"/>
        <s v="0621-JFHOL"/>
        <s v="5651-CRHKQ"/>
        <s v="1708-PBBOA"/>
        <s v="5993-BQHEA"/>
        <s v="6024-RUGGH"/>
        <s v="8467-WYNSR"/>
        <s v="5002-GCQFH"/>
        <s v="5334-JLAXU"/>
        <s v="4389-UEFCZ"/>
        <s v="4522-XRWWI"/>
        <s v="0793-TWELN"/>
        <s v="3902-MIVLE"/>
        <s v="3511-APPBJ"/>
        <s v="5453-YBTWV"/>
        <s v="5242-UOWHD"/>
        <s v="1403-LKLIK"/>
        <s v="1474-JUWSM"/>
        <s v="2828-SLQPF"/>
        <s v="6999-CHVCF"/>
        <s v="6418-HNFED"/>
        <s v="2223-GDSHL"/>
        <s v="2920-RNCEZ"/>
        <s v="5863-OOKCL"/>
        <s v="2428-ZMCTB"/>
        <s v="6728-WYQBC"/>
        <s v="7581-EBBOU"/>
        <s v="2694-CIUMO"/>
        <s v="3850-OKINF"/>
        <s v="6559-PDZLR"/>
        <s v="5320-BRKGK"/>
        <s v="7964-VEXDG"/>
        <s v="1455-HFBXA"/>
        <s v="0401-WDBXM"/>
        <s v="5081-NWSUP"/>
        <s v="6075-SLNIL"/>
        <s v="5461-QKNTN"/>
        <s v="1728-CXQBE"/>
        <s v="6557-BZXLQ"/>
        <s v="9919-FZDED"/>
        <s v="7594-LZNWR"/>
        <s v="6726-WEXXK"/>
        <s v="7426-GSWPO"/>
        <s v="3363-DTIVD"/>
        <s v="4983-CLMLV"/>
        <s v="5318-YKDPV"/>
        <s v="7277-KAMWT"/>
        <s v="1452-XRSJV"/>
        <s v="6362-QHAFM"/>
        <s v="1803-BGNBD"/>
        <s v="3055-VTCGS"/>
        <s v="9350-ZXYJC"/>
        <s v="2239-CGBUZ"/>
        <s v="0607-MVMGC"/>
        <s v="9150-HEPMB"/>
        <s v="0730-BGQGF"/>
        <s v="5197-PYEPU"/>
        <s v="8884-MRNSU"/>
        <s v="4860-YZGZM"/>
        <s v="0310-VQXAM"/>
        <s v="4608-LCIMN"/>
        <s v="3160-TYXLT"/>
        <s v="5895-QSXOD"/>
        <s v="2282-YGNOR"/>
        <s v="1169-WCVAK"/>
        <s v="1752-OZXFY"/>
        <s v="8756-RDDLT"/>
        <s v="6813-GZQCG"/>
        <s v="1480-BKXGA"/>
        <s v="2615-YVMYX"/>
        <s v="6435-VWCCY"/>
        <s v="6122-EFVKN"/>
        <s v="2475-MROZF"/>
        <s v="1403-GYAFU"/>
        <s v="5791-KAJFD"/>
        <s v="7521-AFHAB"/>
        <s v="7997-EASSD"/>
        <s v="7617-EYGLW"/>
        <s v="1291-CUOCY"/>
        <s v="1131-SUEKT"/>
        <s v="3128-YOVTD"/>
        <s v="2959-EEXWB"/>
        <s v="1265-HVPZB"/>
        <s v="2683-JXWQQ"/>
        <s v="3969-JQABI"/>
        <s v="9481-WHGWY"/>
        <s v="8150-QUDFX"/>
        <s v="5226-NOZFC"/>
        <s v="4803-LBYPN"/>
        <s v="0853-NWIFK"/>
        <s v="6217-TOWGS"/>
        <s v="9102-OXKFY"/>
        <s v="7191-ADRGF"/>
        <s v="9402-ROUMJ"/>
        <s v="3026-ATZYV"/>
        <s v="0932-YIXYU"/>
        <s v="6754-LZUKA"/>
        <s v="0787-LHDYT"/>
        <s v="0402-OAMEN"/>
        <s v="9873-MNDKV"/>
        <s v="9881-VCZEP"/>
        <s v="2890-WFBHU"/>
        <s v="0327-WFZSY"/>
        <s v="1705-GUHPV"/>
        <s v="6689-TCZHQ"/>
        <s v="4283-FUTGF"/>
        <s v="2516-VQRRV"/>
        <s v="4716-HHKQH"/>
        <s v="2858-EIMXH"/>
        <s v="9365-SRSZE"/>
        <s v="7901-TBKJX"/>
        <s v="9373-WSLOY"/>
        <s v="9878-TNQGW"/>
        <s v="6204-IEUXJ"/>
        <s v="5052-PNLOS"/>
        <s v="7774-OJSXI"/>
        <s v="1120-BMWUB"/>
        <s v="9136-ALYBR"/>
        <s v="3066-RRJIO"/>
        <s v="2154-KVJFF"/>
        <s v="6595-COKXZ"/>
        <s v="4250-ZBWLV"/>
        <s v="6521-YYTYI"/>
        <s v="6692-UDPJC"/>
        <s v="4174-LPGTI"/>
        <s v="6243-OZGFH"/>
        <s v="9094-AZPHK"/>
        <s v="8535-SFUTN"/>
        <s v="1352-HNSAW"/>
        <s v="5845-BZZIB"/>
        <s v="0036-IHMOT"/>
        <s v="4378-BZYFP"/>
        <s v="8952-WCVCD"/>
        <s v="0002-ORFBO"/>
        <s v="9424-CMPOG"/>
        <s v="6476-EPYZR"/>
        <s v="5849-ASHZJ"/>
        <s v="4611-ANLQC"/>
        <s v="9929-PLVPA"/>
        <s v="6734-CKRSM"/>
        <s v="2378-YIZKA"/>
        <s v="8455-HIRAQ"/>
        <s v="5365-LLFYV"/>
        <s v="5906-DVAPM"/>
        <s v="7399-QHBJS"/>
        <s v="1470-PSXNM"/>
        <s v="1310-QRITU"/>
        <s v="1696-HXOWK"/>
        <s v="0071-NDAFP"/>
        <s v="2038-YSEZE"/>
        <s v="2034-CGRHZ"/>
        <s v="6242-MBHPK"/>
        <s v="8752-GHJFU"/>
        <s v="2878-RMWXY"/>
        <s v="3756-VNWDH"/>
        <s v="0650-BWOZN"/>
        <s v="7856-GANIL"/>
        <s v="8023-QHAIO"/>
        <s v="0278-YXOOG"/>
        <s v="9601-BRXPO"/>
        <s v="8205-OTCHB"/>
        <s v="5552-ZNFSJ"/>
        <s v="4274-OWWYO"/>
        <s v="0607-DAAHE"/>
        <s v="5087-SUURX"/>
        <s v="0231-LXVAP"/>
        <s v="7854-EKTJL"/>
        <s v="6034-ZRYCV"/>
        <s v="7795-CFOCW"/>
        <s v="6827-IEAUQ"/>
        <s v="5947-SGKCL"/>
        <s v="1098-TDVUQ"/>
        <s v="0513-RBGPE"/>
        <s v="7408-OFWXJ"/>
        <s v="7426-RHZGU"/>
        <s v="7241-AJHFS"/>
        <s v="0074-HDKDG"/>
        <s v="0895-UADGO"/>
        <s v="4283-IVYCI"/>
        <s v="9755-JHNMN"/>
        <s v="6734-GMPVK"/>
        <s v="5213-TWWJU"/>
        <s v="5993-JSUWV"/>
        <s v="3457-PQBYH"/>
        <s v="3569-JFODW"/>
        <s v="0655-YDGFJ"/>
        <s v="6368-NWMCE"/>
        <s v="6578-KRMAW"/>
        <s v="7608-RGIRO"/>
        <s v="7025-IWFHT"/>
        <s v="0112-QAWRZ"/>
        <s v="7601-DHFWZ"/>
        <s v="1599-MMYRQ"/>
        <s v="8778-LMWTJ"/>
        <s v="0848-SOMKO"/>
        <s v="4779-ZGICK"/>
        <s v="2055-PDADH"/>
        <s v="2982-IHMFT"/>
        <s v="5561-NWEVX"/>
        <s v="0222-CNVPT"/>
        <s v="3537-RYBHH"/>
        <s v="5117-IFGPS"/>
        <s v="4128-ETESU"/>
        <s v="4462-CYWMH"/>
        <s v="2451-YMUXS"/>
        <s v="0122-OAHPZ"/>
        <s v="5981-ITEMU"/>
        <s v="2484-DGXPZ"/>
        <s v="3237-AJGEH"/>
        <s v="6127-ISGTU"/>
        <s v="4013-UBXWQ"/>
        <s v="5449-FIBXJ"/>
        <s v="5174-RNGBH"/>
        <s v="8053-WWDRO"/>
        <s v="8073-IJDCM"/>
        <s v="7605-BDWDC"/>
        <s v="1154-HYWWO"/>
        <s v="1206-EHBDD"/>
        <s v="4159-NAAIX"/>
        <s v="8226-BXGES"/>
        <s v="4193-IBKSW"/>
        <s v="0744-BIKKF"/>
        <s v="6838-YAUVY"/>
        <s v="2323-ARSVR"/>
        <s v="3904-UKFRE"/>
        <s v="4402-FTBXC"/>
        <s v="1303-SRDOK"/>
        <s v="5795-KTGUD"/>
        <s v="9114-AAFQH"/>
        <s v="4931-TRZWN"/>
        <s v="5366-OBVMR"/>
        <s v="6794-HKIAJ"/>
        <s v="3812-LRZIR"/>
        <s v="0508-OOLTO"/>
        <s v="9351-HXDMR"/>
        <s v="7980-MHFLQ"/>
        <s v="3192-LNKRK"/>
        <s v="4329-YPDDQ"/>
        <s v="1897-RCFUM"/>
        <s v="0373-AIVNJ"/>
        <s v="5317-FLPJF"/>
        <s v="5902-WBLSE"/>
        <s v="1061-PNTHC"/>
        <s v="2404-JIBFC"/>
        <s v="8903-XEBGX"/>
        <s v="7163-OCEQI"/>
        <s v="3363-EWLGO"/>
        <s v="3544-FBCAS"/>
        <s v="0885-HMGPY"/>
        <s v="0083-PIVIK"/>
        <s v="6686-YPGHK"/>
        <s v="5569-OUICF"/>
        <s v="7234-FECYN"/>
        <s v="2639-UGMAZ"/>
        <s v="4654-DLAMQ"/>
        <s v="8204-YJCLA"/>
        <s v="9978-HYCIN"/>
        <s v="1282-IHQAC"/>
        <s v="8628-MFKAX"/>
        <s v="2761-XECQW"/>
        <s v="0471-ARVMX"/>
        <s v="5371-VYLSX"/>
        <s v="1468-DEFNC"/>
        <s v="4989-LIXVT"/>
        <s v="9512-UIBFX"/>
        <s v="2957-LOLHO"/>
        <s v="4464-JCOLN"/>
        <s v="7767-UXAGJ"/>
        <s v="9600-UDOPK"/>
        <s v="6804-GDMOI"/>
        <s v="3930-ZGWVE"/>
        <s v="4075-JFPGR"/>
        <s v="7633-MVPUY"/>
        <s v="6248-TKCQV"/>
        <s v="9793-WECQC"/>
        <s v="5014-WUQMG"/>
        <s v="5986-WWXDV"/>
        <s v="9805-FILKB"/>
        <s v="0496-AHOOK"/>
        <s v="2364-UFROM"/>
        <s v="6352-GIGGQ"/>
        <s v="1166-PQLGG"/>
        <s v="2990-IAJSV"/>
        <s v="4664-NJCMS"/>
        <s v="3621-CHYVB"/>
        <s v="5537-UXXVS"/>
        <s v="8727-XDPUD"/>
        <s v="8727-JQFHV"/>
        <s v="9927-DSWDF"/>
        <s v="5204-HMGYF"/>
        <s v="7109-MFBYV"/>
        <s v="1208-NBVFH"/>
        <s v="2137-DQMEV"/>
        <s v="1356-MKYSK"/>
        <s v="7395-XWZOY"/>
        <s v="2675-IJRGJ"/>
        <s v="8990-YOZLV"/>
        <s v="0725-CXOTM"/>
        <s v="2578-JQPHZ"/>
        <s v="5003-OKNNK"/>
        <s v="5702-KVQRD"/>
        <s v="4480-MBMLB"/>
        <s v="9039-ZVJDC"/>
        <s v="7495-OOKFY"/>
        <s v="2995-UPRYS"/>
        <s v="6522-YRBXD"/>
        <s v="2826-DXLQO"/>
        <s v="3452-ABWRL"/>
        <s v="8707-RMEZH"/>
        <s v="7173-TETGO"/>
        <s v="4627-MIHJH"/>
        <s v="0201-MIBOL"/>
        <s v="2737-YNGYW"/>
        <s v="3387-VATUS"/>
        <s v="5016-ETTFF"/>
        <s v="8280-MQRQN"/>
        <s v="5480-TBGPH"/>
        <s v="2626-URJFX"/>
        <s v="8752-STIVR"/>
        <s v="2100-BDNSN"/>
        <s v="1041-RXHRA"/>
        <s v="1699-HPSBG"/>
        <s v="4445-ZJNMU"/>
        <s v="9323-HGFWY"/>
        <s v="4091-TVOCN"/>
        <s v="1304-BCCFO"/>
        <s v="1766-GKNMI"/>
        <s v="2252-NKNSI"/>
        <s v="2692-AQCPF"/>
        <s v="3354-OADJP"/>
        <s v="9742-XOKTS"/>
        <s v="4730-AWNAU"/>
        <s v="4859-ZSRDZ"/>
        <s v="2851-MMUTZ"/>
        <s v="8311-UEUAB"/>
        <s v="3113-IWHLC"/>
        <s v="5156-UMKOW"/>
        <s v="1552-TKMXS"/>
        <s v="6064-PUPMC"/>
        <s v="2176-OSJUV"/>
        <s v="6242-FEGFD"/>
        <s v="5808-TOTXO"/>
        <s v="9360-OMDZZ"/>
        <s v="3810-PJUHR"/>
        <s v="2725-TTRIQ"/>
        <s v="5753-QQWPW"/>
        <s v="3549-ZTMNH"/>
        <s v="3779-OSWCF"/>
        <s v="0458-HEUZG"/>
        <s v="0625-AFOHS"/>
        <s v="7798-JVXYM"/>
        <s v="5474-LAMUQ"/>
        <s v="2774-LVQUS"/>
        <s v="2205-YMZZJ"/>
        <s v="9685-WKZGT"/>
        <s v="4250-WAROZ"/>
        <s v="0523-VNGTF"/>
        <s v="7622-FWGEW"/>
        <s v="6917-YACBP"/>
        <s v="6583-KQJLK"/>
        <s v="6925-BAYGL"/>
        <s v="1580-BMCMR"/>
        <s v="8168-UQWWF"/>
        <s v="7615-ESMYF"/>
        <s v="8481-YYXWG"/>
        <s v="5378-IKEEG"/>
        <s v="4855-SNKMY"/>
        <s v="9846-GKXAS"/>
        <s v="4671-VJLCL"/>
        <s v="0434-CSFON"/>
        <s v="3727-OWVYD"/>
        <s v="3520-FJGCV"/>
        <s v="0771-WLCLA"/>
        <s v="6815-ABQFQ"/>
        <s v="5839-SUYVZ"/>
        <s v="9477-LGWQI"/>
        <s v="0392-BZIUW"/>
        <s v="5393-HJZSM"/>
        <s v="4712-UYOOI"/>
        <s v="6789-HJBWG"/>
        <s v="9885-AIBVB"/>
        <s v="2984-AFWNC"/>
        <s v="2081-VEYEH"/>
        <s v="3373-DIUUN"/>
        <s v="1821-BUCWY"/>
        <s v="9135-MGVPY"/>
        <s v="2181-TIDSV"/>
        <s v="2674-MIAHT"/>
        <s v="5680-LQOGP"/>
        <s v="0744-GKNGE"/>
        <s v="1301-LOPVR"/>
        <s v="1508-DFXCU"/>
        <s v="4570-QHXHL"/>
        <s v="0266-GMEAO"/>
        <s v="4872-VXRIL"/>
        <s v="6199-IPCAO"/>
        <s v="2200-DSAAL"/>
        <s v="4636-JGAAI"/>
        <s v="2072-ZVJJX"/>
        <s v="2360-RDGRO"/>
        <s v="5057-RKGLH"/>
        <s v="1333-PBMXB"/>
        <s v="1346-PJWTK"/>
        <s v="0956-ACVZC"/>
        <s v="0489-WMEMG"/>
        <s v="0547-HURJB"/>
        <s v="5339-PXDVH"/>
        <s v="1395-OFUWC"/>
        <s v="5090-EMGTC"/>
        <s v="2144-ESWKO"/>
        <s v="5626-MGTUK"/>
        <s v="5546-QUERU"/>
        <s v="4807-IZYOZ"/>
        <s v="3988-RQIXO"/>
        <s v="2012-NWRPA"/>
        <s v="2272-QAGFO"/>
        <s v="1996-DBMUS"/>
        <s v="5651-WYIPH"/>
        <s v="8552-OBVRU"/>
        <s v="8336-TAVKX"/>
        <s v="5144-TVGLP"/>
        <s v="5792-JALQC"/>
        <s v="2384-OVPSA"/>
        <s v="3915-ODIYG"/>
        <s v="3186-BAXNB"/>
        <s v="2533-QVMSK"/>
        <s v="2748-MYRVK"/>
        <s v="8634-CILSZ"/>
        <s v="8058-INTPH"/>
        <s v="8650-RHRKE"/>
        <s v="8091-TTVAX"/>
        <s v="1563-IWQEX"/>
        <s v="9833-TGFHX"/>
        <s v="0516-UXRMT"/>
        <s v="4291-SHSBH"/>
        <s v="2017-CCBLH"/>
        <s v="8612-GXIDD"/>
        <s v="1391-UBDAR"/>
        <s v="0567-GGCAC"/>
        <s v="1357-MVDOZ"/>
        <s v="7641-TQFHN"/>
        <s v="4760-THGOT"/>
        <s v="9512-PHSMG"/>
        <s v="8174-TBVCF"/>
        <s v="8747-UDCOI"/>
        <s v="8749-TZYEC"/>
        <s v="5382-TEMLV"/>
        <s v="2305-MRGLV"/>
        <s v="1376-HHBDV"/>
        <s v="0620-DLSLK"/>
        <s v="8859-DZTGQ"/>
        <s v="8085-MSNLK"/>
        <s v="7945-PRBVF"/>
        <s v="4186-ZBUEW"/>
        <s v="4670-TABXH"/>
        <s v="3174-RKMOW"/>
        <s v="9588-YRFHY"/>
        <s v="9231-ZJYAM"/>
        <s v="7024-OHCCK"/>
        <s v="4021-RQSNY"/>
        <s v="7409-KIUTL"/>
        <s v="3389-YGYAI"/>
        <s v="5167-GBFRE"/>
        <s v="7693-QPEFS"/>
        <s v="2545-EBUPK"/>
        <s v="4098-NAUKP"/>
        <s v="8910-LEDAG"/>
        <s v="8397-MVTAZ"/>
        <s v="0939-YAPAF"/>
        <s v="9117-SHLZX"/>
        <s v="4081-DYXAV"/>
        <s v="5202-IVJNU"/>
        <s v="7938-OUHIO"/>
        <s v="5998-VVEJY"/>
        <s v="8625-AZYZY"/>
        <s v="8868-WOZGU"/>
        <s v="2057-ZBLPD"/>
        <s v="6108-OQZDQ"/>
        <s v="2842-JTCCU"/>
        <s v="1031-IIDEO"/>
        <s v="1450-SKCVI"/>
        <s v="2731-GJRDG"/>
        <s v="5275-PMFUT"/>
        <s v="3865-YIOTT"/>
        <s v="2208-NQBCT"/>
        <s v="2592-YKDIF"/>
        <s v="6718-BDGHG"/>
        <s v="8681-ICONS"/>
        <s v="5939-SXWHM"/>
        <s v="1222-KJNZD"/>
        <s v="3247-MHJKM"/>
        <s v="5619-PTMIK"/>
        <s v="8548-AWOFC"/>
        <s v="5494-WOZRZ"/>
        <s v="0788-DXBFY"/>
        <s v="2050-ONYDQ"/>
        <s v="7145-FEJWU"/>
        <s v="3301-LSLWQ"/>
        <s v="5131-PONJI"/>
        <s v="7711-YIJWC"/>
        <s v="5950-AAAGJ"/>
        <s v="3243-ZHOHY"/>
        <s v="5186-EJEGL"/>
        <s v="1097-FSPVW"/>
        <s v="9769-TSBZE"/>
        <s v="0757-WCUUZ"/>
        <s v="3423-HHXAO"/>
        <s v="9780-FKVVF"/>
        <s v="9256-JTBNZ"/>
        <s v="1269-FOYWN"/>
        <s v="5181-OABFK"/>
        <s v="7501-VTYLJ"/>
        <s v="5846-ABOBJ"/>
        <s v="4393-GEADV"/>
        <s v="9839-ETQOE"/>
        <s v="0690-SRQID"/>
        <s v="7018-FPXHH"/>
        <s v="8792-AOROI"/>
        <s v="5804-LEPIM"/>
        <s v="5440-FLBQG"/>
        <s v="4248-HCETZ"/>
        <s v="7480-QNVZJ"/>
        <s v="3317-HRTNN"/>
        <s v="9220-ZNKJI"/>
        <s v="5663-QBGIS"/>
        <s v="5699-BNCAS"/>
        <s v="1104-TNLZA"/>
        <s v="9972-VAFJJ"/>
        <s v="0219-YTZUE"/>
        <s v="2311-QYMUQ"/>
        <s v="5696-QURRL"/>
        <s v="5519-NPHVG"/>
        <s v="5828-AVIPD"/>
        <s v="0968-GSIKN"/>
        <s v="5299-SJCZT"/>
        <s v="7330-WZLNC"/>
        <s v="2320-JRSDE"/>
        <s v="6304-IJFSQ"/>
        <s v="9959-WOFKT"/>
        <s v="2651-ZCBXV"/>
        <s v="3580-HYCSP"/>
        <s v="9650-VBUOG"/>
        <s v="3524-WQDSG"/>
        <s v="5071-FBJFS"/>
        <s v="3374-PZLXD"/>
        <s v="6518-PPLMZ"/>
        <s v="6695-FRVEC"/>
        <s v="1951-IEYXM"/>
        <s v="0564-MUUQK"/>
        <s v="8984-HPEMB"/>
        <s v="7610-TVOPG"/>
        <s v="5311-IHLEI"/>
        <s v="5199-FPUSP"/>
        <s v="1245-HARPS"/>
        <s v="8200-LGKSR"/>
        <s v="6253-WRFHY"/>
        <s v="0420-TXVSG"/>
        <s v="0577-WHMEV"/>
        <s v="9950-MTGYX"/>
        <s v="6119-SPUDB"/>
        <s v="3688-FTHLT"/>
        <s v="0567-XRHCU"/>
        <s v="7721-DVEKZ"/>
        <s v="5044-LRQAQ"/>
        <s v="1840-BIUOG"/>
        <s v="0212-ISBBF"/>
        <s v="2985-FMWYF"/>
        <s v="2233-TXSIU"/>
        <s v="9389-ACWBI"/>
        <s v="9837-FWLCH"/>
        <s v="5307-DZCVC"/>
        <s v="0917-EZOLA"/>
        <s v="5276-KQWHG"/>
        <s v="8485-GJCDN"/>
        <s v="2642-DTVCO"/>
        <s v="1273-MTETI"/>
        <s v="5480-HPRRX"/>
        <s v="1543-LLLFT"/>
        <s v="2817-NTQDO"/>
        <s v="9448-REEVD"/>
        <s v="5922-ABDVO"/>
        <s v="4911-BANWH"/>
        <s v="5834-ASPWA"/>
        <s v="8155-IBNHG"/>
        <s v="6152-ONASV"/>
        <s v="9411-TPQQV"/>
        <s v="9565-FLVCG"/>
        <s v="2316-ESMLS"/>
        <s v="5529-GIBVH"/>
        <s v="7130-YXBRO"/>
        <s v="3012-VFFMN"/>
        <s v="4422-QVIJA"/>
        <s v="6016-LVTJQ"/>
        <s v="7860-KSUGX"/>
        <s v="5858-EAFCZ"/>
        <s v="1174-FGIFN"/>
        <s v="3230-JCNZS"/>
        <s v="1575-KRZZE"/>
        <s v="6620-JDYNW"/>
        <s v="9500-IWPXQ"/>
        <s v="9931-DCEZH"/>
        <s v="7973-DZRKH"/>
        <s v="5712-VBOXD"/>
        <s v="9592-ERDKV"/>
        <s v="5803-NQJZO"/>
        <s v="4006-HKYHO"/>
        <s v="8316-BBQAY"/>
        <s v="6480-YAGIY"/>
        <s v="9134-WYRVP"/>
        <s v="0096-BXERS"/>
        <s v="6741-QRLUP"/>
        <s v="0257-KXZGU"/>
        <s v="2697-NQBPF"/>
        <s v="3680-CTHUH"/>
        <s v="3507-GASNP"/>
        <s v="0997-YTLNY"/>
        <s v="3458-IDMFK"/>
        <s v="0675-NCDYU"/>
        <s v="4686-UXDML"/>
        <s v="0281-CNTZX"/>
        <s v="9800-OUIGR"/>
        <s v="0178-CIIKR"/>
        <s v="7233-IOQNP"/>
        <s v="0674-EYYZV"/>
        <s v="6961-VCPMC"/>
        <s v="2657-ALMWY"/>
        <s v="4847-TAJYI"/>
        <s v="9774-NRNAU"/>
        <s v="3280-MRDOF"/>
        <s v="8433-WPJTV"/>
        <s v="0716-BQNDX"/>
        <s v="0195-IESCP"/>
        <s v="3138-BKYAV"/>
        <s v="0927-LCSMG"/>
        <s v="7180-PISOG"/>
        <s v="0495-RVCBF"/>
        <s v="0587-DMGBH"/>
        <s v="6338-AVWCY"/>
        <s v="5129-JLPIS"/>
        <s v="7277-OZCGZ"/>
        <s v="1937-OTUKY"/>
        <s v="0730-KOAVE"/>
        <s v="5879-SESNB"/>
        <s v="4883-KCPZJ"/>
        <s v="4291-HPAXL"/>
        <s v="9432-RUVSL"/>
        <s v="9046-DQMTP"/>
        <s v="3399-BMLVW"/>
        <s v="9659-QEQSY"/>
        <s v="0973-KYVNF"/>
        <s v="5527-ACHSO"/>
        <s v="2616-UUTFK"/>
        <s v="3717-FDJFU"/>
        <s v="5447-VYTKW"/>
        <s v="8908-NMQTX"/>
        <s v="7394-LWLYN"/>
        <s v="1741-WTPON"/>
        <s v="9475-NNDGC"/>
        <s v="6421-SZVEM"/>
        <s v="4353-HYOJD"/>
        <s v="7167-PCEYD"/>
        <s v="4079-ULGFR"/>
        <s v="3466-RITXD"/>
        <s v="6567-HOOPW"/>
        <s v="6712-OAWRH"/>
        <s v="9906-NHHVC"/>
        <s v="1309-XGFSN"/>
        <s v="8818-DOPVL"/>
        <s v="7789-CRUVC"/>
        <s v="2372-HWUHI"/>
        <s v="7841-TZDMQ"/>
        <s v="2034-GDRCN"/>
        <s v="3104-OWCGK"/>
        <s v="4791-QRGMF"/>
        <s v="5687-DKDTV"/>
        <s v="2141-RRYGO"/>
        <s v="7625-XCQRH"/>
        <s v="2369-UAPKZ"/>
        <s v="1644-IRKSF"/>
        <s v="2362-IBOOY"/>
        <s v="0601-WZHJF"/>
        <s v="5095-AESKG"/>
        <s v="3085-QUOZK"/>
        <s v="9763-GRSKD"/>
        <s v="5968-XQIVE"/>
        <s v="4134-BSXLX"/>
        <s v="0078-XZMHT"/>
        <s v="4026-SKKHW"/>
        <s v="7143-BQIBA"/>
        <s v="3522-CDKHF"/>
        <s v="0178-SZBHO"/>
        <s v="8898-KASCD"/>
        <s v="5980-BDHPY"/>
        <s v="9469-WEJBT"/>
        <s v="0274-JKUJR"/>
        <s v="0794-YVSGE"/>
        <s v="5832-EXGTT"/>
        <s v="4813-HQMGZ"/>
        <s v="4981-FLTMF"/>
        <s v="6402-SSEJG"/>
        <s v="6164-HAQTX"/>
        <s v="3308-MHOOC"/>
        <s v="9643-AVVWI"/>
        <s v="9209-NWPGU"/>
        <s v="7463-IFMQU"/>
        <s v="1506-YJTYT"/>
        <s v="2700-LUEVA"/>
        <s v="2105-PHWON"/>
        <s v="6616-AALSR"/>
        <s v="0463-TXOAK"/>
        <s v="5734-EJKXG"/>
        <s v="4291-TPNFG"/>
        <s v="8035-PWSEV"/>
        <s v="1472-TNCWL"/>
        <s v="0623-EJQEG"/>
        <s v="3541-ZNUHK"/>
        <s v="7675-OZCZG"/>
        <s v="8263-JQAIK"/>
        <s v="0196-VULGZ"/>
        <s v="9317-WZPGV"/>
        <s v="3509-GWQGF"/>
        <s v="6806-YDEUL"/>
        <s v="8261-GWDBQ"/>
        <s v="1689-MRZQR"/>
        <s v="7831-QGOXH"/>
        <s v="3177-LASXD"/>
        <s v="0310-MVLET"/>
        <s v="7854-EDSSA"/>
        <s v="7005-CCBKV"/>
        <s v="7951-QKZPL"/>
        <s v="9223-UCPVT"/>
        <s v="3926-CUQZX"/>
        <s v="6380-ARCEH"/>
        <s v="5918-VUKWP"/>
        <s v="3067-SVMTC"/>
        <s v="0810-BDHAW"/>
        <s v="4795-UXVCJ"/>
        <s v="7030-NJVDP"/>
        <s v="5832-TRLPB"/>
        <s v="3813-DHBBB"/>
        <s v="4906-ZHGPK"/>
        <s v="4304-TSPVK"/>
        <s v="2410-CIYFZ"/>
        <s v="1642-HMARX"/>
        <s v="5443-SCMKX"/>
        <s v="7925-PNRGI"/>
        <s v="3620-MWJNE"/>
        <s v="8670-MEFCP"/>
        <s v="7181-OQCUT"/>
        <s v="6248-BSHKG"/>
        <s v="5955-EPOAZ"/>
        <s v="0559-CKHUS"/>
        <s v="6266-QHOJZ"/>
        <s v="5338-YHWYT"/>
        <s v="6833-JMZYP"/>
        <s v="6156-UZDLF"/>
        <s v="7325-ENZFI"/>
        <s v="9691-HKOVS"/>
        <s v="9114-DPSIA"/>
        <s v="3999-WRNGR"/>
        <s v="4011-ARPHK"/>
        <s v="0270-THENM"/>
        <s v="8651-ENBZX"/>
        <s v="5732-IKGQH"/>
        <s v="6614-YWYSC"/>
        <s v="4334-HOWRP"/>
        <s v="3320-VEOYC"/>
        <s v="1371-WEPDS"/>
        <s v="4701-MLJPN"/>
        <s v="4659-NZRUF"/>
        <s v="8149-RSOUN"/>
        <s v="9025-ZRPVR"/>
        <s v="6532-YLWSI"/>
        <s v="3803-KMQFW"/>
        <s v="1465-VINDH"/>
        <s v="7603-USHJS"/>
        <s v="5886-VLQVU"/>
        <s v="8728-SKJLR"/>
        <s v="4581-LNWUM"/>
        <s v="8590-YFFQO"/>
        <s v="1346-UFHAX"/>
        <s v="9272-LSVYH"/>
        <s v="1970-KKFWL"/>
        <s v="8246-SHFGA"/>
        <s v="5451-MHQOF"/>
        <s v="0839-QNXME"/>
        <s v="5846-QFDFI"/>
        <s v="8869-LIHMK"/>
        <s v="8237-ULIXL"/>
        <s v="8347-GDTMP"/>
        <s v="1045-LTCYT"/>
        <s v="4860-IJUDE"/>
        <s v="0902-XKXPN"/>
        <s v="1215-EXRMO"/>
        <s v="5018-HEKFO"/>
        <s v="7661-CPURM"/>
        <s v="5032-USPKF"/>
        <s v="0771-CHWSK"/>
        <s v="9788-HNGUT"/>
        <s v="9488-FVZCC"/>
        <s v="2877-VDUER"/>
        <s v="9648-BCHKM"/>
        <s v="5965-GGPRW"/>
        <s v="8398-TBIYD"/>
        <s v="8080-POTJR"/>
        <s v="9090-SGQXL"/>
        <s v="3729-OWRVL"/>
        <s v="1658-TJVOA"/>
        <s v="4480-QQRHC"/>
        <s v="5730-RIITO"/>
        <s v="2884-GBPFB"/>
        <s v="2609-IAICY"/>
        <s v="1596-BBVTG"/>
        <s v="0203-HHYIJ"/>
        <s v="1043-YCUTE"/>
        <s v="2091-MJTFX"/>
        <s v="8066-POXGX"/>
        <s v="6322-HRPFA"/>
        <s v="8769-KKTPH"/>
        <s v="8224-IVVPA"/>
        <s v="1271-UODNO"/>
        <s v="6891-JPYFF"/>
        <s v="1257-SXUXQ"/>
        <s v="9531-NSBMR"/>
        <s v="9795-SHUHB"/>
        <s v="3910-MRQOY"/>
        <s v="7596-IIWYC"/>
        <s v="5522-NYKPB"/>
        <s v="9239-GZHZE"/>
        <s v="4455-BFSPD"/>
        <s v="1194-SPVSP"/>
        <s v="9534-NSXEM"/>
        <s v="0936-NQLJU"/>
        <s v="6988-CJEYV"/>
        <s v="7351-MHQVU"/>
        <s v="7284-ZZLOH"/>
        <s v="7272-QDCKA"/>
        <s v="6036-TTFYU"/>
        <s v="5789-LDFXO"/>
        <s v="4495-LHSSK"/>
        <s v="8626-XHBIE"/>
        <s v="5049-MUBWG"/>
        <s v="5934-RMPOV"/>
        <s v="9362-MWODR"/>
        <s v="3472-OAOOR"/>
        <s v="7647-GYYKX"/>
        <s v="4012-YCFAI"/>
        <s v="0816-TSPHQ"/>
        <s v="7169-YWAMK"/>
        <s v="8221-EQDGL"/>
        <s v="2995-YWTCD"/>
        <s v="2595-KIWPV"/>
        <s v="8245-UMPYT"/>
        <s v="4785-QRJHC"/>
        <s v="5387-ASZNZ"/>
        <s v="3091-FYHKI"/>
        <s v="6432-TWQLB"/>
        <s v="0979-PHULV"/>
        <s v="9282-IZGQK"/>
        <s v="3313-QKNKB"/>
        <s v="6877-TJMBR"/>
        <s v="9725-SCPZG"/>
        <s v="5510-BOIUJ"/>
        <s v="5229-PRWKT"/>
        <s v="0520-FDVVT"/>
        <s v="3935-TBRZZ"/>
        <s v="0619-OLYUR"/>
        <s v="0374-FIUCA"/>
        <s v="5125-CNDSP"/>
        <s v="0384-RVBPI"/>
        <s v="8714-CTZJW"/>
        <s v="9314-IJWSQ"/>
        <s v="6968-GMKPR"/>
        <s v="3506-OVLKD"/>
        <s v="2039-JONDJ"/>
        <s v="8076-FEZKJ"/>
        <s v="1187-WILMM"/>
        <s v="3200-MNQTF"/>
        <s v="5996-DAOQL"/>
        <s v="2740-TVLFN"/>
        <s v="5148-ORICT"/>
        <s v="9143-CANJF"/>
        <s v="4536-PLEQY"/>
        <s v="6693-DJWTY"/>
        <s v="9552-TGUZV"/>
        <s v="9220-CXRSC"/>
        <s v="7291-CDTMJ"/>
        <s v="8680-CGLTP"/>
        <s v="8212-CRQXP"/>
        <s v="5914-XRFQB"/>
        <s v="2400-XIWIO"/>
        <s v="5236-XMZJY"/>
        <s v="3955-JBZZM"/>
        <s v="5018-LXQQG"/>
        <s v="9110-HSGTV"/>
        <s v="8232-CTLKO"/>
        <s v="6143-JQKEA"/>
        <s v="7794-JASDG"/>
        <s v="6693-FRIRW"/>
        <s v="9670-BPNXF"/>
        <s v="4377-VDHYI"/>
        <s v="9137-UIYPG"/>
        <s v="9332-GYWLO"/>
        <s v="3439-GVUSX"/>
        <s v="6728-VOIFY"/>
        <s v="7315-WYOAW"/>
        <s v="0871-OPBXW"/>
        <s v="3372-KWFBM"/>
        <s v="1251-KRREG"/>
        <s v="4322-RCYMT"/>
        <s v="5167-ZFFMM"/>
        <s v="0375-HVGXO"/>
        <s v="1087-UDSIH"/>
        <s v="4512-ZUIYL"/>
        <s v="3627-FCRDW"/>
        <s v="3259-FDWOY"/>
        <s v="5748-RNCJT"/>
        <s v="5293-WXJAK"/>
        <s v="8051-HJRLT"/>
        <s v="8922-LIEGH"/>
        <s v="1732-VHUBQ"/>
        <s v="7657-DYEPJ"/>
        <s v="4039-HEUNW"/>
        <s v="4871-JTKJF"/>
        <s v="9063-ZGTUY"/>
        <s v="4541-RMRLG"/>
        <s v="9614-RMGHA"/>
        <s v="6834-NXDCA"/>
        <s v="7434-SHXLS"/>
        <s v="0883-EIBTI"/>
        <s v="9565-JSNFM"/>
        <s v="8821-XNHVZ"/>
        <s v="4361-JEIVL"/>
        <s v="8413-VONUO"/>
        <s v="9728-FTTVZ"/>
        <s v="3643-AHCFP"/>
        <s v="0727-BMPLR"/>
        <s v="7776-QWNFX"/>
        <s v="3871-IKPYH"/>
        <s v="2446-BEGGB"/>
        <s v="0818-OCPZO"/>
        <s v="1875-QIVME"/>
        <s v="6323-AYBRX"/>
        <s v="0925-VYDLG"/>
        <s v="4074-SJFFA"/>
        <s v="0268-QKIWO"/>
        <s v="8809-RIHDD"/>
        <s v="7253-UVNDW"/>
        <s v="4818-DRBQT"/>
        <s v="9444-JTXHZ"/>
        <s v="6608-QQLVK"/>
        <s v="7931-PXHFC"/>
        <s v="0402-CQAJN"/>
        <s v="6877-LGWXO"/>
        <s v="9661-MHUMO"/>
        <s v="7892-POOKP"/>
        <s v="5875-YPQFJ"/>
        <s v="8436-BJUMM"/>
        <s v="6358-LYNGM"/>
        <s v="0897-FEGMU"/>
        <s v="4112-LUEIZ"/>
        <s v="9611-CTWIH"/>
        <s v="8098-LLAZX"/>
        <s v="9488-HGMJH"/>
        <s v="0023-HGHWL"/>
        <s v="4572-DVCGN"/>
        <s v="1342-JPNKI"/>
        <s v="0516-VRYBW"/>
        <s v="2659-VXMWZ"/>
        <s v="3663-MITLP"/>
        <s v="7666-WKRON"/>
        <s v="5376-DEQCP"/>
        <s v="4614-NUVZD"/>
        <s v="6172-FECYY"/>
        <s v="9681-OXGVC"/>
        <s v="5277-ZLOOR"/>
        <s v="8473-VUVJN"/>
        <s v="9305-CDSKC"/>
        <s v="3671-SHRSP"/>
        <s v="4897-QSUYC"/>
        <s v="2725-KXXWT"/>
        <s v="5673-TIYIB"/>
        <s v="0329-GTIAJ"/>
        <s v="7029-RPUAV"/>
        <s v="4597-NUCQV"/>
        <s v="6496-SLWHQ"/>
        <s v="6583-QGCSI"/>
        <s v="8183-ONMXC"/>
        <s v="4349-GFQHK"/>
        <s v="1965-DDBWU"/>
        <s v="6372-RFVNS"/>
        <s v="3705-PSNGL"/>
        <s v="4548-SDBKE"/>
        <s v="0115-TFERT"/>
        <s v="2667-WYLWJ"/>
        <s v="3049-NDXFL"/>
        <s v="3096-IZETN"/>
        <s v="8496-EJAUI"/>
        <s v="1612-EOHDH"/>
        <s v="3858-VOBET"/>
        <s v="6416-TVAIH"/>
        <s v="2157-MXBJS"/>
        <s v="7969-AULMZ"/>
        <s v="3945-GFWQL"/>
        <s v="8290-YWKHZ"/>
        <s v="2454-RPBRZ"/>
        <s v="5649-ANRML"/>
        <s v="6982-UQZLY"/>
        <s v="3319-DWOEP"/>
        <s v="5583-SXDAG"/>
        <s v="1589-AGTLK"/>
        <s v="7314-OXENN"/>
        <s v="6680-WKXRZ"/>
        <s v="6941-PMGEP"/>
        <s v="7627-JKIAZ"/>
        <s v="0135-NMXAP"/>
        <s v="5054-IEXZT"/>
        <s v="9139-WQQDY"/>
        <s v="0137-OCGAB"/>
        <s v="8348-HFYIV"/>
        <s v="2108-YKQTY"/>
        <s v="0426-TIRNE"/>
        <s v="3045-XETSH"/>
        <s v="6000-APYLU"/>
        <s v="1527-SXDPN"/>
        <s v="9465-RWMXL"/>
        <s v="1660-HSOOQ"/>
        <s v="4009-ALQFH"/>
        <s v="4576-CSAJH"/>
        <s v="6457-USBER"/>
        <s v="8779-QRDMV"/>
        <s v="5244-IRFIH"/>
        <s v="6702-OHFWR"/>
        <s v="4102-OQUPX"/>
        <s v="8696-JKZNU"/>
        <s v="1862-SKORY"/>
        <s v="8020-BWHYL"/>
        <s v="6168-WFVVF"/>
        <s v="7450-NWRTR"/>
        <s v="6345-ULYRW"/>
        <s v="5383-MMTWC"/>
        <s v="6664-FPDAC"/>
        <s v="1010-DIAUQ"/>
        <s v="4636-QRJKY"/>
        <s v="1009-IRMNA"/>
        <s v="2382-BCKQJ"/>
        <s v="8329-IBCTI"/>
        <s v="4607-CHPCA"/>
        <s v="5673-FSSMF"/>
        <s v="1205-WNWPJ"/>
        <s v="4143-HHPMK"/>
        <s v="9300-RENDD"/>
        <s v="9787-XVQIU"/>
        <s v="0431-APWVY"/>
        <s v="6100-QQHEB"/>
        <s v="1591-NFNLQ"/>
        <s v="5498-TXHLF"/>
        <s v="7587-RZNME"/>
        <s v="2933-FILNV"/>
        <s v="2645-QTLMB"/>
        <s v="1396-QWFBJ"/>
        <s v="7239-HZZCX"/>
        <s v="4228-ZGYUW"/>
        <s v="4702-IOQDC"/>
        <s v="6305-YLBMM"/>
        <s v="7845-URHJN"/>
        <s v="1981-INRFU"/>
        <s v="0877-SDMBN"/>
        <s v="4667-OHGKG"/>
        <s v="7228-OMTPN"/>
        <s v="5393-RXQSZ"/>
        <s v="4471-KXAUH"/>
        <s v="2530-ENDWQ"/>
        <s v="6683-VLCTZ"/>
        <s v="8580-AECUZ"/>
        <s v="4988-IQIGL"/>
        <s v="5889-JTMUL"/>
        <s v="4958-XCBDQ"/>
        <s v="7130-VTEWQ"/>
        <s v="4800-VHZKI"/>
        <s v="2276-YDAVZ"/>
        <s v="1262-OPMFY"/>
        <s v="7198-GLXTC"/>
        <s v="6849-WLEYG"/>
        <s v="8042-JVNFH"/>
        <s v="1963-VAUKV"/>
        <s v="4597-ELFTS"/>
        <s v="4612-THJBS"/>
        <s v="7632-MNYOY"/>
        <s v="8603-IJWDN"/>
        <s v="0963-ZBDRN"/>
        <s v="4910-AQFFX"/>
        <s v="5196-SGOAK"/>
        <s v="5685-IIXLY"/>
        <s v="3923-CSIHK"/>
        <s v="8166-ZZTFS"/>
        <s v="4713-LZDRV"/>
        <s v="0875-CABNR"/>
        <s v="6599-CEBNN"/>
        <s v="2024-BASKD"/>
        <s v="1038-ZAGBI"/>
        <s v="9651-GTSAQ"/>
        <s v="8945-MUQUF"/>
        <s v="5976-JCJRH"/>
        <s v="6598-RFFVI"/>
        <s v="9306-CPCBC"/>
        <s v="8515-OCTJS"/>
        <s v="5590-YRFJT"/>
        <s v="5057-LCOUI"/>
        <s v="9102-IAYHT"/>
        <s v="9033-EOXWV"/>
        <s v="3976-BWUCK"/>
        <s v="8058-JMEQO"/>
        <s v="1771-OADNZ"/>
        <s v="9248-OJYKK"/>
        <s v="0887-HJGAR"/>
        <s v="4952-YSOGZ"/>
        <s v="6275-YDUVO"/>
        <s v="8565-CLBZW"/>
        <s v="5569-KGJHX"/>
        <s v="9378-FXTIZ"/>
        <s v="1240-KNSEZ"/>
        <s v="1565-RHDJD"/>
        <s v="3585-ISXZP"/>
        <s v="1236-WFCDV"/>
        <s v="8111-SLLHI"/>
        <s v="0529-ONKER"/>
        <s v="8699-ASUFO"/>
        <s v="1254-IZEYF"/>
        <s v="6015-VVHHE"/>
        <s v="0504-HHAPI"/>
        <s v="3776-EKTKM"/>
        <s v="5698-BQJOH"/>
        <s v="2189-WWOEW"/>
        <s v="3927-NLNRY"/>
        <s v="9415-DPEWS"/>
        <s v="2886-KEFUM"/>
        <s v="3143-ILDAL"/>
        <s v="4892-VLANZ"/>
        <s v="3208-YPIOE"/>
        <s v="5134-IKDAY"/>
        <s v="2619-WFQWU"/>
        <s v="9058-HRZSV"/>
        <s v="4522-AKYLR"/>
        <s v="5876-QMYLD"/>
        <s v="8883-GRDWQ"/>
        <s v="1251-STYSZ"/>
        <s v="1016-DJTSV"/>
        <s v="3170-NMYVV"/>
        <s v="0913-XWSCN"/>
        <s v="7601-GNDYK"/>
        <s v="4957-TREIR"/>
        <s v="5149-TGWDZ"/>
        <s v="0831-JNISG"/>
        <s v="0887-WBJVH"/>
        <s v="9764-REAFF"/>
        <s v="3963-RYFNS"/>
        <s v="2430-RRYUW"/>
        <s v="1306-RPWXZ"/>
        <s v="7244-KXYZN"/>
        <s v="7446-SFAOA"/>
        <s v="5569-IDSEY"/>
        <s v="6869-FGJJC"/>
        <s v="9483-GCPWE"/>
        <s v="1469-LBJQJ"/>
        <s v="7602-DBTOU"/>
        <s v="5018-GWURO"/>
        <s v="6917-FIJHC"/>
        <s v="5567-GZKQY"/>
        <s v="1320-GVNHT"/>
        <s v="2750-BJLSB"/>
        <s v="2673-CXQEU"/>
        <s v="5701-YVSVF"/>
        <s v="8166-ORCHU"/>
        <s v="9233-PSYHO"/>
        <s v="3597-MVHJT"/>
        <s v="5844-QVTAT"/>
        <s v="2782-LFZVW"/>
        <s v="4018-PPNDW"/>
        <s v="2267-FPIMA"/>
        <s v="2632-TACXW"/>
        <s v="7439-DKZTW"/>
        <s v="7722-VJRQD"/>
        <s v="7996-BPXHY"/>
        <s v="3097-FQTVJ"/>
        <s v="8922-NPKBJ"/>
        <s v="5762-TJXGK"/>
        <s v="4132-KALRO"/>
        <s v="4979-HPRFL"/>
        <s v="5196-WPYOW"/>
        <s v="4385-ZKVNW"/>
        <s v="5172-RKOCB"/>
        <s v="7740-KKCXF"/>
        <s v="5286-YHCVC"/>
        <s v="4712-AUQZO"/>
        <s v="6286-SUUWT"/>
        <s v="7268-WNTCP"/>
        <s v="0927-CNGRH"/>
        <s v="3118-UHVVQ"/>
        <s v="9770-LXDBK"/>
        <s v="0423-UDIJQ"/>
        <s v="1697-NVVGY"/>
        <s v="9286-BHDQG"/>
        <s v="6496-JDSSB"/>
        <s v="7982-VCELR"/>
        <s v="8823-RLPWL"/>
        <s v="9330-DHBFL"/>
        <s v="9408-HRXRK"/>
        <s v="1866-NXPSP"/>
        <s v="6022-KOUQO"/>
        <s v="4403-BWPAY"/>
        <s v="4703-MQYKT"/>
        <s v="3981-QSVQI"/>
        <s v="6176-YJWAS"/>
        <s v="3913-RDSJZ"/>
        <s v="9762-YAQAA"/>
        <s v="4188-FRABG"/>
        <s v="9715-SBVSU"/>
        <s v="7879-CGSFV"/>
        <s v="8750-QWZAJ"/>
        <s v="6147-CBCRA"/>
        <s v="1722-LDZJS"/>
        <s v="9714-EDSUC"/>
        <s v="9625-QNLUX"/>
        <s v="3323-CPBWR"/>
        <s v="6576-FBXOJ"/>
        <s v="1094-BKOSX"/>
        <s v="6906-MPARY"/>
        <s v="1960-UOTYM"/>
        <s v="8217-QYOHV"/>
        <s v="1304-SEGFY"/>
        <s v="2405-LBMUW"/>
        <s v="7164-BPTUT"/>
        <s v="3179-GBRWV"/>
        <s v="2277-BKJKN"/>
        <s v="5198-EFNBM"/>
        <s v="7643-RCHXS"/>
        <s v="4939-KYYPY"/>
        <s v="7010-BRBUU"/>
        <s v="3737-XBQDD"/>
        <s v="7398-HPYZQ"/>
        <s v="6922-NCEDI"/>
        <s v="1393-IMKZG"/>
        <s v="8929-KSWIH"/>
        <s v="8566-YPRGL"/>
        <s v="4324-AHJKS"/>
        <s v="7754-IXRMC"/>
        <s v="9581-GVBXT"/>
        <s v="6992-TKNYO"/>
        <s v="9426-SXNHE"/>
        <s v="8780-RSYYU"/>
        <s v="6522-OIQSX"/>
        <s v="3569-VLDHH"/>
        <s v="6261-LHRTG"/>
        <s v="7673-BQGKU"/>
        <s v="4254-QPEDE"/>
        <s v="7094-MSZAO"/>
        <s v="3726-TBHQT"/>
        <s v="6394-HHHZM"/>
        <s v="9494-MRNYX"/>
        <s v="6341-AEVKX"/>
        <s v="6705-LXORM"/>
        <s v="6507-ZJSUR"/>
        <s v="9681-KYGYB"/>
        <s v="1730-ZMAME"/>
        <s v="7233-PAHHL"/>
        <s v="4827-USJHP"/>
        <s v="8181-YHCMF"/>
        <s v="2085-JVGAD"/>
        <s v="5285-MVEHD"/>
        <s v="4079-WWQQQ"/>
        <s v="2245-ADZFJ"/>
        <s v="5442-PPTJY"/>
        <s v="8543-MSDMF"/>
        <s v="4003-OCTMP"/>
        <s v="3352-RICWQ"/>
        <s v="5197-LQXXH"/>
        <s v="4900-MSOMT"/>
        <s v="2916-BQZLN"/>
        <s v="0969-RGKCU"/>
        <s v="9026-LHEVG"/>
        <s v="4632-XJMEX"/>
        <s v="5345-BMKWB"/>
        <s v="1360-XFJMR"/>
        <s v="1384-RCUXW"/>
        <s v="3420-YJLQT"/>
        <s v="1223-UNPKS"/>
        <s v="9027-TMATR"/>
        <s v="7929-SKFGK"/>
        <s v="2458-EOMRE"/>
        <s v="8097-OMULG"/>
        <s v="6603-QWSPR"/>
        <s v="2335-GSODA"/>
        <s v="1241-FPMOF"/>
        <s v="6575-SUVOI"/>
        <s v="8309-IEYJD"/>
        <s v="5828-DWPIL"/>
        <s v="5924-SNGKP"/>
        <s v="2181-UAESM"/>
        <s v="5846-NEQVZ"/>
        <s v="2001-MCUUW"/>
        <s v="7296-PIXQY"/>
        <s v="9091-WTUUY"/>
        <s v="1927-QEWMY"/>
        <s v="5656-MJEFC"/>
        <s v="8220-OCUFY"/>
        <s v="9251-WNSOD"/>
        <s v="6188-UXBBR"/>
        <s v="7055-JCGNI"/>
        <s v="5837-LXSDN"/>
        <s v="6295-OSINB"/>
        <s v="0960-HUWBM"/>
        <s v="2706-QZIHY"/>
        <s v="1335-HQMKX"/>
        <s v="5294-DMSFH"/>
        <s v="6088-BXMRG"/>
        <s v="2984-TBYKU"/>
        <s v="5640-CAXOA"/>
        <s v="2436-QBZFP"/>
        <s v="7298-IZWLY"/>
        <s v="9066-QRSDU"/>
        <s v="3370-HXOPH"/>
        <s v="6828-HMKWP"/>
        <s v="6728-CZFEI"/>
        <s v="9236-NDUCW"/>
        <s v="7956-XQWGU"/>
        <s v="2739-CACDQ"/>
        <s v="8495-LJDFO"/>
        <s v="9803-FTJCG"/>
        <s v="2320-SLKMB"/>
        <s v="2604-XVDAM"/>
        <s v="2612-PHGOX"/>
        <s v="3097-PYWXL"/>
        <s v="7225-IILWY"/>
        <s v="5542-TBBWB"/>
        <s v="4962-CHQPW"/>
        <s v="6817-WTYHE"/>
        <s v="5482-VXSXJ"/>
        <s v="8417-GSODA"/>
        <s v="0795-GMVQO"/>
        <s v="2587-EKXTS"/>
        <s v="2434-EEVDB"/>
        <s v="0906-QVPMS"/>
        <s v="7504-UWHNB"/>
        <s v="5075-JSDKI"/>
        <s v="1945-XISKS"/>
        <s v="9795-VOWON"/>
        <s v="9909-IDLEK"/>
        <s v="7718-UPSKJ"/>
        <s v="1116-FRYVH"/>
        <s v="8241-JUIQO"/>
        <s v="3229-USWAR"/>
        <s v="7054-ENNGU"/>
        <s v="3413-CSSTH"/>
        <s v="0042-JVWOJ"/>
        <s v="0480-KYJVA"/>
        <s v="2911-IJORQ"/>
        <s v="6810-VCAEX"/>
        <s v="3597-YASZG"/>
        <s v="9391-DXGGG"/>
        <s v="9693-XMUOB"/>
        <s v="2391-IPLOP"/>
        <s v="7013-PSXHK"/>
        <s v="1459-QNFQT"/>
        <s v="2007-QVGAW"/>
        <s v="7607-QKKTJ"/>
        <s v="9802-CAQUT"/>
        <s v="6242-SGYTS"/>
        <s v="4232-JGKIY"/>
        <s v="8295-KMENE"/>
        <s v="7030-FZTFM"/>
        <s v="2520-SGTTA"/>
        <s v="8671-KKKOS"/>
        <s v="9200-NLNPD"/>
        <s v="5707-ZMDJP"/>
        <s v="9258-CNWAC"/>
        <s v="7349-ALMUX"/>
        <s v="8457-XIGKN"/>
        <s v="9103-CXVOK"/>
        <s v="9374-YOLBJ"/>
        <s v="5696-JVVQY"/>
        <s v="2791-SFVEW"/>
        <s v="2256-YLYLP"/>
        <s v="5306-BVTKJ"/>
        <s v="9076-AXYIK"/>
        <s v="6952-OMNWB"/>
        <s v="9290-SHCMB"/>
        <s v="2452-KDRRH"/>
        <s v="5227-JSCFE"/>
        <s v="3719-TDVQB"/>
        <s v="5736-YEJAX"/>
        <s v="0661-WCQNQ"/>
        <s v="6959-GQEGV"/>
        <s v="4623-ZKHLY"/>
        <s v="5248-KWLAR"/>
        <s v="4056-QHXHZ"/>
        <s v="7649-PHJVR"/>
        <s v="2292-XQWSV"/>
        <s v="3824-RHKVR"/>
        <s v="1518-OMDIK"/>
        <s v="1928-BXYIV"/>
        <s v="4774-HHGGS"/>
        <s v="1237-WIYYZ"/>
        <s v="9708-KFDBY"/>
        <s v="9711-FJTBX"/>
        <s v="3721-CNZHX"/>
        <s v="2478-EEWWM"/>
        <s v="5756-OZRIO"/>
        <s v="0575-CUQOV"/>
        <s v="5329-KRDTM"/>
        <s v="0526-SXDJP"/>
        <s v="7850-VWJUU"/>
        <s v="7706-DZNKK"/>
        <s v="7975-TZMLR"/>
        <s v="0347-UBKUZ"/>
        <s v="9089-UOWJG"/>
        <s v="3794-NFNCH"/>
        <s v="1936-CZAKF"/>
        <s v="5696-EXCYS"/>
        <s v="6322-PJJDJ"/>
        <s v="1530-ZTDOZ"/>
        <s v="2607-DHDAK"/>
        <s v="4903-CNOZC"/>
        <s v="8676-OOQEJ"/>
        <s v="4067-HLYQI"/>
        <s v="2824-MYYBN"/>
        <s v="6345-HOVES"/>
        <s v="2862-PFNIK"/>
        <s v="7445-WMRBW"/>
        <s v="5647-URDKA"/>
        <s v="9867-XOBQA"/>
        <s v="5916-QEWPT"/>
        <s v="2519-ERQOJ"/>
        <s v="4908-XAXAY"/>
        <s v="5671-RQRLP"/>
        <s v="2045-BMBTJ"/>
        <s v="5446-DKWYW"/>
        <s v="9943-VSZUV"/>
        <s v="1763-KUAAW"/>
        <s v="0505-SPOOW"/>
        <s v="6461-PPAXN"/>
        <s v="1371-DWPAZ"/>
        <s v="9242-TKFSV"/>
        <s v="5804-HYIEZ"/>
        <s v="0277-ORXQS"/>
        <s v="2606-PKWJB"/>
        <s v="1336-EZFZY"/>
        <s v="8434-PNQZX"/>
        <s v="0603-TPMIB"/>
        <s v="6427-FEFIG"/>
        <s v="1852-XEMDW"/>
        <s v="1328-EUZHC"/>
        <s v="9441-QHEVC"/>
        <s v="6010-DDPPW"/>
        <s v="8034-RYTVV"/>
        <s v="2888-ADFAO"/>
        <s v="4641-FROLU"/>
        <s v="4718-WXBGI"/>
        <s v="8329-UTMVM"/>
        <s v="2197-OMWGI"/>
        <s v="8705-WZCYL"/>
        <s v="2672-TGEFF"/>
        <s v="0411-EZJZE"/>
        <s v="8763-KIAFH"/>
        <s v="9575-IWCAZ"/>
        <s v="3566-HJGPK"/>
        <s v="8974-OVACP"/>
        <s v="6418-PIQSP"/>
        <s v="1465-WCZVT"/>
        <s v="3642-BYHDO"/>
        <s v="6878-GGDWG"/>
        <s v="6402-EJMWF"/>
        <s v="1202-KKGFU"/>
        <s v="1791-PQHBB"/>
        <s v="0594-UFTUL"/>
        <s v="1319-YLZJG"/>
        <s v="7622-NXQZR"/>
        <s v="6202-JVYEU"/>
        <s v="3589-PPVKW"/>
        <s v="2027-DNKIV"/>
        <s v="4815-GBTCD"/>
        <s v="9812-GHVRI"/>
        <s v="6368-TZZDT"/>
        <s v="4450-YOOHP"/>
        <s v="6508-NJYRO"/>
        <s v="1013-QCWAM"/>
        <s v="9168-INPSZ"/>
        <s v="9508-ILZDG"/>
        <s v="2880-FPNAE"/>
        <s v="5336-UFNZP"/>
        <s v="4909-JOUPP"/>
        <s v="3577-AMVUX"/>
        <s v="6198-RTPMF"/>
        <s v="7873-CVMAW"/>
        <s v="6161-ERDGD"/>
        <s v="6619-RPLQZ"/>
        <s v="4636-TVXVG"/>
        <s v="1179-INLAT"/>
        <s v="0301-FIDRB"/>
        <s v="5322-ZSMZY"/>
        <s v="2126-GSEGL"/>
        <s v="1431-AIDJQ"/>
        <s v="4302-ZYFEL"/>
        <s v="9367-TCUYN"/>
        <s v="2296-DKZFP"/>
        <s v="1976-AZZPJ"/>
        <s v="0224-NIJLP"/>
        <s v="2717-HVIZY"/>
        <s v="7148-XZPHA"/>
        <s v="1173-XZPYF"/>
        <s v="2511-ALLCS"/>
        <s v="2898-MRKPI"/>
        <s v="1302-UHBDD"/>
        <s v="7872-RDDLZ"/>
        <s v="6048-QBXKL"/>
        <s v="5016-IBERQ"/>
        <s v="3807-XHCJH"/>
        <s v="3551-GAEGL"/>
        <s v="8374-UULRV"/>
        <s v="4660-IRIBM"/>
        <s v="5095-ETBRJ"/>
        <s v="3070-FNFZQ"/>
        <s v="8932-CZHRQ"/>
        <s v="7940-UQQUG"/>
        <s v="4524-QCSSM"/>
        <s v="7519-JTWQH"/>
        <s v="5003-XZWWO"/>
        <s v="3750-RNQKR"/>
        <s v="2371-JUNGC"/>
        <s v="2253-KPMNB"/>
        <s v="5854-KSRBJ"/>
        <s v="2332-TODQS"/>
        <s v="5574-NXZIU"/>
        <s v="7572-KPVKK"/>
        <s v="1227-UDMZR"/>
        <s v="9633-DENPU"/>
        <s v="2580-ASVVY"/>
        <s v="4987-GQWPO"/>
        <s v="2419-FSORS"/>
        <s v="1428-IEDPR"/>
        <s v="6519-ZHPXP"/>
        <s v="8690-UPCZI"/>
        <s v="6258-NGCNG"/>
        <s v="3951-NJCVI"/>
        <s v="4824-GUCBY"/>
        <s v="7748-UMTRK"/>
        <s v="4304-XUMGI"/>
        <s v="9866-OCCKE"/>
        <s v="1576-PFZIW"/>
        <s v="2522-WLNSF"/>
        <s v="0644-OQMDK"/>
        <s v="7969-FFOWG"/>
        <s v="6231-WFGFH"/>
        <s v="6244-BESBM"/>
        <s v="1921-KYSAY"/>
        <s v="5668-MEISB"/>
        <s v="5384-ZTTWP"/>
        <s v="3612-YUNGG"/>
        <s v="8687-BAFGU"/>
        <s v="8003-EWNDZ"/>
        <s v="2272-WUSPA"/>
        <s v="3021-VLNRJ"/>
        <s v="0289-IVARM"/>
        <s v="9503-XJUME"/>
        <s v="6340-DACFT"/>
        <s v="8250-ZNGGW"/>
        <s v="8191-XWSZG"/>
        <s v="5256-SKJGO"/>
        <s v="3466-BYAVD"/>
        <s v="6103-LIANB"/>
        <s v="6286-ZHAOK"/>
        <s v="7905-TVXTA"/>
        <s v="6807-SIWJI"/>
        <s v="9068-VPWQQ"/>
        <s v="4525-VZCZG"/>
        <s v="3584-WKTTW"/>
        <s v="4836-WNFNO"/>
        <s v="8286-AFUYI"/>
        <s v="1552-AAGRX"/>
        <s v="3503-TYDAY"/>
        <s v="4830-FAXFM"/>
        <s v="2122-SZZZD"/>
        <s v="0326-VDYXE"/>
        <s v="2664-XJZNO"/>
        <s v="5619-XZZKR"/>
        <s v="7337-CINUD"/>
        <s v="3938-YFPXD"/>
        <s v="2314-TNDJQ"/>
        <s v="3420-ZDBMA"/>
        <s v="5857-TYBCJ"/>
        <s v="0187-QSXOE"/>
        <s v="5304-EFJLP"/>
        <s v="8434-VGEQQ"/>
        <s v="5478-JJVZK"/>
        <s v="1830-GGFNM"/>
        <s v="6435-SRWBJ"/>
        <s v="6661-EIPZC"/>
        <s v="8963-JLGJT"/>
        <s v="6203-HBZPA"/>
        <s v="3404-JNXAX"/>
        <s v="0428-AXXLJ"/>
        <s v="8450-LUGUK"/>
        <s v="8885-QSQBX"/>
        <s v="5862-BRIXZ"/>
        <s v="8200-KLNYW"/>
        <s v="8259-DZLIZ"/>
        <s v="4625-XMOYM"/>
        <s v="3796-ENZGF"/>
        <s v="1820-DJFPH"/>
        <s v="0868-VJRDR"/>
        <s v="4350-ZTLPI"/>
        <s v="2043-WVTQJ"/>
        <s v="4896-CPRPF"/>
        <s v="1936-UAFEH"/>
        <s v="3468-DRVQJ"/>
        <s v="8738-JOKAR"/>
        <s v="7351-KYHQH"/>
        <s v="7361-YPXFS"/>
        <s v="9544-PYPSJ"/>
        <s v="9919-YLNNG"/>
        <s v="2937-FTHUR"/>
        <s v="7838-LAZFO"/>
        <s v="8992-CEUEN"/>
        <s v="5136-RGMZO"/>
        <s v="1212-GLHMD"/>
        <s v="3911-RSNHI"/>
        <s v="2703-AMTUL"/>
        <s v="7850-THJMU"/>
        <s v="7586-ZATGZ"/>
        <s v="6704-UTUKK"/>
        <s v="2263-SFSQZ"/>
        <s v="9717-QEBGU"/>
        <s v="5542-DHSXL"/>
        <s v="0254-FNMCI"/>
        <s v="0020-JDNXP"/>
        <s v="7619-PLRLP"/>
        <s v="5392-AKEMH"/>
        <s v="0928-XUTSN"/>
        <s v="3841-NFECX"/>
        <s v="8224-DWCKX"/>
        <s v="2665-NPTGL"/>
        <s v="0929-PECLO"/>
        <s v="6067-NGCEU"/>
        <s v="4013-GUXND"/>
        <s v="4713-ZBURT"/>
        <s v="6169-PPETC"/>
        <s v="7764-BDPEE"/>
        <s v="0455-ENTCR"/>
        <s v="3717-OEAUQ"/>
        <s v="8785-CJSHH"/>
        <s v="5327-CNLUQ"/>
        <s v="5356-KZCKT"/>
        <s v="0673-IGUQO"/>
        <s v="9554-DFKIC"/>
        <s v="8231-BSWXX"/>
        <s v="9668-PUGNU"/>
        <s v="2466-NEJOJ"/>
        <s v="9640-ZSLDC"/>
        <s v="2576-HXMPA"/>
        <s v="5206-HPJKM"/>
        <s v="2926-JEJJC"/>
        <s v="8873-TMKGR"/>
        <s v="7698-YFGEZ"/>
        <s v="7340-KEFQE"/>
        <s v="5989-AXPUC"/>
        <s v="5651-CPDND"/>
        <s v="9415-TPKRV"/>
        <s v="5871-DGTXZ"/>
        <s v="4815-TUMEQ"/>
        <s v="1755-RMCXH"/>
        <s v="9921-EZKBY"/>
        <s v="0674-GCDXG"/>
        <s v="2324-EFHVG"/>
        <s v="6365-HITVU"/>
        <s v="8469-SNFFH"/>
        <s v="3186-AJIEK"/>
        <s v="9281-OFDMF"/>
        <s v="5599-HVLTW"/>
        <s v="4808-YNLEU"/>
        <s v="0297-RBCSG"/>
        <s v="6650-VJONK"/>
        <s v="2637-FKFSY"/>
        <s v="7989-AWGEH"/>
        <s v="4213-HKBJO"/>
        <s v="4986-MXSFP"/>
        <s v="9453-PATOS"/>
        <s v="9513-DXHDA"/>
        <s v="4717-GHADL"/>
        <s v="8550-XSXUQ"/>
        <s v="6870-ECSHE"/>
        <s v="9348-YVOMK"/>
        <s v="9140-CZQZZ"/>
        <s v="3470-BTGQO"/>
        <s v="0228-MAUWC"/>
        <s v="8375-KVTHK"/>
        <s v="4983-CCWMC"/>
        <s v="1397-XKKWR"/>
        <s v="2133-TSRRM"/>
        <s v="2758-RNWXS"/>
        <s v="6691-CCIHA"/>
        <s v="4933-IKULF"/>
        <s v="2439-LYPMQ"/>
        <s v="1089-HDMKP"/>
        <s v="7516-GMHUV"/>
        <s v="5150-ITWWB"/>
        <s v="7278-CKDNC"/>
        <s v="0123-CRBRT"/>
        <s v="9498-FIMXL"/>
        <s v="7319-VENRZ"/>
        <s v="8208-EUMTE"/>
        <s v="3014-WJKSM"/>
        <s v="4694-PHWFW"/>
        <s v="8780-IHCRN"/>
        <s v="4881-GQJTW"/>
        <s v="7554-AKDQF"/>
        <s v="3030-YDNRM"/>
        <s v="7422-WNBTY"/>
        <s v="1153-GNOLC"/>
        <s v="3126-WQMGH"/>
        <s v="3694-DELSO"/>
        <s v="3130-ICDUP"/>
        <s v="0484-JPBRU"/>
        <s v="3489-VSFRD"/>
        <s v="1796-JANOW"/>
        <s v="6285-FTQBF"/>
        <s v="4683-WYDOU"/>
        <s v="4634-JLRJT"/>
        <s v="4950-BDEUX"/>
        <s v="4054-CUMIA"/>
        <s v="2519-TWKFS"/>
        <s v="2832-SCUCO"/>
        <s v="6582-PLFUU"/>
        <s v="8044-BGWPI"/>
        <s v="4565-EVZMJ"/>
        <s v="3096-GKWEB"/>
        <s v="6013-BHCAW"/>
        <s v="2799-ARNLO"/>
        <s v="7460-ITWWP"/>
        <s v="9518-XXBXE"/>
        <s v="2077-MPJQO"/>
        <s v="1679-JRFBR"/>
        <s v="6202-DYYFX"/>
        <s v="0621-HJWXJ"/>
        <s v="3174-AKMAS"/>
        <s v="4821-WQOYN"/>
        <s v="0536-BGFMZ"/>
        <s v="3070-BDOQC"/>
        <s v="2511-MORQY"/>
        <s v="6463-HHXJR"/>
        <s v="7602-MVRMB"/>
        <s v="6746-WAUWT"/>
        <s v="6506-EYCNH"/>
        <s v="1767-TGTKO"/>
        <s v="2819-GWENI"/>
        <s v="3969-GYXEL"/>
        <s v="3120-FAZKD"/>
        <s v="2074-GUHPQ"/>
        <s v="1385-TQOZW"/>
        <s v="8224-KDLKN"/>
        <s v="1241-EZFMJ"/>
        <s v="3858-XHYJO"/>
        <s v="8745-PVESG"/>
        <s v="3205-MXZRA"/>
        <s v="2710-WYVXG"/>
        <s v="4918-FYJNT"/>
        <s v="2754-SDJRD"/>
        <s v="4415-WNGVR"/>
        <s v="3712-PKXZA"/>
        <s v="0314-TKOSI"/>
        <s v="9069-LGEUL"/>
        <s v="0732-OCQOC"/>
        <s v="8100-PNJMH"/>
        <s v="5533-RJFTJ"/>
        <s v="0214-JHPFW"/>
        <s v="0295-QVKPB"/>
        <s v="8975-SKGRX"/>
        <s v="9391-TTOYH"/>
        <s v="4565-NLZBV"/>
        <s v="2587-YNLES"/>
        <s v="7483-IQWIB"/>
        <s v="8087-LGYHQ"/>
        <s v="2171-UDMFD"/>
        <s v="4328-VUFWD"/>
        <s v="3976-HXHCE"/>
        <s v="6584-VQMYT"/>
        <s v="5598-IKHQQ"/>
        <s v="3889-VWBID"/>
        <s v="5879-HMFFH"/>
        <s v="8173-RXAYP"/>
        <s v="4176-FXYBO"/>
        <s v="9821-BESNZ"/>
        <s v="8468-EHYJA"/>
        <s v="1139-WUOAH"/>
        <s v="1866-DIOQZ"/>
        <s v="5092-STPKP"/>
        <s v="2498-XLDZR"/>
        <s v="1492-KGETH"/>
        <s v="2729-VNVAP"/>
        <s v="9388-ZEYVT"/>
        <s v="9945-PSVIP"/>
        <s v="7852-LECYP"/>
        <s v="1707-HABPF"/>
        <s v="1452-KIOVK"/>
        <s v="3655-SNQYZ"/>
        <s v="1091-SOZGA"/>
        <s v="9880-TDQAC"/>
        <s v="4568-KNYWR"/>
        <s v="7567-ECMCM"/>
        <s v="7684-XSZIY"/>
        <s v="0181-RITDD"/>
        <s v="8160-HOWOX"/>
        <s v="1763-WQFUK"/>
        <s v="8894-JVDCV"/>
        <s v="9371-BITHB"/>
        <s v="1897-OKVMW"/>
        <s v="4707-YNOQA"/>
        <s v="9754-CLVZW"/>
        <s v="4032-RMHCI"/>
        <s v="0895-LNKRC"/>
        <s v="3604-WLABM"/>
        <s v="9040-KZVWO"/>
        <s v="4742-TXUEX"/>
        <s v="9470-RTWDV"/>
        <s v="2190-PHBHR"/>
        <s v="0565-JUPYD"/>
        <s v="3530-VWVGU"/>
        <s v="4077-HWUYD"/>
        <s v="2211-RMNHO"/>
        <s v="9184-GALIL"/>
        <s v="7136-IHZJA"/>
        <s v="3727-OVPRY"/>
        <s v="7233-DRTRF"/>
        <s v="2868-LLSKM"/>
        <s v="3451-VAWLI"/>
        <s v="5274-XHAKY"/>
        <s v="3978-YNKDD"/>
        <s v="2000-DHJUY"/>
        <s v="8648-PFRMP"/>
        <s v="6350-XFYGW"/>
        <s v="6139-ZZRBQ"/>
        <s v="9334-GWGOW"/>
        <s v="6563-VNPMN"/>
        <s v="1423-BMPBQ"/>
        <s v="7382-DFJTU"/>
        <s v="8120-JDCAM"/>
        <s v="7552-KEYGT"/>
        <s v="7665-NKLAV"/>
        <s v="7636-PEPNS"/>
        <s v="6212-ATMLK"/>
        <s v="5198-HQAEN"/>
        <s v="8404-GFGCZ"/>
        <s v="2495-KZNFB"/>
        <s v="2725-IWWBA"/>
        <s v="0487-RPVUM"/>
        <s v="1427-VERSM"/>
        <s v="4075-WKNIU"/>
        <s v="7605-SNLQG"/>
        <s v="2075-RMJIK"/>
        <s v="7398-LXGYX"/>
        <s v="6048-UWKAL"/>
        <s v="1394-SUIUH"/>
        <s v="9112-WSNPU"/>
        <s v="6647-ZEDXT"/>
        <s v="5678-VFNEQ"/>
        <s v="9350-VLHMB"/>
        <s v="5930-GBIWP"/>
        <s v="1958-RNRKS"/>
        <s v="4137-JOPHL"/>
        <s v="3638-VBZTA"/>
        <s v="2190-BCXEC"/>
        <s v="4139-DETXS"/>
        <s v="9822-OAOVB"/>
        <s v="4826-DXMUP"/>
        <s v="1229-RCALF"/>
        <s v="9830-ECLEN"/>
        <s v="7742-MYPGI"/>
        <s v="8046-DNVTL"/>
        <s v="2987-BJXIK"/>
        <s v="5006-MXVRN"/>
        <s v="5825-XJOCM"/>
        <s v="4822-LPTYJ"/>
        <s v="6094-ZIVKX"/>
        <s v="0128-MKWSG"/>
        <s v="6131-JLWZM"/>
        <s v="2709-UQGNP"/>
        <s v="7711-GQBZC"/>
        <s v="3315-IKYZQ"/>
        <s v="1116-DXXDF"/>
        <s v="0928-JMXNP"/>
        <s v="4806-DXQCE"/>
        <s v="5816-SCGFC"/>
        <s v="8720-RQSBJ"/>
        <s v="1984-GPTEH"/>
        <s v="2277-AXSDC"/>
        <s v="4742-DRORA"/>
        <s v="5172-MIGPM"/>
        <s v="6425-JWTDV"/>
        <s v="7670-ZBPOQ"/>
        <s v="9885-MFVSU"/>
        <s v="2266-SJNAT"/>
        <s v="1898-JSNDC"/>
        <s v="5924-IFQTT"/>
        <s v="1855-AGAWH"/>
        <s v="9738-QLWTP"/>
        <s v="2649-HWLYB"/>
        <s v="4693-VWVBO"/>
        <s v="3007-FDPEA"/>
        <s v="9695-IDRZR"/>
        <s v="6848-YLDFR"/>
        <s v="3359-DSRKA"/>
        <s v="5727-MYATE"/>
        <s v="6933-FHBZC"/>
        <s v="5666-MBJPT"/>
        <s v="9633-XQABV"/>
        <s v="1628-BIZYP"/>
        <s v="2925-VDZHY"/>
        <s v="5309-TAIKL"/>
        <s v="9853-JFZDU"/>
        <s v="2101-RANCD"/>
        <s v="2188-SXWVT"/>
        <s v="8561-NMTBD"/>
        <s v="3191-CSNMG"/>
        <s v="8213-TAZPM"/>
        <s v="5243-SAOTC"/>
        <s v="2806-MLNTI"/>
        <s v="9796-MVYXX"/>
        <s v="7268-IGMFD"/>
        <s v="6173-GOLSU"/>
        <s v="9279-CJEOJ"/>
        <s v="8229-MYEJZ"/>
        <s v="4121-AGSIN"/>
        <s v="0386-CWRGM"/>
        <s v="2272-UOINI"/>
        <s v="7311-MQJCH"/>
        <s v="8314-DPQHL"/>
        <s v="3547-LQRIK"/>
        <s v="8148-BPLZQ"/>
        <s v="6339-RZCBJ"/>
        <s v="6837-HAEVO"/>
        <s v="7998-WNZEM"/>
        <s v="4929-ROART"/>
        <s v="7245-JMTTQ"/>
        <s v="4700-UBQMV"/>
        <s v="7718-RXDGG"/>
        <s v="0298-XACET"/>
        <s v="4184-VODJZ"/>
        <s v="2978-XXSOG"/>
        <s v="5245-VDBUR"/>
        <s v="9739-JLPQJ"/>
        <s v="2904-GGUAZ"/>
        <s v="4395-PZMSN"/>
        <s v="4884-TVUQF"/>
        <s v="5553-AOINX"/>
        <s v="0749-IRGQE"/>
        <s v="9442-JTWDL"/>
        <s v="6614-YOLAC"/>
        <s v="1767-CJKBA"/>
        <s v="7055-HNEOJ"/>
        <s v="9777-WJJPR"/>
        <s v="4472-VESGY"/>
        <s v="1379-FRVEB"/>
        <s v="6177-PEVRA"/>
        <s v="5780-INQIK"/>
        <s v="2790-XUYMV"/>
        <s v="6505-OZNPG"/>
        <s v="9619-GSATL"/>
        <s v="8879-ZKJOF"/>
        <s v="4086-ATNFV"/>
        <s v="0975-VOOVL"/>
        <s v="1053-MXTTK"/>
        <s v="2903-YYTBW"/>
        <s v="9054-FOWNV"/>
        <s v="5325-UWTWJ"/>
        <s v="4654-GGUII"/>
        <s v="4673-KKSLS"/>
        <s v="9933-QRGTX"/>
        <s v="5872-OEQNH"/>
        <s v="9530-GRMJG"/>
        <s v="5130-YPIRV"/>
        <s v="6967-PEJLL"/>
        <s v="3956-CJUST"/>
        <s v="6814-ZPWFQ"/>
        <s v="3878-AVSOQ"/>
        <s v="8041-TMEID"/>
        <s v="6734-FQAJX"/>
        <s v="7639-LIAYI"/>
        <s v="7083-MIOPC"/>
        <s v="3571-DPYUH"/>
        <s v="5337-IIWKZ"/>
        <s v="5543-QDCRY"/>
        <s v="2272-JKMSI"/>
        <s v="5740-YHGTW"/>
        <s v="6223-DHJGV"/>
        <s v="8819-IMISP"/>
        <s v="2212-LYASK"/>
        <s v="8064-RAVOH"/>
        <s v="1247-QBVSH"/>
        <s v="0014-BMAQU"/>
        <s v="4635-EJYPD"/>
        <s v="0519-DRGTI"/>
        <s v="0428-IKYCP"/>
        <s v="3853-LYGAM"/>
        <s v="3890-RTCMS"/>
        <s v="9494-BDNNC"/>
        <s v="1877-HKBQX"/>
        <s v="7096-UCLNH"/>
        <s v="3213-VVOLG"/>
        <s v="5915-ANOEI"/>
        <s v="7569-NMZYQ"/>
        <s v="3262-EIDHV"/>
        <s v="5887-IKKYO"/>
        <s v="1935-IMVBB"/>
        <s v="9289-LBQVU"/>
        <s v="0239-OXEXL"/>
        <s v="7162-WPHPM"/>
        <s v="6439-PKTRR"/>
        <s v="0021-IKXGC"/>
        <s v="6259-WJQLC"/>
        <s v="7924-GJZFI"/>
        <s v="0581-BXBUB"/>
        <s v="0895-LMRSF"/>
        <s v="2379-GYFLQ"/>
        <s v="4851-BQDNX"/>
        <s v="1775-KWJKQ"/>
        <s v="2077-DDHJK"/>
        <s v="5469-NUJUR"/>
        <s v="7321-KKSDU"/>
        <s v="9359-JANWS"/>
        <s v="4825-XJGDM"/>
        <s v="0253-ZTEOB"/>
        <s v="1732-FEKLD"/>
        <s v="2908-ZTPNF"/>
        <s v="9921-QFQUL"/>
        <s v="6994-FGRHH"/>
        <s v="3855-ONCAR"/>
        <s v="6458-CYIDZ"/>
        <s v="4323-OHFOW"/>
        <s v="6158-HDPXZ"/>
        <s v="9092-GDZKO"/>
        <s v="3758-CKOQL"/>
        <s v="1573-LGXBA"/>
        <s v="1764-VUUMT"/>
        <s v="4835-YSJMR"/>
        <s v="8800-ZKRFW"/>
        <s v="2387-KDZQY"/>
        <s v="3768-VHXQO"/>
        <s v="1226-JZNKR"/>
        <s v="9481-SFCQY"/>
        <s v="8565-HBFNN"/>
        <s v="7037-MTYVW"/>
        <s v="8234-GSZYK"/>
        <s v="1163-VIPRI"/>
        <s v="7319-ZNRTR"/>
        <s v="6698-OXETB"/>
        <s v="1355-KUSBG"/>
        <s v="8313-AFGBW"/>
        <s v="4647-XXZAM"/>
        <s v="6135-OZQVA"/>
        <s v="7105-BENQF"/>
        <s v="5375-XLDOF"/>
        <s v="2799-TSLAG"/>
        <s v="2208-NKVVH"/>
        <s v="5343-SGUBI"/>
        <s v="4024-CSNBY"/>
        <s v="4343-EJVQB"/>
        <s v="2159-TURXX"/>
        <s v="6897-UUBNU"/>
        <s v="8012-SOUDQ"/>
        <s v="8189-XRIKE"/>
        <s v="8065-BVEPF"/>
        <s v="6551-ZCOTS"/>
        <s v="7293-LSCDV"/>
        <s v="6732-FZUGP"/>
        <s v="8947-YRTDV"/>
        <s v="7077-XJMET"/>
        <s v="7707-PYBBH"/>
        <s v="6993-YGFJV"/>
        <s v="7508-KBIMB"/>
        <s v="9435-JMLSX"/>
        <s v="3352-ALMCK"/>
        <s v="7901-HXJVA"/>
        <s v="6778-EICRF"/>
        <s v="7860-UXCRM"/>
        <s v="5296-PSYVW"/>
        <s v="4256-ZWTZI"/>
        <s v="7596-LDUXP"/>
        <s v="4737-HOBAX"/>
        <s v="8049-WJCLQ"/>
        <s v="9822-BIIGN"/>
        <s v="2661-GKBTK"/>
        <s v="2680-XKKNJ"/>
        <s v="4747-LCAQL"/>
        <s v="3629-ZNKXA"/>
        <s v="9659-ZTWSM"/>
        <s v="1200-TUZHR"/>
        <s v="8029-XYPWT"/>
        <s v="1162-ECVII"/>
        <s v="1035-IPQPU"/>
        <s v="5176-LMJXE"/>
        <s v="6048-NJXHX"/>
        <s v="3442-ZHHCC"/>
        <s v="8098-TDCBU"/>
        <s v="7359-WWYJV"/>
        <s v="5129-HHMZC"/>
        <s v="3413-DHLPB"/>
        <s v="6481-ESCNL"/>
        <s v="8084-OIVBS"/>
        <s v="9817-APLHW"/>
        <s v="1552-CZCLL"/>
        <s v="8439-LTUGF"/>
        <s v="4366-CTOUZ"/>
        <s v="8144-DGHXP"/>
        <s v="6892-BOGQE"/>
        <s v="3642-GKTCT"/>
        <s v="4423-JWZJN"/>
        <s v="2122-YWVYA"/>
        <s v="6631-HMANX"/>
        <s v="3249-VHRIP"/>
        <s v="0376-OIWME"/>
        <s v="8242-SOQUO"/>
        <s v="5935-FCCNB"/>
        <s v="0308-GIQJT"/>
        <s v="1986-PHGZF"/>
        <s v="8565-WUXZU"/>
        <s v="7471-MQPOS"/>
        <s v="6120-RJKLU"/>
        <s v="9560-BBZXK"/>
        <s v="5997-OPVFA"/>
        <s v="6341-JVQGF"/>
        <s v="2294-SALNE"/>
        <s v="9661-JALZV"/>
        <s v="0979-MOZQI"/>
        <s v="0835-JKADZ"/>
        <s v="1338-CECEE"/>
        <s v="0114-RSRRW"/>
        <s v="3764-MNMOI"/>
        <s v="0017-DINOC"/>
        <s v="3486-KHMLI"/>
        <s v="2014-MKGMH"/>
        <s v="8739-XNIKG"/>
        <s v="8622-ZLFKO"/>
        <s v="4236-UJPWO"/>
        <s v="2239-CFOUJ"/>
        <s v="4429-WYGFR"/>
        <s v="5307-UVGNB"/>
        <s v="5968-VXZLG"/>
        <s v="7244-QWYHG"/>
        <s v="4821-SJHJV"/>
        <s v="3724-BSCVH"/>
        <s v="1559-DTODC"/>
        <s v="6695-AMZUF"/>
        <s v="2242-MFOTG"/>
        <s v="2481-SBOYW"/>
        <s v="2657-VPXTA"/>
        <s v="4817-KEQSP"/>
        <s v="1183-CANVH"/>
        <s v="6625-IUTTT"/>
        <s v="6218-KNUBD"/>
        <s v="2812-ENYMO"/>
        <s v="7727-SHVZV"/>
        <s v="6169-PGNCD"/>
        <s v="4940-KHCWD"/>
        <s v="0191-ZHSKZ"/>
        <s v="4881-JVQOD"/>
        <s v="1932-UEDCX"/>
        <s v="4648-YPBTM"/>
        <s v="8167-GJLRN"/>
        <s v="7255-SSFBC"/>
        <s v="0851-DFJKB"/>
        <s v="7771-ZONAT"/>
        <s v="6303-KFWSL"/>
        <s v="0854-UYHZD"/>
        <s v="1133-KXCGE"/>
        <s v="5222-JCXZT"/>
        <s v="8871-JLMHM"/>
        <s v="8663-UPDGF"/>
        <s v="8219-VYBVI"/>
        <s v="8751-EDEKA"/>
        <s v="6674-KVJHG"/>
        <s v="3453-RTHJQ"/>
        <s v="8915-NNTRC"/>
        <s v="2541-YGPKE"/>
        <s v="8309-PPCED"/>
        <s v="3125-RAHBV"/>
        <s v="2067-QYTCF"/>
        <s v="7096-ZNBZI"/>
        <s v="8731-WBBMB"/>
        <s v="9701-CDXHR"/>
        <s v="2696-ECXKC"/>
        <s v="1092-WPIVQ"/>
        <s v="3635-JBPSG"/>
        <s v="3966-HRMZA"/>
        <s v="5019-GQVCR"/>
        <s v="8024-XNAFQ"/>
        <s v="7576-ASEJU"/>
        <s v="4111-BNXIF"/>
        <s v="5168-MQQCA"/>
        <s v="7531-GQHME"/>
        <s v="8672-OAUPW"/>
        <s v="5173-WXOQV"/>
        <s v="9277-JOOMO"/>
        <s v="9337-SRRNI"/>
        <s v="4163-KIUHY"/>
        <s v="6227-FBDXH"/>
        <s v="6061-GWWAV"/>
        <s v="9392-XBGTD"/>
        <s v="5266-PFRQK"/>
        <s v="1591-XWLGB"/>
        <s v="6194-HBGQN"/>
        <s v="0641-EVBOJ"/>
        <s v="9975-GPKZU"/>
        <s v="5339-TJFEK"/>
        <s v="3646-ITDGM"/>
        <s v="0988-AADSA"/>
        <s v="9795-NREXC"/>
        <s v="4636-OLWOE"/>
        <s v="2999-AANRQ"/>
        <s v="8344-WFMFH"/>
        <s v="3967-KXAPS"/>
        <s v="7562-UXTPG"/>
        <s v="1024-KPRBB"/>
        <s v="0999-QXNSA"/>
        <s v="3244-CQPHU"/>
        <s v="0303-UNCIP"/>
        <s v="1557-EMYVT"/>
        <s v="8966-SNIZF"/>
        <s v="6353-BRMMA"/>
        <s v="3748-FVMZZ"/>
        <s v="3800-LYTRK"/>
        <s v="8060-HIWJJ"/>
        <s v="8695-WDYEA"/>
        <s v="6416-YJTTB"/>
        <s v="6288-CHQJB"/>
        <s v="0248-IPDFW"/>
        <s v="5067-WJEUN"/>
        <s v="1697-LYYYX"/>
        <s v="5220-AGAAX"/>
        <s v="5751-USDBL"/>
        <s v="2254-DLXRI"/>
        <s v="1142-IHLOO"/>
        <s v="6656-JWRQX"/>
        <s v="7785-RDVIG"/>
        <s v="0840-DCNZE"/>
        <s v="6752-APNJL"/>
        <s v="9031-ZVQPT"/>
        <s v="5855-EIBDE"/>
        <s v="6729-FZWSY"/>
        <s v="8404-VIOMB"/>
        <s v="0487-VVUVK"/>
        <s v="7876-BEUTG"/>
        <s v="7356-AYNJP"/>
        <s v="5614-DNZCE"/>
        <s v="8265-HKSOW"/>
        <s v="1354-YZFNB"/>
        <s v="5084-OOVCJ"/>
        <s v="6253-GNHWH"/>
        <s v="6668-CNMFP"/>
        <s v="6030-REHUX"/>
        <s v="0336-PIKEI"/>
        <s v="8996-ZROXE"/>
        <s v="8659-HDIYE"/>
        <s v="9799-CAYJJ"/>
        <s v="3786-WOVKF"/>
        <s v="1608-GMEWB"/>
        <s v="8016-NCFVO"/>
        <s v="3001-UNBTL"/>
        <s v="5195-KPUNQ"/>
        <s v="6388-TABGU"/>
        <s v="3675-YDUPJ"/>
        <s v="7501-IWUNG"/>
        <s v="0556-FJEGU"/>
        <s v="3164-YAXFY"/>
        <s v="9480-BQJEI"/>
        <s v="7114-AEOZE"/>
        <s v="5207-PLSTK"/>
        <s v="3392-EHMNK"/>
        <s v="7228-PAQPD"/>
        <s v="6648-INWPS"/>
        <s v="7274-CGTOD"/>
        <s v="5312-IRCFR"/>
        <s v="1834-WULEG"/>
        <s v="1843-TLSGD"/>
        <s v="1640-PLFMP"/>
        <s v="5171-EPLKN"/>
        <s v="5312-UXESG"/>
        <s v="5161-UBZXI"/>
        <s v="7729-XBTWX"/>
        <s v="3511-BFTJW"/>
        <s v="8822-KNBHV"/>
        <s v="4459-BBGHE"/>
        <s v="1004-NOZNR"/>
        <s v="9050-IKDZA"/>
        <s v="2107-FBPTK"/>
        <s v="2851-STERV"/>
        <s v="3808-HFKDE"/>
        <s v="2480-JZOSN"/>
        <s v="0030-FNXPP"/>
        <s v="4065-JJAVA"/>
        <s v="1299-AURJA"/>
        <s v="5067-DGXLL"/>
        <s v="1498-DQNRX"/>
        <s v="1015-OWJKI"/>
        <s v="8232-UTFOZ"/>
        <s v="6844-DZKRF"/>
        <s v="4373-VVHQL"/>
        <s v="9570-KYEUA"/>
        <s v="8129-GMVGI"/>
        <s v="7026-YMSBE"/>
        <s v="5133-VRSAB"/>
        <s v="7966-YOTQW"/>
        <s v="9194-GFVOI"/>
        <s v="9987-LUTYD"/>
        <s v="4488-KQFDT"/>
        <s v="8387-UGUSU"/>
        <s v="9732-EQMWY"/>
        <s v="9688-YGXVR"/>
        <s v="0921-OHLVP"/>
        <s v="0536-ESJEP"/>
        <s v="7159-NOKYQ"/>
        <s v="8966-OIQHG"/>
        <s v="1841-YSJGV"/>
        <s v="1448-CYWKC"/>
        <s v="3161-GETRM"/>
        <s v="4451-RWASJ"/>
        <s v="0057-QBUQH"/>
        <s v="0186-CAERR"/>
        <s v="4801-JZAZL"/>
        <s v="8606-CIQUL"/>
        <s v="2573-GYRUU"/>
        <s v="8450-UYIBU"/>
        <s v="2957-JIRMN"/>
        <s v="9750-BOOHV"/>
        <s v="1095-WGNGG"/>
        <s v="0040-HALCW"/>
        <s v="9588-OZDMQ"/>
        <s v="3948-KXDUF"/>
        <s v="0263-FJTQO"/>
        <s v="0315-LVCRK"/>
        <s v="2739-CCZMB"/>
        <s v="7993-NQLJE"/>
        <s v="3739-YBWAB"/>
        <s v="7339-POGZN"/>
        <s v="9643-YBLUR"/>
        <s v="3675-EQOZA"/>
        <s v="5701-SVCWR"/>
        <s v="9365-CSLBQ"/>
        <s v="7632-YUTXB"/>
        <s v="0363-SVHYR"/>
        <s v="2325-WINES"/>
        <s v="6252-DFGTK"/>
        <s v="1539-LNKHM"/>
        <s v="5183-KLYEM"/>
        <s v="4226-KKDON"/>
        <s v="1150-FTQGN"/>
        <s v="6500-JVEGC"/>
        <s v="5115-SQAAU"/>
        <s v="1596-OQSPS"/>
        <s v="1036-GUDCL"/>
        <s v="5297-MDOIR"/>
        <s v="1904-WAJAA"/>
        <s v="2823-LKABH"/>
        <s v="8406-LNMHF"/>
        <s v="4584-LBNMK"/>
        <s v="5937-EORGB"/>
        <s v="5173-ZXXXL"/>
        <s v="5382-SOYZL"/>
        <s v="3312-UUMZW"/>
        <s v="8390-FESFV"/>
        <s v="8445-DNBAE"/>
        <s v="9972-EWRJS"/>
        <s v="6518-KZXCB"/>
        <s v="3500-NSDOA"/>
        <s v="8158-WPEZG"/>
        <s v="5815-HGGHV"/>
        <s v="4854-SSLTN"/>
        <s v="0436-TWFFZ"/>
        <s v="1991-VOPLL"/>
        <s v="2018-PZKMU"/>
        <s v="5999-LCXAO"/>
        <s v="0608-JDVEC"/>
        <s v="5176-OLSKT"/>
        <s v="6478-HRRCZ"/>
        <s v="3137-LUPIX"/>
        <s v="9114-VEPUF"/>
        <s v="4367-NHWMM"/>
        <s v="9776-OJUZI"/>
        <s v="2207-QPJED"/>
        <s v="0707-HOVVN"/>
        <s v="3733-UOCWF"/>
        <s v="8746-BFOAJ"/>
        <s v="0439-IFYUN"/>
        <s v="9073-ZZIAY"/>
        <s v="1159-WFSGR"/>
        <s v="3583-KRKMD"/>
        <s v="9060-HJJRW"/>
        <s v="8229-BUJHX"/>
        <s v="9339-FIIJL"/>
        <s v="5397-NSKQG"/>
        <s v="1429-UYJSV"/>
        <s v="3170-GWYKC"/>
        <s v="4139-JPIAM"/>
        <s v="0378-CJKPV"/>
        <s v="1357-BIJKI"/>
        <s v="2582-FFFZR"/>
        <s v="3050-RLLXC"/>
        <s v="7326-RIGQZ"/>
        <s v="0277-BKSQP"/>
        <s v="1813-JYWTO"/>
        <s v="1360-RCYRT"/>
        <s v="6096-EGVTU"/>
        <s v="6856-RAURS"/>
        <s v="9610-WCESF"/>
        <s v="2669-QVCRG"/>
        <s v="8071-SBTRN"/>
        <s v="9108-EJFJP"/>
        <s v="8070-AAWZP"/>
        <s v="3588-WSTTJ"/>
        <s v="8065-QBYTO"/>
        <s v="8782-LKFPK"/>
        <s v="2933-XEUJM"/>
        <s v="0872-JCPIB"/>
        <s v="5014-GSOUQ"/>
        <s v="0620-XEFWH"/>
        <s v="5848-FHRFC"/>
        <s v="3144-KMTWZ"/>
        <s v="3279-DYZQM"/>
        <s v="6670-MFRPK"/>
        <s v="8851-RAGOV"/>
        <s v="1329-VHWNP"/>
        <s v="7137-NAXML"/>
        <s v="8706-HRADD"/>
        <s v="9955-QOPOY"/>
        <s v="1020-JPQOW"/>
        <s v="3807-BPOMJ"/>
        <s v="0584-BJQGZ"/>
        <s v="0774-RMNUW"/>
        <s v="8992-OBVDG"/>
        <s v="3099-OONVS"/>
        <s v="8577-QSOCG"/>
        <s v="2027-CWDNU"/>
        <s v="2408-PSJVE"/>
        <s v="1060-ENTOF"/>
        <s v="2988-GBIVW"/>
        <s v="3162-KKZXO"/>
        <s v="9867-JCZSP"/>
        <s v="4950-HKQTE"/>
        <s v="4992-LTJNE"/>
        <s v="5624-RYAMH"/>
        <s v="2782-JEEBU"/>
        <s v="3795-GWTRD"/>
        <s v="6131-IUNXN"/>
        <s v="7951-VRDVK"/>
        <s v="0254-KCJGT"/>
        <s v="4518-FZBSX"/>
        <s v="5201-FRKKS"/>
        <s v="6710-HSJRD"/>
        <s v="4644-OBGFZ"/>
        <s v="7691-XVTZH"/>
        <s v="3714-XPXBW"/>
        <s v="8652-YHIYU"/>
        <s v="6145-NNPNO"/>
        <s v="0440-UEDAI"/>
        <s v="3970-XGJDU"/>
        <s v="4776-XSKYQ"/>
        <s v="6297-NOOPG"/>
        <s v="7328-ZJAJO"/>
        <s v="4526-RMTLL"/>
        <s v="1956-YIFGE"/>
        <s v="6185-TASNN"/>
        <s v="8760-ZRHKE"/>
        <s v="1217-VASWC"/>
        <s v="6865-JZNKO"/>
        <s v="2640-LYMOV"/>
        <s v="9450-TRJUU"/>
        <s v="9505-SQFSW"/>
        <s v="8332-OSJDW"/>
        <s v="8097-VBQTZ"/>
        <s v="6465-GSRCL"/>
        <s v="7080-TNUWP"/>
        <s v="4293-ETKAP"/>
        <s v="8980-WQFWL"/>
        <s v="0396-UKGAI"/>
        <s v="8015-IHCGW"/>
        <s v="1955-IBMMB"/>
        <s v="8242-JSVBO"/>
        <s v="1734-ZMNTZ"/>
        <s v="8701-DGLVH"/>
        <s v="8125-QPFJD"/>
        <s v="4828-FAZPK"/>
        <s v="4936-YPJNK"/>
        <s v="9761-XUJWD"/>
        <s v="8597-CTXVJ"/>
        <s v="3422-GALYP"/>
        <s v="2775-SEFEE"/>
        <s v="0530-IJVDB"/>
        <s v="6257-DTAYD"/>
        <s v="6447-GORXK"/>
        <s v="0550-DCXLH"/>
        <s v="8107-KNCIM"/>
        <s v="7994-XIRTR"/>
        <s v="5298-GSTLM"/>
        <s v="3212-KXOCR"/>
        <s v="0215-BQKGS"/>
        <s v="0784-GTUUK"/>
        <s v="2796-UUZZO"/>
        <s v="3977-QCRSL"/>
        <s v="2577-GVSIL"/>
        <s v="5702-SKUOB"/>
        <s v="1134-YWTYF"/>
        <s v="8414-OOEEL"/>
        <s v="4191-XOVOM"/>
        <s v="1872-EBWSC"/>
        <s v="2452-SNHFZ"/>
        <s v="3508-VLHCZ"/>
        <s v="6483-OATDN"/>
        <s v="2558-BUOZZ"/>
        <s v="1137-DGOWI"/>
        <s v="7128-GGCNO"/>
        <s v="2592-HODOV"/>
        <s v="5396-IZEPB"/>
        <s v="5985-TBABQ"/>
        <s v="3446-QDSZF"/>
        <s v="7048-GXDAY"/>
        <s v="6736-DHUQI"/>
        <s v="8212-DJRCH"/>
        <s v="1684-FLBGS"/>
        <s v="4827-LTQRJ"/>
        <s v="1261-FWTTE"/>
        <s v="5160-UXJED"/>
        <s v="0206-TBWLC"/>
        <s v="1173-NOEYG"/>
        <s v="6923-JHPMP"/>
        <s v="3050-GBUSH"/>
        <s v="8292-ITGYJ"/>
        <s v="6870-ZWMNX"/>
        <s v="2135-DQWAQ"/>
        <s v="5140-FOMCQ"/>
        <s v="9443-JUBUO"/>
        <s v="1402-PTHGN"/>
        <s v="8735-NBLWT"/>
        <s v="6719-FGEDO"/>
        <s v="6134-KWTBV"/>
        <s v="6319-QSUSR"/>
        <s v="4227-OJHAL"/>
        <s v="6823-SIDFQ"/>
        <s v="5884-FBCTL"/>
        <s v="9473-CBZOP"/>
        <s v="4029-HPFVY"/>
        <s v="2692-PFYTJ"/>
        <s v="5324-KTGCG"/>
        <s v="3806-YAZOV"/>
        <s v="5201-USSQZ"/>
        <s v="9509-MPYOD"/>
        <s v="3936-QQFLL"/>
        <s v="0305-SQECB"/>
        <s v="8292-FRFZQ"/>
        <s v="2380-DAMQP"/>
        <s v="2675-OTVVJ"/>
        <s v="1591-MQJTP"/>
        <s v="6292-TOSSS"/>
        <s v="2805-EDJPQ"/>
        <s v="3115-CZMZD"/>
        <s v="7695-PKLCZ"/>
        <s v="0867-LDTTC"/>
        <s v="7968-QUXNS"/>
        <s v="2386-OWURY"/>
        <s v="6278-FEPBZ"/>
        <s v="8194-PEEBY"/>
        <s v="9862-KJTYK"/>
        <s v="3274-NSDWE"/>
        <s v="0829-XXPLX"/>
        <s v="8630-FJLIB"/>
        <s v="0988-JRWWP"/>
        <s v="8644-XYTSV"/>
        <s v="3181-MIZBN"/>
        <s v="4299-SIMNS"/>
        <s v="0334-ZFJSR"/>
        <s v="5583-EJXRD"/>
        <s v="4049-ZPALD"/>
        <s v="1832-PEUTS"/>
        <s v="3873-NFTGI"/>
        <s v="2138-VFAPZ"/>
        <s v="3317-VLGQT"/>
        <s v="8901-UPRHR"/>
        <s v="4753-PADAS"/>
        <s v="1891-QRQSA"/>
        <s v="6549-YMFAW"/>
        <s v="0481-SUMCB"/>
        <s v="3657-COGMW"/>
        <s v="3996-ZNWYK"/>
        <s v="8050-DVOJX"/>
        <s v="5229-DTFYB"/>
        <s v="5170-PTRKA"/>
        <s v="2829-HYVZP"/>
        <s v="1345-GKDZZ"/>
        <s v="5628-FCGYG"/>
        <s v="3893-JRNFS"/>
        <s v="0164-APGRB"/>
        <s v="1017-FBQMM"/>
        <s v="3181-VTHOE"/>
        <s v="6447-EGDIV"/>
        <s v="2103-ZRXFN"/>
        <s v="0191-EQUUH"/>
        <s v="1099-BTKWT"/>
        <s v="7995-ZHHNZ"/>
        <s v="1755-FZQEC"/>
        <s v="0432-CAJZV"/>
        <s v="0670-KDOMA"/>
        <s v="1574-DYCWE"/>
        <s v="5641-DMBFJ"/>
        <s v="0931-MHTEM"/>
        <s v="9975-SKRNR"/>
        <s v="4458-KVRBJ"/>
        <s v="5448-VWNAM"/>
        <s v="1635-HDGFT"/>
        <s v="6258-PVZWJ"/>
        <s v="7746-AWNQW"/>
        <s v="1389-WNUIB"/>
        <s v="1925-LFCZZ"/>
        <s v="8875-AKBYH"/>
        <s v="3316-UWXUY"/>
        <s v="3347-YJZZE"/>
        <s v="3137-NYQQI"/>
        <s v="5989-OMNJE"/>
        <s v="5035-BVCXS"/>
        <s v="2351-RRBUE"/>
        <s v="7279-NMVJC"/>
        <s v="7492-TAFJD"/>
        <s v="4123-FCVCB"/>
        <s v="2560-WBWXF"/>
        <s v="2972-YDYUW"/>
        <s v="8631-XVRZL"/>
        <s v="4359-INNWN"/>
        <s v="7075-BNDVQ"/>
        <s v="6968-URWQU"/>
        <s v="8884-FEEWR"/>
        <s v="7566-DSRLQ"/>
        <s v="9229-RQABD"/>
        <s v="6542-LWGXJ"/>
        <s v="7208-PSIHR"/>
        <s v="3407-QGWLG"/>
        <s v="6953-PBDIN"/>
        <s v="9003-CPATH"/>
        <s v="7426-WEIJX"/>
        <s v="4083-BFNYK"/>
        <s v="6904-JLBGY"/>
        <s v="3605-JISKB"/>
        <s v="3391-JSQEW"/>
        <s v="3696-XRIEN"/>
        <s v="3022-BEXHZ"/>
        <s v="3941-XTSKM"/>
        <s v="6181-AXXYF"/>
        <s v="3466-WAESX"/>
        <s v="5447-WZAFP"/>
        <s v="2208-MPXIO"/>
        <s v="8619-IJNDK"/>
        <s v="6461-SZMCV"/>
        <s v="1023-BQXZE"/>
        <s v="9257-AZMTZ"/>
        <s v="7010-ZMVBF"/>
        <s v="5322-TEUJK"/>
        <s v="7550-WIQVA"/>
        <s v="5795-BKOYE"/>
        <s v="5982-PSMKW"/>
        <s v="2589-AYCRP"/>
        <s v="6370-ZVHDV"/>
        <s v="0562-HKHML"/>
        <s v="0419-YAAPX"/>
        <s v="3985-HOYPM"/>
        <s v="8050-XGRVL"/>
        <s v="1442-BQPVU"/>
        <s v="4534-WGCIR"/>
        <s v="5126-RCXYW"/>
        <s v="2234-XADUH"/>
        <s v="6463-MVYRY"/>
        <s v="6726-NNFWD"/>
        <s v="1744-JHKYS"/>
        <s v="2984-RGEYA"/>
        <s v="8984-EYLLL"/>
        <s v="9574-BOSMD"/>
        <s v="2226-ICFDO"/>
        <s v="6961-MJKBO"/>
        <s v="7706-YLMQA"/>
        <s v="7994-UYIVZ"/>
        <s v="0784-ZQJZX"/>
        <s v="4837-QUSFT"/>
        <s v="2931-XIQBR"/>
        <s v="2603-HVKCG"/>
        <s v="2203-GHNWN"/>
        <s v="7216-KAOID"/>
        <s v="0825-CPPQH"/>
        <s v="6509-TSGWN"/>
        <s v="0265-PSUAE"/>
        <s v="3892-NXAZG"/>
        <s v="1460-UZPRJ"/>
        <s v="5627-TVBPP"/>
        <s v="2724-FJDYW"/>
        <s v="0909-SELIE"/>
        <s v="2346-LOCWC"/>
        <s v="2061-VVFST"/>
        <s v="2519-LBNQL"/>
        <s v="9129-UXERG"/>
        <s v="4195-NZGTA"/>
        <s v="9903-LYSAB"/>
        <s v="2202-OUTMO"/>
        <s v="8777-PVYGU"/>
        <s v="6296-DDOOR"/>
        <s v="3298-QEICA"/>
        <s v="5499-ECUTN"/>
        <s v="0661-KBKPA"/>
        <s v="1074-AMIOH"/>
        <s v="7801-KICAO"/>
        <s v="5206-XZZQI"/>
        <s v="7247-XOZPB"/>
        <s v="1834-ABKHQ"/>
        <s v="4419-UJMUS"/>
        <s v="6586-PSJOX"/>
        <s v="3948-FVVRP"/>
        <s v="8277-RVRSV"/>
        <s v="0824-VWDPO"/>
        <s v="8249-THVEC"/>
        <s v="0076-LVEPS"/>
        <s v="7905-NJMXS"/>
        <s v="4854-CIDCF"/>
        <s v="9208-OLGAQ"/>
        <s v="5119-NZPTV"/>
        <s v="1226-IENZN"/>
        <s v="9680-NIAUV"/>
        <s v="2977-CEBSX"/>
        <s v="2804-ETQDK"/>
        <s v="1430-SFQSA"/>
        <s v="6265-SXWBU"/>
        <s v="0754-EEBDC"/>
        <s v="3324-OIRTO"/>
        <s v="5630-IXDXV"/>
        <s v="2262-SLNVK"/>
        <s v="3166-PNEOF"/>
        <s v="1265-ZFOSD"/>
        <s v="3199-XGZCY"/>
        <s v="3635-QQRQD"/>
        <s v="8739-QOTTN"/>
        <s v="3239-TPHPZ"/>
        <s v="7880-XSOJX"/>
        <s v="0374-IOEGQ"/>
        <s v="8319-QBEHW"/>
        <s v="3653-NCRDJ"/>
        <s v="1548-FEHVL"/>
        <s v="8595-SIZNC"/>
        <s v="8133-ANHHJ"/>
        <s v="0282-NVSJS"/>
        <s v="6862-CQUMB"/>
        <s v="0459-SPZHJ"/>
        <s v="6516-NKQBO"/>
        <s v="7596-ZYWBB"/>
        <s v="6916-HIJSE"/>
        <s v="1641-BYBTK"/>
        <s v="2882-WDTBA"/>
        <s v="8201-AAXCB"/>
        <s v="0362-RAOQO"/>
        <s v="2346-DJQTB"/>
        <s v="0244-LGNFY"/>
        <s v="1866-ZSLJM"/>
        <s v="0953-LGOVU"/>
        <s v="3474-BAFSJ"/>
        <s v="2368-GAKKQ"/>
        <s v="9822-WMWVG"/>
        <s v="1194-HVAIF"/>
        <s v="5176-LDKUH"/>
        <s v="3134-DSHVC"/>
        <s v="0667-NSRGI"/>
        <s v="3557-HTYWR"/>
        <s v="5774-XZTQC"/>
        <s v="4589-IUAJB"/>
        <s v="4397-FRLTA"/>
        <s v="9214-EKVXR"/>
        <s v="9418-RUKPH"/>
        <s v="1794-SWWKL"/>
        <s v="7103-IPXPJ"/>
        <s v="2692-BUCFV"/>
        <s v="7733-UDMTP"/>
        <s v="7157-SMCFK"/>
        <s v="6583-SZVGP"/>
        <s v="4163-NCJAK"/>
        <s v="6621-YOBKI"/>
        <s v="2882-DDZPG"/>
        <s v="0815-MFZGM"/>
        <s v="9786-IJYDL"/>
        <s v="5056-FIMPT"/>
        <s v="2662-NNTDK"/>
        <s v="8207-VVMYB"/>
        <s v="8591-TKMZH"/>
        <s v="3585-YNADK"/>
        <s v="2080-GKCWQ"/>
        <s v="0916-KNFAJ"/>
        <s v="7110-BDTWG"/>
        <s v="8873-GLDMH"/>
        <s v="5666-CYCYZ"/>
        <s v="7976-CICYS"/>
        <s v="8930-XOTDP"/>
        <s v="0657-DOGUM"/>
        <s v="7508-SMHXL"/>
        <s v="0141-YEAYS"/>
        <s v="5533-NHFRF"/>
        <s v="2674-MLXMN"/>
        <s v="1409-PHXTF"/>
        <s v="0147-ESWWR"/>
        <s v="4750-UKWJK"/>
        <s v="7921-LMDFQ"/>
        <s v="1680-VDCWW"/>
        <s v="6371-NZYEG"/>
        <s v="0230-WEQUW"/>
        <s v="4237-CLSMM"/>
        <s v="5760-IFJOZ"/>
        <s v="0668-OGMHD"/>
        <s v="3452-FLHYD"/>
        <s v="3658-QQJYD"/>
        <s v="7416-CKTEP"/>
        <s v="4547-FZJWE"/>
        <s v="3771-PZOBW"/>
        <s v="4146-SVFUD"/>
        <s v="1777-JYQPJ"/>
        <s v="6429-SHBCB"/>
        <s v="2522-AHJXR"/>
        <s v="8800-JOOCF"/>
        <s v="2632-IVXVF"/>
        <s v="9518-IMLHK"/>
        <s v="9644-KVCNC"/>
        <s v="9631-RXVJM"/>
        <s v="6198-PNNSZ"/>
        <s v="6762-NSODU"/>
        <s v="9888-ZCUMM"/>
        <s v="8591-NXRCV"/>
        <s v="7558-IMLMT"/>
        <s v="7078-NVFAM"/>
        <s v="0804-YGEQV"/>
        <s v="2057-BOYKM"/>
        <s v="7064-FRRSW"/>
        <s v="5917-RYRMG"/>
        <s v="3887-PBQAO"/>
        <s v="6745-JEFZB"/>
        <s v="4980-URKXC"/>
        <s v="9396-ZSFLL"/>
        <s v="8146-QQKZH"/>
        <s v="7129-ACFOG"/>
        <s v="8496-DMZUK"/>
        <s v="2586-CWXVV"/>
        <s v="3090-LETTY"/>
        <s v="1178-PZGAB"/>
        <s v="5968-HYJRZ"/>
        <s v="7730-CLDSV"/>
        <s v="1550-EENBN"/>
        <s v="1867-TJHTS"/>
        <s v="6897-RWMUB"/>
        <s v="3038-PQIUY"/>
        <s v="8143-ETQTI"/>
        <s v="7103-ZGVNT"/>
        <s v="7919-ZODZZ"/>
        <s v="3572-UUHRS"/>
        <s v="6333-YDVLT"/>
        <s v="7998-ZLXWN"/>
        <s v="8606-OEGQZ"/>
        <s v="2533-TIBIX"/>
        <s v="4097-YODCF"/>
        <s v="4163-HFTUK"/>
        <s v="0027-KWYKW"/>
        <s v="4482-FTFFX"/>
        <s v="3154-CFSZG"/>
        <s v="4701-LKOZD"/>
        <s v="3777-XROBG"/>
        <s v="9626-WEQRM"/>
        <s v="9488-FYQAU"/>
        <s v="5893-KCLGT"/>
        <s v="7009-LGECI"/>
        <s v="8468-FZTOE"/>
        <s v="1307-TVUFB"/>
        <s v="4295-YURET"/>
        <s v="3259-KNMRR"/>
        <s v="5820-PTRYM"/>
        <s v="6234-RAAPL"/>
        <s v="7799-LGRDP"/>
        <s v="5348-CAGXB"/>
        <s v="2927-QRRQV"/>
        <s v="7442-YGZFK"/>
        <s v="9153-BTBVV"/>
        <s v="9953-ZMKSM"/>
        <s v="9139-TWBAS"/>
        <s v="1293-HHSHJ"/>
        <s v="9504-YAZWB"/>
        <s v="8285-ABVLB"/>
        <s v="1073-XXCZD"/>
        <s v="2235-EZAIK"/>
        <s v="7036-ZZKBD"/>
        <s v="3654-ARMGP"/>
        <s v="6374-AFWOX"/>
        <s v="7312-XSBAT"/>
        <s v="5915-DGNVC"/>
        <s v="2971-SGAFL"/>
        <s v="7601-WFVZV"/>
        <s v="1488-SYSFC"/>
        <s v="7375-WMVMT"/>
        <s v="9121-PHQSR"/>
        <s v="4680-KUTAJ"/>
        <s v="8777-MBMTS"/>
        <s v="0248-PGHBZ"/>
        <s v="5539-HIVAK"/>
        <s v="8495-PRWFH"/>
        <s v="3256-EZDBI"/>
        <s v="2866-IKBTM"/>
        <s v="5150-LJNSR"/>
        <s v="0454-OKRCT"/>
        <s v="3766-EJLFL"/>
        <s v="1442-OKRJE"/>
        <s v="1964-SVLEA"/>
        <s v="4010-YLMVT"/>
        <s v="6384-VMJHP"/>
        <s v="5074-FBGHB"/>
        <s v="4016-BJKTZ"/>
        <s v="9122-UMROB"/>
        <s v="0958-YHXGP"/>
        <s v="5944-UGLLK"/>
        <s v="9084-OAYKL"/>
        <s v="4530-NDRKU"/>
        <s v="2073-QBVBI"/>
        <s v="6617-WLBQC"/>
        <s v="6196-HBOBZ"/>
        <s v="9840-EFJQB"/>
        <s v="0696-UKTOX"/>
        <s v="3396-DKDEL"/>
        <s v="5222-IMUKT"/>
        <s v="4062-HBMOS"/>
        <s v="7878-RTCZG"/>
        <s v="7554-NEWDD"/>
        <s v="9705-IOVQQ"/>
        <s v="1855-CFULU"/>
        <s v="4976-LNFVV"/>
        <s v="5271-DBYSJ"/>
        <s v="2233-FAGXV"/>
        <s v="3552-CTCYF"/>
        <s v="0301-KOBTQ"/>
        <s v="7041-TXQJH"/>
        <s v="6625-FLENO"/>
        <s v="1895-QTKDO"/>
        <s v="6765-MBQNU"/>
        <s v="6377-KSLXC"/>
        <s v="8734-FNWVH"/>
        <s v="2027-WKXMW"/>
        <s v="6344-SFJVH"/>
        <s v="4801-KFYKL"/>
        <s v="8660-BUETV"/>
        <s v="9402-CXWPL"/>
        <s v="1264-FUHCX"/>
        <s v="7203-OYKCT"/>
        <s v="3312-ZWLGF"/>
        <s v="6469-MRVET"/>
        <s v="9967-ATRFS"/>
        <s v="3030-ZKIWL"/>
        <s v="5882-CMAZQ"/>
        <s v="9067-YGSCA"/>
        <s v="1776-SPBWV"/>
        <s v="5906-BFOZT"/>
        <s v="4568-TTZRT"/>
        <s v="7855-DIWPO"/>
        <s v="3721-WKIIL"/>
        <s v="3865-ZFZIB"/>
        <s v="3272-VUHPV"/>
        <s v="3727-JEZTU"/>
        <s v="3932-IJWDZ"/>
        <s v="4973-MGTON"/>
        <s v="6599-SFQVE"/>
        <s v="2081-KJSQF"/>
        <s v="9717-IOAAF"/>
        <s v="5956-YHHRX"/>
        <s v="8695-ARGXZ"/>
        <s v="0422-OHQHQ"/>
        <s v="0811-GSDTP"/>
        <s v="7073-QETQY"/>
        <s v="1866-OBPNR"/>
        <s v="2429-AYKKO"/>
        <s v="8562-GHPPI"/>
        <s v="4231-LZUYM"/>
        <s v="3043-TYBNO"/>
        <s v="1703-MGIAB"/>
        <s v="4311-QTTAI"/>
        <s v="8161-QYMTT"/>
        <s v="6082-GLJIX"/>
        <s v="8058-DMYRU"/>
        <s v="2848-YXSMW"/>
        <s v="4785-FCIFB"/>
        <s v="8981-FJGLA"/>
        <s v="8985-OOPOS"/>
        <s v="1098-KFQEC"/>
        <s v="8563-OYMQY"/>
        <s v="3221-CJMSG"/>
        <s v="9030-QGZNL"/>
        <s v="6924-TDGMT"/>
        <s v="2961-VNFKL"/>
        <s v="6874-SGLHU"/>
        <s v="6112-KTHFQ"/>
        <s v="2507-QZPQS"/>
        <s v="8838-GPHZP"/>
        <s v="0508-SQWPL"/>
        <s v="0993-OSGPT"/>
        <s v="9137-NOQKA"/>
        <s v="9361-YNQWJ"/>
        <s v="5296-BFCYD"/>
        <s v="5356-CSVSQ"/>
        <s v="5349-AZPEW"/>
        <s v="3744-ZBHON"/>
        <s v="5414-OFQCB"/>
        <s v="8148-NLEGT"/>
        <s v="2696-RZVZW"/>
        <s v="1335-NTIUC"/>
        <s v="3633-CDBUW"/>
        <s v="1100-DDVRV"/>
        <s v="9479-HYNYL"/>
        <s v="2162-FRZAA"/>
        <s v="9107-UKCKY"/>
        <s v="9752-ZNQUT"/>
        <s v="8510-TMWYB"/>
        <s v="2342-CKIAO"/>
        <s v="2509-TFPJU"/>
        <s v="0357-NVCRI"/>
        <s v="4115-NZRKS"/>
        <s v="9845-PEEKO"/>
        <s v="3723-BFBGR"/>
        <s v="1862-QRWPE"/>
        <s v="3645-DEYGF"/>
        <s v="3845-JHAMY"/>
        <s v="5777-KJIRB"/>
        <s v="7776-QGYJC"/>
        <s v="3096-YXENJ"/>
        <s v="3629-WEAAM"/>
        <s v="1231-YNDEK"/>
        <s v="5402-HTOTQ"/>
        <s v="5062-CJJKH"/>
        <s v="3345-PBBFH"/>
        <s v="5811-IWXYM"/>
        <s v="3338-CVVEH"/>
        <s v="2400-FEQME"/>
        <s v="1635-NZATJ"/>
        <s v="6556-DBKZF"/>
        <s v="8111-BKVDS"/>
        <s v="4450-MDZFX"/>
        <s v="0020-INWCK"/>
        <s v="5151-HQRDG"/>
        <s v="6569-KTMDU"/>
        <s v="1386-ZIKUV"/>
        <s v="6546-OPBBH"/>
        <s v="9152-AMKAK"/>
        <s v="8679-LZBMD"/>
        <s v="3845-FXCYS"/>
        <s v="4759-PXTAN"/>
        <s v="5850-BDWCY"/>
        <s v="4612-SSVHJ"/>
        <s v="4079-VTGLK"/>
        <s v="1078-TDCRN"/>
        <s v="8490-BXHEO"/>
        <s v="0666-UXTJO"/>
        <s v="7343-EOBEU"/>
        <s v="4546-FOKWR"/>
        <s v="3750-YHRYO"/>
        <s v="2018-QKYGT"/>
        <s v="7967-HYCDE"/>
        <s v="9798-DRYDS"/>
        <s v="2450-ZKEED"/>
        <s v="1169-SAOCL"/>
        <s v="8715-KKTFG"/>
        <s v="6568-POCUI"/>
        <s v="6917-IAYHD"/>
        <s v="5743-KHMNA"/>
        <s v="9150-KPBJQ"/>
        <s v="1561-BWHIN"/>
        <s v="4274-DRSQT"/>
        <s v="1833-TCXKK"/>
        <s v="7129-CAKJW"/>
        <s v="8654-DHAOW"/>
        <s v="6128-DAFVY"/>
        <s v="8725-JEDFD"/>
        <s v="5386-THSLQ"/>
        <s v="2460-NGXBJ"/>
        <s v="9639-BUJXT"/>
        <s v="9571-EDEBV"/>
        <s v="5973-EJGDP"/>
        <s v="7266-GSSJX"/>
        <s v="1769-GRUIK"/>
        <s v="5816-JMLGY"/>
        <s v="4391-LNRXK"/>
        <s v="7473-ZBDSN"/>
        <s v="2150-OEGBV"/>
        <s v="6898-MDLZW"/>
        <s v="2209-XADXF"/>
        <s v="7234-KMNRQ"/>
        <s v="5404-GGUKR"/>
        <s v="2830-LEWOA"/>
        <s v="7577-SWIFR"/>
        <s v="5093-FEGLU"/>
        <s v="2959-FENLU"/>
        <s v="9541-PWTWO"/>
        <s v="5686-CMAWK"/>
        <s v="5522-JBWMO"/>
        <s v="8138-EALND"/>
        <s v="6100-FJZDG"/>
        <s v="7677-SJJJK"/>
        <s v="8766-PAFNE"/>
        <s v="0484-FFVBJ"/>
        <s v="7872-BAAZR"/>
        <s v="9602-WCXPI"/>
        <s v="2019-HDCZY"/>
        <s v="3847-BAERP"/>
        <s v="8263-OKETD"/>
        <s v="9068-FHQHD"/>
        <s v="5701-ZIKJE"/>
        <s v="8748-HFWBO"/>
        <s v="5376-PCKNB"/>
        <s v="2371-JQHZZ"/>
        <s v="8909-BOLNL"/>
        <s v="5188-HGMLP"/>
        <s v="6440-DKQGE"/>
        <s v="0104-PPXDV"/>
        <s v="8859-AXJZP"/>
        <s v="5193-QLVZB"/>
        <s v="0463-WZZKO"/>
        <s v="9506-UXUSK"/>
        <s v="5133-POWUA"/>
        <s v="1407-DIGZV"/>
        <s v="0464-WJTKO"/>
        <s v="2560-QTSBS"/>
        <s v="6339-TBELP"/>
        <s v="2466-FCCPT"/>
        <s v="2672-OJQZP"/>
        <s v="7816-VGHTO"/>
        <s v="0269-XFESX"/>
        <s v="5995-LFTLE"/>
        <s v="4086-WITJG"/>
        <s v="3662-FXJFO"/>
        <s v="2925-MXLSX"/>
        <s v="4785-NKHCX"/>
        <s v="1478-VPOAD"/>
        <s v="4365-MSDYN"/>
        <s v="1813-JLKWR"/>
        <s v="7758-UJWYS"/>
        <s v="4749-OJKQU"/>
        <s v="9500-LTVBP"/>
        <s v="4043-MKDTV"/>
        <s v="5995-WWKKG"/>
        <s v="2990-OGYTD"/>
        <s v="1089-XZWHH"/>
        <s v="3090-QFUVD"/>
        <s v="5917-HBSDW"/>
        <s v="4937-QPZPO"/>
        <s v="0691-NIKRI"/>
        <s v="2845-KDHVX"/>
        <s v="2096-XOTMO"/>
        <s v="8592-PLTMQ"/>
        <s v="0229-LFJAF"/>
        <s v="5514-YQENT"/>
        <s v="4115-UMJFQ"/>
        <s v="7190-XHTWJ"/>
        <s v="2143-LJULT"/>
        <s v="4927-WWOOZ"/>
        <s v="0635-WKOLD"/>
        <s v="2065-MMKGR"/>
        <s v="4633-MKHYU"/>
        <s v="6963-KQYQB"/>
        <s v="6124-ACRHJ"/>
        <s v="7465-ZZRVX"/>
        <s v="5360-LJCNJ"/>
        <s v="4998-IKFSE"/>
        <s v="8317-BVKSO"/>
        <s v="9547-ITEFG"/>
        <s v="0557-ASKVU"/>
        <s v="8028-PNXHQ"/>
        <s v="6837-BJYDQ"/>
        <s v="2040-LDIWQ"/>
        <s v="6778-YSNIH"/>
        <s v="3280-NMUVX"/>
        <s v="3916-NRPAP"/>
        <s v="9992-UJOEL"/>
        <s v="8958-JPTRR"/>
        <s v="2842-BCQGE"/>
        <s v="2800-QQUSO"/>
        <s v="3982-JGSFD"/>
        <s v="2465-BLLEU"/>
        <s v="1905-OEILC"/>
        <s v="1101-SSWAG"/>
        <s v="7853-WNZSY"/>
        <s v="0599-XNYDO"/>
        <s v="4879-GZLFH"/>
        <s v="7824-PANSQ"/>
        <s v="2330-PQGDQ"/>
        <s v="7033-CLAMM"/>
        <s v="5697-GOMBF"/>
        <s v="0512-FLFDW"/>
        <s v="5331-RGMTT"/>
        <s v="4709-LKHYG"/>
        <s v="4719-UMSIY"/>
        <s v="2501-XWWTZ"/>
        <s v="1106-HRLKZ"/>
        <s v="6980-IMXXE"/>
        <s v="6766-HFKLA"/>
        <s v="5312-TSZVC"/>
        <s v="8883-ANODQ"/>
        <s v="9261-WDCAF"/>
        <s v="5039-LZRQT"/>
        <s v="6050-FFXES"/>
        <s v="9375-MHRRS"/>
        <s v="5043-TRZWM"/>
        <s v="2669-OIDSD"/>
        <s v="7011-CVEUC"/>
        <s v="7392-YYPYJ"/>
        <s v="2821-WARNZ"/>
        <s v="2486-WYVVE"/>
        <s v="3733-ZEECP"/>
        <s v="0164-XAIRP"/>
        <s v="9904-EHEVJ"/>
        <s v="4238-JSSWH"/>
        <s v="0822-QGCXA"/>
        <s v="6614-VBEGU"/>
        <s v="4220-TINQT"/>
        <s v="0354-VXMJC"/>
        <s v="7188-CBBBA"/>
        <s v="2792-VPPET"/>
        <s v="7978-DKUQH"/>
        <s v="7089-RKVSZ"/>
        <s v="4727-MCYZG"/>
        <s v="8573-JGCZW"/>
        <s v="2139-FQHLM"/>
        <s v="1337-BOZWO"/>
        <s v="6040-CGACY"/>
        <s v="8092-NLTGF"/>
        <s v="7634-HLQJR"/>
        <s v="7470-DYNOE"/>
        <s v="7529-ZDFXI"/>
        <s v="1080-BWSYE"/>
        <s v="6260-ONULR"/>
        <s v="7876-DNYAP"/>
        <s v="1492-QGCLU"/>
        <s v="1051-EQPZR"/>
        <s v="8043-PNYSD"/>
        <s v="8380-MQINP"/>
        <s v="3623-FQBOX"/>
        <s v="3882-IYOIJ"/>
        <s v="0848-ZGQIJ"/>
        <s v="2892-GESUL"/>
        <s v="1930-WNXSB"/>
        <s v="4468-KAZHE"/>
        <s v="8016-ZMGMO"/>
        <s v="5995-SNNEW"/>
        <s v="0318-ZOPWS"/>
        <s v="7131-ZQZNK"/>
        <s v="2294-DMMUS"/>
        <s v="2788-CJQAQ"/>
        <s v="9798-OPFEM"/>
        <s v="8388-DMKAE"/>
        <s v="2085-BOJKI"/>
        <s v="8022-BECSI"/>
        <s v="2911-WDXMV"/>
        <s v="3696-DFHHB"/>
        <s v="6723-CEGQI"/>
        <s v="9800-ONTFE"/>
        <s v="1972-XMUWV"/>
        <s v="3896-RCYYE"/>
        <s v="0218-QNVAS"/>
        <s v="6851-WEFYX"/>
        <s v="3780-DDGSE"/>
        <s v="7108-DGVUU"/>
        <s v="9825-YCXWZ"/>
        <s v="7665-VIGUD"/>
        <s v="8095-WANWK"/>
        <s v="3498-LZGQZ"/>
        <s v="8096-LOIST"/>
        <s v="1219-NNDDO"/>
        <s v="8646-JCOMS"/>
        <s v="5777-ZPQNC"/>
        <s v="9081-WWXKP"/>
        <s v="3530-CRZSB"/>
        <s v="0930-EHUZA"/>
        <s v="4060-LDNLU"/>
        <s v="7432-FFVAR"/>
        <s v="1998-VHJHK"/>
        <s v="1099-GODLO"/>
        <s v="3920-HIHMQ"/>
        <s v="2068-WWXQZ"/>
        <s v="9916-AYHTC"/>
        <s v="4109-CYRBD"/>
        <s v="6267-DCFFZ"/>
        <s v="2786-GCDPI"/>
        <s v="0098-BOWSO"/>
        <s v="0106-GHRQR"/>
        <s v="2023-VQFDL"/>
        <s v="3689-MOZGR"/>
        <s v="4195-PNGZS"/>
        <s v="6479-SZPLM"/>
        <s v="7909-FIOIY"/>
        <s v="1406-PUQVY"/>
        <s v="6060-QBMGV"/>
        <s v="9447-YPTBX"/>
        <s v="0491-KAPQG"/>
        <s v="1685-VAYJF"/>
        <s v="1334-PDUKM"/>
        <s v="0485-ZBSLN"/>
        <s v="6981-TDRFT"/>
        <s v="8946-BFWSG"/>
        <s v="3545-CNWRG"/>
        <s v="3452-GWUIN"/>
        <s v="7813-ZGGAW"/>
        <s v="0533-UCAAU"/>
        <s v="5647-FXOTP"/>
        <s v="8540-ZQGEA"/>
        <s v="7245-NIIWQ"/>
        <s v="6599-GZWCM"/>
        <s v="8512-WIWYV"/>
        <s v="9618-LFJRU"/>
        <s v="1816-FLZDK"/>
        <s v="9169-BSVIN"/>
        <s v="1930-BZLHI"/>
        <s v="5231-FIQPA"/>
        <s v="6034-YMTOB"/>
        <s v="5562-YJQGT"/>
        <s v="2236-HILPA"/>
        <s v="1293-BSEUN"/>
        <s v="0939-EREMR"/>
        <s v="1751-NCDLI"/>
        <s v="4080-IIARD"/>
        <s v="5512-IDZEI"/>
        <s v="2324-AALNO"/>
        <s v="0701-RFGFI"/>
        <s v="8272-ONJLV"/>
        <s v="2817-LVCPP"/>
        <s v="4324-BZCKL"/>
        <s v="1307-ATKGB"/>
        <s v="6855-VLGOS"/>
        <s v="3797-FKOGQ"/>
        <s v="6050-IJRHS"/>
        <s v="5063-IUOKK"/>
        <s v="2862-JVEOY"/>
        <s v="0356-ERHVT"/>
        <s v="3736-BLEPA"/>
        <s v="2428-HYUNX"/>
        <s v="3195-TQDZX"/>
        <s v="3546-GHEAE"/>
        <s v="9779-DPNEJ"/>
        <s v="3745-HRPHI"/>
        <s v="0468-YRPXN"/>
        <s v="4465-VDKIQ"/>
        <s v="4797-MIWUM"/>
        <s v="6116-RFVHN"/>
        <s v="8807-OPMBM"/>
        <s v="8048-DSDFQ"/>
        <s v="2887-JPYLU"/>
        <s v="4020-KIUDI"/>
        <s v="3914-FDRHP"/>
        <s v="8623-ULFNQ"/>
        <s v="8920-NAVAY"/>
        <s v="4482-EWFMI"/>
        <s v="3717-OFRTN"/>
        <s v="0817-HSUSE"/>
        <s v="5423-BHIXO"/>
        <s v="8007-YYPWD"/>
        <s v="6635-CPNUN"/>
        <s v="4361-FEBGN"/>
        <s v="5260-UMPWX"/>
        <s v="5044-XDPYX"/>
        <s v="0247-SLUJI"/>
        <s v="0225-ZORZP"/>
        <s v="8746-OQQRW"/>
        <s v="1230-QAJDW"/>
        <s v="1682-VCOIO"/>
        <s v="6507-DTJZV"/>
        <s v="3570-YUEKJ"/>
        <s v="8821-KVZKQ"/>
        <s v="1422-DGUBX"/>
        <s v="0422-UXFAP"/>
        <s v="6229-LSCKB"/>
        <s v="4115-BNPJY"/>
        <s v="5168-MSWXT"/>
        <s v="4234-XTNEA"/>
        <s v="4718-DHSMV"/>
        <s v="6994-ORCWG"/>
        <s v="5799-JRCZO"/>
        <s v="7449-HVPIV"/>
        <s v="0842-IWYCP"/>
        <s v="3787-TRIAL"/>
        <s v="9067-SQTNS"/>
        <s v="3785-KTYSH"/>
        <s v="9702-AIUJO"/>
        <s v="7402-PWYJJ"/>
        <s v="9700-ISPUP"/>
        <s v="8859-YSTWS"/>
        <s v="9867-NNXLC"/>
        <s v="5816-QVHRX"/>
        <s v="6419-ZTTLE"/>
        <s v="5174-ITUMV"/>
        <s v="7537-RBWEA"/>
        <s v="7710-JSYOA"/>
        <s v="0397-ZXWQF"/>
        <s v="7682-AZNDK"/>
        <s v="0345-XMMUG"/>
        <s v="8180-AKMJV"/>
        <s v="5656-JAMLX"/>
        <s v="4707-MAXGU"/>
        <s v="3648-GZPHF"/>
        <s v="2569-WGERO"/>
        <s v="1320-REHCS"/>
        <s v="6773-LQTVT"/>
        <s v="4583-PARNH"/>
        <s v="6211-WHMYA"/>
        <s v="6551-GNYDG"/>
        <s v="0942-KOWSM"/>
        <s v="6579-JPICP"/>
        <s v="8067-NIOYM"/>
        <s v="0750-EKNGL"/>
        <s v="2746-DIJLO"/>
        <s v="7008-LZVOZ"/>
        <s v="3005-TYFRD"/>
        <s v="3373-YZZYM"/>
        <s v="8631-WUXGY"/>
        <s v="8774-GSBUN"/>
        <s v="8174-LNWMW"/>
        <s v="9932-WBWIK"/>
        <s v="3460-TJBWI"/>
        <s v="2676-ISHSF"/>
        <s v="5949-HGVJL"/>
        <s v="0661-KQHNK"/>
        <s v="7895-VONWT"/>
        <s v="9546-KDTRB"/>
        <s v="8775-ERLNB"/>
        <s v="8979-CAMGB"/>
        <s v="3703-KBKZP"/>
        <s v="9605-WGJVW"/>
        <s v="2453-SAFNS"/>
        <s v="2928-HLDBA"/>
        <s v="3486-NPGST"/>
        <s v="6257-RJOHI"/>
        <s v="7926-IJOOU"/>
        <s v="7811-JIVPF"/>
        <s v="2832-KJCRD"/>
        <s v="6896-SRVYQ"/>
        <s v="2974-GGUXS"/>
        <s v="6969-MVBAI"/>
        <s v="6582-OIVSP"/>
        <s v="1853-ARAAQ"/>
        <s v="5651-YLPRD"/>
        <s v="4367-NUYAO"/>
        <s v="8967-SZQAS"/>
        <s v="5505-OVWQW"/>
        <s v="5821-MMEIL"/>
        <s v="4537-CIBHB"/>
        <s v="0743-HRVFF"/>
        <s v="2542-HYGIQ"/>
        <s v="0980-FEXWF"/>
        <s v="3521-MNKLV"/>
        <s v="6527-PZFPV"/>
        <s v="0221-NAUXK"/>
        <s v="5066-GFJMM"/>
        <s v="5998-DZLYR"/>
        <s v="9281-CEDRU"/>
        <s v="1845-CSBRZ"/>
        <s v="9278-VZKCD"/>
        <s v="9758-MFWGD"/>
        <s v="2267-WTPYD"/>
        <s v="2654-VBVPB"/>
        <s v="3055-MJDSB"/>
        <s v="6475-VHUIZ"/>
        <s v="7107-UBYKY"/>
        <s v="5934-TSSAU"/>
        <s v="4500-HKANN"/>
        <s v="5843-TTHGI"/>
        <s v="1614-JBEBI"/>
        <s v="5501-TVMGM"/>
        <s v="3481-JHUZH"/>
        <s v="1077-HUUJM"/>
        <s v="9142-XMYJH"/>
        <s v="0780-XNZFN"/>
        <s v="3417-TSCIC"/>
        <s v="4609-KNNWG"/>
        <s v="3094-JOJAI"/>
        <s v="7729-JTEEC"/>
        <s v="2108-GLPQB"/>
        <s v="0898-XCGTF"/>
        <s v="7964-ZRKKG"/>
        <s v="5268-DSMNQ"/>
        <s v="2070-XYMFH"/>
        <s v="7072-MBHEV"/>
        <s v="3349-ANQNH"/>
        <s v="7971-HLVXI"/>
        <s v="7817-OMJNA"/>
        <s v="8917-SZTTJ"/>
        <s v="9251-AWQGT"/>
        <s v="5847-MXBEO"/>
        <s v="1042-HFUCW"/>
        <s v="6860-YRJZP"/>
        <s v="3528-HFRIQ"/>
        <s v="3774-VBNXY"/>
        <s v="7302-ZHMHP"/>
        <s v="1135-LMECX"/>
        <s v="4301-VVZKA"/>
        <s v="2789-HQBOU"/>
        <s v="2668-TZSPS"/>
        <s v="8590-OHDIW"/>
        <s v="6023-GSSXW"/>
        <s v="5025-GOOKI"/>
        <s v="6685-XSHHU"/>
        <s v="0665-XHDJU"/>
        <s v="7356-IWLFW"/>
        <s v="5022-JNQEQ"/>
        <s v="0254-WWRKD"/>
        <s v="9912-OMZDS"/>
        <s v="6563-VRERX"/>
        <s v="5394-MEITZ"/>
        <s v="1352-VHKAJ"/>
        <s v="2111-DWYHN"/>
        <s v="2123-VSCOT"/>
        <s v="2054-PJOCK"/>
        <s v="6651-RLGGM"/>
        <s v="1666-JXLKU"/>
        <s v="5652-MSDEY"/>
        <s v="9974-JFBHQ"/>
        <s v="7184-LRUUR"/>
        <s v="6671-NGWON"/>
        <s v="3709-OIJEA"/>
        <s v="1987-AUELQ"/>
        <s v="9962-BFPDU"/>
        <s v="4657-FWVFY"/>
        <s v="4926-UMJZD"/>
        <s v="3836-FZSDJ"/>
        <s v="7044-YAACC"/>
        <s v="8999-XXGNS"/>
        <s v="6078-VESFR"/>
        <s v="8544-GOQSH"/>
        <s v="9227-UAQFT"/>
        <s v="5593-SUAOO"/>
        <s v="2958-NHPPS"/>
        <s v="5515-RUGKN"/>
        <s v="6357-JJPQT"/>
        <s v="5201-CBWYG"/>
        <s v="8617-ENBDS"/>
        <s v="9631-XEYKE"/>
        <s v="5016-LIPDW"/>
        <s v="5778-BVOFB"/>
        <s v="4298-OYIFC"/>
        <s v="7452-FOLON"/>
        <s v="7502-BNYGS"/>
        <s v="3058-WQDRE"/>
        <s v="3472-QPRCH"/>
        <s v="7952-OBOYL"/>
        <s v="0531-ZZJWQ"/>
        <s v="7402-EYFXX"/>
        <s v="1360-JYXKQ"/>
        <s v="1421-HCERK"/>
        <s v="6345-FZOQH"/>
        <s v="1730-VFMWO"/>
        <s v="0621-CXBKL"/>
        <s v="3870-SPZSI"/>
        <s v="3961-SXAXY"/>
        <s v="3995-WFCSM"/>
        <s v="5117-ZSMHQ"/>
        <s v="8809-XKHMD"/>
        <s v="6692-YQHXC"/>
        <s v="0330-BGYZE"/>
        <s v="4203-QGNZA"/>
        <s v="9753-OYLBX"/>
        <s v="9027-YFHQJ"/>
        <s v="8410-BGQXN"/>
        <s v="7814-LEEVE"/>
        <s v="6654-QGBZZ"/>
        <s v="3682-YEUWS"/>
        <s v="4486-EFAEB"/>
        <s v="4770-QAZXN"/>
        <s v="7353-YOWFP"/>
        <s v="4012-ZTHBR"/>
        <s v="8735-SDUFN"/>
        <s v="3798-EPWRR"/>
        <s v="3454-JFUBC"/>
        <s v="2240-HSJQD"/>
        <s v="2826-UWHIS"/>
        <s v="4625-LAMOB"/>
        <s v="0048-LUMLS"/>
        <s v="6035-RIIOM"/>
        <s v="1839-UMACK"/>
        <s v="8069-YQQAJ"/>
        <s v="2538-OIMXF"/>
        <s v="2038-OEQZH"/>
        <s v="5310-NOOVA"/>
        <s v="7271-AJDTL"/>
        <s v="2402-TAIRZ"/>
        <s v="0708-SJDIS"/>
        <s v="3002-WQZWT"/>
        <s v="7526-IVLYU"/>
        <s v="2049-BAFNW"/>
        <s v="8573-CGOCC"/>
        <s v="8164-OCKUJ"/>
        <s v="6035-BXTTY"/>
        <s v="7740-BTPUX"/>
        <s v="5985-BEHZK"/>
        <s v="6127-IYJOZ"/>
        <s v="6416-JNVRK"/>
        <s v="5495-GPSRW"/>
        <s v="9620-QJREV"/>
        <s v="4869-EPIUS"/>
        <s v="6621-NRZAK"/>
        <s v="9964-WBQDJ"/>
        <s v="9101-NTIXF"/>
        <s v="6620-HVDUJ"/>
        <s v="0962-CQPWQ"/>
        <s v="8295-FHIVV"/>
        <s v="3594-IVHJZ"/>
        <s v="6061-PQHMK"/>
        <s v="4299-OPXEJ"/>
        <s v="2718-YSKCS"/>
        <s v="5088-QZLRL"/>
        <s v="9432-VOFYX"/>
        <s v="3566-CAAYU"/>
        <s v="5321-NTRKC"/>
        <s v="1535-VTJOQ"/>
        <s v="3590-TCXTB"/>
        <s v="5136-GFPMB"/>
        <s v="0100-DUVFC"/>
        <s v="3692-JHONH"/>
        <s v="4619-EVPHY"/>
        <s v="3411-WLRSQ"/>
        <s v="5948-UJZLF"/>
        <s v="5961-VUSRV"/>
        <s v="2996-XAUVF"/>
        <s v="4652-ODEVH"/>
        <s v="5405-ZMYXQ"/>
        <s v="5346-BZCHP"/>
        <s v="8499-BRXTD"/>
        <s v="7874-ECPQJ"/>
        <s v="2642-MAWLJ"/>
        <s v="3146-JTQHR"/>
        <s v="2228-BZDEE"/>
        <s v="7396-VJUZB"/>
        <s v="0723-FDLAY"/>
        <s v="8544-JNBOX"/>
        <s v="8849-AYPTR"/>
        <s v="9814-AOUDH"/>
        <s v="2320-YKQBO"/>
        <s v="5549-ZGHFB"/>
        <s v="0082-LDZUE"/>
        <s v="1074-WVEVG"/>
        <s v="0064-SUDOG"/>
        <s v="2030-BTZRO"/>
        <s v="8059-UDZFY"/>
        <s v="2931-FSOHN"/>
        <s v="2876-GZYZC"/>
        <s v="9294-TDIPC"/>
        <s v="5859-HZYLF"/>
        <s v="2120-SMPEX"/>
        <s v="7398-SKNQZ"/>
        <s v="8887-IPQNC"/>
        <s v="9086-YJYXS"/>
        <s v="9743-DQKQW"/>
        <s v="6195-MELTI"/>
        <s v="1622-HSHSF"/>
        <s v="7074-STDCN"/>
        <s v="5919-VCZYM"/>
        <s v="7636-XUHWW"/>
        <s v="8464-EETCQ"/>
        <s v="2969-QWUBZ"/>
        <s v="2229-DPMBI"/>
        <s v="7868-TMWMZ"/>
        <s v="0549-CYCQN"/>
        <s v="6199-IWKGC"/>
        <s v="8402-OOOHJ"/>
        <s v="7014-ZZXAW"/>
        <s v="5146-CBVOE"/>
        <s v="2446-ZKVAF"/>
        <s v="1934-MKPXS"/>
        <s v="3365-SAIGS"/>
        <s v="0266-CLZKZ"/>
        <s v="2546-KZAAT"/>
        <s v="5468-BPMMO"/>
        <s v="1564-HJUVY"/>
        <s v="6772-WFQRD"/>
        <s v="8853-TZDGH"/>
        <s v="4521-YEEHE"/>
        <s v="0582-AVCLN"/>
        <s v="3372-CDXFJ"/>
        <s v="0813-TAXXS"/>
        <s v="8190-ZTQFB"/>
        <s v="7869-ZYDST"/>
        <s v="8645-KOMJQ"/>
        <s v="1555-HAPSU"/>
        <s v="3967-VQOGC"/>
        <s v="6898-RBTLU"/>
        <s v="2424-WVHPL"/>
        <s v="5692-ICXLW"/>
        <s v="1525-LNLOJ"/>
        <s v="2373-NTKOD"/>
        <s v="9327-QSDED"/>
        <s v="6732-VAILE"/>
        <s v="9154-QDGTH"/>
        <s v="9677-AVKED"/>
        <s v="0487-CRLZF"/>
        <s v="0307-BCOPK"/>
        <s v="0082-OQIQY"/>
        <s v="8845-LWKGE"/>
        <s v="4000-VGMQP"/>
        <s v="1760-CAZHT"/>
        <s v="2080-CAZNM"/>
        <s v="8627-ZYGSZ"/>
        <s v="8313-NDOIA"/>
        <s v="2474-LCNUE"/>
        <s v="7996-MHXLW"/>
        <s v="9624-EGDEQ"/>
        <s v="3027-YNWZU"/>
        <s v="1942-OQFRW"/>
        <s v="0258-NOKBL"/>
        <s v="4825-FUREZ"/>
        <s v="9895-VFOXH"/>
        <s v="7196-LIWRH"/>
        <s v="9398-MMQTO"/>
        <s v="0111-KLBQG"/>
        <s v="6168-YBYNP"/>
        <s v="0308-IVGOK"/>
        <s v="7363-QTBIW"/>
        <s v="1170-SASML"/>
        <s v="9163-GHAYE"/>
        <s v="4615-PIVVU"/>
        <s v="0479-HMSWA"/>
        <s v="4291-YZODP"/>
        <s v="1131-ALZWV"/>
        <s v="6857-TKDJV"/>
        <s v="1401-FTHFQ"/>
        <s v="8149-AIQCG"/>
        <s v="5928-QLDHB"/>
        <s v="2300-RQGOI"/>
        <s v="8107-RZLNV"/>
        <s v="0136-IFMYD"/>
        <s v="7123-WQUHX"/>
        <s v="8587-XYZSF"/>
        <s v="8896-RAZCR"/>
        <s v="0835-DUUIQ"/>
        <s v="9108-EQPNQ"/>
        <s v="5158-RIVOP"/>
        <s v="9495-SKLKD"/>
        <s v="8356-WUAOJ"/>
        <s v="7036-TYDEC"/>
        <s v="7064-JHXCE"/>
        <s v="9625-RZFUK"/>
        <s v="3154-HMWUU"/>
        <s v="6749-UTDVX"/>
        <s v="2480-SQIOB"/>
        <s v="8486-AYEQH"/>
        <s v="2308-STERM"/>
        <s v="3462-BJQQA"/>
        <s v="3308-DGHKL"/>
        <s v="6537-OTKMY"/>
        <s v="0859-YGKFW"/>
        <s v="3523-BRGUW"/>
        <s v="3761-FLYZI"/>
        <s v="6847-KJLTS"/>
        <s v="2985-JUUBZ"/>
        <s v="7954-MLBUN"/>
        <s v="8040-MNRTF"/>
        <s v="8329-GWVPJ"/>
        <s v="4735-BJKOU"/>
        <s v="9405-GPBBG"/>
        <s v="0880-FVFWF"/>
        <s v="2468-SJFLM"/>
        <s v="8902-ZEOVF"/>
        <s v="0168-XZKBB"/>
        <s v="5144-PQCDZ"/>
        <s v="5119-KEPFY"/>
        <s v="3926-YZVVX"/>
        <s v="9173-IVZVP"/>
        <s v="4884-ZTHVF"/>
        <s v="5712-AHQNN"/>
        <s v="5076-YVXCM"/>
        <s v="5726-CVNYA"/>
        <s v="9146-JRIOX"/>
        <s v="7297-DVYGA"/>
        <s v="1087-GRUYI"/>
        <s v="5989-PGKJB"/>
        <s v="7928-VJYAB"/>
        <s v="4716-MRVEN"/>
        <s v="4526-EXKKN"/>
        <s v="9467-ROOLM"/>
        <s v="3665-JATSN"/>
        <s v="0621-TSSMU"/>
        <s v="9773-PEQBZ"/>
        <s v="8874-EJNSR"/>
        <s v="8327-WKMIE"/>
        <s v="0103-CSITQ"/>
        <s v="6907-CQGPN"/>
        <s v="8647-SDTWQ"/>
        <s v="8006-PYCSW"/>
        <s v="4501-VCPFK"/>
        <s v="1297-VQDRP"/>
        <s v="3082-WQRVY"/>
        <s v="1140-UKVZG"/>
        <s v="9397-TZSHA"/>
        <s v="7115-IRDHS"/>
        <s v="1656-DRSMG"/>
        <s v="0380-ZCSBI"/>
        <s v="7009-PCARS"/>
        <s v="7365-BVCJH"/>
        <s v="2229-VWQJH"/>
        <s v="0003-MKNFE"/>
        <s v="4682-BLBUC"/>
        <s v="5693-PIPCS"/>
        <s v="4993-JCRGJ"/>
        <s v="3620-EHIMZ"/>
        <s v="5914-GXMDA"/>
        <s v="2650-GYRYL"/>
        <s v="6821-JPCDC"/>
        <s v="5827-MWCZK"/>
        <s v="0480-BIXDE"/>
        <s v="6175-IRFIT"/>
        <s v="3427-GGZZI"/>
        <s v="2946-KIQSP"/>
        <s v="4923-ADWXJ"/>
        <s v="7658-UYUQS"/>
        <s v="0678-RLHVP"/>
        <s v="8165-ZJRNM"/>
        <s v="8944-AILEF"/>
        <s v="3733-LSYCE"/>
        <s v="2988-PLAHS"/>
        <s v="2808-CHTDM"/>
        <s v="1032-MAELW"/>
        <s v="5186-PEIZU"/>
        <s v="4922-CVPDX"/>
        <s v="1919-RTPQD"/>
        <s v="9115-YQHGA"/>
        <s v="9746-UGFAC"/>
        <s v="8799-OXZMD"/>
        <s v="1047-RNXZV"/>
        <s v="8148-WOCMK"/>
        <s v="9957-YODKZ"/>
        <s v="7105-MXJLL"/>
        <s v="5456-ITGIC"/>
        <s v="1125-SNVCK"/>
        <s v="9708-HPXWZ"/>
        <s v="4698-KVLLG"/>
        <s v="5676-CFLYY"/>
        <s v="2040-OBMLJ"/>
        <s v="7722-CVFXN"/>
        <s v="0196-JTUQI"/>
        <s v="6281-FKEWS"/>
        <s v="0799-DDIHE"/>
        <s v="3496-LFSZU"/>
        <s v="0142-GVYSN"/>
        <s v="2230-XTUWL"/>
        <s v="2874-YXVVA"/>
        <s v="0174-QRVVY"/>
        <s v="8620-RJPZN"/>
        <s v="4468-YDOVK"/>
        <s v="0626-QXNGV"/>
        <s v="8294-UIMBA"/>
        <s v="9860-LISIZ"/>
        <s v="2169-RRLFW"/>
        <s v="4816-OKWNX"/>
        <s v="9347-AERRL"/>
        <s v="4929-XIHVW"/>
        <s v="5605-XNWEN"/>
        <s v="3339-EAQNV"/>
        <s v="2378-VTKDH"/>
        <s v="6786-OBWQR"/>
        <s v="7284-BUYEC"/>
        <s v="5951-AOFIH"/>
        <s v="2923-ARZLG"/>
        <s v="4957-SREEC"/>
        <s v="7696-AMHOD"/>
        <s v="2215-ZAFGX"/>
        <s v="8089-UZWLX"/>
        <s v="2811-POVEX"/>
        <s v="3422-WJOYD"/>
        <s v="8791-GFXLZ"/>
        <s v="1697-BCSHV"/>
        <s v="7427-AUFPY"/>
        <s v="1371-OJCEK"/>
        <s v="6908-VVYHM"/>
        <s v="6082-OQFBA"/>
        <s v="2626-VEEWG"/>
        <s v="1370-GGAWX"/>
        <s v="4090-KPJIP"/>
        <s v="3079-BCHLN"/>
        <s v="3956-MGXOG"/>
        <s v="7354-OIJLX"/>
        <s v="1746-TGTWV"/>
        <s v="8961-QDZZJ"/>
        <s v="2302-OUZXB"/>
        <s v="4537-DKTAL"/>
        <s v="0463-ZSDNT"/>
        <s v="0134-XWXCE"/>
        <s v="0380-NEAVX"/>
        <s v="0516-QREYC"/>
        <s v="7134-HBPBS"/>
        <s v="2235-DWLJU"/>
        <s v="3714-NTNFO"/>
        <s v="3282-ZISZV"/>
        <s v="0640-YJTPY"/>
        <s v="3190-FZATL"/>
        <s v="2550-QHZGP"/>
        <s v="0829-DDVLK"/>
        <s v="2187-PKZAY"/>
        <s v="1599-EAHXY"/>
        <s v="3209-ZPKFI"/>
        <s v="9667-TKTVZ"/>
        <s v="5214-CHIWJ"/>
        <s v="7858-GTZSP"/>
        <s v="9133-AYJZG"/>
        <s v="6980-CDGFC"/>
        <s v="3556-BVQGL"/>
        <s v="6681-ZSEXG"/>
        <s v="3823-KYNQY"/>
        <s v="4396-KLSEH"/>
        <s v="3387-PLKUI"/>
        <s v="5774-QPLTF"/>
        <s v="4685-ERGHK"/>
        <s v="3384-CTMSF"/>
        <s v="1272-ILHFG"/>
        <s v="2740-JFBOK"/>
        <s v="4360-QRAVE"/>
        <s v="2749-CTKAJ"/>
        <s v="8017-UVSZU"/>
        <s v="5249-QYHEX"/>
        <s v="4257-GAESD"/>
        <s v="1839-FBNFR"/>
        <s v="2812-REYAT"/>
        <s v="3946-JEWRQ"/>
        <s v="7243-LCGGZ"/>
        <s v="4061-UKJWL"/>
        <s v="7089-XXAYG"/>
        <s v="9629-NHXFW"/>
        <s v="4355-CVPVS"/>
        <s v="1619-YWUBB"/>
        <s v="0967-BMLBD"/>
        <s v="2809-ZMYOQ"/>
        <s v="5022-KVDQT"/>
        <s v="0052-YNYOT"/>
        <s v="6729-GDNGC"/>
        <s v="7826-VVKWT"/>
        <s v="1028-FFNJK"/>
        <s v="2560-PPCHE"/>
        <s v="5442-BXVND"/>
        <s v="7950-XWOVN"/>
        <s v="3397-AVTKU"/>
        <s v="9972-NKTFD"/>
        <s v="6574-MCOEH"/>
        <s v="3410-MHHUM"/>
        <s v="2097-YVPKN"/>
        <s v="5442-BHQNG"/>
        <s v="9364-YKUVW"/>
        <s v="5067-XJQFU"/>
        <s v="5334-AFQJB"/>
        <s v="1635-FJFCC"/>
        <s v="1051-GEJLJ"/>
        <s v="5155-AZQPB"/>
        <s v="0219-QAERP"/>
        <s v="5406-KGRMX"/>
        <s v="1135-HIORI"/>
        <s v="4573-JKNAE"/>
        <s v="9451-WLYRI"/>
        <s v="4685-TFLLS"/>
        <s v="1494-EJZDW"/>
        <s v="9970-QBCDA"/>
        <s v="3428-MMGUB"/>
        <s v="2469-DTSGX"/>
        <s v="2883-ILGWO"/>
        <s v="5313-FPXWG"/>
        <s v="5175-WLYXL"/>
        <s v="9675-ICXCT"/>
        <s v="5970-GHJAW"/>
        <s v="3450-WXOAT"/>
        <s v="1265-BCFEO"/>
        <s v="5893-PYOLZ"/>
        <s v="7517-LDMPS"/>
        <s v="2041-JIJCI"/>
        <s v="8950-MTZNV"/>
        <s v="4452-QIIEB"/>
        <s v="8805-JNRAZ"/>
        <s v="0365-BZUWY"/>
        <s v="8152-VETUR"/>
        <s v="5120-ZBLAI"/>
        <s v="6288-LBEAR"/>
        <s v="2001-EWBQU"/>
        <s v="7544-ZVIKX"/>
        <s v="5600-PDUJF"/>
        <s v="3255-GRXMG"/>
        <s v="1167-OYZJF"/>
        <s v="2688-BHGOG"/>
        <s v="7219-TLZHO"/>
        <s v="1248-DYXUB"/>
        <s v="8847-GEOOQ"/>
        <s v="7138-GIRSH"/>
        <s v="5148-HKFIR"/>
        <s v="0114-IGABW"/>
        <s v="0042-RLHYP"/>
        <s v="2091-GPPIQ"/>
        <s v="7941-RCJOW"/>
        <s v="2908-WGAXL"/>
        <s v="9367-OIUXP"/>
        <s v="8216-AZUUZ"/>
        <s v="1790-NESIO"/>
        <s v="1069-QJOEE"/>
        <s v="4878-BUNFV"/>
        <s v="7883-ROJOC"/>
        <s v="9847-HNVGP"/>
        <s v="5453-AXEPF"/>
        <s v="7787-BNTZM"/>
        <s v="0899-LIIBW"/>
        <s v="3097-IDVPU"/>
        <s v="6476-YHMGA"/>
        <s v="8709-KRDVL"/>
        <s v="4955-VCWBI"/>
        <s v="0674-DGMAQ"/>
        <s v="7310-EGVHZ"/>
        <s v="7663-ZTEGJ"/>
        <s v="0323-XWWTN"/>
        <s v="9646-NMHXE"/>
        <s v="7521-YXVZY"/>
        <s v="5223-UZAVK"/>
        <s v="4425-OWHWB"/>
        <s v="3612-YVGSJ"/>
        <s v="4567-AKPIA"/>
        <s v="9097-ZUBYC"/>
        <s v="9766-HGEDE"/>
        <s v="8564-LDKFL"/>
        <s v="0206-OYVOC"/>
        <s v="4553-DVPZG"/>
        <s v="7161-DFHUF"/>
        <s v="6407-GSJNL"/>
        <s v="5602-BVFMK"/>
        <s v="4430-YHXGG"/>
        <s v="1952-DVVSW"/>
        <s v="9700-ZCLOT"/>
        <s v="9053-EJUNL"/>
        <s v="3167-SNQPL"/>
        <s v="1465-LNTLJ"/>
        <s v="4223-WOZCM"/>
        <s v="3410-YOQBQ"/>
        <s v="4360-PNRQB"/>
        <s v="1982-FEBTD"/>
        <s v="2038-LLMLM"/>
        <s v="5153-RTHKF"/>
        <s v="2809-ILCYT"/>
        <s v="9565-AXSMR"/>
        <s v="5649-RXQTV"/>
        <s v="3489-HHPFY"/>
        <s v="7305-ZWMAJ"/>
        <s v="4018-KJYUY"/>
        <s v="6907-FLBER"/>
        <s v="9730-DRTMJ"/>
        <s v="0943-ZQPXH"/>
        <s v="3389-KTRXV"/>
        <s v="8807-ARQET"/>
        <s v="1436-ZMJAN"/>
        <s v="4559-UWIHT"/>
        <s v="3594-BDSOA"/>
        <s v="7168-HDQHG"/>
        <s v="9135-HSWOC"/>
        <s v="0365-GXEZS"/>
        <s v="6490-FGZAT"/>
        <s v="8749-CLJXC"/>
        <s v="9330-VOFSZ"/>
        <s v="3452-SRFEG"/>
        <s v="2363-BJLSL"/>
        <s v="2499-AJYUA"/>
        <s v="2796-NNUFI"/>
        <s v="5233-AOZUF"/>
        <s v="8942-DBMHZ"/>
        <s v="3275-RHRNE"/>
        <s v="4884-LEVMQ"/>
        <s v="6652-YFFJO"/>
        <s v="8189-DUKMV"/>
        <s v="4626-OZDTJ"/>
        <s v="0440-EKDCF"/>
        <s v="2303-PJYHN"/>
        <s v="5429-LWCMV"/>
        <s v="1399-OUPJN"/>
        <s v="3173-NVMPX"/>
        <s v="5546-BYZSM"/>
        <s v="8132-YPVBX"/>
        <s v="0856-NAOES"/>
        <s v="6549-BTYPG"/>
        <s v="5146-YYFRZ"/>
        <s v="5351-QESIO"/>
        <s v="5568-DMXZS"/>
      </sharedItems>
    </cacheField>
    <cacheField name="open_date" numFmtId="164">
      <sharedItems containsSemiMixedTypes="0" containsNonDate="0" containsDate="1" containsString="0" minDate="2019-08-01T00:00:00" maxDate="2025-07-27T00:00:00"/>
    </cacheField>
    <cacheField name="gender" numFmtId="0">
      <sharedItems containsBlank="1" count="5">
        <s v="Male"/>
        <s v="Female"/>
        <m/>
        <s v="Men"/>
        <s v="Woman"/>
      </sharedItems>
    </cacheField>
    <cacheField name="age" numFmtId="0">
      <sharedItems containsString="0" containsBlank="1" containsNumber="1" containsInteger="1" minValue="19" maxValue="80"/>
    </cacheField>
    <cacheField name="married" numFmtId="0">
      <sharedItems containsBlank="1" count="3">
        <s v="Yes"/>
        <s v="No"/>
        <m/>
      </sharedItems>
    </cacheField>
    <cacheField name="number_of_dependents" numFmtId="0">
      <sharedItems containsString="0" containsBlank="1" containsNumber="1" containsInteger="1" minValue="0" maxValue="9"/>
    </cacheField>
    <cacheField name="satisfaction_score" numFmtId="0">
      <sharedItems containsSemiMixedTypes="0" containsString="0" containsNumber="1" containsInteger="1" minValue="1" maxValue="5"/>
    </cacheField>
    <cacheField name="customer_status" numFmtId="0">
      <sharedItems count="3">
        <s v="Churned"/>
        <s v="Stayed"/>
        <s v="Joined"/>
      </sharedItems>
    </cacheField>
    <cacheField name="cltv" numFmtId="0">
      <sharedItems containsSemiMixedTypes="0" containsString="0" containsNumber="1" containsInteger="1" minValue="2003" maxValue="6500"/>
    </cacheField>
    <cacheField name="number_of_referrals" numFmtId="0">
      <sharedItems containsString="0" containsBlank="1" containsNumber="1" containsInteger="1" minValue="0" maxValue="11"/>
    </cacheField>
    <cacheField name="tenure_in_months" numFmtId="0">
      <sharedItems containsString="0" containsBlank="1" containsNumber="1" containsInteger="1" minValue="1" maxValue="72"/>
    </cacheField>
    <cacheField name="offer" numFmtId="0">
      <sharedItems containsBlank="1" count="6">
        <m/>
        <s v="Offer C"/>
        <s v="Offer E"/>
        <s v="Offer D"/>
        <s v="Offer B"/>
        <s v="Offer A"/>
      </sharedItems>
    </cacheField>
    <cacheField name="phone_service" numFmtId="0">
      <sharedItems containsBlank="1" count="3">
        <s v="Yes"/>
        <m/>
        <s v="No"/>
      </sharedItems>
    </cacheField>
    <cacheField name="internet_service" numFmtId="0">
      <sharedItems containsBlank="1"/>
    </cacheField>
    <cacheField name="internet_type" numFmtId="0">
      <sharedItems containsBlank="1" count="4">
        <s v="Fiber Optic"/>
        <m/>
        <s v="DSL"/>
        <s v="Cable"/>
      </sharedItems>
    </cacheField>
    <cacheField name="contract" numFmtId="0">
      <sharedItems containsBlank="1" count="4">
        <s v="Month-to-Month"/>
        <m/>
        <s v="Two Year"/>
        <s v="One Year"/>
      </sharedItems>
    </cacheField>
    <cacheField name="payment_method" numFmtId="0">
      <sharedItems containsBlank="1" count="4">
        <s v="Bank Withdrawal"/>
        <m/>
        <s v="Credit Card"/>
        <s v="Mailed Check"/>
      </sharedItems>
    </cacheField>
    <cacheField name="monthly_charge" numFmtId="0">
      <sharedItems containsString="0" containsBlank="1" containsNumber="1" minValue="18.25" maxValue="118.75"/>
    </cacheField>
    <cacheField name="total_revenue" numFmtId="0">
      <sharedItems containsString="0" containsBlank="1" containsNumber="1" minValue="21.36" maxValue="11979.34"/>
    </cacheField>
    <cacheField name="churn_category" numFmtId="0">
      <sharedItems containsBlank="1"/>
    </cacheField>
    <cacheField name="churn_reason" numFmtId="0">
      <sharedItems containsBlank="1" count="21">
        <s v="Competitor had better devices"/>
        <s v="Attitude of service provider"/>
        <s v="Don't know"/>
        <s v="Attitude of support person"/>
        <s v="Price too high"/>
        <s v="Product dissatisfaction"/>
        <s v="Competitor made better offer"/>
        <s v="Service dissatisfaction"/>
        <s v="Competitor offered higher download speeds"/>
        <s v="Competitor offered more data"/>
        <s v="Lack of affordable download/upload speed"/>
        <s v="Lack of self-service on Website"/>
        <s v="Moved"/>
        <s v="Network reliability"/>
        <s v="Extra data charges"/>
        <s v="Limited range of services"/>
        <s v="Poor expertise of phone support"/>
        <s v="Long distance charges"/>
        <s v="Deceased"/>
        <s v="Poor expertise of online suppor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htiyar M. Arief" refreshedDate="45889.999023495373" createdVersion="8" refreshedVersion="8" minRefreshableVersion="3" recordCount="7043" xr:uid="{B5231113-09DB-8F49-B7BA-A1200615CB80}">
  <cacheSource type="worksheet">
    <worksheetSource name="Table1[offer]"/>
  </cacheSource>
  <cacheFields count="1">
    <cacheField name="offer" numFmtId="0">
      <sharedItems count="6">
        <s v="No Offer"/>
        <s v="Offer C"/>
        <s v="Offer E"/>
        <s v="Offer D"/>
        <s v="Offer B"/>
        <s v="Offer 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htiyar M. Arief" refreshedDate="45890.050065972224" createdVersion="8" refreshedVersion="8" minRefreshableVersion="3" recordCount="7043" xr:uid="{91A6B4EC-7160-5047-A5DD-9C65F07AE6F9}">
  <cacheSource type="worksheet">
    <worksheetSource name="Table1[customer_status]"/>
  </cacheSource>
  <cacheFields count="1">
    <cacheField name="customer_status" numFmtId="0">
      <sharedItems count="3">
        <s v="Churned"/>
        <s v="Stayed"/>
        <s v="Joi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htiyar M. Arief" refreshedDate="45890.062327777778" createdVersion="8" refreshedVersion="8" minRefreshableVersion="3" recordCount="7043" xr:uid="{67A38661-9EAE-174D-8B0E-5211AAA3891E}">
  <cacheSource type="worksheet">
    <worksheetSource name="Table1[churn_reason]"/>
  </cacheSource>
  <cacheFields count="1">
    <cacheField name="churn_reason" numFmtId="0">
      <sharedItems containsBlank="1" count="21">
        <s v="Competitor had better devices"/>
        <s v="Attitude of service provider"/>
        <s v="Don't know"/>
        <s v="Attitude of support person"/>
        <s v="Price too high"/>
        <s v="Product dissatisfaction"/>
        <s v="Competitor made better offer"/>
        <s v="Service dissatisfaction"/>
        <s v="Competitor offered higher download speeds"/>
        <s v="Competitor offered more data"/>
        <s v="Lack of affordable download/upload speed"/>
        <s v="Lack of self-service on Website"/>
        <s v="Moved"/>
        <s v="Network reliability"/>
        <s v="Extra data charges"/>
        <s v="Limited range of services"/>
        <s v="Poor expertise of phone support"/>
        <s v="Long distance charges"/>
        <s v="Deceased"/>
        <s v="Poor expertise of online suppor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6">
  <r>
    <x v="0"/>
    <d v="2023-05-08T00:00:00"/>
    <x v="0"/>
    <n v="75"/>
    <x v="0"/>
    <n v="0"/>
    <n v="1"/>
    <x v="0"/>
    <n v="2377"/>
    <n v="1"/>
    <n v="27"/>
    <x v="0"/>
    <x v="0"/>
    <s v="Yes"/>
    <x v="0"/>
    <x v="0"/>
    <x v="0"/>
    <n v="75.5"/>
    <n v="2180.15"/>
    <s v="Competitor"/>
    <x v="0"/>
  </r>
  <r>
    <x v="1"/>
    <d v="2025-07-04T00:00:00"/>
    <x v="1"/>
    <n v="78"/>
    <x v="0"/>
    <n v="0"/>
    <n v="1"/>
    <x v="0"/>
    <n v="3128"/>
    <n v="4"/>
    <n v="1"/>
    <x v="0"/>
    <x v="0"/>
    <s v="Yes"/>
    <x v="0"/>
    <x v="0"/>
    <x v="0"/>
    <n v="100.8"/>
    <n v="118.15"/>
    <s v="Attitude"/>
    <x v="1"/>
  </r>
  <r>
    <x v="2"/>
    <d v="2022-05-14T00:00:00"/>
    <x v="0"/>
    <n v="79"/>
    <x v="1"/>
    <n v="0"/>
    <n v="1"/>
    <x v="0"/>
    <n v="4892"/>
    <n v="0"/>
    <n v="39"/>
    <x v="1"/>
    <x v="0"/>
    <s v="Yes"/>
    <x v="0"/>
    <x v="0"/>
    <x v="0"/>
    <n v="95.65"/>
    <n v="5544.32"/>
    <s v="Other"/>
    <x v="2"/>
  </r>
  <r>
    <x v="3"/>
    <d v="2024-07-20T00:00:00"/>
    <x v="2"/>
    <m/>
    <x v="2"/>
    <m/>
    <n v="1"/>
    <x v="0"/>
    <n v="3269"/>
    <m/>
    <m/>
    <x v="0"/>
    <x v="1"/>
    <m/>
    <x v="1"/>
    <x v="1"/>
    <x v="1"/>
    <m/>
    <m/>
    <s v="Attitude"/>
    <x v="3"/>
  </r>
  <r>
    <x v="4"/>
    <d v="2025-07-12T00:00:00"/>
    <x v="1"/>
    <n v="69"/>
    <x v="1"/>
    <n v="0"/>
    <n v="1"/>
    <x v="0"/>
    <n v="4842"/>
    <n v="0"/>
    <n v="1"/>
    <x v="2"/>
    <x v="2"/>
    <s v="Yes"/>
    <x v="2"/>
    <x v="0"/>
    <x v="2"/>
    <n v="25.05"/>
    <n v="25.05"/>
    <s v="Competitor"/>
    <x v="0"/>
  </r>
  <r>
    <x v="5"/>
    <d v="2023-08-13T00:00:00"/>
    <x v="0"/>
    <n v="71"/>
    <x v="0"/>
    <n v="0"/>
    <n v="1"/>
    <x v="0"/>
    <n v="3079"/>
    <n v="1"/>
    <n v="24"/>
    <x v="0"/>
    <x v="0"/>
    <s v="Yes"/>
    <x v="0"/>
    <x v="0"/>
    <x v="0"/>
    <n v="78.849999999999994"/>
    <n v="1821.45"/>
    <s v="Attitude"/>
    <x v="1"/>
  </r>
  <r>
    <x v="6"/>
    <d v="2021-08-24T00:00:00"/>
    <x v="1"/>
    <n v="28"/>
    <x v="0"/>
    <n v="0"/>
    <n v="1"/>
    <x v="0"/>
    <n v="4926"/>
    <n v="3"/>
    <n v="48"/>
    <x v="0"/>
    <x v="2"/>
    <s v="Yes"/>
    <x v="3"/>
    <x v="0"/>
    <x v="0"/>
    <n v="45.3"/>
    <n v="2285"/>
    <s v="Price"/>
    <x v="4"/>
  </r>
  <r>
    <x v="7"/>
    <d v="2024-12-03T00:00:00"/>
    <x v="1"/>
    <n v="32"/>
    <x v="0"/>
    <n v="0"/>
    <n v="1"/>
    <x v="0"/>
    <n v="2879"/>
    <n v="1"/>
    <n v="8"/>
    <x v="0"/>
    <x v="0"/>
    <s v="Yes"/>
    <x v="3"/>
    <x v="0"/>
    <x v="0"/>
    <n v="83.55"/>
    <n v="938.61"/>
    <s v="Dissatisfaction"/>
    <x v="5"/>
  </r>
  <r>
    <x v="8"/>
    <d v="2025-06-17T00:00:00"/>
    <x v="1"/>
    <n v="19"/>
    <x v="1"/>
    <n v="0"/>
    <n v="1"/>
    <x v="0"/>
    <n v="3146"/>
    <n v="0"/>
    <n v="2"/>
    <x v="2"/>
    <x v="2"/>
    <s v="Yes"/>
    <x v="2"/>
    <x v="0"/>
    <x v="0"/>
    <n v="34.700000000000003"/>
    <n v="62.25"/>
    <s v="Competitor"/>
    <x v="6"/>
  </r>
  <r>
    <x v="9"/>
    <d v="2025-07-26T00:00:00"/>
    <x v="1"/>
    <n v="40"/>
    <x v="1"/>
    <n v="3"/>
    <n v="1"/>
    <x v="0"/>
    <n v="5020"/>
    <n v="0"/>
    <n v="1"/>
    <x v="0"/>
    <x v="0"/>
    <s v="Yes"/>
    <x v="2"/>
    <x v="0"/>
    <x v="0"/>
    <n v="59.2"/>
    <n v="72.78"/>
    <s v="Dissatisfaction"/>
    <x v="7"/>
  </r>
  <r>
    <x v="10"/>
    <d v="2024-11-09T00:00:00"/>
    <x v="1"/>
    <n v="50"/>
    <x v="1"/>
    <n v="2"/>
    <n v="1"/>
    <x v="0"/>
    <n v="3585"/>
    <n v="0"/>
    <n v="9"/>
    <x v="0"/>
    <x v="0"/>
    <s v="Yes"/>
    <x v="3"/>
    <x v="0"/>
    <x v="2"/>
    <n v="72.900000000000006"/>
    <n v="970.81"/>
    <s v="Competitor"/>
    <x v="6"/>
  </r>
  <r>
    <x v="11"/>
    <d v="2025-04-22T00:00:00"/>
    <x v="0"/>
    <n v="60"/>
    <x v="0"/>
    <n v="0"/>
    <n v="1"/>
    <x v="0"/>
    <n v="4167"/>
    <n v="3"/>
    <n v="4"/>
    <x v="0"/>
    <x v="0"/>
    <s v="Yes"/>
    <x v="0"/>
    <x v="0"/>
    <x v="0"/>
    <n v="80.349999999999994"/>
    <n v="437.12"/>
    <s v="Dissatisfaction"/>
    <x v="5"/>
  </r>
  <r>
    <x v="12"/>
    <d v="2025-06-25T00:00:00"/>
    <x v="1"/>
    <n v="25"/>
    <x v="0"/>
    <n v="0"/>
    <n v="1"/>
    <x v="0"/>
    <n v="3039"/>
    <n v="1"/>
    <n v="2"/>
    <x v="0"/>
    <x v="0"/>
    <s v="Yes"/>
    <x v="0"/>
    <x v="0"/>
    <x v="0"/>
    <n v="79.7"/>
    <n v="222.72"/>
    <s v="Competitor"/>
    <x v="0"/>
  </r>
  <r>
    <x v="13"/>
    <d v="2025-07-01T00:00:00"/>
    <x v="1"/>
    <n v="47"/>
    <x v="0"/>
    <n v="0"/>
    <n v="1"/>
    <x v="0"/>
    <n v="2404"/>
    <n v="1"/>
    <n v="1"/>
    <x v="2"/>
    <x v="0"/>
    <s v="Yes"/>
    <x v="0"/>
    <x v="0"/>
    <x v="3"/>
    <n v="69.400000000000006"/>
    <n v="112.86"/>
    <s v="Competitor"/>
    <x v="0"/>
  </r>
  <r>
    <x v="14"/>
    <d v="2024-09-05T00:00:00"/>
    <x v="0"/>
    <n v="42"/>
    <x v="1"/>
    <n v="0"/>
    <n v="1"/>
    <x v="0"/>
    <n v="5671"/>
    <n v="0"/>
    <n v="11"/>
    <x v="0"/>
    <x v="0"/>
    <s v="No"/>
    <x v="1"/>
    <x v="0"/>
    <x v="2"/>
    <n v="23.15"/>
    <n v="585.21"/>
    <s v="Competitor"/>
    <x v="6"/>
  </r>
  <r>
    <x v="15"/>
    <d v="2022-04-20T00:00:00"/>
    <x v="0"/>
    <n v="20"/>
    <x v="1"/>
    <n v="1"/>
    <n v="1"/>
    <x v="0"/>
    <n v="2810"/>
    <n v="0"/>
    <n v="40"/>
    <x v="0"/>
    <x v="0"/>
    <s v="Yes"/>
    <x v="2"/>
    <x v="0"/>
    <x v="3"/>
    <n v="55.25"/>
    <n v="2462.4"/>
    <s v="Competitor"/>
    <x v="6"/>
  </r>
  <r>
    <x v="16"/>
    <d v="2025-05-23T00:00:00"/>
    <x v="1"/>
    <n v="39"/>
    <x v="0"/>
    <n v="0"/>
    <n v="1"/>
    <x v="0"/>
    <n v="3972"/>
    <n v="1"/>
    <n v="3"/>
    <x v="2"/>
    <x v="0"/>
    <s v="Yes"/>
    <x v="0"/>
    <x v="0"/>
    <x v="2"/>
    <n v="74.75"/>
    <n v="335.04"/>
    <s v="Competitor"/>
    <x v="0"/>
  </r>
  <r>
    <x v="17"/>
    <d v="2024-07-26T00:00:00"/>
    <x v="1"/>
    <n v="28"/>
    <x v="1"/>
    <n v="0"/>
    <n v="1"/>
    <x v="0"/>
    <n v="2110"/>
    <n v="0"/>
    <n v="13"/>
    <x v="3"/>
    <x v="0"/>
    <s v="Yes"/>
    <x v="0"/>
    <x v="0"/>
    <x v="0"/>
    <n v="96.65"/>
    <n v="1465.76"/>
    <s v="Competitor"/>
    <x v="6"/>
  </r>
  <r>
    <x v="18"/>
    <d v="2025-07-12T00:00:00"/>
    <x v="0"/>
    <n v="22"/>
    <x v="1"/>
    <n v="2"/>
    <n v="1"/>
    <x v="0"/>
    <n v="3913"/>
    <n v="0"/>
    <n v="1"/>
    <x v="0"/>
    <x v="0"/>
    <s v="Yes"/>
    <x v="3"/>
    <x v="0"/>
    <x v="0"/>
    <n v="48.95"/>
    <n v="83.35"/>
    <s v="Competitor"/>
    <x v="8"/>
  </r>
  <r>
    <x v="19"/>
    <d v="2025-07-07T00:00:00"/>
    <x v="0"/>
    <n v="40"/>
    <x v="0"/>
    <n v="0"/>
    <n v="1"/>
    <x v="0"/>
    <n v="4526"/>
    <n v="1"/>
    <n v="1"/>
    <x v="2"/>
    <x v="2"/>
    <s v="Yes"/>
    <x v="2"/>
    <x v="0"/>
    <x v="0"/>
    <n v="50.35"/>
    <n v="50.35"/>
    <s v="Competitor"/>
    <x v="9"/>
  </r>
  <r>
    <x v="20"/>
    <d v="2025-07-14T00:00:00"/>
    <x v="1"/>
    <n v="68"/>
    <x v="1"/>
    <n v="0"/>
    <n v="1"/>
    <x v="0"/>
    <n v="4880"/>
    <n v="0"/>
    <n v="1"/>
    <x v="0"/>
    <x v="0"/>
    <s v="Yes"/>
    <x v="0"/>
    <x v="0"/>
    <x v="0"/>
    <n v="85.7"/>
    <n v="131.51"/>
    <s v="Competitor"/>
    <x v="0"/>
  </r>
  <r>
    <x v="21"/>
    <d v="2022-10-24T00:00:00"/>
    <x v="1"/>
    <n v="79"/>
    <x v="0"/>
    <n v="0"/>
    <n v="1"/>
    <x v="0"/>
    <n v="3980"/>
    <n v="1"/>
    <n v="34"/>
    <x v="1"/>
    <x v="0"/>
    <s v="Yes"/>
    <x v="0"/>
    <x v="0"/>
    <x v="2"/>
    <n v="79.599999999999994"/>
    <n v="3596.86"/>
    <s v="Dissatisfaction"/>
    <x v="5"/>
  </r>
  <r>
    <x v="22"/>
    <d v="2019-09-01T00:00:00"/>
    <x v="0"/>
    <n v="79"/>
    <x v="0"/>
    <n v="0"/>
    <n v="1"/>
    <x v="0"/>
    <n v="5725"/>
    <n v="1"/>
    <n v="71"/>
    <x v="0"/>
    <x v="0"/>
    <s v="Yes"/>
    <x v="0"/>
    <x v="0"/>
    <x v="2"/>
    <n v="105.1"/>
    <n v="10718.96"/>
    <s v="Attitude"/>
    <x v="3"/>
  </r>
  <r>
    <x v="23"/>
    <d v="2025-03-15T00:00:00"/>
    <x v="0"/>
    <n v="56"/>
    <x v="1"/>
    <n v="3"/>
    <n v="1"/>
    <x v="0"/>
    <n v="2454"/>
    <n v="0"/>
    <n v="5"/>
    <x v="0"/>
    <x v="0"/>
    <s v="Yes"/>
    <x v="0"/>
    <x v="0"/>
    <x v="0"/>
    <n v="69.7"/>
    <n v="379.9"/>
    <s v="Competitor"/>
    <x v="0"/>
  </r>
  <r>
    <x v="24"/>
    <d v="2024-12-04T00:00:00"/>
    <x v="1"/>
    <n v="53"/>
    <x v="1"/>
    <n v="0"/>
    <n v="1"/>
    <x v="0"/>
    <n v="2662"/>
    <n v="0"/>
    <n v="8"/>
    <x v="2"/>
    <x v="0"/>
    <s v="Yes"/>
    <x v="2"/>
    <x v="0"/>
    <x v="0"/>
    <n v="71.150000000000006"/>
    <n v="948.77"/>
    <s v="Other"/>
    <x v="2"/>
  </r>
  <r>
    <x v="25"/>
    <d v="2025-03-17T00:00:00"/>
    <x v="0"/>
    <n v="61"/>
    <x v="1"/>
    <n v="0"/>
    <n v="1"/>
    <x v="0"/>
    <n v="4192"/>
    <n v="0"/>
    <n v="5"/>
    <x v="0"/>
    <x v="0"/>
    <s v="Yes"/>
    <x v="0"/>
    <x v="0"/>
    <x v="0"/>
    <n v="96.1"/>
    <n v="608.85"/>
    <s v="Competitor"/>
    <x v="6"/>
  </r>
  <r>
    <x v="26"/>
    <d v="2025-05-24T00:00:00"/>
    <x v="0"/>
    <n v="31"/>
    <x v="0"/>
    <n v="0"/>
    <n v="1"/>
    <x v="0"/>
    <n v="3038"/>
    <n v="1"/>
    <n v="3"/>
    <x v="0"/>
    <x v="0"/>
    <s v="Yes"/>
    <x v="0"/>
    <x v="0"/>
    <x v="0"/>
    <n v="70.3"/>
    <n v="288.98"/>
    <s v="Competitor"/>
    <x v="0"/>
  </r>
  <r>
    <x v="27"/>
    <d v="2024-09-07T00:00:00"/>
    <x v="1"/>
    <n v="46"/>
    <x v="1"/>
    <n v="0"/>
    <n v="1"/>
    <x v="0"/>
    <n v="5250"/>
    <n v="0"/>
    <n v="11"/>
    <x v="3"/>
    <x v="0"/>
    <s v="Yes"/>
    <x v="3"/>
    <x v="0"/>
    <x v="0"/>
    <n v="90.15"/>
    <n v="1233.9100000000001"/>
    <s v="Competitor"/>
    <x v="0"/>
  </r>
  <r>
    <x v="28"/>
    <d v="2025-05-23T00:00:00"/>
    <x v="0"/>
    <n v="58"/>
    <x v="1"/>
    <n v="0"/>
    <n v="1"/>
    <x v="0"/>
    <n v="3335"/>
    <n v="0"/>
    <n v="3"/>
    <x v="2"/>
    <x v="0"/>
    <s v="Yes"/>
    <x v="2"/>
    <x v="0"/>
    <x v="2"/>
    <n v="54.7"/>
    <n v="178.09"/>
    <s v="Competitor"/>
    <x v="0"/>
  </r>
  <r>
    <x v="29"/>
    <d v="2024-11-26T00:00:00"/>
    <x v="0"/>
    <n v="57"/>
    <x v="1"/>
    <n v="0"/>
    <n v="1"/>
    <x v="0"/>
    <n v="5023"/>
    <n v="0"/>
    <n v="9"/>
    <x v="2"/>
    <x v="0"/>
    <s v="Yes"/>
    <x v="2"/>
    <x v="0"/>
    <x v="3"/>
    <n v="44.95"/>
    <n v="466.92"/>
    <s v="Competitor"/>
    <x v="0"/>
  </r>
  <r>
    <x v="30"/>
    <d v="2023-08-09T00:00:00"/>
    <x v="0"/>
    <n v="44"/>
    <x v="0"/>
    <n v="0"/>
    <n v="1"/>
    <x v="0"/>
    <n v="4766"/>
    <n v="1"/>
    <n v="24"/>
    <x v="0"/>
    <x v="0"/>
    <s v="Yes"/>
    <x v="0"/>
    <x v="0"/>
    <x v="0"/>
    <n v="101.05"/>
    <n v="3222.68"/>
    <s v="Price"/>
    <x v="10"/>
  </r>
  <r>
    <x v="31"/>
    <d v="2020-11-08T00:00:00"/>
    <x v="0"/>
    <n v="23"/>
    <x v="1"/>
    <n v="0"/>
    <n v="1"/>
    <x v="0"/>
    <n v="4917"/>
    <n v="0"/>
    <n v="57"/>
    <x v="4"/>
    <x v="2"/>
    <s v="Yes"/>
    <x v="2"/>
    <x v="0"/>
    <x v="0"/>
    <n v="39.299999999999997"/>
    <n v="2191.4499999999998"/>
    <s v="Dissatisfaction"/>
    <x v="11"/>
  </r>
  <r>
    <x v="32"/>
    <d v="2024-03-05T00:00:00"/>
    <x v="1"/>
    <n v="57"/>
    <x v="0"/>
    <n v="0"/>
    <n v="1"/>
    <x v="0"/>
    <n v="4103"/>
    <n v="1"/>
    <n v="17"/>
    <x v="3"/>
    <x v="0"/>
    <s v="Yes"/>
    <x v="3"/>
    <x v="0"/>
    <x v="0"/>
    <n v="94.4"/>
    <n v="2045.63"/>
    <s v="Other"/>
    <x v="12"/>
  </r>
  <r>
    <x v="33"/>
    <d v="2024-03-09T00:00:00"/>
    <x v="1"/>
    <n v="57"/>
    <x v="1"/>
    <n v="0"/>
    <n v="1"/>
    <x v="0"/>
    <n v="2825"/>
    <n v="0"/>
    <n v="17"/>
    <x v="3"/>
    <x v="0"/>
    <s v="Yes"/>
    <x v="0"/>
    <x v="0"/>
    <x v="0"/>
    <n v="94.4"/>
    <n v="1988.44"/>
    <s v="Competitor"/>
    <x v="9"/>
  </r>
  <r>
    <x v="34"/>
    <d v="2025-07-21T00:00:00"/>
    <x v="1"/>
    <n v="53"/>
    <x v="1"/>
    <n v="0"/>
    <n v="1"/>
    <x v="0"/>
    <n v="2176"/>
    <n v="0"/>
    <n v="1"/>
    <x v="2"/>
    <x v="0"/>
    <s v="Yes"/>
    <x v="0"/>
    <x v="0"/>
    <x v="0"/>
    <n v="75.3"/>
    <n v="101.36"/>
    <s v="Competitor"/>
    <x v="6"/>
  </r>
  <r>
    <x v="35"/>
    <d v="2024-07-13T00:00:00"/>
    <x v="0"/>
    <n v="36"/>
    <x v="0"/>
    <n v="0"/>
    <n v="1"/>
    <x v="0"/>
    <n v="2003"/>
    <n v="1"/>
    <n v="13"/>
    <x v="0"/>
    <x v="0"/>
    <s v="Yes"/>
    <x v="0"/>
    <x v="0"/>
    <x v="2"/>
    <n v="102.25"/>
    <n v="1756.15"/>
    <s v="Competitor"/>
    <x v="0"/>
  </r>
  <r>
    <x v="36"/>
    <d v="2025-06-05T00:00:00"/>
    <x v="0"/>
    <n v="63"/>
    <x v="1"/>
    <n v="0"/>
    <n v="1"/>
    <x v="0"/>
    <n v="3790"/>
    <n v="0"/>
    <n v="2"/>
    <x v="0"/>
    <x v="0"/>
    <s v="Yes"/>
    <x v="0"/>
    <x v="0"/>
    <x v="0"/>
    <n v="95.85"/>
    <n v="272.56"/>
    <s v="Competitor"/>
    <x v="0"/>
  </r>
  <r>
    <x v="37"/>
    <d v="2025-07-22T00:00:00"/>
    <x v="0"/>
    <n v="49"/>
    <x v="1"/>
    <n v="0"/>
    <n v="1"/>
    <x v="0"/>
    <n v="3704"/>
    <n v="0"/>
    <n v="1"/>
    <x v="2"/>
    <x v="2"/>
    <s v="Yes"/>
    <x v="3"/>
    <x v="0"/>
    <x v="3"/>
    <n v="44.65"/>
    <n v="44.65"/>
    <s v="Competitor"/>
    <x v="0"/>
  </r>
  <r>
    <x v="38"/>
    <d v="2020-04-11T00:00:00"/>
    <x v="1"/>
    <n v="61"/>
    <x v="0"/>
    <n v="0"/>
    <n v="1"/>
    <x v="0"/>
    <n v="6347"/>
    <n v="5"/>
    <n v="64"/>
    <x v="0"/>
    <x v="2"/>
    <s v="Yes"/>
    <x v="2"/>
    <x v="2"/>
    <x v="0"/>
    <n v="47.85"/>
    <n v="3147.5"/>
    <s v="Competitor"/>
    <x v="6"/>
  </r>
  <r>
    <x v="39"/>
    <d v="2025-07-21T00:00:00"/>
    <x v="1"/>
    <n v="74"/>
    <x v="1"/>
    <n v="0"/>
    <n v="1"/>
    <x v="0"/>
    <n v="5688"/>
    <n v="0"/>
    <n v="1"/>
    <x v="0"/>
    <x v="2"/>
    <s v="Yes"/>
    <x v="3"/>
    <x v="0"/>
    <x v="0"/>
    <n v="25.2"/>
    <n v="25.2"/>
    <s v="Competitor"/>
    <x v="6"/>
  </r>
  <r>
    <x v="40"/>
    <d v="2025-05-20T00:00:00"/>
    <x v="0"/>
    <n v="71"/>
    <x v="1"/>
    <n v="0"/>
    <n v="1"/>
    <x v="0"/>
    <n v="2930"/>
    <n v="0"/>
    <n v="3"/>
    <x v="0"/>
    <x v="0"/>
    <s v="Yes"/>
    <x v="0"/>
    <x v="0"/>
    <x v="0"/>
    <n v="76.05"/>
    <n v="322.55"/>
    <s v="Competitor"/>
    <x v="0"/>
  </r>
  <r>
    <x v="41"/>
    <d v="2025-07-02T00:00:00"/>
    <x v="1"/>
    <n v="65"/>
    <x v="1"/>
    <n v="0"/>
    <n v="1"/>
    <x v="0"/>
    <n v="2139"/>
    <n v="0"/>
    <n v="1"/>
    <x v="2"/>
    <x v="0"/>
    <s v="Yes"/>
    <x v="0"/>
    <x v="0"/>
    <x v="0"/>
    <n v="78.45"/>
    <n v="96.82"/>
    <s v="Dissatisfaction"/>
    <x v="5"/>
  </r>
  <r>
    <x v="42"/>
    <d v="2025-06-11T00:00:00"/>
    <x v="1"/>
    <n v="75"/>
    <x v="1"/>
    <n v="0"/>
    <n v="1"/>
    <x v="0"/>
    <n v="2767"/>
    <n v="0"/>
    <n v="2"/>
    <x v="0"/>
    <x v="0"/>
    <s v="Yes"/>
    <x v="0"/>
    <x v="0"/>
    <x v="0"/>
    <n v="70.2"/>
    <n v="135.05000000000001"/>
    <s v="Competitor"/>
    <x v="9"/>
  </r>
  <r>
    <x v="43"/>
    <d v="2025-07-07T00:00:00"/>
    <x v="0"/>
    <n v="76"/>
    <x v="1"/>
    <n v="0"/>
    <n v="1"/>
    <x v="0"/>
    <n v="4176"/>
    <n v="0"/>
    <n v="1"/>
    <x v="0"/>
    <x v="0"/>
    <s v="Yes"/>
    <x v="0"/>
    <x v="0"/>
    <x v="0"/>
    <n v="94"/>
    <n v="115.85"/>
    <s v="Dissatisfaction"/>
    <x v="5"/>
  </r>
  <r>
    <x v="44"/>
    <d v="2021-08-20T00:00:00"/>
    <x v="1"/>
    <n v="76"/>
    <x v="0"/>
    <n v="0"/>
    <n v="1"/>
    <x v="0"/>
    <n v="5915"/>
    <n v="9"/>
    <n v="48"/>
    <x v="0"/>
    <x v="0"/>
    <s v="Yes"/>
    <x v="0"/>
    <x v="0"/>
    <x v="0"/>
    <n v="117.45"/>
    <n v="7504.82"/>
    <s v="Competitor"/>
    <x v="9"/>
  </r>
  <r>
    <x v="45"/>
    <d v="2025-07-21T00:00:00"/>
    <x v="1"/>
    <n v="69"/>
    <x v="0"/>
    <n v="0"/>
    <n v="1"/>
    <x v="0"/>
    <n v="4531"/>
    <n v="1"/>
    <n v="1"/>
    <x v="0"/>
    <x v="0"/>
    <s v="Yes"/>
    <x v="2"/>
    <x v="0"/>
    <x v="0"/>
    <n v="46"/>
    <n v="53.74"/>
    <s v="Competitor"/>
    <x v="0"/>
  </r>
  <r>
    <x v="46"/>
    <d v="2024-08-22T00:00:00"/>
    <x v="1"/>
    <n v="52"/>
    <x v="1"/>
    <n v="0"/>
    <n v="1"/>
    <x v="0"/>
    <n v="5670"/>
    <n v="0"/>
    <n v="12"/>
    <x v="3"/>
    <x v="0"/>
    <s v="Yes"/>
    <x v="2"/>
    <x v="0"/>
    <x v="3"/>
    <n v="61.65"/>
    <n v="1148.6300000000001"/>
    <s v="Competitor"/>
    <x v="8"/>
  </r>
  <r>
    <x v="47"/>
    <d v="2025-04-08T00:00:00"/>
    <x v="0"/>
    <n v="28"/>
    <x v="1"/>
    <n v="0"/>
    <n v="1"/>
    <x v="0"/>
    <n v="5048"/>
    <n v="0"/>
    <n v="4"/>
    <x v="2"/>
    <x v="0"/>
    <s v="Yes"/>
    <x v="0"/>
    <x v="0"/>
    <x v="0"/>
    <n v="78.45"/>
    <n v="498.29"/>
    <s v="Competitor"/>
    <x v="6"/>
  </r>
  <r>
    <x v="48"/>
    <d v="2025-05-17T00:00:00"/>
    <x v="0"/>
    <n v="46"/>
    <x v="1"/>
    <n v="0"/>
    <n v="1"/>
    <x v="0"/>
    <n v="4934"/>
    <n v="0"/>
    <n v="3"/>
    <x v="2"/>
    <x v="0"/>
    <s v="Yes"/>
    <x v="0"/>
    <x v="0"/>
    <x v="0"/>
    <n v="85.3"/>
    <n v="307.64"/>
    <s v="Other"/>
    <x v="2"/>
  </r>
  <r>
    <x v="49"/>
    <d v="2023-11-03T00:00:00"/>
    <x v="1"/>
    <n v="22"/>
    <x v="0"/>
    <n v="0"/>
    <n v="1"/>
    <x v="0"/>
    <n v="5570"/>
    <n v="1"/>
    <n v="21"/>
    <x v="3"/>
    <x v="0"/>
    <s v="Yes"/>
    <x v="0"/>
    <x v="0"/>
    <x v="0"/>
    <n v="104.4"/>
    <n v="3009.17"/>
    <s v="Attitude"/>
    <x v="3"/>
  </r>
  <r>
    <x v="50"/>
    <d v="2024-10-20T00:00:00"/>
    <x v="0"/>
    <n v="28"/>
    <x v="1"/>
    <n v="0"/>
    <n v="1"/>
    <x v="0"/>
    <n v="4097"/>
    <n v="0"/>
    <n v="10"/>
    <x v="3"/>
    <x v="0"/>
    <s v="Yes"/>
    <x v="3"/>
    <x v="0"/>
    <x v="0"/>
    <n v="45.55"/>
    <n v="747"/>
    <s v="Attitude"/>
    <x v="3"/>
  </r>
  <r>
    <x v="51"/>
    <d v="2022-04-21T00:00:00"/>
    <x v="0"/>
    <n v="39"/>
    <x v="0"/>
    <n v="0"/>
    <n v="1"/>
    <x v="0"/>
    <n v="5422"/>
    <n v="1"/>
    <n v="40"/>
    <x v="4"/>
    <x v="2"/>
    <s v="Yes"/>
    <x v="2"/>
    <x v="3"/>
    <x v="0"/>
    <n v="42.35"/>
    <n v="1716.45"/>
    <s v="Attitude"/>
    <x v="3"/>
  </r>
  <r>
    <x v="52"/>
    <d v="2024-10-06T00:00:00"/>
    <x v="0"/>
    <n v="41"/>
    <x v="1"/>
    <n v="0"/>
    <n v="1"/>
    <x v="0"/>
    <n v="3156"/>
    <n v="0"/>
    <n v="10"/>
    <x v="0"/>
    <x v="0"/>
    <s v="Yes"/>
    <x v="0"/>
    <x v="0"/>
    <x v="0"/>
    <n v="70"/>
    <n v="1012.8"/>
    <s v="Competitor"/>
    <x v="0"/>
  </r>
  <r>
    <x v="53"/>
    <d v="2024-03-14T00:00:00"/>
    <x v="0"/>
    <n v="35"/>
    <x v="0"/>
    <n v="0"/>
    <n v="1"/>
    <x v="0"/>
    <n v="4469"/>
    <n v="1"/>
    <n v="17"/>
    <x v="0"/>
    <x v="0"/>
    <s v="Yes"/>
    <x v="0"/>
    <x v="0"/>
    <x v="0"/>
    <n v="70.400000000000006"/>
    <n v="1446.61"/>
    <s v="Competitor"/>
    <x v="0"/>
  </r>
  <r>
    <x v="54"/>
    <d v="2024-12-01T00:00:00"/>
    <x v="1"/>
    <n v="34"/>
    <x v="1"/>
    <n v="0"/>
    <n v="1"/>
    <x v="0"/>
    <n v="5071"/>
    <n v="0"/>
    <n v="8"/>
    <x v="0"/>
    <x v="0"/>
    <s v="Yes"/>
    <x v="0"/>
    <x v="0"/>
    <x v="0"/>
    <n v="80.099999999999994"/>
    <n v="970.42"/>
    <s v="Competitor"/>
    <x v="0"/>
  </r>
  <r>
    <x v="55"/>
    <d v="2023-08-12T00:00:00"/>
    <x v="0"/>
    <n v="64"/>
    <x v="1"/>
    <n v="0"/>
    <n v="1"/>
    <x v="0"/>
    <n v="5546"/>
    <n v="0"/>
    <n v="24"/>
    <x v="0"/>
    <x v="0"/>
    <s v="Yes"/>
    <x v="0"/>
    <x v="0"/>
    <x v="0"/>
    <n v="90.35"/>
    <n v="3018.26"/>
    <s v="Competitor"/>
    <x v="0"/>
  </r>
  <r>
    <x v="56"/>
    <d v="2023-01-16T00:00:00"/>
    <x v="1"/>
    <n v="58"/>
    <x v="1"/>
    <n v="0"/>
    <n v="1"/>
    <x v="0"/>
    <n v="2554"/>
    <n v="0"/>
    <n v="31"/>
    <x v="0"/>
    <x v="0"/>
    <s v="Yes"/>
    <x v="0"/>
    <x v="0"/>
    <x v="2"/>
    <n v="79.849999999999994"/>
    <n v="2919.68"/>
    <s v="Dissatisfaction"/>
    <x v="11"/>
  </r>
  <r>
    <x v="57"/>
    <d v="2022-05-22T00:00:00"/>
    <x v="1"/>
    <n v="50"/>
    <x v="0"/>
    <n v="0"/>
    <n v="1"/>
    <x v="0"/>
    <n v="5632"/>
    <n v="3"/>
    <n v="39"/>
    <x v="0"/>
    <x v="2"/>
    <s v="Yes"/>
    <x v="2"/>
    <x v="0"/>
    <x v="0"/>
    <n v="55.9"/>
    <n v="2184.35"/>
    <s v="Dissatisfaction"/>
    <x v="11"/>
  </r>
  <r>
    <x v="58"/>
    <d v="2024-09-24T00:00:00"/>
    <x v="1"/>
    <n v="64"/>
    <x v="0"/>
    <n v="0"/>
    <n v="1"/>
    <x v="0"/>
    <n v="2120"/>
    <n v="1"/>
    <n v="11"/>
    <x v="3"/>
    <x v="0"/>
    <s v="Yes"/>
    <x v="0"/>
    <x v="0"/>
    <x v="0"/>
    <n v="94"/>
    <n v="1361.27"/>
    <s v="Competitor"/>
    <x v="6"/>
  </r>
  <r>
    <x v="59"/>
    <d v="2025-07-08T00:00:00"/>
    <x v="0"/>
    <n v="46"/>
    <x v="0"/>
    <n v="1"/>
    <n v="1"/>
    <x v="0"/>
    <n v="5441"/>
    <n v="4"/>
    <n v="1"/>
    <x v="2"/>
    <x v="0"/>
    <s v="No"/>
    <x v="1"/>
    <x v="0"/>
    <x v="3"/>
    <n v="19.899999999999999"/>
    <n v="65.67"/>
    <s v="Competitor"/>
    <x v="6"/>
  </r>
  <r>
    <x v="60"/>
    <d v="2023-01-09T00:00:00"/>
    <x v="0"/>
    <n v="37"/>
    <x v="1"/>
    <n v="0"/>
    <n v="1"/>
    <x v="0"/>
    <n v="2872"/>
    <n v="0"/>
    <n v="31"/>
    <x v="0"/>
    <x v="0"/>
    <s v="Yes"/>
    <x v="2"/>
    <x v="3"/>
    <x v="3"/>
    <n v="79.45"/>
    <n v="2795.71"/>
    <s v="Dissatisfaction"/>
    <x v="5"/>
  </r>
  <r>
    <x v="61"/>
    <d v="2025-07-26T00:00:00"/>
    <x v="0"/>
    <n v="30"/>
    <x v="1"/>
    <n v="0"/>
    <n v="1"/>
    <x v="0"/>
    <n v="5258"/>
    <n v="0"/>
    <n v="1"/>
    <x v="2"/>
    <x v="0"/>
    <s v="Yes"/>
    <x v="0"/>
    <x v="0"/>
    <x v="0"/>
    <n v="69.650000000000006"/>
    <n v="98.35"/>
    <s v="Dissatisfaction"/>
    <x v="13"/>
  </r>
  <r>
    <x v="62"/>
    <d v="2025-06-26T00:00:00"/>
    <x v="0"/>
    <n v="58"/>
    <x v="1"/>
    <n v="0"/>
    <n v="1"/>
    <x v="0"/>
    <n v="3273"/>
    <n v="0"/>
    <n v="2"/>
    <x v="2"/>
    <x v="0"/>
    <s v="Yes"/>
    <x v="0"/>
    <x v="0"/>
    <x v="0"/>
    <n v="85.85"/>
    <n v="195.58"/>
    <s v="Competitor"/>
    <x v="6"/>
  </r>
  <r>
    <x v="63"/>
    <d v="2024-08-26T00:00:00"/>
    <x v="0"/>
    <n v="50"/>
    <x v="1"/>
    <n v="0"/>
    <n v="1"/>
    <x v="0"/>
    <n v="3624"/>
    <n v="0"/>
    <n v="12"/>
    <x v="0"/>
    <x v="0"/>
    <s v="Yes"/>
    <x v="2"/>
    <x v="0"/>
    <x v="0"/>
    <n v="50.25"/>
    <n v="1272.71"/>
    <s v="Price"/>
    <x v="14"/>
  </r>
  <r>
    <x v="64"/>
    <d v="2025-05-21T00:00:00"/>
    <x v="1"/>
    <n v="68"/>
    <x v="0"/>
    <n v="0"/>
    <n v="1"/>
    <x v="0"/>
    <n v="4486"/>
    <n v="1"/>
    <n v="3"/>
    <x v="2"/>
    <x v="0"/>
    <s v="Yes"/>
    <x v="0"/>
    <x v="0"/>
    <x v="3"/>
    <n v="88.3"/>
    <n v="351.06"/>
    <s v="Attitude"/>
    <x v="3"/>
  </r>
  <r>
    <x v="65"/>
    <d v="2024-08-07T00:00:00"/>
    <x v="0"/>
    <n v="66"/>
    <x v="0"/>
    <n v="0"/>
    <n v="1"/>
    <x v="0"/>
    <n v="3967"/>
    <n v="1"/>
    <n v="12"/>
    <x v="0"/>
    <x v="0"/>
    <s v="Yes"/>
    <x v="0"/>
    <x v="0"/>
    <x v="0"/>
    <n v="101.35"/>
    <n v="1800.55"/>
    <s v="Dissatisfaction"/>
    <x v="5"/>
  </r>
  <r>
    <x v="66"/>
    <d v="2025-05-18T00:00:00"/>
    <x v="1"/>
    <n v="75"/>
    <x v="0"/>
    <n v="0"/>
    <n v="1"/>
    <x v="0"/>
    <n v="3464"/>
    <n v="3"/>
    <n v="3"/>
    <x v="0"/>
    <x v="0"/>
    <s v="Yes"/>
    <x v="0"/>
    <x v="0"/>
    <x v="2"/>
    <n v="83.9"/>
    <n v="289.54000000000002"/>
    <s v="Dissatisfaction"/>
    <x v="13"/>
  </r>
  <r>
    <x v="67"/>
    <d v="2025-07-26T00:00:00"/>
    <x v="1"/>
    <n v="70"/>
    <x v="1"/>
    <n v="0"/>
    <n v="1"/>
    <x v="0"/>
    <n v="5056"/>
    <n v="0"/>
    <n v="1"/>
    <x v="0"/>
    <x v="0"/>
    <s v="Yes"/>
    <x v="0"/>
    <x v="0"/>
    <x v="0"/>
    <n v="69.849999999999994"/>
    <n v="153.30000000000001"/>
    <s v="Dissatisfaction"/>
    <x v="15"/>
  </r>
  <r>
    <x v="68"/>
    <d v="2024-01-14T00:00:00"/>
    <x v="0"/>
    <n v="65"/>
    <x v="1"/>
    <n v="0"/>
    <n v="1"/>
    <x v="0"/>
    <n v="2851"/>
    <n v="0"/>
    <n v="19"/>
    <x v="3"/>
    <x v="0"/>
    <s v="Yes"/>
    <x v="0"/>
    <x v="0"/>
    <x v="2"/>
    <n v="95.9"/>
    <n v="2400.5300000000002"/>
    <s v="Competitor"/>
    <x v="0"/>
  </r>
  <r>
    <x v="69"/>
    <d v="2021-04-19T00:00:00"/>
    <x v="0"/>
    <n v="69"/>
    <x v="0"/>
    <n v="0"/>
    <n v="1"/>
    <x v="0"/>
    <n v="5648"/>
    <n v="0"/>
    <n v="52"/>
    <x v="0"/>
    <x v="0"/>
    <s v="Yes"/>
    <x v="0"/>
    <x v="0"/>
    <x v="0"/>
    <n v="104.2"/>
    <n v="7523.55"/>
    <s v="Competitor"/>
    <x v="8"/>
  </r>
  <r>
    <x v="70"/>
    <d v="2025-06-12T00:00:00"/>
    <x v="1"/>
    <n v="46"/>
    <x v="1"/>
    <n v="0"/>
    <n v="1"/>
    <x v="0"/>
    <n v="5667"/>
    <n v="0"/>
    <n v="2"/>
    <x v="0"/>
    <x v="0"/>
    <s v="Yes"/>
    <x v="0"/>
    <x v="0"/>
    <x v="0"/>
    <n v="69.75"/>
    <n v="197.43"/>
    <s v="Competitor"/>
    <x v="0"/>
  </r>
  <r>
    <x v="71"/>
    <d v="2024-10-08T00:00:00"/>
    <x v="0"/>
    <n v="38"/>
    <x v="0"/>
    <n v="0"/>
    <n v="1"/>
    <x v="0"/>
    <n v="5640"/>
    <n v="1"/>
    <n v="10"/>
    <x v="0"/>
    <x v="0"/>
    <s v="Yes"/>
    <x v="0"/>
    <x v="0"/>
    <x v="0"/>
    <n v="79.95"/>
    <n v="970.2"/>
    <s v="Competitor"/>
    <x v="0"/>
  </r>
  <r>
    <x v="72"/>
    <d v="2024-04-10T00:00:00"/>
    <x v="1"/>
    <n v="61"/>
    <x v="0"/>
    <n v="0"/>
    <n v="1"/>
    <x v="0"/>
    <n v="3794"/>
    <n v="1"/>
    <n v="16"/>
    <x v="0"/>
    <x v="0"/>
    <s v="Yes"/>
    <x v="3"/>
    <x v="0"/>
    <x v="0"/>
    <n v="100"/>
    <n v="2140.0300000000002"/>
    <s v="Competitor"/>
    <x v="0"/>
  </r>
  <r>
    <x v="73"/>
    <d v="2022-09-12T00:00:00"/>
    <x v="1"/>
    <n v="32"/>
    <x v="1"/>
    <n v="0"/>
    <n v="1"/>
    <x v="0"/>
    <n v="5874"/>
    <n v="0"/>
    <n v="35"/>
    <x v="0"/>
    <x v="0"/>
    <s v="Yes"/>
    <x v="0"/>
    <x v="0"/>
    <x v="0"/>
    <n v="86.45"/>
    <n v="3696.55"/>
    <s v="Competitor"/>
    <x v="6"/>
  </r>
  <r>
    <x v="74"/>
    <d v="2024-10-26T00:00:00"/>
    <x v="1"/>
    <n v="35"/>
    <x v="1"/>
    <n v="0"/>
    <n v="1"/>
    <x v="0"/>
    <n v="5561"/>
    <n v="0"/>
    <n v="10"/>
    <x v="3"/>
    <x v="0"/>
    <s v="Yes"/>
    <x v="0"/>
    <x v="0"/>
    <x v="0"/>
    <n v="98.7"/>
    <n v="1346.85"/>
    <s v="Attitude"/>
    <x v="3"/>
  </r>
  <r>
    <x v="75"/>
    <d v="2023-09-10T00:00:00"/>
    <x v="1"/>
    <n v="51"/>
    <x v="1"/>
    <n v="0"/>
    <n v="1"/>
    <x v="0"/>
    <n v="5216"/>
    <n v="0"/>
    <n v="23"/>
    <x v="3"/>
    <x v="0"/>
    <s v="Yes"/>
    <x v="0"/>
    <x v="0"/>
    <x v="0"/>
    <n v="79.150000000000006"/>
    <n v="2446.0700000000002"/>
    <s v="Competitor"/>
    <x v="0"/>
  </r>
  <r>
    <x v="76"/>
    <d v="2023-10-21T00:00:00"/>
    <x v="0"/>
    <n v="48"/>
    <x v="1"/>
    <n v="0"/>
    <n v="1"/>
    <x v="0"/>
    <n v="4718"/>
    <n v="0"/>
    <n v="22"/>
    <x v="0"/>
    <x v="0"/>
    <s v="Yes"/>
    <x v="0"/>
    <x v="0"/>
    <x v="0"/>
    <n v="79.349999999999994"/>
    <n v="2152.5300000000002"/>
    <s v="Dissatisfaction"/>
    <x v="5"/>
  </r>
  <r>
    <x v="77"/>
    <d v="2021-03-13T00:00:00"/>
    <x v="0"/>
    <n v="27"/>
    <x v="0"/>
    <n v="0"/>
    <n v="1"/>
    <x v="0"/>
    <n v="5543"/>
    <n v="1"/>
    <n v="53"/>
    <x v="4"/>
    <x v="0"/>
    <s v="Yes"/>
    <x v="0"/>
    <x v="0"/>
    <x v="0"/>
    <n v="93.9"/>
    <n v="6684.92"/>
    <s v="Attitude"/>
    <x v="1"/>
  </r>
  <r>
    <x v="78"/>
    <d v="2023-10-16T00:00:00"/>
    <x v="0"/>
    <n v="40"/>
    <x v="0"/>
    <n v="0"/>
    <n v="1"/>
    <x v="0"/>
    <n v="5248"/>
    <n v="1"/>
    <n v="22"/>
    <x v="3"/>
    <x v="0"/>
    <s v="Yes"/>
    <x v="0"/>
    <x v="0"/>
    <x v="0"/>
    <n v="85.1"/>
    <n v="2230.1"/>
    <s v="Dissatisfaction"/>
    <x v="5"/>
  </r>
  <r>
    <x v="79"/>
    <d v="2025-07-14T00:00:00"/>
    <x v="0"/>
    <n v="44"/>
    <x v="0"/>
    <n v="0"/>
    <n v="1"/>
    <x v="0"/>
    <n v="3123"/>
    <n v="1"/>
    <n v="1"/>
    <x v="0"/>
    <x v="0"/>
    <s v="Yes"/>
    <x v="0"/>
    <x v="0"/>
    <x v="3"/>
    <n v="89.15"/>
    <n v="121.5"/>
    <s v="Competitor"/>
    <x v="0"/>
  </r>
  <r>
    <x v="80"/>
    <d v="2023-07-25T00:00:00"/>
    <x v="0"/>
    <n v="55"/>
    <x v="1"/>
    <n v="0"/>
    <n v="1"/>
    <x v="0"/>
    <n v="2241"/>
    <n v="0"/>
    <n v="25"/>
    <x v="0"/>
    <x v="0"/>
    <s v="Yes"/>
    <x v="0"/>
    <x v="0"/>
    <x v="0"/>
    <n v="95.9"/>
    <n v="2580.5"/>
    <s v="Competitor"/>
    <x v="9"/>
  </r>
  <r>
    <x v="81"/>
    <d v="2025-04-11T00:00:00"/>
    <x v="1"/>
    <n v="41"/>
    <x v="1"/>
    <n v="0"/>
    <n v="1"/>
    <x v="0"/>
    <n v="5762"/>
    <n v="0"/>
    <n v="4"/>
    <x v="2"/>
    <x v="0"/>
    <s v="Yes"/>
    <x v="0"/>
    <x v="0"/>
    <x v="0"/>
    <n v="79.150000000000006"/>
    <n v="464.89"/>
    <s v="Competitor"/>
    <x v="6"/>
  </r>
  <r>
    <x v="82"/>
    <d v="2022-01-08T00:00:00"/>
    <x v="0"/>
    <n v="63"/>
    <x v="1"/>
    <n v="0"/>
    <n v="1"/>
    <x v="0"/>
    <n v="4673"/>
    <n v="0"/>
    <n v="43"/>
    <x v="0"/>
    <x v="0"/>
    <s v="Yes"/>
    <x v="0"/>
    <x v="0"/>
    <x v="0"/>
    <n v="75.2"/>
    <n v="4660.6000000000004"/>
    <s v="Dissatisfaction"/>
    <x v="13"/>
  </r>
  <r>
    <x v="83"/>
    <d v="2024-05-02T00:00:00"/>
    <x v="1"/>
    <n v="25"/>
    <x v="1"/>
    <n v="0"/>
    <n v="1"/>
    <x v="0"/>
    <n v="5129"/>
    <n v="0"/>
    <n v="15"/>
    <x v="3"/>
    <x v="0"/>
    <s v="Yes"/>
    <x v="2"/>
    <x v="0"/>
    <x v="0"/>
    <n v="59.45"/>
    <n v="1437.75"/>
    <s v="Dissatisfaction"/>
    <x v="13"/>
  </r>
  <r>
    <x v="84"/>
    <d v="2023-01-04T00:00:00"/>
    <x v="1"/>
    <n v="29"/>
    <x v="1"/>
    <n v="0"/>
    <n v="1"/>
    <x v="0"/>
    <n v="4403"/>
    <n v="0"/>
    <n v="31"/>
    <x v="1"/>
    <x v="0"/>
    <s v="Yes"/>
    <x v="3"/>
    <x v="0"/>
    <x v="2"/>
    <n v="65.25"/>
    <n v="3079.64"/>
    <s v="Competitor"/>
    <x v="8"/>
  </r>
  <r>
    <x v="85"/>
    <d v="2025-01-23T00:00:00"/>
    <x v="1"/>
    <n v="62"/>
    <x v="1"/>
    <n v="0"/>
    <n v="1"/>
    <x v="0"/>
    <n v="5159"/>
    <n v="0"/>
    <n v="7"/>
    <x v="2"/>
    <x v="0"/>
    <s v="Yes"/>
    <x v="0"/>
    <x v="0"/>
    <x v="0"/>
    <n v="74.900000000000006"/>
    <n v="868.68"/>
    <s v="Competitor"/>
    <x v="0"/>
  </r>
  <r>
    <x v="86"/>
    <d v="2020-03-09T00:00:00"/>
    <x v="0"/>
    <n v="24"/>
    <x v="0"/>
    <n v="0"/>
    <n v="1"/>
    <x v="0"/>
    <n v="4415"/>
    <n v="1"/>
    <n v="65"/>
    <x v="4"/>
    <x v="0"/>
    <s v="Yes"/>
    <x v="3"/>
    <x v="3"/>
    <x v="2"/>
    <n v="72.45"/>
    <n v="6378.37"/>
    <s v="Competitor"/>
    <x v="9"/>
  </r>
  <r>
    <x v="87"/>
    <d v="2023-01-10T00:00:00"/>
    <x v="1"/>
    <n v="51"/>
    <x v="0"/>
    <n v="0"/>
    <n v="1"/>
    <x v="0"/>
    <n v="5000"/>
    <n v="4"/>
    <n v="31"/>
    <x v="0"/>
    <x v="0"/>
    <s v="Yes"/>
    <x v="0"/>
    <x v="0"/>
    <x v="0"/>
    <n v="104.2"/>
    <n v="3342.07"/>
    <s v="Dissatisfaction"/>
    <x v="5"/>
  </r>
  <r>
    <x v="88"/>
    <d v="2025-05-08T00:00:00"/>
    <x v="0"/>
    <n v="47"/>
    <x v="1"/>
    <n v="0"/>
    <n v="1"/>
    <x v="0"/>
    <n v="5598"/>
    <n v="0"/>
    <n v="3"/>
    <x v="2"/>
    <x v="0"/>
    <s v="Yes"/>
    <x v="2"/>
    <x v="0"/>
    <x v="0"/>
    <n v="49.15"/>
    <n v="301.42"/>
    <s v="Competitor"/>
    <x v="0"/>
  </r>
  <r>
    <x v="89"/>
    <d v="2019-12-08T00:00:00"/>
    <x v="1"/>
    <n v="70"/>
    <x v="0"/>
    <n v="0"/>
    <n v="1"/>
    <x v="0"/>
    <n v="5651"/>
    <n v="1"/>
    <n v="68"/>
    <x v="5"/>
    <x v="0"/>
    <s v="Yes"/>
    <x v="0"/>
    <x v="0"/>
    <x v="0"/>
    <n v="89.6"/>
    <n v="7768.44"/>
    <s v="Competitor"/>
    <x v="0"/>
  </r>
  <r>
    <x v="90"/>
    <d v="2024-01-10T00:00:00"/>
    <x v="0"/>
    <n v="74"/>
    <x v="1"/>
    <n v="0"/>
    <n v="1"/>
    <x v="0"/>
    <n v="5683"/>
    <n v="0"/>
    <n v="19"/>
    <x v="3"/>
    <x v="0"/>
    <s v="Yes"/>
    <x v="0"/>
    <x v="0"/>
    <x v="0"/>
    <n v="88.2"/>
    <n v="2535.23"/>
    <s v="Competitor"/>
    <x v="0"/>
  </r>
  <r>
    <x v="91"/>
    <d v="2025-07-02T00:00:00"/>
    <x v="0"/>
    <n v="69"/>
    <x v="1"/>
    <n v="0"/>
    <n v="1"/>
    <x v="0"/>
    <n v="5057"/>
    <n v="0"/>
    <n v="1"/>
    <x v="0"/>
    <x v="0"/>
    <s v="Yes"/>
    <x v="0"/>
    <x v="0"/>
    <x v="0"/>
    <n v="69.75"/>
    <n v="103.59"/>
    <s v="Competitor"/>
    <x v="0"/>
  </r>
  <r>
    <x v="92"/>
    <d v="2024-11-01T00:00:00"/>
    <x v="1"/>
    <n v="70"/>
    <x v="1"/>
    <n v="0"/>
    <n v="1"/>
    <x v="0"/>
    <n v="3145"/>
    <n v="0"/>
    <n v="9"/>
    <x v="0"/>
    <x v="0"/>
    <s v="Yes"/>
    <x v="0"/>
    <x v="0"/>
    <x v="0"/>
    <n v="74.55"/>
    <n v="747.69"/>
    <s v="Competitor"/>
    <x v="0"/>
  </r>
  <r>
    <x v="93"/>
    <d v="2023-02-23T00:00:00"/>
    <x v="1"/>
    <n v="73"/>
    <x v="1"/>
    <n v="0"/>
    <n v="1"/>
    <x v="0"/>
    <n v="3548"/>
    <n v="0"/>
    <n v="30"/>
    <x v="0"/>
    <x v="0"/>
    <s v="Yes"/>
    <x v="0"/>
    <x v="0"/>
    <x v="0"/>
    <n v="99.7"/>
    <n v="4355.6499999999996"/>
    <s v="Dissatisfaction"/>
    <x v="5"/>
  </r>
  <r>
    <x v="94"/>
    <d v="2020-03-08T00:00:00"/>
    <x v="1"/>
    <n v="66"/>
    <x v="0"/>
    <n v="0"/>
    <n v="1"/>
    <x v="0"/>
    <n v="5965"/>
    <n v="1"/>
    <n v="65"/>
    <x v="0"/>
    <x v="0"/>
    <s v="Yes"/>
    <x v="0"/>
    <x v="3"/>
    <x v="0"/>
    <n v="106.25"/>
    <n v="8194.65"/>
    <s v="Competitor"/>
    <x v="6"/>
  </r>
  <r>
    <x v="95"/>
    <d v="2024-10-16T00:00:00"/>
    <x v="1"/>
    <n v="40"/>
    <x v="1"/>
    <n v="0"/>
    <n v="1"/>
    <x v="0"/>
    <n v="5686"/>
    <n v="0"/>
    <n v="10"/>
    <x v="0"/>
    <x v="0"/>
    <s v="Yes"/>
    <x v="0"/>
    <x v="0"/>
    <x v="3"/>
    <n v="84.7"/>
    <n v="1276.1400000000001"/>
    <s v="Competitor"/>
    <x v="0"/>
  </r>
  <r>
    <x v="96"/>
    <d v="2025-02-10T00:00:00"/>
    <x v="1"/>
    <n v="55"/>
    <x v="1"/>
    <n v="0"/>
    <n v="1"/>
    <x v="0"/>
    <n v="5750"/>
    <n v="0"/>
    <n v="6"/>
    <x v="2"/>
    <x v="0"/>
    <s v="Yes"/>
    <x v="0"/>
    <x v="0"/>
    <x v="2"/>
    <n v="109.9"/>
    <n v="791.61"/>
    <s v="Competitor"/>
    <x v="0"/>
  </r>
  <r>
    <x v="97"/>
    <d v="2025-01-19T00:00:00"/>
    <x v="1"/>
    <n v="54"/>
    <x v="1"/>
    <n v="0"/>
    <n v="1"/>
    <x v="0"/>
    <n v="3830"/>
    <n v="0"/>
    <n v="7"/>
    <x v="0"/>
    <x v="0"/>
    <s v="Yes"/>
    <x v="0"/>
    <x v="0"/>
    <x v="0"/>
    <n v="79.3"/>
    <n v="667.62"/>
    <s v="Competitor"/>
    <x v="0"/>
  </r>
  <r>
    <x v="98"/>
    <d v="2020-04-24T00:00:00"/>
    <x v="1"/>
    <n v="39"/>
    <x v="1"/>
    <n v="0"/>
    <n v="1"/>
    <x v="0"/>
    <n v="5452"/>
    <n v="0"/>
    <n v="64"/>
    <x v="0"/>
    <x v="0"/>
    <s v="Yes"/>
    <x v="0"/>
    <x v="3"/>
    <x v="2"/>
    <n v="100.05"/>
    <n v="8054.52"/>
    <s v="Competitor"/>
    <x v="0"/>
  </r>
  <r>
    <x v="99"/>
    <d v="2025-07-20T00:00:00"/>
    <x v="1"/>
    <n v="28"/>
    <x v="1"/>
    <n v="0"/>
    <n v="1"/>
    <x v="0"/>
    <n v="3049"/>
    <n v="0"/>
    <n v="1"/>
    <x v="0"/>
    <x v="0"/>
    <s v="Yes"/>
    <x v="3"/>
    <x v="0"/>
    <x v="3"/>
    <n v="45.3"/>
    <n v="85.24"/>
    <s v="Competitor"/>
    <x v="6"/>
  </r>
  <r>
    <x v="100"/>
    <d v="2021-08-09T00:00:00"/>
    <x v="1"/>
    <n v="51"/>
    <x v="1"/>
    <n v="0"/>
    <n v="1"/>
    <x v="0"/>
    <n v="2681"/>
    <n v="0"/>
    <n v="48"/>
    <x v="0"/>
    <x v="0"/>
    <s v="Yes"/>
    <x v="2"/>
    <x v="3"/>
    <x v="2"/>
    <n v="60.35"/>
    <n v="4524.08"/>
    <s v="Dissatisfaction"/>
    <x v="16"/>
  </r>
  <r>
    <x v="101"/>
    <d v="2024-12-10T00:00:00"/>
    <x v="1"/>
    <n v="48"/>
    <x v="1"/>
    <n v="0"/>
    <n v="1"/>
    <x v="0"/>
    <n v="2545"/>
    <n v="0"/>
    <n v="8"/>
    <x v="2"/>
    <x v="0"/>
    <s v="Yes"/>
    <x v="0"/>
    <x v="0"/>
    <x v="0"/>
    <n v="87.05"/>
    <n v="1126.82"/>
    <s v="Price"/>
    <x v="4"/>
  </r>
  <r>
    <x v="102"/>
    <d v="2024-09-04T00:00:00"/>
    <x v="1"/>
    <n v="35"/>
    <x v="0"/>
    <n v="3"/>
    <n v="1"/>
    <x v="0"/>
    <n v="5638"/>
    <n v="1"/>
    <n v="11"/>
    <x v="3"/>
    <x v="0"/>
    <s v="No"/>
    <x v="1"/>
    <x v="0"/>
    <x v="2"/>
    <n v="19.25"/>
    <n v="499.41"/>
    <s v="Attitude"/>
    <x v="3"/>
  </r>
  <r>
    <x v="103"/>
    <d v="2021-01-11T00:00:00"/>
    <x v="0"/>
    <n v="28"/>
    <x v="0"/>
    <n v="0"/>
    <n v="1"/>
    <x v="0"/>
    <n v="5463"/>
    <n v="1"/>
    <n v="55"/>
    <x v="4"/>
    <x v="0"/>
    <s v="Yes"/>
    <x v="2"/>
    <x v="2"/>
    <x v="0"/>
    <n v="57.55"/>
    <n v="3590.4"/>
    <s v="Competitor"/>
    <x v="9"/>
  </r>
  <r>
    <x v="104"/>
    <d v="2024-10-12T00:00:00"/>
    <x v="0"/>
    <n v="58"/>
    <x v="0"/>
    <n v="0"/>
    <n v="1"/>
    <x v="0"/>
    <n v="4243"/>
    <n v="5"/>
    <n v="10"/>
    <x v="0"/>
    <x v="0"/>
    <s v="Yes"/>
    <x v="0"/>
    <x v="0"/>
    <x v="0"/>
    <n v="99.85"/>
    <n v="1423.7"/>
    <s v="Dissatisfaction"/>
    <x v="7"/>
  </r>
  <r>
    <x v="105"/>
    <d v="2022-08-25T00:00:00"/>
    <x v="0"/>
    <n v="46"/>
    <x v="1"/>
    <n v="0"/>
    <n v="1"/>
    <x v="0"/>
    <n v="2455"/>
    <n v="0"/>
    <n v="36"/>
    <x v="0"/>
    <x v="0"/>
    <s v="Yes"/>
    <x v="0"/>
    <x v="0"/>
    <x v="0"/>
    <n v="84.9"/>
    <n v="3954.96"/>
    <s v="Attitude"/>
    <x v="1"/>
  </r>
  <r>
    <x v="106"/>
    <d v="2024-10-23T00:00:00"/>
    <x v="1"/>
    <n v="39"/>
    <x v="1"/>
    <n v="0"/>
    <n v="1"/>
    <x v="0"/>
    <n v="5578"/>
    <n v="0"/>
    <n v="10"/>
    <x v="0"/>
    <x v="0"/>
    <s v="Yes"/>
    <x v="0"/>
    <x v="0"/>
    <x v="0"/>
    <n v="74.75"/>
    <n v="855.95"/>
    <s v="Other"/>
    <x v="2"/>
  </r>
  <r>
    <x v="107"/>
    <d v="2022-12-13T00:00:00"/>
    <x v="0"/>
    <n v="22"/>
    <x v="1"/>
    <n v="0"/>
    <n v="1"/>
    <x v="0"/>
    <n v="2541"/>
    <n v="0"/>
    <n v="32"/>
    <x v="1"/>
    <x v="0"/>
    <s v="Yes"/>
    <x v="0"/>
    <x v="0"/>
    <x v="2"/>
    <n v="108.15"/>
    <n v="4318.9799999999996"/>
    <s v="Attitude"/>
    <x v="1"/>
  </r>
  <r>
    <x v="108"/>
    <d v="2021-07-23T00:00:00"/>
    <x v="1"/>
    <n v="53"/>
    <x v="0"/>
    <n v="0"/>
    <n v="1"/>
    <x v="0"/>
    <n v="5732"/>
    <n v="2"/>
    <n v="49"/>
    <x v="0"/>
    <x v="0"/>
    <s v="Yes"/>
    <x v="0"/>
    <x v="0"/>
    <x v="0"/>
    <n v="95.6"/>
    <n v="7215.37"/>
    <s v="Competitor"/>
    <x v="8"/>
  </r>
  <r>
    <x v="109"/>
    <d v="2025-07-23T00:00:00"/>
    <x v="0"/>
    <n v="34"/>
    <x v="1"/>
    <n v="0"/>
    <n v="1"/>
    <x v="0"/>
    <n v="4954"/>
    <n v="0"/>
    <n v="1"/>
    <x v="0"/>
    <x v="2"/>
    <s v="Yes"/>
    <x v="2"/>
    <x v="0"/>
    <x v="3"/>
    <n v="45.3"/>
    <n v="45.3"/>
    <s v="Competitor"/>
    <x v="0"/>
  </r>
  <r>
    <x v="110"/>
    <d v="2024-07-26T00:00:00"/>
    <x v="1"/>
    <n v="54"/>
    <x v="1"/>
    <n v="0"/>
    <n v="1"/>
    <x v="0"/>
    <n v="2008"/>
    <n v="0"/>
    <n v="13"/>
    <x v="3"/>
    <x v="0"/>
    <s v="Yes"/>
    <x v="0"/>
    <x v="0"/>
    <x v="0"/>
    <n v="100.35"/>
    <n v="1412.9"/>
    <s v="Price"/>
    <x v="4"/>
  </r>
  <r>
    <x v="111"/>
    <d v="2025-07-26T00:00:00"/>
    <x v="1"/>
    <n v="31"/>
    <x v="1"/>
    <n v="0"/>
    <n v="1"/>
    <x v="0"/>
    <n v="5996"/>
    <n v="0"/>
    <n v="1"/>
    <x v="2"/>
    <x v="0"/>
    <s v="Yes"/>
    <x v="0"/>
    <x v="0"/>
    <x v="2"/>
    <n v="74.3"/>
    <n v="113.96"/>
    <s v="Competitor"/>
    <x v="0"/>
  </r>
  <r>
    <x v="112"/>
    <d v="2023-11-15T00:00:00"/>
    <x v="0"/>
    <n v="27"/>
    <x v="0"/>
    <n v="0"/>
    <n v="1"/>
    <x v="0"/>
    <n v="3584"/>
    <n v="1"/>
    <n v="21"/>
    <x v="3"/>
    <x v="0"/>
    <s v="Yes"/>
    <x v="0"/>
    <x v="0"/>
    <x v="0"/>
    <n v="106.1"/>
    <n v="2708.38"/>
    <s v="Price"/>
    <x v="17"/>
  </r>
  <r>
    <x v="113"/>
    <d v="2021-01-23T00:00:00"/>
    <x v="0"/>
    <n v="30"/>
    <x v="0"/>
    <n v="0"/>
    <n v="1"/>
    <x v="0"/>
    <n v="6041"/>
    <n v="1"/>
    <n v="55"/>
    <x v="0"/>
    <x v="2"/>
    <s v="Yes"/>
    <x v="2"/>
    <x v="0"/>
    <x v="0"/>
    <n v="54.55"/>
    <n v="3028.3"/>
    <s v="Attitude"/>
    <x v="1"/>
  </r>
  <r>
    <x v="114"/>
    <d v="2025-07-05T00:00:00"/>
    <x v="1"/>
    <n v="33"/>
    <x v="1"/>
    <n v="0"/>
    <n v="1"/>
    <x v="0"/>
    <n v="2016"/>
    <n v="0"/>
    <n v="1"/>
    <x v="0"/>
    <x v="0"/>
    <s v="Yes"/>
    <x v="0"/>
    <x v="0"/>
    <x v="0"/>
    <n v="74.5"/>
    <n v="88.11"/>
    <s v="Competitor"/>
    <x v="0"/>
  </r>
  <r>
    <x v="115"/>
    <d v="2025-05-22T00:00:00"/>
    <x v="1"/>
    <n v="55"/>
    <x v="0"/>
    <n v="0"/>
    <n v="1"/>
    <x v="0"/>
    <n v="5657"/>
    <n v="1"/>
    <n v="3"/>
    <x v="0"/>
    <x v="0"/>
    <s v="Yes"/>
    <x v="0"/>
    <x v="0"/>
    <x v="2"/>
    <n v="74.099999999999994"/>
    <n v="276.87"/>
    <s v="Dissatisfaction"/>
    <x v="11"/>
  </r>
  <r>
    <x v="116"/>
    <d v="2025-07-01T00:00:00"/>
    <x v="1"/>
    <n v="62"/>
    <x v="1"/>
    <n v="0"/>
    <n v="1"/>
    <x v="0"/>
    <n v="4197"/>
    <n v="0"/>
    <n v="1"/>
    <x v="2"/>
    <x v="0"/>
    <s v="No"/>
    <x v="1"/>
    <x v="0"/>
    <x v="2"/>
    <n v="20.2"/>
    <n v="68.45"/>
    <s v="Price"/>
    <x v="17"/>
  </r>
  <r>
    <x v="117"/>
    <d v="2024-11-21T00:00:00"/>
    <x v="0"/>
    <n v="65"/>
    <x v="1"/>
    <n v="0"/>
    <n v="1"/>
    <x v="0"/>
    <n v="4038"/>
    <n v="0"/>
    <n v="9"/>
    <x v="0"/>
    <x v="0"/>
    <s v="Yes"/>
    <x v="0"/>
    <x v="0"/>
    <x v="0"/>
    <n v="100.5"/>
    <n v="1356.99"/>
    <s v="Competitor"/>
    <x v="0"/>
  </r>
  <r>
    <x v="118"/>
    <d v="2023-11-23T00:00:00"/>
    <x v="0"/>
    <n v="80"/>
    <x v="1"/>
    <n v="0"/>
    <n v="1"/>
    <x v="0"/>
    <n v="4716"/>
    <n v="0"/>
    <n v="21"/>
    <x v="0"/>
    <x v="0"/>
    <s v="Yes"/>
    <x v="2"/>
    <x v="0"/>
    <x v="0"/>
    <n v="60.05"/>
    <n v="1963.17"/>
    <s v="Competitor"/>
    <x v="0"/>
  </r>
  <r>
    <x v="119"/>
    <d v="2025-07-10T00:00:00"/>
    <x v="1"/>
    <n v="80"/>
    <x v="1"/>
    <n v="0"/>
    <n v="1"/>
    <x v="0"/>
    <n v="2740"/>
    <n v="0"/>
    <n v="1"/>
    <x v="2"/>
    <x v="0"/>
    <s v="Yes"/>
    <x v="2"/>
    <x v="0"/>
    <x v="2"/>
    <n v="45.1"/>
    <n v="60.34"/>
    <s v="Competitor"/>
    <x v="0"/>
  </r>
  <r>
    <x v="120"/>
    <d v="2025-07-10T00:00:00"/>
    <x v="0"/>
    <n v="71"/>
    <x v="0"/>
    <n v="0"/>
    <n v="1"/>
    <x v="0"/>
    <n v="5795"/>
    <n v="1"/>
    <n v="1"/>
    <x v="0"/>
    <x v="0"/>
    <s v="Yes"/>
    <x v="0"/>
    <x v="0"/>
    <x v="0"/>
    <n v="95.1"/>
    <n v="99.99"/>
    <s v="Price"/>
    <x v="4"/>
  </r>
  <r>
    <x v="121"/>
    <d v="2025-06-12T00:00:00"/>
    <x v="0"/>
    <n v="70"/>
    <x v="1"/>
    <n v="0"/>
    <n v="1"/>
    <x v="0"/>
    <n v="4998"/>
    <n v="0"/>
    <n v="2"/>
    <x v="0"/>
    <x v="0"/>
    <s v="Yes"/>
    <x v="0"/>
    <x v="0"/>
    <x v="0"/>
    <n v="93.85"/>
    <n v="247.13"/>
    <s v="Price"/>
    <x v="10"/>
  </r>
  <r>
    <x v="122"/>
    <d v="2019-12-05T00:00:00"/>
    <x v="1"/>
    <n v="74"/>
    <x v="0"/>
    <n v="0"/>
    <n v="1"/>
    <x v="0"/>
    <n v="4481"/>
    <n v="1"/>
    <n v="68"/>
    <x v="0"/>
    <x v="0"/>
    <s v="Yes"/>
    <x v="3"/>
    <x v="0"/>
    <x v="0"/>
    <n v="100.2"/>
    <n v="8302.09"/>
    <s v="Competitor"/>
    <x v="9"/>
  </r>
  <r>
    <x v="123"/>
    <d v="2025-01-13T00:00:00"/>
    <x v="1"/>
    <n v="34"/>
    <x v="0"/>
    <n v="5"/>
    <n v="1"/>
    <x v="0"/>
    <n v="3457"/>
    <n v="1"/>
    <n v="7"/>
    <x v="0"/>
    <x v="0"/>
    <s v="Yes"/>
    <x v="0"/>
    <x v="0"/>
    <x v="0"/>
    <n v="75.150000000000006"/>
    <n v="557.73"/>
    <s v="Dissatisfaction"/>
    <x v="7"/>
  </r>
  <r>
    <x v="124"/>
    <d v="2022-04-16T00:00:00"/>
    <x v="0"/>
    <n v="54"/>
    <x v="0"/>
    <n v="0"/>
    <n v="1"/>
    <x v="0"/>
    <n v="2576"/>
    <n v="1"/>
    <n v="40"/>
    <x v="4"/>
    <x v="0"/>
    <s v="Yes"/>
    <x v="3"/>
    <x v="0"/>
    <x v="0"/>
    <n v="101.3"/>
    <n v="5015.5"/>
    <s v="Competitor"/>
    <x v="0"/>
  </r>
  <r>
    <x v="125"/>
    <d v="2025-07-26T00:00:00"/>
    <x v="1"/>
    <n v="53"/>
    <x v="1"/>
    <n v="0"/>
    <n v="1"/>
    <x v="0"/>
    <n v="3940"/>
    <n v="0"/>
    <n v="1"/>
    <x v="0"/>
    <x v="0"/>
    <s v="Yes"/>
    <x v="0"/>
    <x v="0"/>
    <x v="0"/>
    <n v="75.8"/>
    <n v="90.28"/>
    <s v="Competitor"/>
    <x v="0"/>
  </r>
  <r>
    <x v="126"/>
    <d v="2024-09-16T00:00:00"/>
    <x v="0"/>
    <n v="39"/>
    <x v="0"/>
    <n v="0"/>
    <n v="1"/>
    <x v="0"/>
    <n v="2044"/>
    <n v="1"/>
    <n v="11"/>
    <x v="3"/>
    <x v="0"/>
    <s v="Yes"/>
    <x v="0"/>
    <x v="0"/>
    <x v="0"/>
    <n v="74.95"/>
    <n v="1063.08"/>
    <s v="Competitor"/>
    <x v="6"/>
  </r>
  <r>
    <x v="127"/>
    <d v="2021-10-15T00:00:00"/>
    <x v="0"/>
    <n v="48"/>
    <x v="1"/>
    <n v="0"/>
    <n v="1"/>
    <x v="0"/>
    <n v="3378"/>
    <n v="0"/>
    <n v="46"/>
    <x v="0"/>
    <x v="0"/>
    <s v="Yes"/>
    <x v="0"/>
    <x v="0"/>
    <x v="0"/>
    <n v="93.7"/>
    <n v="4880.68"/>
    <s v="Price"/>
    <x v="14"/>
  </r>
  <r>
    <x v="128"/>
    <d v="2025-07-25T00:00:00"/>
    <x v="1"/>
    <n v="19"/>
    <x v="1"/>
    <n v="0"/>
    <n v="1"/>
    <x v="0"/>
    <n v="4285"/>
    <n v="0"/>
    <n v="1"/>
    <x v="0"/>
    <x v="0"/>
    <s v="No"/>
    <x v="1"/>
    <x v="0"/>
    <x v="2"/>
    <n v="20.95"/>
    <n v="61.43"/>
    <s v="Price"/>
    <x v="17"/>
  </r>
  <r>
    <x v="129"/>
    <d v="2023-03-07T00:00:00"/>
    <x v="0"/>
    <n v="43"/>
    <x v="0"/>
    <n v="0"/>
    <n v="1"/>
    <x v="0"/>
    <n v="5150"/>
    <n v="1"/>
    <n v="29"/>
    <x v="0"/>
    <x v="0"/>
    <s v="Yes"/>
    <x v="0"/>
    <x v="0"/>
    <x v="2"/>
    <n v="94.65"/>
    <n v="3823.36"/>
    <s v="Other"/>
    <x v="2"/>
  </r>
  <r>
    <x v="130"/>
    <d v="2024-03-13T00:00:00"/>
    <x v="1"/>
    <n v="51"/>
    <x v="1"/>
    <n v="0"/>
    <n v="1"/>
    <x v="0"/>
    <n v="4390"/>
    <n v="0"/>
    <n v="17"/>
    <x v="0"/>
    <x v="0"/>
    <s v="Yes"/>
    <x v="0"/>
    <x v="0"/>
    <x v="0"/>
    <n v="70"/>
    <n v="1354.72"/>
    <s v="Attitude"/>
    <x v="3"/>
  </r>
  <r>
    <x v="131"/>
    <d v="2025-04-10T00:00:00"/>
    <x v="1"/>
    <n v="31"/>
    <x v="1"/>
    <n v="0"/>
    <n v="1"/>
    <x v="0"/>
    <n v="4909"/>
    <n v="0"/>
    <n v="4"/>
    <x v="2"/>
    <x v="2"/>
    <s v="Yes"/>
    <x v="2"/>
    <x v="0"/>
    <x v="0"/>
    <n v="24.45"/>
    <n v="86.6"/>
    <s v="Competitor"/>
    <x v="6"/>
  </r>
  <r>
    <x v="132"/>
    <d v="2023-07-24T00:00:00"/>
    <x v="0"/>
    <n v="64"/>
    <x v="1"/>
    <n v="0"/>
    <n v="1"/>
    <x v="0"/>
    <n v="4203"/>
    <n v="0"/>
    <n v="25"/>
    <x v="1"/>
    <x v="0"/>
    <s v="Yes"/>
    <x v="0"/>
    <x v="0"/>
    <x v="0"/>
    <n v="84.8"/>
    <n v="2251.1999999999998"/>
    <s v="Price"/>
    <x v="14"/>
  </r>
  <r>
    <x v="133"/>
    <d v="2025-05-15T00:00:00"/>
    <x v="1"/>
    <n v="57"/>
    <x v="1"/>
    <n v="0"/>
    <n v="1"/>
    <x v="0"/>
    <n v="3155"/>
    <n v="0"/>
    <n v="3"/>
    <x v="2"/>
    <x v="0"/>
    <s v="Yes"/>
    <x v="2"/>
    <x v="0"/>
    <x v="0"/>
    <n v="63.6"/>
    <n v="166.57"/>
    <s v="Competitor"/>
    <x v="8"/>
  </r>
  <r>
    <x v="134"/>
    <d v="2025-07-15T00:00:00"/>
    <x v="0"/>
    <n v="40"/>
    <x v="1"/>
    <n v="0"/>
    <n v="1"/>
    <x v="0"/>
    <n v="4238"/>
    <n v="0"/>
    <n v="1"/>
    <x v="2"/>
    <x v="0"/>
    <s v="Yes"/>
    <x v="0"/>
    <x v="0"/>
    <x v="0"/>
    <n v="70.400000000000006"/>
    <n v="100.03"/>
    <s v="Competitor"/>
    <x v="0"/>
  </r>
  <r>
    <x v="135"/>
    <d v="2021-11-15T00:00:00"/>
    <x v="0"/>
    <n v="34"/>
    <x v="1"/>
    <n v="0"/>
    <n v="1"/>
    <x v="0"/>
    <n v="4898"/>
    <n v="0"/>
    <n v="45"/>
    <x v="4"/>
    <x v="0"/>
    <s v="Yes"/>
    <x v="0"/>
    <x v="0"/>
    <x v="2"/>
    <n v="100.85"/>
    <n v="5375.4"/>
    <s v="Competitor"/>
    <x v="9"/>
  </r>
  <r>
    <x v="136"/>
    <d v="2025-07-11T00:00:00"/>
    <x v="1"/>
    <n v="37"/>
    <x v="1"/>
    <n v="0"/>
    <n v="1"/>
    <x v="0"/>
    <n v="2294"/>
    <n v="0"/>
    <n v="1"/>
    <x v="2"/>
    <x v="0"/>
    <s v="Yes"/>
    <x v="3"/>
    <x v="0"/>
    <x v="0"/>
    <n v="55.4"/>
    <n v="68.41"/>
    <s v="Competitor"/>
    <x v="0"/>
  </r>
  <r>
    <x v="137"/>
    <d v="2025-06-17T00:00:00"/>
    <x v="0"/>
    <n v="19"/>
    <x v="1"/>
    <n v="0"/>
    <n v="1"/>
    <x v="0"/>
    <n v="4235"/>
    <n v="0"/>
    <n v="2"/>
    <x v="2"/>
    <x v="0"/>
    <s v="Yes"/>
    <x v="3"/>
    <x v="0"/>
    <x v="3"/>
    <n v="55.1"/>
    <n v="124.01"/>
    <s v="Competitor"/>
    <x v="6"/>
  </r>
  <r>
    <x v="138"/>
    <d v="2024-11-07T00:00:00"/>
    <x v="0"/>
    <n v="40"/>
    <x v="1"/>
    <n v="3"/>
    <n v="1"/>
    <x v="0"/>
    <n v="2688"/>
    <n v="0"/>
    <n v="9"/>
    <x v="2"/>
    <x v="0"/>
    <s v="Yes"/>
    <x v="2"/>
    <x v="0"/>
    <x v="0"/>
    <n v="55.35"/>
    <n v="818.93"/>
    <s v="Competitor"/>
    <x v="0"/>
  </r>
  <r>
    <x v="139"/>
    <d v="2025-05-10T00:00:00"/>
    <x v="0"/>
    <n v="29"/>
    <x v="1"/>
    <n v="0"/>
    <n v="1"/>
    <x v="0"/>
    <n v="2095"/>
    <n v="0"/>
    <n v="3"/>
    <x v="0"/>
    <x v="2"/>
    <s v="Yes"/>
    <x v="2"/>
    <x v="0"/>
    <x v="2"/>
    <n v="35.450000000000003"/>
    <n v="106.85"/>
    <s v="Other"/>
    <x v="12"/>
  </r>
  <r>
    <x v="140"/>
    <d v="2020-01-08T00:00:00"/>
    <x v="1"/>
    <n v="28"/>
    <x v="1"/>
    <n v="0"/>
    <n v="1"/>
    <x v="0"/>
    <n v="5620"/>
    <n v="0"/>
    <n v="67"/>
    <x v="5"/>
    <x v="0"/>
    <s v="Yes"/>
    <x v="0"/>
    <x v="0"/>
    <x v="2"/>
    <n v="102.95"/>
    <n v="9398.75"/>
    <s v="Competitor"/>
    <x v="9"/>
  </r>
  <r>
    <x v="141"/>
    <d v="2022-03-02T00:00:00"/>
    <x v="0"/>
    <n v="74"/>
    <x v="0"/>
    <n v="0"/>
    <n v="1"/>
    <x v="0"/>
    <n v="4995"/>
    <n v="1"/>
    <n v="41"/>
    <x v="4"/>
    <x v="0"/>
    <s v="Yes"/>
    <x v="0"/>
    <x v="0"/>
    <x v="0"/>
    <n v="83.75"/>
    <n v="5152.99"/>
    <s v="Competitor"/>
    <x v="9"/>
  </r>
  <r>
    <x v="142"/>
    <d v="2024-11-10T00:00:00"/>
    <x v="0"/>
    <n v="73"/>
    <x v="1"/>
    <n v="0"/>
    <n v="1"/>
    <x v="0"/>
    <n v="3723"/>
    <n v="0"/>
    <n v="9"/>
    <x v="0"/>
    <x v="0"/>
    <s v="Yes"/>
    <x v="0"/>
    <x v="0"/>
    <x v="0"/>
    <n v="83.85"/>
    <n v="880.51"/>
    <s v="Dissatisfaction"/>
    <x v="13"/>
  </r>
  <r>
    <x v="143"/>
    <d v="2023-10-09T00:00:00"/>
    <x v="0"/>
    <n v="71"/>
    <x v="1"/>
    <n v="0"/>
    <n v="1"/>
    <x v="0"/>
    <n v="5014"/>
    <n v="0"/>
    <n v="22"/>
    <x v="0"/>
    <x v="0"/>
    <s v="Yes"/>
    <x v="0"/>
    <x v="0"/>
    <x v="0"/>
    <n v="90.5"/>
    <n v="2925.02"/>
    <s v="Other"/>
    <x v="2"/>
  </r>
  <r>
    <x v="144"/>
    <d v="2023-03-17T00:00:00"/>
    <x v="0"/>
    <n v="73"/>
    <x v="0"/>
    <n v="0"/>
    <n v="1"/>
    <x v="0"/>
    <n v="2233"/>
    <n v="1"/>
    <n v="29"/>
    <x v="0"/>
    <x v="0"/>
    <s v="Yes"/>
    <x v="0"/>
    <x v="0"/>
    <x v="0"/>
    <n v="94.45"/>
    <n v="2834.9"/>
    <s v="Competitor"/>
    <x v="0"/>
  </r>
  <r>
    <x v="145"/>
    <d v="2021-10-07T00:00:00"/>
    <x v="0"/>
    <n v="77"/>
    <x v="1"/>
    <n v="0"/>
    <n v="1"/>
    <x v="0"/>
    <n v="2097"/>
    <n v="0"/>
    <n v="46"/>
    <x v="0"/>
    <x v="0"/>
    <s v="Yes"/>
    <x v="0"/>
    <x v="0"/>
    <x v="0"/>
    <n v="85"/>
    <n v="5661.28"/>
    <s v="Attitude"/>
    <x v="3"/>
  </r>
  <r>
    <x v="146"/>
    <d v="2024-01-16T00:00:00"/>
    <x v="1"/>
    <n v="43"/>
    <x v="1"/>
    <n v="1"/>
    <n v="1"/>
    <x v="0"/>
    <n v="3764"/>
    <n v="0"/>
    <n v="19"/>
    <x v="0"/>
    <x v="0"/>
    <s v="Yes"/>
    <x v="0"/>
    <x v="0"/>
    <x v="0"/>
    <n v="106.6"/>
    <n v="2491.38"/>
    <s v="Dissatisfaction"/>
    <x v="13"/>
  </r>
  <r>
    <x v="147"/>
    <d v="2025-07-06T00:00:00"/>
    <x v="0"/>
    <n v="25"/>
    <x v="1"/>
    <n v="0"/>
    <n v="1"/>
    <x v="0"/>
    <n v="4877"/>
    <n v="0"/>
    <n v="1"/>
    <x v="0"/>
    <x v="0"/>
    <s v="Yes"/>
    <x v="3"/>
    <x v="0"/>
    <x v="0"/>
    <n v="55"/>
    <n v="102.22"/>
    <s v="Competitor"/>
    <x v="0"/>
  </r>
  <r>
    <x v="148"/>
    <d v="2025-07-20T00:00:00"/>
    <x v="1"/>
    <n v="41"/>
    <x v="1"/>
    <n v="0"/>
    <n v="1"/>
    <x v="0"/>
    <n v="4138"/>
    <n v="0"/>
    <n v="1"/>
    <x v="0"/>
    <x v="0"/>
    <s v="Yes"/>
    <x v="2"/>
    <x v="0"/>
    <x v="0"/>
    <n v="52.2"/>
    <n v="86.24"/>
    <s v="Competitor"/>
    <x v="6"/>
  </r>
  <r>
    <x v="149"/>
    <d v="2024-08-05T00:00:00"/>
    <x v="1"/>
    <n v="64"/>
    <x v="1"/>
    <n v="0"/>
    <n v="1"/>
    <x v="0"/>
    <n v="5559"/>
    <n v="0"/>
    <n v="12"/>
    <x v="0"/>
    <x v="0"/>
    <s v="Yes"/>
    <x v="3"/>
    <x v="0"/>
    <x v="0"/>
    <n v="98.9"/>
    <n v="1539.99"/>
    <s v="Price"/>
    <x v="4"/>
  </r>
  <r>
    <x v="150"/>
    <d v="2022-12-25T00:00:00"/>
    <x v="0"/>
    <n v="39"/>
    <x v="0"/>
    <n v="0"/>
    <n v="1"/>
    <x v="0"/>
    <n v="5026"/>
    <n v="1"/>
    <n v="32"/>
    <x v="1"/>
    <x v="0"/>
    <s v="Yes"/>
    <x v="0"/>
    <x v="0"/>
    <x v="2"/>
    <n v="99.55"/>
    <n v="4353.07"/>
    <s v="Competitor"/>
    <x v="6"/>
  </r>
  <r>
    <x v="151"/>
    <d v="2025-07-25T00:00:00"/>
    <x v="0"/>
    <n v="38"/>
    <x v="1"/>
    <n v="0"/>
    <n v="1"/>
    <x v="0"/>
    <n v="3958"/>
    <n v="0"/>
    <n v="1"/>
    <x v="0"/>
    <x v="2"/>
    <s v="Yes"/>
    <x v="2"/>
    <x v="0"/>
    <x v="0"/>
    <n v="35.549999999999997"/>
    <n v="35.549999999999997"/>
    <s v="Other"/>
    <x v="2"/>
  </r>
  <r>
    <x v="152"/>
    <d v="2023-08-03T00:00:00"/>
    <x v="0"/>
    <n v="44"/>
    <x v="1"/>
    <n v="0"/>
    <n v="1"/>
    <x v="0"/>
    <n v="3068"/>
    <n v="0"/>
    <n v="24"/>
    <x v="0"/>
    <x v="0"/>
    <s v="Yes"/>
    <x v="0"/>
    <x v="0"/>
    <x v="0"/>
    <n v="96"/>
    <n v="2716.69"/>
    <s v="Competitor"/>
    <x v="0"/>
  </r>
  <r>
    <x v="153"/>
    <d v="2021-08-19T00:00:00"/>
    <x v="1"/>
    <n v="24"/>
    <x v="0"/>
    <n v="0"/>
    <n v="1"/>
    <x v="0"/>
    <n v="4736"/>
    <n v="1"/>
    <n v="48"/>
    <x v="4"/>
    <x v="0"/>
    <s v="Yes"/>
    <x v="0"/>
    <x v="3"/>
    <x v="2"/>
    <n v="103.25"/>
    <n v="5342.83"/>
    <s v="Attitude"/>
    <x v="1"/>
  </r>
  <r>
    <x v="154"/>
    <d v="2024-12-10T00:00:00"/>
    <x v="1"/>
    <n v="26"/>
    <x v="1"/>
    <n v="0"/>
    <n v="1"/>
    <x v="0"/>
    <n v="2363"/>
    <n v="0"/>
    <n v="8"/>
    <x v="2"/>
    <x v="0"/>
    <s v="Yes"/>
    <x v="0"/>
    <x v="0"/>
    <x v="0"/>
    <n v="103.35"/>
    <n v="1004.74"/>
    <s v="Competitor"/>
    <x v="9"/>
  </r>
  <r>
    <x v="155"/>
    <d v="2023-10-22T00:00:00"/>
    <x v="0"/>
    <n v="62"/>
    <x v="1"/>
    <n v="0"/>
    <n v="1"/>
    <x v="0"/>
    <n v="2445"/>
    <n v="0"/>
    <n v="22"/>
    <x v="3"/>
    <x v="0"/>
    <s v="Yes"/>
    <x v="2"/>
    <x v="0"/>
    <x v="0"/>
    <n v="54.45"/>
    <n v="1287.51"/>
    <s v="Other"/>
    <x v="2"/>
  </r>
  <r>
    <x v="156"/>
    <d v="2025-06-13T00:00:00"/>
    <x v="0"/>
    <n v="19"/>
    <x v="0"/>
    <n v="0"/>
    <n v="1"/>
    <x v="0"/>
    <n v="4340"/>
    <n v="1"/>
    <n v="2"/>
    <x v="2"/>
    <x v="0"/>
    <s v="Yes"/>
    <x v="0"/>
    <x v="0"/>
    <x v="0"/>
    <n v="76.400000000000006"/>
    <n v="192.8"/>
    <s v="Competitor"/>
    <x v="0"/>
  </r>
  <r>
    <x v="157"/>
    <d v="2023-04-15T00:00:00"/>
    <x v="1"/>
    <n v="47"/>
    <x v="0"/>
    <n v="0"/>
    <n v="1"/>
    <x v="0"/>
    <n v="2990"/>
    <n v="1"/>
    <n v="28"/>
    <x v="0"/>
    <x v="0"/>
    <s v="Yes"/>
    <x v="0"/>
    <x v="0"/>
    <x v="2"/>
    <n v="92.35"/>
    <n v="3657.38"/>
    <s v="Price"/>
    <x v="10"/>
  </r>
  <r>
    <x v="158"/>
    <d v="2022-08-17T00:00:00"/>
    <x v="0"/>
    <n v="25"/>
    <x v="1"/>
    <n v="0"/>
    <n v="1"/>
    <x v="0"/>
    <n v="5220"/>
    <n v="0"/>
    <n v="36"/>
    <x v="0"/>
    <x v="0"/>
    <s v="Yes"/>
    <x v="3"/>
    <x v="3"/>
    <x v="2"/>
    <n v="65.400000000000006"/>
    <n v="3452.76"/>
    <s v="Other"/>
    <x v="2"/>
  </r>
  <r>
    <x v="159"/>
    <d v="2025-04-16T00:00:00"/>
    <x v="0"/>
    <n v="50"/>
    <x v="1"/>
    <n v="0"/>
    <n v="1"/>
    <x v="0"/>
    <n v="4479"/>
    <n v="0"/>
    <n v="4"/>
    <x v="2"/>
    <x v="0"/>
    <s v="Yes"/>
    <x v="0"/>
    <x v="0"/>
    <x v="0"/>
    <n v="73.900000000000006"/>
    <n v="415.45"/>
    <s v="Competitor"/>
    <x v="0"/>
  </r>
  <r>
    <x v="160"/>
    <d v="2025-04-14T00:00:00"/>
    <x v="0"/>
    <n v="51"/>
    <x v="1"/>
    <n v="0"/>
    <n v="1"/>
    <x v="0"/>
    <n v="5882"/>
    <n v="0"/>
    <n v="4"/>
    <x v="0"/>
    <x v="0"/>
    <s v="Yes"/>
    <x v="0"/>
    <x v="0"/>
    <x v="0"/>
    <n v="74.8"/>
    <n v="350.94"/>
    <s v="Dissatisfaction"/>
    <x v="13"/>
  </r>
  <r>
    <x v="161"/>
    <d v="2024-12-25T00:00:00"/>
    <x v="0"/>
    <n v="59"/>
    <x v="1"/>
    <n v="0"/>
    <n v="1"/>
    <x v="0"/>
    <n v="2632"/>
    <n v="0"/>
    <n v="8"/>
    <x v="0"/>
    <x v="0"/>
    <s v="Yes"/>
    <x v="0"/>
    <x v="0"/>
    <x v="0"/>
    <n v="94"/>
    <n v="964.77"/>
    <s v="Dissatisfaction"/>
    <x v="5"/>
  </r>
  <r>
    <x v="162"/>
    <d v="2022-11-06T00:00:00"/>
    <x v="1"/>
    <n v="46"/>
    <x v="0"/>
    <n v="0"/>
    <n v="1"/>
    <x v="0"/>
    <n v="3185"/>
    <n v="1"/>
    <n v="33"/>
    <x v="0"/>
    <x v="0"/>
    <s v="Yes"/>
    <x v="0"/>
    <x v="0"/>
    <x v="0"/>
    <n v="104.4"/>
    <n v="3783.16"/>
    <s v="Dissatisfaction"/>
    <x v="7"/>
  </r>
  <r>
    <x v="163"/>
    <d v="2025-02-02T00:00:00"/>
    <x v="1"/>
    <n v="53"/>
    <x v="1"/>
    <n v="0"/>
    <n v="1"/>
    <x v="0"/>
    <n v="5656"/>
    <n v="0"/>
    <n v="6"/>
    <x v="0"/>
    <x v="0"/>
    <s v="Yes"/>
    <x v="0"/>
    <x v="0"/>
    <x v="0"/>
    <n v="90.1"/>
    <n v="528.20000000000005"/>
    <s v="Competitor"/>
    <x v="6"/>
  </r>
  <r>
    <x v="164"/>
    <d v="2023-06-26T00:00:00"/>
    <x v="0"/>
    <n v="49"/>
    <x v="1"/>
    <n v="0"/>
    <n v="1"/>
    <x v="0"/>
    <n v="3452"/>
    <n v="0"/>
    <n v="26"/>
    <x v="1"/>
    <x v="0"/>
    <s v="Yes"/>
    <x v="0"/>
    <x v="0"/>
    <x v="0"/>
    <n v="89.8"/>
    <n v="2497.54"/>
    <s v="Competitor"/>
    <x v="6"/>
  </r>
  <r>
    <x v="165"/>
    <d v="2023-02-11T00:00:00"/>
    <x v="0"/>
    <n v="52"/>
    <x v="0"/>
    <n v="0"/>
    <n v="1"/>
    <x v="0"/>
    <n v="2792"/>
    <n v="1"/>
    <n v="30"/>
    <x v="1"/>
    <x v="0"/>
    <s v="Yes"/>
    <x v="0"/>
    <x v="0"/>
    <x v="0"/>
    <n v="94.4"/>
    <n v="3784.2"/>
    <s v="Competitor"/>
    <x v="8"/>
  </r>
  <r>
    <x v="166"/>
    <d v="2025-03-06T00:00:00"/>
    <x v="1"/>
    <n v="38"/>
    <x v="0"/>
    <n v="0"/>
    <n v="1"/>
    <x v="0"/>
    <n v="3608"/>
    <n v="1"/>
    <n v="5"/>
    <x v="2"/>
    <x v="0"/>
    <s v="Yes"/>
    <x v="0"/>
    <x v="0"/>
    <x v="0"/>
    <n v="85.75"/>
    <n v="432.39"/>
    <s v="Attitude"/>
    <x v="3"/>
  </r>
  <r>
    <x v="167"/>
    <d v="2025-07-15T00:00:00"/>
    <x v="1"/>
    <n v="64"/>
    <x v="1"/>
    <n v="0"/>
    <n v="1"/>
    <x v="0"/>
    <n v="4278"/>
    <n v="0"/>
    <n v="1"/>
    <x v="2"/>
    <x v="0"/>
    <s v="Yes"/>
    <x v="0"/>
    <x v="0"/>
    <x v="0"/>
    <n v="82.3"/>
    <n v="115.71"/>
    <s v="Competitor"/>
    <x v="0"/>
  </r>
  <r>
    <x v="168"/>
    <d v="2025-07-04T00:00:00"/>
    <x v="1"/>
    <n v="49"/>
    <x v="1"/>
    <n v="0"/>
    <n v="1"/>
    <x v="0"/>
    <n v="3065"/>
    <n v="0"/>
    <n v="1"/>
    <x v="0"/>
    <x v="0"/>
    <s v="Yes"/>
    <x v="2"/>
    <x v="0"/>
    <x v="0"/>
    <n v="56.25"/>
    <n v="82.39"/>
    <s v="Price"/>
    <x v="10"/>
  </r>
  <r>
    <x v="169"/>
    <d v="2025-07-08T00:00:00"/>
    <x v="0"/>
    <n v="56"/>
    <x v="1"/>
    <n v="0"/>
    <n v="1"/>
    <x v="0"/>
    <n v="5962"/>
    <n v="0"/>
    <n v="1"/>
    <x v="0"/>
    <x v="0"/>
    <s v="Yes"/>
    <x v="0"/>
    <x v="0"/>
    <x v="0"/>
    <n v="95.45"/>
    <n v="101.04"/>
    <s v="Competitor"/>
    <x v="0"/>
  </r>
  <r>
    <x v="170"/>
    <d v="2021-10-18T00:00:00"/>
    <x v="0"/>
    <n v="76"/>
    <x v="0"/>
    <n v="0"/>
    <n v="1"/>
    <x v="0"/>
    <n v="5712"/>
    <n v="3"/>
    <n v="46"/>
    <x v="0"/>
    <x v="0"/>
    <s v="Yes"/>
    <x v="0"/>
    <x v="0"/>
    <x v="0"/>
    <n v="100.7"/>
    <n v="6753.62"/>
    <s v="Dissatisfaction"/>
    <x v="5"/>
  </r>
  <r>
    <x v="171"/>
    <d v="2025-06-25T00:00:00"/>
    <x v="1"/>
    <n v="79"/>
    <x v="1"/>
    <n v="0"/>
    <n v="1"/>
    <x v="0"/>
    <n v="3278"/>
    <n v="0"/>
    <n v="2"/>
    <x v="0"/>
    <x v="2"/>
    <s v="Yes"/>
    <x v="2"/>
    <x v="0"/>
    <x v="0"/>
    <n v="24.35"/>
    <n v="41.85"/>
    <s v="Competitor"/>
    <x v="0"/>
  </r>
  <r>
    <x v="172"/>
    <d v="2024-12-05T00:00:00"/>
    <x v="0"/>
    <n v="66"/>
    <x v="1"/>
    <n v="0"/>
    <n v="1"/>
    <x v="0"/>
    <n v="3812"/>
    <n v="0"/>
    <n v="8"/>
    <x v="0"/>
    <x v="0"/>
    <s v="Yes"/>
    <x v="0"/>
    <x v="0"/>
    <x v="0"/>
    <n v="81.25"/>
    <n v="626.11"/>
    <s v="Price"/>
    <x v="4"/>
  </r>
  <r>
    <x v="173"/>
    <d v="2024-05-16T00:00:00"/>
    <x v="1"/>
    <n v="76"/>
    <x v="1"/>
    <n v="0"/>
    <n v="1"/>
    <x v="0"/>
    <n v="2933"/>
    <n v="0"/>
    <n v="15"/>
    <x v="0"/>
    <x v="0"/>
    <s v="Yes"/>
    <x v="0"/>
    <x v="0"/>
    <x v="2"/>
    <n v="96.3"/>
    <n v="1863.4"/>
    <s v="Attitude"/>
    <x v="3"/>
  </r>
  <r>
    <x v="174"/>
    <d v="2021-09-24T00:00:00"/>
    <x v="1"/>
    <n v="78"/>
    <x v="1"/>
    <n v="0"/>
    <n v="1"/>
    <x v="0"/>
    <n v="4661"/>
    <n v="0"/>
    <n v="47"/>
    <x v="0"/>
    <x v="0"/>
    <s v="Yes"/>
    <x v="0"/>
    <x v="0"/>
    <x v="0"/>
    <n v="85.2"/>
    <n v="4760.3599999999997"/>
    <s v="Price"/>
    <x v="4"/>
  </r>
  <r>
    <x v="175"/>
    <d v="2024-08-09T00:00:00"/>
    <x v="1"/>
    <n v="48"/>
    <x v="0"/>
    <n v="0"/>
    <n v="1"/>
    <x v="0"/>
    <n v="3535"/>
    <n v="1"/>
    <n v="12"/>
    <x v="3"/>
    <x v="0"/>
    <s v="No"/>
    <x v="1"/>
    <x v="0"/>
    <x v="2"/>
    <n v="19"/>
    <n v="467.31"/>
    <s v="Competitor"/>
    <x v="6"/>
  </r>
  <r>
    <x v="176"/>
    <d v="2025-05-18T00:00:00"/>
    <x v="1"/>
    <n v="37"/>
    <x v="0"/>
    <n v="0"/>
    <n v="1"/>
    <x v="0"/>
    <n v="3212"/>
    <n v="1"/>
    <n v="3"/>
    <x v="2"/>
    <x v="0"/>
    <s v="Yes"/>
    <x v="0"/>
    <x v="0"/>
    <x v="0"/>
    <n v="80.3"/>
    <n v="395.19"/>
    <s v="Competitor"/>
    <x v="8"/>
  </r>
  <r>
    <x v="177"/>
    <d v="2025-07-16T00:00:00"/>
    <x v="1"/>
    <n v="20"/>
    <x v="1"/>
    <n v="0"/>
    <n v="1"/>
    <x v="0"/>
    <n v="2567"/>
    <n v="0"/>
    <n v="1"/>
    <x v="0"/>
    <x v="0"/>
    <s v="Yes"/>
    <x v="0"/>
    <x v="0"/>
    <x v="0"/>
    <n v="76"/>
    <n v="111.01"/>
    <s v="Competitor"/>
    <x v="6"/>
  </r>
  <r>
    <x v="178"/>
    <d v="2023-03-19T00:00:00"/>
    <x v="1"/>
    <n v="49"/>
    <x v="1"/>
    <n v="0"/>
    <n v="1"/>
    <x v="0"/>
    <n v="5144"/>
    <n v="0"/>
    <n v="29"/>
    <x v="1"/>
    <x v="0"/>
    <s v="Yes"/>
    <x v="0"/>
    <x v="0"/>
    <x v="2"/>
    <n v="98.6"/>
    <n v="3737.95"/>
    <s v="Competitor"/>
    <x v="0"/>
  </r>
  <r>
    <x v="179"/>
    <d v="2025-07-02T00:00:00"/>
    <x v="0"/>
    <n v="23"/>
    <x v="1"/>
    <n v="0"/>
    <n v="1"/>
    <x v="0"/>
    <n v="4254"/>
    <n v="0"/>
    <n v="1"/>
    <x v="0"/>
    <x v="0"/>
    <s v="Yes"/>
    <x v="0"/>
    <x v="0"/>
    <x v="0"/>
    <n v="88.35"/>
    <n v="102.61"/>
    <s v="Competitor"/>
    <x v="8"/>
  </r>
  <r>
    <x v="180"/>
    <d v="2023-01-23T00:00:00"/>
    <x v="0"/>
    <n v="46"/>
    <x v="1"/>
    <n v="0"/>
    <n v="1"/>
    <x v="0"/>
    <n v="3091"/>
    <n v="0"/>
    <n v="31"/>
    <x v="0"/>
    <x v="0"/>
    <s v="Yes"/>
    <x v="0"/>
    <x v="0"/>
    <x v="0"/>
    <n v="78.45"/>
    <n v="3540.93"/>
    <s v="Price"/>
    <x v="17"/>
  </r>
  <r>
    <x v="181"/>
    <d v="2025-06-25T00:00:00"/>
    <x v="1"/>
    <n v="64"/>
    <x v="1"/>
    <n v="0"/>
    <n v="1"/>
    <x v="0"/>
    <n v="3257"/>
    <n v="0"/>
    <n v="2"/>
    <x v="0"/>
    <x v="0"/>
    <s v="Yes"/>
    <x v="2"/>
    <x v="0"/>
    <x v="0"/>
    <n v="70.75"/>
    <n v="200.76"/>
    <s v="Attitude"/>
    <x v="3"/>
  </r>
  <r>
    <x v="182"/>
    <d v="2025-04-02T00:00:00"/>
    <x v="1"/>
    <n v="30"/>
    <x v="1"/>
    <n v="0"/>
    <n v="1"/>
    <x v="0"/>
    <n v="5948"/>
    <n v="0"/>
    <n v="4"/>
    <x v="0"/>
    <x v="0"/>
    <s v="Yes"/>
    <x v="0"/>
    <x v="0"/>
    <x v="0"/>
    <n v="88.95"/>
    <n v="588.48"/>
    <s v="Dissatisfaction"/>
    <x v="13"/>
  </r>
  <r>
    <x v="183"/>
    <d v="2024-02-13T00:00:00"/>
    <x v="0"/>
    <n v="53"/>
    <x v="0"/>
    <n v="0"/>
    <n v="1"/>
    <x v="0"/>
    <n v="2206"/>
    <n v="1"/>
    <n v="18"/>
    <x v="3"/>
    <x v="0"/>
    <s v="Yes"/>
    <x v="0"/>
    <x v="0"/>
    <x v="0"/>
    <n v="94.7"/>
    <n v="2254.77"/>
    <s v="Price"/>
    <x v="17"/>
  </r>
  <r>
    <x v="184"/>
    <d v="2025-05-01T00:00:00"/>
    <x v="1"/>
    <n v="48"/>
    <x v="1"/>
    <n v="0"/>
    <n v="1"/>
    <x v="0"/>
    <n v="3260"/>
    <n v="0"/>
    <n v="3"/>
    <x v="2"/>
    <x v="0"/>
    <s v="Yes"/>
    <x v="0"/>
    <x v="0"/>
    <x v="0"/>
    <n v="96.6"/>
    <n v="321.75"/>
    <s v="Price"/>
    <x v="4"/>
  </r>
  <r>
    <x v="185"/>
    <d v="2025-07-10T00:00:00"/>
    <x v="1"/>
    <n v="53"/>
    <x v="1"/>
    <n v="0"/>
    <n v="1"/>
    <x v="0"/>
    <n v="3947"/>
    <n v="0"/>
    <n v="1"/>
    <x v="2"/>
    <x v="0"/>
    <s v="Yes"/>
    <x v="0"/>
    <x v="0"/>
    <x v="2"/>
    <n v="80.150000000000006"/>
    <n v="84.82"/>
    <s v="Attitude"/>
    <x v="3"/>
  </r>
  <r>
    <x v="186"/>
    <d v="2024-01-09T00:00:00"/>
    <x v="0"/>
    <n v="59"/>
    <x v="1"/>
    <n v="0"/>
    <n v="1"/>
    <x v="0"/>
    <n v="3666"/>
    <n v="0"/>
    <n v="19"/>
    <x v="3"/>
    <x v="0"/>
    <s v="Yes"/>
    <x v="0"/>
    <x v="0"/>
    <x v="0"/>
    <n v="78.25"/>
    <n v="1875.89"/>
    <s v="Competitor"/>
    <x v="0"/>
  </r>
  <r>
    <x v="187"/>
    <d v="2020-03-23T00:00:00"/>
    <x v="0"/>
    <n v="39"/>
    <x v="0"/>
    <n v="0"/>
    <n v="1"/>
    <x v="0"/>
    <n v="6110"/>
    <n v="5"/>
    <n v="65"/>
    <x v="4"/>
    <x v="0"/>
    <s v="Yes"/>
    <x v="0"/>
    <x v="3"/>
    <x v="0"/>
    <n v="89.75"/>
    <n v="8957.33"/>
    <s v="Dissatisfaction"/>
    <x v="13"/>
  </r>
  <r>
    <x v="188"/>
    <d v="2025-05-21T00:00:00"/>
    <x v="0"/>
    <n v="77"/>
    <x v="1"/>
    <n v="0"/>
    <n v="1"/>
    <x v="0"/>
    <n v="2818"/>
    <n v="0"/>
    <n v="3"/>
    <x v="2"/>
    <x v="0"/>
    <s v="Yes"/>
    <x v="0"/>
    <x v="0"/>
    <x v="0"/>
    <n v="81.349999999999994"/>
    <n v="261.36"/>
    <s v="Competitor"/>
    <x v="6"/>
  </r>
  <r>
    <x v="189"/>
    <d v="2020-02-15T00:00:00"/>
    <x v="0"/>
    <n v="71"/>
    <x v="0"/>
    <n v="0"/>
    <n v="1"/>
    <x v="0"/>
    <n v="5910"/>
    <n v="1"/>
    <n v="66"/>
    <x v="0"/>
    <x v="0"/>
    <s v="Yes"/>
    <x v="2"/>
    <x v="2"/>
    <x v="2"/>
    <n v="79.400000000000006"/>
    <n v="7286.58"/>
    <s v="Competitor"/>
    <x v="8"/>
  </r>
  <r>
    <x v="190"/>
    <d v="2025-07-22T00:00:00"/>
    <x v="1"/>
    <n v="77"/>
    <x v="0"/>
    <n v="0"/>
    <n v="1"/>
    <x v="0"/>
    <n v="5377"/>
    <n v="1"/>
    <n v="1"/>
    <x v="0"/>
    <x v="2"/>
    <s v="Yes"/>
    <x v="2"/>
    <x v="0"/>
    <x v="0"/>
    <n v="24.8"/>
    <n v="24.8"/>
    <s v="Competitor"/>
    <x v="6"/>
  </r>
  <r>
    <x v="191"/>
    <d v="2022-01-07T00:00:00"/>
    <x v="0"/>
    <n v="74"/>
    <x v="1"/>
    <n v="0"/>
    <n v="1"/>
    <x v="0"/>
    <n v="3802"/>
    <n v="0"/>
    <n v="43"/>
    <x v="0"/>
    <x v="0"/>
    <s v="Yes"/>
    <x v="0"/>
    <x v="0"/>
    <x v="3"/>
    <n v="89.55"/>
    <n v="5538.91"/>
    <s v="Dissatisfaction"/>
    <x v="13"/>
  </r>
  <r>
    <x v="192"/>
    <d v="2025-07-11T00:00:00"/>
    <x v="0"/>
    <n v="63"/>
    <x v="1"/>
    <n v="0"/>
    <n v="1"/>
    <x v="0"/>
    <n v="2600"/>
    <n v="0"/>
    <n v="1"/>
    <x v="2"/>
    <x v="0"/>
    <s v="Yes"/>
    <x v="3"/>
    <x v="0"/>
    <x v="0"/>
    <n v="45.65"/>
    <n v="59.77"/>
    <s v="Competitor"/>
    <x v="0"/>
  </r>
  <r>
    <x v="193"/>
    <d v="2024-07-15T00:00:00"/>
    <x v="1"/>
    <n v="48"/>
    <x v="1"/>
    <n v="3"/>
    <n v="1"/>
    <x v="0"/>
    <n v="5142"/>
    <n v="0"/>
    <n v="13"/>
    <x v="0"/>
    <x v="0"/>
    <s v="Yes"/>
    <x v="0"/>
    <x v="0"/>
    <x v="0"/>
    <n v="79.25"/>
    <n v="1499.42"/>
    <s v="Competitor"/>
    <x v="0"/>
  </r>
  <r>
    <x v="194"/>
    <d v="2025-06-11T00:00:00"/>
    <x v="0"/>
    <n v="22"/>
    <x v="1"/>
    <n v="0"/>
    <n v="1"/>
    <x v="0"/>
    <n v="3878"/>
    <n v="0"/>
    <n v="2"/>
    <x v="2"/>
    <x v="0"/>
    <s v="Yes"/>
    <x v="3"/>
    <x v="0"/>
    <x v="0"/>
    <n v="85.65"/>
    <n v="262.36"/>
    <s v="Competitor"/>
    <x v="6"/>
  </r>
  <r>
    <x v="195"/>
    <d v="2025-07-02T00:00:00"/>
    <x v="1"/>
    <n v="54"/>
    <x v="1"/>
    <n v="0"/>
    <n v="1"/>
    <x v="0"/>
    <n v="2792"/>
    <n v="0"/>
    <n v="1"/>
    <x v="2"/>
    <x v="0"/>
    <s v="Yes"/>
    <x v="0"/>
    <x v="0"/>
    <x v="2"/>
    <n v="69.55"/>
    <n v="99.33"/>
    <s v="Competitor"/>
    <x v="0"/>
  </r>
  <r>
    <x v="196"/>
    <d v="2024-05-17T00:00:00"/>
    <x v="1"/>
    <n v="40"/>
    <x v="1"/>
    <n v="0"/>
    <n v="1"/>
    <x v="0"/>
    <n v="5671"/>
    <n v="0"/>
    <n v="15"/>
    <x v="3"/>
    <x v="0"/>
    <s v="Yes"/>
    <x v="0"/>
    <x v="0"/>
    <x v="0"/>
    <n v="69"/>
    <n v="1064.8499999999999"/>
    <s v="Competitor"/>
    <x v="0"/>
  </r>
  <r>
    <x v="197"/>
    <d v="2025-06-15T00:00:00"/>
    <x v="0"/>
    <n v="49"/>
    <x v="0"/>
    <n v="0"/>
    <n v="1"/>
    <x v="0"/>
    <n v="3851"/>
    <n v="1"/>
    <n v="2"/>
    <x v="2"/>
    <x v="0"/>
    <s v="Yes"/>
    <x v="0"/>
    <x v="0"/>
    <x v="0"/>
    <n v="89.55"/>
    <n v="203.27"/>
    <s v="Competitor"/>
    <x v="0"/>
  </r>
  <r>
    <x v="198"/>
    <d v="2024-04-07T00:00:00"/>
    <x v="1"/>
    <n v="35"/>
    <x v="1"/>
    <n v="0"/>
    <n v="1"/>
    <x v="0"/>
    <n v="2850"/>
    <n v="0"/>
    <n v="16"/>
    <x v="3"/>
    <x v="0"/>
    <s v="Yes"/>
    <x v="0"/>
    <x v="0"/>
    <x v="0"/>
    <n v="72.650000000000006"/>
    <n v="1946.14"/>
    <s v="Competitor"/>
    <x v="0"/>
  </r>
  <r>
    <x v="199"/>
    <d v="2020-01-14T00:00:00"/>
    <x v="0"/>
    <n v="31"/>
    <x v="0"/>
    <n v="0"/>
    <n v="1"/>
    <x v="0"/>
    <n v="4394"/>
    <n v="1"/>
    <n v="67"/>
    <x v="5"/>
    <x v="0"/>
    <s v="Yes"/>
    <x v="0"/>
    <x v="3"/>
    <x v="2"/>
    <n v="90.6"/>
    <n v="8116.4"/>
    <s v="Competitor"/>
    <x v="6"/>
  </r>
  <r>
    <x v="200"/>
    <d v="2024-04-16T00:00:00"/>
    <x v="1"/>
    <n v="48"/>
    <x v="1"/>
    <n v="0"/>
    <n v="1"/>
    <x v="0"/>
    <n v="4722"/>
    <n v="0"/>
    <n v="16"/>
    <x v="0"/>
    <x v="0"/>
    <s v="Yes"/>
    <x v="2"/>
    <x v="0"/>
    <x v="2"/>
    <n v="65.2"/>
    <n v="1802.55"/>
    <s v="Competitor"/>
    <x v="0"/>
  </r>
  <r>
    <x v="201"/>
    <d v="2023-03-19T00:00:00"/>
    <x v="0"/>
    <n v="36"/>
    <x v="0"/>
    <n v="0"/>
    <n v="1"/>
    <x v="0"/>
    <n v="2663"/>
    <n v="1"/>
    <n v="29"/>
    <x v="0"/>
    <x v="0"/>
    <s v="Yes"/>
    <x v="0"/>
    <x v="0"/>
    <x v="0"/>
    <n v="70.75"/>
    <n v="2300.7600000000002"/>
    <s v="Price"/>
    <x v="4"/>
  </r>
  <r>
    <x v="202"/>
    <d v="2025-07-19T00:00:00"/>
    <x v="0"/>
    <n v="39"/>
    <x v="1"/>
    <n v="0"/>
    <n v="1"/>
    <x v="0"/>
    <n v="3017"/>
    <n v="0"/>
    <n v="1"/>
    <x v="0"/>
    <x v="0"/>
    <s v="Yes"/>
    <x v="2"/>
    <x v="0"/>
    <x v="2"/>
    <n v="46.3"/>
    <n v="94.52"/>
    <s v="Price"/>
    <x v="14"/>
  </r>
  <r>
    <x v="203"/>
    <d v="2024-11-18T00:00:00"/>
    <x v="1"/>
    <n v="38"/>
    <x v="1"/>
    <n v="0"/>
    <n v="1"/>
    <x v="0"/>
    <n v="3757"/>
    <n v="0"/>
    <n v="9"/>
    <x v="0"/>
    <x v="0"/>
    <s v="Yes"/>
    <x v="2"/>
    <x v="0"/>
    <x v="0"/>
    <n v="45.15"/>
    <n v="557.03"/>
    <s v="Dissatisfaction"/>
    <x v="5"/>
  </r>
  <r>
    <x v="204"/>
    <d v="2025-07-09T00:00:00"/>
    <x v="1"/>
    <n v="26"/>
    <x v="1"/>
    <n v="0"/>
    <n v="1"/>
    <x v="0"/>
    <n v="5919"/>
    <n v="0"/>
    <n v="1"/>
    <x v="0"/>
    <x v="0"/>
    <s v="Yes"/>
    <x v="0"/>
    <x v="0"/>
    <x v="0"/>
    <n v="74.900000000000006"/>
    <n v="110.15"/>
    <s v="Competitor"/>
    <x v="0"/>
  </r>
  <r>
    <x v="205"/>
    <d v="2025-03-23T00:00:00"/>
    <x v="0"/>
    <n v="47"/>
    <x v="1"/>
    <n v="0"/>
    <n v="1"/>
    <x v="0"/>
    <n v="4336"/>
    <n v="0"/>
    <n v="5"/>
    <x v="2"/>
    <x v="0"/>
    <s v="Yes"/>
    <x v="2"/>
    <x v="0"/>
    <x v="0"/>
    <n v="49.2"/>
    <n v="253.45"/>
    <s v="Competitor"/>
    <x v="9"/>
  </r>
  <r>
    <x v="206"/>
    <d v="2025-04-22T00:00:00"/>
    <x v="1"/>
    <n v="22"/>
    <x v="0"/>
    <n v="0"/>
    <n v="1"/>
    <x v="0"/>
    <n v="2961"/>
    <n v="1"/>
    <n v="4"/>
    <x v="2"/>
    <x v="0"/>
    <s v="Yes"/>
    <x v="0"/>
    <x v="0"/>
    <x v="0"/>
    <n v="80.849999999999994"/>
    <n v="519.87"/>
    <s v="Competitor"/>
    <x v="0"/>
  </r>
  <r>
    <x v="207"/>
    <d v="2024-05-04T00:00:00"/>
    <x v="0"/>
    <n v="59"/>
    <x v="0"/>
    <n v="3"/>
    <n v="1"/>
    <x v="0"/>
    <n v="4672"/>
    <n v="1"/>
    <n v="15"/>
    <x v="0"/>
    <x v="0"/>
    <s v="No"/>
    <x v="1"/>
    <x v="0"/>
    <x v="0"/>
    <n v="20"/>
    <n v="755.15"/>
    <s v="Competitor"/>
    <x v="6"/>
  </r>
  <r>
    <x v="208"/>
    <d v="2022-11-26T00:00:00"/>
    <x v="0"/>
    <n v="33"/>
    <x v="0"/>
    <n v="0"/>
    <n v="1"/>
    <x v="0"/>
    <n v="5374"/>
    <n v="3"/>
    <n v="33"/>
    <x v="1"/>
    <x v="0"/>
    <s v="Yes"/>
    <x v="2"/>
    <x v="3"/>
    <x v="3"/>
    <n v="73.900000000000006"/>
    <n v="3504.61"/>
    <s v="Competitor"/>
    <x v="0"/>
  </r>
  <r>
    <x v="209"/>
    <d v="2022-05-12T00:00:00"/>
    <x v="1"/>
    <n v="29"/>
    <x v="1"/>
    <n v="0"/>
    <n v="1"/>
    <x v="0"/>
    <n v="2767"/>
    <n v="0"/>
    <n v="39"/>
    <x v="1"/>
    <x v="0"/>
    <s v="Yes"/>
    <x v="0"/>
    <x v="3"/>
    <x v="0"/>
    <n v="95.55"/>
    <n v="3867.57"/>
    <s v="Attitude"/>
    <x v="1"/>
  </r>
  <r>
    <x v="210"/>
    <d v="2024-04-18T00:00:00"/>
    <x v="0"/>
    <n v="27"/>
    <x v="1"/>
    <n v="0"/>
    <n v="1"/>
    <x v="0"/>
    <n v="2827"/>
    <n v="0"/>
    <n v="16"/>
    <x v="0"/>
    <x v="0"/>
    <s v="Yes"/>
    <x v="0"/>
    <x v="0"/>
    <x v="0"/>
    <n v="94.25"/>
    <n v="1950.29"/>
    <s v="Competitor"/>
    <x v="8"/>
  </r>
  <r>
    <x v="211"/>
    <d v="2019-10-15T00:00:00"/>
    <x v="1"/>
    <n v="21"/>
    <x v="0"/>
    <n v="0"/>
    <n v="1"/>
    <x v="0"/>
    <n v="5947"/>
    <n v="1"/>
    <n v="70"/>
    <x v="5"/>
    <x v="0"/>
    <s v="Yes"/>
    <x v="0"/>
    <x v="2"/>
    <x v="0"/>
    <n v="114.2"/>
    <n v="8849.9599999999991"/>
    <s v="Price"/>
    <x v="4"/>
  </r>
  <r>
    <x v="212"/>
    <d v="2020-10-05T00:00:00"/>
    <x v="1"/>
    <n v="37"/>
    <x v="0"/>
    <n v="0"/>
    <n v="1"/>
    <x v="0"/>
    <n v="5989"/>
    <n v="1"/>
    <n v="58"/>
    <x v="0"/>
    <x v="0"/>
    <s v="Yes"/>
    <x v="0"/>
    <x v="0"/>
    <x v="0"/>
    <n v="93.4"/>
    <n v="5647.3"/>
    <s v="Other"/>
    <x v="2"/>
  </r>
  <r>
    <x v="213"/>
    <d v="2025-04-19T00:00:00"/>
    <x v="0"/>
    <n v="52"/>
    <x v="1"/>
    <n v="0"/>
    <n v="1"/>
    <x v="0"/>
    <n v="3622"/>
    <n v="0"/>
    <n v="4"/>
    <x v="0"/>
    <x v="0"/>
    <s v="Yes"/>
    <x v="0"/>
    <x v="0"/>
    <x v="0"/>
    <n v="74.349999999999994"/>
    <n v="456.63"/>
    <s v="Attitude"/>
    <x v="3"/>
  </r>
  <r>
    <x v="214"/>
    <d v="2025-04-24T00:00:00"/>
    <x v="1"/>
    <n v="74"/>
    <x v="1"/>
    <n v="0"/>
    <n v="1"/>
    <x v="0"/>
    <n v="5808"/>
    <n v="0"/>
    <n v="4"/>
    <x v="0"/>
    <x v="0"/>
    <s v="Yes"/>
    <x v="3"/>
    <x v="0"/>
    <x v="0"/>
    <n v="89.2"/>
    <n v="539.6"/>
    <s v="Competitor"/>
    <x v="0"/>
  </r>
  <r>
    <x v="215"/>
    <d v="2024-12-23T00:00:00"/>
    <x v="0"/>
    <n v="66"/>
    <x v="1"/>
    <n v="0"/>
    <n v="1"/>
    <x v="0"/>
    <n v="5084"/>
    <n v="0"/>
    <n v="8"/>
    <x v="0"/>
    <x v="0"/>
    <s v="Yes"/>
    <x v="0"/>
    <x v="0"/>
    <x v="2"/>
    <n v="100.3"/>
    <n v="924.91"/>
    <s v="Competitor"/>
    <x v="0"/>
  </r>
  <r>
    <x v="216"/>
    <d v="2024-08-22T00:00:00"/>
    <x v="0"/>
    <n v="77"/>
    <x v="1"/>
    <n v="0"/>
    <n v="1"/>
    <x v="0"/>
    <n v="2437"/>
    <n v="0"/>
    <n v="12"/>
    <x v="0"/>
    <x v="2"/>
    <s v="Yes"/>
    <x v="2"/>
    <x v="0"/>
    <x v="0"/>
    <n v="43.65"/>
    <n v="526.95000000000005"/>
    <s v="Competitor"/>
    <x v="0"/>
  </r>
  <r>
    <x v="217"/>
    <d v="2025-03-18T00:00:00"/>
    <x v="1"/>
    <n v="66"/>
    <x v="1"/>
    <n v="0"/>
    <n v="1"/>
    <x v="0"/>
    <n v="3305"/>
    <n v="0"/>
    <n v="5"/>
    <x v="0"/>
    <x v="0"/>
    <s v="Yes"/>
    <x v="0"/>
    <x v="0"/>
    <x v="2"/>
    <n v="84.85"/>
    <n v="572.29999999999995"/>
    <s v="Competitor"/>
    <x v="0"/>
  </r>
  <r>
    <x v="218"/>
    <d v="2024-05-12T00:00:00"/>
    <x v="0"/>
    <n v="78"/>
    <x v="1"/>
    <n v="0"/>
    <n v="1"/>
    <x v="0"/>
    <n v="3621"/>
    <n v="0"/>
    <n v="15"/>
    <x v="0"/>
    <x v="0"/>
    <s v="Yes"/>
    <x v="0"/>
    <x v="0"/>
    <x v="0"/>
    <n v="79.400000000000006"/>
    <n v="1414.55"/>
    <s v="Competitor"/>
    <x v="8"/>
  </r>
  <r>
    <x v="219"/>
    <d v="2020-02-25T00:00:00"/>
    <x v="0"/>
    <n v="66"/>
    <x v="0"/>
    <n v="0"/>
    <n v="1"/>
    <x v="0"/>
    <n v="4281"/>
    <n v="1"/>
    <n v="66"/>
    <x v="0"/>
    <x v="0"/>
    <s v="Yes"/>
    <x v="0"/>
    <x v="3"/>
    <x v="0"/>
    <n v="110.85"/>
    <n v="10717.17"/>
    <s v="Competitor"/>
    <x v="6"/>
  </r>
  <r>
    <x v="220"/>
    <d v="2025-06-09T00:00:00"/>
    <x v="1"/>
    <n v="67"/>
    <x v="1"/>
    <n v="0"/>
    <n v="1"/>
    <x v="0"/>
    <n v="2189"/>
    <n v="0"/>
    <n v="2"/>
    <x v="0"/>
    <x v="0"/>
    <s v="Yes"/>
    <x v="0"/>
    <x v="0"/>
    <x v="0"/>
    <n v="70.650000000000006"/>
    <n v="167.39"/>
    <s v="Competitor"/>
    <x v="0"/>
  </r>
  <r>
    <x v="221"/>
    <d v="2025-01-23T00:00:00"/>
    <x v="0"/>
    <n v="65"/>
    <x v="0"/>
    <n v="0"/>
    <n v="1"/>
    <x v="0"/>
    <n v="2016"/>
    <n v="2"/>
    <n v="7"/>
    <x v="0"/>
    <x v="0"/>
    <s v="Yes"/>
    <x v="0"/>
    <x v="0"/>
    <x v="0"/>
    <n v="101.95"/>
    <n v="943.47"/>
    <s v="Other"/>
    <x v="2"/>
  </r>
  <r>
    <x v="222"/>
    <d v="2020-11-12T00:00:00"/>
    <x v="0"/>
    <n v="73"/>
    <x v="0"/>
    <n v="0"/>
    <n v="1"/>
    <x v="0"/>
    <n v="5247"/>
    <n v="1"/>
    <n v="57"/>
    <x v="4"/>
    <x v="0"/>
    <s v="Yes"/>
    <x v="0"/>
    <x v="0"/>
    <x v="0"/>
    <n v="100.6"/>
    <n v="8145.85"/>
    <s v="Dissatisfaction"/>
    <x v="13"/>
  </r>
  <r>
    <x v="223"/>
    <d v="2024-03-20T00:00:00"/>
    <x v="1"/>
    <n v="20"/>
    <x v="1"/>
    <n v="0"/>
    <n v="1"/>
    <x v="0"/>
    <n v="3022"/>
    <n v="0"/>
    <n v="17"/>
    <x v="0"/>
    <x v="0"/>
    <s v="Yes"/>
    <x v="3"/>
    <x v="0"/>
    <x v="2"/>
    <n v="64.7"/>
    <n v="1782.45"/>
    <s v="Competitor"/>
    <x v="8"/>
  </r>
  <r>
    <x v="224"/>
    <d v="2024-10-08T00:00:00"/>
    <x v="1"/>
    <n v="33"/>
    <x v="1"/>
    <n v="0"/>
    <n v="1"/>
    <x v="0"/>
    <n v="5184"/>
    <n v="0"/>
    <n v="10"/>
    <x v="0"/>
    <x v="0"/>
    <s v="Yes"/>
    <x v="0"/>
    <x v="0"/>
    <x v="0"/>
    <n v="98.5"/>
    <n v="1313.55"/>
    <s v="Competitor"/>
    <x v="0"/>
  </r>
  <r>
    <x v="225"/>
    <d v="2020-10-07T00:00:00"/>
    <x v="0"/>
    <n v="20"/>
    <x v="1"/>
    <n v="0"/>
    <n v="1"/>
    <x v="0"/>
    <n v="6105"/>
    <n v="0"/>
    <n v="58"/>
    <x v="4"/>
    <x v="0"/>
    <s v="Yes"/>
    <x v="0"/>
    <x v="3"/>
    <x v="0"/>
    <n v="103.25"/>
    <n v="8598.65"/>
    <s v="Competitor"/>
    <x v="6"/>
  </r>
  <r>
    <x v="226"/>
    <d v="2025-04-20T00:00:00"/>
    <x v="1"/>
    <n v="59"/>
    <x v="1"/>
    <n v="0"/>
    <n v="1"/>
    <x v="0"/>
    <n v="4249"/>
    <n v="0"/>
    <n v="4"/>
    <x v="2"/>
    <x v="0"/>
    <s v="Yes"/>
    <x v="0"/>
    <x v="0"/>
    <x v="0"/>
    <n v="94.4"/>
    <n v="545.91999999999996"/>
    <s v="Competitor"/>
    <x v="0"/>
  </r>
  <r>
    <x v="227"/>
    <d v="2025-05-11T00:00:00"/>
    <x v="1"/>
    <n v="60"/>
    <x v="1"/>
    <n v="0"/>
    <n v="1"/>
    <x v="0"/>
    <n v="5339"/>
    <n v="0"/>
    <n v="3"/>
    <x v="2"/>
    <x v="0"/>
    <s v="Yes"/>
    <x v="0"/>
    <x v="0"/>
    <x v="0"/>
    <n v="79.099999999999994"/>
    <n v="343.79"/>
    <s v="Attitude"/>
    <x v="3"/>
  </r>
  <r>
    <x v="228"/>
    <d v="2023-11-08T00:00:00"/>
    <x v="1"/>
    <n v="30"/>
    <x v="0"/>
    <n v="0"/>
    <n v="1"/>
    <x v="0"/>
    <n v="5531"/>
    <n v="1"/>
    <n v="21"/>
    <x v="0"/>
    <x v="2"/>
    <s v="Yes"/>
    <x v="3"/>
    <x v="3"/>
    <x v="0"/>
    <n v="55.95"/>
    <n v="1167.05"/>
    <s v="Attitude"/>
    <x v="1"/>
  </r>
  <r>
    <x v="229"/>
    <d v="2023-07-20T00:00:00"/>
    <x v="1"/>
    <n v="59"/>
    <x v="1"/>
    <n v="0"/>
    <n v="1"/>
    <x v="0"/>
    <n v="2195"/>
    <n v="0"/>
    <n v="25"/>
    <x v="0"/>
    <x v="0"/>
    <s v="Yes"/>
    <x v="0"/>
    <x v="0"/>
    <x v="0"/>
    <n v="100.25"/>
    <n v="3293.75"/>
    <s v="Price"/>
    <x v="14"/>
  </r>
  <r>
    <x v="230"/>
    <d v="2025-07-24T00:00:00"/>
    <x v="0"/>
    <n v="30"/>
    <x v="1"/>
    <n v="0"/>
    <n v="1"/>
    <x v="0"/>
    <n v="3383"/>
    <n v="0"/>
    <n v="1"/>
    <x v="2"/>
    <x v="2"/>
    <s v="Yes"/>
    <x v="3"/>
    <x v="0"/>
    <x v="3"/>
    <n v="29.7"/>
    <n v="29.7"/>
    <s v="Dissatisfaction"/>
    <x v="5"/>
  </r>
  <r>
    <x v="231"/>
    <d v="2025-03-18T00:00:00"/>
    <x v="1"/>
    <n v="34"/>
    <x v="1"/>
    <n v="0"/>
    <n v="1"/>
    <x v="0"/>
    <n v="5435"/>
    <n v="0"/>
    <n v="5"/>
    <x v="2"/>
    <x v="0"/>
    <s v="Yes"/>
    <x v="3"/>
    <x v="0"/>
    <x v="2"/>
    <n v="53.85"/>
    <n v="368.44"/>
    <s v="Competitor"/>
    <x v="8"/>
  </r>
  <r>
    <x v="232"/>
    <d v="2024-05-21T00:00:00"/>
    <x v="0"/>
    <n v="29"/>
    <x v="1"/>
    <n v="0"/>
    <n v="1"/>
    <x v="0"/>
    <n v="4938"/>
    <n v="0"/>
    <n v="15"/>
    <x v="3"/>
    <x v="0"/>
    <s v="Yes"/>
    <x v="0"/>
    <x v="0"/>
    <x v="3"/>
    <n v="76"/>
    <n v="1803.75"/>
    <s v="Dissatisfaction"/>
    <x v="11"/>
  </r>
  <r>
    <x v="233"/>
    <d v="2025-06-12T00:00:00"/>
    <x v="0"/>
    <n v="56"/>
    <x v="1"/>
    <n v="0"/>
    <n v="1"/>
    <x v="0"/>
    <n v="2320"/>
    <n v="0"/>
    <n v="2"/>
    <x v="2"/>
    <x v="0"/>
    <s v="Yes"/>
    <x v="0"/>
    <x v="0"/>
    <x v="2"/>
    <n v="69.8"/>
    <n v="210.14"/>
    <s v="Other"/>
    <x v="2"/>
  </r>
  <r>
    <x v="234"/>
    <d v="2025-01-01T00:00:00"/>
    <x v="1"/>
    <n v="62"/>
    <x v="0"/>
    <n v="0"/>
    <n v="1"/>
    <x v="0"/>
    <n v="3887"/>
    <n v="1"/>
    <n v="7"/>
    <x v="0"/>
    <x v="0"/>
    <s v="Yes"/>
    <x v="0"/>
    <x v="0"/>
    <x v="0"/>
    <n v="86.5"/>
    <n v="760.77"/>
    <s v="Competitor"/>
    <x v="8"/>
  </r>
  <r>
    <x v="235"/>
    <d v="2025-06-14T00:00:00"/>
    <x v="1"/>
    <n v="28"/>
    <x v="1"/>
    <n v="0"/>
    <n v="1"/>
    <x v="0"/>
    <n v="4566"/>
    <n v="0"/>
    <n v="2"/>
    <x v="0"/>
    <x v="2"/>
    <s v="Yes"/>
    <x v="2"/>
    <x v="0"/>
    <x v="0"/>
    <n v="45.25"/>
    <n v="95.5"/>
    <s v="Dissatisfaction"/>
    <x v="5"/>
  </r>
  <r>
    <x v="236"/>
    <d v="2025-07-04T00:00:00"/>
    <x v="1"/>
    <n v="37"/>
    <x v="0"/>
    <n v="1"/>
    <n v="1"/>
    <x v="0"/>
    <n v="5171"/>
    <n v="1"/>
    <n v="1"/>
    <x v="0"/>
    <x v="2"/>
    <s v="Yes"/>
    <x v="2"/>
    <x v="0"/>
    <x v="0"/>
    <n v="30.5"/>
    <n v="30.5"/>
    <s v="Attitude"/>
    <x v="1"/>
  </r>
  <r>
    <x v="237"/>
    <d v="2024-10-10T00:00:00"/>
    <x v="0"/>
    <n v="71"/>
    <x v="1"/>
    <n v="0"/>
    <n v="1"/>
    <x v="0"/>
    <n v="5353"/>
    <n v="0"/>
    <n v="10"/>
    <x v="3"/>
    <x v="0"/>
    <s v="Yes"/>
    <x v="0"/>
    <x v="0"/>
    <x v="0"/>
    <n v="95.35"/>
    <n v="1312.05"/>
    <s v="Competitor"/>
    <x v="6"/>
  </r>
  <r>
    <x v="238"/>
    <d v="2022-12-07T00:00:00"/>
    <x v="0"/>
    <n v="76"/>
    <x v="0"/>
    <n v="0"/>
    <n v="1"/>
    <x v="0"/>
    <n v="2712"/>
    <n v="1"/>
    <n v="32"/>
    <x v="0"/>
    <x v="0"/>
    <s v="Yes"/>
    <x v="0"/>
    <x v="0"/>
    <x v="0"/>
    <n v="85.3"/>
    <n v="4248.3"/>
    <s v="Competitor"/>
    <x v="0"/>
  </r>
  <r>
    <x v="239"/>
    <d v="2022-06-13T00:00:00"/>
    <x v="1"/>
    <n v="67"/>
    <x v="1"/>
    <n v="0"/>
    <n v="1"/>
    <x v="0"/>
    <n v="3110"/>
    <n v="0"/>
    <n v="38"/>
    <x v="0"/>
    <x v="0"/>
    <s v="Yes"/>
    <x v="2"/>
    <x v="0"/>
    <x v="2"/>
    <n v="57.15"/>
    <n v="3242.45"/>
    <s v="Attitude"/>
    <x v="3"/>
  </r>
  <r>
    <x v="240"/>
    <d v="2023-12-23T00:00:00"/>
    <x v="1"/>
    <n v="67"/>
    <x v="1"/>
    <n v="0"/>
    <n v="1"/>
    <x v="0"/>
    <n v="3336"/>
    <n v="0"/>
    <n v="20"/>
    <x v="3"/>
    <x v="0"/>
    <s v="Yes"/>
    <x v="0"/>
    <x v="0"/>
    <x v="2"/>
    <n v="85.8"/>
    <n v="2313.3000000000002"/>
    <s v="Price"/>
    <x v="4"/>
  </r>
  <r>
    <x v="241"/>
    <d v="2023-05-25T00:00:00"/>
    <x v="0"/>
    <n v="70"/>
    <x v="0"/>
    <n v="0"/>
    <n v="1"/>
    <x v="0"/>
    <n v="2999"/>
    <n v="1"/>
    <n v="27"/>
    <x v="0"/>
    <x v="0"/>
    <s v="Yes"/>
    <x v="0"/>
    <x v="0"/>
    <x v="0"/>
    <n v="95.55"/>
    <n v="3576.43"/>
    <s v="Dissatisfaction"/>
    <x v="7"/>
  </r>
  <r>
    <x v="242"/>
    <d v="2023-01-01T00:00:00"/>
    <x v="1"/>
    <n v="70"/>
    <x v="1"/>
    <n v="0"/>
    <n v="1"/>
    <x v="0"/>
    <n v="2560"/>
    <n v="0"/>
    <n v="31"/>
    <x v="0"/>
    <x v="0"/>
    <s v="Yes"/>
    <x v="0"/>
    <x v="0"/>
    <x v="0"/>
    <n v="73.900000000000006"/>
    <n v="2695.48"/>
    <s v="Attitude"/>
    <x v="3"/>
  </r>
  <r>
    <x v="243"/>
    <d v="2025-01-22T00:00:00"/>
    <x v="0"/>
    <n v="78"/>
    <x v="0"/>
    <n v="0"/>
    <n v="1"/>
    <x v="0"/>
    <n v="3591"/>
    <n v="0"/>
    <n v="7"/>
    <x v="0"/>
    <x v="0"/>
    <s v="Yes"/>
    <x v="0"/>
    <x v="0"/>
    <x v="2"/>
    <n v="94.7"/>
    <n v="741"/>
    <s v="Attitude"/>
    <x v="1"/>
  </r>
  <r>
    <x v="244"/>
    <d v="2023-05-06T00:00:00"/>
    <x v="1"/>
    <n v="73"/>
    <x v="0"/>
    <n v="0"/>
    <n v="1"/>
    <x v="0"/>
    <n v="3444"/>
    <n v="5"/>
    <n v="27"/>
    <x v="1"/>
    <x v="0"/>
    <s v="Yes"/>
    <x v="0"/>
    <x v="0"/>
    <x v="0"/>
    <n v="104.3"/>
    <n v="3142.88"/>
    <s v="Competitor"/>
    <x v="6"/>
  </r>
  <r>
    <x v="245"/>
    <d v="2023-10-09T00:00:00"/>
    <x v="0"/>
    <n v="80"/>
    <x v="0"/>
    <n v="2"/>
    <n v="1"/>
    <x v="0"/>
    <n v="2061"/>
    <n v="5"/>
    <n v="22"/>
    <x v="0"/>
    <x v="2"/>
    <s v="Yes"/>
    <x v="3"/>
    <x v="0"/>
    <x v="3"/>
    <n v="40.049999999999997"/>
    <n v="880.2"/>
    <s v="Other"/>
    <x v="12"/>
  </r>
  <r>
    <x v="246"/>
    <d v="2021-01-21T00:00:00"/>
    <x v="0"/>
    <n v="37"/>
    <x v="0"/>
    <n v="1"/>
    <n v="1"/>
    <x v="0"/>
    <n v="5154"/>
    <n v="0"/>
    <n v="55"/>
    <x v="0"/>
    <x v="0"/>
    <s v="Yes"/>
    <x v="0"/>
    <x v="0"/>
    <x v="0"/>
    <n v="96.75"/>
    <n v="7937.2"/>
    <s v="Price"/>
    <x v="17"/>
  </r>
  <r>
    <x v="247"/>
    <d v="2025-04-11T00:00:00"/>
    <x v="1"/>
    <n v="42"/>
    <x v="1"/>
    <n v="1"/>
    <n v="1"/>
    <x v="0"/>
    <n v="4287"/>
    <n v="0"/>
    <n v="4"/>
    <x v="2"/>
    <x v="0"/>
    <s v="Yes"/>
    <x v="0"/>
    <x v="0"/>
    <x v="0"/>
    <n v="70.900000000000006"/>
    <n v="398.26"/>
    <s v="Dissatisfaction"/>
    <x v="5"/>
  </r>
  <r>
    <x v="248"/>
    <d v="2025-06-15T00:00:00"/>
    <x v="1"/>
    <n v="47"/>
    <x v="0"/>
    <n v="0"/>
    <n v="1"/>
    <x v="0"/>
    <n v="5687"/>
    <n v="1"/>
    <n v="2"/>
    <x v="0"/>
    <x v="0"/>
    <s v="Yes"/>
    <x v="0"/>
    <x v="0"/>
    <x v="0"/>
    <n v="70.400000000000006"/>
    <n v="239.61"/>
    <s v="Dissatisfaction"/>
    <x v="13"/>
  </r>
  <r>
    <x v="249"/>
    <d v="2024-07-22T00:00:00"/>
    <x v="0"/>
    <n v="54"/>
    <x v="0"/>
    <n v="0"/>
    <n v="1"/>
    <x v="0"/>
    <n v="5295"/>
    <n v="4"/>
    <n v="13"/>
    <x v="3"/>
    <x v="0"/>
    <s v="Yes"/>
    <x v="0"/>
    <x v="0"/>
    <x v="3"/>
    <n v="96.65"/>
    <n v="1755.65"/>
    <s v="Competitor"/>
    <x v="0"/>
  </r>
  <r>
    <x v="250"/>
    <d v="2023-06-19T00:00:00"/>
    <x v="1"/>
    <n v="47"/>
    <x v="0"/>
    <n v="0"/>
    <n v="1"/>
    <x v="0"/>
    <n v="2641"/>
    <n v="1"/>
    <n v="26"/>
    <x v="0"/>
    <x v="0"/>
    <s v="Yes"/>
    <x v="0"/>
    <x v="0"/>
    <x v="0"/>
    <n v="90.8"/>
    <n v="2761.42"/>
    <s v="Other"/>
    <x v="2"/>
  </r>
  <r>
    <x v="251"/>
    <d v="2023-07-21T00:00:00"/>
    <x v="0"/>
    <n v="52"/>
    <x v="1"/>
    <n v="0"/>
    <n v="1"/>
    <x v="0"/>
    <n v="4881"/>
    <n v="0"/>
    <n v="25"/>
    <x v="0"/>
    <x v="0"/>
    <s v="Yes"/>
    <x v="0"/>
    <x v="0"/>
    <x v="2"/>
    <n v="70.95"/>
    <n v="2410.1"/>
    <s v="Dissatisfaction"/>
    <x v="5"/>
  </r>
  <r>
    <x v="252"/>
    <d v="2025-01-16T00:00:00"/>
    <x v="1"/>
    <n v="35"/>
    <x v="1"/>
    <n v="0"/>
    <n v="1"/>
    <x v="0"/>
    <n v="2872"/>
    <n v="0"/>
    <n v="7"/>
    <x v="0"/>
    <x v="0"/>
    <s v="Yes"/>
    <x v="0"/>
    <x v="0"/>
    <x v="2"/>
    <n v="75.45"/>
    <n v="607.45000000000005"/>
    <s v="Competitor"/>
    <x v="0"/>
  </r>
  <r>
    <x v="253"/>
    <d v="2021-04-24T00:00:00"/>
    <x v="0"/>
    <n v="40"/>
    <x v="0"/>
    <n v="0"/>
    <n v="1"/>
    <x v="0"/>
    <n v="6216"/>
    <n v="1"/>
    <n v="52"/>
    <x v="0"/>
    <x v="0"/>
    <s v="Yes"/>
    <x v="0"/>
    <x v="0"/>
    <x v="0"/>
    <n v="84.1"/>
    <n v="6343.89"/>
    <s v="Competitor"/>
    <x v="0"/>
  </r>
  <r>
    <x v="254"/>
    <d v="2025-07-04T00:00:00"/>
    <x v="0"/>
    <n v="63"/>
    <x v="0"/>
    <n v="0"/>
    <n v="1"/>
    <x v="0"/>
    <n v="5861"/>
    <n v="1"/>
    <n v="1"/>
    <x v="2"/>
    <x v="0"/>
    <s v="Yes"/>
    <x v="0"/>
    <x v="0"/>
    <x v="0"/>
    <n v="74.599999999999994"/>
    <n v="119.33"/>
    <s v="Competitor"/>
    <x v="6"/>
  </r>
  <r>
    <x v="255"/>
    <d v="2024-12-10T00:00:00"/>
    <x v="0"/>
    <n v="30"/>
    <x v="1"/>
    <n v="0"/>
    <n v="1"/>
    <x v="0"/>
    <n v="2899"/>
    <n v="0"/>
    <n v="8"/>
    <x v="0"/>
    <x v="0"/>
    <s v="Yes"/>
    <x v="0"/>
    <x v="0"/>
    <x v="2"/>
    <n v="70.099999999999994"/>
    <n v="665.67"/>
    <s v="Competitor"/>
    <x v="8"/>
  </r>
  <r>
    <x v="256"/>
    <d v="2025-04-19T00:00:00"/>
    <x v="0"/>
    <n v="62"/>
    <x v="1"/>
    <n v="0"/>
    <n v="1"/>
    <x v="0"/>
    <n v="3685"/>
    <n v="0"/>
    <n v="4"/>
    <x v="0"/>
    <x v="0"/>
    <s v="Yes"/>
    <x v="0"/>
    <x v="0"/>
    <x v="0"/>
    <n v="76.05"/>
    <n v="488.66"/>
    <s v="Price"/>
    <x v="17"/>
  </r>
  <r>
    <x v="257"/>
    <d v="2024-02-19T00:00:00"/>
    <x v="0"/>
    <n v="31"/>
    <x v="1"/>
    <n v="0"/>
    <n v="1"/>
    <x v="0"/>
    <n v="4028"/>
    <n v="0"/>
    <n v="18"/>
    <x v="0"/>
    <x v="0"/>
    <s v="Yes"/>
    <x v="2"/>
    <x v="0"/>
    <x v="0"/>
    <n v="49.4"/>
    <n v="1250.28"/>
    <s v="Other"/>
    <x v="18"/>
  </r>
  <r>
    <x v="258"/>
    <d v="2024-09-19T00:00:00"/>
    <x v="0"/>
    <n v="30"/>
    <x v="1"/>
    <n v="0"/>
    <n v="1"/>
    <x v="0"/>
    <n v="4509"/>
    <n v="0"/>
    <n v="11"/>
    <x v="0"/>
    <x v="0"/>
    <s v="Yes"/>
    <x v="0"/>
    <x v="0"/>
    <x v="0"/>
    <n v="73.5"/>
    <n v="1219.43"/>
    <s v="Competitor"/>
    <x v="6"/>
  </r>
  <r>
    <x v="259"/>
    <d v="2025-07-06T00:00:00"/>
    <x v="1"/>
    <n v="23"/>
    <x v="1"/>
    <n v="0"/>
    <n v="1"/>
    <x v="0"/>
    <n v="4692"/>
    <n v="0"/>
    <n v="1"/>
    <x v="2"/>
    <x v="0"/>
    <s v="Yes"/>
    <x v="0"/>
    <x v="0"/>
    <x v="0"/>
    <n v="74.7"/>
    <n v="118.81"/>
    <s v="Competitor"/>
    <x v="9"/>
  </r>
  <r>
    <x v="260"/>
    <d v="2022-08-19T00:00:00"/>
    <x v="1"/>
    <n v="54"/>
    <x v="1"/>
    <n v="0"/>
    <n v="1"/>
    <x v="0"/>
    <n v="4188"/>
    <n v="0"/>
    <n v="36"/>
    <x v="0"/>
    <x v="0"/>
    <s v="Yes"/>
    <x v="0"/>
    <x v="0"/>
    <x v="0"/>
    <n v="99.15"/>
    <n v="4126.2"/>
    <s v="Competitor"/>
    <x v="0"/>
  </r>
  <r>
    <x v="261"/>
    <d v="2025-01-03T00:00:00"/>
    <x v="0"/>
    <n v="24"/>
    <x v="0"/>
    <n v="0"/>
    <n v="1"/>
    <x v="0"/>
    <n v="5651"/>
    <n v="4"/>
    <n v="7"/>
    <x v="2"/>
    <x v="0"/>
    <s v="Yes"/>
    <x v="2"/>
    <x v="3"/>
    <x v="0"/>
    <n v="49.75"/>
    <n v="584.28"/>
    <s v="Competitor"/>
    <x v="8"/>
  </r>
  <r>
    <x v="262"/>
    <d v="2024-09-03T00:00:00"/>
    <x v="0"/>
    <n v="42"/>
    <x v="0"/>
    <n v="0"/>
    <n v="1"/>
    <x v="0"/>
    <n v="5119"/>
    <n v="3"/>
    <n v="11"/>
    <x v="3"/>
    <x v="0"/>
    <s v="Yes"/>
    <x v="0"/>
    <x v="0"/>
    <x v="0"/>
    <n v="80.5"/>
    <n v="1023.4"/>
    <s v="Dissatisfaction"/>
    <x v="5"/>
  </r>
  <r>
    <x v="263"/>
    <d v="2024-07-05T00:00:00"/>
    <x v="1"/>
    <n v="42"/>
    <x v="1"/>
    <n v="0"/>
    <n v="1"/>
    <x v="0"/>
    <n v="2226"/>
    <n v="0"/>
    <n v="13"/>
    <x v="3"/>
    <x v="0"/>
    <s v="Yes"/>
    <x v="0"/>
    <x v="0"/>
    <x v="0"/>
    <n v="89.4"/>
    <n v="1244.02"/>
    <s v="Competitor"/>
    <x v="0"/>
  </r>
  <r>
    <x v="264"/>
    <d v="2024-04-08T00:00:00"/>
    <x v="1"/>
    <n v="40"/>
    <x v="1"/>
    <n v="0"/>
    <n v="1"/>
    <x v="0"/>
    <n v="5497"/>
    <n v="0"/>
    <n v="16"/>
    <x v="0"/>
    <x v="0"/>
    <s v="Yes"/>
    <x v="0"/>
    <x v="0"/>
    <x v="2"/>
    <n v="93.2"/>
    <n v="2190.16"/>
    <s v="Competitor"/>
    <x v="6"/>
  </r>
  <r>
    <x v="265"/>
    <d v="2024-07-10T00:00:00"/>
    <x v="1"/>
    <n v="26"/>
    <x v="0"/>
    <n v="0"/>
    <n v="1"/>
    <x v="0"/>
    <n v="2973"/>
    <n v="1"/>
    <n v="13"/>
    <x v="0"/>
    <x v="0"/>
    <s v="Yes"/>
    <x v="0"/>
    <x v="0"/>
    <x v="0"/>
    <n v="94.1"/>
    <n v="1781.88"/>
    <s v="Other"/>
    <x v="2"/>
  </r>
  <r>
    <x v="266"/>
    <d v="2021-02-26T00:00:00"/>
    <x v="1"/>
    <n v="38"/>
    <x v="1"/>
    <n v="0"/>
    <n v="1"/>
    <x v="0"/>
    <n v="5763"/>
    <n v="0"/>
    <n v="54"/>
    <x v="0"/>
    <x v="0"/>
    <s v="Yes"/>
    <x v="0"/>
    <x v="0"/>
    <x v="0"/>
    <n v="100.1"/>
    <n v="7699.72"/>
    <s v="Dissatisfaction"/>
    <x v="7"/>
  </r>
  <r>
    <x v="267"/>
    <d v="2024-07-15T00:00:00"/>
    <x v="0"/>
    <n v="68"/>
    <x v="1"/>
    <n v="0"/>
    <n v="1"/>
    <x v="0"/>
    <n v="5394"/>
    <n v="0"/>
    <n v="13"/>
    <x v="0"/>
    <x v="0"/>
    <s v="Yes"/>
    <x v="0"/>
    <x v="0"/>
    <x v="0"/>
    <n v="90.5"/>
    <n v="1650.74"/>
    <s v="Competitor"/>
    <x v="0"/>
  </r>
  <r>
    <x v="268"/>
    <d v="2022-03-18T00:00:00"/>
    <x v="0"/>
    <n v="78"/>
    <x v="0"/>
    <n v="0"/>
    <n v="1"/>
    <x v="0"/>
    <n v="4726"/>
    <n v="0"/>
    <n v="41"/>
    <x v="0"/>
    <x v="0"/>
    <s v="Yes"/>
    <x v="0"/>
    <x v="0"/>
    <x v="0"/>
    <n v="99.8"/>
    <n v="5175.38"/>
    <s v="Dissatisfaction"/>
    <x v="5"/>
  </r>
  <r>
    <x v="269"/>
    <d v="2025-07-01T00:00:00"/>
    <x v="1"/>
    <n v="73"/>
    <x v="0"/>
    <n v="0"/>
    <n v="1"/>
    <x v="0"/>
    <n v="4989"/>
    <n v="1"/>
    <n v="1"/>
    <x v="2"/>
    <x v="0"/>
    <s v="Yes"/>
    <x v="3"/>
    <x v="0"/>
    <x v="0"/>
    <n v="49.55"/>
    <n v="73.790000000000006"/>
    <s v="Dissatisfaction"/>
    <x v="15"/>
  </r>
  <r>
    <x v="270"/>
    <d v="2024-05-24T00:00:00"/>
    <x v="0"/>
    <n v="75"/>
    <x v="1"/>
    <n v="0"/>
    <n v="1"/>
    <x v="0"/>
    <n v="4958"/>
    <n v="0"/>
    <n v="15"/>
    <x v="0"/>
    <x v="0"/>
    <s v="Yes"/>
    <x v="0"/>
    <x v="0"/>
    <x v="0"/>
    <n v="80.2"/>
    <n v="1398.45"/>
    <s v="Competitor"/>
    <x v="8"/>
  </r>
  <r>
    <x v="271"/>
    <d v="2025-07-16T00:00:00"/>
    <x v="1"/>
    <n v="72"/>
    <x v="1"/>
    <n v="0"/>
    <n v="1"/>
    <x v="0"/>
    <n v="4116"/>
    <n v="0"/>
    <n v="1"/>
    <x v="0"/>
    <x v="0"/>
    <s v="Yes"/>
    <x v="0"/>
    <x v="0"/>
    <x v="0"/>
    <n v="73"/>
    <n v="93.55"/>
    <s v="Competitor"/>
    <x v="9"/>
  </r>
  <r>
    <x v="272"/>
    <d v="2025-05-22T00:00:00"/>
    <x v="0"/>
    <n v="21"/>
    <x v="1"/>
    <n v="2"/>
    <n v="1"/>
    <x v="0"/>
    <n v="4415"/>
    <n v="0"/>
    <n v="3"/>
    <x v="2"/>
    <x v="0"/>
    <s v="Yes"/>
    <x v="0"/>
    <x v="0"/>
    <x v="0"/>
    <n v="74.400000000000006"/>
    <n v="264.61"/>
    <s v="Dissatisfaction"/>
    <x v="5"/>
  </r>
  <r>
    <x v="273"/>
    <d v="2025-07-24T00:00:00"/>
    <x v="0"/>
    <n v="26"/>
    <x v="1"/>
    <n v="0"/>
    <n v="1"/>
    <x v="0"/>
    <n v="2431"/>
    <n v="0"/>
    <n v="1"/>
    <x v="2"/>
    <x v="0"/>
    <s v="Yes"/>
    <x v="2"/>
    <x v="0"/>
    <x v="2"/>
    <n v="50.65"/>
    <n v="65.430000000000007"/>
    <s v="Competitor"/>
    <x v="6"/>
  </r>
  <r>
    <x v="274"/>
    <d v="2024-08-05T00:00:00"/>
    <x v="1"/>
    <n v="49"/>
    <x v="1"/>
    <n v="0"/>
    <n v="1"/>
    <x v="0"/>
    <n v="2538"/>
    <n v="0"/>
    <n v="12"/>
    <x v="3"/>
    <x v="0"/>
    <s v="Yes"/>
    <x v="0"/>
    <x v="0"/>
    <x v="0"/>
    <n v="99.7"/>
    <n v="1431.29"/>
    <s v="Price"/>
    <x v="10"/>
  </r>
  <r>
    <x v="275"/>
    <d v="2024-11-10T00:00:00"/>
    <x v="1"/>
    <n v="20"/>
    <x v="0"/>
    <n v="0"/>
    <n v="1"/>
    <x v="0"/>
    <n v="3983"/>
    <n v="1"/>
    <n v="9"/>
    <x v="2"/>
    <x v="0"/>
    <s v="Yes"/>
    <x v="3"/>
    <x v="0"/>
    <x v="3"/>
    <n v="65"/>
    <n v="720.2"/>
    <s v="Competitor"/>
    <x v="9"/>
  </r>
  <r>
    <x v="276"/>
    <d v="2024-10-08T00:00:00"/>
    <x v="0"/>
    <n v="53"/>
    <x v="1"/>
    <n v="0"/>
    <n v="1"/>
    <x v="0"/>
    <n v="5803"/>
    <n v="0"/>
    <n v="10"/>
    <x v="0"/>
    <x v="0"/>
    <s v="Yes"/>
    <x v="0"/>
    <x v="0"/>
    <x v="0"/>
    <n v="110.1"/>
    <n v="1223.5999999999999"/>
    <s v="Competitor"/>
    <x v="6"/>
  </r>
  <r>
    <x v="277"/>
    <d v="2024-11-11T00:00:00"/>
    <x v="1"/>
    <n v="23"/>
    <x v="1"/>
    <n v="0"/>
    <n v="1"/>
    <x v="0"/>
    <n v="5393"/>
    <n v="0"/>
    <n v="9"/>
    <x v="0"/>
    <x v="0"/>
    <s v="Yes"/>
    <x v="0"/>
    <x v="0"/>
    <x v="2"/>
    <n v="74.25"/>
    <n v="764.39"/>
    <s v="Attitude"/>
    <x v="3"/>
  </r>
  <r>
    <x v="278"/>
    <d v="2022-06-18T00:00:00"/>
    <x v="0"/>
    <n v="30"/>
    <x v="1"/>
    <n v="0"/>
    <n v="1"/>
    <x v="0"/>
    <n v="5274"/>
    <n v="0"/>
    <n v="38"/>
    <x v="1"/>
    <x v="0"/>
    <s v="Yes"/>
    <x v="0"/>
    <x v="0"/>
    <x v="0"/>
    <n v="99.25"/>
    <n v="4965.41"/>
    <s v="Competitor"/>
    <x v="0"/>
  </r>
  <r>
    <x v="279"/>
    <d v="2024-09-02T00:00:00"/>
    <x v="0"/>
    <n v="41"/>
    <x v="1"/>
    <n v="0"/>
    <n v="1"/>
    <x v="0"/>
    <n v="4251"/>
    <n v="0"/>
    <n v="11"/>
    <x v="0"/>
    <x v="0"/>
    <s v="Yes"/>
    <x v="0"/>
    <x v="0"/>
    <x v="0"/>
    <n v="74.95"/>
    <n v="1093.1400000000001"/>
    <s v="Attitude"/>
    <x v="3"/>
  </r>
  <r>
    <x v="280"/>
    <d v="2025-07-26T00:00:00"/>
    <x v="1"/>
    <n v="47"/>
    <x v="0"/>
    <n v="3"/>
    <n v="1"/>
    <x v="0"/>
    <n v="2398"/>
    <n v="0"/>
    <n v="1"/>
    <x v="0"/>
    <x v="0"/>
    <s v="No"/>
    <x v="1"/>
    <x v="0"/>
    <x v="3"/>
    <n v="20.5"/>
    <n v="55.07"/>
    <s v="Price"/>
    <x v="17"/>
  </r>
  <r>
    <x v="281"/>
    <d v="2023-10-03T00:00:00"/>
    <x v="0"/>
    <n v="49"/>
    <x v="0"/>
    <n v="0"/>
    <n v="1"/>
    <x v="0"/>
    <n v="3378"/>
    <n v="1"/>
    <n v="22"/>
    <x v="0"/>
    <x v="0"/>
    <s v="Yes"/>
    <x v="3"/>
    <x v="3"/>
    <x v="0"/>
    <n v="67.5"/>
    <n v="1979.65"/>
    <s v="Other"/>
    <x v="2"/>
  </r>
  <r>
    <x v="282"/>
    <d v="2024-08-10T00:00:00"/>
    <x v="0"/>
    <n v="44"/>
    <x v="1"/>
    <n v="0"/>
    <n v="1"/>
    <x v="0"/>
    <n v="2850"/>
    <n v="0"/>
    <n v="12"/>
    <x v="3"/>
    <x v="0"/>
    <s v="Yes"/>
    <x v="0"/>
    <x v="0"/>
    <x v="0"/>
    <n v="81.7"/>
    <n v="1079.1600000000001"/>
    <s v="Dissatisfaction"/>
    <x v="16"/>
  </r>
  <r>
    <x v="283"/>
    <d v="2025-07-18T00:00:00"/>
    <x v="0"/>
    <n v="52"/>
    <x v="0"/>
    <n v="3"/>
    <n v="1"/>
    <x v="0"/>
    <n v="4860"/>
    <n v="1"/>
    <n v="1"/>
    <x v="0"/>
    <x v="0"/>
    <s v="No"/>
    <x v="1"/>
    <x v="0"/>
    <x v="0"/>
    <n v="19.95"/>
    <n v="27.98"/>
    <s v="Price"/>
    <x v="17"/>
  </r>
  <r>
    <x v="284"/>
    <d v="2023-09-11T00:00:00"/>
    <x v="0"/>
    <n v="33"/>
    <x v="0"/>
    <n v="0"/>
    <n v="1"/>
    <x v="0"/>
    <n v="5338"/>
    <n v="1"/>
    <n v="23"/>
    <x v="3"/>
    <x v="0"/>
    <s v="Yes"/>
    <x v="0"/>
    <x v="0"/>
    <x v="0"/>
    <n v="99.25"/>
    <n v="2628"/>
    <s v="Dissatisfaction"/>
    <x v="7"/>
  </r>
  <r>
    <x v="285"/>
    <d v="2024-10-20T00:00:00"/>
    <x v="1"/>
    <n v="60"/>
    <x v="1"/>
    <n v="0"/>
    <n v="1"/>
    <x v="0"/>
    <n v="3740"/>
    <n v="0"/>
    <n v="10"/>
    <x v="0"/>
    <x v="0"/>
    <s v="Yes"/>
    <x v="0"/>
    <x v="0"/>
    <x v="0"/>
    <n v="80.05"/>
    <n v="1327.7"/>
    <s v="Competitor"/>
    <x v="8"/>
  </r>
  <r>
    <x v="286"/>
    <d v="2022-05-26T00:00:00"/>
    <x v="0"/>
    <n v="42"/>
    <x v="0"/>
    <n v="0"/>
    <n v="1"/>
    <x v="0"/>
    <n v="2704"/>
    <n v="1"/>
    <n v="39"/>
    <x v="0"/>
    <x v="0"/>
    <s v="Yes"/>
    <x v="2"/>
    <x v="3"/>
    <x v="2"/>
    <n v="80"/>
    <n v="4575.25"/>
    <s v="Other"/>
    <x v="12"/>
  </r>
  <r>
    <x v="287"/>
    <d v="2025-05-03T00:00:00"/>
    <x v="1"/>
    <n v="62"/>
    <x v="1"/>
    <n v="0"/>
    <n v="1"/>
    <x v="0"/>
    <n v="2088"/>
    <n v="0"/>
    <n v="3"/>
    <x v="0"/>
    <x v="2"/>
    <s v="Yes"/>
    <x v="2"/>
    <x v="0"/>
    <x v="0"/>
    <n v="25.25"/>
    <n v="58.9"/>
    <s v="Competitor"/>
    <x v="0"/>
  </r>
  <r>
    <x v="288"/>
    <d v="2024-01-19T00:00:00"/>
    <x v="0"/>
    <n v="54"/>
    <x v="1"/>
    <n v="0"/>
    <n v="1"/>
    <x v="0"/>
    <n v="3670"/>
    <n v="0"/>
    <n v="19"/>
    <x v="3"/>
    <x v="0"/>
    <s v="Yes"/>
    <x v="0"/>
    <x v="0"/>
    <x v="0"/>
    <n v="99.95"/>
    <n v="1973.36"/>
    <s v="Competitor"/>
    <x v="0"/>
  </r>
  <r>
    <x v="289"/>
    <d v="2025-05-13T00:00:00"/>
    <x v="0"/>
    <n v="46"/>
    <x v="1"/>
    <n v="0"/>
    <n v="1"/>
    <x v="0"/>
    <n v="2734"/>
    <n v="0"/>
    <n v="3"/>
    <x v="2"/>
    <x v="2"/>
    <s v="Yes"/>
    <x v="3"/>
    <x v="0"/>
    <x v="0"/>
    <n v="29.6"/>
    <n v="79.45"/>
    <s v="Competitor"/>
    <x v="0"/>
  </r>
  <r>
    <x v="290"/>
    <d v="2025-05-22T00:00:00"/>
    <x v="1"/>
    <n v="51"/>
    <x v="1"/>
    <n v="0"/>
    <n v="1"/>
    <x v="0"/>
    <n v="2876"/>
    <n v="0"/>
    <n v="3"/>
    <x v="2"/>
    <x v="0"/>
    <s v="Yes"/>
    <x v="3"/>
    <x v="0"/>
    <x v="3"/>
    <n v="50.65"/>
    <n v="218.98"/>
    <s v="Dissatisfaction"/>
    <x v="11"/>
  </r>
  <r>
    <x v="291"/>
    <d v="2021-03-06T00:00:00"/>
    <x v="0"/>
    <n v="71"/>
    <x v="0"/>
    <n v="0"/>
    <n v="1"/>
    <x v="0"/>
    <n v="5271"/>
    <n v="1"/>
    <n v="53"/>
    <x v="0"/>
    <x v="0"/>
    <s v="Yes"/>
    <x v="3"/>
    <x v="3"/>
    <x v="0"/>
    <n v="60.05"/>
    <n v="4478.16"/>
    <s v="Other"/>
    <x v="12"/>
  </r>
  <r>
    <x v="292"/>
    <d v="2025-04-25T00:00:00"/>
    <x v="1"/>
    <n v="68"/>
    <x v="0"/>
    <n v="0"/>
    <n v="1"/>
    <x v="0"/>
    <n v="4708"/>
    <n v="1"/>
    <n v="4"/>
    <x v="0"/>
    <x v="0"/>
    <s v="Yes"/>
    <x v="0"/>
    <x v="0"/>
    <x v="0"/>
    <n v="99.6"/>
    <n v="397.5"/>
    <s v="Dissatisfaction"/>
    <x v="13"/>
  </r>
  <r>
    <x v="293"/>
    <d v="2024-10-12T00:00:00"/>
    <x v="0"/>
    <n v="72"/>
    <x v="0"/>
    <n v="0"/>
    <n v="1"/>
    <x v="0"/>
    <n v="2415"/>
    <n v="1"/>
    <n v="10"/>
    <x v="0"/>
    <x v="0"/>
    <s v="Yes"/>
    <x v="0"/>
    <x v="0"/>
    <x v="2"/>
    <n v="92.5"/>
    <n v="1145.3"/>
    <s v="Competitor"/>
    <x v="6"/>
  </r>
  <r>
    <x v="294"/>
    <d v="2023-05-20T00:00:00"/>
    <x v="1"/>
    <n v="72"/>
    <x v="0"/>
    <n v="0"/>
    <n v="1"/>
    <x v="0"/>
    <n v="4853"/>
    <n v="1"/>
    <n v="27"/>
    <x v="0"/>
    <x v="0"/>
    <s v="Yes"/>
    <x v="0"/>
    <x v="0"/>
    <x v="0"/>
    <n v="101.25"/>
    <n v="3991.59"/>
    <s v="Attitude"/>
    <x v="1"/>
  </r>
  <r>
    <x v="295"/>
    <d v="2021-09-05T00:00:00"/>
    <x v="0"/>
    <n v="61"/>
    <x v="0"/>
    <n v="1"/>
    <n v="1"/>
    <x v="0"/>
    <n v="5789"/>
    <n v="1"/>
    <n v="47"/>
    <x v="0"/>
    <x v="0"/>
    <s v="Yes"/>
    <x v="0"/>
    <x v="0"/>
    <x v="0"/>
    <n v="99.35"/>
    <n v="6222.6"/>
    <s v="Competitor"/>
    <x v="0"/>
  </r>
  <r>
    <x v="296"/>
    <d v="2025-07-22T00:00:00"/>
    <x v="0"/>
    <n v="37"/>
    <x v="1"/>
    <n v="0"/>
    <n v="1"/>
    <x v="0"/>
    <n v="5687"/>
    <n v="0"/>
    <n v="1"/>
    <x v="0"/>
    <x v="0"/>
    <s v="Yes"/>
    <x v="2"/>
    <x v="0"/>
    <x v="2"/>
    <n v="48.55"/>
    <n v="59.9"/>
    <s v="Attitude"/>
    <x v="3"/>
  </r>
  <r>
    <x v="297"/>
    <d v="2023-08-03T00:00:00"/>
    <x v="0"/>
    <n v="52"/>
    <x v="1"/>
    <n v="0"/>
    <n v="1"/>
    <x v="0"/>
    <n v="4418"/>
    <n v="0"/>
    <n v="24"/>
    <x v="1"/>
    <x v="0"/>
    <s v="Yes"/>
    <x v="0"/>
    <x v="0"/>
    <x v="0"/>
    <n v="80.25"/>
    <n v="3044.7"/>
    <s v="Competitor"/>
    <x v="0"/>
  </r>
  <r>
    <x v="298"/>
    <d v="2025-06-12T00:00:00"/>
    <x v="1"/>
    <n v="28"/>
    <x v="0"/>
    <n v="0"/>
    <n v="1"/>
    <x v="0"/>
    <n v="4263"/>
    <n v="1"/>
    <n v="2"/>
    <x v="0"/>
    <x v="0"/>
    <s v="Yes"/>
    <x v="0"/>
    <x v="0"/>
    <x v="0"/>
    <n v="74.400000000000006"/>
    <n v="158.97999999999999"/>
    <s v="Attitude"/>
    <x v="3"/>
  </r>
  <r>
    <x v="299"/>
    <d v="2024-05-22T00:00:00"/>
    <x v="0"/>
    <n v="49"/>
    <x v="1"/>
    <n v="0"/>
    <n v="1"/>
    <x v="0"/>
    <n v="5264"/>
    <n v="0"/>
    <n v="15"/>
    <x v="0"/>
    <x v="0"/>
    <s v="Yes"/>
    <x v="0"/>
    <x v="0"/>
    <x v="0"/>
    <n v="93.35"/>
    <n v="2178.6"/>
    <s v="Competitor"/>
    <x v="0"/>
  </r>
  <r>
    <x v="300"/>
    <d v="2025-05-03T00:00:00"/>
    <x v="1"/>
    <n v="55"/>
    <x v="1"/>
    <n v="0"/>
    <n v="1"/>
    <x v="0"/>
    <n v="5861"/>
    <n v="0"/>
    <n v="3"/>
    <x v="2"/>
    <x v="0"/>
    <s v="Yes"/>
    <x v="3"/>
    <x v="0"/>
    <x v="0"/>
    <n v="95.1"/>
    <n v="450.26"/>
    <s v="Competitor"/>
    <x v="0"/>
  </r>
  <r>
    <x v="301"/>
    <d v="2024-03-25T00:00:00"/>
    <x v="0"/>
    <n v="41"/>
    <x v="0"/>
    <n v="0"/>
    <n v="1"/>
    <x v="0"/>
    <n v="5174"/>
    <n v="1"/>
    <n v="17"/>
    <x v="0"/>
    <x v="0"/>
    <s v="Yes"/>
    <x v="0"/>
    <x v="0"/>
    <x v="0"/>
    <n v="80.849999999999994"/>
    <n v="1683.22"/>
    <s v="Competitor"/>
    <x v="0"/>
  </r>
  <r>
    <x v="302"/>
    <d v="2023-10-18T00:00:00"/>
    <x v="0"/>
    <n v="44"/>
    <x v="1"/>
    <n v="0"/>
    <n v="1"/>
    <x v="0"/>
    <n v="4694"/>
    <n v="0"/>
    <n v="22"/>
    <x v="3"/>
    <x v="0"/>
    <s v="Yes"/>
    <x v="0"/>
    <x v="0"/>
    <x v="0"/>
    <n v="101.35"/>
    <n v="2544.36"/>
    <s v="Price"/>
    <x v="14"/>
  </r>
  <r>
    <x v="303"/>
    <d v="2023-01-02T00:00:00"/>
    <x v="0"/>
    <n v="41"/>
    <x v="0"/>
    <n v="3"/>
    <n v="1"/>
    <x v="0"/>
    <n v="2067"/>
    <n v="1"/>
    <n v="31"/>
    <x v="0"/>
    <x v="2"/>
    <s v="Yes"/>
    <x v="2"/>
    <x v="0"/>
    <x v="0"/>
    <n v="35.4"/>
    <n v="1077.5"/>
    <s v="Attitude"/>
    <x v="1"/>
  </r>
  <r>
    <x v="304"/>
    <d v="2021-02-14T00:00:00"/>
    <x v="0"/>
    <n v="47"/>
    <x v="0"/>
    <n v="0"/>
    <n v="1"/>
    <x v="0"/>
    <n v="4019"/>
    <n v="1"/>
    <n v="54"/>
    <x v="0"/>
    <x v="0"/>
    <s v="Yes"/>
    <x v="0"/>
    <x v="0"/>
    <x v="0"/>
    <n v="104.3"/>
    <n v="7181.54"/>
    <s v="Competitor"/>
    <x v="9"/>
  </r>
  <r>
    <x v="305"/>
    <d v="2024-12-21T00:00:00"/>
    <x v="0"/>
    <n v="47"/>
    <x v="0"/>
    <n v="1"/>
    <n v="1"/>
    <x v="0"/>
    <n v="3758"/>
    <n v="1"/>
    <n v="8"/>
    <x v="2"/>
    <x v="0"/>
    <s v="Yes"/>
    <x v="2"/>
    <x v="0"/>
    <x v="0"/>
    <n v="51.05"/>
    <n v="445.85"/>
    <s v="Dissatisfaction"/>
    <x v="5"/>
  </r>
  <r>
    <x v="306"/>
    <d v="2025-07-05T00:00:00"/>
    <x v="0"/>
    <n v="64"/>
    <x v="1"/>
    <n v="0"/>
    <n v="1"/>
    <x v="0"/>
    <n v="3096"/>
    <n v="0"/>
    <n v="1"/>
    <x v="0"/>
    <x v="0"/>
    <s v="Yes"/>
    <x v="0"/>
    <x v="0"/>
    <x v="2"/>
    <n v="80.849999999999994"/>
    <n v="95.76"/>
    <s v="Competitor"/>
    <x v="0"/>
  </r>
  <r>
    <x v="307"/>
    <d v="2024-04-14T00:00:00"/>
    <x v="0"/>
    <n v="32"/>
    <x v="0"/>
    <n v="0"/>
    <n v="1"/>
    <x v="0"/>
    <n v="3226"/>
    <n v="1"/>
    <n v="16"/>
    <x v="0"/>
    <x v="0"/>
    <s v="Yes"/>
    <x v="0"/>
    <x v="0"/>
    <x v="0"/>
    <n v="73.849999999999994"/>
    <n v="1571.56"/>
    <s v="Other"/>
    <x v="2"/>
  </r>
  <r>
    <x v="308"/>
    <d v="2025-06-05T00:00:00"/>
    <x v="0"/>
    <n v="22"/>
    <x v="1"/>
    <n v="0"/>
    <n v="1"/>
    <x v="0"/>
    <n v="4810"/>
    <n v="0"/>
    <n v="2"/>
    <x v="2"/>
    <x v="2"/>
    <s v="Yes"/>
    <x v="3"/>
    <x v="0"/>
    <x v="0"/>
    <n v="25.05"/>
    <n v="56.35"/>
    <s v="Dissatisfaction"/>
    <x v="5"/>
  </r>
  <r>
    <x v="309"/>
    <d v="2025-04-23T00:00:00"/>
    <x v="0"/>
    <n v="27"/>
    <x v="1"/>
    <n v="0"/>
    <n v="1"/>
    <x v="0"/>
    <n v="4669"/>
    <n v="0"/>
    <n v="4"/>
    <x v="2"/>
    <x v="0"/>
    <s v="Yes"/>
    <x v="0"/>
    <x v="0"/>
    <x v="0"/>
    <n v="79.900000000000006"/>
    <n v="496.54"/>
    <s v="Competitor"/>
    <x v="0"/>
  </r>
  <r>
    <x v="310"/>
    <d v="2020-01-11T00:00:00"/>
    <x v="0"/>
    <n v="49"/>
    <x v="0"/>
    <n v="0"/>
    <n v="1"/>
    <x v="0"/>
    <n v="6289"/>
    <n v="0"/>
    <n v="67"/>
    <x v="0"/>
    <x v="0"/>
    <s v="Yes"/>
    <x v="2"/>
    <x v="2"/>
    <x v="0"/>
    <n v="79.7"/>
    <n v="8158.99"/>
    <s v="Price"/>
    <x v="4"/>
  </r>
  <r>
    <x v="311"/>
    <d v="2024-10-13T00:00:00"/>
    <x v="1"/>
    <n v="41"/>
    <x v="1"/>
    <n v="0"/>
    <n v="1"/>
    <x v="0"/>
    <n v="4001"/>
    <n v="0"/>
    <n v="10"/>
    <x v="0"/>
    <x v="0"/>
    <s v="Yes"/>
    <x v="0"/>
    <x v="0"/>
    <x v="0"/>
    <n v="100.6"/>
    <n v="1512.3"/>
    <s v="Competitor"/>
    <x v="9"/>
  </r>
  <r>
    <x v="312"/>
    <d v="2025-03-17T00:00:00"/>
    <x v="0"/>
    <n v="43"/>
    <x v="0"/>
    <n v="0"/>
    <n v="1"/>
    <x v="0"/>
    <n v="4580"/>
    <n v="1"/>
    <n v="5"/>
    <x v="0"/>
    <x v="0"/>
    <s v="Yes"/>
    <x v="0"/>
    <x v="0"/>
    <x v="0"/>
    <n v="94.45"/>
    <n v="694.9"/>
    <s v="Competitor"/>
    <x v="0"/>
  </r>
  <r>
    <x v="313"/>
    <d v="2025-07-25T00:00:00"/>
    <x v="0"/>
    <n v="25"/>
    <x v="1"/>
    <n v="0"/>
    <n v="1"/>
    <x v="0"/>
    <n v="3086"/>
    <n v="0"/>
    <n v="1"/>
    <x v="0"/>
    <x v="0"/>
    <s v="Yes"/>
    <x v="0"/>
    <x v="0"/>
    <x v="0"/>
    <n v="84.85"/>
    <n v="120.92"/>
    <s v="Competitor"/>
    <x v="0"/>
  </r>
  <r>
    <x v="314"/>
    <d v="2025-05-16T00:00:00"/>
    <x v="1"/>
    <n v="29"/>
    <x v="1"/>
    <n v="0"/>
    <n v="1"/>
    <x v="0"/>
    <n v="5236"/>
    <n v="0"/>
    <n v="3"/>
    <x v="0"/>
    <x v="0"/>
    <s v="Yes"/>
    <x v="0"/>
    <x v="0"/>
    <x v="2"/>
    <n v="99"/>
    <n v="397.57"/>
    <s v="Competitor"/>
    <x v="8"/>
  </r>
  <r>
    <x v="315"/>
    <d v="2024-07-02T00:00:00"/>
    <x v="0"/>
    <n v="40"/>
    <x v="0"/>
    <n v="0"/>
    <n v="1"/>
    <x v="0"/>
    <n v="4745"/>
    <n v="5"/>
    <n v="13"/>
    <x v="3"/>
    <x v="0"/>
    <s v="Yes"/>
    <x v="0"/>
    <x v="0"/>
    <x v="0"/>
    <n v="84.05"/>
    <n v="1460.29"/>
    <s v="Competitor"/>
    <x v="8"/>
  </r>
  <r>
    <x v="316"/>
    <d v="2024-10-03T00:00:00"/>
    <x v="0"/>
    <n v="54"/>
    <x v="1"/>
    <n v="0"/>
    <n v="1"/>
    <x v="0"/>
    <n v="3492"/>
    <n v="0"/>
    <n v="10"/>
    <x v="3"/>
    <x v="0"/>
    <s v="Yes"/>
    <x v="0"/>
    <x v="0"/>
    <x v="0"/>
    <n v="80.7"/>
    <n v="971.08"/>
    <s v="Competitor"/>
    <x v="9"/>
  </r>
  <r>
    <x v="317"/>
    <d v="2025-02-10T00:00:00"/>
    <x v="1"/>
    <n v="50"/>
    <x v="1"/>
    <n v="0"/>
    <n v="1"/>
    <x v="0"/>
    <n v="5816"/>
    <n v="0"/>
    <n v="6"/>
    <x v="0"/>
    <x v="0"/>
    <s v="Yes"/>
    <x v="0"/>
    <x v="0"/>
    <x v="3"/>
    <n v="69.25"/>
    <n v="654.55999999999995"/>
    <s v="Competitor"/>
    <x v="6"/>
  </r>
  <r>
    <x v="318"/>
    <d v="2025-07-14T00:00:00"/>
    <x v="0"/>
    <n v="32"/>
    <x v="1"/>
    <n v="0"/>
    <n v="1"/>
    <x v="0"/>
    <n v="4390"/>
    <n v="0"/>
    <n v="1"/>
    <x v="0"/>
    <x v="0"/>
    <s v="Yes"/>
    <x v="0"/>
    <x v="0"/>
    <x v="0"/>
    <n v="101.45"/>
    <n v="111.83"/>
    <s v="Price"/>
    <x v="14"/>
  </r>
  <r>
    <x v="319"/>
    <d v="2024-07-19T00:00:00"/>
    <x v="1"/>
    <n v="27"/>
    <x v="1"/>
    <n v="0"/>
    <n v="1"/>
    <x v="0"/>
    <n v="2659"/>
    <n v="0"/>
    <n v="13"/>
    <x v="3"/>
    <x v="0"/>
    <s v="Yes"/>
    <x v="0"/>
    <x v="0"/>
    <x v="0"/>
    <n v="84.6"/>
    <n v="1582.68"/>
    <s v="Competitor"/>
    <x v="9"/>
  </r>
  <r>
    <x v="320"/>
    <d v="2025-06-07T00:00:00"/>
    <x v="0"/>
    <n v="62"/>
    <x v="0"/>
    <n v="3"/>
    <n v="1"/>
    <x v="0"/>
    <n v="5560"/>
    <n v="1"/>
    <n v="2"/>
    <x v="0"/>
    <x v="0"/>
    <s v="Yes"/>
    <x v="2"/>
    <x v="0"/>
    <x v="2"/>
    <n v="56.7"/>
    <n v="124.89"/>
    <s v="Competitor"/>
    <x v="8"/>
  </r>
  <r>
    <x v="321"/>
    <d v="2024-08-10T00:00:00"/>
    <x v="0"/>
    <n v="65"/>
    <x v="1"/>
    <n v="0"/>
    <n v="1"/>
    <x v="0"/>
    <n v="5565"/>
    <n v="0"/>
    <n v="12"/>
    <x v="3"/>
    <x v="0"/>
    <s v="Yes"/>
    <x v="3"/>
    <x v="0"/>
    <x v="2"/>
    <n v="83.8"/>
    <n v="1408.73"/>
    <s v="Competitor"/>
    <x v="0"/>
  </r>
  <r>
    <x v="322"/>
    <d v="2025-07-13T00:00:00"/>
    <x v="1"/>
    <n v="70"/>
    <x v="1"/>
    <n v="0"/>
    <n v="1"/>
    <x v="0"/>
    <n v="3848"/>
    <n v="0"/>
    <n v="1"/>
    <x v="0"/>
    <x v="0"/>
    <s v="No"/>
    <x v="1"/>
    <x v="0"/>
    <x v="0"/>
    <n v="19.45"/>
    <n v="42.37"/>
    <s v="Dissatisfaction"/>
    <x v="15"/>
  </r>
  <r>
    <x v="323"/>
    <d v="2025-03-25T00:00:00"/>
    <x v="0"/>
    <n v="79"/>
    <x v="1"/>
    <n v="0"/>
    <n v="1"/>
    <x v="0"/>
    <n v="2834"/>
    <n v="0"/>
    <n v="5"/>
    <x v="0"/>
    <x v="0"/>
    <s v="Yes"/>
    <x v="0"/>
    <x v="0"/>
    <x v="0"/>
    <n v="91.4"/>
    <n v="472.7"/>
    <s v="Dissatisfaction"/>
    <x v="13"/>
  </r>
  <r>
    <x v="323"/>
    <d v="2025-03-25T00:00:00"/>
    <x v="0"/>
    <n v="79"/>
    <x v="1"/>
    <n v="0"/>
    <n v="1"/>
    <x v="0"/>
    <n v="2834"/>
    <n v="0"/>
    <n v="5"/>
    <x v="0"/>
    <x v="0"/>
    <s v="Yes"/>
    <x v="0"/>
    <x v="0"/>
    <x v="0"/>
    <n v="91.4"/>
    <n v="472.7"/>
    <s v="Dissatisfaction"/>
    <x v="13"/>
  </r>
  <r>
    <x v="324"/>
    <d v="2025-06-07T00:00:00"/>
    <x v="1"/>
    <n v="75"/>
    <x v="0"/>
    <n v="0"/>
    <n v="1"/>
    <x v="0"/>
    <n v="5461"/>
    <n v="1"/>
    <n v="2"/>
    <x v="2"/>
    <x v="0"/>
    <s v="Yes"/>
    <x v="2"/>
    <x v="0"/>
    <x v="2"/>
    <n v="50.15"/>
    <n v="128.82"/>
    <s v="Competitor"/>
    <x v="0"/>
  </r>
  <r>
    <x v="325"/>
    <d v="2019-08-03T00:00:00"/>
    <x v="1"/>
    <n v="78"/>
    <x v="0"/>
    <n v="0"/>
    <n v="1"/>
    <x v="0"/>
    <n v="5697"/>
    <n v="0"/>
    <n v="72"/>
    <x v="0"/>
    <x v="0"/>
    <s v="Yes"/>
    <x v="2"/>
    <x v="2"/>
    <x v="2"/>
    <n v="92.45"/>
    <n v="8295.69"/>
    <s v="Competitor"/>
    <x v="6"/>
  </r>
  <r>
    <x v="326"/>
    <d v="2021-02-01T00:00:00"/>
    <x v="1"/>
    <n v="68"/>
    <x v="1"/>
    <n v="0"/>
    <n v="1"/>
    <x v="0"/>
    <n v="5684"/>
    <n v="0"/>
    <n v="54"/>
    <x v="0"/>
    <x v="0"/>
    <s v="Yes"/>
    <x v="0"/>
    <x v="0"/>
    <x v="0"/>
    <n v="79.5"/>
    <n v="6841.83"/>
    <s v="Attitude"/>
    <x v="3"/>
  </r>
  <r>
    <x v="327"/>
    <d v="2025-04-05T00:00:00"/>
    <x v="1"/>
    <n v="68"/>
    <x v="1"/>
    <n v="0"/>
    <n v="1"/>
    <x v="0"/>
    <n v="2122"/>
    <n v="0"/>
    <n v="4"/>
    <x v="0"/>
    <x v="0"/>
    <s v="Yes"/>
    <x v="0"/>
    <x v="0"/>
    <x v="0"/>
    <n v="74.900000000000006"/>
    <n v="426.67"/>
    <s v="Price"/>
    <x v="10"/>
  </r>
  <r>
    <x v="328"/>
    <d v="2025-06-18T00:00:00"/>
    <x v="0"/>
    <n v="73"/>
    <x v="0"/>
    <n v="0"/>
    <n v="1"/>
    <x v="0"/>
    <n v="5204"/>
    <n v="3"/>
    <n v="2"/>
    <x v="0"/>
    <x v="0"/>
    <s v="Yes"/>
    <x v="0"/>
    <x v="0"/>
    <x v="2"/>
    <n v="86.85"/>
    <n v="204.73"/>
    <s v="Competitor"/>
    <x v="0"/>
  </r>
  <r>
    <x v="329"/>
    <d v="2024-10-09T00:00:00"/>
    <x v="1"/>
    <n v="21"/>
    <x v="0"/>
    <n v="0"/>
    <n v="1"/>
    <x v="0"/>
    <n v="5925"/>
    <n v="6"/>
    <n v="10"/>
    <x v="0"/>
    <x v="0"/>
    <s v="Yes"/>
    <x v="3"/>
    <x v="0"/>
    <x v="2"/>
    <n v="55.2"/>
    <n v="622.45000000000005"/>
    <s v="Competitor"/>
    <x v="6"/>
  </r>
  <r>
    <x v="330"/>
    <d v="2025-04-11T00:00:00"/>
    <x v="1"/>
    <n v="47"/>
    <x v="1"/>
    <n v="0"/>
    <n v="1"/>
    <x v="0"/>
    <n v="2864"/>
    <n v="0"/>
    <n v="4"/>
    <x v="0"/>
    <x v="0"/>
    <s v="Yes"/>
    <x v="2"/>
    <x v="0"/>
    <x v="3"/>
    <n v="45.65"/>
    <n v="372.65"/>
    <s v="Competitor"/>
    <x v="0"/>
  </r>
  <r>
    <x v="331"/>
    <d v="2024-08-14T00:00:00"/>
    <x v="0"/>
    <n v="27"/>
    <x v="0"/>
    <n v="0"/>
    <n v="1"/>
    <x v="0"/>
    <n v="2595"/>
    <n v="1"/>
    <n v="12"/>
    <x v="0"/>
    <x v="0"/>
    <s v="Yes"/>
    <x v="2"/>
    <x v="3"/>
    <x v="2"/>
    <n v="53.65"/>
    <n v="1030.19"/>
    <s v="Competitor"/>
    <x v="0"/>
  </r>
  <r>
    <x v="332"/>
    <d v="2024-04-17T00:00:00"/>
    <x v="1"/>
    <n v="36"/>
    <x v="0"/>
    <n v="0"/>
    <n v="1"/>
    <x v="0"/>
    <n v="4840"/>
    <n v="1"/>
    <n v="16"/>
    <x v="3"/>
    <x v="2"/>
    <s v="Yes"/>
    <x v="2"/>
    <x v="0"/>
    <x v="0"/>
    <n v="49.95"/>
    <n v="810.2"/>
    <s v="Other"/>
    <x v="2"/>
  </r>
  <r>
    <x v="333"/>
    <d v="2021-07-17T00:00:00"/>
    <x v="1"/>
    <n v="40"/>
    <x v="1"/>
    <n v="0"/>
    <n v="1"/>
    <x v="0"/>
    <n v="6006"/>
    <n v="0"/>
    <n v="49"/>
    <x v="4"/>
    <x v="0"/>
    <s v="Yes"/>
    <x v="2"/>
    <x v="0"/>
    <x v="2"/>
    <n v="59.75"/>
    <n v="4691.93"/>
    <s v="Other"/>
    <x v="2"/>
  </r>
  <r>
    <x v="334"/>
    <d v="2025-07-18T00:00:00"/>
    <x v="1"/>
    <n v="43"/>
    <x v="1"/>
    <n v="0"/>
    <n v="1"/>
    <x v="0"/>
    <n v="4739"/>
    <n v="0"/>
    <n v="1"/>
    <x v="2"/>
    <x v="0"/>
    <s v="Yes"/>
    <x v="0"/>
    <x v="0"/>
    <x v="3"/>
    <n v="70.900000000000006"/>
    <n v="110.71"/>
    <s v="Competitor"/>
    <x v="0"/>
  </r>
  <r>
    <x v="335"/>
    <d v="2025-03-12T00:00:00"/>
    <x v="1"/>
    <n v="21"/>
    <x v="1"/>
    <n v="0"/>
    <n v="1"/>
    <x v="0"/>
    <n v="5476"/>
    <n v="0"/>
    <n v="5"/>
    <x v="0"/>
    <x v="0"/>
    <s v="Yes"/>
    <x v="2"/>
    <x v="0"/>
    <x v="0"/>
    <n v="54.2"/>
    <n v="326.3"/>
    <s v="Dissatisfaction"/>
    <x v="13"/>
  </r>
  <r>
    <x v="336"/>
    <d v="2025-06-02T00:00:00"/>
    <x v="0"/>
    <n v="37"/>
    <x v="1"/>
    <n v="0"/>
    <n v="1"/>
    <x v="0"/>
    <n v="2919"/>
    <n v="0"/>
    <n v="2"/>
    <x v="0"/>
    <x v="0"/>
    <s v="Yes"/>
    <x v="0"/>
    <x v="0"/>
    <x v="2"/>
    <n v="73.25"/>
    <n v="136.97"/>
    <s v="Price"/>
    <x v="4"/>
  </r>
  <r>
    <x v="337"/>
    <d v="2025-07-22T00:00:00"/>
    <x v="1"/>
    <n v="41"/>
    <x v="1"/>
    <n v="0"/>
    <n v="1"/>
    <x v="0"/>
    <n v="5973"/>
    <n v="0"/>
    <n v="1"/>
    <x v="2"/>
    <x v="0"/>
    <s v="Yes"/>
    <x v="2"/>
    <x v="0"/>
    <x v="0"/>
    <n v="45.8"/>
    <n v="77.91"/>
    <s v="Competitor"/>
    <x v="6"/>
  </r>
  <r>
    <x v="338"/>
    <d v="2025-06-16T00:00:00"/>
    <x v="1"/>
    <n v="26"/>
    <x v="1"/>
    <n v="0"/>
    <n v="1"/>
    <x v="0"/>
    <n v="3599"/>
    <n v="0"/>
    <n v="2"/>
    <x v="2"/>
    <x v="0"/>
    <s v="Yes"/>
    <x v="3"/>
    <x v="0"/>
    <x v="2"/>
    <n v="49.6"/>
    <n v="157.26"/>
    <s v="Dissatisfaction"/>
    <x v="13"/>
  </r>
  <r>
    <x v="339"/>
    <d v="2025-07-23T00:00:00"/>
    <x v="1"/>
    <n v="27"/>
    <x v="1"/>
    <n v="0"/>
    <n v="1"/>
    <x v="0"/>
    <n v="2172"/>
    <n v="0"/>
    <n v="1"/>
    <x v="0"/>
    <x v="0"/>
    <s v="Yes"/>
    <x v="0"/>
    <x v="0"/>
    <x v="0"/>
    <n v="84.3"/>
    <n v="95.93"/>
    <s v="Competitor"/>
    <x v="9"/>
  </r>
  <r>
    <x v="340"/>
    <d v="2025-02-26T00:00:00"/>
    <x v="0"/>
    <n v="34"/>
    <x v="0"/>
    <n v="0"/>
    <n v="1"/>
    <x v="0"/>
    <n v="4458"/>
    <n v="3"/>
    <n v="6"/>
    <x v="0"/>
    <x v="0"/>
    <s v="Yes"/>
    <x v="0"/>
    <x v="0"/>
    <x v="0"/>
    <n v="82.85"/>
    <n v="462.84"/>
    <s v="Competitor"/>
    <x v="0"/>
  </r>
  <r>
    <x v="341"/>
    <d v="2024-01-12T00:00:00"/>
    <x v="0"/>
    <n v="50"/>
    <x v="1"/>
    <n v="0"/>
    <n v="1"/>
    <x v="0"/>
    <n v="2933"/>
    <n v="0"/>
    <n v="19"/>
    <x v="0"/>
    <x v="2"/>
    <s v="Yes"/>
    <x v="2"/>
    <x v="0"/>
    <x v="0"/>
    <n v="39.65"/>
    <n v="733.35"/>
    <s v="Competitor"/>
    <x v="0"/>
  </r>
  <r>
    <x v="342"/>
    <d v="2022-12-03T00:00:00"/>
    <x v="0"/>
    <n v="76"/>
    <x v="0"/>
    <n v="0"/>
    <n v="1"/>
    <x v="0"/>
    <n v="3966"/>
    <n v="1"/>
    <n v="32"/>
    <x v="1"/>
    <x v="0"/>
    <s v="Yes"/>
    <x v="0"/>
    <x v="0"/>
    <x v="0"/>
    <n v="104.9"/>
    <n v="4710.1400000000003"/>
    <s v="Attitude"/>
    <x v="3"/>
  </r>
  <r>
    <x v="343"/>
    <d v="2023-09-10T00:00:00"/>
    <x v="0"/>
    <n v="74"/>
    <x v="1"/>
    <n v="0"/>
    <n v="1"/>
    <x v="0"/>
    <n v="5507"/>
    <n v="0"/>
    <n v="23"/>
    <x v="0"/>
    <x v="0"/>
    <s v="Yes"/>
    <x v="0"/>
    <x v="0"/>
    <x v="0"/>
    <n v="106.4"/>
    <n v="2888.76"/>
    <s v="Dissatisfaction"/>
    <x v="5"/>
  </r>
  <r>
    <x v="344"/>
    <d v="2024-11-09T00:00:00"/>
    <x v="0"/>
    <n v="79"/>
    <x v="1"/>
    <n v="0"/>
    <n v="1"/>
    <x v="0"/>
    <n v="4656"/>
    <n v="0"/>
    <n v="9"/>
    <x v="2"/>
    <x v="0"/>
    <s v="Yes"/>
    <x v="2"/>
    <x v="0"/>
    <x v="0"/>
    <n v="54.55"/>
    <n v="516.1"/>
    <s v="Dissatisfaction"/>
    <x v="13"/>
  </r>
  <r>
    <x v="345"/>
    <d v="2022-08-15T00:00:00"/>
    <x v="0"/>
    <n v="71"/>
    <x v="0"/>
    <n v="0"/>
    <n v="1"/>
    <x v="0"/>
    <n v="2987"/>
    <n v="1"/>
    <n v="36"/>
    <x v="1"/>
    <x v="0"/>
    <s v="Yes"/>
    <x v="0"/>
    <x v="0"/>
    <x v="0"/>
    <n v="84.1"/>
    <n v="4161"/>
    <s v="Competitor"/>
    <x v="6"/>
  </r>
  <r>
    <x v="346"/>
    <d v="2022-02-17T00:00:00"/>
    <x v="1"/>
    <n v="69"/>
    <x v="1"/>
    <n v="0"/>
    <n v="1"/>
    <x v="0"/>
    <n v="2984"/>
    <n v="0"/>
    <n v="42"/>
    <x v="0"/>
    <x v="0"/>
    <s v="Yes"/>
    <x v="0"/>
    <x v="0"/>
    <x v="0"/>
    <n v="104.75"/>
    <n v="5004.6899999999996"/>
    <s v="Dissatisfaction"/>
    <x v="13"/>
  </r>
  <r>
    <x v="347"/>
    <d v="2025-03-26T00:00:00"/>
    <x v="1"/>
    <n v="37"/>
    <x v="0"/>
    <n v="0"/>
    <n v="1"/>
    <x v="0"/>
    <n v="4356"/>
    <n v="1"/>
    <n v="5"/>
    <x v="0"/>
    <x v="0"/>
    <s v="Yes"/>
    <x v="3"/>
    <x v="0"/>
    <x v="3"/>
    <n v="88.9"/>
    <n v="662"/>
    <s v="Competitor"/>
    <x v="8"/>
  </r>
  <r>
    <x v="348"/>
    <d v="2024-07-13T00:00:00"/>
    <x v="1"/>
    <n v="37"/>
    <x v="1"/>
    <n v="0"/>
    <n v="1"/>
    <x v="0"/>
    <n v="4806"/>
    <n v="0"/>
    <n v="13"/>
    <x v="0"/>
    <x v="0"/>
    <s v="Yes"/>
    <x v="0"/>
    <x v="0"/>
    <x v="0"/>
    <n v="81.150000000000006"/>
    <n v="1002.22"/>
    <s v="Competitor"/>
    <x v="0"/>
  </r>
  <r>
    <x v="349"/>
    <d v="2023-03-06T00:00:00"/>
    <x v="1"/>
    <n v="45"/>
    <x v="1"/>
    <n v="0"/>
    <n v="1"/>
    <x v="0"/>
    <n v="5449"/>
    <n v="0"/>
    <n v="29"/>
    <x v="0"/>
    <x v="0"/>
    <s v="Yes"/>
    <x v="2"/>
    <x v="0"/>
    <x v="0"/>
    <n v="68.849999999999994"/>
    <n v="2000.08"/>
    <s v="Competitor"/>
    <x v="6"/>
  </r>
  <r>
    <x v="350"/>
    <d v="2021-06-05T00:00:00"/>
    <x v="0"/>
    <n v="37"/>
    <x v="0"/>
    <n v="0"/>
    <n v="1"/>
    <x v="0"/>
    <n v="5536"/>
    <n v="0"/>
    <n v="50"/>
    <x v="0"/>
    <x v="0"/>
    <s v="Yes"/>
    <x v="0"/>
    <x v="0"/>
    <x v="2"/>
    <n v="105.95"/>
    <n v="6385.8"/>
    <s v="Price"/>
    <x v="14"/>
  </r>
  <r>
    <x v="351"/>
    <d v="2020-03-15T00:00:00"/>
    <x v="0"/>
    <n v="53"/>
    <x v="0"/>
    <n v="0"/>
    <n v="1"/>
    <x v="0"/>
    <n v="6120"/>
    <n v="0"/>
    <n v="65"/>
    <x v="0"/>
    <x v="0"/>
    <s v="Yes"/>
    <x v="0"/>
    <x v="2"/>
    <x v="0"/>
    <n v="108.65"/>
    <n v="9660.15"/>
    <s v="Attitude"/>
    <x v="3"/>
  </r>
  <r>
    <x v="352"/>
    <d v="2024-05-20T00:00:00"/>
    <x v="1"/>
    <n v="21"/>
    <x v="0"/>
    <n v="0"/>
    <n v="1"/>
    <x v="0"/>
    <n v="2524"/>
    <n v="1"/>
    <n v="15"/>
    <x v="0"/>
    <x v="0"/>
    <s v="Yes"/>
    <x v="0"/>
    <x v="0"/>
    <x v="0"/>
    <n v="88.15"/>
    <n v="1574.65"/>
    <s v="Dissatisfaction"/>
    <x v="5"/>
  </r>
  <r>
    <x v="353"/>
    <d v="2022-07-01T00:00:00"/>
    <x v="1"/>
    <n v="55"/>
    <x v="0"/>
    <n v="0"/>
    <n v="1"/>
    <x v="0"/>
    <n v="3599"/>
    <n v="1"/>
    <n v="37"/>
    <x v="0"/>
    <x v="0"/>
    <s v="Yes"/>
    <x v="0"/>
    <x v="3"/>
    <x v="0"/>
    <n v="99.2"/>
    <n v="4870.5200000000004"/>
    <s v="Attitude"/>
    <x v="3"/>
  </r>
  <r>
    <x v="354"/>
    <d v="2025-03-02T00:00:00"/>
    <x v="0"/>
    <n v="37"/>
    <x v="0"/>
    <n v="0"/>
    <n v="1"/>
    <x v="0"/>
    <n v="5865"/>
    <n v="1"/>
    <n v="5"/>
    <x v="2"/>
    <x v="2"/>
    <s v="Yes"/>
    <x v="2"/>
    <x v="0"/>
    <x v="0"/>
    <n v="24.95"/>
    <n v="100.4"/>
    <s v="Competitor"/>
    <x v="0"/>
  </r>
  <r>
    <x v="355"/>
    <d v="2024-02-05T00:00:00"/>
    <x v="0"/>
    <n v="36"/>
    <x v="1"/>
    <n v="0"/>
    <n v="1"/>
    <x v="0"/>
    <n v="3306"/>
    <n v="0"/>
    <n v="18"/>
    <x v="0"/>
    <x v="0"/>
    <s v="Yes"/>
    <x v="2"/>
    <x v="3"/>
    <x v="2"/>
    <n v="82"/>
    <n v="1650.45"/>
    <s v="Dissatisfaction"/>
    <x v="5"/>
  </r>
  <r>
    <x v="356"/>
    <d v="2025-01-03T00:00:00"/>
    <x v="0"/>
    <n v="60"/>
    <x v="1"/>
    <n v="0"/>
    <n v="1"/>
    <x v="0"/>
    <n v="3506"/>
    <n v="0"/>
    <n v="7"/>
    <x v="0"/>
    <x v="0"/>
    <s v="Yes"/>
    <x v="0"/>
    <x v="0"/>
    <x v="0"/>
    <n v="93.85"/>
    <n v="744.17"/>
    <s v="Competitor"/>
    <x v="0"/>
  </r>
  <r>
    <x v="357"/>
    <d v="2025-07-10T00:00:00"/>
    <x v="1"/>
    <n v="35"/>
    <x v="1"/>
    <n v="0"/>
    <n v="1"/>
    <x v="0"/>
    <n v="4769"/>
    <n v="0"/>
    <n v="1"/>
    <x v="0"/>
    <x v="2"/>
    <s v="Yes"/>
    <x v="3"/>
    <x v="0"/>
    <x v="3"/>
    <n v="25.1"/>
    <n v="25.1"/>
    <s v="Competitor"/>
    <x v="0"/>
  </r>
  <r>
    <x v="358"/>
    <d v="2024-08-02T00:00:00"/>
    <x v="1"/>
    <n v="36"/>
    <x v="1"/>
    <n v="0"/>
    <n v="1"/>
    <x v="0"/>
    <n v="5047"/>
    <n v="0"/>
    <n v="12"/>
    <x v="3"/>
    <x v="0"/>
    <s v="Yes"/>
    <x v="0"/>
    <x v="0"/>
    <x v="0"/>
    <n v="89.4"/>
    <n v="1305.17"/>
    <s v="Dissatisfaction"/>
    <x v="5"/>
  </r>
  <r>
    <x v="359"/>
    <d v="2023-01-07T00:00:00"/>
    <x v="0"/>
    <n v="62"/>
    <x v="0"/>
    <n v="0"/>
    <n v="1"/>
    <x v="0"/>
    <n v="4115"/>
    <n v="1"/>
    <n v="31"/>
    <x v="0"/>
    <x v="0"/>
    <s v="Yes"/>
    <x v="0"/>
    <x v="0"/>
    <x v="0"/>
    <n v="93.8"/>
    <n v="3135.22"/>
    <s v="Other"/>
    <x v="2"/>
  </r>
  <r>
    <x v="360"/>
    <d v="2025-07-16T00:00:00"/>
    <x v="1"/>
    <n v="25"/>
    <x v="1"/>
    <n v="0"/>
    <n v="1"/>
    <x v="0"/>
    <n v="2412"/>
    <n v="0"/>
    <n v="1"/>
    <x v="0"/>
    <x v="0"/>
    <s v="Yes"/>
    <x v="0"/>
    <x v="0"/>
    <x v="0"/>
    <n v="69.599999999999994"/>
    <n v="83.79"/>
    <s v="Competitor"/>
    <x v="6"/>
  </r>
  <r>
    <x v="361"/>
    <d v="2025-05-05T00:00:00"/>
    <x v="0"/>
    <n v="33"/>
    <x v="1"/>
    <n v="0"/>
    <n v="1"/>
    <x v="0"/>
    <n v="4323"/>
    <n v="0"/>
    <n v="3"/>
    <x v="2"/>
    <x v="0"/>
    <s v="No"/>
    <x v="1"/>
    <x v="0"/>
    <x v="3"/>
    <n v="19.8"/>
    <n v="103.51"/>
    <s v="Price"/>
    <x v="17"/>
  </r>
  <r>
    <x v="362"/>
    <d v="2024-03-05T00:00:00"/>
    <x v="1"/>
    <n v="38"/>
    <x v="0"/>
    <n v="0"/>
    <n v="1"/>
    <x v="0"/>
    <n v="2365"/>
    <n v="1"/>
    <n v="17"/>
    <x v="3"/>
    <x v="0"/>
    <s v="Yes"/>
    <x v="0"/>
    <x v="0"/>
    <x v="0"/>
    <n v="104.2"/>
    <n v="1826.97"/>
    <s v="Competitor"/>
    <x v="9"/>
  </r>
  <r>
    <x v="363"/>
    <d v="2025-07-22T00:00:00"/>
    <x v="0"/>
    <n v="25"/>
    <x v="1"/>
    <n v="0"/>
    <n v="1"/>
    <x v="0"/>
    <n v="4261"/>
    <n v="0"/>
    <n v="1"/>
    <x v="0"/>
    <x v="0"/>
    <s v="Yes"/>
    <x v="0"/>
    <x v="0"/>
    <x v="3"/>
    <n v="84.65"/>
    <n v="146.94999999999999"/>
    <s v="Dissatisfaction"/>
    <x v="11"/>
  </r>
  <r>
    <x v="364"/>
    <d v="2025-07-13T00:00:00"/>
    <x v="0"/>
    <n v="62"/>
    <x v="1"/>
    <n v="0"/>
    <n v="1"/>
    <x v="0"/>
    <n v="4629"/>
    <n v="0"/>
    <n v="1"/>
    <x v="0"/>
    <x v="0"/>
    <s v="Yes"/>
    <x v="3"/>
    <x v="0"/>
    <x v="2"/>
    <n v="55.7"/>
    <n v="103.92"/>
    <s v="Dissatisfaction"/>
    <x v="5"/>
  </r>
  <r>
    <x v="365"/>
    <d v="2025-07-24T00:00:00"/>
    <x v="1"/>
    <n v="61"/>
    <x v="1"/>
    <n v="0"/>
    <n v="1"/>
    <x v="0"/>
    <n v="2326"/>
    <n v="0"/>
    <n v="1"/>
    <x v="0"/>
    <x v="0"/>
    <s v="Yes"/>
    <x v="3"/>
    <x v="0"/>
    <x v="2"/>
    <n v="53.55"/>
    <n v="55.14"/>
    <s v="Price"/>
    <x v="10"/>
  </r>
  <r>
    <x v="366"/>
    <d v="2025-07-09T00:00:00"/>
    <x v="0"/>
    <n v="48"/>
    <x v="1"/>
    <n v="0"/>
    <n v="1"/>
    <x v="0"/>
    <n v="5066"/>
    <n v="0"/>
    <n v="1"/>
    <x v="2"/>
    <x v="0"/>
    <s v="Yes"/>
    <x v="0"/>
    <x v="0"/>
    <x v="0"/>
    <n v="69.95"/>
    <n v="97.53"/>
    <s v="Other"/>
    <x v="12"/>
  </r>
  <r>
    <x v="367"/>
    <d v="2023-02-03T00:00:00"/>
    <x v="1"/>
    <n v="42"/>
    <x v="0"/>
    <n v="0"/>
    <n v="1"/>
    <x v="0"/>
    <n v="2486"/>
    <n v="1"/>
    <n v="30"/>
    <x v="0"/>
    <x v="0"/>
    <s v="No"/>
    <x v="1"/>
    <x v="0"/>
    <x v="0"/>
    <n v="19.649999999999999"/>
    <n v="1116.6500000000001"/>
    <s v="Attitude"/>
    <x v="3"/>
  </r>
  <r>
    <x v="368"/>
    <d v="2024-09-11T00:00:00"/>
    <x v="0"/>
    <n v="79"/>
    <x v="0"/>
    <n v="0"/>
    <n v="1"/>
    <x v="0"/>
    <n v="5888"/>
    <n v="1"/>
    <n v="11"/>
    <x v="0"/>
    <x v="0"/>
    <s v="No"/>
    <x v="1"/>
    <x v="0"/>
    <x v="3"/>
    <n v="19.95"/>
    <n v="539.69000000000005"/>
    <s v="Competitor"/>
    <x v="6"/>
  </r>
  <r>
    <x v="369"/>
    <d v="2025-06-10T00:00:00"/>
    <x v="1"/>
    <n v="68"/>
    <x v="1"/>
    <n v="0"/>
    <n v="1"/>
    <x v="0"/>
    <n v="3685"/>
    <n v="0"/>
    <n v="2"/>
    <x v="0"/>
    <x v="0"/>
    <s v="Yes"/>
    <x v="0"/>
    <x v="0"/>
    <x v="0"/>
    <n v="88.55"/>
    <n v="222.39"/>
    <s v="Competitor"/>
    <x v="0"/>
  </r>
  <r>
    <x v="370"/>
    <d v="2024-05-04T00:00:00"/>
    <x v="0"/>
    <n v="74"/>
    <x v="1"/>
    <n v="0"/>
    <n v="1"/>
    <x v="0"/>
    <n v="4553"/>
    <n v="0"/>
    <n v="15"/>
    <x v="0"/>
    <x v="0"/>
    <s v="Yes"/>
    <x v="0"/>
    <x v="0"/>
    <x v="2"/>
    <n v="74.2"/>
    <n v="1443.54"/>
    <s v="Competitor"/>
    <x v="0"/>
  </r>
  <r>
    <x v="371"/>
    <d v="2022-11-15T00:00:00"/>
    <x v="1"/>
    <n v="70"/>
    <x v="1"/>
    <n v="0"/>
    <n v="1"/>
    <x v="0"/>
    <n v="3401"/>
    <n v="0"/>
    <n v="33"/>
    <x v="1"/>
    <x v="0"/>
    <s v="Yes"/>
    <x v="0"/>
    <x v="0"/>
    <x v="0"/>
    <n v="110.45"/>
    <n v="4294.37"/>
    <s v="Dissatisfaction"/>
    <x v="5"/>
  </r>
  <r>
    <x v="372"/>
    <d v="2025-01-07T00:00:00"/>
    <x v="1"/>
    <n v="75"/>
    <x v="0"/>
    <n v="0"/>
    <n v="1"/>
    <x v="0"/>
    <n v="5245"/>
    <n v="1"/>
    <n v="7"/>
    <x v="2"/>
    <x v="0"/>
    <s v="Yes"/>
    <x v="0"/>
    <x v="0"/>
    <x v="0"/>
    <n v="84.55"/>
    <n v="796.86"/>
    <s v="Competitor"/>
    <x v="6"/>
  </r>
  <r>
    <x v="373"/>
    <d v="2023-05-04T00:00:00"/>
    <x v="1"/>
    <n v="74"/>
    <x v="1"/>
    <n v="0"/>
    <n v="1"/>
    <x v="0"/>
    <n v="5172"/>
    <n v="0"/>
    <n v="27"/>
    <x v="0"/>
    <x v="0"/>
    <s v="Yes"/>
    <x v="0"/>
    <x v="0"/>
    <x v="0"/>
    <n v="85.25"/>
    <n v="3128.84"/>
    <s v="Competitor"/>
    <x v="0"/>
  </r>
  <r>
    <x v="374"/>
    <d v="2023-08-22T00:00:00"/>
    <x v="0"/>
    <n v="70"/>
    <x v="0"/>
    <n v="0"/>
    <n v="1"/>
    <x v="0"/>
    <n v="2104"/>
    <n v="3"/>
    <n v="24"/>
    <x v="1"/>
    <x v="0"/>
    <s v="Yes"/>
    <x v="0"/>
    <x v="0"/>
    <x v="0"/>
    <n v="104.25"/>
    <n v="3628.14"/>
    <s v="Competitor"/>
    <x v="8"/>
  </r>
  <r>
    <x v="375"/>
    <d v="2021-03-25T00:00:00"/>
    <x v="1"/>
    <n v="24"/>
    <x v="0"/>
    <n v="0"/>
    <n v="1"/>
    <x v="0"/>
    <n v="4328"/>
    <n v="5"/>
    <n v="53"/>
    <x v="0"/>
    <x v="0"/>
    <s v="Yes"/>
    <x v="0"/>
    <x v="3"/>
    <x v="0"/>
    <n v="94.85"/>
    <n v="7134.51"/>
    <s v="Competitor"/>
    <x v="0"/>
  </r>
  <r>
    <x v="376"/>
    <d v="2025-07-09T00:00:00"/>
    <x v="1"/>
    <n v="21"/>
    <x v="1"/>
    <n v="0"/>
    <n v="1"/>
    <x v="0"/>
    <n v="2565"/>
    <n v="0"/>
    <n v="1"/>
    <x v="0"/>
    <x v="0"/>
    <s v="Yes"/>
    <x v="0"/>
    <x v="0"/>
    <x v="2"/>
    <n v="73.599999999999994"/>
    <n v="79.790000000000006"/>
    <s v="Competitor"/>
    <x v="6"/>
  </r>
  <r>
    <x v="377"/>
    <d v="2025-07-12T00:00:00"/>
    <x v="1"/>
    <n v="52"/>
    <x v="0"/>
    <n v="0"/>
    <n v="1"/>
    <x v="0"/>
    <n v="5980"/>
    <n v="0"/>
    <n v="1"/>
    <x v="0"/>
    <x v="0"/>
    <s v="Yes"/>
    <x v="0"/>
    <x v="0"/>
    <x v="0"/>
    <n v="74.7"/>
    <n v="96.61"/>
    <s v="Competitor"/>
    <x v="0"/>
  </r>
  <r>
    <x v="378"/>
    <d v="2019-10-02T00:00:00"/>
    <x v="0"/>
    <n v="25"/>
    <x v="1"/>
    <n v="0"/>
    <n v="1"/>
    <x v="0"/>
    <n v="4544"/>
    <n v="0"/>
    <n v="70"/>
    <x v="5"/>
    <x v="0"/>
    <s v="Yes"/>
    <x v="0"/>
    <x v="2"/>
    <x v="2"/>
    <n v="104"/>
    <n v="8103.45"/>
    <s v="Attitude"/>
    <x v="1"/>
  </r>
  <r>
    <x v="379"/>
    <d v="2025-07-14T00:00:00"/>
    <x v="0"/>
    <n v="21"/>
    <x v="1"/>
    <n v="0"/>
    <n v="1"/>
    <x v="0"/>
    <n v="5951"/>
    <n v="0"/>
    <n v="1"/>
    <x v="2"/>
    <x v="0"/>
    <s v="Yes"/>
    <x v="0"/>
    <x v="0"/>
    <x v="0"/>
    <n v="89.9"/>
    <n v="122.75"/>
    <s v="Other"/>
    <x v="2"/>
  </r>
  <r>
    <x v="380"/>
    <d v="2024-02-18T00:00:00"/>
    <x v="1"/>
    <n v="33"/>
    <x v="1"/>
    <n v="0"/>
    <n v="1"/>
    <x v="0"/>
    <n v="4260"/>
    <n v="0"/>
    <n v="18"/>
    <x v="0"/>
    <x v="0"/>
    <s v="Yes"/>
    <x v="0"/>
    <x v="0"/>
    <x v="0"/>
    <n v="90.1"/>
    <n v="2180.27"/>
    <s v="Competitor"/>
    <x v="8"/>
  </r>
  <r>
    <x v="381"/>
    <d v="2022-03-26T00:00:00"/>
    <x v="1"/>
    <n v="23"/>
    <x v="1"/>
    <n v="0"/>
    <n v="1"/>
    <x v="0"/>
    <n v="3038"/>
    <n v="0"/>
    <n v="41"/>
    <x v="4"/>
    <x v="0"/>
    <s v="Yes"/>
    <x v="0"/>
    <x v="0"/>
    <x v="0"/>
    <n v="114.5"/>
    <n v="5411.41"/>
    <s v="Competitor"/>
    <x v="6"/>
  </r>
  <r>
    <x v="382"/>
    <d v="2024-12-04T00:00:00"/>
    <x v="0"/>
    <n v="20"/>
    <x v="0"/>
    <n v="0"/>
    <n v="1"/>
    <x v="0"/>
    <n v="2587"/>
    <n v="1"/>
    <n v="8"/>
    <x v="0"/>
    <x v="0"/>
    <s v="Yes"/>
    <x v="0"/>
    <x v="0"/>
    <x v="0"/>
    <n v="75"/>
    <n v="675.67"/>
    <s v="Dissatisfaction"/>
    <x v="13"/>
  </r>
  <r>
    <x v="383"/>
    <d v="2024-08-09T00:00:00"/>
    <x v="0"/>
    <n v="20"/>
    <x v="1"/>
    <n v="0"/>
    <n v="1"/>
    <x v="0"/>
    <n v="5598"/>
    <n v="0"/>
    <n v="12"/>
    <x v="0"/>
    <x v="0"/>
    <s v="Yes"/>
    <x v="0"/>
    <x v="0"/>
    <x v="2"/>
    <n v="99.95"/>
    <n v="1590.67"/>
    <s v="Competitor"/>
    <x v="0"/>
  </r>
  <r>
    <x v="384"/>
    <d v="2025-06-12T00:00:00"/>
    <x v="1"/>
    <n v="50"/>
    <x v="1"/>
    <n v="0"/>
    <n v="1"/>
    <x v="0"/>
    <n v="5100"/>
    <n v="0"/>
    <n v="2"/>
    <x v="0"/>
    <x v="0"/>
    <s v="Yes"/>
    <x v="0"/>
    <x v="0"/>
    <x v="0"/>
    <n v="91.4"/>
    <n v="272.83999999999997"/>
    <s v="Competitor"/>
    <x v="0"/>
  </r>
  <r>
    <x v="385"/>
    <d v="2023-08-01T00:00:00"/>
    <x v="0"/>
    <n v="35"/>
    <x v="1"/>
    <n v="0"/>
    <n v="1"/>
    <x v="0"/>
    <n v="5005"/>
    <n v="0"/>
    <n v="24"/>
    <x v="0"/>
    <x v="0"/>
    <s v="Yes"/>
    <x v="2"/>
    <x v="0"/>
    <x v="0"/>
    <n v="49.55"/>
    <n v="1555.76"/>
    <s v="Other"/>
    <x v="2"/>
  </r>
  <r>
    <x v="386"/>
    <d v="2021-09-06T00:00:00"/>
    <x v="1"/>
    <n v="29"/>
    <x v="0"/>
    <n v="0"/>
    <n v="1"/>
    <x v="0"/>
    <n v="4622"/>
    <n v="1"/>
    <n v="47"/>
    <x v="0"/>
    <x v="0"/>
    <s v="Yes"/>
    <x v="0"/>
    <x v="0"/>
    <x v="0"/>
    <n v="98.75"/>
    <n v="4668.59"/>
    <s v="Competitor"/>
    <x v="6"/>
  </r>
  <r>
    <x v="387"/>
    <d v="2025-02-08T00:00:00"/>
    <x v="1"/>
    <n v="20"/>
    <x v="1"/>
    <n v="0"/>
    <n v="1"/>
    <x v="0"/>
    <n v="3578"/>
    <n v="0"/>
    <n v="6"/>
    <x v="2"/>
    <x v="0"/>
    <s v="Yes"/>
    <x v="0"/>
    <x v="0"/>
    <x v="0"/>
    <n v="98.15"/>
    <n v="689.01"/>
    <s v="Attitude"/>
    <x v="3"/>
  </r>
  <r>
    <x v="388"/>
    <d v="2024-12-23T00:00:00"/>
    <x v="1"/>
    <n v="22"/>
    <x v="0"/>
    <n v="0"/>
    <n v="1"/>
    <x v="0"/>
    <n v="2939"/>
    <n v="1"/>
    <n v="8"/>
    <x v="2"/>
    <x v="0"/>
    <s v="Yes"/>
    <x v="0"/>
    <x v="0"/>
    <x v="0"/>
    <n v="94.2"/>
    <n v="1087.94"/>
    <s v="Competitor"/>
    <x v="0"/>
  </r>
  <r>
    <x v="389"/>
    <d v="2023-04-06T00:00:00"/>
    <x v="0"/>
    <n v="52"/>
    <x v="1"/>
    <n v="0"/>
    <n v="1"/>
    <x v="0"/>
    <n v="5433"/>
    <n v="0"/>
    <n v="28"/>
    <x v="0"/>
    <x v="0"/>
    <s v="Yes"/>
    <x v="0"/>
    <x v="0"/>
    <x v="2"/>
    <n v="94.5"/>
    <n v="3653.96"/>
    <s v="Dissatisfaction"/>
    <x v="7"/>
  </r>
  <r>
    <x v="390"/>
    <d v="2025-07-01T00:00:00"/>
    <x v="0"/>
    <n v="22"/>
    <x v="1"/>
    <n v="0"/>
    <n v="1"/>
    <x v="0"/>
    <n v="5094"/>
    <n v="0"/>
    <n v="1"/>
    <x v="0"/>
    <x v="0"/>
    <s v="Yes"/>
    <x v="2"/>
    <x v="0"/>
    <x v="3"/>
    <n v="53.5"/>
    <n v="68.08"/>
    <s v="Dissatisfaction"/>
    <x v="5"/>
  </r>
  <r>
    <x v="391"/>
    <d v="2025-07-23T00:00:00"/>
    <x v="0"/>
    <n v="33"/>
    <x v="1"/>
    <n v="0"/>
    <n v="1"/>
    <x v="0"/>
    <n v="5747"/>
    <n v="0"/>
    <n v="1"/>
    <x v="2"/>
    <x v="0"/>
    <s v="No"/>
    <x v="1"/>
    <x v="0"/>
    <x v="2"/>
    <n v="20.100000000000001"/>
    <n v="36.909999999999997"/>
    <s v="Competitor"/>
    <x v="6"/>
  </r>
  <r>
    <x v="392"/>
    <d v="2023-09-21T00:00:00"/>
    <x v="1"/>
    <n v="45"/>
    <x v="0"/>
    <n v="0"/>
    <n v="1"/>
    <x v="0"/>
    <n v="5737"/>
    <n v="0"/>
    <n v="23"/>
    <x v="0"/>
    <x v="0"/>
    <s v="Yes"/>
    <x v="0"/>
    <x v="0"/>
    <x v="0"/>
    <n v="83.8"/>
    <n v="2792.88"/>
    <s v="Attitude"/>
    <x v="3"/>
  </r>
  <r>
    <x v="393"/>
    <d v="2025-03-24T00:00:00"/>
    <x v="0"/>
    <n v="25"/>
    <x v="1"/>
    <n v="0"/>
    <n v="1"/>
    <x v="0"/>
    <n v="3125"/>
    <n v="0"/>
    <n v="5"/>
    <x v="0"/>
    <x v="2"/>
    <s v="Yes"/>
    <x v="3"/>
    <x v="0"/>
    <x v="2"/>
    <n v="40"/>
    <n v="223.45"/>
    <s v="Competitor"/>
    <x v="0"/>
  </r>
  <r>
    <x v="394"/>
    <d v="2021-06-09T00:00:00"/>
    <x v="1"/>
    <n v="59"/>
    <x v="0"/>
    <n v="0"/>
    <n v="1"/>
    <x v="0"/>
    <n v="5135"/>
    <n v="1"/>
    <n v="50"/>
    <x v="0"/>
    <x v="0"/>
    <s v="Yes"/>
    <x v="0"/>
    <x v="0"/>
    <x v="0"/>
    <n v="84.4"/>
    <n v="5882.65"/>
    <s v="Competitor"/>
    <x v="0"/>
  </r>
  <r>
    <x v="395"/>
    <d v="2020-11-09T00:00:00"/>
    <x v="1"/>
    <n v="47"/>
    <x v="0"/>
    <n v="0"/>
    <n v="1"/>
    <x v="0"/>
    <n v="4471"/>
    <n v="1"/>
    <n v="57"/>
    <x v="0"/>
    <x v="0"/>
    <s v="Yes"/>
    <x v="0"/>
    <x v="0"/>
    <x v="2"/>
    <n v="104.5"/>
    <n v="8208.76"/>
    <s v="Dissatisfaction"/>
    <x v="5"/>
  </r>
  <r>
    <x v="396"/>
    <d v="2025-07-09T00:00:00"/>
    <x v="0"/>
    <n v="24"/>
    <x v="1"/>
    <n v="0"/>
    <n v="1"/>
    <x v="0"/>
    <n v="3555"/>
    <n v="0"/>
    <n v="1"/>
    <x v="0"/>
    <x v="0"/>
    <s v="Yes"/>
    <x v="0"/>
    <x v="0"/>
    <x v="0"/>
    <n v="79.05"/>
    <n v="110.39"/>
    <s v="Competitor"/>
    <x v="6"/>
  </r>
  <r>
    <x v="397"/>
    <d v="2022-05-11T00:00:00"/>
    <x v="0"/>
    <n v="27"/>
    <x v="1"/>
    <n v="0"/>
    <n v="1"/>
    <x v="0"/>
    <n v="3080"/>
    <n v="0"/>
    <n v="39"/>
    <x v="0"/>
    <x v="2"/>
    <s v="Yes"/>
    <x v="3"/>
    <x v="0"/>
    <x v="2"/>
    <n v="48.95"/>
    <n v="1880.85"/>
    <s v="Price"/>
    <x v="4"/>
  </r>
  <r>
    <x v="398"/>
    <d v="2025-06-11T00:00:00"/>
    <x v="0"/>
    <n v="30"/>
    <x v="1"/>
    <n v="0"/>
    <n v="1"/>
    <x v="0"/>
    <n v="5944"/>
    <n v="0"/>
    <n v="2"/>
    <x v="2"/>
    <x v="0"/>
    <s v="Yes"/>
    <x v="0"/>
    <x v="0"/>
    <x v="0"/>
    <n v="76.5"/>
    <n v="196.89"/>
    <s v="Other"/>
    <x v="2"/>
  </r>
  <r>
    <x v="399"/>
    <d v="2025-02-21T00:00:00"/>
    <x v="1"/>
    <n v="23"/>
    <x v="1"/>
    <n v="0"/>
    <n v="1"/>
    <x v="0"/>
    <n v="2240"/>
    <n v="0"/>
    <n v="6"/>
    <x v="2"/>
    <x v="2"/>
    <s v="Yes"/>
    <x v="2"/>
    <x v="0"/>
    <x v="0"/>
    <n v="47.95"/>
    <n v="305.10000000000002"/>
    <s v="Competitor"/>
    <x v="0"/>
  </r>
  <r>
    <x v="400"/>
    <d v="2022-07-16T00:00:00"/>
    <x v="1"/>
    <n v="26"/>
    <x v="1"/>
    <n v="0"/>
    <n v="1"/>
    <x v="0"/>
    <n v="5554"/>
    <n v="0"/>
    <n v="37"/>
    <x v="1"/>
    <x v="0"/>
    <s v="Yes"/>
    <x v="3"/>
    <x v="0"/>
    <x v="0"/>
    <n v="64.75"/>
    <n v="2466.19"/>
    <s v="Attitude"/>
    <x v="3"/>
  </r>
  <r>
    <x v="401"/>
    <d v="2025-06-06T00:00:00"/>
    <x v="0"/>
    <n v="42"/>
    <x v="1"/>
    <n v="0"/>
    <n v="1"/>
    <x v="0"/>
    <n v="5055"/>
    <n v="0"/>
    <n v="2"/>
    <x v="2"/>
    <x v="0"/>
    <s v="Yes"/>
    <x v="0"/>
    <x v="0"/>
    <x v="0"/>
    <n v="80.25"/>
    <n v="232.61"/>
    <s v="Competitor"/>
    <x v="6"/>
  </r>
  <r>
    <x v="402"/>
    <d v="2022-12-03T00:00:00"/>
    <x v="1"/>
    <n v="51"/>
    <x v="0"/>
    <n v="0"/>
    <n v="1"/>
    <x v="0"/>
    <n v="3590"/>
    <n v="1"/>
    <n v="32"/>
    <x v="0"/>
    <x v="0"/>
    <s v="Yes"/>
    <x v="0"/>
    <x v="0"/>
    <x v="0"/>
    <n v="91.05"/>
    <n v="4525.9399999999996"/>
    <s v="Competitor"/>
    <x v="9"/>
  </r>
  <r>
    <x v="403"/>
    <d v="2024-04-16T00:00:00"/>
    <x v="1"/>
    <n v="68"/>
    <x v="1"/>
    <n v="0"/>
    <n v="1"/>
    <x v="0"/>
    <n v="3810"/>
    <n v="0"/>
    <n v="16"/>
    <x v="3"/>
    <x v="0"/>
    <s v="Yes"/>
    <x v="0"/>
    <x v="0"/>
    <x v="0"/>
    <n v="94.45"/>
    <n v="1662.08"/>
    <s v="Competitor"/>
    <x v="0"/>
  </r>
  <r>
    <x v="404"/>
    <d v="2021-10-23T00:00:00"/>
    <x v="1"/>
    <n v="65"/>
    <x v="1"/>
    <n v="0"/>
    <n v="1"/>
    <x v="0"/>
    <n v="2403"/>
    <n v="0"/>
    <n v="46"/>
    <x v="0"/>
    <x v="0"/>
    <s v="Yes"/>
    <x v="0"/>
    <x v="3"/>
    <x v="0"/>
    <n v="110"/>
    <n v="4983.82"/>
    <s v="Competitor"/>
    <x v="6"/>
  </r>
  <r>
    <x v="405"/>
    <d v="2024-12-02T00:00:00"/>
    <x v="1"/>
    <n v="71"/>
    <x v="1"/>
    <n v="0"/>
    <n v="1"/>
    <x v="0"/>
    <n v="5662"/>
    <n v="0"/>
    <n v="8"/>
    <x v="2"/>
    <x v="0"/>
    <s v="Yes"/>
    <x v="0"/>
    <x v="0"/>
    <x v="0"/>
    <n v="92.1"/>
    <n v="1073.3900000000001"/>
    <s v="Competitor"/>
    <x v="0"/>
  </r>
  <r>
    <x v="406"/>
    <d v="2022-09-02T00:00:00"/>
    <x v="1"/>
    <n v="65"/>
    <x v="0"/>
    <n v="0"/>
    <n v="1"/>
    <x v="0"/>
    <n v="4745"/>
    <n v="1"/>
    <n v="35"/>
    <x v="0"/>
    <x v="0"/>
    <s v="Yes"/>
    <x v="3"/>
    <x v="0"/>
    <x v="0"/>
    <n v="100.5"/>
    <n v="4212.6499999999996"/>
    <s v="Attitude"/>
    <x v="3"/>
  </r>
  <r>
    <x v="407"/>
    <d v="2025-07-15T00:00:00"/>
    <x v="0"/>
    <n v="73"/>
    <x v="1"/>
    <n v="0"/>
    <n v="1"/>
    <x v="0"/>
    <n v="5536"/>
    <n v="0"/>
    <n v="1"/>
    <x v="2"/>
    <x v="0"/>
    <s v="Yes"/>
    <x v="0"/>
    <x v="0"/>
    <x v="0"/>
    <n v="93.55"/>
    <n v="123.72"/>
    <s v="Competitor"/>
    <x v="6"/>
  </r>
  <r>
    <x v="408"/>
    <d v="2024-04-07T00:00:00"/>
    <x v="0"/>
    <n v="74"/>
    <x v="0"/>
    <n v="0"/>
    <n v="1"/>
    <x v="0"/>
    <n v="2076"/>
    <n v="1"/>
    <n v="16"/>
    <x v="3"/>
    <x v="0"/>
    <s v="Yes"/>
    <x v="0"/>
    <x v="0"/>
    <x v="2"/>
    <n v="74.3"/>
    <n v="1596.17"/>
    <s v="Competitor"/>
    <x v="0"/>
  </r>
  <r>
    <x v="409"/>
    <d v="2025-03-12T00:00:00"/>
    <x v="0"/>
    <n v="73"/>
    <x v="1"/>
    <n v="0"/>
    <n v="1"/>
    <x v="0"/>
    <n v="4618"/>
    <n v="0"/>
    <n v="5"/>
    <x v="0"/>
    <x v="0"/>
    <s v="Yes"/>
    <x v="2"/>
    <x v="0"/>
    <x v="0"/>
    <n v="50.35"/>
    <n v="330.7"/>
    <s v="Dissatisfaction"/>
    <x v="5"/>
  </r>
  <r>
    <x v="410"/>
    <d v="2024-10-07T00:00:00"/>
    <x v="0"/>
    <n v="77"/>
    <x v="0"/>
    <n v="0"/>
    <n v="1"/>
    <x v="0"/>
    <n v="3336"/>
    <n v="0"/>
    <n v="10"/>
    <x v="3"/>
    <x v="0"/>
    <s v="Yes"/>
    <x v="0"/>
    <x v="0"/>
    <x v="0"/>
    <n v="85.55"/>
    <n v="911.85"/>
    <s v="Attitude"/>
    <x v="3"/>
  </r>
  <r>
    <x v="411"/>
    <d v="2023-10-04T00:00:00"/>
    <x v="1"/>
    <n v="79"/>
    <x v="1"/>
    <n v="0"/>
    <n v="1"/>
    <x v="0"/>
    <n v="2407"/>
    <n v="0"/>
    <n v="22"/>
    <x v="0"/>
    <x v="0"/>
    <s v="Yes"/>
    <x v="0"/>
    <x v="0"/>
    <x v="0"/>
    <n v="74.400000000000006"/>
    <n v="1804.58"/>
    <s v="Competitor"/>
    <x v="0"/>
  </r>
  <r>
    <x v="412"/>
    <d v="2022-06-19T00:00:00"/>
    <x v="1"/>
    <n v="55"/>
    <x v="0"/>
    <n v="0"/>
    <n v="1"/>
    <x v="0"/>
    <n v="2071"/>
    <n v="1"/>
    <n v="38"/>
    <x v="1"/>
    <x v="0"/>
    <s v="Yes"/>
    <x v="2"/>
    <x v="3"/>
    <x v="2"/>
    <n v="80.3"/>
    <n v="4659.97"/>
    <s v="Other"/>
    <x v="2"/>
  </r>
  <r>
    <x v="413"/>
    <d v="2023-09-20T00:00:00"/>
    <x v="1"/>
    <n v="47"/>
    <x v="1"/>
    <n v="0"/>
    <n v="1"/>
    <x v="0"/>
    <n v="2115"/>
    <n v="0"/>
    <n v="23"/>
    <x v="3"/>
    <x v="0"/>
    <s v="Yes"/>
    <x v="0"/>
    <x v="0"/>
    <x v="0"/>
    <n v="75.599999999999994"/>
    <n v="2393.63"/>
    <s v="Dissatisfaction"/>
    <x v="13"/>
  </r>
  <r>
    <x v="414"/>
    <d v="2025-06-24T00:00:00"/>
    <x v="0"/>
    <n v="63"/>
    <x v="1"/>
    <n v="0"/>
    <n v="1"/>
    <x v="0"/>
    <n v="3478"/>
    <n v="0"/>
    <n v="2"/>
    <x v="0"/>
    <x v="0"/>
    <s v="Yes"/>
    <x v="2"/>
    <x v="0"/>
    <x v="0"/>
    <n v="45.35"/>
    <n v="140.47999999999999"/>
    <s v="Competitor"/>
    <x v="0"/>
  </r>
  <r>
    <x v="415"/>
    <d v="2019-09-15T00:00:00"/>
    <x v="0"/>
    <n v="30"/>
    <x v="1"/>
    <n v="0"/>
    <n v="1"/>
    <x v="0"/>
    <n v="5200"/>
    <n v="0"/>
    <n v="71"/>
    <x v="5"/>
    <x v="0"/>
    <s v="Yes"/>
    <x v="0"/>
    <x v="2"/>
    <x v="0"/>
    <n v="108.05"/>
    <n v="11040.97"/>
    <s v="Competitor"/>
    <x v="0"/>
  </r>
  <r>
    <x v="416"/>
    <d v="2025-04-08T00:00:00"/>
    <x v="1"/>
    <n v="34"/>
    <x v="0"/>
    <n v="0"/>
    <n v="1"/>
    <x v="0"/>
    <n v="4133"/>
    <n v="0"/>
    <n v="4"/>
    <x v="2"/>
    <x v="0"/>
    <s v="No"/>
    <x v="1"/>
    <x v="0"/>
    <x v="2"/>
    <n v="20.350000000000001"/>
    <n v="126.07"/>
    <s v="Price"/>
    <x v="17"/>
  </r>
  <r>
    <x v="417"/>
    <d v="2025-03-01T00:00:00"/>
    <x v="0"/>
    <n v="30"/>
    <x v="1"/>
    <n v="0"/>
    <n v="1"/>
    <x v="0"/>
    <n v="2264"/>
    <n v="0"/>
    <n v="5"/>
    <x v="0"/>
    <x v="0"/>
    <s v="Yes"/>
    <x v="0"/>
    <x v="0"/>
    <x v="0"/>
    <n v="85.3"/>
    <n v="606.75"/>
    <s v="Competitor"/>
    <x v="0"/>
  </r>
  <r>
    <x v="418"/>
    <d v="2025-06-11T00:00:00"/>
    <x v="1"/>
    <n v="47"/>
    <x v="1"/>
    <n v="0"/>
    <n v="1"/>
    <x v="0"/>
    <n v="5855"/>
    <n v="0"/>
    <n v="2"/>
    <x v="2"/>
    <x v="0"/>
    <s v="Yes"/>
    <x v="2"/>
    <x v="0"/>
    <x v="2"/>
    <n v="55.05"/>
    <n v="187.85"/>
    <s v="Competitor"/>
    <x v="0"/>
  </r>
  <r>
    <x v="419"/>
    <d v="2024-11-19T00:00:00"/>
    <x v="0"/>
    <n v="54"/>
    <x v="1"/>
    <n v="0"/>
    <n v="1"/>
    <x v="0"/>
    <n v="5028"/>
    <n v="0"/>
    <n v="9"/>
    <x v="0"/>
    <x v="2"/>
    <s v="Yes"/>
    <x v="3"/>
    <x v="0"/>
    <x v="0"/>
    <n v="45.4"/>
    <n v="438.8"/>
    <s v="Competitor"/>
    <x v="0"/>
  </r>
  <r>
    <x v="420"/>
    <d v="2025-01-22T00:00:00"/>
    <x v="1"/>
    <n v="61"/>
    <x v="1"/>
    <n v="0"/>
    <n v="1"/>
    <x v="0"/>
    <n v="4513"/>
    <n v="0"/>
    <n v="7"/>
    <x v="0"/>
    <x v="0"/>
    <s v="Yes"/>
    <x v="0"/>
    <x v="0"/>
    <x v="2"/>
    <n v="79.650000000000006"/>
    <n v="886.94"/>
    <s v="Attitude"/>
    <x v="3"/>
  </r>
  <r>
    <x v="421"/>
    <d v="2025-05-24T00:00:00"/>
    <x v="0"/>
    <n v="32"/>
    <x v="1"/>
    <n v="0"/>
    <n v="1"/>
    <x v="0"/>
    <n v="5351"/>
    <n v="0"/>
    <n v="3"/>
    <x v="2"/>
    <x v="0"/>
    <s v="Yes"/>
    <x v="3"/>
    <x v="0"/>
    <x v="0"/>
    <n v="100.95"/>
    <n v="375.77"/>
    <s v="Competitor"/>
    <x v="0"/>
  </r>
  <r>
    <x v="422"/>
    <d v="2025-06-08T00:00:00"/>
    <x v="0"/>
    <n v="34"/>
    <x v="1"/>
    <n v="0"/>
    <n v="1"/>
    <x v="0"/>
    <n v="3843"/>
    <n v="0"/>
    <n v="2"/>
    <x v="0"/>
    <x v="0"/>
    <s v="Yes"/>
    <x v="3"/>
    <x v="0"/>
    <x v="2"/>
    <n v="45.85"/>
    <n v="120.04"/>
    <s v="Competitor"/>
    <x v="6"/>
  </r>
  <r>
    <x v="423"/>
    <d v="2020-11-16T00:00:00"/>
    <x v="1"/>
    <n v="46"/>
    <x v="0"/>
    <n v="0"/>
    <n v="1"/>
    <x v="0"/>
    <n v="4669"/>
    <n v="1"/>
    <n v="57"/>
    <x v="4"/>
    <x v="0"/>
    <s v="Yes"/>
    <x v="2"/>
    <x v="3"/>
    <x v="0"/>
    <n v="70.099999999999994"/>
    <n v="6002.35"/>
    <s v="Dissatisfaction"/>
    <x v="13"/>
  </r>
  <r>
    <x v="424"/>
    <d v="2025-07-22T00:00:00"/>
    <x v="1"/>
    <n v="41"/>
    <x v="1"/>
    <n v="0"/>
    <n v="1"/>
    <x v="0"/>
    <n v="2728"/>
    <n v="0"/>
    <n v="1"/>
    <x v="2"/>
    <x v="0"/>
    <s v="Yes"/>
    <x v="0"/>
    <x v="0"/>
    <x v="0"/>
    <n v="78.650000000000006"/>
    <n v="124.74"/>
    <s v="Competitor"/>
    <x v="0"/>
  </r>
  <r>
    <x v="425"/>
    <d v="2025-07-19T00:00:00"/>
    <x v="0"/>
    <n v="38"/>
    <x v="1"/>
    <n v="0"/>
    <n v="1"/>
    <x v="0"/>
    <n v="5355"/>
    <n v="0"/>
    <n v="1"/>
    <x v="2"/>
    <x v="0"/>
    <s v="No"/>
    <x v="1"/>
    <x v="0"/>
    <x v="2"/>
    <n v="20.2"/>
    <n v="65.69"/>
    <s v="Competitor"/>
    <x v="6"/>
  </r>
  <r>
    <x v="426"/>
    <d v="2024-06-18T00:00:00"/>
    <x v="1"/>
    <n v="57"/>
    <x v="1"/>
    <n v="0"/>
    <n v="1"/>
    <x v="0"/>
    <n v="4107"/>
    <n v="0"/>
    <n v="14"/>
    <x v="3"/>
    <x v="0"/>
    <s v="Yes"/>
    <x v="0"/>
    <x v="0"/>
    <x v="2"/>
    <n v="89.8"/>
    <n v="1273.3"/>
    <s v="Attitude"/>
    <x v="3"/>
  </r>
  <r>
    <x v="427"/>
    <d v="2022-09-07T00:00:00"/>
    <x v="0"/>
    <n v="37"/>
    <x v="1"/>
    <n v="0"/>
    <n v="1"/>
    <x v="0"/>
    <n v="5928"/>
    <n v="0"/>
    <n v="35"/>
    <x v="0"/>
    <x v="0"/>
    <s v="Yes"/>
    <x v="0"/>
    <x v="3"/>
    <x v="0"/>
    <n v="85.15"/>
    <n v="3923.45"/>
    <s v="Competitor"/>
    <x v="0"/>
  </r>
  <r>
    <x v="428"/>
    <d v="2024-12-09T00:00:00"/>
    <x v="1"/>
    <n v="35"/>
    <x v="1"/>
    <n v="0"/>
    <n v="1"/>
    <x v="0"/>
    <n v="4437"/>
    <n v="0"/>
    <n v="8"/>
    <x v="0"/>
    <x v="0"/>
    <s v="Yes"/>
    <x v="0"/>
    <x v="0"/>
    <x v="0"/>
    <n v="84.95"/>
    <n v="926.88"/>
    <s v="Other"/>
    <x v="12"/>
  </r>
  <r>
    <x v="429"/>
    <d v="2020-09-18T00:00:00"/>
    <x v="0"/>
    <n v="47"/>
    <x v="0"/>
    <n v="0"/>
    <n v="1"/>
    <x v="0"/>
    <n v="4508"/>
    <n v="7"/>
    <n v="59"/>
    <x v="0"/>
    <x v="0"/>
    <s v="Yes"/>
    <x v="0"/>
    <x v="0"/>
    <x v="0"/>
    <n v="106.75"/>
    <n v="9202.19"/>
    <s v="Competitor"/>
    <x v="6"/>
  </r>
  <r>
    <x v="430"/>
    <d v="2023-03-23T00:00:00"/>
    <x v="1"/>
    <n v="53"/>
    <x v="1"/>
    <n v="0"/>
    <n v="1"/>
    <x v="0"/>
    <n v="2796"/>
    <n v="0"/>
    <n v="29"/>
    <x v="0"/>
    <x v="2"/>
    <s v="Yes"/>
    <x v="3"/>
    <x v="0"/>
    <x v="2"/>
    <n v="25.1"/>
    <n v="712.85"/>
    <s v="Competitor"/>
    <x v="8"/>
  </r>
  <r>
    <x v="431"/>
    <d v="2024-11-14T00:00:00"/>
    <x v="1"/>
    <n v="40"/>
    <x v="1"/>
    <n v="0"/>
    <n v="1"/>
    <x v="0"/>
    <n v="3246"/>
    <n v="0"/>
    <n v="9"/>
    <x v="0"/>
    <x v="0"/>
    <s v="Yes"/>
    <x v="0"/>
    <x v="0"/>
    <x v="0"/>
    <n v="79.55"/>
    <n v="1132.0899999999999"/>
    <s v="Competitor"/>
    <x v="9"/>
  </r>
  <r>
    <x v="432"/>
    <d v="2024-07-03T00:00:00"/>
    <x v="0"/>
    <n v="31"/>
    <x v="1"/>
    <n v="0"/>
    <n v="1"/>
    <x v="0"/>
    <n v="3493"/>
    <n v="0"/>
    <n v="13"/>
    <x v="0"/>
    <x v="0"/>
    <s v="Yes"/>
    <x v="0"/>
    <x v="0"/>
    <x v="2"/>
    <n v="99"/>
    <n v="1615.52"/>
    <s v="Price"/>
    <x v="10"/>
  </r>
  <r>
    <x v="433"/>
    <d v="2022-11-06T00:00:00"/>
    <x v="1"/>
    <n v="47"/>
    <x v="0"/>
    <n v="0"/>
    <n v="1"/>
    <x v="0"/>
    <n v="3824"/>
    <n v="1"/>
    <n v="33"/>
    <x v="0"/>
    <x v="0"/>
    <s v="Yes"/>
    <x v="0"/>
    <x v="3"/>
    <x v="0"/>
    <n v="103.75"/>
    <n v="3977.83"/>
    <s v="Attitude"/>
    <x v="1"/>
  </r>
  <r>
    <x v="434"/>
    <d v="2025-03-22T00:00:00"/>
    <x v="1"/>
    <n v="72"/>
    <x v="0"/>
    <n v="0"/>
    <n v="1"/>
    <x v="0"/>
    <n v="5273"/>
    <n v="4"/>
    <n v="5"/>
    <x v="2"/>
    <x v="0"/>
    <s v="Yes"/>
    <x v="0"/>
    <x v="0"/>
    <x v="0"/>
    <n v="74.349999999999994"/>
    <n v="563.6"/>
    <s v="Dissatisfaction"/>
    <x v="5"/>
  </r>
  <r>
    <x v="435"/>
    <d v="2022-09-10T00:00:00"/>
    <x v="0"/>
    <n v="71"/>
    <x v="1"/>
    <n v="0"/>
    <n v="1"/>
    <x v="0"/>
    <n v="2074"/>
    <n v="0"/>
    <n v="35"/>
    <x v="0"/>
    <x v="0"/>
    <s v="Yes"/>
    <x v="0"/>
    <x v="0"/>
    <x v="0"/>
    <n v="99.05"/>
    <n v="4244.8500000000004"/>
    <s v="Other"/>
    <x v="2"/>
  </r>
  <r>
    <x v="436"/>
    <d v="2024-07-26T00:00:00"/>
    <x v="0"/>
    <n v="76"/>
    <x v="0"/>
    <n v="0"/>
    <n v="1"/>
    <x v="0"/>
    <n v="3861"/>
    <n v="1"/>
    <n v="13"/>
    <x v="3"/>
    <x v="0"/>
    <s v="Yes"/>
    <x v="0"/>
    <x v="0"/>
    <x v="0"/>
    <n v="89.05"/>
    <n v="1188.46"/>
    <s v="Competitor"/>
    <x v="6"/>
  </r>
  <r>
    <x v="437"/>
    <d v="2019-11-03T00:00:00"/>
    <x v="0"/>
    <n v="65"/>
    <x v="0"/>
    <n v="0"/>
    <n v="1"/>
    <x v="0"/>
    <n v="6363"/>
    <n v="1"/>
    <n v="69"/>
    <x v="0"/>
    <x v="0"/>
    <s v="Yes"/>
    <x v="0"/>
    <x v="0"/>
    <x v="0"/>
    <n v="89.95"/>
    <n v="7373.82"/>
    <s v="Competitor"/>
    <x v="0"/>
  </r>
  <r>
    <x v="438"/>
    <d v="2025-07-07T00:00:00"/>
    <x v="1"/>
    <n v="65"/>
    <x v="1"/>
    <n v="0"/>
    <n v="1"/>
    <x v="0"/>
    <n v="5359"/>
    <n v="0"/>
    <n v="1"/>
    <x v="2"/>
    <x v="0"/>
    <s v="Yes"/>
    <x v="0"/>
    <x v="0"/>
    <x v="0"/>
    <n v="86"/>
    <n v="114.82"/>
    <s v="Competitor"/>
    <x v="6"/>
  </r>
  <r>
    <x v="439"/>
    <d v="2023-03-20T00:00:00"/>
    <x v="1"/>
    <n v="65"/>
    <x v="0"/>
    <n v="0"/>
    <n v="1"/>
    <x v="0"/>
    <n v="3179"/>
    <n v="1"/>
    <n v="29"/>
    <x v="0"/>
    <x v="0"/>
    <s v="Yes"/>
    <x v="0"/>
    <x v="0"/>
    <x v="0"/>
    <n v="99.05"/>
    <n v="3600.42"/>
    <s v="Competitor"/>
    <x v="8"/>
  </r>
  <r>
    <x v="440"/>
    <d v="2022-06-23T00:00:00"/>
    <x v="1"/>
    <n v="66"/>
    <x v="0"/>
    <n v="0"/>
    <n v="1"/>
    <x v="0"/>
    <n v="5165"/>
    <n v="5"/>
    <n v="38"/>
    <x v="0"/>
    <x v="0"/>
    <s v="Yes"/>
    <x v="0"/>
    <x v="0"/>
    <x v="0"/>
    <n v="74.95"/>
    <n v="3469.49"/>
    <s v="Dissatisfaction"/>
    <x v="5"/>
  </r>
  <r>
    <x v="441"/>
    <d v="2024-05-22T00:00:00"/>
    <x v="1"/>
    <n v="34"/>
    <x v="1"/>
    <n v="1"/>
    <n v="1"/>
    <x v="0"/>
    <n v="2966"/>
    <n v="0"/>
    <n v="15"/>
    <x v="0"/>
    <x v="0"/>
    <s v="Yes"/>
    <x v="0"/>
    <x v="0"/>
    <x v="2"/>
    <n v="99.1"/>
    <n v="1485.8"/>
    <s v="Competitor"/>
    <x v="9"/>
  </r>
  <r>
    <x v="442"/>
    <d v="2023-10-04T00:00:00"/>
    <x v="1"/>
    <n v="38"/>
    <x v="1"/>
    <n v="0"/>
    <n v="1"/>
    <x v="0"/>
    <n v="3161"/>
    <n v="0"/>
    <n v="22"/>
    <x v="0"/>
    <x v="0"/>
    <s v="Yes"/>
    <x v="0"/>
    <x v="0"/>
    <x v="0"/>
    <n v="89.25"/>
    <n v="2304.0700000000002"/>
    <s v="Competitor"/>
    <x v="0"/>
  </r>
  <r>
    <x v="443"/>
    <d v="2022-07-18T00:00:00"/>
    <x v="0"/>
    <n v="27"/>
    <x v="1"/>
    <n v="0"/>
    <n v="1"/>
    <x v="0"/>
    <n v="3066"/>
    <n v="0"/>
    <n v="37"/>
    <x v="0"/>
    <x v="0"/>
    <s v="Yes"/>
    <x v="0"/>
    <x v="0"/>
    <x v="0"/>
    <n v="98.8"/>
    <n v="4612.1899999999996"/>
    <s v="Competitor"/>
    <x v="6"/>
  </r>
  <r>
    <x v="444"/>
    <d v="2025-07-14T00:00:00"/>
    <x v="0"/>
    <n v="59"/>
    <x v="1"/>
    <n v="0"/>
    <n v="1"/>
    <x v="0"/>
    <n v="2591"/>
    <n v="0"/>
    <n v="1"/>
    <x v="2"/>
    <x v="0"/>
    <s v="Yes"/>
    <x v="0"/>
    <x v="0"/>
    <x v="0"/>
    <n v="74.95"/>
    <n v="105.02"/>
    <s v="Competitor"/>
    <x v="0"/>
  </r>
  <r>
    <x v="445"/>
    <d v="2022-02-18T00:00:00"/>
    <x v="1"/>
    <n v="53"/>
    <x v="0"/>
    <n v="0"/>
    <n v="1"/>
    <x v="0"/>
    <n v="5396"/>
    <n v="1"/>
    <n v="42"/>
    <x v="0"/>
    <x v="0"/>
    <s v="Yes"/>
    <x v="0"/>
    <x v="0"/>
    <x v="2"/>
    <n v="77.95"/>
    <n v="4812.84"/>
    <s v="Competitor"/>
    <x v="6"/>
  </r>
  <r>
    <x v="446"/>
    <d v="2020-02-04T00:00:00"/>
    <x v="1"/>
    <n v="41"/>
    <x v="0"/>
    <n v="0"/>
    <n v="1"/>
    <x v="0"/>
    <n v="4688"/>
    <n v="1"/>
    <n v="66"/>
    <x v="5"/>
    <x v="0"/>
    <s v="Yes"/>
    <x v="0"/>
    <x v="3"/>
    <x v="2"/>
    <n v="102.45"/>
    <n v="9963.9699999999993"/>
    <s v="Competitor"/>
    <x v="0"/>
  </r>
  <r>
    <x v="447"/>
    <d v="2025-07-08T00:00:00"/>
    <x v="1"/>
    <n v="49"/>
    <x v="1"/>
    <n v="1"/>
    <n v="1"/>
    <x v="0"/>
    <n v="4563"/>
    <n v="0"/>
    <n v="1"/>
    <x v="2"/>
    <x v="0"/>
    <s v="Yes"/>
    <x v="3"/>
    <x v="0"/>
    <x v="3"/>
    <n v="45.95"/>
    <n v="92.12"/>
    <s v="Competitor"/>
    <x v="0"/>
  </r>
  <r>
    <x v="448"/>
    <d v="2025-06-12T00:00:00"/>
    <x v="0"/>
    <n v="55"/>
    <x v="1"/>
    <n v="0"/>
    <n v="1"/>
    <x v="0"/>
    <n v="4676"/>
    <n v="0"/>
    <n v="2"/>
    <x v="0"/>
    <x v="0"/>
    <s v="Yes"/>
    <x v="3"/>
    <x v="0"/>
    <x v="0"/>
    <n v="75.7"/>
    <n v="273.52"/>
    <s v="Other"/>
    <x v="2"/>
  </r>
  <r>
    <x v="449"/>
    <d v="2025-01-16T00:00:00"/>
    <x v="0"/>
    <n v="39"/>
    <x v="0"/>
    <n v="0"/>
    <n v="1"/>
    <x v="0"/>
    <n v="4292"/>
    <n v="1"/>
    <n v="7"/>
    <x v="2"/>
    <x v="0"/>
    <s v="Yes"/>
    <x v="0"/>
    <x v="0"/>
    <x v="0"/>
    <n v="69.349999999999994"/>
    <n v="564.35"/>
    <s v="Competitor"/>
    <x v="0"/>
  </r>
  <r>
    <x v="450"/>
    <d v="2023-07-17T00:00:00"/>
    <x v="0"/>
    <n v="41"/>
    <x v="1"/>
    <n v="0"/>
    <n v="1"/>
    <x v="0"/>
    <n v="5641"/>
    <n v="0"/>
    <n v="25"/>
    <x v="0"/>
    <x v="0"/>
    <s v="Yes"/>
    <x v="0"/>
    <x v="0"/>
    <x v="0"/>
    <n v="94.7"/>
    <n v="3234.1"/>
    <s v="Competitor"/>
    <x v="0"/>
  </r>
  <r>
    <x v="451"/>
    <d v="2025-07-15T00:00:00"/>
    <x v="0"/>
    <n v="47"/>
    <x v="1"/>
    <n v="2"/>
    <n v="1"/>
    <x v="0"/>
    <n v="3677"/>
    <n v="0"/>
    <n v="1"/>
    <x v="0"/>
    <x v="0"/>
    <s v="Yes"/>
    <x v="3"/>
    <x v="0"/>
    <x v="2"/>
    <n v="50.6"/>
    <n v="62.46"/>
    <s v="Dissatisfaction"/>
    <x v="7"/>
  </r>
  <r>
    <x v="452"/>
    <d v="2024-04-04T00:00:00"/>
    <x v="0"/>
    <n v="35"/>
    <x v="1"/>
    <n v="0"/>
    <n v="1"/>
    <x v="0"/>
    <n v="3438"/>
    <n v="0"/>
    <n v="16"/>
    <x v="3"/>
    <x v="0"/>
    <s v="No"/>
    <x v="1"/>
    <x v="0"/>
    <x v="2"/>
    <n v="19.7"/>
    <n v="434.24"/>
    <s v="Price"/>
    <x v="17"/>
  </r>
  <r>
    <x v="453"/>
    <d v="2025-07-26T00:00:00"/>
    <x v="0"/>
    <n v="62"/>
    <x v="1"/>
    <n v="0"/>
    <n v="1"/>
    <x v="0"/>
    <n v="5795"/>
    <n v="0"/>
    <n v="1"/>
    <x v="2"/>
    <x v="0"/>
    <s v="Yes"/>
    <x v="0"/>
    <x v="0"/>
    <x v="0"/>
    <n v="69.099999999999994"/>
    <n v="107.76"/>
    <s v="Competitor"/>
    <x v="6"/>
  </r>
  <r>
    <x v="454"/>
    <d v="2025-07-10T00:00:00"/>
    <x v="0"/>
    <n v="42"/>
    <x v="0"/>
    <n v="0"/>
    <n v="1"/>
    <x v="0"/>
    <n v="4489"/>
    <n v="1"/>
    <n v="1"/>
    <x v="0"/>
    <x v="0"/>
    <s v="Yes"/>
    <x v="3"/>
    <x v="0"/>
    <x v="0"/>
    <n v="95"/>
    <n v="107.04"/>
    <s v="Dissatisfaction"/>
    <x v="13"/>
  </r>
  <r>
    <x v="455"/>
    <d v="2021-01-19T00:00:00"/>
    <x v="0"/>
    <n v="40"/>
    <x v="1"/>
    <n v="0"/>
    <n v="1"/>
    <x v="0"/>
    <n v="4089"/>
    <n v="0"/>
    <n v="55"/>
    <x v="4"/>
    <x v="0"/>
    <s v="Yes"/>
    <x v="0"/>
    <x v="0"/>
    <x v="0"/>
    <n v="96.8"/>
    <n v="7889.85"/>
    <s v="Competitor"/>
    <x v="9"/>
  </r>
  <r>
    <x v="456"/>
    <d v="2022-06-16T00:00:00"/>
    <x v="1"/>
    <n v="26"/>
    <x v="1"/>
    <n v="0"/>
    <n v="1"/>
    <x v="0"/>
    <n v="2157"/>
    <n v="0"/>
    <n v="38"/>
    <x v="0"/>
    <x v="0"/>
    <s v="Yes"/>
    <x v="0"/>
    <x v="0"/>
    <x v="2"/>
    <n v="83.9"/>
    <n v="4608.4399999999996"/>
    <s v="Competitor"/>
    <x v="8"/>
  </r>
  <r>
    <x v="457"/>
    <d v="2024-06-19T00:00:00"/>
    <x v="0"/>
    <n v="38"/>
    <x v="1"/>
    <n v="0"/>
    <n v="1"/>
    <x v="0"/>
    <n v="4883"/>
    <n v="0"/>
    <n v="14"/>
    <x v="3"/>
    <x v="2"/>
    <s v="Yes"/>
    <x v="3"/>
    <x v="0"/>
    <x v="0"/>
    <n v="50.75"/>
    <n v="722.75"/>
    <s v="Competitor"/>
    <x v="0"/>
  </r>
  <r>
    <x v="458"/>
    <d v="2020-10-19T00:00:00"/>
    <x v="1"/>
    <n v="57"/>
    <x v="1"/>
    <n v="0"/>
    <n v="1"/>
    <x v="0"/>
    <n v="5902"/>
    <n v="0"/>
    <n v="58"/>
    <x v="4"/>
    <x v="0"/>
    <s v="Yes"/>
    <x v="0"/>
    <x v="3"/>
    <x v="0"/>
    <n v="106.45"/>
    <n v="7015.27"/>
    <s v="Competitor"/>
    <x v="8"/>
  </r>
  <r>
    <x v="459"/>
    <d v="2021-06-22T00:00:00"/>
    <x v="0"/>
    <n v="28"/>
    <x v="0"/>
    <n v="0"/>
    <n v="1"/>
    <x v="0"/>
    <n v="5897"/>
    <n v="1"/>
    <n v="50"/>
    <x v="4"/>
    <x v="0"/>
    <s v="Yes"/>
    <x v="0"/>
    <x v="0"/>
    <x v="0"/>
    <n v="103.7"/>
    <n v="6741.44"/>
    <s v="Competitor"/>
    <x v="0"/>
  </r>
  <r>
    <x v="460"/>
    <d v="2024-05-19T00:00:00"/>
    <x v="0"/>
    <n v="56"/>
    <x v="1"/>
    <n v="0"/>
    <n v="1"/>
    <x v="0"/>
    <n v="5518"/>
    <n v="0"/>
    <n v="15"/>
    <x v="0"/>
    <x v="2"/>
    <s v="Yes"/>
    <x v="2"/>
    <x v="0"/>
    <x v="0"/>
    <n v="29.7"/>
    <n v="528.25"/>
    <s v="Competitor"/>
    <x v="9"/>
  </r>
  <r>
    <x v="461"/>
    <d v="2025-02-17T00:00:00"/>
    <x v="1"/>
    <n v="58"/>
    <x v="1"/>
    <n v="0"/>
    <n v="1"/>
    <x v="0"/>
    <n v="2898"/>
    <n v="0"/>
    <n v="6"/>
    <x v="2"/>
    <x v="0"/>
    <s v="Yes"/>
    <x v="0"/>
    <x v="0"/>
    <x v="0"/>
    <n v="89.5"/>
    <n v="860.82"/>
    <s v="Competitor"/>
    <x v="0"/>
  </r>
  <r>
    <x v="462"/>
    <d v="2025-07-09T00:00:00"/>
    <x v="0"/>
    <n v="64"/>
    <x v="0"/>
    <n v="2"/>
    <n v="1"/>
    <x v="0"/>
    <n v="3463"/>
    <n v="1"/>
    <n v="1"/>
    <x v="0"/>
    <x v="0"/>
    <s v="Yes"/>
    <x v="0"/>
    <x v="0"/>
    <x v="2"/>
    <n v="70.650000000000006"/>
    <n v="108.33"/>
    <s v="Competitor"/>
    <x v="0"/>
  </r>
  <r>
    <x v="463"/>
    <d v="2021-02-21T00:00:00"/>
    <x v="1"/>
    <n v="70"/>
    <x v="1"/>
    <n v="0"/>
    <n v="1"/>
    <x v="0"/>
    <n v="4149"/>
    <n v="0"/>
    <n v="54"/>
    <x v="4"/>
    <x v="0"/>
    <s v="Yes"/>
    <x v="2"/>
    <x v="3"/>
    <x v="0"/>
    <n v="82.45"/>
    <n v="5002.42"/>
    <s v="Competitor"/>
    <x v="6"/>
  </r>
  <r>
    <x v="464"/>
    <d v="2025-04-10T00:00:00"/>
    <x v="1"/>
    <n v="68"/>
    <x v="1"/>
    <n v="0"/>
    <n v="1"/>
    <x v="0"/>
    <n v="2467"/>
    <n v="0"/>
    <n v="4"/>
    <x v="0"/>
    <x v="0"/>
    <s v="Yes"/>
    <x v="3"/>
    <x v="0"/>
    <x v="0"/>
    <n v="84.6"/>
    <n v="386.82"/>
    <s v="Competitor"/>
    <x v="0"/>
  </r>
  <r>
    <x v="465"/>
    <d v="2024-05-21T00:00:00"/>
    <x v="0"/>
    <n v="74"/>
    <x v="0"/>
    <n v="0"/>
    <n v="1"/>
    <x v="0"/>
    <n v="4981"/>
    <n v="1"/>
    <n v="15"/>
    <x v="0"/>
    <x v="0"/>
    <s v="Yes"/>
    <x v="3"/>
    <x v="0"/>
    <x v="0"/>
    <n v="85.6"/>
    <n v="2024.3"/>
    <s v="Competitor"/>
    <x v="0"/>
  </r>
  <r>
    <x v="466"/>
    <d v="2021-05-24T00:00:00"/>
    <x v="0"/>
    <n v="80"/>
    <x v="0"/>
    <n v="0"/>
    <n v="1"/>
    <x v="0"/>
    <n v="4788"/>
    <n v="1"/>
    <n v="51"/>
    <x v="4"/>
    <x v="0"/>
    <s v="Yes"/>
    <x v="0"/>
    <x v="0"/>
    <x v="0"/>
    <n v="93.8"/>
    <n v="5880.09"/>
    <s v="Dissatisfaction"/>
    <x v="15"/>
  </r>
  <r>
    <x v="467"/>
    <d v="2023-04-26T00:00:00"/>
    <x v="1"/>
    <n v="75"/>
    <x v="1"/>
    <n v="0"/>
    <n v="1"/>
    <x v="0"/>
    <n v="5030"/>
    <n v="0"/>
    <n v="28"/>
    <x v="1"/>
    <x v="0"/>
    <s v="Yes"/>
    <x v="0"/>
    <x v="0"/>
    <x v="0"/>
    <n v="106.15"/>
    <n v="3423.26"/>
    <s v="Competitor"/>
    <x v="9"/>
  </r>
  <r>
    <x v="468"/>
    <d v="2024-12-23T00:00:00"/>
    <x v="1"/>
    <n v="66"/>
    <x v="1"/>
    <n v="0"/>
    <n v="1"/>
    <x v="0"/>
    <n v="3676"/>
    <n v="0"/>
    <n v="8"/>
    <x v="2"/>
    <x v="0"/>
    <s v="Yes"/>
    <x v="0"/>
    <x v="0"/>
    <x v="2"/>
    <n v="94.45"/>
    <n v="784.63"/>
    <s v="Competitor"/>
    <x v="0"/>
  </r>
  <r>
    <x v="469"/>
    <d v="2025-07-07T00:00:00"/>
    <x v="1"/>
    <n v="68"/>
    <x v="1"/>
    <n v="0"/>
    <n v="1"/>
    <x v="0"/>
    <n v="4095"/>
    <n v="0"/>
    <n v="1"/>
    <x v="0"/>
    <x v="2"/>
    <s v="Yes"/>
    <x v="3"/>
    <x v="0"/>
    <x v="3"/>
    <n v="25.7"/>
    <n v="25.7"/>
    <s v="Attitude"/>
    <x v="1"/>
  </r>
  <r>
    <x v="470"/>
    <d v="2025-05-20T00:00:00"/>
    <x v="1"/>
    <n v="68"/>
    <x v="1"/>
    <n v="0"/>
    <n v="1"/>
    <x v="0"/>
    <n v="3553"/>
    <n v="0"/>
    <n v="3"/>
    <x v="0"/>
    <x v="0"/>
    <s v="Yes"/>
    <x v="0"/>
    <x v="0"/>
    <x v="2"/>
    <n v="75.05"/>
    <n v="327.71"/>
    <s v="Competitor"/>
    <x v="0"/>
  </r>
  <r>
    <x v="471"/>
    <d v="2025-05-04T00:00:00"/>
    <x v="0"/>
    <n v="21"/>
    <x v="0"/>
    <n v="0"/>
    <n v="1"/>
    <x v="0"/>
    <n v="2539"/>
    <n v="1"/>
    <n v="3"/>
    <x v="2"/>
    <x v="0"/>
    <s v="Yes"/>
    <x v="3"/>
    <x v="0"/>
    <x v="3"/>
    <n v="56.15"/>
    <n v="256.02"/>
    <s v="Competitor"/>
    <x v="0"/>
  </r>
  <r>
    <x v="472"/>
    <d v="2025-07-04T00:00:00"/>
    <x v="0"/>
    <n v="50"/>
    <x v="1"/>
    <n v="0"/>
    <n v="1"/>
    <x v="0"/>
    <n v="5111"/>
    <n v="0"/>
    <n v="1"/>
    <x v="2"/>
    <x v="0"/>
    <s v="Yes"/>
    <x v="2"/>
    <x v="0"/>
    <x v="2"/>
    <n v="50.9"/>
    <n v="57.85"/>
    <s v="Attitude"/>
    <x v="3"/>
  </r>
  <r>
    <x v="473"/>
    <d v="2021-07-18T00:00:00"/>
    <x v="0"/>
    <n v="27"/>
    <x v="0"/>
    <n v="0"/>
    <n v="1"/>
    <x v="0"/>
    <n v="6088"/>
    <n v="1"/>
    <n v="49"/>
    <x v="0"/>
    <x v="0"/>
    <s v="Yes"/>
    <x v="0"/>
    <x v="0"/>
    <x v="0"/>
    <n v="99.8"/>
    <n v="7302.51"/>
    <s v="Attitude"/>
    <x v="3"/>
  </r>
  <r>
    <x v="474"/>
    <d v="2023-09-12T00:00:00"/>
    <x v="0"/>
    <n v="28"/>
    <x v="0"/>
    <n v="0"/>
    <n v="1"/>
    <x v="0"/>
    <n v="3425"/>
    <n v="1"/>
    <n v="23"/>
    <x v="0"/>
    <x v="0"/>
    <s v="Yes"/>
    <x v="0"/>
    <x v="0"/>
    <x v="0"/>
    <n v="99.85"/>
    <n v="3204.15"/>
    <s v="Other"/>
    <x v="2"/>
  </r>
  <r>
    <x v="475"/>
    <d v="2024-10-22T00:00:00"/>
    <x v="0"/>
    <n v="25"/>
    <x v="1"/>
    <n v="0"/>
    <n v="1"/>
    <x v="0"/>
    <n v="2832"/>
    <n v="0"/>
    <n v="10"/>
    <x v="3"/>
    <x v="0"/>
    <s v="Yes"/>
    <x v="0"/>
    <x v="0"/>
    <x v="0"/>
    <n v="94.9"/>
    <n v="1451.05"/>
    <s v="Competitor"/>
    <x v="0"/>
  </r>
  <r>
    <x v="476"/>
    <d v="2025-07-23T00:00:00"/>
    <x v="0"/>
    <n v="31"/>
    <x v="1"/>
    <n v="0"/>
    <n v="1"/>
    <x v="0"/>
    <n v="5574"/>
    <n v="0"/>
    <n v="1"/>
    <x v="2"/>
    <x v="0"/>
    <s v="Yes"/>
    <x v="0"/>
    <x v="0"/>
    <x v="0"/>
    <n v="81.7"/>
    <n v="91.51"/>
    <s v="Dissatisfaction"/>
    <x v="7"/>
  </r>
  <r>
    <x v="477"/>
    <d v="2025-04-15T00:00:00"/>
    <x v="1"/>
    <n v="25"/>
    <x v="0"/>
    <n v="0"/>
    <n v="1"/>
    <x v="0"/>
    <n v="5026"/>
    <n v="5"/>
    <n v="4"/>
    <x v="0"/>
    <x v="0"/>
    <s v="Yes"/>
    <x v="0"/>
    <x v="0"/>
    <x v="0"/>
    <n v="73.75"/>
    <n v="519.37"/>
    <s v="Dissatisfaction"/>
    <x v="7"/>
  </r>
  <r>
    <x v="478"/>
    <d v="2025-04-24T00:00:00"/>
    <x v="0"/>
    <n v="40"/>
    <x v="1"/>
    <n v="1"/>
    <n v="1"/>
    <x v="0"/>
    <n v="5858"/>
    <n v="0"/>
    <n v="4"/>
    <x v="2"/>
    <x v="0"/>
    <s v="Yes"/>
    <x v="2"/>
    <x v="0"/>
    <x v="0"/>
    <n v="49.35"/>
    <n v="323.81"/>
    <s v="Dissatisfaction"/>
    <x v="11"/>
  </r>
  <r>
    <x v="479"/>
    <d v="2025-05-04T00:00:00"/>
    <x v="1"/>
    <n v="56"/>
    <x v="1"/>
    <n v="0"/>
    <n v="1"/>
    <x v="0"/>
    <n v="4800"/>
    <n v="0"/>
    <n v="3"/>
    <x v="0"/>
    <x v="2"/>
    <s v="Yes"/>
    <x v="3"/>
    <x v="0"/>
    <x v="0"/>
    <n v="50.6"/>
    <n v="155.35"/>
    <s v="Dissatisfaction"/>
    <x v="19"/>
  </r>
  <r>
    <x v="480"/>
    <d v="2022-09-03T00:00:00"/>
    <x v="1"/>
    <n v="28"/>
    <x v="0"/>
    <n v="2"/>
    <n v="1"/>
    <x v="0"/>
    <n v="5898"/>
    <n v="1"/>
    <n v="35"/>
    <x v="0"/>
    <x v="0"/>
    <s v="Yes"/>
    <x v="2"/>
    <x v="0"/>
    <x v="0"/>
    <n v="72.25"/>
    <n v="3453"/>
    <s v="Other"/>
    <x v="2"/>
  </r>
  <r>
    <x v="481"/>
    <d v="2024-04-04T00:00:00"/>
    <x v="1"/>
    <n v="40"/>
    <x v="1"/>
    <n v="0"/>
    <n v="1"/>
    <x v="0"/>
    <n v="2335"/>
    <n v="0"/>
    <n v="16"/>
    <x v="0"/>
    <x v="0"/>
    <s v="Yes"/>
    <x v="0"/>
    <x v="0"/>
    <x v="0"/>
    <n v="81"/>
    <n v="1518.87"/>
    <s v="Dissatisfaction"/>
    <x v="5"/>
  </r>
  <r>
    <x v="482"/>
    <d v="2025-04-13T00:00:00"/>
    <x v="0"/>
    <n v="39"/>
    <x v="1"/>
    <n v="0"/>
    <n v="1"/>
    <x v="0"/>
    <n v="3865"/>
    <n v="0"/>
    <n v="4"/>
    <x v="0"/>
    <x v="0"/>
    <s v="Yes"/>
    <x v="2"/>
    <x v="0"/>
    <x v="2"/>
    <n v="51.75"/>
    <n v="241.02"/>
    <s v="Competitor"/>
    <x v="0"/>
  </r>
  <r>
    <x v="483"/>
    <d v="2025-07-15T00:00:00"/>
    <x v="1"/>
    <n v="22"/>
    <x v="1"/>
    <n v="0"/>
    <n v="1"/>
    <x v="0"/>
    <n v="4207"/>
    <n v="0"/>
    <n v="1"/>
    <x v="2"/>
    <x v="0"/>
    <s v="Yes"/>
    <x v="3"/>
    <x v="0"/>
    <x v="2"/>
    <n v="48.6"/>
    <n v="55.14"/>
    <s v="Dissatisfaction"/>
    <x v="16"/>
  </r>
  <r>
    <x v="484"/>
    <d v="2025-03-25T00:00:00"/>
    <x v="0"/>
    <n v="34"/>
    <x v="0"/>
    <n v="1"/>
    <n v="1"/>
    <x v="0"/>
    <n v="2102"/>
    <n v="1"/>
    <n v="5"/>
    <x v="2"/>
    <x v="0"/>
    <s v="No"/>
    <x v="1"/>
    <x v="0"/>
    <x v="0"/>
    <n v="25.9"/>
    <n v="335.25"/>
    <s v="Other"/>
    <x v="12"/>
  </r>
  <r>
    <x v="485"/>
    <d v="2025-07-12T00:00:00"/>
    <x v="0"/>
    <n v="49"/>
    <x v="1"/>
    <n v="0"/>
    <n v="1"/>
    <x v="0"/>
    <n v="5533"/>
    <n v="0"/>
    <n v="1"/>
    <x v="2"/>
    <x v="0"/>
    <s v="Yes"/>
    <x v="0"/>
    <x v="0"/>
    <x v="0"/>
    <n v="79.25"/>
    <n v="99.23"/>
    <s v="Dissatisfaction"/>
    <x v="7"/>
  </r>
  <r>
    <x v="486"/>
    <d v="2024-04-17T00:00:00"/>
    <x v="0"/>
    <n v="24"/>
    <x v="1"/>
    <n v="0"/>
    <n v="1"/>
    <x v="0"/>
    <n v="4327"/>
    <n v="0"/>
    <n v="16"/>
    <x v="3"/>
    <x v="0"/>
    <s v="No"/>
    <x v="1"/>
    <x v="0"/>
    <x v="0"/>
    <n v="20.25"/>
    <n v="664.09"/>
    <s v="Price"/>
    <x v="17"/>
  </r>
  <r>
    <x v="487"/>
    <d v="2024-07-07T00:00:00"/>
    <x v="0"/>
    <n v="68"/>
    <x v="1"/>
    <n v="0"/>
    <n v="1"/>
    <x v="0"/>
    <n v="2494"/>
    <n v="0"/>
    <n v="13"/>
    <x v="3"/>
    <x v="0"/>
    <s v="Yes"/>
    <x v="3"/>
    <x v="0"/>
    <x v="0"/>
    <n v="106.9"/>
    <n v="1799.14"/>
    <s v="Competitor"/>
    <x v="0"/>
  </r>
  <r>
    <x v="488"/>
    <d v="2023-12-17T00:00:00"/>
    <x v="0"/>
    <n v="75"/>
    <x v="0"/>
    <n v="0"/>
    <n v="1"/>
    <x v="0"/>
    <n v="5604"/>
    <n v="7"/>
    <n v="20"/>
    <x v="0"/>
    <x v="0"/>
    <s v="Yes"/>
    <x v="0"/>
    <x v="0"/>
    <x v="0"/>
    <n v="94.55"/>
    <n v="2005.85"/>
    <s v="Competitor"/>
    <x v="0"/>
  </r>
  <r>
    <x v="489"/>
    <d v="2024-10-06T00:00:00"/>
    <x v="0"/>
    <n v="74"/>
    <x v="0"/>
    <n v="0"/>
    <n v="1"/>
    <x v="0"/>
    <n v="4990"/>
    <n v="2"/>
    <n v="10"/>
    <x v="0"/>
    <x v="0"/>
    <s v="Yes"/>
    <x v="3"/>
    <x v="0"/>
    <x v="0"/>
    <n v="86.65"/>
    <n v="1321.65"/>
    <s v="Dissatisfaction"/>
    <x v="15"/>
  </r>
  <r>
    <x v="490"/>
    <d v="2020-07-21T00:00:00"/>
    <x v="1"/>
    <n v="77"/>
    <x v="0"/>
    <n v="0"/>
    <n v="1"/>
    <x v="0"/>
    <n v="4412"/>
    <n v="1"/>
    <n v="61"/>
    <x v="0"/>
    <x v="0"/>
    <s v="Yes"/>
    <x v="0"/>
    <x v="3"/>
    <x v="2"/>
    <n v="104.4"/>
    <n v="8546.7099999999991"/>
    <s v="Competitor"/>
    <x v="0"/>
  </r>
  <r>
    <x v="491"/>
    <d v="2022-04-26T00:00:00"/>
    <x v="0"/>
    <n v="76"/>
    <x v="0"/>
    <n v="0"/>
    <n v="1"/>
    <x v="0"/>
    <n v="2837"/>
    <n v="1"/>
    <n v="40"/>
    <x v="0"/>
    <x v="0"/>
    <s v="Yes"/>
    <x v="0"/>
    <x v="0"/>
    <x v="0"/>
    <n v="101.85"/>
    <n v="4200.3"/>
    <s v="Other"/>
    <x v="2"/>
  </r>
  <r>
    <x v="492"/>
    <d v="2025-04-23T00:00:00"/>
    <x v="0"/>
    <n v="21"/>
    <x v="0"/>
    <n v="0"/>
    <n v="1"/>
    <x v="0"/>
    <n v="4417"/>
    <n v="3"/>
    <n v="4"/>
    <x v="2"/>
    <x v="0"/>
    <s v="Yes"/>
    <x v="0"/>
    <x v="0"/>
    <x v="0"/>
    <n v="101.15"/>
    <n v="424.14"/>
    <s v="Competitor"/>
    <x v="0"/>
  </r>
  <r>
    <x v="493"/>
    <d v="2024-05-15T00:00:00"/>
    <x v="1"/>
    <n v="54"/>
    <x v="1"/>
    <n v="0"/>
    <n v="1"/>
    <x v="0"/>
    <n v="2122"/>
    <n v="0"/>
    <n v="15"/>
    <x v="0"/>
    <x v="0"/>
    <s v="Yes"/>
    <x v="0"/>
    <x v="0"/>
    <x v="0"/>
    <n v="105.1"/>
    <n v="1918.6"/>
    <s v="Competitor"/>
    <x v="6"/>
  </r>
  <r>
    <x v="494"/>
    <d v="2025-06-06T00:00:00"/>
    <x v="1"/>
    <n v="26"/>
    <x v="1"/>
    <n v="0"/>
    <n v="1"/>
    <x v="0"/>
    <n v="5225"/>
    <n v="0"/>
    <n v="2"/>
    <x v="0"/>
    <x v="0"/>
    <s v="Yes"/>
    <x v="0"/>
    <x v="0"/>
    <x v="0"/>
    <n v="68.95"/>
    <n v="181.21"/>
    <s v="Competitor"/>
    <x v="0"/>
  </r>
  <r>
    <x v="495"/>
    <d v="2024-02-21T00:00:00"/>
    <x v="0"/>
    <n v="53"/>
    <x v="0"/>
    <n v="0"/>
    <n v="1"/>
    <x v="0"/>
    <n v="2989"/>
    <n v="1"/>
    <n v="18"/>
    <x v="0"/>
    <x v="0"/>
    <s v="Yes"/>
    <x v="2"/>
    <x v="0"/>
    <x v="0"/>
    <n v="57.45"/>
    <n v="1026.5999999999999"/>
    <s v="Competitor"/>
    <x v="0"/>
  </r>
  <r>
    <x v="496"/>
    <d v="2024-09-08T00:00:00"/>
    <x v="1"/>
    <n v="41"/>
    <x v="0"/>
    <n v="0"/>
    <n v="1"/>
    <x v="0"/>
    <n v="3200"/>
    <n v="1"/>
    <n v="11"/>
    <x v="3"/>
    <x v="0"/>
    <s v="Yes"/>
    <x v="2"/>
    <x v="0"/>
    <x v="0"/>
    <n v="44.05"/>
    <n v="756.83"/>
    <s v="Competitor"/>
    <x v="0"/>
  </r>
  <r>
    <x v="497"/>
    <d v="2022-03-23T00:00:00"/>
    <x v="0"/>
    <n v="21"/>
    <x v="1"/>
    <n v="0"/>
    <n v="1"/>
    <x v="0"/>
    <n v="3316"/>
    <n v="0"/>
    <n v="41"/>
    <x v="0"/>
    <x v="0"/>
    <s v="Yes"/>
    <x v="0"/>
    <x v="0"/>
    <x v="0"/>
    <n v="104.7"/>
    <n v="6303.74"/>
    <s v="Competitor"/>
    <x v="0"/>
  </r>
  <r>
    <x v="498"/>
    <d v="2021-06-22T00:00:00"/>
    <x v="1"/>
    <n v="63"/>
    <x v="1"/>
    <n v="0"/>
    <n v="1"/>
    <x v="0"/>
    <n v="5855"/>
    <n v="0"/>
    <n v="50"/>
    <x v="0"/>
    <x v="0"/>
    <s v="Yes"/>
    <x v="0"/>
    <x v="2"/>
    <x v="0"/>
    <n v="109.65"/>
    <n v="6936.15"/>
    <s v="Competitor"/>
    <x v="0"/>
  </r>
  <r>
    <x v="499"/>
    <d v="2022-03-26T00:00:00"/>
    <x v="1"/>
    <n v="42"/>
    <x v="0"/>
    <n v="3"/>
    <n v="1"/>
    <x v="0"/>
    <n v="4734"/>
    <n v="1"/>
    <n v="41"/>
    <x v="0"/>
    <x v="0"/>
    <s v="Yes"/>
    <x v="3"/>
    <x v="0"/>
    <x v="2"/>
    <n v="79.900000000000006"/>
    <n v="5181.8599999999997"/>
    <s v="Price"/>
    <x v="4"/>
  </r>
  <r>
    <x v="500"/>
    <d v="2024-10-20T00:00:00"/>
    <x v="0"/>
    <n v="42"/>
    <x v="1"/>
    <n v="0"/>
    <n v="1"/>
    <x v="0"/>
    <n v="2529"/>
    <n v="0"/>
    <n v="10"/>
    <x v="0"/>
    <x v="2"/>
    <s v="Yes"/>
    <x v="2"/>
    <x v="0"/>
    <x v="2"/>
    <n v="33.9"/>
    <n v="298.45"/>
    <s v="Attitude"/>
    <x v="3"/>
  </r>
  <r>
    <x v="501"/>
    <d v="2025-03-15T00:00:00"/>
    <x v="0"/>
    <n v="52"/>
    <x v="1"/>
    <n v="0"/>
    <n v="1"/>
    <x v="0"/>
    <n v="4944"/>
    <n v="0"/>
    <n v="5"/>
    <x v="0"/>
    <x v="0"/>
    <s v="Yes"/>
    <x v="2"/>
    <x v="0"/>
    <x v="0"/>
    <n v="70.05"/>
    <n v="417.7"/>
    <s v="Price"/>
    <x v="4"/>
  </r>
  <r>
    <x v="502"/>
    <d v="2024-08-16T00:00:00"/>
    <x v="1"/>
    <n v="28"/>
    <x v="0"/>
    <n v="0"/>
    <n v="1"/>
    <x v="0"/>
    <n v="4154"/>
    <n v="1"/>
    <n v="12"/>
    <x v="0"/>
    <x v="0"/>
    <s v="Yes"/>
    <x v="0"/>
    <x v="0"/>
    <x v="0"/>
    <n v="84.5"/>
    <n v="1404.46"/>
    <s v="Competitor"/>
    <x v="0"/>
  </r>
  <r>
    <x v="503"/>
    <d v="2024-10-23T00:00:00"/>
    <x v="0"/>
    <n v="37"/>
    <x v="1"/>
    <n v="0"/>
    <n v="1"/>
    <x v="0"/>
    <n v="5035"/>
    <n v="0"/>
    <n v="10"/>
    <x v="0"/>
    <x v="0"/>
    <s v="Yes"/>
    <x v="0"/>
    <x v="0"/>
    <x v="0"/>
    <n v="104.4"/>
    <n v="1165.25"/>
    <s v="Competitor"/>
    <x v="6"/>
  </r>
  <r>
    <x v="504"/>
    <d v="2021-02-15T00:00:00"/>
    <x v="0"/>
    <n v="43"/>
    <x v="1"/>
    <n v="2"/>
    <n v="1"/>
    <x v="0"/>
    <n v="5282"/>
    <n v="0"/>
    <n v="54"/>
    <x v="0"/>
    <x v="0"/>
    <s v="Yes"/>
    <x v="3"/>
    <x v="0"/>
    <x v="2"/>
    <n v="55"/>
    <n v="3454.45"/>
    <s v="Other"/>
    <x v="2"/>
  </r>
  <r>
    <x v="505"/>
    <d v="2025-07-16T00:00:00"/>
    <x v="1"/>
    <n v="43"/>
    <x v="1"/>
    <n v="0"/>
    <n v="1"/>
    <x v="0"/>
    <n v="3706"/>
    <n v="0"/>
    <n v="1"/>
    <x v="0"/>
    <x v="0"/>
    <s v="Yes"/>
    <x v="0"/>
    <x v="0"/>
    <x v="0"/>
    <n v="70.099999999999994"/>
    <n v="87.47"/>
    <s v="Competitor"/>
    <x v="0"/>
  </r>
  <r>
    <x v="506"/>
    <d v="2022-03-17T00:00:00"/>
    <x v="0"/>
    <n v="36"/>
    <x v="0"/>
    <n v="0"/>
    <n v="1"/>
    <x v="0"/>
    <n v="2098"/>
    <n v="1"/>
    <n v="41"/>
    <x v="4"/>
    <x v="0"/>
    <s v="Yes"/>
    <x v="0"/>
    <x v="3"/>
    <x v="0"/>
    <n v="102.6"/>
    <n v="6056.65"/>
    <s v="Competitor"/>
    <x v="0"/>
  </r>
  <r>
    <x v="507"/>
    <d v="2025-01-07T00:00:00"/>
    <x v="1"/>
    <n v="57"/>
    <x v="1"/>
    <n v="0"/>
    <n v="1"/>
    <x v="0"/>
    <n v="2248"/>
    <n v="0"/>
    <n v="7"/>
    <x v="2"/>
    <x v="0"/>
    <s v="Yes"/>
    <x v="2"/>
    <x v="0"/>
    <x v="2"/>
    <n v="70.75"/>
    <n v="614.25"/>
    <s v="Attitude"/>
    <x v="3"/>
  </r>
  <r>
    <x v="508"/>
    <d v="2025-05-06T00:00:00"/>
    <x v="1"/>
    <n v="46"/>
    <x v="0"/>
    <n v="2"/>
    <n v="1"/>
    <x v="0"/>
    <n v="2613"/>
    <n v="1"/>
    <n v="3"/>
    <x v="2"/>
    <x v="2"/>
    <s v="Yes"/>
    <x v="3"/>
    <x v="0"/>
    <x v="2"/>
    <n v="29.7"/>
    <n v="91.7"/>
    <s v="Attitude"/>
    <x v="3"/>
  </r>
  <r>
    <x v="509"/>
    <d v="2025-04-20T00:00:00"/>
    <x v="0"/>
    <n v="44"/>
    <x v="1"/>
    <n v="2"/>
    <n v="1"/>
    <x v="0"/>
    <n v="4455"/>
    <n v="0"/>
    <n v="4"/>
    <x v="0"/>
    <x v="0"/>
    <s v="Yes"/>
    <x v="3"/>
    <x v="0"/>
    <x v="0"/>
    <n v="49.4"/>
    <n v="233.48"/>
    <s v="Other"/>
    <x v="2"/>
  </r>
  <r>
    <x v="510"/>
    <d v="2024-06-17T00:00:00"/>
    <x v="1"/>
    <n v="59"/>
    <x v="0"/>
    <n v="0"/>
    <n v="1"/>
    <x v="0"/>
    <n v="5887"/>
    <n v="3"/>
    <n v="14"/>
    <x v="0"/>
    <x v="0"/>
    <s v="Yes"/>
    <x v="0"/>
    <x v="3"/>
    <x v="2"/>
    <n v="105.95"/>
    <n v="1427.72"/>
    <s v="Competitor"/>
    <x v="8"/>
  </r>
  <r>
    <x v="511"/>
    <d v="2025-03-25T00:00:00"/>
    <x v="0"/>
    <n v="57"/>
    <x v="0"/>
    <n v="1"/>
    <n v="1"/>
    <x v="0"/>
    <n v="5124"/>
    <n v="1"/>
    <n v="5"/>
    <x v="0"/>
    <x v="0"/>
    <s v="Yes"/>
    <x v="0"/>
    <x v="0"/>
    <x v="0"/>
    <n v="80.150000000000006"/>
    <n v="442.7"/>
    <s v="Competitor"/>
    <x v="0"/>
  </r>
  <r>
    <x v="512"/>
    <d v="2024-09-12T00:00:00"/>
    <x v="1"/>
    <n v="78"/>
    <x v="1"/>
    <n v="1"/>
    <n v="1"/>
    <x v="0"/>
    <n v="5980"/>
    <n v="0"/>
    <n v="11"/>
    <x v="3"/>
    <x v="0"/>
    <s v="Yes"/>
    <x v="0"/>
    <x v="0"/>
    <x v="0"/>
    <n v="95"/>
    <n v="1367.79"/>
    <s v="Dissatisfaction"/>
    <x v="5"/>
  </r>
  <r>
    <x v="513"/>
    <d v="2022-01-26T00:00:00"/>
    <x v="1"/>
    <n v="70"/>
    <x v="0"/>
    <n v="0"/>
    <n v="1"/>
    <x v="0"/>
    <n v="2573"/>
    <n v="1"/>
    <n v="43"/>
    <x v="4"/>
    <x v="2"/>
    <s v="Yes"/>
    <x v="2"/>
    <x v="0"/>
    <x v="2"/>
    <n v="55.55"/>
    <n v="2342.1999999999998"/>
    <s v="Competitor"/>
    <x v="0"/>
  </r>
  <r>
    <x v="514"/>
    <d v="2020-12-07T00:00:00"/>
    <x v="1"/>
    <n v="68"/>
    <x v="0"/>
    <n v="0"/>
    <n v="1"/>
    <x v="0"/>
    <n v="4803"/>
    <n v="1"/>
    <n v="56"/>
    <x v="0"/>
    <x v="0"/>
    <s v="Yes"/>
    <x v="3"/>
    <x v="0"/>
    <x v="0"/>
    <n v="100.65"/>
    <n v="7711.41"/>
    <s v="Attitude"/>
    <x v="3"/>
  </r>
  <r>
    <x v="515"/>
    <d v="2024-12-23T00:00:00"/>
    <x v="0"/>
    <n v="65"/>
    <x v="1"/>
    <n v="0"/>
    <n v="1"/>
    <x v="0"/>
    <n v="5971"/>
    <n v="0"/>
    <n v="8"/>
    <x v="2"/>
    <x v="2"/>
    <s v="Yes"/>
    <x v="2"/>
    <x v="0"/>
    <x v="0"/>
    <n v="29.4"/>
    <n v="221.9"/>
    <s v="Competitor"/>
    <x v="0"/>
  </r>
  <r>
    <x v="516"/>
    <d v="2023-08-02T00:00:00"/>
    <x v="1"/>
    <n v="74"/>
    <x v="0"/>
    <n v="0"/>
    <n v="1"/>
    <x v="0"/>
    <n v="3843"/>
    <n v="1"/>
    <n v="24"/>
    <x v="1"/>
    <x v="2"/>
    <s v="Yes"/>
    <x v="3"/>
    <x v="0"/>
    <x v="2"/>
    <n v="40.65"/>
    <n v="933.3"/>
    <s v="Dissatisfaction"/>
    <x v="15"/>
  </r>
  <r>
    <x v="517"/>
    <d v="2023-12-02T00:00:00"/>
    <x v="1"/>
    <n v="67"/>
    <x v="1"/>
    <n v="0"/>
    <n v="1"/>
    <x v="0"/>
    <n v="3866"/>
    <n v="0"/>
    <n v="20"/>
    <x v="0"/>
    <x v="0"/>
    <s v="Yes"/>
    <x v="2"/>
    <x v="0"/>
    <x v="2"/>
    <n v="61.6"/>
    <n v="1716.55"/>
    <s v="Price"/>
    <x v="17"/>
  </r>
  <r>
    <x v="518"/>
    <d v="2025-07-24T00:00:00"/>
    <x v="1"/>
    <n v="68"/>
    <x v="1"/>
    <n v="0"/>
    <n v="1"/>
    <x v="0"/>
    <n v="3067"/>
    <n v="0"/>
    <n v="1"/>
    <x v="2"/>
    <x v="0"/>
    <s v="Yes"/>
    <x v="0"/>
    <x v="0"/>
    <x v="0"/>
    <n v="89.3"/>
    <n v="119.53"/>
    <s v="Competitor"/>
    <x v="0"/>
  </r>
  <r>
    <x v="519"/>
    <d v="2025-07-01T00:00:00"/>
    <x v="0"/>
    <n v="58"/>
    <x v="1"/>
    <n v="0"/>
    <n v="1"/>
    <x v="0"/>
    <n v="3718"/>
    <n v="0"/>
    <n v="1"/>
    <x v="2"/>
    <x v="0"/>
    <s v="Yes"/>
    <x v="2"/>
    <x v="0"/>
    <x v="0"/>
    <n v="50.8"/>
    <n v="52.08"/>
    <s v="Competitor"/>
    <x v="0"/>
  </r>
  <r>
    <x v="520"/>
    <d v="2022-06-22T00:00:00"/>
    <x v="0"/>
    <n v="44"/>
    <x v="0"/>
    <n v="0"/>
    <n v="1"/>
    <x v="0"/>
    <n v="2405"/>
    <n v="1"/>
    <n v="38"/>
    <x v="0"/>
    <x v="0"/>
    <s v="Yes"/>
    <x v="0"/>
    <x v="0"/>
    <x v="0"/>
    <n v="79.45"/>
    <n v="4396.87"/>
    <s v="Competitor"/>
    <x v="9"/>
  </r>
  <r>
    <x v="521"/>
    <d v="2023-10-11T00:00:00"/>
    <x v="1"/>
    <n v="19"/>
    <x v="0"/>
    <n v="0"/>
    <n v="1"/>
    <x v="0"/>
    <n v="2159"/>
    <n v="1"/>
    <n v="22"/>
    <x v="0"/>
    <x v="0"/>
    <s v="Yes"/>
    <x v="0"/>
    <x v="0"/>
    <x v="0"/>
    <n v="69.25"/>
    <n v="2260.42"/>
    <s v="Competitor"/>
    <x v="8"/>
  </r>
  <r>
    <x v="522"/>
    <d v="2023-08-02T00:00:00"/>
    <x v="1"/>
    <n v="35"/>
    <x v="1"/>
    <n v="0"/>
    <n v="1"/>
    <x v="0"/>
    <n v="4016"/>
    <n v="0"/>
    <n v="24"/>
    <x v="0"/>
    <x v="0"/>
    <s v="Yes"/>
    <x v="0"/>
    <x v="0"/>
    <x v="0"/>
    <n v="98.75"/>
    <n v="3311.86"/>
    <s v="Competitor"/>
    <x v="0"/>
  </r>
  <r>
    <x v="523"/>
    <d v="2025-07-25T00:00:00"/>
    <x v="1"/>
    <n v="52"/>
    <x v="0"/>
    <n v="0"/>
    <n v="1"/>
    <x v="0"/>
    <n v="4811"/>
    <n v="1"/>
    <n v="1"/>
    <x v="0"/>
    <x v="0"/>
    <s v="Yes"/>
    <x v="0"/>
    <x v="0"/>
    <x v="0"/>
    <n v="102.45"/>
    <n v="128.33000000000001"/>
    <s v="Attitude"/>
    <x v="1"/>
  </r>
  <r>
    <x v="524"/>
    <d v="2023-04-15T00:00:00"/>
    <x v="0"/>
    <n v="58"/>
    <x v="0"/>
    <n v="0"/>
    <n v="1"/>
    <x v="0"/>
    <n v="3770"/>
    <n v="1"/>
    <n v="28"/>
    <x v="1"/>
    <x v="0"/>
    <s v="Yes"/>
    <x v="0"/>
    <x v="3"/>
    <x v="0"/>
    <n v="106.1"/>
    <n v="3116.76"/>
    <s v="Dissatisfaction"/>
    <x v="7"/>
  </r>
  <r>
    <x v="525"/>
    <d v="2023-07-11T00:00:00"/>
    <x v="1"/>
    <n v="48"/>
    <x v="1"/>
    <n v="0"/>
    <n v="1"/>
    <x v="0"/>
    <n v="5175"/>
    <n v="0"/>
    <n v="25"/>
    <x v="0"/>
    <x v="0"/>
    <s v="Yes"/>
    <x v="2"/>
    <x v="3"/>
    <x v="2"/>
    <n v="74.3"/>
    <n v="1898.05"/>
    <s v="Competitor"/>
    <x v="9"/>
  </r>
  <r>
    <x v="526"/>
    <d v="2025-07-23T00:00:00"/>
    <x v="1"/>
    <n v="44"/>
    <x v="1"/>
    <n v="0"/>
    <n v="1"/>
    <x v="0"/>
    <n v="5622"/>
    <n v="0"/>
    <n v="1"/>
    <x v="2"/>
    <x v="0"/>
    <s v="Yes"/>
    <x v="0"/>
    <x v="0"/>
    <x v="0"/>
    <n v="81.95"/>
    <n v="126.89"/>
    <s v="Competitor"/>
    <x v="0"/>
  </r>
  <r>
    <x v="527"/>
    <d v="2025-04-03T00:00:00"/>
    <x v="1"/>
    <n v="36"/>
    <x v="1"/>
    <n v="0"/>
    <n v="1"/>
    <x v="0"/>
    <n v="5822"/>
    <n v="0"/>
    <n v="4"/>
    <x v="0"/>
    <x v="0"/>
    <s v="No"/>
    <x v="1"/>
    <x v="0"/>
    <x v="0"/>
    <n v="20.95"/>
    <n v="93.54"/>
    <s v="Competitor"/>
    <x v="6"/>
  </r>
  <r>
    <x v="528"/>
    <d v="2023-12-14T00:00:00"/>
    <x v="0"/>
    <n v="63"/>
    <x v="0"/>
    <n v="0"/>
    <n v="1"/>
    <x v="0"/>
    <n v="2058"/>
    <n v="1"/>
    <n v="20"/>
    <x v="0"/>
    <x v="0"/>
    <s v="Yes"/>
    <x v="0"/>
    <x v="0"/>
    <x v="0"/>
    <n v="90.2"/>
    <n v="2770.35"/>
    <s v="Other"/>
    <x v="12"/>
  </r>
  <r>
    <x v="529"/>
    <d v="2025-07-23T00:00:00"/>
    <x v="0"/>
    <n v="64"/>
    <x v="1"/>
    <n v="0"/>
    <n v="1"/>
    <x v="0"/>
    <n v="2846"/>
    <n v="0"/>
    <n v="1"/>
    <x v="2"/>
    <x v="2"/>
    <s v="Yes"/>
    <x v="2"/>
    <x v="0"/>
    <x v="0"/>
    <n v="24.25"/>
    <n v="24.25"/>
    <s v="Dissatisfaction"/>
    <x v="11"/>
  </r>
  <r>
    <x v="530"/>
    <d v="2023-10-20T00:00:00"/>
    <x v="1"/>
    <n v="25"/>
    <x v="1"/>
    <n v="0"/>
    <n v="1"/>
    <x v="0"/>
    <n v="5313"/>
    <n v="0"/>
    <n v="22"/>
    <x v="0"/>
    <x v="0"/>
    <s v="Yes"/>
    <x v="0"/>
    <x v="0"/>
    <x v="3"/>
    <n v="84.3"/>
    <n v="2495.19"/>
    <s v="Competitor"/>
    <x v="0"/>
  </r>
  <r>
    <x v="531"/>
    <d v="2024-12-20T00:00:00"/>
    <x v="1"/>
    <n v="58"/>
    <x v="0"/>
    <n v="0"/>
    <n v="1"/>
    <x v="0"/>
    <n v="2656"/>
    <n v="1"/>
    <n v="8"/>
    <x v="0"/>
    <x v="0"/>
    <s v="Yes"/>
    <x v="0"/>
    <x v="0"/>
    <x v="0"/>
    <n v="84.9"/>
    <n v="996.95"/>
    <s v="Price"/>
    <x v="17"/>
  </r>
  <r>
    <x v="532"/>
    <d v="2024-07-12T00:00:00"/>
    <x v="0"/>
    <n v="40"/>
    <x v="1"/>
    <n v="0"/>
    <n v="1"/>
    <x v="0"/>
    <n v="5964"/>
    <n v="0"/>
    <n v="13"/>
    <x v="0"/>
    <x v="0"/>
    <s v="Yes"/>
    <x v="0"/>
    <x v="0"/>
    <x v="0"/>
    <n v="80.849999999999994"/>
    <n v="1171.72"/>
    <s v="Competitor"/>
    <x v="6"/>
  </r>
  <r>
    <x v="533"/>
    <d v="2019-10-19T00:00:00"/>
    <x v="1"/>
    <n v="57"/>
    <x v="0"/>
    <n v="0"/>
    <n v="1"/>
    <x v="0"/>
    <n v="5591"/>
    <n v="1"/>
    <n v="70"/>
    <x v="5"/>
    <x v="0"/>
    <s v="Yes"/>
    <x v="2"/>
    <x v="2"/>
    <x v="2"/>
    <n v="65.3"/>
    <n v="7746.65"/>
    <s v="Dissatisfaction"/>
    <x v="5"/>
  </r>
  <r>
    <x v="534"/>
    <d v="2025-03-09T00:00:00"/>
    <x v="1"/>
    <n v="56"/>
    <x v="1"/>
    <n v="1"/>
    <n v="1"/>
    <x v="0"/>
    <n v="4846"/>
    <n v="0"/>
    <n v="5"/>
    <x v="0"/>
    <x v="0"/>
    <s v="Yes"/>
    <x v="2"/>
    <x v="0"/>
    <x v="3"/>
    <n v="46"/>
    <n v="341.15"/>
    <s v="Competitor"/>
    <x v="0"/>
  </r>
  <r>
    <x v="535"/>
    <d v="2025-07-14T00:00:00"/>
    <x v="0"/>
    <n v="24"/>
    <x v="1"/>
    <n v="0"/>
    <n v="1"/>
    <x v="0"/>
    <n v="2734"/>
    <n v="0"/>
    <n v="1"/>
    <x v="0"/>
    <x v="0"/>
    <s v="Yes"/>
    <x v="0"/>
    <x v="0"/>
    <x v="0"/>
    <n v="80.5"/>
    <n v="116.27"/>
    <s v="Dissatisfaction"/>
    <x v="5"/>
  </r>
  <r>
    <x v="536"/>
    <d v="2023-06-14T00:00:00"/>
    <x v="0"/>
    <n v="36"/>
    <x v="1"/>
    <n v="0"/>
    <n v="1"/>
    <x v="0"/>
    <n v="5869"/>
    <n v="0"/>
    <n v="26"/>
    <x v="0"/>
    <x v="0"/>
    <s v="Yes"/>
    <x v="0"/>
    <x v="0"/>
    <x v="0"/>
    <n v="83.95"/>
    <n v="2626"/>
    <s v="Competitor"/>
    <x v="8"/>
  </r>
  <r>
    <x v="537"/>
    <d v="2025-07-11T00:00:00"/>
    <x v="0"/>
    <n v="64"/>
    <x v="1"/>
    <n v="0"/>
    <n v="1"/>
    <x v="0"/>
    <n v="4243"/>
    <n v="0"/>
    <n v="1"/>
    <x v="0"/>
    <x v="0"/>
    <s v="Yes"/>
    <x v="0"/>
    <x v="0"/>
    <x v="0"/>
    <n v="79.150000000000006"/>
    <n v="103.63"/>
    <s v="Competitor"/>
    <x v="0"/>
  </r>
  <r>
    <x v="538"/>
    <d v="2024-05-24T00:00:00"/>
    <x v="0"/>
    <n v="65"/>
    <x v="1"/>
    <n v="0"/>
    <n v="1"/>
    <x v="0"/>
    <n v="4616"/>
    <n v="0"/>
    <n v="15"/>
    <x v="3"/>
    <x v="0"/>
    <s v="Yes"/>
    <x v="0"/>
    <x v="0"/>
    <x v="0"/>
    <n v="74.400000000000006"/>
    <n v="1510.95"/>
    <s v="Competitor"/>
    <x v="0"/>
  </r>
  <r>
    <x v="539"/>
    <d v="2022-01-03T00:00:00"/>
    <x v="1"/>
    <n v="67"/>
    <x v="1"/>
    <n v="0"/>
    <n v="1"/>
    <x v="0"/>
    <n v="2833"/>
    <n v="0"/>
    <n v="43"/>
    <x v="0"/>
    <x v="0"/>
    <s v="Yes"/>
    <x v="0"/>
    <x v="0"/>
    <x v="2"/>
    <n v="108.15"/>
    <n v="5969.39"/>
    <s v="Competitor"/>
    <x v="6"/>
  </r>
  <r>
    <x v="540"/>
    <d v="2024-06-16T00:00:00"/>
    <x v="1"/>
    <n v="80"/>
    <x v="1"/>
    <n v="0"/>
    <n v="1"/>
    <x v="0"/>
    <n v="2292"/>
    <n v="0"/>
    <n v="14"/>
    <x v="0"/>
    <x v="0"/>
    <s v="Yes"/>
    <x v="0"/>
    <x v="0"/>
    <x v="0"/>
    <n v="104.85"/>
    <n v="1950.84"/>
    <s v="Dissatisfaction"/>
    <x v="5"/>
  </r>
  <r>
    <x v="541"/>
    <d v="2024-04-18T00:00:00"/>
    <x v="0"/>
    <n v="78"/>
    <x v="0"/>
    <n v="0"/>
    <n v="1"/>
    <x v="0"/>
    <n v="3327"/>
    <n v="1"/>
    <n v="16"/>
    <x v="0"/>
    <x v="0"/>
    <s v="Yes"/>
    <x v="0"/>
    <x v="0"/>
    <x v="0"/>
    <n v="71.8"/>
    <n v="1902.2"/>
    <s v="Competitor"/>
    <x v="9"/>
  </r>
  <r>
    <x v="542"/>
    <d v="2019-12-08T00:00:00"/>
    <x v="1"/>
    <n v="68"/>
    <x v="0"/>
    <n v="0"/>
    <n v="1"/>
    <x v="0"/>
    <n v="5957"/>
    <n v="5"/>
    <n v="68"/>
    <x v="0"/>
    <x v="0"/>
    <s v="Yes"/>
    <x v="0"/>
    <x v="3"/>
    <x v="2"/>
    <n v="96.55"/>
    <n v="6716.54"/>
    <s v="Attitude"/>
    <x v="1"/>
  </r>
  <r>
    <x v="543"/>
    <d v="2025-06-17T00:00:00"/>
    <x v="0"/>
    <n v="37"/>
    <x v="1"/>
    <n v="0"/>
    <n v="1"/>
    <x v="0"/>
    <n v="3239"/>
    <n v="0"/>
    <n v="2"/>
    <x v="0"/>
    <x v="0"/>
    <s v="Yes"/>
    <x v="2"/>
    <x v="0"/>
    <x v="2"/>
    <n v="53.85"/>
    <n v="129.09"/>
    <s v="Competitor"/>
    <x v="6"/>
  </r>
  <r>
    <x v="544"/>
    <d v="2024-08-20T00:00:00"/>
    <x v="1"/>
    <n v="34"/>
    <x v="1"/>
    <n v="3"/>
    <n v="1"/>
    <x v="0"/>
    <n v="5806"/>
    <n v="0"/>
    <n v="12"/>
    <x v="0"/>
    <x v="0"/>
    <s v="Yes"/>
    <x v="0"/>
    <x v="0"/>
    <x v="0"/>
    <n v="78.95"/>
    <n v="1311.43"/>
    <s v="Attitude"/>
    <x v="3"/>
  </r>
  <r>
    <x v="545"/>
    <d v="2023-12-11T00:00:00"/>
    <x v="1"/>
    <n v="26"/>
    <x v="0"/>
    <n v="1"/>
    <n v="1"/>
    <x v="0"/>
    <n v="5719"/>
    <n v="5"/>
    <n v="20"/>
    <x v="0"/>
    <x v="0"/>
    <s v="Yes"/>
    <x v="0"/>
    <x v="0"/>
    <x v="0"/>
    <n v="82.4"/>
    <n v="2290.92"/>
    <s v="Price"/>
    <x v="4"/>
  </r>
  <r>
    <x v="546"/>
    <d v="2025-01-25T00:00:00"/>
    <x v="0"/>
    <n v="32"/>
    <x v="1"/>
    <n v="0"/>
    <n v="1"/>
    <x v="0"/>
    <n v="2561"/>
    <n v="0"/>
    <n v="7"/>
    <x v="2"/>
    <x v="0"/>
    <s v="Yes"/>
    <x v="0"/>
    <x v="0"/>
    <x v="0"/>
    <n v="98.05"/>
    <n v="777.75"/>
    <s v="Competitor"/>
    <x v="0"/>
  </r>
  <r>
    <x v="547"/>
    <d v="2024-06-18T00:00:00"/>
    <x v="1"/>
    <n v="51"/>
    <x v="0"/>
    <n v="0"/>
    <n v="1"/>
    <x v="0"/>
    <n v="4049"/>
    <n v="1"/>
    <n v="14"/>
    <x v="3"/>
    <x v="0"/>
    <s v="Yes"/>
    <x v="2"/>
    <x v="0"/>
    <x v="0"/>
    <n v="64.7"/>
    <n v="1226.5999999999999"/>
    <s v="Competitor"/>
    <x v="9"/>
  </r>
  <r>
    <x v="548"/>
    <d v="2025-06-03T00:00:00"/>
    <x v="1"/>
    <n v="30"/>
    <x v="1"/>
    <n v="0"/>
    <n v="1"/>
    <x v="0"/>
    <n v="2101"/>
    <n v="0"/>
    <n v="2"/>
    <x v="0"/>
    <x v="0"/>
    <s v="Yes"/>
    <x v="0"/>
    <x v="0"/>
    <x v="0"/>
    <n v="75.900000000000006"/>
    <n v="197.09"/>
    <s v="Other"/>
    <x v="2"/>
  </r>
  <r>
    <x v="549"/>
    <d v="2024-05-07T00:00:00"/>
    <x v="1"/>
    <n v="36"/>
    <x v="0"/>
    <n v="0"/>
    <n v="1"/>
    <x v="0"/>
    <n v="4003"/>
    <n v="1"/>
    <n v="15"/>
    <x v="0"/>
    <x v="0"/>
    <s v="Yes"/>
    <x v="3"/>
    <x v="0"/>
    <x v="0"/>
    <n v="84.3"/>
    <n v="1732.9"/>
    <s v="Competitor"/>
    <x v="0"/>
  </r>
  <r>
    <x v="550"/>
    <d v="2020-07-16T00:00:00"/>
    <x v="0"/>
    <n v="44"/>
    <x v="0"/>
    <n v="0"/>
    <n v="1"/>
    <x v="0"/>
    <n v="5011"/>
    <n v="1"/>
    <n v="61"/>
    <x v="0"/>
    <x v="0"/>
    <s v="Yes"/>
    <x v="0"/>
    <x v="0"/>
    <x v="0"/>
    <n v="105.55"/>
    <n v="9069.15"/>
    <s v="Competitor"/>
    <x v="0"/>
  </r>
  <r>
    <x v="551"/>
    <d v="2024-02-17T00:00:00"/>
    <x v="0"/>
    <n v="51"/>
    <x v="0"/>
    <n v="0"/>
    <n v="1"/>
    <x v="0"/>
    <n v="2421"/>
    <n v="1"/>
    <n v="18"/>
    <x v="0"/>
    <x v="0"/>
    <s v="Yes"/>
    <x v="0"/>
    <x v="0"/>
    <x v="0"/>
    <n v="99.4"/>
    <n v="1946.35"/>
    <s v="Attitude"/>
    <x v="3"/>
  </r>
  <r>
    <x v="552"/>
    <d v="2025-07-21T00:00:00"/>
    <x v="1"/>
    <n v="37"/>
    <x v="1"/>
    <n v="0"/>
    <n v="1"/>
    <x v="0"/>
    <n v="2293"/>
    <n v="0"/>
    <n v="1"/>
    <x v="0"/>
    <x v="0"/>
    <s v="Yes"/>
    <x v="3"/>
    <x v="0"/>
    <x v="0"/>
    <n v="45.3"/>
    <n v="71.709999999999994"/>
    <s v="Competitor"/>
    <x v="0"/>
  </r>
  <r>
    <x v="553"/>
    <d v="2019-12-22T00:00:00"/>
    <x v="1"/>
    <n v="42"/>
    <x v="0"/>
    <n v="0"/>
    <n v="1"/>
    <x v="0"/>
    <n v="4714"/>
    <n v="1"/>
    <n v="68"/>
    <x v="0"/>
    <x v="0"/>
    <s v="Yes"/>
    <x v="0"/>
    <x v="3"/>
    <x v="0"/>
    <n v="83"/>
    <n v="8694.1200000000008"/>
    <s v="Dissatisfaction"/>
    <x v="5"/>
  </r>
  <r>
    <x v="554"/>
    <d v="2025-01-16T00:00:00"/>
    <x v="0"/>
    <n v="23"/>
    <x v="1"/>
    <n v="0"/>
    <n v="1"/>
    <x v="0"/>
    <n v="3905"/>
    <n v="0"/>
    <n v="7"/>
    <x v="2"/>
    <x v="0"/>
    <s v="Yes"/>
    <x v="0"/>
    <x v="0"/>
    <x v="2"/>
    <n v="85.2"/>
    <n v="734.36"/>
    <s v="Attitude"/>
    <x v="3"/>
  </r>
  <r>
    <x v="555"/>
    <d v="2025-02-07T00:00:00"/>
    <x v="1"/>
    <n v="59"/>
    <x v="0"/>
    <n v="0"/>
    <n v="1"/>
    <x v="0"/>
    <n v="5271"/>
    <n v="1"/>
    <n v="6"/>
    <x v="2"/>
    <x v="0"/>
    <s v="Yes"/>
    <x v="2"/>
    <x v="0"/>
    <x v="0"/>
    <n v="49.15"/>
    <n v="312.44"/>
    <s v="Competitor"/>
    <x v="0"/>
  </r>
  <r>
    <x v="556"/>
    <d v="2024-05-17T00:00:00"/>
    <x v="1"/>
    <n v="33"/>
    <x v="1"/>
    <n v="0"/>
    <n v="1"/>
    <x v="0"/>
    <n v="5209"/>
    <n v="0"/>
    <n v="15"/>
    <x v="0"/>
    <x v="0"/>
    <s v="Yes"/>
    <x v="2"/>
    <x v="0"/>
    <x v="0"/>
    <n v="49.1"/>
    <n v="825.2"/>
    <s v="Competitor"/>
    <x v="0"/>
  </r>
  <r>
    <x v="557"/>
    <d v="2021-01-22T00:00:00"/>
    <x v="0"/>
    <n v="21"/>
    <x v="0"/>
    <n v="0"/>
    <n v="1"/>
    <x v="0"/>
    <n v="4369"/>
    <n v="1"/>
    <n v="55"/>
    <x v="4"/>
    <x v="0"/>
    <s v="Yes"/>
    <x v="0"/>
    <x v="3"/>
    <x v="0"/>
    <n v="104.15"/>
    <n v="6326.6"/>
    <s v="Competitor"/>
    <x v="0"/>
  </r>
  <r>
    <x v="558"/>
    <d v="2024-05-22T00:00:00"/>
    <x v="1"/>
    <n v="22"/>
    <x v="1"/>
    <n v="0"/>
    <n v="1"/>
    <x v="0"/>
    <n v="2853"/>
    <n v="0"/>
    <n v="15"/>
    <x v="3"/>
    <x v="0"/>
    <s v="No"/>
    <x v="1"/>
    <x v="0"/>
    <x v="2"/>
    <n v="25.4"/>
    <n v="1087.2"/>
    <s v="Attitude"/>
    <x v="3"/>
  </r>
  <r>
    <x v="559"/>
    <d v="2023-12-20T00:00:00"/>
    <x v="0"/>
    <n v="20"/>
    <x v="1"/>
    <n v="0"/>
    <n v="1"/>
    <x v="0"/>
    <n v="4115"/>
    <n v="0"/>
    <n v="20"/>
    <x v="3"/>
    <x v="0"/>
    <s v="Yes"/>
    <x v="0"/>
    <x v="0"/>
    <x v="0"/>
    <n v="88.7"/>
    <n v="1872.25"/>
    <s v="Other"/>
    <x v="2"/>
  </r>
  <r>
    <x v="560"/>
    <d v="2025-05-08T00:00:00"/>
    <x v="1"/>
    <n v="21"/>
    <x v="0"/>
    <n v="0"/>
    <n v="1"/>
    <x v="0"/>
    <n v="4176"/>
    <n v="5"/>
    <n v="3"/>
    <x v="0"/>
    <x v="0"/>
    <s v="Yes"/>
    <x v="0"/>
    <x v="0"/>
    <x v="0"/>
    <n v="95.2"/>
    <n v="382.63"/>
    <s v="Competitor"/>
    <x v="6"/>
  </r>
  <r>
    <x v="561"/>
    <d v="2024-03-19T00:00:00"/>
    <x v="1"/>
    <n v="31"/>
    <x v="0"/>
    <n v="2"/>
    <n v="1"/>
    <x v="0"/>
    <n v="4648"/>
    <n v="1"/>
    <n v="17"/>
    <x v="3"/>
    <x v="0"/>
    <s v="No"/>
    <x v="1"/>
    <x v="0"/>
    <x v="2"/>
    <n v="24.1"/>
    <n v="720.32"/>
    <s v="Price"/>
    <x v="17"/>
  </r>
  <r>
    <x v="562"/>
    <d v="2023-12-03T00:00:00"/>
    <x v="1"/>
    <n v="77"/>
    <x v="1"/>
    <n v="0"/>
    <n v="1"/>
    <x v="0"/>
    <n v="2666"/>
    <n v="0"/>
    <n v="20"/>
    <x v="0"/>
    <x v="0"/>
    <s v="Yes"/>
    <x v="0"/>
    <x v="0"/>
    <x v="0"/>
    <n v="94.1"/>
    <n v="2837"/>
    <s v="Competitor"/>
    <x v="0"/>
  </r>
  <r>
    <x v="563"/>
    <d v="2023-11-06T00:00:00"/>
    <x v="0"/>
    <n v="79"/>
    <x v="1"/>
    <n v="0"/>
    <n v="1"/>
    <x v="0"/>
    <n v="4317"/>
    <n v="0"/>
    <n v="21"/>
    <x v="0"/>
    <x v="0"/>
    <s v="Yes"/>
    <x v="0"/>
    <x v="0"/>
    <x v="0"/>
    <n v="96.8"/>
    <n v="2907.77"/>
    <s v="Dissatisfaction"/>
    <x v="5"/>
  </r>
  <r>
    <x v="564"/>
    <d v="2024-10-01T00:00:00"/>
    <x v="0"/>
    <n v="75"/>
    <x v="1"/>
    <n v="0"/>
    <n v="1"/>
    <x v="0"/>
    <n v="3856"/>
    <n v="0"/>
    <n v="10"/>
    <x v="3"/>
    <x v="0"/>
    <s v="Yes"/>
    <x v="0"/>
    <x v="0"/>
    <x v="0"/>
    <n v="79.25"/>
    <n v="868.65"/>
    <s v="Competitor"/>
    <x v="0"/>
  </r>
  <r>
    <x v="565"/>
    <d v="2025-07-16T00:00:00"/>
    <x v="1"/>
    <n v="73"/>
    <x v="0"/>
    <n v="0"/>
    <n v="1"/>
    <x v="0"/>
    <n v="4568"/>
    <n v="1"/>
    <n v="1"/>
    <x v="0"/>
    <x v="0"/>
    <s v="Yes"/>
    <x v="0"/>
    <x v="0"/>
    <x v="0"/>
    <n v="69.25"/>
    <n v="106.55"/>
    <s v="Competitor"/>
    <x v="0"/>
  </r>
  <r>
    <x v="566"/>
    <d v="2024-04-09T00:00:00"/>
    <x v="1"/>
    <n v="75"/>
    <x v="1"/>
    <n v="0"/>
    <n v="1"/>
    <x v="0"/>
    <n v="5556"/>
    <n v="0"/>
    <n v="16"/>
    <x v="0"/>
    <x v="0"/>
    <s v="Yes"/>
    <x v="2"/>
    <x v="0"/>
    <x v="0"/>
    <n v="59.4"/>
    <n v="1613.18"/>
    <s v="Price"/>
    <x v="4"/>
  </r>
  <r>
    <x v="567"/>
    <d v="2025-07-19T00:00:00"/>
    <x v="1"/>
    <n v="66"/>
    <x v="1"/>
    <n v="0"/>
    <n v="1"/>
    <x v="0"/>
    <n v="5527"/>
    <n v="0"/>
    <n v="1"/>
    <x v="2"/>
    <x v="0"/>
    <s v="Yes"/>
    <x v="3"/>
    <x v="0"/>
    <x v="0"/>
    <n v="55.8"/>
    <n v="82.02"/>
    <s v="Dissatisfaction"/>
    <x v="7"/>
  </r>
  <r>
    <x v="568"/>
    <d v="2022-01-10T00:00:00"/>
    <x v="0"/>
    <n v="68"/>
    <x v="0"/>
    <n v="0"/>
    <n v="1"/>
    <x v="0"/>
    <n v="3123"/>
    <n v="8"/>
    <n v="43"/>
    <x v="4"/>
    <x v="0"/>
    <s v="Yes"/>
    <x v="0"/>
    <x v="0"/>
    <x v="0"/>
    <n v="101"/>
    <n v="5882.15"/>
    <s v="Dissatisfaction"/>
    <x v="5"/>
  </r>
  <r>
    <x v="569"/>
    <d v="2025-06-15T00:00:00"/>
    <x v="0"/>
    <n v="73"/>
    <x v="1"/>
    <n v="0"/>
    <n v="1"/>
    <x v="0"/>
    <n v="4522"/>
    <n v="0"/>
    <n v="2"/>
    <x v="0"/>
    <x v="0"/>
    <s v="Yes"/>
    <x v="3"/>
    <x v="0"/>
    <x v="0"/>
    <n v="66.400000000000006"/>
    <n v="105.69"/>
    <s v="Price"/>
    <x v="17"/>
  </r>
  <r>
    <x v="570"/>
    <d v="2025-07-18T00:00:00"/>
    <x v="0"/>
    <n v="78"/>
    <x v="0"/>
    <n v="0"/>
    <n v="1"/>
    <x v="0"/>
    <n v="4138"/>
    <n v="1"/>
    <n v="1"/>
    <x v="0"/>
    <x v="0"/>
    <s v="Yes"/>
    <x v="0"/>
    <x v="0"/>
    <x v="0"/>
    <n v="80.3"/>
    <n v="97.81"/>
    <s v="Competitor"/>
    <x v="0"/>
  </r>
  <r>
    <x v="571"/>
    <d v="2024-01-17T00:00:00"/>
    <x v="0"/>
    <n v="68"/>
    <x v="1"/>
    <n v="0"/>
    <n v="1"/>
    <x v="0"/>
    <n v="2373"/>
    <n v="0"/>
    <n v="19"/>
    <x v="3"/>
    <x v="0"/>
    <s v="Yes"/>
    <x v="0"/>
    <x v="0"/>
    <x v="0"/>
    <n v="90.6"/>
    <n v="2194.2800000000002"/>
    <s v="Price"/>
    <x v="14"/>
  </r>
  <r>
    <x v="572"/>
    <d v="2022-07-15T00:00:00"/>
    <x v="0"/>
    <n v="73"/>
    <x v="1"/>
    <n v="0"/>
    <n v="1"/>
    <x v="0"/>
    <n v="4424"/>
    <n v="0"/>
    <n v="37"/>
    <x v="1"/>
    <x v="0"/>
    <s v="Yes"/>
    <x v="0"/>
    <x v="0"/>
    <x v="0"/>
    <n v="101.1"/>
    <n v="5152.2700000000004"/>
    <s v="Competitor"/>
    <x v="6"/>
  </r>
  <r>
    <x v="573"/>
    <d v="2023-12-04T00:00:00"/>
    <x v="1"/>
    <n v="79"/>
    <x v="0"/>
    <n v="0"/>
    <n v="1"/>
    <x v="0"/>
    <n v="2312"/>
    <n v="1"/>
    <n v="20"/>
    <x v="0"/>
    <x v="0"/>
    <s v="Yes"/>
    <x v="0"/>
    <x v="0"/>
    <x v="0"/>
    <n v="90.8"/>
    <n v="2046.4"/>
    <s v="Competitor"/>
    <x v="0"/>
  </r>
  <r>
    <x v="574"/>
    <d v="2025-05-22T00:00:00"/>
    <x v="0"/>
    <n v="70"/>
    <x v="0"/>
    <n v="0"/>
    <n v="1"/>
    <x v="0"/>
    <n v="3019"/>
    <n v="1"/>
    <n v="3"/>
    <x v="2"/>
    <x v="0"/>
    <s v="Yes"/>
    <x v="0"/>
    <x v="0"/>
    <x v="0"/>
    <n v="94.6"/>
    <n v="376.48"/>
    <s v="Competitor"/>
    <x v="0"/>
  </r>
  <r>
    <x v="575"/>
    <d v="2021-03-15T00:00:00"/>
    <x v="0"/>
    <n v="74"/>
    <x v="0"/>
    <n v="0"/>
    <n v="1"/>
    <x v="0"/>
    <n v="5860"/>
    <n v="1"/>
    <n v="53"/>
    <x v="0"/>
    <x v="0"/>
    <s v="Yes"/>
    <x v="0"/>
    <x v="0"/>
    <x v="0"/>
    <n v="103.85"/>
    <n v="7571.58"/>
    <s v="Competitor"/>
    <x v="0"/>
  </r>
  <r>
    <x v="576"/>
    <d v="2025-07-22T00:00:00"/>
    <x v="1"/>
    <n v="32"/>
    <x v="1"/>
    <n v="3"/>
    <n v="1"/>
    <x v="0"/>
    <n v="2483"/>
    <n v="0"/>
    <n v="1"/>
    <x v="0"/>
    <x v="0"/>
    <s v="Yes"/>
    <x v="0"/>
    <x v="0"/>
    <x v="0"/>
    <n v="79.349999999999994"/>
    <n v="92.48"/>
    <s v="Competitor"/>
    <x v="0"/>
  </r>
  <r>
    <x v="577"/>
    <d v="2025-07-19T00:00:00"/>
    <x v="1"/>
    <n v="28"/>
    <x v="1"/>
    <n v="0"/>
    <n v="1"/>
    <x v="0"/>
    <n v="3244"/>
    <n v="0"/>
    <n v="1"/>
    <x v="0"/>
    <x v="0"/>
    <s v="Yes"/>
    <x v="0"/>
    <x v="0"/>
    <x v="3"/>
    <n v="75.3"/>
    <n v="79.430000000000007"/>
    <s v="Competitor"/>
    <x v="0"/>
  </r>
  <r>
    <x v="578"/>
    <d v="2025-05-16T00:00:00"/>
    <x v="1"/>
    <n v="30"/>
    <x v="1"/>
    <n v="0"/>
    <n v="1"/>
    <x v="0"/>
    <n v="2876"/>
    <n v="0"/>
    <n v="3"/>
    <x v="0"/>
    <x v="0"/>
    <s v="Yes"/>
    <x v="0"/>
    <x v="0"/>
    <x v="0"/>
    <n v="69.55"/>
    <n v="301.08"/>
    <s v="Competitor"/>
    <x v="8"/>
  </r>
  <r>
    <x v="579"/>
    <d v="2024-05-09T00:00:00"/>
    <x v="1"/>
    <n v="47"/>
    <x v="1"/>
    <n v="0"/>
    <n v="1"/>
    <x v="0"/>
    <n v="5379"/>
    <n v="0"/>
    <n v="15"/>
    <x v="3"/>
    <x v="0"/>
    <s v="No"/>
    <x v="1"/>
    <x v="0"/>
    <x v="0"/>
    <n v="19.399999999999999"/>
    <n v="786.4"/>
    <s v="Price"/>
    <x v="17"/>
  </r>
  <r>
    <x v="580"/>
    <d v="2019-10-22T00:00:00"/>
    <x v="1"/>
    <n v="30"/>
    <x v="1"/>
    <n v="0"/>
    <n v="1"/>
    <x v="0"/>
    <n v="4838"/>
    <n v="0"/>
    <n v="70"/>
    <x v="5"/>
    <x v="0"/>
    <s v="Yes"/>
    <x v="0"/>
    <x v="3"/>
    <x v="2"/>
    <n v="115.55"/>
    <n v="8842.2999999999993"/>
    <s v="Dissatisfaction"/>
    <x v="13"/>
  </r>
  <r>
    <x v="581"/>
    <d v="2025-04-16T00:00:00"/>
    <x v="1"/>
    <n v="64"/>
    <x v="1"/>
    <n v="0"/>
    <n v="1"/>
    <x v="0"/>
    <n v="4689"/>
    <n v="0"/>
    <n v="4"/>
    <x v="2"/>
    <x v="0"/>
    <s v="Yes"/>
    <x v="0"/>
    <x v="0"/>
    <x v="2"/>
    <n v="89.6"/>
    <n v="512.69000000000005"/>
    <s v="Competitor"/>
    <x v="0"/>
  </r>
  <r>
    <x v="582"/>
    <d v="2025-04-08T00:00:00"/>
    <x v="0"/>
    <n v="24"/>
    <x v="0"/>
    <n v="0"/>
    <n v="1"/>
    <x v="0"/>
    <n v="4013"/>
    <n v="8"/>
    <n v="4"/>
    <x v="0"/>
    <x v="0"/>
    <s v="Yes"/>
    <x v="0"/>
    <x v="0"/>
    <x v="0"/>
    <n v="74.650000000000006"/>
    <n v="495.96"/>
    <s v="Dissatisfaction"/>
    <x v="5"/>
  </r>
  <r>
    <x v="583"/>
    <d v="2025-04-16T00:00:00"/>
    <x v="1"/>
    <n v="34"/>
    <x v="1"/>
    <n v="0"/>
    <n v="1"/>
    <x v="0"/>
    <n v="2895"/>
    <n v="0"/>
    <n v="4"/>
    <x v="2"/>
    <x v="0"/>
    <s v="Yes"/>
    <x v="0"/>
    <x v="0"/>
    <x v="0"/>
    <n v="98.1"/>
    <n v="418.82"/>
    <s v="Competitor"/>
    <x v="6"/>
  </r>
  <r>
    <x v="584"/>
    <d v="2025-04-11T00:00:00"/>
    <x v="0"/>
    <n v="19"/>
    <x v="1"/>
    <n v="0"/>
    <n v="1"/>
    <x v="0"/>
    <n v="2330"/>
    <n v="0"/>
    <n v="4"/>
    <x v="0"/>
    <x v="0"/>
    <s v="Yes"/>
    <x v="0"/>
    <x v="0"/>
    <x v="0"/>
    <n v="85.65"/>
    <n v="366.54"/>
    <s v="Dissatisfaction"/>
    <x v="15"/>
  </r>
  <r>
    <x v="585"/>
    <d v="2025-07-25T00:00:00"/>
    <x v="0"/>
    <n v="47"/>
    <x v="1"/>
    <n v="0"/>
    <n v="1"/>
    <x v="0"/>
    <n v="4895"/>
    <n v="0"/>
    <n v="1"/>
    <x v="2"/>
    <x v="0"/>
    <s v="Yes"/>
    <x v="3"/>
    <x v="0"/>
    <x v="0"/>
    <n v="42.9"/>
    <n v="46.92"/>
    <s v="Competitor"/>
    <x v="0"/>
  </r>
  <r>
    <x v="586"/>
    <d v="2025-07-18T00:00:00"/>
    <x v="1"/>
    <n v="36"/>
    <x v="1"/>
    <n v="0"/>
    <n v="1"/>
    <x v="0"/>
    <n v="3420"/>
    <n v="0"/>
    <n v="1"/>
    <x v="0"/>
    <x v="0"/>
    <s v="Yes"/>
    <x v="2"/>
    <x v="0"/>
    <x v="0"/>
    <n v="50.55"/>
    <n v="81.510000000000005"/>
    <s v="Dissatisfaction"/>
    <x v="5"/>
  </r>
  <r>
    <x v="587"/>
    <d v="2025-01-04T00:00:00"/>
    <x v="0"/>
    <n v="63"/>
    <x v="1"/>
    <n v="0"/>
    <n v="1"/>
    <x v="0"/>
    <n v="2679"/>
    <n v="0"/>
    <n v="7"/>
    <x v="0"/>
    <x v="0"/>
    <s v="Yes"/>
    <x v="0"/>
    <x v="0"/>
    <x v="0"/>
    <n v="73.599999999999994"/>
    <n v="786.49"/>
    <s v="Competitor"/>
    <x v="9"/>
  </r>
  <r>
    <x v="588"/>
    <d v="2025-02-16T00:00:00"/>
    <x v="0"/>
    <n v="49"/>
    <x v="1"/>
    <n v="0"/>
    <n v="1"/>
    <x v="0"/>
    <n v="4160"/>
    <n v="0"/>
    <n v="6"/>
    <x v="0"/>
    <x v="0"/>
    <s v="Yes"/>
    <x v="0"/>
    <x v="0"/>
    <x v="0"/>
    <n v="74.900000000000006"/>
    <n v="507.72"/>
    <s v="Dissatisfaction"/>
    <x v="7"/>
  </r>
  <r>
    <x v="589"/>
    <d v="2023-10-04T00:00:00"/>
    <x v="1"/>
    <n v="21"/>
    <x v="0"/>
    <n v="3"/>
    <n v="1"/>
    <x v="0"/>
    <n v="4626"/>
    <n v="1"/>
    <n v="22"/>
    <x v="3"/>
    <x v="0"/>
    <s v="Yes"/>
    <x v="2"/>
    <x v="0"/>
    <x v="2"/>
    <n v="61.15"/>
    <n v="2447.61"/>
    <s v="Dissatisfaction"/>
    <x v="7"/>
  </r>
  <r>
    <x v="590"/>
    <d v="2020-06-16T00:00:00"/>
    <x v="0"/>
    <n v="63"/>
    <x v="1"/>
    <n v="0"/>
    <n v="1"/>
    <x v="0"/>
    <n v="5090"/>
    <n v="0"/>
    <n v="62"/>
    <x v="4"/>
    <x v="0"/>
    <s v="Yes"/>
    <x v="0"/>
    <x v="3"/>
    <x v="0"/>
    <n v="102"/>
    <n v="7140.21"/>
    <s v="Price"/>
    <x v="4"/>
  </r>
  <r>
    <x v="591"/>
    <d v="2025-05-25T00:00:00"/>
    <x v="0"/>
    <n v="33"/>
    <x v="0"/>
    <n v="0"/>
    <n v="1"/>
    <x v="0"/>
    <n v="5036"/>
    <n v="1"/>
    <n v="3"/>
    <x v="0"/>
    <x v="0"/>
    <s v="Yes"/>
    <x v="0"/>
    <x v="0"/>
    <x v="0"/>
    <n v="79.650000000000006"/>
    <n v="381.56"/>
    <s v="Competitor"/>
    <x v="9"/>
  </r>
  <r>
    <x v="592"/>
    <d v="2025-07-13T00:00:00"/>
    <x v="0"/>
    <n v="28"/>
    <x v="1"/>
    <n v="0"/>
    <n v="1"/>
    <x v="0"/>
    <n v="5394"/>
    <n v="0"/>
    <n v="1"/>
    <x v="2"/>
    <x v="0"/>
    <s v="No"/>
    <x v="1"/>
    <x v="0"/>
    <x v="0"/>
    <n v="20.2"/>
    <n v="31.18"/>
    <s v="Price"/>
    <x v="17"/>
  </r>
  <r>
    <x v="593"/>
    <d v="2023-12-21T00:00:00"/>
    <x v="0"/>
    <n v="47"/>
    <x v="0"/>
    <n v="0"/>
    <n v="1"/>
    <x v="0"/>
    <n v="4773"/>
    <n v="1"/>
    <n v="20"/>
    <x v="0"/>
    <x v="0"/>
    <s v="Yes"/>
    <x v="0"/>
    <x v="0"/>
    <x v="0"/>
    <n v="70.45"/>
    <n v="1800.75"/>
    <s v="Competitor"/>
    <x v="0"/>
  </r>
  <r>
    <x v="594"/>
    <d v="2024-08-17T00:00:00"/>
    <x v="0"/>
    <n v="57"/>
    <x v="0"/>
    <n v="0"/>
    <n v="1"/>
    <x v="0"/>
    <n v="4306"/>
    <n v="3"/>
    <n v="12"/>
    <x v="0"/>
    <x v="0"/>
    <s v="Yes"/>
    <x v="0"/>
    <x v="0"/>
    <x v="0"/>
    <n v="80.849999999999994"/>
    <n v="1061.8499999999999"/>
    <s v="Competitor"/>
    <x v="9"/>
  </r>
  <r>
    <x v="595"/>
    <d v="2025-06-21T00:00:00"/>
    <x v="0"/>
    <n v="61"/>
    <x v="1"/>
    <n v="0"/>
    <n v="1"/>
    <x v="0"/>
    <n v="4493"/>
    <n v="0"/>
    <n v="2"/>
    <x v="0"/>
    <x v="0"/>
    <s v="Yes"/>
    <x v="0"/>
    <x v="0"/>
    <x v="0"/>
    <n v="94.95"/>
    <n v="230.2"/>
    <s v="Competitor"/>
    <x v="0"/>
  </r>
  <r>
    <x v="596"/>
    <d v="2021-02-05T00:00:00"/>
    <x v="0"/>
    <n v="31"/>
    <x v="1"/>
    <n v="0"/>
    <n v="1"/>
    <x v="0"/>
    <n v="4406"/>
    <n v="0"/>
    <n v="54"/>
    <x v="4"/>
    <x v="0"/>
    <s v="Yes"/>
    <x v="0"/>
    <x v="3"/>
    <x v="2"/>
    <n v="105.4"/>
    <n v="8342.32"/>
    <s v="Dissatisfaction"/>
    <x v="5"/>
  </r>
  <r>
    <x v="597"/>
    <d v="2020-07-15T00:00:00"/>
    <x v="0"/>
    <n v="44"/>
    <x v="1"/>
    <n v="0"/>
    <n v="1"/>
    <x v="0"/>
    <n v="4495"/>
    <n v="0"/>
    <n v="61"/>
    <x v="0"/>
    <x v="0"/>
    <s v="Yes"/>
    <x v="0"/>
    <x v="2"/>
    <x v="2"/>
    <n v="111.6"/>
    <n v="7353.07"/>
    <s v="Competitor"/>
    <x v="9"/>
  </r>
  <r>
    <x v="598"/>
    <d v="2025-02-11T00:00:00"/>
    <x v="1"/>
    <n v="55"/>
    <x v="0"/>
    <n v="3"/>
    <n v="1"/>
    <x v="0"/>
    <n v="4914"/>
    <n v="1"/>
    <n v="6"/>
    <x v="2"/>
    <x v="0"/>
    <s v="Yes"/>
    <x v="3"/>
    <x v="0"/>
    <x v="2"/>
    <n v="55.9"/>
    <n v="482.41"/>
    <s v="Attitude"/>
    <x v="1"/>
  </r>
  <r>
    <x v="599"/>
    <d v="2025-07-10T00:00:00"/>
    <x v="0"/>
    <n v="27"/>
    <x v="1"/>
    <n v="0"/>
    <n v="1"/>
    <x v="0"/>
    <n v="2072"/>
    <n v="0"/>
    <n v="1"/>
    <x v="0"/>
    <x v="0"/>
    <s v="Yes"/>
    <x v="0"/>
    <x v="0"/>
    <x v="0"/>
    <n v="69.599999999999994"/>
    <n v="115.81"/>
    <s v="Competitor"/>
    <x v="6"/>
  </r>
  <r>
    <x v="600"/>
    <d v="2022-10-12T00:00:00"/>
    <x v="1"/>
    <n v="75"/>
    <x v="0"/>
    <n v="0"/>
    <n v="1"/>
    <x v="0"/>
    <n v="3369"/>
    <n v="1"/>
    <n v="34"/>
    <x v="0"/>
    <x v="0"/>
    <s v="Yes"/>
    <x v="0"/>
    <x v="0"/>
    <x v="0"/>
    <n v="94.25"/>
    <n v="3315.47"/>
    <s v="Competitor"/>
    <x v="0"/>
  </r>
  <r>
    <x v="601"/>
    <d v="2025-07-06T00:00:00"/>
    <x v="0"/>
    <n v="69"/>
    <x v="1"/>
    <n v="0"/>
    <n v="1"/>
    <x v="0"/>
    <n v="3348"/>
    <n v="0"/>
    <n v="1"/>
    <x v="0"/>
    <x v="0"/>
    <s v="Yes"/>
    <x v="0"/>
    <x v="0"/>
    <x v="0"/>
    <n v="74.7"/>
    <n v="86.04"/>
    <s v="Competitor"/>
    <x v="0"/>
  </r>
  <r>
    <x v="602"/>
    <d v="2024-12-24T00:00:00"/>
    <x v="0"/>
    <n v="80"/>
    <x v="1"/>
    <n v="0"/>
    <n v="1"/>
    <x v="0"/>
    <n v="3068"/>
    <n v="0"/>
    <n v="8"/>
    <x v="0"/>
    <x v="0"/>
    <s v="Yes"/>
    <x v="0"/>
    <x v="0"/>
    <x v="0"/>
    <n v="69.7"/>
    <n v="679.97"/>
    <s v="Dissatisfaction"/>
    <x v="5"/>
  </r>
  <r>
    <x v="603"/>
    <d v="2025-03-22T00:00:00"/>
    <x v="0"/>
    <n v="75"/>
    <x v="1"/>
    <n v="0"/>
    <n v="1"/>
    <x v="0"/>
    <n v="2960"/>
    <n v="0"/>
    <n v="5"/>
    <x v="0"/>
    <x v="0"/>
    <s v="Yes"/>
    <x v="0"/>
    <x v="0"/>
    <x v="0"/>
    <n v="89.8"/>
    <n v="684.4"/>
    <s v="Other"/>
    <x v="12"/>
  </r>
  <r>
    <x v="604"/>
    <d v="2021-10-08T00:00:00"/>
    <x v="0"/>
    <n v="80"/>
    <x v="0"/>
    <n v="0"/>
    <n v="1"/>
    <x v="0"/>
    <n v="2436"/>
    <n v="1"/>
    <n v="46"/>
    <x v="4"/>
    <x v="0"/>
    <s v="Yes"/>
    <x v="0"/>
    <x v="0"/>
    <x v="0"/>
    <n v="101"/>
    <n v="4926.6099999999997"/>
    <s v="Competitor"/>
    <x v="6"/>
  </r>
  <r>
    <x v="605"/>
    <d v="2024-06-26T00:00:00"/>
    <x v="1"/>
    <n v="65"/>
    <x v="1"/>
    <n v="0"/>
    <n v="1"/>
    <x v="0"/>
    <n v="5203"/>
    <n v="0"/>
    <n v="14"/>
    <x v="3"/>
    <x v="0"/>
    <s v="Yes"/>
    <x v="0"/>
    <x v="0"/>
    <x v="0"/>
    <n v="78.95"/>
    <n v="1330.89"/>
    <s v="Competitor"/>
    <x v="6"/>
  </r>
  <r>
    <x v="606"/>
    <d v="2023-10-08T00:00:00"/>
    <x v="1"/>
    <n v="23"/>
    <x v="0"/>
    <n v="0"/>
    <n v="1"/>
    <x v="0"/>
    <n v="3804"/>
    <n v="4"/>
    <n v="22"/>
    <x v="0"/>
    <x v="0"/>
    <s v="Yes"/>
    <x v="3"/>
    <x v="0"/>
    <x v="0"/>
    <n v="83.3"/>
    <n v="1934.12"/>
    <s v="Competitor"/>
    <x v="0"/>
  </r>
  <r>
    <x v="607"/>
    <d v="2022-04-22T00:00:00"/>
    <x v="0"/>
    <n v="55"/>
    <x v="1"/>
    <n v="0"/>
    <n v="1"/>
    <x v="0"/>
    <n v="3492"/>
    <n v="0"/>
    <n v="40"/>
    <x v="0"/>
    <x v="0"/>
    <s v="Yes"/>
    <x v="0"/>
    <x v="0"/>
    <x v="0"/>
    <n v="104.8"/>
    <n v="5555.15"/>
    <s v="Competitor"/>
    <x v="0"/>
  </r>
  <r>
    <x v="608"/>
    <d v="2025-07-25T00:00:00"/>
    <x v="0"/>
    <n v="48"/>
    <x v="0"/>
    <n v="0"/>
    <n v="1"/>
    <x v="0"/>
    <n v="2046"/>
    <n v="1"/>
    <n v="1"/>
    <x v="2"/>
    <x v="0"/>
    <s v="Yes"/>
    <x v="3"/>
    <x v="0"/>
    <x v="0"/>
    <n v="80"/>
    <n v="115.71"/>
    <s v="Competitor"/>
    <x v="0"/>
  </r>
  <r>
    <x v="609"/>
    <d v="2025-04-05T00:00:00"/>
    <x v="1"/>
    <n v="19"/>
    <x v="1"/>
    <n v="0"/>
    <n v="1"/>
    <x v="0"/>
    <n v="4494"/>
    <n v="0"/>
    <n v="4"/>
    <x v="0"/>
    <x v="0"/>
    <s v="Yes"/>
    <x v="0"/>
    <x v="0"/>
    <x v="0"/>
    <n v="70.400000000000006"/>
    <n v="515.48"/>
    <s v="Competitor"/>
    <x v="0"/>
  </r>
  <r>
    <x v="610"/>
    <d v="2024-07-11T00:00:00"/>
    <x v="0"/>
    <n v="28"/>
    <x v="0"/>
    <n v="0"/>
    <n v="1"/>
    <x v="0"/>
    <n v="5212"/>
    <n v="1"/>
    <n v="13"/>
    <x v="0"/>
    <x v="2"/>
    <s v="Yes"/>
    <x v="3"/>
    <x v="0"/>
    <x v="0"/>
    <n v="54.45"/>
    <n v="706.85"/>
    <s v="Dissatisfaction"/>
    <x v="13"/>
  </r>
  <r>
    <x v="611"/>
    <d v="2025-02-01T00:00:00"/>
    <x v="0"/>
    <n v="33"/>
    <x v="0"/>
    <n v="0"/>
    <n v="1"/>
    <x v="0"/>
    <n v="5838"/>
    <n v="4"/>
    <n v="6"/>
    <x v="0"/>
    <x v="0"/>
    <s v="Yes"/>
    <x v="0"/>
    <x v="0"/>
    <x v="0"/>
    <n v="75.5"/>
    <n v="565.38"/>
    <s v="Dissatisfaction"/>
    <x v="5"/>
  </r>
  <r>
    <x v="612"/>
    <d v="2024-09-22T00:00:00"/>
    <x v="1"/>
    <n v="36"/>
    <x v="0"/>
    <n v="0"/>
    <n v="1"/>
    <x v="0"/>
    <n v="5750"/>
    <n v="1"/>
    <n v="11"/>
    <x v="0"/>
    <x v="0"/>
    <s v="Yes"/>
    <x v="0"/>
    <x v="0"/>
    <x v="0"/>
    <n v="102"/>
    <n v="1232.1400000000001"/>
    <s v="Competitor"/>
    <x v="9"/>
  </r>
  <r>
    <x v="613"/>
    <d v="2025-05-20T00:00:00"/>
    <x v="1"/>
    <n v="26"/>
    <x v="1"/>
    <n v="0"/>
    <n v="1"/>
    <x v="0"/>
    <n v="2802"/>
    <n v="0"/>
    <n v="3"/>
    <x v="2"/>
    <x v="2"/>
    <s v="Yes"/>
    <x v="3"/>
    <x v="0"/>
    <x v="3"/>
    <n v="34.25"/>
    <n v="139.35"/>
    <s v="Competitor"/>
    <x v="8"/>
  </r>
  <r>
    <x v="614"/>
    <d v="2025-07-11T00:00:00"/>
    <x v="0"/>
    <n v="26"/>
    <x v="1"/>
    <n v="0"/>
    <n v="1"/>
    <x v="0"/>
    <n v="5654"/>
    <n v="0"/>
    <n v="1"/>
    <x v="2"/>
    <x v="0"/>
    <s v="Yes"/>
    <x v="3"/>
    <x v="0"/>
    <x v="3"/>
    <n v="60.1"/>
    <n v="83.73"/>
    <s v="Competitor"/>
    <x v="0"/>
  </r>
  <r>
    <x v="615"/>
    <d v="2025-07-01T00:00:00"/>
    <x v="1"/>
    <n v="57"/>
    <x v="1"/>
    <n v="0"/>
    <n v="1"/>
    <x v="0"/>
    <n v="5963"/>
    <n v="0"/>
    <n v="1"/>
    <x v="2"/>
    <x v="0"/>
    <s v="Yes"/>
    <x v="0"/>
    <x v="0"/>
    <x v="0"/>
    <n v="70.3"/>
    <n v="86.22"/>
    <s v="Dissatisfaction"/>
    <x v="7"/>
  </r>
  <r>
    <x v="616"/>
    <d v="2025-07-26T00:00:00"/>
    <x v="0"/>
    <n v="31"/>
    <x v="1"/>
    <n v="0"/>
    <n v="1"/>
    <x v="0"/>
    <n v="3037"/>
    <n v="0"/>
    <n v="1"/>
    <x v="2"/>
    <x v="0"/>
    <s v="Yes"/>
    <x v="2"/>
    <x v="0"/>
    <x v="0"/>
    <n v="45.6"/>
    <n v="57.33"/>
    <s v="Competitor"/>
    <x v="6"/>
  </r>
  <r>
    <x v="617"/>
    <d v="2025-05-17T00:00:00"/>
    <x v="0"/>
    <n v="27"/>
    <x v="1"/>
    <n v="0"/>
    <n v="1"/>
    <x v="0"/>
    <n v="3190"/>
    <n v="0"/>
    <n v="3"/>
    <x v="0"/>
    <x v="0"/>
    <s v="Yes"/>
    <x v="0"/>
    <x v="0"/>
    <x v="2"/>
    <n v="75"/>
    <n v="312.57"/>
    <s v="Dissatisfaction"/>
    <x v="15"/>
  </r>
  <r>
    <x v="618"/>
    <d v="2025-04-17T00:00:00"/>
    <x v="1"/>
    <n v="65"/>
    <x v="1"/>
    <n v="0"/>
    <n v="1"/>
    <x v="0"/>
    <n v="2268"/>
    <n v="0"/>
    <n v="4"/>
    <x v="0"/>
    <x v="0"/>
    <s v="Yes"/>
    <x v="0"/>
    <x v="0"/>
    <x v="2"/>
    <n v="99.8"/>
    <n v="493.57"/>
    <s v="Competitor"/>
    <x v="0"/>
  </r>
  <r>
    <x v="619"/>
    <d v="2022-03-20T00:00:00"/>
    <x v="1"/>
    <n v="66"/>
    <x v="1"/>
    <n v="0"/>
    <n v="1"/>
    <x v="0"/>
    <n v="3380"/>
    <n v="0"/>
    <n v="41"/>
    <x v="0"/>
    <x v="0"/>
    <s v="Yes"/>
    <x v="0"/>
    <x v="0"/>
    <x v="0"/>
    <n v="113.2"/>
    <n v="5835.45"/>
    <s v="Attitude"/>
    <x v="3"/>
  </r>
  <r>
    <x v="620"/>
    <d v="2025-05-10T00:00:00"/>
    <x v="0"/>
    <n v="67"/>
    <x v="0"/>
    <n v="0"/>
    <n v="1"/>
    <x v="0"/>
    <n v="3766"/>
    <n v="1"/>
    <n v="3"/>
    <x v="2"/>
    <x v="2"/>
    <s v="Yes"/>
    <x v="2"/>
    <x v="0"/>
    <x v="2"/>
    <n v="36.450000000000003"/>
    <n v="93.7"/>
    <s v="Competitor"/>
    <x v="0"/>
  </r>
  <r>
    <x v="621"/>
    <d v="2024-03-03T00:00:00"/>
    <x v="1"/>
    <n v="80"/>
    <x v="1"/>
    <n v="0"/>
    <n v="1"/>
    <x v="0"/>
    <n v="5082"/>
    <n v="0"/>
    <n v="17"/>
    <x v="3"/>
    <x v="0"/>
    <s v="Yes"/>
    <x v="0"/>
    <x v="0"/>
    <x v="0"/>
    <n v="89.15"/>
    <n v="2013.19"/>
    <s v="Dissatisfaction"/>
    <x v="7"/>
  </r>
  <r>
    <x v="622"/>
    <d v="2023-08-15T00:00:00"/>
    <x v="0"/>
    <n v="75"/>
    <x v="0"/>
    <n v="0"/>
    <n v="1"/>
    <x v="0"/>
    <n v="4591"/>
    <n v="1"/>
    <n v="24"/>
    <x v="0"/>
    <x v="2"/>
    <s v="Yes"/>
    <x v="2"/>
    <x v="0"/>
    <x v="0"/>
    <n v="39.1"/>
    <n v="971.3"/>
    <s v="Competitor"/>
    <x v="0"/>
  </r>
  <r>
    <x v="623"/>
    <d v="2023-06-01T00:00:00"/>
    <x v="1"/>
    <n v="68"/>
    <x v="1"/>
    <n v="0"/>
    <n v="1"/>
    <x v="0"/>
    <n v="4074"/>
    <n v="0"/>
    <n v="26"/>
    <x v="1"/>
    <x v="0"/>
    <s v="Yes"/>
    <x v="0"/>
    <x v="0"/>
    <x v="0"/>
    <n v="89.15"/>
    <n v="2513.9899999999998"/>
    <s v="Other"/>
    <x v="2"/>
  </r>
  <r>
    <x v="624"/>
    <d v="2020-04-14T00:00:00"/>
    <x v="1"/>
    <n v="80"/>
    <x v="1"/>
    <n v="0"/>
    <n v="1"/>
    <x v="0"/>
    <n v="6080"/>
    <n v="0"/>
    <n v="64"/>
    <x v="4"/>
    <x v="0"/>
    <s v="Yes"/>
    <x v="2"/>
    <x v="2"/>
    <x v="2"/>
    <n v="70.2"/>
    <n v="6344.68"/>
    <s v="Price"/>
    <x v="10"/>
  </r>
  <r>
    <x v="625"/>
    <d v="2021-07-06T00:00:00"/>
    <x v="0"/>
    <n v="38"/>
    <x v="1"/>
    <n v="1"/>
    <n v="1"/>
    <x v="0"/>
    <n v="5340"/>
    <n v="0"/>
    <n v="49"/>
    <x v="0"/>
    <x v="0"/>
    <s v="Yes"/>
    <x v="0"/>
    <x v="0"/>
    <x v="0"/>
    <n v="103.7"/>
    <n v="7208.47"/>
    <s v="Competitor"/>
    <x v="0"/>
  </r>
  <r>
    <x v="626"/>
    <d v="2020-03-17T00:00:00"/>
    <x v="1"/>
    <n v="20"/>
    <x v="0"/>
    <n v="0"/>
    <n v="1"/>
    <x v="0"/>
    <n v="5720"/>
    <n v="7"/>
    <n v="65"/>
    <x v="0"/>
    <x v="0"/>
    <s v="Yes"/>
    <x v="0"/>
    <x v="0"/>
    <x v="0"/>
    <n v="105.5"/>
    <n v="9204.75"/>
    <s v="Competitor"/>
    <x v="0"/>
  </r>
  <r>
    <x v="627"/>
    <d v="2025-07-11T00:00:00"/>
    <x v="0"/>
    <n v="45"/>
    <x v="1"/>
    <n v="0"/>
    <n v="1"/>
    <x v="0"/>
    <n v="3522"/>
    <n v="0"/>
    <n v="1"/>
    <x v="2"/>
    <x v="0"/>
    <s v="Yes"/>
    <x v="2"/>
    <x v="0"/>
    <x v="3"/>
    <n v="44.4"/>
    <n v="76.84"/>
    <s v="Competitor"/>
    <x v="0"/>
  </r>
  <r>
    <x v="628"/>
    <d v="2024-07-25T00:00:00"/>
    <x v="0"/>
    <n v="36"/>
    <x v="0"/>
    <n v="0"/>
    <n v="1"/>
    <x v="0"/>
    <n v="3687"/>
    <n v="1"/>
    <n v="13"/>
    <x v="0"/>
    <x v="0"/>
    <s v="Yes"/>
    <x v="0"/>
    <x v="0"/>
    <x v="2"/>
    <n v="74.400000000000006"/>
    <n v="934.71"/>
    <s v="Competitor"/>
    <x v="6"/>
  </r>
  <r>
    <x v="629"/>
    <d v="2024-05-17T00:00:00"/>
    <x v="1"/>
    <n v="51"/>
    <x v="1"/>
    <n v="0"/>
    <n v="1"/>
    <x v="0"/>
    <n v="4780"/>
    <n v="0"/>
    <n v="15"/>
    <x v="3"/>
    <x v="0"/>
    <s v="Yes"/>
    <x v="2"/>
    <x v="0"/>
    <x v="0"/>
    <n v="64.650000000000006"/>
    <n v="1708.1"/>
    <s v="Competitor"/>
    <x v="6"/>
  </r>
  <r>
    <x v="630"/>
    <d v="2021-08-25T00:00:00"/>
    <x v="0"/>
    <n v="55"/>
    <x v="1"/>
    <n v="0"/>
    <n v="1"/>
    <x v="0"/>
    <n v="5898"/>
    <n v="0"/>
    <n v="48"/>
    <x v="0"/>
    <x v="0"/>
    <s v="Yes"/>
    <x v="0"/>
    <x v="3"/>
    <x v="2"/>
    <n v="106.1"/>
    <n v="6269.84"/>
    <s v="Other"/>
    <x v="2"/>
  </r>
  <r>
    <x v="631"/>
    <d v="2022-10-06T00:00:00"/>
    <x v="1"/>
    <n v="23"/>
    <x v="1"/>
    <n v="0"/>
    <n v="1"/>
    <x v="0"/>
    <n v="3410"/>
    <n v="0"/>
    <n v="34"/>
    <x v="0"/>
    <x v="0"/>
    <s v="Yes"/>
    <x v="0"/>
    <x v="0"/>
    <x v="2"/>
    <n v="109.8"/>
    <n v="3858.91"/>
    <s v="Competitor"/>
    <x v="6"/>
  </r>
  <r>
    <x v="632"/>
    <d v="2025-06-11T00:00:00"/>
    <x v="0"/>
    <n v="35"/>
    <x v="1"/>
    <n v="0"/>
    <n v="1"/>
    <x v="0"/>
    <n v="4134"/>
    <n v="0"/>
    <n v="2"/>
    <x v="2"/>
    <x v="0"/>
    <s v="Yes"/>
    <x v="2"/>
    <x v="0"/>
    <x v="0"/>
    <n v="47.8"/>
    <n v="119.91"/>
    <s v="Attitude"/>
    <x v="3"/>
  </r>
  <r>
    <x v="633"/>
    <d v="2020-11-22T00:00:00"/>
    <x v="1"/>
    <n v="38"/>
    <x v="1"/>
    <n v="0"/>
    <n v="1"/>
    <x v="0"/>
    <n v="4738"/>
    <n v="0"/>
    <n v="57"/>
    <x v="0"/>
    <x v="0"/>
    <s v="Yes"/>
    <x v="0"/>
    <x v="2"/>
    <x v="0"/>
    <n v="112.95"/>
    <n v="9250.02"/>
    <s v="Competitor"/>
    <x v="8"/>
  </r>
  <r>
    <x v="634"/>
    <d v="2025-04-15T00:00:00"/>
    <x v="1"/>
    <n v="46"/>
    <x v="1"/>
    <n v="0"/>
    <n v="1"/>
    <x v="0"/>
    <n v="3600"/>
    <n v="0"/>
    <n v="4"/>
    <x v="0"/>
    <x v="0"/>
    <s v="Yes"/>
    <x v="0"/>
    <x v="0"/>
    <x v="2"/>
    <n v="70.05"/>
    <n v="317.22000000000003"/>
    <s v="Competitor"/>
    <x v="0"/>
  </r>
  <r>
    <x v="635"/>
    <d v="2024-06-07T00:00:00"/>
    <x v="0"/>
    <n v="20"/>
    <x v="0"/>
    <n v="0"/>
    <n v="1"/>
    <x v="0"/>
    <n v="2177"/>
    <n v="1"/>
    <n v="14"/>
    <x v="3"/>
    <x v="0"/>
    <s v="Yes"/>
    <x v="0"/>
    <x v="0"/>
    <x v="0"/>
    <n v="86.1"/>
    <n v="1337.19"/>
    <s v="Competitor"/>
    <x v="0"/>
  </r>
  <r>
    <x v="636"/>
    <d v="2025-07-08T00:00:00"/>
    <x v="1"/>
    <n v="19"/>
    <x v="1"/>
    <n v="0"/>
    <n v="1"/>
    <x v="0"/>
    <n v="2833"/>
    <n v="0"/>
    <n v="1"/>
    <x v="0"/>
    <x v="0"/>
    <s v="Yes"/>
    <x v="2"/>
    <x v="0"/>
    <x v="0"/>
    <n v="54.9"/>
    <n v="99.26"/>
    <s v="Dissatisfaction"/>
    <x v="13"/>
  </r>
  <r>
    <x v="637"/>
    <d v="2024-08-23T00:00:00"/>
    <x v="0"/>
    <n v="39"/>
    <x v="1"/>
    <n v="0"/>
    <n v="1"/>
    <x v="0"/>
    <n v="2577"/>
    <n v="0"/>
    <n v="12"/>
    <x v="3"/>
    <x v="0"/>
    <s v="Yes"/>
    <x v="3"/>
    <x v="0"/>
    <x v="0"/>
    <n v="96.05"/>
    <n v="1684.62"/>
    <s v="Attitude"/>
    <x v="3"/>
  </r>
  <r>
    <x v="638"/>
    <d v="2025-07-12T00:00:00"/>
    <x v="0"/>
    <n v="20"/>
    <x v="1"/>
    <n v="0"/>
    <n v="1"/>
    <x v="0"/>
    <n v="3898"/>
    <n v="0"/>
    <n v="1"/>
    <x v="2"/>
    <x v="0"/>
    <s v="Yes"/>
    <x v="0"/>
    <x v="0"/>
    <x v="0"/>
    <n v="90.55"/>
    <n v="97.7"/>
    <s v="Dissatisfaction"/>
    <x v="5"/>
  </r>
  <r>
    <x v="639"/>
    <d v="2020-10-16T00:00:00"/>
    <x v="1"/>
    <n v="39"/>
    <x v="0"/>
    <n v="0"/>
    <n v="1"/>
    <x v="0"/>
    <n v="6424"/>
    <n v="1"/>
    <n v="58"/>
    <x v="4"/>
    <x v="0"/>
    <s v="Yes"/>
    <x v="0"/>
    <x v="2"/>
    <x v="0"/>
    <n v="109.45"/>
    <n v="7767.97"/>
    <s v="Dissatisfaction"/>
    <x v="5"/>
  </r>
  <r>
    <x v="640"/>
    <d v="2025-05-03T00:00:00"/>
    <x v="1"/>
    <n v="20"/>
    <x v="1"/>
    <n v="0"/>
    <n v="1"/>
    <x v="0"/>
    <n v="5641"/>
    <n v="0"/>
    <n v="3"/>
    <x v="0"/>
    <x v="0"/>
    <s v="Yes"/>
    <x v="0"/>
    <x v="0"/>
    <x v="0"/>
    <n v="85.8"/>
    <n v="304"/>
    <s v="Competitor"/>
    <x v="0"/>
  </r>
  <r>
    <x v="641"/>
    <d v="2020-03-06T00:00:00"/>
    <x v="0"/>
    <n v="56"/>
    <x v="0"/>
    <n v="0"/>
    <n v="1"/>
    <x v="0"/>
    <n v="5207"/>
    <n v="1"/>
    <n v="65"/>
    <x v="4"/>
    <x v="0"/>
    <s v="Yes"/>
    <x v="2"/>
    <x v="2"/>
    <x v="0"/>
    <n v="74.8"/>
    <n v="7450.7"/>
    <s v="Dissatisfaction"/>
    <x v="5"/>
  </r>
  <r>
    <x v="642"/>
    <d v="2025-07-04T00:00:00"/>
    <x v="0"/>
    <n v="41"/>
    <x v="1"/>
    <n v="0"/>
    <n v="1"/>
    <x v="0"/>
    <n v="2959"/>
    <n v="0"/>
    <n v="1"/>
    <x v="2"/>
    <x v="0"/>
    <s v="No"/>
    <x v="1"/>
    <x v="0"/>
    <x v="3"/>
    <n v="20.25"/>
    <n v="43.41"/>
    <s v="Attitude"/>
    <x v="3"/>
  </r>
  <r>
    <x v="643"/>
    <d v="2024-02-02T00:00:00"/>
    <x v="0"/>
    <n v="26"/>
    <x v="1"/>
    <n v="0"/>
    <n v="1"/>
    <x v="0"/>
    <n v="2931"/>
    <n v="0"/>
    <n v="18"/>
    <x v="0"/>
    <x v="0"/>
    <s v="Yes"/>
    <x v="0"/>
    <x v="0"/>
    <x v="2"/>
    <n v="90.7"/>
    <n v="2111.87"/>
    <s v="Competitor"/>
    <x v="6"/>
  </r>
  <r>
    <x v="644"/>
    <d v="2025-07-20T00:00:00"/>
    <x v="1"/>
    <n v="27"/>
    <x v="1"/>
    <n v="0"/>
    <n v="1"/>
    <x v="0"/>
    <n v="4133"/>
    <n v="0"/>
    <n v="1"/>
    <x v="2"/>
    <x v="0"/>
    <s v="Yes"/>
    <x v="0"/>
    <x v="0"/>
    <x v="0"/>
    <n v="70.25"/>
    <n v="93.25"/>
    <s v="Competitor"/>
    <x v="0"/>
  </r>
  <r>
    <x v="645"/>
    <d v="2022-02-23T00:00:00"/>
    <x v="1"/>
    <n v="26"/>
    <x v="1"/>
    <n v="0"/>
    <n v="1"/>
    <x v="0"/>
    <n v="2317"/>
    <n v="0"/>
    <n v="42"/>
    <x v="4"/>
    <x v="0"/>
    <s v="Yes"/>
    <x v="0"/>
    <x v="0"/>
    <x v="0"/>
    <n v="105.2"/>
    <n v="5765.92"/>
    <s v="Competitor"/>
    <x v="6"/>
  </r>
  <r>
    <x v="646"/>
    <d v="2022-02-19T00:00:00"/>
    <x v="0"/>
    <n v="37"/>
    <x v="0"/>
    <n v="0"/>
    <n v="1"/>
    <x v="0"/>
    <n v="2075"/>
    <n v="1"/>
    <n v="42"/>
    <x v="4"/>
    <x v="0"/>
    <s v="Yes"/>
    <x v="0"/>
    <x v="0"/>
    <x v="0"/>
    <n v="95.25"/>
    <n v="4698.97"/>
    <s v="Attitude"/>
    <x v="1"/>
  </r>
  <r>
    <x v="647"/>
    <d v="2025-07-15T00:00:00"/>
    <x v="1"/>
    <n v="62"/>
    <x v="1"/>
    <n v="0"/>
    <n v="1"/>
    <x v="0"/>
    <n v="3706"/>
    <n v="0"/>
    <n v="1"/>
    <x v="2"/>
    <x v="2"/>
    <s v="Yes"/>
    <x v="2"/>
    <x v="0"/>
    <x v="3"/>
    <n v="35.049999999999997"/>
    <n v="35.049999999999997"/>
    <s v="Competitor"/>
    <x v="8"/>
  </r>
  <r>
    <x v="648"/>
    <d v="2024-03-24T00:00:00"/>
    <x v="1"/>
    <n v="30"/>
    <x v="0"/>
    <n v="0"/>
    <n v="1"/>
    <x v="0"/>
    <n v="5643"/>
    <n v="1"/>
    <n v="17"/>
    <x v="3"/>
    <x v="0"/>
    <s v="Yes"/>
    <x v="0"/>
    <x v="0"/>
    <x v="0"/>
    <n v="91.85"/>
    <n v="2287.6"/>
    <s v="Price"/>
    <x v="10"/>
  </r>
  <r>
    <x v="649"/>
    <d v="2024-08-19T00:00:00"/>
    <x v="1"/>
    <n v="46"/>
    <x v="1"/>
    <n v="0"/>
    <n v="1"/>
    <x v="0"/>
    <n v="5239"/>
    <n v="0"/>
    <n v="12"/>
    <x v="0"/>
    <x v="0"/>
    <s v="Yes"/>
    <x v="0"/>
    <x v="0"/>
    <x v="0"/>
    <n v="96"/>
    <n v="1368.58"/>
    <s v="Dissatisfaction"/>
    <x v="5"/>
  </r>
  <r>
    <x v="650"/>
    <d v="2023-11-04T00:00:00"/>
    <x v="1"/>
    <n v="77"/>
    <x v="1"/>
    <n v="0"/>
    <n v="1"/>
    <x v="0"/>
    <n v="4778"/>
    <n v="0"/>
    <n v="21"/>
    <x v="0"/>
    <x v="2"/>
    <s v="Yes"/>
    <x v="3"/>
    <x v="0"/>
    <x v="0"/>
    <n v="41.9"/>
    <n v="840.1"/>
    <s v="Competitor"/>
    <x v="6"/>
  </r>
  <r>
    <x v="651"/>
    <d v="2023-02-15T00:00:00"/>
    <x v="1"/>
    <n v="69"/>
    <x v="1"/>
    <n v="0"/>
    <n v="1"/>
    <x v="0"/>
    <n v="2482"/>
    <n v="0"/>
    <n v="30"/>
    <x v="0"/>
    <x v="0"/>
    <s v="Yes"/>
    <x v="0"/>
    <x v="0"/>
    <x v="2"/>
    <n v="91.7"/>
    <n v="4134.55"/>
    <s v="Competitor"/>
    <x v="6"/>
  </r>
  <r>
    <x v="652"/>
    <d v="2024-12-01T00:00:00"/>
    <x v="0"/>
    <n v="75"/>
    <x v="1"/>
    <n v="0"/>
    <n v="1"/>
    <x v="0"/>
    <n v="5906"/>
    <n v="0"/>
    <n v="8"/>
    <x v="2"/>
    <x v="0"/>
    <s v="Yes"/>
    <x v="0"/>
    <x v="0"/>
    <x v="0"/>
    <n v="100.6"/>
    <n v="1143"/>
    <s v="Attitude"/>
    <x v="3"/>
  </r>
  <r>
    <x v="653"/>
    <d v="2024-07-08T00:00:00"/>
    <x v="1"/>
    <n v="73"/>
    <x v="1"/>
    <n v="0"/>
    <n v="1"/>
    <x v="0"/>
    <n v="2995"/>
    <n v="0"/>
    <n v="13"/>
    <x v="0"/>
    <x v="0"/>
    <s v="Yes"/>
    <x v="0"/>
    <x v="0"/>
    <x v="0"/>
    <n v="74.3"/>
    <n v="1465.16"/>
    <s v="Competitor"/>
    <x v="0"/>
  </r>
  <r>
    <x v="654"/>
    <d v="2024-07-08T00:00:00"/>
    <x v="1"/>
    <n v="73"/>
    <x v="1"/>
    <n v="0"/>
    <n v="1"/>
    <x v="0"/>
    <n v="2230"/>
    <n v="0"/>
    <n v="13"/>
    <x v="0"/>
    <x v="0"/>
    <s v="Yes"/>
    <x v="0"/>
    <x v="0"/>
    <x v="0"/>
    <n v="95.05"/>
    <n v="1537.39"/>
    <s v="Competitor"/>
    <x v="6"/>
  </r>
  <r>
    <x v="655"/>
    <d v="2025-03-22T00:00:00"/>
    <x v="1"/>
    <n v="78"/>
    <x v="1"/>
    <n v="0"/>
    <n v="1"/>
    <x v="0"/>
    <n v="4028"/>
    <n v="0"/>
    <n v="5"/>
    <x v="0"/>
    <x v="0"/>
    <s v="Yes"/>
    <x v="0"/>
    <x v="0"/>
    <x v="2"/>
    <n v="75.55"/>
    <n v="561.29999999999995"/>
    <s v="Competitor"/>
    <x v="0"/>
  </r>
  <r>
    <x v="656"/>
    <d v="2025-07-07T00:00:00"/>
    <x v="1"/>
    <n v="76"/>
    <x v="1"/>
    <n v="0"/>
    <n v="1"/>
    <x v="0"/>
    <n v="3884"/>
    <n v="0"/>
    <n v="1"/>
    <x v="0"/>
    <x v="2"/>
    <s v="Yes"/>
    <x v="2"/>
    <x v="0"/>
    <x v="3"/>
    <n v="25.8"/>
    <n v="45.8"/>
    <s v="Competitor"/>
    <x v="0"/>
  </r>
  <r>
    <x v="657"/>
    <d v="2024-03-07T00:00:00"/>
    <x v="1"/>
    <n v="80"/>
    <x v="0"/>
    <n v="0"/>
    <n v="1"/>
    <x v="0"/>
    <n v="3209"/>
    <n v="1"/>
    <n v="17"/>
    <x v="3"/>
    <x v="0"/>
    <s v="Yes"/>
    <x v="0"/>
    <x v="0"/>
    <x v="0"/>
    <n v="85.35"/>
    <n v="2089.39"/>
    <s v="Competitor"/>
    <x v="6"/>
  </r>
  <r>
    <x v="658"/>
    <d v="2024-07-22T00:00:00"/>
    <x v="0"/>
    <n v="67"/>
    <x v="0"/>
    <n v="0"/>
    <n v="1"/>
    <x v="0"/>
    <n v="2982"/>
    <n v="1"/>
    <n v="13"/>
    <x v="0"/>
    <x v="0"/>
    <s v="Yes"/>
    <x v="3"/>
    <x v="0"/>
    <x v="0"/>
    <n v="95.25"/>
    <n v="1597.66"/>
    <s v="Competitor"/>
    <x v="0"/>
  </r>
  <r>
    <x v="659"/>
    <d v="2022-12-25T00:00:00"/>
    <x v="1"/>
    <n v="70"/>
    <x v="1"/>
    <n v="0"/>
    <n v="1"/>
    <x v="0"/>
    <n v="2091"/>
    <n v="0"/>
    <n v="32"/>
    <x v="1"/>
    <x v="0"/>
    <s v="Yes"/>
    <x v="0"/>
    <x v="0"/>
    <x v="0"/>
    <n v="74.400000000000006"/>
    <n v="3295.68"/>
    <s v="Competitor"/>
    <x v="0"/>
  </r>
  <r>
    <x v="660"/>
    <d v="2025-06-23T00:00:00"/>
    <x v="1"/>
    <n v="73"/>
    <x v="1"/>
    <n v="0"/>
    <n v="1"/>
    <x v="0"/>
    <n v="4002"/>
    <n v="0"/>
    <n v="2"/>
    <x v="0"/>
    <x v="2"/>
    <s v="Yes"/>
    <x v="2"/>
    <x v="0"/>
    <x v="0"/>
    <n v="30.4"/>
    <n v="78.650000000000006"/>
    <s v="Attitude"/>
    <x v="3"/>
  </r>
  <r>
    <x v="661"/>
    <d v="2023-07-19T00:00:00"/>
    <x v="0"/>
    <n v="80"/>
    <x v="0"/>
    <n v="0"/>
    <n v="1"/>
    <x v="0"/>
    <n v="2673"/>
    <n v="3"/>
    <n v="25"/>
    <x v="1"/>
    <x v="0"/>
    <s v="Yes"/>
    <x v="0"/>
    <x v="3"/>
    <x v="0"/>
    <n v="89.05"/>
    <n v="3018.2"/>
    <s v="Competitor"/>
    <x v="6"/>
  </r>
  <r>
    <x v="662"/>
    <d v="2022-04-25T00:00:00"/>
    <x v="1"/>
    <n v="72"/>
    <x v="1"/>
    <n v="0"/>
    <n v="1"/>
    <x v="0"/>
    <n v="4272"/>
    <n v="0"/>
    <n v="40"/>
    <x v="0"/>
    <x v="2"/>
    <s v="Yes"/>
    <x v="3"/>
    <x v="0"/>
    <x v="0"/>
    <n v="55.8"/>
    <n v="2189.35"/>
    <s v="Attitude"/>
    <x v="3"/>
  </r>
  <r>
    <x v="663"/>
    <d v="2023-06-14T00:00:00"/>
    <x v="1"/>
    <n v="74"/>
    <x v="1"/>
    <n v="0"/>
    <n v="1"/>
    <x v="0"/>
    <n v="4232"/>
    <n v="0"/>
    <n v="26"/>
    <x v="0"/>
    <x v="0"/>
    <s v="Yes"/>
    <x v="0"/>
    <x v="0"/>
    <x v="0"/>
    <n v="95"/>
    <n v="3795.58"/>
    <s v="Price"/>
    <x v="4"/>
  </r>
  <r>
    <x v="664"/>
    <d v="2024-06-22T00:00:00"/>
    <x v="1"/>
    <n v="71"/>
    <x v="0"/>
    <n v="0"/>
    <n v="1"/>
    <x v="0"/>
    <n v="3369"/>
    <n v="1"/>
    <n v="14"/>
    <x v="0"/>
    <x v="0"/>
    <s v="Yes"/>
    <x v="0"/>
    <x v="0"/>
    <x v="0"/>
    <n v="100.2"/>
    <n v="2027.94"/>
    <s v="Dissatisfaction"/>
    <x v="7"/>
  </r>
  <r>
    <x v="665"/>
    <d v="2023-07-09T00:00:00"/>
    <x v="0"/>
    <n v="69"/>
    <x v="1"/>
    <n v="0"/>
    <n v="1"/>
    <x v="0"/>
    <n v="4849"/>
    <n v="0"/>
    <n v="25"/>
    <x v="0"/>
    <x v="0"/>
    <s v="Yes"/>
    <x v="0"/>
    <x v="0"/>
    <x v="0"/>
    <n v="89.5"/>
    <n v="2657.65"/>
    <s v="Competitor"/>
    <x v="0"/>
  </r>
  <r>
    <x v="666"/>
    <d v="2025-07-21T00:00:00"/>
    <x v="0"/>
    <n v="79"/>
    <x v="1"/>
    <n v="0"/>
    <n v="1"/>
    <x v="0"/>
    <n v="5571"/>
    <n v="0"/>
    <n v="1"/>
    <x v="0"/>
    <x v="0"/>
    <s v="Yes"/>
    <x v="0"/>
    <x v="0"/>
    <x v="0"/>
    <n v="75.75"/>
    <n v="84.1"/>
    <s v="Competitor"/>
    <x v="6"/>
  </r>
  <r>
    <x v="667"/>
    <d v="2025-07-16T00:00:00"/>
    <x v="0"/>
    <n v="27"/>
    <x v="0"/>
    <n v="0"/>
    <n v="1"/>
    <x v="0"/>
    <n v="2915"/>
    <n v="1"/>
    <n v="1"/>
    <x v="0"/>
    <x v="2"/>
    <s v="Yes"/>
    <x v="2"/>
    <x v="0"/>
    <x v="0"/>
    <n v="30.2"/>
    <n v="30.2"/>
    <s v="Competitor"/>
    <x v="0"/>
  </r>
  <r>
    <x v="668"/>
    <d v="2025-06-22T00:00:00"/>
    <x v="1"/>
    <n v="32"/>
    <x v="1"/>
    <n v="2"/>
    <n v="1"/>
    <x v="0"/>
    <n v="5586"/>
    <n v="0"/>
    <n v="2"/>
    <x v="0"/>
    <x v="0"/>
    <s v="Yes"/>
    <x v="0"/>
    <x v="0"/>
    <x v="0"/>
    <n v="80.650000000000006"/>
    <n v="175.85"/>
    <s v="Competitor"/>
    <x v="0"/>
  </r>
  <r>
    <x v="669"/>
    <d v="2021-11-06T00:00:00"/>
    <x v="1"/>
    <n v="29"/>
    <x v="1"/>
    <n v="0"/>
    <n v="1"/>
    <x v="0"/>
    <n v="5269"/>
    <n v="0"/>
    <n v="45"/>
    <x v="0"/>
    <x v="0"/>
    <s v="Yes"/>
    <x v="3"/>
    <x v="0"/>
    <x v="0"/>
    <n v="87.25"/>
    <n v="4143.3"/>
    <s v="Competitor"/>
    <x v="6"/>
  </r>
  <r>
    <x v="670"/>
    <d v="2025-02-05T00:00:00"/>
    <x v="1"/>
    <n v="40"/>
    <x v="1"/>
    <n v="0"/>
    <n v="1"/>
    <x v="0"/>
    <n v="3962"/>
    <n v="0"/>
    <n v="6"/>
    <x v="0"/>
    <x v="0"/>
    <s v="Yes"/>
    <x v="0"/>
    <x v="0"/>
    <x v="0"/>
    <n v="83.9"/>
    <n v="653.13"/>
    <s v="Competitor"/>
    <x v="0"/>
  </r>
  <r>
    <x v="671"/>
    <d v="2020-09-19T00:00:00"/>
    <x v="0"/>
    <n v="43"/>
    <x v="0"/>
    <n v="0"/>
    <n v="1"/>
    <x v="0"/>
    <n v="4601"/>
    <n v="1"/>
    <n v="59"/>
    <x v="4"/>
    <x v="0"/>
    <s v="Yes"/>
    <x v="0"/>
    <x v="3"/>
    <x v="0"/>
    <n v="110.15"/>
    <n v="7787.94"/>
    <s v="Dissatisfaction"/>
    <x v="13"/>
  </r>
  <r>
    <x v="672"/>
    <d v="2020-12-11T00:00:00"/>
    <x v="1"/>
    <n v="21"/>
    <x v="0"/>
    <n v="0"/>
    <n v="1"/>
    <x v="0"/>
    <n v="4886"/>
    <n v="1"/>
    <n v="56"/>
    <x v="0"/>
    <x v="0"/>
    <s v="Yes"/>
    <x v="0"/>
    <x v="3"/>
    <x v="0"/>
    <n v="98.25"/>
    <n v="6731.31"/>
    <s v="Competitor"/>
    <x v="6"/>
  </r>
  <r>
    <x v="673"/>
    <d v="2025-06-01T00:00:00"/>
    <x v="1"/>
    <n v="27"/>
    <x v="1"/>
    <n v="0"/>
    <n v="1"/>
    <x v="0"/>
    <n v="5115"/>
    <n v="0"/>
    <n v="2"/>
    <x v="0"/>
    <x v="0"/>
    <s v="Yes"/>
    <x v="3"/>
    <x v="0"/>
    <x v="0"/>
    <n v="49.4"/>
    <n v="156.21"/>
    <s v="Competitor"/>
    <x v="6"/>
  </r>
  <r>
    <x v="674"/>
    <d v="2023-08-15T00:00:00"/>
    <x v="0"/>
    <n v="63"/>
    <x v="0"/>
    <n v="2"/>
    <n v="1"/>
    <x v="0"/>
    <n v="5699"/>
    <n v="1"/>
    <n v="24"/>
    <x v="1"/>
    <x v="0"/>
    <s v="Yes"/>
    <x v="2"/>
    <x v="0"/>
    <x v="0"/>
    <n v="54.75"/>
    <n v="1752.63"/>
    <s v="Attitude"/>
    <x v="3"/>
  </r>
  <r>
    <x v="675"/>
    <d v="2023-04-07T00:00:00"/>
    <x v="1"/>
    <n v="56"/>
    <x v="1"/>
    <n v="0"/>
    <n v="1"/>
    <x v="0"/>
    <n v="2468"/>
    <n v="0"/>
    <n v="28"/>
    <x v="1"/>
    <x v="0"/>
    <s v="Yes"/>
    <x v="0"/>
    <x v="0"/>
    <x v="0"/>
    <n v="89.95"/>
    <n v="3473.39"/>
    <s v="Attitude"/>
    <x v="1"/>
  </r>
  <r>
    <x v="676"/>
    <d v="2021-02-06T00:00:00"/>
    <x v="1"/>
    <n v="21"/>
    <x v="0"/>
    <n v="0"/>
    <n v="1"/>
    <x v="0"/>
    <n v="6189"/>
    <n v="1"/>
    <n v="54"/>
    <x v="4"/>
    <x v="0"/>
    <s v="Yes"/>
    <x v="0"/>
    <x v="3"/>
    <x v="0"/>
    <n v="110.35"/>
    <n v="6010.87"/>
    <s v="Competitor"/>
    <x v="0"/>
  </r>
  <r>
    <x v="677"/>
    <d v="2024-02-23T00:00:00"/>
    <x v="1"/>
    <n v="55"/>
    <x v="1"/>
    <n v="0"/>
    <n v="1"/>
    <x v="0"/>
    <n v="2708"/>
    <n v="0"/>
    <n v="18"/>
    <x v="0"/>
    <x v="0"/>
    <s v="Yes"/>
    <x v="0"/>
    <x v="0"/>
    <x v="2"/>
    <n v="90"/>
    <n v="1773.05"/>
    <s v="Competitor"/>
    <x v="0"/>
  </r>
  <r>
    <x v="678"/>
    <d v="2019-09-03T00:00:00"/>
    <x v="0"/>
    <n v="57"/>
    <x v="0"/>
    <n v="0"/>
    <n v="1"/>
    <x v="0"/>
    <n v="4982"/>
    <n v="1"/>
    <n v="71"/>
    <x v="5"/>
    <x v="0"/>
    <s v="Yes"/>
    <x v="0"/>
    <x v="2"/>
    <x v="2"/>
    <n v="108.6"/>
    <n v="8119.86"/>
    <s v="Dissatisfaction"/>
    <x v="5"/>
  </r>
  <r>
    <x v="679"/>
    <d v="2025-04-18T00:00:00"/>
    <x v="1"/>
    <n v="36"/>
    <x v="1"/>
    <n v="0"/>
    <n v="1"/>
    <x v="0"/>
    <n v="4580"/>
    <n v="0"/>
    <n v="4"/>
    <x v="0"/>
    <x v="0"/>
    <s v="Yes"/>
    <x v="0"/>
    <x v="0"/>
    <x v="0"/>
    <n v="76.650000000000006"/>
    <n v="429.96"/>
    <s v="Other"/>
    <x v="12"/>
  </r>
  <r>
    <x v="680"/>
    <d v="2024-02-15T00:00:00"/>
    <x v="0"/>
    <n v="53"/>
    <x v="0"/>
    <n v="0"/>
    <n v="1"/>
    <x v="0"/>
    <n v="2815"/>
    <n v="1"/>
    <n v="18"/>
    <x v="0"/>
    <x v="0"/>
    <s v="Yes"/>
    <x v="2"/>
    <x v="0"/>
    <x v="3"/>
    <n v="49.55"/>
    <n v="1221.25"/>
    <s v="Competitor"/>
    <x v="0"/>
  </r>
  <r>
    <x v="681"/>
    <d v="2021-02-02T00:00:00"/>
    <x v="1"/>
    <n v="59"/>
    <x v="0"/>
    <n v="0"/>
    <n v="1"/>
    <x v="0"/>
    <n v="4893"/>
    <n v="2"/>
    <n v="54"/>
    <x v="0"/>
    <x v="0"/>
    <s v="Yes"/>
    <x v="0"/>
    <x v="3"/>
    <x v="0"/>
    <n v="106.55"/>
    <n v="6240.12"/>
    <s v="Dissatisfaction"/>
    <x v="5"/>
  </r>
  <r>
    <x v="682"/>
    <d v="2024-10-05T00:00:00"/>
    <x v="0"/>
    <n v="28"/>
    <x v="1"/>
    <n v="0"/>
    <n v="1"/>
    <x v="0"/>
    <n v="4231"/>
    <n v="0"/>
    <n v="10"/>
    <x v="3"/>
    <x v="0"/>
    <s v="Yes"/>
    <x v="0"/>
    <x v="0"/>
    <x v="2"/>
    <n v="74.150000000000006"/>
    <n v="1104.2"/>
    <s v="Attitude"/>
    <x v="3"/>
  </r>
  <r>
    <x v="683"/>
    <d v="2025-07-18T00:00:00"/>
    <x v="0"/>
    <n v="44"/>
    <x v="1"/>
    <n v="0"/>
    <n v="1"/>
    <x v="0"/>
    <n v="4773"/>
    <n v="0"/>
    <n v="1"/>
    <x v="0"/>
    <x v="0"/>
    <s v="Yes"/>
    <x v="2"/>
    <x v="0"/>
    <x v="2"/>
    <n v="44.15"/>
    <n v="52.92"/>
    <s v="Other"/>
    <x v="2"/>
  </r>
  <r>
    <x v="684"/>
    <d v="2025-04-08T00:00:00"/>
    <x v="1"/>
    <n v="36"/>
    <x v="0"/>
    <n v="1"/>
    <n v="1"/>
    <x v="0"/>
    <n v="5386"/>
    <n v="1"/>
    <n v="4"/>
    <x v="0"/>
    <x v="0"/>
    <s v="Yes"/>
    <x v="3"/>
    <x v="0"/>
    <x v="2"/>
    <n v="50.85"/>
    <n v="291.07"/>
    <s v="Dissatisfaction"/>
    <x v="5"/>
  </r>
  <r>
    <x v="685"/>
    <d v="2020-01-01T00:00:00"/>
    <x v="1"/>
    <n v="59"/>
    <x v="0"/>
    <n v="0"/>
    <n v="1"/>
    <x v="0"/>
    <n v="5516"/>
    <n v="1"/>
    <n v="67"/>
    <x v="0"/>
    <x v="0"/>
    <s v="Yes"/>
    <x v="0"/>
    <x v="2"/>
    <x v="2"/>
    <n v="108.75"/>
    <n v="9310.25"/>
    <s v="Competitor"/>
    <x v="0"/>
  </r>
  <r>
    <x v="686"/>
    <d v="2023-02-20T00:00:00"/>
    <x v="1"/>
    <n v="21"/>
    <x v="1"/>
    <n v="0"/>
    <n v="1"/>
    <x v="0"/>
    <n v="3598"/>
    <n v="0"/>
    <n v="30"/>
    <x v="1"/>
    <x v="0"/>
    <s v="Yes"/>
    <x v="0"/>
    <x v="0"/>
    <x v="0"/>
    <n v="100.2"/>
    <n v="3335.7"/>
    <s v="Dissatisfaction"/>
    <x v="7"/>
  </r>
  <r>
    <x v="687"/>
    <d v="2025-07-16T00:00:00"/>
    <x v="0"/>
    <n v="36"/>
    <x v="1"/>
    <n v="0"/>
    <n v="1"/>
    <x v="0"/>
    <n v="3531"/>
    <n v="0"/>
    <n v="1"/>
    <x v="0"/>
    <x v="0"/>
    <s v="Yes"/>
    <x v="2"/>
    <x v="0"/>
    <x v="0"/>
    <n v="45.75"/>
    <n v="69.989999999999995"/>
    <s v="Attitude"/>
    <x v="3"/>
  </r>
  <r>
    <x v="688"/>
    <d v="2019-08-20T00:00:00"/>
    <x v="1"/>
    <n v="57"/>
    <x v="0"/>
    <n v="0"/>
    <n v="1"/>
    <x v="0"/>
    <n v="4261"/>
    <n v="1"/>
    <n v="72"/>
    <x v="0"/>
    <x v="0"/>
    <s v="Yes"/>
    <x v="0"/>
    <x v="3"/>
    <x v="0"/>
    <n v="109.25"/>
    <n v="10351.16"/>
    <s v="Competitor"/>
    <x v="0"/>
  </r>
  <r>
    <x v="689"/>
    <d v="2025-05-10T00:00:00"/>
    <x v="0"/>
    <n v="41"/>
    <x v="0"/>
    <n v="0"/>
    <n v="1"/>
    <x v="0"/>
    <n v="4115"/>
    <n v="1"/>
    <n v="3"/>
    <x v="2"/>
    <x v="0"/>
    <s v="No"/>
    <x v="1"/>
    <x v="0"/>
    <x v="2"/>
    <n v="20.55"/>
    <n v="163.98"/>
    <s v="Attitude"/>
    <x v="3"/>
  </r>
  <r>
    <x v="690"/>
    <d v="2025-02-21T00:00:00"/>
    <x v="1"/>
    <n v="23"/>
    <x v="0"/>
    <n v="0"/>
    <n v="1"/>
    <x v="0"/>
    <n v="4163"/>
    <n v="1"/>
    <n v="6"/>
    <x v="2"/>
    <x v="0"/>
    <s v="Yes"/>
    <x v="0"/>
    <x v="0"/>
    <x v="0"/>
    <n v="105.3"/>
    <n v="709.84"/>
    <s v="Competitor"/>
    <x v="9"/>
  </r>
  <r>
    <x v="691"/>
    <d v="2024-06-09T00:00:00"/>
    <x v="0"/>
    <n v="42"/>
    <x v="0"/>
    <n v="1"/>
    <n v="1"/>
    <x v="0"/>
    <n v="2881"/>
    <n v="1"/>
    <n v="14"/>
    <x v="0"/>
    <x v="0"/>
    <s v="Yes"/>
    <x v="3"/>
    <x v="0"/>
    <x v="0"/>
    <n v="65.45"/>
    <n v="1576"/>
    <s v="Competitor"/>
    <x v="0"/>
  </r>
  <r>
    <x v="692"/>
    <d v="2025-07-24T00:00:00"/>
    <x v="0"/>
    <n v="42"/>
    <x v="1"/>
    <n v="0"/>
    <n v="1"/>
    <x v="0"/>
    <n v="3525"/>
    <n v="0"/>
    <n v="1"/>
    <x v="0"/>
    <x v="0"/>
    <s v="Yes"/>
    <x v="0"/>
    <x v="0"/>
    <x v="2"/>
    <n v="70.45"/>
    <n v="123.32"/>
    <s v="Competitor"/>
    <x v="0"/>
  </r>
  <r>
    <x v="693"/>
    <d v="2025-07-02T00:00:00"/>
    <x v="0"/>
    <n v="51"/>
    <x v="1"/>
    <n v="0"/>
    <n v="1"/>
    <x v="0"/>
    <n v="4548"/>
    <n v="0"/>
    <n v="1"/>
    <x v="2"/>
    <x v="0"/>
    <s v="Yes"/>
    <x v="0"/>
    <x v="0"/>
    <x v="0"/>
    <n v="69.849999999999994"/>
    <n v="81.98"/>
    <s v="Competitor"/>
    <x v="0"/>
  </r>
  <r>
    <x v="694"/>
    <d v="2024-05-18T00:00:00"/>
    <x v="1"/>
    <n v="21"/>
    <x v="1"/>
    <n v="0"/>
    <n v="1"/>
    <x v="0"/>
    <n v="5829"/>
    <n v="0"/>
    <n v="15"/>
    <x v="0"/>
    <x v="0"/>
    <s v="Yes"/>
    <x v="0"/>
    <x v="0"/>
    <x v="0"/>
    <n v="86.2"/>
    <n v="1670.65"/>
    <s v="Dissatisfaction"/>
    <x v="11"/>
  </r>
  <r>
    <x v="695"/>
    <d v="2025-05-23T00:00:00"/>
    <x v="1"/>
    <n v="28"/>
    <x v="1"/>
    <n v="0"/>
    <n v="1"/>
    <x v="0"/>
    <n v="2448"/>
    <n v="0"/>
    <n v="3"/>
    <x v="2"/>
    <x v="0"/>
    <s v="Yes"/>
    <x v="0"/>
    <x v="0"/>
    <x v="0"/>
    <n v="79.400000000000006"/>
    <n v="384.45"/>
    <s v="Competitor"/>
    <x v="8"/>
  </r>
  <r>
    <x v="696"/>
    <d v="2025-04-21T00:00:00"/>
    <x v="1"/>
    <n v="48"/>
    <x v="1"/>
    <n v="0"/>
    <n v="1"/>
    <x v="0"/>
    <n v="5246"/>
    <n v="0"/>
    <n v="4"/>
    <x v="0"/>
    <x v="0"/>
    <s v="Yes"/>
    <x v="3"/>
    <x v="0"/>
    <x v="3"/>
    <n v="46"/>
    <n v="253.88"/>
    <s v="Dissatisfaction"/>
    <x v="11"/>
  </r>
  <r>
    <x v="697"/>
    <d v="2025-07-19T00:00:00"/>
    <x v="0"/>
    <n v="49"/>
    <x v="1"/>
    <n v="0"/>
    <n v="1"/>
    <x v="0"/>
    <n v="2771"/>
    <n v="0"/>
    <n v="1"/>
    <x v="0"/>
    <x v="0"/>
    <s v="Yes"/>
    <x v="2"/>
    <x v="0"/>
    <x v="0"/>
    <n v="53.95"/>
    <n v="85.11"/>
    <s v="Price"/>
    <x v="14"/>
  </r>
  <r>
    <x v="698"/>
    <d v="2024-02-07T00:00:00"/>
    <x v="1"/>
    <n v="23"/>
    <x v="1"/>
    <n v="0"/>
    <n v="1"/>
    <x v="0"/>
    <n v="5581"/>
    <n v="0"/>
    <n v="18"/>
    <x v="3"/>
    <x v="0"/>
    <s v="Yes"/>
    <x v="0"/>
    <x v="0"/>
    <x v="0"/>
    <n v="96.05"/>
    <n v="2383.3000000000002"/>
    <s v="Competitor"/>
    <x v="8"/>
  </r>
  <r>
    <x v="699"/>
    <d v="2023-11-07T00:00:00"/>
    <x v="0"/>
    <n v="25"/>
    <x v="1"/>
    <n v="0"/>
    <n v="1"/>
    <x v="0"/>
    <n v="2902"/>
    <n v="0"/>
    <n v="21"/>
    <x v="3"/>
    <x v="0"/>
    <s v="Yes"/>
    <x v="0"/>
    <x v="0"/>
    <x v="0"/>
    <n v="82.35"/>
    <n v="2120.81"/>
    <s v="Dissatisfaction"/>
    <x v="13"/>
  </r>
  <r>
    <x v="700"/>
    <d v="2025-06-10T00:00:00"/>
    <x v="1"/>
    <n v="27"/>
    <x v="0"/>
    <n v="0"/>
    <n v="1"/>
    <x v="0"/>
    <n v="5799"/>
    <n v="1"/>
    <n v="2"/>
    <x v="0"/>
    <x v="0"/>
    <s v="Yes"/>
    <x v="0"/>
    <x v="0"/>
    <x v="0"/>
    <n v="73.55"/>
    <n v="162.4"/>
    <s v="Competitor"/>
    <x v="0"/>
  </r>
  <r>
    <x v="701"/>
    <d v="2021-03-16T00:00:00"/>
    <x v="0"/>
    <n v="38"/>
    <x v="1"/>
    <n v="0"/>
    <n v="1"/>
    <x v="0"/>
    <n v="4753"/>
    <n v="0"/>
    <n v="53"/>
    <x v="0"/>
    <x v="0"/>
    <s v="Yes"/>
    <x v="0"/>
    <x v="0"/>
    <x v="0"/>
    <n v="85.45"/>
    <n v="5388.04"/>
    <s v="Other"/>
    <x v="2"/>
  </r>
  <r>
    <x v="702"/>
    <d v="2025-01-14T00:00:00"/>
    <x v="0"/>
    <n v="56"/>
    <x v="1"/>
    <n v="0"/>
    <n v="1"/>
    <x v="0"/>
    <n v="3736"/>
    <n v="0"/>
    <n v="7"/>
    <x v="0"/>
    <x v="0"/>
    <s v="Yes"/>
    <x v="3"/>
    <x v="0"/>
    <x v="3"/>
    <n v="51"/>
    <n v="595.48"/>
    <s v="Attitude"/>
    <x v="1"/>
  </r>
  <r>
    <x v="703"/>
    <d v="2019-12-13T00:00:00"/>
    <x v="0"/>
    <n v="48"/>
    <x v="0"/>
    <n v="0"/>
    <n v="1"/>
    <x v="0"/>
    <n v="4610"/>
    <n v="1"/>
    <n v="68"/>
    <x v="5"/>
    <x v="0"/>
    <s v="Yes"/>
    <x v="0"/>
    <x v="2"/>
    <x v="0"/>
    <n v="113.15"/>
    <n v="9465.56"/>
    <s v="Price"/>
    <x v="14"/>
  </r>
  <r>
    <x v="704"/>
    <d v="2025-07-23T00:00:00"/>
    <x v="0"/>
    <n v="56"/>
    <x v="1"/>
    <n v="0"/>
    <n v="1"/>
    <x v="0"/>
    <n v="3618"/>
    <n v="0"/>
    <n v="1"/>
    <x v="2"/>
    <x v="0"/>
    <s v="No"/>
    <x v="1"/>
    <x v="0"/>
    <x v="2"/>
    <n v="20.6"/>
    <n v="67.86"/>
    <s v="Price"/>
    <x v="17"/>
  </r>
  <r>
    <x v="705"/>
    <d v="2025-07-01T00:00:00"/>
    <x v="1"/>
    <n v="53"/>
    <x v="1"/>
    <n v="0"/>
    <n v="1"/>
    <x v="0"/>
    <n v="5773"/>
    <n v="0"/>
    <n v="1"/>
    <x v="2"/>
    <x v="0"/>
    <s v="Yes"/>
    <x v="0"/>
    <x v="0"/>
    <x v="2"/>
    <n v="70.150000000000006"/>
    <n v="112.24"/>
    <s v="Competitor"/>
    <x v="0"/>
  </r>
  <r>
    <x v="706"/>
    <d v="2023-08-23T00:00:00"/>
    <x v="0"/>
    <n v="43"/>
    <x v="1"/>
    <n v="0"/>
    <n v="1"/>
    <x v="0"/>
    <n v="4126"/>
    <n v="0"/>
    <n v="24"/>
    <x v="0"/>
    <x v="0"/>
    <s v="Yes"/>
    <x v="2"/>
    <x v="0"/>
    <x v="0"/>
    <n v="55.65"/>
    <n v="1676.31"/>
    <s v="Competitor"/>
    <x v="0"/>
  </r>
  <r>
    <x v="707"/>
    <d v="2021-03-11T00:00:00"/>
    <x v="1"/>
    <n v="44"/>
    <x v="1"/>
    <n v="0"/>
    <n v="1"/>
    <x v="0"/>
    <n v="5550"/>
    <n v="0"/>
    <n v="53"/>
    <x v="0"/>
    <x v="0"/>
    <s v="Yes"/>
    <x v="0"/>
    <x v="3"/>
    <x v="2"/>
    <n v="106.95"/>
    <n v="7364.9"/>
    <s v="Competitor"/>
    <x v="0"/>
  </r>
  <r>
    <x v="708"/>
    <d v="2024-08-11T00:00:00"/>
    <x v="0"/>
    <n v="42"/>
    <x v="1"/>
    <n v="0"/>
    <n v="1"/>
    <x v="0"/>
    <n v="3043"/>
    <n v="0"/>
    <n v="12"/>
    <x v="0"/>
    <x v="0"/>
    <s v="Yes"/>
    <x v="3"/>
    <x v="0"/>
    <x v="2"/>
    <n v="56.65"/>
    <n v="750.49"/>
    <s v="Price"/>
    <x v="14"/>
  </r>
  <r>
    <x v="709"/>
    <d v="2021-04-22T00:00:00"/>
    <x v="1"/>
    <n v="20"/>
    <x v="1"/>
    <n v="0"/>
    <n v="1"/>
    <x v="0"/>
    <n v="4861"/>
    <n v="0"/>
    <n v="52"/>
    <x v="4"/>
    <x v="0"/>
    <s v="Yes"/>
    <x v="0"/>
    <x v="3"/>
    <x v="2"/>
    <n v="111.25"/>
    <n v="7667.06"/>
    <s v="Competitor"/>
    <x v="9"/>
  </r>
  <r>
    <x v="710"/>
    <d v="2025-03-01T00:00:00"/>
    <x v="0"/>
    <n v="53"/>
    <x v="0"/>
    <n v="0"/>
    <n v="1"/>
    <x v="0"/>
    <n v="3864"/>
    <n v="0"/>
    <n v="5"/>
    <x v="2"/>
    <x v="0"/>
    <s v="No"/>
    <x v="1"/>
    <x v="0"/>
    <x v="3"/>
    <n v="19.350000000000001"/>
    <n v="284.85000000000002"/>
    <s v="Competitor"/>
    <x v="6"/>
  </r>
  <r>
    <x v="711"/>
    <d v="2021-09-17T00:00:00"/>
    <x v="0"/>
    <n v="42"/>
    <x v="0"/>
    <n v="0"/>
    <n v="1"/>
    <x v="0"/>
    <n v="3344"/>
    <n v="1"/>
    <n v="47"/>
    <x v="4"/>
    <x v="0"/>
    <s v="Yes"/>
    <x v="0"/>
    <x v="3"/>
    <x v="2"/>
    <n v="110.85"/>
    <n v="6164.81"/>
    <s v="Price"/>
    <x v="4"/>
  </r>
  <r>
    <x v="712"/>
    <d v="2025-05-09T00:00:00"/>
    <x v="1"/>
    <n v="43"/>
    <x v="1"/>
    <n v="2"/>
    <n v="1"/>
    <x v="0"/>
    <n v="4412"/>
    <n v="0"/>
    <n v="3"/>
    <x v="2"/>
    <x v="0"/>
    <s v="Yes"/>
    <x v="3"/>
    <x v="0"/>
    <x v="3"/>
    <n v="55.1"/>
    <n v="232.77"/>
    <s v="Competitor"/>
    <x v="8"/>
  </r>
  <r>
    <x v="713"/>
    <d v="2025-07-02T00:00:00"/>
    <x v="0"/>
    <n v="53"/>
    <x v="1"/>
    <n v="0"/>
    <n v="1"/>
    <x v="0"/>
    <n v="4132"/>
    <n v="0"/>
    <n v="1"/>
    <x v="0"/>
    <x v="0"/>
    <s v="No"/>
    <x v="1"/>
    <x v="0"/>
    <x v="3"/>
    <n v="18.850000000000001"/>
    <n v="59.34"/>
    <s v="Dissatisfaction"/>
    <x v="7"/>
  </r>
  <r>
    <x v="714"/>
    <d v="2024-11-18T00:00:00"/>
    <x v="1"/>
    <n v="31"/>
    <x v="1"/>
    <n v="0"/>
    <n v="1"/>
    <x v="0"/>
    <n v="5900"/>
    <n v="0"/>
    <n v="9"/>
    <x v="2"/>
    <x v="0"/>
    <s v="Yes"/>
    <x v="2"/>
    <x v="0"/>
    <x v="0"/>
    <n v="74.650000000000006"/>
    <n v="1031.42"/>
    <s v="Competitor"/>
    <x v="6"/>
  </r>
  <r>
    <x v="715"/>
    <d v="2025-07-07T00:00:00"/>
    <x v="0"/>
    <n v="25"/>
    <x v="1"/>
    <n v="0"/>
    <n v="1"/>
    <x v="0"/>
    <n v="4389"/>
    <n v="0"/>
    <n v="1"/>
    <x v="0"/>
    <x v="0"/>
    <s v="No"/>
    <x v="1"/>
    <x v="0"/>
    <x v="3"/>
    <n v="20.100000000000001"/>
    <n v="24.21"/>
    <s v="Competitor"/>
    <x v="6"/>
  </r>
  <r>
    <x v="716"/>
    <d v="2025-07-15T00:00:00"/>
    <x v="0"/>
    <n v="49"/>
    <x v="0"/>
    <n v="0"/>
    <n v="1"/>
    <x v="0"/>
    <n v="2100"/>
    <n v="0"/>
    <n v="1"/>
    <x v="0"/>
    <x v="0"/>
    <s v="Yes"/>
    <x v="0"/>
    <x v="0"/>
    <x v="3"/>
    <n v="69.900000000000006"/>
    <n v="74.89"/>
    <s v="Competitor"/>
    <x v="6"/>
  </r>
  <r>
    <x v="717"/>
    <d v="2022-01-23T00:00:00"/>
    <x v="0"/>
    <n v="39"/>
    <x v="1"/>
    <n v="0"/>
    <n v="1"/>
    <x v="0"/>
    <n v="3370"/>
    <n v="0"/>
    <n v="43"/>
    <x v="0"/>
    <x v="0"/>
    <s v="Yes"/>
    <x v="0"/>
    <x v="0"/>
    <x v="0"/>
    <n v="101.4"/>
    <n v="6662.52"/>
    <s v="Competitor"/>
    <x v="6"/>
  </r>
  <r>
    <x v="718"/>
    <d v="2025-06-26T00:00:00"/>
    <x v="0"/>
    <n v="44"/>
    <x v="1"/>
    <n v="0"/>
    <n v="1"/>
    <x v="0"/>
    <n v="5344"/>
    <n v="0"/>
    <n v="2"/>
    <x v="0"/>
    <x v="0"/>
    <s v="Yes"/>
    <x v="3"/>
    <x v="0"/>
    <x v="0"/>
    <n v="62.05"/>
    <n v="192.88"/>
    <s v="Competitor"/>
    <x v="6"/>
  </r>
  <r>
    <x v="719"/>
    <d v="2025-04-11T00:00:00"/>
    <x v="1"/>
    <n v="28"/>
    <x v="1"/>
    <n v="0"/>
    <n v="1"/>
    <x v="0"/>
    <n v="5730"/>
    <n v="0"/>
    <n v="4"/>
    <x v="0"/>
    <x v="0"/>
    <s v="Yes"/>
    <x v="3"/>
    <x v="0"/>
    <x v="2"/>
    <n v="60.4"/>
    <n v="344.27"/>
    <s v="Competitor"/>
    <x v="0"/>
  </r>
  <r>
    <x v="720"/>
    <d v="2020-10-17T00:00:00"/>
    <x v="0"/>
    <n v="66"/>
    <x v="0"/>
    <n v="0"/>
    <n v="1"/>
    <x v="0"/>
    <n v="5444"/>
    <n v="6"/>
    <n v="58"/>
    <x v="4"/>
    <x v="2"/>
    <s v="Yes"/>
    <x v="2"/>
    <x v="0"/>
    <x v="0"/>
    <n v="45.3"/>
    <n v="2610.25"/>
    <s v="Dissatisfaction"/>
    <x v="7"/>
  </r>
  <r>
    <x v="721"/>
    <d v="2023-05-07T00:00:00"/>
    <x v="0"/>
    <n v="71"/>
    <x v="0"/>
    <n v="0"/>
    <n v="1"/>
    <x v="0"/>
    <n v="2927"/>
    <n v="0"/>
    <n v="27"/>
    <x v="0"/>
    <x v="2"/>
    <s v="Yes"/>
    <x v="3"/>
    <x v="0"/>
    <x v="2"/>
    <n v="30.75"/>
    <n v="945.1"/>
    <s v="Competitor"/>
    <x v="6"/>
  </r>
  <r>
    <x v="722"/>
    <d v="2021-01-12T00:00:00"/>
    <x v="1"/>
    <n v="66"/>
    <x v="0"/>
    <n v="0"/>
    <n v="1"/>
    <x v="0"/>
    <n v="5502"/>
    <n v="2"/>
    <n v="55"/>
    <x v="4"/>
    <x v="0"/>
    <s v="Yes"/>
    <x v="0"/>
    <x v="0"/>
    <x v="0"/>
    <n v="85.45"/>
    <n v="7319.8"/>
    <s v="Competitor"/>
    <x v="6"/>
  </r>
  <r>
    <x v="723"/>
    <d v="2023-05-12T00:00:00"/>
    <x v="1"/>
    <n v="80"/>
    <x v="0"/>
    <n v="0"/>
    <n v="1"/>
    <x v="0"/>
    <n v="4517"/>
    <n v="2"/>
    <n v="27"/>
    <x v="0"/>
    <x v="0"/>
    <s v="Yes"/>
    <x v="3"/>
    <x v="0"/>
    <x v="0"/>
    <n v="75.2"/>
    <n v="2118.89"/>
    <s v="Attitude"/>
    <x v="3"/>
  </r>
  <r>
    <x v="724"/>
    <d v="2020-03-25T00:00:00"/>
    <x v="1"/>
    <n v="78"/>
    <x v="0"/>
    <n v="0"/>
    <n v="1"/>
    <x v="0"/>
    <n v="4196"/>
    <n v="3"/>
    <n v="65"/>
    <x v="4"/>
    <x v="0"/>
    <s v="Yes"/>
    <x v="0"/>
    <x v="0"/>
    <x v="0"/>
    <n v="105.25"/>
    <n v="7981.75"/>
    <s v="Attitude"/>
    <x v="3"/>
  </r>
  <r>
    <x v="725"/>
    <d v="2020-12-21T00:00:00"/>
    <x v="2"/>
    <m/>
    <x v="2"/>
    <m/>
    <n v="1"/>
    <x v="0"/>
    <n v="6268"/>
    <m/>
    <m/>
    <x v="0"/>
    <x v="1"/>
    <m/>
    <x v="1"/>
    <x v="1"/>
    <x v="1"/>
    <m/>
    <m/>
    <s v="Competitor"/>
    <x v="8"/>
  </r>
  <r>
    <x v="726"/>
    <d v="2024-10-17T00:00:00"/>
    <x v="0"/>
    <n v="69"/>
    <x v="1"/>
    <n v="0"/>
    <n v="1"/>
    <x v="0"/>
    <n v="3189"/>
    <n v="0"/>
    <n v="10"/>
    <x v="0"/>
    <x v="0"/>
    <s v="Yes"/>
    <x v="0"/>
    <x v="0"/>
    <x v="0"/>
    <n v="72.849999999999994"/>
    <n v="773.25"/>
    <s v="Competitor"/>
    <x v="0"/>
  </r>
  <r>
    <x v="727"/>
    <d v="2025-05-02T00:00:00"/>
    <x v="1"/>
    <n v="75"/>
    <x v="1"/>
    <n v="0"/>
    <n v="1"/>
    <x v="0"/>
    <n v="3501"/>
    <n v="0"/>
    <n v="3"/>
    <x v="0"/>
    <x v="0"/>
    <s v="Yes"/>
    <x v="0"/>
    <x v="0"/>
    <x v="0"/>
    <n v="79.400000000000006"/>
    <n v="330.75"/>
    <s v="Dissatisfaction"/>
    <x v="5"/>
  </r>
  <r>
    <x v="728"/>
    <d v="2020-06-21T00:00:00"/>
    <x v="0"/>
    <n v="77"/>
    <x v="0"/>
    <n v="0"/>
    <n v="1"/>
    <x v="0"/>
    <n v="5052"/>
    <n v="1"/>
    <n v="62"/>
    <x v="0"/>
    <x v="0"/>
    <s v="Yes"/>
    <x v="0"/>
    <x v="3"/>
    <x v="0"/>
    <n v="103.75"/>
    <n v="6824.17"/>
    <s v="Competitor"/>
    <x v="0"/>
  </r>
  <r>
    <x v="729"/>
    <d v="2025-07-18T00:00:00"/>
    <x v="0"/>
    <n v="77"/>
    <x v="1"/>
    <n v="0"/>
    <n v="1"/>
    <x v="0"/>
    <n v="3106"/>
    <n v="0"/>
    <n v="1"/>
    <x v="0"/>
    <x v="0"/>
    <s v="Yes"/>
    <x v="0"/>
    <x v="0"/>
    <x v="0"/>
    <n v="88.8"/>
    <n v="148.4"/>
    <s v="Competitor"/>
    <x v="6"/>
  </r>
  <r>
    <x v="730"/>
    <d v="2020-10-01T00:00:00"/>
    <x v="0"/>
    <n v="78"/>
    <x v="0"/>
    <n v="0"/>
    <n v="1"/>
    <x v="0"/>
    <n v="4739"/>
    <n v="1"/>
    <n v="58"/>
    <x v="0"/>
    <x v="0"/>
    <s v="Yes"/>
    <x v="0"/>
    <x v="3"/>
    <x v="0"/>
    <n v="108.85"/>
    <n v="9151.2900000000009"/>
    <s v="Competitor"/>
    <x v="6"/>
  </r>
  <r>
    <x v="731"/>
    <d v="2025-03-09T00:00:00"/>
    <x v="1"/>
    <n v="68"/>
    <x v="0"/>
    <n v="0"/>
    <n v="1"/>
    <x v="0"/>
    <n v="4287"/>
    <n v="1"/>
    <n v="5"/>
    <x v="2"/>
    <x v="0"/>
    <s v="Yes"/>
    <x v="0"/>
    <x v="0"/>
    <x v="0"/>
    <n v="81"/>
    <n v="577.41"/>
    <s v="Competitor"/>
    <x v="6"/>
  </r>
  <r>
    <x v="732"/>
    <d v="2024-12-12T00:00:00"/>
    <x v="0"/>
    <n v="67"/>
    <x v="0"/>
    <n v="0"/>
    <n v="1"/>
    <x v="0"/>
    <n v="3443"/>
    <n v="2"/>
    <n v="8"/>
    <x v="0"/>
    <x v="0"/>
    <s v="Yes"/>
    <x v="0"/>
    <x v="0"/>
    <x v="2"/>
    <n v="80.45"/>
    <n v="799.37"/>
    <s v="Other"/>
    <x v="2"/>
  </r>
  <r>
    <x v="733"/>
    <d v="2019-10-11T00:00:00"/>
    <x v="0"/>
    <n v="69"/>
    <x v="0"/>
    <n v="0"/>
    <n v="1"/>
    <x v="0"/>
    <n v="5005"/>
    <n v="1"/>
    <n v="70"/>
    <x v="0"/>
    <x v="0"/>
    <s v="Yes"/>
    <x v="0"/>
    <x v="0"/>
    <x v="0"/>
    <n v="102.95"/>
    <n v="8307.76"/>
    <s v="Competitor"/>
    <x v="0"/>
  </r>
  <r>
    <x v="734"/>
    <d v="2022-06-13T00:00:00"/>
    <x v="1"/>
    <n v="75"/>
    <x v="1"/>
    <n v="0"/>
    <n v="1"/>
    <x v="0"/>
    <n v="3474"/>
    <n v="0"/>
    <n v="38"/>
    <x v="1"/>
    <x v="0"/>
    <s v="Yes"/>
    <x v="0"/>
    <x v="0"/>
    <x v="0"/>
    <n v="99.55"/>
    <n v="5535.07"/>
    <s v="Dissatisfaction"/>
    <x v="7"/>
  </r>
  <r>
    <x v="735"/>
    <d v="2023-06-18T00:00:00"/>
    <x v="0"/>
    <n v="72"/>
    <x v="0"/>
    <n v="0"/>
    <n v="1"/>
    <x v="0"/>
    <n v="3157"/>
    <n v="0"/>
    <n v="26"/>
    <x v="1"/>
    <x v="0"/>
    <s v="Yes"/>
    <x v="0"/>
    <x v="0"/>
    <x v="0"/>
    <n v="105.75"/>
    <n v="2833.01"/>
    <s v="Dissatisfaction"/>
    <x v="5"/>
  </r>
  <r>
    <x v="736"/>
    <d v="2022-03-03T00:00:00"/>
    <x v="0"/>
    <n v="77"/>
    <x v="1"/>
    <n v="0"/>
    <n v="1"/>
    <x v="0"/>
    <n v="2169"/>
    <n v="0"/>
    <n v="41"/>
    <x v="4"/>
    <x v="0"/>
    <s v="Yes"/>
    <x v="0"/>
    <x v="0"/>
    <x v="0"/>
    <n v="98.4"/>
    <n v="5912.21"/>
    <s v="Competitor"/>
    <x v="0"/>
  </r>
  <r>
    <x v="737"/>
    <d v="2024-02-08T00:00:00"/>
    <x v="1"/>
    <n v="80"/>
    <x v="1"/>
    <n v="0"/>
    <n v="1"/>
    <x v="0"/>
    <n v="5145"/>
    <n v="0"/>
    <n v="18"/>
    <x v="0"/>
    <x v="0"/>
    <s v="Yes"/>
    <x v="0"/>
    <x v="0"/>
    <x v="0"/>
    <n v="85.45"/>
    <n v="1548.33"/>
    <s v="Competitor"/>
    <x v="9"/>
  </r>
  <r>
    <x v="738"/>
    <d v="2025-02-04T00:00:00"/>
    <x v="1"/>
    <n v="75"/>
    <x v="1"/>
    <n v="0"/>
    <n v="1"/>
    <x v="0"/>
    <n v="3964"/>
    <n v="0"/>
    <n v="6"/>
    <x v="2"/>
    <x v="0"/>
    <s v="Yes"/>
    <x v="0"/>
    <x v="0"/>
    <x v="0"/>
    <n v="74.400000000000006"/>
    <n v="507.56"/>
    <s v="Competitor"/>
    <x v="9"/>
  </r>
  <r>
    <x v="739"/>
    <d v="2020-10-17T00:00:00"/>
    <x v="0"/>
    <n v="67"/>
    <x v="0"/>
    <n v="0"/>
    <n v="1"/>
    <x v="0"/>
    <n v="4662"/>
    <n v="1"/>
    <n v="58"/>
    <x v="4"/>
    <x v="0"/>
    <s v="Yes"/>
    <x v="0"/>
    <x v="0"/>
    <x v="0"/>
    <n v="98.7"/>
    <n v="5997.04"/>
    <s v="Competitor"/>
    <x v="0"/>
  </r>
  <r>
    <x v="740"/>
    <d v="2025-06-09T00:00:00"/>
    <x v="0"/>
    <n v="72"/>
    <x v="1"/>
    <n v="0"/>
    <n v="1"/>
    <x v="0"/>
    <n v="4618"/>
    <n v="0"/>
    <n v="2"/>
    <x v="2"/>
    <x v="0"/>
    <s v="Yes"/>
    <x v="3"/>
    <x v="0"/>
    <x v="0"/>
    <n v="44.7"/>
    <n v="176.56"/>
    <s v="Competitor"/>
    <x v="9"/>
  </r>
  <r>
    <x v="741"/>
    <d v="2025-07-18T00:00:00"/>
    <x v="0"/>
    <n v="69"/>
    <x v="1"/>
    <n v="0"/>
    <n v="1"/>
    <x v="0"/>
    <n v="3491"/>
    <n v="0"/>
    <n v="1"/>
    <x v="2"/>
    <x v="0"/>
    <s v="No"/>
    <x v="1"/>
    <x v="0"/>
    <x v="2"/>
    <n v="20.05"/>
    <n v="39.92"/>
    <s v="Price"/>
    <x v="17"/>
  </r>
  <r>
    <x v="742"/>
    <d v="2020-10-12T00:00:00"/>
    <x v="1"/>
    <n v="73"/>
    <x v="0"/>
    <n v="0"/>
    <n v="1"/>
    <x v="0"/>
    <n v="5067"/>
    <n v="1"/>
    <n v="58"/>
    <x v="0"/>
    <x v="0"/>
    <s v="Yes"/>
    <x v="0"/>
    <x v="3"/>
    <x v="2"/>
    <n v="105.5"/>
    <n v="7188.02"/>
    <s v="Attitude"/>
    <x v="3"/>
  </r>
  <r>
    <x v="743"/>
    <d v="2025-07-02T00:00:00"/>
    <x v="0"/>
    <n v="80"/>
    <x v="0"/>
    <n v="0"/>
    <n v="1"/>
    <x v="0"/>
    <n v="4962"/>
    <n v="0"/>
    <n v="1"/>
    <x v="2"/>
    <x v="0"/>
    <s v="Yes"/>
    <x v="0"/>
    <x v="0"/>
    <x v="0"/>
    <n v="70.3"/>
    <n v="109.4"/>
    <s v="Competitor"/>
    <x v="0"/>
  </r>
  <r>
    <x v="744"/>
    <d v="2024-07-13T00:00:00"/>
    <x v="0"/>
    <n v="78"/>
    <x v="0"/>
    <n v="0"/>
    <n v="1"/>
    <x v="0"/>
    <n v="3714"/>
    <n v="1"/>
    <n v="13"/>
    <x v="3"/>
    <x v="0"/>
    <s v="Yes"/>
    <x v="0"/>
    <x v="0"/>
    <x v="0"/>
    <n v="98"/>
    <n v="1599.51"/>
    <s v="Dissatisfaction"/>
    <x v="5"/>
  </r>
  <r>
    <x v="745"/>
    <d v="2021-09-05T00:00:00"/>
    <x v="0"/>
    <n v="68"/>
    <x v="0"/>
    <n v="0"/>
    <n v="1"/>
    <x v="0"/>
    <n v="5166"/>
    <n v="1"/>
    <n v="47"/>
    <x v="0"/>
    <x v="0"/>
    <s v="Yes"/>
    <x v="0"/>
    <x v="0"/>
    <x v="0"/>
    <n v="100.05"/>
    <n v="5292.64"/>
    <s v="Attitude"/>
    <x v="3"/>
  </r>
  <r>
    <x v="746"/>
    <d v="2022-01-03T00:00:00"/>
    <x v="0"/>
    <n v="73"/>
    <x v="0"/>
    <n v="0"/>
    <n v="1"/>
    <x v="0"/>
    <n v="2505"/>
    <n v="1"/>
    <n v="43"/>
    <x v="4"/>
    <x v="0"/>
    <s v="Yes"/>
    <x v="0"/>
    <x v="0"/>
    <x v="0"/>
    <n v="103"/>
    <n v="5163.79"/>
    <s v="Competitor"/>
    <x v="0"/>
  </r>
  <r>
    <x v="747"/>
    <d v="2023-07-24T00:00:00"/>
    <x v="1"/>
    <n v="27"/>
    <x v="0"/>
    <n v="0"/>
    <n v="1"/>
    <x v="0"/>
    <n v="4190"/>
    <n v="6"/>
    <n v="25"/>
    <x v="1"/>
    <x v="2"/>
    <s v="Yes"/>
    <x v="2"/>
    <x v="0"/>
    <x v="2"/>
    <n v="58.6"/>
    <n v="1498.17"/>
    <s v="Attitude"/>
    <x v="3"/>
  </r>
  <r>
    <x v="748"/>
    <d v="2022-01-21T00:00:00"/>
    <x v="1"/>
    <n v="24"/>
    <x v="1"/>
    <n v="0"/>
    <n v="1"/>
    <x v="0"/>
    <n v="5250"/>
    <n v="0"/>
    <n v="43"/>
    <x v="0"/>
    <x v="0"/>
    <s v="Yes"/>
    <x v="0"/>
    <x v="2"/>
    <x v="0"/>
    <n v="104.6"/>
    <n v="5313.69"/>
    <s v="Competitor"/>
    <x v="6"/>
  </r>
  <r>
    <x v="749"/>
    <d v="2023-04-11T00:00:00"/>
    <x v="1"/>
    <n v="58"/>
    <x v="0"/>
    <n v="0"/>
    <n v="1"/>
    <x v="0"/>
    <n v="5201"/>
    <n v="1"/>
    <n v="28"/>
    <x v="1"/>
    <x v="0"/>
    <s v="Yes"/>
    <x v="0"/>
    <x v="0"/>
    <x v="0"/>
    <n v="81.05"/>
    <n v="2698.9"/>
    <s v="Competitor"/>
    <x v="0"/>
  </r>
  <r>
    <x v="750"/>
    <d v="2025-01-22T00:00:00"/>
    <x v="0"/>
    <n v="61"/>
    <x v="1"/>
    <n v="0"/>
    <n v="1"/>
    <x v="0"/>
    <n v="2031"/>
    <n v="0"/>
    <n v="7"/>
    <x v="0"/>
    <x v="0"/>
    <s v="Yes"/>
    <x v="0"/>
    <x v="0"/>
    <x v="0"/>
    <n v="99.8"/>
    <n v="1012.46"/>
    <s v="Competitor"/>
    <x v="0"/>
  </r>
  <r>
    <x v="751"/>
    <d v="2024-07-04T00:00:00"/>
    <x v="1"/>
    <n v="60"/>
    <x v="0"/>
    <n v="0"/>
    <n v="1"/>
    <x v="0"/>
    <n v="4498"/>
    <n v="3"/>
    <n v="13"/>
    <x v="3"/>
    <x v="0"/>
    <s v="Yes"/>
    <x v="2"/>
    <x v="0"/>
    <x v="0"/>
    <n v="55.95"/>
    <n v="982"/>
    <s v="Competitor"/>
    <x v="0"/>
  </r>
  <r>
    <x v="752"/>
    <d v="2022-05-26T00:00:00"/>
    <x v="0"/>
    <n v="29"/>
    <x v="0"/>
    <n v="0"/>
    <n v="1"/>
    <x v="0"/>
    <n v="3364"/>
    <n v="5"/>
    <n v="39"/>
    <x v="1"/>
    <x v="0"/>
    <s v="Yes"/>
    <x v="0"/>
    <x v="0"/>
    <x v="2"/>
    <n v="86.3"/>
    <n v="4835.75"/>
    <s v="Competitor"/>
    <x v="0"/>
  </r>
  <r>
    <x v="753"/>
    <d v="2025-02-26T00:00:00"/>
    <x v="1"/>
    <n v="51"/>
    <x v="1"/>
    <n v="0"/>
    <n v="1"/>
    <x v="0"/>
    <n v="3263"/>
    <n v="0"/>
    <n v="6"/>
    <x v="0"/>
    <x v="0"/>
    <s v="Yes"/>
    <x v="0"/>
    <x v="0"/>
    <x v="0"/>
    <n v="79.05"/>
    <n v="552.94000000000005"/>
    <s v="Dissatisfaction"/>
    <x v="13"/>
  </r>
  <r>
    <x v="754"/>
    <d v="2025-06-07T00:00:00"/>
    <x v="1"/>
    <n v="42"/>
    <x v="1"/>
    <n v="0"/>
    <n v="1"/>
    <x v="0"/>
    <n v="2960"/>
    <n v="0"/>
    <n v="2"/>
    <x v="2"/>
    <x v="0"/>
    <s v="Yes"/>
    <x v="2"/>
    <x v="0"/>
    <x v="2"/>
    <n v="49.05"/>
    <n v="160.5"/>
    <s v="Competitor"/>
    <x v="0"/>
  </r>
  <r>
    <x v="755"/>
    <d v="2024-09-07T00:00:00"/>
    <x v="1"/>
    <n v="62"/>
    <x v="0"/>
    <n v="0"/>
    <n v="1"/>
    <x v="0"/>
    <n v="2860"/>
    <n v="1"/>
    <n v="11"/>
    <x v="3"/>
    <x v="0"/>
    <s v="Yes"/>
    <x v="2"/>
    <x v="0"/>
    <x v="0"/>
    <n v="66.349999999999994"/>
    <n v="913.39"/>
    <s v="Competitor"/>
    <x v="0"/>
  </r>
  <r>
    <x v="756"/>
    <d v="2024-01-24T00:00:00"/>
    <x v="0"/>
    <n v="58"/>
    <x v="1"/>
    <n v="0"/>
    <n v="1"/>
    <x v="0"/>
    <n v="4857"/>
    <n v="0"/>
    <n v="19"/>
    <x v="3"/>
    <x v="0"/>
    <s v="Yes"/>
    <x v="0"/>
    <x v="0"/>
    <x v="0"/>
    <n v="86"/>
    <n v="1950.24"/>
    <s v="Competitor"/>
    <x v="0"/>
  </r>
  <r>
    <x v="757"/>
    <d v="2025-07-23T00:00:00"/>
    <x v="0"/>
    <n v="23"/>
    <x v="1"/>
    <n v="0"/>
    <n v="1"/>
    <x v="0"/>
    <n v="4094"/>
    <n v="0"/>
    <n v="1"/>
    <x v="0"/>
    <x v="0"/>
    <s v="Yes"/>
    <x v="3"/>
    <x v="0"/>
    <x v="2"/>
    <n v="45.05"/>
    <n v="93.08"/>
    <s v="Competitor"/>
    <x v="0"/>
  </r>
  <r>
    <x v="758"/>
    <d v="2024-09-21T00:00:00"/>
    <x v="0"/>
    <n v="61"/>
    <x v="0"/>
    <n v="0"/>
    <n v="1"/>
    <x v="0"/>
    <n v="3469"/>
    <n v="1"/>
    <n v="11"/>
    <x v="3"/>
    <x v="0"/>
    <s v="Yes"/>
    <x v="0"/>
    <x v="0"/>
    <x v="0"/>
    <n v="79.5"/>
    <n v="1065.1300000000001"/>
    <s v="Competitor"/>
    <x v="6"/>
  </r>
  <r>
    <x v="759"/>
    <d v="2025-03-24T00:00:00"/>
    <x v="0"/>
    <n v="32"/>
    <x v="1"/>
    <n v="0"/>
    <n v="1"/>
    <x v="0"/>
    <n v="3965"/>
    <n v="0"/>
    <n v="5"/>
    <x v="2"/>
    <x v="0"/>
    <s v="Yes"/>
    <x v="0"/>
    <x v="0"/>
    <x v="0"/>
    <n v="69.75"/>
    <n v="480.3"/>
    <s v="Competitor"/>
    <x v="0"/>
  </r>
  <r>
    <x v="760"/>
    <d v="2021-05-03T00:00:00"/>
    <x v="0"/>
    <n v="44"/>
    <x v="0"/>
    <n v="0"/>
    <n v="1"/>
    <x v="0"/>
    <n v="4747"/>
    <n v="1"/>
    <n v="51"/>
    <x v="0"/>
    <x v="0"/>
    <s v="Yes"/>
    <x v="0"/>
    <x v="0"/>
    <x v="0"/>
    <n v="94.65"/>
    <n v="5887.83"/>
    <s v="Competitor"/>
    <x v="0"/>
  </r>
  <r>
    <x v="761"/>
    <d v="2025-05-03T00:00:00"/>
    <x v="1"/>
    <n v="47"/>
    <x v="0"/>
    <n v="0"/>
    <n v="1"/>
    <x v="0"/>
    <n v="2014"/>
    <n v="1"/>
    <n v="3"/>
    <x v="0"/>
    <x v="0"/>
    <s v="Yes"/>
    <x v="0"/>
    <x v="0"/>
    <x v="0"/>
    <n v="84.75"/>
    <n v="379.12"/>
    <s v="Competitor"/>
    <x v="0"/>
  </r>
  <r>
    <x v="762"/>
    <d v="2025-07-16T00:00:00"/>
    <x v="1"/>
    <n v="37"/>
    <x v="0"/>
    <n v="0"/>
    <n v="1"/>
    <x v="0"/>
    <n v="3187"/>
    <n v="3"/>
    <n v="1"/>
    <x v="0"/>
    <x v="0"/>
    <s v="Yes"/>
    <x v="2"/>
    <x v="0"/>
    <x v="0"/>
    <n v="45.7"/>
    <n v="58.5"/>
    <s v="Competitor"/>
    <x v="6"/>
  </r>
  <r>
    <x v="763"/>
    <d v="2025-06-14T00:00:00"/>
    <x v="0"/>
    <n v="58"/>
    <x v="1"/>
    <n v="0"/>
    <n v="1"/>
    <x v="0"/>
    <n v="2384"/>
    <n v="0"/>
    <n v="2"/>
    <x v="0"/>
    <x v="0"/>
    <s v="Yes"/>
    <x v="0"/>
    <x v="0"/>
    <x v="0"/>
    <n v="80.2"/>
    <n v="244.04"/>
    <s v="Competitor"/>
    <x v="6"/>
  </r>
  <r>
    <x v="764"/>
    <d v="2021-09-11T00:00:00"/>
    <x v="0"/>
    <n v="26"/>
    <x v="0"/>
    <n v="0"/>
    <n v="1"/>
    <x v="0"/>
    <n v="2516"/>
    <n v="1"/>
    <n v="47"/>
    <x v="4"/>
    <x v="0"/>
    <s v="Yes"/>
    <x v="0"/>
    <x v="0"/>
    <x v="0"/>
    <n v="83.35"/>
    <n v="5029.38"/>
    <s v="Dissatisfaction"/>
    <x v="5"/>
  </r>
  <r>
    <x v="765"/>
    <d v="2023-10-06T00:00:00"/>
    <x v="1"/>
    <n v="27"/>
    <x v="0"/>
    <n v="0"/>
    <n v="1"/>
    <x v="0"/>
    <n v="3410"/>
    <n v="1"/>
    <n v="22"/>
    <x v="0"/>
    <x v="0"/>
    <s v="Yes"/>
    <x v="2"/>
    <x v="0"/>
    <x v="0"/>
    <n v="79.2"/>
    <n v="2031.17"/>
    <s v="Dissatisfaction"/>
    <x v="5"/>
  </r>
  <r>
    <x v="766"/>
    <d v="2025-06-09T00:00:00"/>
    <x v="1"/>
    <n v="37"/>
    <x v="1"/>
    <n v="0"/>
    <n v="1"/>
    <x v="0"/>
    <n v="5270"/>
    <n v="0"/>
    <n v="2"/>
    <x v="2"/>
    <x v="0"/>
    <s v="Yes"/>
    <x v="0"/>
    <x v="0"/>
    <x v="0"/>
    <n v="75.8"/>
    <n v="209.37"/>
    <s v="Competitor"/>
    <x v="0"/>
  </r>
  <r>
    <x v="767"/>
    <d v="2025-07-17T00:00:00"/>
    <x v="0"/>
    <n v="42"/>
    <x v="1"/>
    <n v="0"/>
    <n v="1"/>
    <x v="0"/>
    <n v="5739"/>
    <n v="0"/>
    <n v="1"/>
    <x v="2"/>
    <x v="0"/>
    <s v="Yes"/>
    <x v="0"/>
    <x v="0"/>
    <x v="3"/>
    <n v="71.55"/>
    <n v="88.82"/>
    <s v="Competitor"/>
    <x v="0"/>
  </r>
  <r>
    <x v="768"/>
    <d v="2025-07-23T00:00:00"/>
    <x v="0"/>
    <n v="46"/>
    <x v="1"/>
    <n v="0"/>
    <n v="1"/>
    <x v="0"/>
    <n v="5386"/>
    <n v="0"/>
    <n v="1"/>
    <x v="2"/>
    <x v="2"/>
    <s v="Yes"/>
    <x v="2"/>
    <x v="0"/>
    <x v="0"/>
    <n v="25.15"/>
    <n v="25.15"/>
    <s v="Competitor"/>
    <x v="0"/>
  </r>
  <r>
    <x v="769"/>
    <d v="2024-07-01T00:00:00"/>
    <x v="0"/>
    <n v="46"/>
    <x v="1"/>
    <n v="0"/>
    <n v="1"/>
    <x v="0"/>
    <n v="5525"/>
    <n v="0"/>
    <n v="13"/>
    <x v="0"/>
    <x v="0"/>
    <s v="Yes"/>
    <x v="0"/>
    <x v="0"/>
    <x v="3"/>
    <n v="98.15"/>
    <n v="1313.93"/>
    <s v="Price"/>
    <x v="17"/>
  </r>
  <r>
    <x v="770"/>
    <d v="2020-01-24T00:00:00"/>
    <x v="1"/>
    <n v="41"/>
    <x v="0"/>
    <n v="0"/>
    <n v="1"/>
    <x v="0"/>
    <n v="4348"/>
    <n v="1"/>
    <n v="67"/>
    <x v="5"/>
    <x v="0"/>
    <s v="Yes"/>
    <x v="0"/>
    <x v="3"/>
    <x v="2"/>
    <n v="94.35"/>
    <n v="8414.43"/>
    <s v="Price"/>
    <x v="17"/>
  </r>
  <r>
    <x v="771"/>
    <d v="2023-05-15T00:00:00"/>
    <x v="0"/>
    <n v="35"/>
    <x v="1"/>
    <n v="0"/>
    <n v="1"/>
    <x v="0"/>
    <n v="2518"/>
    <n v="0"/>
    <n v="27"/>
    <x v="0"/>
    <x v="0"/>
    <s v="Yes"/>
    <x v="0"/>
    <x v="0"/>
    <x v="0"/>
    <n v="79.5"/>
    <n v="2847.99"/>
    <s v="Price"/>
    <x v="10"/>
  </r>
  <r>
    <x v="772"/>
    <d v="2025-07-08T00:00:00"/>
    <x v="1"/>
    <n v="22"/>
    <x v="1"/>
    <n v="0"/>
    <n v="1"/>
    <x v="0"/>
    <n v="2318"/>
    <n v="0"/>
    <n v="1"/>
    <x v="0"/>
    <x v="0"/>
    <s v="Yes"/>
    <x v="0"/>
    <x v="0"/>
    <x v="2"/>
    <n v="85.45"/>
    <n v="116.48"/>
    <s v="Price"/>
    <x v="4"/>
  </r>
  <r>
    <x v="773"/>
    <d v="2023-11-08T00:00:00"/>
    <x v="1"/>
    <n v="57"/>
    <x v="0"/>
    <n v="0"/>
    <n v="1"/>
    <x v="0"/>
    <n v="3769"/>
    <n v="1"/>
    <n v="21"/>
    <x v="3"/>
    <x v="0"/>
    <s v="Yes"/>
    <x v="0"/>
    <x v="0"/>
    <x v="0"/>
    <n v="103.9"/>
    <n v="2279.61"/>
    <s v="Dissatisfaction"/>
    <x v="15"/>
  </r>
  <r>
    <x v="774"/>
    <d v="2024-06-12T00:00:00"/>
    <x v="1"/>
    <n v="57"/>
    <x v="0"/>
    <n v="0"/>
    <n v="1"/>
    <x v="0"/>
    <n v="2504"/>
    <n v="1"/>
    <n v="14"/>
    <x v="3"/>
    <x v="0"/>
    <s v="Yes"/>
    <x v="0"/>
    <x v="0"/>
    <x v="2"/>
    <n v="89.65"/>
    <n v="1435.03"/>
    <s v="Competitor"/>
    <x v="0"/>
  </r>
  <r>
    <x v="775"/>
    <d v="2024-11-17T00:00:00"/>
    <x v="0"/>
    <n v="37"/>
    <x v="1"/>
    <n v="0"/>
    <n v="1"/>
    <x v="0"/>
    <n v="3361"/>
    <n v="0"/>
    <n v="9"/>
    <x v="0"/>
    <x v="0"/>
    <s v="No"/>
    <x v="1"/>
    <x v="0"/>
    <x v="2"/>
    <n v="20.25"/>
    <n v="258.69"/>
    <s v="Attitude"/>
    <x v="3"/>
  </r>
  <r>
    <x v="776"/>
    <d v="2024-11-02T00:00:00"/>
    <x v="0"/>
    <n v="64"/>
    <x v="0"/>
    <n v="0"/>
    <n v="1"/>
    <x v="0"/>
    <n v="4800"/>
    <n v="2"/>
    <n v="9"/>
    <x v="2"/>
    <x v="2"/>
    <s v="Yes"/>
    <x v="2"/>
    <x v="0"/>
    <x v="3"/>
    <n v="40.65"/>
    <n v="328.95"/>
    <s v="Competitor"/>
    <x v="0"/>
  </r>
  <r>
    <x v="777"/>
    <d v="2025-01-08T00:00:00"/>
    <x v="0"/>
    <n v="35"/>
    <x v="1"/>
    <n v="0"/>
    <n v="1"/>
    <x v="0"/>
    <n v="4154"/>
    <n v="0"/>
    <n v="7"/>
    <x v="0"/>
    <x v="0"/>
    <s v="Yes"/>
    <x v="0"/>
    <x v="0"/>
    <x v="2"/>
    <n v="89.35"/>
    <n v="949.73"/>
    <s v="Price"/>
    <x v="4"/>
  </r>
  <r>
    <x v="778"/>
    <d v="2022-09-19T00:00:00"/>
    <x v="1"/>
    <n v="27"/>
    <x v="1"/>
    <n v="0"/>
    <n v="1"/>
    <x v="0"/>
    <n v="3833"/>
    <n v="0"/>
    <n v="35"/>
    <x v="1"/>
    <x v="0"/>
    <s v="Yes"/>
    <x v="3"/>
    <x v="3"/>
    <x v="2"/>
    <n v="85.95"/>
    <n v="3418.1"/>
    <s v="Price"/>
    <x v="14"/>
  </r>
  <r>
    <x v="779"/>
    <d v="2025-05-20T00:00:00"/>
    <x v="1"/>
    <n v="20"/>
    <x v="1"/>
    <n v="0"/>
    <n v="1"/>
    <x v="0"/>
    <n v="5450"/>
    <n v="0"/>
    <n v="3"/>
    <x v="2"/>
    <x v="2"/>
    <s v="Yes"/>
    <x v="2"/>
    <x v="0"/>
    <x v="2"/>
    <n v="35.200000000000003"/>
    <n v="108.95"/>
    <s v="Competitor"/>
    <x v="0"/>
  </r>
  <r>
    <x v="780"/>
    <d v="2021-09-02T00:00:00"/>
    <x v="1"/>
    <n v="42"/>
    <x v="1"/>
    <n v="0"/>
    <n v="1"/>
    <x v="0"/>
    <n v="4804"/>
    <n v="0"/>
    <n v="47"/>
    <x v="4"/>
    <x v="0"/>
    <s v="Yes"/>
    <x v="0"/>
    <x v="0"/>
    <x v="0"/>
    <n v="106.4"/>
    <n v="6818.54"/>
    <s v="Competitor"/>
    <x v="0"/>
  </r>
  <r>
    <x v="781"/>
    <d v="2023-04-01T00:00:00"/>
    <x v="0"/>
    <n v="60"/>
    <x v="1"/>
    <n v="0"/>
    <n v="1"/>
    <x v="0"/>
    <n v="5392"/>
    <n v="0"/>
    <n v="28"/>
    <x v="1"/>
    <x v="0"/>
    <s v="Yes"/>
    <x v="0"/>
    <x v="0"/>
    <x v="0"/>
    <n v="74.900000000000006"/>
    <n v="3308.39"/>
    <s v="Price"/>
    <x v="17"/>
  </r>
  <r>
    <x v="782"/>
    <d v="2025-07-08T00:00:00"/>
    <x v="1"/>
    <n v="20"/>
    <x v="1"/>
    <n v="0"/>
    <n v="1"/>
    <x v="0"/>
    <n v="3458"/>
    <n v="0"/>
    <n v="1"/>
    <x v="0"/>
    <x v="0"/>
    <s v="Yes"/>
    <x v="0"/>
    <x v="0"/>
    <x v="0"/>
    <n v="78.05"/>
    <n v="117.46"/>
    <s v="Competitor"/>
    <x v="9"/>
  </r>
  <r>
    <x v="783"/>
    <d v="2023-03-08T00:00:00"/>
    <x v="0"/>
    <n v="37"/>
    <x v="0"/>
    <n v="0"/>
    <n v="1"/>
    <x v="0"/>
    <n v="2651"/>
    <n v="0"/>
    <n v="29"/>
    <x v="0"/>
    <x v="0"/>
    <s v="Yes"/>
    <x v="0"/>
    <x v="0"/>
    <x v="0"/>
    <n v="84.45"/>
    <n v="3289.83"/>
    <s v="Dissatisfaction"/>
    <x v="11"/>
  </r>
  <r>
    <x v="784"/>
    <d v="2024-03-12T00:00:00"/>
    <x v="0"/>
    <n v="62"/>
    <x v="0"/>
    <n v="0"/>
    <n v="1"/>
    <x v="0"/>
    <n v="2026"/>
    <n v="1"/>
    <n v="17"/>
    <x v="3"/>
    <x v="0"/>
    <s v="Yes"/>
    <x v="0"/>
    <x v="0"/>
    <x v="2"/>
    <n v="90.2"/>
    <n v="1659.17"/>
    <s v="Dissatisfaction"/>
    <x v="5"/>
  </r>
  <r>
    <x v="785"/>
    <d v="2025-05-18T00:00:00"/>
    <x v="0"/>
    <n v="53"/>
    <x v="1"/>
    <n v="0"/>
    <n v="1"/>
    <x v="0"/>
    <n v="2704"/>
    <n v="0"/>
    <n v="3"/>
    <x v="0"/>
    <x v="0"/>
    <s v="Yes"/>
    <x v="0"/>
    <x v="0"/>
    <x v="0"/>
    <n v="91.85"/>
    <n v="388.21"/>
    <s v="Attitude"/>
    <x v="1"/>
  </r>
  <r>
    <x v="786"/>
    <d v="2025-02-15T00:00:00"/>
    <x v="0"/>
    <n v="47"/>
    <x v="0"/>
    <n v="0"/>
    <n v="1"/>
    <x v="0"/>
    <n v="4242"/>
    <n v="1"/>
    <n v="6"/>
    <x v="0"/>
    <x v="0"/>
    <s v="Yes"/>
    <x v="0"/>
    <x v="0"/>
    <x v="2"/>
    <n v="83.55"/>
    <n v="639.01"/>
    <s v="Dissatisfaction"/>
    <x v="5"/>
  </r>
  <r>
    <x v="787"/>
    <d v="2025-07-08T00:00:00"/>
    <x v="1"/>
    <n v="45"/>
    <x v="1"/>
    <n v="0"/>
    <n v="1"/>
    <x v="0"/>
    <n v="5797"/>
    <n v="0"/>
    <n v="1"/>
    <x v="2"/>
    <x v="0"/>
    <s v="Yes"/>
    <x v="0"/>
    <x v="0"/>
    <x v="2"/>
    <n v="100.25"/>
    <n v="120.48"/>
    <s v="Other"/>
    <x v="2"/>
  </r>
  <r>
    <x v="788"/>
    <d v="2024-08-26T00:00:00"/>
    <x v="1"/>
    <n v="34"/>
    <x v="1"/>
    <n v="0"/>
    <n v="1"/>
    <x v="0"/>
    <n v="3545"/>
    <n v="0"/>
    <n v="12"/>
    <x v="3"/>
    <x v="0"/>
    <s v="Yes"/>
    <x v="0"/>
    <x v="0"/>
    <x v="0"/>
    <n v="78.3"/>
    <n v="1338.85"/>
    <s v="Competitor"/>
    <x v="8"/>
  </r>
  <r>
    <x v="789"/>
    <d v="2023-02-09T00:00:00"/>
    <x v="1"/>
    <n v="64"/>
    <x v="0"/>
    <n v="0"/>
    <n v="1"/>
    <x v="0"/>
    <n v="4664"/>
    <n v="1"/>
    <n v="30"/>
    <x v="0"/>
    <x v="0"/>
    <s v="Yes"/>
    <x v="0"/>
    <x v="0"/>
    <x v="0"/>
    <n v="100.05"/>
    <n v="4238.3500000000004"/>
    <s v="Competitor"/>
    <x v="0"/>
  </r>
  <r>
    <x v="790"/>
    <d v="2025-07-19T00:00:00"/>
    <x v="0"/>
    <n v="25"/>
    <x v="0"/>
    <n v="0"/>
    <n v="1"/>
    <x v="0"/>
    <n v="4273"/>
    <n v="1"/>
    <n v="1"/>
    <x v="0"/>
    <x v="0"/>
    <s v="Yes"/>
    <x v="0"/>
    <x v="0"/>
    <x v="0"/>
    <n v="80.55"/>
    <n v="124.22"/>
    <s v="Competitor"/>
    <x v="0"/>
  </r>
  <r>
    <x v="791"/>
    <d v="2023-10-14T00:00:00"/>
    <x v="1"/>
    <n v="32"/>
    <x v="1"/>
    <n v="0"/>
    <n v="1"/>
    <x v="0"/>
    <n v="2270"/>
    <n v="0"/>
    <n v="22"/>
    <x v="0"/>
    <x v="0"/>
    <s v="Yes"/>
    <x v="2"/>
    <x v="0"/>
    <x v="2"/>
    <n v="48.8"/>
    <n v="1161.5"/>
    <s v="Competitor"/>
    <x v="6"/>
  </r>
  <r>
    <x v="792"/>
    <d v="2023-11-21T00:00:00"/>
    <x v="1"/>
    <n v="52"/>
    <x v="0"/>
    <n v="0"/>
    <n v="1"/>
    <x v="0"/>
    <n v="3123"/>
    <n v="1"/>
    <n v="21"/>
    <x v="0"/>
    <x v="0"/>
    <s v="Yes"/>
    <x v="0"/>
    <x v="0"/>
    <x v="0"/>
    <n v="102.8"/>
    <n v="2460.2199999999998"/>
    <s v="Competitor"/>
    <x v="0"/>
  </r>
  <r>
    <x v="793"/>
    <d v="2025-06-26T00:00:00"/>
    <x v="0"/>
    <n v="46"/>
    <x v="1"/>
    <n v="0"/>
    <n v="1"/>
    <x v="0"/>
    <n v="4655"/>
    <n v="0"/>
    <n v="2"/>
    <x v="0"/>
    <x v="0"/>
    <s v="Yes"/>
    <x v="2"/>
    <x v="0"/>
    <x v="3"/>
    <n v="44.65"/>
    <n v="134.69999999999999"/>
    <s v="Competitor"/>
    <x v="6"/>
  </r>
  <r>
    <x v="794"/>
    <d v="2023-06-07T00:00:00"/>
    <x v="0"/>
    <n v="55"/>
    <x v="1"/>
    <n v="0"/>
    <n v="1"/>
    <x v="0"/>
    <n v="4997"/>
    <n v="0"/>
    <n v="26"/>
    <x v="0"/>
    <x v="0"/>
    <s v="Yes"/>
    <x v="0"/>
    <x v="0"/>
    <x v="0"/>
    <n v="98.35"/>
    <n v="3559.72"/>
    <s v="Competitor"/>
    <x v="0"/>
  </r>
  <r>
    <x v="795"/>
    <d v="2025-07-18T00:00:00"/>
    <x v="0"/>
    <n v="62"/>
    <x v="1"/>
    <n v="0"/>
    <n v="1"/>
    <x v="0"/>
    <n v="2847"/>
    <n v="0"/>
    <n v="1"/>
    <x v="2"/>
    <x v="0"/>
    <s v="Yes"/>
    <x v="0"/>
    <x v="0"/>
    <x v="3"/>
    <n v="69.400000000000006"/>
    <n v="107.93"/>
    <s v="Competitor"/>
    <x v="6"/>
  </r>
  <r>
    <x v="796"/>
    <d v="2025-05-18T00:00:00"/>
    <x v="0"/>
    <n v="44"/>
    <x v="1"/>
    <n v="0"/>
    <n v="1"/>
    <x v="0"/>
    <n v="5825"/>
    <n v="0"/>
    <n v="3"/>
    <x v="2"/>
    <x v="2"/>
    <s v="Yes"/>
    <x v="2"/>
    <x v="0"/>
    <x v="3"/>
    <n v="36.85"/>
    <n v="108.7"/>
    <s v="Competitor"/>
    <x v="6"/>
  </r>
  <r>
    <x v="797"/>
    <d v="2025-03-09T00:00:00"/>
    <x v="1"/>
    <n v="57"/>
    <x v="1"/>
    <n v="0"/>
    <n v="1"/>
    <x v="0"/>
    <n v="3799"/>
    <n v="0"/>
    <n v="5"/>
    <x v="0"/>
    <x v="0"/>
    <s v="No"/>
    <x v="1"/>
    <x v="0"/>
    <x v="2"/>
    <n v="19.850000000000001"/>
    <n v="138.9"/>
    <s v="Price"/>
    <x v="17"/>
  </r>
  <r>
    <x v="798"/>
    <d v="2020-01-18T00:00:00"/>
    <x v="0"/>
    <n v="53"/>
    <x v="1"/>
    <n v="0"/>
    <n v="1"/>
    <x v="0"/>
    <n v="6255"/>
    <n v="0"/>
    <n v="67"/>
    <x v="0"/>
    <x v="0"/>
    <s v="Yes"/>
    <x v="0"/>
    <x v="3"/>
    <x v="0"/>
    <n v="118.35"/>
    <n v="9322.3700000000008"/>
    <s v="Competitor"/>
    <x v="0"/>
  </r>
  <r>
    <x v="799"/>
    <d v="2024-09-26T00:00:00"/>
    <x v="0"/>
    <n v="60"/>
    <x v="1"/>
    <n v="0"/>
    <n v="1"/>
    <x v="0"/>
    <n v="3407"/>
    <n v="0"/>
    <n v="11"/>
    <x v="3"/>
    <x v="0"/>
    <s v="Yes"/>
    <x v="2"/>
    <x v="0"/>
    <x v="0"/>
    <n v="53.75"/>
    <n v="773.33"/>
    <s v="Competitor"/>
    <x v="6"/>
  </r>
  <r>
    <x v="800"/>
    <d v="2025-02-11T00:00:00"/>
    <x v="1"/>
    <n v="43"/>
    <x v="1"/>
    <n v="0"/>
    <n v="1"/>
    <x v="0"/>
    <n v="5800"/>
    <n v="0"/>
    <n v="6"/>
    <x v="0"/>
    <x v="0"/>
    <s v="Yes"/>
    <x v="0"/>
    <x v="0"/>
    <x v="0"/>
    <n v="89.3"/>
    <n v="593.20000000000005"/>
    <s v="Other"/>
    <x v="2"/>
  </r>
  <r>
    <x v="801"/>
    <d v="2023-03-14T00:00:00"/>
    <x v="0"/>
    <n v="25"/>
    <x v="0"/>
    <n v="0"/>
    <n v="1"/>
    <x v="0"/>
    <n v="5292"/>
    <n v="1"/>
    <n v="29"/>
    <x v="0"/>
    <x v="0"/>
    <s v="Yes"/>
    <x v="0"/>
    <x v="0"/>
    <x v="0"/>
    <n v="89.2"/>
    <n v="2814.35"/>
    <s v="Competitor"/>
    <x v="6"/>
  </r>
  <r>
    <x v="802"/>
    <d v="2025-03-14T00:00:00"/>
    <x v="0"/>
    <n v="64"/>
    <x v="0"/>
    <n v="0"/>
    <n v="1"/>
    <x v="0"/>
    <n v="5141"/>
    <n v="3"/>
    <n v="5"/>
    <x v="2"/>
    <x v="0"/>
    <s v="Yes"/>
    <x v="0"/>
    <x v="0"/>
    <x v="0"/>
    <n v="84.5"/>
    <n v="638.15"/>
    <s v="Competitor"/>
    <x v="6"/>
  </r>
  <r>
    <x v="803"/>
    <d v="2020-04-12T00:00:00"/>
    <x v="0"/>
    <n v="30"/>
    <x v="1"/>
    <n v="0"/>
    <n v="1"/>
    <x v="0"/>
    <n v="4870"/>
    <n v="0"/>
    <n v="64"/>
    <x v="0"/>
    <x v="0"/>
    <s v="Yes"/>
    <x v="0"/>
    <x v="3"/>
    <x v="2"/>
    <n v="105.65"/>
    <n v="8453.82"/>
    <s v="Other"/>
    <x v="2"/>
  </r>
  <r>
    <x v="804"/>
    <d v="2022-01-23T00:00:00"/>
    <x v="0"/>
    <n v="47"/>
    <x v="1"/>
    <n v="0"/>
    <n v="1"/>
    <x v="0"/>
    <n v="5107"/>
    <n v="0"/>
    <n v="43"/>
    <x v="4"/>
    <x v="0"/>
    <s v="Yes"/>
    <x v="0"/>
    <x v="0"/>
    <x v="0"/>
    <n v="77.849999999999994"/>
    <n v="5478.44"/>
    <s v="Price"/>
    <x v="10"/>
  </r>
  <r>
    <x v="805"/>
    <d v="2025-07-10T00:00:00"/>
    <x v="1"/>
    <n v="47"/>
    <x v="1"/>
    <n v="0"/>
    <n v="1"/>
    <x v="0"/>
    <n v="3809"/>
    <n v="0"/>
    <n v="1"/>
    <x v="0"/>
    <x v="0"/>
    <s v="Yes"/>
    <x v="2"/>
    <x v="0"/>
    <x v="2"/>
    <n v="55"/>
    <n v="87.74"/>
    <s v="Price"/>
    <x v="17"/>
  </r>
  <r>
    <x v="806"/>
    <d v="2025-07-06T00:00:00"/>
    <x v="1"/>
    <n v="41"/>
    <x v="1"/>
    <n v="0"/>
    <n v="1"/>
    <x v="0"/>
    <n v="3365"/>
    <n v="0"/>
    <n v="1"/>
    <x v="0"/>
    <x v="0"/>
    <s v="Yes"/>
    <x v="0"/>
    <x v="0"/>
    <x v="0"/>
    <n v="69.5"/>
    <n v="77.81"/>
    <s v="Dissatisfaction"/>
    <x v="5"/>
  </r>
  <r>
    <x v="807"/>
    <d v="2022-10-04T00:00:00"/>
    <x v="1"/>
    <n v="19"/>
    <x v="0"/>
    <n v="0"/>
    <n v="1"/>
    <x v="0"/>
    <n v="3918"/>
    <n v="1"/>
    <n v="34"/>
    <x v="0"/>
    <x v="0"/>
    <s v="Yes"/>
    <x v="3"/>
    <x v="0"/>
    <x v="0"/>
    <n v="62.65"/>
    <n v="3679.78"/>
    <s v="Competitor"/>
    <x v="0"/>
  </r>
  <r>
    <x v="808"/>
    <d v="2022-09-16T00:00:00"/>
    <x v="0"/>
    <n v="60"/>
    <x v="1"/>
    <n v="0"/>
    <n v="1"/>
    <x v="0"/>
    <n v="2220"/>
    <n v="0"/>
    <n v="35"/>
    <x v="0"/>
    <x v="0"/>
    <s v="Yes"/>
    <x v="3"/>
    <x v="0"/>
    <x v="2"/>
    <n v="55"/>
    <n v="3723.1"/>
    <s v="Other"/>
    <x v="2"/>
  </r>
  <r>
    <x v="809"/>
    <d v="2024-02-26T00:00:00"/>
    <x v="1"/>
    <n v="34"/>
    <x v="1"/>
    <n v="0"/>
    <n v="1"/>
    <x v="0"/>
    <n v="3068"/>
    <n v="0"/>
    <n v="18"/>
    <x v="0"/>
    <x v="0"/>
    <s v="Yes"/>
    <x v="0"/>
    <x v="0"/>
    <x v="0"/>
    <n v="99.85"/>
    <n v="2433.77"/>
    <s v="Dissatisfaction"/>
    <x v="5"/>
  </r>
  <r>
    <x v="810"/>
    <d v="2024-11-21T00:00:00"/>
    <x v="1"/>
    <n v="58"/>
    <x v="0"/>
    <n v="0"/>
    <n v="1"/>
    <x v="0"/>
    <n v="4176"/>
    <n v="1"/>
    <n v="9"/>
    <x v="2"/>
    <x v="0"/>
    <s v="Yes"/>
    <x v="0"/>
    <x v="0"/>
    <x v="0"/>
    <n v="91.75"/>
    <n v="1063.8"/>
    <s v="Price"/>
    <x v="14"/>
  </r>
  <r>
    <x v="811"/>
    <d v="2024-03-08T00:00:00"/>
    <x v="0"/>
    <n v="66"/>
    <x v="0"/>
    <n v="0"/>
    <n v="1"/>
    <x v="0"/>
    <n v="3266"/>
    <n v="2"/>
    <n v="17"/>
    <x v="0"/>
    <x v="0"/>
    <s v="Yes"/>
    <x v="0"/>
    <x v="0"/>
    <x v="0"/>
    <n v="76.45"/>
    <n v="1251.25"/>
    <s v="Competitor"/>
    <x v="0"/>
  </r>
  <r>
    <x v="812"/>
    <d v="2021-11-08T00:00:00"/>
    <x v="0"/>
    <n v="79"/>
    <x v="1"/>
    <n v="0"/>
    <n v="1"/>
    <x v="0"/>
    <n v="2654"/>
    <n v="0"/>
    <n v="45"/>
    <x v="0"/>
    <x v="0"/>
    <s v="Yes"/>
    <x v="2"/>
    <x v="3"/>
    <x v="2"/>
    <n v="62.7"/>
    <n v="3271.65"/>
    <s v="Dissatisfaction"/>
    <x v="15"/>
  </r>
  <r>
    <x v="813"/>
    <d v="2024-10-14T00:00:00"/>
    <x v="1"/>
    <n v="67"/>
    <x v="1"/>
    <n v="0"/>
    <n v="1"/>
    <x v="0"/>
    <n v="3244"/>
    <n v="0"/>
    <n v="10"/>
    <x v="3"/>
    <x v="2"/>
    <s v="Yes"/>
    <x v="2"/>
    <x v="0"/>
    <x v="0"/>
    <n v="34.700000000000003"/>
    <n v="329.8"/>
    <s v="Other"/>
    <x v="18"/>
  </r>
  <r>
    <x v="814"/>
    <d v="2022-07-19T00:00:00"/>
    <x v="1"/>
    <n v="77"/>
    <x v="1"/>
    <n v="0"/>
    <n v="1"/>
    <x v="0"/>
    <n v="5849"/>
    <n v="0"/>
    <n v="37"/>
    <x v="1"/>
    <x v="0"/>
    <s v="Yes"/>
    <x v="0"/>
    <x v="0"/>
    <x v="0"/>
    <n v="106.75"/>
    <n v="5605.2"/>
    <s v="Price"/>
    <x v="10"/>
  </r>
  <r>
    <x v="815"/>
    <d v="2022-08-11T00:00:00"/>
    <x v="0"/>
    <n v="69"/>
    <x v="1"/>
    <n v="0"/>
    <n v="1"/>
    <x v="0"/>
    <n v="5692"/>
    <n v="0"/>
    <n v="36"/>
    <x v="1"/>
    <x v="0"/>
    <s v="Yes"/>
    <x v="0"/>
    <x v="0"/>
    <x v="0"/>
    <n v="90.85"/>
    <n v="4026.58"/>
    <s v="Competitor"/>
    <x v="6"/>
  </r>
  <r>
    <x v="816"/>
    <d v="2025-04-26T00:00:00"/>
    <x v="1"/>
    <n v="68"/>
    <x v="0"/>
    <n v="3"/>
    <n v="1"/>
    <x v="0"/>
    <n v="4797"/>
    <n v="1"/>
    <n v="4"/>
    <x v="2"/>
    <x v="0"/>
    <s v="Yes"/>
    <x v="3"/>
    <x v="0"/>
    <x v="0"/>
    <n v="46"/>
    <n v="350.12"/>
    <s v="Competitor"/>
    <x v="6"/>
  </r>
  <r>
    <x v="817"/>
    <d v="2024-04-03T00:00:00"/>
    <x v="0"/>
    <n v="68"/>
    <x v="1"/>
    <n v="0"/>
    <n v="1"/>
    <x v="0"/>
    <n v="5692"/>
    <n v="0"/>
    <n v="16"/>
    <x v="0"/>
    <x v="2"/>
    <s v="Yes"/>
    <x v="2"/>
    <x v="0"/>
    <x v="3"/>
    <n v="39"/>
    <n v="679.85"/>
    <s v="Competitor"/>
    <x v="0"/>
  </r>
  <r>
    <x v="818"/>
    <d v="2025-07-18T00:00:00"/>
    <x v="0"/>
    <n v="29"/>
    <x v="1"/>
    <n v="0"/>
    <n v="1"/>
    <x v="0"/>
    <n v="4832"/>
    <n v="0"/>
    <n v="1"/>
    <x v="0"/>
    <x v="0"/>
    <s v="No"/>
    <x v="1"/>
    <x v="0"/>
    <x v="2"/>
    <n v="20.149999999999999"/>
    <n v="53.73"/>
    <s v="Competitor"/>
    <x v="6"/>
  </r>
  <r>
    <x v="819"/>
    <d v="2025-06-15T00:00:00"/>
    <x v="1"/>
    <n v="54"/>
    <x v="1"/>
    <n v="0"/>
    <n v="1"/>
    <x v="0"/>
    <n v="2683"/>
    <n v="0"/>
    <n v="2"/>
    <x v="0"/>
    <x v="0"/>
    <s v="Yes"/>
    <x v="0"/>
    <x v="0"/>
    <x v="2"/>
    <n v="80.599999999999994"/>
    <n v="166.44"/>
    <s v="Competitor"/>
    <x v="6"/>
  </r>
  <r>
    <x v="820"/>
    <d v="2022-12-14T00:00:00"/>
    <x v="0"/>
    <n v="31"/>
    <x v="1"/>
    <n v="0"/>
    <n v="1"/>
    <x v="0"/>
    <n v="5974"/>
    <n v="0"/>
    <n v="32"/>
    <x v="1"/>
    <x v="0"/>
    <s v="Yes"/>
    <x v="0"/>
    <x v="0"/>
    <x v="0"/>
    <n v="80.349999999999994"/>
    <n v="2643.83"/>
    <s v="Competitor"/>
    <x v="0"/>
  </r>
  <r>
    <x v="821"/>
    <d v="2025-04-23T00:00:00"/>
    <x v="0"/>
    <n v="43"/>
    <x v="1"/>
    <n v="0"/>
    <n v="1"/>
    <x v="0"/>
    <n v="5094"/>
    <n v="0"/>
    <n v="4"/>
    <x v="0"/>
    <x v="0"/>
    <s v="Yes"/>
    <x v="0"/>
    <x v="0"/>
    <x v="0"/>
    <n v="70.2"/>
    <n v="290.02999999999997"/>
    <s v="Competitor"/>
    <x v="0"/>
  </r>
  <r>
    <x v="822"/>
    <d v="2020-07-10T00:00:00"/>
    <x v="0"/>
    <n v="52"/>
    <x v="0"/>
    <n v="0"/>
    <n v="1"/>
    <x v="0"/>
    <n v="4334"/>
    <n v="1"/>
    <n v="61"/>
    <x v="0"/>
    <x v="0"/>
    <s v="Yes"/>
    <x v="3"/>
    <x v="3"/>
    <x v="0"/>
    <n v="106"/>
    <n v="9411.65"/>
    <s v="Competitor"/>
    <x v="8"/>
  </r>
  <r>
    <x v="823"/>
    <d v="2025-07-14T00:00:00"/>
    <x v="0"/>
    <n v="55"/>
    <x v="1"/>
    <n v="0"/>
    <n v="1"/>
    <x v="0"/>
    <n v="4325"/>
    <n v="0"/>
    <n v="1"/>
    <x v="0"/>
    <x v="0"/>
    <s v="No"/>
    <x v="1"/>
    <x v="0"/>
    <x v="3"/>
    <n v="20.2"/>
    <n v="33.47"/>
    <s v="Price"/>
    <x v="17"/>
  </r>
  <r>
    <x v="824"/>
    <d v="2025-04-14T00:00:00"/>
    <x v="0"/>
    <n v="60"/>
    <x v="1"/>
    <n v="0"/>
    <n v="1"/>
    <x v="0"/>
    <n v="4399"/>
    <n v="0"/>
    <n v="4"/>
    <x v="0"/>
    <x v="0"/>
    <s v="Yes"/>
    <x v="3"/>
    <x v="0"/>
    <x v="2"/>
    <n v="50.4"/>
    <n v="328.36"/>
    <s v="Competitor"/>
    <x v="0"/>
  </r>
  <r>
    <x v="825"/>
    <d v="2025-07-10T00:00:00"/>
    <x v="1"/>
    <n v="46"/>
    <x v="0"/>
    <n v="0"/>
    <n v="1"/>
    <x v="0"/>
    <n v="4779"/>
    <n v="1"/>
    <n v="1"/>
    <x v="2"/>
    <x v="0"/>
    <s v="Yes"/>
    <x v="0"/>
    <x v="0"/>
    <x v="2"/>
    <n v="69.099999999999994"/>
    <n v="85.65"/>
    <s v="Other"/>
    <x v="2"/>
  </r>
  <r>
    <x v="826"/>
    <d v="2024-09-01T00:00:00"/>
    <x v="1"/>
    <n v="60"/>
    <x v="0"/>
    <n v="0"/>
    <n v="1"/>
    <x v="0"/>
    <n v="3101"/>
    <n v="5"/>
    <n v="11"/>
    <x v="0"/>
    <x v="0"/>
    <s v="Yes"/>
    <x v="0"/>
    <x v="0"/>
    <x v="2"/>
    <n v="96.2"/>
    <n v="1517.73"/>
    <s v="Competitor"/>
    <x v="0"/>
  </r>
  <r>
    <x v="827"/>
    <d v="2025-07-03T00:00:00"/>
    <x v="1"/>
    <n v="41"/>
    <x v="1"/>
    <n v="0"/>
    <n v="1"/>
    <x v="0"/>
    <n v="2540"/>
    <n v="0"/>
    <n v="1"/>
    <x v="2"/>
    <x v="0"/>
    <s v="Yes"/>
    <x v="0"/>
    <x v="0"/>
    <x v="0"/>
    <n v="90.6"/>
    <n v="122.28"/>
    <s v="Competitor"/>
    <x v="8"/>
  </r>
  <r>
    <x v="828"/>
    <d v="2025-03-04T00:00:00"/>
    <x v="1"/>
    <n v="44"/>
    <x v="1"/>
    <n v="0"/>
    <n v="1"/>
    <x v="0"/>
    <n v="5435"/>
    <n v="0"/>
    <n v="5"/>
    <x v="0"/>
    <x v="0"/>
    <s v="Yes"/>
    <x v="0"/>
    <x v="0"/>
    <x v="3"/>
    <n v="93.9"/>
    <n v="719.1"/>
    <s v="Other"/>
    <x v="2"/>
  </r>
  <r>
    <x v="829"/>
    <d v="2022-07-16T00:00:00"/>
    <x v="1"/>
    <n v="26"/>
    <x v="0"/>
    <n v="0"/>
    <n v="1"/>
    <x v="0"/>
    <n v="4233"/>
    <n v="1"/>
    <n v="37"/>
    <x v="0"/>
    <x v="0"/>
    <s v="Yes"/>
    <x v="0"/>
    <x v="0"/>
    <x v="0"/>
    <n v="99.5"/>
    <n v="5104.7299999999996"/>
    <s v="Competitor"/>
    <x v="6"/>
  </r>
  <r>
    <x v="830"/>
    <d v="2025-04-01T00:00:00"/>
    <x v="1"/>
    <n v="42"/>
    <x v="1"/>
    <n v="0"/>
    <n v="1"/>
    <x v="0"/>
    <n v="2220"/>
    <n v="0"/>
    <n v="4"/>
    <x v="2"/>
    <x v="0"/>
    <s v="Yes"/>
    <x v="0"/>
    <x v="0"/>
    <x v="0"/>
    <n v="75.349999999999994"/>
    <n v="454.54"/>
    <s v="Competitor"/>
    <x v="0"/>
  </r>
  <r>
    <x v="831"/>
    <d v="2022-08-03T00:00:00"/>
    <x v="1"/>
    <n v="42"/>
    <x v="1"/>
    <n v="0"/>
    <n v="1"/>
    <x v="0"/>
    <n v="2558"/>
    <n v="0"/>
    <n v="36"/>
    <x v="0"/>
    <x v="0"/>
    <s v="Yes"/>
    <x v="0"/>
    <x v="0"/>
    <x v="0"/>
    <n v="87.55"/>
    <n v="4076.02"/>
    <s v="Competitor"/>
    <x v="0"/>
  </r>
  <r>
    <x v="832"/>
    <d v="2022-01-14T00:00:00"/>
    <x v="1"/>
    <n v="64"/>
    <x v="1"/>
    <n v="0"/>
    <n v="1"/>
    <x v="0"/>
    <n v="4044"/>
    <n v="0"/>
    <n v="43"/>
    <x v="4"/>
    <x v="2"/>
    <s v="Yes"/>
    <x v="2"/>
    <x v="0"/>
    <x v="0"/>
    <n v="49.05"/>
    <n v="2055.91"/>
    <s v="Competitor"/>
    <x v="9"/>
  </r>
  <r>
    <x v="833"/>
    <d v="2022-06-01T00:00:00"/>
    <x v="1"/>
    <n v="60"/>
    <x v="0"/>
    <n v="0"/>
    <n v="1"/>
    <x v="0"/>
    <n v="2341"/>
    <n v="1"/>
    <n v="38"/>
    <x v="0"/>
    <x v="0"/>
    <s v="Yes"/>
    <x v="0"/>
    <x v="0"/>
    <x v="0"/>
    <n v="105"/>
    <n v="4751.4399999999996"/>
    <s v="Other"/>
    <x v="2"/>
  </r>
  <r>
    <x v="834"/>
    <d v="2024-09-25T00:00:00"/>
    <x v="1"/>
    <n v="43"/>
    <x v="1"/>
    <n v="0"/>
    <n v="1"/>
    <x v="0"/>
    <n v="4444"/>
    <n v="0"/>
    <n v="11"/>
    <x v="0"/>
    <x v="0"/>
    <s v="Yes"/>
    <x v="2"/>
    <x v="0"/>
    <x v="2"/>
    <n v="48.55"/>
    <n v="840.11"/>
    <s v="Competitor"/>
    <x v="6"/>
  </r>
  <r>
    <x v="835"/>
    <d v="2023-10-21T00:00:00"/>
    <x v="0"/>
    <n v="65"/>
    <x v="1"/>
    <n v="0"/>
    <n v="1"/>
    <x v="0"/>
    <n v="4458"/>
    <n v="0"/>
    <n v="22"/>
    <x v="3"/>
    <x v="0"/>
    <s v="Yes"/>
    <x v="0"/>
    <x v="0"/>
    <x v="0"/>
    <n v="96.7"/>
    <n v="3066.91"/>
    <s v="Competitor"/>
    <x v="6"/>
  </r>
  <r>
    <x v="836"/>
    <d v="2024-03-21T00:00:00"/>
    <x v="0"/>
    <n v="68"/>
    <x v="1"/>
    <n v="0"/>
    <n v="1"/>
    <x v="0"/>
    <n v="3797"/>
    <n v="0"/>
    <n v="17"/>
    <x v="0"/>
    <x v="0"/>
    <s v="Yes"/>
    <x v="2"/>
    <x v="0"/>
    <x v="0"/>
    <n v="45.05"/>
    <n v="1466.41"/>
    <s v="Competitor"/>
    <x v="6"/>
  </r>
  <r>
    <x v="837"/>
    <d v="2024-11-03T00:00:00"/>
    <x v="0"/>
    <n v="67"/>
    <x v="1"/>
    <n v="0"/>
    <n v="1"/>
    <x v="0"/>
    <n v="2313"/>
    <n v="0"/>
    <n v="9"/>
    <x v="0"/>
    <x v="0"/>
    <s v="Yes"/>
    <x v="0"/>
    <x v="0"/>
    <x v="2"/>
    <n v="99.45"/>
    <n v="1015.34"/>
    <s v="Competitor"/>
    <x v="0"/>
  </r>
  <r>
    <x v="838"/>
    <d v="2023-03-14T00:00:00"/>
    <x v="1"/>
    <n v="76"/>
    <x v="1"/>
    <n v="0"/>
    <n v="1"/>
    <x v="0"/>
    <n v="4235"/>
    <n v="0"/>
    <n v="29"/>
    <x v="0"/>
    <x v="0"/>
    <s v="Yes"/>
    <x v="0"/>
    <x v="0"/>
    <x v="0"/>
    <n v="98.65"/>
    <n v="3471.17"/>
    <s v="Attitude"/>
    <x v="3"/>
  </r>
  <r>
    <x v="839"/>
    <d v="2023-05-19T00:00:00"/>
    <x v="0"/>
    <n v="68"/>
    <x v="0"/>
    <n v="0"/>
    <n v="1"/>
    <x v="0"/>
    <n v="4564"/>
    <n v="1"/>
    <n v="27"/>
    <x v="1"/>
    <x v="2"/>
    <s v="Yes"/>
    <x v="2"/>
    <x v="0"/>
    <x v="0"/>
    <n v="36.5"/>
    <n v="1062"/>
    <s v="Dissatisfaction"/>
    <x v="5"/>
  </r>
  <r>
    <x v="840"/>
    <d v="2025-06-21T00:00:00"/>
    <x v="0"/>
    <n v="65"/>
    <x v="1"/>
    <n v="0"/>
    <n v="1"/>
    <x v="0"/>
    <n v="5569"/>
    <n v="0"/>
    <n v="2"/>
    <x v="2"/>
    <x v="0"/>
    <s v="Yes"/>
    <x v="0"/>
    <x v="0"/>
    <x v="0"/>
    <n v="94"/>
    <n v="223.68"/>
    <s v="Other"/>
    <x v="2"/>
  </r>
  <r>
    <x v="841"/>
    <d v="2025-07-19T00:00:00"/>
    <x v="0"/>
    <n v="32"/>
    <x v="1"/>
    <n v="0"/>
    <n v="1"/>
    <x v="0"/>
    <n v="2814"/>
    <n v="0"/>
    <n v="1"/>
    <x v="0"/>
    <x v="0"/>
    <s v="Yes"/>
    <x v="0"/>
    <x v="0"/>
    <x v="0"/>
    <n v="74.349999999999994"/>
    <n v="88.37"/>
    <s v="Competitor"/>
    <x v="0"/>
  </r>
  <r>
    <x v="842"/>
    <d v="2025-05-12T00:00:00"/>
    <x v="0"/>
    <n v="23"/>
    <x v="0"/>
    <n v="0"/>
    <n v="1"/>
    <x v="0"/>
    <n v="3273"/>
    <n v="1"/>
    <n v="3"/>
    <x v="0"/>
    <x v="0"/>
    <s v="Yes"/>
    <x v="3"/>
    <x v="0"/>
    <x v="0"/>
    <n v="50.15"/>
    <n v="208.77"/>
    <s v="Competitor"/>
    <x v="6"/>
  </r>
  <r>
    <x v="843"/>
    <d v="2024-10-18T00:00:00"/>
    <x v="0"/>
    <n v="51"/>
    <x v="1"/>
    <n v="0"/>
    <n v="1"/>
    <x v="0"/>
    <n v="3658"/>
    <n v="0"/>
    <n v="10"/>
    <x v="3"/>
    <x v="0"/>
    <s v="Yes"/>
    <x v="0"/>
    <x v="0"/>
    <x v="0"/>
    <n v="98.55"/>
    <n v="1284.25"/>
    <s v="Competitor"/>
    <x v="6"/>
  </r>
  <r>
    <x v="844"/>
    <d v="2024-03-03T00:00:00"/>
    <x v="0"/>
    <n v="36"/>
    <x v="1"/>
    <n v="0"/>
    <n v="1"/>
    <x v="0"/>
    <n v="4940"/>
    <n v="0"/>
    <n v="17"/>
    <x v="0"/>
    <x v="0"/>
    <s v="Yes"/>
    <x v="0"/>
    <x v="0"/>
    <x v="0"/>
    <n v="93.85"/>
    <n v="1702.32"/>
    <s v="Price"/>
    <x v="4"/>
  </r>
  <r>
    <x v="845"/>
    <d v="2025-06-20T00:00:00"/>
    <x v="0"/>
    <n v="44"/>
    <x v="1"/>
    <n v="0"/>
    <n v="1"/>
    <x v="0"/>
    <n v="5704"/>
    <n v="0"/>
    <n v="2"/>
    <x v="0"/>
    <x v="0"/>
    <s v="Yes"/>
    <x v="3"/>
    <x v="0"/>
    <x v="2"/>
    <n v="45"/>
    <n v="160.94999999999999"/>
    <s v="Competitor"/>
    <x v="0"/>
  </r>
  <r>
    <x v="846"/>
    <d v="2025-07-20T00:00:00"/>
    <x v="0"/>
    <n v="59"/>
    <x v="1"/>
    <n v="0"/>
    <n v="1"/>
    <x v="0"/>
    <n v="4214"/>
    <n v="0"/>
    <n v="1"/>
    <x v="0"/>
    <x v="0"/>
    <s v="Yes"/>
    <x v="0"/>
    <x v="0"/>
    <x v="0"/>
    <n v="99.75"/>
    <n v="140.46"/>
    <s v="Competitor"/>
    <x v="0"/>
  </r>
  <r>
    <x v="847"/>
    <d v="2025-07-17T00:00:00"/>
    <x v="0"/>
    <n v="60"/>
    <x v="1"/>
    <n v="0"/>
    <n v="1"/>
    <x v="0"/>
    <n v="2377"/>
    <n v="0"/>
    <n v="1"/>
    <x v="0"/>
    <x v="0"/>
    <s v="Yes"/>
    <x v="0"/>
    <x v="0"/>
    <x v="0"/>
    <n v="71.650000000000006"/>
    <n v="89.19"/>
    <s v="Competitor"/>
    <x v="0"/>
  </r>
  <r>
    <x v="848"/>
    <d v="2019-11-12T00:00:00"/>
    <x v="0"/>
    <n v="51"/>
    <x v="1"/>
    <n v="0"/>
    <n v="1"/>
    <x v="0"/>
    <n v="6230"/>
    <n v="0"/>
    <n v="69"/>
    <x v="5"/>
    <x v="0"/>
    <s v="Yes"/>
    <x v="2"/>
    <x v="3"/>
    <x v="2"/>
    <n v="78.599999999999994"/>
    <n v="7383.67"/>
    <s v="Competitor"/>
    <x v="6"/>
  </r>
  <r>
    <x v="849"/>
    <d v="2020-11-21T00:00:00"/>
    <x v="1"/>
    <n v="39"/>
    <x v="1"/>
    <n v="0"/>
    <n v="1"/>
    <x v="0"/>
    <n v="5789"/>
    <n v="0"/>
    <n v="57"/>
    <x v="0"/>
    <x v="0"/>
    <s v="Yes"/>
    <x v="0"/>
    <x v="2"/>
    <x v="0"/>
    <n v="95.25"/>
    <n v="6465"/>
    <s v="Competitor"/>
    <x v="6"/>
  </r>
  <r>
    <x v="850"/>
    <d v="2025-07-15T00:00:00"/>
    <x v="0"/>
    <n v="54"/>
    <x v="1"/>
    <n v="0"/>
    <n v="1"/>
    <x v="0"/>
    <n v="4747"/>
    <n v="0"/>
    <n v="1"/>
    <x v="2"/>
    <x v="2"/>
    <s v="Yes"/>
    <x v="3"/>
    <x v="0"/>
    <x v="0"/>
    <n v="35.9"/>
    <n v="35.9"/>
    <s v="Competitor"/>
    <x v="8"/>
  </r>
  <r>
    <x v="851"/>
    <d v="2025-07-02T00:00:00"/>
    <x v="0"/>
    <n v="28"/>
    <x v="1"/>
    <n v="0"/>
    <n v="1"/>
    <x v="0"/>
    <n v="4750"/>
    <n v="0"/>
    <n v="1"/>
    <x v="0"/>
    <x v="0"/>
    <s v="Yes"/>
    <x v="0"/>
    <x v="0"/>
    <x v="3"/>
    <n v="74.25"/>
    <n v="96.05"/>
    <s v="Other"/>
    <x v="2"/>
  </r>
  <r>
    <x v="852"/>
    <d v="2025-01-18T00:00:00"/>
    <x v="0"/>
    <n v="61"/>
    <x v="0"/>
    <n v="6"/>
    <n v="1"/>
    <x v="0"/>
    <n v="3520"/>
    <n v="2"/>
    <n v="7"/>
    <x v="0"/>
    <x v="2"/>
    <s v="Yes"/>
    <x v="3"/>
    <x v="0"/>
    <x v="0"/>
    <n v="34.5"/>
    <n v="279.25"/>
    <s v="Dissatisfaction"/>
    <x v="7"/>
  </r>
  <r>
    <x v="853"/>
    <d v="2020-06-02T00:00:00"/>
    <x v="1"/>
    <n v="32"/>
    <x v="0"/>
    <n v="0"/>
    <n v="1"/>
    <x v="0"/>
    <n v="4120"/>
    <n v="1"/>
    <n v="62"/>
    <x v="0"/>
    <x v="0"/>
    <s v="Yes"/>
    <x v="0"/>
    <x v="0"/>
    <x v="0"/>
    <n v="100.15"/>
    <n v="9295.26"/>
    <s v="Competitor"/>
    <x v="0"/>
  </r>
  <r>
    <x v="854"/>
    <d v="2022-02-01T00:00:00"/>
    <x v="0"/>
    <n v="54"/>
    <x v="0"/>
    <n v="0"/>
    <n v="1"/>
    <x v="0"/>
    <n v="2265"/>
    <n v="1"/>
    <n v="42"/>
    <x v="0"/>
    <x v="0"/>
    <s v="Yes"/>
    <x v="0"/>
    <x v="0"/>
    <x v="0"/>
    <n v="106.15"/>
    <n v="4613.92"/>
    <s v="Other"/>
    <x v="2"/>
  </r>
  <r>
    <x v="855"/>
    <d v="2025-07-05T00:00:00"/>
    <x v="1"/>
    <n v="42"/>
    <x v="0"/>
    <n v="2"/>
    <n v="1"/>
    <x v="0"/>
    <n v="5434"/>
    <n v="1"/>
    <n v="1"/>
    <x v="0"/>
    <x v="2"/>
    <s v="Yes"/>
    <x v="2"/>
    <x v="0"/>
    <x v="0"/>
    <n v="40.1"/>
    <n v="50.1"/>
    <s v="Attitude"/>
    <x v="3"/>
  </r>
  <r>
    <x v="856"/>
    <d v="2025-06-20T00:00:00"/>
    <x v="1"/>
    <n v="37"/>
    <x v="1"/>
    <n v="0"/>
    <n v="1"/>
    <x v="0"/>
    <n v="2078"/>
    <n v="0"/>
    <n v="2"/>
    <x v="0"/>
    <x v="0"/>
    <s v="Yes"/>
    <x v="0"/>
    <x v="0"/>
    <x v="2"/>
    <n v="74.900000000000006"/>
    <n v="223.71"/>
    <s v="Price"/>
    <x v="17"/>
  </r>
  <r>
    <x v="857"/>
    <d v="2022-01-06T00:00:00"/>
    <x v="0"/>
    <n v="56"/>
    <x v="1"/>
    <n v="0"/>
    <n v="1"/>
    <x v="0"/>
    <n v="4760"/>
    <n v="0"/>
    <n v="43"/>
    <x v="4"/>
    <x v="0"/>
    <s v="Yes"/>
    <x v="0"/>
    <x v="3"/>
    <x v="0"/>
    <n v="100"/>
    <n v="6044.46"/>
    <s v="Dissatisfaction"/>
    <x v="5"/>
  </r>
  <r>
    <x v="858"/>
    <d v="2025-02-19T00:00:00"/>
    <x v="0"/>
    <n v="47"/>
    <x v="1"/>
    <n v="0"/>
    <n v="1"/>
    <x v="0"/>
    <n v="4667"/>
    <n v="0"/>
    <n v="6"/>
    <x v="2"/>
    <x v="2"/>
    <s v="Yes"/>
    <x v="2"/>
    <x v="0"/>
    <x v="2"/>
    <n v="30.5"/>
    <n v="208.7"/>
    <s v="Competitor"/>
    <x v="0"/>
  </r>
  <r>
    <x v="859"/>
    <d v="2023-07-13T00:00:00"/>
    <x v="1"/>
    <n v="19"/>
    <x v="0"/>
    <n v="0"/>
    <n v="1"/>
    <x v="0"/>
    <n v="5024"/>
    <n v="1"/>
    <n v="25"/>
    <x v="1"/>
    <x v="2"/>
    <s v="Yes"/>
    <x v="3"/>
    <x v="0"/>
    <x v="0"/>
    <n v="34"/>
    <n v="853"/>
    <s v="Competitor"/>
    <x v="0"/>
  </r>
  <r>
    <x v="860"/>
    <d v="2023-09-19T00:00:00"/>
    <x v="0"/>
    <n v="49"/>
    <x v="1"/>
    <n v="0"/>
    <n v="1"/>
    <x v="0"/>
    <n v="5963"/>
    <n v="0"/>
    <n v="23"/>
    <x v="3"/>
    <x v="0"/>
    <s v="Yes"/>
    <x v="0"/>
    <x v="0"/>
    <x v="2"/>
    <n v="104.05"/>
    <n v="2844.54"/>
    <s v="Competitor"/>
    <x v="0"/>
  </r>
  <r>
    <x v="861"/>
    <d v="2025-07-06T00:00:00"/>
    <x v="1"/>
    <n v="64"/>
    <x v="1"/>
    <n v="2"/>
    <n v="1"/>
    <x v="0"/>
    <n v="4531"/>
    <n v="0"/>
    <n v="1"/>
    <x v="2"/>
    <x v="0"/>
    <s v="Yes"/>
    <x v="2"/>
    <x v="0"/>
    <x v="0"/>
    <n v="60"/>
    <n v="113.48"/>
    <s v="Attitude"/>
    <x v="1"/>
  </r>
  <r>
    <x v="862"/>
    <d v="2025-05-18T00:00:00"/>
    <x v="1"/>
    <n v="63"/>
    <x v="1"/>
    <n v="0"/>
    <n v="1"/>
    <x v="0"/>
    <n v="5475"/>
    <n v="0"/>
    <n v="3"/>
    <x v="2"/>
    <x v="0"/>
    <s v="Yes"/>
    <x v="0"/>
    <x v="0"/>
    <x v="0"/>
    <n v="75.8"/>
    <n v="271.89999999999998"/>
    <s v="Competitor"/>
    <x v="0"/>
  </r>
  <r>
    <x v="863"/>
    <d v="2025-05-26T00:00:00"/>
    <x v="0"/>
    <n v="29"/>
    <x v="1"/>
    <n v="0"/>
    <n v="1"/>
    <x v="0"/>
    <n v="2158"/>
    <n v="0"/>
    <n v="3"/>
    <x v="2"/>
    <x v="0"/>
    <s v="No"/>
    <x v="1"/>
    <x v="0"/>
    <x v="3"/>
    <n v="19.850000000000001"/>
    <n v="160.58000000000001"/>
    <s v="Price"/>
    <x v="4"/>
  </r>
  <r>
    <x v="864"/>
    <d v="2021-02-18T00:00:00"/>
    <x v="1"/>
    <n v="56"/>
    <x v="1"/>
    <n v="0"/>
    <n v="1"/>
    <x v="0"/>
    <n v="5527"/>
    <n v="0"/>
    <n v="54"/>
    <x v="0"/>
    <x v="0"/>
    <s v="Yes"/>
    <x v="0"/>
    <x v="0"/>
    <x v="0"/>
    <n v="111.1"/>
    <n v="8588.81"/>
    <s v="Dissatisfaction"/>
    <x v="5"/>
  </r>
  <r>
    <x v="865"/>
    <d v="2022-04-15T00:00:00"/>
    <x v="0"/>
    <n v="51"/>
    <x v="1"/>
    <n v="0"/>
    <n v="1"/>
    <x v="0"/>
    <n v="2832"/>
    <n v="0"/>
    <n v="40"/>
    <x v="0"/>
    <x v="0"/>
    <s v="Yes"/>
    <x v="0"/>
    <x v="0"/>
    <x v="2"/>
    <n v="104.5"/>
    <n v="5544.45"/>
    <s v="Competitor"/>
    <x v="0"/>
  </r>
  <r>
    <x v="866"/>
    <d v="2022-12-04T00:00:00"/>
    <x v="0"/>
    <n v="69"/>
    <x v="0"/>
    <n v="0"/>
    <n v="1"/>
    <x v="0"/>
    <n v="4584"/>
    <n v="1"/>
    <n v="32"/>
    <x v="0"/>
    <x v="0"/>
    <s v="Yes"/>
    <x v="0"/>
    <x v="0"/>
    <x v="0"/>
    <n v="85"/>
    <n v="2784.16"/>
    <s v="Attitude"/>
    <x v="3"/>
  </r>
  <r>
    <x v="867"/>
    <d v="2021-03-10T00:00:00"/>
    <x v="0"/>
    <n v="69"/>
    <x v="0"/>
    <n v="0"/>
    <n v="1"/>
    <x v="0"/>
    <n v="5884"/>
    <n v="1"/>
    <n v="53"/>
    <x v="4"/>
    <x v="0"/>
    <s v="Yes"/>
    <x v="0"/>
    <x v="0"/>
    <x v="0"/>
    <n v="101.9"/>
    <n v="5970.22"/>
    <s v="Price"/>
    <x v="4"/>
  </r>
  <r>
    <x v="868"/>
    <d v="2022-02-06T00:00:00"/>
    <x v="1"/>
    <n v="76"/>
    <x v="0"/>
    <n v="0"/>
    <n v="1"/>
    <x v="0"/>
    <n v="2322"/>
    <n v="1"/>
    <n v="42"/>
    <x v="4"/>
    <x v="0"/>
    <s v="Yes"/>
    <x v="0"/>
    <x v="0"/>
    <x v="2"/>
    <n v="74.150000000000006"/>
    <n v="3351.2"/>
    <s v="Attitude"/>
    <x v="3"/>
  </r>
  <r>
    <x v="869"/>
    <d v="2023-07-03T00:00:00"/>
    <x v="1"/>
    <n v="75"/>
    <x v="1"/>
    <n v="0"/>
    <n v="1"/>
    <x v="0"/>
    <n v="4969"/>
    <n v="0"/>
    <n v="25"/>
    <x v="0"/>
    <x v="0"/>
    <s v="Yes"/>
    <x v="0"/>
    <x v="0"/>
    <x v="2"/>
    <n v="102.8"/>
    <n v="3572.7"/>
    <s v="Price"/>
    <x v="4"/>
  </r>
  <r>
    <x v="870"/>
    <d v="2024-05-12T00:00:00"/>
    <x v="1"/>
    <n v="73"/>
    <x v="1"/>
    <n v="0"/>
    <n v="1"/>
    <x v="0"/>
    <n v="3167"/>
    <n v="0"/>
    <n v="15"/>
    <x v="3"/>
    <x v="0"/>
    <s v="Yes"/>
    <x v="2"/>
    <x v="0"/>
    <x v="2"/>
    <n v="55"/>
    <n v="1014.95"/>
    <s v="Other"/>
    <x v="2"/>
  </r>
  <r>
    <x v="871"/>
    <d v="2022-04-04T00:00:00"/>
    <x v="1"/>
    <n v="65"/>
    <x v="1"/>
    <n v="0"/>
    <n v="1"/>
    <x v="0"/>
    <n v="3207"/>
    <n v="0"/>
    <n v="40"/>
    <x v="4"/>
    <x v="0"/>
    <s v="Yes"/>
    <x v="0"/>
    <x v="0"/>
    <x v="2"/>
    <n v="79.2"/>
    <n v="5028.25"/>
    <s v="Price"/>
    <x v="4"/>
  </r>
  <r>
    <x v="872"/>
    <d v="2022-12-12T00:00:00"/>
    <x v="0"/>
    <n v="71"/>
    <x v="0"/>
    <n v="0"/>
    <n v="1"/>
    <x v="0"/>
    <n v="5365"/>
    <n v="1"/>
    <n v="32"/>
    <x v="0"/>
    <x v="0"/>
    <s v="Yes"/>
    <x v="0"/>
    <x v="0"/>
    <x v="2"/>
    <n v="80.3"/>
    <n v="2549.61"/>
    <s v="Dissatisfaction"/>
    <x v="7"/>
  </r>
  <r>
    <x v="873"/>
    <d v="2025-01-13T00:00:00"/>
    <x v="0"/>
    <n v="32"/>
    <x v="1"/>
    <n v="4"/>
    <n v="1"/>
    <x v="0"/>
    <n v="2786"/>
    <n v="0"/>
    <n v="7"/>
    <x v="2"/>
    <x v="0"/>
    <s v="Yes"/>
    <x v="3"/>
    <x v="0"/>
    <x v="2"/>
    <n v="95"/>
    <n v="772.54"/>
    <s v="Competitor"/>
    <x v="0"/>
  </r>
  <r>
    <x v="874"/>
    <d v="2025-07-17T00:00:00"/>
    <x v="1"/>
    <n v="29"/>
    <x v="0"/>
    <n v="0"/>
    <n v="1"/>
    <x v="0"/>
    <n v="4851"/>
    <n v="4"/>
    <n v="1"/>
    <x v="2"/>
    <x v="2"/>
    <s v="Yes"/>
    <x v="2"/>
    <x v="0"/>
    <x v="0"/>
    <n v="24.8"/>
    <n v="24.8"/>
    <s v="Dissatisfaction"/>
    <x v="5"/>
  </r>
  <r>
    <x v="875"/>
    <d v="2024-08-15T00:00:00"/>
    <x v="1"/>
    <n v="46"/>
    <x v="0"/>
    <n v="0"/>
    <n v="1"/>
    <x v="0"/>
    <n v="3747"/>
    <n v="1"/>
    <n v="12"/>
    <x v="0"/>
    <x v="2"/>
    <s v="Yes"/>
    <x v="2"/>
    <x v="0"/>
    <x v="3"/>
    <n v="29.2"/>
    <n v="309.10000000000002"/>
    <s v="Competitor"/>
    <x v="6"/>
  </r>
  <r>
    <x v="876"/>
    <d v="2024-06-08T00:00:00"/>
    <x v="1"/>
    <n v="44"/>
    <x v="1"/>
    <n v="0"/>
    <n v="1"/>
    <x v="0"/>
    <n v="4155"/>
    <n v="0"/>
    <n v="14"/>
    <x v="0"/>
    <x v="0"/>
    <s v="Yes"/>
    <x v="0"/>
    <x v="0"/>
    <x v="0"/>
    <n v="80.45"/>
    <n v="1088.6600000000001"/>
    <s v="Competitor"/>
    <x v="0"/>
  </r>
  <r>
    <x v="877"/>
    <d v="2024-12-05T00:00:00"/>
    <x v="0"/>
    <n v="44"/>
    <x v="1"/>
    <n v="0"/>
    <n v="1"/>
    <x v="0"/>
    <n v="5811"/>
    <n v="0"/>
    <n v="8"/>
    <x v="0"/>
    <x v="0"/>
    <s v="Yes"/>
    <x v="0"/>
    <x v="0"/>
    <x v="0"/>
    <n v="94.7"/>
    <n v="976.22"/>
    <s v="Competitor"/>
    <x v="9"/>
  </r>
  <r>
    <x v="878"/>
    <d v="2025-06-11T00:00:00"/>
    <x v="1"/>
    <n v="45"/>
    <x v="1"/>
    <n v="0"/>
    <n v="1"/>
    <x v="0"/>
    <n v="5390"/>
    <n v="0"/>
    <n v="2"/>
    <x v="0"/>
    <x v="0"/>
    <s v="Yes"/>
    <x v="0"/>
    <x v="0"/>
    <x v="0"/>
    <n v="70.95"/>
    <n v="168.61"/>
    <s v="Dissatisfaction"/>
    <x v="16"/>
  </r>
  <r>
    <x v="879"/>
    <d v="2024-12-13T00:00:00"/>
    <x v="0"/>
    <n v="55"/>
    <x v="1"/>
    <n v="0"/>
    <n v="1"/>
    <x v="0"/>
    <n v="4549"/>
    <n v="0"/>
    <n v="8"/>
    <x v="2"/>
    <x v="2"/>
    <s v="Yes"/>
    <x v="3"/>
    <x v="0"/>
    <x v="0"/>
    <n v="30.45"/>
    <n v="226.45"/>
    <s v="Competitor"/>
    <x v="0"/>
  </r>
  <r>
    <x v="880"/>
    <d v="2025-07-19T00:00:00"/>
    <x v="0"/>
    <n v="58"/>
    <x v="1"/>
    <n v="0"/>
    <n v="1"/>
    <x v="0"/>
    <n v="2180"/>
    <n v="0"/>
    <n v="1"/>
    <x v="0"/>
    <x v="0"/>
    <s v="Yes"/>
    <x v="2"/>
    <x v="0"/>
    <x v="3"/>
    <n v="51.25"/>
    <n v="57.69"/>
    <s v="Competitor"/>
    <x v="6"/>
  </r>
  <r>
    <x v="881"/>
    <d v="2024-03-06T00:00:00"/>
    <x v="0"/>
    <n v="36"/>
    <x v="1"/>
    <n v="0"/>
    <n v="1"/>
    <x v="0"/>
    <n v="5659"/>
    <n v="0"/>
    <n v="17"/>
    <x v="3"/>
    <x v="0"/>
    <s v="Yes"/>
    <x v="3"/>
    <x v="0"/>
    <x v="3"/>
    <n v="51.5"/>
    <n v="1657.36"/>
    <s v="Dissatisfaction"/>
    <x v="11"/>
  </r>
  <r>
    <x v="882"/>
    <d v="2023-05-14T00:00:00"/>
    <x v="1"/>
    <n v="72"/>
    <x v="1"/>
    <n v="1"/>
    <n v="1"/>
    <x v="0"/>
    <n v="4638"/>
    <n v="0"/>
    <n v="27"/>
    <x v="1"/>
    <x v="0"/>
    <s v="Yes"/>
    <x v="0"/>
    <x v="0"/>
    <x v="0"/>
    <n v="78.05"/>
    <n v="2235.41"/>
    <s v="Competitor"/>
    <x v="0"/>
  </r>
  <r>
    <x v="883"/>
    <d v="2023-12-26T00:00:00"/>
    <x v="0"/>
    <n v="71"/>
    <x v="0"/>
    <n v="0"/>
    <n v="1"/>
    <x v="0"/>
    <n v="5849"/>
    <n v="1"/>
    <n v="20"/>
    <x v="0"/>
    <x v="0"/>
    <s v="Yes"/>
    <x v="0"/>
    <x v="0"/>
    <x v="0"/>
    <n v="73.650000000000006"/>
    <n v="1570.9"/>
    <s v="Competitor"/>
    <x v="0"/>
  </r>
  <r>
    <x v="884"/>
    <d v="2022-04-15T00:00:00"/>
    <x v="1"/>
    <n v="65"/>
    <x v="0"/>
    <n v="0"/>
    <n v="1"/>
    <x v="0"/>
    <n v="5676"/>
    <n v="1"/>
    <n v="40"/>
    <x v="0"/>
    <x v="0"/>
    <s v="Yes"/>
    <x v="0"/>
    <x v="0"/>
    <x v="2"/>
    <n v="94.55"/>
    <n v="5620.45"/>
    <s v="Competitor"/>
    <x v="0"/>
  </r>
  <r>
    <x v="885"/>
    <d v="2023-12-19T00:00:00"/>
    <x v="1"/>
    <n v="69"/>
    <x v="1"/>
    <n v="0"/>
    <n v="1"/>
    <x v="0"/>
    <n v="4997"/>
    <n v="0"/>
    <n v="20"/>
    <x v="0"/>
    <x v="0"/>
    <s v="Yes"/>
    <x v="0"/>
    <x v="0"/>
    <x v="0"/>
    <n v="79.150000000000006"/>
    <n v="1757.3"/>
    <s v="Attitude"/>
    <x v="3"/>
  </r>
  <r>
    <x v="886"/>
    <d v="2025-07-23T00:00:00"/>
    <x v="1"/>
    <n v="69"/>
    <x v="1"/>
    <n v="0"/>
    <n v="1"/>
    <x v="0"/>
    <n v="3357"/>
    <n v="0"/>
    <n v="1"/>
    <x v="0"/>
    <x v="0"/>
    <s v="Yes"/>
    <x v="3"/>
    <x v="0"/>
    <x v="2"/>
    <n v="50.55"/>
    <n v="73.11"/>
    <s v="Dissatisfaction"/>
    <x v="5"/>
  </r>
  <r>
    <x v="887"/>
    <d v="2021-09-20T00:00:00"/>
    <x v="1"/>
    <n v="73"/>
    <x v="0"/>
    <n v="0"/>
    <n v="1"/>
    <x v="0"/>
    <n v="5915"/>
    <n v="1"/>
    <n v="47"/>
    <x v="0"/>
    <x v="0"/>
    <s v="Yes"/>
    <x v="0"/>
    <x v="0"/>
    <x v="0"/>
    <n v="80.349999999999994"/>
    <n v="5716.42"/>
    <s v="Dissatisfaction"/>
    <x v="13"/>
  </r>
  <r>
    <x v="888"/>
    <d v="2025-07-21T00:00:00"/>
    <x v="0"/>
    <n v="74"/>
    <x v="0"/>
    <n v="0"/>
    <n v="1"/>
    <x v="0"/>
    <n v="2119"/>
    <n v="1"/>
    <n v="1"/>
    <x v="2"/>
    <x v="2"/>
    <s v="Yes"/>
    <x v="3"/>
    <x v="0"/>
    <x v="0"/>
    <n v="25.05"/>
    <n v="25.05"/>
    <s v="Competitor"/>
    <x v="0"/>
  </r>
  <r>
    <x v="889"/>
    <d v="2022-07-12T00:00:00"/>
    <x v="0"/>
    <n v="74"/>
    <x v="0"/>
    <n v="0"/>
    <n v="1"/>
    <x v="0"/>
    <n v="4127"/>
    <n v="3"/>
    <n v="37"/>
    <x v="0"/>
    <x v="0"/>
    <s v="Yes"/>
    <x v="0"/>
    <x v="0"/>
    <x v="0"/>
    <n v="92.5"/>
    <n v="5300.09"/>
    <s v="Competitor"/>
    <x v="0"/>
  </r>
  <r>
    <x v="890"/>
    <d v="2025-07-08T00:00:00"/>
    <x v="1"/>
    <n v="54"/>
    <x v="1"/>
    <n v="0"/>
    <n v="1"/>
    <x v="0"/>
    <n v="4534"/>
    <n v="0"/>
    <n v="1"/>
    <x v="2"/>
    <x v="2"/>
    <s v="Yes"/>
    <x v="2"/>
    <x v="0"/>
    <x v="0"/>
    <n v="29.95"/>
    <n v="29.95"/>
    <s v="Competitor"/>
    <x v="0"/>
  </r>
  <r>
    <x v="891"/>
    <d v="2025-07-10T00:00:00"/>
    <x v="0"/>
    <n v="52"/>
    <x v="1"/>
    <n v="0"/>
    <n v="1"/>
    <x v="0"/>
    <n v="3448"/>
    <n v="0"/>
    <n v="1"/>
    <x v="2"/>
    <x v="0"/>
    <s v="No"/>
    <x v="1"/>
    <x v="0"/>
    <x v="2"/>
    <n v="19.600000000000001"/>
    <n v="33.770000000000003"/>
    <s v="Competitor"/>
    <x v="6"/>
  </r>
  <r>
    <x v="892"/>
    <d v="2024-12-01T00:00:00"/>
    <x v="1"/>
    <n v="32"/>
    <x v="0"/>
    <n v="0"/>
    <n v="1"/>
    <x v="0"/>
    <n v="2887"/>
    <n v="0"/>
    <n v="8"/>
    <x v="2"/>
    <x v="0"/>
    <s v="Yes"/>
    <x v="0"/>
    <x v="0"/>
    <x v="2"/>
    <n v="85.2"/>
    <n v="838.68"/>
    <s v="Competitor"/>
    <x v="0"/>
  </r>
  <r>
    <x v="893"/>
    <d v="2025-02-11T00:00:00"/>
    <x v="1"/>
    <n v="44"/>
    <x v="1"/>
    <n v="0"/>
    <n v="1"/>
    <x v="0"/>
    <n v="4110"/>
    <n v="0"/>
    <n v="6"/>
    <x v="2"/>
    <x v="0"/>
    <s v="Yes"/>
    <x v="2"/>
    <x v="0"/>
    <x v="0"/>
    <n v="56.25"/>
    <n v="492.18"/>
    <s v="Attitude"/>
    <x v="3"/>
  </r>
  <r>
    <x v="894"/>
    <d v="2023-08-19T00:00:00"/>
    <x v="1"/>
    <n v="25"/>
    <x v="1"/>
    <n v="0"/>
    <n v="1"/>
    <x v="0"/>
    <n v="5153"/>
    <n v="0"/>
    <n v="24"/>
    <x v="1"/>
    <x v="2"/>
    <s v="Yes"/>
    <x v="2"/>
    <x v="0"/>
    <x v="2"/>
    <n v="54.15"/>
    <n v="1240.25"/>
    <s v="Competitor"/>
    <x v="0"/>
  </r>
  <r>
    <x v="895"/>
    <d v="2024-11-01T00:00:00"/>
    <x v="1"/>
    <n v="30"/>
    <x v="1"/>
    <n v="0"/>
    <n v="1"/>
    <x v="0"/>
    <n v="3032"/>
    <n v="0"/>
    <n v="9"/>
    <x v="2"/>
    <x v="2"/>
    <s v="Yes"/>
    <x v="3"/>
    <x v="0"/>
    <x v="3"/>
    <n v="58.5"/>
    <n v="539.85"/>
    <s v="Competitor"/>
    <x v="8"/>
  </r>
  <r>
    <x v="896"/>
    <d v="2024-06-25T00:00:00"/>
    <x v="1"/>
    <n v="27"/>
    <x v="1"/>
    <n v="0"/>
    <n v="1"/>
    <x v="0"/>
    <n v="3228"/>
    <n v="0"/>
    <n v="14"/>
    <x v="0"/>
    <x v="0"/>
    <s v="Yes"/>
    <x v="0"/>
    <x v="0"/>
    <x v="2"/>
    <n v="71"/>
    <n v="1421.5"/>
    <s v="Other"/>
    <x v="2"/>
  </r>
  <r>
    <x v="897"/>
    <d v="2019-09-03T00:00:00"/>
    <x v="0"/>
    <n v="44"/>
    <x v="0"/>
    <n v="0"/>
    <n v="1"/>
    <x v="0"/>
    <n v="4879"/>
    <n v="1"/>
    <n v="71"/>
    <x v="0"/>
    <x v="2"/>
    <s v="Yes"/>
    <x v="3"/>
    <x v="2"/>
    <x v="0"/>
    <n v="49.35"/>
    <n v="3615.25"/>
    <s v="Dissatisfaction"/>
    <x v="5"/>
  </r>
  <r>
    <x v="898"/>
    <d v="2025-05-05T00:00:00"/>
    <x v="1"/>
    <n v="24"/>
    <x v="1"/>
    <n v="0"/>
    <n v="1"/>
    <x v="0"/>
    <n v="3398"/>
    <n v="0"/>
    <n v="3"/>
    <x v="2"/>
    <x v="0"/>
    <s v="No"/>
    <x v="1"/>
    <x v="0"/>
    <x v="2"/>
    <n v="19.850000000000001"/>
    <n v="141"/>
    <s v="Price"/>
    <x v="17"/>
  </r>
  <r>
    <x v="899"/>
    <d v="2024-11-01T00:00:00"/>
    <x v="0"/>
    <n v="43"/>
    <x v="1"/>
    <n v="0"/>
    <n v="1"/>
    <x v="0"/>
    <n v="5352"/>
    <n v="0"/>
    <n v="9"/>
    <x v="0"/>
    <x v="2"/>
    <s v="Yes"/>
    <x v="2"/>
    <x v="0"/>
    <x v="2"/>
    <n v="34.700000000000003"/>
    <n v="296.10000000000002"/>
    <s v="Competitor"/>
    <x v="8"/>
  </r>
  <r>
    <x v="900"/>
    <d v="2019-10-25T00:00:00"/>
    <x v="1"/>
    <n v="38"/>
    <x v="0"/>
    <n v="0"/>
    <n v="1"/>
    <x v="0"/>
    <n v="6173"/>
    <n v="1"/>
    <n v="70"/>
    <x v="5"/>
    <x v="0"/>
    <s v="Yes"/>
    <x v="0"/>
    <x v="2"/>
    <x v="0"/>
    <n v="93.9"/>
    <n v="6962.65"/>
    <s v="Price"/>
    <x v="17"/>
  </r>
  <r>
    <x v="901"/>
    <d v="2022-02-07T00:00:00"/>
    <x v="1"/>
    <n v="25"/>
    <x v="0"/>
    <n v="0"/>
    <n v="1"/>
    <x v="0"/>
    <n v="5458"/>
    <n v="1"/>
    <n v="42"/>
    <x v="0"/>
    <x v="0"/>
    <s v="Yes"/>
    <x v="0"/>
    <x v="0"/>
    <x v="0"/>
    <n v="94.2"/>
    <n v="4473.58"/>
    <s v="Competitor"/>
    <x v="0"/>
  </r>
  <r>
    <x v="902"/>
    <d v="2021-05-20T00:00:00"/>
    <x v="0"/>
    <n v="51"/>
    <x v="0"/>
    <n v="0"/>
    <n v="1"/>
    <x v="0"/>
    <n v="5633"/>
    <n v="1"/>
    <n v="51"/>
    <x v="0"/>
    <x v="2"/>
    <s v="Yes"/>
    <x v="2"/>
    <x v="3"/>
    <x v="0"/>
    <n v="59.3"/>
    <n v="3014.65"/>
    <s v="Other"/>
    <x v="2"/>
  </r>
  <r>
    <x v="903"/>
    <d v="2021-12-03T00:00:00"/>
    <x v="0"/>
    <n v="73"/>
    <x v="0"/>
    <n v="0"/>
    <n v="1"/>
    <x v="0"/>
    <n v="4829"/>
    <n v="2"/>
    <n v="44"/>
    <x v="0"/>
    <x v="2"/>
    <s v="Yes"/>
    <x v="3"/>
    <x v="0"/>
    <x v="0"/>
    <n v="30.35"/>
    <n v="1359.7"/>
    <s v="Competitor"/>
    <x v="0"/>
  </r>
  <r>
    <x v="904"/>
    <d v="2025-07-23T00:00:00"/>
    <x v="1"/>
    <n v="72"/>
    <x v="1"/>
    <n v="0"/>
    <n v="1"/>
    <x v="0"/>
    <n v="3438"/>
    <n v="0"/>
    <n v="1"/>
    <x v="2"/>
    <x v="0"/>
    <s v="Yes"/>
    <x v="0"/>
    <x v="0"/>
    <x v="0"/>
    <n v="69.599999999999994"/>
    <n v="104.11"/>
    <s v="Competitor"/>
    <x v="0"/>
  </r>
  <r>
    <x v="905"/>
    <d v="2020-02-03T00:00:00"/>
    <x v="0"/>
    <n v="79"/>
    <x v="0"/>
    <n v="0"/>
    <n v="1"/>
    <x v="0"/>
    <n v="4479"/>
    <n v="1"/>
    <n v="66"/>
    <x v="5"/>
    <x v="0"/>
    <s v="Yes"/>
    <x v="0"/>
    <x v="0"/>
    <x v="2"/>
    <n v="99.5"/>
    <n v="8726.91"/>
    <s v="Competitor"/>
    <x v="0"/>
  </r>
  <r>
    <x v="906"/>
    <d v="2025-07-19T00:00:00"/>
    <x v="0"/>
    <n v="66"/>
    <x v="0"/>
    <n v="0"/>
    <n v="1"/>
    <x v="0"/>
    <n v="4843"/>
    <n v="0"/>
    <n v="1"/>
    <x v="0"/>
    <x v="0"/>
    <s v="Yes"/>
    <x v="0"/>
    <x v="0"/>
    <x v="0"/>
    <n v="86.05"/>
    <n v="124.83"/>
    <s v="Competitor"/>
    <x v="0"/>
  </r>
  <r>
    <x v="907"/>
    <d v="2025-06-07T00:00:00"/>
    <x v="1"/>
    <n v="73"/>
    <x v="1"/>
    <n v="0"/>
    <n v="1"/>
    <x v="0"/>
    <n v="3016"/>
    <n v="0"/>
    <n v="2"/>
    <x v="0"/>
    <x v="0"/>
    <s v="Yes"/>
    <x v="2"/>
    <x v="0"/>
    <x v="2"/>
    <n v="54.85"/>
    <n v="155.68"/>
    <s v="Price"/>
    <x v="14"/>
  </r>
  <r>
    <x v="908"/>
    <d v="2025-07-01T00:00:00"/>
    <x v="1"/>
    <n v="68"/>
    <x v="1"/>
    <n v="0"/>
    <n v="1"/>
    <x v="0"/>
    <n v="2975"/>
    <n v="0"/>
    <n v="1"/>
    <x v="0"/>
    <x v="0"/>
    <s v="Yes"/>
    <x v="0"/>
    <x v="0"/>
    <x v="0"/>
    <n v="85.05"/>
    <n v="101.42"/>
    <s v="Competitor"/>
    <x v="0"/>
  </r>
  <r>
    <x v="909"/>
    <d v="2025-05-18T00:00:00"/>
    <x v="0"/>
    <n v="74"/>
    <x v="1"/>
    <n v="0"/>
    <n v="1"/>
    <x v="0"/>
    <n v="3128"/>
    <n v="0"/>
    <n v="3"/>
    <x v="0"/>
    <x v="0"/>
    <s v="Yes"/>
    <x v="0"/>
    <x v="0"/>
    <x v="0"/>
    <n v="77"/>
    <n v="382.77"/>
    <s v="Competitor"/>
    <x v="0"/>
  </r>
  <r>
    <x v="910"/>
    <d v="2021-05-03T00:00:00"/>
    <x v="1"/>
    <n v="69"/>
    <x v="0"/>
    <n v="0"/>
    <n v="1"/>
    <x v="0"/>
    <n v="5748"/>
    <n v="1"/>
    <n v="51"/>
    <x v="0"/>
    <x v="0"/>
    <s v="Yes"/>
    <x v="0"/>
    <x v="0"/>
    <x v="0"/>
    <n v="77.5"/>
    <n v="4718.72"/>
    <s v="Competitor"/>
    <x v="9"/>
  </r>
  <r>
    <x v="911"/>
    <d v="2020-02-02T00:00:00"/>
    <x v="0"/>
    <n v="28"/>
    <x v="0"/>
    <n v="0"/>
    <n v="1"/>
    <x v="0"/>
    <n v="5723"/>
    <n v="0"/>
    <n v="66"/>
    <x v="5"/>
    <x v="0"/>
    <s v="Yes"/>
    <x v="0"/>
    <x v="0"/>
    <x v="2"/>
    <n v="105"/>
    <n v="7613.73"/>
    <s v="Competitor"/>
    <x v="0"/>
  </r>
  <r>
    <x v="912"/>
    <d v="2024-04-18T00:00:00"/>
    <x v="1"/>
    <n v="39"/>
    <x v="1"/>
    <n v="0"/>
    <n v="1"/>
    <x v="0"/>
    <n v="5915"/>
    <n v="0"/>
    <n v="16"/>
    <x v="3"/>
    <x v="0"/>
    <s v="Yes"/>
    <x v="0"/>
    <x v="0"/>
    <x v="2"/>
    <n v="95.6"/>
    <n v="1859.49"/>
    <s v="Attitude"/>
    <x v="1"/>
  </r>
  <r>
    <x v="913"/>
    <d v="2022-03-05T00:00:00"/>
    <x v="1"/>
    <n v="41"/>
    <x v="0"/>
    <n v="0"/>
    <n v="1"/>
    <x v="0"/>
    <n v="4963"/>
    <n v="1"/>
    <n v="41"/>
    <x v="0"/>
    <x v="0"/>
    <s v="Yes"/>
    <x v="0"/>
    <x v="0"/>
    <x v="0"/>
    <n v="113.6"/>
    <n v="4800.3599999999997"/>
    <s v="Price"/>
    <x v="14"/>
  </r>
  <r>
    <x v="914"/>
    <d v="2025-04-24T00:00:00"/>
    <x v="1"/>
    <n v="63"/>
    <x v="1"/>
    <n v="0"/>
    <n v="1"/>
    <x v="0"/>
    <n v="3223"/>
    <n v="0"/>
    <n v="4"/>
    <x v="2"/>
    <x v="0"/>
    <s v="Yes"/>
    <x v="0"/>
    <x v="0"/>
    <x v="0"/>
    <n v="85.65"/>
    <n v="504.93"/>
    <s v="Competitor"/>
    <x v="0"/>
  </r>
  <r>
    <x v="915"/>
    <d v="2025-07-03T00:00:00"/>
    <x v="1"/>
    <n v="56"/>
    <x v="1"/>
    <n v="0"/>
    <n v="1"/>
    <x v="0"/>
    <n v="4033"/>
    <n v="0"/>
    <n v="1"/>
    <x v="0"/>
    <x v="0"/>
    <s v="Yes"/>
    <x v="0"/>
    <x v="0"/>
    <x v="0"/>
    <n v="94.6"/>
    <n v="95.77"/>
    <s v="Other"/>
    <x v="2"/>
  </r>
  <r>
    <x v="916"/>
    <d v="2025-06-20T00:00:00"/>
    <x v="0"/>
    <n v="21"/>
    <x v="1"/>
    <n v="0"/>
    <n v="1"/>
    <x v="0"/>
    <n v="5317"/>
    <n v="0"/>
    <n v="2"/>
    <x v="0"/>
    <x v="0"/>
    <s v="Yes"/>
    <x v="0"/>
    <x v="0"/>
    <x v="2"/>
    <n v="70.7"/>
    <n v="212.82"/>
    <s v="Dissatisfaction"/>
    <x v="7"/>
  </r>
  <r>
    <x v="917"/>
    <d v="2025-05-19T00:00:00"/>
    <x v="1"/>
    <n v="45"/>
    <x v="1"/>
    <n v="0"/>
    <n v="1"/>
    <x v="0"/>
    <n v="3190"/>
    <n v="0"/>
    <n v="3"/>
    <x v="0"/>
    <x v="0"/>
    <s v="Yes"/>
    <x v="2"/>
    <x v="0"/>
    <x v="0"/>
    <n v="55.3"/>
    <n v="274.02999999999997"/>
    <s v="Dissatisfaction"/>
    <x v="5"/>
  </r>
  <r>
    <x v="918"/>
    <d v="2025-06-16T00:00:00"/>
    <x v="1"/>
    <n v="21"/>
    <x v="0"/>
    <n v="2"/>
    <n v="1"/>
    <x v="0"/>
    <n v="4265"/>
    <n v="1"/>
    <n v="2"/>
    <x v="0"/>
    <x v="0"/>
    <s v="Yes"/>
    <x v="2"/>
    <x v="0"/>
    <x v="2"/>
    <n v="65.7"/>
    <n v="188.89"/>
    <s v="Competitor"/>
    <x v="0"/>
  </r>
  <r>
    <x v="919"/>
    <d v="2025-07-05T00:00:00"/>
    <x v="0"/>
    <n v="56"/>
    <x v="1"/>
    <n v="3"/>
    <n v="1"/>
    <x v="0"/>
    <n v="3001"/>
    <n v="0"/>
    <n v="1"/>
    <x v="0"/>
    <x v="2"/>
    <s v="Yes"/>
    <x v="2"/>
    <x v="0"/>
    <x v="0"/>
    <n v="24.75"/>
    <n v="24.75"/>
    <s v="Competitor"/>
    <x v="0"/>
  </r>
  <r>
    <x v="920"/>
    <d v="2024-03-11T00:00:00"/>
    <x v="0"/>
    <n v="54"/>
    <x v="0"/>
    <n v="0"/>
    <n v="1"/>
    <x v="0"/>
    <n v="2544"/>
    <n v="1"/>
    <n v="17"/>
    <x v="0"/>
    <x v="0"/>
    <s v="Yes"/>
    <x v="0"/>
    <x v="0"/>
    <x v="0"/>
    <n v="89.4"/>
    <n v="1865.68"/>
    <s v="Dissatisfaction"/>
    <x v="7"/>
  </r>
  <r>
    <x v="921"/>
    <d v="2023-07-15T00:00:00"/>
    <x v="1"/>
    <n v="36"/>
    <x v="0"/>
    <n v="0"/>
    <n v="1"/>
    <x v="0"/>
    <n v="4793"/>
    <n v="1"/>
    <n v="25"/>
    <x v="0"/>
    <x v="0"/>
    <s v="Yes"/>
    <x v="0"/>
    <x v="0"/>
    <x v="0"/>
    <n v="89.1"/>
    <n v="2949.4"/>
    <s v="Competitor"/>
    <x v="0"/>
  </r>
  <r>
    <x v="922"/>
    <d v="2025-07-12T00:00:00"/>
    <x v="0"/>
    <n v="77"/>
    <x v="0"/>
    <n v="0"/>
    <n v="2"/>
    <x v="0"/>
    <n v="5828"/>
    <n v="1"/>
    <n v="1"/>
    <x v="2"/>
    <x v="2"/>
    <s v="Yes"/>
    <x v="2"/>
    <x v="0"/>
    <x v="0"/>
    <n v="40.200000000000003"/>
    <n v="40.200000000000003"/>
    <s v="Dissatisfaction"/>
    <x v="15"/>
  </r>
  <r>
    <x v="923"/>
    <d v="2022-01-03T00:00:00"/>
    <x v="0"/>
    <n v="77"/>
    <x v="0"/>
    <n v="0"/>
    <n v="2"/>
    <x v="0"/>
    <n v="2728"/>
    <n v="1"/>
    <n v="43"/>
    <x v="4"/>
    <x v="0"/>
    <s v="Yes"/>
    <x v="0"/>
    <x v="0"/>
    <x v="0"/>
    <n v="110.75"/>
    <n v="5312.26"/>
    <s v="Competitor"/>
    <x v="6"/>
  </r>
  <r>
    <x v="924"/>
    <d v="2022-12-25T00:00:00"/>
    <x v="0"/>
    <n v="77"/>
    <x v="0"/>
    <n v="0"/>
    <n v="2"/>
    <x v="0"/>
    <n v="4113"/>
    <n v="3"/>
    <n v="32"/>
    <x v="0"/>
    <x v="0"/>
    <s v="Yes"/>
    <x v="0"/>
    <x v="0"/>
    <x v="0"/>
    <n v="106.35"/>
    <n v="3774.19"/>
    <s v="Other"/>
    <x v="12"/>
  </r>
  <r>
    <x v="925"/>
    <d v="2021-03-05T00:00:00"/>
    <x v="0"/>
    <n v="73"/>
    <x v="1"/>
    <n v="0"/>
    <n v="2"/>
    <x v="0"/>
    <n v="6280"/>
    <n v="0"/>
    <n v="53"/>
    <x v="0"/>
    <x v="2"/>
    <s v="Yes"/>
    <x v="2"/>
    <x v="0"/>
    <x v="0"/>
    <n v="54.45"/>
    <n v="2834.39"/>
    <s v="Price"/>
    <x v="4"/>
  </r>
  <r>
    <x v="926"/>
    <d v="2021-09-23T00:00:00"/>
    <x v="1"/>
    <n v="78"/>
    <x v="1"/>
    <n v="0"/>
    <n v="2"/>
    <x v="0"/>
    <n v="5214"/>
    <n v="0"/>
    <n v="47"/>
    <x v="0"/>
    <x v="0"/>
    <s v="Yes"/>
    <x v="0"/>
    <x v="0"/>
    <x v="0"/>
    <n v="95.05"/>
    <n v="5172.8900000000003"/>
    <s v="Competitor"/>
    <x v="8"/>
  </r>
  <r>
    <x v="927"/>
    <d v="2022-10-23T00:00:00"/>
    <x v="0"/>
    <n v="51"/>
    <x v="1"/>
    <n v="1"/>
    <n v="2"/>
    <x v="0"/>
    <n v="2941"/>
    <n v="0"/>
    <n v="34"/>
    <x v="1"/>
    <x v="0"/>
    <s v="Yes"/>
    <x v="0"/>
    <x v="0"/>
    <x v="0"/>
    <n v="106.35"/>
    <n v="4286.71"/>
    <s v="Competitor"/>
    <x v="8"/>
  </r>
  <r>
    <x v="928"/>
    <d v="2021-04-22T00:00:00"/>
    <x v="1"/>
    <n v="20"/>
    <x v="0"/>
    <n v="0"/>
    <n v="2"/>
    <x v="0"/>
    <n v="4839"/>
    <n v="6"/>
    <n v="52"/>
    <x v="0"/>
    <x v="0"/>
    <s v="Yes"/>
    <x v="0"/>
    <x v="0"/>
    <x v="0"/>
    <n v="105.05"/>
    <n v="6147.93"/>
    <s v="Other"/>
    <x v="2"/>
  </r>
  <r>
    <x v="929"/>
    <d v="2022-01-02T00:00:00"/>
    <x v="1"/>
    <n v="57"/>
    <x v="0"/>
    <n v="0"/>
    <n v="2"/>
    <x v="0"/>
    <n v="2152"/>
    <n v="3"/>
    <n v="43"/>
    <x v="0"/>
    <x v="0"/>
    <s v="Yes"/>
    <x v="2"/>
    <x v="0"/>
    <x v="0"/>
    <n v="56.15"/>
    <n v="4101.05"/>
    <s v="Other"/>
    <x v="2"/>
  </r>
  <r>
    <x v="930"/>
    <d v="2022-05-23T00:00:00"/>
    <x v="1"/>
    <n v="50"/>
    <x v="0"/>
    <n v="0"/>
    <n v="2"/>
    <x v="0"/>
    <n v="3849"/>
    <n v="1"/>
    <n v="39"/>
    <x v="0"/>
    <x v="0"/>
    <s v="Yes"/>
    <x v="0"/>
    <x v="3"/>
    <x v="0"/>
    <n v="89.55"/>
    <n v="4851.93"/>
    <s v="Dissatisfaction"/>
    <x v="19"/>
  </r>
  <r>
    <x v="931"/>
    <d v="2020-01-19T00:00:00"/>
    <x v="0"/>
    <n v="34"/>
    <x v="0"/>
    <n v="0"/>
    <n v="2"/>
    <x v="0"/>
    <n v="4421"/>
    <n v="1"/>
    <n v="67"/>
    <x v="5"/>
    <x v="0"/>
    <s v="Yes"/>
    <x v="3"/>
    <x v="3"/>
    <x v="0"/>
    <n v="87.4"/>
    <n v="7821.6"/>
    <s v="Competitor"/>
    <x v="6"/>
  </r>
  <r>
    <x v="932"/>
    <d v="2025-05-10T00:00:00"/>
    <x v="1"/>
    <n v="55"/>
    <x v="1"/>
    <n v="0"/>
    <n v="2"/>
    <x v="0"/>
    <n v="4852"/>
    <n v="0"/>
    <n v="3"/>
    <x v="2"/>
    <x v="0"/>
    <s v="Yes"/>
    <x v="0"/>
    <x v="0"/>
    <x v="0"/>
    <n v="83.75"/>
    <n v="386.33"/>
    <s v="Attitude"/>
    <x v="3"/>
  </r>
  <r>
    <x v="933"/>
    <d v="2025-04-01T00:00:00"/>
    <x v="0"/>
    <n v="48"/>
    <x v="1"/>
    <n v="0"/>
    <n v="2"/>
    <x v="0"/>
    <n v="2140"/>
    <n v="0"/>
    <n v="4"/>
    <x v="2"/>
    <x v="0"/>
    <s v="Yes"/>
    <x v="0"/>
    <x v="0"/>
    <x v="0"/>
    <n v="77.849999999999994"/>
    <n v="480.4"/>
    <s v="Other"/>
    <x v="2"/>
  </r>
  <r>
    <x v="934"/>
    <d v="2025-05-03T00:00:00"/>
    <x v="0"/>
    <n v="23"/>
    <x v="1"/>
    <n v="0"/>
    <n v="2"/>
    <x v="0"/>
    <n v="2755"/>
    <n v="0"/>
    <n v="3"/>
    <x v="0"/>
    <x v="0"/>
    <s v="Yes"/>
    <x v="2"/>
    <x v="0"/>
    <x v="2"/>
    <n v="53.4"/>
    <n v="331.74"/>
    <s v="Other"/>
    <x v="2"/>
  </r>
  <r>
    <x v="935"/>
    <d v="2025-05-22T00:00:00"/>
    <x v="1"/>
    <n v="19"/>
    <x v="1"/>
    <n v="0"/>
    <n v="2"/>
    <x v="0"/>
    <n v="5787"/>
    <n v="0"/>
    <n v="3"/>
    <x v="0"/>
    <x v="0"/>
    <s v="Yes"/>
    <x v="2"/>
    <x v="0"/>
    <x v="0"/>
    <n v="55.35"/>
    <n v="168.92"/>
    <s v="Competitor"/>
    <x v="9"/>
  </r>
  <r>
    <x v="936"/>
    <d v="2025-01-01T00:00:00"/>
    <x v="1"/>
    <n v="25"/>
    <x v="0"/>
    <n v="0"/>
    <n v="2"/>
    <x v="0"/>
    <n v="5672"/>
    <n v="1"/>
    <n v="7"/>
    <x v="2"/>
    <x v="0"/>
    <s v="Yes"/>
    <x v="0"/>
    <x v="0"/>
    <x v="0"/>
    <n v="69"/>
    <n v="569.54999999999995"/>
    <s v="Attitude"/>
    <x v="1"/>
  </r>
  <r>
    <x v="937"/>
    <d v="2025-06-02T00:00:00"/>
    <x v="0"/>
    <n v="62"/>
    <x v="1"/>
    <n v="0"/>
    <n v="2"/>
    <x v="0"/>
    <n v="5627"/>
    <n v="0"/>
    <n v="2"/>
    <x v="0"/>
    <x v="0"/>
    <s v="No"/>
    <x v="1"/>
    <x v="0"/>
    <x v="3"/>
    <n v="20.350000000000001"/>
    <n v="97.26"/>
    <s v="Attitude"/>
    <x v="3"/>
  </r>
  <r>
    <x v="938"/>
    <d v="2024-09-01T00:00:00"/>
    <x v="1"/>
    <n v="45"/>
    <x v="1"/>
    <n v="0"/>
    <n v="2"/>
    <x v="0"/>
    <n v="2229"/>
    <n v="0"/>
    <n v="11"/>
    <x v="0"/>
    <x v="0"/>
    <s v="Yes"/>
    <x v="0"/>
    <x v="0"/>
    <x v="0"/>
    <n v="100.75"/>
    <n v="1664.79"/>
    <s v="Price"/>
    <x v="17"/>
  </r>
  <r>
    <x v="939"/>
    <d v="2025-03-19T00:00:00"/>
    <x v="0"/>
    <n v="67"/>
    <x v="1"/>
    <n v="0"/>
    <n v="2"/>
    <x v="0"/>
    <n v="2718"/>
    <n v="0"/>
    <n v="5"/>
    <x v="0"/>
    <x v="0"/>
    <s v="Yes"/>
    <x v="0"/>
    <x v="0"/>
    <x v="0"/>
    <n v="89.5"/>
    <n v="706.3"/>
    <s v="Attitude"/>
    <x v="3"/>
  </r>
  <r>
    <x v="940"/>
    <d v="2024-04-15T00:00:00"/>
    <x v="1"/>
    <n v="66"/>
    <x v="0"/>
    <n v="0"/>
    <n v="2"/>
    <x v="0"/>
    <n v="5769"/>
    <n v="1"/>
    <n v="16"/>
    <x v="3"/>
    <x v="0"/>
    <s v="Yes"/>
    <x v="0"/>
    <x v="0"/>
    <x v="2"/>
    <n v="85.35"/>
    <n v="1534.03"/>
    <s v="Dissatisfaction"/>
    <x v="15"/>
  </r>
  <r>
    <x v="941"/>
    <d v="2025-07-20T00:00:00"/>
    <x v="0"/>
    <n v="40"/>
    <x v="1"/>
    <n v="1"/>
    <n v="2"/>
    <x v="0"/>
    <n v="2484"/>
    <n v="0"/>
    <n v="1"/>
    <x v="0"/>
    <x v="0"/>
    <s v="Yes"/>
    <x v="0"/>
    <x v="0"/>
    <x v="2"/>
    <n v="84.6"/>
    <n v="111.45"/>
    <s v="Dissatisfaction"/>
    <x v="16"/>
  </r>
  <r>
    <x v="942"/>
    <d v="2025-07-24T00:00:00"/>
    <x v="0"/>
    <n v="32"/>
    <x v="1"/>
    <n v="0"/>
    <n v="2"/>
    <x v="0"/>
    <n v="3874"/>
    <n v="0"/>
    <n v="1"/>
    <x v="2"/>
    <x v="0"/>
    <s v="No"/>
    <x v="1"/>
    <x v="0"/>
    <x v="0"/>
    <n v="19.850000000000001"/>
    <n v="51.62"/>
    <s v="Attitude"/>
    <x v="3"/>
  </r>
  <r>
    <x v="943"/>
    <d v="2025-07-19T00:00:00"/>
    <x v="0"/>
    <n v="57"/>
    <x v="1"/>
    <n v="0"/>
    <n v="2"/>
    <x v="0"/>
    <n v="4710"/>
    <n v="0"/>
    <n v="1"/>
    <x v="0"/>
    <x v="0"/>
    <s v="No"/>
    <x v="1"/>
    <x v="0"/>
    <x v="0"/>
    <n v="20.05"/>
    <n v="32.049999999999997"/>
    <s v="Attitude"/>
    <x v="3"/>
  </r>
  <r>
    <x v="944"/>
    <d v="2021-12-20T00:00:00"/>
    <x v="1"/>
    <n v="54"/>
    <x v="1"/>
    <n v="0"/>
    <n v="2"/>
    <x v="0"/>
    <n v="3997"/>
    <n v="0"/>
    <n v="44"/>
    <x v="0"/>
    <x v="0"/>
    <s v="Yes"/>
    <x v="0"/>
    <x v="0"/>
    <x v="0"/>
    <n v="84.8"/>
    <n v="5630.03"/>
    <s v="Attitude"/>
    <x v="3"/>
  </r>
  <r>
    <x v="945"/>
    <d v="2025-07-05T00:00:00"/>
    <x v="0"/>
    <n v="35"/>
    <x v="1"/>
    <n v="0"/>
    <n v="2"/>
    <x v="0"/>
    <n v="2901"/>
    <n v="0"/>
    <n v="1"/>
    <x v="2"/>
    <x v="0"/>
    <s v="Yes"/>
    <x v="0"/>
    <x v="0"/>
    <x v="0"/>
    <n v="69.75"/>
    <n v="97.72"/>
    <s v="Attitude"/>
    <x v="3"/>
  </r>
  <r>
    <x v="946"/>
    <d v="2022-11-10T00:00:00"/>
    <x v="1"/>
    <n v="63"/>
    <x v="0"/>
    <n v="0"/>
    <n v="2"/>
    <x v="0"/>
    <n v="3336"/>
    <n v="1"/>
    <n v="33"/>
    <x v="0"/>
    <x v="0"/>
    <s v="Yes"/>
    <x v="0"/>
    <x v="0"/>
    <x v="2"/>
    <n v="86.15"/>
    <n v="3218.92"/>
    <s v="Attitude"/>
    <x v="1"/>
  </r>
  <r>
    <x v="947"/>
    <d v="2025-07-11T00:00:00"/>
    <x v="0"/>
    <n v="52"/>
    <x v="1"/>
    <n v="0"/>
    <n v="2"/>
    <x v="0"/>
    <n v="4152"/>
    <n v="0"/>
    <n v="1"/>
    <x v="0"/>
    <x v="0"/>
    <s v="No"/>
    <x v="1"/>
    <x v="0"/>
    <x v="3"/>
    <n v="19.399999999999999"/>
    <n v="22.54"/>
    <s v="Dissatisfaction"/>
    <x v="7"/>
  </r>
  <r>
    <x v="948"/>
    <d v="2022-11-22T00:00:00"/>
    <x v="1"/>
    <n v="51"/>
    <x v="1"/>
    <n v="0"/>
    <n v="2"/>
    <x v="0"/>
    <n v="5456"/>
    <n v="0"/>
    <n v="33"/>
    <x v="0"/>
    <x v="0"/>
    <s v="Yes"/>
    <x v="0"/>
    <x v="0"/>
    <x v="0"/>
    <n v="83.35"/>
    <n v="3467.42"/>
    <s v="Price"/>
    <x v="4"/>
  </r>
  <r>
    <x v="949"/>
    <d v="2024-05-25T00:00:00"/>
    <x v="0"/>
    <n v="47"/>
    <x v="1"/>
    <n v="0"/>
    <n v="2"/>
    <x v="0"/>
    <n v="2087"/>
    <n v="0"/>
    <n v="15"/>
    <x v="3"/>
    <x v="0"/>
    <s v="Yes"/>
    <x v="2"/>
    <x v="0"/>
    <x v="0"/>
    <n v="51.55"/>
    <n v="832.75"/>
    <s v="Attitude"/>
    <x v="3"/>
  </r>
  <r>
    <x v="950"/>
    <d v="2025-04-03T00:00:00"/>
    <x v="0"/>
    <n v="44"/>
    <x v="1"/>
    <n v="0"/>
    <n v="2"/>
    <x v="0"/>
    <n v="5605"/>
    <n v="0"/>
    <n v="4"/>
    <x v="2"/>
    <x v="2"/>
    <s v="Yes"/>
    <x v="3"/>
    <x v="0"/>
    <x v="0"/>
    <n v="44.55"/>
    <n v="184.3"/>
    <s v="Attitude"/>
    <x v="1"/>
  </r>
  <r>
    <x v="951"/>
    <d v="2022-02-18T00:00:00"/>
    <x v="0"/>
    <n v="64"/>
    <x v="1"/>
    <n v="0"/>
    <n v="2"/>
    <x v="0"/>
    <n v="5545"/>
    <n v="0"/>
    <n v="42"/>
    <x v="0"/>
    <x v="0"/>
    <s v="Yes"/>
    <x v="0"/>
    <x v="0"/>
    <x v="0"/>
    <n v="101.75"/>
    <n v="5062.63"/>
    <s v="Other"/>
    <x v="2"/>
  </r>
  <r>
    <x v="952"/>
    <d v="2025-04-26T00:00:00"/>
    <x v="1"/>
    <n v="29"/>
    <x v="1"/>
    <n v="0"/>
    <n v="2"/>
    <x v="0"/>
    <n v="4663"/>
    <n v="0"/>
    <n v="4"/>
    <x v="0"/>
    <x v="0"/>
    <s v="Yes"/>
    <x v="0"/>
    <x v="3"/>
    <x v="0"/>
    <n v="105.65"/>
    <n v="617.70000000000005"/>
    <s v="Dissatisfaction"/>
    <x v="15"/>
  </r>
  <r>
    <x v="953"/>
    <d v="2024-09-23T00:00:00"/>
    <x v="0"/>
    <n v="40"/>
    <x v="1"/>
    <n v="0"/>
    <n v="2"/>
    <x v="0"/>
    <n v="3634"/>
    <n v="0"/>
    <n v="11"/>
    <x v="0"/>
    <x v="0"/>
    <s v="Yes"/>
    <x v="0"/>
    <x v="0"/>
    <x v="0"/>
    <n v="73.849999999999994"/>
    <n v="1420.59"/>
    <s v="Other"/>
    <x v="12"/>
  </r>
  <r>
    <x v="954"/>
    <d v="2020-10-21T00:00:00"/>
    <x v="0"/>
    <n v="34"/>
    <x v="1"/>
    <n v="0"/>
    <n v="2"/>
    <x v="0"/>
    <n v="5411"/>
    <n v="0"/>
    <n v="58"/>
    <x v="4"/>
    <x v="0"/>
    <s v="Yes"/>
    <x v="0"/>
    <x v="3"/>
    <x v="0"/>
    <n v="104.65"/>
    <n v="8645.7199999999993"/>
    <s v="Dissatisfaction"/>
    <x v="7"/>
  </r>
  <r>
    <x v="955"/>
    <d v="2025-01-23T00:00:00"/>
    <x v="0"/>
    <n v="22"/>
    <x v="1"/>
    <n v="0"/>
    <n v="2"/>
    <x v="0"/>
    <n v="3780"/>
    <n v="0"/>
    <n v="7"/>
    <x v="2"/>
    <x v="0"/>
    <s v="Yes"/>
    <x v="0"/>
    <x v="0"/>
    <x v="0"/>
    <n v="86.8"/>
    <n v="834.62"/>
    <s v="Competitor"/>
    <x v="6"/>
  </r>
  <r>
    <x v="956"/>
    <d v="2022-07-10T00:00:00"/>
    <x v="1"/>
    <n v="80"/>
    <x v="0"/>
    <n v="1"/>
    <n v="2"/>
    <x v="0"/>
    <n v="2793"/>
    <n v="1"/>
    <n v="37"/>
    <x v="1"/>
    <x v="0"/>
    <s v="Yes"/>
    <x v="0"/>
    <x v="0"/>
    <x v="0"/>
    <n v="76.5"/>
    <n v="3102.36"/>
    <s v="Price"/>
    <x v="14"/>
  </r>
  <r>
    <x v="957"/>
    <d v="2025-07-23T00:00:00"/>
    <x v="1"/>
    <n v="80"/>
    <x v="1"/>
    <n v="0"/>
    <n v="2"/>
    <x v="0"/>
    <n v="4902"/>
    <n v="0"/>
    <n v="1"/>
    <x v="2"/>
    <x v="0"/>
    <s v="Yes"/>
    <x v="0"/>
    <x v="0"/>
    <x v="0"/>
    <n v="75.3"/>
    <n v="130.38999999999999"/>
    <s v="Dissatisfaction"/>
    <x v="13"/>
  </r>
  <r>
    <x v="958"/>
    <d v="2024-09-17T00:00:00"/>
    <x v="1"/>
    <n v="78"/>
    <x v="1"/>
    <n v="0"/>
    <n v="2"/>
    <x v="0"/>
    <n v="5118"/>
    <n v="0"/>
    <n v="11"/>
    <x v="0"/>
    <x v="0"/>
    <s v="Yes"/>
    <x v="0"/>
    <x v="0"/>
    <x v="2"/>
    <n v="84.8"/>
    <n v="951.95"/>
    <s v="Price"/>
    <x v="14"/>
  </r>
  <r>
    <x v="959"/>
    <d v="2025-07-16T00:00:00"/>
    <x v="1"/>
    <n v="76"/>
    <x v="0"/>
    <n v="0"/>
    <n v="2"/>
    <x v="0"/>
    <n v="5948"/>
    <n v="1"/>
    <n v="1"/>
    <x v="0"/>
    <x v="0"/>
    <s v="Yes"/>
    <x v="0"/>
    <x v="0"/>
    <x v="0"/>
    <n v="69.55"/>
    <n v="82.01"/>
    <s v="Dissatisfaction"/>
    <x v="13"/>
  </r>
  <r>
    <x v="960"/>
    <d v="2023-11-08T00:00:00"/>
    <x v="0"/>
    <n v="76"/>
    <x v="0"/>
    <n v="0"/>
    <n v="2"/>
    <x v="0"/>
    <n v="3853"/>
    <n v="1"/>
    <n v="21"/>
    <x v="3"/>
    <x v="0"/>
    <s v="Yes"/>
    <x v="0"/>
    <x v="0"/>
    <x v="0"/>
    <n v="69.099999999999994"/>
    <n v="1889.29"/>
    <s v="Attitude"/>
    <x v="3"/>
  </r>
  <r>
    <x v="961"/>
    <d v="2025-06-23T00:00:00"/>
    <x v="1"/>
    <n v="19"/>
    <x v="1"/>
    <n v="2"/>
    <n v="2"/>
    <x v="0"/>
    <n v="2701"/>
    <n v="0"/>
    <n v="2"/>
    <x v="0"/>
    <x v="0"/>
    <s v="Yes"/>
    <x v="0"/>
    <x v="0"/>
    <x v="0"/>
    <n v="70.7"/>
    <n v="169.89"/>
    <s v="Other"/>
    <x v="12"/>
  </r>
  <r>
    <x v="962"/>
    <d v="2025-04-08T00:00:00"/>
    <x v="1"/>
    <n v="39"/>
    <x v="1"/>
    <n v="2"/>
    <n v="2"/>
    <x v="0"/>
    <n v="2227"/>
    <n v="0"/>
    <n v="4"/>
    <x v="0"/>
    <x v="0"/>
    <s v="Yes"/>
    <x v="0"/>
    <x v="0"/>
    <x v="0"/>
    <n v="70.150000000000006"/>
    <n v="364.26"/>
    <s v="Other"/>
    <x v="2"/>
  </r>
  <r>
    <x v="963"/>
    <d v="2020-12-02T00:00:00"/>
    <x v="0"/>
    <n v="50"/>
    <x v="0"/>
    <n v="0"/>
    <n v="2"/>
    <x v="0"/>
    <n v="5170"/>
    <n v="2"/>
    <n v="56"/>
    <x v="0"/>
    <x v="0"/>
    <s v="Yes"/>
    <x v="0"/>
    <x v="3"/>
    <x v="2"/>
    <n v="100.3"/>
    <n v="7178.85"/>
    <s v="Competitor"/>
    <x v="9"/>
  </r>
  <r>
    <x v="964"/>
    <d v="2020-08-05T00:00:00"/>
    <x v="1"/>
    <n v="58"/>
    <x v="1"/>
    <n v="0"/>
    <n v="2"/>
    <x v="0"/>
    <n v="4941"/>
    <n v="0"/>
    <n v="60"/>
    <x v="4"/>
    <x v="2"/>
    <s v="Yes"/>
    <x v="3"/>
    <x v="0"/>
    <x v="0"/>
    <n v="50.8"/>
    <n v="3027.4"/>
    <s v="Competitor"/>
    <x v="9"/>
  </r>
  <r>
    <x v="965"/>
    <d v="2023-09-09T00:00:00"/>
    <x v="1"/>
    <n v="64"/>
    <x v="1"/>
    <n v="0"/>
    <n v="2"/>
    <x v="0"/>
    <n v="4650"/>
    <n v="0"/>
    <n v="23"/>
    <x v="0"/>
    <x v="0"/>
    <s v="Yes"/>
    <x v="0"/>
    <x v="0"/>
    <x v="0"/>
    <n v="90.05"/>
    <n v="2224.0700000000002"/>
    <s v="Competitor"/>
    <x v="8"/>
  </r>
  <r>
    <x v="966"/>
    <d v="2023-08-05T00:00:00"/>
    <x v="0"/>
    <n v="40"/>
    <x v="1"/>
    <n v="0"/>
    <n v="2"/>
    <x v="0"/>
    <n v="5927"/>
    <n v="0"/>
    <n v="24"/>
    <x v="0"/>
    <x v="0"/>
    <s v="Yes"/>
    <x v="0"/>
    <x v="0"/>
    <x v="2"/>
    <n v="90.55"/>
    <n v="3144.87"/>
    <s v="Other"/>
    <x v="2"/>
  </r>
  <r>
    <x v="967"/>
    <d v="2025-07-05T00:00:00"/>
    <x v="1"/>
    <n v="63"/>
    <x v="1"/>
    <n v="0"/>
    <n v="2"/>
    <x v="0"/>
    <n v="5613"/>
    <n v="0"/>
    <n v="1"/>
    <x v="0"/>
    <x v="0"/>
    <s v="Yes"/>
    <x v="3"/>
    <x v="0"/>
    <x v="0"/>
    <n v="76.349999999999994"/>
    <n v="83.61"/>
    <s v="Attitude"/>
    <x v="3"/>
  </r>
  <r>
    <x v="968"/>
    <d v="2025-03-10T00:00:00"/>
    <x v="0"/>
    <n v="30"/>
    <x v="1"/>
    <n v="0"/>
    <n v="2"/>
    <x v="0"/>
    <n v="5824"/>
    <n v="0"/>
    <n v="5"/>
    <x v="0"/>
    <x v="2"/>
    <s v="Yes"/>
    <x v="3"/>
    <x v="0"/>
    <x v="3"/>
    <n v="43.25"/>
    <n v="219"/>
    <s v="Dissatisfaction"/>
    <x v="13"/>
  </r>
  <r>
    <x v="969"/>
    <d v="2025-07-16T00:00:00"/>
    <x v="1"/>
    <n v="32"/>
    <x v="1"/>
    <n v="0"/>
    <n v="2"/>
    <x v="0"/>
    <n v="2168"/>
    <n v="0"/>
    <n v="1"/>
    <x v="0"/>
    <x v="0"/>
    <s v="Yes"/>
    <x v="3"/>
    <x v="0"/>
    <x v="2"/>
    <n v="45.4"/>
    <n v="83.71"/>
    <s v="Dissatisfaction"/>
    <x v="13"/>
  </r>
  <r>
    <x v="970"/>
    <d v="2025-07-21T00:00:00"/>
    <x v="0"/>
    <n v="21"/>
    <x v="1"/>
    <n v="0"/>
    <n v="2"/>
    <x v="0"/>
    <n v="3162"/>
    <n v="0"/>
    <n v="1"/>
    <x v="0"/>
    <x v="0"/>
    <s v="No"/>
    <x v="1"/>
    <x v="0"/>
    <x v="3"/>
    <n v="24.05"/>
    <n v="44.31"/>
    <s v="Price"/>
    <x v="4"/>
  </r>
  <r>
    <x v="971"/>
    <d v="2021-07-25T00:00:00"/>
    <x v="0"/>
    <n v="57"/>
    <x v="0"/>
    <n v="0"/>
    <n v="2"/>
    <x v="0"/>
    <n v="5375"/>
    <n v="2"/>
    <n v="49"/>
    <x v="0"/>
    <x v="2"/>
    <s v="Yes"/>
    <x v="2"/>
    <x v="3"/>
    <x v="0"/>
    <n v="51.8"/>
    <n v="2591.25"/>
    <s v="Other"/>
    <x v="12"/>
  </r>
  <r>
    <x v="972"/>
    <d v="2021-02-06T00:00:00"/>
    <x v="1"/>
    <n v="75"/>
    <x v="0"/>
    <n v="0"/>
    <n v="2"/>
    <x v="0"/>
    <n v="6405"/>
    <n v="0"/>
    <n v="54"/>
    <x v="4"/>
    <x v="0"/>
    <s v="Yes"/>
    <x v="0"/>
    <x v="3"/>
    <x v="2"/>
    <n v="101.5"/>
    <n v="7181.56"/>
    <s v="Price"/>
    <x v="10"/>
  </r>
  <r>
    <x v="973"/>
    <d v="2024-02-08T00:00:00"/>
    <x v="1"/>
    <n v="68"/>
    <x v="0"/>
    <n v="0"/>
    <n v="2"/>
    <x v="0"/>
    <n v="5857"/>
    <n v="1"/>
    <n v="18"/>
    <x v="0"/>
    <x v="0"/>
    <s v="Yes"/>
    <x v="0"/>
    <x v="0"/>
    <x v="0"/>
    <n v="99.75"/>
    <n v="2291.11"/>
    <s v="Attitude"/>
    <x v="3"/>
  </r>
  <r>
    <x v="974"/>
    <d v="2025-02-01T00:00:00"/>
    <x v="1"/>
    <n v="53"/>
    <x v="1"/>
    <n v="0"/>
    <n v="2"/>
    <x v="0"/>
    <n v="2266"/>
    <n v="0"/>
    <n v="6"/>
    <x v="0"/>
    <x v="0"/>
    <s v="Yes"/>
    <x v="0"/>
    <x v="0"/>
    <x v="0"/>
    <n v="91.1"/>
    <n v="526.16"/>
    <s v="Price"/>
    <x v="17"/>
  </r>
  <r>
    <x v="975"/>
    <d v="2024-07-14T00:00:00"/>
    <x v="1"/>
    <n v="25"/>
    <x v="1"/>
    <n v="0"/>
    <n v="2"/>
    <x v="0"/>
    <n v="2189"/>
    <n v="0"/>
    <n v="13"/>
    <x v="3"/>
    <x v="0"/>
    <s v="Yes"/>
    <x v="0"/>
    <x v="0"/>
    <x v="3"/>
    <n v="75"/>
    <n v="1077.8399999999999"/>
    <s v="Competitor"/>
    <x v="8"/>
  </r>
  <r>
    <x v="976"/>
    <d v="2025-01-10T00:00:00"/>
    <x v="1"/>
    <n v="36"/>
    <x v="1"/>
    <n v="0"/>
    <n v="2"/>
    <x v="0"/>
    <n v="4414"/>
    <n v="0"/>
    <n v="7"/>
    <x v="0"/>
    <x v="2"/>
    <s v="Yes"/>
    <x v="2"/>
    <x v="0"/>
    <x v="2"/>
    <n v="40.1"/>
    <n v="293.3"/>
    <s v="Attitude"/>
    <x v="1"/>
  </r>
  <r>
    <x v="977"/>
    <d v="2022-12-11T00:00:00"/>
    <x v="1"/>
    <n v="44"/>
    <x v="1"/>
    <n v="0"/>
    <n v="2"/>
    <x v="0"/>
    <n v="3553"/>
    <n v="0"/>
    <n v="32"/>
    <x v="0"/>
    <x v="0"/>
    <s v="Yes"/>
    <x v="0"/>
    <x v="3"/>
    <x v="0"/>
    <n v="84.05"/>
    <n v="4070.17"/>
    <s v="Other"/>
    <x v="12"/>
  </r>
  <r>
    <x v="978"/>
    <d v="2022-05-25T00:00:00"/>
    <x v="1"/>
    <n v="35"/>
    <x v="0"/>
    <n v="0"/>
    <n v="2"/>
    <x v="0"/>
    <n v="2371"/>
    <n v="1"/>
    <n v="39"/>
    <x v="0"/>
    <x v="0"/>
    <s v="Yes"/>
    <x v="0"/>
    <x v="3"/>
    <x v="2"/>
    <n v="104.7"/>
    <n v="4505.74"/>
    <s v="Competitor"/>
    <x v="6"/>
  </r>
  <r>
    <x v="979"/>
    <d v="2025-07-09T00:00:00"/>
    <x v="1"/>
    <n v="20"/>
    <x v="1"/>
    <n v="0"/>
    <n v="2"/>
    <x v="0"/>
    <n v="4535"/>
    <n v="0"/>
    <n v="1"/>
    <x v="0"/>
    <x v="0"/>
    <s v="Yes"/>
    <x v="3"/>
    <x v="0"/>
    <x v="0"/>
    <n v="50.8"/>
    <n v="73.62"/>
    <s v="Competitor"/>
    <x v="6"/>
  </r>
  <r>
    <x v="980"/>
    <d v="2024-03-05T00:00:00"/>
    <x v="1"/>
    <n v="31"/>
    <x v="0"/>
    <n v="0"/>
    <n v="2"/>
    <x v="0"/>
    <n v="4041"/>
    <n v="7"/>
    <n v="17"/>
    <x v="0"/>
    <x v="0"/>
    <s v="Yes"/>
    <x v="0"/>
    <x v="0"/>
    <x v="0"/>
    <n v="88.25"/>
    <n v="1765.12"/>
    <s v="Other"/>
    <x v="18"/>
  </r>
  <r>
    <x v="981"/>
    <d v="2022-12-21T00:00:00"/>
    <x v="0"/>
    <n v="76"/>
    <x v="0"/>
    <n v="0"/>
    <n v="2"/>
    <x v="0"/>
    <n v="4105"/>
    <n v="2"/>
    <n v="32"/>
    <x v="1"/>
    <x v="0"/>
    <s v="Yes"/>
    <x v="0"/>
    <x v="0"/>
    <x v="0"/>
    <n v="74.900000000000006"/>
    <n v="3818.23"/>
    <s v="Attitude"/>
    <x v="3"/>
  </r>
  <r>
    <x v="982"/>
    <d v="2024-08-20T00:00:00"/>
    <x v="0"/>
    <n v="77"/>
    <x v="0"/>
    <n v="0"/>
    <n v="2"/>
    <x v="0"/>
    <n v="5374"/>
    <n v="1"/>
    <n v="12"/>
    <x v="3"/>
    <x v="0"/>
    <s v="Yes"/>
    <x v="0"/>
    <x v="0"/>
    <x v="0"/>
    <n v="80.45"/>
    <n v="1033.8399999999999"/>
    <s v="Competitor"/>
    <x v="6"/>
  </r>
  <r>
    <x v="983"/>
    <d v="2025-07-04T00:00:00"/>
    <x v="0"/>
    <n v="65"/>
    <x v="0"/>
    <n v="0"/>
    <n v="2"/>
    <x v="0"/>
    <n v="3022"/>
    <n v="1"/>
    <n v="1"/>
    <x v="2"/>
    <x v="0"/>
    <s v="Yes"/>
    <x v="0"/>
    <x v="0"/>
    <x v="2"/>
    <n v="70.849999999999994"/>
    <n v="120.45"/>
    <s v="Price"/>
    <x v="17"/>
  </r>
  <r>
    <x v="984"/>
    <d v="2022-01-22T00:00:00"/>
    <x v="1"/>
    <n v="74"/>
    <x v="0"/>
    <n v="0"/>
    <n v="2"/>
    <x v="0"/>
    <n v="5863"/>
    <n v="7"/>
    <n v="43"/>
    <x v="4"/>
    <x v="0"/>
    <s v="Yes"/>
    <x v="0"/>
    <x v="3"/>
    <x v="2"/>
    <n v="109.55"/>
    <n v="5206.5"/>
    <s v="Dissatisfaction"/>
    <x v="15"/>
  </r>
  <r>
    <x v="985"/>
    <d v="2025-04-06T00:00:00"/>
    <x v="0"/>
    <n v="76"/>
    <x v="0"/>
    <n v="0"/>
    <n v="2"/>
    <x v="0"/>
    <n v="3716"/>
    <n v="1"/>
    <n v="4"/>
    <x v="0"/>
    <x v="0"/>
    <s v="Yes"/>
    <x v="0"/>
    <x v="0"/>
    <x v="0"/>
    <n v="74.95"/>
    <n v="421.14"/>
    <s v="Competitor"/>
    <x v="9"/>
  </r>
  <r>
    <x v="986"/>
    <d v="2021-01-06T00:00:00"/>
    <x v="0"/>
    <n v="73"/>
    <x v="1"/>
    <n v="0"/>
    <n v="2"/>
    <x v="0"/>
    <n v="5543"/>
    <n v="0"/>
    <n v="55"/>
    <x v="4"/>
    <x v="0"/>
    <s v="Yes"/>
    <x v="0"/>
    <x v="0"/>
    <x v="0"/>
    <n v="98.8"/>
    <n v="6108.9"/>
    <s v="Price"/>
    <x v="4"/>
  </r>
  <r>
    <x v="987"/>
    <d v="2025-07-18T00:00:00"/>
    <x v="0"/>
    <n v="30"/>
    <x v="1"/>
    <n v="0"/>
    <n v="2"/>
    <x v="0"/>
    <n v="3338"/>
    <n v="0"/>
    <n v="1"/>
    <x v="2"/>
    <x v="0"/>
    <s v="Yes"/>
    <x v="0"/>
    <x v="0"/>
    <x v="2"/>
    <n v="70.599999999999994"/>
    <n v="115.19"/>
    <s v="Attitude"/>
    <x v="3"/>
  </r>
  <r>
    <x v="988"/>
    <d v="2025-03-03T00:00:00"/>
    <x v="0"/>
    <n v="30"/>
    <x v="1"/>
    <n v="0"/>
    <n v="2"/>
    <x v="0"/>
    <n v="5715"/>
    <n v="0"/>
    <n v="5"/>
    <x v="2"/>
    <x v="0"/>
    <s v="Yes"/>
    <x v="0"/>
    <x v="0"/>
    <x v="0"/>
    <n v="80.599999999999994"/>
    <n v="448.01"/>
    <s v="Competitor"/>
    <x v="6"/>
  </r>
  <r>
    <x v="989"/>
    <d v="2025-07-20T00:00:00"/>
    <x v="1"/>
    <n v="34"/>
    <x v="1"/>
    <n v="0"/>
    <n v="2"/>
    <x v="0"/>
    <n v="2502"/>
    <n v="0"/>
    <n v="1"/>
    <x v="2"/>
    <x v="0"/>
    <s v="Yes"/>
    <x v="0"/>
    <x v="0"/>
    <x v="0"/>
    <n v="80.25"/>
    <n v="113.17"/>
    <s v="Other"/>
    <x v="12"/>
  </r>
  <r>
    <x v="990"/>
    <d v="2025-04-23T00:00:00"/>
    <x v="0"/>
    <n v="39"/>
    <x v="1"/>
    <n v="0"/>
    <n v="2"/>
    <x v="0"/>
    <n v="3633"/>
    <n v="0"/>
    <n v="4"/>
    <x v="0"/>
    <x v="0"/>
    <s v="Yes"/>
    <x v="2"/>
    <x v="0"/>
    <x v="0"/>
    <n v="74.400000000000006"/>
    <n v="415.26"/>
    <s v="Attitude"/>
    <x v="3"/>
  </r>
  <r>
    <x v="991"/>
    <d v="2025-07-17T00:00:00"/>
    <x v="1"/>
    <n v="23"/>
    <x v="1"/>
    <n v="0"/>
    <n v="2"/>
    <x v="0"/>
    <n v="4888"/>
    <n v="0"/>
    <n v="1"/>
    <x v="2"/>
    <x v="0"/>
    <s v="Yes"/>
    <x v="2"/>
    <x v="0"/>
    <x v="2"/>
    <n v="45.95"/>
    <n v="51.07"/>
    <s v="Attitude"/>
    <x v="3"/>
  </r>
  <r>
    <x v="992"/>
    <d v="2025-07-02T00:00:00"/>
    <x v="0"/>
    <n v="38"/>
    <x v="1"/>
    <n v="0"/>
    <n v="2"/>
    <x v="0"/>
    <n v="2699"/>
    <n v="0"/>
    <n v="1"/>
    <x v="0"/>
    <x v="0"/>
    <s v="Yes"/>
    <x v="0"/>
    <x v="0"/>
    <x v="0"/>
    <n v="70.05"/>
    <n v="97.94"/>
    <s v="Attitude"/>
    <x v="3"/>
  </r>
  <r>
    <x v="993"/>
    <d v="2024-05-10T00:00:00"/>
    <x v="1"/>
    <n v="54"/>
    <x v="1"/>
    <n v="0"/>
    <n v="2"/>
    <x v="0"/>
    <n v="2428"/>
    <n v="0"/>
    <n v="15"/>
    <x v="3"/>
    <x v="0"/>
    <s v="No"/>
    <x v="1"/>
    <x v="0"/>
    <x v="0"/>
    <n v="19.75"/>
    <n v="894.9"/>
    <s v="Other"/>
    <x v="12"/>
  </r>
  <r>
    <x v="994"/>
    <d v="2025-05-03T00:00:00"/>
    <x v="0"/>
    <n v="36"/>
    <x v="1"/>
    <n v="0"/>
    <n v="2"/>
    <x v="0"/>
    <n v="3503"/>
    <n v="0"/>
    <n v="3"/>
    <x v="0"/>
    <x v="2"/>
    <s v="Yes"/>
    <x v="2"/>
    <x v="0"/>
    <x v="0"/>
    <n v="24.75"/>
    <n v="66.95"/>
    <s v="Competitor"/>
    <x v="8"/>
  </r>
  <r>
    <x v="995"/>
    <d v="2025-07-01T00:00:00"/>
    <x v="0"/>
    <n v="43"/>
    <x v="1"/>
    <n v="0"/>
    <n v="2"/>
    <x v="0"/>
    <n v="5717"/>
    <n v="0"/>
    <n v="1"/>
    <x v="2"/>
    <x v="0"/>
    <s v="No"/>
    <x v="1"/>
    <x v="0"/>
    <x v="3"/>
    <n v="19.649999999999999"/>
    <n v="36.9"/>
    <s v="Dissatisfaction"/>
    <x v="7"/>
  </r>
  <r>
    <x v="996"/>
    <d v="2024-10-11T00:00:00"/>
    <x v="0"/>
    <n v="54"/>
    <x v="1"/>
    <n v="0"/>
    <n v="2"/>
    <x v="0"/>
    <n v="4922"/>
    <n v="0"/>
    <n v="10"/>
    <x v="3"/>
    <x v="0"/>
    <s v="Yes"/>
    <x v="0"/>
    <x v="0"/>
    <x v="0"/>
    <n v="95.2"/>
    <n v="1286.7"/>
    <s v="Competitor"/>
    <x v="9"/>
  </r>
  <r>
    <x v="997"/>
    <d v="2024-04-19T00:00:00"/>
    <x v="1"/>
    <n v="21"/>
    <x v="1"/>
    <n v="0"/>
    <n v="2"/>
    <x v="0"/>
    <n v="4254"/>
    <n v="0"/>
    <n v="16"/>
    <x v="0"/>
    <x v="0"/>
    <s v="Yes"/>
    <x v="2"/>
    <x v="0"/>
    <x v="0"/>
    <n v="50.15"/>
    <n v="990.41"/>
    <s v="Competitor"/>
    <x v="8"/>
  </r>
  <r>
    <x v="998"/>
    <d v="2025-05-15T00:00:00"/>
    <x v="1"/>
    <n v="73"/>
    <x v="1"/>
    <n v="0"/>
    <n v="2"/>
    <x v="0"/>
    <n v="3561"/>
    <n v="0"/>
    <n v="3"/>
    <x v="0"/>
    <x v="0"/>
    <s v="Yes"/>
    <x v="0"/>
    <x v="0"/>
    <x v="0"/>
    <n v="86.85"/>
    <n v="276.08999999999997"/>
    <s v="Attitude"/>
    <x v="1"/>
  </r>
  <r>
    <x v="999"/>
    <d v="2021-07-17T00:00:00"/>
    <x v="1"/>
    <n v="76"/>
    <x v="1"/>
    <n v="0"/>
    <n v="2"/>
    <x v="0"/>
    <n v="5651"/>
    <n v="0"/>
    <n v="49"/>
    <x v="4"/>
    <x v="0"/>
    <s v="Yes"/>
    <x v="0"/>
    <x v="0"/>
    <x v="2"/>
    <n v="90.85"/>
    <n v="6714.97"/>
    <s v="Attitude"/>
    <x v="3"/>
  </r>
  <r>
    <x v="1000"/>
    <d v="2025-07-07T00:00:00"/>
    <x v="0"/>
    <n v="35"/>
    <x v="1"/>
    <n v="0"/>
    <n v="2"/>
    <x v="0"/>
    <n v="4103"/>
    <n v="0"/>
    <n v="1"/>
    <x v="2"/>
    <x v="0"/>
    <s v="No"/>
    <x v="1"/>
    <x v="0"/>
    <x v="2"/>
    <n v="20.149999999999999"/>
    <n v="60.66"/>
    <s v="Price"/>
    <x v="17"/>
  </r>
  <r>
    <x v="1001"/>
    <d v="2020-09-11T00:00:00"/>
    <x v="0"/>
    <n v="23"/>
    <x v="0"/>
    <n v="0"/>
    <n v="2"/>
    <x v="0"/>
    <n v="4324"/>
    <n v="1"/>
    <n v="59"/>
    <x v="4"/>
    <x v="2"/>
    <s v="Yes"/>
    <x v="2"/>
    <x v="0"/>
    <x v="0"/>
    <n v="41.05"/>
    <n v="2452.6999999999998"/>
    <s v="Competitor"/>
    <x v="8"/>
  </r>
  <r>
    <x v="1002"/>
    <d v="2024-10-03T00:00:00"/>
    <x v="0"/>
    <n v="63"/>
    <x v="0"/>
    <n v="0"/>
    <n v="2"/>
    <x v="0"/>
    <n v="5146"/>
    <n v="1"/>
    <n v="10"/>
    <x v="0"/>
    <x v="0"/>
    <s v="Yes"/>
    <x v="3"/>
    <x v="0"/>
    <x v="0"/>
    <n v="85.6"/>
    <n v="1114.8499999999999"/>
    <s v="Competitor"/>
    <x v="9"/>
  </r>
  <r>
    <x v="1003"/>
    <d v="2022-06-24T00:00:00"/>
    <x v="1"/>
    <n v="26"/>
    <x v="1"/>
    <n v="0"/>
    <n v="2"/>
    <x v="0"/>
    <n v="2885"/>
    <n v="0"/>
    <n v="38"/>
    <x v="0"/>
    <x v="0"/>
    <s v="Yes"/>
    <x v="0"/>
    <x v="0"/>
    <x v="2"/>
    <n v="84.25"/>
    <n v="3935.58"/>
    <s v="Attitude"/>
    <x v="3"/>
  </r>
  <r>
    <x v="1004"/>
    <d v="2024-06-14T00:00:00"/>
    <x v="1"/>
    <n v="64"/>
    <x v="0"/>
    <n v="0"/>
    <n v="2"/>
    <x v="0"/>
    <n v="5148"/>
    <n v="1"/>
    <n v="14"/>
    <x v="3"/>
    <x v="0"/>
    <s v="Yes"/>
    <x v="0"/>
    <x v="0"/>
    <x v="0"/>
    <n v="90.9"/>
    <n v="1449.96"/>
    <s v="Competitor"/>
    <x v="6"/>
  </r>
  <r>
    <x v="1005"/>
    <d v="2025-07-02T00:00:00"/>
    <x v="1"/>
    <n v="55"/>
    <x v="0"/>
    <n v="1"/>
    <n v="2"/>
    <x v="0"/>
    <n v="4277"/>
    <n v="1"/>
    <n v="1"/>
    <x v="2"/>
    <x v="0"/>
    <s v="No"/>
    <x v="1"/>
    <x v="0"/>
    <x v="2"/>
    <n v="20.149999999999999"/>
    <n v="23.24"/>
    <s v="Price"/>
    <x v="17"/>
  </r>
  <r>
    <x v="1006"/>
    <d v="2025-07-11T00:00:00"/>
    <x v="1"/>
    <n v="80"/>
    <x v="1"/>
    <n v="0"/>
    <n v="2"/>
    <x v="0"/>
    <n v="2825"/>
    <n v="0"/>
    <n v="1"/>
    <x v="0"/>
    <x v="0"/>
    <s v="Yes"/>
    <x v="0"/>
    <x v="0"/>
    <x v="0"/>
    <n v="70.150000000000006"/>
    <n v="118.12"/>
    <s v="Competitor"/>
    <x v="6"/>
  </r>
  <r>
    <x v="1007"/>
    <d v="2025-07-10T00:00:00"/>
    <x v="1"/>
    <n v="70"/>
    <x v="1"/>
    <n v="0"/>
    <n v="2"/>
    <x v="0"/>
    <n v="4684"/>
    <n v="0"/>
    <n v="1"/>
    <x v="2"/>
    <x v="0"/>
    <s v="Yes"/>
    <x v="0"/>
    <x v="0"/>
    <x v="0"/>
    <n v="74.2"/>
    <n v="123.15"/>
    <s v="Price"/>
    <x v="4"/>
  </r>
  <r>
    <x v="1008"/>
    <d v="2024-11-08T00:00:00"/>
    <x v="1"/>
    <n v="79"/>
    <x v="1"/>
    <n v="0"/>
    <n v="2"/>
    <x v="0"/>
    <n v="5242"/>
    <n v="0"/>
    <n v="9"/>
    <x v="0"/>
    <x v="0"/>
    <s v="Yes"/>
    <x v="0"/>
    <x v="0"/>
    <x v="0"/>
    <n v="80.849999999999994"/>
    <n v="1141.71"/>
    <s v="Attitude"/>
    <x v="3"/>
  </r>
  <r>
    <x v="1009"/>
    <d v="2024-09-03T00:00:00"/>
    <x v="1"/>
    <n v="67"/>
    <x v="1"/>
    <n v="0"/>
    <n v="2"/>
    <x v="0"/>
    <n v="4074"/>
    <n v="0"/>
    <n v="11"/>
    <x v="0"/>
    <x v="0"/>
    <s v="Yes"/>
    <x v="0"/>
    <x v="0"/>
    <x v="0"/>
    <n v="95.15"/>
    <n v="1037.47"/>
    <s v="Price"/>
    <x v="14"/>
  </r>
  <r>
    <x v="1010"/>
    <d v="2025-05-09T00:00:00"/>
    <x v="0"/>
    <n v="71"/>
    <x v="0"/>
    <n v="0"/>
    <n v="2"/>
    <x v="0"/>
    <n v="2715"/>
    <n v="1"/>
    <n v="3"/>
    <x v="0"/>
    <x v="0"/>
    <s v="Yes"/>
    <x v="0"/>
    <x v="0"/>
    <x v="0"/>
    <n v="105.9"/>
    <n v="458.55"/>
    <s v="Attitude"/>
    <x v="1"/>
  </r>
  <r>
    <x v="1011"/>
    <d v="2025-07-12T00:00:00"/>
    <x v="1"/>
    <n v="51"/>
    <x v="1"/>
    <n v="0"/>
    <n v="2"/>
    <x v="0"/>
    <n v="2041"/>
    <n v="0"/>
    <n v="1"/>
    <x v="0"/>
    <x v="0"/>
    <s v="Yes"/>
    <x v="3"/>
    <x v="0"/>
    <x v="0"/>
    <n v="49.95"/>
    <n v="93.44"/>
    <s v="Competitor"/>
    <x v="0"/>
  </r>
  <r>
    <x v="1012"/>
    <d v="2024-06-08T00:00:00"/>
    <x v="1"/>
    <n v="42"/>
    <x v="1"/>
    <n v="0"/>
    <n v="2"/>
    <x v="0"/>
    <n v="4995"/>
    <n v="0"/>
    <n v="14"/>
    <x v="3"/>
    <x v="0"/>
    <s v="Yes"/>
    <x v="3"/>
    <x v="0"/>
    <x v="0"/>
    <n v="75.349999999999994"/>
    <n v="1288.31"/>
    <s v="Attitude"/>
    <x v="1"/>
  </r>
  <r>
    <x v="1013"/>
    <d v="2023-06-03T00:00:00"/>
    <x v="1"/>
    <n v="35"/>
    <x v="0"/>
    <n v="0"/>
    <n v="2"/>
    <x v="0"/>
    <n v="2039"/>
    <n v="1"/>
    <n v="26"/>
    <x v="0"/>
    <x v="0"/>
    <s v="Yes"/>
    <x v="2"/>
    <x v="0"/>
    <x v="0"/>
    <n v="60.05"/>
    <n v="2196.73"/>
    <s v="Other"/>
    <x v="2"/>
  </r>
  <r>
    <x v="1014"/>
    <d v="2025-07-17T00:00:00"/>
    <x v="0"/>
    <n v="50"/>
    <x v="1"/>
    <n v="0"/>
    <n v="2"/>
    <x v="0"/>
    <n v="4017"/>
    <n v="0"/>
    <n v="1"/>
    <x v="0"/>
    <x v="0"/>
    <s v="Yes"/>
    <x v="3"/>
    <x v="0"/>
    <x v="0"/>
    <n v="59.85"/>
    <n v="81.900000000000006"/>
    <s v="Attitude"/>
    <x v="3"/>
  </r>
  <r>
    <x v="1015"/>
    <d v="2024-01-22T00:00:00"/>
    <x v="0"/>
    <n v="56"/>
    <x v="0"/>
    <n v="0"/>
    <n v="2"/>
    <x v="0"/>
    <n v="2608"/>
    <n v="1"/>
    <n v="19"/>
    <x v="0"/>
    <x v="0"/>
    <s v="Yes"/>
    <x v="0"/>
    <x v="3"/>
    <x v="0"/>
    <n v="100"/>
    <n v="2723.7"/>
    <s v="Competitor"/>
    <x v="9"/>
  </r>
  <r>
    <x v="1016"/>
    <d v="2025-02-11T00:00:00"/>
    <x v="1"/>
    <n v="42"/>
    <x v="1"/>
    <n v="0"/>
    <n v="2"/>
    <x v="0"/>
    <n v="5617"/>
    <n v="0"/>
    <n v="6"/>
    <x v="2"/>
    <x v="0"/>
    <s v="Yes"/>
    <x v="0"/>
    <x v="0"/>
    <x v="0"/>
    <n v="93.55"/>
    <n v="799.2"/>
    <s v="Other"/>
    <x v="12"/>
  </r>
  <r>
    <x v="1017"/>
    <d v="2025-05-23T00:00:00"/>
    <x v="0"/>
    <n v="39"/>
    <x v="1"/>
    <n v="0"/>
    <n v="2"/>
    <x v="0"/>
    <n v="3567"/>
    <n v="0"/>
    <n v="3"/>
    <x v="0"/>
    <x v="0"/>
    <s v="Yes"/>
    <x v="0"/>
    <x v="0"/>
    <x v="0"/>
    <n v="78.5"/>
    <n v="337.69"/>
    <s v="Price"/>
    <x v="17"/>
  </r>
  <r>
    <x v="1018"/>
    <d v="2022-06-21T00:00:00"/>
    <x v="0"/>
    <n v="25"/>
    <x v="0"/>
    <n v="0"/>
    <n v="2"/>
    <x v="0"/>
    <n v="3498"/>
    <n v="1"/>
    <n v="38"/>
    <x v="0"/>
    <x v="0"/>
    <s v="Yes"/>
    <x v="0"/>
    <x v="0"/>
    <x v="0"/>
    <n v="94.65"/>
    <n v="5512.9"/>
    <s v="Other"/>
    <x v="2"/>
  </r>
  <r>
    <x v="1019"/>
    <d v="2025-06-24T00:00:00"/>
    <x v="0"/>
    <n v="58"/>
    <x v="1"/>
    <n v="0"/>
    <n v="2"/>
    <x v="0"/>
    <n v="2299"/>
    <n v="0"/>
    <n v="2"/>
    <x v="0"/>
    <x v="0"/>
    <s v="Yes"/>
    <x v="0"/>
    <x v="0"/>
    <x v="0"/>
    <n v="67.75"/>
    <n v="140.15"/>
    <s v="Other"/>
    <x v="2"/>
  </r>
  <r>
    <x v="1020"/>
    <d v="2022-02-07T00:00:00"/>
    <x v="1"/>
    <n v="22"/>
    <x v="1"/>
    <n v="0"/>
    <n v="2"/>
    <x v="0"/>
    <n v="2774"/>
    <n v="0"/>
    <n v="42"/>
    <x v="4"/>
    <x v="0"/>
    <s v="Yes"/>
    <x v="2"/>
    <x v="3"/>
    <x v="2"/>
    <n v="73.900000000000006"/>
    <n v="3402.05"/>
    <s v="Price"/>
    <x v="4"/>
  </r>
  <r>
    <x v="1021"/>
    <d v="2022-11-25T00:00:00"/>
    <x v="1"/>
    <n v="76"/>
    <x v="0"/>
    <n v="0"/>
    <n v="2"/>
    <x v="0"/>
    <n v="3601"/>
    <n v="1"/>
    <n v="33"/>
    <x v="0"/>
    <x v="0"/>
    <s v="Yes"/>
    <x v="3"/>
    <x v="0"/>
    <x v="0"/>
    <n v="80.599999999999994"/>
    <n v="3751.77"/>
    <s v="Competitor"/>
    <x v="9"/>
  </r>
  <r>
    <x v="1022"/>
    <d v="2020-02-16T00:00:00"/>
    <x v="0"/>
    <n v="71"/>
    <x v="0"/>
    <n v="0"/>
    <n v="2"/>
    <x v="0"/>
    <n v="4512"/>
    <n v="6"/>
    <n v="66"/>
    <x v="0"/>
    <x v="0"/>
    <s v="Yes"/>
    <x v="0"/>
    <x v="0"/>
    <x v="2"/>
    <n v="100.05"/>
    <n v="10162"/>
    <s v="Price"/>
    <x v="14"/>
  </r>
  <r>
    <x v="1023"/>
    <d v="2025-02-22T00:00:00"/>
    <x v="0"/>
    <n v="76"/>
    <x v="0"/>
    <n v="0"/>
    <n v="2"/>
    <x v="0"/>
    <n v="5834"/>
    <n v="1"/>
    <n v="6"/>
    <x v="0"/>
    <x v="0"/>
    <s v="Yes"/>
    <x v="0"/>
    <x v="0"/>
    <x v="0"/>
    <n v="84.2"/>
    <n v="761.79"/>
    <s v="Dissatisfaction"/>
    <x v="15"/>
  </r>
  <r>
    <x v="1024"/>
    <d v="2025-06-20T00:00:00"/>
    <x v="0"/>
    <n v="49"/>
    <x v="0"/>
    <n v="0"/>
    <n v="2"/>
    <x v="0"/>
    <n v="3715"/>
    <n v="4"/>
    <n v="2"/>
    <x v="0"/>
    <x v="0"/>
    <s v="Yes"/>
    <x v="0"/>
    <x v="0"/>
    <x v="0"/>
    <n v="94.2"/>
    <n v="205.08"/>
    <s v="Other"/>
    <x v="2"/>
  </r>
  <r>
    <x v="1025"/>
    <d v="2025-07-02T00:00:00"/>
    <x v="1"/>
    <n v="30"/>
    <x v="1"/>
    <n v="0"/>
    <n v="2"/>
    <x v="0"/>
    <n v="2627"/>
    <n v="0"/>
    <n v="1"/>
    <x v="2"/>
    <x v="0"/>
    <s v="Yes"/>
    <x v="0"/>
    <x v="0"/>
    <x v="0"/>
    <n v="90.55"/>
    <n v="165.99"/>
    <s v="Competitor"/>
    <x v="6"/>
  </r>
  <r>
    <x v="1026"/>
    <d v="2025-04-18T00:00:00"/>
    <x v="0"/>
    <n v="28"/>
    <x v="1"/>
    <n v="0"/>
    <n v="2"/>
    <x v="0"/>
    <n v="5436"/>
    <n v="0"/>
    <n v="4"/>
    <x v="0"/>
    <x v="0"/>
    <s v="Yes"/>
    <x v="0"/>
    <x v="0"/>
    <x v="2"/>
    <n v="80.8"/>
    <n v="501.77"/>
    <s v="Competitor"/>
    <x v="8"/>
  </r>
  <r>
    <x v="1027"/>
    <d v="2025-06-11T00:00:00"/>
    <x v="1"/>
    <n v="50"/>
    <x v="1"/>
    <n v="0"/>
    <n v="2"/>
    <x v="0"/>
    <n v="4149"/>
    <n v="0"/>
    <n v="2"/>
    <x v="0"/>
    <x v="0"/>
    <s v="Yes"/>
    <x v="0"/>
    <x v="0"/>
    <x v="0"/>
    <n v="87.15"/>
    <n v="196.15"/>
    <s v="Other"/>
    <x v="2"/>
  </r>
  <r>
    <x v="1028"/>
    <d v="2025-03-18T00:00:00"/>
    <x v="0"/>
    <n v="55"/>
    <x v="0"/>
    <n v="0"/>
    <n v="2"/>
    <x v="0"/>
    <n v="3401"/>
    <n v="1"/>
    <n v="5"/>
    <x v="0"/>
    <x v="0"/>
    <s v="Yes"/>
    <x v="0"/>
    <x v="0"/>
    <x v="0"/>
    <n v="78.75"/>
    <n v="427.9"/>
    <s v="Other"/>
    <x v="2"/>
  </r>
  <r>
    <x v="1029"/>
    <d v="2025-07-22T00:00:00"/>
    <x v="0"/>
    <n v="59"/>
    <x v="1"/>
    <n v="0"/>
    <n v="2"/>
    <x v="0"/>
    <n v="5593"/>
    <n v="0"/>
    <n v="1"/>
    <x v="0"/>
    <x v="0"/>
    <s v="Yes"/>
    <x v="0"/>
    <x v="0"/>
    <x v="0"/>
    <n v="79.55"/>
    <n v="83.59"/>
    <s v="Other"/>
    <x v="2"/>
  </r>
  <r>
    <x v="1030"/>
    <d v="2024-06-21T00:00:00"/>
    <x v="0"/>
    <n v="56"/>
    <x v="1"/>
    <n v="0"/>
    <n v="2"/>
    <x v="0"/>
    <n v="5224"/>
    <n v="0"/>
    <n v="14"/>
    <x v="0"/>
    <x v="0"/>
    <s v="Yes"/>
    <x v="0"/>
    <x v="0"/>
    <x v="0"/>
    <n v="100.55"/>
    <n v="1933.13"/>
    <s v="Dissatisfaction"/>
    <x v="7"/>
  </r>
  <r>
    <x v="1031"/>
    <d v="2023-10-02T00:00:00"/>
    <x v="0"/>
    <n v="52"/>
    <x v="0"/>
    <n v="0"/>
    <n v="2"/>
    <x v="0"/>
    <n v="5615"/>
    <n v="7"/>
    <n v="22"/>
    <x v="0"/>
    <x v="0"/>
    <s v="Yes"/>
    <x v="0"/>
    <x v="0"/>
    <x v="2"/>
    <n v="94.7"/>
    <n v="2746.5"/>
    <s v="Attitude"/>
    <x v="3"/>
  </r>
  <r>
    <x v="1032"/>
    <d v="2025-02-17T00:00:00"/>
    <x v="0"/>
    <n v="61"/>
    <x v="1"/>
    <n v="0"/>
    <n v="2"/>
    <x v="0"/>
    <n v="3420"/>
    <n v="0"/>
    <n v="6"/>
    <x v="2"/>
    <x v="0"/>
    <s v="Yes"/>
    <x v="0"/>
    <x v="0"/>
    <x v="0"/>
    <n v="84.85"/>
    <n v="759.42"/>
    <s v="Competitor"/>
    <x v="6"/>
  </r>
  <r>
    <x v="1033"/>
    <d v="2024-11-14T00:00:00"/>
    <x v="0"/>
    <n v="54"/>
    <x v="0"/>
    <n v="0"/>
    <n v="2"/>
    <x v="0"/>
    <n v="3016"/>
    <n v="1"/>
    <n v="9"/>
    <x v="0"/>
    <x v="0"/>
    <s v="Yes"/>
    <x v="0"/>
    <x v="0"/>
    <x v="2"/>
    <n v="94.85"/>
    <n v="1047.83"/>
    <s v="Other"/>
    <x v="2"/>
  </r>
  <r>
    <x v="1034"/>
    <d v="2025-07-23T00:00:00"/>
    <x v="0"/>
    <n v="34"/>
    <x v="1"/>
    <n v="1"/>
    <n v="2"/>
    <x v="0"/>
    <n v="3113"/>
    <n v="0"/>
    <n v="1"/>
    <x v="0"/>
    <x v="0"/>
    <s v="Yes"/>
    <x v="2"/>
    <x v="0"/>
    <x v="3"/>
    <n v="49.9"/>
    <n v="89.5"/>
    <s v="Price"/>
    <x v="14"/>
  </r>
  <r>
    <x v="1035"/>
    <d v="2023-08-10T00:00:00"/>
    <x v="0"/>
    <n v="77"/>
    <x v="0"/>
    <n v="0"/>
    <n v="2"/>
    <x v="0"/>
    <n v="2212"/>
    <n v="1"/>
    <n v="24"/>
    <x v="1"/>
    <x v="0"/>
    <s v="Yes"/>
    <x v="3"/>
    <x v="0"/>
    <x v="0"/>
    <n v="93.15"/>
    <n v="2617.4499999999998"/>
    <s v="Competitor"/>
    <x v="6"/>
  </r>
  <r>
    <x v="1036"/>
    <d v="2023-11-04T00:00:00"/>
    <x v="1"/>
    <n v="79"/>
    <x v="1"/>
    <n v="0"/>
    <n v="2"/>
    <x v="0"/>
    <n v="4819"/>
    <n v="0"/>
    <n v="21"/>
    <x v="0"/>
    <x v="0"/>
    <s v="Yes"/>
    <x v="0"/>
    <x v="0"/>
    <x v="0"/>
    <n v="94.25"/>
    <n v="2417.9"/>
    <s v="Competitor"/>
    <x v="6"/>
  </r>
  <r>
    <x v="1037"/>
    <d v="2025-07-16T00:00:00"/>
    <x v="0"/>
    <n v="60"/>
    <x v="1"/>
    <n v="0"/>
    <n v="2"/>
    <x v="0"/>
    <n v="5087"/>
    <n v="0"/>
    <n v="1"/>
    <x v="2"/>
    <x v="2"/>
    <s v="Yes"/>
    <x v="3"/>
    <x v="0"/>
    <x v="0"/>
    <n v="24.8"/>
    <n v="24.8"/>
    <s v="Dissatisfaction"/>
    <x v="7"/>
  </r>
  <r>
    <x v="1038"/>
    <d v="2025-07-04T00:00:00"/>
    <x v="0"/>
    <n v="47"/>
    <x v="0"/>
    <n v="0"/>
    <n v="2"/>
    <x v="0"/>
    <n v="3706"/>
    <n v="1"/>
    <n v="1"/>
    <x v="0"/>
    <x v="0"/>
    <s v="Yes"/>
    <x v="2"/>
    <x v="0"/>
    <x v="2"/>
    <n v="45.85"/>
    <n v="60.75"/>
    <s v="Other"/>
    <x v="2"/>
  </r>
  <r>
    <x v="1039"/>
    <d v="2020-02-04T00:00:00"/>
    <x v="0"/>
    <n v="62"/>
    <x v="1"/>
    <n v="0"/>
    <n v="2"/>
    <x v="0"/>
    <n v="4001"/>
    <n v="0"/>
    <n v="66"/>
    <x v="5"/>
    <x v="0"/>
    <s v="Yes"/>
    <x v="3"/>
    <x v="0"/>
    <x v="0"/>
    <n v="99.5"/>
    <n v="8414.6200000000008"/>
    <s v="Other"/>
    <x v="12"/>
  </r>
  <r>
    <x v="1040"/>
    <d v="2025-07-04T00:00:00"/>
    <x v="0"/>
    <n v="31"/>
    <x v="1"/>
    <n v="0"/>
    <n v="2"/>
    <x v="0"/>
    <n v="4340"/>
    <n v="0"/>
    <n v="1"/>
    <x v="0"/>
    <x v="0"/>
    <s v="Yes"/>
    <x v="0"/>
    <x v="0"/>
    <x v="0"/>
    <n v="84.5"/>
    <n v="91.39"/>
    <s v="Price"/>
    <x v="4"/>
  </r>
  <r>
    <x v="1041"/>
    <d v="2025-04-22T00:00:00"/>
    <x v="1"/>
    <n v="47"/>
    <x v="1"/>
    <n v="0"/>
    <n v="2"/>
    <x v="0"/>
    <n v="4554"/>
    <n v="0"/>
    <n v="4"/>
    <x v="2"/>
    <x v="0"/>
    <s v="Yes"/>
    <x v="0"/>
    <x v="0"/>
    <x v="0"/>
    <n v="93.5"/>
    <n v="391.76"/>
    <s v="Competitor"/>
    <x v="6"/>
  </r>
  <r>
    <x v="1042"/>
    <d v="2021-07-24T00:00:00"/>
    <x v="0"/>
    <n v="61"/>
    <x v="0"/>
    <n v="0"/>
    <n v="2"/>
    <x v="0"/>
    <n v="6452"/>
    <n v="1"/>
    <n v="49"/>
    <x v="4"/>
    <x v="0"/>
    <s v="Yes"/>
    <x v="3"/>
    <x v="3"/>
    <x v="0"/>
    <n v="84.35"/>
    <n v="5997.3"/>
    <s v="Competitor"/>
    <x v="8"/>
  </r>
  <r>
    <x v="1043"/>
    <d v="2025-03-07T00:00:00"/>
    <x v="0"/>
    <n v="33"/>
    <x v="1"/>
    <n v="0"/>
    <n v="2"/>
    <x v="0"/>
    <n v="2810"/>
    <n v="0"/>
    <n v="5"/>
    <x v="0"/>
    <x v="0"/>
    <s v="Yes"/>
    <x v="0"/>
    <x v="0"/>
    <x v="0"/>
    <n v="92.5"/>
    <n v="468.95"/>
    <s v="Competitor"/>
    <x v="9"/>
  </r>
  <r>
    <x v="1044"/>
    <d v="2023-02-06T00:00:00"/>
    <x v="1"/>
    <n v="59"/>
    <x v="1"/>
    <n v="0"/>
    <n v="2"/>
    <x v="0"/>
    <n v="2313"/>
    <n v="0"/>
    <n v="30"/>
    <x v="0"/>
    <x v="0"/>
    <s v="Yes"/>
    <x v="3"/>
    <x v="3"/>
    <x v="0"/>
    <n v="85.35"/>
    <n v="3840.7"/>
    <s v="Competitor"/>
    <x v="6"/>
  </r>
  <r>
    <x v="1045"/>
    <d v="2024-01-23T00:00:00"/>
    <x v="0"/>
    <n v="55"/>
    <x v="1"/>
    <n v="0"/>
    <n v="2"/>
    <x v="0"/>
    <n v="4539"/>
    <n v="0"/>
    <n v="19"/>
    <x v="3"/>
    <x v="0"/>
    <s v="Yes"/>
    <x v="3"/>
    <x v="0"/>
    <x v="2"/>
    <n v="55"/>
    <n v="1158.2"/>
    <s v="Competitor"/>
    <x v="9"/>
  </r>
  <r>
    <x v="1046"/>
    <d v="2024-05-23T00:00:00"/>
    <x v="1"/>
    <n v="60"/>
    <x v="1"/>
    <n v="0"/>
    <n v="2"/>
    <x v="0"/>
    <n v="4519"/>
    <n v="0"/>
    <n v="15"/>
    <x v="3"/>
    <x v="0"/>
    <s v="Yes"/>
    <x v="2"/>
    <x v="0"/>
    <x v="3"/>
    <n v="55.7"/>
    <n v="1509.7"/>
    <s v="Price"/>
    <x v="4"/>
  </r>
  <r>
    <x v="1047"/>
    <d v="2025-07-16T00:00:00"/>
    <x v="1"/>
    <n v="68"/>
    <x v="1"/>
    <n v="0"/>
    <n v="2"/>
    <x v="0"/>
    <n v="2151"/>
    <n v="0"/>
    <n v="1"/>
    <x v="2"/>
    <x v="0"/>
    <s v="Yes"/>
    <x v="0"/>
    <x v="0"/>
    <x v="0"/>
    <n v="69.599999999999994"/>
    <n v="115.4"/>
    <s v="Dissatisfaction"/>
    <x v="19"/>
  </r>
  <r>
    <x v="1048"/>
    <d v="2021-05-24T00:00:00"/>
    <x v="0"/>
    <n v="80"/>
    <x v="0"/>
    <n v="0"/>
    <n v="2"/>
    <x v="0"/>
    <n v="6245"/>
    <n v="2"/>
    <n v="51"/>
    <x v="4"/>
    <x v="0"/>
    <s v="Yes"/>
    <x v="3"/>
    <x v="0"/>
    <x v="0"/>
    <n v="84.2"/>
    <n v="6368.63"/>
    <s v="Competitor"/>
    <x v="9"/>
  </r>
  <r>
    <x v="1049"/>
    <d v="2021-07-17T00:00:00"/>
    <x v="0"/>
    <n v="66"/>
    <x v="1"/>
    <n v="0"/>
    <n v="2"/>
    <x v="0"/>
    <n v="5904"/>
    <n v="0"/>
    <n v="49"/>
    <x v="4"/>
    <x v="0"/>
    <s v="Yes"/>
    <x v="0"/>
    <x v="0"/>
    <x v="0"/>
    <n v="96.2"/>
    <n v="6303.89"/>
    <s v="Attitude"/>
    <x v="3"/>
  </r>
  <r>
    <x v="1050"/>
    <d v="2020-01-10T00:00:00"/>
    <x v="0"/>
    <n v="61"/>
    <x v="0"/>
    <n v="0"/>
    <n v="2"/>
    <x v="0"/>
    <n v="4857"/>
    <n v="4"/>
    <n v="67"/>
    <x v="5"/>
    <x v="0"/>
    <s v="Yes"/>
    <x v="0"/>
    <x v="3"/>
    <x v="0"/>
    <n v="104.1"/>
    <n v="7588.91"/>
    <s v="Dissatisfaction"/>
    <x v="5"/>
  </r>
  <r>
    <x v="1051"/>
    <d v="2024-06-20T00:00:00"/>
    <x v="1"/>
    <n v="64"/>
    <x v="1"/>
    <n v="0"/>
    <n v="2"/>
    <x v="0"/>
    <n v="3677"/>
    <n v="0"/>
    <n v="14"/>
    <x v="0"/>
    <x v="0"/>
    <s v="Yes"/>
    <x v="0"/>
    <x v="0"/>
    <x v="0"/>
    <n v="86.3"/>
    <n v="1601.15"/>
    <s v="Attitude"/>
    <x v="1"/>
  </r>
  <r>
    <x v="1052"/>
    <d v="2025-03-09T00:00:00"/>
    <x v="1"/>
    <n v="62"/>
    <x v="1"/>
    <n v="0"/>
    <n v="2"/>
    <x v="0"/>
    <n v="5056"/>
    <n v="0"/>
    <n v="5"/>
    <x v="2"/>
    <x v="0"/>
    <s v="Yes"/>
    <x v="0"/>
    <x v="0"/>
    <x v="0"/>
    <n v="96.25"/>
    <n v="673.05"/>
    <s v="Competitor"/>
    <x v="6"/>
  </r>
  <r>
    <x v="1053"/>
    <d v="2025-07-09T00:00:00"/>
    <x v="1"/>
    <n v="50"/>
    <x v="1"/>
    <n v="0"/>
    <n v="2"/>
    <x v="0"/>
    <n v="4378"/>
    <n v="0"/>
    <n v="1"/>
    <x v="0"/>
    <x v="0"/>
    <s v="Yes"/>
    <x v="0"/>
    <x v="0"/>
    <x v="0"/>
    <n v="73.5"/>
    <n v="77.34"/>
    <s v="Dissatisfaction"/>
    <x v="13"/>
  </r>
  <r>
    <x v="1054"/>
    <d v="2022-12-26T00:00:00"/>
    <x v="1"/>
    <n v="53"/>
    <x v="0"/>
    <n v="0"/>
    <n v="2"/>
    <x v="0"/>
    <n v="4017"/>
    <n v="1"/>
    <n v="32"/>
    <x v="0"/>
    <x v="0"/>
    <s v="Yes"/>
    <x v="0"/>
    <x v="0"/>
    <x v="0"/>
    <n v="84.15"/>
    <n v="3785.31"/>
    <s v="Dissatisfaction"/>
    <x v="15"/>
  </r>
  <r>
    <x v="1055"/>
    <d v="2024-07-03T00:00:00"/>
    <x v="1"/>
    <n v="60"/>
    <x v="1"/>
    <n v="0"/>
    <n v="2"/>
    <x v="0"/>
    <n v="5801"/>
    <n v="0"/>
    <n v="13"/>
    <x v="0"/>
    <x v="0"/>
    <s v="Yes"/>
    <x v="0"/>
    <x v="0"/>
    <x v="0"/>
    <n v="84.45"/>
    <n v="1343.04"/>
    <s v="Price"/>
    <x v="17"/>
  </r>
  <r>
    <x v="1056"/>
    <d v="2025-03-12T00:00:00"/>
    <x v="1"/>
    <n v="45"/>
    <x v="0"/>
    <n v="0"/>
    <n v="2"/>
    <x v="0"/>
    <n v="2283"/>
    <n v="1"/>
    <n v="5"/>
    <x v="0"/>
    <x v="0"/>
    <s v="Yes"/>
    <x v="0"/>
    <x v="0"/>
    <x v="3"/>
    <n v="99.15"/>
    <n v="511.2"/>
    <s v="Other"/>
    <x v="12"/>
  </r>
  <r>
    <x v="1057"/>
    <d v="2023-11-25T00:00:00"/>
    <x v="0"/>
    <n v="34"/>
    <x v="0"/>
    <n v="0"/>
    <n v="2"/>
    <x v="0"/>
    <n v="5353"/>
    <n v="1"/>
    <n v="21"/>
    <x v="3"/>
    <x v="0"/>
    <s v="Yes"/>
    <x v="3"/>
    <x v="3"/>
    <x v="3"/>
    <n v="77.5"/>
    <n v="2055.58"/>
    <s v="Other"/>
    <x v="2"/>
  </r>
  <r>
    <x v="1058"/>
    <d v="2025-07-04T00:00:00"/>
    <x v="1"/>
    <n v="75"/>
    <x v="1"/>
    <n v="0"/>
    <n v="2"/>
    <x v="0"/>
    <n v="4371"/>
    <n v="0"/>
    <n v="1"/>
    <x v="2"/>
    <x v="0"/>
    <s v="Yes"/>
    <x v="3"/>
    <x v="0"/>
    <x v="0"/>
    <n v="69.25"/>
    <n v="98.93"/>
    <s v="Attitude"/>
    <x v="3"/>
  </r>
  <r>
    <x v="1059"/>
    <d v="2022-10-12T00:00:00"/>
    <x v="1"/>
    <n v="53"/>
    <x v="1"/>
    <n v="0"/>
    <n v="2"/>
    <x v="0"/>
    <n v="5189"/>
    <n v="0"/>
    <n v="34"/>
    <x v="1"/>
    <x v="0"/>
    <s v="Yes"/>
    <x v="2"/>
    <x v="3"/>
    <x v="3"/>
    <n v="64.400000000000006"/>
    <n v="3258.69"/>
    <s v="Attitude"/>
    <x v="3"/>
  </r>
  <r>
    <x v="1060"/>
    <d v="2025-07-24T00:00:00"/>
    <x v="1"/>
    <n v="47"/>
    <x v="0"/>
    <n v="2"/>
    <n v="2"/>
    <x v="0"/>
    <n v="2426"/>
    <n v="1"/>
    <n v="1"/>
    <x v="2"/>
    <x v="0"/>
    <s v="Yes"/>
    <x v="2"/>
    <x v="0"/>
    <x v="3"/>
    <n v="50.45"/>
    <n v="60.18"/>
    <s v="Competitor"/>
    <x v="6"/>
  </r>
  <r>
    <x v="1061"/>
    <d v="2025-07-13T00:00:00"/>
    <x v="1"/>
    <n v="64"/>
    <x v="0"/>
    <n v="0"/>
    <n v="2"/>
    <x v="0"/>
    <n v="5644"/>
    <n v="1"/>
    <n v="1"/>
    <x v="2"/>
    <x v="0"/>
    <s v="Yes"/>
    <x v="0"/>
    <x v="0"/>
    <x v="0"/>
    <n v="68.95"/>
    <n v="90.6"/>
    <s v="Dissatisfaction"/>
    <x v="15"/>
  </r>
  <r>
    <x v="1062"/>
    <d v="2025-07-18T00:00:00"/>
    <x v="0"/>
    <n v="62"/>
    <x v="1"/>
    <n v="0"/>
    <n v="2"/>
    <x v="0"/>
    <n v="2038"/>
    <n v="0"/>
    <n v="1"/>
    <x v="2"/>
    <x v="0"/>
    <s v="Yes"/>
    <x v="0"/>
    <x v="0"/>
    <x v="0"/>
    <n v="78.95"/>
    <n v="102.91"/>
    <s v="Competitor"/>
    <x v="8"/>
  </r>
  <r>
    <x v="1063"/>
    <d v="2025-01-15T00:00:00"/>
    <x v="1"/>
    <n v="21"/>
    <x v="1"/>
    <n v="0"/>
    <n v="2"/>
    <x v="0"/>
    <n v="3949"/>
    <n v="0"/>
    <n v="7"/>
    <x v="0"/>
    <x v="0"/>
    <s v="Yes"/>
    <x v="0"/>
    <x v="0"/>
    <x v="3"/>
    <n v="80.3"/>
    <n v="811.17"/>
    <s v="Competitor"/>
    <x v="6"/>
  </r>
  <r>
    <x v="1064"/>
    <d v="2024-07-02T00:00:00"/>
    <x v="0"/>
    <n v="61"/>
    <x v="1"/>
    <n v="0"/>
    <n v="2"/>
    <x v="0"/>
    <n v="5067"/>
    <n v="0"/>
    <n v="13"/>
    <x v="0"/>
    <x v="0"/>
    <s v="Yes"/>
    <x v="0"/>
    <x v="0"/>
    <x v="0"/>
    <n v="79.8"/>
    <n v="1374.89"/>
    <s v="Dissatisfaction"/>
    <x v="7"/>
  </r>
  <r>
    <x v="1065"/>
    <d v="2025-07-16T00:00:00"/>
    <x v="1"/>
    <n v="76"/>
    <x v="0"/>
    <n v="2"/>
    <n v="2"/>
    <x v="0"/>
    <n v="3964"/>
    <n v="1"/>
    <n v="1"/>
    <x v="2"/>
    <x v="0"/>
    <s v="Yes"/>
    <x v="0"/>
    <x v="0"/>
    <x v="3"/>
    <n v="70.45"/>
    <n v="85.73"/>
    <s v="Other"/>
    <x v="2"/>
  </r>
  <r>
    <x v="1066"/>
    <d v="2024-10-19T00:00:00"/>
    <x v="0"/>
    <n v="71"/>
    <x v="0"/>
    <n v="0"/>
    <n v="2"/>
    <x v="0"/>
    <n v="5124"/>
    <n v="0"/>
    <n v="10"/>
    <x v="0"/>
    <x v="0"/>
    <s v="Yes"/>
    <x v="0"/>
    <x v="0"/>
    <x v="0"/>
    <n v="89.8"/>
    <n v="1083.0999999999999"/>
    <s v="Competitor"/>
    <x v="6"/>
  </r>
  <r>
    <x v="1067"/>
    <d v="2022-11-01T00:00:00"/>
    <x v="0"/>
    <n v="24"/>
    <x v="0"/>
    <n v="0"/>
    <n v="2"/>
    <x v="0"/>
    <n v="4161"/>
    <n v="1"/>
    <n v="33"/>
    <x v="1"/>
    <x v="0"/>
    <s v="Yes"/>
    <x v="0"/>
    <x v="3"/>
    <x v="0"/>
    <n v="95.8"/>
    <n v="4476.1499999999996"/>
    <s v="Competitor"/>
    <x v="6"/>
  </r>
  <r>
    <x v="1068"/>
    <d v="2025-07-08T00:00:00"/>
    <x v="0"/>
    <n v="27"/>
    <x v="1"/>
    <n v="0"/>
    <n v="2"/>
    <x v="0"/>
    <n v="3042"/>
    <n v="0"/>
    <n v="1"/>
    <x v="2"/>
    <x v="0"/>
    <s v="Yes"/>
    <x v="0"/>
    <x v="0"/>
    <x v="0"/>
    <n v="69.55"/>
    <n v="118.98"/>
    <s v="Attitude"/>
    <x v="3"/>
  </r>
  <r>
    <x v="1069"/>
    <d v="2025-07-19T00:00:00"/>
    <x v="1"/>
    <n v="39"/>
    <x v="1"/>
    <n v="0"/>
    <n v="2"/>
    <x v="0"/>
    <n v="5768"/>
    <n v="0"/>
    <n v="1"/>
    <x v="0"/>
    <x v="2"/>
    <s v="Yes"/>
    <x v="2"/>
    <x v="0"/>
    <x v="0"/>
    <n v="24.6"/>
    <n v="24.6"/>
    <s v="Price"/>
    <x v="4"/>
  </r>
  <r>
    <x v="1070"/>
    <d v="2024-02-15T00:00:00"/>
    <x v="1"/>
    <n v="27"/>
    <x v="1"/>
    <n v="0"/>
    <n v="2"/>
    <x v="0"/>
    <n v="2649"/>
    <n v="0"/>
    <n v="18"/>
    <x v="0"/>
    <x v="2"/>
    <s v="Yes"/>
    <x v="2"/>
    <x v="0"/>
    <x v="0"/>
    <n v="35"/>
    <n v="623"/>
    <s v="Competitor"/>
    <x v="9"/>
  </r>
  <r>
    <x v="1071"/>
    <d v="2025-07-01T00:00:00"/>
    <x v="0"/>
    <n v="47"/>
    <x v="1"/>
    <n v="0"/>
    <n v="2"/>
    <x v="0"/>
    <n v="4167"/>
    <n v="0"/>
    <n v="1"/>
    <x v="2"/>
    <x v="0"/>
    <s v="Yes"/>
    <x v="2"/>
    <x v="0"/>
    <x v="2"/>
    <n v="46.2"/>
    <n v="94.78"/>
    <s v="Attitude"/>
    <x v="3"/>
  </r>
  <r>
    <x v="1072"/>
    <d v="2023-02-17T00:00:00"/>
    <x v="1"/>
    <n v="45"/>
    <x v="1"/>
    <n v="0"/>
    <n v="2"/>
    <x v="0"/>
    <n v="4417"/>
    <n v="0"/>
    <n v="30"/>
    <x v="1"/>
    <x v="0"/>
    <s v="Yes"/>
    <x v="0"/>
    <x v="0"/>
    <x v="0"/>
    <n v="85.15"/>
    <n v="2836.1"/>
    <s v="Attitude"/>
    <x v="3"/>
  </r>
  <r>
    <x v="1073"/>
    <d v="2022-11-09T00:00:00"/>
    <x v="1"/>
    <n v="22"/>
    <x v="0"/>
    <n v="0"/>
    <n v="2"/>
    <x v="0"/>
    <n v="4461"/>
    <n v="1"/>
    <n v="33"/>
    <x v="1"/>
    <x v="0"/>
    <s v="Yes"/>
    <x v="0"/>
    <x v="3"/>
    <x v="3"/>
    <n v="103.7"/>
    <n v="4840.13"/>
    <s v="Competitor"/>
    <x v="0"/>
  </r>
  <r>
    <x v="1074"/>
    <d v="2025-07-03T00:00:00"/>
    <x v="1"/>
    <n v="58"/>
    <x v="1"/>
    <n v="0"/>
    <n v="2"/>
    <x v="0"/>
    <n v="3204"/>
    <n v="0"/>
    <n v="1"/>
    <x v="2"/>
    <x v="0"/>
    <s v="Yes"/>
    <x v="2"/>
    <x v="0"/>
    <x v="2"/>
    <n v="44.4"/>
    <n v="70.930000000000007"/>
    <s v="Attitude"/>
    <x v="3"/>
  </r>
  <r>
    <x v="1075"/>
    <d v="2025-07-21T00:00:00"/>
    <x v="1"/>
    <n v="24"/>
    <x v="1"/>
    <n v="0"/>
    <n v="2"/>
    <x v="0"/>
    <n v="3820"/>
    <n v="0"/>
    <n v="1"/>
    <x v="2"/>
    <x v="0"/>
    <s v="No"/>
    <x v="1"/>
    <x v="0"/>
    <x v="2"/>
    <n v="20.5"/>
    <n v="46.62"/>
    <s v="Price"/>
    <x v="17"/>
  </r>
  <r>
    <x v="1076"/>
    <d v="2024-03-11T00:00:00"/>
    <x v="1"/>
    <n v="50"/>
    <x v="1"/>
    <n v="0"/>
    <n v="2"/>
    <x v="0"/>
    <n v="5472"/>
    <n v="0"/>
    <n v="17"/>
    <x v="0"/>
    <x v="0"/>
    <s v="Yes"/>
    <x v="2"/>
    <x v="3"/>
    <x v="3"/>
    <n v="55.85"/>
    <n v="1350.77"/>
    <s v="Price"/>
    <x v="4"/>
  </r>
  <r>
    <x v="1077"/>
    <d v="2023-06-09T00:00:00"/>
    <x v="1"/>
    <n v="48"/>
    <x v="1"/>
    <n v="0"/>
    <n v="2"/>
    <x v="0"/>
    <n v="2934"/>
    <n v="0"/>
    <n v="26"/>
    <x v="0"/>
    <x v="0"/>
    <s v="Yes"/>
    <x v="0"/>
    <x v="0"/>
    <x v="0"/>
    <n v="74.95"/>
    <n v="2290.73"/>
    <s v="Other"/>
    <x v="2"/>
  </r>
  <r>
    <x v="1078"/>
    <d v="2024-12-24T00:00:00"/>
    <x v="1"/>
    <n v="47"/>
    <x v="0"/>
    <n v="0"/>
    <n v="2"/>
    <x v="0"/>
    <n v="2750"/>
    <n v="1"/>
    <n v="8"/>
    <x v="0"/>
    <x v="0"/>
    <s v="Yes"/>
    <x v="0"/>
    <x v="0"/>
    <x v="0"/>
    <n v="101.15"/>
    <n v="977.94"/>
    <s v="Competitor"/>
    <x v="6"/>
  </r>
  <r>
    <x v="1079"/>
    <d v="2025-07-04T00:00:00"/>
    <x v="1"/>
    <n v="30"/>
    <x v="1"/>
    <n v="0"/>
    <n v="2"/>
    <x v="0"/>
    <n v="2632"/>
    <n v="0"/>
    <n v="1"/>
    <x v="2"/>
    <x v="0"/>
    <s v="Yes"/>
    <x v="2"/>
    <x v="0"/>
    <x v="0"/>
    <n v="44.9"/>
    <n v="86.68"/>
    <s v="Dissatisfaction"/>
    <x v="11"/>
  </r>
  <r>
    <x v="1080"/>
    <d v="2025-07-07T00:00:00"/>
    <x v="0"/>
    <n v="75"/>
    <x v="1"/>
    <n v="0"/>
    <n v="2"/>
    <x v="0"/>
    <n v="3273"/>
    <n v="0"/>
    <n v="1"/>
    <x v="0"/>
    <x v="0"/>
    <s v="Yes"/>
    <x v="0"/>
    <x v="0"/>
    <x v="0"/>
    <n v="69.5"/>
    <n v="190.7"/>
    <s v="Price"/>
    <x v="4"/>
  </r>
  <r>
    <x v="1081"/>
    <d v="2025-04-03T00:00:00"/>
    <x v="0"/>
    <n v="75"/>
    <x v="0"/>
    <n v="0"/>
    <n v="2"/>
    <x v="0"/>
    <n v="5839"/>
    <n v="0"/>
    <n v="4"/>
    <x v="0"/>
    <x v="0"/>
    <s v="Yes"/>
    <x v="0"/>
    <x v="0"/>
    <x v="3"/>
    <n v="74.400000000000006"/>
    <n v="369.04"/>
    <s v="Competitor"/>
    <x v="6"/>
  </r>
  <r>
    <x v="1082"/>
    <d v="2024-03-25T00:00:00"/>
    <x v="0"/>
    <n v="58"/>
    <x v="0"/>
    <n v="0"/>
    <n v="2"/>
    <x v="0"/>
    <n v="3368"/>
    <n v="1"/>
    <n v="17"/>
    <x v="3"/>
    <x v="0"/>
    <s v="Yes"/>
    <x v="0"/>
    <x v="0"/>
    <x v="0"/>
    <n v="69"/>
    <n v="1914.14"/>
    <s v="Competitor"/>
    <x v="8"/>
  </r>
  <r>
    <x v="1083"/>
    <d v="2025-03-12T00:00:00"/>
    <x v="0"/>
    <n v="39"/>
    <x v="1"/>
    <n v="0"/>
    <n v="2"/>
    <x v="0"/>
    <n v="2673"/>
    <n v="0"/>
    <n v="5"/>
    <x v="0"/>
    <x v="0"/>
    <s v="Yes"/>
    <x v="2"/>
    <x v="3"/>
    <x v="2"/>
    <n v="70"/>
    <n v="583.65"/>
    <s v="Competitor"/>
    <x v="0"/>
  </r>
  <r>
    <x v="1084"/>
    <d v="2021-10-18T00:00:00"/>
    <x v="1"/>
    <n v="57"/>
    <x v="1"/>
    <n v="0"/>
    <n v="2"/>
    <x v="0"/>
    <n v="2712"/>
    <n v="0"/>
    <n v="46"/>
    <x v="0"/>
    <x v="0"/>
    <s v="Yes"/>
    <x v="3"/>
    <x v="0"/>
    <x v="0"/>
    <n v="96.05"/>
    <n v="4763.78"/>
    <s v="Price"/>
    <x v="14"/>
  </r>
  <r>
    <x v="1085"/>
    <d v="2025-07-16T00:00:00"/>
    <x v="1"/>
    <n v="54"/>
    <x v="1"/>
    <n v="0"/>
    <n v="2"/>
    <x v="0"/>
    <n v="5211"/>
    <n v="0"/>
    <n v="1"/>
    <x v="0"/>
    <x v="0"/>
    <s v="No"/>
    <x v="1"/>
    <x v="0"/>
    <x v="2"/>
    <n v="19.5"/>
    <n v="51.95"/>
    <s v="Attitude"/>
    <x v="3"/>
  </r>
  <r>
    <x v="1086"/>
    <d v="2025-06-08T00:00:00"/>
    <x v="0"/>
    <n v="61"/>
    <x v="1"/>
    <n v="0"/>
    <n v="2"/>
    <x v="0"/>
    <n v="4546"/>
    <n v="0"/>
    <n v="2"/>
    <x v="2"/>
    <x v="0"/>
    <s v="Yes"/>
    <x v="0"/>
    <x v="0"/>
    <x v="0"/>
    <n v="86"/>
    <n v="252.39"/>
    <s v="Attitude"/>
    <x v="3"/>
  </r>
  <r>
    <x v="1087"/>
    <d v="2023-03-03T00:00:00"/>
    <x v="1"/>
    <n v="53"/>
    <x v="1"/>
    <n v="0"/>
    <n v="2"/>
    <x v="0"/>
    <n v="3615"/>
    <n v="0"/>
    <n v="29"/>
    <x v="0"/>
    <x v="2"/>
    <s v="Yes"/>
    <x v="2"/>
    <x v="0"/>
    <x v="0"/>
    <n v="30.6"/>
    <n v="856.35"/>
    <s v="Dissatisfaction"/>
    <x v="5"/>
  </r>
  <r>
    <x v="1088"/>
    <d v="2025-06-04T00:00:00"/>
    <x v="1"/>
    <n v="32"/>
    <x v="1"/>
    <n v="0"/>
    <n v="2"/>
    <x v="0"/>
    <n v="4320"/>
    <n v="0"/>
    <n v="2"/>
    <x v="0"/>
    <x v="0"/>
    <s v="Yes"/>
    <x v="0"/>
    <x v="0"/>
    <x v="0"/>
    <n v="75.55"/>
    <n v="249.04"/>
    <s v="Competitor"/>
    <x v="6"/>
  </r>
  <r>
    <x v="1089"/>
    <d v="2023-11-06T00:00:00"/>
    <x v="0"/>
    <n v="45"/>
    <x v="0"/>
    <n v="0"/>
    <n v="2"/>
    <x v="0"/>
    <n v="3796"/>
    <n v="1"/>
    <n v="21"/>
    <x v="3"/>
    <x v="0"/>
    <s v="Yes"/>
    <x v="0"/>
    <x v="0"/>
    <x v="0"/>
    <n v="104.4"/>
    <n v="3053.6"/>
    <s v="Attitude"/>
    <x v="3"/>
  </r>
  <r>
    <x v="1090"/>
    <d v="2025-07-22T00:00:00"/>
    <x v="1"/>
    <n v="30"/>
    <x v="0"/>
    <n v="0"/>
    <n v="2"/>
    <x v="0"/>
    <n v="3492"/>
    <n v="2"/>
    <n v="1"/>
    <x v="2"/>
    <x v="0"/>
    <s v="Yes"/>
    <x v="0"/>
    <x v="0"/>
    <x v="0"/>
    <n v="79.349999999999994"/>
    <n v="102.98"/>
    <s v="Attitude"/>
    <x v="3"/>
  </r>
  <r>
    <x v="1091"/>
    <d v="2025-07-11T00:00:00"/>
    <x v="1"/>
    <n v="52"/>
    <x v="1"/>
    <n v="0"/>
    <n v="2"/>
    <x v="0"/>
    <n v="2418"/>
    <n v="0"/>
    <n v="1"/>
    <x v="2"/>
    <x v="0"/>
    <s v="Yes"/>
    <x v="0"/>
    <x v="0"/>
    <x v="0"/>
    <n v="69.650000000000006"/>
    <n v="118.89"/>
    <s v="Competitor"/>
    <x v="8"/>
  </r>
  <r>
    <x v="1092"/>
    <d v="2023-04-14T00:00:00"/>
    <x v="1"/>
    <n v="79"/>
    <x v="1"/>
    <n v="0"/>
    <n v="2"/>
    <x v="0"/>
    <n v="4136"/>
    <n v="0"/>
    <n v="28"/>
    <x v="0"/>
    <x v="0"/>
    <s v="Yes"/>
    <x v="0"/>
    <x v="0"/>
    <x v="0"/>
    <n v="103.3"/>
    <n v="3678.57"/>
    <s v="Competitor"/>
    <x v="6"/>
  </r>
  <r>
    <x v="1093"/>
    <d v="2025-07-17T00:00:00"/>
    <x v="0"/>
    <n v="70"/>
    <x v="1"/>
    <n v="0"/>
    <n v="2"/>
    <x v="0"/>
    <n v="5844"/>
    <n v="0"/>
    <n v="1"/>
    <x v="0"/>
    <x v="0"/>
    <s v="Yes"/>
    <x v="0"/>
    <x v="0"/>
    <x v="0"/>
    <n v="69.650000000000006"/>
    <n v="76.88"/>
    <s v="Other"/>
    <x v="2"/>
  </r>
  <r>
    <x v="1094"/>
    <d v="2025-07-02T00:00:00"/>
    <x v="1"/>
    <n v="23"/>
    <x v="1"/>
    <n v="0"/>
    <n v="2"/>
    <x v="0"/>
    <n v="4838"/>
    <n v="0"/>
    <n v="1"/>
    <x v="2"/>
    <x v="0"/>
    <s v="Yes"/>
    <x v="0"/>
    <x v="0"/>
    <x v="3"/>
    <n v="75.05"/>
    <n v="107.91"/>
    <s v="Competitor"/>
    <x v="6"/>
  </r>
  <r>
    <x v="1095"/>
    <d v="2025-02-18T00:00:00"/>
    <x v="0"/>
    <n v="35"/>
    <x v="1"/>
    <n v="0"/>
    <n v="2"/>
    <x v="0"/>
    <n v="2087"/>
    <n v="0"/>
    <n v="6"/>
    <x v="0"/>
    <x v="0"/>
    <s v="Yes"/>
    <x v="3"/>
    <x v="0"/>
    <x v="0"/>
    <n v="44.75"/>
    <n v="527.91"/>
    <s v="Dissatisfaction"/>
    <x v="13"/>
  </r>
  <r>
    <x v="1096"/>
    <d v="2025-07-23T00:00:00"/>
    <x v="0"/>
    <n v="42"/>
    <x v="1"/>
    <n v="0"/>
    <n v="2"/>
    <x v="0"/>
    <n v="5687"/>
    <n v="0"/>
    <n v="1"/>
    <x v="2"/>
    <x v="0"/>
    <s v="No"/>
    <x v="1"/>
    <x v="0"/>
    <x v="2"/>
    <n v="19.45"/>
    <n v="68.41"/>
    <s v="Dissatisfaction"/>
    <x v="16"/>
  </r>
  <r>
    <x v="1097"/>
    <d v="2024-06-26T00:00:00"/>
    <x v="1"/>
    <n v="49"/>
    <x v="0"/>
    <n v="0"/>
    <n v="2"/>
    <x v="0"/>
    <n v="4786"/>
    <n v="1"/>
    <n v="14"/>
    <x v="0"/>
    <x v="0"/>
    <s v="Yes"/>
    <x v="0"/>
    <x v="0"/>
    <x v="0"/>
    <n v="87.25"/>
    <n v="1667.12"/>
    <s v="Competitor"/>
    <x v="6"/>
  </r>
  <r>
    <x v="1098"/>
    <d v="2025-06-23T00:00:00"/>
    <x v="1"/>
    <n v="36"/>
    <x v="0"/>
    <n v="0"/>
    <n v="2"/>
    <x v="0"/>
    <n v="2643"/>
    <n v="1"/>
    <n v="2"/>
    <x v="2"/>
    <x v="2"/>
    <s v="Yes"/>
    <x v="2"/>
    <x v="0"/>
    <x v="0"/>
    <n v="35.1"/>
    <n v="78.75"/>
    <s v="Attitude"/>
    <x v="3"/>
  </r>
  <r>
    <x v="1099"/>
    <d v="2024-12-22T00:00:00"/>
    <x v="0"/>
    <n v="40"/>
    <x v="1"/>
    <n v="0"/>
    <n v="2"/>
    <x v="0"/>
    <n v="5578"/>
    <n v="0"/>
    <n v="8"/>
    <x v="0"/>
    <x v="2"/>
    <s v="Yes"/>
    <x v="2"/>
    <x v="0"/>
    <x v="3"/>
    <n v="25.5"/>
    <n v="215.2"/>
    <s v="Attitude"/>
    <x v="3"/>
  </r>
  <r>
    <x v="1100"/>
    <d v="2023-12-23T00:00:00"/>
    <x v="0"/>
    <n v="35"/>
    <x v="0"/>
    <n v="0"/>
    <n v="2"/>
    <x v="0"/>
    <n v="4594"/>
    <n v="1"/>
    <n v="20"/>
    <x v="3"/>
    <x v="0"/>
    <s v="Yes"/>
    <x v="0"/>
    <x v="0"/>
    <x v="2"/>
    <n v="89"/>
    <n v="2181.4499999999998"/>
    <s v="Dissatisfaction"/>
    <x v="7"/>
  </r>
  <r>
    <x v="1101"/>
    <d v="2025-05-15T00:00:00"/>
    <x v="0"/>
    <n v="25"/>
    <x v="1"/>
    <n v="0"/>
    <n v="2"/>
    <x v="0"/>
    <n v="5698"/>
    <n v="0"/>
    <n v="3"/>
    <x v="2"/>
    <x v="0"/>
    <s v="Yes"/>
    <x v="2"/>
    <x v="0"/>
    <x v="2"/>
    <n v="55.15"/>
    <n v="227.46"/>
    <s v="Dissatisfaction"/>
    <x v="13"/>
  </r>
  <r>
    <x v="1102"/>
    <d v="2025-07-01T00:00:00"/>
    <x v="1"/>
    <n v="43"/>
    <x v="1"/>
    <n v="0"/>
    <n v="2"/>
    <x v="0"/>
    <n v="4689"/>
    <n v="0"/>
    <n v="1"/>
    <x v="0"/>
    <x v="0"/>
    <s v="Yes"/>
    <x v="3"/>
    <x v="0"/>
    <x v="0"/>
    <n v="45.65"/>
    <n v="82.64"/>
    <s v="Competitor"/>
    <x v="8"/>
  </r>
  <r>
    <x v="1103"/>
    <d v="2025-07-09T00:00:00"/>
    <x v="0"/>
    <n v="59"/>
    <x v="1"/>
    <n v="0"/>
    <n v="2"/>
    <x v="0"/>
    <n v="5774"/>
    <n v="0"/>
    <n v="1"/>
    <x v="0"/>
    <x v="0"/>
    <s v="Yes"/>
    <x v="2"/>
    <x v="0"/>
    <x v="0"/>
    <n v="45.3"/>
    <n v="103.67"/>
    <s v="Competitor"/>
    <x v="8"/>
  </r>
  <r>
    <x v="1104"/>
    <d v="2025-07-02T00:00:00"/>
    <x v="0"/>
    <n v="32"/>
    <x v="1"/>
    <n v="0"/>
    <n v="2"/>
    <x v="0"/>
    <n v="4512"/>
    <n v="0"/>
    <n v="1"/>
    <x v="2"/>
    <x v="0"/>
    <s v="Yes"/>
    <x v="0"/>
    <x v="0"/>
    <x v="0"/>
    <n v="70.3"/>
    <n v="75.97"/>
    <s v="Other"/>
    <x v="2"/>
  </r>
  <r>
    <x v="1105"/>
    <d v="2024-07-16T00:00:00"/>
    <x v="0"/>
    <n v="54"/>
    <x v="1"/>
    <n v="0"/>
    <n v="2"/>
    <x v="0"/>
    <n v="5347"/>
    <n v="0"/>
    <n v="13"/>
    <x v="3"/>
    <x v="0"/>
    <s v="Yes"/>
    <x v="0"/>
    <x v="0"/>
    <x v="0"/>
    <n v="91.1"/>
    <n v="1286.29"/>
    <s v="Attitude"/>
    <x v="3"/>
  </r>
  <r>
    <x v="1106"/>
    <d v="2025-05-11T00:00:00"/>
    <x v="1"/>
    <n v="33"/>
    <x v="0"/>
    <n v="0"/>
    <n v="2"/>
    <x v="0"/>
    <n v="2270"/>
    <n v="1"/>
    <n v="3"/>
    <x v="0"/>
    <x v="0"/>
    <s v="Yes"/>
    <x v="0"/>
    <x v="0"/>
    <x v="2"/>
    <n v="75.150000000000006"/>
    <n v="261.81"/>
    <s v="Attitude"/>
    <x v="3"/>
  </r>
  <r>
    <x v="1107"/>
    <d v="2023-09-11T00:00:00"/>
    <x v="0"/>
    <n v="47"/>
    <x v="1"/>
    <n v="0"/>
    <n v="2"/>
    <x v="0"/>
    <n v="5701"/>
    <n v="0"/>
    <n v="23"/>
    <x v="3"/>
    <x v="0"/>
    <s v="Yes"/>
    <x v="0"/>
    <x v="0"/>
    <x v="0"/>
    <n v="81"/>
    <n v="2347.1999999999998"/>
    <s v="Competitor"/>
    <x v="9"/>
  </r>
  <r>
    <x v="1108"/>
    <d v="2025-07-18T00:00:00"/>
    <x v="0"/>
    <n v="71"/>
    <x v="1"/>
    <n v="0"/>
    <n v="2"/>
    <x v="0"/>
    <n v="4499"/>
    <n v="0"/>
    <n v="1"/>
    <x v="2"/>
    <x v="0"/>
    <s v="Yes"/>
    <x v="3"/>
    <x v="0"/>
    <x v="0"/>
    <n v="45.1"/>
    <n v="60.38"/>
    <s v="Attitude"/>
    <x v="3"/>
  </r>
  <r>
    <x v="1109"/>
    <d v="2024-03-23T00:00:00"/>
    <x v="0"/>
    <n v="70"/>
    <x v="0"/>
    <n v="0"/>
    <n v="2"/>
    <x v="0"/>
    <n v="3443"/>
    <n v="1"/>
    <n v="17"/>
    <x v="0"/>
    <x v="0"/>
    <s v="Yes"/>
    <x v="0"/>
    <x v="0"/>
    <x v="0"/>
    <n v="81.5"/>
    <n v="1490.7"/>
    <s v="Competitor"/>
    <x v="6"/>
  </r>
  <r>
    <x v="1110"/>
    <d v="2022-12-16T00:00:00"/>
    <x v="0"/>
    <n v="67"/>
    <x v="1"/>
    <n v="0"/>
    <n v="2"/>
    <x v="0"/>
    <n v="2246"/>
    <n v="0"/>
    <n v="32"/>
    <x v="1"/>
    <x v="0"/>
    <s v="Yes"/>
    <x v="0"/>
    <x v="0"/>
    <x v="2"/>
    <n v="96.15"/>
    <n v="3833.65"/>
    <s v="Price"/>
    <x v="4"/>
  </r>
  <r>
    <x v="1111"/>
    <d v="2022-11-11T00:00:00"/>
    <x v="0"/>
    <n v="78"/>
    <x v="1"/>
    <n v="0"/>
    <n v="2"/>
    <x v="0"/>
    <n v="2583"/>
    <n v="0"/>
    <n v="33"/>
    <x v="0"/>
    <x v="0"/>
    <s v="Yes"/>
    <x v="0"/>
    <x v="0"/>
    <x v="2"/>
    <n v="83.85"/>
    <n v="3987.79"/>
    <s v="Competitor"/>
    <x v="6"/>
  </r>
  <r>
    <x v="1112"/>
    <d v="2020-02-08T00:00:00"/>
    <x v="1"/>
    <n v="72"/>
    <x v="1"/>
    <n v="0"/>
    <n v="2"/>
    <x v="0"/>
    <n v="5011"/>
    <n v="0"/>
    <n v="66"/>
    <x v="0"/>
    <x v="0"/>
    <s v="Yes"/>
    <x v="0"/>
    <x v="0"/>
    <x v="2"/>
    <n v="80.45"/>
    <n v="8373.2900000000009"/>
    <s v="Attitude"/>
    <x v="3"/>
  </r>
  <r>
    <x v="1113"/>
    <d v="2020-05-14T00:00:00"/>
    <x v="1"/>
    <n v="48"/>
    <x v="0"/>
    <n v="0"/>
    <n v="2"/>
    <x v="0"/>
    <n v="5413"/>
    <n v="3"/>
    <n v="63"/>
    <x v="4"/>
    <x v="0"/>
    <s v="Yes"/>
    <x v="0"/>
    <x v="0"/>
    <x v="0"/>
    <n v="100.55"/>
    <n v="6781.09"/>
    <s v="Price"/>
    <x v="4"/>
  </r>
  <r>
    <x v="1114"/>
    <d v="2025-06-17T00:00:00"/>
    <x v="1"/>
    <n v="49"/>
    <x v="1"/>
    <n v="0"/>
    <n v="2"/>
    <x v="0"/>
    <n v="4648"/>
    <n v="0"/>
    <n v="2"/>
    <x v="2"/>
    <x v="2"/>
    <s v="Yes"/>
    <x v="2"/>
    <x v="0"/>
    <x v="0"/>
    <n v="42.6"/>
    <n v="72.400000000000006"/>
    <s v="Competitor"/>
    <x v="9"/>
  </r>
  <r>
    <x v="1115"/>
    <d v="2025-07-04T00:00:00"/>
    <x v="1"/>
    <n v="29"/>
    <x v="1"/>
    <n v="0"/>
    <n v="2"/>
    <x v="0"/>
    <n v="4091"/>
    <n v="0"/>
    <n v="1"/>
    <x v="0"/>
    <x v="0"/>
    <s v="Yes"/>
    <x v="0"/>
    <x v="0"/>
    <x v="0"/>
    <n v="95.6"/>
    <n v="102.27"/>
    <s v="Other"/>
    <x v="2"/>
  </r>
  <r>
    <x v="1116"/>
    <d v="2023-10-11T00:00:00"/>
    <x v="1"/>
    <n v="32"/>
    <x v="0"/>
    <n v="1"/>
    <n v="2"/>
    <x v="0"/>
    <n v="5115"/>
    <n v="1"/>
    <n v="22"/>
    <x v="0"/>
    <x v="0"/>
    <s v="Yes"/>
    <x v="2"/>
    <x v="0"/>
    <x v="0"/>
    <n v="55.15"/>
    <n v="1351.77"/>
    <s v="Dissatisfaction"/>
    <x v="7"/>
  </r>
  <r>
    <x v="1117"/>
    <d v="2025-05-08T00:00:00"/>
    <x v="1"/>
    <n v="61"/>
    <x v="0"/>
    <n v="0"/>
    <n v="2"/>
    <x v="0"/>
    <n v="4062"/>
    <n v="1"/>
    <n v="3"/>
    <x v="2"/>
    <x v="0"/>
    <s v="Yes"/>
    <x v="0"/>
    <x v="0"/>
    <x v="0"/>
    <n v="75.849999999999994"/>
    <n v="389.62"/>
    <s v="Competitor"/>
    <x v="9"/>
  </r>
  <r>
    <x v="1118"/>
    <d v="2025-07-16T00:00:00"/>
    <x v="0"/>
    <n v="44"/>
    <x v="1"/>
    <n v="0"/>
    <n v="2"/>
    <x v="0"/>
    <n v="2905"/>
    <n v="0"/>
    <n v="1"/>
    <x v="0"/>
    <x v="0"/>
    <s v="Yes"/>
    <x v="0"/>
    <x v="0"/>
    <x v="0"/>
    <n v="89.1"/>
    <n v="105.16"/>
    <s v="Other"/>
    <x v="12"/>
  </r>
  <r>
    <x v="1119"/>
    <d v="2025-06-12T00:00:00"/>
    <x v="1"/>
    <n v="34"/>
    <x v="1"/>
    <n v="0"/>
    <n v="2"/>
    <x v="0"/>
    <n v="5299"/>
    <n v="0"/>
    <n v="2"/>
    <x v="0"/>
    <x v="0"/>
    <s v="Yes"/>
    <x v="0"/>
    <x v="0"/>
    <x v="0"/>
    <n v="94.2"/>
    <n v="279.58"/>
    <s v="Dissatisfaction"/>
    <x v="11"/>
  </r>
  <r>
    <x v="1120"/>
    <d v="2021-01-06T00:00:00"/>
    <x v="1"/>
    <n v="38"/>
    <x v="0"/>
    <n v="0"/>
    <n v="2"/>
    <x v="0"/>
    <n v="4398"/>
    <n v="5"/>
    <n v="55"/>
    <x v="0"/>
    <x v="0"/>
    <s v="Yes"/>
    <x v="0"/>
    <x v="0"/>
    <x v="0"/>
    <n v="77.75"/>
    <n v="5525.7"/>
    <s v="Competitor"/>
    <x v="6"/>
  </r>
  <r>
    <x v="1121"/>
    <d v="2025-05-11T00:00:00"/>
    <x v="1"/>
    <n v="30"/>
    <x v="1"/>
    <n v="0"/>
    <n v="2"/>
    <x v="0"/>
    <n v="5948"/>
    <n v="0"/>
    <n v="3"/>
    <x v="2"/>
    <x v="0"/>
    <s v="Yes"/>
    <x v="0"/>
    <x v="0"/>
    <x v="0"/>
    <n v="75.5"/>
    <n v="363.13"/>
    <s v="Attitude"/>
    <x v="1"/>
  </r>
  <r>
    <x v="1122"/>
    <d v="2025-03-21T00:00:00"/>
    <x v="1"/>
    <n v="20"/>
    <x v="1"/>
    <n v="0"/>
    <n v="2"/>
    <x v="0"/>
    <n v="4600"/>
    <n v="0"/>
    <n v="5"/>
    <x v="0"/>
    <x v="0"/>
    <s v="Yes"/>
    <x v="0"/>
    <x v="0"/>
    <x v="0"/>
    <n v="75.55"/>
    <n v="589.75"/>
    <s v="Competitor"/>
    <x v="6"/>
  </r>
  <r>
    <x v="1123"/>
    <d v="2024-12-10T00:00:00"/>
    <x v="0"/>
    <n v="66"/>
    <x v="1"/>
    <n v="0"/>
    <n v="2"/>
    <x v="0"/>
    <n v="4345"/>
    <n v="0"/>
    <n v="8"/>
    <x v="0"/>
    <x v="0"/>
    <s v="Yes"/>
    <x v="0"/>
    <x v="0"/>
    <x v="0"/>
    <n v="74.5"/>
    <n v="620.79"/>
    <s v="Dissatisfaction"/>
    <x v="19"/>
  </r>
  <r>
    <x v="1124"/>
    <d v="2025-06-04T00:00:00"/>
    <x v="1"/>
    <n v="69"/>
    <x v="1"/>
    <n v="0"/>
    <n v="2"/>
    <x v="0"/>
    <n v="2065"/>
    <n v="0"/>
    <n v="2"/>
    <x v="0"/>
    <x v="0"/>
    <s v="Yes"/>
    <x v="0"/>
    <x v="0"/>
    <x v="0"/>
    <n v="89.5"/>
    <n v="256.44"/>
    <s v="Attitude"/>
    <x v="3"/>
  </r>
  <r>
    <x v="1125"/>
    <d v="2025-06-06T00:00:00"/>
    <x v="1"/>
    <n v="52"/>
    <x v="1"/>
    <n v="0"/>
    <n v="2"/>
    <x v="0"/>
    <n v="2323"/>
    <n v="0"/>
    <n v="2"/>
    <x v="2"/>
    <x v="0"/>
    <s v="Yes"/>
    <x v="0"/>
    <x v="0"/>
    <x v="0"/>
    <n v="69.650000000000006"/>
    <n v="160.43"/>
    <s v="Competitor"/>
    <x v="6"/>
  </r>
  <r>
    <x v="1126"/>
    <d v="2025-04-10T00:00:00"/>
    <x v="1"/>
    <n v="33"/>
    <x v="1"/>
    <n v="0"/>
    <n v="2"/>
    <x v="0"/>
    <n v="5587"/>
    <n v="0"/>
    <n v="4"/>
    <x v="0"/>
    <x v="0"/>
    <s v="Yes"/>
    <x v="0"/>
    <x v="0"/>
    <x v="3"/>
    <n v="87.1"/>
    <n v="471.29"/>
    <s v="Competitor"/>
    <x v="6"/>
  </r>
  <r>
    <x v="1127"/>
    <d v="2024-10-26T00:00:00"/>
    <x v="1"/>
    <n v="57"/>
    <x v="1"/>
    <n v="0"/>
    <n v="2"/>
    <x v="0"/>
    <n v="5699"/>
    <n v="0"/>
    <n v="10"/>
    <x v="0"/>
    <x v="0"/>
    <s v="Yes"/>
    <x v="0"/>
    <x v="0"/>
    <x v="0"/>
    <n v="86.45"/>
    <n v="1007.35"/>
    <s v="Competitor"/>
    <x v="6"/>
  </r>
  <r>
    <x v="1128"/>
    <d v="2024-09-14T00:00:00"/>
    <x v="0"/>
    <n v="35"/>
    <x v="0"/>
    <n v="0"/>
    <n v="2"/>
    <x v="0"/>
    <n v="5075"/>
    <n v="1"/>
    <n v="11"/>
    <x v="3"/>
    <x v="0"/>
    <s v="Yes"/>
    <x v="0"/>
    <x v="0"/>
    <x v="0"/>
    <n v="74.349999999999994"/>
    <n v="934.74"/>
    <s v="Competitor"/>
    <x v="6"/>
  </r>
  <r>
    <x v="1129"/>
    <d v="2022-07-04T00:00:00"/>
    <x v="0"/>
    <n v="52"/>
    <x v="0"/>
    <n v="1"/>
    <n v="2"/>
    <x v="0"/>
    <n v="3627"/>
    <n v="1"/>
    <n v="37"/>
    <x v="0"/>
    <x v="2"/>
    <s v="Yes"/>
    <x v="2"/>
    <x v="0"/>
    <x v="0"/>
    <n v="40.200000000000003"/>
    <n v="1448.8"/>
    <s v="Competitor"/>
    <x v="9"/>
  </r>
  <r>
    <x v="1130"/>
    <d v="2024-02-03T00:00:00"/>
    <x v="0"/>
    <n v="71"/>
    <x v="1"/>
    <n v="3"/>
    <n v="2"/>
    <x v="0"/>
    <n v="3179"/>
    <n v="0"/>
    <n v="18"/>
    <x v="3"/>
    <x v="0"/>
    <s v="Yes"/>
    <x v="0"/>
    <x v="0"/>
    <x v="0"/>
    <n v="95.45"/>
    <n v="1910.88"/>
    <s v="Competitor"/>
    <x v="6"/>
  </r>
  <r>
    <x v="1131"/>
    <d v="2025-01-18T00:00:00"/>
    <x v="1"/>
    <n v="77"/>
    <x v="1"/>
    <n v="2"/>
    <n v="2"/>
    <x v="0"/>
    <n v="4419"/>
    <n v="0"/>
    <n v="7"/>
    <x v="2"/>
    <x v="0"/>
    <s v="Yes"/>
    <x v="0"/>
    <x v="0"/>
    <x v="0"/>
    <n v="76.45"/>
    <n v="681.2"/>
    <s v="Price"/>
    <x v="10"/>
  </r>
  <r>
    <x v="1132"/>
    <d v="2025-06-06T00:00:00"/>
    <x v="0"/>
    <n v="74"/>
    <x v="1"/>
    <n v="0"/>
    <n v="2"/>
    <x v="0"/>
    <n v="2803"/>
    <n v="0"/>
    <n v="2"/>
    <x v="0"/>
    <x v="0"/>
    <s v="Yes"/>
    <x v="0"/>
    <x v="0"/>
    <x v="0"/>
    <n v="74.7"/>
    <n v="178.42"/>
    <s v="Competitor"/>
    <x v="6"/>
  </r>
  <r>
    <x v="1133"/>
    <d v="2021-05-03T00:00:00"/>
    <x v="0"/>
    <n v="70"/>
    <x v="1"/>
    <n v="0"/>
    <n v="2"/>
    <x v="0"/>
    <n v="6204"/>
    <n v="0"/>
    <n v="51"/>
    <x v="4"/>
    <x v="0"/>
    <s v="Yes"/>
    <x v="0"/>
    <x v="0"/>
    <x v="0"/>
    <n v="97.8"/>
    <n v="5907.29"/>
    <s v="Price"/>
    <x v="17"/>
  </r>
  <r>
    <x v="1134"/>
    <d v="2022-07-16T00:00:00"/>
    <x v="1"/>
    <n v="66"/>
    <x v="1"/>
    <n v="0"/>
    <n v="2"/>
    <x v="0"/>
    <n v="4448"/>
    <n v="0"/>
    <n v="37"/>
    <x v="0"/>
    <x v="0"/>
    <s v="Yes"/>
    <x v="0"/>
    <x v="0"/>
    <x v="0"/>
    <n v="96.55"/>
    <n v="3702.4"/>
    <s v="Attitude"/>
    <x v="1"/>
  </r>
  <r>
    <x v="1135"/>
    <d v="2025-07-05T00:00:00"/>
    <x v="1"/>
    <n v="22"/>
    <x v="0"/>
    <n v="0"/>
    <n v="2"/>
    <x v="0"/>
    <n v="3638"/>
    <n v="0"/>
    <n v="1"/>
    <x v="0"/>
    <x v="0"/>
    <s v="Yes"/>
    <x v="2"/>
    <x v="0"/>
    <x v="2"/>
    <n v="55.2"/>
    <n v="90.8"/>
    <s v="Dissatisfaction"/>
    <x v="19"/>
  </r>
  <r>
    <x v="1136"/>
    <d v="2024-11-15T00:00:00"/>
    <x v="1"/>
    <n v="27"/>
    <x v="1"/>
    <n v="0"/>
    <n v="2"/>
    <x v="0"/>
    <n v="2954"/>
    <n v="0"/>
    <n v="9"/>
    <x v="0"/>
    <x v="0"/>
    <s v="Yes"/>
    <x v="0"/>
    <x v="0"/>
    <x v="2"/>
    <n v="98.3"/>
    <n v="1272.3399999999999"/>
    <s v="Price"/>
    <x v="4"/>
  </r>
  <r>
    <x v="1137"/>
    <d v="2025-03-24T00:00:00"/>
    <x v="1"/>
    <n v="55"/>
    <x v="0"/>
    <n v="0"/>
    <n v="2"/>
    <x v="0"/>
    <n v="2969"/>
    <n v="1"/>
    <n v="5"/>
    <x v="2"/>
    <x v="0"/>
    <s v="Yes"/>
    <x v="0"/>
    <x v="0"/>
    <x v="0"/>
    <n v="69.95"/>
    <n v="415.55"/>
    <s v="Attitude"/>
    <x v="1"/>
  </r>
  <r>
    <x v="1138"/>
    <d v="2024-09-16T00:00:00"/>
    <x v="0"/>
    <n v="20"/>
    <x v="1"/>
    <n v="0"/>
    <n v="2"/>
    <x v="0"/>
    <n v="4601"/>
    <n v="0"/>
    <n v="11"/>
    <x v="0"/>
    <x v="0"/>
    <s v="Yes"/>
    <x v="0"/>
    <x v="0"/>
    <x v="0"/>
    <n v="74.55"/>
    <n v="884.15"/>
    <s v="Price"/>
    <x v="17"/>
  </r>
  <r>
    <x v="1139"/>
    <d v="2025-07-02T00:00:00"/>
    <x v="1"/>
    <n v="58"/>
    <x v="1"/>
    <n v="0"/>
    <n v="2"/>
    <x v="0"/>
    <n v="5082"/>
    <n v="0"/>
    <n v="1"/>
    <x v="0"/>
    <x v="0"/>
    <s v="Yes"/>
    <x v="0"/>
    <x v="0"/>
    <x v="0"/>
    <n v="79.55"/>
    <n v="121.68"/>
    <s v="Competitor"/>
    <x v="6"/>
  </r>
  <r>
    <x v="1140"/>
    <d v="2025-06-01T00:00:00"/>
    <x v="0"/>
    <n v="56"/>
    <x v="1"/>
    <n v="0"/>
    <n v="2"/>
    <x v="0"/>
    <n v="2699"/>
    <n v="0"/>
    <n v="2"/>
    <x v="2"/>
    <x v="0"/>
    <s v="Yes"/>
    <x v="2"/>
    <x v="0"/>
    <x v="0"/>
    <n v="45.15"/>
    <n v="111.44"/>
    <s v="Competitor"/>
    <x v="8"/>
  </r>
  <r>
    <x v="1141"/>
    <d v="2024-07-03T00:00:00"/>
    <x v="1"/>
    <n v="52"/>
    <x v="0"/>
    <n v="0"/>
    <n v="2"/>
    <x v="0"/>
    <n v="3740"/>
    <n v="1"/>
    <n v="13"/>
    <x v="0"/>
    <x v="0"/>
    <s v="Yes"/>
    <x v="0"/>
    <x v="0"/>
    <x v="0"/>
    <n v="88.35"/>
    <n v="1454.59"/>
    <s v="Competitor"/>
    <x v="6"/>
  </r>
  <r>
    <x v="1142"/>
    <d v="2024-09-25T00:00:00"/>
    <x v="0"/>
    <n v="39"/>
    <x v="1"/>
    <n v="0"/>
    <n v="2"/>
    <x v="0"/>
    <n v="3119"/>
    <n v="0"/>
    <n v="11"/>
    <x v="0"/>
    <x v="2"/>
    <s v="Yes"/>
    <x v="2"/>
    <x v="3"/>
    <x v="0"/>
    <n v="41.6"/>
    <n v="470.6"/>
    <s v="Competitor"/>
    <x v="8"/>
  </r>
  <r>
    <x v="1143"/>
    <d v="2021-12-04T00:00:00"/>
    <x v="0"/>
    <n v="41"/>
    <x v="1"/>
    <n v="0"/>
    <n v="2"/>
    <x v="0"/>
    <n v="3486"/>
    <n v="0"/>
    <n v="44"/>
    <x v="0"/>
    <x v="0"/>
    <s v="Yes"/>
    <x v="0"/>
    <x v="0"/>
    <x v="0"/>
    <n v="100.55"/>
    <n v="6286.63"/>
    <s v="Dissatisfaction"/>
    <x v="13"/>
  </r>
  <r>
    <x v="1144"/>
    <d v="2025-07-16T00:00:00"/>
    <x v="1"/>
    <n v="51"/>
    <x v="1"/>
    <n v="0"/>
    <n v="2"/>
    <x v="0"/>
    <n v="2637"/>
    <n v="0"/>
    <n v="1"/>
    <x v="0"/>
    <x v="0"/>
    <s v="Yes"/>
    <x v="0"/>
    <x v="0"/>
    <x v="0"/>
    <n v="69.2"/>
    <n v="79.28"/>
    <s v="Dissatisfaction"/>
    <x v="19"/>
  </r>
  <r>
    <x v="1145"/>
    <d v="2020-11-25T00:00:00"/>
    <x v="0"/>
    <n v="70"/>
    <x v="0"/>
    <n v="0"/>
    <n v="2"/>
    <x v="0"/>
    <n v="5172"/>
    <n v="1"/>
    <n v="57"/>
    <x v="0"/>
    <x v="2"/>
    <s v="Yes"/>
    <x v="3"/>
    <x v="0"/>
    <x v="0"/>
    <n v="44.85"/>
    <n v="2560.88"/>
    <s v="Attitude"/>
    <x v="3"/>
  </r>
  <r>
    <x v="1146"/>
    <d v="2022-08-02T00:00:00"/>
    <x v="0"/>
    <n v="65"/>
    <x v="0"/>
    <n v="0"/>
    <n v="2"/>
    <x v="0"/>
    <n v="3041"/>
    <n v="1"/>
    <n v="36"/>
    <x v="0"/>
    <x v="0"/>
    <s v="Yes"/>
    <x v="0"/>
    <x v="0"/>
    <x v="2"/>
    <n v="85.25"/>
    <n v="4016.19"/>
    <s v="Dissatisfaction"/>
    <x v="5"/>
  </r>
  <r>
    <x v="1147"/>
    <d v="2025-04-01T00:00:00"/>
    <x v="0"/>
    <n v="50"/>
    <x v="0"/>
    <n v="0"/>
    <n v="2"/>
    <x v="0"/>
    <n v="3394"/>
    <n v="2"/>
    <n v="4"/>
    <x v="0"/>
    <x v="0"/>
    <s v="Yes"/>
    <x v="3"/>
    <x v="0"/>
    <x v="2"/>
    <n v="50.05"/>
    <n v="218.03"/>
    <s v="Competitor"/>
    <x v="6"/>
  </r>
  <r>
    <x v="1148"/>
    <d v="2021-06-15T00:00:00"/>
    <x v="1"/>
    <n v="58"/>
    <x v="0"/>
    <n v="0"/>
    <n v="2"/>
    <x v="0"/>
    <n v="4274"/>
    <n v="1"/>
    <n v="50"/>
    <x v="4"/>
    <x v="0"/>
    <s v="Yes"/>
    <x v="0"/>
    <x v="3"/>
    <x v="0"/>
    <n v="108.55"/>
    <n v="7082.2"/>
    <s v="Other"/>
    <x v="12"/>
  </r>
  <r>
    <x v="1149"/>
    <d v="2023-09-12T00:00:00"/>
    <x v="0"/>
    <n v="21"/>
    <x v="1"/>
    <n v="0"/>
    <n v="2"/>
    <x v="0"/>
    <n v="4359"/>
    <n v="0"/>
    <n v="23"/>
    <x v="0"/>
    <x v="0"/>
    <s v="Yes"/>
    <x v="3"/>
    <x v="0"/>
    <x v="0"/>
    <n v="90.6"/>
    <n v="2828.34"/>
    <s v="Competitor"/>
    <x v="8"/>
  </r>
  <r>
    <x v="1150"/>
    <d v="2025-06-25T00:00:00"/>
    <x v="1"/>
    <n v="32"/>
    <x v="1"/>
    <n v="0"/>
    <n v="2"/>
    <x v="0"/>
    <n v="2414"/>
    <n v="0"/>
    <n v="2"/>
    <x v="2"/>
    <x v="0"/>
    <s v="Yes"/>
    <x v="0"/>
    <x v="0"/>
    <x v="0"/>
    <n v="95.15"/>
    <n v="273.92"/>
    <s v="Competitor"/>
    <x v="6"/>
  </r>
  <r>
    <x v="1151"/>
    <d v="2025-03-14T00:00:00"/>
    <x v="0"/>
    <n v="25"/>
    <x v="1"/>
    <n v="0"/>
    <n v="2"/>
    <x v="0"/>
    <n v="2857"/>
    <n v="0"/>
    <n v="5"/>
    <x v="0"/>
    <x v="0"/>
    <s v="Yes"/>
    <x v="3"/>
    <x v="0"/>
    <x v="0"/>
    <n v="47.15"/>
    <n v="333.2"/>
    <s v="Competitor"/>
    <x v="6"/>
  </r>
  <r>
    <x v="1152"/>
    <d v="2022-02-11T00:00:00"/>
    <x v="1"/>
    <n v="55"/>
    <x v="0"/>
    <n v="0"/>
    <n v="2"/>
    <x v="0"/>
    <n v="2044"/>
    <n v="1"/>
    <n v="42"/>
    <x v="4"/>
    <x v="2"/>
    <s v="Yes"/>
    <x v="3"/>
    <x v="3"/>
    <x v="3"/>
    <n v="33.549999999999997"/>
    <n v="1495.3"/>
    <s v="Competitor"/>
    <x v="0"/>
  </r>
  <r>
    <x v="1153"/>
    <d v="2024-02-16T00:00:00"/>
    <x v="0"/>
    <n v="59"/>
    <x v="1"/>
    <n v="0"/>
    <n v="2"/>
    <x v="0"/>
    <n v="5474"/>
    <n v="0"/>
    <n v="18"/>
    <x v="3"/>
    <x v="2"/>
    <s v="Yes"/>
    <x v="2"/>
    <x v="0"/>
    <x v="2"/>
    <n v="33.5"/>
    <n v="600"/>
    <s v="Dissatisfaction"/>
    <x v="5"/>
  </r>
  <r>
    <x v="1154"/>
    <d v="2024-11-22T00:00:00"/>
    <x v="0"/>
    <n v="53"/>
    <x v="0"/>
    <n v="0"/>
    <n v="2"/>
    <x v="0"/>
    <n v="3195"/>
    <n v="1"/>
    <n v="9"/>
    <x v="2"/>
    <x v="2"/>
    <s v="Yes"/>
    <x v="2"/>
    <x v="3"/>
    <x v="0"/>
    <n v="24.1"/>
    <n v="259.8"/>
    <s v="Competitor"/>
    <x v="9"/>
  </r>
  <r>
    <x v="1155"/>
    <d v="2023-06-15T00:00:00"/>
    <x v="1"/>
    <n v="58"/>
    <x v="1"/>
    <n v="0"/>
    <n v="2"/>
    <x v="0"/>
    <n v="4910"/>
    <n v="0"/>
    <n v="26"/>
    <x v="0"/>
    <x v="0"/>
    <s v="Yes"/>
    <x v="0"/>
    <x v="0"/>
    <x v="0"/>
    <n v="88.8"/>
    <n v="3314.69"/>
    <s v="Dissatisfaction"/>
    <x v="7"/>
  </r>
  <r>
    <x v="1156"/>
    <d v="2019-10-20T00:00:00"/>
    <x v="0"/>
    <n v="38"/>
    <x v="0"/>
    <n v="0"/>
    <n v="2"/>
    <x v="0"/>
    <n v="6136"/>
    <n v="1"/>
    <n v="70"/>
    <x v="0"/>
    <x v="0"/>
    <s v="Yes"/>
    <x v="0"/>
    <x v="3"/>
    <x v="0"/>
    <n v="109.5"/>
    <n v="10308.75"/>
    <s v="Price"/>
    <x v="17"/>
  </r>
  <r>
    <x v="1157"/>
    <d v="2025-07-26T00:00:00"/>
    <x v="1"/>
    <n v="29"/>
    <x v="1"/>
    <n v="0"/>
    <n v="2"/>
    <x v="0"/>
    <n v="3196"/>
    <n v="0"/>
    <n v="1"/>
    <x v="0"/>
    <x v="2"/>
    <s v="Yes"/>
    <x v="2"/>
    <x v="0"/>
    <x v="3"/>
    <n v="25.2"/>
    <n v="25.2"/>
    <s v="Other"/>
    <x v="2"/>
  </r>
  <r>
    <x v="1158"/>
    <d v="2025-04-23T00:00:00"/>
    <x v="0"/>
    <n v="57"/>
    <x v="0"/>
    <n v="0"/>
    <n v="2"/>
    <x v="0"/>
    <n v="2650"/>
    <n v="1"/>
    <n v="4"/>
    <x v="0"/>
    <x v="0"/>
    <s v="Yes"/>
    <x v="0"/>
    <x v="0"/>
    <x v="0"/>
    <n v="100.2"/>
    <n v="533.08000000000004"/>
    <s v="Dissatisfaction"/>
    <x v="7"/>
  </r>
  <r>
    <x v="1159"/>
    <d v="2024-11-01T00:00:00"/>
    <x v="1"/>
    <n v="55"/>
    <x v="1"/>
    <n v="0"/>
    <n v="2"/>
    <x v="0"/>
    <n v="5003"/>
    <n v="0"/>
    <n v="9"/>
    <x v="2"/>
    <x v="0"/>
    <s v="Yes"/>
    <x v="0"/>
    <x v="0"/>
    <x v="0"/>
    <n v="74.75"/>
    <n v="854.92"/>
    <s v="Competitor"/>
    <x v="6"/>
  </r>
  <r>
    <x v="1160"/>
    <d v="2022-07-05T00:00:00"/>
    <x v="1"/>
    <n v="31"/>
    <x v="1"/>
    <n v="0"/>
    <n v="2"/>
    <x v="0"/>
    <n v="4429"/>
    <n v="0"/>
    <n v="37"/>
    <x v="0"/>
    <x v="2"/>
    <s v="Yes"/>
    <x v="2"/>
    <x v="0"/>
    <x v="2"/>
    <n v="28.6"/>
    <n v="973.55"/>
    <s v="Other"/>
    <x v="2"/>
  </r>
  <r>
    <x v="1161"/>
    <d v="2020-01-10T00:00:00"/>
    <x v="0"/>
    <n v="25"/>
    <x v="1"/>
    <n v="0"/>
    <n v="2"/>
    <x v="0"/>
    <n v="4495"/>
    <n v="0"/>
    <n v="67"/>
    <x v="5"/>
    <x v="0"/>
    <s v="Yes"/>
    <x v="0"/>
    <x v="2"/>
    <x v="2"/>
    <n v="116.2"/>
    <n v="10022.26"/>
    <s v="Other"/>
    <x v="2"/>
  </r>
  <r>
    <x v="1162"/>
    <d v="2021-07-08T00:00:00"/>
    <x v="0"/>
    <n v="42"/>
    <x v="1"/>
    <n v="0"/>
    <n v="2"/>
    <x v="0"/>
    <n v="5585"/>
    <n v="0"/>
    <n v="49"/>
    <x v="0"/>
    <x v="0"/>
    <s v="Yes"/>
    <x v="0"/>
    <x v="3"/>
    <x v="0"/>
    <n v="100.6"/>
    <n v="5999.18"/>
    <s v="Competitor"/>
    <x v="9"/>
  </r>
  <r>
    <x v="1163"/>
    <d v="2024-12-18T00:00:00"/>
    <x v="1"/>
    <n v="74"/>
    <x v="1"/>
    <n v="0"/>
    <n v="2"/>
    <x v="0"/>
    <n v="5432"/>
    <n v="0"/>
    <n v="8"/>
    <x v="0"/>
    <x v="0"/>
    <s v="No"/>
    <x v="1"/>
    <x v="0"/>
    <x v="0"/>
    <n v="19.649999999999999"/>
    <n v="387.9"/>
    <s v="Attitude"/>
    <x v="3"/>
  </r>
  <r>
    <x v="1164"/>
    <d v="2024-11-16T00:00:00"/>
    <x v="0"/>
    <n v="67"/>
    <x v="1"/>
    <n v="0"/>
    <n v="2"/>
    <x v="0"/>
    <n v="5745"/>
    <n v="0"/>
    <n v="9"/>
    <x v="0"/>
    <x v="0"/>
    <s v="Yes"/>
    <x v="0"/>
    <x v="0"/>
    <x v="2"/>
    <n v="84.4"/>
    <n v="1009.7"/>
    <s v="Attitude"/>
    <x v="3"/>
  </r>
  <r>
    <x v="1165"/>
    <d v="2025-01-09T00:00:00"/>
    <x v="0"/>
    <n v="75"/>
    <x v="0"/>
    <n v="0"/>
    <n v="2"/>
    <x v="0"/>
    <n v="3669"/>
    <n v="1"/>
    <n v="7"/>
    <x v="0"/>
    <x v="0"/>
    <s v="Yes"/>
    <x v="0"/>
    <x v="0"/>
    <x v="2"/>
    <n v="70.099999999999994"/>
    <n v="559.66999999999996"/>
    <s v="Attitude"/>
    <x v="1"/>
  </r>
  <r>
    <x v="1166"/>
    <d v="2024-10-16T00:00:00"/>
    <x v="0"/>
    <n v="34"/>
    <x v="1"/>
    <n v="0"/>
    <n v="2"/>
    <x v="0"/>
    <n v="4061"/>
    <n v="0"/>
    <n v="10"/>
    <x v="0"/>
    <x v="0"/>
    <s v="Yes"/>
    <x v="2"/>
    <x v="0"/>
    <x v="2"/>
    <n v="44.85"/>
    <n v="931.2"/>
    <s v="Competitor"/>
    <x v="6"/>
  </r>
  <r>
    <x v="1167"/>
    <d v="2024-11-13T00:00:00"/>
    <x v="0"/>
    <n v="32"/>
    <x v="0"/>
    <n v="0"/>
    <n v="2"/>
    <x v="0"/>
    <n v="2573"/>
    <n v="1"/>
    <n v="9"/>
    <x v="2"/>
    <x v="2"/>
    <s v="Yes"/>
    <x v="2"/>
    <x v="0"/>
    <x v="0"/>
    <n v="29.95"/>
    <n v="258.95"/>
    <s v="Competitor"/>
    <x v="9"/>
  </r>
  <r>
    <x v="1168"/>
    <d v="2025-06-13T00:00:00"/>
    <x v="1"/>
    <n v="57"/>
    <x v="1"/>
    <n v="0"/>
    <n v="2"/>
    <x v="0"/>
    <n v="3391"/>
    <n v="0"/>
    <n v="2"/>
    <x v="0"/>
    <x v="0"/>
    <s v="Yes"/>
    <x v="0"/>
    <x v="0"/>
    <x v="0"/>
    <n v="96"/>
    <n v="271.48"/>
    <s v="Competitor"/>
    <x v="9"/>
  </r>
  <r>
    <x v="1169"/>
    <d v="2024-11-12T00:00:00"/>
    <x v="1"/>
    <n v="34"/>
    <x v="1"/>
    <n v="0"/>
    <n v="2"/>
    <x v="0"/>
    <n v="2893"/>
    <n v="0"/>
    <n v="9"/>
    <x v="2"/>
    <x v="0"/>
    <s v="Yes"/>
    <x v="0"/>
    <x v="0"/>
    <x v="0"/>
    <n v="94.75"/>
    <n v="1010.53"/>
    <s v="Competitor"/>
    <x v="9"/>
  </r>
  <r>
    <x v="1170"/>
    <d v="2023-09-04T00:00:00"/>
    <x v="0"/>
    <n v="60"/>
    <x v="0"/>
    <n v="0"/>
    <n v="2"/>
    <x v="0"/>
    <n v="4580"/>
    <n v="1"/>
    <n v="23"/>
    <x v="0"/>
    <x v="0"/>
    <s v="Yes"/>
    <x v="2"/>
    <x v="3"/>
    <x v="2"/>
    <n v="48.35"/>
    <n v="1200.55"/>
    <s v="Other"/>
    <x v="2"/>
  </r>
  <r>
    <x v="1171"/>
    <d v="2025-04-18T00:00:00"/>
    <x v="0"/>
    <n v="44"/>
    <x v="0"/>
    <n v="1"/>
    <n v="2"/>
    <x v="0"/>
    <n v="2131"/>
    <n v="4"/>
    <n v="4"/>
    <x v="0"/>
    <x v="0"/>
    <s v="Yes"/>
    <x v="2"/>
    <x v="0"/>
    <x v="2"/>
    <n v="61.45"/>
    <n v="338.51"/>
    <s v="Price"/>
    <x v="4"/>
  </r>
  <r>
    <x v="1172"/>
    <d v="2025-07-01T00:00:00"/>
    <x v="1"/>
    <n v="36"/>
    <x v="1"/>
    <n v="0"/>
    <n v="2"/>
    <x v="0"/>
    <n v="4335"/>
    <n v="0"/>
    <n v="1"/>
    <x v="0"/>
    <x v="0"/>
    <s v="Yes"/>
    <x v="0"/>
    <x v="0"/>
    <x v="0"/>
    <n v="75.099999999999994"/>
    <n v="81.040000000000006"/>
    <s v="Dissatisfaction"/>
    <x v="11"/>
  </r>
  <r>
    <x v="1173"/>
    <d v="2025-06-24T00:00:00"/>
    <x v="1"/>
    <n v="60"/>
    <x v="1"/>
    <n v="0"/>
    <n v="2"/>
    <x v="0"/>
    <n v="3845"/>
    <n v="0"/>
    <n v="2"/>
    <x v="2"/>
    <x v="0"/>
    <s v="No"/>
    <x v="1"/>
    <x v="0"/>
    <x v="3"/>
    <n v="20.65"/>
    <n v="88.12"/>
    <s v="Attitude"/>
    <x v="3"/>
  </r>
  <r>
    <x v="1174"/>
    <d v="2025-07-24T00:00:00"/>
    <x v="0"/>
    <n v="30"/>
    <x v="1"/>
    <n v="0"/>
    <n v="2"/>
    <x v="0"/>
    <n v="3657"/>
    <n v="0"/>
    <n v="1"/>
    <x v="0"/>
    <x v="0"/>
    <s v="No"/>
    <x v="1"/>
    <x v="0"/>
    <x v="3"/>
    <n v="20"/>
    <n v="66.77"/>
    <s v="Attitude"/>
    <x v="1"/>
  </r>
  <r>
    <x v="1175"/>
    <d v="2023-01-15T00:00:00"/>
    <x v="1"/>
    <n v="39"/>
    <x v="0"/>
    <n v="0"/>
    <n v="2"/>
    <x v="0"/>
    <n v="5219"/>
    <n v="1"/>
    <n v="31"/>
    <x v="0"/>
    <x v="0"/>
    <s v="Yes"/>
    <x v="3"/>
    <x v="0"/>
    <x v="0"/>
    <n v="91.15"/>
    <n v="4194.22"/>
    <s v="Dissatisfaction"/>
    <x v="19"/>
  </r>
  <r>
    <x v="1176"/>
    <d v="2020-02-25T00:00:00"/>
    <x v="0"/>
    <n v="30"/>
    <x v="0"/>
    <n v="0"/>
    <n v="2"/>
    <x v="0"/>
    <n v="5602"/>
    <n v="0"/>
    <n v="66"/>
    <x v="0"/>
    <x v="0"/>
    <s v="Yes"/>
    <x v="0"/>
    <x v="2"/>
    <x v="2"/>
    <n v="106.05"/>
    <n v="8533.01"/>
    <s v="Dissatisfaction"/>
    <x v="5"/>
  </r>
  <r>
    <x v="1177"/>
    <d v="2022-05-20T00:00:00"/>
    <x v="1"/>
    <n v="52"/>
    <x v="1"/>
    <n v="0"/>
    <n v="2"/>
    <x v="0"/>
    <n v="4811"/>
    <n v="0"/>
    <n v="39"/>
    <x v="1"/>
    <x v="0"/>
    <s v="Yes"/>
    <x v="0"/>
    <x v="0"/>
    <x v="0"/>
    <n v="103.45"/>
    <n v="5349.31"/>
    <s v="Competitor"/>
    <x v="6"/>
  </r>
  <r>
    <x v="1178"/>
    <d v="2025-07-16T00:00:00"/>
    <x v="0"/>
    <n v="62"/>
    <x v="1"/>
    <n v="0"/>
    <n v="2"/>
    <x v="0"/>
    <n v="2051"/>
    <n v="0"/>
    <n v="1"/>
    <x v="0"/>
    <x v="0"/>
    <s v="No"/>
    <x v="1"/>
    <x v="0"/>
    <x v="0"/>
    <n v="19.95"/>
    <n v="37.56"/>
    <s v="Attitude"/>
    <x v="3"/>
  </r>
  <r>
    <x v="1179"/>
    <d v="2025-05-24T00:00:00"/>
    <x v="0"/>
    <n v="61"/>
    <x v="0"/>
    <n v="0"/>
    <n v="2"/>
    <x v="0"/>
    <n v="2987"/>
    <n v="1"/>
    <n v="3"/>
    <x v="2"/>
    <x v="2"/>
    <s v="Yes"/>
    <x v="3"/>
    <x v="0"/>
    <x v="0"/>
    <n v="35.15"/>
    <n v="99.75"/>
    <s v="Attitude"/>
    <x v="3"/>
  </r>
  <r>
    <x v="1180"/>
    <d v="2025-06-13T00:00:00"/>
    <x v="0"/>
    <n v="80"/>
    <x v="1"/>
    <n v="0"/>
    <n v="2"/>
    <x v="0"/>
    <n v="5900"/>
    <n v="0"/>
    <n v="2"/>
    <x v="2"/>
    <x v="0"/>
    <s v="Yes"/>
    <x v="2"/>
    <x v="0"/>
    <x v="2"/>
    <n v="44.95"/>
    <n v="138.38999999999999"/>
    <s v="Other"/>
    <x v="2"/>
  </r>
  <r>
    <x v="1181"/>
    <d v="2025-07-12T00:00:00"/>
    <x v="0"/>
    <n v="65"/>
    <x v="1"/>
    <n v="0"/>
    <n v="2"/>
    <x v="0"/>
    <n v="5674"/>
    <n v="0"/>
    <n v="1"/>
    <x v="2"/>
    <x v="0"/>
    <s v="Yes"/>
    <x v="0"/>
    <x v="0"/>
    <x v="0"/>
    <n v="71.650000000000006"/>
    <n v="100.11"/>
    <s v="Competitor"/>
    <x v="9"/>
  </r>
  <r>
    <x v="1182"/>
    <d v="2025-01-14T00:00:00"/>
    <x v="0"/>
    <n v="78"/>
    <x v="1"/>
    <n v="0"/>
    <n v="2"/>
    <x v="0"/>
    <n v="5638"/>
    <n v="0"/>
    <n v="7"/>
    <x v="0"/>
    <x v="0"/>
    <s v="Yes"/>
    <x v="0"/>
    <x v="0"/>
    <x v="2"/>
    <n v="73.75"/>
    <n v="771.95"/>
    <s v="Attitude"/>
    <x v="3"/>
  </r>
  <r>
    <x v="1183"/>
    <d v="2025-06-17T00:00:00"/>
    <x v="0"/>
    <n v="79"/>
    <x v="1"/>
    <n v="0"/>
    <n v="2"/>
    <x v="0"/>
    <n v="5378"/>
    <n v="0"/>
    <n v="2"/>
    <x v="2"/>
    <x v="0"/>
    <s v="Yes"/>
    <x v="0"/>
    <x v="0"/>
    <x v="3"/>
    <n v="74.849999999999994"/>
    <n v="247.22"/>
    <s v="Competitor"/>
    <x v="6"/>
  </r>
  <r>
    <x v="1184"/>
    <d v="2020-08-23T00:00:00"/>
    <x v="1"/>
    <n v="20"/>
    <x v="1"/>
    <n v="0"/>
    <n v="2"/>
    <x v="0"/>
    <n v="4105"/>
    <n v="0"/>
    <n v="60"/>
    <x v="0"/>
    <x v="0"/>
    <s v="Yes"/>
    <x v="0"/>
    <x v="0"/>
    <x v="0"/>
    <n v="105.9"/>
    <n v="7038.45"/>
    <s v="Other"/>
    <x v="2"/>
  </r>
  <r>
    <x v="1185"/>
    <d v="2023-02-10T00:00:00"/>
    <x v="0"/>
    <n v="33"/>
    <x v="1"/>
    <n v="0"/>
    <n v="2"/>
    <x v="0"/>
    <n v="5654"/>
    <n v="0"/>
    <n v="30"/>
    <x v="0"/>
    <x v="0"/>
    <s v="Yes"/>
    <x v="0"/>
    <x v="0"/>
    <x v="0"/>
    <n v="90.25"/>
    <n v="3657.15"/>
    <s v="Competitor"/>
    <x v="6"/>
  </r>
  <r>
    <x v="1186"/>
    <d v="2023-12-13T00:00:00"/>
    <x v="1"/>
    <n v="57"/>
    <x v="0"/>
    <n v="0"/>
    <n v="2"/>
    <x v="0"/>
    <n v="4223"/>
    <n v="3"/>
    <n v="20"/>
    <x v="0"/>
    <x v="0"/>
    <s v="Yes"/>
    <x v="0"/>
    <x v="0"/>
    <x v="0"/>
    <n v="105.85"/>
    <n v="2815.45"/>
    <s v="Dissatisfaction"/>
    <x v="7"/>
  </r>
  <r>
    <x v="1187"/>
    <d v="2025-07-08T00:00:00"/>
    <x v="1"/>
    <n v="35"/>
    <x v="1"/>
    <n v="0"/>
    <n v="2"/>
    <x v="0"/>
    <n v="5890"/>
    <n v="0"/>
    <n v="1"/>
    <x v="0"/>
    <x v="0"/>
    <s v="No"/>
    <x v="1"/>
    <x v="0"/>
    <x v="2"/>
    <n v="19.100000000000001"/>
    <n v="53.89"/>
    <s v="Competitor"/>
    <x v="6"/>
  </r>
  <r>
    <x v="1188"/>
    <d v="2025-07-12T00:00:00"/>
    <x v="1"/>
    <n v="54"/>
    <x v="0"/>
    <n v="2"/>
    <n v="2"/>
    <x v="0"/>
    <n v="2865"/>
    <n v="1"/>
    <n v="1"/>
    <x v="0"/>
    <x v="0"/>
    <s v="No"/>
    <x v="1"/>
    <x v="0"/>
    <x v="3"/>
    <n v="19.45"/>
    <n v="48.18"/>
    <s v="Competitor"/>
    <x v="6"/>
  </r>
  <r>
    <x v="1189"/>
    <d v="2025-05-08T00:00:00"/>
    <x v="0"/>
    <n v="53"/>
    <x v="1"/>
    <n v="0"/>
    <n v="2"/>
    <x v="0"/>
    <n v="2421"/>
    <n v="0"/>
    <n v="3"/>
    <x v="2"/>
    <x v="0"/>
    <s v="Yes"/>
    <x v="0"/>
    <x v="0"/>
    <x v="0"/>
    <n v="69.650000000000006"/>
    <n v="338.24"/>
    <s v="Competitor"/>
    <x v="8"/>
  </r>
  <r>
    <x v="1190"/>
    <d v="2025-07-12T00:00:00"/>
    <x v="0"/>
    <n v="22"/>
    <x v="1"/>
    <n v="0"/>
    <n v="2"/>
    <x v="0"/>
    <n v="3731"/>
    <n v="0"/>
    <n v="1"/>
    <x v="0"/>
    <x v="0"/>
    <s v="No"/>
    <x v="1"/>
    <x v="0"/>
    <x v="2"/>
    <n v="20.5"/>
    <n v="40.35"/>
    <s v="Attitude"/>
    <x v="3"/>
  </r>
  <r>
    <x v="1191"/>
    <d v="2020-09-15T00:00:00"/>
    <x v="0"/>
    <n v="70"/>
    <x v="0"/>
    <n v="0"/>
    <n v="2"/>
    <x v="0"/>
    <n v="5390"/>
    <n v="0"/>
    <n v="59"/>
    <x v="0"/>
    <x v="0"/>
    <s v="Yes"/>
    <x v="0"/>
    <x v="0"/>
    <x v="0"/>
    <n v="93.85"/>
    <n v="6202.64"/>
    <s v="Price"/>
    <x v="4"/>
  </r>
  <r>
    <x v="1192"/>
    <d v="2024-07-24T00:00:00"/>
    <x v="1"/>
    <n v="77"/>
    <x v="0"/>
    <n v="0"/>
    <n v="2"/>
    <x v="0"/>
    <n v="5101"/>
    <n v="2"/>
    <n v="13"/>
    <x v="0"/>
    <x v="0"/>
    <s v="Yes"/>
    <x v="0"/>
    <x v="0"/>
    <x v="0"/>
    <n v="70.150000000000006"/>
    <n v="1498.93"/>
    <s v="Other"/>
    <x v="19"/>
  </r>
  <r>
    <x v="1193"/>
    <d v="2023-10-01T00:00:00"/>
    <x v="0"/>
    <n v="52"/>
    <x v="1"/>
    <n v="0"/>
    <n v="2"/>
    <x v="0"/>
    <n v="3665"/>
    <n v="0"/>
    <n v="22"/>
    <x v="0"/>
    <x v="0"/>
    <s v="Yes"/>
    <x v="0"/>
    <x v="0"/>
    <x v="2"/>
    <n v="94.65"/>
    <n v="3162.71"/>
    <s v="Competitor"/>
    <x v="8"/>
  </r>
  <r>
    <x v="1194"/>
    <d v="2025-07-15T00:00:00"/>
    <x v="0"/>
    <n v="41"/>
    <x v="1"/>
    <n v="0"/>
    <n v="2"/>
    <x v="0"/>
    <n v="3605"/>
    <n v="0"/>
    <n v="1"/>
    <x v="2"/>
    <x v="2"/>
    <s v="Yes"/>
    <x v="2"/>
    <x v="0"/>
    <x v="3"/>
    <n v="31.35"/>
    <n v="111.35"/>
    <s v="Attitude"/>
    <x v="1"/>
  </r>
  <r>
    <x v="1195"/>
    <d v="2025-06-22T00:00:00"/>
    <x v="1"/>
    <n v="51"/>
    <x v="1"/>
    <n v="0"/>
    <n v="2"/>
    <x v="0"/>
    <n v="4381"/>
    <n v="0"/>
    <n v="2"/>
    <x v="2"/>
    <x v="0"/>
    <s v="Yes"/>
    <x v="0"/>
    <x v="0"/>
    <x v="0"/>
    <n v="80.2"/>
    <n v="255.63"/>
    <s v="Attitude"/>
    <x v="1"/>
  </r>
  <r>
    <x v="1196"/>
    <d v="2021-04-08T00:00:00"/>
    <x v="0"/>
    <n v="21"/>
    <x v="1"/>
    <n v="0"/>
    <n v="2"/>
    <x v="0"/>
    <n v="4630"/>
    <n v="0"/>
    <n v="52"/>
    <x v="0"/>
    <x v="0"/>
    <s v="Yes"/>
    <x v="0"/>
    <x v="3"/>
    <x v="0"/>
    <n v="105"/>
    <n v="7989.93"/>
    <s v="Other"/>
    <x v="2"/>
  </r>
  <r>
    <x v="1197"/>
    <d v="2022-03-07T00:00:00"/>
    <x v="1"/>
    <n v="63"/>
    <x v="1"/>
    <n v="0"/>
    <n v="2"/>
    <x v="0"/>
    <n v="5383"/>
    <n v="0"/>
    <n v="41"/>
    <x v="0"/>
    <x v="0"/>
    <s v="Yes"/>
    <x v="0"/>
    <x v="0"/>
    <x v="0"/>
    <n v="106.3"/>
    <n v="5001.08"/>
    <s v="Price"/>
    <x v="4"/>
  </r>
  <r>
    <x v="1198"/>
    <d v="2025-07-20T00:00:00"/>
    <x v="1"/>
    <n v="64"/>
    <x v="1"/>
    <n v="0"/>
    <n v="2"/>
    <x v="0"/>
    <n v="2783"/>
    <n v="0"/>
    <n v="1"/>
    <x v="2"/>
    <x v="0"/>
    <s v="No"/>
    <x v="1"/>
    <x v="0"/>
    <x v="2"/>
    <n v="20.25"/>
    <n v="30.96"/>
    <s v="Attitude"/>
    <x v="3"/>
  </r>
  <r>
    <x v="1199"/>
    <d v="2025-07-07T00:00:00"/>
    <x v="0"/>
    <n v="38"/>
    <x v="0"/>
    <n v="0"/>
    <n v="2"/>
    <x v="0"/>
    <n v="2485"/>
    <n v="1"/>
    <n v="1"/>
    <x v="0"/>
    <x v="0"/>
    <s v="Yes"/>
    <x v="0"/>
    <x v="0"/>
    <x v="0"/>
    <n v="70"/>
    <n v="108.8"/>
    <s v="Price"/>
    <x v="4"/>
  </r>
  <r>
    <x v="1200"/>
    <d v="2023-01-08T00:00:00"/>
    <x v="1"/>
    <n v="54"/>
    <x v="1"/>
    <n v="0"/>
    <n v="2"/>
    <x v="0"/>
    <n v="2031"/>
    <n v="0"/>
    <n v="31"/>
    <x v="0"/>
    <x v="0"/>
    <s v="Yes"/>
    <x v="0"/>
    <x v="0"/>
    <x v="0"/>
    <n v="89.9"/>
    <n v="2961.95"/>
    <s v="Dissatisfaction"/>
    <x v="7"/>
  </r>
  <r>
    <x v="1201"/>
    <d v="2020-11-21T00:00:00"/>
    <x v="0"/>
    <n v="74"/>
    <x v="0"/>
    <n v="0"/>
    <n v="2"/>
    <x v="0"/>
    <n v="6259"/>
    <n v="1"/>
    <n v="57"/>
    <x v="0"/>
    <x v="0"/>
    <s v="Yes"/>
    <x v="0"/>
    <x v="0"/>
    <x v="0"/>
    <n v="95.25"/>
    <n v="8259.33"/>
    <s v="Attitude"/>
    <x v="3"/>
  </r>
  <r>
    <x v="1202"/>
    <d v="2020-02-13T00:00:00"/>
    <x v="1"/>
    <n v="68"/>
    <x v="0"/>
    <n v="0"/>
    <n v="2"/>
    <x v="0"/>
    <n v="6117"/>
    <n v="1"/>
    <n v="66"/>
    <x v="0"/>
    <x v="0"/>
    <s v="Yes"/>
    <x v="0"/>
    <x v="3"/>
    <x v="2"/>
    <n v="105.95"/>
    <n v="8806.75"/>
    <s v="Other"/>
    <x v="2"/>
  </r>
  <r>
    <x v="1203"/>
    <d v="2025-06-17T00:00:00"/>
    <x v="0"/>
    <n v="78"/>
    <x v="1"/>
    <n v="0"/>
    <n v="2"/>
    <x v="0"/>
    <n v="5655"/>
    <n v="0"/>
    <n v="2"/>
    <x v="0"/>
    <x v="0"/>
    <s v="Yes"/>
    <x v="2"/>
    <x v="0"/>
    <x v="0"/>
    <n v="44.15"/>
    <n v="179.97"/>
    <s v="Attitude"/>
    <x v="3"/>
  </r>
  <r>
    <x v="1204"/>
    <d v="2022-07-04T00:00:00"/>
    <x v="0"/>
    <n v="75"/>
    <x v="0"/>
    <n v="0"/>
    <n v="2"/>
    <x v="0"/>
    <n v="4712"/>
    <n v="1"/>
    <n v="37"/>
    <x v="1"/>
    <x v="0"/>
    <s v="Yes"/>
    <x v="0"/>
    <x v="0"/>
    <x v="0"/>
    <n v="85.7"/>
    <n v="4895.72"/>
    <s v="Competitor"/>
    <x v="8"/>
  </r>
  <r>
    <x v="1205"/>
    <d v="2023-06-08T00:00:00"/>
    <x v="1"/>
    <n v="73"/>
    <x v="0"/>
    <n v="0"/>
    <n v="2"/>
    <x v="0"/>
    <n v="2591"/>
    <n v="1"/>
    <n v="26"/>
    <x v="1"/>
    <x v="0"/>
    <s v="Yes"/>
    <x v="0"/>
    <x v="0"/>
    <x v="0"/>
    <n v="93.85"/>
    <n v="2622.83"/>
    <s v="Dissatisfaction"/>
    <x v="13"/>
  </r>
  <r>
    <x v="1206"/>
    <d v="2019-12-05T00:00:00"/>
    <x v="0"/>
    <n v="26"/>
    <x v="0"/>
    <n v="0"/>
    <n v="2"/>
    <x v="0"/>
    <n v="5034"/>
    <n v="4"/>
    <n v="68"/>
    <x v="5"/>
    <x v="0"/>
    <s v="Yes"/>
    <x v="0"/>
    <x v="2"/>
    <x v="0"/>
    <n v="110"/>
    <n v="8617.57"/>
    <s v="Competitor"/>
    <x v="0"/>
  </r>
  <r>
    <x v="1207"/>
    <d v="2024-12-13T00:00:00"/>
    <x v="0"/>
    <n v="51"/>
    <x v="1"/>
    <n v="2"/>
    <n v="2"/>
    <x v="0"/>
    <n v="2152"/>
    <n v="0"/>
    <n v="8"/>
    <x v="2"/>
    <x v="0"/>
    <s v="Yes"/>
    <x v="0"/>
    <x v="0"/>
    <x v="0"/>
    <n v="84.5"/>
    <n v="835.28"/>
    <s v="Price"/>
    <x v="14"/>
  </r>
  <r>
    <x v="1208"/>
    <d v="2022-03-23T00:00:00"/>
    <x v="0"/>
    <n v="34"/>
    <x v="0"/>
    <n v="0"/>
    <n v="2"/>
    <x v="0"/>
    <n v="2041"/>
    <n v="1"/>
    <n v="41"/>
    <x v="0"/>
    <x v="0"/>
    <s v="Yes"/>
    <x v="2"/>
    <x v="3"/>
    <x v="0"/>
    <n v="73"/>
    <n v="3653.51"/>
    <s v="Competitor"/>
    <x v="8"/>
  </r>
  <r>
    <x v="1209"/>
    <d v="2024-07-16T00:00:00"/>
    <x v="1"/>
    <n v="42"/>
    <x v="0"/>
    <n v="0"/>
    <n v="2"/>
    <x v="0"/>
    <n v="2655"/>
    <n v="1"/>
    <n v="13"/>
    <x v="0"/>
    <x v="2"/>
    <s v="Yes"/>
    <x v="2"/>
    <x v="0"/>
    <x v="0"/>
    <n v="48.75"/>
    <n v="633.4"/>
    <s v="Attitude"/>
    <x v="3"/>
  </r>
  <r>
    <x v="1210"/>
    <d v="2025-07-03T00:00:00"/>
    <x v="1"/>
    <n v="45"/>
    <x v="1"/>
    <n v="0"/>
    <n v="2"/>
    <x v="0"/>
    <n v="3967"/>
    <n v="0"/>
    <n v="1"/>
    <x v="2"/>
    <x v="0"/>
    <s v="Yes"/>
    <x v="0"/>
    <x v="0"/>
    <x v="2"/>
    <n v="85.55"/>
    <n v="118.89"/>
    <s v="Other"/>
    <x v="12"/>
  </r>
  <r>
    <x v="1211"/>
    <d v="2025-06-22T00:00:00"/>
    <x v="1"/>
    <n v="28"/>
    <x v="0"/>
    <n v="0"/>
    <n v="2"/>
    <x v="0"/>
    <n v="4559"/>
    <n v="1"/>
    <n v="2"/>
    <x v="2"/>
    <x v="0"/>
    <s v="Yes"/>
    <x v="3"/>
    <x v="0"/>
    <x v="0"/>
    <n v="70.7"/>
    <n v="160.97"/>
    <s v="Competitor"/>
    <x v="6"/>
  </r>
  <r>
    <x v="1212"/>
    <d v="2024-07-14T00:00:00"/>
    <x v="0"/>
    <n v="42"/>
    <x v="1"/>
    <n v="0"/>
    <n v="2"/>
    <x v="0"/>
    <n v="4028"/>
    <n v="0"/>
    <n v="13"/>
    <x v="3"/>
    <x v="0"/>
    <s v="Yes"/>
    <x v="0"/>
    <x v="0"/>
    <x v="0"/>
    <n v="83.2"/>
    <n v="1520.8"/>
    <s v="Attitude"/>
    <x v="3"/>
  </r>
  <r>
    <x v="1213"/>
    <d v="2023-12-04T00:00:00"/>
    <x v="0"/>
    <n v="30"/>
    <x v="1"/>
    <n v="3"/>
    <n v="2"/>
    <x v="0"/>
    <n v="3785"/>
    <n v="0"/>
    <n v="20"/>
    <x v="0"/>
    <x v="0"/>
    <s v="No"/>
    <x v="1"/>
    <x v="0"/>
    <x v="0"/>
    <n v="19.399999999999999"/>
    <n v="830.1"/>
    <s v="Attitude"/>
    <x v="3"/>
  </r>
  <r>
    <x v="1214"/>
    <d v="2019-11-07T00:00:00"/>
    <x v="1"/>
    <n v="42"/>
    <x v="0"/>
    <n v="0"/>
    <n v="2"/>
    <x v="0"/>
    <n v="4283"/>
    <n v="1"/>
    <n v="69"/>
    <x v="0"/>
    <x v="0"/>
    <s v="Yes"/>
    <x v="0"/>
    <x v="0"/>
    <x v="0"/>
    <n v="103.95"/>
    <n v="10013.700000000001"/>
    <s v="Competitor"/>
    <x v="6"/>
  </r>
  <r>
    <x v="1215"/>
    <d v="2025-07-08T00:00:00"/>
    <x v="0"/>
    <n v="58"/>
    <x v="1"/>
    <n v="0"/>
    <n v="2"/>
    <x v="0"/>
    <n v="2937"/>
    <n v="0"/>
    <n v="1"/>
    <x v="2"/>
    <x v="0"/>
    <s v="Yes"/>
    <x v="2"/>
    <x v="0"/>
    <x v="3"/>
    <n v="62.05"/>
    <n v="119.88"/>
    <s v="Other"/>
    <x v="12"/>
  </r>
  <r>
    <x v="1216"/>
    <d v="2025-03-16T00:00:00"/>
    <x v="0"/>
    <n v="20"/>
    <x v="1"/>
    <n v="0"/>
    <n v="2"/>
    <x v="0"/>
    <n v="4630"/>
    <n v="0"/>
    <n v="5"/>
    <x v="0"/>
    <x v="2"/>
    <s v="Yes"/>
    <x v="2"/>
    <x v="0"/>
    <x v="3"/>
    <n v="51"/>
    <n v="305.95"/>
    <s v="Price"/>
    <x v="17"/>
  </r>
  <r>
    <x v="1217"/>
    <d v="2022-08-20T00:00:00"/>
    <x v="1"/>
    <n v="39"/>
    <x v="0"/>
    <n v="0"/>
    <n v="2"/>
    <x v="0"/>
    <n v="4544"/>
    <n v="3"/>
    <n v="36"/>
    <x v="0"/>
    <x v="0"/>
    <s v="Yes"/>
    <x v="0"/>
    <x v="0"/>
    <x v="0"/>
    <n v="97.35"/>
    <n v="4335.3"/>
    <s v="Dissatisfaction"/>
    <x v="15"/>
  </r>
  <r>
    <x v="1218"/>
    <d v="2025-07-24T00:00:00"/>
    <x v="1"/>
    <n v="77"/>
    <x v="1"/>
    <n v="0"/>
    <n v="2"/>
    <x v="0"/>
    <n v="4628"/>
    <n v="0"/>
    <n v="1"/>
    <x v="2"/>
    <x v="2"/>
    <s v="Yes"/>
    <x v="2"/>
    <x v="0"/>
    <x v="0"/>
    <n v="25.25"/>
    <n v="25.25"/>
    <s v="Price"/>
    <x v="4"/>
  </r>
  <r>
    <x v="1219"/>
    <d v="2024-04-06T00:00:00"/>
    <x v="0"/>
    <n v="69"/>
    <x v="0"/>
    <n v="0"/>
    <n v="2"/>
    <x v="0"/>
    <n v="3392"/>
    <n v="1"/>
    <n v="16"/>
    <x v="0"/>
    <x v="0"/>
    <s v="Yes"/>
    <x v="0"/>
    <x v="0"/>
    <x v="0"/>
    <n v="98.75"/>
    <n v="1830.11"/>
    <s v="Attitude"/>
    <x v="3"/>
  </r>
  <r>
    <x v="1220"/>
    <d v="2024-10-14T00:00:00"/>
    <x v="1"/>
    <n v="62"/>
    <x v="0"/>
    <n v="2"/>
    <n v="2"/>
    <x v="0"/>
    <n v="5998"/>
    <n v="1"/>
    <n v="10"/>
    <x v="0"/>
    <x v="0"/>
    <s v="Yes"/>
    <x v="0"/>
    <x v="0"/>
    <x v="0"/>
    <n v="100.25"/>
    <n v="1309.45"/>
    <s v="Price"/>
    <x v="4"/>
  </r>
  <r>
    <x v="1221"/>
    <d v="2022-10-09T00:00:00"/>
    <x v="1"/>
    <n v="35"/>
    <x v="0"/>
    <n v="0"/>
    <n v="2"/>
    <x v="0"/>
    <n v="3979"/>
    <n v="1"/>
    <n v="34"/>
    <x v="0"/>
    <x v="0"/>
    <s v="Yes"/>
    <x v="0"/>
    <x v="0"/>
    <x v="0"/>
    <n v="97.65"/>
    <n v="4680.7700000000004"/>
    <s v="Other"/>
    <x v="2"/>
  </r>
  <r>
    <x v="1222"/>
    <d v="2025-07-19T00:00:00"/>
    <x v="0"/>
    <n v="53"/>
    <x v="1"/>
    <n v="0"/>
    <n v="2"/>
    <x v="0"/>
    <n v="5636"/>
    <n v="0"/>
    <n v="1"/>
    <x v="0"/>
    <x v="0"/>
    <s v="No"/>
    <x v="1"/>
    <x v="0"/>
    <x v="0"/>
    <n v="20.55"/>
    <n v="36.46"/>
    <s v="Attitude"/>
    <x v="1"/>
  </r>
  <r>
    <x v="1223"/>
    <d v="2024-03-04T00:00:00"/>
    <x v="0"/>
    <n v="62"/>
    <x v="1"/>
    <n v="0"/>
    <n v="2"/>
    <x v="0"/>
    <n v="3182"/>
    <n v="0"/>
    <n v="17"/>
    <x v="0"/>
    <x v="0"/>
    <s v="Yes"/>
    <x v="0"/>
    <x v="0"/>
    <x v="0"/>
    <n v="76.650000000000006"/>
    <n v="1833.92"/>
    <s v="Competitor"/>
    <x v="9"/>
  </r>
  <r>
    <x v="1224"/>
    <d v="2025-01-07T00:00:00"/>
    <x v="1"/>
    <n v="35"/>
    <x v="0"/>
    <n v="0"/>
    <n v="2"/>
    <x v="0"/>
    <n v="3238"/>
    <n v="1"/>
    <n v="7"/>
    <x v="0"/>
    <x v="0"/>
    <s v="Yes"/>
    <x v="0"/>
    <x v="0"/>
    <x v="0"/>
    <n v="81.099999999999994"/>
    <n v="657.71"/>
    <s v="Competitor"/>
    <x v="6"/>
  </r>
  <r>
    <x v="1225"/>
    <d v="2025-03-23T00:00:00"/>
    <x v="0"/>
    <n v="30"/>
    <x v="1"/>
    <n v="0"/>
    <n v="2"/>
    <x v="0"/>
    <n v="3520"/>
    <n v="0"/>
    <n v="5"/>
    <x v="0"/>
    <x v="0"/>
    <s v="Yes"/>
    <x v="0"/>
    <x v="0"/>
    <x v="0"/>
    <n v="75.900000000000006"/>
    <n v="592.15"/>
    <s v="Competitor"/>
    <x v="6"/>
  </r>
  <r>
    <x v="1226"/>
    <d v="2021-03-17T00:00:00"/>
    <x v="1"/>
    <n v="45"/>
    <x v="0"/>
    <n v="0"/>
    <n v="2"/>
    <x v="0"/>
    <n v="6481"/>
    <n v="1"/>
    <n v="53"/>
    <x v="0"/>
    <x v="0"/>
    <s v="Yes"/>
    <x v="0"/>
    <x v="0"/>
    <x v="2"/>
    <n v="98.4"/>
    <n v="7361.72"/>
    <s v="Price"/>
    <x v="14"/>
  </r>
  <r>
    <x v="1227"/>
    <d v="2025-07-03T00:00:00"/>
    <x v="1"/>
    <n v="45"/>
    <x v="1"/>
    <n v="0"/>
    <n v="2"/>
    <x v="0"/>
    <n v="3473"/>
    <n v="0"/>
    <n v="1"/>
    <x v="2"/>
    <x v="0"/>
    <s v="Yes"/>
    <x v="0"/>
    <x v="0"/>
    <x v="2"/>
    <n v="95.65"/>
    <n v="127.98"/>
    <s v="Attitude"/>
    <x v="1"/>
  </r>
  <r>
    <x v="1228"/>
    <d v="2025-02-11T00:00:00"/>
    <x v="1"/>
    <n v="26"/>
    <x v="1"/>
    <n v="0"/>
    <n v="2"/>
    <x v="0"/>
    <n v="3722"/>
    <n v="0"/>
    <n v="6"/>
    <x v="0"/>
    <x v="0"/>
    <s v="Yes"/>
    <x v="0"/>
    <x v="0"/>
    <x v="3"/>
    <n v="99.95"/>
    <n v="578.61"/>
    <s v="Competitor"/>
    <x v="8"/>
  </r>
  <r>
    <x v="1229"/>
    <d v="2021-12-21T00:00:00"/>
    <x v="1"/>
    <n v="19"/>
    <x v="0"/>
    <n v="0"/>
    <n v="2"/>
    <x v="0"/>
    <n v="5606"/>
    <n v="4"/>
    <n v="44"/>
    <x v="0"/>
    <x v="0"/>
    <s v="Yes"/>
    <x v="0"/>
    <x v="0"/>
    <x v="0"/>
    <n v="96.1"/>
    <n v="4858.66"/>
    <s v="Competitor"/>
    <x v="8"/>
  </r>
  <r>
    <x v="1230"/>
    <d v="2023-10-05T00:00:00"/>
    <x v="0"/>
    <n v="48"/>
    <x v="0"/>
    <n v="0"/>
    <n v="2"/>
    <x v="0"/>
    <n v="5102"/>
    <n v="1"/>
    <n v="22"/>
    <x v="3"/>
    <x v="0"/>
    <s v="Yes"/>
    <x v="2"/>
    <x v="0"/>
    <x v="0"/>
    <n v="54.2"/>
    <n v="1751.98"/>
    <s v="Attitude"/>
    <x v="1"/>
  </r>
  <r>
    <x v="1231"/>
    <d v="2020-09-12T00:00:00"/>
    <x v="1"/>
    <n v="21"/>
    <x v="0"/>
    <n v="0"/>
    <n v="2"/>
    <x v="0"/>
    <n v="4160"/>
    <n v="4"/>
    <n v="59"/>
    <x v="4"/>
    <x v="0"/>
    <s v="Yes"/>
    <x v="0"/>
    <x v="0"/>
    <x v="0"/>
    <n v="101.1"/>
    <n v="6584.47"/>
    <s v="Dissatisfaction"/>
    <x v="7"/>
  </r>
  <r>
    <x v="1232"/>
    <d v="2025-04-04T00:00:00"/>
    <x v="0"/>
    <n v="64"/>
    <x v="1"/>
    <n v="0"/>
    <n v="2"/>
    <x v="0"/>
    <n v="5834"/>
    <n v="0"/>
    <n v="4"/>
    <x v="2"/>
    <x v="0"/>
    <s v="Yes"/>
    <x v="2"/>
    <x v="0"/>
    <x v="0"/>
    <n v="54.3"/>
    <n v="435.9"/>
    <s v="Price"/>
    <x v="17"/>
  </r>
  <r>
    <x v="1233"/>
    <d v="2025-07-01T00:00:00"/>
    <x v="0"/>
    <n v="54"/>
    <x v="0"/>
    <n v="0"/>
    <n v="2"/>
    <x v="0"/>
    <n v="4179"/>
    <n v="1"/>
    <n v="1"/>
    <x v="0"/>
    <x v="0"/>
    <s v="Yes"/>
    <x v="0"/>
    <x v="0"/>
    <x v="0"/>
    <n v="69.150000000000006"/>
    <n v="71.349999999999994"/>
    <s v="Competitor"/>
    <x v="9"/>
  </r>
  <r>
    <x v="1234"/>
    <d v="2024-11-24T00:00:00"/>
    <x v="1"/>
    <n v="40"/>
    <x v="1"/>
    <n v="0"/>
    <n v="2"/>
    <x v="0"/>
    <n v="2029"/>
    <n v="0"/>
    <n v="9"/>
    <x v="0"/>
    <x v="0"/>
    <s v="Yes"/>
    <x v="3"/>
    <x v="0"/>
    <x v="0"/>
    <n v="44.2"/>
    <n v="780.63"/>
    <s v="Competitor"/>
    <x v="8"/>
  </r>
  <r>
    <x v="1235"/>
    <d v="2023-07-24T00:00:00"/>
    <x v="1"/>
    <n v="78"/>
    <x v="0"/>
    <n v="1"/>
    <n v="2"/>
    <x v="0"/>
    <n v="5337"/>
    <n v="1"/>
    <n v="25"/>
    <x v="1"/>
    <x v="0"/>
    <s v="Yes"/>
    <x v="0"/>
    <x v="0"/>
    <x v="0"/>
    <n v="98.5"/>
    <n v="2995.07"/>
    <s v="Dissatisfaction"/>
    <x v="15"/>
  </r>
  <r>
    <x v="1236"/>
    <d v="2022-09-14T00:00:00"/>
    <x v="1"/>
    <n v="28"/>
    <x v="1"/>
    <n v="0"/>
    <n v="2"/>
    <x v="0"/>
    <n v="2455"/>
    <n v="0"/>
    <n v="35"/>
    <x v="1"/>
    <x v="0"/>
    <s v="Yes"/>
    <x v="0"/>
    <x v="0"/>
    <x v="2"/>
    <n v="85.3"/>
    <n v="4603.51"/>
    <s v="Competitor"/>
    <x v="9"/>
  </r>
  <r>
    <x v="1237"/>
    <d v="2025-05-03T00:00:00"/>
    <x v="1"/>
    <n v="19"/>
    <x v="0"/>
    <n v="0"/>
    <n v="2"/>
    <x v="0"/>
    <n v="4903"/>
    <n v="1"/>
    <n v="3"/>
    <x v="2"/>
    <x v="0"/>
    <s v="Yes"/>
    <x v="2"/>
    <x v="0"/>
    <x v="2"/>
    <n v="44.3"/>
    <n v="267.88"/>
    <s v="Price"/>
    <x v="14"/>
  </r>
  <r>
    <x v="1238"/>
    <d v="2025-07-10T00:00:00"/>
    <x v="0"/>
    <n v="56"/>
    <x v="1"/>
    <n v="0"/>
    <n v="2"/>
    <x v="0"/>
    <n v="3349"/>
    <n v="0"/>
    <n v="1"/>
    <x v="0"/>
    <x v="0"/>
    <s v="Yes"/>
    <x v="0"/>
    <x v="0"/>
    <x v="0"/>
    <n v="69.900000000000006"/>
    <n v="115.4"/>
    <s v="Attitude"/>
    <x v="3"/>
  </r>
  <r>
    <x v="1239"/>
    <d v="2025-07-05T00:00:00"/>
    <x v="0"/>
    <n v="53"/>
    <x v="1"/>
    <n v="0"/>
    <n v="2"/>
    <x v="0"/>
    <n v="2548"/>
    <n v="0"/>
    <n v="1"/>
    <x v="0"/>
    <x v="2"/>
    <s v="Yes"/>
    <x v="2"/>
    <x v="0"/>
    <x v="0"/>
    <n v="35.25"/>
    <n v="35.25"/>
    <s v="Price"/>
    <x v="10"/>
  </r>
  <r>
    <x v="1240"/>
    <d v="2020-08-14T00:00:00"/>
    <x v="0"/>
    <n v="59"/>
    <x v="0"/>
    <n v="0"/>
    <n v="2"/>
    <x v="0"/>
    <n v="4129"/>
    <n v="1"/>
    <n v="60"/>
    <x v="0"/>
    <x v="0"/>
    <s v="Yes"/>
    <x v="0"/>
    <x v="0"/>
    <x v="0"/>
    <n v="95.75"/>
    <n v="7856.1"/>
    <s v="Dissatisfaction"/>
    <x v="7"/>
  </r>
  <r>
    <x v="1241"/>
    <d v="2025-02-06T00:00:00"/>
    <x v="1"/>
    <n v="51"/>
    <x v="1"/>
    <n v="0"/>
    <n v="2"/>
    <x v="0"/>
    <n v="4713"/>
    <n v="0"/>
    <n v="6"/>
    <x v="2"/>
    <x v="0"/>
    <s v="Yes"/>
    <x v="2"/>
    <x v="0"/>
    <x v="0"/>
    <n v="50.8"/>
    <n v="419.51"/>
    <s v="Competitor"/>
    <x v="8"/>
  </r>
  <r>
    <x v="1242"/>
    <d v="2020-10-13T00:00:00"/>
    <x v="0"/>
    <n v="31"/>
    <x v="0"/>
    <n v="0"/>
    <n v="2"/>
    <x v="0"/>
    <n v="4026"/>
    <n v="1"/>
    <n v="58"/>
    <x v="4"/>
    <x v="0"/>
    <s v="Yes"/>
    <x v="3"/>
    <x v="3"/>
    <x v="2"/>
    <n v="60.3"/>
    <n v="4562.5600000000004"/>
    <s v="Dissatisfaction"/>
    <x v="13"/>
  </r>
  <r>
    <x v="1243"/>
    <d v="2024-04-04T00:00:00"/>
    <x v="1"/>
    <n v="44"/>
    <x v="1"/>
    <n v="0"/>
    <n v="2"/>
    <x v="0"/>
    <n v="5186"/>
    <n v="0"/>
    <n v="16"/>
    <x v="3"/>
    <x v="0"/>
    <s v="Yes"/>
    <x v="0"/>
    <x v="0"/>
    <x v="0"/>
    <n v="88.45"/>
    <n v="1846.9"/>
    <s v="Other"/>
    <x v="2"/>
  </r>
  <r>
    <x v="1244"/>
    <d v="2025-04-16T00:00:00"/>
    <x v="0"/>
    <n v="25"/>
    <x v="1"/>
    <n v="0"/>
    <n v="2"/>
    <x v="0"/>
    <n v="3591"/>
    <n v="0"/>
    <n v="4"/>
    <x v="2"/>
    <x v="0"/>
    <s v="Yes"/>
    <x v="0"/>
    <x v="0"/>
    <x v="0"/>
    <n v="81"/>
    <n v="477.33"/>
    <s v="Dissatisfaction"/>
    <x v="15"/>
  </r>
  <r>
    <x v="1245"/>
    <d v="2024-12-25T00:00:00"/>
    <x v="0"/>
    <n v="51"/>
    <x v="0"/>
    <n v="0"/>
    <n v="2"/>
    <x v="0"/>
    <n v="3683"/>
    <n v="1"/>
    <n v="8"/>
    <x v="0"/>
    <x v="0"/>
    <s v="Yes"/>
    <x v="0"/>
    <x v="0"/>
    <x v="0"/>
    <n v="74.5"/>
    <n v="993.18"/>
    <s v="Competitor"/>
    <x v="6"/>
  </r>
  <r>
    <x v="1246"/>
    <d v="2024-01-03T00:00:00"/>
    <x v="0"/>
    <n v="59"/>
    <x v="0"/>
    <n v="0"/>
    <n v="2"/>
    <x v="0"/>
    <n v="3427"/>
    <n v="1"/>
    <n v="19"/>
    <x v="0"/>
    <x v="0"/>
    <s v="Yes"/>
    <x v="0"/>
    <x v="0"/>
    <x v="0"/>
    <n v="83.65"/>
    <n v="1863.46"/>
    <s v="Competitor"/>
    <x v="6"/>
  </r>
  <r>
    <x v="1247"/>
    <d v="2025-02-22T00:00:00"/>
    <x v="1"/>
    <n v="49"/>
    <x v="1"/>
    <n v="0"/>
    <n v="2"/>
    <x v="0"/>
    <n v="4248"/>
    <n v="0"/>
    <n v="6"/>
    <x v="2"/>
    <x v="0"/>
    <s v="Yes"/>
    <x v="2"/>
    <x v="0"/>
    <x v="0"/>
    <n v="49.65"/>
    <n v="560.69000000000005"/>
    <s v="Dissatisfaction"/>
    <x v="11"/>
  </r>
  <r>
    <x v="1248"/>
    <d v="2024-08-20T00:00:00"/>
    <x v="1"/>
    <n v="61"/>
    <x v="1"/>
    <n v="0"/>
    <n v="2"/>
    <x v="0"/>
    <n v="3538"/>
    <n v="0"/>
    <n v="12"/>
    <x v="0"/>
    <x v="0"/>
    <s v="Yes"/>
    <x v="0"/>
    <x v="3"/>
    <x v="3"/>
    <n v="95.5"/>
    <n v="1532.87"/>
    <s v="Competitor"/>
    <x v="6"/>
  </r>
  <r>
    <x v="1249"/>
    <d v="2025-07-15T00:00:00"/>
    <x v="0"/>
    <n v="57"/>
    <x v="1"/>
    <n v="0"/>
    <n v="2"/>
    <x v="0"/>
    <n v="2843"/>
    <n v="0"/>
    <n v="1"/>
    <x v="0"/>
    <x v="0"/>
    <s v="Yes"/>
    <x v="0"/>
    <x v="0"/>
    <x v="0"/>
    <n v="69.349999999999994"/>
    <n v="91.38"/>
    <s v="Attitude"/>
    <x v="1"/>
  </r>
  <r>
    <x v="1250"/>
    <d v="2025-03-01T00:00:00"/>
    <x v="1"/>
    <n v="77"/>
    <x v="1"/>
    <n v="0"/>
    <n v="2"/>
    <x v="0"/>
    <n v="4099"/>
    <n v="0"/>
    <n v="5"/>
    <x v="2"/>
    <x v="2"/>
    <s v="Yes"/>
    <x v="2"/>
    <x v="0"/>
    <x v="0"/>
    <n v="28.45"/>
    <n v="131.05000000000001"/>
    <s v="Dissatisfaction"/>
    <x v="15"/>
  </r>
  <r>
    <x v="1251"/>
    <d v="2024-09-18T00:00:00"/>
    <x v="1"/>
    <n v="68"/>
    <x v="1"/>
    <n v="0"/>
    <n v="2"/>
    <x v="0"/>
    <n v="2202"/>
    <n v="0"/>
    <n v="11"/>
    <x v="0"/>
    <x v="0"/>
    <s v="Yes"/>
    <x v="0"/>
    <x v="0"/>
    <x v="0"/>
    <n v="89.7"/>
    <n v="1091.26"/>
    <s v="Attitude"/>
    <x v="3"/>
  </r>
  <r>
    <x v="1252"/>
    <d v="2025-05-25T00:00:00"/>
    <x v="1"/>
    <n v="74"/>
    <x v="0"/>
    <n v="0"/>
    <n v="2"/>
    <x v="0"/>
    <n v="3834"/>
    <n v="1"/>
    <n v="3"/>
    <x v="2"/>
    <x v="0"/>
    <s v="Yes"/>
    <x v="0"/>
    <x v="0"/>
    <x v="0"/>
    <n v="80.400000000000006"/>
    <n v="233.92"/>
    <s v="Attitude"/>
    <x v="1"/>
  </r>
  <r>
    <x v="1253"/>
    <d v="2025-01-14T00:00:00"/>
    <x v="0"/>
    <n v="75"/>
    <x v="0"/>
    <n v="0"/>
    <n v="2"/>
    <x v="0"/>
    <n v="3077"/>
    <n v="1"/>
    <n v="7"/>
    <x v="2"/>
    <x v="0"/>
    <s v="Yes"/>
    <x v="0"/>
    <x v="0"/>
    <x v="0"/>
    <n v="89.5"/>
    <n v="772.11"/>
    <s v="Dissatisfaction"/>
    <x v="13"/>
  </r>
  <r>
    <x v="1254"/>
    <d v="2025-03-25T00:00:00"/>
    <x v="0"/>
    <n v="68"/>
    <x v="1"/>
    <n v="0"/>
    <n v="2"/>
    <x v="0"/>
    <n v="3684"/>
    <n v="0"/>
    <n v="5"/>
    <x v="0"/>
    <x v="0"/>
    <s v="Yes"/>
    <x v="0"/>
    <x v="0"/>
    <x v="2"/>
    <n v="70.25"/>
    <n v="330.77"/>
    <s v="Price"/>
    <x v="4"/>
  </r>
  <r>
    <x v="1255"/>
    <d v="2024-10-10T00:00:00"/>
    <x v="1"/>
    <n v="76"/>
    <x v="1"/>
    <n v="0"/>
    <n v="2"/>
    <x v="0"/>
    <n v="5702"/>
    <n v="0"/>
    <n v="10"/>
    <x v="0"/>
    <x v="2"/>
    <s v="Yes"/>
    <x v="3"/>
    <x v="0"/>
    <x v="0"/>
    <n v="29.65"/>
    <n v="401.4"/>
    <s v="Other"/>
    <x v="2"/>
  </r>
  <r>
    <x v="1256"/>
    <d v="2025-07-20T00:00:00"/>
    <x v="1"/>
    <n v="76"/>
    <x v="0"/>
    <n v="0"/>
    <n v="2"/>
    <x v="0"/>
    <n v="2426"/>
    <n v="6"/>
    <n v="1"/>
    <x v="0"/>
    <x v="0"/>
    <s v="Yes"/>
    <x v="0"/>
    <x v="0"/>
    <x v="3"/>
    <n v="76.400000000000006"/>
    <n v="117.56"/>
    <s v="Attitude"/>
    <x v="3"/>
  </r>
  <r>
    <x v="1257"/>
    <d v="2025-07-09T00:00:00"/>
    <x v="0"/>
    <n v="68"/>
    <x v="1"/>
    <n v="0"/>
    <n v="2"/>
    <x v="0"/>
    <n v="3429"/>
    <n v="0"/>
    <n v="1"/>
    <x v="2"/>
    <x v="0"/>
    <s v="Yes"/>
    <x v="0"/>
    <x v="0"/>
    <x v="0"/>
    <n v="74.400000000000006"/>
    <n v="85.48"/>
    <s v="Price"/>
    <x v="4"/>
  </r>
  <r>
    <x v="1258"/>
    <d v="2025-01-25T00:00:00"/>
    <x v="1"/>
    <n v="63"/>
    <x v="0"/>
    <n v="0"/>
    <n v="2"/>
    <x v="0"/>
    <n v="3344"/>
    <n v="1"/>
    <n v="7"/>
    <x v="2"/>
    <x v="0"/>
    <s v="Yes"/>
    <x v="0"/>
    <x v="0"/>
    <x v="0"/>
    <n v="86.25"/>
    <n v="899.72"/>
    <s v="Attitude"/>
    <x v="3"/>
  </r>
  <r>
    <x v="1259"/>
    <d v="2024-11-23T00:00:00"/>
    <x v="0"/>
    <n v="28"/>
    <x v="1"/>
    <n v="0"/>
    <n v="2"/>
    <x v="0"/>
    <n v="2752"/>
    <n v="0"/>
    <n v="9"/>
    <x v="2"/>
    <x v="0"/>
    <s v="Yes"/>
    <x v="0"/>
    <x v="0"/>
    <x v="0"/>
    <n v="85.35"/>
    <n v="1200.8599999999999"/>
    <s v="Competitor"/>
    <x v="8"/>
  </r>
  <r>
    <x v="1260"/>
    <d v="2025-04-17T00:00:00"/>
    <x v="1"/>
    <n v="31"/>
    <x v="1"/>
    <n v="0"/>
    <n v="2"/>
    <x v="0"/>
    <n v="5365"/>
    <n v="0"/>
    <n v="4"/>
    <x v="0"/>
    <x v="0"/>
    <s v="Yes"/>
    <x v="0"/>
    <x v="0"/>
    <x v="0"/>
    <n v="77.95"/>
    <n v="429.35"/>
    <s v="Competitor"/>
    <x v="6"/>
  </r>
  <r>
    <x v="1261"/>
    <d v="2025-01-20T00:00:00"/>
    <x v="1"/>
    <n v="62"/>
    <x v="1"/>
    <n v="0"/>
    <n v="2"/>
    <x v="0"/>
    <n v="5595"/>
    <n v="0"/>
    <n v="7"/>
    <x v="2"/>
    <x v="0"/>
    <s v="No"/>
    <x v="1"/>
    <x v="0"/>
    <x v="3"/>
    <n v="20.05"/>
    <n v="502.39"/>
    <s v="Other"/>
    <x v="12"/>
  </r>
  <r>
    <x v="1262"/>
    <d v="2023-05-23T00:00:00"/>
    <x v="1"/>
    <n v="48"/>
    <x v="1"/>
    <n v="0"/>
    <n v="2"/>
    <x v="0"/>
    <n v="4464"/>
    <n v="0"/>
    <n v="27"/>
    <x v="0"/>
    <x v="0"/>
    <s v="Yes"/>
    <x v="0"/>
    <x v="0"/>
    <x v="3"/>
    <n v="94.55"/>
    <n v="3024.03"/>
    <s v="Competitor"/>
    <x v="6"/>
  </r>
  <r>
    <x v="1263"/>
    <d v="2025-07-22T00:00:00"/>
    <x v="0"/>
    <n v="57"/>
    <x v="0"/>
    <n v="0"/>
    <n v="2"/>
    <x v="0"/>
    <n v="4207"/>
    <n v="1"/>
    <n v="1"/>
    <x v="2"/>
    <x v="0"/>
    <s v="Yes"/>
    <x v="0"/>
    <x v="0"/>
    <x v="0"/>
    <n v="71"/>
    <n v="89.84"/>
    <s v="Attitude"/>
    <x v="3"/>
  </r>
  <r>
    <x v="1264"/>
    <d v="2025-04-14T00:00:00"/>
    <x v="0"/>
    <n v="20"/>
    <x v="1"/>
    <n v="0"/>
    <n v="2"/>
    <x v="0"/>
    <n v="5668"/>
    <n v="0"/>
    <n v="4"/>
    <x v="2"/>
    <x v="0"/>
    <s v="Yes"/>
    <x v="0"/>
    <x v="0"/>
    <x v="0"/>
    <n v="72.2"/>
    <n v="425.47"/>
    <s v="Dissatisfaction"/>
    <x v="7"/>
  </r>
  <r>
    <x v="1265"/>
    <d v="2025-05-10T00:00:00"/>
    <x v="0"/>
    <n v="33"/>
    <x v="1"/>
    <n v="0"/>
    <n v="2"/>
    <x v="0"/>
    <n v="4183"/>
    <n v="0"/>
    <n v="3"/>
    <x v="2"/>
    <x v="0"/>
    <s v="Yes"/>
    <x v="0"/>
    <x v="0"/>
    <x v="0"/>
    <n v="79.25"/>
    <n v="426.88"/>
    <s v="Competitor"/>
    <x v="8"/>
  </r>
  <r>
    <x v="1266"/>
    <d v="2021-08-20T00:00:00"/>
    <x v="1"/>
    <n v="20"/>
    <x v="1"/>
    <n v="0"/>
    <n v="2"/>
    <x v="0"/>
    <n v="4956"/>
    <n v="0"/>
    <n v="48"/>
    <x v="0"/>
    <x v="0"/>
    <s v="Yes"/>
    <x v="0"/>
    <x v="0"/>
    <x v="0"/>
    <n v="107.4"/>
    <n v="5370.42"/>
    <s v="Attitude"/>
    <x v="3"/>
  </r>
  <r>
    <x v="1267"/>
    <d v="2021-04-10T00:00:00"/>
    <x v="0"/>
    <n v="76"/>
    <x v="1"/>
    <n v="0"/>
    <n v="2"/>
    <x v="0"/>
    <n v="5597"/>
    <n v="0"/>
    <n v="52"/>
    <x v="0"/>
    <x v="2"/>
    <s v="Yes"/>
    <x v="2"/>
    <x v="0"/>
    <x v="0"/>
    <n v="49.15"/>
    <n v="2580.9"/>
    <s v="Competitor"/>
    <x v="6"/>
  </r>
  <r>
    <x v="1268"/>
    <d v="2021-10-22T00:00:00"/>
    <x v="1"/>
    <n v="73"/>
    <x v="1"/>
    <n v="0"/>
    <n v="2"/>
    <x v="0"/>
    <n v="3180"/>
    <n v="0"/>
    <n v="46"/>
    <x v="0"/>
    <x v="0"/>
    <s v="Yes"/>
    <x v="0"/>
    <x v="3"/>
    <x v="2"/>
    <n v="95.25"/>
    <n v="4706.18"/>
    <s v="Competitor"/>
    <x v="0"/>
  </r>
  <r>
    <x v="1269"/>
    <d v="2022-02-21T00:00:00"/>
    <x v="1"/>
    <n v="79"/>
    <x v="1"/>
    <n v="0"/>
    <n v="2"/>
    <x v="0"/>
    <n v="4871"/>
    <n v="0"/>
    <n v="42"/>
    <x v="0"/>
    <x v="0"/>
    <s v="Yes"/>
    <x v="0"/>
    <x v="0"/>
    <x v="0"/>
    <n v="84.65"/>
    <n v="3941.61"/>
    <s v="Competitor"/>
    <x v="6"/>
  </r>
  <r>
    <x v="1270"/>
    <d v="2025-01-17T00:00:00"/>
    <x v="0"/>
    <n v="71"/>
    <x v="0"/>
    <n v="0"/>
    <n v="2"/>
    <x v="0"/>
    <n v="2487"/>
    <n v="1"/>
    <n v="7"/>
    <x v="0"/>
    <x v="0"/>
    <s v="Yes"/>
    <x v="0"/>
    <x v="0"/>
    <x v="0"/>
    <n v="99.25"/>
    <n v="965.89"/>
    <s v="Attitude"/>
    <x v="3"/>
  </r>
  <r>
    <x v="1271"/>
    <d v="2025-03-16T00:00:00"/>
    <x v="0"/>
    <n v="78"/>
    <x v="0"/>
    <n v="0"/>
    <n v="2"/>
    <x v="0"/>
    <n v="4324"/>
    <n v="1"/>
    <n v="5"/>
    <x v="0"/>
    <x v="0"/>
    <s v="Yes"/>
    <x v="0"/>
    <x v="0"/>
    <x v="0"/>
    <n v="79.900000000000006"/>
    <n v="397.25"/>
    <s v="Competitor"/>
    <x v="9"/>
  </r>
  <r>
    <x v="1272"/>
    <d v="2025-05-22T00:00:00"/>
    <x v="0"/>
    <n v="77"/>
    <x v="1"/>
    <n v="0"/>
    <n v="2"/>
    <x v="0"/>
    <n v="4367"/>
    <n v="0"/>
    <n v="3"/>
    <x v="0"/>
    <x v="0"/>
    <s v="Yes"/>
    <x v="0"/>
    <x v="0"/>
    <x v="0"/>
    <n v="79.900000000000006"/>
    <n v="269.83999999999997"/>
    <s v="Price"/>
    <x v="4"/>
  </r>
  <r>
    <x v="1273"/>
    <d v="2025-02-06T00:00:00"/>
    <x v="0"/>
    <n v="73"/>
    <x v="1"/>
    <n v="0"/>
    <n v="2"/>
    <x v="0"/>
    <n v="5831"/>
    <n v="0"/>
    <n v="6"/>
    <x v="2"/>
    <x v="0"/>
    <s v="Yes"/>
    <x v="0"/>
    <x v="0"/>
    <x v="0"/>
    <n v="85.15"/>
    <n v="680.06"/>
    <s v="Attitude"/>
    <x v="1"/>
  </r>
  <r>
    <x v="1274"/>
    <d v="2019-10-07T00:00:00"/>
    <x v="0"/>
    <n v="79"/>
    <x v="1"/>
    <n v="0"/>
    <n v="2"/>
    <x v="0"/>
    <n v="5824"/>
    <n v="0"/>
    <n v="70"/>
    <x v="0"/>
    <x v="2"/>
    <s v="Yes"/>
    <x v="2"/>
    <x v="3"/>
    <x v="0"/>
    <n v="45.25"/>
    <n v="3264.45"/>
    <s v="Attitude"/>
    <x v="1"/>
  </r>
  <r>
    <x v="1275"/>
    <d v="2021-09-05T00:00:00"/>
    <x v="0"/>
    <n v="54"/>
    <x v="0"/>
    <n v="0"/>
    <n v="2"/>
    <x v="0"/>
    <n v="5863"/>
    <n v="1"/>
    <n v="47"/>
    <x v="4"/>
    <x v="0"/>
    <s v="Yes"/>
    <x v="0"/>
    <x v="0"/>
    <x v="0"/>
    <n v="109.55"/>
    <n v="5482.69"/>
    <s v="Competitor"/>
    <x v="6"/>
  </r>
  <r>
    <x v="1276"/>
    <d v="2024-05-16T00:00:00"/>
    <x v="0"/>
    <n v="62"/>
    <x v="0"/>
    <n v="0"/>
    <n v="2"/>
    <x v="0"/>
    <n v="2055"/>
    <n v="1"/>
    <n v="15"/>
    <x v="0"/>
    <x v="0"/>
    <s v="Yes"/>
    <x v="0"/>
    <x v="0"/>
    <x v="0"/>
    <n v="101.1"/>
    <n v="2114.5500000000002"/>
    <s v="Competitor"/>
    <x v="9"/>
  </r>
  <r>
    <x v="1277"/>
    <d v="2024-12-05T00:00:00"/>
    <x v="0"/>
    <n v="56"/>
    <x v="1"/>
    <n v="0"/>
    <n v="2"/>
    <x v="0"/>
    <n v="3849"/>
    <n v="0"/>
    <n v="8"/>
    <x v="2"/>
    <x v="0"/>
    <s v="Yes"/>
    <x v="0"/>
    <x v="0"/>
    <x v="0"/>
    <n v="100.85"/>
    <n v="845.71"/>
    <s v="Attitude"/>
    <x v="1"/>
  </r>
  <r>
    <x v="1278"/>
    <d v="2023-03-17T00:00:00"/>
    <x v="1"/>
    <n v="37"/>
    <x v="1"/>
    <n v="0"/>
    <n v="2"/>
    <x v="0"/>
    <n v="3249"/>
    <n v="0"/>
    <n v="29"/>
    <x v="0"/>
    <x v="0"/>
    <s v="Yes"/>
    <x v="0"/>
    <x v="0"/>
    <x v="0"/>
    <n v="78.900000000000006"/>
    <n v="3669.72"/>
    <s v="Price"/>
    <x v="14"/>
  </r>
  <r>
    <x v="1279"/>
    <d v="2024-06-26T00:00:00"/>
    <x v="0"/>
    <n v="40"/>
    <x v="1"/>
    <n v="0"/>
    <n v="2"/>
    <x v="0"/>
    <n v="5463"/>
    <n v="0"/>
    <n v="14"/>
    <x v="3"/>
    <x v="0"/>
    <s v="Yes"/>
    <x v="3"/>
    <x v="0"/>
    <x v="0"/>
    <n v="89.95"/>
    <n v="1579.5"/>
    <s v="Attitude"/>
    <x v="3"/>
  </r>
  <r>
    <x v="1280"/>
    <d v="2024-01-13T00:00:00"/>
    <x v="1"/>
    <n v="31"/>
    <x v="0"/>
    <n v="0"/>
    <n v="2"/>
    <x v="0"/>
    <n v="4718"/>
    <n v="1"/>
    <n v="19"/>
    <x v="3"/>
    <x v="0"/>
    <s v="Yes"/>
    <x v="0"/>
    <x v="0"/>
    <x v="0"/>
    <n v="73.2"/>
    <n v="1930.35"/>
    <s v="Attitude"/>
    <x v="3"/>
  </r>
  <r>
    <x v="1281"/>
    <d v="2025-07-05T00:00:00"/>
    <x v="1"/>
    <n v="30"/>
    <x v="0"/>
    <n v="0"/>
    <n v="2"/>
    <x v="0"/>
    <n v="3753"/>
    <n v="1"/>
    <n v="1"/>
    <x v="2"/>
    <x v="0"/>
    <s v="No"/>
    <x v="1"/>
    <x v="0"/>
    <x v="0"/>
    <n v="21"/>
    <n v="37.659999999999997"/>
    <s v="Attitude"/>
    <x v="3"/>
  </r>
  <r>
    <x v="1282"/>
    <d v="2023-07-19T00:00:00"/>
    <x v="1"/>
    <n v="36"/>
    <x v="0"/>
    <n v="0"/>
    <n v="2"/>
    <x v="0"/>
    <n v="5853"/>
    <n v="1"/>
    <n v="25"/>
    <x v="0"/>
    <x v="0"/>
    <s v="Yes"/>
    <x v="0"/>
    <x v="0"/>
    <x v="0"/>
    <n v="89.15"/>
    <n v="2873.75"/>
    <s v="Competitor"/>
    <x v="6"/>
  </r>
  <r>
    <x v="1283"/>
    <d v="2023-02-19T00:00:00"/>
    <x v="1"/>
    <n v="25"/>
    <x v="0"/>
    <n v="0"/>
    <n v="2"/>
    <x v="0"/>
    <n v="3698"/>
    <n v="1"/>
    <n v="30"/>
    <x v="1"/>
    <x v="0"/>
    <s v="Yes"/>
    <x v="0"/>
    <x v="0"/>
    <x v="0"/>
    <n v="85"/>
    <n v="2768.85"/>
    <s v="Other"/>
    <x v="2"/>
  </r>
  <r>
    <x v="1284"/>
    <d v="2024-08-03T00:00:00"/>
    <x v="0"/>
    <n v="60"/>
    <x v="1"/>
    <n v="0"/>
    <n v="2"/>
    <x v="0"/>
    <n v="3965"/>
    <n v="0"/>
    <n v="12"/>
    <x v="0"/>
    <x v="0"/>
    <s v="Yes"/>
    <x v="3"/>
    <x v="0"/>
    <x v="3"/>
    <n v="112.95"/>
    <n v="1582.15"/>
    <s v="Attitude"/>
    <x v="3"/>
  </r>
  <r>
    <x v="1285"/>
    <d v="2025-04-01T00:00:00"/>
    <x v="0"/>
    <n v="26"/>
    <x v="0"/>
    <n v="0"/>
    <n v="2"/>
    <x v="0"/>
    <n v="3955"/>
    <n v="4"/>
    <n v="4"/>
    <x v="0"/>
    <x v="2"/>
    <s v="Yes"/>
    <x v="2"/>
    <x v="0"/>
    <x v="0"/>
    <n v="48.55"/>
    <n v="201"/>
    <s v="Price"/>
    <x v="17"/>
  </r>
  <r>
    <x v="1286"/>
    <d v="2024-11-24T00:00:00"/>
    <x v="1"/>
    <n v="46"/>
    <x v="1"/>
    <n v="0"/>
    <n v="2"/>
    <x v="0"/>
    <n v="3520"/>
    <n v="0"/>
    <n v="9"/>
    <x v="0"/>
    <x v="0"/>
    <s v="Yes"/>
    <x v="0"/>
    <x v="0"/>
    <x v="0"/>
    <n v="83.3"/>
    <n v="1070.5999999999999"/>
    <s v="Attitude"/>
    <x v="3"/>
  </r>
  <r>
    <x v="1287"/>
    <d v="2025-02-18T00:00:00"/>
    <x v="0"/>
    <n v="61"/>
    <x v="0"/>
    <n v="1"/>
    <n v="2"/>
    <x v="0"/>
    <n v="4525"/>
    <n v="5"/>
    <n v="6"/>
    <x v="2"/>
    <x v="0"/>
    <s v="Yes"/>
    <x v="2"/>
    <x v="0"/>
    <x v="0"/>
    <n v="44.6"/>
    <n v="556"/>
    <s v="Price"/>
    <x v="14"/>
  </r>
  <r>
    <x v="1288"/>
    <d v="2021-09-17T00:00:00"/>
    <x v="1"/>
    <n v="40"/>
    <x v="0"/>
    <n v="0"/>
    <n v="2"/>
    <x v="0"/>
    <n v="3631"/>
    <n v="1"/>
    <n v="47"/>
    <x v="0"/>
    <x v="0"/>
    <s v="Yes"/>
    <x v="3"/>
    <x v="0"/>
    <x v="0"/>
    <n v="85.3"/>
    <n v="6125.87"/>
    <s v="Other"/>
    <x v="2"/>
  </r>
  <r>
    <x v="1289"/>
    <d v="2025-07-22T00:00:00"/>
    <x v="1"/>
    <n v="47"/>
    <x v="1"/>
    <n v="0"/>
    <n v="2"/>
    <x v="0"/>
    <n v="4778"/>
    <n v="0"/>
    <n v="1"/>
    <x v="0"/>
    <x v="0"/>
    <s v="Yes"/>
    <x v="2"/>
    <x v="0"/>
    <x v="2"/>
    <n v="50.1"/>
    <n v="96.59"/>
    <s v="Other"/>
    <x v="2"/>
  </r>
  <r>
    <x v="1290"/>
    <d v="2024-11-24T00:00:00"/>
    <x v="0"/>
    <n v="45"/>
    <x v="1"/>
    <n v="0"/>
    <n v="2"/>
    <x v="0"/>
    <n v="5007"/>
    <n v="0"/>
    <n v="9"/>
    <x v="0"/>
    <x v="0"/>
    <s v="Yes"/>
    <x v="0"/>
    <x v="0"/>
    <x v="0"/>
    <n v="95.5"/>
    <n v="1002.08"/>
    <s v="Dissatisfaction"/>
    <x v="15"/>
  </r>
  <r>
    <x v="1291"/>
    <d v="2025-03-18T00:00:00"/>
    <x v="1"/>
    <n v="62"/>
    <x v="1"/>
    <n v="0"/>
    <n v="2"/>
    <x v="0"/>
    <n v="3716"/>
    <n v="0"/>
    <n v="5"/>
    <x v="2"/>
    <x v="0"/>
    <s v="Yes"/>
    <x v="0"/>
    <x v="0"/>
    <x v="2"/>
    <n v="85.4"/>
    <n v="643.45000000000005"/>
    <s v="Price"/>
    <x v="17"/>
  </r>
  <r>
    <x v="1292"/>
    <d v="2021-07-17T00:00:00"/>
    <x v="0"/>
    <n v="62"/>
    <x v="1"/>
    <n v="0"/>
    <n v="2"/>
    <x v="0"/>
    <n v="5283"/>
    <n v="0"/>
    <n v="49"/>
    <x v="0"/>
    <x v="0"/>
    <s v="Yes"/>
    <x v="0"/>
    <x v="0"/>
    <x v="2"/>
    <n v="75.2"/>
    <n v="4633.22"/>
    <s v="Price"/>
    <x v="14"/>
  </r>
  <r>
    <x v="1293"/>
    <d v="2025-07-09T00:00:00"/>
    <x v="0"/>
    <n v="50"/>
    <x v="1"/>
    <n v="0"/>
    <n v="2"/>
    <x v="0"/>
    <n v="4154"/>
    <n v="0"/>
    <n v="1"/>
    <x v="0"/>
    <x v="0"/>
    <s v="Yes"/>
    <x v="0"/>
    <x v="0"/>
    <x v="0"/>
    <n v="69.8"/>
    <n v="102.66"/>
    <s v="Dissatisfaction"/>
    <x v="13"/>
  </r>
  <r>
    <x v="1294"/>
    <d v="2021-02-24T00:00:00"/>
    <x v="0"/>
    <n v="34"/>
    <x v="0"/>
    <n v="0"/>
    <n v="2"/>
    <x v="0"/>
    <n v="6274"/>
    <n v="1"/>
    <n v="54"/>
    <x v="0"/>
    <x v="0"/>
    <s v="Yes"/>
    <x v="0"/>
    <x v="2"/>
    <x v="0"/>
    <n v="109.75"/>
    <n v="8383.06"/>
    <s v="Competitor"/>
    <x v="0"/>
  </r>
  <r>
    <x v="1295"/>
    <d v="2025-07-17T00:00:00"/>
    <x v="1"/>
    <n v="53"/>
    <x v="1"/>
    <n v="0"/>
    <n v="2"/>
    <x v="0"/>
    <n v="4123"/>
    <n v="0"/>
    <n v="1"/>
    <x v="0"/>
    <x v="0"/>
    <s v="Yes"/>
    <x v="0"/>
    <x v="0"/>
    <x v="0"/>
    <n v="70.5"/>
    <n v="111.89"/>
    <s v="Competitor"/>
    <x v="8"/>
  </r>
  <r>
    <x v="1296"/>
    <d v="2024-05-02T00:00:00"/>
    <x v="0"/>
    <n v="29"/>
    <x v="1"/>
    <n v="0"/>
    <n v="2"/>
    <x v="0"/>
    <n v="2003"/>
    <n v="0"/>
    <n v="15"/>
    <x v="3"/>
    <x v="0"/>
    <s v="Yes"/>
    <x v="2"/>
    <x v="0"/>
    <x v="2"/>
    <n v="58.6"/>
    <n v="1161.55"/>
    <s v="Dissatisfaction"/>
    <x v="7"/>
  </r>
  <r>
    <x v="1297"/>
    <d v="2025-04-19T00:00:00"/>
    <x v="1"/>
    <n v="55"/>
    <x v="0"/>
    <n v="0"/>
    <n v="2"/>
    <x v="0"/>
    <n v="2140"/>
    <n v="1"/>
    <n v="4"/>
    <x v="2"/>
    <x v="0"/>
    <s v="Yes"/>
    <x v="0"/>
    <x v="0"/>
    <x v="0"/>
    <n v="91.65"/>
    <n v="452.64"/>
    <s v="Price"/>
    <x v="14"/>
  </r>
  <r>
    <x v="1298"/>
    <d v="2021-08-18T00:00:00"/>
    <x v="1"/>
    <n v="31"/>
    <x v="0"/>
    <n v="0"/>
    <n v="2"/>
    <x v="0"/>
    <n v="5995"/>
    <n v="1"/>
    <n v="48"/>
    <x v="0"/>
    <x v="2"/>
    <s v="Yes"/>
    <x v="2"/>
    <x v="3"/>
    <x v="3"/>
    <n v="34.700000000000003"/>
    <n v="1604.5"/>
    <s v="Dissatisfaction"/>
    <x v="5"/>
  </r>
  <r>
    <x v="1299"/>
    <d v="2024-07-24T00:00:00"/>
    <x v="1"/>
    <n v="46"/>
    <x v="1"/>
    <n v="0"/>
    <n v="2"/>
    <x v="0"/>
    <n v="5131"/>
    <n v="0"/>
    <n v="13"/>
    <x v="0"/>
    <x v="2"/>
    <s v="Yes"/>
    <x v="3"/>
    <x v="0"/>
    <x v="0"/>
    <n v="31.05"/>
    <n v="347.25"/>
    <s v="Other"/>
    <x v="2"/>
  </r>
  <r>
    <x v="1300"/>
    <d v="2025-07-03T00:00:00"/>
    <x v="1"/>
    <n v="27"/>
    <x v="0"/>
    <n v="3"/>
    <n v="2"/>
    <x v="0"/>
    <n v="4599"/>
    <n v="0"/>
    <n v="1"/>
    <x v="0"/>
    <x v="0"/>
    <s v="Yes"/>
    <x v="3"/>
    <x v="0"/>
    <x v="0"/>
    <n v="44.35"/>
    <n v="84.77"/>
    <s v="Attitude"/>
    <x v="3"/>
  </r>
  <r>
    <x v="1301"/>
    <d v="2025-01-04T00:00:00"/>
    <x v="0"/>
    <n v="49"/>
    <x v="0"/>
    <n v="0"/>
    <n v="2"/>
    <x v="0"/>
    <n v="3296"/>
    <n v="9"/>
    <n v="7"/>
    <x v="0"/>
    <x v="0"/>
    <s v="Yes"/>
    <x v="0"/>
    <x v="0"/>
    <x v="0"/>
    <n v="69.95"/>
    <n v="777.44"/>
    <s v="Dissatisfaction"/>
    <x v="19"/>
  </r>
  <r>
    <x v="1302"/>
    <d v="2024-11-25T00:00:00"/>
    <x v="1"/>
    <n v="51"/>
    <x v="0"/>
    <n v="0"/>
    <n v="2"/>
    <x v="0"/>
    <n v="4359"/>
    <n v="1"/>
    <n v="9"/>
    <x v="0"/>
    <x v="2"/>
    <s v="Yes"/>
    <x v="2"/>
    <x v="0"/>
    <x v="0"/>
    <n v="48.75"/>
    <n v="452.2"/>
    <s v="Price"/>
    <x v="10"/>
  </r>
  <r>
    <x v="1303"/>
    <d v="2025-01-19T00:00:00"/>
    <x v="0"/>
    <n v="25"/>
    <x v="0"/>
    <n v="0"/>
    <n v="2"/>
    <x v="0"/>
    <n v="3807"/>
    <n v="1"/>
    <n v="7"/>
    <x v="0"/>
    <x v="0"/>
    <s v="Yes"/>
    <x v="0"/>
    <x v="0"/>
    <x v="0"/>
    <n v="89.75"/>
    <n v="717.39"/>
    <s v="Dissatisfaction"/>
    <x v="19"/>
  </r>
  <r>
    <x v="1304"/>
    <d v="2025-07-17T00:00:00"/>
    <x v="0"/>
    <n v="55"/>
    <x v="0"/>
    <n v="0"/>
    <n v="2"/>
    <x v="0"/>
    <n v="4517"/>
    <n v="3"/>
    <n v="1"/>
    <x v="2"/>
    <x v="2"/>
    <s v="Yes"/>
    <x v="2"/>
    <x v="0"/>
    <x v="0"/>
    <n v="23.45"/>
    <n v="23.45"/>
    <s v="Price"/>
    <x v="4"/>
  </r>
  <r>
    <x v="1305"/>
    <d v="2022-02-10T00:00:00"/>
    <x v="1"/>
    <n v="30"/>
    <x v="0"/>
    <n v="0"/>
    <n v="2"/>
    <x v="0"/>
    <n v="4873"/>
    <n v="2"/>
    <n v="42"/>
    <x v="4"/>
    <x v="0"/>
    <s v="Yes"/>
    <x v="3"/>
    <x v="0"/>
    <x v="0"/>
    <n v="50.25"/>
    <n v="2628.34"/>
    <s v="Competitor"/>
    <x v="9"/>
  </r>
  <r>
    <x v="1306"/>
    <d v="2025-07-01T00:00:00"/>
    <x v="0"/>
    <n v="42"/>
    <x v="1"/>
    <n v="0"/>
    <n v="2"/>
    <x v="0"/>
    <n v="5707"/>
    <n v="0"/>
    <n v="1"/>
    <x v="0"/>
    <x v="0"/>
    <s v="No"/>
    <x v="1"/>
    <x v="0"/>
    <x v="3"/>
    <n v="19.7"/>
    <n v="21.61"/>
    <s v="Attitude"/>
    <x v="1"/>
  </r>
  <r>
    <x v="1307"/>
    <d v="2021-11-25T00:00:00"/>
    <x v="1"/>
    <n v="41"/>
    <x v="1"/>
    <n v="0"/>
    <n v="2"/>
    <x v="0"/>
    <n v="4880"/>
    <n v="0"/>
    <n v="45"/>
    <x v="4"/>
    <x v="0"/>
    <s v="Yes"/>
    <x v="0"/>
    <x v="0"/>
    <x v="2"/>
    <n v="89.3"/>
    <n v="4607.62"/>
    <s v="Dissatisfaction"/>
    <x v="19"/>
  </r>
  <r>
    <x v="1308"/>
    <d v="2024-05-03T00:00:00"/>
    <x v="0"/>
    <n v="39"/>
    <x v="0"/>
    <n v="0"/>
    <n v="2"/>
    <x v="0"/>
    <n v="2510"/>
    <n v="1"/>
    <n v="15"/>
    <x v="3"/>
    <x v="0"/>
    <s v="Yes"/>
    <x v="0"/>
    <x v="0"/>
    <x v="0"/>
    <n v="74.900000000000006"/>
    <n v="1626.7"/>
    <s v="Dissatisfaction"/>
    <x v="11"/>
  </r>
  <r>
    <x v="1309"/>
    <d v="2021-08-04T00:00:00"/>
    <x v="1"/>
    <n v="47"/>
    <x v="1"/>
    <n v="0"/>
    <n v="2"/>
    <x v="0"/>
    <n v="2459"/>
    <n v="0"/>
    <n v="48"/>
    <x v="0"/>
    <x v="0"/>
    <s v="Yes"/>
    <x v="0"/>
    <x v="2"/>
    <x v="2"/>
    <n v="95.5"/>
    <n v="6045.77"/>
    <s v="Competitor"/>
    <x v="6"/>
  </r>
  <r>
    <x v="1310"/>
    <d v="2024-05-16T00:00:00"/>
    <x v="1"/>
    <n v="70"/>
    <x v="1"/>
    <n v="2"/>
    <n v="2"/>
    <x v="0"/>
    <n v="5717"/>
    <n v="0"/>
    <n v="15"/>
    <x v="3"/>
    <x v="0"/>
    <s v="Yes"/>
    <x v="0"/>
    <x v="0"/>
    <x v="3"/>
    <n v="74.45"/>
    <n v="1806.75"/>
    <s v="Dissatisfaction"/>
    <x v="15"/>
  </r>
  <r>
    <x v="1311"/>
    <d v="2023-08-03T00:00:00"/>
    <x v="0"/>
    <n v="69"/>
    <x v="1"/>
    <n v="0"/>
    <n v="2"/>
    <x v="0"/>
    <n v="2018"/>
    <n v="0"/>
    <n v="24"/>
    <x v="1"/>
    <x v="0"/>
    <s v="Yes"/>
    <x v="0"/>
    <x v="0"/>
    <x v="0"/>
    <n v="76.099999999999994"/>
    <n v="2453.58"/>
    <s v="Competitor"/>
    <x v="6"/>
  </r>
  <r>
    <x v="1312"/>
    <d v="2025-04-21T00:00:00"/>
    <x v="1"/>
    <n v="65"/>
    <x v="1"/>
    <n v="0"/>
    <n v="2"/>
    <x v="0"/>
    <n v="5419"/>
    <n v="0"/>
    <n v="4"/>
    <x v="2"/>
    <x v="0"/>
    <s v="Yes"/>
    <x v="0"/>
    <x v="0"/>
    <x v="0"/>
    <n v="94.3"/>
    <n v="622.45000000000005"/>
    <s v="Competitor"/>
    <x v="6"/>
  </r>
  <r>
    <x v="1313"/>
    <d v="2025-07-25T00:00:00"/>
    <x v="0"/>
    <n v="68"/>
    <x v="1"/>
    <n v="0"/>
    <n v="2"/>
    <x v="0"/>
    <n v="3438"/>
    <n v="0"/>
    <n v="1"/>
    <x v="2"/>
    <x v="0"/>
    <s v="Yes"/>
    <x v="3"/>
    <x v="0"/>
    <x v="3"/>
    <n v="50.15"/>
    <n v="89.93"/>
    <s v="Competitor"/>
    <x v="6"/>
  </r>
  <r>
    <x v="1314"/>
    <d v="2024-04-16T00:00:00"/>
    <x v="1"/>
    <n v="76"/>
    <x v="1"/>
    <n v="0"/>
    <n v="2"/>
    <x v="0"/>
    <n v="5136"/>
    <n v="0"/>
    <n v="16"/>
    <x v="0"/>
    <x v="0"/>
    <s v="Yes"/>
    <x v="0"/>
    <x v="0"/>
    <x v="0"/>
    <n v="84.75"/>
    <n v="1630.31"/>
    <s v="Attitude"/>
    <x v="3"/>
  </r>
  <r>
    <x v="1315"/>
    <d v="2023-07-02T00:00:00"/>
    <x v="0"/>
    <n v="73"/>
    <x v="1"/>
    <n v="0"/>
    <n v="2"/>
    <x v="0"/>
    <n v="4283"/>
    <n v="0"/>
    <n v="25"/>
    <x v="1"/>
    <x v="0"/>
    <s v="Yes"/>
    <x v="0"/>
    <x v="0"/>
    <x v="2"/>
    <n v="105.95"/>
    <n v="3813.75"/>
    <s v="Price"/>
    <x v="4"/>
  </r>
  <r>
    <x v="1316"/>
    <d v="2023-01-11T00:00:00"/>
    <x v="1"/>
    <n v="70"/>
    <x v="0"/>
    <n v="0"/>
    <n v="2"/>
    <x v="0"/>
    <n v="4050"/>
    <n v="1"/>
    <n v="31"/>
    <x v="1"/>
    <x v="0"/>
    <s v="Yes"/>
    <x v="0"/>
    <x v="0"/>
    <x v="0"/>
    <n v="98.9"/>
    <n v="4397.75"/>
    <s v="Other"/>
    <x v="2"/>
  </r>
  <r>
    <x v="1317"/>
    <d v="2022-09-07T00:00:00"/>
    <x v="0"/>
    <n v="70"/>
    <x v="1"/>
    <n v="0"/>
    <n v="2"/>
    <x v="0"/>
    <n v="2080"/>
    <n v="0"/>
    <n v="35"/>
    <x v="1"/>
    <x v="0"/>
    <s v="Yes"/>
    <x v="0"/>
    <x v="0"/>
    <x v="0"/>
    <n v="95.45"/>
    <n v="4782.55"/>
    <s v="Other"/>
    <x v="2"/>
  </r>
  <r>
    <x v="1318"/>
    <d v="2023-08-07T00:00:00"/>
    <x v="1"/>
    <n v="69"/>
    <x v="0"/>
    <n v="0"/>
    <n v="2"/>
    <x v="0"/>
    <n v="4937"/>
    <n v="1"/>
    <n v="24"/>
    <x v="0"/>
    <x v="0"/>
    <s v="Yes"/>
    <x v="0"/>
    <x v="0"/>
    <x v="0"/>
    <n v="93.55"/>
    <n v="2585.17"/>
    <s v="Price"/>
    <x v="4"/>
  </r>
  <r>
    <x v="1319"/>
    <d v="2024-05-16T00:00:00"/>
    <x v="1"/>
    <n v="67"/>
    <x v="1"/>
    <n v="0"/>
    <n v="2"/>
    <x v="0"/>
    <n v="2668"/>
    <n v="0"/>
    <n v="15"/>
    <x v="3"/>
    <x v="0"/>
    <s v="Yes"/>
    <x v="0"/>
    <x v="0"/>
    <x v="0"/>
    <n v="89.85"/>
    <n v="1489.15"/>
    <s v="Dissatisfaction"/>
    <x v="7"/>
  </r>
  <r>
    <x v="1320"/>
    <d v="2023-12-05T00:00:00"/>
    <x v="0"/>
    <n v="78"/>
    <x v="1"/>
    <n v="0"/>
    <n v="2"/>
    <x v="0"/>
    <n v="3684"/>
    <n v="0"/>
    <n v="20"/>
    <x v="3"/>
    <x v="0"/>
    <s v="Yes"/>
    <x v="0"/>
    <x v="0"/>
    <x v="2"/>
    <n v="71.3"/>
    <n v="1503.4"/>
    <s v="Attitude"/>
    <x v="1"/>
  </r>
  <r>
    <x v="1321"/>
    <d v="2023-07-11T00:00:00"/>
    <x v="0"/>
    <n v="71"/>
    <x v="1"/>
    <n v="0"/>
    <n v="2"/>
    <x v="0"/>
    <n v="3878"/>
    <n v="0"/>
    <n v="25"/>
    <x v="1"/>
    <x v="0"/>
    <s v="Yes"/>
    <x v="0"/>
    <x v="0"/>
    <x v="0"/>
    <n v="88.95"/>
    <n v="3482.7"/>
    <s v="Competitor"/>
    <x v="6"/>
  </r>
  <r>
    <x v="1322"/>
    <d v="2025-05-01T00:00:00"/>
    <x v="0"/>
    <n v="65"/>
    <x v="1"/>
    <n v="0"/>
    <n v="2"/>
    <x v="0"/>
    <n v="2194"/>
    <n v="0"/>
    <n v="3"/>
    <x v="2"/>
    <x v="0"/>
    <s v="Yes"/>
    <x v="0"/>
    <x v="0"/>
    <x v="0"/>
    <n v="91.05"/>
    <n v="368.06"/>
    <s v="Competitor"/>
    <x v="6"/>
  </r>
  <r>
    <x v="1323"/>
    <d v="2024-07-16T00:00:00"/>
    <x v="1"/>
    <n v="79"/>
    <x v="1"/>
    <n v="0"/>
    <n v="2"/>
    <x v="0"/>
    <n v="3363"/>
    <n v="0"/>
    <n v="13"/>
    <x v="0"/>
    <x v="0"/>
    <s v="Yes"/>
    <x v="0"/>
    <x v="0"/>
    <x v="0"/>
    <n v="82"/>
    <n v="1185.05"/>
    <s v="Attitude"/>
    <x v="3"/>
  </r>
  <r>
    <x v="1324"/>
    <d v="2025-07-16T00:00:00"/>
    <x v="0"/>
    <n v="62"/>
    <x v="1"/>
    <n v="3"/>
    <n v="2"/>
    <x v="0"/>
    <n v="3394"/>
    <n v="0"/>
    <n v="1"/>
    <x v="0"/>
    <x v="0"/>
    <s v="Yes"/>
    <x v="0"/>
    <x v="0"/>
    <x v="0"/>
    <n v="79.900000000000006"/>
    <n v="103.1"/>
    <s v="Attitude"/>
    <x v="3"/>
  </r>
  <r>
    <x v="1325"/>
    <d v="2025-06-08T00:00:00"/>
    <x v="1"/>
    <n v="41"/>
    <x v="0"/>
    <n v="0"/>
    <n v="2"/>
    <x v="0"/>
    <n v="4884"/>
    <n v="3"/>
    <n v="2"/>
    <x v="2"/>
    <x v="0"/>
    <s v="Yes"/>
    <x v="3"/>
    <x v="0"/>
    <x v="2"/>
    <n v="44.6"/>
    <n v="140.93"/>
    <s v="Price"/>
    <x v="10"/>
  </r>
  <r>
    <x v="1326"/>
    <d v="2020-05-26T00:00:00"/>
    <x v="0"/>
    <n v="61"/>
    <x v="0"/>
    <n v="0"/>
    <n v="2"/>
    <x v="0"/>
    <n v="4352"/>
    <n v="2"/>
    <n v="63"/>
    <x v="0"/>
    <x v="0"/>
    <s v="Yes"/>
    <x v="0"/>
    <x v="0"/>
    <x v="0"/>
    <n v="103.4"/>
    <n v="9686.85"/>
    <s v="Competitor"/>
    <x v="6"/>
  </r>
  <r>
    <x v="1327"/>
    <d v="2025-07-18T00:00:00"/>
    <x v="0"/>
    <n v="38"/>
    <x v="1"/>
    <n v="0"/>
    <n v="2"/>
    <x v="0"/>
    <n v="4996"/>
    <n v="0"/>
    <n v="1"/>
    <x v="2"/>
    <x v="0"/>
    <s v="Yes"/>
    <x v="3"/>
    <x v="0"/>
    <x v="0"/>
    <n v="89.55"/>
    <n v="132.01"/>
    <s v="Competitor"/>
    <x v="0"/>
  </r>
  <r>
    <x v="1328"/>
    <d v="2023-07-06T00:00:00"/>
    <x v="1"/>
    <n v="54"/>
    <x v="1"/>
    <n v="0"/>
    <n v="2"/>
    <x v="0"/>
    <n v="4535"/>
    <n v="0"/>
    <n v="25"/>
    <x v="1"/>
    <x v="0"/>
    <s v="Yes"/>
    <x v="0"/>
    <x v="0"/>
    <x v="0"/>
    <n v="79.849999999999994"/>
    <n v="2685.6"/>
    <s v="Competitor"/>
    <x v="6"/>
  </r>
  <r>
    <x v="1329"/>
    <d v="2025-07-25T00:00:00"/>
    <x v="1"/>
    <n v="45"/>
    <x v="1"/>
    <n v="0"/>
    <n v="2"/>
    <x v="0"/>
    <n v="4248"/>
    <n v="0"/>
    <n v="1"/>
    <x v="0"/>
    <x v="0"/>
    <s v="No"/>
    <x v="1"/>
    <x v="0"/>
    <x v="3"/>
    <n v="19.899999999999999"/>
    <n v="69.41"/>
    <s v="Attitude"/>
    <x v="3"/>
  </r>
  <r>
    <x v="1330"/>
    <d v="2021-06-01T00:00:00"/>
    <x v="0"/>
    <n v="55"/>
    <x v="0"/>
    <n v="0"/>
    <n v="2"/>
    <x v="0"/>
    <n v="5812"/>
    <n v="6"/>
    <n v="50"/>
    <x v="4"/>
    <x v="0"/>
    <s v="Yes"/>
    <x v="0"/>
    <x v="0"/>
    <x v="0"/>
    <n v="103.85"/>
    <n v="7128.4"/>
    <s v="Price"/>
    <x v="4"/>
  </r>
  <r>
    <x v="1331"/>
    <d v="2021-07-11T00:00:00"/>
    <x v="0"/>
    <n v="54"/>
    <x v="0"/>
    <n v="0"/>
    <n v="2"/>
    <x v="0"/>
    <n v="5157"/>
    <n v="1"/>
    <n v="49"/>
    <x v="4"/>
    <x v="0"/>
    <s v="Yes"/>
    <x v="0"/>
    <x v="0"/>
    <x v="0"/>
    <n v="99.05"/>
    <n v="5843.03"/>
    <s v="Competitor"/>
    <x v="8"/>
  </r>
  <r>
    <x v="1332"/>
    <d v="2020-08-21T00:00:00"/>
    <x v="0"/>
    <n v="33"/>
    <x v="0"/>
    <n v="0"/>
    <n v="2"/>
    <x v="0"/>
    <n v="4990"/>
    <n v="9"/>
    <n v="60"/>
    <x v="4"/>
    <x v="0"/>
    <s v="Yes"/>
    <x v="3"/>
    <x v="3"/>
    <x v="0"/>
    <n v="94.4"/>
    <n v="8454.25"/>
    <s v="Attitude"/>
    <x v="3"/>
  </r>
  <r>
    <x v="1333"/>
    <d v="2024-05-17T00:00:00"/>
    <x v="0"/>
    <n v="42"/>
    <x v="1"/>
    <n v="0"/>
    <n v="2"/>
    <x v="0"/>
    <n v="3025"/>
    <n v="0"/>
    <n v="15"/>
    <x v="3"/>
    <x v="0"/>
    <s v="Yes"/>
    <x v="0"/>
    <x v="0"/>
    <x v="0"/>
    <n v="101.35"/>
    <n v="2242.75"/>
    <s v="Attitude"/>
    <x v="1"/>
  </r>
  <r>
    <x v="1334"/>
    <d v="2025-01-25T00:00:00"/>
    <x v="0"/>
    <n v="31"/>
    <x v="1"/>
    <n v="0"/>
    <n v="2"/>
    <x v="0"/>
    <n v="5356"/>
    <n v="0"/>
    <n v="7"/>
    <x v="2"/>
    <x v="0"/>
    <s v="Yes"/>
    <x v="0"/>
    <x v="0"/>
    <x v="0"/>
    <n v="90.45"/>
    <n v="844.82"/>
    <s v="Competitor"/>
    <x v="6"/>
  </r>
  <r>
    <x v="1335"/>
    <d v="2025-06-14T00:00:00"/>
    <x v="1"/>
    <n v="53"/>
    <x v="1"/>
    <n v="0"/>
    <n v="2"/>
    <x v="0"/>
    <n v="2860"/>
    <n v="0"/>
    <n v="2"/>
    <x v="0"/>
    <x v="2"/>
    <s v="Yes"/>
    <x v="2"/>
    <x v="0"/>
    <x v="0"/>
    <n v="30.9"/>
    <n v="59.05"/>
    <s v="Dissatisfaction"/>
    <x v="13"/>
  </r>
  <r>
    <x v="1336"/>
    <d v="2025-06-12T00:00:00"/>
    <x v="0"/>
    <n v="51"/>
    <x v="0"/>
    <n v="0"/>
    <n v="2"/>
    <x v="0"/>
    <n v="3902"/>
    <n v="1"/>
    <n v="2"/>
    <x v="0"/>
    <x v="0"/>
    <s v="Yes"/>
    <x v="0"/>
    <x v="0"/>
    <x v="2"/>
    <n v="90"/>
    <n v="283.89"/>
    <s v="Competitor"/>
    <x v="6"/>
  </r>
  <r>
    <x v="1337"/>
    <d v="2024-03-03T00:00:00"/>
    <x v="1"/>
    <n v="38"/>
    <x v="0"/>
    <n v="0"/>
    <n v="2"/>
    <x v="0"/>
    <n v="5160"/>
    <n v="1"/>
    <n v="17"/>
    <x v="3"/>
    <x v="0"/>
    <s v="Yes"/>
    <x v="0"/>
    <x v="3"/>
    <x v="0"/>
    <n v="98.6"/>
    <n v="1796.75"/>
    <s v="Competitor"/>
    <x v="0"/>
  </r>
  <r>
    <x v="1338"/>
    <d v="2021-09-15T00:00:00"/>
    <x v="0"/>
    <n v="43"/>
    <x v="0"/>
    <n v="0"/>
    <n v="2"/>
    <x v="0"/>
    <n v="3620"/>
    <n v="1"/>
    <n v="47"/>
    <x v="0"/>
    <x v="0"/>
    <s v="Yes"/>
    <x v="0"/>
    <x v="0"/>
    <x v="0"/>
    <n v="107.35"/>
    <n v="6892.73"/>
    <s v="Attitude"/>
    <x v="3"/>
  </r>
  <r>
    <x v="1339"/>
    <d v="2025-01-04T00:00:00"/>
    <x v="0"/>
    <n v="61"/>
    <x v="0"/>
    <n v="0"/>
    <n v="2"/>
    <x v="0"/>
    <n v="2984"/>
    <n v="1"/>
    <n v="7"/>
    <x v="0"/>
    <x v="0"/>
    <s v="Yes"/>
    <x v="2"/>
    <x v="0"/>
    <x v="0"/>
    <n v="48.7"/>
    <n v="376.16"/>
    <s v="Other"/>
    <x v="2"/>
  </r>
  <r>
    <x v="1340"/>
    <d v="2020-03-23T00:00:00"/>
    <x v="0"/>
    <n v="60"/>
    <x v="1"/>
    <n v="0"/>
    <n v="2"/>
    <x v="0"/>
    <n v="6001"/>
    <n v="0"/>
    <n v="65"/>
    <x v="4"/>
    <x v="0"/>
    <s v="Yes"/>
    <x v="0"/>
    <x v="0"/>
    <x v="0"/>
    <n v="109.15"/>
    <n v="7689.6"/>
    <s v="Attitude"/>
    <x v="3"/>
  </r>
  <r>
    <x v="1341"/>
    <d v="2025-07-24T00:00:00"/>
    <x v="1"/>
    <n v="24"/>
    <x v="1"/>
    <n v="0"/>
    <n v="2"/>
    <x v="0"/>
    <n v="4205"/>
    <n v="0"/>
    <n v="1"/>
    <x v="2"/>
    <x v="0"/>
    <s v="No"/>
    <x v="1"/>
    <x v="0"/>
    <x v="2"/>
    <n v="19.600000000000001"/>
    <n v="24.96"/>
    <s v="Price"/>
    <x v="4"/>
  </r>
  <r>
    <x v="1342"/>
    <d v="2023-10-14T00:00:00"/>
    <x v="0"/>
    <n v="51"/>
    <x v="1"/>
    <n v="0"/>
    <n v="2"/>
    <x v="0"/>
    <n v="4152"/>
    <n v="0"/>
    <n v="22"/>
    <x v="0"/>
    <x v="0"/>
    <s v="Yes"/>
    <x v="0"/>
    <x v="0"/>
    <x v="0"/>
    <n v="100.75"/>
    <n v="2885.46"/>
    <s v="Other"/>
    <x v="2"/>
  </r>
  <r>
    <x v="1343"/>
    <d v="2024-08-08T00:00:00"/>
    <x v="0"/>
    <n v="41"/>
    <x v="1"/>
    <n v="0"/>
    <n v="2"/>
    <x v="0"/>
    <n v="3330"/>
    <n v="0"/>
    <n v="12"/>
    <x v="0"/>
    <x v="0"/>
    <s v="Yes"/>
    <x v="0"/>
    <x v="0"/>
    <x v="0"/>
    <n v="84.45"/>
    <n v="1207.8699999999999"/>
    <s v="Dissatisfaction"/>
    <x v="15"/>
  </r>
  <r>
    <x v="1344"/>
    <d v="2022-11-21T00:00:00"/>
    <x v="0"/>
    <n v="37"/>
    <x v="1"/>
    <n v="0"/>
    <n v="2"/>
    <x v="0"/>
    <n v="5647"/>
    <n v="0"/>
    <n v="33"/>
    <x v="0"/>
    <x v="0"/>
    <s v="Yes"/>
    <x v="0"/>
    <x v="0"/>
    <x v="0"/>
    <n v="68.25"/>
    <n v="3122.87"/>
    <s v="Attitude"/>
    <x v="3"/>
  </r>
  <r>
    <x v="1345"/>
    <d v="2025-04-03T00:00:00"/>
    <x v="1"/>
    <n v="36"/>
    <x v="1"/>
    <n v="0"/>
    <n v="2"/>
    <x v="0"/>
    <n v="3443"/>
    <n v="0"/>
    <n v="4"/>
    <x v="2"/>
    <x v="0"/>
    <s v="Yes"/>
    <x v="3"/>
    <x v="0"/>
    <x v="2"/>
    <n v="45.3"/>
    <n v="356.55"/>
    <s v="Other"/>
    <x v="2"/>
  </r>
  <r>
    <x v="1346"/>
    <d v="2021-10-04T00:00:00"/>
    <x v="1"/>
    <n v="23"/>
    <x v="1"/>
    <n v="0"/>
    <n v="2"/>
    <x v="0"/>
    <n v="3322"/>
    <n v="0"/>
    <n v="46"/>
    <x v="0"/>
    <x v="0"/>
    <s v="Yes"/>
    <x v="0"/>
    <x v="3"/>
    <x v="0"/>
    <n v="105.2"/>
    <n v="6802.69"/>
    <s v="Other"/>
    <x v="2"/>
  </r>
  <r>
    <x v="1347"/>
    <d v="2024-12-01T00:00:00"/>
    <x v="0"/>
    <n v="59"/>
    <x v="1"/>
    <n v="0"/>
    <n v="2"/>
    <x v="0"/>
    <n v="3721"/>
    <n v="0"/>
    <n v="8"/>
    <x v="0"/>
    <x v="0"/>
    <s v="Yes"/>
    <x v="3"/>
    <x v="0"/>
    <x v="2"/>
    <n v="45.15"/>
    <n v="722.64"/>
    <s v="Other"/>
    <x v="2"/>
  </r>
  <r>
    <x v="1348"/>
    <d v="2022-04-02T00:00:00"/>
    <x v="1"/>
    <n v="64"/>
    <x v="0"/>
    <n v="0"/>
    <n v="2"/>
    <x v="0"/>
    <n v="5764"/>
    <n v="1"/>
    <n v="40"/>
    <x v="4"/>
    <x v="0"/>
    <s v="Yes"/>
    <x v="0"/>
    <x v="0"/>
    <x v="0"/>
    <n v="84.85"/>
    <n v="3384.25"/>
    <s v="Competitor"/>
    <x v="6"/>
  </r>
  <r>
    <x v="1349"/>
    <d v="2024-10-09T00:00:00"/>
    <x v="0"/>
    <n v="35"/>
    <x v="0"/>
    <n v="0"/>
    <n v="2"/>
    <x v="0"/>
    <n v="4501"/>
    <n v="1"/>
    <n v="10"/>
    <x v="3"/>
    <x v="0"/>
    <s v="Yes"/>
    <x v="0"/>
    <x v="0"/>
    <x v="0"/>
    <n v="98.5"/>
    <n v="1048.6500000000001"/>
    <s v="Dissatisfaction"/>
    <x v="11"/>
  </r>
  <r>
    <x v="1350"/>
    <d v="2025-07-22T00:00:00"/>
    <x v="0"/>
    <n v="64"/>
    <x v="1"/>
    <n v="0"/>
    <n v="2"/>
    <x v="0"/>
    <n v="5796"/>
    <n v="0"/>
    <n v="1"/>
    <x v="0"/>
    <x v="0"/>
    <s v="Yes"/>
    <x v="0"/>
    <x v="0"/>
    <x v="0"/>
    <n v="69.349999999999994"/>
    <n v="115.21"/>
    <s v="Price"/>
    <x v="17"/>
  </r>
  <r>
    <x v="1351"/>
    <d v="2019-08-19T00:00:00"/>
    <x v="0"/>
    <n v="31"/>
    <x v="0"/>
    <n v="0"/>
    <n v="2"/>
    <x v="0"/>
    <n v="4432"/>
    <n v="1"/>
    <n v="72"/>
    <x v="0"/>
    <x v="0"/>
    <s v="Yes"/>
    <x v="0"/>
    <x v="3"/>
    <x v="0"/>
    <n v="117.8"/>
    <n v="11195.44"/>
    <s v="Competitor"/>
    <x v="8"/>
  </r>
  <r>
    <x v="1352"/>
    <d v="2021-12-21T00:00:00"/>
    <x v="0"/>
    <n v="38"/>
    <x v="1"/>
    <n v="0"/>
    <n v="2"/>
    <x v="0"/>
    <n v="3051"/>
    <n v="0"/>
    <n v="44"/>
    <x v="4"/>
    <x v="2"/>
    <s v="Yes"/>
    <x v="3"/>
    <x v="3"/>
    <x v="2"/>
    <n v="53.95"/>
    <n v="2375.4"/>
    <s v="Competitor"/>
    <x v="9"/>
  </r>
  <r>
    <x v="1353"/>
    <d v="2025-07-05T00:00:00"/>
    <x v="1"/>
    <n v="41"/>
    <x v="1"/>
    <n v="0"/>
    <n v="2"/>
    <x v="0"/>
    <n v="5824"/>
    <n v="0"/>
    <n v="1"/>
    <x v="2"/>
    <x v="0"/>
    <s v="Yes"/>
    <x v="0"/>
    <x v="0"/>
    <x v="3"/>
    <n v="71.099999999999994"/>
    <n v="81.290000000000006"/>
    <s v="Competitor"/>
    <x v="6"/>
  </r>
  <r>
    <x v="1354"/>
    <d v="2025-02-16T00:00:00"/>
    <x v="0"/>
    <n v="53"/>
    <x v="1"/>
    <n v="0"/>
    <n v="2"/>
    <x v="0"/>
    <n v="3469"/>
    <n v="0"/>
    <n v="6"/>
    <x v="2"/>
    <x v="0"/>
    <s v="Yes"/>
    <x v="0"/>
    <x v="0"/>
    <x v="3"/>
    <n v="94.5"/>
    <n v="684.93"/>
    <s v="Dissatisfaction"/>
    <x v="13"/>
  </r>
  <r>
    <x v="1355"/>
    <d v="2025-06-19T00:00:00"/>
    <x v="1"/>
    <n v="56"/>
    <x v="1"/>
    <n v="0"/>
    <n v="2"/>
    <x v="0"/>
    <n v="5082"/>
    <n v="0"/>
    <n v="2"/>
    <x v="2"/>
    <x v="0"/>
    <s v="Yes"/>
    <x v="0"/>
    <x v="0"/>
    <x v="3"/>
    <n v="79.650000000000006"/>
    <n v="210.78"/>
    <s v="Price"/>
    <x v="10"/>
  </r>
  <r>
    <x v="1356"/>
    <d v="2025-07-18T00:00:00"/>
    <x v="1"/>
    <n v="48"/>
    <x v="1"/>
    <n v="0"/>
    <n v="2"/>
    <x v="0"/>
    <n v="3061"/>
    <n v="0"/>
    <n v="1"/>
    <x v="0"/>
    <x v="0"/>
    <s v="No"/>
    <x v="1"/>
    <x v="0"/>
    <x v="0"/>
    <n v="20.2"/>
    <n v="63.72"/>
    <s v="Price"/>
    <x v="4"/>
  </r>
  <r>
    <x v="1357"/>
    <d v="2025-05-26T00:00:00"/>
    <x v="0"/>
    <n v="48"/>
    <x v="1"/>
    <n v="0"/>
    <n v="2"/>
    <x v="0"/>
    <n v="3520"/>
    <n v="0"/>
    <n v="3"/>
    <x v="0"/>
    <x v="0"/>
    <s v="Yes"/>
    <x v="3"/>
    <x v="0"/>
    <x v="0"/>
    <n v="69.349999999999994"/>
    <n v="298.27"/>
    <s v="Other"/>
    <x v="2"/>
  </r>
  <r>
    <x v="1358"/>
    <d v="2023-10-17T00:00:00"/>
    <x v="0"/>
    <n v="39"/>
    <x v="1"/>
    <n v="0"/>
    <n v="2"/>
    <x v="0"/>
    <n v="5438"/>
    <n v="0"/>
    <n v="22"/>
    <x v="3"/>
    <x v="0"/>
    <s v="Yes"/>
    <x v="0"/>
    <x v="0"/>
    <x v="0"/>
    <n v="89.4"/>
    <n v="2872.26"/>
    <s v="Dissatisfaction"/>
    <x v="11"/>
  </r>
  <r>
    <x v="1359"/>
    <d v="2021-03-20T00:00:00"/>
    <x v="0"/>
    <n v="61"/>
    <x v="0"/>
    <n v="0"/>
    <n v="2"/>
    <x v="0"/>
    <n v="5650"/>
    <n v="1"/>
    <n v="53"/>
    <x v="0"/>
    <x v="2"/>
    <s v="Yes"/>
    <x v="2"/>
    <x v="3"/>
    <x v="0"/>
    <n v="60.45"/>
    <n v="3184.25"/>
    <s v="Price"/>
    <x v="10"/>
  </r>
  <r>
    <x v="1360"/>
    <d v="2024-11-26T00:00:00"/>
    <x v="1"/>
    <n v="62"/>
    <x v="0"/>
    <n v="0"/>
    <n v="2"/>
    <x v="0"/>
    <n v="4971"/>
    <n v="3"/>
    <n v="9"/>
    <x v="2"/>
    <x v="0"/>
    <s v="Yes"/>
    <x v="0"/>
    <x v="0"/>
    <x v="0"/>
    <n v="89.45"/>
    <n v="1091.69"/>
    <s v="Competitor"/>
    <x v="6"/>
  </r>
  <r>
    <x v="1361"/>
    <d v="2024-10-15T00:00:00"/>
    <x v="0"/>
    <n v="49"/>
    <x v="1"/>
    <n v="0"/>
    <n v="2"/>
    <x v="0"/>
    <n v="2457"/>
    <n v="0"/>
    <n v="10"/>
    <x v="0"/>
    <x v="0"/>
    <s v="Yes"/>
    <x v="2"/>
    <x v="0"/>
    <x v="2"/>
    <n v="72.150000000000006"/>
    <n v="1211.75"/>
    <s v="Dissatisfaction"/>
    <x v="15"/>
  </r>
  <r>
    <x v="1362"/>
    <d v="2025-06-11T00:00:00"/>
    <x v="1"/>
    <n v="39"/>
    <x v="1"/>
    <n v="0"/>
    <n v="2"/>
    <x v="0"/>
    <n v="3005"/>
    <n v="0"/>
    <n v="2"/>
    <x v="2"/>
    <x v="0"/>
    <s v="Yes"/>
    <x v="2"/>
    <x v="0"/>
    <x v="0"/>
    <n v="76.400000000000006"/>
    <n v="244.08"/>
    <s v="Price"/>
    <x v="10"/>
  </r>
  <r>
    <x v="1363"/>
    <d v="2024-11-21T00:00:00"/>
    <x v="0"/>
    <n v="35"/>
    <x v="0"/>
    <n v="0"/>
    <n v="2"/>
    <x v="0"/>
    <n v="4748"/>
    <n v="0"/>
    <n v="9"/>
    <x v="2"/>
    <x v="0"/>
    <s v="Yes"/>
    <x v="0"/>
    <x v="0"/>
    <x v="0"/>
    <n v="79.900000000000006"/>
    <n v="914.32"/>
    <s v="Price"/>
    <x v="14"/>
  </r>
  <r>
    <x v="1364"/>
    <d v="2025-01-10T00:00:00"/>
    <x v="1"/>
    <n v="31"/>
    <x v="1"/>
    <n v="0"/>
    <n v="2"/>
    <x v="0"/>
    <n v="3109"/>
    <n v="0"/>
    <n v="7"/>
    <x v="0"/>
    <x v="0"/>
    <s v="Yes"/>
    <x v="0"/>
    <x v="0"/>
    <x v="0"/>
    <n v="79.7"/>
    <n v="788.49"/>
    <s v="Attitude"/>
    <x v="3"/>
  </r>
  <r>
    <x v="1365"/>
    <d v="2019-10-21T00:00:00"/>
    <x v="1"/>
    <n v="21"/>
    <x v="0"/>
    <n v="0"/>
    <n v="2"/>
    <x v="0"/>
    <n v="4191"/>
    <n v="1"/>
    <n v="70"/>
    <x v="5"/>
    <x v="0"/>
    <s v="Yes"/>
    <x v="0"/>
    <x v="3"/>
    <x v="0"/>
    <n v="109.5"/>
    <n v="10756.15"/>
    <s v="Attitude"/>
    <x v="1"/>
  </r>
  <r>
    <x v="1366"/>
    <d v="2025-03-20T00:00:00"/>
    <x v="0"/>
    <n v="33"/>
    <x v="0"/>
    <n v="0"/>
    <n v="2"/>
    <x v="0"/>
    <n v="3819"/>
    <n v="0"/>
    <n v="5"/>
    <x v="2"/>
    <x v="0"/>
    <s v="Yes"/>
    <x v="0"/>
    <x v="0"/>
    <x v="0"/>
    <n v="81.3"/>
    <n v="541.85"/>
    <s v="Attitude"/>
    <x v="1"/>
  </r>
  <r>
    <x v="1367"/>
    <d v="2025-07-26T00:00:00"/>
    <x v="0"/>
    <n v="45"/>
    <x v="1"/>
    <n v="0"/>
    <n v="2"/>
    <x v="0"/>
    <n v="5418"/>
    <n v="0"/>
    <n v="1"/>
    <x v="2"/>
    <x v="0"/>
    <s v="No"/>
    <x v="1"/>
    <x v="0"/>
    <x v="2"/>
    <n v="20.2"/>
    <n v="31.45"/>
    <s v="Competitor"/>
    <x v="6"/>
  </r>
  <r>
    <x v="1368"/>
    <d v="2024-06-08T00:00:00"/>
    <x v="0"/>
    <n v="27"/>
    <x v="0"/>
    <n v="0"/>
    <n v="2"/>
    <x v="0"/>
    <n v="4550"/>
    <n v="1"/>
    <n v="14"/>
    <x v="0"/>
    <x v="0"/>
    <s v="Yes"/>
    <x v="0"/>
    <x v="0"/>
    <x v="0"/>
    <n v="85.15"/>
    <n v="1398.92"/>
    <s v="Dissatisfaction"/>
    <x v="16"/>
  </r>
  <r>
    <x v="1369"/>
    <d v="2025-04-11T00:00:00"/>
    <x v="0"/>
    <n v="28"/>
    <x v="1"/>
    <n v="0"/>
    <n v="2"/>
    <x v="0"/>
    <n v="2777"/>
    <n v="0"/>
    <n v="4"/>
    <x v="2"/>
    <x v="0"/>
    <s v="Yes"/>
    <x v="0"/>
    <x v="0"/>
    <x v="0"/>
    <n v="101.7"/>
    <n v="467.71"/>
    <s v="Competitor"/>
    <x v="6"/>
  </r>
  <r>
    <x v="1370"/>
    <d v="2025-02-04T00:00:00"/>
    <x v="0"/>
    <n v="49"/>
    <x v="0"/>
    <n v="1"/>
    <n v="2"/>
    <x v="0"/>
    <n v="3878"/>
    <n v="1"/>
    <n v="6"/>
    <x v="2"/>
    <x v="0"/>
    <s v="Yes"/>
    <x v="2"/>
    <x v="0"/>
    <x v="3"/>
    <n v="55.3"/>
    <n v="335.41"/>
    <s v="Competitor"/>
    <x v="6"/>
  </r>
  <r>
    <x v="1371"/>
    <d v="2019-10-21T00:00:00"/>
    <x v="0"/>
    <n v="51"/>
    <x v="0"/>
    <n v="0"/>
    <n v="2"/>
    <x v="0"/>
    <n v="5563"/>
    <n v="1"/>
    <n v="70"/>
    <x v="5"/>
    <x v="0"/>
    <s v="Yes"/>
    <x v="0"/>
    <x v="3"/>
    <x v="2"/>
    <n v="115.65"/>
    <n v="9180.75"/>
    <s v="Dissatisfaction"/>
    <x v="5"/>
  </r>
  <r>
    <x v="1372"/>
    <d v="2025-06-26T00:00:00"/>
    <x v="0"/>
    <n v="46"/>
    <x v="1"/>
    <n v="0"/>
    <n v="2"/>
    <x v="0"/>
    <n v="3280"/>
    <n v="0"/>
    <n v="2"/>
    <x v="2"/>
    <x v="0"/>
    <s v="Yes"/>
    <x v="0"/>
    <x v="0"/>
    <x v="0"/>
    <n v="79.849999999999994"/>
    <n v="184.73"/>
    <s v="Dissatisfaction"/>
    <x v="7"/>
  </r>
  <r>
    <x v="1373"/>
    <d v="2025-07-08T00:00:00"/>
    <x v="1"/>
    <n v="62"/>
    <x v="1"/>
    <n v="0"/>
    <n v="2"/>
    <x v="0"/>
    <n v="3052"/>
    <n v="0"/>
    <n v="1"/>
    <x v="2"/>
    <x v="0"/>
    <s v="Yes"/>
    <x v="0"/>
    <x v="0"/>
    <x v="0"/>
    <n v="68.650000000000006"/>
    <n v="81.05"/>
    <s v="Price"/>
    <x v="4"/>
  </r>
  <r>
    <x v="1374"/>
    <d v="2025-07-06T00:00:00"/>
    <x v="0"/>
    <n v="20"/>
    <x v="1"/>
    <n v="3"/>
    <n v="2"/>
    <x v="0"/>
    <n v="5421"/>
    <n v="0"/>
    <n v="1"/>
    <x v="0"/>
    <x v="2"/>
    <s v="Yes"/>
    <x v="3"/>
    <x v="0"/>
    <x v="0"/>
    <n v="25.3"/>
    <n v="35.299999999999997"/>
    <s v="Competitor"/>
    <x v="6"/>
  </r>
  <r>
    <x v="1375"/>
    <d v="2025-04-21T00:00:00"/>
    <x v="1"/>
    <n v="38"/>
    <x v="0"/>
    <n v="3"/>
    <n v="2"/>
    <x v="0"/>
    <n v="5758"/>
    <n v="5"/>
    <n v="4"/>
    <x v="0"/>
    <x v="0"/>
    <s v="Yes"/>
    <x v="2"/>
    <x v="0"/>
    <x v="2"/>
    <n v="56.5"/>
    <n v="405.94"/>
    <s v="Dissatisfaction"/>
    <x v="11"/>
  </r>
  <r>
    <x v="1376"/>
    <d v="2025-07-24T00:00:00"/>
    <x v="1"/>
    <n v="64"/>
    <x v="1"/>
    <n v="0"/>
    <n v="2"/>
    <x v="0"/>
    <n v="4620"/>
    <n v="0"/>
    <n v="1"/>
    <x v="0"/>
    <x v="0"/>
    <s v="Yes"/>
    <x v="0"/>
    <x v="0"/>
    <x v="0"/>
    <n v="69.7"/>
    <n v="91.22"/>
    <s v="Attitude"/>
    <x v="1"/>
  </r>
  <r>
    <x v="1377"/>
    <d v="2019-10-15T00:00:00"/>
    <x v="0"/>
    <n v="34"/>
    <x v="0"/>
    <n v="0"/>
    <n v="2"/>
    <x v="0"/>
    <n v="4794"/>
    <n v="1"/>
    <n v="70"/>
    <x v="5"/>
    <x v="0"/>
    <s v="Yes"/>
    <x v="0"/>
    <x v="2"/>
    <x v="0"/>
    <n v="98.3"/>
    <n v="8950.7999999999993"/>
    <s v="Competitor"/>
    <x v="0"/>
  </r>
  <r>
    <x v="1378"/>
    <d v="2024-02-03T00:00:00"/>
    <x v="1"/>
    <n v="70"/>
    <x v="0"/>
    <n v="0"/>
    <n v="2"/>
    <x v="0"/>
    <n v="2167"/>
    <n v="1"/>
    <n v="18"/>
    <x v="0"/>
    <x v="2"/>
    <s v="Yes"/>
    <x v="2"/>
    <x v="0"/>
    <x v="0"/>
    <n v="48.35"/>
    <n v="810.7"/>
    <s v="Dissatisfaction"/>
    <x v="7"/>
  </r>
  <r>
    <x v="1379"/>
    <d v="2025-06-02T00:00:00"/>
    <x v="1"/>
    <n v="69"/>
    <x v="1"/>
    <n v="0"/>
    <n v="2"/>
    <x v="0"/>
    <n v="5203"/>
    <n v="0"/>
    <n v="2"/>
    <x v="2"/>
    <x v="0"/>
    <s v="Yes"/>
    <x v="0"/>
    <x v="0"/>
    <x v="0"/>
    <n v="78.55"/>
    <n v="237.47"/>
    <s v="Competitor"/>
    <x v="6"/>
  </r>
  <r>
    <x v="1380"/>
    <d v="2020-06-04T00:00:00"/>
    <x v="0"/>
    <n v="58"/>
    <x v="1"/>
    <n v="0"/>
    <n v="2"/>
    <x v="0"/>
    <n v="5016"/>
    <n v="0"/>
    <n v="62"/>
    <x v="4"/>
    <x v="0"/>
    <s v="Yes"/>
    <x v="0"/>
    <x v="3"/>
    <x v="0"/>
    <n v="96.75"/>
    <n v="7529.08"/>
    <s v="Attitude"/>
    <x v="1"/>
  </r>
  <r>
    <x v="1381"/>
    <d v="2025-01-06T00:00:00"/>
    <x v="1"/>
    <n v="46"/>
    <x v="1"/>
    <n v="0"/>
    <n v="2"/>
    <x v="0"/>
    <n v="3077"/>
    <n v="0"/>
    <n v="7"/>
    <x v="2"/>
    <x v="0"/>
    <s v="Yes"/>
    <x v="0"/>
    <x v="0"/>
    <x v="0"/>
    <n v="95.35"/>
    <n v="965.13"/>
    <s v="Competitor"/>
    <x v="6"/>
  </r>
  <r>
    <x v="1382"/>
    <d v="2025-05-11T00:00:00"/>
    <x v="0"/>
    <n v="44"/>
    <x v="1"/>
    <n v="0"/>
    <n v="2"/>
    <x v="0"/>
    <n v="4428"/>
    <n v="0"/>
    <n v="3"/>
    <x v="0"/>
    <x v="0"/>
    <s v="Yes"/>
    <x v="0"/>
    <x v="0"/>
    <x v="0"/>
    <n v="76.95"/>
    <n v="353.54"/>
    <s v="Competitor"/>
    <x v="6"/>
  </r>
  <r>
    <x v="1383"/>
    <d v="2025-07-22T00:00:00"/>
    <x v="1"/>
    <n v="58"/>
    <x v="1"/>
    <n v="0"/>
    <n v="2"/>
    <x v="0"/>
    <n v="3236"/>
    <n v="0"/>
    <n v="1"/>
    <x v="2"/>
    <x v="0"/>
    <s v="No"/>
    <x v="1"/>
    <x v="0"/>
    <x v="0"/>
    <n v="19.3"/>
    <n v="44.92"/>
    <s v="Attitude"/>
    <x v="3"/>
  </r>
  <r>
    <x v="1384"/>
    <d v="2025-07-11T00:00:00"/>
    <x v="0"/>
    <n v="60"/>
    <x v="1"/>
    <n v="0"/>
    <n v="2"/>
    <x v="0"/>
    <n v="4490"/>
    <n v="0"/>
    <n v="1"/>
    <x v="2"/>
    <x v="0"/>
    <s v="Yes"/>
    <x v="0"/>
    <x v="0"/>
    <x v="0"/>
    <n v="79.5"/>
    <n v="128.47"/>
    <s v="Attitude"/>
    <x v="1"/>
  </r>
  <r>
    <x v="1385"/>
    <d v="2024-08-13T00:00:00"/>
    <x v="0"/>
    <n v="44"/>
    <x v="1"/>
    <n v="0"/>
    <n v="2"/>
    <x v="0"/>
    <n v="2406"/>
    <n v="0"/>
    <n v="12"/>
    <x v="0"/>
    <x v="0"/>
    <s v="Yes"/>
    <x v="0"/>
    <x v="0"/>
    <x v="0"/>
    <n v="106.7"/>
    <n v="1556.18"/>
    <s v="Attitude"/>
    <x v="3"/>
  </r>
  <r>
    <x v="1386"/>
    <d v="2023-12-09T00:00:00"/>
    <x v="0"/>
    <n v="49"/>
    <x v="1"/>
    <n v="0"/>
    <n v="2"/>
    <x v="0"/>
    <n v="2414"/>
    <n v="0"/>
    <n v="20"/>
    <x v="3"/>
    <x v="0"/>
    <s v="Yes"/>
    <x v="0"/>
    <x v="0"/>
    <x v="0"/>
    <n v="85.25"/>
    <n v="1761.7"/>
    <s v="Other"/>
    <x v="12"/>
  </r>
  <r>
    <x v="1387"/>
    <d v="2021-07-04T00:00:00"/>
    <x v="1"/>
    <n v="38"/>
    <x v="0"/>
    <n v="0"/>
    <n v="2"/>
    <x v="0"/>
    <n v="5785"/>
    <n v="1"/>
    <n v="49"/>
    <x v="0"/>
    <x v="0"/>
    <s v="Yes"/>
    <x v="0"/>
    <x v="2"/>
    <x v="0"/>
    <n v="107.95"/>
    <n v="5609.25"/>
    <s v="Competitor"/>
    <x v="6"/>
  </r>
  <r>
    <x v="1388"/>
    <d v="2025-01-13T00:00:00"/>
    <x v="1"/>
    <n v="63"/>
    <x v="1"/>
    <n v="0"/>
    <n v="2"/>
    <x v="0"/>
    <n v="3735"/>
    <n v="0"/>
    <n v="7"/>
    <x v="0"/>
    <x v="0"/>
    <s v="Yes"/>
    <x v="0"/>
    <x v="0"/>
    <x v="0"/>
    <n v="79"/>
    <n v="705.58"/>
    <s v="Attitude"/>
    <x v="3"/>
  </r>
  <r>
    <x v="1389"/>
    <d v="2024-10-17T00:00:00"/>
    <x v="0"/>
    <n v="42"/>
    <x v="0"/>
    <n v="0"/>
    <n v="2"/>
    <x v="0"/>
    <n v="2457"/>
    <n v="1"/>
    <n v="10"/>
    <x v="0"/>
    <x v="0"/>
    <s v="Yes"/>
    <x v="0"/>
    <x v="0"/>
    <x v="0"/>
    <n v="70.099999999999994"/>
    <n v="845.26"/>
    <s v="Dissatisfaction"/>
    <x v="13"/>
  </r>
  <r>
    <x v="1390"/>
    <d v="2021-11-12T00:00:00"/>
    <x v="1"/>
    <n v="60"/>
    <x v="0"/>
    <n v="0"/>
    <n v="2"/>
    <x v="0"/>
    <n v="2761"/>
    <n v="1"/>
    <n v="45"/>
    <x v="0"/>
    <x v="0"/>
    <s v="Yes"/>
    <x v="3"/>
    <x v="3"/>
    <x v="2"/>
    <n v="54.15"/>
    <n v="4211.6000000000004"/>
    <s v="Attitude"/>
    <x v="1"/>
  </r>
  <r>
    <x v="1391"/>
    <d v="2022-03-04T00:00:00"/>
    <x v="0"/>
    <n v="66"/>
    <x v="0"/>
    <n v="0"/>
    <n v="2"/>
    <x v="0"/>
    <n v="3711"/>
    <n v="1"/>
    <n v="41"/>
    <x v="4"/>
    <x v="0"/>
    <s v="Yes"/>
    <x v="3"/>
    <x v="3"/>
    <x v="0"/>
    <n v="111.95"/>
    <n v="6381.54"/>
    <s v="Other"/>
    <x v="2"/>
  </r>
  <r>
    <x v="1392"/>
    <d v="2022-01-11T00:00:00"/>
    <x v="1"/>
    <n v="80"/>
    <x v="0"/>
    <n v="0"/>
    <n v="2"/>
    <x v="0"/>
    <n v="4423"/>
    <n v="1"/>
    <n v="43"/>
    <x v="0"/>
    <x v="0"/>
    <s v="Yes"/>
    <x v="3"/>
    <x v="3"/>
    <x v="0"/>
    <n v="107.55"/>
    <n v="5269.02"/>
    <s v="Dissatisfaction"/>
    <x v="7"/>
  </r>
  <r>
    <x v="1393"/>
    <d v="2025-07-26T00:00:00"/>
    <x v="1"/>
    <n v="77"/>
    <x v="0"/>
    <n v="0"/>
    <n v="2"/>
    <x v="0"/>
    <n v="2905"/>
    <n v="1"/>
    <n v="1"/>
    <x v="2"/>
    <x v="0"/>
    <s v="Yes"/>
    <x v="0"/>
    <x v="0"/>
    <x v="0"/>
    <n v="90.6"/>
    <n v="103.62"/>
    <s v="Other"/>
    <x v="2"/>
  </r>
  <r>
    <x v="1394"/>
    <d v="2025-07-11T00:00:00"/>
    <x v="1"/>
    <n v="71"/>
    <x v="1"/>
    <n v="0"/>
    <n v="2"/>
    <x v="0"/>
    <n v="2650"/>
    <n v="0"/>
    <n v="1"/>
    <x v="0"/>
    <x v="0"/>
    <s v="Yes"/>
    <x v="0"/>
    <x v="0"/>
    <x v="0"/>
    <n v="85"/>
    <n v="127.5"/>
    <s v="Dissatisfaction"/>
    <x v="13"/>
  </r>
  <r>
    <x v="1395"/>
    <d v="2025-04-20T00:00:00"/>
    <x v="1"/>
    <n v="48"/>
    <x v="1"/>
    <n v="0"/>
    <n v="2"/>
    <x v="0"/>
    <n v="2038"/>
    <n v="0"/>
    <n v="4"/>
    <x v="2"/>
    <x v="2"/>
    <s v="Yes"/>
    <x v="3"/>
    <x v="0"/>
    <x v="3"/>
    <n v="24.25"/>
    <n v="96.05"/>
    <s v="Competitor"/>
    <x v="6"/>
  </r>
  <r>
    <x v="1396"/>
    <d v="2022-10-01T00:00:00"/>
    <x v="1"/>
    <n v="61"/>
    <x v="1"/>
    <n v="0"/>
    <n v="2"/>
    <x v="0"/>
    <n v="2318"/>
    <n v="0"/>
    <n v="34"/>
    <x v="1"/>
    <x v="0"/>
    <s v="Yes"/>
    <x v="0"/>
    <x v="0"/>
    <x v="2"/>
    <n v="70"/>
    <n v="2563.54"/>
    <s v="Competitor"/>
    <x v="9"/>
  </r>
  <r>
    <x v="1397"/>
    <d v="2025-03-08T00:00:00"/>
    <x v="1"/>
    <n v="55"/>
    <x v="1"/>
    <n v="0"/>
    <n v="2"/>
    <x v="0"/>
    <n v="2863"/>
    <n v="0"/>
    <n v="5"/>
    <x v="2"/>
    <x v="2"/>
    <s v="Yes"/>
    <x v="2"/>
    <x v="0"/>
    <x v="0"/>
    <n v="39.5"/>
    <n v="171.48"/>
    <s v="Competitor"/>
    <x v="8"/>
  </r>
  <r>
    <x v="1398"/>
    <d v="2025-05-17T00:00:00"/>
    <x v="0"/>
    <n v="33"/>
    <x v="1"/>
    <n v="0"/>
    <n v="2"/>
    <x v="0"/>
    <n v="5202"/>
    <n v="0"/>
    <n v="3"/>
    <x v="2"/>
    <x v="0"/>
    <s v="Yes"/>
    <x v="0"/>
    <x v="0"/>
    <x v="2"/>
    <n v="88.35"/>
    <n v="410.25"/>
    <s v="Competitor"/>
    <x v="9"/>
  </r>
  <r>
    <x v="1399"/>
    <d v="2025-07-07T00:00:00"/>
    <x v="0"/>
    <n v="61"/>
    <x v="1"/>
    <n v="0"/>
    <n v="2"/>
    <x v="0"/>
    <n v="5355"/>
    <n v="0"/>
    <n v="1"/>
    <x v="2"/>
    <x v="0"/>
    <s v="Yes"/>
    <x v="2"/>
    <x v="0"/>
    <x v="0"/>
    <n v="50.75"/>
    <n v="93.78"/>
    <s v="Competitor"/>
    <x v="0"/>
  </r>
  <r>
    <x v="1400"/>
    <d v="2021-08-17T00:00:00"/>
    <x v="1"/>
    <n v="41"/>
    <x v="0"/>
    <n v="0"/>
    <n v="2"/>
    <x v="0"/>
    <n v="3365"/>
    <n v="1"/>
    <n v="48"/>
    <x v="4"/>
    <x v="0"/>
    <s v="Yes"/>
    <x v="0"/>
    <x v="3"/>
    <x v="3"/>
    <n v="82.05"/>
    <n v="5179.55"/>
    <s v="Competitor"/>
    <x v="8"/>
  </r>
  <r>
    <x v="1401"/>
    <d v="2025-07-18T00:00:00"/>
    <x v="1"/>
    <n v="56"/>
    <x v="1"/>
    <n v="0"/>
    <n v="2"/>
    <x v="0"/>
    <n v="3963"/>
    <n v="0"/>
    <n v="1"/>
    <x v="0"/>
    <x v="0"/>
    <s v="Yes"/>
    <x v="0"/>
    <x v="0"/>
    <x v="3"/>
    <n v="70.75"/>
    <n v="96.75"/>
    <s v="Dissatisfaction"/>
    <x v="7"/>
  </r>
  <r>
    <x v="1402"/>
    <d v="2025-07-23T00:00:00"/>
    <x v="1"/>
    <n v="56"/>
    <x v="1"/>
    <n v="0"/>
    <n v="2"/>
    <x v="0"/>
    <n v="5571"/>
    <n v="0"/>
    <n v="1"/>
    <x v="2"/>
    <x v="0"/>
    <s v="Yes"/>
    <x v="0"/>
    <x v="0"/>
    <x v="2"/>
    <n v="79.55"/>
    <n v="84.65"/>
    <s v="Price"/>
    <x v="4"/>
  </r>
  <r>
    <x v="1403"/>
    <d v="2025-07-11T00:00:00"/>
    <x v="0"/>
    <n v="75"/>
    <x v="0"/>
    <n v="0"/>
    <n v="2"/>
    <x v="0"/>
    <n v="4369"/>
    <n v="0"/>
    <n v="1"/>
    <x v="0"/>
    <x v="0"/>
    <s v="Yes"/>
    <x v="0"/>
    <x v="0"/>
    <x v="0"/>
    <n v="73.55"/>
    <n v="110.47"/>
    <s v="Price"/>
    <x v="4"/>
  </r>
  <r>
    <x v="1404"/>
    <d v="2025-07-09T00:00:00"/>
    <x v="1"/>
    <n v="73"/>
    <x v="1"/>
    <n v="0"/>
    <n v="2"/>
    <x v="0"/>
    <n v="3208"/>
    <n v="0"/>
    <n v="1"/>
    <x v="2"/>
    <x v="0"/>
    <s v="Yes"/>
    <x v="0"/>
    <x v="0"/>
    <x v="0"/>
    <n v="69.95"/>
    <n v="102.45"/>
    <s v="Competitor"/>
    <x v="6"/>
  </r>
  <r>
    <x v="1405"/>
    <d v="2023-02-06T00:00:00"/>
    <x v="1"/>
    <n v="74"/>
    <x v="1"/>
    <n v="0"/>
    <n v="2"/>
    <x v="0"/>
    <n v="3016"/>
    <n v="0"/>
    <n v="30"/>
    <x v="0"/>
    <x v="2"/>
    <s v="Yes"/>
    <x v="3"/>
    <x v="0"/>
    <x v="0"/>
    <n v="40.299999999999997"/>
    <n v="1272.95"/>
    <s v="Other"/>
    <x v="2"/>
  </r>
  <r>
    <x v="1406"/>
    <d v="2024-08-09T00:00:00"/>
    <x v="1"/>
    <n v="79"/>
    <x v="1"/>
    <n v="0"/>
    <n v="2"/>
    <x v="0"/>
    <n v="4703"/>
    <n v="0"/>
    <n v="12"/>
    <x v="0"/>
    <x v="0"/>
    <s v="Yes"/>
    <x v="0"/>
    <x v="0"/>
    <x v="0"/>
    <n v="91.3"/>
    <n v="1502.62"/>
    <s v="Competitor"/>
    <x v="6"/>
  </r>
  <r>
    <x v="1407"/>
    <d v="2025-07-03T00:00:00"/>
    <x v="1"/>
    <n v="73"/>
    <x v="0"/>
    <n v="0"/>
    <n v="2"/>
    <x v="0"/>
    <n v="2394"/>
    <n v="1"/>
    <n v="1"/>
    <x v="0"/>
    <x v="0"/>
    <s v="Yes"/>
    <x v="0"/>
    <x v="0"/>
    <x v="0"/>
    <n v="74.45"/>
    <n v="115.72"/>
    <s v="Other"/>
    <x v="2"/>
  </r>
  <r>
    <x v="1408"/>
    <d v="2025-02-18T00:00:00"/>
    <x v="0"/>
    <n v="39"/>
    <x v="0"/>
    <n v="2"/>
    <n v="2"/>
    <x v="0"/>
    <n v="2283"/>
    <n v="5"/>
    <n v="6"/>
    <x v="0"/>
    <x v="0"/>
    <s v="Yes"/>
    <x v="0"/>
    <x v="0"/>
    <x v="0"/>
    <n v="91"/>
    <n v="783.48"/>
    <s v="Dissatisfaction"/>
    <x v="7"/>
  </r>
  <r>
    <x v="1409"/>
    <d v="2025-07-16T00:00:00"/>
    <x v="0"/>
    <n v="58"/>
    <x v="1"/>
    <n v="0"/>
    <n v="2"/>
    <x v="0"/>
    <n v="5930"/>
    <n v="0"/>
    <n v="1"/>
    <x v="2"/>
    <x v="0"/>
    <s v="Yes"/>
    <x v="3"/>
    <x v="0"/>
    <x v="2"/>
    <n v="45.85"/>
    <n v="90.6"/>
    <s v="Attitude"/>
    <x v="3"/>
  </r>
  <r>
    <x v="1410"/>
    <d v="2023-10-14T00:00:00"/>
    <x v="1"/>
    <n v="22"/>
    <x v="0"/>
    <n v="0"/>
    <n v="2"/>
    <x v="0"/>
    <n v="5922"/>
    <n v="1"/>
    <n v="22"/>
    <x v="0"/>
    <x v="0"/>
    <s v="Yes"/>
    <x v="2"/>
    <x v="3"/>
    <x v="0"/>
    <n v="69.5"/>
    <n v="2219.5100000000002"/>
    <s v="Competitor"/>
    <x v="9"/>
  </r>
  <r>
    <x v="1411"/>
    <d v="2025-07-03T00:00:00"/>
    <x v="1"/>
    <n v="20"/>
    <x v="1"/>
    <n v="0"/>
    <n v="2"/>
    <x v="0"/>
    <n v="3108"/>
    <n v="0"/>
    <n v="1"/>
    <x v="2"/>
    <x v="0"/>
    <s v="Yes"/>
    <x v="0"/>
    <x v="0"/>
    <x v="0"/>
    <n v="79.599999999999994"/>
    <n v="101.32"/>
    <s v="Other"/>
    <x v="18"/>
  </r>
  <r>
    <x v="1412"/>
    <d v="2025-06-18T00:00:00"/>
    <x v="1"/>
    <n v="40"/>
    <x v="1"/>
    <n v="0"/>
    <n v="2"/>
    <x v="0"/>
    <n v="3529"/>
    <n v="0"/>
    <n v="2"/>
    <x v="0"/>
    <x v="0"/>
    <s v="Yes"/>
    <x v="0"/>
    <x v="0"/>
    <x v="0"/>
    <n v="86.25"/>
    <n v="255.27"/>
    <s v="Competitor"/>
    <x v="8"/>
  </r>
  <r>
    <x v="1413"/>
    <d v="2025-03-18T00:00:00"/>
    <x v="1"/>
    <n v="54"/>
    <x v="1"/>
    <n v="0"/>
    <n v="2"/>
    <x v="0"/>
    <n v="2353"/>
    <n v="0"/>
    <n v="5"/>
    <x v="2"/>
    <x v="0"/>
    <s v="Yes"/>
    <x v="3"/>
    <x v="0"/>
    <x v="3"/>
    <n v="50.6"/>
    <n v="455.45"/>
    <s v="Competitor"/>
    <x v="6"/>
  </r>
  <r>
    <x v="1414"/>
    <d v="2022-09-25T00:00:00"/>
    <x v="0"/>
    <n v="48"/>
    <x v="0"/>
    <n v="0"/>
    <n v="2"/>
    <x v="0"/>
    <n v="4639"/>
    <n v="1"/>
    <n v="35"/>
    <x v="1"/>
    <x v="0"/>
    <s v="Yes"/>
    <x v="0"/>
    <x v="0"/>
    <x v="0"/>
    <n v="75.2"/>
    <n v="4272.6499999999996"/>
    <s v="Price"/>
    <x v="4"/>
  </r>
  <r>
    <x v="1415"/>
    <d v="2025-06-02T00:00:00"/>
    <x v="0"/>
    <n v="69"/>
    <x v="1"/>
    <n v="0"/>
    <n v="2"/>
    <x v="0"/>
    <n v="3475"/>
    <n v="0"/>
    <n v="2"/>
    <x v="0"/>
    <x v="0"/>
    <s v="Yes"/>
    <x v="2"/>
    <x v="0"/>
    <x v="0"/>
    <n v="49.25"/>
    <n v="179.08"/>
    <s v="Competitor"/>
    <x v="6"/>
  </r>
  <r>
    <x v="1416"/>
    <d v="2023-09-16T00:00:00"/>
    <x v="1"/>
    <n v="77"/>
    <x v="1"/>
    <n v="0"/>
    <n v="2"/>
    <x v="0"/>
    <n v="2740"/>
    <n v="0"/>
    <n v="23"/>
    <x v="3"/>
    <x v="0"/>
    <s v="Yes"/>
    <x v="0"/>
    <x v="0"/>
    <x v="0"/>
    <n v="94.75"/>
    <n v="3010.51"/>
    <s v="Competitor"/>
    <x v="6"/>
  </r>
  <r>
    <x v="1417"/>
    <d v="2025-07-09T00:00:00"/>
    <x v="0"/>
    <n v="27"/>
    <x v="1"/>
    <n v="0"/>
    <n v="2"/>
    <x v="0"/>
    <n v="3556"/>
    <n v="0"/>
    <n v="1"/>
    <x v="0"/>
    <x v="0"/>
    <s v="No"/>
    <x v="1"/>
    <x v="0"/>
    <x v="3"/>
    <n v="19.55"/>
    <n v="57.99"/>
    <s v="Competitor"/>
    <x v="6"/>
  </r>
  <r>
    <x v="1418"/>
    <d v="2025-04-11T00:00:00"/>
    <x v="1"/>
    <n v="47"/>
    <x v="1"/>
    <n v="0"/>
    <n v="2"/>
    <x v="0"/>
    <n v="2563"/>
    <n v="0"/>
    <n v="4"/>
    <x v="2"/>
    <x v="2"/>
    <s v="Yes"/>
    <x v="2"/>
    <x v="0"/>
    <x v="0"/>
    <n v="33.65"/>
    <n v="137.85"/>
    <s v="Attitude"/>
    <x v="1"/>
  </r>
  <r>
    <x v="1419"/>
    <d v="2025-06-18T00:00:00"/>
    <x v="1"/>
    <n v="39"/>
    <x v="1"/>
    <n v="0"/>
    <n v="2"/>
    <x v="0"/>
    <n v="2187"/>
    <n v="0"/>
    <n v="2"/>
    <x v="0"/>
    <x v="0"/>
    <s v="Yes"/>
    <x v="0"/>
    <x v="0"/>
    <x v="0"/>
    <n v="85.7"/>
    <n v="197.94"/>
    <s v="Attitude"/>
    <x v="1"/>
  </r>
  <r>
    <x v="1420"/>
    <d v="2020-02-03T00:00:00"/>
    <x v="0"/>
    <n v="23"/>
    <x v="0"/>
    <n v="0"/>
    <n v="2"/>
    <x v="0"/>
    <n v="5504"/>
    <n v="1"/>
    <n v="66"/>
    <x v="5"/>
    <x v="0"/>
    <s v="Yes"/>
    <x v="0"/>
    <x v="3"/>
    <x v="0"/>
    <n v="104.05"/>
    <n v="8214.6200000000008"/>
    <s v="Competitor"/>
    <x v="9"/>
  </r>
  <r>
    <x v="1421"/>
    <d v="2021-10-14T00:00:00"/>
    <x v="0"/>
    <n v="57"/>
    <x v="1"/>
    <n v="0"/>
    <n v="2"/>
    <x v="0"/>
    <n v="2243"/>
    <n v="0"/>
    <n v="46"/>
    <x v="0"/>
    <x v="2"/>
    <s v="Yes"/>
    <x v="2"/>
    <x v="0"/>
    <x v="0"/>
    <n v="30.3"/>
    <n v="1380.1"/>
    <s v="Dissatisfaction"/>
    <x v="7"/>
  </r>
  <r>
    <x v="1422"/>
    <d v="2025-06-02T00:00:00"/>
    <x v="0"/>
    <n v="64"/>
    <x v="1"/>
    <n v="0"/>
    <n v="2"/>
    <x v="0"/>
    <n v="4268"/>
    <n v="0"/>
    <n v="2"/>
    <x v="0"/>
    <x v="2"/>
    <s v="Yes"/>
    <x v="3"/>
    <x v="0"/>
    <x v="0"/>
    <n v="29.85"/>
    <n v="75.599999999999994"/>
    <s v="Other"/>
    <x v="2"/>
  </r>
  <r>
    <x v="1423"/>
    <d v="2025-07-06T00:00:00"/>
    <x v="1"/>
    <n v="48"/>
    <x v="1"/>
    <n v="0"/>
    <n v="2"/>
    <x v="0"/>
    <n v="4931"/>
    <n v="0"/>
    <n v="1"/>
    <x v="2"/>
    <x v="0"/>
    <s v="Yes"/>
    <x v="0"/>
    <x v="0"/>
    <x v="0"/>
    <n v="85.45"/>
    <n v="108.42"/>
    <s v="Price"/>
    <x v="10"/>
  </r>
  <r>
    <x v="1424"/>
    <d v="2024-02-08T00:00:00"/>
    <x v="0"/>
    <n v="58"/>
    <x v="1"/>
    <n v="0"/>
    <n v="2"/>
    <x v="0"/>
    <n v="3788"/>
    <n v="0"/>
    <n v="18"/>
    <x v="0"/>
    <x v="0"/>
    <s v="Yes"/>
    <x v="0"/>
    <x v="0"/>
    <x v="0"/>
    <n v="80.650000000000006"/>
    <n v="2181.56"/>
    <s v="Competitor"/>
    <x v="9"/>
  </r>
  <r>
    <x v="1425"/>
    <d v="2023-10-06T00:00:00"/>
    <x v="1"/>
    <n v="60"/>
    <x v="1"/>
    <n v="0"/>
    <n v="2"/>
    <x v="0"/>
    <n v="4739"/>
    <n v="0"/>
    <n v="22"/>
    <x v="0"/>
    <x v="0"/>
    <s v="Yes"/>
    <x v="0"/>
    <x v="0"/>
    <x v="0"/>
    <n v="90"/>
    <n v="2261.98"/>
    <s v="Dissatisfaction"/>
    <x v="15"/>
  </r>
  <r>
    <x v="1426"/>
    <d v="2024-09-17T00:00:00"/>
    <x v="1"/>
    <n v="62"/>
    <x v="1"/>
    <n v="3"/>
    <n v="2"/>
    <x v="0"/>
    <n v="4500"/>
    <n v="0"/>
    <n v="11"/>
    <x v="3"/>
    <x v="0"/>
    <s v="No"/>
    <x v="1"/>
    <x v="0"/>
    <x v="2"/>
    <n v="20.100000000000001"/>
    <n v="585.01"/>
    <s v="Attitude"/>
    <x v="3"/>
  </r>
  <r>
    <x v="1427"/>
    <d v="2024-10-12T00:00:00"/>
    <x v="1"/>
    <n v="46"/>
    <x v="1"/>
    <n v="0"/>
    <n v="2"/>
    <x v="0"/>
    <n v="2946"/>
    <n v="0"/>
    <n v="10"/>
    <x v="3"/>
    <x v="0"/>
    <s v="Yes"/>
    <x v="0"/>
    <x v="0"/>
    <x v="2"/>
    <n v="81"/>
    <n v="1313.05"/>
    <s v="Attitude"/>
    <x v="3"/>
  </r>
  <r>
    <x v="1428"/>
    <d v="2025-05-02T00:00:00"/>
    <x v="0"/>
    <n v="67"/>
    <x v="1"/>
    <n v="0"/>
    <n v="2"/>
    <x v="0"/>
    <n v="2314"/>
    <n v="0"/>
    <n v="3"/>
    <x v="2"/>
    <x v="2"/>
    <s v="Yes"/>
    <x v="2"/>
    <x v="0"/>
    <x v="0"/>
    <n v="41.15"/>
    <n v="132.19999999999999"/>
    <s v="Price"/>
    <x v="17"/>
  </r>
  <r>
    <x v="1429"/>
    <d v="2021-07-25T00:00:00"/>
    <x v="0"/>
    <n v="75"/>
    <x v="0"/>
    <n v="0"/>
    <n v="2"/>
    <x v="0"/>
    <n v="5059"/>
    <n v="3"/>
    <n v="49"/>
    <x v="4"/>
    <x v="0"/>
    <s v="Yes"/>
    <x v="0"/>
    <x v="0"/>
    <x v="2"/>
    <n v="90.05"/>
    <n v="5670.33"/>
    <s v="Competitor"/>
    <x v="6"/>
  </r>
  <r>
    <x v="1430"/>
    <d v="2024-04-26T00:00:00"/>
    <x v="1"/>
    <n v="76"/>
    <x v="1"/>
    <n v="0"/>
    <n v="2"/>
    <x v="0"/>
    <n v="5913"/>
    <n v="0"/>
    <n v="16"/>
    <x v="0"/>
    <x v="0"/>
    <s v="Yes"/>
    <x v="0"/>
    <x v="0"/>
    <x v="0"/>
    <n v="96.15"/>
    <n v="2149.1999999999998"/>
    <s v="Other"/>
    <x v="2"/>
  </r>
  <r>
    <x v="1431"/>
    <d v="2025-06-02T00:00:00"/>
    <x v="1"/>
    <n v="74"/>
    <x v="1"/>
    <n v="0"/>
    <n v="2"/>
    <x v="0"/>
    <n v="4407"/>
    <n v="0"/>
    <n v="2"/>
    <x v="2"/>
    <x v="0"/>
    <s v="Yes"/>
    <x v="0"/>
    <x v="0"/>
    <x v="0"/>
    <n v="70.75"/>
    <n v="174.57"/>
    <s v="Price"/>
    <x v="17"/>
  </r>
  <r>
    <x v="1432"/>
    <d v="2022-12-17T00:00:00"/>
    <x v="0"/>
    <n v="37"/>
    <x v="0"/>
    <n v="0"/>
    <n v="2"/>
    <x v="0"/>
    <n v="2356"/>
    <n v="1"/>
    <n v="32"/>
    <x v="0"/>
    <x v="0"/>
    <s v="Yes"/>
    <x v="0"/>
    <x v="0"/>
    <x v="0"/>
    <n v="69.75"/>
    <n v="2519.91"/>
    <s v="Other"/>
    <x v="2"/>
  </r>
  <r>
    <x v="1433"/>
    <d v="2020-10-17T00:00:00"/>
    <x v="1"/>
    <n v="33"/>
    <x v="0"/>
    <n v="0"/>
    <n v="2"/>
    <x v="0"/>
    <n v="4415"/>
    <n v="1"/>
    <n v="58"/>
    <x v="0"/>
    <x v="0"/>
    <s v="Yes"/>
    <x v="0"/>
    <x v="0"/>
    <x v="2"/>
    <n v="102.1"/>
    <n v="6188.98"/>
    <s v="Competitor"/>
    <x v="6"/>
  </r>
  <r>
    <x v="1434"/>
    <d v="2024-08-10T00:00:00"/>
    <x v="1"/>
    <n v="24"/>
    <x v="1"/>
    <n v="0"/>
    <n v="2"/>
    <x v="0"/>
    <n v="3682"/>
    <n v="0"/>
    <n v="12"/>
    <x v="3"/>
    <x v="0"/>
    <s v="Yes"/>
    <x v="0"/>
    <x v="0"/>
    <x v="0"/>
    <n v="100.15"/>
    <n v="1530.78"/>
    <s v="Price"/>
    <x v="4"/>
  </r>
  <r>
    <x v="1435"/>
    <d v="2025-01-03T00:00:00"/>
    <x v="1"/>
    <n v="35"/>
    <x v="1"/>
    <n v="0"/>
    <n v="2"/>
    <x v="0"/>
    <n v="5514"/>
    <n v="0"/>
    <n v="7"/>
    <x v="2"/>
    <x v="0"/>
    <s v="Yes"/>
    <x v="0"/>
    <x v="0"/>
    <x v="0"/>
    <n v="75.099999999999994"/>
    <n v="685.88"/>
    <s v="Competitor"/>
    <x v="9"/>
  </r>
  <r>
    <x v="1436"/>
    <d v="2025-03-13T00:00:00"/>
    <x v="1"/>
    <n v="61"/>
    <x v="1"/>
    <n v="0"/>
    <n v="2"/>
    <x v="0"/>
    <n v="3718"/>
    <n v="0"/>
    <n v="5"/>
    <x v="2"/>
    <x v="0"/>
    <s v="Yes"/>
    <x v="0"/>
    <x v="0"/>
    <x v="2"/>
    <n v="81"/>
    <n v="500.6"/>
    <s v="Competitor"/>
    <x v="6"/>
  </r>
  <r>
    <x v="1437"/>
    <d v="2025-02-20T00:00:00"/>
    <x v="0"/>
    <n v="45"/>
    <x v="1"/>
    <n v="0"/>
    <n v="2"/>
    <x v="0"/>
    <n v="2181"/>
    <n v="0"/>
    <n v="6"/>
    <x v="0"/>
    <x v="0"/>
    <s v="Yes"/>
    <x v="0"/>
    <x v="0"/>
    <x v="2"/>
    <n v="80.5"/>
    <n v="511.45"/>
    <s v="Attitude"/>
    <x v="3"/>
  </r>
  <r>
    <x v="1438"/>
    <d v="2022-02-06T00:00:00"/>
    <x v="0"/>
    <n v="50"/>
    <x v="0"/>
    <n v="0"/>
    <n v="2"/>
    <x v="0"/>
    <n v="4624"/>
    <n v="1"/>
    <n v="42"/>
    <x v="4"/>
    <x v="0"/>
    <s v="Yes"/>
    <x v="0"/>
    <x v="0"/>
    <x v="0"/>
    <n v="99.45"/>
    <n v="5702.89"/>
    <s v="Dissatisfaction"/>
    <x v="13"/>
  </r>
  <r>
    <x v="1439"/>
    <d v="2024-11-02T00:00:00"/>
    <x v="1"/>
    <n v="40"/>
    <x v="1"/>
    <n v="0"/>
    <n v="2"/>
    <x v="0"/>
    <n v="3847"/>
    <n v="0"/>
    <n v="9"/>
    <x v="0"/>
    <x v="0"/>
    <s v="Yes"/>
    <x v="0"/>
    <x v="0"/>
    <x v="0"/>
    <n v="77.650000000000006"/>
    <n v="920.07"/>
    <s v="Competitor"/>
    <x v="6"/>
  </r>
  <r>
    <x v="1440"/>
    <d v="2022-01-26T00:00:00"/>
    <x v="1"/>
    <n v="29"/>
    <x v="1"/>
    <n v="0"/>
    <n v="3"/>
    <x v="1"/>
    <n v="2319"/>
    <n v="0"/>
    <n v="43"/>
    <x v="0"/>
    <x v="0"/>
    <s v="Yes"/>
    <x v="2"/>
    <x v="3"/>
    <x v="2"/>
    <n v="85.1"/>
    <n v="3799.32"/>
    <m/>
    <x v="20"/>
  </r>
  <r>
    <x v="1441"/>
    <d v="2019-08-01T00:00:00"/>
    <x v="1"/>
    <n v="71"/>
    <x v="0"/>
    <n v="0"/>
    <n v="3"/>
    <x v="1"/>
    <n v="6102"/>
    <n v="1"/>
    <n v="72"/>
    <x v="5"/>
    <x v="0"/>
    <s v="Yes"/>
    <x v="2"/>
    <x v="2"/>
    <x v="2"/>
    <n v="88.05"/>
    <n v="7900.21"/>
    <m/>
    <x v="20"/>
  </r>
  <r>
    <x v="1442"/>
    <d v="2023-02-13T00:00:00"/>
    <x v="0"/>
    <n v="32"/>
    <x v="0"/>
    <n v="3"/>
    <n v="3"/>
    <x v="1"/>
    <n v="5036"/>
    <n v="5"/>
    <n v="30"/>
    <x v="1"/>
    <x v="0"/>
    <s v="Yes"/>
    <x v="0"/>
    <x v="0"/>
    <x v="0"/>
    <n v="82.05"/>
    <n v="2875.9"/>
    <m/>
    <x v="20"/>
  </r>
  <r>
    <x v="1443"/>
    <d v="2019-08-25T00:00:00"/>
    <x v="0"/>
    <n v="39"/>
    <x v="1"/>
    <n v="0"/>
    <n v="3"/>
    <x v="1"/>
    <n v="5368"/>
    <n v="0"/>
    <n v="72"/>
    <x v="5"/>
    <x v="0"/>
    <s v="No"/>
    <x v="1"/>
    <x v="2"/>
    <x v="2"/>
    <n v="19.8"/>
    <n v="3660.43"/>
    <m/>
    <x v="20"/>
  </r>
  <r>
    <x v="1444"/>
    <d v="2022-04-14T00:00:00"/>
    <x v="1"/>
    <n v="74"/>
    <x v="1"/>
    <n v="0"/>
    <n v="3"/>
    <x v="1"/>
    <n v="3568"/>
    <n v="0"/>
    <n v="40"/>
    <x v="0"/>
    <x v="0"/>
    <s v="Yes"/>
    <x v="0"/>
    <x v="3"/>
    <x v="2"/>
    <n v="103.75"/>
    <n v="5330"/>
    <m/>
    <x v="20"/>
  </r>
  <r>
    <x v="1445"/>
    <d v="2019-09-14T00:00:00"/>
    <x v="1"/>
    <n v="72"/>
    <x v="0"/>
    <n v="0"/>
    <n v="3"/>
    <x v="1"/>
    <n v="5089"/>
    <n v="1"/>
    <n v="71"/>
    <x v="5"/>
    <x v="0"/>
    <s v="Yes"/>
    <x v="2"/>
    <x v="2"/>
    <x v="0"/>
    <n v="82.7"/>
    <n v="8495.83"/>
    <m/>
    <x v="20"/>
  </r>
  <r>
    <x v="1446"/>
    <d v="2022-07-25T00:00:00"/>
    <x v="0"/>
    <n v="75"/>
    <x v="0"/>
    <n v="0"/>
    <n v="3"/>
    <x v="1"/>
    <n v="4121"/>
    <n v="8"/>
    <n v="37"/>
    <x v="0"/>
    <x v="0"/>
    <s v="Yes"/>
    <x v="0"/>
    <x v="2"/>
    <x v="0"/>
    <n v="72.25"/>
    <n v="3446.43"/>
    <m/>
    <x v="20"/>
  </r>
  <r>
    <x v="1447"/>
    <d v="2020-12-05T00:00:00"/>
    <x v="1"/>
    <n v="80"/>
    <x v="0"/>
    <n v="0"/>
    <n v="3"/>
    <x v="1"/>
    <n v="6335"/>
    <n v="10"/>
    <n v="56"/>
    <x v="4"/>
    <x v="0"/>
    <s v="Yes"/>
    <x v="0"/>
    <x v="3"/>
    <x v="0"/>
    <n v="95.65"/>
    <n v="6096.84"/>
    <m/>
    <x v="20"/>
  </r>
  <r>
    <x v="1448"/>
    <d v="2020-02-16T00:00:00"/>
    <x v="1"/>
    <n v="72"/>
    <x v="1"/>
    <n v="0"/>
    <n v="3"/>
    <x v="1"/>
    <n v="4722"/>
    <n v="0"/>
    <n v="66"/>
    <x v="0"/>
    <x v="0"/>
    <s v="Yes"/>
    <x v="0"/>
    <x v="3"/>
    <x v="0"/>
    <n v="108.1"/>
    <n v="7474.22"/>
    <m/>
    <x v="20"/>
  </r>
  <r>
    <x v="1449"/>
    <d v="2024-10-06T00:00:00"/>
    <x v="1"/>
    <n v="20"/>
    <x v="0"/>
    <n v="2"/>
    <n v="3"/>
    <x v="1"/>
    <n v="4922"/>
    <n v="0"/>
    <n v="10"/>
    <x v="3"/>
    <x v="0"/>
    <s v="Yes"/>
    <x v="0"/>
    <x v="0"/>
    <x v="0"/>
    <n v="85.95"/>
    <n v="923.6"/>
    <m/>
    <x v="20"/>
  </r>
  <r>
    <x v="1450"/>
    <d v="2019-10-01T00:00:00"/>
    <x v="1"/>
    <n v="50"/>
    <x v="0"/>
    <n v="0"/>
    <n v="3"/>
    <x v="1"/>
    <n v="6316"/>
    <n v="1"/>
    <n v="70"/>
    <x v="5"/>
    <x v="0"/>
    <s v="Yes"/>
    <x v="2"/>
    <x v="3"/>
    <x v="0"/>
    <n v="65.2"/>
    <n v="6623.55"/>
    <m/>
    <x v="20"/>
  </r>
  <r>
    <x v="1451"/>
    <d v="2020-07-11T00:00:00"/>
    <x v="0"/>
    <n v="26"/>
    <x v="0"/>
    <n v="0"/>
    <n v="3"/>
    <x v="1"/>
    <n v="4072"/>
    <n v="2"/>
    <n v="61"/>
    <x v="0"/>
    <x v="0"/>
    <s v="Yes"/>
    <x v="3"/>
    <x v="2"/>
    <x v="2"/>
    <n v="81.05"/>
    <n v="5988.39"/>
    <m/>
    <x v="20"/>
  </r>
  <r>
    <x v="1452"/>
    <d v="2025-01-13T00:00:00"/>
    <x v="0"/>
    <n v="57"/>
    <x v="1"/>
    <n v="0"/>
    <n v="3"/>
    <x v="1"/>
    <n v="3481"/>
    <n v="0"/>
    <n v="7"/>
    <x v="0"/>
    <x v="0"/>
    <s v="Yes"/>
    <x v="2"/>
    <x v="0"/>
    <x v="3"/>
    <n v="54.85"/>
    <n v="409.67"/>
    <m/>
    <x v="20"/>
  </r>
  <r>
    <x v="1453"/>
    <d v="2020-01-16T00:00:00"/>
    <x v="1"/>
    <n v="51"/>
    <x v="0"/>
    <n v="0"/>
    <n v="3"/>
    <x v="1"/>
    <n v="5441"/>
    <n v="5"/>
    <n v="67"/>
    <x v="0"/>
    <x v="0"/>
    <s v="Yes"/>
    <x v="3"/>
    <x v="2"/>
    <x v="2"/>
    <n v="65.650000000000006"/>
    <n v="5852.46"/>
    <m/>
    <x v="20"/>
  </r>
  <r>
    <x v="1454"/>
    <d v="2019-09-20T00:00:00"/>
    <x v="0"/>
    <n v="22"/>
    <x v="0"/>
    <n v="0"/>
    <n v="3"/>
    <x v="1"/>
    <n v="5228"/>
    <n v="2"/>
    <n v="71"/>
    <x v="5"/>
    <x v="0"/>
    <s v="Yes"/>
    <x v="2"/>
    <x v="2"/>
    <x v="2"/>
    <n v="80.400000000000006"/>
    <n v="7007.99"/>
    <m/>
    <x v="20"/>
  </r>
  <r>
    <x v="1455"/>
    <d v="2020-05-13T00:00:00"/>
    <x v="0"/>
    <n v="36"/>
    <x v="0"/>
    <n v="0"/>
    <n v="3"/>
    <x v="1"/>
    <n v="5639"/>
    <n v="1"/>
    <n v="63"/>
    <x v="0"/>
    <x v="2"/>
    <s v="Yes"/>
    <x v="3"/>
    <x v="2"/>
    <x v="0"/>
    <n v="59"/>
    <n v="3707.6"/>
    <m/>
    <x v="20"/>
  </r>
  <r>
    <x v="1456"/>
    <d v="2021-03-08T00:00:00"/>
    <x v="1"/>
    <n v="50"/>
    <x v="1"/>
    <n v="0"/>
    <n v="3"/>
    <x v="1"/>
    <n v="5249"/>
    <n v="0"/>
    <n v="53"/>
    <x v="0"/>
    <x v="0"/>
    <s v="Yes"/>
    <x v="0"/>
    <x v="0"/>
    <x v="0"/>
    <n v="90.8"/>
    <n v="5114.2299999999996"/>
    <m/>
    <x v="20"/>
  </r>
  <r>
    <x v="1457"/>
    <d v="2019-11-11T00:00:00"/>
    <x v="0"/>
    <n v="41"/>
    <x v="1"/>
    <n v="0"/>
    <n v="3"/>
    <x v="1"/>
    <n v="5709"/>
    <n v="0"/>
    <n v="69"/>
    <x v="5"/>
    <x v="0"/>
    <s v="Yes"/>
    <x v="0"/>
    <x v="2"/>
    <x v="2"/>
    <n v="97.65"/>
    <n v="10148.700000000001"/>
    <m/>
    <x v="20"/>
  </r>
  <r>
    <x v="1458"/>
    <d v="2021-05-12T00:00:00"/>
    <x v="1"/>
    <n v="41"/>
    <x v="0"/>
    <n v="3"/>
    <n v="3"/>
    <x v="1"/>
    <n v="5457"/>
    <n v="9"/>
    <n v="51"/>
    <x v="0"/>
    <x v="0"/>
    <s v="Yes"/>
    <x v="0"/>
    <x v="0"/>
    <x v="0"/>
    <n v="93.8"/>
    <n v="5928.08"/>
    <m/>
    <x v="20"/>
  </r>
  <r>
    <x v="1459"/>
    <d v="2023-09-25T00:00:00"/>
    <x v="1"/>
    <n v="55"/>
    <x v="1"/>
    <n v="0"/>
    <n v="3"/>
    <x v="1"/>
    <n v="2499"/>
    <n v="0"/>
    <n v="23"/>
    <x v="3"/>
    <x v="0"/>
    <s v="Yes"/>
    <x v="2"/>
    <x v="3"/>
    <x v="0"/>
    <n v="55.8"/>
    <n v="1535.77"/>
    <m/>
    <x v="20"/>
  </r>
  <r>
    <x v="1460"/>
    <d v="2024-02-03T00:00:00"/>
    <x v="1"/>
    <n v="44"/>
    <x v="1"/>
    <n v="0"/>
    <n v="3"/>
    <x v="1"/>
    <n v="4333"/>
    <n v="0"/>
    <n v="18"/>
    <x v="3"/>
    <x v="0"/>
    <s v="No"/>
    <x v="1"/>
    <x v="0"/>
    <x v="2"/>
    <n v="19.649999999999999"/>
    <n v="719.3"/>
    <m/>
    <x v="20"/>
  </r>
  <r>
    <x v="1461"/>
    <d v="2020-02-20T00:00:00"/>
    <x v="1"/>
    <n v="31"/>
    <x v="0"/>
    <n v="0"/>
    <n v="3"/>
    <x v="1"/>
    <n v="4082"/>
    <n v="9"/>
    <n v="66"/>
    <x v="0"/>
    <x v="0"/>
    <s v="Yes"/>
    <x v="3"/>
    <x v="2"/>
    <x v="2"/>
    <n v="89.9"/>
    <n v="8358.61"/>
    <m/>
    <x v="20"/>
  </r>
  <r>
    <x v="1462"/>
    <d v="2024-02-02T00:00:00"/>
    <x v="0"/>
    <n v="64"/>
    <x v="1"/>
    <n v="0"/>
    <n v="3"/>
    <x v="1"/>
    <n v="2782"/>
    <n v="0"/>
    <n v="18"/>
    <x v="0"/>
    <x v="0"/>
    <s v="No"/>
    <x v="1"/>
    <x v="2"/>
    <x v="2"/>
    <n v="20.05"/>
    <n v="861.28"/>
    <m/>
    <x v="20"/>
  </r>
  <r>
    <x v="1463"/>
    <d v="2019-08-05T00:00:00"/>
    <x v="1"/>
    <n v="48"/>
    <x v="0"/>
    <n v="0"/>
    <n v="3"/>
    <x v="1"/>
    <n v="6380"/>
    <n v="10"/>
    <n v="72"/>
    <x v="5"/>
    <x v="0"/>
    <s v="Yes"/>
    <x v="0"/>
    <x v="2"/>
    <x v="0"/>
    <n v="100.65"/>
    <n v="10335.01"/>
    <m/>
    <x v="20"/>
  </r>
  <r>
    <x v="1464"/>
    <d v="2021-03-18T00:00:00"/>
    <x v="0"/>
    <n v="34"/>
    <x v="1"/>
    <n v="0"/>
    <n v="3"/>
    <x v="1"/>
    <n v="4865"/>
    <n v="0"/>
    <n v="53"/>
    <x v="4"/>
    <x v="0"/>
    <s v="No"/>
    <x v="1"/>
    <x v="3"/>
    <x v="0"/>
    <n v="24.05"/>
    <n v="3388.51"/>
    <m/>
    <x v="20"/>
  </r>
  <r>
    <x v="1465"/>
    <d v="2020-05-16T00:00:00"/>
    <x v="0"/>
    <n v="57"/>
    <x v="0"/>
    <n v="0"/>
    <n v="3"/>
    <x v="1"/>
    <n v="4538"/>
    <n v="9"/>
    <n v="63"/>
    <x v="4"/>
    <x v="0"/>
    <s v="No"/>
    <x v="1"/>
    <x v="2"/>
    <x v="2"/>
    <n v="19.25"/>
    <n v="2332.59"/>
    <m/>
    <x v="20"/>
  </r>
  <r>
    <x v="1466"/>
    <d v="2024-02-19T00:00:00"/>
    <x v="1"/>
    <n v="56"/>
    <x v="0"/>
    <n v="0"/>
    <n v="3"/>
    <x v="1"/>
    <n v="5009"/>
    <n v="9"/>
    <n v="18"/>
    <x v="3"/>
    <x v="0"/>
    <s v="Yes"/>
    <x v="0"/>
    <x v="0"/>
    <x v="2"/>
    <n v="95.95"/>
    <n v="2271.58"/>
    <m/>
    <x v="20"/>
  </r>
  <r>
    <x v="1467"/>
    <d v="2019-12-02T00:00:00"/>
    <x v="0"/>
    <n v="38"/>
    <x v="0"/>
    <n v="3"/>
    <n v="3"/>
    <x v="1"/>
    <n v="4319"/>
    <n v="9"/>
    <n v="68"/>
    <x v="5"/>
    <x v="0"/>
    <s v="Yes"/>
    <x v="0"/>
    <x v="2"/>
    <x v="0"/>
    <n v="99.55"/>
    <n v="9303"/>
    <m/>
    <x v="20"/>
  </r>
  <r>
    <x v="1468"/>
    <d v="2019-08-02T00:00:00"/>
    <x v="0"/>
    <n v="39"/>
    <x v="0"/>
    <n v="0"/>
    <n v="3"/>
    <x v="1"/>
    <n v="5943"/>
    <n v="9"/>
    <n v="72"/>
    <x v="0"/>
    <x v="0"/>
    <s v="Yes"/>
    <x v="0"/>
    <x v="0"/>
    <x v="0"/>
    <n v="94.65"/>
    <n v="9139.19"/>
    <m/>
    <x v="20"/>
  </r>
  <r>
    <x v="1469"/>
    <d v="2025-07-02T00:00:00"/>
    <x v="0"/>
    <n v="55"/>
    <x v="0"/>
    <n v="1"/>
    <n v="3"/>
    <x v="2"/>
    <n v="2618"/>
    <n v="5"/>
    <n v="1"/>
    <x v="0"/>
    <x v="0"/>
    <s v="No"/>
    <x v="1"/>
    <x v="3"/>
    <x v="2"/>
    <n v="19.850000000000001"/>
    <n v="67.31"/>
    <m/>
    <x v="20"/>
  </r>
  <r>
    <x v="1470"/>
    <d v="2025-01-10T00:00:00"/>
    <x v="0"/>
    <n v="54"/>
    <x v="1"/>
    <n v="0"/>
    <n v="3"/>
    <x v="1"/>
    <n v="4320"/>
    <n v="0"/>
    <n v="7"/>
    <x v="0"/>
    <x v="0"/>
    <s v="Yes"/>
    <x v="0"/>
    <x v="0"/>
    <x v="0"/>
    <n v="69.150000000000006"/>
    <n v="636.49"/>
    <m/>
    <x v="20"/>
  </r>
  <r>
    <x v="1471"/>
    <d v="2024-10-25T00:00:00"/>
    <x v="0"/>
    <n v="36"/>
    <x v="1"/>
    <n v="0"/>
    <n v="3"/>
    <x v="1"/>
    <n v="2385"/>
    <n v="0"/>
    <n v="10"/>
    <x v="3"/>
    <x v="0"/>
    <s v="Yes"/>
    <x v="2"/>
    <x v="0"/>
    <x v="2"/>
    <n v="59.65"/>
    <n v="743.75"/>
    <m/>
    <x v="20"/>
  </r>
  <r>
    <x v="1472"/>
    <d v="2021-03-22T00:00:00"/>
    <x v="1"/>
    <n v="52"/>
    <x v="1"/>
    <n v="0"/>
    <n v="3"/>
    <x v="1"/>
    <n v="4635"/>
    <n v="0"/>
    <n v="53"/>
    <x v="0"/>
    <x v="0"/>
    <s v="Yes"/>
    <x v="0"/>
    <x v="3"/>
    <x v="2"/>
    <n v="98.6"/>
    <n v="6869.52"/>
    <m/>
    <x v="20"/>
  </r>
  <r>
    <x v="1473"/>
    <d v="2021-12-03T00:00:00"/>
    <x v="1"/>
    <n v="46"/>
    <x v="0"/>
    <n v="0"/>
    <n v="3"/>
    <x v="1"/>
    <n v="2221"/>
    <n v="10"/>
    <n v="44"/>
    <x v="4"/>
    <x v="0"/>
    <s v="Yes"/>
    <x v="0"/>
    <x v="0"/>
    <x v="2"/>
    <n v="95.1"/>
    <n v="5500.23"/>
    <m/>
    <x v="20"/>
  </r>
  <r>
    <x v="1474"/>
    <d v="2023-07-26T00:00:00"/>
    <x v="1"/>
    <n v="42"/>
    <x v="1"/>
    <n v="0"/>
    <n v="3"/>
    <x v="1"/>
    <n v="3875"/>
    <n v="0"/>
    <n v="25"/>
    <x v="1"/>
    <x v="0"/>
    <s v="No"/>
    <x v="1"/>
    <x v="2"/>
    <x v="2"/>
    <n v="19.8"/>
    <n v="823.45"/>
    <m/>
    <x v="20"/>
  </r>
  <r>
    <x v="1475"/>
    <d v="2025-02-08T00:00:00"/>
    <x v="0"/>
    <n v="24"/>
    <x v="1"/>
    <n v="0"/>
    <n v="3"/>
    <x v="1"/>
    <n v="4439"/>
    <n v="0"/>
    <n v="6"/>
    <x v="2"/>
    <x v="0"/>
    <s v="No"/>
    <x v="1"/>
    <x v="3"/>
    <x v="2"/>
    <n v="20.6"/>
    <n v="189.62"/>
    <m/>
    <x v="20"/>
  </r>
  <r>
    <x v="1476"/>
    <d v="2020-04-20T00:00:00"/>
    <x v="1"/>
    <n v="63"/>
    <x v="0"/>
    <n v="1"/>
    <n v="3"/>
    <x v="1"/>
    <n v="4952"/>
    <n v="1"/>
    <n v="64"/>
    <x v="4"/>
    <x v="0"/>
    <s v="Yes"/>
    <x v="0"/>
    <x v="3"/>
    <x v="0"/>
    <n v="113.35"/>
    <n v="7679.87"/>
    <m/>
    <x v="20"/>
  </r>
  <r>
    <x v="1477"/>
    <d v="2020-07-02T00:00:00"/>
    <x v="1"/>
    <n v="46"/>
    <x v="0"/>
    <n v="3"/>
    <n v="3"/>
    <x v="1"/>
    <n v="5063"/>
    <n v="8"/>
    <n v="61"/>
    <x v="4"/>
    <x v="2"/>
    <s v="Yes"/>
    <x v="2"/>
    <x v="2"/>
    <x v="0"/>
    <n v="61.45"/>
    <n v="3751.15"/>
    <m/>
    <x v="20"/>
  </r>
  <r>
    <x v="1478"/>
    <d v="2021-07-20T00:00:00"/>
    <x v="1"/>
    <n v="48"/>
    <x v="0"/>
    <n v="0"/>
    <n v="3"/>
    <x v="1"/>
    <n v="6061"/>
    <n v="5"/>
    <n v="49"/>
    <x v="4"/>
    <x v="0"/>
    <s v="No"/>
    <x v="1"/>
    <x v="3"/>
    <x v="0"/>
    <n v="20.45"/>
    <n v="3330.32"/>
    <m/>
    <x v="20"/>
  </r>
  <r>
    <x v="1479"/>
    <d v="2024-08-02T00:00:00"/>
    <x v="1"/>
    <n v="58"/>
    <x v="1"/>
    <n v="0"/>
    <n v="3"/>
    <x v="1"/>
    <n v="3100"/>
    <n v="0"/>
    <n v="12"/>
    <x v="3"/>
    <x v="2"/>
    <s v="Yes"/>
    <x v="2"/>
    <x v="2"/>
    <x v="2"/>
    <n v="49.85"/>
    <n v="552.1"/>
    <m/>
    <x v="20"/>
  </r>
  <r>
    <x v="1480"/>
    <d v="2024-01-02T00:00:00"/>
    <x v="0"/>
    <n v="57"/>
    <x v="1"/>
    <n v="0"/>
    <n v="3"/>
    <x v="1"/>
    <n v="2464"/>
    <n v="0"/>
    <n v="19"/>
    <x v="0"/>
    <x v="0"/>
    <s v="Yes"/>
    <x v="0"/>
    <x v="0"/>
    <x v="0"/>
    <n v="78.7"/>
    <n v="2029.71"/>
    <m/>
    <x v="20"/>
  </r>
  <r>
    <x v="1481"/>
    <d v="2023-10-22T00:00:00"/>
    <x v="1"/>
    <n v="65"/>
    <x v="1"/>
    <n v="0"/>
    <n v="3"/>
    <x v="1"/>
    <n v="4327"/>
    <n v="0"/>
    <n v="22"/>
    <x v="0"/>
    <x v="0"/>
    <s v="No"/>
    <x v="1"/>
    <x v="3"/>
    <x v="2"/>
    <n v="20.05"/>
    <n v="1173.58"/>
    <m/>
    <x v="20"/>
  </r>
  <r>
    <x v="1482"/>
    <d v="2020-03-11T00:00:00"/>
    <x v="0"/>
    <n v="78"/>
    <x v="0"/>
    <n v="1"/>
    <n v="3"/>
    <x v="1"/>
    <n v="4978"/>
    <n v="10"/>
    <n v="65"/>
    <x v="0"/>
    <x v="0"/>
    <s v="Yes"/>
    <x v="0"/>
    <x v="2"/>
    <x v="0"/>
    <n v="85.75"/>
    <n v="6279.56"/>
    <m/>
    <x v="20"/>
  </r>
  <r>
    <x v="1483"/>
    <d v="2020-10-20T00:00:00"/>
    <x v="0"/>
    <n v="80"/>
    <x v="0"/>
    <n v="0"/>
    <n v="3"/>
    <x v="1"/>
    <n v="4993"/>
    <n v="8"/>
    <n v="58"/>
    <x v="0"/>
    <x v="0"/>
    <s v="Yes"/>
    <x v="0"/>
    <x v="2"/>
    <x v="0"/>
    <n v="98.9"/>
    <n v="7585.08"/>
    <m/>
    <x v="20"/>
  </r>
  <r>
    <x v="1484"/>
    <d v="2019-11-16T00:00:00"/>
    <x v="0"/>
    <n v="73"/>
    <x v="0"/>
    <n v="0"/>
    <n v="3"/>
    <x v="1"/>
    <n v="6132"/>
    <n v="5"/>
    <n v="69"/>
    <x v="0"/>
    <x v="0"/>
    <s v="Yes"/>
    <x v="0"/>
    <x v="2"/>
    <x v="0"/>
    <n v="95.35"/>
    <n v="9825.7900000000009"/>
    <m/>
    <x v="20"/>
  </r>
  <r>
    <x v="1485"/>
    <d v="2019-11-05T00:00:00"/>
    <x v="0"/>
    <n v="67"/>
    <x v="1"/>
    <n v="0"/>
    <n v="3"/>
    <x v="1"/>
    <n v="4042"/>
    <n v="0"/>
    <n v="69"/>
    <x v="0"/>
    <x v="0"/>
    <s v="No"/>
    <x v="1"/>
    <x v="2"/>
    <x v="2"/>
    <n v="20.3"/>
    <n v="2779.08"/>
    <m/>
    <x v="20"/>
  </r>
  <r>
    <x v="1486"/>
    <d v="2020-09-21T00:00:00"/>
    <x v="1"/>
    <n v="75"/>
    <x v="0"/>
    <n v="1"/>
    <n v="3"/>
    <x v="1"/>
    <n v="6492"/>
    <n v="3"/>
    <n v="59"/>
    <x v="0"/>
    <x v="0"/>
    <s v="Yes"/>
    <x v="0"/>
    <x v="0"/>
    <x v="2"/>
    <n v="88.75"/>
    <n v="6301.5"/>
    <m/>
    <x v="20"/>
  </r>
  <r>
    <x v="1487"/>
    <d v="2019-08-13T00:00:00"/>
    <x v="1"/>
    <n v="70"/>
    <x v="0"/>
    <n v="0"/>
    <n v="3"/>
    <x v="1"/>
    <n v="5079"/>
    <n v="9"/>
    <n v="72"/>
    <x v="0"/>
    <x v="0"/>
    <s v="No"/>
    <x v="1"/>
    <x v="2"/>
    <x v="2"/>
    <n v="25.7"/>
    <n v="2547.96"/>
    <m/>
    <x v="20"/>
  </r>
  <r>
    <x v="1488"/>
    <d v="2020-01-17T00:00:00"/>
    <x v="1"/>
    <n v="67"/>
    <x v="0"/>
    <n v="0"/>
    <n v="3"/>
    <x v="1"/>
    <n v="4126"/>
    <n v="8"/>
    <n v="67"/>
    <x v="0"/>
    <x v="0"/>
    <s v="Yes"/>
    <x v="0"/>
    <x v="3"/>
    <x v="2"/>
    <n v="107.05"/>
    <n v="9719.99"/>
    <m/>
    <x v="20"/>
  </r>
  <r>
    <x v="1489"/>
    <d v="2019-08-23T00:00:00"/>
    <x v="0"/>
    <n v="36"/>
    <x v="0"/>
    <n v="0"/>
    <n v="3"/>
    <x v="1"/>
    <n v="5974"/>
    <n v="9"/>
    <n v="72"/>
    <x v="0"/>
    <x v="0"/>
    <s v="Yes"/>
    <x v="2"/>
    <x v="2"/>
    <x v="2"/>
    <n v="90.25"/>
    <n v="7155.69"/>
    <m/>
    <x v="20"/>
  </r>
  <r>
    <x v="1490"/>
    <d v="2019-08-26T00:00:00"/>
    <x v="1"/>
    <n v="25"/>
    <x v="0"/>
    <n v="0"/>
    <n v="3"/>
    <x v="1"/>
    <n v="4594"/>
    <n v="1"/>
    <n v="72"/>
    <x v="5"/>
    <x v="0"/>
    <s v="Yes"/>
    <x v="0"/>
    <x v="3"/>
    <x v="0"/>
    <n v="104.15"/>
    <n v="9162.09"/>
    <m/>
    <x v="20"/>
  </r>
  <r>
    <x v="1491"/>
    <d v="2025-05-02T00:00:00"/>
    <x v="1"/>
    <n v="40"/>
    <x v="1"/>
    <n v="0"/>
    <n v="3"/>
    <x v="2"/>
    <n v="5575"/>
    <n v="0"/>
    <n v="3"/>
    <x v="2"/>
    <x v="0"/>
    <s v="No"/>
    <x v="1"/>
    <x v="0"/>
    <x v="2"/>
    <n v="20"/>
    <n v="107.81"/>
    <m/>
    <x v="20"/>
  </r>
  <r>
    <x v="1492"/>
    <d v="2025-05-05T00:00:00"/>
    <x v="1"/>
    <n v="48"/>
    <x v="1"/>
    <n v="0"/>
    <n v="3"/>
    <x v="2"/>
    <n v="3319"/>
    <n v="0"/>
    <n v="3"/>
    <x v="0"/>
    <x v="0"/>
    <s v="Yes"/>
    <x v="0"/>
    <x v="0"/>
    <x v="3"/>
    <n v="74.75"/>
    <n v="236.76"/>
    <m/>
    <x v="20"/>
  </r>
  <r>
    <x v="1493"/>
    <d v="2019-11-07T00:00:00"/>
    <x v="1"/>
    <n v="57"/>
    <x v="0"/>
    <n v="0"/>
    <n v="3"/>
    <x v="1"/>
    <n v="4884"/>
    <n v="10"/>
    <n v="69"/>
    <x v="5"/>
    <x v="0"/>
    <s v="No"/>
    <x v="1"/>
    <x v="2"/>
    <x v="0"/>
    <n v="24.25"/>
    <n v="4340.87"/>
    <m/>
    <x v="20"/>
  </r>
  <r>
    <x v="1494"/>
    <d v="2022-07-08T00:00:00"/>
    <x v="0"/>
    <n v="26"/>
    <x v="1"/>
    <n v="0"/>
    <n v="3"/>
    <x v="1"/>
    <n v="4812"/>
    <n v="0"/>
    <n v="37"/>
    <x v="1"/>
    <x v="0"/>
    <s v="Yes"/>
    <x v="0"/>
    <x v="3"/>
    <x v="2"/>
    <n v="104.5"/>
    <n v="5210.6400000000003"/>
    <m/>
    <x v="20"/>
  </r>
  <r>
    <x v="1495"/>
    <d v="2021-08-05T00:00:00"/>
    <x v="1"/>
    <n v="32"/>
    <x v="1"/>
    <n v="0"/>
    <n v="3"/>
    <x v="1"/>
    <n v="3396"/>
    <n v="0"/>
    <n v="48"/>
    <x v="0"/>
    <x v="0"/>
    <s v="No"/>
    <x v="1"/>
    <x v="3"/>
    <x v="3"/>
    <n v="19.95"/>
    <n v="1377.82"/>
    <m/>
    <x v="20"/>
  </r>
  <r>
    <x v="1496"/>
    <d v="2022-05-06T00:00:00"/>
    <x v="0"/>
    <n v="27"/>
    <x v="0"/>
    <n v="0"/>
    <n v="3"/>
    <x v="1"/>
    <n v="4259"/>
    <n v="8"/>
    <n v="39"/>
    <x v="0"/>
    <x v="2"/>
    <s v="Yes"/>
    <x v="2"/>
    <x v="3"/>
    <x v="2"/>
    <n v="25.25"/>
    <n v="947.75"/>
    <m/>
    <x v="20"/>
  </r>
  <r>
    <x v="1497"/>
    <d v="2021-12-18T00:00:00"/>
    <x v="1"/>
    <n v="60"/>
    <x v="0"/>
    <n v="0"/>
    <n v="3"/>
    <x v="1"/>
    <n v="2059"/>
    <n v="8"/>
    <n v="44"/>
    <x v="4"/>
    <x v="0"/>
    <s v="Yes"/>
    <x v="3"/>
    <x v="3"/>
    <x v="2"/>
    <n v="61.5"/>
    <n v="4846.4799999999996"/>
    <m/>
    <x v="20"/>
  </r>
  <r>
    <x v="1498"/>
    <d v="2021-04-11T00:00:00"/>
    <x v="0"/>
    <n v="61"/>
    <x v="0"/>
    <n v="2"/>
    <n v="3"/>
    <x v="1"/>
    <n v="4676"/>
    <n v="6"/>
    <n v="52"/>
    <x v="4"/>
    <x v="0"/>
    <s v="No"/>
    <x v="1"/>
    <x v="2"/>
    <x v="3"/>
    <n v="25.75"/>
    <n v="3920.37"/>
    <m/>
    <x v="20"/>
  </r>
  <r>
    <x v="1499"/>
    <d v="2021-08-18T00:00:00"/>
    <x v="1"/>
    <n v="43"/>
    <x v="0"/>
    <n v="3"/>
    <n v="3"/>
    <x v="1"/>
    <n v="5269"/>
    <n v="3"/>
    <n v="48"/>
    <x v="0"/>
    <x v="2"/>
    <s v="Yes"/>
    <x v="2"/>
    <x v="3"/>
    <x v="2"/>
    <n v="45"/>
    <n v="2196.3000000000002"/>
    <m/>
    <x v="20"/>
  </r>
  <r>
    <x v="1500"/>
    <d v="2021-06-07T00:00:00"/>
    <x v="0"/>
    <n v="29"/>
    <x v="0"/>
    <n v="1"/>
    <n v="3"/>
    <x v="1"/>
    <n v="5141"/>
    <n v="1"/>
    <n v="50"/>
    <x v="0"/>
    <x v="0"/>
    <s v="Yes"/>
    <x v="3"/>
    <x v="3"/>
    <x v="0"/>
    <n v="75.5"/>
    <n v="5717.1"/>
    <m/>
    <x v="20"/>
  </r>
  <r>
    <x v="1501"/>
    <d v="2021-05-08T00:00:00"/>
    <x v="1"/>
    <n v="21"/>
    <x v="0"/>
    <n v="1"/>
    <n v="3"/>
    <x v="1"/>
    <n v="6492"/>
    <n v="2"/>
    <n v="51"/>
    <x v="4"/>
    <x v="0"/>
    <s v="Yes"/>
    <x v="0"/>
    <x v="3"/>
    <x v="3"/>
    <n v="95.15"/>
    <n v="5939.47"/>
    <m/>
    <x v="20"/>
  </r>
  <r>
    <x v="1502"/>
    <d v="2020-09-26T00:00:00"/>
    <x v="0"/>
    <n v="21"/>
    <x v="0"/>
    <n v="3"/>
    <n v="3"/>
    <x v="1"/>
    <n v="5020"/>
    <n v="4"/>
    <n v="59"/>
    <x v="4"/>
    <x v="0"/>
    <s v="Yes"/>
    <x v="3"/>
    <x v="2"/>
    <x v="0"/>
    <n v="86.75"/>
    <n v="7835.83"/>
    <m/>
    <x v="20"/>
  </r>
  <r>
    <x v="1503"/>
    <d v="2025-07-09T00:00:00"/>
    <x v="0"/>
    <n v="44"/>
    <x v="1"/>
    <n v="0"/>
    <n v="3"/>
    <x v="2"/>
    <n v="2451"/>
    <n v="0"/>
    <n v="1"/>
    <x v="2"/>
    <x v="0"/>
    <s v="Yes"/>
    <x v="2"/>
    <x v="0"/>
    <x v="2"/>
    <n v="44.9"/>
    <n v="60.66"/>
    <m/>
    <x v="20"/>
  </r>
  <r>
    <x v="1504"/>
    <d v="2020-11-24T00:00:00"/>
    <x v="1"/>
    <n v="33"/>
    <x v="0"/>
    <n v="2"/>
    <n v="3"/>
    <x v="1"/>
    <n v="5660"/>
    <n v="1"/>
    <n v="57"/>
    <x v="0"/>
    <x v="0"/>
    <s v="Yes"/>
    <x v="2"/>
    <x v="3"/>
    <x v="0"/>
    <n v="53.45"/>
    <n v="4022.57"/>
    <m/>
    <x v="20"/>
  </r>
  <r>
    <x v="1505"/>
    <d v="2021-06-22T00:00:00"/>
    <x v="1"/>
    <n v="62"/>
    <x v="0"/>
    <n v="0"/>
    <n v="3"/>
    <x v="1"/>
    <n v="4676"/>
    <n v="4"/>
    <n v="50"/>
    <x v="4"/>
    <x v="0"/>
    <s v="Yes"/>
    <x v="0"/>
    <x v="0"/>
    <x v="0"/>
    <n v="109.65"/>
    <n v="7134.3"/>
    <m/>
    <x v="20"/>
  </r>
  <r>
    <x v="1506"/>
    <d v="2020-10-01T00:00:00"/>
    <x v="1"/>
    <n v="25"/>
    <x v="0"/>
    <n v="3"/>
    <n v="3"/>
    <x v="1"/>
    <n v="4678"/>
    <n v="8"/>
    <n v="58"/>
    <x v="4"/>
    <x v="2"/>
    <s v="Yes"/>
    <x v="2"/>
    <x v="2"/>
    <x v="2"/>
    <n v="59.75"/>
    <n v="3624.35"/>
    <m/>
    <x v="20"/>
  </r>
  <r>
    <x v="1507"/>
    <d v="2024-08-15T00:00:00"/>
    <x v="1"/>
    <n v="43"/>
    <x v="0"/>
    <n v="1"/>
    <n v="3"/>
    <x v="1"/>
    <n v="2360"/>
    <n v="3"/>
    <n v="12"/>
    <x v="0"/>
    <x v="0"/>
    <s v="No"/>
    <x v="1"/>
    <x v="0"/>
    <x v="2"/>
    <n v="20.100000000000001"/>
    <n v="528.20000000000005"/>
    <m/>
    <x v="20"/>
  </r>
  <r>
    <x v="1508"/>
    <d v="2025-04-03T00:00:00"/>
    <x v="0"/>
    <n v="55"/>
    <x v="0"/>
    <n v="2"/>
    <n v="3"/>
    <x v="1"/>
    <n v="4463"/>
    <n v="1"/>
    <n v="4"/>
    <x v="2"/>
    <x v="0"/>
    <s v="No"/>
    <x v="1"/>
    <x v="3"/>
    <x v="2"/>
    <n v="24.1"/>
    <n v="139.82"/>
    <m/>
    <x v="20"/>
  </r>
  <r>
    <x v="1509"/>
    <d v="2019-08-16T00:00:00"/>
    <x v="1"/>
    <n v="20"/>
    <x v="0"/>
    <n v="0"/>
    <n v="3"/>
    <x v="1"/>
    <n v="4498"/>
    <n v="5"/>
    <n v="72"/>
    <x v="5"/>
    <x v="0"/>
    <s v="Yes"/>
    <x v="0"/>
    <x v="2"/>
    <x v="2"/>
    <n v="110.15"/>
    <n v="9587.6"/>
    <m/>
    <x v="20"/>
  </r>
  <r>
    <x v="1510"/>
    <d v="2023-02-19T00:00:00"/>
    <x v="0"/>
    <n v="63"/>
    <x v="0"/>
    <n v="2"/>
    <n v="3"/>
    <x v="1"/>
    <n v="3409"/>
    <n v="9"/>
    <n v="30"/>
    <x v="0"/>
    <x v="0"/>
    <s v="Yes"/>
    <x v="0"/>
    <x v="0"/>
    <x v="0"/>
    <n v="85.45"/>
    <n v="3258.42"/>
    <m/>
    <x v="20"/>
  </r>
  <r>
    <x v="1511"/>
    <d v="2022-11-07T00:00:00"/>
    <x v="0"/>
    <n v="59"/>
    <x v="1"/>
    <n v="0"/>
    <n v="3"/>
    <x v="1"/>
    <n v="4396"/>
    <n v="0"/>
    <n v="33"/>
    <x v="1"/>
    <x v="0"/>
    <s v="Yes"/>
    <x v="0"/>
    <x v="0"/>
    <x v="2"/>
    <n v="79"/>
    <n v="3158.59"/>
    <m/>
    <x v="20"/>
  </r>
  <r>
    <x v="1512"/>
    <d v="2022-11-20T00:00:00"/>
    <x v="0"/>
    <n v="19"/>
    <x v="0"/>
    <n v="0"/>
    <n v="3"/>
    <x v="1"/>
    <n v="3215"/>
    <n v="3"/>
    <n v="33"/>
    <x v="1"/>
    <x v="0"/>
    <s v="Yes"/>
    <x v="2"/>
    <x v="2"/>
    <x v="2"/>
    <n v="61.05"/>
    <n v="2542.77"/>
    <m/>
    <x v="20"/>
  </r>
  <r>
    <x v="1513"/>
    <d v="2024-09-20T00:00:00"/>
    <x v="0"/>
    <n v="38"/>
    <x v="0"/>
    <n v="0"/>
    <n v="3"/>
    <x v="1"/>
    <n v="2762"/>
    <n v="6"/>
    <n v="11"/>
    <x v="0"/>
    <x v="0"/>
    <s v="Yes"/>
    <x v="2"/>
    <x v="0"/>
    <x v="0"/>
    <n v="55.05"/>
    <n v="1094.3499999999999"/>
    <m/>
    <x v="20"/>
  </r>
  <r>
    <x v="1514"/>
    <d v="2025-07-24T00:00:00"/>
    <x v="1"/>
    <n v="49"/>
    <x v="1"/>
    <n v="0"/>
    <n v="3"/>
    <x v="2"/>
    <n v="5566"/>
    <n v="0"/>
    <n v="1"/>
    <x v="0"/>
    <x v="0"/>
    <s v="No"/>
    <x v="1"/>
    <x v="0"/>
    <x v="2"/>
    <n v="19.399999999999999"/>
    <n v="22.25"/>
    <m/>
    <x v="20"/>
  </r>
  <r>
    <x v="1515"/>
    <d v="2019-08-01T00:00:00"/>
    <x v="0"/>
    <n v="31"/>
    <x v="0"/>
    <n v="1"/>
    <n v="3"/>
    <x v="1"/>
    <n v="4890"/>
    <n v="9"/>
    <n v="72"/>
    <x v="5"/>
    <x v="0"/>
    <s v="Yes"/>
    <x v="0"/>
    <x v="2"/>
    <x v="2"/>
    <n v="106.1"/>
    <n v="8040.73"/>
    <m/>
    <x v="20"/>
  </r>
  <r>
    <x v="1516"/>
    <d v="2020-01-12T00:00:00"/>
    <x v="1"/>
    <n v="46"/>
    <x v="0"/>
    <n v="1"/>
    <n v="3"/>
    <x v="1"/>
    <n v="6079"/>
    <n v="1"/>
    <n v="67"/>
    <x v="5"/>
    <x v="0"/>
    <s v="Yes"/>
    <x v="2"/>
    <x v="2"/>
    <x v="0"/>
    <n v="69.900000000000006"/>
    <n v="5609.51"/>
    <m/>
    <x v="20"/>
  </r>
  <r>
    <x v="1517"/>
    <d v="2021-07-19T00:00:00"/>
    <x v="1"/>
    <n v="76"/>
    <x v="1"/>
    <n v="0"/>
    <n v="3"/>
    <x v="1"/>
    <n v="5348"/>
    <n v="0"/>
    <n v="49"/>
    <x v="0"/>
    <x v="0"/>
    <s v="Yes"/>
    <x v="0"/>
    <x v="3"/>
    <x v="2"/>
    <n v="101.55"/>
    <n v="6287.56"/>
    <m/>
    <x v="20"/>
  </r>
  <r>
    <x v="1518"/>
    <d v="2019-10-02T00:00:00"/>
    <x v="1"/>
    <n v="73"/>
    <x v="0"/>
    <n v="0"/>
    <n v="3"/>
    <x v="1"/>
    <n v="5209"/>
    <n v="2"/>
    <n v="70"/>
    <x v="5"/>
    <x v="0"/>
    <s v="No"/>
    <x v="1"/>
    <x v="2"/>
    <x v="2"/>
    <n v="19.55"/>
    <n v="2575.0500000000002"/>
    <m/>
    <x v="20"/>
  </r>
  <r>
    <x v="1519"/>
    <d v="2022-05-04T00:00:00"/>
    <x v="1"/>
    <n v="77"/>
    <x v="0"/>
    <n v="0"/>
    <n v="3"/>
    <x v="1"/>
    <n v="4599"/>
    <n v="6"/>
    <n v="39"/>
    <x v="0"/>
    <x v="0"/>
    <s v="Yes"/>
    <x v="0"/>
    <x v="3"/>
    <x v="3"/>
    <n v="99.1"/>
    <n v="4234.0200000000004"/>
    <m/>
    <x v="20"/>
  </r>
  <r>
    <x v="1520"/>
    <d v="2024-10-18T00:00:00"/>
    <x v="0"/>
    <n v="53"/>
    <x v="0"/>
    <n v="0"/>
    <n v="3"/>
    <x v="1"/>
    <n v="2392"/>
    <n v="6"/>
    <n v="10"/>
    <x v="3"/>
    <x v="0"/>
    <s v="Yes"/>
    <x v="2"/>
    <x v="3"/>
    <x v="2"/>
    <n v="49.55"/>
    <n v="737.4"/>
    <m/>
    <x v="20"/>
  </r>
  <r>
    <x v="1521"/>
    <d v="2025-05-07T00:00:00"/>
    <x v="0"/>
    <n v="38"/>
    <x v="0"/>
    <n v="2"/>
    <n v="3"/>
    <x v="2"/>
    <n v="4648"/>
    <n v="1"/>
    <n v="3"/>
    <x v="2"/>
    <x v="0"/>
    <s v="Yes"/>
    <x v="0"/>
    <x v="0"/>
    <x v="0"/>
    <n v="89.85"/>
    <n v="348.3"/>
    <m/>
    <x v="20"/>
  </r>
  <r>
    <x v="1522"/>
    <d v="2024-07-21T00:00:00"/>
    <x v="1"/>
    <n v="63"/>
    <x v="1"/>
    <n v="1"/>
    <n v="3"/>
    <x v="1"/>
    <n v="5156"/>
    <n v="0"/>
    <n v="13"/>
    <x v="0"/>
    <x v="0"/>
    <s v="Yes"/>
    <x v="2"/>
    <x v="0"/>
    <x v="0"/>
    <n v="56"/>
    <n v="1116.07"/>
    <m/>
    <x v="20"/>
  </r>
  <r>
    <x v="1523"/>
    <d v="2019-11-01T00:00:00"/>
    <x v="0"/>
    <n v="62"/>
    <x v="1"/>
    <n v="0"/>
    <n v="3"/>
    <x v="1"/>
    <n v="5388"/>
    <n v="0"/>
    <n v="69"/>
    <x v="0"/>
    <x v="2"/>
    <s v="Yes"/>
    <x v="3"/>
    <x v="2"/>
    <x v="0"/>
    <n v="60.05"/>
    <n v="4135.49"/>
    <m/>
    <x v="20"/>
  </r>
  <r>
    <x v="1524"/>
    <d v="2024-04-13T00:00:00"/>
    <x v="1"/>
    <n v="58"/>
    <x v="0"/>
    <n v="1"/>
    <n v="3"/>
    <x v="1"/>
    <n v="3624"/>
    <n v="6"/>
    <n v="16"/>
    <x v="3"/>
    <x v="0"/>
    <s v="Yes"/>
    <x v="0"/>
    <x v="0"/>
    <x v="0"/>
    <n v="73.25"/>
    <n v="1836.23"/>
    <m/>
    <x v="20"/>
  </r>
  <r>
    <x v="1525"/>
    <d v="2022-10-01T00:00:00"/>
    <x v="0"/>
    <n v="64"/>
    <x v="1"/>
    <n v="0"/>
    <n v="3"/>
    <x v="1"/>
    <n v="4022"/>
    <n v="0"/>
    <n v="34"/>
    <x v="1"/>
    <x v="0"/>
    <s v="Yes"/>
    <x v="0"/>
    <x v="3"/>
    <x v="2"/>
    <n v="116.25"/>
    <n v="4660.99"/>
    <m/>
    <x v="20"/>
  </r>
  <r>
    <x v="1526"/>
    <d v="2023-12-26T00:00:00"/>
    <x v="1"/>
    <n v="45"/>
    <x v="0"/>
    <n v="0"/>
    <n v="3"/>
    <x v="1"/>
    <n v="4741"/>
    <n v="6"/>
    <n v="20"/>
    <x v="3"/>
    <x v="0"/>
    <s v="Yes"/>
    <x v="0"/>
    <x v="0"/>
    <x v="3"/>
    <n v="81"/>
    <n v="1911.5"/>
    <m/>
    <x v="20"/>
  </r>
  <r>
    <x v="1527"/>
    <d v="2023-07-12T00:00:00"/>
    <x v="0"/>
    <n v="41"/>
    <x v="1"/>
    <n v="0"/>
    <n v="3"/>
    <x v="1"/>
    <n v="2130"/>
    <n v="0"/>
    <n v="25"/>
    <x v="1"/>
    <x v="0"/>
    <s v="No"/>
    <x v="1"/>
    <x v="3"/>
    <x v="2"/>
    <n v="19.899999999999999"/>
    <n v="690.05"/>
    <m/>
    <x v="20"/>
  </r>
  <r>
    <x v="1528"/>
    <d v="2023-09-26T00:00:00"/>
    <x v="1"/>
    <n v="30"/>
    <x v="0"/>
    <n v="0"/>
    <n v="3"/>
    <x v="1"/>
    <n v="3794"/>
    <n v="5"/>
    <n v="23"/>
    <x v="3"/>
    <x v="0"/>
    <s v="Yes"/>
    <x v="2"/>
    <x v="3"/>
    <x v="2"/>
    <n v="57.75"/>
    <n v="1579.09"/>
    <m/>
    <x v="20"/>
  </r>
  <r>
    <x v="1529"/>
    <d v="2019-09-11T00:00:00"/>
    <x v="1"/>
    <n v="44"/>
    <x v="0"/>
    <n v="0"/>
    <n v="3"/>
    <x v="1"/>
    <n v="4795"/>
    <n v="1"/>
    <n v="71"/>
    <x v="5"/>
    <x v="2"/>
    <s v="Yes"/>
    <x v="2"/>
    <x v="2"/>
    <x v="0"/>
    <n v="47.6"/>
    <n v="3377.8"/>
    <m/>
    <x v="20"/>
  </r>
  <r>
    <x v="1530"/>
    <d v="2019-09-14T00:00:00"/>
    <x v="0"/>
    <n v="53"/>
    <x v="0"/>
    <n v="0"/>
    <n v="3"/>
    <x v="1"/>
    <n v="4564"/>
    <n v="9"/>
    <n v="71"/>
    <x v="5"/>
    <x v="0"/>
    <s v="Yes"/>
    <x v="0"/>
    <x v="3"/>
    <x v="0"/>
    <n v="109.6"/>
    <n v="11355.87"/>
    <m/>
    <x v="20"/>
  </r>
  <r>
    <x v="1531"/>
    <d v="2023-09-24T00:00:00"/>
    <x v="1"/>
    <n v="40"/>
    <x v="1"/>
    <n v="0"/>
    <n v="3"/>
    <x v="1"/>
    <n v="2989"/>
    <n v="0"/>
    <n v="23"/>
    <x v="0"/>
    <x v="0"/>
    <s v="Yes"/>
    <x v="3"/>
    <x v="0"/>
    <x v="0"/>
    <n v="54.4"/>
    <n v="2367.7399999999998"/>
    <m/>
    <x v="20"/>
  </r>
  <r>
    <x v="1532"/>
    <d v="2021-04-23T00:00:00"/>
    <x v="1"/>
    <n v="61"/>
    <x v="0"/>
    <n v="1"/>
    <n v="3"/>
    <x v="1"/>
    <n v="5494"/>
    <n v="3"/>
    <n v="52"/>
    <x v="4"/>
    <x v="0"/>
    <s v="Yes"/>
    <x v="0"/>
    <x v="0"/>
    <x v="0"/>
    <n v="85.8"/>
    <n v="5310.54"/>
    <m/>
    <x v="20"/>
  </r>
  <r>
    <x v="1533"/>
    <d v="2024-04-21T00:00:00"/>
    <x v="1"/>
    <n v="23"/>
    <x v="1"/>
    <n v="0"/>
    <n v="3"/>
    <x v="1"/>
    <n v="4545"/>
    <n v="0"/>
    <n v="16"/>
    <x v="3"/>
    <x v="0"/>
    <s v="No"/>
    <x v="1"/>
    <x v="3"/>
    <x v="0"/>
    <n v="20.100000000000001"/>
    <n v="1074.5999999999999"/>
    <m/>
    <x v="20"/>
  </r>
  <r>
    <x v="1534"/>
    <d v="2020-10-13T00:00:00"/>
    <x v="1"/>
    <n v="20"/>
    <x v="0"/>
    <n v="2"/>
    <n v="3"/>
    <x v="1"/>
    <n v="4098"/>
    <n v="9"/>
    <n v="58"/>
    <x v="0"/>
    <x v="0"/>
    <s v="Yes"/>
    <x v="0"/>
    <x v="3"/>
    <x v="2"/>
    <n v="99.25"/>
    <n v="8111.55"/>
    <m/>
    <x v="20"/>
  </r>
  <r>
    <x v="1535"/>
    <d v="2020-08-13T00:00:00"/>
    <x v="0"/>
    <n v="48"/>
    <x v="0"/>
    <n v="3"/>
    <n v="3"/>
    <x v="1"/>
    <n v="5756"/>
    <n v="1"/>
    <n v="60"/>
    <x v="0"/>
    <x v="0"/>
    <s v="Yes"/>
    <x v="0"/>
    <x v="2"/>
    <x v="0"/>
    <n v="110.6"/>
    <n v="9052.07"/>
    <m/>
    <x v="20"/>
  </r>
  <r>
    <x v="1536"/>
    <d v="2021-05-09T00:00:00"/>
    <x v="1"/>
    <n v="21"/>
    <x v="0"/>
    <n v="3"/>
    <n v="3"/>
    <x v="1"/>
    <n v="5692"/>
    <n v="4"/>
    <n v="51"/>
    <x v="4"/>
    <x v="0"/>
    <s v="Yes"/>
    <x v="0"/>
    <x v="3"/>
    <x v="0"/>
    <n v="90.15"/>
    <n v="5569.75"/>
    <m/>
    <x v="20"/>
  </r>
  <r>
    <x v="1537"/>
    <d v="2025-05-21T00:00:00"/>
    <x v="1"/>
    <n v="23"/>
    <x v="0"/>
    <n v="3"/>
    <n v="3"/>
    <x v="2"/>
    <n v="2301"/>
    <n v="3"/>
    <n v="3"/>
    <x v="0"/>
    <x v="0"/>
    <s v="Yes"/>
    <x v="2"/>
    <x v="0"/>
    <x v="0"/>
    <n v="69.150000000000006"/>
    <n v="307.83999999999997"/>
    <m/>
    <x v="20"/>
  </r>
  <r>
    <x v="1538"/>
    <d v="2024-12-25T00:00:00"/>
    <x v="1"/>
    <n v="22"/>
    <x v="1"/>
    <n v="1"/>
    <n v="3"/>
    <x v="1"/>
    <n v="4194"/>
    <n v="0"/>
    <n v="8"/>
    <x v="0"/>
    <x v="2"/>
    <s v="Yes"/>
    <x v="2"/>
    <x v="0"/>
    <x v="0"/>
    <n v="38.5"/>
    <n v="330.8"/>
    <m/>
    <x v="20"/>
  </r>
  <r>
    <x v="1539"/>
    <d v="2020-04-15T00:00:00"/>
    <x v="0"/>
    <n v="27"/>
    <x v="0"/>
    <n v="0"/>
    <n v="3"/>
    <x v="1"/>
    <n v="4576"/>
    <n v="1"/>
    <n v="64"/>
    <x v="4"/>
    <x v="0"/>
    <s v="Yes"/>
    <x v="0"/>
    <x v="3"/>
    <x v="2"/>
    <n v="108.5"/>
    <n v="7137.49"/>
    <m/>
    <x v="20"/>
  </r>
  <r>
    <x v="1540"/>
    <d v="2024-03-02T00:00:00"/>
    <x v="1"/>
    <n v="22"/>
    <x v="0"/>
    <n v="2"/>
    <n v="3"/>
    <x v="1"/>
    <n v="4451"/>
    <n v="8"/>
    <n v="17"/>
    <x v="3"/>
    <x v="0"/>
    <s v="Yes"/>
    <x v="2"/>
    <x v="0"/>
    <x v="2"/>
    <n v="74.55"/>
    <n v="1979.1"/>
    <m/>
    <x v="20"/>
  </r>
  <r>
    <x v="1541"/>
    <d v="2020-07-22T00:00:00"/>
    <x v="0"/>
    <n v="24"/>
    <x v="1"/>
    <n v="0"/>
    <n v="3"/>
    <x v="1"/>
    <n v="4344"/>
    <n v="0"/>
    <n v="61"/>
    <x v="4"/>
    <x v="0"/>
    <s v="Yes"/>
    <x v="0"/>
    <x v="3"/>
    <x v="0"/>
    <n v="104"/>
    <n v="9150.5400000000009"/>
    <m/>
    <x v="20"/>
  </r>
  <r>
    <x v="1542"/>
    <d v="2021-10-12T00:00:00"/>
    <x v="0"/>
    <n v="35"/>
    <x v="1"/>
    <n v="0"/>
    <n v="3"/>
    <x v="1"/>
    <n v="3007"/>
    <n v="0"/>
    <n v="46"/>
    <x v="4"/>
    <x v="2"/>
    <s v="Yes"/>
    <x v="2"/>
    <x v="3"/>
    <x v="2"/>
    <n v="33.700000000000003"/>
    <n v="1537.85"/>
    <m/>
    <x v="20"/>
  </r>
  <r>
    <x v="1543"/>
    <d v="2021-03-22T00:00:00"/>
    <x v="0"/>
    <n v="54"/>
    <x v="0"/>
    <n v="3"/>
    <n v="3"/>
    <x v="1"/>
    <n v="4975"/>
    <n v="9"/>
    <n v="53"/>
    <x v="0"/>
    <x v="0"/>
    <s v="Yes"/>
    <x v="2"/>
    <x v="2"/>
    <x v="0"/>
    <n v="69.7"/>
    <n v="5166.34"/>
    <m/>
    <x v="20"/>
  </r>
  <r>
    <x v="1544"/>
    <d v="2022-07-15T00:00:00"/>
    <x v="1"/>
    <n v="40"/>
    <x v="0"/>
    <n v="1"/>
    <n v="3"/>
    <x v="1"/>
    <n v="3407"/>
    <n v="2"/>
    <n v="37"/>
    <x v="0"/>
    <x v="0"/>
    <s v="Yes"/>
    <x v="0"/>
    <x v="0"/>
    <x v="0"/>
    <n v="95.15"/>
    <n v="5050.96"/>
    <m/>
    <x v="20"/>
  </r>
  <r>
    <x v="1545"/>
    <d v="2025-02-24T00:00:00"/>
    <x v="0"/>
    <n v="21"/>
    <x v="1"/>
    <n v="3"/>
    <n v="3"/>
    <x v="1"/>
    <n v="2189"/>
    <n v="0"/>
    <n v="6"/>
    <x v="2"/>
    <x v="0"/>
    <s v="No"/>
    <x v="1"/>
    <x v="0"/>
    <x v="2"/>
    <n v="26.35"/>
    <n v="413.73"/>
    <m/>
    <x v="20"/>
  </r>
  <r>
    <x v="1546"/>
    <d v="2019-11-04T00:00:00"/>
    <x v="0"/>
    <n v="63"/>
    <x v="0"/>
    <n v="2"/>
    <n v="3"/>
    <x v="1"/>
    <n v="4933"/>
    <n v="5"/>
    <n v="69"/>
    <x v="0"/>
    <x v="0"/>
    <s v="No"/>
    <x v="1"/>
    <x v="2"/>
    <x v="0"/>
    <n v="26"/>
    <n v="2596.9499999999998"/>
    <m/>
    <x v="20"/>
  </r>
  <r>
    <x v="1547"/>
    <d v="2020-07-19T00:00:00"/>
    <x v="1"/>
    <n v="44"/>
    <x v="0"/>
    <n v="2"/>
    <n v="3"/>
    <x v="1"/>
    <n v="6108"/>
    <n v="6"/>
    <n v="61"/>
    <x v="4"/>
    <x v="0"/>
    <s v="No"/>
    <x v="1"/>
    <x v="2"/>
    <x v="2"/>
    <n v="19.75"/>
    <n v="2861"/>
    <m/>
    <x v="20"/>
  </r>
  <r>
    <x v="1548"/>
    <d v="2024-02-06T00:00:00"/>
    <x v="0"/>
    <n v="61"/>
    <x v="1"/>
    <n v="0"/>
    <n v="3"/>
    <x v="1"/>
    <n v="4204"/>
    <n v="0"/>
    <n v="18"/>
    <x v="0"/>
    <x v="0"/>
    <s v="No"/>
    <x v="1"/>
    <x v="0"/>
    <x v="2"/>
    <n v="20.05"/>
    <n v="771.96"/>
    <m/>
    <x v="20"/>
  </r>
  <r>
    <x v="1549"/>
    <d v="2025-03-22T00:00:00"/>
    <x v="0"/>
    <n v="56"/>
    <x v="1"/>
    <n v="0"/>
    <n v="3"/>
    <x v="1"/>
    <n v="5225"/>
    <n v="0"/>
    <n v="5"/>
    <x v="0"/>
    <x v="0"/>
    <s v="Yes"/>
    <x v="0"/>
    <x v="0"/>
    <x v="2"/>
    <n v="80.099999999999994"/>
    <n v="460.3"/>
    <m/>
    <x v="20"/>
  </r>
  <r>
    <x v="1550"/>
    <d v="2020-11-19T00:00:00"/>
    <x v="0"/>
    <n v="31"/>
    <x v="0"/>
    <n v="0"/>
    <n v="3"/>
    <x v="1"/>
    <n v="4607"/>
    <n v="6"/>
    <n v="57"/>
    <x v="0"/>
    <x v="0"/>
    <s v="Yes"/>
    <x v="3"/>
    <x v="0"/>
    <x v="0"/>
    <n v="55.7"/>
    <n v="4019.37"/>
    <m/>
    <x v="20"/>
  </r>
  <r>
    <x v="1551"/>
    <d v="2024-07-22T00:00:00"/>
    <x v="1"/>
    <n v="45"/>
    <x v="0"/>
    <n v="1"/>
    <n v="3"/>
    <x v="1"/>
    <n v="4314"/>
    <n v="7"/>
    <n v="13"/>
    <x v="0"/>
    <x v="0"/>
    <s v="No"/>
    <x v="1"/>
    <x v="2"/>
    <x v="0"/>
    <n v="19.75"/>
    <n v="319.24"/>
    <m/>
    <x v="20"/>
  </r>
  <r>
    <x v="1552"/>
    <d v="2020-10-11T00:00:00"/>
    <x v="1"/>
    <n v="66"/>
    <x v="0"/>
    <n v="0"/>
    <n v="3"/>
    <x v="1"/>
    <n v="6019"/>
    <n v="5"/>
    <n v="58"/>
    <x v="4"/>
    <x v="0"/>
    <s v="Yes"/>
    <x v="0"/>
    <x v="3"/>
    <x v="0"/>
    <n v="97.8"/>
    <n v="8090.26"/>
    <m/>
    <x v="20"/>
  </r>
  <r>
    <x v="1553"/>
    <d v="2023-06-17T00:00:00"/>
    <x v="1"/>
    <n v="68"/>
    <x v="0"/>
    <n v="0"/>
    <n v="3"/>
    <x v="1"/>
    <n v="3935"/>
    <n v="4"/>
    <n v="26"/>
    <x v="0"/>
    <x v="0"/>
    <s v="Yes"/>
    <x v="0"/>
    <x v="2"/>
    <x v="2"/>
    <n v="85.7"/>
    <n v="3269.24"/>
    <m/>
    <x v="20"/>
  </r>
  <r>
    <x v="1554"/>
    <d v="2024-09-14T00:00:00"/>
    <x v="0"/>
    <n v="75"/>
    <x v="1"/>
    <n v="0"/>
    <n v="3"/>
    <x v="1"/>
    <n v="5296"/>
    <n v="0"/>
    <n v="11"/>
    <x v="0"/>
    <x v="0"/>
    <s v="Yes"/>
    <x v="2"/>
    <x v="2"/>
    <x v="0"/>
    <n v="60.25"/>
    <n v="1314.58"/>
    <m/>
    <x v="20"/>
  </r>
  <r>
    <x v="1555"/>
    <d v="2022-08-07T00:00:00"/>
    <x v="1"/>
    <n v="80"/>
    <x v="1"/>
    <n v="0"/>
    <n v="3"/>
    <x v="1"/>
    <n v="5041"/>
    <n v="0"/>
    <n v="36"/>
    <x v="1"/>
    <x v="0"/>
    <s v="Yes"/>
    <x v="0"/>
    <x v="2"/>
    <x v="0"/>
    <n v="74.900000000000006"/>
    <n v="4155.97"/>
    <m/>
    <x v="20"/>
  </r>
  <r>
    <x v="1556"/>
    <d v="2024-03-11T00:00:00"/>
    <x v="1"/>
    <n v="77"/>
    <x v="0"/>
    <n v="0"/>
    <n v="3"/>
    <x v="1"/>
    <n v="3689"/>
    <n v="9"/>
    <n v="17"/>
    <x v="0"/>
    <x v="0"/>
    <s v="Yes"/>
    <x v="0"/>
    <x v="0"/>
    <x v="0"/>
    <n v="92.55"/>
    <n v="1679.81"/>
    <m/>
    <x v="20"/>
  </r>
  <r>
    <x v="1557"/>
    <d v="2020-11-19T00:00:00"/>
    <x v="1"/>
    <n v="75"/>
    <x v="0"/>
    <n v="1"/>
    <n v="3"/>
    <x v="1"/>
    <n v="4912"/>
    <n v="8"/>
    <n v="57"/>
    <x v="0"/>
    <x v="0"/>
    <s v="Yes"/>
    <x v="0"/>
    <x v="0"/>
    <x v="2"/>
    <n v="95.3"/>
    <n v="7177.7"/>
    <m/>
    <x v="20"/>
  </r>
  <r>
    <x v="1558"/>
    <d v="2023-10-24T00:00:00"/>
    <x v="0"/>
    <n v="65"/>
    <x v="0"/>
    <n v="0"/>
    <n v="3"/>
    <x v="1"/>
    <n v="4180"/>
    <n v="8"/>
    <n v="22"/>
    <x v="0"/>
    <x v="0"/>
    <s v="Yes"/>
    <x v="0"/>
    <x v="0"/>
    <x v="0"/>
    <n v="89.75"/>
    <n v="2431.2600000000002"/>
    <m/>
    <x v="20"/>
  </r>
  <r>
    <x v="1559"/>
    <d v="2022-01-05T00:00:00"/>
    <x v="0"/>
    <n v="24"/>
    <x v="0"/>
    <n v="0"/>
    <n v="3"/>
    <x v="1"/>
    <n v="4106"/>
    <n v="5"/>
    <n v="43"/>
    <x v="4"/>
    <x v="0"/>
    <s v="Yes"/>
    <x v="2"/>
    <x v="3"/>
    <x v="2"/>
    <n v="71.900000000000006"/>
    <n v="5241.6499999999996"/>
    <m/>
    <x v="20"/>
  </r>
  <r>
    <x v="1560"/>
    <d v="2024-06-21T00:00:00"/>
    <x v="0"/>
    <n v="47"/>
    <x v="1"/>
    <n v="0"/>
    <n v="3"/>
    <x v="1"/>
    <n v="4900"/>
    <n v="0"/>
    <n v="14"/>
    <x v="3"/>
    <x v="2"/>
    <s v="Yes"/>
    <x v="2"/>
    <x v="0"/>
    <x v="0"/>
    <n v="55"/>
    <n v="771.95"/>
    <m/>
    <x v="20"/>
  </r>
  <r>
    <x v="1561"/>
    <d v="2019-08-26T00:00:00"/>
    <x v="1"/>
    <n v="43"/>
    <x v="0"/>
    <n v="5"/>
    <n v="3"/>
    <x v="1"/>
    <n v="5308"/>
    <n v="10"/>
    <n v="72"/>
    <x v="0"/>
    <x v="0"/>
    <s v="Yes"/>
    <x v="0"/>
    <x v="2"/>
    <x v="0"/>
    <n v="113.1"/>
    <n v="10143.540000000001"/>
    <m/>
    <x v="20"/>
  </r>
  <r>
    <x v="1562"/>
    <d v="2023-07-12T00:00:00"/>
    <x v="1"/>
    <n v="23"/>
    <x v="1"/>
    <n v="0"/>
    <n v="3"/>
    <x v="1"/>
    <n v="4874"/>
    <n v="0"/>
    <n v="25"/>
    <x v="1"/>
    <x v="0"/>
    <s v="Yes"/>
    <x v="0"/>
    <x v="0"/>
    <x v="2"/>
    <n v="84.6"/>
    <n v="2327.3000000000002"/>
    <m/>
    <x v="20"/>
  </r>
  <r>
    <x v="1563"/>
    <d v="2022-05-20T00:00:00"/>
    <x v="1"/>
    <n v="22"/>
    <x v="1"/>
    <n v="0"/>
    <n v="3"/>
    <x v="1"/>
    <n v="5531"/>
    <n v="0"/>
    <n v="39"/>
    <x v="0"/>
    <x v="0"/>
    <s v="Yes"/>
    <x v="2"/>
    <x v="3"/>
    <x v="0"/>
    <n v="47.85"/>
    <n v="2944.27"/>
    <m/>
    <x v="20"/>
  </r>
  <r>
    <x v="1564"/>
    <d v="2025-05-22T00:00:00"/>
    <x v="0"/>
    <n v="20"/>
    <x v="1"/>
    <n v="0"/>
    <n v="3"/>
    <x v="2"/>
    <n v="2085"/>
    <n v="0"/>
    <n v="3"/>
    <x v="0"/>
    <x v="0"/>
    <s v="Yes"/>
    <x v="2"/>
    <x v="0"/>
    <x v="2"/>
    <n v="50.15"/>
    <n v="213.11"/>
    <m/>
    <x v="20"/>
  </r>
  <r>
    <x v="1565"/>
    <d v="2022-06-22T00:00:00"/>
    <x v="1"/>
    <n v="36"/>
    <x v="1"/>
    <n v="0"/>
    <n v="3"/>
    <x v="1"/>
    <n v="2997"/>
    <n v="0"/>
    <n v="38"/>
    <x v="0"/>
    <x v="0"/>
    <s v="No"/>
    <x v="1"/>
    <x v="3"/>
    <x v="0"/>
    <n v="24.25"/>
    <n v="2633.63"/>
    <m/>
    <x v="20"/>
  </r>
  <r>
    <x v="1566"/>
    <d v="2025-03-01T00:00:00"/>
    <x v="1"/>
    <n v="49"/>
    <x v="1"/>
    <n v="0"/>
    <n v="3"/>
    <x v="1"/>
    <n v="5967"/>
    <n v="0"/>
    <n v="5"/>
    <x v="0"/>
    <x v="0"/>
    <s v="No"/>
    <x v="1"/>
    <x v="0"/>
    <x v="2"/>
    <n v="20.55"/>
    <n v="218.75"/>
    <m/>
    <x v="20"/>
  </r>
  <r>
    <x v="1567"/>
    <d v="2024-10-26T00:00:00"/>
    <x v="0"/>
    <n v="35"/>
    <x v="1"/>
    <n v="0"/>
    <n v="3"/>
    <x v="1"/>
    <n v="4810"/>
    <n v="0"/>
    <n v="10"/>
    <x v="0"/>
    <x v="0"/>
    <s v="Yes"/>
    <x v="0"/>
    <x v="0"/>
    <x v="0"/>
    <n v="95.25"/>
    <n v="1285.8499999999999"/>
    <m/>
    <x v="20"/>
  </r>
  <r>
    <x v="1568"/>
    <d v="2023-07-22T00:00:00"/>
    <x v="1"/>
    <n v="21"/>
    <x v="0"/>
    <n v="0"/>
    <n v="3"/>
    <x v="1"/>
    <n v="4129"/>
    <n v="2"/>
    <n v="25"/>
    <x v="0"/>
    <x v="0"/>
    <s v="No"/>
    <x v="1"/>
    <x v="3"/>
    <x v="0"/>
    <n v="20.2"/>
    <n v="770.15"/>
    <m/>
    <x v="20"/>
  </r>
  <r>
    <x v="1569"/>
    <d v="2021-03-23T00:00:00"/>
    <x v="1"/>
    <n v="46"/>
    <x v="1"/>
    <n v="0"/>
    <n v="3"/>
    <x v="1"/>
    <n v="4754"/>
    <n v="0"/>
    <n v="53"/>
    <x v="4"/>
    <x v="0"/>
    <s v="Yes"/>
    <x v="0"/>
    <x v="2"/>
    <x v="2"/>
    <n v="99.5"/>
    <n v="7733.46"/>
    <m/>
    <x v="20"/>
  </r>
  <r>
    <x v="1570"/>
    <d v="2022-01-10T00:00:00"/>
    <x v="1"/>
    <n v="30"/>
    <x v="0"/>
    <n v="1"/>
    <n v="3"/>
    <x v="1"/>
    <n v="3976"/>
    <n v="10"/>
    <n v="43"/>
    <x v="0"/>
    <x v="0"/>
    <s v="Yes"/>
    <x v="3"/>
    <x v="2"/>
    <x v="0"/>
    <n v="75.2"/>
    <n v="4543.49"/>
    <m/>
    <x v="20"/>
  </r>
  <r>
    <x v="1571"/>
    <d v="2020-09-07T00:00:00"/>
    <x v="0"/>
    <n v="34"/>
    <x v="0"/>
    <n v="0"/>
    <n v="3"/>
    <x v="1"/>
    <n v="6251"/>
    <n v="9"/>
    <n v="59"/>
    <x v="4"/>
    <x v="0"/>
    <s v="Yes"/>
    <x v="0"/>
    <x v="2"/>
    <x v="0"/>
    <n v="113.75"/>
    <n v="7445.07"/>
    <m/>
    <x v="20"/>
  </r>
  <r>
    <x v="1572"/>
    <d v="2019-10-23T00:00:00"/>
    <x v="0"/>
    <n v="22"/>
    <x v="0"/>
    <n v="0"/>
    <n v="3"/>
    <x v="1"/>
    <n v="6252"/>
    <n v="2"/>
    <n v="70"/>
    <x v="0"/>
    <x v="0"/>
    <s v="Yes"/>
    <x v="3"/>
    <x v="2"/>
    <x v="2"/>
    <n v="77.3"/>
    <n v="5807.33"/>
    <m/>
    <x v="20"/>
  </r>
  <r>
    <x v="1573"/>
    <d v="2020-05-13T00:00:00"/>
    <x v="0"/>
    <n v="33"/>
    <x v="1"/>
    <n v="0"/>
    <n v="3"/>
    <x v="1"/>
    <n v="4616"/>
    <n v="0"/>
    <n v="63"/>
    <x v="0"/>
    <x v="0"/>
    <s v="Yes"/>
    <x v="0"/>
    <x v="3"/>
    <x v="2"/>
    <n v="90.45"/>
    <n v="6505.73"/>
    <m/>
    <x v="20"/>
  </r>
  <r>
    <x v="1574"/>
    <d v="2025-04-24T00:00:00"/>
    <x v="1"/>
    <n v="28"/>
    <x v="0"/>
    <n v="3"/>
    <n v="3"/>
    <x v="1"/>
    <n v="5605"/>
    <n v="9"/>
    <n v="4"/>
    <x v="0"/>
    <x v="0"/>
    <s v="Yes"/>
    <x v="2"/>
    <x v="0"/>
    <x v="2"/>
    <n v="58.5"/>
    <n v="365.65"/>
    <m/>
    <x v="20"/>
  </r>
  <r>
    <x v="1575"/>
    <d v="2020-07-19T00:00:00"/>
    <x v="1"/>
    <n v="60"/>
    <x v="1"/>
    <n v="0"/>
    <n v="3"/>
    <x v="1"/>
    <n v="5536"/>
    <n v="0"/>
    <n v="61"/>
    <x v="4"/>
    <x v="0"/>
    <s v="Yes"/>
    <x v="0"/>
    <x v="0"/>
    <x v="2"/>
    <n v="89.2"/>
    <n v="6386.32"/>
    <m/>
    <x v="20"/>
  </r>
  <r>
    <x v="1576"/>
    <d v="2019-09-15T00:00:00"/>
    <x v="1"/>
    <n v="45"/>
    <x v="0"/>
    <n v="2"/>
    <n v="3"/>
    <x v="1"/>
    <n v="5043"/>
    <n v="1"/>
    <n v="71"/>
    <x v="0"/>
    <x v="0"/>
    <s v="No"/>
    <x v="1"/>
    <x v="2"/>
    <x v="0"/>
    <n v="20.100000000000001"/>
    <n v="3592.73"/>
    <m/>
    <x v="20"/>
  </r>
  <r>
    <x v="1577"/>
    <d v="2025-06-01T00:00:00"/>
    <x v="0"/>
    <n v="49"/>
    <x v="1"/>
    <n v="0"/>
    <n v="3"/>
    <x v="2"/>
    <n v="4855"/>
    <n v="0"/>
    <n v="2"/>
    <x v="2"/>
    <x v="0"/>
    <s v="Yes"/>
    <x v="0"/>
    <x v="0"/>
    <x v="0"/>
    <n v="100.2"/>
    <n v="253.62"/>
    <m/>
    <x v="20"/>
  </r>
  <r>
    <x v="1578"/>
    <d v="2022-06-07T00:00:00"/>
    <x v="1"/>
    <n v="30"/>
    <x v="0"/>
    <n v="3"/>
    <n v="3"/>
    <x v="1"/>
    <n v="5499"/>
    <n v="5"/>
    <n v="38"/>
    <x v="0"/>
    <x v="0"/>
    <s v="Yes"/>
    <x v="3"/>
    <x v="0"/>
    <x v="0"/>
    <n v="54.5"/>
    <n v="3834.31"/>
    <m/>
    <x v="20"/>
  </r>
  <r>
    <x v="1579"/>
    <d v="2023-05-07T00:00:00"/>
    <x v="1"/>
    <n v="44"/>
    <x v="1"/>
    <n v="0"/>
    <n v="3"/>
    <x v="1"/>
    <n v="2842"/>
    <n v="0"/>
    <n v="27"/>
    <x v="0"/>
    <x v="0"/>
    <s v="Yes"/>
    <x v="2"/>
    <x v="2"/>
    <x v="0"/>
    <n v="52.85"/>
    <n v="1783.5"/>
    <m/>
    <x v="20"/>
  </r>
  <r>
    <x v="1580"/>
    <d v="2023-06-04T00:00:00"/>
    <x v="1"/>
    <n v="49"/>
    <x v="1"/>
    <n v="0"/>
    <n v="3"/>
    <x v="1"/>
    <n v="5379"/>
    <n v="0"/>
    <n v="26"/>
    <x v="0"/>
    <x v="0"/>
    <s v="Yes"/>
    <x v="0"/>
    <x v="0"/>
    <x v="2"/>
    <n v="69.05"/>
    <n v="2790.91"/>
    <m/>
    <x v="20"/>
  </r>
  <r>
    <x v="1581"/>
    <d v="2020-02-06T00:00:00"/>
    <x v="0"/>
    <n v="58"/>
    <x v="1"/>
    <n v="0"/>
    <n v="3"/>
    <x v="1"/>
    <n v="5637"/>
    <n v="0"/>
    <n v="66"/>
    <x v="0"/>
    <x v="0"/>
    <s v="No"/>
    <x v="1"/>
    <x v="2"/>
    <x v="0"/>
    <n v="19.350000000000001"/>
    <n v="2641.98"/>
    <m/>
    <x v="20"/>
  </r>
  <r>
    <x v="1582"/>
    <d v="2021-04-06T00:00:00"/>
    <x v="0"/>
    <n v="42"/>
    <x v="1"/>
    <n v="0"/>
    <n v="3"/>
    <x v="1"/>
    <n v="5957"/>
    <n v="0"/>
    <n v="52"/>
    <x v="0"/>
    <x v="0"/>
    <s v="Yes"/>
    <x v="2"/>
    <x v="3"/>
    <x v="0"/>
    <n v="53.75"/>
    <n v="5238.33"/>
    <m/>
    <x v="20"/>
  </r>
  <r>
    <x v="1583"/>
    <d v="2025-05-03T00:00:00"/>
    <x v="0"/>
    <n v="22"/>
    <x v="0"/>
    <n v="0"/>
    <n v="3"/>
    <x v="2"/>
    <n v="4416"/>
    <n v="5"/>
    <n v="3"/>
    <x v="0"/>
    <x v="2"/>
    <s v="Yes"/>
    <x v="2"/>
    <x v="0"/>
    <x v="0"/>
    <n v="29.9"/>
    <n v="92.25"/>
    <m/>
    <x v="20"/>
  </r>
  <r>
    <x v="1584"/>
    <d v="2023-11-03T00:00:00"/>
    <x v="1"/>
    <n v="40"/>
    <x v="0"/>
    <n v="0"/>
    <n v="3"/>
    <x v="1"/>
    <n v="2937"/>
    <n v="7"/>
    <n v="21"/>
    <x v="0"/>
    <x v="0"/>
    <s v="Yes"/>
    <x v="0"/>
    <x v="0"/>
    <x v="0"/>
    <n v="86.05"/>
    <n v="2129.91"/>
    <m/>
    <x v="20"/>
  </r>
  <r>
    <x v="1585"/>
    <d v="2020-03-09T00:00:00"/>
    <x v="1"/>
    <n v="33"/>
    <x v="0"/>
    <n v="2"/>
    <n v="3"/>
    <x v="1"/>
    <n v="6332"/>
    <n v="1"/>
    <n v="65"/>
    <x v="4"/>
    <x v="0"/>
    <s v="Yes"/>
    <x v="0"/>
    <x v="2"/>
    <x v="2"/>
    <n v="110.8"/>
    <n v="10184.549999999999"/>
    <m/>
    <x v="20"/>
  </r>
  <r>
    <x v="1586"/>
    <d v="2021-01-07T00:00:00"/>
    <x v="1"/>
    <n v="75"/>
    <x v="0"/>
    <n v="0"/>
    <n v="3"/>
    <x v="1"/>
    <n v="4763"/>
    <n v="5"/>
    <n v="55"/>
    <x v="0"/>
    <x v="0"/>
    <s v="Yes"/>
    <x v="3"/>
    <x v="3"/>
    <x v="0"/>
    <n v="51.65"/>
    <n v="4462.7"/>
    <m/>
    <x v="20"/>
  </r>
  <r>
    <x v="1587"/>
    <d v="2022-10-20T00:00:00"/>
    <x v="0"/>
    <n v="70"/>
    <x v="0"/>
    <n v="1"/>
    <n v="3"/>
    <x v="1"/>
    <n v="5151"/>
    <n v="7"/>
    <n v="34"/>
    <x v="0"/>
    <x v="0"/>
    <s v="Yes"/>
    <x v="0"/>
    <x v="0"/>
    <x v="0"/>
    <n v="108.9"/>
    <n v="4054.36"/>
    <m/>
    <x v="20"/>
  </r>
  <r>
    <x v="1588"/>
    <d v="2020-05-03T00:00:00"/>
    <x v="0"/>
    <n v="68"/>
    <x v="1"/>
    <n v="0"/>
    <n v="3"/>
    <x v="1"/>
    <n v="5961"/>
    <n v="0"/>
    <n v="63"/>
    <x v="0"/>
    <x v="0"/>
    <s v="Yes"/>
    <x v="0"/>
    <x v="0"/>
    <x v="0"/>
    <n v="109.4"/>
    <n v="8676.3799999999992"/>
    <m/>
    <x v="20"/>
  </r>
  <r>
    <x v="1589"/>
    <d v="2019-12-01T00:00:00"/>
    <x v="1"/>
    <n v="24"/>
    <x v="1"/>
    <n v="0"/>
    <n v="3"/>
    <x v="1"/>
    <n v="5310"/>
    <n v="0"/>
    <n v="68"/>
    <x v="0"/>
    <x v="0"/>
    <s v="Yes"/>
    <x v="2"/>
    <x v="0"/>
    <x v="3"/>
    <n v="54.45"/>
    <n v="4048.15"/>
    <m/>
    <x v="20"/>
  </r>
  <r>
    <x v="1590"/>
    <d v="2020-08-22T00:00:00"/>
    <x v="0"/>
    <n v="23"/>
    <x v="0"/>
    <n v="0"/>
    <n v="3"/>
    <x v="1"/>
    <n v="4501"/>
    <n v="1"/>
    <n v="60"/>
    <x v="4"/>
    <x v="0"/>
    <s v="No"/>
    <x v="1"/>
    <x v="3"/>
    <x v="0"/>
    <n v="24.15"/>
    <n v="2491.1"/>
    <m/>
    <x v="20"/>
  </r>
  <r>
    <x v="1591"/>
    <d v="2023-02-07T00:00:00"/>
    <x v="1"/>
    <n v="53"/>
    <x v="0"/>
    <n v="3"/>
    <n v="3"/>
    <x v="1"/>
    <n v="2923"/>
    <n v="0"/>
    <n v="30"/>
    <x v="1"/>
    <x v="0"/>
    <s v="Yes"/>
    <x v="0"/>
    <x v="3"/>
    <x v="0"/>
    <n v="86.45"/>
    <n v="3990.95"/>
    <m/>
    <x v="20"/>
  </r>
  <r>
    <x v="1592"/>
    <d v="2021-05-11T00:00:00"/>
    <x v="1"/>
    <n v="62"/>
    <x v="1"/>
    <n v="0"/>
    <n v="3"/>
    <x v="1"/>
    <n v="5446"/>
    <n v="0"/>
    <n v="51"/>
    <x v="0"/>
    <x v="0"/>
    <s v="Yes"/>
    <x v="0"/>
    <x v="3"/>
    <x v="0"/>
    <n v="107.45"/>
    <n v="6050.68"/>
    <m/>
    <x v="20"/>
  </r>
  <r>
    <x v="1593"/>
    <d v="2020-08-23T00:00:00"/>
    <x v="1"/>
    <n v="63"/>
    <x v="1"/>
    <n v="0"/>
    <n v="3"/>
    <x v="1"/>
    <n v="6355"/>
    <n v="0"/>
    <n v="60"/>
    <x v="4"/>
    <x v="0"/>
    <s v="No"/>
    <x v="1"/>
    <x v="2"/>
    <x v="3"/>
    <n v="25"/>
    <n v="3869.65"/>
    <m/>
    <x v="20"/>
  </r>
  <r>
    <x v="1594"/>
    <d v="2024-02-15T00:00:00"/>
    <x v="0"/>
    <n v="56"/>
    <x v="1"/>
    <n v="0"/>
    <n v="3"/>
    <x v="1"/>
    <n v="4466"/>
    <n v="0"/>
    <n v="18"/>
    <x v="0"/>
    <x v="0"/>
    <s v="Yes"/>
    <x v="2"/>
    <x v="0"/>
    <x v="3"/>
    <n v="69.5"/>
    <n v="1419.18"/>
    <m/>
    <x v="20"/>
  </r>
  <r>
    <x v="1595"/>
    <d v="2019-09-22T00:00:00"/>
    <x v="1"/>
    <n v="57"/>
    <x v="0"/>
    <n v="0"/>
    <n v="3"/>
    <x v="1"/>
    <n v="4144"/>
    <n v="7"/>
    <n v="71"/>
    <x v="5"/>
    <x v="0"/>
    <s v="Yes"/>
    <x v="0"/>
    <x v="2"/>
    <x v="2"/>
    <n v="115.15"/>
    <n v="8748.34"/>
    <m/>
    <x v="20"/>
  </r>
  <r>
    <x v="1596"/>
    <d v="2021-01-01T00:00:00"/>
    <x v="1"/>
    <n v="53"/>
    <x v="0"/>
    <n v="3"/>
    <n v="3"/>
    <x v="1"/>
    <n v="5046"/>
    <n v="8"/>
    <n v="55"/>
    <x v="4"/>
    <x v="0"/>
    <s v="No"/>
    <x v="1"/>
    <x v="2"/>
    <x v="2"/>
    <n v="21"/>
    <n v="3328.35"/>
    <m/>
    <x v="20"/>
  </r>
  <r>
    <x v="1597"/>
    <d v="2024-08-01T00:00:00"/>
    <x v="1"/>
    <n v="24"/>
    <x v="0"/>
    <n v="0"/>
    <n v="3"/>
    <x v="1"/>
    <n v="2873"/>
    <n v="10"/>
    <n v="12"/>
    <x v="3"/>
    <x v="2"/>
    <s v="Yes"/>
    <x v="3"/>
    <x v="0"/>
    <x v="0"/>
    <n v="49.85"/>
    <n v="617.15"/>
    <m/>
    <x v="20"/>
  </r>
  <r>
    <x v="1598"/>
    <d v="2024-12-20T00:00:00"/>
    <x v="0"/>
    <n v="23"/>
    <x v="1"/>
    <n v="0"/>
    <n v="3"/>
    <x v="1"/>
    <n v="5624"/>
    <n v="0"/>
    <n v="8"/>
    <x v="2"/>
    <x v="0"/>
    <s v="No"/>
    <x v="1"/>
    <x v="0"/>
    <x v="2"/>
    <n v="20.45"/>
    <n v="443.98"/>
    <m/>
    <x v="20"/>
  </r>
  <r>
    <x v="1599"/>
    <d v="2020-06-13T00:00:00"/>
    <x v="1"/>
    <n v="58"/>
    <x v="0"/>
    <n v="2"/>
    <n v="3"/>
    <x v="1"/>
    <n v="4133"/>
    <n v="5"/>
    <n v="62"/>
    <x v="0"/>
    <x v="0"/>
    <s v="Yes"/>
    <x v="2"/>
    <x v="3"/>
    <x v="0"/>
    <n v="70.75"/>
    <n v="6870.55"/>
    <m/>
    <x v="20"/>
  </r>
  <r>
    <x v="1600"/>
    <d v="2023-01-01T00:00:00"/>
    <x v="1"/>
    <n v="60"/>
    <x v="0"/>
    <n v="3"/>
    <n v="3"/>
    <x v="1"/>
    <n v="5225"/>
    <n v="3"/>
    <n v="31"/>
    <x v="1"/>
    <x v="0"/>
    <s v="No"/>
    <x v="1"/>
    <x v="2"/>
    <x v="2"/>
    <n v="21"/>
    <n v="1001.5"/>
    <m/>
    <x v="20"/>
  </r>
  <r>
    <x v="1601"/>
    <d v="2020-02-18T00:00:00"/>
    <x v="0"/>
    <n v="42"/>
    <x v="0"/>
    <n v="0"/>
    <n v="3"/>
    <x v="1"/>
    <n v="5137"/>
    <n v="2"/>
    <n v="66"/>
    <x v="0"/>
    <x v="0"/>
    <s v="Yes"/>
    <x v="2"/>
    <x v="2"/>
    <x v="0"/>
    <n v="85.9"/>
    <n v="6097.56"/>
    <m/>
    <x v="20"/>
  </r>
  <r>
    <x v="1602"/>
    <d v="2020-11-16T00:00:00"/>
    <x v="0"/>
    <n v="31"/>
    <x v="0"/>
    <n v="0"/>
    <n v="3"/>
    <x v="1"/>
    <n v="4687"/>
    <n v="2"/>
    <n v="57"/>
    <x v="0"/>
    <x v="0"/>
    <s v="Yes"/>
    <x v="0"/>
    <x v="2"/>
    <x v="0"/>
    <n v="107.95"/>
    <n v="6926.31"/>
    <m/>
    <x v="20"/>
  </r>
  <r>
    <x v="1603"/>
    <d v="2024-07-23T00:00:00"/>
    <x v="0"/>
    <n v="34"/>
    <x v="1"/>
    <n v="0"/>
    <n v="3"/>
    <x v="1"/>
    <n v="2252"/>
    <n v="0"/>
    <n v="13"/>
    <x v="3"/>
    <x v="0"/>
    <s v="No"/>
    <x v="1"/>
    <x v="3"/>
    <x v="0"/>
    <n v="19.95"/>
    <n v="349.09"/>
    <m/>
    <x v="20"/>
  </r>
  <r>
    <x v="1604"/>
    <d v="2023-11-07T00:00:00"/>
    <x v="1"/>
    <n v="49"/>
    <x v="0"/>
    <n v="0"/>
    <n v="3"/>
    <x v="1"/>
    <n v="4900"/>
    <n v="7"/>
    <n v="21"/>
    <x v="3"/>
    <x v="0"/>
    <s v="Yes"/>
    <x v="0"/>
    <x v="3"/>
    <x v="0"/>
    <n v="79.2"/>
    <n v="2047.16"/>
    <m/>
    <x v="20"/>
  </r>
  <r>
    <x v="1605"/>
    <d v="2024-03-05T00:00:00"/>
    <x v="0"/>
    <n v="63"/>
    <x v="1"/>
    <n v="0"/>
    <n v="3"/>
    <x v="1"/>
    <n v="3090"/>
    <n v="0"/>
    <n v="17"/>
    <x v="0"/>
    <x v="2"/>
    <s v="Yes"/>
    <x v="3"/>
    <x v="0"/>
    <x v="3"/>
    <n v="25.65"/>
    <n v="440.2"/>
    <m/>
    <x v="20"/>
  </r>
  <r>
    <x v="1606"/>
    <d v="2025-03-15T00:00:00"/>
    <x v="1"/>
    <n v="63"/>
    <x v="1"/>
    <n v="0"/>
    <n v="3"/>
    <x v="1"/>
    <n v="4855"/>
    <n v="0"/>
    <n v="5"/>
    <x v="0"/>
    <x v="0"/>
    <s v="No"/>
    <x v="1"/>
    <x v="0"/>
    <x v="2"/>
    <n v="25.45"/>
    <n v="161.80000000000001"/>
    <m/>
    <x v="20"/>
  </r>
  <r>
    <x v="1607"/>
    <d v="2024-10-17T00:00:00"/>
    <x v="1"/>
    <n v="33"/>
    <x v="1"/>
    <n v="0"/>
    <n v="3"/>
    <x v="1"/>
    <n v="4571"/>
    <n v="0"/>
    <n v="10"/>
    <x v="0"/>
    <x v="2"/>
    <s v="Yes"/>
    <x v="2"/>
    <x v="0"/>
    <x v="0"/>
    <n v="36.25"/>
    <n v="374"/>
    <m/>
    <x v="20"/>
  </r>
  <r>
    <x v="1608"/>
    <d v="2024-06-19T00:00:00"/>
    <x v="0"/>
    <n v="52"/>
    <x v="0"/>
    <n v="3"/>
    <n v="3"/>
    <x v="1"/>
    <n v="2871"/>
    <n v="8"/>
    <n v="14"/>
    <x v="3"/>
    <x v="0"/>
    <s v="Yes"/>
    <x v="2"/>
    <x v="0"/>
    <x v="2"/>
    <n v="69.2"/>
    <n v="986.09"/>
    <m/>
    <x v="20"/>
  </r>
  <r>
    <x v="1609"/>
    <d v="2022-07-20T00:00:00"/>
    <x v="0"/>
    <n v="26"/>
    <x v="1"/>
    <n v="0"/>
    <n v="3"/>
    <x v="1"/>
    <n v="4050"/>
    <n v="0"/>
    <n v="37"/>
    <x v="0"/>
    <x v="2"/>
    <s v="Yes"/>
    <x v="2"/>
    <x v="2"/>
    <x v="2"/>
    <n v="40.549999999999997"/>
    <n v="1440.85"/>
    <m/>
    <x v="20"/>
  </r>
  <r>
    <x v="1610"/>
    <d v="2024-07-02T00:00:00"/>
    <x v="0"/>
    <n v="20"/>
    <x v="1"/>
    <n v="1"/>
    <n v="3"/>
    <x v="1"/>
    <n v="5611"/>
    <n v="0"/>
    <n v="13"/>
    <x v="3"/>
    <x v="0"/>
    <s v="Yes"/>
    <x v="2"/>
    <x v="0"/>
    <x v="2"/>
    <n v="44"/>
    <n v="1005.54"/>
    <m/>
    <x v="20"/>
  </r>
  <r>
    <x v="1611"/>
    <d v="2025-04-04T00:00:00"/>
    <x v="1"/>
    <n v="52"/>
    <x v="1"/>
    <n v="1"/>
    <n v="3"/>
    <x v="1"/>
    <n v="5602"/>
    <n v="0"/>
    <n v="4"/>
    <x v="0"/>
    <x v="0"/>
    <s v="No"/>
    <x v="1"/>
    <x v="3"/>
    <x v="2"/>
    <n v="20.399999999999999"/>
    <n v="213.35"/>
    <m/>
    <x v="20"/>
  </r>
  <r>
    <x v="1612"/>
    <d v="2022-09-11T00:00:00"/>
    <x v="0"/>
    <n v="64"/>
    <x v="1"/>
    <n v="0"/>
    <n v="3"/>
    <x v="1"/>
    <n v="5498"/>
    <n v="0"/>
    <n v="35"/>
    <x v="0"/>
    <x v="0"/>
    <s v="Yes"/>
    <x v="2"/>
    <x v="2"/>
    <x v="2"/>
    <n v="55.25"/>
    <n v="2637.75"/>
    <m/>
    <x v="20"/>
  </r>
  <r>
    <x v="1613"/>
    <d v="2021-11-17T00:00:00"/>
    <x v="0"/>
    <n v="21"/>
    <x v="0"/>
    <n v="1"/>
    <n v="3"/>
    <x v="1"/>
    <n v="3451"/>
    <n v="6"/>
    <n v="45"/>
    <x v="4"/>
    <x v="0"/>
    <s v="No"/>
    <x v="1"/>
    <x v="2"/>
    <x v="0"/>
    <n v="19.2"/>
    <n v="1679.05"/>
    <m/>
    <x v="20"/>
  </r>
  <r>
    <x v="1614"/>
    <d v="2025-07-09T00:00:00"/>
    <x v="0"/>
    <n v="55"/>
    <x v="1"/>
    <n v="0"/>
    <n v="3"/>
    <x v="2"/>
    <n v="2978"/>
    <n v="0"/>
    <n v="1"/>
    <x v="0"/>
    <x v="0"/>
    <s v="Yes"/>
    <x v="3"/>
    <x v="0"/>
    <x v="2"/>
    <n v="49.8"/>
    <n v="88.01"/>
    <m/>
    <x v="20"/>
  </r>
  <r>
    <x v="1615"/>
    <d v="2023-07-22T00:00:00"/>
    <x v="1"/>
    <n v="37"/>
    <x v="1"/>
    <n v="0"/>
    <n v="3"/>
    <x v="1"/>
    <n v="4458"/>
    <n v="0"/>
    <n v="25"/>
    <x v="1"/>
    <x v="2"/>
    <s v="Yes"/>
    <x v="3"/>
    <x v="3"/>
    <x v="0"/>
    <n v="54.2"/>
    <n v="1423.15"/>
    <m/>
    <x v="20"/>
  </r>
  <r>
    <x v="1616"/>
    <d v="2020-04-12T00:00:00"/>
    <x v="1"/>
    <n v="61"/>
    <x v="0"/>
    <n v="0"/>
    <n v="3"/>
    <x v="1"/>
    <n v="4512"/>
    <n v="8"/>
    <n v="64"/>
    <x v="4"/>
    <x v="0"/>
    <s v="Yes"/>
    <x v="0"/>
    <x v="2"/>
    <x v="0"/>
    <n v="105.4"/>
    <n v="9915.15"/>
    <m/>
    <x v="20"/>
  </r>
  <r>
    <x v="1617"/>
    <d v="2024-08-05T00:00:00"/>
    <x v="1"/>
    <n v="62"/>
    <x v="1"/>
    <n v="0"/>
    <n v="3"/>
    <x v="1"/>
    <n v="3740"/>
    <n v="0"/>
    <n v="12"/>
    <x v="0"/>
    <x v="2"/>
    <s v="Yes"/>
    <x v="3"/>
    <x v="3"/>
    <x v="0"/>
    <n v="60.65"/>
    <n v="702.89"/>
    <m/>
    <x v="20"/>
  </r>
  <r>
    <x v="1618"/>
    <d v="2021-06-15T00:00:00"/>
    <x v="0"/>
    <n v="80"/>
    <x v="0"/>
    <n v="0"/>
    <n v="3"/>
    <x v="1"/>
    <n v="4184"/>
    <n v="9"/>
    <n v="50"/>
    <x v="0"/>
    <x v="0"/>
    <s v="Yes"/>
    <x v="0"/>
    <x v="3"/>
    <x v="0"/>
    <n v="101.9"/>
    <n v="5990"/>
    <m/>
    <x v="20"/>
  </r>
  <r>
    <x v="1619"/>
    <d v="2019-08-26T00:00:00"/>
    <x v="0"/>
    <n v="75"/>
    <x v="0"/>
    <n v="0"/>
    <n v="3"/>
    <x v="1"/>
    <n v="5856"/>
    <n v="3"/>
    <n v="72"/>
    <x v="5"/>
    <x v="0"/>
    <s v="Yes"/>
    <x v="3"/>
    <x v="2"/>
    <x v="2"/>
    <n v="84.45"/>
    <n v="7103.69"/>
    <m/>
    <x v="20"/>
  </r>
  <r>
    <x v="1620"/>
    <d v="2019-08-02T00:00:00"/>
    <x v="1"/>
    <n v="74"/>
    <x v="0"/>
    <n v="0"/>
    <n v="3"/>
    <x v="1"/>
    <n v="4993"/>
    <n v="4"/>
    <n v="72"/>
    <x v="5"/>
    <x v="0"/>
    <s v="Yes"/>
    <x v="2"/>
    <x v="2"/>
    <x v="2"/>
    <n v="89.55"/>
    <n v="6864.29"/>
    <m/>
    <x v="20"/>
  </r>
  <r>
    <x v="1621"/>
    <d v="2025-04-25T00:00:00"/>
    <x v="1"/>
    <n v="65"/>
    <x v="1"/>
    <n v="0"/>
    <n v="3"/>
    <x v="1"/>
    <n v="3048"/>
    <n v="0"/>
    <n v="4"/>
    <x v="0"/>
    <x v="0"/>
    <s v="Yes"/>
    <x v="2"/>
    <x v="2"/>
    <x v="3"/>
    <n v="48.75"/>
    <n v="304.37"/>
    <m/>
    <x v="20"/>
  </r>
  <r>
    <x v="1622"/>
    <d v="2019-11-22T00:00:00"/>
    <x v="0"/>
    <n v="73"/>
    <x v="0"/>
    <n v="0"/>
    <n v="3"/>
    <x v="1"/>
    <n v="4887"/>
    <n v="2"/>
    <n v="69"/>
    <x v="0"/>
    <x v="0"/>
    <s v="Yes"/>
    <x v="0"/>
    <x v="3"/>
    <x v="3"/>
    <n v="110.55"/>
    <n v="8182.8"/>
    <m/>
    <x v="20"/>
  </r>
  <r>
    <x v="1623"/>
    <d v="2019-10-12T00:00:00"/>
    <x v="1"/>
    <n v="52"/>
    <x v="0"/>
    <n v="0"/>
    <n v="3"/>
    <x v="1"/>
    <n v="4715"/>
    <n v="8"/>
    <n v="70"/>
    <x v="0"/>
    <x v="0"/>
    <s v="Yes"/>
    <x v="2"/>
    <x v="2"/>
    <x v="2"/>
    <n v="69.2"/>
    <n v="7008.95"/>
    <m/>
    <x v="20"/>
  </r>
  <r>
    <x v="1624"/>
    <d v="2019-08-13T00:00:00"/>
    <x v="0"/>
    <n v="47"/>
    <x v="0"/>
    <n v="0"/>
    <n v="3"/>
    <x v="1"/>
    <n v="5534"/>
    <n v="8"/>
    <n v="72"/>
    <x v="5"/>
    <x v="0"/>
    <s v="Yes"/>
    <x v="0"/>
    <x v="2"/>
    <x v="0"/>
    <n v="105.5"/>
    <n v="9573.5499999999993"/>
    <m/>
    <x v="20"/>
  </r>
  <r>
    <x v="1625"/>
    <d v="2025-06-11T00:00:00"/>
    <x v="1"/>
    <n v="30"/>
    <x v="1"/>
    <n v="0"/>
    <n v="3"/>
    <x v="2"/>
    <n v="5629"/>
    <n v="0"/>
    <n v="2"/>
    <x v="0"/>
    <x v="0"/>
    <s v="No"/>
    <x v="1"/>
    <x v="0"/>
    <x v="3"/>
    <n v="20.55"/>
    <n v="67"/>
    <m/>
    <x v="20"/>
  </r>
  <r>
    <x v="1626"/>
    <d v="2020-08-20T00:00:00"/>
    <x v="1"/>
    <n v="29"/>
    <x v="1"/>
    <n v="0"/>
    <n v="3"/>
    <x v="1"/>
    <n v="6408"/>
    <n v="0"/>
    <n v="60"/>
    <x v="0"/>
    <x v="0"/>
    <s v="Yes"/>
    <x v="2"/>
    <x v="3"/>
    <x v="0"/>
    <n v="64.75"/>
    <n v="6436.5"/>
    <m/>
    <x v="20"/>
  </r>
  <r>
    <x v="1627"/>
    <d v="2019-08-18T00:00:00"/>
    <x v="1"/>
    <n v="56"/>
    <x v="0"/>
    <n v="0"/>
    <n v="3"/>
    <x v="1"/>
    <n v="4119"/>
    <n v="6"/>
    <n v="72"/>
    <x v="0"/>
    <x v="2"/>
    <s v="Yes"/>
    <x v="2"/>
    <x v="2"/>
    <x v="0"/>
    <n v="65.5"/>
    <n v="4919.7"/>
    <m/>
    <x v="20"/>
  </r>
  <r>
    <x v="1628"/>
    <d v="2020-06-22T00:00:00"/>
    <x v="0"/>
    <n v="56"/>
    <x v="0"/>
    <n v="3"/>
    <n v="3"/>
    <x v="1"/>
    <n v="6349"/>
    <n v="3"/>
    <n v="62"/>
    <x v="0"/>
    <x v="0"/>
    <s v="Yes"/>
    <x v="0"/>
    <x v="2"/>
    <x v="0"/>
    <n v="115.55"/>
    <n v="9679.9699999999993"/>
    <m/>
    <x v="20"/>
  </r>
  <r>
    <x v="1629"/>
    <d v="2022-08-23T00:00:00"/>
    <x v="1"/>
    <n v="54"/>
    <x v="0"/>
    <n v="0"/>
    <n v="3"/>
    <x v="1"/>
    <n v="4505"/>
    <n v="4"/>
    <n v="36"/>
    <x v="0"/>
    <x v="0"/>
    <s v="Yes"/>
    <x v="0"/>
    <x v="2"/>
    <x v="2"/>
    <n v="106.05"/>
    <n v="4577.04"/>
    <m/>
    <x v="20"/>
  </r>
  <r>
    <x v="1630"/>
    <d v="2023-09-12T00:00:00"/>
    <x v="1"/>
    <n v="25"/>
    <x v="0"/>
    <n v="1"/>
    <n v="3"/>
    <x v="1"/>
    <n v="3513"/>
    <n v="10"/>
    <n v="23"/>
    <x v="0"/>
    <x v="0"/>
    <s v="Yes"/>
    <x v="0"/>
    <x v="0"/>
    <x v="0"/>
    <n v="85.6"/>
    <n v="2094.7199999999998"/>
    <m/>
    <x v="20"/>
  </r>
  <r>
    <x v="1631"/>
    <d v="2022-08-05T00:00:00"/>
    <x v="1"/>
    <n v="38"/>
    <x v="1"/>
    <n v="0"/>
    <n v="3"/>
    <x v="1"/>
    <n v="4770"/>
    <n v="0"/>
    <n v="36"/>
    <x v="0"/>
    <x v="0"/>
    <s v="Yes"/>
    <x v="2"/>
    <x v="3"/>
    <x v="0"/>
    <n v="55.8"/>
    <n v="3700.62"/>
    <m/>
    <x v="20"/>
  </r>
  <r>
    <x v="1632"/>
    <d v="2020-01-23T00:00:00"/>
    <x v="1"/>
    <n v="55"/>
    <x v="0"/>
    <n v="0"/>
    <n v="3"/>
    <x v="1"/>
    <n v="5655"/>
    <n v="5"/>
    <n v="67"/>
    <x v="0"/>
    <x v="2"/>
    <s v="Yes"/>
    <x v="3"/>
    <x v="2"/>
    <x v="2"/>
    <n v="35.700000000000003"/>
    <n v="2545.6999999999998"/>
    <m/>
    <x v="20"/>
  </r>
  <r>
    <x v="1633"/>
    <d v="2019-08-16T00:00:00"/>
    <x v="1"/>
    <n v="39"/>
    <x v="0"/>
    <n v="2"/>
    <n v="3"/>
    <x v="1"/>
    <n v="5584"/>
    <n v="8"/>
    <n v="72"/>
    <x v="0"/>
    <x v="0"/>
    <s v="Yes"/>
    <x v="0"/>
    <x v="2"/>
    <x v="0"/>
    <n v="95.1"/>
    <n v="8192.43"/>
    <m/>
    <x v="20"/>
  </r>
  <r>
    <x v="1634"/>
    <d v="2022-11-11T00:00:00"/>
    <x v="1"/>
    <n v="61"/>
    <x v="0"/>
    <n v="3"/>
    <n v="3"/>
    <x v="1"/>
    <n v="3700"/>
    <n v="2"/>
    <n v="33"/>
    <x v="0"/>
    <x v="0"/>
    <s v="No"/>
    <x v="1"/>
    <x v="2"/>
    <x v="2"/>
    <n v="20.100000000000001"/>
    <n v="1471.26"/>
    <m/>
    <x v="20"/>
  </r>
  <r>
    <x v="1635"/>
    <d v="2025-04-09T00:00:00"/>
    <x v="0"/>
    <n v="20"/>
    <x v="1"/>
    <n v="0"/>
    <n v="3"/>
    <x v="1"/>
    <n v="4987"/>
    <n v="0"/>
    <n v="4"/>
    <x v="0"/>
    <x v="0"/>
    <s v="No"/>
    <x v="1"/>
    <x v="0"/>
    <x v="2"/>
    <n v="19.75"/>
    <n v="246.06"/>
    <m/>
    <x v="20"/>
  </r>
  <r>
    <x v="1636"/>
    <d v="2024-05-14T00:00:00"/>
    <x v="0"/>
    <n v="40"/>
    <x v="1"/>
    <n v="0"/>
    <n v="3"/>
    <x v="1"/>
    <n v="2597"/>
    <n v="0"/>
    <n v="15"/>
    <x v="0"/>
    <x v="0"/>
    <s v="Yes"/>
    <x v="2"/>
    <x v="0"/>
    <x v="0"/>
    <n v="49"/>
    <n v="925.5"/>
    <m/>
    <x v="20"/>
  </r>
  <r>
    <x v="1637"/>
    <d v="2024-06-14T00:00:00"/>
    <x v="1"/>
    <n v="19"/>
    <x v="1"/>
    <n v="0"/>
    <n v="3"/>
    <x v="1"/>
    <n v="2331"/>
    <n v="0"/>
    <n v="14"/>
    <x v="0"/>
    <x v="0"/>
    <s v="Yes"/>
    <x v="3"/>
    <x v="0"/>
    <x v="0"/>
    <n v="50.1"/>
    <n v="1216.58"/>
    <m/>
    <x v="20"/>
  </r>
  <r>
    <x v="1638"/>
    <d v="2025-02-26T00:00:00"/>
    <x v="0"/>
    <n v="48"/>
    <x v="0"/>
    <n v="3"/>
    <n v="3"/>
    <x v="1"/>
    <n v="3072"/>
    <n v="5"/>
    <n v="6"/>
    <x v="2"/>
    <x v="0"/>
    <s v="No"/>
    <x v="1"/>
    <x v="0"/>
    <x v="2"/>
    <n v="19.55"/>
    <n v="342.14"/>
    <m/>
    <x v="20"/>
  </r>
  <r>
    <x v="1639"/>
    <d v="2021-06-18T00:00:00"/>
    <x v="0"/>
    <n v="34"/>
    <x v="1"/>
    <n v="0"/>
    <n v="3"/>
    <x v="1"/>
    <n v="6435"/>
    <n v="0"/>
    <n v="50"/>
    <x v="0"/>
    <x v="0"/>
    <s v="Yes"/>
    <x v="0"/>
    <x v="3"/>
    <x v="2"/>
    <n v="90.1"/>
    <n v="5317.95"/>
    <m/>
    <x v="20"/>
  </r>
  <r>
    <x v="1640"/>
    <d v="2023-01-01T00:00:00"/>
    <x v="0"/>
    <n v="60"/>
    <x v="1"/>
    <n v="0"/>
    <n v="3"/>
    <x v="1"/>
    <n v="3031"/>
    <n v="0"/>
    <n v="31"/>
    <x v="0"/>
    <x v="0"/>
    <s v="Yes"/>
    <x v="0"/>
    <x v="0"/>
    <x v="0"/>
    <n v="81.150000000000006"/>
    <n v="3944.1"/>
    <m/>
    <x v="20"/>
  </r>
  <r>
    <x v="1641"/>
    <d v="2020-03-01T00:00:00"/>
    <x v="1"/>
    <n v="43"/>
    <x v="0"/>
    <n v="1"/>
    <n v="3"/>
    <x v="1"/>
    <n v="5509"/>
    <n v="3"/>
    <n v="65"/>
    <x v="0"/>
    <x v="0"/>
    <s v="Yes"/>
    <x v="3"/>
    <x v="2"/>
    <x v="2"/>
    <n v="90.45"/>
    <n v="7807.8"/>
    <m/>
    <x v="20"/>
  </r>
  <r>
    <x v="1642"/>
    <d v="2019-08-18T00:00:00"/>
    <x v="1"/>
    <n v="61"/>
    <x v="0"/>
    <n v="3"/>
    <n v="3"/>
    <x v="1"/>
    <n v="4703"/>
    <n v="9"/>
    <n v="72"/>
    <x v="0"/>
    <x v="0"/>
    <s v="Yes"/>
    <x v="2"/>
    <x v="2"/>
    <x v="2"/>
    <n v="74.55"/>
    <n v="7003.13"/>
    <m/>
    <x v="20"/>
  </r>
  <r>
    <x v="1643"/>
    <d v="2024-03-25T00:00:00"/>
    <x v="0"/>
    <n v="29"/>
    <x v="1"/>
    <n v="0"/>
    <n v="3"/>
    <x v="1"/>
    <n v="2754"/>
    <n v="0"/>
    <n v="17"/>
    <x v="0"/>
    <x v="0"/>
    <s v="Yes"/>
    <x v="0"/>
    <x v="0"/>
    <x v="0"/>
    <n v="106.65"/>
    <n v="2331.36"/>
    <m/>
    <x v="20"/>
  </r>
  <r>
    <x v="1644"/>
    <d v="2022-02-19T00:00:00"/>
    <x v="1"/>
    <n v="60"/>
    <x v="0"/>
    <n v="0"/>
    <n v="3"/>
    <x v="1"/>
    <n v="2219"/>
    <n v="8"/>
    <n v="42"/>
    <x v="0"/>
    <x v="0"/>
    <s v="Yes"/>
    <x v="0"/>
    <x v="0"/>
    <x v="2"/>
    <n v="85.9"/>
    <n v="4594.1099999999997"/>
    <m/>
    <x v="20"/>
  </r>
  <r>
    <x v="1645"/>
    <d v="2019-08-08T00:00:00"/>
    <x v="0"/>
    <n v="20"/>
    <x v="1"/>
    <n v="3"/>
    <n v="3"/>
    <x v="1"/>
    <n v="5592"/>
    <n v="0"/>
    <n v="72"/>
    <x v="0"/>
    <x v="2"/>
    <s v="Yes"/>
    <x v="3"/>
    <x v="2"/>
    <x v="2"/>
    <n v="67.2"/>
    <n v="4671.7"/>
    <m/>
    <x v="20"/>
  </r>
  <r>
    <x v="1646"/>
    <d v="2020-12-10T00:00:00"/>
    <x v="1"/>
    <n v="33"/>
    <x v="0"/>
    <n v="0"/>
    <n v="3"/>
    <x v="1"/>
    <n v="4615"/>
    <n v="10"/>
    <n v="56"/>
    <x v="4"/>
    <x v="0"/>
    <s v="Yes"/>
    <x v="0"/>
    <x v="3"/>
    <x v="0"/>
    <n v="98"/>
    <n v="7370.6"/>
    <m/>
    <x v="20"/>
  </r>
  <r>
    <x v="1647"/>
    <d v="2020-04-07T00:00:00"/>
    <x v="0"/>
    <n v="40"/>
    <x v="0"/>
    <n v="0"/>
    <n v="3"/>
    <x v="1"/>
    <n v="4703"/>
    <n v="3"/>
    <n v="64"/>
    <x v="4"/>
    <x v="0"/>
    <s v="Yes"/>
    <x v="2"/>
    <x v="3"/>
    <x v="2"/>
    <n v="66.150000000000006"/>
    <n v="6789.94"/>
    <m/>
    <x v="20"/>
  </r>
  <r>
    <x v="1648"/>
    <d v="2020-10-09T00:00:00"/>
    <x v="0"/>
    <n v="40"/>
    <x v="0"/>
    <n v="2"/>
    <n v="3"/>
    <x v="1"/>
    <n v="4348"/>
    <n v="1"/>
    <n v="58"/>
    <x v="0"/>
    <x v="0"/>
    <s v="Yes"/>
    <x v="0"/>
    <x v="2"/>
    <x v="0"/>
    <n v="82.5"/>
    <n v="6563.99"/>
    <m/>
    <x v="20"/>
  </r>
  <r>
    <x v="1649"/>
    <d v="2020-06-08T00:00:00"/>
    <x v="1"/>
    <n v="42"/>
    <x v="1"/>
    <n v="0"/>
    <n v="3"/>
    <x v="1"/>
    <n v="4778"/>
    <n v="0"/>
    <n v="62"/>
    <x v="4"/>
    <x v="0"/>
    <s v="Yes"/>
    <x v="0"/>
    <x v="3"/>
    <x v="0"/>
    <n v="94"/>
    <n v="7759.18"/>
    <m/>
    <x v="20"/>
  </r>
  <r>
    <x v="1650"/>
    <d v="2019-08-16T00:00:00"/>
    <x v="0"/>
    <n v="47"/>
    <x v="0"/>
    <n v="1"/>
    <n v="3"/>
    <x v="1"/>
    <n v="4004"/>
    <n v="9"/>
    <n v="72"/>
    <x v="0"/>
    <x v="0"/>
    <s v="Yes"/>
    <x v="0"/>
    <x v="2"/>
    <x v="0"/>
    <n v="111.95"/>
    <n v="9766.86"/>
    <m/>
    <x v="20"/>
  </r>
  <r>
    <x v="1651"/>
    <d v="2024-07-08T00:00:00"/>
    <x v="1"/>
    <n v="59"/>
    <x v="0"/>
    <n v="1"/>
    <n v="3"/>
    <x v="1"/>
    <n v="5417"/>
    <n v="1"/>
    <n v="13"/>
    <x v="3"/>
    <x v="0"/>
    <s v="No"/>
    <x v="1"/>
    <x v="0"/>
    <x v="2"/>
    <n v="20.45"/>
    <n v="467.7"/>
    <m/>
    <x v="20"/>
  </r>
  <r>
    <x v="1652"/>
    <d v="2025-04-04T00:00:00"/>
    <x v="0"/>
    <n v="51"/>
    <x v="1"/>
    <n v="0"/>
    <n v="3"/>
    <x v="1"/>
    <n v="3545"/>
    <n v="0"/>
    <n v="4"/>
    <x v="0"/>
    <x v="0"/>
    <s v="Yes"/>
    <x v="2"/>
    <x v="0"/>
    <x v="0"/>
    <n v="55.9"/>
    <n v="309.3"/>
    <m/>
    <x v="20"/>
  </r>
  <r>
    <x v="1653"/>
    <d v="2025-07-06T00:00:00"/>
    <x v="1"/>
    <n v="28"/>
    <x v="1"/>
    <n v="0"/>
    <n v="3"/>
    <x v="2"/>
    <n v="5454"/>
    <n v="0"/>
    <n v="1"/>
    <x v="0"/>
    <x v="0"/>
    <s v="No"/>
    <x v="1"/>
    <x v="0"/>
    <x v="2"/>
    <n v="19.649999999999999"/>
    <n v="62.07"/>
    <m/>
    <x v="20"/>
  </r>
  <r>
    <x v="1654"/>
    <d v="2020-12-01T00:00:00"/>
    <x v="1"/>
    <n v="80"/>
    <x v="1"/>
    <n v="0"/>
    <n v="3"/>
    <x v="1"/>
    <n v="4011"/>
    <n v="0"/>
    <n v="56"/>
    <x v="0"/>
    <x v="0"/>
    <s v="Yes"/>
    <x v="2"/>
    <x v="2"/>
    <x v="0"/>
    <n v="73.25"/>
    <n v="6125.84"/>
    <m/>
    <x v="20"/>
  </r>
  <r>
    <x v="1655"/>
    <d v="2019-08-07T00:00:00"/>
    <x v="1"/>
    <n v="74"/>
    <x v="0"/>
    <n v="0"/>
    <n v="3"/>
    <x v="1"/>
    <n v="4796"/>
    <n v="3"/>
    <n v="72"/>
    <x v="5"/>
    <x v="0"/>
    <s v="Yes"/>
    <x v="0"/>
    <x v="2"/>
    <x v="0"/>
    <n v="114.85"/>
    <n v="10385.790000000001"/>
    <m/>
    <x v="20"/>
  </r>
  <r>
    <x v="1656"/>
    <d v="2025-04-03T00:00:00"/>
    <x v="0"/>
    <n v="77"/>
    <x v="1"/>
    <n v="0"/>
    <n v="3"/>
    <x v="1"/>
    <n v="4140"/>
    <n v="0"/>
    <n v="4"/>
    <x v="0"/>
    <x v="0"/>
    <s v="Yes"/>
    <x v="0"/>
    <x v="2"/>
    <x v="0"/>
    <n v="69.349999999999994"/>
    <n v="382.09"/>
    <m/>
    <x v="20"/>
  </r>
  <r>
    <x v="1657"/>
    <d v="2019-09-11T00:00:00"/>
    <x v="1"/>
    <n v="67"/>
    <x v="0"/>
    <n v="0"/>
    <n v="3"/>
    <x v="1"/>
    <n v="5011"/>
    <n v="1"/>
    <n v="71"/>
    <x v="5"/>
    <x v="0"/>
    <s v="Yes"/>
    <x v="0"/>
    <x v="2"/>
    <x v="0"/>
    <n v="109.7"/>
    <n v="8611.41"/>
    <m/>
    <x v="20"/>
  </r>
  <r>
    <x v="1658"/>
    <d v="2020-01-10T00:00:00"/>
    <x v="0"/>
    <n v="73"/>
    <x v="1"/>
    <n v="0"/>
    <n v="3"/>
    <x v="1"/>
    <n v="6388"/>
    <n v="0"/>
    <n v="67"/>
    <x v="0"/>
    <x v="0"/>
    <s v="No"/>
    <x v="1"/>
    <x v="2"/>
    <x v="2"/>
    <n v="25.1"/>
    <n v="2656.38"/>
    <m/>
    <x v="20"/>
  </r>
  <r>
    <x v="1659"/>
    <d v="2022-02-22T00:00:00"/>
    <x v="1"/>
    <n v="66"/>
    <x v="0"/>
    <n v="0"/>
    <n v="3"/>
    <x v="1"/>
    <n v="4121"/>
    <n v="3"/>
    <n v="42"/>
    <x v="0"/>
    <x v="0"/>
    <s v="Yes"/>
    <x v="0"/>
    <x v="0"/>
    <x v="0"/>
    <n v="95.55"/>
    <n v="4891.9799999999996"/>
    <m/>
    <x v="20"/>
  </r>
  <r>
    <x v="1660"/>
    <d v="2021-04-08T00:00:00"/>
    <x v="1"/>
    <n v="24"/>
    <x v="0"/>
    <n v="0"/>
    <n v="3"/>
    <x v="1"/>
    <n v="5482"/>
    <n v="3"/>
    <n v="52"/>
    <x v="4"/>
    <x v="0"/>
    <s v="No"/>
    <x v="1"/>
    <x v="3"/>
    <x v="0"/>
    <n v="20.399999999999999"/>
    <n v="1384.45"/>
    <m/>
    <x v="20"/>
  </r>
  <r>
    <x v="1661"/>
    <d v="2025-07-21T00:00:00"/>
    <x v="1"/>
    <n v="38"/>
    <x v="0"/>
    <n v="2"/>
    <n v="3"/>
    <x v="2"/>
    <n v="5612"/>
    <n v="1"/>
    <n v="1"/>
    <x v="2"/>
    <x v="0"/>
    <s v="No"/>
    <x v="1"/>
    <x v="0"/>
    <x v="0"/>
    <n v="19.45"/>
    <n v="35.89"/>
    <m/>
    <x v="20"/>
  </r>
  <r>
    <x v="1662"/>
    <d v="2022-11-08T00:00:00"/>
    <x v="0"/>
    <n v="35"/>
    <x v="0"/>
    <n v="0"/>
    <n v="3"/>
    <x v="1"/>
    <n v="5344"/>
    <n v="7"/>
    <n v="33"/>
    <x v="1"/>
    <x v="0"/>
    <s v="Yes"/>
    <x v="3"/>
    <x v="3"/>
    <x v="2"/>
    <n v="74.75"/>
    <n v="4065.35"/>
    <m/>
    <x v="20"/>
  </r>
  <r>
    <x v="1663"/>
    <d v="2023-08-16T00:00:00"/>
    <x v="0"/>
    <n v="19"/>
    <x v="0"/>
    <n v="3"/>
    <n v="3"/>
    <x v="1"/>
    <n v="4634"/>
    <n v="1"/>
    <n v="24"/>
    <x v="1"/>
    <x v="0"/>
    <s v="No"/>
    <x v="1"/>
    <x v="2"/>
    <x v="0"/>
    <n v="24.1"/>
    <n v="614.76"/>
    <m/>
    <x v="20"/>
  </r>
  <r>
    <x v="1664"/>
    <d v="2024-07-07T00:00:00"/>
    <x v="0"/>
    <n v="55"/>
    <x v="1"/>
    <n v="3"/>
    <n v="3"/>
    <x v="1"/>
    <n v="5566"/>
    <n v="0"/>
    <n v="13"/>
    <x v="3"/>
    <x v="0"/>
    <s v="Yes"/>
    <x v="0"/>
    <x v="0"/>
    <x v="2"/>
    <n v="78.3"/>
    <n v="1599.04"/>
    <m/>
    <x v="20"/>
  </r>
  <r>
    <x v="1665"/>
    <d v="2019-08-08T00:00:00"/>
    <x v="0"/>
    <n v="49"/>
    <x v="1"/>
    <n v="0"/>
    <n v="3"/>
    <x v="1"/>
    <n v="4551"/>
    <n v="0"/>
    <n v="72"/>
    <x v="0"/>
    <x v="0"/>
    <s v="Yes"/>
    <x v="0"/>
    <x v="2"/>
    <x v="0"/>
    <n v="109.2"/>
    <n v="10406.219999999999"/>
    <m/>
    <x v="20"/>
  </r>
  <r>
    <x v="1666"/>
    <d v="2020-02-07T00:00:00"/>
    <x v="1"/>
    <n v="22"/>
    <x v="0"/>
    <n v="1"/>
    <n v="3"/>
    <x v="1"/>
    <n v="4172"/>
    <n v="6"/>
    <n v="66"/>
    <x v="0"/>
    <x v="0"/>
    <s v="Yes"/>
    <x v="2"/>
    <x v="0"/>
    <x v="0"/>
    <n v="67.45"/>
    <n v="5998.18"/>
    <m/>
    <x v="20"/>
  </r>
  <r>
    <x v="1667"/>
    <d v="2021-05-26T00:00:00"/>
    <x v="0"/>
    <n v="53"/>
    <x v="0"/>
    <n v="0"/>
    <n v="3"/>
    <x v="1"/>
    <n v="4965"/>
    <n v="0"/>
    <n v="51"/>
    <x v="0"/>
    <x v="0"/>
    <s v="Yes"/>
    <x v="0"/>
    <x v="3"/>
    <x v="2"/>
    <n v="90.35"/>
    <n v="5084.26"/>
    <m/>
    <x v="20"/>
  </r>
  <r>
    <x v="1668"/>
    <d v="2022-12-21T00:00:00"/>
    <x v="0"/>
    <n v="51"/>
    <x v="1"/>
    <n v="0"/>
    <n v="3"/>
    <x v="1"/>
    <n v="2383"/>
    <n v="0"/>
    <n v="32"/>
    <x v="0"/>
    <x v="0"/>
    <s v="Yes"/>
    <x v="0"/>
    <x v="0"/>
    <x v="0"/>
    <n v="85.65"/>
    <n v="3849.58"/>
    <m/>
    <x v="20"/>
  </r>
  <r>
    <x v="1669"/>
    <d v="2025-05-01T00:00:00"/>
    <x v="1"/>
    <n v="56"/>
    <x v="1"/>
    <n v="0"/>
    <n v="3"/>
    <x v="2"/>
    <n v="2228"/>
    <n v="0"/>
    <n v="3"/>
    <x v="0"/>
    <x v="0"/>
    <s v="Yes"/>
    <x v="0"/>
    <x v="0"/>
    <x v="0"/>
    <n v="70.150000000000006"/>
    <n v="211.09"/>
    <m/>
    <x v="20"/>
  </r>
  <r>
    <x v="1670"/>
    <d v="2025-06-05T00:00:00"/>
    <x v="1"/>
    <n v="49"/>
    <x v="0"/>
    <n v="0"/>
    <n v="3"/>
    <x v="2"/>
    <n v="5251"/>
    <n v="0"/>
    <n v="2"/>
    <x v="2"/>
    <x v="0"/>
    <s v="Yes"/>
    <x v="0"/>
    <x v="0"/>
    <x v="0"/>
    <n v="80.150000000000006"/>
    <n v="247.71"/>
    <m/>
    <x v="20"/>
  </r>
  <r>
    <x v="1671"/>
    <d v="2019-10-04T00:00:00"/>
    <x v="1"/>
    <n v="62"/>
    <x v="1"/>
    <n v="0"/>
    <n v="3"/>
    <x v="1"/>
    <n v="4442"/>
    <n v="0"/>
    <n v="70"/>
    <x v="5"/>
    <x v="2"/>
    <s v="Yes"/>
    <x v="2"/>
    <x v="2"/>
    <x v="0"/>
    <n v="44.6"/>
    <n v="3058.15"/>
    <m/>
    <x v="20"/>
  </r>
  <r>
    <x v="1672"/>
    <d v="2021-07-01T00:00:00"/>
    <x v="0"/>
    <n v="29"/>
    <x v="0"/>
    <n v="0"/>
    <n v="3"/>
    <x v="1"/>
    <n v="5601"/>
    <n v="3"/>
    <n v="49"/>
    <x v="0"/>
    <x v="0"/>
    <s v="Yes"/>
    <x v="3"/>
    <x v="3"/>
    <x v="0"/>
    <n v="55.35"/>
    <n v="4701.26"/>
    <m/>
    <x v="20"/>
  </r>
  <r>
    <x v="1673"/>
    <d v="2020-12-04T00:00:00"/>
    <x v="1"/>
    <n v="62"/>
    <x v="0"/>
    <n v="0"/>
    <n v="3"/>
    <x v="1"/>
    <n v="4775"/>
    <n v="1"/>
    <n v="56"/>
    <x v="4"/>
    <x v="0"/>
    <s v="Yes"/>
    <x v="2"/>
    <x v="3"/>
    <x v="0"/>
    <n v="65.2"/>
    <n v="5736.47"/>
    <m/>
    <x v="20"/>
  </r>
  <r>
    <x v="1674"/>
    <d v="2023-04-21T00:00:00"/>
    <x v="1"/>
    <n v="37"/>
    <x v="1"/>
    <n v="0"/>
    <n v="3"/>
    <x v="1"/>
    <n v="2885"/>
    <n v="0"/>
    <n v="28"/>
    <x v="0"/>
    <x v="0"/>
    <s v="Yes"/>
    <x v="3"/>
    <x v="0"/>
    <x v="2"/>
    <n v="54.9"/>
    <n v="1596.15"/>
    <m/>
    <x v="20"/>
  </r>
  <r>
    <x v="1675"/>
    <d v="2021-06-16T00:00:00"/>
    <x v="1"/>
    <n v="57"/>
    <x v="0"/>
    <n v="0"/>
    <n v="3"/>
    <x v="1"/>
    <n v="6100"/>
    <n v="7"/>
    <n v="50"/>
    <x v="4"/>
    <x v="0"/>
    <s v="Yes"/>
    <x v="0"/>
    <x v="3"/>
    <x v="3"/>
    <n v="104.4"/>
    <n v="6272.4"/>
    <m/>
    <x v="20"/>
  </r>
  <r>
    <x v="1676"/>
    <d v="2019-10-13T00:00:00"/>
    <x v="1"/>
    <n v="46"/>
    <x v="0"/>
    <n v="0"/>
    <n v="3"/>
    <x v="1"/>
    <n v="5460"/>
    <n v="8"/>
    <n v="70"/>
    <x v="0"/>
    <x v="2"/>
    <s v="Yes"/>
    <x v="3"/>
    <x v="2"/>
    <x v="0"/>
    <n v="49.85"/>
    <n v="3370.2"/>
    <m/>
    <x v="20"/>
  </r>
  <r>
    <x v="1677"/>
    <d v="2019-10-21T00:00:00"/>
    <x v="0"/>
    <n v="51"/>
    <x v="1"/>
    <n v="0"/>
    <n v="3"/>
    <x v="1"/>
    <n v="4511"/>
    <n v="0"/>
    <n v="70"/>
    <x v="5"/>
    <x v="0"/>
    <s v="Yes"/>
    <x v="0"/>
    <x v="2"/>
    <x v="0"/>
    <n v="114.95"/>
    <n v="8735.35"/>
    <m/>
    <x v="20"/>
  </r>
  <r>
    <x v="1678"/>
    <d v="2020-03-12T00:00:00"/>
    <x v="1"/>
    <n v="52"/>
    <x v="0"/>
    <n v="3"/>
    <n v="3"/>
    <x v="1"/>
    <n v="4921"/>
    <n v="1"/>
    <n v="65"/>
    <x v="0"/>
    <x v="0"/>
    <s v="Yes"/>
    <x v="3"/>
    <x v="2"/>
    <x v="0"/>
    <n v="91.55"/>
    <n v="6621.1"/>
    <m/>
    <x v="20"/>
  </r>
  <r>
    <x v="1679"/>
    <d v="2024-06-16T00:00:00"/>
    <x v="1"/>
    <n v="43"/>
    <x v="0"/>
    <n v="3"/>
    <n v="3"/>
    <x v="1"/>
    <n v="5772"/>
    <n v="8"/>
    <n v="14"/>
    <x v="3"/>
    <x v="0"/>
    <s v="Yes"/>
    <x v="2"/>
    <x v="0"/>
    <x v="2"/>
    <n v="80.45"/>
    <n v="1273.83"/>
    <m/>
    <x v="20"/>
  </r>
  <r>
    <x v="1680"/>
    <d v="2025-07-14T00:00:00"/>
    <x v="1"/>
    <n v="49"/>
    <x v="1"/>
    <n v="0"/>
    <n v="3"/>
    <x v="2"/>
    <n v="5960"/>
    <n v="0"/>
    <n v="1"/>
    <x v="0"/>
    <x v="0"/>
    <s v="Yes"/>
    <x v="0"/>
    <x v="0"/>
    <x v="2"/>
    <n v="83.4"/>
    <n v="126.46"/>
    <m/>
    <x v="20"/>
  </r>
  <r>
    <x v="1681"/>
    <d v="2020-06-26T00:00:00"/>
    <x v="1"/>
    <n v="32"/>
    <x v="0"/>
    <n v="2"/>
    <n v="3"/>
    <x v="1"/>
    <n v="5453"/>
    <n v="6"/>
    <n v="62"/>
    <x v="4"/>
    <x v="2"/>
    <s v="Yes"/>
    <x v="3"/>
    <x v="2"/>
    <x v="0"/>
    <n v="48.7"/>
    <n v="3128.55"/>
    <m/>
    <x v="20"/>
  </r>
  <r>
    <x v="1682"/>
    <d v="2025-06-25T00:00:00"/>
    <x v="1"/>
    <n v="22"/>
    <x v="1"/>
    <n v="0"/>
    <n v="3"/>
    <x v="2"/>
    <n v="5694"/>
    <n v="0"/>
    <n v="2"/>
    <x v="2"/>
    <x v="0"/>
    <s v="Yes"/>
    <x v="2"/>
    <x v="0"/>
    <x v="0"/>
    <n v="44.45"/>
    <n v="120.1"/>
    <m/>
    <x v="20"/>
  </r>
  <r>
    <x v="1683"/>
    <d v="2021-05-06T00:00:00"/>
    <x v="0"/>
    <n v="63"/>
    <x v="0"/>
    <n v="0"/>
    <n v="3"/>
    <x v="1"/>
    <n v="4745"/>
    <n v="7"/>
    <n v="51"/>
    <x v="4"/>
    <x v="0"/>
    <s v="Yes"/>
    <x v="0"/>
    <x v="3"/>
    <x v="2"/>
    <n v="96.4"/>
    <n v="6696.05"/>
    <m/>
    <x v="20"/>
  </r>
  <r>
    <x v="1684"/>
    <d v="2024-11-10T00:00:00"/>
    <x v="1"/>
    <n v="38"/>
    <x v="1"/>
    <n v="0"/>
    <n v="3"/>
    <x v="1"/>
    <n v="3581"/>
    <n v="0"/>
    <n v="9"/>
    <x v="0"/>
    <x v="0"/>
    <s v="Yes"/>
    <x v="0"/>
    <x v="0"/>
    <x v="0"/>
    <n v="80.55"/>
    <n v="944.75"/>
    <m/>
    <x v="20"/>
  </r>
  <r>
    <x v="1685"/>
    <d v="2019-11-07T00:00:00"/>
    <x v="1"/>
    <n v="24"/>
    <x v="0"/>
    <n v="2"/>
    <n v="3"/>
    <x v="1"/>
    <n v="5188"/>
    <n v="5"/>
    <n v="69"/>
    <x v="0"/>
    <x v="0"/>
    <s v="No"/>
    <x v="1"/>
    <x v="3"/>
    <x v="2"/>
    <n v="20.350000000000001"/>
    <n v="3062.08"/>
    <m/>
    <x v="20"/>
  </r>
  <r>
    <x v="1686"/>
    <d v="2021-08-05T00:00:00"/>
    <x v="1"/>
    <n v="62"/>
    <x v="1"/>
    <n v="0"/>
    <n v="3"/>
    <x v="1"/>
    <n v="2469"/>
    <n v="0"/>
    <n v="48"/>
    <x v="0"/>
    <x v="2"/>
    <s v="Yes"/>
    <x v="3"/>
    <x v="0"/>
    <x v="0"/>
    <n v="44.8"/>
    <n v="2104.5500000000002"/>
    <m/>
    <x v="20"/>
  </r>
  <r>
    <x v="1687"/>
    <d v="2025-06-13T00:00:00"/>
    <x v="0"/>
    <n v="31"/>
    <x v="1"/>
    <n v="0"/>
    <n v="3"/>
    <x v="2"/>
    <n v="3527"/>
    <n v="0"/>
    <n v="2"/>
    <x v="0"/>
    <x v="0"/>
    <s v="Yes"/>
    <x v="0"/>
    <x v="0"/>
    <x v="0"/>
    <n v="69.8"/>
    <n v="179.03"/>
    <m/>
    <x v="20"/>
  </r>
  <r>
    <x v="1688"/>
    <d v="2022-09-04T00:00:00"/>
    <x v="1"/>
    <n v="30"/>
    <x v="0"/>
    <n v="2"/>
    <n v="3"/>
    <x v="1"/>
    <n v="3739"/>
    <n v="1"/>
    <n v="35"/>
    <x v="1"/>
    <x v="0"/>
    <s v="No"/>
    <x v="1"/>
    <x v="3"/>
    <x v="2"/>
    <n v="19.649999999999999"/>
    <n v="1348.95"/>
    <m/>
    <x v="20"/>
  </r>
  <r>
    <x v="1689"/>
    <d v="2020-05-02T00:00:00"/>
    <x v="0"/>
    <n v="46"/>
    <x v="0"/>
    <n v="0"/>
    <n v="3"/>
    <x v="1"/>
    <n v="6216"/>
    <n v="8"/>
    <n v="63"/>
    <x v="0"/>
    <x v="0"/>
    <s v="Yes"/>
    <x v="0"/>
    <x v="2"/>
    <x v="2"/>
    <n v="110.1"/>
    <n v="6906.04"/>
    <m/>
    <x v="20"/>
  </r>
  <r>
    <x v="1690"/>
    <d v="2021-02-17T00:00:00"/>
    <x v="0"/>
    <n v="51"/>
    <x v="1"/>
    <n v="0"/>
    <n v="3"/>
    <x v="1"/>
    <n v="6143"/>
    <n v="0"/>
    <n v="54"/>
    <x v="4"/>
    <x v="2"/>
    <s v="Yes"/>
    <x v="2"/>
    <x v="2"/>
    <x v="0"/>
    <n v="46.2"/>
    <n v="2431.9499999999998"/>
    <m/>
    <x v="20"/>
  </r>
  <r>
    <x v="1691"/>
    <d v="2024-10-05T00:00:00"/>
    <x v="1"/>
    <n v="23"/>
    <x v="0"/>
    <n v="0"/>
    <n v="3"/>
    <x v="1"/>
    <n v="3403"/>
    <n v="4"/>
    <n v="10"/>
    <x v="0"/>
    <x v="0"/>
    <s v="Yes"/>
    <x v="0"/>
    <x v="0"/>
    <x v="2"/>
    <n v="78.150000000000006"/>
    <n v="1145.45"/>
    <m/>
    <x v="20"/>
  </r>
  <r>
    <x v="1692"/>
    <d v="2023-07-24T00:00:00"/>
    <x v="0"/>
    <n v="61"/>
    <x v="0"/>
    <n v="4"/>
    <n v="3"/>
    <x v="1"/>
    <n v="5250"/>
    <n v="8"/>
    <n v="25"/>
    <x v="1"/>
    <x v="0"/>
    <s v="No"/>
    <x v="1"/>
    <x v="0"/>
    <x v="0"/>
    <n v="25.4"/>
    <n v="1035.8499999999999"/>
    <m/>
    <x v="20"/>
  </r>
  <r>
    <x v="1693"/>
    <d v="2021-06-16T00:00:00"/>
    <x v="1"/>
    <n v="50"/>
    <x v="0"/>
    <n v="3"/>
    <n v="3"/>
    <x v="1"/>
    <n v="5823"/>
    <n v="6"/>
    <n v="50"/>
    <x v="4"/>
    <x v="0"/>
    <s v="Yes"/>
    <x v="2"/>
    <x v="3"/>
    <x v="0"/>
    <n v="80.05"/>
    <n v="6501.2"/>
    <m/>
    <x v="20"/>
  </r>
  <r>
    <x v="1694"/>
    <d v="2021-04-19T00:00:00"/>
    <x v="1"/>
    <n v="33"/>
    <x v="1"/>
    <n v="0"/>
    <n v="3"/>
    <x v="1"/>
    <n v="6334"/>
    <n v="0"/>
    <n v="52"/>
    <x v="4"/>
    <x v="0"/>
    <s v="Yes"/>
    <x v="2"/>
    <x v="0"/>
    <x v="0"/>
    <n v="49.75"/>
    <n v="4559.91"/>
    <m/>
    <x v="20"/>
  </r>
  <r>
    <x v="1695"/>
    <d v="2025-04-21T00:00:00"/>
    <x v="1"/>
    <n v="31"/>
    <x v="1"/>
    <n v="3"/>
    <n v="3"/>
    <x v="1"/>
    <n v="2421"/>
    <n v="0"/>
    <n v="4"/>
    <x v="2"/>
    <x v="2"/>
    <s v="Yes"/>
    <x v="3"/>
    <x v="0"/>
    <x v="2"/>
    <n v="57.2"/>
    <n v="223.75"/>
    <m/>
    <x v="20"/>
  </r>
  <r>
    <x v="1696"/>
    <d v="2020-09-11T00:00:00"/>
    <x v="1"/>
    <n v="60"/>
    <x v="0"/>
    <n v="0"/>
    <n v="3"/>
    <x v="1"/>
    <n v="5238"/>
    <n v="4"/>
    <n v="59"/>
    <x v="4"/>
    <x v="0"/>
    <s v="Yes"/>
    <x v="0"/>
    <x v="0"/>
    <x v="0"/>
    <n v="94.75"/>
    <n v="6564.66"/>
    <m/>
    <x v="20"/>
  </r>
  <r>
    <x v="1697"/>
    <d v="2025-06-25T00:00:00"/>
    <x v="1"/>
    <n v="38"/>
    <x v="0"/>
    <n v="0"/>
    <n v="3"/>
    <x v="2"/>
    <n v="4158"/>
    <n v="9"/>
    <n v="2"/>
    <x v="0"/>
    <x v="0"/>
    <s v="No"/>
    <x v="1"/>
    <x v="0"/>
    <x v="0"/>
    <n v="20.100000000000001"/>
    <n v="108.87"/>
    <m/>
    <x v="20"/>
  </r>
  <r>
    <x v="1698"/>
    <d v="2024-06-21T00:00:00"/>
    <x v="1"/>
    <n v="29"/>
    <x v="0"/>
    <n v="2"/>
    <n v="3"/>
    <x v="1"/>
    <n v="5723"/>
    <n v="4"/>
    <n v="14"/>
    <x v="3"/>
    <x v="0"/>
    <s v="Yes"/>
    <x v="2"/>
    <x v="0"/>
    <x v="0"/>
    <n v="59.45"/>
    <n v="1377.81"/>
    <m/>
    <x v="20"/>
  </r>
  <r>
    <x v="1699"/>
    <d v="2019-09-07T00:00:00"/>
    <x v="0"/>
    <n v="20"/>
    <x v="1"/>
    <n v="3"/>
    <n v="3"/>
    <x v="1"/>
    <n v="4633"/>
    <n v="0"/>
    <n v="71"/>
    <x v="5"/>
    <x v="0"/>
    <s v="Yes"/>
    <x v="2"/>
    <x v="2"/>
    <x v="2"/>
    <n v="76.900000000000006"/>
    <n v="5860.66"/>
    <m/>
    <x v="20"/>
  </r>
  <r>
    <x v="1700"/>
    <d v="2020-03-12T00:00:00"/>
    <x v="1"/>
    <n v="23"/>
    <x v="0"/>
    <n v="2"/>
    <n v="3"/>
    <x v="1"/>
    <n v="5314"/>
    <n v="0"/>
    <n v="65"/>
    <x v="4"/>
    <x v="0"/>
    <s v="Yes"/>
    <x v="2"/>
    <x v="2"/>
    <x v="0"/>
    <n v="82.5"/>
    <n v="5563.85"/>
    <m/>
    <x v="20"/>
  </r>
  <r>
    <x v="1701"/>
    <d v="2025-04-20T00:00:00"/>
    <x v="1"/>
    <n v="35"/>
    <x v="0"/>
    <n v="0"/>
    <n v="3"/>
    <x v="1"/>
    <n v="2198"/>
    <n v="5"/>
    <n v="4"/>
    <x v="0"/>
    <x v="0"/>
    <s v="No"/>
    <x v="1"/>
    <x v="0"/>
    <x v="0"/>
    <n v="20.149999999999999"/>
    <n v="274.76"/>
    <m/>
    <x v="20"/>
  </r>
  <r>
    <x v="1702"/>
    <d v="2022-04-07T00:00:00"/>
    <x v="0"/>
    <n v="46"/>
    <x v="0"/>
    <n v="0"/>
    <n v="3"/>
    <x v="1"/>
    <n v="3387"/>
    <n v="5"/>
    <n v="40"/>
    <x v="4"/>
    <x v="0"/>
    <s v="Yes"/>
    <x v="0"/>
    <x v="3"/>
    <x v="0"/>
    <n v="80.8"/>
    <n v="3651.55"/>
    <m/>
    <x v="20"/>
  </r>
  <r>
    <x v="1703"/>
    <d v="2019-08-14T00:00:00"/>
    <x v="0"/>
    <n v="26"/>
    <x v="0"/>
    <n v="2"/>
    <n v="3"/>
    <x v="1"/>
    <n v="4495"/>
    <n v="1"/>
    <n v="72"/>
    <x v="5"/>
    <x v="0"/>
    <s v="Yes"/>
    <x v="0"/>
    <x v="2"/>
    <x v="2"/>
    <n v="103.95"/>
    <n v="10824.66"/>
    <m/>
    <x v="20"/>
  </r>
  <r>
    <x v="1704"/>
    <d v="2024-01-16T00:00:00"/>
    <x v="1"/>
    <n v="48"/>
    <x v="0"/>
    <n v="3"/>
    <n v="3"/>
    <x v="1"/>
    <n v="4246"/>
    <n v="1"/>
    <n v="19"/>
    <x v="3"/>
    <x v="0"/>
    <s v="No"/>
    <x v="1"/>
    <x v="2"/>
    <x v="2"/>
    <n v="20.149999999999999"/>
    <n v="989.88"/>
    <m/>
    <x v="20"/>
  </r>
  <r>
    <x v="1705"/>
    <d v="2022-06-10T00:00:00"/>
    <x v="0"/>
    <n v="38"/>
    <x v="1"/>
    <n v="0"/>
    <n v="3"/>
    <x v="1"/>
    <n v="2907"/>
    <n v="0"/>
    <n v="38"/>
    <x v="0"/>
    <x v="0"/>
    <s v="No"/>
    <x v="1"/>
    <x v="3"/>
    <x v="2"/>
    <n v="20.100000000000001"/>
    <n v="1574.84"/>
    <m/>
    <x v="20"/>
  </r>
  <r>
    <x v="1706"/>
    <d v="2024-10-24T00:00:00"/>
    <x v="0"/>
    <n v="34"/>
    <x v="0"/>
    <n v="0"/>
    <n v="3"/>
    <x v="1"/>
    <n v="3519"/>
    <n v="9"/>
    <n v="10"/>
    <x v="3"/>
    <x v="0"/>
    <s v="Yes"/>
    <x v="2"/>
    <x v="0"/>
    <x v="2"/>
    <n v="54.95"/>
    <n v="787.35"/>
    <m/>
    <x v="20"/>
  </r>
  <r>
    <x v="1707"/>
    <d v="2023-04-15T00:00:00"/>
    <x v="0"/>
    <n v="64"/>
    <x v="0"/>
    <n v="2"/>
    <n v="3"/>
    <x v="1"/>
    <n v="4022"/>
    <n v="6"/>
    <n v="28"/>
    <x v="0"/>
    <x v="0"/>
    <s v="Yes"/>
    <x v="0"/>
    <x v="0"/>
    <x v="0"/>
    <n v="85.45"/>
    <n v="2378.94"/>
    <m/>
    <x v="20"/>
  </r>
  <r>
    <x v="1708"/>
    <d v="2020-10-14T00:00:00"/>
    <x v="0"/>
    <n v="54"/>
    <x v="1"/>
    <n v="0"/>
    <n v="3"/>
    <x v="1"/>
    <n v="6409"/>
    <n v="0"/>
    <n v="58"/>
    <x v="4"/>
    <x v="0"/>
    <s v="Yes"/>
    <x v="0"/>
    <x v="3"/>
    <x v="0"/>
    <n v="99.15"/>
    <n v="7615.81"/>
    <m/>
    <x v="20"/>
  </r>
  <r>
    <x v="1709"/>
    <d v="2020-02-07T00:00:00"/>
    <x v="1"/>
    <n v="74"/>
    <x v="0"/>
    <n v="0"/>
    <n v="3"/>
    <x v="1"/>
    <n v="5722"/>
    <n v="7"/>
    <n v="66"/>
    <x v="5"/>
    <x v="0"/>
    <s v="Yes"/>
    <x v="0"/>
    <x v="3"/>
    <x v="2"/>
    <n v="104.6"/>
    <n v="8503.11"/>
    <m/>
    <x v="20"/>
  </r>
  <r>
    <x v="1710"/>
    <d v="2024-12-11T00:00:00"/>
    <x v="0"/>
    <n v="76"/>
    <x v="0"/>
    <n v="0"/>
    <n v="3"/>
    <x v="1"/>
    <n v="2136"/>
    <n v="9"/>
    <n v="8"/>
    <x v="2"/>
    <x v="0"/>
    <s v="Yes"/>
    <x v="2"/>
    <x v="3"/>
    <x v="0"/>
    <n v="60.9"/>
    <n v="714.57"/>
    <m/>
    <x v="20"/>
  </r>
  <r>
    <x v="1711"/>
    <d v="2024-08-22T00:00:00"/>
    <x v="0"/>
    <n v="79"/>
    <x v="1"/>
    <n v="0"/>
    <n v="3"/>
    <x v="1"/>
    <n v="3606"/>
    <n v="0"/>
    <n v="12"/>
    <x v="0"/>
    <x v="2"/>
    <s v="Yes"/>
    <x v="2"/>
    <x v="2"/>
    <x v="2"/>
    <n v="29.35"/>
    <n v="342.22"/>
    <m/>
    <x v="20"/>
  </r>
  <r>
    <x v="1712"/>
    <d v="2022-12-14T00:00:00"/>
    <x v="1"/>
    <n v="68"/>
    <x v="0"/>
    <n v="0"/>
    <n v="3"/>
    <x v="1"/>
    <n v="5242"/>
    <n v="2"/>
    <n v="32"/>
    <x v="1"/>
    <x v="0"/>
    <s v="Yes"/>
    <x v="0"/>
    <x v="2"/>
    <x v="3"/>
    <n v="79.3"/>
    <n v="2639.44"/>
    <m/>
    <x v="20"/>
  </r>
  <r>
    <x v="1713"/>
    <d v="2025-07-03T00:00:00"/>
    <x v="1"/>
    <n v="36"/>
    <x v="0"/>
    <n v="0"/>
    <n v="3"/>
    <x v="2"/>
    <n v="3964"/>
    <n v="0"/>
    <n v="1"/>
    <x v="2"/>
    <x v="2"/>
    <s v="Yes"/>
    <x v="2"/>
    <x v="0"/>
    <x v="0"/>
    <n v="29.85"/>
    <n v="29.85"/>
    <m/>
    <x v="20"/>
  </r>
  <r>
    <x v="1714"/>
    <d v="2019-08-03T00:00:00"/>
    <x v="1"/>
    <n v="56"/>
    <x v="0"/>
    <n v="0"/>
    <n v="3"/>
    <x v="1"/>
    <n v="5092"/>
    <n v="5"/>
    <n v="72"/>
    <x v="5"/>
    <x v="2"/>
    <s v="Yes"/>
    <x v="2"/>
    <x v="2"/>
    <x v="2"/>
    <n v="65.2"/>
    <n v="4784.45"/>
    <m/>
    <x v="20"/>
  </r>
  <r>
    <x v="1715"/>
    <d v="2025-06-06T00:00:00"/>
    <x v="0"/>
    <n v="21"/>
    <x v="1"/>
    <n v="0"/>
    <n v="3"/>
    <x v="2"/>
    <n v="4799"/>
    <n v="0"/>
    <n v="2"/>
    <x v="0"/>
    <x v="0"/>
    <s v="Yes"/>
    <x v="2"/>
    <x v="0"/>
    <x v="0"/>
    <n v="70.3"/>
    <n v="179.44"/>
    <m/>
    <x v="20"/>
  </r>
  <r>
    <x v="1716"/>
    <d v="2022-07-02T00:00:00"/>
    <x v="1"/>
    <n v="28"/>
    <x v="1"/>
    <n v="0"/>
    <n v="3"/>
    <x v="1"/>
    <n v="3408"/>
    <n v="0"/>
    <n v="37"/>
    <x v="0"/>
    <x v="0"/>
    <s v="No"/>
    <x v="1"/>
    <x v="2"/>
    <x v="2"/>
    <n v="19.850000000000001"/>
    <n v="1764.38"/>
    <m/>
    <x v="20"/>
  </r>
  <r>
    <x v="1717"/>
    <d v="2024-07-07T00:00:00"/>
    <x v="1"/>
    <n v="30"/>
    <x v="1"/>
    <n v="0"/>
    <n v="3"/>
    <x v="1"/>
    <n v="5407"/>
    <n v="0"/>
    <n v="13"/>
    <x v="0"/>
    <x v="0"/>
    <s v="Yes"/>
    <x v="2"/>
    <x v="2"/>
    <x v="2"/>
    <n v="88.95"/>
    <n v="1643.14"/>
    <m/>
    <x v="20"/>
  </r>
  <r>
    <x v="1718"/>
    <d v="2020-04-04T00:00:00"/>
    <x v="0"/>
    <n v="42"/>
    <x v="1"/>
    <n v="0"/>
    <n v="3"/>
    <x v="1"/>
    <n v="6036"/>
    <n v="0"/>
    <n v="64"/>
    <x v="0"/>
    <x v="0"/>
    <s v="No"/>
    <x v="1"/>
    <x v="2"/>
    <x v="2"/>
    <n v="19.55"/>
    <n v="3733.59"/>
    <m/>
    <x v="20"/>
  </r>
  <r>
    <x v="1719"/>
    <d v="2025-03-03T00:00:00"/>
    <x v="1"/>
    <n v="50"/>
    <x v="1"/>
    <n v="0"/>
    <n v="3"/>
    <x v="1"/>
    <n v="3469"/>
    <n v="0"/>
    <n v="5"/>
    <x v="0"/>
    <x v="0"/>
    <s v="Yes"/>
    <x v="0"/>
    <x v="0"/>
    <x v="0"/>
    <n v="75.599999999999994"/>
    <n v="509"/>
    <m/>
    <x v="20"/>
  </r>
  <r>
    <x v="1720"/>
    <d v="2022-09-01T00:00:00"/>
    <x v="0"/>
    <n v="27"/>
    <x v="1"/>
    <n v="0"/>
    <n v="3"/>
    <x v="1"/>
    <n v="3715"/>
    <n v="0"/>
    <n v="35"/>
    <x v="0"/>
    <x v="0"/>
    <s v="Yes"/>
    <x v="0"/>
    <x v="0"/>
    <x v="0"/>
    <n v="95.5"/>
    <n v="5014.8999999999996"/>
    <m/>
    <x v="20"/>
  </r>
  <r>
    <x v="1721"/>
    <d v="2025-07-20T00:00:00"/>
    <x v="0"/>
    <n v="46"/>
    <x v="1"/>
    <n v="3"/>
    <n v="3"/>
    <x v="2"/>
    <n v="4221"/>
    <n v="0"/>
    <n v="1"/>
    <x v="0"/>
    <x v="0"/>
    <s v="No"/>
    <x v="1"/>
    <x v="0"/>
    <x v="2"/>
    <n v="20.05"/>
    <n v="27.71"/>
    <m/>
    <x v="20"/>
  </r>
  <r>
    <x v="1722"/>
    <d v="2025-03-01T00:00:00"/>
    <x v="1"/>
    <n v="22"/>
    <x v="0"/>
    <n v="1"/>
    <n v="3"/>
    <x v="1"/>
    <n v="5973"/>
    <n v="1"/>
    <n v="5"/>
    <x v="0"/>
    <x v="2"/>
    <s v="Yes"/>
    <x v="2"/>
    <x v="0"/>
    <x v="0"/>
    <n v="30.5"/>
    <n v="167.2"/>
    <m/>
    <x v="20"/>
  </r>
  <r>
    <x v="1723"/>
    <d v="2019-10-19T00:00:00"/>
    <x v="0"/>
    <n v="56"/>
    <x v="0"/>
    <n v="0"/>
    <n v="3"/>
    <x v="1"/>
    <n v="5085"/>
    <n v="8"/>
    <n v="70"/>
    <x v="5"/>
    <x v="0"/>
    <s v="Yes"/>
    <x v="3"/>
    <x v="2"/>
    <x v="0"/>
    <n v="79.25"/>
    <n v="7689.75"/>
    <m/>
    <x v="20"/>
  </r>
  <r>
    <x v="1724"/>
    <d v="2021-09-09T00:00:00"/>
    <x v="0"/>
    <n v="50"/>
    <x v="1"/>
    <n v="0"/>
    <n v="3"/>
    <x v="1"/>
    <n v="2508"/>
    <n v="0"/>
    <n v="47"/>
    <x v="0"/>
    <x v="0"/>
    <s v="Yes"/>
    <x v="0"/>
    <x v="0"/>
    <x v="2"/>
    <n v="100.75"/>
    <n v="6912.51"/>
    <m/>
    <x v="20"/>
  </r>
  <r>
    <x v="1725"/>
    <d v="2021-06-22T00:00:00"/>
    <x v="1"/>
    <n v="40"/>
    <x v="1"/>
    <n v="3"/>
    <n v="3"/>
    <x v="1"/>
    <n v="4263"/>
    <n v="0"/>
    <n v="50"/>
    <x v="0"/>
    <x v="0"/>
    <s v="No"/>
    <x v="1"/>
    <x v="2"/>
    <x v="2"/>
    <n v="20.149999999999999"/>
    <n v="1918.35"/>
    <m/>
    <x v="20"/>
  </r>
  <r>
    <x v="1726"/>
    <d v="2022-04-07T00:00:00"/>
    <x v="1"/>
    <n v="42"/>
    <x v="1"/>
    <n v="0"/>
    <n v="3"/>
    <x v="1"/>
    <n v="3091"/>
    <n v="0"/>
    <n v="40"/>
    <x v="0"/>
    <x v="0"/>
    <s v="No"/>
    <x v="1"/>
    <x v="2"/>
    <x v="0"/>
    <n v="20.6"/>
    <n v="1742.9"/>
    <m/>
    <x v="20"/>
  </r>
  <r>
    <x v="1727"/>
    <d v="2021-02-15T00:00:00"/>
    <x v="1"/>
    <n v="27"/>
    <x v="0"/>
    <n v="0"/>
    <n v="3"/>
    <x v="1"/>
    <n v="5907"/>
    <n v="5"/>
    <n v="54"/>
    <x v="0"/>
    <x v="0"/>
    <s v="Yes"/>
    <x v="3"/>
    <x v="2"/>
    <x v="2"/>
    <n v="91.3"/>
    <n v="6566.64"/>
    <m/>
    <x v="20"/>
  </r>
  <r>
    <x v="1728"/>
    <d v="2022-06-18T00:00:00"/>
    <x v="1"/>
    <n v="22"/>
    <x v="1"/>
    <n v="0"/>
    <n v="3"/>
    <x v="1"/>
    <n v="4539"/>
    <n v="0"/>
    <n v="38"/>
    <x v="0"/>
    <x v="0"/>
    <s v="No"/>
    <x v="1"/>
    <x v="3"/>
    <x v="2"/>
    <n v="20.05"/>
    <n v="2222.52"/>
    <m/>
    <x v="20"/>
  </r>
  <r>
    <x v="1729"/>
    <d v="2022-09-02T00:00:00"/>
    <x v="0"/>
    <n v="48"/>
    <x v="1"/>
    <n v="0"/>
    <n v="3"/>
    <x v="1"/>
    <n v="2187"/>
    <n v="0"/>
    <n v="35"/>
    <x v="0"/>
    <x v="0"/>
    <s v="Yes"/>
    <x v="2"/>
    <x v="0"/>
    <x v="0"/>
    <n v="59.6"/>
    <n v="2816.25"/>
    <m/>
    <x v="20"/>
  </r>
  <r>
    <x v="1730"/>
    <d v="2020-02-26T00:00:00"/>
    <x v="1"/>
    <n v="64"/>
    <x v="1"/>
    <n v="0"/>
    <n v="3"/>
    <x v="1"/>
    <n v="6435"/>
    <n v="0"/>
    <n v="66"/>
    <x v="5"/>
    <x v="2"/>
    <s v="Yes"/>
    <x v="2"/>
    <x v="2"/>
    <x v="3"/>
    <n v="47.4"/>
    <n v="3177.25"/>
    <m/>
    <x v="20"/>
  </r>
  <r>
    <x v="1731"/>
    <d v="2025-07-13T00:00:00"/>
    <x v="0"/>
    <n v="37"/>
    <x v="1"/>
    <n v="0"/>
    <n v="3"/>
    <x v="2"/>
    <n v="5925"/>
    <n v="0"/>
    <n v="1"/>
    <x v="2"/>
    <x v="0"/>
    <s v="No"/>
    <x v="1"/>
    <x v="2"/>
    <x v="2"/>
    <n v="20.45"/>
    <n v="64.27"/>
    <m/>
    <x v="20"/>
  </r>
  <r>
    <x v="1732"/>
    <d v="2024-08-03T00:00:00"/>
    <x v="1"/>
    <n v="26"/>
    <x v="1"/>
    <n v="0"/>
    <n v="3"/>
    <x v="1"/>
    <n v="4177"/>
    <n v="0"/>
    <n v="12"/>
    <x v="0"/>
    <x v="0"/>
    <s v="No"/>
    <x v="1"/>
    <x v="0"/>
    <x v="3"/>
    <n v="20.3"/>
    <n v="634.54"/>
    <m/>
    <x v="20"/>
  </r>
  <r>
    <x v="1733"/>
    <d v="2024-07-03T00:00:00"/>
    <x v="0"/>
    <n v="54"/>
    <x v="0"/>
    <n v="2"/>
    <n v="3"/>
    <x v="1"/>
    <n v="5651"/>
    <n v="7"/>
    <n v="13"/>
    <x v="0"/>
    <x v="0"/>
    <s v="No"/>
    <x v="1"/>
    <x v="3"/>
    <x v="2"/>
    <n v="20"/>
    <n v="273.93"/>
    <m/>
    <x v="20"/>
  </r>
  <r>
    <x v="1734"/>
    <d v="2022-03-03T00:00:00"/>
    <x v="1"/>
    <n v="33"/>
    <x v="1"/>
    <n v="2"/>
    <n v="3"/>
    <x v="1"/>
    <n v="5984"/>
    <n v="0"/>
    <n v="41"/>
    <x v="0"/>
    <x v="0"/>
    <s v="Yes"/>
    <x v="0"/>
    <x v="0"/>
    <x v="0"/>
    <n v="88.5"/>
    <n v="4412.57"/>
    <m/>
    <x v="20"/>
  </r>
  <r>
    <x v="1735"/>
    <d v="2020-09-22T00:00:00"/>
    <x v="0"/>
    <n v="46"/>
    <x v="1"/>
    <n v="0"/>
    <n v="3"/>
    <x v="1"/>
    <n v="6250"/>
    <n v="0"/>
    <n v="59"/>
    <x v="0"/>
    <x v="0"/>
    <s v="Yes"/>
    <x v="2"/>
    <x v="3"/>
    <x v="0"/>
    <n v="61.35"/>
    <n v="4217.8"/>
    <m/>
    <x v="20"/>
  </r>
  <r>
    <x v="1736"/>
    <d v="2019-10-10T00:00:00"/>
    <x v="0"/>
    <n v="41"/>
    <x v="0"/>
    <n v="0"/>
    <n v="3"/>
    <x v="1"/>
    <n v="5514"/>
    <n v="7"/>
    <n v="70"/>
    <x v="5"/>
    <x v="0"/>
    <s v="Yes"/>
    <x v="2"/>
    <x v="2"/>
    <x v="2"/>
    <n v="67.95"/>
    <n v="6409.25"/>
    <m/>
    <x v="20"/>
  </r>
  <r>
    <x v="1737"/>
    <d v="2024-01-13T00:00:00"/>
    <x v="1"/>
    <n v="54"/>
    <x v="1"/>
    <n v="0"/>
    <n v="3"/>
    <x v="1"/>
    <n v="3367"/>
    <n v="0"/>
    <n v="19"/>
    <x v="3"/>
    <x v="0"/>
    <s v="Yes"/>
    <x v="2"/>
    <x v="0"/>
    <x v="2"/>
    <n v="56.1"/>
    <n v="1734.62"/>
    <m/>
    <x v="20"/>
  </r>
  <r>
    <x v="1738"/>
    <d v="2024-11-16T00:00:00"/>
    <x v="0"/>
    <n v="22"/>
    <x v="0"/>
    <n v="3"/>
    <n v="3"/>
    <x v="1"/>
    <n v="2993"/>
    <n v="9"/>
    <n v="9"/>
    <x v="2"/>
    <x v="0"/>
    <s v="Yes"/>
    <x v="0"/>
    <x v="3"/>
    <x v="0"/>
    <n v="90.35"/>
    <n v="1042.04"/>
    <m/>
    <x v="20"/>
  </r>
  <r>
    <x v="1739"/>
    <d v="2019-08-25T00:00:00"/>
    <x v="1"/>
    <n v="21"/>
    <x v="0"/>
    <n v="0"/>
    <n v="3"/>
    <x v="1"/>
    <n v="6114"/>
    <n v="6"/>
    <n v="72"/>
    <x v="0"/>
    <x v="0"/>
    <s v="Yes"/>
    <x v="2"/>
    <x v="2"/>
    <x v="0"/>
    <n v="86.4"/>
    <n v="7164.15"/>
    <m/>
    <x v="20"/>
  </r>
  <r>
    <x v="1740"/>
    <d v="2024-07-13T00:00:00"/>
    <x v="0"/>
    <n v="58"/>
    <x v="0"/>
    <n v="3"/>
    <n v="3"/>
    <x v="1"/>
    <n v="2898"/>
    <n v="0"/>
    <n v="13"/>
    <x v="0"/>
    <x v="2"/>
    <s v="Yes"/>
    <x v="2"/>
    <x v="2"/>
    <x v="2"/>
    <n v="40.549999999999997"/>
    <n v="590.35"/>
    <m/>
    <x v="20"/>
  </r>
  <r>
    <x v="1741"/>
    <d v="2021-03-12T00:00:00"/>
    <x v="0"/>
    <n v="25"/>
    <x v="0"/>
    <n v="2"/>
    <n v="3"/>
    <x v="1"/>
    <n v="4700"/>
    <n v="5"/>
    <n v="53"/>
    <x v="0"/>
    <x v="0"/>
    <s v="Yes"/>
    <x v="0"/>
    <x v="0"/>
    <x v="0"/>
    <n v="92.55"/>
    <n v="6068.94"/>
    <m/>
    <x v="20"/>
  </r>
  <r>
    <x v="1742"/>
    <d v="2025-03-18T00:00:00"/>
    <x v="0"/>
    <n v="32"/>
    <x v="1"/>
    <n v="0"/>
    <n v="3"/>
    <x v="1"/>
    <n v="3056"/>
    <n v="0"/>
    <n v="5"/>
    <x v="0"/>
    <x v="0"/>
    <s v="No"/>
    <x v="1"/>
    <x v="0"/>
    <x v="2"/>
    <n v="19.25"/>
    <n v="191.1"/>
    <m/>
    <x v="20"/>
  </r>
  <r>
    <x v="1743"/>
    <d v="2024-01-11T00:00:00"/>
    <x v="1"/>
    <n v="43"/>
    <x v="0"/>
    <n v="1"/>
    <n v="3"/>
    <x v="1"/>
    <n v="5735"/>
    <n v="3"/>
    <n v="19"/>
    <x v="0"/>
    <x v="0"/>
    <s v="Yes"/>
    <x v="2"/>
    <x v="0"/>
    <x v="0"/>
    <n v="49.6"/>
    <n v="1103.8800000000001"/>
    <m/>
    <x v="20"/>
  </r>
  <r>
    <x v="1744"/>
    <d v="2025-07-08T00:00:00"/>
    <x v="1"/>
    <n v="63"/>
    <x v="1"/>
    <n v="0"/>
    <n v="3"/>
    <x v="2"/>
    <n v="5838"/>
    <n v="0"/>
    <n v="1"/>
    <x v="0"/>
    <x v="0"/>
    <s v="Yes"/>
    <x v="3"/>
    <x v="0"/>
    <x v="0"/>
    <n v="48.45"/>
    <n v="64.87"/>
    <m/>
    <x v="20"/>
  </r>
  <r>
    <x v="1745"/>
    <d v="2022-01-18T00:00:00"/>
    <x v="0"/>
    <n v="19"/>
    <x v="1"/>
    <n v="0"/>
    <n v="3"/>
    <x v="1"/>
    <n v="2496"/>
    <n v="0"/>
    <n v="43"/>
    <x v="4"/>
    <x v="0"/>
    <s v="Yes"/>
    <x v="0"/>
    <x v="3"/>
    <x v="2"/>
    <n v="90.65"/>
    <n v="5463.84"/>
    <m/>
    <x v="20"/>
  </r>
  <r>
    <x v="1746"/>
    <d v="2025-03-23T00:00:00"/>
    <x v="0"/>
    <n v="33"/>
    <x v="0"/>
    <n v="0"/>
    <n v="3"/>
    <x v="1"/>
    <n v="2576"/>
    <n v="8"/>
    <n v="5"/>
    <x v="2"/>
    <x v="0"/>
    <s v="Yes"/>
    <x v="0"/>
    <x v="0"/>
    <x v="0"/>
    <n v="89.15"/>
    <n v="491.95"/>
    <m/>
    <x v="20"/>
  </r>
  <r>
    <x v="1747"/>
    <d v="2022-03-15T00:00:00"/>
    <x v="1"/>
    <n v="20"/>
    <x v="0"/>
    <n v="2"/>
    <n v="3"/>
    <x v="1"/>
    <n v="5468"/>
    <n v="1"/>
    <n v="41"/>
    <x v="0"/>
    <x v="0"/>
    <s v="Yes"/>
    <x v="2"/>
    <x v="2"/>
    <x v="0"/>
    <n v="78.45"/>
    <n v="4450.34"/>
    <m/>
    <x v="20"/>
  </r>
  <r>
    <x v="1748"/>
    <d v="2019-11-17T00:00:00"/>
    <x v="1"/>
    <n v="19"/>
    <x v="0"/>
    <n v="3"/>
    <n v="3"/>
    <x v="1"/>
    <n v="4686"/>
    <n v="1"/>
    <n v="69"/>
    <x v="5"/>
    <x v="0"/>
    <s v="Yes"/>
    <x v="0"/>
    <x v="3"/>
    <x v="2"/>
    <n v="105.1"/>
    <n v="8933.18"/>
    <m/>
    <x v="20"/>
  </r>
  <r>
    <x v="1749"/>
    <d v="2021-06-03T00:00:00"/>
    <x v="0"/>
    <n v="44"/>
    <x v="0"/>
    <n v="3"/>
    <n v="3"/>
    <x v="1"/>
    <n v="6018"/>
    <n v="10"/>
    <n v="50"/>
    <x v="0"/>
    <x v="2"/>
    <s v="Yes"/>
    <x v="2"/>
    <x v="0"/>
    <x v="2"/>
    <n v="39.450000000000003"/>
    <n v="2021.35"/>
    <m/>
    <x v="20"/>
  </r>
  <r>
    <x v="1750"/>
    <d v="2025-06-14T00:00:00"/>
    <x v="1"/>
    <n v="34"/>
    <x v="1"/>
    <n v="0"/>
    <n v="3"/>
    <x v="2"/>
    <n v="5441"/>
    <n v="0"/>
    <n v="2"/>
    <x v="2"/>
    <x v="0"/>
    <s v="Yes"/>
    <x v="3"/>
    <x v="0"/>
    <x v="2"/>
    <n v="45.25"/>
    <n v="153.19999999999999"/>
    <m/>
    <x v="20"/>
  </r>
  <r>
    <x v="1751"/>
    <d v="2023-06-03T00:00:00"/>
    <x v="1"/>
    <n v="24"/>
    <x v="1"/>
    <n v="2"/>
    <n v="3"/>
    <x v="1"/>
    <n v="3746"/>
    <n v="0"/>
    <n v="26"/>
    <x v="0"/>
    <x v="2"/>
    <s v="Yes"/>
    <x v="2"/>
    <x v="0"/>
    <x v="2"/>
    <n v="29.8"/>
    <n v="776.22"/>
    <m/>
    <x v="20"/>
  </r>
  <r>
    <x v="1752"/>
    <d v="2019-09-11T00:00:00"/>
    <x v="1"/>
    <n v="21"/>
    <x v="0"/>
    <n v="3"/>
    <n v="3"/>
    <x v="1"/>
    <n v="5097"/>
    <n v="10"/>
    <n v="71"/>
    <x v="5"/>
    <x v="0"/>
    <s v="Yes"/>
    <x v="3"/>
    <x v="2"/>
    <x v="2"/>
    <n v="77.55"/>
    <n v="9036.31"/>
    <m/>
    <x v="20"/>
  </r>
  <r>
    <x v="1753"/>
    <d v="2024-09-14T00:00:00"/>
    <x v="0"/>
    <n v="75"/>
    <x v="1"/>
    <n v="0"/>
    <n v="3"/>
    <x v="1"/>
    <n v="3175"/>
    <n v="0"/>
    <n v="11"/>
    <x v="0"/>
    <x v="0"/>
    <s v="Yes"/>
    <x v="0"/>
    <x v="2"/>
    <x v="0"/>
    <n v="111.4"/>
    <n v="1251.98"/>
    <m/>
    <x v="20"/>
  </r>
  <r>
    <x v="1754"/>
    <d v="2019-09-20T00:00:00"/>
    <x v="0"/>
    <n v="67"/>
    <x v="1"/>
    <n v="0"/>
    <n v="3"/>
    <x v="1"/>
    <n v="6423"/>
    <n v="0"/>
    <n v="71"/>
    <x v="0"/>
    <x v="0"/>
    <s v="Yes"/>
    <x v="0"/>
    <x v="2"/>
    <x v="0"/>
    <n v="106.8"/>
    <n v="10094"/>
    <m/>
    <x v="20"/>
  </r>
  <r>
    <x v="1755"/>
    <d v="2019-11-03T00:00:00"/>
    <x v="0"/>
    <n v="79"/>
    <x v="0"/>
    <n v="0"/>
    <n v="3"/>
    <x v="1"/>
    <n v="4162"/>
    <n v="10"/>
    <n v="69"/>
    <x v="5"/>
    <x v="2"/>
    <s v="Yes"/>
    <x v="2"/>
    <x v="2"/>
    <x v="2"/>
    <n v="56.55"/>
    <n v="3992.65"/>
    <m/>
    <x v="20"/>
  </r>
  <r>
    <x v="1756"/>
    <d v="2024-09-08T00:00:00"/>
    <x v="1"/>
    <n v="23"/>
    <x v="0"/>
    <n v="1"/>
    <n v="3"/>
    <x v="1"/>
    <n v="3443"/>
    <n v="1"/>
    <n v="11"/>
    <x v="0"/>
    <x v="2"/>
    <s v="Yes"/>
    <x v="3"/>
    <x v="0"/>
    <x v="0"/>
    <n v="50.55"/>
    <n v="565.35"/>
    <m/>
    <x v="20"/>
  </r>
  <r>
    <x v="1757"/>
    <d v="2021-04-05T00:00:00"/>
    <x v="1"/>
    <n v="35"/>
    <x v="1"/>
    <n v="0"/>
    <n v="3"/>
    <x v="1"/>
    <n v="6078"/>
    <n v="0"/>
    <n v="52"/>
    <x v="0"/>
    <x v="0"/>
    <s v="Yes"/>
    <x v="2"/>
    <x v="3"/>
    <x v="2"/>
    <n v="57.95"/>
    <n v="4801.93"/>
    <m/>
    <x v="20"/>
  </r>
  <r>
    <x v="1758"/>
    <d v="2023-05-18T00:00:00"/>
    <x v="0"/>
    <n v="33"/>
    <x v="0"/>
    <n v="1"/>
    <n v="3"/>
    <x v="1"/>
    <n v="3796"/>
    <n v="1"/>
    <n v="27"/>
    <x v="1"/>
    <x v="0"/>
    <s v="Yes"/>
    <x v="0"/>
    <x v="0"/>
    <x v="2"/>
    <n v="85.2"/>
    <n v="3482.19"/>
    <m/>
    <x v="20"/>
  </r>
  <r>
    <x v="1759"/>
    <d v="2020-09-21T00:00:00"/>
    <x v="0"/>
    <n v="33"/>
    <x v="0"/>
    <n v="0"/>
    <n v="3"/>
    <x v="1"/>
    <n v="4149"/>
    <n v="3"/>
    <n v="59"/>
    <x v="4"/>
    <x v="0"/>
    <s v="No"/>
    <x v="1"/>
    <x v="2"/>
    <x v="2"/>
    <n v="19.3"/>
    <n v="2701.33"/>
    <m/>
    <x v="20"/>
  </r>
  <r>
    <x v="1760"/>
    <d v="2019-09-09T00:00:00"/>
    <x v="0"/>
    <n v="49"/>
    <x v="1"/>
    <n v="0"/>
    <n v="3"/>
    <x v="1"/>
    <n v="5308"/>
    <n v="0"/>
    <n v="71"/>
    <x v="0"/>
    <x v="0"/>
    <s v="No"/>
    <x v="1"/>
    <x v="2"/>
    <x v="2"/>
    <n v="19.899999999999999"/>
    <n v="2890.54"/>
    <m/>
    <x v="20"/>
  </r>
  <r>
    <x v="1761"/>
    <d v="2025-07-18T00:00:00"/>
    <x v="0"/>
    <n v="61"/>
    <x v="1"/>
    <n v="0"/>
    <n v="3"/>
    <x v="2"/>
    <n v="4120"/>
    <n v="0"/>
    <n v="1"/>
    <x v="0"/>
    <x v="0"/>
    <s v="Yes"/>
    <x v="0"/>
    <x v="0"/>
    <x v="0"/>
    <n v="75.099999999999994"/>
    <n v="79.63"/>
    <m/>
    <x v="20"/>
  </r>
  <r>
    <x v="1762"/>
    <d v="2024-05-20T00:00:00"/>
    <x v="0"/>
    <n v="23"/>
    <x v="0"/>
    <n v="1"/>
    <n v="3"/>
    <x v="1"/>
    <n v="3707"/>
    <n v="8"/>
    <n v="15"/>
    <x v="0"/>
    <x v="0"/>
    <s v="Yes"/>
    <x v="0"/>
    <x v="3"/>
    <x v="0"/>
    <n v="101.9"/>
    <n v="1819.05"/>
    <m/>
    <x v="20"/>
  </r>
  <r>
    <x v="1763"/>
    <d v="2023-06-21T00:00:00"/>
    <x v="1"/>
    <n v="37"/>
    <x v="1"/>
    <n v="0"/>
    <n v="3"/>
    <x v="1"/>
    <n v="4501"/>
    <n v="0"/>
    <n v="26"/>
    <x v="1"/>
    <x v="0"/>
    <s v="Yes"/>
    <x v="0"/>
    <x v="0"/>
    <x v="0"/>
    <n v="80.7"/>
    <n v="2729.64"/>
    <m/>
    <x v="20"/>
  </r>
  <r>
    <x v="1764"/>
    <d v="2023-12-16T00:00:00"/>
    <x v="1"/>
    <n v="23"/>
    <x v="1"/>
    <n v="0"/>
    <n v="3"/>
    <x v="1"/>
    <n v="5409"/>
    <n v="0"/>
    <n v="20"/>
    <x v="3"/>
    <x v="0"/>
    <s v="No"/>
    <x v="1"/>
    <x v="0"/>
    <x v="0"/>
    <n v="19.5"/>
    <n v="632.4"/>
    <m/>
    <x v="20"/>
  </r>
  <r>
    <x v="1765"/>
    <d v="2024-02-05T00:00:00"/>
    <x v="0"/>
    <n v="26"/>
    <x v="0"/>
    <n v="2"/>
    <n v="3"/>
    <x v="1"/>
    <n v="4134"/>
    <n v="9"/>
    <n v="18"/>
    <x v="3"/>
    <x v="2"/>
    <s v="Yes"/>
    <x v="2"/>
    <x v="0"/>
    <x v="2"/>
    <n v="25.55"/>
    <n v="467.85"/>
    <m/>
    <x v="20"/>
  </r>
  <r>
    <x v="1766"/>
    <d v="2021-03-09T00:00:00"/>
    <x v="1"/>
    <n v="34"/>
    <x v="1"/>
    <n v="0"/>
    <n v="3"/>
    <x v="1"/>
    <n v="5183"/>
    <n v="0"/>
    <n v="53"/>
    <x v="0"/>
    <x v="2"/>
    <s v="Yes"/>
    <x v="2"/>
    <x v="3"/>
    <x v="0"/>
    <n v="53.6"/>
    <n v="2879.2"/>
    <m/>
    <x v="20"/>
  </r>
  <r>
    <x v="1767"/>
    <d v="2020-04-03T00:00:00"/>
    <x v="0"/>
    <n v="20"/>
    <x v="0"/>
    <n v="0"/>
    <n v="3"/>
    <x v="1"/>
    <n v="4515"/>
    <n v="5"/>
    <n v="64"/>
    <x v="4"/>
    <x v="0"/>
    <s v="Yes"/>
    <x v="2"/>
    <x v="3"/>
    <x v="2"/>
    <n v="73.05"/>
    <n v="6393.61"/>
    <m/>
    <x v="20"/>
  </r>
  <r>
    <x v="1768"/>
    <d v="2023-09-07T00:00:00"/>
    <x v="1"/>
    <n v="37"/>
    <x v="1"/>
    <n v="0"/>
    <n v="3"/>
    <x v="1"/>
    <n v="3483"/>
    <n v="0"/>
    <n v="23"/>
    <x v="3"/>
    <x v="0"/>
    <s v="Yes"/>
    <x v="2"/>
    <x v="3"/>
    <x v="2"/>
    <n v="73.75"/>
    <n v="2562.29"/>
    <m/>
    <x v="20"/>
  </r>
  <r>
    <x v="1769"/>
    <d v="2022-07-22T00:00:00"/>
    <x v="0"/>
    <n v="24"/>
    <x v="0"/>
    <n v="3"/>
    <n v="3"/>
    <x v="1"/>
    <n v="2745"/>
    <n v="0"/>
    <n v="37"/>
    <x v="0"/>
    <x v="0"/>
    <s v="No"/>
    <x v="1"/>
    <x v="2"/>
    <x v="0"/>
    <n v="19.8"/>
    <n v="1029.8699999999999"/>
    <m/>
    <x v="20"/>
  </r>
  <r>
    <x v="1770"/>
    <d v="2021-03-20T00:00:00"/>
    <x v="1"/>
    <n v="29"/>
    <x v="0"/>
    <n v="0"/>
    <n v="3"/>
    <x v="1"/>
    <n v="5713"/>
    <n v="3"/>
    <n v="53"/>
    <x v="0"/>
    <x v="0"/>
    <s v="Yes"/>
    <x v="0"/>
    <x v="3"/>
    <x v="0"/>
    <n v="111.8"/>
    <n v="8026.21"/>
    <m/>
    <x v="20"/>
  </r>
  <r>
    <x v="1771"/>
    <d v="2024-05-16T00:00:00"/>
    <x v="1"/>
    <n v="26"/>
    <x v="1"/>
    <n v="0"/>
    <n v="3"/>
    <x v="1"/>
    <n v="2976"/>
    <n v="0"/>
    <n v="15"/>
    <x v="3"/>
    <x v="0"/>
    <s v="Yes"/>
    <x v="3"/>
    <x v="3"/>
    <x v="2"/>
    <n v="65.599999999999994"/>
    <n v="1311.65"/>
    <m/>
    <x v="20"/>
  </r>
  <r>
    <x v="1772"/>
    <d v="2019-08-23T00:00:00"/>
    <x v="1"/>
    <n v="62"/>
    <x v="0"/>
    <n v="0"/>
    <n v="3"/>
    <x v="1"/>
    <n v="5197"/>
    <n v="2"/>
    <n v="72"/>
    <x v="5"/>
    <x v="0"/>
    <s v="Yes"/>
    <x v="3"/>
    <x v="2"/>
    <x v="0"/>
    <n v="93.25"/>
    <n v="6812.79"/>
    <m/>
    <x v="20"/>
  </r>
  <r>
    <x v="1773"/>
    <d v="2021-01-23T00:00:00"/>
    <x v="1"/>
    <n v="54"/>
    <x v="0"/>
    <n v="0"/>
    <n v="3"/>
    <x v="1"/>
    <n v="4888"/>
    <n v="8"/>
    <n v="55"/>
    <x v="4"/>
    <x v="0"/>
    <s v="No"/>
    <x v="1"/>
    <x v="3"/>
    <x v="0"/>
    <n v="19.7"/>
    <n v="1320.45"/>
    <m/>
    <x v="20"/>
  </r>
  <r>
    <x v="1774"/>
    <d v="2019-09-07T00:00:00"/>
    <x v="1"/>
    <n v="50"/>
    <x v="0"/>
    <n v="0"/>
    <n v="3"/>
    <x v="1"/>
    <n v="5643"/>
    <n v="2"/>
    <n v="71"/>
    <x v="0"/>
    <x v="0"/>
    <s v="Yes"/>
    <x v="3"/>
    <x v="3"/>
    <x v="0"/>
    <n v="84.8"/>
    <n v="7683.36"/>
    <m/>
    <x v="20"/>
  </r>
  <r>
    <x v="1775"/>
    <d v="2019-08-22T00:00:00"/>
    <x v="1"/>
    <n v="61"/>
    <x v="0"/>
    <n v="1"/>
    <n v="3"/>
    <x v="1"/>
    <n v="4954"/>
    <n v="10"/>
    <n v="72"/>
    <x v="5"/>
    <x v="2"/>
    <s v="Yes"/>
    <x v="3"/>
    <x v="2"/>
    <x v="2"/>
    <n v="53.8"/>
    <n v="3952.45"/>
    <m/>
    <x v="20"/>
  </r>
  <r>
    <x v="1776"/>
    <d v="2020-02-02T00:00:00"/>
    <x v="1"/>
    <n v="61"/>
    <x v="0"/>
    <n v="2"/>
    <n v="3"/>
    <x v="1"/>
    <n v="5865"/>
    <n v="2"/>
    <n v="66"/>
    <x v="0"/>
    <x v="0"/>
    <s v="Yes"/>
    <x v="0"/>
    <x v="2"/>
    <x v="0"/>
    <n v="109.25"/>
    <n v="8489.76"/>
    <m/>
    <x v="20"/>
  </r>
  <r>
    <x v="1777"/>
    <d v="2019-08-14T00:00:00"/>
    <x v="1"/>
    <n v="46"/>
    <x v="0"/>
    <n v="1"/>
    <n v="3"/>
    <x v="1"/>
    <n v="4456"/>
    <n v="0"/>
    <n v="72"/>
    <x v="0"/>
    <x v="0"/>
    <s v="Yes"/>
    <x v="3"/>
    <x v="2"/>
    <x v="0"/>
    <n v="85.3"/>
    <n v="8730.56"/>
    <m/>
    <x v="20"/>
  </r>
  <r>
    <x v="1778"/>
    <d v="2019-08-25T00:00:00"/>
    <x v="1"/>
    <n v="19"/>
    <x v="1"/>
    <n v="0"/>
    <n v="3"/>
    <x v="1"/>
    <n v="5430"/>
    <n v="0"/>
    <n v="72"/>
    <x v="0"/>
    <x v="0"/>
    <s v="Yes"/>
    <x v="0"/>
    <x v="2"/>
    <x v="2"/>
    <n v="108.05"/>
    <n v="8530.2000000000007"/>
    <m/>
    <x v="20"/>
  </r>
  <r>
    <x v="1779"/>
    <d v="2024-10-24T00:00:00"/>
    <x v="1"/>
    <n v="58"/>
    <x v="1"/>
    <n v="0"/>
    <n v="3"/>
    <x v="1"/>
    <n v="4323"/>
    <n v="0"/>
    <n v="10"/>
    <x v="0"/>
    <x v="0"/>
    <s v="Yes"/>
    <x v="3"/>
    <x v="0"/>
    <x v="2"/>
    <n v="60.95"/>
    <n v="713.05"/>
    <m/>
    <x v="20"/>
  </r>
  <r>
    <x v="1780"/>
    <d v="2025-07-10T00:00:00"/>
    <x v="1"/>
    <n v="19"/>
    <x v="1"/>
    <n v="0"/>
    <n v="3"/>
    <x v="2"/>
    <n v="4056"/>
    <n v="0"/>
    <n v="1"/>
    <x v="0"/>
    <x v="0"/>
    <s v="Yes"/>
    <x v="0"/>
    <x v="0"/>
    <x v="2"/>
    <n v="70.7"/>
    <n v="109.51"/>
    <m/>
    <x v="20"/>
  </r>
  <r>
    <x v="1781"/>
    <d v="2021-04-11T00:00:00"/>
    <x v="0"/>
    <n v="34"/>
    <x v="0"/>
    <n v="1"/>
    <n v="3"/>
    <x v="1"/>
    <n v="5535"/>
    <n v="6"/>
    <n v="52"/>
    <x v="4"/>
    <x v="0"/>
    <s v="No"/>
    <x v="1"/>
    <x v="2"/>
    <x v="2"/>
    <n v="24.55"/>
    <n v="2867.65"/>
    <m/>
    <x v="20"/>
  </r>
  <r>
    <x v="1782"/>
    <d v="2020-11-03T00:00:00"/>
    <x v="0"/>
    <n v="37"/>
    <x v="0"/>
    <n v="3"/>
    <n v="3"/>
    <x v="1"/>
    <n v="4778"/>
    <n v="7"/>
    <n v="57"/>
    <x v="0"/>
    <x v="0"/>
    <s v="Yes"/>
    <x v="2"/>
    <x v="3"/>
    <x v="2"/>
    <n v="59.6"/>
    <n v="4408.75"/>
    <m/>
    <x v="20"/>
  </r>
  <r>
    <x v="1783"/>
    <d v="2023-10-10T00:00:00"/>
    <x v="1"/>
    <n v="55"/>
    <x v="1"/>
    <n v="2"/>
    <n v="3"/>
    <x v="1"/>
    <n v="5941"/>
    <n v="0"/>
    <n v="22"/>
    <x v="0"/>
    <x v="2"/>
    <s v="Yes"/>
    <x v="2"/>
    <x v="3"/>
    <x v="2"/>
    <n v="49.45"/>
    <n v="1031.4000000000001"/>
    <m/>
    <x v="20"/>
  </r>
  <r>
    <x v="1784"/>
    <d v="2020-03-26T00:00:00"/>
    <x v="0"/>
    <n v="47"/>
    <x v="1"/>
    <n v="0"/>
    <n v="3"/>
    <x v="1"/>
    <n v="5649"/>
    <n v="0"/>
    <n v="65"/>
    <x v="4"/>
    <x v="0"/>
    <s v="Yes"/>
    <x v="0"/>
    <x v="2"/>
    <x v="2"/>
    <n v="105.1"/>
    <n v="8435.6"/>
    <m/>
    <x v="20"/>
  </r>
  <r>
    <x v="1785"/>
    <d v="2021-08-22T00:00:00"/>
    <x v="0"/>
    <n v="44"/>
    <x v="0"/>
    <n v="0"/>
    <n v="3"/>
    <x v="1"/>
    <n v="2964"/>
    <n v="4"/>
    <n v="48"/>
    <x v="0"/>
    <x v="0"/>
    <s v="No"/>
    <x v="1"/>
    <x v="2"/>
    <x v="2"/>
    <n v="20.05"/>
    <n v="2622.88"/>
    <m/>
    <x v="20"/>
  </r>
  <r>
    <x v="1786"/>
    <d v="2019-08-04T00:00:00"/>
    <x v="0"/>
    <n v="25"/>
    <x v="0"/>
    <n v="2"/>
    <n v="3"/>
    <x v="1"/>
    <n v="5940"/>
    <n v="4"/>
    <n v="72"/>
    <x v="0"/>
    <x v="0"/>
    <s v="Yes"/>
    <x v="2"/>
    <x v="2"/>
    <x v="2"/>
    <n v="83.55"/>
    <n v="7710.42"/>
    <m/>
    <x v="20"/>
  </r>
  <r>
    <x v="1787"/>
    <d v="2021-12-01T00:00:00"/>
    <x v="1"/>
    <n v="36"/>
    <x v="0"/>
    <n v="3"/>
    <n v="3"/>
    <x v="1"/>
    <n v="3918"/>
    <n v="10"/>
    <n v="44"/>
    <x v="4"/>
    <x v="0"/>
    <s v="Yes"/>
    <x v="2"/>
    <x v="0"/>
    <x v="0"/>
    <n v="56.25"/>
    <n v="4367.57"/>
    <m/>
    <x v="20"/>
  </r>
  <r>
    <x v="1788"/>
    <d v="2022-08-25T00:00:00"/>
    <x v="0"/>
    <n v="33"/>
    <x v="1"/>
    <n v="0"/>
    <n v="3"/>
    <x v="1"/>
    <n v="5703"/>
    <n v="0"/>
    <n v="36"/>
    <x v="1"/>
    <x v="0"/>
    <s v="No"/>
    <x v="1"/>
    <x v="2"/>
    <x v="2"/>
    <n v="18.55"/>
    <n v="995"/>
    <m/>
    <x v="20"/>
  </r>
  <r>
    <x v="1789"/>
    <d v="2020-04-10T00:00:00"/>
    <x v="1"/>
    <n v="41"/>
    <x v="0"/>
    <n v="0"/>
    <n v="3"/>
    <x v="1"/>
    <n v="5628"/>
    <n v="8"/>
    <n v="64"/>
    <x v="4"/>
    <x v="0"/>
    <s v="No"/>
    <x v="1"/>
    <x v="2"/>
    <x v="2"/>
    <n v="19.45"/>
    <n v="2487.3200000000002"/>
    <m/>
    <x v="20"/>
  </r>
  <r>
    <x v="1790"/>
    <d v="2023-09-18T00:00:00"/>
    <x v="1"/>
    <n v="23"/>
    <x v="1"/>
    <n v="0"/>
    <n v="3"/>
    <x v="1"/>
    <n v="2061"/>
    <n v="0"/>
    <n v="23"/>
    <x v="0"/>
    <x v="0"/>
    <s v="Yes"/>
    <x v="0"/>
    <x v="0"/>
    <x v="0"/>
    <n v="83.2"/>
    <n v="2467.59"/>
    <m/>
    <x v="20"/>
  </r>
  <r>
    <x v="1791"/>
    <d v="2019-08-21T00:00:00"/>
    <x v="1"/>
    <n v="73"/>
    <x v="0"/>
    <n v="0"/>
    <n v="3"/>
    <x v="1"/>
    <n v="5408"/>
    <n v="1"/>
    <n v="72"/>
    <x v="5"/>
    <x v="0"/>
    <s v="Yes"/>
    <x v="0"/>
    <x v="2"/>
    <x v="0"/>
    <n v="114.65"/>
    <n v="8664.43"/>
    <m/>
    <x v="20"/>
  </r>
  <r>
    <x v="1792"/>
    <d v="2019-09-04T00:00:00"/>
    <x v="1"/>
    <n v="78"/>
    <x v="0"/>
    <n v="0"/>
    <n v="3"/>
    <x v="1"/>
    <n v="4964"/>
    <n v="2"/>
    <n v="71"/>
    <x v="5"/>
    <x v="0"/>
    <s v="Yes"/>
    <x v="0"/>
    <x v="2"/>
    <x v="0"/>
    <n v="99.4"/>
    <n v="8038.71"/>
    <m/>
    <x v="20"/>
  </r>
  <r>
    <x v="1793"/>
    <d v="2020-03-07T00:00:00"/>
    <x v="0"/>
    <n v="67"/>
    <x v="1"/>
    <n v="0"/>
    <n v="3"/>
    <x v="1"/>
    <n v="5692"/>
    <n v="0"/>
    <n v="65"/>
    <x v="0"/>
    <x v="0"/>
    <s v="Yes"/>
    <x v="0"/>
    <x v="2"/>
    <x v="0"/>
    <n v="109.05"/>
    <n v="7359.53"/>
    <m/>
    <x v="20"/>
  </r>
  <r>
    <x v="1794"/>
    <d v="2024-09-16T00:00:00"/>
    <x v="0"/>
    <n v="76"/>
    <x v="0"/>
    <n v="0"/>
    <n v="3"/>
    <x v="1"/>
    <n v="2848"/>
    <n v="7"/>
    <n v="11"/>
    <x v="3"/>
    <x v="0"/>
    <s v="Yes"/>
    <x v="0"/>
    <x v="2"/>
    <x v="0"/>
    <n v="70.2"/>
    <n v="1103.32"/>
    <m/>
    <x v="20"/>
  </r>
  <r>
    <x v="1795"/>
    <d v="2019-08-22T00:00:00"/>
    <x v="0"/>
    <n v="69"/>
    <x v="0"/>
    <n v="0"/>
    <n v="3"/>
    <x v="1"/>
    <n v="5569"/>
    <n v="6"/>
    <n v="72"/>
    <x v="5"/>
    <x v="0"/>
    <s v="Yes"/>
    <x v="0"/>
    <x v="2"/>
    <x v="2"/>
    <n v="112.9"/>
    <n v="10263.1"/>
    <m/>
    <x v="20"/>
  </r>
  <r>
    <x v="1796"/>
    <d v="2024-06-12T00:00:00"/>
    <x v="1"/>
    <n v="79"/>
    <x v="0"/>
    <n v="1"/>
    <n v="3"/>
    <x v="1"/>
    <n v="3471"/>
    <n v="5"/>
    <n v="14"/>
    <x v="0"/>
    <x v="0"/>
    <s v="Yes"/>
    <x v="0"/>
    <x v="2"/>
    <x v="0"/>
    <n v="95.8"/>
    <n v="1547.76"/>
    <m/>
    <x v="20"/>
  </r>
  <r>
    <x v="1797"/>
    <d v="2019-08-08T00:00:00"/>
    <x v="0"/>
    <n v="79"/>
    <x v="0"/>
    <n v="0"/>
    <n v="3"/>
    <x v="1"/>
    <n v="5540"/>
    <n v="7"/>
    <n v="72"/>
    <x v="5"/>
    <x v="0"/>
    <s v="Yes"/>
    <x v="3"/>
    <x v="2"/>
    <x v="2"/>
    <n v="73.45"/>
    <n v="6139.72"/>
    <m/>
    <x v="20"/>
  </r>
  <r>
    <x v="1798"/>
    <d v="2020-05-12T00:00:00"/>
    <x v="1"/>
    <n v="71"/>
    <x v="1"/>
    <n v="0"/>
    <n v="3"/>
    <x v="1"/>
    <n v="5428"/>
    <n v="0"/>
    <n v="63"/>
    <x v="4"/>
    <x v="0"/>
    <s v="Yes"/>
    <x v="2"/>
    <x v="3"/>
    <x v="0"/>
    <n v="83"/>
    <n v="6227.11"/>
    <m/>
    <x v="20"/>
  </r>
  <r>
    <x v="1799"/>
    <d v="2024-09-02T00:00:00"/>
    <x v="1"/>
    <n v="21"/>
    <x v="0"/>
    <n v="0"/>
    <n v="3"/>
    <x v="1"/>
    <n v="4047"/>
    <n v="7"/>
    <n v="11"/>
    <x v="0"/>
    <x v="0"/>
    <s v="No"/>
    <x v="1"/>
    <x v="3"/>
    <x v="2"/>
    <n v="20.6"/>
    <n v="255.02"/>
    <m/>
    <x v="20"/>
  </r>
  <r>
    <x v="1800"/>
    <d v="2021-04-08T00:00:00"/>
    <x v="0"/>
    <n v="43"/>
    <x v="1"/>
    <n v="0"/>
    <n v="3"/>
    <x v="1"/>
    <n v="4770"/>
    <n v="0"/>
    <n v="52"/>
    <x v="4"/>
    <x v="0"/>
    <s v="Yes"/>
    <x v="0"/>
    <x v="3"/>
    <x v="0"/>
    <n v="91.25"/>
    <n v="6366.42"/>
    <m/>
    <x v="20"/>
  </r>
  <r>
    <x v="1801"/>
    <d v="2025-06-12T00:00:00"/>
    <x v="1"/>
    <n v="19"/>
    <x v="0"/>
    <n v="0"/>
    <n v="3"/>
    <x v="2"/>
    <n v="5361"/>
    <n v="10"/>
    <n v="2"/>
    <x v="0"/>
    <x v="0"/>
    <s v="Yes"/>
    <x v="0"/>
    <x v="0"/>
    <x v="0"/>
    <n v="90.35"/>
    <n v="199.8"/>
    <m/>
    <x v="20"/>
  </r>
  <r>
    <x v="1802"/>
    <d v="2019-08-12T00:00:00"/>
    <x v="0"/>
    <n v="60"/>
    <x v="0"/>
    <n v="3"/>
    <n v="3"/>
    <x v="1"/>
    <n v="4558"/>
    <n v="1"/>
    <n v="72"/>
    <x v="0"/>
    <x v="0"/>
    <s v="Yes"/>
    <x v="0"/>
    <x v="2"/>
    <x v="0"/>
    <n v="114"/>
    <n v="10430.99"/>
    <m/>
    <x v="20"/>
  </r>
  <r>
    <x v="1803"/>
    <d v="2023-01-14T00:00:00"/>
    <x v="0"/>
    <n v="56"/>
    <x v="1"/>
    <n v="0"/>
    <n v="3"/>
    <x v="1"/>
    <n v="5363"/>
    <n v="0"/>
    <n v="31"/>
    <x v="0"/>
    <x v="0"/>
    <s v="No"/>
    <x v="1"/>
    <x v="2"/>
    <x v="0"/>
    <n v="20.399999999999999"/>
    <n v="1402.08"/>
    <m/>
    <x v="20"/>
  </r>
  <r>
    <x v="1804"/>
    <d v="2024-11-11T00:00:00"/>
    <x v="0"/>
    <n v="47"/>
    <x v="0"/>
    <n v="0"/>
    <n v="3"/>
    <x v="1"/>
    <n v="2452"/>
    <n v="2"/>
    <n v="9"/>
    <x v="2"/>
    <x v="0"/>
    <s v="Yes"/>
    <x v="2"/>
    <x v="0"/>
    <x v="3"/>
    <n v="68.95"/>
    <n v="905.61"/>
    <m/>
    <x v="20"/>
  </r>
  <r>
    <x v="1805"/>
    <d v="2021-04-24T00:00:00"/>
    <x v="1"/>
    <n v="31"/>
    <x v="0"/>
    <n v="2"/>
    <n v="3"/>
    <x v="1"/>
    <n v="4811"/>
    <n v="7"/>
    <n v="52"/>
    <x v="0"/>
    <x v="0"/>
    <s v="Yes"/>
    <x v="0"/>
    <x v="3"/>
    <x v="0"/>
    <n v="100.3"/>
    <n v="5659.93"/>
    <m/>
    <x v="20"/>
  </r>
  <r>
    <x v="1806"/>
    <d v="2025-05-02T00:00:00"/>
    <x v="1"/>
    <n v="28"/>
    <x v="0"/>
    <n v="0"/>
    <n v="3"/>
    <x v="2"/>
    <n v="2941"/>
    <n v="5"/>
    <n v="3"/>
    <x v="0"/>
    <x v="0"/>
    <s v="No"/>
    <x v="1"/>
    <x v="0"/>
    <x v="2"/>
    <n v="19.600000000000001"/>
    <n v="180.95"/>
    <m/>
    <x v="20"/>
  </r>
  <r>
    <x v="1807"/>
    <d v="2023-03-13T00:00:00"/>
    <x v="1"/>
    <n v="47"/>
    <x v="1"/>
    <n v="0"/>
    <n v="3"/>
    <x v="1"/>
    <n v="5103"/>
    <n v="0"/>
    <n v="29"/>
    <x v="0"/>
    <x v="2"/>
    <s v="Yes"/>
    <x v="3"/>
    <x v="3"/>
    <x v="2"/>
    <n v="39.5"/>
    <n v="1082.75"/>
    <m/>
    <x v="20"/>
  </r>
  <r>
    <x v="1808"/>
    <d v="2024-12-26T00:00:00"/>
    <x v="1"/>
    <n v="43"/>
    <x v="1"/>
    <n v="0"/>
    <n v="3"/>
    <x v="1"/>
    <n v="5862"/>
    <n v="0"/>
    <n v="8"/>
    <x v="0"/>
    <x v="0"/>
    <s v="Yes"/>
    <x v="2"/>
    <x v="0"/>
    <x v="0"/>
    <n v="60"/>
    <n v="861.99"/>
    <m/>
    <x v="20"/>
  </r>
  <r>
    <x v="1809"/>
    <d v="2025-01-22T00:00:00"/>
    <x v="1"/>
    <n v="32"/>
    <x v="1"/>
    <n v="0"/>
    <n v="3"/>
    <x v="1"/>
    <n v="4770"/>
    <n v="0"/>
    <n v="7"/>
    <x v="0"/>
    <x v="0"/>
    <s v="Yes"/>
    <x v="2"/>
    <x v="3"/>
    <x v="0"/>
    <n v="59.1"/>
    <n v="417.06"/>
    <m/>
    <x v="20"/>
  </r>
  <r>
    <x v="1810"/>
    <d v="2023-10-18T00:00:00"/>
    <x v="1"/>
    <n v="64"/>
    <x v="1"/>
    <n v="0"/>
    <n v="3"/>
    <x v="1"/>
    <n v="4667"/>
    <n v="0"/>
    <n v="22"/>
    <x v="3"/>
    <x v="0"/>
    <s v="Yes"/>
    <x v="3"/>
    <x v="0"/>
    <x v="0"/>
    <n v="49.8"/>
    <n v="1742.71"/>
    <m/>
    <x v="20"/>
  </r>
  <r>
    <x v="1811"/>
    <d v="2025-01-02T00:00:00"/>
    <x v="0"/>
    <n v="47"/>
    <x v="1"/>
    <n v="2"/>
    <n v="3"/>
    <x v="1"/>
    <n v="5084"/>
    <n v="0"/>
    <n v="7"/>
    <x v="0"/>
    <x v="0"/>
    <s v="No"/>
    <x v="1"/>
    <x v="3"/>
    <x v="2"/>
    <n v="19.45"/>
    <n v="480.87"/>
    <m/>
    <x v="20"/>
  </r>
  <r>
    <x v="1812"/>
    <d v="2024-08-24T00:00:00"/>
    <x v="1"/>
    <n v="48"/>
    <x v="0"/>
    <n v="1"/>
    <n v="3"/>
    <x v="1"/>
    <n v="3713"/>
    <n v="0"/>
    <n v="12"/>
    <x v="3"/>
    <x v="0"/>
    <s v="No"/>
    <x v="1"/>
    <x v="0"/>
    <x v="0"/>
    <n v="19.399999999999999"/>
    <n v="297.10000000000002"/>
    <m/>
    <x v="20"/>
  </r>
  <r>
    <x v="1813"/>
    <d v="2020-07-19T00:00:00"/>
    <x v="0"/>
    <n v="30"/>
    <x v="1"/>
    <n v="0"/>
    <n v="3"/>
    <x v="1"/>
    <n v="5364"/>
    <n v="0"/>
    <n v="61"/>
    <x v="4"/>
    <x v="0"/>
    <s v="Yes"/>
    <x v="0"/>
    <x v="3"/>
    <x v="0"/>
    <n v="107.75"/>
    <n v="9108.2999999999993"/>
    <m/>
    <x v="20"/>
  </r>
  <r>
    <x v="1814"/>
    <d v="2024-12-13T00:00:00"/>
    <x v="1"/>
    <n v="57"/>
    <x v="1"/>
    <n v="0"/>
    <n v="3"/>
    <x v="1"/>
    <n v="2038"/>
    <n v="0"/>
    <n v="8"/>
    <x v="0"/>
    <x v="2"/>
    <s v="Yes"/>
    <x v="2"/>
    <x v="0"/>
    <x v="2"/>
    <n v="29.25"/>
    <n v="226.95"/>
    <m/>
    <x v="20"/>
  </r>
  <r>
    <x v="1815"/>
    <d v="2023-12-23T00:00:00"/>
    <x v="0"/>
    <n v="33"/>
    <x v="0"/>
    <n v="1"/>
    <n v="3"/>
    <x v="1"/>
    <n v="3899"/>
    <n v="4"/>
    <n v="20"/>
    <x v="0"/>
    <x v="2"/>
    <s v="Yes"/>
    <x v="3"/>
    <x v="2"/>
    <x v="2"/>
    <n v="39.4"/>
    <n v="825.4"/>
    <m/>
    <x v="20"/>
  </r>
  <r>
    <x v="1816"/>
    <d v="2020-09-02T00:00:00"/>
    <x v="1"/>
    <n v="62"/>
    <x v="1"/>
    <n v="0"/>
    <n v="3"/>
    <x v="1"/>
    <n v="4244"/>
    <n v="0"/>
    <n v="59"/>
    <x v="4"/>
    <x v="0"/>
    <s v="Yes"/>
    <x v="2"/>
    <x v="3"/>
    <x v="0"/>
    <n v="68.7"/>
    <n v="5891.83"/>
    <m/>
    <x v="20"/>
  </r>
  <r>
    <x v="1817"/>
    <d v="2022-01-23T00:00:00"/>
    <x v="0"/>
    <n v="42"/>
    <x v="0"/>
    <n v="0"/>
    <n v="3"/>
    <x v="1"/>
    <n v="2168"/>
    <n v="1"/>
    <n v="43"/>
    <x v="0"/>
    <x v="0"/>
    <s v="Yes"/>
    <x v="2"/>
    <x v="0"/>
    <x v="0"/>
    <n v="66.25"/>
    <n v="4023.24"/>
    <m/>
    <x v="20"/>
  </r>
  <r>
    <x v="1818"/>
    <d v="2023-07-23T00:00:00"/>
    <x v="0"/>
    <n v="56"/>
    <x v="1"/>
    <n v="2"/>
    <n v="3"/>
    <x v="1"/>
    <n v="5079"/>
    <n v="0"/>
    <n v="25"/>
    <x v="0"/>
    <x v="2"/>
    <s v="Yes"/>
    <x v="2"/>
    <x v="3"/>
    <x v="2"/>
    <n v="40.65"/>
    <n v="970.55"/>
    <m/>
    <x v="20"/>
  </r>
  <r>
    <x v="1819"/>
    <d v="2023-06-04T00:00:00"/>
    <x v="1"/>
    <n v="24"/>
    <x v="0"/>
    <n v="0"/>
    <n v="3"/>
    <x v="1"/>
    <n v="2519"/>
    <n v="4"/>
    <n v="26"/>
    <x v="0"/>
    <x v="2"/>
    <s v="Yes"/>
    <x v="2"/>
    <x v="3"/>
    <x v="2"/>
    <n v="35.4"/>
    <n v="978.6"/>
    <m/>
    <x v="20"/>
  </r>
  <r>
    <x v="1820"/>
    <d v="2022-10-12T00:00:00"/>
    <x v="0"/>
    <n v="44"/>
    <x v="0"/>
    <n v="0"/>
    <n v="3"/>
    <x v="1"/>
    <n v="2236"/>
    <n v="6"/>
    <n v="34"/>
    <x v="1"/>
    <x v="0"/>
    <s v="No"/>
    <x v="1"/>
    <x v="2"/>
    <x v="2"/>
    <n v="20.05"/>
    <n v="829.28"/>
    <m/>
    <x v="20"/>
  </r>
  <r>
    <x v="1821"/>
    <d v="2021-01-11T00:00:00"/>
    <x v="1"/>
    <n v="31"/>
    <x v="0"/>
    <n v="1"/>
    <n v="3"/>
    <x v="1"/>
    <n v="5390"/>
    <n v="0"/>
    <n v="55"/>
    <x v="4"/>
    <x v="0"/>
    <s v="No"/>
    <x v="1"/>
    <x v="3"/>
    <x v="2"/>
    <n v="19.149999999999999"/>
    <n v="2521.6"/>
    <m/>
    <x v="20"/>
  </r>
  <r>
    <x v="1822"/>
    <d v="2022-03-23T00:00:00"/>
    <x v="1"/>
    <n v="51"/>
    <x v="1"/>
    <n v="0"/>
    <n v="3"/>
    <x v="1"/>
    <n v="4176"/>
    <n v="0"/>
    <n v="41"/>
    <x v="0"/>
    <x v="0"/>
    <s v="Yes"/>
    <x v="2"/>
    <x v="3"/>
    <x v="0"/>
    <n v="80.55"/>
    <n v="3516.46"/>
    <m/>
    <x v="20"/>
  </r>
  <r>
    <x v="1823"/>
    <d v="2022-12-12T00:00:00"/>
    <x v="1"/>
    <n v="35"/>
    <x v="1"/>
    <n v="0"/>
    <n v="3"/>
    <x v="1"/>
    <n v="4374"/>
    <n v="0"/>
    <n v="32"/>
    <x v="1"/>
    <x v="0"/>
    <s v="No"/>
    <x v="1"/>
    <x v="0"/>
    <x v="0"/>
    <n v="19.899999999999999"/>
    <n v="1098.51"/>
    <m/>
    <x v="20"/>
  </r>
  <r>
    <x v="1824"/>
    <d v="2021-09-11T00:00:00"/>
    <x v="0"/>
    <n v="27"/>
    <x v="0"/>
    <n v="1"/>
    <n v="3"/>
    <x v="1"/>
    <n v="5040"/>
    <n v="7"/>
    <n v="47"/>
    <x v="4"/>
    <x v="2"/>
    <s v="Yes"/>
    <x v="2"/>
    <x v="3"/>
    <x v="0"/>
    <n v="40.299999999999997"/>
    <n v="1794.8"/>
    <m/>
    <x v="20"/>
  </r>
  <r>
    <x v="1825"/>
    <d v="2020-09-09T00:00:00"/>
    <x v="0"/>
    <n v="30"/>
    <x v="0"/>
    <n v="0"/>
    <n v="3"/>
    <x v="1"/>
    <n v="4765"/>
    <n v="1"/>
    <n v="59"/>
    <x v="4"/>
    <x v="0"/>
    <s v="Yes"/>
    <x v="3"/>
    <x v="3"/>
    <x v="2"/>
    <n v="69.099999999999994"/>
    <n v="5306.4"/>
    <m/>
    <x v="20"/>
  </r>
  <r>
    <x v="1826"/>
    <d v="2024-10-07T00:00:00"/>
    <x v="1"/>
    <n v="23"/>
    <x v="1"/>
    <n v="1"/>
    <n v="3"/>
    <x v="1"/>
    <n v="4434"/>
    <n v="0"/>
    <n v="10"/>
    <x v="3"/>
    <x v="0"/>
    <s v="Yes"/>
    <x v="3"/>
    <x v="3"/>
    <x v="2"/>
    <n v="73.55"/>
    <n v="835.7"/>
    <m/>
    <x v="20"/>
  </r>
  <r>
    <x v="1827"/>
    <d v="2021-08-10T00:00:00"/>
    <x v="1"/>
    <n v="53"/>
    <x v="0"/>
    <n v="2"/>
    <n v="3"/>
    <x v="1"/>
    <n v="5921"/>
    <n v="2"/>
    <n v="48"/>
    <x v="4"/>
    <x v="0"/>
    <s v="Yes"/>
    <x v="0"/>
    <x v="3"/>
    <x v="0"/>
    <n v="99.7"/>
    <n v="6713.84"/>
    <m/>
    <x v="20"/>
  </r>
  <r>
    <x v="1828"/>
    <d v="2024-11-13T00:00:00"/>
    <x v="1"/>
    <n v="65"/>
    <x v="1"/>
    <n v="0"/>
    <n v="3"/>
    <x v="1"/>
    <n v="3021"/>
    <n v="0"/>
    <n v="9"/>
    <x v="0"/>
    <x v="0"/>
    <s v="Yes"/>
    <x v="0"/>
    <x v="2"/>
    <x v="2"/>
    <n v="75.5"/>
    <n v="862.04"/>
    <m/>
    <x v="20"/>
  </r>
  <r>
    <x v="1829"/>
    <d v="2020-09-18T00:00:00"/>
    <x v="1"/>
    <n v="71"/>
    <x v="0"/>
    <n v="0"/>
    <n v="3"/>
    <x v="1"/>
    <n v="5061"/>
    <n v="0"/>
    <n v="59"/>
    <x v="0"/>
    <x v="0"/>
    <s v="Yes"/>
    <x v="0"/>
    <x v="3"/>
    <x v="0"/>
    <n v="94.05"/>
    <n v="6643.16"/>
    <m/>
    <x v="20"/>
  </r>
  <r>
    <x v="1830"/>
    <d v="2024-02-11T00:00:00"/>
    <x v="0"/>
    <n v="74"/>
    <x v="0"/>
    <n v="0"/>
    <n v="3"/>
    <x v="1"/>
    <n v="2422"/>
    <n v="6"/>
    <n v="18"/>
    <x v="0"/>
    <x v="0"/>
    <s v="Yes"/>
    <x v="2"/>
    <x v="2"/>
    <x v="2"/>
    <n v="59.1"/>
    <n v="1083.1400000000001"/>
    <m/>
    <x v="20"/>
  </r>
  <r>
    <x v="1831"/>
    <d v="2020-03-13T00:00:00"/>
    <x v="0"/>
    <n v="76"/>
    <x v="0"/>
    <n v="0"/>
    <n v="3"/>
    <x v="1"/>
    <n v="4871"/>
    <n v="6"/>
    <n v="65"/>
    <x v="0"/>
    <x v="0"/>
    <s v="Yes"/>
    <x v="0"/>
    <x v="3"/>
    <x v="0"/>
    <n v="70.95"/>
    <n v="6411.97"/>
    <m/>
    <x v="20"/>
  </r>
  <r>
    <x v="1832"/>
    <d v="2023-03-09T00:00:00"/>
    <x v="1"/>
    <n v="68"/>
    <x v="1"/>
    <n v="0"/>
    <n v="3"/>
    <x v="1"/>
    <n v="2044"/>
    <n v="0"/>
    <n v="29"/>
    <x v="1"/>
    <x v="0"/>
    <s v="Yes"/>
    <x v="2"/>
    <x v="2"/>
    <x v="0"/>
    <n v="58.55"/>
    <n v="1943.37"/>
    <m/>
    <x v="20"/>
  </r>
  <r>
    <x v="1833"/>
    <d v="2023-01-06T00:00:00"/>
    <x v="1"/>
    <n v="68"/>
    <x v="0"/>
    <n v="0"/>
    <n v="3"/>
    <x v="1"/>
    <n v="5603"/>
    <n v="4"/>
    <n v="31"/>
    <x v="1"/>
    <x v="0"/>
    <s v="Yes"/>
    <x v="0"/>
    <x v="2"/>
    <x v="0"/>
    <n v="84.85"/>
    <n v="2797.7"/>
    <m/>
    <x v="20"/>
  </r>
  <r>
    <x v="1834"/>
    <d v="2021-10-21T00:00:00"/>
    <x v="1"/>
    <n v="65"/>
    <x v="1"/>
    <n v="0"/>
    <n v="3"/>
    <x v="1"/>
    <n v="3856"/>
    <n v="0"/>
    <n v="46"/>
    <x v="0"/>
    <x v="0"/>
    <s v="Yes"/>
    <x v="2"/>
    <x v="3"/>
    <x v="2"/>
    <n v="69.099999999999994"/>
    <n v="3993.19"/>
    <m/>
    <x v="20"/>
  </r>
  <r>
    <x v="1835"/>
    <d v="2025-02-05T00:00:00"/>
    <x v="0"/>
    <n v="69"/>
    <x v="1"/>
    <n v="0"/>
    <n v="3"/>
    <x v="1"/>
    <n v="4270"/>
    <n v="0"/>
    <n v="6"/>
    <x v="2"/>
    <x v="0"/>
    <s v="Yes"/>
    <x v="2"/>
    <x v="0"/>
    <x v="2"/>
    <n v="44.7"/>
    <n v="394.94"/>
    <m/>
    <x v="20"/>
  </r>
  <r>
    <x v="1836"/>
    <d v="2021-06-09T00:00:00"/>
    <x v="0"/>
    <n v="69"/>
    <x v="1"/>
    <n v="0"/>
    <n v="3"/>
    <x v="1"/>
    <n v="5596"/>
    <n v="0"/>
    <n v="50"/>
    <x v="4"/>
    <x v="0"/>
    <s v="Yes"/>
    <x v="2"/>
    <x v="0"/>
    <x v="0"/>
    <n v="70.349999999999994"/>
    <n v="4816.1000000000004"/>
    <m/>
    <x v="20"/>
  </r>
  <r>
    <x v="1837"/>
    <d v="2025-07-14T00:00:00"/>
    <x v="0"/>
    <n v="39"/>
    <x v="1"/>
    <n v="0"/>
    <n v="3"/>
    <x v="2"/>
    <n v="3178"/>
    <n v="0"/>
    <n v="1"/>
    <x v="0"/>
    <x v="0"/>
    <s v="Yes"/>
    <x v="3"/>
    <x v="0"/>
    <x v="2"/>
    <n v="49.05"/>
    <n v="74.819999999999993"/>
    <m/>
    <x v="20"/>
  </r>
  <r>
    <x v="1838"/>
    <d v="2021-09-07T00:00:00"/>
    <x v="1"/>
    <n v="22"/>
    <x v="0"/>
    <n v="0"/>
    <n v="3"/>
    <x v="1"/>
    <n v="5698"/>
    <n v="6"/>
    <n v="47"/>
    <x v="4"/>
    <x v="0"/>
    <s v="Yes"/>
    <x v="2"/>
    <x v="2"/>
    <x v="2"/>
    <n v="85.3"/>
    <n v="5607.3"/>
    <m/>
    <x v="20"/>
  </r>
  <r>
    <x v="1839"/>
    <d v="2023-04-21T00:00:00"/>
    <x v="1"/>
    <n v="19"/>
    <x v="1"/>
    <n v="0"/>
    <n v="3"/>
    <x v="1"/>
    <n v="5271"/>
    <n v="0"/>
    <n v="28"/>
    <x v="1"/>
    <x v="0"/>
    <s v="Yes"/>
    <x v="2"/>
    <x v="3"/>
    <x v="2"/>
    <n v="54.3"/>
    <n v="2492.06"/>
    <m/>
    <x v="20"/>
  </r>
  <r>
    <x v="1840"/>
    <d v="2019-08-12T00:00:00"/>
    <x v="0"/>
    <n v="61"/>
    <x v="0"/>
    <n v="0"/>
    <n v="3"/>
    <x v="1"/>
    <n v="5512"/>
    <n v="2"/>
    <n v="72"/>
    <x v="5"/>
    <x v="0"/>
    <s v="No"/>
    <x v="1"/>
    <x v="2"/>
    <x v="2"/>
    <n v="25.4"/>
    <n v="4179.78"/>
    <m/>
    <x v="20"/>
  </r>
  <r>
    <x v="1841"/>
    <d v="2025-01-17T00:00:00"/>
    <x v="0"/>
    <n v="47"/>
    <x v="0"/>
    <n v="2"/>
    <n v="3"/>
    <x v="1"/>
    <n v="3459"/>
    <n v="3"/>
    <n v="7"/>
    <x v="0"/>
    <x v="0"/>
    <s v="Yes"/>
    <x v="3"/>
    <x v="0"/>
    <x v="2"/>
    <n v="71.349999999999994"/>
    <n v="865.61"/>
    <m/>
    <x v="20"/>
  </r>
  <r>
    <x v="1842"/>
    <d v="2020-05-08T00:00:00"/>
    <x v="1"/>
    <n v="38"/>
    <x v="0"/>
    <n v="0"/>
    <n v="3"/>
    <x v="1"/>
    <n v="4010"/>
    <n v="1"/>
    <n v="63"/>
    <x v="4"/>
    <x v="0"/>
    <s v="Yes"/>
    <x v="3"/>
    <x v="3"/>
    <x v="2"/>
    <n v="79.7"/>
    <n v="7908.19"/>
    <m/>
    <x v="20"/>
  </r>
  <r>
    <x v="1843"/>
    <d v="2024-08-04T00:00:00"/>
    <x v="1"/>
    <n v="58"/>
    <x v="1"/>
    <n v="0"/>
    <n v="3"/>
    <x v="1"/>
    <n v="2990"/>
    <n v="0"/>
    <n v="12"/>
    <x v="0"/>
    <x v="2"/>
    <s v="Yes"/>
    <x v="2"/>
    <x v="3"/>
    <x v="3"/>
    <n v="33.6"/>
    <n v="435.45"/>
    <m/>
    <x v="20"/>
  </r>
  <r>
    <x v="1844"/>
    <d v="2021-05-24T00:00:00"/>
    <x v="1"/>
    <n v="21"/>
    <x v="0"/>
    <n v="0"/>
    <n v="3"/>
    <x v="1"/>
    <n v="5528"/>
    <n v="0"/>
    <n v="51"/>
    <x v="4"/>
    <x v="2"/>
    <s v="Yes"/>
    <x v="2"/>
    <x v="0"/>
    <x v="0"/>
    <n v="49.65"/>
    <n v="2553.35"/>
    <m/>
    <x v="20"/>
  </r>
  <r>
    <x v="1845"/>
    <d v="2019-12-07T00:00:00"/>
    <x v="0"/>
    <n v="42"/>
    <x v="0"/>
    <n v="0"/>
    <n v="3"/>
    <x v="1"/>
    <n v="4601"/>
    <n v="7"/>
    <n v="68"/>
    <x v="5"/>
    <x v="2"/>
    <s v="Yes"/>
    <x v="3"/>
    <x v="2"/>
    <x v="0"/>
    <n v="54.1"/>
    <n v="3794.5"/>
    <m/>
    <x v="20"/>
  </r>
  <r>
    <x v="1846"/>
    <d v="2025-02-12T00:00:00"/>
    <x v="1"/>
    <n v="28"/>
    <x v="0"/>
    <n v="1"/>
    <n v="3"/>
    <x v="1"/>
    <n v="3061"/>
    <n v="1"/>
    <n v="6"/>
    <x v="2"/>
    <x v="0"/>
    <s v="Yes"/>
    <x v="3"/>
    <x v="0"/>
    <x v="2"/>
    <n v="48.95"/>
    <n v="422.23"/>
    <m/>
    <x v="20"/>
  </r>
  <r>
    <x v="1847"/>
    <d v="2023-05-25T00:00:00"/>
    <x v="0"/>
    <n v="33"/>
    <x v="0"/>
    <n v="0"/>
    <n v="3"/>
    <x v="1"/>
    <n v="3560"/>
    <n v="10"/>
    <n v="27"/>
    <x v="0"/>
    <x v="0"/>
    <s v="Yes"/>
    <x v="2"/>
    <x v="3"/>
    <x v="2"/>
    <n v="48.7"/>
    <n v="1665.02"/>
    <m/>
    <x v="20"/>
  </r>
  <r>
    <x v="1848"/>
    <d v="2023-01-06T00:00:00"/>
    <x v="1"/>
    <n v="63"/>
    <x v="1"/>
    <n v="0"/>
    <n v="3"/>
    <x v="1"/>
    <n v="3086"/>
    <n v="0"/>
    <n v="31"/>
    <x v="1"/>
    <x v="0"/>
    <s v="No"/>
    <x v="1"/>
    <x v="3"/>
    <x v="2"/>
    <n v="20.100000000000001"/>
    <n v="1634.26"/>
    <m/>
    <x v="20"/>
  </r>
  <r>
    <x v="1849"/>
    <d v="2019-09-15T00:00:00"/>
    <x v="0"/>
    <n v="59"/>
    <x v="0"/>
    <n v="0"/>
    <n v="3"/>
    <x v="1"/>
    <n v="5529"/>
    <n v="7"/>
    <n v="71"/>
    <x v="5"/>
    <x v="0"/>
    <s v="Yes"/>
    <x v="2"/>
    <x v="2"/>
    <x v="2"/>
    <n v="91.25"/>
    <n v="9893.23"/>
    <m/>
    <x v="20"/>
  </r>
  <r>
    <x v="1850"/>
    <d v="2025-04-18T00:00:00"/>
    <x v="1"/>
    <n v="19"/>
    <x v="1"/>
    <n v="0"/>
    <n v="3"/>
    <x v="1"/>
    <n v="2682"/>
    <n v="0"/>
    <n v="4"/>
    <x v="2"/>
    <x v="2"/>
    <s v="Yes"/>
    <x v="3"/>
    <x v="0"/>
    <x v="3"/>
    <n v="48.25"/>
    <n v="212.25"/>
    <m/>
    <x v="20"/>
  </r>
  <r>
    <x v="1851"/>
    <d v="2024-11-06T00:00:00"/>
    <x v="0"/>
    <n v="58"/>
    <x v="1"/>
    <n v="0"/>
    <n v="3"/>
    <x v="1"/>
    <n v="4990"/>
    <n v="0"/>
    <n v="9"/>
    <x v="0"/>
    <x v="0"/>
    <s v="Yes"/>
    <x v="0"/>
    <x v="0"/>
    <x v="0"/>
    <n v="75.599999999999994"/>
    <n v="851.54"/>
    <m/>
    <x v="20"/>
  </r>
  <r>
    <x v="1852"/>
    <d v="2021-09-16T00:00:00"/>
    <x v="0"/>
    <n v="30"/>
    <x v="0"/>
    <n v="3"/>
    <n v="3"/>
    <x v="1"/>
    <n v="3413"/>
    <n v="10"/>
    <n v="47"/>
    <x v="4"/>
    <x v="0"/>
    <s v="Yes"/>
    <x v="2"/>
    <x v="2"/>
    <x v="3"/>
    <n v="90.5"/>
    <n v="4870.13"/>
    <m/>
    <x v="20"/>
  </r>
  <r>
    <x v="1853"/>
    <d v="2023-06-23T00:00:00"/>
    <x v="0"/>
    <n v="23"/>
    <x v="1"/>
    <n v="0"/>
    <n v="3"/>
    <x v="1"/>
    <n v="5156"/>
    <n v="0"/>
    <n v="26"/>
    <x v="0"/>
    <x v="0"/>
    <s v="Yes"/>
    <x v="2"/>
    <x v="3"/>
    <x v="0"/>
    <n v="61.55"/>
    <n v="2570.9899999999998"/>
    <m/>
    <x v="20"/>
  </r>
  <r>
    <x v="1854"/>
    <d v="2019-11-08T00:00:00"/>
    <x v="0"/>
    <n v="56"/>
    <x v="0"/>
    <n v="3"/>
    <n v="3"/>
    <x v="1"/>
    <n v="5817"/>
    <n v="2"/>
    <n v="69"/>
    <x v="5"/>
    <x v="0"/>
    <s v="Yes"/>
    <x v="0"/>
    <x v="2"/>
    <x v="3"/>
    <n v="92.15"/>
    <n v="7882.98"/>
    <m/>
    <x v="20"/>
  </r>
  <r>
    <x v="1855"/>
    <d v="2020-09-03T00:00:00"/>
    <x v="0"/>
    <n v="43"/>
    <x v="1"/>
    <n v="0"/>
    <n v="3"/>
    <x v="1"/>
    <n v="6107"/>
    <n v="0"/>
    <n v="59"/>
    <x v="0"/>
    <x v="2"/>
    <s v="Yes"/>
    <x v="2"/>
    <x v="0"/>
    <x v="0"/>
    <n v="51.7"/>
    <n v="3005.8"/>
    <m/>
    <x v="20"/>
  </r>
  <r>
    <x v="1856"/>
    <d v="2021-03-05T00:00:00"/>
    <x v="0"/>
    <n v="31"/>
    <x v="0"/>
    <n v="1"/>
    <n v="3"/>
    <x v="1"/>
    <n v="5534"/>
    <n v="9"/>
    <n v="53"/>
    <x v="4"/>
    <x v="0"/>
    <s v="Yes"/>
    <x v="2"/>
    <x v="0"/>
    <x v="2"/>
    <n v="65"/>
    <n v="3475.63"/>
    <m/>
    <x v="20"/>
  </r>
  <r>
    <x v="1857"/>
    <d v="2025-07-21T00:00:00"/>
    <x v="1"/>
    <n v="63"/>
    <x v="1"/>
    <n v="0"/>
    <n v="3"/>
    <x v="2"/>
    <n v="4421"/>
    <n v="0"/>
    <n v="1"/>
    <x v="2"/>
    <x v="0"/>
    <s v="Yes"/>
    <x v="2"/>
    <x v="0"/>
    <x v="0"/>
    <n v="50.15"/>
    <n v="138.47999999999999"/>
    <m/>
    <x v="20"/>
  </r>
  <r>
    <x v="1858"/>
    <d v="2019-08-23T00:00:00"/>
    <x v="0"/>
    <n v="22"/>
    <x v="0"/>
    <n v="1"/>
    <n v="3"/>
    <x v="1"/>
    <n v="6188"/>
    <n v="1"/>
    <n v="72"/>
    <x v="5"/>
    <x v="0"/>
    <s v="Yes"/>
    <x v="0"/>
    <x v="2"/>
    <x v="2"/>
    <n v="90.8"/>
    <n v="8278.2000000000007"/>
    <m/>
    <x v="20"/>
  </r>
  <r>
    <x v="1859"/>
    <d v="2024-07-26T00:00:00"/>
    <x v="1"/>
    <n v="36"/>
    <x v="1"/>
    <n v="0"/>
    <n v="3"/>
    <x v="1"/>
    <n v="4115"/>
    <n v="0"/>
    <n v="13"/>
    <x v="3"/>
    <x v="0"/>
    <s v="Yes"/>
    <x v="2"/>
    <x v="0"/>
    <x v="0"/>
    <n v="67.8"/>
    <n v="1212.0999999999999"/>
    <m/>
    <x v="20"/>
  </r>
  <r>
    <x v="1860"/>
    <d v="2024-11-12T00:00:00"/>
    <x v="0"/>
    <n v="49"/>
    <x v="0"/>
    <n v="0"/>
    <n v="3"/>
    <x v="1"/>
    <n v="2715"/>
    <n v="3"/>
    <n v="9"/>
    <x v="0"/>
    <x v="0"/>
    <s v="Yes"/>
    <x v="0"/>
    <x v="0"/>
    <x v="0"/>
    <n v="88.05"/>
    <n v="1002.99"/>
    <m/>
    <x v="20"/>
  </r>
  <r>
    <x v="1861"/>
    <d v="2019-08-02T00:00:00"/>
    <x v="1"/>
    <n v="26"/>
    <x v="0"/>
    <n v="1"/>
    <n v="3"/>
    <x v="1"/>
    <n v="5656"/>
    <n v="8"/>
    <n v="72"/>
    <x v="5"/>
    <x v="0"/>
    <s v="Yes"/>
    <x v="3"/>
    <x v="2"/>
    <x v="0"/>
    <n v="71.45"/>
    <n v="7833.13"/>
    <m/>
    <x v="20"/>
  </r>
  <r>
    <x v="1862"/>
    <d v="2019-08-02T00:00:00"/>
    <x v="1"/>
    <n v="45"/>
    <x v="0"/>
    <n v="0"/>
    <n v="3"/>
    <x v="1"/>
    <n v="4675"/>
    <n v="7"/>
    <n v="72"/>
    <x v="0"/>
    <x v="0"/>
    <s v="Yes"/>
    <x v="2"/>
    <x v="2"/>
    <x v="0"/>
    <n v="64.75"/>
    <n v="5901.31"/>
    <m/>
    <x v="20"/>
  </r>
  <r>
    <x v="1863"/>
    <d v="2022-09-08T00:00:00"/>
    <x v="0"/>
    <n v="63"/>
    <x v="0"/>
    <n v="2"/>
    <n v="3"/>
    <x v="1"/>
    <n v="2334"/>
    <n v="7"/>
    <n v="35"/>
    <x v="0"/>
    <x v="0"/>
    <s v="No"/>
    <x v="1"/>
    <x v="3"/>
    <x v="0"/>
    <n v="19.899999999999999"/>
    <n v="1514.05"/>
    <m/>
    <x v="20"/>
  </r>
  <r>
    <x v="1864"/>
    <d v="2019-08-03T00:00:00"/>
    <x v="1"/>
    <n v="26"/>
    <x v="0"/>
    <n v="3"/>
    <n v="3"/>
    <x v="1"/>
    <n v="4213"/>
    <n v="9"/>
    <n v="72"/>
    <x v="0"/>
    <x v="0"/>
    <s v="Yes"/>
    <x v="0"/>
    <x v="2"/>
    <x v="0"/>
    <n v="95.9"/>
    <n v="7807.35"/>
    <m/>
    <x v="20"/>
  </r>
  <r>
    <x v="1865"/>
    <d v="2019-10-04T00:00:00"/>
    <x v="1"/>
    <n v="21"/>
    <x v="0"/>
    <n v="0"/>
    <n v="3"/>
    <x v="1"/>
    <n v="4858"/>
    <n v="5"/>
    <n v="70"/>
    <x v="5"/>
    <x v="2"/>
    <s v="Yes"/>
    <x v="3"/>
    <x v="2"/>
    <x v="0"/>
    <n v="64.55"/>
    <n v="4458.84"/>
    <m/>
    <x v="20"/>
  </r>
  <r>
    <x v="1866"/>
    <d v="2023-10-21T00:00:00"/>
    <x v="1"/>
    <n v="35"/>
    <x v="0"/>
    <n v="1"/>
    <n v="3"/>
    <x v="1"/>
    <n v="4312"/>
    <n v="0"/>
    <n v="22"/>
    <x v="3"/>
    <x v="0"/>
    <s v="No"/>
    <x v="1"/>
    <x v="0"/>
    <x v="0"/>
    <n v="19.05"/>
    <n v="1475.95"/>
    <m/>
    <x v="20"/>
  </r>
  <r>
    <x v="1867"/>
    <d v="2019-09-03T00:00:00"/>
    <x v="1"/>
    <n v="38"/>
    <x v="0"/>
    <n v="0"/>
    <n v="3"/>
    <x v="1"/>
    <n v="4658"/>
    <n v="7"/>
    <n v="71"/>
    <x v="5"/>
    <x v="0"/>
    <s v="Yes"/>
    <x v="2"/>
    <x v="2"/>
    <x v="2"/>
    <n v="89.3"/>
    <n v="7801.55"/>
    <m/>
    <x v="20"/>
  </r>
  <r>
    <x v="1868"/>
    <d v="2025-07-02T00:00:00"/>
    <x v="0"/>
    <n v="56"/>
    <x v="1"/>
    <n v="0"/>
    <n v="3"/>
    <x v="2"/>
    <n v="3007"/>
    <n v="0"/>
    <n v="1"/>
    <x v="2"/>
    <x v="0"/>
    <s v="Yes"/>
    <x v="3"/>
    <x v="0"/>
    <x v="2"/>
    <n v="50.7"/>
    <n v="88.75"/>
    <m/>
    <x v="20"/>
  </r>
  <r>
    <x v="1869"/>
    <d v="2019-11-05T00:00:00"/>
    <x v="0"/>
    <n v="27"/>
    <x v="1"/>
    <n v="0"/>
    <n v="3"/>
    <x v="1"/>
    <n v="5798"/>
    <n v="0"/>
    <n v="69"/>
    <x v="5"/>
    <x v="0"/>
    <s v="Yes"/>
    <x v="0"/>
    <x v="2"/>
    <x v="2"/>
    <n v="110.05"/>
    <n v="7801.58"/>
    <m/>
    <x v="20"/>
  </r>
  <r>
    <x v="1870"/>
    <d v="2021-04-14T00:00:00"/>
    <x v="0"/>
    <n v="48"/>
    <x v="0"/>
    <n v="2"/>
    <n v="3"/>
    <x v="1"/>
    <n v="6340"/>
    <n v="9"/>
    <n v="52"/>
    <x v="0"/>
    <x v="2"/>
    <s v="Yes"/>
    <x v="2"/>
    <x v="3"/>
    <x v="0"/>
    <n v="44.25"/>
    <n v="2252.6"/>
    <m/>
    <x v="20"/>
  </r>
  <r>
    <x v="1871"/>
    <d v="2022-01-22T00:00:00"/>
    <x v="0"/>
    <n v="59"/>
    <x v="0"/>
    <n v="1"/>
    <n v="3"/>
    <x v="1"/>
    <n v="5884"/>
    <n v="11"/>
    <n v="43"/>
    <x v="0"/>
    <x v="0"/>
    <s v="Yes"/>
    <x v="0"/>
    <x v="3"/>
    <x v="2"/>
    <n v="91.25"/>
    <n v="5803.77"/>
    <m/>
    <x v="20"/>
  </r>
  <r>
    <x v="1872"/>
    <d v="2020-02-12T00:00:00"/>
    <x v="0"/>
    <n v="77"/>
    <x v="0"/>
    <n v="2"/>
    <n v="3"/>
    <x v="1"/>
    <n v="4578"/>
    <n v="0"/>
    <n v="66"/>
    <x v="0"/>
    <x v="0"/>
    <s v="Yes"/>
    <x v="0"/>
    <x v="3"/>
    <x v="0"/>
    <n v="116.25"/>
    <n v="8078.07"/>
    <m/>
    <x v="20"/>
  </r>
  <r>
    <x v="1873"/>
    <d v="2019-09-20T00:00:00"/>
    <x v="0"/>
    <n v="34"/>
    <x v="0"/>
    <n v="0"/>
    <n v="3"/>
    <x v="1"/>
    <n v="5431"/>
    <n v="7"/>
    <n v="71"/>
    <x v="0"/>
    <x v="0"/>
    <s v="Yes"/>
    <x v="2"/>
    <x v="2"/>
    <x v="2"/>
    <n v="73.5"/>
    <n v="7799.44"/>
    <m/>
    <x v="20"/>
  </r>
  <r>
    <x v="1874"/>
    <d v="2024-12-17T00:00:00"/>
    <x v="1"/>
    <n v="64"/>
    <x v="1"/>
    <n v="0"/>
    <n v="3"/>
    <x v="1"/>
    <n v="2934"/>
    <n v="0"/>
    <n v="8"/>
    <x v="2"/>
    <x v="0"/>
    <s v="Yes"/>
    <x v="0"/>
    <x v="0"/>
    <x v="0"/>
    <n v="75.599999999999994"/>
    <n v="635.15"/>
    <m/>
    <x v="20"/>
  </r>
  <r>
    <x v="1875"/>
    <d v="2019-11-05T00:00:00"/>
    <x v="0"/>
    <n v="57"/>
    <x v="1"/>
    <n v="0"/>
    <n v="3"/>
    <x v="1"/>
    <n v="6059"/>
    <n v="0"/>
    <n v="69"/>
    <x v="0"/>
    <x v="0"/>
    <s v="No"/>
    <x v="1"/>
    <x v="2"/>
    <x v="0"/>
    <n v="23.95"/>
    <n v="3247.66"/>
    <m/>
    <x v="20"/>
  </r>
  <r>
    <x v="1876"/>
    <d v="2020-11-05T00:00:00"/>
    <x v="1"/>
    <n v="39"/>
    <x v="0"/>
    <n v="0"/>
    <n v="3"/>
    <x v="1"/>
    <n v="6354"/>
    <n v="5"/>
    <n v="57"/>
    <x v="4"/>
    <x v="0"/>
    <s v="Yes"/>
    <x v="0"/>
    <x v="3"/>
    <x v="2"/>
    <n v="100.75"/>
    <n v="6197.04"/>
    <m/>
    <x v="20"/>
  </r>
  <r>
    <x v="1877"/>
    <d v="2021-02-01T00:00:00"/>
    <x v="0"/>
    <n v="41"/>
    <x v="1"/>
    <n v="0"/>
    <n v="3"/>
    <x v="1"/>
    <n v="4154"/>
    <n v="0"/>
    <n v="54"/>
    <x v="4"/>
    <x v="0"/>
    <s v="Yes"/>
    <x v="0"/>
    <x v="3"/>
    <x v="0"/>
    <n v="84.4"/>
    <n v="6139.69"/>
    <m/>
    <x v="20"/>
  </r>
  <r>
    <x v="1878"/>
    <d v="2023-08-21T00:00:00"/>
    <x v="1"/>
    <n v="44"/>
    <x v="1"/>
    <n v="0"/>
    <n v="3"/>
    <x v="1"/>
    <n v="2198"/>
    <n v="0"/>
    <n v="24"/>
    <x v="0"/>
    <x v="0"/>
    <s v="Yes"/>
    <x v="0"/>
    <x v="0"/>
    <x v="0"/>
    <n v="84.35"/>
    <n v="2557.4899999999998"/>
    <m/>
    <x v="20"/>
  </r>
  <r>
    <x v="1879"/>
    <d v="2025-07-10T00:00:00"/>
    <x v="1"/>
    <n v="21"/>
    <x v="1"/>
    <n v="0"/>
    <n v="3"/>
    <x v="2"/>
    <n v="5750"/>
    <n v="0"/>
    <n v="1"/>
    <x v="0"/>
    <x v="0"/>
    <s v="No"/>
    <x v="1"/>
    <x v="0"/>
    <x v="2"/>
    <n v="19.55"/>
    <n v="24.65"/>
    <m/>
    <x v="20"/>
  </r>
  <r>
    <x v="1880"/>
    <d v="2020-01-18T00:00:00"/>
    <x v="0"/>
    <n v="40"/>
    <x v="0"/>
    <n v="0"/>
    <n v="3"/>
    <x v="1"/>
    <n v="4078"/>
    <n v="8"/>
    <n v="67"/>
    <x v="5"/>
    <x v="0"/>
    <s v="Yes"/>
    <x v="0"/>
    <x v="3"/>
    <x v="2"/>
    <n v="100.9"/>
    <n v="8837.6200000000008"/>
    <m/>
    <x v="20"/>
  </r>
  <r>
    <x v="1881"/>
    <d v="2025-02-20T00:00:00"/>
    <x v="1"/>
    <n v="40"/>
    <x v="0"/>
    <n v="1"/>
    <n v="3"/>
    <x v="1"/>
    <n v="5060"/>
    <n v="1"/>
    <n v="6"/>
    <x v="2"/>
    <x v="0"/>
    <s v="No"/>
    <x v="1"/>
    <x v="0"/>
    <x v="2"/>
    <n v="19.850000000000001"/>
    <n v="158.18"/>
    <m/>
    <x v="20"/>
  </r>
  <r>
    <x v="1882"/>
    <d v="2019-12-01T00:00:00"/>
    <x v="0"/>
    <n v="20"/>
    <x v="1"/>
    <n v="0"/>
    <n v="3"/>
    <x v="1"/>
    <n v="6042"/>
    <n v="0"/>
    <n v="68"/>
    <x v="0"/>
    <x v="0"/>
    <s v="No"/>
    <x v="1"/>
    <x v="2"/>
    <x v="2"/>
    <n v="24.55"/>
    <n v="2054.52"/>
    <m/>
    <x v="20"/>
  </r>
  <r>
    <x v="1883"/>
    <d v="2023-05-11T00:00:00"/>
    <x v="0"/>
    <n v="39"/>
    <x v="0"/>
    <n v="1"/>
    <n v="3"/>
    <x v="1"/>
    <n v="3160"/>
    <n v="0"/>
    <n v="27"/>
    <x v="0"/>
    <x v="0"/>
    <s v="Yes"/>
    <x v="0"/>
    <x v="0"/>
    <x v="0"/>
    <n v="100.75"/>
    <n v="3173.44"/>
    <m/>
    <x v="20"/>
  </r>
  <r>
    <x v="1884"/>
    <d v="2025-05-15T00:00:00"/>
    <x v="1"/>
    <n v="60"/>
    <x v="1"/>
    <n v="0"/>
    <n v="3"/>
    <x v="2"/>
    <n v="4331"/>
    <n v="0"/>
    <n v="3"/>
    <x v="0"/>
    <x v="0"/>
    <s v="No"/>
    <x v="1"/>
    <x v="3"/>
    <x v="3"/>
    <n v="20.25"/>
    <n v="75.61"/>
    <m/>
    <x v="20"/>
  </r>
  <r>
    <x v="1885"/>
    <d v="2022-04-13T00:00:00"/>
    <x v="0"/>
    <n v="41"/>
    <x v="0"/>
    <n v="0"/>
    <n v="3"/>
    <x v="1"/>
    <n v="2478"/>
    <n v="8"/>
    <n v="40"/>
    <x v="4"/>
    <x v="0"/>
    <s v="Yes"/>
    <x v="0"/>
    <x v="0"/>
    <x v="0"/>
    <n v="80"/>
    <n v="4695.8100000000004"/>
    <m/>
    <x v="20"/>
  </r>
  <r>
    <x v="1886"/>
    <d v="2021-04-08T00:00:00"/>
    <x v="0"/>
    <n v="34"/>
    <x v="1"/>
    <n v="0"/>
    <n v="3"/>
    <x v="1"/>
    <n v="4624"/>
    <n v="0"/>
    <n v="52"/>
    <x v="0"/>
    <x v="0"/>
    <s v="Yes"/>
    <x v="2"/>
    <x v="2"/>
    <x v="2"/>
    <n v="89.25"/>
    <n v="5006"/>
    <m/>
    <x v="20"/>
  </r>
  <r>
    <x v="1887"/>
    <d v="2021-04-14T00:00:00"/>
    <x v="1"/>
    <n v="53"/>
    <x v="0"/>
    <n v="3"/>
    <n v="3"/>
    <x v="1"/>
    <n v="4415"/>
    <n v="8"/>
    <n v="52"/>
    <x v="4"/>
    <x v="0"/>
    <s v="Yes"/>
    <x v="0"/>
    <x v="3"/>
    <x v="2"/>
    <n v="95.7"/>
    <n v="5400.47"/>
    <m/>
    <x v="20"/>
  </r>
  <r>
    <x v="1888"/>
    <d v="2024-09-19T00:00:00"/>
    <x v="0"/>
    <n v="33"/>
    <x v="0"/>
    <n v="2"/>
    <n v="3"/>
    <x v="1"/>
    <n v="4075"/>
    <n v="1"/>
    <n v="11"/>
    <x v="0"/>
    <x v="0"/>
    <s v="No"/>
    <x v="1"/>
    <x v="0"/>
    <x v="0"/>
    <n v="20.95"/>
    <n v="422.21"/>
    <m/>
    <x v="20"/>
  </r>
  <r>
    <x v="1889"/>
    <d v="2019-09-02T00:00:00"/>
    <x v="0"/>
    <n v="50"/>
    <x v="0"/>
    <n v="0"/>
    <n v="3"/>
    <x v="1"/>
    <n v="5295"/>
    <n v="5"/>
    <n v="71"/>
    <x v="0"/>
    <x v="0"/>
    <s v="Yes"/>
    <x v="0"/>
    <x v="2"/>
    <x v="0"/>
    <n v="99"/>
    <n v="10162.86"/>
    <m/>
    <x v="20"/>
  </r>
  <r>
    <x v="1890"/>
    <d v="2023-10-11T00:00:00"/>
    <x v="0"/>
    <n v="22"/>
    <x v="0"/>
    <n v="0"/>
    <n v="3"/>
    <x v="1"/>
    <n v="3947"/>
    <n v="10"/>
    <n v="22"/>
    <x v="3"/>
    <x v="0"/>
    <s v="Yes"/>
    <x v="2"/>
    <x v="3"/>
    <x v="0"/>
    <n v="59.75"/>
    <n v="1507.01"/>
    <m/>
    <x v="20"/>
  </r>
  <r>
    <x v="1891"/>
    <d v="2024-01-18T00:00:00"/>
    <x v="0"/>
    <n v="41"/>
    <x v="1"/>
    <n v="3"/>
    <n v="3"/>
    <x v="1"/>
    <n v="5188"/>
    <n v="0"/>
    <n v="19"/>
    <x v="3"/>
    <x v="0"/>
    <s v="No"/>
    <x v="1"/>
    <x v="0"/>
    <x v="0"/>
    <n v="20"/>
    <n v="835.45"/>
    <m/>
    <x v="20"/>
  </r>
  <r>
    <x v="1892"/>
    <d v="2023-05-11T00:00:00"/>
    <x v="0"/>
    <n v="47"/>
    <x v="0"/>
    <n v="3"/>
    <n v="3"/>
    <x v="1"/>
    <n v="5856"/>
    <n v="1"/>
    <n v="27"/>
    <x v="0"/>
    <x v="0"/>
    <s v="Yes"/>
    <x v="0"/>
    <x v="3"/>
    <x v="2"/>
    <n v="80.650000000000006"/>
    <n v="2633.92"/>
    <m/>
    <x v="20"/>
  </r>
  <r>
    <x v="1893"/>
    <d v="2020-12-20T00:00:00"/>
    <x v="0"/>
    <n v="31"/>
    <x v="1"/>
    <n v="0"/>
    <n v="3"/>
    <x v="1"/>
    <n v="5680"/>
    <n v="0"/>
    <n v="56"/>
    <x v="0"/>
    <x v="0"/>
    <s v="Yes"/>
    <x v="0"/>
    <x v="0"/>
    <x v="2"/>
    <n v="105.35"/>
    <n v="7921.89"/>
    <m/>
    <x v="20"/>
  </r>
  <r>
    <x v="1894"/>
    <d v="2025-07-20T00:00:00"/>
    <x v="0"/>
    <n v="40"/>
    <x v="1"/>
    <n v="0"/>
    <n v="3"/>
    <x v="2"/>
    <n v="3192"/>
    <n v="0"/>
    <n v="1"/>
    <x v="0"/>
    <x v="0"/>
    <s v="No"/>
    <x v="1"/>
    <x v="0"/>
    <x v="2"/>
    <n v="19.649999999999999"/>
    <n v="36.56"/>
    <m/>
    <x v="20"/>
  </r>
  <r>
    <x v="1895"/>
    <d v="2019-11-11T00:00:00"/>
    <x v="0"/>
    <n v="19"/>
    <x v="1"/>
    <n v="0"/>
    <n v="3"/>
    <x v="1"/>
    <n v="4535"/>
    <n v="0"/>
    <n v="69"/>
    <x v="5"/>
    <x v="0"/>
    <s v="No"/>
    <x v="1"/>
    <x v="2"/>
    <x v="2"/>
    <n v="19.100000000000001"/>
    <n v="4200.66"/>
    <m/>
    <x v="20"/>
  </r>
  <r>
    <x v="1896"/>
    <d v="2022-08-20T00:00:00"/>
    <x v="0"/>
    <n v="36"/>
    <x v="0"/>
    <n v="2"/>
    <n v="3"/>
    <x v="1"/>
    <n v="2504"/>
    <n v="8"/>
    <n v="36"/>
    <x v="0"/>
    <x v="0"/>
    <s v="Yes"/>
    <x v="2"/>
    <x v="3"/>
    <x v="2"/>
    <n v="63.7"/>
    <n v="3896.7"/>
    <m/>
    <x v="20"/>
  </r>
  <r>
    <x v="1897"/>
    <d v="2024-02-06T00:00:00"/>
    <x v="0"/>
    <n v="32"/>
    <x v="1"/>
    <n v="0"/>
    <n v="3"/>
    <x v="1"/>
    <n v="2675"/>
    <n v="0"/>
    <n v="18"/>
    <x v="0"/>
    <x v="2"/>
    <s v="Yes"/>
    <x v="2"/>
    <x v="0"/>
    <x v="2"/>
    <n v="25.15"/>
    <n v="476.8"/>
    <m/>
    <x v="20"/>
  </r>
  <r>
    <x v="1898"/>
    <d v="2023-02-04T00:00:00"/>
    <x v="0"/>
    <n v="19"/>
    <x v="0"/>
    <n v="1"/>
    <n v="3"/>
    <x v="1"/>
    <n v="3558"/>
    <n v="1"/>
    <n v="30"/>
    <x v="0"/>
    <x v="0"/>
    <s v="Yes"/>
    <x v="0"/>
    <x v="0"/>
    <x v="0"/>
    <n v="83.55"/>
    <n v="2877.4"/>
    <m/>
    <x v="20"/>
  </r>
  <r>
    <x v="1899"/>
    <d v="2019-08-15T00:00:00"/>
    <x v="1"/>
    <n v="64"/>
    <x v="0"/>
    <n v="3"/>
    <n v="3"/>
    <x v="1"/>
    <n v="4382"/>
    <n v="1"/>
    <n v="72"/>
    <x v="5"/>
    <x v="0"/>
    <s v="No"/>
    <x v="1"/>
    <x v="2"/>
    <x v="0"/>
    <n v="25.2"/>
    <n v="4616.95"/>
    <m/>
    <x v="20"/>
  </r>
  <r>
    <x v="1900"/>
    <d v="2025-03-03T00:00:00"/>
    <x v="0"/>
    <n v="42"/>
    <x v="0"/>
    <n v="2"/>
    <n v="3"/>
    <x v="1"/>
    <n v="3260"/>
    <n v="7"/>
    <n v="5"/>
    <x v="0"/>
    <x v="0"/>
    <s v="Yes"/>
    <x v="2"/>
    <x v="0"/>
    <x v="2"/>
    <n v="64.400000000000006"/>
    <n v="403.75"/>
    <m/>
    <x v="20"/>
  </r>
  <r>
    <x v="1901"/>
    <d v="2023-10-23T00:00:00"/>
    <x v="1"/>
    <n v="78"/>
    <x v="1"/>
    <n v="0"/>
    <n v="3"/>
    <x v="1"/>
    <n v="3509"/>
    <n v="0"/>
    <n v="22"/>
    <x v="3"/>
    <x v="0"/>
    <s v="Yes"/>
    <x v="2"/>
    <x v="3"/>
    <x v="3"/>
    <n v="69.75"/>
    <n v="2644.96"/>
    <m/>
    <x v="20"/>
  </r>
  <r>
    <x v="1902"/>
    <d v="2023-12-23T00:00:00"/>
    <x v="0"/>
    <n v="78"/>
    <x v="0"/>
    <n v="0"/>
    <n v="3"/>
    <x v="1"/>
    <n v="2574"/>
    <n v="1"/>
    <n v="20"/>
    <x v="0"/>
    <x v="0"/>
    <s v="Yes"/>
    <x v="0"/>
    <x v="3"/>
    <x v="2"/>
    <n v="94.3"/>
    <n v="2469.1"/>
    <m/>
    <x v="20"/>
  </r>
  <r>
    <x v="1903"/>
    <d v="2022-10-08T00:00:00"/>
    <x v="1"/>
    <n v="72"/>
    <x v="1"/>
    <n v="0"/>
    <n v="3"/>
    <x v="1"/>
    <n v="5597"/>
    <n v="0"/>
    <n v="34"/>
    <x v="0"/>
    <x v="2"/>
    <s v="Yes"/>
    <x v="2"/>
    <x v="2"/>
    <x v="0"/>
    <n v="56.25"/>
    <n v="1765.95"/>
    <m/>
    <x v="20"/>
  </r>
  <r>
    <x v="1904"/>
    <d v="2022-01-01T00:00:00"/>
    <x v="1"/>
    <n v="76"/>
    <x v="0"/>
    <n v="0"/>
    <n v="3"/>
    <x v="1"/>
    <n v="4745"/>
    <n v="4"/>
    <n v="43"/>
    <x v="0"/>
    <x v="0"/>
    <s v="Yes"/>
    <x v="0"/>
    <x v="0"/>
    <x v="0"/>
    <n v="94.5"/>
    <n v="4314.18"/>
    <m/>
    <x v="20"/>
  </r>
  <r>
    <x v="1905"/>
    <d v="2022-11-05T00:00:00"/>
    <x v="0"/>
    <n v="59"/>
    <x v="1"/>
    <n v="0"/>
    <n v="3"/>
    <x v="1"/>
    <n v="5087"/>
    <n v="0"/>
    <n v="33"/>
    <x v="1"/>
    <x v="0"/>
    <s v="Yes"/>
    <x v="0"/>
    <x v="2"/>
    <x v="0"/>
    <n v="88.95"/>
    <n v="4599.7700000000004"/>
    <m/>
    <x v="20"/>
  </r>
  <r>
    <x v="1906"/>
    <d v="2023-10-26T00:00:00"/>
    <x v="1"/>
    <n v="23"/>
    <x v="1"/>
    <n v="0"/>
    <n v="3"/>
    <x v="1"/>
    <n v="3549"/>
    <n v="0"/>
    <n v="22"/>
    <x v="0"/>
    <x v="0"/>
    <s v="Yes"/>
    <x v="0"/>
    <x v="0"/>
    <x v="0"/>
    <n v="84.15"/>
    <n v="2304.35"/>
    <m/>
    <x v="20"/>
  </r>
  <r>
    <x v="1907"/>
    <d v="2019-08-13T00:00:00"/>
    <x v="0"/>
    <n v="30"/>
    <x v="0"/>
    <n v="0"/>
    <n v="3"/>
    <x v="1"/>
    <n v="4556"/>
    <n v="5"/>
    <n v="72"/>
    <x v="5"/>
    <x v="2"/>
    <s v="Yes"/>
    <x v="3"/>
    <x v="2"/>
    <x v="2"/>
    <n v="55.45"/>
    <n v="4179.2"/>
    <m/>
    <x v="20"/>
  </r>
  <r>
    <x v="1908"/>
    <d v="2023-08-03T00:00:00"/>
    <x v="0"/>
    <n v="28"/>
    <x v="1"/>
    <n v="0"/>
    <n v="3"/>
    <x v="1"/>
    <n v="4806"/>
    <n v="0"/>
    <n v="24"/>
    <x v="1"/>
    <x v="2"/>
    <s v="Yes"/>
    <x v="2"/>
    <x v="3"/>
    <x v="3"/>
    <n v="50.6"/>
    <n v="1288.75"/>
    <m/>
    <x v="20"/>
  </r>
  <r>
    <x v="1909"/>
    <d v="2019-08-03T00:00:00"/>
    <x v="1"/>
    <n v="56"/>
    <x v="0"/>
    <n v="0"/>
    <n v="3"/>
    <x v="1"/>
    <n v="6264"/>
    <n v="6"/>
    <n v="72"/>
    <x v="5"/>
    <x v="0"/>
    <s v="Yes"/>
    <x v="2"/>
    <x v="2"/>
    <x v="0"/>
    <n v="66.849999999999994"/>
    <n v="5813.6"/>
    <m/>
    <x v="20"/>
  </r>
  <r>
    <x v="1910"/>
    <d v="2022-07-22T00:00:00"/>
    <x v="0"/>
    <n v="62"/>
    <x v="1"/>
    <n v="0"/>
    <n v="3"/>
    <x v="1"/>
    <n v="5402"/>
    <n v="0"/>
    <n v="37"/>
    <x v="0"/>
    <x v="0"/>
    <s v="Yes"/>
    <x v="0"/>
    <x v="0"/>
    <x v="2"/>
    <n v="70.349999999999994"/>
    <n v="3619.98"/>
    <m/>
    <x v="20"/>
  </r>
  <r>
    <x v="1911"/>
    <d v="2020-08-22T00:00:00"/>
    <x v="0"/>
    <n v="38"/>
    <x v="1"/>
    <n v="0"/>
    <n v="3"/>
    <x v="1"/>
    <n v="5544"/>
    <n v="0"/>
    <n v="60"/>
    <x v="4"/>
    <x v="2"/>
    <s v="Yes"/>
    <x v="2"/>
    <x v="2"/>
    <x v="0"/>
    <n v="39.6"/>
    <n v="2386.04"/>
    <m/>
    <x v="20"/>
  </r>
  <r>
    <x v="1912"/>
    <d v="2019-08-17T00:00:00"/>
    <x v="0"/>
    <n v="51"/>
    <x v="0"/>
    <n v="1"/>
    <n v="3"/>
    <x v="1"/>
    <n v="4700"/>
    <n v="0"/>
    <n v="72"/>
    <x v="5"/>
    <x v="0"/>
    <s v="Yes"/>
    <x v="0"/>
    <x v="2"/>
    <x v="0"/>
    <n v="114.45"/>
    <n v="9896.9500000000007"/>
    <m/>
    <x v="20"/>
  </r>
  <r>
    <x v="1913"/>
    <d v="2023-12-11T00:00:00"/>
    <x v="0"/>
    <n v="20"/>
    <x v="1"/>
    <n v="0"/>
    <n v="3"/>
    <x v="1"/>
    <n v="4958"/>
    <n v="0"/>
    <n v="20"/>
    <x v="3"/>
    <x v="0"/>
    <s v="No"/>
    <x v="1"/>
    <x v="0"/>
    <x v="2"/>
    <n v="19.399999999999999"/>
    <n v="1035.8"/>
    <m/>
    <x v="20"/>
  </r>
  <r>
    <x v="1914"/>
    <d v="2023-10-13T00:00:00"/>
    <x v="0"/>
    <n v="22"/>
    <x v="1"/>
    <n v="0"/>
    <n v="3"/>
    <x v="1"/>
    <n v="4838"/>
    <n v="0"/>
    <n v="22"/>
    <x v="3"/>
    <x v="0"/>
    <s v="Yes"/>
    <x v="0"/>
    <x v="0"/>
    <x v="2"/>
    <n v="69.7"/>
    <n v="1837.34"/>
    <m/>
    <x v="20"/>
  </r>
  <r>
    <x v="1915"/>
    <d v="2025-07-22T00:00:00"/>
    <x v="0"/>
    <n v="53"/>
    <x v="1"/>
    <n v="1"/>
    <n v="3"/>
    <x v="2"/>
    <n v="3389"/>
    <n v="0"/>
    <n v="1"/>
    <x v="0"/>
    <x v="0"/>
    <s v="No"/>
    <x v="1"/>
    <x v="0"/>
    <x v="3"/>
    <n v="21.05"/>
    <n v="31.19"/>
    <m/>
    <x v="20"/>
  </r>
  <r>
    <x v="1916"/>
    <d v="2023-07-19T00:00:00"/>
    <x v="1"/>
    <n v="26"/>
    <x v="1"/>
    <n v="0"/>
    <n v="3"/>
    <x v="1"/>
    <n v="3955"/>
    <n v="0"/>
    <n v="25"/>
    <x v="0"/>
    <x v="0"/>
    <s v="Yes"/>
    <x v="2"/>
    <x v="0"/>
    <x v="2"/>
    <n v="76.150000000000006"/>
    <n v="2534.6999999999998"/>
    <m/>
    <x v="20"/>
  </r>
  <r>
    <x v="1917"/>
    <d v="2024-01-11T00:00:00"/>
    <x v="0"/>
    <n v="43"/>
    <x v="0"/>
    <n v="2"/>
    <n v="3"/>
    <x v="1"/>
    <n v="2276"/>
    <n v="6"/>
    <n v="19"/>
    <x v="3"/>
    <x v="0"/>
    <s v="No"/>
    <x v="1"/>
    <x v="0"/>
    <x v="2"/>
    <n v="20.6"/>
    <n v="504.25"/>
    <m/>
    <x v="20"/>
  </r>
  <r>
    <x v="1918"/>
    <d v="2025-05-15T00:00:00"/>
    <x v="0"/>
    <n v="62"/>
    <x v="0"/>
    <n v="0"/>
    <n v="3"/>
    <x v="2"/>
    <n v="5614"/>
    <n v="1"/>
    <n v="3"/>
    <x v="2"/>
    <x v="2"/>
    <s v="Yes"/>
    <x v="2"/>
    <x v="0"/>
    <x v="2"/>
    <n v="29.8"/>
    <n v="94.4"/>
    <m/>
    <x v="20"/>
  </r>
  <r>
    <x v="1919"/>
    <d v="2021-02-24T00:00:00"/>
    <x v="1"/>
    <n v="52"/>
    <x v="1"/>
    <n v="0"/>
    <n v="3"/>
    <x v="1"/>
    <n v="6205"/>
    <n v="0"/>
    <n v="54"/>
    <x v="0"/>
    <x v="2"/>
    <s v="Yes"/>
    <x v="2"/>
    <x v="3"/>
    <x v="0"/>
    <n v="44.1"/>
    <n v="2369.6999999999998"/>
    <m/>
    <x v="20"/>
  </r>
  <r>
    <x v="1920"/>
    <d v="2021-10-10T00:00:00"/>
    <x v="1"/>
    <n v="41"/>
    <x v="0"/>
    <n v="0"/>
    <n v="3"/>
    <x v="1"/>
    <n v="3517"/>
    <n v="3"/>
    <n v="46"/>
    <x v="4"/>
    <x v="0"/>
    <s v="Yes"/>
    <x v="0"/>
    <x v="3"/>
    <x v="0"/>
    <n v="103.15"/>
    <n v="6252.77"/>
    <m/>
    <x v="20"/>
  </r>
  <r>
    <x v="1921"/>
    <d v="2020-09-20T00:00:00"/>
    <x v="1"/>
    <n v="48"/>
    <x v="1"/>
    <n v="0"/>
    <n v="3"/>
    <x v="1"/>
    <n v="4094"/>
    <n v="0"/>
    <n v="59"/>
    <x v="4"/>
    <x v="0"/>
    <s v="Yes"/>
    <x v="0"/>
    <x v="0"/>
    <x v="0"/>
    <n v="83.25"/>
    <n v="6791.67"/>
    <m/>
    <x v="20"/>
  </r>
  <r>
    <x v="1922"/>
    <d v="2020-08-26T00:00:00"/>
    <x v="1"/>
    <n v="48"/>
    <x v="0"/>
    <n v="0"/>
    <n v="3"/>
    <x v="1"/>
    <n v="4115"/>
    <n v="5"/>
    <n v="60"/>
    <x v="4"/>
    <x v="0"/>
    <s v="Yes"/>
    <x v="0"/>
    <x v="0"/>
    <x v="0"/>
    <n v="106.15"/>
    <n v="7010.05"/>
    <m/>
    <x v="20"/>
  </r>
  <r>
    <x v="1923"/>
    <d v="2024-02-15T00:00:00"/>
    <x v="1"/>
    <n v="45"/>
    <x v="1"/>
    <n v="0"/>
    <n v="3"/>
    <x v="1"/>
    <n v="5381"/>
    <n v="0"/>
    <n v="18"/>
    <x v="3"/>
    <x v="2"/>
    <s v="Yes"/>
    <x v="2"/>
    <x v="0"/>
    <x v="0"/>
    <n v="35.200000000000003"/>
    <n v="657.3"/>
    <m/>
    <x v="20"/>
  </r>
  <r>
    <x v="1924"/>
    <d v="2020-11-09T00:00:00"/>
    <x v="1"/>
    <n v="32"/>
    <x v="0"/>
    <n v="0"/>
    <n v="3"/>
    <x v="1"/>
    <n v="5779"/>
    <n v="1"/>
    <n v="57"/>
    <x v="4"/>
    <x v="0"/>
    <s v="Yes"/>
    <x v="3"/>
    <x v="2"/>
    <x v="2"/>
    <n v="70.349999999999994"/>
    <n v="6860.65"/>
    <m/>
    <x v="20"/>
  </r>
  <r>
    <x v="1925"/>
    <d v="2021-11-20T00:00:00"/>
    <x v="1"/>
    <n v="42"/>
    <x v="1"/>
    <n v="0"/>
    <n v="3"/>
    <x v="1"/>
    <n v="5470"/>
    <n v="0"/>
    <n v="45"/>
    <x v="4"/>
    <x v="0"/>
    <s v="Yes"/>
    <x v="0"/>
    <x v="0"/>
    <x v="2"/>
    <n v="89.3"/>
    <n v="4814.05"/>
    <m/>
    <x v="20"/>
  </r>
  <r>
    <x v="1926"/>
    <d v="2022-09-21T00:00:00"/>
    <x v="0"/>
    <n v="42"/>
    <x v="1"/>
    <n v="0"/>
    <n v="3"/>
    <x v="1"/>
    <n v="5903"/>
    <n v="0"/>
    <n v="35"/>
    <x v="0"/>
    <x v="0"/>
    <s v="Yes"/>
    <x v="0"/>
    <x v="2"/>
    <x v="0"/>
    <n v="108.95"/>
    <n v="4727.95"/>
    <m/>
    <x v="20"/>
  </r>
  <r>
    <x v="1927"/>
    <d v="2024-01-19T00:00:00"/>
    <x v="1"/>
    <n v="20"/>
    <x v="0"/>
    <n v="0"/>
    <n v="3"/>
    <x v="1"/>
    <n v="3652"/>
    <n v="3"/>
    <n v="19"/>
    <x v="0"/>
    <x v="0"/>
    <s v="Yes"/>
    <x v="2"/>
    <x v="0"/>
    <x v="2"/>
    <n v="59.8"/>
    <n v="1288.55"/>
    <m/>
    <x v="20"/>
  </r>
  <r>
    <x v="1928"/>
    <d v="2024-02-24T00:00:00"/>
    <x v="0"/>
    <n v="32"/>
    <x v="1"/>
    <n v="0"/>
    <n v="3"/>
    <x v="1"/>
    <n v="4695"/>
    <n v="0"/>
    <n v="18"/>
    <x v="3"/>
    <x v="0"/>
    <s v="No"/>
    <x v="1"/>
    <x v="3"/>
    <x v="2"/>
    <n v="19.649999999999999"/>
    <n v="436.81"/>
    <m/>
    <x v="20"/>
  </r>
  <r>
    <x v="1929"/>
    <d v="2019-09-01T00:00:00"/>
    <x v="1"/>
    <n v="57"/>
    <x v="1"/>
    <n v="0"/>
    <n v="3"/>
    <x v="1"/>
    <n v="5610"/>
    <n v="0"/>
    <n v="71"/>
    <x v="5"/>
    <x v="0"/>
    <s v="Yes"/>
    <x v="0"/>
    <x v="2"/>
    <x v="2"/>
    <n v="106.75"/>
    <n v="7491.28"/>
    <m/>
    <x v="20"/>
  </r>
  <r>
    <x v="1930"/>
    <d v="2025-07-16T00:00:00"/>
    <x v="1"/>
    <n v="37"/>
    <x v="1"/>
    <n v="0"/>
    <n v="3"/>
    <x v="2"/>
    <n v="5230"/>
    <n v="0"/>
    <n v="1"/>
    <x v="0"/>
    <x v="0"/>
    <s v="Yes"/>
    <x v="2"/>
    <x v="0"/>
    <x v="0"/>
    <n v="49.95"/>
    <n v="94.93"/>
    <m/>
    <x v="20"/>
  </r>
  <r>
    <x v="1931"/>
    <d v="2021-09-23T00:00:00"/>
    <x v="0"/>
    <n v="74"/>
    <x v="1"/>
    <n v="0"/>
    <n v="3"/>
    <x v="1"/>
    <n v="3155"/>
    <n v="0"/>
    <n v="47"/>
    <x v="0"/>
    <x v="0"/>
    <s v="Yes"/>
    <x v="2"/>
    <x v="2"/>
    <x v="0"/>
    <n v="59.6"/>
    <n v="3448.66"/>
    <m/>
    <x v="20"/>
  </r>
  <r>
    <x v="1932"/>
    <d v="2019-09-12T00:00:00"/>
    <x v="1"/>
    <n v="69"/>
    <x v="1"/>
    <n v="0"/>
    <n v="3"/>
    <x v="1"/>
    <n v="4994"/>
    <n v="0"/>
    <n v="71"/>
    <x v="5"/>
    <x v="0"/>
    <s v="Yes"/>
    <x v="2"/>
    <x v="2"/>
    <x v="2"/>
    <n v="89.85"/>
    <n v="9088.14"/>
    <m/>
    <x v="20"/>
  </r>
  <r>
    <x v="1933"/>
    <d v="2020-07-09T00:00:00"/>
    <x v="0"/>
    <n v="66"/>
    <x v="0"/>
    <n v="0"/>
    <n v="3"/>
    <x v="1"/>
    <n v="4250"/>
    <n v="4"/>
    <n v="61"/>
    <x v="4"/>
    <x v="0"/>
    <s v="Yes"/>
    <x v="0"/>
    <x v="3"/>
    <x v="0"/>
    <n v="82.15"/>
    <n v="6524.4"/>
    <m/>
    <x v="20"/>
  </r>
  <r>
    <x v="1934"/>
    <d v="2025-04-12T00:00:00"/>
    <x v="0"/>
    <n v="72"/>
    <x v="1"/>
    <n v="0"/>
    <n v="3"/>
    <x v="1"/>
    <n v="2104"/>
    <n v="0"/>
    <n v="4"/>
    <x v="0"/>
    <x v="2"/>
    <s v="Yes"/>
    <x v="2"/>
    <x v="2"/>
    <x v="2"/>
    <n v="50.95"/>
    <n v="207.35"/>
    <m/>
    <x v="20"/>
  </r>
  <r>
    <x v="1935"/>
    <d v="2022-06-24T00:00:00"/>
    <x v="0"/>
    <n v="69"/>
    <x v="0"/>
    <n v="0"/>
    <n v="3"/>
    <x v="1"/>
    <n v="3511"/>
    <n v="2"/>
    <n v="38"/>
    <x v="1"/>
    <x v="2"/>
    <s v="Yes"/>
    <x v="3"/>
    <x v="0"/>
    <x v="0"/>
    <n v="24.85"/>
    <n v="955.75"/>
    <m/>
    <x v="20"/>
  </r>
  <r>
    <x v="1936"/>
    <d v="2023-02-14T00:00:00"/>
    <x v="0"/>
    <n v="62"/>
    <x v="1"/>
    <n v="0"/>
    <n v="3"/>
    <x v="1"/>
    <n v="3233"/>
    <n v="0"/>
    <n v="30"/>
    <x v="0"/>
    <x v="0"/>
    <s v="Yes"/>
    <x v="0"/>
    <x v="0"/>
    <x v="2"/>
    <n v="89.9"/>
    <n v="3682.25"/>
    <m/>
    <x v="20"/>
  </r>
  <r>
    <x v="1937"/>
    <d v="2021-06-19T00:00:00"/>
    <x v="0"/>
    <n v="46"/>
    <x v="1"/>
    <n v="0"/>
    <n v="3"/>
    <x v="1"/>
    <n v="5068"/>
    <n v="0"/>
    <n v="50"/>
    <x v="4"/>
    <x v="0"/>
    <s v="Yes"/>
    <x v="0"/>
    <x v="3"/>
    <x v="2"/>
    <n v="114.35"/>
    <n v="6791.1"/>
    <m/>
    <x v="20"/>
  </r>
  <r>
    <x v="1938"/>
    <d v="2024-09-13T00:00:00"/>
    <x v="0"/>
    <n v="48"/>
    <x v="0"/>
    <n v="2"/>
    <n v="3"/>
    <x v="1"/>
    <n v="3372"/>
    <n v="2"/>
    <n v="11"/>
    <x v="3"/>
    <x v="0"/>
    <s v="No"/>
    <x v="1"/>
    <x v="2"/>
    <x v="2"/>
    <n v="19.649999999999999"/>
    <n v="674.11"/>
    <m/>
    <x v="20"/>
  </r>
  <r>
    <x v="1939"/>
    <d v="2024-12-04T00:00:00"/>
    <x v="0"/>
    <n v="55"/>
    <x v="1"/>
    <n v="0"/>
    <n v="3"/>
    <x v="1"/>
    <n v="2372"/>
    <n v="0"/>
    <n v="8"/>
    <x v="0"/>
    <x v="2"/>
    <s v="Yes"/>
    <x v="3"/>
    <x v="0"/>
    <x v="2"/>
    <n v="25.25"/>
    <n v="186.3"/>
    <m/>
    <x v="20"/>
  </r>
  <r>
    <x v="1940"/>
    <d v="2024-10-01T00:00:00"/>
    <x v="0"/>
    <n v="32"/>
    <x v="1"/>
    <n v="0"/>
    <n v="3"/>
    <x v="1"/>
    <n v="5787"/>
    <n v="0"/>
    <n v="10"/>
    <x v="3"/>
    <x v="0"/>
    <s v="Yes"/>
    <x v="0"/>
    <x v="0"/>
    <x v="2"/>
    <n v="95.1"/>
    <n v="1278.75"/>
    <m/>
    <x v="20"/>
  </r>
  <r>
    <x v="1941"/>
    <d v="2024-06-05T00:00:00"/>
    <x v="1"/>
    <n v="53"/>
    <x v="1"/>
    <n v="1"/>
    <n v="3"/>
    <x v="1"/>
    <n v="5494"/>
    <n v="0"/>
    <n v="14"/>
    <x v="3"/>
    <x v="0"/>
    <s v="Yes"/>
    <x v="0"/>
    <x v="0"/>
    <x v="3"/>
    <n v="86"/>
    <n v="1832.13"/>
    <m/>
    <x v="20"/>
  </r>
  <r>
    <x v="1942"/>
    <d v="2023-07-24T00:00:00"/>
    <x v="0"/>
    <n v="51"/>
    <x v="0"/>
    <n v="3"/>
    <n v="3"/>
    <x v="1"/>
    <n v="5985"/>
    <n v="4"/>
    <n v="25"/>
    <x v="0"/>
    <x v="0"/>
    <s v="Yes"/>
    <x v="0"/>
    <x v="0"/>
    <x v="0"/>
    <n v="75.5"/>
    <n v="2012.55"/>
    <m/>
    <x v="20"/>
  </r>
  <r>
    <x v="1943"/>
    <d v="2021-09-06T00:00:00"/>
    <x v="0"/>
    <n v="20"/>
    <x v="0"/>
    <n v="0"/>
    <n v="3"/>
    <x v="1"/>
    <n v="3159"/>
    <n v="1"/>
    <n v="47"/>
    <x v="0"/>
    <x v="0"/>
    <s v="No"/>
    <x v="1"/>
    <x v="0"/>
    <x v="0"/>
    <n v="25.4"/>
    <n v="1612.49"/>
    <m/>
    <x v="20"/>
  </r>
  <r>
    <x v="1944"/>
    <d v="2019-10-06T00:00:00"/>
    <x v="1"/>
    <n v="38"/>
    <x v="1"/>
    <n v="0"/>
    <n v="3"/>
    <x v="1"/>
    <n v="5327"/>
    <n v="0"/>
    <n v="70"/>
    <x v="0"/>
    <x v="0"/>
    <s v="Yes"/>
    <x v="0"/>
    <x v="3"/>
    <x v="0"/>
    <n v="90.25"/>
    <n v="7423.95"/>
    <m/>
    <x v="20"/>
  </r>
  <r>
    <x v="1945"/>
    <d v="2019-08-20T00:00:00"/>
    <x v="1"/>
    <n v="63"/>
    <x v="0"/>
    <n v="1"/>
    <n v="3"/>
    <x v="1"/>
    <n v="4055"/>
    <n v="1"/>
    <n v="72"/>
    <x v="5"/>
    <x v="0"/>
    <s v="Yes"/>
    <x v="0"/>
    <x v="2"/>
    <x v="0"/>
    <n v="116.85"/>
    <n v="10769.46"/>
    <m/>
    <x v="20"/>
  </r>
  <r>
    <x v="1946"/>
    <d v="2021-11-19T00:00:00"/>
    <x v="0"/>
    <n v="30"/>
    <x v="1"/>
    <n v="0"/>
    <n v="3"/>
    <x v="1"/>
    <n v="5093"/>
    <n v="0"/>
    <n v="45"/>
    <x v="0"/>
    <x v="0"/>
    <s v="Yes"/>
    <x v="0"/>
    <x v="0"/>
    <x v="2"/>
    <n v="108.45"/>
    <n v="5233.3500000000004"/>
    <m/>
    <x v="20"/>
  </r>
  <r>
    <x v="1947"/>
    <d v="2021-05-08T00:00:00"/>
    <x v="0"/>
    <n v="31"/>
    <x v="0"/>
    <n v="0"/>
    <n v="3"/>
    <x v="1"/>
    <n v="4640"/>
    <n v="3"/>
    <n v="51"/>
    <x v="4"/>
    <x v="0"/>
    <s v="Yes"/>
    <x v="0"/>
    <x v="3"/>
    <x v="0"/>
    <n v="106.8"/>
    <n v="7138.2"/>
    <m/>
    <x v="20"/>
  </r>
  <r>
    <x v="1948"/>
    <d v="2023-02-23T00:00:00"/>
    <x v="0"/>
    <n v="31"/>
    <x v="0"/>
    <n v="1"/>
    <n v="3"/>
    <x v="1"/>
    <n v="4104"/>
    <n v="4"/>
    <n v="30"/>
    <x v="1"/>
    <x v="0"/>
    <s v="Yes"/>
    <x v="3"/>
    <x v="0"/>
    <x v="0"/>
    <n v="67.599999999999994"/>
    <n v="3441.4"/>
    <m/>
    <x v="20"/>
  </r>
  <r>
    <x v="1949"/>
    <d v="2023-08-02T00:00:00"/>
    <x v="0"/>
    <n v="25"/>
    <x v="0"/>
    <n v="0"/>
    <n v="3"/>
    <x v="1"/>
    <n v="4636"/>
    <n v="4"/>
    <n v="24"/>
    <x v="1"/>
    <x v="2"/>
    <s v="Yes"/>
    <x v="2"/>
    <x v="0"/>
    <x v="0"/>
    <n v="29.1"/>
    <n v="688"/>
    <m/>
    <x v="20"/>
  </r>
  <r>
    <x v="1950"/>
    <d v="2020-10-24T00:00:00"/>
    <x v="0"/>
    <n v="38"/>
    <x v="0"/>
    <n v="0"/>
    <n v="3"/>
    <x v="1"/>
    <n v="5666"/>
    <n v="3"/>
    <n v="58"/>
    <x v="4"/>
    <x v="0"/>
    <s v="Yes"/>
    <x v="2"/>
    <x v="2"/>
    <x v="0"/>
    <n v="86.1"/>
    <n v="6284.62"/>
    <m/>
    <x v="20"/>
  </r>
  <r>
    <x v="1951"/>
    <d v="2020-01-16T00:00:00"/>
    <x v="0"/>
    <n v="30"/>
    <x v="1"/>
    <n v="0"/>
    <n v="3"/>
    <x v="1"/>
    <n v="5905"/>
    <n v="0"/>
    <n v="67"/>
    <x v="5"/>
    <x v="2"/>
    <s v="Yes"/>
    <x v="3"/>
    <x v="3"/>
    <x v="0"/>
    <n v="49.35"/>
    <n v="3321.35"/>
    <m/>
    <x v="20"/>
  </r>
  <r>
    <x v="1952"/>
    <d v="2024-03-06T00:00:00"/>
    <x v="0"/>
    <n v="58"/>
    <x v="0"/>
    <n v="3"/>
    <n v="3"/>
    <x v="1"/>
    <n v="3937"/>
    <n v="10"/>
    <n v="17"/>
    <x v="0"/>
    <x v="0"/>
    <s v="Yes"/>
    <x v="3"/>
    <x v="3"/>
    <x v="2"/>
    <n v="62.1"/>
    <n v="1645.24"/>
    <m/>
    <x v="20"/>
  </r>
  <r>
    <x v="1953"/>
    <d v="2024-03-25T00:00:00"/>
    <x v="0"/>
    <n v="33"/>
    <x v="0"/>
    <n v="3"/>
    <n v="3"/>
    <x v="1"/>
    <n v="3931"/>
    <n v="8"/>
    <n v="17"/>
    <x v="3"/>
    <x v="0"/>
    <s v="No"/>
    <x v="1"/>
    <x v="2"/>
    <x v="2"/>
    <n v="25.15"/>
    <n v="1181.68"/>
    <m/>
    <x v="20"/>
  </r>
  <r>
    <x v="1954"/>
    <d v="2023-09-24T00:00:00"/>
    <x v="1"/>
    <n v="62"/>
    <x v="0"/>
    <n v="2"/>
    <n v="3"/>
    <x v="1"/>
    <n v="2572"/>
    <n v="10"/>
    <n v="23"/>
    <x v="0"/>
    <x v="0"/>
    <s v="Yes"/>
    <x v="2"/>
    <x v="2"/>
    <x v="0"/>
    <n v="77.150000000000006"/>
    <n v="2518.86"/>
    <m/>
    <x v="20"/>
  </r>
  <r>
    <x v="1955"/>
    <d v="2021-01-04T00:00:00"/>
    <x v="0"/>
    <n v="20"/>
    <x v="1"/>
    <n v="0"/>
    <n v="3"/>
    <x v="1"/>
    <n v="5162"/>
    <n v="0"/>
    <n v="55"/>
    <x v="0"/>
    <x v="0"/>
    <s v="Yes"/>
    <x v="2"/>
    <x v="2"/>
    <x v="0"/>
    <n v="59.2"/>
    <n v="3851.25"/>
    <m/>
    <x v="20"/>
  </r>
  <r>
    <x v="1956"/>
    <d v="2019-08-21T00:00:00"/>
    <x v="0"/>
    <n v="24"/>
    <x v="0"/>
    <n v="0"/>
    <n v="3"/>
    <x v="1"/>
    <n v="5091"/>
    <n v="2"/>
    <n v="72"/>
    <x v="5"/>
    <x v="0"/>
    <s v="Yes"/>
    <x v="2"/>
    <x v="2"/>
    <x v="0"/>
    <n v="78.849999999999994"/>
    <n v="8615.07"/>
    <m/>
    <x v="20"/>
  </r>
  <r>
    <x v="1957"/>
    <d v="2024-01-04T00:00:00"/>
    <x v="1"/>
    <n v="52"/>
    <x v="1"/>
    <n v="3"/>
    <n v="3"/>
    <x v="1"/>
    <n v="2463"/>
    <n v="0"/>
    <n v="19"/>
    <x v="3"/>
    <x v="0"/>
    <s v="Yes"/>
    <x v="2"/>
    <x v="0"/>
    <x v="0"/>
    <n v="60.6"/>
    <n v="1990.92"/>
    <m/>
    <x v="20"/>
  </r>
  <r>
    <x v="1958"/>
    <d v="2019-12-25T00:00:00"/>
    <x v="0"/>
    <n v="25"/>
    <x v="0"/>
    <n v="3"/>
    <n v="3"/>
    <x v="1"/>
    <n v="5954"/>
    <n v="8"/>
    <n v="68"/>
    <x v="5"/>
    <x v="0"/>
    <s v="Yes"/>
    <x v="0"/>
    <x v="2"/>
    <x v="2"/>
    <n v="80.349999999999994"/>
    <n v="7012.59"/>
    <m/>
    <x v="20"/>
  </r>
  <r>
    <x v="1959"/>
    <d v="2021-10-15T00:00:00"/>
    <x v="1"/>
    <n v="27"/>
    <x v="0"/>
    <n v="2"/>
    <n v="3"/>
    <x v="1"/>
    <n v="4829"/>
    <n v="9"/>
    <n v="46"/>
    <x v="0"/>
    <x v="2"/>
    <s v="Yes"/>
    <x v="2"/>
    <x v="0"/>
    <x v="0"/>
    <n v="35.049999999999997"/>
    <n v="1620.25"/>
    <m/>
    <x v="20"/>
  </r>
  <r>
    <x v="1960"/>
    <d v="2020-04-25T00:00:00"/>
    <x v="1"/>
    <n v="21"/>
    <x v="1"/>
    <n v="0"/>
    <n v="3"/>
    <x v="1"/>
    <n v="6474"/>
    <n v="0"/>
    <n v="64"/>
    <x v="0"/>
    <x v="0"/>
    <s v="Yes"/>
    <x v="2"/>
    <x v="2"/>
    <x v="2"/>
    <n v="86.4"/>
    <n v="5987.33"/>
    <m/>
    <x v="20"/>
  </r>
  <r>
    <x v="1961"/>
    <d v="2019-08-09T00:00:00"/>
    <x v="1"/>
    <n v="57"/>
    <x v="0"/>
    <n v="0"/>
    <n v="3"/>
    <x v="1"/>
    <n v="4700"/>
    <n v="2"/>
    <n v="72"/>
    <x v="5"/>
    <x v="2"/>
    <s v="Yes"/>
    <x v="2"/>
    <x v="2"/>
    <x v="0"/>
    <n v="49.2"/>
    <n v="3580.95"/>
    <m/>
    <x v="20"/>
  </r>
  <r>
    <x v="1962"/>
    <d v="2024-09-05T00:00:00"/>
    <x v="1"/>
    <n v="28"/>
    <x v="1"/>
    <n v="0"/>
    <n v="3"/>
    <x v="1"/>
    <n v="3885"/>
    <n v="0"/>
    <n v="11"/>
    <x v="3"/>
    <x v="0"/>
    <s v="Yes"/>
    <x v="0"/>
    <x v="0"/>
    <x v="0"/>
    <n v="79"/>
    <n v="1039.96"/>
    <m/>
    <x v="20"/>
  </r>
  <r>
    <x v="1963"/>
    <d v="2022-11-22T00:00:00"/>
    <x v="1"/>
    <n v="39"/>
    <x v="1"/>
    <n v="0"/>
    <n v="3"/>
    <x v="1"/>
    <n v="4800"/>
    <n v="0"/>
    <n v="33"/>
    <x v="0"/>
    <x v="0"/>
    <s v="Yes"/>
    <x v="0"/>
    <x v="0"/>
    <x v="0"/>
    <n v="107.55"/>
    <n v="5285.27"/>
    <m/>
    <x v="20"/>
  </r>
  <r>
    <x v="1964"/>
    <d v="2024-06-24T00:00:00"/>
    <x v="0"/>
    <n v="24"/>
    <x v="1"/>
    <n v="3"/>
    <n v="3"/>
    <x v="1"/>
    <n v="2045"/>
    <n v="0"/>
    <n v="14"/>
    <x v="0"/>
    <x v="0"/>
    <s v="Yes"/>
    <x v="3"/>
    <x v="2"/>
    <x v="0"/>
    <n v="76.099999999999994"/>
    <n v="1569.02"/>
    <m/>
    <x v="20"/>
  </r>
  <r>
    <x v="1965"/>
    <d v="2019-08-05T00:00:00"/>
    <x v="1"/>
    <n v="53"/>
    <x v="0"/>
    <n v="1"/>
    <n v="3"/>
    <x v="1"/>
    <n v="5451"/>
    <n v="9"/>
    <n v="72"/>
    <x v="0"/>
    <x v="0"/>
    <s v="No"/>
    <x v="1"/>
    <x v="2"/>
    <x v="2"/>
    <n v="19.7"/>
    <n v="4838.68"/>
    <m/>
    <x v="20"/>
  </r>
  <r>
    <x v="1966"/>
    <d v="2021-07-10T00:00:00"/>
    <x v="0"/>
    <n v="49"/>
    <x v="1"/>
    <n v="0"/>
    <n v="3"/>
    <x v="1"/>
    <n v="6138"/>
    <n v="0"/>
    <n v="49"/>
    <x v="0"/>
    <x v="0"/>
    <s v="Yes"/>
    <x v="2"/>
    <x v="2"/>
    <x v="0"/>
    <n v="66.150000000000006"/>
    <n v="4069.73"/>
    <m/>
    <x v="20"/>
  </r>
  <r>
    <x v="1967"/>
    <d v="2021-08-19T00:00:00"/>
    <x v="0"/>
    <n v="28"/>
    <x v="1"/>
    <n v="0"/>
    <n v="3"/>
    <x v="1"/>
    <n v="4334"/>
    <n v="0"/>
    <n v="48"/>
    <x v="0"/>
    <x v="0"/>
    <s v="Yes"/>
    <x v="0"/>
    <x v="0"/>
    <x v="0"/>
    <n v="95.4"/>
    <n v="4644.5"/>
    <m/>
    <x v="20"/>
  </r>
  <r>
    <x v="1968"/>
    <d v="2024-03-01T00:00:00"/>
    <x v="0"/>
    <n v="35"/>
    <x v="1"/>
    <n v="3"/>
    <n v="3"/>
    <x v="1"/>
    <n v="3202"/>
    <n v="0"/>
    <n v="17"/>
    <x v="0"/>
    <x v="0"/>
    <s v="Yes"/>
    <x v="2"/>
    <x v="0"/>
    <x v="2"/>
    <n v="50.3"/>
    <n v="1622.17"/>
    <m/>
    <x v="20"/>
  </r>
  <r>
    <x v="1969"/>
    <d v="2024-07-24T00:00:00"/>
    <x v="1"/>
    <n v="29"/>
    <x v="1"/>
    <n v="2"/>
    <n v="3"/>
    <x v="1"/>
    <n v="2810"/>
    <n v="0"/>
    <n v="13"/>
    <x v="3"/>
    <x v="0"/>
    <s v="Yes"/>
    <x v="0"/>
    <x v="3"/>
    <x v="2"/>
    <n v="104.15"/>
    <n v="1452.21"/>
    <m/>
    <x v="20"/>
  </r>
  <r>
    <x v="1970"/>
    <d v="2022-06-10T00:00:00"/>
    <x v="0"/>
    <n v="32"/>
    <x v="0"/>
    <n v="2"/>
    <n v="3"/>
    <x v="1"/>
    <n v="2436"/>
    <n v="1"/>
    <n v="38"/>
    <x v="0"/>
    <x v="0"/>
    <s v="Yes"/>
    <x v="0"/>
    <x v="2"/>
    <x v="0"/>
    <n v="94.9"/>
    <n v="4598.17"/>
    <m/>
    <x v="20"/>
  </r>
  <r>
    <x v="1971"/>
    <d v="2025-01-26T00:00:00"/>
    <x v="1"/>
    <n v="68"/>
    <x v="1"/>
    <n v="0"/>
    <n v="3"/>
    <x v="1"/>
    <n v="5525"/>
    <n v="0"/>
    <n v="7"/>
    <x v="2"/>
    <x v="0"/>
    <s v="Yes"/>
    <x v="2"/>
    <x v="2"/>
    <x v="0"/>
    <n v="48.2"/>
    <n v="414.06"/>
    <m/>
    <x v="20"/>
  </r>
  <r>
    <x v="1972"/>
    <d v="2023-01-26T00:00:00"/>
    <x v="1"/>
    <n v="67"/>
    <x v="0"/>
    <n v="0"/>
    <n v="3"/>
    <x v="1"/>
    <n v="2364"/>
    <n v="1"/>
    <n v="31"/>
    <x v="0"/>
    <x v="0"/>
    <s v="Yes"/>
    <x v="0"/>
    <x v="3"/>
    <x v="0"/>
    <n v="90.7"/>
    <n v="4207.5600000000004"/>
    <m/>
    <x v="20"/>
  </r>
  <r>
    <x v="1973"/>
    <d v="2024-04-15T00:00:00"/>
    <x v="0"/>
    <n v="79"/>
    <x v="0"/>
    <n v="0"/>
    <n v="3"/>
    <x v="1"/>
    <n v="3324"/>
    <n v="5"/>
    <n v="16"/>
    <x v="0"/>
    <x v="0"/>
    <s v="Yes"/>
    <x v="2"/>
    <x v="2"/>
    <x v="0"/>
    <n v="54.55"/>
    <n v="1393.58"/>
    <m/>
    <x v="20"/>
  </r>
  <r>
    <x v="1974"/>
    <d v="2019-11-10T00:00:00"/>
    <x v="0"/>
    <n v="71"/>
    <x v="1"/>
    <n v="0"/>
    <n v="3"/>
    <x v="1"/>
    <n v="4204"/>
    <n v="0"/>
    <n v="69"/>
    <x v="5"/>
    <x v="0"/>
    <s v="Yes"/>
    <x v="3"/>
    <x v="2"/>
    <x v="2"/>
    <n v="74.099999999999994"/>
    <n v="5952.84"/>
    <m/>
    <x v="20"/>
  </r>
  <r>
    <x v="1975"/>
    <d v="2020-04-21T00:00:00"/>
    <x v="0"/>
    <n v="77"/>
    <x v="0"/>
    <n v="0"/>
    <n v="3"/>
    <x v="1"/>
    <n v="4270"/>
    <n v="5"/>
    <n v="64"/>
    <x v="0"/>
    <x v="0"/>
    <s v="Yes"/>
    <x v="0"/>
    <x v="3"/>
    <x v="2"/>
    <n v="80.3"/>
    <n v="5969.38"/>
    <m/>
    <x v="20"/>
  </r>
  <r>
    <x v="1976"/>
    <d v="2021-11-02T00:00:00"/>
    <x v="1"/>
    <n v="71"/>
    <x v="1"/>
    <n v="0"/>
    <n v="3"/>
    <x v="1"/>
    <n v="4735"/>
    <n v="0"/>
    <n v="45"/>
    <x v="0"/>
    <x v="0"/>
    <s v="Yes"/>
    <x v="0"/>
    <x v="2"/>
    <x v="0"/>
    <n v="97.05"/>
    <n v="4955.2"/>
    <m/>
    <x v="20"/>
  </r>
  <r>
    <x v="1977"/>
    <d v="2019-12-18T00:00:00"/>
    <x v="0"/>
    <n v="79"/>
    <x v="0"/>
    <n v="0"/>
    <n v="3"/>
    <x v="1"/>
    <n v="5607"/>
    <n v="9"/>
    <n v="68"/>
    <x v="0"/>
    <x v="2"/>
    <s v="Yes"/>
    <x v="3"/>
    <x v="2"/>
    <x v="0"/>
    <n v="41.95"/>
    <n v="2965.75"/>
    <m/>
    <x v="20"/>
  </r>
  <r>
    <x v="1978"/>
    <d v="2019-08-07T00:00:00"/>
    <x v="1"/>
    <n v="45"/>
    <x v="0"/>
    <n v="0"/>
    <n v="3"/>
    <x v="1"/>
    <n v="5120"/>
    <n v="5"/>
    <n v="72"/>
    <x v="5"/>
    <x v="0"/>
    <s v="Yes"/>
    <x v="3"/>
    <x v="2"/>
    <x v="0"/>
    <n v="76.8"/>
    <n v="8688.2900000000009"/>
    <m/>
    <x v="20"/>
  </r>
  <r>
    <x v="1979"/>
    <d v="2020-06-08T00:00:00"/>
    <x v="1"/>
    <n v="55"/>
    <x v="1"/>
    <n v="0"/>
    <n v="3"/>
    <x v="1"/>
    <n v="6201"/>
    <n v="0"/>
    <n v="62"/>
    <x v="0"/>
    <x v="0"/>
    <s v="No"/>
    <x v="1"/>
    <x v="2"/>
    <x v="2"/>
    <n v="25.8"/>
    <n v="2074.21"/>
    <m/>
    <x v="20"/>
  </r>
  <r>
    <x v="1980"/>
    <d v="2019-09-10T00:00:00"/>
    <x v="1"/>
    <n v="25"/>
    <x v="0"/>
    <n v="2"/>
    <n v="3"/>
    <x v="1"/>
    <n v="6171"/>
    <n v="4"/>
    <n v="71"/>
    <x v="5"/>
    <x v="0"/>
    <s v="Yes"/>
    <x v="0"/>
    <x v="2"/>
    <x v="0"/>
    <n v="100.45"/>
    <n v="9426.94"/>
    <m/>
    <x v="20"/>
  </r>
  <r>
    <x v="1981"/>
    <d v="2022-09-16T00:00:00"/>
    <x v="0"/>
    <n v="41"/>
    <x v="0"/>
    <n v="3"/>
    <n v="3"/>
    <x v="1"/>
    <n v="2622"/>
    <n v="4"/>
    <n v="35"/>
    <x v="0"/>
    <x v="0"/>
    <s v="Yes"/>
    <x v="0"/>
    <x v="0"/>
    <x v="0"/>
    <n v="89.65"/>
    <n v="4884.3999999999996"/>
    <m/>
    <x v="20"/>
  </r>
  <r>
    <x v="1982"/>
    <d v="2021-05-19T00:00:00"/>
    <x v="0"/>
    <n v="54"/>
    <x v="1"/>
    <n v="0"/>
    <n v="3"/>
    <x v="1"/>
    <n v="4121"/>
    <n v="0"/>
    <n v="51"/>
    <x v="0"/>
    <x v="0"/>
    <s v="Yes"/>
    <x v="0"/>
    <x v="0"/>
    <x v="0"/>
    <n v="81"/>
    <n v="6285.18"/>
    <m/>
    <x v="20"/>
  </r>
  <r>
    <x v="1983"/>
    <d v="2024-06-13T00:00:00"/>
    <x v="0"/>
    <n v="27"/>
    <x v="1"/>
    <n v="0"/>
    <n v="3"/>
    <x v="1"/>
    <n v="3854"/>
    <n v="0"/>
    <n v="14"/>
    <x v="3"/>
    <x v="0"/>
    <s v="No"/>
    <x v="1"/>
    <x v="0"/>
    <x v="2"/>
    <n v="19.899999999999999"/>
    <n v="892.75"/>
    <m/>
    <x v="20"/>
  </r>
  <r>
    <x v="1984"/>
    <d v="2022-06-26T00:00:00"/>
    <x v="0"/>
    <n v="34"/>
    <x v="0"/>
    <n v="1"/>
    <n v="3"/>
    <x v="1"/>
    <n v="3738"/>
    <n v="9"/>
    <n v="38"/>
    <x v="0"/>
    <x v="0"/>
    <s v="Yes"/>
    <x v="0"/>
    <x v="0"/>
    <x v="2"/>
    <n v="101.15"/>
    <n v="4877.0600000000004"/>
    <m/>
    <x v="20"/>
  </r>
  <r>
    <x v="1985"/>
    <d v="2023-09-13T00:00:00"/>
    <x v="1"/>
    <n v="38"/>
    <x v="0"/>
    <n v="0"/>
    <n v="3"/>
    <x v="1"/>
    <n v="3519"/>
    <n v="3"/>
    <n v="23"/>
    <x v="0"/>
    <x v="0"/>
    <s v="Yes"/>
    <x v="2"/>
    <x v="3"/>
    <x v="0"/>
    <n v="68.75"/>
    <n v="2411.42"/>
    <m/>
    <x v="20"/>
  </r>
  <r>
    <x v="1986"/>
    <d v="2024-07-12T00:00:00"/>
    <x v="0"/>
    <n v="28"/>
    <x v="1"/>
    <n v="1"/>
    <n v="3"/>
    <x v="1"/>
    <n v="4929"/>
    <n v="0"/>
    <n v="13"/>
    <x v="3"/>
    <x v="0"/>
    <s v="Yes"/>
    <x v="3"/>
    <x v="0"/>
    <x v="2"/>
    <n v="52.1"/>
    <n v="919.86"/>
    <m/>
    <x v="20"/>
  </r>
  <r>
    <x v="1987"/>
    <d v="2025-06-25T00:00:00"/>
    <x v="1"/>
    <n v="59"/>
    <x v="0"/>
    <n v="0"/>
    <n v="3"/>
    <x v="2"/>
    <n v="5766"/>
    <n v="6"/>
    <n v="2"/>
    <x v="2"/>
    <x v="0"/>
    <s v="Yes"/>
    <x v="3"/>
    <x v="0"/>
    <x v="3"/>
    <n v="62.15"/>
    <n v="209.88"/>
    <m/>
    <x v="20"/>
  </r>
  <r>
    <x v="1988"/>
    <d v="2025-06-05T00:00:00"/>
    <x v="0"/>
    <n v="19"/>
    <x v="1"/>
    <n v="0"/>
    <n v="3"/>
    <x v="2"/>
    <n v="4545"/>
    <n v="0"/>
    <n v="2"/>
    <x v="2"/>
    <x v="0"/>
    <s v="Yes"/>
    <x v="0"/>
    <x v="0"/>
    <x v="0"/>
    <n v="74.75"/>
    <n v="231.92"/>
    <m/>
    <x v="20"/>
  </r>
  <r>
    <x v="1989"/>
    <d v="2022-04-09T00:00:00"/>
    <x v="0"/>
    <n v="38"/>
    <x v="1"/>
    <n v="0"/>
    <n v="3"/>
    <x v="1"/>
    <n v="2290"/>
    <n v="0"/>
    <n v="40"/>
    <x v="0"/>
    <x v="2"/>
    <s v="Yes"/>
    <x v="3"/>
    <x v="3"/>
    <x v="2"/>
    <n v="62.05"/>
    <n v="2511.5500000000002"/>
    <m/>
    <x v="20"/>
  </r>
  <r>
    <x v="1990"/>
    <d v="2020-03-07T00:00:00"/>
    <x v="1"/>
    <n v="63"/>
    <x v="0"/>
    <n v="0"/>
    <n v="3"/>
    <x v="1"/>
    <n v="6205"/>
    <n v="7"/>
    <n v="65"/>
    <x v="0"/>
    <x v="0"/>
    <s v="Yes"/>
    <x v="2"/>
    <x v="0"/>
    <x v="2"/>
    <n v="55.15"/>
    <n v="4972.5"/>
    <m/>
    <x v="20"/>
  </r>
  <r>
    <x v="1991"/>
    <d v="2024-10-18T00:00:00"/>
    <x v="1"/>
    <n v="57"/>
    <x v="1"/>
    <n v="0"/>
    <n v="3"/>
    <x v="1"/>
    <n v="5270"/>
    <n v="0"/>
    <n v="10"/>
    <x v="0"/>
    <x v="0"/>
    <s v="No"/>
    <x v="1"/>
    <x v="3"/>
    <x v="2"/>
    <n v="19.8"/>
    <n v="226.65"/>
    <m/>
    <x v="20"/>
  </r>
  <r>
    <x v="1992"/>
    <d v="2022-06-05T00:00:00"/>
    <x v="0"/>
    <n v="40"/>
    <x v="0"/>
    <n v="2"/>
    <n v="3"/>
    <x v="1"/>
    <n v="3854"/>
    <n v="3"/>
    <n v="38"/>
    <x v="0"/>
    <x v="0"/>
    <s v="No"/>
    <x v="1"/>
    <x v="0"/>
    <x v="0"/>
    <n v="19.600000000000001"/>
    <n v="1635.38"/>
    <m/>
    <x v="20"/>
  </r>
  <r>
    <x v="1993"/>
    <d v="2021-04-21T00:00:00"/>
    <x v="1"/>
    <n v="42"/>
    <x v="0"/>
    <n v="2"/>
    <n v="3"/>
    <x v="1"/>
    <n v="4922"/>
    <n v="1"/>
    <n v="52"/>
    <x v="0"/>
    <x v="0"/>
    <s v="No"/>
    <x v="1"/>
    <x v="2"/>
    <x v="2"/>
    <n v="23.05"/>
    <n v="2254.02"/>
    <m/>
    <x v="20"/>
  </r>
  <r>
    <x v="1994"/>
    <d v="2025-03-12T00:00:00"/>
    <x v="0"/>
    <n v="58"/>
    <x v="1"/>
    <n v="0"/>
    <n v="3"/>
    <x v="1"/>
    <n v="3319"/>
    <n v="0"/>
    <n v="5"/>
    <x v="0"/>
    <x v="0"/>
    <s v="Yes"/>
    <x v="0"/>
    <x v="0"/>
    <x v="0"/>
    <n v="74.650000000000006"/>
    <n v="547.70000000000005"/>
    <m/>
    <x v="20"/>
  </r>
  <r>
    <x v="1995"/>
    <d v="2019-08-20T00:00:00"/>
    <x v="0"/>
    <n v="56"/>
    <x v="0"/>
    <n v="0"/>
    <n v="3"/>
    <x v="1"/>
    <n v="4613"/>
    <n v="1"/>
    <n v="72"/>
    <x v="5"/>
    <x v="0"/>
    <s v="Yes"/>
    <x v="2"/>
    <x v="2"/>
    <x v="2"/>
    <n v="68.150000000000006"/>
    <n v="6055.02"/>
    <m/>
    <x v="20"/>
  </r>
  <r>
    <x v="1996"/>
    <d v="2021-09-08T00:00:00"/>
    <x v="1"/>
    <n v="33"/>
    <x v="0"/>
    <n v="3"/>
    <n v="3"/>
    <x v="1"/>
    <n v="3843"/>
    <n v="10"/>
    <n v="47"/>
    <x v="4"/>
    <x v="0"/>
    <s v="No"/>
    <x v="1"/>
    <x v="2"/>
    <x v="2"/>
    <n v="19.75"/>
    <n v="2901.28"/>
    <m/>
    <x v="20"/>
  </r>
  <r>
    <x v="1997"/>
    <d v="2023-08-15T00:00:00"/>
    <x v="0"/>
    <n v="32"/>
    <x v="0"/>
    <n v="0"/>
    <n v="3"/>
    <x v="1"/>
    <n v="3455"/>
    <n v="4"/>
    <n v="24"/>
    <x v="0"/>
    <x v="0"/>
    <s v="No"/>
    <x v="1"/>
    <x v="2"/>
    <x v="2"/>
    <n v="19.75"/>
    <n v="1123.71"/>
    <m/>
    <x v="20"/>
  </r>
  <r>
    <x v="1998"/>
    <d v="2020-01-16T00:00:00"/>
    <x v="1"/>
    <n v="53"/>
    <x v="1"/>
    <n v="0"/>
    <n v="3"/>
    <x v="1"/>
    <n v="5183"/>
    <n v="0"/>
    <n v="67"/>
    <x v="0"/>
    <x v="0"/>
    <s v="No"/>
    <x v="1"/>
    <x v="2"/>
    <x v="0"/>
    <n v="25.6"/>
    <n v="2864.53"/>
    <m/>
    <x v="20"/>
  </r>
  <r>
    <x v="1999"/>
    <d v="2021-12-11T00:00:00"/>
    <x v="1"/>
    <n v="71"/>
    <x v="1"/>
    <n v="0"/>
    <n v="3"/>
    <x v="1"/>
    <n v="5720"/>
    <n v="0"/>
    <n v="44"/>
    <x v="0"/>
    <x v="0"/>
    <s v="Yes"/>
    <x v="0"/>
    <x v="3"/>
    <x v="2"/>
    <n v="109.8"/>
    <n v="7049.35"/>
    <m/>
    <x v="20"/>
  </r>
  <r>
    <x v="2000"/>
    <d v="2020-12-08T00:00:00"/>
    <x v="1"/>
    <n v="67"/>
    <x v="1"/>
    <n v="0"/>
    <n v="3"/>
    <x v="1"/>
    <n v="5128"/>
    <n v="0"/>
    <n v="56"/>
    <x v="0"/>
    <x v="0"/>
    <s v="Yes"/>
    <x v="0"/>
    <x v="2"/>
    <x v="0"/>
    <n v="104.75"/>
    <n v="7352.67"/>
    <m/>
    <x v="20"/>
  </r>
  <r>
    <x v="2001"/>
    <d v="2020-02-23T00:00:00"/>
    <x v="1"/>
    <n v="73"/>
    <x v="0"/>
    <n v="0"/>
    <n v="3"/>
    <x v="1"/>
    <n v="5360"/>
    <n v="3"/>
    <n v="66"/>
    <x v="0"/>
    <x v="0"/>
    <s v="Yes"/>
    <x v="0"/>
    <x v="3"/>
    <x v="2"/>
    <n v="108.1"/>
    <n v="7639.99"/>
    <m/>
    <x v="20"/>
  </r>
  <r>
    <x v="2002"/>
    <d v="2022-09-06T00:00:00"/>
    <x v="1"/>
    <n v="74"/>
    <x v="1"/>
    <n v="0"/>
    <n v="3"/>
    <x v="1"/>
    <n v="2125"/>
    <n v="0"/>
    <n v="35"/>
    <x v="0"/>
    <x v="0"/>
    <s v="Yes"/>
    <x v="0"/>
    <x v="3"/>
    <x v="0"/>
    <n v="110.8"/>
    <n v="5098.5"/>
    <m/>
    <x v="20"/>
  </r>
  <r>
    <x v="2003"/>
    <d v="2022-09-01T00:00:00"/>
    <x v="0"/>
    <n v="78"/>
    <x v="1"/>
    <n v="0"/>
    <n v="3"/>
    <x v="1"/>
    <n v="5527"/>
    <n v="0"/>
    <n v="35"/>
    <x v="0"/>
    <x v="0"/>
    <s v="Yes"/>
    <x v="0"/>
    <x v="0"/>
    <x v="2"/>
    <n v="91"/>
    <n v="4137.1499999999996"/>
    <m/>
    <x v="20"/>
  </r>
  <r>
    <x v="2004"/>
    <d v="2020-08-02T00:00:00"/>
    <x v="0"/>
    <n v="27"/>
    <x v="1"/>
    <n v="0"/>
    <n v="3"/>
    <x v="1"/>
    <n v="6292"/>
    <n v="0"/>
    <n v="60"/>
    <x v="4"/>
    <x v="0"/>
    <s v="Yes"/>
    <x v="0"/>
    <x v="0"/>
    <x v="0"/>
    <n v="89.9"/>
    <n v="8023.5"/>
    <m/>
    <x v="20"/>
  </r>
  <r>
    <x v="2005"/>
    <d v="2025-05-06T00:00:00"/>
    <x v="1"/>
    <n v="53"/>
    <x v="1"/>
    <n v="0"/>
    <n v="3"/>
    <x v="2"/>
    <n v="5387"/>
    <n v="0"/>
    <n v="3"/>
    <x v="2"/>
    <x v="0"/>
    <s v="Yes"/>
    <x v="2"/>
    <x v="0"/>
    <x v="0"/>
    <n v="75.3"/>
    <n v="361.07"/>
    <m/>
    <x v="20"/>
  </r>
  <r>
    <x v="2006"/>
    <d v="2025-04-02T00:00:00"/>
    <x v="0"/>
    <n v="55"/>
    <x v="1"/>
    <n v="0"/>
    <n v="3"/>
    <x v="1"/>
    <n v="3314"/>
    <n v="0"/>
    <n v="4"/>
    <x v="0"/>
    <x v="0"/>
    <s v="Yes"/>
    <x v="0"/>
    <x v="0"/>
    <x v="0"/>
    <n v="90.4"/>
    <n v="484.33"/>
    <m/>
    <x v="20"/>
  </r>
  <r>
    <x v="2007"/>
    <d v="2022-08-09T00:00:00"/>
    <x v="1"/>
    <n v="59"/>
    <x v="0"/>
    <n v="0"/>
    <n v="3"/>
    <x v="1"/>
    <n v="5544"/>
    <n v="8"/>
    <n v="36"/>
    <x v="0"/>
    <x v="0"/>
    <s v="Yes"/>
    <x v="0"/>
    <x v="0"/>
    <x v="0"/>
    <n v="80.400000000000006"/>
    <n v="4713.53"/>
    <m/>
    <x v="20"/>
  </r>
  <r>
    <x v="2008"/>
    <d v="2021-04-04T00:00:00"/>
    <x v="0"/>
    <n v="32"/>
    <x v="1"/>
    <n v="0"/>
    <n v="3"/>
    <x v="1"/>
    <n v="5386"/>
    <n v="0"/>
    <n v="52"/>
    <x v="4"/>
    <x v="0"/>
    <s v="Yes"/>
    <x v="0"/>
    <x v="2"/>
    <x v="2"/>
    <n v="89.45"/>
    <n v="5344.06"/>
    <m/>
    <x v="20"/>
  </r>
  <r>
    <x v="2009"/>
    <d v="2024-12-24T00:00:00"/>
    <x v="0"/>
    <n v="47"/>
    <x v="1"/>
    <n v="0"/>
    <n v="3"/>
    <x v="1"/>
    <n v="4490"/>
    <n v="0"/>
    <n v="8"/>
    <x v="0"/>
    <x v="0"/>
    <s v="Yes"/>
    <x v="2"/>
    <x v="0"/>
    <x v="0"/>
    <n v="66.7"/>
    <n v="908.04"/>
    <m/>
    <x v="20"/>
  </r>
  <r>
    <x v="2010"/>
    <d v="2021-11-24T00:00:00"/>
    <x v="0"/>
    <n v="63"/>
    <x v="0"/>
    <n v="0"/>
    <n v="3"/>
    <x v="1"/>
    <n v="3403"/>
    <n v="3"/>
    <n v="45"/>
    <x v="4"/>
    <x v="0"/>
    <s v="Yes"/>
    <x v="3"/>
    <x v="2"/>
    <x v="2"/>
    <n v="84.35"/>
    <n v="5244.05"/>
    <m/>
    <x v="20"/>
  </r>
  <r>
    <x v="2011"/>
    <d v="2019-08-24T00:00:00"/>
    <x v="0"/>
    <n v="43"/>
    <x v="0"/>
    <n v="0"/>
    <n v="3"/>
    <x v="1"/>
    <n v="4171"/>
    <n v="7"/>
    <n v="72"/>
    <x v="0"/>
    <x v="0"/>
    <s v="Yes"/>
    <x v="3"/>
    <x v="2"/>
    <x v="0"/>
    <n v="75.400000000000006"/>
    <n v="8515.77"/>
    <m/>
    <x v="20"/>
  </r>
  <r>
    <x v="2012"/>
    <d v="2020-09-09T00:00:00"/>
    <x v="1"/>
    <n v="57"/>
    <x v="0"/>
    <n v="0"/>
    <n v="3"/>
    <x v="1"/>
    <n v="5631"/>
    <n v="6"/>
    <n v="59"/>
    <x v="0"/>
    <x v="0"/>
    <s v="Yes"/>
    <x v="3"/>
    <x v="3"/>
    <x v="3"/>
    <n v="65.5"/>
    <n v="4656.21"/>
    <m/>
    <x v="20"/>
  </r>
  <r>
    <x v="2013"/>
    <d v="2019-08-09T00:00:00"/>
    <x v="0"/>
    <n v="22"/>
    <x v="0"/>
    <n v="2"/>
    <n v="3"/>
    <x v="1"/>
    <n v="4927"/>
    <n v="9"/>
    <n v="72"/>
    <x v="0"/>
    <x v="0"/>
    <s v="Yes"/>
    <x v="0"/>
    <x v="3"/>
    <x v="2"/>
    <n v="104.9"/>
    <n v="10502.46"/>
    <m/>
    <x v="20"/>
  </r>
  <r>
    <x v="2014"/>
    <d v="2021-07-03T00:00:00"/>
    <x v="1"/>
    <n v="23"/>
    <x v="0"/>
    <n v="2"/>
    <n v="3"/>
    <x v="1"/>
    <n v="5616"/>
    <n v="8"/>
    <n v="49"/>
    <x v="0"/>
    <x v="0"/>
    <s v="No"/>
    <x v="1"/>
    <x v="2"/>
    <x v="2"/>
    <n v="25.25"/>
    <n v="2860.5"/>
    <m/>
    <x v="20"/>
  </r>
  <r>
    <x v="2015"/>
    <d v="2019-08-08T00:00:00"/>
    <x v="0"/>
    <n v="31"/>
    <x v="0"/>
    <n v="3"/>
    <n v="3"/>
    <x v="1"/>
    <n v="4461"/>
    <n v="7"/>
    <n v="72"/>
    <x v="5"/>
    <x v="0"/>
    <s v="Yes"/>
    <x v="0"/>
    <x v="2"/>
    <x v="0"/>
    <n v="90.45"/>
    <n v="7178.57"/>
    <m/>
    <x v="20"/>
  </r>
  <r>
    <x v="2016"/>
    <d v="2024-05-24T00:00:00"/>
    <x v="1"/>
    <n v="44"/>
    <x v="1"/>
    <n v="0"/>
    <n v="3"/>
    <x v="1"/>
    <n v="3314"/>
    <n v="0"/>
    <n v="15"/>
    <x v="3"/>
    <x v="0"/>
    <s v="Yes"/>
    <x v="0"/>
    <x v="0"/>
    <x v="2"/>
    <n v="84.35"/>
    <n v="1395.95"/>
    <m/>
    <x v="20"/>
  </r>
  <r>
    <x v="2017"/>
    <d v="2020-01-18T00:00:00"/>
    <x v="1"/>
    <n v="49"/>
    <x v="0"/>
    <n v="2"/>
    <n v="3"/>
    <x v="1"/>
    <n v="4188"/>
    <n v="5"/>
    <n v="67"/>
    <x v="0"/>
    <x v="0"/>
    <s v="Yes"/>
    <x v="3"/>
    <x v="2"/>
    <x v="2"/>
    <n v="74"/>
    <n v="7750.07"/>
    <m/>
    <x v="20"/>
  </r>
  <r>
    <x v="2018"/>
    <d v="2024-03-18T00:00:00"/>
    <x v="0"/>
    <n v="36"/>
    <x v="0"/>
    <n v="3"/>
    <n v="3"/>
    <x v="1"/>
    <n v="2704"/>
    <n v="5"/>
    <n v="17"/>
    <x v="0"/>
    <x v="0"/>
    <s v="Yes"/>
    <x v="2"/>
    <x v="3"/>
    <x v="0"/>
    <n v="70.349999999999994"/>
    <n v="1766.73"/>
    <m/>
    <x v="20"/>
  </r>
  <r>
    <x v="2019"/>
    <d v="2023-11-25T00:00:00"/>
    <x v="1"/>
    <n v="40"/>
    <x v="1"/>
    <n v="0"/>
    <n v="3"/>
    <x v="1"/>
    <n v="5422"/>
    <n v="0"/>
    <n v="21"/>
    <x v="3"/>
    <x v="0"/>
    <s v="No"/>
    <x v="1"/>
    <x v="2"/>
    <x v="2"/>
    <n v="20.85"/>
    <n v="902.03"/>
    <m/>
    <x v="20"/>
  </r>
  <r>
    <x v="2020"/>
    <d v="2023-02-07T00:00:00"/>
    <x v="1"/>
    <n v="39"/>
    <x v="0"/>
    <n v="2"/>
    <n v="3"/>
    <x v="1"/>
    <n v="5851"/>
    <n v="6"/>
    <n v="30"/>
    <x v="1"/>
    <x v="0"/>
    <s v="No"/>
    <x v="1"/>
    <x v="2"/>
    <x v="2"/>
    <n v="25.1"/>
    <n v="2190.44"/>
    <m/>
    <x v="20"/>
  </r>
  <r>
    <x v="2021"/>
    <d v="2022-01-18T00:00:00"/>
    <x v="0"/>
    <n v="30"/>
    <x v="0"/>
    <n v="0"/>
    <n v="3"/>
    <x v="1"/>
    <n v="5888"/>
    <n v="7"/>
    <n v="43"/>
    <x v="0"/>
    <x v="0"/>
    <s v="Yes"/>
    <x v="2"/>
    <x v="3"/>
    <x v="0"/>
    <n v="80.2"/>
    <n v="5042.3100000000004"/>
    <m/>
    <x v="20"/>
  </r>
  <r>
    <x v="2022"/>
    <d v="2020-08-05T00:00:00"/>
    <x v="1"/>
    <n v="60"/>
    <x v="1"/>
    <n v="0"/>
    <n v="3"/>
    <x v="1"/>
    <n v="4192"/>
    <n v="0"/>
    <n v="60"/>
    <x v="4"/>
    <x v="0"/>
    <s v="No"/>
    <x v="1"/>
    <x v="2"/>
    <x v="2"/>
    <n v="20.6"/>
    <n v="3917.2"/>
    <m/>
    <x v="20"/>
  </r>
  <r>
    <x v="2023"/>
    <d v="2020-08-07T00:00:00"/>
    <x v="0"/>
    <n v="27"/>
    <x v="0"/>
    <n v="0"/>
    <n v="3"/>
    <x v="1"/>
    <n v="5301"/>
    <n v="0"/>
    <n v="60"/>
    <x v="0"/>
    <x v="0"/>
    <s v="Yes"/>
    <x v="0"/>
    <x v="2"/>
    <x v="2"/>
    <n v="101.15"/>
    <n v="6670.4"/>
    <m/>
    <x v="20"/>
  </r>
  <r>
    <x v="2024"/>
    <d v="2023-01-18T00:00:00"/>
    <x v="0"/>
    <n v="35"/>
    <x v="1"/>
    <n v="0"/>
    <n v="3"/>
    <x v="1"/>
    <n v="4529"/>
    <n v="0"/>
    <n v="31"/>
    <x v="0"/>
    <x v="2"/>
    <s v="Yes"/>
    <x v="2"/>
    <x v="3"/>
    <x v="0"/>
    <n v="50.05"/>
    <n v="1523.4"/>
    <m/>
    <x v="20"/>
  </r>
  <r>
    <x v="2025"/>
    <d v="2024-01-14T00:00:00"/>
    <x v="0"/>
    <n v="59"/>
    <x v="0"/>
    <n v="1"/>
    <n v="3"/>
    <x v="1"/>
    <n v="2394"/>
    <n v="1"/>
    <n v="19"/>
    <x v="3"/>
    <x v="0"/>
    <s v="Yes"/>
    <x v="3"/>
    <x v="3"/>
    <x v="0"/>
    <n v="48.95"/>
    <n v="1178.8499999999999"/>
    <m/>
    <x v="20"/>
  </r>
  <r>
    <x v="2026"/>
    <d v="2025-05-02T00:00:00"/>
    <x v="0"/>
    <n v="33"/>
    <x v="0"/>
    <n v="0"/>
    <n v="3"/>
    <x v="2"/>
    <n v="3610"/>
    <n v="3"/>
    <n v="3"/>
    <x v="2"/>
    <x v="2"/>
    <s v="Yes"/>
    <x v="3"/>
    <x v="0"/>
    <x v="2"/>
    <n v="35.1"/>
    <n v="101.1"/>
    <m/>
    <x v="20"/>
  </r>
  <r>
    <x v="2027"/>
    <d v="2025-02-17T00:00:00"/>
    <x v="0"/>
    <n v="55"/>
    <x v="1"/>
    <n v="0"/>
    <n v="3"/>
    <x v="1"/>
    <n v="4093"/>
    <n v="0"/>
    <n v="6"/>
    <x v="2"/>
    <x v="0"/>
    <s v="Yes"/>
    <x v="0"/>
    <x v="0"/>
    <x v="0"/>
    <n v="78.95"/>
    <n v="672.07"/>
    <m/>
    <x v="20"/>
  </r>
  <r>
    <x v="2028"/>
    <d v="2019-09-06T00:00:00"/>
    <x v="1"/>
    <n v="25"/>
    <x v="1"/>
    <n v="0"/>
    <n v="3"/>
    <x v="1"/>
    <n v="4955"/>
    <n v="0"/>
    <n v="71"/>
    <x v="5"/>
    <x v="0"/>
    <s v="Yes"/>
    <x v="0"/>
    <x v="2"/>
    <x v="2"/>
    <n v="113.15"/>
    <n v="10009.700000000001"/>
    <m/>
    <x v="20"/>
  </r>
  <r>
    <x v="2029"/>
    <d v="2024-08-10T00:00:00"/>
    <x v="1"/>
    <n v="47"/>
    <x v="1"/>
    <n v="0"/>
    <n v="3"/>
    <x v="1"/>
    <n v="4998"/>
    <n v="0"/>
    <n v="12"/>
    <x v="0"/>
    <x v="0"/>
    <s v="Yes"/>
    <x v="2"/>
    <x v="0"/>
    <x v="0"/>
    <n v="45"/>
    <n v="957.67"/>
    <m/>
    <x v="20"/>
  </r>
  <r>
    <x v="2030"/>
    <d v="2021-09-26T00:00:00"/>
    <x v="0"/>
    <n v="58"/>
    <x v="0"/>
    <n v="1"/>
    <n v="3"/>
    <x v="1"/>
    <n v="3729"/>
    <n v="7"/>
    <n v="47"/>
    <x v="0"/>
    <x v="0"/>
    <s v="Yes"/>
    <x v="0"/>
    <x v="3"/>
    <x v="0"/>
    <n v="113.45"/>
    <n v="5749.73"/>
    <m/>
    <x v="20"/>
  </r>
  <r>
    <x v="2031"/>
    <d v="2023-03-24T00:00:00"/>
    <x v="1"/>
    <n v="30"/>
    <x v="1"/>
    <n v="0"/>
    <n v="3"/>
    <x v="1"/>
    <n v="2265"/>
    <n v="0"/>
    <n v="29"/>
    <x v="0"/>
    <x v="0"/>
    <s v="No"/>
    <x v="1"/>
    <x v="2"/>
    <x v="2"/>
    <n v="19.399999999999999"/>
    <n v="990.99"/>
    <m/>
    <x v="20"/>
  </r>
  <r>
    <x v="2032"/>
    <d v="2023-01-14T00:00:00"/>
    <x v="0"/>
    <n v="59"/>
    <x v="1"/>
    <n v="0"/>
    <n v="3"/>
    <x v="1"/>
    <n v="2598"/>
    <n v="0"/>
    <n v="31"/>
    <x v="0"/>
    <x v="0"/>
    <s v="No"/>
    <x v="1"/>
    <x v="2"/>
    <x v="2"/>
    <n v="20.45"/>
    <n v="1710.22"/>
    <m/>
    <x v="20"/>
  </r>
  <r>
    <x v="2033"/>
    <d v="2023-01-01T00:00:00"/>
    <x v="1"/>
    <n v="30"/>
    <x v="1"/>
    <n v="0"/>
    <n v="3"/>
    <x v="1"/>
    <n v="3727"/>
    <n v="0"/>
    <n v="31"/>
    <x v="1"/>
    <x v="0"/>
    <s v="Yes"/>
    <x v="0"/>
    <x v="0"/>
    <x v="2"/>
    <n v="84.75"/>
    <n v="3363.91"/>
    <m/>
    <x v="20"/>
  </r>
  <r>
    <x v="2034"/>
    <d v="2021-12-08T00:00:00"/>
    <x v="0"/>
    <n v="39"/>
    <x v="0"/>
    <n v="0"/>
    <n v="3"/>
    <x v="1"/>
    <n v="5981"/>
    <n v="1"/>
    <n v="44"/>
    <x v="0"/>
    <x v="0"/>
    <s v="Yes"/>
    <x v="2"/>
    <x v="3"/>
    <x v="0"/>
    <n v="59.85"/>
    <n v="3378.79"/>
    <m/>
    <x v="20"/>
  </r>
  <r>
    <x v="2035"/>
    <d v="2019-09-17T00:00:00"/>
    <x v="1"/>
    <n v="22"/>
    <x v="0"/>
    <n v="1"/>
    <n v="3"/>
    <x v="1"/>
    <n v="4204"/>
    <n v="2"/>
    <n v="71"/>
    <x v="0"/>
    <x v="0"/>
    <s v="Yes"/>
    <x v="0"/>
    <x v="2"/>
    <x v="0"/>
    <n v="109"/>
    <n v="7942.44"/>
    <m/>
    <x v="20"/>
  </r>
  <r>
    <x v="2036"/>
    <d v="2021-10-07T00:00:00"/>
    <x v="0"/>
    <n v="54"/>
    <x v="0"/>
    <n v="1"/>
    <n v="3"/>
    <x v="1"/>
    <n v="3136"/>
    <n v="1"/>
    <n v="46"/>
    <x v="0"/>
    <x v="0"/>
    <s v="No"/>
    <x v="1"/>
    <x v="2"/>
    <x v="2"/>
    <n v="20.2"/>
    <n v="3029.77"/>
    <m/>
    <x v="20"/>
  </r>
  <r>
    <x v="2037"/>
    <d v="2022-04-17T00:00:00"/>
    <x v="1"/>
    <n v="27"/>
    <x v="0"/>
    <n v="3"/>
    <n v="3"/>
    <x v="1"/>
    <n v="2819"/>
    <n v="0"/>
    <n v="40"/>
    <x v="0"/>
    <x v="2"/>
    <s v="Yes"/>
    <x v="2"/>
    <x v="0"/>
    <x v="0"/>
    <n v="50.85"/>
    <n v="2036.55"/>
    <m/>
    <x v="20"/>
  </r>
  <r>
    <x v="2038"/>
    <d v="2024-07-18T00:00:00"/>
    <x v="0"/>
    <n v="60"/>
    <x v="0"/>
    <n v="1"/>
    <n v="3"/>
    <x v="1"/>
    <n v="5282"/>
    <n v="1"/>
    <n v="13"/>
    <x v="3"/>
    <x v="0"/>
    <s v="Yes"/>
    <x v="0"/>
    <x v="0"/>
    <x v="0"/>
    <n v="97"/>
    <n v="1907.1"/>
    <m/>
    <x v="20"/>
  </r>
  <r>
    <x v="2039"/>
    <d v="2023-08-24T00:00:00"/>
    <x v="0"/>
    <n v="60"/>
    <x v="1"/>
    <n v="0"/>
    <n v="3"/>
    <x v="1"/>
    <n v="5796"/>
    <n v="0"/>
    <n v="24"/>
    <x v="0"/>
    <x v="0"/>
    <s v="Yes"/>
    <x v="2"/>
    <x v="0"/>
    <x v="0"/>
    <n v="51.15"/>
    <n v="2090.98"/>
    <m/>
    <x v="20"/>
  </r>
  <r>
    <x v="2040"/>
    <d v="2025-04-18T00:00:00"/>
    <x v="1"/>
    <n v="40"/>
    <x v="0"/>
    <n v="0"/>
    <n v="3"/>
    <x v="1"/>
    <n v="3306"/>
    <n v="2"/>
    <n v="4"/>
    <x v="2"/>
    <x v="2"/>
    <s v="Yes"/>
    <x v="2"/>
    <x v="0"/>
    <x v="0"/>
    <n v="29.05"/>
    <n v="129.6"/>
    <m/>
    <x v="20"/>
  </r>
  <r>
    <x v="2041"/>
    <d v="2022-06-22T00:00:00"/>
    <x v="0"/>
    <n v="63"/>
    <x v="1"/>
    <n v="0"/>
    <n v="3"/>
    <x v="1"/>
    <n v="4591"/>
    <n v="0"/>
    <n v="38"/>
    <x v="0"/>
    <x v="0"/>
    <s v="Yes"/>
    <x v="0"/>
    <x v="0"/>
    <x v="2"/>
    <n v="69.5"/>
    <n v="3936.58"/>
    <m/>
    <x v="20"/>
  </r>
  <r>
    <x v="2042"/>
    <d v="2022-02-02T00:00:00"/>
    <x v="1"/>
    <n v="79"/>
    <x v="0"/>
    <n v="0"/>
    <n v="3"/>
    <x v="1"/>
    <n v="5573"/>
    <n v="2"/>
    <n v="42"/>
    <x v="0"/>
    <x v="0"/>
    <s v="Yes"/>
    <x v="0"/>
    <x v="3"/>
    <x v="0"/>
    <n v="105.2"/>
    <n v="6044.65"/>
    <m/>
    <x v="20"/>
  </r>
  <r>
    <x v="2043"/>
    <d v="2023-10-01T00:00:00"/>
    <x v="1"/>
    <n v="73"/>
    <x v="0"/>
    <n v="0"/>
    <n v="3"/>
    <x v="1"/>
    <n v="2136"/>
    <n v="5"/>
    <n v="22"/>
    <x v="3"/>
    <x v="0"/>
    <s v="Yes"/>
    <x v="2"/>
    <x v="2"/>
    <x v="2"/>
    <n v="63.55"/>
    <n v="1760.64"/>
    <m/>
    <x v="20"/>
  </r>
  <r>
    <x v="2044"/>
    <d v="2023-08-07T00:00:00"/>
    <x v="0"/>
    <n v="66"/>
    <x v="0"/>
    <n v="2"/>
    <n v="3"/>
    <x v="1"/>
    <n v="3412"/>
    <n v="6"/>
    <n v="24"/>
    <x v="1"/>
    <x v="0"/>
    <s v="Yes"/>
    <x v="0"/>
    <x v="2"/>
    <x v="0"/>
    <n v="79.849999999999994"/>
    <n v="1955.19"/>
    <m/>
    <x v="20"/>
  </r>
  <r>
    <x v="2045"/>
    <d v="2023-12-10T00:00:00"/>
    <x v="1"/>
    <n v="32"/>
    <x v="0"/>
    <n v="0"/>
    <n v="3"/>
    <x v="1"/>
    <n v="4382"/>
    <n v="0"/>
    <n v="20"/>
    <x v="3"/>
    <x v="0"/>
    <s v="Yes"/>
    <x v="0"/>
    <x v="0"/>
    <x v="0"/>
    <n v="96.55"/>
    <n v="2473.0500000000002"/>
    <m/>
    <x v="20"/>
  </r>
  <r>
    <x v="2046"/>
    <d v="2024-10-18T00:00:00"/>
    <x v="1"/>
    <n v="43"/>
    <x v="0"/>
    <n v="0"/>
    <n v="3"/>
    <x v="1"/>
    <n v="2578"/>
    <n v="2"/>
    <n v="10"/>
    <x v="0"/>
    <x v="2"/>
    <s v="Yes"/>
    <x v="3"/>
    <x v="2"/>
    <x v="0"/>
    <n v="52.55"/>
    <n v="525.5"/>
    <m/>
    <x v="20"/>
  </r>
  <r>
    <x v="2047"/>
    <d v="2020-02-01T00:00:00"/>
    <x v="0"/>
    <n v="50"/>
    <x v="1"/>
    <n v="0"/>
    <n v="3"/>
    <x v="1"/>
    <n v="4601"/>
    <n v="0"/>
    <n v="66"/>
    <x v="5"/>
    <x v="0"/>
    <s v="No"/>
    <x v="1"/>
    <x v="2"/>
    <x v="0"/>
    <n v="19.7"/>
    <n v="4259.4399999999996"/>
    <m/>
    <x v="20"/>
  </r>
  <r>
    <x v="2048"/>
    <d v="2023-06-03T00:00:00"/>
    <x v="0"/>
    <n v="29"/>
    <x v="1"/>
    <n v="0"/>
    <n v="3"/>
    <x v="1"/>
    <n v="3130"/>
    <n v="0"/>
    <n v="26"/>
    <x v="1"/>
    <x v="0"/>
    <s v="Yes"/>
    <x v="3"/>
    <x v="3"/>
    <x v="2"/>
    <n v="51.55"/>
    <n v="1936.82"/>
    <m/>
    <x v="20"/>
  </r>
  <r>
    <x v="2049"/>
    <d v="2022-09-14T00:00:00"/>
    <x v="1"/>
    <n v="38"/>
    <x v="1"/>
    <n v="0"/>
    <n v="3"/>
    <x v="1"/>
    <n v="3244"/>
    <n v="0"/>
    <n v="35"/>
    <x v="1"/>
    <x v="0"/>
    <s v="Yes"/>
    <x v="0"/>
    <x v="3"/>
    <x v="0"/>
    <n v="99.25"/>
    <n v="4806.7"/>
    <m/>
    <x v="20"/>
  </r>
  <r>
    <x v="2050"/>
    <d v="2020-06-12T00:00:00"/>
    <x v="1"/>
    <n v="32"/>
    <x v="0"/>
    <n v="3"/>
    <n v="3"/>
    <x v="1"/>
    <n v="5735"/>
    <n v="4"/>
    <n v="62"/>
    <x v="0"/>
    <x v="0"/>
    <s v="Yes"/>
    <x v="0"/>
    <x v="2"/>
    <x v="0"/>
    <n v="101.15"/>
    <n v="8444.0300000000007"/>
    <m/>
    <x v="20"/>
  </r>
  <r>
    <x v="2051"/>
    <d v="2021-06-05T00:00:00"/>
    <x v="0"/>
    <n v="45"/>
    <x v="1"/>
    <n v="0"/>
    <n v="3"/>
    <x v="1"/>
    <n v="5052"/>
    <n v="0"/>
    <n v="50"/>
    <x v="4"/>
    <x v="2"/>
    <s v="Yes"/>
    <x v="2"/>
    <x v="3"/>
    <x v="2"/>
    <n v="35.4"/>
    <n v="1748.9"/>
    <m/>
    <x v="20"/>
  </r>
  <r>
    <x v="2052"/>
    <d v="2019-08-14T00:00:00"/>
    <x v="0"/>
    <n v="23"/>
    <x v="0"/>
    <n v="0"/>
    <n v="3"/>
    <x v="1"/>
    <n v="6436"/>
    <n v="10"/>
    <n v="72"/>
    <x v="5"/>
    <x v="0"/>
    <s v="No"/>
    <x v="1"/>
    <x v="2"/>
    <x v="2"/>
    <n v="19.7"/>
    <n v="3435.74"/>
    <m/>
    <x v="20"/>
  </r>
  <r>
    <x v="2053"/>
    <d v="2022-02-01T00:00:00"/>
    <x v="0"/>
    <n v="64"/>
    <x v="0"/>
    <n v="1"/>
    <n v="3"/>
    <x v="1"/>
    <n v="4701"/>
    <n v="10"/>
    <n v="42"/>
    <x v="4"/>
    <x v="0"/>
    <s v="Yes"/>
    <x v="3"/>
    <x v="0"/>
    <x v="0"/>
    <n v="69.400000000000006"/>
    <n v="3758.44"/>
    <m/>
    <x v="20"/>
  </r>
  <r>
    <x v="2054"/>
    <d v="2020-05-23T00:00:00"/>
    <x v="0"/>
    <n v="46"/>
    <x v="1"/>
    <n v="0"/>
    <n v="3"/>
    <x v="1"/>
    <n v="5342"/>
    <n v="0"/>
    <n v="63"/>
    <x v="4"/>
    <x v="0"/>
    <s v="Yes"/>
    <x v="2"/>
    <x v="3"/>
    <x v="0"/>
    <n v="71.5"/>
    <n v="5783.45"/>
    <m/>
    <x v="20"/>
  </r>
  <r>
    <x v="2055"/>
    <d v="2024-10-02T00:00:00"/>
    <x v="0"/>
    <n v="61"/>
    <x v="1"/>
    <n v="3"/>
    <n v="3"/>
    <x v="1"/>
    <n v="5212"/>
    <n v="0"/>
    <n v="10"/>
    <x v="3"/>
    <x v="0"/>
    <s v="No"/>
    <x v="1"/>
    <x v="0"/>
    <x v="2"/>
    <n v="24.8"/>
    <n v="568.6"/>
    <m/>
    <x v="20"/>
  </r>
  <r>
    <x v="2056"/>
    <d v="2019-08-25T00:00:00"/>
    <x v="1"/>
    <n v="25"/>
    <x v="0"/>
    <n v="0"/>
    <n v="3"/>
    <x v="1"/>
    <n v="4592"/>
    <n v="9"/>
    <n v="72"/>
    <x v="0"/>
    <x v="0"/>
    <s v="Yes"/>
    <x v="3"/>
    <x v="2"/>
    <x v="0"/>
    <n v="83.7"/>
    <n v="7252.5"/>
    <m/>
    <x v="20"/>
  </r>
  <r>
    <x v="2057"/>
    <d v="2019-08-16T00:00:00"/>
    <x v="1"/>
    <n v="45"/>
    <x v="0"/>
    <n v="0"/>
    <n v="3"/>
    <x v="1"/>
    <n v="4551"/>
    <n v="9"/>
    <n v="72"/>
    <x v="0"/>
    <x v="0"/>
    <s v="No"/>
    <x v="1"/>
    <x v="2"/>
    <x v="0"/>
    <n v="25.25"/>
    <n v="5405.92"/>
    <m/>
    <x v="20"/>
  </r>
  <r>
    <x v="2058"/>
    <d v="2021-01-10T00:00:00"/>
    <x v="1"/>
    <n v="63"/>
    <x v="1"/>
    <n v="0"/>
    <n v="3"/>
    <x v="1"/>
    <n v="4634"/>
    <n v="0"/>
    <n v="55"/>
    <x v="4"/>
    <x v="0"/>
    <s v="Yes"/>
    <x v="3"/>
    <x v="2"/>
    <x v="3"/>
    <n v="64.75"/>
    <n v="5102.1000000000004"/>
    <m/>
    <x v="20"/>
  </r>
  <r>
    <x v="2059"/>
    <d v="2024-08-02T00:00:00"/>
    <x v="0"/>
    <n v="41"/>
    <x v="1"/>
    <n v="1"/>
    <n v="3"/>
    <x v="1"/>
    <n v="5796"/>
    <n v="0"/>
    <n v="12"/>
    <x v="3"/>
    <x v="0"/>
    <s v="Yes"/>
    <x v="3"/>
    <x v="0"/>
    <x v="3"/>
    <n v="69.849999999999994"/>
    <n v="1162.3399999999999"/>
    <m/>
    <x v="20"/>
  </r>
  <r>
    <x v="2060"/>
    <d v="2021-12-25T00:00:00"/>
    <x v="0"/>
    <n v="55"/>
    <x v="1"/>
    <n v="0"/>
    <n v="3"/>
    <x v="1"/>
    <n v="4256"/>
    <n v="0"/>
    <n v="44"/>
    <x v="0"/>
    <x v="2"/>
    <s v="Yes"/>
    <x v="3"/>
    <x v="3"/>
    <x v="0"/>
    <n v="54"/>
    <n v="2434.7800000000002"/>
    <m/>
    <x v="20"/>
  </r>
  <r>
    <x v="2061"/>
    <d v="2023-11-13T00:00:00"/>
    <x v="1"/>
    <n v="22"/>
    <x v="1"/>
    <n v="0"/>
    <n v="3"/>
    <x v="1"/>
    <n v="5324"/>
    <n v="0"/>
    <n v="21"/>
    <x v="3"/>
    <x v="0"/>
    <s v="Yes"/>
    <x v="0"/>
    <x v="0"/>
    <x v="0"/>
    <n v="99.15"/>
    <n v="2084.92"/>
    <m/>
    <x v="20"/>
  </r>
  <r>
    <x v="2062"/>
    <d v="2024-05-10T00:00:00"/>
    <x v="1"/>
    <n v="60"/>
    <x v="1"/>
    <n v="0"/>
    <n v="3"/>
    <x v="1"/>
    <n v="4096"/>
    <n v="0"/>
    <n v="15"/>
    <x v="0"/>
    <x v="0"/>
    <s v="Yes"/>
    <x v="0"/>
    <x v="0"/>
    <x v="0"/>
    <n v="83.2"/>
    <n v="1286.45"/>
    <m/>
    <x v="20"/>
  </r>
  <r>
    <x v="2063"/>
    <d v="2024-02-06T00:00:00"/>
    <x v="0"/>
    <n v="43"/>
    <x v="1"/>
    <n v="0"/>
    <n v="3"/>
    <x v="1"/>
    <n v="2269"/>
    <n v="0"/>
    <n v="18"/>
    <x v="0"/>
    <x v="0"/>
    <s v="Yes"/>
    <x v="0"/>
    <x v="3"/>
    <x v="2"/>
    <n v="89.6"/>
    <n v="2259.04"/>
    <m/>
    <x v="20"/>
  </r>
  <r>
    <x v="2064"/>
    <d v="2022-06-07T00:00:00"/>
    <x v="0"/>
    <n v="36"/>
    <x v="0"/>
    <n v="0"/>
    <n v="3"/>
    <x v="1"/>
    <n v="3676"/>
    <n v="3"/>
    <n v="38"/>
    <x v="0"/>
    <x v="0"/>
    <s v="Yes"/>
    <x v="0"/>
    <x v="0"/>
    <x v="0"/>
    <n v="91.7"/>
    <n v="3962.03"/>
    <m/>
    <x v="20"/>
  </r>
  <r>
    <x v="2065"/>
    <d v="2021-04-13T00:00:00"/>
    <x v="0"/>
    <n v="26"/>
    <x v="0"/>
    <n v="0"/>
    <n v="3"/>
    <x v="1"/>
    <n v="4969"/>
    <n v="4"/>
    <n v="52"/>
    <x v="0"/>
    <x v="0"/>
    <s v="Yes"/>
    <x v="0"/>
    <x v="2"/>
    <x v="0"/>
    <n v="106.3"/>
    <n v="8077.64"/>
    <m/>
    <x v="20"/>
  </r>
  <r>
    <x v="2066"/>
    <d v="2021-03-15T00:00:00"/>
    <x v="1"/>
    <n v="62"/>
    <x v="1"/>
    <n v="0"/>
    <n v="3"/>
    <x v="1"/>
    <n v="6338"/>
    <n v="0"/>
    <n v="53"/>
    <x v="0"/>
    <x v="0"/>
    <s v="No"/>
    <x v="1"/>
    <x v="2"/>
    <x v="2"/>
    <n v="19.850000000000001"/>
    <n v="2046.53"/>
    <m/>
    <x v="20"/>
  </r>
  <r>
    <x v="2067"/>
    <d v="2020-03-21T00:00:00"/>
    <x v="1"/>
    <n v="55"/>
    <x v="0"/>
    <n v="2"/>
    <n v="3"/>
    <x v="1"/>
    <n v="6354"/>
    <n v="0"/>
    <n v="65"/>
    <x v="4"/>
    <x v="0"/>
    <s v="Yes"/>
    <x v="2"/>
    <x v="3"/>
    <x v="0"/>
    <n v="61.35"/>
    <n v="5125.3500000000004"/>
    <m/>
    <x v="20"/>
  </r>
  <r>
    <x v="2068"/>
    <d v="2025-05-15T00:00:00"/>
    <x v="0"/>
    <n v="39"/>
    <x v="1"/>
    <n v="0"/>
    <n v="3"/>
    <x v="2"/>
    <n v="5203"/>
    <n v="0"/>
    <n v="3"/>
    <x v="0"/>
    <x v="0"/>
    <s v="Yes"/>
    <x v="0"/>
    <x v="0"/>
    <x v="0"/>
    <n v="74.5"/>
    <n v="238.36"/>
    <m/>
    <x v="20"/>
  </r>
  <r>
    <x v="2069"/>
    <d v="2019-12-09T00:00:00"/>
    <x v="0"/>
    <n v="41"/>
    <x v="0"/>
    <n v="2"/>
    <n v="3"/>
    <x v="1"/>
    <n v="5795"/>
    <n v="3"/>
    <n v="68"/>
    <x v="0"/>
    <x v="0"/>
    <s v="Yes"/>
    <x v="0"/>
    <x v="2"/>
    <x v="0"/>
    <n v="105.25"/>
    <n v="9308.35"/>
    <m/>
    <x v="20"/>
  </r>
  <r>
    <x v="2070"/>
    <d v="2020-05-09T00:00:00"/>
    <x v="1"/>
    <n v="37"/>
    <x v="0"/>
    <n v="1"/>
    <n v="3"/>
    <x v="1"/>
    <n v="4847"/>
    <n v="6"/>
    <n v="63"/>
    <x v="4"/>
    <x v="0"/>
    <s v="Yes"/>
    <x v="2"/>
    <x v="2"/>
    <x v="0"/>
    <n v="50.65"/>
    <n v="4779.37"/>
    <m/>
    <x v="20"/>
  </r>
  <r>
    <x v="2071"/>
    <d v="2019-08-17T00:00:00"/>
    <x v="0"/>
    <n v="33"/>
    <x v="0"/>
    <n v="0"/>
    <n v="3"/>
    <x v="1"/>
    <n v="6075"/>
    <n v="8"/>
    <n v="72"/>
    <x v="5"/>
    <x v="2"/>
    <s v="Yes"/>
    <x v="2"/>
    <x v="2"/>
    <x v="0"/>
    <n v="64.7"/>
    <n v="4886.05"/>
    <m/>
    <x v="20"/>
  </r>
  <r>
    <x v="2072"/>
    <d v="2024-06-06T00:00:00"/>
    <x v="0"/>
    <n v="48"/>
    <x v="0"/>
    <n v="0"/>
    <n v="3"/>
    <x v="1"/>
    <n v="3516"/>
    <n v="3"/>
    <n v="14"/>
    <x v="0"/>
    <x v="0"/>
    <s v="Yes"/>
    <x v="2"/>
    <x v="0"/>
    <x v="2"/>
    <n v="66.599999999999994"/>
    <n v="1289.46"/>
    <m/>
    <x v="20"/>
  </r>
  <r>
    <x v="2073"/>
    <d v="2025-04-01T00:00:00"/>
    <x v="1"/>
    <n v="73"/>
    <x v="0"/>
    <n v="0"/>
    <n v="3"/>
    <x v="1"/>
    <n v="5251"/>
    <n v="10"/>
    <n v="4"/>
    <x v="0"/>
    <x v="0"/>
    <s v="Yes"/>
    <x v="0"/>
    <x v="3"/>
    <x v="0"/>
    <n v="83.25"/>
    <n v="325.48"/>
    <m/>
    <x v="20"/>
  </r>
  <r>
    <x v="2074"/>
    <d v="2019-08-20T00:00:00"/>
    <x v="1"/>
    <n v="80"/>
    <x v="0"/>
    <n v="0"/>
    <n v="3"/>
    <x v="1"/>
    <n v="6144"/>
    <n v="5"/>
    <n v="72"/>
    <x v="5"/>
    <x v="0"/>
    <s v="Yes"/>
    <x v="0"/>
    <x v="2"/>
    <x v="0"/>
    <n v="112.4"/>
    <n v="9143.41"/>
    <m/>
    <x v="20"/>
  </r>
  <r>
    <x v="2075"/>
    <d v="2019-10-18T00:00:00"/>
    <x v="0"/>
    <n v="69"/>
    <x v="0"/>
    <n v="0"/>
    <n v="3"/>
    <x v="1"/>
    <n v="4097"/>
    <n v="4"/>
    <n v="70"/>
    <x v="0"/>
    <x v="0"/>
    <s v="Yes"/>
    <x v="2"/>
    <x v="2"/>
    <x v="2"/>
    <n v="88.55"/>
    <n v="9172.2999999999993"/>
    <m/>
    <x v="20"/>
  </r>
  <r>
    <x v="2076"/>
    <d v="2021-07-06T00:00:00"/>
    <x v="0"/>
    <n v="74"/>
    <x v="0"/>
    <n v="0"/>
    <n v="3"/>
    <x v="1"/>
    <n v="4306"/>
    <n v="4"/>
    <n v="49"/>
    <x v="0"/>
    <x v="0"/>
    <s v="Yes"/>
    <x v="2"/>
    <x v="2"/>
    <x v="2"/>
    <n v="49.8"/>
    <n v="2480.23"/>
    <m/>
    <x v="20"/>
  </r>
  <r>
    <x v="2077"/>
    <d v="2023-06-10T00:00:00"/>
    <x v="1"/>
    <n v="70"/>
    <x v="1"/>
    <n v="0"/>
    <n v="3"/>
    <x v="1"/>
    <n v="4509"/>
    <n v="0"/>
    <n v="26"/>
    <x v="0"/>
    <x v="0"/>
    <s v="Yes"/>
    <x v="0"/>
    <x v="0"/>
    <x v="0"/>
    <n v="78.8"/>
    <n v="2505.56"/>
    <m/>
    <x v="20"/>
  </r>
  <r>
    <x v="2078"/>
    <d v="2019-08-22T00:00:00"/>
    <x v="1"/>
    <n v="37"/>
    <x v="1"/>
    <n v="0"/>
    <n v="3"/>
    <x v="1"/>
    <n v="4530"/>
    <n v="0"/>
    <n v="72"/>
    <x v="0"/>
    <x v="0"/>
    <s v="Yes"/>
    <x v="3"/>
    <x v="2"/>
    <x v="0"/>
    <n v="86.6"/>
    <n v="6947.38"/>
    <m/>
    <x v="20"/>
  </r>
  <r>
    <x v="2079"/>
    <d v="2025-01-08T00:00:00"/>
    <x v="1"/>
    <n v="47"/>
    <x v="0"/>
    <n v="3"/>
    <n v="3"/>
    <x v="1"/>
    <n v="2950"/>
    <n v="8"/>
    <n v="7"/>
    <x v="0"/>
    <x v="0"/>
    <s v="Yes"/>
    <x v="2"/>
    <x v="0"/>
    <x v="0"/>
    <n v="75.7"/>
    <n v="667.59"/>
    <m/>
    <x v="20"/>
  </r>
  <r>
    <x v="2080"/>
    <d v="2024-11-04T00:00:00"/>
    <x v="0"/>
    <n v="30"/>
    <x v="1"/>
    <n v="0"/>
    <n v="3"/>
    <x v="1"/>
    <n v="3198"/>
    <n v="0"/>
    <n v="9"/>
    <x v="2"/>
    <x v="0"/>
    <s v="Yes"/>
    <x v="0"/>
    <x v="0"/>
    <x v="0"/>
    <n v="70.5"/>
    <n v="964.29"/>
    <m/>
    <x v="20"/>
  </r>
  <r>
    <x v="2081"/>
    <d v="2025-04-09T00:00:00"/>
    <x v="0"/>
    <n v="34"/>
    <x v="1"/>
    <n v="0"/>
    <n v="3"/>
    <x v="1"/>
    <n v="3272"/>
    <n v="0"/>
    <n v="4"/>
    <x v="0"/>
    <x v="0"/>
    <s v="Yes"/>
    <x v="3"/>
    <x v="0"/>
    <x v="3"/>
    <n v="49.25"/>
    <n v="360.49"/>
    <m/>
    <x v="20"/>
  </r>
  <r>
    <x v="2082"/>
    <d v="2021-05-03T00:00:00"/>
    <x v="1"/>
    <n v="48"/>
    <x v="1"/>
    <n v="0"/>
    <n v="3"/>
    <x v="1"/>
    <n v="5404"/>
    <n v="0"/>
    <n v="51"/>
    <x v="0"/>
    <x v="2"/>
    <s v="Yes"/>
    <x v="2"/>
    <x v="3"/>
    <x v="0"/>
    <n v="60.15"/>
    <n v="3077"/>
    <m/>
    <x v="20"/>
  </r>
  <r>
    <x v="2083"/>
    <d v="2020-01-25T00:00:00"/>
    <x v="1"/>
    <n v="39"/>
    <x v="0"/>
    <n v="0"/>
    <n v="3"/>
    <x v="1"/>
    <n v="5649"/>
    <n v="1"/>
    <n v="67"/>
    <x v="0"/>
    <x v="0"/>
    <s v="Yes"/>
    <x v="0"/>
    <x v="3"/>
    <x v="0"/>
    <n v="111.25"/>
    <n v="9858.66"/>
    <m/>
    <x v="20"/>
  </r>
  <r>
    <x v="2084"/>
    <d v="2019-09-09T00:00:00"/>
    <x v="1"/>
    <n v="33"/>
    <x v="0"/>
    <n v="2"/>
    <n v="3"/>
    <x v="1"/>
    <n v="4993"/>
    <n v="0"/>
    <n v="71"/>
    <x v="5"/>
    <x v="0"/>
    <s v="No"/>
    <x v="1"/>
    <x v="2"/>
    <x v="0"/>
    <n v="25.45"/>
    <n v="2108"/>
    <m/>
    <x v="20"/>
  </r>
  <r>
    <x v="2085"/>
    <d v="2019-09-14T00:00:00"/>
    <x v="0"/>
    <n v="36"/>
    <x v="0"/>
    <n v="0"/>
    <n v="3"/>
    <x v="1"/>
    <n v="6045"/>
    <n v="5"/>
    <n v="71"/>
    <x v="5"/>
    <x v="0"/>
    <s v="Yes"/>
    <x v="2"/>
    <x v="2"/>
    <x v="2"/>
    <n v="80.099999999999994"/>
    <n v="6364.27"/>
    <m/>
    <x v="20"/>
  </r>
  <r>
    <x v="2086"/>
    <d v="2021-04-17T00:00:00"/>
    <x v="1"/>
    <n v="41"/>
    <x v="0"/>
    <n v="0"/>
    <n v="3"/>
    <x v="1"/>
    <n v="4848"/>
    <n v="0"/>
    <n v="52"/>
    <x v="0"/>
    <x v="0"/>
    <s v="No"/>
    <x v="1"/>
    <x v="3"/>
    <x v="2"/>
    <n v="19.600000000000001"/>
    <n v="1395.33"/>
    <m/>
    <x v="20"/>
  </r>
  <r>
    <x v="2087"/>
    <d v="2023-04-04T00:00:00"/>
    <x v="1"/>
    <n v="57"/>
    <x v="1"/>
    <n v="0"/>
    <n v="3"/>
    <x v="1"/>
    <n v="3354"/>
    <n v="0"/>
    <n v="28"/>
    <x v="0"/>
    <x v="0"/>
    <s v="Yes"/>
    <x v="3"/>
    <x v="0"/>
    <x v="0"/>
    <n v="59.55"/>
    <n v="2737.61"/>
    <m/>
    <x v="20"/>
  </r>
  <r>
    <x v="2088"/>
    <d v="2022-01-25T00:00:00"/>
    <x v="1"/>
    <n v="59"/>
    <x v="0"/>
    <n v="3"/>
    <n v="3"/>
    <x v="1"/>
    <n v="3853"/>
    <n v="3"/>
    <n v="43"/>
    <x v="4"/>
    <x v="0"/>
    <s v="Yes"/>
    <x v="0"/>
    <x v="0"/>
    <x v="0"/>
    <n v="92.55"/>
    <n v="5221.07"/>
    <m/>
    <x v="20"/>
  </r>
  <r>
    <x v="2089"/>
    <d v="2024-08-24T00:00:00"/>
    <x v="0"/>
    <n v="39"/>
    <x v="0"/>
    <n v="3"/>
    <n v="3"/>
    <x v="1"/>
    <n v="3582"/>
    <n v="8"/>
    <n v="12"/>
    <x v="3"/>
    <x v="0"/>
    <s v="Yes"/>
    <x v="3"/>
    <x v="0"/>
    <x v="0"/>
    <n v="49.2"/>
    <n v="766.11"/>
    <m/>
    <x v="20"/>
  </r>
  <r>
    <x v="2090"/>
    <d v="2022-07-20T00:00:00"/>
    <x v="0"/>
    <n v="42"/>
    <x v="1"/>
    <n v="0"/>
    <n v="3"/>
    <x v="1"/>
    <n v="5042"/>
    <n v="0"/>
    <n v="37"/>
    <x v="1"/>
    <x v="0"/>
    <s v="Yes"/>
    <x v="2"/>
    <x v="3"/>
    <x v="0"/>
    <n v="67.45"/>
    <n v="2925.78"/>
    <m/>
    <x v="20"/>
  </r>
  <r>
    <x v="2091"/>
    <d v="2025-07-17T00:00:00"/>
    <x v="1"/>
    <n v="27"/>
    <x v="0"/>
    <n v="0"/>
    <n v="3"/>
    <x v="2"/>
    <n v="2849"/>
    <n v="8"/>
    <n v="1"/>
    <x v="0"/>
    <x v="0"/>
    <s v="Yes"/>
    <x v="2"/>
    <x v="0"/>
    <x v="2"/>
    <n v="55.3"/>
    <n v="91.99"/>
    <m/>
    <x v="20"/>
  </r>
  <r>
    <x v="2092"/>
    <d v="2023-08-13T00:00:00"/>
    <x v="1"/>
    <n v="63"/>
    <x v="1"/>
    <n v="0"/>
    <n v="3"/>
    <x v="1"/>
    <n v="5557"/>
    <n v="0"/>
    <n v="24"/>
    <x v="1"/>
    <x v="0"/>
    <s v="Yes"/>
    <x v="0"/>
    <x v="0"/>
    <x v="2"/>
    <n v="88.95"/>
    <n v="3130.91"/>
    <m/>
    <x v="20"/>
  </r>
  <r>
    <x v="2093"/>
    <d v="2019-11-04T00:00:00"/>
    <x v="1"/>
    <n v="55"/>
    <x v="0"/>
    <n v="0"/>
    <n v="3"/>
    <x v="1"/>
    <n v="4216"/>
    <n v="3"/>
    <n v="69"/>
    <x v="5"/>
    <x v="0"/>
    <s v="Yes"/>
    <x v="0"/>
    <x v="2"/>
    <x v="0"/>
    <n v="116"/>
    <n v="10840.73"/>
    <m/>
    <x v="20"/>
  </r>
  <r>
    <x v="2094"/>
    <d v="2025-01-13T00:00:00"/>
    <x v="1"/>
    <n v="63"/>
    <x v="1"/>
    <n v="0"/>
    <n v="3"/>
    <x v="1"/>
    <n v="4989"/>
    <n v="0"/>
    <n v="7"/>
    <x v="0"/>
    <x v="0"/>
    <s v="Yes"/>
    <x v="0"/>
    <x v="0"/>
    <x v="0"/>
    <n v="75.349999999999994"/>
    <n v="740.84"/>
    <m/>
    <x v="20"/>
  </r>
  <r>
    <x v="2095"/>
    <d v="2022-07-26T00:00:00"/>
    <x v="0"/>
    <n v="29"/>
    <x v="1"/>
    <n v="0"/>
    <n v="3"/>
    <x v="1"/>
    <n v="3194"/>
    <n v="0"/>
    <n v="37"/>
    <x v="1"/>
    <x v="0"/>
    <s v="Yes"/>
    <x v="0"/>
    <x v="0"/>
    <x v="0"/>
    <n v="91.15"/>
    <n v="3871.28"/>
    <m/>
    <x v="20"/>
  </r>
  <r>
    <x v="2096"/>
    <d v="2019-09-21T00:00:00"/>
    <x v="0"/>
    <n v="47"/>
    <x v="1"/>
    <n v="0"/>
    <n v="3"/>
    <x v="1"/>
    <n v="5319"/>
    <n v="0"/>
    <n v="71"/>
    <x v="0"/>
    <x v="0"/>
    <s v="Yes"/>
    <x v="0"/>
    <x v="3"/>
    <x v="2"/>
    <n v="97.65"/>
    <n v="7864.32"/>
    <m/>
    <x v="20"/>
  </r>
  <r>
    <x v="2097"/>
    <d v="2022-04-26T00:00:00"/>
    <x v="1"/>
    <n v="49"/>
    <x v="0"/>
    <n v="4"/>
    <n v="3"/>
    <x v="1"/>
    <n v="2211"/>
    <n v="5"/>
    <n v="40"/>
    <x v="0"/>
    <x v="0"/>
    <s v="No"/>
    <x v="1"/>
    <x v="0"/>
    <x v="0"/>
    <n v="26.2"/>
    <n v="3046.3"/>
    <m/>
    <x v="20"/>
  </r>
  <r>
    <x v="2098"/>
    <d v="2025-06-19T00:00:00"/>
    <x v="1"/>
    <n v="42"/>
    <x v="1"/>
    <n v="0"/>
    <n v="3"/>
    <x v="2"/>
    <n v="5968"/>
    <n v="0"/>
    <n v="2"/>
    <x v="2"/>
    <x v="0"/>
    <s v="Yes"/>
    <x v="2"/>
    <x v="0"/>
    <x v="2"/>
    <n v="50.95"/>
    <n v="196.97"/>
    <m/>
    <x v="20"/>
  </r>
  <r>
    <x v="2099"/>
    <d v="2020-12-09T00:00:00"/>
    <x v="1"/>
    <n v="39"/>
    <x v="1"/>
    <n v="0"/>
    <n v="3"/>
    <x v="1"/>
    <n v="5795"/>
    <n v="0"/>
    <n v="56"/>
    <x v="0"/>
    <x v="2"/>
    <s v="Yes"/>
    <x v="2"/>
    <x v="2"/>
    <x v="0"/>
    <n v="45.05"/>
    <n v="2560.1"/>
    <m/>
    <x v="20"/>
  </r>
  <r>
    <x v="2100"/>
    <d v="2019-12-09T00:00:00"/>
    <x v="0"/>
    <n v="51"/>
    <x v="0"/>
    <n v="3"/>
    <n v="3"/>
    <x v="1"/>
    <n v="4108"/>
    <n v="1"/>
    <n v="68"/>
    <x v="0"/>
    <x v="0"/>
    <s v="Yes"/>
    <x v="0"/>
    <x v="2"/>
    <x v="0"/>
    <n v="110.2"/>
    <n v="8723.4599999999991"/>
    <m/>
    <x v="20"/>
  </r>
  <r>
    <x v="2101"/>
    <d v="2020-04-03T00:00:00"/>
    <x v="0"/>
    <n v="21"/>
    <x v="0"/>
    <n v="1"/>
    <n v="3"/>
    <x v="1"/>
    <n v="5371"/>
    <n v="0"/>
    <n v="64"/>
    <x v="0"/>
    <x v="0"/>
    <s v="Yes"/>
    <x v="0"/>
    <x v="0"/>
    <x v="0"/>
    <n v="91.8"/>
    <n v="8173.62"/>
    <m/>
    <x v="20"/>
  </r>
  <r>
    <x v="2102"/>
    <d v="2023-02-08T00:00:00"/>
    <x v="0"/>
    <n v="45"/>
    <x v="1"/>
    <n v="0"/>
    <n v="3"/>
    <x v="1"/>
    <n v="3778"/>
    <n v="0"/>
    <n v="30"/>
    <x v="1"/>
    <x v="0"/>
    <s v="Yes"/>
    <x v="0"/>
    <x v="0"/>
    <x v="0"/>
    <n v="100.4"/>
    <n v="3454.05"/>
    <m/>
    <x v="20"/>
  </r>
  <r>
    <x v="2103"/>
    <d v="2022-09-09T00:00:00"/>
    <x v="0"/>
    <n v="62"/>
    <x v="1"/>
    <n v="0"/>
    <n v="3"/>
    <x v="1"/>
    <n v="5154"/>
    <n v="0"/>
    <n v="35"/>
    <x v="1"/>
    <x v="0"/>
    <s v="Yes"/>
    <x v="0"/>
    <x v="0"/>
    <x v="2"/>
    <n v="96.75"/>
    <n v="4928.8500000000004"/>
    <m/>
    <x v="20"/>
  </r>
  <r>
    <x v="2104"/>
    <d v="2020-06-06T00:00:00"/>
    <x v="0"/>
    <n v="44"/>
    <x v="1"/>
    <n v="2"/>
    <n v="3"/>
    <x v="1"/>
    <n v="4402"/>
    <n v="0"/>
    <n v="62"/>
    <x v="0"/>
    <x v="0"/>
    <s v="No"/>
    <x v="1"/>
    <x v="2"/>
    <x v="0"/>
    <n v="20"/>
    <n v="2767.86"/>
    <m/>
    <x v="20"/>
  </r>
  <r>
    <x v="2105"/>
    <d v="2023-01-10T00:00:00"/>
    <x v="0"/>
    <n v="64"/>
    <x v="0"/>
    <n v="2"/>
    <n v="3"/>
    <x v="1"/>
    <n v="4337"/>
    <n v="7"/>
    <n v="31"/>
    <x v="1"/>
    <x v="2"/>
    <s v="Yes"/>
    <x v="3"/>
    <x v="3"/>
    <x v="0"/>
    <n v="59.95"/>
    <n v="1848.8"/>
    <m/>
    <x v="20"/>
  </r>
  <r>
    <x v="2106"/>
    <d v="2019-11-11T00:00:00"/>
    <x v="1"/>
    <n v="42"/>
    <x v="1"/>
    <n v="0"/>
    <n v="3"/>
    <x v="1"/>
    <n v="6499"/>
    <n v="0"/>
    <n v="69"/>
    <x v="5"/>
    <x v="0"/>
    <s v="Yes"/>
    <x v="2"/>
    <x v="2"/>
    <x v="2"/>
    <n v="85.35"/>
    <n v="7171.83"/>
    <m/>
    <x v="20"/>
  </r>
  <r>
    <x v="2107"/>
    <d v="2023-09-19T00:00:00"/>
    <x v="0"/>
    <n v="66"/>
    <x v="0"/>
    <n v="0"/>
    <n v="3"/>
    <x v="1"/>
    <n v="5788"/>
    <n v="1"/>
    <n v="23"/>
    <x v="0"/>
    <x v="0"/>
    <s v="Yes"/>
    <x v="0"/>
    <x v="3"/>
    <x v="0"/>
    <n v="86.8"/>
    <n v="2955.42"/>
    <m/>
    <x v="20"/>
  </r>
  <r>
    <x v="2108"/>
    <d v="2024-04-14T00:00:00"/>
    <x v="1"/>
    <n v="70"/>
    <x v="1"/>
    <n v="0"/>
    <n v="3"/>
    <x v="1"/>
    <n v="2276"/>
    <n v="0"/>
    <n v="16"/>
    <x v="3"/>
    <x v="0"/>
    <s v="Yes"/>
    <x v="2"/>
    <x v="3"/>
    <x v="0"/>
    <n v="54.1"/>
    <n v="1044.52"/>
    <m/>
    <x v="20"/>
  </r>
  <r>
    <x v="2109"/>
    <d v="2025-01-12T00:00:00"/>
    <x v="1"/>
    <n v="66"/>
    <x v="1"/>
    <n v="0"/>
    <n v="3"/>
    <x v="1"/>
    <n v="2107"/>
    <n v="0"/>
    <n v="7"/>
    <x v="2"/>
    <x v="0"/>
    <s v="Yes"/>
    <x v="0"/>
    <x v="3"/>
    <x v="0"/>
    <n v="84.35"/>
    <n v="774.51"/>
    <m/>
    <x v="20"/>
  </r>
  <r>
    <x v="2110"/>
    <d v="2021-11-18T00:00:00"/>
    <x v="1"/>
    <n v="67"/>
    <x v="1"/>
    <n v="0"/>
    <n v="3"/>
    <x v="1"/>
    <n v="5715"/>
    <n v="0"/>
    <n v="45"/>
    <x v="4"/>
    <x v="2"/>
    <s v="Yes"/>
    <x v="3"/>
    <x v="3"/>
    <x v="0"/>
    <n v="34.200000000000003"/>
    <n v="1596.6"/>
    <m/>
    <x v="20"/>
  </r>
  <r>
    <x v="2111"/>
    <d v="2022-10-17T00:00:00"/>
    <x v="0"/>
    <n v="71"/>
    <x v="0"/>
    <n v="0"/>
    <n v="3"/>
    <x v="1"/>
    <n v="3202"/>
    <n v="7"/>
    <n v="34"/>
    <x v="0"/>
    <x v="0"/>
    <s v="Yes"/>
    <x v="0"/>
    <x v="3"/>
    <x v="2"/>
    <n v="90.15"/>
    <n v="4029.46"/>
    <m/>
    <x v="20"/>
  </r>
  <r>
    <x v="2112"/>
    <d v="2024-10-22T00:00:00"/>
    <x v="0"/>
    <n v="29"/>
    <x v="1"/>
    <n v="0"/>
    <n v="3"/>
    <x v="1"/>
    <n v="5983"/>
    <n v="0"/>
    <n v="10"/>
    <x v="0"/>
    <x v="0"/>
    <s v="Yes"/>
    <x v="0"/>
    <x v="0"/>
    <x v="2"/>
    <n v="79.849999999999994"/>
    <n v="1371.15"/>
    <m/>
    <x v="20"/>
  </r>
  <r>
    <x v="2113"/>
    <d v="2020-11-25T00:00:00"/>
    <x v="1"/>
    <n v="45"/>
    <x v="0"/>
    <n v="0"/>
    <n v="3"/>
    <x v="1"/>
    <n v="4115"/>
    <n v="1"/>
    <n v="57"/>
    <x v="4"/>
    <x v="2"/>
    <s v="Yes"/>
    <x v="3"/>
    <x v="0"/>
    <x v="0"/>
    <n v="58.75"/>
    <n v="3437.45"/>
    <m/>
    <x v="20"/>
  </r>
  <r>
    <x v="2114"/>
    <d v="2020-07-11T00:00:00"/>
    <x v="1"/>
    <n v="42"/>
    <x v="0"/>
    <n v="1"/>
    <n v="3"/>
    <x v="1"/>
    <n v="6090"/>
    <n v="3"/>
    <n v="61"/>
    <x v="4"/>
    <x v="0"/>
    <s v="Yes"/>
    <x v="0"/>
    <x v="2"/>
    <x v="2"/>
    <n v="115.1"/>
    <n v="8228.76"/>
    <m/>
    <x v="20"/>
  </r>
  <r>
    <x v="2115"/>
    <d v="2025-07-02T00:00:00"/>
    <x v="1"/>
    <n v="21"/>
    <x v="1"/>
    <n v="1"/>
    <n v="3"/>
    <x v="2"/>
    <n v="4556"/>
    <n v="0"/>
    <n v="1"/>
    <x v="2"/>
    <x v="0"/>
    <s v="No"/>
    <x v="1"/>
    <x v="0"/>
    <x v="3"/>
    <n v="25.4"/>
    <n v="58.13"/>
    <m/>
    <x v="20"/>
  </r>
  <r>
    <x v="2116"/>
    <d v="2024-07-14T00:00:00"/>
    <x v="1"/>
    <n v="59"/>
    <x v="1"/>
    <n v="0"/>
    <n v="3"/>
    <x v="1"/>
    <n v="2444"/>
    <n v="0"/>
    <n v="13"/>
    <x v="0"/>
    <x v="2"/>
    <s v="Yes"/>
    <x v="3"/>
    <x v="0"/>
    <x v="0"/>
    <n v="30.85"/>
    <n v="394.1"/>
    <m/>
    <x v="20"/>
  </r>
  <r>
    <x v="2117"/>
    <d v="2024-03-19T00:00:00"/>
    <x v="1"/>
    <n v="53"/>
    <x v="0"/>
    <n v="0"/>
    <n v="3"/>
    <x v="1"/>
    <n v="2362"/>
    <n v="1"/>
    <n v="17"/>
    <x v="3"/>
    <x v="0"/>
    <s v="Yes"/>
    <x v="0"/>
    <x v="0"/>
    <x v="0"/>
    <n v="78.900000000000006"/>
    <n v="1708.5"/>
    <m/>
    <x v="20"/>
  </r>
  <r>
    <x v="2118"/>
    <d v="2025-01-19T00:00:00"/>
    <x v="0"/>
    <n v="47"/>
    <x v="1"/>
    <n v="0"/>
    <n v="3"/>
    <x v="1"/>
    <n v="3331"/>
    <n v="0"/>
    <n v="7"/>
    <x v="0"/>
    <x v="0"/>
    <s v="No"/>
    <x v="1"/>
    <x v="0"/>
    <x v="2"/>
    <n v="19.95"/>
    <n v="244.52"/>
    <m/>
    <x v="20"/>
  </r>
  <r>
    <x v="2119"/>
    <d v="2022-04-20T00:00:00"/>
    <x v="0"/>
    <n v="55"/>
    <x v="1"/>
    <n v="0"/>
    <n v="3"/>
    <x v="1"/>
    <n v="5323"/>
    <n v="0"/>
    <n v="40"/>
    <x v="0"/>
    <x v="2"/>
    <s v="Yes"/>
    <x v="3"/>
    <x v="3"/>
    <x v="2"/>
    <n v="36"/>
    <n v="1512.9"/>
    <m/>
    <x v="20"/>
  </r>
  <r>
    <x v="2120"/>
    <d v="2020-11-14T00:00:00"/>
    <x v="1"/>
    <n v="21"/>
    <x v="1"/>
    <n v="0"/>
    <n v="3"/>
    <x v="1"/>
    <n v="4487"/>
    <n v="0"/>
    <n v="57"/>
    <x v="0"/>
    <x v="0"/>
    <s v="Yes"/>
    <x v="3"/>
    <x v="2"/>
    <x v="3"/>
    <n v="69.75"/>
    <n v="5954.38"/>
    <m/>
    <x v="20"/>
  </r>
  <r>
    <x v="2121"/>
    <d v="2024-05-25T00:00:00"/>
    <x v="1"/>
    <n v="64"/>
    <x v="1"/>
    <n v="0"/>
    <n v="3"/>
    <x v="1"/>
    <n v="2722"/>
    <n v="0"/>
    <n v="15"/>
    <x v="3"/>
    <x v="0"/>
    <s v="No"/>
    <x v="1"/>
    <x v="2"/>
    <x v="2"/>
    <n v="19.600000000000001"/>
    <n v="923.95"/>
    <m/>
    <x v="20"/>
  </r>
  <r>
    <x v="2122"/>
    <d v="2022-11-11T00:00:00"/>
    <x v="1"/>
    <n v="41"/>
    <x v="1"/>
    <n v="0"/>
    <n v="3"/>
    <x v="1"/>
    <n v="2853"/>
    <n v="0"/>
    <n v="33"/>
    <x v="0"/>
    <x v="0"/>
    <s v="Yes"/>
    <x v="3"/>
    <x v="3"/>
    <x v="0"/>
    <n v="59.4"/>
    <n v="2292.04"/>
    <m/>
    <x v="20"/>
  </r>
  <r>
    <x v="2123"/>
    <d v="2024-03-19T00:00:00"/>
    <x v="1"/>
    <n v="48"/>
    <x v="0"/>
    <n v="0"/>
    <n v="3"/>
    <x v="1"/>
    <n v="5977"/>
    <n v="5"/>
    <n v="17"/>
    <x v="3"/>
    <x v="2"/>
    <s v="Yes"/>
    <x v="2"/>
    <x v="0"/>
    <x v="2"/>
    <n v="35.65"/>
    <n v="646.04999999999995"/>
    <m/>
    <x v="20"/>
  </r>
  <r>
    <x v="2124"/>
    <d v="2022-09-16T00:00:00"/>
    <x v="1"/>
    <n v="53"/>
    <x v="0"/>
    <n v="1"/>
    <n v="3"/>
    <x v="1"/>
    <n v="5070"/>
    <n v="9"/>
    <n v="35"/>
    <x v="0"/>
    <x v="0"/>
    <s v="No"/>
    <x v="1"/>
    <x v="2"/>
    <x v="2"/>
    <n v="25.4"/>
    <n v="2096.0500000000002"/>
    <m/>
    <x v="20"/>
  </r>
  <r>
    <x v="2125"/>
    <d v="2019-12-08T00:00:00"/>
    <x v="0"/>
    <n v="31"/>
    <x v="0"/>
    <n v="2"/>
    <n v="3"/>
    <x v="1"/>
    <n v="5748"/>
    <n v="3"/>
    <n v="68"/>
    <x v="5"/>
    <x v="0"/>
    <s v="Yes"/>
    <x v="0"/>
    <x v="2"/>
    <x v="0"/>
    <n v="95.1"/>
    <n v="7315.12"/>
    <m/>
    <x v="20"/>
  </r>
  <r>
    <x v="2126"/>
    <d v="2019-08-26T00:00:00"/>
    <x v="1"/>
    <n v="35"/>
    <x v="0"/>
    <n v="0"/>
    <n v="3"/>
    <x v="1"/>
    <n v="5411"/>
    <n v="10"/>
    <n v="72"/>
    <x v="5"/>
    <x v="0"/>
    <s v="Yes"/>
    <x v="0"/>
    <x v="2"/>
    <x v="0"/>
    <n v="113.65"/>
    <n v="10270.75"/>
    <m/>
    <x v="20"/>
  </r>
  <r>
    <x v="2127"/>
    <d v="2024-10-14T00:00:00"/>
    <x v="1"/>
    <n v="52"/>
    <x v="1"/>
    <n v="5"/>
    <n v="3"/>
    <x v="1"/>
    <n v="2876"/>
    <n v="0"/>
    <n v="10"/>
    <x v="3"/>
    <x v="2"/>
    <s v="Yes"/>
    <x v="2"/>
    <x v="3"/>
    <x v="2"/>
    <n v="40.25"/>
    <n v="423.49"/>
    <m/>
    <x v="20"/>
  </r>
  <r>
    <x v="2128"/>
    <d v="2024-06-24T00:00:00"/>
    <x v="0"/>
    <n v="47"/>
    <x v="1"/>
    <n v="0"/>
    <n v="3"/>
    <x v="1"/>
    <n v="4296"/>
    <n v="0"/>
    <n v="14"/>
    <x v="3"/>
    <x v="0"/>
    <s v="Yes"/>
    <x v="0"/>
    <x v="0"/>
    <x v="0"/>
    <n v="92.9"/>
    <n v="1726.65"/>
    <m/>
    <x v="20"/>
  </r>
  <r>
    <x v="2129"/>
    <d v="2021-11-08T00:00:00"/>
    <x v="0"/>
    <n v="62"/>
    <x v="0"/>
    <n v="3"/>
    <n v="3"/>
    <x v="1"/>
    <n v="4221"/>
    <n v="2"/>
    <n v="45"/>
    <x v="0"/>
    <x v="0"/>
    <s v="Yes"/>
    <x v="0"/>
    <x v="2"/>
    <x v="0"/>
    <n v="109.75"/>
    <n v="5237.25"/>
    <m/>
    <x v="20"/>
  </r>
  <r>
    <x v="2130"/>
    <d v="2020-12-18T00:00:00"/>
    <x v="0"/>
    <n v="61"/>
    <x v="0"/>
    <n v="1"/>
    <n v="3"/>
    <x v="1"/>
    <n v="5092"/>
    <n v="1"/>
    <n v="56"/>
    <x v="0"/>
    <x v="2"/>
    <s v="Yes"/>
    <x v="2"/>
    <x v="3"/>
    <x v="2"/>
    <n v="36.1"/>
    <n v="2031.5"/>
    <m/>
    <x v="20"/>
  </r>
  <r>
    <x v="2131"/>
    <d v="2019-08-09T00:00:00"/>
    <x v="1"/>
    <n v="23"/>
    <x v="0"/>
    <n v="0"/>
    <n v="3"/>
    <x v="1"/>
    <n v="5076"/>
    <n v="1"/>
    <n v="72"/>
    <x v="0"/>
    <x v="0"/>
    <s v="Yes"/>
    <x v="0"/>
    <x v="2"/>
    <x v="2"/>
    <n v="115.55"/>
    <n v="8432.64"/>
    <m/>
    <x v="20"/>
  </r>
  <r>
    <x v="2132"/>
    <d v="2022-02-02T00:00:00"/>
    <x v="1"/>
    <n v="56"/>
    <x v="0"/>
    <n v="0"/>
    <n v="3"/>
    <x v="1"/>
    <n v="3773"/>
    <n v="4"/>
    <n v="42"/>
    <x v="0"/>
    <x v="0"/>
    <s v="Yes"/>
    <x v="2"/>
    <x v="0"/>
    <x v="2"/>
    <n v="66.400000000000006"/>
    <n v="4254.5"/>
    <m/>
    <x v="20"/>
  </r>
  <r>
    <x v="2133"/>
    <d v="2020-01-15T00:00:00"/>
    <x v="0"/>
    <n v="58"/>
    <x v="0"/>
    <n v="0"/>
    <n v="3"/>
    <x v="1"/>
    <n v="4879"/>
    <n v="1"/>
    <n v="67"/>
    <x v="5"/>
    <x v="0"/>
    <s v="No"/>
    <x v="1"/>
    <x v="2"/>
    <x v="2"/>
    <n v="25.6"/>
    <n v="2571.48"/>
    <m/>
    <x v="20"/>
  </r>
  <r>
    <x v="2134"/>
    <d v="2025-07-19T00:00:00"/>
    <x v="1"/>
    <n v="57"/>
    <x v="1"/>
    <n v="0"/>
    <n v="3"/>
    <x v="2"/>
    <n v="3666"/>
    <n v="0"/>
    <n v="1"/>
    <x v="0"/>
    <x v="0"/>
    <s v="No"/>
    <x v="1"/>
    <x v="0"/>
    <x v="0"/>
    <n v="19.75"/>
    <n v="57.37"/>
    <m/>
    <x v="20"/>
  </r>
  <r>
    <x v="2135"/>
    <d v="2024-12-03T00:00:00"/>
    <x v="1"/>
    <n v="37"/>
    <x v="1"/>
    <n v="0"/>
    <n v="3"/>
    <x v="1"/>
    <n v="3033"/>
    <n v="0"/>
    <n v="8"/>
    <x v="2"/>
    <x v="0"/>
    <s v="Yes"/>
    <x v="2"/>
    <x v="0"/>
    <x v="0"/>
    <n v="65.5"/>
    <n v="642.99"/>
    <m/>
    <x v="20"/>
  </r>
  <r>
    <x v="2136"/>
    <d v="2023-02-25T00:00:00"/>
    <x v="1"/>
    <n v="24"/>
    <x v="0"/>
    <n v="1"/>
    <n v="3"/>
    <x v="1"/>
    <n v="5045"/>
    <n v="1"/>
    <n v="30"/>
    <x v="0"/>
    <x v="0"/>
    <s v="No"/>
    <x v="1"/>
    <x v="2"/>
    <x v="2"/>
    <n v="19.7"/>
    <n v="934.96"/>
    <m/>
    <x v="20"/>
  </r>
  <r>
    <x v="2137"/>
    <d v="2025-07-04T00:00:00"/>
    <x v="1"/>
    <n v="38"/>
    <x v="1"/>
    <n v="1"/>
    <n v="3"/>
    <x v="2"/>
    <n v="2432"/>
    <n v="0"/>
    <n v="1"/>
    <x v="0"/>
    <x v="0"/>
    <s v="Yes"/>
    <x v="0"/>
    <x v="0"/>
    <x v="0"/>
    <n v="89.35"/>
    <n v="94.71"/>
    <m/>
    <x v="20"/>
  </r>
  <r>
    <x v="2138"/>
    <d v="2020-09-10T00:00:00"/>
    <x v="0"/>
    <n v="60"/>
    <x v="1"/>
    <n v="0"/>
    <n v="3"/>
    <x v="1"/>
    <n v="5687"/>
    <n v="0"/>
    <n v="59"/>
    <x v="0"/>
    <x v="0"/>
    <s v="Yes"/>
    <x v="3"/>
    <x v="0"/>
    <x v="0"/>
    <n v="64.650000000000006"/>
    <n v="4726.6499999999996"/>
    <m/>
    <x v="20"/>
  </r>
  <r>
    <x v="2139"/>
    <d v="2019-08-20T00:00:00"/>
    <x v="0"/>
    <n v="43"/>
    <x v="1"/>
    <n v="0"/>
    <n v="3"/>
    <x v="1"/>
    <n v="4085"/>
    <n v="0"/>
    <n v="72"/>
    <x v="0"/>
    <x v="2"/>
    <s v="Yes"/>
    <x v="2"/>
    <x v="2"/>
    <x v="2"/>
    <n v="61.2"/>
    <n v="4390.25"/>
    <m/>
    <x v="20"/>
  </r>
  <r>
    <x v="2140"/>
    <d v="2020-11-09T00:00:00"/>
    <x v="1"/>
    <n v="54"/>
    <x v="0"/>
    <n v="1"/>
    <n v="3"/>
    <x v="1"/>
    <n v="6287"/>
    <n v="6"/>
    <n v="57"/>
    <x v="4"/>
    <x v="0"/>
    <s v="Yes"/>
    <x v="3"/>
    <x v="3"/>
    <x v="2"/>
    <n v="59.3"/>
    <n v="4348.8"/>
    <m/>
    <x v="20"/>
  </r>
  <r>
    <x v="2141"/>
    <d v="2019-10-16T00:00:00"/>
    <x v="1"/>
    <n v="60"/>
    <x v="1"/>
    <n v="0"/>
    <n v="3"/>
    <x v="1"/>
    <n v="5474"/>
    <n v="0"/>
    <n v="70"/>
    <x v="0"/>
    <x v="0"/>
    <s v="Yes"/>
    <x v="2"/>
    <x v="2"/>
    <x v="0"/>
    <n v="79.599999999999994"/>
    <n v="8887.51"/>
    <m/>
    <x v="20"/>
  </r>
  <r>
    <x v="2142"/>
    <d v="2025-01-23T00:00:00"/>
    <x v="1"/>
    <n v="20"/>
    <x v="1"/>
    <n v="0"/>
    <n v="3"/>
    <x v="1"/>
    <n v="5545"/>
    <n v="0"/>
    <n v="7"/>
    <x v="2"/>
    <x v="0"/>
    <s v="Yes"/>
    <x v="0"/>
    <x v="3"/>
    <x v="2"/>
    <n v="94.05"/>
    <n v="888.88"/>
    <m/>
    <x v="20"/>
  </r>
  <r>
    <x v="2143"/>
    <d v="2023-08-21T00:00:00"/>
    <x v="0"/>
    <n v="21"/>
    <x v="1"/>
    <n v="0"/>
    <n v="3"/>
    <x v="1"/>
    <n v="2911"/>
    <n v="0"/>
    <n v="24"/>
    <x v="1"/>
    <x v="0"/>
    <s v="Yes"/>
    <x v="3"/>
    <x v="0"/>
    <x v="3"/>
    <n v="49.7"/>
    <n v="1307.53"/>
    <m/>
    <x v="20"/>
  </r>
  <r>
    <x v="2144"/>
    <d v="2020-03-01T00:00:00"/>
    <x v="1"/>
    <n v="68"/>
    <x v="0"/>
    <n v="0"/>
    <n v="3"/>
    <x v="1"/>
    <n v="4452"/>
    <n v="8"/>
    <n v="65"/>
    <x v="4"/>
    <x v="0"/>
    <s v="Yes"/>
    <x v="0"/>
    <x v="3"/>
    <x v="2"/>
    <n v="109.4"/>
    <n v="8221.9500000000007"/>
    <m/>
    <x v="20"/>
  </r>
  <r>
    <x v="2145"/>
    <d v="2019-08-11T00:00:00"/>
    <x v="1"/>
    <n v="70"/>
    <x v="0"/>
    <n v="0"/>
    <n v="3"/>
    <x v="1"/>
    <n v="4627"/>
    <n v="1"/>
    <n v="72"/>
    <x v="0"/>
    <x v="0"/>
    <s v="Yes"/>
    <x v="2"/>
    <x v="2"/>
    <x v="2"/>
    <n v="89.1"/>
    <n v="8112.08"/>
    <m/>
    <x v="20"/>
  </r>
  <r>
    <x v="2146"/>
    <d v="2019-08-11T00:00:00"/>
    <x v="0"/>
    <n v="73"/>
    <x v="0"/>
    <n v="0"/>
    <n v="3"/>
    <x v="1"/>
    <n v="4988"/>
    <n v="10"/>
    <n v="72"/>
    <x v="5"/>
    <x v="0"/>
    <s v="Yes"/>
    <x v="0"/>
    <x v="2"/>
    <x v="0"/>
    <n v="93.05"/>
    <n v="6831.53"/>
    <m/>
    <x v="20"/>
  </r>
  <r>
    <x v="2147"/>
    <d v="2023-01-23T00:00:00"/>
    <x v="1"/>
    <n v="72"/>
    <x v="1"/>
    <n v="0"/>
    <n v="3"/>
    <x v="1"/>
    <n v="2057"/>
    <n v="0"/>
    <n v="31"/>
    <x v="0"/>
    <x v="0"/>
    <s v="Yes"/>
    <x v="0"/>
    <x v="2"/>
    <x v="2"/>
    <n v="73.55"/>
    <n v="3566.53"/>
    <m/>
    <x v="20"/>
  </r>
  <r>
    <x v="2148"/>
    <d v="2023-01-26T00:00:00"/>
    <x v="1"/>
    <n v="72"/>
    <x v="0"/>
    <n v="0"/>
    <n v="3"/>
    <x v="1"/>
    <n v="2166"/>
    <n v="10"/>
    <n v="31"/>
    <x v="1"/>
    <x v="2"/>
    <s v="Yes"/>
    <x v="2"/>
    <x v="3"/>
    <x v="2"/>
    <n v="50.4"/>
    <n v="1580.1"/>
    <m/>
    <x v="20"/>
  </r>
  <r>
    <x v="2149"/>
    <d v="2024-04-20T00:00:00"/>
    <x v="0"/>
    <n v="21"/>
    <x v="1"/>
    <n v="0"/>
    <n v="3"/>
    <x v="1"/>
    <n v="4726"/>
    <n v="0"/>
    <n v="16"/>
    <x v="3"/>
    <x v="0"/>
    <s v="No"/>
    <x v="1"/>
    <x v="2"/>
    <x v="2"/>
    <n v="18.95"/>
    <n v="848.72"/>
    <m/>
    <x v="20"/>
  </r>
  <r>
    <x v="2150"/>
    <d v="2019-08-15T00:00:00"/>
    <x v="0"/>
    <n v="52"/>
    <x v="0"/>
    <n v="0"/>
    <n v="3"/>
    <x v="1"/>
    <n v="4842"/>
    <n v="5"/>
    <n v="72"/>
    <x v="5"/>
    <x v="0"/>
    <s v="Yes"/>
    <x v="0"/>
    <x v="2"/>
    <x v="2"/>
    <n v="114.05"/>
    <n v="10682.2"/>
    <m/>
    <x v="20"/>
  </r>
  <r>
    <x v="2151"/>
    <d v="2020-03-09T00:00:00"/>
    <x v="0"/>
    <n v="41"/>
    <x v="1"/>
    <n v="0"/>
    <n v="3"/>
    <x v="1"/>
    <n v="4774"/>
    <n v="0"/>
    <n v="65"/>
    <x v="4"/>
    <x v="0"/>
    <s v="Yes"/>
    <x v="2"/>
    <x v="2"/>
    <x v="2"/>
    <n v="74.2"/>
    <n v="6250.6"/>
    <m/>
    <x v="20"/>
  </r>
  <r>
    <x v="2152"/>
    <d v="2019-08-14T00:00:00"/>
    <x v="1"/>
    <n v="57"/>
    <x v="0"/>
    <n v="2"/>
    <n v="3"/>
    <x v="1"/>
    <n v="5841"/>
    <n v="9"/>
    <n v="72"/>
    <x v="0"/>
    <x v="0"/>
    <s v="Yes"/>
    <x v="0"/>
    <x v="2"/>
    <x v="0"/>
    <n v="115.8"/>
    <n v="9361.3799999999992"/>
    <m/>
    <x v="20"/>
  </r>
  <r>
    <x v="2153"/>
    <d v="2021-04-08T00:00:00"/>
    <x v="1"/>
    <n v="31"/>
    <x v="1"/>
    <n v="0"/>
    <n v="3"/>
    <x v="1"/>
    <n v="5806"/>
    <n v="0"/>
    <n v="52"/>
    <x v="0"/>
    <x v="0"/>
    <s v="Yes"/>
    <x v="3"/>
    <x v="3"/>
    <x v="2"/>
    <n v="74"/>
    <n v="4989.41"/>
    <m/>
    <x v="20"/>
  </r>
  <r>
    <x v="2154"/>
    <d v="2025-06-02T00:00:00"/>
    <x v="1"/>
    <n v="45"/>
    <x v="0"/>
    <n v="0"/>
    <n v="3"/>
    <x v="2"/>
    <n v="4917"/>
    <n v="1"/>
    <n v="2"/>
    <x v="2"/>
    <x v="0"/>
    <s v="Yes"/>
    <x v="0"/>
    <x v="0"/>
    <x v="0"/>
    <n v="70.349999999999994"/>
    <n v="155.65"/>
    <m/>
    <x v="20"/>
  </r>
  <r>
    <x v="2155"/>
    <d v="2019-09-24T00:00:00"/>
    <x v="1"/>
    <n v="26"/>
    <x v="0"/>
    <n v="0"/>
    <n v="3"/>
    <x v="1"/>
    <n v="4644"/>
    <n v="3"/>
    <n v="71"/>
    <x v="5"/>
    <x v="0"/>
    <s v="Yes"/>
    <x v="3"/>
    <x v="2"/>
    <x v="2"/>
    <n v="91.05"/>
    <n v="6968.25"/>
    <m/>
    <x v="20"/>
  </r>
  <r>
    <x v="2156"/>
    <d v="2022-06-13T00:00:00"/>
    <x v="0"/>
    <n v="51"/>
    <x v="1"/>
    <n v="0"/>
    <n v="3"/>
    <x v="1"/>
    <n v="5858"/>
    <n v="0"/>
    <n v="38"/>
    <x v="0"/>
    <x v="0"/>
    <s v="Yes"/>
    <x v="2"/>
    <x v="0"/>
    <x v="0"/>
    <n v="69.95"/>
    <n v="3811.55"/>
    <m/>
    <x v="20"/>
  </r>
  <r>
    <x v="2157"/>
    <d v="2020-08-05T00:00:00"/>
    <x v="1"/>
    <n v="61"/>
    <x v="1"/>
    <n v="0"/>
    <n v="3"/>
    <x v="1"/>
    <n v="4173"/>
    <n v="0"/>
    <n v="60"/>
    <x v="0"/>
    <x v="2"/>
    <s v="Yes"/>
    <x v="3"/>
    <x v="2"/>
    <x v="0"/>
    <n v="53.6"/>
    <n v="3237.05"/>
    <m/>
    <x v="20"/>
  </r>
  <r>
    <x v="2158"/>
    <d v="2023-08-24T00:00:00"/>
    <x v="1"/>
    <n v="33"/>
    <x v="0"/>
    <n v="0"/>
    <n v="3"/>
    <x v="1"/>
    <n v="3573"/>
    <n v="1"/>
    <n v="24"/>
    <x v="1"/>
    <x v="0"/>
    <s v="No"/>
    <x v="1"/>
    <x v="3"/>
    <x v="2"/>
    <n v="20.149999999999999"/>
    <n v="1245.49"/>
    <m/>
    <x v="20"/>
  </r>
  <r>
    <x v="2159"/>
    <d v="2023-04-24T00:00:00"/>
    <x v="1"/>
    <n v="22"/>
    <x v="0"/>
    <n v="0"/>
    <n v="3"/>
    <x v="1"/>
    <n v="3493"/>
    <n v="7"/>
    <n v="28"/>
    <x v="0"/>
    <x v="0"/>
    <s v="No"/>
    <x v="1"/>
    <x v="3"/>
    <x v="3"/>
    <n v="25.55"/>
    <n v="1886.28"/>
    <m/>
    <x v="20"/>
  </r>
  <r>
    <x v="2160"/>
    <d v="2022-10-18T00:00:00"/>
    <x v="0"/>
    <n v="28"/>
    <x v="0"/>
    <n v="2"/>
    <n v="3"/>
    <x v="1"/>
    <n v="5789"/>
    <n v="9"/>
    <n v="34"/>
    <x v="0"/>
    <x v="0"/>
    <s v="Yes"/>
    <x v="0"/>
    <x v="0"/>
    <x v="0"/>
    <n v="97.7"/>
    <n v="4863.16"/>
    <m/>
    <x v="20"/>
  </r>
  <r>
    <x v="2161"/>
    <d v="2020-05-16T00:00:00"/>
    <x v="1"/>
    <n v="46"/>
    <x v="1"/>
    <n v="0"/>
    <n v="3"/>
    <x v="1"/>
    <n v="5331"/>
    <n v="0"/>
    <n v="63"/>
    <x v="0"/>
    <x v="0"/>
    <s v="Yes"/>
    <x v="0"/>
    <x v="0"/>
    <x v="2"/>
    <n v="108.25"/>
    <n v="7105.81"/>
    <m/>
    <x v="20"/>
  </r>
  <r>
    <x v="2162"/>
    <d v="2021-10-25T00:00:00"/>
    <x v="1"/>
    <n v="28"/>
    <x v="1"/>
    <n v="2"/>
    <n v="3"/>
    <x v="1"/>
    <n v="5756"/>
    <n v="0"/>
    <n v="46"/>
    <x v="0"/>
    <x v="0"/>
    <s v="Yes"/>
    <x v="0"/>
    <x v="0"/>
    <x v="0"/>
    <n v="84.8"/>
    <n v="4146.53"/>
    <m/>
    <x v="20"/>
  </r>
  <r>
    <x v="2163"/>
    <d v="2024-08-09T00:00:00"/>
    <x v="0"/>
    <n v="35"/>
    <x v="1"/>
    <n v="0"/>
    <n v="3"/>
    <x v="1"/>
    <n v="3215"/>
    <n v="0"/>
    <n v="12"/>
    <x v="3"/>
    <x v="2"/>
    <s v="Yes"/>
    <x v="3"/>
    <x v="0"/>
    <x v="2"/>
    <n v="34"/>
    <n v="442.45"/>
    <m/>
    <x v="20"/>
  </r>
  <r>
    <x v="2164"/>
    <d v="2024-06-26T00:00:00"/>
    <x v="0"/>
    <n v="24"/>
    <x v="1"/>
    <n v="0"/>
    <n v="3"/>
    <x v="1"/>
    <n v="2400"/>
    <n v="0"/>
    <n v="14"/>
    <x v="3"/>
    <x v="0"/>
    <s v="No"/>
    <x v="1"/>
    <x v="3"/>
    <x v="3"/>
    <n v="19.350000000000001"/>
    <n v="689.08"/>
    <m/>
    <x v="20"/>
  </r>
  <r>
    <x v="2165"/>
    <d v="2021-06-14T00:00:00"/>
    <x v="1"/>
    <n v="29"/>
    <x v="1"/>
    <n v="0"/>
    <n v="3"/>
    <x v="1"/>
    <n v="5247"/>
    <n v="0"/>
    <n v="50"/>
    <x v="0"/>
    <x v="0"/>
    <s v="No"/>
    <x v="1"/>
    <x v="3"/>
    <x v="3"/>
    <n v="19.350000000000001"/>
    <n v="1897.5"/>
    <m/>
    <x v="20"/>
  </r>
  <r>
    <x v="2166"/>
    <d v="2025-04-12T00:00:00"/>
    <x v="0"/>
    <n v="46"/>
    <x v="1"/>
    <n v="0"/>
    <n v="3"/>
    <x v="1"/>
    <n v="3200"/>
    <n v="0"/>
    <n v="4"/>
    <x v="2"/>
    <x v="0"/>
    <s v="Yes"/>
    <x v="3"/>
    <x v="0"/>
    <x v="0"/>
    <n v="45.9"/>
    <n v="335.47"/>
    <m/>
    <x v="20"/>
  </r>
  <r>
    <x v="2167"/>
    <d v="2023-06-02T00:00:00"/>
    <x v="1"/>
    <n v="46"/>
    <x v="0"/>
    <n v="0"/>
    <n v="3"/>
    <x v="1"/>
    <n v="2068"/>
    <n v="1"/>
    <n v="26"/>
    <x v="1"/>
    <x v="0"/>
    <s v="Yes"/>
    <x v="2"/>
    <x v="3"/>
    <x v="2"/>
    <n v="90.1"/>
    <n v="2931.14"/>
    <m/>
    <x v="20"/>
  </r>
  <r>
    <x v="2168"/>
    <d v="2019-11-17T00:00:00"/>
    <x v="0"/>
    <n v="32"/>
    <x v="0"/>
    <n v="1"/>
    <n v="3"/>
    <x v="1"/>
    <n v="4665"/>
    <n v="4"/>
    <n v="69"/>
    <x v="5"/>
    <x v="0"/>
    <s v="Yes"/>
    <x v="2"/>
    <x v="2"/>
    <x v="0"/>
    <n v="59.75"/>
    <n v="7478.5"/>
    <m/>
    <x v="20"/>
  </r>
  <r>
    <x v="2169"/>
    <d v="2022-02-20T00:00:00"/>
    <x v="0"/>
    <n v="55"/>
    <x v="1"/>
    <n v="0"/>
    <n v="3"/>
    <x v="1"/>
    <n v="3575"/>
    <n v="0"/>
    <n v="42"/>
    <x v="0"/>
    <x v="0"/>
    <s v="No"/>
    <x v="1"/>
    <x v="3"/>
    <x v="0"/>
    <n v="19.8"/>
    <n v="2476.98"/>
    <m/>
    <x v="20"/>
  </r>
  <r>
    <x v="2170"/>
    <d v="2024-04-22T00:00:00"/>
    <x v="1"/>
    <n v="34"/>
    <x v="1"/>
    <n v="0"/>
    <n v="3"/>
    <x v="1"/>
    <n v="3300"/>
    <n v="0"/>
    <n v="16"/>
    <x v="0"/>
    <x v="2"/>
    <s v="Yes"/>
    <x v="2"/>
    <x v="0"/>
    <x v="0"/>
    <n v="38.9"/>
    <n v="664.4"/>
    <m/>
    <x v="20"/>
  </r>
  <r>
    <x v="2171"/>
    <d v="2020-05-18T00:00:00"/>
    <x v="0"/>
    <n v="46"/>
    <x v="0"/>
    <n v="0"/>
    <n v="3"/>
    <x v="1"/>
    <n v="5135"/>
    <n v="3"/>
    <n v="63"/>
    <x v="4"/>
    <x v="0"/>
    <s v="Yes"/>
    <x v="0"/>
    <x v="2"/>
    <x v="2"/>
    <n v="99.7"/>
    <n v="8019.43"/>
    <m/>
    <x v="20"/>
  </r>
  <r>
    <x v="2172"/>
    <d v="2021-07-21T00:00:00"/>
    <x v="1"/>
    <n v="54"/>
    <x v="0"/>
    <n v="0"/>
    <n v="3"/>
    <x v="1"/>
    <n v="4066"/>
    <n v="3"/>
    <n v="49"/>
    <x v="4"/>
    <x v="0"/>
    <s v="No"/>
    <x v="1"/>
    <x v="3"/>
    <x v="2"/>
    <n v="19"/>
    <n v="1562.07"/>
    <m/>
    <x v="20"/>
  </r>
  <r>
    <x v="2173"/>
    <d v="2022-04-15T00:00:00"/>
    <x v="0"/>
    <n v="59"/>
    <x v="0"/>
    <n v="3"/>
    <n v="3"/>
    <x v="1"/>
    <n v="2283"/>
    <n v="6"/>
    <n v="40"/>
    <x v="4"/>
    <x v="0"/>
    <s v="Yes"/>
    <x v="0"/>
    <x v="0"/>
    <x v="2"/>
    <n v="110.1"/>
    <n v="4929.1000000000004"/>
    <m/>
    <x v="20"/>
  </r>
  <r>
    <x v="2174"/>
    <d v="2023-11-21T00:00:00"/>
    <x v="1"/>
    <n v="38"/>
    <x v="1"/>
    <n v="2"/>
    <n v="3"/>
    <x v="1"/>
    <n v="2143"/>
    <n v="0"/>
    <n v="21"/>
    <x v="3"/>
    <x v="0"/>
    <s v="No"/>
    <x v="1"/>
    <x v="0"/>
    <x v="2"/>
    <n v="20.75"/>
    <n v="634.48"/>
    <m/>
    <x v="20"/>
  </r>
  <r>
    <x v="2175"/>
    <d v="2020-02-10T00:00:00"/>
    <x v="0"/>
    <n v="19"/>
    <x v="0"/>
    <n v="0"/>
    <n v="3"/>
    <x v="1"/>
    <n v="5453"/>
    <n v="1"/>
    <n v="66"/>
    <x v="5"/>
    <x v="0"/>
    <s v="Yes"/>
    <x v="2"/>
    <x v="2"/>
    <x v="0"/>
    <n v="91.7"/>
    <n v="7611.72"/>
    <m/>
    <x v="20"/>
  </r>
  <r>
    <x v="2176"/>
    <d v="2020-01-16T00:00:00"/>
    <x v="1"/>
    <n v="58"/>
    <x v="0"/>
    <n v="1"/>
    <n v="3"/>
    <x v="1"/>
    <n v="6314"/>
    <n v="5"/>
    <n v="67"/>
    <x v="0"/>
    <x v="2"/>
    <s v="Yes"/>
    <x v="2"/>
    <x v="2"/>
    <x v="0"/>
    <n v="36.15"/>
    <n v="2434.4499999999998"/>
    <m/>
    <x v="20"/>
  </r>
  <r>
    <x v="2177"/>
    <d v="2022-03-11T00:00:00"/>
    <x v="1"/>
    <n v="40"/>
    <x v="1"/>
    <n v="0"/>
    <n v="3"/>
    <x v="1"/>
    <n v="5678"/>
    <n v="0"/>
    <n v="41"/>
    <x v="0"/>
    <x v="0"/>
    <s v="No"/>
    <x v="1"/>
    <x v="3"/>
    <x v="2"/>
    <n v="19.75"/>
    <n v="2342.81"/>
    <m/>
    <x v="20"/>
  </r>
  <r>
    <x v="2178"/>
    <d v="2023-06-25T00:00:00"/>
    <x v="1"/>
    <n v="42"/>
    <x v="0"/>
    <n v="0"/>
    <n v="3"/>
    <x v="1"/>
    <n v="3656"/>
    <n v="10"/>
    <n v="26"/>
    <x v="1"/>
    <x v="0"/>
    <s v="No"/>
    <x v="1"/>
    <x v="3"/>
    <x v="2"/>
    <n v="19.2"/>
    <n v="505.1"/>
    <m/>
    <x v="20"/>
  </r>
  <r>
    <x v="2179"/>
    <d v="2021-01-08T00:00:00"/>
    <x v="1"/>
    <n v="48"/>
    <x v="1"/>
    <n v="0"/>
    <n v="3"/>
    <x v="1"/>
    <n v="4055"/>
    <n v="0"/>
    <n v="55"/>
    <x v="0"/>
    <x v="0"/>
    <s v="Yes"/>
    <x v="2"/>
    <x v="3"/>
    <x v="0"/>
    <n v="45.05"/>
    <n v="4310.6000000000004"/>
    <m/>
    <x v="20"/>
  </r>
  <r>
    <x v="2180"/>
    <d v="2019-12-19T00:00:00"/>
    <x v="0"/>
    <n v="56"/>
    <x v="0"/>
    <n v="2"/>
    <n v="3"/>
    <x v="1"/>
    <n v="4437"/>
    <n v="9"/>
    <n v="68"/>
    <x v="0"/>
    <x v="0"/>
    <s v="Yes"/>
    <x v="0"/>
    <x v="3"/>
    <x v="2"/>
    <n v="105.75"/>
    <n v="7926.34"/>
    <m/>
    <x v="20"/>
  </r>
  <r>
    <x v="2181"/>
    <d v="2019-10-09T00:00:00"/>
    <x v="0"/>
    <n v="28"/>
    <x v="0"/>
    <n v="3"/>
    <n v="3"/>
    <x v="1"/>
    <n v="5114"/>
    <n v="0"/>
    <n v="70"/>
    <x v="0"/>
    <x v="0"/>
    <s v="No"/>
    <x v="1"/>
    <x v="2"/>
    <x v="2"/>
    <n v="25.15"/>
    <n v="1875.55"/>
    <m/>
    <x v="20"/>
  </r>
  <r>
    <x v="2182"/>
    <d v="2021-11-06T00:00:00"/>
    <x v="0"/>
    <n v="21"/>
    <x v="0"/>
    <n v="1"/>
    <n v="3"/>
    <x v="1"/>
    <n v="5083"/>
    <n v="1"/>
    <n v="45"/>
    <x v="0"/>
    <x v="0"/>
    <s v="Yes"/>
    <x v="3"/>
    <x v="2"/>
    <x v="0"/>
    <n v="54.65"/>
    <n v="4588.1499999999996"/>
    <m/>
    <x v="20"/>
  </r>
  <r>
    <x v="2183"/>
    <d v="2024-02-22T00:00:00"/>
    <x v="1"/>
    <n v="25"/>
    <x v="0"/>
    <n v="0"/>
    <n v="3"/>
    <x v="1"/>
    <n v="4809"/>
    <n v="1"/>
    <n v="18"/>
    <x v="3"/>
    <x v="0"/>
    <s v="Yes"/>
    <x v="0"/>
    <x v="0"/>
    <x v="0"/>
    <n v="74.8"/>
    <n v="2217.27"/>
    <m/>
    <x v="20"/>
  </r>
  <r>
    <x v="2184"/>
    <d v="2025-06-15T00:00:00"/>
    <x v="1"/>
    <n v="61"/>
    <x v="0"/>
    <n v="0"/>
    <n v="3"/>
    <x v="2"/>
    <n v="5748"/>
    <n v="9"/>
    <n v="2"/>
    <x v="0"/>
    <x v="0"/>
    <s v="Yes"/>
    <x v="0"/>
    <x v="0"/>
    <x v="2"/>
    <n v="70.400000000000006"/>
    <n v="169.78"/>
    <m/>
    <x v="20"/>
  </r>
  <r>
    <x v="2185"/>
    <d v="2019-10-07T00:00:00"/>
    <x v="0"/>
    <n v="45"/>
    <x v="0"/>
    <n v="0"/>
    <n v="3"/>
    <x v="1"/>
    <n v="5679"/>
    <n v="3"/>
    <n v="70"/>
    <x v="5"/>
    <x v="0"/>
    <s v="Yes"/>
    <x v="0"/>
    <x v="2"/>
    <x v="0"/>
    <n v="84.6"/>
    <n v="5781.1"/>
    <m/>
    <x v="20"/>
  </r>
  <r>
    <x v="2186"/>
    <d v="2021-07-06T00:00:00"/>
    <x v="1"/>
    <n v="35"/>
    <x v="0"/>
    <n v="1"/>
    <n v="3"/>
    <x v="1"/>
    <n v="5511"/>
    <n v="6"/>
    <n v="49"/>
    <x v="0"/>
    <x v="0"/>
    <s v="Yes"/>
    <x v="2"/>
    <x v="0"/>
    <x v="0"/>
    <n v="61.75"/>
    <n v="4753.3599999999997"/>
    <m/>
    <x v="20"/>
  </r>
  <r>
    <x v="2187"/>
    <d v="2020-01-11T00:00:00"/>
    <x v="1"/>
    <n v="28"/>
    <x v="1"/>
    <n v="1"/>
    <n v="3"/>
    <x v="1"/>
    <n v="4741"/>
    <n v="0"/>
    <n v="67"/>
    <x v="0"/>
    <x v="0"/>
    <s v="Yes"/>
    <x v="0"/>
    <x v="2"/>
    <x v="0"/>
    <n v="104"/>
    <n v="7879.23"/>
    <m/>
    <x v="20"/>
  </r>
  <r>
    <x v="2188"/>
    <d v="2025-07-10T00:00:00"/>
    <x v="0"/>
    <n v="71"/>
    <x v="1"/>
    <n v="0"/>
    <n v="3"/>
    <x v="2"/>
    <n v="3144"/>
    <n v="0"/>
    <n v="1"/>
    <x v="2"/>
    <x v="0"/>
    <s v="Yes"/>
    <x v="2"/>
    <x v="3"/>
    <x v="0"/>
    <n v="45.25"/>
    <n v="57.14"/>
    <m/>
    <x v="20"/>
  </r>
  <r>
    <x v="2189"/>
    <d v="2025-04-03T00:00:00"/>
    <x v="0"/>
    <n v="66"/>
    <x v="1"/>
    <n v="0"/>
    <n v="3"/>
    <x v="1"/>
    <n v="4033"/>
    <n v="0"/>
    <n v="4"/>
    <x v="2"/>
    <x v="0"/>
    <s v="Yes"/>
    <x v="0"/>
    <x v="3"/>
    <x v="0"/>
    <n v="75.349999999999994"/>
    <n v="419"/>
    <m/>
    <x v="20"/>
  </r>
  <r>
    <x v="2190"/>
    <d v="2020-02-19T00:00:00"/>
    <x v="1"/>
    <n v="69"/>
    <x v="1"/>
    <n v="0"/>
    <n v="3"/>
    <x v="1"/>
    <n v="5569"/>
    <n v="0"/>
    <n v="66"/>
    <x v="5"/>
    <x v="0"/>
    <s v="Yes"/>
    <x v="0"/>
    <x v="3"/>
    <x v="2"/>
    <n v="102.85"/>
    <n v="7804.33"/>
    <m/>
    <x v="20"/>
  </r>
  <r>
    <x v="2191"/>
    <d v="2020-08-13T00:00:00"/>
    <x v="0"/>
    <n v="69"/>
    <x v="0"/>
    <n v="0"/>
    <n v="3"/>
    <x v="1"/>
    <n v="4763"/>
    <n v="5"/>
    <n v="60"/>
    <x v="4"/>
    <x v="0"/>
    <s v="Yes"/>
    <x v="0"/>
    <x v="2"/>
    <x v="0"/>
    <n v="99"/>
    <n v="6791.9"/>
    <m/>
    <x v="20"/>
  </r>
  <r>
    <x v="2192"/>
    <d v="2021-06-15T00:00:00"/>
    <x v="1"/>
    <n v="79"/>
    <x v="0"/>
    <n v="0"/>
    <n v="3"/>
    <x v="1"/>
    <n v="5791"/>
    <n v="1"/>
    <n v="50"/>
    <x v="0"/>
    <x v="0"/>
    <s v="Yes"/>
    <x v="0"/>
    <x v="3"/>
    <x v="0"/>
    <n v="100.65"/>
    <n v="7018.75"/>
    <m/>
    <x v="20"/>
  </r>
  <r>
    <x v="2193"/>
    <d v="2020-11-17T00:00:00"/>
    <x v="0"/>
    <n v="58"/>
    <x v="1"/>
    <n v="0"/>
    <n v="3"/>
    <x v="1"/>
    <n v="4393"/>
    <n v="0"/>
    <n v="57"/>
    <x v="0"/>
    <x v="0"/>
    <s v="No"/>
    <x v="1"/>
    <x v="2"/>
    <x v="2"/>
    <n v="19.600000000000001"/>
    <n v="1496.02"/>
    <m/>
    <x v="20"/>
  </r>
  <r>
    <x v="2194"/>
    <d v="2019-09-15T00:00:00"/>
    <x v="0"/>
    <n v="25"/>
    <x v="0"/>
    <n v="0"/>
    <n v="3"/>
    <x v="1"/>
    <n v="5633"/>
    <n v="1"/>
    <n v="71"/>
    <x v="0"/>
    <x v="0"/>
    <s v="Yes"/>
    <x v="2"/>
    <x v="2"/>
    <x v="0"/>
    <n v="90.4"/>
    <n v="6921.52"/>
    <m/>
    <x v="20"/>
  </r>
  <r>
    <x v="2195"/>
    <d v="2021-10-04T00:00:00"/>
    <x v="1"/>
    <n v="48"/>
    <x v="0"/>
    <n v="0"/>
    <n v="3"/>
    <x v="1"/>
    <n v="5928"/>
    <n v="9"/>
    <n v="46"/>
    <x v="0"/>
    <x v="0"/>
    <s v="Yes"/>
    <x v="2"/>
    <x v="0"/>
    <x v="0"/>
    <n v="55"/>
    <n v="3042.86"/>
    <m/>
    <x v="20"/>
  </r>
  <r>
    <x v="2196"/>
    <d v="2019-08-25T00:00:00"/>
    <x v="1"/>
    <n v="27"/>
    <x v="0"/>
    <n v="0"/>
    <n v="3"/>
    <x v="1"/>
    <n v="4689"/>
    <n v="5"/>
    <n v="72"/>
    <x v="5"/>
    <x v="0"/>
    <s v="Yes"/>
    <x v="0"/>
    <x v="2"/>
    <x v="0"/>
    <n v="79.05"/>
    <n v="6335.58"/>
    <m/>
    <x v="20"/>
  </r>
  <r>
    <x v="2197"/>
    <d v="2022-12-05T00:00:00"/>
    <x v="0"/>
    <n v="48"/>
    <x v="0"/>
    <n v="2"/>
    <n v="3"/>
    <x v="1"/>
    <n v="3087"/>
    <n v="10"/>
    <n v="32"/>
    <x v="0"/>
    <x v="2"/>
    <s v="Yes"/>
    <x v="2"/>
    <x v="0"/>
    <x v="2"/>
    <n v="50.6"/>
    <n v="1653.45"/>
    <m/>
    <x v="20"/>
  </r>
  <r>
    <x v="2198"/>
    <d v="2021-09-12T00:00:00"/>
    <x v="1"/>
    <n v="38"/>
    <x v="1"/>
    <n v="0"/>
    <n v="3"/>
    <x v="1"/>
    <n v="3286"/>
    <n v="0"/>
    <n v="47"/>
    <x v="4"/>
    <x v="0"/>
    <s v="Yes"/>
    <x v="2"/>
    <x v="2"/>
    <x v="2"/>
    <n v="65"/>
    <n v="4560.1499999999996"/>
    <m/>
    <x v="20"/>
  </r>
  <r>
    <x v="2199"/>
    <d v="2022-10-19T00:00:00"/>
    <x v="1"/>
    <n v="22"/>
    <x v="1"/>
    <n v="0"/>
    <n v="3"/>
    <x v="1"/>
    <n v="4263"/>
    <n v="0"/>
    <n v="34"/>
    <x v="0"/>
    <x v="0"/>
    <s v="Yes"/>
    <x v="2"/>
    <x v="2"/>
    <x v="2"/>
    <n v="67.650000000000006"/>
    <n v="3044.8"/>
    <m/>
    <x v="20"/>
  </r>
  <r>
    <x v="2200"/>
    <d v="2020-05-25T00:00:00"/>
    <x v="0"/>
    <n v="20"/>
    <x v="1"/>
    <n v="0"/>
    <n v="3"/>
    <x v="1"/>
    <n v="5082"/>
    <n v="0"/>
    <n v="63"/>
    <x v="0"/>
    <x v="0"/>
    <s v="Yes"/>
    <x v="3"/>
    <x v="3"/>
    <x v="0"/>
    <n v="68.8"/>
    <n v="6528.66"/>
    <m/>
    <x v="20"/>
  </r>
  <r>
    <x v="2201"/>
    <d v="2022-08-08T00:00:00"/>
    <x v="1"/>
    <n v="46"/>
    <x v="1"/>
    <n v="0"/>
    <n v="3"/>
    <x v="1"/>
    <n v="2751"/>
    <n v="0"/>
    <n v="36"/>
    <x v="0"/>
    <x v="2"/>
    <s v="Yes"/>
    <x v="3"/>
    <x v="2"/>
    <x v="2"/>
    <n v="53.1"/>
    <n v="1901.25"/>
    <m/>
    <x v="20"/>
  </r>
  <r>
    <x v="2202"/>
    <d v="2024-11-21T00:00:00"/>
    <x v="1"/>
    <n v="46"/>
    <x v="1"/>
    <n v="1"/>
    <n v="3"/>
    <x v="1"/>
    <n v="2267"/>
    <n v="0"/>
    <n v="9"/>
    <x v="0"/>
    <x v="0"/>
    <s v="Yes"/>
    <x v="0"/>
    <x v="0"/>
    <x v="0"/>
    <n v="93"/>
    <n v="1249.1500000000001"/>
    <m/>
    <x v="20"/>
  </r>
  <r>
    <x v="2203"/>
    <d v="2024-07-05T00:00:00"/>
    <x v="1"/>
    <n v="34"/>
    <x v="0"/>
    <n v="0"/>
    <n v="3"/>
    <x v="1"/>
    <n v="4369"/>
    <n v="1"/>
    <n v="13"/>
    <x v="0"/>
    <x v="0"/>
    <s v="Yes"/>
    <x v="2"/>
    <x v="3"/>
    <x v="0"/>
    <n v="43.8"/>
    <n v="976.02"/>
    <m/>
    <x v="20"/>
  </r>
  <r>
    <x v="2204"/>
    <d v="2020-08-02T00:00:00"/>
    <x v="0"/>
    <n v="24"/>
    <x v="1"/>
    <n v="0"/>
    <n v="3"/>
    <x v="1"/>
    <n v="6209"/>
    <n v="0"/>
    <n v="60"/>
    <x v="4"/>
    <x v="0"/>
    <s v="Yes"/>
    <x v="2"/>
    <x v="2"/>
    <x v="0"/>
    <n v="61.4"/>
    <n v="5493.45"/>
    <m/>
    <x v="20"/>
  </r>
  <r>
    <x v="2205"/>
    <d v="2022-03-25T00:00:00"/>
    <x v="1"/>
    <n v="34"/>
    <x v="0"/>
    <n v="1"/>
    <n v="3"/>
    <x v="1"/>
    <n v="4180"/>
    <n v="1"/>
    <n v="41"/>
    <x v="4"/>
    <x v="0"/>
    <s v="No"/>
    <x v="1"/>
    <x v="2"/>
    <x v="0"/>
    <n v="19.3"/>
    <n v="1644.88"/>
    <m/>
    <x v="20"/>
  </r>
  <r>
    <x v="2206"/>
    <d v="2020-12-08T00:00:00"/>
    <x v="0"/>
    <n v="52"/>
    <x v="1"/>
    <n v="0"/>
    <n v="3"/>
    <x v="1"/>
    <n v="4246"/>
    <n v="0"/>
    <n v="56"/>
    <x v="0"/>
    <x v="0"/>
    <s v="No"/>
    <x v="1"/>
    <x v="2"/>
    <x v="0"/>
    <n v="25.95"/>
    <n v="4121.97"/>
    <m/>
    <x v="20"/>
  </r>
  <r>
    <x v="2207"/>
    <d v="2024-11-15T00:00:00"/>
    <x v="0"/>
    <n v="45"/>
    <x v="1"/>
    <n v="0"/>
    <n v="3"/>
    <x v="1"/>
    <n v="4366"/>
    <n v="0"/>
    <n v="9"/>
    <x v="2"/>
    <x v="0"/>
    <s v="Yes"/>
    <x v="3"/>
    <x v="0"/>
    <x v="0"/>
    <n v="68.25"/>
    <n v="867.74"/>
    <m/>
    <x v="20"/>
  </r>
  <r>
    <x v="2208"/>
    <d v="2023-06-07T00:00:00"/>
    <x v="0"/>
    <n v="54"/>
    <x v="0"/>
    <n v="3"/>
    <n v="3"/>
    <x v="1"/>
    <n v="4237"/>
    <n v="3"/>
    <n v="26"/>
    <x v="0"/>
    <x v="0"/>
    <s v="Yes"/>
    <x v="0"/>
    <x v="3"/>
    <x v="0"/>
    <n v="78.95"/>
    <n v="2662.67"/>
    <m/>
    <x v="20"/>
  </r>
  <r>
    <x v="2209"/>
    <d v="2025-07-07T00:00:00"/>
    <x v="0"/>
    <n v="25"/>
    <x v="0"/>
    <n v="2"/>
    <n v="3"/>
    <x v="2"/>
    <n v="3960"/>
    <n v="7"/>
    <n v="1"/>
    <x v="2"/>
    <x v="0"/>
    <s v="No"/>
    <x v="1"/>
    <x v="0"/>
    <x v="0"/>
    <n v="20.149999999999999"/>
    <n v="38.78"/>
    <m/>
    <x v="20"/>
  </r>
  <r>
    <x v="2210"/>
    <d v="2021-04-06T00:00:00"/>
    <x v="0"/>
    <n v="58"/>
    <x v="1"/>
    <n v="0"/>
    <n v="3"/>
    <x v="1"/>
    <n v="6339"/>
    <n v="0"/>
    <n v="52"/>
    <x v="0"/>
    <x v="0"/>
    <s v="Yes"/>
    <x v="0"/>
    <x v="0"/>
    <x v="2"/>
    <n v="83.8"/>
    <n v="4709.24"/>
    <m/>
    <x v="20"/>
  </r>
  <r>
    <x v="2211"/>
    <d v="2023-12-07T00:00:00"/>
    <x v="0"/>
    <n v="27"/>
    <x v="0"/>
    <n v="0"/>
    <n v="3"/>
    <x v="1"/>
    <n v="4147"/>
    <n v="8"/>
    <n v="20"/>
    <x v="3"/>
    <x v="0"/>
    <s v="No"/>
    <x v="1"/>
    <x v="3"/>
    <x v="2"/>
    <n v="20.65"/>
    <n v="1346.9"/>
    <m/>
    <x v="20"/>
  </r>
  <r>
    <x v="2212"/>
    <d v="2021-04-26T00:00:00"/>
    <x v="1"/>
    <n v="30"/>
    <x v="1"/>
    <n v="0"/>
    <n v="3"/>
    <x v="1"/>
    <n v="6107"/>
    <n v="0"/>
    <n v="52"/>
    <x v="0"/>
    <x v="0"/>
    <s v="Yes"/>
    <x v="2"/>
    <x v="0"/>
    <x v="0"/>
    <n v="59.45"/>
    <n v="3530.94"/>
    <m/>
    <x v="20"/>
  </r>
  <r>
    <x v="2213"/>
    <d v="2019-12-12T00:00:00"/>
    <x v="1"/>
    <n v="38"/>
    <x v="1"/>
    <n v="0"/>
    <n v="3"/>
    <x v="1"/>
    <n v="4146"/>
    <n v="0"/>
    <n v="68"/>
    <x v="5"/>
    <x v="2"/>
    <s v="Yes"/>
    <x v="2"/>
    <x v="2"/>
    <x v="2"/>
    <n v="64.349999999999994"/>
    <n v="4669.6000000000004"/>
    <m/>
    <x v="20"/>
  </r>
  <r>
    <x v="2214"/>
    <d v="2021-01-15T00:00:00"/>
    <x v="0"/>
    <n v="47"/>
    <x v="1"/>
    <n v="0"/>
    <n v="3"/>
    <x v="1"/>
    <n v="5151"/>
    <n v="0"/>
    <n v="55"/>
    <x v="4"/>
    <x v="0"/>
    <s v="Yes"/>
    <x v="3"/>
    <x v="3"/>
    <x v="0"/>
    <n v="64.2"/>
    <n v="5148.05"/>
    <m/>
    <x v="20"/>
  </r>
  <r>
    <x v="2215"/>
    <d v="2020-01-10T00:00:00"/>
    <x v="0"/>
    <n v="31"/>
    <x v="0"/>
    <n v="3"/>
    <n v="3"/>
    <x v="1"/>
    <n v="4376"/>
    <n v="4"/>
    <n v="67"/>
    <x v="5"/>
    <x v="0"/>
    <s v="Yes"/>
    <x v="0"/>
    <x v="2"/>
    <x v="0"/>
    <n v="103.15"/>
    <n v="7783.92"/>
    <m/>
    <x v="20"/>
  </r>
  <r>
    <x v="2216"/>
    <d v="2020-01-22T00:00:00"/>
    <x v="0"/>
    <n v="39"/>
    <x v="0"/>
    <n v="1"/>
    <n v="3"/>
    <x v="1"/>
    <n v="5589"/>
    <n v="6"/>
    <n v="67"/>
    <x v="0"/>
    <x v="0"/>
    <s v="Yes"/>
    <x v="2"/>
    <x v="3"/>
    <x v="2"/>
    <n v="69.349999999999994"/>
    <n v="7069.33"/>
    <m/>
    <x v="20"/>
  </r>
  <r>
    <x v="2217"/>
    <d v="2019-10-05T00:00:00"/>
    <x v="0"/>
    <n v="21"/>
    <x v="0"/>
    <n v="2"/>
    <n v="3"/>
    <x v="1"/>
    <n v="6116"/>
    <n v="5"/>
    <n v="70"/>
    <x v="5"/>
    <x v="0"/>
    <s v="Yes"/>
    <x v="0"/>
    <x v="2"/>
    <x v="2"/>
    <n v="116.55"/>
    <n v="11006.2"/>
    <m/>
    <x v="20"/>
  </r>
  <r>
    <x v="2218"/>
    <d v="2021-12-09T00:00:00"/>
    <x v="0"/>
    <n v="48"/>
    <x v="1"/>
    <n v="2"/>
    <n v="3"/>
    <x v="1"/>
    <n v="5860"/>
    <n v="0"/>
    <n v="44"/>
    <x v="4"/>
    <x v="0"/>
    <s v="No"/>
    <x v="1"/>
    <x v="2"/>
    <x v="0"/>
    <n v="19.55"/>
    <n v="1452.23"/>
    <m/>
    <x v="20"/>
  </r>
  <r>
    <x v="2219"/>
    <d v="2022-06-12T00:00:00"/>
    <x v="0"/>
    <n v="76"/>
    <x v="1"/>
    <n v="2"/>
    <n v="3"/>
    <x v="1"/>
    <n v="2926"/>
    <n v="0"/>
    <n v="38"/>
    <x v="0"/>
    <x v="0"/>
    <s v="Yes"/>
    <x v="0"/>
    <x v="2"/>
    <x v="2"/>
    <n v="80.45"/>
    <n v="4877.59"/>
    <m/>
    <x v="20"/>
  </r>
  <r>
    <x v="2220"/>
    <d v="2024-05-09T00:00:00"/>
    <x v="1"/>
    <n v="80"/>
    <x v="1"/>
    <n v="0"/>
    <n v="3"/>
    <x v="1"/>
    <n v="4173"/>
    <n v="0"/>
    <n v="15"/>
    <x v="0"/>
    <x v="0"/>
    <s v="Yes"/>
    <x v="0"/>
    <x v="2"/>
    <x v="0"/>
    <n v="91.5"/>
    <n v="1945.19"/>
    <m/>
    <x v="20"/>
  </r>
  <r>
    <x v="2221"/>
    <d v="2020-01-19T00:00:00"/>
    <x v="0"/>
    <n v="79"/>
    <x v="0"/>
    <n v="0"/>
    <n v="3"/>
    <x v="1"/>
    <n v="5792"/>
    <n v="7"/>
    <n v="67"/>
    <x v="5"/>
    <x v="0"/>
    <s v="Yes"/>
    <x v="3"/>
    <x v="3"/>
    <x v="0"/>
    <n v="60.95"/>
    <n v="6920.9"/>
    <m/>
    <x v="20"/>
  </r>
  <r>
    <x v="2222"/>
    <d v="2021-10-03T00:00:00"/>
    <x v="1"/>
    <n v="19"/>
    <x v="1"/>
    <n v="0"/>
    <n v="3"/>
    <x v="1"/>
    <n v="3395"/>
    <n v="0"/>
    <n v="46"/>
    <x v="4"/>
    <x v="0"/>
    <s v="Yes"/>
    <x v="0"/>
    <x v="0"/>
    <x v="2"/>
    <n v="74.8"/>
    <n v="5500.54"/>
    <m/>
    <x v="20"/>
  </r>
  <r>
    <x v="2223"/>
    <d v="2023-05-19T00:00:00"/>
    <x v="0"/>
    <n v="54"/>
    <x v="0"/>
    <n v="6"/>
    <n v="3"/>
    <x v="1"/>
    <n v="3519"/>
    <n v="5"/>
    <n v="27"/>
    <x v="0"/>
    <x v="0"/>
    <s v="Yes"/>
    <x v="2"/>
    <x v="0"/>
    <x v="2"/>
    <n v="54.75"/>
    <n v="2487.4299999999998"/>
    <m/>
    <x v="20"/>
  </r>
  <r>
    <x v="2224"/>
    <d v="2021-11-16T00:00:00"/>
    <x v="1"/>
    <n v="57"/>
    <x v="1"/>
    <n v="0"/>
    <n v="3"/>
    <x v="1"/>
    <n v="5937"/>
    <n v="0"/>
    <n v="45"/>
    <x v="4"/>
    <x v="0"/>
    <s v="Yes"/>
    <x v="2"/>
    <x v="2"/>
    <x v="0"/>
    <n v="81.650000000000006"/>
    <n v="5301.25"/>
    <m/>
    <x v="20"/>
  </r>
  <r>
    <x v="2225"/>
    <d v="2019-09-02T00:00:00"/>
    <x v="1"/>
    <n v="35"/>
    <x v="0"/>
    <n v="1"/>
    <n v="3"/>
    <x v="1"/>
    <n v="5647"/>
    <n v="3"/>
    <n v="71"/>
    <x v="5"/>
    <x v="0"/>
    <s v="Yes"/>
    <x v="0"/>
    <x v="3"/>
    <x v="2"/>
    <n v="95.15"/>
    <n v="9222.48"/>
    <m/>
    <x v="20"/>
  </r>
  <r>
    <x v="2226"/>
    <d v="2020-11-04T00:00:00"/>
    <x v="1"/>
    <n v="33"/>
    <x v="0"/>
    <n v="0"/>
    <n v="3"/>
    <x v="1"/>
    <n v="5928"/>
    <n v="2"/>
    <n v="57"/>
    <x v="4"/>
    <x v="0"/>
    <s v="Yes"/>
    <x v="2"/>
    <x v="2"/>
    <x v="0"/>
    <n v="84.5"/>
    <n v="5418.25"/>
    <m/>
    <x v="20"/>
  </r>
  <r>
    <x v="2227"/>
    <d v="2019-08-06T00:00:00"/>
    <x v="1"/>
    <n v="43"/>
    <x v="0"/>
    <n v="0"/>
    <n v="3"/>
    <x v="1"/>
    <n v="4743"/>
    <n v="1"/>
    <n v="72"/>
    <x v="5"/>
    <x v="0"/>
    <s v="Yes"/>
    <x v="0"/>
    <x v="2"/>
    <x v="2"/>
    <n v="117.15"/>
    <n v="10321.58"/>
    <m/>
    <x v="20"/>
  </r>
  <r>
    <x v="2228"/>
    <d v="2020-08-07T00:00:00"/>
    <x v="0"/>
    <n v="28"/>
    <x v="1"/>
    <n v="1"/>
    <n v="3"/>
    <x v="1"/>
    <n v="4104"/>
    <n v="0"/>
    <n v="60"/>
    <x v="4"/>
    <x v="0"/>
    <s v="Yes"/>
    <x v="2"/>
    <x v="2"/>
    <x v="0"/>
    <n v="84.95"/>
    <n v="7982.45"/>
    <m/>
    <x v="20"/>
  </r>
  <r>
    <x v="2229"/>
    <d v="2019-08-09T00:00:00"/>
    <x v="0"/>
    <n v="24"/>
    <x v="0"/>
    <n v="1"/>
    <n v="3"/>
    <x v="1"/>
    <n v="4949"/>
    <n v="1"/>
    <n v="72"/>
    <x v="0"/>
    <x v="0"/>
    <s v="No"/>
    <x v="1"/>
    <x v="2"/>
    <x v="0"/>
    <n v="20.350000000000001"/>
    <n v="2994.56"/>
    <m/>
    <x v="20"/>
  </r>
  <r>
    <x v="2230"/>
    <d v="2019-08-08T00:00:00"/>
    <x v="0"/>
    <n v="61"/>
    <x v="0"/>
    <n v="2"/>
    <n v="3"/>
    <x v="1"/>
    <n v="5475"/>
    <n v="2"/>
    <n v="72"/>
    <x v="0"/>
    <x v="0"/>
    <s v="No"/>
    <x v="1"/>
    <x v="2"/>
    <x v="2"/>
    <n v="26.1"/>
    <n v="4293.6899999999996"/>
    <m/>
    <x v="20"/>
  </r>
  <r>
    <x v="2231"/>
    <d v="2022-01-05T00:00:00"/>
    <x v="1"/>
    <n v="44"/>
    <x v="1"/>
    <n v="0"/>
    <n v="3"/>
    <x v="1"/>
    <n v="3678"/>
    <n v="0"/>
    <n v="43"/>
    <x v="4"/>
    <x v="0"/>
    <s v="No"/>
    <x v="1"/>
    <x v="2"/>
    <x v="0"/>
    <n v="19.649999999999999"/>
    <n v="1067.78"/>
    <m/>
    <x v="20"/>
  </r>
  <r>
    <x v="2232"/>
    <d v="2021-03-23T00:00:00"/>
    <x v="0"/>
    <n v="44"/>
    <x v="0"/>
    <n v="0"/>
    <n v="3"/>
    <x v="1"/>
    <n v="4488"/>
    <n v="6"/>
    <n v="53"/>
    <x v="0"/>
    <x v="0"/>
    <s v="Yes"/>
    <x v="0"/>
    <x v="3"/>
    <x v="0"/>
    <n v="97.75"/>
    <n v="6789.02"/>
    <m/>
    <x v="20"/>
  </r>
  <r>
    <x v="2233"/>
    <d v="2022-04-08T00:00:00"/>
    <x v="1"/>
    <n v="27"/>
    <x v="0"/>
    <n v="0"/>
    <n v="3"/>
    <x v="1"/>
    <n v="2654"/>
    <n v="4"/>
    <n v="40"/>
    <x v="4"/>
    <x v="0"/>
    <s v="Yes"/>
    <x v="2"/>
    <x v="3"/>
    <x v="0"/>
    <n v="63.9"/>
    <n v="4319"/>
    <m/>
    <x v="20"/>
  </r>
  <r>
    <x v="2234"/>
    <d v="2019-08-08T00:00:00"/>
    <x v="0"/>
    <n v="63"/>
    <x v="0"/>
    <n v="0"/>
    <n v="3"/>
    <x v="1"/>
    <n v="5764"/>
    <n v="4"/>
    <n v="72"/>
    <x v="5"/>
    <x v="0"/>
    <s v="Yes"/>
    <x v="2"/>
    <x v="2"/>
    <x v="2"/>
    <n v="88.7"/>
    <n v="9733.2199999999993"/>
    <m/>
    <x v="20"/>
  </r>
  <r>
    <x v="2235"/>
    <d v="2019-11-14T00:00:00"/>
    <x v="0"/>
    <n v="48"/>
    <x v="0"/>
    <n v="3"/>
    <n v="3"/>
    <x v="1"/>
    <n v="4618"/>
    <n v="5"/>
    <n v="69"/>
    <x v="0"/>
    <x v="0"/>
    <s v="Yes"/>
    <x v="3"/>
    <x v="2"/>
    <x v="0"/>
    <n v="80.650000000000006"/>
    <n v="8327.39"/>
    <m/>
    <x v="20"/>
  </r>
  <r>
    <x v="2236"/>
    <d v="2023-10-17T00:00:00"/>
    <x v="0"/>
    <n v="21"/>
    <x v="0"/>
    <n v="3"/>
    <n v="3"/>
    <x v="1"/>
    <n v="5036"/>
    <n v="9"/>
    <n v="22"/>
    <x v="3"/>
    <x v="0"/>
    <s v="Yes"/>
    <x v="2"/>
    <x v="0"/>
    <x v="2"/>
    <n v="57.95"/>
    <n v="2208.56"/>
    <m/>
    <x v="20"/>
  </r>
  <r>
    <x v="2237"/>
    <d v="2019-10-24T00:00:00"/>
    <x v="1"/>
    <n v="44"/>
    <x v="0"/>
    <n v="1"/>
    <n v="3"/>
    <x v="1"/>
    <n v="4848"/>
    <n v="3"/>
    <n v="70"/>
    <x v="5"/>
    <x v="0"/>
    <s v="Yes"/>
    <x v="2"/>
    <x v="2"/>
    <x v="0"/>
    <n v="79.7"/>
    <n v="6328.5"/>
    <m/>
    <x v="20"/>
  </r>
  <r>
    <x v="2238"/>
    <d v="2019-08-20T00:00:00"/>
    <x v="0"/>
    <n v="50"/>
    <x v="0"/>
    <n v="0"/>
    <n v="3"/>
    <x v="1"/>
    <n v="5130"/>
    <n v="8"/>
    <n v="72"/>
    <x v="0"/>
    <x v="0"/>
    <s v="Yes"/>
    <x v="0"/>
    <x v="2"/>
    <x v="2"/>
    <n v="115.8"/>
    <n v="10318.629999999999"/>
    <m/>
    <x v="20"/>
  </r>
  <r>
    <x v="2239"/>
    <d v="2021-02-10T00:00:00"/>
    <x v="0"/>
    <n v="48"/>
    <x v="1"/>
    <n v="0"/>
    <n v="3"/>
    <x v="1"/>
    <n v="6094"/>
    <n v="0"/>
    <n v="54"/>
    <x v="4"/>
    <x v="0"/>
    <s v="No"/>
    <x v="1"/>
    <x v="2"/>
    <x v="2"/>
    <n v="20"/>
    <n v="2623.85"/>
    <m/>
    <x v="20"/>
  </r>
  <r>
    <x v="2240"/>
    <d v="2019-12-12T00:00:00"/>
    <x v="1"/>
    <n v="52"/>
    <x v="0"/>
    <n v="0"/>
    <n v="3"/>
    <x v="1"/>
    <n v="5520"/>
    <n v="1"/>
    <n v="68"/>
    <x v="5"/>
    <x v="0"/>
    <s v="Yes"/>
    <x v="0"/>
    <x v="2"/>
    <x v="0"/>
    <n v="84.7"/>
    <n v="6246.21"/>
    <m/>
    <x v="20"/>
  </r>
  <r>
    <x v="2241"/>
    <d v="2025-06-06T00:00:00"/>
    <x v="0"/>
    <n v="22"/>
    <x v="1"/>
    <n v="0"/>
    <n v="3"/>
    <x v="2"/>
    <n v="4033"/>
    <n v="0"/>
    <n v="2"/>
    <x v="0"/>
    <x v="2"/>
    <s v="Yes"/>
    <x v="2"/>
    <x v="0"/>
    <x v="2"/>
    <n v="24.9"/>
    <n v="59.7"/>
    <m/>
    <x v="20"/>
  </r>
  <r>
    <x v="2242"/>
    <d v="2021-12-15T00:00:00"/>
    <x v="0"/>
    <n v="28"/>
    <x v="1"/>
    <n v="0"/>
    <n v="3"/>
    <x v="1"/>
    <n v="2798"/>
    <n v="0"/>
    <n v="44"/>
    <x v="0"/>
    <x v="0"/>
    <s v="No"/>
    <x v="1"/>
    <x v="2"/>
    <x v="2"/>
    <n v="20.05"/>
    <n v="2921.26"/>
    <m/>
    <x v="20"/>
  </r>
  <r>
    <x v="2243"/>
    <d v="2020-10-13T00:00:00"/>
    <x v="1"/>
    <n v="55"/>
    <x v="0"/>
    <n v="0"/>
    <n v="3"/>
    <x v="1"/>
    <n v="5137"/>
    <n v="7"/>
    <n v="58"/>
    <x v="0"/>
    <x v="2"/>
    <s v="Yes"/>
    <x v="2"/>
    <x v="3"/>
    <x v="0"/>
    <n v="45.35"/>
    <n v="2536.02"/>
    <m/>
    <x v="20"/>
  </r>
  <r>
    <x v="2244"/>
    <d v="2023-01-02T00:00:00"/>
    <x v="0"/>
    <n v="20"/>
    <x v="0"/>
    <n v="1"/>
    <n v="3"/>
    <x v="1"/>
    <n v="3615"/>
    <n v="6"/>
    <n v="31"/>
    <x v="0"/>
    <x v="0"/>
    <s v="Yes"/>
    <x v="2"/>
    <x v="0"/>
    <x v="2"/>
    <n v="54.35"/>
    <n v="2423.2399999999998"/>
    <m/>
    <x v="20"/>
  </r>
  <r>
    <x v="2245"/>
    <d v="2021-06-06T00:00:00"/>
    <x v="0"/>
    <n v="40"/>
    <x v="1"/>
    <n v="3"/>
    <n v="3"/>
    <x v="1"/>
    <n v="5409"/>
    <n v="0"/>
    <n v="50"/>
    <x v="4"/>
    <x v="2"/>
    <s v="Yes"/>
    <x v="2"/>
    <x v="3"/>
    <x v="0"/>
    <n v="43.05"/>
    <n v="2208.0500000000002"/>
    <m/>
    <x v="20"/>
  </r>
  <r>
    <x v="2246"/>
    <d v="2020-05-05T00:00:00"/>
    <x v="0"/>
    <n v="65"/>
    <x v="0"/>
    <n v="0"/>
    <n v="3"/>
    <x v="1"/>
    <n v="5688"/>
    <n v="1"/>
    <n v="63"/>
    <x v="0"/>
    <x v="0"/>
    <s v="Yes"/>
    <x v="2"/>
    <x v="3"/>
    <x v="0"/>
    <n v="84"/>
    <n v="7890.5"/>
    <m/>
    <x v="20"/>
  </r>
  <r>
    <x v="2247"/>
    <d v="2021-01-16T00:00:00"/>
    <x v="1"/>
    <n v="66"/>
    <x v="0"/>
    <n v="1"/>
    <n v="3"/>
    <x v="1"/>
    <n v="4319"/>
    <n v="1"/>
    <n v="55"/>
    <x v="0"/>
    <x v="0"/>
    <s v="Yes"/>
    <x v="3"/>
    <x v="3"/>
    <x v="0"/>
    <n v="76.25"/>
    <n v="6055.9"/>
    <m/>
    <x v="20"/>
  </r>
  <r>
    <x v="2248"/>
    <d v="2025-03-25T00:00:00"/>
    <x v="0"/>
    <n v="28"/>
    <x v="0"/>
    <n v="0"/>
    <n v="3"/>
    <x v="1"/>
    <n v="2894"/>
    <n v="1"/>
    <n v="5"/>
    <x v="0"/>
    <x v="0"/>
    <s v="No"/>
    <x v="1"/>
    <x v="3"/>
    <x v="2"/>
    <n v="20.100000000000001"/>
    <n v="111.1"/>
    <m/>
    <x v="20"/>
  </r>
  <r>
    <x v="2249"/>
    <d v="2021-03-09T00:00:00"/>
    <x v="1"/>
    <n v="60"/>
    <x v="0"/>
    <n v="0"/>
    <n v="3"/>
    <x v="1"/>
    <n v="4836"/>
    <n v="6"/>
    <n v="53"/>
    <x v="4"/>
    <x v="0"/>
    <s v="No"/>
    <x v="1"/>
    <x v="3"/>
    <x v="0"/>
    <n v="19.850000000000001"/>
    <n v="1626.33"/>
    <m/>
    <x v="20"/>
  </r>
  <r>
    <x v="2250"/>
    <d v="2020-04-19T00:00:00"/>
    <x v="0"/>
    <n v="53"/>
    <x v="0"/>
    <n v="1"/>
    <n v="3"/>
    <x v="1"/>
    <n v="6249"/>
    <n v="2"/>
    <n v="64"/>
    <x v="0"/>
    <x v="0"/>
    <s v="Yes"/>
    <x v="0"/>
    <x v="2"/>
    <x v="0"/>
    <n v="93.4"/>
    <n v="7794.78"/>
    <m/>
    <x v="20"/>
  </r>
  <r>
    <x v="2251"/>
    <d v="2019-08-26T00:00:00"/>
    <x v="0"/>
    <n v="54"/>
    <x v="0"/>
    <n v="0"/>
    <n v="3"/>
    <x v="1"/>
    <n v="4035"/>
    <n v="3"/>
    <n v="72"/>
    <x v="0"/>
    <x v="0"/>
    <s v="No"/>
    <x v="1"/>
    <x v="2"/>
    <x v="2"/>
    <n v="19.3"/>
    <n v="1492.72"/>
    <m/>
    <x v="20"/>
  </r>
  <r>
    <x v="2252"/>
    <d v="2024-09-17T00:00:00"/>
    <x v="0"/>
    <n v="19"/>
    <x v="0"/>
    <n v="2"/>
    <n v="3"/>
    <x v="1"/>
    <n v="5942"/>
    <n v="7"/>
    <n v="11"/>
    <x v="0"/>
    <x v="0"/>
    <s v="Yes"/>
    <x v="2"/>
    <x v="0"/>
    <x v="0"/>
    <n v="65.150000000000006"/>
    <n v="907.16"/>
    <m/>
    <x v="20"/>
  </r>
  <r>
    <x v="2253"/>
    <d v="2019-08-05T00:00:00"/>
    <x v="1"/>
    <n v="47"/>
    <x v="0"/>
    <n v="0"/>
    <n v="3"/>
    <x v="1"/>
    <n v="6434"/>
    <n v="8"/>
    <n v="72"/>
    <x v="5"/>
    <x v="0"/>
    <s v="Yes"/>
    <x v="2"/>
    <x v="2"/>
    <x v="0"/>
    <n v="92"/>
    <n v="9701.2800000000007"/>
    <m/>
    <x v="20"/>
  </r>
  <r>
    <x v="2254"/>
    <d v="2023-12-12T00:00:00"/>
    <x v="0"/>
    <n v="26"/>
    <x v="1"/>
    <n v="0"/>
    <n v="3"/>
    <x v="1"/>
    <n v="3300"/>
    <n v="0"/>
    <n v="20"/>
    <x v="0"/>
    <x v="0"/>
    <s v="Yes"/>
    <x v="0"/>
    <x v="0"/>
    <x v="3"/>
    <n v="98.55"/>
    <n v="2496.35"/>
    <m/>
    <x v="20"/>
  </r>
  <r>
    <x v="2255"/>
    <d v="2023-01-22T00:00:00"/>
    <x v="0"/>
    <n v="56"/>
    <x v="1"/>
    <n v="0"/>
    <n v="3"/>
    <x v="1"/>
    <n v="3949"/>
    <n v="0"/>
    <n v="31"/>
    <x v="0"/>
    <x v="0"/>
    <s v="Yes"/>
    <x v="0"/>
    <x v="0"/>
    <x v="0"/>
    <n v="94.5"/>
    <n v="4402.72"/>
    <m/>
    <x v="20"/>
  </r>
  <r>
    <x v="2256"/>
    <d v="2024-12-09T00:00:00"/>
    <x v="1"/>
    <n v="42"/>
    <x v="1"/>
    <n v="0"/>
    <n v="3"/>
    <x v="1"/>
    <n v="2879"/>
    <n v="0"/>
    <n v="8"/>
    <x v="0"/>
    <x v="0"/>
    <s v="No"/>
    <x v="1"/>
    <x v="0"/>
    <x v="2"/>
    <n v="19.2"/>
    <n v="271.41000000000003"/>
    <m/>
    <x v="20"/>
  </r>
  <r>
    <x v="2257"/>
    <d v="2019-08-26T00:00:00"/>
    <x v="0"/>
    <n v="39"/>
    <x v="0"/>
    <n v="0"/>
    <n v="3"/>
    <x v="1"/>
    <n v="4658"/>
    <n v="5"/>
    <n v="72"/>
    <x v="0"/>
    <x v="0"/>
    <s v="Yes"/>
    <x v="2"/>
    <x v="2"/>
    <x v="2"/>
    <n v="72.099999999999994"/>
    <n v="8080.25"/>
    <m/>
    <x v="20"/>
  </r>
  <r>
    <x v="2258"/>
    <d v="2025-05-16T00:00:00"/>
    <x v="0"/>
    <n v="58"/>
    <x v="1"/>
    <n v="0"/>
    <n v="3"/>
    <x v="2"/>
    <n v="4345"/>
    <n v="0"/>
    <n v="3"/>
    <x v="2"/>
    <x v="0"/>
    <s v="Yes"/>
    <x v="0"/>
    <x v="0"/>
    <x v="0"/>
    <n v="92"/>
    <n v="313.60000000000002"/>
    <m/>
    <x v="20"/>
  </r>
  <r>
    <x v="2259"/>
    <d v="2022-03-14T00:00:00"/>
    <x v="1"/>
    <n v="38"/>
    <x v="1"/>
    <n v="0"/>
    <n v="3"/>
    <x v="1"/>
    <n v="3089"/>
    <n v="0"/>
    <n v="41"/>
    <x v="0"/>
    <x v="0"/>
    <s v="No"/>
    <x v="1"/>
    <x v="3"/>
    <x v="3"/>
    <n v="24.85"/>
    <n v="2301.31"/>
    <m/>
    <x v="20"/>
  </r>
  <r>
    <x v="2260"/>
    <d v="2021-01-08T00:00:00"/>
    <x v="1"/>
    <n v="37"/>
    <x v="0"/>
    <n v="0"/>
    <n v="3"/>
    <x v="1"/>
    <n v="5875"/>
    <n v="2"/>
    <n v="55"/>
    <x v="4"/>
    <x v="0"/>
    <s v="Yes"/>
    <x v="0"/>
    <x v="0"/>
    <x v="0"/>
    <n v="89.8"/>
    <n v="5239"/>
    <m/>
    <x v="20"/>
  </r>
  <r>
    <x v="2261"/>
    <d v="2021-05-25T00:00:00"/>
    <x v="0"/>
    <n v="59"/>
    <x v="1"/>
    <n v="0"/>
    <n v="3"/>
    <x v="1"/>
    <n v="5233"/>
    <n v="0"/>
    <n v="51"/>
    <x v="0"/>
    <x v="0"/>
    <s v="Yes"/>
    <x v="3"/>
    <x v="3"/>
    <x v="2"/>
    <n v="59.9"/>
    <n v="3545.95"/>
    <m/>
    <x v="20"/>
  </r>
  <r>
    <x v="2262"/>
    <d v="2023-06-06T00:00:00"/>
    <x v="1"/>
    <n v="60"/>
    <x v="1"/>
    <n v="0"/>
    <n v="3"/>
    <x v="1"/>
    <n v="3834"/>
    <n v="0"/>
    <n v="26"/>
    <x v="1"/>
    <x v="0"/>
    <s v="Yes"/>
    <x v="0"/>
    <x v="3"/>
    <x v="0"/>
    <n v="95.85"/>
    <n v="3518.99"/>
    <m/>
    <x v="20"/>
  </r>
  <r>
    <x v="2263"/>
    <d v="2025-03-05T00:00:00"/>
    <x v="1"/>
    <n v="62"/>
    <x v="1"/>
    <n v="0"/>
    <n v="3"/>
    <x v="1"/>
    <n v="2878"/>
    <n v="0"/>
    <n v="5"/>
    <x v="0"/>
    <x v="0"/>
    <s v="No"/>
    <x v="1"/>
    <x v="0"/>
    <x v="2"/>
    <n v="19.649999999999999"/>
    <n v="301.7"/>
    <m/>
    <x v="20"/>
  </r>
  <r>
    <x v="2264"/>
    <d v="2022-06-12T00:00:00"/>
    <x v="0"/>
    <n v="47"/>
    <x v="0"/>
    <n v="0"/>
    <n v="3"/>
    <x v="1"/>
    <n v="2187"/>
    <n v="5"/>
    <n v="38"/>
    <x v="0"/>
    <x v="2"/>
    <s v="Yes"/>
    <x v="3"/>
    <x v="2"/>
    <x v="0"/>
    <n v="60"/>
    <n v="2193.1999999999998"/>
    <m/>
    <x v="20"/>
  </r>
  <r>
    <x v="2265"/>
    <d v="2019-08-21T00:00:00"/>
    <x v="1"/>
    <n v="53"/>
    <x v="0"/>
    <n v="0"/>
    <n v="3"/>
    <x v="1"/>
    <n v="4324"/>
    <n v="7"/>
    <n v="72"/>
    <x v="5"/>
    <x v="0"/>
    <s v="Yes"/>
    <x v="2"/>
    <x v="2"/>
    <x v="2"/>
    <n v="82.65"/>
    <n v="7163.51"/>
    <m/>
    <x v="20"/>
  </r>
  <r>
    <x v="2266"/>
    <d v="2021-01-18T00:00:00"/>
    <x v="0"/>
    <n v="24"/>
    <x v="0"/>
    <n v="1"/>
    <n v="3"/>
    <x v="1"/>
    <n v="5821"/>
    <n v="5"/>
    <n v="55"/>
    <x v="0"/>
    <x v="0"/>
    <s v="Yes"/>
    <x v="2"/>
    <x v="2"/>
    <x v="2"/>
    <n v="55.25"/>
    <n v="5683.45"/>
    <m/>
    <x v="20"/>
  </r>
  <r>
    <x v="2267"/>
    <d v="2021-10-20T00:00:00"/>
    <x v="0"/>
    <n v="44"/>
    <x v="1"/>
    <n v="0"/>
    <n v="3"/>
    <x v="1"/>
    <n v="5646"/>
    <n v="0"/>
    <n v="46"/>
    <x v="0"/>
    <x v="2"/>
    <s v="Yes"/>
    <x v="3"/>
    <x v="3"/>
    <x v="0"/>
    <n v="30.75"/>
    <n v="1489.3"/>
    <m/>
    <x v="20"/>
  </r>
  <r>
    <x v="2268"/>
    <d v="2021-12-18T00:00:00"/>
    <x v="1"/>
    <n v="64"/>
    <x v="1"/>
    <n v="0"/>
    <n v="3"/>
    <x v="1"/>
    <n v="5790"/>
    <n v="0"/>
    <n v="44"/>
    <x v="4"/>
    <x v="0"/>
    <s v="Yes"/>
    <x v="2"/>
    <x v="0"/>
    <x v="2"/>
    <n v="50.15"/>
    <n v="2949.58"/>
    <m/>
    <x v="20"/>
  </r>
  <r>
    <x v="2269"/>
    <d v="2025-02-26T00:00:00"/>
    <x v="1"/>
    <n v="22"/>
    <x v="1"/>
    <n v="0"/>
    <n v="3"/>
    <x v="1"/>
    <n v="4391"/>
    <n v="0"/>
    <n v="6"/>
    <x v="2"/>
    <x v="2"/>
    <s v="Yes"/>
    <x v="3"/>
    <x v="0"/>
    <x v="0"/>
    <n v="29.45"/>
    <n v="161.44999999999999"/>
    <m/>
    <x v="20"/>
  </r>
  <r>
    <x v="2270"/>
    <d v="2022-01-10T00:00:00"/>
    <x v="0"/>
    <n v="48"/>
    <x v="0"/>
    <n v="0"/>
    <n v="3"/>
    <x v="1"/>
    <n v="2358"/>
    <n v="10"/>
    <n v="43"/>
    <x v="4"/>
    <x v="0"/>
    <s v="Yes"/>
    <x v="0"/>
    <x v="0"/>
    <x v="2"/>
    <n v="86.1"/>
    <n v="3879.74"/>
    <m/>
    <x v="20"/>
  </r>
  <r>
    <x v="2271"/>
    <d v="2024-12-09T00:00:00"/>
    <x v="0"/>
    <n v="61"/>
    <x v="1"/>
    <n v="1"/>
    <n v="3"/>
    <x v="1"/>
    <n v="4577"/>
    <n v="0"/>
    <n v="8"/>
    <x v="0"/>
    <x v="0"/>
    <s v="No"/>
    <x v="1"/>
    <x v="0"/>
    <x v="2"/>
    <n v="20.350000000000001"/>
    <n v="293.66000000000003"/>
    <m/>
    <x v="20"/>
  </r>
  <r>
    <x v="2272"/>
    <d v="2020-01-19T00:00:00"/>
    <x v="1"/>
    <n v="45"/>
    <x v="1"/>
    <n v="0"/>
    <n v="3"/>
    <x v="1"/>
    <n v="6466"/>
    <n v="0"/>
    <n v="67"/>
    <x v="0"/>
    <x v="0"/>
    <s v="No"/>
    <x v="1"/>
    <x v="2"/>
    <x v="2"/>
    <n v="26.1"/>
    <n v="4660.6499999999996"/>
    <m/>
    <x v="20"/>
  </r>
  <r>
    <x v="2273"/>
    <d v="2022-05-13T00:00:00"/>
    <x v="1"/>
    <n v="35"/>
    <x v="1"/>
    <n v="0"/>
    <n v="3"/>
    <x v="1"/>
    <n v="3618"/>
    <n v="0"/>
    <n v="39"/>
    <x v="0"/>
    <x v="2"/>
    <s v="Yes"/>
    <x v="2"/>
    <x v="0"/>
    <x v="0"/>
    <n v="41.1"/>
    <n v="1597.05"/>
    <m/>
    <x v="20"/>
  </r>
  <r>
    <x v="2274"/>
    <d v="2023-08-26T00:00:00"/>
    <x v="1"/>
    <n v="37"/>
    <x v="1"/>
    <n v="0"/>
    <n v="3"/>
    <x v="1"/>
    <n v="3667"/>
    <n v="0"/>
    <n v="24"/>
    <x v="0"/>
    <x v="0"/>
    <s v="Yes"/>
    <x v="0"/>
    <x v="0"/>
    <x v="0"/>
    <n v="94.6"/>
    <n v="3136.59"/>
    <m/>
    <x v="20"/>
  </r>
  <r>
    <x v="2275"/>
    <d v="2020-02-03T00:00:00"/>
    <x v="0"/>
    <n v="28"/>
    <x v="0"/>
    <n v="0"/>
    <n v="3"/>
    <x v="1"/>
    <n v="5845"/>
    <n v="9"/>
    <n v="66"/>
    <x v="0"/>
    <x v="0"/>
    <s v="Yes"/>
    <x v="0"/>
    <x v="3"/>
    <x v="0"/>
    <n v="115.8"/>
    <n v="10830.97"/>
    <m/>
    <x v="20"/>
  </r>
  <r>
    <x v="2276"/>
    <d v="2025-01-22T00:00:00"/>
    <x v="1"/>
    <n v="19"/>
    <x v="0"/>
    <n v="0"/>
    <n v="3"/>
    <x v="1"/>
    <n v="2547"/>
    <n v="7"/>
    <n v="7"/>
    <x v="0"/>
    <x v="0"/>
    <s v="Yes"/>
    <x v="2"/>
    <x v="0"/>
    <x v="0"/>
    <n v="50.3"/>
    <n v="587.78"/>
    <m/>
    <x v="20"/>
  </r>
  <r>
    <x v="2277"/>
    <d v="2021-08-03T00:00:00"/>
    <x v="1"/>
    <n v="22"/>
    <x v="0"/>
    <n v="0"/>
    <n v="3"/>
    <x v="1"/>
    <n v="3109"/>
    <n v="4"/>
    <n v="48"/>
    <x v="4"/>
    <x v="0"/>
    <s v="Yes"/>
    <x v="0"/>
    <x v="0"/>
    <x v="2"/>
    <n v="105.1"/>
    <n v="6967.55"/>
    <m/>
    <x v="20"/>
  </r>
  <r>
    <x v="2278"/>
    <d v="2024-03-20T00:00:00"/>
    <x v="1"/>
    <n v="45"/>
    <x v="1"/>
    <n v="0"/>
    <n v="3"/>
    <x v="1"/>
    <n v="5574"/>
    <n v="0"/>
    <n v="17"/>
    <x v="0"/>
    <x v="0"/>
    <s v="Yes"/>
    <x v="3"/>
    <x v="3"/>
    <x v="2"/>
    <n v="79.849999999999994"/>
    <n v="1603.08"/>
    <m/>
    <x v="20"/>
  </r>
  <r>
    <x v="2279"/>
    <d v="2020-10-21T00:00:00"/>
    <x v="1"/>
    <n v="56"/>
    <x v="1"/>
    <n v="0"/>
    <n v="3"/>
    <x v="1"/>
    <n v="5395"/>
    <n v="0"/>
    <n v="58"/>
    <x v="0"/>
    <x v="0"/>
    <s v="Yes"/>
    <x v="3"/>
    <x v="3"/>
    <x v="2"/>
    <n v="71.099999999999994"/>
    <n v="6754.34"/>
    <m/>
    <x v="20"/>
  </r>
  <r>
    <x v="2280"/>
    <d v="2024-03-16T00:00:00"/>
    <x v="1"/>
    <n v="21"/>
    <x v="1"/>
    <n v="0"/>
    <n v="3"/>
    <x v="1"/>
    <n v="4947"/>
    <n v="0"/>
    <n v="17"/>
    <x v="0"/>
    <x v="0"/>
    <s v="No"/>
    <x v="1"/>
    <x v="3"/>
    <x v="2"/>
    <n v="19.55"/>
    <n v="1001.99"/>
    <m/>
    <x v="20"/>
  </r>
  <r>
    <x v="2281"/>
    <d v="2021-06-02T00:00:00"/>
    <x v="0"/>
    <n v="27"/>
    <x v="0"/>
    <n v="0"/>
    <n v="3"/>
    <x v="1"/>
    <n v="4363"/>
    <n v="0"/>
    <n v="50"/>
    <x v="0"/>
    <x v="0"/>
    <s v="Yes"/>
    <x v="0"/>
    <x v="3"/>
    <x v="0"/>
    <n v="103.95"/>
    <n v="6395.3"/>
    <m/>
    <x v="20"/>
  </r>
  <r>
    <x v="2282"/>
    <d v="2019-09-21T00:00:00"/>
    <x v="1"/>
    <n v="32"/>
    <x v="0"/>
    <n v="0"/>
    <n v="3"/>
    <x v="1"/>
    <n v="5044"/>
    <n v="7"/>
    <n v="71"/>
    <x v="0"/>
    <x v="0"/>
    <s v="Yes"/>
    <x v="0"/>
    <x v="2"/>
    <x v="0"/>
    <n v="109.25"/>
    <n v="9822.08"/>
    <m/>
    <x v="20"/>
  </r>
  <r>
    <x v="2283"/>
    <d v="2021-11-17T00:00:00"/>
    <x v="1"/>
    <n v="80"/>
    <x v="1"/>
    <n v="0"/>
    <n v="3"/>
    <x v="1"/>
    <n v="4223"/>
    <n v="0"/>
    <n v="45"/>
    <x v="4"/>
    <x v="0"/>
    <s v="Yes"/>
    <x v="3"/>
    <x v="2"/>
    <x v="0"/>
    <n v="70.05"/>
    <n v="3893.15"/>
    <m/>
    <x v="20"/>
  </r>
  <r>
    <x v="2284"/>
    <d v="2019-11-05T00:00:00"/>
    <x v="0"/>
    <n v="69"/>
    <x v="0"/>
    <n v="0"/>
    <n v="3"/>
    <x v="1"/>
    <n v="5681"/>
    <n v="7"/>
    <n v="69"/>
    <x v="0"/>
    <x v="2"/>
    <s v="Yes"/>
    <x v="2"/>
    <x v="3"/>
    <x v="2"/>
    <n v="29.8"/>
    <n v="2134.3000000000002"/>
    <m/>
    <x v="20"/>
  </r>
  <r>
    <x v="2285"/>
    <d v="2024-12-01T00:00:00"/>
    <x v="1"/>
    <n v="62"/>
    <x v="0"/>
    <n v="1"/>
    <n v="3"/>
    <x v="1"/>
    <n v="5614"/>
    <n v="1"/>
    <n v="8"/>
    <x v="2"/>
    <x v="0"/>
    <s v="Yes"/>
    <x v="2"/>
    <x v="0"/>
    <x v="2"/>
    <n v="54.65"/>
    <n v="792.49"/>
    <m/>
    <x v="20"/>
  </r>
  <r>
    <x v="2286"/>
    <d v="2025-02-26T00:00:00"/>
    <x v="1"/>
    <n v="29"/>
    <x v="0"/>
    <n v="3"/>
    <n v="3"/>
    <x v="1"/>
    <n v="4293"/>
    <n v="9"/>
    <n v="6"/>
    <x v="0"/>
    <x v="0"/>
    <s v="No"/>
    <x v="1"/>
    <x v="0"/>
    <x v="2"/>
    <n v="19.7"/>
    <n v="146.62"/>
    <m/>
    <x v="20"/>
  </r>
  <r>
    <x v="2287"/>
    <d v="2022-10-08T00:00:00"/>
    <x v="0"/>
    <n v="59"/>
    <x v="0"/>
    <n v="1"/>
    <n v="3"/>
    <x v="1"/>
    <n v="2074"/>
    <n v="1"/>
    <n v="34"/>
    <x v="1"/>
    <x v="0"/>
    <s v="Yes"/>
    <x v="0"/>
    <x v="3"/>
    <x v="0"/>
    <n v="78.95"/>
    <n v="2767.56"/>
    <m/>
    <x v="20"/>
  </r>
  <r>
    <x v="2288"/>
    <d v="2020-11-18T00:00:00"/>
    <x v="1"/>
    <n v="30"/>
    <x v="1"/>
    <n v="0"/>
    <n v="3"/>
    <x v="1"/>
    <n v="4882"/>
    <n v="0"/>
    <n v="57"/>
    <x v="0"/>
    <x v="0"/>
    <s v="Yes"/>
    <x v="0"/>
    <x v="0"/>
    <x v="0"/>
    <n v="87.55"/>
    <n v="6494.41"/>
    <m/>
    <x v="20"/>
  </r>
  <r>
    <x v="2289"/>
    <d v="2023-01-03T00:00:00"/>
    <x v="0"/>
    <n v="55"/>
    <x v="0"/>
    <n v="0"/>
    <n v="3"/>
    <x v="1"/>
    <n v="4258"/>
    <n v="7"/>
    <n v="31"/>
    <x v="0"/>
    <x v="0"/>
    <s v="Yes"/>
    <x v="2"/>
    <x v="3"/>
    <x v="0"/>
    <n v="75.25"/>
    <n v="3243.37"/>
    <m/>
    <x v="20"/>
  </r>
  <r>
    <x v="2290"/>
    <d v="2021-10-10T00:00:00"/>
    <x v="0"/>
    <n v="21"/>
    <x v="1"/>
    <n v="0"/>
    <n v="3"/>
    <x v="1"/>
    <n v="5593"/>
    <n v="0"/>
    <n v="46"/>
    <x v="4"/>
    <x v="0"/>
    <s v="Yes"/>
    <x v="0"/>
    <x v="0"/>
    <x v="2"/>
    <n v="89.15"/>
    <n v="5982.05"/>
    <m/>
    <x v="20"/>
  </r>
  <r>
    <x v="2291"/>
    <d v="2019-10-04T00:00:00"/>
    <x v="1"/>
    <n v="46"/>
    <x v="0"/>
    <n v="0"/>
    <n v="3"/>
    <x v="1"/>
    <n v="6325"/>
    <n v="7"/>
    <n v="70"/>
    <x v="0"/>
    <x v="0"/>
    <s v="Yes"/>
    <x v="2"/>
    <x v="3"/>
    <x v="2"/>
    <n v="74.099999999999994"/>
    <n v="6559.3"/>
    <m/>
    <x v="20"/>
  </r>
  <r>
    <x v="2292"/>
    <d v="2022-02-18T00:00:00"/>
    <x v="0"/>
    <n v="32"/>
    <x v="1"/>
    <n v="0"/>
    <n v="3"/>
    <x v="1"/>
    <n v="5293"/>
    <n v="0"/>
    <n v="42"/>
    <x v="0"/>
    <x v="0"/>
    <s v="No"/>
    <x v="1"/>
    <x v="3"/>
    <x v="2"/>
    <n v="19.55"/>
    <n v="2860.46"/>
    <m/>
    <x v="20"/>
  </r>
  <r>
    <x v="2293"/>
    <d v="2022-01-12T00:00:00"/>
    <x v="1"/>
    <n v="61"/>
    <x v="0"/>
    <n v="0"/>
    <n v="3"/>
    <x v="1"/>
    <n v="5656"/>
    <n v="2"/>
    <n v="43"/>
    <x v="4"/>
    <x v="2"/>
    <s v="Yes"/>
    <x v="3"/>
    <x v="3"/>
    <x v="0"/>
    <n v="51.25"/>
    <n v="2151.6"/>
    <m/>
    <x v="20"/>
  </r>
  <r>
    <x v="2294"/>
    <d v="2021-05-15T00:00:00"/>
    <x v="1"/>
    <n v="63"/>
    <x v="0"/>
    <n v="0"/>
    <n v="3"/>
    <x v="1"/>
    <n v="6261"/>
    <n v="10"/>
    <n v="51"/>
    <x v="4"/>
    <x v="0"/>
    <s v="Yes"/>
    <x v="2"/>
    <x v="2"/>
    <x v="2"/>
    <n v="85.5"/>
    <n v="6152.38"/>
    <m/>
    <x v="20"/>
  </r>
  <r>
    <x v="2295"/>
    <d v="2019-12-08T00:00:00"/>
    <x v="0"/>
    <n v="56"/>
    <x v="0"/>
    <n v="0"/>
    <n v="3"/>
    <x v="1"/>
    <n v="5036"/>
    <n v="4"/>
    <n v="68"/>
    <x v="0"/>
    <x v="0"/>
    <s v="Yes"/>
    <x v="2"/>
    <x v="2"/>
    <x v="0"/>
    <n v="70.95"/>
    <n v="5553.37"/>
    <m/>
    <x v="20"/>
  </r>
  <r>
    <x v="2296"/>
    <d v="2019-09-05T00:00:00"/>
    <x v="0"/>
    <n v="40"/>
    <x v="0"/>
    <n v="3"/>
    <n v="3"/>
    <x v="1"/>
    <n v="5952"/>
    <n v="9"/>
    <n v="71"/>
    <x v="0"/>
    <x v="0"/>
    <s v="Yes"/>
    <x v="0"/>
    <x v="2"/>
    <x v="0"/>
    <n v="84.8"/>
    <n v="8542.9699999999993"/>
    <m/>
    <x v="20"/>
  </r>
  <r>
    <x v="2297"/>
    <d v="2019-12-24T00:00:00"/>
    <x v="0"/>
    <n v="39"/>
    <x v="0"/>
    <n v="0"/>
    <n v="3"/>
    <x v="1"/>
    <n v="4451"/>
    <n v="4"/>
    <n v="68"/>
    <x v="5"/>
    <x v="0"/>
    <s v="Yes"/>
    <x v="2"/>
    <x v="2"/>
    <x v="2"/>
    <n v="92.2"/>
    <n v="9002.69"/>
    <m/>
    <x v="20"/>
  </r>
  <r>
    <x v="2298"/>
    <d v="2024-01-14T00:00:00"/>
    <x v="0"/>
    <n v="62"/>
    <x v="1"/>
    <n v="0"/>
    <n v="3"/>
    <x v="1"/>
    <n v="2916"/>
    <n v="0"/>
    <n v="19"/>
    <x v="3"/>
    <x v="0"/>
    <s v="No"/>
    <x v="1"/>
    <x v="3"/>
    <x v="2"/>
    <n v="18.8"/>
    <n v="605.42999999999995"/>
    <m/>
    <x v="20"/>
  </r>
  <r>
    <x v="2299"/>
    <d v="2023-08-17T00:00:00"/>
    <x v="1"/>
    <n v="57"/>
    <x v="1"/>
    <n v="1"/>
    <n v="3"/>
    <x v="1"/>
    <n v="2639"/>
    <n v="0"/>
    <n v="24"/>
    <x v="0"/>
    <x v="0"/>
    <s v="No"/>
    <x v="1"/>
    <x v="2"/>
    <x v="3"/>
    <n v="19.75"/>
    <n v="1319.86"/>
    <m/>
    <x v="20"/>
  </r>
  <r>
    <x v="2300"/>
    <d v="2021-06-07T00:00:00"/>
    <x v="1"/>
    <n v="53"/>
    <x v="0"/>
    <n v="0"/>
    <n v="3"/>
    <x v="1"/>
    <n v="4625"/>
    <n v="9"/>
    <n v="50"/>
    <x v="4"/>
    <x v="0"/>
    <s v="Yes"/>
    <x v="2"/>
    <x v="3"/>
    <x v="2"/>
    <n v="84.15"/>
    <n v="6488.9"/>
    <m/>
    <x v="20"/>
  </r>
  <r>
    <x v="2301"/>
    <d v="2025-06-26T00:00:00"/>
    <x v="0"/>
    <n v="40"/>
    <x v="0"/>
    <n v="1"/>
    <n v="3"/>
    <x v="2"/>
    <n v="5745"/>
    <n v="10"/>
    <n v="2"/>
    <x v="2"/>
    <x v="0"/>
    <s v="Yes"/>
    <x v="0"/>
    <x v="0"/>
    <x v="0"/>
    <n v="97.1"/>
    <n v="262.85000000000002"/>
    <m/>
    <x v="20"/>
  </r>
  <r>
    <x v="2302"/>
    <d v="2024-10-13T00:00:00"/>
    <x v="1"/>
    <n v="63"/>
    <x v="1"/>
    <n v="0"/>
    <n v="3"/>
    <x v="1"/>
    <n v="3595"/>
    <n v="0"/>
    <n v="10"/>
    <x v="0"/>
    <x v="0"/>
    <s v="No"/>
    <x v="1"/>
    <x v="0"/>
    <x v="3"/>
    <n v="20.55"/>
    <n v="234.95"/>
    <m/>
    <x v="20"/>
  </r>
  <r>
    <x v="2303"/>
    <d v="2020-01-25T00:00:00"/>
    <x v="0"/>
    <n v="59"/>
    <x v="0"/>
    <n v="0"/>
    <n v="3"/>
    <x v="1"/>
    <n v="4323"/>
    <n v="0"/>
    <n v="67"/>
    <x v="0"/>
    <x v="0"/>
    <s v="Yes"/>
    <x v="2"/>
    <x v="2"/>
    <x v="2"/>
    <n v="69.2"/>
    <n v="7851.47"/>
    <m/>
    <x v="20"/>
  </r>
  <r>
    <x v="2304"/>
    <d v="2025-06-23T00:00:00"/>
    <x v="1"/>
    <n v="34"/>
    <x v="1"/>
    <n v="0"/>
    <n v="3"/>
    <x v="2"/>
    <n v="3009"/>
    <n v="0"/>
    <n v="2"/>
    <x v="0"/>
    <x v="0"/>
    <s v="No"/>
    <x v="1"/>
    <x v="0"/>
    <x v="2"/>
    <n v="19.3"/>
    <n v="144.22"/>
    <m/>
    <x v="20"/>
  </r>
  <r>
    <x v="2305"/>
    <d v="2025-06-16T00:00:00"/>
    <x v="0"/>
    <n v="53"/>
    <x v="1"/>
    <n v="0"/>
    <n v="3"/>
    <x v="2"/>
    <n v="2274"/>
    <n v="0"/>
    <n v="2"/>
    <x v="2"/>
    <x v="0"/>
    <s v="Yes"/>
    <x v="0"/>
    <x v="0"/>
    <x v="2"/>
    <n v="71.3"/>
    <n v="171.23"/>
    <m/>
    <x v="20"/>
  </r>
  <r>
    <x v="2306"/>
    <d v="2024-04-16T00:00:00"/>
    <x v="0"/>
    <n v="22"/>
    <x v="0"/>
    <n v="2"/>
    <n v="3"/>
    <x v="1"/>
    <n v="2269"/>
    <n v="5"/>
    <n v="16"/>
    <x v="3"/>
    <x v="0"/>
    <s v="Yes"/>
    <x v="2"/>
    <x v="0"/>
    <x v="0"/>
    <n v="84.9"/>
    <n v="1544.81"/>
    <m/>
    <x v="20"/>
  </r>
  <r>
    <x v="2307"/>
    <d v="2023-09-05T00:00:00"/>
    <x v="0"/>
    <n v="61"/>
    <x v="1"/>
    <n v="1"/>
    <n v="3"/>
    <x v="1"/>
    <n v="5230"/>
    <n v="0"/>
    <n v="23"/>
    <x v="0"/>
    <x v="2"/>
    <s v="Yes"/>
    <x v="2"/>
    <x v="3"/>
    <x v="0"/>
    <n v="40.65"/>
    <n v="947.4"/>
    <m/>
    <x v="20"/>
  </r>
  <r>
    <x v="2308"/>
    <d v="2024-08-07T00:00:00"/>
    <x v="1"/>
    <n v="61"/>
    <x v="1"/>
    <n v="0"/>
    <n v="3"/>
    <x v="1"/>
    <n v="5906"/>
    <n v="0"/>
    <n v="12"/>
    <x v="3"/>
    <x v="0"/>
    <s v="Yes"/>
    <x v="0"/>
    <x v="0"/>
    <x v="0"/>
    <n v="79.8"/>
    <n v="1152.71"/>
    <m/>
    <x v="20"/>
  </r>
  <r>
    <x v="2309"/>
    <d v="2023-08-03T00:00:00"/>
    <x v="0"/>
    <n v="40"/>
    <x v="1"/>
    <n v="0"/>
    <n v="3"/>
    <x v="1"/>
    <n v="4117"/>
    <n v="0"/>
    <n v="24"/>
    <x v="0"/>
    <x v="0"/>
    <s v="No"/>
    <x v="1"/>
    <x v="2"/>
    <x v="2"/>
    <n v="20.75"/>
    <n v="1627.29"/>
    <m/>
    <x v="20"/>
  </r>
  <r>
    <x v="2310"/>
    <d v="2020-01-25T00:00:00"/>
    <x v="1"/>
    <n v="35"/>
    <x v="0"/>
    <n v="2"/>
    <n v="3"/>
    <x v="1"/>
    <n v="4780"/>
    <n v="3"/>
    <n v="67"/>
    <x v="5"/>
    <x v="0"/>
    <s v="Yes"/>
    <x v="0"/>
    <x v="2"/>
    <x v="2"/>
    <n v="106.7"/>
    <n v="9712.9500000000007"/>
    <m/>
    <x v="20"/>
  </r>
  <r>
    <x v="2311"/>
    <d v="2023-11-09T00:00:00"/>
    <x v="0"/>
    <n v="57"/>
    <x v="0"/>
    <n v="0"/>
    <n v="3"/>
    <x v="1"/>
    <n v="5763"/>
    <n v="4"/>
    <n v="21"/>
    <x v="0"/>
    <x v="0"/>
    <s v="Yes"/>
    <x v="2"/>
    <x v="0"/>
    <x v="0"/>
    <n v="54.6"/>
    <n v="1486.19"/>
    <m/>
    <x v="20"/>
  </r>
  <r>
    <x v="2312"/>
    <d v="2021-07-01T00:00:00"/>
    <x v="0"/>
    <n v="23"/>
    <x v="0"/>
    <n v="0"/>
    <n v="3"/>
    <x v="1"/>
    <n v="4995"/>
    <n v="4"/>
    <n v="49"/>
    <x v="4"/>
    <x v="0"/>
    <s v="Yes"/>
    <x v="0"/>
    <x v="3"/>
    <x v="2"/>
    <n v="99.25"/>
    <n v="6583.37"/>
    <m/>
    <x v="20"/>
  </r>
  <r>
    <x v="2313"/>
    <d v="2022-07-08T00:00:00"/>
    <x v="1"/>
    <n v="28"/>
    <x v="1"/>
    <n v="3"/>
    <n v="3"/>
    <x v="1"/>
    <n v="4186"/>
    <n v="0"/>
    <n v="37"/>
    <x v="0"/>
    <x v="0"/>
    <s v="No"/>
    <x v="1"/>
    <x v="3"/>
    <x v="0"/>
    <n v="20.3"/>
    <n v="1133.9100000000001"/>
    <m/>
    <x v="20"/>
  </r>
  <r>
    <x v="2314"/>
    <d v="2022-05-22T00:00:00"/>
    <x v="1"/>
    <n v="35"/>
    <x v="0"/>
    <n v="3"/>
    <n v="3"/>
    <x v="1"/>
    <n v="4447"/>
    <n v="1"/>
    <n v="39"/>
    <x v="0"/>
    <x v="0"/>
    <s v="Yes"/>
    <x v="0"/>
    <x v="0"/>
    <x v="2"/>
    <n v="99.95"/>
    <n v="4718.22"/>
    <m/>
    <x v="20"/>
  </r>
  <r>
    <x v="2315"/>
    <d v="2024-04-21T00:00:00"/>
    <x v="1"/>
    <n v="44"/>
    <x v="0"/>
    <n v="2"/>
    <n v="3"/>
    <x v="1"/>
    <n v="5293"/>
    <n v="10"/>
    <n v="16"/>
    <x v="3"/>
    <x v="0"/>
    <s v="No"/>
    <x v="1"/>
    <x v="2"/>
    <x v="2"/>
    <n v="19.7"/>
    <n v="415.79"/>
    <m/>
    <x v="20"/>
  </r>
  <r>
    <x v="2316"/>
    <d v="2024-04-15T00:00:00"/>
    <x v="1"/>
    <n v="32"/>
    <x v="0"/>
    <n v="1"/>
    <n v="3"/>
    <x v="1"/>
    <n v="3559"/>
    <n v="10"/>
    <n v="16"/>
    <x v="0"/>
    <x v="0"/>
    <s v="Yes"/>
    <x v="3"/>
    <x v="2"/>
    <x v="0"/>
    <n v="68.25"/>
    <n v="1436.77"/>
    <m/>
    <x v="20"/>
  </r>
  <r>
    <x v="2317"/>
    <d v="2021-03-04T00:00:00"/>
    <x v="1"/>
    <n v="64"/>
    <x v="0"/>
    <n v="1"/>
    <n v="3"/>
    <x v="1"/>
    <n v="4190"/>
    <n v="1"/>
    <n v="53"/>
    <x v="4"/>
    <x v="0"/>
    <s v="Yes"/>
    <x v="0"/>
    <x v="2"/>
    <x v="0"/>
    <n v="104.05"/>
    <n v="7069.48"/>
    <m/>
    <x v="20"/>
  </r>
  <r>
    <x v="2318"/>
    <d v="2019-09-26T00:00:00"/>
    <x v="0"/>
    <n v="28"/>
    <x v="0"/>
    <n v="2"/>
    <n v="3"/>
    <x v="1"/>
    <n v="4603"/>
    <n v="7"/>
    <n v="71"/>
    <x v="5"/>
    <x v="0"/>
    <s v="Yes"/>
    <x v="0"/>
    <x v="2"/>
    <x v="0"/>
    <n v="97.2"/>
    <n v="9685.69"/>
    <m/>
    <x v="20"/>
  </r>
  <r>
    <x v="2319"/>
    <d v="2020-08-01T00:00:00"/>
    <x v="0"/>
    <n v="37"/>
    <x v="0"/>
    <n v="2"/>
    <n v="3"/>
    <x v="1"/>
    <n v="6026"/>
    <n v="7"/>
    <n v="60"/>
    <x v="0"/>
    <x v="0"/>
    <s v="Yes"/>
    <x v="2"/>
    <x v="2"/>
    <x v="0"/>
    <n v="60.5"/>
    <n v="6288.85"/>
    <m/>
    <x v="20"/>
  </r>
  <r>
    <x v="2320"/>
    <d v="2024-07-23T00:00:00"/>
    <x v="1"/>
    <n v="51"/>
    <x v="0"/>
    <n v="1"/>
    <n v="3"/>
    <x v="1"/>
    <n v="4977"/>
    <n v="5"/>
    <n v="13"/>
    <x v="3"/>
    <x v="0"/>
    <s v="Yes"/>
    <x v="2"/>
    <x v="3"/>
    <x v="0"/>
    <n v="54.15"/>
    <n v="956.24"/>
    <m/>
    <x v="20"/>
  </r>
  <r>
    <x v="2321"/>
    <d v="2021-12-23T00:00:00"/>
    <x v="1"/>
    <n v="39"/>
    <x v="1"/>
    <n v="3"/>
    <n v="3"/>
    <x v="1"/>
    <n v="5044"/>
    <n v="0"/>
    <n v="44"/>
    <x v="4"/>
    <x v="0"/>
    <s v="Yes"/>
    <x v="2"/>
    <x v="3"/>
    <x v="2"/>
    <n v="77.55"/>
    <n v="3694.18"/>
    <m/>
    <x v="20"/>
  </r>
  <r>
    <x v="2322"/>
    <d v="2022-09-09T00:00:00"/>
    <x v="0"/>
    <n v="53"/>
    <x v="0"/>
    <n v="0"/>
    <n v="3"/>
    <x v="1"/>
    <n v="5638"/>
    <n v="5"/>
    <n v="35"/>
    <x v="0"/>
    <x v="2"/>
    <s v="Yes"/>
    <x v="2"/>
    <x v="3"/>
    <x v="2"/>
    <n v="53.15"/>
    <n v="1930.9"/>
    <m/>
    <x v="20"/>
  </r>
  <r>
    <x v="2323"/>
    <d v="2025-04-20T00:00:00"/>
    <x v="0"/>
    <n v="49"/>
    <x v="1"/>
    <n v="0"/>
    <n v="3"/>
    <x v="1"/>
    <n v="5018"/>
    <n v="0"/>
    <n v="4"/>
    <x v="0"/>
    <x v="0"/>
    <s v="No"/>
    <x v="1"/>
    <x v="3"/>
    <x v="2"/>
    <n v="19.7"/>
    <n v="209.96"/>
    <m/>
    <x v="20"/>
  </r>
  <r>
    <x v="2324"/>
    <d v="2023-09-11T00:00:00"/>
    <x v="1"/>
    <n v="38"/>
    <x v="1"/>
    <n v="0"/>
    <n v="3"/>
    <x v="1"/>
    <n v="3630"/>
    <n v="0"/>
    <n v="23"/>
    <x v="0"/>
    <x v="0"/>
    <s v="No"/>
    <x v="1"/>
    <x v="0"/>
    <x v="0"/>
    <n v="20.3"/>
    <n v="844.58"/>
    <m/>
    <x v="20"/>
  </r>
  <r>
    <x v="2325"/>
    <d v="2024-02-17T00:00:00"/>
    <x v="0"/>
    <n v="29"/>
    <x v="0"/>
    <n v="1"/>
    <n v="3"/>
    <x v="1"/>
    <n v="2065"/>
    <n v="3"/>
    <n v="18"/>
    <x v="0"/>
    <x v="0"/>
    <s v="Yes"/>
    <x v="2"/>
    <x v="0"/>
    <x v="0"/>
    <n v="83.25"/>
    <n v="1796.37"/>
    <m/>
    <x v="20"/>
  </r>
  <r>
    <x v="2326"/>
    <d v="2020-08-18T00:00:00"/>
    <x v="0"/>
    <n v="62"/>
    <x v="1"/>
    <n v="0"/>
    <n v="3"/>
    <x v="1"/>
    <n v="4807"/>
    <n v="0"/>
    <n v="60"/>
    <x v="0"/>
    <x v="0"/>
    <s v="Yes"/>
    <x v="2"/>
    <x v="3"/>
    <x v="2"/>
    <n v="79"/>
    <n v="6908.9"/>
    <m/>
    <x v="20"/>
  </r>
  <r>
    <x v="2327"/>
    <d v="2025-02-15T00:00:00"/>
    <x v="0"/>
    <n v="48"/>
    <x v="0"/>
    <n v="3"/>
    <n v="3"/>
    <x v="1"/>
    <n v="4076"/>
    <n v="1"/>
    <n v="6"/>
    <x v="2"/>
    <x v="0"/>
    <s v="Yes"/>
    <x v="2"/>
    <x v="0"/>
    <x v="0"/>
    <n v="49.15"/>
    <n v="503.85"/>
    <m/>
    <x v="20"/>
  </r>
  <r>
    <x v="2328"/>
    <d v="2023-12-22T00:00:00"/>
    <x v="1"/>
    <n v="31"/>
    <x v="0"/>
    <n v="2"/>
    <n v="3"/>
    <x v="1"/>
    <n v="2698"/>
    <n v="10"/>
    <n v="20"/>
    <x v="0"/>
    <x v="0"/>
    <s v="No"/>
    <x v="1"/>
    <x v="0"/>
    <x v="2"/>
    <n v="20.05"/>
    <n v="701.85"/>
    <m/>
    <x v="20"/>
  </r>
  <r>
    <x v="2329"/>
    <d v="2023-05-24T00:00:00"/>
    <x v="1"/>
    <n v="26"/>
    <x v="0"/>
    <n v="0"/>
    <n v="3"/>
    <x v="1"/>
    <n v="3291"/>
    <n v="0"/>
    <n v="27"/>
    <x v="1"/>
    <x v="0"/>
    <s v="Yes"/>
    <x v="0"/>
    <x v="0"/>
    <x v="0"/>
    <n v="76.099999999999994"/>
    <n v="3134.35"/>
    <m/>
    <x v="20"/>
  </r>
  <r>
    <x v="2330"/>
    <d v="2025-06-04T00:00:00"/>
    <x v="1"/>
    <n v="73"/>
    <x v="1"/>
    <n v="0"/>
    <n v="3"/>
    <x v="2"/>
    <n v="3805"/>
    <n v="0"/>
    <n v="2"/>
    <x v="2"/>
    <x v="0"/>
    <s v="Yes"/>
    <x v="3"/>
    <x v="3"/>
    <x v="0"/>
    <n v="44.3"/>
    <n v="137.12"/>
    <m/>
    <x v="20"/>
  </r>
  <r>
    <x v="2331"/>
    <d v="2025-07-15T00:00:00"/>
    <x v="0"/>
    <n v="73"/>
    <x v="1"/>
    <n v="0"/>
    <n v="3"/>
    <x v="2"/>
    <n v="4576"/>
    <n v="0"/>
    <n v="1"/>
    <x v="2"/>
    <x v="0"/>
    <s v="Yes"/>
    <x v="2"/>
    <x v="2"/>
    <x v="0"/>
    <n v="45.2"/>
    <n v="94.54"/>
    <m/>
    <x v="20"/>
  </r>
  <r>
    <x v="2332"/>
    <d v="2023-04-02T00:00:00"/>
    <x v="0"/>
    <n v="73"/>
    <x v="0"/>
    <n v="2"/>
    <n v="3"/>
    <x v="1"/>
    <n v="5195"/>
    <n v="1"/>
    <n v="28"/>
    <x v="0"/>
    <x v="0"/>
    <s v="Yes"/>
    <x v="2"/>
    <x v="3"/>
    <x v="0"/>
    <n v="51"/>
    <n v="1593.68"/>
    <m/>
    <x v="20"/>
  </r>
  <r>
    <x v="2333"/>
    <d v="2020-08-21T00:00:00"/>
    <x v="1"/>
    <n v="70"/>
    <x v="0"/>
    <n v="0"/>
    <n v="3"/>
    <x v="1"/>
    <n v="4340"/>
    <n v="6"/>
    <n v="60"/>
    <x v="4"/>
    <x v="0"/>
    <s v="Yes"/>
    <x v="0"/>
    <x v="2"/>
    <x v="0"/>
    <n v="89.45"/>
    <n v="6785.4"/>
    <m/>
    <x v="20"/>
  </r>
  <r>
    <x v="2334"/>
    <d v="2019-09-08T00:00:00"/>
    <x v="0"/>
    <n v="76"/>
    <x v="0"/>
    <n v="2"/>
    <n v="3"/>
    <x v="1"/>
    <n v="4485"/>
    <n v="5"/>
    <n v="71"/>
    <x v="5"/>
    <x v="0"/>
    <s v="Yes"/>
    <x v="0"/>
    <x v="3"/>
    <x v="0"/>
    <n v="86.7"/>
    <n v="8320.7099999999991"/>
    <m/>
    <x v="20"/>
  </r>
  <r>
    <x v="2335"/>
    <d v="2024-06-26T00:00:00"/>
    <x v="1"/>
    <n v="76"/>
    <x v="1"/>
    <n v="0"/>
    <n v="3"/>
    <x v="1"/>
    <n v="5327"/>
    <n v="0"/>
    <n v="14"/>
    <x v="0"/>
    <x v="0"/>
    <s v="Yes"/>
    <x v="0"/>
    <x v="0"/>
    <x v="0"/>
    <n v="78.849999999999994"/>
    <n v="1765.94"/>
    <m/>
    <x v="20"/>
  </r>
  <r>
    <x v="2336"/>
    <d v="2025-06-05T00:00:00"/>
    <x v="0"/>
    <n v="22"/>
    <x v="0"/>
    <n v="0"/>
    <n v="3"/>
    <x v="2"/>
    <n v="3866"/>
    <n v="6"/>
    <n v="2"/>
    <x v="0"/>
    <x v="0"/>
    <s v="No"/>
    <x v="1"/>
    <x v="3"/>
    <x v="2"/>
    <n v="20.2"/>
    <n v="111.57"/>
    <m/>
    <x v="20"/>
  </r>
  <r>
    <x v="2337"/>
    <d v="2019-08-03T00:00:00"/>
    <x v="0"/>
    <n v="55"/>
    <x v="0"/>
    <n v="0"/>
    <n v="3"/>
    <x v="1"/>
    <n v="5883"/>
    <n v="8"/>
    <n v="72"/>
    <x v="0"/>
    <x v="0"/>
    <s v="Yes"/>
    <x v="2"/>
    <x v="2"/>
    <x v="2"/>
    <n v="92"/>
    <n v="7175.19"/>
    <m/>
    <x v="20"/>
  </r>
  <r>
    <x v="2338"/>
    <d v="2025-07-25T00:00:00"/>
    <x v="0"/>
    <n v="33"/>
    <x v="1"/>
    <n v="0"/>
    <n v="3"/>
    <x v="2"/>
    <n v="4629"/>
    <n v="0"/>
    <n v="1"/>
    <x v="0"/>
    <x v="0"/>
    <s v="No"/>
    <x v="1"/>
    <x v="0"/>
    <x v="2"/>
    <n v="19.2"/>
    <n v="55.08"/>
    <m/>
    <x v="20"/>
  </r>
  <r>
    <x v="2339"/>
    <d v="2022-03-01T00:00:00"/>
    <x v="1"/>
    <n v="28"/>
    <x v="0"/>
    <n v="0"/>
    <n v="3"/>
    <x v="1"/>
    <n v="2894"/>
    <n v="8"/>
    <n v="41"/>
    <x v="4"/>
    <x v="0"/>
    <s v="Yes"/>
    <x v="3"/>
    <x v="3"/>
    <x v="2"/>
    <n v="78.349999999999994"/>
    <n v="3983.64"/>
    <m/>
    <x v="20"/>
  </r>
  <r>
    <x v="2340"/>
    <d v="2025-02-19T00:00:00"/>
    <x v="0"/>
    <n v="46"/>
    <x v="1"/>
    <n v="1"/>
    <n v="3"/>
    <x v="1"/>
    <n v="2276"/>
    <n v="0"/>
    <n v="6"/>
    <x v="0"/>
    <x v="0"/>
    <s v="No"/>
    <x v="1"/>
    <x v="0"/>
    <x v="3"/>
    <n v="19.7"/>
    <n v="278.33"/>
    <m/>
    <x v="20"/>
  </r>
  <r>
    <x v="2341"/>
    <d v="2021-11-16T00:00:00"/>
    <x v="0"/>
    <n v="49"/>
    <x v="0"/>
    <n v="0"/>
    <n v="3"/>
    <x v="1"/>
    <n v="3289"/>
    <n v="8"/>
    <n v="45"/>
    <x v="0"/>
    <x v="0"/>
    <s v="Yes"/>
    <x v="0"/>
    <x v="0"/>
    <x v="2"/>
    <n v="84.55"/>
    <n v="4739.95"/>
    <m/>
    <x v="20"/>
  </r>
  <r>
    <x v="2342"/>
    <d v="2019-09-09T00:00:00"/>
    <x v="0"/>
    <n v="35"/>
    <x v="0"/>
    <n v="3"/>
    <n v="3"/>
    <x v="1"/>
    <n v="5394"/>
    <n v="9"/>
    <n v="71"/>
    <x v="5"/>
    <x v="0"/>
    <s v="Yes"/>
    <x v="2"/>
    <x v="2"/>
    <x v="0"/>
    <n v="85.45"/>
    <n v="7650.83"/>
    <m/>
    <x v="20"/>
  </r>
  <r>
    <x v="2343"/>
    <d v="2021-10-18T00:00:00"/>
    <x v="0"/>
    <n v="63"/>
    <x v="0"/>
    <n v="0"/>
    <n v="3"/>
    <x v="1"/>
    <n v="2519"/>
    <n v="6"/>
    <n v="46"/>
    <x v="4"/>
    <x v="2"/>
    <s v="Yes"/>
    <x v="2"/>
    <x v="2"/>
    <x v="2"/>
    <n v="40.4"/>
    <n v="1922.7"/>
    <m/>
    <x v="20"/>
  </r>
  <r>
    <x v="2344"/>
    <d v="2025-03-12T00:00:00"/>
    <x v="0"/>
    <n v="31"/>
    <x v="1"/>
    <n v="0"/>
    <n v="3"/>
    <x v="1"/>
    <n v="5064"/>
    <n v="0"/>
    <n v="5"/>
    <x v="0"/>
    <x v="0"/>
    <s v="No"/>
    <x v="1"/>
    <x v="0"/>
    <x v="2"/>
    <n v="20.25"/>
    <n v="148.94999999999999"/>
    <m/>
    <x v="20"/>
  </r>
  <r>
    <x v="2345"/>
    <d v="2022-08-25T00:00:00"/>
    <x v="0"/>
    <n v="58"/>
    <x v="0"/>
    <n v="0"/>
    <n v="3"/>
    <x v="1"/>
    <n v="5111"/>
    <n v="4"/>
    <n v="36"/>
    <x v="1"/>
    <x v="0"/>
    <s v="Yes"/>
    <x v="0"/>
    <x v="0"/>
    <x v="0"/>
    <n v="95.4"/>
    <n v="4935.08"/>
    <m/>
    <x v="20"/>
  </r>
  <r>
    <x v="2346"/>
    <d v="2020-05-07T00:00:00"/>
    <x v="0"/>
    <n v="59"/>
    <x v="0"/>
    <n v="0"/>
    <n v="3"/>
    <x v="1"/>
    <n v="5114"/>
    <n v="6"/>
    <n v="63"/>
    <x v="0"/>
    <x v="0"/>
    <s v="Yes"/>
    <x v="3"/>
    <x v="3"/>
    <x v="2"/>
    <n v="70.8"/>
    <n v="7409.17"/>
    <m/>
    <x v="20"/>
  </r>
  <r>
    <x v="2347"/>
    <d v="2019-12-13T00:00:00"/>
    <x v="1"/>
    <n v="49"/>
    <x v="0"/>
    <n v="1"/>
    <n v="3"/>
    <x v="1"/>
    <n v="5436"/>
    <n v="10"/>
    <n v="68"/>
    <x v="0"/>
    <x v="0"/>
    <s v="Yes"/>
    <x v="2"/>
    <x v="2"/>
    <x v="2"/>
    <n v="88"/>
    <n v="9160.58"/>
    <m/>
    <x v="20"/>
  </r>
  <r>
    <x v="2348"/>
    <d v="2019-11-24T00:00:00"/>
    <x v="0"/>
    <n v="22"/>
    <x v="0"/>
    <n v="0"/>
    <n v="3"/>
    <x v="1"/>
    <n v="5717"/>
    <n v="7"/>
    <n v="69"/>
    <x v="0"/>
    <x v="2"/>
    <s v="Yes"/>
    <x v="2"/>
    <x v="2"/>
    <x v="0"/>
    <n v="60.25"/>
    <n v="4175.5"/>
    <m/>
    <x v="20"/>
  </r>
  <r>
    <x v="2349"/>
    <d v="2024-01-18T00:00:00"/>
    <x v="1"/>
    <n v="50"/>
    <x v="0"/>
    <n v="2"/>
    <n v="3"/>
    <x v="1"/>
    <n v="5038"/>
    <n v="4"/>
    <n v="19"/>
    <x v="3"/>
    <x v="0"/>
    <s v="No"/>
    <x v="1"/>
    <x v="2"/>
    <x v="2"/>
    <n v="25.6"/>
    <n v="1216.07"/>
    <m/>
    <x v="20"/>
  </r>
  <r>
    <x v="2350"/>
    <d v="2024-03-04T00:00:00"/>
    <x v="1"/>
    <n v="58"/>
    <x v="1"/>
    <n v="0"/>
    <n v="3"/>
    <x v="1"/>
    <n v="3561"/>
    <n v="0"/>
    <n v="17"/>
    <x v="3"/>
    <x v="0"/>
    <s v="No"/>
    <x v="1"/>
    <x v="2"/>
    <x v="2"/>
    <n v="19.399999999999999"/>
    <n v="869.24"/>
    <m/>
    <x v="20"/>
  </r>
  <r>
    <x v="2351"/>
    <d v="2021-07-26T00:00:00"/>
    <x v="0"/>
    <n v="35"/>
    <x v="1"/>
    <n v="3"/>
    <n v="3"/>
    <x v="1"/>
    <n v="6005"/>
    <n v="0"/>
    <n v="49"/>
    <x v="0"/>
    <x v="0"/>
    <s v="Yes"/>
    <x v="0"/>
    <x v="3"/>
    <x v="2"/>
    <n v="109.2"/>
    <n v="5523.69"/>
    <m/>
    <x v="20"/>
  </r>
  <r>
    <x v="2352"/>
    <d v="2019-08-19T00:00:00"/>
    <x v="1"/>
    <n v="26"/>
    <x v="0"/>
    <n v="0"/>
    <n v="3"/>
    <x v="1"/>
    <n v="4697"/>
    <n v="4"/>
    <n v="72"/>
    <x v="5"/>
    <x v="0"/>
    <s v="Yes"/>
    <x v="0"/>
    <x v="2"/>
    <x v="0"/>
    <n v="115.5"/>
    <n v="10063.790000000001"/>
    <m/>
    <x v="20"/>
  </r>
  <r>
    <x v="2353"/>
    <d v="2025-05-11T00:00:00"/>
    <x v="0"/>
    <n v="51"/>
    <x v="0"/>
    <n v="0"/>
    <n v="3"/>
    <x v="2"/>
    <n v="3985"/>
    <n v="3"/>
    <n v="3"/>
    <x v="0"/>
    <x v="0"/>
    <s v="No"/>
    <x v="1"/>
    <x v="0"/>
    <x v="0"/>
    <n v="20"/>
    <n v="142.83000000000001"/>
    <m/>
    <x v="20"/>
  </r>
  <r>
    <x v="2354"/>
    <d v="2024-02-08T00:00:00"/>
    <x v="0"/>
    <n v="41"/>
    <x v="0"/>
    <n v="0"/>
    <n v="3"/>
    <x v="1"/>
    <n v="2935"/>
    <n v="10"/>
    <n v="18"/>
    <x v="3"/>
    <x v="0"/>
    <s v="Yes"/>
    <x v="2"/>
    <x v="0"/>
    <x v="0"/>
    <n v="44.35"/>
    <n v="1594.61"/>
    <m/>
    <x v="20"/>
  </r>
  <r>
    <x v="2355"/>
    <d v="2022-07-21T00:00:00"/>
    <x v="1"/>
    <n v="52"/>
    <x v="1"/>
    <n v="0"/>
    <n v="3"/>
    <x v="1"/>
    <n v="5135"/>
    <n v="0"/>
    <n v="37"/>
    <x v="0"/>
    <x v="0"/>
    <s v="Yes"/>
    <x v="0"/>
    <x v="0"/>
    <x v="0"/>
    <n v="91.2"/>
    <n v="3816.31"/>
    <m/>
    <x v="20"/>
  </r>
  <r>
    <x v="2356"/>
    <d v="2021-02-22T00:00:00"/>
    <x v="0"/>
    <n v="60"/>
    <x v="1"/>
    <n v="0"/>
    <n v="3"/>
    <x v="1"/>
    <n v="5418"/>
    <n v="0"/>
    <n v="54"/>
    <x v="0"/>
    <x v="0"/>
    <s v="Yes"/>
    <x v="2"/>
    <x v="2"/>
    <x v="0"/>
    <n v="87.1"/>
    <n v="5816.36"/>
    <m/>
    <x v="20"/>
  </r>
  <r>
    <x v="2357"/>
    <d v="2023-10-25T00:00:00"/>
    <x v="1"/>
    <n v="28"/>
    <x v="1"/>
    <n v="2"/>
    <n v="3"/>
    <x v="1"/>
    <n v="3169"/>
    <n v="0"/>
    <n v="22"/>
    <x v="3"/>
    <x v="0"/>
    <s v="No"/>
    <x v="1"/>
    <x v="0"/>
    <x v="0"/>
    <n v="20.55"/>
    <n v="1437.19"/>
    <m/>
    <x v="20"/>
  </r>
  <r>
    <x v="2358"/>
    <d v="2019-08-21T00:00:00"/>
    <x v="1"/>
    <n v="38"/>
    <x v="0"/>
    <n v="0"/>
    <n v="3"/>
    <x v="1"/>
    <n v="5046"/>
    <n v="1"/>
    <n v="72"/>
    <x v="5"/>
    <x v="0"/>
    <s v="Yes"/>
    <x v="2"/>
    <x v="2"/>
    <x v="2"/>
    <n v="84.4"/>
    <n v="6474.45"/>
    <m/>
    <x v="20"/>
  </r>
  <r>
    <x v="2359"/>
    <d v="2021-01-11T00:00:00"/>
    <x v="1"/>
    <n v="38"/>
    <x v="1"/>
    <n v="0"/>
    <n v="3"/>
    <x v="1"/>
    <n v="6250"/>
    <n v="0"/>
    <n v="55"/>
    <x v="4"/>
    <x v="0"/>
    <s v="Yes"/>
    <x v="2"/>
    <x v="0"/>
    <x v="2"/>
    <n v="50.55"/>
    <n v="3031.85"/>
    <m/>
    <x v="20"/>
  </r>
  <r>
    <x v="2360"/>
    <d v="2024-07-19T00:00:00"/>
    <x v="0"/>
    <n v="56"/>
    <x v="0"/>
    <n v="0"/>
    <n v="3"/>
    <x v="1"/>
    <n v="2731"/>
    <n v="1"/>
    <n v="13"/>
    <x v="3"/>
    <x v="0"/>
    <s v="Yes"/>
    <x v="2"/>
    <x v="0"/>
    <x v="0"/>
    <n v="65.849999999999994"/>
    <n v="1088.4100000000001"/>
    <m/>
    <x v="20"/>
  </r>
  <r>
    <x v="2361"/>
    <d v="2024-07-06T00:00:00"/>
    <x v="0"/>
    <n v="25"/>
    <x v="0"/>
    <n v="3"/>
    <n v="3"/>
    <x v="1"/>
    <n v="4680"/>
    <n v="0"/>
    <n v="13"/>
    <x v="0"/>
    <x v="0"/>
    <s v="Yes"/>
    <x v="3"/>
    <x v="0"/>
    <x v="0"/>
    <n v="44.8"/>
    <n v="692.05"/>
    <m/>
    <x v="20"/>
  </r>
  <r>
    <x v="2362"/>
    <d v="2020-09-15T00:00:00"/>
    <x v="1"/>
    <n v="45"/>
    <x v="0"/>
    <n v="0"/>
    <n v="3"/>
    <x v="1"/>
    <n v="4814"/>
    <n v="1"/>
    <n v="59"/>
    <x v="0"/>
    <x v="0"/>
    <s v="Yes"/>
    <x v="0"/>
    <x v="0"/>
    <x v="0"/>
    <n v="93.35"/>
    <n v="6576.45"/>
    <m/>
    <x v="20"/>
  </r>
  <r>
    <x v="2363"/>
    <d v="2022-05-17T00:00:00"/>
    <x v="1"/>
    <n v="30"/>
    <x v="1"/>
    <n v="0"/>
    <n v="3"/>
    <x v="1"/>
    <n v="2007"/>
    <n v="0"/>
    <n v="39"/>
    <x v="1"/>
    <x v="0"/>
    <s v="No"/>
    <x v="1"/>
    <x v="2"/>
    <x v="3"/>
    <n v="20.149999999999999"/>
    <n v="861.31"/>
    <m/>
    <x v="20"/>
  </r>
  <r>
    <x v="2364"/>
    <d v="2020-12-18T00:00:00"/>
    <x v="1"/>
    <n v="80"/>
    <x v="1"/>
    <n v="0"/>
    <n v="3"/>
    <x v="1"/>
    <n v="5840"/>
    <n v="0"/>
    <n v="56"/>
    <x v="0"/>
    <x v="0"/>
    <s v="Yes"/>
    <x v="0"/>
    <x v="2"/>
    <x v="0"/>
    <n v="99.9"/>
    <n v="6676.78"/>
    <m/>
    <x v="20"/>
  </r>
  <r>
    <x v="2365"/>
    <d v="2020-01-18T00:00:00"/>
    <x v="1"/>
    <n v="74"/>
    <x v="0"/>
    <n v="0"/>
    <n v="3"/>
    <x v="1"/>
    <n v="5768"/>
    <n v="3"/>
    <n v="67"/>
    <x v="0"/>
    <x v="0"/>
    <s v="Yes"/>
    <x v="0"/>
    <x v="3"/>
    <x v="0"/>
    <n v="105.6"/>
    <n v="7910.12"/>
    <m/>
    <x v="20"/>
  </r>
  <r>
    <x v="2366"/>
    <d v="2021-02-07T00:00:00"/>
    <x v="1"/>
    <n v="79"/>
    <x v="0"/>
    <n v="0"/>
    <n v="3"/>
    <x v="1"/>
    <n v="4337"/>
    <n v="2"/>
    <n v="54"/>
    <x v="4"/>
    <x v="0"/>
    <s v="Yes"/>
    <x v="0"/>
    <x v="3"/>
    <x v="0"/>
    <n v="115.6"/>
    <n v="8791.39"/>
    <m/>
    <x v="20"/>
  </r>
  <r>
    <x v="2367"/>
    <d v="2022-03-22T00:00:00"/>
    <x v="0"/>
    <n v="65"/>
    <x v="0"/>
    <n v="0"/>
    <n v="3"/>
    <x v="1"/>
    <n v="4914"/>
    <n v="8"/>
    <n v="41"/>
    <x v="4"/>
    <x v="0"/>
    <s v="Yes"/>
    <x v="0"/>
    <x v="0"/>
    <x v="0"/>
    <n v="94.55"/>
    <n v="5796.31"/>
    <m/>
    <x v="20"/>
  </r>
  <r>
    <x v="2368"/>
    <d v="2021-03-15T00:00:00"/>
    <x v="1"/>
    <n v="75"/>
    <x v="1"/>
    <n v="0"/>
    <n v="3"/>
    <x v="1"/>
    <n v="6469"/>
    <n v="0"/>
    <n v="53"/>
    <x v="0"/>
    <x v="0"/>
    <s v="Yes"/>
    <x v="0"/>
    <x v="0"/>
    <x v="2"/>
    <n v="73.8"/>
    <n v="4891.07"/>
    <m/>
    <x v="20"/>
  </r>
  <r>
    <x v="2369"/>
    <d v="2019-11-04T00:00:00"/>
    <x v="1"/>
    <n v="32"/>
    <x v="0"/>
    <n v="0"/>
    <n v="3"/>
    <x v="1"/>
    <n v="5251"/>
    <n v="4"/>
    <n v="69"/>
    <x v="0"/>
    <x v="0"/>
    <s v="Yes"/>
    <x v="0"/>
    <x v="3"/>
    <x v="2"/>
    <n v="95.65"/>
    <n v="9978.23"/>
    <m/>
    <x v="20"/>
  </r>
  <r>
    <x v="2370"/>
    <d v="2025-07-23T00:00:00"/>
    <x v="0"/>
    <n v="54"/>
    <x v="1"/>
    <n v="0"/>
    <n v="3"/>
    <x v="2"/>
    <n v="4209"/>
    <n v="0"/>
    <n v="1"/>
    <x v="0"/>
    <x v="0"/>
    <s v="Yes"/>
    <x v="2"/>
    <x v="0"/>
    <x v="0"/>
    <n v="49.3"/>
    <n v="74.27"/>
    <m/>
    <x v="20"/>
  </r>
  <r>
    <x v="2371"/>
    <d v="2020-02-25T00:00:00"/>
    <x v="1"/>
    <n v="34"/>
    <x v="0"/>
    <n v="1"/>
    <n v="3"/>
    <x v="1"/>
    <n v="4395"/>
    <n v="1"/>
    <n v="66"/>
    <x v="0"/>
    <x v="0"/>
    <s v="Yes"/>
    <x v="0"/>
    <x v="3"/>
    <x v="0"/>
    <n v="74.25"/>
    <n v="7356.69"/>
    <m/>
    <x v="20"/>
  </r>
  <r>
    <x v="2372"/>
    <d v="2020-11-03T00:00:00"/>
    <x v="1"/>
    <n v="33"/>
    <x v="0"/>
    <n v="3"/>
    <n v="3"/>
    <x v="1"/>
    <n v="5864"/>
    <n v="5"/>
    <n v="57"/>
    <x v="4"/>
    <x v="0"/>
    <s v="No"/>
    <x v="1"/>
    <x v="2"/>
    <x v="0"/>
    <n v="19.5"/>
    <n v="3549.69"/>
    <m/>
    <x v="20"/>
  </r>
  <r>
    <x v="2373"/>
    <d v="2020-05-24T00:00:00"/>
    <x v="1"/>
    <n v="41"/>
    <x v="1"/>
    <n v="0"/>
    <n v="3"/>
    <x v="1"/>
    <n v="4039"/>
    <n v="0"/>
    <n v="63"/>
    <x v="4"/>
    <x v="0"/>
    <s v="Yes"/>
    <x v="0"/>
    <x v="3"/>
    <x v="2"/>
    <n v="90.05"/>
    <n v="8358.42"/>
    <m/>
    <x v="20"/>
  </r>
  <r>
    <x v="2374"/>
    <d v="2019-12-21T00:00:00"/>
    <x v="1"/>
    <n v="32"/>
    <x v="0"/>
    <n v="3"/>
    <n v="3"/>
    <x v="1"/>
    <n v="4121"/>
    <n v="6"/>
    <n v="68"/>
    <x v="0"/>
    <x v="0"/>
    <s v="Yes"/>
    <x v="0"/>
    <x v="2"/>
    <x v="2"/>
    <n v="103.75"/>
    <n v="8133.57"/>
    <m/>
    <x v="20"/>
  </r>
  <r>
    <x v="2375"/>
    <d v="2024-10-14T00:00:00"/>
    <x v="1"/>
    <n v="40"/>
    <x v="0"/>
    <n v="0"/>
    <n v="3"/>
    <x v="1"/>
    <n v="2048"/>
    <n v="8"/>
    <n v="10"/>
    <x v="0"/>
    <x v="0"/>
    <s v="Yes"/>
    <x v="2"/>
    <x v="2"/>
    <x v="3"/>
    <n v="80.849999999999994"/>
    <n v="1119.4000000000001"/>
    <m/>
    <x v="20"/>
  </r>
  <r>
    <x v="2376"/>
    <d v="2025-06-08T00:00:00"/>
    <x v="0"/>
    <n v="58"/>
    <x v="1"/>
    <n v="1"/>
    <n v="3"/>
    <x v="2"/>
    <n v="4725"/>
    <n v="0"/>
    <n v="2"/>
    <x v="0"/>
    <x v="0"/>
    <s v="No"/>
    <x v="1"/>
    <x v="0"/>
    <x v="2"/>
    <n v="19.25"/>
    <n v="90.71"/>
    <m/>
    <x v="20"/>
  </r>
  <r>
    <x v="2377"/>
    <d v="2025-01-04T00:00:00"/>
    <x v="1"/>
    <n v="37"/>
    <x v="0"/>
    <n v="1"/>
    <n v="3"/>
    <x v="1"/>
    <n v="5996"/>
    <n v="8"/>
    <n v="7"/>
    <x v="0"/>
    <x v="2"/>
    <s v="Yes"/>
    <x v="3"/>
    <x v="0"/>
    <x v="2"/>
    <n v="34.65"/>
    <n v="246.6"/>
    <m/>
    <x v="20"/>
  </r>
  <r>
    <x v="2378"/>
    <d v="2024-03-16T00:00:00"/>
    <x v="0"/>
    <n v="36"/>
    <x v="0"/>
    <n v="0"/>
    <n v="3"/>
    <x v="1"/>
    <n v="4207"/>
    <n v="1"/>
    <n v="17"/>
    <x v="0"/>
    <x v="2"/>
    <s v="Yes"/>
    <x v="3"/>
    <x v="0"/>
    <x v="3"/>
    <n v="34.4"/>
    <n v="592.75"/>
    <m/>
    <x v="20"/>
  </r>
  <r>
    <x v="2379"/>
    <d v="2025-06-02T00:00:00"/>
    <x v="1"/>
    <n v="31"/>
    <x v="1"/>
    <n v="0"/>
    <n v="3"/>
    <x v="2"/>
    <n v="4964"/>
    <n v="0"/>
    <n v="2"/>
    <x v="0"/>
    <x v="0"/>
    <s v="Yes"/>
    <x v="3"/>
    <x v="0"/>
    <x v="0"/>
    <n v="45.4"/>
    <n v="102.57"/>
    <m/>
    <x v="20"/>
  </r>
  <r>
    <x v="2380"/>
    <d v="2022-08-08T00:00:00"/>
    <x v="0"/>
    <n v="48"/>
    <x v="0"/>
    <n v="1"/>
    <n v="3"/>
    <x v="1"/>
    <n v="3040"/>
    <n v="9"/>
    <n v="36"/>
    <x v="0"/>
    <x v="0"/>
    <s v="No"/>
    <x v="1"/>
    <x v="2"/>
    <x v="2"/>
    <n v="25.1"/>
    <n v="2183.39"/>
    <m/>
    <x v="20"/>
  </r>
  <r>
    <x v="2381"/>
    <d v="2025-04-11T00:00:00"/>
    <x v="0"/>
    <n v="38"/>
    <x v="1"/>
    <n v="0"/>
    <n v="3"/>
    <x v="1"/>
    <n v="2124"/>
    <n v="0"/>
    <n v="4"/>
    <x v="2"/>
    <x v="0"/>
    <s v="Yes"/>
    <x v="3"/>
    <x v="0"/>
    <x v="2"/>
    <n v="44.55"/>
    <n v="341.03"/>
    <m/>
    <x v="20"/>
  </r>
  <r>
    <x v="2382"/>
    <d v="2019-12-02T00:00:00"/>
    <x v="1"/>
    <n v="21"/>
    <x v="1"/>
    <n v="0"/>
    <n v="3"/>
    <x v="1"/>
    <n v="5278"/>
    <n v="0"/>
    <n v="68"/>
    <x v="0"/>
    <x v="2"/>
    <s v="Yes"/>
    <x v="2"/>
    <x v="2"/>
    <x v="2"/>
    <n v="38.9"/>
    <n v="2719.2"/>
    <m/>
    <x v="20"/>
  </r>
  <r>
    <x v="2383"/>
    <d v="2021-09-14T00:00:00"/>
    <x v="1"/>
    <n v="32"/>
    <x v="0"/>
    <n v="3"/>
    <n v="3"/>
    <x v="1"/>
    <n v="5144"/>
    <n v="0"/>
    <n v="47"/>
    <x v="0"/>
    <x v="0"/>
    <s v="Yes"/>
    <x v="2"/>
    <x v="2"/>
    <x v="0"/>
    <n v="63.8"/>
    <n v="4500.07"/>
    <m/>
    <x v="20"/>
  </r>
  <r>
    <x v="2384"/>
    <d v="2025-04-18T00:00:00"/>
    <x v="0"/>
    <n v="29"/>
    <x v="1"/>
    <n v="0"/>
    <n v="3"/>
    <x v="1"/>
    <n v="4267"/>
    <n v="0"/>
    <n v="4"/>
    <x v="0"/>
    <x v="0"/>
    <s v="No"/>
    <x v="1"/>
    <x v="0"/>
    <x v="0"/>
    <n v="20.2"/>
    <n v="241.82"/>
    <m/>
    <x v="20"/>
  </r>
  <r>
    <x v="2385"/>
    <d v="2023-08-22T00:00:00"/>
    <x v="0"/>
    <n v="50"/>
    <x v="0"/>
    <n v="0"/>
    <n v="3"/>
    <x v="1"/>
    <n v="5428"/>
    <n v="5"/>
    <n v="24"/>
    <x v="0"/>
    <x v="0"/>
    <s v="Yes"/>
    <x v="3"/>
    <x v="3"/>
    <x v="0"/>
    <n v="58.35"/>
    <n v="2163.14"/>
    <m/>
    <x v="20"/>
  </r>
  <r>
    <x v="2386"/>
    <d v="2019-11-03T00:00:00"/>
    <x v="1"/>
    <n v="23"/>
    <x v="0"/>
    <n v="0"/>
    <n v="3"/>
    <x v="1"/>
    <n v="4106"/>
    <n v="10"/>
    <n v="69"/>
    <x v="0"/>
    <x v="0"/>
    <s v="No"/>
    <x v="1"/>
    <x v="2"/>
    <x v="2"/>
    <n v="24.95"/>
    <n v="4831.63"/>
    <m/>
    <x v="20"/>
  </r>
  <r>
    <x v="2387"/>
    <d v="2021-09-22T00:00:00"/>
    <x v="1"/>
    <n v="54"/>
    <x v="1"/>
    <n v="0"/>
    <n v="3"/>
    <x v="1"/>
    <n v="2540"/>
    <n v="0"/>
    <n v="47"/>
    <x v="4"/>
    <x v="2"/>
    <s v="Yes"/>
    <x v="3"/>
    <x v="2"/>
    <x v="2"/>
    <n v="41.9"/>
    <n v="1875.25"/>
    <m/>
    <x v="20"/>
  </r>
  <r>
    <x v="2388"/>
    <d v="2022-07-06T00:00:00"/>
    <x v="1"/>
    <n v="42"/>
    <x v="1"/>
    <n v="0"/>
    <n v="3"/>
    <x v="1"/>
    <n v="5255"/>
    <n v="0"/>
    <n v="37"/>
    <x v="0"/>
    <x v="0"/>
    <s v="Yes"/>
    <x v="3"/>
    <x v="3"/>
    <x v="0"/>
    <n v="64.650000000000006"/>
    <n v="3723.51"/>
    <m/>
    <x v="20"/>
  </r>
  <r>
    <x v="2389"/>
    <d v="2023-08-07T00:00:00"/>
    <x v="1"/>
    <n v="21"/>
    <x v="0"/>
    <n v="0"/>
    <n v="3"/>
    <x v="1"/>
    <n v="2235"/>
    <n v="6"/>
    <n v="24"/>
    <x v="0"/>
    <x v="0"/>
    <s v="Yes"/>
    <x v="2"/>
    <x v="0"/>
    <x v="2"/>
    <n v="66.3"/>
    <n v="1750.06"/>
    <m/>
    <x v="20"/>
  </r>
  <r>
    <x v="2390"/>
    <d v="2021-06-18T00:00:00"/>
    <x v="0"/>
    <n v="51"/>
    <x v="1"/>
    <n v="0"/>
    <n v="3"/>
    <x v="1"/>
    <n v="5629"/>
    <n v="0"/>
    <n v="50"/>
    <x v="4"/>
    <x v="2"/>
    <s v="Yes"/>
    <x v="2"/>
    <x v="0"/>
    <x v="2"/>
    <n v="35"/>
    <n v="1782.4"/>
    <m/>
    <x v="20"/>
  </r>
  <r>
    <x v="2391"/>
    <d v="2020-04-08T00:00:00"/>
    <x v="1"/>
    <n v="49"/>
    <x v="0"/>
    <n v="1"/>
    <n v="3"/>
    <x v="1"/>
    <n v="5574"/>
    <n v="7"/>
    <n v="64"/>
    <x v="4"/>
    <x v="0"/>
    <s v="Yes"/>
    <x v="0"/>
    <x v="2"/>
    <x v="0"/>
    <n v="110.3"/>
    <n v="8351.5400000000009"/>
    <m/>
    <x v="20"/>
  </r>
  <r>
    <x v="2392"/>
    <d v="2025-07-07T00:00:00"/>
    <x v="0"/>
    <n v="32"/>
    <x v="1"/>
    <n v="0"/>
    <n v="3"/>
    <x v="2"/>
    <n v="5289"/>
    <n v="0"/>
    <n v="1"/>
    <x v="0"/>
    <x v="0"/>
    <s v="Yes"/>
    <x v="2"/>
    <x v="0"/>
    <x v="2"/>
    <n v="49"/>
    <n v="98.19"/>
    <m/>
    <x v="20"/>
  </r>
  <r>
    <x v="2393"/>
    <d v="2025-01-05T00:00:00"/>
    <x v="0"/>
    <n v="31"/>
    <x v="0"/>
    <n v="1"/>
    <n v="3"/>
    <x v="1"/>
    <n v="4954"/>
    <n v="9"/>
    <n v="7"/>
    <x v="0"/>
    <x v="0"/>
    <s v="No"/>
    <x v="1"/>
    <x v="0"/>
    <x v="2"/>
    <n v="20.25"/>
    <n v="424.21"/>
    <m/>
    <x v="20"/>
  </r>
  <r>
    <x v="2394"/>
    <d v="2020-09-21T00:00:00"/>
    <x v="1"/>
    <n v="36"/>
    <x v="1"/>
    <n v="0"/>
    <n v="3"/>
    <x v="1"/>
    <n v="5470"/>
    <n v="0"/>
    <n v="59"/>
    <x v="0"/>
    <x v="0"/>
    <s v="Yes"/>
    <x v="0"/>
    <x v="2"/>
    <x v="0"/>
    <n v="95.8"/>
    <n v="7451.41"/>
    <m/>
    <x v="20"/>
  </r>
  <r>
    <x v="2395"/>
    <d v="2021-02-02T00:00:00"/>
    <x v="1"/>
    <n v="40"/>
    <x v="0"/>
    <n v="2"/>
    <n v="3"/>
    <x v="1"/>
    <n v="6275"/>
    <n v="7"/>
    <n v="54"/>
    <x v="4"/>
    <x v="0"/>
    <s v="Yes"/>
    <x v="2"/>
    <x v="0"/>
    <x v="0"/>
    <n v="86.2"/>
    <n v="4757.87"/>
    <m/>
    <x v="20"/>
  </r>
  <r>
    <x v="2396"/>
    <d v="2025-02-01T00:00:00"/>
    <x v="0"/>
    <n v="22"/>
    <x v="1"/>
    <n v="0"/>
    <n v="3"/>
    <x v="1"/>
    <n v="2482"/>
    <n v="0"/>
    <n v="6"/>
    <x v="0"/>
    <x v="0"/>
    <s v="Yes"/>
    <x v="2"/>
    <x v="0"/>
    <x v="0"/>
    <n v="55.7"/>
    <n v="354.61"/>
    <m/>
    <x v="20"/>
  </r>
  <r>
    <x v="2397"/>
    <d v="2023-11-14T00:00:00"/>
    <x v="0"/>
    <n v="28"/>
    <x v="1"/>
    <n v="0"/>
    <n v="3"/>
    <x v="1"/>
    <n v="2887"/>
    <n v="0"/>
    <n v="21"/>
    <x v="0"/>
    <x v="0"/>
    <s v="Yes"/>
    <x v="2"/>
    <x v="0"/>
    <x v="0"/>
    <n v="65.349999999999994"/>
    <n v="1763.76"/>
    <m/>
    <x v="20"/>
  </r>
  <r>
    <x v="2398"/>
    <d v="2021-04-18T00:00:00"/>
    <x v="0"/>
    <n v="27"/>
    <x v="0"/>
    <n v="0"/>
    <n v="3"/>
    <x v="1"/>
    <n v="4465"/>
    <n v="1"/>
    <n v="52"/>
    <x v="0"/>
    <x v="0"/>
    <s v="Yes"/>
    <x v="0"/>
    <x v="0"/>
    <x v="2"/>
    <n v="95.65"/>
    <n v="5541.48"/>
    <m/>
    <x v="20"/>
  </r>
  <r>
    <x v="2399"/>
    <d v="2019-11-10T00:00:00"/>
    <x v="1"/>
    <n v="52"/>
    <x v="0"/>
    <n v="0"/>
    <n v="3"/>
    <x v="1"/>
    <n v="5031"/>
    <n v="6"/>
    <n v="69"/>
    <x v="0"/>
    <x v="0"/>
    <s v="Yes"/>
    <x v="0"/>
    <x v="2"/>
    <x v="0"/>
    <n v="99.15"/>
    <n v="10004.5"/>
    <m/>
    <x v="20"/>
  </r>
  <r>
    <x v="2400"/>
    <d v="2021-03-17T00:00:00"/>
    <x v="0"/>
    <n v="35"/>
    <x v="0"/>
    <n v="2"/>
    <n v="3"/>
    <x v="1"/>
    <n v="5570"/>
    <n v="1"/>
    <n v="53"/>
    <x v="4"/>
    <x v="0"/>
    <s v="Yes"/>
    <x v="2"/>
    <x v="3"/>
    <x v="0"/>
    <n v="64.150000000000006"/>
    <n v="5482.76"/>
    <m/>
    <x v="20"/>
  </r>
  <r>
    <x v="2401"/>
    <d v="2022-09-04T00:00:00"/>
    <x v="0"/>
    <n v="64"/>
    <x v="1"/>
    <n v="0"/>
    <n v="3"/>
    <x v="1"/>
    <n v="3481"/>
    <n v="0"/>
    <n v="35"/>
    <x v="0"/>
    <x v="0"/>
    <s v="No"/>
    <x v="1"/>
    <x v="2"/>
    <x v="2"/>
    <n v="20.2"/>
    <n v="2182.4"/>
    <m/>
    <x v="20"/>
  </r>
  <r>
    <x v="2402"/>
    <d v="2022-03-11T00:00:00"/>
    <x v="0"/>
    <n v="65"/>
    <x v="0"/>
    <n v="0"/>
    <n v="3"/>
    <x v="1"/>
    <n v="3920"/>
    <n v="8"/>
    <n v="41"/>
    <x v="4"/>
    <x v="2"/>
    <s v="Yes"/>
    <x v="3"/>
    <x v="2"/>
    <x v="0"/>
    <n v="53.95"/>
    <n v="2215.4"/>
    <m/>
    <x v="20"/>
  </r>
  <r>
    <x v="2403"/>
    <d v="2023-06-13T00:00:00"/>
    <x v="1"/>
    <n v="71"/>
    <x v="1"/>
    <n v="0"/>
    <n v="3"/>
    <x v="1"/>
    <n v="5700"/>
    <n v="0"/>
    <n v="26"/>
    <x v="0"/>
    <x v="0"/>
    <s v="Yes"/>
    <x v="0"/>
    <x v="0"/>
    <x v="2"/>
    <n v="85.8"/>
    <n v="3070.89"/>
    <m/>
    <x v="20"/>
  </r>
  <r>
    <x v="2404"/>
    <d v="2022-02-20T00:00:00"/>
    <x v="0"/>
    <n v="28"/>
    <x v="1"/>
    <n v="0"/>
    <n v="3"/>
    <x v="1"/>
    <n v="2887"/>
    <n v="0"/>
    <n v="42"/>
    <x v="4"/>
    <x v="0"/>
    <s v="Yes"/>
    <x v="0"/>
    <x v="3"/>
    <x v="0"/>
    <n v="99"/>
    <n v="4568.09"/>
    <m/>
    <x v="20"/>
  </r>
  <r>
    <x v="2405"/>
    <d v="2024-11-18T00:00:00"/>
    <x v="1"/>
    <n v="31"/>
    <x v="0"/>
    <n v="0"/>
    <n v="3"/>
    <x v="1"/>
    <n v="4562"/>
    <n v="9"/>
    <n v="9"/>
    <x v="2"/>
    <x v="0"/>
    <s v="Yes"/>
    <x v="2"/>
    <x v="3"/>
    <x v="2"/>
    <n v="48.6"/>
    <n v="672.48"/>
    <m/>
    <x v="20"/>
  </r>
  <r>
    <x v="2406"/>
    <d v="2022-09-01T00:00:00"/>
    <x v="1"/>
    <n v="37"/>
    <x v="0"/>
    <n v="1"/>
    <n v="3"/>
    <x v="1"/>
    <n v="4177"/>
    <n v="5"/>
    <n v="35"/>
    <x v="0"/>
    <x v="0"/>
    <s v="No"/>
    <x v="1"/>
    <x v="2"/>
    <x v="2"/>
    <n v="19.850000000000001"/>
    <n v="1053.46"/>
    <m/>
    <x v="20"/>
  </r>
  <r>
    <x v="2407"/>
    <d v="2019-12-22T00:00:00"/>
    <x v="1"/>
    <n v="63"/>
    <x v="1"/>
    <n v="0"/>
    <n v="3"/>
    <x v="1"/>
    <n v="5531"/>
    <n v="0"/>
    <n v="68"/>
    <x v="0"/>
    <x v="0"/>
    <s v="Yes"/>
    <x v="2"/>
    <x v="2"/>
    <x v="0"/>
    <n v="88.15"/>
    <n v="7595.92"/>
    <m/>
    <x v="20"/>
  </r>
  <r>
    <x v="2408"/>
    <d v="2019-08-25T00:00:00"/>
    <x v="0"/>
    <n v="52"/>
    <x v="0"/>
    <n v="0"/>
    <n v="3"/>
    <x v="1"/>
    <n v="5152"/>
    <n v="1"/>
    <n v="72"/>
    <x v="0"/>
    <x v="0"/>
    <s v="Yes"/>
    <x v="0"/>
    <x v="2"/>
    <x v="0"/>
    <n v="99.15"/>
    <n v="9500.02"/>
    <m/>
    <x v="20"/>
  </r>
  <r>
    <x v="2409"/>
    <d v="2021-03-05T00:00:00"/>
    <x v="0"/>
    <n v="37"/>
    <x v="0"/>
    <n v="3"/>
    <n v="3"/>
    <x v="1"/>
    <n v="5794"/>
    <n v="3"/>
    <n v="53"/>
    <x v="4"/>
    <x v="0"/>
    <s v="No"/>
    <x v="1"/>
    <x v="2"/>
    <x v="2"/>
    <n v="25.55"/>
    <n v="3064.16"/>
    <m/>
    <x v="20"/>
  </r>
  <r>
    <x v="2410"/>
    <d v="2023-01-26T00:00:00"/>
    <x v="0"/>
    <n v="37"/>
    <x v="0"/>
    <n v="3"/>
    <n v="3"/>
    <x v="1"/>
    <n v="2132"/>
    <n v="1"/>
    <n v="31"/>
    <x v="1"/>
    <x v="0"/>
    <s v="Yes"/>
    <x v="0"/>
    <x v="0"/>
    <x v="0"/>
    <n v="89.3"/>
    <n v="3466.56"/>
    <m/>
    <x v="20"/>
  </r>
  <r>
    <x v="2411"/>
    <d v="2020-09-25T00:00:00"/>
    <x v="1"/>
    <n v="40"/>
    <x v="0"/>
    <n v="0"/>
    <n v="3"/>
    <x v="1"/>
    <n v="5446"/>
    <n v="4"/>
    <n v="59"/>
    <x v="4"/>
    <x v="0"/>
    <s v="Yes"/>
    <x v="2"/>
    <x v="2"/>
    <x v="2"/>
    <n v="75.95"/>
    <n v="5030.87"/>
    <m/>
    <x v="20"/>
  </r>
  <r>
    <x v="2412"/>
    <d v="2025-03-13T00:00:00"/>
    <x v="0"/>
    <n v="38"/>
    <x v="0"/>
    <n v="1"/>
    <n v="3"/>
    <x v="1"/>
    <n v="3598"/>
    <n v="3"/>
    <n v="5"/>
    <x v="0"/>
    <x v="0"/>
    <s v="Yes"/>
    <x v="3"/>
    <x v="0"/>
    <x v="2"/>
    <n v="55.7"/>
    <n v="354.25"/>
    <m/>
    <x v="20"/>
  </r>
  <r>
    <x v="2413"/>
    <d v="2023-09-21T00:00:00"/>
    <x v="1"/>
    <n v="21"/>
    <x v="1"/>
    <n v="0"/>
    <n v="3"/>
    <x v="1"/>
    <n v="4402"/>
    <n v="0"/>
    <n v="23"/>
    <x v="0"/>
    <x v="0"/>
    <s v="No"/>
    <x v="1"/>
    <x v="3"/>
    <x v="2"/>
    <n v="24.8"/>
    <n v="1622.06"/>
    <m/>
    <x v="20"/>
  </r>
  <r>
    <x v="2414"/>
    <d v="2020-06-11T00:00:00"/>
    <x v="1"/>
    <n v="51"/>
    <x v="1"/>
    <n v="3"/>
    <n v="3"/>
    <x v="1"/>
    <n v="4535"/>
    <n v="0"/>
    <n v="62"/>
    <x v="4"/>
    <x v="0"/>
    <s v="No"/>
    <x v="1"/>
    <x v="2"/>
    <x v="0"/>
    <n v="26"/>
    <n v="1814.16"/>
    <m/>
    <x v="20"/>
  </r>
  <r>
    <x v="2415"/>
    <d v="2022-10-23T00:00:00"/>
    <x v="0"/>
    <n v="54"/>
    <x v="1"/>
    <n v="0"/>
    <n v="3"/>
    <x v="1"/>
    <n v="2026"/>
    <n v="0"/>
    <n v="34"/>
    <x v="0"/>
    <x v="0"/>
    <s v="No"/>
    <x v="1"/>
    <x v="2"/>
    <x v="0"/>
    <n v="26.1"/>
    <n v="1676.33"/>
    <m/>
    <x v="20"/>
  </r>
  <r>
    <x v="2416"/>
    <d v="2019-08-25T00:00:00"/>
    <x v="0"/>
    <n v="36"/>
    <x v="1"/>
    <n v="0"/>
    <n v="3"/>
    <x v="1"/>
    <n v="4921"/>
    <n v="0"/>
    <n v="72"/>
    <x v="5"/>
    <x v="2"/>
    <s v="Yes"/>
    <x v="3"/>
    <x v="2"/>
    <x v="0"/>
    <n v="63.7"/>
    <n v="4464.8"/>
    <m/>
    <x v="20"/>
  </r>
  <r>
    <x v="2417"/>
    <d v="2019-08-08T00:00:00"/>
    <x v="0"/>
    <n v="25"/>
    <x v="0"/>
    <n v="3"/>
    <n v="3"/>
    <x v="1"/>
    <n v="4054"/>
    <n v="1"/>
    <n v="72"/>
    <x v="0"/>
    <x v="0"/>
    <s v="Yes"/>
    <x v="0"/>
    <x v="2"/>
    <x v="2"/>
    <n v="97.75"/>
    <n v="8488.48"/>
    <m/>
    <x v="20"/>
  </r>
  <r>
    <x v="2418"/>
    <d v="2024-03-24T00:00:00"/>
    <x v="0"/>
    <n v="48"/>
    <x v="0"/>
    <n v="3"/>
    <n v="3"/>
    <x v="1"/>
    <n v="2814"/>
    <n v="1"/>
    <n v="17"/>
    <x v="3"/>
    <x v="0"/>
    <s v="Yes"/>
    <x v="2"/>
    <x v="0"/>
    <x v="3"/>
    <n v="66.7"/>
    <n v="1584.84"/>
    <m/>
    <x v="20"/>
  </r>
  <r>
    <x v="2419"/>
    <d v="2019-08-08T00:00:00"/>
    <x v="1"/>
    <n v="41"/>
    <x v="1"/>
    <n v="0"/>
    <n v="3"/>
    <x v="1"/>
    <n v="5905"/>
    <n v="0"/>
    <n v="72"/>
    <x v="5"/>
    <x v="0"/>
    <s v="Yes"/>
    <x v="0"/>
    <x v="2"/>
    <x v="2"/>
    <n v="115.05"/>
    <n v="9816.2000000000007"/>
    <m/>
    <x v="20"/>
  </r>
  <r>
    <x v="2420"/>
    <d v="2025-05-21T00:00:00"/>
    <x v="0"/>
    <n v="32"/>
    <x v="1"/>
    <n v="0"/>
    <n v="3"/>
    <x v="2"/>
    <n v="5534"/>
    <n v="0"/>
    <n v="3"/>
    <x v="0"/>
    <x v="2"/>
    <s v="Yes"/>
    <x v="3"/>
    <x v="0"/>
    <x v="2"/>
    <n v="41.35"/>
    <n v="107.25"/>
    <m/>
    <x v="20"/>
  </r>
  <r>
    <x v="2421"/>
    <d v="2024-07-08T00:00:00"/>
    <x v="1"/>
    <n v="40"/>
    <x v="0"/>
    <n v="3"/>
    <n v="3"/>
    <x v="1"/>
    <n v="5916"/>
    <n v="3"/>
    <n v="13"/>
    <x v="0"/>
    <x v="0"/>
    <s v="Yes"/>
    <x v="3"/>
    <x v="0"/>
    <x v="2"/>
    <n v="63.15"/>
    <n v="1326.4"/>
    <m/>
    <x v="20"/>
  </r>
  <r>
    <x v="2422"/>
    <d v="2024-05-12T00:00:00"/>
    <x v="1"/>
    <n v="58"/>
    <x v="1"/>
    <n v="0"/>
    <n v="3"/>
    <x v="1"/>
    <n v="4653"/>
    <n v="0"/>
    <n v="15"/>
    <x v="3"/>
    <x v="0"/>
    <s v="Yes"/>
    <x v="3"/>
    <x v="0"/>
    <x v="3"/>
    <n v="84.45"/>
    <n v="1422.4"/>
    <m/>
    <x v="20"/>
  </r>
  <r>
    <x v="2423"/>
    <d v="2023-09-19T00:00:00"/>
    <x v="0"/>
    <n v="32"/>
    <x v="0"/>
    <n v="1"/>
    <n v="3"/>
    <x v="1"/>
    <n v="4076"/>
    <n v="1"/>
    <n v="23"/>
    <x v="3"/>
    <x v="0"/>
    <s v="No"/>
    <x v="1"/>
    <x v="2"/>
    <x v="2"/>
    <n v="20.9"/>
    <n v="888.93"/>
    <m/>
    <x v="20"/>
  </r>
  <r>
    <x v="2424"/>
    <d v="2021-01-17T00:00:00"/>
    <x v="1"/>
    <n v="20"/>
    <x v="0"/>
    <n v="0"/>
    <n v="3"/>
    <x v="1"/>
    <n v="4621"/>
    <n v="3"/>
    <n v="55"/>
    <x v="0"/>
    <x v="0"/>
    <s v="Yes"/>
    <x v="0"/>
    <x v="0"/>
    <x v="2"/>
    <n v="77.75"/>
    <n v="5556.15"/>
    <m/>
    <x v="20"/>
  </r>
  <r>
    <x v="2425"/>
    <d v="2023-05-24T00:00:00"/>
    <x v="0"/>
    <n v="60"/>
    <x v="0"/>
    <n v="3"/>
    <n v="3"/>
    <x v="1"/>
    <n v="4994"/>
    <n v="7"/>
    <n v="27"/>
    <x v="1"/>
    <x v="0"/>
    <s v="Yes"/>
    <x v="0"/>
    <x v="0"/>
    <x v="0"/>
    <n v="75.75"/>
    <n v="2611.02"/>
    <m/>
    <x v="20"/>
  </r>
  <r>
    <x v="2426"/>
    <d v="2025-06-20T00:00:00"/>
    <x v="0"/>
    <n v="48"/>
    <x v="0"/>
    <n v="2"/>
    <n v="3"/>
    <x v="2"/>
    <n v="5010"/>
    <n v="6"/>
    <n v="2"/>
    <x v="2"/>
    <x v="0"/>
    <s v="Yes"/>
    <x v="0"/>
    <x v="0"/>
    <x v="2"/>
    <n v="69.95"/>
    <n v="202.1"/>
    <m/>
    <x v="20"/>
  </r>
  <r>
    <x v="2427"/>
    <d v="2023-03-08T00:00:00"/>
    <x v="1"/>
    <n v="24"/>
    <x v="1"/>
    <n v="0"/>
    <n v="3"/>
    <x v="1"/>
    <n v="5324"/>
    <n v="0"/>
    <n v="29"/>
    <x v="0"/>
    <x v="0"/>
    <s v="Yes"/>
    <x v="0"/>
    <x v="0"/>
    <x v="2"/>
    <n v="76"/>
    <n v="2418.54"/>
    <m/>
    <x v="20"/>
  </r>
  <r>
    <x v="2428"/>
    <d v="2020-02-17T00:00:00"/>
    <x v="1"/>
    <n v="33"/>
    <x v="1"/>
    <n v="0"/>
    <n v="3"/>
    <x v="1"/>
    <n v="6183"/>
    <n v="0"/>
    <n v="66"/>
    <x v="5"/>
    <x v="0"/>
    <s v="Yes"/>
    <x v="0"/>
    <x v="0"/>
    <x v="0"/>
    <n v="103.1"/>
    <n v="9442.24"/>
    <m/>
    <x v="20"/>
  </r>
  <r>
    <x v="2429"/>
    <d v="2019-10-06T00:00:00"/>
    <x v="1"/>
    <n v="30"/>
    <x v="0"/>
    <n v="1"/>
    <n v="3"/>
    <x v="1"/>
    <n v="5650"/>
    <n v="3"/>
    <n v="70"/>
    <x v="0"/>
    <x v="0"/>
    <s v="Yes"/>
    <x v="2"/>
    <x v="2"/>
    <x v="0"/>
    <n v="89"/>
    <n v="8620"/>
    <m/>
    <x v="20"/>
  </r>
  <r>
    <x v="2430"/>
    <d v="2025-01-08T00:00:00"/>
    <x v="1"/>
    <n v="29"/>
    <x v="1"/>
    <n v="0"/>
    <n v="3"/>
    <x v="1"/>
    <n v="2750"/>
    <n v="0"/>
    <n v="7"/>
    <x v="2"/>
    <x v="0"/>
    <s v="No"/>
    <x v="1"/>
    <x v="3"/>
    <x v="2"/>
    <n v="19.899999999999999"/>
    <n v="286.55"/>
    <m/>
    <x v="20"/>
  </r>
  <r>
    <x v="2431"/>
    <d v="2020-02-15T00:00:00"/>
    <x v="0"/>
    <n v="35"/>
    <x v="0"/>
    <n v="3"/>
    <n v="3"/>
    <x v="1"/>
    <n v="5748"/>
    <n v="4"/>
    <n v="66"/>
    <x v="0"/>
    <x v="2"/>
    <s v="Yes"/>
    <x v="3"/>
    <x v="2"/>
    <x v="2"/>
    <n v="56.75"/>
    <n v="3708.4"/>
    <m/>
    <x v="20"/>
  </r>
  <r>
    <x v="2432"/>
    <d v="2023-07-26T00:00:00"/>
    <x v="1"/>
    <n v="25"/>
    <x v="0"/>
    <n v="3"/>
    <n v="3"/>
    <x v="1"/>
    <n v="5306"/>
    <n v="1"/>
    <n v="25"/>
    <x v="1"/>
    <x v="0"/>
    <s v="No"/>
    <x v="1"/>
    <x v="2"/>
    <x v="2"/>
    <n v="20.100000000000001"/>
    <n v="600.29999999999995"/>
    <m/>
    <x v="20"/>
  </r>
  <r>
    <x v="2433"/>
    <d v="2023-12-06T00:00:00"/>
    <x v="0"/>
    <n v="38"/>
    <x v="1"/>
    <n v="0"/>
    <n v="3"/>
    <x v="1"/>
    <n v="5741"/>
    <n v="0"/>
    <n v="20"/>
    <x v="3"/>
    <x v="0"/>
    <s v="Yes"/>
    <x v="2"/>
    <x v="0"/>
    <x v="2"/>
    <n v="50"/>
    <n v="1996.44"/>
    <m/>
    <x v="20"/>
  </r>
  <r>
    <x v="2434"/>
    <d v="2025-07-14T00:00:00"/>
    <x v="1"/>
    <n v="44"/>
    <x v="1"/>
    <n v="0"/>
    <n v="3"/>
    <x v="2"/>
    <n v="2196"/>
    <n v="0"/>
    <n v="1"/>
    <x v="2"/>
    <x v="0"/>
    <s v="Yes"/>
    <x v="0"/>
    <x v="0"/>
    <x v="0"/>
    <n v="84.6"/>
    <n v="91.94"/>
    <m/>
    <x v="20"/>
  </r>
  <r>
    <x v="2435"/>
    <d v="2025-03-25T00:00:00"/>
    <x v="1"/>
    <n v="25"/>
    <x v="1"/>
    <n v="0"/>
    <n v="3"/>
    <x v="1"/>
    <n v="3391"/>
    <n v="0"/>
    <n v="5"/>
    <x v="2"/>
    <x v="0"/>
    <s v="Yes"/>
    <x v="0"/>
    <x v="0"/>
    <x v="0"/>
    <n v="80.2"/>
    <n v="628.54999999999995"/>
    <m/>
    <x v="20"/>
  </r>
  <r>
    <x v="2436"/>
    <d v="2022-02-08T00:00:00"/>
    <x v="1"/>
    <n v="63"/>
    <x v="0"/>
    <n v="1"/>
    <n v="3"/>
    <x v="1"/>
    <n v="3413"/>
    <n v="3"/>
    <n v="42"/>
    <x v="4"/>
    <x v="0"/>
    <s v="No"/>
    <x v="1"/>
    <x v="2"/>
    <x v="2"/>
    <n v="20"/>
    <n v="965.43"/>
    <m/>
    <x v="20"/>
  </r>
  <r>
    <x v="2437"/>
    <d v="2020-03-12T00:00:00"/>
    <x v="1"/>
    <n v="42"/>
    <x v="1"/>
    <n v="0"/>
    <n v="3"/>
    <x v="1"/>
    <n v="4404"/>
    <n v="0"/>
    <n v="65"/>
    <x v="4"/>
    <x v="0"/>
    <s v="No"/>
    <x v="1"/>
    <x v="2"/>
    <x v="0"/>
    <n v="26.5"/>
    <n v="3889.7"/>
    <m/>
    <x v="20"/>
  </r>
  <r>
    <x v="2438"/>
    <d v="2020-07-15T00:00:00"/>
    <x v="1"/>
    <n v="34"/>
    <x v="0"/>
    <n v="2"/>
    <n v="3"/>
    <x v="1"/>
    <n v="4577"/>
    <n v="2"/>
    <n v="61"/>
    <x v="4"/>
    <x v="0"/>
    <s v="Yes"/>
    <x v="2"/>
    <x v="3"/>
    <x v="0"/>
    <n v="49.7"/>
    <n v="5575.25"/>
    <m/>
    <x v="20"/>
  </r>
  <r>
    <x v="2439"/>
    <d v="2021-05-20T00:00:00"/>
    <x v="0"/>
    <n v="63"/>
    <x v="1"/>
    <n v="0"/>
    <n v="3"/>
    <x v="1"/>
    <n v="5080"/>
    <n v="0"/>
    <n v="51"/>
    <x v="4"/>
    <x v="0"/>
    <s v="No"/>
    <x v="1"/>
    <x v="2"/>
    <x v="2"/>
    <n v="24.75"/>
    <n v="2156.17"/>
    <m/>
    <x v="20"/>
  </r>
  <r>
    <x v="2440"/>
    <d v="2025-05-23T00:00:00"/>
    <x v="0"/>
    <n v="36"/>
    <x v="1"/>
    <n v="3"/>
    <n v="3"/>
    <x v="2"/>
    <n v="3594"/>
    <n v="0"/>
    <n v="3"/>
    <x v="0"/>
    <x v="0"/>
    <s v="No"/>
    <x v="1"/>
    <x v="0"/>
    <x v="0"/>
    <n v="20.2"/>
    <n v="105.89"/>
    <m/>
    <x v="20"/>
  </r>
  <r>
    <x v="2441"/>
    <d v="2023-11-22T00:00:00"/>
    <x v="0"/>
    <n v="45"/>
    <x v="1"/>
    <n v="2"/>
    <n v="3"/>
    <x v="1"/>
    <n v="2447"/>
    <n v="0"/>
    <n v="21"/>
    <x v="3"/>
    <x v="0"/>
    <s v="No"/>
    <x v="1"/>
    <x v="2"/>
    <x v="2"/>
    <n v="19.600000000000001"/>
    <n v="976.6"/>
    <m/>
    <x v="20"/>
  </r>
  <r>
    <x v="2442"/>
    <d v="2025-07-25T00:00:00"/>
    <x v="0"/>
    <n v="37"/>
    <x v="1"/>
    <n v="1"/>
    <n v="3"/>
    <x v="2"/>
    <n v="4136"/>
    <n v="0"/>
    <n v="1"/>
    <x v="2"/>
    <x v="0"/>
    <s v="No"/>
    <x v="1"/>
    <x v="0"/>
    <x v="2"/>
    <n v="19.3"/>
    <n v="27.96"/>
    <m/>
    <x v="20"/>
  </r>
  <r>
    <x v="2443"/>
    <d v="2019-09-10T00:00:00"/>
    <x v="1"/>
    <n v="55"/>
    <x v="1"/>
    <n v="0"/>
    <n v="3"/>
    <x v="1"/>
    <n v="5957"/>
    <n v="0"/>
    <n v="71"/>
    <x v="5"/>
    <x v="0"/>
    <s v="Yes"/>
    <x v="0"/>
    <x v="2"/>
    <x v="2"/>
    <n v="111.3"/>
    <n v="11501.82"/>
    <m/>
    <x v="20"/>
  </r>
  <r>
    <x v="2444"/>
    <d v="2024-12-21T00:00:00"/>
    <x v="0"/>
    <n v="67"/>
    <x v="1"/>
    <n v="0"/>
    <n v="3"/>
    <x v="1"/>
    <n v="2939"/>
    <n v="0"/>
    <n v="8"/>
    <x v="0"/>
    <x v="0"/>
    <s v="Yes"/>
    <x v="0"/>
    <x v="2"/>
    <x v="2"/>
    <n v="69.95"/>
    <n v="902.94"/>
    <m/>
    <x v="20"/>
  </r>
  <r>
    <x v="2445"/>
    <d v="2019-10-25T00:00:00"/>
    <x v="1"/>
    <n v="74"/>
    <x v="0"/>
    <n v="0"/>
    <n v="3"/>
    <x v="1"/>
    <n v="4588"/>
    <n v="8"/>
    <n v="70"/>
    <x v="5"/>
    <x v="0"/>
    <s v="Yes"/>
    <x v="0"/>
    <x v="2"/>
    <x v="2"/>
    <n v="113"/>
    <n v="11221.6"/>
    <m/>
    <x v="20"/>
  </r>
  <r>
    <x v="2446"/>
    <d v="2019-10-08T00:00:00"/>
    <x v="0"/>
    <n v="65"/>
    <x v="0"/>
    <n v="0"/>
    <n v="3"/>
    <x v="1"/>
    <n v="4666"/>
    <n v="7"/>
    <n v="70"/>
    <x v="0"/>
    <x v="0"/>
    <s v="Yes"/>
    <x v="2"/>
    <x v="2"/>
    <x v="2"/>
    <n v="90.05"/>
    <n v="7178.3"/>
    <m/>
    <x v="20"/>
  </r>
  <r>
    <x v="2447"/>
    <d v="2025-06-05T00:00:00"/>
    <x v="0"/>
    <n v="73"/>
    <x v="1"/>
    <n v="0"/>
    <n v="3"/>
    <x v="2"/>
    <n v="5098"/>
    <n v="0"/>
    <n v="2"/>
    <x v="0"/>
    <x v="0"/>
    <s v="Yes"/>
    <x v="0"/>
    <x v="0"/>
    <x v="3"/>
    <n v="72.599999999999994"/>
    <n v="184.68"/>
    <m/>
    <x v="20"/>
  </r>
  <r>
    <x v="2448"/>
    <d v="2019-08-09T00:00:00"/>
    <x v="0"/>
    <n v="75"/>
    <x v="0"/>
    <n v="0"/>
    <n v="3"/>
    <x v="1"/>
    <n v="6051"/>
    <n v="4"/>
    <n v="72"/>
    <x v="5"/>
    <x v="0"/>
    <s v="Yes"/>
    <x v="0"/>
    <x v="2"/>
    <x v="3"/>
    <n v="114.5"/>
    <n v="8735.15"/>
    <m/>
    <x v="20"/>
  </r>
  <r>
    <x v="2449"/>
    <d v="2023-08-04T00:00:00"/>
    <x v="0"/>
    <n v="56"/>
    <x v="0"/>
    <n v="0"/>
    <n v="3"/>
    <x v="1"/>
    <n v="2977"/>
    <n v="7"/>
    <n v="24"/>
    <x v="1"/>
    <x v="0"/>
    <s v="Yes"/>
    <x v="3"/>
    <x v="0"/>
    <x v="3"/>
    <n v="53.6"/>
    <n v="1459.83"/>
    <m/>
    <x v="20"/>
  </r>
  <r>
    <x v="2450"/>
    <d v="2023-11-26T00:00:00"/>
    <x v="0"/>
    <n v="59"/>
    <x v="1"/>
    <n v="0"/>
    <n v="3"/>
    <x v="1"/>
    <n v="2366"/>
    <n v="0"/>
    <n v="21"/>
    <x v="3"/>
    <x v="0"/>
    <s v="No"/>
    <x v="1"/>
    <x v="0"/>
    <x v="2"/>
    <n v="20"/>
    <n v="1139.8900000000001"/>
    <m/>
    <x v="20"/>
  </r>
  <r>
    <x v="2451"/>
    <d v="2024-06-06T00:00:00"/>
    <x v="1"/>
    <n v="56"/>
    <x v="0"/>
    <n v="0"/>
    <n v="3"/>
    <x v="1"/>
    <n v="5620"/>
    <n v="9"/>
    <n v="14"/>
    <x v="0"/>
    <x v="0"/>
    <s v="No"/>
    <x v="1"/>
    <x v="3"/>
    <x v="3"/>
    <n v="19.55"/>
    <n v="560.91999999999996"/>
    <m/>
    <x v="20"/>
  </r>
  <r>
    <x v="2452"/>
    <d v="2021-10-19T00:00:00"/>
    <x v="1"/>
    <n v="47"/>
    <x v="0"/>
    <n v="0"/>
    <n v="3"/>
    <x v="1"/>
    <n v="4818"/>
    <n v="1"/>
    <n v="46"/>
    <x v="0"/>
    <x v="2"/>
    <s v="Yes"/>
    <x v="2"/>
    <x v="0"/>
    <x v="0"/>
    <n v="43.95"/>
    <n v="2007.85"/>
    <m/>
    <x v="20"/>
  </r>
  <r>
    <x v="2453"/>
    <d v="2024-07-09T00:00:00"/>
    <x v="0"/>
    <n v="56"/>
    <x v="0"/>
    <n v="3"/>
    <n v="3"/>
    <x v="1"/>
    <n v="4749"/>
    <n v="8"/>
    <n v="13"/>
    <x v="0"/>
    <x v="0"/>
    <s v="Yes"/>
    <x v="3"/>
    <x v="0"/>
    <x v="0"/>
    <n v="61.8"/>
    <n v="1116.05"/>
    <m/>
    <x v="20"/>
  </r>
  <r>
    <x v="2454"/>
    <d v="2019-09-11T00:00:00"/>
    <x v="0"/>
    <n v="42"/>
    <x v="0"/>
    <n v="0"/>
    <n v="3"/>
    <x v="1"/>
    <n v="6124"/>
    <n v="4"/>
    <n v="71"/>
    <x v="0"/>
    <x v="0"/>
    <s v="Yes"/>
    <x v="0"/>
    <x v="2"/>
    <x v="0"/>
    <n v="116.25"/>
    <n v="9004.24"/>
    <m/>
    <x v="20"/>
  </r>
  <r>
    <x v="2455"/>
    <d v="2024-09-16T00:00:00"/>
    <x v="0"/>
    <n v="35"/>
    <x v="1"/>
    <n v="0"/>
    <n v="3"/>
    <x v="1"/>
    <n v="2288"/>
    <n v="0"/>
    <n v="11"/>
    <x v="0"/>
    <x v="0"/>
    <s v="Yes"/>
    <x v="2"/>
    <x v="0"/>
    <x v="0"/>
    <n v="69.349999999999994"/>
    <n v="889.79"/>
    <m/>
    <x v="20"/>
  </r>
  <r>
    <x v="2456"/>
    <d v="2020-08-22T00:00:00"/>
    <x v="0"/>
    <n v="37"/>
    <x v="0"/>
    <n v="3"/>
    <n v="3"/>
    <x v="1"/>
    <n v="4020"/>
    <n v="4"/>
    <n v="60"/>
    <x v="4"/>
    <x v="0"/>
    <s v="No"/>
    <x v="1"/>
    <x v="2"/>
    <x v="2"/>
    <n v="20.55"/>
    <n v="2144.0500000000002"/>
    <m/>
    <x v="20"/>
  </r>
  <r>
    <x v="2457"/>
    <d v="2023-08-23T00:00:00"/>
    <x v="0"/>
    <n v="39"/>
    <x v="1"/>
    <n v="0"/>
    <n v="3"/>
    <x v="1"/>
    <n v="5207"/>
    <n v="0"/>
    <n v="24"/>
    <x v="1"/>
    <x v="0"/>
    <s v="Yes"/>
    <x v="0"/>
    <x v="0"/>
    <x v="0"/>
    <n v="99.65"/>
    <n v="3021.17"/>
    <m/>
    <x v="20"/>
  </r>
  <r>
    <x v="2458"/>
    <d v="2024-02-21T00:00:00"/>
    <x v="0"/>
    <n v="22"/>
    <x v="1"/>
    <n v="0"/>
    <n v="3"/>
    <x v="1"/>
    <n v="5993"/>
    <n v="0"/>
    <n v="18"/>
    <x v="3"/>
    <x v="0"/>
    <s v="Yes"/>
    <x v="2"/>
    <x v="0"/>
    <x v="0"/>
    <n v="68.349999999999994"/>
    <n v="2176.04"/>
    <m/>
    <x v="20"/>
  </r>
  <r>
    <x v="2459"/>
    <d v="2019-11-16T00:00:00"/>
    <x v="0"/>
    <n v="48"/>
    <x v="1"/>
    <n v="0"/>
    <n v="3"/>
    <x v="1"/>
    <n v="6247"/>
    <n v="0"/>
    <n v="69"/>
    <x v="5"/>
    <x v="0"/>
    <s v="Yes"/>
    <x v="0"/>
    <x v="3"/>
    <x v="0"/>
    <n v="105.2"/>
    <n v="10461.379999999999"/>
    <m/>
    <x v="20"/>
  </r>
  <r>
    <x v="2460"/>
    <d v="2023-04-26T00:00:00"/>
    <x v="1"/>
    <n v="51"/>
    <x v="1"/>
    <n v="0"/>
    <n v="3"/>
    <x v="1"/>
    <n v="4468"/>
    <n v="0"/>
    <n v="28"/>
    <x v="1"/>
    <x v="0"/>
    <s v="Yes"/>
    <x v="3"/>
    <x v="0"/>
    <x v="0"/>
    <n v="56.05"/>
    <n v="2867.73"/>
    <m/>
    <x v="20"/>
  </r>
  <r>
    <x v="2461"/>
    <d v="2019-08-24T00:00:00"/>
    <x v="0"/>
    <n v="53"/>
    <x v="0"/>
    <n v="3"/>
    <n v="3"/>
    <x v="1"/>
    <n v="5415"/>
    <n v="3"/>
    <n v="72"/>
    <x v="0"/>
    <x v="2"/>
    <s v="Yes"/>
    <x v="2"/>
    <x v="2"/>
    <x v="3"/>
    <n v="48.9"/>
    <n v="3492.56"/>
    <m/>
    <x v="20"/>
  </r>
  <r>
    <x v="2462"/>
    <d v="2023-09-23T00:00:00"/>
    <x v="1"/>
    <n v="43"/>
    <x v="1"/>
    <n v="0"/>
    <n v="3"/>
    <x v="1"/>
    <n v="3127"/>
    <n v="0"/>
    <n v="23"/>
    <x v="0"/>
    <x v="0"/>
    <s v="Yes"/>
    <x v="2"/>
    <x v="3"/>
    <x v="0"/>
    <n v="78.55"/>
    <n v="2947.66"/>
    <m/>
    <x v="20"/>
  </r>
  <r>
    <x v="2463"/>
    <d v="2019-10-16T00:00:00"/>
    <x v="1"/>
    <n v="19"/>
    <x v="0"/>
    <n v="0"/>
    <n v="3"/>
    <x v="1"/>
    <n v="5596"/>
    <n v="0"/>
    <n v="70"/>
    <x v="0"/>
    <x v="0"/>
    <s v="Yes"/>
    <x v="0"/>
    <x v="3"/>
    <x v="0"/>
    <n v="101.75"/>
    <n v="8460.9"/>
    <m/>
    <x v="20"/>
  </r>
  <r>
    <x v="2464"/>
    <d v="2024-12-05T00:00:00"/>
    <x v="0"/>
    <n v="36"/>
    <x v="0"/>
    <n v="0"/>
    <n v="3"/>
    <x v="1"/>
    <n v="4099"/>
    <n v="10"/>
    <n v="8"/>
    <x v="2"/>
    <x v="0"/>
    <s v="Yes"/>
    <x v="3"/>
    <x v="0"/>
    <x v="2"/>
    <n v="54.75"/>
    <n v="597.85"/>
    <m/>
    <x v="20"/>
  </r>
  <r>
    <x v="2465"/>
    <d v="2025-05-21T00:00:00"/>
    <x v="1"/>
    <n v="21"/>
    <x v="1"/>
    <n v="0"/>
    <n v="3"/>
    <x v="2"/>
    <n v="4099"/>
    <n v="0"/>
    <n v="3"/>
    <x v="0"/>
    <x v="0"/>
    <s v="Yes"/>
    <x v="3"/>
    <x v="0"/>
    <x v="0"/>
    <n v="57.55"/>
    <n v="306.35000000000002"/>
    <m/>
    <x v="20"/>
  </r>
  <r>
    <x v="2466"/>
    <d v="2025-02-24T00:00:00"/>
    <x v="0"/>
    <n v="37"/>
    <x v="1"/>
    <n v="0"/>
    <n v="3"/>
    <x v="1"/>
    <n v="2684"/>
    <n v="0"/>
    <n v="6"/>
    <x v="0"/>
    <x v="0"/>
    <s v="Yes"/>
    <x v="0"/>
    <x v="0"/>
    <x v="0"/>
    <n v="87.95"/>
    <n v="782.57"/>
    <m/>
    <x v="20"/>
  </r>
  <r>
    <x v="2467"/>
    <d v="2023-08-16T00:00:00"/>
    <x v="1"/>
    <n v="34"/>
    <x v="0"/>
    <n v="3"/>
    <n v="3"/>
    <x v="1"/>
    <n v="3303"/>
    <n v="1"/>
    <n v="24"/>
    <x v="1"/>
    <x v="2"/>
    <s v="Yes"/>
    <x v="2"/>
    <x v="2"/>
    <x v="2"/>
    <n v="52.5"/>
    <n v="1208.1500000000001"/>
    <m/>
    <x v="20"/>
  </r>
  <r>
    <x v="2468"/>
    <d v="2021-11-23T00:00:00"/>
    <x v="1"/>
    <n v="35"/>
    <x v="0"/>
    <n v="0"/>
    <n v="3"/>
    <x v="1"/>
    <n v="3146"/>
    <n v="6"/>
    <n v="45"/>
    <x v="4"/>
    <x v="0"/>
    <s v="No"/>
    <x v="1"/>
    <x v="2"/>
    <x v="2"/>
    <n v="25.5"/>
    <n v="3025.45"/>
    <m/>
    <x v="20"/>
  </r>
  <r>
    <x v="2469"/>
    <d v="2025-07-15T00:00:00"/>
    <x v="0"/>
    <n v="20"/>
    <x v="1"/>
    <n v="1"/>
    <n v="3"/>
    <x v="2"/>
    <n v="5824"/>
    <n v="0"/>
    <n v="1"/>
    <x v="0"/>
    <x v="0"/>
    <s v="Yes"/>
    <x v="3"/>
    <x v="0"/>
    <x v="2"/>
    <n v="59.55"/>
    <n v="100.94"/>
    <m/>
    <x v="20"/>
  </r>
  <r>
    <x v="2470"/>
    <d v="2019-08-24T00:00:00"/>
    <x v="0"/>
    <n v="32"/>
    <x v="0"/>
    <n v="1"/>
    <n v="3"/>
    <x v="1"/>
    <n v="4934"/>
    <n v="1"/>
    <n v="72"/>
    <x v="0"/>
    <x v="2"/>
    <s v="Yes"/>
    <x v="2"/>
    <x v="2"/>
    <x v="0"/>
    <n v="65.650000000000006"/>
    <n v="4724.5"/>
    <m/>
    <x v="20"/>
  </r>
  <r>
    <x v="2471"/>
    <d v="2023-11-01T00:00:00"/>
    <x v="0"/>
    <n v="38"/>
    <x v="0"/>
    <n v="1"/>
    <n v="3"/>
    <x v="1"/>
    <n v="3243"/>
    <n v="10"/>
    <n v="21"/>
    <x v="0"/>
    <x v="0"/>
    <s v="No"/>
    <x v="1"/>
    <x v="3"/>
    <x v="2"/>
    <n v="19.8"/>
    <n v="728.1"/>
    <m/>
    <x v="20"/>
  </r>
  <r>
    <x v="2472"/>
    <d v="2025-07-05T00:00:00"/>
    <x v="0"/>
    <n v="20"/>
    <x v="0"/>
    <n v="3"/>
    <n v="3"/>
    <x v="2"/>
    <n v="4142"/>
    <n v="1"/>
    <n v="1"/>
    <x v="0"/>
    <x v="0"/>
    <s v="Yes"/>
    <x v="0"/>
    <x v="0"/>
    <x v="0"/>
    <n v="90.1"/>
    <n v="114.43"/>
    <m/>
    <x v="20"/>
  </r>
  <r>
    <x v="2473"/>
    <d v="2020-06-06T00:00:00"/>
    <x v="1"/>
    <n v="45"/>
    <x v="1"/>
    <n v="0"/>
    <n v="3"/>
    <x v="1"/>
    <n v="5172"/>
    <n v="0"/>
    <n v="62"/>
    <x v="0"/>
    <x v="0"/>
    <s v="Yes"/>
    <x v="2"/>
    <x v="2"/>
    <x v="2"/>
    <n v="65.099999999999994"/>
    <n v="5283.91"/>
    <m/>
    <x v="20"/>
  </r>
  <r>
    <x v="2474"/>
    <d v="2019-10-10T00:00:00"/>
    <x v="0"/>
    <n v="46"/>
    <x v="0"/>
    <n v="0"/>
    <n v="3"/>
    <x v="1"/>
    <n v="6280"/>
    <n v="1"/>
    <n v="70"/>
    <x v="5"/>
    <x v="0"/>
    <s v="Yes"/>
    <x v="2"/>
    <x v="2"/>
    <x v="2"/>
    <n v="76.95"/>
    <n v="6568"/>
    <m/>
    <x v="20"/>
  </r>
  <r>
    <x v="2475"/>
    <d v="2023-02-26T00:00:00"/>
    <x v="0"/>
    <n v="61"/>
    <x v="1"/>
    <n v="2"/>
    <n v="3"/>
    <x v="1"/>
    <n v="5915"/>
    <n v="0"/>
    <n v="30"/>
    <x v="1"/>
    <x v="0"/>
    <s v="No"/>
    <x v="1"/>
    <x v="3"/>
    <x v="0"/>
    <n v="25.35"/>
    <n v="851.4"/>
    <m/>
    <x v="20"/>
  </r>
  <r>
    <x v="2476"/>
    <d v="2022-05-18T00:00:00"/>
    <x v="1"/>
    <n v="32"/>
    <x v="0"/>
    <n v="2"/>
    <n v="3"/>
    <x v="1"/>
    <n v="3900"/>
    <n v="4"/>
    <n v="39"/>
    <x v="1"/>
    <x v="0"/>
    <s v="Yes"/>
    <x v="3"/>
    <x v="0"/>
    <x v="2"/>
    <n v="59.85"/>
    <n v="4218.96"/>
    <m/>
    <x v="20"/>
  </r>
  <r>
    <x v="2477"/>
    <d v="2025-06-25T00:00:00"/>
    <x v="1"/>
    <n v="44"/>
    <x v="1"/>
    <n v="3"/>
    <n v="3"/>
    <x v="2"/>
    <n v="4486"/>
    <n v="0"/>
    <n v="2"/>
    <x v="0"/>
    <x v="0"/>
    <s v="No"/>
    <x v="1"/>
    <x v="3"/>
    <x v="0"/>
    <n v="20.5"/>
    <n v="100.27"/>
    <m/>
    <x v="20"/>
  </r>
  <r>
    <x v="2478"/>
    <d v="2022-02-26T00:00:00"/>
    <x v="0"/>
    <n v="52"/>
    <x v="0"/>
    <n v="0"/>
    <n v="3"/>
    <x v="1"/>
    <n v="2662"/>
    <n v="9"/>
    <n v="42"/>
    <x v="0"/>
    <x v="0"/>
    <s v="Yes"/>
    <x v="0"/>
    <x v="0"/>
    <x v="0"/>
    <n v="94.4"/>
    <n v="5743.32"/>
    <m/>
    <x v="20"/>
  </r>
  <r>
    <x v="2479"/>
    <d v="2022-03-11T00:00:00"/>
    <x v="0"/>
    <n v="46"/>
    <x v="1"/>
    <n v="0"/>
    <n v="3"/>
    <x v="1"/>
    <n v="4982"/>
    <n v="0"/>
    <n v="41"/>
    <x v="0"/>
    <x v="0"/>
    <s v="No"/>
    <x v="1"/>
    <x v="2"/>
    <x v="2"/>
    <n v="20.149999999999999"/>
    <n v="2279.56"/>
    <m/>
    <x v="20"/>
  </r>
  <r>
    <x v="2480"/>
    <d v="2019-08-02T00:00:00"/>
    <x v="1"/>
    <n v="49"/>
    <x v="0"/>
    <n v="3"/>
    <n v="3"/>
    <x v="1"/>
    <n v="5498"/>
    <n v="9"/>
    <n v="72"/>
    <x v="0"/>
    <x v="2"/>
    <s v="Yes"/>
    <x v="2"/>
    <x v="2"/>
    <x v="2"/>
    <n v="53.65"/>
    <n v="3784"/>
    <m/>
    <x v="20"/>
  </r>
  <r>
    <x v="2481"/>
    <d v="2024-12-20T00:00:00"/>
    <x v="1"/>
    <n v="26"/>
    <x v="0"/>
    <n v="1"/>
    <n v="3"/>
    <x v="1"/>
    <n v="3153"/>
    <n v="1"/>
    <n v="8"/>
    <x v="0"/>
    <x v="0"/>
    <s v="No"/>
    <x v="1"/>
    <x v="2"/>
    <x v="2"/>
    <n v="19.05"/>
    <n v="543.05999999999995"/>
    <m/>
    <x v="20"/>
  </r>
  <r>
    <x v="2482"/>
    <d v="2022-08-15T00:00:00"/>
    <x v="0"/>
    <n v="65"/>
    <x v="0"/>
    <n v="0"/>
    <n v="3"/>
    <x v="1"/>
    <n v="4017"/>
    <n v="9"/>
    <n v="36"/>
    <x v="1"/>
    <x v="0"/>
    <s v="Yes"/>
    <x v="2"/>
    <x v="3"/>
    <x v="2"/>
    <n v="54.1"/>
    <n v="3689.52"/>
    <m/>
    <x v="20"/>
  </r>
  <r>
    <x v="2483"/>
    <d v="2020-05-24T00:00:00"/>
    <x v="0"/>
    <n v="76"/>
    <x v="0"/>
    <n v="0"/>
    <n v="3"/>
    <x v="1"/>
    <n v="5089"/>
    <n v="2"/>
    <n v="63"/>
    <x v="4"/>
    <x v="2"/>
    <s v="Yes"/>
    <x v="2"/>
    <x v="3"/>
    <x v="0"/>
    <n v="36.1"/>
    <n v="2298.9"/>
    <m/>
    <x v="20"/>
  </r>
  <r>
    <x v="2484"/>
    <d v="2020-07-13T00:00:00"/>
    <x v="1"/>
    <n v="52"/>
    <x v="1"/>
    <n v="0"/>
    <n v="3"/>
    <x v="1"/>
    <n v="6149"/>
    <n v="0"/>
    <n v="61"/>
    <x v="0"/>
    <x v="0"/>
    <s v="Yes"/>
    <x v="2"/>
    <x v="2"/>
    <x v="0"/>
    <n v="89.65"/>
    <n v="6739.15"/>
    <m/>
    <x v="20"/>
  </r>
  <r>
    <x v="2485"/>
    <d v="2021-04-04T00:00:00"/>
    <x v="1"/>
    <n v="54"/>
    <x v="0"/>
    <n v="2"/>
    <n v="3"/>
    <x v="1"/>
    <n v="6099"/>
    <n v="1"/>
    <n v="52"/>
    <x v="4"/>
    <x v="0"/>
    <s v="Yes"/>
    <x v="0"/>
    <x v="0"/>
    <x v="0"/>
    <n v="84.05"/>
    <n v="5988.72"/>
    <m/>
    <x v="20"/>
  </r>
  <r>
    <x v="2486"/>
    <d v="2025-07-20T00:00:00"/>
    <x v="0"/>
    <n v="53"/>
    <x v="1"/>
    <n v="0"/>
    <n v="3"/>
    <x v="2"/>
    <n v="5384"/>
    <n v="0"/>
    <n v="1"/>
    <x v="0"/>
    <x v="0"/>
    <s v="No"/>
    <x v="1"/>
    <x v="0"/>
    <x v="3"/>
    <n v="20.45"/>
    <n v="32.06"/>
    <m/>
    <x v="20"/>
  </r>
  <r>
    <x v="2487"/>
    <d v="2019-10-11T00:00:00"/>
    <x v="0"/>
    <n v="26"/>
    <x v="0"/>
    <n v="0"/>
    <n v="3"/>
    <x v="1"/>
    <n v="5025"/>
    <n v="9"/>
    <n v="70"/>
    <x v="5"/>
    <x v="0"/>
    <s v="Yes"/>
    <x v="0"/>
    <x v="2"/>
    <x v="2"/>
    <n v="101"/>
    <n v="9959"/>
    <m/>
    <x v="20"/>
  </r>
  <r>
    <x v="2488"/>
    <d v="2019-10-25T00:00:00"/>
    <x v="0"/>
    <n v="30"/>
    <x v="0"/>
    <n v="0"/>
    <n v="3"/>
    <x v="1"/>
    <n v="4867"/>
    <n v="9"/>
    <n v="70"/>
    <x v="0"/>
    <x v="0"/>
    <s v="Yes"/>
    <x v="0"/>
    <x v="2"/>
    <x v="2"/>
    <n v="88"/>
    <n v="6636.05"/>
    <m/>
    <x v="20"/>
  </r>
  <r>
    <x v="2489"/>
    <d v="2024-04-14T00:00:00"/>
    <x v="1"/>
    <n v="56"/>
    <x v="1"/>
    <n v="0"/>
    <n v="3"/>
    <x v="1"/>
    <n v="2870"/>
    <n v="0"/>
    <n v="16"/>
    <x v="3"/>
    <x v="0"/>
    <s v="No"/>
    <x v="1"/>
    <x v="3"/>
    <x v="0"/>
    <n v="19.3"/>
    <n v="1065.1500000000001"/>
    <m/>
    <x v="20"/>
  </r>
  <r>
    <x v="2490"/>
    <d v="2023-02-23T00:00:00"/>
    <x v="0"/>
    <n v="58"/>
    <x v="1"/>
    <n v="0"/>
    <n v="3"/>
    <x v="1"/>
    <n v="5039"/>
    <n v="0"/>
    <n v="30"/>
    <x v="0"/>
    <x v="0"/>
    <s v="Yes"/>
    <x v="2"/>
    <x v="0"/>
    <x v="3"/>
    <n v="64.5"/>
    <n v="1967.65"/>
    <m/>
    <x v="20"/>
  </r>
  <r>
    <x v="2491"/>
    <d v="2020-08-15T00:00:00"/>
    <x v="0"/>
    <n v="35"/>
    <x v="0"/>
    <n v="0"/>
    <n v="3"/>
    <x v="1"/>
    <n v="4053"/>
    <n v="4"/>
    <n v="60"/>
    <x v="4"/>
    <x v="0"/>
    <s v="Yes"/>
    <x v="2"/>
    <x v="3"/>
    <x v="0"/>
    <n v="65.849999999999994"/>
    <n v="6542.5"/>
    <m/>
    <x v="20"/>
  </r>
  <r>
    <x v="2492"/>
    <d v="2021-02-03T00:00:00"/>
    <x v="0"/>
    <n v="31"/>
    <x v="0"/>
    <n v="8"/>
    <n v="3"/>
    <x v="1"/>
    <n v="4387"/>
    <n v="2"/>
    <n v="54"/>
    <x v="4"/>
    <x v="0"/>
    <s v="Yes"/>
    <x v="0"/>
    <x v="2"/>
    <x v="0"/>
    <n v="79.95"/>
    <n v="6883.85"/>
    <m/>
    <x v="20"/>
  </r>
  <r>
    <x v="2493"/>
    <d v="2024-06-13T00:00:00"/>
    <x v="0"/>
    <n v="27"/>
    <x v="0"/>
    <n v="0"/>
    <n v="3"/>
    <x v="1"/>
    <n v="4253"/>
    <n v="6"/>
    <n v="14"/>
    <x v="0"/>
    <x v="0"/>
    <s v="Yes"/>
    <x v="2"/>
    <x v="0"/>
    <x v="2"/>
    <n v="50.2"/>
    <n v="725.55"/>
    <m/>
    <x v="20"/>
  </r>
  <r>
    <x v="2494"/>
    <d v="2023-04-15T00:00:00"/>
    <x v="0"/>
    <n v="52"/>
    <x v="0"/>
    <n v="2"/>
    <n v="3"/>
    <x v="1"/>
    <n v="2434"/>
    <n v="2"/>
    <n v="28"/>
    <x v="0"/>
    <x v="0"/>
    <s v="Yes"/>
    <x v="2"/>
    <x v="0"/>
    <x v="0"/>
    <n v="64.400000000000006"/>
    <n v="2062.83"/>
    <m/>
    <x v="20"/>
  </r>
  <r>
    <x v="2495"/>
    <d v="2020-11-11T00:00:00"/>
    <x v="1"/>
    <n v="37"/>
    <x v="0"/>
    <n v="3"/>
    <n v="3"/>
    <x v="1"/>
    <n v="6351"/>
    <n v="1"/>
    <n v="57"/>
    <x v="0"/>
    <x v="0"/>
    <s v="Yes"/>
    <x v="0"/>
    <x v="0"/>
    <x v="0"/>
    <n v="100.6"/>
    <n v="7456.79"/>
    <m/>
    <x v="20"/>
  </r>
  <r>
    <x v="2496"/>
    <d v="2020-04-13T00:00:00"/>
    <x v="0"/>
    <n v="47"/>
    <x v="0"/>
    <n v="2"/>
    <n v="3"/>
    <x v="1"/>
    <n v="5168"/>
    <n v="4"/>
    <n v="64"/>
    <x v="0"/>
    <x v="0"/>
    <s v="Yes"/>
    <x v="0"/>
    <x v="0"/>
    <x v="0"/>
    <n v="81.05"/>
    <n v="8302.7099999999991"/>
    <m/>
    <x v="20"/>
  </r>
  <r>
    <x v="2497"/>
    <d v="2025-07-22T00:00:00"/>
    <x v="0"/>
    <n v="34"/>
    <x v="1"/>
    <n v="0"/>
    <n v="3"/>
    <x v="2"/>
    <n v="2133"/>
    <n v="0"/>
    <n v="1"/>
    <x v="2"/>
    <x v="0"/>
    <s v="No"/>
    <x v="1"/>
    <x v="0"/>
    <x v="2"/>
    <n v="19.45"/>
    <n v="48.6"/>
    <m/>
    <x v="20"/>
  </r>
  <r>
    <x v="2498"/>
    <d v="2019-08-21T00:00:00"/>
    <x v="0"/>
    <n v="59"/>
    <x v="0"/>
    <n v="0"/>
    <n v="3"/>
    <x v="1"/>
    <n v="5981"/>
    <n v="5"/>
    <n v="72"/>
    <x v="0"/>
    <x v="0"/>
    <s v="Yes"/>
    <x v="0"/>
    <x v="2"/>
    <x v="0"/>
    <n v="105.6"/>
    <n v="8024.3"/>
    <m/>
    <x v="20"/>
  </r>
  <r>
    <x v="2499"/>
    <d v="2025-01-06T00:00:00"/>
    <x v="0"/>
    <n v="28"/>
    <x v="1"/>
    <n v="0"/>
    <n v="3"/>
    <x v="1"/>
    <n v="5124"/>
    <n v="0"/>
    <n v="7"/>
    <x v="2"/>
    <x v="2"/>
    <s v="Yes"/>
    <x v="2"/>
    <x v="3"/>
    <x v="2"/>
    <n v="35.5"/>
    <n v="249.55"/>
    <m/>
    <x v="20"/>
  </r>
  <r>
    <x v="2500"/>
    <d v="2020-01-15T00:00:00"/>
    <x v="1"/>
    <n v="28"/>
    <x v="1"/>
    <n v="0"/>
    <n v="3"/>
    <x v="1"/>
    <n v="4363"/>
    <n v="0"/>
    <n v="67"/>
    <x v="5"/>
    <x v="0"/>
    <s v="Yes"/>
    <x v="2"/>
    <x v="3"/>
    <x v="2"/>
    <n v="60.5"/>
    <n v="6281.33"/>
    <m/>
    <x v="20"/>
  </r>
  <r>
    <x v="2501"/>
    <d v="2025-07-16T00:00:00"/>
    <x v="0"/>
    <n v="21"/>
    <x v="1"/>
    <n v="2"/>
    <n v="3"/>
    <x v="2"/>
    <n v="2448"/>
    <n v="0"/>
    <n v="1"/>
    <x v="2"/>
    <x v="0"/>
    <s v="No"/>
    <x v="1"/>
    <x v="0"/>
    <x v="2"/>
    <n v="20.25"/>
    <n v="67.5"/>
    <m/>
    <x v="20"/>
  </r>
  <r>
    <x v="2502"/>
    <d v="2020-02-14T00:00:00"/>
    <x v="0"/>
    <n v="40"/>
    <x v="1"/>
    <n v="0"/>
    <n v="3"/>
    <x v="1"/>
    <n v="4163"/>
    <n v="0"/>
    <n v="66"/>
    <x v="5"/>
    <x v="0"/>
    <s v="No"/>
    <x v="1"/>
    <x v="3"/>
    <x v="0"/>
    <n v="25.45"/>
    <n v="3825.67"/>
    <m/>
    <x v="20"/>
  </r>
  <r>
    <x v="2503"/>
    <d v="2023-10-18T00:00:00"/>
    <x v="0"/>
    <n v="50"/>
    <x v="0"/>
    <n v="2"/>
    <n v="3"/>
    <x v="1"/>
    <n v="4040"/>
    <n v="1"/>
    <n v="22"/>
    <x v="3"/>
    <x v="0"/>
    <s v="Yes"/>
    <x v="0"/>
    <x v="0"/>
    <x v="0"/>
    <n v="75"/>
    <n v="2427.9899999999998"/>
    <m/>
    <x v="20"/>
  </r>
  <r>
    <x v="2504"/>
    <d v="2025-07-15T00:00:00"/>
    <x v="1"/>
    <n v="43"/>
    <x v="1"/>
    <n v="0"/>
    <n v="3"/>
    <x v="2"/>
    <n v="4131"/>
    <n v="0"/>
    <n v="1"/>
    <x v="0"/>
    <x v="0"/>
    <s v="Yes"/>
    <x v="2"/>
    <x v="0"/>
    <x v="2"/>
    <n v="45.15"/>
    <n v="87.49"/>
    <m/>
    <x v="20"/>
  </r>
  <r>
    <x v="2505"/>
    <d v="2020-05-13T00:00:00"/>
    <x v="1"/>
    <n v="62"/>
    <x v="0"/>
    <n v="2"/>
    <n v="3"/>
    <x v="1"/>
    <n v="5733"/>
    <n v="6"/>
    <n v="63"/>
    <x v="4"/>
    <x v="0"/>
    <s v="Yes"/>
    <x v="2"/>
    <x v="2"/>
    <x v="2"/>
    <n v="63.55"/>
    <n v="4178.54"/>
    <m/>
    <x v="20"/>
  </r>
  <r>
    <x v="2506"/>
    <d v="2019-08-25T00:00:00"/>
    <x v="1"/>
    <n v="52"/>
    <x v="0"/>
    <n v="1"/>
    <n v="3"/>
    <x v="1"/>
    <n v="4463"/>
    <n v="8"/>
    <n v="72"/>
    <x v="5"/>
    <x v="0"/>
    <s v="Yes"/>
    <x v="2"/>
    <x v="2"/>
    <x v="0"/>
    <n v="70.45"/>
    <n v="5658.9"/>
    <m/>
    <x v="20"/>
  </r>
  <r>
    <x v="2507"/>
    <d v="2019-12-05T00:00:00"/>
    <x v="0"/>
    <n v="27"/>
    <x v="0"/>
    <n v="1"/>
    <n v="3"/>
    <x v="1"/>
    <n v="4380"/>
    <n v="1"/>
    <n v="68"/>
    <x v="0"/>
    <x v="0"/>
    <s v="Yes"/>
    <x v="0"/>
    <x v="3"/>
    <x v="0"/>
    <n v="85.5"/>
    <n v="7714.16"/>
    <m/>
    <x v="20"/>
  </r>
  <r>
    <x v="2508"/>
    <d v="2021-09-09T00:00:00"/>
    <x v="1"/>
    <n v="37"/>
    <x v="0"/>
    <n v="2"/>
    <n v="3"/>
    <x v="1"/>
    <n v="3248"/>
    <n v="1"/>
    <n v="47"/>
    <x v="0"/>
    <x v="2"/>
    <s v="Yes"/>
    <x v="2"/>
    <x v="2"/>
    <x v="2"/>
    <n v="60"/>
    <n v="2768.65"/>
    <m/>
    <x v="20"/>
  </r>
  <r>
    <x v="2509"/>
    <d v="2020-11-05T00:00:00"/>
    <x v="0"/>
    <n v="56"/>
    <x v="1"/>
    <n v="0"/>
    <n v="3"/>
    <x v="1"/>
    <n v="4565"/>
    <n v="0"/>
    <n v="57"/>
    <x v="4"/>
    <x v="0"/>
    <s v="No"/>
    <x v="1"/>
    <x v="2"/>
    <x v="2"/>
    <n v="20.55"/>
    <n v="1993.28"/>
    <m/>
    <x v="20"/>
  </r>
  <r>
    <x v="2510"/>
    <d v="2024-10-25T00:00:00"/>
    <x v="0"/>
    <n v="49"/>
    <x v="0"/>
    <n v="2"/>
    <n v="3"/>
    <x v="1"/>
    <n v="5671"/>
    <n v="2"/>
    <n v="10"/>
    <x v="3"/>
    <x v="2"/>
    <s v="Yes"/>
    <x v="3"/>
    <x v="2"/>
    <x v="2"/>
    <n v="53.7"/>
    <n v="498.03"/>
    <m/>
    <x v="20"/>
  </r>
  <r>
    <x v="2511"/>
    <d v="2020-07-11T00:00:00"/>
    <x v="1"/>
    <n v="19"/>
    <x v="0"/>
    <n v="0"/>
    <n v="3"/>
    <x v="1"/>
    <n v="4300"/>
    <n v="0"/>
    <n v="61"/>
    <x v="0"/>
    <x v="0"/>
    <s v="Yes"/>
    <x v="0"/>
    <x v="3"/>
    <x v="0"/>
    <n v="93.7"/>
    <n v="6483.51"/>
    <m/>
    <x v="20"/>
  </r>
  <r>
    <x v="2512"/>
    <d v="2022-10-26T00:00:00"/>
    <x v="1"/>
    <n v="55"/>
    <x v="1"/>
    <n v="0"/>
    <n v="3"/>
    <x v="1"/>
    <n v="3445"/>
    <n v="0"/>
    <n v="34"/>
    <x v="0"/>
    <x v="0"/>
    <s v="Yes"/>
    <x v="2"/>
    <x v="3"/>
    <x v="0"/>
    <n v="64.349999999999994"/>
    <n v="3555.7"/>
    <m/>
    <x v="20"/>
  </r>
  <r>
    <x v="2513"/>
    <d v="2019-08-04T00:00:00"/>
    <x v="1"/>
    <n v="78"/>
    <x v="0"/>
    <n v="1"/>
    <n v="3"/>
    <x v="1"/>
    <n v="4606"/>
    <n v="2"/>
    <n v="72"/>
    <x v="0"/>
    <x v="0"/>
    <s v="Yes"/>
    <x v="3"/>
    <x v="2"/>
    <x v="0"/>
    <n v="90.15"/>
    <n v="7427.81"/>
    <m/>
    <x v="20"/>
  </r>
  <r>
    <x v="2514"/>
    <d v="2022-06-24T00:00:00"/>
    <x v="1"/>
    <n v="76"/>
    <x v="0"/>
    <n v="0"/>
    <n v="3"/>
    <x v="1"/>
    <n v="2768"/>
    <n v="0"/>
    <n v="38"/>
    <x v="0"/>
    <x v="0"/>
    <s v="Yes"/>
    <x v="0"/>
    <x v="2"/>
    <x v="0"/>
    <n v="83.45"/>
    <n v="3252.13"/>
    <m/>
    <x v="20"/>
  </r>
  <r>
    <x v="2515"/>
    <d v="2024-03-23T00:00:00"/>
    <x v="0"/>
    <n v="79"/>
    <x v="0"/>
    <n v="0"/>
    <n v="3"/>
    <x v="1"/>
    <n v="4831"/>
    <n v="7"/>
    <n v="17"/>
    <x v="0"/>
    <x v="0"/>
    <s v="Yes"/>
    <x v="0"/>
    <x v="2"/>
    <x v="0"/>
    <n v="94.8"/>
    <n v="2353.38"/>
    <m/>
    <x v="20"/>
  </r>
  <r>
    <x v="2516"/>
    <d v="2020-09-21T00:00:00"/>
    <x v="0"/>
    <n v="77"/>
    <x v="0"/>
    <n v="0"/>
    <n v="3"/>
    <x v="1"/>
    <n v="6306"/>
    <n v="3"/>
    <n v="59"/>
    <x v="0"/>
    <x v="2"/>
    <s v="Yes"/>
    <x v="3"/>
    <x v="2"/>
    <x v="2"/>
    <n v="64.05"/>
    <n v="3886.85"/>
    <m/>
    <x v="20"/>
  </r>
  <r>
    <x v="2517"/>
    <d v="2021-08-04T00:00:00"/>
    <x v="1"/>
    <n v="65"/>
    <x v="0"/>
    <n v="0"/>
    <n v="3"/>
    <x v="1"/>
    <n v="4815"/>
    <n v="10"/>
    <n v="48"/>
    <x v="0"/>
    <x v="0"/>
    <s v="Yes"/>
    <x v="2"/>
    <x v="3"/>
    <x v="0"/>
    <n v="58.95"/>
    <n v="4442.34"/>
    <m/>
    <x v="20"/>
  </r>
  <r>
    <x v="2518"/>
    <d v="2023-02-03T00:00:00"/>
    <x v="0"/>
    <n v="65"/>
    <x v="0"/>
    <n v="0"/>
    <n v="3"/>
    <x v="1"/>
    <n v="2009"/>
    <n v="1"/>
    <n v="30"/>
    <x v="0"/>
    <x v="0"/>
    <s v="Yes"/>
    <x v="0"/>
    <x v="0"/>
    <x v="3"/>
    <n v="77.900000000000006"/>
    <n v="2437.25"/>
    <m/>
    <x v="20"/>
  </r>
  <r>
    <x v="2519"/>
    <d v="2021-01-22T00:00:00"/>
    <x v="0"/>
    <n v="77"/>
    <x v="1"/>
    <n v="0"/>
    <n v="3"/>
    <x v="1"/>
    <n v="5829"/>
    <n v="0"/>
    <n v="55"/>
    <x v="4"/>
    <x v="2"/>
    <s v="Yes"/>
    <x v="2"/>
    <x v="0"/>
    <x v="0"/>
    <n v="44.85"/>
    <n v="2479.0500000000002"/>
    <m/>
    <x v="20"/>
  </r>
  <r>
    <x v="2520"/>
    <d v="2020-01-24T00:00:00"/>
    <x v="0"/>
    <n v="66"/>
    <x v="0"/>
    <n v="0"/>
    <n v="3"/>
    <x v="1"/>
    <n v="5261"/>
    <n v="10"/>
    <n v="67"/>
    <x v="0"/>
    <x v="0"/>
    <s v="Yes"/>
    <x v="0"/>
    <x v="0"/>
    <x v="0"/>
    <n v="83.85"/>
    <n v="8597.1"/>
    <m/>
    <x v="20"/>
  </r>
  <r>
    <x v="2521"/>
    <d v="2024-07-15T00:00:00"/>
    <x v="1"/>
    <n v="61"/>
    <x v="1"/>
    <n v="0"/>
    <n v="3"/>
    <x v="1"/>
    <n v="2024"/>
    <n v="0"/>
    <n v="13"/>
    <x v="3"/>
    <x v="0"/>
    <s v="No"/>
    <x v="1"/>
    <x v="3"/>
    <x v="0"/>
    <n v="19.649999999999999"/>
    <n v="675.49"/>
    <m/>
    <x v="20"/>
  </r>
  <r>
    <x v="2522"/>
    <d v="2021-01-26T00:00:00"/>
    <x v="0"/>
    <n v="46"/>
    <x v="0"/>
    <n v="2"/>
    <n v="3"/>
    <x v="1"/>
    <n v="5248"/>
    <n v="2"/>
    <n v="55"/>
    <x v="0"/>
    <x v="0"/>
    <s v="No"/>
    <x v="1"/>
    <x v="2"/>
    <x v="0"/>
    <n v="19.350000000000001"/>
    <n v="2511.75"/>
    <m/>
    <x v="20"/>
  </r>
  <r>
    <x v="2523"/>
    <d v="2024-09-08T00:00:00"/>
    <x v="1"/>
    <n v="55"/>
    <x v="1"/>
    <n v="0"/>
    <n v="3"/>
    <x v="1"/>
    <n v="3206"/>
    <n v="0"/>
    <n v="11"/>
    <x v="0"/>
    <x v="0"/>
    <s v="Yes"/>
    <x v="3"/>
    <x v="3"/>
    <x v="2"/>
    <n v="64.900000000000006"/>
    <n v="752.25"/>
    <m/>
    <x v="20"/>
  </r>
  <r>
    <x v="2524"/>
    <d v="2019-08-09T00:00:00"/>
    <x v="0"/>
    <n v="23"/>
    <x v="0"/>
    <n v="0"/>
    <n v="3"/>
    <x v="1"/>
    <n v="4397"/>
    <n v="8"/>
    <n v="72"/>
    <x v="0"/>
    <x v="0"/>
    <s v="Yes"/>
    <x v="2"/>
    <x v="2"/>
    <x v="2"/>
    <n v="66.5"/>
    <n v="5204.47"/>
    <m/>
    <x v="20"/>
  </r>
  <r>
    <x v="2525"/>
    <d v="2019-08-20T00:00:00"/>
    <x v="1"/>
    <n v="41"/>
    <x v="0"/>
    <n v="0"/>
    <n v="3"/>
    <x v="1"/>
    <n v="5794"/>
    <n v="9"/>
    <n v="72"/>
    <x v="5"/>
    <x v="0"/>
    <s v="Yes"/>
    <x v="0"/>
    <x v="2"/>
    <x v="0"/>
    <n v="90.35"/>
    <n v="7254.6"/>
    <m/>
    <x v="20"/>
  </r>
  <r>
    <x v="2526"/>
    <d v="2020-12-26T00:00:00"/>
    <x v="1"/>
    <n v="49"/>
    <x v="1"/>
    <n v="0"/>
    <n v="3"/>
    <x v="1"/>
    <n v="6161"/>
    <n v="0"/>
    <n v="56"/>
    <x v="0"/>
    <x v="0"/>
    <s v="Yes"/>
    <x v="0"/>
    <x v="3"/>
    <x v="0"/>
    <n v="106.8"/>
    <n v="7760.48"/>
    <m/>
    <x v="20"/>
  </r>
  <r>
    <x v="2527"/>
    <d v="2021-04-24T00:00:00"/>
    <x v="0"/>
    <n v="39"/>
    <x v="0"/>
    <n v="0"/>
    <n v="3"/>
    <x v="1"/>
    <n v="4729"/>
    <n v="3"/>
    <n v="52"/>
    <x v="0"/>
    <x v="0"/>
    <s v="Yes"/>
    <x v="3"/>
    <x v="0"/>
    <x v="0"/>
    <n v="61.35"/>
    <n v="5491.35"/>
    <m/>
    <x v="20"/>
  </r>
  <r>
    <x v="2528"/>
    <d v="2021-06-23T00:00:00"/>
    <x v="1"/>
    <n v="48"/>
    <x v="1"/>
    <n v="0"/>
    <n v="3"/>
    <x v="1"/>
    <n v="5174"/>
    <n v="0"/>
    <n v="50"/>
    <x v="0"/>
    <x v="2"/>
    <s v="Yes"/>
    <x v="2"/>
    <x v="2"/>
    <x v="2"/>
    <n v="39.700000000000003"/>
    <n v="1932.75"/>
    <m/>
    <x v="20"/>
  </r>
  <r>
    <x v="2529"/>
    <d v="2024-08-20T00:00:00"/>
    <x v="1"/>
    <n v="39"/>
    <x v="0"/>
    <n v="2"/>
    <n v="3"/>
    <x v="1"/>
    <n v="2646"/>
    <n v="4"/>
    <n v="12"/>
    <x v="0"/>
    <x v="0"/>
    <s v="No"/>
    <x v="1"/>
    <x v="2"/>
    <x v="2"/>
    <n v="25.25"/>
    <n v="749.78"/>
    <m/>
    <x v="20"/>
  </r>
  <r>
    <x v="2530"/>
    <d v="2019-11-01T00:00:00"/>
    <x v="1"/>
    <n v="47"/>
    <x v="0"/>
    <n v="1"/>
    <n v="3"/>
    <x v="1"/>
    <n v="5629"/>
    <n v="7"/>
    <n v="69"/>
    <x v="0"/>
    <x v="0"/>
    <s v="Yes"/>
    <x v="0"/>
    <x v="3"/>
    <x v="0"/>
    <n v="84.45"/>
    <n v="8574.08"/>
    <m/>
    <x v="20"/>
  </r>
  <r>
    <x v="2531"/>
    <d v="2020-08-23T00:00:00"/>
    <x v="1"/>
    <n v="24"/>
    <x v="1"/>
    <n v="0"/>
    <n v="3"/>
    <x v="1"/>
    <n v="5687"/>
    <n v="0"/>
    <n v="60"/>
    <x v="0"/>
    <x v="0"/>
    <s v="Yes"/>
    <x v="0"/>
    <x v="3"/>
    <x v="0"/>
    <n v="79.2"/>
    <n v="5682.4"/>
    <m/>
    <x v="20"/>
  </r>
  <r>
    <x v="2532"/>
    <d v="2021-02-23T00:00:00"/>
    <x v="0"/>
    <n v="25"/>
    <x v="0"/>
    <n v="2"/>
    <n v="3"/>
    <x v="1"/>
    <n v="5725"/>
    <n v="1"/>
    <n v="54"/>
    <x v="4"/>
    <x v="0"/>
    <s v="Yes"/>
    <x v="2"/>
    <x v="2"/>
    <x v="2"/>
    <n v="65.650000000000006"/>
    <n v="4894.5600000000004"/>
    <m/>
    <x v="20"/>
  </r>
  <r>
    <x v="2533"/>
    <d v="2022-09-07T00:00:00"/>
    <x v="1"/>
    <n v="42"/>
    <x v="0"/>
    <n v="3"/>
    <n v="3"/>
    <x v="1"/>
    <n v="3682"/>
    <n v="0"/>
    <n v="35"/>
    <x v="1"/>
    <x v="0"/>
    <s v="Yes"/>
    <x v="2"/>
    <x v="0"/>
    <x v="2"/>
    <n v="59.45"/>
    <n v="3505.75"/>
    <m/>
    <x v="20"/>
  </r>
  <r>
    <x v="2534"/>
    <d v="2022-08-09T00:00:00"/>
    <x v="1"/>
    <n v="39"/>
    <x v="0"/>
    <n v="1"/>
    <n v="3"/>
    <x v="1"/>
    <n v="4102"/>
    <n v="4"/>
    <n v="36"/>
    <x v="0"/>
    <x v="0"/>
    <s v="Yes"/>
    <x v="0"/>
    <x v="0"/>
    <x v="2"/>
    <n v="104.5"/>
    <n v="5258.15"/>
    <m/>
    <x v="20"/>
  </r>
  <r>
    <x v="2535"/>
    <d v="2021-01-07T00:00:00"/>
    <x v="0"/>
    <n v="38"/>
    <x v="0"/>
    <n v="0"/>
    <n v="3"/>
    <x v="1"/>
    <n v="6231"/>
    <n v="9"/>
    <n v="55"/>
    <x v="4"/>
    <x v="0"/>
    <s v="Yes"/>
    <x v="2"/>
    <x v="2"/>
    <x v="0"/>
    <n v="58.6"/>
    <n v="3433.25"/>
    <m/>
    <x v="20"/>
  </r>
  <r>
    <x v="2536"/>
    <d v="2020-01-06T00:00:00"/>
    <x v="1"/>
    <n v="53"/>
    <x v="0"/>
    <n v="2"/>
    <n v="3"/>
    <x v="1"/>
    <n v="4103"/>
    <n v="7"/>
    <n v="67"/>
    <x v="0"/>
    <x v="0"/>
    <s v="Yes"/>
    <x v="0"/>
    <x v="3"/>
    <x v="0"/>
    <n v="109.4"/>
    <n v="7464.36"/>
    <m/>
    <x v="20"/>
  </r>
  <r>
    <x v="2537"/>
    <d v="2019-10-08T00:00:00"/>
    <x v="0"/>
    <n v="31"/>
    <x v="0"/>
    <n v="1"/>
    <n v="3"/>
    <x v="1"/>
    <n v="5824"/>
    <n v="7"/>
    <n v="70"/>
    <x v="0"/>
    <x v="0"/>
    <s v="Yes"/>
    <x v="3"/>
    <x v="2"/>
    <x v="2"/>
    <n v="90.15"/>
    <n v="6412.05"/>
    <m/>
    <x v="20"/>
  </r>
  <r>
    <x v="2538"/>
    <d v="2020-10-10T00:00:00"/>
    <x v="1"/>
    <n v="49"/>
    <x v="0"/>
    <n v="2"/>
    <n v="3"/>
    <x v="1"/>
    <n v="6423"/>
    <n v="5"/>
    <n v="58"/>
    <x v="4"/>
    <x v="0"/>
    <s v="Yes"/>
    <x v="0"/>
    <x v="0"/>
    <x v="0"/>
    <n v="91.55"/>
    <n v="7874.57"/>
    <m/>
    <x v="20"/>
  </r>
  <r>
    <x v="2539"/>
    <d v="2024-10-02T00:00:00"/>
    <x v="1"/>
    <n v="46"/>
    <x v="0"/>
    <n v="1"/>
    <n v="3"/>
    <x v="1"/>
    <n v="3196"/>
    <n v="6"/>
    <n v="10"/>
    <x v="3"/>
    <x v="0"/>
    <s v="No"/>
    <x v="1"/>
    <x v="0"/>
    <x v="0"/>
    <n v="19.8"/>
    <n v="387.25"/>
    <m/>
    <x v="20"/>
  </r>
  <r>
    <x v="2540"/>
    <d v="2022-11-24T00:00:00"/>
    <x v="1"/>
    <n v="27"/>
    <x v="0"/>
    <n v="0"/>
    <n v="3"/>
    <x v="1"/>
    <n v="3160"/>
    <n v="1"/>
    <n v="33"/>
    <x v="0"/>
    <x v="0"/>
    <s v="Yes"/>
    <x v="3"/>
    <x v="3"/>
    <x v="2"/>
    <n v="53.75"/>
    <n v="2367.15"/>
    <m/>
    <x v="20"/>
  </r>
  <r>
    <x v="2541"/>
    <d v="2019-11-22T00:00:00"/>
    <x v="0"/>
    <n v="47"/>
    <x v="0"/>
    <n v="3"/>
    <n v="3"/>
    <x v="1"/>
    <n v="4667"/>
    <n v="9"/>
    <n v="69"/>
    <x v="0"/>
    <x v="0"/>
    <s v="Yes"/>
    <x v="2"/>
    <x v="2"/>
    <x v="0"/>
    <n v="86.9"/>
    <n v="8012.25"/>
    <m/>
    <x v="20"/>
  </r>
  <r>
    <x v="2542"/>
    <d v="2024-09-06T00:00:00"/>
    <x v="1"/>
    <n v="42"/>
    <x v="0"/>
    <n v="3"/>
    <n v="3"/>
    <x v="1"/>
    <n v="5777"/>
    <n v="8"/>
    <n v="11"/>
    <x v="0"/>
    <x v="0"/>
    <s v="Yes"/>
    <x v="2"/>
    <x v="0"/>
    <x v="0"/>
    <n v="51"/>
    <n v="1134.94"/>
    <m/>
    <x v="20"/>
  </r>
  <r>
    <x v="2543"/>
    <d v="2022-09-16T00:00:00"/>
    <x v="0"/>
    <n v="24"/>
    <x v="0"/>
    <n v="1"/>
    <n v="3"/>
    <x v="1"/>
    <n v="3942"/>
    <n v="4"/>
    <n v="35"/>
    <x v="1"/>
    <x v="0"/>
    <s v="No"/>
    <x v="1"/>
    <x v="3"/>
    <x v="0"/>
    <n v="20.05"/>
    <n v="2182.4499999999998"/>
    <m/>
    <x v="20"/>
  </r>
  <r>
    <x v="2544"/>
    <d v="2024-07-02T00:00:00"/>
    <x v="1"/>
    <n v="27"/>
    <x v="1"/>
    <n v="0"/>
    <n v="3"/>
    <x v="1"/>
    <n v="4959"/>
    <n v="0"/>
    <n v="13"/>
    <x v="3"/>
    <x v="2"/>
    <s v="Yes"/>
    <x v="2"/>
    <x v="0"/>
    <x v="0"/>
    <n v="31.65"/>
    <n v="389.95"/>
    <m/>
    <x v="20"/>
  </r>
  <r>
    <x v="2545"/>
    <d v="2020-02-10T00:00:00"/>
    <x v="0"/>
    <n v="55"/>
    <x v="1"/>
    <n v="0"/>
    <n v="3"/>
    <x v="1"/>
    <n v="4889"/>
    <n v="0"/>
    <n v="66"/>
    <x v="5"/>
    <x v="0"/>
    <s v="Yes"/>
    <x v="0"/>
    <x v="0"/>
    <x v="2"/>
    <n v="89.4"/>
    <n v="9200.36"/>
    <m/>
    <x v="20"/>
  </r>
  <r>
    <x v="2546"/>
    <d v="2023-09-11T00:00:00"/>
    <x v="0"/>
    <n v="50"/>
    <x v="1"/>
    <n v="3"/>
    <n v="3"/>
    <x v="1"/>
    <n v="3058"/>
    <n v="0"/>
    <n v="23"/>
    <x v="3"/>
    <x v="0"/>
    <s v="No"/>
    <x v="1"/>
    <x v="3"/>
    <x v="2"/>
    <n v="19.8"/>
    <n v="493.05"/>
    <m/>
    <x v="20"/>
  </r>
  <r>
    <x v="2547"/>
    <d v="2022-07-24T00:00:00"/>
    <x v="0"/>
    <n v="23"/>
    <x v="0"/>
    <n v="0"/>
    <n v="3"/>
    <x v="1"/>
    <n v="2615"/>
    <n v="8"/>
    <n v="37"/>
    <x v="1"/>
    <x v="0"/>
    <s v="Yes"/>
    <x v="0"/>
    <x v="2"/>
    <x v="2"/>
    <n v="94.3"/>
    <n v="3946.76"/>
    <m/>
    <x v="20"/>
  </r>
  <r>
    <x v="2548"/>
    <d v="2019-12-17T00:00:00"/>
    <x v="1"/>
    <n v="50"/>
    <x v="0"/>
    <n v="1"/>
    <n v="3"/>
    <x v="1"/>
    <n v="5001"/>
    <n v="4"/>
    <n v="68"/>
    <x v="5"/>
    <x v="0"/>
    <s v="Yes"/>
    <x v="2"/>
    <x v="2"/>
    <x v="0"/>
    <n v="89.05"/>
    <n v="9443.68"/>
    <m/>
    <x v="20"/>
  </r>
  <r>
    <x v="2549"/>
    <d v="2023-03-19T00:00:00"/>
    <x v="1"/>
    <n v="69"/>
    <x v="0"/>
    <n v="0"/>
    <n v="3"/>
    <x v="1"/>
    <n v="3094"/>
    <n v="5"/>
    <n v="29"/>
    <x v="0"/>
    <x v="2"/>
    <s v="Yes"/>
    <x v="3"/>
    <x v="3"/>
    <x v="0"/>
    <n v="45"/>
    <n v="1228.6500000000001"/>
    <m/>
    <x v="20"/>
  </r>
  <r>
    <x v="2550"/>
    <d v="2025-04-17T00:00:00"/>
    <x v="1"/>
    <n v="65"/>
    <x v="1"/>
    <n v="0"/>
    <n v="3"/>
    <x v="1"/>
    <n v="4093"/>
    <n v="0"/>
    <n v="4"/>
    <x v="0"/>
    <x v="0"/>
    <s v="Yes"/>
    <x v="0"/>
    <x v="2"/>
    <x v="0"/>
    <n v="74.45"/>
    <n v="311.61"/>
    <m/>
    <x v="20"/>
  </r>
  <r>
    <x v="2551"/>
    <d v="2019-08-11T00:00:00"/>
    <x v="1"/>
    <n v="75"/>
    <x v="0"/>
    <n v="0"/>
    <n v="3"/>
    <x v="1"/>
    <n v="6205"/>
    <n v="2"/>
    <n v="72"/>
    <x v="5"/>
    <x v="0"/>
    <s v="Yes"/>
    <x v="0"/>
    <x v="2"/>
    <x v="2"/>
    <n v="115.75"/>
    <n v="11795.78"/>
    <m/>
    <x v="20"/>
  </r>
  <r>
    <x v="2552"/>
    <d v="2023-09-10T00:00:00"/>
    <x v="0"/>
    <n v="70"/>
    <x v="0"/>
    <n v="0"/>
    <n v="3"/>
    <x v="1"/>
    <n v="4999"/>
    <n v="3"/>
    <n v="23"/>
    <x v="3"/>
    <x v="0"/>
    <s v="Yes"/>
    <x v="0"/>
    <x v="0"/>
    <x v="0"/>
    <n v="90"/>
    <n v="2749.29"/>
    <m/>
    <x v="20"/>
  </r>
  <r>
    <x v="2553"/>
    <d v="2022-09-02T00:00:00"/>
    <x v="1"/>
    <n v="72"/>
    <x v="1"/>
    <n v="0"/>
    <n v="3"/>
    <x v="1"/>
    <n v="5139"/>
    <n v="0"/>
    <n v="35"/>
    <x v="1"/>
    <x v="0"/>
    <s v="Yes"/>
    <x v="0"/>
    <x v="3"/>
    <x v="0"/>
    <n v="108.35"/>
    <n v="4101.7"/>
    <m/>
    <x v="20"/>
  </r>
  <r>
    <x v="2554"/>
    <d v="2025-01-03T00:00:00"/>
    <x v="0"/>
    <n v="63"/>
    <x v="0"/>
    <n v="3"/>
    <n v="3"/>
    <x v="1"/>
    <n v="4326"/>
    <n v="6"/>
    <n v="7"/>
    <x v="2"/>
    <x v="0"/>
    <s v="Yes"/>
    <x v="3"/>
    <x v="0"/>
    <x v="2"/>
    <n v="69.7"/>
    <n v="552.34"/>
    <m/>
    <x v="20"/>
  </r>
  <r>
    <x v="2555"/>
    <d v="2025-07-06T00:00:00"/>
    <x v="0"/>
    <n v="36"/>
    <x v="1"/>
    <n v="0"/>
    <n v="3"/>
    <x v="2"/>
    <n v="2352"/>
    <n v="0"/>
    <n v="1"/>
    <x v="0"/>
    <x v="0"/>
    <s v="Yes"/>
    <x v="2"/>
    <x v="0"/>
    <x v="2"/>
    <n v="45.6"/>
    <n v="83.04"/>
    <m/>
    <x v="20"/>
  </r>
  <r>
    <x v="2556"/>
    <d v="2020-01-16T00:00:00"/>
    <x v="1"/>
    <n v="63"/>
    <x v="1"/>
    <n v="0"/>
    <n v="3"/>
    <x v="1"/>
    <n v="4910"/>
    <n v="0"/>
    <n v="67"/>
    <x v="0"/>
    <x v="0"/>
    <s v="Yes"/>
    <x v="3"/>
    <x v="3"/>
    <x v="0"/>
    <n v="72.349999999999994"/>
    <n v="5352.63"/>
    <m/>
    <x v="20"/>
  </r>
  <r>
    <x v="2557"/>
    <d v="2021-05-10T00:00:00"/>
    <x v="1"/>
    <n v="50"/>
    <x v="0"/>
    <n v="0"/>
    <n v="3"/>
    <x v="1"/>
    <n v="5628"/>
    <n v="2"/>
    <n v="51"/>
    <x v="0"/>
    <x v="0"/>
    <s v="Yes"/>
    <x v="2"/>
    <x v="3"/>
    <x v="2"/>
    <n v="69.75"/>
    <n v="4477.95"/>
    <m/>
    <x v="20"/>
  </r>
  <r>
    <x v="2558"/>
    <d v="2022-03-02T00:00:00"/>
    <x v="0"/>
    <n v="20"/>
    <x v="0"/>
    <n v="0"/>
    <n v="3"/>
    <x v="1"/>
    <n v="4565"/>
    <n v="8"/>
    <n v="41"/>
    <x v="0"/>
    <x v="0"/>
    <s v="Yes"/>
    <x v="2"/>
    <x v="3"/>
    <x v="0"/>
    <n v="60.3"/>
    <n v="2610.9299999999998"/>
    <m/>
    <x v="20"/>
  </r>
  <r>
    <x v="2559"/>
    <d v="2023-02-11T00:00:00"/>
    <x v="1"/>
    <n v="57"/>
    <x v="0"/>
    <n v="0"/>
    <n v="3"/>
    <x v="1"/>
    <n v="5203"/>
    <n v="1"/>
    <n v="30"/>
    <x v="0"/>
    <x v="0"/>
    <s v="No"/>
    <x v="1"/>
    <x v="3"/>
    <x v="0"/>
    <n v="19.55"/>
    <n v="1242.7"/>
    <m/>
    <x v="20"/>
  </r>
  <r>
    <x v="2560"/>
    <d v="2023-05-02T00:00:00"/>
    <x v="0"/>
    <n v="23"/>
    <x v="1"/>
    <n v="0"/>
    <n v="3"/>
    <x v="1"/>
    <n v="5939"/>
    <n v="0"/>
    <n v="27"/>
    <x v="1"/>
    <x v="0"/>
    <s v="Yes"/>
    <x v="0"/>
    <x v="3"/>
    <x v="0"/>
    <n v="100.5"/>
    <n v="2982.67"/>
    <m/>
    <x v="20"/>
  </r>
  <r>
    <x v="2561"/>
    <d v="2025-01-08T00:00:00"/>
    <x v="1"/>
    <n v="56"/>
    <x v="1"/>
    <n v="0"/>
    <n v="3"/>
    <x v="1"/>
    <n v="4216"/>
    <n v="0"/>
    <n v="7"/>
    <x v="0"/>
    <x v="0"/>
    <s v="Yes"/>
    <x v="0"/>
    <x v="0"/>
    <x v="0"/>
    <n v="75.150000000000006"/>
    <n v="745.42"/>
    <m/>
    <x v="20"/>
  </r>
  <r>
    <x v="2562"/>
    <d v="2025-07-22T00:00:00"/>
    <x v="0"/>
    <n v="45"/>
    <x v="1"/>
    <n v="0"/>
    <n v="3"/>
    <x v="2"/>
    <n v="4014"/>
    <n v="0"/>
    <n v="1"/>
    <x v="2"/>
    <x v="0"/>
    <s v="Yes"/>
    <x v="2"/>
    <x v="0"/>
    <x v="2"/>
    <n v="50.15"/>
    <n v="70.45"/>
    <m/>
    <x v="20"/>
  </r>
  <r>
    <x v="2563"/>
    <d v="2019-08-20T00:00:00"/>
    <x v="0"/>
    <n v="25"/>
    <x v="0"/>
    <n v="1"/>
    <n v="3"/>
    <x v="1"/>
    <n v="4193"/>
    <n v="10"/>
    <n v="72"/>
    <x v="5"/>
    <x v="0"/>
    <s v="Yes"/>
    <x v="3"/>
    <x v="2"/>
    <x v="2"/>
    <n v="89.7"/>
    <n v="8769.2999999999993"/>
    <m/>
    <x v="20"/>
  </r>
  <r>
    <x v="2564"/>
    <d v="2024-05-20T00:00:00"/>
    <x v="1"/>
    <n v="55"/>
    <x v="0"/>
    <n v="0"/>
    <n v="3"/>
    <x v="1"/>
    <n v="2919"/>
    <n v="8"/>
    <n v="15"/>
    <x v="0"/>
    <x v="0"/>
    <s v="Yes"/>
    <x v="0"/>
    <x v="0"/>
    <x v="0"/>
    <n v="101.75"/>
    <n v="2031.2"/>
    <m/>
    <x v="20"/>
  </r>
  <r>
    <x v="2565"/>
    <d v="2024-10-23T00:00:00"/>
    <x v="1"/>
    <n v="43"/>
    <x v="1"/>
    <n v="3"/>
    <n v="3"/>
    <x v="1"/>
    <n v="3857"/>
    <n v="0"/>
    <n v="10"/>
    <x v="0"/>
    <x v="0"/>
    <s v="Yes"/>
    <x v="0"/>
    <x v="0"/>
    <x v="0"/>
    <n v="91.1"/>
    <n v="1393.65"/>
    <m/>
    <x v="20"/>
  </r>
  <r>
    <x v="2566"/>
    <d v="2019-08-10T00:00:00"/>
    <x v="0"/>
    <n v="35"/>
    <x v="0"/>
    <n v="0"/>
    <n v="3"/>
    <x v="1"/>
    <n v="6297"/>
    <n v="8"/>
    <n v="72"/>
    <x v="5"/>
    <x v="0"/>
    <s v="Yes"/>
    <x v="2"/>
    <x v="2"/>
    <x v="2"/>
    <n v="84.45"/>
    <n v="8557.42"/>
    <m/>
    <x v="20"/>
  </r>
  <r>
    <x v="2567"/>
    <d v="2023-06-10T00:00:00"/>
    <x v="1"/>
    <n v="60"/>
    <x v="1"/>
    <n v="0"/>
    <n v="3"/>
    <x v="1"/>
    <n v="2921"/>
    <n v="0"/>
    <n v="26"/>
    <x v="1"/>
    <x v="0"/>
    <s v="Yes"/>
    <x v="0"/>
    <x v="0"/>
    <x v="0"/>
    <n v="100.5"/>
    <n v="3267.11"/>
    <m/>
    <x v="20"/>
  </r>
  <r>
    <x v="2568"/>
    <d v="2024-09-25T00:00:00"/>
    <x v="0"/>
    <n v="45"/>
    <x v="1"/>
    <n v="0"/>
    <n v="3"/>
    <x v="1"/>
    <n v="5433"/>
    <n v="0"/>
    <n v="11"/>
    <x v="3"/>
    <x v="0"/>
    <s v="No"/>
    <x v="1"/>
    <x v="2"/>
    <x v="2"/>
    <n v="19.55"/>
    <n v="385.15"/>
    <m/>
    <x v="20"/>
  </r>
  <r>
    <x v="2569"/>
    <d v="2022-07-16T00:00:00"/>
    <x v="1"/>
    <n v="41"/>
    <x v="0"/>
    <n v="0"/>
    <n v="3"/>
    <x v="1"/>
    <n v="2703"/>
    <n v="4"/>
    <n v="37"/>
    <x v="0"/>
    <x v="0"/>
    <s v="Yes"/>
    <x v="2"/>
    <x v="3"/>
    <x v="2"/>
    <n v="72.099999999999994"/>
    <n v="4212.6899999999996"/>
    <m/>
    <x v="20"/>
  </r>
  <r>
    <x v="2570"/>
    <d v="2021-07-11T00:00:00"/>
    <x v="1"/>
    <n v="62"/>
    <x v="0"/>
    <n v="0"/>
    <n v="3"/>
    <x v="1"/>
    <n v="4074"/>
    <n v="0"/>
    <n v="49"/>
    <x v="0"/>
    <x v="0"/>
    <s v="No"/>
    <x v="1"/>
    <x v="3"/>
    <x v="2"/>
    <n v="20.7"/>
    <n v="2461.87"/>
    <m/>
    <x v="20"/>
  </r>
  <r>
    <x v="2571"/>
    <d v="2023-07-03T00:00:00"/>
    <x v="0"/>
    <n v="33"/>
    <x v="1"/>
    <n v="0"/>
    <n v="3"/>
    <x v="1"/>
    <n v="2305"/>
    <n v="0"/>
    <n v="25"/>
    <x v="1"/>
    <x v="0"/>
    <s v="No"/>
    <x v="1"/>
    <x v="0"/>
    <x v="2"/>
    <n v="20.6"/>
    <n v="875.5"/>
    <m/>
    <x v="20"/>
  </r>
  <r>
    <x v="2572"/>
    <d v="2023-08-12T00:00:00"/>
    <x v="0"/>
    <n v="51"/>
    <x v="0"/>
    <n v="3"/>
    <n v="3"/>
    <x v="1"/>
    <n v="3019"/>
    <n v="3"/>
    <n v="24"/>
    <x v="1"/>
    <x v="0"/>
    <s v="Yes"/>
    <x v="3"/>
    <x v="0"/>
    <x v="0"/>
    <n v="81"/>
    <n v="3020.17"/>
    <m/>
    <x v="20"/>
  </r>
  <r>
    <x v="2573"/>
    <d v="2024-11-06T00:00:00"/>
    <x v="1"/>
    <n v="63"/>
    <x v="1"/>
    <n v="0"/>
    <n v="3"/>
    <x v="1"/>
    <n v="5121"/>
    <n v="0"/>
    <n v="9"/>
    <x v="2"/>
    <x v="0"/>
    <s v="Yes"/>
    <x v="0"/>
    <x v="0"/>
    <x v="0"/>
    <n v="69.05"/>
    <n v="920.33"/>
    <m/>
    <x v="20"/>
  </r>
  <r>
    <x v="2574"/>
    <d v="2025-07-14T00:00:00"/>
    <x v="1"/>
    <n v="38"/>
    <x v="1"/>
    <n v="0"/>
    <n v="3"/>
    <x v="2"/>
    <n v="4916"/>
    <n v="0"/>
    <n v="1"/>
    <x v="2"/>
    <x v="0"/>
    <s v="Yes"/>
    <x v="2"/>
    <x v="0"/>
    <x v="2"/>
    <n v="45.4"/>
    <n v="94.73"/>
    <m/>
    <x v="20"/>
  </r>
  <r>
    <x v="2575"/>
    <d v="2020-09-08T00:00:00"/>
    <x v="0"/>
    <n v="35"/>
    <x v="0"/>
    <n v="2"/>
    <n v="3"/>
    <x v="1"/>
    <n v="5293"/>
    <n v="10"/>
    <n v="59"/>
    <x v="4"/>
    <x v="0"/>
    <s v="No"/>
    <x v="1"/>
    <x v="2"/>
    <x v="2"/>
    <n v="19.5"/>
    <n v="2254.1"/>
    <m/>
    <x v="20"/>
  </r>
  <r>
    <x v="2576"/>
    <d v="2023-11-22T00:00:00"/>
    <x v="0"/>
    <n v="25"/>
    <x v="1"/>
    <n v="0"/>
    <n v="3"/>
    <x v="1"/>
    <n v="2847"/>
    <n v="0"/>
    <n v="21"/>
    <x v="0"/>
    <x v="0"/>
    <s v="Yes"/>
    <x v="0"/>
    <x v="0"/>
    <x v="2"/>
    <n v="75.3"/>
    <n v="1639.16"/>
    <m/>
    <x v="20"/>
  </r>
  <r>
    <x v="2577"/>
    <d v="2024-10-18T00:00:00"/>
    <x v="0"/>
    <n v="37"/>
    <x v="1"/>
    <n v="0"/>
    <n v="3"/>
    <x v="1"/>
    <n v="4614"/>
    <n v="0"/>
    <n v="10"/>
    <x v="3"/>
    <x v="0"/>
    <s v="Yes"/>
    <x v="0"/>
    <x v="3"/>
    <x v="0"/>
    <n v="98.9"/>
    <n v="1528.25"/>
    <m/>
    <x v="20"/>
  </r>
  <r>
    <x v="2578"/>
    <d v="2021-06-05T00:00:00"/>
    <x v="1"/>
    <n v="45"/>
    <x v="1"/>
    <n v="2"/>
    <n v="3"/>
    <x v="1"/>
    <n v="5521"/>
    <n v="0"/>
    <n v="50"/>
    <x v="4"/>
    <x v="0"/>
    <s v="Yes"/>
    <x v="0"/>
    <x v="2"/>
    <x v="2"/>
    <n v="70.349999999999994"/>
    <n v="5339.1"/>
    <m/>
    <x v="20"/>
  </r>
  <r>
    <x v="2579"/>
    <d v="2024-12-26T00:00:00"/>
    <x v="0"/>
    <n v="48"/>
    <x v="0"/>
    <n v="2"/>
    <n v="3"/>
    <x v="1"/>
    <n v="4184"/>
    <n v="1"/>
    <n v="8"/>
    <x v="2"/>
    <x v="0"/>
    <s v="Yes"/>
    <x v="2"/>
    <x v="3"/>
    <x v="2"/>
    <n v="43.45"/>
    <n v="399.74"/>
    <m/>
    <x v="20"/>
  </r>
  <r>
    <x v="2580"/>
    <d v="2020-04-21T00:00:00"/>
    <x v="0"/>
    <n v="40"/>
    <x v="0"/>
    <n v="0"/>
    <n v="3"/>
    <x v="1"/>
    <n v="5018"/>
    <n v="0"/>
    <n v="64"/>
    <x v="4"/>
    <x v="0"/>
    <s v="Yes"/>
    <x v="0"/>
    <x v="0"/>
    <x v="2"/>
    <n v="73.55"/>
    <n v="7840.34"/>
    <m/>
    <x v="20"/>
  </r>
  <r>
    <x v="2581"/>
    <d v="2023-04-14T00:00:00"/>
    <x v="0"/>
    <n v="39"/>
    <x v="0"/>
    <n v="2"/>
    <n v="3"/>
    <x v="1"/>
    <n v="3411"/>
    <n v="8"/>
    <n v="28"/>
    <x v="0"/>
    <x v="0"/>
    <s v="Yes"/>
    <x v="0"/>
    <x v="3"/>
    <x v="0"/>
    <n v="100.35"/>
    <n v="3015.44"/>
    <m/>
    <x v="20"/>
  </r>
  <r>
    <x v="2582"/>
    <d v="2021-08-05T00:00:00"/>
    <x v="1"/>
    <n v="19"/>
    <x v="0"/>
    <n v="1"/>
    <n v="3"/>
    <x v="1"/>
    <n v="3442"/>
    <n v="6"/>
    <n v="48"/>
    <x v="4"/>
    <x v="0"/>
    <s v="Yes"/>
    <x v="2"/>
    <x v="3"/>
    <x v="0"/>
    <n v="69.7"/>
    <n v="5167.33"/>
    <m/>
    <x v="20"/>
  </r>
  <r>
    <x v="2583"/>
    <d v="2020-03-09T00:00:00"/>
    <x v="0"/>
    <n v="65"/>
    <x v="0"/>
    <n v="0"/>
    <n v="3"/>
    <x v="1"/>
    <n v="6441"/>
    <n v="1"/>
    <n v="65"/>
    <x v="0"/>
    <x v="0"/>
    <s v="Yes"/>
    <x v="0"/>
    <x v="3"/>
    <x v="0"/>
    <n v="103.15"/>
    <n v="7874.7"/>
    <m/>
    <x v="20"/>
  </r>
  <r>
    <x v="2584"/>
    <d v="2025-07-20T00:00:00"/>
    <x v="0"/>
    <n v="72"/>
    <x v="1"/>
    <n v="0"/>
    <n v="3"/>
    <x v="2"/>
    <n v="2469"/>
    <n v="0"/>
    <n v="1"/>
    <x v="2"/>
    <x v="0"/>
    <s v="Yes"/>
    <x v="0"/>
    <x v="2"/>
    <x v="0"/>
    <n v="70.05"/>
    <n v="73.02"/>
    <m/>
    <x v="20"/>
  </r>
  <r>
    <x v="2585"/>
    <d v="2023-07-15T00:00:00"/>
    <x v="1"/>
    <n v="72"/>
    <x v="0"/>
    <n v="0"/>
    <n v="3"/>
    <x v="1"/>
    <n v="4849"/>
    <n v="1"/>
    <n v="25"/>
    <x v="0"/>
    <x v="0"/>
    <s v="Yes"/>
    <x v="0"/>
    <x v="2"/>
    <x v="0"/>
    <n v="88.4"/>
    <n v="2677.15"/>
    <m/>
    <x v="20"/>
  </r>
  <r>
    <x v="2586"/>
    <d v="2019-12-06T00:00:00"/>
    <x v="0"/>
    <n v="73"/>
    <x v="0"/>
    <n v="1"/>
    <n v="3"/>
    <x v="1"/>
    <n v="5443"/>
    <n v="8"/>
    <n v="68"/>
    <x v="0"/>
    <x v="0"/>
    <s v="No"/>
    <x v="1"/>
    <x v="3"/>
    <x v="0"/>
    <n v="19.5"/>
    <n v="3583.07"/>
    <m/>
    <x v="20"/>
  </r>
  <r>
    <x v="2587"/>
    <d v="2024-09-16T00:00:00"/>
    <x v="0"/>
    <n v="71"/>
    <x v="1"/>
    <n v="0"/>
    <n v="3"/>
    <x v="1"/>
    <n v="4333"/>
    <n v="0"/>
    <n v="11"/>
    <x v="0"/>
    <x v="0"/>
    <s v="Yes"/>
    <x v="0"/>
    <x v="2"/>
    <x v="0"/>
    <n v="78.5"/>
    <n v="1331.58"/>
    <m/>
    <x v="20"/>
  </r>
  <r>
    <x v="2588"/>
    <d v="2019-08-02T00:00:00"/>
    <x v="0"/>
    <n v="80"/>
    <x v="1"/>
    <n v="0"/>
    <n v="3"/>
    <x v="1"/>
    <n v="6141"/>
    <n v="0"/>
    <n v="72"/>
    <x v="5"/>
    <x v="0"/>
    <s v="No"/>
    <x v="1"/>
    <x v="2"/>
    <x v="0"/>
    <n v="25.4"/>
    <n v="3682.07"/>
    <m/>
    <x v="20"/>
  </r>
  <r>
    <x v="2589"/>
    <d v="2024-10-19T00:00:00"/>
    <x v="1"/>
    <n v="42"/>
    <x v="1"/>
    <n v="0"/>
    <n v="3"/>
    <x v="1"/>
    <n v="2013"/>
    <n v="0"/>
    <n v="10"/>
    <x v="3"/>
    <x v="2"/>
    <s v="Yes"/>
    <x v="2"/>
    <x v="0"/>
    <x v="3"/>
    <n v="29.75"/>
    <n v="301.89999999999998"/>
    <m/>
    <x v="20"/>
  </r>
  <r>
    <x v="2590"/>
    <d v="2022-01-11T00:00:00"/>
    <x v="0"/>
    <n v="61"/>
    <x v="0"/>
    <n v="0"/>
    <n v="3"/>
    <x v="1"/>
    <n v="4382"/>
    <n v="6"/>
    <n v="43"/>
    <x v="0"/>
    <x v="0"/>
    <s v="Yes"/>
    <x v="0"/>
    <x v="3"/>
    <x v="0"/>
    <n v="84.25"/>
    <n v="4192.8500000000004"/>
    <m/>
    <x v="20"/>
  </r>
  <r>
    <x v="2591"/>
    <d v="2021-12-02T00:00:00"/>
    <x v="0"/>
    <n v="41"/>
    <x v="1"/>
    <n v="0"/>
    <n v="3"/>
    <x v="1"/>
    <n v="2053"/>
    <n v="0"/>
    <n v="44"/>
    <x v="4"/>
    <x v="0"/>
    <s v="Yes"/>
    <x v="0"/>
    <x v="0"/>
    <x v="2"/>
    <n v="68.849999999999994"/>
    <n v="3033.75"/>
    <m/>
    <x v="20"/>
  </r>
  <r>
    <x v="2592"/>
    <d v="2019-09-05T00:00:00"/>
    <x v="1"/>
    <n v="55"/>
    <x v="0"/>
    <n v="0"/>
    <n v="3"/>
    <x v="1"/>
    <n v="4642"/>
    <n v="3"/>
    <n v="71"/>
    <x v="0"/>
    <x v="0"/>
    <s v="No"/>
    <x v="1"/>
    <x v="2"/>
    <x v="0"/>
    <n v="24.75"/>
    <n v="4118.13"/>
    <m/>
    <x v="20"/>
  </r>
  <r>
    <x v="2593"/>
    <d v="2025-01-17T00:00:00"/>
    <x v="1"/>
    <n v="61"/>
    <x v="1"/>
    <n v="0"/>
    <n v="3"/>
    <x v="1"/>
    <n v="5501"/>
    <n v="0"/>
    <n v="7"/>
    <x v="0"/>
    <x v="0"/>
    <s v="Yes"/>
    <x v="0"/>
    <x v="0"/>
    <x v="0"/>
    <n v="69.849999999999994"/>
    <n v="707.67"/>
    <m/>
    <x v="20"/>
  </r>
  <r>
    <x v="2594"/>
    <d v="2023-04-23T00:00:00"/>
    <x v="0"/>
    <n v="35"/>
    <x v="0"/>
    <n v="0"/>
    <n v="3"/>
    <x v="1"/>
    <n v="2037"/>
    <n v="1"/>
    <n v="28"/>
    <x v="0"/>
    <x v="0"/>
    <s v="Yes"/>
    <x v="0"/>
    <x v="3"/>
    <x v="0"/>
    <n v="92.9"/>
    <n v="3533.87"/>
    <m/>
    <x v="20"/>
  </r>
  <r>
    <x v="2595"/>
    <d v="2019-08-09T00:00:00"/>
    <x v="0"/>
    <n v="47"/>
    <x v="0"/>
    <n v="3"/>
    <n v="3"/>
    <x v="1"/>
    <n v="6158"/>
    <n v="1"/>
    <n v="72"/>
    <x v="0"/>
    <x v="0"/>
    <s v="Yes"/>
    <x v="0"/>
    <x v="2"/>
    <x v="0"/>
    <n v="114.55"/>
    <n v="9900.5300000000007"/>
    <m/>
    <x v="20"/>
  </r>
  <r>
    <x v="2596"/>
    <d v="2021-04-17T00:00:00"/>
    <x v="0"/>
    <n v="42"/>
    <x v="1"/>
    <n v="0"/>
    <n v="3"/>
    <x v="1"/>
    <n v="6290"/>
    <n v="0"/>
    <n v="52"/>
    <x v="4"/>
    <x v="2"/>
    <s v="Yes"/>
    <x v="3"/>
    <x v="3"/>
    <x v="3"/>
    <n v="30.1"/>
    <n v="1611.68"/>
    <m/>
    <x v="20"/>
  </r>
  <r>
    <x v="2597"/>
    <d v="2020-01-01T00:00:00"/>
    <x v="0"/>
    <n v="60"/>
    <x v="0"/>
    <n v="0"/>
    <n v="3"/>
    <x v="1"/>
    <n v="4219"/>
    <n v="1"/>
    <n v="67"/>
    <x v="0"/>
    <x v="0"/>
    <s v="Yes"/>
    <x v="2"/>
    <x v="2"/>
    <x v="2"/>
    <n v="81.349999999999994"/>
    <n v="8430.35"/>
    <m/>
    <x v="20"/>
  </r>
  <r>
    <x v="2598"/>
    <d v="2025-04-18T00:00:00"/>
    <x v="0"/>
    <n v="26"/>
    <x v="1"/>
    <n v="0"/>
    <n v="3"/>
    <x v="1"/>
    <n v="2401"/>
    <n v="0"/>
    <n v="4"/>
    <x v="2"/>
    <x v="0"/>
    <s v="Yes"/>
    <x v="2"/>
    <x v="0"/>
    <x v="0"/>
    <n v="56.75"/>
    <n v="383.91"/>
    <m/>
    <x v="20"/>
  </r>
  <r>
    <x v="2599"/>
    <d v="2023-05-14T00:00:00"/>
    <x v="0"/>
    <n v="20"/>
    <x v="1"/>
    <n v="2"/>
    <n v="3"/>
    <x v="1"/>
    <n v="4004"/>
    <n v="0"/>
    <n v="27"/>
    <x v="0"/>
    <x v="0"/>
    <s v="No"/>
    <x v="1"/>
    <x v="0"/>
    <x v="2"/>
    <n v="19.149999999999999"/>
    <n v="1357.07"/>
    <m/>
    <x v="20"/>
  </r>
  <r>
    <x v="2600"/>
    <d v="2020-10-23T00:00:00"/>
    <x v="1"/>
    <n v="31"/>
    <x v="1"/>
    <n v="0"/>
    <n v="3"/>
    <x v="1"/>
    <n v="6190"/>
    <n v="0"/>
    <n v="58"/>
    <x v="4"/>
    <x v="0"/>
    <s v="No"/>
    <x v="1"/>
    <x v="2"/>
    <x v="2"/>
    <n v="24.35"/>
    <n v="3663.81"/>
    <m/>
    <x v="20"/>
  </r>
  <r>
    <x v="2601"/>
    <d v="2023-05-06T00:00:00"/>
    <x v="0"/>
    <n v="61"/>
    <x v="1"/>
    <n v="0"/>
    <n v="3"/>
    <x v="1"/>
    <n v="5428"/>
    <n v="0"/>
    <n v="27"/>
    <x v="0"/>
    <x v="0"/>
    <s v="Yes"/>
    <x v="3"/>
    <x v="0"/>
    <x v="3"/>
    <n v="49"/>
    <n v="1363.98"/>
    <m/>
    <x v="20"/>
  </r>
  <r>
    <x v="2602"/>
    <d v="2023-06-18T00:00:00"/>
    <x v="0"/>
    <n v="31"/>
    <x v="1"/>
    <n v="0"/>
    <n v="3"/>
    <x v="1"/>
    <n v="5895"/>
    <n v="0"/>
    <n v="26"/>
    <x v="1"/>
    <x v="0"/>
    <s v="No"/>
    <x v="1"/>
    <x v="0"/>
    <x v="2"/>
    <n v="20.9"/>
    <n v="1343.28"/>
    <m/>
    <x v="20"/>
  </r>
  <r>
    <x v="2603"/>
    <d v="2025-07-07T00:00:00"/>
    <x v="0"/>
    <n v="29"/>
    <x v="0"/>
    <n v="0"/>
    <n v="3"/>
    <x v="2"/>
    <n v="5160"/>
    <n v="9"/>
    <n v="1"/>
    <x v="0"/>
    <x v="0"/>
    <s v="No"/>
    <x v="1"/>
    <x v="3"/>
    <x v="3"/>
    <n v="18.8"/>
    <n v="62.37"/>
    <m/>
    <x v="20"/>
  </r>
  <r>
    <x v="2604"/>
    <d v="2023-05-07T00:00:00"/>
    <x v="0"/>
    <n v="42"/>
    <x v="0"/>
    <n v="0"/>
    <n v="3"/>
    <x v="1"/>
    <n v="4732"/>
    <n v="3"/>
    <n v="27"/>
    <x v="1"/>
    <x v="0"/>
    <s v="Yes"/>
    <x v="2"/>
    <x v="3"/>
    <x v="2"/>
    <n v="80.849999999999994"/>
    <n v="2523.7600000000002"/>
    <m/>
    <x v="20"/>
  </r>
  <r>
    <x v="2605"/>
    <d v="2023-11-12T00:00:00"/>
    <x v="1"/>
    <n v="55"/>
    <x v="1"/>
    <n v="0"/>
    <n v="3"/>
    <x v="1"/>
    <n v="3302"/>
    <n v="0"/>
    <n v="21"/>
    <x v="3"/>
    <x v="0"/>
    <s v="Yes"/>
    <x v="2"/>
    <x v="3"/>
    <x v="3"/>
    <n v="64.849999999999994"/>
    <n v="1985.28"/>
    <m/>
    <x v="20"/>
  </r>
  <r>
    <x v="2606"/>
    <d v="2025-07-18T00:00:00"/>
    <x v="1"/>
    <n v="42"/>
    <x v="1"/>
    <n v="3"/>
    <n v="3"/>
    <x v="2"/>
    <n v="3699"/>
    <n v="0"/>
    <n v="1"/>
    <x v="0"/>
    <x v="0"/>
    <s v="Yes"/>
    <x v="3"/>
    <x v="0"/>
    <x v="2"/>
    <n v="51.2"/>
    <n v="54.18"/>
    <m/>
    <x v="20"/>
  </r>
  <r>
    <x v="2607"/>
    <d v="2022-10-03T00:00:00"/>
    <x v="1"/>
    <n v="41"/>
    <x v="0"/>
    <n v="2"/>
    <n v="3"/>
    <x v="1"/>
    <n v="2020"/>
    <n v="9"/>
    <n v="34"/>
    <x v="1"/>
    <x v="0"/>
    <s v="Yes"/>
    <x v="2"/>
    <x v="2"/>
    <x v="2"/>
    <n v="84.75"/>
    <n v="3148.51"/>
    <m/>
    <x v="20"/>
  </r>
  <r>
    <x v="2608"/>
    <d v="2021-04-02T00:00:00"/>
    <x v="0"/>
    <n v="45"/>
    <x v="0"/>
    <n v="2"/>
    <n v="3"/>
    <x v="1"/>
    <n v="4172"/>
    <n v="9"/>
    <n v="52"/>
    <x v="0"/>
    <x v="0"/>
    <s v="Yes"/>
    <x v="3"/>
    <x v="3"/>
    <x v="0"/>
    <n v="68.75"/>
    <n v="3752.51"/>
    <m/>
    <x v="20"/>
  </r>
  <r>
    <x v="2609"/>
    <d v="2021-01-13T00:00:00"/>
    <x v="1"/>
    <n v="41"/>
    <x v="0"/>
    <n v="3"/>
    <n v="3"/>
    <x v="1"/>
    <n v="4489"/>
    <n v="7"/>
    <n v="55"/>
    <x v="4"/>
    <x v="0"/>
    <s v="Yes"/>
    <x v="2"/>
    <x v="3"/>
    <x v="0"/>
    <n v="75.75"/>
    <n v="5153.05"/>
    <m/>
    <x v="20"/>
  </r>
  <r>
    <x v="2610"/>
    <d v="2019-08-18T00:00:00"/>
    <x v="0"/>
    <n v="55"/>
    <x v="0"/>
    <n v="2"/>
    <n v="3"/>
    <x v="1"/>
    <n v="6067"/>
    <n v="6"/>
    <n v="72"/>
    <x v="0"/>
    <x v="0"/>
    <s v="Yes"/>
    <x v="2"/>
    <x v="2"/>
    <x v="0"/>
    <n v="80.849999999999994"/>
    <n v="6397.05"/>
    <m/>
    <x v="20"/>
  </r>
  <r>
    <x v="2611"/>
    <d v="2020-09-20T00:00:00"/>
    <x v="1"/>
    <n v="54"/>
    <x v="1"/>
    <n v="0"/>
    <n v="3"/>
    <x v="1"/>
    <n v="5247"/>
    <n v="0"/>
    <n v="59"/>
    <x v="4"/>
    <x v="0"/>
    <s v="Yes"/>
    <x v="0"/>
    <x v="0"/>
    <x v="0"/>
    <n v="99.45"/>
    <n v="7979.48"/>
    <m/>
    <x v="20"/>
  </r>
  <r>
    <x v="2612"/>
    <d v="2022-12-20T00:00:00"/>
    <x v="1"/>
    <n v="49"/>
    <x v="0"/>
    <n v="1"/>
    <n v="3"/>
    <x v="1"/>
    <n v="2649"/>
    <n v="3"/>
    <n v="32"/>
    <x v="0"/>
    <x v="0"/>
    <s v="Yes"/>
    <x v="2"/>
    <x v="0"/>
    <x v="0"/>
    <n v="61.4"/>
    <n v="3357.77"/>
    <m/>
    <x v="20"/>
  </r>
  <r>
    <x v="2613"/>
    <d v="2025-02-22T00:00:00"/>
    <x v="1"/>
    <n v="62"/>
    <x v="0"/>
    <n v="3"/>
    <n v="3"/>
    <x v="1"/>
    <n v="4122"/>
    <n v="5"/>
    <n v="6"/>
    <x v="0"/>
    <x v="0"/>
    <s v="No"/>
    <x v="1"/>
    <x v="3"/>
    <x v="2"/>
    <n v="19.7"/>
    <n v="359.23"/>
    <m/>
    <x v="20"/>
  </r>
  <r>
    <x v="2614"/>
    <d v="2023-08-01T00:00:00"/>
    <x v="0"/>
    <n v="28"/>
    <x v="1"/>
    <n v="0"/>
    <n v="3"/>
    <x v="1"/>
    <n v="3398"/>
    <n v="0"/>
    <n v="24"/>
    <x v="0"/>
    <x v="0"/>
    <s v="Yes"/>
    <x v="3"/>
    <x v="3"/>
    <x v="0"/>
    <n v="54.6"/>
    <n v="1394.31"/>
    <m/>
    <x v="20"/>
  </r>
  <r>
    <x v="2615"/>
    <d v="2023-10-17T00:00:00"/>
    <x v="0"/>
    <n v="50"/>
    <x v="0"/>
    <n v="2"/>
    <n v="3"/>
    <x v="1"/>
    <n v="3339"/>
    <n v="1"/>
    <n v="22"/>
    <x v="3"/>
    <x v="0"/>
    <s v="No"/>
    <x v="1"/>
    <x v="3"/>
    <x v="0"/>
    <n v="20.25"/>
    <n v="1317.65"/>
    <m/>
    <x v="20"/>
  </r>
  <r>
    <x v="2616"/>
    <d v="2024-05-07T00:00:00"/>
    <x v="0"/>
    <n v="41"/>
    <x v="1"/>
    <n v="0"/>
    <n v="3"/>
    <x v="1"/>
    <n v="5559"/>
    <n v="0"/>
    <n v="15"/>
    <x v="0"/>
    <x v="0"/>
    <s v="Yes"/>
    <x v="0"/>
    <x v="0"/>
    <x v="0"/>
    <n v="85.3"/>
    <n v="1629.35"/>
    <m/>
    <x v="20"/>
  </r>
  <r>
    <x v="2617"/>
    <d v="2020-07-19T00:00:00"/>
    <x v="1"/>
    <n v="56"/>
    <x v="0"/>
    <n v="1"/>
    <n v="3"/>
    <x v="1"/>
    <n v="6201"/>
    <n v="7"/>
    <n v="61"/>
    <x v="0"/>
    <x v="0"/>
    <s v="No"/>
    <x v="1"/>
    <x v="2"/>
    <x v="2"/>
    <n v="24.2"/>
    <n v="3570.44"/>
    <m/>
    <x v="20"/>
  </r>
  <r>
    <x v="2618"/>
    <d v="2024-06-21T00:00:00"/>
    <x v="0"/>
    <n v="57"/>
    <x v="0"/>
    <n v="0"/>
    <n v="3"/>
    <x v="1"/>
    <n v="4612"/>
    <n v="1"/>
    <n v="14"/>
    <x v="3"/>
    <x v="0"/>
    <s v="Yes"/>
    <x v="2"/>
    <x v="3"/>
    <x v="0"/>
    <n v="44.6"/>
    <n v="1270.55"/>
    <m/>
    <x v="20"/>
  </r>
  <r>
    <x v="2619"/>
    <d v="2024-05-15T00:00:00"/>
    <x v="1"/>
    <n v="60"/>
    <x v="1"/>
    <n v="0"/>
    <n v="3"/>
    <x v="1"/>
    <n v="3572"/>
    <n v="0"/>
    <n v="15"/>
    <x v="3"/>
    <x v="2"/>
    <s v="Yes"/>
    <x v="2"/>
    <x v="3"/>
    <x v="2"/>
    <n v="45.9"/>
    <n v="677.18"/>
    <m/>
    <x v="20"/>
  </r>
  <r>
    <x v="2620"/>
    <d v="2019-09-05T00:00:00"/>
    <x v="0"/>
    <n v="66"/>
    <x v="0"/>
    <n v="0"/>
    <n v="3"/>
    <x v="1"/>
    <n v="4329"/>
    <n v="7"/>
    <n v="71"/>
    <x v="5"/>
    <x v="0"/>
    <s v="No"/>
    <x v="1"/>
    <x v="2"/>
    <x v="0"/>
    <n v="23.95"/>
    <n v="3937.32"/>
    <m/>
    <x v="20"/>
  </r>
  <r>
    <x v="2621"/>
    <d v="2020-01-20T00:00:00"/>
    <x v="0"/>
    <n v="72"/>
    <x v="0"/>
    <n v="0"/>
    <n v="3"/>
    <x v="1"/>
    <n v="5869"/>
    <n v="9"/>
    <n v="67"/>
    <x v="5"/>
    <x v="0"/>
    <s v="Yes"/>
    <x v="0"/>
    <x v="2"/>
    <x v="0"/>
    <n v="102.9"/>
    <n v="10251.26"/>
    <m/>
    <x v="20"/>
  </r>
  <r>
    <x v="2622"/>
    <d v="2021-11-03T00:00:00"/>
    <x v="0"/>
    <n v="77"/>
    <x v="0"/>
    <n v="0"/>
    <n v="3"/>
    <x v="1"/>
    <n v="5837"/>
    <n v="4"/>
    <n v="45"/>
    <x v="0"/>
    <x v="0"/>
    <s v="Yes"/>
    <x v="2"/>
    <x v="2"/>
    <x v="2"/>
    <n v="75.150000000000006"/>
    <n v="3902.9"/>
    <m/>
    <x v="20"/>
  </r>
  <r>
    <x v="2623"/>
    <d v="2024-06-22T00:00:00"/>
    <x v="0"/>
    <n v="48"/>
    <x v="0"/>
    <n v="0"/>
    <n v="3"/>
    <x v="1"/>
    <n v="2564"/>
    <n v="3"/>
    <n v="14"/>
    <x v="3"/>
    <x v="0"/>
    <s v="Yes"/>
    <x v="3"/>
    <x v="2"/>
    <x v="2"/>
    <n v="81.95"/>
    <n v="1254.1300000000001"/>
    <m/>
    <x v="20"/>
  </r>
  <r>
    <x v="2624"/>
    <d v="2022-11-16T00:00:00"/>
    <x v="1"/>
    <n v="64"/>
    <x v="1"/>
    <n v="0"/>
    <n v="3"/>
    <x v="1"/>
    <n v="3118"/>
    <n v="0"/>
    <n v="33"/>
    <x v="1"/>
    <x v="0"/>
    <s v="Yes"/>
    <x v="0"/>
    <x v="3"/>
    <x v="0"/>
    <n v="79.95"/>
    <n v="4080.42"/>
    <m/>
    <x v="20"/>
  </r>
  <r>
    <x v="2625"/>
    <d v="2019-08-01T00:00:00"/>
    <x v="0"/>
    <n v="26"/>
    <x v="1"/>
    <n v="0"/>
    <n v="3"/>
    <x v="1"/>
    <n v="5842"/>
    <n v="0"/>
    <n v="72"/>
    <x v="5"/>
    <x v="0"/>
    <s v="Yes"/>
    <x v="2"/>
    <x v="2"/>
    <x v="0"/>
    <n v="88.6"/>
    <n v="9403.07"/>
    <m/>
    <x v="20"/>
  </r>
  <r>
    <x v="2626"/>
    <d v="2023-07-09T00:00:00"/>
    <x v="1"/>
    <n v="22"/>
    <x v="0"/>
    <n v="0"/>
    <n v="3"/>
    <x v="1"/>
    <n v="3273"/>
    <n v="0"/>
    <n v="25"/>
    <x v="0"/>
    <x v="0"/>
    <s v="Yes"/>
    <x v="0"/>
    <x v="0"/>
    <x v="0"/>
    <n v="95.15"/>
    <n v="3220.95"/>
    <m/>
    <x v="20"/>
  </r>
  <r>
    <x v="2627"/>
    <d v="2025-07-24T00:00:00"/>
    <x v="0"/>
    <n v="42"/>
    <x v="1"/>
    <n v="0"/>
    <n v="3"/>
    <x v="2"/>
    <n v="5368"/>
    <n v="0"/>
    <n v="1"/>
    <x v="0"/>
    <x v="0"/>
    <s v="No"/>
    <x v="1"/>
    <x v="0"/>
    <x v="2"/>
    <n v="20.05"/>
    <n v="23.28"/>
    <m/>
    <x v="20"/>
  </r>
  <r>
    <x v="2628"/>
    <d v="2020-09-16T00:00:00"/>
    <x v="1"/>
    <n v="35"/>
    <x v="0"/>
    <n v="5"/>
    <n v="3"/>
    <x v="1"/>
    <n v="5266"/>
    <n v="2"/>
    <n v="59"/>
    <x v="0"/>
    <x v="0"/>
    <s v="Yes"/>
    <x v="0"/>
    <x v="0"/>
    <x v="0"/>
    <n v="96.65"/>
    <n v="8416.93"/>
    <m/>
    <x v="20"/>
  </r>
  <r>
    <x v="2629"/>
    <d v="2025-05-05T00:00:00"/>
    <x v="1"/>
    <n v="25"/>
    <x v="0"/>
    <n v="2"/>
    <n v="3"/>
    <x v="2"/>
    <n v="3654"/>
    <n v="9"/>
    <n v="3"/>
    <x v="2"/>
    <x v="0"/>
    <s v="Yes"/>
    <x v="2"/>
    <x v="0"/>
    <x v="2"/>
    <n v="58.7"/>
    <n v="203.01"/>
    <m/>
    <x v="20"/>
  </r>
  <r>
    <x v="2630"/>
    <d v="2019-08-16T00:00:00"/>
    <x v="1"/>
    <n v="29"/>
    <x v="0"/>
    <n v="0"/>
    <n v="3"/>
    <x v="1"/>
    <n v="4505"/>
    <n v="6"/>
    <n v="72"/>
    <x v="5"/>
    <x v="0"/>
    <s v="Yes"/>
    <x v="2"/>
    <x v="2"/>
    <x v="2"/>
    <n v="68.75"/>
    <n v="5775.24"/>
    <m/>
    <x v="20"/>
  </r>
  <r>
    <x v="2631"/>
    <d v="2021-10-11T00:00:00"/>
    <x v="1"/>
    <n v="45"/>
    <x v="0"/>
    <n v="0"/>
    <n v="3"/>
    <x v="1"/>
    <n v="5433"/>
    <n v="6"/>
    <n v="46"/>
    <x v="0"/>
    <x v="0"/>
    <s v="Yes"/>
    <x v="2"/>
    <x v="3"/>
    <x v="2"/>
    <n v="70.599999999999994"/>
    <n v="5289.55"/>
    <m/>
    <x v="20"/>
  </r>
  <r>
    <x v="2632"/>
    <d v="2025-02-13T00:00:00"/>
    <x v="0"/>
    <n v="58"/>
    <x v="0"/>
    <n v="3"/>
    <n v="3"/>
    <x v="1"/>
    <n v="2882"/>
    <n v="8"/>
    <n v="6"/>
    <x v="2"/>
    <x v="0"/>
    <s v="No"/>
    <x v="1"/>
    <x v="2"/>
    <x v="3"/>
    <n v="25.4"/>
    <n v="343.68"/>
    <m/>
    <x v="20"/>
  </r>
  <r>
    <x v="2633"/>
    <d v="2019-08-17T00:00:00"/>
    <x v="0"/>
    <n v="64"/>
    <x v="0"/>
    <n v="0"/>
    <n v="3"/>
    <x v="1"/>
    <n v="6275"/>
    <n v="9"/>
    <n v="72"/>
    <x v="0"/>
    <x v="0"/>
    <s v="Yes"/>
    <x v="2"/>
    <x v="2"/>
    <x v="0"/>
    <n v="85.25"/>
    <n v="7276.86"/>
    <m/>
    <x v="20"/>
  </r>
  <r>
    <x v="2634"/>
    <d v="2025-06-20T00:00:00"/>
    <x v="1"/>
    <n v="36"/>
    <x v="1"/>
    <n v="0"/>
    <n v="3"/>
    <x v="2"/>
    <n v="2686"/>
    <n v="0"/>
    <n v="2"/>
    <x v="0"/>
    <x v="0"/>
    <s v="Yes"/>
    <x v="0"/>
    <x v="0"/>
    <x v="0"/>
    <n v="91.15"/>
    <n v="272.06"/>
    <m/>
    <x v="20"/>
  </r>
  <r>
    <x v="2635"/>
    <d v="2019-09-10T00:00:00"/>
    <x v="1"/>
    <n v="22"/>
    <x v="0"/>
    <n v="2"/>
    <n v="3"/>
    <x v="1"/>
    <n v="5921"/>
    <n v="5"/>
    <n v="71"/>
    <x v="0"/>
    <x v="0"/>
    <s v="No"/>
    <x v="1"/>
    <x v="2"/>
    <x v="2"/>
    <n v="19.7"/>
    <n v="3003.41"/>
    <m/>
    <x v="20"/>
  </r>
  <r>
    <x v="2636"/>
    <d v="2022-03-22T00:00:00"/>
    <x v="1"/>
    <n v="45"/>
    <x v="0"/>
    <n v="1"/>
    <n v="3"/>
    <x v="1"/>
    <n v="2902"/>
    <n v="1"/>
    <n v="41"/>
    <x v="0"/>
    <x v="0"/>
    <s v="No"/>
    <x v="1"/>
    <x v="2"/>
    <x v="0"/>
    <n v="19.7"/>
    <n v="1786.2"/>
    <m/>
    <x v="20"/>
  </r>
  <r>
    <x v="2637"/>
    <d v="2021-05-20T00:00:00"/>
    <x v="0"/>
    <n v="59"/>
    <x v="0"/>
    <n v="0"/>
    <n v="3"/>
    <x v="1"/>
    <n v="6385"/>
    <n v="1"/>
    <n v="51"/>
    <x v="0"/>
    <x v="0"/>
    <s v="Yes"/>
    <x v="3"/>
    <x v="3"/>
    <x v="0"/>
    <n v="76.400000000000006"/>
    <n v="5580.96"/>
    <m/>
    <x v="20"/>
  </r>
  <r>
    <x v="2638"/>
    <d v="2021-09-15T00:00:00"/>
    <x v="0"/>
    <n v="52"/>
    <x v="1"/>
    <n v="2"/>
    <n v="3"/>
    <x v="1"/>
    <n v="5491"/>
    <n v="0"/>
    <n v="47"/>
    <x v="4"/>
    <x v="0"/>
    <s v="Yes"/>
    <x v="3"/>
    <x v="0"/>
    <x v="0"/>
    <n v="55.3"/>
    <n v="3840.8"/>
    <m/>
    <x v="20"/>
  </r>
  <r>
    <x v="2639"/>
    <d v="2025-01-11T00:00:00"/>
    <x v="0"/>
    <n v="55"/>
    <x v="1"/>
    <n v="0"/>
    <n v="3"/>
    <x v="1"/>
    <n v="5335"/>
    <n v="0"/>
    <n v="7"/>
    <x v="2"/>
    <x v="0"/>
    <s v="Yes"/>
    <x v="0"/>
    <x v="0"/>
    <x v="0"/>
    <n v="74.900000000000006"/>
    <n v="732.68"/>
    <m/>
    <x v="20"/>
  </r>
  <r>
    <x v="2640"/>
    <d v="2020-12-11T00:00:00"/>
    <x v="0"/>
    <n v="33"/>
    <x v="0"/>
    <n v="1"/>
    <n v="3"/>
    <x v="1"/>
    <n v="5314"/>
    <n v="6"/>
    <n v="56"/>
    <x v="4"/>
    <x v="0"/>
    <s v="Yes"/>
    <x v="2"/>
    <x v="2"/>
    <x v="2"/>
    <n v="75.849999999999994"/>
    <n v="6365.68"/>
    <m/>
    <x v="20"/>
  </r>
  <r>
    <x v="2641"/>
    <d v="2021-04-20T00:00:00"/>
    <x v="1"/>
    <n v="63"/>
    <x v="1"/>
    <n v="0"/>
    <n v="3"/>
    <x v="1"/>
    <n v="4247"/>
    <n v="0"/>
    <n v="52"/>
    <x v="0"/>
    <x v="2"/>
    <s v="Yes"/>
    <x v="2"/>
    <x v="2"/>
    <x v="2"/>
    <n v="39.1"/>
    <n v="2112.1"/>
    <m/>
    <x v="20"/>
  </r>
  <r>
    <x v="2642"/>
    <d v="2019-08-02T00:00:00"/>
    <x v="1"/>
    <n v="47"/>
    <x v="1"/>
    <n v="0"/>
    <n v="3"/>
    <x v="1"/>
    <n v="5378"/>
    <n v="0"/>
    <n v="72"/>
    <x v="5"/>
    <x v="0"/>
    <s v="Yes"/>
    <x v="2"/>
    <x v="2"/>
    <x v="0"/>
    <n v="91.35"/>
    <n v="9880.32"/>
    <m/>
    <x v="20"/>
  </r>
  <r>
    <x v="2643"/>
    <d v="2024-09-16T00:00:00"/>
    <x v="1"/>
    <n v="54"/>
    <x v="1"/>
    <n v="0"/>
    <n v="3"/>
    <x v="1"/>
    <n v="2405"/>
    <n v="0"/>
    <n v="11"/>
    <x v="0"/>
    <x v="0"/>
    <s v="Yes"/>
    <x v="0"/>
    <x v="0"/>
    <x v="0"/>
    <n v="94.2"/>
    <n v="1104.6199999999999"/>
    <m/>
    <x v="20"/>
  </r>
  <r>
    <x v="2644"/>
    <d v="2023-08-24T00:00:00"/>
    <x v="0"/>
    <n v="60"/>
    <x v="1"/>
    <n v="0"/>
    <n v="3"/>
    <x v="1"/>
    <n v="5421"/>
    <n v="0"/>
    <n v="24"/>
    <x v="0"/>
    <x v="0"/>
    <s v="Yes"/>
    <x v="0"/>
    <x v="0"/>
    <x v="0"/>
    <n v="85.95"/>
    <n v="2335.87"/>
    <m/>
    <x v="20"/>
  </r>
  <r>
    <x v="2645"/>
    <d v="2020-03-02T00:00:00"/>
    <x v="0"/>
    <n v="55"/>
    <x v="0"/>
    <n v="1"/>
    <n v="3"/>
    <x v="1"/>
    <n v="6009"/>
    <n v="5"/>
    <n v="65"/>
    <x v="4"/>
    <x v="0"/>
    <s v="No"/>
    <x v="1"/>
    <x v="2"/>
    <x v="2"/>
    <n v="19.850000000000001"/>
    <n v="3442.6"/>
    <m/>
    <x v="20"/>
  </r>
  <r>
    <x v="2646"/>
    <d v="2025-02-22T00:00:00"/>
    <x v="1"/>
    <n v="52"/>
    <x v="1"/>
    <n v="0"/>
    <n v="3"/>
    <x v="1"/>
    <n v="4059"/>
    <n v="0"/>
    <n v="6"/>
    <x v="2"/>
    <x v="0"/>
    <s v="Yes"/>
    <x v="0"/>
    <x v="0"/>
    <x v="2"/>
    <n v="70.55"/>
    <n v="617.19000000000005"/>
    <m/>
    <x v="20"/>
  </r>
  <r>
    <x v="2647"/>
    <d v="2019-08-25T00:00:00"/>
    <x v="0"/>
    <n v="49"/>
    <x v="0"/>
    <n v="2"/>
    <n v="3"/>
    <x v="1"/>
    <n v="4185"/>
    <n v="7"/>
    <n v="72"/>
    <x v="5"/>
    <x v="0"/>
    <s v="No"/>
    <x v="1"/>
    <x v="2"/>
    <x v="2"/>
    <n v="25.1"/>
    <n v="3754.95"/>
    <m/>
    <x v="20"/>
  </r>
  <r>
    <x v="2648"/>
    <d v="2024-04-20T00:00:00"/>
    <x v="0"/>
    <n v="30"/>
    <x v="0"/>
    <n v="2"/>
    <n v="3"/>
    <x v="1"/>
    <n v="2856"/>
    <n v="3"/>
    <n v="16"/>
    <x v="3"/>
    <x v="0"/>
    <s v="No"/>
    <x v="1"/>
    <x v="2"/>
    <x v="2"/>
    <n v="20.5"/>
    <n v="726.39"/>
    <m/>
    <x v="20"/>
  </r>
  <r>
    <x v="2649"/>
    <d v="2022-04-06T00:00:00"/>
    <x v="1"/>
    <n v="50"/>
    <x v="1"/>
    <n v="0"/>
    <n v="3"/>
    <x v="1"/>
    <n v="3258"/>
    <n v="0"/>
    <n v="40"/>
    <x v="4"/>
    <x v="0"/>
    <s v="Yes"/>
    <x v="0"/>
    <x v="0"/>
    <x v="2"/>
    <n v="74.8"/>
    <n v="3714.5"/>
    <m/>
    <x v="20"/>
  </r>
  <r>
    <x v="2650"/>
    <d v="2019-08-02T00:00:00"/>
    <x v="1"/>
    <n v="44"/>
    <x v="0"/>
    <n v="2"/>
    <n v="3"/>
    <x v="1"/>
    <n v="6187"/>
    <n v="5"/>
    <n v="72"/>
    <x v="5"/>
    <x v="2"/>
    <s v="Yes"/>
    <x v="3"/>
    <x v="2"/>
    <x v="0"/>
    <n v="65.7"/>
    <n v="4575.3500000000004"/>
    <m/>
    <x v="20"/>
  </r>
  <r>
    <x v="2651"/>
    <d v="2020-03-21T00:00:00"/>
    <x v="0"/>
    <n v="50"/>
    <x v="0"/>
    <n v="0"/>
    <n v="3"/>
    <x v="1"/>
    <n v="5224"/>
    <n v="6"/>
    <n v="65"/>
    <x v="4"/>
    <x v="0"/>
    <s v="Yes"/>
    <x v="2"/>
    <x v="3"/>
    <x v="2"/>
    <n v="67.05"/>
    <n v="6876.4"/>
    <m/>
    <x v="20"/>
  </r>
  <r>
    <x v="2652"/>
    <d v="2019-08-07T00:00:00"/>
    <x v="1"/>
    <n v="25"/>
    <x v="0"/>
    <n v="2"/>
    <n v="3"/>
    <x v="1"/>
    <n v="6252"/>
    <n v="2"/>
    <n v="72"/>
    <x v="0"/>
    <x v="0"/>
    <s v="Yes"/>
    <x v="0"/>
    <x v="2"/>
    <x v="2"/>
    <n v="116.8"/>
    <n v="9609.4699999999993"/>
    <m/>
    <x v="20"/>
  </r>
  <r>
    <x v="2653"/>
    <d v="2021-02-02T00:00:00"/>
    <x v="1"/>
    <n v="22"/>
    <x v="0"/>
    <n v="3"/>
    <n v="3"/>
    <x v="1"/>
    <n v="4798"/>
    <n v="6"/>
    <n v="54"/>
    <x v="0"/>
    <x v="0"/>
    <s v="Yes"/>
    <x v="3"/>
    <x v="2"/>
    <x v="0"/>
    <n v="60"/>
    <n v="3734.57"/>
    <m/>
    <x v="20"/>
  </r>
  <r>
    <x v="2654"/>
    <d v="2020-02-11T00:00:00"/>
    <x v="0"/>
    <n v="27"/>
    <x v="1"/>
    <n v="0"/>
    <n v="3"/>
    <x v="1"/>
    <n v="5303"/>
    <n v="0"/>
    <n v="66"/>
    <x v="5"/>
    <x v="0"/>
    <s v="Yes"/>
    <x v="0"/>
    <x v="3"/>
    <x v="0"/>
    <n v="114.3"/>
    <n v="7668.82"/>
    <m/>
    <x v="20"/>
  </r>
  <r>
    <x v="2655"/>
    <d v="2025-01-19T00:00:00"/>
    <x v="1"/>
    <n v="20"/>
    <x v="0"/>
    <n v="2"/>
    <n v="3"/>
    <x v="1"/>
    <n v="3872"/>
    <n v="3"/>
    <n v="7"/>
    <x v="0"/>
    <x v="2"/>
    <s v="Yes"/>
    <x v="2"/>
    <x v="0"/>
    <x v="0"/>
    <n v="24.7"/>
    <n v="149.05000000000001"/>
    <m/>
    <x v="20"/>
  </r>
  <r>
    <x v="2656"/>
    <d v="2021-07-25T00:00:00"/>
    <x v="1"/>
    <n v="49"/>
    <x v="1"/>
    <n v="0"/>
    <n v="3"/>
    <x v="1"/>
    <n v="5499"/>
    <n v="0"/>
    <n v="49"/>
    <x v="0"/>
    <x v="0"/>
    <s v="Yes"/>
    <x v="0"/>
    <x v="2"/>
    <x v="2"/>
    <n v="100.65"/>
    <n v="5462.14"/>
    <m/>
    <x v="20"/>
  </r>
  <r>
    <x v="2657"/>
    <d v="2025-06-20T00:00:00"/>
    <x v="0"/>
    <n v="42"/>
    <x v="1"/>
    <n v="0"/>
    <n v="3"/>
    <x v="2"/>
    <n v="5863"/>
    <n v="0"/>
    <n v="2"/>
    <x v="0"/>
    <x v="0"/>
    <s v="No"/>
    <x v="1"/>
    <x v="0"/>
    <x v="2"/>
    <n v="19.350000000000001"/>
    <n v="135.03"/>
    <m/>
    <x v="20"/>
  </r>
  <r>
    <x v="2658"/>
    <d v="2020-12-20T00:00:00"/>
    <x v="1"/>
    <n v="20"/>
    <x v="0"/>
    <n v="2"/>
    <n v="3"/>
    <x v="1"/>
    <n v="5577"/>
    <n v="2"/>
    <n v="56"/>
    <x v="4"/>
    <x v="0"/>
    <s v="No"/>
    <x v="1"/>
    <x v="2"/>
    <x v="2"/>
    <n v="24.45"/>
    <n v="3151.53"/>
    <m/>
    <x v="20"/>
  </r>
  <r>
    <x v="2659"/>
    <d v="2025-07-18T00:00:00"/>
    <x v="0"/>
    <n v="55"/>
    <x v="1"/>
    <n v="0"/>
    <n v="3"/>
    <x v="2"/>
    <n v="5370"/>
    <n v="0"/>
    <n v="1"/>
    <x v="2"/>
    <x v="0"/>
    <s v="No"/>
    <x v="1"/>
    <x v="0"/>
    <x v="2"/>
    <n v="20.6"/>
    <n v="22.08"/>
    <m/>
    <x v="20"/>
  </r>
  <r>
    <x v="2660"/>
    <d v="2025-02-08T00:00:00"/>
    <x v="1"/>
    <n v="29"/>
    <x v="1"/>
    <n v="0"/>
    <n v="3"/>
    <x v="1"/>
    <n v="2979"/>
    <n v="0"/>
    <n v="6"/>
    <x v="0"/>
    <x v="2"/>
    <s v="Yes"/>
    <x v="3"/>
    <x v="3"/>
    <x v="2"/>
    <n v="49.25"/>
    <n v="255.6"/>
    <m/>
    <x v="20"/>
  </r>
  <r>
    <x v="2661"/>
    <d v="2022-03-01T00:00:00"/>
    <x v="1"/>
    <n v="21"/>
    <x v="0"/>
    <n v="1"/>
    <n v="3"/>
    <x v="1"/>
    <n v="3275"/>
    <n v="7"/>
    <n v="41"/>
    <x v="4"/>
    <x v="0"/>
    <s v="Yes"/>
    <x v="0"/>
    <x v="3"/>
    <x v="0"/>
    <n v="101.6"/>
    <n v="4534.4799999999996"/>
    <m/>
    <x v="20"/>
  </r>
  <r>
    <x v="2662"/>
    <d v="2019-08-19T00:00:00"/>
    <x v="0"/>
    <n v="45"/>
    <x v="0"/>
    <n v="2"/>
    <n v="3"/>
    <x v="1"/>
    <n v="6044"/>
    <n v="7"/>
    <n v="72"/>
    <x v="0"/>
    <x v="0"/>
    <s v="Yes"/>
    <x v="2"/>
    <x v="2"/>
    <x v="2"/>
    <n v="89.4"/>
    <n v="6574.55"/>
    <m/>
    <x v="20"/>
  </r>
  <r>
    <x v="2663"/>
    <d v="2024-11-26T00:00:00"/>
    <x v="0"/>
    <n v="54"/>
    <x v="1"/>
    <n v="0"/>
    <n v="3"/>
    <x v="1"/>
    <n v="4895"/>
    <n v="0"/>
    <n v="9"/>
    <x v="0"/>
    <x v="0"/>
    <s v="Yes"/>
    <x v="0"/>
    <x v="0"/>
    <x v="0"/>
    <n v="73.8"/>
    <n v="770.95"/>
    <m/>
    <x v="20"/>
  </r>
  <r>
    <x v="2664"/>
    <d v="2023-10-05T00:00:00"/>
    <x v="1"/>
    <n v="50"/>
    <x v="1"/>
    <n v="0"/>
    <n v="3"/>
    <x v="1"/>
    <n v="2691"/>
    <n v="0"/>
    <n v="22"/>
    <x v="0"/>
    <x v="0"/>
    <s v="No"/>
    <x v="1"/>
    <x v="3"/>
    <x v="2"/>
    <n v="19.25"/>
    <n v="1191.3499999999999"/>
    <m/>
    <x v="20"/>
  </r>
  <r>
    <x v="2665"/>
    <d v="2023-05-04T00:00:00"/>
    <x v="0"/>
    <n v="42"/>
    <x v="1"/>
    <n v="0"/>
    <n v="3"/>
    <x v="1"/>
    <n v="4962"/>
    <n v="0"/>
    <n v="27"/>
    <x v="1"/>
    <x v="0"/>
    <s v="No"/>
    <x v="1"/>
    <x v="2"/>
    <x v="2"/>
    <n v="20.350000000000001"/>
    <n v="1605.39"/>
    <m/>
    <x v="20"/>
  </r>
  <r>
    <x v="2666"/>
    <d v="2025-07-22T00:00:00"/>
    <x v="0"/>
    <n v="36"/>
    <x v="1"/>
    <n v="0"/>
    <n v="3"/>
    <x v="2"/>
    <n v="4590"/>
    <n v="0"/>
    <n v="1"/>
    <x v="0"/>
    <x v="0"/>
    <s v="No"/>
    <x v="1"/>
    <x v="0"/>
    <x v="2"/>
    <n v="19.899999999999999"/>
    <n v="27.66"/>
    <m/>
    <x v="20"/>
  </r>
  <r>
    <x v="2667"/>
    <d v="2021-08-17T00:00:00"/>
    <x v="1"/>
    <n v="26"/>
    <x v="1"/>
    <n v="2"/>
    <n v="3"/>
    <x v="1"/>
    <n v="4106"/>
    <n v="0"/>
    <n v="48"/>
    <x v="4"/>
    <x v="2"/>
    <s v="Yes"/>
    <x v="2"/>
    <x v="0"/>
    <x v="2"/>
    <n v="45.55"/>
    <n v="2108.35"/>
    <m/>
    <x v="20"/>
  </r>
  <r>
    <x v="2668"/>
    <d v="2025-06-16T00:00:00"/>
    <x v="1"/>
    <n v="76"/>
    <x v="1"/>
    <n v="0"/>
    <n v="3"/>
    <x v="2"/>
    <n v="2885"/>
    <n v="0"/>
    <n v="2"/>
    <x v="0"/>
    <x v="0"/>
    <s v="Yes"/>
    <x v="0"/>
    <x v="2"/>
    <x v="0"/>
    <n v="83.8"/>
    <n v="229.66"/>
    <m/>
    <x v="20"/>
  </r>
  <r>
    <x v="2669"/>
    <d v="2019-10-05T00:00:00"/>
    <x v="1"/>
    <n v="65"/>
    <x v="0"/>
    <n v="2"/>
    <n v="3"/>
    <x v="1"/>
    <n v="5899"/>
    <n v="2"/>
    <n v="70"/>
    <x v="0"/>
    <x v="0"/>
    <s v="Yes"/>
    <x v="0"/>
    <x v="3"/>
    <x v="0"/>
    <n v="107.9"/>
    <n v="8153.85"/>
    <m/>
    <x v="20"/>
  </r>
  <r>
    <x v="2670"/>
    <d v="2022-04-16T00:00:00"/>
    <x v="0"/>
    <n v="68"/>
    <x v="0"/>
    <n v="0"/>
    <n v="3"/>
    <x v="1"/>
    <n v="4332"/>
    <n v="2"/>
    <n v="40"/>
    <x v="0"/>
    <x v="0"/>
    <s v="Yes"/>
    <x v="0"/>
    <x v="3"/>
    <x v="2"/>
    <n v="98.15"/>
    <n v="4694.91"/>
    <m/>
    <x v="20"/>
  </r>
  <r>
    <x v="2671"/>
    <d v="2023-02-15T00:00:00"/>
    <x v="0"/>
    <n v="69"/>
    <x v="1"/>
    <n v="0"/>
    <n v="3"/>
    <x v="1"/>
    <n v="5983"/>
    <n v="0"/>
    <n v="30"/>
    <x v="0"/>
    <x v="0"/>
    <s v="Yes"/>
    <x v="0"/>
    <x v="2"/>
    <x v="2"/>
    <n v="90.5"/>
    <n v="2717.05"/>
    <m/>
    <x v="20"/>
  </r>
  <r>
    <x v="2672"/>
    <d v="2020-10-21T00:00:00"/>
    <x v="1"/>
    <n v="25"/>
    <x v="0"/>
    <n v="0"/>
    <n v="3"/>
    <x v="1"/>
    <n v="6407"/>
    <n v="1"/>
    <n v="58"/>
    <x v="4"/>
    <x v="0"/>
    <s v="Yes"/>
    <x v="3"/>
    <x v="2"/>
    <x v="2"/>
    <n v="59.9"/>
    <n v="6345.94"/>
    <m/>
    <x v="20"/>
  </r>
  <r>
    <x v="2673"/>
    <d v="2019-08-15T00:00:00"/>
    <x v="1"/>
    <n v="40"/>
    <x v="1"/>
    <n v="0"/>
    <n v="3"/>
    <x v="1"/>
    <n v="4708"/>
    <n v="0"/>
    <n v="72"/>
    <x v="0"/>
    <x v="0"/>
    <s v="Yes"/>
    <x v="0"/>
    <x v="2"/>
    <x v="2"/>
    <n v="107.5"/>
    <n v="8595.5400000000009"/>
    <m/>
    <x v="20"/>
  </r>
  <r>
    <x v="2674"/>
    <d v="2022-01-14T00:00:00"/>
    <x v="0"/>
    <n v="50"/>
    <x v="1"/>
    <n v="0"/>
    <n v="3"/>
    <x v="1"/>
    <n v="5845"/>
    <n v="0"/>
    <n v="43"/>
    <x v="0"/>
    <x v="0"/>
    <s v="Yes"/>
    <x v="0"/>
    <x v="3"/>
    <x v="2"/>
    <n v="94.35"/>
    <n v="5693.76"/>
    <m/>
    <x v="20"/>
  </r>
  <r>
    <x v="2675"/>
    <d v="2020-04-01T00:00:00"/>
    <x v="0"/>
    <n v="34"/>
    <x v="1"/>
    <n v="0"/>
    <n v="3"/>
    <x v="1"/>
    <n v="5044"/>
    <n v="0"/>
    <n v="64"/>
    <x v="0"/>
    <x v="0"/>
    <s v="Yes"/>
    <x v="0"/>
    <x v="3"/>
    <x v="2"/>
    <n v="84.3"/>
    <n v="7226.33"/>
    <m/>
    <x v="20"/>
  </r>
  <r>
    <x v="2676"/>
    <d v="2022-08-23T00:00:00"/>
    <x v="0"/>
    <n v="27"/>
    <x v="1"/>
    <n v="0"/>
    <n v="3"/>
    <x v="1"/>
    <n v="4830"/>
    <n v="0"/>
    <n v="36"/>
    <x v="1"/>
    <x v="0"/>
    <s v="Yes"/>
    <x v="3"/>
    <x v="0"/>
    <x v="2"/>
    <n v="79.2"/>
    <n v="4425.3100000000004"/>
    <m/>
    <x v="20"/>
  </r>
  <r>
    <x v="2677"/>
    <d v="2020-02-04T00:00:00"/>
    <x v="1"/>
    <n v="59"/>
    <x v="0"/>
    <n v="0"/>
    <n v="3"/>
    <x v="1"/>
    <n v="4488"/>
    <n v="10"/>
    <n v="66"/>
    <x v="0"/>
    <x v="0"/>
    <s v="Yes"/>
    <x v="0"/>
    <x v="3"/>
    <x v="0"/>
    <n v="89"/>
    <n v="8365.68"/>
    <m/>
    <x v="20"/>
  </r>
  <r>
    <x v="2678"/>
    <d v="2025-03-23T00:00:00"/>
    <x v="1"/>
    <n v="44"/>
    <x v="1"/>
    <n v="0"/>
    <n v="3"/>
    <x v="1"/>
    <n v="5263"/>
    <n v="0"/>
    <n v="5"/>
    <x v="0"/>
    <x v="0"/>
    <s v="No"/>
    <x v="1"/>
    <x v="0"/>
    <x v="2"/>
    <n v="20.5"/>
    <n v="227.35"/>
    <m/>
    <x v="20"/>
  </r>
  <r>
    <x v="2679"/>
    <d v="2025-07-07T00:00:00"/>
    <x v="0"/>
    <n v="21"/>
    <x v="0"/>
    <n v="0"/>
    <n v="3"/>
    <x v="2"/>
    <n v="2539"/>
    <n v="1"/>
    <n v="1"/>
    <x v="2"/>
    <x v="0"/>
    <s v="No"/>
    <x v="1"/>
    <x v="3"/>
    <x v="3"/>
    <n v="19.649999999999999"/>
    <n v="43.06"/>
    <m/>
    <x v="20"/>
  </r>
  <r>
    <x v="2680"/>
    <d v="2021-07-02T00:00:00"/>
    <x v="1"/>
    <n v="56"/>
    <x v="0"/>
    <n v="0"/>
    <n v="3"/>
    <x v="1"/>
    <n v="5417"/>
    <n v="3"/>
    <n v="49"/>
    <x v="0"/>
    <x v="0"/>
    <s v="Yes"/>
    <x v="0"/>
    <x v="0"/>
    <x v="3"/>
    <n v="100.85"/>
    <n v="7043.04"/>
    <m/>
    <x v="20"/>
  </r>
  <r>
    <x v="2681"/>
    <d v="2019-08-10T00:00:00"/>
    <x v="1"/>
    <n v="32"/>
    <x v="1"/>
    <n v="0"/>
    <n v="3"/>
    <x v="1"/>
    <n v="5513"/>
    <n v="0"/>
    <n v="72"/>
    <x v="5"/>
    <x v="0"/>
    <s v="Yes"/>
    <x v="0"/>
    <x v="2"/>
    <x v="0"/>
    <n v="101.3"/>
    <n v="7423.25"/>
    <m/>
    <x v="20"/>
  </r>
  <r>
    <x v="2682"/>
    <d v="2025-07-23T00:00:00"/>
    <x v="0"/>
    <n v="61"/>
    <x v="1"/>
    <n v="1"/>
    <n v="3"/>
    <x v="2"/>
    <n v="2706"/>
    <n v="0"/>
    <n v="1"/>
    <x v="0"/>
    <x v="0"/>
    <s v="Yes"/>
    <x v="3"/>
    <x v="0"/>
    <x v="0"/>
    <n v="70.45"/>
    <n v="90.55"/>
    <m/>
    <x v="20"/>
  </r>
  <r>
    <x v="2683"/>
    <d v="2021-07-25T00:00:00"/>
    <x v="0"/>
    <n v="61"/>
    <x v="0"/>
    <n v="1"/>
    <n v="3"/>
    <x v="1"/>
    <n v="4301"/>
    <n v="7"/>
    <n v="49"/>
    <x v="4"/>
    <x v="0"/>
    <s v="Yes"/>
    <x v="0"/>
    <x v="3"/>
    <x v="0"/>
    <n v="97.95"/>
    <n v="5702.88"/>
    <m/>
    <x v="20"/>
  </r>
  <r>
    <x v="2684"/>
    <d v="2019-08-23T00:00:00"/>
    <x v="1"/>
    <n v="34"/>
    <x v="0"/>
    <n v="0"/>
    <n v="3"/>
    <x v="1"/>
    <n v="6452"/>
    <n v="9"/>
    <n v="72"/>
    <x v="0"/>
    <x v="0"/>
    <s v="Yes"/>
    <x v="0"/>
    <x v="2"/>
    <x v="0"/>
    <n v="109.55"/>
    <n v="11347.5"/>
    <m/>
    <x v="20"/>
  </r>
  <r>
    <x v="2685"/>
    <d v="2020-09-13T00:00:00"/>
    <x v="1"/>
    <n v="50"/>
    <x v="0"/>
    <n v="2"/>
    <n v="3"/>
    <x v="1"/>
    <n v="4617"/>
    <n v="5"/>
    <n v="59"/>
    <x v="4"/>
    <x v="0"/>
    <s v="Yes"/>
    <x v="3"/>
    <x v="2"/>
    <x v="2"/>
    <n v="90.3"/>
    <n v="7970"/>
    <m/>
    <x v="20"/>
  </r>
  <r>
    <x v="2686"/>
    <d v="2025-07-26T00:00:00"/>
    <x v="0"/>
    <n v="41"/>
    <x v="1"/>
    <n v="0"/>
    <n v="3"/>
    <x v="2"/>
    <n v="2371"/>
    <n v="0"/>
    <n v="1"/>
    <x v="2"/>
    <x v="0"/>
    <s v="No"/>
    <x v="1"/>
    <x v="0"/>
    <x v="2"/>
    <n v="25"/>
    <n v="28.39"/>
    <m/>
    <x v="20"/>
  </r>
  <r>
    <x v="2687"/>
    <d v="2025-02-24T00:00:00"/>
    <x v="1"/>
    <n v="60"/>
    <x v="1"/>
    <n v="0"/>
    <n v="3"/>
    <x v="1"/>
    <n v="3142"/>
    <n v="0"/>
    <n v="6"/>
    <x v="0"/>
    <x v="0"/>
    <s v="No"/>
    <x v="1"/>
    <x v="0"/>
    <x v="3"/>
    <n v="20"/>
    <n v="393.96"/>
    <m/>
    <x v="20"/>
  </r>
  <r>
    <x v="2688"/>
    <d v="2024-10-04T00:00:00"/>
    <x v="0"/>
    <n v="56"/>
    <x v="0"/>
    <n v="1"/>
    <n v="3"/>
    <x v="1"/>
    <n v="2019"/>
    <n v="5"/>
    <n v="10"/>
    <x v="0"/>
    <x v="0"/>
    <s v="No"/>
    <x v="1"/>
    <x v="2"/>
    <x v="2"/>
    <n v="19.850000000000001"/>
    <n v="353.6"/>
    <m/>
    <x v="20"/>
  </r>
  <r>
    <x v="2689"/>
    <d v="2019-12-08T00:00:00"/>
    <x v="0"/>
    <n v="45"/>
    <x v="0"/>
    <n v="3"/>
    <n v="3"/>
    <x v="1"/>
    <n v="4165"/>
    <n v="1"/>
    <n v="68"/>
    <x v="5"/>
    <x v="0"/>
    <s v="No"/>
    <x v="1"/>
    <x v="2"/>
    <x v="0"/>
    <n v="19.95"/>
    <n v="3789.24"/>
    <m/>
    <x v="20"/>
  </r>
  <r>
    <x v="2690"/>
    <d v="2019-10-17T00:00:00"/>
    <x v="0"/>
    <n v="58"/>
    <x v="0"/>
    <n v="0"/>
    <n v="3"/>
    <x v="1"/>
    <n v="4120"/>
    <n v="10"/>
    <n v="70"/>
    <x v="5"/>
    <x v="0"/>
    <s v="Yes"/>
    <x v="0"/>
    <x v="2"/>
    <x v="2"/>
    <n v="99.35"/>
    <n v="10304.5"/>
    <m/>
    <x v="20"/>
  </r>
  <r>
    <x v="2691"/>
    <d v="2019-12-26T00:00:00"/>
    <x v="0"/>
    <n v="25"/>
    <x v="0"/>
    <n v="0"/>
    <n v="3"/>
    <x v="1"/>
    <n v="5015"/>
    <n v="2"/>
    <n v="68"/>
    <x v="5"/>
    <x v="0"/>
    <s v="Yes"/>
    <x v="0"/>
    <x v="0"/>
    <x v="0"/>
    <n v="107.7"/>
    <n v="8953.58"/>
    <m/>
    <x v="20"/>
  </r>
  <r>
    <x v="2692"/>
    <d v="2019-09-24T00:00:00"/>
    <x v="1"/>
    <n v="28"/>
    <x v="0"/>
    <n v="2"/>
    <n v="3"/>
    <x v="1"/>
    <n v="6015"/>
    <n v="1"/>
    <n v="71"/>
    <x v="5"/>
    <x v="0"/>
    <s v="No"/>
    <x v="1"/>
    <x v="2"/>
    <x v="2"/>
    <n v="19.899999999999999"/>
    <n v="2852.09"/>
    <m/>
    <x v="20"/>
  </r>
  <r>
    <x v="2693"/>
    <d v="2022-03-21T00:00:00"/>
    <x v="1"/>
    <n v="25"/>
    <x v="0"/>
    <n v="3"/>
    <n v="3"/>
    <x v="1"/>
    <n v="3539"/>
    <n v="2"/>
    <n v="41"/>
    <x v="0"/>
    <x v="0"/>
    <s v="Yes"/>
    <x v="0"/>
    <x v="0"/>
    <x v="0"/>
    <n v="94.9"/>
    <n v="5618.79"/>
    <m/>
    <x v="20"/>
  </r>
  <r>
    <x v="2694"/>
    <d v="2021-05-02T00:00:00"/>
    <x v="0"/>
    <n v="20"/>
    <x v="0"/>
    <n v="0"/>
    <n v="3"/>
    <x v="1"/>
    <n v="5703"/>
    <n v="5"/>
    <n v="51"/>
    <x v="4"/>
    <x v="0"/>
    <s v="Yes"/>
    <x v="3"/>
    <x v="2"/>
    <x v="2"/>
    <n v="83.85"/>
    <n v="4658.49"/>
    <m/>
    <x v="20"/>
  </r>
  <r>
    <x v="2695"/>
    <d v="2020-07-14T00:00:00"/>
    <x v="1"/>
    <n v="27"/>
    <x v="0"/>
    <n v="1"/>
    <n v="3"/>
    <x v="1"/>
    <n v="5381"/>
    <n v="1"/>
    <n v="61"/>
    <x v="4"/>
    <x v="0"/>
    <s v="Yes"/>
    <x v="2"/>
    <x v="0"/>
    <x v="0"/>
    <n v="59.8"/>
    <n v="5370.2"/>
    <m/>
    <x v="20"/>
  </r>
  <r>
    <x v="2696"/>
    <d v="2020-02-04T00:00:00"/>
    <x v="0"/>
    <n v="59"/>
    <x v="0"/>
    <n v="2"/>
    <n v="3"/>
    <x v="1"/>
    <n v="5500"/>
    <n v="10"/>
    <n v="66"/>
    <x v="5"/>
    <x v="0"/>
    <s v="Yes"/>
    <x v="3"/>
    <x v="2"/>
    <x v="2"/>
    <n v="65.849999999999994"/>
    <n v="5873.11"/>
    <m/>
    <x v="20"/>
  </r>
  <r>
    <x v="2697"/>
    <d v="2020-02-26T00:00:00"/>
    <x v="1"/>
    <n v="44"/>
    <x v="1"/>
    <n v="0"/>
    <n v="3"/>
    <x v="1"/>
    <n v="4494"/>
    <n v="0"/>
    <n v="66"/>
    <x v="5"/>
    <x v="0"/>
    <s v="Yes"/>
    <x v="0"/>
    <x v="3"/>
    <x v="0"/>
    <n v="104.55"/>
    <n v="7860.79"/>
    <m/>
    <x v="20"/>
  </r>
  <r>
    <x v="2698"/>
    <d v="2023-10-24T00:00:00"/>
    <x v="1"/>
    <n v="60"/>
    <x v="0"/>
    <n v="0"/>
    <n v="3"/>
    <x v="1"/>
    <n v="5722"/>
    <n v="1"/>
    <n v="22"/>
    <x v="3"/>
    <x v="0"/>
    <s v="Yes"/>
    <x v="3"/>
    <x v="0"/>
    <x v="2"/>
    <n v="54.7"/>
    <n v="2055.0100000000002"/>
    <m/>
    <x v="20"/>
  </r>
  <r>
    <x v="2699"/>
    <d v="2019-10-05T00:00:00"/>
    <x v="1"/>
    <n v="26"/>
    <x v="0"/>
    <n v="3"/>
    <n v="3"/>
    <x v="1"/>
    <n v="4098"/>
    <n v="4"/>
    <n v="70"/>
    <x v="0"/>
    <x v="0"/>
    <s v="Yes"/>
    <x v="0"/>
    <x v="2"/>
    <x v="0"/>
    <n v="110.2"/>
    <n v="8225.5"/>
    <m/>
    <x v="20"/>
  </r>
  <r>
    <x v="2700"/>
    <d v="2019-11-05T00:00:00"/>
    <x v="0"/>
    <n v="52"/>
    <x v="0"/>
    <n v="1"/>
    <n v="3"/>
    <x v="1"/>
    <n v="5987"/>
    <n v="3"/>
    <n v="69"/>
    <x v="0"/>
    <x v="2"/>
    <s v="Yes"/>
    <x v="2"/>
    <x v="2"/>
    <x v="2"/>
    <n v="39.1"/>
    <n v="2779.5"/>
    <m/>
    <x v="20"/>
  </r>
  <r>
    <x v="2701"/>
    <d v="2020-03-18T00:00:00"/>
    <x v="1"/>
    <n v="35"/>
    <x v="0"/>
    <n v="0"/>
    <n v="3"/>
    <x v="1"/>
    <n v="5313"/>
    <n v="3"/>
    <n v="65"/>
    <x v="4"/>
    <x v="0"/>
    <s v="Yes"/>
    <x v="0"/>
    <x v="0"/>
    <x v="0"/>
    <n v="105.05"/>
    <n v="9621.1"/>
    <m/>
    <x v="20"/>
  </r>
  <r>
    <x v="2702"/>
    <d v="2024-03-19T00:00:00"/>
    <x v="1"/>
    <n v="53"/>
    <x v="1"/>
    <n v="0"/>
    <n v="3"/>
    <x v="1"/>
    <n v="3650"/>
    <n v="0"/>
    <n v="17"/>
    <x v="3"/>
    <x v="0"/>
    <s v="Yes"/>
    <x v="0"/>
    <x v="0"/>
    <x v="0"/>
    <n v="70.5"/>
    <n v="1875.86"/>
    <m/>
    <x v="20"/>
  </r>
  <r>
    <x v="2703"/>
    <d v="2022-06-22T00:00:00"/>
    <x v="1"/>
    <n v="60"/>
    <x v="0"/>
    <n v="2"/>
    <n v="3"/>
    <x v="1"/>
    <n v="4623"/>
    <n v="1"/>
    <n v="38"/>
    <x v="0"/>
    <x v="0"/>
    <s v="No"/>
    <x v="1"/>
    <x v="3"/>
    <x v="2"/>
    <n v="19.600000000000001"/>
    <n v="2158.46"/>
    <m/>
    <x v="20"/>
  </r>
  <r>
    <x v="2704"/>
    <d v="2019-10-22T00:00:00"/>
    <x v="1"/>
    <n v="38"/>
    <x v="0"/>
    <n v="3"/>
    <n v="3"/>
    <x v="1"/>
    <n v="5261"/>
    <n v="1"/>
    <n v="70"/>
    <x v="0"/>
    <x v="0"/>
    <s v="No"/>
    <x v="1"/>
    <x v="2"/>
    <x v="2"/>
    <n v="19.2"/>
    <n v="4105.5"/>
    <m/>
    <x v="20"/>
  </r>
  <r>
    <x v="2705"/>
    <d v="2020-12-13T00:00:00"/>
    <x v="1"/>
    <n v="25"/>
    <x v="0"/>
    <n v="1"/>
    <n v="3"/>
    <x v="1"/>
    <n v="6494"/>
    <n v="7"/>
    <n v="56"/>
    <x v="0"/>
    <x v="0"/>
    <s v="Yes"/>
    <x v="2"/>
    <x v="3"/>
    <x v="0"/>
    <n v="68.75"/>
    <n v="4334.76"/>
    <m/>
    <x v="20"/>
  </r>
  <r>
    <x v="2706"/>
    <d v="2022-04-06T00:00:00"/>
    <x v="1"/>
    <n v="54"/>
    <x v="1"/>
    <n v="0"/>
    <n v="3"/>
    <x v="1"/>
    <n v="3819"/>
    <n v="0"/>
    <n v="40"/>
    <x v="4"/>
    <x v="0"/>
    <s v="Yes"/>
    <x v="0"/>
    <x v="0"/>
    <x v="0"/>
    <n v="93.4"/>
    <n v="3865.42"/>
    <m/>
    <x v="20"/>
  </r>
  <r>
    <x v="2707"/>
    <d v="2019-09-04T00:00:00"/>
    <x v="1"/>
    <n v="73"/>
    <x v="0"/>
    <n v="0"/>
    <n v="3"/>
    <x v="1"/>
    <n v="4583"/>
    <n v="4"/>
    <n v="71"/>
    <x v="5"/>
    <x v="0"/>
    <s v="Yes"/>
    <x v="0"/>
    <x v="2"/>
    <x v="2"/>
    <n v="80.7"/>
    <n v="8799.2900000000009"/>
    <m/>
    <x v="20"/>
  </r>
  <r>
    <x v="2708"/>
    <d v="2019-08-22T00:00:00"/>
    <x v="0"/>
    <n v="67"/>
    <x v="0"/>
    <n v="2"/>
    <n v="3"/>
    <x v="1"/>
    <n v="5092"/>
    <n v="4"/>
    <n v="72"/>
    <x v="0"/>
    <x v="0"/>
    <s v="Yes"/>
    <x v="0"/>
    <x v="2"/>
    <x v="2"/>
    <n v="104.1"/>
    <n v="8698.74"/>
    <m/>
    <x v="20"/>
  </r>
  <r>
    <x v="2709"/>
    <d v="2021-06-17T00:00:00"/>
    <x v="1"/>
    <n v="70"/>
    <x v="0"/>
    <n v="0"/>
    <n v="3"/>
    <x v="1"/>
    <n v="5211"/>
    <n v="1"/>
    <n v="50"/>
    <x v="4"/>
    <x v="0"/>
    <s v="Yes"/>
    <x v="0"/>
    <x v="0"/>
    <x v="0"/>
    <n v="108.75"/>
    <n v="5890.9"/>
    <m/>
    <x v="20"/>
  </r>
  <r>
    <x v="2710"/>
    <d v="2025-05-13T00:00:00"/>
    <x v="1"/>
    <n v="51"/>
    <x v="1"/>
    <n v="3"/>
    <n v="3"/>
    <x v="2"/>
    <n v="5613"/>
    <n v="0"/>
    <n v="3"/>
    <x v="2"/>
    <x v="0"/>
    <s v="Yes"/>
    <x v="2"/>
    <x v="0"/>
    <x v="0"/>
    <n v="64.5"/>
    <n v="356.05"/>
    <m/>
    <x v="20"/>
  </r>
  <r>
    <x v="2711"/>
    <d v="2019-08-10T00:00:00"/>
    <x v="0"/>
    <n v="52"/>
    <x v="1"/>
    <n v="0"/>
    <n v="3"/>
    <x v="1"/>
    <n v="5781"/>
    <n v="0"/>
    <n v="72"/>
    <x v="5"/>
    <x v="0"/>
    <s v="Yes"/>
    <x v="0"/>
    <x v="2"/>
    <x v="0"/>
    <n v="100.9"/>
    <n v="9225.2099999999991"/>
    <m/>
    <x v="20"/>
  </r>
  <r>
    <x v="2712"/>
    <d v="2025-03-26T00:00:00"/>
    <x v="1"/>
    <n v="24"/>
    <x v="1"/>
    <n v="0"/>
    <n v="3"/>
    <x v="1"/>
    <n v="2739"/>
    <n v="0"/>
    <n v="5"/>
    <x v="0"/>
    <x v="0"/>
    <s v="Yes"/>
    <x v="2"/>
    <x v="0"/>
    <x v="0"/>
    <n v="50.55"/>
    <n v="459.85"/>
    <m/>
    <x v="20"/>
  </r>
  <r>
    <x v="2713"/>
    <d v="2019-08-17T00:00:00"/>
    <x v="1"/>
    <n v="52"/>
    <x v="0"/>
    <n v="0"/>
    <n v="3"/>
    <x v="1"/>
    <n v="6091"/>
    <n v="6"/>
    <n v="72"/>
    <x v="0"/>
    <x v="0"/>
    <s v="Yes"/>
    <x v="2"/>
    <x v="2"/>
    <x v="0"/>
    <n v="90.95"/>
    <n v="9538.68"/>
    <m/>
    <x v="20"/>
  </r>
  <r>
    <x v="2714"/>
    <d v="2025-07-08T00:00:00"/>
    <x v="1"/>
    <n v="30"/>
    <x v="1"/>
    <n v="0"/>
    <n v="3"/>
    <x v="2"/>
    <n v="5249"/>
    <n v="0"/>
    <n v="1"/>
    <x v="2"/>
    <x v="0"/>
    <s v="No"/>
    <x v="1"/>
    <x v="0"/>
    <x v="0"/>
    <n v="25.7"/>
    <n v="69.540000000000006"/>
    <m/>
    <x v="20"/>
  </r>
  <r>
    <x v="2715"/>
    <d v="2024-12-11T00:00:00"/>
    <x v="0"/>
    <n v="38"/>
    <x v="1"/>
    <n v="0"/>
    <n v="3"/>
    <x v="1"/>
    <n v="3003"/>
    <n v="0"/>
    <n v="8"/>
    <x v="2"/>
    <x v="0"/>
    <s v="Yes"/>
    <x v="2"/>
    <x v="0"/>
    <x v="0"/>
    <n v="59.25"/>
    <n v="822.2"/>
    <m/>
    <x v="20"/>
  </r>
  <r>
    <x v="2716"/>
    <d v="2024-05-23T00:00:00"/>
    <x v="0"/>
    <n v="19"/>
    <x v="0"/>
    <n v="3"/>
    <n v="3"/>
    <x v="1"/>
    <n v="2742"/>
    <n v="2"/>
    <n v="15"/>
    <x v="0"/>
    <x v="0"/>
    <s v="No"/>
    <x v="1"/>
    <x v="2"/>
    <x v="2"/>
    <n v="19.350000000000001"/>
    <n v="975.9"/>
    <m/>
    <x v="20"/>
  </r>
  <r>
    <x v="2717"/>
    <d v="2020-08-08T00:00:00"/>
    <x v="1"/>
    <n v="49"/>
    <x v="0"/>
    <n v="0"/>
    <n v="3"/>
    <x v="1"/>
    <n v="4029"/>
    <n v="7"/>
    <n v="60"/>
    <x v="4"/>
    <x v="0"/>
    <s v="Yes"/>
    <x v="3"/>
    <x v="2"/>
    <x v="0"/>
    <n v="59.85"/>
    <n v="5967.45"/>
    <m/>
    <x v="20"/>
  </r>
  <r>
    <x v="2718"/>
    <d v="2023-09-21T00:00:00"/>
    <x v="1"/>
    <n v="19"/>
    <x v="0"/>
    <n v="2"/>
    <n v="3"/>
    <x v="1"/>
    <n v="2177"/>
    <n v="5"/>
    <n v="23"/>
    <x v="0"/>
    <x v="0"/>
    <s v="Yes"/>
    <x v="0"/>
    <x v="0"/>
    <x v="3"/>
    <n v="84.4"/>
    <n v="2563.37"/>
    <m/>
    <x v="20"/>
  </r>
  <r>
    <x v="2719"/>
    <d v="2023-06-11T00:00:00"/>
    <x v="1"/>
    <n v="50"/>
    <x v="0"/>
    <n v="0"/>
    <n v="3"/>
    <x v="1"/>
    <n v="5168"/>
    <n v="5"/>
    <n v="26"/>
    <x v="0"/>
    <x v="0"/>
    <s v="Yes"/>
    <x v="0"/>
    <x v="0"/>
    <x v="0"/>
    <n v="79.3"/>
    <n v="2993.4"/>
    <m/>
    <x v="20"/>
  </r>
  <r>
    <x v="2720"/>
    <d v="2019-08-15T00:00:00"/>
    <x v="1"/>
    <n v="28"/>
    <x v="0"/>
    <n v="1"/>
    <n v="3"/>
    <x v="1"/>
    <n v="6173"/>
    <n v="10"/>
    <n v="72"/>
    <x v="0"/>
    <x v="0"/>
    <s v="Yes"/>
    <x v="0"/>
    <x v="2"/>
    <x v="0"/>
    <n v="117.6"/>
    <n v="11688.9"/>
    <m/>
    <x v="20"/>
  </r>
  <r>
    <x v="2721"/>
    <d v="2023-04-25T00:00:00"/>
    <x v="1"/>
    <n v="56"/>
    <x v="0"/>
    <n v="2"/>
    <n v="3"/>
    <x v="1"/>
    <n v="5195"/>
    <n v="6"/>
    <n v="28"/>
    <x v="1"/>
    <x v="0"/>
    <s v="Yes"/>
    <x v="0"/>
    <x v="3"/>
    <x v="0"/>
    <n v="70.400000000000006"/>
    <n v="2354.52"/>
    <m/>
    <x v="20"/>
  </r>
  <r>
    <x v="2722"/>
    <d v="2022-04-24T00:00:00"/>
    <x v="1"/>
    <n v="32"/>
    <x v="1"/>
    <n v="0"/>
    <n v="3"/>
    <x v="1"/>
    <n v="3885"/>
    <n v="0"/>
    <n v="40"/>
    <x v="0"/>
    <x v="0"/>
    <s v="Yes"/>
    <x v="2"/>
    <x v="0"/>
    <x v="2"/>
    <n v="65.099999999999994"/>
    <n v="3048.4"/>
    <m/>
    <x v="20"/>
  </r>
  <r>
    <x v="2723"/>
    <d v="2019-11-18T00:00:00"/>
    <x v="0"/>
    <n v="49"/>
    <x v="0"/>
    <n v="2"/>
    <n v="3"/>
    <x v="1"/>
    <n v="6058"/>
    <n v="10"/>
    <n v="69"/>
    <x v="5"/>
    <x v="0"/>
    <s v="No"/>
    <x v="1"/>
    <x v="2"/>
    <x v="0"/>
    <n v="19.899999999999999"/>
    <n v="3301.81"/>
    <m/>
    <x v="20"/>
  </r>
  <r>
    <x v="2724"/>
    <d v="2025-01-22T00:00:00"/>
    <x v="1"/>
    <n v="39"/>
    <x v="0"/>
    <n v="3"/>
    <n v="3"/>
    <x v="1"/>
    <n v="3334"/>
    <n v="1"/>
    <n v="7"/>
    <x v="0"/>
    <x v="0"/>
    <s v="Yes"/>
    <x v="2"/>
    <x v="3"/>
    <x v="0"/>
    <n v="69.45"/>
    <n v="609.41999999999996"/>
    <m/>
    <x v="20"/>
  </r>
  <r>
    <x v="2725"/>
    <d v="2025-07-09T00:00:00"/>
    <x v="1"/>
    <n v="39"/>
    <x v="1"/>
    <n v="3"/>
    <n v="3"/>
    <x v="2"/>
    <n v="5969"/>
    <n v="0"/>
    <n v="1"/>
    <x v="2"/>
    <x v="0"/>
    <s v="Yes"/>
    <x v="3"/>
    <x v="0"/>
    <x v="2"/>
    <n v="49.9"/>
    <n v="58.9"/>
    <m/>
    <x v="20"/>
  </r>
  <r>
    <x v="2726"/>
    <d v="2025-03-07T00:00:00"/>
    <x v="0"/>
    <n v="27"/>
    <x v="0"/>
    <n v="2"/>
    <n v="3"/>
    <x v="1"/>
    <n v="3629"/>
    <n v="1"/>
    <n v="5"/>
    <x v="0"/>
    <x v="0"/>
    <s v="No"/>
    <x v="1"/>
    <x v="3"/>
    <x v="0"/>
    <n v="20.55"/>
    <n v="305.5"/>
    <m/>
    <x v="20"/>
  </r>
  <r>
    <x v="2727"/>
    <d v="2021-10-05T00:00:00"/>
    <x v="1"/>
    <n v="27"/>
    <x v="1"/>
    <n v="0"/>
    <n v="3"/>
    <x v="1"/>
    <n v="4727"/>
    <n v="0"/>
    <n v="46"/>
    <x v="4"/>
    <x v="0"/>
    <s v="Yes"/>
    <x v="0"/>
    <x v="3"/>
    <x v="2"/>
    <n v="95.65"/>
    <n v="6071.8"/>
    <m/>
    <x v="20"/>
  </r>
  <r>
    <x v="2728"/>
    <d v="2025-07-04T00:00:00"/>
    <x v="1"/>
    <n v="63"/>
    <x v="1"/>
    <n v="3"/>
    <n v="3"/>
    <x v="2"/>
    <n v="4359"/>
    <n v="0"/>
    <n v="1"/>
    <x v="0"/>
    <x v="0"/>
    <s v="Yes"/>
    <x v="2"/>
    <x v="0"/>
    <x v="0"/>
    <n v="54.5"/>
    <n v="87.71"/>
    <m/>
    <x v="20"/>
  </r>
  <r>
    <x v="2729"/>
    <d v="2025-07-05T00:00:00"/>
    <x v="1"/>
    <n v="33"/>
    <x v="0"/>
    <n v="0"/>
    <n v="3"/>
    <x v="2"/>
    <n v="4099"/>
    <n v="9"/>
    <n v="1"/>
    <x v="0"/>
    <x v="2"/>
    <s v="Yes"/>
    <x v="2"/>
    <x v="0"/>
    <x v="0"/>
    <n v="35"/>
    <n v="35"/>
    <m/>
    <x v="20"/>
  </r>
  <r>
    <x v="2730"/>
    <d v="2023-05-03T00:00:00"/>
    <x v="1"/>
    <n v="31"/>
    <x v="1"/>
    <n v="0"/>
    <n v="3"/>
    <x v="1"/>
    <n v="4384"/>
    <n v="0"/>
    <n v="27"/>
    <x v="1"/>
    <x v="0"/>
    <s v="Yes"/>
    <x v="0"/>
    <x v="0"/>
    <x v="0"/>
    <n v="89.2"/>
    <n v="3453.34"/>
    <m/>
    <x v="20"/>
  </r>
  <r>
    <x v="2731"/>
    <d v="2023-05-07T00:00:00"/>
    <x v="1"/>
    <n v="20"/>
    <x v="1"/>
    <n v="0"/>
    <n v="3"/>
    <x v="1"/>
    <n v="2297"/>
    <n v="0"/>
    <n v="27"/>
    <x v="1"/>
    <x v="0"/>
    <s v="Yes"/>
    <x v="2"/>
    <x v="3"/>
    <x v="2"/>
    <n v="78.2"/>
    <n v="3399.52"/>
    <m/>
    <x v="20"/>
  </r>
  <r>
    <x v="2732"/>
    <d v="2021-04-09T00:00:00"/>
    <x v="0"/>
    <n v="47"/>
    <x v="0"/>
    <n v="0"/>
    <n v="3"/>
    <x v="1"/>
    <n v="6371"/>
    <n v="1"/>
    <n v="52"/>
    <x v="0"/>
    <x v="2"/>
    <s v="Yes"/>
    <x v="2"/>
    <x v="0"/>
    <x v="0"/>
    <n v="39.9"/>
    <n v="2020.9"/>
    <m/>
    <x v="20"/>
  </r>
  <r>
    <x v="2733"/>
    <d v="2019-08-24T00:00:00"/>
    <x v="1"/>
    <n v="35"/>
    <x v="0"/>
    <n v="3"/>
    <n v="3"/>
    <x v="1"/>
    <n v="4480"/>
    <n v="3"/>
    <n v="72"/>
    <x v="0"/>
    <x v="0"/>
    <s v="Yes"/>
    <x v="2"/>
    <x v="2"/>
    <x v="0"/>
    <n v="80.45"/>
    <n v="6819.97"/>
    <m/>
    <x v="20"/>
  </r>
  <r>
    <x v="2734"/>
    <d v="2023-06-23T00:00:00"/>
    <x v="0"/>
    <n v="19"/>
    <x v="1"/>
    <n v="0"/>
    <n v="3"/>
    <x v="1"/>
    <n v="4469"/>
    <n v="0"/>
    <n v="26"/>
    <x v="1"/>
    <x v="0"/>
    <s v="Yes"/>
    <x v="0"/>
    <x v="0"/>
    <x v="2"/>
    <n v="86.65"/>
    <n v="3505.37"/>
    <m/>
    <x v="20"/>
  </r>
  <r>
    <x v="2735"/>
    <d v="2023-03-10T00:00:00"/>
    <x v="0"/>
    <n v="73"/>
    <x v="0"/>
    <n v="0"/>
    <n v="3"/>
    <x v="1"/>
    <n v="3553"/>
    <n v="10"/>
    <n v="29"/>
    <x v="0"/>
    <x v="0"/>
    <s v="Yes"/>
    <x v="0"/>
    <x v="3"/>
    <x v="0"/>
    <n v="90.1"/>
    <n v="3585.57"/>
    <m/>
    <x v="20"/>
  </r>
  <r>
    <x v="2736"/>
    <d v="2021-10-05T00:00:00"/>
    <x v="1"/>
    <n v="76"/>
    <x v="0"/>
    <n v="1"/>
    <n v="3"/>
    <x v="1"/>
    <n v="4162"/>
    <n v="7"/>
    <n v="46"/>
    <x v="4"/>
    <x v="0"/>
    <s v="Yes"/>
    <x v="0"/>
    <x v="2"/>
    <x v="0"/>
    <n v="110.2"/>
    <n v="5911.42"/>
    <m/>
    <x v="20"/>
  </r>
  <r>
    <x v="2737"/>
    <d v="2019-09-22T00:00:00"/>
    <x v="0"/>
    <n v="69"/>
    <x v="0"/>
    <n v="0"/>
    <n v="3"/>
    <x v="1"/>
    <n v="5247"/>
    <n v="10"/>
    <n v="71"/>
    <x v="0"/>
    <x v="0"/>
    <s v="Yes"/>
    <x v="2"/>
    <x v="3"/>
    <x v="0"/>
    <n v="71"/>
    <n v="5817.95"/>
    <m/>
    <x v="20"/>
  </r>
  <r>
    <x v="2738"/>
    <d v="2020-12-08T00:00:00"/>
    <x v="1"/>
    <n v="42"/>
    <x v="1"/>
    <n v="0"/>
    <n v="3"/>
    <x v="1"/>
    <n v="4212"/>
    <n v="0"/>
    <n v="56"/>
    <x v="4"/>
    <x v="0"/>
    <s v="Yes"/>
    <x v="0"/>
    <x v="0"/>
    <x v="0"/>
    <n v="105.45"/>
    <n v="6056.95"/>
    <m/>
    <x v="20"/>
  </r>
  <r>
    <x v="2739"/>
    <d v="2019-08-21T00:00:00"/>
    <x v="0"/>
    <n v="19"/>
    <x v="0"/>
    <n v="0"/>
    <n v="3"/>
    <x v="1"/>
    <n v="6317"/>
    <n v="1"/>
    <n v="72"/>
    <x v="5"/>
    <x v="0"/>
    <s v="No"/>
    <x v="1"/>
    <x v="2"/>
    <x v="0"/>
    <n v="20.7"/>
    <n v="3055.94"/>
    <m/>
    <x v="20"/>
  </r>
  <r>
    <x v="2740"/>
    <d v="2021-09-12T00:00:00"/>
    <x v="1"/>
    <n v="33"/>
    <x v="1"/>
    <n v="0"/>
    <n v="3"/>
    <x v="1"/>
    <n v="3459"/>
    <n v="0"/>
    <n v="47"/>
    <x v="4"/>
    <x v="0"/>
    <s v="Yes"/>
    <x v="2"/>
    <x v="2"/>
    <x v="2"/>
    <n v="74.45"/>
    <n v="3673.39"/>
    <m/>
    <x v="20"/>
  </r>
  <r>
    <x v="2741"/>
    <d v="2024-11-18T00:00:00"/>
    <x v="1"/>
    <n v="23"/>
    <x v="1"/>
    <n v="3"/>
    <n v="3"/>
    <x v="1"/>
    <n v="5108"/>
    <n v="0"/>
    <n v="9"/>
    <x v="2"/>
    <x v="0"/>
    <s v="Yes"/>
    <x v="3"/>
    <x v="0"/>
    <x v="2"/>
    <n v="69.400000000000006"/>
    <n v="722.38"/>
    <m/>
    <x v="20"/>
  </r>
  <r>
    <x v="2742"/>
    <d v="2020-02-03T00:00:00"/>
    <x v="0"/>
    <n v="45"/>
    <x v="1"/>
    <n v="0"/>
    <n v="3"/>
    <x v="1"/>
    <n v="5112"/>
    <n v="0"/>
    <n v="66"/>
    <x v="0"/>
    <x v="2"/>
    <s v="Yes"/>
    <x v="3"/>
    <x v="3"/>
    <x v="2"/>
    <n v="29.45"/>
    <n v="1983.15"/>
    <m/>
    <x v="20"/>
  </r>
  <r>
    <x v="2743"/>
    <d v="2020-10-11T00:00:00"/>
    <x v="1"/>
    <n v="35"/>
    <x v="0"/>
    <n v="0"/>
    <n v="3"/>
    <x v="1"/>
    <n v="4761"/>
    <n v="8"/>
    <n v="58"/>
    <x v="4"/>
    <x v="0"/>
    <s v="Yes"/>
    <x v="0"/>
    <x v="3"/>
    <x v="2"/>
    <n v="110.65"/>
    <n v="8727.75"/>
    <m/>
    <x v="20"/>
  </r>
  <r>
    <x v="2744"/>
    <d v="2020-07-02T00:00:00"/>
    <x v="1"/>
    <n v="38"/>
    <x v="0"/>
    <n v="0"/>
    <n v="3"/>
    <x v="1"/>
    <n v="4159"/>
    <n v="10"/>
    <n v="61"/>
    <x v="4"/>
    <x v="2"/>
    <s v="Yes"/>
    <x v="2"/>
    <x v="2"/>
    <x v="2"/>
    <n v="51.35"/>
    <n v="3244.4"/>
    <m/>
    <x v="20"/>
  </r>
  <r>
    <x v="2745"/>
    <d v="2023-08-05T00:00:00"/>
    <x v="0"/>
    <n v="28"/>
    <x v="1"/>
    <n v="0"/>
    <n v="3"/>
    <x v="1"/>
    <n v="3407"/>
    <n v="0"/>
    <n v="24"/>
    <x v="0"/>
    <x v="0"/>
    <s v="Yes"/>
    <x v="2"/>
    <x v="0"/>
    <x v="0"/>
    <n v="54.95"/>
    <n v="2070.1799999999998"/>
    <m/>
    <x v="20"/>
  </r>
  <r>
    <x v="2746"/>
    <d v="2022-02-26T00:00:00"/>
    <x v="1"/>
    <n v="23"/>
    <x v="1"/>
    <n v="0"/>
    <n v="3"/>
    <x v="1"/>
    <n v="5988"/>
    <n v="0"/>
    <n v="42"/>
    <x v="4"/>
    <x v="0"/>
    <s v="Yes"/>
    <x v="3"/>
    <x v="3"/>
    <x v="0"/>
    <n v="60.15"/>
    <n v="3658.08"/>
    <m/>
    <x v="20"/>
  </r>
  <r>
    <x v="2747"/>
    <d v="2022-01-09T00:00:00"/>
    <x v="1"/>
    <n v="26"/>
    <x v="1"/>
    <n v="1"/>
    <n v="3"/>
    <x v="1"/>
    <n v="4205"/>
    <n v="0"/>
    <n v="43"/>
    <x v="0"/>
    <x v="0"/>
    <s v="Yes"/>
    <x v="3"/>
    <x v="0"/>
    <x v="0"/>
    <n v="63.95"/>
    <n v="2977.85"/>
    <m/>
    <x v="20"/>
  </r>
  <r>
    <x v="2748"/>
    <d v="2020-04-25T00:00:00"/>
    <x v="0"/>
    <n v="62"/>
    <x v="0"/>
    <n v="1"/>
    <n v="3"/>
    <x v="1"/>
    <n v="6281"/>
    <n v="1"/>
    <n v="64"/>
    <x v="0"/>
    <x v="0"/>
    <s v="No"/>
    <x v="1"/>
    <x v="2"/>
    <x v="2"/>
    <n v="24.8"/>
    <n v="3770.85"/>
    <m/>
    <x v="20"/>
  </r>
  <r>
    <x v="2749"/>
    <d v="2024-04-07T00:00:00"/>
    <x v="0"/>
    <n v="57"/>
    <x v="0"/>
    <n v="0"/>
    <n v="3"/>
    <x v="1"/>
    <n v="2464"/>
    <n v="1"/>
    <n v="16"/>
    <x v="3"/>
    <x v="0"/>
    <s v="Yes"/>
    <x v="3"/>
    <x v="3"/>
    <x v="2"/>
    <n v="55.85"/>
    <n v="1194.44"/>
    <m/>
    <x v="20"/>
  </r>
  <r>
    <x v="2750"/>
    <d v="2019-08-22T00:00:00"/>
    <x v="0"/>
    <n v="34"/>
    <x v="0"/>
    <n v="0"/>
    <n v="3"/>
    <x v="1"/>
    <n v="4766"/>
    <n v="3"/>
    <n v="72"/>
    <x v="5"/>
    <x v="0"/>
    <s v="Yes"/>
    <x v="3"/>
    <x v="2"/>
    <x v="2"/>
    <n v="79.55"/>
    <n v="9054.5"/>
    <m/>
    <x v="20"/>
  </r>
  <r>
    <x v="2751"/>
    <d v="2020-12-17T00:00:00"/>
    <x v="0"/>
    <n v="38"/>
    <x v="0"/>
    <n v="1"/>
    <n v="3"/>
    <x v="1"/>
    <n v="4478"/>
    <n v="3"/>
    <n v="56"/>
    <x v="4"/>
    <x v="0"/>
    <s v="Yes"/>
    <x v="0"/>
    <x v="2"/>
    <x v="0"/>
    <n v="103.2"/>
    <n v="8234.7099999999991"/>
    <m/>
    <x v="20"/>
  </r>
  <r>
    <x v="2752"/>
    <d v="2019-08-17T00:00:00"/>
    <x v="0"/>
    <n v="48"/>
    <x v="0"/>
    <n v="0"/>
    <n v="3"/>
    <x v="1"/>
    <n v="4278"/>
    <n v="2"/>
    <n v="72"/>
    <x v="0"/>
    <x v="0"/>
    <s v="Yes"/>
    <x v="2"/>
    <x v="2"/>
    <x v="0"/>
    <n v="79.349999999999994"/>
    <n v="7938.85"/>
    <m/>
    <x v="20"/>
  </r>
  <r>
    <x v="2753"/>
    <d v="2024-08-20T00:00:00"/>
    <x v="1"/>
    <n v="46"/>
    <x v="0"/>
    <n v="0"/>
    <n v="3"/>
    <x v="1"/>
    <n v="2495"/>
    <n v="3"/>
    <n v="12"/>
    <x v="0"/>
    <x v="0"/>
    <s v="Yes"/>
    <x v="3"/>
    <x v="3"/>
    <x v="0"/>
    <n v="78.849999999999994"/>
    <n v="1177.83"/>
    <m/>
    <x v="20"/>
  </r>
  <r>
    <x v="2754"/>
    <d v="2020-04-07T00:00:00"/>
    <x v="1"/>
    <n v="45"/>
    <x v="0"/>
    <n v="3"/>
    <n v="3"/>
    <x v="1"/>
    <n v="4582"/>
    <n v="5"/>
    <n v="64"/>
    <x v="4"/>
    <x v="0"/>
    <s v="No"/>
    <x v="1"/>
    <x v="2"/>
    <x v="3"/>
    <n v="24.05"/>
    <n v="2706.67"/>
    <m/>
    <x v="20"/>
  </r>
  <r>
    <x v="2755"/>
    <d v="2020-10-26T00:00:00"/>
    <x v="0"/>
    <n v="53"/>
    <x v="0"/>
    <n v="0"/>
    <n v="3"/>
    <x v="1"/>
    <n v="5006"/>
    <n v="0"/>
    <n v="58"/>
    <x v="0"/>
    <x v="2"/>
    <s v="Yes"/>
    <x v="3"/>
    <x v="3"/>
    <x v="2"/>
    <n v="45"/>
    <n v="2689.35"/>
    <m/>
    <x v="20"/>
  </r>
  <r>
    <x v="2756"/>
    <d v="2025-05-04T00:00:00"/>
    <x v="0"/>
    <n v="58"/>
    <x v="1"/>
    <n v="0"/>
    <n v="3"/>
    <x v="2"/>
    <n v="3425"/>
    <n v="0"/>
    <n v="3"/>
    <x v="2"/>
    <x v="2"/>
    <s v="Yes"/>
    <x v="2"/>
    <x v="0"/>
    <x v="0"/>
    <n v="29.75"/>
    <n v="96.85"/>
    <m/>
    <x v="20"/>
  </r>
  <r>
    <x v="2757"/>
    <d v="2019-12-25T00:00:00"/>
    <x v="0"/>
    <n v="39"/>
    <x v="1"/>
    <n v="0"/>
    <n v="3"/>
    <x v="1"/>
    <n v="4629"/>
    <n v="0"/>
    <n v="68"/>
    <x v="0"/>
    <x v="0"/>
    <s v="Yes"/>
    <x v="0"/>
    <x v="3"/>
    <x v="2"/>
    <n v="117.2"/>
    <n v="10257.51"/>
    <m/>
    <x v="20"/>
  </r>
  <r>
    <x v="2758"/>
    <d v="2019-10-01T00:00:00"/>
    <x v="1"/>
    <n v="54"/>
    <x v="1"/>
    <n v="0"/>
    <n v="3"/>
    <x v="1"/>
    <n v="4093"/>
    <n v="0"/>
    <n v="70"/>
    <x v="5"/>
    <x v="2"/>
    <s v="Yes"/>
    <x v="2"/>
    <x v="2"/>
    <x v="0"/>
    <n v="58.35"/>
    <n v="4214.25"/>
    <m/>
    <x v="20"/>
  </r>
  <r>
    <x v="2759"/>
    <d v="2023-11-06T00:00:00"/>
    <x v="1"/>
    <n v="60"/>
    <x v="0"/>
    <n v="0"/>
    <n v="3"/>
    <x v="1"/>
    <n v="2058"/>
    <n v="6"/>
    <n v="21"/>
    <x v="3"/>
    <x v="0"/>
    <s v="Yes"/>
    <x v="0"/>
    <x v="0"/>
    <x v="0"/>
    <n v="94.3"/>
    <n v="2559.21"/>
    <m/>
    <x v="20"/>
  </r>
  <r>
    <x v="2760"/>
    <d v="2019-09-19T00:00:00"/>
    <x v="0"/>
    <n v="22"/>
    <x v="0"/>
    <n v="1"/>
    <n v="3"/>
    <x v="1"/>
    <n v="5502"/>
    <n v="1"/>
    <n v="71"/>
    <x v="0"/>
    <x v="0"/>
    <s v="Yes"/>
    <x v="0"/>
    <x v="2"/>
    <x v="2"/>
    <n v="100.2"/>
    <n v="9600.99"/>
    <m/>
    <x v="20"/>
  </r>
  <r>
    <x v="2761"/>
    <d v="2020-04-16T00:00:00"/>
    <x v="1"/>
    <n v="27"/>
    <x v="0"/>
    <n v="0"/>
    <n v="3"/>
    <x v="1"/>
    <n v="5331"/>
    <n v="1"/>
    <n v="64"/>
    <x v="4"/>
    <x v="0"/>
    <s v="Yes"/>
    <x v="2"/>
    <x v="3"/>
    <x v="0"/>
    <n v="58.35"/>
    <n v="6334.37"/>
    <m/>
    <x v="20"/>
  </r>
  <r>
    <x v="2762"/>
    <d v="2019-11-21T00:00:00"/>
    <x v="0"/>
    <n v="42"/>
    <x v="1"/>
    <n v="0"/>
    <n v="3"/>
    <x v="1"/>
    <n v="6487"/>
    <n v="0"/>
    <n v="69"/>
    <x v="0"/>
    <x v="0"/>
    <s v="Yes"/>
    <x v="2"/>
    <x v="2"/>
    <x v="2"/>
    <n v="90.65"/>
    <n v="9594.77"/>
    <m/>
    <x v="20"/>
  </r>
  <r>
    <x v="2763"/>
    <d v="2022-04-18T00:00:00"/>
    <x v="0"/>
    <n v="28"/>
    <x v="1"/>
    <n v="0"/>
    <n v="3"/>
    <x v="1"/>
    <n v="4714"/>
    <n v="0"/>
    <n v="40"/>
    <x v="0"/>
    <x v="0"/>
    <s v="Yes"/>
    <x v="2"/>
    <x v="0"/>
    <x v="0"/>
    <n v="67.45"/>
    <n v="4293"/>
    <m/>
    <x v="20"/>
  </r>
  <r>
    <x v="2764"/>
    <d v="2019-08-12T00:00:00"/>
    <x v="0"/>
    <n v="32"/>
    <x v="1"/>
    <n v="0"/>
    <n v="3"/>
    <x v="1"/>
    <n v="6284"/>
    <n v="0"/>
    <n v="72"/>
    <x v="5"/>
    <x v="0"/>
    <s v="Yes"/>
    <x v="3"/>
    <x v="2"/>
    <x v="0"/>
    <n v="75.099999999999994"/>
    <n v="6418.51"/>
    <m/>
    <x v="20"/>
  </r>
  <r>
    <x v="2765"/>
    <d v="2020-07-13T00:00:00"/>
    <x v="1"/>
    <n v="64"/>
    <x v="0"/>
    <n v="0"/>
    <n v="3"/>
    <x v="1"/>
    <n v="5974"/>
    <n v="1"/>
    <n v="61"/>
    <x v="0"/>
    <x v="0"/>
    <s v="No"/>
    <x v="1"/>
    <x v="2"/>
    <x v="2"/>
    <n v="20.25"/>
    <n v="1940.99"/>
    <m/>
    <x v="20"/>
  </r>
  <r>
    <x v="2766"/>
    <d v="2020-04-26T00:00:00"/>
    <x v="1"/>
    <n v="31"/>
    <x v="0"/>
    <n v="0"/>
    <n v="3"/>
    <x v="1"/>
    <n v="5369"/>
    <n v="10"/>
    <n v="64"/>
    <x v="0"/>
    <x v="0"/>
    <s v="Yes"/>
    <x v="0"/>
    <x v="3"/>
    <x v="2"/>
    <n v="96.9"/>
    <n v="7531.06"/>
    <m/>
    <x v="20"/>
  </r>
  <r>
    <x v="2767"/>
    <d v="2020-12-05T00:00:00"/>
    <x v="0"/>
    <n v="24"/>
    <x v="0"/>
    <n v="2"/>
    <n v="3"/>
    <x v="1"/>
    <n v="5845"/>
    <n v="8"/>
    <n v="56"/>
    <x v="4"/>
    <x v="2"/>
    <s v="Yes"/>
    <x v="3"/>
    <x v="3"/>
    <x v="2"/>
    <n v="52"/>
    <n v="2884.9"/>
    <m/>
    <x v="20"/>
  </r>
  <r>
    <x v="2768"/>
    <d v="2024-04-07T00:00:00"/>
    <x v="0"/>
    <n v="59"/>
    <x v="0"/>
    <n v="0"/>
    <n v="3"/>
    <x v="1"/>
    <n v="2942"/>
    <n v="8"/>
    <n v="16"/>
    <x v="0"/>
    <x v="0"/>
    <s v="Yes"/>
    <x v="0"/>
    <x v="0"/>
    <x v="0"/>
    <n v="80.75"/>
    <n v="2057.3000000000002"/>
    <m/>
    <x v="20"/>
  </r>
  <r>
    <x v="2769"/>
    <d v="2019-08-09T00:00:00"/>
    <x v="1"/>
    <n v="38"/>
    <x v="0"/>
    <n v="1"/>
    <n v="3"/>
    <x v="1"/>
    <n v="6419"/>
    <n v="3"/>
    <n v="72"/>
    <x v="0"/>
    <x v="0"/>
    <s v="Yes"/>
    <x v="0"/>
    <x v="2"/>
    <x v="2"/>
    <n v="109.5"/>
    <n v="10175.459999999999"/>
    <m/>
    <x v="20"/>
  </r>
  <r>
    <x v="2770"/>
    <d v="2019-08-06T00:00:00"/>
    <x v="0"/>
    <n v="60"/>
    <x v="1"/>
    <n v="0"/>
    <n v="3"/>
    <x v="1"/>
    <n v="4886"/>
    <n v="0"/>
    <n v="72"/>
    <x v="0"/>
    <x v="0"/>
    <s v="Yes"/>
    <x v="0"/>
    <x v="2"/>
    <x v="0"/>
    <n v="118.2"/>
    <n v="11174.43"/>
    <m/>
    <x v="20"/>
  </r>
  <r>
    <x v="2771"/>
    <d v="2025-07-04T00:00:00"/>
    <x v="1"/>
    <n v="50"/>
    <x v="1"/>
    <n v="0"/>
    <n v="3"/>
    <x v="2"/>
    <n v="4467"/>
    <n v="0"/>
    <n v="1"/>
    <x v="0"/>
    <x v="2"/>
    <s v="Yes"/>
    <x v="2"/>
    <x v="3"/>
    <x v="2"/>
    <n v="25.85"/>
    <n v="25.85"/>
    <m/>
    <x v="20"/>
  </r>
  <r>
    <x v="2772"/>
    <d v="2019-11-05T00:00:00"/>
    <x v="0"/>
    <n v="36"/>
    <x v="0"/>
    <n v="0"/>
    <n v="3"/>
    <x v="1"/>
    <n v="6092"/>
    <n v="7"/>
    <n v="69"/>
    <x v="5"/>
    <x v="0"/>
    <s v="Yes"/>
    <x v="2"/>
    <x v="3"/>
    <x v="2"/>
    <n v="53.65"/>
    <n v="4782.82"/>
    <m/>
    <x v="20"/>
  </r>
  <r>
    <x v="2773"/>
    <d v="2019-08-02T00:00:00"/>
    <x v="1"/>
    <n v="68"/>
    <x v="0"/>
    <n v="0"/>
    <n v="3"/>
    <x v="1"/>
    <n v="5881"/>
    <n v="0"/>
    <n v="72"/>
    <x v="5"/>
    <x v="0"/>
    <s v="Yes"/>
    <x v="3"/>
    <x v="2"/>
    <x v="0"/>
    <n v="89.85"/>
    <n v="10190.07"/>
    <m/>
    <x v="20"/>
  </r>
  <r>
    <x v="2774"/>
    <d v="2023-05-20T00:00:00"/>
    <x v="1"/>
    <n v="70"/>
    <x v="1"/>
    <n v="0"/>
    <n v="3"/>
    <x v="1"/>
    <n v="4997"/>
    <n v="0"/>
    <n v="27"/>
    <x v="1"/>
    <x v="0"/>
    <s v="Yes"/>
    <x v="0"/>
    <x v="3"/>
    <x v="0"/>
    <n v="110.5"/>
    <n v="3823.12"/>
    <m/>
    <x v="20"/>
  </r>
  <r>
    <x v="2775"/>
    <d v="2019-08-06T00:00:00"/>
    <x v="0"/>
    <n v="75"/>
    <x v="1"/>
    <n v="0"/>
    <n v="3"/>
    <x v="1"/>
    <n v="4598"/>
    <n v="0"/>
    <n v="72"/>
    <x v="0"/>
    <x v="0"/>
    <s v="Yes"/>
    <x v="0"/>
    <x v="2"/>
    <x v="0"/>
    <n v="113.8"/>
    <n v="9622.0400000000009"/>
    <m/>
    <x v="20"/>
  </r>
  <r>
    <x v="2776"/>
    <d v="2021-02-09T00:00:00"/>
    <x v="0"/>
    <n v="76"/>
    <x v="0"/>
    <n v="0"/>
    <n v="3"/>
    <x v="1"/>
    <n v="4691"/>
    <n v="4"/>
    <n v="54"/>
    <x v="4"/>
    <x v="2"/>
    <s v="Yes"/>
    <x v="2"/>
    <x v="0"/>
    <x v="0"/>
    <n v="24.95"/>
    <n v="1364.75"/>
    <m/>
    <x v="20"/>
  </r>
  <r>
    <x v="2777"/>
    <d v="2019-08-14T00:00:00"/>
    <x v="0"/>
    <n v="78"/>
    <x v="0"/>
    <n v="0"/>
    <n v="3"/>
    <x v="1"/>
    <n v="4933"/>
    <n v="8"/>
    <n v="72"/>
    <x v="5"/>
    <x v="2"/>
    <s v="Yes"/>
    <x v="3"/>
    <x v="2"/>
    <x v="0"/>
    <n v="63.1"/>
    <n v="4685.55"/>
    <m/>
    <x v="20"/>
  </r>
  <r>
    <x v="2778"/>
    <d v="2021-05-07T00:00:00"/>
    <x v="0"/>
    <n v="23"/>
    <x v="0"/>
    <n v="0"/>
    <n v="3"/>
    <x v="1"/>
    <n v="5604"/>
    <n v="6"/>
    <n v="51"/>
    <x v="0"/>
    <x v="0"/>
    <s v="Yes"/>
    <x v="0"/>
    <x v="3"/>
    <x v="2"/>
    <n v="110.05"/>
    <n v="7029.35"/>
    <m/>
    <x v="20"/>
  </r>
  <r>
    <x v="2779"/>
    <d v="2025-07-06T00:00:00"/>
    <x v="1"/>
    <n v="33"/>
    <x v="1"/>
    <n v="0"/>
    <n v="3"/>
    <x v="2"/>
    <n v="4667"/>
    <n v="0"/>
    <n v="1"/>
    <x v="0"/>
    <x v="0"/>
    <s v="Yes"/>
    <x v="2"/>
    <x v="0"/>
    <x v="0"/>
    <n v="49.9"/>
    <n v="64.83"/>
    <m/>
    <x v="20"/>
  </r>
  <r>
    <x v="2780"/>
    <d v="2020-06-16T00:00:00"/>
    <x v="0"/>
    <n v="47"/>
    <x v="0"/>
    <n v="0"/>
    <n v="3"/>
    <x v="1"/>
    <n v="5327"/>
    <n v="0"/>
    <n v="62"/>
    <x v="0"/>
    <x v="0"/>
    <s v="Yes"/>
    <x v="2"/>
    <x v="3"/>
    <x v="2"/>
    <n v="71.400000000000006"/>
    <n v="5358.4"/>
    <m/>
    <x v="20"/>
  </r>
  <r>
    <x v="2781"/>
    <d v="2020-12-16T00:00:00"/>
    <x v="0"/>
    <n v="45"/>
    <x v="0"/>
    <n v="0"/>
    <n v="3"/>
    <x v="1"/>
    <n v="4778"/>
    <n v="1"/>
    <n v="56"/>
    <x v="4"/>
    <x v="0"/>
    <s v="Yes"/>
    <x v="0"/>
    <x v="3"/>
    <x v="0"/>
    <n v="93.15"/>
    <n v="7512.43"/>
    <m/>
    <x v="20"/>
  </r>
  <r>
    <x v="2782"/>
    <d v="2021-11-18T00:00:00"/>
    <x v="1"/>
    <n v="41"/>
    <x v="0"/>
    <n v="0"/>
    <n v="3"/>
    <x v="1"/>
    <n v="2934"/>
    <n v="10"/>
    <n v="45"/>
    <x v="0"/>
    <x v="0"/>
    <s v="Yes"/>
    <x v="3"/>
    <x v="2"/>
    <x v="2"/>
    <n v="81"/>
    <n v="4704.05"/>
    <m/>
    <x v="20"/>
  </r>
  <r>
    <x v="2783"/>
    <d v="2021-08-21T00:00:00"/>
    <x v="0"/>
    <n v="50"/>
    <x v="1"/>
    <n v="0"/>
    <n v="3"/>
    <x v="1"/>
    <n v="2667"/>
    <n v="0"/>
    <n v="48"/>
    <x v="4"/>
    <x v="0"/>
    <s v="Yes"/>
    <x v="2"/>
    <x v="3"/>
    <x v="0"/>
    <n v="70.95"/>
    <n v="5777.68"/>
    <m/>
    <x v="20"/>
  </r>
  <r>
    <x v="2784"/>
    <d v="2023-10-21T00:00:00"/>
    <x v="0"/>
    <n v="42"/>
    <x v="0"/>
    <n v="0"/>
    <n v="3"/>
    <x v="1"/>
    <n v="3207"/>
    <n v="6"/>
    <n v="22"/>
    <x v="0"/>
    <x v="0"/>
    <s v="Yes"/>
    <x v="0"/>
    <x v="0"/>
    <x v="2"/>
    <n v="95.9"/>
    <n v="3018.59"/>
    <m/>
    <x v="20"/>
  </r>
  <r>
    <x v="2785"/>
    <d v="2024-08-17T00:00:00"/>
    <x v="0"/>
    <n v="54"/>
    <x v="1"/>
    <n v="0"/>
    <n v="3"/>
    <x v="1"/>
    <n v="4334"/>
    <n v="0"/>
    <n v="12"/>
    <x v="3"/>
    <x v="0"/>
    <s v="Yes"/>
    <x v="2"/>
    <x v="0"/>
    <x v="0"/>
    <n v="67.25"/>
    <n v="1381.9"/>
    <m/>
    <x v="20"/>
  </r>
  <r>
    <x v="2786"/>
    <d v="2023-08-01T00:00:00"/>
    <x v="0"/>
    <n v="30"/>
    <x v="0"/>
    <n v="2"/>
    <n v="3"/>
    <x v="1"/>
    <n v="3359"/>
    <n v="6"/>
    <n v="24"/>
    <x v="0"/>
    <x v="0"/>
    <s v="Yes"/>
    <x v="3"/>
    <x v="0"/>
    <x v="2"/>
    <n v="70.3"/>
    <n v="2776.13"/>
    <m/>
    <x v="20"/>
  </r>
  <r>
    <x v="2787"/>
    <d v="2020-01-26T00:00:00"/>
    <x v="0"/>
    <n v="32"/>
    <x v="0"/>
    <n v="3"/>
    <n v="3"/>
    <x v="1"/>
    <n v="4743"/>
    <n v="10"/>
    <n v="67"/>
    <x v="0"/>
    <x v="0"/>
    <s v="Yes"/>
    <x v="0"/>
    <x v="2"/>
    <x v="0"/>
    <n v="104.6"/>
    <n v="7643.52"/>
    <m/>
    <x v="20"/>
  </r>
  <r>
    <x v="2788"/>
    <d v="2019-08-07T00:00:00"/>
    <x v="0"/>
    <n v="48"/>
    <x v="0"/>
    <n v="2"/>
    <n v="3"/>
    <x v="1"/>
    <n v="5092"/>
    <n v="0"/>
    <n v="72"/>
    <x v="5"/>
    <x v="0"/>
    <s v="No"/>
    <x v="1"/>
    <x v="2"/>
    <x v="0"/>
    <n v="19.95"/>
    <n v="1937.01"/>
    <m/>
    <x v="20"/>
  </r>
  <r>
    <x v="2789"/>
    <d v="2025-01-19T00:00:00"/>
    <x v="1"/>
    <n v="45"/>
    <x v="1"/>
    <n v="0"/>
    <n v="3"/>
    <x v="1"/>
    <n v="5041"/>
    <n v="0"/>
    <n v="7"/>
    <x v="0"/>
    <x v="0"/>
    <s v="Yes"/>
    <x v="0"/>
    <x v="0"/>
    <x v="0"/>
    <n v="100.4"/>
    <n v="988.14"/>
    <m/>
    <x v="20"/>
  </r>
  <r>
    <x v="2790"/>
    <d v="2019-08-12T00:00:00"/>
    <x v="0"/>
    <n v="33"/>
    <x v="1"/>
    <n v="0"/>
    <n v="3"/>
    <x v="1"/>
    <n v="6347"/>
    <n v="0"/>
    <n v="72"/>
    <x v="5"/>
    <x v="0"/>
    <s v="Yes"/>
    <x v="0"/>
    <x v="2"/>
    <x v="0"/>
    <n v="113.4"/>
    <n v="8348.42"/>
    <m/>
    <x v="20"/>
  </r>
  <r>
    <x v="2791"/>
    <d v="2023-08-02T00:00:00"/>
    <x v="1"/>
    <n v="42"/>
    <x v="0"/>
    <n v="3"/>
    <n v="3"/>
    <x v="1"/>
    <n v="5302"/>
    <n v="7"/>
    <n v="24"/>
    <x v="0"/>
    <x v="0"/>
    <s v="No"/>
    <x v="1"/>
    <x v="2"/>
    <x v="3"/>
    <n v="24.7"/>
    <n v="1069.51"/>
    <m/>
    <x v="20"/>
  </r>
  <r>
    <x v="2792"/>
    <d v="2024-08-20T00:00:00"/>
    <x v="0"/>
    <n v="49"/>
    <x v="0"/>
    <n v="2"/>
    <n v="3"/>
    <x v="1"/>
    <n v="2047"/>
    <n v="5"/>
    <n v="12"/>
    <x v="3"/>
    <x v="0"/>
    <s v="Yes"/>
    <x v="3"/>
    <x v="0"/>
    <x v="3"/>
    <n v="56.3"/>
    <n v="835.89"/>
    <m/>
    <x v="20"/>
  </r>
  <r>
    <x v="2793"/>
    <d v="2021-03-21T00:00:00"/>
    <x v="0"/>
    <n v="40"/>
    <x v="0"/>
    <n v="1"/>
    <n v="3"/>
    <x v="1"/>
    <n v="6365"/>
    <n v="7"/>
    <n v="53"/>
    <x v="4"/>
    <x v="0"/>
    <s v="Yes"/>
    <x v="0"/>
    <x v="3"/>
    <x v="0"/>
    <n v="105.25"/>
    <n v="5776.64"/>
    <m/>
    <x v="20"/>
  </r>
  <r>
    <x v="2794"/>
    <d v="2023-01-05T00:00:00"/>
    <x v="1"/>
    <n v="64"/>
    <x v="0"/>
    <n v="0"/>
    <n v="3"/>
    <x v="1"/>
    <n v="4283"/>
    <n v="1"/>
    <n v="31"/>
    <x v="1"/>
    <x v="0"/>
    <s v="Yes"/>
    <x v="0"/>
    <x v="0"/>
    <x v="0"/>
    <n v="83.85"/>
    <n v="3035.71"/>
    <m/>
    <x v="20"/>
  </r>
  <r>
    <x v="2795"/>
    <d v="2022-08-01T00:00:00"/>
    <x v="1"/>
    <n v="40"/>
    <x v="1"/>
    <n v="0"/>
    <n v="3"/>
    <x v="1"/>
    <n v="4462"/>
    <n v="0"/>
    <n v="36"/>
    <x v="0"/>
    <x v="0"/>
    <s v="Yes"/>
    <x v="2"/>
    <x v="3"/>
    <x v="2"/>
    <n v="54.45"/>
    <n v="2827.7"/>
    <m/>
    <x v="20"/>
  </r>
  <r>
    <x v="2796"/>
    <d v="2021-04-24T00:00:00"/>
    <x v="0"/>
    <n v="49"/>
    <x v="0"/>
    <n v="1"/>
    <n v="3"/>
    <x v="1"/>
    <n v="4740"/>
    <n v="1"/>
    <n v="52"/>
    <x v="0"/>
    <x v="0"/>
    <s v="Yes"/>
    <x v="0"/>
    <x v="0"/>
    <x v="0"/>
    <n v="93.25"/>
    <n v="5219.3"/>
    <m/>
    <x v="20"/>
  </r>
  <r>
    <x v="2797"/>
    <d v="2021-11-21T00:00:00"/>
    <x v="1"/>
    <n v="60"/>
    <x v="1"/>
    <n v="0"/>
    <n v="3"/>
    <x v="1"/>
    <n v="2280"/>
    <n v="0"/>
    <n v="45"/>
    <x v="4"/>
    <x v="0"/>
    <s v="Yes"/>
    <x v="2"/>
    <x v="2"/>
    <x v="2"/>
    <n v="73.55"/>
    <n v="5342.15"/>
    <m/>
    <x v="20"/>
  </r>
  <r>
    <x v="2798"/>
    <d v="2020-12-25T00:00:00"/>
    <x v="0"/>
    <n v="61"/>
    <x v="1"/>
    <n v="0"/>
    <n v="3"/>
    <x v="1"/>
    <n v="6487"/>
    <n v="0"/>
    <n v="56"/>
    <x v="4"/>
    <x v="0"/>
    <s v="Yes"/>
    <x v="2"/>
    <x v="3"/>
    <x v="0"/>
    <n v="75.75"/>
    <n v="5406.17"/>
    <m/>
    <x v="20"/>
  </r>
  <r>
    <x v="2799"/>
    <d v="2020-05-17T00:00:00"/>
    <x v="0"/>
    <n v="34"/>
    <x v="0"/>
    <n v="0"/>
    <n v="3"/>
    <x v="1"/>
    <n v="5540"/>
    <n v="9"/>
    <n v="63"/>
    <x v="0"/>
    <x v="0"/>
    <s v="Yes"/>
    <x v="2"/>
    <x v="3"/>
    <x v="2"/>
    <n v="80"/>
    <n v="7183.46"/>
    <m/>
    <x v="20"/>
  </r>
  <r>
    <x v="2800"/>
    <d v="2019-08-02T00:00:00"/>
    <x v="1"/>
    <n v="33"/>
    <x v="0"/>
    <n v="0"/>
    <n v="3"/>
    <x v="1"/>
    <n v="5096"/>
    <n v="10"/>
    <n v="72"/>
    <x v="5"/>
    <x v="0"/>
    <s v="Yes"/>
    <x v="0"/>
    <x v="2"/>
    <x v="0"/>
    <n v="103.95"/>
    <n v="10814.34"/>
    <m/>
    <x v="20"/>
  </r>
  <r>
    <x v="2801"/>
    <d v="2025-01-12T00:00:00"/>
    <x v="1"/>
    <n v="33"/>
    <x v="1"/>
    <n v="2"/>
    <n v="3"/>
    <x v="1"/>
    <n v="4236"/>
    <n v="0"/>
    <n v="7"/>
    <x v="0"/>
    <x v="2"/>
    <s v="Yes"/>
    <x v="3"/>
    <x v="0"/>
    <x v="2"/>
    <n v="29.8"/>
    <n v="201.95"/>
    <m/>
    <x v="20"/>
  </r>
  <r>
    <x v="2802"/>
    <d v="2024-03-26T00:00:00"/>
    <x v="0"/>
    <n v="58"/>
    <x v="1"/>
    <n v="0"/>
    <n v="3"/>
    <x v="1"/>
    <n v="5025"/>
    <n v="0"/>
    <n v="17"/>
    <x v="0"/>
    <x v="0"/>
    <s v="Yes"/>
    <x v="3"/>
    <x v="3"/>
    <x v="2"/>
    <n v="56.1"/>
    <n v="1566.94"/>
    <m/>
    <x v="20"/>
  </r>
  <r>
    <x v="2803"/>
    <d v="2025-05-01T00:00:00"/>
    <x v="0"/>
    <n v="44"/>
    <x v="1"/>
    <n v="1"/>
    <n v="3"/>
    <x v="2"/>
    <n v="2584"/>
    <n v="0"/>
    <n v="3"/>
    <x v="2"/>
    <x v="0"/>
    <s v="Yes"/>
    <x v="3"/>
    <x v="0"/>
    <x v="2"/>
    <n v="70.7"/>
    <n v="300.77"/>
    <m/>
    <x v="20"/>
  </r>
  <r>
    <x v="2804"/>
    <d v="2022-08-08T00:00:00"/>
    <x v="1"/>
    <n v="32"/>
    <x v="0"/>
    <n v="2"/>
    <n v="3"/>
    <x v="1"/>
    <n v="2161"/>
    <n v="3"/>
    <n v="36"/>
    <x v="0"/>
    <x v="0"/>
    <s v="Yes"/>
    <x v="2"/>
    <x v="0"/>
    <x v="2"/>
    <n v="51.05"/>
    <n v="2525.2800000000002"/>
    <m/>
    <x v="20"/>
  </r>
  <r>
    <x v="2805"/>
    <d v="2025-05-09T00:00:00"/>
    <x v="1"/>
    <n v="35"/>
    <x v="0"/>
    <n v="0"/>
    <n v="3"/>
    <x v="2"/>
    <n v="5867"/>
    <n v="9"/>
    <n v="3"/>
    <x v="0"/>
    <x v="0"/>
    <s v="No"/>
    <x v="1"/>
    <x v="0"/>
    <x v="2"/>
    <n v="20.85"/>
    <n v="107.31"/>
    <m/>
    <x v="20"/>
  </r>
  <r>
    <x v="2806"/>
    <d v="2019-10-03T00:00:00"/>
    <x v="0"/>
    <n v="19"/>
    <x v="0"/>
    <n v="3"/>
    <n v="3"/>
    <x v="1"/>
    <n v="4122"/>
    <n v="1"/>
    <n v="70"/>
    <x v="5"/>
    <x v="2"/>
    <s v="Yes"/>
    <x v="3"/>
    <x v="3"/>
    <x v="0"/>
    <n v="60.35"/>
    <n v="4089.47"/>
    <m/>
    <x v="20"/>
  </r>
  <r>
    <x v="2807"/>
    <d v="2019-11-06T00:00:00"/>
    <x v="0"/>
    <n v="47"/>
    <x v="0"/>
    <n v="0"/>
    <n v="3"/>
    <x v="1"/>
    <n v="4452"/>
    <n v="9"/>
    <n v="69"/>
    <x v="0"/>
    <x v="0"/>
    <s v="Yes"/>
    <x v="0"/>
    <x v="2"/>
    <x v="2"/>
    <n v="92.45"/>
    <n v="6673.07"/>
    <m/>
    <x v="20"/>
  </r>
  <r>
    <x v="2808"/>
    <d v="2025-03-17T00:00:00"/>
    <x v="0"/>
    <n v="40"/>
    <x v="1"/>
    <n v="0"/>
    <n v="3"/>
    <x v="1"/>
    <n v="3787"/>
    <n v="0"/>
    <n v="5"/>
    <x v="0"/>
    <x v="0"/>
    <s v="Yes"/>
    <x v="0"/>
    <x v="0"/>
    <x v="0"/>
    <n v="96.55"/>
    <n v="695.75"/>
    <m/>
    <x v="20"/>
  </r>
  <r>
    <x v="2809"/>
    <d v="2020-12-10T00:00:00"/>
    <x v="1"/>
    <n v="69"/>
    <x v="1"/>
    <n v="0"/>
    <n v="3"/>
    <x v="1"/>
    <n v="5679"/>
    <n v="0"/>
    <n v="56"/>
    <x v="0"/>
    <x v="0"/>
    <s v="Yes"/>
    <x v="0"/>
    <x v="2"/>
    <x v="0"/>
    <n v="96.85"/>
    <n v="7833.17"/>
    <m/>
    <x v="20"/>
  </r>
  <r>
    <x v="2810"/>
    <d v="2023-11-26T00:00:00"/>
    <x v="1"/>
    <n v="30"/>
    <x v="1"/>
    <n v="0"/>
    <n v="3"/>
    <x v="1"/>
    <n v="5982"/>
    <n v="0"/>
    <n v="21"/>
    <x v="3"/>
    <x v="0"/>
    <s v="Yes"/>
    <x v="0"/>
    <x v="0"/>
    <x v="0"/>
    <n v="90.05"/>
    <n v="2029.19"/>
    <m/>
    <x v="20"/>
  </r>
  <r>
    <x v="2811"/>
    <d v="2025-07-14T00:00:00"/>
    <x v="0"/>
    <n v="44"/>
    <x v="1"/>
    <n v="0"/>
    <n v="3"/>
    <x v="2"/>
    <n v="5384"/>
    <n v="0"/>
    <n v="1"/>
    <x v="2"/>
    <x v="0"/>
    <s v="No"/>
    <x v="1"/>
    <x v="0"/>
    <x v="2"/>
    <n v="20.25"/>
    <n v="60.71"/>
    <m/>
    <x v="20"/>
  </r>
  <r>
    <x v="2812"/>
    <d v="2019-09-21T00:00:00"/>
    <x v="1"/>
    <n v="59"/>
    <x v="0"/>
    <n v="0"/>
    <n v="3"/>
    <x v="1"/>
    <n v="4487"/>
    <n v="3"/>
    <n v="71"/>
    <x v="0"/>
    <x v="0"/>
    <s v="Yes"/>
    <x v="3"/>
    <x v="2"/>
    <x v="2"/>
    <n v="85.75"/>
    <n v="8397.48"/>
    <m/>
    <x v="20"/>
  </r>
  <r>
    <x v="2813"/>
    <d v="2019-10-24T00:00:00"/>
    <x v="0"/>
    <n v="23"/>
    <x v="0"/>
    <n v="0"/>
    <n v="3"/>
    <x v="1"/>
    <n v="5582"/>
    <n v="5"/>
    <n v="70"/>
    <x v="5"/>
    <x v="0"/>
    <s v="Yes"/>
    <x v="0"/>
    <x v="2"/>
    <x v="0"/>
    <n v="98.7"/>
    <n v="10025.700000000001"/>
    <m/>
    <x v="20"/>
  </r>
  <r>
    <x v="2814"/>
    <d v="2025-06-09T00:00:00"/>
    <x v="0"/>
    <n v="50"/>
    <x v="1"/>
    <n v="0"/>
    <n v="3"/>
    <x v="2"/>
    <n v="5983"/>
    <n v="0"/>
    <n v="2"/>
    <x v="2"/>
    <x v="0"/>
    <s v="No"/>
    <x v="1"/>
    <x v="0"/>
    <x v="2"/>
    <n v="24.85"/>
    <n v="142.5"/>
    <m/>
    <x v="20"/>
  </r>
  <r>
    <x v="2815"/>
    <d v="2025-01-24T00:00:00"/>
    <x v="1"/>
    <n v="38"/>
    <x v="0"/>
    <n v="0"/>
    <n v="3"/>
    <x v="1"/>
    <n v="5928"/>
    <n v="4"/>
    <n v="7"/>
    <x v="0"/>
    <x v="0"/>
    <s v="Yes"/>
    <x v="2"/>
    <x v="0"/>
    <x v="0"/>
    <n v="81.25"/>
    <n v="617.86"/>
    <m/>
    <x v="20"/>
  </r>
  <r>
    <x v="2816"/>
    <d v="2024-05-12T00:00:00"/>
    <x v="0"/>
    <n v="53"/>
    <x v="1"/>
    <n v="3"/>
    <n v="3"/>
    <x v="1"/>
    <n v="3965"/>
    <n v="0"/>
    <n v="15"/>
    <x v="0"/>
    <x v="0"/>
    <s v="No"/>
    <x v="1"/>
    <x v="0"/>
    <x v="0"/>
    <n v="24.8"/>
    <n v="799.45"/>
    <m/>
    <x v="20"/>
  </r>
  <r>
    <x v="2817"/>
    <d v="2022-02-10T00:00:00"/>
    <x v="1"/>
    <n v="24"/>
    <x v="1"/>
    <n v="0"/>
    <n v="3"/>
    <x v="1"/>
    <n v="2574"/>
    <n v="0"/>
    <n v="42"/>
    <x v="4"/>
    <x v="0"/>
    <s v="No"/>
    <x v="1"/>
    <x v="2"/>
    <x v="0"/>
    <n v="20.75"/>
    <n v="1613.47"/>
    <m/>
    <x v="20"/>
  </r>
  <r>
    <x v="2818"/>
    <d v="2024-08-06T00:00:00"/>
    <x v="1"/>
    <n v="26"/>
    <x v="0"/>
    <n v="0"/>
    <n v="3"/>
    <x v="1"/>
    <n v="3097"/>
    <n v="1"/>
    <n v="12"/>
    <x v="3"/>
    <x v="0"/>
    <s v="Yes"/>
    <x v="3"/>
    <x v="0"/>
    <x v="0"/>
    <n v="51.25"/>
    <n v="1174.6600000000001"/>
    <m/>
    <x v="20"/>
  </r>
  <r>
    <x v="2819"/>
    <d v="2023-05-08T00:00:00"/>
    <x v="1"/>
    <n v="56"/>
    <x v="0"/>
    <n v="2"/>
    <n v="3"/>
    <x v="1"/>
    <n v="4331"/>
    <n v="6"/>
    <n v="27"/>
    <x v="1"/>
    <x v="0"/>
    <s v="Yes"/>
    <x v="0"/>
    <x v="0"/>
    <x v="2"/>
    <n v="74.400000000000006"/>
    <n v="3232.17"/>
    <m/>
    <x v="20"/>
  </r>
  <r>
    <x v="2820"/>
    <d v="2019-09-13T00:00:00"/>
    <x v="0"/>
    <n v="57"/>
    <x v="0"/>
    <n v="3"/>
    <n v="3"/>
    <x v="1"/>
    <n v="4444"/>
    <n v="6"/>
    <n v="71"/>
    <x v="5"/>
    <x v="0"/>
    <s v="Yes"/>
    <x v="3"/>
    <x v="2"/>
    <x v="2"/>
    <n v="89.9"/>
    <n v="8681.58"/>
    <m/>
    <x v="20"/>
  </r>
  <r>
    <x v="2821"/>
    <d v="2020-04-07T00:00:00"/>
    <x v="1"/>
    <n v="39"/>
    <x v="0"/>
    <n v="2"/>
    <n v="3"/>
    <x v="1"/>
    <n v="4754"/>
    <n v="5"/>
    <n v="64"/>
    <x v="4"/>
    <x v="0"/>
    <s v="Yes"/>
    <x v="3"/>
    <x v="3"/>
    <x v="3"/>
    <n v="65.8"/>
    <n v="5769.01"/>
    <m/>
    <x v="20"/>
  </r>
  <r>
    <x v="2822"/>
    <d v="2020-07-12T00:00:00"/>
    <x v="1"/>
    <n v="60"/>
    <x v="0"/>
    <n v="1"/>
    <n v="3"/>
    <x v="1"/>
    <n v="4804"/>
    <n v="5"/>
    <n v="61"/>
    <x v="4"/>
    <x v="0"/>
    <s v="Yes"/>
    <x v="0"/>
    <x v="3"/>
    <x v="2"/>
    <n v="100.7"/>
    <n v="7222.51"/>
    <m/>
    <x v="20"/>
  </r>
  <r>
    <x v="2823"/>
    <d v="2020-10-13T00:00:00"/>
    <x v="1"/>
    <n v="51"/>
    <x v="1"/>
    <n v="0"/>
    <n v="3"/>
    <x v="1"/>
    <n v="5121"/>
    <n v="0"/>
    <n v="58"/>
    <x v="4"/>
    <x v="0"/>
    <s v="Yes"/>
    <x v="0"/>
    <x v="3"/>
    <x v="0"/>
    <n v="107.75"/>
    <n v="9041.35"/>
    <m/>
    <x v="20"/>
  </r>
  <r>
    <x v="2824"/>
    <d v="2019-09-01T00:00:00"/>
    <x v="0"/>
    <n v="21"/>
    <x v="0"/>
    <n v="0"/>
    <n v="3"/>
    <x v="1"/>
    <n v="4957"/>
    <n v="5"/>
    <n v="71"/>
    <x v="0"/>
    <x v="0"/>
    <s v="Yes"/>
    <x v="2"/>
    <x v="2"/>
    <x v="0"/>
    <n v="54.5"/>
    <n v="7208.92"/>
    <m/>
    <x v="20"/>
  </r>
  <r>
    <x v="2825"/>
    <d v="2020-10-18T00:00:00"/>
    <x v="1"/>
    <n v="51"/>
    <x v="0"/>
    <n v="0"/>
    <n v="3"/>
    <x v="1"/>
    <n v="4935"/>
    <n v="6"/>
    <n v="58"/>
    <x v="0"/>
    <x v="0"/>
    <s v="Yes"/>
    <x v="0"/>
    <x v="2"/>
    <x v="2"/>
    <n v="109.1"/>
    <n v="8548.35"/>
    <m/>
    <x v="20"/>
  </r>
  <r>
    <x v="2826"/>
    <d v="2022-02-07T00:00:00"/>
    <x v="0"/>
    <n v="26"/>
    <x v="0"/>
    <n v="0"/>
    <n v="3"/>
    <x v="1"/>
    <n v="4959"/>
    <n v="5"/>
    <n v="42"/>
    <x v="0"/>
    <x v="2"/>
    <s v="Yes"/>
    <x v="2"/>
    <x v="0"/>
    <x v="2"/>
    <n v="25.1"/>
    <n v="1097.1500000000001"/>
    <m/>
    <x v="20"/>
  </r>
  <r>
    <x v="2827"/>
    <d v="2025-03-07T00:00:00"/>
    <x v="1"/>
    <n v="58"/>
    <x v="0"/>
    <n v="0"/>
    <n v="3"/>
    <x v="1"/>
    <n v="5536"/>
    <n v="0"/>
    <n v="5"/>
    <x v="0"/>
    <x v="0"/>
    <s v="Yes"/>
    <x v="0"/>
    <x v="0"/>
    <x v="0"/>
    <n v="68.95"/>
    <n v="444.75"/>
    <m/>
    <x v="20"/>
  </r>
  <r>
    <x v="2828"/>
    <d v="2023-12-13T00:00:00"/>
    <x v="1"/>
    <n v="23"/>
    <x v="0"/>
    <n v="0"/>
    <n v="3"/>
    <x v="1"/>
    <n v="4390"/>
    <n v="1"/>
    <n v="20"/>
    <x v="0"/>
    <x v="0"/>
    <s v="No"/>
    <x v="1"/>
    <x v="3"/>
    <x v="2"/>
    <n v="20.350000000000001"/>
    <n v="952.35"/>
    <m/>
    <x v="20"/>
  </r>
  <r>
    <x v="2829"/>
    <d v="2022-11-12T00:00:00"/>
    <x v="0"/>
    <n v="51"/>
    <x v="1"/>
    <n v="3"/>
    <n v="3"/>
    <x v="1"/>
    <n v="5759"/>
    <n v="0"/>
    <n v="33"/>
    <x v="1"/>
    <x v="0"/>
    <s v="No"/>
    <x v="1"/>
    <x v="3"/>
    <x v="2"/>
    <n v="20.149999999999999"/>
    <n v="1380.43"/>
    <m/>
    <x v="20"/>
  </r>
  <r>
    <x v="2830"/>
    <d v="2024-09-10T00:00:00"/>
    <x v="1"/>
    <n v="49"/>
    <x v="1"/>
    <n v="1"/>
    <n v="3"/>
    <x v="1"/>
    <n v="5916"/>
    <n v="0"/>
    <n v="11"/>
    <x v="0"/>
    <x v="2"/>
    <s v="Yes"/>
    <x v="2"/>
    <x v="0"/>
    <x v="0"/>
    <n v="25.2"/>
    <n v="321.05"/>
    <m/>
    <x v="20"/>
  </r>
  <r>
    <x v="2831"/>
    <d v="2021-08-05T00:00:00"/>
    <x v="0"/>
    <n v="49"/>
    <x v="0"/>
    <n v="2"/>
    <n v="3"/>
    <x v="1"/>
    <n v="3922"/>
    <n v="10"/>
    <n v="48"/>
    <x v="0"/>
    <x v="0"/>
    <s v="Yes"/>
    <x v="0"/>
    <x v="2"/>
    <x v="2"/>
    <n v="111.8"/>
    <n v="6047.01"/>
    <m/>
    <x v="20"/>
  </r>
  <r>
    <x v="2832"/>
    <d v="2024-06-15T00:00:00"/>
    <x v="1"/>
    <n v="64"/>
    <x v="1"/>
    <n v="0"/>
    <n v="3"/>
    <x v="1"/>
    <n v="4298"/>
    <n v="0"/>
    <n v="14"/>
    <x v="0"/>
    <x v="0"/>
    <s v="Yes"/>
    <x v="3"/>
    <x v="3"/>
    <x v="2"/>
    <n v="51.45"/>
    <n v="1064.4100000000001"/>
    <m/>
    <x v="20"/>
  </r>
  <r>
    <x v="2833"/>
    <d v="2020-02-26T00:00:00"/>
    <x v="0"/>
    <n v="37"/>
    <x v="1"/>
    <n v="2"/>
    <n v="3"/>
    <x v="1"/>
    <n v="5058"/>
    <n v="0"/>
    <n v="66"/>
    <x v="0"/>
    <x v="0"/>
    <s v="Yes"/>
    <x v="2"/>
    <x v="2"/>
    <x v="0"/>
    <n v="65.7"/>
    <n v="6498.82"/>
    <m/>
    <x v="20"/>
  </r>
  <r>
    <x v="2834"/>
    <d v="2021-04-01T00:00:00"/>
    <x v="1"/>
    <n v="60"/>
    <x v="0"/>
    <n v="0"/>
    <n v="3"/>
    <x v="1"/>
    <n v="6212"/>
    <n v="0"/>
    <n v="52"/>
    <x v="4"/>
    <x v="0"/>
    <s v="Yes"/>
    <x v="0"/>
    <x v="0"/>
    <x v="0"/>
    <n v="94.6"/>
    <n v="6545.76"/>
    <m/>
    <x v="20"/>
  </r>
  <r>
    <x v="2835"/>
    <d v="2022-05-04T00:00:00"/>
    <x v="1"/>
    <n v="72"/>
    <x v="1"/>
    <n v="0"/>
    <n v="3"/>
    <x v="1"/>
    <n v="3860"/>
    <n v="0"/>
    <n v="39"/>
    <x v="0"/>
    <x v="0"/>
    <s v="Yes"/>
    <x v="0"/>
    <x v="2"/>
    <x v="0"/>
    <n v="99.75"/>
    <n v="4427.17"/>
    <m/>
    <x v="20"/>
  </r>
  <r>
    <x v="2836"/>
    <d v="2021-02-15T00:00:00"/>
    <x v="0"/>
    <n v="72"/>
    <x v="1"/>
    <n v="0"/>
    <n v="3"/>
    <x v="1"/>
    <n v="4521"/>
    <n v="0"/>
    <n v="54"/>
    <x v="0"/>
    <x v="2"/>
    <s v="Yes"/>
    <x v="2"/>
    <x v="3"/>
    <x v="0"/>
    <n v="55.45"/>
    <n v="2966.95"/>
    <m/>
    <x v="20"/>
  </r>
  <r>
    <x v="2837"/>
    <d v="2020-10-11T00:00:00"/>
    <x v="0"/>
    <n v="71"/>
    <x v="0"/>
    <n v="1"/>
    <n v="3"/>
    <x v="1"/>
    <n v="5035"/>
    <n v="1"/>
    <n v="58"/>
    <x v="4"/>
    <x v="0"/>
    <s v="Yes"/>
    <x v="0"/>
    <x v="3"/>
    <x v="0"/>
    <n v="89.85"/>
    <n v="6324.69"/>
    <m/>
    <x v="20"/>
  </r>
  <r>
    <x v="2838"/>
    <d v="2024-12-25T00:00:00"/>
    <x v="1"/>
    <n v="33"/>
    <x v="0"/>
    <n v="1"/>
    <n v="3"/>
    <x v="1"/>
    <n v="3123"/>
    <n v="1"/>
    <n v="8"/>
    <x v="0"/>
    <x v="0"/>
    <s v="Yes"/>
    <x v="3"/>
    <x v="0"/>
    <x v="0"/>
    <n v="68.55"/>
    <n v="803.87"/>
    <m/>
    <x v="20"/>
  </r>
  <r>
    <x v="2839"/>
    <d v="2020-04-07T00:00:00"/>
    <x v="0"/>
    <n v="22"/>
    <x v="0"/>
    <n v="0"/>
    <n v="3"/>
    <x v="1"/>
    <n v="6398"/>
    <n v="10"/>
    <n v="64"/>
    <x v="4"/>
    <x v="0"/>
    <s v="Yes"/>
    <x v="0"/>
    <x v="3"/>
    <x v="2"/>
    <n v="102.45"/>
    <n v="9245.4599999999991"/>
    <m/>
    <x v="20"/>
  </r>
  <r>
    <x v="2840"/>
    <d v="2019-09-24T00:00:00"/>
    <x v="0"/>
    <n v="29"/>
    <x v="0"/>
    <n v="0"/>
    <n v="3"/>
    <x v="1"/>
    <n v="4111"/>
    <n v="10"/>
    <n v="71"/>
    <x v="5"/>
    <x v="0"/>
    <s v="Yes"/>
    <x v="0"/>
    <x v="2"/>
    <x v="2"/>
    <n v="108.55"/>
    <n v="9885.8700000000008"/>
    <m/>
    <x v="20"/>
  </r>
  <r>
    <x v="2841"/>
    <d v="2022-11-01T00:00:00"/>
    <x v="0"/>
    <n v="62"/>
    <x v="1"/>
    <n v="0"/>
    <n v="3"/>
    <x v="1"/>
    <n v="5201"/>
    <n v="0"/>
    <n v="33"/>
    <x v="1"/>
    <x v="0"/>
    <s v="Yes"/>
    <x v="2"/>
    <x v="0"/>
    <x v="0"/>
    <n v="54.65"/>
    <n v="1860.23"/>
    <m/>
    <x v="20"/>
  </r>
  <r>
    <x v="2842"/>
    <d v="2021-10-16T00:00:00"/>
    <x v="1"/>
    <n v="39"/>
    <x v="0"/>
    <n v="0"/>
    <n v="3"/>
    <x v="1"/>
    <n v="3979"/>
    <n v="0"/>
    <n v="46"/>
    <x v="4"/>
    <x v="0"/>
    <s v="No"/>
    <x v="1"/>
    <x v="3"/>
    <x v="2"/>
    <n v="24.95"/>
    <n v="1377.5"/>
    <m/>
    <x v="20"/>
  </r>
  <r>
    <x v="2843"/>
    <d v="2024-12-20T00:00:00"/>
    <x v="0"/>
    <n v="51"/>
    <x v="0"/>
    <n v="3"/>
    <n v="3"/>
    <x v="1"/>
    <n v="5416"/>
    <n v="0"/>
    <n v="8"/>
    <x v="2"/>
    <x v="0"/>
    <s v="No"/>
    <x v="1"/>
    <x v="0"/>
    <x v="3"/>
    <n v="19.350000000000001"/>
    <n v="431.56"/>
    <m/>
    <x v="20"/>
  </r>
  <r>
    <x v="2844"/>
    <d v="2023-12-15T00:00:00"/>
    <x v="0"/>
    <n v="53"/>
    <x v="1"/>
    <n v="0"/>
    <n v="3"/>
    <x v="1"/>
    <n v="5924"/>
    <n v="0"/>
    <n v="20"/>
    <x v="0"/>
    <x v="0"/>
    <s v="Yes"/>
    <x v="2"/>
    <x v="0"/>
    <x v="0"/>
    <n v="59.2"/>
    <n v="1984"/>
    <m/>
    <x v="20"/>
  </r>
  <r>
    <x v="2845"/>
    <d v="2021-12-26T00:00:00"/>
    <x v="0"/>
    <n v="44"/>
    <x v="0"/>
    <n v="0"/>
    <n v="3"/>
    <x v="1"/>
    <n v="5331"/>
    <n v="7"/>
    <n v="44"/>
    <x v="0"/>
    <x v="0"/>
    <s v="No"/>
    <x v="1"/>
    <x v="3"/>
    <x v="0"/>
    <n v="24.85"/>
    <n v="2431.2800000000002"/>
    <m/>
    <x v="20"/>
  </r>
  <r>
    <x v="2846"/>
    <d v="2024-09-24T00:00:00"/>
    <x v="0"/>
    <n v="29"/>
    <x v="1"/>
    <n v="0"/>
    <n v="3"/>
    <x v="1"/>
    <n v="2738"/>
    <n v="0"/>
    <n v="11"/>
    <x v="3"/>
    <x v="0"/>
    <s v="Yes"/>
    <x v="3"/>
    <x v="3"/>
    <x v="0"/>
    <n v="61.25"/>
    <n v="1036.19"/>
    <m/>
    <x v="20"/>
  </r>
  <r>
    <x v="2847"/>
    <d v="2019-08-21T00:00:00"/>
    <x v="0"/>
    <n v="46"/>
    <x v="0"/>
    <n v="0"/>
    <n v="3"/>
    <x v="1"/>
    <n v="5890"/>
    <n v="2"/>
    <n v="72"/>
    <x v="5"/>
    <x v="0"/>
    <s v="Yes"/>
    <x v="0"/>
    <x v="2"/>
    <x v="0"/>
    <n v="115.55"/>
    <n v="11868.34"/>
    <m/>
    <x v="20"/>
  </r>
  <r>
    <x v="2848"/>
    <d v="2025-06-03T00:00:00"/>
    <x v="1"/>
    <n v="57"/>
    <x v="0"/>
    <n v="2"/>
    <n v="3"/>
    <x v="2"/>
    <n v="2843"/>
    <n v="2"/>
    <n v="2"/>
    <x v="0"/>
    <x v="0"/>
    <s v="No"/>
    <x v="1"/>
    <x v="3"/>
    <x v="2"/>
    <n v="20.3"/>
    <n v="102.74"/>
    <m/>
    <x v="20"/>
  </r>
  <r>
    <x v="2849"/>
    <d v="2020-09-20T00:00:00"/>
    <x v="1"/>
    <n v="43"/>
    <x v="0"/>
    <n v="0"/>
    <n v="3"/>
    <x v="1"/>
    <n v="4709"/>
    <n v="1"/>
    <n v="59"/>
    <x v="0"/>
    <x v="0"/>
    <s v="Yes"/>
    <x v="0"/>
    <x v="3"/>
    <x v="2"/>
    <n v="81.25"/>
    <n v="6385.85"/>
    <m/>
    <x v="20"/>
  </r>
  <r>
    <x v="2850"/>
    <d v="2020-12-20T00:00:00"/>
    <x v="0"/>
    <n v="62"/>
    <x v="1"/>
    <n v="0"/>
    <n v="3"/>
    <x v="1"/>
    <n v="5601"/>
    <n v="0"/>
    <n v="56"/>
    <x v="4"/>
    <x v="0"/>
    <s v="Yes"/>
    <x v="0"/>
    <x v="0"/>
    <x v="0"/>
    <n v="98.6"/>
    <n v="6196.49"/>
    <m/>
    <x v="20"/>
  </r>
  <r>
    <x v="2851"/>
    <d v="2022-02-16T00:00:00"/>
    <x v="0"/>
    <n v="54"/>
    <x v="0"/>
    <n v="2"/>
    <n v="3"/>
    <x v="1"/>
    <n v="2531"/>
    <n v="1"/>
    <n v="42"/>
    <x v="0"/>
    <x v="0"/>
    <s v="Yes"/>
    <x v="2"/>
    <x v="3"/>
    <x v="0"/>
    <n v="73.150000000000006"/>
    <n v="3709.85"/>
    <m/>
    <x v="20"/>
  </r>
  <r>
    <x v="2852"/>
    <d v="2023-09-08T00:00:00"/>
    <x v="1"/>
    <n v="34"/>
    <x v="1"/>
    <n v="0"/>
    <n v="3"/>
    <x v="1"/>
    <n v="5916"/>
    <n v="0"/>
    <n v="23"/>
    <x v="3"/>
    <x v="0"/>
    <s v="No"/>
    <x v="1"/>
    <x v="3"/>
    <x v="2"/>
    <n v="19.649999999999999"/>
    <n v="717.53"/>
    <m/>
    <x v="20"/>
  </r>
  <r>
    <x v="2853"/>
    <d v="2025-04-07T00:00:00"/>
    <x v="0"/>
    <n v="54"/>
    <x v="1"/>
    <n v="0"/>
    <n v="3"/>
    <x v="1"/>
    <n v="5281"/>
    <n v="0"/>
    <n v="4"/>
    <x v="0"/>
    <x v="0"/>
    <s v="Yes"/>
    <x v="2"/>
    <x v="0"/>
    <x v="0"/>
    <n v="61.3"/>
    <n v="410.2"/>
    <m/>
    <x v="20"/>
  </r>
  <r>
    <x v="2854"/>
    <d v="2022-05-02T00:00:00"/>
    <x v="0"/>
    <n v="60"/>
    <x v="0"/>
    <n v="2"/>
    <n v="3"/>
    <x v="1"/>
    <n v="3093"/>
    <n v="5"/>
    <n v="39"/>
    <x v="0"/>
    <x v="0"/>
    <s v="Yes"/>
    <x v="2"/>
    <x v="3"/>
    <x v="0"/>
    <n v="59.8"/>
    <n v="3022.05"/>
    <m/>
    <x v="20"/>
  </r>
  <r>
    <x v="2855"/>
    <d v="2025-05-11T00:00:00"/>
    <x v="1"/>
    <n v="20"/>
    <x v="1"/>
    <n v="0"/>
    <n v="3"/>
    <x v="2"/>
    <n v="5125"/>
    <n v="0"/>
    <n v="3"/>
    <x v="0"/>
    <x v="0"/>
    <s v="Yes"/>
    <x v="0"/>
    <x v="0"/>
    <x v="0"/>
    <n v="74.55"/>
    <n v="263.95"/>
    <m/>
    <x v="20"/>
  </r>
  <r>
    <x v="2856"/>
    <d v="2021-10-07T00:00:00"/>
    <x v="1"/>
    <n v="42"/>
    <x v="0"/>
    <n v="1"/>
    <n v="3"/>
    <x v="1"/>
    <n v="3879"/>
    <n v="7"/>
    <n v="46"/>
    <x v="0"/>
    <x v="0"/>
    <s v="No"/>
    <x v="1"/>
    <x v="2"/>
    <x v="0"/>
    <n v="20.25"/>
    <n v="2162.25"/>
    <m/>
    <x v="20"/>
  </r>
  <r>
    <x v="2857"/>
    <d v="2020-01-14T00:00:00"/>
    <x v="1"/>
    <n v="29"/>
    <x v="0"/>
    <n v="2"/>
    <n v="3"/>
    <x v="1"/>
    <n v="5261"/>
    <n v="2"/>
    <n v="67"/>
    <x v="0"/>
    <x v="2"/>
    <s v="Yes"/>
    <x v="3"/>
    <x v="2"/>
    <x v="2"/>
    <n v="54.2"/>
    <n v="3623.95"/>
    <m/>
    <x v="20"/>
  </r>
  <r>
    <x v="2858"/>
    <d v="2021-10-16T00:00:00"/>
    <x v="1"/>
    <n v="32"/>
    <x v="0"/>
    <n v="1"/>
    <n v="3"/>
    <x v="1"/>
    <n v="4736"/>
    <n v="10"/>
    <n v="46"/>
    <x v="4"/>
    <x v="0"/>
    <s v="Yes"/>
    <x v="0"/>
    <x v="2"/>
    <x v="2"/>
    <n v="99.65"/>
    <n v="6886.81"/>
    <m/>
    <x v="20"/>
  </r>
  <r>
    <x v="2859"/>
    <d v="2024-09-05T00:00:00"/>
    <x v="0"/>
    <n v="23"/>
    <x v="1"/>
    <n v="0"/>
    <n v="3"/>
    <x v="1"/>
    <n v="2726"/>
    <n v="0"/>
    <n v="11"/>
    <x v="3"/>
    <x v="0"/>
    <s v="Yes"/>
    <x v="2"/>
    <x v="0"/>
    <x v="0"/>
    <n v="60.9"/>
    <n v="955.62"/>
    <m/>
    <x v="20"/>
  </r>
  <r>
    <x v="2860"/>
    <d v="2024-06-01T00:00:00"/>
    <x v="0"/>
    <n v="38"/>
    <x v="0"/>
    <n v="2"/>
    <n v="3"/>
    <x v="1"/>
    <n v="3958"/>
    <n v="6"/>
    <n v="14"/>
    <x v="3"/>
    <x v="0"/>
    <s v="No"/>
    <x v="1"/>
    <x v="3"/>
    <x v="2"/>
    <n v="19.75"/>
    <n v="680.72"/>
    <m/>
    <x v="20"/>
  </r>
  <r>
    <x v="2861"/>
    <d v="2020-08-24T00:00:00"/>
    <x v="1"/>
    <n v="72"/>
    <x v="0"/>
    <n v="0"/>
    <n v="3"/>
    <x v="1"/>
    <n v="5153"/>
    <n v="9"/>
    <n v="60"/>
    <x v="4"/>
    <x v="0"/>
    <s v="Yes"/>
    <x v="3"/>
    <x v="3"/>
    <x v="2"/>
    <n v="74.849999999999994"/>
    <n v="7390.35"/>
    <m/>
    <x v="20"/>
  </r>
  <r>
    <x v="2862"/>
    <d v="2024-01-12T00:00:00"/>
    <x v="1"/>
    <n v="67"/>
    <x v="1"/>
    <n v="0"/>
    <n v="3"/>
    <x v="1"/>
    <n v="3524"/>
    <n v="0"/>
    <n v="19"/>
    <x v="0"/>
    <x v="0"/>
    <s v="Yes"/>
    <x v="0"/>
    <x v="3"/>
    <x v="3"/>
    <n v="105"/>
    <n v="2178.3000000000002"/>
    <m/>
    <x v="20"/>
  </r>
  <r>
    <x v="2863"/>
    <d v="2022-11-03T00:00:00"/>
    <x v="0"/>
    <n v="78"/>
    <x v="0"/>
    <n v="0"/>
    <n v="3"/>
    <x v="1"/>
    <n v="5655"/>
    <n v="7"/>
    <n v="33"/>
    <x v="0"/>
    <x v="0"/>
    <s v="Yes"/>
    <x v="0"/>
    <x v="3"/>
    <x v="0"/>
    <n v="109.9"/>
    <n v="4524.6499999999996"/>
    <m/>
    <x v="20"/>
  </r>
  <r>
    <x v="2864"/>
    <d v="2022-12-22T00:00:00"/>
    <x v="1"/>
    <n v="77"/>
    <x v="0"/>
    <n v="2"/>
    <n v="3"/>
    <x v="1"/>
    <n v="4848"/>
    <n v="1"/>
    <n v="32"/>
    <x v="1"/>
    <x v="0"/>
    <s v="Yes"/>
    <x v="0"/>
    <x v="3"/>
    <x v="0"/>
    <n v="100.4"/>
    <n v="4792.37"/>
    <m/>
    <x v="20"/>
  </r>
  <r>
    <x v="2865"/>
    <d v="2021-06-05T00:00:00"/>
    <x v="1"/>
    <n v="66"/>
    <x v="1"/>
    <n v="0"/>
    <n v="3"/>
    <x v="1"/>
    <n v="5746"/>
    <n v="0"/>
    <n v="50"/>
    <x v="4"/>
    <x v="0"/>
    <s v="Yes"/>
    <x v="0"/>
    <x v="3"/>
    <x v="0"/>
    <n v="106.8"/>
    <n v="5877.95"/>
    <m/>
    <x v="20"/>
  </r>
  <r>
    <x v="2866"/>
    <d v="2022-04-11T00:00:00"/>
    <x v="1"/>
    <n v="72"/>
    <x v="1"/>
    <n v="0"/>
    <n v="3"/>
    <x v="1"/>
    <n v="5742"/>
    <n v="0"/>
    <n v="40"/>
    <x v="0"/>
    <x v="0"/>
    <s v="Yes"/>
    <x v="0"/>
    <x v="2"/>
    <x v="0"/>
    <n v="91.55"/>
    <n v="5439.2"/>
    <m/>
    <x v="20"/>
  </r>
  <r>
    <x v="2867"/>
    <d v="2024-11-12T00:00:00"/>
    <x v="0"/>
    <n v="79"/>
    <x v="0"/>
    <n v="0"/>
    <n v="3"/>
    <x v="1"/>
    <n v="5601"/>
    <n v="3"/>
    <n v="9"/>
    <x v="0"/>
    <x v="0"/>
    <s v="No"/>
    <x v="1"/>
    <x v="3"/>
    <x v="2"/>
    <n v="19.850000000000001"/>
    <n v="388.26"/>
    <m/>
    <x v="20"/>
  </r>
  <r>
    <x v="2868"/>
    <d v="2023-04-03T00:00:00"/>
    <x v="1"/>
    <n v="76"/>
    <x v="0"/>
    <n v="3"/>
    <n v="3"/>
    <x v="1"/>
    <n v="2305"/>
    <n v="2"/>
    <n v="28"/>
    <x v="0"/>
    <x v="2"/>
    <s v="Yes"/>
    <x v="2"/>
    <x v="3"/>
    <x v="0"/>
    <n v="39.1"/>
    <n v="1096.5999999999999"/>
    <m/>
    <x v="20"/>
  </r>
  <r>
    <x v="2869"/>
    <d v="2019-11-08T00:00:00"/>
    <x v="0"/>
    <n v="77"/>
    <x v="0"/>
    <n v="0"/>
    <n v="3"/>
    <x v="1"/>
    <n v="4503"/>
    <n v="7"/>
    <n v="69"/>
    <x v="0"/>
    <x v="0"/>
    <s v="Yes"/>
    <x v="0"/>
    <x v="0"/>
    <x v="2"/>
    <n v="84.9"/>
    <n v="6804.09"/>
    <m/>
    <x v="20"/>
  </r>
  <r>
    <x v="2870"/>
    <d v="2019-08-20T00:00:00"/>
    <x v="0"/>
    <n v="67"/>
    <x v="0"/>
    <n v="0"/>
    <n v="3"/>
    <x v="1"/>
    <n v="4086"/>
    <n v="1"/>
    <n v="72"/>
    <x v="0"/>
    <x v="0"/>
    <s v="Yes"/>
    <x v="0"/>
    <x v="2"/>
    <x v="0"/>
    <n v="109.55"/>
    <n v="9195.82"/>
    <m/>
    <x v="20"/>
  </r>
  <r>
    <x v="2871"/>
    <d v="2025-01-23T00:00:00"/>
    <x v="1"/>
    <n v="20"/>
    <x v="0"/>
    <n v="2"/>
    <n v="3"/>
    <x v="1"/>
    <n v="3097"/>
    <n v="1"/>
    <n v="7"/>
    <x v="0"/>
    <x v="0"/>
    <s v="Yes"/>
    <x v="2"/>
    <x v="0"/>
    <x v="2"/>
    <n v="50.7"/>
    <n v="529.83000000000004"/>
    <m/>
    <x v="20"/>
  </r>
  <r>
    <x v="2872"/>
    <d v="2019-08-22T00:00:00"/>
    <x v="0"/>
    <n v="46"/>
    <x v="0"/>
    <n v="0"/>
    <n v="3"/>
    <x v="1"/>
    <n v="5901"/>
    <n v="1"/>
    <n v="72"/>
    <x v="5"/>
    <x v="0"/>
    <s v="No"/>
    <x v="1"/>
    <x v="2"/>
    <x v="0"/>
    <n v="23.55"/>
    <n v="1857.87"/>
    <m/>
    <x v="20"/>
  </r>
  <r>
    <x v="2873"/>
    <d v="2020-03-14T00:00:00"/>
    <x v="1"/>
    <n v="56"/>
    <x v="0"/>
    <n v="0"/>
    <n v="3"/>
    <x v="1"/>
    <n v="5878"/>
    <n v="5"/>
    <n v="65"/>
    <x v="0"/>
    <x v="0"/>
    <s v="Yes"/>
    <x v="0"/>
    <x v="2"/>
    <x v="2"/>
    <n v="99.05"/>
    <n v="7274.7"/>
    <m/>
    <x v="20"/>
  </r>
  <r>
    <x v="2874"/>
    <d v="2024-05-01T00:00:00"/>
    <x v="1"/>
    <n v="21"/>
    <x v="0"/>
    <n v="1"/>
    <n v="3"/>
    <x v="1"/>
    <n v="4667"/>
    <n v="1"/>
    <n v="15"/>
    <x v="0"/>
    <x v="0"/>
    <s v="No"/>
    <x v="1"/>
    <x v="0"/>
    <x v="0"/>
    <n v="25.25"/>
    <n v="838.1"/>
    <m/>
    <x v="20"/>
  </r>
  <r>
    <x v="2875"/>
    <d v="2019-12-12T00:00:00"/>
    <x v="0"/>
    <n v="61"/>
    <x v="0"/>
    <n v="1"/>
    <n v="3"/>
    <x v="1"/>
    <n v="5671"/>
    <n v="5"/>
    <n v="68"/>
    <x v="5"/>
    <x v="0"/>
    <s v="Yes"/>
    <x v="0"/>
    <x v="2"/>
    <x v="0"/>
    <n v="114.7"/>
    <n v="10065.969999999999"/>
    <m/>
    <x v="20"/>
  </r>
  <r>
    <x v="2876"/>
    <d v="2025-05-20T00:00:00"/>
    <x v="1"/>
    <n v="61"/>
    <x v="0"/>
    <n v="2"/>
    <n v="3"/>
    <x v="2"/>
    <n v="5998"/>
    <n v="3"/>
    <n v="3"/>
    <x v="0"/>
    <x v="0"/>
    <s v="Yes"/>
    <x v="0"/>
    <x v="0"/>
    <x v="0"/>
    <n v="69.55"/>
    <n v="171.41"/>
    <m/>
    <x v="20"/>
  </r>
  <r>
    <x v="2877"/>
    <d v="2023-12-12T00:00:00"/>
    <x v="0"/>
    <n v="56"/>
    <x v="1"/>
    <n v="0"/>
    <n v="3"/>
    <x v="1"/>
    <n v="5790"/>
    <n v="0"/>
    <n v="20"/>
    <x v="0"/>
    <x v="0"/>
    <s v="Yes"/>
    <x v="0"/>
    <x v="0"/>
    <x v="2"/>
    <n v="70.55"/>
    <n v="1551.95"/>
    <m/>
    <x v="20"/>
  </r>
  <r>
    <x v="2878"/>
    <d v="2020-09-24T00:00:00"/>
    <x v="0"/>
    <n v="50"/>
    <x v="0"/>
    <n v="1"/>
    <n v="3"/>
    <x v="1"/>
    <n v="6144"/>
    <n v="2"/>
    <n v="59"/>
    <x v="0"/>
    <x v="0"/>
    <s v="No"/>
    <x v="1"/>
    <x v="2"/>
    <x v="2"/>
    <n v="19.850000000000001"/>
    <n v="3618.46"/>
    <m/>
    <x v="20"/>
  </r>
  <r>
    <x v="2879"/>
    <d v="2020-12-12T00:00:00"/>
    <x v="1"/>
    <n v="58"/>
    <x v="0"/>
    <n v="1"/>
    <n v="3"/>
    <x v="1"/>
    <n v="4681"/>
    <n v="2"/>
    <n v="56"/>
    <x v="4"/>
    <x v="0"/>
    <s v="No"/>
    <x v="1"/>
    <x v="2"/>
    <x v="2"/>
    <n v="19.8"/>
    <n v="3839.26"/>
    <m/>
    <x v="20"/>
  </r>
  <r>
    <x v="2880"/>
    <d v="2021-12-04T00:00:00"/>
    <x v="0"/>
    <n v="64"/>
    <x v="0"/>
    <n v="0"/>
    <n v="3"/>
    <x v="1"/>
    <n v="3093"/>
    <n v="1"/>
    <n v="44"/>
    <x v="0"/>
    <x v="0"/>
    <s v="No"/>
    <x v="1"/>
    <x v="3"/>
    <x v="0"/>
    <n v="20.5"/>
    <n v="2070.65"/>
    <m/>
    <x v="20"/>
  </r>
  <r>
    <x v="2881"/>
    <d v="2020-01-02T00:00:00"/>
    <x v="0"/>
    <n v="21"/>
    <x v="0"/>
    <n v="0"/>
    <n v="3"/>
    <x v="1"/>
    <n v="4792"/>
    <n v="5"/>
    <n v="67"/>
    <x v="5"/>
    <x v="0"/>
    <s v="Yes"/>
    <x v="3"/>
    <x v="2"/>
    <x v="2"/>
    <n v="67.849999999999994"/>
    <n v="4769.6899999999996"/>
    <m/>
    <x v="20"/>
  </r>
  <r>
    <x v="2882"/>
    <d v="2020-02-10T00:00:00"/>
    <x v="1"/>
    <n v="34"/>
    <x v="0"/>
    <n v="2"/>
    <n v="3"/>
    <x v="1"/>
    <n v="5232"/>
    <n v="1"/>
    <n v="66"/>
    <x v="5"/>
    <x v="0"/>
    <s v="Yes"/>
    <x v="3"/>
    <x v="3"/>
    <x v="2"/>
    <n v="49.4"/>
    <n v="6427.11"/>
    <m/>
    <x v="20"/>
  </r>
  <r>
    <x v="2883"/>
    <d v="2024-10-05T00:00:00"/>
    <x v="0"/>
    <n v="53"/>
    <x v="1"/>
    <n v="0"/>
    <n v="3"/>
    <x v="1"/>
    <n v="2263"/>
    <n v="0"/>
    <n v="10"/>
    <x v="3"/>
    <x v="2"/>
    <s v="Yes"/>
    <x v="2"/>
    <x v="0"/>
    <x v="0"/>
    <n v="35.75"/>
    <n v="389.8"/>
    <m/>
    <x v="20"/>
  </r>
  <r>
    <x v="2884"/>
    <d v="2025-06-10T00:00:00"/>
    <x v="0"/>
    <n v="33"/>
    <x v="1"/>
    <n v="0"/>
    <n v="3"/>
    <x v="2"/>
    <n v="4978"/>
    <n v="0"/>
    <n v="2"/>
    <x v="0"/>
    <x v="0"/>
    <s v="No"/>
    <x v="1"/>
    <x v="0"/>
    <x v="2"/>
    <n v="20.05"/>
    <n v="37.32"/>
    <m/>
    <x v="20"/>
  </r>
  <r>
    <x v="2885"/>
    <d v="2025-02-15T00:00:00"/>
    <x v="1"/>
    <n v="39"/>
    <x v="0"/>
    <n v="2"/>
    <n v="3"/>
    <x v="1"/>
    <n v="3083"/>
    <n v="7"/>
    <n v="6"/>
    <x v="0"/>
    <x v="0"/>
    <s v="Yes"/>
    <x v="0"/>
    <x v="0"/>
    <x v="2"/>
    <n v="94.05"/>
    <n v="766.49"/>
    <m/>
    <x v="20"/>
  </r>
  <r>
    <x v="2886"/>
    <d v="2020-01-13T00:00:00"/>
    <x v="0"/>
    <n v="60"/>
    <x v="0"/>
    <n v="0"/>
    <n v="3"/>
    <x v="1"/>
    <n v="4469"/>
    <n v="1"/>
    <n v="67"/>
    <x v="5"/>
    <x v="0"/>
    <s v="Yes"/>
    <x v="0"/>
    <x v="2"/>
    <x v="0"/>
    <n v="111.3"/>
    <n v="8985.11"/>
    <m/>
    <x v="20"/>
  </r>
  <r>
    <x v="2887"/>
    <d v="2020-07-17T00:00:00"/>
    <x v="0"/>
    <n v="22"/>
    <x v="0"/>
    <n v="0"/>
    <n v="3"/>
    <x v="1"/>
    <n v="6427"/>
    <n v="1"/>
    <n v="61"/>
    <x v="4"/>
    <x v="2"/>
    <s v="Yes"/>
    <x v="2"/>
    <x v="2"/>
    <x v="2"/>
    <n v="62.15"/>
    <n v="3778.85"/>
    <m/>
    <x v="20"/>
  </r>
  <r>
    <x v="2888"/>
    <d v="2019-12-09T00:00:00"/>
    <x v="0"/>
    <n v="47"/>
    <x v="0"/>
    <n v="2"/>
    <n v="3"/>
    <x v="1"/>
    <n v="4556"/>
    <n v="10"/>
    <n v="68"/>
    <x v="5"/>
    <x v="2"/>
    <s v="Yes"/>
    <x v="2"/>
    <x v="2"/>
    <x v="2"/>
    <n v="56.4"/>
    <n v="3948.45"/>
    <m/>
    <x v="20"/>
  </r>
  <r>
    <x v="2889"/>
    <d v="2019-08-24T00:00:00"/>
    <x v="1"/>
    <n v="20"/>
    <x v="0"/>
    <n v="0"/>
    <n v="3"/>
    <x v="1"/>
    <n v="5527"/>
    <n v="8"/>
    <n v="72"/>
    <x v="0"/>
    <x v="0"/>
    <s v="Yes"/>
    <x v="2"/>
    <x v="2"/>
    <x v="0"/>
    <n v="92.4"/>
    <n v="9632.5"/>
    <m/>
    <x v="20"/>
  </r>
  <r>
    <x v="2890"/>
    <d v="2024-12-15T00:00:00"/>
    <x v="1"/>
    <n v="34"/>
    <x v="1"/>
    <n v="0"/>
    <n v="3"/>
    <x v="1"/>
    <n v="4157"/>
    <n v="0"/>
    <n v="8"/>
    <x v="2"/>
    <x v="0"/>
    <s v="Yes"/>
    <x v="2"/>
    <x v="0"/>
    <x v="0"/>
    <n v="66.05"/>
    <n v="842.82"/>
    <m/>
    <x v="20"/>
  </r>
  <r>
    <x v="2891"/>
    <d v="2023-02-25T00:00:00"/>
    <x v="1"/>
    <n v="52"/>
    <x v="1"/>
    <n v="0"/>
    <n v="3"/>
    <x v="1"/>
    <n v="5616"/>
    <n v="0"/>
    <n v="30"/>
    <x v="0"/>
    <x v="0"/>
    <s v="Yes"/>
    <x v="2"/>
    <x v="3"/>
    <x v="2"/>
    <n v="74.650000000000006"/>
    <n v="2485.1999999999998"/>
    <m/>
    <x v="20"/>
  </r>
  <r>
    <x v="2892"/>
    <d v="2019-12-05T00:00:00"/>
    <x v="0"/>
    <n v="38"/>
    <x v="0"/>
    <n v="1"/>
    <n v="3"/>
    <x v="1"/>
    <n v="5215"/>
    <n v="4"/>
    <n v="68"/>
    <x v="5"/>
    <x v="0"/>
    <s v="Yes"/>
    <x v="2"/>
    <x v="2"/>
    <x v="2"/>
    <n v="62.65"/>
    <n v="6858.48"/>
    <m/>
    <x v="20"/>
  </r>
  <r>
    <x v="2893"/>
    <d v="2021-05-06T00:00:00"/>
    <x v="0"/>
    <n v="39"/>
    <x v="0"/>
    <n v="0"/>
    <n v="3"/>
    <x v="1"/>
    <n v="4708"/>
    <n v="10"/>
    <n v="51"/>
    <x v="4"/>
    <x v="0"/>
    <s v="Yes"/>
    <x v="2"/>
    <x v="2"/>
    <x v="0"/>
    <n v="75.2"/>
    <n v="4410.74"/>
    <m/>
    <x v="20"/>
  </r>
  <r>
    <x v="2894"/>
    <d v="2023-12-03T00:00:00"/>
    <x v="1"/>
    <n v="38"/>
    <x v="1"/>
    <n v="0"/>
    <n v="3"/>
    <x v="1"/>
    <n v="4700"/>
    <n v="0"/>
    <n v="20"/>
    <x v="0"/>
    <x v="0"/>
    <s v="No"/>
    <x v="1"/>
    <x v="3"/>
    <x v="2"/>
    <n v="19.5"/>
    <n v="1177.95"/>
    <m/>
    <x v="20"/>
  </r>
  <r>
    <x v="2895"/>
    <d v="2022-11-06T00:00:00"/>
    <x v="1"/>
    <n v="42"/>
    <x v="0"/>
    <n v="0"/>
    <n v="3"/>
    <x v="1"/>
    <n v="4935"/>
    <n v="7"/>
    <n v="33"/>
    <x v="0"/>
    <x v="0"/>
    <s v="Yes"/>
    <x v="2"/>
    <x v="3"/>
    <x v="2"/>
    <n v="51.45"/>
    <n v="3345.87"/>
    <m/>
    <x v="20"/>
  </r>
  <r>
    <x v="2896"/>
    <d v="2021-03-19T00:00:00"/>
    <x v="1"/>
    <n v="43"/>
    <x v="0"/>
    <n v="0"/>
    <n v="3"/>
    <x v="1"/>
    <n v="4135"/>
    <n v="1"/>
    <n v="53"/>
    <x v="0"/>
    <x v="0"/>
    <s v="Yes"/>
    <x v="0"/>
    <x v="3"/>
    <x v="0"/>
    <n v="110.5"/>
    <n v="6189.54"/>
    <m/>
    <x v="20"/>
  </r>
  <r>
    <x v="2897"/>
    <d v="2022-06-18T00:00:00"/>
    <x v="0"/>
    <n v="59"/>
    <x v="0"/>
    <n v="3"/>
    <n v="3"/>
    <x v="1"/>
    <n v="5975"/>
    <n v="4"/>
    <n v="38"/>
    <x v="0"/>
    <x v="0"/>
    <s v="Yes"/>
    <x v="2"/>
    <x v="3"/>
    <x v="0"/>
    <n v="74.05"/>
    <n v="3997.4"/>
    <m/>
    <x v="20"/>
  </r>
  <r>
    <x v="2898"/>
    <d v="2019-08-03T00:00:00"/>
    <x v="1"/>
    <n v="40"/>
    <x v="1"/>
    <n v="0"/>
    <n v="3"/>
    <x v="1"/>
    <n v="4515"/>
    <n v="0"/>
    <n v="72"/>
    <x v="0"/>
    <x v="0"/>
    <s v="Yes"/>
    <x v="2"/>
    <x v="2"/>
    <x v="0"/>
    <n v="59.75"/>
    <n v="5174.3599999999997"/>
    <m/>
    <x v="20"/>
  </r>
  <r>
    <x v="2899"/>
    <d v="2019-08-23T00:00:00"/>
    <x v="0"/>
    <n v="26"/>
    <x v="0"/>
    <n v="1"/>
    <n v="3"/>
    <x v="1"/>
    <n v="5227"/>
    <n v="7"/>
    <n v="72"/>
    <x v="0"/>
    <x v="0"/>
    <s v="Yes"/>
    <x v="0"/>
    <x v="2"/>
    <x v="0"/>
    <n v="116.6"/>
    <n v="9843.6299999999992"/>
    <m/>
    <x v="20"/>
  </r>
  <r>
    <x v="2900"/>
    <d v="2022-04-05T00:00:00"/>
    <x v="1"/>
    <n v="39"/>
    <x v="0"/>
    <n v="0"/>
    <n v="3"/>
    <x v="1"/>
    <n v="2056"/>
    <n v="1"/>
    <n v="40"/>
    <x v="0"/>
    <x v="0"/>
    <s v="No"/>
    <x v="1"/>
    <x v="2"/>
    <x v="2"/>
    <n v="19.100000000000001"/>
    <n v="1989.3"/>
    <m/>
    <x v="20"/>
  </r>
  <r>
    <x v="2901"/>
    <d v="2022-09-12T00:00:00"/>
    <x v="0"/>
    <n v="50"/>
    <x v="0"/>
    <n v="0"/>
    <n v="3"/>
    <x v="1"/>
    <n v="5283"/>
    <n v="6"/>
    <n v="35"/>
    <x v="1"/>
    <x v="0"/>
    <s v="Yes"/>
    <x v="2"/>
    <x v="3"/>
    <x v="0"/>
    <n v="69"/>
    <n v="4050.65"/>
    <m/>
    <x v="20"/>
  </r>
  <r>
    <x v="2902"/>
    <d v="2023-08-11T00:00:00"/>
    <x v="0"/>
    <n v="38"/>
    <x v="0"/>
    <n v="2"/>
    <n v="3"/>
    <x v="1"/>
    <n v="2140"/>
    <n v="1"/>
    <n v="24"/>
    <x v="1"/>
    <x v="0"/>
    <s v="Yes"/>
    <x v="3"/>
    <x v="3"/>
    <x v="3"/>
    <n v="84.8"/>
    <n v="2807.47"/>
    <m/>
    <x v="20"/>
  </r>
  <r>
    <x v="2903"/>
    <d v="2020-01-14T00:00:00"/>
    <x v="0"/>
    <n v="68"/>
    <x v="1"/>
    <n v="0"/>
    <n v="3"/>
    <x v="1"/>
    <n v="5896"/>
    <n v="0"/>
    <n v="67"/>
    <x v="0"/>
    <x v="0"/>
    <s v="Yes"/>
    <x v="0"/>
    <x v="2"/>
    <x v="2"/>
    <n v="116.1"/>
    <n v="10865.37"/>
    <m/>
    <x v="20"/>
  </r>
  <r>
    <x v="2904"/>
    <d v="2019-09-03T00:00:00"/>
    <x v="1"/>
    <n v="65"/>
    <x v="1"/>
    <n v="0"/>
    <n v="3"/>
    <x v="1"/>
    <n v="5479"/>
    <n v="0"/>
    <n v="71"/>
    <x v="0"/>
    <x v="0"/>
    <s v="Yes"/>
    <x v="0"/>
    <x v="3"/>
    <x v="0"/>
    <n v="105.9"/>
    <n v="9433.61"/>
    <m/>
    <x v="20"/>
  </r>
  <r>
    <x v="2905"/>
    <d v="2022-09-21T00:00:00"/>
    <x v="0"/>
    <n v="76"/>
    <x v="0"/>
    <n v="0"/>
    <n v="3"/>
    <x v="1"/>
    <n v="2300"/>
    <n v="2"/>
    <n v="35"/>
    <x v="0"/>
    <x v="0"/>
    <s v="Yes"/>
    <x v="0"/>
    <x v="3"/>
    <x v="0"/>
    <n v="81.599999999999994"/>
    <n v="2960.85"/>
    <m/>
    <x v="20"/>
  </r>
  <r>
    <x v="2906"/>
    <d v="2019-08-04T00:00:00"/>
    <x v="0"/>
    <n v="40"/>
    <x v="0"/>
    <n v="0"/>
    <n v="3"/>
    <x v="1"/>
    <n v="4162"/>
    <n v="10"/>
    <n v="72"/>
    <x v="5"/>
    <x v="0"/>
    <s v="Yes"/>
    <x v="3"/>
    <x v="2"/>
    <x v="0"/>
    <n v="82.3"/>
    <n v="9302.83"/>
    <m/>
    <x v="20"/>
  </r>
  <r>
    <x v="2907"/>
    <d v="2022-08-01T00:00:00"/>
    <x v="0"/>
    <n v="47"/>
    <x v="0"/>
    <n v="0"/>
    <n v="3"/>
    <x v="1"/>
    <n v="4175"/>
    <n v="7"/>
    <n v="36"/>
    <x v="0"/>
    <x v="0"/>
    <s v="No"/>
    <x v="1"/>
    <x v="3"/>
    <x v="3"/>
    <n v="20"/>
    <n v="1450.47"/>
    <m/>
    <x v="20"/>
  </r>
  <r>
    <x v="2908"/>
    <d v="2025-06-26T00:00:00"/>
    <x v="0"/>
    <n v="55"/>
    <x v="1"/>
    <n v="0"/>
    <n v="3"/>
    <x v="2"/>
    <n v="4766"/>
    <n v="0"/>
    <n v="2"/>
    <x v="2"/>
    <x v="0"/>
    <s v="Yes"/>
    <x v="0"/>
    <x v="0"/>
    <x v="2"/>
    <n v="90.75"/>
    <n v="229.09"/>
    <m/>
    <x v="20"/>
  </r>
  <r>
    <x v="2909"/>
    <d v="2025-01-16T00:00:00"/>
    <x v="0"/>
    <n v="46"/>
    <x v="0"/>
    <n v="2"/>
    <n v="3"/>
    <x v="1"/>
    <n v="2750"/>
    <n v="4"/>
    <n v="7"/>
    <x v="0"/>
    <x v="2"/>
    <s v="Yes"/>
    <x v="2"/>
    <x v="2"/>
    <x v="2"/>
    <n v="49.65"/>
    <n v="305.55"/>
    <m/>
    <x v="20"/>
  </r>
  <r>
    <x v="2910"/>
    <d v="2022-09-21T00:00:00"/>
    <x v="0"/>
    <n v="53"/>
    <x v="1"/>
    <n v="0"/>
    <n v="3"/>
    <x v="1"/>
    <n v="4052"/>
    <n v="0"/>
    <n v="35"/>
    <x v="0"/>
    <x v="0"/>
    <s v="No"/>
    <x v="1"/>
    <x v="3"/>
    <x v="2"/>
    <n v="19.149999999999999"/>
    <n v="908.9"/>
    <m/>
    <x v="20"/>
  </r>
  <r>
    <x v="2911"/>
    <d v="2019-10-04T00:00:00"/>
    <x v="0"/>
    <n v="49"/>
    <x v="0"/>
    <n v="1"/>
    <n v="3"/>
    <x v="1"/>
    <n v="4858"/>
    <n v="9"/>
    <n v="70"/>
    <x v="5"/>
    <x v="0"/>
    <s v="Yes"/>
    <x v="2"/>
    <x v="2"/>
    <x v="2"/>
    <n v="68.95"/>
    <n v="6445.6"/>
    <m/>
    <x v="20"/>
  </r>
  <r>
    <x v="2912"/>
    <d v="2023-05-11T00:00:00"/>
    <x v="0"/>
    <n v="19"/>
    <x v="1"/>
    <n v="0"/>
    <n v="3"/>
    <x v="1"/>
    <n v="2450"/>
    <n v="0"/>
    <n v="27"/>
    <x v="0"/>
    <x v="0"/>
    <s v="Yes"/>
    <x v="2"/>
    <x v="3"/>
    <x v="2"/>
    <n v="69.349999999999994"/>
    <n v="2909.83"/>
    <m/>
    <x v="20"/>
  </r>
  <r>
    <x v="2913"/>
    <d v="2019-08-12T00:00:00"/>
    <x v="1"/>
    <n v="41"/>
    <x v="0"/>
    <n v="1"/>
    <n v="3"/>
    <x v="1"/>
    <n v="5096"/>
    <n v="1"/>
    <n v="72"/>
    <x v="5"/>
    <x v="0"/>
    <s v="Yes"/>
    <x v="2"/>
    <x v="2"/>
    <x v="2"/>
    <n v="89.75"/>
    <n v="7717.66"/>
    <m/>
    <x v="20"/>
  </r>
  <r>
    <x v="2914"/>
    <d v="2024-01-22T00:00:00"/>
    <x v="0"/>
    <n v="32"/>
    <x v="0"/>
    <n v="3"/>
    <n v="3"/>
    <x v="1"/>
    <n v="4821"/>
    <n v="3"/>
    <n v="19"/>
    <x v="0"/>
    <x v="0"/>
    <s v="No"/>
    <x v="1"/>
    <x v="2"/>
    <x v="2"/>
    <n v="20.2"/>
    <n v="989.7"/>
    <m/>
    <x v="20"/>
  </r>
  <r>
    <x v="2915"/>
    <d v="2025-02-11T00:00:00"/>
    <x v="1"/>
    <n v="63"/>
    <x v="1"/>
    <n v="0"/>
    <n v="3"/>
    <x v="1"/>
    <n v="3672"/>
    <n v="0"/>
    <n v="6"/>
    <x v="0"/>
    <x v="0"/>
    <s v="Yes"/>
    <x v="2"/>
    <x v="0"/>
    <x v="0"/>
    <n v="49.45"/>
    <n v="549.55999999999995"/>
    <m/>
    <x v="20"/>
  </r>
  <r>
    <x v="2916"/>
    <d v="2022-06-03T00:00:00"/>
    <x v="0"/>
    <n v="59"/>
    <x v="0"/>
    <n v="0"/>
    <n v="3"/>
    <x v="1"/>
    <n v="5461"/>
    <n v="9"/>
    <n v="38"/>
    <x v="1"/>
    <x v="0"/>
    <s v="Yes"/>
    <x v="0"/>
    <x v="3"/>
    <x v="0"/>
    <n v="110.7"/>
    <n v="6027.64"/>
    <m/>
    <x v="20"/>
  </r>
  <r>
    <x v="2917"/>
    <d v="2021-12-15T00:00:00"/>
    <x v="0"/>
    <n v="25"/>
    <x v="1"/>
    <n v="0"/>
    <n v="3"/>
    <x v="1"/>
    <n v="4588"/>
    <n v="0"/>
    <n v="44"/>
    <x v="0"/>
    <x v="0"/>
    <s v="Yes"/>
    <x v="0"/>
    <x v="3"/>
    <x v="0"/>
    <n v="106.05"/>
    <n v="6197.32"/>
    <m/>
    <x v="20"/>
  </r>
  <r>
    <x v="2918"/>
    <d v="2019-10-17T00:00:00"/>
    <x v="0"/>
    <n v="47"/>
    <x v="0"/>
    <n v="0"/>
    <n v="3"/>
    <x v="1"/>
    <n v="5840"/>
    <n v="1"/>
    <n v="70"/>
    <x v="0"/>
    <x v="2"/>
    <s v="Yes"/>
    <x v="2"/>
    <x v="2"/>
    <x v="2"/>
    <n v="39.15"/>
    <n v="2692.75"/>
    <m/>
    <x v="20"/>
  </r>
  <r>
    <x v="2919"/>
    <d v="2024-11-17T00:00:00"/>
    <x v="0"/>
    <n v="33"/>
    <x v="0"/>
    <n v="1"/>
    <n v="3"/>
    <x v="1"/>
    <n v="2757"/>
    <n v="1"/>
    <n v="9"/>
    <x v="0"/>
    <x v="0"/>
    <s v="Yes"/>
    <x v="0"/>
    <x v="0"/>
    <x v="0"/>
    <n v="101.5"/>
    <n v="1239.31"/>
    <m/>
    <x v="20"/>
  </r>
  <r>
    <x v="2920"/>
    <d v="2025-01-10T00:00:00"/>
    <x v="1"/>
    <n v="38"/>
    <x v="0"/>
    <n v="1"/>
    <n v="3"/>
    <x v="1"/>
    <n v="3973"/>
    <n v="2"/>
    <n v="7"/>
    <x v="2"/>
    <x v="0"/>
    <s v="No"/>
    <x v="1"/>
    <x v="2"/>
    <x v="2"/>
    <n v="19.850000000000001"/>
    <n v="390.97"/>
    <m/>
    <x v="20"/>
  </r>
  <r>
    <x v="2921"/>
    <d v="2024-08-23T00:00:00"/>
    <x v="1"/>
    <n v="39"/>
    <x v="0"/>
    <n v="0"/>
    <n v="3"/>
    <x v="1"/>
    <n v="5790"/>
    <n v="0"/>
    <n v="12"/>
    <x v="0"/>
    <x v="0"/>
    <s v="Yes"/>
    <x v="2"/>
    <x v="0"/>
    <x v="0"/>
    <n v="45.9"/>
    <n v="875.43"/>
    <m/>
    <x v="20"/>
  </r>
  <r>
    <x v="2922"/>
    <d v="2019-10-08T00:00:00"/>
    <x v="0"/>
    <n v="34"/>
    <x v="0"/>
    <n v="0"/>
    <n v="3"/>
    <x v="1"/>
    <n v="6447"/>
    <n v="9"/>
    <n v="70"/>
    <x v="5"/>
    <x v="0"/>
    <s v="Yes"/>
    <x v="2"/>
    <x v="2"/>
    <x v="2"/>
    <n v="74.8"/>
    <n v="5895.4"/>
    <m/>
    <x v="20"/>
  </r>
  <r>
    <x v="2923"/>
    <d v="2022-03-07T00:00:00"/>
    <x v="0"/>
    <n v="24"/>
    <x v="0"/>
    <n v="1"/>
    <n v="3"/>
    <x v="1"/>
    <n v="5743"/>
    <n v="5"/>
    <n v="41"/>
    <x v="0"/>
    <x v="0"/>
    <s v="No"/>
    <x v="1"/>
    <x v="2"/>
    <x v="2"/>
    <n v="20"/>
    <n v="1536.62"/>
    <m/>
    <x v="20"/>
  </r>
  <r>
    <x v="2924"/>
    <d v="2024-01-04T00:00:00"/>
    <x v="0"/>
    <n v="62"/>
    <x v="1"/>
    <n v="0"/>
    <n v="3"/>
    <x v="1"/>
    <n v="5831"/>
    <n v="0"/>
    <n v="19"/>
    <x v="3"/>
    <x v="0"/>
    <s v="Yes"/>
    <x v="3"/>
    <x v="0"/>
    <x v="2"/>
    <n v="61.55"/>
    <n v="1976.51"/>
    <m/>
    <x v="20"/>
  </r>
  <r>
    <x v="2925"/>
    <d v="2024-03-20T00:00:00"/>
    <x v="0"/>
    <n v="35"/>
    <x v="1"/>
    <n v="0"/>
    <n v="3"/>
    <x v="1"/>
    <n v="2717"/>
    <n v="0"/>
    <n v="17"/>
    <x v="0"/>
    <x v="0"/>
    <s v="No"/>
    <x v="1"/>
    <x v="2"/>
    <x v="2"/>
    <n v="19.149999999999999"/>
    <n v="785.04"/>
    <m/>
    <x v="20"/>
  </r>
  <r>
    <x v="2926"/>
    <d v="2024-05-21T00:00:00"/>
    <x v="0"/>
    <n v="53"/>
    <x v="1"/>
    <n v="0"/>
    <n v="3"/>
    <x v="1"/>
    <n v="4157"/>
    <n v="0"/>
    <n v="15"/>
    <x v="3"/>
    <x v="0"/>
    <s v="Yes"/>
    <x v="0"/>
    <x v="0"/>
    <x v="0"/>
    <n v="99.7"/>
    <n v="1718.55"/>
    <m/>
    <x v="20"/>
  </r>
  <r>
    <x v="2927"/>
    <d v="2020-11-24T00:00:00"/>
    <x v="0"/>
    <n v="37"/>
    <x v="1"/>
    <n v="0"/>
    <n v="3"/>
    <x v="1"/>
    <n v="6271"/>
    <n v="0"/>
    <n v="57"/>
    <x v="0"/>
    <x v="0"/>
    <s v="No"/>
    <x v="1"/>
    <x v="2"/>
    <x v="2"/>
    <n v="20.75"/>
    <n v="3326.41"/>
    <m/>
    <x v="20"/>
  </r>
  <r>
    <x v="2928"/>
    <d v="2019-08-17T00:00:00"/>
    <x v="0"/>
    <n v="75"/>
    <x v="0"/>
    <n v="0"/>
    <n v="3"/>
    <x v="1"/>
    <n v="6268"/>
    <n v="3"/>
    <n v="72"/>
    <x v="5"/>
    <x v="0"/>
    <s v="Yes"/>
    <x v="0"/>
    <x v="2"/>
    <x v="0"/>
    <n v="114.95"/>
    <n v="9735.76"/>
    <m/>
    <x v="20"/>
  </r>
  <r>
    <x v="2929"/>
    <d v="2021-06-10T00:00:00"/>
    <x v="1"/>
    <n v="79"/>
    <x v="0"/>
    <n v="0"/>
    <n v="3"/>
    <x v="1"/>
    <n v="4015"/>
    <n v="0"/>
    <n v="50"/>
    <x v="0"/>
    <x v="0"/>
    <s v="No"/>
    <x v="1"/>
    <x v="3"/>
    <x v="0"/>
    <n v="25.2"/>
    <n v="2877.8"/>
    <m/>
    <x v="20"/>
  </r>
  <r>
    <x v="2930"/>
    <d v="2020-08-11T00:00:00"/>
    <x v="1"/>
    <n v="70"/>
    <x v="0"/>
    <n v="0"/>
    <n v="3"/>
    <x v="1"/>
    <n v="4277"/>
    <n v="3"/>
    <n v="60"/>
    <x v="0"/>
    <x v="2"/>
    <s v="Yes"/>
    <x v="2"/>
    <x v="2"/>
    <x v="2"/>
    <n v="49.45"/>
    <n v="2947.55"/>
    <m/>
    <x v="20"/>
  </r>
  <r>
    <x v="2931"/>
    <d v="2022-10-04T00:00:00"/>
    <x v="0"/>
    <n v="46"/>
    <x v="1"/>
    <n v="0"/>
    <n v="3"/>
    <x v="1"/>
    <n v="3441"/>
    <n v="0"/>
    <n v="34"/>
    <x v="0"/>
    <x v="0"/>
    <s v="Yes"/>
    <x v="2"/>
    <x v="3"/>
    <x v="3"/>
    <n v="56.95"/>
    <n v="2470.56"/>
    <m/>
    <x v="20"/>
  </r>
  <r>
    <x v="2932"/>
    <d v="2025-03-24T00:00:00"/>
    <x v="0"/>
    <n v="35"/>
    <x v="1"/>
    <n v="0"/>
    <n v="3"/>
    <x v="1"/>
    <n v="4015"/>
    <n v="0"/>
    <n v="5"/>
    <x v="2"/>
    <x v="2"/>
    <s v="Yes"/>
    <x v="2"/>
    <x v="0"/>
    <x v="2"/>
    <n v="24.3"/>
    <n v="100.2"/>
    <m/>
    <x v="20"/>
  </r>
  <r>
    <x v="2933"/>
    <d v="2021-11-16T00:00:00"/>
    <x v="1"/>
    <n v="57"/>
    <x v="0"/>
    <n v="0"/>
    <n v="3"/>
    <x v="1"/>
    <n v="4885"/>
    <n v="1"/>
    <n v="45"/>
    <x v="4"/>
    <x v="0"/>
    <s v="Yes"/>
    <x v="0"/>
    <x v="3"/>
    <x v="3"/>
    <n v="113.3"/>
    <n v="6541.55"/>
    <m/>
    <x v="20"/>
  </r>
  <r>
    <x v="2934"/>
    <d v="2019-08-07T00:00:00"/>
    <x v="0"/>
    <n v="35"/>
    <x v="0"/>
    <n v="0"/>
    <n v="3"/>
    <x v="1"/>
    <n v="5483"/>
    <n v="1"/>
    <n v="72"/>
    <x v="0"/>
    <x v="0"/>
    <s v="Yes"/>
    <x v="3"/>
    <x v="2"/>
    <x v="2"/>
    <n v="86.65"/>
    <n v="6963.69"/>
    <m/>
    <x v="20"/>
  </r>
  <r>
    <x v="2935"/>
    <d v="2025-01-25T00:00:00"/>
    <x v="1"/>
    <n v="51"/>
    <x v="1"/>
    <n v="0"/>
    <n v="3"/>
    <x v="1"/>
    <n v="4025"/>
    <n v="0"/>
    <n v="7"/>
    <x v="0"/>
    <x v="0"/>
    <s v="Yes"/>
    <x v="0"/>
    <x v="0"/>
    <x v="0"/>
    <n v="78.55"/>
    <n v="761.08"/>
    <m/>
    <x v="20"/>
  </r>
  <r>
    <x v="2936"/>
    <d v="2023-07-20T00:00:00"/>
    <x v="0"/>
    <n v="59"/>
    <x v="1"/>
    <n v="0"/>
    <n v="3"/>
    <x v="1"/>
    <n v="5917"/>
    <n v="0"/>
    <n v="25"/>
    <x v="0"/>
    <x v="0"/>
    <s v="Yes"/>
    <x v="3"/>
    <x v="0"/>
    <x v="0"/>
    <n v="81.75"/>
    <n v="2658.8"/>
    <m/>
    <x v="20"/>
  </r>
  <r>
    <x v="2937"/>
    <d v="2019-09-21T00:00:00"/>
    <x v="1"/>
    <n v="48"/>
    <x v="1"/>
    <n v="0"/>
    <n v="3"/>
    <x v="1"/>
    <n v="4846"/>
    <n v="0"/>
    <n v="71"/>
    <x v="5"/>
    <x v="0"/>
    <s v="Yes"/>
    <x v="2"/>
    <x v="2"/>
    <x v="2"/>
    <n v="77.349999999999994"/>
    <n v="6842.3"/>
    <m/>
    <x v="20"/>
  </r>
  <r>
    <x v="2938"/>
    <d v="2022-09-04T00:00:00"/>
    <x v="0"/>
    <n v="60"/>
    <x v="0"/>
    <n v="0"/>
    <n v="3"/>
    <x v="1"/>
    <n v="3945"/>
    <n v="0"/>
    <n v="35"/>
    <x v="1"/>
    <x v="0"/>
    <s v="Yes"/>
    <x v="3"/>
    <x v="2"/>
    <x v="2"/>
    <n v="69.150000000000006"/>
    <n v="2667.25"/>
    <m/>
    <x v="20"/>
  </r>
  <r>
    <x v="2939"/>
    <d v="2020-12-11T00:00:00"/>
    <x v="0"/>
    <n v="28"/>
    <x v="0"/>
    <n v="0"/>
    <n v="3"/>
    <x v="1"/>
    <n v="4847"/>
    <n v="7"/>
    <n v="56"/>
    <x v="0"/>
    <x v="0"/>
    <s v="Yes"/>
    <x v="0"/>
    <x v="3"/>
    <x v="0"/>
    <n v="100.55"/>
    <n v="8141.35"/>
    <m/>
    <x v="20"/>
  </r>
  <r>
    <x v="2940"/>
    <d v="2025-06-19T00:00:00"/>
    <x v="1"/>
    <n v="52"/>
    <x v="1"/>
    <n v="0"/>
    <n v="3"/>
    <x v="2"/>
    <n v="5994"/>
    <n v="0"/>
    <n v="2"/>
    <x v="0"/>
    <x v="0"/>
    <s v="No"/>
    <x v="1"/>
    <x v="0"/>
    <x v="2"/>
    <n v="20.350000000000001"/>
    <n v="97.14"/>
    <m/>
    <x v="20"/>
  </r>
  <r>
    <x v="2941"/>
    <d v="2022-05-10T00:00:00"/>
    <x v="0"/>
    <n v="40"/>
    <x v="1"/>
    <n v="0"/>
    <n v="3"/>
    <x v="1"/>
    <n v="4003"/>
    <n v="0"/>
    <n v="39"/>
    <x v="1"/>
    <x v="2"/>
    <s v="Yes"/>
    <x v="2"/>
    <x v="3"/>
    <x v="0"/>
    <n v="45.05"/>
    <n v="1790.6"/>
    <m/>
    <x v="20"/>
  </r>
  <r>
    <x v="2942"/>
    <d v="2019-08-13T00:00:00"/>
    <x v="0"/>
    <n v="64"/>
    <x v="0"/>
    <n v="0"/>
    <n v="3"/>
    <x v="1"/>
    <n v="4965"/>
    <n v="6"/>
    <n v="72"/>
    <x v="0"/>
    <x v="0"/>
    <s v="Yes"/>
    <x v="0"/>
    <x v="2"/>
    <x v="2"/>
    <n v="114.1"/>
    <n v="9761.84"/>
    <m/>
    <x v="20"/>
  </r>
  <r>
    <x v="2943"/>
    <d v="2022-03-08T00:00:00"/>
    <x v="0"/>
    <n v="61"/>
    <x v="0"/>
    <n v="2"/>
    <n v="3"/>
    <x v="1"/>
    <n v="2748"/>
    <n v="4"/>
    <n v="41"/>
    <x v="4"/>
    <x v="0"/>
    <s v="Yes"/>
    <x v="3"/>
    <x v="0"/>
    <x v="2"/>
    <n v="74.55"/>
    <n v="4194.1000000000004"/>
    <m/>
    <x v="20"/>
  </r>
  <r>
    <x v="2944"/>
    <d v="2021-03-01T00:00:00"/>
    <x v="0"/>
    <n v="35"/>
    <x v="0"/>
    <n v="0"/>
    <n v="3"/>
    <x v="1"/>
    <n v="4157"/>
    <n v="8"/>
    <n v="53"/>
    <x v="4"/>
    <x v="0"/>
    <s v="No"/>
    <x v="1"/>
    <x v="2"/>
    <x v="2"/>
    <n v="19.899999999999999"/>
    <n v="2936.43"/>
    <m/>
    <x v="20"/>
  </r>
  <r>
    <x v="2945"/>
    <d v="2025-06-23T00:00:00"/>
    <x v="1"/>
    <n v="31"/>
    <x v="0"/>
    <n v="2"/>
    <n v="3"/>
    <x v="2"/>
    <n v="4387"/>
    <n v="6"/>
    <n v="2"/>
    <x v="2"/>
    <x v="2"/>
    <s v="Yes"/>
    <x v="2"/>
    <x v="0"/>
    <x v="3"/>
    <n v="30.25"/>
    <n v="63.75"/>
    <m/>
    <x v="20"/>
  </r>
  <r>
    <x v="2946"/>
    <d v="2022-05-21T00:00:00"/>
    <x v="1"/>
    <n v="40"/>
    <x v="0"/>
    <n v="3"/>
    <n v="3"/>
    <x v="1"/>
    <n v="3944"/>
    <n v="6"/>
    <n v="39"/>
    <x v="1"/>
    <x v="0"/>
    <s v="No"/>
    <x v="1"/>
    <x v="2"/>
    <x v="2"/>
    <n v="19.75"/>
    <n v="1378.44"/>
    <m/>
    <x v="20"/>
  </r>
  <r>
    <x v="2947"/>
    <d v="2025-07-07T00:00:00"/>
    <x v="0"/>
    <n v="31"/>
    <x v="1"/>
    <n v="0"/>
    <n v="3"/>
    <x v="2"/>
    <n v="3530"/>
    <n v="0"/>
    <n v="1"/>
    <x v="0"/>
    <x v="0"/>
    <s v="Yes"/>
    <x v="0"/>
    <x v="0"/>
    <x v="2"/>
    <n v="70.599999999999994"/>
    <n v="106.72"/>
    <m/>
    <x v="20"/>
  </r>
  <r>
    <x v="2948"/>
    <d v="2021-03-15T00:00:00"/>
    <x v="0"/>
    <n v="38"/>
    <x v="1"/>
    <n v="3"/>
    <n v="3"/>
    <x v="1"/>
    <n v="4523"/>
    <n v="0"/>
    <n v="53"/>
    <x v="4"/>
    <x v="0"/>
    <s v="Yes"/>
    <x v="0"/>
    <x v="3"/>
    <x v="0"/>
    <n v="95.95"/>
    <n v="6825.12"/>
    <m/>
    <x v="20"/>
  </r>
  <r>
    <x v="2949"/>
    <d v="2021-01-11T00:00:00"/>
    <x v="1"/>
    <n v="49"/>
    <x v="0"/>
    <n v="2"/>
    <n v="3"/>
    <x v="1"/>
    <n v="4149"/>
    <n v="9"/>
    <n v="55"/>
    <x v="4"/>
    <x v="0"/>
    <s v="Yes"/>
    <x v="2"/>
    <x v="0"/>
    <x v="0"/>
    <n v="55.7"/>
    <n v="5100.1899999999996"/>
    <m/>
    <x v="20"/>
  </r>
  <r>
    <x v="2950"/>
    <d v="2022-04-21T00:00:00"/>
    <x v="0"/>
    <n v="55"/>
    <x v="0"/>
    <n v="3"/>
    <n v="3"/>
    <x v="1"/>
    <n v="5370"/>
    <n v="4"/>
    <n v="40"/>
    <x v="0"/>
    <x v="0"/>
    <s v="Yes"/>
    <x v="0"/>
    <x v="0"/>
    <x v="0"/>
    <n v="81.2"/>
    <n v="3433.1"/>
    <m/>
    <x v="20"/>
  </r>
  <r>
    <x v="2951"/>
    <d v="2022-01-03T00:00:00"/>
    <x v="1"/>
    <n v="46"/>
    <x v="0"/>
    <n v="2"/>
    <n v="3"/>
    <x v="1"/>
    <n v="2725"/>
    <n v="8"/>
    <n v="43"/>
    <x v="0"/>
    <x v="2"/>
    <s v="Yes"/>
    <x v="2"/>
    <x v="3"/>
    <x v="2"/>
    <n v="60.4"/>
    <n v="2740.55"/>
    <m/>
    <x v="20"/>
  </r>
  <r>
    <x v="2952"/>
    <d v="2019-08-24T00:00:00"/>
    <x v="1"/>
    <n v="28"/>
    <x v="0"/>
    <n v="3"/>
    <n v="3"/>
    <x v="1"/>
    <n v="4505"/>
    <n v="3"/>
    <n v="72"/>
    <x v="0"/>
    <x v="0"/>
    <s v="Yes"/>
    <x v="3"/>
    <x v="2"/>
    <x v="0"/>
    <n v="83.3"/>
    <n v="7885.26"/>
    <m/>
    <x v="20"/>
  </r>
  <r>
    <x v="2953"/>
    <d v="2019-09-20T00:00:00"/>
    <x v="0"/>
    <n v="36"/>
    <x v="0"/>
    <n v="3"/>
    <n v="3"/>
    <x v="1"/>
    <n v="5737"/>
    <n v="4"/>
    <n v="71"/>
    <x v="0"/>
    <x v="0"/>
    <s v="Yes"/>
    <x v="0"/>
    <x v="2"/>
    <x v="2"/>
    <n v="109.3"/>
    <n v="9874.2199999999993"/>
    <m/>
    <x v="20"/>
  </r>
  <r>
    <x v="2954"/>
    <d v="2024-12-05T00:00:00"/>
    <x v="1"/>
    <n v="22"/>
    <x v="1"/>
    <n v="0"/>
    <n v="3"/>
    <x v="1"/>
    <n v="5777"/>
    <n v="0"/>
    <n v="8"/>
    <x v="0"/>
    <x v="0"/>
    <s v="Yes"/>
    <x v="0"/>
    <x v="0"/>
    <x v="0"/>
    <n v="73.5"/>
    <n v="770.6"/>
    <m/>
    <x v="20"/>
  </r>
  <r>
    <x v="2955"/>
    <d v="2023-10-24T00:00:00"/>
    <x v="0"/>
    <n v="37"/>
    <x v="0"/>
    <n v="1"/>
    <n v="3"/>
    <x v="1"/>
    <n v="2233"/>
    <n v="1"/>
    <n v="22"/>
    <x v="3"/>
    <x v="0"/>
    <s v="No"/>
    <x v="1"/>
    <x v="3"/>
    <x v="2"/>
    <n v="19.95"/>
    <n v="1256.3"/>
    <m/>
    <x v="20"/>
  </r>
  <r>
    <x v="2956"/>
    <d v="2023-01-02T00:00:00"/>
    <x v="0"/>
    <n v="41"/>
    <x v="0"/>
    <n v="0"/>
    <n v="3"/>
    <x v="1"/>
    <n v="5611"/>
    <n v="2"/>
    <n v="31"/>
    <x v="0"/>
    <x v="0"/>
    <s v="Yes"/>
    <x v="2"/>
    <x v="3"/>
    <x v="2"/>
    <n v="75.5"/>
    <n v="3272.92"/>
    <m/>
    <x v="20"/>
  </r>
  <r>
    <x v="2957"/>
    <d v="2024-08-07T00:00:00"/>
    <x v="1"/>
    <n v="43"/>
    <x v="1"/>
    <n v="1"/>
    <n v="3"/>
    <x v="1"/>
    <n v="3280"/>
    <n v="0"/>
    <n v="12"/>
    <x v="3"/>
    <x v="0"/>
    <s v="Yes"/>
    <x v="0"/>
    <x v="0"/>
    <x v="0"/>
    <n v="76.599999999999994"/>
    <n v="1206.56"/>
    <m/>
    <x v="20"/>
  </r>
  <r>
    <x v="2958"/>
    <d v="2021-02-10T00:00:00"/>
    <x v="0"/>
    <n v="47"/>
    <x v="1"/>
    <n v="0"/>
    <n v="3"/>
    <x v="1"/>
    <n v="4556"/>
    <n v="0"/>
    <n v="54"/>
    <x v="0"/>
    <x v="0"/>
    <s v="Yes"/>
    <x v="2"/>
    <x v="2"/>
    <x v="0"/>
    <n v="65.3"/>
    <n v="4524.8599999999997"/>
    <m/>
    <x v="20"/>
  </r>
  <r>
    <x v="2959"/>
    <d v="2024-05-06T00:00:00"/>
    <x v="0"/>
    <n v="20"/>
    <x v="1"/>
    <n v="0"/>
    <n v="3"/>
    <x v="1"/>
    <n v="5415"/>
    <n v="0"/>
    <n v="15"/>
    <x v="0"/>
    <x v="0"/>
    <s v="Yes"/>
    <x v="0"/>
    <x v="0"/>
    <x v="0"/>
    <n v="87.75"/>
    <n v="1449.2"/>
    <m/>
    <x v="20"/>
  </r>
  <r>
    <x v="2960"/>
    <d v="2019-08-20T00:00:00"/>
    <x v="1"/>
    <n v="72"/>
    <x v="0"/>
    <n v="0"/>
    <n v="3"/>
    <x v="1"/>
    <n v="4999"/>
    <n v="5"/>
    <n v="72"/>
    <x v="0"/>
    <x v="0"/>
    <s v="Yes"/>
    <x v="2"/>
    <x v="2"/>
    <x v="2"/>
    <n v="84.1"/>
    <n v="9542.4500000000007"/>
    <m/>
    <x v="20"/>
  </r>
  <r>
    <x v="2961"/>
    <d v="2019-11-01T00:00:00"/>
    <x v="1"/>
    <n v="64"/>
    <x v="0"/>
    <n v="0"/>
    <n v="3"/>
    <x v="1"/>
    <n v="5128"/>
    <n v="7"/>
    <n v="69"/>
    <x v="0"/>
    <x v="0"/>
    <s v="Yes"/>
    <x v="3"/>
    <x v="2"/>
    <x v="2"/>
    <n v="64.150000000000006"/>
    <n v="7045.82"/>
    <m/>
    <x v="20"/>
  </r>
  <r>
    <x v="2962"/>
    <d v="2022-10-23T00:00:00"/>
    <x v="1"/>
    <n v="61"/>
    <x v="0"/>
    <n v="0"/>
    <n v="3"/>
    <x v="1"/>
    <n v="5408"/>
    <n v="10"/>
    <n v="34"/>
    <x v="0"/>
    <x v="0"/>
    <s v="No"/>
    <x v="1"/>
    <x v="2"/>
    <x v="2"/>
    <n v="24.95"/>
    <n v="1751.44"/>
    <m/>
    <x v="20"/>
  </r>
  <r>
    <x v="2963"/>
    <d v="2023-03-02T00:00:00"/>
    <x v="0"/>
    <n v="47"/>
    <x v="0"/>
    <n v="0"/>
    <n v="3"/>
    <x v="1"/>
    <n v="3664"/>
    <n v="4"/>
    <n v="29"/>
    <x v="1"/>
    <x v="2"/>
    <s v="Yes"/>
    <x v="2"/>
    <x v="0"/>
    <x v="2"/>
    <n v="33.75"/>
    <n v="1009.25"/>
    <m/>
    <x v="20"/>
  </r>
  <r>
    <x v="2964"/>
    <d v="2024-10-12T00:00:00"/>
    <x v="1"/>
    <n v="41"/>
    <x v="1"/>
    <n v="0"/>
    <n v="3"/>
    <x v="1"/>
    <n v="3180"/>
    <n v="0"/>
    <n v="10"/>
    <x v="3"/>
    <x v="2"/>
    <s v="Yes"/>
    <x v="3"/>
    <x v="2"/>
    <x v="3"/>
    <n v="29.6"/>
    <n v="299.05"/>
    <m/>
    <x v="20"/>
  </r>
  <r>
    <x v="2965"/>
    <d v="2022-03-04T00:00:00"/>
    <x v="1"/>
    <n v="53"/>
    <x v="0"/>
    <n v="0"/>
    <n v="3"/>
    <x v="1"/>
    <n v="5325"/>
    <n v="3"/>
    <n v="41"/>
    <x v="0"/>
    <x v="0"/>
    <s v="Yes"/>
    <x v="0"/>
    <x v="3"/>
    <x v="0"/>
    <n v="86.2"/>
    <n v="3881.48"/>
    <m/>
    <x v="20"/>
  </r>
  <r>
    <x v="2966"/>
    <d v="2022-02-17T00:00:00"/>
    <x v="1"/>
    <n v="51"/>
    <x v="1"/>
    <n v="0"/>
    <n v="3"/>
    <x v="1"/>
    <n v="3179"/>
    <n v="0"/>
    <n v="42"/>
    <x v="0"/>
    <x v="2"/>
    <s v="Yes"/>
    <x v="2"/>
    <x v="3"/>
    <x v="0"/>
    <n v="54.75"/>
    <n v="2428.4499999999998"/>
    <m/>
    <x v="20"/>
  </r>
  <r>
    <x v="2967"/>
    <d v="2024-08-07T00:00:00"/>
    <x v="0"/>
    <n v="42"/>
    <x v="1"/>
    <n v="0"/>
    <n v="3"/>
    <x v="1"/>
    <n v="4018"/>
    <n v="0"/>
    <n v="12"/>
    <x v="0"/>
    <x v="0"/>
    <s v="No"/>
    <x v="1"/>
    <x v="3"/>
    <x v="2"/>
    <n v="20.05"/>
    <n v="466.08"/>
    <m/>
    <x v="20"/>
  </r>
  <r>
    <x v="2968"/>
    <d v="2019-08-24T00:00:00"/>
    <x v="0"/>
    <n v="22"/>
    <x v="0"/>
    <n v="2"/>
    <n v="3"/>
    <x v="1"/>
    <n v="6499"/>
    <n v="1"/>
    <n v="72"/>
    <x v="0"/>
    <x v="0"/>
    <s v="No"/>
    <x v="1"/>
    <x v="2"/>
    <x v="0"/>
    <n v="25.2"/>
    <n v="3819.22"/>
    <m/>
    <x v="20"/>
  </r>
  <r>
    <x v="2969"/>
    <d v="2023-10-18T00:00:00"/>
    <x v="0"/>
    <n v="62"/>
    <x v="1"/>
    <n v="0"/>
    <n v="3"/>
    <x v="1"/>
    <n v="2729"/>
    <n v="0"/>
    <n v="22"/>
    <x v="0"/>
    <x v="0"/>
    <s v="Yes"/>
    <x v="2"/>
    <x v="0"/>
    <x v="3"/>
    <n v="55.1"/>
    <n v="2069.5700000000002"/>
    <m/>
    <x v="20"/>
  </r>
  <r>
    <x v="2970"/>
    <d v="2021-07-24T00:00:00"/>
    <x v="0"/>
    <n v="30"/>
    <x v="0"/>
    <n v="0"/>
    <n v="3"/>
    <x v="1"/>
    <n v="5698"/>
    <n v="1"/>
    <n v="49"/>
    <x v="4"/>
    <x v="0"/>
    <s v="Yes"/>
    <x v="0"/>
    <x v="0"/>
    <x v="0"/>
    <n v="93.85"/>
    <n v="7074.43"/>
    <m/>
    <x v="20"/>
  </r>
  <r>
    <x v="2971"/>
    <d v="2020-08-22T00:00:00"/>
    <x v="1"/>
    <n v="44"/>
    <x v="0"/>
    <n v="0"/>
    <n v="3"/>
    <x v="1"/>
    <n v="5267"/>
    <n v="8"/>
    <n v="60"/>
    <x v="4"/>
    <x v="0"/>
    <s v="Yes"/>
    <x v="0"/>
    <x v="0"/>
    <x v="2"/>
    <n v="94.1"/>
    <n v="6408.3"/>
    <m/>
    <x v="20"/>
  </r>
  <r>
    <x v="2972"/>
    <d v="2019-08-07T00:00:00"/>
    <x v="1"/>
    <n v="25"/>
    <x v="0"/>
    <n v="0"/>
    <n v="3"/>
    <x v="1"/>
    <n v="5551"/>
    <n v="0"/>
    <n v="72"/>
    <x v="0"/>
    <x v="0"/>
    <s v="Yes"/>
    <x v="0"/>
    <x v="2"/>
    <x v="0"/>
    <n v="105.5"/>
    <n v="9125.1200000000008"/>
    <m/>
    <x v="20"/>
  </r>
  <r>
    <x v="2973"/>
    <d v="2022-02-15T00:00:00"/>
    <x v="0"/>
    <n v="30"/>
    <x v="0"/>
    <n v="0"/>
    <n v="3"/>
    <x v="1"/>
    <n v="4397"/>
    <n v="1"/>
    <n v="42"/>
    <x v="4"/>
    <x v="0"/>
    <s v="Yes"/>
    <x v="3"/>
    <x v="3"/>
    <x v="2"/>
    <n v="80.45"/>
    <n v="4102.92"/>
    <m/>
    <x v="20"/>
  </r>
  <r>
    <x v="2974"/>
    <d v="2025-04-08T00:00:00"/>
    <x v="1"/>
    <n v="27"/>
    <x v="1"/>
    <n v="0"/>
    <n v="3"/>
    <x v="1"/>
    <n v="2841"/>
    <n v="0"/>
    <n v="4"/>
    <x v="2"/>
    <x v="0"/>
    <s v="Yes"/>
    <x v="0"/>
    <x v="0"/>
    <x v="0"/>
    <n v="80.150000000000006"/>
    <n v="345.85"/>
    <m/>
    <x v="20"/>
  </r>
  <r>
    <x v="2975"/>
    <d v="2020-05-08T00:00:00"/>
    <x v="0"/>
    <n v="35"/>
    <x v="0"/>
    <n v="0"/>
    <n v="3"/>
    <x v="1"/>
    <n v="5113"/>
    <n v="3"/>
    <n v="63"/>
    <x v="4"/>
    <x v="0"/>
    <s v="Yes"/>
    <x v="2"/>
    <x v="2"/>
    <x v="2"/>
    <n v="75.7"/>
    <n v="5442.15"/>
    <m/>
    <x v="20"/>
  </r>
  <r>
    <x v="2976"/>
    <d v="2023-09-01T00:00:00"/>
    <x v="0"/>
    <n v="21"/>
    <x v="1"/>
    <n v="0"/>
    <n v="3"/>
    <x v="1"/>
    <n v="3515"/>
    <n v="0"/>
    <n v="23"/>
    <x v="0"/>
    <x v="0"/>
    <s v="Yes"/>
    <x v="0"/>
    <x v="3"/>
    <x v="2"/>
    <n v="99.95"/>
    <n v="3257.37"/>
    <m/>
    <x v="20"/>
  </r>
  <r>
    <x v="2977"/>
    <d v="2019-10-24T00:00:00"/>
    <x v="3"/>
    <n v="52"/>
    <x v="0"/>
    <n v="2"/>
    <n v="3"/>
    <x v="1"/>
    <n v="4226"/>
    <n v="10"/>
    <n v="70"/>
    <x v="0"/>
    <x v="0"/>
    <s v="Yes"/>
    <x v="0"/>
    <x v="2"/>
    <x v="2"/>
    <n v="101.1"/>
    <n v="10471.700000000001"/>
    <m/>
    <x v="20"/>
  </r>
  <r>
    <x v="2978"/>
    <d v="2021-11-13T00:00:00"/>
    <x v="0"/>
    <n v="24"/>
    <x v="0"/>
    <n v="2"/>
    <n v="3"/>
    <x v="1"/>
    <n v="4210"/>
    <n v="3"/>
    <n v="45"/>
    <x v="4"/>
    <x v="0"/>
    <s v="No"/>
    <x v="1"/>
    <x v="2"/>
    <x v="2"/>
    <n v="20.350000000000001"/>
    <n v="2685.55"/>
    <m/>
    <x v="20"/>
  </r>
  <r>
    <x v="2979"/>
    <d v="2022-11-07T00:00:00"/>
    <x v="1"/>
    <n v="23"/>
    <x v="0"/>
    <n v="3"/>
    <n v="3"/>
    <x v="1"/>
    <n v="3342"/>
    <n v="3"/>
    <n v="33"/>
    <x v="0"/>
    <x v="0"/>
    <s v="No"/>
    <x v="1"/>
    <x v="3"/>
    <x v="2"/>
    <n v="20.100000000000001"/>
    <n v="1516.6"/>
    <m/>
    <x v="20"/>
  </r>
  <r>
    <x v="2980"/>
    <d v="2020-10-02T00:00:00"/>
    <x v="1"/>
    <n v="24"/>
    <x v="0"/>
    <n v="0"/>
    <n v="3"/>
    <x v="1"/>
    <n v="5269"/>
    <n v="8"/>
    <n v="58"/>
    <x v="0"/>
    <x v="0"/>
    <s v="Yes"/>
    <x v="3"/>
    <x v="3"/>
    <x v="0"/>
    <n v="68.400000000000006"/>
    <n v="5537.67"/>
    <m/>
    <x v="20"/>
  </r>
  <r>
    <x v="2981"/>
    <d v="2024-01-03T00:00:00"/>
    <x v="0"/>
    <n v="53"/>
    <x v="1"/>
    <n v="0"/>
    <n v="3"/>
    <x v="1"/>
    <n v="4519"/>
    <n v="0"/>
    <n v="19"/>
    <x v="0"/>
    <x v="0"/>
    <s v="Yes"/>
    <x v="2"/>
    <x v="0"/>
    <x v="0"/>
    <n v="45"/>
    <n v="1404.18"/>
    <m/>
    <x v="20"/>
  </r>
  <r>
    <x v="2982"/>
    <d v="2019-12-17T00:00:00"/>
    <x v="0"/>
    <n v="40"/>
    <x v="1"/>
    <n v="0"/>
    <n v="3"/>
    <x v="1"/>
    <n v="5228"/>
    <n v="0"/>
    <n v="68"/>
    <x v="0"/>
    <x v="0"/>
    <s v="Yes"/>
    <x v="0"/>
    <x v="2"/>
    <x v="0"/>
    <n v="102.1"/>
    <n v="10509.91"/>
    <m/>
    <x v="20"/>
  </r>
  <r>
    <x v="2983"/>
    <d v="2021-05-04T00:00:00"/>
    <x v="0"/>
    <n v="33"/>
    <x v="0"/>
    <n v="0"/>
    <n v="3"/>
    <x v="1"/>
    <n v="5340"/>
    <n v="1"/>
    <n v="51"/>
    <x v="4"/>
    <x v="0"/>
    <s v="Yes"/>
    <x v="2"/>
    <x v="2"/>
    <x v="2"/>
    <n v="83.25"/>
    <n v="6146.79"/>
    <m/>
    <x v="20"/>
  </r>
  <r>
    <x v="2984"/>
    <d v="2019-09-18T00:00:00"/>
    <x v="0"/>
    <n v="41"/>
    <x v="0"/>
    <n v="1"/>
    <n v="3"/>
    <x v="1"/>
    <n v="6481"/>
    <n v="5"/>
    <n v="71"/>
    <x v="5"/>
    <x v="0"/>
    <s v="Yes"/>
    <x v="0"/>
    <x v="2"/>
    <x v="0"/>
    <n v="116.05"/>
    <n v="10237.91"/>
    <m/>
    <x v="20"/>
  </r>
  <r>
    <x v="2985"/>
    <d v="2025-07-12T00:00:00"/>
    <x v="0"/>
    <n v="46"/>
    <x v="0"/>
    <n v="1"/>
    <n v="3"/>
    <x v="2"/>
    <n v="5133"/>
    <n v="10"/>
    <n v="1"/>
    <x v="0"/>
    <x v="0"/>
    <s v="Yes"/>
    <x v="0"/>
    <x v="0"/>
    <x v="2"/>
    <n v="69.95"/>
    <n v="81.400000000000006"/>
    <m/>
    <x v="20"/>
  </r>
  <r>
    <x v="2986"/>
    <d v="2024-10-09T00:00:00"/>
    <x v="1"/>
    <n v="60"/>
    <x v="1"/>
    <n v="0"/>
    <n v="3"/>
    <x v="1"/>
    <n v="5949"/>
    <n v="0"/>
    <n v="10"/>
    <x v="3"/>
    <x v="0"/>
    <s v="No"/>
    <x v="1"/>
    <x v="0"/>
    <x v="2"/>
    <n v="18.850000000000001"/>
    <n v="573.6"/>
    <m/>
    <x v="20"/>
  </r>
  <r>
    <x v="2987"/>
    <d v="2024-10-07T00:00:00"/>
    <x v="0"/>
    <n v="24"/>
    <x v="1"/>
    <n v="0"/>
    <n v="3"/>
    <x v="1"/>
    <n v="3926"/>
    <n v="0"/>
    <n v="10"/>
    <x v="3"/>
    <x v="0"/>
    <s v="No"/>
    <x v="1"/>
    <x v="0"/>
    <x v="2"/>
    <n v="19.75"/>
    <n v="411.15"/>
    <m/>
    <x v="20"/>
  </r>
  <r>
    <x v="2988"/>
    <d v="2025-07-19T00:00:00"/>
    <x v="0"/>
    <n v="52"/>
    <x v="1"/>
    <n v="0"/>
    <n v="3"/>
    <x v="2"/>
    <n v="2285"/>
    <n v="0"/>
    <n v="1"/>
    <x v="2"/>
    <x v="0"/>
    <s v="No"/>
    <x v="1"/>
    <x v="0"/>
    <x v="0"/>
    <n v="20.95"/>
    <n v="23.24"/>
    <m/>
    <x v="20"/>
  </r>
  <r>
    <x v="2989"/>
    <d v="2020-08-13T00:00:00"/>
    <x v="4"/>
    <n v="49"/>
    <x v="1"/>
    <n v="0"/>
    <n v="3"/>
    <x v="1"/>
    <n v="4260"/>
    <n v="0"/>
    <n v="60"/>
    <x v="0"/>
    <x v="0"/>
    <s v="Yes"/>
    <x v="2"/>
    <x v="3"/>
    <x v="2"/>
    <n v="70.150000000000006"/>
    <n v="6557.5"/>
    <m/>
    <x v="20"/>
  </r>
  <r>
    <x v="2990"/>
    <d v="2024-08-10T00:00:00"/>
    <x v="1"/>
    <n v="47"/>
    <x v="1"/>
    <n v="0"/>
    <n v="3"/>
    <x v="1"/>
    <n v="3445"/>
    <n v="0"/>
    <n v="12"/>
    <x v="3"/>
    <x v="0"/>
    <s v="Yes"/>
    <x v="0"/>
    <x v="0"/>
    <x v="2"/>
    <n v="79.55"/>
    <n v="1221.4100000000001"/>
    <m/>
    <x v="20"/>
  </r>
  <r>
    <x v="2991"/>
    <d v="2019-09-01T00:00:00"/>
    <x v="0"/>
    <n v="42"/>
    <x v="0"/>
    <n v="3"/>
    <n v="3"/>
    <x v="1"/>
    <n v="4756"/>
    <n v="0"/>
    <n v="71"/>
    <x v="5"/>
    <x v="0"/>
    <s v="Yes"/>
    <x v="2"/>
    <x v="3"/>
    <x v="0"/>
    <n v="66.2"/>
    <n v="7321.68"/>
    <m/>
    <x v="20"/>
  </r>
  <r>
    <x v="2992"/>
    <d v="2023-06-09T00:00:00"/>
    <x v="0"/>
    <n v="26"/>
    <x v="1"/>
    <n v="0"/>
    <n v="3"/>
    <x v="1"/>
    <n v="4191"/>
    <n v="0"/>
    <n v="26"/>
    <x v="0"/>
    <x v="0"/>
    <s v="Yes"/>
    <x v="0"/>
    <x v="0"/>
    <x v="0"/>
    <n v="98.65"/>
    <n v="3499"/>
    <m/>
    <x v="20"/>
  </r>
  <r>
    <x v="2993"/>
    <d v="2020-10-12T00:00:00"/>
    <x v="1"/>
    <n v="28"/>
    <x v="0"/>
    <n v="2"/>
    <n v="3"/>
    <x v="1"/>
    <n v="4292"/>
    <n v="1"/>
    <n v="58"/>
    <x v="4"/>
    <x v="0"/>
    <s v="Yes"/>
    <x v="2"/>
    <x v="2"/>
    <x v="2"/>
    <n v="75.8"/>
    <n v="4582.21"/>
    <m/>
    <x v="20"/>
  </r>
  <r>
    <x v="2994"/>
    <d v="2023-11-20T00:00:00"/>
    <x v="0"/>
    <n v="61"/>
    <x v="1"/>
    <n v="2"/>
    <n v="3"/>
    <x v="1"/>
    <n v="4579"/>
    <n v="0"/>
    <n v="21"/>
    <x v="3"/>
    <x v="0"/>
    <s v="Yes"/>
    <x v="0"/>
    <x v="0"/>
    <x v="0"/>
    <n v="80.349999999999994"/>
    <n v="2028.39"/>
    <m/>
    <x v="20"/>
  </r>
  <r>
    <x v="2995"/>
    <d v="2021-04-16T00:00:00"/>
    <x v="0"/>
    <n v="61"/>
    <x v="0"/>
    <n v="0"/>
    <n v="3"/>
    <x v="1"/>
    <n v="6069"/>
    <n v="3"/>
    <n v="52"/>
    <x v="4"/>
    <x v="0"/>
    <s v="Yes"/>
    <x v="0"/>
    <x v="2"/>
    <x v="2"/>
    <n v="91.6"/>
    <n v="5624.84"/>
    <m/>
    <x v="20"/>
  </r>
  <r>
    <x v="2996"/>
    <d v="2019-08-04T00:00:00"/>
    <x v="0"/>
    <n v="22"/>
    <x v="0"/>
    <n v="3"/>
    <n v="3"/>
    <x v="1"/>
    <n v="4331"/>
    <n v="4"/>
    <n v="72"/>
    <x v="0"/>
    <x v="0"/>
    <s v="Yes"/>
    <x v="0"/>
    <x v="2"/>
    <x v="0"/>
    <n v="105.55"/>
    <n v="8152.01"/>
    <m/>
    <x v="20"/>
  </r>
  <r>
    <x v="2997"/>
    <d v="2024-10-01T00:00:00"/>
    <x v="1"/>
    <n v="54"/>
    <x v="1"/>
    <n v="0"/>
    <n v="3"/>
    <x v="1"/>
    <n v="4883"/>
    <n v="0"/>
    <n v="10"/>
    <x v="3"/>
    <x v="0"/>
    <s v="Yes"/>
    <x v="2"/>
    <x v="3"/>
    <x v="2"/>
    <n v="64.900000000000006"/>
    <n v="1060.05"/>
    <m/>
    <x v="20"/>
  </r>
  <r>
    <x v="2998"/>
    <d v="2022-06-21T00:00:00"/>
    <x v="0"/>
    <n v="47"/>
    <x v="1"/>
    <n v="0"/>
    <n v="3"/>
    <x v="1"/>
    <n v="5393"/>
    <n v="0"/>
    <n v="38"/>
    <x v="1"/>
    <x v="0"/>
    <s v="Yes"/>
    <x v="0"/>
    <x v="0"/>
    <x v="2"/>
    <n v="95.1"/>
    <n v="3946.18"/>
    <m/>
    <x v="20"/>
  </r>
  <r>
    <x v="2999"/>
    <d v="2022-01-22T00:00:00"/>
    <x v="0"/>
    <n v="71"/>
    <x v="0"/>
    <n v="0"/>
    <n v="3"/>
    <x v="1"/>
    <n v="2040"/>
    <n v="1"/>
    <n v="43"/>
    <x v="0"/>
    <x v="0"/>
    <s v="Yes"/>
    <x v="0"/>
    <x v="3"/>
    <x v="0"/>
    <n v="94.3"/>
    <n v="4150.5200000000004"/>
    <m/>
    <x v="20"/>
  </r>
  <r>
    <x v="3000"/>
    <d v="2020-04-09T00:00:00"/>
    <x v="0"/>
    <n v="79"/>
    <x v="0"/>
    <n v="0"/>
    <n v="3"/>
    <x v="1"/>
    <n v="6020"/>
    <n v="9"/>
    <n v="64"/>
    <x v="4"/>
    <x v="0"/>
    <s v="Yes"/>
    <x v="0"/>
    <x v="2"/>
    <x v="0"/>
    <n v="94.25"/>
    <n v="7574.52"/>
    <m/>
    <x v="20"/>
  </r>
  <r>
    <x v="3001"/>
    <d v="2024-04-26T00:00:00"/>
    <x v="0"/>
    <n v="66"/>
    <x v="1"/>
    <n v="0"/>
    <n v="3"/>
    <x v="1"/>
    <n v="5610"/>
    <n v="0"/>
    <n v="16"/>
    <x v="3"/>
    <x v="0"/>
    <s v="Yes"/>
    <x v="0"/>
    <x v="2"/>
    <x v="0"/>
    <n v="69.650000000000006"/>
    <n v="1409.7"/>
    <m/>
    <x v="20"/>
  </r>
  <r>
    <x v="3002"/>
    <d v="2019-08-14T00:00:00"/>
    <x v="0"/>
    <n v="79"/>
    <x v="0"/>
    <n v="0"/>
    <n v="3"/>
    <x v="1"/>
    <n v="4671"/>
    <n v="1"/>
    <n v="72"/>
    <x v="0"/>
    <x v="0"/>
    <s v="Yes"/>
    <x v="2"/>
    <x v="2"/>
    <x v="2"/>
    <n v="84.1"/>
    <n v="7227.25"/>
    <m/>
    <x v="20"/>
  </r>
  <r>
    <x v="3003"/>
    <d v="2022-10-11T00:00:00"/>
    <x v="0"/>
    <n v="67"/>
    <x v="1"/>
    <n v="0"/>
    <n v="3"/>
    <x v="1"/>
    <n v="4478"/>
    <n v="0"/>
    <n v="34"/>
    <x v="1"/>
    <x v="0"/>
    <s v="Yes"/>
    <x v="0"/>
    <x v="2"/>
    <x v="2"/>
    <n v="69.150000000000006"/>
    <n v="2736.14"/>
    <m/>
    <x v="20"/>
  </r>
  <r>
    <x v="3004"/>
    <d v="2023-05-16T00:00:00"/>
    <x v="0"/>
    <n v="72"/>
    <x v="0"/>
    <n v="0"/>
    <n v="3"/>
    <x v="1"/>
    <n v="5755"/>
    <n v="7"/>
    <n v="27"/>
    <x v="0"/>
    <x v="0"/>
    <s v="Yes"/>
    <x v="0"/>
    <x v="3"/>
    <x v="0"/>
    <n v="85.9"/>
    <n v="3330.07"/>
    <m/>
    <x v="20"/>
  </r>
  <r>
    <x v="3005"/>
    <d v="2020-04-22T00:00:00"/>
    <x v="0"/>
    <n v="78"/>
    <x v="1"/>
    <n v="0"/>
    <n v="3"/>
    <x v="1"/>
    <n v="5125"/>
    <n v="0"/>
    <n v="64"/>
    <x v="4"/>
    <x v="0"/>
    <s v="Yes"/>
    <x v="0"/>
    <x v="0"/>
    <x v="0"/>
    <n v="103.5"/>
    <n v="7777.45"/>
    <m/>
    <x v="20"/>
  </r>
  <r>
    <x v="3006"/>
    <d v="2019-09-26T00:00:00"/>
    <x v="0"/>
    <n v="55"/>
    <x v="0"/>
    <n v="3"/>
    <n v="3"/>
    <x v="1"/>
    <n v="5010"/>
    <n v="3"/>
    <n v="71"/>
    <x v="5"/>
    <x v="0"/>
    <s v="Yes"/>
    <x v="0"/>
    <x v="2"/>
    <x v="0"/>
    <n v="105.55"/>
    <n v="9181.92"/>
    <m/>
    <x v="20"/>
  </r>
  <r>
    <x v="3007"/>
    <d v="2021-04-17T00:00:00"/>
    <x v="1"/>
    <n v="30"/>
    <x v="0"/>
    <n v="0"/>
    <n v="3"/>
    <x v="1"/>
    <n v="4044"/>
    <n v="0"/>
    <n v="52"/>
    <x v="0"/>
    <x v="0"/>
    <s v="Yes"/>
    <x v="0"/>
    <x v="0"/>
    <x v="2"/>
    <n v="102.7"/>
    <n v="7443.78"/>
    <m/>
    <x v="20"/>
  </r>
  <r>
    <x v="3008"/>
    <d v="2022-01-24T00:00:00"/>
    <x v="0"/>
    <n v="62"/>
    <x v="0"/>
    <n v="0"/>
    <n v="3"/>
    <x v="1"/>
    <n v="3716"/>
    <n v="1"/>
    <n v="43"/>
    <x v="0"/>
    <x v="0"/>
    <s v="Yes"/>
    <x v="2"/>
    <x v="2"/>
    <x v="2"/>
    <n v="79.150000000000006"/>
    <n v="5333.04"/>
    <m/>
    <x v="20"/>
  </r>
  <r>
    <x v="3009"/>
    <d v="2024-07-16T00:00:00"/>
    <x v="0"/>
    <n v="23"/>
    <x v="1"/>
    <n v="0"/>
    <n v="3"/>
    <x v="1"/>
    <n v="3037"/>
    <n v="0"/>
    <n v="13"/>
    <x v="3"/>
    <x v="0"/>
    <s v="No"/>
    <x v="1"/>
    <x v="2"/>
    <x v="2"/>
    <n v="20"/>
    <n v="289.38"/>
    <m/>
    <x v="20"/>
  </r>
  <r>
    <x v="3010"/>
    <d v="2022-05-07T00:00:00"/>
    <x v="1"/>
    <n v="59"/>
    <x v="0"/>
    <n v="2"/>
    <n v="3"/>
    <x v="1"/>
    <n v="3154"/>
    <n v="3"/>
    <n v="39"/>
    <x v="0"/>
    <x v="0"/>
    <s v="Yes"/>
    <x v="2"/>
    <x v="0"/>
    <x v="2"/>
    <n v="51.05"/>
    <n v="2653.34"/>
    <m/>
    <x v="20"/>
  </r>
  <r>
    <x v="3011"/>
    <d v="2022-02-24T00:00:00"/>
    <x v="0"/>
    <n v="53"/>
    <x v="0"/>
    <n v="0"/>
    <n v="3"/>
    <x v="1"/>
    <n v="5106"/>
    <n v="1"/>
    <n v="42"/>
    <x v="0"/>
    <x v="0"/>
    <s v="Yes"/>
    <x v="0"/>
    <x v="3"/>
    <x v="0"/>
    <n v="108.3"/>
    <n v="6369.05"/>
    <m/>
    <x v="20"/>
  </r>
  <r>
    <x v="3012"/>
    <d v="2024-08-21T00:00:00"/>
    <x v="1"/>
    <n v="59"/>
    <x v="1"/>
    <n v="0"/>
    <n v="3"/>
    <x v="1"/>
    <n v="3854"/>
    <n v="0"/>
    <n v="12"/>
    <x v="3"/>
    <x v="0"/>
    <s v="Yes"/>
    <x v="2"/>
    <x v="0"/>
    <x v="0"/>
    <n v="54.3"/>
    <n v="1236.06"/>
    <m/>
    <x v="20"/>
  </r>
  <r>
    <x v="3013"/>
    <d v="2020-05-12T00:00:00"/>
    <x v="1"/>
    <n v="35"/>
    <x v="1"/>
    <n v="0"/>
    <n v="3"/>
    <x v="1"/>
    <n v="6312"/>
    <n v="0"/>
    <n v="63"/>
    <x v="4"/>
    <x v="0"/>
    <s v="Yes"/>
    <x v="2"/>
    <x v="3"/>
    <x v="2"/>
    <n v="58.55"/>
    <n v="5228.4399999999996"/>
    <m/>
    <x v="20"/>
  </r>
  <r>
    <x v="3014"/>
    <d v="2025-04-13T00:00:00"/>
    <x v="1"/>
    <n v="24"/>
    <x v="1"/>
    <n v="0"/>
    <n v="3"/>
    <x v="1"/>
    <n v="3808"/>
    <n v="0"/>
    <n v="4"/>
    <x v="2"/>
    <x v="0"/>
    <s v="No"/>
    <x v="1"/>
    <x v="2"/>
    <x v="2"/>
    <n v="25.3"/>
    <n v="155.94999999999999"/>
    <m/>
    <x v="20"/>
  </r>
  <r>
    <x v="3015"/>
    <d v="2021-05-14T00:00:00"/>
    <x v="1"/>
    <n v="56"/>
    <x v="0"/>
    <n v="0"/>
    <n v="3"/>
    <x v="1"/>
    <n v="4207"/>
    <n v="4"/>
    <n v="51"/>
    <x v="4"/>
    <x v="0"/>
    <s v="Yes"/>
    <x v="3"/>
    <x v="3"/>
    <x v="0"/>
    <n v="60.5"/>
    <n v="5551.33"/>
    <m/>
    <x v="20"/>
  </r>
  <r>
    <x v="3016"/>
    <d v="2021-11-20T00:00:00"/>
    <x v="0"/>
    <n v="33"/>
    <x v="0"/>
    <n v="0"/>
    <n v="3"/>
    <x v="1"/>
    <n v="2595"/>
    <n v="3"/>
    <n v="45"/>
    <x v="0"/>
    <x v="0"/>
    <s v="Yes"/>
    <x v="2"/>
    <x v="3"/>
    <x v="2"/>
    <n v="78.75"/>
    <n v="5392.55"/>
    <m/>
    <x v="20"/>
  </r>
  <r>
    <x v="3017"/>
    <d v="2020-12-22T00:00:00"/>
    <x v="0"/>
    <n v="57"/>
    <x v="1"/>
    <n v="0"/>
    <n v="3"/>
    <x v="1"/>
    <n v="4753"/>
    <n v="0"/>
    <n v="56"/>
    <x v="0"/>
    <x v="0"/>
    <s v="Yes"/>
    <x v="3"/>
    <x v="3"/>
    <x v="2"/>
    <n v="52.7"/>
    <n v="4229.8599999999997"/>
    <m/>
    <x v="20"/>
  </r>
  <r>
    <x v="3018"/>
    <d v="2019-09-20T00:00:00"/>
    <x v="0"/>
    <n v="48"/>
    <x v="0"/>
    <n v="3"/>
    <n v="3"/>
    <x v="1"/>
    <n v="6291"/>
    <n v="1"/>
    <n v="71"/>
    <x v="5"/>
    <x v="0"/>
    <s v="Yes"/>
    <x v="2"/>
    <x v="2"/>
    <x v="2"/>
    <n v="90.3"/>
    <n v="7502.71"/>
    <m/>
    <x v="20"/>
  </r>
  <r>
    <x v="3019"/>
    <d v="2022-02-16T00:00:00"/>
    <x v="1"/>
    <n v="21"/>
    <x v="0"/>
    <n v="3"/>
    <n v="3"/>
    <x v="1"/>
    <n v="5643"/>
    <n v="5"/>
    <n v="42"/>
    <x v="4"/>
    <x v="0"/>
    <s v="Yes"/>
    <x v="0"/>
    <x v="3"/>
    <x v="2"/>
    <n v="94.45"/>
    <n v="4331.34"/>
    <m/>
    <x v="20"/>
  </r>
  <r>
    <x v="3020"/>
    <d v="2024-03-15T00:00:00"/>
    <x v="0"/>
    <n v="61"/>
    <x v="0"/>
    <n v="0"/>
    <n v="3"/>
    <x v="1"/>
    <n v="3526"/>
    <n v="8"/>
    <n v="17"/>
    <x v="3"/>
    <x v="0"/>
    <s v="No"/>
    <x v="1"/>
    <x v="3"/>
    <x v="0"/>
    <n v="19.899999999999999"/>
    <n v="579.48"/>
    <m/>
    <x v="20"/>
  </r>
  <r>
    <x v="3021"/>
    <d v="2024-10-19T00:00:00"/>
    <x v="0"/>
    <n v="27"/>
    <x v="1"/>
    <n v="0"/>
    <n v="3"/>
    <x v="1"/>
    <n v="2706"/>
    <n v="0"/>
    <n v="10"/>
    <x v="0"/>
    <x v="0"/>
    <s v="No"/>
    <x v="1"/>
    <x v="0"/>
    <x v="0"/>
    <n v="20"/>
    <n v="579.29999999999995"/>
    <m/>
    <x v="20"/>
  </r>
  <r>
    <x v="3022"/>
    <d v="2024-11-11T00:00:00"/>
    <x v="0"/>
    <n v="56"/>
    <x v="1"/>
    <n v="0"/>
    <n v="3"/>
    <x v="1"/>
    <n v="2788"/>
    <n v="0"/>
    <n v="9"/>
    <x v="0"/>
    <x v="0"/>
    <s v="No"/>
    <x v="1"/>
    <x v="0"/>
    <x v="2"/>
    <n v="19.850000000000001"/>
    <n v="545.46"/>
    <m/>
    <x v="20"/>
  </r>
  <r>
    <x v="3023"/>
    <d v="2024-12-20T00:00:00"/>
    <x v="0"/>
    <n v="45"/>
    <x v="0"/>
    <n v="3"/>
    <n v="3"/>
    <x v="1"/>
    <n v="5724"/>
    <n v="1"/>
    <n v="8"/>
    <x v="0"/>
    <x v="0"/>
    <s v="Yes"/>
    <x v="2"/>
    <x v="0"/>
    <x v="0"/>
    <n v="44.65"/>
    <n v="615.30999999999995"/>
    <m/>
    <x v="20"/>
  </r>
  <r>
    <x v="3024"/>
    <d v="2021-03-05T00:00:00"/>
    <x v="0"/>
    <n v="37"/>
    <x v="1"/>
    <n v="0"/>
    <n v="3"/>
    <x v="1"/>
    <n v="6245"/>
    <n v="0"/>
    <n v="53"/>
    <x v="4"/>
    <x v="2"/>
    <s v="Yes"/>
    <x v="2"/>
    <x v="0"/>
    <x v="0"/>
    <n v="46.3"/>
    <n v="2546.85"/>
    <m/>
    <x v="20"/>
  </r>
  <r>
    <x v="3025"/>
    <d v="2024-11-04T00:00:00"/>
    <x v="0"/>
    <n v="42"/>
    <x v="1"/>
    <n v="0"/>
    <n v="3"/>
    <x v="1"/>
    <n v="3522"/>
    <n v="0"/>
    <n v="9"/>
    <x v="0"/>
    <x v="0"/>
    <s v="Yes"/>
    <x v="0"/>
    <x v="0"/>
    <x v="2"/>
    <n v="70.05"/>
    <n v="1091.75"/>
    <m/>
    <x v="20"/>
  </r>
  <r>
    <x v="3026"/>
    <d v="2023-03-09T00:00:00"/>
    <x v="1"/>
    <n v="42"/>
    <x v="1"/>
    <n v="0"/>
    <n v="3"/>
    <x v="1"/>
    <n v="2810"/>
    <n v="0"/>
    <n v="29"/>
    <x v="0"/>
    <x v="0"/>
    <s v="Yes"/>
    <x v="2"/>
    <x v="3"/>
    <x v="2"/>
    <n v="58"/>
    <n v="2153.84"/>
    <m/>
    <x v="20"/>
  </r>
  <r>
    <x v="3027"/>
    <d v="2024-01-04T00:00:00"/>
    <x v="0"/>
    <n v="42"/>
    <x v="0"/>
    <n v="0"/>
    <n v="3"/>
    <x v="1"/>
    <n v="4600"/>
    <n v="1"/>
    <n v="19"/>
    <x v="3"/>
    <x v="0"/>
    <s v="Yes"/>
    <x v="0"/>
    <x v="0"/>
    <x v="2"/>
    <n v="88.8"/>
    <n v="2319.3000000000002"/>
    <m/>
    <x v="20"/>
  </r>
  <r>
    <x v="3028"/>
    <d v="2020-08-16T00:00:00"/>
    <x v="0"/>
    <n v="39"/>
    <x v="0"/>
    <n v="0"/>
    <n v="3"/>
    <x v="1"/>
    <n v="5488"/>
    <n v="6"/>
    <n v="60"/>
    <x v="4"/>
    <x v="0"/>
    <s v="Yes"/>
    <x v="2"/>
    <x v="3"/>
    <x v="2"/>
    <n v="59.8"/>
    <n v="4475.55"/>
    <m/>
    <x v="20"/>
  </r>
  <r>
    <x v="3029"/>
    <d v="2019-12-17T00:00:00"/>
    <x v="1"/>
    <n v="53"/>
    <x v="1"/>
    <n v="0"/>
    <n v="3"/>
    <x v="1"/>
    <n v="5750"/>
    <n v="0"/>
    <n v="68"/>
    <x v="0"/>
    <x v="2"/>
    <s v="Yes"/>
    <x v="3"/>
    <x v="0"/>
    <x v="0"/>
    <n v="44.95"/>
    <n v="3085.35"/>
    <m/>
    <x v="20"/>
  </r>
  <r>
    <x v="3030"/>
    <d v="2021-11-09T00:00:00"/>
    <x v="1"/>
    <n v="21"/>
    <x v="0"/>
    <n v="1"/>
    <n v="3"/>
    <x v="1"/>
    <n v="2194"/>
    <n v="5"/>
    <n v="45"/>
    <x v="0"/>
    <x v="0"/>
    <s v="No"/>
    <x v="1"/>
    <x v="2"/>
    <x v="2"/>
    <n v="24.65"/>
    <n v="2861.95"/>
    <m/>
    <x v="20"/>
  </r>
  <r>
    <x v="3031"/>
    <d v="2019-08-11T00:00:00"/>
    <x v="0"/>
    <n v="75"/>
    <x v="0"/>
    <n v="0"/>
    <n v="3"/>
    <x v="1"/>
    <n v="4404"/>
    <n v="5"/>
    <n v="72"/>
    <x v="5"/>
    <x v="0"/>
    <s v="Yes"/>
    <x v="0"/>
    <x v="2"/>
    <x v="0"/>
    <n v="116.05"/>
    <n v="10063.540000000001"/>
    <m/>
    <x v="20"/>
  </r>
  <r>
    <x v="3032"/>
    <d v="2019-09-11T00:00:00"/>
    <x v="0"/>
    <n v="68"/>
    <x v="0"/>
    <n v="0"/>
    <n v="3"/>
    <x v="1"/>
    <n v="5775"/>
    <n v="7"/>
    <n v="71"/>
    <x v="0"/>
    <x v="0"/>
    <s v="Yes"/>
    <x v="0"/>
    <x v="0"/>
    <x v="0"/>
    <n v="107.5"/>
    <n v="10025.44"/>
    <m/>
    <x v="20"/>
  </r>
  <r>
    <x v="3033"/>
    <d v="2020-03-21T00:00:00"/>
    <x v="0"/>
    <n v="71"/>
    <x v="0"/>
    <n v="0"/>
    <n v="3"/>
    <x v="1"/>
    <n v="5205"/>
    <n v="3"/>
    <n v="65"/>
    <x v="4"/>
    <x v="0"/>
    <s v="Yes"/>
    <x v="0"/>
    <x v="2"/>
    <x v="2"/>
    <n v="92.7"/>
    <n v="7732.5"/>
    <m/>
    <x v="20"/>
  </r>
  <r>
    <x v="3034"/>
    <d v="2023-08-24T00:00:00"/>
    <x v="0"/>
    <n v="44"/>
    <x v="1"/>
    <n v="0"/>
    <n v="3"/>
    <x v="1"/>
    <n v="5531"/>
    <n v="0"/>
    <n v="24"/>
    <x v="0"/>
    <x v="2"/>
    <s v="Yes"/>
    <x v="3"/>
    <x v="2"/>
    <x v="2"/>
    <n v="35.75"/>
    <n v="830.8"/>
    <m/>
    <x v="20"/>
  </r>
  <r>
    <x v="3035"/>
    <d v="2023-02-26T00:00:00"/>
    <x v="0"/>
    <n v="36"/>
    <x v="1"/>
    <n v="0"/>
    <n v="3"/>
    <x v="1"/>
    <n v="3597"/>
    <n v="0"/>
    <n v="30"/>
    <x v="1"/>
    <x v="0"/>
    <s v="Yes"/>
    <x v="0"/>
    <x v="0"/>
    <x v="2"/>
    <n v="95"/>
    <n v="2938.5"/>
    <m/>
    <x v="20"/>
  </r>
  <r>
    <x v="3036"/>
    <d v="2019-10-02T00:00:00"/>
    <x v="0"/>
    <n v="47"/>
    <x v="0"/>
    <n v="2"/>
    <n v="3"/>
    <x v="1"/>
    <n v="4485"/>
    <n v="5"/>
    <n v="70"/>
    <x v="5"/>
    <x v="0"/>
    <s v="No"/>
    <x v="1"/>
    <x v="2"/>
    <x v="2"/>
    <n v="20.05"/>
    <n v="4760.1499999999996"/>
    <m/>
    <x v="20"/>
  </r>
  <r>
    <x v="3037"/>
    <d v="2020-12-06T00:00:00"/>
    <x v="1"/>
    <n v="58"/>
    <x v="0"/>
    <n v="0"/>
    <n v="3"/>
    <x v="1"/>
    <n v="6198"/>
    <n v="2"/>
    <n v="56"/>
    <x v="0"/>
    <x v="0"/>
    <s v="Yes"/>
    <x v="2"/>
    <x v="3"/>
    <x v="0"/>
    <n v="68.75"/>
    <n v="6208.16"/>
    <m/>
    <x v="20"/>
  </r>
  <r>
    <x v="3038"/>
    <d v="2025-03-22T00:00:00"/>
    <x v="1"/>
    <n v="45"/>
    <x v="0"/>
    <n v="2"/>
    <n v="3"/>
    <x v="1"/>
    <n v="2492"/>
    <n v="10"/>
    <n v="5"/>
    <x v="2"/>
    <x v="0"/>
    <s v="Yes"/>
    <x v="3"/>
    <x v="0"/>
    <x v="2"/>
    <n v="44.8"/>
    <n v="398.45"/>
    <m/>
    <x v="20"/>
  </r>
  <r>
    <x v="3039"/>
    <d v="2020-05-23T00:00:00"/>
    <x v="1"/>
    <n v="56"/>
    <x v="0"/>
    <n v="0"/>
    <n v="3"/>
    <x v="1"/>
    <n v="6063"/>
    <n v="1"/>
    <n v="63"/>
    <x v="4"/>
    <x v="0"/>
    <s v="Yes"/>
    <x v="0"/>
    <x v="3"/>
    <x v="2"/>
    <n v="81.2"/>
    <n v="7412.65"/>
    <m/>
    <x v="20"/>
  </r>
  <r>
    <x v="3040"/>
    <d v="2025-07-15T00:00:00"/>
    <x v="0"/>
    <n v="62"/>
    <x v="1"/>
    <n v="0"/>
    <n v="3"/>
    <x v="2"/>
    <n v="5820"/>
    <n v="0"/>
    <n v="1"/>
    <x v="2"/>
    <x v="0"/>
    <s v="No"/>
    <x v="1"/>
    <x v="0"/>
    <x v="0"/>
    <n v="19.45"/>
    <n v="66.040000000000006"/>
    <m/>
    <x v="20"/>
  </r>
  <r>
    <x v="3041"/>
    <d v="2019-08-14T00:00:00"/>
    <x v="0"/>
    <n v="55"/>
    <x v="0"/>
    <n v="0"/>
    <n v="3"/>
    <x v="1"/>
    <n v="5444"/>
    <n v="7"/>
    <n v="72"/>
    <x v="0"/>
    <x v="0"/>
    <s v="Yes"/>
    <x v="0"/>
    <x v="2"/>
    <x v="2"/>
    <n v="110.6"/>
    <n v="8273.24"/>
    <m/>
    <x v="20"/>
  </r>
  <r>
    <x v="3042"/>
    <d v="2020-07-09T00:00:00"/>
    <x v="0"/>
    <n v="41"/>
    <x v="0"/>
    <n v="1"/>
    <n v="3"/>
    <x v="1"/>
    <n v="4000"/>
    <n v="4"/>
    <n v="61"/>
    <x v="4"/>
    <x v="0"/>
    <s v="Yes"/>
    <x v="0"/>
    <x v="3"/>
    <x v="0"/>
    <n v="98.45"/>
    <n v="8680.9699999999993"/>
    <m/>
    <x v="20"/>
  </r>
  <r>
    <x v="3043"/>
    <d v="2021-05-24T00:00:00"/>
    <x v="1"/>
    <n v="29"/>
    <x v="0"/>
    <n v="2"/>
    <n v="3"/>
    <x v="1"/>
    <n v="6321"/>
    <n v="6"/>
    <n v="51"/>
    <x v="0"/>
    <x v="0"/>
    <s v="Yes"/>
    <x v="0"/>
    <x v="0"/>
    <x v="0"/>
    <n v="79.150000000000006"/>
    <n v="4147.58"/>
    <m/>
    <x v="20"/>
  </r>
  <r>
    <x v="3044"/>
    <d v="2021-11-08T00:00:00"/>
    <x v="1"/>
    <n v="54"/>
    <x v="0"/>
    <n v="2"/>
    <n v="3"/>
    <x v="1"/>
    <n v="3937"/>
    <n v="10"/>
    <n v="45"/>
    <x v="4"/>
    <x v="2"/>
    <s v="Yes"/>
    <x v="2"/>
    <x v="0"/>
    <x v="0"/>
    <n v="50.9"/>
    <n v="2333.85"/>
    <m/>
    <x v="20"/>
  </r>
  <r>
    <x v="3045"/>
    <d v="2020-09-01T00:00:00"/>
    <x v="0"/>
    <n v="49"/>
    <x v="0"/>
    <n v="0"/>
    <n v="3"/>
    <x v="1"/>
    <n v="6432"/>
    <n v="3"/>
    <n v="59"/>
    <x v="0"/>
    <x v="0"/>
    <s v="Yes"/>
    <x v="2"/>
    <x v="3"/>
    <x v="2"/>
    <n v="66.400000000000006"/>
    <n v="4905.74"/>
    <m/>
    <x v="20"/>
  </r>
  <r>
    <x v="3046"/>
    <d v="2020-07-08T00:00:00"/>
    <x v="0"/>
    <n v="24"/>
    <x v="0"/>
    <n v="1"/>
    <n v="3"/>
    <x v="1"/>
    <n v="6495"/>
    <n v="3"/>
    <n v="61"/>
    <x v="0"/>
    <x v="2"/>
    <s v="Yes"/>
    <x v="2"/>
    <x v="0"/>
    <x v="0"/>
    <n v="33.6"/>
    <n v="2227.1999999999998"/>
    <m/>
    <x v="20"/>
  </r>
  <r>
    <x v="3047"/>
    <d v="2020-10-13T00:00:00"/>
    <x v="1"/>
    <n v="47"/>
    <x v="0"/>
    <n v="0"/>
    <n v="3"/>
    <x v="1"/>
    <n v="5912"/>
    <n v="0"/>
    <n v="58"/>
    <x v="0"/>
    <x v="0"/>
    <s v="Yes"/>
    <x v="2"/>
    <x v="0"/>
    <x v="2"/>
    <n v="65.25"/>
    <n v="6230.88"/>
    <m/>
    <x v="20"/>
  </r>
  <r>
    <x v="3048"/>
    <d v="2019-10-15T00:00:00"/>
    <x v="1"/>
    <n v="35"/>
    <x v="0"/>
    <n v="3"/>
    <n v="3"/>
    <x v="1"/>
    <n v="6477"/>
    <n v="9"/>
    <n v="70"/>
    <x v="5"/>
    <x v="0"/>
    <s v="Yes"/>
    <x v="2"/>
    <x v="2"/>
    <x v="2"/>
    <n v="75.349999999999994"/>
    <n v="8204.85"/>
    <m/>
    <x v="20"/>
  </r>
  <r>
    <x v="3049"/>
    <d v="2025-06-26T00:00:00"/>
    <x v="0"/>
    <n v="27"/>
    <x v="1"/>
    <n v="0"/>
    <n v="3"/>
    <x v="2"/>
    <n v="3300"/>
    <n v="0"/>
    <n v="2"/>
    <x v="2"/>
    <x v="0"/>
    <s v="No"/>
    <x v="1"/>
    <x v="0"/>
    <x v="2"/>
    <n v="19.850000000000001"/>
    <n v="106.54"/>
    <m/>
    <x v="20"/>
  </r>
  <r>
    <x v="3050"/>
    <d v="2023-06-16T00:00:00"/>
    <x v="0"/>
    <n v="48"/>
    <x v="1"/>
    <n v="0"/>
    <n v="3"/>
    <x v="1"/>
    <n v="3178"/>
    <n v="0"/>
    <n v="26"/>
    <x v="0"/>
    <x v="0"/>
    <s v="Yes"/>
    <x v="0"/>
    <x v="0"/>
    <x v="0"/>
    <n v="85.75"/>
    <n v="3195.6"/>
    <m/>
    <x v="20"/>
  </r>
  <r>
    <x v="3051"/>
    <d v="2022-10-13T00:00:00"/>
    <x v="0"/>
    <n v="44"/>
    <x v="0"/>
    <n v="1"/>
    <n v="3"/>
    <x v="1"/>
    <n v="4985"/>
    <n v="1"/>
    <n v="34"/>
    <x v="1"/>
    <x v="0"/>
    <s v="No"/>
    <x v="1"/>
    <x v="0"/>
    <x v="2"/>
    <n v="20.8"/>
    <n v="2104.19"/>
    <m/>
    <x v="20"/>
  </r>
  <r>
    <x v="3052"/>
    <d v="2021-11-18T00:00:00"/>
    <x v="1"/>
    <n v="27"/>
    <x v="1"/>
    <n v="0"/>
    <n v="3"/>
    <x v="1"/>
    <n v="4868"/>
    <n v="0"/>
    <n v="45"/>
    <x v="0"/>
    <x v="0"/>
    <s v="Yes"/>
    <x v="0"/>
    <x v="3"/>
    <x v="0"/>
    <n v="100.3"/>
    <n v="4530.3"/>
    <m/>
    <x v="20"/>
  </r>
  <r>
    <x v="3053"/>
    <d v="2024-03-25T00:00:00"/>
    <x v="1"/>
    <n v="29"/>
    <x v="0"/>
    <n v="0"/>
    <n v="3"/>
    <x v="1"/>
    <n v="4852"/>
    <n v="5"/>
    <n v="17"/>
    <x v="3"/>
    <x v="0"/>
    <s v="Yes"/>
    <x v="2"/>
    <x v="0"/>
    <x v="0"/>
    <n v="75.400000000000006"/>
    <n v="1451.75"/>
    <m/>
    <x v="20"/>
  </r>
  <r>
    <x v="3054"/>
    <d v="2020-09-09T00:00:00"/>
    <x v="0"/>
    <n v="35"/>
    <x v="1"/>
    <n v="0"/>
    <n v="3"/>
    <x v="1"/>
    <n v="4293"/>
    <n v="0"/>
    <n v="59"/>
    <x v="4"/>
    <x v="0"/>
    <s v="Yes"/>
    <x v="3"/>
    <x v="2"/>
    <x v="2"/>
    <n v="54.15"/>
    <n v="6035.47"/>
    <m/>
    <x v="20"/>
  </r>
  <r>
    <x v="3055"/>
    <d v="2021-12-09T00:00:00"/>
    <x v="0"/>
    <n v="63"/>
    <x v="0"/>
    <n v="0"/>
    <n v="3"/>
    <x v="1"/>
    <n v="3222"/>
    <n v="1"/>
    <n v="44"/>
    <x v="0"/>
    <x v="2"/>
    <s v="Yes"/>
    <x v="3"/>
    <x v="2"/>
    <x v="0"/>
    <n v="54.3"/>
    <n v="2390.4499999999998"/>
    <m/>
    <x v="20"/>
  </r>
  <r>
    <x v="3056"/>
    <d v="2020-01-24T00:00:00"/>
    <x v="1"/>
    <n v="52"/>
    <x v="0"/>
    <n v="3"/>
    <n v="3"/>
    <x v="1"/>
    <n v="5588"/>
    <n v="10"/>
    <n v="67"/>
    <x v="5"/>
    <x v="0"/>
    <s v="Yes"/>
    <x v="0"/>
    <x v="3"/>
    <x v="0"/>
    <n v="100.25"/>
    <n v="6892.68"/>
    <m/>
    <x v="20"/>
  </r>
  <r>
    <x v="3057"/>
    <d v="2022-07-22T00:00:00"/>
    <x v="1"/>
    <n v="32"/>
    <x v="0"/>
    <n v="2"/>
    <n v="3"/>
    <x v="1"/>
    <n v="4131"/>
    <n v="3"/>
    <n v="37"/>
    <x v="1"/>
    <x v="0"/>
    <s v="Yes"/>
    <x v="3"/>
    <x v="3"/>
    <x v="0"/>
    <n v="75.099999999999994"/>
    <n v="2700.24"/>
    <m/>
    <x v="20"/>
  </r>
  <r>
    <x v="3058"/>
    <d v="2021-09-18T00:00:00"/>
    <x v="1"/>
    <n v="50"/>
    <x v="1"/>
    <n v="0"/>
    <n v="3"/>
    <x v="1"/>
    <n v="5134"/>
    <n v="0"/>
    <n v="47"/>
    <x v="0"/>
    <x v="0"/>
    <s v="No"/>
    <x v="1"/>
    <x v="2"/>
    <x v="2"/>
    <n v="20.25"/>
    <n v="1445.75"/>
    <m/>
    <x v="20"/>
  </r>
  <r>
    <x v="3059"/>
    <d v="2020-07-08T00:00:00"/>
    <x v="0"/>
    <n v="29"/>
    <x v="0"/>
    <n v="0"/>
    <n v="3"/>
    <x v="1"/>
    <n v="4161"/>
    <n v="1"/>
    <n v="61"/>
    <x v="0"/>
    <x v="0"/>
    <s v="Yes"/>
    <x v="2"/>
    <x v="2"/>
    <x v="0"/>
    <n v="80.900000000000006"/>
    <n v="6354.41"/>
    <m/>
    <x v="20"/>
  </r>
  <r>
    <x v="3060"/>
    <d v="2024-04-20T00:00:00"/>
    <x v="0"/>
    <n v="36"/>
    <x v="1"/>
    <n v="0"/>
    <n v="3"/>
    <x v="1"/>
    <n v="5667"/>
    <n v="0"/>
    <n v="16"/>
    <x v="3"/>
    <x v="0"/>
    <s v="No"/>
    <x v="1"/>
    <x v="0"/>
    <x v="2"/>
    <n v="20.6"/>
    <n v="865.29"/>
    <m/>
    <x v="20"/>
  </r>
  <r>
    <x v="3061"/>
    <d v="2019-08-13T00:00:00"/>
    <x v="1"/>
    <n v="36"/>
    <x v="0"/>
    <n v="1"/>
    <n v="3"/>
    <x v="1"/>
    <n v="5335"/>
    <n v="4"/>
    <n v="72"/>
    <x v="5"/>
    <x v="0"/>
    <s v="No"/>
    <x v="1"/>
    <x v="2"/>
    <x v="0"/>
    <n v="24.45"/>
    <n v="3189.42"/>
    <m/>
    <x v="20"/>
  </r>
  <r>
    <x v="3062"/>
    <d v="2024-09-24T00:00:00"/>
    <x v="1"/>
    <n v="59"/>
    <x v="1"/>
    <n v="0"/>
    <n v="3"/>
    <x v="1"/>
    <n v="4492"/>
    <n v="0"/>
    <n v="11"/>
    <x v="3"/>
    <x v="0"/>
    <s v="Yes"/>
    <x v="2"/>
    <x v="0"/>
    <x v="2"/>
    <n v="44.65"/>
    <n v="793.01"/>
    <m/>
    <x v="20"/>
  </r>
  <r>
    <x v="3063"/>
    <d v="2023-07-04T00:00:00"/>
    <x v="1"/>
    <n v="29"/>
    <x v="0"/>
    <n v="0"/>
    <n v="3"/>
    <x v="1"/>
    <n v="5701"/>
    <n v="8"/>
    <n v="25"/>
    <x v="0"/>
    <x v="0"/>
    <s v="Yes"/>
    <x v="3"/>
    <x v="0"/>
    <x v="0"/>
    <n v="54.1"/>
    <n v="1786"/>
    <m/>
    <x v="20"/>
  </r>
  <r>
    <x v="3064"/>
    <d v="2020-09-09T00:00:00"/>
    <x v="1"/>
    <n v="26"/>
    <x v="1"/>
    <n v="0"/>
    <n v="3"/>
    <x v="1"/>
    <n v="6041"/>
    <n v="0"/>
    <n v="59"/>
    <x v="4"/>
    <x v="0"/>
    <s v="Yes"/>
    <x v="2"/>
    <x v="3"/>
    <x v="2"/>
    <n v="79.849999999999994"/>
    <n v="4900.5600000000004"/>
    <m/>
    <x v="20"/>
  </r>
  <r>
    <x v="3065"/>
    <d v="2022-05-10T00:00:00"/>
    <x v="0"/>
    <n v="62"/>
    <x v="0"/>
    <n v="3"/>
    <n v="3"/>
    <x v="1"/>
    <n v="5434"/>
    <n v="9"/>
    <n v="39"/>
    <x v="1"/>
    <x v="0"/>
    <s v="Yes"/>
    <x v="0"/>
    <x v="3"/>
    <x v="0"/>
    <n v="100"/>
    <n v="4509.8599999999997"/>
    <m/>
    <x v="20"/>
  </r>
  <r>
    <x v="3066"/>
    <d v="2020-05-23T00:00:00"/>
    <x v="1"/>
    <n v="64"/>
    <x v="1"/>
    <n v="0"/>
    <n v="3"/>
    <x v="1"/>
    <n v="4948"/>
    <n v="0"/>
    <n v="63"/>
    <x v="4"/>
    <x v="0"/>
    <s v="No"/>
    <x v="1"/>
    <x v="2"/>
    <x v="2"/>
    <n v="24.2"/>
    <n v="3302.82"/>
    <m/>
    <x v="20"/>
  </r>
  <r>
    <x v="3067"/>
    <d v="2025-03-15T00:00:00"/>
    <x v="1"/>
    <n v="70"/>
    <x v="1"/>
    <n v="0"/>
    <n v="3"/>
    <x v="0"/>
    <n v="4054"/>
    <n v="0"/>
    <n v="5"/>
    <x v="2"/>
    <x v="0"/>
    <s v="Yes"/>
    <x v="0"/>
    <x v="0"/>
    <x v="0"/>
    <n v="78.95"/>
    <n v="439.75"/>
    <s v="Attitude"/>
    <x v="3"/>
  </r>
  <r>
    <x v="3068"/>
    <d v="2024-01-05T00:00:00"/>
    <x v="0"/>
    <n v="67"/>
    <x v="1"/>
    <n v="0"/>
    <n v="3"/>
    <x v="0"/>
    <n v="3715"/>
    <n v="0"/>
    <n v="19"/>
    <x v="0"/>
    <x v="0"/>
    <s v="Yes"/>
    <x v="0"/>
    <x v="0"/>
    <x v="0"/>
    <n v="79.849999999999994"/>
    <n v="1790.57"/>
    <s v="Dissatisfaction"/>
    <x v="13"/>
  </r>
  <r>
    <x v="3069"/>
    <d v="2025-06-14T00:00:00"/>
    <x v="1"/>
    <n v="77"/>
    <x v="1"/>
    <n v="0"/>
    <n v="3"/>
    <x v="0"/>
    <n v="3350"/>
    <n v="0"/>
    <n v="2"/>
    <x v="0"/>
    <x v="0"/>
    <s v="Yes"/>
    <x v="0"/>
    <x v="0"/>
    <x v="2"/>
    <n v="75.45"/>
    <n v="205.32"/>
    <s v="Price"/>
    <x v="17"/>
  </r>
  <r>
    <x v="3070"/>
    <d v="2023-12-21T00:00:00"/>
    <x v="0"/>
    <n v="68"/>
    <x v="0"/>
    <n v="0"/>
    <n v="3"/>
    <x v="1"/>
    <n v="5328"/>
    <n v="3"/>
    <n v="20"/>
    <x v="0"/>
    <x v="0"/>
    <s v="Yes"/>
    <x v="0"/>
    <x v="3"/>
    <x v="0"/>
    <n v="107.05"/>
    <n v="2723.25"/>
    <m/>
    <x v="20"/>
  </r>
  <r>
    <x v="3071"/>
    <d v="2021-03-18T00:00:00"/>
    <x v="1"/>
    <n v="69"/>
    <x v="0"/>
    <n v="0"/>
    <n v="3"/>
    <x v="1"/>
    <n v="5325"/>
    <n v="1"/>
    <n v="53"/>
    <x v="0"/>
    <x v="0"/>
    <s v="Yes"/>
    <x v="0"/>
    <x v="3"/>
    <x v="2"/>
    <n v="95.85"/>
    <n v="6592.17"/>
    <m/>
    <x v="20"/>
  </r>
  <r>
    <x v="3072"/>
    <d v="2023-05-02T00:00:00"/>
    <x v="0"/>
    <n v="71"/>
    <x v="0"/>
    <n v="0"/>
    <n v="3"/>
    <x v="1"/>
    <n v="2534"/>
    <n v="0"/>
    <n v="27"/>
    <x v="1"/>
    <x v="0"/>
    <s v="Yes"/>
    <x v="0"/>
    <x v="2"/>
    <x v="0"/>
    <n v="70.55"/>
    <n v="2737.14"/>
    <m/>
    <x v="20"/>
  </r>
  <r>
    <x v="3073"/>
    <d v="2020-12-09T00:00:00"/>
    <x v="0"/>
    <n v="76"/>
    <x v="1"/>
    <n v="0"/>
    <n v="3"/>
    <x v="1"/>
    <n v="5514"/>
    <n v="0"/>
    <n v="56"/>
    <x v="0"/>
    <x v="0"/>
    <s v="Yes"/>
    <x v="0"/>
    <x v="2"/>
    <x v="0"/>
    <n v="101.05"/>
    <n v="5894.64"/>
    <m/>
    <x v="20"/>
  </r>
  <r>
    <x v="3074"/>
    <d v="2022-11-25T00:00:00"/>
    <x v="0"/>
    <n v="80"/>
    <x v="0"/>
    <n v="0"/>
    <n v="3"/>
    <x v="1"/>
    <n v="5600"/>
    <n v="1"/>
    <n v="33"/>
    <x v="0"/>
    <x v="2"/>
    <s v="Yes"/>
    <x v="2"/>
    <x v="2"/>
    <x v="0"/>
    <n v="50"/>
    <n v="1750.85"/>
    <m/>
    <x v="20"/>
  </r>
  <r>
    <x v="3075"/>
    <d v="2025-06-21T00:00:00"/>
    <x v="0"/>
    <n v="51"/>
    <x v="1"/>
    <n v="0"/>
    <n v="3"/>
    <x v="0"/>
    <n v="3533"/>
    <n v="0"/>
    <n v="2"/>
    <x v="2"/>
    <x v="0"/>
    <s v="Yes"/>
    <x v="0"/>
    <x v="0"/>
    <x v="0"/>
    <n v="80.95"/>
    <n v="205.81"/>
    <s v="Competitor"/>
    <x v="6"/>
  </r>
  <r>
    <x v="3076"/>
    <d v="2025-05-05T00:00:00"/>
    <x v="1"/>
    <n v="30"/>
    <x v="1"/>
    <n v="0"/>
    <n v="3"/>
    <x v="0"/>
    <n v="4330"/>
    <n v="0"/>
    <n v="3"/>
    <x v="2"/>
    <x v="0"/>
    <s v="Yes"/>
    <x v="0"/>
    <x v="0"/>
    <x v="2"/>
    <n v="80.099999999999994"/>
    <n v="339.56"/>
    <s v="Attitude"/>
    <x v="1"/>
  </r>
  <r>
    <x v="3077"/>
    <d v="2025-05-21T00:00:00"/>
    <x v="0"/>
    <n v="50"/>
    <x v="1"/>
    <n v="0"/>
    <n v="3"/>
    <x v="0"/>
    <n v="3662"/>
    <n v="0"/>
    <n v="3"/>
    <x v="2"/>
    <x v="0"/>
    <s v="Yes"/>
    <x v="0"/>
    <x v="0"/>
    <x v="0"/>
    <n v="105.35"/>
    <n v="364.74"/>
    <s v="Other"/>
    <x v="19"/>
  </r>
  <r>
    <x v="3078"/>
    <d v="2023-01-11T00:00:00"/>
    <x v="0"/>
    <n v="53"/>
    <x v="1"/>
    <n v="0"/>
    <n v="3"/>
    <x v="0"/>
    <n v="5387"/>
    <n v="0"/>
    <n v="31"/>
    <x v="0"/>
    <x v="0"/>
    <s v="Yes"/>
    <x v="0"/>
    <x v="3"/>
    <x v="0"/>
    <n v="103.45"/>
    <n v="3353.82"/>
    <s v="Dissatisfaction"/>
    <x v="16"/>
  </r>
  <r>
    <x v="3079"/>
    <d v="2024-04-02T00:00:00"/>
    <x v="1"/>
    <n v="36"/>
    <x v="1"/>
    <n v="0"/>
    <n v="3"/>
    <x v="0"/>
    <n v="5091"/>
    <n v="0"/>
    <n v="16"/>
    <x v="3"/>
    <x v="0"/>
    <s v="Yes"/>
    <x v="2"/>
    <x v="0"/>
    <x v="2"/>
    <n v="53.9"/>
    <n v="983.91"/>
    <s v="Other"/>
    <x v="2"/>
  </r>
  <r>
    <x v="3080"/>
    <d v="2025-07-26T00:00:00"/>
    <x v="0"/>
    <n v="44"/>
    <x v="1"/>
    <n v="0"/>
    <n v="3"/>
    <x v="0"/>
    <n v="2121"/>
    <n v="0"/>
    <n v="1"/>
    <x v="0"/>
    <x v="2"/>
    <s v="Yes"/>
    <x v="3"/>
    <x v="0"/>
    <x v="3"/>
    <n v="24.45"/>
    <n v="24.45"/>
    <s v="Price"/>
    <x v="14"/>
  </r>
  <r>
    <x v="3081"/>
    <d v="2025-07-01T00:00:00"/>
    <x v="1"/>
    <n v="29"/>
    <x v="1"/>
    <n v="0"/>
    <n v="3"/>
    <x v="0"/>
    <n v="5341"/>
    <n v="0"/>
    <n v="1"/>
    <x v="2"/>
    <x v="0"/>
    <s v="Yes"/>
    <x v="0"/>
    <x v="0"/>
    <x v="2"/>
    <n v="69.95"/>
    <n v="82.99"/>
    <s v="Competitor"/>
    <x v="6"/>
  </r>
  <r>
    <x v="3082"/>
    <d v="2024-05-14T00:00:00"/>
    <x v="1"/>
    <n v="42"/>
    <x v="1"/>
    <n v="0"/>
    <n v="3"/>
    <x v="0"/>
    <n v="2813"/>
    <n v="0"/>
    <n v="15"/>
    <x v="3"/>
    <x v="0"/>
    <s v="Yes"/>
    <x v="0"/>
    <x v="0"/>
    <x v="0"/>
    <n v="79.75"/>
    <n v="1754.3"/>
    <s v="Dissatisfaction"/>
    <x v="15"/>
  </r>
  <r>
    <x v="3083"/>
    <d v="2025-07-23T00:00:00"/>
    <x v="1"/>
    <n v="63"/>
    <x v="1"/>
    <n v="0"/>
    <n v="3"/>
    <x v="0"/>
    <n v="4879"/>
    <n v="0"/>
    <n v="1"/>
    <x v="2"/>
    <x v="0"/>
    <s v="Yes"/>
    <x v="3"/>
    <x v="0"/>
    <x v="3"/>
    <n v="44.45"/>
    <n v="92.76"/>
    <s v="Attitude"/>
    <x v="1"/>
  </r>
  <r>
    <x v="3084"/>
    <d v="2019-12-24T00:00:00"/>
    <x v="0"/>
    <n v="24"/>
    <x v="1"/>
    <n v="0"/>
    <n v="3"/>
    <x v="0"/>
    <n v="4454"/>
    <n v="0"/>
    <n v="68"/>
    <x v="5"/>
    <x v="0"/>
    <s v="Yes"/>
    <x v="0"/>
    <x v="3"/>
    <x v="0"/>
    <n v="108.45"/>
    <n v="8645.19"/>
    <s v="Competitor"/>
    <x v="8"/>
  </r>
  <r>
    <x v="3085"/>
    <d v="2025-07-05T00:00:00"/>
    <x v="0"/>
    <n v="59"/>
    <x v="1"/>
    <n v="0"/>
    <n v="3"/>
    <x v="0"/>
    <n v="2578"/>
    <n v="0"/>
    <n v="1"/>
    <x v="2"/>
    <x v="0"/>
    <s v="Yes"/>
    <x v="0"/>
    <x v="0"/>
    <x v="0"/>
    <n v="93.3"/>
    <n v="101.29"/>
    <s v="Other"/>
    <x v="12"/>
  </r>
  <r>
    <x v="3086"/>
    <d v="2024-06-26T00:00:00"/>
    <x v="1"/>
    <n v="61"/>
    <x v="0"/>
    <n v="1"/>
    <n v="3"/>
    <x v="0"/>
    <n v="4304"/>
    <n v="1"/>
    <n v="14"/>
    <x v="0"/>
    <x v="0"/>
    <s v="Yes"/>
    <x v="0"/>
    <x v="0"/>
    <x v="0"/>
    <n v="91.65"/>
    <n v="1428.82"/>
    <s v="Dissatisfaction"/>
    <x v="13"/>
  </r>
  <r>
    <x v="3087"/>
    <d v="2022-03-03T00:00:00"/>
    <x v="1"/>
    <n v="49"/>
    <x v="0"/>
    <n v="0"/>
    <n v="3"/>
    <x v="0"/>
    <n v="2517"/>
    <n v="1"/>
    <n v="41"/>
    <x v="0"/>
    <x v="0"/>
    <s v="Yes"/>
    <x v="2"/>
    <x v="3"/>
    <x v="0"/>
    <n v="66.5"/>
    <n v="4041.42"/>
    <s v="Other"/>
    <x v="12"/>
  </r>
  <r>
    <x v="3088"/>
    <d v="2023-09-26T00:00:00"/>
    <x v="1"/>
    <n v="47"/>
    <x v="1"/>
    <n v="0"/>
    <n v="3"/>
    <x v="1"/>
    <n v="3248"/>
    <n v="0"/>
    <n v="23"/>
    <x v="0"/>
    <x v="2"/>
    <s v="Yes"/>
    <x v="2"/>
    <x v="0"/>
    <x v="0"/>
    <n v="44.95"/>
    <n v="1011.01"/>
    <m/>
    <x v="20"/>
  </r>
  <r>
    <x v="3089"/>
    <d v="2024-05-14T00:00:00"/>
    <x v="1"/>
    <n v="64"/>
    <x v="1"/>
    <n v="0"/>
    <n v="3"/>
    <x v="1"/>
    <n v="2565"/>
    <n v="0"/>
    <n v="15"/>
    <x v="3"/>
    <x v="0"/>
    <s v="Yes"/>
    <x v="0"/>
    <x v="0"/>
    <x v="0"/>
    <n v="100.15"/>
    <n v="1896.05"/>
    <m/>
    <x v="20"/>
  </r>
  <r>
    <x v="3090"/>
    <d v="2020-07-26T00:00:00"/>
    <x v="0"/>
    <n v="21"/>
    <x v="1"/>
    <n v="0"/>
    <n v="3"/>
    <x v="1"/>
    <n v="4842"/>
    <n v="0"/>
    <n v="61"/>
    <x v="4"/>
    <x v="0"/>
    <s v="Yes"/>
    <x v="0"/>
    <x v="0"/>
    <x v="0"/>
    <n v="106.45"/>
    <n v="8499.2000000000007"/>
    <m/>
    <x v="20"/>
  </r>
  <r>
    <x v="3091"/>
    <d v="2019-08-03T00:00:00"/>
    <x v="1"/>
    <n v="26"/>
    <x v="0"/>
    <n v="3"/>
    <n v="3"/>
    <x v="1"/>
    <n v="5633"/>
    <n v="9"/>
    <n v="72"/>
    <x v="0"/>
    <x v="0"/>
    <s v="Yes"/>
    <x v="0"/>
    <x v="2"/>
    <x v="0"/>
    <n v="115.6"/>
    <n v="10858.08"/>
    <m/>
    <x v="20"/>
  </r>
  <r>
    <x v="3092"/>
    <d v="2022-09-01T00:00:00"/>
    <x v="0"/>
    <n v="37"/>
    <x v="0"/>
    <n v="3"/>
    <n v="3"/>
    <x v="1"/>
    <n v="4517"/>
    <n v="7"/>
    <n v="35"/>
    <x v="0"/>
    <x v="0"/>
    <s v="No"/>
    <x v="1"/>
    <x v="2"/>
    <x v="2"/>
    <n v="20.100000000000001"/>
    <n v="1027.94"/>
    <m/>
    <x v="20"/>
  </r>
  <r>
    <x v="3093"/>
    <d v="2021-01-07T00:00:00"/>
    <x v="1"/>
    <n v="37"/>
    <x v="0"/>
    <n v="3"/>
    <n v="3"/>
    <x v="1"/>
    <n v="5892"/>
    <n v="10"/>
    <n v="55"/>
    <x v="0"/>
    <x v="0"/>
    <s v="Yes"/>
    <x v="0"/>
    <x v="3"/>
    <x v="0"/>
    <n v="103.7"/>
    <n v="7603.95"/>
    <m/>
    <x v="20"/>
  </r>
  <r>
    <x v="3094"/>
    <d v="2024-03-18T00:00:00"/>
    <x v="0"/>
    <n v="41"/>
    <x v="1"/>
    <n v="0"/>
    <n v="3"/>
    <x v="1"/>
    <n v="2259"/>
    <n v="0"/>
    <n v="17"/>
    <x v="0"/>
    <x v="0"/>
    <s v="No"/>
    <x v="1"/>
    <x v="3"/>
    <x v="3"/>
    <n v="20.5"/>
    <n v="1091.02"/>
    <m/>
    <x v="20"/>
  </r>
  <r>
    <x v="3095"/>
    <d v="2022-03-05T00:00:00"/>
    <x v="1"/>
    <n v="45"/>
    <x v="0"/>
    <n v="0"/>
    <n v="3"/>
    <x v="1"/>
    <n v="2719"/>
    <n v="2"/>
    <n v="41"/>
    <x v="4"/>
    <x v="0"/>
    <s v="Yes"/>
    <x v="0"/>
    <x v="3"/>
    <x v="0"/>
    <n v="104.45"/>
    <n v="4565.8999999999996"/>
    <m/>
    <x v="20"/>
  </r>
  <r>
    <x v="3096"/>
    <d v="2024-11-24T00:00:00"/>
    <x v="1"/>
    <n v="37"/>
    <x v="0"/>
    <n v="0"/>
    <n v="3"/>
    <x v="1"/>
    <n v="2205"/>
    <n v="2"/>
    <n v="9"/>
    <x v="0"/>
    <x v="0"/>
    <s v="Yes"/>
    <x v="3"/>
    <x v="3"/>
    <x v="2"/>
    <n v="65.599999999999994"/>
    <n v="974.81"/>
    <m/>
    <x v="20"/>
  </r>
  <r>
    <x v="3097"/>
    <d v="2024-11-19T00:00:00"/>
    <x v="0"/>
    <n v="53"/>
    <x v="0"/>
    <n v="3"/>
    <n v="3"/>
    <x v="1"/>
    <n v="4406"/>
    <n v="9"/>
    <n v="9"/>
    <x v="2"/>
    <x v="0"/>
    <s v="No"/>
    <x v="1"/>
    <x v="2"/>
    <x v="3"/>
    <n v="19.600000000000001"/>
    <n v="221.52"/>
    <m/>
    <x v="20"/>
  </r>
  <r>
    <x v="3098"/>
    <d v="2024-08-12T00:00:00"/>
    <x v="0"/>
    <n v="57"/>
    <x v="0"/>
    <n v="1"/>
    <n v="3"/>
    <x v="1"/>
    <n v="2891"/>
    <n v="6"/>
    <n v="12"/>
    <x v="0"/>
    <x v="0"/>
    <s v="No"/>
    <x v="1"/>
    <x v="0"/>
    <x v="2"/>
    <n v="20.5"/>
    <n v="808.22"/>
    <m/>
    <x v="20"/>
  </r>
  <r>
    <x v="3099"/>
    <d v="2023-05-07T00:00:00"/>
    <x v="0"/>
    <n v="26"/>
    <x v="1"/>
    <n v="3"/>
    <n v="3"/>
    <x v="1"/>
    <n v="2400"/>
    <n v="0"/>
    <n v="27"/>
    <x v="0"/>
    <x v="0"/>
    <s v="No"/>
    <x v="1"/>
    <x v="3"/>
    <x v="2"/>
    <n v="20.05"/>
    <n v="1020"/>
    <m/>
    <x v="20"/>
  </r>
  <r>
    <x v="3100"/>
    <d v="2020-08-16T00:00:00"/>
    <x v="1"/>
    <n v="31"/>
    <x v="0"/>
    <n v="0"/>
    <n v="3"/>
    <x v="1"/>
    <n v="5493"/>
    <n v="7"/>
    <n v="60"/>
    <x v="4"/>
    <x v="2"/>
    <s v="Yes"/>
    <x v="3"/>
    <x v="3"/>
    <x v="0"/>
    <n v="50.05"/>
    <n v="2911.5"/>
    <m/>
    <x v="20"/>
  </r>
  <r>
    <x v="3101"/>
    <d v="2025-04-11T00:00:00"/>
    <x v="1"/>
    <n v="51"/>
    <x v="1"/>
    <n v="3"/>
    <n v="3"/>
    <x v="1"/>
    <n v="4929"/>
    <n v="0"/>
    <n v="4"/>
    <x v="2"/>
    <x v="0"/>
    <s v="No"/>
    <x v="1"/>
    <x v="0"/>
    <x v="2"/>
    <n v="20.399999999999999"/>
    <n v="217.66"/>
    <m/>
    <x v="20"/>
  </r>
  <r>
    <x v="3102"/>
    <d v="2025-05-08T00:00:00"/>
    <x v="1"/>
    <n v="38"/>
    <x v="1"/>
    <n v="0"/>
    <n v="3"/>
    <x v="2"/>
    <n v="4258"/>
    <n v="0"/>
    <n v="3"/>
    <x v="0"/>
    <x v="0"/>
    <s v="No"/>
    <x v="1"/>
    <x v="0"/>
    <x v="3"/>
    <n v="20"/>
    <n v="184.2"/>
    <m/>
    <x v="20"/>
  </r>
  <r>
    <x v="3103"/>
    <d v="2019-12-09T00:00:00"/>
    <x v="1"/>
    <n v="61"/>
    <x v="0"/>
    <n v="1"/>
    <n v="3"/>
    <x v="1"/>
    <n v="6221"/>
    <n v="7"/>
    <n v="68"/>
    <x v="0"/>
    <x v="0"/>
    <s v="Yes"/>
    <x v="2"/>
    <x v="2"/>
    <x v="2"/>
    <n v="85"/>
    <n v="6164.79"/>
    <m/>
    <x v="20"/>
  </r>
  <r>
    <x v="3104"/>
    <d v="2024-12-24T00:00:00"/>
    <x v="1"/>
    <n v="56"/>
    <x v="1"/>
    <n v="0"/>
    <n v="3"/>
    <x v="1"/>
    <n v="4909"/>
    <n v="0"/>
    <n v="8"/>
    <x v="0"/>
    <x v="0"/>
    <s v="Yes"/>
    <x v="2"/>
    <x v="0"/>
    <x v="2"/>
    <n v="44.45"/>
    <n v="456.58"/>
    <m/>
    <x v="20"/>
  </r>
  <r>
    <x v="3105"/>
    <d v="2025-06-20T00:00:00"/>
    <x v="1"/>
    <n v="43"/>
    <x v="1"/>
    <n v="0"/>
    <n v="3"/>
    <x v="2"/>
    <n v="2245"/>
    <n v="0"/>
    <n v="2"/>
    <x v="2"/>
    <x v="0"/>
    <s v="Yes"/>
    <x v="2"/>
    <x v="0"/>
    <x v="2"/>
    <n v="45.85"/>
    <n v="116.54"/>
    <m/>
    <x v="20"/>
  </r>
  <r>
    <x v="3106"/>
    <d v="2021-01-26T00:00:00"/>
    <x v="1"/>
    <n v="27"/>
    <x v="0"/>
    <n v="2"/>
    <n v="3"/>
    <x v="1"/>
    <n v="5011"/>
    <n v="7"/>
    <n v="55"/>
    <x v="0"/>
    <x v="0"/>
    <s v="Yes"/>
    <x v="2"/>
    <x v="3"/>
    <x v="2"/>
    <n v="75"/>
    <n v="6056.4"/>
    <m/>
    <x v="20"/>
  </r>
  <r>
    <x v="3107"/>
    <d v="2019-08-11T00:00:00"/>
    <x v="1"/>
    <n v="56"/>
    <x v="0"/>
    <n v="3"/>
    <n v="3"/>
    <x v="1"/>
    <n v="6063"/>
    <n v="8"/>
    <n v="72"/>
    <x v="0"/>
    <x v="0"/>
    <s v="Yes"/>
    <x v="3"/>
    <x v="2"/>
    <x v="2"/>
    <n v="66.75"/>
    <n v="6388.94"/>
    <m/>
    <x v="20"/>
  </r>
  <r>
    <x v="3108"/>
    <d v="2021-07-19T00:00:00"/>
    <x v="0"/>
    <n v="27"/>
    <x v="0"/>
    <n v="2"/>
    <n v="3"/>
    <x v="1"/>
    <n v="5542"/>
    <n v="7"/>
    <n v="49"/>
    <x v="0"/>
    <x v="0"/>
    <s v="Yes"/>
    <x v="0"/>
    <x v="3"/>
    <x v="0"/>
    <n v="93.65"/>
    <n v="6254.94"/>
    <m/>
    <x v="20"/>
  </r>
  <r>
    <x v="3109"/>
    <d v="2024-02-13T00:00:00"/>
    <x v="1"/>
    <n v="40"/>
    <x v="1"/>
    <n v="0"/>
    <n v="3"/>
    <x v="1"/>
    <n v="5877"/>
    <n v="0"/>
    <n v="18"/>
    <x v="0"/>
    <x v="0"/>
    <s v="Yes"/>
    <x v="2"/>
    <x v="0"/>
    <x v="0"/>
    <n v="50.3"/>
    <n v="1603.06"/>
    <m/>
    <x v="20"/>
  </r>
  <r>
    <x v="3110"/>
    <d v="2019-09-17T00:00:00"/>
    <x v="1"/>
    <n v="53"/>
    <x v="0"/>
    <n v="0"/>
    <n v="3"/>
    <x v="1"/>
    <n v="5856"/>
    <n v="6"/>
    <n v="71"/>
    <x v="5"/>
    <x v="0"/>
    <s v="Yes"/>
    <x v="0"/>
    <x v="3"/>
    <x v="2"/>
    <n v="95.65"/>
    <n v="7227.57"/>
    <m/>
    <x v="20"/>
  </r>
  <r>
    <x v="3111"/>
    <d v="2023-07-17T00:00:00"/>
    <x v="0"/>
    <n v="31"/>
    <x v="0"/>
    <n v="3"/>
    <n v="3"/>
    <x v="1"/>
    <n v="5230"/>
    <n v="1"/>
    <n v="25"/>
    <x v="0"/>
    <x v="0"/>
    <s v="No"/>
    <x v="1"/>
    <x v="2"/>
    <x v="2"/>
    <n v="25.5"/>
    <n v="1178.43"/>
    <m/>
    <x v="20"/>
  </r>
  <r>
    <x v="3112"/>
    <d v="2023-03-12T00:00:00"/>
    <x v="1"/>
    <n v="48"/>
    <x v="1"/>
    <n v="0"/>
    <n v="3"/>
    <x v="1"/>
    <n v="3152"/>
    <n v="0"/>
    <n v="29"/>
    <x v="1"/>
    <x v="0"/>
    <s v="Yes"/>
    <x v="2"/>
    <x v="0"/>
    <x v="2"/>
    <n v="67.45"/>
    <n v="2199.56"/>
    <m/>
    <x v="20"/>
  </r>
  <r>
    <x v="3113"/>
    <d v="2023-08-15T00:00:00"/>
    <x v="0"/>
    <n v="73"/>
    <x v="1"/>
    <n v="0"/>
    <n v="3"/>
    <x v="0"/>
    <n v="5245"/>
    <n v="0"/>
    <n v="24"/>
    <x v="0"/>
    <x v="0"/>
    <s v="Yes"/>
    <x v="0"/>
    <x v="0"/>
    <x v="2"/>
    <n v="102.95"/>
    <n v="2574.2199999999998"/>
    <s v="Attitude"/>
    <x v="3"/>
  </r>
  <r>
    <x v="3114"/>
    <d v="2023-09-12T00:00:00"/>
    <x v="1"/>
    <n v="67"/>
    <x v="0"/>
    <n v="0"/>
    <n v="3"/>
    <x v="1"/>
    <n v="4025"/>
    <n v="1"/>
    <n v="23"/>
    <x v="0"/>
    <x v="0"/>
    <s v="Yes"/>
    <x v="0"/>
    <x v="3"/>
    <x v="0"/>
    <n v="95.1"/>
    <n v="3289.29"/>
    <m/>
    <x v="20"/>
  </r>
  <r>
    <x v="3115"/>
    <d v="2019-09-01T00:00:00"/>
    <x v="0"/>
    <n v="70"/>
    <x v="0"/>
    <n v="0"/>
    <n v="3"/>
    <x v="1"/>
    <n v="4322"/>
    <n v="7"/>
    <n v="71"/>
    <x v="0"/>
    <x v="0"/>
    <s v="Yes"/>
    <x v="0"/>
    <x v="3"/>
    <x v="0"/>
    <n v="92"/>
    <n v="9183.7999999999993"/>
    <m/>
    <x v="20"/>
  </r>
  <r>
    <x v="3116"/>
    <d v="2019-08-07T00:00:00"/>
    <x v="0"/>
    <n v="75"/>
    <x v="0"/>
    <n v="0"/>
    <n v="3"/>
    <x v="1"/>
    <n v="4680"/>
    <n v="5"/>
    <n v="72"/>
    <x v="0"/>
    <x v="0"/>
    <s v="Yes"/>
    <x v="0"/>
    <x v="2"/>
    <x v="2"/>
    <n v="102.65"/>
    <n v="9602.2999999999993"/>
    <m/>
    <x v="20"/>
  </r>
  <r>
    <x v="3117"/>
    <d v="2020-03-01T00:00:00"/>
    <x v="0"/>
    <n v="66"/>
    <x v="0"/>
    <n v="0"/>
    <n v="3"/>
    <x v="1"/>
    <n v="4368"/>
    <n v="6"/>
    <n v="65"/>
    <x v="0"/>
    <x v="0"/>
    <s v="Yes"/>
    <x v="0"/>
    <x v="3"/>
    <x v="0"/>
    <n v="100.75"/>
    <n v="8759.85"/>
    <m/>
    <x v="20"/>
  </r>
  <r>
    <x v="3118"/>
    <d v="2024-02-09T00:00:00"/>
    <x v="1"/>
    <n v="71"/>
    <x v="1"/>
    <n v="0"/>
    <n v="3"/>
    <x v="1"/>
    <n v="5313"/>
    <n v="0"/>
    <n v="18"/>
    <x v="0"/>
    <x v="0"/>
    <s v="Yes"/>
    <x v="0"/>
    <x v="2"/>
    <x v="0"/>
    <n v="73.55"/>
    <n v="1494.63"/>
    <m/>
    <x v="20"/>
  </r>
  <r>
    <x v="3119"/>
    <d v="2021-11-22T00:00:00"/>
    <x v="0"/>
    <n v="71"/>
    <x v="0"/>
    <n v="0"/>
    <n v="3"/>
    <x v="1"/>
    <n v="2535"/>
    <n v="1"/>
    <n v="45"/>
    <x v="4"/>
    <x v="0"/>
    <s v="Yes"/>
    <x v="0"/>
    <x v="3"/>
    <x v="0"/>
    <n v="98.7"/>
    <n v="4632.8999999999996"/>
    <m/>
    <x v="20"/>
  </r>
  <r>
    <x v="3120"/>
    <d v="2020-12-24T00:00:00"/>
    <x v="1"/>
    <n v="72"/>
    <x v="0"/>
    <n v="0"/>
    <n v="3"/>
    <x v="1"/>
    <n v="6035"/>
    <n v="7"/>
    <n v="56"/>
    <x v="4"/>
    <x v="0"/>
    <s v="Yes"/>
    <x v="0"/>
    <x v="0"/>
    <x v="0"/>
    <n v="76.849999999999994"/>
    <n v="5939.11"/>
    <m/>
    <x v="20"/>
  </r>
  <r>
    <x v="3121"/>
    <d v="2025-03-17T00:00:00"/>
    <x v="0"/>
    <n v="30"/>
    <x v="1"/>
    <n v="0"/>
    <n v="3"/>
    <x v="0"/>
    <n v="2604"/>
    <n v="0"/>
    <n v="5"/>
    <x v="2"/>
    <x v="0"/>
    <s v="No"/>
    <x v="1"/>
    <x v="0"/>
    <x v="2"/>
    <n v="21.05"/>
    <n v="285.14999999999998"/>
    <s v="Attitude"/>
    <x v="3"/>
  </r>
  <r>
    <x v="3122"/>
    <d v="2023-07-26T00:00:00"/>
    <x v="1"/>
    <n v="48"/>
    <x v="0"/>
    <n v="0"/>
    <n v="3"/>
    <x v="0"/>
    <n v="3642"/>
    <n v="1"/>
    <n v="25"/>
    <x v="1"/>
    <x v="0"/>
    <s v="Yes"/>
    <x v="0"/>
    <x v="0"/>
    <x v="0"/>
    <n v="104.95"/>
    <n v="2789.25"/>
    <s v="Competitor"/>
    <x v="6"/>
  </r>
  <r>
    <x v="3123"/>
    <d v="2023-10-01T00:00:00"/>
    <x v="0"/>
    <n v="51"/>
    <x v="1"/>
    <n v="0"/>
    <n v="3"/>
    <x v="0"/>
    <n v="3099"/>
    <n v="0"/>
    <n v="22"/>
    <x v="3"/>
    <x v="2"/>
    <s v="Yes"/>
    <x v="2"/>
    <x v="3"/>
    <x v="0"/>
    <n v="43.75"/>
    <n v="903.6"/>
    <s v="Dissatisfaction"/>
    <x v="13"/>
  </r>
  <r>
    <x v="3124"/>
    <d v="2025-07-19T00:00:00"/>
    <x v="0"/>
    <n v="49"/>
    <x v="1"/>
    <n v="0"/>
    <n v="3"/>
    <x v="0"/>
    <n v="4568"/>
    <n v="0"/>
    <n v="1"/>
    <x v="0"/>
    <x v="0"/>
    <s v="Yes"/>
    <x v="2"/>
    <x v="0"/>
    <x v="0"/>
    <n v="45.3"/>
    <n v="79.67"/>
    <s v="Other"/>
    <x v="19"/>
  </r>
  <r>
    <x v="3125"/>
    <d v="2025-07-24T00:00:00"/>
    <x v="0"/>
    <n v="56"/>
    <x v="1"/>
    <n v="0"/>
    <n v="3"/>
    <x v="0"/>
    <n v="5633"/>
    <n v="0"/>
    <n v="1"/>
    <x v="0"/>
    <x v="0"/>
    <s v="Yes"/>
    <x v="0"/>
    <x v="0"/>
    <x v="0"/>
    <n v="74.349999999999994"/>
    <n v="79.150000000000006"/>
    <s v="Other"/>
    <x v="18"/>
  </r>
  <r>
    <x v="3126"/>
    <d v="2021-03-21T00:00:00"/>
    <x v="0"/>
    <n v="62"/>
    <x v="1"/>
    <n v="0"/>
    <n v="3"/>
    <x v="0"/>
    <n v="6265"/>
    <n v="0"/>
    <n v="53"/>
    <x v="4"/>
    <x v="0"/>
    <s v="No"/>
    <x v="1"/>
    <x v="2"/>
    <x v="0"/>
    <n v="19.75"/>
    <n v="2441.48"/>
    <s v="Price"/>
    <x v="17"/>
  </r>
  <r>
    <x v="3127"/>
    <d v="2024-02-24T00:00:00"/>
    <x v="1"/>
    <n v="46"/>
    <x v="0"/>
    <n v="0"/>
    <n v="3"/>
    <x v="0"/>
    <n v="2601"/>
    <n v="1"/>
    <n v="18"/>
    <x v="0"/>
    <x v="2"/>
    <s v="Yes"/>
    <x v="3"/>
    <x v="0"/>
    <x v="0"/>
    <n v="39.049999999999997"/>
    <n v="669.85"/>
    <s v="Dissatisfaction"/>
    <x v="11"/>
  </r>
  <r>
    <x v="3128"/>
    <d v="2025-07-07T00:00:00"/>
    <x v="0"/>
    <n v="23"/>
    <x v="1"/>
    <n v="0"/>
    <n v="3"/>
    <x v="0"/>
    <n v="3389"/>
    <n v="0"/>
    <n v="1"/>
    <x v="0"/>
    <x v="0"/>
    <s v="Yes"/>
    <x v="0"/>
    <x v="0"/>
    <x v="0"/>
    <n v="75.900000000000006"/>
    <n v="120.46"/>
    <s v="Competitor"/>
    <x v="6"/>
  </r>
  <r>
    <x v="3129"/>
    <d v="2025-06-05T00:00:00"/>
    <x v="1"/>
    <n v="31"/>
    <x v="1"/>
    <n v="5"/>
    <n v="3"/>
    <x v="0"/>
    <n v="2843"/>
    <n v="0"/>
    <n v="2"/>
    <x v="0"/>
    <x v="0"/>
    <s v="No"/>
    <x v="1"/>
    <x v="0"/>
    <x v="0"/>
    <n v="19.600000000000001"/>
    <n v="95.47"/>
    <s v="Attitude"/>
    <x v="3"/>
  </r>
  <r>
    <x v="3130"/>
    <d v="2019-08-26T00:00:00"/>
    <x v="1"/>
    <n v="51"/>
    <x v="0"/>
    <n v="0"/>
    <n v="3"/>
    <x v="0"/>
    <n v="4481"/>
    <n v="1"/>
    <n v="72"/>
    <x v="5"/>
    <x v="2"/>
    <s v="Yes"/>
    <x v="3"/>
    <x v="2"/>
    <x v="0"/>
    <n v="54.2"/>
    <n v="3937.45"/>
    <s v="Competitor"/>
    <x v="9"/>
  </r>
  <r>
    <x v="3131"/>
    <d v="2021-11-11T00:00:00"/>
    <x v="0"/>
    <n v="53"/>
    <x v="1"/>
    <n v="0"/>
    <n v="3"/>
    <x v="1"/>
    <n v="4307"/>
    <n v="0"/>
    <n v="45"/>
    <x v="0"/>
    <x v="2"/>
    <s v="Yes"/>
    <x v="2"/>
    <x v="3"/>
    <x v="0"/>
    <n v="42.3"/>
    <n v="1840.75"/>
    <m/>
    <x v="20"/>
  </r>
  <r>
    <x v="3132"/>
    <d v="2023-05-06T00:00:00"/>
    <x v="1"/>
    <n v="46"/>
    <x v="0"/>
    <n v="0"/>
    <n v="3"/>
    <x v="1"/>
    <n v="3213"/>
    <n v="5"/>
    <n v="27"/>
    <x v="0"/>
    <x v="0"/>
    <s v="Yes"/>
    <x v="2"/>
    <x v="3"/>
    <x v="2"/>
    <n v="66.150000000000006"/>
    <n v="2960.12"/>
    <m/>
    <x v="20"/>
  </r>
  <r>
    <x v="3133"/>
    <d v="2024-05-06T00:00:00"/>
    <x v="1"/>
    <n v="19"/>
    <x v="0"/>
    <n v="3"/>
    <n v="3"/>
    <x v="1"/>
    <n v="2721"/>
    <n v="6"/>
    <n v="15"/>
    <x v="3"/>
    <x v="0"/>
    <s v="Yes"/>
    <x v="0"/>
    <x v="0"/>
    <x v="0"/>
    <n v="105.35"/>
    <n v="1622.1"/>
    <m/>
    <x v="20"/>
  </r>
  <r>
    <x v="3134"/>
    <d v="2025-07-16T00:00:00"/>
    <x v="1"/>
    <n v="34"/>
    <x v="1"/>
    <n v="0"/>
    <n v="3"/>
    <x v="2"/>
    <n v="4745"/>
    <n v="0"/>
    <n v="1"/>
    <x v="2"/>
    <x v="0"/>
    <s v="No"/>
    <x v="1"/>
    <x v="0"/>
    <x v="0"/>
    <n v="19.25"/>
    <n v="28.69"/>
    <m/>
    <x v="20"/>
  </r>
  <r>
    <x v="3135"/>
    <d v="2022-07-08T00:00:00"/>
    <x v="0"/>
    <n v="57"/>
    <x v="0"/>
    <n v="0"/>
    <n v="3"/>
    <x v="1"/>
    <n v="5229"/>
    <n v="6"/>
    <n v="37"/>
    <x v="0"/>
    <x v="0"/>
    <s v="Yes"/>
    <x v="2"/>
    <x v="2"/>
    <x v="2"/>
    <n v="62.8"/>
    <n v="2428.2800000000002"/>
    <m/>
    <x v="20"/>
  </r>
  <r>
    <x v="3136"/>
    <d v="2019-08-11T00:00:00"/>
    <x v="1"/>
    <n v="23"/>
    <x v="0"/>
    <n v="0"/>
    <n v="3"/>
    <x v="1"/>
    <n v="5762"/>
    <n v="3"/>
    <n v="72"/>
    <x v="0"/>
    <x v="0"/>
    <s v="Yes"/>
    <x v="2"/>
    <x v="2"/>
    <x v="2"/>
    <n v="89.8"/>
    <n v="9744.69"/>
    <m/>
    <x v="20"/>
  </r>
  <r>
    <x v="3137"/>
    <d v="2024-11-19T00:00:00"/>
    <x v="0"/>
    <n v="41"/>
    <x v="1"/>
    <n v="0"/>
    <n v="3"/>
    <x v="1"/>
    <n v="5017"/>
    <n v="0"/>
    <n v="9"/>
    <x v="0"/>
    <x v="0"/>
    <s v="Yes"/>
    <x v="0"/>
    <x v="0"/>
    <x v="0"/>
    <n v="95.9"/>
    <n v="1104.6500000000001"/>
    <m/>
    <x v="20"/>
  </r>
  <r>
    <x v="3138"/>
    <d v="2022-12-13T00:00:00"/>
    <x v="0"/>
    <n v="53"/>
    <x v="1"/>
    <n v="0"/>
    <n v="3"/>
    <x v="1"/>
    <n v="2426"/>
    <n v="0"/>
    <n v="32"/>
    <x v="0"/>
    <x v="0"/>
    <s v="Yes"/>
    <x v="0"/>
    <x v="0"/>
    <x v="0"/>
    <n v="87.65"/>
    <n v="3066.93"/>
    <m/>
    <x v="20"/>
  </r>
  <r>
    <x v="3139"/>
    <d v="2023-07-06T00:00:00"/>
    <x v="0"/>
    <n v="46"/>
    <x v="0"/>
    <n v="0"/>
    <n v="3"/>
    <x v="1"/>
    <n v="3807"/>
    <n v="5"/>
    <n v="25"/>
    <x v="0"/>
    <x v="0"/>
    <s v="Yes"/>
    <x v="3"/>
    <x v="3"/>
    <x v="0"/>
    <n v="61.6"/>
    <n v="1727.35"/>
    <m/>
    <x v="20"/>
  </r>
  <r>
    <x v="3140"/>
    <d v="2024-12-05T00:00:00"/>
    <x v="0"/>
    <n v="46"/>
    <x v="1"/>
    <n v="0"/>
    <n v="3"/>
    <x v="1"/>
    <n v="5489"/>
    <n v="0"/>
    <n v="8"/>
    <x v="0"/>
    <x v="2"/>
    <s v="Yes"/>
    <x v="3"/>
    <x v="2"/>
    <x v="3"/>
    <n v="44.55"/>
    <n v="343.45"/>
    <m/>
    <x v="20"/>
  </r>
  <r>
    <x v="3141"/>
    <d v="2024-11-17T00:00:00"/>
    <x v="0"/>
    <n v="40"/>
    <x v="1"/>
    <n v="0"/>
    <n v="3"/>
    <x v="1"/>
    <n v="3013"/>
    <n v="0"/>
    <n v="9"/>
    <x v="2"/>
    <x v="0"/>
    <s v="Yes"/>
    <x v="3"/>
    <x v="0"/>
    <x v="2"/>
    <n v="64.95"/>
    <n v="795.57"/>
    <m/>
    <x v="20"/>
  </r>
  <r>
    <x v="3142"/>
    <d v="2021-07-14T00:00:00"/>
    <x v="1"/>
    <n v="37"/>
    <x v="1"/>
    <n v="0"/>
    <n v="3"/>
    <x v="1"/>
    <n v="5075"/>
    <n v="0"/>
    <n v="49"/>
    <x v="0"/>
    <x v="0"/>
    <s v="Yes"/>
    <x v="3"/>
    <x v="2"/>
    <x v="0"/>
    <n v="67.400000000000006"/>
    <n v="4308.8999999999996"/>
    <m/>
    <x v="20"/>
  </r>
  <r>
    <x v="3143"/>
    <d v="2025-03-23T00:00:00"/>
    <x v="0"/>
    <n v="34"/>
    <x v="1"/>
    <n v="0"/>
    <n v="3"/>
    <x v="1"/>
    <n v="4024"/>
    <n v="0"/>
    <n v="5"/>
    <x v="2"/>
    <x v="0"/>
    <s v="Yes"/>
    <x v="0"/>
    <x v="0"/>
    <x v="0"/>
    <n v="105.3"/>
    <n v="773.85"/>
    <m/>
    <x v="20"/>
  </r>
  <r>
    <x v="3144"/>
    <d v="2023-04-05T00:00:00"/>
    <x v="0"/>
    <n v="26"/>
    <x v="1"/>
    <n v="0"/>
    <n v="3"/>
    <x v="1"/>
    <n v="2448"/>
    <n v="0"/>
    <n v="28"/>
    <x v="0"/>
    <x v="0"/>
    <s v="Yes"/>
    <x v="0"/>
    <x v="0"/>
    <x v="0"/>
    <n v="91"/>
    <n v="3892.87"/>
    <m/>
    <x v="20"/>
  </r>
  <r>
    <x v="3145"/>
    <d v="2020-02-24T00:00:00"/>
    <x v="1"/>
    <n v="25"/>
    <x v="1"/>
    <n v="0"/>
    <n v="3"/>
    <x v="1"/>
    <n v="5133"/>
    <n v="0"/>
    <n v="66"/>
    <x v="0"/>
    <x v="0"/>
    <s v="Yes"/>
    <x v="2"/>
    <x v="2"/>
    <x v="0"/>
    <n v="61.15"/>
    <n v="5427.87"/>
    <m/>
    <x v="20"/>
  </r>
  <r>
    <x v="3146"/>
    <d v="2020-10-13T00:00:00"/>
    <x v="1"/>
    <n v="35"/>
    <x v="0"/>
    <n v="1"/>
    <n v="3"/>
    <x v="1"/>
    <n v="4424"/>
    <n v="6"/>
    <n v="58"/>
    <x v="0"/>
    <x v="0"/>
    <s v="No"/>
    <x v="1"/>
    <x v="2"/>
    <x v="2"/>
    <n v="20.3"/>
    <n v="2133.36"/>
    <m/>
    <x v="20"/>
  </r>
  <r>
    <x v="3147"/>
    <d v="2019-08-20T00:00:00"/>
    <x v="1"/>
    <n v="20"/>
    <x v="0"/>
    <n v="1"/>
    <n v="3"/>
    <x v="1"/>
    <n v="5096"/>
    <n v="2"/>
    <n v="72"/>
    <x v="0"/>
    <x v="0"/>
    <s v="Yes"/>
    <x v="2"/>
    <x v="2"/>
    <x v="2"/>
    <n v="90.95"/>
    <n v="9939.9699999999993"/>
    <m/>
    <x v="20"/>
  </r>
  <r>
    <x v="3148"/>
    <d v="2023-03-17T00:00:00"/>
    <x v="0"/>
    <n v="34"/>
    <x v="1"/>
    <n v="0"/>
    <n v="3"/>
    <x v="1"/>
    <n v="4825"/>
    <n v="0"/>
    <n v="29"/>
    <x v="1"/>
    <x v="0"/>
    <s v="Yes"/>
    <x v="2"/>
    <x v="0"/>
    <x v="0"/>
    <n v="48.95"/>
    <n v="1615.44"/>
    <m/>
    <x v="20"/>
  </r>
  <r>
    <x v="3149"/>
    <d v="2022-06-15T00:00:00"/>
    <x v="1"/>
    <n v="61"/>
    <x v="1"/>
    <n v="0"/>
    <n v="3"/>
    <x v="1"/>
    <n v="3371"/>
    <n v="0"/>
    <n v="38"/>
    <x v="0"/>
    <x v="0"/>
    <s v="Yes"/>
    <x v="2"/>
    <x v="0"/>
    <x v="2"/>
    <n v="68.150000000000006"/>
    <n v="3461.52"/>
    <m/>
    <x v="20"/>
  </r>
  <r>
    <x v="3150"/>
    <d v="2022-12-07T00:00:00"/>
    <x v="0"/>
    <n v="22"/>
    <x v="1"/>
    <n v="0"/>
    <n v="3"/>
    <x v="1"/>
    <n v="3224"/>
    <n v="0"/>
    <n v="32"/>
    <x v="0"/>
    <x v="0"/>
    <s v="Yes"/>
    <x v="0"/>
    <x v="0"/>
    <x v="2"/>
    <n v="93.4"/>
    <n v="4461.8599999999997"/>
    <m/>
    <x v="20"/>
  </r>
  <r>
    <x v="3151"/>
    <d v="2020-06-22T00:00:00"/>
    <x v="0"/>
    <n v="62"/>
    <x v="1"/>
    <n v="1"/>
    <n v="3"/>
    <x v="1"/>
    <n v="4889"/>
    <n v="0"/>
    <n v="62"/>
    <x v="4"/>
    <x v="0"/>
    <s v="No"/>
    <x v="1"/>
    <x v="2"/>
    <x v="2"/>
    <n v="24.4"/>
    <n v="2501.7199999999998"/>
    <m/>
    <x v="20"/>
  </r>
  <r>
    <x v="3152"/>
    <d v="2022-03-24T00:00:00"/>
    <x v="0"/>
    <n v="62"/>
    <x v="1"/>
    <n v="0"/>
    <n v="3"/>
    <x v="1"/>
    <n v="5549"/>
    <n v="0"/>
    <n v="41"/>
    <x v="4"/>
    <x v="0"/>
    <s v="Yes"/>
    <x v="0"/>
    <x v="3"/>
    <x v="0"/>
    <n v="89.55"/>
    <n v="5583.77"/>
    <m/>
    <x v="20"/>
  </r>
  <r>
    <x v="3153"/>
    <d v="2024-04-15T00:00:00"/>
    <x v="0"/>
    <n v="49"/>
    <x v="0"/>
    <n v="2"/>
    <n v="3"/>
    <x v="1"/>
    <n v="5560"/>
    <n v="8"/>
    <n v="16"/>
    <x v="3"/>
    <x v="0"/>
    <s v="Yes"/>
    <x v="0"/>
    <x v="0"/>
    <x v="0"/>
    <n v="90.8"/>
    <n v="2221.56"/>
    <m/>
    <x v="20"/>
  </r>
  <r>
    <x v="3154"/>
    <d v="2021-08-04T00:00:00"/>
    <x v="1"/>
    <n v="54"/>
    <x v="1"/>
    <n v="0"/>
    <n v="3"/>
    <x v="1"/>
    <n v="3948"/>
    <n v="0"/>
    <n v="48"/>
    <x v="4"/>
    <x v="0"/>
    <s v="No"/>
    <x v="1"/>
    <x v="2"/>
    <x v="2"/>
    <n v="24"/>
    <n v="2662.41"/>
    <m/>
    <x v="20"/>
  </r>
  <r>
    <x v="3155"/>
    <d v="2020-06-24T00:00:00"/>
    <x v="0"/>
    <n v="27"/>
    <x v="0"/>
    <n v="3"/>
    <n v="3"/>
    <x v="1"/>
    <n v="5179"/>
    <n v="1"/>
    <n v="62"/>
    <x v="0"/>
    <x v="0"/>
    <s v="Yes"/>
    <x v="0"/>
    <x v="3"/>
    <x v="2"/>
    <n v="81.45"/>
    <n v="7428.44"/>
    <m/>
    <x v="20"/>
  </r>
  <r>
    <x v="3156"/>
    <d v="2024-11-10T00:00:00"/>
    <x v="1"/>
    <n v="28"/>
    <x v="1"/>
    <n v="0"/>
    <n v="3"/>
    <x v="1"/>
    <n v="5770"/>
    <n v="0"/>
    <n v="9"/>
    <x v="0"/>
    <x v="0"/>
    <s v="Yes"/>
    <x v="0"/>
    <x v="0"/>
    <x v="0"/>
    <n v="74.849999999999994"/>
    <n v="825.65"/>
    <m/>
    <x v="20"/>
  </r>
  <r>
    <x v="3157"/>
    <d v="2019-10-24T00:00:00"/>
    <x v="0"/>
    <n v="23"/>
    <x v="1"/>
    <n v="0"/>
    <n v="3"/>
    <x v="1"/>
    <n v="4483"/>
    <n v="0"/>
    <n v="70"/>
    <x v="0"/>
    <x v="2"/>
    <s v="Yes"/>
    <x v="2"/>
    <x v="2"/>
    <x v="0"/>
    <n v="48.4"/>
    <n v="3442.8"/>
    <m/>
    <x v="20"/>
  </r>
  <r>
    <x v="3158"/>
    <d v="2021-08-01T00:00:00"/>
    <x v="0"/>
    <n v="39"/>
    <x v="0"/>
    <n v="1"/>
    <n v="3"/>
    <x v="1"/>
    <n v="5019"/>
    <n v="0"/>
    <n v="48"/>
    <x v="4"/>
    <x v="0"/>
    <s v="No"/>
    <x v="1"/>
    <x v="2"/>
    <x v="2"/>
    <n v="23.55"/>
    <n v="1742.63"/>
    <m/>
    <x v="20"/>
  </r>
  <r>
    <x v="3159"/>
    <d v="2025-05-07T00:00:00"/>
    <x v="1"/>
    <n v="71"/>
    <x v="1"/>
    <n v="0"/>
    <n v="3"/>
    <x v="0"/>
    <n v="2491"/>
    <n v="0"/>
    <n v="3"/>
    <x v="2"/>
    <x v="0"/>
    <s v="Yes"/>
    <x v="0"/>
    <x v="0"/>
    <x v="0"/>
    <n v="70.400000000000006"/>
    <n v="211.48"/>
    <s v="Other"/>
    <x v="2"/>
  </r>
  <r>
    <x v="3160"/>
    <d v="2025-07-15T00:00:00"/>
    <x v="1"/>
    <n v="75"/>
    <x v="1"/>
    <n v="0"/>
    <n v="3"/>
    <x v="0"/>
    <n v="4291"/>
    <n v="0"/>
    <n v="1"/>
    <x v="0"/>
    <x v="0"/>
    <s v="Yes"/>
    <x v="0"/>
    <x v="0"/>
    <x v="2"/>
    <n v="74.45"/>
    <n v="114.06"/>
    <s v="Competitor"/>
    <x v="6"/>
  </r>
  <r>
    <x v="3161"/>
    <d v="2025-06-15T00:00:00"/>
    <x v="1"/>
    <n v="78"/>
    <x v="0"/>
    <n v="0"/>
    <n v="3"/>
    <x v="0"/>
    <n v="4225"/>
    <n v="1"/>
    <n v="2"/>
    <x v="2"/>
    <x v="0"/>
    <s v="Yes"/>
    <x v="0"/>
    <x v="0"/>
    <x v="0"/>
    <n v="79.2"/>
    <n v="208.31"/>
    <s v="Price"/>
    <x v="4"/>
  </r>
  <r>
    <x v="3162"/>
    <d v="2021-04-12T00:00:00"/>
    <x v="0"/>
    <n v="69"/>
    <x v="1"/>
    <n v="0"/>
    <n v="3"/>
    <x v="1"/>
    <n v="4865"/>
    <n v="0"/>
    <n v="52"/>
    <x v="4"/>
    <x v="2"/>
    <s v="Yes"/>
    <x v="2"/>
    <x v="2"/>
    <x v="2"/>
    <n v="48.8"/>
    <n v="2555.0500000000002"/>
    <m/>
    <x v="20"/>
  </r>
  <r>
    <x v="3163"/>
    <d v="2021-09-18T00:00:00"/>
    <x v="1"/>
    <n v="78"/>
    <x v="0"/>
    <n v="0"/>
    <n v="3"/>
    <x v="1"/>
    <n v="4074"/>
    <n v="1"/>
    <n v="47"/>
    <x v="0"/>
    <x v="0"/>
    <s v="Yes"/>
    <x v="2"/>
    <x v="2"/>
    <x v="2"/>
    <n v="67.45"/>
    <n v="5450.19"/>
    <m/>
    <x v="20"/>
  </r>
  <r>
    <x v="3164"/>
    <d v="2023-03-23T00:00:00"/>
    <x v="0"/>
    <n v="73"/>
    <x v="0"/>
    <n v="0"/>
    <n v="3"/>
    <x v="1"/>
    <n v="2217"/>
    <n v="7"/>
    <n v="29"/>
    <x v="1"/>
    <x v="0"/>
    <s v="Yes"/>
    <x v="0"/>
    <x v="2"/>
    <x v="0"/>
    <n v="84.3"/>
    <n v="3423.5"/>
    <m/>
    <x v="20"/>
  </r>
  <r>
    <x v="3165"/>
    <d v="2021-09-10T00:00:00"/>
    <x v="1"/>
    <n v="73"/>
    <x v="0"/>
    <n v="0"/>
    <n v="3"/>
    <x v="1"/>
    <n v="4787"/>
    <n v="3"/>
    <n v="47"/>
    <x v="0"/>
    <x v="0"/>
    <s v="Yes"/>
    <x v="0"/>
    <x v="0"/>
    <x v="0"/>
    <n v="99.7"/>
    <n v="5027.26"/>
    <m/>
    <x v="20"/>
  </r>
  <r>
    <x v="3166"/>
    <d v="2020-06-07T00:00:00"/>
    <x v="0"/>
    <n v="65"/>
    <x v="0"/>
    <n v="0"/>
    <n v="3"/>
    <x v="1"/>
    <n v="4981"/>
    <n v="7"/>
    <n v="62"/>
    <x v="4"/>
    <x v="0"/>
    <s v="Yes"/>
    <x v="0"/>
    <x v="0"/>
    <x v="0"/>
    <n v="89.8"/>
    <n v="7333.93"/>
    <m/>
    <x v="20"/>
  </r>
  <r>
    <x v="3167"/>
    <d v="2020-01-06T00:00:00"/>
    <x v="0"/>
    <n v="79"/>
    <x v="1"/>
    <n v="0"/>
    <n v="3"/>
    <x v="1"/>
    <n v="4494"/>
    <n v="0"/>
    <n v="67"/>
    <x v="5"/>
    <x v="0"/>
    <s v="Yes"/>
    <x v="2"/>
    <x v="2"/>
    <x v="0"/>
    <n v="64.55"/>
    <n v="6185.06"/>
    <m/>
    <x v="20"/>
  </r>
  <r>
    <x v="3168"/>
    <d v="2025-01-23T00:00:00"/>
    <x v="1"/>
    <n v="29"/>
    <x v="1"/>
    <n v="0"/>
    <n v="3"/>
    <x v="0"/>
    <n v="2473"/>
    <n v="0"/>
    <n v="7"/>
    <x v="0"/>
    <x v="0"/>
    <s v="Yes"/>
    <x v="0"/>
    <x v="0"/>
    <x v="0"/>
    <n v="73.849999999999994"/>
    <n v="698.56"/>
    <s v="Competitor"/>
    <x v="6"/>
  </r>
  <r>
    <x v="3169"/>
    <d v="2022-04-17T00:00:00"/>
    <x v="0"/>
    <n v="58"/>
    <x v="0"/>
    <n v="0"/>
    <n v="3"/>
    <x v="0"/>
    <n v="3099"/>
    <n v="1"/>
    <n v="40"/>
    <x v="4"/>
    <x v="0"/>
    <s v="Yes"/>
    <x v="0"/>
    <x v="0"/>
    <x v="0"/>
    <n v="97.1"/>
    <n v="4318.3"/>
    <s v="Competitor"/>
    <x v="9"/>
  </r>
  <r>
    <x v="3170"/>
    <d v="2023-01-26T00:00:00"/>
    <x v="1"/>
    <n v="45"/>
    <x v="0"/>
    <n v="0"/>
    <n v="3"/>
    <x v="0"/>
    <n v="2687"/>
    <n v="1"/>
    <n v="31"/>
    <x v="0"/>
    <x v="0"/>
    <s v="No"/>
    <x v="1"/>
    <x v="0"/>
    <x v="2"/>
    <n v="19.55"/>
    <n v="1591.12"/>
    <s v="Attitude"/>
    <x v="3"/>
  </r>
  <r>
    <x v="3171"/>
    <d v="2025-05-11T00:00:00"/>
    <x v="1"/>
    <n v="43"/>
    <x v="0"/>
    <n v="1"/>
    <n v="3"/>
    <x v="0"/>
    <n v="5122"/>
    <n v="1"/>
    <n v="3"/>
    <x v="0"/>
    <x v="2"/>
    <s v="Yes"/>
    <x v="2"/>
    <x v="0"/>
    <x v="2"/>
    <n v="31"/>
    <n v="115.05"/>
    <s v="Other"/>
    <x v="19"/>
  </r>
  <r>
    <x v="3172"/>
    <d v="2024-04-11T00:00:00"/>
    <x v="1"/>
    <n v="34"/>
    <x v="0"/>
    <n v="0"/>
    <n v="3"/>
    <x v="0"/>
    <n v="3075"/>
    <n v="1"/>
    <n v="16"/>
    <x v="0"/>
    <x v="0"/>
    <s v="Yes"/>
    <x v="0"/>
    <x v="0"/>
    <x v="0"/>
    <n v="84.95"/>
    <n v="1487.37"/>
    <s v="Attitude"/>
    <x v="3"/>
  </r>
  <r>
    <x v="3173"/>
    <d v="2025-01-14T00:00:00"/>
    <x v="1"/>
    <n v="33"/>
    <x v="1"/>
    <n v="0"/>
    <n v="3"/>
    <x v="0"/>
    <n v="4612"/>
    <n v="0"/>
    <n v="7"/>
    <x v="2"/>
    <x v="0"/>
    <s v="Yes"/>
    <x v="3"/>
    <x v="0"/>
    <x v="0"/>
    <n v="74.650000000000006"/>
    <n v="834.49"/>
    <s v="Competitor"/>
    <x v="6"/>
  </r>
  <r>
    <x v="3174"/>
    <d v="2024-01-02T00:00:00"/>
    <x v="0"/>
    <n v="34"/>
    <x v="0"/>
    <n v="0"/>
    <n v="3"/>
    <x v="0"/>
    <n v="2349"/>
    <n v="1"/>
    <n v="19"/>
    <x v="3"/>
    <x v="0"/>
    <s v="Yes"/>
    <x v="0"/>
    <x v="0"/>
    <x v="0"/>
    <n v="103.3"/>
    <n v="2545.46"/>
    <s v="Price"/>
    <x v="10"/>
  </r>
  <r>
    <x v="3175"/>
    <d v="2024-11-13T00:00:00"/>
    <x v="1"/>
    <n v="27"/>
    <x v="1"/>
    <n v="0"/>
    <n v="3"/>
    <x v="0"/>
    <n v="5515"/>
    <n v="0"/>
    <n v="9"/>
    <x v="0"/>
    <x v="0"/>
    <s v="Yes"/>
    <x v="3"/>
    <x v="0"/>
    <x v="3"/>
    <n v="66.25"/>
    <n v="853.84"/>
    <s v="Dissatisfaction"/>
    <x v="13"/>
  </r>
  <r>
    <x v="3176"/>
    <d v="2025-02-14T00:00:00"/>
    <x v="1"/>
    <n v="62"/>
    <x v="0"/>
    <n v="0"/>
    <n v="3"/>
    <x v="0"/>
    <n v="5579"/>
    <n v="1"/>
    <n v="6"/>
    <x v="0"/>
    <x v="0"/>
    <s v="No"/>
    <x v="1"/>
    <x v="0"/>
    <x v="0"/>
    <n v="19.5"/>
    <n v="336.5"/>
    <s v="Competitor"/>
    <x v="6"/>
  </r>
  <r>
    <x v="3177"/>
    <d v="2025-07-24T00:00:00"/>
    <x v="1"/>
    <n v="44"/>
    <x v="1"/>
    <n v="0"/>
    <n v="3"/>
    <x v="0"/>
    <n v="3830"/>
    <n v="0"/>
    <n v="1"/>
    <x v="2"/>
    <x v="0"/>
    <s v="No"/>
    <x v="1"/>
    <x v="0"/>
    <x v="3"/>
    <n v="20.3"/>
    <n v="46.67"/>
    <s v="Price"/>
    <x v="17"/>
  </r>
  <r>
    <x v="3178"/>
    <d v="2023-01-10T00:00:00"/>
    <x v="1"/>
    <n v="35"/>
    <x v="1"/>
    <n v="0"/>
    <n v="3"/>
    <x v="1"/>
    <n v="2539"/>
    <n v="0"/>
    <n v="31"/>
    <x v="0"/>
    <x v="2"/>
    <s v="Yes"/>
    <x v="2"/>
    <x v="2"/>
    <x v="0"/>
    <n v="49.85"/>
    <n v="1520.1"/>
    <m/>
    <x v="20"/>
  </r>
  <r>
    <x v="3179"/>
    <d v="2022-06-02T00:00:00"/>
    <x v="0"/>
    <n v="55"/>
    <x v="1"/>
    <n v="0"/>
    <n v="3"/>
    <x v="1"/>
    <n v="4993"/>
    <n v="0"/>
    <n v="38"/>
    <x v="1"/>
    <x v="0"/>
    <s v="Yes"/>
    <x v="2"/>
    <x v="3"/>
    <x v="2"/>
    <n v="70.599999999999994"/>
    <n v="4313.32"/>
    <m/>
    <x v="20"/>
  </r>
  <r>
    <x v="3180"/>
    <d v="2020-12-09T00:00:00"/>
    <x v="1"/>
    <n v="56"/>
    <x v="0"/>
    <n v="0"/>
    <n v="3"/>
    <x v="1"/>
    <n v="6203"/>
    <n v="9"/>
    <n v="56"/>
    <x v="4"/>
    <x v="0"/>
    <s v="Yes"/>
    <x v="0"/>
    <x v="2"/>
    <x v="0"/>
    <n v="80.3"/>
    <n v="4751.09"/>
    <m/>
    <x v="20"/>
  </r>
  <r>
    <x v="3181"/>
    <d v="2020-05-14T00:00:00"/>
    <x v="1"/>
    <n v="24"/>
    <x v="1"/>
    <n v="0"/>
    <n v="3"/>
    <x v="1"/>
    <n v="4769"/>
    <n v="0"/>
    <n v="63"/>
    <x v="0"/>
    <x v="0"/>
    <s v="Yes"/>
    <x v="0"/>
    <x v="2"/>
    <x v="0"/>
    <n v="97.45"/>
    <n v="8631.8799999999992"/>
    <m/>
    <x v="20"/>
  </r>
  <r>
    <x v="3182"/>
    <d v="2020-04-11T00:00:00"/>
    <x v="0"/>
    <n v="30"/>
    <x v="0"/>
    <n v="0"/>
    <n v="3"/>
    <x v="1"/>
    <n v="5519"/>
    <n v="5"/>
    <n v="64"/>
    <x v="4"/>
    <x v="0"/>
    <s v="Yes"/>
    <x v="0"/>
    <x v="3"/>
    <x v="0"/>
    <n v="89.45"/>
    <n v="6575.85"/>
    <m/>
    <x v="20"/>
  </r>
  <r>
    <x v="3183"/>
    <d v="2019-08-19T00:00:00"/>
    <x v="0"/>
    <n v="27"/>
    <x v="0"/>
    <n v="1"/>
    <n v="3"/>
    <x v="1"/>
    <n v="6232"/>
    <n v="1"/>
    <n v="72"/>
    <x v="5"/>
    <x v="0"/>
    <s v="No"/>
    <x v="1"/>
    <x v="2"/>
    <x v="0"/>
    <n v="24.75"/>
    <n v="4313.3599999999997"/>
    <m/>
    <x v="20"/>
  </r>
  <r>
    <x v="3184"/>
    <d v="2019-08-13T00:00:00"/>
    <x v="0"/>
    <n v="39"/>
    <x v="1"/>
    <n v="0"/>
    <n v="3"/>
    <x v="1"/>
    <n v="4621"/>
    <n v="0"/>
    <n v="72"/>
    <x v="5"/>
    <x v="0"/>
    <s v="Yes"/>
    <x v="2"/>
    <x v="2"/>
    <x v="0"/>
    <n v="86.65"/>
    <n v="7046.32"/>
    <m/>
    <x v="20"/>
  </r>
  <r>
    <x v="3185"/>
    <d v="2021-02-19T00:00:00"/>
    <x v="1"/>
    <n v="26"/>
    <x v="1"/>
    <n v="0"/>
    <n v="3"/>
    <x v="1"/>
    <n v="4825"/>
    <n v="0"/>
    <n v="54"/>
    <x v="0"/>
    <x v="0"/>
    <s v="Yes"/>
    <x v="0"/>
    <x v="2"/>
    <x v="0"/>
    <n v="95.1"/>
    <n v="5699.89"/>
    <m/>
    <x v="20"/>
  </r>
  <r>
    <x v="3186"/>
    <d v="2020-01-15T00:00:00"/>
    <x v="0"/>
    <n v="51"/>
    <x v="0"/>
    <n v="0"/>
    <n v="3"/>
    <x v="1"/>
    <n v="6103"/>
    <n v="8"/>
    <n v="67"/>
    <x v="0"/>
    <x v="0"/>
    <s v="Yes"/>
    <x v="0"/>
    <x v="2"/>
    <x v="0"/>
    <n v="111.05"/>
    <n v="10462.68"/>
    <m/>
    <x v="20"/>
  </r>
  <r>
    <x v="3187"/>
    <d v="2025-04-18T00:00:00"/>
    <x v="0"/>
    <n v="27"/>
    <x v="1"/>
    <n v="0"/>
    <n v="3"/>
    <x v="1"/>
    <n v="2333"/>
    <n v="0"/>
    <n v="4"/>
    <x v="2"/>
    <x v="0"/>
    <s v="Yes"/>
    <x v="0"/>
    <x v="0"/>
    <x v="0"/>
    <n v="80.099999999999994"/>
    <n v="512.79"/>
    <m/>
    <x v="20"/>
  </r>
  <r>
    <x v="3188"/>
    <d v="2021-02-11T00:00:00"/>
    <x v="0"/>
    <n v="55"/>
    <x v="1"/>
    <n v="0"/>
    <n v="3"/>
    <x v="1"/>
    <n v="4980"/>
    <n v="0"/>
    <n v="54"/>
    <x v="0"/>
    <x v="0"/>
    <s v="Yes"/>
    <x v="0"/>
    <x v="0"/>
    <x v="2"/>
    <n v="89.8"/>
    <n v="6134.18"/>
    <m/>
    <x v="20"/>
  </r>
  <r>
    <x v="3189"/>
    <d v="2021-01-26T00:00:00"/>
    <x v="1"/>
    <n v="52"/>
    <x v="0"/>
    <n v="2"/>
    <n v="3"/>
    <x v="1"/>
    <n v="4318"/>
    <n v="3"/>
    <n v="55"/>
    <x v="4"/>
    <x v="0"/>
    <s v="Yes"/>
    <x v="0"/>
    <x v="2"/>
    <x v="2"/>
    <n v="69.05"/>
    <n v="5375.45"/>
    <m/>
    <x v="20"/>
  </r>
  <r>
    <x v="3190"/>
    <d v="2019-12-11T00:00:00"/>
    <x v="1"/>
    <n v="61"/>
    <x v="0"/>
    <n v="0"/>
    <n v="3"/>
    <x v="1"/>
    <n v="4545"/>
    <n v="2"/>
    <n v="68"/>
    <x v="5"/>
    <x v="0"/>
    <s v="Yes"/>
    <x v="0"/>
    <x v="2"/>
    <x v="0"/>
    <n v="110.8"/>
    <n v="10729.2"/>
    <m/>
    <x v="20"/>
  </r>
  <r>
    <x v="3191"/>
    <d v="2021-08-15T00:00:00"/>
    <x v="1"/>
    <n v="27"/>
    <x v="0"/>
    <n v="0"/>
    <n v="3"/>
    <x v="1"/>
    <n v="5427"/>
    <n v="6"/>
    <n v="48"/>
    <x v="4"/>
    <x v="0"/>
    <s v="Yes"/>
    <x v="2"/>
    <x v="3"/>
    <x v="0"/>
    <n v="65.650000000000006"/>
    <n v="5488.89"/>
    <m/>
    <x v="20"/>
  </r>
  <r>
    <x v="3192"/>
    <d v="2024-07-07T00:00:00"/>
    <x v="1"/>
    <n v="54"/>
    <x v="1"/>
    <n v="0"/>
    <n v="3"/>
    <x v="1"/>
    <n v="3605"/>
    <n v="0"/>
    <n v="13"/>
    <x v="3"/>
    <x v="0"/>
    <s v="Yes"/>
    <x v="2"/>
    <x v="0"/>
    <x v="0"/>
    <n v="71.95"/>
    <n v="1051.96"/>
    <m/>
    <x v="20"/>
  </r>
  <r>
    <x v="3193"/>
    <d v="2024-02-21T00:00:00"/>
    <x v="1"/>
    <n v="42"/>
    <x v="0"/>
    <n v="0"/>
    <n v="3"/>
    <x v="1"/>
    <n v="3740"/>
    <n v="4"/>
    <n v="18"/>
    <x v="3"/>
    <x v="0"/>
    <s v="Yes"/>
    <x v="2"/>
    <x v="0"/>
    <x v="2"/>
    <n v="50.3"/>
    <n v="1556.03"/>
    <m/>
    <x v="20"/>
  </r>
  <r>
    <x v="3194"/>
    <d v="2020-06-11T00:00:00"/>
    <x v="0"/>
    <n v="44"/>
    <x v="1"/>
    <n v="0"/>
    <n v="3"/>
    <x v="1"/>
    <n v="5496"/>
    <n v="0"/>
    <n v="62"/>
    <x v="0"/>
    <x v="0"/>
    <s v="Yes"/>
    <x v="0"/>
    <x v="0"/>
    <x v="0"/>
    <n v="90.7"/>
    <n v="6758.25"/>
    <m/>
    <x v="20"/>
  </r>
  <r>
    <x v="3195"/>
    <d v="2023-05-06T00:00:00"/>
    <x v="1"/>
    <n v="51"/>
    <x v="0"/>
    <n v="1"/>
    <n v="3"/>
    <x v="1"/>
    <n v="2645"/>
    <n v="1"/>
    <n v="27"/>
    <x v="0"/>
    <x v="0"/>
    <s v="No"/>
    <x v="1"/>
    <x v="2"/>
    <x v="0"/>
    <n v="24.5"/>
    <n v="1720.99"/>
    <m/>
    <x v="20"/>
  </r>
  <r>
    <x v="3196"/>
    <d v="2025-06-04T00:00:00"/>
    <x v="1"/>
    <n v="33"/>
    <x v="0"/>
    <n v="1"/>
    <n v="3"/>
    <x v="2"/>
    <n v="3916"/>
    <n v="5"/>
    <n v="2"/>
    <x v="0"/>
    <x v="0"/>
    <s v="Yes"/>
    <x v="0"/>
    <x v="0"/>
    <x v="0"/>
    <n v="71.650000000000006"/>
    <n v="193.81"/>
    <m/>
    <x v="20"/>
  </r>
  <r>
    <x v="3197"/>
    <d v="2019-08-22T00:00:00"/>
    <x v="0"/>
    <n v="37"/>
    <x v="0"/>
    <n v="0"/>
    <n v="3"/>
    <x v="1"/>
    <n v="4938"/>
    <n v="6"/>
    <n v="72"/>
    <x v="5"/>
    <x v="0"/>
    <s v="Yes"/>
    <x v="0"/>
    <x v="2"/>
    <x v="2"/>
    <n v="110.9"/>
    <n v="11564.37"/>
    <m/>
    <x v="20"/>
  </r>
  <r>
    <x v="3198"/>
    <d v="2019-08-04T00:00:00"/>
    <x v="1"/>
    <n v="42"/>
    <x v="0"/>
    <n v="3"/>
    <n v="3"/>
    <x v="1"/>
    <n v="5192"/>
    <n v="5"/>
    <n v="72"/>
    <x v="5"/>
    <x v="0"/>
    <s v="No"/>
    <x v="1"/>
    <x v="2"/>
    <x v="2"/>
    <n v="24.9"/>
    <n v="3170.32"/>
    <m/>
    <x v="20"/>
  </r>
  <r>
    <x v="3199"/>
    <d v="2022-10-21T00:00:00"/>
    <x v="0"/>
    <n v="63"/>
    <x v="0"/>
    <n v="1"/>
    <n v="3"/>
    <x v="1"/>
    <n v="3476"/>
    <n v="10"/>
    <n v="34"/>
    <x v="0"/>
    <x v="0"/>
    <s v="Yes"/>
    <x v="0"/>
    <x v="0"/>
    <x v="2"/>
    <n v="84.05"/>
    <n v="3102.05"/>
    <m/>
    <x v="20"/>
  </r>
  <r>
    <x v="3200"/>
    <d v="2023-12-15T00:00:00"/>
    <x v="0"/>
    <n v="40"/>
    <x v="1"/>
    <n v="0"/>
    <n v="3"/>
    <x v="1"/>
    <n v="2102"/>
    <n v="0"/>
    <n v="20"/>
    <x v="0"/>
    <x v="0"/>
    <s v="Yes"/>
    <x v="0"/>
    <x v="0"/>
    <x v="0"/>
    <n v="108.2"/>
    <n v="2524.6999999999998"/>
    <m/>
    <x v="20"/>
  </r>
  <r>
    <x v="3201"/>
    <d v="2022-05-06T00:00:00"/>
    <x v="1"/>
    <n v="31"/>
    <x v="0"/>
    <n v="2"/>
    <n v="3"/>
    <x v="1"/>
    <n v="3109"/>
    <n v="1"/>
    <n v="39"/>
    <x v="0"/>
    <x v="0"/>
    <s v="No"/>
    <x v="1"/>
    <x v="3"/>
    <x v="2"/>
    <n v="24.2"/>
    <n v="1143.92"/>
    <m/>
    <x v="20"/>
  </r>
  <r>
    <x v="3202"/>
    <d v="2024-11-09T00:00:00"/>
    <x v="0"/>
    <n v="34"/>
    <x v="1"/>
    <n v="0"/>
    <n v="3"/>
    <x v="1"/>
    <n v="3755"/>
    <n v="0"/>
    <n v="9"/>
    <x v="2"/>
    <x v="2"/>
    <s v="Yes"/>
    <x v="3"/>
    <x v="3"/>
    <x v="2"/>
    <n v="39.549999999999997"/>
    <n v="373"/>
    <m/>
    <x v="20"/>
  </r>
  <r>
    <x v="3203"/>
    <d v="2020-02-02T00:00:00"/>
    <x v="1"/>
    <n v="25"/>
    <x v="1"/>
    <n v="0"/>
    <n v="3"/>
    <x v="1"/>
    <n v="4824"/>
    <n v="0"/>
    <n v="66"/>
    <x v="5"/>
    <x v="2"/>
    <s v="Yes"/>
    <x v="2"/>
    <x v="2"/>
    <x v="0"/>
    <n v="61.35"/>
    <n v="4323.3999999999996"/>
    <m/>
    <x v="20"/>
  </r>
  <r>
    <x v="3204"/>
    <d v="2019-10-05T00:00:00"/>
    <x v="1"/>
    <n v="32"/>
    <x v="0"/>
    <n v="1"/>
    <n v="3"/>
    <x v="1"/>
    <n v="5219"/>
    <n v="0"/>
    <n v="70"/>
    <x v="0"/>
    <x v="0"/>
    <s v="No"/>
    <x v="1"/>
    <x v="2"/>
    <x v="2"/>
    <n v="20.149999999999999"/>
    <n v="3290.7"/>
    <m/>
    <x v="20"/>
  </r>
  <r>
    <x v="3205"/>
    <d v="2020-12-01T00:00:00"/>
    <x v="1"/>
    <n v="36"/>
    <x v="0"/>
    <n v="2"/>
    <n v="3"/>
    <x v="1"/>
    <n v="5012"/>
    <n v="5"/>
    <n v="56"/>
    <x v="4"/>
    <x v="0"/>
    <s v="Yes"/>
    <x v="0"/>
    <x v="0"/>
    <x v="2"/>
    <n v="109.6"/>
    <n v="6733.64"/>
    <m/>
    <x v="20"/>
  </r>
  <r>
    <x v="3206"/>
    <d v="2021-01-24T00:00:00"/>
    <x v="1"/>
    <n v="37"/>
    <x v="0"/>
    <n v="3"/>
    <n v="3"/>
    <x v="1"/>
    <n v="5661"/>
    <n v="1"/>
    <n v="55"/>
    <x v="0"/>
    <x v="0"/>
    <s v="Yes"/>
    <x v="2"/>
    <x v="2"/>
    <x v="0"/>
    <n v="85.1"/>
    <n v="5119.3999999999996"/>
    <m/>
    <x v="20"/>
  </r>
  <r>
    <x v="3207"/>
    <d v="2025-06-05T00:00:00"/>
    <x v="0"/>
    <n v="22"/>
    <x v="1"/>
    <n v="1"/>
    <n v="3"/>
    <x v="2"/>
    <n v="4594"/>
    <n v="0"/>
    <n v="2"/>
    <x v="2"/>
    <x v="0"/>
    <s v="Yes"/>
    <x v="2"/>
    <x v="0"/>
    <x v="0"/>
    <n v="55.3"/>
    <n v="196.51"/>
    <m/>
    <x v="20"/>
  </r>
  <r>
    <x v="3208"/>
    <d v="2023-10-22T00:00:00"/>
    <x v="0"/>
    <n v="64"/>
    <x v="0"/>
    <n v="2"/>
    <n v="3"/>
    <x v="1"/>
    <n v="3571"/>
    <n v="6"/>
    <n v="22"/>
    <x v="0"/>
    <x v="0"/>
    <s v="Yes"/>
    <x v="2"/>
    <x v="3"/>
    <x v="2"/>
    <n v="78.650000000000006"/>
    <n v="2459.0500000000002"/>
    <m/>
    <x v="20"/>
  </r>
  <r>
    <x v="3209"/>
    <d v="2025-03-15T00:00:00"/>
    <x v="1"/>
    <n v="33"/>
    <x v="1"/>
    <n v="0"/>
    <n v="3"/>
    <x v="1"/>
    <n v="5252"/>
    <n v="0"/>
    <n v="5"/>
    <x v="0"/>
    <x v="0"/>
    <s v="No"/>
    <x v="1"/>
    <x v="0"/>
    <x v="2"/>
    <n v="19.95"/>
    <n v="283.60000000000002"/>
    <m/>
    <x v="20"/>
  </r>
  <r>
    <x v="3210"/>
    <d v="2019-08-23T00:00:00"/>
    <x v="1"/>
    <n v="36"/>
    <x v="0"/>
    <n v="1"/>
    <n v="3"/>
    <x v="1"/>
    <n v="4116"/>
    <n v="4"/>
    <n v="72"/>
    <x v="0"/>
    <x v="0"/>
    <s v="Yes"/>
    <x v="2"/>
    <x v="2"/>
    <x v="2"/>
    <n v="83.6"/>
    <n v="6883.78"/>
    <m/>
    <x v="20"/>
  </r>
  <r>
    <x v="3211"/>
    <d v="2020-06-02T00:00:00"/>
    <x v="0"/>
    <n v="55"/>
    <x v="1"/>
    <n v="0"/>
    <n v="3"/>
    <x v="1"/>
    <n v="6469"/>
    <n v="0"/>
    <n v="62"/>
    <x v="4"/>
    <x v="0"/>
    <s v="Yes"/>
    <x v="3"/>
    <x v="2"/>
    <x v="0"/>
    <n v="69.400000000000006"/>
    <n v="6787.56"/>
    <m/>
    <x v="20"/>
  </r>
  <r>
    <x v="3212"/>
    <d v="2020-04-12T00:00:00"/>
    <x v="0"/>
    <n v="25"/>
    <x v="1"/>
    <n v="0"/>
    <n v="3"/>
    <x v="1"/>
    <n v="4761"/>
    <n v="0"/>
    <n v="64"/>
    <x v="0"/>
    <x v="0"/>
    <s v="Yes"/>
    <x v="2"/>
    <x v="3"/>
    <x v="0"/>
    <n v="81.25"/>
    <n v="5958.91"/>
    <m/>
    <x v="20"/>
  </r>
  <r>
    <x v="3213"/>
    <d v="2021-09-01T00:00:00"/>
    <x v="0"/>
    <n v="65"/>
    <x v="1"/>
    <n v="0"/>
    <n v="3"/>
    <x v="0"/>
    <n v="3645"/>
    <n v="0"/>
    <n v="47"/>
    <x v="0"/>
    <x v="0"/>
    <s v="Yes"/>
    <x v="0"/>
    <x v="0"/>
    <x v="2"/>
    <n v="85.5"/>
    <n v="5811.56"/>
    <s v="Other"/>
    <x v="12"/>
  </r>
  <r>
    <x v="3214"/>
    <d v="2023-04-17T00:00:00"/>
    <x v="1"/>
    <n v="67"/>
    <x v="0"/>
    <n v="0"/>
    <n v="3"/>
    <x v="0"/>
    <n v="4994"/>
    <n v="1"/>
    <n v="28"/>
    <x v="1"/>
    <x v="0"/>
    <s v="Yes"/>
    <x v="0"/>
    <x v="0"/>
    <x v="2"/>
    <n v="101.3"/>
    <n v="3272.24"/>
    <s v="Competitor"/>
    <x v="6"/>
  </r>
  <r>
    <x v="3215"/>
    <d v="2024-12-23T00:00:00"/>
    <x v="1"/>
    <n v="78"/>
    <x v="1"/>
    <n v="0"/>
    <n v="3"/>
    <x v="0"/>
    <n v="5546"/>
    <n v="0"/>
    <n v="8"/>
    <x v="0"/>
    <x v="0"/>
    <s v="Yes"/>
    <x v="0"/>
    <x v="0"/>
    <x v="0"/>
    <n v="101.35"/>
    <n v="1132.3399999999999"/>
    <s v="Attitude"/>
    <x v="3"/>
  </r>
  <r>
    <x v="3216"/>
    <d v="2019-09-08T00:00:00"/>
    <x v="0"/>
    <n v="73"/>
    <x v="1"/>
    <n v="0"/>
    <n v="3"/>
    <x v="1"/>
    <n v="5372"/>
    <n v="0"/>
    <n v="71"/>
    <x v="5"/>
    <x v="2"/>
    <s v="Yes"/>
    <x v="2"/>
    <x v="3"/>
    <x v="0"/>
    <n v="56.45"/>
    <n v="3985.35"/>
    <m/>
    <x v="20"/>
  </r>
  <r>
    <x v="3217"/>
    <d v="2020-04-05T00:00:00"/>
    <x v="1"/>
    <n v="69"/>
    <x v="0"/>
    <n v="0"/>
    <n v="3"/>
    <x v="1"/>
    <n v="4053"/>
    <n v="9"/>
    <n v="64"/>
    <x v="0"/>
    <x v="0"/>
    <s v="Yes"/>
    <x v="0"/>
    <x v="3"/>
    <x v="0"/>
    <n v="97"/>
    <n v="6671.54"/>
    <m/>
    <x v="20"/>
  </r>
  <r>
    <x v="3218"/>
    <d v="2019-08-08T00:00:00"/>
    <x v="0"/>
    <n v="78"/>
    <x v="0"/>
    <n v="0"/>
    <n v="3"/>
    <x v="1"/>
    <n v="4886"/>
    <n v="1"/>
    <n v="72"/>
    <x v="5"/>
    <x v="2"/>
    <s v="Yes"/>
    <x v="2"/>
    <x v="2"/>
    <x v="0"/>
    <n v="64.8"/>
    <n v="4732.3500000000004"/>
    <m/>
    <x v="20"/>
  </r>
  <r>
    <x v="3219"/>
    <d v="2021-09-03T00:00:00"/>
    <x v="0"/>
    <n v="72"/>
    <x v="0"/>
    <n v="1"/>
    <n v="3"/>
    <x v="1"/>
    <n v="3384"/>
    <n v="1"/>
    <n v="47"/>
    <x v="0"/>
    <x v="0"/>
    <s v="Yes"/>
    <x v="0"/>
    <x v="3"/>
    <x v="0"/>
    <n v="84.95"/>
    <n v="6085.68"/>
    <m/>
    <x v="20"/>
  </r>
  <r>
    <x v="3220"/>
    <d v="2019-10-24T00:00:00"/>
    <x v="0"/>
    <n v="68"/>
    <x v="1"/>
    <n v="0"/>
    <n v="3"/>
    <x v="1"/>
    <n v="4022"/>
    <n v="0"/>
    <n v="70"/>
    <x v="5"/>
    <x v="2"/>
    <s v="Yes"/>
    <x v="3"/>
    <x v="3"/>
    <x v="2"/>
    <n v="44.05"/>
    <n v="3011.65"/>
    <m/>
    <x v="20"/>
  </r>
  <r>
    <x v="3221"/>
    <d v="2019-08-12T00:00:00"/>
    <x v="1"/>
    <n v="79"/>
    <x v="0"/>
    <n v="0"/>
    <n v="3"/>
    <x v="1"/>
    <n v="5098"/>
    <n v="6"/>
    <n v="72"/>
    <x v="5"/>
    <x v="0"/>
    <s v="Yes"/>
    <x v="0"/>
    <x v="2"/>
    <x v="2"/>
    <n v="116.75"/>
    <n v="9339.0499999999993"/>
    <m/>
    <x v="20"/>
  </r>
  <r>
    <x v="3222"/>
    <d v="2024-12-12T00:00:00"/>
    <x v="0"/>
    <n v="67"/>
    <x v="0"/>
    <n v="0"/>
    <n v="3"/>
    <x v="1"/>
    <n v="2560"/>
    <n v="1"/>
    <n v="8"/>
    <x v="0"/>
    <x v="2"/>
    <s v="Yes"/>
    <x v="3"/>
    <x v="2"/>
    <x v="2"/>
    <n v="43.35"/>
    <n v="371.4"/>
    <m/>
    <x v="20"/>
  </r>
  <r>
    <x v="3223"/>
    <d v="2020-06-16T00:00:00"/>
    <x v="1"/>
    <n v="70"/>
    <x v="0"/>
    <n v="0"/>
    <n v="3"/>
    <x v="1"/>
    <n v="5061"/>
    <n v="8"/>
    <n v="62"/>
    <x v="4"/>
    <x v="0"/>
    <s v="Yes"/>
    <x v="0"/>
    <x v="3"/>
    <x v="0"/>
    <n v="104.85"/>
    <n v="7722.78"/>
    <m/>
    <x v="20"/>
  </r>
  <r>
    <x v="3224"/>
    <d v="2021-06-17T00:00:00"/>
    <x v="1"/>
    <n v="65"/>
    <x v="1"/>
    <n v="0"/>
    <n v="3"/>
    <x v="1"/>
    <n v="4977"/>
    <n v="0"/>
    <n v="50"/>
    <x v="0"/>
    <x v="0"/>
    <s v="Yes"/>
    <x v="0"/>
    <x v="0"/>
    <x v="0"/>
    <n v="83.4"/>
    <n v="6513.2"/>
    <m/>
    <x v="20"/>
  </r>
  <r>
    <x v="3225"/>
    <d v="2020-04-17T00:00:00"/>
    <x v="0"/>
    <n v="69"/>
    <x v="0"/>
    <n v="1"/>
    <n v="3"/>
    <x v="1"/>
    <n v="4772"/>
    <n v="9"/>
    <n v="64"/>
    <x v="0"/>
    <x v="0"/>
    <s v="No"/>
    <x v="1"/>
    <x v="2"/>
    <x v="0"/>
    <n v="24.4"/>
    <n v="3922.41"/>
    <m/>
    <x v="20"/>
  </r>
  <r>
    <x v="3226"/>
    <d v="2019-12-14T00:00:00"/>
    <x v="0"/>
    <n v="66"/>
    <x v="1"/>
    <n v="0"/>
    <n v="3"/>
    <x v="1"/>
    <n v="5080"/>
    <n v="0"/>
    <n v="68"/>
    <x v="0"/>
    <x v="0"/>
    <s v="Yes"/>
    <x v="0"/>
    <x v="0"/>
    <x v="0"/>
    <n v="95.9"/>
    <n v="7840.76"/>
    <m/>
    <x v="20"/>
  </r>
  <r>
    <x v="3227"/>
    <d v="2024-02-15T00:00:00"/>
    <x v="0"/>
    <n v="52"/>
    <x v="0"/>
    <n v="0"/>
    <n v="3"/>
    <x v="0"/>
    <n v="4643"/>
    <n v="6"/>
    <n v="18"/>
    <x v="0"/>
    <x v="0"/>
    <s v="Yes"/>
    <x v="0"/>
    <x v="0"/>
    <x v="2"/>
    <n v="95.15"/>
    <n v="1796.96"/>
    <s v="Other"/>
    <x v="2"/>
  </r>
  <r>
    <x v="3228"/>
    <d v="2024-08-02T00:00:00"/>
    <x v="0"/>
    <n v="49"/>
    <x v="1"/>
    <n v="0"/>
    <n v="3"/>
    <x v="0"/>
    <n v="2887"/>
    <n v="0"/>
    <n v="12"/>
    <x v="0"/>
    <x v="0"/>
    <s v="Yes"/>
    <x v="2"/>
    <x v="0"/>
    <x v="0"/>
    <n v="45.4"/>
    <n v="652.34"/>
    <s v="Competitor"/>
    <x v="6"/>
  </r>
  <r>
    <x v="3229"/>
    <d v="2025-06-13T00:00:00"/>
    <x v="0"/>
    <n v="40"/>
    <x v="0"/>
    <n v="0"/>
    <n v="3"/>
    <x v="0"/>
    <n v="2362"/>
    <n v="2"/>
    <n v="2"/>
    <x v="2"/>
    <x v="0"/>
    <s v="No"/>
    <x v="1"/>
    <x v="3"/>
    <x v="3"/>
    <n v="19.850000000000001"/>
    <n v="66.180000000000007"/>
    <s v="Attitude"/>
    <x v="3"/>
  </r>
  <r>
    <x v="3230"/>
    <d v="2025-07-08T00:00:00"/>
    <x v="0"/>
    <n v="37"/>
    <x v="1"/>
    <n v="0"/>
    <n v="3"/>
    <x v="0"/>
    <n v="2928"/>
    <n v="0"/>
    <n v="1"/>
    <x v="0"/>
    <x v="0"/>
    <s v="Yes"/>
    <x v="3"/>
    <x v="0"/>
    <x v="0"/>
    <n v="50.45"/>
    <n v="78.7"/>
    <s v="Competitor"/>
    <x v="6"/>
  </r>
  <r>
    <x v="3231"/>
    <d v="2023-02-16T00:00:00"/>
    <x v="0"/>
    <n v="33"/>
    <x v="0"/>
    <n v="0"/>
    <n v="3"/>
    <x v="0"/>
    <n v="4095"/>
    <n v="1"/>
    <n v="30"/>
    <x v="1"/>
    <x v="0"/>
    <s v="Yes"/>
    <x v="0"/>
    <x v="0"/>
    <x v="2"/>
    <n v="94.05"/>
    <n v="3181.45"/>
    <s v="Attitude"/>
    <x v="3"/>
  </r>
  <r>
    <x v="3232"/>
    <d v="2020-07-25T00:00:00"/>
    <x v="1"/>
    <n v="39"/>
    <x v="1"/>
    <n v="0"/>
    <n v="3"/>
    <x v="0"/>
    <n v="4183"/>
    <n v="0"/>
    <n v="61"/>
    <x v="0"/>
    <x v="0"/>
    <s v="Yes"/>
    <x v="0"/>
    <x v="2"/>
    <x v="0"/>
    <n v="106.6"/>
    <n v="8943.43"/>
    <s v="Competitor"/>
    <x v="9"/>
  </r>
  <r>
    <x v="3233"/>
    <d v="2025-07-19T00:00:00"/>
    <x v="0"/>
    <n v="45"/>
    <x v="1"/>
    <n v="0"/>
    <n v="3"/>
    <x v="2"/>
    <n v="2484"/>
    <n v="0"/>
    <n v="1"/>
    <x v="0"/>
    <x v="0"/>
    <s v="No"/>
    <x v="1"/>
    <x v="0"/>
    <x v="2"/>
    <n v="19.75"/>
    <n v="35.520000000000003"/>
    <m/>
    <x v="20"/>
  </r>
  <r>
    <x v="3234"/>
    <d v="2021-05-05T00:00:00"/>
    <x v="1"/>
    <n v="27"/>
    <x v="0"/>
    <n v="0"/>
    <n v="3"/>
    <x v="1"/>
    <n v="5561"/>
    <n v="2"/>
    <n v="51"/>
    <x v="4"/>
    <x v="0"/>
    <s v="Yes"/>
    <x v="0"/>
    <x v="3"/>
    <x v="0"/>
    <n v="93.5"/>
    <n v="5694.12"/>
    <m/>
    <x v="20"/>
  </r>
  <r>
    <x v="3235"/>
    <d v="2020-11-12T00:00:00"/>
    <x v="0"/>
    <n v="50"/>
    <x v="0"/>
    <n v="0"/>
    <n v="3"/>
    <x v="1"/>
    <n v="4012"/>
    <n v="1"/>
    <n v="57"/>
    <x v="4"/>
    <x v="0"/>
    <s v="Yes"/>
    <x v="3"/>
    <x v="2"/>
    <x v="0"/>
    <n v="59.75"/>
    <n v="6259.68"/>
    <m/>
    <x v="20"/>
  </r>
  <r>
    <x v="3236"/>
    <d v="2019-10-24T00:00:00"/>
    <x v="1"/>
    <n v="37"/>
    <x v="0"/>
    <n v="0"/>
    <n v="3"/>
    <x v="1"/>
    <n v="5880"/>
    <n v="5"/>
    <n v="70"/>
    <x v="0"/>
    <x v="0"/>
    <s v="Yes"/>
    <x v="2"/>
    <x v="2"/>
    <x v="0"/>
    <n v="80.599999999999994"/>
    <n v="8526.9"/>
    <m/>
    <x v="20"/>
  </r>
  <r>
    <x v="3237"/>
    <d v="2023-09-18T00:00:00"/>
    <x v="0"/>
    <n v="53"/>
    <x v="1"/>
    <n v="0"/>
    <n v="3"/>
    <x v="1"/>
    <n v="5029"/>
    <n v="0"/>
    <n v="23"/>
    <x v="0"/>
    <x v="0"/>
    <s v="Yes"/>
    <x v="0"/>
    <x v="0"/>
    <x v="2"/>
    <n v="95.3"/>
    <n v="3301.73"/>
    <m/>
    <x v="20"/>
  </r>
  <r>
    <x v="3238"/>
    <d v="2021-09-10T00:00:00"/>
    <x v="0"/>
    <n v="23"/>
    <x v="0"/>
    <n v="2"/>
    <n v="3"/>
    <x v="1"/>
    <n v="5793"/>
    <n v="1"/>
    <n v="47"/>
    <x v="4"/>
    <x v="0"/>
    <s v="Yes"/>
    <x v="0"/>
    <x v="3"/>
    <x v="0"/>
    <n v="96.1"/>
    <n v="5124.18"/>
    <m/>
    <x v="20"/>
  </r>
  <r>
    <x v="3239"/>
    <d v="2022-05-18T00:00:00"/>
    <x v="0"/>
    <n v="42"/>
    <x v="1"/>
    <n v="0"/>
    <n v="3"/>
    <x v="1"/>
    <n v="2607"/>
    <n v="0"/>
    <n v="39"/>
    <x v="0"/>
    <x v="0"/>
    <s v="No"/>
    <x v="1"/>
    <x v="3"/>
    <x v="0"/>
    <n v="19.350000000000001"/>
    <n v="2674.99"/>
    <m/>
    <x v="20"/>
  </r>
  <r>
    <x v="3240"/>
    <d v="2021-10-07T00:00:00"/>
    <x v="0"/>
    <n v="44"/>
    <x v="0"/>
    <n v="0"/>
    <n v="3"/>
    <x v="1"/>
    <n v="2325"/>
    <n v="6"/>
    <n v="46"/>
    <x v="0"/>
    <x v="0"/>
    <s v="No"/>
    <x v="1"/>
    <x v="3"/>
    <x v="0"/>
    <n v="20.2"/>
    <n v="1062.72"/>
    <m/>
    <x v="20"/>
  </r>
  <r>
    <x v="3241"/>
    <d v="2023-08-01T00:00:00"/>
    <x v="0"/>
    <n v="61"/>
    <x v="0"/>
    <n v="0"/>
    <n v="3"/>
    <x v="1"/>
    <n v="4310"/>
    <n v="10"/>
    <n v="24"/>
    <x v="1"/>
    <x v="0"/>
    <s v="Yes"/>
    <x v="3"/>
    <x v="3"/>
    <x v="0"/>
    <n v="74.400000000000006"/>
    <n v="2501.54"/>
    <m/>
    <x v="20"/>
  </r>
  <r>
    <x v="3242"/>
    <d v="2023-02-24T00:00:00"/>
    <x v="0"/>
    <n v="47"/>
    <x v="1"/>
    <n v="0"/>
    <n v="3"/>
    <x v="1"/>
    <n v="3380"/>
    <n v="0"/>
    <n v="30"/>
    <x v="0"/>
    <x v="0"/>
    <s v="Yes"/>
    <x v="3"/>
    <x v="3"/>
    <x v="0"/>
    <n v="70.400000000000006"/>
    <n v="3017.05"/>
    <m/>
    <x v="20"/>
  </r>
  <r>
    <x v="3243"/>
    <d v="2020-01-05T00:00:00"/>
    <x v="0"/>
    <n v="19"/>
    <x v="1"/>
    <n v="0"/>
    <n v="3"/>
    <x v="1"/>
    <n v="4081"/>
    <n v="0"/>
    <n v="67"/>
    <x v="5"/>
    <x v="0"/>
    <s v="Yes"/>
    <x v="2"/>
    <x v="3"/>
    <x v="0"/>
    <n v="88.8"/>
    <n v="8403.59"/>
    <m/>
    <x v="20"/>
  </r>
  <r>
    <x v="3244"/>
    <d v="2019-08-17T00:00:00"/>
    <x v="1"/>
    <n v="58"/>
    <x v="0"/>
    <n v="1"/>
    <n v="3"/>
    <x v="1"/>
    <n v="4424"/>
    <n v="6"/>
    <n v="72"/>
    <x v="0"/>
    <x v="0"/>
    <s v="No"/>
    <x v="1"/>
    <x v="2"/>
    <x v="0"/>
    <n v="19.55"/>
    <n v="2711.21"/>
    <m/>
    <x v="20"/>
  </r>
  <r>
    <x v="3245"/>
    <d v="2019-08-20T00:00:00"/>
    <x v="0"/>
    <n v="55"/>
    <x v="1"/>
    <n v="0"/>
    <n v="3"/>
    <x v="1"/>
    <n v="4200"/>
    <n v="0"/>
    <n v="72"/>
    <x v="0"/>
    <x v="0"/>
    <s v="Yes"/>
    <x v="3"/>
    <x v="2"/>
    <x v="0"/>
    <n v="92"/>
    <n v="9902.27"/>
    <m/>
    <x v="20"/>
  </r>
  <r>
    <x v="3246"/>
    <d v="2022-11-06T00:00:00"/>
    <x v="1"/>
    <n v="52"/>
    <x v="0"/>
    <n v="0"/>
    <n v="3"/>
    <x v="1"/>
    <n v="5980"/>
    <n v="7"/>
    <n v="33"/>
    <x v="1"/>
    <x v="2"/>
    <s v="Yes"/>
    <x v="2"/>
    <x v="2"/>
    <x v="0"/>
    <n v="59.55"/>
    <n v="2016.3"/>
    <m/>
    <x v="20"/>
  </r>
  <r>
    <x v="3247"/>
    <d v="2020-11-03T00:00:00"/>
    <x v="1"/>
    <n v="44"/>
    <x v="0"/>
    <n v="0"/>
    <n v="3"/>
    <x v="1"/>
    <n v="5866"/>
    <n v="2"/>
    <n v="57"/>
    <x v="0"/>
    <x v="2"/>
    <s v="Yes"/>
    <x v="2"/>
    <x v="0"/>
    <x v="0"/>
    <n v="49.9"/>
    <n v="2782.4"/>
    <m/>
    <x v="20"/>
  </r>
  <r>
    <x v="3248"/>
    <d v="2023-12-25T00:00:00"/>
    <x v="1"/>
    <n v="49"/>
    <x v="0"/>
    <n v="0"/>
    <n v="3"/>
    <x v="1"/>
    <n v="4137"/>
    <n v="0"/>
    <n v="20"/>
    <x v="3"/>
    <x v="0"/>
    <s v="No"/>
    <x v="1"/>
    <x v="0"/>
    <x v="0"/>
    <n v="19.25"/>
    <n v="1335.85"/>
    <m/>
    <x v="20"/>
  </r>
  <r>
    <x v="3249"/>
    <d v="2022-07-02T00:00:00"/>
    <x v="0"/>
    <n v="51"/>
    <x v="1"/>
    <n v="0"/>
    <n v="3"/>
    <x v="1"/>
    <n v="5658"/>
    <n v="0"/>
    <n v="37"/>
    <x v="0"/>
    <x v="2"/>
    <s v="Yes"/>
    <x v="2"/>
    <x v="2"/>
    <x v="2"/>
    <n v="35.799999999999997"/>
    <n v="1416.9"/>
    <m/>
    <x v="20"/>
  </r>
  <r>
    <x v="3250"/>
    <d v="2020-11-20T00:00:00"/>
    <x v="0"/>
    <n v="60"/>
    <x v="0"/>
    <n v="2"/>
    <n v="3"/>
    <x v="1"/>
    <n v="4937"/>
    <n v="8"/>
    <n v="57"/>
    <x v="0"/>
    <x v="0"/>
    <s v="No"/>
    <x v="1"/>
    <x v="2"/>
    <x v="2"/>
    <n v="20.75"/>
    <n v="2812.63"/>
    <m/>
    <x v="20"/>
  </r>
  <r>
    <x v="3251"/>
    <d v="2023-10-11T00:00:00"/>
    <x v="0"/>
    <n v="53"/>
    <x v="0"/>
    <n v="0"/>
    <n v="3"/>
    <x v="1"/>
    <n v="2429"/>
    <n v="1"/>
    <n v="22"/>
    <x v="3"/>
    <x v="0"/>
    <s v="Yes"/>
    <x v="0"/>
    <x v="0"/>
    <x v="0"/>
    <n v="104.6"/>
    <n v="3273.07"/>
    <m/>
    <x v="20"/>
  </r>
  <r>
    <x v="3252"/>
    <d v="2021-07-23T00:00:00"/>
    <x v="1"/>
    <n v="32"/>
    <x v="0"/>
    <n v="2"/>
    <n v="3"/>
    <x v="1"/>
    <n v="4567"/>
    <n v="4"/>
    <n v="49"/>
    <x v="0"/>
    <x v="0"/>
    <s v="Yes"/>
    <x v="2"/>
    <x v="3"/>
    <x v="2"/>
    <n v="87.2"/>
    <n v="5965.43"/>
    <m/>
    <x v="20"/>
  </r>
  <r>
    <x v="3253"/>
    <d v="2023-06-04T00:00:00"/>
    <x v="0"/>
    <n v="28"/>
    <x v="1"/>
    <n v="0"/>
    <n v="3"/>
    <x v="1"/>
    <n v="5451"/>
    <n v="0"/>
    <n v="26"/>
    <x v="1"/>
    <x v="0"/>
    <s v="Yes"/>
    <x v="3"/>
    <x v="0"/>
    <x v="0"/>
    <n v="45.45"/>
    <n v="1988.97"/>
    <m/>
    <x v="20"/>
  </r>
  <r>
    <x v="3254"/>
    <d v="2023-12-24T00:00:00"/>
    <x v="0"/>
    <n v="63"/>
    <x v="0"/>
    <n v="1"/>
    <n v="3"/>
    <x v="1"/>
    <n v="3235"/>
    <n v="5"/>
    <n v="20"/>
    <x v="0"/>
    <x v="0"/>
    <s v="Yes"/>
    <x v="3"/>
    <x v="0"/>
    <x v="0"/>
    <n v="49.6"/>
    <n v="1203.4000000000001"/>
    <m/>
    <x v="20"/>
  </r>
  <r>
    <x v="3255"/>
    <d v="2019-12-05T00:00:00"/>
    <x v="0"/>
    <n v="39"/>
    <x v="0"/>
    <n v="2"/>
    <n v="3"/>
    <x v="1"/>
    <n v="4112"/>
    <n v="1"/>
    <n v="68"/>
    <x v="5"/>
    <x v="2"/>
    <s v="Yes"/>
    <x v="2"/>
    <x v="3"/>
    <x v="2"/>
    <n v="44.8"/>
    <n v="2983.65"/>
    <m/>
    <x v="20"/>
  </r>
  <r>
    <x v="3256"/>
    <d v="2025-02-05T00:00:00"/>
    <x v="0"/>
    <n v="44"/>
    <x v="1"/>
    <n v="0"/>
    <n v="3"/>
    <x v="1"/>
    <n v="2724"/>
    <n v="0"/>
    <n v="6"/>
    <x v="2"/>
    <x v="0"/>
    <s v="Yes"/>
    <x v="2"/>
    <x v="0"/>
    <x v="2"/>
    <n v="78.650000000000006"/>
    <n v="772.84"/>
    <m/>
    <x v="20"/>
  </r>
  <r>
    <x v="3257"/>
    <d v="2023-12-08T00:00:00"/>
    <x v="0"/>
    <n v="45"/>
    <x v="1"/>
    <n v="0"/>
    <n v="3"/>
    <x v="1"/>
    <n v="4481"/>
    <n v="0"/>
    <n v="20"/>
    <x v="0"/>
    <x v="2"/>
    <s v="Yes"/>
    <x v="2"/>
    <x v="0"/>
    <x v="2"/>
    <n v="55"/>
    <n v="1165.55"/>
    <m/>
    <x v="20"/>
  </r>
  <r>
    <x v="3258"/>
    <d v="2021-03-14T00:00:00"/>
    <x v="0"/>
    <n v="62"/>
    <x v="1"/>
    <n v="0"/>
    <n v="3"/>
    <x v="1"/>
    <n v="5878"/>
    <n v="0"/>
    <n v="53"/>
    <x v="0"/>
    <x v="0"/>
    <s v="No"/>
    <x v="1"/>
    <x v="2"/>
    <x v="0"/>
    <n v="19.649999999999999"/>
    <n v="2206.0100000000002"/>
    <m/>
    <x v="20"/>
  </r>
  <r>
    <x v="3259"/>
    <d v="2019-11-19T00:00:00"/>
    <x v="1"/>
    <n v="46"/>
    <x v="1"/>
    <n v="0"/>
    <n v="3"/>
    <x v="1"/>
    <n v="5059"/>
    <n v="0"/>
    <n v="69"/>
    <x v="5"/>
    <x v="0"/>
    <s v="Yes"/>
    <x v="3"/>
    <x v="2"/>
    <x v="2"/>
    <n v="66.900000000000006"/>
    <n v="5537.69"/>
    <m/>
    <x v="20"/>
  </r>
  <r>
    <x v="3260"/>
    <d v="2022-08-02T00:00:00"/>
    <x v="1"/>
    <n v="29"/>
    <x v="1"/>
    <n v="0"/>
    <n v="3"/>
    <x v="1"/>
    <n v="4844"/>
    <n v="0"/>
    <n v="36"/>
    <x v="0"/>
    <x v="0"/>
    <s v="Yes"/>
    <x v="2"/>
    <x v="3"/>
    <x v="2"/>
    <n v="89.65"/>
    <n v="4957.3"/>
    <m/>
    <x v="20"/>
  </r>
  <r>
    <x v="3261"/>
    <d v="2021-12-08T00:00:00"/>
    <x v="0"/>
    <n v="30"/>
    <x v="1"/>
    <n v="0"/>
    <n v="3"/>
    <x v="1"/>
    <n v="4025"/>
    <n v="0"/>
    <n v="44"/>
    <x v="4"/>
    <x v="0"/>
    <s v="Yes"/>
    <x v="0"/>
    <x v="2"/>
    <x v="0"/>
    <n v="100.1"/>
    <n v="6532.15"/>
    <m/>
    <x v="20"/>
  </r>
  <r>
    <x v="3262"/>
    <d v="2024-05-25T00:00:00"/>
    <x v="1"/>
    <n v="44"/>
    <x v="0"/>
    <n v="3"/>
    <n v="3"/>
    <x v="1"/>
    <n v="3205"/>
    <n v="10"/>
    <n v="15"/>
    <x v="3"/>
    <x v="0"/>
    <s v="No"/>
    <x v="1"/>
    <x v="3"/>
    <x v="2"/>
    <n v="20.350000000000001"/>
    <n v="1035.55"/>
    <m/>
    <x v="20"/>
  </r>
  <r>
    <x v="3263"/>
    <d v="2019-09-22T00:00:00"/>
    <x v="0"/>
    <n v="34"/>
    <x v="0"/>
    <n v="0"/>
    <n v="3"/>
    <x v="1"/>
    <n v="4668"/>
    <n v="2"/>
    <n v="71"/>
    <x v="5"/>
    <x v="0"/>
    <s v="Yes"/>
    <x v="2"/>
    <x v="2"/>
    <x v="0"/>
    <n v="82.55"/>
    <n v="7835.56"/>
    <m/>
    <x v="20"/>
  </r>
  <r>
    <x v="3264"/>
    <d v="2022-08-10T00:00:00"/>
    <x v="1"/>
    <n v="52"/>
    <x v="1"/>
    <n v="0"/>
    <n v="3"/>
    <x v="1"/>
    <n v="5319"/>
    <n v="0"/>
    <n v="36"/>
    <x v="1"/>
    <x v="0"/>
    <s v="Yes"/>
    <x v="0"/>
    <x v="3"/>
    <x v="0"/>
    <n v="104.8"/>
    <n v="4909.21"/>
    <m/>
    <x v="20"/>
  </r>
  <r>
    <x v="3265"/>
    <d v="2025-05-18T00:00:00"/>
    <x v="0"/>
    <n v="49"/>
    <x v="1"/>
    <n v="0"/>
    <n v="3"/>
    <x v="2"/>
    <n v="4905"/>
    <n v="0"/>
    <n v="3"/>
    <x v="0"/>
    <x v="0"/>
    <s v="No"/>
    <x v="1"/>
    <x v="0"/>
    <x v="2"/>
    <n v="19.100000000000001"/>
    <n v="102.01"/>
    <m/>
    <x v="20"/>
  </r>
  <r>
    <x v="3266"/>
    <d v="2024-12-18T00:00:00"/>
    <x v="1"/>
    <n v="74"/>
    <x v="0"/>
    <n v="1"/>
    <n v="3"/>
    <x v="0"/>
    <n v="5302"/>
    <n v="1"/>
    <n v="8"/>
    <x v="2"/>
    <x v="0"/>
    <s v="Yes"/>
    <x v="0"/>
    <x v="0"/>
    <x v="2"/>
    <n v="80.650000000000006"/>
    <n v="1024.0999999999999"/>
    <s v="Competitor"/>
    <x v="6"/>
  </r>
  <r>
    <x v="3267"/>
    <d v="2022-04-24T00:00:00"/>
    <x v="1"/>
    <n v="74"/>
    <x v="0"/>
    <n v="0"/>
    <n v="3"/>
    <x v="0"/>
    <n v="5098"/>
    <n v="1"/>
    <n v="40"/>
    <x v="0"/>
    <x v="0"/>
    <s v="Yes"/>
    <x v="0"/>
    <x v="3"/>
    <x v="2"/>
    <n v="99.2"/>
    <n v="4852.6000000000004"/>
    <s v="Other"/>
    <x v="12"/>
  </r>
  <r>
    <x v="3268"/>
    <d v="2022-09-10T00:00:00"/>
    <x v="0"/>
    <n v="68"/>
    <x v="0"/>
    <n v="0"/>
    <n v="3"/>
    <x v="1"/>
    <n v="2631"/>
    <n v="3"/>
    <n v="35"/>
    <x v="1"/>
    <x v="0"/>
    <s v="Yes"/>
    <x v="0"/>
    <x v="3"/>
    <x v="0"/>
    <n v="94.55"/>
    <n v="4080.8"/>
    <m/>
    <x v="20"/>
  </r>
  <r>
    <x v="3269"/>
    <d v="2025-01-26T00:00:00"/>
    <x v="0"/>
    <n v="80"/>
    <x v="0"/>
    <n v="0"/>
    <n v="3"/>
    <x v="1"/>
    <n v="2587"/>
    <n v="10"/>
    <n v="7"/>
    <x v="2"/>
    <x v="2"/>
    <s v="Yes"/>
    <x v="2"/>
    <x v="3"/>
    <x v="0"/>
    <n v="29.8"/>
    <n v="208.62"/>
    <m/>
    <x v="20"/>
  </r>
  <r>
    <x v="3270"/>
    <d v="2021-09-07T00:00:00"/>
    <x v="0"/>
    <n v="70"/>
    <x v="1"/>
    <n v="0"/>
    <n v="3"/>
    <x v="1"/>
    <n v="5527"/>
    <n v="0"/>
    <n v="47"/>
    <x v="0"/>
    <x v="0"/>
    <s v="Yes"/>
    <x v="0"/>
    <x v="3"/>
    <x v="2"/>
    <n v="86.05"/>
    <n v="5937.36"/>
    <m/>
    <x v="20"/>
  </r>
  <r>
    <x v="3271"/>
    <d v="2019-11-05T00:00:00"/>
    <x v="1"/>
    <n v="67"/>
    <x v="0"/>
    <n v="0"/>
    <n v="3"/>
    <x v="1"/>
    <n v="4148"/>
    <n v="6"/>
    <n v="69"/>
    <x v="0"/>
    <x v="0"/>
    <s v="Yes"/>
    <x v="0"/>
    <x v="3"/>
    <x v="2"/>
    <n v="87.3"/>
    <n v="8439.5"/>
    <m/>
    <x v="20"/>
  </r>
  <r>
    <x v="3272"/>
    <d v="2019-08-21T00:00:00"/>
    <x v="1"/>
    <n v="66"/>
    <x v="0"/>
    <n v="0"/>
    <n v="3"/>
    <x v="1"/>
    <n v="6072"/>
    <n v="4"/>
    <n v="72"/>
    <x v="5"/>
    <x v="0"/>
    <s v="Yes"/>
    <x v="0"/>
    <x v="2"/>
    <x v="0"/>
    <n v="78.5"/>
    <n v="7932.89"/>
    <m/>
    <x v="20"/>
  </r>
  <r>
    <x v="3273"/>
    <d v="2019-11-10T00:00:00"/>
    <x v="1"/>
    <n v="72"/>
    <x v="1"/>
    <n v="0"/>
    <n v="3"/>
    <x v="1"/>
    <n v="4948"/>
    <n v="0"/>
    <n v="69"/>
    <x v="0"/>
    <x v="0"/>
    <s v="Yes"/>
    <x v="0"/>
    <x v="2"/>
    <x v="2"/>
    <n v="110.25"/>
    <n v="9082.15"/>
    <m/>
    <x v="20"/>
  </r>
  <r>
    <x v="3274"/>
    <d v="2020-02-07T00:00:00"/>
    <x v="1"/>
    <n v="68"/>
    <x v="1"/>
    <n v="0"/>
    <n v="3"/>
    <x v="1"/>
    <n v="4861"/>
    <n v="0"/>
    <n v="66"/>
    <x v="0"/>
    <x v="0"/>
    <s v="Yes"/>
    <x v="0"/>
    <x v="2"/>
    <x v="0"/>
    <n v="102.4"/>
    <n v="7161.55"/>
    <m/>
    <x v="20"/>
  </r>
  <r>
    <x v="3275"/>
    <d v="2025-06-05T00:00:00"/>
    <x v="1"/>
    <n v="29"/>
    <x v="1"/>
    <n v="0"/>
    <n v="3"/>
    <x v="0"/>
    <n v="2856"/>
    <n v="0"/>
    <n v="2"/>
    <x v="2"/>
    <x v="0"/>
    <s v="Yes"/>
    <x v="0"/>
    <x v="0"/>
    <x v="0"/>
    <n v="80.55"/>
    <n v="251.88"/>
    <s v="Attitude"/>
    <x v="3"/>
  </r>
  <r>
    <x v="3276"/>
    <d v="2025-03-15T00:00:00"/>
    <x v="0"/>
    <n v="44"/>
    <x v="1"/>
    <n v="0"/>
    <n v="3"/>
    <x v="0"/>
    <n v="5701"/>
    <n v="0"/>
    <n v="5"/>
    <x v="2"/>
    <x v="0"/>
    <s v="Yes"/>
    <x v="0"/>
    <x v="0"/>
    <x v="0"/>
    <n v="94.85"/>
    <n v="663.55"/>
    <s v="Attitude"/>
    <x v="1"/>
  </r>
  <r>
    <x v="3277"/>
    <d v="2024-10-11T00:00:00"/>
    <x v="0"/>
    <n v="46"/>
    <x v="1"/>
    <n v="0"/>
    <n v="3"/>
    <x v="0"/>
    <n v="3797"/>
    <n v="0"/>
    <n v="10"/>
    <x v="3"/>
    <x v="2"/>
    <s v="Yes"/>
    <x v="2"/>
    <x v="0"/>
    <x v="2"/>
    <n v="29.5"/>
    <n v="295.25"/>
    <s v="Dissatisfaction"/>
    <x v="7"/>
  </r>
  <r>
    <x v="3278"/>
    <d v="2025-07-17T00:00:00"/>
    <x v="1"/>
    <n v="39"/>
    <x v="1"/>
    <n v="0"/>
    <n v="3"/>
    <x v="0"/>
    <n v="2806"/>
    <n v="0"/>
    <n v="1"/>
    <x v="2"/>
    <x v="0"/>
    <s v="Yes"/>
    <x v="3"/>
    <x v="0"/>
    <x v="3"/>
    <n v="50.45"/>
    <n v="74.150000000000006"/>
    <s v="Dissatisfaction"/>
    <x v="13"/>
  </r>
  <r>
    <x v="3279"/>
    <d v="2023-08-25T00:00:00"/>
    <x v="1"/>
    <n v="63"/>
    <x v="0"/>
    <n v="0"/>
    <n v="3"/>
    <x v="0"/>
    <n v="4811"/>
    <n v="0"/>
    <n v="24"/>
    <x v="0"/>
    <x v="0"/>
    <s v="Yes"/>
    <x v="0"/>
    <x v="0"/>
    <x v="2"/>
    <n v="99.3"/>
    <n v="3510.39"/>
    <s v="Competitor"/>
    <x v="9"/>
  </r>
  <r>
    <x v="3280"/>
    <d v="2025-04-08T00:00:00"/>
    <x v="0"/>
    <n v="55"/>
    <x v="0"/>
    <n v="3"/>
    <n v="3"/>
    <x v="0"/>
    <n v="5691"/>
    <n v="1"/>
    <n v="4"/>
    <x v="2"/>
    <x v="0"/>
    <s v="Yes"/>
    <x v="2"/>
    <x v="0"/>
    <x v="0"/>
    <n v="50.9"/>
    <n v="259.92"/>
    <s v="Dissatisfaction"/>
    <x v="13"/>
  </r>
  <r>
    <x v="3281"/>
    <d v="2025-04-07T00:00:00"/>
    <x v="1"/>
    <n v="61"/>
    <x v="1"/>
    <n v="0"/>
    <n v="3"/>
    <x v="0"/>
    <n v="2085"/>
    <n v="0"/>
    <n v="4"/>
    <x v="0"/>
    <x v="0"/>
    <s v="Yes"/>
    <x v="0"/>
    <x v="0"/>
    <x v="0"/>
    <n v="79"/>
    <n v="413.43"/>
    <s v="Dissatisfaction"/>
    <x v="15"/>
  </r>
  <r>
    <x v="3282"/>
    <d v="2025-03-14T00:00:00"/>
    <x v="1"/>
    <n v="39"/>
    <x v="0"/>
    <n v="0"/>
    <n v="3"/>
    <x v="0"/>
    <n v="3889"/>
    <n v="1"/>
    <n v="5"/>
    <x v="0"/>
    <x v="0"/>
    <s v="Yes"/>
    <x v="2"/>
    <x v="0"/>
    <x v="0"/>
    <n v="67.95"/>
    <n v="444.8"/>
    <s v="Price"/>
    <x v="4"/>
  </r>
  <r>
    <x v="3283"/>
    <d v="2022-03-09T00:00:00"/>
    <x v="1"/>
    <n v="25"/>
    <x v="1"/>
    <n v="0"/>
    <n v="3"/>
    <x v="0"/>
    <n v="3407"/>
    <n v="0"/>
    <n v="41"/>
    <x v="0"/>
    <x v="0"/>
    <s v="Yes"/>
    <x v="0"/>
    <x v="0"/>
    <x v="0"/>
    <n v="70.25"/>
    <n v="4540.03"/>
    <s v="Attitude"/>
    <x v="3"/>
  </r>
  <r>
    <x v="3284"/>
    <d v="2024-08-21T00:00:00"/>
    <x v="0"/>
    <n v="44"/>
    <x v="1"/>
    <n v="0"/>
    <n v="3"/>
    <x v="0"/>
    <n v="4581"/>
    <n v="0"/>
    <n v="12"/>
    <x v="3"/>
    <x v="0"/>
    <s v="Yes"/>
    <x v="3"/>
    <x v="3"/>
    <x v="0"/>
    <n v="59.8"/>
    <n v="843"/>
    <s v="Competitor"/>
    <x v="8"/>
  </r>
  <r>
    <x v="3285"/>
    <d v="2024-11-20T00:00:00"/>
    <x v="0"/>
    <n v="30"/>
    <x v="1"/>
    <n v="0"/>
    <n v="3"/>
    <x v="1"/>
    <n v="3540"/>
    <n v="0"/>
    <n v="9"/>
    <x v="2"/>
    <x v="0"/>
    <s v="Yes"/>
    <x v="0"/>
    <x v="0"/>
    <x v="2"/>
    <n v="99.3"/>
    <n v="962.04"/>
    <m/>
    <x v="20"/>
  </r>
  <r>
    <x v="3286"/>
    <d v="2023-05-06T00:00:00"/>
    <x v="1"/>
    <n v="55"/>
    <x v="0"/>
    <n v="0"/>
    <n v="3"/>
    <x v="1"/>
    <n v="3795"/>
    <n v="0"/>
    <n v="27"/>
    <x v="1"/>
    <x v="0"/>
    <s v="Yes"/>
    <x v="0"/>
    <x v="3"/>
    <x v="2"/>
    <n v="101.9"/>
    <n v="3221.69"/>
    <m/>
    <x v="20"/>
  </r>
  <r>
    <x v="3287"/>
    <d v="2021-08-07T00:00:00"/>
    <x v="0"/>
    <n v="51"/>
    <x v="1"/>
    <n v="0"/>
    <n v="3"/>
    <x v="1"/>
    <n v="2257"/>
    <n v="0"/>
    <n v="48"/>
    <x v="4"/>
    <x v="0"/>
    <s v="Yes"/>
    <x v="3"/>
    <x v="3"/>
    <x v="2"/>
    <n v="78.75"/>
    <n v="3843.89"/>
    <m/>
    <x v="20"/>
  </r>
  <r>
    <x v="3288"/>
    <d v="2024-11-09T00:00:00"/>
    <x v="0"/>
    <n v="24"/>
    <x v="0"/>
    <n v="0"/>
    <n v="3"/>
    <x v="1"/>
    <n v="4900"/>
    <n v="2"/>
    <n v="9"/>
    <x v="0"/>
    <x v="0"/>
    <s v="Yes"/>
    <x v="3"/>
    <x v="0"/>
    <x v="3"/>
    <n v="70.05"/>
    <n v="698.59"/>
    <m/>
    <x v="20"/>
  </r>
  <r>
    <x v="3289"/>
    <d v="2023-03-08T00:00:00"/>
    <x v="0"/>
    <n v="56"/>
    <x v="1"/>
    <n v="0"/>
    <n v="3"/>
    <x v="1"/>
    <n v="4388"/>
    <n v="0"/>
    <n v="29"/>
    <x v="0"/>
    <x v="0"/>
    <s v="Yes"/>
    <x v="0"/>
    <x v="0"/>
    <x v="0"/>
    <n v="84.9"/>
    <n v="2744.37"/>
    <m/>
    <x v="20"/>
  </r>
  <r>
    <x v="3290"/>
    <d v="2021-04-07T00:00:00"/>
    <x v="0"/>
    <n v="63"/>
    <x v="1"/>
    <n v="0"/>
    <n v="3"/>
    <x v="1"/>
    <n v="4322"/>
    <n v="0"/>
    <n v="52"/>
    <x v="0"/>
    <x v="0"/>
    <s v="Yes"/>
    <x v="2"/>
    <x v="2"/>
    <x v="2"/>
    <n v="85.15"/>
    <n v="6126.89"/>
    <m/>
    <x v="20"/>
  </r>
  <r>
    <x v="3291"/>
    <d v="2020-03-08T00:00:00"/>
    <x v="1"/>
    <n v="32"/>
    <x v="0"/>
    <n v="0"/>
    <n v="3"/>
    <x v="1"/>
    <n v="6047"/>
    <n v="6"/>
    <n v="65"/>
    <x v="4"/>
    <x v="0"/>
    <s v="Yes"/>
    <x v="0"/>
    <x v="3"/>
    <x v="2"/>
    <n v="108.05"/>
    <n v="9806"/>
    <m/>
    <x v="20"/>
  </r>
  <r>
    <x v="3292"/>
    <d v="2024-12-12T00:00:00"/>
    <x v="1"/>
    <n v="37"/>
    <x v="1"/>
    <n v="0"/>
    <n v="3"/>
    <x v="1"/>
    <n v="2237"/>
    <n v="0"/>
    <n v="8"/>
    <x v="0"/>
    <x v="0"/>
    <s v="Yes"/>
    <x v="2"/>
    <x v="3"/>
    <x v="0"/>
    <n v="54.25"/>
    <n v="789.99"/>
    <m/>
    <x v="20"/>
  </r>
  <r>
    <x v="3293"/>
    <d v="2020-01-09T00:00:00"/>
    <x v="0"/>
    <n v="60"/>
    <x v="0"/>
    <n v="1"/>
    <n v="3"/>
    <x v="1"/>
    <n v="6194"/>
    <n v="10"/>
    <n v="67"/>
    <x v="5"/>
    <x v="0"/>
    <s v="Yes"/>
    <x v="0"/>
    <x v="3"/>
    <x v="0"/>
    <n v="89.55"/>
    <n v="7230.22"/>
    <m/>
    <x v="20"/>
  </r>
  <r>
    <x v="3294"/>
    <d v="2022-08-23T00:00:00"/>
    <x v="0"/>
    <n v="59"/>
    <x v="0"/>
    <n v="0"/>
    <n v="3"/>
    <x v="1"/>
    <n v="3671"/>
    <n v="7"/>
    <n v="36"/>
    <x v="0"/>
    <x v="2"/>
    <s v="Yes"/>
    <x v="2"/>
    <x v="3"/>
    <x v="2"/>
    <n v="60.7"/>
    <n v="2234.5500000000002"/>
    <m/>
    <x v="20"/>
  </r>
  <r>
    <x v="3295"/>
    <d v="2020-10-21T00:00:00"/>
    <x v="1"/>
    <n v="58"/>
    <x v="0"/>
    <n v="0"/>
    <n v="3"/>
    <x v="1"/>
    <n v="4080"/>
    <n v="1"/>
    <n v="58"/>
    <x v="4"/>
    <x v="2"/>
    <s v="Yes"/>
    <x v="3"/>
    <x v="2"/>
    <x v="2"/>
    <n v="55.5"/>
    <n v="3166.9"/>
    <m/>
    <x v="20"/>
  </r>
  <r>
    <x v="3296"/>
    <d v="2023-05-15T00:00:00"/>
    <x v="1"/>
    <n v="29"/>
    <x v="1"/>
    <n v="0"/>
    <n v="3"/>
    <x v="1"/>
    <n v="3056"/>
    <n v="0"/>
    <n v="27"/>
    <x v="0"/>
    <x v="0"/>
    <s v="Yes"/>
    <x v="3"/>
    <x v="0"/>
    <x v="3"/>
    <n v="56.15"/>
    <n v="1474.72"/>
    <m/>
    <x v="20"/>
  </r>
  <r>
    <x v="3297"/>
    <d v="2020-01-11T00:00:00"/>
    <x v="1"/>
    <n v="24"/>
    <x v="0"/>
    <n v="0"/>
    <n v="3"/>
    <x v="1"/>
    <n v="5420"/>
    <n v="5"/>
    <n v="67"/>
    <x v="5"/>
    <x v="0"/>
    <s v="Yes"/>
    <x v="2"/>
    <x v="2"/>
    <x v="0"/>
    <n v="75.5"/>
    <n v="5320.57"/>
    <m/>
    <x v="20"/>
  </r>
  <r>
    <x v="3298"/>
    <d v="2025-03-21T00:00:00"/>
    <x v="0"/>
    <n v="24"/>
    <x v="1"/>
    <n v="0"/>
    <n v="3"/>
    <x v="1"/>
    <n v="2612"/>
    <n v="0"/>
    <n v="5"/>
    <x v="0"/>
    <x v="0"/>
    <s v="Yes"/>
    <x v="2"/>
    <x v="0"/>
    <x v="2"/>
    <n v="55.8"/>
    <n v="480.8"/>
    <m/>
    <x v="20"/>
  </r>
  <r>
    <x v="3299"/>
    <d v="2025-05-18T00:00:00"/>
    <x v="1"/>
    <n v="44"/>
    <x v="1"/>
    <n v="3"/>
    <n v="3"/>
    <x v="2"/>
    <n v="5880"/>
    <n v="0"/>
    <n v="3"/>
    <x v="0"/>
    <x v="2"/>
    <s v="Yes"/>
    <x v="2"/>
    <x v="0"/>
    <x v="3"/>
    <n v="29.65"/>
    <n v="90.05"/>
    <m/>
    <x v="20"/>
  </r>
  <r>
    <x v="3300"/>
    <d v="2022-02-19T00:00:00"/>
    <x v="1"/>
    <n v="37"/>
    <x v="0"/>
    <n v="0"/>
    <n v="3"/>
    <x v="1"/>
    <n v="2127"/>
    <n v="0"/>
    <n v="42"/>
    <x v="4"/>
    <x v="0"/>
    <s v="No"/>
    <x v="1"/>
    <x v="0"/>
    <x v="2"/>
    <n v="20.350000000000001"/>
    <n v="1119.8"/>
    <m/>
    <x v="20"/>
  </r>
  <r>
    <x v="3301"/>
    <d v="2023-09-06T00:00:00"/>
    <x v="0"/>
    <n v="59"/>
    <x v="0"/>
    <n v="2"/>
    <n v="3"/>
    <x v="1"/>
    <n v="4021"/>
    <n v="4"/>
    <n v="23"/>
    <x v="0"/>
    <x v="0"/>
    <s v="Yes"/>
    <x v="2"/>
    <x v="3"/>
    <x v="2"/>
    <n v="57.2"/>
    <n v="2294.13"/>
    <m/>
    <x v="20"/>
  </r>
  <r>
    <x v="3302"/>
    <d v="2019-09-20T00:00:00"/>
    <x v="0"/>
    <n v="29"/>
    <x v="0"/>
    <n v="0"/>
    <n v="3"/>
    <x v="1"/>
    <n v="4384"/>
    <n v="2"/>
    <n v="71"/>
    <x v="5"/>
    <x v="0"/>
    <s v="Yes"/>
    <x v="2"/>
    <x v="2"/>
    <x v="0"/>
    <n v="65.150000000000006"/>
    <n v="7561.78"/>
    <m/>
    <x v="20"/>
  </r>
  <r>
    <x v="3303"/>
    <d v="2020-02-26T00:00:00"/>
    <x v="0"/>
    <n v="43"/>
    <x v="0"/>
    <n v="0"/>
    <n v="3"/>
    <x v="1"/>
    <n v="4454"/>
    <n v="5"/>
    <n v="66"/>
    <x v="0"/>
    <x v="0"/>
    <s v="Yes"/>
    <x v="0"/>
    <x v="2"/>
    <x v="2"/>
    <n v="96.6"/>
    <n v="8836.5499999999993"/>
    <m/>
    <x v="20"/>
  </r>
  <r>
    <x v="3304"/>
    <d v="2025-05-11T00:00:00"/>
    <x v="1"/>
    <n v="37"/>
    <x v="1"/>
    <n v="2"/>
    <n v="3"/>
    <x v="2"/>
    <n v="2774"/>
    <n v="0"/>
    <n v="3"/>
    <x v="0"/>
    <x v="0"/>
    <s v="No"/>
    <x v="1"/>
    <x v="3"/>
    <x v="2"/>
    <n v="20.55"/>
    <n v="91.21"/>
    <m/>
    <x v="20"/>
  </r>
  <r>
    <x v="3305"/>
    <d v="2023-08-26T00:00:00"/>
    <x v="0"/>
    <n v="60"/>
    <x v="1"/>
    <n v="0"/>
    <n v="3"/>
    <x v="1"/>
    <n v="3192"/>
    <n v="0"/>
    <n v="24"/>
    <x v="1"/>
    <x v="0"/>
    <s v="Yes"/>
    <x v="0"/>
    <x v="0"/>
    <x v="0"/>
    <n v="94.1"/>
    <n v="3162.93"/>
    <m/>
    <x v="20"/>
  </r>
  <r>
    <x v="3306"/>
    <d v="2019-10-02T00:00:00"/>
    <x v="0"/>
    <n v="63"/>
    <x v="0"/>
    <n v="1"/>
    <n v="3"/>
    <x v="1"/>
    <n v="6059"/>
    <n v="6"/>
    <n v="70"/>
    <x v="5"/>
    <x v="0"/>
    <s v="No"/>
    <x v="1"/>
    <x v="2"/>
    <x v="2"/>
    <n v="25.35"/>
    <n v="2447.35"/>
    <m/>
    <x v="20"/>
  </r>
  <r>
    <x v="3307"/>
    <d v="2019-08-08T00:00:00"/>
    <x v="1"/>
    <n v="45"/>
    <x v="0"/>
    <n v="3"/>
    <n v="3"/>
    <x v="1"/>
    <n v="5598"/>
    <n v="10"/>
    <n v="72"/>
    <x v="5"/>
    <x v="0"/>
    <s v="Yes"/>
    <x v="3"/>
    <x v="2"/>
    <x v="0"/>
    <n v="84.2"/>
    <n v="8711.0300000000007"/>
    <m/>
    <x v="20"/>
  </r>
  <r>
    <x v="3308"/>
    <d v="2023-04-10T00:00:00"/>
    <x v="1"/>
    <n v="57"/>
    <x v="1"/>
    <n v="0"/>
    <n v="3"/>
    <x v="1"/>
    <n v="4131"/>
    <n v="0"/>
    <n v="28"/>
    <x v="1"/>
    <x v="0"/>
    <s v="Yes"/>
    <x v="2"/>
    <x v="3"/>
    <x v="0"/>
    <n v="59.9"/>
    <n v="1971.66"/>
    <m/>
    <x v="20"/>
  </r>
  <r>
    <x v="3309"/>
    <d v="2024-08-07T00:00:00"/>
    <x v="0"/>
    <n v="56"/>
    <x v="0"/>
    <n v="1"/>
    <n v="3"/>
    <x v="1"/>
    <n v="3705"/>
    <n v="0"/>
    <n v="12"/>
    <x v="0"/>
    <x v="0"/>
    <s v="No"/>
    <x v="1"/>
    <x v="2"/>
    <x v="0"/>
    <n v="24"/>
    <n v="583.69000000000005"/>
    <m/>
    <x v="20"/>
  </r>
  <r>
    <x v="3310"/>
    <d v="2019-09-04T00:00:00"/>
    <x v="1"/>
    <n v="38"/>
    <x v="0"/>
    <n v="0"/>
    <n v="3"/>
    <x v="1"/>
    <n v="4493"/>
    <n v="8"/>
    <n v="71"/>
    <x v="0"/>
    <x v="0"/>
    <s v="Yes"/>
    <x v="3"/>
    <x v="2"/>
    <x v="2"/>
    <n v="93.2"/>
    <n v="7366.67"/>
    <m/>
    <x v="20"/>
  </r>
  <r>
    <x v="3311"/>
    <d v="2024-07-20T00:00:00"/>
    <x v="1"/>
    <n v="58"/>
    <x v="1"/>
    <n v="0"/>
    <n v="3"/>
    <x v="1"/>
    <n v="3239"/>
    <n v="0"/>
    <n v="13"/>
    <x v="3"/>
    <x v="2"/>
    <s v="Yes"/>
    <x v="3"/>
    <x v="2"/>
    <x v="2"/>
    <n v="35.4"/>
    <n v="550.4"/>
    <m/>
    <x v="20"/>
  </r>
  <r>
    <x v="3312"/>
    <d v="2023-03-26T00:00:00"/>
    <x v="1"/>
    <n v="40"/>
    <x v="0"/>
    <n v="1"/>
    <n v="3"/>
    <x v="1"/>
    <n v="2784"/>
    <n v="5"/>
    <n v="29"/>
    <x v="1"/>
    <x v="0"/>
    <s v="No"/>
    <x v="1"/>
    <x v="2"/>
    <x v="2"/>
    <n v="20.2"/>
    <n v="1557.56"/>
    <m/>
    <x v="20"/>
  </r>
  <r>
    <x v="3313"/>
    <d v="2024-06-06T00:00:00"/>
    <x v="1"/>
    <n v="52"/>
    <x v="1"/>
    <n v="0"/>
    <n v="3"/>
    <x v="1"/>
    <n v="5351"/>
    <n v="0"/>
    <n v="14"/>
    <x v="3"/>
    <x v="0"/>
    <s v="Yes"/>
    <x v="2"/>
    <x v="0"/>
    <x v="0"/>
    <n v="69.650000000000006"/>
    <n v="1439.54"/>
    <m/>
    <x v="20"/>
  </r>
  <r>
    <x v="3314"/>
    <d v="2023-08-03T00:00:00"/>
    <x v="0"/>
    <n v="56"/>
    <x v="0"/>
    <n v="0"/>
    <n v="3"/>
    <x v="1"/>
    <n v="5689"/>
    <n v="9"/>
    <n v="24"/>
    <x v="1"/>
    <x v="0"/>
    <s v="No"/>
    <x v="1"/>
    <x v="3"/>
    <x v="2"/>
    <n v="20.100000000000001"/>
    <n v="1393.1"/>
    <m/>
    <x v="20"/>
  </r>
  <r>
    <x v="3315"/>
    <d v="2024-05-25T00:00:00"/>
    <x v="1"/>
    <n v="65"/>
    <x v="0"/>
    <n v="0"/>
    <n v="3"/>
    <x v="0"/>
    <n v="2596"/>
    <n v="2"/>
    <n v="15"/>
    <x v="0"/>
    <x v="0"/>
    <s v="Yes"/>
    <x v="0"/>
    <x v="0"/>
    <x v="0"/>
    <n v="83.05"/>
    <n v="2030.25"/>
    <s v="Competitor"/>
    <x v="6"/>
  </r>
  <r>
    <x v="3316"/>
    <d v="2025-01-10T00:00:00"/>
    <x v="0"/>
    <n v="75"/>
    <x v="1"/>
    <n v="0"/>
    <n v="3"/>
    <x v="0"/>
    <n v="2015"/>
    <n v="0"/>
    <n v="7"/>
    <x v="0"/>
    <x v="0"/>
    <s v="Yes"/>
    <x v="0"/>
    <x v="0"/>
    <x v="0"/>
    <n v="84.8"/>
    <n v="823.52"/>
    <s v="Competitor"/>
    <x v="6"/>
  </r>
  <r>
    <x v="3317"/>
    <d v="2024-06-17T00:00:00"/>
    <x v="0"/>
    <n v="67"/>
    <x v="1"/>
    <n v="0"/>
    <n v="3"/>
    <x v="0"/>
    <n v="2075"/>
    <n v="0"/>
    <n v="14"/>
    <x v="3"/>
    <x v="0"/>
    <s v="Yes"/>
    <x v="0"/>
    <x v="0"/>
    <x v="0"/>
    <n v="74.95"/>
    <n v="1225.94"/>
    <s v="Price"/>
    <x v="14"/>
  </r>
  <r>
    <x v="3318"/>
    <d v="2020-08-12T00:00:00"/>
    <x v="0"/>
    <n v="70"/>
    <x v="0"/>
    <n v="3"/>
    <n v="3"/>
    <x v="1"/>
    <n v="4353"/>
    <n v="4"/>
    <n v="60"/>
    <x v="0"/>
    <x v="0"/>
    <s v="Yes"/>
    <x v="0"/>
    <x v="3"/>
    <x v="0"/>
    <n v="93.25"/>
    <n v="6955.35"/>
    <m/>
    <x v="20"/>
  </r>
  <r>
    <x v="3319"/>
    <d v="2021-04-22T00:00:00"/>
    <x v="1"/>
    <n v="78"/>
    <x v="1"/>
    <n v="0"/>
    <n v="3"/>
    <x v="1"/>
    <n v="5185"/>
    <n v="0"/>
    <n v="52"/>
    <x v="0"/>
    <x v="2"/>
    <s v="Yes"/>
    <x v="2"/>
    <x v="2"/>
    <x v="0"/>
    <n v="50.5"/>
    <n v="2566.3000000000002"/>
    <m/>
    <x v="20"/>
  </r>
  <r>
    <x v="3320"/>
    <d v="2020-12-18T00:00:00"/>
    <x v="0"/>
    <n v="71"/>
    <x v="0"/>
    <n v="0"/>
    <n v="3"/>
    <x v="1"/>
    <n v="6500"/>
    <n v="8"/>
    <n v="56"/>
    <x v="0"/>
    <x v="0"/>
    <s v="Yes"/>
    <x v="2"/>
    <x v="2"/>
    <x v="0"/>
    <n v="85.65"/>
    <n v="6598.53"/>
    <m/>
    <x v="20"/>
  </r>
  <r>
    <x v="3321"/>
    <d v="2020-09-05T00:00:00"/>
    <x v="1"/>
    <n v="80"/>
    <x v="1"/>
    <n v="0"/>
    <n v="3"/>
    <x v="1"/>
    <n v="5170"/>
    <n v="0"/>
    <n v="59"/>
    <x v="4"/>
    <x v="0"/>
    <s v="Yes"/>
    <x v="0"/>
    <x v="2"/>
    <x v="0"/>
    <n v="89.75"/>
    <n v="7005.53"/>
    <m/>
    <x v="20"/>
  </r>
  <r>
    <x v="3322"/>
    <d v="2024-05-07T00:00:00"/>
    <x v="1"/>
    <n v="66"/>
    <x v="0"/>
    <n v="0"/>
    <n v="3"/>
    <x v="1"/>
    <n v="5868"/>
    <n v="5"/>
    <n v="15"/>
    <x v="3"/>
    <x v="0"/>
    <s v="Yes"/>
    <x v="0"/>
    <x v="2"/>
    <x v="0"/>
    <n v="94.65"/>
    <n v="1852.65"/>
    <m/>
    <x v="20"/>
  </r>
  <r>
    <x v="3323"/>
    <d v="2021-03-15T00:00:00"/>
    <x v="1"/>
    <n v="79"/>
    <x v="0"/>
    <n v="0"/>
    <n v="3"/>
    <x v="1"/>
    <n v="5295"/>
    <n v="1"/>
    <n v="53"/>
    <x v="0"/>
    <x v="0"/>
    <s v="No"/>
    <x v="1"/>
    <x v="2"/>
    <x v="2"/>
    <n v="25.1"/>
    <n v="2284.19"/>
    <m/>
    <x v="20"/>
  </r>
  <r>
    <x v="3324"/>
    <d v="2024-01-11T00:00:00"/>
    <x v="0"/>
    <n v="66"/>
    <x v="1"/>
    <n v="0"/>
    <n v="3"/>
    <x v="1"/>
    <n v="4447"/>
    <n v="0"/>
    <n v="19"/>
    <x v="0"/>
    <x v="0"/>
    <s v="Yes"/>
    <x v="0"/>
    <x v="0"/>
    <x v="0"/>
    <n v="87.3"/>
    <n v="2203.5"/>
    <m/>
    <x v="20"/>
  </r>
  <r>
    <x v="3325"/>
    <d v="2024-09-13T00:00:00"/>
    <x v="1"/>
    <n v="48"/>
    <x v="1"/>
    <n v="2"/>
    <n v="3"/>
    <x v="0"/>
    <n v="5674"/>
    <n v="0"/>
    <n v="11"/>
    <x v="0"/>
    <x v="0"/>
    <s v="Yes"/>
    <x v="3"/>
    <x v="0"/>
    <x v="0"/>
    <n v="97.85"/>
    <n v="1408.67"/>
    <s v="Competitor"/>
    <x v="9"/>
  </r>
  <r>
    <x v="3326"/>
    <d v="2025-06-21T00:00:00"/>
    <x v="1"/>
    <n v="23"/>
    <x v="0"/>
    <n v="0"/>
    <n v="3"/>
    <x v="0"/>
    <n v="5482"/>
    <n v="1"/>
    <n v="2"/>
    <x v="0"/>
    <x v="2"/>
    <s v="Yes"/>
    <x v="3"/>
    <x v="0"/>
    <x v="0"/>
    <n v="44.6"/>
    <n v="97.1"/>
    <s v="Competitor"/>
    <x v="6"/>
  </r>
  <r>
    <x v="3327"/>
    <d v="2025-03-25T00:00:00"/>
    <x v="1"/>
    <n v="30"/>
    <x v="1"/>
    <n v="0"/>
    <n v="3"/>
    <x v="0"/>
    <n v="4584"/>
    <n v="0"/>
    <n v="5"/>
    <x v="2"/>
    <x v="0"/>
    <s v="Yes"/>
    <x v="0"/>
    <x v="0"/>
    <x v="0"/>
    <n v="89.35"/>
    <n v="512.25"/>
    <s v="Dissatisfaction"/>
    <x v="13"/>
  </r>
  <r>
    <x v="3328"/>
    <d v="2025-07-03T00:00:00"/>
    <x v="1"/>
    <n v="47"/>
    <x v="1"/>
    <n v="0"/>
    <n v="3"/>
    <x v="0"/>
    <n v="3351"/>
    <n v="0"/>
    <n v="1"/>
    <x v="2"/>
    <x v="2"/>
    <s v="Yes"/>
    <x v="3"/>
    <x v="0"/>
    <x v="0"/>
    <n v="35.75"/>
    <n v="35.75"/>
    <s v="Price"/>
    <x v="4"/>
  </r>
  <r>
    <x v="3329"/>
    <d v="2025-07-09T00:00:00"/>
    <x v="1"/>
    <n v="31"/>
    <x v="1"/>
    <n v="0"/>
    <n v="3"/>
    <x v="0"/>
    <n v="5955"/>
    <n v="0"/>
    <n v="1"/>
    <x v="2"/>
    <x v="0"/>
    <s v="Yes"/>
    <x v="2"/>
    <x v="0"/>
    <x v="0"/>
    <n v="44.1"/>
    <n v="48.51"/>
    <s v="Competitor"/>
    <x v="6"/>
  </r>
  <r>
    <x v="3330"/>
    <d v="2024-11-03T00:00:00"/>
    <x v="1"/>
    <n v="53"/>
    <x v="1"/>
    <n v="0"/>
    <n v="3"/>
    <x v="0"/>
    <n v="2578"/>
    <n v="0"/>
    <n v="9"/>
    <x v="2"/>
    <x v="0"/>
    <s v="Yes"/>
    <x v="0"/>
    <x v="0"/>
    <x v="0"/>
    <n v="90.8"/>
    <n v="821.81"/>
    <s v="Attitude"/>
    <x v="3"/>
  </r>
  <r>
    <x v="3331"/>
    <d v="2020-05-24T00:00:00"/>
    <x v="1"/>
    <n v="36"/>
    <x v="1"/>
    <n v="0"/>
    <n v="3"/>
    <x v="1"/>
    <n v="4595"/>
    <n v="0"/>
    <n v="63"/>
    <x v="4"/>
    <x v="0"/>
    <s v="Yes"/>
    <x v="2"/>
    <x v="2"/>
    <x v="2"/>
    <n v="79.849999999999994"/>
    <n v="5669.11"/>
    <m/>
    <x v="20"/>
  </r>
  <r>
    <x v="3332"/>
    <d v="2021-09-17T00:00:00"/>
    <x v="1"/>
    <n v="34"/>
    <x v="0"/>
    <n v="0"/>
    <n v="3"/>
    <x v="1"/>
    <n v="4488"/>
    <n v="3"/>
    <n v="47"/>
    <x v="4"/>
    <x v="0"/>
    <s v="Yes"/>
    <x v="0"/>
    <x v="0"/>
    <x v="0"/>
    <n v="100.5"/>
    <n v="6500.15"/>
    <m/>
    <x v="20"/>
  </r>
  <r>
    <x v="3333"/>
    <d v="2022-09-26T00:00:00"/>
    <x v="0"/>
    <n v="24"/>
    <x v="1"/>
    <n v="0"/>
    <n v="3"/>
    <x v="1"/>
    <n v="2075"/>
    <n v="0"/>
    <n v="35"/>
    <x v="0"/>
    <x v="0"/>
    <s v="Yes"/>
    <x v="2"/>
    <x v="3"/>
    <x v="3"/>
    <n v="61.2"/>
    <n v="3364.5"/>
    <m/>
    <x v="20"/>
  </r>
  <r>
    <x v="3334"/>
    <d v="2019-08-26T00:00:00"/>
    <x v="0"/>
    <n v="47"/>
    <x v="0"/>
    <n v="1"/>
    <n v="3"/>
    <x v="1"/>
    <n v="6486"/>
    <n v="2"/>
    <n v="72"/>
    <x v="0"/>
    <x v="0"/>
    <s v="Yes"/>
    <x v="0"/>
    <x v="2"/>
    <x v="2"/>
    <n v="112.6"/>
    <n v="9372.25"/>
    <m/>
    <x v="20"/>
  </r>
  <r>
    <x v="3335"/>
    <d v="2024-04-22T00:00:00"/>
    <x v="1"/>
    <n v="49"/>
    <x v="0"/>
    <n v="1"/>
    <n v="3"/>
    <x v="1"/>
    <n v="2683"/>
    <n v="8"/>
    <n v="16"/>
    <x v="3"/>
    <x v="0"/>
    <s v="Yes"/>
    <x v="0"/>
    <x v="0"/>
    <x v="0"/>
    <n v="112.95"/>
    <n v="2625.75"/>
    <m/>
    <x v="20"/>
  </r>
  <r>
    <x v="3336"/>
    <d v="2020-12-11T00:00:00"/>
    <x v="0"/>
    <n v="53"/>
    <x v="0"/>
    <n v="0"/>
    <n v="3"/>
    <x v="1"/>
    <n v="5800"/>
    <n v="1"/>
    <n v="56"/>
    <x v="0"/>
    <x v="0"/>
    <s v="Yes"/>
    <x v="0"/>
    <x v="3"/>
    <x v="0"/>
    <n v="107.25"/>
    <n v="6841.38"/>
    <m/>
    <x v="20"/>
  </r>
  <r>
    <x v="3337"/>
    <d v="2024-04-09T00:00:00"/>
    <x v="0"/>
    <n v="21"/>
    <x v="1"/>
    <n v="0"/>
    <n v="3"/>
    <x v="1"/>
    <n v="2893"/>
    <n v="0"/>
    <n v="16"/>
    <x v="0"/>
    <x v="0"/>
    <s v="Yes"/>
    <x v="0"/>
    <x v="0"/>
    <x v="2"/>
    <n v="74.55"/>
    <n v="1783.62"/>
    <m/>
    <x v="20"/>
  </r>
  <r>
    <x v="3338"/>
    <d v="2019-10-06T00:00:00"/>
    <x v="0"/>
    <n v="28"/>
    <x v="0"/>
    <n v="0"/>
    <n v="3"/>
    <x v="1"/>
    <n v="5715"/>
    <n v="10"/>
    <n v="70"/>
    <x v="5"/>
    <x v="0"/>
    <s v="Yes"/>
    <x v="2"/>
    <x v="2"/>
    <x v="2"/>
    <n v="80.150000000000006"/>
    <n v="7285.75"/>
    <m/>
    <x v="20"/>
  </r>
  <r>
    <x v="3339"/>
    <d v="2019-08-14T00:00:00"/>
    <x v="1"/>
    <n v="44"/>
    <x v="0"/>
    <n v="0"/>
    <n v="3"/>
    <x v="1"/>
    <n v="5678"/>
    <n v="7"/>
    <n v="72"/>
    <x v="0"/>
    <x v="0"/>
    <s v="Yes"/>
    <x v="0"/>
    <x v="2"/>
    <x v="2"/>
    <n v="105"/>
    <n v="8063.56"/>
    <m/>
    <x v="20"/>
  </r>
  <r>
    <x v="3340"/>
    <d v="2022-12-25T00:00:00"/>
    <x v="1"/>
    <n v="54"/>
    <x v="0"/>
    <n v="1"/>
    <n v="3"/>
    <x v="1"/>
    <n v="5324"/>
    <n v="1"/>
    <n v="32"/>
    <x v="1"/>
    <x v="0"/>
    <s v="Yes"/>
    <x v="3"/>
    <x v="0"/>
    <x v="0"/>
    <n v="76.3"/>
    <n v="3441.91"/>
    <m/>
    <x v="20"/>
  </r>
  <r>
    <x v="3341"/>
    <d v="2023-12-21T00:00:00"/>
    <x v="1"/>
    <n v="21"/>
    <x v="0"/>
    <n v="3"/>
    <n v="3"/>
    <x v="1"/>
    <n v="3402"/>
    <n v="4"/>
    <n v="20"/>
    <x v="0"/>
    <x v="0"/>
    <s v="No"/>
    <x v="1"/>
    <x v="0"/>
    <x v="0"/>
    <n v="20"/>
    <n v="1179.92"/>
    <m/>
    <x v="20"/>
  </r>
  <r>
    <x v="3342"/>
    <d v="2024-08-06T00:00:00"/>
    <x v="1"/>
    <n v="20"/>
    <x v="1"/>
    <n v="0"/>
    <n v="3"/>
    <x v="1"/>
    <n v="5007"/>
    <n v="0"/>
    <n v="12"/>
    <x v="3"/>
    <x v="0"/>
    <s v="Yes"/>
    <x v="2"/>
    <x v="0"/>
    <x v="0"/>
    <n v="49.4"/>
    <n v="907.33"/>
    <m/>
    <x v="20"/>
  </r>
  <r>
    <x v="3343"/>
    <d v="2023-03-21T00:00:00"/>
    <x v="0"/>
    <n v="62"/>
    <x v="0"/>
    <n v="0"/>
    <n v="3"/>
    <x v="1"/>
    <n v="2568"/>
    <n v="4"/>
    <n v="29"/>
    <x v="0"/>
    <x v="0"/>
    <s v="Yes"/>
    <x v="0"/>
    <x v="0"/>
    <x v="0"/>
    <n v="85.8"/>
    <n v="3735.75"/>
    <m/>
    <x v="20"/>
  </r>
  <r>
    <x v="3344"/>
    <d v="2025-05-13T00:00:00"/>
    <x v="1"/>
    <n v="52"/>
    <x v="1"/>
    <n v="0"/>
    <n v="3"/>
    <x v="2"/>
    <n v="2813"/>
    <n v="0"/>
    <n v="3"/>
    <x v="0"/>
    <x v="0"/>
    <s v="Yes"/>
    <x v="0"/>
    <x v="0"/>
    <x v="0"/>
    <n v="95.4"/>
    <n v="344.18"/>
    <m/>
    <x v="20"/>
  </r>
  <r>
    <x v="3345"/>
    <d v="2025-05-09T00:00:00"/>
    <x v="0"/>
    <n v="42"/>
    <x v="1"/>
    <n v="0"/>
    <n v="3"/>
    <x v="2"/>
    <n v="5653"/>
    <n v="0"/>
    <n v="3"/>
    <x v="2"/>
    <x v="0"/>
    <s v="Yes"/>
    <x v="0"/>
    <x v="0"/>
    <x v="0"/>
    <n v="107.95"/>
    <n v="356.58"/>
    <m/>
    <x v="20"/>
  </r>
  <r>
    <x v="3346"/>
    <d v="2023-02-08T00:00:00"/>
    <x v="0"/>
    <n v="58"/>
    <x v="0"/>
    <n v="3"/>
    <n v="3"/>
    <x v="1"/>
    <n v="3047"/>
    <n v="6"/>
    <n v="30"/>
    <x v="0"/>
    <x v="0"/>
    <s v="No"/>
    <x v="1"/>
    <x v="2"/>
    <x v="2"/>
    <n v="21.25"/>
    <n v="1911.9"/>
    <m/>
    <x v="20"/>
  </r>
  <r>
    <x v="3347"/>
    <d v="2023-02-19T00:00:00"/>
    <x v="0"/>
    <n v="35"/>
    <x v="1"/>
    <n v="0"/>
    <n v="3"/>
    <x v="1"/>
    <n v="5445"/>
    <n v="0"/>
    <n v="30"/>
    <x v="1"/>
    <x v="0"/>
    <s v="Yes"/>
    <x v="3"/>
    <x v="2"/>
    <x v="3"/>
    <n v="55.65"/>
    <n v="3065.65"/>
    <m/>
    <x v="20"/>
  </r>
  <r>
    <x v="3348"/>
    <d v="2019-11-21T00:00:00"/>
    <x v="0"/>
    <n v="41"/>
    <x v="0"/>
    <n v="0"/>
    <n v="3"/>
    <x v="1"/>
    <n v="5345"/>
    <n v="10"/>
    <n v="69"/>
    <x v="0"/>
    <x v="0"/>
    <s v="Yes"/>
    <x v="2"/>
    <x v="2"/>
    <x v="2"/>
    <n v="84.7"/>
    <n v="9216.43"/>
    <m/>
    <x v="20"/>
  </r>
  <r>
    <x v="3349"/>
    <d v="2019-12-11T00:00:00"/>
    <x v="0"/>
    <n v="47"/>
    <x v="0"/>
    <n v="3"/>
    <n v="3"/>
    <x v="1"/>
    <n v="6492"/>
    <n v="4"/>
    <n v="68"/>
    <x v="5"/>
    <x v="0"/>
    <s v="No"/>
    <x v="1"/>
    <x v="2"/>
    <x v="0"/>
    <n v="19.95"/>
    <n v="2646.25"/>
    <m/>
    <x v="20"/>
  </r>
  <r>
    <x v="3350"/>
    <d v="2025-04-04T00:00:00"/>
    <x v="1"/>
    <n v="26"/>
    <x v="1"/>
    <n v="0"/>
    <n v="3"/>
    <x v="1"/>
    <n v="3132"/>
    <n v="0"/>
    <n v="4"/>
    <x v="0"/>
    <x v="0"/>
    <s v="Yes"/>
    <x v="0"/>
    <x v="0"/>
    <x v="2"/>
    <n v="80.3"/>
    <n v="479.16"/>
    <m/>
    <x v="20"/>
  </r>
  <r>
    <x v="3351"/>
    <d v="2019-12-26T00:00:00"/>
    <x v="1"/>
    <n v="21"/>
    <x v="1"/>
    <n v="0"/>
    <n v="3"/>
    <x v="1"/>
    <n v="5308"/>
    <n v="0"/>
    <n v="68"/>
    <x v="5"/>
    <x v="0"/>
    <s v="Yes"/>
    <x v="3"/>
    <x v="2"/>
    <x v="2"/>
    <n v="82.45"/>
    <n v="6747.08"/>
    <m/>
    <x v="20"/>
  </r>
  <r>
    <x v="3352"/>
    <d v="2020-04-22T00:00:00"/>
    <x v="1"/>
    <n v="31"/>
    <x v="0"/>
    <n v="2"/>
    <n v="3"/>
    <x v="1"/>
    <n v="4915"/>
    <n v="0"/>
    <n v="64"/>
    <x v="4"/>
    <x v="0"/>
    <s v="Yes"/>
    <x v="0"/>
    <x v="0"/>
    <x v="0"/>
    <n v="86.8"/>
    <n v="7102.61"/>
    <m/>
    <x v="20"/>
  </r>
  <r>
    <x v="3353"/>
    <d v="2023-03-03T00:00:00"/>
    <x v="0"/>
    <n v="62"/>
    <x v="0"/>
    <n v="3"/>
    <n v="3"/>
    <x v="1"/>
    <n v="5138"/>
    <n v="6"/>
    <n v="29"/>
    <x v="0"/>
    <x v="2"/>
    <s v="Yes"/>
    <x v="2"/>
    <x v="3"/>
    <x v="2"/>
    <n v="55.35"/>
    <n v="1636.95"/>
    <m/>
    <x v="20"/>
  </r>
  <r>
    <x v="3354"/>
    <d v="2024-08-23T00:00:00"/>
    <x v="0"/>
    <n v="32"/>
    <x v="1"/>
    <n v="0"/>
    <n v="3"/>
    <x v="1"/>
    <n v="2916"/>
    <n v="0"/>
    <n v="12"/>
    <x v="0"/>
    <x v="0"/>
    <s v="Yes"/>
    <x v="0"/>
    <x v="0"/>
    <x v="0"/>
    <n v="81.45"/>
    <n v="1044.48"/>
    <m/>
    <x v="20"/>
  </r>
  <r>
    <x v="3355"/>
    <d v="2024-11-06T00:00:00"/>
    <x v="1"/>
    <n v="48"/>
    <x v="1"/>
    <n v="0"/>
    <n v="3"/>
    <x v="1"/>
    <n v="5644"/>
    <n v="0"/>
    <n v="9"/>
    <x v="0"/>
    <x v="0"/>
    <s v="Yes"/>
    <x v="2"/>
    <x v="0"/>
    <x v="0"/>
    <n v="43.75"/>
    <n v="766.37"/>
    <m/>
    <x v="20"/>
  </r>
  <r>
    <x v="3356"/>
    <d v="2019-08-07T00:00:00"/>
    <x v="0"/>
    <n v="43"/>
    <x v="0"/>
    <n v="1"/>
    <n v="3"/>
    <x v="1"/>
    <n v="5879"/>
    <n v="1"/>
    <n v="72"/>
    <x v="0"/>
    <x v="0"/>
    <s v="Yes"/>
    <x v="0"/>
    <x v="2"/>
    <x v="2"/>
    <n v="114.3"/>
    <n v="9206.23"/>
    <m/>
    <x v="20"/>
  </r>
  <r>
    <x v="3357"/>
    <d v="2020-12-14T00:00:00"/>
    <x v="0"/>
    <n v="22"/>
    <x v="1"/>
    <n v="0"/>
    <n v="3"/>
    <x v="1"/>
    <n v="4656"/>
    <n v="0"/>
    <n v="56"/>
    <x v="4"/>
    <x v="0"/>
    <s v="Yes"/>
    <x v="2"/>
    <x v="3"/>
    <x v="0"/>
    <n v="64.650000000000006"/>
    <n v="6371.47"/>
    <m/>
    <x v="20"/>
  </r>
  <r>
    <x v="3358"/>
    <d v="2023-03-22T00:00:00"/>
    <x v="1"/>
    <n v="62"/>
    <x v="0"/>
    <n v="2"/>
    <n v="3"/>
    <x v="1"/>
    <n v="2828"/>
    <n v="8"/>
    <n v="29"/>
    <x v="0"/>
    <x v="0"/>
    <s v="No"/>
    <x v="1"/>
    <x v="2"/>
    <x v="2"/>
    <n v="26.1"/>
    <n v="847.7"/>
    <m/>
    <x v="20"/>
  </r>
  <r>
    <x v="3359"/>
    <d v="2019-12-16T00:00:00"/>
    <x v="1"/>
    <n v="52"/>
    <x v="1"/>
    <n v="0"/>
    <n v="3"/>
    <x v="1"/>
    <n v="5914"/>
    <n v="0"/>
    <n v="68"/>
    <x v="0"/>
    <x v="0"/>
    <s v="Yes"/>
    <x v="2"/>
    <x v="2"/>
    <x v="0"/>
    <n v="80.650000000000006"/>
    <n v="6800.6"/>
    <m/>
    <x v="20"/>
  </r>
  <r>
    <x v="3360"/>
    <d v="2022-10-12T00:00:00"/>
    <x v="0"/>
    <n v="28"/>
    <x v="0"/>
    <n v="0"/>
    <n v="3"/>
    <x v="1"/>
    <n v="4014"/>
    <n v="10"/>
    <n v="34"/>
    <x v="0"/>
    <x v="0"/>
    <s v="Yes"/>
    <x v="0"/>
    <x v="0"/>
    <x v="2"/>
    <n v="88.85"/>
    <n v="3475.23"/>
    <m/>
    <x v="20"/>
  </r>
  <r>
    <x v="3361"/>
    <d v="2019-12-13T00:00:00"/>
    <x v="0"/>
    <n v="47"/>
    <x v="0"/>
    <n v="0"/>
    <n v="3"/>
    <x v="1"/>
    <n v="4571"/>
    <n v="5"/>
    <n v="68"/>
    <x v="5"/>
    <x v="0"/>
    <s v="No"/>
    <x v="1"/>
    <x v="2"/>
    <x v="0"/>
    <n v="25.25"/>
    <n v="3280.64"/>
    <m/>
    <x v="20"/>
  </r>
  <r>
    <x v="3362"/>
    <d v="2020-03-08T00:00:00"/>
    <x v="0"/>
    <n v="48"/>
    <x v="0"/>
    <n v="0"/>
    <n v="3"/>
    <x v="1"/>
    <n v="5089"/>
    <n v="4"/>
    <n v="65"/>
    <x v="0"/>
    <x v="0"/>
    <s v="Yes"/>
    <x v="0"/>
    <x v="0"/>
    <x v="0"/>
    <n v="104.25"/>
    <n v="9490.9500000000007"/>
    <m/>
    <x v="20"/>
  </r>
  <r>
    <x v="3363"/>
    <d v="2024-11-21T00:00:00"/>
    <x v="1"/>
    <n v="22"/>
    <x v="0"/>
    <n v="1"/>
    <n v="3"/>
    <x v="1"/>
    <n v="5352"/>
    <n v="9"/>
    <n v="9"/>
    <x v="0"/>
    <x v="0"/>
    <s v="No"/>
    <x v="1"/>
    <x v="2"/>
    <x v="2"/>
    <n v="20.350000000000001"/>
    <n v="468.57"/>
    <m/>
    <x v="20"/>
  </r>
  <r>
    <x v="3364"/>
    <d v="2021-02-14T00:00:00"/>
    <x v="1"/>
    <n v="40"/>
    <x v="0"/>
    <n v="2"/>
    <n v="3"/>
    <x v="1"/>
    <n v="6466"/>
    <n v="1"/>
    <n v="54"/>
    <x v="0"/>
    <x v="0"/>
    <s v="No"/>
    <x v="1"/>
    <x v="3"/>
    <x v="0"/>
    <n v="24.75"/>
    <n v="2901.13"/>
    <m/>
    <x v="20"/>
  </r>
  <r>
    <x v="3365"/>
    <d v="2020-07-21T00:00:00"/>
    <x v="0"/>
    <n v="63"/>
    <x v="0"/>
    <n v="0"/>
    <n v="3"/>
    <x v="1"/>
    <n v="4806"/>
    <n v="1"/>
    <n v="61"/>
    <x v="0"/>
    <x v="0"/>
    <s v="Yes"/>
    <x v="0"/>
    <x v="0"/>
    <x v="2"/>
    <n v="94.15"/>
    <n v="6813.38"/>
    <m/>
    <x v="20"/>
  </r>
  <r>
    <x v="3366"/>
    <d v="2021-02-12T00:00:00"/>
    <x v="1"/>
    <n v="23"/>
    <x v="1"/>
    <n v="0"/>
    <n v="3"/>
    <x v="1"/>
    <n v="4084"/>
    <n v="0"/>
    <n v="54"/>
    <x v="0"/>
    <x v="0"/>
    <s v="Yes"/>
    <x v="0"/>
    <x v="3"/>
    <x v="2"/>
    <n v="94.1"/>
    <n v="7845.28"/>
    <m/>
    <x v="20"/>
  </r>
  <r>
    <x v="3367"/>
    <d v="2023-09-16T00:00:00"/>
    <x v="1"/>
    <n v="61"/>
    <x v="1"/>
    <n v="3"/>
    <n v="3"/>
    <x v="1"/>
    <n v="5237"/>
    <n v="0"/>
    <n v="23"/>
    <x v="3"/>
    <x v="0"/>
    <s v="Yes"/>
    <x v="3"/>
    <x v="3"/>
    <x v="0"/>
    <n v="49.45"/>
    <n v="1713.9"/>
    <m/>
    <x v="20"/>
  </r>
  <r>
    <x v="3368"/>
    <d v="2024-08-08T00:00:00"/>
    <x v="0"/>
    <n v="19"/>
    <x v="1"/>
    <n v="2"/>
    <n v="3"/>
    <x v="1"/>
    <n v="4001"/>
    <n v="0"/>
    <n v="12"/>
    <x v="3"/>
    <x v="0"/>
    <s v="No"/>
    <x v="1"/>
    <x v="0"/>
    <x v="2"/>
    <n v="21.05"/>
    <n v="468.36"/>
    <m/>
    <x v="20"/>
  </r>
  <r>
    <x v="3369"/>
    <d v="2025-04-26T00:00:00"/>
    <x v="0"/>
    <n v="43"/>
    <x v="1"/>
    <n v="0"/>
    <n v="3"/>
    <x v="1"/>
    <n v="3559"/>
    <n v="0"/>
    <n v="4"/>
    <x v="2"/>
    <x v="0"/>
    <s v="Yes"/>
    <x v="0"/>
    <x v="0"/>
    <x v="0"/>
    <n v="90.65"/>
    <n v="494.23"/>
    <m/>
    <x v="20"/>
  </r>
  <r>
    <x v="3370"/>
    <d v="2022-01-21T00:00:00"/>
    <x v="0"/>
    <n v="44"/>
    <x v="0"/>
    <n v="3"/>
    <n v="3"/>
    <x v="1"/>
    <n v="4741"/>
    <n v="5"/>
    <n v="43"/>
    <x v="4"/>
    <x v="2"/>
    <s v="Yes"/>
    <x v="3"/>
    <x v="0"/>
    <x v="2"/>
    <n v="29.3"/>
    <n v="1224.05"/>
    <m/>
    <x v="20"/>
  </r>
  <r>
    <x v="3371"/>
    <d v="2020-09-18T00:00:00"/>
    <x v="1"/>
    <n v="32"/>
    <x v="0"/>
    <n v="0"/>
    <n v="3"/>
    <x v="1"/>
    <n v="4521"/>
    <n v="10"/>
    <n v="59"/>
    <x v="4"/>
    <x v="0"/>
    <s v="Yes"/>
    <x v="0"/>
    <x v="2"/>
    <x v="2"/>
    <n v="100.05"/>
    <n v="8734.1"/>
    <m/>
    <x v="20"/>
  </r>
  <r>
    <x v="3372"/>
    <d v="2022-01-22T00:00:00"/>
    <x v="0"/>
    <n v="47"/>
    <x v="1"/>
    <n v="0"/>
    <n v="3"/>
    <x v="1"/>
    <n v="5268"/>
    <n v="0"/>
    <n v="43"/>
    <x v="0"/>
    <x v="2"/>
    <s v="Yes"/>
    <x v="3"/>
    <x v="3"/>
    <x v="2"/>
    <n v="35.200000000000003"/>
    <n v="1463.7"/>
    <m/>
    <x v="20"/>
  </r>
  <r>
    <x v="3373"/>
    <d v="2023-12-14T00:00:00"/>
    <x v="1"/>
    <n v="50"/>
    <x v="1"/>
    <n v="0"/>
    <n v="3"/>
    <x v="1"/>
    <n v="3027"/>
    <n v="0"/>
    <n v="20"/>
    <x v="0"/>
    <x v="0"/>
    <s v="Yes"/>
    <x v="0"/>
    <x v="0"/>
    <x v="0"/>
    <n v="89.1"/>
    <n v="2388.42"/>
    <m/>
    <x v="20"/>
  </r>
  <r>
    <x v="3374"/>
    <d v="2024-07-03T00:00:00"/>
    <x v="0"/>
    <n v="42"/>
    <x v="1"/>
    <n v="0"/>
    <n v="3"/>
    <x v="1"/>
    <n v="5221"/>
    <n v="0"/>
    <n v="13"/>
    <x v="0"/>
    <x v="0"/>
    <s v="No"/>
    <x v="1"/>
    <x v="3"/>
    <x v="2"/>
    <n v="19.95"/>
    <n v="469.55"/>
    <m/>
    <x v="20"/>
  </r>
  <r>
    <x v="3375"/>
    <d v="2021-05-12T00:00:00"/>
    <x v="1"/>
    <n v="25"/>
    <x v="1"/>
    <n v="0"/>
    <n v="3"/>
    <x v="1"/>
    <n v="4725"/>
    <n v="0"/>
    <n v="51"/>
    <x v="4"/>
    <x v="0"/>
    <s v="No"/>
    <x v="1"/>
    <x v="2"/>
    <x v="0"/>
    <n v="20.65"/>
    <n v="1982.16"/>
    <m/>
    <x v="20"/>
  </r>
  <r>
    <x v="3376"/>
    <d v="2025-07-15T00:00:00"/>
    <x v="1"/>
    <n v="68"/>
    <x v="1"/>
    <n v="0"/>
    <n v="3"/>
    <x v="0"/>
    <n v="2371"/>
    <n v="0"/>
    <n v="1"/>
    <x v="0"/>
    <x v="0"/>
    <s v="Yes"/>
    <x v="0"/>
    <x v="0"/>
    <x v="0"/>
    <n v="91.3"/>
    <n v="134.91"/>
    <s v="Attitude"/>
    <x v="1"/>
  </r>
  <r>
    <x v="3377"/>
    <d v="2024-09-17T00:00:00"/>
    <x v="1"/>
    <n v="78"/>
    <x v="0"/>
    <n v="0"/>
    <n v="3"/>
    <x v="0"/>
    <n v="3172"/>
    <n v="1"/>
    <n v="11"/>
    <x v="3"/>
    <x v="0"/>
    <s v="Yes"/>
    <x v="0"/>
    <x v="0"/>
    <x v="0"/>
    <n v="99.55"/>
    <n v="1145.28"/>
    <s v="Competitor"/>
    <x v="6"/>
  </r>
  <r>
    <x v="3378"/>
    <d v="2024-06-10T00:00:00"/>
    <x v="1"/>
    <n v="75"/>
    <x v="1"/>
    <n v="0"/>
    <n v="3"/>
    <x v="0"/>
    <n v="5342"/>
    <n v="0"/>
    <n v="14"/>
    <x v="0"/>
    <x v="0"/>
    <s v="Yes"/>
    <x v="0"/>
    <x v="0"/>
    <x v="0"/>
    <n v="74.3"/>
    <n v="1587.23"/>
    <s v="Dissatisfaction"/>
    <x v="7"/>
  </r>
  <r>
    <x v="3379"/>
    <d v="2021-08-16T00:00:00"/>
    <x v="1"/>
    <n v="72"/>
    <x v="0"/>
    <n v="0"/>
    <n v="3"/>
    <x v="1"/>
    <n v="5523"/>
    <n v="10"/>
    <n v="48"/>
    <x v="0"/>
    <x v="0"/>
    <s v="Yes"/>
    <x v="0"/>
    <x v="3"/>
    <x v="0"/>
    <n v="70.650000000000006"/>
    <n v="4149.8500000000004"/>
    <m/>
    <x v="20"/>
  </r>
  <r>
    <x v="3380"/>
    <d v="2024-02-22T00:00:00"/>
    <x v="1"/>
    <n v="69"/>
    <x v="1"/>
    <n v="0"/>
    <n v="3"/>
    <x v="1"/>
    <n v="3283"/>
    <n v="0"/>
    <n v="18"/>
    <x v="0"/>
    <x v="0"/>
    <s v="Yes"/>
    <x v="3"/>
    <x v="3"/>
    <x v="2"/>
    <n v="49.85"/>
    <n v="1606.09"/>
    <m/>
    <x v="20"/>
  </r>
  <r>
    <x v="3381"/>
    <d v="2021-08-20T00:00:00"/>
    <x v="1"/>
    <n v="79"/>
    <x v="0"/>
    <n v="3"/>
    <n v="3"/>
    <x v="1"/>
    <n v="3847"/>
    <n v="6"/>
    <n v="48"/>
    <x v="0"/>
    <x v="0"/>
    <s v="Yes"/>
    <x v="0"/>
    <x v="2"/>
    <x v="0"/>
    <n v="104.5"/>
    <n v="5711.25"/>
    <m/>
    <x v="20"/>
  </r>
  <r>
    <x v="3382"/>
    <d v="2019-08-06T00:00:00"/>
    <x v="1"/>
    <n v="68"/>
    <x v="0"/>
    <n v="0"/>
    <n v="3"/>
    <x v="1"/>
    <n v="4032"/>
    <n v="10"/>
    <n v="72"/>
    <x v="0"/>
    <x v="0"/>
    <s v="Yes"/>
    <x v="2"/>
    <x v="2"/>
    <x v="0"/>
    <n v="78.45"/>
    <n v="6821.29"/>
    <m/>
    <x v="20"/>
  </r>
  <r>
    <x v="3383"/>
    <d v="2022-06-03T00:00:00"/>
    <x v="0"/>
    <n v="68"/>
    <x v="1"/>
    <n v="0"/>
    <n v="3"/>
    <x v="1"/>
    <n v="3654"/>
    <n v="0"/>
    <n v="38"/>
    <x v="0"/>
    <x v="0"/>
    <s v="Yes"/>
    <x v="0"/>
    <x v="2"/>
    <x v="0"/>
    <n v="94.75"/>
    <n v="5391.66"/>
    <m/>
    <x v="20"/>
  </r>
  <r>
    <x v="3384"/>
    <d v="2021-04-15T00:00:00"/>
    <x v="1"/>
    <n v="78"/>
    <x v="1"/>
    <n v="0"/>
    <n v="3"/>
    <x v="1"/>
    <n v="5085"/>
    <n v="0"/>
    <n v="52"/>
    <x v="4"/>
    <x v="0"/>
    <s v="Yes"/>
    <x v="2"/>
    <x v="2"/>
    <x v="0"/>
    <n v="59.85"/>
    <n v="4852.09"/>
    <m/>
    <x v="20"/>
  </r>
  <r>
    <x v="3385"/>
    <d v="2022-06-05T00:00:00"/>
    <x v="1"/>
    <n v="65"/>
    <x v="1"/>
    <n v="0"/>
    <n v="3"/>
    <x v="1"/>
    <n v="4947"/>
    <n v="0"/>
    <n v="38"/>
    <x v="0"/>
    <x v="0"/>
    <s v="No"/>
    <x v="1"/>
    <x v="2"/>
    <x v="3"/>
    <n v="20.2"/>
    <n v="891.32"/>
    <m/>
    <x v="20"/>
  </r>
  <r>
    <x v="3386"/>
    <d v="2020-08-19T00:00:00"/>
    <x v="0"/>
    <n v="72"/>
    <x v="1"/>
    <n v="0"/>
    <n v="3"/>
    <x v="1"/>
    <n v="4964"/>
    <n v="0"/>
    <n v="60"/>
    <x v="0"/>
    <x v="0"/>
    <s v="Yes"/>
    <x v="2"/>
    <x v="3"/>
    <x v="0"/>
    <n v="71.75"/>
    <n v="4996.55"/>
    <m/>
    <x v="20"/>
  </r>
  <r>
    <x v="3387"/>
    <d v="2025-07-06T00:00:00"/>
    <x v="1"/>
    <n v="20"/>
    <x v="1"/>
    <n v="0"/>
    <n v="3"/>
    <x v="0"/>
    <n v="4319"/>
    <n v="0"/>
    <n v="1"/>
    <x v="2"/>
    <x v="0"/>
    <s v="Yes"/>
    <x v="0"/>
    <x v="0"/>
    <x v="0"/>
    <n v="91.7"/>
    <n v="108.93"/>
    <s v="Attitude"/>
    <x v="1"/>
  </r>
  <r>
    <x v="3388"/>
    <d v="2020-07-10T00:00:00"/>
    <x v="0"/>
    <n v="46"/>
    <x v="0"/>
    <n v="0"/>
    <n v="3"/>
    <x v="0"/>
    <n v="6295"/>
    <n v="9"/>
    <n v="61"/>
    <x v="4"/>
    <x v="0"/>
    <s v="Yes"/>
    <x v="0"/>
    <x v="2"/>
    <x v="0"/>
    <n v="94.1"/>
    <n v="7281.64"/>
    <s v="Competitor"/>
    <x v="9"/>
  </r>
  <r>
    <x v="3389"/>
    <d v="2020-05-11T00:00:00"/>
    <x v="1"/>
    <n v="22"/>
    <x v="1"/>
    <n v="0"/>
    <n v="3"/>
    <x v="0"/>
    <n v="4776"/>
    <n v="0"/>
    <n v="63"/>
    <x v="4"/>
    <x v="0"/>
    <s v="Yes"/>
    <x v="0"/>
    <x v="3"/>
    <x v="0"/>
    <n v="99.9"/>
    <n v="6664.94"/>
    <s v="Price"/>
    <x v="17"/>
  </r>
  <r>
    <x v="3390"/>
    <d v="2019-11-11T00:00:00"/>
    <x v="0"/>
    <n v="52"/>
    <x v="1"/>
    <n v="0"/>
    <n v="3"/>
    <x v="0"/>
    <n v="6350"/>
    <n v="0"/>
    <n v="69"/>
    <x v="5"/>
    <x v="0"/>
    <s v="Yes"/>
    <x v="0"/>
    <x v="3"/>
    <x v="0"/>
    <n v="104.7"/>
    <n v="8630.7099999999991"/>
    <s v="Competitor"/>
    <x v="6"/>
  </r>
  <r>
    <x v="3391"/>
    <d v="2025-07-20T00:00:00"/>
    <x v="1"/>
    <n v="57"/>
    <x v="1"/>
    <n v="0"/>
    <n v="3"/>
    <x v="0"/>
    <n v="2119"/>
    <n v="0"/>
    <n v="1"/>
    <x v="0"/>
    <x v="0"/>
    <s v="Yes"/>
    <x v="0"/>
    <x v="0"/>
    <x v="0"/>
    <n v="79.650000000000006"/>
    <n v="102.13"/>
    <s v="Competitor"/>
    <x v="6"/>
  </r>
  <r>
    <x v="3392"/>
    <d v="2025-04-20T00:00:00"/>
    <x v="0"/>
    <n v="27"/>
    <x v="1"/>
    <n v="0"/>
    <n v="3"/>
    <x v="0"/>
    <n v="4207"/>
    <n v="0"/>
    <n v="4"/>
    <x v="2"/>
    <x v="2"/>
    <s v="Yes"/>
    <x v="2"/>
    <x v="0"/>
    <x v="0"/>
    <n v="29.65"/>
    <n v="118.5"/>
    <s v="Dissatisfaction"/>
    <x v="15"/>
  </r>
  <r>
    <x v="3393"/>
    <d v="2020-10-01T00:00:00"/>
    <x v="0"/>
    <n v="39"/>
    <x v="0"/>
    <n v="0"/>
    <n v="3"/>
    <x v="1"/>
    <n v="6432"/>
    <n v="7"/>
    <n v="58"/>
    <x v="4"/>
    <x v="0"/>
    <s v="Yes"/>
    <x v="0"/>
    <x v="3"/>
    <x v="2"/>
    <n v="100.35"/>
    <n v="6011.12"/>
    <m/>
    <x v="20"/>
  </r>
  <r>
    <x v="3394"/>
    <d v="2024-08-22T00:00:00"/>
    <x v="1"/>
    <n v="43"/>
    <x v="1"/>
    <n v="0"/>
    <n v="3"/>
    <x v="1"/>
    <n v="5715"/>
    <n v="0"/>
    <n v="12"/>
    <x v="0"/>
    <x v="0"/>
    <s v="No"/>
    <x v="1"/>
    <x v="0"/>
    <x v="2"/>
    <n v="19.7"/>
    <n v="444.87"/>
    <m/>
    <x v="20"/>
  </r>
  <r>
    <x v="3395"/>
    <d v="2022-02-06T00:00:00"/>
    <x v="0"/>
    <n v="62"/>
    <x v="0"/>
    <n v="0"/>
    <n v="3"/>
    <x v="1"/>
    <n v="2170"/>
    <n v="1"/>
    <n v="42"/>
    <x v="0"/>
    <x v="0"/>
    <s v="Yes"/>
    <x v="0"/>
    <x v="3"/>
    <x v="0"/>
    <n v="97.1"/>
    <n v="4675.8500000000004"/>
    <m/>
    <x v="20"/>
  </r>
  <r>
    <x v="3396"/>
    <d v="2020-06-13T00:00:00"/>
    <x v="1"/>
    <n v="27"/>
    <x v="1"/>
    <n v="0"/>
    <n v="3"/>
    <x v="1"/>
    <n v="5801"/>
    <n v="0"/>
    <n v="62"/>
    <x v="0"/>
    <x v="0"/>
    <s v="Yes"/>
    <x v="0"/>
    <x v="3"/>
    <x v="0"/>
    <n v="92.05"/>
    <n v="7222.15"/>
    <m/>
    <x v="20"/>
  </r>
  <r>
    <x v="3397"/>
    <d v="2025-01-03T00:00:00"/>
    <x v="0"/>
    <n v="25"/>
    <x v="1"/>
    <n v="0"/>
    <n v="3"/>
    <x v="1"/>
    <n v="4704"/>
    <n v="0"/>
    <n v="7"/>
    <x v="2"/>
    <x v="0"/>
    <s v="Yes"/>
    <x v="0"/>
    <x v="0"/>
    <x v="0"/>
    <n v="69.55"/>
    <n v="584"/>
    <m/>
    <x v="20"/>
  </r>
  <r>
    <x v="3398"/>
    <d v="2024-12-04T00:00:00"/>
    <x v="1"/>
    <n v="55"/>
    <x v="1"/>
    <n v="0"/>
    <n v="3"/>
    <x v="1"/>
    <n v="3087"/>
    <n v="0"/>
    <n v="8"/>
    <x v="0"/>
    <x v="0"/>
    <s v="No"/>
    <x v="1"/>
    <x v="2"/>
    <x v="2"/>
    <n v="20"/>
    <n v="329.28"/>
    <m/>
    <x v="20"/>
  </r>
  <r>
    <x v="3399"/>
    <d v="2024-08-02T00:00:00"/>
    <x v="0"/>
    <n v="55"/>
    <x v="0"/>
    <n v="3"/>
    <n v="3"/>
    <x v="1"/>
    <n v="2219"/>
    <n v="8"/>
    <n v="12"/>
    <x v="3"/>
    <x v="0"/>
    <s v="No"/>
    <x v="1"/>
    <x v="2"/>
    <x v="0"/>
    <n v="25.4"/>
    <n v="842.44"/>
    <m/>
    <x v="20"/>
  </r>
  <r>
    <x v="3400"/>
    <d v="2024-09-21T00:00:00"/>
    <x v="0"/>
    <n v="27"/>
    <x v="1"/>
    <n v="0"/>
    <n v="3"/>
    <x v="1"/>
    <n v="3042"/>
    <n v="0"/>
    <n v="11"/>
    <x v="3"/>
    <x v="0"/>
    <s v="Yes"/>
    <x v="0"/>
    <x v="0"/>
    <x v="0"/>
    <n v="72.900000000000006"/>
    <n v="1020.08"/>
    <m/>
    <x v="20"/>
  </r>
  <r>
    <x v="3401"/>
    <d v="2025-01-26T00:00:00"/>
    <x v="1"/>
    <n v="38"/>
    <x v="1"/>
    <n v="0"/>
    <n v="3"/>
    <x v="1"/>
    <n v="2845"/>
    <n v="0"/>
    <n v="7"/>
    <x v="0"/>
    <x v="0"/>
    <s v="Yes"/>
    <x v="2"/>
    <x v="0"/>
    <x v="0"/>
    <n v="61.4"/>
    <n v="549.78"/>
    <m/>
    <x v="20"/>
  </r>
  <r>
    <x v="3402"/>
    <d v="2024-09-13T00:00:00"/>
    <x v="0"/>
    <n v="25"/>
    <x v="0"/>
    <n v="1"/>
    <n v="3"/>
    <x v="1"/>
    <n v="2136"/>
    <n v="7"/>
    <n v="11"/>
    <x v="3"/>
    <x v="0"/>
    <s v="Yes"/>
    <x v="2"/>
    <x v="0"/>
    <x v="0"/>
    <n v="59.65"/>
    <n v="915.79"/>
    <m/>
    <x v="20"/>
  </r>
  <r>
    <x v="3403"/>
    <d v="2022-05-05T00:00:00"/>
    <x v="0"/>
    <n v="21"/>
    <x v="1"/>
    <n v="1"/>
    <n v="3"/>
    <x v="1"/>
    <n v="3124"/>
    <n v="0"/>
    <n v="39"/>
    <x v="1"/>
    <x v="0"/>
    <s v="Yes"/>
    <x v="0"/>
    <x v="2"/>
    <x v="2"/>
    <n v="100.55"/>
    <n v="4469.43"/>
    <m/>
    <x v="20"/>
  </r>
  <r>
    <x v="3404"/>
    <d v="2022-01-21T00:00:00"/>
    <x v="1"/>
    <n v="33"/>
    <x v="0"/>
    <n v="0"/>
    <n v="3"/>
    <x v="1"/>
    <n v="4392"/>
    <n v="9"/>
    <n v="43"/>
    <x v="0"/>
    <x v="0"/>
    <s v="Yes"/>
    <x v="0"/>
    <x v="0"/>
    <x v="0"/>
    <n v="94.1"/>
    <n v="6234.94"/>
    <m/>
    <x v="20"/>
  </r>
  <r>
    <x v="3405"/>
    <d v="2024-10-05T00:00:00"/>
    <x v="1"/>
    <n v="27"/>
    <x v="0"/>
    <n v="0"/>
    <n v="3"/>
    <x v="1"/>
    <n v="4907"/>
    <n v="2"/>
    <n v="10"/>
    <x v="0"/>
    <x v="0"/>
    <s v="No"/>
    <x v="1"/>
    <x v="0"/>
    <x v="2"/>
    <n v="20.55"/>
    <n v="356.95"/>
    <m/>
    <x v="20"/>
  </r>
  <r>
    <x v="3406"/>
    <d v="2019-10-10T00:00:00"/>
    <x v="1"/>
    <n v="30"/>
    <x v="0"/>
    <n v="0"/>
    <n v="3"/>
    <x v="1"/>
    <n v="5072"/>
    <n v="7"/>
    <n v="70"/>
    <x v="5"/>
    <x v="0"/>
    <s v="Yes"/>
    <x v="2"/>
    <x v="2"/>
    <x v="2"/>
    <n v="94.8"/>
    <n v="8711.9500000000007"/>
    <m/>
    <x v="20"/>
  </r>
  <r>
    <x v="3407"/>
    <d v="2020-03-04T00:00:00"/>
    <x v="1"/>
    <n v="29"/>
    <x v="0"/>
    <n v="0"/>
    <n v="3"/>
    <x v="1"/>
    <n v="5076"/>
    <n v="7"/>
    <n v="65"/>
    <x v="4"/>
    <x v="0"/>
    <s v="No"/>
    <x v="1"/>
    <x v="2"/>
    <x v="0"/>
    <n v="19.350000000000001"/>
    <n v="4482.8500000000004"/>
    <m/>
    <x v="20"/>
  </r>
  <r>
    <x v="3408"/>
    <d v="2019-08-20T00:00:00"/>
    <x v="0"/>
    <n v="38"/>
    <x v="0"/>
    <n v="0"/>
    <n v="3"/>
    <x v="1"/>
    <n v="6251"/>
    <n v="1"/>
    <n v="72"/>
    <x v="0"/>
    <x v="0"/>
    <s v="No"/>
    <x v="1"/>
    <x v="2"/>
    <x v="2"/>
    <n v="24.8"/>
    <n v="2845.88"/>
    <m/>
    <x v="20"/>
  </r>
  <r>
    <x v="3409"/>
    <d v="2021-11-07T00:00:00"/>
    <x v="0"/>
    <n v="45"/>
    <x v="1"/>
    <n v="0"/>
    <n v="3"/>
    <x v="1"/>
    <n v="5274"/>
    <n v="0"/>
    <n v="45"/>
    <x v="0"/>
    <x v="0"/>
    <s v="Yes"/>
    <x v="2"/>
    <x v="0"/>
    <x v="0"/>
    <n v="50.9"/>
    <n v="3171.1"/>
    <m/>
    <x v="20"/>
  </r>
  <r>
    <x v="3410"/>
    <d v="2023-04-12T00:00:00"/>
    <x v="0"/>
    <n v="31"/>
    <x v="0"/>
    <n v="0"/>
    <n v="3"/>
    <x v="1"/>
    <n v="2085"/>
    <n v="10"/>
    <n v="28"/>
    <x v="0"/>
    <x v="0"/>
    <s v="Yes"/>
    <x v="0"/>
    <x v="0"/>
    <x v="0"/>
    <n v="76.55"/>
    <n v="2678.88"/>
    <m/>
    <x v="20"/>
  </r>
  <r>
    <x v="3411"/>
    <d v="2023-02-04T00:00:00"/>
    <x v="1"/>
    <n v="37"/>
    <x v="1"/>
    <n v="0"/>
    <n v="3"/>
    <x v="1"/>
    <n v="4864"/>
    <n v="0"/>
    <n v="30"/>
    <x v="1"/>
    <x v="0"/>
    <s v="Yes"/>
    <x v="2"/>
    <x v="0"/>
    <x v="2"/>
    <n v="48.8"/>
    <n v="1858.95"/>
    <m/>
    <x v="20"/>
  </r>
  <r>
    <x v="3412"/>
    <d v="2024-07-22T00:00:00"/>
    <x v="1"/>
    <n v="47"/>
    <x v="1"/>
    <n v="0"/>
    <n v="3"/>
    <x v="1"/>
    <n v="2054"/>
    <n v="0"/>
    <n v="13"/>
    <x v="0"/>
    <x v="0"/>
    <s v="Yes"/>
    <x v="0"/>
    <x v="0"/>
    <x v="2"/>
    <n v="81.900000000000006"/>
    <n v="1473.24"/>
    <m/>
    <x v="20"/>
  </r>
  <r>
    <x v="3413"/>
    <d v="2022-11-26T00:00:00"/>
    <x v="0"/>
    <n v="21"/>
    <x v="1"/>
    <n v="0"/>
    <n v="3"/>
    <x v="1"/>
    <n v="2507"/>
    <n v="0"/>
    <n v="33"/>
    <x v="0"/>
    <x v="0"/>
    <s v="No"/>
    <x v="1"/>
    <x v="2"/>
    <x v="2"/>
    <n v="20.350000000000001"/>
    <n v="1167.5899999999999"/>
    <m/>
    <x v="20"/>
  </r>
  <r>
    <x v="3414"/>
    <d v="2020-06-08T00:00:00"/>
    <x v="1"/>
    <n v="21"/>
    <x v="0"/>
    <n v="0"/>
    <n v="3"/>
    <x v="1"/>
    <n v="6193"/>
    <n v="3"/>
    <n v="62"/>
    <x v="4"/>
    <x v="0"/>
    <s v="Yes"/>
    <x v="0"/>
    <x v="2"/>
    <x v="2"/>
    <n v="113.95"/>
    <n v="9537.56"/>
    <m/>
    <x v="20"/>
  </r>
  <r>
    <x v="3415"/>
    <d v="2022-09-17T00:00:00"/>
    <x v="0"/>
    <n v="47"/>
    <x v="1"/>
    <n v="0"/>
    <n v="3"/>
    <x v="1"/>
    <n v="3967"/>
    <n v="0"/>
    <n v="35"/>
    <x v="0"/>
    <x v="0"/>
    <s v="No"/>
    <x v="1"/>
    <x v="2"/>
    <x v="0"/>
    <n v="21.45"/>
    <n v="1307.45"/>
    <m/>
    <x v="20"/>
  </r>
  <r>
    <x v="3416"/>
    <d v="2022-08-23T00:00:00"/>
    <x v="1"/>
    <n v="55"/>
    <x v="1"/>
    <n v="0"/>
    <n v="3"/>
    <x v="1"/>
    <n v="3566"/>
    <n v="0"/>
    <n v="36"/>
    <x v="1"/>
    <x v="0"/>
    <s v="Yes"/>
    <x v="2"/>
    <x v="3"/>
    <x v="2"/>
    <n v="70.7"/>
    <n v="3625.67"/>
    <m/>
    <x v="20"/>
  </r>
  <r>
    <x v="3417"/>
    <d v="2019-08-20T00:00:00"/>
    <x v="0"/>
    <n v="53"/>
    <x v="0"/>
    <n v="0"/>
    <n v="3"/>
    <x v="1"/>
    <n v="5791"/>
    <n v="6"/>
    <n v="72"/>
    <x v="0"/>
    <x v="0"/>
    <s v="Yes"/>
    <x v="0"/>
    <x v="2"/>
    <x v="2"/>
    <n v="109.75"/>
    <n v="9411.2999999999993"/>
    <m/>
    <x v="20"/>
  </r>
  <r>
    <x v="3418"/>
    <d v="2022-09-15T00:00:00"/>
    <x v="0"/>
    <n v="24"/>
    <x v="0"/>
    <n v="3"/>
    <n v="3"/>
    <x v="1"/>
    <n v="5721"/>
    <n v="8"/>
    <n v="35"/>
    <x v="0"/>
    <x v="0"/>
    <s v="Yes"/>
    <x v="0"/>
    <x v="0"/>
    <x v="0"/>
    <n v="109.95"/>
    <n v="5441"/>
    <m/>
    <x v="20"/>
  </r>
  <r>
    <x v="3419"/>
    <d v="2021-07-21T00:00:00"/>
    <x v="0"/>
    <n v="19"/>
    <x v="1"/>
    <n v="0"/>
    <n v="3"/>
    <x v="1"/>
    <n v="5240"/>
    <n v="0"/>
    <n v="49"/>
    <x v="4"/>
    <x v="0"/>
    <s v="No"/>
    <x v="1"/>
    <x v="2"/>
    <x v="2"/>
    <n v="19.899999999999999"/>
    <n v="1329.34"/>
    <m/>
    <x v="20"/>
  </r>
  <r>
    <x v="3420"/>
    <d v="2025-04-22T00:00:00"/>
    <x v="1"/>
    <n v="65"/>
    <x v="1"/>
    <n v="0"/>
    <n v="3"/>
    <x v="0"/>
    <n v="5301"/>
    <n v="0"/>
    <n v="4"/>
    <x v="0"/>
    <x v="0"/>
    <s v="Yes"/>
    <x v="0"/>
    <x v="0"/>
    <x v="0"/>
    <n v="78.849999999999994"/>
    <n v="440.52"/>
    <s v="Other"/>
    <x v="12"/>
  </r>
  <r>
    <x v="3421"/>
    <d v="2025-06-21T00:00:00"/>
    <x v="1"/>
    <n v="77"/>
    <x v="1"/>
    <n v="0"/>
    <n v="3"/>
    <x v="0"/>
    <n v="4193"/>
    <n v="0"/>
    <n v="2"/>
    <x v="0"/>
    <x v="0"/>
    <s v="Yes"/>
    <x v="0"/>
    <x v="0"/>
    <x v="0"/>
    <n v="93.85"/>
    <n v="209.39"/>
    <s v="Other"/>
    <x v="19"/>
  </r>
  <r>
    <x v="3422"/>
    <d v="2023-03-18T00:00:00"/>
    <x v="0"/>
    <n v="75"/>
    <x v="0"/>
    <n v="0"/>
    <n v="3"/>
    <x v="0"/>
    <n v="5137"/>
    <n v="1"/>
    <n v="29"/>
    <x v="0"/>
    <x v="0"/>
    <s v="Yes"/>
    <x v="0"/>
    <x v="0"/>
    <x v="0"/>
    <n v="98.5"/>
    <n v="3754.22"/>
    <s v="Attitude"/>
    <x v="1"/>
  </r>
  <r>
    <x v="3423"/>
    <d v="2025-07-08T00:00:00"/>
    <x v="1"/>
    <n v="80"/>
    <x v="1"/>
    <n v="0"/>
    <n v="3"/>
    <x v="0"/>
    <n v="5345"/>
    <n v="0"/>
    <n v="1"/>
    <x v="0"/>
    <x v="0"/>
    <s v="Yes"/>
    <x v="0"/>
    <x v="0"/>
    <x v="0"/>
    <n v="71"/>
    <n v="99.64"/>
    <s v="Competitor"/>
    <x v="6"/>
  </r>
  <r>
    <x v="3424"/>
    <d v="2024-12-20T00:00:00"/>
    <x v="1"/>
    <n v="79"/>
    <x v="1"/>
    <n v="0"/>
    <n v="3"/>
    <x v="0"/>
    <n v="5546"/>
    <n v="0"/>
    <n v="8"/>
    <x v="0"/>
    <x v="0"/>
    <s v="Yes"/>
    <x v="0"/>
    <x v="0"/>
    <x v="0"/>
    <n v="105.5"/>
    <n v="1190.83"/>
    <s v="Price"/>
    <x v="4"/>
  </r>
  <r>
    <x v="3425"/>
    <d v="2025-04-01T00:00:00"/>
    <x v="0"/>
    <n v="73"/>
    <x v="1"/>
    <n v="0"/>
    <n v="3"/>
    <x v="0"/>
    <n v="4694"/>
    <n v="0"/>
    <n v="4"/>
    <x v="2"/>
    <x v="2"/>
    <s v="Yes"/>
    <x v="2"/>
    <x v="0"/>
    <x v="0"/>
    <n v="25.2"/>
    <n v="102.5"/>
    <s v="Other"/>
    <x v="19"/>
  </r>
  <r>
    <x v="3426"/>
    <d v="2021-04-06T00:00:00"/>
    <x v="0"/>
    <n v="75"/>
    <x v="1"/>
    <n v="0"/>
    <n v="3"/>
    <x v="1"/>
    <n v="4368"/>
    <n v="0"/>
    <n v="52"/>
    <x v="4"/>
    <x v="0"/>
    <s v="Yes"/>
    <x v="0"/>
    <x v="2"/>
    <x v="0"/>
    <n v="72.95"/>
    <n v="6023.63"/>
    <m/>
    <x v="20"/>
  </r>
  <r>
    <x v="3427"/>
    <d v="2025-06-13T00:00:00"/>
    <x v="1"/>
    <n v="70"/>
    <x v="1"/>
    <n v="0"/>
    <n v="3"/>
    <x v="2"/>
    <n v="5039"/>
    <n v="0"/>
    <n v="2"/>
    <x v="2"/>
    <x v="0"/>
    <s v="Yes"/>
    <x v="0"/>
    <x v="2"/>
    <x v="0"/>
    <n v="84.05"/>
    <n v="229.85"/>
    <m/>
    <x v="20"/>
  </r>
  <r>
    <x v="3428"/>
    <d v="2019-12-25T00:00:00"/>
    <x v="0"/>
    <n v="70"/>
    <x v="0"/>
    <n v="1"/>
    <n v="3"/>
    <x v="1"/>
    <n v="6404"/>
    <n v="1"/>
    <n v="68"/>
    <x v="5"/>
    <x v="0"/>
    <s v="Yes"/>
    <x v="0"/>
    <x v="2"/>
    <x v="0"/>
    <n v="84.65"/>
    <n v="7064.68"/>
    <m/>
    <x v="20"/>
  </r>
  <r>
    <x v="3429"/>
    <d v="2022-10-13T00:00:00"/>
    <x v="0"/>
    <n v="72"/>
    <x v="0"/>
    <n v="0"/>
    <n v="3"/>
    <x v="1"/>
    <n v="3583"/>
    <n v="2"/>
    <n v="34"/>
    <x v="0"/>
    <x v="0"/>
    <s v="Yes"/>
    <x v="0"/>
    <x v="2"/>
    <x v="2"/>
    <n v="71.55"/>
    <n v="2868.67"/>
    <m/>
    <x v="20"/>
  </r>
  <r>
    <x v="3430"/>
    <d v="2022-10-11T00:00:00"/>
    <x v="0"/>
    <n v="22"/>
    <x v="0"/>
    <n v="0"/>
    <n v="3"/>
    <x v="0"/>
    <n v="2568"/>
    <n v="2"/>
    <n v="34"/>
    <x v="1"/>
    <x v="0"/>
    <s v="Yes"/>
    <x v="0"/>
    <x v="0"/>
    <x v="0"/>
    <n v="100.05"/>
    <n v="4285.0600000000004"/>
    <s v="Other"/>
    <x v="19"/>
  </r>
  <r>
    <x v="3431"/>
    <d v="2022-09-16T00:00:00"/>
    <x v="1"/>
    <n v="44"/>
    <x v="1"/>
    <n v="0"/>
    <n v="3"/>
    <x v="0"/>
    <n v="2744"/>
    <n v="0"/>
    <n v="35"/>
    <x v="1"/>
    <x v="0"/>
    <s v="Yes"/>
    <x v="0"/>
    <x v="0"/>
    <x v="0"/>
    <n v="100.25"/>
    <n v="3894.75"/>
    <s v="Competitor"/>
    <x v="8"/>
  </r>
  <r>
    <x v="3432"/>
    <d v="2025-07-25T00:00:00"/>
    <x v="0"/>
    <n v="36"/>
    <x v="1"/>
    <n v="0"/>
    <n v="3"/>
    <x v="0"/>
    <n v="3571"/>
    <n v="0"/>
    <n v="1"/>
    <x v="0"/>
    <x v="0"/>
    <s v="Yes"/>
    <x v="2"/>
    <x v="0"/>
    <x v="3"/>
    <n v="45.7"/>
    <n v="56.11"/>
    <s v="Dissatisfaction"/>
    <x v="16"/>
  </r>
  <r>
    <x v="3433"/>
    <d v="2024-01-17T00:00:00"/>
    <x v="1"/>
    <n v="27"/>
    <x v="1"/>
    <n v="0"/>
    <n v="3"/>
    <x v="0"/>
    <n v="5182"/>
    <n v="0"/>
    <n v="19"/>
    <x v="0"/>
    <x v="2"/>
    <s v="Yes"/>
    <x v="2"/>
    <x v="3"/>
    <x v="2"/>
    <n v="44.85"/>
    <n v="893.55"/>
    <s v="Competitor"/>
    <x v="8"/>
  </r>
  <r>
    <x v="3434"/>
    <d v="2022-05-24T00:00:00"/>
    <x v="1"/>
    <n v="56"/>
    <x v="1"/>
    <n v="2"/>
    <n v="3"/>
    <x v="0"/>
    <n v="3106"/>
    <n v="0"/>
    <n v="39"/>
    <x v="0"/>
    <x v="2"/>
    <s v="Yes"/>
    <x v="2"/>
    <x v="0"/>
    <x v="2"/>
    <n v="30.1"/>
    <n v="1281.3"/>
    <s v="Dissatisfaction"/>
    <x v="13"/>
  </r>
  <r>
    <x v="3435"/>
    <d v="2025-05-15T00:00:00"/>
    <x v="0"/>
    <n v="28"/>
    <x v="1"/>
    <n v="0"/>
    <n v="3"/>
    <x v="0"/>
    <n v="3916"/>
    <n v="0"/>
    <n v="3"/>
    <x v="2"/>
    <x v="0"/>
    <s v="Yes"/>
    <x v="0"/>
    <x v="0"/>
    <x v="0"/>
    <n v="98.7"/>
    <n v="391.93"/>
    <s v="Attitude"/>
    <x v="1"/>
  </r>
  <r>
    <x v="3436"/>
    <d v="2023-06-08T00:00:00"/>
    <x v="0"/>
    <n v="34"/>
    <x v="1"/>
    <n v="0"/>
    <n v="3"/>
    <x v="0"/>
    <n v="2729"/>
    <n v="0"/>
    <n v="26"/>
    <x v="0"/>
    <x v="0"/>
    <s v="Yes"/>
    <x v="0"/>
    <x v="0"/>
    <x v="0"/>
    <n v="80.5"/>
    <n v="2716.96"/>
    <s v="Other"/>
    <x v="12"/>
  </r>
  <r>
    <x v="3437"/>
    <d v="2023-08-06T00:00:00"/>
    <x v="0"/>
    <n v="51"/>
    <x v="0"/>
    <n v="0"/>
    <n v="3"/>
    <x v="0"/>
    <n v="4734"/>
    <n v="2"/>
    <n v="24"/>
    <x v="1"/>
    <x v="0"/>
    <s v="Yes"/>
    <x v="0"/>
    <x v="0"/>
    <x v="0"/>
    <n v="104.65"/>
    <n v="2614.4499999999998"/>
    <s v="Competitor"/>
    <x v="6"/>
  </r>
  <r>
    <x v="3438"/>
    <d v="2023-04-03T00:00:00"/>
    <x v="0"/>
    <n v="33"/>
    <x v="1"/>
    <n v="0"/>
    <n v="3"/>
    <x v="0"/>
    <n v="2464"/>
    <n v="0"/>
    <n v="28"/>
    <x v="1"/>
    <x v="0"/>
    <s v="Yes"/>
    <x v="0"/>
    <x v="0"/>
    <x v="0"/>
    <n v="105.7"/>
    <n v="3912.94"/>
    <s v="Dissatisfaction"/>
    <x v="7"/>
  </r>
  <r>
    <x v="3439"/>
    <d v="2023-11-12T00:00:00"/>
    <x v="1"/>
    <n v="50"/>
    <x v="0"/>
    <n v="0"/>
    <n v="3"/>
    <x v="0"/>
    <n v="2036"/>
    <n v="3"/>
    <n v="21"/>
    <x v="3"/>
    <x v="0"/>
    <s v="Yes"/>
    <x v="0"/>
    <x v="0"/>
    <x v="0"/>
    <n v="86.5"/>
    <n v="2695.32"/>
    <s v="Competitor"/>
    <x v="9"/>
  </r>
  <r>
    <x v="3440"/>
    <d v="2025-04-19T00:00:00"/>
    <x v="1"/>
    <n v="21"/>
    <x v="0"/>
    <n v="0"/>
    <n v="3"/>
    <x v="0"/>
    <n v="2570"/>
    <n v="4"/>
    <n v="4"/>
    <x v="2"/>
    <x v="0"/>
    <s v="Yes"/>
    <x v="0"/>
    <x v="0"/>
    <x v="0"/>
    <n v="97.95"/>
    <n v="424.42"/>
    <s v="Attitude"/>
    <x v="1"/>
  </r>
  <r>
    <x v="3441"/>
    <d v="2025-06-09T00:00:00"/>
    <x v="0"/>
    <n v="27"/>
    <x v="1"/>
    <n v="0"/>
    <n v="3"/>
    <x v="0"/>
    <n v="4662"/>
    <n v="0"/>
    <n v="2"/>
    <x v="2"/>
    <x v="0"/>
    <s v="Yes"/>
    <x v="3"/>
    <x v="0"/>
    <x v="0"/>
    <n v="46.05"/>
    <n v="149.72999999999999"/>
    <s v="Attitude"/>
    <x v="1"/>
  </r>
  <r>
    <x v="3442"/>
    <d v="2025-07-25T00:00:00"/>
    <x v="1"/>
    <n v="51"/>
    <x v="1"/>
    <n v="0"/>
    <n v="3"/>
    <x v="0"/>
    <n v="2874"/>
    <n v="0"/>
    <n v="1"/>
    <x v="2"/>
    <x v="0"/>
    <s v="Yes"/>
    <x v="0"/>
    <x v="0"/>
    <x v="0"/>
    <n v="70.849999999999994"/>
    <n v="97.9"/>
    <s v="Dissatisfaction"/>
    <x v="13"/>
  </r>
  <r>
    <x v="3443"/>
    <d v="2020-12-01T00:00:00"/>
    <x v="1"/>
    <n v="22"/>
    <x v="1"/>
    <n v="0"/>
    <n v="3"/>
    <x v="0"/>
    <n v="5276"/>
    <n v="0"/>
    <n v="56"/>
    <x v="0"/>
    <x v="0"/>
    <s v="Yes"/>
    <x v="0"/>
    <x v="0"/>
    <x v="0"/>
    <n v="73.849999999999994"/>
    <n v="6085.89"/>
    <s v="Attitude"/>
    <x v="3"/>
  </r>
  <r>
    <x v="3444"/>
    <d v="2022-12-12T00:00:00"/>
    <x v="1"/>
    <n v="55"/>
    <x v="1"/>
    <n v="0"/>
    <n v="3"/>
    <x v="1"/>
    <n v="5076"/>
    <n v="0"/>
    <n v="32"/>
    <x v="0"/>
    <x v="0"/>
    <s v="Yes"/>
    <x v="0"/>
    <x v="3"/>
    <x v="0"/>
    <n v="109.55"/>
    <n v="3755.52"/>
    <m/>
    <x v="20"/>
  </r>
  <r>
    <x v="3445"/>
    <d v="2019-08-16T00:00:00"/>
    <x v="0"/>
    <n v="52"/>
    <x v="0"/>
    <n v="0"/>
    <n v="3"/>
    <x v="1"/>
    <n v="4036"/>
    <n v="9"/>
    <n v="72"/>
    <x v="0"/>
    <x v="2"/>
    <s v="Yes"/>
    <x v="2"/>
    <x v="2"/>
    <x v="2"/>
    <n v="64.8"/>
    <n v="4719.75"/>
    <m/>
    <x v="20"/>
  </r>
  <r>
    <x v="3446"/>
    <d v="2019-08-13T00:00:00"/>
    <x v="0"/>
    <n v="40"/>
    <x v="0"/>
    <n v="1"/>
    <n v="3"/>
    <x v="1"/>
    <n v="6283"/>
    <n v="1"/>
    <n v="72"/>
    <x v="0"/>
    <x v="0"/>
    <s v="Yes"/>
    <x v="0"/>
    <x v="3"/>
    <x v="0"/>
    <n v="106.1"/>
    <n v="8688.74"/>
    <m/>
    <x v="20"/>
  </r>
  <r>
    <x v="3447"/>
    <d v="2023-06-05T00:00:00"/>
    <x v="1"/>
    <n v="23"/>
    <x v="0"/>
    <n v="3"/>
    <n v="3"/>
    <x v="1"/>
    <n v="2817"/>
    <n v="10"/>
    <n v="26"/>
    <x v="0"/>
    <x v="0"/>
    <s v="Yes"/>
    <x v="0"/>
    <x v="0"/>
    <x v="0"/>
    <n v="81.95"/>
    <n v="3186.75"/>
    <m/>
    <x v="20"/>
  </r>
  <r>
    <x v="3448"/>
    <d v="2025-07-25T00:00:00"/>
    <x v="1"/>
    <n v="47"/>
    <x v="1"/>
    <n v="0"/>
    <n v="3"/>
    <x v="2"/>
    <n v="5774"/>
    <n v="0"/>
    <n v="1"/>
    <x v="0"/>
    <x v="0"/>
    <s v="No"/>
    <x v="1"/>
    <x v="0"/>
    <x v="2"/>
    <n v="20.350000000000001"/>
    <n v="64.44"/>
    <m/>
    <x v="20"/>
  </r>
  <r>
    <x v="3449"/>
    <d v="2022-01-08T00:00:00"/>
    <x v="1"/>
    <n v="64"/>
    <x v="0"/>
    <n v="0"/>
    <n v="3"/>
    <x v="1"/>
    <n v="4000"/>
    <n v="6"/>
    <n v="43"/>
    <x v="0"/>
    <x v="0"/>
    <s v="Yes"/>
    <x v="2"/>
    <x v="3"/>
    <x v="0"/>
    <n v="64.849999999999994"/>
    <n v="3466.34"/>
    <m/>
    <x v="20"/>
  </r>
  <r>
    <x v="3450"/>
    <d v="2023-03-14T00:00:00"/>
    <x v="0"/>
    <n v="20"/>
    <x v="0"/>
    <n v="1"/>
    <n v="3"/>
    <x v="1"/>
    <n v="4667"/>
    <n v="5"/>
    <n v="29"/>
    <x v="0"/>
    <x v="0"/>
    <s v="No"/>
    <x v="1"/>
    <x v="0"/>
    <x v="3"/>
    <n v="20.65"/>
    <n v="1369.41"/>
    <m/>
    <x v="20"/>
  </r>
  <r>
    <x v="3451"/>
    <d v="2021-08-26T00:00:00"/>
    <x v="0"/>
    <n v="59"/>
    <x v="0"/>
    <n v="3"/>
    <n v="3"/>
    <x v="1"/>
    <n v="2111"/>
    <n v="1"/>
    <n v="48"/>
    <x v="4"/>
    <x v="0"/>
    <s v="No"/>
    <x v="1"/>
    <x v="2"/>
    <x v="0"/>
    <n v="26.3"/>
    <n v="2240.09"/>
    <m/>
    <x v="20"/>
  </r>
  <r>
    <x v="3452"/>
    <d v="2022-04-23T00:00:00"/>
    <x v="0"/>
    <n v="61"/>
    <x v="0"/>
    <n v="1"/>
    <n v="3"/>
    <x v="1"/>
    <n v="5918"/>
    <n v="2"/>
    <n v="40"/>
    <x v="4"/>
    <x v="0"/>
    <s v="No"/>
    <x v="1"/>
    <x v="0"/>
    <x v="0"/>
    <n v="20.399999999999999"/>
    <n v="820.9"/>
    <m/>
    <x v="20"/>
  </r>
  <r>
    <x v="3453"/>
    <d v="2025-07-03T00:00:00"/>
    <x v="0"/>
    <n v="27"/>
    <x v="1"/>
    <n v="0"/>
    <n v="3"/>
    <x v="2"/>
    <n v="3586"/>
    <n v="0"/>
    <n v="1"/>
    <x v="0"/>
    <x v="0"/>
    <s v="No"/>
    <x v="1"/>
    <x v="0"/>
    <x v="3"/>
    <n v="20.2"/>
    <n v="62.35"/>
    <m/>
    <x v="20"/>
  </r>
  <r>
    <x v="3454"/>
    <d v="2021-10-03T00:00:00"/>
    <x v="1"/>
    <n v="25"/>
    <x v="0"/>
    <n v="0"/>
    <n v="3"/>
    <x v="1"/>
    <n v="3358"/>
    <n v="1"/>
    <n v="46"/>
    <x v="4"/>
    <x v="0"/>
    <s v="Yes"/>
    <x v="2"/>
    <x v="0"/>
    <x v="0"/>
    <n v="53.1"/>
    <n v="4517.84"/>
    <m/>
    <x v="20"/>
  </r>
  <r>
    <x v="3455"/>
    <d v="2020-02-14T00:00:00"/>
    <x v="0"/>
    <n v="21"/>
    <x v="0"/>
    <n v="0"/>
    <n v="3"/>
    <x v="1"/>
    <n v="5956"/>
    <n v="4"/>
    <n v="66"/>
    <x v="0"/>
    <x v="0"/>
    <s v="Yes"/>
    <x v="2"/>
    <x v="0"/>
    <x v="0"/>
    <n v="63.85"/>
    <n v="4770.82"/>
    <m/>
    <x v="20"/>
  </r>
  <r>
    <x v="3456"/>
    <d v="2019-09-19T00:00:00"/>
    <x v="1"/>
    <n v="40"/>
    <x v="0"/>
    <n v="0"/>
    <n v="3"/>
    <x v="1"/>
    <n v="5770"/>
    <n v="0"/>
    <n v="71"/>
    <x v="0"/>
    <x v="0"/>
    <s v="Yes"/>
    <x v="2"/>
    <x v="2"/>
    <x v="2"/>
    <n v="82"/>
    <n v="8713.4699999999993"/>
    <m/>
    <x v="20"/>
  </r>
  <r>
    <x v="3457"/>
    <d v="2020-10-07T00:00:00"/>
    <x v="0"/>
    <n v="54"/>
    <x v="0"/>
    <n v="0"/>
    <n v="3"/>
    <x v="1"/>
    <n v="4801"/>
    <n v="3"/>
    <n v="58"/>
    <x v="4"/>
    <x v="0"/>
    <s v="No"/>
    <x v="1"/>
    <x v="3"/>
    <x v="0"/>
    <n v="19.55"/>
    <n v="2728.74"/>
    <m/>
    <x v="20"/>
  </r>
  <r>
    <x v="3458"/>
    <d v="2020-03-23T00:00:00"/>
    <x v="1"/>
    <n v="48"/>
    <x v="0"/>
    <n v="1"/>
    <n v="3"/>
    <x v="1"/>
    <n v="5352"/>
    <n v="7"/>
    <n v="65"/>
    <x v="0"/>
    <x v="0"/>
    <s v="No"/>
    <x v="1"/>
    <x v="2"/>
    <x v="2"/>
    <n v="26"/>
    <n v="1846.6"/>
    <m/>
    <x v="20"/>
  </r>
  <r>
    <x v="3459"/>
    <d v="2024-08-20T00:00:00"/>
    <x v="1"/>
    <n v="62"/>
    <x v="1"/>
    <n v="2"/>
    <n v="3"/>
    <x v="1"/>
    <n v="5913"/>
    <n v="0"/>
    <n v="12"/>
    <x v="0"/>
    <x v="0"/>
    <s v="Yes"/>
    <x v="0"/>
    <x v="0"/>
    <x v="0"/>
    <n v="105.3"/>
    <n v="1479.17"/>
    <m/>
    <x v="20"/>
  </r>
  <r>
    <x v="3460"/>
    <d v="2023-03-05T00:00:00"/>
    <x v="1"/>
    <n v="32"/>
    <x v="1"/>
    <n v="0"/>
    <n v="3"/>
    <x v="1"/>
    <n v="5590"/>
    <n v="0"/>
    <n v="29"/>
    <x v="0"/>
    <x v="0"/>
    <s v="Yes"/>
    <x v="3"/>
    <x v="0"/>
    <x v="0"/>
    <n v="66.099999999999994"/>
    <n v="2430.38"/>
    <m/>
    <x v="20"/>
  </r>
  <r>
    <x v="3461"/>
    <d v="2021-07-10T00:00:00"/>
    <x v="0"/>
    <n v="62"/>
    <x v="0"/>
    <n v="3"/>
    <n v="3"/>
    <x v="1"/>
    <n v="5804"/>
    <n v="10"/>
    <n v="49"/>
    <x v="4"/>
    <x v="0"/>
    <s v="Yes"/>
    <x v="0"/>
    <x v="0"/>
    <x v="2"/>
    <n v="90.4"/>
    <n v="5069.91"/>
    <m/>
    <x v="20"/>
  </r>
  <r>
    <x v="3462"/>
    <d v="2020-07-24T00:00:00"/>
    <x v="0"/>
    <n v="21"/>
    <x v="0"/>
    <n v="2"/>
    <n v="3"/>
    <x v="1"/>
    <n v="4413"/>
    <n v="3"/>
    <n v="61"/>
    <x v="4"/>
    <x v="0"/>
    <s v="Yes"/>
    <x v="3"/>
    <x v="3"/>
    <x v="0"/>
    <n v="84.9"/>
    <n v="6040.42"/>
    <m/>
    <x v="20"/>
  </r>
  <r>
    <x v="3463"/>
    <d v="2024-02-16T00:00:00"/>
    <x v="0"/>
    <n v="19"/>
    <x v="1"/>
    <n v="0"/>
    <n v="3"/>
    <x v="1"/>
    <n v="4612"/>
    <n v="0"/>
    <n v="18"/>
    <x v="3"/>
    <x v="0"/>
    <s v="Yes"/>
    <x v="0"/>
    <x v="0"/>
    <x v="0"/>
    <n v="84.3"/>
    <n v="1578.58"/>
    <m/>
    <x v="20"/>
  </r>
  <r>
    <x v="3464"/>
    <d v="2024-04-14T00:00:00"/>
    <x v="1"/>
    <n v="35"/>
    <x v="1"/>
    <n v="0"/>
    <n v="3"/>
    <x v="1"/>
    <n v="5052"/>
    <n v="0"/>
    <n v="16"/>
    <x v="3"/>
    <x v="0"/>
    <s v="No"/>
    <x v="1"/>
    <x v="3"/>
    <x v="2"/>
    <n v="20.100000000000001"/>
    <n v="626.54999999999995"/>
    <m/>
    <x v="20"/>
  </r>
  <r>
    <x v="3465"/>
    <d v="2024-11-13T00:00:00"/>
    <x v="0"/>
    <n v="24"/>
    <x v="1"/>
    <n v="0"/>
    <n v="3"/>
    <x v="1"/>
    <n v="3628"/>
    <n v="0"/>
    <n v="9"/>
    <x v="0"/>
    <x v="0"/>
    <s v="Yes"/>
    <x v="2"/>
    <x v="0"/>
    <x v="2"/>
    <n v="69.5"/>
    <n v="963.12"/>
    <m/>
    <x v="20"/>
  </r>
  <r>
    <x v="3466"/>
    <d v="2022-02-11T00:00:00"/>
    <x v="1"/>
    <n v="42"/>
    <x v="1"/>
    <n v="0"/>
    <n v="3"/>
    <x v="1"/>
    <n v="5387"/>
    <n v="0"/>
    <n v="42"/>
    <x v="4"/>
    <x v="0"/>
    <s v="Yes"/>
    <x v="2"/>
    <x v="0"/>
    <x v="2"/>
    <n v="54.55"/>
    <n v="3805.77"/>
    <m/>
    <x v="20"/>
  </r>
  <r>
    <x v="3467"/>
    <d v="2019-10-16T00:00:00"/>
    <x v="1"/>
    <n v="54"/>
    <x v="1"/>
    <n v="3"/>
    <n v="3"/>
    <x v="1"/>
    <n v="5265"/>
    <n v="0"/>
    <n v="70"/>
    <x v="0"/>
    <x v="0"/>
    <s v="Yes"/>
    <x v="2"/>
    <x v="2"/>
    <x v="0"/>
    <n v="66"/>
    <n v="6154"/>
    <m/>
    <x v="20"/>
  </r>
  <r>
    <x v="3468"/>
    <d v="2021-02-06T00:00:00"/>
    <x v="0"/>
    <n v="29"/>
    <x v="0"/>
    <n v="3"/>
    <n v="3"/>
    <x v="1"/>
    <n v="4232"/>
    <n v="1"/>
    <n v="54"/>
    <x v="4"/>
    <x v="0"/>
    <s v="Yes"/>
    <x v="2"/>
    <x v="2"/>
    <x v="2"/>
    <n v="63.35"/>
    <n v="5357.96"/>
    <m/>
    <x v="20"/>
  </r>
  <r>
    <x v="3469"/>
    <d v="2024-06-13T00:00:00"/>
    <x v="1"/>
    <n v="58"/>
    <x v="0"/>
    <n v="1"/>
    <n v="3"/>
    <x v="1"/>
    <n v="2993"/>
    <n v="2"/>
    <n v="14"/>
    <x v="0"/>
    <x v="0"/>
    <s v="No"/>
    <x v="1"/>
    <x v="3"/>
    <x v="2"/>
    <n v="19.5"/>
    <n v="846.7"/>
    <m/>
    <x v="20"/>
  </r>
  <r>
    <x v="3470"/>
    <d v="2025-02-08T00:00:00"/>
    <x v="0"/>
    <n v="60"/>
    <x v="1"/>
    <n v="0"/>
    <n v="3"/>
    <x v="1"/>
    <n v="3613"/>
    <n v="0"/>
    <n v="6"/>
    <x v="2"/>
    <x v="0"/>
    <s v="Yes"/>
    <x v="2"/>
    <x v="0"/>
    <x v="0"/>
    <n v="59.15"/>
    <n v="457.36"/>
    <m/>
    <x v="20"/>
  </r>
  <r>
    <x v="3471"/>
    <d v="2024-09-01T00:00:00"/>
    <x v="1"/>
    <n v="40"/>
    <x v="1"/>
    <n v="0"/>
    <n v="3"/>
    <x v="1"/>
    <n v="4188"/>
    <n v="0"/>
    <n v="11"/>
    <x v="0"/>
    <x v="0"/>
    <s v="No"/>
    <x v="1"/>
    <x v="0"/>
    <x v="0"/>
    <n v="20.3"/>
    <n v="784.42"/>
    <m/>
    <x v="20"/>
  </r>
  <r>
    <x v="3472"/>
    <d v="2021-12-26T00:00:00"/>
    <x v="0"/>
    <n v="23"/>
    <x v="0"/>
    <n v="3"/>
    <n v="3"/>
    <x v="1"/>
    <n v="3743"/>
    <n v="2"/>
    <n v="44"/>
    <x v="0"/>
    <x v="0"/>
    <s v="No"/>
    <x v="1"/>
    <x v="3"/>
    <x v="0"/>
    <n v="20"/>
    <n v="2482.69"/>
    <m/>
    <x v="20"/>
  </r>
  <r>
    <x v="3473"/>
    <d v="2020-12-12T00:00:00"/>
    <x v="1"/>
    <n v="59"/>
    <x v="0"/>
    <n v="3"/>
    <n v="3"/>
    <x v="1"/>
    <n v="4173"/>
    <n v="7"/>
    <n v="56"/>
    <x v="0"/>
    <x v="0"/>
    <s v="Yes"/>
    <x v="3"/>
    <x v="2"/>
    <x v="2"/>
    <n v="61.3"/>
    <n v="4410.24"/>
    <m/>
    <x v="20"/>
  </r>
  <r>
    <x v="3474"/>
    <d v="2025-06-25T00:00:00"/>
    <x v="1"/>
    <n v="21"/>
    <x v="1"/>
    <n v="1"/>
    <n v="3"/>
    <x v="2"/>
    <n v="4057"/>
    <n v="0"/>
    <n v="2"/>
    <x v="0"/>
    <x v="0"/>
    <s v="Yes"/>
    <x v="2"/>
    <x v="0"/>
    <x v="2"/>
    <n v="51.55"/>
    <n v="143.41999999999999"/>
    <m/>
    <x v="20"/>
  </r>
  <r>
    <x v="3475"/>
    <d v="2019-09-03T00:00:00"/>
    <x v="0"/>
    <n v="24"/>
    <x v="0"/>
    <n v="0"/>
    <n v="3"/>
    <x v="1"/>
    <n v="4766"/>
    <n v="2"/>
    <n v="71"/>
    <x v="0"/>
    <x v="0"/>
    <s v="No"/>
    <x v="1"/>
    <x v="2"/>
    <x v="0"/>
    <n v="24.45"/>
    <n v="4116.96"/>
    <m/>
    <x v="20"/>
  </r>
  <r>
    <x v="3476"/>
    <d v="2019-10-04T00:00:00"/>
    <x v="0"/>
    <n v="54"/>
    <x v="0"/>
    <n v="3"/>
    <n v="3"/>
    <x v="1"/>
    <n v="5035"/>
    <n v="10"/>
    <n v="70"/>
    <x v="0"/>
    <x v="0"/>
    <s v="Yes"/>
    <x v="0"/>
    <x v="2"/>
    <x v="2"/>
    <n v="114.75"/>
    <n v="10576.5"/>
    <m/>
    <x v="20"/>
  </r>
  <r>
    <x v="3477"/>
    <d v="2022-01-24T00:00:00"/>
    <x v="0"/>
    <n v="41"/>
    <x v="1"/>
    <n v="2"/>
    <n v="3"/>
    <x v="1"/>
    <n v="3176"/>
    <n v="0"/>
    <n v="43"/>
    <x v="0"/>
    <x v="2"/>
    <s v="Yes"/>
    <x v="2"/>
    <x v="0"/>
    <x v="0"/>
    <n v="40.450000000000003"/>
    <n v="1912.85"/>
    <m/>
    <x v="20"/>
  </r>
  <r>
    <x v="3478"/>
    <d v="2025-04-03T00:00:00"/>
    <x v="0"/>
    <n v="20"/>
    <x v="1"/>
    <n v="0"/>
    <n v="3"/>
    <x v="1"/>
    <n v="4925"/>
    <n v="0"/>
    <n v="4"/>
    <x v="2"/>
    <x v="0"/>
    <s v="No"/>
    <x v="1"/>
    <x v="0"/>
    <x v="2"/>
    <n v="19.649999999999999"/>
    <n v="140.66999999999999"/>
    <m/>
    <x v="20"/>
  </r>
  <r>
    <x v="3479"/>
    <d v="2020-12-17T00:00:00"/>
    <x v="0"/>
    <n v="45"/>
    <x v="0"/>
    <n v="2"/>
    <n v="3"/>
    <x v="1"/>
    <n v="4964"/>
    <n v="1"/>
    <n v="56"/>
    <x v="4"/>
    <x v="0"/>
    <s v="Yes"/>
    <x v="2"/>
    <x v="2"/>
    <x v="0"/>
    <n v="59.8"/>
    <n v="4695.88"/>
    <m/>
    <x v="20"/>
  </r>
  <r>
    <x v="3480"/>
    <d v="2024-12-19T00:00:00"/>
    <x v="1"/>
    <n v="23"/>
    <x v="0"/>
    <n v="0"/>
    <n v="3"/>
    <x v="1"/>
    <n v="2985"/>
    <n v="1"/>
    <n v="8"/>
    <x v="2"/>
    <x v="0"/>
    <s v="Yes"/>
    <x v="2"/>
    <x v="2"/>
    <x v="2"/>
    <n v="65.5"/>
    <n v="753.79"/>
    <m/>
    <x v="20"/>
  </r>
  <r>
    <x v="3481"/>
    <d v="2025-06-16T00:00:00"/>
    <x v="1"/>
    <n v="74"/>
    <x v="1"/>
    <n v="0"/>
    <n v="3"/>
    <x v="0"/>
    <n v="2671"/>
    <n v="0"/>
    <n v="2"/>
    <x v="2"/>
    <x v="0"/>
    <s v="Yes"/>
    <x v="0"/>
    <x v="0"/>
    <x v="0"/>
    <n v="70.349999999999994"/>
    <n v="165.39"/>
    <s v="Other"/>
    <x v="2"/>
  </r>
  <r>
    <x v="3482"/>
    <d v="2019-11-24T00:00:00"/>
    <x v="0"/>
    <n v="69"/>
    <x v="0"/>
    <n v="0"/>
    <n v="3"/>
    <x v="0"/>
    <n v="4708"/>
    <n v="1"/>
    <n v="69"/>
    <x v="5"/>
    <x v="0"/>
    <s v="Yes"/>
    <x v="0"/>
    <x v="2"/>
    <x v="0"/>
    <n v="108.4"/>
    <n v="10690.92"/>
    <s v="Attitude"/>
    <x v="1"/>
  </r>
  <r>
    <x v="3483"/>
    <d v="2023-02-18T00:00:00"/>
    <x v="0"/>
    <n v="77"/>
    <x v="0"/>
    <n v="0"/>
    <n v="3"/>
    <x v="0"/>
    <n v="2174"/>
    <n v="1"/>
    <n v="30"/>
    <x v="1"/>
    <x v="0"/>
    <s v="Yes"/>
    <x v="0"/>
    <x v="0"/>
    <x v="2"/>
    <n v="79.650000000000006"/>
    <n v="2552.0500000000002"/>
    <s v="Attitude"/>
    <x v="3"/>
  </r>
  <r>
    <x v="3484"/>
    <d v="2021-06-24T00:00:00"/>
    <x v="0"/>
    <n v="65"/>
    <x v="1"/>
    <n v="0"/>
    <n v="3"/>
    <x v="0"/>
    <n v="4287"/>
    <n v="0"/>
    <n v="50"/>
    <x v="0"/>
    <x v="0"/>
    <s v="Yes"/>
    <x v="0"/>
    <x v="0"/>
    <x v="0"/>
    <n v="95.7"/>
    <n v="5762.7"/>
    <s v="Dissatisfaction"/>
    <x v="13"/>
  </r>
  <r>
    <x v="3485"/>
    <d v="2025-03-03T00:00:00"/>
    <x v="1"/>
    <n v="79"/>
    <x v="1"/>
    <n v="0"/>
    <n v="3"/>
    <x v="0"/>
    <n v="3561"/>
    <n v="0"/>
    <n v="5"/>
    <x v="0"/>
    <x v="2"/>
    <s v="Yes"/>
    <x v="2"/>
    <x v="0"/>
    <x v="0"/>
    <n v="45.7"/>
    <n v="198"/>
    <s v="Competitor"/>
    <x v="6"/>
  </r>
  <r>
    <x v="3486"/>
    <d v="2021-01-04T00:00:00"/>
    <x v="1"/>
    <n v="67"/>
    <x v="0"/>
    <n v="0"/>
    <n v="3"/>
    <x v="1"/>
    <n v="4291"/>
    <n v="5"/>
    <n v="55"/>
    <x v="0"/>
    <x v="0"/>
    <s v="Yes"/>
    <x v="0"/>
    <x v="2"/>
    <x v="2"/>
    <n v="88.8"/>
    <n v="6631.85"/>
    <m/>
    <x v="20"/>
  </r>
  <r>
    <x v="3487"/>
    <d v="2019-08-25T00:00:00"/>
    <x v="0"/>
    <n v="65"/>
    <x v="0"/>
    <n v="0"/>
    <n v="3"/>
    <x v="1"/>
    <n v="6120"/>
    <n v="0"/>
    <n v="72"/>
    <x v="0"/>
    <x v="0"/>
    <s v="Yes"/>
    <x v="0"/>
    <x v="2"/>
    <x v="0"/>
    <n v="98.35"/>
    <n v="10141.32"/>
    <m/>
    <x v="20"/>
  </r>
  <r>
    <x v="3488"/>
    <d v="2019-09-10T00:00:00"/>
    <x v="0"/>
    <n v="79"/>
    <x v="1"/>
    <n v="0"/>
    <n v="3"/>
    <x v="1"/>
    <n v="4788"/>
    <n v="0"/>
    <n v="71"/>
    <x v="5"/>
    <x v="0"/>
    <s v="No"/>
    <x v="1"/>
    <x v="2"/>
    <x v="2"/>
    <n v="24.65"/>
    <n v="2104"/>
    <m/>
    <x v="20"/>
  </r>
  <r>
    <x v="3489"/>
    <d v="2023-04-23T00:00:00"/>
    <x v="0"/>
    <n v="67"/>
    <x v="0"/>
    <n v="0"/>
    <n v="3"/>
    <x v="1"/>
    <n v="4174"/>
    <n v="8"/>
    <n v="28"/>
    <x v="1"/>
    <x v="0"/>
    <s v="Yes"/>
    <x v="0"/>
    <x v="0"/>
    <x v="0"/>
    <n v="105.8"/>
    <n v="3679.8"/>
    <m/>
    <x v="20"/>
  </r>
  <r>
    <x v="3490"/>
    <d v="2021-03-04T00:00:00"/>
    <x v="1"/>
    <n v="77"/>
    <x v="0"/>
    <n v="0"/>
    <n v="3"/>
    <x v="1"/>
    <n v="6355"/>
    <n v="1"/>
    <n v="53"/>
    <x v="0"/>
    <x v="0"/>
    <s v="Yes"/>
    <x v="0"/>
    <x v="3"/>
    <x v="0"/>
    <n v="94"/>
    <n v="7396.37"/>
    <m/>
    <x v="20"/>
  </r>
  <r>
    <x v="3491"/>
    <d v="2025-04-22T00:00:00"/>
    <x v="0"/>
    <n v="26"/>
    <x v="0"/>
    <n v="0"/>
    <n v="3"/>
    <x v="0"/>
    <n v="4939"/>
    <n v="5"/>
    <n v="4"/>
    <x v="2"/>
    <x v="0"/>
    <s v="Yes"/>
    <x v="0"/>
    <x v="0"/>
    <x v="0"/>
    <n v="84.8"/>
    <n v="486.98"/>
    <s v="Competitor"/>
    <x v="6"/>
  </r>
  <r>
    <x v="3492"/>
    <d v="2024-04-22T00:00:00"/>
    <x v="1"/>
    <n v="41"/>
    <x v="0"/>
    <n v="0"/>
    <n v="3"/>
    <x v="0"/>
    <n v="3696"/>
    <n v="1"/>
    <n v="16"/>
    <x v="0"/>
    <x v="0"/>
    <s v="Yes"/>
    <x v="0"/>
    <x v="0"/>
    <x v="2"/>
    <n v="89.45"/>
    <n v="1937.93"/>
    <s v="Attitude"/>
    <x v="3"/>
  </r>
  <r>
    <x v="3493"/>
    <d v="2025-07-16T00:00:00"/>
    <x v="0"/>
    <n v="31"/>
    <x v="1"/>
    <n v="0"/>
    <n v="3"/>
    <x v="0"/>
    <n v="2644"/>
    <n v="0"/>
    <n v="1"/>
    <x v="0"/>
    <x v="0"/>
    <s v="Yes"/>
    <x v="2"/>
    <x v="0"/>
    <x v="2"/>
    <n v="45.05"/>
    <n v="128.88999999999999"/>
    <s v="Dissatisfaction"/>
    <x v="13"/>
  </r>
  <r>
    <x v="3494"/>
    <d v="2024-08-22T00:00:00"/>
    <x v="1"/>
    <n v="53"/>
    <x v="1"/>
    <n v="0"/>
    <n v="3"/>
    <x v="0"/>
    <n v="3975"/>
    <n v="0"/>
    <n v="12"/>
    <x v="0"/>
    <x v="0"/>
    <s v="Yes"/>
    <x v="0"/>
    <x v="0"/>
    <x v="0"/>
    <n v="94.2"/>
    <n v="1311.71"/>
    <s v="Price"/>
    <x v="4"/>
  </r>
  <r>
    <x v="3495"/>
    <d v="2024-01-11T00:00:00"/>
    <x v="0"/>
    <n v="29"/>
    <x v="0"/>
    <n v="0"/>
    <n v="3"/>
    <x v="0"/>
    <n v="4072"/>
    <n v="1"/>
    <n v="19"/>
    <x v="0"/>
    <x v="0"/>
    <s v="Yes"/>
    <x v="0"/>
    <x v="3"/>
    <x v="0"/>
    <n v="100.95"/>
    <n v="1988.22"/>
    <s v="Other"/>
    <x v="19"/>
  </r>
  <r>
    <x v="3496"/>
    <d v="2025-07-03T00:00:00"/>
    <x v="1"/>
    <n v="23"/>
    <x v="1"/>
    <n v="0"/>
    <n v="3"/>
    <x v="0"/>
    <n v="3901"/>
    <n v="0"/>
    <n v="1"/>
    <x v="2"/>
    <x v="0"/>
    <s v="Yes"/>
    <x v="0"/>
    <x v="0"/>
    <x v="3"/>
    <n v="70.8"/>
    <n v="101.4"/>
    <s v="Competitor"/>
    <x v="6"/>
  </r>
  <r>
    <x v="3497"/>
    <d v="2025-05-05T00:00:00"/>
    <x v="0"/>
    <n v="57"/>
    <x v="1"/>
    <n v="0"/>
    <n v="3"/>
    <x v="0"/>
    <n v="4480"/>
    <n v="0"/>
    <n v="3"/>
    <x v="2"/>
    <x v="0"/>
    <s v="Yes"/>
    <x v="0"/>
    <x v="0"/>
    <x v="0"/>
    <n v="101.55"/>
    <n v="363.93"/>
    <s v="Dissatisfaction"/>
    <x v="13"/>
  </r>
  <r>
    <x v="3498"/>
    <d v="2025-03-19T00:00:00"/>
    <x v="1"/>
    <n v="25"/>
    <x v="1"/>
    <n v="0"/>
    <n v="3"/>
    <x v="0"/>
    <n v="5090"/>
    <n v="0"/>
    <n v="5"/>
    <x v="2"/>
    <x v="0"/>
    <s v="Yes"/>
    <x v="0"/>
    <x v="0"/>
    <x v="0"/>
    <n v="90.8"/>
    <n v="462.95"/>
    <s v="Competitor"/>
    <x v="9"/>
  </r>
  <r>
    <x v="3499"/>
    <d v="2025-07-18T00:00:00"/>
    <x v="1"/>
    <n v="33"/>
    <x v="0"/>
    <n v="1"/>
    <n v="3"/>
    <x v="0"/>
    <n v="4633"/>
    <n v="1"/>
    <n v="1"/>
    <x v="0"/>
    <x v="0"/>
    <s v="No"/>
    <x v="1"/>
    <x v="0"/>
    <x v="0"/>
    <n v="19.899999999999999"/>
    <n v="27.39"/>
    <s v="Attitude"/>
    <x v="1"/>
  </r>
  <r>
    <x v="3500"/>
    <d v="2025-05-24T00:00:00"/>
    <x v="0"/>
    <n v="63"/>
    <x v="1"/>
    <n v="0"/>
    <n v="3"/>
    <x v="0"/>
    <n v="5585"/>
    <n v="0"/>
    <n v="3"/>
    <x v="0"/>
    <x v="0"/>
    <s v="Yes"/>
    <x v="3"/>
    <x v="0"/>
    <x v="2"/>
    <n v="49.9"/>
    <n v="269.81"/>
    <s v="Other"/>
    <x v="12"/>
  </r>
  <r>
    <x v="3501"/>
    <d v="2019-09-18T00:00:00"/>
    <x v="0"/>
    <n v="61"/>
    <x v="1"/>
    <n v="0"/>
    <n v="3"/>
    <x v="1"/>
    <n v="4479"/>
    <n v="0"/>
    <n v="71"/>
    <x v="0"/>
    <x v="0"/>
    <s v="Yes"/>
    <x v="0"/>
    <x v="2"/>
    <x v="0"/>
    <n v="106.7"/>
    <n v="8423.82"/>
    <m/>
    <x v="20"/>
  </r>
  <r>
    <x v="3502"/>
    <d v="2021-02-22T00:00:00"/>
    <x v="0"/>
    <n v="49"/>
    <x v="1"/>
    <n v="0"/>
    <n v="3"/>
    <x v="1"/>
    <n v="6370"/>
    <n v="0"/>
    <n v="54"/>
    <x v="4"/>
    <x v="0"/>
    <s v="Yes"/>
    <x v="0"/>
    <x v="2"/>
    <x v="2"/>
    <n v="108"/>
    <n v="6719.69"/>
    <m/>
    <x v="20"/>
  </r>
  <r>
    <x v="3503"/>
    <d v="2019-08-06T00:00:00"/>
    <x v="0"/>
    <n v="44"/>
    <x v="0"/>
    <n v="4"/>
    <n v="3"/>
    <x v="1"/>
    <n v="5780"/>
    <n v="10"/>
    <n v="72"/>
    <x v="0"/>
    <x v="0"/>
    <s v="Yes"/>
    <x v="0"/>
    <x v="2"/>
    <x v="0"/>
    <n v="110.3"/>
    <n v="10343.620000000001"/>
    <m/>
    <x v="20"/>
  </r>
  <r>
    <x v="3504"/>
    <d v="2022-06-06T00:00:00"/>
    <x v="0"/>
    <n v="44"/>
    <x v="0"/>
    <n v="1"/>
    <n v="3"/>
    <x v="1"/>
    <n v="3772"/>
    <n v="9"/>
    <n v="38"/>
    <x v="1"/>
    <x v="0"/>
    <s v="No"/>
    <x v="1"/>
    <x v="2"/>
    <x v="2"/>
    <n v="25.05"/>
    <n v="2221.75"/>
    <m/>
    <x v="20"/>
  </r>
  <r>
    <x v="3505"/>
    <d v="2022-01-12T00:00:00"/>
    <x v="1"/>
    <n v="29"/>
    <x v="0"/>
    <n v="2"/>
    <n v="3"/>
    <x v="1"/>
    <n v="3280"/>
    <n v="8"/>
    <n v="43"/>
    <x v="0"/>
    <x v="0"/>
    <s v="Yes"/>
    <x v="0"/>
    <x v="0"/>
    <x v="0"/>
    <n v="99.3"/>
    <n v="4435.7"/>
    <m/>
    <x v="20"/>
  </r>
  <r>
    <x v="3506"/>
    <d v="2025-04-24T00:00:00"/>
    <x v="1"/>
    <n v="61"/>
    <x v="0"/>
    <n v="1"/>
    <n v="3"/>
    <x v="1"/>
    <n v="3147"/>
    <n v="8"/>
    <n v="4"/>
    <x v="0"/>
    <x v="0"/>
    <s v="Yes"/>
    <x v="3"/>
    <x v="0"/>
    <x v="0"/>
    <n v="50.3"/>
    <n v="395.66"/>
    <m/>
    <x v="20"/>
  </r>
  <r>
    <x v="3507"/>
    <d v="2022-10-16T00:00:00"/>
    <x v="0"/>
    <n v="31"/>
    <x v="1"/>
    <n v="0"/>
    <n v="3"/>
    <x v="1"/>
    <n v="4136"/>
    <n v="0"/>
    <n v="34"/>
    <x v="1"/>
    <x v="0"/>
    <s v="No"/>
    <x v="1"/>
    <x v="0"/>
    <x v="2"/>
    <n v="19.7"/>
    <n v="1917.28"/>
    <m/>
    <x v="20"/>
  </r>
  <r>
    <x v="3508"/>
    <d v="2021-03-06T00:00:00"/>
    <x v="0"/>
    <n v="38"/>
    <x v="0"/>
    <n v="3"/>
    <n v="3"/>
    <x v="1"/>
    <n v="4497"/>
    <n v="8"/>
    <n v="53"/>
    <x v="0"/>
    <x v="0"/>
    <s v="No"/>
    <x v="1"/>
    <x v="2"/>
    <x v="2"/>
    <n v="19.399999999999999"/>
    <n v="2452.31"/>
    <m/>
    <x v="20"/>
  </r>
  <r>
    <x v="3509"/>
    <d v="2020-01-25T00:00:00"/>
    <x v="0"/>
    <n v="60"/>
    <x v="0"/>
    <n v="0"/>
    <n v="3"/>
    <x v="1"/>
    <n v="5356"/>
    <n v="1"/>
    <n v="67"/>
    <x v="0"/>
    <x v="0"/>
    <s v="Yes"/>
    <x v="3"/>
    <x v="2"/>
    <x v="0"/>
    <n v="60.4"/>
    <n v="5412.09"/>
    <m/>
    <x v="20"/>
  </r>
  <r>
    <x v="3510"/>
    <d v="2019-08-18T00:00:00"/>
    <x v="0"/>
    <n v="57"/>
    <x v="0"/>
    <n v="0"/>
    <n v="3"/>
    <x v="1"/>
    <n v="4528"/>
    <n v="1"/>
    <n v="72"/>
    <x v="0"/>
    <x v="0"/>
    <s v="Yes"/>
    <x v="3"/>
    <x v="2"/>
    <x v="2"/>
    <n v="90.6"/>
    <n v="8959.69"/>
    <m/>
    <x v="20"/>
  </r>
  <r>
    <x v="3511"/>
    <d v="2023-12-09T00:00:00"/>
    <x v="1"/>
    <n v="28"/>
    <x v="0"/>
    <n v="2"/>
    <n v="3"/>
    <x v="1"/>
    <n v="3186"/>
    <n v="5"/>
    <n v="20"/>
    <x v="0"/>
    <x v="0"/>
    <s v="Yes"/>
    <x v="0"/>
    <x v="0"/>
    <x v="0"/>
    <n v="95.5"/>
    <n v="2690.4"/>
    <m/>
    <x v="20"/>
  </r>
  <r>
    <x v="3512"/>
    <d v="2019-09-08T00:00:00"/>
    <x v="1"/>
    <n v="58"/>
    <x v="1"/>
    <n v="0"/>
    <n v="3"/>
    <x v="1"/>
    <n v="4296"/>
    <n v="0"/>
    <n v="71"/>
    <x v="5"/>
    <x v="0"/>
    <s v="Yes"/>
    <x v="0"/>
    <x v="2"/>
    <x v="0"/>
    <n v="118.65"/>
    <n v="9748.5"/>
    <m/>
    <x v="20"/>
  </r>
  <r>
    <x v="3513"/>
    <d v="2024-05-22T00:00:00"/>
    <x v="0"/>
    <n v="48"/>
    <x v="1"/>
    <n v="0"/>
    <n v="3"/>
    <x v="1"/>
    <n v="2723"/>
    <n v="0"/>
    <n v="15"/>
    <x v="0"/>
    <x v="0"/>
    <s v="No"/>
    <x v="1"/>
    <x v="0"/>
    <x v="0"/>
    <n v="26.35"/>
    <n v="498"/>
    <m/>
    <x v="20"/>
  </r>
  <r>
    <x v="3514"/>
    <d v="2024-08-06T00:00:00"/>
    <x v="0"/>
    <n v="45"/>
    <x v="1"/>
    <n v="0"/>
    <n v="3"/>
    <x v="1"/>
    <n v="2716"/>
    <n v="0"/>
    <n v="12"/>
    <x v="3"/>
    <x v="2"/>
    <s v="Yes"/>
    <x v="2"/>
    <x v="0"/>
    <x v="0"/>
    <n v="50.95"/>
    <n v="605.75"/>
    <m/>
    <x v="20"/>
  </r>
  <r>
    <x v="3515"/>
    <d v="2022-11-02T00:00:00"/>
    <x v="0"/>
    <n v="64"/>
    <x v="1"/>
    <n v="2"/>
    <n v="3"/>
    <x v="1"/>
    <n v="3044"/>
    <n v="0"/>
    <n v="33"/>
    <x v="0"/>
    <x v="2"/>
    <s v="Yes"/>
    <x v="3"/>
    <x v="3"/>
    <x v="2"/>
    <n v="34.049999999999997"/>
    <n v="1113.95"/>
    <m/>
    <x v="20"/>
  </r>
  <r>
    <x v="3516"/>
    <d v="2024-06-07T00:00:00"/>
    <x v="1"/>
    <n v="46"/>
    <x v="0"/>
    <n v="0"/>
    <n v="3"/>
    <x v="1"/>
    <n v="4556"/>
    <n v="0"/>
    <n v="14"/>
    <x v="0"/>
    <x v="0"/>
    <s v="No"/>
    <x v="1"/>
    <x v="2"/>
    <x v="2"/>
    <n v="20.399999999999999"/>
    <n v="496.94"/>
    <m/>
    <x v="20"/>
  </r>
  <r>
    <x v="3517"/>
    <d v="2019-09-18T00:00:00"/>
    <x v="0"/>
    <n v="47"/>
    <x v="0"/>
    <n v="0"/>
    <n v="3"/>
    <x v="1"/>
    <n v="5350"/>
    <n v="6"/>
    <n v="71"/>
    <x v="0"/>
    <x v="0"/>
    <s v="Yes"/>
    <x v="2"/>
    <x v="2"/>
    <x v="0"/>
    <n v="83.2"/>
    <n v="8617.49"/>
    <m/>
    <x v="20"/>
  </r>
  <r>
    <x v="3518"/>
    <d v="2024-07-10T00:00:00"/>
    <x v="0"/>
    <n v="59"/>
    <x v="0"/>
    <n v="1"/>
    <n v="3"/>
    <x v="1"/>
    <n v="4741"/>
    <n v="1"/>
    <n v="13"/>
    <x v="0"/>
    <x v="0"/>
    <s v="Yes"/>
    <x v="2"/>
    <x v="3"/>
    <x v="0"/>
    <n v="64.75"/>
    <n v="1050.51"/>
    <m/>
    <x v="20"/>
  </r>
  <r>
    <x v="3519"/>
    <d v="2020-02-17T00:00:00"/>
    <x v="0"/>
    <n v="43"/>
    <x v="0"/>
    <n v="0"/>
    <n v="3"/>
    <x v="1"/>
    <n v="5933"/>
    <n v="9"/>
    <n v="66"/>
    <x v="5"/>
    <x v="0"/>
    <s v="Yes"/>
    <x v="2"/>
    <x v="2"/>
    <x v="2"/>
    <n v="66.099999999999994"/>
    <n v="6917.31"/>
    <m/>
    <x v="20"/>
  </r>
  <r>
    <x v="3520"/>
    <d v="2024-04-17T00:00:00"/>
    <x v="1"/>
    <n v="19"/>
    <x v="0"/>
    <n v="0"/>
    <n v="3"/>
    <x v="1"/>
    <n v="4839"/>
    <n v="2"/>
    <n v="16"/>
    <x v="3"/>
    <x v="0"/>
    <s v="Yes"/>
    <x v="0"/>
    <x v="0"/>
    <x v="0"/>
    <n v="90.7"/>
    <n v="1820.18"/>
    <m/>
    <x v="20"/>
  </r>
  <r>
    <x v="3521"/>
    <d v="2023-04-11T00:00:00"/>
    <x v="0"/>
    <n v="30"/>
    <x v="0"/>
    <n v="2"/>
    <n v="3"/>
    <x v="1"/>
    <n v="2948"/>
    <n v="8"/>
    <n v="28"/>
    <x v="0"/>
    <x v="0"/>
    <s v="No"/>
    <x v="1"/>
    <x v="2"/>
    <x v="2"/>
    <n v="20.3"/>
    <n v="1024.99"/>
    <m/>
    <x v="20"/>
  </r>
  <r>
    <x v="3522"/>
    <d v="2021-10-09T00:00:00"/>
    <x v="0"/>
    <n v="40"/>
    <x v="1"/>
    <n v="0"/>
    <n v="3"/>
    <x v="1"/>
    <n v="2653"/>
    <n v="0"/>
    <n v="46"/>
    <x v="4"/>
    <x v="2"/>
    <s v="Yes"/>
    <x v="2"/>
    <x v="2"/>
    <x v="2"/>
    <n v="38.25"/>
    <n v="1755.35"/>
    <m/>
    <x v="20"/>
  </r>
  <r>
    <x v="3523"/>
    <d v="2024-04-22T00:00:00"/>
    <x v="1"/>
    <n v="56"/>
    <x v="1"/>
    <n v="0"/>
    <n v="3"/>
    <x v="1"/>
    <n v="3214"/>
    <n v="0"/>
    <n v="16"/>
    <x v="0"/>
    <x v="0"/>
    <s v="Yes"/>
    <x v="2"/>
    <x v="0"/>
    <x v="0"/>
    <n v="63.05"/>
    <n v="1760.73"/>
    <m/>
    <x v="20"/>
  </r>
  <r>
    <x v="3524"/>
    <d v="2019-11-04T00:00:00"/>
    <x v="1"/>
    <n v="19"/>
    <x v="0"/>
    <n v="1"/>
    <n v="3"/>
    <x v="1"/>
    <n v="4479"/>
    <n v="7"/>
    <n v="69"/>
    <x v="0"/>
    <x v="2"/>
    <s v="Yes"/>
    <x v="2"/>
    <x v="2"/>
    <x v="2"/>
    <n v="43.95"/>
    <n v="2960.1"/>
    <m/>
    <x v="20"/>
  </r>
  <r>
    <x v="3525"/>
    <d v="2025-07-02T00:00:00"/>
    <x v="1"/>
    <n v="42"/>
    <x v="1"/>
    <n v="0"/>
    <n v="3"/>
    <x v="2"/>
    <n v="4639"/>
    <n v="0"/>
    <n v="1"/>
    <x v="2"/>
    <x v="0"/>
    <s v="No"/>
    <x v="1"/>
    <x v="0"/>
    <x v="2"/>
    <n v="19.649999999999999"/>
    <n v="43.32"/>
    <m/>
    <x v="20"/>
  </r>
  <r>
    <x v="3526"/>
    <d v="2025-01-20T00:00:00"/>
    <x v="1"/>
    <n v="19"/>
    <x v="0"/>
    <n v="0"/>
    <n v="3"/>
    <x v="1"/>
    <n v="2551"/>
    <n v="8"/>
    <n v="7"/>
    <x v="0"/>
    <x v="0"/>
    <s v="Yes"/>
    <x v="0"/>
    <x v="0"/>
    <x v="0"/>
    <n v="69.2"/>
    <n v="766.09"/>
    <m/>
    <x v="20"/>
  </r>
  <r>
    <x v="3527"/>
    <d v="2023-12-11T00:00:00"/>
    <x v="0"/>
    <n v="23"/>
    <x v="1"/>
    <n v="0"/>
    <n v="3"/>
    <x v="1"/>
    <n v="2989"/>
    <n v="0"/>
    <n v="20"/>
    <x v="0"/>
    <x v="0"/>
    <s v="Yes"/>
    <x v="2"/>
    <x v="3"/>
    <x v="0"/>
    <n v="68.7"/>
    <n v="2066.1999999999998"/>
    <m/>
    <x v="20"/>
  </r>
  <r>
    <x v="3528"/>
    <d v="2023-10-19T00:00:00"/>
    <x v="1"/>
    <n v="51"/>
    <x v="1"/>
    <n v="0"/>
    <n v="3"/>
    <x v="1"/>
    <n v="2875"/>
    <n v="0"/>
    <n v="22"/>
    <x v="0"/>
    <x v="2"/>
    <s v="Yes"/>
    <x v="3"/>
    <x v="0"/>
    <x v="0"/>
    <n v="50.35"/>
    <n v="1098.8499999999999"/>
    <m/>
    <x v="20"/>
  </r>
  <r>
    <x v="3529"/>
    <d v="2023-09-10T00:00:00"/>
    <x v="1"/>
    <n v="46"/>
    <x v="1"/>
    <n v="0"/>
    <n v="3"/>
    <x v="1"/>
    <n v="4861"/>
    <n v="0"/>
    <n v="23"/>
    <x v="3"/>
    <x v="0"/>
    <s v="Yes"/>
    <x v="0"/>
    <x v="0"/>
    <x v="0"/>
    <n v="93.5"/>
    <n v="2758.31"/>
    <m/>
    <x v="20"/>
  </r>
  <r>
    <x v="3530"/>
    <d v="2024-03-13T00:00:00"/>
    <x v="0"/>
    <n v="20"/>
    <x v="0"/>
    <n v="2"/>
    <n v="3"/>
    <x v="1"/>
    <n v="3522"/>
    <n v="1"/>
    <n v="17"/>
    <x v="0"/>
    <x v="2"/>
    <s v="Yes"/>
    <x v="2"/>
    <x v="3"/>
    <x v="2"/>
    <n v="44.45"/>
    <n v="792.15"/>
    <m/>
    <x v="20"/>
  </r>
  <r>
    <x v="3531"/>
    <d v="2025-03-09T00:00:00"/>
    <x v="1"/>
    <n v="47"/>
    <x v="0"/>
    <n v="2"/>
    <n v="3"/>
    <x v="1"/>
    <n v="3850"/>
    <n v="1"/>
    <n v="5"/>
    <x v="0"/>
    <x v="0"/>
    <s v="Yes"/>
    <x v="0"/>
    <x v="0"/>
    <x v="2"/>
    <n v="69.95"/>
    <n v="327.3"/>
    <m/>
    <x v="20"/>
  </r>
  <r>
    <x v="3532"/>
    <d v="2024-08-17T00:00:00"/>
    <x v="0"/>
    <n v="39"/>
    <x v="0"/>
    <n v="1"/>
    <n v="3"/>
    <x v="1"/>
    <n v="3101"/>
    <n v="2"/>
    <n v="12"/>
    <x v="0"/>
    <x v="0"/>
    <s v="No"/>
    <x v="1"/>
    <x v="0"/>
    <x v="0"/>
    <n v="19.2"/>
    <n v="497.5"/>
    <m/>
    <x v="20"/>
  </r>
  <r>
    <x v="3533"/>
    <d v="2022-12-19T00:00:00"/>
    <x v="1"/>
    <n v="78"/>
    <x v="0"/>
    <n v="0"/>
    <n v="3"/>
    <x v="0"/>
    <n v="2431"/>
    <n v="0"/>
    <n v="32"/>
    <x v="1"/>
    <x v="0"/>
    <s v="Yes"/>
    <x v="0"/>
    <x v="0"/>
    <x v="2"/>
    <n v="85.95"/>
    <n v="4195"/>
    <s v="Price"/>
    <x v="14"/>
  </r>
  <r>
    <x v="3534"/>
    <d v="2019-08-24T00:00:00"/>
    <x v="0"/>
    <n v="66"/>
    <x v="0"/>
    <n v="0"/>
    <n v="3"/>
    <x v="0"/>
    <n v="5925"/>
    <n v="0"/>
    <n v="72"/>
    <x v="0"/>
    <x v="0"/>
    <s v="Yes"/>
    <x v="0"/>
    <x v="2"/>
    <x v="0"/>
    <n v="104.15"/>
    <n v="8124.11"/>
    <s v="Price"/>
    <x v="14"/>
  </r>
  <r>
    <x v="3535"/>
    <d v="2025-06-17T00:00:00"/>
    <x v="1"/>
    <n v="74"/>
    <x v="1"/>
    <n v="0"/>
    <n v="3"/>
    <x v="0"/>
    <n v="4596"/>
    <n v="0"/>
    <n v="2"/>
    <x v="2"/>
    <x v="0"/>
    <s v="Yes"/>
    <x v="0"/>
    <x v="0"/>
    <x v="0"/>
    <n v="69.599999999999994"/>
    <n v="162.29"/>
    <s v="Price"/>
    <x v="14"/>
  </r>
  <r>
    <x v="3536"/>
    <d v="2025-03-02T00:00:00"/>
    <x v="1"/>
    <n v="71"/>
    <x v="1"/>
    <n v="0"/>
    <n v="3"/>
    <x v="0"/>
    <n v="3368"/>
    <n v="0"/>
    <n v="5"/>
    <x v="0"/>
    <x v="0"/>
    <s v="Yes"/>
    <x v="0"/>
    <x v="0"/>
    <x v="2"/>
    <n v="69.05"/>
    <n v="468.75"/>
    <s v="Competitor"/>
    <x v="6"/>
  </r>
  <r>
    <x v="3537"/>
    <d v="2024-11-03T00:00:00"/>
    <x v="0"/>
    <n v="68"/>
    <x v="1"/>
    <n v="0"/>
    <n v="3"/>
    <x v="0"/>
    <n v="5095"/>
    <n v="0"/>
    <n v="9"/>
    <x v="2"/>
    <x v="0"/>
    <s v="Yes"/>
    <x v="0"/>
    <x v="0"/>
    <x v="0"/>
    <n v="85.05"/>
    <n v="886.12"/>
    <s v="Attitude"/>
    <x v="1"/>
  </r>
  <r>
    <x v="3538"/>
    <d v="2025-04-18T00:00:00"/>
    <x v="1"/>
    <n v="69"/>
    <x v="1"/>
    <n v="0"/>
    <n v="3"/>
    <x v="0"/>
    <n v="2754"/>
    <n v="0"/>
    <n v="4"/>
    <x v="0"/>
    <x v="0"/>
    <s v="Yes"/>
    <x v="0"/>
    <x v="0"/>
    <x v="0"/>
    <n v="88.85"/>
    <n v="423.89"/>
    <s v="Other"/>
    <x v="2"/>
  </r>
  <r>
    <x v="3539"/>
    <d v="2025-05-09T00:00:00"/>
    <x v="1"/>
    <n v="80"/>
    <x v="1"/>
    <n v="0"/>
    <n v="3"/>
    <x v="0"/>
    <n v="3542"/>
    <n v="0"/>
    <n v="3"/>
    <x v="0"/>
    <x v="2"/>
    <s v="Yes"/>
    <x v="2"/>
    <x v="0"/>
    <x v="0"/>
    <n v="25.3"/>
    <n v="77.75"/>
    <s v="Attitude"/>
    <x v="3"/>
  </r>
  <r>
    <x v="3540"/>
    <d v="2020-07-12T00:00:00"/>
    <x v="0"/>
    <n v="77"/>
    <x v="0"/>
    <n v="0"/>
    <n v="3"/>
    <x v="1"/>
    <n v="5413"/>
    <n v="2"/>
    <n v="61"/>
    <x v="0"/>
    <x v="0"/>
    <s v="Yes"/>
    <x v="0"/>
    <x v="3"/>
    <x v="2"/>
    <n v="98.3"/>
    <n v="6200.14"/>
    <m/>
    <x v="20"/>
  </r>
  <r>
    <x v="3541"/>
    <d v="2024-07-04T00:00:00"/>
    <x v="0"/>
    <n v="52"/>
    <x v="1"/>
    <n v="0"/>
    <n v="3"/>
    <x v="0"/>
    <n v="4856"/>
    <n v="0"/>
    <n v="13"/>
    <x v="3"/>
    <x v="2"/>
    <s v="Yes"/>
    <x v="2"/>
    <x v="0"/>
    <x v="2"/>
    <n v="45.55"/>
    <n v="597"/>
    <s v="Dissatisfaction"/>
    <x v="19"/>
  </r>
  <r>
    <x v="3542"/>
    <d v="2025-07-26T00:00:00"/>
    <x v="0"/>
    <n v="21"/>
    <x v="0"/>
    <n v="0"/>
    <n v="3"/>
    <x v="0"/>
    <n v="3700"/>
    <n v="1"/>
    <n v="1"/>
    <x v="0"/>
    <x v="0"/>
    <s v="Yes"/>
    <x v="2"/>
    <x v="0"/>
    <x v="2"/>
    <n v="44.7"/>
    <n v="76.78"/>
    <s v="Other"/>
    <x v="2"/>
  </r>
  <r>
    <x v="3543"/>
    <d v="2024-01-03T00:00:00"/>
    <x v="1"/>
    <n v="20"/>
    <x v="0"/>
    <n v="0"/>
    <n v="3"/>
    <x v="0"/>
    <n v="3046"/>
    <n v="1"/>
    <n v="19"/>
    <x v="3"/>
    <x v="0"/>
    <s v="Yes"/>
    <x v="0"/>
    <x v="0"/>
    <x v="2"/>
    <n v="89.65"/>
    <n v="2253.54"/>
    <s v="Attitude"/>
    <x v="3"/>
  </r>
  <r>
    <x v="3544"/>
    <d v="2023-01-19T00:00:00"/>
    <x v="1"/>
    <n v="44"/>
    <x v="1"/>
    <n v="0"/>
    <n v="3"/>
    <x v="0"/>
    <n v="4198"/>
    <n v="0"/>
    <n v="31"/>
    <x v="0"/>
    <x v="0"/>
    <s v="Yes"/>
    <x v="0"/>
    <x v="0"/>
    <x v="2"/>
    <n v="86.55"/>
    <n v="3732.18"/>
    <s v="Attitude"/>
    <x v="3"/>
  </r>
  <r>
    <x v="3545"/>
    <d v="2025-07-12T00:00:00"/>
    <x v="0"/>
    <n v="55"/>
    <x v="1"/>
    <n v="0"/>
    <n v="3"/>
    <x v="0"/>
    <n v="5518"/>
    <n v="0"/>
    <n v="1"/>
    <x v="0"/>
    <x v="0"/>
    <s v="Yes"/>
    <x v="0"/>
    <x v="0"/>
    <x v="0"/>
    <n v="75.45"/>
    <n v="87.03"/>
    <s v="Competitor"/>
    <x v="6"/>
  </r>
  <r>
    <x v="3546"/>
    <d v="2023-08-12T00:00:00"/>
    <x v="1"/>
    <n v="55"/>
    <x v="0"/>
    <n v="0"/>
    <n v="3"/>
    <x v="0"/>
    <n v="2325"/>
    <n v="1"/>
    <n v="24"/>
    <x v="0"/>
    <x v="0"/>
    <s v="Yes"/>
    <x v="0"/>
    <x v="0"/>
    <x v="2"/>
    <n v="75.400000000000006"/>
    <n v="2173.37"/>
    <s v="Attitude"/>
    <x v="3"/>
  </r>
  <r>
    <x v="3547"/>
    <d v="2019-12-14T00:00:00"/>
    <x v="1"/>
    <n v="49"/>
    <x v="0"/>
    <n v="0"/>
    <n v="3"/>
    <x v="1"/>
    <n v="4620"/>
    <n v="4"/>
    <n v="68"/>
    <x v="5"/>
    <x v="0"/>
    <s v="Yes"/>
    <x v="2"/>
    <x v="3"/>
    <x v="0"/>
    <n v="58.25"/>
    <n v="6934.98"/>
    <m/>
    <x v="20"/>
  </r>
  <r>
    <x v="3548"/>
    <d v="2022-04-26T00:00:00"/>
    <x v="1"/>
    <n v="31"/>
    <x v="1"/>
    <n v="0"/>
    <n v="3"/>
    <x v="1"/>
    <n v="3533"/>
    <n v="0"/>
    <n v="40"/>
    <x v="4"/>
    <x v="2"/>
    <s v="Yes"/>
    <x v="2"/>
    <x v="3"/>
    <x v="0"/>
    <n v="54.55"/>
    <n v="2264.7199999999998"/>
    <m/>
    <x v="20"/>
  </r>
  <r>
    <x v="3549"/>
    <d v="2020-03-06T00:00:00"/>
    <x v="0"/>
    <n v="40"/>
    <x v="0"/>
    <n v="0"/>
    <n v="3"/>
    <x v="1"/>
    <n v="5420"/>
    <n v="10"/>
    <n v="65"/>
    <x v="4"/>
    <x v="0"/>
    <s v="Yes"/>
    <x v="2"/>
    <x v="2"/>
    <x v="3"/>
    <n v="69.55"/>
    <n v="5568.49"/>
    <m/>
    <x v="20"/>
  </r>
  <r>
    <x v="3550"/>
    <d v="2024-08-04T00:00:00"/>
    <x v="1"/>
    <n v="54"/>
    <x v="0"/>
    <n v="0"/>
    <n v="3"/>
    <x v="1"/>
    <n v="3882"/>
    <n v="7"/>
    <n v="12"/>
    <x v="0"/>
    <x v="2"/>
    <s v="Yes"/>
    <x v="2"/>
    <x v="3"/>
    <x v="2"/>
    <n v="33.15"/>
    <n v="444.75"/>
    <m/>
    <x v="20"/>
  </r>
  <r>
    <x v="3551"/>
    <d v="2021-09-15T00:00:00"/>
    <x v="1"/>
    <n v="57"/>
    <x v="1"/>
    <n v="0"/>
    <n v="3"/>
    <x v="1"/>
    <n v="2618"/>
    <n v="0"/>
    <n v="47"/>
    <x v="0"/>
    <x v="0"/>
    <s v="No"/>
    <x v="1"/>
    <x v="2"/>
    <x v="2"/>
    <n v="20.149999999999999"/>
    <n v="1210.23"/>
    <m/>
    <x v="20"/>
  </r>
  <r>
    <x v="3552"/>
    <d v="2021-08-18T00:00:00"/>
    <x v="0"/>
    <n v="28"/>
    <x v="0"/>
    <n v="0"/>
    <n v="3"/>
    <x v="1"/>
    <n v="2319"/>
    <n v="9"/>
    <n v="48"/>
    <x v="4"/>
    <x v="0"/>
    <s v="Yes"/>
    <x v="0"/>
    <x v="0"/>
    <x v="0"/>
    <n v="111.45"/>
    <n v="6388.38"/>
    <m/>
    <x v="20"/>
  </r>
  <r>
    <x v="3553"/>
    <d v="2025-01-19T00:00:00"/>
    <x v="1"/>
    <n v="61"/>
    <x v="0"/>
    <n v="1"/>
    <n v="3"/>
    <x v="1"/>
    <n v="4058"/>
    <n v="7"/>
    <n v="7"/>
    <x v="0"/>
    <x v="0"/>
    <s v="No"/>
    <x v="1"/>
    <x v="0"/>
    <x v="2"/>
    <n v="20.65"/>
    <n v="194.02"/>
    <m/>
    <x v="20"/>
  </r>
  <r>
    <x v="3554"/>
    <d v="2022-09-25T00:00:00"/>
    <x v="1"/>
    <n v="52"/>
    <x v="1"/>
    <n v="1"/>
    <n v="3"/>
    <x v="1"/>
    <n v="5879"/>
    <n v="0"/>
    <n v="35"/>
    <x v="0"/>
    <x v="0"/>
    <s v="Yes"/>
    <x v="2"/>
    <x v="0"/>
    <x v="3"/>
    <n v="50.15"/>
    <n v="3144.05"/>
    <m/>
    <x v="20"/>
  </r>
  <r>
    <x v="3555"/>
    <d v="2022-10-16T00:00:00"/>
    <x v="1"/>
    <n v="39"/>
    <x v="0"/>
    <n v="1"/>
    <n v="3"/>
    <x v="1"/>
    <n v="5099"/>
    <n v="7"/>
    <n v="34"/>
    <x v="0"/>
    <x v="0"/>
    <s v="No"/>
    <x v="1"/>
    <x v="0"/>
    <x v="2"/>
    <n v="20.65"/>
    <n v="1044.8399999999999"/>
    <m/>
    <x v="20"/>
  </r>
  <r>
    <x v="3556"/>
    <d v="2019-08-01T00:00:00"/>
    <x v="0"/>
    <n v="25"/>
    <x v="0"/>
    <n v="0"/>
    <n v="3"/>
    <x v="1"/>
    <n v="6330"/>
    <n v="1"/>
    <n v="72"/>
    <x v="5"/>
    <x v="0"/>
    <s v="Yes"/>
    <x v="3"/>
    <x v="2"/>
    <x v="2"/>
    <n v="64.45"/>
    <n v="7072.24"/>
    <m/>
    <x v="20"/>
  </r>
  <r>
    <x v="3557"/>
    <d v="2025-07-07T00:00:00"/>
    <x v="0"/>
    <n v="45"/>
    <x v="1"/>
    <n v="0"/>
    <n v="3"/>
    <x v="2"/>
    <n v="3498"/>
    <n v="0"/>
    <n v="1"/>
    <x v="0"/>
    <x v="0"/>
    <s v="Yes"/>
    <x v="2"/>
    <x v="0"/>
    <x v="2"/>
    <n v="44.45"/>
    <n v="67.790000000000006"/>
    <m/>
    <x v="20"/>
  </r>
  <r>
    <x v="3558"/>
    <d v="2023-04-24T00:00:00"/>
    <x v="1"/>
    <n v="44"/>
    <x v="0"/>
    <n v="1"/>
    <n v="3"/>
    <x v="1"/>
    <n v="5823"/>
    <n v="7"/>
    <n v="28"/>
    <x v="1"/>
    <x v="0"/>
    <s v="Yes"/>
    <x v="0"/>
    <x v="3"/>
    <x v="0"/>
    <n v="90.45"/>
    <n v="3245.09"/>
    <m/>
    <x v="20"/>
  </r>
  <r>
    <x v="3559"/>
    <d v="2019-09-02T00:00:00"/>
    <x v="1"/>
    <n v="43"/>
    <x v="0"/>
    <n v="2"/>
    <n v="3"/>
    <x v="1"/>
    <n v="4305"/>
    <n v="4"/>
    <n v="71"/>
    <x v="5"/>
    <x v="0"/>
    <s v="Yes"/>
    <x v="0"/>
    <x v="2"/>
    <x v="2"/>
    <n v="99"/>
    <n v="8178.48"/>
    <m/>
    <x v="20"/>
  </r>
  <r>
    <x v="3560"/>
    <d v="2025-04-15T00:00:00"/>
    <x v="1"/>
    <n v="64"/>
    <x v="1"/>
    <n v="0"/>
    <n v="3"/>
    <x v="1"/>
    <n v="4042"/>
    <n v="0"/>
    <n v="4"/>
    <x v="2"/>
    <x v="0"/>
    <s v="Yes"/>
    <x v="3"/>
    <x v="0"/>
    <x v="0"/>
    <n v="55.2"/>
    <n v="250.61"/>
    <m/>
    <x v="20"/>
  </r>
  <r>
    <x v="3561"/>
    <d v="2024-02-16T00:00:00"/>
    <x v="1"/>
    <n v="64"/>
    <x v="1"/>
    <n v="0"/>
    <n v="3"/>
    <x v="1"/>
    <n v="4459"/>
    <n v="0"/>
    <n v="18"/>
    <x v="3"/>
    <x v="0"/>
    <s v="Yes"/>
    <x v="2"/>
    <x v="0"/>
    <x v="2"/>
    <n v="60.6"/>
    <n v="1353.81"/>
    <m/>
    <x v="20"/>
  </r>
  <r>
    <x v="3562"/>
    <d v="2020-07-13T00:00:00"/>
    <x v="1"/>
    <n v="52"/>
    <x v="0"/>
    <n v="2"/>
    <n v="3"/>
    <x v="1"/>
    <n v="4666"/>
    <n v="3"/>
    <n v="61"/>
    <x v="4"/>
    <x v="0"/>
    <s v="Yes"/>
    <x v="2"/>
    <x v="3"/>
    <x v="0"/>
    <n v="79.400000000000006"/>
    <n v="7289.83"/>
    <m/>
    <x v="20"/>
  </r>
  <r>
    <x v="3563"/>
    <d v="2023-04-24T00:00:00"/>
    <x v="0"/>
    <n v="55"/>
    <x v="1"/>
    <n v="1"/>
    <n v="3"/>
    <x v="1"/>
    <n v="4711"/>
    <n v="0"/>
    <n v="28"/>
    <x v="1"/>
    <x v="0"/>
    <s v="Yes"/>
    <x v="2"/>
    <x v="3"/>
    <x v="2"/>
    <n v="54.4"/>
    <n v="2480.64"/>
    <m/>
    <x v="20"/>
  </r>
  <r>
    <x v="3564"/>
    <d v="2020-02-21T00:00:00"/>
    <x v="1"/>
    <n v="20"/>
    <x v="1"/>
    <n v="1"/>
    <n v="3"/>
    <x v="1"/>
    <n v="6204"/>
    <n v="0"/>
    <n v="66"/>
    <x v="5"/>
    <x v="0"/>
    <s v="Yes"/>
    <x v="0"/>
    <x v="2"/>
    <x v="2"/>
    <n v="90.95"/>
    <n v="7717.99"/>
    <m/>
    <x v="20"/>
  </r>
  <r>
    <x v="3565"/>
    <d v="2025-04-02T00:00:00"/>
    <x v="1"/>
    <n v="53"/>
    <x v="1"/>
    <n v="0"/>
    <n v="3"/>
    <x v="1"/>
    <n v="5221"/>
    <n v="0"/>
    <n v="4"/>
    <x v="2"/>
    <x v="0"/>
    <s v="No"/>
    <x v="1"/>
    <x v="0"/>
    <x v="2"/>
    <n v="20.149999999999999"/>
    <n v="73.650000000000006"/>
    <m/>
    <x v="20"/>
  </r>
  <r>
    <x v="3566"/>
    <d v="2022-07-22T00:00:00"/>
    <x v="0"/>
    <n v="43"/>
    <x v="0"/>
    <n v="0"/>
    <n v="3"/>
    <x v="1"/>
    <n v="2322"/>
    <n v="6"/>
    <n v="37"/>
    <x v="0"/>
    <x v="0"/>
    <s v="Yes"/>
    <x v="2"/>
    <x v="3"/>
    <x v="2"/>
    <n v="79.25"/>
    <n v="3254.42"/>
    <m/>
    <x v="20"/>
  </r>
  <r>
    <x v="3567"/>
    <d v="2019-08-19T00:00:00"/>
    <x v="0"/>
    <n v="46"/>
    <x v="0"/>
    <n v="0"/>
    <n v="3"/>
    <x v="1"/>
    <n v="5242"/>
    <n v="1"/>
    <n v="72"/>
    <x v="0"/>
    <x v="0"/>
    <s v="Yes"/>
    <x v="3"/>
    <x v="2"/>
    <x v="0"/>
    <n v="67.8"/>
    <n v="5922.09"/>
    <m/>
    <x v="20"/>
  </r>
  <r>
    <x v="3568"/>
    <d v="2020-05-09T00:00:00"/>
    <x v="0"/>
    <n v="24"/>
    <x v="1"/>
    <n v="0"/>
    <n v="3"/>
    <x v="1"/>
    <n v="5841"/>
    <n v="0"/>
    <n v="63"/>
    <x v="0"/>
    <x v="0"/>
    <s v="Yes"/>
    <x v="2"/>
    <x v="2"/>
    <x v="0"/>
    <n v="86.7"/>
    <n v="7173.04"/>
    <m/>
    <x v="20"/>
  </r>
  <r>
    <x v="3569"/>
    <d v="2020-03-06T00:00:00"/>
    <x v="1"/>
    <n v="45"/>
    <x v="1"/>
    <n v="0"/>
    <n v="3"/>
    <x v="1"/>
    <n v="6251"/>
    <n v="0"/>
    <n v="65"/>
    <x v="0"/>
    <x v="2"/>
    <s v="Yes"/>
    <x v="3"/>
    <x v="2"/>
    <x v="2"/>
    <n v="59.95"/>
    <n v="3921.1"/>
    <m/>
    <x v="20"/>
  </r>
  <r>
    <x v="3570"/>
    <d v="2021-11-05T00:00:00"/>
    <x v="0"/>
    <n v="57"/>
    <x v="1"/>
    <n v="0"/>
    <n v="3"/>
    <x v="1"/>
    <n v="3091"/>
    <n v="0"/>
    <n v="45"/>
    <x v="0"/>
    <x v="0"/>
    <s v="Yes"/>
    <x v="0"/>
    <x v="3"/>
    <x v="2"/>
    <n v="112.2"/>
    <n v="6324.25"/>
    <m/>
    <x v="20"/>
  </r>
  <r>
    <x v="3571"/>
    <d v="2021-05-21T00:00:00"/>
    <x v="0"/>
    <n v="51"/>
    <x v="1"/>
    <n v="0"/>
    <n v="3"/>
    <x v="1"/>
    <n v="5311"/>
    <n v="0"/>
    <n v="51"/>
    <x v="4"/>
    <x v="0"/>
    <s v="Yes"/>
    <x v="0"/>
    <x v="3"/>
    <x v="2"/>
    <n v="86.35"/>
    <n v="5659.45"/>
    <m/>
    <x v="20"/>
  </r>
  <r>
    <x v="3572"/>
    <d v="2025-02-12T00:00:00"/>
    <x v="1"/>
    <n v="30"/>
    <x v="0"/>
    <n v="0"/>
    <n v="3"/>
    <x v="1"/>
    <n v="3442"/>
    <n v="10"/>
    <n v="6"/>
    <x v="2"/>
    <x v="0"/>
    <s v="Yes"/>
    <x v="3"/>
    <x v="0"/>
    <x v="0"/>
    <n v="50.35"/>
    <n v="570.51"/>
    <m/>
    <x v="20"/>
  </r>
  <r>
    <x v="3573"/>
    <d v="2020-05-24T00:00:00"/>
    <x v="1"/>
    <n v="50"/>
    <x v="1"/>
    <n v="0"/>
    <n v="3"/>
    <x v="1"/>
    <n v="5554"/>
    <n v="0"/>
    <n v="63"/>
    <x v="0"/>
    <x v="0"/>
    <s v="Yes"/>
    <x v="2"/>
    <x v="2"/>
    <x v="2"/>
    <n v="80.3"/>
    <n v="6969.77"/>
    <m/>
    <x v="20"/>
  </r>
  <r>
    <x v="3574"/>
    <d v="2022-12-19T00:00:00"/>
    <x v="1"/>
    <n v="29"/>
    <x v="0"/>
    <n v="1"/>
    <n v="3"/>
    <x v="1"/>
    <n v="5442"/>
    <n v="9"/>
    <n v="32"/>
    <x v="1"/>
    <x v="0"/>
    <s v="Yes"/>
    <x v="2"/>
    <x v="0"/>
    <x v="0"/>
    <n v="62.45"/>
    <n v="3110.51"/>
    <m/>
    <x v="20"/>
  </r>
  <r>
    <x v="3575"/>
    <d v="2022-10-09T00:00:00"/>
    <x v="0"/>
    <n v="51"/>
    <x v="1"/>
    <n v="0"/>
    <n v="3"/>
    <x v="1"/>
    <n v="5503"/>
    <n v="0"/>
    <n v="34"/>
    <x v="0"/>
    <x v="0"/>
    <s v="Yes"/>
    <x v="0"/>
    <x v="0"/>
    <x v="0"/>
    <n v="105.35"/>
    <n v="4492.6499999999996"/>
    <m/>
    <x v="20"/>
  </r>
  <r>
    <x v="3576"/>
    <d v="2020-08-12T00:00:00"/>
    <x v="0"/>
    <n v="22"/>
    <x v="1"/>
    <n v="0"/>
    <n v="3"/>
    <x v="1"/>
    <n v="5680"/>
    <n v="0"/>
    <n v="60"/>
    <x v="0"/>
    <x v="0"/>
    <s v="Yes"/>
    <x v="0"/>
    <x v="3"/>
    <x v="2"/>
    <n v="116.6"/>
    <n v="9703.9"/>
    <m/>
    <x v="20"/>
  </r>
  <r>
    <x v="3577"/>
    <d v="2020-08-01T00:00:00"/>
    <x v="0"/>
    <n v="49"/>
    <x v="1"/>
    <n v="2"/>
    <n v="3"/>
    <x v="1"/>
    <n v="5316"/>
    <n v="0"/>
    <n v="60"/>
    <x v="4"/>
    <x v="0"/>
    <s v="No"/>
    <x v="1"/>
    <x v="2"/>
    <x v="2"/>
    <n v="19.95"/>
    <n v="2185.3000000000002"/>
    <m/>
    <x v="20"/>
  </r>
  <r>
    <x v="3578"/>
    <d v="2024-01-24T00:00:00"/>
    <x v="1"/>
    <n v="59"/>
    <x v="1"/>
    <n v="2"/>
    <n v="3"/>
    <x v="1"/>
    <n v="3749"/>
    <n v="0"/>
    <n v="19"/>
    <x v="3"/>
    <x v="0"/>
    <s v="Yes"/>
    <x v="3"/>
    <x v="0"/>
    <x v="2"/>
    <n v="48.8"/>
    <n v="1030.22"/>
    <m/>
    <x v="20"/>
  </r>
  <r>
    <x v="3579"/>
    <d v="2023-07-09T00:00:00"/>
    <x v="0"/>
    <n v="29"/>
    <x v="1"/>
    <n v="0"/>
    <n v="3"/>
    <x v="1"/>
    <n v="5161"/>
    <n v="0"/>
    <n v="25"/>
    <x v="1"/>
    <x v="0"/>
    <s v="No"/>
    <x v="1"/>
    <x v="2"/>
    <x v="2"/>
    <n v="20.75"/>
    <n v="1233.9000000000001"/>
    <m/>
    <x v="20"/>
  </r>
  <r>
    <x v="3580"/>
    <d v="2019-08-09T00:00:00"/>
    <x v="1"/>
    <n v="61"/>
    <x v="0"/>
    <n v="2"/>
    <n v="3"/>
    <x v="1"/>
    <n v="6491"/>
    <n v="1"/>
    <n v="72"/>
    <x v="5"/>
    <x v="0"/>
    <s v="Yes"/>
    <x v="0"/>
    <x v="2"/>
    <x v="2"/>
    <n v="116.4"/>
    <n v="10621.17"/>
    <m/>
    <x v="20"/>
  </r>
  <r>
    <x v="3581"/>
    <d v="2023-11-03T00:00:00"/>
    <x v="1"/>
    <n v="24"/>
    <x v="1"/>
    <n v="0"/>
    <n v="3"/>
    <x v="1"/>
    <n v="2113"/>
    <n v="0"/>
    <n v="21"/>
    <x v="0"/>
    <x v="0"/>
    <s v="Yes"/>
    <x v="0"/>
    <x v="0"/>
    <x v="2"/>
    <n v="99.85"/>
    <n v="2514.61"/>
    <m/>
    <x v="20"/>
  </r>
  <r>
    <x v="3582"/>
    <d v="2020-05-22T00:00:00"/>
    <x v="0"/>
    <n v="56"/>
    <x v="0"/>
    <n v="0"/>
    <n v="3"/>
    <x v="1"/>
    <n v="5151"/>
    <n v="2"/>
    <n v="63"/>
    <x v="4"/>
    <x v="0"/>
    <s v="No"/>
    <x v="1"/>
    <x v="2"/>
    <x v="0"/>
    <n v="19.95"/>
    <n v="3651.48"/>
    <m/>
    <x v="20"/>
  </r>
  <r>
    <x v="3583"/>
    <d v="2020-02-21T00:00:00"/>
    <x v="0"/>
    <n v="61"/>
    <x v="0"/>
    <n v="1"/>
    <n v="3"/>
    <x v="1"/>
    <n v="5011"/>
    <n v="4"/>
    <n v="66"/>
    <x v="0"/>
    <x v="0"/>
    <s v="No"/>
    <x v="1"/>
    <x v="2"/>
    <x v="2"/>
    <n v="20"/>
    <n v="1890.98"/>
    <m/>
    <x v="20"/>
  </r>
  <r>
    <x v="3584"/>
    <d v="2025-05-14T00:00:00"/>
    <x v="1"/>
    <n v="60"/>
    <x v="1"/>
    <n v="0"/>
    <n v="3"/>
    <x v="2"/>
    <n v="5949"/>
    <n v="0"/>
    <n v="3"/>
    <x v="0"/>
    <x v="0"/>
    <s v="No"/>
    <x v="1"/>
    <x v="0"/>
    <x v="2"/>
    <n v="19.95"/>
    <n v="66.069999999999993"/>
    <m/>
    <x v="20"/>
  </r>
  <r>
    <x v="3585"/>
    <d v="2022-01-10T00:00:00"/>
    <x v="1"/>
    <n v="34"/>
    <x v="0"/>
    <n v="0"/>
    <n v="3"/>
    <x v="1"/>
    <n v="5409"/>
    <n v="9"/>
    <n v="43"/>
    <x v="4"/>
    <x v="2"/>
    <s v="Yes"/>
    <x v="3"/>
    <x v="0"/>
    <x v="0"/>
    <n v="34"/>
    <n v="1456.13"/>
    <m/>
    <x v="20"/>
  </r>
  <r>
    <x v="3586"/>
    <d v="2025-07-06T00:00:00"/>
    <x v="1"/>
    <n v="41"/>
    <x v="1"/>
    <n v="0"/>
    <n v="3"/>
    <x v="2"/>
    <n v="5882"/>
    <n v="0"/>
    <n v="1"/>
    <x v="0"/>
    <x v="0"/>
    <s v="Yes"/>
    <x v="2"/>
    <x v="0"/>
    <x v="0"/>
    <n v="54.65"/>
    <n v="90.98"/>
    <m/>
    <x v="20"/>
  </r>
  <r>
    <x v="3587"/>
    <d v="2021-10-07T00:00:00"/>
    <x v="0"/>
    <n v="71"/>
    <x v="0"/>
    <n v="0"/>
    <n v="3"/>
    <x v="0"/>
    <n v="4876"/>
    <n v="1"/>
    <n v="46"/>
    <x v="4"/>
    <x v="0"/>
    <s v="Yes"/>
    <x v="0"/>
    <x v="0"/>
    <x v="0"/>
    <n v="80.400000000000006"/>
    <n v="5861.72"/>
    <s v="Competitor"/>
    <x v="9"/>
  </r>
  <r>
    <x v="3588"/>
    <d v="2023-06-25T00:00:00"/>
    <x v="1"/>
    <n v="65"/>
    <x v="0"/>
    <n v="0"/>
    <n v="3"/>
    <x v="0"/>
    <n v="4316"/>
    <n v="1"/>
    <n v="26"/>
    <x v="1"/>
    <x v="0"/>
    <s v="Yes"/>
    <x v="0"/>
    <x v="0"/>
    <x v="0"/>
    <n v="84.95"/>
    <n v="2644.51"/>
    <s v="Price"/>
    <x v="4"/>
  </r>
  <r>
    <x v="3589"/>
    <d v="2025-02-26T00:00:00"/>
    <x v="1"/>
    <n v="77"/>
    <x v="1"/>
    <n v="0"/>
    <n v="3"/>
    <x v="1"/>
    <n v="2578"/>
    <n v="0"/>
    <n v="6"/>
    <x v="2"/>
    <x v="0"/>
    <s v="Yes"/>
    <x v="0"/>
    <x v="3"/>
    <x v="0"/>
    <n v="89.35"/>
    <n v="616.16"/>
    <m/>
    <x v="20"/>
  </r>
  <r>
    <x v="3590"/>
    <d v="2023-05-23T00:00:00"/>
    <x v="0"/>
    <n v="77"/>
    <x v="0"/>
    <n v="0"/>
    <n v="3"/>
    <x v="1"/>
    <n v="5352"/>
    <n v="5"/>
    <n v="27"/>
    <x v="0"/>
    <x v="0"/>
    <s v="Yes"/>
    <x v="2"/>
    <x v="3"/>
    <x v="0"/>
    <n v="84.8"/>
    <n v="3215.94"/>
    <m/>
    <x v="20"/>
  </r>
  <r>
    <x v="3591"/>
    <d v="2023-02-12T00:00:00"/>
    <x v="0"/>
    <n v="69"/>
    <x v="1"/>
    <n v="0"/>
    <n v="3"/>
    <x v="1"/>
    <n v="3415"/>
    <n v="0"/>
    <n v="30"/>
    <x v="0"/>
    <x v="0"/>
    <s v="Yes"/>
    <x v="2"/>
    <x v="2"/>
    <x v="2"/>
    <n v="69.099999999999994"/>
    <n v="2670.42"/>
    <m/>
    <x v="20"/>
  </r>
  <r>
    <x v="3592"/>
    <d v="2020-03-01T00:00:00"/>
    <x v="1"/>
    <n v="76"/>
    <x v="0"/>
    <n v="3"/>
    <n v="3"/>
    <x v="1"/>
    <n v="5669"/>
    <n v="8"/>
    <n v="65"/>
    <x v="4"/>
    <x v="0"/>
    <s v="Yes"/>
    <x v="0"/>
    <x v="3"/>
    <x v="0"/>
    <n v="103.9"/>
    <n v="6869.8"/>
    <m/>
    <x v="20"/>
  </r>
  <r>
    <x v="3593"/>
    <d v="2020-11-23T00:00:00"/>
    <x v="0"/>
    <n v="77"/>
    <x v="1"/>
    <n v="0"/>
    <n v="3"/>
    <x v="1"/>
    <n v="4276"/>
    <n v="0"/>
    <n v="57"/>
    <x v="0"/>
    <x v="0"/>
    <s v="Yes"/>
    <x v="0"/>
    <x v="2"/>
    <x v="0"/>
    <n v="93.75"/>
    <n v="5751.52"/>
    <m/>
    <x v="20"/>
  </r>
  <r>
    <x v="3594"/>
    <d v="2024-10-25T00:00:00"/>
    <x v="0"/>
    <n v="26"/>
    <x v="0"/>
    <n v="0"/>
    <n v="3"/>
    <x v="0"/>
    <n v="3573"/>
    <n v="1"/>
    <n v="10"/>
    <x v="3"/>
    <x v="0"/>
    <s v="Yes"/>
    <x v="0"/>
    <x v="0"/>
    <x v="0"/>
    <n v="85.25"/>
    <n v="975.5"/>
    <s v="Competitor"/>
    <x v="9"/>
  </r>
  <r>
    <x v="3595"/>
    <d v="2025-02-05T00:00:00"/>
    <x v="0"/>
    <n v="61"/>
    <x v="1"/>
    <n v="0"/>
    <n v="3"/>
    <x v="0"/>
    <n v="4694"/>
    <n v="0"/>
    <n v="6"/>
    <x v="0"/>
    <x v="0"/>
    <s v="Yes"/>
    <x v="0"/>
    <x v="0"/>
    <x v="0"/>
    <n v="85.35"/>
    <n v="561.27"/>
    <s v="Attitude"/>
    <x v="1"/>
  </r>
  <r>
    <x v="3596"/>
    <d v="2025-01-11T00:00:00"/>
    <x v="0"/>
    <n v="23"/>
    <x v="1"/>
    <n v="0"/>
    <n v="3"/>
    <x v="0"/>
    <n v="3331"/>
    <n v="0"/>
    <n v="7"/>
    <x v="2"/>
    <x v="0"/>
    <s v="Yes"/>
    <x v="0"/>
    <x v="0"/>
    <x v="3"/>
    <n v="74.650000000000006"/>
    <n v="705.61"/>
    <s v="Competitor"/>
    <x v="9"/>
  </r>
  <r>
    <x v="3597"/>
    <d v="2025-07-05T00:00:00"/>
    <x v="0"/>
    <n v="41"/>
    <x v="0"/>
    <n v="0"/>
    <n v="3"/>
    <x v="0"/>
    <n v="5554"/>
    <n v="0"/>
    <n v="1"/>
    <x v="0"/>
    <x v="0"/>
    <s v="Yes"/>
    <x v="0"/>
    <x v="0"/>
    <x v="0"/>
    <n v="74.5"/>
    <n v="110.94"/>
    <s v="Attitude"/>
    <x v="1"/>
  </r>
  <r>
    <x v="3598"/>
    <d v="2025-07-12T00:00:00"/>
    <x v="1"/>
    <n v="39"/>
    <x v="1"/>
    <n v="0"/>
    <n v="3"/>
    <x v="0"/>
    <n v="2066"/>
    <n v="0"/>
    <n v="1"/>
    <x v="0"/>
    <x v="0"/>
    <s v="Yes"/>
    <x v="0"/>
    <x v="0"/>
    <x v="0"/>
    <n v="79.7"/>
    <n v="113.58"/>
    <s v="Other"/>
    <x v="19"/>
  </r>
  <r>
    <x v="3599"/>
    <d v="2024-12-11T00:00:00"/>
    <x v="1"/>
    <n v="48"/>
    <x v="1"/>
    <n v="0"/>
    <n v="3"/>
    <x v="0"/>
    <n v="2269"/>
    <n v="0"/>
    <n v="8"/>
    <x v="0"/>
    <x v="0"/>
    <s v="Yes"/>
    <x v="3"/>
    <x v="0"/>
    <x v="0"/>
    <n v="49.85"/>
    <n v="664.86"/>
    <s v="Competitor"/>
    <x v="8"/>
  </r>
  <r>
    <x v="3600"/>
    <d v="2025-05-14T00:00:00"/>
    <x v="0"/>
    <n v="19"/>
    <x v="1"/>
    <n v="0"/>
    <n v="3"/>
    <x v="0"/>
    <n v="4710"/>
    <n v="0"/>
    <n v="3"/>
    <x v="0"/>
    <x v="2"/>
    <s v="Yes"/>
    <x v="2"/>
    <x v="0"/>
    <x v="3"/>
    <n v="40.15"/>
    <n v="130.75"/>
    <s v="Competitor"/>
    <x v="6"/>
  </r>
  <r>
    <x v="3601"/>
    <d v="2023-07-05T00:00:00"/>
    <x v="0"/>
    <n v="27"/>
    <x v="1"/>
    <n v="0"/>
    <n v="3"/>
    <x v="1"/>
    <n v="5822"/>
    <n v="0"/>
    <n v="25"/>
    <x v="0"/>
    <x v="0"/>
    <s v="Yes"/>
    <x v="0"/>
    <x v="0"/>
    <x v="0"/>
    <n v="105.5"/>
    <n v="2946.05"/>
    <m/>
    <x v="20"/>
  </r>
  <r>
    <x v="3602"/>
    <d v="2023-10-20T00:00:00"/>
    <x v="1"/>
    <n v="40"/>
    <x v="1"/>
    <n v="0"/>
    <n v="3"/>
    <x v="1"/>
    <n v="5479"/>
    <n v="0"/>
    <n v="22"/>
    <x v="0"/>
    <x v="0"/>
    <s v="Yes"/>
    <x v="0"/>
    <x v="0"/>
    <x v="0"/>
    <n v="89.05"/>
    <n v="2018.25"/>
    <m/>
    <x v="20"/>
  </r>
  <r>
    <x v="3603"/>
    <d v="2019-08-02T00:00:00"/>
    <x v="1"/>
    <n v="32"/>
    <x v="0"/>
    <n v="0"/>
    <n v="3"/>
    <x v="1"/>
    <n v="4332"/>
    <n v="1"/>
    <n v="72"/>
    <x v="0"/>
    <x v="0"/>
    <s v="Yes"/>
    <x v="0"/>
    <x v="2"/>
    <x v="0"/>
    <n v="98.2"/>
    <n v="8850.4599999999991"/>
    <m/>
    <x v="20"/>
  </r>
  <r>
    <x v="3604"/>
    <d v="2023-02-01T00:00:00"/>
    <x v="0"/>
    <n v="53"/>
    <x v="1"/>
    <n v="0"/>
    <n v="3"/>
    <x v="1"/>
    <n v="4219"/>
    <n v="0"/>
    <n v="30"/>
    <x v="1"/>
    <x v="0"/>
    <s v="Yes"/>
    <x v="0"/>
    <x v="0"/>
    <x v="2"/>
    <n v="94.3"/>
    <n v="3929.5"/>
    <m/>
    <x v="20"/>
  </r>
  <r>
    <x v="3605"/>
    <d v="2024-09-26T00:00:00"/>
    <x v="1"/>
    <n v="34"/>
    <x v="1"/>
    <n v="0"/>
    <n v="3"/>
    <x v="1"/>
    <n v="5902"/>
    <n v="0"/>
    <n v="11"/>
    <x v="3"/>
    <x v="0"/>
    <s v="Yes"/>
    <x v="0"/>
    <x v="0"/>
    <x v="0"/>
    <n v="75.25"/>
    <n v="1260.3399999999999"/>
    <m/>
    <x v="20"/>
  </r>
  <r>
    <x v="3606"/>
    <d v="2023-10-14T00:00:00"/>
    <x v="1"/>
    <n v="30"/>
    <x v="0"/>
    <n v="3"/>
    <n v="3"/>
    <x v="1"/>
    <n v="4386"/>
    <n v="9"/>
    <n v="22"/>
    <x v="3"/>
    <x v="0"/>
    <s v="No"/>
    <x v="1"/>
    <x v="2"/>
    <x v="2"/>
    <n v="25.25"/>
    <n v="1126.96"/>
    <m/>
    <x v="20"/>
  </r>
  <r>
    <x v="3607"/>
    <d v="2025-07-26T00:00:00"/>
    <x v="0"/>
    <n v="63"/>
    <x v="1"/>
    <n v="2"/>
    <n v="3"/>
    <x v="2"/>
    <n v="4840"/>
    <n v="0"/>
    <n v="1"/>
    <x v="0"/>
    <x v="0"/>
    <s v="No"/>
    <x v="1"/>
    <x v="0"/>
    <x v="2"/>
    <n v="19.850000000000001"/>
    <n v="48.95"/>
    <m/>
    <x v="20"/>
  </r>
  <r>
    <x v="3608"/>
    <d v="2021-08-21T00:00:00"/>
    <x v="1"/>
    <n v="43"/>
    <x v="1"/>
    <n v="0"/>
    <n v="3"/>
    <x v="1"/>
    <n v="3262"/>
    <n v="0"/>
    <n v="48"/>
    <x v="4"/>
    <x v="0"/>
    <s v="Yes"/>
    <x v="0"/>
    <x v="2"/>
    <x v="2"/>
    <n v="102.5"/>
    <n v="5818.17"/>
    <m/>
    <x v="20"/>
  </r>
  <r>
    <x v="3609"/>
    <d v="2022-09-06T00:00:00"/>
    <x v="0"/>
    <n v="49"/>
    <x v="1"/>
    <n v="0"/>
    <n v="3"/>
    <x v="1"/>
    <n v="5876"/>
    <n v="0"/>
    <n v="35"/>
    <x v="0"/>
    <x v="0"/>
    <s v="No"/>
    <x v="1"/>
    <x v="0"/>
    <x v="0"/>
    <n v="20.75"/>
    <n v="1367.1"/>
    <m/>
    <x v="20"/>
  </r>
  <r>
    <x v="3610"/>
    <d v="2021-05-24T00:00:00"/>
    <x v="0"/>
    <n v="40"/>
    <x v="0"/>
    <n v="0"/>
    <n v="3"/>
    <x v="1"/>
    <n v="4994"/>
    <n v="5"/>
    <n v="51"/>
    <x v="4"/>
    <x v="0"/>
    <s v="Yes"/>
    <x v="2"/>
    <x v="2"/>
    <x v="2"/>
    <n v="60.5"/>
    <n v="3607.48"/>
    <m/>
    <x v="20"/>
  </r>
  <r>
    <x v="3611"/>
    <d v="2021-11-05T00:00:00"/>
    <x v="1"/>
    <n v="26"/>
    <x v="1"/>
    <n v="0"/>
    <n v="3"/>
    <x v="1"/>
    <n v="3974"/>
    <n v="0"/>
    <n v="45"/>
    <x v="0"/>
    <x v="0"/>
    <s v="Yes"/>
    <x v="0"/>
    <x v="0"/>
    <x v="0"/>
    <n v="115.65"/>
    <n v="6643.35"/>
    <m/>
    <x v="20"/>
  </r>
  <r>
    <x v="3612"/>
    <d v="2019-08-11T00:00:00"/>
    <x v="1"/>
    <n v="59"/>
    <x v="0"/>
    <n v="0"/>
    <n v="3"/>
    <x v="1"/>
    <n v="5176"/>
    <n v="6"/>
    <n v="72"/>
    <x v="0"/>
    <x v="0"/>
    <s v="Yes"/>
    <x v="3"/>
    <x v="2"/>
    <x v="2"/>
    <n v="70.650000000000006"/>
    <n v="8115.79"/>
    <m/>
    <x v="20"/>
  </r>
  <r>
    <x v="3613"/>
    <d v="2024-09-23T00:00:00"/>
    <x v="1"/>
    <n v="38"/>
    <x v="1"/>
    <n v="0"/>
    <n v="3"/>
    <x v="1"/>
    <n v="5541"/>
    <n v="0"/>
    <n v="11"/>
    <x v="0"/>
    <x v="0"/>
    <s v="Yes"/>
    <x v="2"/>
    <x v="0"/>
    <x v="2"/>
    <n v="70.5"/>
    <n v="1353.01"/>
    <m/>
    <x v="20"/>
  </r>
  <r>
    <x v="3614"/>
    <d v="2022-11-25T00:00:00"/>
    <x v="0"/>
    <n v="54"/>
    <x v="0"/>
    <n v="0"/>
    <n v="3"/>
    <x v="1"/>
    <n v="4959"/>
    <n v="1"/>
    <n v="33"/>
    <x v="0"/>
    <x v="0"/>
    <s v="Yes"/>
    <x v="2"/>
    <x v="0"/>
    <x v="0"/>
    <n v="72.75"/>
    <n v="3078.08"/>
    <m/>
    <x v="20"/>
  </r>
  <r>
    <x v="3615"/>
    <d v="2025-03-14T00:00:00"/>
    <x v="0"/>
    <n v="19"/>
    <x v="1"/>
    <n v="1"/>
    <n v="3"/>
    <x v="1"/>
    <n v="3353"/>
    <n v="0"/>
    <n v="5"/>
    <x v="2"/>
    <x v="0"/>
    <s v="No"/>
    <x v="1"/>
    <x v="2"/>
    <x v="2"/>
    <n v="20.45"/>
    <n v="252.65"/>
    <m/>
    <x v="20"/>
  </r>
  <r>
    <x v="3616"/>
    <d v="2023-05-15T00:00:00"/>
    <x v="0"/>
    <n v="53"/>
    <x v="1"/>
    <n v="0"/>
    <n v="3"/>
    <x v="1"/>
    <n v="2191"/>
    <n v="0"/>
    <n v="27"/>
    <x v="0"/>
    <x v="0"/>
    <s v="Yes"/>
    <x v="3"/>
    <x v="0"/>
    <x v="2"/>
    <n v="53.45"/>
    <n v="1868.88"/>
    <m/>
    <x v="20"/>
  </r>
  <r>
    <x v="3617"/>
    <d v="2019-08-02T00:00:00"/>
    <x v="0"/>
    <n v="36"/>
    <x v="1"/>
    <n v="0"/>
    <n v="3"/>
    <x v="1"/>
    <n v="4369"/>
    <n v="0"/>
    <n v="72"/>
    <x v="0"/>
    <x v="2"/>
    <s v="Yes"/>
    <x v="3"/>
    <x v="2"/>
    <x v="0"/>
    <n v="65.599999999999994"/>
    <n v="4566.5"/>
    <m/>
    <x v="20"/>
  </r>
  <r>
    <x v="3618"/>
    <d v="2025-06-09T00:00:00"/>
    <x v="1"/>
    <n v="57"/>
    <x v="1"/>
    <n v="0"/>
    <n v="3"/>
    <x v="2"/>
    <n v="4840"/>
    <n v="0"/>
    <n v="2"/>
    <x v="0"/>
    <x v="0"/>
    <s v="Yes"/>
    <x v="0"/>
    <x v="0"/>
    <x v="0"/>
    <n v="70.150000000000006"/>
    <n v="191.3"/>
    <m/>
    <x v="20"/>
  </r>
  <r>
    <x v="3619"/>
    <d v="2020-12-14T00:00:00"/>
    <x v="0"/>
    <n v="42"/>
    <x v="0"/>
    <n v="3"/>
    <n v="3"/>
    <x v="1"/>
    <n v="4937"/>
    <n v="8"/>
    <n v="56"/>
    <x v="4"/>
    <x v="0"/>
    <s v="Yes"/>
    <x v="0"/>
    <x v="2"/>
    <x v="2"/>
    <n v="115.85"/>
    <n v="8856.06"/>
    <m/>
    <x v="20"/>
  </r>
  <r>
    <x v="3620"/>
    <d v="2019-09-09T00:00:00"/>
    <x v="0"/>
    <n v="50"/>
    <x v="0"/>
    <n v="0"/>
    <n v="3"/>
    <x v="1"/>
    <n v="4068"/>
    <n v="8"/>
    <n v="71"/>
    <x v="0"/>
    <x v="0"/>
    <s v="Yes"/>
    <x v="0"/>
    <x v="3"/>
    <x v="0"/>
    <n v="113.15"/>
    <n v="9881.61"/>
    <m/>
    <x v="20"/>
  </r>
  <r>
    <x v="3621"/>
    <d v="2023-04-05T00:00:00"/>
    <x v="1"/>
    <n v="30"/>
    <x v="0"/>
    <n v="1"/>
    <n v="3"/>
    <x v="1"/>
    <n v="5802"/>
    <n v="4"/>
    <n v="28"/>
    <x v="1"/>
    <x v="0"/>
    <s v="Yes"/>
    <x v="0"/>
    <x v="3"/>
    <x v="0"/>
    <n v="82.85"/>
    <n v="2772.44"/>
    <m/>
    <x v="20"/>
  </r>
  <r>
    <x v="3622"/>
    <d v="2023-05-12T00:00:00"/>
    <x v="1"/>
    <n v="37"/>
    <x v="0"/>
    <n v="5"/>
    <n v="3"/>
    <x v="1"/>
    <n v="5580"/>
    <n v="5"/>
    <n v="27"/>
    <x v="1"/>
    <x v="0"/>
    <s v="Yes"/>
    <x v="2"/>
    <x v="0"/>
    <x v="2"/>
    <n v="49.85"/>
    <n v="1857.79"/>
    <m/>
    <x v="20"/>
  </r>
  <r>
    <x v="3623"/>
    <d v="2020-01-23T00:00:00"/>
    <x v="0"/>
    <n v="31"/>
    <x v="1"/>
    <n v="0"/>
    <n v="3"/>
    <x v="1"/>
    <n v="4260"/>
    <n v="0"/>
    <n v="67"/>
    <x v="0"/>
    <x v="0"/>
    <s v="No"/>
    <x v="1"/>
    <x v="2"/>
    <x v="2"/>
    <n v="19.8"/>
    <n v="1627.54"/>
    <m/>
    <x v="20"/>
  </r>
  <r>
    <x v="3624"/>
    <d v="2024-04-06T00:00:00"/>
    <x v="0"/>
    <n v="22"/>
    <x v="1"/>
    <n v="0"/>
    <n v="3"/>
    <x v="1"/>
    <n v="3705"/>
    <n v="0"/>
    <n v="16"/>
    <x v="3"/>
    <x v="0"/>
    <s v="No"/>
    <x v="1"/>
    <x v="0"/>
    <x v="2"/>
    <n v="20"/>
    <n v="341.78"/>
    <m/>
    <x v="20"/>
  </r>
  <r>
    <x v="3625"/>
    <d v="2023-06-15T00:00:00"/>
    <x v="0"/>
    <n v="34"/>
    <x v="1"/>
    <n v="0"/>
    <n v="3"/>
    <x v="1"/>
    <n v="5461"/>
    <n v="0"/>
    <n v="26"/>
    <x v="0"/>
    <x v="0"/>
    <s v="Yes"/>
    <x v="0"/>
    <x v="0"/>
    <x v="2"/>
    <n v="92.4"/>
    <n v="3327.14"/>
    <m/>
    <x v="20"/>
  </r>
  <r>
    <x v="3626"/>
    <d v="2025-07-21T00:00:00"/>
    <x v="1"/>
    <n v="69"/>
    <x v="1"/>
    <n v="0"/>
    <n v="3"/>
    <x v="0"/>
    <n v="4363"/>
    <n v="0"/>
    <n v="1"/>
    <x v="0"/>
    <x v="0"/>
    <s v="Yes"/>
    <x v="0"/>
    <x v="0"/>
    <x v="0"/>
    <n v="79.2"/>
    <n v="99.26"/>
    <s v="Competitor"/>
    <x v="6"/>
  </r>
  <r>
    <x v="3627"/>
    <d v="2023-06-07T00:00:00"/>
    <x v="1"/>
    <n v="79"/>
    <x v="1"/>
    <n v="0"/>
    <n v="3"/>
    <x v="0"/>
    <n v="5154"/>
    <n v="0"/>
    <n v="26"/>
    <x v="1"/>
    <x v="0"/>
    <s v="Yes"/>
    <x v="0"/>
    <x v="0"/>
    <x v="0"/>
    <n v="91.25"/>
    <n v="3253.74"/>
    <s v="Attitude"/>
    <x v="3"/>
  </r>
  <r>
    <x v="3628"/>
    <d v="2020-03-20T00:00:00"/>
    <x v="1"/>
    <n v="75"/>
    <x v="1"/>
    <n v="0"/>
    <n v="3"/>
    <x v="1"/>
    <n v="5693"/>
    <n v="0"/>
    <n v="65"/>
    <x v="4"/>
    <x v="2"/>
    <s v="Yes"/>
    <x v="3"/>
    <x v="2"/>
    <x v="0"/>
    <n v="53.5"/>
    <n v="3517.9"/>
    <m/>
    <x v="20"/>
  </r>
  <r>
    <x v="3629"/>
    <d v="2021-04-01T00:00:00"/>
    <x v="0"/>
    <n v="72"/>
    <x v="0"/>
    <n v="1"/>
    <n v="3"/>
    <x v="1"/>
    <n v="6090"/>
    <n v="1"/>
    <n v="52"/>
    <x v="0"/>
    <x v="0"/>
    <s v="Yes"/>
    <x v="2"/>
    <x v="3"/>
    <x v="0"/>
    <n v="80.849999999999994"/>
    <n v="4445.63"/>
    <m/>
    <x v="20"/>
  </r>
  <r>
    <x v="3630"/>
    <d v="2021-10-04T00:00:00"/>
    <x v="1"/>
    <n v="65"/>
    <x v="1"/>
    <n v="0"/>
    <n v="3"/>
    <x v="1"/>
    <n v="4103"/>
    <n v="0"/>
    <n v="46"/>
    <x v="4"/>
    <x v="0"/>
    <s v="Yes"/>
    <x v="0"/>
    <x v="2"/>
    <x v="0"/>
    <n v="104.45"/>
    <n v="6720.89"/>
    <m/>
    <x v="20"/>
  </r>
  <r>
    <x v="3631"/>
    <d v="2020-07-21T00:00:00"/>
    <x v="1"/>
    <n v="77"/>
    <x v="0"/>
    <n v="0"/>
    <n v="3"/>
    <x v="1"/>
    <n v="5274"/>
    <n v="1"/>
    <n v="61"/>
    <x v="0"/>
    <x v="0"/>
    <s v="Yes"/>
    <x v="0"/>
    <x v="0"/>
    <x v="2"/>
    <n v="94.2"/>
    <n v="7954.2"/>
    <m/>
    <x v="20"/>
  </r>
  <r>
    <x v="3632"/>
    <d v="2025-06-16T00:00:00"/>
    <x v="0"/>
    <n v="45"/>
    <x v="1"/>
    <n v="0"/>
    <n v="3"/>
    <x v="0"/>
    <n v="2570"/>
    <n v="0"/>
    <n v="2"/>
    <x v="2"/>
    <x v="0"/>
    <s v="Yes"/>
    <x v="2"/>
    <x v="0"/>
    <x v="0"/>
    <n v="44.35"/>
    <n v="174.93"/>
    <s v="Other"/>
    <x v="2"/>
  </r>
  <r>
    <x v="3633"/>
    <d v="2025-06-24T00:00:00"/>
    <x v="0"/>
    <n v="19"/>
    <x v="1"/>
    <n v="0"/>
    <n v="3"/>
    <x v="0"/>
    <n v="2667"/>
    <n v="0"/>
    <n v="2"/>
    <x v="0"/>
    <x v="0"/>
    <s v="Yes"/>
    <x v="2"/>
    <x v="0"/>
    <x v="2"/>
    <n v="46"/>
    <n v="184.12"/>
    <s v="Other"/>
    <x v="2"/>
  </r>
  <r>
    <x v="3634"/>
    <d v="2025-06-16T00:00:00"/>
    <x v="1"/>
    <n v="47"/>
    <x v="1"/>
    <n v="0"/>
    <n v="3"/>
    <x v="0"/>
    <n v="4157"/>
    <n v="0"/>
    <n v="2"/>
    <x v="2"/>
    <x v="0"/>
    <s v="Yes"/>
    <x v="0"/>
    <x v="0"/>
    <x v="0"/>
    <n v="90.4"/>
    <n v="189.26"/>
    <s v="Other"/>
    <x v="2"/>
  </r>
  <r>
    <x v="3635"/>
    <d v="2020-08-17T00:00:00"/>
    <x v="0"/>
    <n v="21"/>
    <x v="0"/>
    <n v="0"/>
    <n v="3"/>
    <x v="0"/>
    <n v="4111"/>
    <n v="1"/>
    <n v="60"/>
    <x v="4"/>
    <x v="0"/>
    <s v="Yes"/>
    <x v="0"/>
    <x v="3"/>
    <x v="0"/>
    <n v="90.95"/>
    <n v="7448.4"/>
    <s v="Other"/>
    <x v="12"/>
  </r>
  <r>
    <x v="3636"/>
    <d v="2020-09-26T00:00:00"/>
    <x v="0"/>
    <n v="33"/>
    <x v="0"/>
    <n v="0"/>
    <n v="3"/>
    <x v="0"/>
    <n v="6098"/>
    <n v="1"/>
    <n v="59"/>
    <x v="4"/>
    <x v="0"/>
    <s v="Yes"/>
    <x v="0"/>
    <x v="3"/>
    <x v="0"/>
    <n v="99.5"/>
    <n v="6595.94"/>
    <s v="Competitor"/>
    <x v="9"/>
  </r>
  <r>
    <x v="3637"/>
    <d v="2025-04-13T00:00:00"/>
    <x v="1"/>
    <n v="35"/>
    <x v="1"/>
    <n v="0"/>
    <n v="3"/>
    <x v="0"/>
    <n v="5984"/>
    <n v="0"/>
    <n v="4"/>
    <x v="0"/>
    <x v="0"/>
    <s v="No"/>
    <x v="1"/>
    <x v="0"/>
    <x v="2"/>
    <n v="20.350000000000001"/>
    <n v="228.14"/>
    <s v="Attitude"/>
    <x v="3"/>
  </r>
  <r>
    <x v="3638"/>
    <d v="2025-04-17T00:00:00"/>
    <x v="1"/>
    <n v="51"/>
    <x v="1"/>
    <n v="0"/>
    <n v="3"/>
    <x v="0"/>
    <n v="5274"/>
    <n v="0"/>
    <n v="4"/>
    <x v="2"/>
    <x v="0"/>
    <s v="Yes"/>
    <x v="2"/>
    <x v="0"/>
    <x v="0"/>
    <n v="68.650000000000006"/>
    <n v="303.81"/>
    <s v="Other"/>
    <x v="19"/>
  </r>
  <r>
    <x v="3639"/>
    <d v="2024-09-11T00:00:00"/>
    <x v="1"/>
    <n v="48"/>
    <x v="1"/>
    <n v="0"/>
    <n v="3"/>
    <x v="0"/>
    <n v="2291"/>
    <n v="0"/>
    <n v="11"/>
    <x v="0"/>
    <x v="0"/>
    <s v="Yes"/>
    <x v="0"/>
    <x v="0"/>
    <x v="0"/>
    <n v="76.5"/>
    <n v="1009.55"/>
    <s v="Dissatisfaction"/>
    <x v="13"/>
  </r>
  <r>
    <x v="3640"/>
    <d v="2025-03-23T00:00:00"/>
    <x v="0"/>
    <n v="43"/>
    <x v="1"/>
    <n v="0"/>
    <n v="3"/>
    <x v="0"/>
    <n v="3131"/>
    <n v="0"/>
    <n v="5"/>
    <x v="2"/>
    <x v="0"/>
    <s v="Yes"/>
    <x v="0"/>
    <x v="0"/>
    <x v="3"/>
    <n v="104.1"/>
    <n v="736.35"/>
    <s v="Other"/>
    <x v="12"/>
  </r>
  <r>
    <x v="3641"/>
    <d v="2022-11-04T00:00:00"/>
    <x v="1"/>
    <n v="48"/>
    <x v="0"/>
    <n v="0"/>
    <n v="3"/>
    <x v="0"/>
    <n v="5080"/>
    <n v="5"/>
    <n v="33"/>
    <x v="0"/>
    <x v="0"/>
    <s v="Yes"/>
    <x v="0"/>
    <x v="3"/>
    <x v="0"/>
    <n v="93.8"/>
    <n v="3785.16"/>
    <s v="Attitude"/>
    <x v="3"/>
  </r>
  <r>
    <x v="3642"/>
    <d v="2022-08-14T00:00:00"/>
    <x v="0"/>
    <n v="22"/>
    <x v="1"/>
    <n v="0"/>
    <n v="3"/>
    <x v="0"/>
    <n v="5272"/>
    <n v="0"/>
    <n v="36"/>
    <x v="1"/>
    <x v="0"/>
    <s v="Yes"/>
    <x v="0"/>
    <x v="0"/>
    <x v="0"/>
    <n v="84.75"/>
    <n v="4633.07"/>
    <s v="Competitor"/>
    <x v="6"/>
  </r>
  <r>
    <x v="3643"/>
    <d v="2024-06-16T00:00:00"/>
    <x v="0"/>
    <n v="53"/>
    <x v="0"/>
    <n v="0"/>
    <n v="3"/>
    <x v="0"/>
    <n v="5360"/>
    <n v="1"/>
    <n v="14"/>
    <x v="3"/>
    <x v="2"/>
    <s v="Yes"/>
    <x v="2"/>
    <x v="0"/>
    <x v="0"/>
    <n v="46.35"/>
    <n v="667.7"/>
    <s v="Attitude"/>
    <x v="1"/>
  </r>
  <r>
    <x v="3644"/>
    <d v="2025-05-10T00:00:00"/>
    <x v="1"/>
    <n v="33"/>
    <x v="0"/>
    <n v="0"/>
    <n v="3"/>
    <x v="0"/>
    <n v="5646"/>
    <n v="1"/>
    <n v="3"/>
    <x v="0"/>
    <x v="0"/>
    <s v="Yes"/>
    <x v="0"/>
    <x v="0"/>
    <x v="2"/>
    <n v="91.5"/>
    <n v="347.78"/>
    <s v="Competitor"/>
    <x v="8"/>
  </r>
  <r>
    <x v="3645"/>
    <d v="2025-07-01T00:00:00"/>
    <x v="1"/>
    <n v="55"/>
    <x v="1"/>
    <n v="0"/>
    <n v="3"/>
    <x v="0"/>
    <n v="3238"/>
    <n v="0"/>
    <n v="1"/>
    <x v="2"/>
    <x v="0"/>
    <s v="Yes"/>
    <x v="3"/>
    <x v="0"/>
    <x v="2"/>
    <n v="43.95"/>
    <n v="78.430000000000007"/>
    <s v="Attitude"/>
    <x v="1"/>
  </r>
  <r>
    <x v="3646"/>
    <d v="2024-07-06T00:00:00"/>
    <x v="0"/>
    <n v="37"/>
    <x v="0"/>
    <n v="2"/>
    <n v="3"/>
    <x v="1"/>
    <n v="5764"/>
    <n v="1"/>
    <n v="13"/>
    <x v="3"/>
    <x v="0"/>
    <s v="Yes"/>
    <x v="2"/>
    <x v="0"/>
    <x v="3"/>
    <n v="49.95"/>
    <n v="1123.29"/>
    <m/>
    <x v="20"/>
  </r>
  <r>
    <x v="3647"/>
    <d v="2019-08-12T00:00:00"/>
    <x v="0"/>
    <n v="32"/>
    <x v="0"/>
    <n v="0"/>
    <n v="3"/>
    <x v="1"/>
    <n v="6016"/>
    <n v="2"/>
    <n v="72"/>
    <x v="5"/>
    <x v="0"/>
    <s v="Yes"/>
    <x v="0"/>
    <x v="3"/>
    <x v="0"/>
    <n v="89.7"/>
    <n v="7421.99"/>
    <m/>
    <x v="20"/>
  </r>
  <r>
    <x v="3648"/>
    <d v="2023-04-08T00:00:00"/>
    <x v="0"/>
    <n v="32"/>
    <x v="0"/>
    <n v="0"/>
    <n v="3"/>
    <x v="1"/>
    <n v="3851"/>
    <n v="7"/>
    <n v="28"/>
    <x v="1"/>
    <x v="0"/>
    <s v="Yes"/>
    <x v="3"/>
    <x v="0"/>
    <x v="3"/>
    <n v="60.9"/>
    <n v="2593.73"/>
    <m/>
    <x v="20"/>
  </r>
  <r>
    <x v="3649"/>
    <d v="2019-08-10T00:00:00"/>
    <x v="0"/>
    <n v="19"/>
    <x v="0"/>
    <n v="0"/>
    <n v="3"/>
    <x v="1"/>
    <n v="6322"/>
    <n v="5"/>
    <n v="72"/>
    <x v="0"/>
    <x v="0"/>
    <s v="Yes"/>
    <x v="2"/>
    <x v="2"/>
    <x v="0"/>
    <n v="85.15"/>
    <n v="8646.1200000000008"/>
    <m/>
    <x v="20"/>
  </r>
  <r>
    <x v="3650"/>
    <d v="2025-05-01T00:00:00"/>
    <x v="0"/>
    <n v="35"/>
    <x v="1"/>
    <n v="0"/>
    <n v="3"/>
    <x v="2"/>
    <n v="2166"/>
    <n v="0"/>
    <n v="3"/>
    <x v="0"/>
    <x v="0"/>
    <s v="Yes"/>
    <x v="3"/>
    <x v="0"/>
    <x v="2"/>
    <n v="50.25"/>
    <n v="236.87"/>
    <m/>
    <x v="20"/>
  </r>
  <r>
    <x v="3651"/>
    <d v="2024-10-02T00:00:00"/>
    <x v="0"/>
    <n v="32"/>
    <x v="1"/>
    <n v="0"/>
    <n v="3"/>
    <x v="1"/>
    <n v="3415"/>
    <n v="0"/>
    <n v="10"/>
    <x v="3"/>
    <x v="0"/>
    <s v="Yes"/>
    <x v="2"/>
    <x v="0"/>
    <x v="0"/>
    <n v="62.25"/>
    <n v="689.45"/>
    <m/>
    <x v="20"/>
  </r>
  <r>
    <x v="3652"/>
    <d v="2022-12-09T00:00:00"/>
    <x v="1"/>
    <n v="21"/>
    <x v="0"/>
    <n v="0"/>
    <n v="3"/>
    <x v="1"/>
    <n v="3131"/>
    <n v="6"/>
    <n v="32"/>
    <x v="1"/>
    <x v="0"/>
    <s v="Yes"/>
    <x v="0"/>
    <x v="0"/>
    <x v="0"/>
    <n v="75.5"/>
    <n v="2942.3"/>
    <m/>
    <x v="20"/>
  </r>
  <r>
    <x v="3653"/>
    <d v="2021-09-13T00:00:00"/>
    <x v="0"/>
    <n v="54"/>
    <x v="0"/>
    <n v="1"/>
    <n v="3"/>
    <x v="1"/>
    <n v="3760"/>
    <n v="7"/>
    <n v="47"/>
    <x v="0"/>
    <x v="0"/>
    <s v="Yes"/>
    <x v="0"/>
    <x v="0"/>
    <x v="0"/>
    <n v="87.2"/>
    <n v="4068.68"/>
    <m/>
    <x v="20"/>
  </r>
  <r>
    <x v="3654"/>
    <d v="2022-05-16T00:00:00"/>
    <x v="0"/>
    <n v="41"/>
    <x v="1"/>
    <n v="0"/>
    <n v="3"/>
    <x v="1"/>
    <n v="3752"/>
    <n v="0"/>
    <n v="39"/>
    <x v="0"/>
    <x v="2"/>
    <s v="Yes"/>
    <x v="2"/>
    <x v="3"/>
    <x v="2"/>
    <n v="35.549999999999997"/>
    <n v="1309.1500000000001"/>
    <m/>
    <x v="20"/>
  </r>
  <r>
    <x v="3655"/>
    <d v="2019-08-25T00:00:00"/>
    <x v="0"/>
    <n v="48"/>
    <x v="0"/>
    <n v="0"/>
    <n v="3"/>
    <x v="1"/>
    <n v="5993"/>
    <n v="5"/>
    <n v="72"/>
    <x v="0"/>
    <x v="0"/>
    <s v="Yes"/>
    <x v="3"/>
    <x v="2"/>
    <x v="0"/>
    <n v="87.1"/>
    <n v="7095.54"/>
    <m/>
    <x v="20"/>
  </r>
  <r>
    <x v="3656"/>
    <d v="2022-07-14T00:00:00"/>
    <x v="0"/>
    <n v="56"/>
    <x v="0"/>
    <n v="0"/>
    <n v="3"/>
    <x v="1"/>
    <n v="3347"/>
    <n v="4"/>
    <n v="37"/>
    <x v="0"/>
    <x v="0"/>
    <s v="Yes"/>
    <x v="0"/>
    <x v="0"/>
    <x v="0"/>
    <n v="90.35"/>
    <n v="3827.93"/>
    <m/>
    <x v="20"/>
  </r>
  <r>
    <x v="3657"/>
    <d v="2025-01-12T00:00:00"/>
    <x v="0"/>
    <n v="21"/>
    <x v="0"/>
    <n v="2"/>
    <n v="3"/>
    <x v="1"/>
    <n v="3332"/>
    <n v="9"/>
    <n v="7"/>
    <x v="2"/>
    <x v="2"/>
    <s v="Yes"/>
    <x v="3"/>
    <x v="0"/>
    <x v="2"/>
    <n v="58.85"/>
    <n v="465.7"/>
    <m/>
    <x v="20"/>
  </r>
  <r>
    <x v="3658"/>
    <d v="2019-08-04T00:00:00"/>
    <x v="0"/>
    <n v="29"/>
    <x v="0"/>
    <n v="1"/>
    <n v="3"/>
    <x v="1"/>
    <n v="5265"/>
    <n v="9"/>
    <n v="72"/>
    <x v="5"/>
    <x v="0"/>
    <s v="No"/>
    <x v="1"/>
    <x v="2"/>
    <x v="0"/>
    <n v="20.3"/>
    <n v="3356.67"/>
    <m/>
    <x v="20"/>
  </r>
  <r>
    <x v="3659"/>
    <d v="2023-03-04T00:00:00"/>
    <x v="0"/>
    <n v="28"/>
    <x v="0"/>
    <n v="3"/>
    <n v="3"/>
    <x v="1"/>
    <n v="5517"/>
    <n v="9"/>
    <n v="29"/>
    <x v="0"/>
    <x v="0"/>
    <s v="Yes"/>
    <x v="2"/>
    <x v="0"/>
    <x v="2"/>
    <n v="60.2"/>
    <n v="1875.04"/>
    <m/>
    <x v="20"/>
  </r>
  <r>
    <x v="3660"/>
    <d v="2024-12-08T00:00:00"/>
    <x v="1"/>
    <n v="54"/>
    <x v="0"/>
    <n v="0"/>
    <n v="3"/>
    <x v="1"/>
    <n v="4969"/>
    <n v="4"/>
    <n v="8"/>
    <x v="2"/>
    <x v="0"/>
    <s v="Yes"/>
    <x v="0"/>
    <x v="0"/>
    <x v="0"/>
    <n v="90.25"/>
    <n v="822.79"/>
    <m/>
    <x v="20"/>
  </r>
  <r>
    <x v="3661"/>
    <d v="2020-11-17T00:00:00"/>
    <x v="1"/>
    <n v="35"/>
    <x v="0"/>
    <n v="1"/>
    <n v="3"/>
    <x v="1"/>
    <n v="4491"/>
    <n v="3"/>
    <n v="57"/>
    <x v="0"/>
    <x v="0"/>
    <s v="Yes"/>
    <x v="2"/>
    <x v="0"/>
    <x v="0"/>
    <n v="65.2"/>
    <n v="3775.63"/>
    <m/>
    <x v="20"/>
  </r>
  <r>
    <x v="3662"/>
    <d v="2023-07-12T00:00:00"/>
    <x v="1"/>
    <n v="31"/>
    <x v="1"/>
    <n v="0"/>
    <n v="3"/>
    <x v="1"/>
    <n v="3695"/>
    <n v="0"/>
    <n v="25"/>
    <x v="0"/>
    <x v="2"/>
    <s v="Yes"/>
    <x v="2"/>
    <x v="3"/>
    <x v="0"/>
    <n v="61.05"/>
    <n v="1540.2"/>
    <m/>
    <x v="20"/>
  </r>
  <r>
    <x v="3663"/>
    <d v="2019-09-20T00:00:00"/>
    <x v="0"/>
    <n v="46"/>
    <x v="1"/>
    <n v="0"/>
    <n v="3"/>
    <x v="1"/>
    <n v="4094"/>
    <n v="0"/>
    <n v="71"/>
    <x v="0"/>
    <x v="2"/>
    <s v="Yes"/>
    <x v="2"/>
    <x v="2"/>
    <x v="0"/>
    <n v="53.95"/>
    <n v="3888.65"/>
    <m/>
    <x v="20"/>
  </r>
  <r>
    <x v="3664"/>
    <d v="2025-07-03T00:00:00"/>
    <x v="0"/>
    <n v="37"/>
    <x v="1"/>
    <n v="3"/>
    <n v="3"/>
    <x v="2"/>
    <n v="3383"/>
    <n v="0"/>
    <n v="1"/>
    <x v="0"/>
    <x v="0"/>
    <s v="No"/>
    <x v="1"/>
    <x v="0"/>
    <x v="2"/>
    <n v="19.2"/>
    <n v="37.090000000000003"/>
    <m/>
    <x v="20"/>
  </r>
  <r>
    <x v="3665"/>
    <d v="2025-05-13T00:00:00"/>
    <x v="1"/>
    <n v="49"/>
    <x v="0"/>
    <n v="3"/>
    <n v="3"/>
    <x v="2"/>
    <n v="4264"/>
    <n v="2"/>
    <n v="3"/>
    <x v="0"/>
    <x v="0"/>
    <s v="Yes"/>
    <x v="0"/>
    <x v="0"/>
    <x v="0"/>
    <n v="80"/>
    <n v="298.83999999999997"/>
    <m/>
    <x v="20"/>
  </r>
  <r>
    <x v="3666"/>
    <d v="2021-12-01T00:00:00"/>
    <x v="0"/>
    <n v="42"/>
    <x v="1"/>
    <n v="0"/>
    <n v="3"/>
    <x v="1"/>
    <n v="5827"/>
    <n v="0"/>
    <n v="44"/>
    <x v="4"/>
    <x v="0"/>
    <s v="Yes"/>
    <x v="3"/>
    <x v="3"/>
    <x v="0"/>
    <n v="65.400000000000006"/>
    <n v="4313.67"/>
    <m/>
    <x v="20"/>
  </r>
  <r>
    <x v="3667"/>
    <d v="2019-08-07T00:00:00"/>
    <x v="1"/>
    <n v="44"/>
    <x v="0"/>
    <n v="0"/>
    <n v="3"/>
    <x v="1"/>
    <n v="4747"/>
    <n v="1"/>
    <n v="72"/>
    <x v="0"/>
    <x v="0"/>
    <s v="No"/>
    <x v="1"/>
    <x v="2"/>
    <x v="0"/>
    <n v="20.05"/>
    <n v="4824.93"/>
    <m/>
    <x v="20"/>
  </r>
  <r>
    <x v="3668"/>
    <d v="2021-11-04T00:00:00"/>
    <x v="0"/>
    <n v="21"/>
    <x v="0"/>
    <n v="1"/>
    <n v="3"/>
    <x v="1"/>
    <n v="5264"/>
    <n v="9"/>
    <n v="45"/>
    <x v="4"/>
    <x v="0"/>
    <s v="Yes"/>
    <x v="2"/>
    <x v="2"/>
    <x v="2"/>
    <n v="73.849999999999994"/>
    <n v="4527.05"/>
    <m/>
    <x v="20"/>
  </r>
  <r>
    <x v="3669"/>
    <d v="2025-07-04T00:00:00"/>
    <x v="0"/>
    <n v="49"/>
    <x v="1"/>
    <n v="0"/>
    <n v="3"/>
    <x v="2"/>
    <n v="2791"/>
    <n v="0"/>
    <n v="1"/>
    <x v="0"/>
    <x v="0"/>
    <s v="No"/>
    <x v="1"/>
    <x v="0"/>
    <x v="2"/>
    <n v="20.75"/>
    <n v="57.03"/>
    <m/>
    <x v="20"/>
  </r>
  <r>
    <x v="3670"/>
    <d v="2022-11-22T00:00:00"/>
    <x v="1"/>
    <n v="41"/>
    <x v="0"/>
    <n v="0"/>
    <n v="3"/>
    <x v="1"/>
    <n v="4639"/>
    <n v="1"/>
    <n v="33"/>
    <x v="0"/>
    <x v="0"/>
    <s v="Yes"/>
    <x v="0"/>
    <x v="0"/>
    <x v="2"/>
    <n v="95"/>
    <n v="3409.37"/>
    <m/>
    <x v="20"/>
  </r>
  <r>
    <x v="3671"/>
    <d v="2020-03-25T00:00:00"/>
    <x v="1"/>
    <n v="23"/>
    <x v="0"/>
    <n v="1"/>
    <n v="3"/>
    <x v="1"/>
    <n v="4997"/>
    <n v="5"/>
    <n v="65"/>
    <x v="0"/>
    <x v="0"/>
    <s v="Yes"/>
    <x v="0"/>
    <x v="2"/>
    <x v="2"/>
    <n v="104.3"/>
    <n v="7651.35"/>
    <m/>
    <x v="20"/>
  </r>
  <r>
    <x v="3672"/>
    <d v="2021-04-04T00:00:00"/>
    <x v="0"/>
    <n v="26"/>
    <x v="1"/>
    <n v="1"/>
    <n v="3"/>
    <x v="1"/>
    <n v="5662"/>
    <n v="0"/>
    <n v="52"/>
    <x v="0"/>
    <x v="0"/>
    <s v="No"/>
    <x v="1"/>
    <x v="2"/>
    <x v="2"/>
    <n v="25.6"/>
    <n v="2536.7399999999998"/>
    <m/>
    <x v="20"/>
  </r>
  <r>
    <x v="3673"/>
    <d v="2020-07-20T00:00:00"/>
    <x v="1"/>
    <n v="25"/>
    <x v="1"/>
    <n v="0"/>
    <n v="3"/>
    <x v="1"/>
    <n v="5536"/>
    <n v="0"/>
    <n v="61"/>
    <x v="4"/>
    <x v="0"/>
    <s v="Yes"/>
    <x v="0"/>
    <x v="3"/>
    <x v="0"/>
    <n v="118.6"/>
    <n v="9731.2800000000007"/>
    <m/>
    <x v="20"/>
  </r>
  <r>
    <x v="3674"/>
    <d v="2019-08-05T00:00:00"/>
    <x v="0"/>
    <n v="56"/>
    <x v="0"/>
    <n v="0"/>
    <n v="3"/>
    <x v="1"/>
    <n v="5219"/>
    <n v="1"/>
    <n v="72"/>
    <x v="5"/>
    <x v="0"/>
    <s v="Yes"/>
    <x v="2"/>
    <x v="2"/>
    <x v="0"/>
    <n v="82.3"/>
    <n v="8229.43"/>
    <m/>
    <x v="20"/>
  </r>
  <r>
    <x v="3675"/>
    <d v="2025-02-20T00:00:00"/>
    <x v="1"/>
    <n v="60"/>
    <x v="1"/>
    <n v="0"/>
    <n v="3"/>
    <x v="1"/>
    <n v="4430"/>
    <n v="0"/>
    <n v="6"/>
    <x v="2"/>
    <x v="0"/>
    <s v="Yes"/>
    <x v="0"/>
    <x v="0"/>
    <x v="0"/>
    <n v="89.25"/>
    <n v="702.33"/>
    <m/>
    <x v="20"/>
  </r>
  <r>
    <x v="3676"/>
    <d v="2022-08-11T00:00:00"/>
    <x v="0"/>
    <n v="55"/>
    <x v="1"/>
    <n v="1"/>
    <n v="3"/>
    <x v="1"/>
    <n v="4671"/>
    <n v="0"/>
    <n v="36"/>
    <x v="0"/>
    <x v="0"/>
    <s v="Yes"/>
    <x v="0"/>
    <x v="0"/>
    <x v="0"/>
    <n v="94.7"/>
    <n v="4279.3"/>
    <m/>
    <x v="20"/>
  </r>
  <r>
    <x v="3677"/>
    <d v="2020-03-21T00:00:00"/>
    <x v="0"/>
    <n v="50"/>
    <x v="1"/>
    <n v="0"/>
    <n v="3"/>
    <x v="1"/>
    <n v="5774"/>
    <n v="0"/>
    <n v="65"/>
    <x v="4"/>
    <x v="0"/>
    <s v="Yes"/>
    <x v="0"/>
    <x v="3"/>
    <x v="0"/>
    <n v="93.55"/>
    <n v="6276.05"/>
    <m/>
    <x v="20"/>
  </r>
  <r>
    <x v="3678"/>
    <d v="2021-01-19T00:00:00"/>
    <x v="1"/>
    <n v="51"/>
    <x v="0"/>
    <n v="2"/>
    <n v="3"/>
    <x v="1"/>
    <n v="4026"/>
    <n v="5"/>
    <n v="55"/>
    <x v="0"/>
    <x v="0"/>
    <s v="Yes"/>
    <x v="0"/>
    <x v="0"/>
    <x v="0"/>
    <n v="85.1"/>
    <n v="5692.15"/>
    <m/>
    <x v="20"/>
  </r>
  <r>
    <x v="3679"/>
    <d v="2025-05-03T00:00:00"/>
    <x v="1"/>
    <n v="76"/>
    <x v="1"/>
    <n v="0"/>
    <n v="3"/>
    <x v="0"/>
    <n v="4145"/>
    <n v="0"/>
    <n v="3"/>
    <x v="0"/>
    <x v="0"/>
    <s v="Yes"/>
    <x v="2"/>
    <x v="0"/>
    <x v="0"/>
    <n v="45"/>
    <n v="227.52"/>
    <s v="Competitor"/>
    <x v="6"/>
  </r>
  <r>
    <x v="3680"/>
    <d v="2025-06-26T00:00:00"/>
    <x v="0"/>
    <n v="66"/>
    <x v="1"/>
    <n v="0"/>
    <n v="3"/>
    <x v="0"/>
    <n v="5573"/>
    <n v="0"/>
    <n v="2"/>
    <x v="0"/>
    <x v="2"/>
    <s v="Yes"/>
    <x v="2"/>
    <x v="0"/>
    <x v="2"/>
    <n v="24.45"/>
    <n v="47.5"/>
    <s v="Competitor"/>
    <x v="9"/>
  </r>
  <r>
    <x v="3681"/>
    <d v="2025-02-06T00:00:00"/>
    <x v="1"/>
    <n v="78"/>
    <x v="0"/>
    <n v="0"/>
    <n v="3"/>
    <x v="0"/>
    <n v="5721"/>
    <n v="1"/>
    <n v="6"/>
    <x v="0"/>
    <x v="0"/>
    <s v="Yes"/>
    <x v="0"/>
    <x v="0"/>
    <x v="0"/>
    <n v="84.35"/>
    <n v="647.16"/>
    <s v="Other"/>
    <x v="18"/>
  </r>
  <r>
    <x v="3682"/>
    <d v="2025-06-26T00:00:00"/>
    <x v="1"/>
    <n v="74"/>
    <x v="1"/>
    <n v="0"/>
    <n v="3"/>
    <x v="0"/>
    <n v="4038"/>
    <n v="0"/>
    <n v="2"/>
    <x v="2"/>
    <x v="0"/>
    <s v="Yes"/>
    <x v="0"/>
    <x v="0"/>
    <x v="0"/>
    <n v="79.75"/>
    <n v="248.66"/>
    <s v="Price"/>
    <x v="14"/>
  </r>
  <r>
    <x v="3683"/>
    <d v="2023-08-21T00:00:00"/>
    <x v="0"/>
    <n v="74"/>
    <x v="1"/>
    <n v="0"/>
    <n v="3"/>
    <x v="1"/>
    <n v="5242"/>
    <n v="0"/>
    <n v="24"/>
    <x v="1"/>
    <x v="0"/>
    <s v="Yes"/>
    <x v="0"/>
    <x v="3"/>
    <x v="2"/>
    <n v="70"/>
    <n v="2634.12"/>
    <m/>
    <x v="20"/>
  </r>
  <r>
    <x v="3684"/>
    <d v="2025-02-15T00:00:00"/>
    <x v="1"/>
    <n v="67"/>
    <x v="1"/>
    <n v="0"/>
    <n v="3"/>
    <x v="1"/>
    <n v="3288"/>
    <n v="0"/>
    <n v="6"/>
    <x v="2"/>
    <x v="0"/>
    <s v="No"/>
    <x v="1"/>
    <x v="2"/>
    <x v="0"/>
    <n v="19.5"/>
    <n v="118.98"/>
    <m/>
    <x v="20"/>
  </r>
  <r>
    <x v="3685"/>
    <d v="2020-08-02T00:00:00"/>
    <x v="1"/>
    <n v="70"/>
    <x v="0"/>
    <n v="0"/>
    <n v="3"/>
    <x v="1"/>
    <n v="4734"/>
    <n v="1"/>
    <n v="60"/>
    <x v="0"/>
    <x v="0"/>
    <s v="Yes"/>
    <x v="0"/>
    <x v="2"/>
    <x v="0"/>
    <n v="116.05"/>
    <n v="7169.5"/>
    <m/>
    <x v="20"/>
  </r>
  <r>
    <x v="3686"/>
    <d v="2022-10-26T00:00:00"/>
    <x v="0"/>
    <n v="36"/>
    <x v="0"/>
    <n v="0"/>
    <n v="3"/>
    <x v="0"/>
    <n v="2777"/>
    <n v="1"/>
    <n v="34"/>
    <x v="0"/>
    <x v="0"/>
    <s v="Yes"/>
    <x v="0"/>
    <x v="0"/>
    <x v="0"/>
    <n v="78.3"/>
    <n v="3021.6"/>
    <s v="Other"/>
    <x v="2"/>
  </r>
  <r>
    <x v="3687"/>
    <d v="2024-02-22T00:00:00"/>
    <x v="1"/>
    <n v="27"/>
    <x v="1"/>
    <n v="0"/>
    <n v="3"/>
    <x v="0"/>
    <n v="3326"/>
    <n v="0"/>
    <n v="18"/>
    <x v="0"/>
    <x v="0"/>
    <s v="Yes"/>
    <x v="0"/>
    <x v="0"/>
    <x v="0"/>
    <n v="85.2"/>
    <n v="1993.1"/>
    <s v="Other"/>
    <x v="2"/>
  </r>
  <r>
    <x v="3688"/>
    <d v="2025-07-23T00:00:00"/>
    <x v="1"/>
    <n v="43"/>
    <x v="1"/>
    <n v="0"/>
    <n v="3"/>
    <x v="0"/>
    <n v="2619"/>
    <n v="0"/>
    <n v="1"/>
    <x v="0"/>
    <x v="0"/>
    <s v="Yes"/>
    <x v="3"/>
    <x v="0"/>
    <x v="0"/>
    <n v="71.349999999999994"/>
    <n v="111.75"/>
    <s v="Dissatisfaction"/>
    <x v="16"/>
  </r>
  <r>
    <x v="3689"/>
    <d v="2020-07-20T00:00:00"/>
    <x v="1"/>
    <n v="63"/>
    <x v="0"/>
    <n v="0"/>
    <n v="3"/>
    <x v="0"/>
    <n v="5612"/>
    <n v="1"/>
    <n v="61"/>
    <x v="0"/>
    <x v="0"/>
    <s v="Yes"/>
    <x v="0"/>
    <x v="0"/>
    <x v="0"/>
    <n v="99.15"/>
    <n v="9019.18"/>
    <s v="Dissatisfaction"/>
    <x v="7"/>
  </r>
  <r>
    <x v="3690"/>
    <d v="2023-10-24T00:00:00"/>
    <x v="0"/>
    <n v="46"/>
    <x v="1"/>
    <n v="0"/>
    <n v="3"/>
    <x v="0"/>
    <n v="2195"/>
    <n v="0"/>
    <n v="22"/>
    <x v="3"/>
    <x v="0"/>
    <s v="Yes"/>
    <x v="3"/>
    <x v="0"/>
    <x v="0"/>
    <n v="59"/>
    <n v="2342.16"/>
    <s v="Dissatisfaction"/>
    <x v="19"/>
  </r>
  <r>
    <x v="3691"/>
    <d v="2025-02-10T00:00:00"/>
    <x v="0"/>
    <n v="53"/>
    <x v="1"/>
    <n v="0"/>
    <n v="3"/>
    <x v="0"/>
    <n v="4539"/>
    <n v="0"/>
    <n v="6"/>
    <x v="0"/>
    <x v="0"/>
    <s v="Yes"/>
    <x v="0"/>
    <x v="0"/>
    <x v="0"/>
    <n v="84.4"/>
    <n v="688.17"/>
    <s v="Dissatisfaction"/>
    <x v="7"/>
  </r>
  <r>
    <x v="3692"/>
    <d v="2022-11-10T00:00:00"/>
    <x v="1"/>
    <n v="21"/>
    <x v="0"/>
    <n v="0"/>
    <n v="3"/>
    <x v="0"/>
    <n v="5194"/>
    <n v="1"/>
    <n v="33"/>
    <x v="0"/>
    <x v="0"/>
    <s v="No"/>
    <x v="1"/>
    <x v="2"/>
    <x v="2"/>
    <n v="24.5"/>
    <n v="1870.48"/>
    <s v="Price"/>
    <x v="17"/>
  </r>
  <r>
    <x v="3693"/>
    <d v="2025-07-11T00:00:00"/>
    <x v="1"/>
    <n v="49"/>
    <x v="1"/>
    <n v="0"/>
    <n v="3"/>
    <x v="0"/>
    <n v="5764"/>
    <n v="0"/>
    <n v="1"/>
    <x v="0"/>
    <x v="0"/>
    <s v="Yes"/>
    <x v="0"/>
    <x v="0"/>
    <x v="0"/>
    <n v="94.4"/>
    <n v="112.74"/>
    <s v="Price"/>
    <x v="10"/>
  </r>
  <r>
    <x v="3694"/>
    <d v="2025-07-04T00:00:00"/>
    <x v="0"/>
    <n v="27"/>
    <x v="1"/>
    <n v="0"/>
    <n v="3"/>
    <x v="0"/>
    <n v="4884"/>
    <n v="0"/>
    <n v="1"/>
    <x v="2"/>
    <x v="0"/>
    <s v="Yes"/>
    <x v="2"/>
    <x v="0"/>
    <x v="0"/>
    <n v="45.1"/>
    <n v="56.16"/>
    <s v="Other"/>
    <x v="2"/>
  </r>
  <r>
    <x v="3695"/>
    <d v="2025-07-26T00:00:00"/>
    <x v="0"/>
    <n v="19"/>
    <x v="1"/>
    <n v="0"/>
    <n v="3"/>
    <x v="2"/>
    <n v="2710"/>
    <n v="0"/>
    <n v="1"/>
    <x v="2"/>
    <x v="0"/>
    <s v="No"/>
    <x v="1"/>
    <x v="0"/>
    <x v="2"/>
    <n v="20.2"/>
    <n v="61.3"/>
    <m/>
    <x v="20"/>
  </r>
  <r>
    <x v="3696"/>
    <d v="2022-12-22T00:00:00"/>
    <x v="1"/>
    <n v="61"/>
    <x v="1"/>
    <n v="0"/>
    <n v="3"/>
    <x v="1"/>
    <n v="5358"/>
    <n v="0"/>
    <n v="32"/>
    <x v="1"/>
    <x v="0"/>
    <s v="No"/>
    <x v="1"/>
    <x v="3"/>
    <x v="0"/>
    <n v="20.55"/>
    <n v="1805.59"/>
    <m/>
    <x v="20"/>
  </r>
  <r>
    <x v="3697"/>
    <d v="2019-12-17T00:00:00"/>
    <x v="1"/>
    <n v="49"/>
    <x v="0"/>
    <n v="0"/>
    <n v="3"/>
    <x v="1"/>
    <n v="5160"/>
    <n v="9"/>
    <n v="68"/>
    <x v="0"/>
    <x v="0"/>
    <s v="Yes"/>
    <x v="3"/>
    <x v="3"/>
    <x v="0"/>
    <n v="55.9"/>
    <n v="6914.52"/>
    <m/>
    <x v="20"/>
  </r>
  <r>
    <x v="3698"/>
    <d v="2023-08-20T00:00:00"/>
    <x v="1"/>
    <n v="54"/>
    <x v="0"/>
    <n v="0"/>
    <n v="3"/>
    <x v="1"/>
    <n v="2506"/>
    <n v="4"/>
    <n v="24"/>
    <x v="0"/>
    <x v="0"/>
    <s v="Yes"/>
    <x v="2"/>
    <x v="3"/>
    <x v="0"/>
    <n v="78.400000000000006"/>
    <n v="2721.28"/>
    <m/>
    <x v="20"/>
  </r>
  <r>
    <x v="3699"/>
    <d v="2023-06-08T00:00:00"/>
    <x v="0"/>
    <n v="63"/>
    <x v="1"/>
    <n v="0"/>
    <n v="3"/>
    <x v="1"/>
    <n v="5823"/>
    <n v="0"/>
    <n v="26"/>
    <x v="1"/>
    <x v="0"/>
    <s v="No"/>
    <x v="1"/>
    <x v="3"/>
    <x v="2"/>
    <n v="19.8"/>
    <n v="1645.5"/>
    <m/>
    <x v="20"/>
  </r>
  <r>
    <x v="3700"/>
    <d v="2023-08-12T00:00:00"/>
    <x v="0"/>
    <n v="36"/>
    <x v="0"/>
    <n v="0"/>
    <n v="3"/>
    <x v="1"/>
    <n v="5436"/>
    <n v="2"/>
    <n v="24"/>
    <x v="0"/>
    <x v="0"/>
    <s v="Yes"/>
    <x v="0"/>
    <x v="0"/>
    <x v="0"/>
    <n v="89.25"/>
    <n v="2455.7199999999998"/>
    <m/>
    <x v="20"/>
  </r>
  <r>
    <x v="3701"/>
    <d v="2023-03-01T00:00:00"/>
    <x v="0"/>
    <n v="30"/>
    <x v="1"/>
    <n v="0"/>
    <n v="3"/>
    <x v="1"/>
    <n v="4422"/>
    <n v="0"/>
    <n v="29"/>
    <x v="0"/>
    <x v="0"/>
    <s v="Yes"/>
    <x v="3"/>
    <x v="3"/>
    <x v="0"/>
    <n v="75.349999999999994"/>
    <n v="2348.67"/>
    <m/>
    <x v="20"/>
  </r>
  <r>
    <x v="3702"/>
    <d v="2020-01-26T00:00:00"/>
    <x v="0"/>
    <n v="39"/>
    <x v="0"/>
    <n v="0"/>
    <n v="3"/>
    <x v="1"/>
    <n v="6395"/>
    <n v="10"/>
    <n v="67"/>
    <x v="0"/>
    <x v="2"/>
    <s v="Yes"/>
    <x v="2"/>
    <x v="2"/>
    <x v="0"/>
    <n v="50.95"/>
    <n v="3521.7"/>
    <m/>
    <x v="20"/>
  </r>
  <r>
    <x v="3703"/>
    <d v="2021-02-23T00:00:00"/>
    <x v="0"/>
    <n v="49"/>
    <x v="0"/>
    <n v="0"/>
    <n v="3"/>
    <x v="1"/>
    <n v="5276"/>
    <n v="3"/>
    <n v="54"/>
    <x v="0"/>
    <x v="0"/>
    <s v="Yes"/>
    <x v="2"/>
    <x v="3"/>
    <x v="0"/>
    <n v="70.7"/>
    <n v="6386.3"/>
    <m/>
    <x v="20"/>
  </r>
  <r>
    <x v="3704"/>
    <d v="2019-12-06T00:00:00"/>
    <x v="1"/>
    <n v="46"/>
    <x v="0"/>
    <n v="0"/>
    <n v="3"/>
    <x v="1"/>
    <n v="5782"/>
    <n v="8"/>
    <n v="68"/>
    <x v="5"/>
    <x v="0"/>
    <s v="Yes"/>
    <x v="0"/>
    <x v="2"/>
    <x v="0"/>
    <n v="114.9"/>
    <n v="9417.07"/>
    <m/>
    <x v="20"/>
  </r>
  <r>
    <x v="3705"/>
    <d v="2025-06-16T00:00:00"/>
    <x v="0"/>
    <n v="42"/>
    <x v="1"/>
    <n v="2"/>
    <n v="3"/>
    <x v="2"/>
    <n v="3000"/>
    <n v="0"/>
    <n v="2"/>
    <x v="0"/>
    <x v="0"/>
    <s v="No"/>
    <x v="1"/>
    <x v="0"/>
    <x v="3"/>
    <n v="20.399999999999999"/>
    <n v="141.96"/>
    <m/>
    <x v="20"/>
  </r>
  <r>
    <x v="3706"/>
    <d v="2019-12-11T00:00:00"/>
    <x v="1"/>
    <n v="45"/>
    <x v="0"/>
    <n v="0"/>
    <n v="3"/>
    <x v="1"/>
    <n v="4113"/>
    <n v="10"/>
    <n v="68"/>
    <x v="5"/>
    <x v="0"/>
    <s v="Yes"/>
    <x v="2"/>
    <x v="2"/>
    <x v="0"/>
    <n v="91.7"/>
    <n v="7488.9"/>
    <m/>
    <x v="20"/>
  </r>
  <r>
    <x v="3707"/>
    <d v="2020-10-14T00:00:00"/>
    <x v="1"/>
    <n v="49"/>
    <x v="0"/>
    <n v="0"/>
    <n v="3"/>
    <x v="1"/>
    <n v="6166"/>
    <n v="1"/>
    <n v="58"/>
    <x v="0"/>
    <x v="0"/>
    <s v="Yes"/>
    <x v="0"/>
    <x v="3"/>
    <x v="0"/>
    <n v="94.3"/>
    <n v="6994.64"/>
    <m/>
    <x v="20"/>
  </r>
  <r>
    <x v="3708"/>
    <d v="2021-11-04T00:00:00"/>
    <x v="1"/>
    <n v="51"/>
    <x v="0"/>
    <n v="2"/>
    <n v="3"/>
    <x v="1"/>
    <n v="3111"/>
    <n v="9"/>
    <n v="45"/>
    <x v="4"/>
    <x v="0"/>
    <s v="Yes"/>
    <x v="2"/>
    <x v="0"/>
    <x v="2"/>
    <n v="81.3"/>
    <n v="4000.55"/>
    <m/>
    <x v="20"/>
  </r>
  <r>
    <x v="3709"/>
    <d v="2025-06-23T00:00:00"/>
    <x v="0"/>
    <n v="32"/>
    <x v="1"/>
    <n v="0"/>
    <n v="3"/>
    <x v="2"/>
    <n v="5753"/>
    <n v="0"/>
    <n v="2"/>
    <x v="0"/>
    <x v="0"/>
    <s v="Yes"/>
    <x v="2"/>
    <x v="0"/>
    <x v="2"/>
    <n v="54.45"/>
    <n v="127.04"/>
    <m/>
    <x v="20"/>
  </r>
  <r>
    <x v="3710"/>
    <d v="2022-08-06T00:00:00"/>
    <x v="1"/>
    <n v="23"/>
    <x v="0"/>
    <n v="2"/>
    <n v="3"/>
    <x v="1"/>
    <n v="3570"/>
    <n v="7"/>
    <n v="36"/>
    <x v="0"/>
    <x v="0"/>
    <s v="Yes"/>
    <x v="3"/>
    <x v="2"/>
    <x v="2"/>
    <n v="92.9"/>
    <n v="4838.6899999999996"/>
    <m/>
    <x v="20"/>
  </r>
  <r>
    <x v="3711"/>
    <d v="2023-11-11T00:00:00"/>
    <x v="0"/>
    <n v="60"/>
    <x v="1"/>
    <n v="0"/>
    <n v="3"/>
    <x v="1"/>
    <n v="4520"/>
    <n v="0"/>
    <n v="21"/>
    <x v="3"/>
    <x v="0"/>
    <s v="Yes"/>
    <x v="0"/>
    <x v="0"/>
    <x v="2"/>
    <n v="103.85"/>
    <n v="2548.69"/>
    <m/>
    <x v="20"/>
  </r>
  <r>
    <x v="3712"/>
    <d v="2020-07-10T00:00:00"/>
    <x v="0"/>
    <n v="42"/>
    <x v="0"/>
    <n v="3"/>
    <n v="3"/>
    <x v="1"/>
    <n v="5897"/>
    <n v="7"/>
    <n v="61"/>
    <x v="4"/>
    <x v="0"/>
    <s v="No"/>
    <x v="1"/>
    <x v="3"/>
    <x v="2"/>
    <n v="20.399999999999999"/>
    <n v="3147.34"/>
    <m/>
    <x v="20"/>
  </r>
  <r>
    <x v="3713"/>
    <d v="2025-02-09T00:00:00"/>
    <x v="1"/>
    <n v="40"/>
    <x v="1"/>
    <n v="0"/>
    <n v="3"/>
    <x v="1"/>
    <n v="5554"/>
    <n v="0"/>
    <n v="6"/>
    <x v="0"/>
    <x v="0"/>
    <s v="No"/>
    <x v="1"/>
    <x v="0"/>
    <x v="2"/>
    <n v="20.95"/>
    <n v="368.64"/>
    <m/>
    <x v="20"/>
  </r>
  <r>
    <x v="3714"/>
    <d v="2023-03-09T00:00:00"/>
    <x v="1"/>
    <n v="44"/>
    <x v="0"/>
    <n v="0"/>
    <n v="3"/>
    <x v="1"/>
    <n v="5758"/>
    <n v="6"/>
    <n v="29"/>
    <x v="1"/>
    <x v="0"/>
    <s v="No"/>
    <x v="1"/>
    <x v="2"/>
    <x v="2"/>
    <n v="19.55"/>
    <n v="1970.64"/>
    <m/>
    <x v="20"/>
  </r>
  <r>
    <x v="3715"/>
    <d v="2020-03-24T00:00:00"/>
    <x v="1"/>
    <n v="47"/>
    <x v="1"/>
    <n v="0"/>
    <n v="3"/>
    <x v="1"/>
    <n v="6421"/>
    <n v="0"/>
    <n v="65"/>
    <x v="0"/>
    <x v="0"/>
    <s v="Yes"/>
    <x v="0"/>
    <x v="3"/>
    <x v="0"/>
    <n v="89.85"/>
    <n v="8336.1"/>
    <m/>
    <x v="20"/>
  </r>
  <r>
    <x v="3716"/>
    <d v="2022-07-18T00:00:00"/>
    <x v="0"/>
    <n v="45"/>
    <x v="1"/>
    <n v="1"/>
    <n v="3"/>
    <x v="1"/>
    <n v="5447"/>
    <n v="0"/>
    <n v="37"/>
    <x v="0"/>
    <x v="0"/>
    <s v="Yes"/>
    <x v="3"/>
    <x v="2"/>
    <x v="2"/>
    <n v="61.45"/>
    <n v="4213.1899999999996"/>
    <m/>
    <x v="20"/>
  </r>
  <r>
    <x v="3717"/>
    <d v="2024-05-09T00:00:00"/>
    <x v="1"/>
    <n v="54"/>
    <x v="1"/>
    <n v="0"/>
    <n v="3"/>
    <x v="1"/>
    <n v="4521"/>
    <n v="0"/>
    <n v="15"/>
    <x v="0"/>
    <x v="0"/>
    <s v="Yes"/>
    <x v="0"/>
    <x v="0"/>
    <x v="2"/>
    <n v="94"/>
    <n v="1734.65"/>
    <m/>
    <x v="20"/>
  </r>
  <r>
    <x v="3718"/>
    <d v="2023-06-04T00:00:00"/>
    <x v="1"/>
    <n v="19"/>
    <x v="1"/>
    <n v="0"/>
    <n v="3"/>
    <x v="1"/>
    <n v="5689"/>
    <n v="0"/>
    <n v="26"/>
    <x v="1"/>
    <x v="0"/>
    <s v="Yes"/>
    <x v="0"/>
    <x v="3"/>
    <x v="2"/>
    <n v="87.15"/>
    <n v="3466.44"/>
    <m/>
    <x v="20"/>
  </r>
  <r>
    <x v="3719"/>
    <d v="2022-05-20T00:00:00"/>
    <x v="1"/>
    <n v="37"/>
    <x v="1"/>
    <n v="0"/>
    <n v="3"/>
    <x v="1"/>
    <n v="3424"/>
    <n v="0"/>
    <n v="39"/>
    <x v="0"/>
    <x v="2"/>
    <s v="Yes"/>
    <x v="2"/>
    <x v="3"/>
    <x v="0"/>
    <n v="40.299999999999997"/>
    <n v="1630.4"/>
    <m/>
    <x v="20"/>
  </r>
  <r>
    <x v="3720"/>
    <d v="2021-01-15T00:00:00"/>
    <x v="1"/>
    <n v="20"/>
    <x v="0"/>
    <n v="0"/>
    <n v="3"/>
    <x v="1"/>
    <n v="4712"/>
    <n v="8"/>
    <n v="55"/>
    <x v="4"/>
    <x v="0"/>
    <s v="Yes"/>
    <x v="2"/>
    <x v="3"/>
    <x v="0"/>
    <n v="90.15"/>
    <n v="7527.25"/>
    <m/>
    <x v="20"/>
  </r>
  <r>
    <x v="3721"/>
    <d v="2019-08-16T00:00:00"/>
    <x v="0"/>
    <n v="22"/>
    <x v="0"/>
    <n v="3"/>
    <n v="3"/>
    <x v="1"/>
    <n v="4237"/>
    <n v="8"/>
    <n v="72"/>
    <x v="0"/>
    <x v="0"/>
    <s v="Yes"/>
    <x v="2"/>
    <x v="2"/>
    <x v="2"/>
    <n v="81"/>
    <n v="5946.56"/>
    <m/>
    <x v="20"/>
  </r>
  <r>
    <x v="3722"/>
    <d v="2020-08-20T00:00:00"/>
    <x v="1"/>
    <n v="39"/>
    <x v="0"/>
    <n v="3"/>
    <n v="3"/>
    <x v="1"/>
    <n v="6307"/>
    <n v="2"/>
    <n v="60"/>
    <x v="0"/>
    <x v="2"/>
    <s v="Yes"/>
    <x v="3"/>
    <x v="0"/>
    <x v="0"/>
    <n v="49.75"/>
    <n v="3069.45"/>
    <m/>
    <x v="20"/>
  </r>
  <r>
    <x v="3723"/>
    <d v="2023-05-24T00:00:00"/>
    <x v="0"/>
    <n v="59"/>
    <x v="1"/>
    <n v="0"/>
    <n v="3"/>
    <x v="1"/>
    <n v="5578"/>
    <n v="0"/>
    <n v="27"/>
    <x v="0"/>
    <x v="0"/>
    <s v="Yes"/>
    <x v="2"/>
    <x v="0"/>
    <x v="2"/>
    <n v="50.35"/>
    <n v="2061.12"/>
    <m/>
    <x v="20"/>
  </r>
  <r>
    <x v="3724"/>
    <d v="2019-08-04T00:00:00"/>
    <x v="0"/>
    <n v="62"/>
    <x v="0"/>
    <n v="2"/>
    <n v="3"/>
    <x v="1"/>
    <n v="6233"/>
    <n v="1"/>
    <n v="72"/>
    <x v="0"/>
    <x v="0"/>
    <s v="Yes"/>
    <x v="2"/>
    <x v="2"/>
    <x v="0"/>
    <n v="69.849999999999994"/>
    <n v="7119.75"/>
    <m/>
    <x v="20"/>
  </r>
  <r>
    <x v="3725"/>
    <d v="2020-08-11T00:00:00"/>
    <x v="1"/>
    <n v="68"/>
    <x v="1"/>
    <n v="0"/>
    <n v="3"/>
    <x v="0"/>
    <n v="5507"/>
    <n v="0"/>
    <n v="60"/>
    <x v="0"/>
    <x v="0"/>
    <s v="Yes"/>
    <x v="0"/>
    <x v="3"/>
    <x v="0"/>
    <n v="106"/>
    <n v="8614.7999999999993"/>
    <s v="Price"/>
    <x v="17"/>
  </r>
  <r>
    <x v="3726"/>
    <d v="2021-04-22T00:00:00"/>
    <x v="0"/>
    <n v="79"/>
    <x v="0"/>
    <n v="0"/>
    <n v="3"/>
    <x v="1"/>
    <n v="5490"/>
    <n v="5"/>
    <n v="52"/>
    <x v="0"/>
    <x v="0"/>
    <s v="Yes"/>
    <x v="0"/>
    <x v="3"/>
    <x v="0"/>
    <n v="104.45"/>
    <n v="7509.25"/>
    <m/>
    <x v="20"/>
  </r>
  <r>
    <x v="3727"/>
    <d v="2020-07-21T00:00:00"/>
    <x v="0"/>
    <n v="68"/>
    <x v="0"/>
    <n v="0"/>
    <n v="3"/>
    <x v="1"/>
    <n v="6421"/>
    <n v="5"/>
    <n v="61"/>
    <x v="0"/>
    <x v="0"/>
    <s v="No"/>
    <x v="1"/>
    <x v="2"/>
    <x v="0"/>
    <n v="25"/>
    <n v="2669.29"/>
    <m/>
    <x v="20"/>
  </r>
  <r>
    <x v="3728"/>
    <d v="2019-08-13T00:00:00"/>
    <x v="0"/>
    <n v="70"/>
    <x v="0"/>
    <n v="0"/>
    <n v="3"/>
    <x v="1"/>
    <n v="4049"/>
    <n v="1"/>
    <n v="72"/>
    <x v="5"/>
    <x v="2"/>
    <s v="Yes"/>
    <x v="2"/>
    <x v="2"/>
    <x v="2"/>
    <n v="64.95"/>
    <n v="4576"/>
    <m/>
    <x v="20"/>
  </r>
  <r>
    <x v="3729"/>
    <d v="2024-06-03T00:00:00"/>
    <x v="0"/>
    <n v="65"/>
    <x v="1"/>
    <n v="0"/>
    <n v="3"/>
    <x v="1"/>
    <n v="3502"/>
    <n v="0"/>
    <n v="14"/>
    <x v="0"/>
    <x v="0"/>
    <s v="Yes"/>
    <x v="0"/>
    <x v="0"/>
    <x v="0"/>
    <n v="95.6"/>
    <n v="1799.98"/>
    <m/>
    <x v="20"/>
  </r>
  <r>
    <x v="3730"/>
    <d v="2022-04-02T00:00:00"/>
    <x v="0"/>
    <n v="71"/>
    <x v="0"/>
    <n v="0"/>
    <n v="3"/>
    <x v="1"/>
    <n v="3587"/>
    <n v="8"/>
    <n v="40"/>
    <x v="0"/>
    <x v="0"/>
    <s v="Yes"/>
    <x v="2"/>
    <x v="3"/>
    <x v="0"/>
    <n v="55.8"/>
    <n v="3475.7"/>
    <m/>
    <x v="20"/>
  </r>
  <r>
    <x v="3731"/>
    <d v="2023-01-24T00:00:00"/>
    <x v="0"/>
    <n v="60"/>
    <x v="1"/>
    <n v="0"/>
    <n v="3"/>
    <x v="0"/>
    <n v="2933"/>
    <n v="0"/>
    <n v="31"/>
    <x v="1"/>
    <x v="0"/>
    <s v="Yes"/>
    <x v="2"/>
    <x v="0"/>
    <x v="0"/>
    <n v="55.25"/>
    <n v="1773.08"/>
    <s v="Attitude"/>
    <x v="3"/>
  </r>
  <r>
    <x v="3732"/>
    <d v="2024-01-10T00:00:00"/>
    <x v="1"/>
    <n v="64"/>
    <x v="1"/>
    <n v="0"/>
    <n v="3"/>
    <x v="0"/>
    <n v="5830"/>
    <n v="0"/>
    <n v="19"/>
    <x v="3"/>
    <x v="0"/>
    <s v="Yes"/>
    <x v="0"/>
    <x v="0"/>
    <x v="0"/>
    <n v="95.15"/>
    <n v="2533.7800000000002"/>
    <s v="Price"/>
    <x v="17"/>
  </r>
  <r>
    <x v="3733"/>
    <d v="2025-07-20T00:00:00"/>
    <x v="1"/>
    <n v="49"/>
    <x v="1"/>
    <n v="0"/>
    <n v="3"/>
    <x v="0"/>
    <n v="3014"/>
    <n v="0"/>
    <n v="1"/>
    <x v="2"/>
    <x v="0"/>
    <s v="Yes"/>
    <x v="0"/>
    <x v="0"/>
    <x v="0"/>
    <n v="93.85"/>
    <n v="110"/>
    <s v="Competitor"/>
    <x v="9"/>
  </r>
  <r>
    <x v="3734"/>
    <d v="2024-11-25T00:00:00"/>
    <x v="0"/>
    <n v="59"/>
    <x v="1"/>
    <n v="0"/>
    <n v="3"/>
    <x v="0"/>
    <n v="5403"/>
    <n v="0"/>
    <n v="9"/>
    <x v="2"/>
    <x v="0"/>
    <s v="No"/>
    <x v="1"/>
    <x v="0"/>
    <x v="2"/>
    <n v="18.95"/>
    <n v="633.26"/>
    <s v="Attitude"/>
    <x v="3"/>
  </r>
  <r>
    <x v="3735"/>
    <d v="2021-03-01T00:00:00"/>
    <x v="1"/>
    <n v="25"/>
    <x v="0"/>
    <n v="0"/>
    <n v="3"/>
    <x v="0"/>
    <n v="4166"/>
    <n v="1"/>
    <n v="53"/>
    <x v="4"/>
    <x v="0"/>
    <s v="No"/>
    <x v="1"/>
    <x v="3"/>
    <x v="0"/>
    <n v="20.8"/>
    <n v="3027.85"/>
    <s v="Price"/>
    <x v="4"/>
  </r>
  <r>
    <x v="3736"/>
    <d v="2025-07-23T00:00:00"/>
    <x v="1"/>
    <n v="25"/>
    <x v="0"/>
    <n v="2"/>
    <n v="3"/>
    <x v="0"/>
    <n v="3797"/>
    <n v="1"/>
    <n v="1"/>
    <x v="0"/>
    <x v="0"/>
    <s v="No"/>
    <x v="1"/>
    <x v="0"/>
    <x v="2"/>
    <n v="20.55"/>
    <n v="58.47"/>
    <s v="Attitude"/>
    <x v="3"/>
  </r>
  <r>
    <x v="3737"/>
    <d v="2024-10-12T00:00:00"/>
    <x v="1"/>
    <n v="31"/>
    <x v="0"/>
    <n v="0"/>
    <n v="3"/>
    <x v="0"/>
    <n v="3596"/>
    <n v="1"/>
    <n v="10"/>
    <x v="0"/>
    <x v="0"/>
    <s v="Yes"/>
    <x v="0"/>
    <x v="0"/>
    <x v="2"/>
    <n v="102.1"/>
    <n v="1389.55"/>
    <s v="Competitor"/>
    <x v="8"/>
  </r>
  <r>
    <x v="3738"/>
    <d v="2024-08-05T00:00:00"/>
    <x v="0"/>
    <n v="27"/>
    <x v="1"/>
    <n v="1"/>
    <n v="3"/>
    <x v="0"/>
    <n v="2010"/>
    <n v="0"/>
    <n v="12"/>
    <x v="3"/>
    <x v="0"/>
    <s v="Yes"/>
    <x v="0"/>
    <x v="0"/>
    <x v="2"/>
    <n v="73.75"/>
    <n v="1050.92"/>
    <s v="Attitude"/>
    <x v="3"/>
  </r>
  <r>
    <x v="3739"/>
    <d v="2022-09-26T00:00:00"/>
    <x v="0"/>
    <n v="30"/>
    <x v="0"/>
    <n v="0"/>
    <n v="3"/>
    <x v="1"/>
    <n v="4945"/>
    <n v="0"/>
    <n v="35"/>
    <x v="0"/>
    <x v="0"/>
    <s v="Yes"/>
    <x v="0"/>
    <x v="0"/>
    <x v="0"/>
    <n v="89.85"/>
    <n v="4050.25"/>
    <m/>
    <x v="20"/>
  </r>
  <r>
    <x v="3740"/>
    <d v="2022-03-18T00:00:00"/>
    <x v="0"/>
    <n v="45"/>
    <x v="1"/>
    <n v="0"/>
    <n v="3"/>
    <x v="1"/>
    <n v="3277"/>
    <n v="0"/>
    <n v="41"/>
    <x v="4"/>
    <x v="0"/>
    <s v="Yes"/>
    <x v="0"/>
    <x v="0"/>
    <x v="0"/>
    <n v="74.25"/>
    <n v="3133.38"/>
    <m/>
    <x v="20"/>
  </r>
  <r>
    <x v="3741"/>
    <d v="2024-07-01T00:00:00"/>
    <x v="1"/>
    <n v="47"/>
    <x v="1"/>
    <n v="0"/>
    <n v="3"/>
    <x v="1"/>
    <n v="3000"/>
    <n v="0"/>
    <n v="13"/>
    <x v="3"/>
    <x v="2"/>
    <s v="Yes"/>
    <x v="2"/>
    <x v="0"/>
    <x v="0"/>
    <n v="49.15"/>
    <n v="649.4"/>
    <m/>
    <x v="20"/>
  </r>
  <r>
    <x v="3742"/>
    <d v="2019-10-04T00:00:00"/>
    <x v="0"/>
    <n v="24"/>
    <x v="0"/>
    <n v="0"/>
    <n v="3"/>
    <x v="1"/>
    <n v="5669"/>
    <n v="1"/>
    <n v="70"/>
    <x v="5"/>
    <x v="0"/>
    <s v="Yes"/>
    <x v="2"/>
    <x v="2"/>
    <x v="2"/>
    <n v="64.95"/>
    <n v="4594.46"/>
    <m/>
    <x v="20"/>
  </r>
  <r>
    <x v="3743"/>
    <d v="2024-07-10T00:00:00"/>
    <x v="1"/>
    <n v="59"/>
    <x v="1"/>
    <n v="0"/>
    <n v="3"/>
    <x v="1"/>
    <n v="5577"/>
    <n v="0"/>
    <n v="13"/>
    <x v="3"/>
    <x v="0"/>
    <s v="Yes"/>
    <x v="0"/>
    <x v="0"/>
    <x v="2"/>
    <n v="80"/>
    <n v="1467.32"/>
    <m/>
    <x v="20"/>
  </r>
  <r>
    <x v="3744"/>
    <d v="2024-10-19T00:00:00"/>
    <x v="0"/>
    <n v="23"/>
    <x v="1"/>
    <n v="0"/>
    <n v="3"/>
    <x v="1"/>
    <n v="3963"/>
    <n v="0"/>
    <n v="10"/>
    <x v="0"/>
    <x v="0"/>
    <s v="Yes"/>
    <x v="0"/>
    <x v="0"/>
    <x v="2"/>
    <n v="70.150000000000006"/>
    <n v="778.4"/>
    <m/>
    <x v="20"/>
  </r>
  <r>
    <x v="3745"/>
    <d v="2022-09-07T00:00:00"/>
    <x v="1"/>
    <n v="38"/>
    <x v="1"/>
    <n v="0"/>
    <n v="3"/>
    <x v="1"/>
    <n v="2416"/>
    <n v="0"/>
    <n v="35"/>
    <x v="0"/>
    <x v="0"/>
    <s v="No"/>
    <x v="1"/>
    <x v="2"/>
    <x v="0"/>
    <n v="23.3"/>
    <n v="1025.3"/>
    <m/>
    <x v="20"/>
  </r>
  <r>
    <x v="3746"/>
    <d v="2024-03-13T00:00:00"/>
    <x v="0"/>
    <n v="24"/>
    <x v="1"/>
    <n v="0"/>
    <n v="3"/>
    <x v="1"/>
    <n v="2842"/>
    <n v="0"/>
    <n v="17"/>
    <x v="0"/>
    <x v="0"/>
    <s v="No"/>
    <x v="1"/>
    <x v="0"/>
    <x v="2"/>
    <n v="21.1"/>
    <n v="963.89"/>
    <m/>
    <x v="20"/>
  </r>
  <r>
    <x v="3747"/>
    <d v="2020-12-21T00:00:00"/>
    <x v="0"/>
    <n v="64"/>
    <x v="0"/>
    <n v="0"/>
    <n v="3"/>
    <x v="1"/>
    <n v="5623"/>
    <n v="7"/>
    <n v="56"/>
    <x v="0"/>
    <x v="0"/>
    <s v="No"/>
    <x v="1"/>
    <x v="3"/>
    <x v="3"/>
    <n v="24.45"/>
    <n v="3275.73"/>
    <m/>
    <x v="20"/>
  </r>
  <r>
    <x v="3748"/>
    <d v="2023-02-03T00:00:00"/>
    <x v="1"/>
    <n v="35"/>
    <x v="1"/>
    <n v="0"/>
    <n v="3"/>
    <x v="1"/>
    <n v="3986"/>
    <n v="0"/>
    <n v="30"/>
    <x v="0"/>
    <x v="0"/>
    <s v="No"/>
    <x v="1"/>
    <x v="2"/>
    <x v="2"/>
    <n v="19.399999999999999"/>
    <n v="856.6"/>
    <m/>
    <x v="20"/>
  </r>
  <r>
    <x v="3749"/>
    <d v="2022-11-18T00:00:00"/>
    <x v="1"/>
    <n v="21"/>
    <x v="0"/>
    <n v="1"/>
    <n v="3"/>
    <x v="1"/>
    <n v="3648"/>
    <n v="6"/>
    <n v="33"/>
    <x v="1"/>
    <x v="0"/>
    <s v="Yes"/>
    <x v="0"/>
    <x v="0"/>
    <x v="2"/>
    <n v="88.6"/>
    <n v="3252.03"/>
    <m/>
    <x v="20"/>
  </r>
  <r>
    <x v="3750"/>
    <d v="2020-04-14T00:00:00"/>
    <x v="1"/>
    <n v="51"/>
    <x v="1"/>
    <n v="0"/>
    <n v="3"/>
    <x v="1"/>
    <n v="5213"/>
    <n v="0"/>
    <n v="64"/>
    <x v="0"/>
    <x v="0"/>
    <s v="Yes"/>
    <x v="0"/>
    <x v="2"/>
    <x v="0"/>
    <n v="115.1"/>
    <n v="10169.89"/>
    <m/>
    <x v="20"/>
  </r>
  <r>
    <x v="3751"/>
    <d v="2019-08-23T00:00:00"/>
    <x v="1"/>
    <n v="21"/>
    <x v="0"/>
    <n v="0"/>
    <n v="3"/>
    <x v="1"/>
    <n v="4067"/>
    <n v="1"/>
    <n v="72"/>
    <x v="5"/>
    <x v="0"/>
    <s v="No"/>
    <x v="1"/>
    <x v="2"/>
    <x v="2"/>
    <n v="24.85"/>
    <n v="2827.29"/>
    <m/>
    <x v="20"/>
  </r>
  <r>
    <x v="3752"/>
    <d v="2020-04-08T00:00:00"/>
    <x v="1"/>
    <n v="25"/>
    <x v="0"/>
    <n v="0"/>
    <n v="3"/>
    <x v="1"/>
    <n v="5113"/>
    <n v="4"/>
    <n v="64"/>
    <x v="0"/>
    <x v="0"/>
    <s v="No"/>
    <x v="1"/>
    <x v="2"/>
    <x v="2"/>
    <n v="19.45"/>
    <n v="2171.5700000000002"/>
    <m/>
    <x v="20"/>
  </r>
  <r>
    <x v="3753"/>
    <d v="2024-12-16T00:00:00"/>
    <x v="1"/>
    <n v="54"/>
    <x v="0"/>
    <n v="3"/>
    <n v="3"/>
    <x v="1"/>
    <n v="2158"/>
    <n v="5"/>
    <n v="8"/>
    <x v="0"/>
    <x v="0"/>
    <s v="No"/>
    <x v="1"/>
    <x v="0"/>
    <x v="2"/>
    <n v="21.05"/>
    <n v="484.15"/>
    <m/>
    <x v="20"/>
  </r>
  <r>
    <x v="3754"/>
    <d v="2024-07-21T00:00:00"/>
    <x v="0"/>
    <n v="34"/>
    <x v="1"/>
    <n v="0"/>
    <n v="3"/>
    <x v="1"/>
    <n v="2070"/>
    <n v="0"/>
    <n v="13"/>
    <x v="0"/>
    <x v="0"/>
    <s v="Yes"/>
    <x v="0"/>
    <x v="0"/>
    <x v="2"/>
    <n v="73.75"/>
    <n v="1347.43"/>
    <m/>
    <x v="20"/>
  </r>
  <r>
    <x v="3755"/>
    <d v="2019-11-24T00:00:00"/>
    <x v="0"/>
    <n v="29"/>
    <x v="0"/>
    <n v="1"/>
    <n v="3"/>
    <x v="1"/>
    <n v="5463"/>
    <n v="2"/>
    <n v="69"/>
    <x v="0"/>
    <x v="0"/>
    <s v="No"/>
    <x v="1"/>
    <x v="2"/>
    <x v="0"/>
    <n v="20.2"/>
    <n v="3001.45"/>
    <m/>
    <x v="20"/>
  </r>
  <r>
    <x v="3756"/>
    <d v="2021-06-23T00:00:00"/>
    <x v="0"/>
    <n v="32"/>
    <x v="0"/>
    <n v="0"/>
    <n v="3"/>
    <x v="1"/>
    <n v="4745"/>
    <n v="4"/>
    <n v="50"/>
    <x v="0"/>
    <x v="0"/>
    <s v="No"/>
    <x v="1"/>
    <x v="2"/>
    <x v="2"/>
    <n v="20.55"/>
    <n v="3413.15"/>
    <m/>
    <x v="20"/>
  </r>
  <r>
    <x v="3757"/>
    <d v="2024-10-02T00:00:00"/>
    <x v="1"/>
    <n v="51"/>
    <x v="1"/>
    <n v="0"/>
    <n v="3"/>
    <x v="1"/>
    <n v="5594"/>
    <n v="0"/>
    <n v="10"/>
    <x v="3"/>
    <x v="0"/>
    <s v="No"/>
    <x v="1"/>
    <x v="0"/>
    <x v="2"/>
    <n v="24.5"/>
    <n v="440.25"/>
    <m/>
    <x v="20"/>
  </r>
  <r>
    <x v="3758"/>
    <d v="2024-01-22T00:00:00"/>
    <x v="0"/>
    <n v="49"/>
    <x v="1"/>
    <n v="0"/>
    <n v="3"/>
    <x v="1"/>
    <n v="4446"/>
    <n v="0"/>
    <n v="19"/>
    <x v="3"/>
    <x v="0"/>
    <s v="Yes"/>
    <x v="0"/>
    <x v="3"/>
    <x v="2"/>
    <n v="87.7"/>
    <n v="2545.04"/>
    <m/>
    <x v="20"/>
  </r>
  <r>
    <x v="3759"/>
    <d v="2022-06-07T00:00:00"/>
    <x v="1"/>
    <n v="57"/>
    <x v="1"/>
    <n v="0"/>
    <n v="3"/>
    <x v="1"/>
    <n v="2604"/>
    <n v="0"/>
    <n v="38"/>
    <x v="0"/>
    <x v="0"/>
    <s v="Yes"/>
    <x v="2"/>
    <x v="3"/>
    <x v="0"/>
    <n v="84.1"/>
    <n v="4141.83"/>
    <m/>
    <x v="20"/>
  </r>
  <r>
    <x v="3760"/>
    <d v="2020-02-25T00:00:00"/>
    <x v="0"/>
    <n v="56"/>
    <x v="1"/>
    <n v="0"/>
    <n v="3"/>
    <x v="1"/>
    <n v="4838"/>
    <n v="0"/>
    <n v="66"/>
    <x v="5"/>
    <x v="0"/>
    <s v="Yes"/>
    <x v="2"/>
    <x v="2"/>
    <x v="2"/>
    <n v="74.599999999999994"/>
    <n v="7806.02"/>
    <m/>
    <x v="20"/>
  </r>
  <r>
    <x v="3761"/>
    <d v="2019-08-23T00:00:00"/>
    <x v="0"/>
    <n v="45"/>
    <x v="0"/>
    <n v="0"/>
    <n v="3"/>
    <x v="1"/>
    <n v="5949"/>
    <n v="9"/>
    <n v="72"/>
    <x v="5"/>
    <x v="0"/>
    <s v="Yes"/>
    <x v="0"/>
    <x v="2"/>
    <x v="2"/>
    <n v="116.95"/>
    <n v="9881.0400000000009"/>
    <m/>
    <x v="20"/>
  </r>
  <r>
    <x v="3762"/>
    <d v="2019-08-23T00:00:00"/>
    <x v="1"/>
    <n v="35"/>
    <x v="0"/>
    <n v="1"/>
    <n v="3"/>
    <x v="1"/>
    <n v="4390"/>
    <n v="5"/>
    <n v="72"/>
    <x v="5"/>
    <x v="0"/>
    <s v="Yes"/>
    <x v="2"/>
    <x v="2"/>
    <x v="0"/>
    <n v="79.5"/>
    <n v="8008.18"/>
    <m/>
    <x v="20"/>
  </r>
  <r>
    <x v="3763"/>
    <d v="2022-09-24T00:00:00"/>
    <x v="1"/>
    <n v="36"/>
    <x v="0"/>
    <n v="1"/>
    <n v="3"/>
    <x v="1"/>
    <n v="5691"/>
    <n v="6"/>
    <n v="35"/>
    <x v="0"/>
    <x v="2"/>
    <s v="Yes"/>
    <x v="2"/>
    <x v="3"/>
    <x v="2"/>
    <n v="40.9"/>
    <n v="1383.6"/>
    <m/>
    <x v="20"/>
  </r>
  <r>
    <x v="3764"/>
    <d v="2024-02-14T00:00:00"/>
    <x v="1"/>
    <n v="22"/>
    <x v="0"/>
    <n v="3"/>
    <n v="3"/>
    <x v="1"/>
    <n v="5231"/>
    <n v="9"/>
    <n v="18"/>
    <x v="0"/>
    <x v="0"/>
    <s v="No"/>
    <x v="1"/>
    <x v="2"/>
    <x v="2"/>
    <n v="24.65"/>
    <n v="1257.77"/>
    <m/>
    <x v="20"/>
  </r>
  <r>
    <x v="3765"/>
    <d v="2019-08-10T00:00:00"/>
    <x v="0"/>
    <n v="41"/>
    <x v="0"/>
    <n v="2"/>
    <n v="3"/>
    <x v="1"/>
    <n v="4427"/>
    <n v="5"/>
    <n v="72"/>
    <x v="5"/>
    <x v="0"/>
    <s v="Yes"/>
    <x v="0"/>
    <x v="2"/>
    <x v="0"/>
    <n v="105.25"/>
    <n v="10205.35"/>
    <m/>
    <x v="20"/>
  </r>
  <r>
    <x v="3766"/>
    <d v="2019-08-13T00:00:00"/>
    <x v="1"/>
    <n v="45"/>
    <x v="1"/>
    <n v="0"/>
    <n v="3"/>
    <x v="1"/>
    <n v="4520"/>
    <n v="0"/>
    <n v="72"/>
    <x v="5"/>
    <x v="0"/>
    <s v="Yes"/>
    <x v="0"/>
    <x v="2"/>
    <x v="0"/>
    <n v="84.7"/>
    <n v="6795.71"/>
    <m/>
    <x v="20"/>
  </r>
  <r>
    <x v="3767"/>
    <d v="2023-02-20T00:00:00"/>
    <x v="1"/>
    <n v="59"/>
    <x v="1"/>
    <n v="0"/>
    <n v="3"/>
    <x v="1"/>
    <n v="2655"/>
    <n v="0"/>
    <n v="30"/>
    <x v="1"/>
    <x v="0"/>
    <s v="Yes"/>
    <x v="2"/>
    <x v="3"/>
    <x v="2"/>
    <n v="79.3"/>
    <n v="2629.3"/>
    <m/>
    <x v="20"/>
  </r>
  <r>
    <x v="3768"/>
    <d v="2019-12-11T00:00:00"/>
    <x v="0"/>
    <n v="70"/>
    <x v="0"/>
    <n v="0"/>
    <n v="3"/>
    <x v="0"/>
    <n v="6284"/>
    <n v="1"/>
    <n v="68"/>
    <x v="0"/>
    <x v="0"/>
    <s v="Yes"/>
    <x v="0"/>
    <x v="0"/>
    <x v="0"/>
    <n v="105.3"/>
    <n v="10507.21"/>
    <s v="Competitor"/>
    <x v="9"/>
  </r>
  <r>
    <x v="3769"/>
    <d v="2020-03-22T00:00:00"/>
    <x v="0"/>
    <n v="80"/>
    <x v="1"/>
    <n v="0"/>
    <n v="3"/>
    <x v="1"/>
    <n v="4295"/>
    <n v="0"/>
    <n v="65"/>
    <x v="0"/>
    <x v="0"/>
    <s v="Yes"/>
    <x v="0"/>
    <x v="2"/>
    <x v="0"/>
    <n v="110.35"/>
    <n v="10121.1"/>
    <m/>
    <x v="20"/>
  </r>
  <r>
    <x v="3770"/>
    <d v="2025-02-26T00:00:00"/>
    <x v="1"/>
    <n v="65"/>
    <x v="1"/>
    <n v="0"/>
    <n v="3"/>
    <x v="1"/>
    <n v="4716"/>
    <n v="0"/>
    <n v="6"/>
    <x v="0"/>
    <x v="0"/>
    <s v="Yes"/>
    <x v="0"/>
    <x v="2"/>
    <x v="0"/>
    <n v="74.099999999999994"/>
    <n v="526.91999999999996"/>
    <m/>
    <x v="20"/>
  </r>
  <r>
    <x v="3771"/>
    <d v="2024-12-17T00:00:00"/>
    <x v="1"/>
    <n v="72"/>
    <x v="1"/>
    <n v="0"/>
    <n v="3"/>
    <x v="1"/>
    <n v="4899"/>
    <n v="0"/>
    <n v="8"/>
    <x v="0"/>
    <x v="0"/>
    <s v="Yes"/>
    <x v="0"/>
    <x v="2"/>
    <x v="0"/>
    <n v="74.05"/>
    <n v="617.59"/>
    <m/>
    <x v="20"/>
  </r>
  <r>
    <x v="3772"/>
    <d v="2022-01-06T00:00:00"/>
    <x v="1"/>
    <n v="73"/>
    <x v="1"/>
    <n v="0"/>
    <n v="3"/>
    <x v="1"/>
    <n v="4757"/>
    <n v="0"/>
    <n v="43"/>
    <x v="0"/>
    <x v="2"/>
    <s v="Yes"/>
    <x v="2"/>
    <x v="2"/>
    <x v="2"/>
    <n v="33.450000000000003"/>
    <n v="1540.25"/>
    <m/>
    <x v="20"/>
  </r>
  <r>
    <x v="3773"/>
    <d v="2022-09-06T00:00:00"/>
    <x v="1"/>
    <n v="61"/>
    <x v="0"/>
    <n v="0"/>
    <n v="3"/>
    <x v="0"/>
    <n v="5413"/>
    <n v="4"/>
    <n v="35"/>
    <x v="1"/>
    <x v="0"/>
    <s v="Yes"/>
    <x v="0"/>
    <x v="0"/>
    <x v="0"/>
    <n v="70.3"/>
    <n v="2861.6"/>
    <s v="Other"/>
    <x v="12"/>
  </r>
  <r>
    <x v="3774"/>
    <d v="2025-07-14T00:00:00"/>
    <x v="1"/>
    <n v="32"/>
    <x v="1"/>
    <n v="0"/>
    <n v="3"/>
    <x v="0"/>
    <n v="2756"/>
    <n v="0"/>
    <n v="1"/>
    <x v="0"/>
    <x v="0"/>
    <s v="Yes"/>
    <x v="0"/>
    <x v="0"/>
    <x v="0"/>
    <n v="77.150000000000006"/>
    <n v="114.85"/>
    <s v="Dissatisfaction"/>
    <x v="15"/>
  </r>
  <r>
    <x v="3775"/>
    <d v="2022-09-20T00:00:00"/>
    <x v="0"/>
    <n v="53"/>
    <x v="1"/>
    <n v="0"/>
    <n v="3"/>
    <x v="0"/>
    <n v="2785"/>
    <n v="0"/>
    <n v="35"/>
    <x v="1"/>
    <x v="0"/>
    <s v="Yes"/>
    <x v="0"/>
    <x v="0"/>
    <x v="2"/>
    <n v="75.349999999999994"/>
    <n v="3512.45"/>
    <s v="Other"/>
    <x v="19"/>
  </r>
  <r>
    <x v="3776"/>
    <d v="2023-07-13T00:00:00"/>
    <x v="0"/>
    <n v="62"/>
    <x v="1"/>
    <n v="0"/>
    <n v="3"/>
    <x v="0"/>
    <n v="3779"/>
    <n v="0"/>
    <n v="25"/>
    <x v="1"/>
    <x v="0"/>
    <s v="No"/>
    <x v="1"/>
    <x v="3"/>
    <x v="0"/>
    <n v="25.3"/>
    <n v="815.6"/>
    <s v="Price"/>
    <x v="17"/>
  </r>
  <r>
    <x v="3777"/>
    <d v="2020-12-06T00:00:00"/>
    <x v="0"/>
    <n v="19"/>
    <x v="0"/>
    <n v="0"/>
    <n v="3"/>
    <x v="0"/>
    <n v="6484"/>
    <n v="1"/>
    <n v="56"/>
    <x v="4"/>
    <x v="0"/>
    <s v="No"/>
    <x v="1"/>
    <x v="2"/>
    <x v="2"/>
    <n v="25.15"/>
    <n v="2066.35"/>
    <s v="Dissatisfaction"/>
    <x v="7"/>
  </r>
  <r>
    <x v="3778"/>
    <d v="2023-02-08T00:00:00"/>
    <x v="1"/>
    <n v="57"/>
    <x v="0"/>
    <n v="2"/>
    <n v="3"/>
    <x v="0"/>
    <n v="4568"/>
    <n v="1"/>
    <n v="30"/>
    <x v="0"/>
    <x v="2"/>
    <s v="Yes"/>
    <x v="2"/>
    <x v="0"/>
    <x v="2"/>
    <n v="51.2"/>
    <n v="1561.5"/>
    <s v="Dissatisfaction"/>
    <x v="13"/>
  </r>
  <r>
    <x v="3779"/>
    <d v="2024-07-05T00:00:00"/>
    <x v="1"/>
    <n v="28"/>
    <x v="1"/>
    <n v="0"/>
    <n v="3"/>
    <x v="0"/>
    <n v="3104"/>
    <n v="0"/>
    <n v="13"/>
    <x v="3"/>
    <x v="2"/>
    <s v="Yes"/>
    <x v="3"/>
    <x v="0"/>
    <x v="0"/>
    <n v="35.1"/>
    <n v="446.1"/>
    <s v="Attitude"/>
    <x v="1"/>
  </r>
  <r>
    <x v="3780"/>
    <d v="2021-07-05T00:00:00"/>
    <x v="0"/>
    <n v="42"/>
    <x v="0"/>
    <n v="2"/>
    <n v="3"/>
    <x v="1"/>
    <n v="4986"/>
    <n v="3"/>
    <n v="49"/>
    <x v="4"/>
    <x v="0"/>
    <s v="Yes"/>
    <x v="3"/>
    <x v="0"/>
    <x v="2"/>
    <n v="59.6"/>
    <n v="3229.51"/>
    <m/>
    <x v="20"/>
  </r>
  <r>
    <x v="3781"/>
    <d v="2020-05-23T00:00:00"/>
    <x v="1"/>
    <n v="44"/>
    <x v="0"/>
    <n v="0"/>
    <n v="3"/>
    <x v="1"/>
    <n v="4572"/>
    <n v="2"/>
    <n v="63"/>
    <x v="4"/>
    <x v="0"/>
    <s v="Yes"/>
    <x v="0"/>
    <x v="3"/>
    <x v="2"/>
    <n v="99.65"/>
    <n v="6401.29"/>
    <m/>
    <x v="20"/>
  </r>
  <r>
    <x v="3782"/>
    <d v="2023-05-08T00:00:00"/>
    <x v="1"/>
    <n v="35"/>
    <x v="1"/>
    <n v="0"/>
    <n v="3"/>
    <x v="1"/>
    <n v="4472"/>
    <n v="0"/>
    <n v="27"/>
    <x v="0"/>
    <x v="0"/>
    <s v="Yes"/>
    <x v="2"/>
    <x v="0"/>
    <x v="2"/>
    <n v="56.7"/>
    <n v="2333.62"/>
    <m/>
    <x v="20"/>
  </r>
  <r>
    <x v="3783"/>
    <d v="2022-05-04T00:00:00"/>
    <x v="0"/>
    <n v="60"/>
    <x v="1"/>
    <n v="0"/>
    <n v="3"/>
    <x v="1"/>
    <n v="2380"/>
    <n v="0"/>
    <n v="39"/>
    <x v="0"/>
    <x v="0"/>
    <s v="Yes"/>
    <x v="2"/>
    <x v="2"/>
    <x v="2"/>
    <n v="53.85"/>
    <n v="2364.64"/>
    <m/>
    <x v="20"/>
  </r>
  <r>
    <x v="3784"/>
    <d v="2021-08-05T00:00:00"/>
    <x v="1"/>
    <n v="57"/>
    <x v="0"/>
    <n v="3"/>
    <n v="3"/>
    <x v="1"/>
    <n v="4275"/>
    <n v="1"/>
    <n v="48"/>
    <x v="4"/>
    <x v="0"/>
    <s v="Yes"/>
    <x v="0"/>
    <x v="0"/>
    <x v="2"/>
    <n v="105.25"/>
    <n v="6455.52"/>
    <m/>
    <x v="20"/>
  </r>
  <r>
    <x v="3785"/>
    <d v="2025-03-19T00:00:00"/>
    <x v="0"/>
    <n v="20"/>
    <x v="0"/>
    <n v="1"/>
    <n v="3"/>
    <x v="1"/>
    <n v="4573"/>
    <n v="10"/>
    <n v="5"/>
    <x v="0"/>
    <x v="0"/>
    <s v="No"/>
    <x v="1"/>
    <x v="0"/>
    <x v="2"/>
    <n v="19.45"/>
    <n v="126.25"/>
    <m/>
    <x v="20"/>
  </r>
  <r>
    <x v="3786"/>
    <d v="2022-08-03T00:00:00"/>
    <x v="1"/>
    <n v="44"/>
    <x v="1"/>
    <n v="0"/>
    <n v="3"/>
    <x v="1"/>
    <n v="4904"/>
    <n v="0"/>
    <n v="36"/>
    <x v="0"/>
    <x v="0"/>
    <s v="No"/>
    <x v="1"/>
    <x v="3"/>
    <x v="0"/>
    <n v="19.25"/>
    <n v="2474.4"/>
    <m/>
    <x v="20"/>
  </r>
  <r>
    <x v="3787"/>
    <d v="2020-02-21T00:00:00"/>
    <x v="1"/>
    <n v="26"/>
    <x v="0"/>
    <n v="0"/>
    <n v="3"/>
    <x v="1"/>
    <n v="5313"/>
    <n v="9"/>
    <n v="66"/>
    <x v="0"/>
    <x v="0"/>
    <s v="Yes"/>
    <x v="3"/>
    <x v="2"/>
    <x v="2"/>
    <n v="58.2"/>
    <n v="5412.62"/>
    <m/>
    <x v="20"/>
  </r>
  <r>
    <x v="3788"/>
    <d v="2019-08-16T00:00:00"/>
    <x v="1"/>
    <n v="28"/>
    <x v="0"/>
    <n v="0"/>
    <n v="3"/>
    <x v="1"/>
    <n v="5398"/>
    <n v="8"/>
    <n v="72"/>
    <x v="0"/>
    <x v="0"/>
    <s v="No"/>
    <x v="1"/>
    <x v="2"/>
    <x v="0"/>
    <n v="19.399999999999999"/>
    <n v="2423.09"/>
    <m/>
    <x v="20"/>
  </r>
  <r>
    <x v="3789"/>
    <d v="2023-05-19T00:00:00"/>
    <x v="1"/>
    <n v="62"/>
    <x v="1"/>
    <n v="0"/>
    <n v="3"/>
    <x v="1"/>
    <n v="5250"/>
    <n v="0"/>
    <n v="27"/>
    <x v="0"/>
    <x v="0"/>
    <s v="No"/>
    <x v="1"/>
    <x v="2"/>
    <x v="0"/>
    <n v="20.25"/>
    <n v="1503.99"/>
    <m/>
    <x v="20"/>
  </r>
  <r>
    <x v="3790"/>
    <d v="2023-07-03T00:00:00"/>
    <x v="0"/>
    <n v="26"/>
    <x v="0"/>
    <n v="3"/>
    <n v="3"/>
    <x v="1"/>
    <n v="3153"/>
    <n v="0"/>
    <n v="25"/>
    <x v="1"/>
    <x v="0"/>
    <s v="Yes"/>
    <x v="0"/>
    <x v="0"/>
    <x v="0"/>
    <n v="85.9"/>
    <n v="2493.8000000000002"/>
    <m/>
    <x v="20"/>
  </r>
  <r>
    <x v="3791"/>
    <d v="2019-08-23T00:00:00"/>
    <x v="1"/>
    <n v="25"/>
    <x v="0"/>
    <n v="0"/>
    <n v="3"/>
    <x v="1"/>
    <n v="6469"/>
    <n v="6"/>
    <n v="72"/>
    <x v="5"/>
    <x v="0"/>
    <s v="Yes"/>
    <x v="0"/>
    <x v="2"/>
    <x v="2"/>
    <n v="113.65"/>
    <n v="9913.4"/>
    <m/>
    <x v="20"/>
  </r>
  <r>
    <x v="3792"/>
    <d v="2020-07-04T00:00:00"/>
    <x v="1"/>
    <n v="35"/>
    <x v="0"/>
    <n v="0"/>
    <n v="3"/>
    <x v="1"/>
    <n v="5177"/>
    <n v="5"/>
    <n v="61"/>
    <x v="0"/>
    <x v="0"/>
    <s v="Yes"/>
    <x v="0"/>
    <x v="3"/>
    <x v="0"/>
    <n v="101.15"/>
    <n v="8587.83"/>
    <m/>
    <x v="20"/>
  </r>
  <r>
    <x v="3793"/>
    <d v="2025-07-26T00:00:00"/>
    <x v="0"/>
    <n v="20"/>
    <x v="1"/>
    <n v="0"/>
    <n v="3"/>
    <x v="2"/>
    <n v="3625"/>
    <n v="0"/>
    <n v="1"/>
    <x v="0"/>
    <x v="0"/>
    <s v="No"/>
    <x v="1"/>
    <x v="0"/>
    <x v="0"/>
    <n v="19.649999999999999"/>
    <n v="47.53"/>
    <m/>
    <x v="20"/>
  </r>
  <r>
    <x v="3794"/>
    <d v="2023-06-13T00:00:00"/>
    <x v="0"/>
    <n v="28"/>
    <x v="1"/>
    <n v="0"/>
    <n v="3"/>
    <x v="1"/>
    <n v="2194"/>
    <n v="0"/>
    <n v="26"/>
    <x v="1"/>
    <x v="0"/>
    <s v="No"/>
    <x v="1"/>
    <x v="3"/>
    <x v="2"/>
    <n v="20.65"/>
    <n v="1415.28"/>
    <m/>
    <x v="20"/>
  </r>
  <r>
    <x v="3795"/>
    <d v="2022-03-16T00:00:00"/>
    <x v="1"/>
    <n v="40"/>
    <x v="0"/>
    <n v="0"/>
    <n v="3"/>
    <x v="1"/>
    <n v="5062"/>
    <n v="9"/>
    <n v="41"/>
    <x v="4"/>
    <x v="0"/>
    <s v="No"/>
    <x v="1"/>
    <x v="2"/>
    <x v="2"/>
    <n v="20.65"/>
    <n v="1221.5899999999999"/>
    <m/>
    <x v="20"/>
  </r>
  <r>
    <x v="3796"/>
    <d v="2021-07-16T00:00:00"/>
    <x v="0"/>
    <n v="56"/>
    <x v="1"/>
    <n v="0"/>
    <n v="3"/>
    <x v="1"/>
    <n v="6148"/>
    <n v="0"/>
    <n v="49"/>
    <x v="4"/>
    <x v="0"/>
    <s v="Yes"/>
    <x v="0"/>
    <x v="0"/>
    <x v="0"/>
    <n v="98.7"/>
    <n v="7148.09"/>
    <m/>
    <x v="20"/>
  </r>
  <r>
    <x v="3797"/>
    <d v="2025-02-05T00:00:00"/>
    <x v="1"/>
    <n v="43"/>
    <x v="1"/>
    <n v="0"/>
    <n v="3"/>
    <x v="1"/>
    <n v="3474"/>
    <n v="0"/>
    <n v="6"/>
    <x v="2"/>
    <x v="2"/>
    <s v="Yes"/>
    <x v="3"/>
    <x v="0"/>
    <x v="2"/>
    <n v="50.95"/>
    <n v="307.60000000000002"/>
    <m/>
    <x v="20"/>
  </r>
  <r>
    <x v="3798"/>
    <d v="2021-11-14T00:00:00"/>
    <x v="0"/>
    <n v="37"/>
    <x v="0"/>
    <n v="0"/>
    <n v="3"/>
    <x v="1"/>
    <n v="2929"/>
    <n v="10"/>
    <n v="45"/>
    <x v="0"/>
    <x v="0"/>
    <s v="Yes"/>
    <x v="2"/>
    <x v="2"/>
    <x v="2"/>
    <n v="53.3"/>
    <n v="4333.3999999999996"/>
    <m/>
    <x v="20"/>
  </r>
  <r>
    <x v="3799"/>
    <d v="2023-04-08T00:00:00"/>
    <x v="0"/>
    <n v="31"/>
    <x v="1"/>
    <n v="0"/>
    <n v="3"/>
    <x v="1"/>
    <n v="5137"/>
    <n v="0"/>
    <n v="28"/>
    <x v="1"/>
    <x v="0"/>
    <s v="Yes"/>
    <x v="0"/>
    <x v="3"/>
    <x v="0"/>
    <n v="100.2"/>
    <n v="2991.89"/>
    <m/>
    <x v="20"/>
  </r>
  <r>
    <x v="3800"/>
    <d v="2024-04-11T00:00:00"/>
    <x v="1"/>
    <n v="48"/>
    <x v="0"/>
    <n v="0"/>
    <n v="3"/>
    <x v="1"/>
    <n v="4298"/>
    <n v="1"/>
    <n v="16"/>
    <x v="0"/>
    <x v="0"/>
    <s v="No"/>
    <x v="1"/>
    <x v="0"/>
    <x v="2"/>
    <n v="19.600000000000001"/>
    <n v="1037.3800000000001"/>
    <m/>
    <x v="20"/>
  </r>
  <r>
    <x v="3801"/>
    <d v="2023-08-06T00:00:00"/>
    <x v="0"/>
    <n v="60"/>
    <x v="1"/>
    <n v="0"/>
    <n v="3"/>
    <x v="1"/>
    <n v="5448"/>
    <n v="0"/>
    <n v="24"/>
    <x v="1"/>
    <x v="0"/>
    <s v="No"/>
    <x v="1"/>
    <x v="3"/>
    <x v="0"/>
    <n v="24.6"/>
    <n v="1728.57"/>
    <m/>
    <x v="20"/>
  </r>
  <r>
    <x v="3802"/>
    <d v="2024-02-25T00:00:00"/>
    <x v="1"/>
    <n v="25"/>
    <x v="1"/>
    <n v="2"/>
    <n v="3"/>
    <x v="1"/>
    <n v="3425"/>
    <n v="0"/>
    <n v="18"/>
    <x v="3"/>
    <x v="0"/>
    <s v="Yes"/>
    <x v="2"/>
    <x v="0"/>
    <x v="2"/>
    <n v="57.65"/>
    <n v="1307.8800000000001"/>
    <m/>
    <x v="20"/>
  </r>
  <r>
    <x v="3803"/>
    <d v="2020-12-07T00:00:00"/>
    <x v="0"/>
    <n v="48"/>
    <x v="1"/>
    <n v="3"/>
    <n v="3"/>
    <x v="1"/>
    <n v="4262"/>
    <n v="0"/>
    <n v="56"/>
    <x v="4"/>
    <x v="0"/>
    <s v="No"/>
    <x v="1"/>
    <x v="2"/>
    <x v="2"/>
    <n v="24.8"/>
    <n v="2682.52"/>
    <m/>
    <x v="20"/>
  </r>
  <r>
    <x v="3804"/>
    <d v="2023-06-13T00:00:00"/>
    <x v="0"/>
    <n v="24"/>
    <x v="1"/>
    <n v="0"/>
    <n v="3"/>
    <x v="1"/>
    <n v="4705"/>
    <n v="0"/>
    <n v="26"/>
    <x v="0"/>
    <x v="0"/>
    <s v="Yes"/>
    <x v="2"/>
    <x v="3"/>
    <x v="0"/>
    <n v="75"/>
    <n v="3198.21"/>
    <m/>
    <x v="20"/>
  </r>
  <r>
    <x v="3805"/>
    <d v="2023-10-22T00:00:00"/>
    <x v="1"/>
    <n v="32"/>
    <x v="1"/>
    <n v="2"/>
    <n v="3"/>
    <x v="1"/>
    <n v="4240"/>
    <n v="0"/>
    <n v="22"/>
    <x v="3"/>
    <x v="0"/>
    <s v="Yes"/>
    <x v="0"/>
    <x v="0"/>
    <x v="0"/>
    <n v="84.75"/>
    <n v="2558.81"/>
    <m/>
    <x v="20"/>
  </r>
  <r>
    <x v="3806"/>
    <d v="2022-04-25T00:00:00"/>
    <x v="1"/>
    <n v="63"/>
    <x v="1"/>
    <n v="1"/>
    <n v="3"/>
    <x v="1"/>
    <n v="5056"/>
    <n v="0"/>
    <n v="40"/>
    <x v="0"/>
    <x v="0"/>
    <s v="Yes"/>
    <x v="2"/>
    <x v="0"/>
    <x v="2"/>
    <n v="64.099999999999994"/>
    <n v="3265.55"/>
    <m/>
    <x v="20"/>
  </r>
  <r>
    <x v="3807"/>
    <d v="2024-01-24T00:00:00"/>
    <x v="0"/>
    <n v="23"/>
    <x v="0"/>
    <n v="1"/>
    <n v="3"/>
    <x v="1"/>
    <n v="3422"/>
    <n v="3"/>
    <n v="19"/>
    <x v="0"/>
    <x v="2"/>
    <s v="Yes"/>
    <x v="3"/>
    <x v="0"/>
    <x v="2"/>
    <n v="34.950000000000003"/>
    <n v="610.20000000000005"/>
    <m/>
    <x v="20"/>
  </r>
  <r>
    <x v="3808"/>
    <d v="2021-02-17T00:00:00"/>
    <x v="1"/>
    <n v="48"/>
    <x v="0"/>
    <n v="4"/>
    <n v="3"/>
    <x v="1"/>
    <n v="5646"/>
    <n v="1"/>
    <n v="54"/>
    <x v="0"/>
    <x v="0"/>
    <s v="No"/>
    <x v="1"/>
    <x v="2"/>
    <x v="0"/>
    <n v="20.350000000000001"/>
    <n v="3356.57"/>
    <m/>
    <x v="20"/>
  </r>
  <r>
    <x v="3809"/>
    <d v="2020-08-06T00:00:00"/>
    <x v="0"/>
    <n v="45"/>
    <x v="0"/>
    <n v="0"/>
    <n v="3"/>
    <x v="1"/>
    <n v="6174"/>
    <n v="5"/>
    <n v="60"/>
    <x v="0"/>
    <x v="0"/>
    <s v="Yes"/>
    <x v="2"/>
    <x v="2"/>
    <x v="2"/>
    <n v="61.35"/>
    <n v="5099.3999999999996"/>
    <m/>
    <x v="20"/>
  </r>
  <r>
    <x v="3810"/>
    <d v="2025-06-25T00:00:00"/>
    <x v="0"/>
    <n v="35"/>
    <x v="1"/>
    <n v="0"/>
    <n v="3"/>
    <x v="2"/>
    <n v="3976"/>
    <n v="0"/>
    <n v="2"/>
    <x v="0"/>
    <x v="0"/>
    <s v="No"/>
    <x v="1"/>
    <x v="0"/>
    <x v="2"/>
    <n v="20.75"/>
    <n v="99.54"/>
    <m/>
    <x v="20"/>
  </r>
  <r>
    <x v="3811"/>
    <d v="2019-08-10T00:00:00"/>
    <x v="0"/>
    <n v="52"/>
    <x v="0"/>
    <n v="1"/>
    <n v="3"/>
    <x v="1"/>
    <n v="5504"/>
    <n v="7"/>
    <n v="72"/>
    <x v="0"/>
    <x v="0"/>
    <s v="Yes"/>
    <x v="2"/>
    <x v="2"/>
    <x v="0"/>
    <n v="68.400000000000006"/>
    <n v="6004.47"/>
    <m/>
    <x v="20"/>
  </r>
  <r>
    <x v="3812"/>
    <d v="2022-09-14T00:00:00"/>
    <x v="0"/>
    <n v="27"/>
    <x v="0"/>
    <n v="0"/>
    <n v="3"/>
    <x v="1"/>
    <n v="4355"/>
    <n v="4"/>
    <n v="35"/>
    <x v="0"/>
    <x v="0"/>
    <s v="Yes"/>
    <x v="2"/>
    <x v="0"/>
    <x v="2"/>
    <n v="61"/>
    <n v="3005.95"/>
    <m/>
    <x v="20"/>
  </r>
  <r>
    <x v="3813"/>
    <d v="2024-01-12T00:00:00"/>
    <x v="1"/>
    <n v="20"/>
    <x v="0"/>
    <n v="1"/>
    <n v="3"/>
    <x v="1"/>
    <n v="5396"/>
    <n v="1"/>
    <n v="19"/>
    <x v="0"/>
    <x v="0"/>
    <s v="No"/>
    <x v="1"/>
    <x v="2"/>
    <x v="0"/>
    <n v="24.9"/>
    <n v="1067.72"/>
    <m/>
    <x v="20"/>
  </r>
  <r>
    <x v="3814"/>
    <d v="2023-05-06T00:00:00"/>
    <x v="0"/>
    <n v="48"/>
    <x v="1"/>
    <n v="1"/>
    <n v="3"/>
    <x v="1"/>
    <n v="4052"/>
    <n v="0"/>
    <n v="27"/>
    <x v="1"/>
    <x v="0"/>
    <s v="No"/>
    <x v="1"/>
    <x v="2"/>
    <x v="2"/>
    <n v="19.7"/>
    <n v="1380.86"/>
    <m/>
    <x v="20"/>
  </r>
  <r>
    <x v="3815"/>
    <d v="2024-04-03T00:00:00"/>
    <x v="1"/>
    <n v="66"/>
    <x v="1"/>
    <n v="0"/>
    <n v="3"/>
    <x v="0"/>
    <n v="2688"/>
    <n v="0"/>
    <n v="16"/>
    <x v="0"/>
    <x v="0"/>
    <s v="Yes"/>
    <x v="0"/>
    <x v="0"/>
    <x v="0"/>
    <n v="96.4"/>
    <n v="2047.76"/>
    <s v="Dissatisfaction"/>
    <x v="16"/>
  </r>
  <r>
    <x v="3816"/>
    <d v="2021-10-11T00:00:00"/>
    <x v="0"/>
    <n v="80"/>
    <x v="0"/>
    <n v="0"/>
    <n v="3"/>
    <x v="0"/>
    <n v="4011"/>
    <n v="1"/>
    <n v="46"/>
    <x v="0"/>
    <x v="2"/>
    <s v="Yes"/>
    <x v="2"/>
    <x v="3"/>
    <x v="0"/>
    <n v="59.9"/>
    <n v="2966.65"/>
    <s v="Competitor"/>
    <x v="8"/>
  </r>
  <r>
    <x v="3817"/>
    <d v="2020-02-06T00:00:00"/>
    <x v="1"/>
    <n v="72"/>
    <x v="1"/>
    <n v="0"/>
    <n v="3"/>
    <x v="1"/>
    <n v="4657"/>
    <n v="0"/>
    <n v="66"/>
    <x v="5"/>
    <x v="0"/>
    <s v="Yes"/>
    <x v="2"/>
    <x v="3"/>
    <x v="2"/>
    <n v="63.85"/>
    <n v="6582.03"/>
    <m/>
    <x v="20"/>
  </r>
  <r>
    <x v="3818"/>
    <d v="2025-07-23T00:00:00"/>
    <x v="0"/>
    <n v="64"/>
    <x v="1"/>
    <n v="0"/>
    <n v="3"/>
    <x v="0"/>
    <n v="2301"/>
    <n v="0"/>
    <n v="1"/>
    <x v="2"/>
    <x v="2"/>
    <s v="Yes"/>
    <x v="2"/>
    <x v="0"/>
    <x v="0"/>
    <n v="35.450000000000003"/>
    <n v="35.450000000000003"/>
    <s v="Dissatisfaction"/>
    <x v="13"/>
  </r>
  <r>
    <x v="3819"/>
    <d v="2025-03-01T00:00:00"/>
    <x v="0"/>
    <n v="51"/>
    <x v="0"/>
    <n v="0"/>
    <n v="3"/>
    <x v="0"/>
    <n v="3676"/>
    <n v="1"/>
    <n v="5"/>
    <x v="2"/>
    <x v="0"/>
    <s v="Yes"/>
    <x v="0"/>
    <x v="0"/>
    <x v="0"/>
    <n v="85.4"/>
    <n v="567.17999999999995"/>
    <s v="Dissatisfaction"/>
    <x v="13"/>
  </r>
  <r>
    <x v="3820"/>
    <d v="2019-11-21T00:00:00"/>
    <x v="0"/>
    <n v="30"/>
    <x v="0"/>
    <n v="0"/>
    <n v="3"/>
    <x v="0"/>
    <n v="4020"/>
    <n v="2"/>
    <n v="69"/>
    <x v="5"/>
    <x v="0"/>
    <s v="Yes"/>
    <x v="0"/>
    <x v="0"/>
    <x v="2"/>
    <n v="99.45"/>
    <n v="10374.799999999999"/>
    <s v="Competitor"/>
    <x v="6"/>
  </r>
  <r>
    <x v="3821"/>
    <d v="2025-07-24T00:00:00"/>
    <x v="1"/>
    <n v="51"/>
    <x v="1"/>
    <n v="0"/>
    <n v="3"/>
    <x v="0"/>
    <n v="5679"/>
    <n v="0"/>
    <n v="1"/>
    <x v="2"/>
    <x v="0"/>
    <s v="Yes"/>
    <x v="0"/>
    <x v="0"/>
    <x v="0"/>
    <n v="85"/>
    <n v="115.52"/>
    <s v="Other"/>
    <x v="2"/>
  </r>
  <r>
    <x v="3822"/>
    <d v="2020-09-07T00:00:00"/>
    <x v="0"/>
    <n v="24"/>
    <x v="0"/>
    <n v="0"/>
    <n v="3"/>
    <x v="0"/>
    <n v="6304"/>
    <n v="0"/>
    <n v="59"/>
    <x v="4"/>
    <x v="0"/>
    <s v="Yes"/>
    <x v="0"/>
    <x v="3"/>
    <x v="0"/>
    <n v="85.55"/>
    <n v="5492.34"/>
    <s v="Competitor"/>
    <x v="9"/>
  </r>
  <r>
    <x v="3823"/>
    <d v="2025-07-13T00:00:00"/>
    <x v="0"/>
    <n v="21"/>
    <x v="0"/>
    <n v="0"/>
    <n v="3"/>
    <x v="0"/>
    <n v="2627"/>
    <n v="1"/>
    <n v="1"/>
    <x v="2"/>
    <x v="0"/>
    <s v="Yes"/>
    <x v="0"/>
    <x v="0"/>
    <x v="0"/>
    <n v="84.8"/>
    <n v="122.63"/>
    <s v="Dissatisfaction"/>
    <x v="13"/>
  </r>
  <r>
    <x v="3824"/>
    <d v="2025-07-07T00:00:00"/>
    <x v="0"/>
    <n v="47"/>
    <x v="1"/>
    <n v="0"/>
    <n v="3"/>
    <x v="0"/>
    <n v="5086"/>
    <n v="0"/>
    <n v="1"/>
    <x v="2"/>
    <x v="0"/>
    <s v="Yes"/>
    <x v="0"/>
    <x v="0"/>
    <x v="0"/>
    <n v="90.85"/>
    <n v="91.98"/>
    <s v="Price"/>
    <x v="4"/>
  </r>
  <r>
    <x v="3825"/>
    <d v="2025-07-21T00:00:00"/>
    <x v="0"/>
    <n v="35"/>
    <x v="1"/>
    <n v="7"/>
    <n v="3"/>
    <x v="0"/>
    <n v="5437"/>
    <n v="0"/>
    <n v="1"/>
    <x v="0"/>
    <x v="0"/>
    <s v="No"/>
    <x v="1"/>
    <x v="0"/>
    <x v="2"/>
    <n v="19.25"/>
    <n v="32.06"/>
    <s v="Attitude"/>
    <x v="1"/>
  </r>
  <r>
    <x v="3826"/>
    <d v="2024-12-13T00:00:00"/>
    <x v="0"/>
    <n v="47"/>
    <x v="1"/>
    <n v="0"/>
    <n v="3"/>
    <x v="0"/>
    <n v="4193"/>
    <n v="0"/>
    <n v="8"/>
    <x v="2"/>
    <x v="0"/>
    <s v="Yes"/>
    <x v="0"/>
    <x v="0"/>
    <x v="0"/>
    <n v="86.55"/>
    <n v="847.73"/>
    <s v="Attitude"/>
    <x v="1"/>
  </r>
  <r>
    <x v="3827"/>
    <d v="2022-09-26T00:00:00"/>
    <x v="0"/>
    <n v="26"/>
    <x v="1"/>
    <n v="0"/>
    <n v="3"/>
    <x v="0"/>
    <n v="2473"/>
    <n v="0"/>
    <n v="35"/>
    <x v="0"/>
    <x v="0"/>
    <s v="Yes"/>
    <x v="0"/>
    <x v="3"/>
    <x v="0"/>
    <n v="102.35"/>
    <n v="5020.5"/>
    <s v="Price"/>
    <x v="4"/>
  </r>
  <r>
    <x v="3828"/>
    <d v="2021-12-25T00:00:00"/>
    <x v="0"/>
    <n v="54"/>
    <x v="0"/>
    <n v="0"/>
    <n v="3"/>
    <x v="1"/>
    <n v="3037"/>
    <n v="10"/>
    <n v="44"/>
    <x v="4"/>
    <x v="0"/>
    <s v="No"/>
    <x v="1"/>
    <x v="3"/>
    <x v="2"/>
    <n v="25.7"/>
    <n v="1785.02"/>
    <m/>
    <x v="20"/>
  </r>
  <r>
    <x v="3829"/>
    <d v="2019-08-18T00:00:00"/>
    <x v="0"/>
    <n v="32"/>
    <x v="0"/>
    <n v="0"/>
    <n v="3"/>
    <x v="1"/>
    <n v="6437"/>
    <n v="1"/>
    <n v="72"/>
    <x v="0"/>
    <x v="0"/>
    <s v="Yes"/>
    <x v="0"/>
    <x v="2"/>
    <x v="2"/>
    <n v="111.9"/>
    <n v="11514.81"/>
    <m/>
    <x v="20"/>
  </r>
  <r>
    <x v="3830"/>
    <d v="2020-03-16T00:00:00"/>
    <x v="0"/>
    <n v="59"/>
    <x v="0"/>
    <n v="0"/>
    <n v="3"/>
    <x v="1"/>
    <n v="5368"/>
    <n v="1"/>
    <n v="65"/>
    <x v="0"/>
    <x v="0"/>
    <s v="No"/>
    <x v="1"/>
    <x v="2"/>
    <x v="2"/>
    <n v="20.399999999999999"/>
    <n v="2939.35"/>
    <m/>
    <x v="20"/>
  </r>
  <r>
    <x v="3831"/>
    <d v="2020-05-18T00:00:00"/>
    <x v="0"/>
    <n v="48"/>
    <x v="1"/>
    <n v="0"/>
    <n v="3"/>
    <x v="1"/>
    <n v="6406"/>
    <n v="0"/>
    <n v="63"/>
    <x v="4"/>
    <x v="2"/>
    <s v="Yes"/>
    <x v="2"/>
    <x v="3"/>
    <x v="0"/>
    <n v="40.6"/>
    <n v="2588.9499999999998"/>
    <m/>
    <x v="20"/>
  </r>
  <r>
    <x v="3832"/>
    <d v="2023-12-11T00:00:00"/>
    <x v="0"/>
    <n v="64"/>
    <x v="1"/>
    <n v="0"/>
    <n v="3"/>
    <x v="1"/>
    <n v="2120"/>
    <n v="0"/>
    <n v="20"/>
    <x v="3"/>
    <x v="0"/>
    <s v="Yes"/>
    <x v="2"/>
    <x v="0"/>
    <x v="2"/>
    <n v="64.400000000000006"/>
    <n v="1650.6"/>
    <m/>
    <x v="20"/>
  </r>
  <r>
    <x v="3833"/>
    <d v="2025-04-13T00:00:00"/>
    <x v="1"/>
    <n v="24"/>
    <x v="1"/>
    <n v="0"/>
    <n v="3"/>
    <x v="1"/>
    <n v="3154"/>
    <n v="0"/>
    <n v="4"/>
    <x v="2"/>
    <x v="0"/>
    <s v="Yes"/>
    <x v="0"/>
    <x v="0"/>
    <x v="2"/>
    <n v="82.85"/>
    <n v="398.96"/>
    <m/>
    <x v="20"/>
  </r>
  <r>
    <x v="3834"/>
    <d v="2024-06-09T00:00:00"/>
    <x v="1"/>
    <n v="46"/>
    <x v="0"/>
    <n v="3"/>
    <n v="3"/>
    <x v="1"/>
    <n v="2452"/>
    <n v="1"/>
    <n v="14"/>
    <x v="3"/>
    <x v="0"/>
    <s v="Yes"/>
    <x v="0"/>
    <x v="0"/>
    <x v="0"/>
    <n v="84.8"/>
    <n v="1576.02"/>
    <m/>
    <x v="20"/>
  </r>
  <r>
    <x v="3835"/>
    <d v="2021-01-22T00:00:00"/>
    <x v="1"/>
    <n v="39"/>
    <x v="1"/>
    <n v="0"/>
    <n v="3"/>
    <x v="1"/>
    <n v="5167"/>
    <n v="0"/>
    <n v="55"/>
    <x v="4"/>
    <x v="0"/>
    <s v="Yes"/>
    <x v="0"/>
    <x v="0"/>
    <x v="0"/>
    <n v="81.55"/>
    <n v="5738.2"/>
    <m/>
    <x v="20"/>
  </r>
  <r>
    <x v="3836"/>
    <d v="2022-09-16T00:00:00"/>
    <x v="0"/>
    <n v="40"/>
    <x v="1"/>
    <n v="0"/>
    <n v="3"/>
    <x v="1"/>
    <n v="4419"/>
    <n v="0"/>
    <n v="35"/>
    <x v="0"/>
    <x v="0"/>
    <s v="No"/>
    <x v="1"/>
    <x v="3"/>
    <x v="0"/>
    <n v="26.2"/>
    <n v="2674.45"/>
    <m/>
    <x v="20"/>
  </r>
  <r>
    <x v="3837"/>
    <d v="2023-05-08T00:00:00"/>
    <x v="0"/>
    <n v="50"/>
    <x v="1"/>
    <n v="0"/>
    <n v="3"/>
    <x v="1"/>
    <n v="3616"/>
    <n v="0"/>
    <n v="27"/>
    <x v="0"/>
    <x v="0"/>
    <s v="Yes"/>
    <x v="2"/>
    <x v="3"/>
    <x v="0"/>
    <n v="55.45"/>
    <n v="2025.48"/>
    <m/>
    <x v="20"/>
  </r>
  <r>
    <x v="3838"/>
    <d v="2024-10-03T00:00:00"/>
    <x v="0"/>
    <n v="58"/>
    <x v="1"/>
    <n v="0"/>
    <n v="3"/>
    <x v="1"/>
    <n v="5039"/>
    <n v="0"/>
    <n v="10"/>
    <x v="0"/>
    <x v="0"/>
    <s v="No"/>
    <x v="1"/>
    <x v="3"/>
    <x v="2"/>
    <n v="19.5"/>
    <n v="382.95"/>
    <m/>
    <x v="20"/>
  </r>
  <r>
    <x v="3839"/>
    <d v="2020-05-19T00:00:00"/>
    <x v="0"/>
    <n v="39"/>
    <x v="0"/>
    <n v="0"/>
    <n v="3"/>
    <x v="1"/>
    <n v="5004"/>
    <n v="6"/>
    <n v="63"/>
    <x v="0"/>
    <x v="0"/>
    <s v="Yes"/>
    <x v="2"/>
    <x v="2"/>
    <x v="2"/>
    <n v="89.4"/>
    <n v="8404.2999999999993"/>
    <m/>
    <x v="20"/>
  </r>
  <r>
    <x v="3840"/>
    <d v="2020-01-22T00:00:00"/>
    <x v="0"/>
    <n v="38"/>
    <x v="0"/>
    <n v="0"/>
    <n v="3"/>
    <x v="1"/>
    <n v="4361"/>
    <n v="8"/>
    <n v="67"/>
    <x v="0"/>
    <x v="0"/>
    <s v="Yes"/>
    <x v="2"/>
    <x v="2"/>
    <x v="2"/>
    <n v="70.900000000000006"/>
    <n v="6557.12"/>
    <m/>
    <x v="20"/>
  </r>
  <r>
    <x v="3841"/>
    <d v="2025-07-18T00:00:00"/>
    <x v="0"/>
    <n v="28"/>
    <x v="1"/>
    <n v="0"/>
    <n v="3"/>
    <x v="2"/>
    <n v="2184"/>
    <n v="0"/>
    <n v="1"/>
    <x v="2"/>
    <x v="0"/>
    <s v="No"/>
    <x v="1"/>
    <x v="0"/>
    <x v="2"/>
    <n v="20.45"/>
    <n v="62.62"/>
    <m/>
    <x v="20"/>
  </r>
  <r>
    <x v="3842"/>
    <d v="2025-07-07T00:00:00"/>
    <x v="0"/>
    <n v="42"/>
    <x v="1"/>
    <n v="0"/>
    <n v="3"/>
    <x v="2"/>
    <n v="3043"/>
    <n v="0"/>
    <n v="1"/>
    <x v="2"/>
    <x v="0"/>
    <s v="Yes"/>
    <x v="2"/>
    <x v="0"/>
    <x v="0"/>
    <n v="50.15"/>
    <n v="90.02"/>
    <m/>
    <x v="20"/>
  </r>
  <r>
    <x v="3843"/>
    <d v="2020-04-13T00:00:00"/>
    <x v="1"/>
    <n v="23"/>
    <x v="0"/>
    <n v="0"/>
    <n v="3"/>
    <x v="1"/>
    <n v="4781"/>
    <n v="2"/>
    <n v="64"/>
    <x v="0"/>
    <x v="0"/>
    <s v="Yes"/>
    <x v="3"/>
    <x v="2"/>
    <x v="3"/>
    <n v="74.349999999999994"/>
    <n v="5913.47"/>
    <m/>
    <x v="20"/>
  </r>
  <r>
    <x v="3844"/>
    <d v="2023-08-07T00:00:00"/>
    <x v="1"/>
    <n v="29"/>
    <x v="0"/>
    <n v="3"/>
    <n v="3"/>
    <x v="1"/>
    <n v="2200"/>
    <n v="7"/>
    <n v="24"/>
    <x v="0"/>
    <x v="0"/>
    <s v="Yes"/>
    <x v="2"/>
    <x v="0"/>
    <x v="0"/>
    <n v="55.15"/>
    <n v="1976.73"/>
    <m/>
    <x v="20"/>
  </r>
  <r>
    <x v="3845"/>
    <d v="2024-08-05T00:00:00"/>
    <x v="0"/>
    <n v="44"/>
    <x v="0"/>
    <n v="0"/>
    <n v="3"/>
    <x v="1"/>
    <n v="2540"/>
    <n v="1"/>
    <n v="12"/>
    <x v="3"/>
    <x v="0"/>
    <s v="Yes"/>
    <x v="0"/>
    <x v="0"/>
    <x v="2"/>
    <n v="85.05"/>
    <n v="1535"/>
    <m/>
    <x v="20"/>
  </r>
  <r>
    <x v="3846"/>
    <d v="2022-09-23T00:00:00"/>
    <x v="1"/>
    <n v="46"/>
    <x v="1"/>
    <n v="3"/>
    <n v="3"/>
    <x v="1"/>
    <n v="5964"/>
    <n v="0"/>
    <n v="35"/>
    <x v="0"/>
    <x v="0"/>
    <s v="Yes"/>
    <x v="2"/>
    <x v="3"/>
    <x v="2"/>
    <n v="55.6"/>
    <n v="2456.0500000000002"/>
    <m/>
    <x v="20"/>
  </r>
  <r>
    <x v="3847"/>
    <d v="2024-12-03T00:00:00"/>
    <x v="0"/>
    <n v="57"/>
    <x v="0"/>
    <n v="0"/>
    <n v="3"/>
    <x v="1"/>
    <n v="5413"/>
    <n v="8"/>
    <n v="8"/>
    <x v="2"/>
    <x v="0"/>
    <s v="Yes"/>
    <x v="0"/>
    <x v="0"/>
    <x v="2"/>
    <n v="75"/>
    <n v="823.46"/>
    <m/>
    <x v="20"/>
  </r>
  <r>
    <x v="3848"/>
    <d v="2019-11-25T00:00:00"/>
    <x v="1"/>
    <n v="56"/>
    <x v="0"/>
    <n v="2"/>
    <n v="3"/>
    <x v="1"/>
    <n v="5266"/>
    <n v="10"/>
    <n v="69"/>
    <x v="0"/>
    <x v="0"/>
    <s v="Yes"/>
    <x v="2"/>
    <x v="2"/>
    <x v="2"/>
    <n v="61.4"/>
    <n v="6755.68"/>
    <m/>
    <x v="20"/>
  </r>
  <r>
    <x v="3849"/>
    <d v="2025-07-08T00:00:00"/>
    <x v="0"/>
    <n v="40"/>
    <x v="1"/>
    <n v="0"/>
    <n v="3"/>
    <x v="2"/>
    <n v="3075"/>
    <n v="0"/>
    <n v="1"/>
    <x v="2"/>
    <x v="0"/>
    <s v="No"/>
    <x v="1"/>
    <x v="0"/>
    <x v="0"/>
    <n v="19.649999999999999"/>
    <n v="33.5"/>
    <m/>
    <x v="20"/>
  </r>
  <r>
    <x v="3850"/>
    <d v="2023-03-16T00:00:00"/>
    <x v="0"/>
    <n v="35"/>
    <x v="1"/>
    <n v="0"/>
    <n v="3"/>
    <x v="1"/>
    <n v="5198"/>
    <n v="0"/>
    <n v="29"/>
    <x v="1"/>
    <x v="0"/>
    <s v="Yes"/>
    <x v="2"/>
    <x v="3"/>
    <x v="0"/>
    <n v="58.75"/>
    <n v="1978.2"/>
    <m/>
    <x v="20"/>
  </r>
  <r>
    <x v="3851"/>
    <d v="2023-10-08T00:00:00"/>
    <x v="1"/>
    <n v="20"/>
    <x v="0"/>
    <n v="0"/>
    <n v="3"/>
    <x v="1"/>
    <n v="2640"/>
    <n v="1"/>
    <n v="22"/>
    <x v="0"/>
    <x v="0"/>
    <s v="Yes"/>
    <x v="0"/>
    <x v="0"/>
    <x v="2"/>
    <n v="80"/>
    <n v="2748.65"/>
    <m/>
    <x v="20"/>
  </r>
  <r>
    <x v="3852"/>
    <d v="2019-08-26T00:00:00"/>
    <x v="0"/>
    <n v="58"/>
    <x v="0"/>
    <n v="0"/>
    <n v="3"/>
    <x v="1"/>
    <n v="6479"/>
    <n v="0"/>
    <n v="72"/>
    <x v="0"/>
    <x v="0"/>
    <s v="Yes"/>
    <x v="0"/>
    <x v="2"/>
    <x v="0"/>
    <n v="115.8"/>
    <n v="11529.54"/>
    <m/>
    <x v="20"/>
  </r>
  <r>
    <x v="3853"/>
    <d v="2019-09-08T00:00:00"/>
    <x v="1"/>
    <n v="30"/>
    <x v="0"/>
    <n v="0"/>
    <n v="3"/>
    <x v="1"/>
    <n v="5054"/>
    <n v="2"/>
    <n v="71"/>
    <x v="0"/>
    <x v="0"/>
    <s v="Yes"/>
    <x v="3"/>
    <x v="2"/>
    <x v="0"/>
    <n v="90.1"/>
    <n v="7896.33"/>
    <m/>
    <x v="20"/>
  </r>
  <r>
    <x v="3854"/>
    <d v="2022-02-10T00:00:00"/>
    <x v="1"/>
    <n v="27"/>
    <x v="1"/>
    <n v="0"/>
    <n v="3"/>
    <x v="1"/>
    <n v="3048"/>
    <n v="0"/>
    <n v="42"/>
    <x v="4"/>
    <x v="0"/>
    <s v="Yes"/>
    <x v="3"/>
    <x v="0"/>
    <x v="0"/>
    <n v="59.65"/>
    <n v="3463.91"/>
    <m/>
    <x v="20"/>
  </r>
  <r>
    <x v="3855"/>
    <d v="2023-12-02T00:00:00"/>
    <x v="0"/>
    <n v="45"/>
    <x v="1"/>
    <n v="0"/>
    <n v="3"/>
    <x v="1"/>
    <n v="2317"/>
    <n v="0"/>
    <n v="20"/>
    <x v="3"/>
    <x v="0"/>
    <s v="Yes"/>
    <x v="0"/>
    <x v="0"/>
    <x v="0"/>
    <n v="78.8"/>
    <n v="2549.1"/>
    <m/>
    <x v="20"/>
  </r>
  <r>
    <x v="3856"/>
    <d v="2023-02-20T00:00:00"/>
    <x v="1"/>
    <n v="47"/>
    <x v="0"/>
    <n v="2"/>
    <n v="3"/>
    <x v="1"/>
    <n v="4631"/>
    <n v="1"/>
    <n v="30"/>
    <x v="1"/>
    <x v="0"/>
    <s v="Yes"/>
    <x v="2"/>
    <x v="0"/>
    <x v="0"/>
    <n v="66.3"/>
    <n v="2417.9"/>
    <m/>
    <x v="20"/>
  </r>
  <r>
    <x v="3857"/>
    <d v="2019-11-15T00:00:00"/>
    <x v="1"/>
    <n v="46"/>
    <x v="1"/>
    <n v="0"/>
    <n v="3"/>
    <x v="1"/>
    <n v="4631"/>
    <n v="0"/>
    <n v="69"/>
    <x v="5"/>
    <x v="0"/>
    <s v="Yes"/>
    <x v="2"/>
    <x v="2"/>
    <x v="2"/>
    <n v="82.45"/>
    <n v="7315.29"/>
    <m/>
    <x v="20"/>
  </r>
  <r>
    <x v="3858"/>
    <d v="2020-02-06T00:00:00"/>
    <x v="1"/>
    <n v="58"/>
    <x v="0"/>
    <n v="2"/>
    <n v="3"/>
    <x v="1"/>
    <n v="5979"/>
    <n v="9"/>
    <n v="66"/>
    <x v="5"/>
    <x v="0"/>
    <s v="Yes"/>
    <x v="2"/>
    <x v="2"/>
    <x v="0"/>
    <n v="59.75"/>
    <n v="4550.54"/>
    <m/>
    <x v="20"/>
  </r>
  <r>
    <x v="3859"/>
    <d v="2024-10-02T00:00:00"/>
    <x v="0"/>
    <n v="34"/>
    <x v="1"/>
    <n v="0"/>
    <n v="3"/>
    <x v="1"/>
    <n v="5586"/>
    <n v="0"/>
    <n v="10"/>
    <x v="0"/>
    <x v="0"/>
    <s v="Yes"/>
    <x v="3"/>
    <x v="0"/>
    <x v="2"/>
    <n v="45.8"/>
    <n v="590.70000000000005"/>
    <m/>
    <x v="20"/>
  </r>
  <r>
    <x v="3860"/>
    <d v="2025-07-23T00:00:00"/>
    <x v="0"/>
    <n v="37"/>
    <x v="1"/>
    <n v="0"/>
    <n v="3"/>
    <x v="2"/>
    <n v="2250"/>
    <n v="0"/>
    <n v="1"/>
    <x v="2"/>
    <x v="0"/>
    <s v="Yes"/>
    <x v="2"/>
    <x v="0"/>
    <x v="2"/>
    <n v="50.75"/>
    <n v="96.52"/>
    <m/>
    <x v="20"/>
  </r>
  <r>
    <x v="3861"/>
    <d v="2024-02-10T00:00:00"/>
    <x v="0"/>
    <n v="61"/>
    <x v="1"/>
    <n v="0"/>
    <n v="3"/>
    <x v="1"/>
    <n v="5948"/>
    <n v="0"/>
    <n v="18"/>
    <x v="0"/>
    <x v="0"/>
    <s v="Yes"/>
    <x v="0"/>
    <x v="0"/>
    <x v="2"/>
    <n v="101.3"/>
    <n v="1930.73"/>
    <m/>
    <x v="20"/>
  </r>
  <r>
    <x v="3862"/>
    <d v="2021-11-06T00:00:00"/>
    <x v="1"/>
    <n v="48"/>
    <x v="1"/>
    <n v="0"/>
    <n v="3"/>
    <x v="1"/>
    <n v="2935"/>
    <n v="0"/>
    <n v="45"/>
    <x v="4"/>
    <x v="0"/>
    <s v="Yes"/>
    <x v="2"/>
    <x v="3"/>
    <x v="2"/>
    <n v="62.55"/>
    <n v="3174.45"/>
    <m/>
    <x v="20"/>
  </r>
  <r>
    <x v="3863"/>
    <d v="2022-12-10T00:00:00"/>
    <x v="0"/>
    <n v="29"/>
    <x v="0"/>
    <n v="3"/>
    <n v="3"/>
    <x v="1"/>
    <n v="2722"/>
    <n v="6"/>
    <n v="32"/>
    <x v="0"/>
    <x v="0"/>
    <s v="Yes"/>
    <x v="0"/>
    <x v="3"/>
    <x v="0"/>
    <n v="90.8"/>
    <n v="4196.6499999999996"/>
    <m/>
    <x v="20"/>
  </r>
  <r>
    <x v="3864"/>
    <d v="2022-09-13T00:00:00"/>
    <x v="1"/>
    <n v="33"/>
    <x v="0"/>
    <n v="3"/>
    <n v="3"/>
    <x v="1"/>
    <n v="5447"/>
    <n v="1"/>
    <n v="35"/>
    <x v="0"/>
    <x v="0"/>
    <s v="Yes"/>
    <x v="0"/>
    <x v="0"/>
    <x v="0"/>
    <n v="106.9"/>
    <n v="4785.13"/>
    <m/>
    <x v="20"/>
  </r>
  <r>
    <x v="3865"/>
    <d v="2025-02-12T00:00:00"/>
    <x v="1"/>
    <n v="23"/>
    <x v="0"/>
    <n v="2"/>
    <n v="3"/>
    <x v="1"/>
    <n v="5729"/>
    <n v="3"/>
    <n v="6"/>
    <x v="0"/>
    <x v="0"/>
    <s v="Yes"/>
    <x v="2"/>
    <x v="0"/>
    <x v="0"/>
    <n v="54.85"/>
    <n v="496.97"/>
    <m/>
    <x v="20"/>
  </r>
  <r>
    <x v="3866"/>
    <d v="2025-07-26T00:00:00"/>
    <x v="0"/>
    <n v="45"/>
    <x v="1"/>
    <n v="0"/>
    <n v="3"/>
    <x v="2"/>
    <n v="4570"/>
    <n v="0"/>
    <n v="1"/>
    <x v="0"/>
    <x v="2"/>
    <s v="Yes"/>
    <x v="2"/>
    <x v="0"/>
    <x v="2"/>
    <n v="24.4"/>
    <n v="24.4"/>
    <m/>
    <x v="20"/>
  </r>
  <r>
    <x v="3867"/>
    <d v="2020-05-01T00:00:00"/>
    <x v="1"/>
    <n v="20"/>
    <x v="0"/>
    <n v="0"/>
    <n v="3"/>
    <x v="1"/>
    <n v="5016"/>
    <n v="5"/>
    <n v="63"/>
    <x v="4"/>
    <x v="0"/>
    <s v="Yes"/>
    <x v="0"/>
    <x v="3"/>
    <x v="0"/>
    <n v="96"/>
    <n v="7431.88"/>
    <m/>
    <x v="20"/>
  </r>
  <r>
    <x v="3868"/>
    <d v="2024-07-02T00:00:00"/>
    <x v="0"/>
    <n v="29"/>
    <x v="1"/>
    <n v="0"/>
    <n v="3"/>
    <x v="1"/>
    <n v="5985"/>
    <n v="0"/>
    <n v="13"/>
    <x v="3"/>
    <x v="0"/>
    <s v="Yes"/>
    <x v="0"/>
    <x v="0"/>
    <x v="0"/>
    <n v="100.75"/>
    <n v="2010.84"/>
    <m/>
    <x v="20"/>
  </r>
  <r>
    <x v="3869"/>
    <d v="2025-06-12T00:00:00"/>
    <x v="1"/>
    <n v="57"/>
    <x v="1"/>
    <n v="0"/>
    <n v="3"/>
    <x v="2"/>
    <n v="5191"/>
    <n v="0"/>
    <n v="2"/>
    <x v="2"/>
    <x v="0"/>
    <s v="No"/>
    <x v="1"/>
    <x v="0"/>
    <x v="3"/>
    <n v="20.05"/>
    <n v="52.95"/>
    <m/>
    <x v="20"/>
  </r>
  <r>
    <x v="3870"/>
    <d v="2024-04-21T00:00:00"/>
    <x v="0"/>
    <n v="76"/>
    <x v="1"/>
    <n v="0"/>
    <n v="3"/>
    <x v="0"/>
    <n v="2508"/>
    <n v="0"/>
    <n v="16"/>
    <x v="0"/>
    <x v="0"/>
    <s v="Yes"/>
    <x v="0"/>
    <x v="0"/>
    <x v="0"/>
    <n v="86.6"/>
    <n v="1587.88"/>
    <s v="Dissatisfaction"/>
    <x v="13"/>
  </r>
  <r>
    <x v="3871"/>
    <d v="2025-06-20T00:00:00"/>
    <x v="0"/>
    <n v="22"/>
    <x v="1"/>
    <n v="0"/>
    <n v="3"/>
    <x v="0"/>
    <n v="2556"/>
    <n v="0"/>
    <n v="2"/>
    <x v="0"/>
    <x v="0"/>
    <s v="Yes"/>
    <x v="2"/>
    <x v="0"/>
    <x v="2"/>
    <n v="54.4"/>
    <n v="202.72"/>
    <s v="Price"/>
    <x v="4"/>
  </r>
  <r>
    <x v="3872"/>
    <d v="2019-12-09T00:00:00"/>
    <x v="0"/>
    <n v="63"/>
    <x v="0"/>
    <n v="0"/>
    <n v="3"/>
    <x v="0"/>
    <n v="4903"/>
    <n v="1"/>
    <n v="68"/>
    <x v="5"/>
    <x v="0"/>
    <s v="Yes"/>
    <x v="2"/>
    <x v="3"/>
    <x v="0"/>
    <n v="75.8"/>
    <n v="7368.19"/>
    <s v="Competitor"/>
    <x v="6"/>
  </r>
  <r>
    <x v="3873"/>
    <d v="2025-07-11T00:00:00"/>
    <x v="0"/>
    <n v="64"/>
    <x v="1"/>
    <n v="0"/>
    <n v="3"/>
    <x v="0"/>
    <n v="3424"/>
    <n v="0"/>
    <n v="1"/>
    <x v="2"/>
    <x v="0"/>
    <s v="Yes"/>
    <x v="0"/>
    <x v="0"/>
    <x v="2"/>
    <n v="90.85"/>
    <n v="99.41"/>
    <s v="Competitor"/>
    <x v="6"/>
  </r>
  <r>
    <x v="3874"/>
    <d v="2025-07-07T00:00:00"/>
    <x v="1"/>
    <n v="31"/>
    <x v="1"/>
    <n v="0"/>
    <n v="3"/>
    <x v="0"/>
    <n v="4476"/>
    <n v="0"/>
    <n v="1"/>
    <x v="2"/>
    <x v="2"/>
    <s v="Yes"/>
    <x v="2"/>
    <x v="0"/>
    <x v="0"/>
    <n v="34.700000000000003"/>
    <n v="34.700000000000003"/>
    <s v="Other"/>
    <x v="2"/>
  </r>
  <r>
    <x v="3875"/>
    <d v="2025-05-19T00:00:00"/>
    <x v="1"/>
    <n v="38"/>
    <x v="1"/>
    <n v="0"/>
    <n v="3"/>
    <x v="0"/>
    <n v="5000"/>
    <n v="0"/>
    <n v="3"/>
    <x v="2"/>
    <x v="0"/>
    <s v="No"/>
    <x v="1"/>
    <x v="0"/>
    <x v="2"/>
    <n v="19.600000000000001"/>
    <n v="99.59"/>
    <s v="Attitude"/>
    <x v="3"/>
  </r>
  <r>
    <x v="3876"/>
    <d v="2025-06-03T00:00:00"/>
    <x v="1"/>
    <n v="31"/>
    <x v="1"/>
    <n v="0"/>
    <n v="3"/>
    <x v="0"/>
    <n v="2928"/>
    <n v="0"/>
    <n v="2"/>
    <x v="2"/>
    <x v="0"/>
    <s v="Yes"/>
    <x v="0"/>
    <x v="0"/>
    <x v="0"/>
    <n v="70"/>
    <n v="228.57"/>
    <s v="Other"/>
    <x v="12"/>
  </r>
  <r>
    <x v="3877"/>
    <d v="2024-11-25T00:00:00"/>
    <x v="1"/>
    <n v="49"/>
    <x v="1"/>
    <n v="0"/>
    <n v="3"/>
    <x v="0"/>
    <n v="2236"/>
    <n v="0"/>
    <n v="9"/>
    <x v="0"/>
    <x v="0"/>
    <s v="Yes"/>
    <x v="0"/>
    <x v="0"/>
    <x v="0"/>
    <n v="71"/>
    <n v="884.88"/>
    <s v="Competitor"/>
    <x v="9"/>
  </r>
  <r>
    <x v="3878"/>
    <d v="2019-09-11T00:00:00"/>
    <x v="0"/>
    <n v="60"/>
    <x v="0"/>
    <n v="0"/>
    <n v="3"/>
    <x v="0"/>
    <n v="4072"/>
    <n v="3"/>
    <n v="71"/>
    <x v="5"/>
    <x v="0"/>
    <s v="Yes"/>
    <x v="0"/>
    <x v="2"/>
    <x v="0"/>
    <n v="106"/>
    <n v="11084.84"/>
    <s v="Competitor"/>
    <x v="8"/>
  </r>
  <r>
    <x v="3879"/>
    <d v="2019-11-23T00:00:00"/>
    <x v="0"/>
    <n v="58"/>
    <x v="1"/>
    <n v="0"/>
    <n v="3"/>
    <x v="0"/>
    <n v="4859"/>
    <n v="0"/>
    <n v="69"/>
    <x v="5"/>
    <x v="0"/>
    <s v="Yes"/>
    <x v="0"/>
    <x v="2"/>
    <x v="0"/>
    <n v="106.5"/>
    <n v="9203.52"/>
    <s v="Competitor"/>
    <x v="8"/>
  </r>
  <r>
    <x v="3880"/>
    <d v="2024-09-19T00:00:00"/>
    <x v="1"/>
    <n v="73"/>
    <x v="0"/>
    <n v="0"/>
    <n v="3"/>
    <x v="0"/>
    <n v="4553"/>
    <n v="5"/>
    <n v="11"/>
    <x v="0"/>
    <x v="0"/>
    <s v="Yes"/>
    <x v="0"/>
    <x v="0"/>
    <x v="0"/>
    <n v="104.05"/>
    <n v="1323.4"/>
    <s v="Competitor"/>
    <x v="9"/>
  </r>
  <r>
    <x v="3881"/>
    <d v="2025-07-11T00:00:00"/>
    <x v="1"/>
    <n v="72"/>
    <x v="1"/>
    <n v="0"/>
    <n v="3"/>
    <x v="0"/>
    <n v="2146"/>
    <n v="0"/>
    <n v="1"/>
    <x v="2"/>
    <x v="0"/>
    <s v="Yes"/>
    <x v="0"/>
    <x v="0"/>
    <x v="0"/>
    <n v="70.55"/>
    <n v="88.75"/>
    <s v="Attitude"/>
    <x v="1"/>
  </r>
  <r>
    <x v="3882"/>
    <d v="2023-07-15T00:00:00"/>
    <x v="1"/>
    <n v="72"/>
    <x v="1"/>
    <n v="0"/>
    <n v="3"/>
    <x v="0"/>
    <n v="4078"/>
    <n v="0"/>
    <n v="25"/>
    <x v="0"/>
    <x v="0"/>
    <s v="Yes"/>
    <x v="0"/>
    <x v="0"/>
    <x v="0"/>
    <n v="89.7"/>
    <n v="3073.22"/>
    <s v="Dissatisfaction"/>
    <x v="19"/>
  </r>
  <r>
    <x v="3883"/>
    <d v="2021-09-05T00:00:00"/>
    <x v="1"/>
    <n v="73"/>
    <x v="0"/>
    <n v="0"/>
    <n v="3"/>
    <x v="0"/>
    <n v="4457"/>
    <n v="1"/>
    <n v="47"/>
    <x v="0"/>
    <x v="0"/>
    <s v="Yes"/>
    <x v="0"/>
    <x v="0"/>
    <x v="0"/>
    <n v="70.55"/>
    <n v="4548.91"/>
    <s v="Competitor"/>
    <x v="6"/>
  </r>
  <r>
    <x v="3884"/>
    <d v="2022-06-01T00:00:00"/>
    <x v="0"/>
    <n v="73"/>
    <x v="1"/>
    <n v="0"/>
    <n v="3"/>
    <x v="0"/>
    <n v="2645"/>
    <n v="0"/>
    <n v="38"/>
    <x v="1"/>
    <x v="0"/>
    <s v="Yes"/>
    <x v="3"/>
    <x v="3"/>
    <x v="2"/>
    <n v="70.150000000000006"/>
    <n v="2715.85"/>
    <s v="Price"/>
    <x v="10"/>
  </r>
  <r>
    <x v="3885"/>
    <d v="2022-08-24T00:00:00"/>
    <x v="0"/>
    <n v="77"/>
    <x v="0"/>
    <n v="0"/>
    <n v="3"/>
    <x v="0"/>
    <n v="4652"/>
    <n v="1"/>
    <n v="36"/>
    <x v="0"/>
    <x v="0"/>
    <s v="Yes"/>
    <x v="0"/>
    <x v="0"/>
    <x v="0"/>
    <n v="96.5"/>
    <n v="4034.06"/>
    <s v="Price"/>
    <x v="10"/>
  </r>
  <r>
    <x v="3886"/>
    <d v="2025-07-09T00:00:00"/>
    <x v="1"/>
    <n v="70"/>
    <x v="1"/>
    <n v="0"/>
    <n v="3"/>
    <x v="0"/>
    <n v="4741"/>
    <n v="0"/>
    <n v="1"/>
    <x v="0"/>
    <x v="0"/>
    <s v="Yes"/>
    <x v="0"/>
    <x v="0"/>
    <x v="0"/>
    <n v="69.650000000000006"/>
    <n v="100.78"/>
    <s v="Attitude"/>
    <x v="1"/>
  </r>
  <r>
    <x v="3887"/>
    <d v="2020-07-09T00:00:00"/>
    <x v="1"/>
    <n v="22"/>
    <x v="0"/>
    <n v="0"/>
    <n v="3"/>
    <x v="0"/>
    <n v="4221"/>
    <n v="3"/>
    <n v="61"/>
    <x v="0"/>
    <x v="0"/>
    <s v="No"/>
    <x v="1"/>
    <x v="0"/>
    <x v="2"/>
    <n v="19.399999999999999"/>
    <n v="4005.02"/>
    <s v="Price"/>
    <x v="17"/>
  </r>
  <r>
    <x v="3888"/>
    <d v="2025-01-11T00:00:00"/>
    <x v="0"/>
    <n v="53"/>
    <x v="1"/>
    <n v="0"/>
    <n v="3"/>
    <x v="0"/>
    <n v="4489"/>
    <n v="0"/>
    <n v="7"/>
    <x v="0"/>
    <x v="0"/>
    <s v="No"/>
    <x v="1"/>
    <x v="0"/>
    <x v="0"/>
    <n v="19.25"/>
    <n v="176.28"/>
    <s v="Attitude"/>
    <x v="3"/>
  </r>
  <r>
    <x v="3889"/>
    <d v="2020-03-01T00:00:00"/>
    <x v="0"/>
    <n v="29"/>
    <x v="0"/>
    <n v="0"/>
    <n v="3"/>
    <x v="0"/>
    <n v="5530"/>
    <n v="0"/>
    <n v="65"/>
    <x v="0"/>
    <x v="0"/>
    <s v="Yes"/>
    <x v="0"/>
    <x v="0"/>
    <x v="0"/>
    <n v="91.85"/>
    <n v="8329.6"/>
    <s v="Competitor"/>
    <x v="6"/>
  </r>
  <r>
    <x v="3890"/>
    <d v="2024-07-22T00:00:00"/>
    <x v="1"/>
    <n v="30"/>
    <x v="1"/>
    <n v="0"/>
    <n v="3"/>
    <x v="0"/>
    <n v="2967"/>
    <n v="0"/>
    <n v="13"/>
    <x v="0"/>
    <x v="2"/>
    <s v="Yes"/>
    <x v="2"/>
    <x v="0"/>
    <x v="0"/>
    <n v="23.9"/>
    <n v="300.8"/>
    <s v="Dissatisfaction"/>
    <x v="15"/>
  </r>
  <r>
    <x v="3891"/>
    <d v="2025-07-06T00:00:00"/>
    <x v="1"/>
    <n v="21"/>
    <x v="1"/>
    <n v="0"/>
    <n v="3"/>
    <x v="0"/>
    <n v="5421"/>
    <n v="0"/>
    <n v="1"/>
    <x v="2"/>
    <x v="0"/>
    <s v="No"/>
    <x v="1"/>
    <x v="0"/>
    <x v="3"/>
    <n v="20.9"/>
    <n v="36.630000000000003"/>
    <s v="Competitor"/>
    <x v="6"/>
  </r>
  <r>
    <x v="3892"/>
    <d v="2025-06-21T00:00:00"/>
    <x v="1"/>
    <n v="23"/>
    <x v="1"/>
    <n v="0"/>
    <n v="3"/>
    <x v="0"/>
    <n v="2484"/>
    <n v="0"/>
    <n v="2"/>
    <x v="0"/>
    <x v="0"/>
    <s v="No"/>
    <x v="1"/>
    <x v="0"/>
    <x v="3"/>
    <n v="19.5"/>
    <n v="87.59"/>
    <s v="Dissatisfaction"/>
    <x v="15"/>
  </r>
  <r>
    <x v="3893"/>
    <d v="2022-06-23T00:00:00"/>
    <x v="0"/>
    <n v="39"/>
    <x v="1"/>
    <n v="0"/>
    <n v="3"/>
    <x v="0"/>
    <n v="5437"/>
    <n v="0"/>
    <n v="38"/>
    <x v="0"/>
    <x v="0"/>
    <s v="Yes"/>
    <x v="0"/>
    <x v="3"/>
    <x v="0"/>
    <n v="70.45"/>
    <n v="3878.58"/>
    <s v="Price"/>
    <x v="10"/>
  </r>
  <r>
    <x v="3894"/>
    <d v="2025-07-16T00:00:00"/>
    <x v="1"/>
    <n v="53"/>
    <x v="0"/>
    <n v="0"/>
    <n v="3"/>
    <x v="0"/>
    <n v="2943"/>
    <n v="1"/>
    <n v="1"/>
    <x v="0"/>
    <x v="0"/>
    <s v="Yes"/>
    <x v="0"/>
    <x v="0"/>
    <x v="3"/>
    <n v="80.05"/>
    <n v="119.84"/>
    <s v="Competitor"/>
    <x v="6"/>
  </r>
  <r>
    <x v="3895"/>
    <d v="2025-07-19T00:00:00"/>
    <x v="0"/>
    <n v="29"/>
    <x v="1"/>
    <n v="3"/>
    <n v="3"/>
    <x v="0"/>
    <n v="4067"/>
    <n v="0"/>
    <n v="1"/>
    <x v="2"/>
    <x v="0"/>
    <s v="Yes"/>
    <x v="2"/>
    <x v="0"/>
    <x v="0"/>
    <n v="44.4"/>
    <n v="51.54"/>
    <s v="Attitude"/>
    <x v="1"/>
  </r>
  <r>
    <x v="3896"/>
    <d v="2025-06-09T00:00:00"/>
    <x v="0"/>
    <n v="34"/>
    <x v="1"/>
    <n v="0"/>
    <n v="3"/>
    <x v="0"/>
    <n v="5332"/>
    <n v="0"/>
    <n v="2"/>
    <x v="0"/>
    <x v="0"/>
    <s v="Yes"/>
    <x v="0"/>
    <x v="0"/>
    <x v="0"/>
    <n v="95.65"/>
    <n v="200.82"/>
    <s v="Dissatisfaction"/>
    <x v="15"/>
  </r>
  <r>
    <x v="3897"/>
    <d v="2025-07-18T00:00:00"/>
    <x v="1"/>
    <n v="44"/>
    <x v="1"/>
    <n v="0"/>
    <n v="3"/>
    <x v="0"/>
    <n v="4073"/>
    <n v="0"/>
    <n v="1"/>
    <x v="0"/>
    <x v="0"/>
    <s v="Yes"/>
    <x v="0"/>
    <x v="0"/>
    <x v="0"/>
    <n v="69.2"/>
    <n v="92.92"/>
    <s v="Dissatisfaction"/>
    <x v="11"/>
  </r>
  <r>
    <x v="3898"/>
    <d v="2025-01-24T00:00:00"/>
    <x v="0"/>
    <n v="74"/>
    <x v="0"/>
    <n v="0"/>
    <n v="3"/>
    <x v="0"/>
    <n v="3265"/>
    <n v="1"/>
    <n v="7"/>
    <x v="0"/>
    <x v="0"/>
    <s v="Yes"/>
    <x v="3"/>
    <x v="0"/>
    <x v="0"/>
    <n v="95.6"/>
    <n v="797.72"/>
    <s v="Competitor"/>
    <x v="6"/>
  </r>
  <r>
    <x v="3899"/>
    <d v="2021-01-24T00:00:00"/>
    <x v="1"/>
    <n v="66"/>
    <x v="1"/>
    <n v="0"/>
    <n v="3"/>
    <x v="0"/>
    <n v="5679"/>
    <n v="0"/>
    <n v="55"/>
    <x v="0"/>
    <x v="0"/>
    <s v="Yes"/>
    <x v="0"/>
    <x v="3"/>
    <x v="0"/>
    <n v="100"/>
    <n v="7665.2"/>
    <s v="Competitor"/>
    <x v="8"/>
  </r>
  <r>
    <x v="3900"/>
    <d v="2023-02-21T00:00:00"/>
    <x v="0"/>
    <n v="71"/>
    <x v="0"/>
    <n v="0"/>
    <n v="3"/>
    <x v="0"/>
    <n v="4795"/>
    <n v="1"/>
    <n v="30"/>
    <x v="0"/>
    <x v="0"/>
    <s v="Yes"/>
    <x v="2"/>
    <x v="0"/>
    <x v="0"/>
    <n v="50.4"/>
    <n v="1667"/>
    <s v="Attitude"/>
    <x v="3"/>
  </r>
  <r>
    <x v="3901"/>
    <d v="2025-07-10T00:00:00"/>
    <x v="0"/>
    <n v="70"/>
    <x v="1"/>
    <n v="0"/>
    <n v="3"/>
    <x v="0"/>
    <n v="2767"/>
    <n v="0"/>
    <n v="1"/>
    <x v="0"/>
    <x v="0"/>
    <s v="Yes"/>
    <x v="0"/>
    <x v="0"/>
    <x v="0"/>
    <n v="69.099999999999994"/>
    <n v="85.29"/>
    <s v="Other"/>
    <x v="12"/>
  </r>
  <r>
    <x v="3902"/>
    <d v="2025-02-19T00:00:00"/>
    <x v="1"/>
    <n v="79"/>
    <x v="1"/>
    <n v="0"/>
    <n v="3"/>
    <x v="0"/>
    <n v="3330"/>
    <n v="0"/>
    <n v="6"/>
    <x v="0"/>
    <x v="0"/>
    <s v="Yes"/>
    <x v="0"/>
    <x v="0"/>
    <x v="0"/>
    <n v="98.25"/>
    <n v="844.7"/>
    <s v="Attitude"/>
    <x v="3"/>
  </r>
  <r>
    <x v="3903"/>
    <d v="2023-05-08T00:00:00"/>
    <x v="0"/>
    <n v="80"/>
    <x v="1"/>
    <n v="0"/>
    <n v="3"/>
    <x v="0"/>
    <n v="2571"/>
    <n v="0"/>
    <n v="27"/>
    <x v="0"/>
    <x v="0"/>
    <s v="Yes"/>
    <x v="0"/>
    <x v="0"/>
    <x v="0"/>
    <n v="81.45"/>
    <n v="3280.62"/>
    <s v="Competitor"/>
    <x v="9"/>
  </r>
  <r>
    <x v="3904"/>
    <d v="2025-06-09T00:00:00"/>
    <x v="1"/>
    <n v="26"/>
    <x v="0"/>
    <n v="3"/>
    <n v="3"/>
    <x v="0"/>
    <n v="4690"/>
    <n v="1"/>
    <n v="2"/>
    <x v="2"/>
    <x v="0"/>
    <s v="Yes"/>
    <x v="0"/>
    <x v="0"/>
    <x v="0"/>
    <n v="104.4"/>
    <n v="220.38"/>
    <s v="Attitude"/>
    <x v="3"/>
  </r>
  <r>
    <x v="3905"/>
    <d v="2020-09-02T00:00:00"/>
    <x v="0"/>
    <n v="51"/>
    <x v="1"/>
    <n v="0"/>
    <n v="3"/>
    <x v="0"/>
    <n v="5084"/>
    <n v="0"/>
    <n v="59"/>
    <x v="0"/>
    <x v="0"/>
    <s v="No"/>
    <x v="1"/>
    <x v="2"/>
    <x v="2"/>
    <n v="19.350000000000001"/>
    <n v="2656.55"/>
    <s v="Price"/>
    <x v="4"/>
  </r>
  <r>
    <x v="3906"/>
    <d v="2025-05-25T00:00:00"/>
    <x v="1"/>
    <n v="40"/>
    <x v="1"/>
    <n v="0"/>
    <n v="3"/>
    <x v="0"/>
    <n v="5898"/>
    <n v="0"/>
    <n v="3"/>
    <x v="0"/>
    <x v="0"/>
    <s v="Yes"/>
    <x v="0"/>
    <x v="0"/>
    <x v="0"/>
    <n v="75.25"/>
    <n v="295.61"/>
    <s v="Attitude"/>
    <x v="1"/>
  </r>
  <r>
    <x v="3907"/>
    <d v="2025-07-21T00:00:00"/>
    <x v="1"/>
    <n v="44"/>
    <x v="1"/>
    <n v="0"/>
    <n v="3"/>
    <x v="0"/>
    <n v="2614"/>
    <n v="0"/>
    <n v="1"/>
    <x v="0"/>
    <x v="0"/>
    <s v="Yes"/>
    <x v="2"/>
    <x v="0"/>
    <x v="3"/>
    <n v="54.75"/>
    <n v="67.760000000000005"/>
    <s v="Dissatisfaction"/>
    <x v="13"/>
  </r>
  <r>
    <x v="3908"/>
    <d v="2025-05-23T00:00:00"/>
    <x v="1"/>
    <n v="41"/>
    <x v="1"/>
    <n v="0"/>
    <n v="3"/>
    <x v="0"/>
    <n v="2647"/>
    <n v="0"/>
    <n v="3"/>
    <x v="2"/>
    <x v="0"/>
    <s v="No"/>
    <x v="1"/>
    <x v="0"/>
    <x v="0"/>
    <n v="19.75"/>
    <n v="132.74"/>
    <s v="Attitude"/>
    <x v="3"/>
  </r>
  <r>
    <x v="3909"/>
    <d v="2019-08-18T00:00:00"/>
    <x v="0"/>
    <n v="47"/>
    <x v="0"/>
    <n v="0"/>
    <n v="3"/>
    <x v="0"/>
    <n v="5055"/>
    <n v="1"/>
    <n v="72"/>
    <x v="0"/>
    <x v="0"/>
    <s v="Yes"/>
    <x v="0"/>
    <x v="2"/>
    <x v="0"/>
    <n v="103.4"/>
    <n v="7593.69"/>
    <s v="Price"/>
    <x v="10"/>
  </r>
  <r>
    <x v="3910"/>
    <d v="2021-10-16T00:00:00"/>
    <x v="1"/>
    <n v="52"/>
    <x v="1"/>
    <n v="0"/>
    <n v="3"/>
    <x v="0"/>
    <n v="2793"/>
    <n v="0"/>
    <n v="46"/>
    <x v="0"/>
    <x v="0"/>
    <s v="Yes"/>
    <x v="2"/>
    <x v="2"/>
    <x v="2"/>
    <n v="54.35"/>
    <n v="4539.3500000000004"/>
    <s v="Dissatisfaction"/>
    <x v="13"/>
  </r>
  <r>
    <x v="3911"/>
    <d v="2023-03-22T00:00:00"/>
    <x v="0"/>
    <n v="29"/>
    <x v="0"/>
    <n v="0"/>
    <n v="3"/>
    <x v="0"/>
    <n v="5189"/>
    <n v="1"/>
    <n v="29"/>
    <x v="1"/>
    <x v="0"/>
    <s v="Yes"/>
    <x v="0"/>
    <x v="0"/>
    <x v="0"/>
    <n v="80.150000000000006"/>
    <n v="3020.12"/>
    <s v="Attitude"/>
    <x v="3"/>
  </r>
  <r>
    <x v="3912"/>
    <d v="2025-07-18T00:00:00"/>
    <x v="0"/>
    <n v="53"/>
    <x v="0"/>
    <n v="0"/>
    <n v="3"/>
    <x v="0"/>
    <n v="5973"/>
    <n v="1"/>
    <n v="1"/>
    <x v="0"/>
    <x v="0"/>
    <s v="Yes"/>
    <x v="0"/>
    <x v="0"/>
    <x v="0"/>
    <n v="76.2"/>
    <n v="161.35"/>
    <s v="Other"/>
    <x v="2"/>
  </r>
  <r>
    <x v="3913"/>
    <d v="2025-07-12T00:00:00"/>
    <x v="0"/>
    <n v="35"/>
    <x v="1"/>
    <n v="0"/>
    <n v="3"/>
    <x v="0"/>
    <n v="2077"/>
    <n v="0"/>
    <n v="1"/>
    <x v="0"/>
    <x v="0"/>
    <s v="Yes"/>
    <x v="2"/>
    <x v="0"/>
    <x v="0"/>
    <n v="50.5"/>
    <n v="90.08"/>
    <s v="Competitor"/>
    <x v="6"/>
  </r>
  <r>
    <x v="3914"/>
    <d v="2022-06-17T00:00:00"/>
    <x v="0"/>
    <n v="46"/>
    <x v="1"/>
    <n v="0"/>
    <n v="3"/>
    <x v="0"/>
    <n v="3818"/>
    <n v="0"/>
    <n v="38"/>
    <x v="0"/>
    <x v="0"/>
    <s v="Yes"/>
    <x v="3"/>
    <x v="3"/>
    <x v="2"/>
    <n v="62.3"/>
    <n v="4110.78"/>
    <s v="Dissatisfaction"/>
    <x v="16"/>
  </r>
  <r>
    <x v="3915"/>
    <d v="2022-07-22T00:00:00"/>
    <x v="1"/>
    <n v="22"/>
    <x v="1"/>
    <n v="0"/>
    <n v="3"/>
    <x v="0"/>
    <n v="4437"/>
    <n v="0"/>
    <n v="37"/>
    <x v="0"/>
    <x v="0"/>
    <s v="Yes"/>
    <x v="0"/>
    <x v="0"/>
    <x v="0"/>
    <n v="101.9"/>
    <n v="4434.83"/>
    <s v="Dissatisfaction"/>
    <x v="11"/>
  </r>
  <r>
    <x v="3916"/>
    <d v="2024-02-13T00:00:00"/>
    <x v="0"/>
    <n v="66"/>
    <x v="0"/>
    <n v="0"/>
    <n v="3"/>
    <x v="0"/>
    <n v="3521"/>
    <n v="1"/>
    <n v="18"/>
    <x v="3"/>
    <x v="0"/>
    <s v="Yes"/>
    <x v="0"/>
    <x v="0"/>
    <x v="0"/>
    <n v="78.55"/>
    <n v="1512.29"/>
    <s v="Attitude"/>
    <x v="3"/>
  </r>
  <r>
    <x v="3917"/>
    <d v="2025-07-05T00:00:00"/>
    <x v="0"/>
    <n v="71"/>
    <x v="0"/>
    <n v="1"/>
    <n v="3"/>
    <x v="0"/>
    <n v="4478"/>
    <n v="3"/>
    <n v="1"/>
    <x v="0"/>
    <x v="0"/>
    <s v="Yes"/>
    <x v="2"/>
    <x v="0"/>
    <x v="2"/>
    <n v="49.25"/>
    <n v="57.63"/>
    <s v="Dissatisfaction"/>
    <x v="7"/>
  </r>
  <r>
    <x v="3918"/>
    <d v="2023-04-04T00:00:00"/>
    <x v="1"/>
    <n v="23"/>
    <x v="0"/>
    <n v="3"/>
    <n v="3"/>
    <x v="0"/>
    <n v="5003"/>
    <n v="0"/>
    <n v="28"/>
    <x v="1"/>
    <x v="0"/>
    <s v="Yes"/>
    <x v="0"/>
    <x v="0"/>
    <x v="0"/>
    <n v="104.8"/>
    <n v="3182.97"/>
    <s v="Other"/>
    <x v="12"/>
  </r>
  <r>
    <x v="3919"/>
    <d v="2025-07-24T00:00:00"/>
    <x v="0"/>
    <n v="51"/>
    <x v="1"/>
    <n v="0"/>
    <n v="3"/>
    <x v="0"/>
    <n v="5367"/>
    <n v="0"/>
    <n v="1"/>
    <x v="2"/>
    <x v="0"/>
    <s v="Yes"/>
    <x v="0"/>
    <x v="0"/>
    <x v="0"/>
    <n v="69.900000000000006"/>
    <n v="115.56"/>
    <s v="Competitor"/>
    <x v="8"/>
  </r>
  <r>
    <x v="3920"/>
    <d v="2023-06-02T00:00:00"/>
    <x v="0"/>
    <n v="62"/>
    <x v="0"/>
    <n v="0"/>
    <n v="3"/>
    <x v="0"/>
    <n v="2404"/>
    <n v="1"/>
    <n v="26"/>
    <x v="1"/>
    <x v="0"/>
    <s v="Yes"/>
    <x v="3"/>
    <x v="0"/>
    <x v="0"/>
    <n v="83.75"/>
    <n v="3004"/>
    <s v="Competitor"/>
    <x v="8"/>
  </r>
  <r>
    <x v="3921"/>
    <d v="2025-07-19T00:00:00"/>
    <x v="0"/>
    <n v="26"/>
    <x v="1"/>
    <n v="0"/>
    <n v="3"/>
    <x v="0"/>
    <n v="2548"/>
    <n v="0"/>
    <n v="1"/>
    <x v="2"/>
    <x v="0"/>
    <s v="Yes"/>
    <x v="0"/>
    <x v="0"/>
    <x v="0"/>
    <n v="74.900000000000006"/>
    <n v="76.739999999999995"/>
    <s v="Other"/>
    <x v="12"/>
  </r>
  <r>
    <x v="3922"/>
    <d v="2024-09-16T00:00:00"/>
    <x v="1"/>
    <n v="43"/>
    <x v="0"/>
    <n v="0"/>
    <n v="3"/>
    <x v="0"/>
    <n v="5286"/>
    <n v="1"/>
    <n v="11"/>
    <x v="3"/>
    <x v="0"/>
    <s v="Yes"/>
    <x v="0"/>
    <x v="0"/>
    <x v="0"/>
    <n v="99.5"/>
    <n v="1398.83"/>
    <s v="Dissatisfaction"/>
    <x v="13"/>
  </r>
  <r>
    <x v="3923"/>
    <d v="2024-10-09T00:00:00"/>
    <x v="0"/>
    <n v="55"/>
    <x v="1"/>
    <n v="0"/>
    <n v="3"/>
    <x v="0"/>
    <n v="4206"/>
    <n v="0"/>
    <n v="10"/>
    <x v="3"/>
    <x v="0"/>
    <s v="Yes"/>
    <x v="0"/>
    <x v="0"/>
    <x v="0"/>
    <n v="89.5"/>
    <n v="990.9"/>
    <s v="Attitude"/>
    <x v="3"/>
  </r>
  <r>
    <x v="3924"/>
    <d v="2025-05-01T00:00:00"/>
    <x v="1"/>
    <n v="56"/>
    <x v="1"/>
    <n v="0"/>
    <n v="3"/>
    <x v="0"/>
    <n v="3591"/>
    <n v="0"/>
    <n v="3"/>
    <x v="0"/>
    <x v="0"/>
    <s v="Yes"/>
    <x v="0"/>
    <x v="0"/>
    <x v="0"/>
    <n v="89.45"/>
    <n v="288.89999999999998"/>
    <s v="Competitor"/>
    <x v="6"/>
  </r>
  <r>
    <x v="3925"/>
    <d v="2025-04-11T00:00:00"/>
    <x v="1"/>
    <n v="74"/>
    <x v="1"/>
    <n v="0"/>
    <n v="3"/>
    <x v="0"/>
    <n v="3677"/>
    <n v="0"/>
    <n v="4"/>
    <x v="2"/>
    <x v="0"/>
    <s v="Yes"/>
    <x v="0"/>
    <x v="0"/>
    <x v="0"/>
    <n v="95.45"/>
    <n v="522.54"/>
    <s v="Competitor"/>
    <x v="6"/>
  </r>
  <r>
    <x v="3926"/>
    <d v="2025-07-05T00:00:00"/>
    <x v="1"/>
    <n v="78"/>
    <x v="1"/>
    <n v="0"/>
    <n v="3"/>
    <x v="0"/>
    <n v="5287"/>
    <n v="0"/>
    <n v="1"/>
    <x v="2"/>
    <x v="0"/>
    <s v="Yes"/>
    <x v="0"/>
    <x v="0"/>
    <x v="0"/>
    <n v="71.150000000000006"/>
    <n v="115.9"/>
    <s v="Competitor"/>
    <x v="6"/>
  </r>
  <r>
    <x v="3927"/>
    <d v="2025-07-22T00:00:00"/>
    <x v="0"/>
    <n v="67"/>
    <x v="1"/>
    <n v="0"/>
    <n v="3"/>
    <x v="0"/>
    <n v="5437"/>
    <n v="0"/>
    <n v="1"/>
    <x v="0"/>
    <x v="2"/>
    <s v="Yes"/>
    <x v="3"/>
    <x v="0"/>
    <x v="0"/>
    <n v="25.1"/>
    <n v="25.1"/>
    <s v="Competitor"/>
    <x v="6"/>
  </r>
  <r>
    <x v="3928"/>
    <d v="2024-10-14T00:00:00"/>
    <x v="1"/>
    <n v="40"/>
    <x v="1"/>
    <n v="0"/>
    <n v="3"/>
    <x v="0"/>
    <n v="3598"/>
    <n v="0"/>
    <n v="10"/>
    <x v="0"/>
    <x v="0"/>
    <s v="Yes"/>
    <x v="0"/>
    <x v="0"/>
    <x v="0"/>
    <n v="80.25"/>
    <n v="1117"/>
    <s v="Competitor"/>
    <x v="6"/>
  </r>
  <r>
    <x v="3929"/>
    <d v="2024-10-19T00:00:00"/>
    <x v="0"/>
    <n v="33"/>
    <x v="1"/>
    <n v="0"/>
    <n v="3"/>
    <x v="0"/>
    <n v="2966"/>
    <n v="0"/>
    <n v="10"/>
    <x v="3"/>
    <x v="0"/>
    <s v="Yes"/>
    <x v="0"/>
    <x v="0"/>
    <x v="0"/>
    <n v="86.05"/>
    <n v="893.3"/>
    <s v="Other"/>
    <x v="2"/>
  </r>
  <r>
    <x v="3930"/>
    <d v="2024-02-19T00:00:00"/>
    <x v="1"/>
    <n v="39"/>
    <x v="1"/>
    <n v="0"/>
    <n v="3"/>
    <x v="0"/>
    <n v="4931"/>
    <n v="0"/>
    <n v="18"/>
    <x v="3"/>
    <x v="0"/>
    <s v="No"/>
    <x v="1"/>
    <x v="3"/>
    <x v="0"/>
    <n v="20.149999999999999"/>
    <n v="551.95000000000005"/>
    <s v="Attitude"/>
    <x v="3"/>
  </r>
  <r>
    <x v="3931"/>
    <d v="2020-01-24T00:00:00"/>
    <x v="0"/>
    <n v="58"/>
    <x v="0"/>
    <n v="0"/>
    <n v="3"/>
    <x v="0"/>
    <n v="4146"/>
    <n v="0"/>
    <n v="67"/>
    <x v="5"/>
    <x v="0"/>
    <s v="Yes"/>
    <x v="0"/>
    <x v="3"/>
    <x v="0"/>
    <n v="111.3"/>
    <n v="9441.18"/>
    <s v="Attitude"/>
    <x v="3"/>
  </r>
  <r>
    <x v="3932"/>
    <d v="2024-05-20T00:00:00"/>
    <x v="1"/>
    <n v="43"/>
    <x v="1"/>
    <n v="0"/>
    <n v="3"/>
    <x v="0"/>
    <n v="3968"/>
    <n v="0"/>
    <n v="15"/>
    <x v="0"/>
    <x v="0"/>
    <s v="Yes"/>
    <x v="0"/>
    <x v="0"/>
    <x v="0"/>
    <n v="101.25"/>
    <n v="1709.55"/>
    <s v="Dissatisfaction"/>
    <x v="11"/>
  </r>
  <r>
    <x v="3933"/>
    <d v="2022-05-01T00:00:00"/>
    <x v="1"/>
    <n v="39"/>
    <x v="1"/>
    <n v="0"/>
    <n v="3"/>
    <x v="0"/>
    <n v="2224"/>
    <n v="0"/>
    <n v="39"/>
    <x v="0"/>
    <x v="0"/>
    <s v="Yes"/>
    <x v="0"/>
    <x v="2"/>
    <x v="0"/>
    <n v="80.45"/>
    <n v="4155.1000000000004"/>
    <s v="Dissatisfaction"/>
    <x v="11"/>
  </r>
  <r>
    <x v="3934"/>
    <d v="2025-07-02T00:00:00"/>
    <x v="1"/>
    <n v="48"/>
    <x v="1"/>
    <n v="0"/>
    <n v="3"/>
    <x v="0"/>
    <n v="4063"/>
    <n v="0"/>
    <n v="1"/>
    <x v="0"/>
    <x v="0"/>
    <s v="Yes"/>
    <x v="0"/>
    <x v="0"/>
    <x v="0"/>
    <n v="70.599999999999994"/>
    <n v="97.72"/>
    <s v="Competitor"/>
    <x v="6"/>
  </r>
  <r>
    <x v="3935"/>
    <d v="2025-07-01T00:00:00"/>
    <x v="1"/>
    <n v="53"/>
    <x v="1"/>
    <n v="0"/>
    <n v="3"/>
    <x v="0"/>
    <n v="2075"/>
    <n v="0"/>
    <n v="1"/>
    <x v="0"/>
    <x v="0"/>
    <s v="Yes"/>
    <x v="0"/>
    <x v="0"/>
    <x v="0"/>
    <n v="81.099999999999994"/>
    <n v="103.96"/>
    <s v="Competitor"/>
    <x v="9"/>
  </r>
  <r>
    <x v="3936"/>
    <d v="2021-07-22T00:00:00"/>
    <x v="0"/>
    <n v="55"/>
    <x v="0"/>
    <n v="0"/>
    <n v="3"/>
    <x v="0"/>
    <n v="4639"/>
    <n v="1"/>
    <n v="49"/>
    <x v="4"/>
    <x v="0"/>
    <s v="Yes"/>
    <x v="0"/>
    <x v="0"/>
    <x v="0"/>
    <n v="84.5"/>
    <n v="6195.25"/>
    <s v="Competitor"/>
    <x v="9"/>
  </r>
  <r>
    <x v="3937"/>
    <d v="2025-03-15T00:00:00"/>
    <x v="1"/>
    <n v="54"/>
    <x v="1"/>
    <n v="0"/>
    <n v="3"/>
    <x v="0"/>
    <n v="5180"/>
    <n v="0"/>
    <n v="5"/>
    <x v="0"/>
    <x v="0"/>
    <s v="Yes"/>
    <x v="0"/>
    <x v="0"/>
    <x v="0"/>
    <n v="100.5"/>
    <n v="655"/>
    <s v="Competitor"/>
    <x v="6"/>
  </r>
  <r>
    <x v="3938"/>
    <d v="2025-06-26T00:00:00"/>
    <x v="1"/>
    <n v="78"/>
    <x v="1"/>
    <n v="0"/>
    <n v="3"/>
    <x v="0"/>
    <n v="5512"/>
    <n v="0"/>
    <n v="2"/>
    <x v="2"/>
    <x v="0"/>
    <s v="Yes"/>
    <x v="0"/>
    <x v="0"/>
    <x v="0"/>
    <n v="85.55"/>
    <n v="198.43"/>
    <s v="Dissatisfaction"/>
    <x v="13"/>
  </r>
  <r>
    <x v="3939"/>
    <d v="2025-07-23T00:00:00"/>
    <x v="0"/>
    <n v="80"/>
    <x v="1"/>
    <n v="0"/>
    <n v="3"/>
    <x v="0"/>
    <n v="5443"/>
    <n v="0"/>
    <n v="1"/>
    <x v="0"/>
    <x v="0"/>
    <s v="Yes"/>
    <x v="0"/>
    <x v="0"/>
    <x v="0"/>
    <n v="73.650000000000006"/>
    <n v="113.53"/>
    <s v="Attitude"/>
    <x v="1"/>
  </r>
  <r>
    <x v="3940"/>
    <d v="2024-12-16T00:00:00"/>
    <x v="1"/>
    <n v="31"/>
    <x v="1"/>
    <n v="2"/>
    <n v="3"/>
    <x v="0"/>
    <n v="5372"/>
    <n v="0"/>
    <n v="8"/>
    <x v="0"/>
    <x v="0"/>
    <s v="Yes"/>
    <x v="3"/>
    <x v="0"/>
    <x v="0"/>
    <n v="99.65"/>
    <n v="917.7"/>
    <s v="Other"/>
    <x v="12"/>
  </r>
  <r>
    <x v="3941"/>
    <d v="2025-04-19T00:00:00"/>
    <x v="0"/>
    <n v="46"/>
    <x v="0"/>
    <n v="0"/>
    <n v="3"/>
    <x v="0"/>
    <n v="3080"/>
    <n v="1"/>
    <n v="4"/>
    <x v="2"/>
    <x v="0"/>
    <s v="Yes"/>
    <x v="0"/>
    <x v="0"/>
    <x v="3"/>
    <n v="80.599999999999994"/>
    <n v="376.35"/>
    <s v="Competitor"/>
    <x v="9"/>
  </r>
  <r>
    <x v="3942"/>
    <d v="2025-07-06T00:00:00"/>
    <x v="1"/>
    <n v="42"/>
    <x v="1"/>
    <n v="0"/>
    <n v="3"/>
    <x v="0"/>
    <n v="4939"/>
    <n v="0"/>
    <n v="1"/>
    <x v="2"/>
    <x v="0"/>
    <s v="No"/>
    <x v="1"/>
    <x v="0"/>
    <x v="3"/>
    <n v="20.149999999999999"/>
    <n v="41.74"/>
    <s v="Attitude"/>
    <x v="3"/>
  </r>
  <r>
    <x v="3943"/>
    <d v="2025-07-21T00:00:00"/>
    <x v="0"/>
    <n v="26"/>
    <x v="0"/>
    <n v="0"/>
    <n v="3"/>
    <x v="0"/>
    <n v="5460"/>
    <n v="0"/>
    <n v="1"/>
    <x v="2"/>
    <x v="0"/>
    <s v="Yes"/>
    <x v="0"/>
    <x v="0"/>
    <x v="0"/>
    <n v="90.75"/>
    <n v="113.81"/>
    <s v="Attitude"/>
    <x v="3"/>
  </r>
  <r>
    <x v="3944"/>
    <d v="2025-06-06T00:00:00"/>
    <x v="0"/>
    <n v="34"/>
    <x v="1"/>
    <n v="0"/>
    <n v="3"/>
    <x v="0"/>
    <n v="3620"/>
    <n v="0"/>
    <n v="2"/>
    <x v="2"/>
    <x v="2"/>
    <s v="Yes"/>
    <x v="2"/>
    <x v="0"/>
    <x v="2"/>
    <n v="40.4"/>
    <n v="77.150000000000006"/>
    <s v="Other"/>
    <x v="2"/>
  </r>
  <r>
    <x v="3945"/>
    <d v="2025-05-19T00:00:00"/>
    <x v="1"/>
    <n v="40"/>
    <x v="1"/>
    <n v="0"/>
    <n v="3"/>
    <x v="0"/>
    <n v="4330"/>
    <n v="0"/>
    <n v="3"/>
    <x v="0"/>
    <x v="0"/>
    <s v="Yes"/>
    <x v="0"/>
    <x v="0"/>
    <x v="0"/>
    <n v="97.9"/>
    <n v="405.84"/>
    <s v="Price"/>
    <x v="4"/>
  </r>
  <r>
    <x v="3946"/>
    <d v="2024-03-17T00:00:00"/>
    <x v="0"/>
    <n v="74"/>
    <x v="0"/>
    <n v="0"/>
    <n v="3"/>
    <x v="0"/>
    <n v="5508"/>
    <n v="1"/>
    <n v="17"/>
    <x v="0"/>
    <x v="0"/>
    <s v="Yes"/>
    <x v="3"/>
    <x v="0"/>
    <x v="2"/>
    <n v="100.45"/>
    <n v="2101.5100000000002"/>
    <s v="Competitor"/>
    <x v="9"/>
  </r>
  <r>
    <x v="3947"/>
    <d v="2023-08-10T00:00:00"/>
    <x v="0"/>
    <n v="65"/>
    <x v="1"/>
    <n v="0"/>
    <n v="3"/>
    <x v="0"/>
    <n v="4287"/>
    <n v="0"/>
    <n v="24"/>
    <x v="0"/>
    <x v="0"/>
    <s v="Yes"/>
    <x v="0"/>
    <x v="0"/>
    <x v="0"/>
    <n v="101.25"/>
    <n v="3135.67"/>
    <s v="Attitude"/>
    <x v="3"/>
  </r>
  <r>
    <x v="3948"/>
    <d v="2025-05-04T00:00:00"/>
    <x v="0"/>
    <n v="68"/>
    <x v="1"/>
    <n v="0"/>
    <n v="3"/>
    <x v="0"/>
    <n v="5960"/>
    <n v="0"/>
    <n v="3"/>
    <x v="2"/>
    <x v="0"/>
    <s v="Yes"/>
    <x v="0"/>
    <x v="0"/>
    <x v="0"/>
    <n v="105"/>
    <n v="400.74"/>
    <s v="Attitude"/>
    <x v="3"/>
  </r>
  <r>
    <x v="3949"/>
    <d v="2021-06-02T00:00:00"/>
    <x v="1"/>
    <n v="79"/>
    <x v="0"/>
    <n v="0"/>
    <n v="3"/>
    <x v="0"/>
    <n v="5813"/>
    <n v="1"/>
    <n v="50"/>
    <x v="4"/>
    <x v="0"/>
    <s v="Yes"/>
    <x v="0"/>
    <x v="0"/>
    <x v="0"/>
    <n v="88.05"/>
    <n v="6323.35"/>
    <s v="Competitor"/>
    <x v="6"/>
  </r>
  <r>
    <x v="3950"/>
    <d v="2025-06-16T00:00:00"/>
    <x v="1"/>
    <n v="41"/>
    <x v="1"/>
    <n v="0"/>
    <n v="3"/>
    <x v="0"/>
    <n v="2176"/>
    <n v="0"/>
    <n v="2"/>
    <x v="0"/>
    <x v="0"/>
    <s v="Yes"/>
    <x v="0"/>
    <x v="0"/>
    <x v="0"/>
    <n v="80.75"/>
    <n v="169.67"/>
    <s v="Competitor"/>
    <x v="6"/>
  </r>
  <r>
    <x v="3951"/>
    <d v="2025-07-21T00:00:00"/>
    <x v="0"/>
    <n v="30"/>
    <x v="1"/>
    <n v="0"/>
    <n v="3"/>
    <x v="0"/>
    <n v="4212"/>
    <n v="0"/>
    <n v="1"/>
    <x v="2"/>
    <x v="0"/>
    <s v="Yes"/>
    <x v="2"/>
    <x v="0"/>
    <x v="0"/>
    <n v="54.35"/>
    <n v="79.739999999999995"/>
    <s v="Attitude"/>
    <x v="1"/>
  </r>
  <r>
    <x v="3952"/>
    <d v="2024-04-15T00:00:00"/>
    <x v="0"/>
    <n v="37"/>
    <x v="1"/>
    <n v="0"/>
    <n v="3"/>
    <x v="0"/>
    <n v="5953"/>
    <n v="0"/>
    <n v="16"/>
    <x v="0"/>
    <x v="0"/>
    <s v="Yes"/>
    <x v="0"/>
    <x v="0"/>
    <x v="2"/>
    <n v="89.05"/>
    <n v="1639.96"/>
    <s v="Competitor"/>
    <x v="6"/>
  </r>
  <r>
    <x v="3953"/>
    <d v="2025-07-09T00:00:00"/>
    <x v="1"/>
    <n v="55"/>
    <x v="0"/>
    <n v="0"/>
    <n v="3"/>
    <x v="0"/>
    <n v="5075"/>
    <n v="1"/>
    <n v="1"/>
    <x v="2"/>
    <x v="0"/>
    <s v="Yes"/>
    <x v="0"/>
    <x v="0"/>
    <x v="0"/>
    <n v="78.8"/>
    <n v="106.84"/>
    <s v="Attitude"/>
    <x v="1"/>
  </r>
  <r>
    <x v="3954"/>
    <d v="2021-11-26T00:00:00"/>
    <x v="0"/>
    <n v="49"/>
    <x v="1"/>
    <n v="0"/>
    <n v="3"/>
    <x v="0"/>
    <n v="5398"/>
    <n v="0"/>
    <n v="45"/>
    <x v="4"/>
    <x v="0"/>
    <s v="No"/>
    <x v="1"/>
    <x v="3"/>
    <x v="0"/>
    <n v="20.399999999999999"/>
    <n v="2073.4499999999998"/>
    <s v="Price"/>
    <x v="17"/>
  </r>
  <r>
    <x v="3955"/>
    <d v="2025-03-12T00:00:00"/>
    <x v="1"/>
    <n v="26"/>
    <x v="1"/>
    <n v="0"/>
    <n v="3"/>
    <x v="0"/>
    <n v="4109"/>
    <n v="0"/>
    <n v="5"/>
    <x v="2"/>
    <x v="0"/>
    <s v="Yes"/>
    <x v="0"/>
    <x v="0"/>
    <x v="0"/>
    <n v="85.2"/>
    <n v="647.25"/>
    <s v="Attitude"/>
    <x v="1"/>
  </r>
  <r>
    <x v="3956"/>
    <d v="2023-11-12T00:00:00"/>
    <x v="0"/>
    <n v="24"/>
    <x v="0"/>
    <n v="0"/>
    <n v="3"/>
    <x v="0"/>
    <n v="4123"/>
    <n v="1"/>
    <n v="21"/>
    <x v="0"/>
    <x v="0"/>
    <s v="Yes"/>
    <x v="0"/>
    <x v="0"/>
    <x v="0"/>
    <n v="111.2"/>
    <n v="3198.56"/>
    <s v="Attitude"/>
    <x v="1"/>
  </r>
  <r>
    <x v="3957"/>
    <d v="2024-12-19T00:00:00"/>
    <x v="1"/>
    <n v="44"/>
    <x v="0"/>
    <n v="0"/>
    <n v="3"/>
    <x v="0"/>
    <n v="2247"/>
    <n v="1"/>
    <n v="8"/>
    <x v="2"/>
    <x v="0"/>
    <s v="No"/>
    <x v="1"/>
    <x v="3"/>
    <x v="2"/>
    <n v="19.75"/>
    <n v="514.04"/>
    <s v="Price"/>
    <x v="17"/>
  </r>
  <r>
    <x v="3958"/>
    <d v="2025-07-12T00:00:00"/>
    <x v="1"/>
    <n v="30"/>
    <x v="1"/>
    <n v="0"/>
    <n v="3"/>
    <x v="0"/>
    <n v="2850"/>
    <n v="0"/>
    <n v="1"/>
    <x v="2"/>
    <x v="0"/>
    <s v="Yes"/>
    <x v="0"/>
    <x v="0"/>
    <x v="2"/>
    <n v="85.8"/>
    <n v="120.27"/>
    <s v="Competitor"/>
    <x v="6"/>
  </r>
  <r>
    <x v="3959"/>
    <d v="2024-08-06T00:00:00"/>
    <x v="1"/>
    <n v="32"/>
    <x v="1"/>
    <n v="0"/>
    <n v="3"/>
    <x v="0"/>
    <n v="4741"/>
    <n v="0"/>
    <n v="12"/>
    <x v="3"/>
    <x v="0"/>
    <s v="Yes"/>
    <x v="0"/>
    <x v="0"/>
    <x v="0"/>
    <n v="78.099999999999994"/>
    <n v="1457.9"/>
    <s v="Attitude"/>
    <x v="3"/>
  </r>
  <r>
    <x v="3960"/>
    <d v="2024-01-23T00:00:00"/>
    <x v="0"/>
    <n v="47"/>
    <x v="1"/>
    <n v="0"/>
    <n v="3"/>
    <x v="0"/>
    <n v="2251"/>
    <n v="0"/>
    <n v="19"/>
    <x v="3"/>
    <x v="0"/>
    <s v="Yes"/>
    <x v="0"/>
    <x v="0"/>
    <x v="2"/>
    <n v="73.849999999999994"/>
    <n v="1588.51"/>
    <s v="Attitude"/>
    <x v="3"/>
  </r>
  <r>
    <x v="3961"/>
    <d v="2025-07-24T00:00:00"/>
    <x v="1"/>
    <n v="29"/>
    <x v="1"/>
    <n v="0"/>
    <n v="3"/>
    <x v="0"/>
    <n v="5828"/>
    <n v="0"/>
    <n v="1"/>
    <x v="2"/>
    <x v="0"/>
    <s v="Yes"/>
    <x v="2"/>
    <x v="0"/>
    <x v="0"/>
    <n v="45.15"/>
    <n v="76.069999999999993"/>
    <s v="Attitude"/>
    <x v="3"/>
  </r>
  <r>
    <x v="3962"/>
    <d v="2023-09-19T00:00:00"/>
    <x v="0"/>
    <n v="48"/>
    <x v="1"/>
    <n v="0"/>
    <n v="3"/>
    <x v="0"/>
    <n v="5897"/>
    <n v="0"/>
    <n v="23"/>
    <x v="0"/>
    <x v="0"/>
    <s v="Yes"/>
    <x v="3"/>
    <x v="0"/>
    <x v="0"/>
    <n v="74.95"/>
    <n v="2372.85"/>
    <s v="Competitor"/>
    <x v="6"/>
  </r>
  <r>
    <x v="3963"/>
    <d v="2025-07-25T00:00:00"/>
    <x v="0"/>
    <n v="39"/>
    <x v="0"/>
    <n v="0"/>
    <n v="3"/>
    <x v="0"/>
    <n v="5753"/>
    <n v="1"/>
    <n v="1"/>
    <x v="2"/>
    <x v="0"/>
    <s v="Yes"/>
    <x v="0"/>
    <x v="0"/>
    <x v="0"/>
    <n v="68.5"/>
    <n v="99.12"/>
    <s v="Competitor"/>
    <x v="9"/>
  </r>
  <r>
    <x v="3964"/>
    <d v="2024-07-15T00:00:00"/>
    <x v="0"/>
    <n v="20"/>
    <x v="0"/>
    <n v="0"/>
    <n v="3"/>
    <x v="0"/>
    <n v="4800"/>
    <n v="1"/>
    <n v="13"/>
    <x v="3"/>
    <x v="0"/>
    <s v="Yes"/>
    <x v="3"/>
    <x v="3"/>
    <x v="2"/>
    <n v="75.3"/>
    <n v="1525.31"/>
    <s v="Dissatisfaction"/>
    <x v="13"/>
  </r>
  <r>
    <x v="3965"/>
    <d v="2023-11-17T00:00:00"/>
    <x v="1"/>
    <n v="63"/>
    <x v="1"/>
    <n v="0"/>
    <n v="3"/>
    <x v="0"/>
    <n v="4321"/>
    <n v="0"/>
    <n v="21"/>
    <x v="0"/>
    <x v="0"/>
    <s v="Yes"/>
    <x v="0"/>
    <x v="0"/>
    <x v="0"/>
    <n v="97.35"/>
    <n v="2309.7600000000002"/>
    <s v="Other"/>
    <x v="12"/>
  </r>
  <r>
    <x v="3966"/>
    <d v="2024-08-10T00:00:00"/>
    <x v="1"/>
    <n v="33"/>
    <x v="1"/>
    <n v="1"/>
    <n v="3"/>
    <x v="0"/>
    <n v="4162"/>
    <n v="0"/>
    <n v="12"/>
    <x v="0"/>
    <x v="0"/>
    <s v="Yes"/>
    <x v="2"/>
    <x v="0"/>
    <x v="0"/>
    <n v="44.55"/>
    <n v="524.30999999999995"/>
    <s v="Price"/>
    <x v="14"/>
  </r>
  <r>
    <x v="3967"/>
    <d v="2022-12-19T00:00:00"/>
    <x v="1"/>
    <n v="69"/>
    <x v="0"/>
    <n v="0"/>
    <n v="3"/>
    <x v="0"/>
    <n v="5247"/>
    <n v="1"/>
    <n v="32"/>
    <x v="0"/>
    <x v="0"/>
    <s v="Yes"/>
    <x v="0"/>
    <x v="0"/>
    <x v="0"/>
    <n v="93.2"/>
    <n v="3992.8"/>
    <s v="Competitor"/>
    <x v="6"/>
  </r>
  <r>
    <x v="3968"/>
    <d v="2024-08-10T00:00:00"/>
    <x v="1"/>
    <n v="67"/>
    <x v="0"/>
    <n v="0"/>
    <n v="3"/>
    <x v="0"/>
    <n v="2709"/>
    <n v="1"/>
    <n v="12"/>
    <x v="3"/>
    <x v="0"/>
    <s v="Yes"/>
    <x v="0"/>
    <x v="0"/>
    <x v="0"/>
    <n v="98.1"/>
    <n v="1378.7"/>
    <s v="Dissatisfaction"/>
    <x v="7"/>
  </r>
  <r>
    <x v="3969"/>
    <d v="2025-06-23T00:00:00"/>
    <x v="0"/>
    <n v="76"/>
    <x v="1"/>
    <n v="0"/>
    <n v="3"/>
    <x v="0"/>
    <n v="4486"/>
    <n v="0"/>
    <n v="2"/>
    <x v="2"/>
    <x v="0"/>
    <s v="Yes"/>
    <x v="0"/>
    <x v="0"/>
    <x v="2"/>
    <n v="95.1"/>
    <n v="206.17"/>
    <s v="Other"/>
    <x v="19"/>
  </r>
  <r>
    <x v="3970"/>
    <d v="2025-07-23T00:00:00"/>
    <x v="1"/>
    <n v="80"/>
    <x v="0"/>
    <n v="0"/>
    <n v="3"/>
    <x v="0"/>
    <n v="3817"/>
    <n v="1"/>
    <n v="1"/>
    <x v="2"/>
    <x v="0"/>
    <s v="No"/>
    <x v="1"/>
    <x v="0"/>
    <x v="2"/>
    <n v="20.85"/>
    <n v="43.71"/>
    <s v="Attitude"/>
    <x v="3"/>
  </r>
  <r>
    <x v="3971"/>
    <d v="2025-02-19T00:00:00"/>
    <x v="0"/>
    <n v="69"/>
    <x v="0"/>
    <n v="0"/>
    <n v="3"/>
    <x v="0"/>
    <n v="5750"/>
    <n v="0"/>
    <n v="6"/>
    <x v="2"/>
    <x v="0"/>
    <s v="Yes"/>
    <x v="0"/>
    <x v="0"/>
    <x v="0"/>
    <n v="95.75"/>
    <n v="861.15"/>
    <s v="Competitor"/>
    <x v="6"/>
  </r>
  <r>
    <x v="3972"/>
    <d v="2025-07-17T00:00:00"/>
    <x v="0"/>
    <n v="41"/>
    <x v="0"/>
    <n v="0"/>
    <n v="3"/>
    <x v="0"/>
    <n v="4094"/>
    <n v="1"/>
    <n v="1"/>
    <x v="2"/>
    <x v="0"/>
    <s v="Yes"/>
    <x v="0"/>
    <x v="0"/>
    <x v="0"/>
    <n v="70"/>
    <n v="99.15"/>
    <s v="Other"/>
    <x v="2"/>
  </r>
  <r>
    <x v="3973"/>
    <d v="2025-05-07T00:00:00"/>
    <x v="0"/>
    <n v="26"/>
    <x v="1"/>
    <n v="0"/>
    <n v="3"/>
    <x v="0"/>
    <n v="2450"/>
    <n v="0"/>
    <n v="3"/>
    <x v="0"/>
    <x v="0"/>
    <s v="Yes"/>
    <x v="2"/>
    <x v="0"/>
    <x v="0"/>
    <n v="45.35"/>
    <n v="250.94"/>
    <s v="Other"/>
    <x v="2"/>
  </r>
  <r>
    <x v="3974"/>
    <d v="2025-06-12T00:00:00"/>
    <x v="0"/>
    <n v="42"/>
    <x v="1"/>
    <n v="0"/>
    <n v="3"/>
    <x v="0"/>
    <n v="3051"/>
    <n v="0"/>
    <n v="2"/>
    <x v="0"/>
    <x v="0"/>
    <s v="Yes"/>
    <x v="0"/>
    <x v="0"/>
    <x v="0"/>
    <n v="82"/>
    <n v="267.01"/>
    <s v="Competitor"/>
    <x v="6"/>
  </r>
  <r>
    <x v="3975"/>
    <d v="2025-05-10T00:00:00"/>
    <x v="1"/>
    <n v="32"/>
    <x v="1"/>
    <n v="0"/>
    <n v="3"/>
    <x v="0"/>
    <n v="2054"/>
    <n v="0"/>
    <n v="3"/>
    <x v="0"/>
    <x v="0"/>
    <s v="Yes"/>
    <x v="0"/>
    <x v="0"/>
    <x v="0"/>
    <n v="74.400000000000006"/>
    <n v="287.26"/>
    <s v="Other"/>
    <x v="2"/>
  </r>
  <r>
    <x v="3976"/>
    <d v="2025-03-21T00:00:00"/>
    <x v="1"/>
    <n v="26"/>
    <x v="1"/>
    <n v="0"/>
    <n v="3"/>
    <x v="0"/>
    <n v="3937"/>
    <n v="0"/>
    <n v="5"/>
    <x v="2"/>
    <x v="0"/>
    <s v="Yes"/>
    <x v="0"/>
    <x v="0"/>
    <x v="0"/>
    <n v="80"/>
    <n v="602.45000000000005"/>
    <s v="Competitor"/>
    <x v="6"/>
  </r>
  <r>
    <x v="3977"/>
    <d v="2022-07-16T00:00:00"/>
    <x v="1"/>
    <n v="62"/>
    <x v="0"/>
    <n v="0"/>
    <n v="3"/>
    <x v="0"/>
    <n v="3982"/>
    <n v="0"/>
    <n v="37"/>
    <x v="0"/>
    <x v="0"/>
    <s v="Yes"/>
    <x v="0"/>
    <x v="0"/>
    <x v="2"/>
    <n v="78.95"/>
    <n v="4226.78"/>
    <s v="Competitor"/>
    <x v="8"/>
  </r>
  <r>
    <x v="3978"/>
    <d v="2024-08-12T00:00:00"/>
    <x v="1"/>
    <n v="57"/>
    <x v="1"/>
    <n v="0"/>
    <n v="3"/>
    <x v="0"/>
    <n v="5671"/>
    <n v="0"/>
    <n v="12"/>
    <x v="3"/>
    <x v="0"/>
    <s v="Yes"/>
    <x v="0"/>
    <x v="0"/>
    <x v="0"/>
    <n v="89.75"/>
    <n v="1224.96"/>
    <s v="Attitude"/>
    <x v="3"/>
  </r>
  <r>
    <x v="3979"/>
    <d v="2025-07-16T00:00:00"/>
    <x v="0"/>
    <n v="41"/>
    <x v="1"/>
    <n v="0"/>
    <n v="3"/>
    <x v="0"/>
    <n v="5284"/>
    <n v="0"/>
    <n v="1"/>
    <x v="0"/>
    <x v="0"/>
    <s v="Yes"/>
    <x v="0"/>
    <x v="0"/>
    <x v="0"/>
    <n v="75.349999999999994"/>
    <n v="118.17"/>
    <s v="Competitor"/>
    <x v="6"/>
  </r>
  <r>
    <x v="3980"/>
    <d v="2021-07-07T00:00:00"/>
    <x v="1"/>
    <n v="35"/>
    <x v="0"/>
    <n v="0"/>
    <n v="3"/>
    <x v="0"/>
    <n v="4235"/>
    <n v="1"/>
    <n v="49"/>
    <x v="0"/>
    <x v="0"/>
    <s v="Yes"/>
    <x v="0"/>
    <x v="3"/>
    <x v="3"/>
    <n v="100.45"/>
    <n v="6233.93"/>
    <s v="Other"/>
    <x v="19"/>
  </r>
  <r>
    <x v="3981"/>
    <d v="2025-07-11T00:00:00"/>
    <x v="1"/>
    <n v="25"/>
    <x v="1"/>
    <n v="0"/>
    <n v="3"/>
    <x v="0"/>
    <n v="3056"/>
    <n v="0"/>
    <n v="1"/>
    <x v="2"/>
    <x v="0"/>
    <s v="Yes"/>
    <x v="0"/>
    <x v="0"/>
    <x v="3"/>
    <n v="80.2"/>
    <n v="81.430000000000007"/>
    <s v="Price"/>
    <x v="10"/>
  </r>
  <r>
    <x v="3982"/>
    <d v="2025-06-26T00:00:00"/>
    <x v="0"/>
    <n v="21"/>
    <x v="1"/>
    <n v="0"/>
    <n v="3"/>
    <x v="0"/>
    <n v="5775"/>
    <n v="0"/>
    <n v="2"/>
    <x v="2"/>
    <x v="2"/>
    <s v="Yes"/>
    <x v="2"/>
    <x v="0"/>
    <x v="0"/>
    <n v="49.25"/>
    <n v="90.35"/>
    <s v="Dissatisfaction"/>
    <x v="15"/>
  </r>
  <r>
    <x v="3983"/>
    <d v="2025-04-15T00:00:00"/>
    <x v="1"/>
    <n v="42"/>
    <x v="1"/>
    <n v="0"/>
    <n v="3"/>
    <x v="0"/>
    <n v="4930"/>
    <n v="0"/>
    <n v="4"/>
    <x v="0"/>
    <x v="0"/>
    <s v="Yes"/>
    <x v="2"/>
    <x v="0"/>
    <x v="2"/>
    <n v="50.7"/>
    <n v="190.54"/>
    <s v="Other"/>
    <x v="2"/>
  </r>
  <r>
    <x v="3984"/>
    <d v="2025-07-15T00:00:00"/>
    <x v="1"/>
    <n v="54"/>
    <x v="1"/>
    <n v="0"/>
    <n v="3"/>
    <x v="0"/>
    <n v="5527"/>
    <n v="0"/>
    <n v="1"/>
    <x v="2"/>
    <x v="0"/>
    <s v="No"/>
    <x v="1"/>
    <x v="0"/>
    <x v="2"/>
    <n v="20.9"/>
    <n v="36.409999999999997"/>
    <s v="Dissatisfaction"/>
    <x v="15"/>
  </r>
  <r>
    <x v="3985"/>
    <d v="2024-10-10T00:00:00"/>
    <x v="1"/>
    <n v="34"/>
    <x v="1"/>
    <n v="0"/>
    <n v="3"/>
    <x v="0"/>
    <n v="3074"/>
    <n v="0"/>
    <n v="10"/>
    <x v="0"/>
    <x v="0"/>
    <s v="Yes"/>
    <x v="0"/>
    <x v="0"/>
    <x v="0"/>
    <n v="94.85"/>
    <n v="1386.05"/>
    <s v="Competitor"/>
    <x v="9"/>
  </r>
  <r>
    <x v="3986"/>
    <d v="2024-11-07T00:00:00"/>
    <x v="0"/>
    <n v="39"/>
    <x v="1"/>
    <n v="0"/>
    <n v="3"/>
    <x v="0"/>
    <n v="3890"/>
    <n v="0"/>
    <n v="9"/>
    <x v="0"/>
    <x v="0"/>
    <s v="Yes"/>
    <x v="0"/>
    <x v="0"/>
    <x v="0"/>
    <n v="80.8"/>
    <n v="896.16"/>
    <s v="Competitor"/>
    <x v="9"/>
  </r>
  <r>
    <x v="3987"/>
    <d v="2021-04-16T00:00:00"/>
    <x v="0"/>
    <n v="63"/>
    <x v="0"/>
    <n v="0"/>
    <n v="3"/>
    <x v="0"/>
    <n v="4751"/>
    <n v="1"/>
    <n v="52"/>
    <x v="0"/>
    <x v="0"/>
    <s v="Yes"/>
    <x v="0"/>
    <x v="2"/>
    <x v="0"/>
    <n v="96.25"/>
    <n v="7532.93"/>
    <s v="Competitor"/>
    <x v="6"/>
  </r>
  <r>
    <x v="3988"/>
    <d v="2022-12-14T00:00:00"/>
    <x v="0"/>
    <n v="62"/>
    <x v="0"/>
    <n v="0"/>
    <n v="3"/>
    <x v="0"/>
    <n v="5949"/>
    <n v="1"/>
    <n v="32"/>
    <x v="1"/>
    <x v="0"/>
    <s v="Yes"/>
    <x v="0"/>
    <x v="0"/>
    <x v="0"/>
    <n v="78.900000000000006"/>
    <n v="3170.19"/>
    <s v="Competitor"/>
    <x v="6"/>
  </r>
  <r>
    <x v="3989"/>
    <d v="2025-07-10T00:00:00"/>
    <x v="0"/>
    <n v="60"/>
    <x v="1"/>
    <n v="0"/>
    <n v="3"/>
    <x v="0"/>
    <n v="5338"/>
    <n v="0"/>
    <n v="1"/>
    <x v="0"/>
    <x v="0"/>
    <s v="Yes"/>
    <x v="2"/>
    <x v="0"/>
    <x v="2"/>
    <n v="49.65"/>
    <n v="93.83"/>
    <s v="Dissatisfaction"/>
    <x v="11"/>
  </r>
  <r>
    <x v="3990"/>
    <d v="2023-07-02T00:00:00"/>
    <x v="1"/>
    <n v="35"/>
    <x v="1"/>
    <n v="0"/>
    <n v="3"/>
    <x v="0"/>
    <n v="5932"/>
    <n v="0"/>
    <n v="25"/>
    <x v="0"/>
    <x v="0"/>
    <s v="Yes"/>
    <x v="0"/>
    <x v="0"/>
    <x v="0"/>
    <n v="99.5"/>
    <n v="3560.05"/>
    <s v="Competitor"/>
    <x v="9"/>
  </r>
  <r>
    <x v="3991"/>
    <d v="2023-10-10T00:00:00"/>
    <x v="0"/>
    <n v="22"/>
    <x v="1"/>
    <n v="0"/>
    <n v="3"/>
    <x v="0"/>
    <n v="5866"/>
    <n v="0"/>
    <n v="22"/>
    <x v="0"/>
    <x v="0"/>
    <s v="Yes"/>
    <x v="2"/>
    <x v="3"/>
    <x v="2"/>
    <n v="55.15"/>
    <n v="1930.71"/>
    <s v="Competitor"/>
    <x v="6"/>
  </r>
  <r>
    <x v="3992"/>
    <d v="2025-07-03T00:00:00"/>
    <x v="0"/>
    <n v="34"/>
    <x v="1"/>
    <n v="0"/>
    <n v="3"/>
    <x v="0"/>
    <n v="4424"/>
    <n v="0"/>
    <n v="1"/>
    <x v="0"/>
    <x v="0"/>
    <s v="Yes"/>
    <x v="0"/>
    <x v="0"/>
    <x v="0"/>
    <n v="80.8"/>
    <n v="122.57"/>
    <s v="Competitor"/>
    <x v="6"/>
  </r>
  <r>
    <x v="3993"/>
    <d v="2025-07-19T00:00:00"/>
    <x v="0"/>
    <n v="78"/>
    <x v="1"/>
    <n v="0"/>
    <n v="3"/>
    <x v="0"/>
    <n v="5433"/>
    <n v="0"/>
    <n v="1"/>
    <x v="0"/>
    <x v="2"/>
    <s v="Yes"/>
    <x v="2"/>
    <x v="0"/>
    <x v="0"/>
    <n v="39.65"/>
    <n v="59.65"/>
    <s v="Competitor"/>
    <x v="9"/>
  </r>
  <r>
    <x v="3994"/>
    <d v="2022-11-14T00:00:00"/>
    <x v="0"/>
    <n v="72"/>
    <x v="0"/>
    <n v="0"/>
    <n v="3"/>
    <x v="0"/>
    <n v="4333"/>
    <n v="1"/>
    <n v="33"/>
    <x v="0"/>
    <x v="0"/>
    <s v="Yes"/>
    <x v="0"/>
    <x v="0"/>
    <x v="0"/>
    <n v="94.5"/>
    <n v="4022.29"/>
    <s v="Other"/>
    <x v="19"/>
  </r>
  <r>
    <x v="3995"/>
    <d v="2025-07-14T00:00:00"/>
    <x v="0"/>
    <n v="75"/>
    <x v="1"/>
    <n v="0"/>
    <n v="3"/>
    <x v="0"/>
    <n v="4972"/>
    <n v="0"/>
    <n v="1"/>
    <x v="2"/>
    <x v="2"/>
    <s v="Yes"/>
    <x v="2"/>
    <x v="0"/>
    <x v="0"/>
    <n v="43.3"/>
    <n v="43.3"/>
    <s v="Other"/>
    <x v="19"/>
  </r>
  <r>
    <x v="3996"/>
    <d v="2025-07-02T00:00:00"/>
    <x v="0"/>
    <n v="67"/>
    <x v="0"/>
    <n v="0"/>
    <n v="3"/>
    <x v="0"/>
    <n v="5429"/>
    <n v="1"/>
    <n v="1"/>
    <x v="0"/>
    <x v="0"/>
    <s v="Yes"/>
    <x v="0"/>
    <x v="0"/>
    <x v="0"/>
    <n v="74.400000000000006"/>
    <n v="121.76"/>
    <s v="Competitor"/>
    <x v="6"/>
  </r>
  <r>
    <x v="3997"/>
    <d v="2022-07-13T00:00:00"/>
    <x v="1"/>
    <n v="78"/>
    <x v="1"/>
    <n v="0"/>
    <n v="3"/>
    <x v="0"/>
    <n v="5859"/>
    <n v="0"/>
    <n v="37"/>
    <x v="1"/>
    <x v="0"/>
    <s v="Yes"/>
    <x v="0"/>
    <x v="0"/>
    <x v="0"/>
    <n v="76.25"/>
    <n v="3838.7"/>
    <s v="Other"/>
    <x v="2"/>
  </r>
  <r>
    <x v="3998"/>
    <d v="2022-04-08T00:00:00"/>
    <x v="1"/>
    <n v="66"/>
    <x v="0"/>
    <n v="0"/>
    <n v="3"/>
    <x v="0"/>
    <n v="2296"/>
    <n v="1"/>
    <n v="40"/>
    <x v="0"/>
    <x v="2"/>
    <s v="Yes"/>
    <x v="3"/>
    <x v="0"/>
    <x v="0"/>
    <n v="39.299999999999997"/>
    <n v="1637.4"/>
    <s v="Competitor"/>
    <x v="8"/>
  </r>
  <r>
    <x v="3999"/>
    <d v="2024-05-06T00:00:00"/>
    <x v="1"/>
    <n v="70"/>
    <x v="1"/>
    <n v="0"/>
    <n v="3"/>
    <x v="0"/>
    <n v="4526"/>
    <n v="0"/>
    <n v="15"/>
    <x v="0"/>
    <x v="0"/>
    <s v="Yes"/>
    <x v="0"/>
    <x v="0"/>
    <x v="2"/>
    <n v="75.3"/>
    <n v="1267.3"/>
    <s v="Competitor"/>
    <x v="9"/>
  </r>
  <r>
    <x v="4000"/>
    <d v="2025-05-23T00:00:00"/>
    <x v="1"/>
    <n v="69"/>
    <x v="1"/>
    <n v="0"/>
    <n v="3"/>
    <x v="0"/>
    <n v="5165"/>
    <n v="0"/>
    <n v="3"/>
    <x v="0"/>
    <x v="0"/>
    <s v="Yes"/>
    <x v="0"/>
    <x v="0"/>
    <x v="0"/>
    <n v="70.3"/>
    <n v="252.12"/>
    <s v="Competitor"/>
    <x v="6"/>
  </r>
  <r>
    <x v="4001"/>
    <d v="2024-08-06T00:00:00"/>
    <x v="0"/>
    <n v="76"/>
    <x v="1"/>
    <n v="0"/>
    <n v="3"/>
    <x v="0"/>
    <n v="2819"/>
    <n v="0"/>
    <n v="12"/>
    <x v="0"/>
    <x v="0"/>
    <s v="Yes"/>
    <x v="0"/>
    <x v="0"/>
    <x v="0"/>
    <n v="99.45"/>
    <n v="1462.83"/>
    <s v="Competitor"/>
    <x v="6"/>
  </r>
  <r>
    <x v="4002"/>
    <d v="2021-12-10T00:00:00"/>
    <x v="0"/>
    <n v="68"/>
    <x v="0"/>
    <n v="0"/>
    <n v="3"/>
    <x v="0"/>
    <n v="2674"/>
    <n v="1"/>
    <n v="44"/>
    <x v="0"/>
    <x v="0"/>
    <s v="Yes"/>
    <x v="3"/>
    <x v="3"/>
    <x v="2"/>
    <n v="88.4"/>
    <n v="4996.18"/>
    <s v="Competitor"/>
    <x v="6"/>
  </r>
  <r>
    <x v="4003"/>
    <d v="2024-12-15T00:00:00"/>
    <x v="1"/>
    <n v="75"/>
    <x v="0"/>
    <n v="0"/>
    <n v="3"/>
    <x v="0"/>
    <n v="4819"/>
    <n v="1"/>
    <n v="8"/>
    <x v="0"/>
    <x v="0"/>
    <s v="Yes"/>
    <x v="0"/>
    <x v="0"/>
    <x v="0"/>
    <n v="84"/>
    <n v="981.8"/>
    <s v="Dissatisfaction"/>
    <x v="15"/>
  </r>
  <r>
    <x v="4004"/>
    <d v="2020-12-08T00:00:00"/>
    <x v="1"/>
    <n v="77"/>
    <x v="1"/>
    <n v="0"/>
    <n v="3"/>
    <x v="0"/>
    <n v="4060"/>
    <n v="0"/>
    <n v="56"/>
    <x v="4"/>
    <x v="0"/>
    <s v="Yes"/>
    <x v="0"/>
    <x v="3"/>
    <x v="0"/>
    <n v="111.95"/>
    <n v="7508.66"/>
    <s v="Attitude"/>
    <x v="1"/>
  </r>
  <r>
    <x v="4005"/>
    <d v="2025-03-19T00:00:00"/>
    <x v="0"/>
    <n v="54"/>
    <x v="1"/>
    <n v="0"/>
    <n v="3"/>
    <x v="0"/>
    <n v="5383"/>
    <n v="0"/>
    <n v="5"/>
    <x v="2"/>
    <x v="0"/>
    <s v="Yes"/>
    <x v="0"/>
    <x v="0"/>
    <x v="0"/>
    <n v="96.5"/>
    <n v="596.85"/>
    <s v="Competitor"/>
    <x v="6"/>
  </r>
  <r>
    <x v="4006"/>
    <d v="2025-02-15T00:00:00"/>
    <x v="1"/>
    <n v="64"/>
    <x v="0"/>
    <n v="0"/>
    <n v="3"/>
    <x v="0"/>
    <n v="5032"/>
    <n v="1"/>
    <n v="6"/>
    <x v="0"/>
    <x v="0"/>
    <s v="Yes"/>
    <x v="0"/>
    <x v="0"/>
    <x v="0"/>
    <n v="80.5"/>
    <n v="719.57"/>
    <s v="Price"/>
    <x v="4"/>
  </r>
  <r>
    <x v="4007"/>
    <d v="2025-01-15T00:00:00"/>
    <x v="1"/>
    <n v="27"/>
    <x v="1"/>
    <n v="0"/>
    <n v="3"/>
    <x v="0"/>
    <n v="4479"/>
    <n v="0"/>
    <n v="7"/>
    <x v="2"/>
    <x v="0"/>
    <s v="No"/>
    <x v="1"/>
    <x v="0"/>
    <x v="0"/>
    <n v="20"/>
    <n v="249.88"/>
    <s v="Attitude"/>
    <x v="3"/>
  </r>
  <r>
    <x v="4008"/>
    <d v="2020-06-19T00:00:00"/>
    <x v="1"/>
    <n v="41"/>
    <x v="1"/>
    <n v="0"/>
    <n v="3"/>
    <x v="0"/>
    <n v="5600"/>
    <n v="0"/>
    <n v="62"/>
    <x v="4"/>
    <x v="0"/>
    <s v="Yes"/>
    <x v="0"/>
    <x v="3"/>
    <x v="0"/>
    <n v="100.15"/>
    <n v="8433.61"/>
    <s v="Competitor"/>
    <x v="6"/>
  </r>
  <r>
    <x v="4009"/>
    <d v="2025-07-24T00:00:00"/>
    <x v="1"/>
    <n v="50"/>
    <x v="1"/>
    <n v="0"/>
    <n v="3"/>
    <x v="0"/>
    <n v="5881"/>
    <n v="0"/>
    <n v="1"/>
    <x v="2"/>
    <x v="0"/>
    <s v="No"/>
    <x v="1"/>
    <x v="0"/>
    <x v="3"/>
    <n v="19.649999999999999"/>
    <n v="25.73"/>
    <s v="Competitor"/>
    <x v="6"/>
  </r>
  <r>
    <x v="4010"/>
    <d v="2023-07-20T00:00:00"/>
    <x v="0"/>
    <n v="63"/>
    <x v="0"/>
    <n v="0"/>
    <n v="3"/>
    <x v="0"/>
    <n v="5801"/>
    <n v="1"/>
    <n v="25"/>
    <x v="0"/>
    <x v="0"/>
    <s v="Yes"/>
    <x v="0"/>
    <x v="3"/>
    <x v="0"/>
    <n v="90.4"/>
    <n v="3200.35"/>
    <s v="Competitor"/>
    <x v="6"/>
  </r>
  <r>
    <x v="4011"/>
    <d v="2025-07-14T00:00:00"/>
    <x v="1"/>
    <n v="19"/>
    <x v="1"/>
    <n v="0"/>
    <n v="3"/>
    <x v="0"/>
    <n v="4611"/>
    <n v="0"/>
    <n v="1"/>
    <x v="2"/>
    <x v="0"/>
    <s v="Yes"/>
    <x v="3"/>
    <x v="0"/>
    <x v="0"/>
    <n v="60.15"/>
    <n v="113.63"/>
    <s v="Attitude"/>
    <x v="3"/>
  </r>
  <r>
    <x v="4012"/>
    <d v="2025-01-21T00:00:00"/>
    <x v="1"/>
    <n v="54"/>
    <x v="1"/>
    <n v="0"/>
    <n v="3"/>
    <x v="0"/>
    <n v="4661"/>
    <n v="0"/>
    <n v="7"/>
    <x v="2"/>
    <x v="0"/>
    <s v="Yes"/>
    <x v="2"/>
    <x v="0"/>
    <x v="2"/>
    <n v="59.5"/>
    <n v="431.63"/>
    <s v="Other"/>
    <x v="12"/>
  </r>
  <r>
    <x v="4013"/>
    <d v="2021-04-25T00:00:00"/>
    <x v="0"/>
    <n v="46"/>
    <x v="1"/>
    <n v="0"/>
    <n v="3"/>
    <x v="0"/>
    <n v="6402"/>
    <n v="0"/>
    <n v="52"/>
    <x v="0"/>
    <x v="0"/>
    <s v="Yes"/>
    <x v="0"/>
    <x v="0"/>
    <x v="0"/>
    <n v="85.35"/>
    <n v="6931.36"/>
    <s v="Attitude"/>
    <x v="3"/>
  </r>
  <r>
    <x v="4014"/>
    <d v="2025-07-24T00:00:00"/>
    <x v="0"/>
    <n v="56"/>
    <x v="1"/>
    <n v="0"/>
    <n v="3"/>
    <x v="0"/>
    <n v="4815"/>
    <n v="0"/>
    <n v="1"/>
    <x v="2"/>
    <x v="0"/>
    <s v="Yes"/>
    <x v="0"/>
    <x v="0"/>
    <x v="0"/>
    <n v="79.95"/>
    <n v="83.08"/>
    <s v="Attitude"/>
    <x v="3"/>
  </r>
  <r>
    <x v="4015"/>
    <d v="2025-07-20T00:00:00"/>
    <x v="0"/>
    <n v="38"/>
    <x v="1"/>
    <n v="0"/>
    <n v="3"/>
    <x v="0"/>
    <n v="3596"/>
    <n v="0"/>
    <n v="1"/>
    <x v="2"/>
    <x v="0"/>
    <s v="Yes"/>
    <x v="0"/>
    <x v="0"/>
    <x v="0"/>
    <n v="75.3"/>
    <n v="114.74"/>
    <s v="Attitude"/>
    <x v="3"/>
  </r>
  <r>
    <x v="4016"/>
    <d v="2023-04-10T00:00:00"/>
    <x v="1"/>
    <n v="37"/>
    <x v="0"/>
    <n v="0"/>
    <n v="3"/>
    <x v="0"/>
    <n v="5958"/>
    <n v="1"/>
    <n v="28"/>
    <x v="0"/>
    <x v="0"/>
    <s v="Yes"/>
    <x v="0"/>
    <x v="3"/>
    <x v="0"/>
    <n v="90.1"/>
    <n v="3111.63"/>
    <s v="Other"/>
    <x v="19"/>
  </r>
  <r>
    <x v="4017"/>
    <d v="2024-03-01T00:00:00"/>
    <x v="0"/>
    <n v="42"/>
    <x v="0"/>
    <n v="0"/>
    <n v="3"/>
    <x v="0"/>
    <n v="5775"/>
    <n v="1"/>
    <n v="17"/>
    <x v="3"/>
    <x v="0"/>
    <s v="Yes"/>
    <x v="0"/>
    <x v="0"/>
    <x v="0"/>
    <n v="92.55"/>
    <n v="1816.17"/>
    <s v="Other"/>
    <x v="12"/>
  </r>
  <r>
    <x v="4018"/>
    <d v="2021-05-24T00:00:00"/>
    <x v="0"/>
    <n v="38"/>
    <x v="1"/>
    <n v="0"/>
    <n v="3"/>
    <x v="0"/>
    <n v="4769"/>
    <n v="0"/>
    <n v="51"/>
    <x v="0"/>
    <x v="0"/>
    <s v="Yes"/>
    <x v="0"/>
    <x v="0"/>
    <x v="2"/>
    <n v="80"/>
    <n v="4528.97"/>
    <s v="Other"/>
    <x v="19"/>
  </r>
  <r>
    <x v="4019"/>
    <d v="2022-10-19T00:00:00"/>
    <x v="1"/>
    <n v="39"/>
    <x v="0"/>
    <n v="0"/>
    <n v="3"/>
    <x v="0"/>
    <n v="3358"/>
    <n v="1"/>
    <n v="34"/>
    <x v="0"/>
    <x v="0"/>
    <s v="Yes"/>
    <x v="0"/>
    <x v="0"/>
    <x v="0"/>
    <n v="87.45"/>
    <n v="4260.67"/>
    <s v="Price"/>
    <x v="14"/>
  </r>
  <r>
    <x v="4020"/>
    <d v="2025-05-08T00:00:00"/>
    <x v="0"/>
    <n v="23"/>
    <x v="1"/>
    <n v="0"/>
    <n v="3"/>
    <x v="0"/>
    <n v="4849"/>
    <n v="0"/>
    <n v="3"/>
    <x v="2"/>
    <x v="0"/>
    <s v="Yes"/>
    <x v="2"/>
    <x v="0"/>
    <x v="0"/>
    <n v="43.3"/>
    <n v="270.17"/>
    <s v="Price"/>
    <x v="10"/>
  </r>
  <r>
    <x v="4021"/>
    <d v="2025-06-08T00:00:00"/>
    <x v="1"/>
    <n v="53"/>
    <x v="0"/>
    <n v="3"/>
    <n v="3"/>
    <x v="0"/>
    <n v="2635"/>
    <n v="0"/>
    <n v="2"/>
    <x v="0"/>
    <x v="2"/>
    <s v="Yes"/>
    <x v="2"/>
    <x v="0"/>
    <x v="2"/>
    <n v="24.4"/>
    <n v="36.549999999999997"/>
    <s v="Dissatisfaction"/>
    <x v="11"/>
  </r>
  <r>
    <x v="4022"/>
    <d v="2025-01-07T00:00:00"/>
    <x v="0"/>
    <n v="22"/>
    <x v="1"/>
    <n v="0"/>
    <n v="3"/>
    <x v="0"/>
    <n v="5267"/>
    <n v="0"/>
    <n v="7"/>
    <x v="2"/>
    <x v="0"/>
    <s v="Yes"/>
    <x v="0"/>
    <x v="0"/>
    <x v="0"/>
    <n v="94.25"/>
    <n v="753.35"/>
    <s v="Dissatisfaction"/>
    <x v="13"/>
  </r>
  <r>
    <x v="4023"/>
    <d v="2023-11-25T00:00:00"/>
    <x v="1"/>
    <n v="32"/>
    <x v="0"/>
    <n v="0"/>
    <n v="3"/>
    <x v="0"/>
    <n v="5630"/>
    <n v="1"/>
    <n v="21"/>
    <x v="0"/>
    <x v="0"/>
    <s v="Yes"/>
    <x v="0"/>
    <x v="0"/>
    <x v="0"/>
    <n v="74.05"/>
    <n v="1672.17"/>
    <s v="Dissatisfaction"/>
    <x v="11"/>
  </r>
  <r>
    <x v="4024"/>
    <d v="2025-07-22T00:00:00"/>
    <x v="0"/>
    <n v="21"/>
    <x v="1"/>
    <n v="0"/>
    <n v="3"/>
    <x v="0"/>
    <n v="4851"/>
    <n v="0"/>
    <n v="1"/>
    <x v="0"/>
    <x v="0"/>
    <s v="No"/>
    <x v="1"/>
    <x v="0"/>
    <x v="2"/>
    <n v="19.75"/>
    <n v="49.08"/>
    <s v="Competitor"/>
    <x v="6"/>
  </r>
  <r>
    <x v="4025"/>
    <d v="2025-04-23T00:00:00"/>
    <x v="0"/>
    <n v="42"/>
    <x v="1"/>
    <n v="0"/>
    <n v="3"/>
    <x v="0"/>
    <n v="3212"/>
    <n v="0"/>
    <n v="4"/>
    <x v="2"/>
    <x v="0"/>
    <s v="Yes"/>
    <x v="0"/>
    <x v="0"/>
    <x v="0"/>
    <n v="90.05"/>
    <n v="447.06"/>
    <s v="Competitor"/>
    <x v="9"/>
  </r>
  <r>
    <x v="4026"/>
    <d v="2025-07-14T00:00:00"/>
    <x v="1"/>
    <n v="58"/>
    <x v="1"/>
    <n v="0"/>
    <n v="3"/>
    <x v="0"/>
    <n v="2007"/>
    <n v="0"/>
    <n v="1"/>
    <x v="2"/>
    <x v="0"/>
    <s v="Yes"/>
    <x v="0"/>
    <x v="0"/>
    <x v="0"/>
    <n v="70.099999999999994"/>
    <n v="116.27"/>
    <s v="Competitor"/>
    <x v="8"/>
  </r>
  <r>
    <x v="4027"/>
    <d v="2019-11-08T00:00:00"/>
    <x v="0"/>
    <n v="50"/>
    <x v="1"/>
    <n v="0"/>
    <n v="3"/>
    <x v="0"/>
    <n v="4254"/>
    <n v="0"/>
    <n v="69"/>
    <x v="0"/>
    <x v="0"/>
    <s v="Yes"/>
    <x v="0"/>
    <x v="3"/>
    <x v="0"/>
    <n v="104.05"/>
    <n v="7435.88"/>
    <s v="Attitude"/>
    <x v="1"/>
  </r>
  <r>
    <x v="4028"/>
    <d v="2024-12-08T00:00:00"/>
    <x v="1"/>
    <n v="24"/>
    <x v="0"/>
    <n v="0"/>
    <n v="3"/>
    <x v="0"/>
    <n v="4785"/>
    <n v="1"/>
    <n v="8"/>
    <x v="0"/>
    <x v="0"/>
    <s v="No"/>
    <x v="1"/>
    <x v="0"/>
    <x v="0"/>
    <n v="20.149999999999999"/>
    <n v="247.05"/>
    <s v="Price"/>
    <x v="4"/>
  </r>
  <r>
    <x v="4029"/>
    <d v="2025-06-19T00:00:00"/>
    <x v="1"/>
    <n v="44"/>
    <x v="1"/>
    <n v="0"/>
    <n v="3"/>
    <x v="0"/>
    <n v="5172"/>
    <n v="0"/>
    <n v="2"/>
    <x v="0"/>
    <x v="0"/>
    <s v="Yes"/>
    <x v="0"/>
    <x v="0"/>
    <x v="0"/>
    <n v="79.75"/>
    <n v="181.14"/>
    <s v="Competitor"/>
    <x v="6"/>
  </r>
  <r>
    <x v="4030"/>
    <d v="2021-02-19T00:00:00"/>
    <x v="1"/>
    <n v="20"/>
    <x v="1"/>
    <n v="0"/>
    <n v="3"/>
    <x v="0"/>
    <n v="6117"/>
    <n v="0"/>
    <n v="54"/>
    <x v="0"/>
    <x v="0"/>
    <s v="Yes"/>
    <x v="0"/>
    <x v="3"/>
    <x v="0"/>
    <n v="103.95"/>
    <n v="7986.43"/>
    <s v="Competitor"/>
    <x v="6"/>
  </r>
  <r>
    <x v="4031"/>
    <d v="2025-07-26T00:00:00"/>
    <x v="0"/>
    <n v="61"/>
    <x v="1"/>
    <n v="0"/>
    <n v="3"/>
    <x v="0"/>
    <n v="4266"/>
    <n v="0"/>
    <n v="1"/>
    <x v="0"/>
    <x v="0"/>
    <s v="No"/>
    <x v="1"/>
    <x v="0"/>
    <x v="2"/>
    <n v="19.3"/>
    <n v="68.5"/>
    <s v="Dissatisfaction"/>
    <x v="7"/>
  </r>
  <r>
    <x v="4032"/>
    <d v="2025-04-10T00:00:00"/>
    <x v="0"/>
    <n v="32"/>
    <x v="1"/>
    <n v="0"/>
    <n v="3"/>
    <x v="0"/>
    <n v="2456"/>
    <n v="0"/>
    <n v="4"/>
    <x v="0"/>
    <x v="0"/>
    <s v="Yes"/>
    <x v="0"/>
    <x v="0"/>
    <x v="0"/>
    <n v="88.45"/>
    <n v="567.21"/>
    <s v="Other"/>
    <x v="2"/>
  </r>
  <r>
    <x v="4033"/>
    <d v="2025-07-26T00:00:00"/>
    <x v="0"/>
    <n v="40"/>
    <x v="1"/>
    <n v="0"/>
    <n v="3"/>
    <x v="0"/>
    <n v="2199"/>
    <n v="0"/>
    <n v="1"/>
    <x v="0"/>
    <x v="0"/>
    <s v="Yes"/>
    <x v="0"/>
    <x v="0"/>
    <x v="0"/>
    <n v="79.599999999999994"/>
    <n v="98.92"/>
    <s v="Attitude"/>
    <x v="3"/>
  </r>
  <r>
    <x v="4034"/>
    <d v="2022-02-15T00:00:00"/>
    <x v="1"/>
    <n v="58"/>
    <x v="0"/>
    <n v="0"/>
    <n v="3"/>
    <x v="0"/>
    <n v="2514"/>
    <n v="1"/>
    <n v="42"/>
    <x v="0"/>
    <x v="0"/>
    <s v="Yes"/>
    <x v="0"/>
    <x v="0"/>
    <x v="0"/>
    <n v="84.3"/>
    <n v="4039.06"/>
    <s v="Attitude"/>
    <x v="1"/>
  </r>
  <r>
    <x v="4035"/>
    <d v="2019-09-03T00:00:00"/>
    <x v="1"/>
    <n v="55"/>
    <x v="0"/>
    <n v="0"/>
    <n v="3"/>
    <x v="0"/>
    <n v="4296"/>
    <n v="2"/>
    <n v="71"/>
    <x v="5"/>
    <x v="0"/>
    <s v="Yes"/>
    <x v="0"/>
    <x v="2"/>
    <x v="0"/>
    <n v="93.7"/>
    <n v="9462.27"/>
    <s v="Competitor"/>
    <x v="9"/>
  </r>
  <r>
    <x v="4036"/>
    <d v="2023-12-16T00:00:00"/>
    <x v="0"/>
    <n v="73"/>
    <x v="1"/>
    <n v="0"/>
    <n v="3"/>
    <x v="0"/>
    <n v="5444"/>
    <n v="0"/>
    <n v="20"/>
    <x v="0"/>
    <x v="0"/>
    <s v="Yes"/>
    <x v="0"/>
    <x v="0"/>
    <x v="0"/>
    <n v="98.55"/>
    <n v="2851.6"/>
    <s v="Competitor"/>
    <x v="6"/>
  </r>
  <r>
    <x v="4037"/>
    <d v="2025-07-04T00:00:00"/>
    <x v="0"/>
    <n v="65"/>
    <x v="1"/>
    <n v="0"/>
    <n v="3"/>
    <x v="0"/>
    <n v="5001"/>
    <n v="0"/>
    <n v="1"/>
    <x v="0"/>
    <x v="0"/>
    <s v="Yes"/>
    <x v="0"/>
    <x v="0"/>
    <x v="0"/>
    <n v="79.099999999999994"/>
    <n v="121.4"/>
    <s v="Competitor"/>
    <x v="6"/>
  </r>
  <r>
    <x v="4038"/>
    <d v="2025-07-03T00:00:00"/>
    <x v="0"/>
    <n v="80"/>
    <x v="1"/>
    <n v="0"/>
    <n v="3"/>
    <x v="0"/>
    <n v="4403"/>
    <n v="0"/>
    <n v="1"/>
    <x v="0"/>
    <x v="0"/>
    <s v="Yes"/>
    <x v="0"/>
    <x v="0"/>
    <x v="0"/>
    <n v="75.349999999999994"/>
    <n v="103.84"/>
    <s v="Attitude"/>
    <x v="3"/>
  </r>
  <r>
    <x v="4039"/>
    <d v="2021-06-14T00:00:00"/>
    <x v="1"/>
    <n v="67"/>
    <x v="0"/>
    <n v="0"/>
    <n v="3"/>
    <x v="0"/>
    <n v="5863"/>
    <n v="1"/>
    <n v="50"/>
    <x v="4"/>
    <x v="0"/>
    <s v="Yes"/>
    <x v="0"/>
    <x v="0"/>
    <x v="0"/>
    <n v="95.05"/>
    <n v="6516.7"/>
    <s v="Price"/>
    <x v="4"/>
  </r>
  <r>
    <x v="4040"/>
    <d v="2022-09-23T00:00:00"/>
    <x v="0"/>
    <n v="68"/>
    <x v="1"/>
    <n v="0"/>
    <n v="3"/>
    <x v="0"/>
    <n v="3689"/>
    <n v="0"/>
    <n v="35"/>
    <x v="1"/>
    <x v="0"/>
    <s v="Yes"/>
    <x v="0"/>
    <x v="0"/>
    <x v="0"/>
    <n v="101.4"/>
    <n v="4885.45"/>
    <s v="Competitor"/>
    <x v="9"/>
  </r>
  <r>
    <x v="4041"/>
    <d v="2024-12-20T00:00:00"/>
    <x v="1"/>
    <n v="74"/>
    <x v="1"/>
    <n v="0"/>
    <n v="3"/>
    <x v="0"/>
    <n v="4174"/>
    <n v="0"/>
    <n v="8"/>
    <x v="0"/>
    <x v="0"/>
    <s v="Yes"/>
    <x v="0"/>
    <x v="0"/>
    <x v="0"/>
    <n v="75.75"/>
    <n v="716.65"/>
    <s v="Competitor"/>
    <x v="9"/>
  </r>
  <r>
    <x v="4042"/>
    <d v="2025-07-15T00:00:00"/>
    <x v="1"/>
    <n v="59"/>
    <x v="1"/>
    <n v="0"/>
    <n v="3"/>
    <x v="0"/>
    <n v="3351"/>
    <n v="0"/>
    <n v="1"/>
    <x v="2"/>
    <x v="0"/>
    <s v="No"/>
    <x v="1"/>
    <x v="0"/>
    <x v="2"/>
    <n v="19.899999999999999"/>
    <n v="56.53"/>
    <s v="Competitor"/>
    <x v="6"/>
  </r>
  <r>
    <x v="4043"/>
    <d v="2025-05-20T00:00:00"/>
    <x v="1"/>
    <n v="63"/>
    <x v="1"/>
    <n v="0"/>
    <n v="3"/>
    <x v="0"/>
    <n v="4965"/>
    <n v="0"/>
    <n v="3"/>
    <x v="2"/>
    <x v="0"/>
    <s v="Yes"/>
    <x v="0"/>
    <x v="0"/>
    <x v="2"/>
    <n v="75.099999999999994"/>
    <n v="350.26"/>
    <s v="Competitor"/>
    <x v="6"/>
  </r>
  <r>
    <x v="4044"/>
    <d v="2024-11-03T00:00:00"/>
    <x v="1"/>
    <n v="46"/>
    <x v="0"/>
    <n v="0"/>
    <n v="3"/>
    <x v="0"/>
    <n v="5105"/>
    <n v="1"/>
    <n v="9"/>
    <x v="2"/>
    <x v="0"/>
    <s v="Yes"/>
    <x v="0"/>
    <x v="0"/>
    <x v="0"/>
    <n v="75.75"/>
    <n v="941.65"/>
    <s v="Competitor"/>
    <x v="6"/>
  </r>
  <r>
    <x v="4045"/>
    <d v="2025-06-26T00:00:00"/>
    <x v="0"/>
    <n v="33"/>
    <x v="1"/>
    <n v="0"/>
    <n v="3"/>
    <x v="0"/>
    <n v="5239"/>
    <n v="0"/>
    <n v="2"/>
    <x v="0"/>
    <x v="0"/>
    <s v="Yes"/>
    <x v="0"/>
    <x v="0"/>
    <x v="0"/>
    <n v="79"/>
    <n v="240.97"/>
    <s v="Attitude"/>
    <x v="3"/>
  </r>
  <r>
    <x v="4046"/>
    <d v="2025-07-24T00:00:00"/>
    <x v="0"/>
    <n v="43"/>
    <x v="1"/>
    <n v="3"/>
    <n v="3"/>
    <x v="0"/>
    <n v="2611"/>
    <n v="0"/>
    <n v="1"/>
    <x v="0"/>
    <x v="0"/>
    <s v="No"/>
    <x v="1"/>
    <x v="0"/>
    <x v="2"/>
    <n v="19.75"/>
    <n v="31.66"/>
    <s v="Attitude"/>
    <x v="3"/>
  </r>
  <r>
    <x v="4047"/>
    <d v="2025-07-20T00:00:00"/>
    <x v="0"/>
    <n v="23"/>
    <x v="1"/>
    <n v="0"/>
    <n v="3"/>
    <x v="0"/>
    <n v="5730"/>
    <n v="0"/>
    <n v="1"/>
    <x v="0"/>
    <x v="0"/>
    <s v="Yes"/>
    <x v="0"/>
    <x v="0"/>
    <x v="2"/>
    <n v="71.349999999999994"/>
    <n v="106.63"/>
    <s v="Attitude"/>
    <x v="3"/>
  </r>
  <r>
    <x v="4048"/>
    <d v="2025-07-24T00:00:00"/>
    <x v="1"/>
    <n v="31"/>
    <x v="1"/>
    <n v="0"/>
    <n v="3"/>
    <x v="0"/>
    <n v="3663"/>
    <n v="0"/>
    <n v="1"/>
    <x v="2"/>
    <x v="0"/>
    <s v="No"/>
    <x v="1"/>
    <x v="0"/>
    <x v="3"/>
    <n v="20.399999999999999"/>
    <n v="42.52"/>
    <s v="Price"/>
    <x v="17"/>
  </r>
  <r>
    <x v="4049"/>
    <d v="2020-12-17T00:00:00"/>
    <x v="0"/>
    <n v="57"/>
    <x v="1"/>
    <n v="0"/>
    <n v="3"/>
    <x v="0"/>
    <n v="5327"/>
    <n v="0"/>
    <n v="56"/>
    <x v="0"/>
    <x v="0"/>
    <s v="No"/>
    <x v="1"/>
    <x v="3"/>
    <x v="0"/>
    <n v="24.9"/>
    <n v="1478.48"/>
    <s v="Attitude"/>
    <x v="3"/>
  </r>
  <r>
    <x v="4050"/>
    <d v="2020-12-01T00:00:00"/>
    <x v="1"/>
    <n v="68"/>
    <x v="1"/>
    <n v="0"/>
    <n v="3"/>
    <x v="0"/>
    <n v="5605"/>
    <n v="0"/>
    <n v="56"/>
    <x v="0"/>
    <x v="0"/>
    <s v="Yes"/>
    <x v="0"/>
    <x v="3"/>
    <x v="0"/>
    <n v="104.75"/>
    <n v="7447.13"/>
    <s v="Attitude"/>
    <x v="1"/>
  </r>
  <r>
    <x v="4051"/>
    <d v="2020-02-08T00:00:00"/>
    <x v="0"/>
    <n v="69"/>
    <x v="1"/>
    <n v="0"/>
    <n v="3"/>
    <x v="0"/>
    <n v="4389"/>
    <n v="0"/>
    <n v="66"/>
    <x v="0"/>
    <x v="0"/>
    <s v="Yes"/>
    <x v="0"/>
    <x v="3"/>
    <x v="2"/>
    <n v="110.9"/>
    <n v="8085.45"/>
    <s v="Attitude"/>
    <x v="1"/>
  </r>
  <r>
    <x v="4052"/>
    <d v="2025-07-07T00:00:00"/>
    <x v="0"/>
    <n v="41"/>
    <x v="1"/>
    <n v="0"/>
    <n v="3"/>
    <x v="0"/>
    <n v="5228"/>
    <n v="0"/>
    <n v="1"/>
    <x v="2"/>
    <x v="0"/>
    <s v="Yes"/>
    <x v="0"/>
    <x v="0"/>
    <x v="0"/>
    <n v="86.6"/>
    <n v="92.03"/>
    <s v="Competitor"/>
    <x v="8"/>
  </r>
  <r>
    <x v="4053"/>
    <d v="2022-12-06T00:00:00"/>
    <x v="0"/>
    <n v="45"/>
    <x v="1"/>
    <n v="0"/>
    <n v="3"/>
    <x v="0"/>
    <n v="3606"/>
    <n v="0"/>
    <n v="32"/>
    <x v="0"/>
    <x v="0"/>
    <s v="Yes"/>
    <x v="0"/>
    <x v="0"/>
    <x v="0"/>
    <n v="96.2"/>
    <n v="3990.12"/>
    <s v="Attitude"/>
    <x v="3"/>
  </r>
  <r>
    <x v="4054"/>
    <d v="2024-11-22T00:00:00"/>
    <x v="0"/>
    <n v="30"/>
    <x v="0"/>
    <n v="0"/>
    <n v="3"/>
    <x v="0"/>
    <n v="4533"/>
    <n v="1"/>
    <n v="9"/>
    <x v="0"/>
    <x v="0"/>
    <s v="Yes"/>
    <x v="3"/>
    <x v="0"/>
    <x v="0"/>
    <n v="79.349999999999994"/>
    <n v="956.28"/>
    <s v="Dissatisfaction"/>
    <x v="13"/>
  </r>
  <r>
    <x v="4055"/>
    <d v="2025-07-10T00:00:00"/>
    <x v="1"/>
    <n v="39"/>
    <x v="1"/>
    <n v="0"/>
    <n v="3"/>
    <x v="0"/>
    <n v="4884"/>
    <n v="0"/>
    <n v="1"/>
    <x v="2"/>
    <x v="0"/>
    <s v="Yes"/>
    <x v="0"/>
    <x v="0"/>
    <x v="0"/>
    <n v="75.7"/>
    <n v="84.75"/>
    <s v="Attitude"/>
    <x v="3"/>
  </r>
  <r>
    <x v="4056"/>
    <d v="2025-03-10T00:00:00"/>
    <x v="1"/>
    <n v="54"/>
    <x v="0"/>
    <n v="0"/>
    <n v="3"/>
    <x v="0"/>
    <n v="4565"/>
    <n v="1"/>
    <n v="5"/>
    <x v="0"/>
    <x v="0"/>
    <s v="Yes"/>
    <x v="0"/>
    <x v="0"/>
    <x v="0"/>
    <n v="83.6"/>
    <n v="414.76"/>
    <s v="Competitor"/>
    <x v="8"/>
  </r>
  <r>
    <x v="4057"/>
    <d v="2021-06-01T00:00:00"/>
    <x v="1"/>
    <n v="69"/>
    <x v="0"/>
    <n v="0"/>
    <n v="3"/>
    <x v="0"/>
    <n v="5746"/>
    <n v="1"/>
    <n v="50"/>
    <x v="0"/>
    <x v="0"/>
    <s v="Yes"/>
    <x v="3"/>
    <x v="0"/>
    <x v="0"/>
    <n v="71.05"/>
    <n v="3674.85"/>
    <s v="Other"/>
    <x v="19"/>
  </r>
  <r>
    <x v="4058"/>
    <d v="2020-02-01T00:00:00"/>
    <x v="1"/>
    <n v="74"/>
    <x v="0"/>
    <n v="0"/>
    <n v="3"/>
    <x v="0"/>
    <n v="4400"/>
    <n v="1"/>
    <n v="66"/>
    <x v="0"/>
    <x v="0"/>
    <s v="Yes"/>
    <x v="3"/>
    <x v="2"/>
    <x v="0"/>
    <n v="80.55"/>
    <n v="6697.3"/>
    <s v="Attitude"/>
    <x v="3"/>
  </r>
  <r>
    <x v="4059"/>
    <d v="2025-06-02T00:00:00"/>
    <x v="1"/>
    <n v="80"/>
    <x v="1"/>
    <n v="0"/>
    <n v="3"/>
    <x v="0"/>
    <n v="4322"/>
    <n v="0"/>
    <n v="2"/>
    <x v="2"/>
    <x v="0"/>
    <s v="Yes"/>
    <x v="3"/>
    <x v="0"/>
    <x v="0"/>
    <n v="79.599999999999994"/>
    <n v="258.87"/>
    <s v="Price"/>
    <x v="17"/>
  </r>
  <r>
    <x v="4060"/>
    <d v="2024-10-12T00:00:00"/>
    <x v="1"/>
    <n v="70"/>
    <x v="1"/>
    <n v="0"/>
    <n v="3"/>
    <x v="0"/>
    <n v="3320"/>
    <n v="0"/>
    <n v="10"/>
    <x v="0"/>
    <x v="0"/>
    <s v="Yes"/>
    <x v="0"/>
    <x v="0"/>
    <x v="2"/>
    <n v="84.6"/>
    <n v="1034.05"/>
    <s v="Attitude"/>
    <x v="3"/>
  </r>
  <r>
    <x v="4061"/>
    <d v="2022-10-17T00:00:00"/>
    <x v="1"/>
    <n v="63"/>
    <x v="1"/>
    <n v="0"/>
    <n v="3"/>
    <x v="0"/>
    <n v="5795"/>
    <n v="0"/>
    <n v="34"/>
    <x v="1"/>
    <x v="0"/>
    <s v="Yes"/>
    <x v="0"/>
    <x v="0"/>
    <x v="2"/>
    <n v="73.95"/>
    <n v="2577.15"/>
    <s v="Competitor"/>
    <x v="6"/>
  </r>
  <r>
    <x v="4062"/>
    <d v="2025-07-16T00:00:00"/>
    <x v="1"/>
    <n v="23"/>
    <x v="1"/>
    <n v="0"/>
    <n v="3"/>
    <x v="0"/>
    <n v="3860"/>
    <n v="0"/>
    <n v="1"/>
    <x v="2"/>
    <x v="0"/>
    <s v="Yes"/>
    <x v="0"/>
    <x v="0"/>
    <x v="3"/>
    <n v="74.599999999999994"/>
    <n v="106.76"/>
    <s v="Competitor"/>
    <x v="9"/>
  </r>
  <r>
    <x v="4063"/>
    <d v="2024-08-06T00:00:00"/>
    <x v="1"/>
    <n v="59"/>
    <x v="0"/>
    <n v="0"/>
    <n v="3"/>
    <x v="0"/>
    <n v="2653"/>
    <n v="1"/>
    <n v="12"/>
    <x v="0"/>
    <x v="0"/>
    <s v="No"/>
    <x v="1"/>
    <x v="3"/>
    <x v="0"/>
    <n v="19.8"/>
    <n v="681.4"/>
    <s v="Attitude"/>
    <x v="3"/>
  </r>
  <r>
    <x v="4064"/>
    <d v="2021-03-01T00:00:00"/>
    <x v="1"/>
    <n v="44"/>
    <x v="0"/>
    <n v="0"/>
    <n v="3"/>
    <x v="0"/>
    <n v="4471"/>
    <n v="1"/>
    <n v="53"/>
    <x v="0"/>
    <x v="0"/>
    <s v="Yes"/>
    <x v="0"/>
    <x v="3"/>
    <x v="0"/>
    <n v="106.1"/>
    <n v="7364.52"/>
    <s v="Attitude"/>
    <x v="3"/>
  </r>
  <r>
    <x v="4065"/>
    <d v="2021-05-09T00:00:00"/>
    <x v="0"/>
    <n v="22"/>
    <x v="1"/>
    <n v="0"/>
    <n v="3"/>
    <x v="0"/>
    <n v="5074"/>
    <n v="0"/>
    <n v="51"/>
    <x v="4"/>
    <x v="0"/>
    <s v="Yes"/>
    <x v="0"/>
    <x v="3"/>
    <x v="0"/>
    <n v="94.8"/>
    <n v="7120.87"/>
    <s v="Competitor"/>
    <x v="6"/>
  </r>
  <r>
    <x v="4066"/>
    <d v="2024-10-12T00:00:00"/>
    <x v="0"/>
    <n v="36"/>
    <x v="0"/>
    <n v="0"/>
    <n v="3"/>
    <x v="0"/>
    <n v="2162"/>
    <n v="1"/>
    <n v="10"/>
    <x v="3"/>
    <x v="0"/>
    <s v="Yes"/>
    <x v="0"/>
    <x v="0"/>
    <x v="0"/>
    <n v="70.3"/>
    <n v="1055.4000000000001"/>
    <s v="Dissatisfaction"/>
    <x v="15"/>
  </r>
  <r>
    <x v="4067"/>
    <d v="2025-06-21T00:00:00"/>
    <x v="0"/>
    <n v="56"/>
    <x v="1"/>
    <n v="0"/>
    <n v="3"/>
    <x v="0"/>
    <n v="2279"/>
    <n v="0"/>
    <n v="2"/>
    <x v="0"/>
    <x v="0"/>
    <s v="No"/>
    <x v="1"/>
    <x v="3"/>
    <x v="2"/>
    <n v="19.3"/>
    <n v="59.88"/>
    <s v="Price"/>
    <x v="17"/>
  </r>
  <r>
    <x v="4068"/>
    <d v="2025-05-11T00:00:00"/>
    <x v="1"/>
    <n v="44"/>
    <x v="1"/>
    <n v="0"/>
    <n v="3"/>
    <x v="0"/>
    <n v="3207"/>
    <n v="0"/>
    <n v="3"/>
    <x v="0"/>
    <x v="0"/>
    <s v="Yes"/>
    <x v="0"/>
    <x v="0"/>
    <x v="0"/>
    <n v="74.25"/>
    <n v="316.92"/>
    <s v="Competitor"/>
    <x v="6"/>
  </r>
  <r>
    <x v="4069"/>
    <d v="2023-07-02T00:00:00"/>
    <x v="1"/>
    <n v="61"/>
    <x v="1"/>
    <n v="0"/>
    <n v="3"/>
    <x v="0"/>
    <n v="4931"/>
    <n v="0"/>
    <n v="25"/>
    <x v="1"/>
    <x v="0"/>
    <s v="No"/>
    <x v="1"/>
    <x v="2"/>
    <x v="2"/>
    <n v="24.75"/>
    <n v="1185.8499999999999"/>
    <s v="Competitor"/>
    <x v="6"/>
  </r>
  <r>
    <x v="4070"/>
    <d v="2023-12-02T00:00:00"/>
    <x v="1"/>
    <n v="44"/>
    <x v="0"/>
    <n v="0"/>
    <n v="3"/>
    <x v="0"/>
    <n v="3298"/>
    <n v="1"/>
    <n v="20"/>
    <x v="0"/>
    <x v="2"/>
    <s v="Yes"/>
    <x v="2"/>
    <x v="0"/>
    <x v="0"/>
    <n v="24.45"/>
    <n v="482.8"/>
    <s v="Other"/>
    <x v="2"/>
  </r>
  <r>
    <x v="4071"/>
    <d v="2022-05-17T00:00:00"/>
    <x v="1"/>
    <n v="35"/>
    <x v="1"/>
    <n v="0"/>
    <n v="3"/>
    <x v="0"/>
    <n v="4119"/>
    <n v="0"/>
    <n v="39"/>
    <x v="1"/>
    <x v="2"/>
    <s v="Yes"/>
    <x v="2"/>
    <x v="0"/>
    <x v="0"/>
    <n v="50.75"/>
    <n v="2011.4"/>
    <s v="Attitude"/>
    <x v="3"/>
  </r>
  <r>
    <x v="4072"/>
    <d v="2024-03-04T00:00:00"/>
    <x v="1"/>
    <n v="29"/>
    <x v="0"/>
    <n v="0"/>
    <n v="3"/>
    <x v="0"/>
    <n v="3670"/>
    <n v="1"/>
    <n v="17"/>
    <x v="0"/>
    <x v="0"/>
    <s v="Yes"/>
    <x v="0"/>
    <x v="0"/>
    <x v="0"/>
    <n v="85.45"/>
    <n v="2263.52"/>
    <s v="Attitude"/>
    <x v="3"/>
  </r>
  <r>
    <x v="4073"/>
    <d v="2024-08-06T00:00:00"/>
    <x v="1"/>
    <n v="57"/>
    <x v="1"/>
    <n v="0"/>
    <n v="3"/>
    <x v="0"/>
    <n v="4149"/>
    <n v="0"/>
    <n v="12"/>
    <x v="0"/>
    <x v="0"/>
    <s v="Yes"/>
    <x v="2"/>
    <x v="3"/>
    <x v="2"/>
    <n v="74.05"/>
    <n v="1335"/>
    <s v="Other"/>
    <x v="2"/>
  </r>
  <r>
    <x v="4074"/>
    <d v="2023-02-11T00:00:00"/>
    <x v="1"/>
    <n v="63"/>
    <x v="0"/>
    <n v="0"/>
    <n v="3"/>
    <x v="0"/>
    <n v="5255"/>
    <n v="1"/>
    <n v="30"/>
    <x v="0"/>
    <x v="0"/>
    <s v="Yes"/>
    <x v="0"/>
    <x v="0"/>
    <x v="2"/>
    <n v="94.1"/>
    <n v="3014.75"/>
    <s v="Competitor"/>
    <x v="6"/>
  </r>
  <r>
    <x v="4075"/>
    <d v="2024-11-26T00:00:00"/>
    <x v="1"/>
    <n v="76"/>
    <x v="1"/>
    <n v="0"/>
    <n v="3"/>
    <x v="0"/>
    <n v="3543"/>
    <n v="0"/>
    <n v="9"/>
    <x v="2"/>
    <x v="0"/>
    <s v="Yes"/>
    <x v="0"/>
    <x v="0"/>
    <x v="0"/>
    <n v="84.45"/>
    <n v="878.69"/>
    <s v="Competitor"/>
    <x v="6"/>
  </r>
  <r>
    <x v="4076"/>
    <d v="2023-03-13T00:00:00"/>
    <x v="0"/>
    <n v="70"/>
    <x v="0"/>
    <n v="0"/>
    <n v="3"/>
    <x v="0"/>
    <n v="2151"/>
    <n v="1"/>
    <n v="29"/>
    <x v="1"/>
    <x v="0"/>
    <s v="Yes"/>
    <x v="0"/>
    <x v="0"/>
    <x v="0"/>
    <n v="95.9"/>
    <n v="3821.22"/>
    <s v="Price"/>
    <x v="14"/>
  </r>
  <r>
    <x v="4077"/>
    <d v="2025-07-09T00:00:00"/>
    <x v="0"/>
    <n v="74"/>
    <x v="1"/>
    <n v="0"/>
    <n v="3"/>
    <x v="0"/>
    <n v="3763"/>
    <n v="0"/>
    <n v="1"/>
    <x v="0"/>
    <x v="0"/>
    <s v="Yes"/>
    <x v="0"/>
    <x v="0"/>
    <x v="0"/>
    <n v="76.45"/>
    <n v="90.29"/>
    <s v="Competitor"/>
    <x v="6"/>
  </r>
  <r>
    <x v="4078"/>
    <d v="2025-07-08T00:00:00"/>
    <x v="0"/>
    <n v="57"/>
    <x v="1"/>
    <n v="0"/>
    <n v="3"/>
    <x v="0"/>
    <n v="2295"/>
    <n v="0"/>
    <n v="1"/>
    <x v="2"/>
    <x v="0"/>
    <s v="Yes"/>
    <x v="2"/>
    <x v="0"/>
    <x v="3"/>
    <n v="45.7"/>
    <n v="51.25"/>
    <s v="Competitor"/>
    <x v="8"/>
  </r>
  <r>
    <x v="4079"/>
    <d v="2025-04-03T00:00:00"/>
    <x v="1"/>
    <n v="48"/>
    <x v="0"/>
    <n v="0"/>
    <n v="3"/>
    <x v="0"/>
    <n v="5640"/>
    <n v="1"/>
    <n v="4"/>
    <x v="0"/>
    <x v="0"/>
    <s v="Yes"/>
    <x v="0"/>
    <x v="0"/>
    <x v="0"/>
    <n v="85.95"/>
    <n v="397.86"/>
    <s v="Competitor"/>
    <x v="6"/>
  </r>
  <r>
    <x v="4080"/>
    <d v="2025-06-18T00:00:00"/>
    <x v="1"/>
    <n v="62"/>
    <x v="1"/>
    <n v="0"/>
    <n v="3"/>
    <x v="0"/>
    <n v="2969"/>
    <n v="0"/>
    <n v="2"/>
    <x v="2"/>
    <x v="0"/>
    <s v="Yes"/>
    <x v="0"/>
    <x v="0"/>
    <x v="3"/>
    <n v="86.2"/>
    <n v="226.8"/>
    <s v="Attitude"/>
    <x v="1"/>
  </r>
  <r>
    <x v="4081"/>
    <d v="2023-08-08T00:00:00"/>
    <x v="0"/>
    <n v="23"/>
    <x v="1"/>
    <n v="0"/>
    <n v="3"/>
    <x v="0"/>
    <n v="2050"/>
    <n v="0"/>
    <n v="24"/>
    <x v="0"/>
    <x v="0"/>
    <s v="Yes"/>
    <x v="0"/>
    <x v="0"/>
    <x v="3"/>
    <n v="89.85"/>
    <n v="2836.33"/>
    <s v="Competitor"/>
    <x v="6"/>
  </r>
  <r>
    <x v="4082"/>
    <d v="2024-11-12T00:00:00"/>
    <x v="1"/>
    <n v="63"/>
    <x v="0"/>
    <n v="0"/>
    <n v="3"/>
    <x v="0"/>
    <n v="2445"/>
    <n v="1"/>
    <n v="9"/>
    <x v="2"/>
    <x v="0"/>
    <s v="Yes"/>
    <x v="0"/>
    <x v="0"/>
    <x v="0"/>
    <n v="85.35"/>
    <n v="932.54"/>
    <s v="Dissatisfaction"/>
    <x v="7"/>
  </r>
  <r>
    <x v="4083"/>
    <d v="2021-02-22T00:00:00"/>
    <x v="1"/>
    <n v="50"/>
    <x v="0"/>
    <n v="0"/>
    <n v="3"/>
    <x v="0"/>
    <n v="4596"/>
    <n v="1"/>
    <n v="54"/>
    <x v="0"/>
    <x v="0"/>
    <s v="Yes"/>
    <x v="2"/>
    <x v="3"/>
    <x v="2"/>
    <n v="70.150000000000006"/>
    <n v="5989.05"/>
    <s v="Dissatisfaction"/>
    <x v="13"/>
  </r>
  <r>
    <x v="4084"/>
    <d v="2025-07-10T00:00:00"/>
    <x v="0"/>
    <n v="63"/>
    <x v="1"/>
    <n v="0"/>
    <n v="3"/>
    <x v="0"/>
    <n v="4933"/>
    <n v="0"/>
    <n v="1"/>
    <x v="2"/>
    <x v="0"/>
    <s v="No"/>
    <x v="1"/>
    <x v="0"/>
    <x v="2"/>
    <n v="20.100000000000001"/>
    <n v="60.93"/>
    <s v="Price"/>
    <x v="17"/>
  </r>
  <r>
    <x v="4085"/>
    <d v="2025-04-22T00:00:00"/>
    <x v="1"/>
    <n v="21"/>
    <x v="1"/>
    <n v="0"/>
    <n v="3"/>
    <x v="0"/>
    <n v="5552"/>
    <n v="0"/>
    <n v="4"/>
    <x v="0"/>
    <x v="0"/>
    <s v="Yes"/>
    <x v="0"/>
    <x v="0"/>
    <x v="0"/>
    <n v="84.05"/>
    <n v="500.43"/>
    <s v="Competitor"/>
    <x v="8"/>
  </r>
  <r>
    <x v="4086"/>
    <d v="2024-12-16T00:00:00"/>
    <x v="1"/>
    <n v="53"/>
    <x v="1"/>
    <n v="0"/>
    <n v="3"/>
    <x v="0"/>
    <n v="5335"/>
    <n v="0"/>
    <n v="8"/>
    <x v="0"/>
    <x v="0"/>
    <s v="Yes"/>
    <x v="0"/>
    <x v="0"/>
    <x v="0"/>
    <n v="95.65"/>
    <n v="1015.38"/>
    <s v="Attitude"/>
    <x v="3"/>
  </r>
  <r>
    <x v="4087"/>
    <d v="2024-06-15T00:00:00"/>
    <x v="0"/>
    <n v="74"/>
    <x v="1"/>
    <n v="0"/>
    <n v="3"/>
    <x v="0"/>
    <n v="4777"/>
    <n v="0"/>
    <n v="14"/>
    <x v="0"/>
    <x v="0"/>
    <s v="Yes"/>
    <x v="0"/>
    <x v="0"/>
    <x v="2"/>
    <n v="90.45"/>
    <n v="1424.44"/>
    <s v="Competitor"/>
    <x v="9"/>
  </r>
  <r>
    <x v="4088"/>
    <d v="2022-05-06T00:00:00"/>
    <x v="0"/>
    <n v="65"/>
    <x v="0"/>
    <n v="0"/>
    <n v="3"/>
    <x v="0"/>
    <n v="4687"/>
    <n v="1"/>
    <n v="39"/>
    <x v="0"/>
    <x v="0"/>
    <s v="Yes"/>
    <x v="0"/>
    <x v="0"/>
    <x v="0"/>
    <n v="105.65"/>
    <n v="5581.55"/>
    <s v="Attitude"/>
    <x v="3"/>
  </r>
  <r>
    <x v="4089"/>
    <d v="2024-05-09T00:00:00"/>
    <x v="0"/>
    <n v="70"/>
    <x v="1"/>
    <n v="0"/>
    <n v="3"/>
    <x v="0"/>
    <n v="2099"/>
    <n v="0"/>
    <n v="15"/>
    <x v="3"/>
    <x v="0"/>
    <s v="Yes"/>
    <x v="0"/>
    <x v="0"/>
    <x v="0"/>
    <n v="75.650000000000006"/>
    <n v="1842.35"/>
    <s v="Attitude"/>
    <x v="3"/>
  </r>
  <r>
    <x v="4090"/>
    <d v="2025-01-23T00:00:00"/>
    <x v="0"/>
    <n v="72"/>
    <x v="0"/>
    <n v="0"/>
    <n v="3"/>
    <x v="0"/>
    <n v="4969"/>
    <n v="1"/>
    <n v="7"/>
    <x v="0"/>
    <x v="0"/>
    <s v="Yes"/>
    <x v="0"/>
    <x v="0"/>
    <x v="2"/>
    <n v="74.400000000000006"/>
    <n v="557.88"/>
    <s v="Attitude"/>
    <x v="1"/>
  </r>
  <r>
    <x v="4091"/>
    <d v="2023-01-06T00:00:00"/>
    <x v="1"/>
    <n v="74"/>
    <x v="1"/>
    <n v="0"/>
    <n v="3"/>
    <x v="0"/>
    <n v="5362"/>
    <n v="0"/>
    <n v="31"/>
    <x v="0"/>
    <x v="0"/>
    <s v="Yes"/>
    <x v="0"/>
    <x v="0"/>
    <x v="0"/>
    <n v="99.95"/>
    <n v="4406.8100000000004"/>
    <s v="Competitor"/>
    <x v="6"/>
  </r>
  <r>
    <x v="4092"/>
    <d v="2025-03-19T00:00:00"/>
    <x v="1"/>
    <n v="68"/>
    <x v="1"/>
    <n v="0"/>
    <n v="3"/>
    <x v="0"/>
    <n v="2516"/>
    <n v="0"/>
    <n v="5"/>
    <x v="0"/>
    <x v="0"/>
    <s v="Yes"/>
    <x v="0"/>
    <x v="0"/>
    <x v="2"/>
    <n v="83.15"/>
    <n v="655.20000000000005"/>
    <s v="Dissatisfaction"/>
    <x v="7"/>
  </r>
  <r>
    <x v="4093"/>
    <d v="2023-05-26T00:00:00"/>
    <x v="1"/>
    <n v="72"/>
    <x v="1"/>
    <n v="0"/>
    <n v="3"/>
    <x v="0"/>
    <n v="2420"/>
    <n v="0"/>
    <n v="27"/>
    <x v="0"/>
    <x v="0"/>
    <s v="Yes"/>
    <x v="0"/>
    <x v="0"/>
    <x v="2"/>
    <n v="88.3"/>
    <n v="2925.13"/>
    <s v="Other"/>
    <x v="2"/>
  </r>
  <r>
    <x v="4094"/>
    <d v="2025-07-22T00:00:00"/>
    <x v="1"/>
    <n v="79"/>
    <x v="1"/>
    <n v="0"/>
    <n v="3"/>
    <x v="0"/>
    <n v="5303"/>
    <n v="0"/>
    <n v="1"/>
    <x v="0"/>
    <x v="2"/>
    <s v="Yes"/>
    <x v="3"/>
    <x v="0"/>
    <x v="0"/>
    <n v="36.450000000000003"/>
    <n v="36.450000000000003"/>
    <s v="Dissatisfaction"/>
    <x v="7"/>
  </r>
  <r>
    <x v="4095"/>
    <d v="2024-11-19T00:00:00"/>
    <x v="1"/>
    <n v="41"/>
    <x v="1"/>
    <n v="2"/>
    <n v="3"/>
    <x v="0"/>
    <n v="5571"/>
    <n v="0"/>
    <n v="9"/>
    <x v="0"/>
    <x v="0"/>
    <s v="Yes"/>
    <x v="0"/>
    <x v="0"/>
    <x v="0"/>
    <n v="94.4"/>
    <n v="1102.1400000000001"/>
    <s v="Price"/>
    <x v="4"/>
  </r>
  <r>
    <x v="4096"/>
    <d v="2024-05-17T00:00:00"/>
    <x v="1"/>
    <n v="37"/>
    <x v="1"/>
    <n v="0"/>
    <n v="3"/>
    <x v="0"/>
    <n v="3579"/>
    <n v="0"/>
    <n v="15"/>
    <x v="0"/>
    <x v="0"/>
    <s v="Yes"/>
    <x v="0"/>
    <x v="0"/>
    <x v="0"/>
    <n v="85.9"/>
    <n v="1639"/>
    <s v="Other"/>
    <x v="2"/>
  </r>
  <r>
    <x v="4097"/>
    <d v="2021-03-18T00:00:00"/>
    <x v="0"/>
    <n v="48"/>
    <x v="0"/>
    <n v="0"/>
    <n v="3"/>
    <x v="0"/>
    <n v="5414"/>
    <n v="1"/>
    <n v="53"/>
    <x v="4"/>
    <x v="0"/>
    <s v="Yes"/>
    <x v="0"/>
    <x v="3"/>
    <x v="0"/>
    <n v="94.25"/>
    <n v="5703.76"/>
    <s v="Other"/>
    <x v="12"/>
  </r>
  <r>
    <x v="4098"/>
    <d v="2024-02-14T00:00:00"/>
    <x v="1"/>
    <n v="47"/>
    <x v="1"/>
    <n v="0"/>
    <n v="3"/>
    <x v="0"/>
    <n v="5727"/>
    <n v="0"/>
    <n v="18"/>
    <x v="0"/>
    <x v="0"/>
    <s v="Yes"/>
    <x v="0"/>
    <x v="0"/>
    <x v="0"/>
    <n v="88.35"/>
    <n v="1867.36"/>
    <s v="Competitor"/>
    <x v="9"/>
  </r>
  <r>
    <x v="4099"/>
    <d v="2020-05-05T00:00:00"/>
    <x v="1"/>
    <n v="50"/>
    <x v="0"/>
    <n v="0"/>
    <n v="3"/>
    <x v="0"/>
    <n v="6144"/>
    <n v="1"/>
    <n v="63"/>
    <x v="0"/>
    <x v="0"/>
    <s v="Yes"/>
    <x v="0"/>
    <x v="3"/>
    <x v="0"/>
    <n v="107.5"/>
    <n v="7055.34"/>
    <s v="Attitude"/>
    <x v="3"/>
  </r>
  <r>
    <x v="4100"/>
    <d v="2020-12-23T00:00:00"/>
    <x v="0"/>
    <n v="21"/>
    <x v="1"/>
    <n v="0"/>
    <n v="3"/>
    <x v="0"/>
    <n v="4830"/>
    <n v="0"/>
    <n v="56"/>
    <x v="0"/>
    <x v="0"/>
    <s v="Yes"/>
    <x v="0"/>
    <x v="0"/>
    <x v="0"/>
    <n v="94.45"/>
    <n v="6547.56"/>
    <s v="Attitude"/>
    <x v="3"/>
  </r>
  <r>
    <x v="4101"/>
    <d v="2025-07-07T00:00:00"/>
    <x v="0"/>
    <n v="40"/>
    <x v="1"/>
    <n v="0"/>
    <n v="3"/>
    <x v="0"/>
    <n v="5600"/>
    <n v="0"/>
    <n v="1"/>
    <x v="0"/>
    <x v="0"/>
    <s v="No"/>
    <x v="1"/>
    <x v="0"/>
    <x v="3"/>
    <n v="19.8"/>
    <n v="29.46"/>
    <s v="Price"/>
    <x v="17"/>
  </r>
  <r>
    <x v="4102"/>
    <d v="2022-05-14T00:00:00"/>
    <x v="0"/>
    <n v="64"/>
    <x v="1"/>
    <n v="0"/>
    <n v="3"/>
    <x v="0"/>
    <n v="4696"/>
    <n v="0"/>
    <n v="39"/>
    <x v="1"/>
    <x v="0"/>
    <s v="Yes"/>
    <x v="0"/>
    <x v="0"/>
    <x v="0"/>
    <n v="75.25"/>
    <n v="4428.28"/>
    <s v="Competitor"/>
    <x v="6"/>
  </r>
  <r>
    <x v="4103"/>
    <d v="2025-07-23T00:00:00"/>
    <x v="1"/>
    <n v="34"/>
    <x v="0"/>
    <n v="0"/>
    <n v="3"/>
    <x v="0"/>
    <n v="2123"/>
    <n v="1"/>
    <n v="1"/>
    <x v="0"/>
    <x v="0"/>
    <s v="Yes"/>
    <x v="0"/>
    <x v="0"/>
    <x v="0"/>
    <n v="69.8"/>
    <n v="80.88"/>
    <s v="Dissatisfaction"/>
    <x v="7"/>
  </r>
  <r>
    <x v="4104"/>
    <d v="2025-07-21T00:00:00"/>
    <x v="1"/>
    <n v="34"/>
    <x v="1"/>
    <n v="0"/>
    <n v="3"/>
    <x v="0"/>
    <n v="3208"/>
    <n v="0"/>
    <n v="1"/>
    <x v="0"/>
    <x v="0"/>
    <s v="Yes"/>
    <x v="0"/>
    <x v="0"/>
    <x v="3"/>
    <n v="70.150000000000006"/>
    <n v="72.39"/>
    <s v="Competitor"/>
    <x v="8"/>
  </r>
  <r>
    <x v="4105"/>
    <d v="2020-03-11T00:00:00"/>
    <x v="1"/>
    <n v="77"/>
    <x v="0"/>
    <n v="0"/>
    <n v="4"/>
    <x v="1"/>
    <n v="5348"/>
    <n v="2"/>
    <n v="65"/>
    <x v="0"/>
    <x v="0"/>
    <s v="Yes"/>
    <x v="0"/>
    <x v="3"/>
    <x v="0"/>
    <n v="94.4"/>
    <n v="8616.9500000000007"/>
    <m/>
    <x v="20"/>
  </r>
  <r>
    <x v="4106"/>
    <d v="2024-07-12T00:00:00"/>
    <x v="1"/>
    <n v="68"/>
    <x v="1"/>
    <n v="0"/>
    <n v="4"/>
    <x v="1"/>
    <n v="5557"/>
    <n v="0"/>
    <n v="13"/>
    <x v="0"/>
    <x v="0"/>
    <s v="Yes"/>
    <x v="2"/>
    <x v="3"/>
    <x v="0"/>
    <n v="54.8"/>
    <n v="867.93"/>
    <m/>
    <x v="20"/>
  </r>
  <r>
    <x v="4107"/>
    <d v="2023-09-22T00:00:00"/>
    <x v="1"/>
    <n v="44"/>
    <x v="0"/>
    <n v="0"/>
    <n v="4"/>
    <x v="1"/>
    <n v="3742"/>
    <n v="10"/>
    <n v="23"/>
    <x v="0"/>
    <x v="0"/>
    <s v="No"/>
    <x v="1"/>
    <x v="3"/>
    <x v="2"/>
    <n v="20.05"/>
    <n v="824.96"/>
    <m/>
    <x v="20"/>
  </r>
  <r>
    <x v="4108"/>
    <d v="2023-12-03T00:00:00"/>
    <x v="0"/>
    <n v="68"/>
    <x v="1"/>
    <n v="0"/>
    <n v="4"/>
    <x v="1"/>
    <n v="5090"/>
    <n v="0"/>
    <n v="20"/>
    <x v="0"/>
    <x v="0"/>
    <s v="Yes"/>
    <x v="2"/>
    <x v="3"/>
    <x v="2"/>
    <n v="54"/>
    <n v="1502.1"/>
    <m/>
    <x v="20"/>
  </r>
  <r>
    <x v="4109"/>
    <d v="2025-04-03T00:00:00"/>
    <x v="1"/>
    <n v="66"/>
    <x v="1"/>
    <n v="0"/>
    <n v="4"/>
    <x v="1"/>
    <n v="3828"/>
    <n v="0"/>
    <n v="4"/>
    <x v="0"/>
    <x v="0"/>
    <s v="Yes"/>
    <x v="0"/>
    <x v="3"/>
    <x v="0"/>
    <n v="80.25"/>
    <n v="368.7"/>
    <m/>
    <x v="20"/>
  </r>
  <r>
    <x v="4110"/>
    <d v="2024-12-08T00:00:00"/>
    <x v="0"/>
    <n v="66"/>
    <x v="1"/>
    <n v="0"/>
    <n v="4"/>
    <x v="1"/>
    <n v="5242"/>
    <n v="0"/>
    <n v="8"/>
    <x v="2"/>
    <x v="0"/>
    <s v="Yes"/>
    <x v="0"/>
    <x v="2"/>
    <x v="0"/>
    <n v="69.7"/>
    <n v="907.65"/>
    <m/>
    <x v="20"/>
  </r>
  <r>
    <x v="4111"/>
    <d v="2021-06-15T00:00:00"/>
    <x v="1"/>
    <n v="37"/>
    <x v="0"/>
    <n v="0"/>
    <n v="4"/>
    <x v="1"/>
    <n v="5849"/>
    <n v="5"/>
    <n v="50"/>
    <x v="4"/>
    <x v="0"/>
    <s v="No"/>
    <x v="1"/>
    <x v="2"/>
    <x v="0"/>
    <n v="20.149999999999999"/>
    <n v="2278.4"/>
    <m/>
    <x v="20"/>
  </r>
  <r>
    <x v="4112"/>
    <d v="2021-01-07T00:00:00"/>
    <x v="0"/>
    <n v="29"/>
    <x v="0"/>
    <n v="2"/>
    <n v="4"/>
    <x v="1"/>
    <n v="6411"/>
    <n v="1"/>
    <n v="55"/>
    <x v="4"/>
    <x v="0"/>
    <s v="Yes"/>
    <x v="0"/>
    <x v="0"/>
    <x v="0"/>
    <n v="85.5"/>
    <n v="7017.35"/>
    <m/>
    <x v="20"/>
  </r>
  <r>
    <x v="4113"/>
    <d v="2022-09-13T00:00:00"/>
    <x v="0"/>
    <n v="52"/>
    <x v="0"/>
    <n v="3"/>
    <n v="4"/>
    <x v="1"/>
    <n v="3764"/>
    <n v="1"/>
    <n v="35"/>
    <x v="1"/>
    <x v="0"/>
    <s v="No"/>
    <x v="1"/>
    <x v="2"/>
    <x v="2"/>
    <n v="19.600000000000001"/>
    <n v="1416.7"/>
    <m/>
    <x v="20"/>
  </r>
  <r>
    <x v="4114"/>
    <d v="2025-05-23T00:00:00"/>
    <x v="0"/>
    <n v="37"/>
    <x v="1"/>
    <n v="0"/>
    <n v="4"/>
    <x v="2"/>
    <n v="5645"/>
    <n v="0"/>
    <n v="3"/>
    <x v="0"/>
    <x v="0"/>
    <s v="Yes"/>
    <x v="2"/>
    <x v="0"/>
    <x v="2"/>
    <n v="64.400000000000006"/>
    <n v="309.8"/>
    <m/>
    <x v="20"/>
  </r>
  <r>
    <x v="4115"/>
    <d v="2023-11-13T00:00:00"/>
    <x v="1"/>
    <n v="48"/>
    <x v="1"/>
    <n v="0"/>
    <n v="4"/>
    <x v="1"/>
    <n v="3471"/>
    <n v="0"/>
    <n v="21"/>
    <x v="0"/>
    <x v="0"/>
    <s v="Yes"/>
    <x v="0"/>
    <x v="3"/>
    <x v="2"/>
    <n v="104.55"/>
    <n v="3001.91"/>
    <m/>
    <x v="20"/>
  </r>
  <r>
    <x v="4116"/>
    <d v="2019-09-07T00:00:00"/>
    <x v="0"/>
    <n v="52"/>
    <x v="0"/>
    <n v="2"/>
    <n v="4"/>
    <x v="1"/>
    <n v="5406"/>
    <n v="9"/>
    <n v="71"/>
    <x v="5"/>
    <x v="0"/>
    <s v="No"/>
    <x v="1"/>
    <x v="2"/>
    <x v="2"/>
    <n v="19.8"/>
    <n v="3053.39"/>
    <m/>
    <x v="20"/>
  </r>
  <r>
    <x v="4117"/>
    <d v="2021-03-19T00:00:00"/>
    <x v="1"/>
    <n v="29"/>
    <x v="0"/>
    <n v="0"/>
    <n v="4"/>
    <x v="1"/>
    <n v="4700"/>
    <n v="1"/>
    <n v="53"/>
    <x v="4"/>
    <x v="0"/>
    <s v="Yes"/>
    <x v="0"/>
    <x v="3"/>
    <x v="0"/>
    <n v="93.45"/>
    <n v="6904.75"/>
    <m/>
    <x v="20"/>
  </r>
  <r>
    <x v="4118"/>
    <d v="2020-09-01T00:00:00"/>
    <x v="1"/>
    <n v="60"/>
    <x v="0"/>
    <n v="0"/>
    <n v="4"/>
    <x v="1"/>
    <n v="4375"/>
    <n v="9"/>
    <n v="59"/>
    <x v="4"/>
    <x v="0"/>
    <s v="No"/>
    <x v="1"/>
    <x v="2"/>
    <x v="0"/>
    <n v="18.399999999999999"/>
    <n v="2650.26"/>
    <m/>
    <x v="20"/>
  </r>
  <r>
    <x v="4119"/>
    <d v="2019-08-16T00:00:00"/>
    <x v="1"/>
    <n v="25"/>
    <x v="1"/>
    <n v="0"/>
    <n v="4"/>
    <x v="1"/>
    <n v="5567"/>
    <n v="0"/>
    <n v="72"/>
    <x v="5"/>
    <x v="0"/>
    <s v="Yes"/>
    <x v="0"/>
    <x v="2"/>
    <x v="0"/>
    <n v="116.45"/>
    <n v="11596.99"/>
    <m/>
    <x v="20"/>
  </r>
  <r>
    <x v="4120"/>
    <d v="2020-02-10T00:00:00"/>
    <x v="0"/>
    <n v="32"/>
    <x v="1"/>
    <n v="0"/>
    <n v="4"/>
    <x v="1"/>
    <n v="4621"/>
    <n v="0"/>
    <n v="66"/>
    <x v="5"/>
    <x v="0"/>
    <s v="Yes"/>
    <x v="2"/>
    <x v="3"/>
    <x v="3"/>
    <n v="54.8"/>
    <n v="4228.66"/>
    <m/>
    <x v="20"/>
  </r>
  <r>
    <x v="4121"/>
    <d v="2021-07-18T00:00:00"/>
    <x v="1"/>
    <n v="60"/>
    <x v="1"/>
    <n v="3"/>
    <n v="4"/>
    <x v="1"/>
    <n v="4784"/>
    <n v="0"/>
    <n v="49"/>
    <x v="0"/>
    <x v="0"/>
    <s v="No"/>
    <x v="1"/>
    <x v="2"/>
    <x v="2"/>
    <n v="20.45"/>
    <n v="2577.9499999999998"/>
    <m/>
    <x v="20"/>
  </r>
  <r>
    <x v="4122"/>
    <d v="2023-08-18T00:00:00"/>
    <x v="1"/>
    <n v="25"/>
    <x v="1"/>
    <n v="0"/>
    <n v="4"/>
    <x v="1"/>
    <n v="4690"/>
    <n v="0"/>
    <n v="24"/>
    <x v="0"/>
    <x v="0"/>
    <s v="No"/>
    <x v="1"/>
    <x v="3"/>
    <x v="2"/>
    <n v="20.45"/>
    <n v="670.87"/>
    <m/>
    <x v="20"/>
  </r>
  <r>
    <x v="4123"/>
    <d v="2022-07-07T00:00:00"/>
    <x v="1"/>
    <n v="54"/>
    <x v="0"/>
    <n v="0"/>
    <n v="4"/>
    <x v="1"/>
    <n v="5707"/>
    <n v="8"/>
    <n v="37"/>
    <x v="0"/>
    <x v="0"/>
    <s v="No"/>
    <x v="1"/>
    <x v="3"/>
    <x v="0"/>
    <n v="19.850000000000001"/>
    <n v="1291.3699999999999"/>
    <m/>
    <x v="20"/>
  </r>
  <r>
    <x v="4124"/>
    <d v="2019-09-07T00:00:00"/>
    <x v="0"/>
    <n v="52"/>
    <x v="0"/>
    <n v="0"/>
    <n v="4"/>
    <x v="1"/>
    <n v="4420"/>
    <n v="8"/>
    <n v="71"/>
    <x v="5"/>
    <x v="0"/>
    <s v="Yes"/>
    <x v="0"/>
    <x v="3"/>
    <x v="0"/>
    <n v="105.7"/>
    <n v="9538.9599999999991"/>
    <m/>
    <x v="20"/>
  </r>
  <r>
    <x v="4125"/>
    <d v="2019-12-21T00:00:00"/>
    <x v="0"/>
    <n v="50"/>
    <x v="1"/>
    <n v="0"/>
    <n v="4"/>
    <x v="1"/>
    <n v="5210"/>
    <n v="0"/>
    <n v="68"/>
    <x v="0"/>
    <x v="0"/>
    <s v="Yes"/>
    <x v="0"/>
    <x v="3"/>
    <x v="2"/>
    <n v="79.599999999999994"/>
    <n v="6728.23"/>
    <m/>
    <x v="20"/>
  </r>
  <r>
    <x v="4126"/>
    <d v="2024-11-17T00:00:00"/>
    <x v="0"/>
    <n v="60"/>
    <x v="1"/>
    <n v="3"/>
    <n v="4"/>
    <x v="1"/>
    <n v="3444"/>
    <n v="0"/>
    <n v="9"/>
    <x v="0"/>
    <x v="0"/>
    <s v="No"/>
    <x v="1"/>
    <x v="3"/>
    <x v="2"/>
    <n v="20.100000000000001"/>
    <n v="436.31"/>
    <m/>
    <x v="20"/>
  </r>
  <r>
    <x v="4127"/>
    <d v="2020-02-01T00:00:00"/>
    <x v="1"/>
    <n v="39"/>
    <x v="0"/>
    <n v="0"/>
    <n v="4"/>
    <x v="1"/>
    <n v="4016"/>
    <n v="6"/>
    <n v="66"/>
    <x v="5"/>
    <x v="0"/>
    <s v="Yes"/>
    <x v="0"/>
    <x v="0"/>
    <x v="0"/>
    <n v="105.2"/>
    <n v="9724.0300000000007"/>
    <m/>
    <x v="20"/>
  </r>
  <r>
    <x v="4128"/>
    <d v="2019-09-12T00:00:00"/>
    <x v="1"/>
    <n v="46"/>
    <x v="0"/>
    <n v="0"/>
    <n v="4"/>
    <x v="1"/>
    <n v="4890"/>
    <n v="2"/>
    <n v="71"/>
    <x v="0"/>
    <x v="0"/>
    <s v="No"/>
    <x v="1"/>
    <x v="2"/>
    <x v="2"/>
    <n v="19.600000000000001"/>
    <n v="4102.43"/>
    <m/>
    <x v="20"/>
  </r>
  <r>
    <x v="4129"/>
    <d v="2020-12-08T00:00:00"/>
    <x v="1"/>
    <n v="25"/>
    <x v="0"/>
    <n v="0"/>
    <n v="4"/>
    <x v="1"/>
    <n v="6483"/>
    <n v="9"/>
    <n v="56"/>
    <x v="0"/>
    <x v="0"/>
    <s v="Yes"/>
    <x v="0"/>
    <x v="0"/>
    <x v="0"/>
    <n v="85.6"/>
    <n v="7300.16"/>
    <m/>
    <x v="20"/>
  </r>
  <r>
    <x v="4130"/>
    <d v="2019-08-16T00:00:00"/>
    <x v="1"/>
    <n v="60"/>
    <x v="0"/>
    <n v="0"/>
    <n v="4"/>
    <x v="1"/>
    <n v="5374"/>
    <n v="8"/>
    <n v="72"/>
    <x v="5"/>
    <x v="0"/>
    <s v="No"/>
    <x v="1"/>
    <x v="2"/>
    <x v="2"/>
    <n v="26"/>
    <n v="3718.56"/>
    <m/>
    <x v="20"/>
  </r>
  <r>
    <x v="4131"/>
    <d v="2020-10-19T00:00:00"/>
    <x v="0"/>
    <n v="58"/>
    <x v="1"/>
    <n v="0"/>
    <n v="4"/>
    <x v="1"/>
    <n v="4335"/>
    <n v="0"/>
    <n v="58"/>
    <x v="4"/>
    <x v="0"/>
    <s v="No"/>
    <x v="1"/>
    <x v="2"/>
    <x v="2"/>
    <n v="20.3"/>
    <n v="2828"/>
    <m/>
    <x v="20"/>
  </r>
  <r>
    <x v="4132"/>
    <d v="2019-08-16T00:00:00"/>
    <x v="0"/>
    <n v="56"/>
    <x v="0"/>
    <n v="2"/>
    <n v="4"/>
    <x v="1"/>
    <n v="4419"/>
    <n v="4"/>
    <n v="72"/>
    <x v="0"/>
    <x v="0"/>
    <s v="Yes"/>
    <x v="0"/>
    <x v="2"/>
    <x v="2"/>
    <n v="108.4"/>
    <n v="9804.61"/>
    <m/>
    <x v="20"/>
  </r>
  <r>
    <x v="4133"/>
    <d v="2021-09-25T00:00:00"/>
    <x v="1"/>
    <n v="32"/>
    <x v="1"/>
    <n v="0"/>
    <n v="4"/>
    <x v="1"/>
    <n v="4543"/>
    <n v="0"/>
    <n v="47"/>
    <x v="4"/>
    <x v="0"/>
    <s v="Yes"/>
    <x v="0"/>
    <x v="3"/>
    <x v="0"/>
    <n v="103.7"/>
    <n v="4845.75"/>
    <m/>
    <x v="20"/>
  </r>
  <r>
    <x v="4134"/>
    <d v="2020-12-09T00:00:00"/>
    <x v="1"/>
    <n v="73"/>
    <x v="1"/>
    <n v="0"/>
    <n v="4"/>
    <x v="1"/>
    <n v="4463"/>
    <n v="0"/>
    <n v="56"/>
    <x v="0"/>
    <x v="0"/>
    <s v="Yes"/>
    <x v="0"/>
    <x v="3"/>
    <x v="0"/>
    <n v="110.5"/>
    <n v="8778.7800000000007"/>
    <m/>
    <x v="20"/>
  </r>
  <r>
    <x v="4135"/>
    <d v="2024-09-18T00:00:00"/>
    <x v="1"/>
    <n v="68"/>
    <x v="0"/>
    <n v="0"/>
    <n v="4"/>
    <x v="1"/>
    <n v="4413"/>
    <n v="9"/>
    <n v="11"/>
    <x v="3"/>
    <x v="0"/>
    <s v="Yes"/>
    <x v="0"/>
    <x v="3"/>
    <x v="0"/>
    <n v="82.9"/>
    <n v="1200.7"/>
    <m/>
    <x v="20"/>
  </r>
  <r>
    <x v="4136"/>
    <d v="2022-11-24T00:00:00"/>
    <x v="0"/>
    <n v="73"/>
    <x v="0"/>
    <n v="0"/>
    <n v="4"/>
    <x v="1"/>
    <n v="4414"/>
    <n v="10"/>
    <n v="33"/>
    <x v="0"/>
    <x v="0"/>
    <s v="Yes"/>
    <x v="0"/>
    <x v="3"/>
    <x v="0"/>
    <n v="93.55"/>
    <n v="4525.32"/>
    <m/>
    <x v="20"/>
  </r>
  <r>
    <x v="4137"/>
    <d v="2021-11-06T00:00:00"/>
    <x v="1"/>
    <n v="68"/>
    <x v="1"/>
    <n v="0"/>
    <n v="4"/>
    <x v="1"/>
    <n v="2636"/>
    <n v="0"/>
    <n v="45"/>
    <x v="4"/>
    <x v="0"/>
    <s v="Yes"/>
    <x v="0"/>
    <x v="3"/>
    <x v="0"/>
    <n v="100.15"/>
    <n v="4770.3"/>
    <m/>
    <x v="20"/>
  </r>
  <r>
    <x v="4138"/>
    <d v="2023-05-25T00:00:00"/>
    <x v="1"/>
    <n v="49"/>
    <x v="1"/>
    <n v="0"/>
    <n v="4"/>
    <x v="1"/>
    <n v="2026"/>
    <n v="0"/>
    <n v="27"/>
    <x v="0"/>
    <x v="0"/>
    <s v="Yes"/>
    <x v="0"/>
    <x v="0"/>
    <x v="0"/>
    <n v="95.6"/>
    <n v="3544.84"/>
    <m/>
    <x v="20"/>
  </r>
  <r>
    <x v="4139"/>
    <d v="2022-11-02T00:00:00"/>
    <x v="1"/>
    <n v="24"/>
    <x v="0"/>
    <n v="0"/>
    <n v="4"/>
    <x v="1"/>
    <n v="4276"/>
    <n v="8"/>
    <n v="33"/>
    <x v="1"/>
    <x v="0"/>
    <s v="Yes"/>
    <x v="3"/>
    <x v="3"/>
    <x v="2"/>
    <n v="58.45"/>
    <n v="2245.4699999999998"/>
    <m/>
    <x v="20"/>
  </r>
  <r>
    <x v="4140"/>
    <d v="2024-09-06T00:00:00"/>
    <x v="1"/>
    <n v="52"/>
    <x v="1"/>
    <n v="0"/>
    <n v="4"/>
    <x v="1"/>
    <n v="3880"/>
    <n v="0"/>
    <n v="11"/>
    <x v="3"/>
    <x v="0"/>
    <s v="Yes"/>
    <x v="3"/>
    <x v="0"/>
    <x v="2"/>
    <n v="58.95"/>
    <n v="941.87"/>
    <m/>
    <x v="20"/>
  </r>
  <r>
    <x v="4141"/>
    <d v="2020-07-22T00:00:00"/>
    <x v="1"/>
    <n v="23"/>
    <x v="0"/>
    <n v="0"/>
    <n v="4"/>
    <x v="1"/>
    <n v="5970"/>
    <n v="9"/>
    <n v="61"/>
    <x v="4"/>
    <x v="0"/>
    <s v="No"/>
    <x v="1"/>
    <x v="2"/>
    <x v="2"/>
    <n v="24.1"/>
    <n v="2365.9499999999998"/>
    <m/>
    <x v="20"/>
  </r>
  <r>
    <x v="4142"/>
    <d v="2021-06-19T00:00:00"/>
    <x v="0"/>
    <n v="27"/>
    <x v="0"/>
    <n v="0"/>
    <n v="4"/>
    <x v="1"/>
    <n v="5548"/>
    <n v="1"/>
    <n v="50"/>
    <x v="4"/>
    <x v="0"/>
    <s v="Yes"/>
    <x v="0"/>
    <x v="0"/>
    <x v="2"/>
    <n v="94.4"/>
    <n v="5793.9"/>
    <m/>
    <x v="20"/>
  </r>
  <r>
    <x v="4143"/>
    <d v="2020-06-23T00:00:00"/>
    <x v="1"/>
    <n v="49"/>
    <x v="0"/>
    <n v="0"/>
    <n v="4"/>
    <x v="1"/>
    <n v="4671"/>
    <n v="4"/>
    <n v="62"/>
    <x v="0"/>
    <x v="0"/>
    <s v="No"/>
    <x v="1"/>
    <x v="2"/>
    <x v="0"/>
    <n v="23.65"/>
    <n v="1969.17"/>
    <m/>
    <x v="20"/>
  </r>
  <r>
    <x v="4144"/>
    <d v="2025-07-19T00:00:00"/>
    <x v="0"/>
    <n v="49"/>
    <x v="1"/>
    <n v="0"/>
    <n v="4"/>
    <x v="2"/>
    <n v="3154"/>
    <n v="0"/>
    <n v="1"/>
    <x v="0"/>
    <x v="0"/>
    <s v="Yes"/>
    <x v="0"/>
    <x v="0"/>
    <x v="0"/>
    <n v="80.55"/>
    <n v="146.47999999999999"/>
    <m/>
    <x v="20"/>
  </r>
  <r>
    <x v="4145"/>
    <d v="2019-08-06T00:00:00"/>
    <x v="0"/>
    <n v="38"/>
    <x v="0"/>
    <n v="0"/>
    <n v="4"/>
    <x v="1"/>
    <n v="4147"/>
    <n v="8"/>
    <n v="72"/>
    <x v="0"/>
    <x v="2"/>
    <s v="Yes"/>
    <x v="3"/>
    <x v="2"/>
    <x v="0"/>
    <n v="60.95"/>
    <n v="4549.05"/>
    <m/>
    <x v="20"/>
  </r>
  <r>
    <x v="4146"/>
    <d v="2024-07-04T00:00:00"/>
    <x v="1"/>
    <n v="44"/>
    <x v="0"/>
    <n v="3"/>
    <n v="4"/>
    <x v="1"/>
    <n v="4734"/>
    <n v="5"/>
    <n v="13"/>
    <x v="0"/>
    <x v="0"/>
    <s v="No"/>
    <x v="1"/>
    <x v="2"/>
    <x v="0"/>
    <n v="25"/>
    <n v="789.97"/>
    <m/>
    <x v="20"/>
  </r>
  <r>
    <x v="4147"/>
    <d v="2022-03-11T00:00:00"/>
    <x v="1"/>
    <n v="23"/>
    <x v="1"/>
    <n v="0"/>
    <n v="4"/>
    <x v="1"/>
    <n v="5913"/>
    <n v="0"/>
    <n v="41"/>
    <x v="4"/>
    <x v="0"/>
    <s v="No"/>
    <x v="1"/>
    <x v="2"/>
    <x v="3"/>
    <n v="20"/>
    <n v="1223.99"/>
    <m/>
    <x v="20"/>
  </r>
  <r>
    <x v="4148"/>
    <d v="2022-02-13T00:00:00"/>
    <x v="0"/>
    <n v="63"/>
    <x v="0"/>
    <n v="2"/>
    <n v="4"/>
    <x v="1"/>
    <n v="3433"/>
    <n v="10"/>
    <n v="42"/>
    <x v="0"/>
    <x v="0"/>
    <s v="No"/>
    <x v="1"/>
    <x v="2"/>
    <x v="3"/>
    <n v="19.350000000000001"/>
    <n v="2309.16"/>
    <m/>
    <x v="20"/>
  </r>
  <r>
    <x v="4149"/>
    <d v="2021-04-03T00:00:00"/>
    <x v="1"/>
    <n v="40"/>
    <x v="1"/>
    <n v="0"/>
    <n v="4"/>
    <x v="1"/>
    <n v="5122"/>
    <n v="0"/>
    <n v="52"/>
    <x v="4"/>
    <x v="2"/>
    <s v="Yes"/>
    <x v="2"/>
    <x v="2"/>
    <x v="0"/>
    <n v="58.75"/>
    <n v="3038.55"/>
    <m/>
    <x v="20"/>
  </r>
  <r>
    <x v="4150"/>
    <d v="2025-04-02T00:00:00"/>
    <x v="1"/>
    <n v="31"/>
    <x v="1"/>
    <n v="0"/>
    <n v="4"/>
    <x v="1"/>
    <n v="5354"/>
    <n v="0"/>
    <n v="4"/>
    <x v="2"/>
    <x v="0"/>
    <s v="Yes"/>
    <x v="0"/>
    <x v="0"/>
    <x v="2"/>
    <n v="100.85"/>
    <n v="441.01"/>
    <m/>
    <x v="20"/>
  </r>
  <r>
    <x v="4151"/>
    <d v="2020-12-19T00:00:00"/>
    <x v="0"/>
    <n v="54"/>
    <x v="0"/>
    <n v="2"/>
    <n v="4"/>
    <x v="1"/>
    <n v="5137"/>
    <n v="1"/>
    <n v="56"/>
    <x v="4"/>
    <x v="0"/>
    <s v="No"/>
    <x v="1"/>
    <x v="2"/>
    <x v="0"/>
    <n v="24.15"/>
    <n v="3482.36"/>
    <m/>
    <x v="20"/>
  </r>
  <r>
    <x v="4152"/>
    <d v="2020-01-14T00:00:00"/>
    <x v="0"/>
    <n v="43"/>
    <x v="0"/>
    <n v="2"/>
    <n v="4"/>
    <x v="1"/>
    <n v="6148"/>
    <n v="1"/>
    <n v="67"/>
    <x v="0"/>
    <x v="0"/>
    <s v="Yes"/>
    <x v="3"/>
    <x v="3"/>
    <x v="2"/>
    <n v="60.05"/>
    <n v="4431.5600000000004"/>
    <m/>
    <x v="20"/>
  </r>
  <r>
    <x v="4153"/>
    <d v="2021-12-19T00:00:00"/>
    <x v="0"/>
    <n v="58"/>
    <x v="0"/>
    <n v="3"/>
    <n v="4"/>
    <x v="1"/>
    <n v="4412"/>
    <n v="4"/>
    <n v="44"/>
    <x v="0"/>
    <x v="0"/>
    <s v="Yes"/>
    <x v="2"/>
    <x v="0"/>
    <x v="0"/>
    <n v="54.9"/>
    <n v="4726.8599999999997"/>
    <m/>
    <x v="20"/>
  </r>
  <r>
    <x v="4154"/>
    <d v="2019-08-19T00:00:00"/>
    <x v="0"/>
    <n v="28"/>
    <x v="0"/>
    <n v="0"/>
    <n v="4"/>
    <x v="1"/>
    <n v="5758"/>
    <n v="0"/>
    <n v="72"/>
    <x v="0"/>
    <x v="0"/>
    <s v="Yes"/>
    <x v="0"/>
    <x v="2"/>
    <x v="2"/>
    <n v="108.95"/>
    <n v="9405.7199999999993"/>
    <m/>
    <x v="20"/>
  </r>
  <r>
    <x v="4155"/>
    <d v="2021-05-20T00:00:00"/>
    <x v="0"/>
    <n v="61"/>
    <x v="0"/>
    <n v="0"/>
    <n v="4"/>
    <x v="1"/>
    <n v="5045"/>
    <n v="9"/>
    <n v="51"/>
    <x v="0"/>
    <x v="2"/>
    <s v="Yes"/>
    <x v="2"/>
    <x v="0"/>
    <x v="2"/>
    <n v="30.05"/>
    <n v="1529.45"/>
    <m/>
    <x v="20"/>
  </r>
  <r>
    <x v="4156"/>
    <d v="2019-08-05T00:00:00"/>
    <x v="0"/>
    <n v="58"/>
    <x v="0"/>
    <n v="0"/>
    <n v="4"/>
    <x v="1"/>
    <n v="4165"/>
    <n v="4"/>
    <n v="72"/>
    <x v="0"/>
    <x v="0"/>
    <s v="Yes"/>
    <x v="0"/>
    <x v="2"/>
    <x v="0"/>
    <n v="104.8"/>
    <n v="10385.379999999999"/>
    <m/>
    <x v="20"/>
  </r>
  <r>
    <x v="4157"/>
    <d v="2024-02-09T00:00:00"/>
    <x v="0"/>
    <n v="53"/>
    <x v="1"/>
    <n v="0"/>
    <n v="4"/>
    <x v="1"/>
    <n v="5388"/>
    <n v="0"/>
    <n v="18"/>
    <x v="0"/>
    <x v="2"/>
    <s v="Yes"/>
    <x v="2"/>
    <x v="0"/>
    <x v="2"/>
    <n v="33.6"/>
    <n v="550.35"/>
    <m/>
    <x v="20"/>
  </r>
  <r>
    <x v="4158"/>
    <d v="2025-07-10T00:00:00"/>
    <x v="0"/>
    <n v="44"/>
    <x v="1"/>
    <n v="0"/>
    <n v="4"/>
    <x v="2"/>
    <n v="5916"/>
    <n v="0"/>
    <n v="1"/>
    <x v="2"/>
    <x v="0"/>
    <s v="No"/>
    <x v="1"/>
    <x v="0"/>
    <x v="2"/>
    <n v="19.95"/>
    <n v="47.03"/>
    <m/>
    <x v="20"/>
  </r>
  <r>
    <x v="4159"/>
    <d v="2020-06-25T00:00:00"/>
    <x v="0"/>
    <n v="45"/>
    <x v="0"/>
    <n v="2"/>
    <n v="4"/>
    <x v="1"/>
    <n v="5746"/>
    <n v="2"/>
    <n v="62"/>
    <x v="0"/>
    <x v="0"/>
    <s v="No"/>
    <x v="1"/>
    <x v="2"/>
    <x v="0"/>
    <n v="20.45"/>
    <n v="1413.29"/>
    <m/>
    <x v="20"/>
  </r>
  <r>
    <x v="4160"/>
    <d v="2025-07-19T00:00:00"/>
    <x v="0"/>
    <n v="42"/>
    <x v="1"/>
    <n v="3"/>
    <n v="4"/>
    <x v="2"/>
    <n v="5272"/>
    <n v="0"/>
    <n v="1"/>
    <x v="0"/>
    <x v="0"/>
    <s v="No"/>
    <x v="1"/>
    <x v="0"/>
    <x v="2"/>
    <n v="19.55"/>
    <n v="50.18"/>
    <m/>
    <x v="20"/>
  </r>
  <r>
    <x v="4161"/>
    <d v="2019-12-25T00:00:00"/>
    <x v="1"/>
    <n v="41"/>
    <x v="0"/>
    <n v="0"/>
    <n v="4"/>
    <x v="1"/>
    <n v="4747"/>
    <n v="8"/>
    <n v="68"/>
    <x v="5"/>
    <x v="0"/>
    <s v="No"/>
    <x v="1"/>
    <x v="2"/>
    <x v="2"/>
    <n v="25.8"/>
    <n v="3075.66"/>
    <m/>
    <x v="20"/>
  </r>
  <r>
    <x v="4162"/>
    <d v="2025-05-01T00:00:00"/>
    <x v="1"/>
    <n v="42"/>
    <x v="1"/>
    <n v="0"/>
    <n v="4"/>
    <x v="2"/>
    <n v="5695"/>
    <n v="0"/>
    <n v="3"/>
    <x v="2"/>
    <x v="0"/>
    <s v="No"/>
    <x v="1"/>
    <x v="0"/>
    <x v="2"/>
    <n v="20.399999999999999"/>
    <n v="107.52"/>
    <m/>
    <x v="20"/>
  </r>
  <r>
    <x v="4163"/>
    <d v="2024-11-23T00:00:00"/>
    <x v="0"/>
    <n v="74"/>
    <x v="1"/>
    <n v="0"/>
    <n v="4"/>
    <x v="1"/>
    <n v="2145"/>
    <n v="0"/>
    <n v="9"/>
    <x v="0"/>
    <x v="0"/>
    <s v="Yes"/>
    <x v="2"/>
    <x v="2"/>
    <x v="3"/>
    <n v="49.2"/>
    <n v="511.89"/>
    <m/>
    <x v="20"/>
  </r>
  <r>
    <x v="4164"/>
    <d v="2024-01-24T00:00:00"/>
    <x v="0"/>
    <n v="71"/>
    <x v="0"/>
    <n v="0"/>
    <n v="4"/>
    <x v="1"/>
    <n v="4533"/>
    <n v="1"/>
    <n v="19"/>
    <x v="0"/>
    <x v="0"/>
    <s v="Yes"/>
    <x v="2"/>
    <x v="0"/>
    <x v="0"/>
    <n v="66.400000000000006"/>
    <n v="1864.41"/>
    <m/>
    <x v="20"/>
  </r>
  <r>
    <x v="4165"/>
    <d v="2019-08-19T00:00:00"/>
    <x v="0"/>
    <n v="46"/>
    <x v="0"/>
    <n v="0"/>
    <n v="4"/>
    <x v="1"/>
    <n v="5041"/>
    <n v="11"/>
    <n v="72"/>
    <x v="5"/>
    <x v="2"/>
    <s v="Yes"/>
    <x v="2"/>
    <x v="2"/>
    <x v="2"/>
    <n v="45.25"/>
    <n v="3139.8"/>
    <m/>
    <x v="20"/>
  </r>
  <r>
    <x v="4166"/>
    <d v="2024-12-12T00:00:00"/>
    <x v="1"/>
    <n v="24"/>
    <x v="1"/>
    <n v="0"/>
    <n v="4"/>
    <x v="1"/>
    <n v="2165"/>
    <n v="0"/>
    <n v="8"/>
    <x v="0"/>
    <x v="0"/>
    <s v="Yes"/>
    <x v="0"/>
    <x v="0"/>
    <x v="0"/>
    <n v="80"/>
    <n v="943.96"/>
    <m/>
    <x v="20"/>
  </r>
  <r>
    <x v="4167"/>
    <d v="2022-08-12T00:00:00"/>
    <x v="1"/>
    <n v="20"/>
    <x v="1"/>
    <n v="0"/>
    <n v="4"/>
    <x v="1"/>
    <n v="2807"/>
    <n v="0"/>
    <n v="36"/>
    <x v="0"/>
    <x v="0"/>
    <s v="Yes"/>
    <x v="0"/>
    <x v="0"/>
    <x v="2"/>
    <n v="94.8"/>
    <n v="4242.43"/>
    <m/>
    <x v="20"/>
  </r>
  <r>
    <x v="4168"/>
    <d v="2019-08-01T00:00:00"/>
    <x v="1"/>
    <n v="24"/>
    <x v="0"/>
    <n v="0"/>
    <n v="4"/>
    <x v="1"/>
    <n v="4259"/>
    <n v="5"/>
    <n v="72"/>
    <x v="5"/>
    <x v="0"/>
    <s v="Yes"/>
    <x v="0"/>
    <x v="2"/>
    <x v="2"/>
    <n v="110.65"/>
    <n v="11032.77"/>
    <m/>
    <x v="20"/>
  </r>
  <r>
    <x v="4169"/>
    <d v="2023-09-20T00:00:00"/>
    <x v="1"/>
    <n v="29"/>
    <x v="0"/>
    <n v="0"/>
    <n v="4"/>
    <x v="1"/>
    <n v="2072"/>
    <n v="4"/>
    <n v="23"/>
    <x v="0"/>
    <x v="0"/>
    <s v="Yes"/>
    <x v="2"/>
    <x v="3"/>
    <x v="2"/>
    <n v="66.25"/>
    <n v="1772.08"/>
    <m/>
    <x v="20"/>
  </r>
  <r>
    <x v="4170"/>
    <d v="2021-11-14T00:00:00"/>
    <x v="1"/>
    <n v="63"/>
    <x v="0"/>
    <n v="1"/>
    <n v="4"/>
    <x v="1"/>
    <n v="5915"/>
    <n v="9"/>
    <n v="45"/>
    <x v="0"/>
    <x v="0"/>
    <s v="Yes"/>
    <x v="0"/>
    <x v="0"/>
    <x v="0"/>
    <n v="105.15"/>
    <n v="6867.5"/>
    <m/>
    <x v="20"/>
  </r>
  <r>
    <x v="4171"/>
    <d v="2022-08-20T00:00:00"/>
    <x v="1"/>
    <n v="48"/>
    <x v="1"/>
    <n v="0"/>
    <n v="4"/>
    <x v="1"/>
    <n v="3235"/>
    <n v="0"/>
    <n v="36"/>
    <x v="0"/>
    <x v="0"/>
    <s v="Yes"/>
    <x v="3"/>
    <x v="3"/>
    <x v="2"/>
    <n v="75.55"/>
    <n v="3932.15"/>
    <m/>
    <x v="20"/>
  </r>
  <r>
    <x v="4172"/>
    <d v="2025-06-06T00:00:00"/>
    <x v="1"/>
    <n v="51"/>
    <x v="0"/>
    <n v="2"/>
    <n v="4"/>
    <x v="2"/>
    <n v="4998"/>
    <n v="4"/>
    <n v="2"/>
    <x v="2"/>
    <x v="2"/>
    <s v="Yes"/>
    <x v="3"/>
    <x v="0"/>
    <x v="0"/>
    <n v="29.05"/>
    <n v="44.75"/>
    <m/>
    <x v="20"/>
  </r>
  <r>
    <x v="4173"/>
    <d v="2024-06-13T00:00:00"/>
    <x v="0"/>
    <n v="40"/>
    <x v="1"/>
    <n v="0"/>
    <n v="4"/>
    <x v="1"/>
    <n v="4527"/>
    <n v="0"/>
    <n v="14"/>
    <x v="0"/>
    <x v="0"/>
    <s v="No"/>
    <x v="1"/>
    <x v="3"/>
    <x v="2"/>
    <n v="24.8"/>
    <n v="790.7"/>
    <m/>
    <x v="20"/>
  </r>
  <r>
    <x v="4174"/>
    <d v="2023-11-16T00:00:00"/>
    <x v="0"/>
    <n v="43"/>
    <x v="1"/>
    <n v="0"/>
    <n v="4"/>
    <x v="1"/>
    <n v="4562"/>
    <n v="0"/>
    <n v="21"/>
    <x v="0"/>
    <x v="0"/>
    <s v="No"/>
    <x v="1"/>
    <x v="2"/>
    <x v="3"/>
    <n v="19.600000000000001"/>
    <n v="743.41"/>
    <m/>
    <x v="20"/>
  </r>
  <r>
    <x v="4175"/>
    <d v="2024-12-08T00:00:00"/>
    <x v="0"/>
    <n v="28"/>
    <x v="1"/>
    <n v="0"/>
    <n v="4"/>
    <x v="1"/>
    <n v="5498"/>
    <n v="0"/>
    <n v="8"/>
    <x v="2"/>
    <x v="0"/>
    <s v="No"/>
    <x v="1"/>
    <x v="0"/>
    <x v="0"/>
    <n v="19.7"/>
    <n v="346.1"/>
    <m/>
    <x v="20"/>
  </r>
  <r>
    <x v="4176"/>
    <d v="2019-08-05T00:00:00"/>
    <x v="0"/>
    <n v="43"/>
    <x v="0"/>
    <n v="0"/>
    <n v="4"/>
    <x v="1"/>
    <n v="4256"/>
    <n v="1"/>
    <n v="72"/>
    <x v="5"/>
    <x v="0"/>
    <s v="Yes"/>
    <x v="0"/>
    <x v="2"/>
    <x v="2"/>
    <n v="97.95"/>
    <n v="9871.85"/>
    <m/>
    <x v="20"/>
  </r>
  <r>
    <x v="4177"/>
    <d v="2020-04-04T00:00:00"/>
    <x v="1"/>
    <n v="40"/>
    <x v="0"/>
    <n v="0"/>
    <n v="4"/>
    <x v="1"/>
    <n v="4312"/>
    <n v="9"/>
    <n v="64"/>
    <x v="0"/>
    <x v="0"/>
    <s v="No"/>
    <x v="1"/>
    <x v="2"/>
    <x v="2"/>
    <n v="25.55"/>
    <n v="4875.91"/>
    <m/>
    <x v="20"/>
  </r>
  <r>
    <x v="4178"/>
    <d v="2022-05-25T00:00:00"/>
    <x v="0"/>
    <n v="54"/>
    <x v="1"/>
    <n v="0"/>
    <n v="4"/>
    <x v="1"/>
    <n v="4104"/>
    <n v="0"/>
    <n v="39"/>
    <x v="1"/>
    <x v="0"/>
    <s v="Yes"/>
    <x v="0"/>
    <x v="3"/>
    <x v="2"/>
    <n v="81.400000000000006"/>
    <n v="4654.0200000000004"/>
    <m/>
    <x v="20"/>
  </r>
  <r>
    <x v="4179"/>
    <d v="2020-11-15T00:00:00"/>
    <x v="0"/>
    <n v="36"/>
    <x v="0"/>
    <n v="0"/>
    <n v="4"/>
    <x v="1"/>
    <n v="5586"/>
    <n v="4"/>
    <n v="57"/>
    <x v="0"/>
    <x v="0"/>
    <s v="Yes"/>
    <x v="0"/>
    <x v="0"/>
    <x v="0"/>
    <n v="103.05"/>
    <n v="7737.78"/>
    <m/>
    <x v="20"/>
  </r>
  <r>
    <x v="4180"/>
    <d v="2024-06-09T00:00:00"/>
    <x v="0"/>
    <n v="20"/>
    <x v="0"/>
    <n v="1"/>
    <n v="4"/>
    <x v="1"/>
    <n v="3186"/>
    <n v="3"/>
    <n v="14"/>
    <x v="0"/>
    <x v="0"/>
    <s v="Yes"/>
    <x v="2"/>
    <x v="2"/>
    <x v="0"/>
    <n v="61.4"/>
    <n v="985.91"/>
    <m/>
    <x v="20"/>
  </r>
  <r>
    <x v="4181"/>
    <d v="2021-01-25T00:00:00"/>
    <x v="0"/>
    <n v="19"/>
    <x v="1"/>
    <n v="0"/>
    <n v="4"/>
    <x v="1"/>
    <n v="5101"/>
    <n v="0"/>
    <n v="55"/>
    <x v="4"/>
    <x v="0"/>
    <s v="Yes"/>
    <x v="0"/>
    <x v="3"/>
    <x v="2"/>
    <n v="100.9"/>
    <n v="7872.5"/>
    <m/>
    <x v="20"/>
  </r>
  <r>
    <x v="4182"/>
    <d v="2019-10-13T00:00:00"/>
    <x v="1"/>
    <n v="38"/>
    <x v="0"/>
    <n v="2"/>
    <n v="4"/>
    <x v="1"/>
    <n v="5169"/>
    <n v="1"/>
    <n v="70"/>
    <x v="5"/>
    <x v="0"/>
    <s v="No"/>
    <x v="1"/>
    <x v="2"/>
    <x v="0"/>
    <n v="19.8"/>
    <n v="4769.55"/>
    <m/>
    <x v="20"/>
  </r>
  <r>
    <x v="4183"/>
    <d v="2022-11-06T00:00:00"/>
    <x v="1"/>
    <n v="34"/>
    <x v="0"/>
    <n v="0"/>
    <n v="4"/>
    <x v="1"/>
    <n v="5759"/>
    <n v="5"/>
    <n v="33"/>
    <x v="0"/>
    <x v="0"/>
    <s v="No"/>
    <x v="1"/>
    <x v="0"/>
    <x v="2"/>
    <n v="20.05"/>
    <n v="806.4"/>
    <m/>
    <x v="20"/>
  </r>
  <r>
    <x v="4184"/>
    <d v="2021-03-18T00:00:00"/>
    <x v="0"/>
    <n v="38"/>
    <x v="0"/>
    <n v="3"/>
    <n v="4"/>
    <x v="1"/>
    <n v="6050"/>
    <n v="1"/>
    <n v="53"/>
    <x v="0"/>
    <x v="0"/>
    <s v="No"/>
    <x v="1"/>
    <x v="3"/>
    <x v="2"/>
    <n v="20.2"/>
    <n v="2151.4699999999998"/>
    <m/>
    <x v="20"/>
  </r>
  <r>
    <x v="4185"/>
    <d v="2025-04-15T00:00:00"/>
    <x v="0"/>
    <n v="25"/>
    <x v="1"/>
    <n v="0"/>
    <n v="4"/>
    <x v="1"/>
    <n v="3094"/>
    <n v="0"/>
    <n v="4"/>
    <x v="0"/>
    <x v="0"/>
    <s v="Yes"/>
    <x v="0"/>
    <x v="0"/>
    <x v="2"/>
    <n v="94.9"/>
    <n v="406.55"/>
    <m/>
    <x v="20"/>
  </r>
  <r>
    <x v="4186"/>
    <d v="2019-12-07T00:00:00"/>
    <x v="0"/>
    <n v="51"/>
    <x v="0"/>
    <n v="2"/>
    <n v="4"/>
    <x v="1"/>
    <n v="4751"/>
    <n v="2"/>
    <n v="68"/>
    <x v="0"/>
    <x v="0"/>
    <s v="Yes"/>
    <x v="0"/>
    <x v="2"/>
    <x v="2"/>
    <n v="103.25"/>
    <n v="8560.8799999999992"/>
    <m/>
    <x v="20"/>
  </r>
  <r>
    <x v="4187"/>
    <d v="2023-09-15T00:00:00"/>
    <x v="0"/>
    <n v="61"/>
    <x v="1"/>
    <n v="0"/>
    <n v="4"/>
    <x v="1"/>
    <n v="3875"/>
    <n v="0"/>
    <n v="23"/>
    <x v="3"/>
    <x v="0"/>
    <s v="Yes"/>
    <x v="0"/>
    <x v="0"/>
    <x v="2"/>
    <n v="96.9"/>
    <n v="2280.9499999999998"/>
    <m/>
    <x v="20"/>
  </r>
  <r>
    <x v="4188"/>
    <d v="2024-03-05T00:00:00"/>
    <x v="0"/>
    <n v="29"/>
    <x v="0"/>
    <n v="0"/>
    <n v="4"/>
    <x v="1"/>
    <n v="4590"/>
    <n v="5"/>
    <n v="17"/>
    <x v="3"/>
    <x v="2"/>
    <s v="Yes"/>
    <x v="2"/>
    <x v="3"/>
    <x v="0"/>
    <n v="54.6"/>
    <n v="887.07"/>
    <m/>
    <x v="20"/>
  </r>
  <r>
    <x v="4189"/>
    <d v="2021-11-03T00:00:00"/>
    <x v="1"/>
    <n v="52"/>
    <x v="0"/>
    <n v="2"/>
    <n v="4"/>
    <x v="1"/>
    <n v="4534"/>
    <n v="10"/>
    <n v="45"/>
    <x v="0"/>
    <x v="2"/>
    <s v="Yes"/>
    <x v="3"/>
    <x v="3"/>
    <x v="0"/>
    <n v="51"/>
    <n v="2264.5"/>
    <m/>
    <x v="20"/>
  </r>
  <r>
    <x v="4190"/>
    <d v="2022-04-05T00:00:00"/>
    <x v="0"/>
    <n v="30"/>
    <x v="1"/>
    <n v="0"/>
    <n v="4"/>
    <x v="1"/>
    <n v="2524"/>
    <n v="0"/>
    <n v="40"/>
    <x v="4"/>
    <x v="0"/>
    <s v="Yes"/>
    <x v="0"/>
    <x v="3"/>
    <x v="2"/>
    <n v="89.6"/>
    <n v="4778.95"/>
    <m/>
    <x v="20"/>
  </r>
  <r>
    <x v="4191"/>
    <d v="2021-04-25T00:00:00"/>
    <x v="0"/>
    <n v="61"/>
    <x v="0"/>
    <n v="2"/>
    <n v="4"/>
    <x v="1"/>
    <n v="4509"/>
    <n v="5"/>
    <n v="52"/>
    <x v="0"/>
    <x v="0"/>
    <s v="Yes"/>
    <x v="2"/>
    <x v="2"/>
    <x v="0"/>
    <n v="79.2"/>
    <n v="4875.8599999999997"/>
    <m/>
    <x v="20"/>
  </r>
  <r>
    <x v="4192"/>
    <d v="2025-03-04T00:00:00"/>
    <x v="0"/>
    <n v="27"/>
    <x v="1"/>
    <n v="0"/>
    <n v="4"/>
    <x v="1"/>
    <n v="4545"/>
    <n v="0"/>
    <n v="5"/>
    <x v="2"/>
    <x v="0"/>
    <s v="Yes"/>
    <x v="3"/>
    <x v="0"/>
    <x v="2"/>
    <n v="55.75"/>
    <n v="421.55"/>
    <m/>
    <x v="20"/>
  </r>
  <r>
    <x v="4193"/>
    <d v="2019-08-16T00:00:00"/>
    <x v="1"/>
    <n v="57"/>
    <x v="0"/>
    <n v="0"/>
    <n v="4"/>
    <x v="1"/>
    <n v="4508"/>
    <n v="7"/>
    <n v="72"/>
    <x v="5"/>
    <x v="0"/>
    <s v="Yes"/>
    <x v="0"/>
    <x v="2"/>
    <x v="0"/>
    <n v="97.85"/>
    <n v="7025.62"/>
    <m/>
    <x v="20"/>
  </r>
  <r>
    <x v="4194"/>
    <d v="2020-07-12T00:00:00"/>
    <x v="1"/>
    <n v="25"/>
    <x v="0"/>
    <n v="1"/>
    <n v="4"/>
    <x v="1"/>
    <n v="5024"/>
    <n v="1"/>
    <n v="61"/>
    <x v="4"/>
    <x v="2"/>
    <s v="Yes"/>
    <x v="2"/>
    <x v="3"/>
    <x v="0"/>
    <n v="50.7"/>
    <n v="3108.75"/>
    <m/>
    <x v="20"/>
  </r>
  <r>
    <x v="4194"/>
    <d v="2020-07-12T00:00:00"/>
    <x v="1"/>
    <n v="25"/>
    <x v="0"/>
    <n v="1"/>
    <n v="4"/>
    <x v="1"/>
    <n v="5024"/>
    <n v="1"/>
    <n v="61"/>
    <x v="4"/>
    <x v="2"/>
    <s v="Yes"/>
    <x v="2"/>
    <x v="3"/>
    <x v="0"/>
    <n v="50.7"/>
    <n v="3108.75"/>
    <m/>
    <x v="20"/>
  </r>
  <r>
    <x v="4194"/>
    <d v="2020-07-12T00:00:00"/>
    <x v="1"/>
    <n v="25"/>
    <x v="0"/>
    <n v="1"/>
    <n v="4"/>
    <x v="1"/>
    <n v="5024"/>
    <n v="1"/>
    <n v="61"/>
    <x v="4"/>
    <x v="2"/>
    <s v="Yes"/>
    <x v="2"/>
    <x v="3"/>
    <x v="0"/>
    <n v="50.7"/>
    <n v="3108.75"/>
    <m/>
    <x v="20"/>
  </r>
  <r>
    <x v="4195"/>
    <d v="2020-11-06T00:00:00"/>
    <x v="0"/>
    <n v="55"/>
    <x v="1"/>
    <n v="2"/>
    <n v="4"/>
    <x v="1"/>
    <n v="4260"/>
    <n v="0"/>
    <n v="57"/>
    <x v="4"/>
    <x v="0"/>
    <s v="Yes"/>
    <x v="3"/>
    <x v="2"/>
    <x v="3"/>
    <n v="89.55"/>
    <n v="5515.42"/>
    <m/>
    <x v="20"/>
  </r>
  <r>
    <x v="4196"/>
    <d v="2023-11-21T00:00:00"/>
    <x v="0"/>
    <n v="79"/>
    <x v="0"/>
    <n v="0"/>
    <n v="4"/>
    <x v="1"/>
    <n v="4604"/>
    <n v="5"/>
    <n v="21"/>
    <x v="0"/>
    <x v="0"/>
    <s v="Yes"/>
    <x v="2"/>
    <x v="3"/>
    <x v="0"/>
    <n v="64.95"/>
    <n v="2241.75"/>
    <m/>
    <x v="20"/>
  </r>
  <r>
    <x v="4197"/>
    <d v="2019-09-10T00:00:00"/>
    <x v="1"/>
    <n v="70"/>
    <x v="0"/>
    <n v="0"/>
    <n v="4"/>
    <x v="1"/>
    <n v="4951"/>
    <n v="6"/>
    <n v="71"/>
    <x v="0"/>
    <x v="0"/>
    <s v="Yes"/>
    <x v="0"/>
    <x v="2"/>
    <x v="0"/>
    <n v="99.2"/>
    <n v="8775.75"/>
    <m/>
    <x v="20"/>
  </r>
  <r>
    <x v="4198"/>
    <d v="2020-11-18T00:00:00"/>
    <x v="0"/>
    <n v="66"/>
    <x v="0"/>
    <n v="0"/>
    <n v="4"/>
    <x v="1"/>
    <n v="5636"/>
    <n v="10"/>
    <n v="57"/>
    <x v="0"/>
    <x v="0"/>
    <s v="Yes"/>
    <x v="0"/>
    <x v="3"/>
    <x v="0"/>
    <n v="90.65"/>
    <n v="7857.14"/>
    <m/>
    <x v="20"/>
  </r>
  <r>
    <x v="4199"/>
    <d v="2020-05-13T00:00:00"/>
    <x v="1"/>
    <n v="31"/>
    <x v="0"/>
    <n v="3"/>
    <n v="4"/>
    <x v="1"/>
    <n v="4566"/>
    <n v="0"/>
    <n v="63"/>
    <x v="4"/>
    <x v="0"/>
    <s v="No"/>
    <x v="1"/>
    <x v="2"/>
    <x v="0"/>
    <n v="19.350000000000001"/>
    <n v="3899.77"/>
    <m/>
    <x v="20"/>
  </r>
  <r>
    <x v="4200"/>
    <d v="2023-05-15T00:00:00"/>
    <x v="0"/>
    <n v="55"/>
    <x v="1"/>
    <n v="0"/>
    <n v="4"/>
    <x v="1"/>
    <n v="4818"/>
    <n v="0"/>
    <n v="27"/>
    <x v="0"/>
    <x v="0"/>
    <s v="Yes"/>
    <x v="3"/>
    <x v="0"/>
    <x v="0"/>
    <n v="59.45"/>
    <n v="2528.0300000000002"/>
    <m/>
    <x v="20"/>
  </r>
  <r>
    <x v="4201"/>
    <d v="2019-08-04T00:00:00"/>
    <x v="0"/>
    <n v="48"/>
    <x v="0"/>
    <n v="1"/>
    <n v="4"/>
    <x v="1"/>
    <n v="4264"/>
    <n v="0"/>
    <n v="72"/>
    <x v="0"/>
    <x v="0"/>
    <s v="No"/>
    <x v="1"/>
    <x v="2"/>
    <x v="2"/>
    <n v="24.1"/>
    <n v="3148.73"/>
    <m/>
    <x v="20"/>
  </r>
  <r>
    <x v="4202"/>
    <d v="2023-08-06T00:00:00"/>
    <x v="0"/>
    <n v="57"/>
    <x v="1"/>
    <n v="0"/>
    <n v="4"/>
    <x v="1"/>
    <n v="2941"/>
    <n v="0"/>
    <n v="24"/>
    <x v="1"/>
    <x v="0"/>
    <s v="Yes"/>
    <x v="0"/>
    <x v="0"/>
    <x v="0"/>
    <n v="84.85"/>
    <n v="2443.92"/>
    <m/>
    <x v="20"/>
  </r>
  <r>
    <x v="4203"/>
    <d v="2019-09-16T00:00:00"/>
    <x v="0"/>
    <n v="30"/>
    <x v="0"/>
    <n v="0"/>
    <n v="4"/>
    <x v="1"/>
    <n v="5007"/>
    <n v="2"/>
    <n v="71"/>
    <x v="5"/>
    <x v="0"/>
    <s v="Yes"/>
    <x v="3"/>
    <x v="2"/>
    <x v="0"/>
    <n v="90.55"/>
    <n v="8433.18"/>
    <m/>
    <x v="20"/>
  </r>
  <r>
    <x v="4204"/>
    <d v="2020-12-13T00:00:00"/>
    <x v="0"/>
    <n v="38"/>
    <x v="1"/>
    <n v="0"/>
    <n v="4"/>
    <x v="1"/>
    <n v="6473"/>
    <n v="0"/>
    <n v="56"/>
    <x v="4"/>
    <x v="0"/>
    <s v="No"/>
    <x v="1"/>
    <x v="3"/>
    <x v="3"/>
    <n v="21.2"/>
    <n v="3961.93"/>
    <m/>
    <x v="20"/>
  </r>
  <r>
    <x v="4205"/>
    <d v="2025-07-10T00:00:00"/>
    <x v="1"/>
    <n v="50"/>
    <x v="1"/>
    <n v="0"/>
    <n v="4"/>
    <x v="2"/>
    <n v="3270"/>
    <n v="0"/>
    <n v="1"/>
    <x v="0"/>
    <x v="0"/>
    <s v="Yes"/>
    <x v="0"/>
    <x v="0"/>
    <x v="0"/>
    <n v="95.85"/>
    <n v="98.55"/>
    <m/>
    <x v="20"/>
  </r>
  <r>
    <x v="4206"/>
    <d v="2023-07-05T00:00:00"/>
    <x v="0"/>
    <n v="21"/>
    <x v="1"/>
    <n v="0"/>
    <n v="4"/>
    <x v="1"/>
    <n v="3847"/>
    <n v="0"/>
    <n v="25"/>
    <x v="1"/>
    <x v="0"/>
    <s v="Yes"/>
    <x v="0"/>
    <x v="2"/>
    <x v="0"/>
    <n v="99.3"/>
    <n v="2637"/>
    <m/>
    <x v="20"/>
  </r>
  <r>
    <x v="4207"/>
    <d v="2025-07-04T00:00:00"/>
    <x v="1"/>
    <n v="57"/>
    <x v="1"/>
    <n v="0"/>
    <n v="4"/>
    <x v="2"/>
    <n v="5279"/>
    <n v="0"/>
    <n v="1"/>
    <x v="2"/>
    <x v="0"/>
    <s v="No"/>
    <x v="1"/>
    <x v="0"/>
    <x v="2"/>
    <n v="19.5"/>
    <n v="52.52"/>
    <m/>
    <x v="20"/>
  </r>
  <r>
    <x v="4208"/>
    <d v="2025-03-03T00:00:00"/>
    <x v="1"/>
    <n v="42"/>
    <x v="1"/>
    <n v="0"/>
    <n v="4"/>
    <x v="1"/>
    <n v="5104"/>
    <n v="0"/>
    <n v="5"/>
    <x v="0"/>
    <x v="0"/>
    <s v="Yes"/>
    <x v="2"/>
    <x v="0"/>
    <x v="2"/>
    <n v="55.8"/>
    <n v="424.55"/>
    <m/>
    <x v="20"/>
  </r>
  <r>
    <x v="4209"/>
    <d v="2025-07-01T00:00:00"/>
    <x v="1"/>
    <n v="39"/>
    <x v="1"/>
    <n v="0"/>
    <n v="4"/>
    <x v="2"/>
    <n v="3980"/>
    <n v="0"/>
    <n v="1"/>
    <x v="0"/>
    <x v="0"/>
    <s v="Yes"/>
    <x v="2"/>
    <x v="0"/>
    <x v="2"/>
    <n v="45.35"/>
    <n v="57.81"/>
    <m/>
    <x v="20"/>
  </r>
  <r>
    <x v="4210"/>
    <d v="2020-09-05T00:00:00"/>
    <x v="3"/>
    <n v="59"/>
    <x v="0"/>
    <n v="2"/>
    <n v="4"/>
    <x v="1"/>
    <n v="6300"/>
    <n v="0"/>
    <n v="59"/>
    <x v="4"/>
    <x v="2"/>
    <s v="Yes"/>
    <x v="2"/>
    <x v="3"/>
    <x v="2"/>
    <n v="34.799999999999997"/>
    <n v="1980.3"/>
    <m/>
    <x v="20"/>
  </r>
  <r>
    <x v="4211"/>
    <d v="2022-06-15T00:00:00"/>
    <x v="0"/>
    <n v="34"/>
    <x v="0"/>
    <n v="0"/>
    <n v="4"/>
    <x v="1"/>
    <n v="4487"/>
    <n v="2"/>
    <n v="38"/>
    <x v="1"/>
    <x v="0"/>
    <s v="Yes"/>
    <x v="2"/>
    <x v="3"/>
    <x v="2"/>
    <n v="69"/>
    <n v="3889.63"/>
    <m/>
    <x v="20"/>
  </r>
  <r>
    <x v="4212"/>
    <d v="2025-06-09T00:00:00"/>
    <x v="1"/>
    <n v="23"/>
    <x v="1"/>
    <n v="0"/>
    <n v="4"/>
    <x v="2"/>
    <n v="5355"/>
    <n v="0"/>
    <n v="2"/>
    <x v="0"/>
    <x v="0"/>
    <s v="No"/>
    <x v="1"/>
    <x v="0"/>
    <x v="0"/>
    <n v="18.75"/>
    <n v="62.99"/>
    <m/>
    <x v="20"/>
  </r>
  <r>
    <x v="4213"/>
    <d v="2023-07-13T00:00:00"/>
    <x v="1"/>
    <n v="42"/>
    <x v="1"/>
    <n v="0"/>
    <n v="4"/>
    <x v="1"/>
    <n v="2159"/>
    <n v="0"/>
    <n v="25"/>
    <x v="1"/>
    <x v="0"/>
    <s v="No"/>
    <x v="1"/>
    <x v="0"/>
    <x v="2"/>
    <n v="19.2"/>
    <n v="682.1"/>
    <m/>
    <x v="20"/>
  </r>
  <r>
    <x v="4214"/>
    <d v="2019-11-04T00:00:00"/>
    <x v="1"/>
    <n v="60"/>
    <x v="0"/>
    <n v="3"/>
    <n v="4"/>
    <x v="1"/>
    <n v="4175"/>
    <n v="4"/>
    <n v="69"/>
    <x v="5"/>
    <x v="2"/>
    <s v="Yes"/>
    <x v="3"/>
    <x v="2"/>
    <x v="2"/>
    <n v="54.95"/>
    <n v="3772.5"/>
    <m/>
    <x v="20"/>
  </r>
  <r>
    <x v="4215"/>
    <d v="2020-02-16T00:00:00"/>
    <x v="0"/>
    <n v="59"/>
    <x v="0"/>
    <n v="3"/>
    <n v="4"/>
    <x v="1"/>
    <n v="6123"/>
    <n v="0"/>
    <n v="66"/>
    <x v="5"/>
    <x v="0"/>
    <s v="Yes"/>
    <x v="2"/>
    <x v="3"/>
    <x v="0"/>
    <n v="75.099999999999994"/>
    <n v="6960"/>
    <m/>
    <x v="20"/>
  </r>
  <r>
    <x v="4216"/>
    <d v="2023-06-03T00:00:00"/>
    <x v="1"/>
    <n v="27"/>
    <x v="1"/>
    <n v="0"/>
    <n v="4"/>
    <x v="1"/>
    <n v="4020"/>
    <n v="0"/>
    <n v="26"/>
    <x v="0"/>
    <x v="0"/>
    <s v="Yes"/>
    <x v="3"/>
    <x v="0"/>
    <x v="2"/>
    <n v="54.75"/>
    <n v="2442.7399999999998"/>
    <m/>
    <x v="20"/>
  </r>
  <r>
    <x v="4217"/>
    <d v="2019-11-01T00:00:00"/>
    <x v="1"/>
    <n v="64"/>
    <x v="0"/>
    <n v="3"/>
    <n v="4"/>
    <x v="1"/>
    <n v="4554"/>
    <n v="6"/>
    <n v="69"/>
    <x v="0"/>
    <x v="0"/>
    <s v="No"/>
    <x v="1"/>
    <x v="2"/>
    <x v="0"/>
    <n v="20.149999999999999"/>
    <n v="2128.9299999999998"/>
    <m/>
    <x v="20"/>
  </r>
  <r>
    <x v="4218"/>
    <d v="2021-04-17T00:00:00"/>
    <x v="1"/>
    <n v="22"/>
    <x v="0"/>
    <n v="0"/>
    <n v="4"/>
    <x v="1"/>
    <n v="4275"/>
    <n v="3"/>
    <n v="52"/>
    <x v="0"/>
    <x v="2"/>
    <s v="Yes"/>
    <x v="2"/>
    <x v="2"/>
    <x v="2"/>
    <n v="66.25"/>
    <n v="3330.1"/>
    <m/>
    <x v="20"/>
  </r>
  <r>
    <x v="4219"/>
    <d v="2024-10-18T00:00:00"/>
    <x v="0"/>
    <n v="55"/>
    <x v="0"/>
    <n v="3"/>
    <n v="4"/>
    <x v="1"/>
    <n v="2049"/>
    <n v="7"/>
    <n v="10"/>
    <x v="0"/>
    <x v="0"/>
    <s v="No"/>
    <x v="1"/>
    <x v="0"/>
    <x v="2"/>
    <n v="20.05"/>
    <n v="356.8"/>
    <m/>
    <x v="20"/>
  </r>
  <r>
    <x v="4220"/>
    <d v="2019-09-11T00:00:00"/>
    <x v="0"/>
    <n v="25"/>
    <x v="0"/>
    <n v="1"/>
    <n v="4"/>
    <x v="1"/>
    <n v="5600"/>
    <n v="0"/>
    <n v="71"/>
    <x v="0"/>
    <x v="0"/>
    <s v="Yes"/>
    <x v="0"/>
    <x v="2"/>
    <x v="0"/>
    <n v="114"/>
    <n v="9982.85"/>
    <m/>
    <x v="20"/>
  </r>
  <r>
    <x v="4221"/>
    <d v="2025-05-08T00:00:00"/>
    <x v="0"/>
    <n v="27"/>
    <x v="1"/>
    <n v="0"/>
    <n v="4"/>
    <x v="2"/>
    <n v="2011"/>
    <n v="0"/>
    <n v="3"/>
    <x v="2"/>
    <x v="0"/>
    <s v="No"/>
    <x v="1"/>
    <x v="0"/>
    <x v="2"/>
    <n v="20.7"/>
    <n v="172.73"/>
    <m/>
    <x v="20"/>
  </r>
  <r>
    <x v="4222"/>
    <d v="2024-10-15T00:00:00"/>
    <x v="0"/>
    <n v="22"/>
    <x v="1"/>
    <n v="0"/>
    <n v="4"/>
    <x v="1"/>
    <n v="3399"/>
    <n v="0"/>
    <n v="10"/>
    <x v="0"/>
    <x v="0"/>
    <s v="Yes"/>
    <x v="0"/>
    <x v="0"/>
    <x v="0"/>
    <n v="75.05"/>
    <n v="966.1"/>
    <m/>
    <x v="20"/>
  </r>
  <r>
    <x v="4223"/>
    <d v="2020-06-23T00:00:00"/>
    <x v="1"/>
    <n v="37"/>
    <x v="0"/>
    <n v="0"/>
    <n v="4"/>
    <x v="1"/>
    <n v="5905"/>
    <n v="5"/>
    <n v="62"/>
    <x v="4"/>
    <x v="0"/>
    <s v="Yes"/>
    <x v="0"/>
    <x v="3"/>
    <x v="0"/>
    <n v="104.3"/>
    <n v="9400.5499999999993"/>
    <m/>
    <x v="20"/>
  </r>
  <r>
    <x v="4224"/>
    <d v="2025-03-05T00:00:00"/>
    <x v="1"/>
    <n v="79"/>
    <x v="0"/>
    <n v="0"/>
    <n v="4"/>
    <x v="1"/>
    <n v="2064"/>
    <n v="1"/>
    <n v="5"/>
    <x v="2"/>
    <x v="0"/>
    <s v="Yes"/>
    <x v="0"/>
    <x v="3"/>
    <x v="0"/>
    <n v="70.05"/>
    <n v="329.7"/>
    <m/>
    <x v="20"/>
  </r>
  <r>
    <x v="4225"/>
    <d v="2023-09-16T00:00:00"/>
    <x v="0"/>
    <n v="76"/>
    <x v="0"/>
    <n v="0"/>
    <n v="4"/>
    <x v="1"/>
    <n v="5272"/>
    <n v="6"/>
    <n v="23"/>
    <x v="0"/>
    <x v="0"/>
    <s v="Yes"/>
    <x v="0"/>
    <x v="3"/>
    <x v="0"/>
    <n v="90.45"/>
    <n v="3224.11"/>
    <m/>
    <x v="20"/>
  </r>
  <r>
    <x v="4226"/>
    <d v="2021-07-24T00:00:00"/>
    <x v="0"/>
    <n v="75"/>
    <x v="0"/>
    <n v="0"/>
    <n v="4"/>
    <x v="1"/>
    <n v="5987"/>
    <n v="5"/>
    <n v="49"/>
    <x v="4"/>
    <x v="0"/>
    <s v="Yes"/>
    <x v="0"/>
    <x v="3"/>
    <x v="0"/>
    <n v="88.2"/>
    <n v="5433.45"/>
    <m/>
    <x v="20"/>
  </r>
  <r>
    <x v="4227"/>
    <d v="2022-12-03T00:00:00"/>
    <x v="1"/>
    <n v="74"/>
    <x v="1"/>
    <n v="0"/>
    <n v="4"/>
    <x v="1"/>
    <n v="3041"/>
    <n v="0"/>
    <n v="32"/>
    <x v="0"/>
    <x v="0"/>
    <s v="Yes"/>
    <x v="0"/>
    <x v="2"/>
    <x v="0"/>
    <n v="79.5"/>
    <n v="4220.84"/>
    <m/>
    <x v="20"/>
  </r>
  <r>
    <x v="4228"/>
    <d v="2020-02-07T00:00:00"/>
    <x v="0"/>
    <n v="57"/>
    <x v="0"/>
    <n v="0"/>
    <n v="4"/>
    <x v="1"/>
    <n v="5825"/>
    <n v="0"/>
    <n v="66"/>
    <x v="5"/>
    <x v="0"/>
    <s v="Yes"/>
    <x v="2"/>
    <x v="2"/>
    <x v="2"/>
    <n v="84"/>
    <n v="6124.77"/>
    <m/>
    <x v="20"/>
  </r>
  <r>
    <x v="4229"/>
    <d v="2023-12-22T00:00:00"/>
    <x v="0"/>
    <n v="45"/>
    <x v="1"/>
    <n v="0"/>
    <n v="4"/>
    <x v="1"/>
    <n v="2764"/>
    <n v="0"/>
    <n v="20"/>
    <x v="3"/>
    <x v="0"/>
    <s v="Yes"/>
    <x v="2"/>
    <x v="0"/>
    <x v="2"/>
    <n v="51.8"/>
    <n v="1102.6500000000001"/>
    <m/>
    <x v="20"/>
  </r>
  <r>
    <x v="4230"/>
    <d v="2019-12-12T00:00:00"/>
    <x v="1"/>
    <n v="44"/>
    <x v="0"/>
    <n v="0"/>
    <n v="4"/>
    <x v="1"/>
    <n v="4864"/>
    <n v="8"/>
    <n v="68"/>
    <x v="0"/>
    <x v="2"/>
    <s v="Yes"/>
    <x v="2"/>
    <x v="2"/>
    <x v="2"/>
    <n v="60.3"/>
    <n v="4109"/>
    <m/>
    <x v="20"/>
  </r>
  <r>
    <x v="4231"/>
    <d v="2022-07-19T00:00:00"/>
    <x v="0"/>
    <n v="56"/>
    <x v="0"/>
    <n v="0"/>
    <n v="4"/>
    <x v="1"/>
    <n v="3078"/>
    <n v="3"/>
    <n v="37"/>
    <x v="0"/>
    <x v="0"/>
    <s v="No"/>
    <x v="1"/>
    <x v="0"/>
    <x v="0"/>
    <n v="20.350000000000001"/>
    <n v="732.13"/>
    <m/>
    <x v="20"/>
  </r>
  <r>
    <x v="4232"/>
    <d v="2020-12-26T00:00:00"/>
    <x v="1"/>
    <n v="35"/>
    <x v="0"/>
    <n v="0"/>
    <n v="4"/>
    <x v="1"/>
    <n v="4196"/>
    <n v="1"/>
    <n v="56"/>
    <x v="4"/>
    <x v="0"/>
    <s v="Yes"/>
    <x v="0"/>
    <x v="3"/>
    <x v="2"/>
    <n v="105.6"/>
    <n v="7978.25"/>
    <m/>
    <x v="20"/>
  </r>
  <r>
    <x v="4233"/>
    <d v="2019-08-08T00:00:00"/>
    <x v="0"/>
    <n v="45"/>
    <x v="1"/>
    <n v="0"/>
    <n v="4"/>
    <x v="1"/>
    <n v="4266"/>
    <n v="0"/>
    <n v="72"/>
    <x v="0"/>
    <x v="2"/>
    <s v="Yes"/>
    <x v="3"/>
    <x v="2"/>
    <x v="0"/>
    <n v="65.55"/>
    <n v="4807.45"/>
    <m/>
    <x v="20"/>
  </r>
  <r>
    <x v="4234"/>
    <d v="2023-01-22T00:00:00"/>
    <x v="1"/>
    <n v="58"/>
    <x v="0"/>
    <n v="0"/>
    <n v="4"/>
    <x v="1"/>
    <n v="3491"/>
    <n v="9"/>
    <n v="31"/>
    <x v="1"/>
    <x v="0"/>
    <s v="Yes"/>
    <x v="2"/>
    <x v="2"/>
    <x v="0"/>
    <n v="80.55"/>
    <n v="3355.72"/>
    <m/>
    <x v="20"/>
  </r>
  <r>
    <x v="4235"/>
    <d v="2024-08-10T00:00:00"/>
    <x v="0"/>
    <n v="44"/>
    <x v="0"/>
    <n v="3"/>
    <n v="4"/>
    <x v="1"/>
    <n v="5104"/>
    <n v="7"/>
    <n v="12"/>
    <x v="3"/>
    <x v="0"/>
    <s v="No"/>
    <x v="1"/>
    <x v="2"/>
    <x v="2"/>
    <n v="19.7"/>
    <n v="314.87"/>
    <m/>
    <x v="20"/>
  </r>
  <r>
    <x v="4236"/>
    <d v="2025-05-25T00:00:00"/>
    <x v="0"/>
    <n v="36"/>
    <x v="1"/>
    <n v="0"/>
    <n v="4"/>
    <x v="2"/>
    <n v="5528"/>
    <n v="0"/>
    <n v="3"/>
    <x v="2"/>
    <x v="0"/>
    <s v="Yes"/>
    <x v="3"/>
    <x v="0"/>
    <x v="0"/>
    <n v="77.400000000000006"/>
    <n v="339.41"/>
    <m/>
    <x v="20"/>
  </r>
  <r>
    <x v="4237"/>
    <d v="2023-01-23T00:00:00"/>
    <x v="1"/>
    <n v="55"/>
    <x v="0"/>
    <n v="0"/>
    <n v="4"/>
    <x v="1"/>
    <n v="5191"/>
    <n v="9"/>
    <n v="31"/>
    <x v="0"/>
    <x v="0"/>
    <s v="Yes"/>
    <x v="3"/>
    <x v="3"/>
    <x v="0"/>
    <n v="64"/>
    <n v="2803.55"/>
    <m/>
    <x v="20"/>
  </r>
  <r>
    <x v="4238"/>
    <d v="2024-11-15T00:00:00"/>
    <x v="1"/>
    <n v="45"/>
    <x v="0"/>
    <n v="2"/>
    <n v="4"/>
    <x v="1"/>
    <n v="2427"/>
    <n v="6"/>
    <n v="9"/>
    <x v="2"/>
    <x v="0"/>
    <s v="No"/>
    <x v="1"/>
    <x v="2"/>
    <x v="2"/>
    <n v="19.75"/>
    <n v="355.82"/>
    <m/>
    <x v="20"/>
  </r>
  <r>
    <x v="4239"/>
    <d v="2019-09-02T00:00:00"/>
    <x v="1"/>
    <n v="56"/>
    <x v="0"/>
    <n v="0"/>
    <n v="4"/>
    <x v="1"/>
    <n v="4264"/>
    <n v="9"/>
    <n v="71"/>
    <x v="0"/>
    <x v="0"/>
    <s v="Yes"/>
    <x v="2"/>
    <x v="2"/>
    <x v="2"/>
    <n v="83.3"/>
    <n v="6809.17"/>
    <m/>
    <x v="20"/>
  </r>
  <r>
    <x v="4240"/>
    <d v="2019-08-15T00:00:00"/>
    <x v="1"/>
    <n v="39"/>
    <x v="0"/>
    <n v="3"/>
    <n v="4"/>
    <x v="1"/>
    <n v="6087"/>
    <n v="7"/>
    <n v="72"/>
    <x v="0"/>
    <x v="0"/>
    <s v="Yes"/>
    <x v="2"/>
    <x v="2"/>
    <x v="0"/>
    <n v="80.2"/>
    <n v="9250.84"/>
    <m/>
    <x v="20"/>
  </r>
  <r>
    <x v="4241"/>
    <d v="2024-01-01T00:00:00"/>
    <x v="0"/>
    <n v="29"/>
    <x v="1"/>
    <n v="0"/>
    <n v="4"/>
    <x v="1"/>
    <n v="5157"/>
    <n v="0"/>
    <n v="19"/>
    <x v="0"/>
    <x v="0"/>
    <s v="Yes"/>
    <x v="0"/>
    <x v="0"/>
    <x v="0"/>
    <n v="84.75"/>
    <n v="1819.55"/>
    <m/>
    <x v="20"/>
  </r>
  <r>
    <x v="4242"/>
    <d v="2022-07-26T00:00:00"/>
    <x v="0"/>
    <n v="31"/>
    <x v="0"/>
    <n v="1"/>
    <n v="4"/>
    <x v="1"/>
    <n v="5137"/>
    <n v="1"/>
    <n v="37"/>
    <x v="0"/>
    <x v="0"/>
    <s v="No"/>
    <x v="1"/>
    <x v="3"/>
    <x v="2"/>
    <n v="19.8"/>
    <n v="2264"/>
    <m/>
    <x v="20"/>
  </r>
  <r>
    <x v="4243"/>
    <d v="2024-11-26T00:00:00"/>
    <x v="1"/>
    <n v="45"/>
    <x v="1"/>
    <n v="0"/>
    <n v="4"/>
    <x v="1"/>
    <n v="2973"/>
    <n v="0"/>
    <n v="9"/>
    <x v="2"/>
    <x v="2"/>
    <s v="Yes"/>
    <x v="2"/>
    <x v="0"/>
    <x v="0"/>
    <n v="40.75"/>
    <n v="379.4"/>
    <m/>
    <x v="20"/>
  </r>
  <r>
    <x v="4244"/>
    <d v="2021-03-26T00:00:00"/>
    <x v="0"/>
    <n v="20"/>
    <x v="1"/>
    <n v="2"/>
    <n v="4"/>
    <x v="1"/>
    <n v="6281"/>
    <n v="0"/>
    <n v="53"/>
    <x v="4"/>
    <x v="0"/>
    <s v="Yes"/>
    <x v="3"/>
    <x v="3"/>
    <x v="2"/>
    <n v="62.85"/>
    <n v="5953.43"/>
    <m/>
    <x v="20"/>
  </r>
  <r>
    <x v="4245"/>
    <d v="2024-12-19T00:00:00"/>
    <x v="0"/>
    <n v="29"/>
    <x v="0"/>
    <n v="0"/>
    <n v="4"/>
    <x v="1"/>
    <n v="4964"/>
    <n v="9"/>
    <n v="8"/>
    <x v="0"/>
    <x v="0"/>
    <s v="No"/>
    <x v="1"/>
    <x v="0"/>
    <x v="2"/>
    <n v="20.25"/>
    <n v="198.19"/>
    <m/>
    <x v="20"/>
  </r>
  <r>
    <x v="4246"/>
    <d v="2020-01-12T00:00:00"/>
    <x v="1"/>
    <n v="50"/>
    <x v="0"/>
    <n v="0"/>
    <n v="4"/>
    <x v="1"/>
    <n v="4017"/>
    <n v="6"/>
    <n v="67"/>
    <x v="0"/>
    <x v="0"/>
    <s v="Yes"/>
    <x v="0"/>
    <x v="3"/>
    <x v="2"/>
    <n v="109.7"/>
    <n v="8531.69"/>
    <m/>
    <x v="20"/>
  </r>
  <r>
    <x v="4247"/>
    <d v="2024-04-08T00:00:00"/>
    <x v="0"/>
    <n v="58"/>
    <x v="1"/>
    <n v="0"/>
    <n v="4"/>
    <x v="1"/>
    <n v="5183"/>
    <n v="0"/>
    <n v="16"/>
    <x v="0"/>
    <x v="0"/>
    <s v="Yes"/>
    <x v="0"/>
    <x v="0"/>
    <x v="2"/>
    <n v="80.55"/>
    <n v="1795.78"/>
    <m/>
    <x v="20"/>
  </r>
  <r>
    <x v="4248"/>
    <d v="2025-06-12T00:00:00"/>
    <x v="1"/>
    <n v="45"/>
    <x v="1"/>
    <n v="0"/>
    <n v="4"/>
    <x v="2"/>
    <n v="5965"/>
    <n v="0"/>
    <n v="2"/>
    <x v="2"/>
    <x v="0"/>
    <s v="Yes"/>
    <x v="0"/>
    <x v="0"/>
    <x v="0"/>
    <n v="79.55"/>
    <n v="202.87"/>
    <m/>
    <x v="20"/>
  </r>
  <r>
    <x v="4249"/>
    <d v="2023-12-12T00:00:00"/>
    <x v="0"/>
    <n v="55"/>
    <x v="0"/>
    <n v="1"/>
    <n v="4"/>
    <x v="1"/>
    <n v="4328"/>
    <n v="4"/>
    <n v="20"/>
    <x v="0"/>
    <x v="0"/>
    <s v="No"/>
    <x v="1"/>
    <x v="2"/>
    <x v="2"/>
    <n v="20.05"/>
    <n v="477.4"/>
    <m/>
    <x v="20"/>
  </r>
  <r>
    <x v="4250"/>
    <d v="2022-01-21T00:00:00"/>
    <x v="1"/>
    <n v="42"/>
    <x v="0"/>
    <n v="0"/>
    <n v="4"/>
    <x v="1"/>
    <n v="3972"/>
    <n v="1"/>
    <n v="43"/>
    <x v="0"/>
    <x v="0"/>
    <s v="Yes"/>
    <x v="2"/>
    <x v="2"/>
    <x v="0"/>
    <n v="78.8"/>
    <n v="5092.1899999999996"/>
    <m/>
    <x v="20"/>
  </r>
  <r>
    <x v="4251"/>
    <d v="2019-10-01T00:00:00"/>
    <x v="0"/>
    <n v="23"/>
    <x v="0"/>
    <n v="0"/>
    <n v="4"/>
    <x v="1"/>
    <n v="4280"/>
    <n v="10"/>
    <n v="70"/>
    <x v="5"/>
    <x v="0"/>
    <s v="Yes"/>
    <x v="0"/>
    <x v="2"/>
    <x v="2"/>
    <n v="114.3"/>
    <n v="9761.9"/>
    <m/>
    <x v="20"/>
  </r>
  <r>
    <x v="4252"/>
    <d v="2024-09-22T00:00:00"/>
    <x v="1"/>
    <n v="19"/>
    <x v="1"/>
    <n v="0"/>
    <n v="4"/>
    <x v="1"/>
    <n v="4171"/>
    <n v="0"/>
    <n v="11"/>
    <x v="3"/>
    <x v="0"/>
    <s v="Yes"/>
    <x v="2"/>
    <x v="0"/>
    <x v="0"/>
    <n v="64.05"/>
    <n v="1274.51"/>
    <m/>
    <x v="20"/>
  </r>
  <r>
    <x v="4253"/>
    <d v="2020-09-13T00:00:00"/>
    <x v="0"/>
    <n v="63"/>
    <x v="0"/>
    <n v="2"/>
    <n v="4"/>
    <x v="1"/>
    <n v="5918"/>
    <n v="1"/>
    <n v="59"/>
    <x v="0"/>
    <x v="0"/>
    <s v="Yes"/>
    <x v="2"/>
    <x v="3"/>
    <x v="2"/>
    <n v="76.75"/>
    <n v="5482.36"/>
    <m/>
    <x v="20"/>
  </r>
  <r>
    <x v="4254"/>
    <d v="2021-10-23T00:00:00"/>
    <x v="1"/>
    <n v="20"/>
    <x v="1"/>
    <n v="0"/>
    <n v="4"/>
    <x v="1"/>
    <n v="4190"/>
    <n v="0"/>
    <n v="46"/>
    <x v="4"/>
    <x v="0"/>
    <s v="Yes"/>
    <x v="0"/>
    <x v="2"/>
    <x v="0"/>
    <n v="104.4"/>
    <n v="5173.76"/>
    <m/>
    <x v="20"/>
  </r>
  <r>
    <x v="4255"/>
    <d v="2023-09-19T00:00:00"/>
    <x v="0"/>
    <n v="36"/>
    <x v="1"/>
    <n v="3"/>
    <n v="4"/>
    <x v="1"/>
    <n v="2327"/>
    <n v="0"/>
    <n v="23"/>
    <x v="0"/>
    <x v="2"/>
    <s v="Yes"/>
    <x v="2"/>
    <x v="2"/>
    <x v="2"/>
    <n v="40.1"/>
    <n v="857.75"/>
    <m/>
    <x v="20"/>
  </r>
  <r>
    <x v="4256"/>
    <d v="2021-04-14T00:00:00"/>
    <x v="0"/>
    <n v="31"/>
    <x v="1"/>
    <n v="0"/>
    <n v="4"/>
    <x v="1"/>
    <n v="5157"/>
    <n v="0"/>
    <n v="52"/>
    <x v="0"/>
    <x v="0"/>
    <s v="No"/>
    <x v="1"/>
    <x v="2"/>
    <x v="2"/>
    <n v="19.649999999999999"/>
    <n v="2168.0100000000002"/>
    <m/>
    <x v="20"/>
  </r>
  <r>
    <x v="4257"/>
    <d v="2023-07-03T00:00:00"/>
    <x v="1"/>
    <n v="65"/>
    <x v="0"/>
    <n v="0"/>
    <n v="4"/>
    <x v="1"/>
    <n v="3154"/>
    <n v="9"/>
    <n v="25"/>
    <x v="0"/>
    <x v="0"/>
    <s v="Yes"/>
    <x v="2"/>
    <x v="3"/>
    <x v="2"/>
    <n v="69.5"/>
    <n v="2517.65"/>
    <m/>
    <x v="20"/>
  </r>
  <r>
    <x v="4258"/>
    <d v="2025-07-26T00:00:00"/>
    <x v="1"/>
    <n v="73"/>
    <x v="1"/>
    <n v="0"/>
    <n v="4"/>
    <x v="2"/>
    <n v="2576"/>
    <n v="0"/>
    <n v="1"/>
    <x v="2"/>
    <x v="0"/>
    <s v="Yes"/>
    <x v="0"/>
    <x v="2"/>
    <x v="2"/>
    <n v="70.599999999999994"/>
    <n v="133.21"/>
    <m/>
    <x v="20"/>
  </r>
  <r>
    <x v="4259"/>
    <d v="2020-06-20T00:00:00"/>
    <x v="0"/>
    <n v="68"/>
    <x v="0"/>
    <n v="0"/>
    <n v="4"/>
    <x v="1"/>
    <n v="4415"/>
    <n v="4"/>
    <n v="62"/>
    <x v="0"/>
    <x v="0"/>
    <s v="Yes"/>
    <x v="0"/>
    <x v="0"/>
    <x v="0"/>
    <n v="89.1"/>
    <n v="5913.42"/>
    <m/>
    <x v="20"/>
  </r>
  <r>
    <x v="4260"/>
    <d v="2022-03-22T00:00:00"/>
    <x v="1"/>
    <n v="39"/>
    <x v="1"/>
    <n v="0"/>
    <n v="4"/>
    <x v="1"/>
    <n v="3972"/>
    <n v="0"/>
    <n v="41"/>
    <x v="0"/>
    <x v="0"/>
    <s v="No"/>
    <x v="1"/>
    <x v="3"/>
    <x v="2"/>
    <n v="20.25"/>
    <n v="1089.23"/>
    <m/>
    <x v="20"/>
  </r>
  <r>
    <x v="4261"/>
    <d v="2025-06-12T00:00:00"/>
    <x v="0"/>
    <n v="30"/>
    <x v="1"/>
    <n v="0"/>
    <n v="4"/>
    <x v="2"/>
    <n v="3477"/>
    <n v="0"/>
    <n v="2"/>
    <x v="0"/>
    <x v="0"/>
    <s v="Yes"/>
    <x v="3"/>
    <x v="0"/>
    <x v="0"/>
    <n v="53.45"/>
    <n v="144.68"/>
    <m/>
    <x v="20"/>
  </r>
  <r>
    <x v="4262"/>
    <d v="2019-09-05T00:00:00"/>
    <x v="0"/>
    <n v="19"/>
    <x v="0"/>
    <n v="0"/>
    <n v="4"/>
    <x v="1"/>
    <n v="5328"/>
    <n v="3"/>
    <n v="71"/>
    <x v="0"/>
    <x v="0"/>
    <s v="Yes"/>
    <x v="3"/>
    <x v="2"/>
    <x v="2"/>
    <n v="70.849999999999994"/>
    <n v="5145.93"/>
    <m/>
    <x v="20"/>
  </r>
  <r>
    <x v="4263"/>
    <d v="2021-10-14T00:00:00"/>
    <x v="0"/>
    <n v="51"/>
    <x v="1"/>
    <n v="0"/>
    <n v="4"/>
    <x v="1"/>
    <n v="4210"/>
    <n v="0"/>
    <n v="46"/>
    <x v="0"/>
    <x v="0"/>
    <s v="Yes"/>
    <x v="0"/>
    <x v="2"/>
    <x v="0"/>
    <n v="108.65"/>
    <n v="6628.2"/>
    <m/>
    <x v="20"/>
  </r>
  <r>
    <x v="4264"/>
    <d v="2024-06-23T00:00:00"/>
    <x v="1"/>
    <n v="60"/>
    <x v="0"/>
    <n v="2"/>
    <n v="4"/>
    <x v="1"/>
    <n v="5819"/>
    <n v="0"/>
    <n v="14"/>
    <x v="3"/>
    <x v="0"/>
    <s v="Yes"/>
    <x v="0"/>
    <x v="0"/>
    <x v="0"/>
    <n v="70.2"/>
    <n v="1368.5"/>
    <m/>
    <x v="20"/>
  </r>
  <r>
    <x v="4265"/>
    <d v="2020-04-12T00:00:00"/>
    <x v="0"/>
    <n v="30"/>
    <x v="0"/>
    <n v="0"/>
    <n v="4"/>
    <x v="1"/>
    <n v="4226"/>
    <n v="4"/>
    <n v="64"/>
    <x v="0"/>
    <x v="0"/>
    <s v="Yes"/>
    <x v="2"/>
    <x v="2"/>
    <x v="3"/>
    <n v="69.25"/>
    <n v="6095.11"/>
    <m/>
    <x v="20"/>
  </r>
  <r>
    <x v="4266"/>
    <d v="2019-08-10T00:00:00"/>
    <x v="1"/>
    <n v="51"/>
    <x v="0"/>
    <n v="0"/>
    <n v="4"/>
    <x v="1"/>
    <n v="6302"/>
    <n v="6"/>
    <n v="72"/>
    <x v="5"/>
    <x v="0"/>
    <s v="No"/>
    <x v="1"/>
    <x v="2"/>
    <x v="2"/>
    <n v="20.5"/>
    <n v="4663.7700000000004"/>
    <m/>
    <x v="20"/>
  </r>
  <r>
    <x v="4267"/>
    <d v="2022-02-01T00:00:00"/>
    <x v="0"/>
    <n v="48"/>
    <x v="0"/>
    <n v="0"/>
    <n v="4"/>
    <x v="1"/>
    <n v="2673"/>
    <n v="10"/>
    <n v="42"/>
    <x v="4"/>
    <x v="2"/>
    <s v="Yes"/>
    <x v="3"/>
    <x v="2"/>
    <x v="2"/>
    <n v="48.15"/>
    <n v="2032.3"/>
    <m/>
    <x v="20"/>
  </r>
  <r>
    <x v="4268"/>
    <d v="2023-11-22T00:00:00"/>
    <x v="4"/>
    <n v="30"/>
    <x v="1"/>
    <n v="0"/>
    <n v="4"/>
    <x v="1"/>
    <n v="4870"/>
    <n v="0"/>
    <n v="21"/>
    <x v="0"/>
    <x v="0"/>
    <s v="Yes"/>
    <x v="2"/>
    <x v="3"/>
    <x v="0"/>
    <n v="60.25"/>
    <n v="1413.96"/>
    <m/>
    <x v="20"/>
  </r>
  <r>
    <x v="4269"/>
    <d v="2020-01-20T00:00:00"/>
    <x v="1"/>
    <n v="23"/>
    <x v="0"/>
    <n v="0"/>
    <n v="4"/>
    <x v="1"/>
    <n v="4931"/>
    <n v="10"/>
    <n v="67"/>
    <x v="5"/>
    <x v="0"/>
    <s v="Yes"/>
    <x v="2"/>
    <x v="3"/>
    <x v="3"/>
    <n v="75.099999999999994"/>
    <n v="5380.02"/>
    <m/>
    <x v="20"/>
  </r>
  <r>
    <x v="4270"/>
    <d v="2022-06-03T00:00:00"/>
    <x v="1"/>
    <n v="47"/>
    <x v="0"/>
    <n v="0"/>
    <n v="4"/>
    <x v="1"/>
    <n v="4411"/>
    <n v="1"/>
    <n v="38"/>
    <x v="1"/>
    <x v="0"/>
    <s v="No"/>
    <x v="1"/>
    <x v="3"/>
    <x v="2"/>
    <n v="20.25"/>
    <n v="1215.27"/>
    <m/>
    <x v="20"/>
  </r>
  <r>
    <x v="4271"/>
    <d v="2019-10-19T00:00:00"/>
    <x v="1"/>
    <n v="60"/>
    <x v="1"/>
    <n v="0"/>
    <n v="4"/>
    <x v="1"/>
    <n v="4182"/>
    <n v="0"/>
    <n v="70"/>
    <x v="5"/>
    <x v="0"/>
    <s v="Yes"/>
    <x v="0"/>
    <x v="2"/>
    <x v="2"/>
    <n v="111.95"/>
    <n v="10915.85"/>
    <m/>
    <x v="20"/>
  </r>
  <r>
    <x v="4272"/>
    <d v="2023-11-09T00:00:00"/>
    <x v="1"/>
    <n v="63"/>
    <x v="0"/>
    <n v="3"/>
    <n v="4"/>
    <x v="1"/>
    <n v="2845"/>
    <n v="1"/>
    <n v="21"/>
    <x v="0"/>
    <x v="0"/>
    <s v="Yes"/>
    <x v="3"/>
    <x v="3"/>
    <x v="2"/>
    <n v="58.85"/>
    <n v="1965.57"/>
    <m/>
    <x v="20"/>
  </r>
  <r>
    <x v="4273"/>
    <d v="2019-08-22T00:00:00"/>
    <x v="0"/>
    <n v="20"/>
    <x v="0"/>
    <n v="0"/>
    <n v="4"/>
    <x v="1"/>
    <n v="6181"/>
    <n v="2"/>
    <n v="72"/>
    <x v="5"/>
    <x v="0"/>
    <s v="Yes"/>
    <x v="0"/>
    <x v="2"/>
    <x v="0"/>
    <n v="109.65"/>
    <n v="8386.33"/>
    <m/>
    <x v="20"/>
  </r>
  <r>
    <x v="4274"/>
    <d v="2020-03-16T00:00:00"/>
    <x v="0"/>
    <n v="40"/>
    <x v="0"/>
    <n v="3"/>
    <n v="4"/>
    <x v="1"/>
    <n v="4024"/>
    <n v="0"/>
    <n v="65"/>
    <x v="4"/>
    <x v="0"/>
    <s v="Yes"/>
    <x v="0"/>
    <x v="2"/>
    <x v="0"/>
    <n v="104.1"/>
    <n v="9268.85"/>
    <m/>
    <x v="20"/>
  </r>
  <r>
    <x v="4275"/>
    <d v="2024-05-01T00:00:00"/>
    <x v="1"/>
    <n v="35"/>
    <x v="0"/>
    <n v="0"/>
    <n v="4"/>
    <x v="1"/>
    <n v="4411"/>
    <n v="9"/>
    <n v="15"/>
    <x v="0"/>
    <x v="0"/>
    <s v="No"/>
    <x v="1"/>
    <x v="2"/>
    <x v="2"/>
    <n v="25.2"/>
    <n v="1088.0999999999999"/>
    <m/>
    <x v="20"/>
  </r>
  <r>
    <x v="4276"/>
    <d v="2019-08-14T00:00:00"/>
    <x v="1"/>
    <n v="49"/>
    <x v="0"/>
    <n v="0"/>
    <n v="4"/>
    <x v="1"/>
    <n v="4497"/>
    <n v="6"/>
    <n v="72"/>
    <x v="5"/>
    <x v="0"/>
    <s v="Yes"/>
    <x v="0"/>
    <x v="3"/>
    <x v="0"/>
    <n v="101.35"/>
    <n v="10642.35"/>
    <m/>
    <x v="20"/>
  </r>
  <r>
    <x v="4277"/>
    <d v="2023-03-08T00:00:00"/>
    <x v="1"/>
    <n v="32"/>
    <x v="0"/>
    <n v="2"/>
    <n v="4"/>
    <x v="1"/>
    <n v="4780"/>
    <n v="1"/>
    <n v="29"/>
    <x v="0"/>
    <x v="0"/>
    <s v="Yes"/>
    <x v="0"/>
    <x v="0"/>
    <x v="2"/>
    <n v="87.8"/>
    <n v="3596.73"/>
    <m/>
    <x v="20"/>
  </r>
  <r>
    <x v="4278"/>
    <d v="2022-12-06T00:00:00"/>
    <x v="1"/>
    <n v="59"/>
    <x v="0"/>
    <n v="1"/>
    <n v="4"/>
    <x v="1"/>
    <n v="3149"/>
    <n v="2"/>
    <n v="32"/>
    <x v="0"/>
    <x v="0"/>
    <s v="Yes"/>
    <x v="0"/>
    <x v="0"/>
    <x v="0"/>
    <n v="98.85"/>
    <n v="3858.88"/>
    <m/>
    <x v="20"/>
  </r>
  <r>
    <x v="4279"/>
    <d v="2019-08-25T00:00:00"/>
    <x v="0"/>
    <n v="38"/>
    <x v="0"/>
    <n v="3"/>
    <n v="4"/>
    <x v="1"/>
    <n v="6378"/>
    <n v="6"/>
    <n v="72"/>
    <x v="5"/>
    <x v="0"/>
    <s v="Yes"/>
    <x v="0"/>
    <x v="2"/>
    <x v="2"/>
    <n v="104.9"/>
    <n v="10052.49"/>
    <m/>
    <x v="20"/>
  </r>
  <r>
    <x v="4280"/>
    <d v="2023-02-09T00:00:00"/>
    <x v="1"/>
    <n v="23"/>
    <x v="1"/>
    <n v="0"/>
    <n v="4"/>
    <x v="1"/>
    <n v="5455"/>
    <n v="0"/>
    <n v="30"/>
    <x v="0"/>
    <x v="2"/>
    <s v="Yes"/>
    <x v="3"/>
    <x v="3"/>
    <x v="2"/>
    <n v="40.35"/>
    <n v="1187.05"/>
    <m/>
    <x v="20"/>
  </r>
  <r>
    <x v="4281"/>
    <d v="2023-10-26T00:00:00"/>
    <x v="1"/>
    <n v="53"/>
    <x v="0"/>
    <n v="1"/>
    <n v="4"/>
    <x v="1"/>
    <n v="3288"/>
    <n v="4"/>
    <n v="22"/>
    <x v="0"/>
    <x v="2"/>
    <s v="Yes"/>
    <x v="2"/>
    <x v="0"/>
    <x v="0"/>
    <n v="39.200000000000003"/>
    <n v="899.9"/>
    <m/>
    <x v="20"/>
  </r>
  <r>
    <x v="4282"/>
    <d v="2025-07-08T00:00:00"/>
    <x v="1"/>
    <n v="43"/>
    <x v="1"/>
    <n v="0"/>
    <n v="4"/>
    <x v="2"/>
    <n v="2742"/>
    <n v="0"/>
    <n v="1"/>
    <x v="0"/>
    <x v="0"/>
    <s v="No"/>
    <x v="1"/>
    <x v="0"/>
    <x v="2"/>
    <n v="19.399999999999999"/>
    <n v="43.37"/>
    <m/>
    <x v="20"/>
  </r>
  <r>
    <x v="4283"/>
    <d v="2019-11-03T00:00:00"/>
    <x v="1"/>
    <n v="23"/>
    <x v="0"/>
    <n v="0"/>
    <n v="4"/>
    <x v="1"/>
    <n v="5418"/>
    <n v="7"/>
    <n v="69"/>
    <x v="5"/>
    <x v="0"/>
    <s v="No"/>
    <x v="1"/>
    <x v="3"/>
    <x v="0"/>
    <n v="26.3"/>
    <n v="3287.07"/>
    <m/>
    <x v="20"/>
  </r>
  <r>
    <x v="4284"/>
    <d v="2025-05-14T00:00:00"/>
    <x v="1"/>
    <n v="50"/>
    <x v="1"/>
    <n v="0"/>
    <n v="4"/>
    <x v="2"/>
    <n v="2650"/>
    <n v="0"/>
    <n v="3"/>
    <x v="0"/>
    <x v="0"/>
    <s v="Yes"/>
    <x v="0"/>
    <x v="0"/>
    <x v="0"/>
    <n v="76.099999999999994"/>
    <n v="300.64999999999998"/>
    <m/>
    <x v="20"/>
  </r>
  <r>
    <x v="4285"/>
    <d v="2024-08-18T00:00:00"/>
    <x v="0"/>
    <n v="24"/>
    <x v="0"/>
    <n v="1"/>
    <n v="4"/>
    <x v="1"/>
    <n v="4843"/>
    <n v="3"/>
    <n v="12"/>
    <x v="0"/>
    <x v="0"/>
    <s v="No"/>
    <x v="1"/>
    <x v="2"/>
    <x v="0"/>
    <n v="21.05"/>
    <n v="858.45"/>
    <m/>
    <x v="20"/>
  </r>
  <r>
    <x v="4286"/>
    <d v="2024-05-06T00:00:00"/>
    <x v="1"/>
    <n v="28"/>
    <x v="1"/>
    <n v="0"/>
    <n v="4"/>
    <x v="1"/>
    <n v="5473"/>
    <n v="0"/>
    <n v="15"/>
    <x v="0"/>
    <x v="0"/>
    <s v="Yes"/>
    <x v="2"/>
    <x v="3"/>
    <x v="2"/>
    <n v="56.15"/>
    <n v="995.07"/>
    <m/>
    <x v="20"/>
  </r>
  <r>
    <x v="4287"/>
    <d v="2023-11-11T00:00:00"/>
    <x v="1"/>
    <n v="34"/>
    <x v="1"/>
    <n v="0"/>
    <n v="4"/>
    <x v="1"/>
    <n v="2991"/>
    <n v="0"/>
    <n v="21"/>
    <x v="3"/>
    <x v="2"/>
    <s v="Yes"/>
    <x v="2"/>
    <x v="2"/>
    <x v="2"/>
    <n v="35.1"/>
    <n v="770.4"/>
    <m/>
    <x v="20"/>
  </r>
  <r>
    <x v="4288"/>
    <d v="2023-05-10T00:00:00"/>
    <x v="0"/>
    <n v="43"/>
    <x v="1"/>
    <n v="0"/>
    <n v="4"/>
    <x v="1"/>
    <n v="5975"/>
    <n v="0"/>
    <n v="27"/>
    <x v="0"/>
    <x v="0"/>
    <s v="No"/>
    <x v="1"/>
    <x v="0"/>
    <x v="2"/>
    <n v="19.399999999999999"/>
    <n v="500.59"/>
    <m/>
    <x v="20"/>
  </r>
  <r>
    <x v="4289"/>
    <d v="2024-03-01T00:00:00"/>
    <x v="1"/>
    <n v="79"/>
    <x v="1"/>
    <n v="0"/>
    <n v="4"/>
    <x v="1"/>
    <n v="3754"/>
    <n v="0"/>
    <n v="17"/>
    <x v="3"/>
    <x v="0"/>
    <s v="Yes"/>
    <x v="0"/>
    <x v="3"/>
    <x v="2"/>
    <n v="82.65"/>
    <n v="1488.07"/>
    <m/>
    <x v="20"/>
  </r>
  <r>
    <x v="4290"/>
    <d v="2020-04-05T00:00:00"/>
    <x v="1"/>
    <n v="76"/>
    <x v="1"/>
    <n v="0"/>
    <n v="4"/>
    <x v="1"/>
    <n v="5780"/>
    <n v="0"/>
    <n v="64"/>
    <x v="0"/>
    <x v="0"/>
    <s v="Yes"/>
    <x v="0"/>
    <x v="2"/>
    <x v="0"/>
    <n v="108.95"/>
    <n v="8574.34"/>
    <m/>
    <x v="20"/>
  </r>
  <r>
    <x v="4291"/>
    <d v="2019-09-12T00:00:00"/>
    <x v="0"/>
    <n v="50"/>
    <x v="0"/>
    <n v="0"/>
    <n v="4"/>
    <x v="1"/>
    <n v="4117"/>
    <n v="1"/>
    <n v="71"/>
    <x v="5"/>
    <x v="0"/>
    <s v="Yes"/>
    <x v="2"/>
    <x v="3"/>
    <x v="2"/>
    <n v="66.849999999999994"/>
    <n v="5093.05"/>
    <m/>
    <x v="20"/>
  </r>
  <r>
    <x v="4292"/>
    <d v="2023-06-08T00:00:00"/>
    <x v="1"/>
    <n v="46"/>
    <x v="1"/>
    <n v="0"/>
    <n v="4"/>
    <x v="1"/>
    <n v="3080"/>
    <n v="0"/>
    <n v="26"/>
    <x v="0"/>
    <x v="2"/>
    <s v="Yes"/>
    <x v="3"/>
    <x v="0"/>
    <x v="2"/>
    <n v="44.45"/>
    <n v="1183.8"/>
    <m/>
    <x v="20"/>
  </r>
  <r>
    <x v="4293"/>
    <d v="2024-08-03T00:00:00"/>
    <x v="1"/>
    <n v="54"/>
    <x v="1"/>
    <n v="0"/>
    <n v="4"/>
    <x v="1"/>
    <n v="5706"/>
    <n v="0"/>
    <n v="12"/>
    <x v="3"/>
    <x v="0"/>
    <s v="Yes"/>
    <x v="2"/>
    <x v="0"/>
    <x v="0"/>
    <n v="43.8"/>
    <n v="619.66999999999996"/>
    <m/>
    <x v="20"/>
  </r>
  <r>
    <x v="4294"/>
    <d v="2020-04-07T00:00:00"/>
    <x v="0"/>
    <n v="47"/>
    <x v="0"/>
    <n v="0"/>
    <n v="4"/>
    <x v="1"/>
    <n v="4222"/>
    <n v="4"/>
    <n v="64"/>
    <x v="0"/>
    <x v="0"/>
    <s v="Yes"/>
    <x v="3"/>
    <x v="2"/>
    <x v="0"/>
    <n v="76.099999999999994"/>
    <n v="5240.5600000000004"/>
    <m/>
    <x v="20"/>
  </r>
  <r>
    <x v="4295"/>
    <d v="2025-04-14T00:00:00"/>
    <x v="1"/>
    <n v="30"/>
    <x v="0"/>
    <n v="2"/>
    <n v="4"/>
    <x v="1"/>
    <n v="2951"/>
    <n v="1"/>
    <n v="4"/>
    <x v="0"/>
    <x v="0"/>
    <s v="No"/>
    <x v="1"/>
    <x v="0"/>
    <x v="0"/>
    <n v="19.95"/>
    <n v="197.1"/>
    <m/>
    <x v="20"/>
  </r>
  <r>
    <x v="4296"/>
    <d v="2019-12-16T00:00:00"/>
    <x v="0"/>
    <n v="36"/>
    <x v="0"/>
    <n v="1"/>
    <n v="4"/>
    <x v="1"/>
    <n v="5434"/>
    <n v="10"/>
    <n v="68"/>
    <x v="0"/>
    <x v="0"/>
    <s v="No"/>
    <x v="1"/>
    <x v="2"/>
    <x v="3"/>
    <n v="25.75"/>
    <n v="3510.59"/>
    <m/>
    <x v="20"/>
  </r>
  <r>
    <x v="4297"/>
    <d v="2025-07-26T00:00:00"/>
    <x v="0"/>
    <n v="46"/>
    <x v="1"/>
    <n v="0"/>
    <n v="4"/>
    <x v="2"/>
    <n v="3358"/>
    <n v="0"/>
    <n v="1"/>
    <x v="0"/>
    <x v="0"/>
    <s v="Yes"/>
    <x v="0"/>
    <x v="0"/>
    <x v="0"/>
    <n v="69.900000000000006"/>
    <n v="89.26"/>
    <m/>
    <x v="20"/>
  </r>
  <r>
    <x v="4298"/>
    <d v="2023-03-26T00:00:00"/>
    <x v="0"/>
    <n v="54"/>
    <x v="1"/>
    <n v="3"/>
    <n v="4"/>
    <x v="1"/>
    <n v="2941"/>
    <n v="0"/>
    <n v="29"/>
    <x v="1"/>
    <x v="0"/>
    <s v="No"/>
    <x v="1"/>
    <x v="3"/>
    <x v="3"/>
    <n v="19.850000000000001"/>
    <n v="593.04999999999995"/>
    <m/>
    <x v="20"/>
  </r>
  <r>
    <x v="4299"/>
    <d v="2025-06-19T00:00:00"/>
    <x v="0"/>
    <n v="56"/>
    <x v="1"/>
    <n v="0"/>
    <n v="4"/>
    <x v="2"/>
    <n v="4370"/>
    <n v="0"/>
    <n v="2"/>
    <x v="0"/>
    <x v="0"/>
    <s v="Yes"/>
    <x v="2"/>
    <x v="0"/>
    <x v="0"/>
    <n v="44.9"/>
    <n v="121.21"/>
    <m/>
    <x v="20"/>
  </r>
  <r>
    <x v="4300"/>
    <d v="2023-10-20T00:00:00"/>
    <x v="0"/>
    <n v="50"/>
    <x v="1"/>
    <n v="0"/>
    <n v="4"/>
    <x v="1"/>
    <n v="4093"/>
    <n v="0"/>
    <n v="22"/>
    <x v="0"/>
    <x v="0"/>
    <s v="Yes"/>
    <x v="0"/>
    <x v="0"/>
    <x v="2"/>
    <n v="93.2"/>
    <n v="3180.3"/>
    <m/>
    <x v="20"/>
  </r>
  <r>
    <x v="4301"/>
    <d v="2023-04-06T00:00:00"/>
    <x v="0"/>
    <n v="37"/>
    <x v="0"/>
    <n v="3"/>
    <n v="4"/>
    <x v="1"/>
    <n v="5116"/>
    <n v="1"/>
    <n v="28"/>
    <x v="0"/>
    <x v="0"/>
    <s v="Yes"/>
    <x v="0"/>
    <x v="3"/>
    <x v="0"/>
    <n v="92.2"/>
    <n v="2937.47"/>
    <m/>
    <x v="20"/>
  </r>
  <r>
    <x v="4302"/>
    <d v="2020-01-17T00:00:00"/>
    <x v="0"/>
    <n v="36"/>
    <x v="0"/>
    <n v="0"/>
    <n v="4"/>
    <x v="1"/>
    <n v="5416"/>
    <n v="1"/>
    <n v="67"/>
    <x v="0"/>
    <x v="0"/>
    <s v="Yes"/>
    <x v="0"/>
    <x v="3"/>
    <x v="2"/>
    <n v="109.9"/>
    <n v="8882.11"/>
    <m/>
    <x v="20"/>
  </r>
  <r>
    <x v="4303"/>
    <d v="2021-12-22T00:00:00"/>
    <x v="0"/>
    <n v="48"/>
    <x v="1"/>
    <n v="0"/>
    <n v="4"/>
    <x v="1"/>
    <n v="2827"/>
    <n v="0"/>
    <n v="44"/>
    <x v="4"/>
    <x v="0"/>
    <s v="Yes"/>
    <x v="0"/>
    <x v="0"/>
    <x v="0"/>
    <n v="111.5"/>
    <n v="6870.95"/>
    <m/>
    <x v="20"/>
  </r>
  <r>
    <x v="4304"/>
    <d v="2020-04-02T00:00:00"/>
    <x v="1"/>
    <n v="45"/>
    <x v="0"/>
    <n v="0"/>
    <n v="4"/>
    <x v="1"/>
    <n v="5038"/>
    <n v="7"/>
    <n v="64"/>
    <x v="4"/>
    <x v="0"/>
    <s v="Yes"/>
    <x v="0"/>
    <x v="2"/>
    <x v="2"/>
    <n v="94.6"/>
    <n v="6029.98"/>
    <m/>
    <x v="20"/>
  </r>
  <r>
    <x v="4305"/>
    <d v="2019-08-25T00:00:00"/>
    <x v="0"/>
    <n v="29"/>
    <x v="0"/>
    <n v="0"/>
    <n v="4"/>
    <x v="1"/>
    <n v="5398"/>
    <n v="4"/>
    <n v="72"/>
    <x v="5"/>
    <x v="0"/>
    <s v="Yes"/>
    <x v="0"/>
    <x v="2"/>
    <x v="0"/>
    <n v="115.15"/>
    <n v="10920.57"/>
    <m/>
    <x v="20"/>
  </r>
  <r>
    <x v="4306"/>
    <d v="2023-07-17T00:00:00"/>
    <x v="0"/>
    <n v="42"/>
    <x v="1"/>
    <n v="0"/>
    <n v="4"/>
    <x v="1"/>
    <n v="3080"/>
    <n v="0"/>
    <n v="25"/>
    <x v="1"/>
    <x v="0"/>
    <s v="Yes"/>
    <x v="0"/>
    <x v="0"/>
    <x v="0"/>
    <n v="69.75"/>
    <n v="2832.1"/>
    <m/>
    <x v="20"/>
  </r>
  <r>
    <x v="4307"/>
    <d v="2020-09-02T00:00:00"/>
    <x v="1"/>
    <n v="64"/>
    <x v="1"/>
    <n v="0"/>
    <n v="4"/>
    <x v="1"/>
    <n v="6196"/>
    <n v="0"/>
    <n v="59"/>
    <x v="4"/>
    <x v="0"/>
    <s v="No"/>
    <x v="1"/>
    <x v="2"/>
    <x v="0"/>
    <n v="24.45"/>
    <n v="3925.67"/>
    <m/>
    <x v="20"/>
  </r>
  <r>
    <x v="4308"/>
    <d v="2020-01-12T00:00:00"/>
    <x v="1"/>
    <n v="22"/>
    <x v="0"/>
    <n v="0"/>
    <n v="4"/>
    <x v="1"/>
    <n v="4994"/>
    <n v="4"/>
    <n v="67"/>
    <x v="0"/>
    <x v="0"/>
    <s v="No"/>
    <x v="1"/>
    <x v="2"/>
    <x v="2"/>
    <n v="19.649999999999999"/>
    <n v="3546.87"/>
    <m/>
    <x v="20"/>
  </r>
  <r>
    <x v="4309"/>
    <d v="2025-01-10T00:00:00"/>
    <x v="0"/>
    <n v="23"/>
    <x v="1"/>
    <n v="0"/>
    <n v="4"/>
    <x v="1"/>
    <n v="4665"/>
    <n v="0"/>
    <n v="7"/>
    <x v="2"/>
    <x v="2"/>
    <s v="Yes"/>
    <x v="3"/>
    <x v="3"/>
    <x v="2"/>
    <n v="24.35"/>
    <n v="150.85"/>
    <m/>
    <x v="20"/>
  </r>
  <r>
    <x v="4310"/>
    <d v="2023-12-09T00:00:00"/>
    <x v="0"/>
    <n v="32"/>
    <x v="0"/>
    <n v="3"/>
    <n v="4"/>
    <x v="1"/>
    <n v="3222"/>
    <n v="7"/>
    <n v="20"/>
    <x v="3"/>
    <x v="0"/>
    <s v="Yes"/>
    <x v="0"/>
    <x v="0"/>
    <x v="2"/>
    <n v="96.8"/>
    <n v="2667.9"/>
    <m/>
    <x v="20"/>
  </r>
  <r>
    <x v="4311"/>
    <d v="2019-11-23T00:00:00"/>
    <x v="1"/>
    <n v="59"/>
    <x v="0"/>
    <n v="0"/>
    <n v="4"/>
    <x v="1"/>
    <n v="4328"/>
    <n v="9"/>
    <n v="69"/>
    <x v="5"/>
    <x v="0"/>
    <s v="Yes"/>
    <x v="0"/>
    <x v="3"/>
    <x v="2"/>
    <n v="106.4"/>
    <n v="8916.0400000000009"/>
    <m/>
    <x v="20"/>
  </r>
  <r>
    <x v="4312"/>
    <d v="2021-08-15T00:00:00"/>
    <x v="1"/>
    <n v="29"/>
    <x v="0"/>
    <n v="3"/>
    <n v="4"/>
    <x v="1"/>
    <n v="5701"/>
    <n v="5"/>
    <n v="48"/>
    <x v="0"/>
    <x v="2"/>
    <s v="Yes"/>
    <x v="2"/>
    <x v="2"/>
    <x v="2"/>
    <n v="39.4"/>
    <n v="2108.65"/>
    <m/>
    <x v="20"/>
  </r>
  <r>
    <x v="4313"/>
    <d v="2020-07-12T00:00:00"/>
    <x v="1"/>
    <n v="24"/>
    <x v="1"/>
    <n v="0"/>
    <n v="4"/>
    <x v="1"/>
    <n v="4559"/>
    <n v="0"/>
    <n v="61"/>
    <x v="4"/>
    <x v="0"/>
    <s v="No"/>
    <x v="1"/>
    <x v="3"/>
    <x v="0"/>
    <n v="19.45"/>
    <n v="2916.86"/>
    <m/>
    <x v="20"/>
  </r>
  <r>
    <x v="4314"/>
    <d v="2022-10-25T00:00:00"/>
    <x v="1"/>
    <n v="40"/>
    <x v="1"/>
    <n v="0"/>
    <n v="4"/>
    <x v="1"/>
    <n v="3570"/>
    <n v="0"/>
    <n v="34"/>
    <x v="1"/>
    <x v="0"/>
    <s v="Yes"/>
    <x v="2"/>
    <x v="3"/>
    <x v="0"/>
    <n v="79.95"/>
    <n v="2908.18"/>
    <m/>
    <x v="20"/>
  </r>
  <r>
    <x v="4315"/>
    <d v="2024-11-26T00:00:00"/>
    <x v="1"/>
    <n v="19"/>
    <x v="0"/>
    <n v="0"/>
    <n v="4"/>
    <x v="1"/>
    <n v="4623"/>
    <n v="4"/>
    <n v="9"/>
    <x v="0"/>
    <x v="0"/>
    <s v="Yes"/>
    <x v="3"/>
    <x v="0"/>
    <x v="2"/>
    <n v="50.85"/>
    <n v="579.91"/>
    <m/>
    <x v="20"/>
  </r>
  <r>
    <x v="4316"/>
    <d v="2022-03-15T00:00:00"/>
    <x v="0"/>
    <n v="40"/>
    <x v="1"/>
    <n v="0"/>
    <n v="4"/>
    <x v="1"/>
    <n v="5590"/>
    <n v="0"/>
    <n v="41"/>
    <x v="0"/>
    <x v="0"/>
    <s v="Yes"/>
    <x v="3"/>
    <x v="0"/>
    <x v="0"/>
    <n v="55.7"/>
    <n v="2508.15"/>
    <m/>
    <x v="20"/>
  </r>
  <r>
    <x v="4317"/>
    <d v="2023-06-26T00:00:00"/>
    <x v="0"/>
    <n v="64"/>
    <x v="1"/>
    <n v="0"/>
    <n v="4"/>
    <x v="1"/>
    <n v="3722"/>
    <n v="0"/>
    <n v="26"/>
    <x v="1"/>
    <x v="0"/>
    <s v="No"/>
    <x v="1"/>
    <x v="3"/>
    <x v="0"/>
    <n v="19.600000000000001"/>
    <n v="1430.8"/>
    <m/>
    <x v="20"/>
  </r>
  <r>
    <x v="4318"/>
    <d v="2019-08-25T00:00:00"/>
    <x v="1"/>
    <n v="42"/>
    <x v="0"/>
    <n v="3"/>
    <n v="4"/>
    <x v="1"/>
    <n v="5897"/>
    <n v="8"/>
    <n v="72"/>
    <x v="0"/>
    <x v="0"/>
    <s v="No"/>
    <x v="1"/>
    <x v="2"/>
    <x v="2"/>
    <n v="24.25"/>
    <n v="5161.9399999999996"/>
    <m/>
    <x v="20"/>
  </r>
  <r>
    <x v="4319"/>
    <d v="2022-07-16T00:00:00"/>
    <x v="0"/>
    <n v="42"/>
    <x v="1"/>
    <n v="0"/>
    <n v="4"/>
    <x v="1"/>
    <n v="2546"/>
    <n v="0"/>
    <n v="37"/>
    <x v="0"/>
    <x v="0"/>
    <s v="Yes"/>
    <x v="2"/>
    <x v="3"/>
    <x v="0"/>
    <n v="90.6"/>
    <n v="4996.93"/>
    <m/>
    <x v="20"/>
  </r>
  <r>
    <x v="4320"/>
    <d v="2021-09-02T00:00:00"/>
    <x v="1"/>
    <n v="57"/>
    <x v="1"/>
    <n v="0"/>
    <n v="4"/>
    <x v="1"/>
    <n v="4670"/>
    <n v="0"/>
    <n v="47"/>
    <x v="4"/>
    <x v="2"/>
    <s v="Yes"/>
    <x v="2"/>
    <x v="3"/>
    <x v="2"/>
    <n v="39.65"/>
    <n v="1798.65"/>
    <m/>
    <x v="20"/>
  </r>
  <r>
    <x v="4321"/>
    <d v="2019-10-25T00:00:00"/>
    <x v="1"/>
    <n v="73"/>
    <x v="0"/>
    <n v="0"/>
    <n v="4"/>
    <x v="1"/>
    <n v="5004"/>
    <n v="3"/>
    <n v="70"/>
    <x v="5"/>
    <x v="0"/>
    <s v="Yes"/>
    <x v="0"/>
    <x v="2"/>
    <x v="0"/>
    <n v="104.45"/>
    <n v="10103.15"/>
    <m/>
    <x v="20"/>
  </r>
  <r>
    <x v="4322"/>
    <d v="2021-12-14T00:00:00"/>
    <x v="1"/>
    <n v="70"/>
    <x v="1"/>
    <n v="0"/>
    <n v="4"/>
    <x v="1"/>
    <n v="4368"/>
    <n v="0"/>
    <n v="44"/>
    <x v="4"/>
    <x v="0"/>
    <s v="Yes"/>
    <x v="0"/>
    <x v="3"/>
    <x v="2"/>
    <n v="89.15"/>
    <n v="5547.91"/>
    <m/>
    <x v="20"/>
  </r>
  <r>
    <x v="4323"/>
    <d v="2020-09-03T00:00:00"/>
    <x v="0"/>
    <n v="65"/>
    <x v="0"/>
    <n v="0"/>
    <n v="4"/>
    <x v="1"/>
    <n v="5546"/>
    <n v="4"/>
    <n v="59"/>
    <x v="0"/>
    <x v="2"/>
    <s v="Yes"/>
    <x v="3"/>
    <x v="0"/>
    <x v="0"/>
    <n v="50.25"/>
    <n v="2997.45"/>
    <m/>
    <x v="20"/>
  </r>
  <r>
    <x v="4324"/>
    <d v="2021-06-26T00:00:00"/>
    <x v="0"/>
    <n v="25"/>
    <x v="0"/>
    <n v="0"/>
    <n v="4"/>
    <x v="1"/>
    <n v="4706"/>
    <n v="6"/>
    <n v="50"/>
    <x v="4"/>
    <x v="0"/>
    <s v="Yes"/>
    <x v="3"/>
    <x v="3"/>
    <x v="0"/>
    <n v="69.650000000000006"/>
    <n v="4158.1499999999996"/>
    <m/>
    <x v="20"/>
  </r>
  <r>
    <x v="4325"/>
    <d v="2022-04-02T00:00:00"/>
    <x v="1"/>
    <n v="41"/>
    <x v="1"/>
    <n v="0"/>
    <n v="4"/>
    <x v="1"/>
    <n v="2047"/>
    <n v="0"/>
    <n v="40"/>
    <x v="0"/>
    <x v="0"/>
    <s v="Yes"/>
    <x v="2"/>
    <x v="3"/>
    <x v="2"/>
    <n v="80.75"/>
    <n v="4561.8500000000004"/>
    <m/>
    <x v="20"/>
  </r>
  <r>
    <x v="4326"/>
    <d v="2019-10-22T00:00:00"/>
    <x v="0"/>
    <n v="21"/>
    <x v="0"/>
    <n v="0"/>
    <n v="4"/>
    <x v="1"/>
    <n v="4031"/>
    <n v="7"/>
    <n v="70"/>
    <x v="5"/>
    <x v="2"/>
    <s v="Yes"/>
    <x v="2"/>
    <x v="2"/>
    <x v="0"/>
    <n v="59.5"/>
    <n v="4121.08"/>
    <m/>
    <x v="20"/>
  </r>
  <r>
    <x v="4327"/>
    <d v="2019-12-01T00:00:00"/>
    <x v="1"/>
    <n v="51"/>
    <x v="0"/>
    <n v="1"/>
    <n v="4"/>
    <x v="1"/>
    <n v="6303"/>
    <n v="10"/>
    <n v="68"/>
    <x v="5"/>
    <x v="0"/>
    <s v="No"/>
    <x v="1"/>
    <x v="2"/>
    <x v="0"/>
    <n v="19.350000000000001"/>
    <n v="4462.13"/>
    <m/>
    <x v="20"/>
  </r>
  <r>
    <x v="4328"/>
    <d v="2021-11-01T00:00:00"/>
    <x v="0"/>
    <n v="25"/>
    <x v="0"/>
    <n v="2"/>
    <n v="4"/>
    <x v="1"/>
    <n v="2719"/>
    <n v="6"/>
    <n v="45"/>
    <x v="0"/>
    <x v="0"/>
    <s v="Yes"/>
    <x v="0"/>
    <x v="3"/>
    <x v="2"/>
    <n v="95"/>
    <n v="5934.1"/>
    <m/>
    <x v="20"/>
  </r>
  <r>
    <x v="4329"/>
    <d v="2019-08-25T00:00:00"/>
    <x v="1"/>
    <n v="27"/>
    <x v="0"/>
    <n v="3"/>
    <n v="4"/>
    <x v="1"/>
    <n v="5723"/>
    <n v="9"/>
    <n v="72"/>
    <x v="0"/>
    <x v="0"/>
    <s v="Yes"/>
    <x v="0"/>
    <x v="2"/>
    <x v="2"/>
    <n v="109.55"/>
    <n v="10411.33"/>
    <m/>
    <x v="20"/>
  </r>
  <r>
    <x v="4330"/>
    <d v="2020-06-02T00:00:00"/>
    <x v="0"/>
    <n v="19"/>
    <x v="0"/>
    <n v="3"/>
    <n v="4"/>
    <x v="1"/>
    <n v="4262"/>
    <n v="6"/>
    <n v="62"/>
    <x v="4"/>
    <x v="0"/>
    <s v="Yes"/>
    <x v="0"/>
    <x v="3"/>
    <x v="2"/>
    <n v="94.95"/>
    <n v="6768.97"/>
    <m/>
    <x v="20"/>
  </r>
  <r>
    <x v="4331"/>
    <d v="2025-07-17T00:00:00"/>
    <x v="0"/>
    <n v="22"/>
    <x v="1"/>
    <n v="0"/>
    <n v="4"/>
    <x v="2"/>
    <n v="2716"/>
    <n v="0"/>
    <n v="1"/>
    <x v="0"/>
    <x v="0"/>
    <s v="No"/>
    <x v="1"/>
    <x v="0"/>
    <x v="0"/>
    <n v="19.2"/>
    <n v="45.57"/>
    <m/>
    <x v="20"/>
  </r>
  <r>
    <x v="4332"/>
    <d v="2020-09-13T00:00:00"/>
    <x v="1"/>
    <n v="33"/>
    <x v="0"/>
    <n v="1"/>
    <n v="4"/>
    <x v="1"/>
    <n v="5978"/>
    <n v="0"/>
    <n v="59"/>
    <x v="0"/>
    <x v="0"/>
    <s v="Yes"/>
    <x v="2"/>
    <x v="2"/>
    <x v="2"/>
    <n v="76.45"/>
    <n v="5272.21"/>
    <m/>
    <x v="20"/>
  </r>
  <r>
    <x v="4333"/>
    <d v="2019-08-24T00:00:00"/>
    <x v="0"/>
    <n v="31"/>
    <x v="0"/>
    <n v="1"/>
    <n v="4"/>
    <x v="1"/>
    <n v="6444"/>
    <n v="5"/>
    <n v="72"/>
    <x v="5"/>
    <x v="0"/>
    <s v="Yes"/>
    <x v="0"/>
    <x v="2"/>
    <x v="2"/>
    <n v="110.9"/>
    <n v="11315.79"/>
    <m/>
    <x v="20"/>
  </r>
  <r>
    <x v="4334"/>
    <d v="2024-10-01T00:00:00"/>
    <x v="1"/>
    <n v="23"/>
    <x v="0"/>
    <n v="3"/>
    <n v="4"/>
    <x v="1"/>
    <n v="3763"/>
    <n v="4"/>
    <n v="10"/>
    <x v="2"/>
    <x v="0"/>
    <s v="No"/>
    <x v="1"/>
    <x v="2"/>
    <x v="2"/>
    <n v="20"/>
    <n v="400.5"/>
    <m/>
    <x v="20"/>
  </r>
  <r>
    <x v="4335"/>
    <d v="2021-10-04T00:00:00"/>
    <x v="1"/>
    <n v="50"/>
    <x v="0"/>
    <n v="0"/>
    <n v="4"/>
    <x v="1"/>
    <n v="5565"/>
    <n v="3"/>
    <n v="46"/>
    <x v="4"/>
    <x v="2"/>
    <s v="Yes"/>
    <x v="2"/>
    <x v="0"/>
    <x v="0"/>
    <n v="45.55"/>
    <n v="2062.15"/>
    <m/>
    <x v="20"/>
  </r>
  <r>
    <x v="4336"/>
    <d v="2020-12-13T00:00:00"/>
    <x v="0"/>
    <n v="20"/>
    <x v="0"/>
    <n v="0"/>
    <n v="4"/>
    <x v="1"/>
    <n v="6445"/>
    <n v="10"/>
    <n v="56"/>
    <x v="0"/>
    <x v="2"/>
    <s v="Yes"/>
    <x v="2"/>
    <x v="3"/>
    <x v="0"/>
    <n v="54.05"/>
    <n v="2999.8"/>
    <m/>
    <x v="20"/>
  </r>
  <r>
    <x v="4337"/>
    <d v="2021-03-24T00:00:00"/>
    <x v="0"/>
    <n v="61"/>
    <x v="0"/>
    <n v="2"/>
    <n v="4"/>
    <x v="1"/>
    <n v="4590"/>
    <n v="3"/>
    <n v="53"/>
    <x v="0"/>
    <x v="0"/>
    <s v="Yes"/>
    <x v="2"/>
    <x v="2"/>
    <x v="2"/>
    <n v="69.7"/>
    <n v="5409.17"/>
    <m/>
    <x v="20"/>
  </r>
  <r>
    <x v="4338"/>
    <d v="2019-09-19T00:00:00"/>
    <x v="1"/>
    <n v="23"/>
    <x v="0"/>
    <n v="2"/>
    <n v="4"/>
    <x v="1"/>
    <n v="6208"/>
    <n v="2"/>
    <n v="71"/>
    <x v="5"/>
    <x v="0"/>
    <s v="Yes"/>
    <x v="0"/>
    <x v="2"/>
    <x v="2"/>
    <n v="113.65"/>
    <n v="8473.52"/>
    <m/>
    <x v="20"/>
  </r>
  <r>
    <x v="4339"/>
    <d v="2022-07-17T00:00:00"/>
    <x v="0"/>
    <n v="35"/>
    <x v="1"/>
    <n v="0"/>
    <n v="4"/>
    <x v="1"/>
    <n v="3183"/>
    <n v="0"/>
    <n v="37"/>
    <x v="0"/>
    <x v="0"/>
    <s v="Yes"/>
    <x v="3"/>
    <x v="2"/>
    <x v="0"/>
    <n v="65.599999999999994"/>
    <n v="3735.71"/>
    <m/>
    <x v="20"/>
  </r>
  <r>
    <x v="4340"/>
    <d v="2023-12-13T00:00:00"/>
    <x v="0"/>
    <n v="46"/>
    <x v="1"/>
    <n v="0"/>
    <n v="4"/>
    <x v="1"/>
    <n v="5909"/>
    <n v="0"/>
    <n v="20"/>
    <x v="3"/>
    <x v="0"/>
    <s v="No"/>
    <x v="1"/>
    <x v="0"/>
    <x v="2"/>
    <n v="19.600000000000001"/>
    <n v="938.55"/>
    <m/>
    <x v="20"/>
  </r>
  <r>
    <x v="4341"/>
    <d v="2025-07-11T00:00:00"/>
    <x v="0"/>
    <n v="31"/>
    <x v="0"/>
    <n v="2"/>
    <n v="4"/>
    <x v="2"/>
    <n v="3068"/>
    <n v="8"/>
    <n v="1"/>
    <x v="0"/>
    <x v="0"/>
    <s v="No"/>
    <x v="1"/>
    <x v="0"/>
    <x v="0"/>
    <n v="19.75"/>
    <n v="50.13"/>
    <m/>
    <x v="20"/>
  </r>
  <r>
    <x v="4342"/>
    <d v="2025-07-25T00:00:00"/>
    <x v="1"/>
    <n v="29"/>
    <x v="0"/>
    <n v="5"/>
    <n v="4"/>
    <x v="2"/>
    <n v="2053"/>
    <n v="9"/>
    <n v="1"/>
    <x v="2"/>
    <x v="0"/>
    <s v="No"/>
    <x v="1"/>
    <x v="0"/>
    <x v="0"/>
    <n v="19.25"/>
    <n v="44.35"/>
    <m/>
    <x v="20"/>
  </r>
  <r>
    <x v="4343"/>
    <d v="2021-08-19T00:00:00"/>
    <x v="1"/>
    <n v="56"/>
    <x v="0"/>
    <n v="3"/>
    <n v="4"/>
    <x v="1"/>
    <n v="5476"/>
    <n v="1"/>
    <n v="48"/>
    <x v="4"/>
    <x v="0"/>
    <s v="Yes"/>
    <x v="2"/>
    <x v="2"/>
    <x v="2"/>
    <n v="70.099999999999994"/>
    <n v="3482"/>
    <m/>
    <x v="20"/>
  </r>
  <r>
    <x v="4344"/>
    <d v="2024-11-17T00:00:00"/>
    <x v="1"/>
    <n v="63"/>
    <x v="1"/>
    <n v="0"/>
    <n v="4"/>
    <x v="1"/>
    <n v="3772"/>
    <n v="0"/>
    <n v="9"/>
    <x v="2"/>
    <x v="0"/>
    <s v="No"/>
    <x v="1"/>
    <x v="0"/>
    <x v="0"/>
    <n v="20.149999999999999"/>
    <n v="551.26"/>
    <m/>
    <x v="20"/>
  </r>
  <r>
    <x v="4345"/>
    <d v="2019-12-10T00:00:00"/>
    <x v="0"/>
    <n v="45"/>
    <x v="0"/>
    <n v="1"/>
    <n v="4"/>
    <x v="1"/>
    <n v="4499"/>
    <n v="4"/>
    <n v="68"/>
    <x v="0"/>
    <x v="0"/>
    <s v="Yes"/>
    <x v="2"/>
    <x v="2"/>
    <x v="0"/>
    <n v="72.95"/>
    <n v="7274.09"/>
    <m/>
    <x v="20"/>
  </r>
  <r>
    <x v="4346"/>
    <d v="2021-08-18T00:00:00"/>
    <x v="0"/>
    <n v="20"/>
    <x v="0"/>
    <n v="1"/>
    <n v="4"/>
    <x v="1"/>
    <n v="3446"/>
    <n v="1"/>
    <n v="48"/>
    <x v="4"/>
    <x v="0"/>
    <s v="Yes"/>
    <x v="2"/>
    <x v="3"/>
    <x v="2"/>
    <n v="55.8"/>
    <n v="4489.6000000000004"/>
    <m/>
    <x v="20"/>
  </r>
  <r>
    <x v="4347"/>
    <d v="2020-04-01T00:00:00"/>
    <x v="0"/>
    <n v="66"/>
    <x v="0"/>
    <n v="0"/>
    <n v="4"/>
    <x v="1"/>
    <n v="6270"/>
    <n v="2"/>
    <n v="64"/>
    <x v="0"/>
    <x v="0"/>
    <s v="Yes"/>
    <x v="0"/>
    <x v="2"/>
    <x v="0"/>
    <n v="102.1"/>
    <n v="7830.61"/>
    <m/>
    <x v="20"/>
  </r>
  <r>
    <x v="4348"/>
    <d v="2019-12-18T00:00:00"/>
    <x v="0"/>
    <n v="75"/>
    <x v="0"/>
    <n v="0"/>
    <n v="4"/>
    <x v="1"/>
    <n v="5581"/>
    <n v="7"/>
    <n v="68"/>
    <x v="5"/>
    <x v="0"/>
    <s v="Yes"/>
    <x v="0"/>
    <x v="3"/>
    <x v="2"/>
    <n v="80.349999999999994"/>
    <n v="7922.38"/>
    <m/>
    <x v="20"/>
  </r>
  <r>
    <x v="4349"/>
    <d v="2024-07-23T00:00:00"/>
    <x v="1"/>
    <n v="74"/>
    <x v="1"/>
    <n v="0"/>
    <n v="4"/>
    <x v="1"/>
    <n v="3098"/>
    <n v="0"/>
    <n v="13"/>
    <x v="0"/>
    <x v="0"/>
    <s v="Yes"/>
    <x v="0"/>
    <x v="2"/>
    <x v="0"/>
    <n v="96.85"/>
    <n v="1582.39"/>
    <m/>
    <x v="20"/>
  </r>
  <r>
    <x v="4350"/>
    <d v="2020-01-01T00:00:00"/>
    <x v="0"/>
    <n v="76"/>
    <x v="1"/>
    <n v="0"/>
    <n v="4"/>
    <x v="1"/>
    <n v="5269"/>
    <n v="0"/>
    <n v="67"/>
    <x v="0"/>
    <x v="0"/>
    <s v="Yes"/>
    <x v="0"/>
    <x v="2"/>
    <x v="2"/>
    <n v="101.4"/>
    <n v="9444"/>
    <m/>
    <x v="20"/>
  </r>
  <r>
    <x v="4351"/>
    <d v="2019-09-25T00:00:00"/>
    <x v="0"/>
    <n v="74"/>
    <x v="0"/>
    <n v="0"/>
    <n v="4"/>
    <x v="1"/>
    <n v="5421"/>
    <n v="9"/>
    <n v="71"/>
    <x v="5"/>
    <x v="2"/>
    <s v="Yes"/>
    <x v="2"/>
    <x v="2"/>
    <x v="2"/>
    <n v="46.35"/>
    <n v="3334.76"/>
    <m/>
    <x v="20"/>
  </r>
  <r>
    <x v="4352"/>
    <d v="2021-02-14T00:00:00"/>
    <x v="1"/>
    <n v="68"/>
    <x v="0"/>
    <n v="0"/>
    <n v="4"/>
    <x v="1"/>
    <n v="5548"/>
    <n v="3"/>
    <n v="54"/>
    <x v="0"/>
    <x v="0"/>
    <s v="No"/>
    <x v="1"/>
    <x v="2"/>
    <x v="3"/>
    <n v="18.95"/>
    <n v="2323.86"/>
    <m/>
    <x v="20"/>
  </r>
  <r>
    <x v="4353"/>
    <d v="2019-11-23T00:00:00"/>
    <x v="0"/>
    <n v="23"/>
    <x v="1"/>
    <n v="0"/>
    <n v="4"/>
    <x v="1"/>
    <n v="5189"/>
    <n v="0"/>
    <n v="69"/>
    <x v="5"/>
    <x v="0"/>
    <s v="Yes"/>
    <x v="2"/>
    <x v="2"/>
    <x v="2"/>
    <n v="79.45"/>
    <n v="7407.6"/>
    <m/>
    <x v="20"/>
  </r>
  <r>
    <x v="4354"/>
    <d v="2023-10-05T00:00:00"/>
    <x v="0"/>
    <n v="56"/>
    <x v="0"/>
    <n v="0"/>
    <n v="4"/>
    <x v="1"/>
    <n v="3733"/>
    <n v="8"/>
    <n v="22"/>
    <x v="3"/>
    <x v="0"/>
    <s v="Yes"/>
    <x v="2"/>
    <x v="3"/>
    <x v="2"/>
    <n v="56.25"/>
    <n v="1561.16"/>
    <m/>
    <x v="20"/>
  </r>
  <r>
    <x v="4355"/>
    <d v="2021-11-05T00:00:00"/>
    <x v="0"/>
    <n v="61"/>
    <x v="1"/>
    <n v="0"/>
    <n v="4"/>
    <x v="1"/>
    <n v="2185"/>
    <n v="0"/>
    <n v="45"/>
    <x v="0"/>
    <x v="0"/>
    <s v="Yes"/>
    <x v="2"/>
    <x v="0"/>
    <x v="0"/>
    <n v="75.95"/>
    <n v="3740"/>
    <m/>
    <x v="20"/>
  </r>
  <r>
    <x v="4356"/>
    <d v="2023-10-04T00:00:00"/>
    <x v="0"/>
    <n v="43"/>
    <x v="0"/>
    <n v="0"/>
    <n v="4"/>
    <x v="1"/>
    <n v="3727"/>
    <n v="1"/>
    <n v="22"/>
    <x v="3"/>
    <x v="0"/>
    <s v="No"/>
    <x v="1"/>
    <x v="0"/>
    <x v="0"/>
    <n v="20.45"/>
    <n v="928.71"/>
    <m/>
    <x v="20"/>
  </r>
  <r>
    <x v="4357"/>
    <d v="2019-09-08T00:00:00"/>
    <x v="0"/>
    <n v="31"/>
    <x v="0"/>
    <n v="0"/>
    <n v="4"/>
    <x v="1"/>
    <n v="6483"/>
    <n v="1"/>
    <n v="71"/>
    <x v="5"/>
    <x v="0"/>
    <s v="Yes"/>
    <x v="2"/>
    <x v="2"/>
    <x v="0"/>
    <n v="90.35"/>
    <n v="7633.07"/>
    <m/>
    <x v="20"/>
  </r>
  <r>
    <x v="4358"/>
    <d v="2019-08-22T00:00:00"/>
    <x v="1"/>
    <n v="49"/>
    <x v="0"/>
    <n v="2"/>
    <n v="4"/>
    <x v="1"/>
    <n v="5246"/>
    <n v="6"/>
    <n v="72"/>
    <x v="5"/>
    <x v="0"/>
    <s v="Yes"/>
    <x v="0"/>
    <x v="2"/>
    <x v="2"/>
    <n v="107.45"/>
    <n v="7771.82"/>
    <m/>
    <x v="20"/>
  </r>
  <r>
    <x v="4359"/>
    <d v="2024-09-19T00:00:00"/>
    <x v="0"/>
    <n v="22"/>
    <x v="1"/>
    <n v="0"/>
    <n v="4"/>
    <x v="1"/>
    <n v="5825"/>
    <n v="0"/>
    <n v="11"/>
    <x v="3"/>
    <x v="0"/>
    <s v="No"/>
    <x v="1"/>
    <x v="3"/>
    <x v="3"/>
    <n v="19.5"/>
    <n v="595.08000000000004"/>
    <m/>
    <x v="20"/>
  </r>
  <r>
    <x v="4360"/>
    <d v="2022-04-02T00:00:00"/>
    <x v="0"/>
    <n v="19"/>
    <x v="0"/>
    <n v="2"/>
    <n v="4"/>
    <x v="1"/>
    <n v="3724"/>
    <n v="3"/>
    <n v="40"/>
    <x v="0"/>
    <x v="2"/>
    <s v="Yes"/>
    <x v="2"/>
    <x v="3"/>
    <x v="2"/>
    <n v="60.3"/>
    <n v="2448.5"/>
    <m/>
    <x v="20"/>
  </r>
  <r>
    <x v="4361"/>
    <d v="2024-03-17T00:00:00"/>
    <x v="1"/>
    <n v="27"/>
    <x v="1"/>
    <n v="0"/>
    <n v="4"/>
    <x v="1"/>
    <n v="4222"/>
    <n v="0"/>
    <n v="17"/>
    <x v="3"/>
    <x v="0"/>
    <s v="No"/>
    <x v="1"/>
    <x v="0"/>
    <x v="2"/>
    <n v="19.7"/>
    <n v="718.77"/>
    <m/>
    <x v="20"/>
  </r>
  <r>
    <x v="4362"/>
    <d v="2022-11-13T00:00:00"/>
    <x v="0"/>
    <n v="23"/>
    <x v="0"/>
    <n v="0"/>
    <n v="4"/>
    <x v="1"/>
    <n v="2422"/>
    <n v="6"/>
    <n v="33"/>
    <x v="1"/>
    <x v="0"/>
    <s v="Yes"/>
    <x v="2"/>
    <x v="0"/>
    <x v="2"/>
    <n v="44.55"/>
    <n v="3062.77"/>
    <m/>
    <x v="20"/>
  </r>
  <r>
    <x v="4363"/>
    <d v="2025-07-06T00:00:00"/>
    <x v="0"/>
    <n v="47"/>
    <x v="1"/>
    <n v="0"/>
    <n v="4"/>
    <x v="2"/>
    <n v="4592"/>
    <n v="0"/>
    <n v="1"/>
    <x v="2"/>
    <x v="0"/>
    <s v="Yes"/>
    <x v="2"/>
    <x v="0"/>
    <x v="0"/>
    <n v="61.15"/>
    <n v="78.22"/>
    <m/>
    <x v="20"/>
  </r>
  <r>
    <x v="4364"/>
    <d v="2023-02-14T00:00:00"/>
    <x v="0"/>
    <n v="64"/>
    <x v="0"/>
    <n v="0"/>
    <n v="4"/>
    <x v="1"/>
    <n v="2347"/>
    <n v="1"/>
    <n v="30"/>
    <x v="0"/>
    <x v="0"/>
    <s v="No"/>
    <x v="1"/>
    <x v="2"/>
    <x v="2"/>
    <n v="19.05"/>
    <n v="978.95"/>
    <m/>
    <x v="20"/>
  </r>
  <r>
    <x v="4365"/>
    <d v="2024-02-25T00:00:00"/>
    <x v="1"/>
    <n v="49"/>
    <x v="1"/>
    <n v="0"/>
    <n v="4"/>
    <x v="1"/>
    <n v="2386"/>
    <n v="0"/>
    <n v="18"/>
    <x v="3"/>
    <x v="0"/>
    <s v="No"/>
    <x v="1"/>
    <x v="0"/>
    <x v="2"/>
    <n v="19.55"/>
    <n v="581.30999999999995"/>
    <m/>
    <x v="20"/>
  </r>
  <r>
    <x v="4366"/>
    <d v="2025-07-18T00:00:00"/>
    <x v="0"/>
    <n v="29"/>
    <x v="1"/>
    <n v="0"/>
    <n v="4"/>
    <x v="2"/>
    <n v="4801"/>
    <n v="0"/>
    <n v="1"/>
    <x v="2"/>
    <x v="0"/>
    <s v="No"/>
    <x v="1"/>
    <x v="0"/>
    <x v="2"/>
    <n v="20.55"/>
    <n v="27.87"/>
    <m/>
    <x v="20"/>
  </r>
  <r>
    <x v="4367"/>
    <d v="2020-12-22T00:00:00"/>
    <x v="0"/>
    <n v="60"/>
    <x v="0"/>
    <n v="1"/>
    <n v="4"/>
    <x v="1"/>
    <n v="5058"/>
    <n v="4"/>
    <n v="56"/>
    <x v="0"/>
    <x v="0"/>
    <s v="Yes"/>
    <x v="0"/>
    <x v="3"/>
    <x v="2"/>
    <n v="85.85"/>
    <n v="5436.68"/>
    <m/>
    <x v="20"/>
  </r>
  <r>
    <x v="4368"/>
    <d v="2024-05-03T00:00:00"/>
    <x v="0"/>
    <n v="49"/>
    <x v="1"/>
    <n v="0"/>
    <n v="4"/>
    <x v="1"/>
    <n v="5753"/>
    <n v="0"/>
    <n v="15"/>
    <x v="0"/>
    <x v="0"/>
    <s v="No"/>
    <x v="1"/>
    <x v="3"/>
    <x v="2"/>
    <n v="19.8"/>
    <n v="387.7"/>
    <m/>
    <x v="20"/>
  </r>
  <r>
    <x v="4369"/>
    <d v="2020-09-25T00:00:00"/>
    <x v="0"/>
    <n v="21"/>
    <x v="0"/>
    <n v="0"/>
    <n v="4"/>
    <x v="1"/>
    <n v="5905"/>
    <n v="1"/>
    <n v="59"/>
    <x v="4"/>
    <x v="2"/>
    <s v="Yes"/>
    <x v="2"/>
    <x v="0"/>
    <x v="0"/>
    <n v="44.3"/>
    <n v="2686.75"/>
    <m/>
    <x v="20"/>
  </r>
  <r>
    <x v="4370"/>
    <d v="2020-07-09T00:00:00"/>
    <x v="0"/>
    <n v="73"/>
    <x v="0"/>
    <n v="0"/>
    <n v="4"/>
    <x v="1"/>
    <n v="4001"/>
    <n v="9"/>
    <n v="61"/>
    <x v="0"/>
    <x v="0"/>
    <s v="Yes"/>
    <x v="2"/>
    <x v="3"/>
    <x v="0"/>
    <n v="64.05"/>
    <n v="5991.24"/>
    <m/>
    <x v="20"/>
  </r>
  <r>
    <x v="4371"/>
    <d v="2020-08-04T00:00:00"/>
    <x v="0"/>
    <n v="76"/>
    <x v="0"/>
    <n v="0"/>
    <n v="4"/>
    <x v="1"/>
    <n v="6150"/>
    <n v="10"/>
    <n v="60"/>
    <x v="4"/>
    <x v="0"/>
    <s v="Yes"/>
    <x v="0"/>
    <x v="3"/>
    <x v="0"/>
    <n v="97.95"/>
    <n v="6890"/>
    <m/>
    <x v="20"/>
  </r>
  <r>
    <x v="4372"/>
    <d v="2019-08-14T00:00:00"/>
    <x v="0"/>
    <n v="73"/>
    <x v="0"/>
    <n v="0"/>
    <n v="4"/>
    <x v="1"/>
    <n v="6202"/>
    <n v="4"/>
    <n v="72"/>
    <x v="5"/>
    <x v="0"/>
    <s v="Yes"/>
    <x v="2"/>
    <x v="2"/>
    <x v="2"/>
    <n v="77.349999999999994"/>
    <n v="7821.21"/>
    <m/>
    <x v="20"/>
  </r>
  <r>
    <x v="4373"/>
    <d v="2019-08-14T00:00:00"/>
    <x v="0"/>
    <n v="36"/>
    <x v="0"/>
    <n v="0"/>
    <n v="4"/>
    <x v="1"/>
    <n v="6091"/>
    <n v="7"/>
    <n v="72"/>
    <x v="5"/>
    <x v="2"/>
    <s v="Yes"/>
    <x v="3"/>
    <x v="2"/>
    <x v="0"/>
    <n v="42.1"/>
    <n v="2962"/>
    <m/>
    <x v="20"/>
  </r>
  <r>
    <x v="4374"/>
    <d v="2023-09-05T00:00:00"/>
    <x v="1"/>
    <n v="37"/>
    <x v="1"/>
    <n v="0"/>
    <n v="4"/>
    <x v="1"/>
    <n v="2221"/>
    <n v="0"/>
    <n v="23"/>
    <x v="0"/>
    <x v="0"/>
    <s v="Yes"/>
    <x v="0"/>
    <x v="0"/>
    <x v="0"/>
    <n v="75"/>
    <n v="2331.42"/>
    <m/>
    <x v="20"/>
  </r>
  <r>
    <x v="4375"/>
    <d v="2024-09-13T00:00:00"/>
    <x v="0"/>
    <n v="63"/>
    <x v="1"/>
    <n v="0"/>
    <n v="4"/>
    <x v="1"/>
    <n v="2642"/>
    <n v="0"/>
    <n v="11"/>
    <x v="3"/>
    <x v="0"/>
    <s v="No"/>
    <x v="1"/>
    <x v="0"/>
    <x v="2"/>
    <n v="20.45"/>
    <n v="727.13"/>
    <m/>
    <x v="20"/>
  </r>
  <r>
    <x v="4376"/>
    <d v="2021-09-17T00:00:00"/>
    <x v="0"/>
    <n v="37"/>
    <x v="1"/>
    <n v="0"/>
    <n v="4"/>
    <x v="1"/>
    <n v="5029"/>
    <n v="0"/>
    <n v="47"/>
    <x v="0"/>
    <x v="0"/>
    <s v="Yes"/>
    <x v="0"/>
    <x v="3"/>
    <x v="0"/>
    <n v="103.1"/>
    <n v="5671.38"/>
    <m/>
    <x v="20"/>
  </r>
  <r>
    <x v="4377"/>
    <d v="2024-05-12T00:00:00"/>
    <x v="1"/>
    <n v="46"/>
    <x v="1"/>
    <n v="0"/>
    <n v="4"/>
    <x v="1"/>
    <n v="3366"/>
    <n v="0"/>
    <n v="15"/>
    <x v="0"/>
    <x v="0"/>
    <s v="No"/>
    <x v="1"/>
    <x v="0"/>
    <x v="3"/>
    <n v="19.899999999999999"/>
    <n v="361.55"/>
    <m/>
    <x v="20"/>
  </r>
  <r>
    <x v="4378"/>
    <d v="2024-08-21T00:00:00"/>
    <x v="1"/>
    <n v="51"/>
    <x v="0"/>
    <n v="3"/>
    <n v="4"/>
    <x v="1"/>
    <n v="5068"/>
    <n v="2"/>
    <n v="12"/>
    <x v="0"/>
    <x v="0"/>
    <s v="Yes"/>
    <x v="2"/>
    <x v="0"/>
    <x v="2"/>
    <n v="58.35"/>
    <n v="836.19"/>
    <m/>
    <x v="20"/>
  </r>
  <r>
    <x v="4379"/>
    <d v="2023-02-15T00:00:00"/>
    <x v="0"/>
    <n v="53"/>
    <x v="0"/>
    <n v="0"/>
    <n v="4"/>
    <x v="1"/>
    <n v="4715"/>
    <n v="10"/>
    <n v="30"/>
    <x v="1"/>
    <x v="0"/>
    <s v="Yes"/>
    <x v="2"/>
    <x v="0"/>
    <x v="2"/>
    <n v="50"/>
    <n v="2169.6999999999998"/>
    <m/>
    <x v="20"/>
  </r>
  <r>
    <x v="4380"/>
    <d v="2021-07-26T00:00:00"/>
    <x v="0"/>
    <n v="22"/>
    <x v="0"/>
    <n v="0"/>
    <n v="4"/>
    <x v="1"/>
    <n v="4283"/>
    <n v="8"/>
    <n v="49"/>
    <x v="0"/>
    <x v="2"/>
    <s v="Yes"/>
    <x v="3"/>
    <x v="2"/>
    <x v="2"/>
    <n v="49.65"/>
    <n v="2409.9"/>
    <m/>
    <x v="20"/>
  </r>
  <r>
    <x v="4381"/>
    <d v="2024-03-08T00:00:00"/>
    <x v="0"/>
    <n v="50"/>
    <x v="1"/>
    <n v="0"/>
    <n v="4"/>
    <x v="1"/>
    <n v="5347"/>
    <n v="0"/>
    <n v="17"/>
    <x v="3"/>
    <x v="0"/>
    <s v="No"/>
    <x v="1"/>
    <x v="2"/>
    <x v="2"/>
    <n v="19.45"/>
    <n v="1037.83"/>
    <m/>
    <x v="20"/>
  </r>
  <r>
    <x v="4382"/>
    <d v="2021-07-06T00:00:00"/>
    <x v="0"/>
    <n v="58"/>
    <x v="0"/>
    <n v="0"/>
    <n v="4"/>
    <x v="1"/>
    <n v="4252"/>
    <n v="8"/>
    <n v="49"/>
    <x v="4"/>
    <x v="0"/>
    <s v="Yes"/>
    <x v="0"/>
    <x v="2"/>
    <x v="0"/>
    <n v="94.8"/>
    <n v="6539.35"/>
    <m/>
    <x v="20"/>
  </r>
  <r>
    <x v="4383"/>
    <d v="2021-07-17T00:00:00"/>
    <x v="1"/>
    <n v="57"/>
    <x v="0"/>
    <n v="0"/>
    <n v="4"/>
    <x v="1"/>
    <n v="5565"/>
    <n v="6"/>
    <n v="49"/>
    <x v="0"/>
    <x v="2"/>
    <s v="Yes"/>
    <x v="3"/>
    <x v="0"/>
    <x v="0"/>
    <n v="40.65"/>
    <n v="2070.75"/>
    <m/>
    <x v="20"/>
  </r>
  <r>
    <x v="4384"/>
    <d v="2019-08-04T00:00:00"/>
    <x v="0"/>
    <n v="54"/>
    <x v="0"/>
    <n v="2"/>
    <n v="4"/>
    <x v="1"/>
    <n v="5027"/>
    <n v="10"/>
    <n v="72"/>
    <x v="0"/>
    <x v="0"/>
    <s v="No"/>
    <x v="1"/>
    <x v="2"/>
    <x v="2"/>
    <n v="19.8"/>
    <n v="4211.13"/>
    <m/>
    <x v="20"/>
  </r>
  <r>
    <x v="4385"/>
    <d v="2023-03-19T00:00:00"/>
    <x v="0"/>
    <n v="25"/>
    <x v="1"/>
    <n v="0"/>
    <n v="4"/>
    <x v="1"/>
    <n v="2064"/>
    <n v="0"/>
    <n v="29"/>
    <x v="1"/>
    <x v="0"/>
    <s v="Yes"/>
    <x v="2"/>
    <x v="3"/>
    <x v="2"/>
    <n v="70.900000000000006"/>
    <n v="2800.67"/>
    <m/>
    <x v="20"/>
  </r>
  <r>
    <x v="4386"/>
    <d v="2025-04-10T00:00:00"/>
    <x v="0"/>
    <n v="52"/>
    <x v="1"/>
    <n v="0"/>
    <n v="4"/>
    <x v="1"/>
    <n v="3030"/>
    <n v="0"/>
    <n v="4"/>
    <x v="0"/>
    <x v="2"/>
    <s v="Yes"/>
    <x v="3"/>
    <x v="0"/>
    <x v="0"/>
    <n v="30.5"/>
    <n v="118.4"/>
    <m/>
    <x v="20"/>
  </r>
  <r>
    <x v="4387"/>
    <d v="2022-11-15T00:00:00"/>
    <x v="1"/>
    <n v="43"/>
    <x v="1"/>
    <n v="0"/>
    <n v="4"/>
    <x v="1"/>
    <n v="4860"/>
    <n v="0"/>
    <n v="33"/>
    <x v="0"/>
    <x v="0"/>
    <s v="Yes"/>
    <x v="0"/>
    <x v="0"/>
    <x v="0"/>
    <n v="70.400000000000006"/>
    <n v="4097.95"/>
    <m/>
    <x v="20"/>
  </r>
  <r>
    <x v="4388"/>
    <d v="2022-07-25T00:00:00"/>
    <x v="1"/>
    <n v="43"/>
    <x v="0"/>
    <n v="2"/>
    <n v="4"/>
    <x v="1"/>
    <n v="2969"/>
    <n v="0"/>
    <n v="37"/>
    <x v="0"/>
    <x v="0"/>
    <s v="Yes"/>
    <x v="0"/>
    <x v="0"/>
    <x v="0"/>
    <n v="95.25"/>
    <n v="3373.35"/>
    <m/>
    <x v="20"/>
  </r>
  <r>
    <x v="4389"/>
    <d v="2022-10-15T00:00:00"/>
    <x v="0"/>
    <n v="59"/>
    <x v="1"/>
    <n v="0"/>
    <n v="4"/>
    <x v="1"/>
    <n v="3800"/>
    <n v="0"/>
    <n v="34"/>
    <x v="0"/>
    <x v="2"/>
    <s v="Yes"/>
    <x v="3"/>
    <x v="0"/>
    <x v="0"/>
    <n v="25.05"/>
    <n v="852.7"/>
    <m/>
    <x v="20"/>
  </r>
  <r>
    <x v="4390"/>
    <d v="2025-07-21T00:00:00"/>
    <x v="0"/>
    <n v="47"/>
    <x v="1"/>
    <n v="3"/>
    <n v="4"/>
    <x v="2"/>
    <n v="3518"/>
    <n v="0"/>
    <n v="1"/>
    <x v="0"/>
    <x v="2"/>
    <s v="Yes"/>
    <x v="3"/>
    <x v="0"/>
    <x v="0"/>
    <n v="24.7"/>
    <n v="24.7"/>
    <m/>
    <x v="20"/>
  </r>
  <r>
    <x v="4391"/>
    <d v="2021-08-21T00:00:00"/>
    <x v="1"/>
    <n v="49"/>
    <x v="1"/>
    <n v="0"/>
    <n v="4"/>
    <x v="1"/>
    <n v="4740"/>
    <n v="0"/>
    <n v="48"/>
    <x v="4"/>
    <x v="0"/>
    <s v="Yes"/>
    <x v="2"/>
    <x v="3"/>
    <x v="0"/>
    <n v="73.849999999999994"/>
    <n v="4668.12"/>
    <m/>
    <x v="20"/>
  </r>
  <r>
    <x v="4392"/>
    <d v="2024-12-08T00:00:00"/>
    <x v="0"/>
    <n v="27"/>
    <x v="0"/>
    <n v="1"/>
    <n v="4"/>
    <x v="1"/>
    <n v="5962"/>
    <n v="8"/>
    <n v="8"/>
    <x v="0"/>
    <x v="0"/>
    <s v="No"/>
    <x v="1"/>
    <x v="2"/>
    <x v="2"/>
    <n v="19.7"/>
    <n v="222.81"/>
    <m/>
    <x v="20"/>
  </r>
  <r>
    <x v="4393"/>
    <d v="2023-11-19T00:00:00"/>
    <x v="1"/>
    <n v="59"/>
    <x v="1"/>
    <n v="1"/>
    <n v="4"/>
    <x v="1"/>
    <n v="3461"/>
    <n v="0"/>
    <n v="21"/>
    <x v="0"/>
    <x v="2"/>
    <s v="Yes"/>
    <x v="2"/>
    <x v="2"/>
    <x v="2"/>
    <n v="53.15"/>
    <n v="1164.07"/>
    <m/>
    <x v="20"/>
  </r>
  <r>
    <x v="4394"/>
    <d v="2025-06-15T00:00:00"/>
    <x v="1"/>
    <n v="61"/>
    <x v="0"/>
    <n v="0"/>
    <n v="4"/>
    <x v="2"/>
    <n v="2798"/>
    <n v="1"/>
    <n v="2"/>
    <x v="2"/>
    <x v="0"/>
    <s v="Yes"/>
    <x v="3"/>
    <x v="0"/>
    <x v="2"/>
    <n v="69"/>
    <n v="202.62"/>
    <m/>
    <x v="20"/>
  </r>
  <r>
    <x v="4395"/>
    <d v="2022-11-19T00:00:00"/>
    <x v="0"/>
    <n v="74"/>
    <x v="1"/>
    <n v="0"/>
    <n v="4"/>
    <x v="1"/>
    <n v="5322"/>
    <n v="0"/>
    <n v="33"/>
    <x v="1"/>
    <x v="2"/>
    <s v="Yes"/>
    <x v="3"/>
    <x v="3"/>
    <x v="0"/>
    <n v="54.6"/>
    <n v="1803.7"/>
    <m/>
    <x v="20"/>
  </r>
  <r>
    <x v="4396"/>
    <d v="2021-07-09T00:00:00"/>
    <x v="1"/>
    <n v="70"/>
    <x v="1"/>
    <n v="0"/>
    <n v="4"/>
    <x v="1"/>
    <n v="5982"/>
    <n v="0"/>
    <n v="49"/>
    <x v="0"/>
    <x v="0"/>
    <s v="Yes"/>
    <x v="0"/>
    <x v="3"/>
    <x v="0"/>
    <n v="89.85"/>
    <n v="6625.48"/>
    <m/>
    <x v="20"/>
  </r>
  <r>
    <x v="4397"/>
    <d v="2019-10-02T00:00:00"/>
    <x v="1"/>
    <n v="72"/>
    <x v="0"/>
    <n v="0"/>
    <n v="4"/>
    <x v="1"/>
    <n v="4181"/>
    <n v="4"/>
    <n v="70"/>
    <x v="5"/>
    <x v="0"/>
    <s v="Yes"/>
    <x v="0"/>
    <x v="2"/>
    <x v="2"/>
    <n v="75.650000000000006"/>
    <n v="6566.63"/>
    <m/>
    <x v="20"/>
  </r>
  <r>
    <x v="4398"/>
    <d v="2022-11-07T00:00:00"/>
    <x v="1"/>
    <n v="80"/>
    <x v="1"/>
    <n v="0"/>
    <n v="4"/>
    <x v="1"/>
    <n v="3116"/>
    <n v="0"/>
    <n v="33"/>
    <x v="0"/>
    <x v="2"/>
    <s v="Yes"/>
    <x v="2"/>
    <x v="2"/>
    <x v="0"/>
    <n v="59.45"/>
    <n v="1884.65"/>
    <m/>
    <x v="20"/>
  </r>
  <r>
    <x v="4399"/>
    <d v="2020-07-14T00:00:00"/>
    <x v="1"/>
    <n v="74"/>
    <x v="0"/>
    <n v="1"/>
    <n v="4"/>
    <x v="1"/>
    <n v="6238"/>
    <n v="9"/>
    <n v="61"/>
    <x v="4"/>
    <x v="0"/>
    <s v="Yes"/>
    <x v="2"/>
    <x v="3"/>
    <x v="0"/>
    <n v="65.2"/>
    <n v="6362.96"/>
    <m/>
    <x v="20"/>
  </r>
  <r>
    <x v="4400"/>
    <d v="2020-01-01T00:00:00"/>
    <x v="0"/>
    <n v="75"/>
    <x v="1"/>
    <n v="0"/>
    <n v="4"/>
    <x v="1"/>
    <n v="5823"/>
    <n v="0"/>
    <n v="67"/>
    <x v="5"/>
    <x v="0"/>
    <s v="Yes"/>
    <x v="0"/>
    <x v="0"/>
    <x v="3"/>
    <n v="75.7"/>
    <n v="7733.48"/>
    <m/>
    <x v="20"/>
  </r>
  <r>
    <x v="4401"/>
    <d v="2024-02-01T00:00:00"/>
    <x v="1"/>
    <n v="77"/>
    <x v="1"/>
    <n v="0"/>
    <n v="4"/>
    <x v="1"/>
    <n v="4713"/>
    <n v="0"/>
    <n v="18"/>
    <x v="3"/>
    <x v="0"/>
    <s v="No"/>
    <x v="1"/>
    <x v="3"/>
    <x v="0"/>
    <n v="20.350000000000001"/>
    <n v="1045.1400000000001"/>
    <m/>
    <x v="20"/>
  </r>
  <r>
    <x v="4402"/>
    <d v="2019-10-15T00:00:00"/>
    <x v="1"/>
    <n v="41"/>
    <x v="0"/>
    <n v="0"/>
    <n v="4"/>
    <x v="1"/>
    <n v="4500"/>
    <n v="7"/>
    <n v="70"/>
    <x v="5"/>
    <x v="0"/>
    <s v="No"/>
    <x v="1"/>
    <x v="2"/>
    <x v="0"/>
    <n v="19.8"/>
    <n v="2217.35"/>
    <m/>
    <x v="20"/>
  </r>
  <r>
    <x v="4403"/>
    <d v="2022-09-08T00:00:00"/>
    <x v="1"/>
    <n v="20"/>
    <x v="0"/>
    <n v="0"/>
    <n v="4"/>
    <x v="1"/>
    <n v="4858"/>
    <n v="5"/>
    <n v="35"/>
    <x v="0"/>
    <x v="0"/>
    <s v="Yes"/>
    <x v="3"/>
    <x v="3"/>
    <x v="0"/>
    <n v="54.95"/>
    <n v="3392.3"/>
    <m/>
    <x v="20"/>
  </r>
  <r>
    <x v="4404"/>
    <d v="2024-10-14T00:00:00"/>
    <x v="1"/>
    <n v="64"/>
    <x v="0"/>
    <n v="0"/>
    <n v="4"/>
    <x v="1"/>
    <n v="4740"/>
    <n v="2"/>
    <n v="10"/>
    <x v="0"/>
    <x v="2"/>
    <s v="Yes"/>
    <x v="2"/>
    <x v="2"/>
    <x v="2"/>
    <n v="56.05"/>
    <n v="560.5"/>
    <m/>
    <x v="20"/>
  </r>
  <r>
    <x v="4405"/>
    <d v="2019-08-03T00:00:00"/>
    <x v="0"/>
    <n v="53"/>
    <x v="0"/>
    <n v="0"/>
    <n v="4"/>
    <x v="1"/>
    <n v="4969"/>
    <n v="7"/>
    <n v="72"/>
    <x v="5"/>
    <x v="2"/>
    <s v="Yes"/>
    <x v="2"/>
    <x v="2"/>
    <x v="2"/>
    <n v="65.099999999999994"/>
    <n v="4754.3"/>
    <m/>
    <x v="20"/>
  </r>
  <r>
    <x v="4406"/>
    <d v="2019-10-18T00:00:00"/>
    <x v="0"/>
    <n v="40"/>
    <x v="0"/>
    <n v="1"/>
    <n v="4"/>
    <x v="1"/>
    <n v="4583"/>
    <n v="1"/>
    <n v="70"/>
    <x v="5"/>
    <x v="0"/>
    <s v="Yes"/>
    <x v="0"/>
    <x v="0"/>
    <x v="0"/>
    <n v="106.05"/>
    <n v="10373.65"/>
    <m/>
    <x v="20"/>
  </r>
  <r>
    <x v="4407"/>
    <d v="2020-02-18T00:00:00"/>
    <x v="0"/>
    <n v="33"/>
    <x v="0"/>
    <n v="4"/>
    <n v="4"/>
    <x v="1"/>
    <n v="4652"/>
    <n v="9"/>
    <n v="66"/>
    <x v="5"/>
    <x v="2"/>
    <s v="Yes"/>
    <x v="3"/>
    <x v="2"/>
    <x v="0"/>
    <n v="50.55"/>
    <n v="3474.55"/>
    <m/>
    <x v="20"/>
  </r>
  <r>
    <x v="4408"/>
    <d v="2022-04-22T00:00:00"/>
    <x v="0"/>
    <n v="62"/>
    <x v="1"/>
    <n v="3"/>
    <n v="4"/>
    <x v="1"/>
    <n v="4288"/>
    <n v="0"/>
    <n v="40"/>
    <x v="0"/>
    <x v="2"/>
    <s v="Yes"/>
    <x v="3"/>
    <x v="3"/>
    <x v="2"/>
    <n v="40.25"/>
    <n v="1564.05"/>
    <m/>
    <x v="20"/>
  </r>
  <r>
    <x v="4409"/>
    <d v="2025-04-08T00:00:00"/>
    <x v="1"/>
    <n v="33"/>
    <x v="1"/>
    <n v="0"/>
    <n v="4"/>
    <x v="1"/>
    <n v="4596"/>
    <n v="0"/>
    <n v="4"/>
    <x v="0"/>
    <x v="0"/>
    <s v="No"/>
    <x v="1"/>
    <x v="0"/>
    <x v="2"/>
    <n v="20.05"/>
    <n v="186.5"/>
    <m/>
    <x v="20"/>
  </r>
  <r>
    <x v="4410"/>
    <d v="2022-02-25T00:00:00"/>
    <x v="1"/>
    <n v="56"/>
    <x v="1"/>
    <n v="0"/>
    <n v="4"/>
    <x v="1"/>
    <n v="3192"/>
    <n v="0"/>
    <n v="42"/>
    <x v="4"/>
    <x v="0"/>
    <s v="Yes"/>
    <x v="2"/>
    <x v="2"/>
    <x v="2"/>
    <n v="78.45"/>
    <n v="4224.74"/>
    <m/>
    <x v="20"/>
  </r>
  <r>
    <x v="4411"/>
    <d v="2020-09-11T00:00:00"/>
    <x v="4"/>
    <n v="40"/>
    <x v="0"/>
    <n v="2"/>
    <n v="4"/>
    <x v="1"/>
    <n v="4746"/>
    <n v="0"/>
    <n v="59"/>
    <x v="4"/>
    <x v="0"/>
    <s v="No"/>
    <x v="1"/>
    <x v="2"/>
    <x v="2"/>
    <n v="25.45"/>
    <n v="4033.88"/>
    <m/>
    <x v="20"/>
  </r>
  <r>
    <x v="4412"/>
    <d v="2023-08-15T00:00:00"/>
    <x v="1"/>
    <n v="63"/>
    <x v="0"/>
    <n v="3"/>
    <n v="4"/>
    <x v="1"/>
    <n v="2939"/>
    <n v="8"/>
    <n v="24"/>
    <x v="1"/>
    <x v="0"/>
    <s v="Yes"/>
    <x v="2"/>
    <x v="2"/>
    <x v="2"/>
    <n v="78.599999999999994"/>
    <n v="2360.9699999999998"/>
    <m/>
    <x v="20"/>
  </r>
  <r>
    <x v="4413"/>
    <d v="2023-10-16T00:00:00"/>
    <x v="0"/>
    <n v="20"/>
    <x v="1"/>
    <n v="0"/>
    <n v="4"/>
    <x v="1"/>
    <n v="4709"/>
    <n v="0"/>
    <n v="22"/>
    <x v="3"/>
    <x v="0"/>
    <s v="Yes"/>
    <x v="2"/>
    <x v="0"/>
    <x v="2"/>
    <n v="65.05"/>
    <n v="2400.71"/>
    <m/>
    <x v="20"/>
  </r>
  <r>
    <x v="4414"/>
    <d v="2024-02-22T00:00:00"/>
    <x v="1"/>
    <n v="59"/>
    <x v="0"/>
    <n v="0"/>
    <n v="4"/>
    <x v="1"/>
    <n v="4329"/>
    <n v="4"/>
    <n v="18"/>
    <x v="0"/>
    <x v="0"/>
    <s v="No"/>
    <x v="1"/>
    <x v="2"/>
    <x v="2"/>
    <n v="20.100000000000001"/>
    <n v="830.22"/>
    <m/>
    <x v="20"/>
  </r>
  <r>
    <x v="4415"/>
    <d v="2025-07-11T00:00:00"/>
    <x v="0"/>
    <n v="61"/>
    <x v="1"/>
    <n v="0"/>
    <n v="4"/>
    <x v="2"/>
    <n v="2091"/>
    <n v="0"/>
    <n v="1"/>
    <x v="0"/>
    <x v="0"/>
    <s v="No"/>
    <x v="1"/>
    <x v="0"/>
    <x v="2"/>
    <n v="19.100000000000001"/>
    <n v="63.32"/>
    <m/>
    <x v="20"/>
  </r>
  <r>
    <x v="4416"/>
    <d v="2019-10-20T00:00:00"/>
    <x v="0"/>
    <n v="61"/>
    <x v="0"/>
    <n v="0"/>
    <n v="4"/>
    <x v="1"/>
    <n v="4279"/>
    <n v="7"/>
    <n v="70"/>
    <x v="5"/>
    <x v="0"/>
    <s v="No"/>
    <x v="1"/>
    <x v="2"/>
    <x v="0"/>
    <n v="25.15"/>
    <n v="2572.9499999999998"/>
    <m/>
    <x v="20"/>
  </r>
  <r>
    <x v="4417"/>
    <d v="2021-01-21T00:00:00"/>
    <x v="1"/>
    <n v="19"/>
    <x v="1"/>
    <n v="0"/>
    <n v="4"/>
    <x v="1"/>
    <n v="5735"/>
    <n v="0"/>
    <n v="55"/>
    <x v="0"/>
    <x v="0"/>
    <s v="Yes"/>
    <x v="0"/>
    <x v="3"/>
    <x v="2"/>
    <n v="84.25"/>
    <n v="7056.6"/>
    <m/>
    <x v="20"/>
  </r>
  <r>
    <x v="4418"/>
    <d v="2021-09-16T00:00:00"/>
    <x v="1"/>
    <n v="47"/>
    <x v="0"/>
    <n v="3"/>
    <n v="4"/>
    <x v="1"/>
    <n v="2861"/>
    <n v="5"/>
    <n v="47"/>
    <x v="0"/>
    <x v="0"/>
    <s v="No"/>
    <x v="1"/>
    <x v="2"/>
    <x v="0"/>
    <n v="21.3"/>
    <n v="1227.45"/>
    <m/>
    <x v="20"/>
  </r>
  <r>
    <x v="4419"/>
    <d v="2023-02-19T00:00:00"/>
    <x v="1"/>
    <n v="49"/>
    <x v="0"/>
    <n v="1"/>
    <n v="4"/>
    <x v="1"/>
    <n v="4453"/>
    <n v="8"/>
    <n v="30"/>
    <x v="1"/>
    <x v="0"/>
    <s v="No"/>
    <x v="1"/>
    <x v="2"/>
    <x v="2"/>
    <n v="19.3"/>
    <n v="950.9"/>
    <m/>
    <x v="20"/>
  </r>
  <r>
    <x v="4420"/>
    <d v="2019-08-15T00:00:00"/>
    <x v="0"/>
    <n v="21"/>
    <x v="0"/>
    <n v="1"/>
    <n v="4"/>
    <x v="1"/>
    <n v="4403"/>
    <n v="1"/>
    <n v="72"/>
    <x v="5"/>
    <x v="0"/>
    <s v="Yes"/>
    <x v="3"/>
    <x v="2"/>
    <x v="2"/>
    <n v="91.95"/>
    <n v="8566.1"/>
    <m/>
    <x v="20"/>
  </r>
  <r>
    <x v="4421"/>
    <d v="2023-05-23T00:00:00"/>
    <x v="0"/>
    <n v="76"/>
    <x v="1"/>
    <n v="0"/>
    <n v="4"/>
    <x v="1"/>
    <n v="3104"/>
    <n v="0"/>
    <n v="27"/>
    <x v="1"/>
    <x v="0"/>
    <s v="Yes"/>
    <x v="0"/>
    <x v="3"/>
    <x v="0"/>
    <n v="104.65"/>
    <n v="3892.53"/>
    <m/>
    <x v="20"/>
  </r>
  <r>
    <x v="4422"/>
    <d v="2019-12-21T00:00:00"/>
    <x v="1"/>
    <n v="65"/>
    <x v="0"/>
    <n v="1"/>
    <n v="4"/>
    <x v="1"/>
    <n v="5583"/>
    <n v="4"/>
    <n v="68"/>
    <x v="0"/>
    <x v="2"/>
    <s v="Yes"/>
    <x v="2"/>
    <x v="2"/>
    <x v="0"/>
    <n v="53"/>
    <n v="3656.25"/>
    <m/>
    <x v="20"/>
  </r>
  <r>
    <x v="4423"/>
    <d v="2025-07-26T00:00:00"/>
    <x v="0"/>
    <n v="40"/>
    <x v="1"/>
    <n v="0"/>
    <n v="4"/>
    <x v="2"/>
    <n v="2269"/>
    <n v="0"/>
    <n v="1"/>
    <x v="2"/>
    <x v="0"/>
    <s v="Yes"/>
    <x v="2"/>
    <x v="0"/>
    <x v="0"/>
    <n v="44.8"/>
    <n v="72.260000000000005"/>
    <m/>
    <x v="20"/>
  </r>
  <r>
    <x v="4424"/>
    <d v="2022-07-19T00:00:00"/>
    <x v="1"/>
    <n v="33"/>
    <x v="0"/>
    <n v="2"/>
    <n v="4"/>
    <x v="1"/>
    <n v="3746"/>
    <n v="3"/>
    <n v="37"/>
    <x v="1"/>
    <x v="0"/>
    <s v="Yes"/>
    <x v="0"/>
    <x v="0"/>
    <x v="0"/>
    <n v="88.8"/>
    <n v="3380.51"/>
    <m/>
    <x v="20"/>
  </r>
  <r>
    <x v="4425"/>
    <d v="2025-05-03T00:00:00"/>
    <x v="1"/>
    <n v="62"/>
    <x v="1"/>
    <n v="0"/>
    <n v="4"/>
    <x v="2"/>
    <n v="4830"/>
    <n v="0"/>
    <n v="3"/>
    <x v="0"/>
    <x v="0"/>
    <s v="Yes"/>
    <x v="2"/>
    <x v="0"/>
    <x v="0"/>
    <n v="60.25"/>
    <n v="300.8"/>
    <m/>
    <x v="20"/>
  </r>
  <r>
    <x v="4426"/>
    <d v="2023-05-04T00:00:00"/>
    <x v="1"/>
    <n v="37"/>
    <x v="0"/>
    <n v="0"/>
    <n v="4"/>
    <x v="1"/>
    <n v="2269"/>
    <n v="10"/>
    <n v="27"/>
    <x v="0"/>
    <x v="0"/>
    <s v="No"/>
    <x v="1"/>
    <x v="3"/>
    <x v="2"/>
    <n v="20.55"/>
    <n v="1149.22"/>
    <m/>
    <x v="20"/>
  </r>
  <r>
    <x v="4427"/>
    <d v="2025-02-03T00:00:00"/>
    <x v="0"/>
    <n v="37"/>
    <x v="0"/>
    <n v="0"/>
    <n v="4"/>
    <x v="1"/>
    <n v="5161"/>
    <n v="4"/>
    <n v="6"/>
    <x v="0"/>
    <x v="0"/>
    <s v="No"/>
    <x v="1"/>
    <x v="3"/>
    <x v="3"/>
    <n v="25.1"/>
    <n v="454.74"/>
    <m/>
    <x v="20"/>
  </r>
  <r>
    <x v="4428"/>
    <d v="2025-07-13T00:00:00"/>
    <x v="0"/>
    <n v="50"/>
    <x v="1"/>
    <n v="0"/>
    <n v="4"/>
    <x v="2"/>
    <n v="3173"/>
    <n v="0"/>
    <n v="1"/>
    <x v="2"/>
    <x v="0"/>
    <s v="Yes"/>
    <x v="2"/>
    <x v="0"/>
    <x v="3"/>
    <n v="45.55"/>
    <n v="61.89"/>
    <m/>
    <x v="20"/>
  </r>
  <r>
    <x v="4429"/>
    <d v="2025-07-16T00:00:00"/>
    <x v="1"/>
    <n v="40"/>
    <x v="1"/>
    <n v="0"/>
    <n v="4"/>
    <x v="2"/>
    <n v="3167"/>
    <n v="0"/>
    <n v="1"/>
    <x v="0"/>
    <x v="0"/>
    <s v="No"/>
    <x v="1"/>
    <x v="0"/>
    <x v="3"/>
    <n v="20.149999999999999"/>
    <n v="47.74"/>
    <m/>
    <x v="20"/>
  </r>
  <r>
    <x v="4430"/>
    <d v="2020-06-16T00:00:00"/>
    <x v="4"/>
    <n v="49"/>
    <x v="0"/>
    <n v="0"/>
    <n v="4"/>
    <x v="1"/>
    <n v="4684"/>
    <n v="6"/>
    <n v="62"/>
    <x v="4"/>
    <x v="0"/>
    <s v="Yes"/>
    <x v="3"/>
    <x v="2"/>
    <x v="3"/>
    <n v="81"/>
    <n v="5811.74"/>
    <m/>
    <x v="20"/>
  </r>
  <r>
    <x v="4431"/>
    <d v="2025-05-16T00:00:00"/>
    <x v="1"/>
    <n v="44"/>
    <x v="0"/>
    <n v="3"/>
    <n v="4"/>
    <x v="2"/>
    <n v="4943"/>
    <n v="1"/>
    <n v="3"/>
    <x v="0"/>
    <x v="0"/>
    <s v="No"/>
    <x v="1"/>
    <x v="0"/>
    <x v="2"/>
    <n v="19.649999999999999"/>
    <n v="151.66999999999999"/>
    <m/>
    <x v="20"/>
  </r>
  <r>
    <x v="4432"/>
    <d v="2019-09-19T00:00:00"/>
    <x v="1"/>
    <n v="34"/>
    <x v="0"/>
    <n v="1"/>
    <n v="4"/>
    <x v="1"/>
    <n v="5789"/>
    <n v="4"/>
    <n v="71"/>
    <x v="5"/>
    <x v="0"/>
    <s v="No"/>
    <x v="1"/>
    <x v="2"/>
    <x v="0"/>
    <n v="19.899999999999999"/>
    <n v="2256.9699999999998"/>
    <m/>
    <x v="20"/>
  </r>
  <r>
    <x v="4433"/>
    <d v="2022-12-26T00:00:00"/>
    <x v="1"/>
    <n v="57"/>
    <x v="0"/>
    <n v="0"/>
    <n v="4"/>
    <x v="1"/>
    <n v="3846"/>
    <n v="1"/>
    <n v="32"/>
    <x v="0"/>
    <x v="0"/>
    <s v="No"/>
    <x v="1"/>
    <x v="0"/>
    <x v="0"/>
    <n v="19.399999999999999"/>
    <n v="1036.3499999999999"/>
    <m/>
    <x v="20"/>
  </r>
  <r>
    <x v="4434"/>
    <d v="2025-04-18T00:00:00"/>
    <x v="0"/>
    <n v="33"/>
    <x v="1"/>
    <n v="0"/>
    <n v="4"/>
    <x v="1"/>
    <n v="3684"/>
    <n v="0"/>
    <n v="4"/>
    <x v="0"/>
    <x v="0"/>
    <s v="Yes"/>
    <x v="2"/>
    <x v="0"/>
    <x v="2"/>
    <n v="55.3"/>
    <n v="322.62"/>
    <m/>
    <x v="20"/>
  </r>
  <r>
    <x v="4435"/>
    <d v="2024-08-01T00:00:00"/>
    <x v="1"/>
    <n v="24"/>
    <x v="0"/>
    <n v="0"/>
    <n v="4"/>
    <x v="1"/>
    <n v="4474"/>
    <n v="4"/>
    <n v="12"/>
    <x v="3"/>
    <x v="0"/>
    <s v="Yes"/>
    <x v="2"/>
    <x v="0"/>
    <x v="0"/>
    <n v="54.2"/>
    <n v="978.38"/>
    <m/>
    <x v="20"/>
  </r>
  <r>
    <x v="4436"/>
    <d v="2025-06-16T00:00:00"/>
    <x v="1"/>
    <n v="28"/>
    <x v="1"/>
    <n v="2"/>
    <n v="4"/>
    <x v="2"/>
    <n v="5056"/>
    <n v="0"/>
    <n v="2"/>
    <x v="2"/>
    <x v="0"/>
    <s v="Yes"/>
    <x v="3"/>
    <x v="0"/>
    <x v="2"/>
    <n v="61.2"/>
    <n v="190.07"/>
    <m/>
    <x v="20"/>
  </r>
  <r>
    <x v="4437"/>
    <d v="2024-07-03T00:00:00"/>
    <x v="3"/>
    <n v="35"/>
    <x v="0"/>
    <n v="3"/>
    <n v="4"/>
    <x v="1"/>
    <n v="2928"/>
    <n v="1"/>
    <n v="13"/>
    <x v="3"/>
    <x v="0"/>
    <s v="No"/>
    <x v="1"/>
    <x v="0"/>
    <x v="2"/>
    <n v="19.850000000000001"/>
    <n v="774.6"/>
    <m/>
    <x v="20"/>
  </r>
  <r>
    <x v="4438"/>
    <d v="2024-08-16T00:00:00"/>
    <x v="0"/>
    <n v="62"/>
    <x v="0"/>
    <n v="0"/>
    <n v="4"/>
    <x v="1"/>
    <n v="2499"/>
    <n v="9"/>
    <n v="12"/>
    <x v="3"/>
    <x v="0"/>
    <s v="Yes"/>
    <x v="0"/>
    <x v="0"/>
    <x v="0"/>
    <n v="84.6"/>
    <n v="1427.9"/>
    <m/>
    <x v="20"/>
  </r>
  <r>
    <x v="4439"/>
    <d v="2023-04-22T00:00:00"/>
    <x v="0"/>
    <n v="29"/>
    <x v="1"/>
    <n v="0"/>
    <n v="4"/>
    <x v="1"/>
    <n v="2653"/>
    <n v="0"/>
    <n v="28"/>
    <x v="1"/>
    <x v="2"/>
    <s v="Yes"/>
    <x v="2"/>
    <x v="0"/>
    <x v="2"/>
    <n v="30.1"/>
    <n v="810.85"/>
    <m/>
    <x v="20"/>
  </r>
  <r>
    <x v="4440"/>
    <d v="2024-11-18T00:00:00"/>
    <x v="0"/>
    <n v="28"/>
    <x v="1"/>
    <n v="0"/>
    <n v="4"/>
    <x v="1"/>
    <n v="3643"/>
    <n v="0"/>
    <n v="9"/>
    <x v="0"/>
    <x v="0"/>
    <s v="No"/>
    <x v="1"/>
    <x v="3"/>
    <x v="0"/>
    <n v="19.899999999999999"/>
    <n v="200.78"/>
    <m/>
    <x v="20"/>
  </r>
  <r>
    <x v="4441"/>
    <d v="2024-11-26T00:00:00"/>
    <x v="0"/>
    <n v="19"/>
    <x v="1"/>
    <n v="0"/>
    <n v="4"/>
    <x v="1"/>
    <n v="5457"/>
    <n v="0"/>
    <n v="9"/>
    <x v="2"/>
    <x v="0"/>
    <s v="Yes"/>
    <x v="2"/>
    <x v="0"/>
    <x v="2"/>
    <n v="44.4"/>
    <n v="696"/>
    <m/>
    <x v="20"/>
  </r>
  <r>
    <x v="4442"/>
    <d v="2022-07-19T00:00:00"/>
    <x v="0"/>
    <n v="28"/>
    <x v="0"/>
    <n v="3"/>
    <n v="4"/>
    <x v="1"/>
    <n v="3483"/>
    <n v="1"/>
    <n v="37"/>
    <x v="0"/>
    <x v="0"/>
    <s v="Yes"/>
    <x v="2"/>
    <x v="3"/>
    <x v="2"/>
    <n v="58.75"/>
    <n v="3522.89"/>
    <m/>
    <x v="20"/>
  </r>
  <r>
    <x v="4443"/>
    <d v="2025-04-21T00:00:00"/>
    <x v="1"/>
    <n v="55"/>
    <x v="0"/>
    <n v="0"/>
    <n v="4"/>
    <x v="1"/>
    <n v="3891"/>
    <n v="1"/>
    <n v="4"/>
    <x v="0"/>
    <x v="2"/>
    <s v="Yes"/>
    <x v="2"/>
    <x v="0"/>
    <x v="0"/>
    <n v="25.15"/>
    <n v="99.95"/>
    <m/>
    <x v="20"/>
  </r>
  <r>
    <x v="4444"/>
    <d v="2022-04-25T00:00:00"/>
    <x v="1"/>
    <n v="50"/>
    <x v="1"/>
    <n v="0"/>
    <n v="4"/>
    <x v="1"/>
    <n v="4294"/>
    <n v="0"/>
    <n v="40"/>
    <x v="4"/>
    <x v="0"/>
    <s v="Yes"/>
    <x v="0"/>
    <x v="0"/>
    <x v="0"/>
    <n v="83.85"/>
    <n v="4878.6499999999996"/>
    <m/>
    <x v="20"/>
  </r>
  <r>
    <x v="4445"/>
    <d v="2025-04-19T00:00:00"/>
    <x v="0"/>
    <n v="62"/>
    <x v="0"/>
    <n v="2"/>
    <n v="4"/>
    <x v="1"/>
    <n v="5390"/>
    <n v="8"/>
    <n v="4"/>
    <x v="0"/>
    <x v="0"/>
    <s v="No"/>
    <x v="1"/>
    <x v="2"/>
    <x v="2"/>
    <n v="19.5"/>
    <n v="111.13"/>
    <m/>
    <x v="20"/>
  </r>
  <r>
    <x v="4446"/>
    <d v="2022-05-14T00:00:00"/>
    <x v="1"/>
    <n v="56"/>
    <x v="1"/>
    <n v="0"/>
    <n v="4"/>
    <x v="1"/>
    <n v="5433"/>
    <n v="0"/>
    <n v="39"/>
    <x v="0"/>
    <x v="2"/>
    <s v="Yes"/>
    <x v="2"/>
    <x v="0"/>
    <x v="2"/>
    <n v="50.65"/>
    <n v="1901.89"/>
    <m/>
    <x v="20"/>
  </r>
  <r>
    <x v="4447"/>
    <d v="2024-05-19T00:00:00"/>
    <x v="0"/>
    <n v="36"/>
    <x v="0"/>
    <n v="0"/>
    <n v="4"/>
    <x v="1"/>
    <n v="3977"/>
    <n v="5"/>
    <n v="15"/>
    <x v="0"/>
    <x v="0"/>
    <s v="No"/>
    <x v="1"/>
    <x v="3"/>
    <x v="2"/>
    <n v="18.8"/>
    <n v="509"/>
    <m/>
    <x v="20"/>
  </r>
  <r>
    <x v="4448"/>
    <d v="2020-02-12T00:00:00"/>
    <x v="1"/>
    <n v="73"/>
    <x v="0"/>
    <n v="0"/>
    <n v="4"/>
    <x v="1"/>
    <n v="5469"/>
    <n v="0"/>
    <n v="66"/>
    <x v="5"/>
    <x v="0"/>
    <s v="Yes"/>
    <x v="0"/>
    <x v="2"/>
    <x v="0"/>
    <n v="100.8"/>
    <n v="8542.7099999999991"/>
    <m/>
    <x v="20"/>
  </r>
  <r>
    <x v="4449"/>
    <d v="2021-12-05T00:00:00"/>
    <x v="1"/>
    <n v="75"/>
    <x v="0"/>
    <n v="0"/>
    <n v="4"/>
    <x v="1"/>
    <n v="2944"/>
    <n v="10"/>
    <n v="44"/>
    <x v="0"/>
    <x v="0"/>
    <s v="Yes"/>
    <x v="0"/>
    <x v="2"/>
    <x v="0"/>
    <n v="104.15"/>
    <n v="5412.17"/>
    <m/>
    <x v="20"/>
  </r>
  <r>
    <x v="4450"/>
    <d v="2022-10-24T00:00:00"/>
    <x v="1"/>
    <n v="79"/>
    <x v="1"/>
    <n v="0"/>
    <n v="4"/>
    <x v="1"/>
    <n v="5425"/>
    <n v="0"/>
    <n v="34"/>
    <x v="0"/>
    <x v="0"/>
    <s v="Yes"/>
    <x v="0"/>
    <x v="2"/>
    <x v="0"/>
    <n v="96.35"/>
    <n v="3674.07"/>
    <m/>
    <x v="20"/>
  </r>
  <r>
    <x v="4451"/>
    <d v="2025-06-12T00:00:00"/>
    <x v="0"/>
    <n v="69"/>
    <x v="0"/>
    <n v="0"/>
    <n v="4"/>
    <x v="2"/>
    <n v="3170"/>
    <n v="1"/>
    <n v="2"/>
    <x v="2"/>
    <x v="0"/>
    <s v="Yes"/>
    <x v="0"/>
    <x v="2"/>
    <x v="0"/>
    <n v="74.2"/>
    <n v="154.68"/>
    <m/>
    <x v="20"/>
  </r>
  <r>
    <x v="4452"/>
    <d v="2020-03-22T00:00:00"/>
    <x v="1"/>
    <n v="65"/>
    <x v="0"/>
    <n v="3"/>
    <n v="4"/>
    <x v="1"/>
    <n v="6211"/>
    <n v="7"/>
    <n v="65"/>
    <x v="4"/>
    <x v="0"/>
    <s v="Yes"/>
    <x v="0"/>
    <x v="3"/>
    <x v="0"/>
    <n v="107.45"/>
    <n v="8320.2000000000007"/>
    <m/>
    <x v="20"/>
  </r>
  <r>
    <x v="4453"/>
    <d v="2019-08-04T00:00:00"/>
    <x v="0"/>
    <n v="76"/>
    <x v="0"/>
    <n v="0"/>
    <n v="4"/>
    <x v="1"/>
    <n v="4319"/>
    <n v="5"/>
    <n v="72"/>
    <x v="0"/>
    <x v="0"/>
    <s v="Yes"/>
    <x v="0"/>
    <x v="2"/>
    <x v="2"/>
    <n v="109.7"/>
    <n v="9895.73"/>
    <m/>
    <x v="20"/>
  </r>
  <r>
    <x v="4454"/>
    <d v="2025-07-05T00:00:00"/>
    <x v="0"/>
    <n v="59"/>
    <x v="1"/>
    <n v="0"/>
    <n v="4"/>
    <x v="2"/>
    <n v="2962"/>
    <n v="0"/>
    <n v="1"/>
    <x v="0"/>
    <x v="0"/>
    <s v="Yes"/>
    <x v="3"/>
    <x v="0"/>
    <x v="2"/>
    <n v="55.05"/>
    <n v="69.7"/>
    <m/>
    <x v="20"/>
  </r>
  <r>
    <x v="4455"/>
    <d v="2024-03-19T00:00:00"/>
    <x v="1"/>
    <n v="46"/>
    <x v="0"/>
    <n v="0"/>
    <n v="4"/>
    <x v="1"/>
    <n v="4756"/>
    <n v="10"/>
    <n v="17"/>
    <x v="3"/>
    <x v="0"/>
    <s v="Yes"/>
    <x v="0"/>
    <x v="0"/>
    <x v="0"/>
    <n v="92.6"/>
    <n v="1736.44"/>
    <m/>
    <x v="20"/>
  </r>
  <r>
    <x v="4456"/>
    <d v="2019-08-10T00:00:00"/>
    <x v="0"/>
    <n v="61"/>
    <x v="1"/>
    <n v="0"/>
    <n v="4"/>
    <x v="1"/>
    <n v="6468"/>
    <n v="0"/>
    <n v="72"/>
    <x v="0"/>
    <x v="0"/>
    <s v="Yes"/>
    <x v="2"/>
    <x v="2"/>
    <x v="2"/>
    <n v="88.55"/>
    <n v="9681.5499999999993"/>
    <m/>
    <x v="20"/>
  </r>
  <r>
    <x v="4457"/>
    <d v="2019-09-24T00:00:00"/>
    <x v="0"/>
    <n v="57"/>
    <x v="0"/>
    <n v="3"/>
    <n v="4"/>
    <x v="1"/>
    <n v="5280"/>
    <n v="0"/>
    <n v="71"/>
    <x v="5"/>
    <x v="0"/>
    <s v="Yes"/>
    <x v="2"/>
    <x v="3"/>
    <x v="0"/>
    <n v="85.45"/>
    <n v="7962.96"/>
    <m/>
    <x v="20"/>
  </r>
  <r>
    <x v="4458"/>
    <d v="2021-11-14T00:00:00"/>
    <x v="1"/>
    <n v="24"/>
    <x v="0"/>
    <n v="1"/>
    <n v="4"/>
    <x v="1"/>
    <n v="2844"/>
    <n v="2"/>
    <n v="45"/>
    <x v="4"/>
    <x v="0"/>
    <s v="No"/>
    <x v="1"/>
    <x v="2"/>
    <x v="3"/>
    <n v="20.85"/>
    <n v="2700.7"/>
    <m/>
    <x v="20"/>
  </r>
  <r>
    <x v="4459"/>
    <d v="2020-06-25T00:00:00"/>
    <x v="0"/>
    <n v="28"/>
    <x v="0"/>
    <n v="2"/>
    <n v="4"/>
    <x v="1"/>
    <n v="4803"/>
    <n v="9"/>
    <n v="62"/>
    <x v="0"/>
    <x v="0"/>
    <s v="No"/>
    <x v="1"/>
    <x v="3"/>
    <x v="0"/>
    <n v="19.95"/>
    <n v="4218.32"/>
    <m/>
    <x v="20"/>
  </r>
  <r>
    <x v="4460"/>
    <d v="2025-05-26T00:00:00"/>
    <x v="0"/>
    <n v="33"/>
    <x v="1"/>
    <n v="0"/>
    <n v="4"/>
    <x v="2"/>
    <n v="2787"/>
    <n v="0"/>
    <n v="3"/>
    <x v="0"/>
    <x v="0"/>
    <s v="No"/>
    <x v="1"/>
    <x v="3"/>
    <x v="2"/>
    <n v="19.45"/>
    <n v="77.59"/>
    <m/>
    <x v="20"/>
  </r>
  <r>
    <x v="4461"/>
    <d v="2019-08-22T00:00:00"/>
    <x v="1"/>
    <n v="61"/>
    <x v="0"/>
    <n v="3"/>
    <n v="4"/>
    <x v="1"/>
    <n v="6107"/>
    <n v="8"/>
    <n v="72"/>
    <x v="0"/>
    <x v="2"/>
    <s v="Yes"/>
    <x v="2"/>
    <x v="2"/>
    <x v="0"/>
    <n v="63.8"/>
    <n v="4684.3"/>
    <m/>
    <x v="20"/>
  </r>
  <r>
    <x v="4462"/>
    <d v="2023-01-11T00:00:00"/>
    <x v="0"/>
    <n v="26"/>
    <x v="0"/>
    <n v="3"/>
    <n v="4"/>
    <x v="1"/>
    <n v="5472"/>
    <n v="7"/>
    <n v="31"/>
    <x v="0"/>
    <x v="0"/>
    <s v="No"/>
    <x v="1"/>
    <x v="2"/>
    <x v="2"/>
    <n v="25.75"/>
    <n v="973.53"/>
    <m/>
    <x v="20"/>
  </r>
  <r>
    <x v="4463"/>
    <d v="2019-10-02T00:00:00"/>
    <x v="1"/>
    <n v="53"/>
    <x v="0"/>
    <n v="0"/>
    <n v="4"/>
    <x v="1"/>
    <n v="4032"/>
    <n v="7"/>
    <n v="70"/>
    <x v="0"/>
    <x v="0"/>
    <s v="Yes"/>
    <x v="2"/>
    <x v="2"/>
    <x v="0"/>
    <n v="84.8"/>
    <n v="6687.15"/>
    <m/>
    <x v="20"/>
  </r>
  <r>
    <x v="4464"/>
    <d v="2022-11-20T00:00:00"/>
    <x v="0"/>
    <n v="44"/>
    <x v="0"/>
    <n v="1"/>
    <n v="4"/>
    <x v="1"/>
    <n v="2281"/>
    <n v="1"/>
    <n v="33"/>
    <x v="1"/>
    <x v="0"/>
    <s v="Yes"/>
    <x v="3"/>
    <x v="2"/>
    <x v="2"/>
    <n v="82.1"/>
    <n v="2656.56"/>
    <m/>
    <x v="20"/>
  </r>
  <r>
    <x v="4465"/>
    <d v="2019-11-07T00:00:00"/>
    <x v="0"/>
    <n v="23"/>
    <x v="0"/>
    <n v="2"/>
    <n v="4"/>
    <x v="1"/>
    <n v="5366"/>
    <n v="8"/>
    <n v="69"/>
    <x v="5"/>
    <x v="0"/>
    <s v="No"/>
    <x v="1"/>
    <x v="3"/>
    <x v="2"/>
    <n v="20.55"/>
    <n v="3227.46"/>
    <m/>
    <x v="20"/>
  </r>
  <r>
    <x v="4466"/>
    <d v="2024-08-16T00:00:00"/>
    <x v="1"/>
    <n v="25"/>
    <x v="1"/>
    <n v="0"/>
    <n v="4"/>
    <x v="1"/>
    <n v="5179"/>
    <n v="0"/>
    <n v="12"/>
    <x v="3"/>
    <x v="0"/>
    <s v="No"/>
    <x v="1"/>
    <x v="0"/>
    <x v="2"/>
    <n v="20.100000000000001"/>
    <n v="329.44"/>
    <m/>
    <x v="20"/>
  </r>
  <r>
    <x v="4467"/>
    <d v="2020-03-26T00:00:00"/>
    <x v="1"/>
    <n v="25"/>
    <x v="0"/>
    <n v="0"/>
    <n v="4"/>
    <x v="1"/>
    <n v="6308"/>
    <n v="1"/>
    <n v="65"/>
    <x v="4"/>
    <x v="0"/>
    <s v="Yes"/>
    <x v="2"/>
    <x v="2"/>
    <x v="0"/>
    <n v="71"/>
    <n v="4470.05"/>
    <m/>
    <x v="20"/>
  </r>
  <r>
    <x v="4468"/>
    <d v="2025-01-10T00:00:00"/>
    <x v="0"/>
    <n v="47"/>
    <x v="0"/>
    <n v="0"/>
    <n v="4"/>
    <x v="1"/>
    <n v="5100"/>
    <n v="3"/>
    <n v="7"/>
    <x v="2"/>
    <x v="2"/>
    <s v="Yes"/>
    <x v="2"/>
    <x v="0"/>
    <x v="2"/>
    <n v="34.200000000000003"/>
    <n v="256.60000000000002"/>
    <m/>
    <x v="20"/>
  </r>
  <r>
    <x v="4469"/>
    <d v="2024-12-05T00:00:00"/>
    <x v="0"/>
    <n v="30"/>
    <x v="0"/>
    <n v="3"/>
    <n v="4"/>
    <x v="1"/>
    <n v="3899"/>
    <n v="1"/>
    <n v="8"/>
    <x v="2"/>
    <x v="0"/>
    <s v="No"/>
    <x v="1"/>
    <x v="2"/>
    <x v="2"/>
    <n v="20.149999999999999"/>
    <n v="188.46"/>
    <m/>
    <x v="20"/>
  </r>
  <r>
    <x v="4470"/>
    <d v="2024-12-14T00:00:00"/>
    <x v="1"/>
    <n v="24"/>
    <x v="1"/>
    <n v="2"/>
    <n v="4"/>
    <x v="1"/>
    <n v="2675"/>
    <n v="0"/>
    <n v="8"/>
    <x v="2"/>
    <x v="0"/>
    <s v="No"/>
    <x v="1"/>
    <x v="0"/>
    <x v="2"/>
    <n v="20.05"/>
    <n v="288.88"/>
    <m/>
    <x v="20"/>
  </r>
  <r>
    <x v="4471"/>
    <d v="2021-01-15T00:00:00"/>
    <x v="0"/>
    <n v="43"/>
    <x v="0"/>
    <n v="3"/>
    <n v="4"/>
    <x v="1"/>
    <n v="4162"/>
    <n v="9"/>
    <n v="55"/>
    <x v="0"/>
    <x v="0"/>
    <s v="Yes"/>
    <x v="0"/>
    <x v="0"/>
    <x v="0"/>
    <n v="79.400000000000006"/>
    <n v="4978.2"/>
    <m/>
    <x v="20"/>
  </r>
  <r>
    <x v="4472"/>
    <d v="2024-09-10T00:00:00"/>
    <x v="1"/>
    <n v="60"/>
    <x v="1"/>
    <n v="0"/>
    <n v="4"/>
    <x v="1"/>
    <n v="3734"/>
    <n v="0"/>
    <n v="11"/>
    <x v="3"/>
    <x v="0"/>
    <s v="Yes"/>
    <x v="0"/>
    <x v="0"/>
    <x v="0"/>
    <n v="89.2"/>
    <n v="1110.75"/>
    <m/>
    <x v="20"/>
  </r>
  <r>
    <x v="4473"/>
    <d v="2022-09-19T00:00:00"/>
    <x v="1"/>
    <n v="38"/>
    <x v="0"/>
    <n v="3"/>
    <n v="4"/>
    <x v="1"/>
    <n v="5998"/>
    <n v="5"/>
    <n v="35"/>
    <x v="0"/>
    <x v="0"/>
    <s v="No"/>
    <x v="1"/>
    <x v="2"/>
    <x v="0"/>
    <n v="24.3"/>
    <n v="1481.7"/>
    <m/>
    <x v="20"/>
  </r>
  <r>
    <x v="4474"/>
    <d v="2019-12-13T00:00:00"/>
    <x v="0"/>
    <n v="36"/>
    <x v="0"/>
    <n v="1"/>
    <n v="4"/>
    <x v="1"/>
    <n v="5570"/>
    <n v="10"/>
    <n v="68"/>
    <x v="5"/>
    <x v="0"/>
    <s v="Yes"/>
    <x v="0"/>
    <x v="3"/>
    <x v="2"/>
    <n v="101.05"/>
    <n v="9124.66"/>
    <m/>
    <x v="20"/>
  </r>
  <r>
    <x v="4475"/>
    <d v="2023-12-26T00:00:00"/>
    <x v="0"/>
    <n v="70"/>
    <x v="1"/>
    <n v="0"/>
    <n v="4"/>
    <x v="1"/>
    <n v="4812"/>
    <n v="0"/>
    <n v="20"/>
    <x v="3"/>
    <x v="0"/>
    <s v="Yes"/>
    <x v="0"/>
    <x v="2"/>
    <x v="0"/>
    <n v="89.95"/>
    <n v="2617.65"/>
    <m/>
    <x v="20"/>
  </r>
  <r>
    <x v="4476"/>
    <d v="2020-01-06T00:00:00"/>
    <x v="1"/>
    <n v="68"/>
    <x v="1"/>
    <n v="0"/>
    <n v="4"/>
    <x v="1"/>
    <n v="4826"/>
    <n v="0"/>
    <n v="67"/>
    <x v="0"/>
    <x v="0"/>
    <s v="Yes"/>
    <x v="2"/>
    <x v="0"/>
    <x v="0"/>
    <n v="54.9"/>
    <n v="6970.31"/>
    <m/>
    <x v="20"/>
  </r>
  <r>
    <x v="4477"/>
    <d v="2025-06-26T00:00:00"/>
    <x v="1"/>
    <n v="68"/>
    <x v="1"/>
    <n v="0"/>
    <n v="4"/>
    <x v="2"/>
    <n v="2069"/>
    <n v="0"/>
    <n v="2"/>
    <x v="2"/>
    <x v="0"/>
    <s v="Yes"/>
    <x v="2"/>
    <x v="0"/>
    <x v="2"/>
    <n v="56.55"/>
    <n v="181.73"/>
    <m/>
    <x v="20"/>
  </r>
  <r>
    <x v="4478"/>
    <d v="2023-09-18T00:00:00"/>
    <x v="0"/>
    <n v="28"/>
    <x v="0"/>
    <n v="0"/>
    <n v="4"/>
    <x v="1"/>
    <n v="2781"/>
    <n v="1"/>
    <n v="23"/>
    <x v="0"/>
    <x v="0"/>
    <s v="Yes"/>
    <x v="0"/>
    <x v="0"/>
    <x v="0"/>
    <n v="84.25"/>
    <n v="2374.9499999999998"/>
    <m/>
    <x v="20"/>
  </r>
  <r>
    <x v="4479"/>
    <d v="2025-07-19T00:00:00"/>
    <x v="1"/>
    <n v="21"/>
    <x v="0"/>
    <n v="3"/>
    <n v="4"/>
    <x v="2"/>
    <n v="2358"/>
    <n v="4"/>
    <n v="1"/>
    <x v="0"/>
    <x v="0"/>
    <s v="No"/>
    <x v="1"/>
    <x v="0"/>
    <x v="0"/>
    <n v="20"/>
    <n v="26.86"/>
    <m/>
    <x v="20"/>
  </r>
  <r>
    <x v="4480"/>
    <d v="2022-10-10T00:00:00"/>
    <x v="0"/>
    <n v="23"/>
    <x v="0"/>
    <n v="0"/>
    <n v="4"/>
    <x v="1"/>
    <n v="4697"/>
    <n v="0"/>
    <n v="34"/>
    <x v="0"/>
    <x v="2"/>
    <s v="Yes"/>
    <x v="2"/>
    <x v="3"/>
    <x v="0"/>
    <n v="30.4"/>
    <n v="938.65"/>
    <m/>
    <x v="20"/>
  </r>
  <r>
    <x v="4481"/>
    <d v="2019-08-18T00:00:00"/>
    <x v="0"/>
    <n v="22"/>
    <x v="1"/>
    <n v="0"/>
    <n v="4"/>
    <x v="1"/>
    <n v="5965"/>
    <n v="0"/>
    <n v="72"/>
    <x v="0"/>
    <x v="0"/>
    <s v="Yes"/>
    <x v="2"/>
    <x v="2"/>
    <x v="2"/>
    <n v="86.05"/>
    <n v="9811.57"/>
    <m/>
    <x v="20"/>
  </r>
  <r>
    <x v="4482"/>
    <d v="2024-02-08T00:00:00"/>
    <x v="0"/>
    <n v="32"/>
    <x v="0"/>
    <n v="1"/>
    <n v="4"/>
    <x v="1"/>
    <n v="5192"/>
    <n v="1"/>
    <n v="18"/>
    <x v="3"/>
    <x v="0"/>
    <s v="Yes"/>
    <x v="0"/>
    <x v="0"/>
    <x v="3"/>
    <n v="87.9"/>
    <n v="1935.38"/>
    <m/>
    <x v="20"/>
  </r>
  <r>
    <x v="4483"/>
    <d v="2021-01-01T00:00:00"/>
    <x v="1"/>
    <n v="28"/>
    <x v="0"/>
    <n v="0"/>
    <n v="4"/>
    <x v="1"/>
    <n v="4702"/>
    <n v="5"/>
    <n v="55"/>
    <x v="0"/>
    <x v="0"/>
    <s v="Yes"/>
    <x v="2"/>
    <x v="2"/>
    <x v="2"/>
    <n v="56.8"/>
    <n v="3241.85"/>
    <m/>
    <x v="20"/>
  </r>
  <r>
    <x v="4484"/>
    <d v="2023-09-24T00:00:00"/>
    <x v="1"/>
    <n v="48"/>
    <x v="0"/>
    <n v="1"/>
    <n v="4"/>
    <x v="1"/>
    <n v="4698"/>
    <n v="1"/>
    <n v="23"/>
    <x v="3"/>
    <x v="0"/>
    <s v="No"/>
    <x v="1"/>
    <x v="2"/>
    <x v="0"/>
    <n v="20.399999999999999"/>
    <n v="1389.32"/>
    <m/>
    <x v="20"/>
  </r>
  <r>
    <x v="4485"/>
    <d v="2019-12-24T00:00:00"/>
    <x v="0"/>
    <n v="40"/>
    <x v="1"/>
    <n v="0"/>
    <n v="4"/>
    <x v="1"/>
    <n v="5395"/>
    <n v="0"/>
    <n v="68"/>
    <x v="5"/>
    <x v="0"/>
    <s v="Yes"/>
    <x v="2"/>
    <x v="3"/>
    <x v="2"/>
    <n v="76.75"/>
    <n v="6612.97"/>
    <m/>
    <x v="20"/>
  </r>
  <r>
    <x v="4486"/>
    <d v="2020-04-25T00:00:00"/>
    <x v="1"/>
    <n v="42"/>
    <x v="0"/>
    <n v="2"/>
    <n v="4"/>
    <x v="1"/>
    <n v="5133"/>
    <n v="4"/>
    <n v="64"/>
    <x v="0"/>
    <x v="0"/>
    <s v="Yes"/>
    <x v="0"/>
    <x v="3"/>
    <x v="0"/>
    <n v="104.4"/>
    <n v="7614.4"/>
    <m/>
    <x v="20"/>
  </r>
  <r>
    <x v="4487"/>
    <d v="2023-06-08T00:00:00"/>
    <x v="0"/>
    <n v="39"/>
    <x v="1"/>
    <n v="0"/>
    <n v="4"/>
    <x v="1"/>
    <n v="4512"/>
    <n v="0"/>
    <n v="26"/>
    <x v="0"/>
    <x v="2"/>
    <s v="Yes"/>
    <x v="2"/>
    <x v="0"/>
    <x v="0"/>
    <n v="44.65"/>
    <n v="1156.55"/>
    <m/>
    <x v="20"/>
  </r>
  <r>
    <x v="4488"/>
    <d v="2019-11-16T00:00:00"/>
    <x v="1"/>
    <n v="30"/>
    <x v="1"/>
    <n v="0"/>
    <n v="4"/>
    <x v="1"/>
    <n v="4803"/>
    <n v="0"/>
    <n v="69"/>
    <x v="5"/>
    <x v="0"/>
    <s v="Yes"/>
    <x v="0"/>
    <x v="2"/>
    <x v="0"/>
    <n v="110.5"/>
    <n v="9105.93"/>
    <m/>
    <x v="20"/>
  </r>
  <r>
    <x v="4489"/>
    <d v="2019-09-10T00:00:00"/>
    <x v="0"/>
    <n v="32"/>
    <x v="0"/>
    <n v="0"/>
    <n v="4"/>
    <x v="1"/>
    <n v="4753"/>
    <n v="4"/>
    <n v="71"/>
    <x v="0"/>
    <x v="0"/>
    <s v="Yes"/>
    <x v="2"/>
    <x v="2"/>
    <x v="2"/>
    <n v="84.2"/>
    <n v="7030.37"/>
    <m/>
    <x v="20"/>
  </r>
  <r>
    <x v="4490"/>
    <d v="2024-08-12T00:00:00"/>
    <x v="1"/>
    <n v="38"/>
    <x v="1"/>
    <n v="0"/>
    <n v="4"/>
    <x v="1"/>
    <n v="4788"/>
    <n v="0"/>
    <n v="12"/>
    <x v="0"/>
    <x v="0"/>
    <s v="No"/>
    <x v="1"/>
    <x v="0"/>
    <x v="2"/>
    <n v="19.45"/>
    <n v="463.69"/>
    <m/>
    <x v="20"/>
  </r>
  <r>
    <x v="4491"/>
    <d v="2024-09-18T00:00:00"/>
    <x v="0"/>
    <n v="46"/>
    <x v="1"/>
    <n v="0"/>
    <n v="4"/>
    <x v="1"/>
    <n v="4032"/>
    <n v="0"/>
    <n v="11"/>
    <x v="3"/>
    <x v="0"/>
    <s v="No"/>
    <x v="1"/>
    <x v="0"/>
    <x v="2"/>
    <n v="20.25"/>
    <n v="522.82000000000005"/>
    <m/>
    <x v="20"/>
  </r>
  <r>
    <x v="4492"/>
    <d v="2019-11-23T00:00:00"/>
    <x v="1"/>
    <n v="29"/>
    <x v="0"/>
    <n v="2"/>
    <n v="4"/>
    <x v="1"/>
    <n v="4180"/>
    <n v="10"/>
    <n v="69"/>
    <x v="0"/>
    <x v="2"/>
    <s v="Yes"/>
    <x v="2"/>
    <x v="2"/>
    <x v="0"/>
    <n v="46.25"/>
    <n v="3121.4"/>
    <m/>
    <x v="20"/>
  </r>
  <r>
    <x v="4493"/>
    <d v="2019-10-03T00:00:00"/>
    <x v="0"/>
    <n v="31"/>
    <x v="0"/>
    <n v="1"/>
    <n v="4"/>
    <x v="1"/>
    <n v="4954"/>
    <n v="10"/>
    <n v="70"/>
    <x v="5"/>
    <x v="0"/>
    <s v="No"/>
    <x v="1"/>
    <x v="2"/>
    <x v="2"/>
    <n v="25.4"/>
    <n v="2435.15"/>
    <m/>
    <x v="20"/>
  </r>
  <r>
    <x v="4494"/>
    <d v="2021-08-20T00:00:00"/>
    <x v="1"/>
    <n v="44"/>
    <x v="1"/>
    <n v="0"/>
    <n v="4"/>
    <x v="1"/>
    <n v="3642"/>
    <n v="0"/>
    <n v="48"/>
    <x v="4"/>
    <x v="0"/>
    <s v="No"/>
    <x v="1"/>
    <x v="3"/>
    <x v="2"/>
    <n v="25.05"/>
    <n v="2833.2"/>
    <m/>
    <x v="20"/>
  </r>
  <r>
    <x v="4495"/>
    <d v="2020-05-14T00:00:00"/>
    <x v="0"/>
    <n v="36"/>
    <x v="1"/>
    <n v="0"/>
    <n v="4"/>
    <x v="1"/>
    <n v="4273"/>
    <n v="0"/>
    <n v="63"/>
    <x v="0"/>
    <x v="0"/>
    <s v="Yes"/>
    <x v="0"/>
    <x v="2"/>
    <x v="2"/>
    <n v="109.2"/>
    <n v="7877.57"/>
    <m/>
    <x v="20"/>
  </r>
  <r>
    <x v="4496"/>
    <d v="2020-06-17T00:00:00"/>
    <x v="0"/>
    <n v="44"/>
    <x v="1"/>
    <n v="1"/>
    <n v="4"/>
    <x v="1"/>
    <n v="5900"/>
    <n v="0"/>
    <n v="62"/>
    <x v="4"/>
    <x v="0"/>
    <s v="Yes"/>
    <x v="0"/>
    <x v="2"/>
    <x v="0"/>
    <n v="104.05"/>
    <n v="7686.04"/>
    <m/>
    <x v="20"/>
  </r>
  <r>
    <x v="4497"/>
    <d v="2019-08-26T00:00:00"/>
    <x v="1"/>
    <n v="53"/>
    <x v="0"/>
    <n v="0"/>
    <n v="4"/>
    <x v="1"/>
    <n v="4311"/>
    <n v="4"/>
    <n v="72"/>
    <x v="0"/>
    <x v="0"/>
    <s v="Yes"/>
    <x v="3"/>
    <x v="2"/>
    <x v="0"/>
    <n v="91.15"/>
    <n v="6850.3"/>
    <m/>
    <x v="20"/>
  </r>
  <r>
    <x v="4498"/>
    <d v="2021-09-13T00:00:00"/>
    <x v="1"/>
    <n v="53"/>
    <x v="0"/>
    <n v="0"/>
    <n v="4"/>
    <x v="1"/>
    <n v="2613"/>
    <n v="8"/>
    <n v="47"/>
    <x v="0"/>
    <x v="0"/>
    <s v="Yes"/>
    <x v="3"/>
    <x v="0"/>
    <x v="0"/>
    <n v="58.6"/>
    <n v="2873.8"/>
    <m/>
    <x v="20"/>
  </r>
  <r>
    <x v="4499"/>
    <d v="2022-07-09T00:00:00"/>
    <x v="1"/>
    <n v="23"/>
    <x v="0"/>
    <n v="0"/>
    <n v="4"/>
    <x v="1"/>
    <n v="4051"/>
    <n v="1"/>
    <n v="37"/>
    <x v="0"/>
    <x v="2"/>
    <s v="Yes"/>
    <x v="2"/>
    <x v="2"/>
    <x v="0"/>
    <n v="45.4"/>
    <n v="1548.97"/>
    <m/>
    <x v="20"/>
  </r>
  <r>
    <x v="4500"/>
    <d v="2024-03-23T00:00:00"/>
    <x v="0"/>
    <n v="48"/>
    <x v="1"/>
    <n v="0"/>
    <n v="4"/>
    <x v="1"/>
    <n v="4580"/>
    <n v="0"/>
    <n v="17"/>
    <x v="0"/>
    <x v="2"/>
    <s v="Yes"/>
    <x v="2"/>
    <x v="0"/>
    <x v="2"/>
    <n v="25.1"/>
    <n v="382.8"/>
    <m/>
    <x v="20"/>
  </r>
  <r>
    <x v="4501"/>
    <d v="2019-08-22T00:00:00"/>
    <x v="0"/>
    <n v="29"/>
    <x v="0"/>
    <n v="0"/>
    <n v="4"/>
    <x v="1"/>
    <n v="4394"/>
    <n v="8"/>
    <n v="72"/>
    <x v="5"/>
    <x v="0"/>
    <s v="Yes"/>
    <x v="0"/>
    <x v="2"/>
    <x v="0"/>
    <n v="108.4"/>
    <n v="8488.4599999999991"/>
    <m/>
    <x v="20"/>
  </r>
  <r>
    <x v="4502"/>
    <d v="2021-04-20T00:00:00"/>
    <x v="0"/>
    <n v="54"/>
    <x v="1"/>
    <n v="0"/>
    <n v="4"/>
    <x v="1"/>
    <n v="5624"/>
    <n v="0"/>
    <n v="52"/>
    <x v="0"/>
    <x v="0"/>
    <s v="Yes"/>
    <x v="0"/>
    <x v="2"/>
    <x v="0"/>
    <n v="109.3"/>
    <n v="6869.15"/>
    <m/>
    <x v="20"/>
  </r>
  <r>
    <x v="4503"/>
    <d v="2019-08-22T00:00:00"/>
    <x v="1"/>
    <n v="51"/>
    <x v="0"/>
    <n v="2"/>
    <n v="4"/>
    <x v="1"/>
    <n v="4183"/>
    <n v="1"/>
    <n v="72"/>
    <x v="0"/>
    <x v="0"/>
    <s v="Yes"/>
    <x v="0"/>
    <x v="2"/>
    <x v="0"/>
    <n v="108.3"/>
    <n v="10685.12"/>
    <m/>
    <x v="20"/>
  </r>
  <r>
    <x v="4504"/>
    <d v="2023-03-02T00:00:00"/>
    <x v="0"/>
    <n v="26"/>
    <x v="0"/>
    <n v="2"/>
    <n v="4"/>
    <x v="1"/>
    <n v="4459"/>
    <n v="5"/>
    <n v="29"/>
    <x v="1"/>
    <x v="0"/>
    <s v="Yes"/>
    <x v="2"/>
    <x v="3"/>
    <x v="0"/>
    <n v="69.05"/>
    <n v="3062.75"/>
    <m/>
    <x v="20"/>
  </r>
  <r>
    <x v="4505"/>
    <d v="2025-01-23T00:00:00"/>
    <x v="0"/>
    <n v="54"/>
    <x v="1"/>
    <n v="0"/>
    <n v="4"/>
    <x v="1"/>
    <n v="5508"/>
    <n v="0"/>
    <n v="7"/>
    <x v="2"/>
    <x v="0"/>
    <s v="No"/>
    <x v="1"/>
    <x v="0"/>
    <x v="2"/>
    <n v="23.5"/>
    <n v="182.87"/>
    <m/>
    <x v="20"/>
  </r>
  <r>
    <x v="4506"/>
    <d v="2022-02-17T00:00:00"/>
    <x v="1"/>
    <n v="76"/>
    <x v="0"/>
    <n v="0"/>
    <n v="4"/>
    <x v="1"/>
    <n v="2677"/>
    <n v="10"/>
    <n v="42"/>
    <x v="0"/>
    <x v="0"/>
    <s v="Yes"/>
    <x v="0"/>
    <x v="3"/>
    <x v="0"/>
    <n v="95.05"/>
    <n v="5820.68"/>
    <m/>
    <x v="20"/>
  </r>
  <r>
    <x v="4507"/>
    <d v="2023-10-16T00:00:00"/>
    <x v="1"/>
    <n v="77"/>
    <x v="1"/>
    <n v="0"/>
    <n v="4"/>
    <x v="1"/>
    <n v="5602"/>
    <n v="0"/>
    <n v="22"/>
    <x v="0"/>
    <x v="0"/>
    <s v="Yes"/>
    <x v="0"/>
    <x v="3"/>
    <x v="0"/>
    <n v="81.7"/>
    <n v="2306.48"/>
    <m/>
    <x v="20"/>
  </r>
  <r>
    <x v="4508"/>
    <d v="2023-02-26T00:00:00"/>
    <x v="1"/>
    <n v="80"/>
    <x v="1"/>
    <n v="1"/>
    <n v="4"/>
    <x v="1"/>
    <n v="2440"/>
    <n v="0"/>
    <n v="30"/>
    <x v="0"/>
    <x v="0"/>
    <s v="Yes"/>
    <x v="0"/>
    <x v="2"/>
    <x v="0"/>
    <n v="101.3"/>
    <n v="4097.1000000000004"/>
    <m/>
    <x v="20"/>
  </r>
  <r>
    <x v="4509"/>
    <d v="2021-06-03T00:00:00"/>
    <x v="0"/>
    <n v="74"/>
    <x v="0"/>
    <n v="2"/>
    <n v="4"/>
    <x v="1"/>
    <n v="6084"/>
    <n v="3"/>
    <n v="50"/>
    <x v="0"/>
    <x v="0"/>
    <s v="Yes"/>
    <x v="2"/>
    <x v="2"/>
    <x v="0"/>
    <n v="75.150000000000006"/>
    <n v="5467.45"/>
    <m/>
    <x v="20"/>
  </r>
  <r>
    <x v="4510"/>
    <d v="2019-08-25T00:00:00"/>
    <x v="1"/>
    <n v="73"/>
    <x v="0"/>
    <n v="0"/>
    <n v="4"/>
    <x v="1"/>
    <n v="6010"/>
    <n v="1"/>
    <n v="72"/>
    <x v="5"/>
    <x v="0"/>
    <s v="Yes"/>
    <x v="0"/>
    <x v="2"/>
    <x v="3"/>
    <n v="109.75"/>
    <n v="10598.23"/>
    <m/>
    <x v="20"/>
  </r>
  <r>
    <x v="4511"/>
    <d v="2019-10-03T00:00:00"/>
    <x v="0"/>
    <n v="70"/>
    <x v="0"/>
    <n v="0"/>
    <n v="4"/>
    <x v="1"/>
    <n v="5866"/>
    <n v="2"/>
    <n v="70"/>
    <x v="5"/>
    <x v="0"/>
    <s v="Yes"/>
    <x v="0"/>
    <x v="2"/>
    <x v="2"/>
    <n v="105.35"/>
    <n v="8525.5"/>
    <m/>
    <x v="20"/>
  </r>
  <r>
    <x v="4512"/>
    <d v="2022-10-17T00:00:00"/>
    <x v="1"/>
    <n v="74"/>
    <x v="0"/>
    <n v="0"/>
    <n v="4"/>
    <x v="1"/>
    <n v="2225"/>
    <n v="2"/>
    <n v="34"/>
    <x v="0"/>
    <x v="0"/>
    <s v="Yes"/>
    <x v="3"/>
    <x v="3"/>
    <x v="0"/>
    <n v="64.2"/>
    <n v="2525.52"/>
    <m/>
    <x v="20"/>
  </r>
  <r>
    <x v="4513"/>
    <d v="2025-04-11T00:00:00"/>
    <x v="0"/>
    <n v="69"/>
    <x v="1"/>
    <n v="0"/>
    <n v="4"/>
    <x v="1"/>
    <n v="4510"/>
    <n v="0"/>
    <n v="4"/>
    <x v="2"/>
    <x v="0"/>
    <s v="Yes"/>
    <x v="0"/>
    <x v="0"/>
    <x v="0"/>
    <n v="70.650000000000006"/>
    <n v="318.57"/>
    <m/>
    <x v="20"/>
  </r>
  <r>
    <x v="4514"/>
    <d v="2020-03-04T00:00:00"/>
    <x v="0"/>
    <n v="30"/>
    <x v="0"/>
    <n v="0"/>
    <n v="4"/>
    <x v="1"/>
    <n v="6312"/>
    <n v="2"/>
    <n v="65"/>
    <x v="4"/>
    <x v="0"/>
    <s v="No"/>
    <x v="1"/>
    <x v="2"/>
    <x v="2"/>
    <n v="19.899999999999999"/>
    <n v="2467.15"/>
    <m/>
    <x v="20"/>
  </r>
  <r>
    <x v="4515"/>
    <d v="2025-04-16T00:00:00"/>
    <x v="0"/>
    <n v="39"/>
    <x v="0"/>
    <n v="2"/>
    <n v="4"/>
    <x v="1"/>
    <n v="5053"/>
    <n v="4"/>
    <n v="4"/>
    <x v="0"/>
    <x v="0"/>
    <s v="No"/>
    <x v="1"/>
    <x v="0"/>
    <x v="3"/>
    <n v="20.5"/>
    <n v="92.12"/>
    <m/>
    <x v="20"/>
  </r>
  <r>
    <x v="4516"/>
    <d v="2019-11-06T00:00:00"/>
    <x v="0"/>
    <n v="61"/>
    <x v="0"/>
    <n v="1"/>
    <n v="4"/>
    <x v="1"/>
    <n v="6166"/>
    <n v="6"/>
    <n v="69"/>
    <x v="0"/>
    <x v="0"/>
    <s v="Yes"/>
    <x v="0"/>
    <x v="2"/>
    <x v="2"/>
    <n v="95.2"/>
    <n v="7501.08"/>
    <m/>
    <x v="20"/>
  </r>
  <r>
    <x v="4517"/>
    <d v="2022-03-23T00:00:00"/>
    <x v="1"/>
    <n v="36"/>
    <x v="1"/>
    <n v="0"/>
    <n v="4"/>
    <x v="1"/>
    <n v="4572"/>
    <n v="0"/>
    <n v="41"/>
    <x v="0"/>
    <x v="0"/>
    <s v="Yes"/>
    <x v="2"/>
    <x v="3"/>
    <x v="0"/>
    <n v="68.599999999999994"/>
    <n v="4391.18"/>
    <m/>
    <x v="20"/>
  </r>
  <r>
    <x v="4518"/>
    <d v="2019-08-01T00:00:00"/>
    <x v="1"/>
    <n v="57"/>
    <x v="0"/>
    <n v="1"/>
    <n v="4"/>
    <x v="1"/>
    <n v="5146"/>
    <n v="1"/>
    <n v="72"/>
    <x v="0"/>
    <x v="0"/>
    <s v="Yes"/>
    <x v="0"/>
    <x v="2"/>
    <x v="2"/>
    <n v="106.1"/>
    <n v="8118.92"/>
    <m/>
    <x v="20"/>
  </r>
  <r>
    <x v="4519"/>
    <d v="2024-05-03T00:00:00"/>
    <x v="1"/>
    <n v="49"/>
    <x v="0"/>
    <n v="1"/>
    <n v="4"/>
    <x v="1"/>
    <n v="4167"/>
    <n v="4"/>
    <n v="15"/>
    <x v="3"/>
    <x v="0"/>
    <s v="No"/>
    <x v="1"/>
    <x v="0"/>
    <x v="3"/>
    <n v="19.8"/>
    <n v="515.85"/>
    <m/>
    <x v="20"/>
  </r>
  <r>
    <x v="4520"/>
    <d v="2020-04-12T00:00:00"/>
    <x v="0"/>
    <n v="53"/>
    <x v="0"/>
    <n v="1"/>
    <n v="4"/>
    <x v="1"/>
    <n v="5543"/>
    <n v="1"/>
    <n v="64"/>
    <x v="0"/>
    <x v="0"/>
    <s v="Yes"/>
    <x v="0"/>
    <x v="2"/>
    <x v="2"/>
    <n v="109.2"/>
    <n v="7602.57"/>
    <m/>
    <x v="20"/>
  </r>
  <r>
    <x v="4521"/>
    <d v="2025-07-14T00:00:00"/>
    <x v="0"/>
    <n v="34"/>
    <x v="1"/>
    <n v="0"/>
    <n v="4"/>
    <x v="2"/>
    <n v="4148"/>
    <n v="0"/>
    <n v="1"/>
    <x v="2"/>
    <x v="0"/>
    <s v="Yes"/>
    <x v="0"/>
    <x v="0"/>
    <x v="0"/>
    <n v="74"/>
    <n v="97.7"/>
    <m/>
    <x v="20"/>
  </r>
  <r>
    <x v="4522"/>
    <d v="2024-10-09T00:00:00"/>
    <x v="1"/>
    <n v="52"/>
    <x v="1"/>
    <n v="0"/>
    <n v="4"/>
    <x v="1"/>
    <n v="2066"/>
    <n v="0"/>
    <n v="10"/>
    <x v="0"/>
    <x v="0"/>
    <s v="No"/>
    <x v="1"/>
    <x v="0"/>
    <x v="0"/>
    <n v="21.2"/>
    <n v="327.25"/>
    <m/>
    <x v="20"/>
  </r>
  <r>
    <x v="4523"/>
    <d v="2019-08-01T00:00:00"/>
    <x v="1"/>
    <n v="48"/>
    <x v="0"/>
    <n v="0"/>
    <n v="4"/>
    <x v="1"/>
    <n v="4848"/>
    <n v="1"/>
    <n v="72"/>
    <x v="0"/>
    <x v="0"/>
    <s v="Yes"/>
    <x v="0"/>
    <x v="2"/>
    <x v="0"/>
    <n v="110.75"/>
    <n v="10612.98"/>
    <m/>
    <x v="20"/>
  </r>
  <r>
    <x v="4524"/>
    <d v="2021-06-11T00:00:00"/>
    <x v="1"/>
    <n v="25"/>
    <x v="1"/>
    <n v="2"/>
    <n v="4"/>
    <x v="1"/>
    <n v="4798"/>
    <n v="0"/>
    <n v="50"/>
    <x v="4"/>
    <x v="0"/>
    <s v="Yes"/>
    <x v="2"/>
    <x v="3"/>
    <x v="2"/>
    <n v="70.8"/>
    <n v="5354.15"/>
    <m/>
    <x v="20"/>
  </r>
  <r>
    <x v="4525"/>
    <d v="2022-09-01T00:00:00"/>
    <x v="1"/>
    <n v="57"/>
    <x v="1"/>
    <n v="0"/>
    <n v="4"/>
    <x v="1"/>
    <n v="3463"/>
    <n v="0"/>
    <n v="35"/>
    <x v="0"/>
    <x v="0"/>
    <s v="Yes"/>
    <x v="2"/>
    <x v="0"/>
    <x v="0"/>
    <n v="60.55"/>
    <n v="3550.95"/>
    <m/>
    <x v="20"/>
  </r>
  <r>
    <x v="4526"/>
    <d v="2021-04-05T00:00:00"/>
    <x v="0"/>
    <n v="23"/>
    <x v="1"/>
    <n v="2"/>
    <n v="4"/>
    <x v="1"/>
    <n v="4279"/>
    <n v="0"/>
    <n v="52"/>
    <x v="0"/>
    <x v="0"/>
    <s v="No"/>
    <x v="1"/>
    <x v="3"/>
    <x v="2"/>
    <n v="19.649999999999999"/>
    <n v="2106.1999999999998"/>
    <m/>
    <x v="20"/>
  </r>
  <r>
    <x v="4527"/>
    <d v="2021-06-13T00:00:00"/>
    <x v="1"/>
    <n v="37"/>
    <x v="0"/>
    <n v="3"/>
    <n v="4"/>
    <x v="1"/>
    <n v="4878"/>
    <n v="10"/>
    <n v="50"/>
    <x v="0"/>
    <x v="0"/>
    <s v="No"/>
    <x v="1"/>
    <x v="2"/>
    <x v="2"/>
    <n v="20.55"/>
    <n v="1576.75"/>
    <m/>
    <x v="20"/>
  </r>
  <r>
    <x v="4528"/>
    <d v="2025-03-11T00:00:00"/>
    <x v="1"/>
    <n v="79"/>
    <x v="1"/>
    <n v="0"/>
    <n v="4"/>
    <x v="1"/>
    <n v="3662"/>
    <n v="0"/>
    <n v="5"/>
    <x v="0"/>
    <x v="0"/>
    <s v="Yes"/>
    <x v="2"/>
    <x v="2"/>
    <x v="2"/>
    <n v="59.9"/>
    <n v="527.79999999999995"/>
    <m/>
    <x v="20"/>
  </r>
  <r>
    <x v="4529"/>
    <d v="2021-04-16T00:00:00"/>
    <x v="1"/>
    <n v="57"/>
    <x v="1"/>
    <n v="0"/>
    <n v="4"/>
    <x v="1"/>
    <n v="5186"/>
    <n v="0"/>
    <n v="52"/>
    <x v="4"/>
    <x v="0"/>
    <s v="No"/>
    <x v="1"/>
    <x v="3"/>
    <x v="3"/>
    <n v="20.65"/>
    <n v="2195.5500000000002"/>
    <m/>
    <x v="20"/>
  </r>
  <r>
    <x v="4530"/>
    <d v="2020-04-09T00:00:00"/>
    <x v="1"/>
    <n v="48"/>
    <x v="0"/>
    <n v="0"/>
    <n v="4"/>
    <x v="1"/>
    <n v="4850"/>
    <n v="1"/>
    <n v="64"/>
    <x v="0"/>
    <x v="2"/>
    <s v="Yes"/>
    <x v="2"/>
    <x v="2"/>
    <x v="0"/>
    <n v="54.6"/>
    <n v="3423.5"/>
    <m/>
    <x v="20"/>
  </r>
  <r>
    <x v="4531"/>
    <d v="2024-05-08T00:00:00"/>
    <x v="0"/>
    <n v="50"/>
    <x v="0"/>
    <n v="1"/>
    <n v="4"/>
    <x v="1"/>
    <n v="3128"/>
    <n v="1"/>
    <n v="15"/>
    <x v="0"/>
    <x v="0"/>
    <s v="Yes"/>
    <x v="3"/>
    <x v="0"/>
    <x v="2"/>
    <n v="69.5"/>
    <n v="1198"/>
    <m/>
    <x v="20"/>
  </r>
  <r>
    <x v="4532"/>
    <d v="2020-09-08T00:00:00"/>
    <x v="0"/>
    <n v="49"/>
    <x v="0"/>
    <n v="1"/>
    <n v="4"/>
    <x v="1"/>
    <n v="4583"/>
    <n v="3"/>
    <n v="59"/>
    <x v="0"/>
    <x v="0"/>
    <s v="Yes"/>
    <x v="0"/>
    <x v="2"/>
    <x v="2"/>
    <n v="99.5"/>
    <n v="8286.06"/>
    <m/>
    <x v="20"/>
  </r>
  <r>
    <x v="4533"/>
    <d v="2023-12-12T00:00:00"/>
    <x v="1"/>
    <n v="47"/>
    <x v="0"/>
    <n v="7"/>
    <n v="4"/>
    <x v="1"/>
    <n v="3235"/>
    <n v="6"/>
    <n v="20"/>
    <x v="3"/>
    <x v="0"/>
    <s v="No"/>
    <x v="1"/>
    <x v="0"/>
    <x v="0"/>
    <n v="25.55"/>
    <n v="1244.4000000000001"/>
    <m/>
    <x v="20"/>
  </r>
  <r>
    <x v="4534"/>
    <d v="2025-03-16T00:00:00"/>
    <x v="1"/>
    <n v="63"/>
    <x v="1"/>
    <n v="0"/>
    <n v="4"/>
    <x v="1"/>
    <n v="4771"/>
    <n v="0"/>
    <n v="5"/>
    <x v="2"/>
    <x v="0"/>
    <s v="Yes"/>
    <x v="2"/>
    <x v="0"/>
    <x v="0"/>
    <n v="64.349999999999994"/>
    <n v="394.25"/>
    <m/>
    <x v="20"/>
  </r>
  <r>
    <x v="4535"/>
    <d v="2022-06-04T00:00:00"/>
    <x v="0"/>
    <n v="47"/>
    <x v="1"/>
    <n v="0"/>
    <n v="4"/>
    <x v="1"/>
    <n v="2709"/>
    <n v="0"/>
    <n v="38"/>
    <x v="1"/>
    <x v="0"/>
    <s v="Yes"/>
    <x v="0"/>
    <x v="3"/>
    <x v="0"/>
    <n v="104.85"/>
    <n v="4052.17"/>
    <m/>
    <x v="20"/>
  </r>
  <r>
    <x v="4536"/>
    <d v="2020-07-15T00:00:00"/>
    <x v="0"/>
    <n v="21"/>
    <x v="0"/>
    <n v="0"/>
    <n v="4"/>
    <x v="1"/>
    <n v="6466"/>
    <n v="10"/>
    <n v="61"/>
    <x v="0"/>
    <x v="0"/>
    <s v="Yes"/>
    <x v="3"/>
    <x v="2"/>
    <x v="2"/>
    <n v="75.349999999999994"/>
    <n v="6486.1"/>
    <m/>
    <x v="20"/>
  </r>
  <r>
    <x v="4537"/>
    <d v="2021-02-12T00:00:00"/>
    <x v="0"/>
    <n v="58"/>
    <x v="1"/>
    <n v="1"/>
    <n v="4"/>
    <x v="1"/>
    <n v="5915"/>
    <n v="0"/>
    <n v="54"/>
    <x v="0"/>
    <x v="0"/>
    <s v="Yes"/>
    <x v="0"/>
    <x v="3"/>
    <x v="0"/>
    <n v="105.85"/>
    <n v="6966.87"/>
    <m/>
    <x v="20"/>
  </r>
  <r>
    <x v="4538"/>
    <d v="2021-05-10T00:00:00"/>
    <x v="0"/>
    <n v="23"/>
    <x v="0"/>
    <n v="0"/>
    <n v="4"/>
    <x v="1"/>
    <n v="4053"/>
    <n v="2"/>
    <n v="51"/>
    <x v="4"/>
    <x v="0"/>
    <s v="Yes"/>
    <x v="0"/>
    <x v="3"/>
    <x v="0"/>
    <n v="111.55"/>
    <n v="7725.67"/>
    <m/>
    <x v="20"/>
  </r>
  <r>
    <x v="4539"/>
    <d v="2019-08-11T00:00:00"/>
    <x v="1"/>
    <n v="56"/>
    <x v="0"/>
    <n v="0"/>
    <n v="4"/>
    <x v="1"/>
    <n v="6126"/>
    <n v="7"/>
    <n v="72"/>
    <x v="0"/>
    <x v="0"/>
    <s v="No"/>
    <x v="1"/>
    <x v="2"/>
    <x v="2"/>
    <n v="25"/>
    <n v="4727.76"/>
    <m/>
    <x v="20"/>
  </r>
  <r>
    <x v="4540"/>
    <d v="2025-07-09T00:00:00"/>
    <x v="0"/>
    <n v="33"/>
    <x v="1"/>
    <n v="0"/>
    <n v="4"/>
    <x v="2"/>
    <n v="5092"/>
    <n v="0"/>
    <n v="1"/>
    <x v="2"/>
    <x v="0"/>
    <s v="Yes"/>
    <x v="2"/>
    <x v="0"/>
    <x v="0"/>
    <n v="47.95"/>
    <n v="94.18"/>
    <m/>
    <x v="20"/>
  </r>
  <r>
    <x v="4541"/>
    <d v="2023-02-01T00:00:00"/>
    <x v="1"/>
    <n v="22"/>
    <x v="1"/>
    <n v="0"/>
    <n v="4"/>
    <x v="1"/>
    <n v="5503"/>
    <n v="0"/>
    <n v="30"/>
    <x v="0"/>
    <x v="0"/>
    <s v="Yes"/>
    <x v="0"/>
    <x v="0"/>
    <x v="0"/>
    <n v="106.4"/>
    <n v="4546.6000000000004"/>
    <m/>
    <x v="20"/>
  </r>
  <r>
    <x v="4542"/>
    <d v="2022-01-26T00:00:00"/>
    <x v="1"/>
    <n v="41"/>
    <x v="0"/>
    <n v="0"/>
    <n v="4"/>
    <x v="1"/>
    <n v="5357"/>
    <n v="7"/>
    <n v="43"/>
    <x v="4"/>
    <x v="0"/>
    <s v="Yes"/>
    <x v="0"/>
    <x v="0"/>
    <x v="0"/>
    <n v="80.45"/>
    <n v="5197.59"/>
    <m/>
    <x v="20"/>
  </r>
  <r>
    <x v="4543"/>
    <d v="2024-01-06T00:00:00"/>
    <x v="0"/>
    <n v="62"/>
    <x v="1"/>
    <n v="2"/>
    <n v="4"/>
    <x v="1"/>
    <n v="2378"/>
    <n v="0"/>
    <n v="19"/>
    <x v="3"/>
    <x v="0"/>
    <s v="No"/>
    <x v="1"/>
    <x v="0"/>
    <x v="2"/>
    <n v="24.1"/>
    <n v="714.32"/>
    <m/>
    <x v="20"/>
  </r>
  <r>
    <x v="4544"/>
    <d v="2021-12-01T00:00:00"/>
    <x v="0"/>
    <n v="60"/>
    <x v="1"/>
    <n v="0"/>
    <n v="4"/>
    <x v="1"/>
    <n v="4220"/>
    <n v="0"/>
    <n v="44"/>
    <x v="0"/>
    <x v="0"/>
    <s v="No"/>
    <x v="1"/>
    <x v="3"/>
    <x v="2"/>
    <n v="19.5"/>
    <n v="1633.66"/>
    <m/>
    <x v="20"/>
  </r>
  <r>
    <x v="4545"/>
    <d v="2019-10-02T00:00:00"/>
    <x v="1"/>
    <n v="21"/>
    <x v="0"/>
    <n v="0"/>
    <n v="4"/>
    <x v="1"/>
    <n v="4252"/>
    <n v="9"/>
    <n v="70"/>
    <x v="5"/>
    <x v="0"/>
    <s v="Yes"/>
    <x v="0"/>
    <x v="3"/>
    <x v="0"/>
    <n v="97.65"/>
    <n v="8228.7000000000007"/>
    <m/>
    <x v="20"/>
  </r>
  <r>
    <x v="4546"/>
    <d v="2019-08-21T00:00:00"/>
    <x v="0"/>
    <n v="43"/>
    <x v="0"/>
    <n v="3"/>
    <n v="4"/>
    <x v="1"/>
    <n v="5169"/>
    <n v="5"/>
    <n v="72"/>
    <x v="5"/>
    <x v="0"/>
    <s v="Yes"/>
    <x v="0"/>
    <x v="2"/>
    <x v="2"/>
    <n v="104.9"/>
    <n v="8059.95"/>
    <m/>
    <x v="20"/>
  </r>
  <r>
    <x v="4547"/>
    <d v="2025-04-09T00:00:00"/>
    <x v="0"/>
    <n v="47"/>
    <x v="1"/>
    <n v="0"/>
    <n v="4"/>
    <x v="1"/>
    <n v="2195"/>
    <n v="0"/>
    <n v="4"/>
    <x v="0"/>
    <x v="0"/>
    <s v="No"/>
    <x v="1"/>
    <x v="3"/>
    <x v="2"/>
    <n v="19.95"/>
    <n v="95.64"/>
    <m/>
    <x v="20"/>
  </r>
  <r>
    <x v="4548"/>
    <d v="2024-12-26T00:00:00"/>
    <x v="1"/>
    <n v="48"/>
    <x v="0"/>
    <n v="3"/>
    <n v="4"/>
    <x v="1"/>
    <n v="5206"/>
    <n v="6"/>
    <n v="8"/>
    <x v="0"/>
    <x v="0"/>
    <s v="No"/>
    <x v="1"/>
    <x v="2"/>
    <x v="0"/>
    <n v="19.5"/>
    <n v="296.95"/>
    <m/>
    <x v="20"/>
  </r>
  <r>
    <x v="4549"/>
    <d v="2019-08-19T00:00:00"/>
    <x v="0"/>
    <n v="55"/>
    <x v="1"/>
    <n v="0"/>
    <n v="4"/>
    <x v="1"/>
    <n v="6012"/>
    <n v="0"/>
    <n v="72"/>
    <x v="5"/>
    <x v="0"/>
    <s v="Yes"/>
    <x v="2"/>
    <x v="2"/>
    <x v="2"/>
    <n v="84.3"/>
    <n v="8087.26"/>
    <m/>
    <x v="20"/>
  </r>
  <r>
    <x v="4550"/>
    <d v="2019-08-01T00:00:00"/>
    <x v="1"/>
    <n v="28"/>
    <x v="0"/>
    <n v="3"/>
    <n v="4"/>
    <x v="1"/>
    <n v="5192"/>
    <n v="1"/>
    <n v="72"/>
    <x v="5"/>
    <x v="2"/>
    <s v="Yes"/>
    <x v="3"/>
    <x v="2"/>
    <x v="2"/>
    <n v="55.65"/>
    <n v="3880.05"/>
    <m/>
    <x v="20"/>
  </r>
  <r>
    <x v="4551"/>
    <d v="2025-03-12T00:00:00"/>
    <x v="0"/>
    <n v="78"/>
    <x v="1"/>
    <n v="0"/>
    <n v="4"/>
    <x v="1"/>
    <n v="5171"/>
    <n v="0"/>
    <n v="5"/>
    <x v="2"/>
    <x v="0"/>
    <s v="Yes"/>
    <x v="0"/>
    <x v="2"/>
    <x v="2"/>
    <n v="71.45"/>
    <n v="457.25"/>
    <m/>
    <x v="20"/>
  </r>
  <r>
    <x v="4552"/>
    <d v="2021-12-25T00:00:00"/>
    <x v="0"/>
    <n v="72"/>
    <x v="0"/>
    <n v="0"/>
    <n v="4"/>
    <x v="1"/>
    <n v="2925"/>
    <n v="6"/>
    <n v="44"/>
    <x v="4"/>
    <x v="0"/>
    <s v="Yes"/>
    <x v="0"/>
    <x v="2"/>
    <x v="0"/>
    <n v="89.2"/>
    <n v="4684.8"/>
    <m/>
    <x v="20"/>
  </r>
  <r>
    <x v="4553"/>
    <d v="2025-01-09T00:00:00"/>
    <x v="0"/>
    <n v="71"/>
    <x v="0"/>
    <n v="0"/>
    <n v="4"/>
    <x v="1"/>
    <n v="5711"/>
    <n v="8"/>
    <n v="7"/>
    <x v="0"/>
    <x v="0"/>
    <s v="Yes"/>
    <x v="0"/>
    <x v="2"/>
    <x v="0"/>
    <n v="89"/>
    <n v="899.24"/>
    <m/>
    <x v="20"/>
  </r>
  <r>
    <x v="4554"/>
    <d v="2019-08-07T00:00:00"/>
    <x v="0"/>
    <n v="72"/>
    <x v="0"/>
    <n v="0"/>
    <n v="4"/>
    <x v="1"/>
    <n v="4406"/>
    <n v="4"/>
    <n v="72"/>
    <x v="0"/>
    <x v="0"/>
    <s v="Yes"/>
    <x v="0"/>
    <x v="2"/>
    <x v="0"/>
    <n v="111.65"/>
    <n v="9351.09"/>
    <m/>
    <x v="20"/>
  </r>
  <r>
    <x v="4555"/>
    <d v="2020-07-06T00:00:00"/>
    <x v="0"/>
    <n v="24"/>
    <x v="0"/>
    <n v="0"/>
    <n v="4"/>
    <x v="1"/>
    <n v="4446"/>
    <n v="0"/>
    <n v="61"/>
    <x v="4"/>
    <x v="0"/>
    <s v="No"/>
    <x v="1"/>
    <x v="2"/>
    <x v="2"/>
    <n v="20.55"/>
    <n v="4158.3100000000004"/>
    <m/>
    <x v="20"/>
  </r>
  <r>
    <x v="4556"/>
    <d v="2022-11-09T00:00:00"/>
    <x v="1"/>
    <n v="38"/>
    <x v="1"/>
    <n v="0"/>
    <n v="4"/>
    <x v="1"/>
    <n v="3009"/>
    <n v="0"/>
    <n v="33"/>
    <x v="0"/>
    <x v="0"/>
    <s v="Yes"/>
    <x v="2"/>
    <x v="0"/>
    <x v="2"/>
    <n v="60.9"/>
    <n v="2551.62"/>
    <m/>
    <x v="20"/>
  </r>
  <r>
    <x v="4557"/>
    <d v="2020-03-10T00:00:00"/>
    <x v="0"/>
    <n v="35"/>
    <x v="0"/>
    <n v="2"/>
    <n v="4"/>
    <x v="1"/>
    <n v="4603"/>
    <n v="6"/>
    <n v="65"/>
    <x v="4"/>
    <x v="0"/>
    <s v="Yes"/>
    <x v="0"/>
    <x v="2"/>
    <x v="2"/>
    <n v="94.55"/>
    <n v="7348.2"/>
    <m/>
    <x v="20"/>
  </r>
  <r>
    <x v="4558"/>
    <d v="2025-03-19T00:00:00"/>
    <x v="1"/>
    <n v="21"/>
    <x v="1"/>
    <n v="0"/>
    <n v="4"/>
    <x v="1"/>
    <n v="5269"/>
    <n v="0"/>
    <n v="5"/>
    <x v="2"/>
    <x v="0"/>
    <s v="Yes"/>
    <x v="0"/>
    <x v="0"/>
    <x v="0"/>
    <n v="82.75"/>
    <n v="566.45000000000005"/>
    <m/>
    <x v="20"/>
  </r>
  <r>
    <x v="4559"/>
    <d v="2021-08-19T00:00:00"/>
    <x v="1"/>
    <n v="38"/>
    <x v="0"/>
    <n v="1"/>
    <n v="4"/>
    <x v="1"/>
    <n v="3194"/>
    <n v="6"/>
    <n v="48"/>
    <x v="0"/>
    <x v="2"/>
    <s v="Yes"/>
    <x v="2"/>
    <x v="0"/>
    <x v="2"/>
    <n v="29.5"/>
    <n v="1423.05"/>
    <m/>
    <x v="20"/>
  </r>
  <r>
    <x v="4560"/>
    <d v="2025-05-11T00:00:00"/>
    <x v="0"/>
    <n v="20"/>
    <x v="1"/>
    <n v="1"/>
    <n v="4"/>
    <x v="2"/>
    <n v="4648"/>
    <n v="0"/>
    <n v="3"/>
    <x v="2"/>
    <x v="0"/>
    <s v="Yes"/>
    <x v="3"/>
    <x v="0"/>
    <x v="2"/>
    <n v="55.9"/>
    <n v="257.39"/>
    <m/>
    <x v="20"/>
  </r>
  <r>
    <x v="4561"/>
    <d v="2021-04-04T00:00:00"/>
    <x v="0"/>
    <n v="57"/>
    <x v="1"/>
    <n v="0"/>
    <n v="4"/>
    <x v="1"/>
    <n v="5380"/>
    <n v="0"/>
    <n v="52"/>
    <x v="0"/>
    <x v="2"/>
    <s v="Yes"/>
    <x v="2"/>
    <x v="2"/>
    <x v="2"/>
    <n v="63.9"/>
    <n v="3334.95"/>
    <m/>
    <x v="20"/>
  </r>
  <r>
    <x v="4562"/>
    <d v="2021-05-24T00:00:00"/>
    <x v="1"/>
    <n v="40"/>
    <x v="0"/>
    <n v="2"/>
    <n v="4"/>
    <x v="1"/>
    <n v="6032"/>
    <n v="9"/>
    <n v="51"/>
    <x v="4"/>
    <x v="0"/>
    <s v="Yes"/>
    <x v="0"/>
    <x v="0"/>
    <x v="0"/>
    <n v="80.75"/>
    <n v="5624.46"/>
    <m/>
    <x v="20"/>
  </r>
  <r>
    <x v="4563"/>
    <d v="2023-07-12T00:00:00"/>
    <x v="0"/>
    <n v="29"/>
    <x v="1"/>
    <n v="0"/>
    <n v="4"/>
    <x v="1"/>
    <n v="4761"/>
    <n v="0"/>
    <n v="25"/>
    <x v="1"/>
    <x v="0"/>
    <s v="No"/>
    <x v="1"/>
    <x v="3"/>
    <x v="0"/>
    <n v="19.5"/>
    <n v="605.79999999999995"/>
    <m/>
    <x v="20"/>
  </r>
  <r>
    <x v="4564"/>
    <d v="2022-07-23T00:00:00"/>
    <x v="1"/>
    <n v="40"/>
    <x v="0"/>
    <n v="1"/>
    <n v="4"/>
    <x v="1"/>
    <n v="3753"/>
    <n v="5"/>
    <n v="37"/>
    <x v="0"/>
    <x v="0"/>
    <s v="No"/>
    <x v="1"/>
    <x v="2"/>
    <x v="0"/>
    <n v="24.1"/>
    <n v="2515.0100000000002"/>
    <m/>
    <x v="20"/>
  </r>
  <r>
    <x v="4565"/>
    <d v="2025-07-21T00:00:00"/>
    <x v="1"/>
    <n v="45"/>
    <x v="1"/>
    <n v="0"/>
    <n v="4"/>
    <x v="2"/>
    <n v="5277"/>
    <n v="0"/>
    <n v="1"/>
    <x v="0"/>
    <x v="0"/>
    <s v="Yes"/>
    <x v="2"/>
    <x v="0"/>
    <x v="0"/>
    <n v="49.55"/>
    <n v="60.38"/>
    <m/>
    <x v="20"/>
  </r>
  <r>
    <x v="4566"/>
    <d v="2021-10-15T00:00:00"/>
    <x v="3"/>
    <n v="33"/>
    <x v="1"/>
    <n v="0"/>
    <n v="4"/>
    <x v="1"/>
    <n v="2694"/>
    <n v="0"/>
    <n v="46"/>
    <x v="4"/>
    <x v="2"/>
    <s v="Yes"/>
    <x v="2"/>
    <x v="2"/>
    <x v="0"/>
    <n v="60.75"/>
    <n v="2893.4"/>
    <m/>
    <x v="20"/>
  </r>
  <r>
    <x v="4567"/>
    <d v="2023-11-21T00:00:00"/>
    <x v="1"/>
    <n v="55"/>
    <x v="0"/>
    <n v="0"/>
    <n v="4"/>
    <x v="1"/>
    <n v="5733"/>
    <n v="7"/>
    <n v="21"/>
    <x v="0"/>
    <x v="0"/>
    <s v="Yes"/>
    <x v="2"/>
    <x v="3"/>
    <x v="2"/>
    <n v="80.900000000000006"/>
    <n v="2011.62"/>
    <m/>
    <x v="20"/>
  </r>
  <r>
    <x v="4568"/>
    <d v="2020-04-10T00:00:00"/>
    <x v="1"/>
    <n v="53"/>
    <x v="0"/>
    <n v="2"/>
    <n v="4"/>
    <x v="1"/>
    <n v="4954"/>
    <n v="10"/>
    <n v="64"/>
    <x v="4"/>
    <x v="0"/>
    <s v="Yes"/>
    <x v="2"/>
    <x v="3"/>
    <x v="0"/>
    <n v="53.85"/>
    <n v="4492.33"/>
    <m/>
    <x v="20"/>
  </r>
  <r>
    <x v="4569"/>
    <d v="2019-08-02T00:00:00"/>
    <x v="1"/>
    <n v="37"/>
    <x v="0"/>
    <n v="1"/>
    <n v="4"/>
    <x v="1"/>
    <n v="5098"/>
    <n v="8"/>
    <n v="72"/>
    <x v="0"/>
    <x v="0"/>
    <s v="No"/>
    <x v="1"/>
    <x v="2"/>
    <x v="0"/>
    <n v="26.25"/>
    <n v="2173.09"/>
    <m/>
    <x v="20"/>
  </r>
  <r>
    <x v="4570"/>
    <d v="2020-05-20T00:00:00"/>
    <x v="0"/>
    <n v="52"/>
    <x v="0"/>
    <n v="0"/>
    <n v="4"/>
    <x v="1"/>
    <n v="6438"/>
    <n v="2"/>
    <n v="63"/>
    <x v="0"/>
    <x v="0"/>
    <s v="Yes"/>
    <x v="3"/>
    <x v="2"/>
    <x v="2"/>
    <n v="67.25"/>
    <n v="7416.97"/>
    <m/>
    <x v="20"/>
  </r>
  <r>
    <x v="4571"/>
    <d v="2019-08-20T00:00:00"/>
    <x v="1"/>
    <n v="59"/>
    <x v="0"/>
    <n v="3"/>
    <n v="4"/>
    <x v="1"/>
    <n v="4755"/>
    <n v="4"/>
    <n v="72"/>
    <x v="0"/>
    <x v="0"/>
    <s v="No"/>
    <x v="1"/>
    <x v="2"/>
    <x v="0"/>
    <n v="24.05"/>
    <n v="5186.03"/>
    <m/>
    <x v="20"/>
  </r>
  <r>
    <x v="4572"/>
    <d v="2020-04-24T00:00:00"/>
    <x v="0"/>
    <n v="61"/>
    <x v="0"/>
    <n v="0"/>
    <n v="4"/>
    <x v="1"/>
    <n v="4337"/>
    <n v="1"/>
    <n v="64"/>
    <x v="0"/>
    <x v="0"/>
    <s v="Yes"/>
    <x v="0"/>
    <x v="2"/>
    <x v="2"/>
    <n v="104.05"/>
    <n v="6910.19"/>
    <m/>
    <x v="20"/>
  </r>
  <r>
    <x v="4573"/>
    <d v="2021-03-26T00:00:00"/>
    <x v="1"/>
    <n v="36"/>
    <x v="0"/>
    <n v="0"/>
    <n v="4"/>
    <x v="1"/>
    <n v="4163"/>
    <n v="1"/>
    <n v="53"/>
    <x v="4"/>
    <x v="0"/>
    <s v="Yes"/>
    <x v="0"/>
    <x v="3"/>
    <x v="0"/>
    <n v="108.95"/>
    <n v="6672.2"/>
    <m/>
    <x v="20"/>
  </r>
  <r>
    <x v="4574"/>
    <d v="2025-07-16T00:00:00"/>
    <x v="0"/>
    <n v="61"/>
    <x v="0"/>
    <n v="0"/>
    <n v="4"/>
    <x v="2"/>
    <n v="5664"/>
    <n v="10"/>
    <n v="1"/>
    <x v="0"/>
    <x v="0"/>
    <s v="Yes"/>
    <x v="3"/>
    <x v="0"/>
    <x v="2"/>
    <n v="55.7"/>
    <n v="73.38"/>
    <m/>
    <x v="20"/>
  </r>
  <r>
    <x v="4575"/>
    <d v="2022-09-20T00:00:00"/>
    <x v="0"/>
    <n v="38"/>
    <x v="0"/>
    <n v="3"/>
    <n v="4"/>
    <x v="1"/>
    <n v="4873"/>
    <n v="1"/>
    <n v="35"/>
    <x v="0"/>
    <x v="0"/>
    <s v="No"/>
    <x v="1"/>
    <x v="2"/>
    <x v="0"/>
    <n v="25.45"/>
    <n v="1287.7"/>
    <m/>
    <x v="20"/>
  </r>
  <r>
    <x v="4576"/>
    <d v="2019-12-04T00:00:00"/>
    <x v="1"/>
    <n v="43"/>
    <x v="1"/>
    <n v="0"/>
    <n v="4"/>
    <x v="1"/>
    <n v="5502"/>
    <n v="0"/>
    <n v="68"/>
    <x v="0"/>
    <x v="0"/>
    <s v="Yes"/>
    <x v="0"/>
    <x v="2"/>
    <x v="2"/>
    <n v="110.25"/>
    <n v="10629.11"/>
    <m/>
    <x v="20"/>
  </r>
  <r>
    <x v="4577"/>
    <d v="2024-10-02T00:00:00"/>
    <x v="1"/>
    <n v="42"/>
    <x v="0"/>
    <n v="1"/>
    <n v="4"/>
    <x v="1"/>
    <n v="5496"/>
    <n v="5"/>
    <n v="10"/>
    <x v="0"/>
    <x v="0"/>
    <s v="Yes"/>
    <x v="3"/>
    <x v="3"/>
    <x v="0"/>
    <n v="70.3"/>
    <n v="939.85"/>
    <m/>
    <x v="20"/>
  </r>
  <r>
    <x v="4578"/>
    <d v="2022-02-18T00:00:00"/>
    <x v="1"/>
    <n v="55"/>
    <x v="1"/>
    <n v="0"/>
    <n v="4"/>
    <x v="1"/>
    <n v="5034"/>
    <n v="0"/>
    <n v="42"/>
    <x v="0"/>
    <x v="0"/>
    <s v="Yes"/>
    <x v="3"/>
    <x v="3"/>
    <x v="2"/>
    <n v="67.7"/>
    <n v="4533.6899999999996"/>
    <m/>
    <x v="20"/>
  </r>
  <r>
    <x v="4579"/>
    <d v="2025-01-02T00:00:00"/>
    <x v="1"/>
    <n v="67"/>
    <x v="1"/>
    <n v="0"/>
    <n v="4"/>
    <x v="1"/>
    <n v="4615"/>
    <n v="0"/>
    <n v="7"/>
    <x v="0"/>
    <x v="0"/>
    <s v="Yes"/>
    <x v="3"/>
    <x v="2"/>
    <x v="0"/>
    <n v="64.95"/>
    <n v="548.39"/>
    <m/>
    <x v="20"/>
  </r>
  <r>
    <x v="4580"/>
    <d v="2023-04-01T00:00:00"/>
    <x v="1"/>
    <n v="67"/>
    <x v="1"/>
    <n v="0"/>
    <n v="4"/>
    <x v="1"/>
    <n v="3820"/>
    <n v="0"/>
    <n v="28"/>
    <x v="0"/>
    <x v="0"/>
    <s v="Yes"/>
    <x v="3"/>
    <x v="2"/>
    <x v="0"/>
    <n v="64.45"/>
    <n v="2223.7600000000002"/>
    <m/>
    <x v="20"/>
  </r>
  <r>
    <x v="4581"/>
    <d v="2020-06-09T00:00:00"/>
    <x v="1"/>
    <n v="67"/>
    <x v="0"/>
    <n v="2"/>
    <n v="4"/>
    <x v="1"/>
    <n v="5868"/>
    <n v="1"/>
    <n v="62"/>
    <x v="0"/>
    <x v="0"/>
    <s v="Yes"/>
    <x v="0"/>
    <x v="2"/>
    <x v="2"/>
    <n v="96.1"/>
    <n v="9006.4699999999993"/>
    <m/>
    <x v="20"/>
  </r>
  <r>
    <x v="4582"/>
    <d v="2022-02-06T00:00:00"/>
    <x v="1"/>
    <n v="38"/>
    <x v="1"/>
    <n v="0"/>
    <n v="4"/>
    <x v="1"/>
    <n v="4005"/>
    <n v="0"/>
    <n v="42"/>
    <x v="4"/>
    <x v="0"/>
    <s v="Yes"/>
    <x v="0"/>
    <x v="0"/>
    <x v="0"/>
    <n v="103.8"/>
    <n v="6123.8"/>
    <m/>
    <x v="20"/>
  </r>
  <r>
    <x v="4583"/>
    <d v="2024-02-13T00:00:00"/>
    <x v="1"/>
    <n v="45"/>
    <x v="1"/>
    <n v="3"/>
    <n v="4"/>
    <x v="1"/>
    <n v="2466"/>
    <n v="0"/>
    <n v="18"/>
    <x v="3"/>
    <x v="0"/>
    <s v="Yes"/>
    <x v="2"/>
    <x v="0"/>
    <x v="0"/>
    <n v="64.8"/>
    <n v="1930.8"/>
    <m/>
    <x v="20"/>
  </r>
  <r>
    <x v="4584"/>
    <d v="2021-11-06T00:00:00"/>
    <x v="0"/>
    <n v="38"/>
    <x v="0"/>
    <n v="0"/>
    <n v="4"/>
    <x v="1"/>
    <n v="4192"/>
    <n v="6"/>
    <n v="45"/>
    <x v="4"/>
    <x v="0"/>
    <s v="Yes"/>
    <x v="3"/>
    <x v="3"/>
    <x v="0"/>
    <n v="78.8"/>
    <n v="4020.17"/>
    <m/>
    <x v="20"/>
  </r>
  <r>
    <x v="4585"/>
    <d v="2025-07-09T00:00:00"/>
    <x v="1"/>
    <n v="59"/>
    <x v="1"/>
    <n v="0"/>
    <n v="4"/>
    <x v="2"/>
    <n v="5084"/>
    <n v="0"/>
    <n v="1"/>
    <x v="0"/>
    <x v="0"/>
    <s v="No"/>
    <x v="1"/>
    <x v="0"/>
    <x v="0"/>
    <n v="18.850000000000001"/>
    <n v="26.65"/>
    <m/>
    <x v="20"/>
  </r>
  <r>
    <x v="4586"/>
    <d v="2023-01-24T00:00:00"/>
    <x v="0"/>
    <n v="39"/>
    <x v="1"/>
    <n v="0"/>
    <n v="4"/>
    <x v="1"/>
    <n v="4443"/>
    <n v="0"/>
    <n v="31"/>
    <x v="0"/>
    <x v="0"/>
    <s v="Yes"/>
    <x v="3"/>
    <x v="0"/>
    <x v="0"/>
    <n v="71.05"/>
    <n v="2366.5500000000002"/>
    <m/>
    <x v="20"/>
  </r>
  <r>
    <x v="4587"/>
    <d v="2025-05-05T00:00:00"/>
    <x v="0"/>
    <n v="54"/>
    <x v="1"/>
    <n v="0"/>
    <n v="4"/>
    <x v="2"/>
    <n v="2500"/>
    <n v="0"/>
    <n v="3"/>
    <x v="2"/>
    <x v="0"/>
    <s v="Yes"/>
    <x v="0"/>
    <x v="0"/>
    <x v="2"/>
    <n v="86.05"/>
    <n v="299.63"/>
    <m/>
    <x v="20"/>
  </r>
  <r>
    <x v="4588"/>
    <d v="2019-09-23T00:00:00"/>
    <x v="1"/>
    <n v="46"/>
    <x v="0"/>
    <n v="0"/>
    <n v="4"/>
    <x v="1"/>
    <n v="5119"/>
    <n v="2"/>
    <n v="71"/>
    <x v="5"/>
    <x v="2"/>
    <s v="Yes"/>
    <x v="2"/>
    <x v="2"/>
    <x v="2"/>
    <n v="61.4"/>
    <n v="4310.3500000000004"/>
    <m/>
    <x v="20"/>
  </r>
  <r>
    <x v="4589"/>
    <d v="2022-08-21T00:00:00"/>
    <x v="0"/>
    <n v="40"/>
    <x v="0"/>
    <n v="1"/>
    <n v="4"/>
    <x v="1"/>
    <n v="4113"/>
    <n v="2"/>
    <n v="36"/>
    <x v="0"/>
    <x v="0"/>
    <s v="Yes"/>
    <x v="3"/>
    <x v="3"/>
    <x v="2"/>
    <n v="53.65"/>
    <n v="2227.35"/>
    <m/>
    <x v="20"/>
  </r>
  <r>
    <x v="4590"/>
    <d v="2023-06-19T00:00:00"/>
    <x v="1"/>
    <n v="40"/>
    <x v="0"/>
    <n v="2"/>
    <n v="4"/>
    <x v="1"/>
    <n v="4184"/>
    <n v="4"/>
    <n v="26"/>
    <x v="0"/>
    <x v="0"/>
    <s v="No"/>
    <x v="1"/>
    <x v="2"/>
    <x v="2"/>
    <n v="19.649999999999999"/>
    <n v="825.36"/>
    <m/>
    <x v="20"/>
  </r>
  <r>
    <x v="4591"/>
    <d v="2022-04-05T00:00:00"/>
    <x v="0"/>
    <n v="59"/>
    <x v="1"/>
    <n v="0"/>
    <n v="4"/>
    <x v="1"/>
    <n v="2904"/>
    <n v="0"/>
    <n v="40"/>
    <x v="0"/>
    <x v="0"/>
    <s v="Yes"/>
    <x v="0"/>
    <x v="0"/>
    <x v="0"/>
    <n v="84.9"/>
    <n v="4082.25"/>
    <m/>
    <x v="20"/>
  </r>
  <r>
    <x v="4592"/>
    <d v="2023-03-24T00:00:00"/>
    <x v="0"/>
    <n v="43"/>
    <x v="0"/>
    <n v="0"/>
    <n v="4"/>
    <x v="1"/>
    <n v="5074"/>
    <n v="3"/>
    <n v="29"/>
    <x v="0"/>
    <x v="2"/>
    <s v="Yes"/>
    <x v="2"/>
    <x v="0"/>
    <x v="0"/>
    <n v="45.9"/>
    <n v="1352.4"/>
    <m/>
    <x v="20"/>
  </r>
  <r>
    <x v="4593"/>
    <d v="2021-05-12T00:00:00"/>
    <x v="0"/>
    <n v="46"/>
    <x v="0"/>
    <n v="2"/>
    <n v="4"/>
    <x v="1"/>
    <n v="5461"/>
    <n v="7"/>
    <n v="51"/>
    <x v="0"/>
    <x v="0"/>
    <s v="No"/>
    <x v="1"/>
    <x v="2"/>
    <x v="2"/>
    <n v="24.95"/>
    <n v="2081.6"/>
    <m/>
    <x v="20"/>
  </r>
  <r>
    <x v="4594"/>
    <d v="2025-06-16T00:00:00"/>
    <x v="0"/>
    <n v="51"/>
    <x v="1"/>
    <n v="0"/>
    <n v="4"/>
    <x v="2"/>
    <n v="2980"/>
    <n v="0"/>
    <n v="2"/>
    <x v="2"/>
    <x v="0"/>
    <s v="Yes"/>
    <x v="0"/>
    <x v="0"/>
    <x v="0"/>
    <n v="70.3"/>
    <n v="147.13999999999999"/>
    <m/>
    <x v="20"/>
  </r>
  <r>
    <x v="4595"/>
    <d v="2025-04-13T00:00:00"/>
    <x v="1"/>
    <n v="36"/>
    <x v="0"/>
    <n v="0"/>
    <n v="4"/>
    <x v="1"/>
    <n v="3475"/>
    <n v="2"/>
    <n v="4"/>
    <x v="0"/>
    <x v="0"/>
    <s v="Yes"/>
    <x v="3"/>
    <x v="0"/>
    <x v="2"/>
    <n v="54.7"/>
    <n v="262.13"/>
    <m/>
    <x v="20"/>
  </r>
  <r>
    <x v="4596"/>
    <d v="2019-08-26T00:00:00"/>
    <x v="1"/>
    <n v="19"/>
    <x v="1"/>
    <n v="0"/>
    <n v="4"/>
    <x v="1"/>
    <n v="5234"/>
    <n v="0"/>
    <n v="72"/>
    <x v="0"/>
    <x v="0"/>
    <s v="Yes"/>
    <x v="0"/>
    <x v="2"/>
    <x v="0"/>
    <n v="109.9"/>
    <n v="10641.72"/>
    <m/>
    <x v="20"/>
  </r>
  <r>
    <x v="4597"/>
    <d v="2022-10-13T00:00:00"/>
    <x v="1"/>
    <n v="52"/>
    <x v="0"/>
    <n v="1"/>
    <n v="4"/>
    <x v="1"/>
    <n v="3607"/>
    <n v="0"/>
    <n v="34"/>
    <x v="0"/>
    <x v="2"/>
    <s v="Yes"/>
    <x v="2"/>
    <x v="3"/>
    <x v="2"/>
    <n v="61.25"/>
    <n v="1993.2"/>
    <m/>
    <x v="20"/>
  </r>
  <r>
    <x v="4598"/>
    <d v="2021-03-20T00:00:00"/>
    <x v="1"/>
    <n v="41"/>
    <x v="0"/>
    <n v="0"/>
    <n v="4"/>
    <x v="1"/>
    <n v="5136"/>
    <n v="3"/>
    <n v="53"/>
    <x v="4"/>
    <x v="0"/>
    <s v="Yes"/>
    <x v="3"/>
    <x v="3"/>
    <x v="0"/>
    <n v="74.099999999999994"/>
    <n v="5802.37"/>
    <m/>
    <x v="20"/>
  </r>
  <r>
    <x v="4599"/>
    <d v="2024-08-12T00:00:00"/>
    <x v="1"/>
    <n v="50"/>
    <x v="1"/>
    <n v="0"/>
    <n v="4"/>
    <x v="1"/>
    <n v="5624"/>
    <n v="0"/>
    <n v="12"/>
    <x v="0"/>
    <x v="0"/>
    <s v="Yes"/>
    <x v="2"/>
    <x v="0"/>
    <x v="0"/>
    <n v="45.05"/>
    <n v="897.74"/>
    <m/>
    <x v="20"/>
  </r>
  <r>
    <x v="4600"/>
    <d v="2024-07-06T00:00:00"/>
    <x v="1"/>
    <n v="22"/>
    <x v="1"/>
    <n v="0"/>
    <n v="4"/>
    <x v="1"/>
    <n v="3895"/>
    <n v="0"/>
    <n v="13"/>
    <x v="0"/>
    <x v="0"/>
    <s v="Yes"/>
    <x v="0"/>
    <x v="0"/>
    <x v="0"/>
    <n v="80.5"/>
    <n v="1571.68"/>
    <m/>
    <x v="20"/>
  </r>
  <r>
    <x v="4601"/>
    <d v="2019-09-02T00:00:00"/>
    <x v="1"/>
    <n v="69"/>
    <x v="0"/>
    <n v="0"/>
    <n v="4"/>
    <x v="1"/>
    <n v="5309"/>
    <n v="3"/>
    <n v="71"/>
    <x v="0"/>
    <x v="0"/>
    <s v="Yes"/>
    <x v="0"/>
    <x v="2"/>
    <x v="2"/>
    <n v="96.35"/>
    <n v="10105.370000000001"/>
    <m/>
    <x v="20"/>
  </r>
  <r>
    <x v="4602"/>
    <d v="2024-08-25T00:00:00"/>
    <x v="0"/>
    <n v="78"/>
    <x v="1"/>
    <n v="0"/>
    <n v="4"/>
    <x v="1"/>
    <n v="5159"/>
    <n v="0"/>
    <n v="12"/>
    <x v="0"/>
    <x v="0"/>
    <s v="Yes"/>
    <x v="0"/>
    <x v="2"/>
    <x v="2"/>
    <n v="73.3"/>
    <n v="1348.85"/>
    <m/>
    <x v="20"/>
  </r>
  <r>
    <x v="4603"/>
    <d v="2023-06-02T00:00:00"/>
    <x v="1"/>
    <n v="79"/>
    <x v="0"/>
    <n v="0"/>
    <n v="4"/>
    <x v="1"/>
    <n v="3114"/>
    <n v="8"/>
    <n v="26"/>
    <x v="1"/>
    <x v="0"/>
    <s v="Yes"/>
    <x v="0"/>
    <x v="2"/>
    <x v="0"/>
    <n v="98.1"/>
    <n v="2951.69"/>
    <m/>
    <x v="20"/>
  </r>
  <r>
    <x v="4604"/>
    <d v="2020-05-13T00:00:00"/>
    <x v="1"/>
    <n v="74"/>
    <x v="1"/>
    <n v="0"/>
    <n v="4"/>
    <x v="1"/>
    <n v="4438"/>
    <n v="0"/>
    <n v="63"/>
    <x v="4"/>
    <x v="0"/>
    <s v="Yes"/>
    <x v="0"/>
    <x v="2"/>
    <x v="0"/>
    <n v="89.6"/>
    <n v="8172.2"/>
    <m/>
    <x v="20"/>
  </r>
  <r>
    <x v="4605"/>
    <d v="2020-03-05T00:00:00"/>
    <x v="1"/>
    <n v="50"/>
    <x v="1"/>
    <n v="0"/>
    <n v="4"/>
    <x v="1"/>
    <n v="5261"/>
    <n v="0"/>
    <n v="65"/>
    <x v="0"/>
    <x v="0"/>
    <s v="Yes"/>
    <x v="0"/>
    <x v="0"/>
    <x v="2"/>
    <n v="111.05"/>
    <n v="9822.7000000000007"/>
    <m/>
    <x v="20"/>
  </r>
  <r>
    <x v="4606"/>
    <d v="2025-07-17T00:00:00"/>
    <x v="0"/>
    <n v="37"/>
    <x v="1"/>
    <n v="0"/>
    <n v="4"/>
    <x v="2"/>
    <n v="3678"/>
    <n v="0"/>
    <n v="1"/>
    <x v="2"/>
    <x v="0"/>
    <s v="No"/>
    <x v="1"/>
    <x v="0"/>
    <x v="2"/>
    <n v="20.8"/>
    <n v="68.94"/>
    <m/>
    <x v="20"/>
  </r>
  <r>
    <x v="4607"/>
    <d v="2021-11-06T00:00:00"/>
    <x v="0"/>
    <n v="33"/>
    <x v="1"/>
    <n v="2"/>
    <n v="4"/>
    <x v="1"/>
    <n v="3333"/>
    <n v="0"/>
    <n v="45"/>
    <x v="0"/>
    <x v="0"/>
    <s v="Yes"/>
    <x v="0"/>
    <x v="2"/>
    <x v="0"/>
    <n v="99.7"/>
    <n v="5693.65"/>
    <m/>
    <x v="20"/>
  </r>
  <r>
    <x v="4608"/>
    <d v="2022-09-04T00:00:00"/>
    <x v="0"/>
    <n v="42"/>
    <x v="0"/>
    <n v="1"/>
    <n v="4"/>
    <x v="1"/>
    <n v="2009"/>
    <n v="8"/>
    <n v="35"/>
    <x v="0"/>
    <x v="0"/>
    <s v="No"/>
    <x v="1"/>
    <x v="2"/>
    <x v="0"/>
    <n v="20.5"/>
    <n v="2415.9"/>
    <m/>
    <x v="20"/>
  </r>
  <r>
    <x v="4609"/>
    <d v="2025-05-18T00:00:00"/>
    <x v="0"/>
    <n v="50"/>
    <x v="1"/>
    <n v="3"/>
    <n v="4"/>
    <x v="2"/>
    <n v="5868"/>
    <n v="0"/>
    <n v="3"/>
    <x v="0"/>
    <x v="0"/>
    <s v="No"/>
    <x v="1"/>
    <x v="0"/>
    <x v="2"/>
    <n v="20.85"/>
    <n v="119.39"/>
    <m/>
    <x v="20"/>
  </r>
  <r>
    <x v="4610"/>
    <d v="2020-02-22T00:00:00"/>
    <x v="0"/>
    <n v="58"/>
    <x v="0"/>
    <n v="0"/>
    <n v="4"/>
    <x v="1"/>
    <n v="5012"/>
    <n v="1"/>
    <n v="66"/>
    <x v="0"/>
    <x v="0"/>
    <s v="Yes"/>
    <x v="2"/>
    <x v="2"/>
    <x v="0"/>
    <n v="85.25"/>
    <n v="8366.4500000000007"/>
    <m/>
    <x v="20"/>
  </r>
  <r>
    <x v="4611"/>
    <d v="2025-06-03T00:00:00"/>
    <x v="0"/>
    <n v="37"/>
    <x v="1"/>
    <n v="0"/>
    <n v="4"/>
    <x v="2"/>
    <n v="2388"/>
    <n v="0"/>
    <n v="2"/>
    <x v="2"/>
    <x v="0"/>
    <s v="Yes"/>
    <x v="0"/>
    <x v="0"/>
    <x v="2"/>
    <n v="70.7"/>
    <n v="144.63999999999999"/>
    <m/>
    <x v="20"/>
  </r>
  <r>
    <x v="4612"/>
    <d v="2020-08-24T00:00:00"/>
    <x v="1"/>
    <n v="22"/>
    <x v="0"/>
    <n v="0"/>
    <n v="4"/>
    <x v="1"/>
    <n v="6213"/>
    <n v="9"/>
    <n v="60"/>
    <x v="0"/>
    <x v="0"/>
    <s v="Yes"/>
    <x v="0"/>
    <x v="0"/>
    <x v="0"/>
    <n v="99.8"/>
    <n v="8054.55"/>
    <m/>
    <x v="20"/>
  </r>
  <r>
    <x v="4613"/>
    <d v="2021-08-12T00:00:00"/>
    <x v="0"/>
    <n v="33"/>
    <x v="0"/>
    <n v="0"/>
    <n v="4"/>
    <x v="1"/>
    <n v="2613"/>
    <n v="1"/>
    <n v="48"/>
    <x v="4"/>
    <x v="0"/>
    <s v="Yes"/>
    <x v="0"/>
    <x v="2"/>
    <x v="0"/>
    <n v="96.9"/>
    <n v="4766.25"/>
    <m/>
    <x v="20"/>
  </r>
  <r>
    <x v="4614"/>
    <d v="2020-10-19T00:00:00"/>
    <x v="0"/>
    <n v="42"/>
    <x v="1"/>
    <n v="0"/>
    <n v="4"/>
    <x v="1"/>
    <n v="6490"/>
    <n v="0"/>
    <n v="58"/>
    <x v="4"/>
    <x v="0"/>
    <s v="No"/>
    <x v="1"/>
    <x v="2"/>
    <x v="2"/>
    <n v="24.45"/>
    <n v="1651.64"/>
    <m/>
    <x v="20"/>
  </r>
  <r>
    <x v="4615"/>
    <d v="2025-07-06T00:00:00"/>
    <x v="0"/>
    <n v="26"/>
    <x v="1"/>
    <n v="0"/>
    <n v="4"/>
    <x v="2"/>
    <n v="4845"/>
    <n v="0"/>
    <n v="1"/>
    <x v="0"/>
    <x v="0"/>
    <s v="No"/>
    <x v="1"/>
    <x v="0"/>
    <x v="2"/>
    <n v="20.45"/>
    <n v="50.54"/>
    <m/>
    <x v="20"/>
  </r>
  <r>
    <x v="4616"/>
    <d v="2023-02-14T00:00:00"/>
    <x v="0"/>
    <n v="50"/>
    <x v="0"/>
    <n v="2"/>
    <n v="4"/>
    <x v="1"/>
    <n v="2613"/>
    <n v="6"/>
    <n v="30"/>
    <x v="0"/>
    <x v="0"/>
    <s v="Yes"/>
    <x v="2"/>
    <x v="0"/>
    <x v="0"/>
    <n v="54.45"/>
    <n v="1963.4"/>
    <m/>
    <x v="20"/>
  </r>
  <r>
    <x v="4617"/>
    <d v="2019-09-10T00:00:00"/>
    <x v="0"/>
    <n v="44"/>
    <x v="1"/>
    <n v="0"/>
    <n v="4"/>
    <x v="1"/>
    <n v="5466"/>
    <n v="0"/>
    <n v="71"/>
    <x v="5"/>
    <x v="0"/>
    <s v="Yes"/>
    <x v="0"/>
    <x v="3"/>
    <x v="2"/>
    <n v="79.05"/>
    <n v="8487.64"/>
    <m/>
    <x v="20"/>
  </r>
  <r>
    <x v="4618"/>
    <d v="2019-09-05T00:00:00"/>
    <x v="0"/>
    <n v="20"/>
    <x v="0"/>
    <n v="0"/>
    <n v="4"/>
    <x v="1"/>
    <n v="4058"/>
    <n v="9"/>
    <n v="71"/>
    <x v="0"/>
    <x v="0"/>
    <s v="No"/>
    <x v="1"/>
    <x v="2"/>
    <x v="0"/>
    <n v="24.5"/>
    <n v="4100.9799999999996"/>
    <m/>
    <x v="20"/>
  </r>
  <r>
    <x v="4619"/>
    <d v="2024-12-05T00:00:00"/>
    <x v="0"/>
    <n v="58"/>
    <x v="0"/>
    <n v="3"/>
    <n v="4"/>
    <x v="1"/>
    <n v="4535"/>
    <n v="6"/>
    <n v="8"/>
    <x v="2"/>
    <x v="0"/>
    <s v="No"/>
    <x v="1"/>
    <x v="0"/>
    <x v="2"/>
    <n v="19.649999999999999"/>
    <n v="379.11"/>
    <m/>
    <x v="20"/>
  </r>
  <r>
    <x v="4620"/>
    <d v="2021-03-26T00:00:00"/>
    <x v="1"/>
    <n v="29"/>
    <x v="0"/>
    <n v="5"/>
    <n v="4"/>
    <x v="1"/>
    <n v="4854"/>
    <n v="3"/>
    <n v="53"/>
    <x v="0"/>
    <x v="0"/>
    <s v="Yes"/>
    <x v="2"/>
    <x v="3"/>
    <x v="2"/>
    <n v="60.6"/>
    <n v="4992.47"/>
    <m/>
    <x v="20"/>
  </r>
  <r>
    <x v="4621"/>
    <d v="2025-07-10T00:00:00"/>
    <x v="1"/>
    <n v="30"/>
    <x v="1"/>
    <n v="0"/>
    <n v="4"/>
    <x v="2"/>
    <n v="5537"/>
    <n v="0"/>
    <n v="1"/>
    <x v="0"/>
    <x v="0"/>
    <s v="No"/>
    <x v="1"/>
    <x v="0"/>
    <x v="2"/>
    <n v="19.55"/>
    <n v="27.78"/>
    <m/>
    <x v="20"/>
  </r>
  <r>
    <x v="4622"/>
    <d v="2024-03-01T00:00:00"/>
    <x v="0"/>
    <n v="64"/>
    <x v="1"/>
    <n v="0"/>
    <n v="4"/>
    <x v="1"/>
    <n v="3190"/>
    <n v="0"/>
    <n v="17"/>
    <x v="0"/>
    <x v="0"/>
    <s v="Yes"/>
    <x v="2"/>
    <x v="0"/>
    <x v="2"/>
    <n v="55.5"/>
    <n v="1506.71"/>
    <m/>
    <x v="20"/>
  </r>
  <r>
    <x v="4623"/>
    <d v="2024-12-03T00:00:00"/>
    <x v="1"/>
    <n v="26"/>
    <x v="1"/>
    <n v="0"/>
    <n v="4"/>
    <x v="1"/>
    <n v="5066"/>
    <n v="0"/>
    <n v="8"/>
    <x v="0"/>
    <x v="0"/>
    <s v="No"/>
    <x v="1"/>
    <x v="3"/>
    <x v="0"/>
    <n v="20.2"/>
    <n v="183.11"/>
    <m/>
    <x v="20"/>
  </r>
  <r>
    <x v="4624"/>
    <d v="2023-03-06T00:00:00"/>
    <x v="0"/>
    <n v="40"/>
    <x v="1"/>
    <n v="0"/>
    <n v="4"/>
    <x v="1"/>
    <n v="5880"/>
    <n v="0"/>
    <n v="29"/>
    <x v="1"/>
    <x v="0"/>
    <s v="No"/>
    <x v="1"/>
    <x v="3"/>
    <x v="2"/>
    <n v="19.100000000000001"/>
    <n v="1965.58"/>
    <m/>
    <x v="20"/>
  </r>
  <r>
    <x v="4625"/>
    <d v="2025-07-21T00:00:00"/>
    <x v="0"/>
    <n v="55"/>
    <x v="1"/>
    <n v="0"/>
    <n v="4"/>
    <x v="2"/>
    <n v="5650"/>
    <n v="0"/>
    <n v="1"/>
    <x v="2"/>
    <x v="0"/>
    <s v="No"/>
    <x v="1"/>
    <x v="0"/>
    <x v="2"/>
    <n v="20"/>
    <n v="45.99"/>
    <m/>
    <x v="20"/>
  </r>
  <r>
    <x v="4626"/>
    <d v="2021-05-02T00:00:00"/>
    <x v="1"/>
    <n v="23"/>
    <x v="0"/>
    <n v="2"/>
    <n v="4"/>
    <x v="1"/>
    <n v="6404"/>
    <n v="7"/>
    <n v="51"/>
    <x v="4"/>
    <x v="2"/>
    <s v="Yes"/>
    <x v="3"/>
    <x v="2"/>
    <x v="0"/>
    <n v="34.200000000000003"/>
    <n v="1772.61"/>
    <m/>
    <x v="20"/>
  </r>
  <r>
    <x v="4627"/>
    <d v="2019-12-02T00:00:00"/>
    <x v="1"/>
    <n v="27"/>
    <x v="0"/>
    <n v="0"/>
    <n v="4"/>
    <x v="1"/>
    <n v="4175"/>
    <n v="1"/>
    <n v="68"/>
    <x v="5"/>
    <x v="0"/>
    <s v="Yes"/>
    <x v="0"/>
    <x v="2"/>
    <x v="2"/>
    <n v="118.6"/>
    <n v="8039.2"/>
    <m/>
    <x v="20"/>
  </r>
  <r>
    <x v="4628"/>
    <d v="2024-10-26T00:00:00"/>
    <x v="0"/>
    <n v="45"/>
    <x v="1"/>
    <n v="0"/>
    <n v="4"/>
    <x v="1"/>
    <n v="3903"/>
    <n v="0"/>
    <n v="10"/>
    <x v="3"/>
    <x v="0"/>
    <s v="Yes"/>
    <x v="2"/>
    <x v="0"/>
    <x v="2"/>
    <n v="46"/>
    <n v="627.20000000000005"/>
    <m/>
    <x v="20"/>
  </r>
  <r>
    <x v="4629"/>
    <d v="2024-12-05T00:00:00"/>
    <x v="1"/>
    <n v="62"/>
    <x v="0"/>
    <n v="3"/>
    <n v="4"/>
    <x v="1"/>
    <n v="5681"/>
    <n v="1"/>
    <n v="8"/>
    <x v="2"/>
    <x v="0"/>
    <s v="Yes"/>
    <x v="2"/>
    <x v="0"/>
    <x v="0"/>
    <n v="55.75"/>
    <n v="546.08000000000004"/>
    <m/>
    <x v="20"/>
  </r>
  <r>
    <x v="4630"/>
    <d v="2022-12-17T00:00:00"/>
    <x v="0"/>
    <n v="55"/>
    <x v="1"/>
    <n v="0"/>
    <n v="4"/>
    <x v="1"/>
    <n v="4636"/>
    <n v="0"/>
    <n v="32"/>
    <x v="1"/>
    <x v="0"/>
    <s v="No"/>
    <x v="1"/>
    <x v="3"/>
    <x v="2"/>
    <n v="19.8"/>
    <n v="1936.34"/>
    <m/>
    <x v="20"/>
  </r>
  <r>
    <x v="4631"/>
    <d v="2024-10-09T00:00:00"/>
    <x v="1"/>
    <n v="25"/>
    <x v="1"/>
    <n v="0"/>
    <n v="4"/>
    <x v="1"/>
    <n v="4190"/>
    <n v="0"/>
    <n v="10"/>
    <x v="3"/>
    <x v="0"/>
    <s v="No"/>
    <x v="1"/>
    <x v="3"/>
    <x v="2"/>
    <n v="19.3"/>
    <n v="639.4"/>
    <m/>
    <x v="20"/>
  </r>
  <r>
    <x v="4632"/>
    <d v="2025-06-07T00:00:00"/>
    <x v="0"/>
    <n v="37"/>
    <x v="0"/>
    <n v="2"/>
    <n v="4"/>
    <x v="2"/>
    <n v="5113"/>
    <n v="5"/>
    <n v="2"/>
    <x v="2"/>
    <x v="0"/>
    <s v="No"/>
    <x v="1"/>
    <x v="0"/>
    <x v="2"/>
    <n v="20.3"/>
    <n v="54.79"/>
    <m/>
    <x v="20"/>
  </r>
  <r>
    <x v="4633"/>
    <d v="2022-11-13T00:00:00"/>
    <x v="0"/>
    <n v="55"/>
    <x v="1"/>
    <n v="3"/>
    <n v="4"/>
    <x v="1"/>
    <n v="3087"/>
    <n v="0"/>
    <n v="33"/>
    <x v="1"/>
    <x v="0"/>
    <s v="Yes"/>
    <x v="0"/>
    <x v="0"/>
    <x v="0"/>
    <n v="95.3"/>
    <n v="3617.03"/>
    <m/>
    <x v="20"/>
  </r>
  <r>
    <x v="4634"/>
    <d v="2020-05-14T00:00:00"/>
    <x v="0"/>
    <n v="20"/>
    <x v="1"/>
    <n v="0"/>
    <n v="4"/>
    <x v="1"/>
    <n v="5816"/>
    <n v="0"/>
    <n v="63"/>
    <x v="4"/>
    <x v="0"/>
    <s v="Yes"/>
    <x v="2"/>
    <x v="2"/>
    <x v="0"/>
    <n v="71.900000000000006"/>
    <n v="7162.37"/>
    <m/>
    <x v="20"/>
  </r>
  <r>
    <x v="4635"/>
    <d v="2020-04-26T00:00:00"/>
    <x v="0"/>
    <n v="37"/>
    <x v="1"/>
    <n v="0"/>
    <n v="4"/>
    <x v="1"/>
    <n v="5617"/>
    <n v="0"/>
    <n v="64"/>
    <x v="0"/>
    <x v="0"/>
    <s v="Yes"/>
    <x v="0"/>
    <x v="2"/>
    <x v="0"/>
    <n v="104.4"/>
    <n v="9625.1299999999992"/>
    <m/>
    <x v="20"/>
  </r>
  <r>
    <x v="4636"/>
    <d v="2019-09-08T00:00:00"/>
    <x v="1"/>
    <n v="24"/>
    <x v="0"/>
    <n v="2"/>
    <n v="4"/>
    <x v="1"/>
    <n v="4135"/>
    <n v="5"/>
    <n v="71"/>
    <x v="0"/>
    <x v="0"/>
    <s v="Yes"/>
    <x v="3"/>
    <x v="2"/>
    <x v="2"/>
    <n v="87.25"/>
    <n v="9742.3799999999992"/>
    <m/>
    <x v="20"/>
  </r>
  <r>
    <x v="4637"/>
    <d v="2019-10-05T00:00:00"/>
    <x v="0"/>
    <n v="40"/>
    <x v="0"/>
    <n v="0"/>
    <n v="4"/>
    <x v="1"/>
    <n v="5991"/>
    <n v="0"/>
    <n v="70"/>
    <x v="0"/>
    <x v="0"/>
    <s v="Yes"/>
    <x v="2"/>
    <x v="3"/>
    <x v="0"/>
    <n v="79.400000000000006"/>
    <n v="8571.1"/>
    <m/>
    <x v="20"/>
  </r>
  <r>
    <x v="4638"/>
    <d v="2020-02-19T00:00:00"/>
    <x v="0"/>
    <n v="44"/>
    <x v="1"/>
    <n v="0"/>
    <n v="4"/>
    <x v="1"/>
    <n v="5097"/>
    <n v="0"/>
    <n v="66"/>
    <x v="0"/>
    <x v="0"/>
    <s v="Yes"/>
    <x v="0"/>
    <x v="2"/>
    <x v="0"/>
    <n v="105.65"/>
    <n v="8887.86"/>
    <m/>
    <x v="20"/>
  </r>
  <r>
    <x v="4639"/>
    <d v="2022-05-13T00:00:00"/>
    <x v="0"/>
    <n v="76"/>
    <x v="1"/>
    <n v="0"/>
    <n v="4"/>
    <x v="1"/>
    <n v="5028"/>
    <n v="0"/>
    <n v="39"/>
    <x v="0"/>
    <x v="0"/>
    <s v="Yes"/>
    <x v="0"/>
    <x v="2"/>
    <x v="0"/>
    <n v="90.7"/>
    <n v="4195.59"/>
    <m/>
    <x v="20"/>
  </r>
  <r>
    <x v="4640"/>
    <d v="2024-06-24T00:00:00"/>
    <x v="1"/>
    <n v="73"/>
    <x v="1"/>
    <n v="0"/>
    <n v="4"/>
    <x v="1"/>
    <n v="3276"/>
    <n v="0"/>
    <n v="14"/>
    <x v="0"/>
    <x v="0"/>
    <s v="Yes"/>
    <x v="0"/>
    <x v="2"/>
    <x v="0"/>
    <n v="80.349999999999994"/>
    <n v="1128.1500000000001"/>
    <m/>
    <x v="20"/>
  </r>
  <r>
    <x v="4641"/>
    <d v="2022-09-22T00:00:00"/>
    <x v="1"/>
    <n v="51"/>
    <x v="0"/>
    <n v="0"/>
    <n v="4"/>
    <x v="1"/>
    <n v="5255"/>
    <n v="1"/>
    <n v="35"/>
    <x v="1"/>
    <x v="0"/>
    <s v="Yes"/>
    <x v="2"/>
    <x v="3"/>
    <x v="0"/>
    <n v="62.15"/>
    <n v="3074"/>
    <m/>
    <x v="20"/>
  </r>
  <r>
    <x v="4642"/>
    <d v="2024-01-10T00:00:00"/>
    <x v="0"/>
    <n v="61"/>
    <x v="1"/>
    <n v="0"/>
    <n v="4"/>
    <x v="1"/>
    <n v="2051"/>
    <n v="0"/>
    <n v="19"/>
    <x v="0"/>
    <x v="0"/>
    <s v="Yes"/>
    <x v="2"/>
    <x v="3"/>
    <x v="0"/>
    <n v="65.349999999999994"/>
    <n v="2085.86"/>
    <m/>
    <x v="20"/>
  </r>
  <r>
    <x v="4643"/>
    <d v="2025-07-02T00:00:00"/>
    <x v="0"/>
    <n v="54"/>
    <x v="1"/>
    <n v="0"/>
    <n v="4"/>
    <x v="2"/>
    <n v="5913"/>
    <n v="0"/>
    <n v="1"/>
    <x v="0"/>
    <x v="0"/>
    <s v="Yes"/>
    <x v="3"/>
    <x v="0"/>
    <x v="0"/>
    <n v="43.85"/>
    <n v="69.75"/>
    <m/>
    <x v="20"/>
  </r>
  <r>
    <x v="4644"/>
    <d v="2025-05-08T00:00:00"/>
    <x v="1"/>
    <n v="61"/>
    <x v="0"/>
    <n v="0"/>
    <n v="4"/>
    <x v="2"/>
    <n v="4047"/>
    <n v="2"/>
    <n v="3"/>
    <x v="0"/>
    <x v="0"/>
    <s v="Yes"/>
    <x v="2"/>
    <x v="0"/>
    <x v="3"/>
    <n v="46.1"/>
    <n v="138.13"/>
    <m/>
    <x v="20"/>
  </r>
  <r>
    <x v="4645"/>
    <d v="2021-07-09T00:00:00"/>
    <x v="0"/>
    <n v="24"/>
    <x v="0"/>
    <n v="2"/>
    <n v="4"/>
    <x v="1"/>
    <n v="4810"/>
    <n v="8"/>
    <n v="49"/>
    <x v="4"/>
    <x v="2"/>
    <s v="Yes"/>
    <x v="2"/>
    <x v="0"/>
    <x v="0"/>
    <n v="39.200000000000003"/>
    <n v="1838.15"/>
    <m/>
    <x v="20"/>
  </r>
  <r>
    <x v="4646"/>
    <d v="2022-11-15T00:00:00"/>
    <x v="1"/>
    <n v="60"/>
    <x v="1"/>
    <n v="0"/>
    <n v="4"/>
    <x v="1"/>
    <n v="3378"/>
    <n v="0"/>
    <n v="33"/>
    <x v="0"/>
    <x v="0"/>
    <s v="No"/>
    <x v="1"/>
    <x v="2"/>
    <x v="2"/>
    <n v="25.7"/>
    <n v="2030.6"/>
    <m/>
    <x v="20"/>
  </r>
  <r>
    <x v="4647"/>
    <d v="2025-06-03T00:00:00"/>
    <x v="1"/>
    <n v="40"/>
    <x v="1"/>
    <n v="0"/>
    <n v="4"/>
    <x v="2"/>
    <n v="2237"/>
    <n v="0"/>
    <n v="2"/>
    <x v="2"/>
    <x v="0"/>
    <s v="No"/>
    <x v="1"/>
    <x v="0"/>
    <x v="3"/>
    <n v="20"/>
    <n v="127.44"/>
    <m/>
    <x v="20"/>
  </r>
  <r>
    <x v="4648"/>
    <d v="2019-08-24T00:00:00"/>
    <x v="1"/>
    <n v="24"/>
    <x v="0"/>
    <n v="0"/>
    <n v="4"/>
    <x v="1"/>
    <n v="4147"/>
    <n v="7"/>
    <n v="72"/>
    <x v="5"/>
    <x v="0"/>
    <s v="Yes"/>
    <x v="3"/>
    <x v="2"/>
    <x v="2"/>
    <n v="85.1"/>
    <n v="7634.28"/>
    <m/>
    <x v="20"/>
  </r>
  <r>
    <x v="4649"/>
    <d v="2023-05-24T00:00:00"/>
    <x v="0"/>
    <n v="58"/>
    <x v="1"/>
    <n v="0"/>
    <n v="4"/>
    <x v="1"/>
    <n v="2445"/>
    <n v="0"/>
    <n v="27"/>
    <x v="0"/>
    <x v="0"/>
    <s v="Yes"/>
    <x v="2"/>
    <x v="3"/>
    <x v="0"/>
    <n v="81.7"/>
    <n v="3542.3"/>
    <m/>
    <x v="20"/>
  </r>
  <r>
    <x v="4650"/>
    <d v="2021-06-03T00:00:00"/>
    <x v="1"/>
    <n v="39"/>
    <x v="1"/>
    <n v="0"/>
    <n v="4"/>
    <x v="1"/>
    <n v="5592"/>
    <n v="0"/>
    <n v="50"/>
    <x v="4"/>
    <x v="0"/>
    <s v="Yes"/>
    <x v="2"/>
    <x v="2"/>
    <x v="3"/>
    <n v="79.599999999999994"/>
    <n v="6446.7"/>
    <m/>
    <x v="20"/>
  </r>
  <r>
    <x v="4651"/>
    <d v="2021-08-03T00:00:00"/>
    <x v="0"/>
    <n v="41"/>
    <x v="0"/>
    <n v="0"/>
    <n v="4"/>
    <x v="1"/>
    <n v="3997"/>
    <n v="7"/>
    <n v="48"/>
    <x v="4"/>
    <x v="0"/>
    <s v="Yes"/>
    <x v="3"/>
    <x v="3"/>
    <x v="2"/>
    <n v="70.55"/>
    <n v="5283.86"/>
    <m/>
    <x v="20"/>
  </r>
  <r>
    <x v="4652"/>
    <d v="2025-06-21T00:00:00"/>
    <x v="1"/>
    <n v="23"/>
    <x v="1"/>
    <n v="0"/>
    <n v="4"/>
    <x v="2"/>
    <n v="4196"/>
    <n v="0"/>
    <n v="2"/>
    <x v="0"/>
    <x v="0"/>
    <s v="No"/>
    <x v="1"/>
    <x v="3"/>
    <x v="2"/>
    <n v="20.45"/>
    <n v="126.8"/>
    <m/>
    <x v="20"/>
  </r>
  <r>
    <x v="4653"/>
    <d v="2025-04-26T00:00:00"/>
    <x v="0"/>
    <n v="28"/>
    <x v="1"/>
    <n v="0"/>
    <n v="4"/>
    <x v="1"/>
    <n v="5565"/>
    <n v="0"/>
    <n v="4"/>
    <x v="2"/>
    <x v="0"/>
    <s v="Yes"/>
    <x v="2"/>
    <x v="0"/>
    <x v="2"/>
    <n v="44.8"/>
    <n v="351.28"/>
    <m/>
    <x v="20"/>
  </r>
  <r>
    <x v="4654"/>
    <d v="2019-12-02T00:00:00"/>
    <x v="1"/>
    <n v="38"/>
    <x v="0"/>
    <n v="0"/>
    <n v="4"/>
    <x v="1"/>
    <n v="5601"/>
    <n v="7"/>
    <n v="68"/>
    <x v="5"/>
    <x v="0"/>
    <s v="Yes"/>
    <x v="2"/>
    <x v="2"/>
    <x v="0"/>
    <n v="79.599999999999994"/>
    <n v="8776.4"/>
    <m/>
    <x v="20"/>
  </r>
  <r>
    <x v="4655"/>
    <d v="2023-11-25T00:00:00"/>
    <x v="0"/>
    <n v="60"/>
    <x v="1"/>
    <n v="2"/>
    <n v="4"/>
    <x v="1"/>
    <n v="5731"/>
    <n v="0"/>
    <n v="21"/>
    <x v="3"/>
    <x v="0"/>
    <s v="Yes"/>
    <x v="2"/>
    <x v="0"/>
    <x v="2"/>
    <n v="45.65"/>
    <n v="1396.02"/>
    <m/>
    <x v="20"/>
  </r>
  <r>
    <x v="4656"/>
    <d v="2024-01-17T00:00:00"/>
    <x v="0"/>
    <n v="40"/>
    <x v="1"/>
    <n v="0"/>
    <n v="4"/>
    <x v="1"/>
    <n v="3949"/>
    <n v="0"/>
    <n v="19"/>
    <x v="3"/>
    <x v="0"/>
    <s v="Yes"/>
    <x v="2"/>
    <x v="0"/>
    <x v="0"/>
    <n v="59.55"/>
    <n v="1369.75"/>
    <m/>
    <x v="20"/>
  </r>
  <r>
    <x v="4657"/>
    <d v="2019-12-21T00:00:00"/>
    <x v="0"/>
    <n v="43"/>
    <x v="0"/>
    <n v="0"/>
    <n v="4"/>
    <x v="1"/>
    <n v="5757"/>
    <n v="1"/>
    <n v="68"/>
    <x v="0"/>
    <x v="0"/>
    <s v="Yes"/>
    <x v="0"/>
    <x v="3"/>
    <x v="0"/>
    <n v="100.3"/>
    <n v="10211.030000000001"/>
    <m/>
    <x v="20"/>
  </r>
  <r>
    <x v="4658"/>
    <d v="2025-05-16T00:00:00"/>
    <x v="0"/>
    <n v="43"/>
    <x v="1"/>
    <n v="0"/>
    <n v="4"/>
    <x v="2"/>
    <n v="5487"/>
    <n v="0"/>
    <n v="3"/>
    <x v="0"/>
    <x v="0"/>
    <s v="Yes"/>
    <x v="0"/>
    <x v="0"/>
    <x v="2"/>
    <n v="69.599999999999994"/>
    <n v="314.31"/>
    <m/>
    <x v="20"/>
  </r>
  <r>
    <x v="4659"/>
    <d v="2025-01-09T00:00:00"/>
    <x v="0"/>
    <n v="47"/>
    <x v="1"/>
    <n v="0"/>
    <n v="4"/>
    <x v="1"/>
    <n v="3463"/>
    <n v="0"/>
    <n v="7"/>
    <x v="0"/>
    <x v="2"/>
    <s v="Yes"/>
    <x v="2"/>
    <x v="3"/>
    <x v="2"/>
    <n v="35.299999999999997"/>
    <n v="264.8"/>
    <m/>
    <x v="20"/>
  </r>
  <r>
    <x v="4660"/>
    <d v="2022-10-22T00:00:00"/>
    <x v="1"/>
    <n v="47"/>
    <x v="1"/>
    <n v="3"/>
    <n v="4"/>
    <x v="1"/>
    <n v="5432"/>
    <n v="0"/>
    <n v="34"/>
    <x v="0"/>
    <x v="0"/>
    <s v="Yes"/>
    <x v="0"/>
    <x v="0"/>
    <x v="0"/>
    <n v="105.35"/>
    <n v="4918.5600000000004"/>
    <m/>
    <x v="20"/>
  </r>
  <r>
    <x v="4661"/>
    <d v="2022-09-14T00:00:00"/>
    <x v="0"/>
    <n v="60"/>
    <x v="1"/>
    <n v="0"/>
    <n v="4"/>
    <x v="1"/>
    <n v="4446"/>
    <n v="0"/>
    <n v="35"/>
    <x v="1"/>
    <x v="0"/>
    <s v="Yes"/>
    <x v="0"/>
    <x v="3"/>
    <x v="0"/>
    <n v="89.2"/>
    <n v="4987.6499999999996"/>
    <m/>
    <x v="20"/>
  </r>
  <r>
    <x v="4662"/>
    <d v="2020-06-02T00:00:00"/>
    <x v="1"/>
    <n v="46"/>
    <x v="0"/>
    <n v="0"/>
    <n v="4"/>
    <x v="1"/>
    <n v="6307"/>
    <n v="1"/>
    <n v="62"/>
    <x v="4"/>
    <x v="0"/>
    <s v="Yes"/>
    <x v="3"/>
    <x v="2"/>
    <x v="0"/>
    <n v="84.95"/>
    <n v="5437.27"/>
    <m/>
    <x v="20"/>
  </r>
  <r>
    <x v="4663"/>
    <d v="2024-03-10T00:00:00"/>
    <x v="1"/>
    <n v="71"/>
    <x v="1"/>
    <n v="0"/>
    <n v="4"/>
    <x v="1"/>
    <n v="4086"/>
    <n v="0"/>
    <n v="17"/>
    <x v="3"/>
    <x v="0"/>
    <s v="No"/>
    <x v="1"/>
    <x v="3"/>
    <x v="3"/>
    <n v="20.65"/>
    <n v="741.15"/>
    <m/>
    <x v="20"/>
  </r>
  <r>
    <x v="4664"/>
    <d v="2022-06-24T00:00:00"/>
    <x v="0"/>
    <n v="79"/>
    <x v="0"/>
    <n v="0"/>
    <n v="4"/>
    <x v="1"/>
    <n v="5469"/>
    <n v="7"/>
    <n v="38"/>
    <x v="1"/>
    <x v="0"/>
    <s v="Yes"/>
    <x v="0"/>
    <x v="2"/>
    <x v="0"/>
    <n v="102.6"/>
    <n v="4143.8900000000003"/>
    <m/>
    <x v="20"/>
  </r>
  <r>
    <x v="4665"/>
    <d v="2024-09-09T00:00:00"/>
    <x v="0"/>
    <n v="72"/>
    <x v="1"/>
    <n v="1"/>
    <n v="4"/>
    <x v="1"/>
    <n v="4143"/>
    <n v="0"/>
    <n v="11"/>
    <x v="0"/>
    <x v="0"/>
    <s v="Yes"/>
    <x v="3"/>
    <x v="2"/>
    <x v="0"/>
    <n v="54.55"/>
    <n v="731.71"/>
    <m/>
    <x v="20"/>
  </r>
  <r>
    <x v="4666"/>
    <d v="2021-06-08T00:00:00"/>
    <x v="0"/>
    <n v="77"/>
    <x v="0"/>
    <n v="0"/>
    <n v="4"/>
    <x v="1"/>
    <n v="5324"/>
    <n v="1"/>
    <n v="50"/>
    <x v="0"/>
    <x v="0"/>
    <s v="Yes"/>
    <x v="0"/>
    <x v="2"/>
    <x v="2"/>
    <n v="105.05"/>
    <n v="7208.3"/>
    <m/>
    <x v="20"/>
  </r>
  <r>
    <x v="4667"/>
    <d v="2025-05-20T00:00:00"/>
    <x v="0"/>
    <n v="65"/>
    <x v="1"/>
    <n v="0"/>
    <n v="4"/>
    <x v="2"/>
    <n v="4496"/>
    <n v="0"/>
    <n v="3"/>
    <x v="2"/>
    <x v="0"/>
    <s v="Yes"/>
    <x v="0"/>
    <x v="2"/>
    <x v="0"/>
    <n v="94.85"/>
    <n v="449.09"/>
    <m/>
    <x v="20"/>
  </r>
  <r>
    <x v="4668"/>
    <d v="2023-08-02T00:00:00"/>
    <x v="0"/>
    <n v="76"/>
    <x v="1"/>
    <n v="0"/>
    <n v="4"/>
    <x v="1"/>
    <n v="4422"/>
    <n v="0"/>
    <n v="24"/>
    <x v="0"/>
    <x v="0"/>
    <s v="Yes"/>
    <x v="0"/>
    <x v="2"/>
    <x v="0"/>
    <n v="80.5"/>
    <n v="3195.57"/>
    <m/>
    <x v="20"/>
  </r>
  <r>
    <x v="4669"/>
    <d v="2020-07-13T00:00:00"/>
    <x v="1"/>
    <n v="62"/>
    <x v="0"/>
    <n v="0"/>
    <n v="4"/>
    <x v="1"/>
    <n v="5152"/>
    <n v="1"/>
    <n v="61"/>
    <x v="4"/>
    <x v="0"/>
    <s v="Yes"/>
    <x v="2"/>
    <x v="2"/>
    <x v="3"/>
    <n v="88.1"/>
    <n v="8405.34"/>
    <m/>
    <x v="20"/>
  </r>
  <r>
    <x v="4670"/>
    <d v="2024-12-08T00:00:00"/>
    <x v="1"/>
    <n v="31"/>
    <x v="1"/>
    <n v="0"/>
    <n v="4"/>
    <x v="1"/>
    <n v="5272"/>
    <n v="0"/>
    <n v="8"/>
    <x v="2"/>
    <x v="0"/>
    <s v="No"/>
    <x v="1"/>
    <x v="3"/>
    <x v="2"/>
    <n v="19.2"/>
    <n v="410.11"/>
    <m/>
    <x v="20"/>
  </r>
  <r>
    <x v="4671"/>
    <d v="2025-01-14T00:00:00"/>
    <x v="0"/>
    <n v="19"/>
    <x v="1"/>
    <n v="0"/>
    <n v="4"/>
    <x v="1"/>
    <n v="4010"/>
    <n v="0"/>
    <n v="7"/>
    <x v="2"/>
    <x v="0"/>
    <s v="Yes"/>
    <x v="3"/>
    <x v="0"/>
    <x v="0"/>
    <n v="64.3"/>
    <n v="668.83"/>
    <m/>
    <x v="20"/>
  </r>
  <r>
    <x v="4672"/>
    <d v="2024-04-01T00:00:00"/>
    <x v="0"/>
    <n v="45"/>
    <x v="1"/>
    <n v="0"/>
    <n v="4"/>
    <x v="1"/>
    <n v="2136"/>
    <n v="0"/>
    <n v="16"/>
    <x v="0"/>
    <x v="2"/>
    <s v="Yes"/>
    <x v="2"/>
    <x v="2"/>
    <x v="2"/>
    <n v="54.85"/>
    <n v="916.15"/>
    <m/>
    <x v="20"/>
  </r>
  <r>
    <x v="4673"/>
    <d v="2023-03-15T00:00:00"/>
    <x v="0"/>
    <n v="26"/>
    <x v="0"/>
    <n v="0"/>
    <n v="4"/>
    <x v="1"/>
    <n v="4910"/>
    <n v="10"/>
    <n v="29"/>
    <x v="0"/>
    <x v="0"/>
    <s v="Yes"/>
    <x v="0"/>
    <x v="0"/>
    <x v="2"/>
    <n v="75.3"/>
    <n v="2360.5500000000002"/>
    <m/>
    <x v="20"/>
  </r>
  <r>
    <x v="4674"/>
    <d v="2024-12-25T00:00:00"/>
    <x v="1"/>
    <n v="26"/>
    <x v="1"/>
    <n v="3"/>
    <n v="4"/>
    <x v="1"/>
    <n v="5919"/>
    <n v="0"/>
    <n v="8"/>
    <x v="0"/>
    <x v="0"/>
    <s v="No"/>
    <x v="1"/>
    <x v="0"/>
    <x v="3"/>
    <n v="19.95"/>
    <n v="537.86"/>
    <m/>
    <x v="20"/>
  </r>
  <r>
    <x v="4675"/>
    <d v="2020-05-02T00:00:00"/>
    <x v="0"/>
    <n v="23"/>
    <x v="0"/>
    <n v="2"/>
    <n v="4"/>
    <x v="1"/>
    <n v="4392"/>
    <n v="5"/>
    <n v="63"/>
    <x v="0"/>
    <x v="0"/>
    <s v="No"/>
    <x v="1"/>
    <x v="2"/>
    <x v="2"/>
    <n v="24.65"/>
    <n v="3396.46"/>
    <m/>
    <x v="20"/>
  </r>
  <r>
    <x v="4676"/>
    <d v="2024-06-26T00:00:00"/>
    <x v="0"/>
    <n v="64"/>
    <x v="1"/>
    <n v="0"/>
    <n v="4"/>
    <x v="1"/>
    <n v="2847"/>
    <n v="0"/>
    <n v="14"/>
    <x v="3"/>
    <x v="0"/>
    <s v="No"/>
    <x v="1"/>
    <x v="0"/>
    <x v="2"/>
    <n v="19.600000000000001"/>
    <n v="419.96"/>
    <m/>
    <x v="20"/>
  </r>
  <r>
    <x v="4677"/>
    <d v="2025-02-05T00:00:00"/>
    <x v="1"/>
    <n v="27"/>
    <x v="0"/>
    <n v="0"/>
    <n v="4"/>
    <x v="1"/>
    <n v="4227"/>
    <n v="9"/>
    <n v="6"/>
    <x v="2"/>
    <x v="0"/>
    <s v="Yes"/>
    <x v="2"/>
    <x v="0"/>
    <x v="2"/>
    <n v="45.65"/>
    <n v="357.59"/>
    <m/>
    <x v="20"/>
  </r>
  <r>
    <x v="4678"/>
    <d v="2024-12-15T00:00:00"/>
    <x v="0"/>
    <n v="64"/>
    <x v="1"/>
    <n v="0"/>
    <n v="4"/>
    <x v="1"/>
    <n v="5514"/>
    <n v="0"/>
    <n v="8"/>
    <x v="2"/>
    <x v="0"/>
    <s v="Yes"/>
    <x v="0"/>
    <x v="0"/>
    <x v="0"/>
    <n v="74.849999999999994"/>
    <n v="665.09"/>
    <m/>
    <x v="20"/>
  </r>
  <r>
    <x v="4679"/>
    <d v="2022-11-16T00:00:00"/>
    <x v="0"/>
    <n v="35"/>
    <x v="0"/>
    <n v="0"/>
    <n v="4"/>
    <x v="1"/>
    <n v="3348"/>
    <n v="5"/>
    <n v="33"/>
    <x v="0"/>
    <x v="0"/>
    <s v="Yes"/>
    <x v="0"/>
    <x v="0"/>
    <x v="0"/>
    <n v="93.35"/>
    <n v="4140.08"/>
    <m/>
    <x v="20"/>
  </r>
  <r>
    <x v="4680"/>
    <d v="2022-11-18T00:00:00"/>
    <x v="0"/>
    <n v="62"/>
    <x v="1"/>
    <n v="0"/>
    <n v="4"/>
    <x v="1"/>
    <n v="2855"/>
    <n v="0"/>
    <n v="33"/>
    <x v="0"/>
    <x v="2"/>
    <s v="Yes"/>
    <x v="2"/>
    <x v="3"/>
    <x v="0"/>
    <n v="39.1"/>
    <n v="1309"/>
    <m/>
    <x v="20"/>
  </r>
  <r>
    <x v="4681"/>
    <d v="2021-07-01T00:00:00"/>
    <x v="1"/>
    <n v="19"/>
    <x v="0"/>
    <n v="0"/>
    <n v="4"/>
    <x v="1"/>
    <n v="5224"/>
    <n v="6"/>
    <n v="49"/>
    <x v="0"/>
    <x v="0"/>
    <s v="Yes"/>
    <x v="2"/>
    <x v="0"/>
    <x v="2"/>
    <n v="52.15"/>
    <n v="4026.33"/>
    <m/>
    <x v="20"/>
  </r>
  <r>
    <x v="4682"/>
    <d v="2025-04-20T00:00:00"/>
    <x v="0"/>
    <n v="56"/>
    <x v="0"/>
    <n v="3"/>
    <n v="4"/>
    <x v="1"/>
    <n v="3824"/>
    <n v="3"/>
    <n v="4"/>
    <x v="0"/>
    <x v="2"/>
    <s v="Yes"/>
    <x v="2"/>
    <x v="0"/>
    <x v="2"/>
    <n v="38.549999999999997"/>
    <n v="156.1"/>
    <m/>
    <x v="20"/>
  </r>
  <r>
    <x v="4683"/>
    <d v="2025-06-11T00:00:00"/>
    <x v="1"/>
    <n v="56"/>
    <x v="1"/>
    <n v="1"/>
    <n v="4"/>
    <x v="2"/>
    <n v="5346"/>
    <n v="0"/>
    <n v="2"/>
    <x v="0"/>
    <x v="0"/>
    <s v="Yes"/>
    <x v="0"/>
    <x v="0"/>
    <x v="2"/>
    <n v="80.55"/>
    <n v="198.7"/>
    <m/>
    <x v="20"/>
  </r>
  <r>
    <x v="4684"/>
    <d v="2022-03-24T00:00:00"/>
    <x v="0"/>
    <n v="23"/>
    <x v="1"/>
    <n v="0"/>
    <n v="4"/>
    <x v="1"/>
    <n v="3461"/>
    <n v="0"/>
    <n v="41"/>
    <x v="0"/>
    <x v="0"/>
    <s v="No"/>
    <x v="1"/>
    <x v="0"/>
    <x v="0"/>
    <n v="25.25"/>
    <n v="2686.06"/>
    <m/>
    <x v="20"/>
  </r>
  <r>
    <x v="4685"/>
    <d v="2020-12-10T00:00:00"/>
    <x v="1"/>
    <n v="32"/>
    <x v="1"/>
    <n v="0"/>
    <n v="4"/>
    <x v="1"/>
    <n v="4835"/>
    <n v="0"/>
    <n v="56"/>
    <x v="4"/>
    <x v="0"/>
    <s v="Yes"/>
    <x v="2"/>
    <x v="3"/>
    <x v="2"/>
    <n v="60.25"/>
    <n v="5010.91"/>
    <m/>
    <x v="20"/>
  </r>
  <r>
    <x v="4686"/>
    <d v="2025-06-01T00:00:00"/>
    <x v="1"/>
    <n v="33"/>
    <x v="1"/>
    <n v="0"/>
    <n v="4"/>
    <x v="2"/>
    <n v="4079"/>
    <n v="0"/>
    <n v="2"/>
    <x v="2"/>
    <x v="0"/>
    <s v="No"/>
    <x v="1"/>
    <x v="0"/>
    <x v="2"/>
    <n v="19.95"/>
    <n v="107.29"/>
    <m/>
    <x v="20"/>
  </r>
  <r>
    <x v="4687"/>
    <d v="2019-08-09T00:00:00"/>
    <x v="0"/>
    <n v="53"/>
    <x v="0"/>
    <n v="3"/>
    <n v="4"/>
    <x v="1"/>
    <n v="6425"/>
    <n v="4"/>
    <n v="72"/>
    <x v="5"/>
    <x v="0"/>
    <s v="No"/>
    <x v="1"/>
    <x v="2"/>
    <x v="2"/>
    <n v="25.55"/>
    <n v="4518.74"/>
    <m/>
    <x v="20"/>
  </r>
  <r>
    <x v="4688"/>
    <d v="2020-06-13T00:00:00"/>
    <x v="0"/>
    <n v="54"/>
    <x v="0"/>
    <n v="0"/>
    <n v="4"/>
    <x v="1"/>
    <n v="4697"/>
    <n v="8"/>
    <n v="62"/>
    <x v="0"/>
    <x v="0"/>
    <s v="Yes"/>
    <x v="0"/>
    <x v="2"/>
    <x v="0"/>
    <n v="107.6"/>
    <n v="9059.14"/>
    <m/>
    <x v="20"/>
  </r>
  <r>
    <x v="4689"/>
    <d v="2025-07-14T00:00:00"/>
    <x v="1"/>
    <n v="30"/>
    <x v="1"/>
    <n v="0"/>
    <n v="4"/>
    <x v="2"/>
    <n v="2183"/>
    <n v="0"/>
    <n v="1"/>
    <x v="2"/>
    <x v="0"/>
    <s v="No"/>
    <x v="1"/>
    <x v="0"/>
    <x v="2"/>
    <n v="20.350000000000001"/>
    <n v="50.21"/>
    <m/>
    <x v="20"/>
  </r>
  <r>
    <x v="4690"/>
    <d v="2022-09-03T00:00:00"/>
    <x v="0"/>
    <n v="47"/>
    <x v="1"/>
    <n v="0"/>
    <n v="4"/>
    <x v="1"/>
    <n v="2782"/>
    <n v="0"/>
    <n v="35"/>
    <x v="1"/>
    <x v="2"/>
    <s v="Yes"/>
    <x v="2"/>
    <x v="0"/>
    <x v="0"/>
    <n v="49.2"/>
    <n v="1701.65"/>
    <m/>
    <x v="20"/>
  </r>
  <r>
    <x v="4691"/>
    <d v="2024-02-18T00:00:00"/>
    <x v="4"/>
    <n v="29"/>
    <x v="0"/>
    <n v="1"/>
    <n v="4"/>
    <x v="1"/>
    <n v="2429"/>
    <n v="10"/>
    <n v="18"/>
    <x v="3"/>
    <x v="0"/>
    <s v="No"/>
    <x v="1"/>
    <x v="0"/>
    <x v="2"/>
    <n v="20.25"/>
    <n v="1039.8699999999999"/>
    <m/>
    <x v="20"/>
  </r>
  <r>
    <x v="4692"/>
    <d v="2023-07-06T00:00:00"/>
    <x v="0"/>
    <n v="34"/>
    <x v="0"/>
    <n v="1"/>
    <n v="4"/>
    <x v="1"/>
    <n v="2499"/>
    <n v="2"/>
    <n v="25"/>
    <x v="0"/>
    <x v="0"/>
    <s v="Yes"/>
    <x v="2"/>
    <x v="3"/>
    <x v="2"/>
    <n v="55.1"/>
    <n v="2643.6"/>
    <m/>
    <x v="20"/>
  </r>
  <r>
    <x v="4693"/>
    <d v="2025-06-21T00:00:00"/>
    <x v="1"/>
    <n v="52"/>
    <x v="1"/>
    <n v="0"/>
    <n v="4"/>
    <x v="2"/>
    <n v="2822"/>
    <n v="0"/>
    <n v="2"/>
    <x v="2"/>
    <x v="0"/>
    <s v="No"/>
    <x v="1"/>
    <x v="0"/>
    <x v="0"/>
    <n v="19.899999999999999"/>
    <n v="111.2"/>
    <m/>
    <x v="20"/>
  </r>
  <r>
    <x v="4694"/>
    <d v="2021-05-17T00:00:00"/>
    <x v="0"/>
    <n v="40"/>
    <x v="0"/>
    <n v="1"/>
    <n v="4"/>
    <x v="1"/>
    <n v="5974"/>
    <n v="1"/>
    <n v="51"/>
    <x v="4"/>
    <x v="0"/>
    <s v="No"/>
    <x v="1"/>
    <x v="2"/>
    <x v="2"/>
    <n v="19.55"/>
    <n v="2563.71"/>
    <m/>
    <x v="20"/>
  </r>
  <r>
    <x v="4695"/>
    <d v="2024-08-18T00:00:00"/>
    <x v="0"/>
    <n v="50"/>
    <x v="0"/>
    <n v="2"/>
    <n v="4"/>
    <x v="1"/>
    <n v="5209"/>
    <n v="8"/>
    <n v="12"/>
    <x v="3"/>
    <x v="0"/>
    <s v="No"/>
    <x v="1"/>
    <x v="0"/>
    <x v="0"/>
    <n v="21.15"/>
    <n v="712.85"/>
    <m/>
    <x v="20"/>
  </r>
  <r>
    <x v="4696"/>
    <d v="2021-09-04T00:00:00"/>
    <x v="1"/>
    <n v="55"/>
    <x v="1"/>
    <n v="0"/>
    <n v="4"/>
    <x v="1"/>
    <n v="5774"/>
    <n v="0"/>
    <n v="47"/>
    <x v="0"/>
    <x v="0"/>
    <s v="Yes"/>
    <x v="3"/>
    <x v="3"/>
    <x v="2"/>
    <n v="58.9"/>
    <n v="4051.5"/>
    <m/>
    <x v="20"/>
  </r>
  <r>
    <x v="4697"/>
    <d v="2024-02-16T00:00:00"/>
    <x v="0"/>
    <n v="42"/>
    <x v="0"/>
    <n v="0"/>
    <n v="4"/>
    <x v="1"/>
    <n v="4477"/>
    <n v="1"/>
    <n v="18"/>
    <x v="0"/>
    <x v="0"/>
    <s v="Yes"/>
    <x v="0"/>
    <x v="0"/>
    <x v="0"/>
    <n v="94.75"/>
    <n v="2306.96"/>
    <m/>
    <x v="20"/>
  </r>
  <r>
    <x v="4698"/>
    <d v="2020-07-09T00:00:00"/>
    <x v="0"/>
    <n v="27"/>
    <x v="0"/>
    <n v="3"/>
    <n v="4"/>
    <x v="1"/>
    <n v="4151"/>
    <n v="1"/>
    <n v="61"/>
    <x v="0"/>
    <x v="0"/>
    <s v="Yes"/>
    <x v="2"/>
    <x v="2"/>
    <x v="0"/>
    <n v="81"/>
    <n v="6986.71"/>
    <m/>
    <x v="20"/>
  </r>
  <r>
    <x v="4699"/>
    <d v="2025-03-06T00:00:00"/>
    <x v="1"/>
    <n v="67"/>
    <x v="0"/>
    <n v="0"/>
    <n v="4"/>
    <x v="1"/>
    <n v="5437"/>
    <n v="0"/>
    <n v="5"/>
    <x v="2"/>
    <x v="0"/>
    <s v="Yes"/>
    <x v="0"/>
    <x v="3"/>
    <x v="0"/>
    <n v="69.349999999999994"/>
    <n v="389.4"/>
    <m/>
    <x v="20"/>
  </r>
  <r>
    <x v="4700"/>
    <d v="2021-11-13T00:00:00"/>
    <x v="1"/>
    <n v="67"/>
    <x v="0"/>
    <n v="0"/>
    <n v="4"/>
    <x v="1"/>
    <n v="2701"/>
    <n v="5"/>
    <n v="45"/>
    <x v="0"/>
    <x v="0"/>
    <s v="Yes"/>
    <x v="0"/>
    <x v="3"/>
    <x v="0"/>
    <n v="86.1"/>
    <n v="5687.51"/>
    <m/>
    <x v="20"/>
  </r>
  <r>
    <x v="4701"/>
    <d v="2024-10-09T00:00:00"/>
    <x v="0"/>
    <n v="80"/>
    <x v="0"/>
    <n v="0"/>
    <n v="4"/>
    <x v="1"/>
    <n v="4254"/>
    <n v="7"/>
    <n v="10"/>
    <x v="0"/>
    <x v="0"/>
    <s v="Yes"/>
    <x v="0"/>
    <x v="2"/>
    <x v="0"/>
    <n v="75.3"/>
    <n v="971.75"/>
    <m/>
    <x v="20"/>
  </r>
  <r>
    <x v="4702"/>
    <d v="2025-01-06T00:00:00"/>
    <x v="0"/>
    <n v="80"/>
    <x v="0"/>
    <n v="0"/>
    <n v="4"/>
    <x v="1"/>
    <n v="3533"/>
    <n v="2"/>
    <n v="7"/>
    <x v="0"/>
    <x v="0"/>
    <s v="Yes"/>
    <x v="0"/>
    <x v="0"/>
    <x v="0"/>
    <n v="75.400000000000006"/>
    <n v="682.64"/>
    <m/>
    <x v="20"/>
  </r>
  <r>
    <x v="4703"/>
    <d v="2019-10-08T00:00:00"/>
    <x v="1"/>
    <n v="27"/>
    <x v="0"/>
    <n v="0"/>
    <n v="4"/>
    <x v="1"/>
    <n v="5192"/>
    <n v="4"/>
    <n v="70"/>
    <x v="5"/>
    <x v="0"/>
    <s v="Yes"/>
    <x v="0"/>
    <x v="3"/>
    <x v="2"/>
    <n v="108.15"/>
    <n v="8334.4500000000007"/>
    <m/>
    <x v="20"/>
  </r>
  <r>
    <x v="4704"/>
    <d v="2023-10-13T00:00:00"/>
    <x v="1"/>
    <n v="64"/>
    <x v="1"/>
    <n v="0"/>
    <n v="4"/>
    <x v="1"/>
    <n v="2031"/>
    <n v="0"/>
    <n v="22"/>
    <x v="3"/>
    <x v="0"/>
    <s v="Yes"/>
    <x v="0"/>
    <x v="3"/>
    <x v="2"/>
    <n v="76"/>
    <n v="2217.44"/>
    <m/>
    <x v="20"/>
  </r>
  <r>
    <x v="4705"/>
    <d v="2020-05-25T00:00:00"/>
    <x v="1"/>
    <n v="54"/>
    <x v="0"/>
    <n v="0"/>
    <n v="4"/>
    <x v="1"/>
    <n v="4980"/>
    <n v="1"/>
    <n v="63"/>
    <x v="4"/>
    <x v="0"/>
    <s v="Yes"/>
    <x v="0"/>
    <x v="0"/>
    <x v="0"/>
    <n v="81.55"/>
    <n v="6361.5"/>
    <m/>
    <x v="20"/>
  </r>
  <r>
    <x v="4706"/>
    <d v="2021-10-02T00:00:00"/>
    <x v="1"/>
    <n v="61"/>
    <x v="0"/>
    <n v="0"/>
    <n v="4"/>
    <x v="1"/>
    <n v="4699"/>
    <n v="1"/>
    <n v="46"/>
    <x v="0"/>
    <x v="0"/>
    <s v="Yes"/>
    <x v="2"/>
    <x v="2"/>
    <x v="2"/>
    <n v="64.2"/>
    <n v="4712.42"/>
    <m/>
    <x v="20"/>
  </r>
  <r>
    <x v="4707"/>
    <d v="2019-08-01T00:00:00"/>
    <x v="1"/>
    <n v="25"/>
    <x v="0"/>
    <n v="2"/>
    <n v="4"/>
    <x v="1"/>
    <n v="4603"/>
    <n v="6"/>
    <n v="72"/>
    <x v="0"/>
    <x v="0"/>
    <s v="No"/>
    <x v="1"/>
    <x v="2"/>
    <x v="2"/>
    <n v="20.100000000000001"/>
    <n v="2913.85"/>
    <m/>
    <x v="20"/>
  </r>
  <r>
    <x v="4708"/>
    <d v="2023-04-05T00:00:00"/>
    <x v="1"/>
    <n v="27"/>
    <x v="0"/>
    <n v="0"/>
    <n v="4"/>
    <x v="1"/>
    <n v="5145"/>
    <n v="3"/>
    <n v="28"/>
    <x v="0"/>
    <x v="0"/>
    <s v="No"/>
    <x v="1"/>
    <x v="0"/>
    <x v="2"/>
    <n v="20.5"/>
    <n v="1748.29"/>
    <m/>
    <x v="20"/>
  </r>
  <r>
    <x v="4709"/>
    <d v="2020-08-25T00:00:00"/>
    <x v="1"/>
    <n v="38"/>
    <x v="1"/>
    <n v="0"/>
    <n v="4"/>
    <x v="1"/>
    <n v="4616"/>
    <n v="0"/>
    <n v="60"/>
    <x v="0"/>
    <x v="0"/>
    <s v="Yes"/>
    <x v="0"/>
    <x v="2"/>
    <x v="0"/>
    <n v="99.65"/>
    <n v="6949.65"/>
    <m/>
    <x v="20"/>
  </r>
  <r>
    <x v="4710"/>
    <d v="2021-06-17T00:00:00"/>
    <x v="0"/>
    <n v="46"/>
    <x v="0"/>
    <n v="0"/>
    <n v="4"/>
    <x v="1"/>
    <n v="4322"/>
    <n v="4"/>
    <n v="50"/>
    <x v="4"/>
    <x v="0"/>
    <s v="Yes"/>
    <x v="2"/>
    <x v="3"/>
    <x v="0"/>
    <n v="54.9"/>
    <n v="3130.6"/>
    <m/>
    <x v="20"/>
  </r>
  <r>
    <x v="4711"/>
    <d v="2019-09-16T00:00:00"/>
    <x v="1"/>
    <n v="61"/>
    <x v="0"/>
    <n v="2"/>
    <n v="4"/>
    <x v="1"/>
    <n v="4080"/>
    <n v="5"/>
    <n v="71"/>
    <x v="5"/>
    <x v="0"/>
    <s v="Yes"/>
    <x v="0"/>
    <x v="2"/>
    <x v="0"/>
    <n v="100.5"/>
    <n v="9622.15"/>
    <m/>
    <x v="20"/>
  </r>
  <r>
    <x v="4712"/>
    <d v="2019-08-07T00:00:00"/>
    <x v="1"/>
    <n v="62"/>
    <x v="0"/>
    <n v="1"/>
    <n v="4"/>
    <x v="1"/>
    <n v="4754"/>
    <n v="9"/>
    <n v="72"/>
    <x v="0"/>
    <x v="0"/>
    <s v="Yes"/>
    <x v="0"/>
    <x v="2"/>
    <x v="0"/>
    <n v="110.45"/>
    <n v="11416.21"/>
    <m/>
    <x v="20"/>
  </r>
  <r>
    <x v="4713"/>
    <d v="2024-01-21T00:00:00"/>
    <x v="0"/>
    <n v="62"/>
    <x v="1"/>
    <n v="0"/>
    <n v="4"/>
    <x v="1"/>
    <n v="4431"/>
    <n v="0"/>
    <n v="19"/>
    <x v="0"/>
    <x v="0"/>
    <s v="No"/>
    <x v="1"/>
    <x v="3"/>
    <x v="2"/>
    <n v="19.7"/>
    <n v="890.76"/>
    <m/>
    <x v="20"/>
  </r>
  <r>
    <x v="4714"/>
    <d v="2023-04-16T00:00:00"/>
    <x v="1"/>
    <n v="27"/>
    <x v="0"/>
    <n v="3"/>
    <n v="4"/>
    <x v="1"/>
    <n v="3948"/>
    <n v="9"/>
    <n v="28"/>
    <x v="0"/>
    <x v="0"/>
    <s v="No"/>
    <x v="1"/>
    <x v="0"/>
    <x v="0"/>
    <n v="19.55"/>
    <n v="987.6"/>
    <m/>
    <x v="20"/>
  </r>
  <r>
    <x v="4715"/>
    <d v="2024-12-24T00:00:00"/>
    <x v="1"/>
    <n v="30"/>
    <x v="0"/>
    <n v="2"/>
    <n v="4"/>
    <x v="1"/>
    <n v="4651"/>
    <n v="0"/>
    <n v="8"/>
    <x v="2"/>
    <x v="0"/>
    <s v="Yes"/>
    <x v="2"/>
    <x v="0"/>
    <x v="0"/>
    <n v="45.45"/>
    <n v="452.47"/>
    <m/>
    <x v="20"/>
  </r>
  <r>
    <x v="4716"/>
    <d v="2023-04-15T00:00:00"/>
    <x v="1"/>
    <n v="64"/>
    <x v="0"/>
    <n v="1"/>
    <n v="4"/>
    <x v="1"/>
    <n v="2987"/>
    <n v="9"/>
    <n v="28"/>
    <x v="1"/>
    <x v="0"/>
    <s v="No"/>
    <x v="1"/>
    <x v="3"/>
    <x v="2"/>
    <n v="19.899999999999999"/>
    <n v="1156.48"/>
    <m/>
    <x v="20"/>
  </r>
  <r>
    <x v="4717"/>
    <d v="2024-09-03T00:00:00"/>
    <x v="1"/>
    <n v="46"/>
    <x v="1"/>
    <n v="0"/>
    <n v="4"/>
    <x v="1"/>
    <n v="4033"/>
    <n v="0"/>
    <n v="11"/>
    <x v="0"/>
    <x v="0"/>
    <s v="Yes"/>
    <x v="0"/>
    <x v="0"/>
    <x v="0"/>
    <n v="76.400000000000006"/>
    <n v="1240.42"/>
    <m/>
    <x v="20"/>
  </r>
  <r>
    <x v="4718"/>
    <d v="2021-02-07T00:00:00"/>
    <x v="0"/>
    <n v="19"/>
    <x v="0"/>
    <n v="2"/>
    <n v="4"/>
    <x v="1"/>
    <n v="4039"/>
    <n v="7"/>
    <n v="54"/>
    <x v="4"/>
    <x v="0"/>
    <s v="No"/>
    <x v="1"/>
    <x v="2"/>
    <x v="0"/>
    <n v="24.05"/>
    <n v="3476.22"/>
    <m/>
    <x v="20"/>
  </r>
  <r>
    <x v="4719"/>
    <d v="2024-03-09T00:00:00"/>
    <x v="1"/>
    <n v="37"/>
    <x v="1"/>
    <n v="2"/>
    <n v="4"/>
    <x v="1"/>
    <n v="2347"/>
    <n v="0"/>
    <n v="17"/>
    <x v="0"/>
    <x v="0"/>
    <s v="Yes"/>
    <x v="0"/>
    <x v="0"/>
    <x v="2"/>
    <n v="92.7"/>
    <n v="2403.11"/>
    <m/>
    <x v="20"/>
  </r>
  <r>
    <x v="4720"/>
    <d v="2024-11-12T00:00:00"/>
    <x v="1"/>
    <n v="32"/>
    <x v="1"/>
    <n v="0"/>
    <n v="4"/>
    <x v="1"/>
    <n v="2392"/>
    <n v="0"/>
    <n v="9"/>
    <x v="2"/>
    <x v="0"/>
    <s v="No"/>
    <x v="1"/>
    <x v="0"/>
    <x v="2"/>
    <n v="20.45"/>
    <n v="561.46"/>
    <m/>
    <x v="20"/>
  </r>
  <r>
    <x v="4721"/>
    <d v="2019-08-11T00:00:00"/>
    <x v="0"/>
    <n v="22"/>
    <x v="0"/>
    <n v="2"/>
    <n v="4"/>
    <x v="1"/>
    <n v="4275"/>
    <n v="3"/>
    <n v="72"/>
    <x v="5"/>
    <x v="0"/>
    <s v="No"/>
    <x v="1"/>
    <x v="2"/>
    <x v="0"/>
    <n v="25"/>
    <n v="3109.78"/>
    <m/>
    <x v="20"/>
  </r>
  <r>
    <x v="4722"/>
    <d v="2020-07-05T00:00:00"/>
    <x v="0"/>
    <n v="48"/>
    <x v="0"/>
    <n v="0"/>
    <n v="4"/>
    <x v="1"/>
    <n v="6015"/>
    <n v="2"/>
    <n v="61"/>
    <x v="4"/>
    <x v="0"/>
    <s v="No"/>
    <x v="1"/>
    <x v="2"/>
    <x v="0"/>
    <n v="25.45"/>
    <n v="2241.9299999999998"/>
    <m/>
    <x v="20"/>
  </r>
  <r>
    <x v="4723"/>
    <d v="2022-04-13T00:00:00"/>
    <x v="1"/>
    <n v="24"/>
    <x v="0"/>
    <n v="0"/>
    <n v="4"/>
    <x v="1"/>
    <n v="4078"/>
    <n v="5"/>
    <n v="40"/>
    <x v="4"/>
    <x v="0"/>
    <s v="Yes"/>
    <x v="0"/>
    <x v="3"/>
    <x v="0"/>
    <n v="105.75"/>
    <n v="5116.55"/>
    <m/>
    <x v="20"/>
  </r>
  <r>
    <x v="4724"/>
    <d v="2020-11-16T00:00:00"/>
    <x v="1"/>
    <n v="44"/>
    <x v="1"/>
    <n v="0"/>
    <n v="4"/>
    <x v="1"/>
    <n v="5281"/>
    <n v="0"/>
    <n v="57"/>
    <x v="0"/>
    <x v="2"/>
    <s v="Yes"/>
    <x v="2"/>
    <x v="3"/>
    <x v="2"/>
    <n v="41.1"/>
    <n v="2258.25"/>
    <m/>
    <x v="20"/>
  </r>
  <r>
    <x v="4725"/>
    <d v="2023-06-09T00:00:00"/>
    <x v="0"/>
    <n v="47"/>
    <x v="1"/>
    <n v="0"/>
    <n v="4"/>
    <x v="1"/>
    <n v="2074"/>
    <n v="0"/>
    <n v="26"/>
    <x v="1"/>
    <x v="0"/>
    <s v="Yes"/>
    <x v="2"/>
    <x v="3"/>
    <x v="2"/>
    <n v="59.45"/>
    <n v="1591.76"/>
    <m/>
    <x v="20"/>
  </r>
  <r>
    <x v="4726"/>
    <d v="2025-05-11T00:00:00"/>
    <x v="1"/>
    <n v="36"/>
    <x v="1"/>
    <n v="0"/>
    <n v="4"/>
    <x v="2"/>
    <n v="3501"/>
    <n v="0"/>
    <n v="3"/>
    <x v="0"/>
    <x v="0"/>
    <s v="Yes"/>
    <x v="2"/>
    <x v="2"/>
    <x v="2"/>
    <n v="71.099999999999994"/>
    <n v="321.73"/>
    <m/>
    <x v="20"/>
  </r>
  <r>
    <x v="4727"/>
    <d v="2021-01-13T00:00:00"/>
    <x v="1"/>
    <n v="68"/>
    <x v="0"/>
    <n v="0"/>
    <n v="4"/>
    <x v="1"/>
    <n v="5140"/>
    <n v="4"/>
    <n v="55"/>
    <x v="0"/>
    <x v="0"/>
    <s v="Yes"/>
    <x v="0"/>
    <x v="2"/>
    <x v="0"/>
    <n v="90.45"/>
    <n v="6283.02"/>
    <m/>
    <x v="20"/>
  </r>
  <r>
    <x v="4728"/>
    <d v="2024-12-18T00:00:00"/>
    <x v="1"/>
    <n v="74"/>
    <x v="1"/>
    <n v="0"/>
    <n v="4"/>
    <x v="1"/>
    <n v="5157"/>
    <n v="0"/>
    <n v="8"/>
    <x v="2"/>
    <x v="0"/>
    <s v="Yes"/>
    <x v="0"/>
    <x v="2"/>
    <x v="2"/>
    <n v="100.15"/>
    <n v="1227.43"/>
    <m/>
    <x v="20"/>
  </r>
  <r>
    <x v="4729"/>
    <d v="2024-08-10T00:00:00"/>
    <x v="1"/>
    <n v="73"/>
    <x v="0"/>
    <n v="0"/>
    <n v="4"/>
    <x v="1"/>
    <n v="3355"/>
    <n v="3"/>
    <n v="12"/>
    <x v="0"/>
    <x v="0"/>
    <s v="Yes"/>
    <x v="2"/>
    <x v="3"/>
    <x v="0"/>
    <n v="79.2"/>
    <n v="1409.65"/>
    <m/>
    <x v="20"/>
  </r>
  <r>
    <x v="4730"/>
    <d v="2020-07-13T00:00:00"/>
    <x v="0"/>
    <n v="22"/>
    <x v="0"/>
    <n v="0"/>
    <n v="4"/>
    <x v="1"/>
    <n v="5110"/>
    <n v="3"/>
    <n v="61"/>
    <x v="0"/>
    <x v="0"/>
    <s v="No"/>
    <x v="1"/>
    <x v="3"/>
    <x v="2"/>
    <n v="20.55"/>
    <n v="2427.4699999999998"/>
    <m/>
    <x v="20"/>
  </r>
  <r>
    <x v="4731"/>
    <d v="2025-02-20T00:00:00"/>
    <x v="1"/>
    <n v="29"/>
    <x v="1"/>
    <n v="0"/>
    <n v="4"/>
    <x v="1"/>
    <n v="5377"/>
    <n v="0"/>
    <n v="6"/>
    <x v="2"/>
    <x v="0"/>
    <s v="Yes"/>
    <x v="3"/>
    <x v="0"/>
    <x v="3"/>
    <n v="55.15"/>
    <n v="364.78"/>
    <m/>
    <x v="20"/>
  </r>
  <r>
    <x v="4732"/>
    <d v="2023-09-25T00:00:00"/>
    <x v="0"/>
    <n v="25"/>
    <x v="0"/>
    <n v="0"/>
    <n v="4"/>
    <x v="1"/>
    <n v="5379"/>
    <n v="5"/>
    <n v="23"/>
    <x v="0"/>
    <x v="0"/>
    <s v="Yes"/>
    <x v="2"/>
    <x v="0"/>
    <x v="0"/>
    <n v="59.95"/>
    <n v="1603.86"/>
    <m/>
    <x v="20"/>
  </r>
  <r>
    <x v="4733"/>
    <d v="2021-04-18T00:00:00"/>
    <x v="1"/>
    <n v="30"/>
    <x v="0"/>
    <n v="0"/>
    <n v="4"/>
    <x v="1"/>
    <n v="5674"/>
    <n v="10"/>
    <n v="52"/>
    <x v="4"/>
    <x v="0"/>
    <s v="No"/>
    <x v="1"/>
    <x v="2"/>
    <x v="0"/>
    <n v="25.05"/>
    <n v="1546.89"/>
    <m/>
    <x v="20"/>
  </r>
  <r>
    <x v="4734"/>
    <d v="2019-12-03T00:00:00"/>
    <x v="0"/>
    <n v="39"/>
    <x v="0"/>
    <n v="0"/>
    <n v="4"/>
    <x v="1"/>
    <n v="5228"/>
    <n v="2"/>
    <n v="68"/>
    <x v="0"/>
    <x v="0"/>
    <s v="Yes"/>
    <x v="3"/>
    <x v="2"/>
    <x v="2"/>
    <n v="88.85"/>
    <n v="8962.18"/>
    <m/>
    <x v="20"/>
  </r>
  <r>
    <x v="4735"/>
    <d v="2021-07-13T00:00:00"/>
    <x v="0"/>
    <n v="22"/>
    <x v="1"/>
    <n v="0"/>
    <n v="4"/>
    <x v="1"/>
    <n v="5214"/>
    <n v="0"/>
    <n v="49"/>
    <x v="4"/>
    <x v="2"/>
    <s v="Yes"/>
    <x v="3"/>
    <x v="0"/>
    <x v="0"/>
    <n v="30.2"/>
    <n v="1453.1"/>
    <m/>
    <x v="20"/>
  </r>
  <r>
    <x v="4736"/>
    <d v="2019-10-11T00:00:00"/>
    <x v="1"/>
    <n v="22"/>
    <x v="0"/>
    <n v="0"/>
    <n v="4"/>
    <x v="1"/>
    <n v="5640"/>
    <n v="9"/>
    <n v="70"/>
    <x v="0"/>
    <x v="2"/>
    <s v="Yes"/>
    <x v="3"/>
    <x v="2"/>
    <x v="0"/>
    <n v="57.8"/>
    <n v="4038.29"/>
    <m/>
    <x v="20"/>
  </r>
  <r>
    <x v="4737"/>
    <d v="2025-03-04T00:00:00"/>
    <x v="0"/>
    <n v="38"/>
    <x v="1"/>
    <n v="0"/>
    <n v="4"/>
    <x v="1"/>
    <n v="3099"/>
    <n v="0"/>
    <n v="5"/>
    <x v="2"/>
    <x v="0"/>
    <s v="Yes"/>
    <x v="2"/>
    <x v="0"/>
    <x v="2"/>
    <n v="63.95"/>
    <n v="387.9"/>
    <m/>
    <x v="20"/>
  </r>
  <r>
    <x v="4738"/>
    <d v="2019-09-22T00:00:00"/>
    <x v="0"/>
    <n v="29"/>
    <x v="0"/>
    <n v="0"/>
    <n v="4"/>
    <x v="1"/>
    <n v="5027"/>
    <n v="1"/>
    <n v="71"/>
    <x v="0"/>
    <x v="0"/>
    <s v="Yes"/>
    <x v="0"/>
    <x v="2"/>
    <x v="0"/>
    <n v="116.1"/>
    <n v="10842.48"/>
    <m/>
    <x v="20"/>
  </r>
  <r>
    <x v="4739"/>
    <d v="2023-09-20T00:00:00"/>
    <x v="1"/>
    <n v="33"/>
    <x v="1"/>
    <n v="0"/>
    <n v="4"/>
    <x v="1"/>
    <n v="5652"/>
    <n v="0"/>
    <n v="23"/>
    <x v="3"/>
    <x v="0"/>
    <s v="No"/>
    <x v="1"/>
    <x v="0"/>
    <x v="2"/>
    <n v="19.5"/>
    <n v="791.74"/>
    <m/>
    <x v="20"/>
  </r>
  <r>
    <x v="4740"/>
    <d v="2019-09-09T00:00:00"/>
    <x v="1"/>
    <n v="33"/>
    <x v="0"/>
    <n v="0"/>
    <n v="4"/>
    <x v="1"/>
    <n v="4015"/>
    <n v="5"/>
    <n v="71"/>
    <x v="0"/>
    <x v="0"/>
    <s v="No"/>
    <x v="1"/>
    <x v="2"/>
    <x v="0"/>
    <n v="24.65"/>
    <n v="4789.42"/>
    <m/>
    <x v="20"/>
  </r>
  <r>
    <x v="4741"/>
    <d v="2025-02-01T00:00:00"/>
    <x v="1"/>
    <n v="52"/>
    <x v="0"/>
    <n v="1"/>
    <n v="4"/>
    <x v="1"/>
    <n v="5874"/>
    <n v="4"/>
    <n v="6"/>
    <x v="2"/>
    <x v="0"/>
    <s v="No"/>
    <x v="1"/>
    <x v="2"/>
    <x v="2"/>
    <n v="20.100000000000001"/>
    <n v="250.65"/>
    <m/>
    <x v="20"/>
  </r>
  <r>
    <x v="4742"/>
    <d v="2022-07-09T00:00:00"/>
    <x v="0"/>
    <n v="33"/>
    <x v="0"/>
    <n v="1"/>
    <n v="4"/>
    <x v="1"/>
    <n v="3462"/>
    <n v="1"/>
    <n v="37"/>
    <x v="1"/>
    <x v="0"/>
    <s v="Yes"/>
    <x v="0"/>
    <x v="0"/>
    <x v="0"/>
    <n v="92.95"/>
    <n v="4854.18"/>
    <m/>
    <x v="20"/>
  </r>
  <r>
    <x v="4743"/>
    <d v="2024-11-13T00:00:00"/>
    <x v="0"/>
    <n v="40"/>
    <x v="1"/>
    <n v="0"/>
    <n v="4"/>
    <x v="1"/>
    <n v="3475"/>
    <n v="0"/>
    <n v="9"/>
    <x v="2"/>
    <x v="0"/>
    <s v="Yes"/>
    <x v="0"/>
    <x v="0"/>
    <x v="0"/>
    <n v="94.05"/>
    <n v="951.42"/>
    <m/>
    <x v="20"/>
  </r>
  <r>
    <x v="4744"/>
    <d v="2022-12-14T00:00:00"/>
    <x v="0"/>
    <n v="22"/>
    <x v="0"/>
    <n v="3"/>
    <n v="4"/>
    <x v="1"/>
    <n v="4363"/>
    <n v="5"/>
    <n v="32"/>
    <x v="1"/>
    <x v="0"/>
    <s v="No"/>
    <x v="1"/>
    <x v="0"/>
    <x v="2"/>
    <n v="19.45"/>
    <n v="1796.15"/>
    <m/>
    <x v="20"/>
  </r>
  <r>
    <x v="4745"/>
    <d v="2022-05-14T00:00:00"/>
    <x v="1"/>
    <n v="62"/>
    <x v="1"/>
    <n v="0"/>
    <n v="4"/>
    <x v="1"/>
    <n v="5843"/>
    <n v="0"/>
    <n v="39"/>
    <x v="0"/>
    <x v="0"/>
    <s v="Yes"/>
    <x v="2"/>
    <x v="3"/>
    <x v="0"/>
    <n v="59.3"/>
    <n v="2473.1799999999998"/>
    <m/>
    <x v="20"/>
  </r>
  <r>
    <x v="4746"/>
    <d v="2019-08-03T00:00:00"/>
    <x v="0"/>
    <n v="57"/>
    <x v="1"/>
    <n v="0"/>
    <n v="4"/>
    <x v="1"/>
    <n v="4722"/>
    <n v="0"/>
    <n v="72"/>
    <x v="0"/>
    <x v="0"/>
    <s v="No"/>
    <x v="1"/>
    <x v="2"/>
    <x v="0"/>
    <n v="19.3"/>
    <n v="4708.8"/>
    <m/>
    <x v="20"/>
  </r>
  <r>
    <x v="4747"/>
    <d v="2023-05-24T00:00:00"/>
    <x v="0"/>
    <n v="19"/>
    <x v="1"/>
    <n v="2"/>
    <n v="4"/>
    <x v="1"/>
    <n v="5978"/>
    <n v="0"/>
    <n v="27"/>
    <x v="1"/>
    <x v="0"/>
    <s v="Yes"/>
    <x v="2"/>
    <x v="3"/>
    <x v="2"/>
    <n v="56.2"/>
    <n v="1668.56"/>
    <m/>
    <x v="20"/>
  </r>
  <r>
    <x v="4748"/>
    <d v="2019-08-17T00:00:00"/>
    <x v="1"/>
    <n v="39"/>
    <x v="1"/>
    <n v="0"/>
    <n v="4"/>
    <x v="1"/>
    <n v="4118"/>
    <n v="0"/>
    <n v="72"/>
    <x v="5"/>
    <x v="0"/>
    <s v="No"/>
    <x v="1"/>
    <x v="2"/>
    <x v="2"/>
    <n v="25.45"/>
    <n v="2352.4499999999998"/>
    <m/>
    <x v="20"/>
  </r>
  <r>
    <x v="4749"/>
    <d v="2019-12-05T00:00:00"/>
    <x v="0"/>
    <n v="52"/>
    <x v="0"/>
    <n v="1"/>
    <n v="4"/>
    <x v="1"/>
    <n v="5184"/>
    <n v="1"/>
    <n v="68"/>
    <x v="0"/>
    <x v="0"/>
    <s v="Yes"/>
    <x v="2"/>
    <x v="2"/>
    <x v="0"/>
    <n v="82.85"/>
    <n v="7652.57"/>
    <m/>
    <x v="20"/>
  </r>
  <r>
    <x v="4750"/>
    <d v="2019-08-05T00:00:00"/>
    <x v="1"/>
    <n v="49"/>
    <x v="0"/>
    <n v="0"/>
    <n v="4"/>
    <x v="1"/>
    <n v="6247"/>
    <n v="1"/>
    <n v="72"/>
    <x v="0"/>
    <x v="0"/>
    <s v="Yes"/>
    <x v="2"/>
    <x v="2"/>
    <x v="0"/>
    <n v="88.05"/>
    <n v="9247.85"/>
    <m/>
    <x v="20"/>
  </r>
  <r>
    <x v="4751"/>
    <d v="2023-08-19T00:00:00"/>
    <x v="1"/>
    <n v="51"/>
    <x v="0"/>
    <n v="1"/>
    <n v="4"/>
    <x v="1"/>
    <n v="4642"/>
    <n v="8"/>
    <n v="24"/>
    <x v="0"/>
    <x v="0"/>
    <s v="No"/>
    <x v="1"/>
    <x v="2"/>
    <x v="2"/>
    <n v="19.7"/>
    <n v="1182.3900000000001"/>
    <m/>
    <x v="20"/>
  </r>
  <r>
    <x v="4752"/>
    <d v="2021-02-15T00:00:00"/>
    <x v="0"/>
    <n v="35"/>
    <x v="0"/>
    <n v="0"/>
    <n v="4"/>
    <x v="1"/>
    <n v="6130"/>
    <n v="9"/>
    <n v="54"/>
    <x v="4"/>
    <x v="0"/>
    <s v="Yes"/>
    <x v="0"/>
    <x v="0"/>
    <x v="0"/>
    <n v="109.55"/>
    <n v="8813.5499999999993"/>
    <m/>
    <x v="20"/>
  </r>
  <r>
    <x v="4753"/>
    <d v="2020-02-23T00:00:00"/>
    <x v="0"/>
    <n v="43"/>
    <x v="1"/>
    <n v="0"/>
    <n v="4"/>
    <x v="1"/>
    <n v="4915"/>
    <n v="0"/>
    <n v="66"/>
    <x v="5"/>
    <x v="0"/>
    <s v="Yes"/>
    <x v="0"/>
    <x v="3"/>
    <x v="0"/>
    <n v="104.25"/>
    <n v="8995.92"/>
    <m/>
    <x v="20"/>
  </r>
  <r>
    <x v="4754"/>
    <d v="2020-11-01T00:00:00"/>
    <x v="1"/>
    <n v="32"/>
    <x v="0"/>
    <n v="0"/>
    <n v="4"/>
    <x v="1"/>
    <n v="5106"/>
    <n v="0"/>
    <n v="57"/>
    <x v="4"/>
    <x v="0"/>
    <s v="Yes"/>
    <x v="0"/>
    <x v="0"/>
    <x v="0"/>
    <n v="99.65"/>
    <n v="6191.88"/>
    <m/>
    <x v="20"/>
  </r>
  <r>
    <x v="4755"/>
    <d v="2020-11-08T00:00:00"/>
    <x v="0"/>
    <n v="33"/>
    <x v="1"/>
    <n v="0"/>
    <n v="4"/>
    <x v="1"/>
    <n v="5461"/>
    <n v="0"/>
    <n v="57"/>
    <x v="0"/>
    <x v="2"/>
    <s v="Yes"/>
    <x v="2"/>
    <x v="2"/>
    <x v="2"/>
    <n v="53.35"/>
    <n v="3190.05"/>
    <m/>
    <x v="20"/>
  </r>
  <r>
    <x v="4756"/>
    <d v="2019-09-24T00:00:00"/>
    <x v="1"/>
    <n v="23"/>
    <x v="0"/>
    <n v="0"/>
    <n v="4"/>
    <x v="1"/>
    <n v="4698"/>
    <n v="10"/>
    <n v="71"/>
    <x v="0"/>
    <x v="2"/>
    <s v="Yes"/>
    <x v="3"/>
    <x v="3"/>
    <x v="0"/>
    <n v="66.8"/>
    <n v="4689.1499999999996"/>
    <m/>
    <x v="20"/>
  </r>
  <r>
    <x v="4757"/>
    <d v="2023-08-06T00:00:00"/>
    <x v="1"/>
    <n v="45"/>
    <x v="1"/>
    <n v="0"/>
    <n v="4"/>
    <x v="1"/>
    <n v="5128"/>
    <n v="0"/>
    <n v="24"/>
    <x v="0"/>
    <x v="0"/>
    <s v="Yes"/>
    <x v="2"/>
    <x v="0"/>
    <x v="2"/>
    <n v="56.35"/>
    <n v="2105.52"/>
    <m/>
    <x v="20"/>
  </r>
  <r>
    <x v="4758"/>
    <d v="2022-12-15T00:00:00"/>
    <x v="1"/>
    <n v="26"/>
    <x v="0"/>
    <n v="1"/>
    <n v="4"/>
    <x v="1"/>
    <n v="4343"/>
    <n v="1"/>
    <n v="32"/>
    <x v="0"/>
    <x v="0"/>
    <s v="Yes"/>
    <x v="2"/>
    <x v="2"/>
    <x v="2"/>
    <n v="73.599999999999994"/>
    <n v="2936.51"/>
    <m/>
    <x v="20"/>
  </r>
  <r>
    <x v="4759"/>
    <d v="2019-10-08T00:00:00"/>
    <x v="0"/>
    <n v="25"/>
    <x v="0"/>
    <n v="1"/>
    <n v="4"/>
    <x v="1"/>
    <n v="4422"/>
    <n v="2"/>
    <n v="70"/>
    <x v="5"/>
    <x v="0"/>
    <s v="Yes"/>
    <x v="3"/>
    <x v="3"/>
    <x v="0"/>
    <n v="78.349999999999994"/>
    <n v="7958.95"/>
    <m/>
    <x v="20"/>
  </r>
  <r>
    <x v="4760"/>
    <d v="2022-11-05T00:00:00"/>
    <x v="1"/>
    <n v="35"/>
    <x v="0"/>
    <n v="1"/>
    <n v="4"/>
    <x v="1"/>
    <n v="2635"/>
    <n v="0"/>
    <n v="33"/>
    <x v="0"/>
    <x v="0"/>
    <s v="No"/>
    <x v="1"/>
    <x v="2"/>
    <x v="2"/>
    <n v="19.8"/>
    <n v="1054.18"/>
    <m/>
    <x v="20"/>
  </r>
  <r>
    <x v="4761"/>
    <d v="2022-01-06T00:00:00"/>
    <x v="0"/>
    <n v="63"/>
    <x v="1"/>
    <n v="0"/>
    <n v="4"/>
    <x v="1"/>
    <n v="2522"/>
    <n v="0"/>
    <n v="43"/>
    <x v="4"/>
    <x v="2"/>
    <s v="Yes"/>
    <x v="2"/>
    <x v="3"/>
    <x v="0"/>
    <n v="44.15"/>
    <n v="1931.3"/>
    <m/>
    <x v="20"/>
  </r>
  <r>
    <x v="4762"/>
    <d v="2023-07-07T00:00:00"/>
    <x v="1"/>
    <n v="36"/>
    <x v="0"/>
    <n v="3"/>
    <n v="4"/>
    <x v="1"/>
    <n v="2289"/>
    <n v="3"/>
    <n v="25"/>
    <x v="1"/>
    <x v="0"/>
    <s v="No"/>
    <x v="1"/>
    <x v="2"/>
    <x v="2"/>
    <n v="18.7"/>
    <n v="454.15"/>
    <m/>
    <x v="20"/>
  </r>
  <r>
    <x v="4763"/>
    <d v="2024-07-21T00:00:00"/>
    <x v="0"/>
    <n v="79"/>
    <x v="0"/>
    <n v="0"/>
    <n v="4"/>
    <x v="1"/>
    <n v="5870"/>
    <n v="8"/>
    <n v="13"/>
    <x v="3"/>
    <x v="0"/>
    <s v="Yes"/>
    <x v="0"/>
    <x v="2"/>
    <x v="2"/>
    <n v="93.8"/>
    <n v="1886.95"/>
    <m/>
    <x v="20"/>
  </r>
  <r>
    <x v="4764"/>
    <d v="2021-10-16T00:00:00"/>
    <x v="1"/>
    <n v="65"/>
    <x v="1"/>
    <n v="0"/>
    <n v="4"/>
    <x v="1"/>
    <n v="3191"/>
    <n v="0"/>
    <n v="46"/>
    <x v="4"/>
    <x v="0"/>
    <s v="Yes"/>
    <x v="0"/>
    <x v="3"/>
    <x v="0"/>
    <n v="91.3"/>
    <n v="4675.13"/>
    <m/>
    <x v="20"/>
  </r>
  <r>
    <x v="4765"/>
    <d v="2023-10-02T00:00:00"/>
    <x v="0"/>
    <n v="42"/>
    <x v="1"/>
    <n v="3"/>
    <n v="4"/>
    <x v="1"/>
    <n v="4459"/>
    <n v="0"/>
    <n v="22"/>
    <x v="3"/>
    <x v="0"/>
    <s v="Yes"/>
    <x v="0"/>
    <x v="0"/>
    <x v="2"/>
    <n v="89.1"/>
    <n v="2599.2800000000002"/>
    <m/>
    <x v="20"/>
  </r>
  <r>
    <x v="4766"/>
    <d v="2019-11-08T00:00:00"/>
    <x v="1"/>
    <n v="48"/>
    <x v="0"/>
    <n v="0"/>
    <n v="4"/>
    <x v="1"/>
    <n v="5141"/>
    <n v="7"/>
    <n v="69"/>
    <x v="5"/>
    <x v="0"/>
    <s v="Yes"/>
    <x v="0"/>
    <x v="2"/>
    <x v="2"/>
    <n v="113.25"/>
    <n v="10188.02"/>
    <m/>
    <x v="20"/>
  </r>
  <r>
    <x v="4767"/>
    <d v="2020-12-22T00:00:00"/>
    <x v="1"/>
    <n v="27"/>
    <x v="0"/>
    <n v="0"/>
    <n v="4"/>
    <x v="1"/>
    <n v="4606"/>
    <n v="1"/>
    <n v="56"/>
    <x v="0"/>
    <x v="0"/>
    <s v="Yes"/>
    <x v="0"/>
    <x v="3"/>
    <x v="2"/>
    <n v="99.8"/>
    <n v="7888.17"/>
    <m/>
    <x v="20"/>
  </r>
  <r>
    <x v="4768"/>
    <d v="2019-08-24T00:00:00"/>
    <x v="1"/>
    <n v="63"/>
    <x v="0"/>
    <n v="0"/>
    <n v="4"/>
    <x v="1"/>
    <n v="5471"/>
    <n v="3"/>
    <n v="72"/>
    <x v="0"/>
    <x v="2"/>
    <s v="Yes"/>
    <x v="2"/>
    <x v="2"/>
    <x v="0"/>
    <n v="60"/>
    <n v="4238.33"/>
    <m/>
    <x v="20"/>
  </r>
  <r>
    <x v="4769"/>
    <d v="2021-04-25T00:00:00"/>
    <x v="0"/>
    <n v="56"/>
    <x v="1"/>
    <n v="0"/>
    <n v="4"/>
    <x v="1"/>
    <n v="6471"/>
    <n v="0"/>
    <n v="52"/>
    <x v="0"/>
    <x v="0"/>
    <s v="Yes"/>
    <x v="3"/>
    <x v="2"/>
    <x v="2"/>
    <n v="63.25"/>
    <n v="5876.93"/>
    <m/>
    <x v="20"/>
  </r>
  <r>
    <x v="4770"/>
    <d v="2023-08-04T00:00:00"/>
    <x v="0"/>
    <n v="23"/>
    <x v="1"/>
    <n v="0"/>
    <n v="4"/>
    <x v="1"/>
    <n v="5128"/>
    <n v="0"/>
    <n v="24"/>
    <x v="0"/>
    <x v="0"/>
    <s v="Yes"/>
    <x v="0"/>
    <x v="0"/>
    <x v="2"/>
    <n v="79.849999999999994"/>
    <n v="2848.2"/>
    <m/>
    <x v="20"/>
  </r>
  <r>
    <x v="4771"/>
    <d v="2019-08-21T00:00:00"/>
    <x v="0"/>
    <n v="53"/>
    <x v="0"/>
    <n v="3"/>
    <n v="4"/>
    <x v="1"/>
    <n v="5160"/>
    <n v="3"/>
    <n v="72"/>
    <x v="5"/>
    <x v="0"/>
    <s v="No"/>
    <x v="1"/>
    <x v="2"/>
    <x v="0"/>
    <n v="24.3"/>
    <n v="3113.49"/>
    <m/>
    <x v="20"/>
  </r>
  <r>
    <x v="4772"/>
    <d v="2020-06-21T00:00:00"/>
    <x v="0"/>
    <n v="42"/>
    <x v="0"/>
    <n v="3"/>
    <n v="4"/>
    <x v="1"/>
    <n v="5298"/>
    <n v="2"/>
    <n v="62"/>
    <x v="0"/>
    <x v="0"/>
    <s v="Yes"/>
    <x v="0"/>
    <x v="2"/>
    <x v="2"/>
    <n v="108.15"/>
    <n v="6934.77"/>
    <m/>
    <x v="20"/>
  </r>
  <r>
    <x v="4773"/>
    <d v="2025-01-19T00:00:00"/>
    <x v="1"/>
    <n v="30"/>
    <x v="1"/>
    <n v="0"/>
    <n v="4"/>
    <x v="1"/>
    <n v="4858"/>
    <n v="0"/>
    <n v="7"/>
    <x v="0"/>
    <x v="0"/>
    <s v="Yes"/>
    <x v="2"/>
    <x v="0"/>
    <x v="0"/>
    <n v="66.849999999999994"/>
    <n v="795.22"/>
    <m/>
    <x v="20"/>
  </r>
  <r>
    <x v="4774"/>
    <d v="2025-05-04T00:00:00"/>
    <x v="0"/>
    <n v="45"/>
    <x v="1"/>
    <n v="0"/>
    <n v="4"/>
    <x v="2"/>
    <n v="5258"/>
    <n v="0"/>
    <n v="3"/>
    <x v="0"/>
    <x v="0"/>
    <s v="Yes"/>
    <x v="2"/>
    <x v="0"/>
    <x v="3"/>
    <n v="50.5"/>
    <n v="226.89"/>
    <m/>
    <x v="20"/>
  </r>
  <r>
    <x v="4775"/>
    <d v="2020-06-25T00:00:00"/>
    <x v="1"/>
    <n v="39"/>
    <x v="1"/>
    <n v="0"/>
    <n v="4"/>
    <x v="1"/>
    <n v="6494"/>
    <n v="0"/>
    <n v="62"/>
    <x v="4"/>
    <x v="0"/>
    <s v="Yes"/>
    <x v="0"/>
    <x v="3"/>
    <x v="2"/>
    <n v="115.05"/>
    <n v="9417.5300000000007"/>
    <m/>
    <x v="20"/>
  </r>
  <r>
    <x v="4776"/>
    <d v="2021-04-21T00:00:00"/>
    <x v="1"/>
    <n v="27"/>
    <x v="0"/>
    <n v="1"/>
    <n v="4"/>
    <x v="1"/>
    <n v="5432"/>
    <n v="1"/>
    <n v="52"/>
    <x v="4"/>
    <x v="0"/>
    <s v="No"/>
    <x v="1"/>
    <x v="2"/>
    <x v="3"/>
    <n v="19.850000000000001"/>
    <n v="1247.82"/>
    <m/>
    <x v="20"/>
  </r>
  <r>
    <x v="4777"/>
    <d v="2020-04-23T00:00:00"/>
    <x v="1"/>
    <n v="44"/>
    <x v="0"/>
    <n v="1"/>
    <n v="4"/>
    <x v="1"/>
    <n v="5240"/>
    <n v="3"/>
    <n v="64"/>
    <x v="0"/>
    <x v="0"/>
    <s v="Yes"/>
    <x v="2"/>
    <x v="2"/>
    <x v="3"/>
    <n v="90.6"/>
    <n v="8185.45"/>
    <m/>
    <x v="20"/>
  </r>
  <r>
    <x v="4778"/>
    <d v="2022-10-15T00:00:00"/>
    <x v="1"/>
    <n v="57"/>
    <x v="0"/>
    <n v="1"/>
    <n v="4"/>
    <x v="1"/>
    <n v="5854"/>
    <n v="6"/>
    <n v="34"/>
    <x v="0"/>
    <x v="0"/>
    <s v="No"/>
    <x v="1"/>
    <x v="3"/>
    <x v="2"/>
    <n v="25.6"/>
    <n v="1790.61"/>
    <m/>
    <x v="20"/>
  </r>
  <r>
    <x v="4779"/>
    <d v="2023-06-02T00:00:00"/>
    <x v="1"/>
    <n v="40"/>
    <x v="0"/>
    <n v="3"/>
    <n v="4"/>
    <x v="1"/>
    <n v="3970"/>
    <n v="4"/>
    <n v="26"/>
    <x v="1"/>
    <x v="2"/>
    <s v="Yes"/>
    <x v="3"/>
    <x v="0"/>
    <x v="2"/>
    <n v="38.85"/>
    <n v="1055.1500000000001"/>
    <m/>
    <x v="20"/>
  </r>
  <r>
    <x v="4780"/>
    <d v="2022-03-15T00:00:00"/>
    <x v="1"/>
    <n v="37"/>
    <x v="0"/>
    <n v="2"/>
    <n v="4"/>
    <x v="1"/>
    <n v="4375"/>
    <n v="1"/>
    <n v="41"/>
    <x v="4"/>
    <x v="2"/>
    <s v="Yes"/>
    <x v="3"/>
    <x v="3"/>
    <x v="2"/>
    <n v="35.4"/>
    <n v="1412.4"/>
    <m/>
    <x v="20"/>
  </r>
  <r>
    <x v="4781"/>
    <d v="2025-02-01T00:00:00"/>
    <x v="0"/>
    <n v="53"/>
    <x v="0"/>
    <n v="3"/>
    <n v="4"/>
    <x v="1"/>
    <n v="3461"/>
    <n v="10"/>
    <n v="6"/>
    <x v="2"/>
    <x v="0"/>
    <s v="No"/>
    <x v="1"/>
    <x v="3"/>
    <x v="2"/>
    <n v="19.45"/>
    <n v="122.92"/>
    <m/>
    <x v="20"/>
  </r>
  <r>
    <x v="4782"/>
    <d v="2024-10-01T00:00:00"/>
    <x v="1"/>
    <n v="41"/>
    <x v="1"/>
    <n v="0"/>
    <n v="4"/>
    <x v="1"/>
    <n v="2253"/>
    <n v="0"/>
    <n v="10"/>
    <x v="3"/>
    <x v="0"/>
    <s v="Yes"/>
    <x v="2"/>
    <x v="0"/>
    <x v="0"/>
    <n v="54.25"/>
    <n v="712.6"/>
    <m/>
    <x v="20"/>
  </r>
  <r>
    <x v="4783"/>
    <d v="2023-06-21T00:00:00"/>
    <x v="0"/>
    <n v="59"/>
    <x v="1"/>
    <n v="0"/>
    <n v="4"/>
    <x v="1"/>
    <n v="5184"/>
    <n v="0"/>
    <n v="26"/>
    <x v="1"/>
    <x v="0"/>
    <s v="Yes"/>
    <x v="0"/>
    <x v="3"/>
    <x v="0"/>
    <n v="75.5"/>
    <n v="3048.48"/>
    <m/>
    <x v="20"/>
  </r>
  <r>
    <x v="4784"/>
    <d v="2021-09-23T00:00:00"/>
    <x v="1"/>
    <n v="24"/>
    <x v="0"/>
    <n v="3"/>
    <n v="4"/>
    <x v="1"/>
    <n v="5829"/>
    <n v="1"/>
    <n v="47"/>
    <x v="0"/>
    <x v="0"/>
    <s v="No"/>
    <x v="1"/>
    <x v="2"/>
    <x v="0"/>
    <n v="19.3"/>
    <n v="1010.82"/>
    <m/>
    <x v="20"/>
  </r>
  <r>
    <x v="4785"/>
    <d v="2023-06-02T00:00:00"/>
    <x v="0"/>
    <n v="51"/>
    <x v="0"/>
    <n v="3"/>
    <n v="4"/>
    <x v="1"/>
    <n v="3973"/>
    <n v="2"/>
    <n v="26"/>
    <x v="1"/>
    <x v="0"/>
    <s v="Yes"/>
    <x v="2"/>
    <x v="3"/>
    <x v="2"/>
    <n v="82"/>
    <n v="2995.13"/>
    <m/>
    <x v="20"/>
  </r>
  <r>
    <x v="4786"/>
    <d v="2019-08-08T00:00:00"/>
    <x v="1"/>
    <n v="22"/>
    <x v="0"/>
    <n v="0"/>
    <n v="4"/>
    <x v="1"/>
    <n v="5274"/>
    <n v="5"/>
    <n v="72"/>
    <x v="5"/>
    <x v="0"/>
    <s v="Yes"/>
    <x v="0"/>
    <x v="2"/>
    <x v="2"/>
    <n v="94.45"/>
    <n v="8558.98"/>
    <m/>
    <x v="20"/>
  </r>
  <r>
    <x v="4787"/>
    <d v="2020-05-25T00:00:00"/>
    <x v="0"/>
    <n v="26"/>
    <x v="1"/>
    <n v="0"/>
    <n v="4"/>
    <x v="1"/>
    <n v="4908"/>
    <n v="0"/>
    <n v="63"/>
    <x v="0"/>
    <x v="0"/>
    <s v="Yes"/>
    <x v="0"/>
    <x v="3"/>
    <x v="2"/>
    <n v="104.5"/>
    <n v="7942.15"/>
    <m/>
    <x v="20"/>
  </r>
  <r>
    <x v="4788"/>
    <d v="2023-10-08T00:00:00"/>
    <x v="1"/>
    <n v="27"/>
    <x v="0"/>
    <n v="2"/>
    <n v="4"/>
    <x v="1"/>
    <n v="5657"/>
    <n v="2"/>
    <n v="22"/>
    <x v="3"/>
    <x v="0"/>
    <s v="No"/>
    <x v="1"/>
    <x v="0"/>
    <x v="2"/>
    <n v="19.899999999999999"/>
    <n v="1489.52"/>
    <m/>
    <x v="20"/>
  </r>
  <r>
    <x v="4789"/>
    <d v="2019-08-10T00:00:00"/>
    <x v="0"/>
    <n v="59"/>
    <x v="0"/>
    <n v="3"/>
    <n v="4"/>
    <x v="1"/>
    <n v="5341"/>
    <n v="1"/>
    <n v="72"/>
    <x v="0"/>
    <x v="0"/>
    <s v="Yes"/>
    <x v="2"/>
    <x v="2"/>
    <x v="0"/>
    <n v="87.55"/>
    <n v="9675.07"/>
    <m/>
    <x v="20"/>
  </r>
  <r>
    <x v="4790"/>
    <d v="2019-12-14T00:00:00"/>
    <x v="1"/>
    <n v="36"/>
    <x v="0"/>
    <n v="2"/>
    <n v="4"/>
    <x v="1"/>
    <n v="4732"/>
    <n v="1"/>
    <n v="68"/>
    <x v="0"/>
    <x v="0"/>
    <s v="Yes"/>
    <x v="3"/>
    <x v="2"/>
    <x v="0"/>
    <n v="85.3"/>
    <n v="7270.88"/>
    <m/>
    <x v="20"/>
  </r>
  <r>
    <x v="4791"/>
    <d v="2022-06-22T00:00:00"/>
    <x v="1"/>
    <n v="26"/>
    <x v="0"/>
    <n v="2"/>
    <n v="4"/>
    <x v="1"/>
    <n v="5587"/>
    <n v="6"/>
    <n v="38"/>
    <x v="0"/>
    <x v="0"/>
    <s v="No"/>
    <x v="1"/>
    <x v="0"/>
    <x v="2"/>
    <n v="20.45"/>
    <n v="889.93"/>
    <m/>
    <x v="20"/>
  </r>
  <r>
    <x v="4792"/>
    <d v="2022-04-23T00:00:00"/>
    <x v="1"/>
    <n v="30"/>
    <x v="0"/>
    <n v="2"/>
    <n v="4"/>
    <x v="1"/>
    <n v="5807"/>
    <n v="4"/>
    <n v="40"/>
    <x v="0"/>
    <x v="0"/>
    <s v="Yes"/>
    <x v="2"/>
    <x v="0"/>
    <x v="2"/>
    <n v="71.349999999999994"/>
    <n v="4012.8"/>
    <m/>
    <x v="20"/>
  </r>
  <r>
    <x v="4793"/>
    <d v="2020-02-07T00:00:00"/>
    <x v="0"/>
    <n v="32"/>
    <x v="0"/>
    <n v="3"/>
    <n v="4"/>
    <x v="1"/>
    <n v="5517"/>
    <n v="3"/>
    <n v="66"/>
    <x v="5"/>
    <x v="0"/>
    <s v="No"/>
    <x v="1"/>
    <x v="3"/>
    <x v="2"/>
    <n v="25.7"/>
    <n v="4541.99"/>
    <m/>
    <x v="20"/>
  </r>
  <r>
    <x v="4794"/>
    <d v="2020-05-05T00:00:00"/>
    <x v="0"/>
    <n v="47"/>
    <x v="0"/>
    <n v="0"/>
    <n v="4"/>
    <x v="1"/>
    <n v="5096"/>
    <n v="1"/>
    <n v="63"/>
    <x v="0"/>
    <x v="0"/>
    <s v="Yes"/>
    <x v="0"/>
    <x v="0"/>
    <x v="0"/>
    <n v="102.4"/>
    <n v="7562.3"/>
    <m/>
    <x v="20"/>
  </r>
  <r>
    <x v="4795"/>
    <d v="2019-12-04T00:00:00"/>
    <x v="1"/>
    <n v="50"/>
    <x v="0"/>
    <n v="2"/>
    <n v="4"/>
    <x v="1"/>
    <n v="5958"/>
    <n v="1"/>
    <n v="68"/>
    <x v="5"/>
    <x v="0"/>
    <s v="Yes"/>
    <x v="0"/>
    <x v="3"/>
    <x v="0"/>
    <n v="83.65"/>
    <n v="6770.33"/>
    <m/>
    <x v="20"/>
  </r>
  <r>
    <x v="4796"/>
    <d v="2022-09-13T00:00:00"/>
    <x v="1"/>
    <n v="62"/>
    <x v="0"/>
    <n v="2"/>
    <n v="4"/>
    <x v="1"/>
    <n v="5636"/>
    <n v="5"/>
    <n v="35"/>
    <x v="0"/>
    <x v="0"/>
    <s v="No"/>
    <x v="1"/>
    <x v="2"/>
    <x v="2"/>
    <n v="19.7"/>
    <n v="1269.75"/>
    <m/>
    <x v="20"/>
  </r>
  <r>
    <x v="4797"/>
    <d v="2022-03-05T00:00:00"/>
    <x v="1"/>
    <n v="19"/>
    <x v="0"/>
    <n v="2"/>
    <n v="4"/>
    <x v="1"/>
    <n v="2196"/>
    <n v="10"/>
    <n v="41"/>
    <x v="4"/>
    <x v="0"/>
    <s v="Yes"/>
    <x v="0"/>
    <x v="0"/>
    <x v="0"/>
    <n v="94.3"/>
    <n v="3959.2"/>
    <m/>
    <x v="20"/>
  </r>
  <r>
    <x v="4798"/>
    <d v="2024-01-11T00:00:00"/>
    <x v="0"/>
    <n v="62"/>
    <x v="1"/>
    <n v="2"/>
    <n v="4"/>
    <x v="1"/>
    <n v="2654"/>
    <n v="0"/>
    <n v="19"/>
    <x v="0"/>
    <x v="0"/>
    <s v="No"/>
    <x v="1"/>
    <x v="2"/>
    <x v="2"/>
    <n v="20.85"/>
    <n v="1154.54"/>
    <m/>
    <x v="20"/>
  </r>
  <r>
    <x v="4799"/>
    <d v="2019-10-09T00:00:00"/>
    <x v="1"/>
    <n v="67"/>
    <x v="0"/>
    <n v="0"/>
    <n v="4"/>
    <x v="1"/>
    <n v="5264"/>
    <n v="1"/>
    <n v="70"/>
    <x v="5"/>
    <x v="0"/>
    <s v="Yes"/>
    <x v="2"/>
    <x v="2"/>
    <x v="0"/>
    <n v="92.2"/>
    <n v="7781.35"/>
    <m/>
    <x v="20"/>
  </r>
  <r>
    <x v="4800"/>
    <d v="2024-06-16T00:00:00"/>
    <x v="1"/>
    <n v="71"/>
    <x v="1"/>
    <n v="0"/>
    <n v="4"/>
    <x v="1"/>
    <n v="2056"/>
    <n v="0"/>
    <n v="14"/>
    <x v="0"/>
    <x v="2"/>
    <s v="Yes"/>
    <x v="3"/>
    <x v="2"/>
    <x v="0"/>
    <n v="46.35"/>
    <n v="672.7"/>
    <m/>
    <x v="20"/>
  </r>
  <r>
    <x v="4801"/>
    <d v="2025-04-17T00:00:00"/>
    <x v="0"/>
    <n v="80"/>
    <x v="1"/>
    <n v="0"/>
    <n v="4"/>
    <x v="1"/>
    <n v="2757"/>
    <n v="0"/>
    <n v="4"/>
    <x v="0"/>
    <x v="0"/>
    <s v="Yes"/>
    <x v="0"/>
    <x v="2"/>
    <x v="0"/>
    <n v="94.75"/>
    <n v="498.4"/>
    <m/>
    <x v="20"/>
  </r>
  <r>
    <x v="4802"/>
    <d v="2020-04-02T00:00:00"/>
    <x v="0"/>
    <n v="79"/>
    <x v="1"/>
    <n v="0"/>
    <n v="4"/>
    <x v="1"/>
    <n v="4309"/>
    <n v="0"/>
    <n v="64"/>
    <x v="0"/>
    <x v="0"/>
    <s v="No"/>
    <x v="1"/>
    <x v="2"/>
    <x v="0"/>
    <n v="20.05"/>
    <n v="1517.41"/>
    <m/>
    <x v="20"/>
  </r>
  <r>
    <x v="4803"/>
    <d v="2025-01-13T00:00:00"/>
    <x v="0"/>
    <n v="68"/>
    <x v="0"/>
    <n v="0"/>
    <n v="4"/>
    <x v="1"/>
    <n v="2259"/>
    <n v="2"/>
    <n v="7"/>
    <x v="0"/>
    <x v="0"/>
    <s v="Yes"/>
    <x v="0"/>
    <x v="0"/>
    <x v="0"/>
    <n v="74.849999999999994"/>
    <n v="532.91999999999996"/>
    <m/>
    <x v="20"/>
  </r>
  <r>
    <x v="4804"/>
    <d v="2021-11-15T00:00:00"/>
    <x v="1"/>
    <n v="80"/>
    <x v="1"/>
    <n v="0"/>
    <n v="4"/>
    <x v="1"/>
    <n v="5397"/>
    <n v="0"/>
    <n v="45"/>
    <x v="0"/>
    <x v="0"/>
    <s v="Yes"/>
    <x v="0"/>
    <x v="0"/>
    <x v="0"/>
    <n v="85.7"/>
    <n v="4014.4"/>
    <m/>
    <x v="20"/>
  </r>
  <r>
    <x v="4805"/>
    <d v="2025-07-17T00:00:00"/>
    <x v="1"/>
    <n v="62"/>
    <x v="0"/>
    <n v="1"/>
    <n v="4"/>
    <x v="2"/>
    <n v="2400"/>
    <n v="1"/>
    <n v="1"/>
    <x v="2"/>
    <x v="0"/>
    <s v="No"/>
    <x v="1"/>
    <x v="0"/>
    <x v="2"/>
    <n v="19"/>
    <n v="47.28"/>
    <m/>
    <x v="20"/>
  </r>
  <r>
    <x v="4806"/>
    <d v="2024-02-20T00:00:00"/>
    <x v="0"/>
    <n v="63"/>
    <x v="1"/>
    <n v="0"/>
    <n v="4"/>
    <x v="1"/>
    <n v="2110"/>
    <n v="0"/>
    <n v="18"/>
    <x v="3"/>
    <x v="0"/>
    <s v="Yes"/>
    <x v="2"/>
    <x v="0"/>
    <x v="2"/>
    <n v="55.2"/>
    <n v="1917.06"/>
    <m/>
    <x v="20"/>
  </r>
  <r>
    <x v="4807"/>
    <d v="2025-04-08T00:00:00"/>
    <x v="0"/>
    <n v="42"/>
    <x v="0"/>
    <n v="1"/>
    <n v="4"/>
    <x v="1"/>
    <n v="3708"/>
    <n v="1"/>
    <n v="4"/>
    <x v="0"/>
    <x v="0"/>
    <s v="Yes"/>
    <x v="0"/>
    <x v="0"/>
    <x v="2"/>
    <n v="69.55"/>
    <n v="433.82"/>
    <m/>
    <x v="20"/>
  </r>
  <r>
    <x v="4808"/>
    <d v="2023-05-11T00:00:00"/>
    <x v="0"/>
    <n v="53"/>
    <x v="0"/>
    <n v="0"/>
    <n v="4"/>
    <x v="1"/>
    <n v="4430"/>
    <n v="1"/>
    <n v="27"/>
    <x v="1"/>
    <x v="0"/>
    <s v="No"/>
    <x v="1"/>
    <x v="2"/>
    <x v="0"/>
    <n v="19.55"/>
    <n v="1713.68"/>
    <m/>
    <x v="20"/>
  </r>
  <r>
    <x v="4809"/>
    <d v="2022-08-26T00:00:00"/>
    <x v="1"/>
    <n v="19"/>
    <x v="0"/>
    <n v="3"/>
    <n v="4"/>
    <x v="1"/>
    <n v="2564"/>
    <n v="5"/>
    <n v="36"/>
    <x v="0"/>
    <x v="2"/>
    <s v="Yes"/>
    <x v="3"/>
    <x v="2"/>
    <x v="2"/>
    <n v="40.65"/>
    <n v="1547.35"/>
    <m/>
    <x v="20"/>
  </r>
  <r>
    <x v="4810"/>
    <d v="2020-10-23T00:00:00"/>
    <x v="1"/>
    <n v="44"/>
    <x v="0"/>
    <n v="3"/>
    <n v="4"/>
    <x v="1"/>
    <n v="5040"/>
    <n v="7"/>
    <n v="58"/>
    <x v="0"/>
    <x v="0"/>
    <s v="Yes"/>
    <x v="3"/>
    <x v="3"/>
    <x v="2"/>
    <n v="44.1"/>
    <n v="3876.75"/>
    <m/>
    <x v="20"/>
  </r>
  <r>
    <x v="4811"/>
    <d v="2021-06-13T00:00:00"/>
    <x v="1"/>
    <n v="42"/>
    <x v="1"/>
    <n v="0"/>
    <n v="4"/>
    <x v="1"/>
    <n v="4164"/>
    <n v="0"/>
    <n v="50"/>
    <x v="0"/>
    <x v="0"/>
    <s v="Yes"/>
    <x v="0"/>
    <x v="0"/>
    <x v="0"/>
    <n v="95.7"/>
    <n v="7326.75"/>
    <m/>
    <x v="20"/>
  </r>
  <r>
    <x v="4812"/>
    <d v="2022-09-23T00:00:00"/>
    <x v="0"/>
    <n v="50"/>
    <x v="0"/>
    <n v="3"/>
    <n v="4"/>
    <x v="1"/>
    <n v="2775"/>
    <n v="5"/>
    <n v="35"/>
    <x v="1"/>
    <x v="0"/>
    <s v="Yes"/>
    <x v="0"/>
    <x v="3"/>
    <x v="0"/>
    <n v="89.7"/>
    <n v="3219.15"/>
    <m/>
    <x v="20"/>
  </r>
  <r>
    <x v="4813"/>
    <d v="2025-04-24T00:00:00"/>
    <x v="0"/>
    <n v="49"/>
    <x v="0"/>
    <n v="0"/>
    <n v="4"/>
    <x v="1"/>
    <n v="4552"/>
    <n v="7"/>
    <n v="4"/>
    <x v="2"/>
    <x v="0"/>
    <s v="Yes"/>
    <x v="2"/>
    <x v="0"/>
    <x v="0"/>
    <n v="65.599999999999994"/>
    <n v="290.62"/>
    <m/>
    <x v="20"/>
  </r>
  <r>
    <x v="4814"/>
    <d v="2022-11-20T00:00:00"/>
    <x v="1"/>
    <n v="26"/>
    <x v="1"/>
    <n v="0"/>
    <n v="4"/>
    <x v="1"/>
    <n v="4460"/>
    <n v="0"/>
    <n v="33"/>
    <x v="0"/>
    <x v="0"/>
    <s v="Yes"/>
    <x v="0"/>
    <x v="0"/>
    <x v="0"/>
    <n v="90.65"/>
    <n v="3542.68"/>
    <m/>
    <x v="20"/>
  </r>
  <r>
    <x v="4815"/>
    <d v="2021-10-18T00:00:00"/>
    <x v="0"/>
    <n v="52"/>
    <x v="0"/>
    <n v="2"/>
    <n v="4"/>
    <x v="1"/>
    <n v="4258"/>
    <n v="9"/>
    <n v="46"/>
    <x v="4"/>
    <x v="0"/>
    <s v="Yes"/>
    <x v="2"/>
    <x v="3"/>
    <x v="2"/>
    <n v="56.9"/>
    <n v="4328.8"/>
    <m/>
    <x v="20"/>
  </r>
  <r>
    <x v="4816"/>
    <d v="2020-07-25T00:00:00"/>
    <x v="0"/>
    <n v="49"/>
    <x v="0"/>
    <n v="0"/>
    <n v="4"/>
    <x v="1"/>
    <n v="5404"/>
    <n v="1"/>
    <n v="61"/>
    <x v="0"/>
    <x v="0"/>
    <s v="Yes"/>
    <x v="0"/>
    <x v="0"/>
    <x v="0"/>
    <n v="99.4"/>
    <n v="6867.8"/>
    <m/>
    <x v="20"/>
  </r>
  <r>
    <x v="4817"/>
    <d v="2020-12-05T00:00:00"/>
    <x v="1"/>
    <n v="62"/>
    <x v="0"/>
    <n v="0"/>
    <n v="4"/>
    <x v="1"/>
    <n v="5141"/>
    <n v="3"/>
    <n v="56"/>
    <x v="4"/>
    <x v="0"/>
    <s v="Yes"/>
    <x v="0"/>
    <x v="0"/>
    <x v="0"/>
    <n v="98.7"/>
    <n v="6061.5"/>
    <m/>
    <x v="20"/>
  </r>
  <r>
    <x v="4818"/>
    <d v="2024-10-24T00:00:00"/>
    <x v="1"/>
    <n v="25"/>
    <x v="0"/>
    <n v="3"/>
    <n v="4"/>
    <x v="1"/>
    <n v="2342"/>
    <n v="6"/>
    <n v="10"/>
    <x v="2"/>
    <x v="0"/>
    <s v="Yes"/>
    <x v="2"/>
    <x v="2"/>
    <x v="2"/>
    <n v="73.349999999999994"/>
    <n v="789.4"/>
    <m/>
    <x v="20"/>
  </r>
  <r>
    <x v="4819"/>
    <d v="2021-11-04T00:00:00"/>
    <x v="1"/>
    <n v="42"/>
    <x v="0"/>
    <n v="0"/>
    <n v="4"/>
    <x v="1"/>
    <n v="2036"/>
    <n v="6"/>
    <n v="45"/>
    <x v="4"/>
    <x v="0"/>
    <s v="Yes"/>
    <x v="2"/>
    <x v="0"/>
    <x v="2"/>
    <n v="50.25"/>
    <n v="2513.6"/>
    <m/>
    <x v="20"/>
  </r>
  <r>
    <x v="4820"/>
    <d v="2025-03-25T00:00:00"/>
    <x v="1"/>
    <n v="54"/>
    <x v="0"/>
    <n v="3"/>
    <n v="4"/>
    <x v="1"/>
    <n v="5756"/>
    <n v="3"/>
    <n v="5"/>
    <x v="0"/>
    <x v="0"/>
    <s v="Yes"/>
    <x v="3"/>
    <x v="0"/>
    <x v="3"/>
    <n v="49.4"/>
    <n v="477.85"/>
    <m/>
    <x v="20"/>
  </r>
  <r>
    <x v="4821"/>
    <d v="2021-12-25T00:00:00"/>
    <x v="0"/>
    <n v="53"/>
    <x v="0"/>
    <n v="0"/>
    <n v="4"/>
    <x v="1"/>
    <n v="2770"/>
    <n v="2"/>
    <n v="44"/>
    <x v="4"/>
    <x v="0"/>
    <s v="Yes"/>
    <x v="0"/>
    <x v="0"/>
    <x v="2"/>
    <n v="84.8"/>
    <n v="4523.55"/>
    <m/>
    <x v="20"/>
  </r>
  <r>
    <x v="4822"/>
    <d v="2019-11-01T00:00:00"/>
    <x v="1"/>
    <n v="73"/>
    <x v="0"/>
    <n v="0"/>
    <n v="4"/>
    <x v="1"/>
    <n v="5467"/>
    <n v="2"/>
    <n v="69"/>
    <x v="0"/>
    <x v="0"/>
    <s v="Yes"/>
    <x v="0"/>
    <x v="2"/>
    <x v="2"/>
    <n v="105.4"/>
    <n v="8336.86"/>
    <m/>
    <x v="20"/>
  </r>
  <r>
    <x v="4823"/>
    <d v="2021-12-21T00:00:00"/>
    <x v="1"/>
    <n v="70"/>
    <x v="0"/>
    <n v="0"/>
    <n v="4"/>
    <x v="1"/>
    <n v="2672"/>
    <n v="4"/>
    <n v="44"/>
    <x v="0"/>
    <x v="0"/>
    <s v="Yes"/>
    <x v="0"/>
    <x v="2"/>
    <x v="0"/>
    <n v="85.15"/>
    <n v="5625.86"/>
    <m/>
    <x v="20"/>
  </r>
  <r>
    <x v="4824"/>
    <d v="2022-09-19T00:00:00"/>
    <x v="1"/>
    <n v="65"/>
    <x v="1"/>
    <n v="0"/>
    <n v="4"/>
    <x v="1"/>
    <n v="5873"/>
    <n v="0"/>
    <n v="35"/>
    <x v="0"/>
    <x v="0"/>
    <s v="Yes"/>
    <x v="0"/>
    <x v="0"/>
    <x v="0"/>
    <n v="70.55"/>
    <n v="3010.85"/>
    <m/>
    <x v="20"/>
  </r>
  <r>
    <x v="4825"/>
    <d v="2023-02-15T00:00:00"/>
    <x v="1"/>
    <n v="19"/>
    <x v="1"/>
    <n v="0"/>
    <n v="4"/>
    <x v="1"/>
    <n v="4983"/>
    <n v="0"/>
    <n v="30"/>
    <x v="0"/>
    <x v="0"/>
    <s v="Yes"/>
    <x v="0"/>
    <x v="3"/>
    <x v="2"/>
    <n v="110.45"/>
    <n v="3721.85"/>
    <m/>
    <x v="20"/>
  </r>
  <r>
    <x v="4826"/>
    <d v="2019-09-23T00:00:00"/>
    <x v="1"/>
    <n v="19"/>
    <x v="0"/>
    <n v="0"/>
    <n v="4"/>
    <x v="1"/>
    <n v="4695"/>
    <n v="8"/>
    <n v="71"/>
    <x v="5"/>
    <x v="0"/>
    <s v="Yes"/>
    <x v="0"/>
    <x v="3"/>
    <x v="2"/>
    <n v="104.1"/>
    <n v="7723.94"/>
    <m/>
    <x v="20"/>
  </r>
  <r>
    <x v="4827"/>
    <d v="2020-01-05T00:00:00"/>
    <x v="0"/>
    <n v="38"/>
    <x v="0"/>
    <n v="3"/>
    <n v="4"/>
    <x v="1"/>
    <n v="6111"/>
    <n v="4"/>
    <n v="67"/>
    <x v="5"/>
    <x v="0"/>
    <s v="Yes"/>
    <x v="0"/>
    <x v="0"/>
    <x v="0"/>
    <n v="89.55"/>
    <n v="6785.15"/>
    <m/>
    <x v="20"/>
  </r>
  <r>
    <x v="4828"/>
    <d v="2019-11-04T00:00:00"/>
    <x v="0"/>
    <n v="46"/>
    <x v="1"/>
    <n v="0"/>
    <n v="4"/>
    <x v="1"/>
    <n v="5286"/>
    <n v="0"/>
    <n v="69"/>
    <x v="0"/>
    <x v="0"/>
    <s v="Yes"/>
    <x v="3"/>
    <x v="2"/>
    <x v="2"/>
    <n v="81.5"/>
    <n v="5776.81"/>
    <m/>
    <x v="20"/>
  </r>
  <r>
    <x v="4829"/>
    <d v="2023-02-12T00:00:00"/>
    <x v="0"/>
    <n v="62"/>
    <x v="0"/>
    <n v="0"/>
    <n v="4"/>
    <x v="1"/>
    <n v="3712"/>
    <n v="4"/>
    <n v="30"/>
    <x v="0"/>
    <x v="0"/>
    <s v="Yes"/>
    <x v="2"/>
    <x v="0"/>
    <x v="0"/>
    <n v="49.9"/>
    <n v="1708.75"/>
    <m/>
    <x v="20"/>
  </r>
  <r>
    <x v="4830"/>
    <d v="2021-06-11T00:00:00"/>
    <x v="1"/>
    <n v="63"/>
    <x v="1"/>
    <n v="0"/>
    <n v="4"/>
    <x v="1"/>
    <n v="5306"/>
    <n v="0"/>
    <n v="50"/>
    <x v="4"/>
    <x v="0"/>
    <s v="Yes"/>
    <x v="0"/>
    <x v="2"/>
    <x v="0"/>
    <n v="89.7"/>
    <n v="5794.5"/>
    <m/>
    <x v="20"/>
  </r>
  <r>
    <x v="4831"/>
    <d v="2019-12-23T00:00:00"/>
    <x v="0"/>
    <n v="62"/>
    <x v="1"/>
    <n v="0"/>
    <n v="4"/>
    <x v="1"/>
    <n v="4280"/>
    <n v="0"/>
    <n v="68"/>
    <x v="0"/>
    <x v="0"/>
    <s v="Yes"/>
    <x v="2"/>
    <x v="2"/>
    <x v="0"/>
    <n v="86.5"/>
    <n v="6664.75"/>
    <m/>
    <x v="20"/>
  </r>
  <r>
    <x v="4832"/>
    <d v="2022-04-26T00:00:00"/>
    <x v="1"/>
    <n v="61"/>
    <x v="0"/>
    <n v="0"/>
    <n v="4"/>
    <x v="1"/>
    <n v="5257"/>
    <n v="10"/>
    <n v="40"/>
    <x v="0"/>
    <x v="0"/>
    <s v="Yes"/>
    <x v="0"/>
    <x v="0"/>
    <x v="2"/>
    <n v="78.849999999999994"/>
    <n v="4725.6499999999996"/>
    <m/>
    <x v="20"/>
  </r>
  <r>
    <x v="4833"/>
    <d v="2019-08-04T00:00:00"/>
    <x v="1"/>
    <n v="53"/>
    <x v="0"/>
    <n v="0"/>
    <n v="4"/>
    <x v="1"/>
    <n v="5265"/>
    <n v="0"/>
    <n v="72"/>
    <x v="5"/>
    <x v="2"/>
    <s v="Yes"/>
    <x v="2"/>
    <x v="2"/>
    <x v="0"/>
    <n v="64.45"/>
    <n v="4528"/>
    <m/>
    <x v="20"/>
  </r>
  <r>
    <x v="4834"/>
    <d v="2025-07-04T00:00:00"/>
    <x v="1"/>
    <n v="63"/>
    <x v="1"/>
    <n v="0"/>
    <n v="4"/>
    <x v="2"/>
    <n v="5286"/>
    <n v="0"/>
    <n v="1"/>
    <x v="2"/>
    <x v="0"/>
    <s v="Yes"/>
    <x v="2"/>
    <x v="0"/>
    <x v="0"/>
    <n v="55.45"/>
    <n v="71.88"/>
    <m/>
    <x v="20"/>
  </r>
  <r>
    <x v="4835"/>
    <d v="2022-09-18T00:00:00"/>
    <x v="0"/>
    <n v="23"/>
    <x v="1"/>
    <n v="2"/>
    <n v="4"/>
    <x v="1"/>
    <n v="5510"/>
    <n v="0"/>
    <n v="35"/>
    <x v="0"/>
    <x v="0"/>
    <s v="Yes"/>
    <x v="2"/>
    <x v="3"/>
    <x v="2"/>
    <n v="72.099999999999994"/>
    <n v="2849"/>
    <m/>
    <x v="20"/>
  </r>
  <r>
    <x v="4836"/>
    <d v="2020-04-04T00:00:00"/>
    <x v="1"/>
    <n v="37"/>
    <x v="0"/>
    <n v="0"/>
    <n v="4"/>
    <x v="1"/>
    <n v="5189"/>
    <n v="1"/>
    <n v="64"/>
    <x v="0"/>
    <x v="0"/>
    <s v="Yes"/>
    <x v="0"/>
    <x v="3"/>
    <x v="0"/>
    <n v="115"/>
    <n v="10368.31"/>
    <m/>
    <x v="20"/>
  </r>
  <r>
    <x v="4837"/>
    <d v="2020-10-04T00:00:00"/>
    <x v="0"/>
    <n v="21"/>
    <x v="0"/>
    <n v="3"/>
    <n v="4"/>
    <x v="1"/>
    <n v="4704"/>
    <n v="9"/>
    <n v="58"/>
    <x v="0"/>
    <x v="2"/>
    <s v="Yes"/>
    <x v="3"/>
    <x v="3"/>
    <x v="3"/>
    <n v="50"/>
    <n v="2919.85"/>
    <m/>
    <x v="20"/>
  </r>
  <r>
    <x v="4838"/>
    <d v="2025-02-17T00:00:00"/>
    <x v="1"/>
    <n v="39"/>
    <x v="0"/>
    <n v="2"/>
    <n v="4"/>
    <x v="1"/>
    <n v="4538"/>
    <n v="3"/>
    <n v="6"/>
    <x v="0"/>
    <x v="0"/>
    <s v="Yes"/>
    <x v="2"/>
    <x v="0"/>
    <x v="2"/>
    <n v="48.8"/>
    <n v="594.04999999999995"/>
    <m/>
    <x v="20"/>
  </r>
  <r>
    <x v="4839"/>
    <d v="2020-06-18T00:00:00"/>
    <x v="0"/>
    <n v="56"/>
    <x v="0"/>
    <n v="0"/>
    <n v="4"/>
    <x v="1"/>
    <n v="4558"/>
    <n v="8"/>
    <n v="62"/>
    <x v="4"/>
    <x v="2"/>
    <s v="Yes"/>
    <x v="3"/>
    <x v="2"/>
    <x v="2"/>
    <n v="38.6"/>
    <n v="2345.5500000000002"/>
    <m/>
    <x v="20"/>
  </r>
  <r>
    <x v="4840"/>
    <d v="2019-10-05T00:00:00"/>
    <x v="1"/>
    <n v="44"/>
    <x v="1"/>
    <n v="0"/>
    <n v="4"/>
    <x v="1"/>
    <n v="4180"/>
    <n v="0"/>
    <n v="70"/>
    <x v="0"/>
    <x v="0"/>
    <s v="Yes"/>
    <x v="2"/>
    <x v="2"/>
    <x v="2"/>
    <n v="84.7"/>
    <n v="7176.15"/>
    <m/>
    <x v="20"/>
  </r>
  <r>
    <x v="4841"/>
    <d v="2022-05-07T00:00:00"/>
    <x v="1"/>
    <n v="23"/>
    <x v="1"/>
    <n v="0"/>
    <n v="4"/>
    <x v="1"/>
    <n v="3733"/>
    <n v="0"/>
    <n v="39"/>
    <x v="0"/>
    <x v="0"/>
    <s v="No"/>
    <x v="1"/>
    <x v="2"/>
    <x v="2"/>
    <n v="20.7"/>
    <n v="1924.26"/>
    <m/>
    <x v="20"/>
  </r>
  <r>
    <x v="4842"/>
    <d v="2021-08-13T00:00:00"/>
    <x v="0"/>
    <n v="39"/>
    <x v="1"/>
    <n v="3"/>
    <n v="4"/>
    <x v="1"/>
    <n v="2545"/>
    <n v="0"/>
    <n v="48"/>
    <x v="0"/>
    <x v="0"/>
    <s v="Yes"/>
    <x v="3"/>
    <x v="3"/>
    <x v="0"/>
    <n v="64.400000000000006"/>
    <n v="4294.87"/>
    <m/>
    <x v="20"/>
  </r>
  <r>
    <x v="4843"/>
    <d v="2019-08-06T00:00:00"/>
    <x v="0"/>
    <n v="38"/>
    <x v="0"/>
    <n v="0"/>
    <n v="4"/>
    <x v="1"/>
    <n v="4655"/>
    <n v="8"/>
    <n v="72"/>
    <x v="0"/>
    <x v="0"/>
    <s v="Yes"/>
    <x v="0"/>
    <x v="2"/>
    <x v="0"/>
    <n v="103.75"/>
    <n v="8664.2000000000007"/>
    <m/>
    <x v="20"/>
  </r>
  <r>
    <x v="4844"/>
    <d v="2019-12-06T00:00:00"/>
    <x v="1"/>
    <n v="45"/>
    <x v="1"/>
    <n v="0"/>
    <n v="4"/>
    <x v="1"/>
    <n v="6309"/>
    <n v="0"/>
    <n v="68"/>
    <x v="5"/>
    <x v="0"/>
    <s v="Yes"/>
    <x v="3"/>
    <x v="3"/>
    <x v="2"/>
    <n v="54.45"/>
    <n v="4858.83"/>
    <m/>
    <x v="20"/>
  </r>
  <r>
    <x v="4845"/>
    <d v="2023-06-03T00:00:00"/>
    <x v="1"/>
    <n v="51"/>
    <x v="1"/>
    <n v="2"/>
    <n v="4"/>
    <x v="1"/>
    <n v="3287"/>
    <n v="0"/>
    <n v="26"/>
    <x v="0"/>
    <x v="2"/>
    <s v="Yes"/>
    <x v="2"/>
    <x v="0"/>
    <x v="2"/>
    <n v="45.8"/>
    <n v="1147"/>
    <m/>
    <x v="20"/>
  </r>
  <r>
    <x v="4846"/>
    <d v="2024-07-24T00:00:00"/>
    <x v="1"/>
    <n v="27"/>
    <x v="1"/>
    <n v="0"/>
    <n v="4"/>
    <x v="1"/>
    <n v="5332"/>
    <n v="0"/>
    <n v="13"/>
    <x v="3"/>
    <x v="0"/>
    <s v="No"/>
    <x v="1"/>
    <x v="0"/>
    <x v="2"/>
    <n v="20.3"/>
    <n v="561.53"/>
    <m/>
    <x v="20"/>
  </r>
  <r>
    <x v="4847"/>
    <d v="2024-10-04T00:00:00"/>
    <x v="0"/>
    <n v="38"/>
    <x v="1"/>
    <n v="0"/>
    <n v="4"/>
    <x v="1"/>
    <n v="4292"/>
    <n v="0"/>
    <n v="10"/>
    <x v="0"/>
    <x v="0"/>
    <s v="Yes"/>
    <x v="3"/>
    <x v="0"/>
    <x v="2"/>
    <n v="51.65"/>
    <n v="1014.9"/>
    <m/>
    <x v="20"/>
  </r>
  <r>
    <x v="4848"/>
    <d v="2019-09-26T00:00:00"/>
    <x v="1"/>
    <n v="42"/>
    <x v="0"/>
    <n v="1"/>
    <n v="4"/>
    <x v="1"/>
    <n v="5187"/>
    <n v="1"/>
    <n v="71"/>
    <x v="0"/>
    <x v="0"/>
    <s v="No"/>
    <x v="1"/>
    <x v="2"/>
    <x v="0"/>
    <n v="24.7"/>
    <n v="3194.34"/>
    <m/>
    <x v="20"/>
  </r>
  <r>
    <x v="4849"/>
    <d v="2023-04-24T00:00:00"/>
    <x v="0"/>
    <n v="42"/>
    <x v="0"/>
    <n v="1"/>
    <n v="4"/>
    <x v="1"/>
    <n v="3240"/>
    <n v="2"/>
    <n v="28"/>
    <x v="1"/>
    <x v="2"/>
    <s v="Yes"/>
    <x v="2"/>
    <x v="3"/>
    <x v="2"/>
    <n v="50.8"/>
    <n v="1386.8"/>
    <m/>
    <x v="20"/>
  </r>
  <r>
    <x v="4850"/>
    <d v="2022-05-13T00:00:00"/>
    <x v="0"/>
    <n v="38"/>
    <x v="1"/>
    <n v="0"/>
    <n v="4"/>
    <x v="1"/>
    <n v="2698"/>
    <n v="0"/>
    <n v="39"/>
    <x v="0"/>
    <x v="0"/>
    <s v="Yes"/>
    <x v="0"/>
    <x v="2"/>
    <x v="0"/>
    <n v="100.45"/>
    <n v="5281.36"/>
    <m/>
    <x v="20"/>
  </r>
  <r>
    <x v="4851"/>
    <d v="2025-04-09T00:00:00"/>
    <x v="0"/>
    <n v="78"/>
    <x v="0"/>
    <n v="0"/>
    <n v="4"/>
    <x v="1"/>
    <n v="2914"/>
    <n v="3"/>
    <n v="4"/>
    <x v="2"/>
    <x v="2"/>
    <s v="Yes"/>
    <x v="2"/>
    <x v="2"/>
    <x v="0"/>
    <n v="29.9"/>
    <n v="118.25"/>
    <m/>
    <x v="20"/>
  </r>
  <r>
    <x v="4852"/>
    <d v="2019-10-08T00:00:00"/>
    <x v="1"/>
    <n v="77"/>
    <x v="0"/>
    <n v="0"/>
    <n v="4"/>
    <x v="1"/>
    <n v="6146"/>
    <n v="7"/>
    <n v="70"/>
    <x v="0"/>
    <x v="0"/>
    <s v="Yes"/>
    <x v="0"/>
    <x v="2"/>
    <x v="0"/>
    <n v="113.65"/>
    <n v="10167.59"/>
    <m/>
    <x v="20"/>
  </r>
  <r>
    <x v="4853"/>
    <d v="2025-01-25T00:00:00"/>
    <x v="1"/>
    <n v="73"/>
    <x v="1"/>
    <n v="0"/>
    <n v="4"/>
    <x v="1"/>
    <n v="3660"/>
    <n v="0"/>
    <n v="7"/>
    <x v="0"/>
    <x v="0"/>
    <s v="Yes"/>
    <x v="3"/>
    <x v="2"/>
    <x v="2"/>
    <n v="51.3"/>
    <n v="496.42"/>
    <m/>
    <x v="20"/>
  </r>
  <r>
    <x v="4854"/>
    <d v="2025-07-21T00:00:00"/>
    <x v="0"/>
    <n v="69"/>
    <x v="1"/>
    <n v="0"/>
    <n v="4"/>
    <x v="2"/>
    <n v="4320"/>
    <n v="0"/>
    <n v="1"/>
    <x v="2"/>
    <x v="0"/>
    <s v="Yes"/>
    <x v="2"/>
    <x v="2"/>
    <x v="0"/>
    <n v="44"/>
    <n v="72.67"/>
    <m/>
    <x v="20"/>
  </r>
  <r>
    <x v="4855"/>
    <d v="2023-03-13T00:00:00"/>
    <x v="1"/>
    <n v="47"/>
    <x v="1"/>
    <n v="0"/>
    <n v="4"/>
    <x v="1"/>
    <n v="5491"/>
    <n v="0"/>
    <n v="29"/>
    <x v="0"/>
    <x v="0"/>
    <s v="No"/>
    <x v="1"/>
    <x v="0"/>
    <x v="0"/>
    <n v="25.15"/>
    <n v="833.37"/>
    <m/>
    <x v="20"/>
  </r>
  <r>
    <x v="4856"/>
    <d v="2022-12-19T00:00:00"/>
    <x v="1"/>
    <n v="46"/>
    <x v="1"/>
    <n v="0"/>
    <n v="4"/>
    <x v="1"/>
    <n v="4691"/>
    <n v="0"/>
    <n v="32"/>
    <x v="0"/>
    <x v="0"/>
    <s v="No"/>
    <x v="1"/>
    <x v="3"/>
    <x v="0"/>
    <n v="19.75"/>
    <n v="2025.75"/>
    <m/>
    <x v="20"/>
  </r>
  <r>
    <x v="4857"/>
    <d v="2020-08-20T00:00:00"/>
    <x v="0"/>
    <n v="59"/>
    <x v="0"/>
    <n v="0"/>
    <n v="4"/>
    <x v="1"/>
    <n v="4149"/>
    <n v="5"/>
    <n v="60"/>
    <x v="4"/>
    <x v="0"/>
    <s v="Yes"/>
    <x v="0"/>
    <x v="3"/>
    <x v="0"/>
    <n v="95.4"/>
    <n v="6137.8"/>
    <m/>
    <x v="20"/>
  </r>
  <r>
    <x v="4858"/>
    <d v="2025-04-21T00:00:00"/>
    <x v="0"/>
    <n v="22"/>
    <x v="1"/>
    <n v="0"/>
    <n v="4"/>
    <x v="1"/>
    <n v="5707"/>
    <n v="0"/>
    <n v="4"/>
    <x v="0"/>
    <x v="0"/>
    <s v="Yes"/>
    <x v="3"/>
    <x v="0"/>
    <x v="2"/>
    <n v="65.55"/>
    <n v="290.44"/>
    <m/>
    <x v="20"/>
  </r>
  <r>
    <x v="4859"/>
    <d v="2021-08-04T00:00:00"/>
    <x v="0"/>
    <n v="43"/>
    <x v="0"/>
    <n v="0"/>
    <n v="4"/>
    <x v="1"/>
    <n v="2282"/>
    <n v="5"/>
    <n v="48"/>
    <x v="4"/>
    <x v="0"/>
    <s v="No"/>
    <x v="1"/>
    <x v="2"/>
    <x v="2"/>
    <n v="19.25"/>
    <n v="1620.7"/>
    <m/>
    <x v="20"/>
  </r>
  <r>
    <x v="4860"/>
    <d v="2020-10-04T00:00:00"/>
    <x v="1"/>
    <n v="59"/>
    <x v="0"/>
    <n v="0"/>
    <n v="4"/>
    <x v="1"/>
    <n v="4411"/>
    <n v="1"/>
    <n v="58"/>
    <x v="4"/>
    <x v="0"/>
    <s v="Yes"/>
    <x v="2"/>
    <x v="3"/>
    <x v="0"/>
    <n v="61.05"/>
    <n v="5007.63"/>
    <m/>
    <x v="20"/>
  </r>
  <r>
    <x v="4861"/>
    <d v="2022-09-10T00:00:00"/>
    <x v="1"/>
    <n v="59"/>
    <x v="0"/>
    <n v="0"/>
    <n v="4"/>
    <x v="1"/>
    <n v="4577"/>
    <n v="7"/>
    <n v="35"/>
    <x v="1"/>
    <x v="2"/>
    <s v="Yes"/>
    <x v="2"/>
    <x v="2"/>
    <x v="2"/>
    <n v="46.35"/>
    <n v="1802.05"/>
    <m/>
    <x v="20"/>
  </r>
  <r>
    <x v="4862"/>
    <d v="2019-08-15T00:00:00"/>
    <x v="1"/>
    <n v="21"/>
    <x v="0"/>
    <n v="0"/>
    <n v="4"/>
    <x v="1"/>
    <n v="4807"/>
    <n v="2"/>
    <n v="72"/>
    <x v="5"/>
    <x v="0"/>
    <s v="Yes"/>
    <x v="0"/>
    <x v="3"/>
    <x v="2"/>
    <n v="109.15"/>
    <n v="8642.7999999999993"/>
    <m/>
    <x v="20"/>
  </r>
  <r>
    <x v="4863"/>
    <d v="2022-05-19T00:00:00"/>
    <x v="1"/>
    <n v="23"/>
    <x v="1"/>
    <n v="0"/>
    <n v="4"/>
    <x v="1"/>
    <n v="5662"/>
    <n v="0"/>
    <n v="39"/>
    <x v="1"/>
    <x v="0"/>
    <s v="Yes"/>
    <x v="2"/>
    <x v="3"/>
    <x v="2"/>
    <n v="58.6"/>
    <n v="4103.13"/>
    <m/>
    <x v="20"/>
  </r>
  <r>
    <x v="4864"/>
    <d v="2024-07-15T00:00:00"/>
    <x v="0"/>
    <n v="33"/>
    <x v="0"/>
    <n v="2"/>
    <n v="4"/>
    <x v="1"/>
    <n v="2862"/>
    <n v="4"/>
    <n v="13"/>
    <x v="0"/>
    <x v="0"/>
    <s v="Yes"/>
    <x v="2"/>
    <x v="0"/>
    <x v="0"/>
    <n v="72.8"/>
    <n v="1109.06"/>
    <m/>
    <x v="20"/>
  </r>
  <r>
    <x v="4865"/>
    <d v="2023-01-17T00:00:00"/>
    <x v="0"/>
    <n v="27"/>
    <x v="0"/>
    <n v="0"/>
    <n v="4"/>
    <x v="1"/>
    <n v="2510"/>
    <n v="2"/>
    <n v="31"/>
    <x v="0"/>
    <x v="0"/>
    <s v="Yes"/>
    <x v="0"/>
    <x v="3"/>
    <x v="0"/>
    <n v="93.8"/>
    <n v="4077.19"/>
    <m/>
    <x v="20"/>
  </r>
  <r>
    <x v="4866"/>
    <d v="2022-05-18T00:00:00"/>
    <x v="0"/>
    <n v="47"/>
    <x v="1"/>
    <n v="0"/>
    <n v="4"/>
    <x v="1"/>
    <n v="3446"/>
    <n v="0"/>
    <n v="39"/>
    <x v="0"/>
    <x v="0"/>
    <s v="Yes"/>
    <x v="0"/>
    <x v="3"/>
    <x v="0"/>
    <n v="81.900000000000006"/>
    <n v="4589.82"/>
    <m/>
    <x v="20"/>
  </r>
  <r>
    <x v="4867"/>
    <d v="2020-03-13T00:00:00"/>
    <x v="0"/>
    <n v="45"/>
    <x v="0"/>
    <n v="0"/>
    <n v="4"/>
    <x v="1"/>
    <n v="6177"/>
    <n v="2"/>
    <n v="65"/>
    <x v="4"/>
    <x v="0"/>
    <s v="Yes"/>
    <x v="2"/>
    <x v="2"/>
    <x v="0"/>
    <n v="76.150000000000006"/>
    <n v="6332.25"/>
    <m/>
    <x v="20"/>
  </r>
  <r>
    <x v="4868"/>
    <d v="2025-05-25T00:00:00"/>
    <x v="1"/>
    <n v="60"/>
    <x v="1"/>
    <n v="0"/>
    <n v="4"/>
    <x v="2"/>
    <n v="3889"/>
    <n v="0"/>
    <n v="3"/>
    <x v="0"/>
    <x v="0"/>
    <s v="No"/>
    <x v="1"/>
    <x v="0"/>
    <x v="0"/>
    <n v="19.55"/>
    <n v="183.99"/>
    <m/>
    <x v="20"/>
  </r>
  <r>
    <x v="4869"/>
    <d v="2025-06-16T00:00:00"/>
    <x v="1"/>
    <n v="28"/>
    <x v="1"/>
    <n v="0"/>
    <n v="4"/>
    <x v="2"/>
    <n v="2107"/>
    <n v="0"/>
    <n v="2"/>
    <x v="0"/>
    <x v="0"/>
    <s v="No"/>
    <x v="1"/>
    <x v="0"/>
    <x v="0"/>
    <n v="20.7"/>
    <n v="67.63"/>
    <m/>
    <x v="20"/>
  </r>
  <r>
    <x v="4870"/>
    <d v="2022-10-21T00:00:00"/>
    <x v="1"/>
    <n v="26"/>
    <x v="1"/>
    <n v="3"/>
    <n v="4"/>
    <x v="1"/>
    <n v="5104"/>
    <n v="0"/>
    <n v="34"/>
    <x v="0"/>
    <x v="0"/>
    <s v="Yes"/>
    <x v="0"/>
    <x v="2"/>
    <x v="2"/>
    <n v="116.15"/>
    <n v="4880.88"/>
    <m/>
    <x v="20"/>
  </r>
  <r>
    <x v="4871"/>
    <d v="2020-10-07T00:00:00"/>
    <x v="0"/>
    <n v="54"/>
    <x v="0"/>
    <n v="2"/>
    <n v="4"/>
    <x v="1"/>
    <n v="4559"/>
    <n v="9"/>
    <n v="58"/>
    <x v="0"/>
    <x v="0"/>
    <s v="Yes"/>
    <x v="2"/>
    <x v="3"/>
    <x v="2"/>
    <n v="75.2"/>
    <n v="6351.1"/>
    <m/>
    <x v="20"/>
  </r>
  <r>
    <x v="4872"/>
    <d v="2020-10-13T00:00:00"/>
    <x v="1"/>
    <n v="48"/>
    <x v="0"/>
    <n v="3"/>
    <n v="4"/>
    <x v="1"/>
    <n v="6440"/>
    <n v="9"/>
    <n v="58"/>
    <x v="4"/>
    <x v="0"/>
    <s v="No"/>
    <x v="1"/>
    <x v="2"/>
    <x v="2"/>
    <n v="19.850000000000001"/>
    <n v="1843.83"/>
    <m/>
    <x v="20"/>
  </r>
  <r>
    <x v="4873"/>
    <d v="2019-08-04T00:00:00"/>
    <x v="0"/>
    <n v="64"/>
    <x v="0"/>
    <n v="2"/>
    <n v="4"/>
    <x v="1"/>
    <n v="5028"/>
    <n v="1"/>
    <n v="72"/>
    <x v="5"/>
    <x v="0"/>
    <s v="Yes"/>
    <x v="2"/>
    <x v="2"/>
    <x v="2"/>
    <n v="90.8"/>
    <n v="7882.96"/>
    <m/>
    <x v="20"/>
  </r>
  <r>
    <x v="4874"/>
    <d v="2023-06-15T00:00:00"/>
    <x v="1"/>
    <n v="30"/>
    <x v="1"/>
    <n v="0"/>
    <n v="4"/>
    <x v="1"/>
    <n v="3079"/>
    <n v="0"/>
    <n v="26"/>
    <x v="1"/>
    <x v="0"/>
    <s v="Yes"/>
    <x v="3"/>
    <x v="3"/>
    <x v="2"/>
    <n v="56.05"/>
    <n v="2482.6999999999998"/>
    <m/>
    <x v="20"/>
  </r>
  <r>
    <x v="4875"/>
    <d v="2020-03-17T00:00:00"/>
    <x v="0"/>
    <n v="22"/>
    <x v="1"/>
    <n v="0"/>
    <n v="4"/>
    <x v="1"/>
    <n v="5449"/>
    <n v="0"/>
    <n v="65"/>
    <x v="4"/>
    <x v="0"/>
    <s v="No"/>
    <x v="1"/>
    <x v="2"/>
    <x v="0"/>
    <n v="25.1"/>
    <n v="3052.95"/>
    <m/>
    <x v="20"/>
  </r>
  <r>
    <x v="4876"/>
    <d v="2025-05-01T00:00:00"/>
    <x v="1"/>
    <n v="33"/>
    <x v="1"/>
    <n v="0"/>
    <n v="4"/>
    <x v="2"/>
    <n v="2156"/>
    <n v="0"/>
    <n v="3"/>
    <x v="2"/>
    <x v="0"/>
    <s v="Yes"/>
    <x v="0"/>
    <x v="0"/>
    <x v="0"/>
    <n v="70.25"/>
    <n v="305.89999999999998"/>
    <m/>
    <x v="20"/>
  </r>
  <r>
    <x v="4877"/>
    <d v="2025-07-19T00:00:00"/>
    <x v="0"/>
    <n v="60"/>
    <x v="1"/>
    <n v="0"/>
    <n v="4"/>
    <x v="2"/>
    <n v="5754"/>
    <n v="0"/>
    <n v="1"/>
    <x v="0"/>
    <x v="0"/>
    <s v="Yes"/>
    <x v="0"/>
    <x v="0"/>
    <x v="0"/>
    <n v="85"/>
    <n v="100.2"/>
    <m/>
    <x v="20"/>
  </r>
  <r>
    <x v="4878"/>
    <d v="2019-08-06T00:00:00"/>
    <x v="0"/>
    <n v="64"/>
    <x v="0"/>
    <n v="2"/>
    <n v="4"/>
    <x v="1"/>
    <n v="4641"/>
    <n v="1"/>
    <n v="72"/>
    <x v="5"/>
    <x v="0"/>
    <s v="Yes"/>
    <x v="2"/>
    <x v="2"/>
    <x v="2"/>
    <n v="88.7"/>
    <n v="8562.7099999999991"/>
    <m/>
    <x v="20"/>
  </r>
  <r>
    <x v="4879"/>
    <d v="2025-01-19T00:00:00"/>
    <x v="1"/>
    <n v="42"/>
    <x v="1"/>
    <n v="0"/>
    <n v="4"/>
    <x v="1"/>
    <n v="4080"/>
    <n v="0"/>
    <n v="7"/>
    <x v="0"/>
    <x v="0"/>
    <s v="Yes"/>
    <x v="2"/>
    <x v="0"/>
    <x v="0"/>
    <n v="62.8"/>
    <n v="476.33"/>
    <m/>
    <x v="20"/>
  </r>
  <r>
    <x v="4880"/>
    <d v="2022-09-25T00:00:00"/>
    <x v="1"/>
    <n v="20"/>
    <x v="0"/>
    <n v="0"/>
    <n v="4"/>
    <x v="1"/>
    <n v="3102"/>
    <n v="7"/>
    <n v="35"/>
    <x v="0"/>
    <x v="0"/>
    <s v="Yes"/>
    <x v="2"/>
    <x v="0"/>
    <x v="0"/>
    <n v="56.85"/>
    <n v="2588.75"/>
    <m/>
    <x v="20"/>
  </r>
  <r>
    <x v="4881"/>
    <d v="2021-01-10T00:00:00"/>
    <x v="1"/>
    <n v="50"/>
    <x v="1"/>
    <n v="0"/>
    <n v="4"/>
    <x v="1"/>
    <n v="5832"/>
    <n v="0"/>
    <n v="55"/>
    <x v="0"/>
    <x v="0"/>
    <s v="Yes"/>
    <x v="0"/>
    <x v="0"/>
    <x v="0"/>
    <n v="73.099999999999994"/>
    <n v="4636.05"/>
    <m/>
    <x v="20"/>
  </r>
  <r>
    <x v="4882"/>
    <d v="2022-10-04T00:00:00"/>
    <x v="1"/>
    <n v="31"/>
    <x v="1"/>
    <n v="0"/>
    <n v="4"/>
    <x v="1"/>
    <n v="4027"/>
    <n v="0"/>
    <n v="34"/>
    <x v="1"/>
    <x v="0"/>
    <s v="Yes"/>
    <x v="2"/>
    <x v="3"/>
    <x v="2"/>
    <n v="55"/>
    <n v="3352.93"/>
    <m/>
    <x v="20"/>
  </r>
  <r>
    <x v="4883"/>
    <d v="2020-01-13T00:00:00"/>
    <x v="1"/>
    <n v="20"/>
    <x v="0"/>
    <n v="3"/>
    <n v="4"/>
    <x v="1"/>
    <n v="5427"/>
    <n v="3"/>
    <n v="67"/>
    <x v="0"/>
    <x v="0"/>
    <s v="Yes"/>
    <x v="0"/>
    <x v="3"/>
    <x v="2"/>
    <n v="112.35"/>
    <n v="8755.92"/>
    <m/>
    <x v="20"/>
  </r>
  <r>
    <x v="4884"/>
    <d v="2025-05-13T00:00:00"/>
    <x v="1"/>
    <n v="57"/>
    <x v="0"/>
    <n v="1"/>
    <n v="4"/>
    <x v="2"/>
    <n v="2081"/>
    <n v="5"/>
    <n v="3"/>
    <x v="2"/>
    <x v="0"/>
    <s v="Yes"/>
    <x v="0"/>
    <x v="0"/>
    <x v="0"/>
    <n v="80.7"/>
    <n v="310.61"/>
    <m/>
    <x v="20"/>
  </r>
  <r>
    <x v="4885"/>
    <d v="2019-11-03T00:00:00"/>
    <x v="1"/>
    <n v="45"/>
    <x v="0"/>
    <n v="1"/>
    <n v="4"/>
    <x v="1"/>
    <n v="5874"/>
    <n v="5"/>
    <n v="69"/>
    <x v="5"/>
    <x v="0"/>
    <s v="Yes"/>
    <x v="0"/>
    <x v="3"/>
    <x v="0"/>
    <n v="108.75"/>
    <n v="10798.1"/>
    <m/>
    <x v="20"/>
  </r>
  <r>
    <x v="4886"/>
    <d v="2021-02-15T00:00:00"/>
    <x v="0"/>
    <n v="36"/>
    <x v="1"/>
    <n v="0"/>
    <n v="4"/>
    <x v="1"/>
    <n v="5166"/>
    <n v="0"/>
    <n v="54"/>
    <x v="4"/>
    <x v="0"/>
    <s v="Yes"/>
    <x v="0"/>
    <x v="0"/>
    <x v="0"/>
    <n v="79.849999999999994"/>
    <n v="4720.8100000000004"/>
    <m/>
    <x v="20"/>
  </r>
  <r>
    <x v="4887"/>
    <d v="2021-04-20T00:00:00"/>
    <x v="0"/>
    <n v="79"/>
    <x v="0"/>
    <n v="0"/>
    <n v="4"/>
    <x v="1"/>
    <n v="4621"/>
    <n v="4"/>
    <n v="52"/>
    <x v="0"/>
    <x v="0"/>
    <s v="Yes"/>
    <x v="0"/>
    <x v="3"/>
    <x v="0"/>
    <n v="105.1"/>
    <n v="6892.2"/>
    <m/>
    <x v="20"/>
  </r>
  <r>
    <x v="4888"/>
    <d v="2024-06-10T00:00:00"/>
    <x v="1"/>
    <n v="75"/>
    <x v="1"/>
    <n v="0"/>
    <n v="4"/>
    <x v="1"/>
    <n v="3162"/>
    <n v="0"/>
    <n v="14"/>
    <x v="3"/>
    <x v="2"/>
    <s v="Yes"/>
    <x v="2"/>
    <x v="2"/>
    <x v="2"/>
    <n v="39.700000000000003"/>
    <n v="692.35"/>
    <m/>
    <x v="20"/>
  </r>
  <r>
    <x v="4889"/>
    <d v="2024-02-02T00:00:00"/>
    <x v="0"/>
    <n v="75"/>
    <x v="1"/>
    <n v="0"/>
    <n v="4"/>
    <x v="1"/>
    <n v="3728"/>
    <n v="0"/>
    <n v="18"/>
    <x v="3"/>
    <x v="0"/>
    <s v="Yes"/>
    <x v="0"/>
    <x v="2"/>
    <x v="0"/>
    <n v="93.9"/>
    <n v="1778.46"/>
    <m/>
    <x v="20"/>
  </r>
  <r>
    <x v="4890"/>
    <d v="2020-01-16T00:00:00"/>
    <x v="0"/>
    <n v="79"/>
    <x v="0"/>
    <n v="0"/>
    <n v="4"/>
    <x v="1"/>
    <n v="4228"/>
    <n v="4"/>
    <n v="67"/>
    <x v="5"/>
    <x v="0"/>
    <s v="Yes"/>
    <x v="0"/>
    <x v="2"/>
    <x v="2"/>
    <n v="94.65"/>
    <n v="6561.4"/>
    <m/>
    <x v="20"/>
  </r>
  <r>
    <x v="4891"/>
    <d v="2023-11-04T00:00:00"/>
    <x v="1"/>
    <n v="77"/>
    <x v="1"/>
    <n v="0"/>
    <n v="4"/>
    <x v="1"/>
    <n v="5691"/>
    <n v="0"/>
    <n v="21"/>
    <x v="0"/>
    <x v="0"/>
    <s v="Yes"/>
    <x v="0"/>
    <x v="0"/>
    <x v="0"/>
    <n v="95.4"/>
    <n v="2810.5"/>
    <m/>
    <x v="20"/>
  </r>
  <r>
    <x v="4892"/>
    <d v="2024-10-26T00:00:00"/>
    <x v="1"/>
    <n v="44"/>
    <x v="1"/>
    <n v="0"/>
    <n v="4"/>
    <x v="1"/>
    <n v="5765"/>
    <n v="0"/>
    <n v="10"/>
    <x v="3"/>
    <x v="0"/>
    <s v="Yes"/>
    <x v="2"/>
    <x v="0"/>
    <x v="0"/>
    <n v="51.2"/>
    <n v="953.85"/>
    <m/>
    <x v="20"/>
  </r>
  <r>
    <x v="4893"/>
    <d v="2020-10-01T00:00:00"/>
    <x v="1"/>
    <n v="44"/>
    <x v="0"/>
    <n v="0"/>
    <n v="4"/>
    <x v="1"/>
    <n v="4455"/>
    <n v="9"/>
    <n v="58"/>
    <x v="0"/>
    <x v="0"/>
    <s v="No"/>
    <x v="1"/>
    <x v="3"/>
    <x v="2"/>
    <n v="24.5"/>
    <n v="3602.78"/>
    <m/>
    <x v="20"/>
  </r>
  <r>
    <x v="4894"/>
    <d v="2021-10-01T00:00:00"/>
    <x v="1"/>
    <n v="61"/>
    <x v="0"/>
    <n v="1"/>
    <n v="4"/>
    <x v="1"/>
    <n v="2320"/>
    <n v="9"/>
    <n v="46"/>
    <x v="0"/>
    <x v="0"/>
    <s v="No"/>
    <x v="1"/>
    <x v="2"/>
    <x v="2"/>
    <n v="19.399999999999999"/>
    <n v="3152.85"/>
    <m/>
    <x v="20"/>
  </r>
  <r>
    <x v="4895"/>
    <d v="2025-01-11T00:00:00"/>
    <x v="1"/>
    <n v="44"/>
    <x v="1"/>
    <n v="0"/>
    <n v="4"/>
    <x v="1"/>
    <n v="3601"/>
    <n v="0"/>
    <n v="7"/>
    <x v="2"/>
    <x v="0"/>
    <s v="Yes"/>
    <x v="3"/>
    <x v="0"/>
    <x v="0"/>
    <n v="78.5"/>
    <n v="594.42999999999995"/>
    <m/>
    <x v="20"/>
  </r>
  <r>
    <x v="4896"/>
    <d v="2025-03-24T00:00:00"/>
    <x v="1"/>
    <n v="54"/>
    <x v="1"/>
    <n v="0"/>
    <n v="4"/>
    <x v="1"/>
    <n v="2575"/>
    <n v="0"/>
    <n v="5"/>
    <x v="0"/>
    <x v="0"/>
    <s v="No"/>
    <x v="1"/>
    <x v="3"/>
    <x v="0"/>
    <n v="19.55"/>
    <n v="289.45"/>
    <m/>
    <x v="20"/>
  </r>
  <r>
    <x v="4897"/>
    <d v="2024-11-14T00:00:00"/>
    <x v="0"/>
    <n v="61"/>
    <x v="1"/>
    <n v="0"/>
    <n v="4"/>
    <x v="1"/>
    <n v="5535"/>
    <n v="0"/>
    <n v="9"/>
    <x v="0"/>
    <x v="2"/>
    <s v="Yes"/>
    <x v="2"/>
    <x v="3"/>
    <x v="3"/>
    <n v="50.8"/>
    <n v="463.6"/>
    <m/>
    <x v="20"/>
  </r>
  <r>
    <x v="4898"/>
    <d v="2021-09-22T00:00:00"/>
    <x v="1"/>
    <n v="20"/>
    <x v="0"/>
    <n v="0"/>
    <n v="4"/>
    <x v="1"/>
    <n v="2382"/>
    <n v="7"/>
    <n v="47"/>
    <x v="0"/>
    <x v="0"/>
    <s v="No"/>
    <x v="1"/>
    <x v="3"/>
    <x v="0"/>
    <n v="26.9"/>
    <n v="1799.81"/>
    <m/>
    <x v="20"/>
  </r>
  <r>
    <x v="4899"/>
    <d v="2022-10-02T00:00:00"/>
    <x v="0"/>
    <n v="34"/>
    <x v="1"/>
    <n v="0"/>
    <n v="4"/>
    <x v="1"/>
    <n v="2711"/>
    <n v="0"/>
    <n v="34"/>
    <x v="0"/>
    <x v="0"/>
    <s v="Yes"/>
    <x v="3"/>
    <x v="0"/>
    <x v="0"/>
    <n v="49.8"/>
    <n v="1970.46"/>
    <m/>
    <x v="20"/>
  </r>
  <r>
    <x v="4900"/>
    <d v="2021-08-24T00:00:00"/>
    <x v="0"/>
    <n v="45"/>
    <x v="1"/>
    <n v="0"/>
    <n v="4"/>
    <x v="1"/>
    <n v="4063"/>
    <n v="0"/>
    <n v="48"/>
    <x v="0"/>
    <x v="0"/>
    <s v="Yes"/>
    <x v="2"/>
    <x v="2"/>
    <x v="2"/>
    <n v="78.900000000000006"/>
    <n v="3943.82"/>
    <m/>
    <x v="20"/>
  </r>
  <r>
    <x v="4901"/>
    <d v="2019-11-12T00:00:00"/>
    <x v="0"/>
    <n v="47"/>
    <x v="0"/>
    <n v="2"/>
    <n v="4"/>
    <x v="1"/>
    <n v="5436"/>
    <n v="9"/>
    <n v="69"/>
    <x v="5"/>
    <x v="0"/>
    <s v="Yes"/>
    <x v="0"/>
    <x v="2"/>
    <x v="0"/>
    <n v="105"/>
    <n v="8849.56"/>
    <m/>
    <x v="20"/>
  </r>
  <r>
    <x v="4902"/>
    <d v="2019-09-07T00:00:00"/>
    <x v="0"/>
    <n v="51"/>
    <x v="1"/>
    <n v="0"/>
    <n v="4"/>
    <x v="1"/>
    <n v="5447"/>
    <n v="0"/>
    <n v="71"/>
    <x v="0"/>
    <x v="0"/>
    <s v="Yes"/>
    <x v="2"/>
    <x v="2"/>
    <x v="0"/>
    <n v="80.599999999999994"/>
    <n v="6579.37"/>
    <m/>
    <x v="20"/>
  </r>
  <r>
    <x v="4903"/>
    <d v="2024-02-17T00:00:00"/>
    <x v="0"/>
    <n v="47"/>
    <x v="1"/>
    <n v="0"/>
    <n v="4"/>
    <x v="1"/>
    <n v="2277"/>
    <n v="0"/>
    <n v="18"/>
    <x v="0"/>
    <x v="0"/>
    <s v="Yes"/>
    <x v="3"/>
    <x v="0"/>
    <x v="2"/>
    <n v="56.25"/>
    <n v="1608.25"/>
    <m/>
    <x v="20"/>
  </r>
  <r>
    <x v="4904"/>
    <d v="2021-05-18T00:00:00"/>
    <x v="1"/>
    <n v="19"/>
    <x v="1"/>
    <n v="0"/>
    <n v="4"/>
    <x v="1"/>
    <n v="4363"/>
    <n v="0"/>
    <n v="51"/>
    <x v="4"/>
    <x v="0"/>
    <s v="Yes"/>
    <x v="0"/>
    <x v="3"/>
    <x v="0"/>
    <n v="111.5"/>
    <n v="7936.54"/>
    <m/>
    <x v="20"/>
  </r>
  <r>
    <x v="4905"/>
    <d v="2023-11-25T00:00:00"/>
    <x v="0"/>
    <n v="42"/>
    <x v="0"/>
    <n v="3"/>
    <n v="4"/>
    <x v="1"/>
    <n v="3503"/>
    <n v="6"/>
    <n v="21"/>
    <x v="0"/>
    <x v="0"/>
    <s v="Yes"/>
    <x v="2"/>
    <x v="3"/>
    <x v="0"/>
    <n v="75.900000000000006"/>
    <n v="2212.3000000000002"/>
    <m/>
    <x v="20"/>
  </r>
  <r>
    <x v="4906"/>
    <d v="2024-05-09T00:00:00"/>
    <x v="0"/>
    <n v="54"/>
    <x v="0"/>
    <n v="0"/>
    <n v="4"/>
    <x v="1"/>
    <n v="3351"/>
    <n v="9"/>
    <n v="15"/>
    <x v="3"/>
    <x v="0"/>
    <s v="Yes"/>
    <x v="0"/>
    <x v="0"/>
    <x v="0"/>
    <n v="68.599999999999994"/>
    <n v="1561.15"/>
    <m/>
    <x v="20"/>
  </r>
  <r>
    <x v="4907"/>
    <d v="2021-04-08T00:00:00"/>
    <x v="0"/>
    <n v="35"/>
    <x v="0"/>
    <n v="2"/>
    <n v="4"/>
    <x v="1"/>
    <n v="5396"/>
    <n v="1"/>
    <n v="52"/>
    <x v="0"/>
    <x v="2"/>
    <s v="Yes"/>
    <x v="2"/>
    <x v="2"/>
    <x v="2"/>
    <n v="50.2"/>
    <n v="2526.9899999999998"/>
    <m/>
    <x v="20"/>
  </r>
  <r>
    <x v="4908"/>
    <d v="2020-05-25T00:00:00"/>
    <x v="0"/>
    <n v="62"/>
    <x v="0"/>
    <n v="2"/>
    <n v="4"/>
    <x v="1"/>
    <n v="4512"/>
    <n v="4"/>
    <n v="63"/>
    <x v="4"/>
    <x v="0"/>
    <s v="Yes"/>
    <x v="0"/>
    <x v="3"/>
    <x v="0"/>
    <n v="91.35"/>
    <n v="8808.98"/>
    <m/>
    <x v="20"/>
  </r>
  <r>
    <x v="4909"/>
    <d v="2023-10-20T00:00:00"/>
    <x v="1"/>
    <n v="33"/>
    <x v="1"/>
    <n v="0"/>
    <n v="4"/>
    <x v="1"/>
    <n v="3995"/>
    <n v="0"/>
    <n v="22"/>
    <x v="3"/>
    <x v="0"/>
    <s v="Yes"/>
    <x v="2"/>
    <x v="0"/>
    <x v="2"/>
    <n v="59.05"/>
    <n v="1974"/>
    <m/>
    <x v="20"/>
  </r>
  <r>
    <x v="4910"/>
    <d v="2021-04-17T00:00:00"/>
    <x v="1"/>
    <n v="58"/>
    <x v="0"/>
    <n v="0"/>
    <n v="4"/>
    <x v="1"/>
    <n v="5509"/>
    <n v="4"/>
    <n v="52"/>
    <x v="0"/>
    <x v="2"/>
    <s v="Yes"/>
    <x v="2"/>
    <x v="3"/>
    <x v="2"/>
    <n v="35.450000000000003"/>
    <n v="1958.95"/>
    <m/>
    <x v="20"/>
  </r>
  <r>
    <x v="4911"/>
    <d v="2019-08-22T00:00:00"/>
    <x v="1"/>
    <n v="58"/>
    <x v="0"/>
    <n v="1"/>
    <n v="4"/>
    <x v="1"/>
    <n v="6009"/>
    <n v="9"/>
    <n v="72"/>
    <x v="0"/>
    <x v="0"/>
    <s v="Yes"/>
    <x v="0"/>
    <x v="2"/>
    <x v="2"/>
    <n v="117.5"/>
    <n v="11025.19"/>
    <m/>
    <x v="20"/>
  </r>
  <r>
    <x v="4912"/>
    <d v="2019-08-24T00:00:00"/>
    <x v="1"/>
    <n v="24"/>
    <x v="0"/>
    <n v="0"/>
    <n v="4"/>
    <x v="1"/>
    <n v="5515"/>
    <n v="8"/>
    <n v="72"/>
    <x v="5"/>
    <x v="0"/>
    <s v="Yes"/>
    <x v="0"/>
    <x v="2"/>
    <x v="0"/>
    <n v="84.05"/>
    <n v="7215.05"/>
    <m/>
    <x v="20"/>
  </r>
  <r>
    <x v="4913"/>
    <d v="2025-03-20T00:00:00"/>
    <x v="0"/>
    <n v="67"/>
    <x v="1"/>
    <n v="0"/>
    <n v="4"/>
    <x v="1"/>
    <n v="2850"/>
    <n v="0"/>
    <n v="5"/>
    <x v="2"/>
    <x v="0"/>
    <s v="Yes"/>
    <x v="0"/>
    <x v="2"/>
    <x v="0"/>
    <n v="85.55"/>
    <n v="500.4"/>
    <m/>
    <x v="20"/>
  </r>
  <r>
    <x v="4914"/>
    <d v="2020-11-01T00:00:00"/>
    <x v="1"/>
    <n v="80"/>
    <x v="1"/>
    <n v="0"/>
    <n v="4"/>
    <x v="1"/>
    <n v="4421"/>
    <n v="0"/>
    <n v="57"/>
    <x v="4"/>
    <x v="0"/>
    <s v="Yes"/>
    <x v="0"/>
    <x v="2"/>
    <x v="2"/>
    <n v="101.3"/>
    <n v="7882.33"/>
    <m/>
    <x v="20"/>
  </r>
  <r>
    <x v="4915"/>
    <d v="2020-02-04T00:00:00"/>
    <x v="1"/>
    <n v="67"/>
    <x v="0"/>
    <n v="1"/>
    <n v="4"/>
    <x v="1"/>
    <n v="4892"/>
    <n v="6"/>
    <n v="66"/>
    <x v="0"/>
    <x v="0"/>
    <s v="Yes"/>
    <x v="0"/>
    <x v="3"/>
    <x v="0"/>
    <n v="104.9"/>
    <n v="9490.5300000000007"/>
    <m/>
    <x v="20"/>
  </r>
  <r>
    <x v="4916"/>
    <d v="2024-07-22T00:00:00"/>
    <x v="1"/>
    <n v="68"/>
    <x v="0"/>
    <n v="0"/>
    <n v="4"/>
    <x v="1"/>
    <n v="4118"/>
    <n v="5"/>
    <n v="13"/>
    <x v="0"/>
    <x v="2"/>
    <s v="Yes"/>
    <x v="2"/>
    <x v="0"/>
    <x v="0"/>
    <n v="45.3"/>
    <n v="528.45000000000005"/>
    <m/>
    <x v="20"/>
  </r>
  <r>
    <x v="4917"/>
    <d v="2024-09-07T00:00:00"/>
    <x v="1"/>
    <n v="52"/>
    <x v="1"/>
    <n v="0"/>
    <n v="4"/>
    <x v="1"/>
    <n v="5355"/>
    <n v="0"/>
    <n v="11"/>
    <x v="0"/>
    <x v="0"/>
    <s v="No"/>
    <x v="1"/>
    <x v="3"/>
    <x v="2"/>
    <n v="20.05"/>
    <n v="533.04999999999995"/>
    <m/>
    <x v="20"/>
  </r>
  <r>
    <x v="4918"/>
    <d v="2019-09-20T00:00:00"/>
    <x v="1"/>
    <n v="31"/>
    <x v="0"/>
    <n v="0"/>
    <n v="4"/>
    <x v="1"/>
    <n v="4151"/>
    <n v="3"/>
    <n v="71"/>
    <x v="5"/>
    <x v="2"/>
    <s v="Yes"/>
    <x v="3"/>
    <x v="2"/>
    <x v="2"/>
    <n v="58.65"/>
    <n v="4145.25"/>
    <m/>
    <x v="20"/>
  </r>
  <r>
    <x v="4919"/>
    <d v="2020-02-02T00:00:00"/>
    <x v="0"/>
    <n v="39"/>
    <x v="1"/>
    <n v="0"/>
    <n v="4"/>
    <x v="1"/>
    <n v="6025"/>
    <n v="0"/>
    <n v="66"/>
    <x v="5"/>
    <x v="0"/>
    <s v="No"/>
    <x v="1"/>
    <x v="2"/>
    <x v="2"/>
    <n v="25.1"/>
    <n v="4940.28"/>
    <m/>
    <x v="20"/>
  </r>
  <r>
    <x v="4920"/>
    <d v="2025-05-02T00:00:00"/>
    <x v="0"/>
    <n v="34"/>
    <x v="0"/>
    <n v="0"/>
    <n v="4"/>
    <x v="2"/>
    <n v="2662"/>
    <n v="2"/>
    <n v="3"/>
    <x v="2"/>
    <x v="0"/>
    <s v="Yes"/>
    <x v="3"/>
    <x v="0"/>
    <x v="3"/>
    <n v="55.8"/>
    <n v="167.12"/>
    <m/>
    <x v="20"/>
  </r>
  <r>
    <x v="4921"/>
    <d v="2023-01-03T00:00:00"/>
    <x v="0"/>
    <n v="46"/>
    <x v="0"/>
    <n v="0"/>
    <n v="4"/>
    <x v="1"/>
    <n v="4821"/>
    <n v="9"/>
    <n v="31"/>
    <x v="0"/>
    <x v="0"/>
    <s v="Yes"/>
    <x v="0"/>
    <x v="0"/>
    <x v="2"/>
    <n v="88.65"/>
    <n v="3606.07"/>
    <m/>
    <x v="20"/>
  </r>
  <r>
    <x v="4922"/>
    <d v="2021-04-22T00:00:00"/>
    <x v="1"/>
    <n v="41"/>
    <x v="0"/>
    <n v="1"/>
    <n v="4"/>
    <x v="1"/>
    <n v="5123"/>
    <n v="6"/>
    <n v="52"/>
    <x v="0"/>
    <x v="0"/>
    <s v="Yes"/>
    <x v="0"/>
    <x v="0"/>
    <x v="0"/>
    <n v="98.15"/>
    <n v="6610.08"/>
    <m/>
    <x v="20"/>
  </r>
  <r>
    <x v="4923"/>
    <d v="2024-05-08T00:00:00"/>
    <x v="0"/>
    <n v="31"/>
    <x v="1"/>
    <n v="1"/>
    <n v="4"/>
    <x v="1"/>
    <n v="4602"/>
    <n v="0"/>
    <n v="15"/>
    <x v="3"/>
    <x v="0"/>
    <s v="Yes"/>
    <x v="0"/>
    <x v="0"/>
    <x v="0"/>
    <n v="91"/>
    <n v="1883.35"/>
    <m/>
    <x v="20"/>
  </r>
  <r>
    <x v="4924"/>
    <d v="2021-08-12T00:00:00"/>
    <x v="1"/>
    <n v="58"/>
    <x v="1"/>
    <n v="0"/>
    <n v="4"/>
    <x v="1"/>
    <n v="4975"/>
    <n v="0"/>
    <n v="48"/>
    <x v="0"/>
    <x v="0"/>
    <s v="Yes"/>
    <x v="2"/>
    <x v="2"/>
    <x v="2"/>
    <n v="55.5"/>
    <n v="3252.79"/>
    <m/>
    <x v="20"/>
  </r>
  <r>
    <x v="4925"/>
    <d v="2024-12-17T00:00:00"/>
    <x v="1"/>
    <n v="52"/>
    <x v="1"/>
    <n v="0"/>
    <n v="4"/>
    <x v="1"/>
    <n v="2907"/>
    <n v="0"/>
    <n v="8"/>
    <x v="0"/>
    <x v="0"/>
    <s v="Yes"/>
    <x v="2"/>
    <x v="0"/>
    <x v="0"/>
    <n v="49.4"/>
    <n v="575.45000000000005"/>
    <m/>
    <x v="20"/>
  </r>
  <r>
    <x v="4926"/>
    <d v="2019-09-24T00:00:00"/>
    <x v="0"/>
    <n v="19"/>
    <x v="1"/>
    <n v="1"/>
    <n v="4"/>
    <x v="1"/>
    <n v="4777"/>
    <n v="0"/>
    <n v="71"/>
    <x v="0"/>
    <x v="0"/>
    <s v="Yes"/>
    <x v="0"/>
    <x v="3"/>
    <x v="2"/>
    <n v="85.45"/>
    <n v="8293.14"/>
    <m/>
    <x v="20"/>
  </r>
  <r>
    <x v="4927"/>
    <d v="2025-02-25T00:00:00"/>
    <x v="1"/>
    <n v="21"/>
    <x v="1"/>
    <n v="0"/>
    <n v="4"/>
    <x v="1"/>
    <n v="3909"/>
    <n v="0"/>
    <n v="6"/>
    <x v="0"/>
    <x v="2"/>
    <s v="Yes"/>
    <x v="3"/>
    <x v="2"/>
    <x v="3"/>
    <n v="63.4"/>
    <n v="358.8"/>
    <m/>
    <x v="20"/>
  </r>
  <r>
    <x v="4928"/>
    <d v="2022-01-23T00:00:00"/>
    <x v="1"/>
    <n v="38"/>
    <x v="1"/>
    <n v="0"/>
    <n v="4"/>
    <x v="1"/>
    <n v="3350"/>
    <n v="0"/>
    <n v="43"/>
    <x v="0"/>
    <x v="0"/>
    <s v="Yes"/>
    <x v="2"/>
    <x v="3"/>
    <x v="0"/>
    <n v="55.45"/>
    <n v="2643.05"/>
    <m/>
    <x v="20"/>
  </r>
  <r>
    <x v="4929"/>
    <d v="2022-03-15T00:00:00"/>
    <x v="1"/>
    <n v="57"/>
    <x v="1"/>
    <n v="0"/>
    <n v="4"/>
    <x v="1"/>
    <n v="5556"/>
    <n v="0"/>
    <n v="41"/>
    <x v="0"/>
    <x v="0"/>
    <s v="Yes"/>
    <x v="2"/>
    <x v="3"/>
    <x v="0"/>
    <n v="79.849999999999994"/>
    <n v="4887.3599999999997"/>
    <m/>
    <x v="20"/>
  </r>
  <r>
    <x v="4930"/>
    <d v="2022-10-09T00:00:00"/>
    <x v="1"/>
    <n v="34"/>
    <x v="0"/>
    <n v="1"/>
    <n v="4"/>
    <x v="1"/>
    <n v="4522"/>
    <n v="7"/>
    <n v="34"/>
    <x v="1"/>
    <x v="0"/>
    <s v="Yes"/>
    <x v="3"/>
    <x v="3"/>
    <x v="3"/>
    <n v="60.8"/>
    <n v="3727.77"/>
    <m/>
    <x v="20"/>
  </r>
  <r>
    <x v="4931"/>
    <d v="2025-05-22T00:00:00"/>
    <x v="1"/>
    <n v="34"/>
    <x v="1"/>
    <n v="0"/>
    <n v="4"/>
    <x v="2"/>
    <n v="4699"/>
    <n v="0"/>
    <n v="3"/>
    <x v="0"/>
    <x v="2"/>
    <s v="Yes"/>
    <x v="2"/>
    <x v="0"/>
    <x v="2"/>
    <n v="29.2"/>
    <n v="98.5"/>
    <m/>
    <x v="20"/>
  </r>
  <r>
    <x v="4932"/>
    <d v="2019-08-20T00:00:00"/>
    <x v="1"/>
    <n v="63"/>
    <x v="0"/>
    <n v="1"/>
    <n v="4"/>
    <x v="1"/>
    <n v="5730"/>
    <n v="1"/>
    <n v="72"/>
    <x v="0"/>
    <x v="0"/>
    <s v="Yes"/>
    <x v="0"/>
    <x v="2"/>
    <x v="0"/>
    <n v="108.65"/>
    <n v="8767.4699999999993"/>
    <m/>
    <x v="20"/>
  </r>
  <r>
    <x v="4933"/>
    <d v="2025-07-17T00:00:00"/>
    <x v="0"/>
    <n v="48"/>
    <x v="0"/>
    <n v="2"/>
    <n v="4"/>
    <x v="2"/>
    <n v="3408"/>
    <n v="1"/>
    <n v="1"/>
    <x v="0"/>
    <x v="0"/>
    <s v="Yes"/>
    <x v="2"/>
    <x v="0"/>
    <x v="0"/>
    <n v="44.55"/>
    <n v="85.65"/>
    <m/>
    <x v="20"/>
  </r>
  <r>
    <x v="4934"/>
    <d v="2023-10-03T00:00:00"/>
    <x v="0"/>
    <n v="53"/>
    <x v="0"/>
    <n v="3"/>
    <n v="4"/>
    <x v="1"/>
    <n v="5585"/>
    <n v="1"/>
    <n v="22"/>
    <x v="3"/>
    <x v="0"/>
    <s v="Yes"/>
    <x v="0"/>
    <x v="0"/>
    <x v="0"/>
    <n v="88.75"/>
    <n v="2135.73"/>
    <m/>
    <x v="20"/>
  </r>
  <r>
    <x v="4935"/>
    <d v="2023-01-09T00:00:00"/>
    <x v="0"/>
    <n v="47"/>
    <x v="0"/>
    <n v="0"/>
    <n v="4"/>
    <x v="1"/>
    <n v="5722"/>
    <n v="4"/>
    <n v="31"/>
    <x v="1"/>
    <x v="0"/>
    <s v="Yes"/>
    <x v="0"/>
    <x v="0"/>
    <x v="2"/>
    <n v="90.55"/>
    <n v="3624.77"/>
    <m/>
    <x v="20"/>
  </r>
  <r>
    <x v="4936"/>
    <d v="2024-02-16T00:00:00"/>
    <x v="1"/>
    <n v="28"/>
    <x v="1"/>
    <n v="0"/>
    <n v="4"/>
    <x v="1"/>
    <n v="4624"/>
    <n v="0"/>
    <n v="18"/>
    <x v="0"/>
    <x v="2"/>
    <s v="Yes"/>
    <x v="2"/>
    <x v="3"/>
    <x v="2"/>
    <n v="40.200000000000003"/>
    <n v="801.95"/>
    <m/>
    <x v="20"/>
  </r>
  <r>
    <x v="4937"/>
    <d v="2023-01-24T00:00:00"/>
    <x v="1"/>
    <n v="56"/>
    <x v="1"/>
    <n v="0"/>
    <n v="4"/>
    <x v="1"/>
    <n v="5094"/>
    <n v="0"/>
    <n v="31"/>
    <x v="0"/>
    <x v="0"/>
    <s v="Yes"/>
    <x v="0"/>
    <x v="0"/>
    <x v="0"/>
    <n v="87.6"/>
    <n v="4062.77"/>
    <m/>
    <x v="20"/>
  </r>
  <r>
    <x v="4938"/>
    <d v="2020-08-02T00:00:00"/>
    <x v="1"/>
    <n v="59"/>
    <x v="0"/>
    <n v="0"/>
    <n v="4"/>
    <x v="1"/>
    <n v="4905"/>
    <n v="6"/>
    <n v="60"/>
    <x v="0"/>
    <x v="0"/>
    <s v="Yes"/>
    <x v="0"/>
    <x v="2"/>
    <x v="0"/>
    <n v="97.2"/>
    <n v="7561.75"/>
    <m/>
    <x v="20"/>
  </r>
  <r>
    <x v="4939"/>
    <d v="2020-08-10T00:00:00"/>
    <x v="1"/>
    <n v="29"/>
    <x v="1"/>
    <n v="0"/>
    <n v="4"/>
    <x v="1"/>
    <n v="4928"/>
    <n v="0"/>
    <n v="60"/>
    <x v="4"/>
    <x v="2"/>
    <s v="Yes"/>
    <x v="2"/>
    <x v="3"/>
    <x v="0"/>
    <n v="44.45"/>
    <n v="2773.9"/>
    <m/>
    <x v="20"/>
  </r>
  <r>
    <x v="4940"/>
    <d v="2019-10-15T00:00:00"/>
    <x v="0"/>
    <n v="63"/>
    <x v="0"/>
    <n v="3"/>
    <n v="4"/>
    <x v="1"/>
    <n v="5568"/>
    <n v="4"/>
    <n v="70"/>
    <x v="0"/>
    <x v="0"/>
    <s v="Yes"/>
    <x v="2"/>
    <x v="2"/>
    <x v="0"/>
    <n v="84.1"/>
    <n v="8697.7999999999993"/>
    <m/>
    <x v="20"/>
  </r>
  <r>
    <x v="4941"/>
    <d v="2020-06-14T00:00:00"/>
    <x v="1"/>
    <n v="22"/>
    <x v="0"/>
    <n v="0"/>
    <n v="4"/>
    <x v="1"/>
    <n v="6489"/>
    <n v="1"/>
    <n v="62"/>
    <x v="4"/>
    <x v="0"/>
    <s v="Yes"/>
    <x v="3"/>
    <x v="2"/>
    <x v="2"/>
    <n v="72"/>
    <n v="4681.62"/>
    <m/>
    <x v="20"/>
  </r>
  <r>
    <x v="4942"/>
    <d v="2022-07-07T00:00:00"/>
    <x v="0"/>
    <n v="23"/>
    <x v="0"/>
    <n v="2"/>
    <n v="4"/>
    <x v="1"/>
    <n v="2308"/>
    <n v="7"/>
    <n v="37"/>
    <x v="1"/>
    <x v="2"/>
    <s v="Yes"/>
    <x v="3"/>
    <x v="3"/>
    <x v="0"/>
    <n v="40.200000000000003"/>
    <n v="1525.35"/>
    <m/>
    <x v="20"/>
  </r>
  <r>
    <x v="4943"/>
    <d v="2023-09-11T00:00:00"/>
    <x v="1"/>
    <n v="67"/>
    <x v="1"/>
    <n v="0"/>
    <n v="4"/>
    <x v="1"/>
    <n v="2491"/>
    <n v="0"/>
    <n v="23"/>
    <x v="0"/>
    <x v="0"/>
    <s v="Yes"/>
    <x v="0"/>
    <x v="3"/>
    <x v="0"/>
    <n v="75.400000000000006"/>
    <n v="2128.81"/>
    <m/>
    <x v="20"/>
  </r>
  <r>
    <x v="4944"/>
    <d v="2021-05-01T00:00:00"/>
    <x v="0"/>
    <n v="67"/>
    <x v="1"/>
    <n v="0"/>
    <n v="4"/>
    <x v="1"/>
    <n v="5896"/>
    <n v="0"/>
    <n v="51"/>
    <x v="0"/>
    <x v="0"/>
    <s v="No"/>
    <x v="1"/>
    <x v="3"/>
    <x v="0"/>
    <n v="25"/>
    <n v="1419.31"/>
    <m/>
    <x v="20"/>
  </r>
  <r>
    <x v="4945"/>
    <d v="2025-07-06T00:00:00"/>
    <x v="1"/>
    <n v="68"/>
    <x v="1"/>
    <n v="0"/>
    <n v="4"/>
    <x v="2"/>
    <n v="5033"/>
    <n v="0"/>
    <n v="1"/>
    <x v="0"/>
    <x v="0"/>
    <s v="Yes"/>
    <x v="0"/>
    <x v="2"/>
    <x v="0"/>
    <n v="71.25"/>
    <n v="98.85"/>
    <m/>
    <x v="20"/>
  </r>
  <r>
    <x v="4946"/>
    <d v="2020-05-10T00:00:00"/>
    <x v="0"/>
    <n v="73"/>
    <x v="0"/>
    <n v="0"/>
    <n v="4"/>
    <x v="1"/>
    <n v="6453"/>
    <n v="1"/>
    <n v="63"/>
    <x v="0"/>
    <x v="0"/>
    <s v="Yes"/>
    <x v="0"/>
    <x v="2"/>
    <x v="2"/>
    <n v="108.5"/>
    <n v="9330.4599999999991"/>
    <m/>
    <x v="20"/>
  </r>
  <r>
    <x v="4947"/>
    <d v="2020-01-17T00:00:00"/>
    <x v="0"/>
    <n v="65"/>
    <x v="1"/>
    <n v="0"/>
    <n v="4"/>
    <x v="1"/>
    <n v="4143"/>
    <n v="0"/>
    <n v="67"/>
    <x v="0"/>
    <x v="0"/>
    <s v="Yes"/>
    <x v="0"/>
    <x v="2"/>
    <x v="0"/>
    <n v="105.05"/>
    <n v="9465.11"/>
    <m/>
    <x v="20"/>
  </r>
  <r>
    <x v="4948"/>
    <d v="2021-04-19T00:00:00"/>
    <x v="0"/>
    <n v="23"/>
    <x v="1"/>
    <n v="0"/>
    <n v="4"/>
    <x v="1"/>
    <n v="4142"/>
    <n v="0"/>
    <n v="52"/>
    <x v="4"/>
    <x v="0"/>
    <s v="Yes"/>
    <x v="3"/>
    <x v="2"/>
    <x v="2"/>
    <n v="79.75"/>
    <n v="5734.12"/>
    <m/>
    <x v="20"/>
  </r>
  <r>
    <x v="4949"/>
    <d v="2019-08-11T00:00:00"/>
    <x v="1"/>
    <n v="62"/>
    <x v="1"/>
    <n v="0"/>
    <n v="4"/>
    <x v="1"/>
    <n v="5733"/>
    <n v="0"/>
    <n v="72"/>
    <x v="0"/>
    <x v="0"/>
    <s v="No"/>
    <x v="1"/>
    <x v="2"/>
    <x v="2"/>
    <n v="20.25"/>
    <n v="4616.82"/>
    <m/>
    <x v="20"/>
  </r>
  <r>
    <x v="4950"/>
    <d v="2020-10-05T00:00:00"/>
    <x v="0"/>
    <n v="30"/>
    <x v="0"/>
    <n v="3"/>
    <n v="4"/>
    <x v="1"/>
    <n v="5653"/>
    <n v="1"/>
    <n v="58"/>
    <x v="4"/>
    <x v="0"/>
    <s v="Yes"/>
    <x v="0"/>
    <x v="3"/>
    <x v="2"/>
    <n v="94.7"/>
    <n v="7967.85"/>
    <m/>
    <x v="20"/>
  </r>
  <r>
    <x v="4951"/>
    <d v="2022-10-17T00:00:00"/>
    <x v="0"/>
    <n v="35"/>
    <x v="0"/>
    <n v="3"/>
    <n v="4"/>
    <x v="1"/>
    <n v="5569"/>
    <n v="2"/>
    <n v="34"/>
    <x v="1"/>
    <x v="2"/>
    <s v="Yes"/>
    <x v="2"/>
    <x v="0"/>
    <x v="0"/>
    <n v="44.85"/>
    <n v="1442.6"/>
    <m/>
    <x v="20"/>
  </r>
  <r>
    <x v="4952"/>
    <d v="2025-04-19T00:00:00"/>
    <x v="0"/>
    <n v="38"/>
    <x v="1"/>
    <n v="0"/>
    <n v="4"/>
    <x v="1"/>
    <n v="5344"/>
    <n v="0"/>
    <n v="4"/>
    <x v="0"/>
    <x v="0"/>
    <s v="Yes"/>
    <x v="2"/>
    <x v="0"/>
    <x v="0"/>
    <n v="56.4"/>
    <n v="317.89"/>
    <m/>
    <x v="20"/>
  </r>
  <r>
    <x v="4953"/>
    <d v="2020-06-18T00:00:00"/>
    <x v="1"/>
    <n v="42"/>
    <x v="0"/>
    <n v="3"/>
    <n v="4"/>
    <x v="1"/>
    <n v="4306"/>
    <n v="5"/>
    <n v="62"/>
    <x v="4"/>
    <x v="0"/>
    <s v="Yes"/>
    <x v="0"/>
    <x v="3"/>
    <x v="0"/>
    <n v="110.8"/>
    <n v="7662.45"/>
    <m/>
    <x v="20"/>
  </r>
  <r>
    <x v="4954"/>
    <d v="2019-10-06T00:00:00"/>
    <x v="0"/>
    <n v="62"/>
    <x v="0"/>
    <n v="3"/>
    <n v="4"/>
    <x v="1"/>
    <n v="4551"/>
    <n v="8"/>
    <n v="70"/>
    <x v="0"/>
    <x v="0"/>
    <s v="Yes"/>
    <x v="0"/>
    <x v="0"/>
    <x v="2"/>
    <n v="97.55"/>
    <n v="8935.65"/>
    <m/>
    <x v="20"/>
  </r>
  <r>
    <x v="4955"/>
    <d v="2022-02-19T00:00:00"/>
    <x v="1"/>
    <n v="56"/>
    <x v="1"/>
    <n v="0"/>
    <n v="4"/>
    <x v="1"/>
    <n v="5956"/>
    <n v="0"/>
    <n v="42"/>
    <x v="0"/>
    <x v="0"/>
    <s v="No"/>
    <x v="1"/>
    <x v="3"/>
    <x v="2"/>
    <n v="20.65"/>
    <n v="1934.6"/>
    <m/>
    <x v="20"/>
  </r>
  <r>
    <x v="4956"/>
    <d v="2023-01-12T00:00:00"/>
    <x v="0"/>
    <n v="43"/>
    <x v="1"/>
    <n v="0"/>
    <n v="4"/>
    <x v="1"/>
    <n v="4684"/>
    <n v="0"/>
    <n v="31"/>
    <x v="0"/>
    <x v="0"/>
    <s v="Yes"/>
    <x v="0"/>
    <x v="0"/>
    <x v="0"/>
    <n v="80.45"/>
    <n v="3578.27"/>
    <m/>
    <x v="20"/>
  </r>
  <r>
    <x v="4957"/>
    <d v="2023-05-20T00:00:00"/>
    <x v="0"/>
    <n v="25"/>
    <x v="0"/>
    <n v="0"/>
    <n v="4"/>
    <x v="1"/>
    <n v="2068"/>
    <n v="3"/>
    <n v="27"/>
    <x v="0"/>
    <x v="2"/>
    <s v="Yes"/>
    <x v="2"/>
    <x v="3"/>
    <x v="2"/>
    <n v="45.85"/>
    <n v="1276.4000000000001"/>
    <m/>
    <x v="20"/>
  </r>
  <r>
    <x v="4958"/>
    <d v="2025-07-03T00:00:00"/>
    <x v="0"/>
    <n v="44"/>
    <x v="1"/>
    <n v="3"/>
    <n v="4"/>
    <x v="2"/>
    <n v="5323"/>
    <n v="0"/>
    <n v="1"/>
    <x v="2"/>
    <x v="0"/>
    <s v="Yes"/>
    <x v="2"/>
    <x v="0"/>
    <x v="0"/>
    <n v="49.85"/>
    <n v="92.4"/>
    <m/>
    <x v="20"/>
  </r>
  <r>
    <x v="4959"/>
    <d v="2022-01-16T00:00:00"/>
    <x v="1"/>
    <n v="41"/>
    <x v="0"/>
    <n v="2"/>
    <n v="4"/>
    <x v="1"/>
    <n v="5284"/>
    <n v="1"/>
    <n v="43"/>
    <x v="4"/>
    <x v="0"/>
    <s v="Yes"/>
    <x v="2"/>
    <x v="0"/>
    <x v="3"/>
    <n v="50.2"/>
    <n v="2798.92"/>
    <m/>
    <x v="20"/>
  </r>
  <r>
    <x v="4960"/>
    <d v="2020-05-15T00:00:00"/>
    <x v="0"/>
    <n v="52"/>
    <x v="0"/>
    <n v="0"/>
    <n v="4"/>
    <x v="1"/>
    <n v="4604"/>
    <n v="8"/>
    <n v="63"/>
    <x v="4"/>
    <x v="0"/>
    <s v="Yes"/>
    <x v="0"/>
    <x v="2"/>
    <x v="2"/>
    <n v="84.65"/>
    <n v="6214.28"/>
    <m/>
    <x v="20"/>
  </r>
  <r>
    <x v="4961"/>
    <d v="2022-12-17T00:00:00"/>
    <x v="0"/>
    <n v="39"/>
    <x v="0"/>
    <n v="1"/>
    <n v="4"/>
    <x v="1"/>
    <n v="4735"/>
    <n v="2"/>
    <n v="32"/>
    <x v="0"/>
    <x v="0"/>
    <s v="No"/>
    <x v="1"/>
    <x v="2"/>
    <x v="2"/>
    <n v="18.95"/>
    <n v="1746.43"/>
    <m/>
    <x v="20"/>
  </r>
  <r>
    <x v="4962"/>
    <d v="2023-12-16T00:00:00"/>
    <x v="1"/>
    <n v="58"/>
    <x v="0"/>
    <n v="3"/>
    <n v="4"/>
    <x v="1"/>
    <n v="2522"/>
    <n v="9"/>
    <n v="20"/>
    <x v="0"/>
    <x v="0"/>
    <s v="No"/>
    <x v="1"/>
    <x v="0"/>
    <x v="2"/>
    <n v="20.350000000000001"/>
    <n v="1291.8"/>
    <m/>
    <x v="20"/>
  </r>
  <r>
    <x v="4963"/>
    <d v="2023-10-03T00:00:00"/>
    <x v="0"/>
    <n v="56"/>
    <x v="0"/>
    <n v="0"/>
    <n v="4"/>
    <x v="1"/>
    <n v="5233"/>
    <n v="9"/>
    <n v="22"/>
    <x v="0"/>
    <x v="0"/>
    <s v="Yes"/>
    <x v="0"/>
    <x v="0"/>
    <x v="0"/>
    <n v="87"/>
    <n v="2921.61"/>
    <m/>
    <x v="20"/>
  </r>
  <r>
    <x v="4964"/>
    <d v="2024-03-20T00:00:00"/>
    <x v="0"/>
    <n v="58"/>
    <x v="1"/>
    <n v="0"/>
    <n v="4"/>
    <x v="1"/>
    <n v="3139"/>
    <n v="0"/>
    <n v="17"/>
    <x v="0"/>
    <x v="0"/>
    <s v="Yes"/>
    <x v="0"/>
    <x v="0"/>
    <x v="0"/>
    <n v="95.65"/>
    <n v="1999.38"/>
    <m/>
    <x v="20"/>
  </r>
  <r>
    <x v="4965"/>
    <d v="2024-04-11T00:00:00"/>
    <x v="0"/>
    <n v="29"/>
    <x v="1"/>
    <n v="0"/>
    <n v="4"/>
    <x v="1"/>
    <n v="3446"/>
    <n v="0"/>
    <n v="16"/>
    <x v="0"/>
    <x v="0"/>
    <s v="Yes"/>
    <x v="2"/>
    <x v="0"/>
    <x v="2"/>
    <n v="49.45"/>
    <n v="1574.2"/>
    <m/>
    <x v="20"/>
  </r>
  <r>
    <x v="4966"/>
    <d v="2020-02-19T00:00:00"/>
    <x v="0"/>
    <n v="36"/>
    <x v="0"/>
    <n v="0"/>
    <n v="4"/>
    <x v="1"/>
    <n v="5706"/>
    <n v="1"/>
    <n v="66"/>
    <x v="0"/>
    <x v="0"/>
    <s v="Yes"/>
    <x v="0"/>
    <x v="3"/>
    <x v="0"/>
    <n v="95.3"/>
    <n v="7978.18"/>
    <m/>
    <x v="20"/>
  </r>
  <r>
    <x v="4967"/>
    <d v="2024-09-10T00:00:00"/>
    <x v="1"/>
    <n v="21"/>
    <x v="1"/>
    <n v="0"/>
    <n v="4"/>
    <x v="1"/>
    <n v="2573"/>
    <n v="0"/>
    <n v="11"/>
    <x v="3"/>
    <x v="0"/>
    <s v="Yes"/>
    <x v="2"/>
    <x v="3"/>
    <x v="3"/>
    <n v="54.6"/>
    <n v="630.61"/>
    <m/>
    <x v="20"/>
  </r>
  <r>
    <x v="4968"/>
    <d v="2025-07-14T00:00:00"/>
    <x v="0"/>
    <n v="30"/>
    <x v="1"/>
    <n v="0"/>
    <n v="4"/>
    <x v="2"/>
    <n v="2313"/>
    <n v="0"/>
    <n v="1"/>
    <x v="0"/>
    <x v="0"/>
    <s v="No"/>
    <x v="1"/>
    <x v="0"/>
    <x v="2"/>
    <n v="20.05"/>
    <n v="31.15"/>
    <m/>
    <x v="20"/>
  </r>
  <r>
    <x v="4969"/>
    <d v="2024-10-06T00:00:00"/>
    <x v="0"/>
    <n v="22"/>
    <x v="0"/>
    <n v="2"/>
    <n v="4"/>
    <x v="1"/>
    <n v="2299"/>
    <n v="3"/>
    <n v="10"/>
    <x v="0"/>
    <x v="0"/>
    <s v="No"/>
    <x v="1"/>
    <x v="2"/>
    <x v="2"/>
    <n v="25.35"/>
    <n v="617.20000000000005"/>
    <m/>
    <x v="20"/>
  </r>
  <r>
    <x v="4970"/>
    <d v="2019-10-18T00:00:00"/>
    <x v="0"/>
    <n v="40"/>
    <x v="0"/>
    <n v="0"/>
    <n v="4"/>
    <x v="1"/>
    <n v="4408"/>
    <n v="1"/>
    <n v="70"/>
    <x v="0"/>
    <x v="0"/>
    <s v="Yes"/>
    <x v="2"/>
    <x v="2"/>
    <x v="2"/>
    <n v="79.150000000000006"/>
    <n v="8291"/>
    <m/>
    <x v="20"/>
  </r>
  <r>
    <x v="4971"/>
    <d v="2019-08-22T00:00:00"/>
    <x v="1"/>
    <n v="33"/>
    <x v="0"/>
    <n v="3"/>
    <n v="4"/>
    <x v="1"/>
    <n v="5475"/>
    <n v="1"/>
    <n v="72"/>
    <x v="0"/>
    <x v="0"/>
    <s v="Yes"/>
    <x v="0"/>
    <x v="2"/>
    <x v="0"/>
    <n v="118.75"/>
    <n v="11634.53"/>
    <m/>
    <x v="20"/>
  </r>
  <r>
    <x v="4972"/>
    <d v="2019-08-26T00:00:00"/>
    <x v="1"/>
    <n v="46"/>
    <x v="0"/>
    <n v="1"/>
    <n v="4"/>
    <x v="1"/>
    <n v="6375"/>
    <n v="1"/>
    <n v="72"/>
    <x v="5"/>
    <x v="0"/>
    <s v="Yes"/>
    <x v="2"/>
    <x v="2"/>
    <x v="2"/>
    <n v="84.7"/>
    <n v="7686.7"/>
    <m/>
    <x v="20"/>
  </r>
  <r>
    <x v="4973"/>
    <d v="2020-10-07T00:00:00"/>
    <x v="0"/>
    <n v="54"/>
    <x v="0"/>
    <n v="2"/>
    <n v="4"/>
    <x v="1"/>
    <n v="4777"/>
    <n v="2"/>
    <n v="58"/>
    <x v="4"/>
    <x v="0"/>
    <s v="Yes"/>
    <x v="0"/>
    <x v="2"/>
    <x v="0"/>
    <n v="94.35"/>
    <n v="5854.23"/>
    <m/>
    <x v="20"/>
  </r>
  <r>
    <x v="4974"/>
    <d v="2020-12-10T00:00:00"/>
    <x v="0"/>
    <n v="43"/>
    <x v="0"/>
    <n v="0"/>
    <n v="4"/>
    <x v="1"/>
    <n v="5955"/>
    <n v="1"/>
    <n v="56"/>
    <x v="0"/>
    <x v="0"/>
    <s v="Yes"/>
    <x v="0"/>
    <x v="0"/>
    <x v="2"/>
    <n v="89.7"/>
    <n v="5123.53"/>
    <m/>
    <x v="20"/>
  </r>
  <r>
    <x v="4975"/>
    <d v="2020-04-01T00:00:00"/>
    <x v="0"/>
    <n v="24"/>
    <x v="0"/>
    <n v="0"/>
    <n v="4"/>
    <x v="1"/>
    <n v="5037"/>
    <n v="5"/>
    <n v="64"/>
    <x v="0"/>
    <x v="0"/>
    <s v="Yes"/>
    <x v="2"/>
    <x v="3"/>
    <x v="2"/>
    <n v="70.150000000000006"/>
    <n v="6588.22"/>
    <m/>
    <x v="20"/>
  </r>
  <r>
    <x v="4976"/>
    <d v="2021-10-14T00:00:00"/>
    <x v="1"/>
    <n v="37"/>
    <x v="1"/>
    <n v="0"/>
    <n v="4"/>
    <x v="1"/>
    <n v="3509"/>
    <n v="0"/>
    <n v="46"/>
    <x v="0"/>
    <x v="0"/>
    <s v="Yes"/>
    <x v="0"/>
    <x v="0"/>
    <x v="2"/>
    <n v="84.25"/>
    <n v="5938.02"/>
    <m/>
    <x v="20"/>
  </r>
  <r>
    <x v="4977"/>
    <d v="2020-10-05T00:00:00"/>
    <x v="0"/>
    <n v="44"/>
    <x v="0"/>
    <n v="3"/>
    <n v="4"/>
    <x v="1"/>
    <n v="4747"/>
    <n v="1"/>
    <n v="58"/>
    <x v="0"/>
    <x v="0"/>
    <s v="Yes"/>
    <x v="2"/>
    <x v="2"/>
    <x v="2"/>
    <n v="71.599999999999994"/>
    <n v="6537.77"/>
    <m/>
    <x v="20"/>
  </r>
  <r>
    <x v="4978"/>
    <d v="2019-10-26T00:00:00"/>
    <x v="1"/>
    <n v="50"/>
    <x v="0"/>
    <n v="2"/>
    <n v="4"/>
    <x v="1"/>
    <n v="4412"/>
    <n v="6"/>
    <n v="70"/>
    <x v="5"/>
    <x v="0"/>
    <s v="Yes"/>
    <x v="3"/>
    <x v="2"/>
    <x v="0"/>
    <n v="80.7"/>
    <n v="5905.65"/>
    <m/>
    <x v="20"/>
  </r>
  <r>
    <x v="4979"/>
    <d v="2025-07-19T00:00:00"/>
    <x v="1"/>
    <n v="72"/>
    <x v="1"/>
    <n v="0"/>
    <n v="4"/>
    <x v="2"/>
    <n v="4432"/>
    <n v="0"/>
    <n v="1"/>
    <x v="2"/>
    <x v="0"/>
    <s v="Yes"/>
    <x v="0"/>
    <x v="3"/>
    <x v="0"/>
    <n v="72.099999999999994"/>
    <n v="79.87"/>
    <m/>
    <x v="20"/>
  </r>
  <r>
    <x v="4980"/>
    <d v="2022-12-11T00:00:00"/>
    <x v="0"/>
    <n v="77"/>
    <x v="1"/>
    <n v="0"/>
    <n v="4"/>
    <x v="1"/>
    <n v="2143"/>
    <n v="0"/>
    <n v="32"/>
    <x v="1"/>
    <x v="0"/>
    <s v="Yes"/>
    <x v="0"/>
    <x v="3"/>
    <x v="2"/>
    <n v="81.099999999999994"/>
    <n v="2635.84"/>
    <m/>
    <x v="20"/>
  </r>
  <r>
    <x v="4981"/>
    <d v="2023-07-08T00:00:00"/>
    <x v="1"/>
    <n v="75"/>
    <x v="0"/>
    <n v="0"/>
    <n v="4"/>
    <x v="1"/>
    <n v="4442"/>
    <n v="7"/>
    <n v="25"/>
    <x v="0"/>
    <x v="0"/>
    <s v="Yes"/>
    <x v="0"/>
    <x v="2"/>
    <x v="0"/>
    <n v="69.3"/>
    <n v="2777.85"/>
    <m/>
    <x v="20"/>
  </r>
  <r>
    <x v="4982"/>
    <d v="2025-04-10T00:00:00"/>
    <x v="1"/>
    <n v="76"/>
    <x v="1"/>
    <n v="0"/>
    <n v="4"/>
    <x v="1"/>
    <n v="4503"/>
    <n v="0"/>
    <n v="4"/>
    <x v="0"/>
    <x v="0"/>
    <s v="Yes"/>
    <x v="0"/>
    <x v="2"/>
    <x v="0"/>
    <n v="72.75"/>
    <n v="460.43"/>
    <m/>
    <x v="20"/>
  </r>
  <r>
    <x v="4983"/>
    <d v="2023-09-19T00:00:00"/>
    <x v="0"/>
    <n v="34"/>
    <x v="1"/>
    <n v="0"/>
    <n v="4"/>
    <x v="1"/>
    <n v="3314"/>
    <n v="0"/>
    <n v="23"/>
    <x v="0"/>
    <x v="0"/>
    <s v="Yes"/>
    <x v="3"/>
    <x v="3"/>
    <x v="0"/>
    <n v="64.900000000000006"/>
    <n v="2707"/>
    <m/>
    <x v="20"/>
  </r>
  <r>
    <x v="4984"/>
    <d v="2021-10-02T00:00:00"/>
    <x v="0"/>
    <n v="31"/>
    <x v="1"/>
    <n v="0"/>
    <n v="4"/>
    <x v="1"/>
    <n v="5316"/>
    <n v="0"/>
    <n v="46"/>
    <x v="0"/>
    <x v="0"/>
    <s v="Yes"/>
    <x v="0"/>
    <x v="3"/>
    <x v="2"/>
    <n v="94.9"/>
    <n v="5416.85"/>
    <m/>
    <x v="20"/>
  </r>
  <r>
    <x v="4985"/>
    <d v="2022-04-25T00:00:00"/>
    <x v="0"/>
    <n v="56"/>
    <x v="0"/>
    <n v="1"/>
    <n v="4"/>
    <x v="1"/>
    <n v="5904"/>
    <n v="5"/>
    <n v="40"/>
    <x v="0"/>
    <x v="0"/>
    <s v="Yes"/>
    <x v="0"/>
    <x v="3"/>
    <x v="0"/>
    <n v="85.05"/>
    <n v="3893.9"/>
    <m/>
    <x v="20"/>
  </r>
  <r>
    <x v="4986"/>
    <d v="2019-08-24T00:00:00"/>
    <x v="0"/>
    <n v="41"/>
    <x v="0"/>
    <n v="0"/>
    <n v="4"/>
    <x v="1"/>
    <n v="6046"/>
    <n v="5"/>
    <n v="72"/>
    <x v="0"/>
    <x v="0"/>
    <s v="Yes"/>
    <x v="2"/>
    <x v="2"/>
    <x v="2"/>
    <n v="89.85"/>
    <n v="8491.4699999999993"/>
    <m/>
    <x v="20"/>
  </r>
  <r>
    <x v="4987"/>
    <d v="2019-12-22T00:00:00"/>
    <x v="1"/>
    <n v="48"/>
    <x v="0"/>
    <n v="0"/>
    <n v="4"/>
    <x v="1"/>
    <n v="4114"/>
    <n v="2"/>
    <n v="68"/>
    <x v="0"/>
    <x v="0"/>
    <s v="Yes"/>
    <x v="2"/>
    <x v="2"/>
    <x v="2"/>
    <n v="70.900000000000006"/>
    <n v="6725.86"/>
    <m/>
    <x v="20"/>
  </r>
  <r>
    <x v="4988"/>
    <d v="2024-01-01T00:00:00"/>
    <x v="0"/>
    <n v="58"/>
    <x v="1"/>
    <n v="0"/>
    <n v="4"/>
    <x v="1"/>
    <n v="2831"/>
    <n v="0"/>
    <n v="19"/>
    <x v="0"/>
    <x v="0"/>
    <s v="No"/>
    <x v="1"/>
    <x v="2"/>
    <x v="2"/>
    <n v="19.95"/>
    <n v="736.4"/>
    <m/>
    <x v="20"/>
  </r>
  <r>
    <x v="4989"/>
    <d v="2022-12-18T00:00:00"/>
    <x v="0"/>
    <n v="38"/>
    <x v="1"/>
    <n v="2"/>
    <n v="4"/>
    <x v="1"/>
    <n v="3114"/>
    <n v="0"/>
    <n v="32"/>
    <x v="0"/>
    <x v="0"/>
    <s v="No"/>
    <x v="1"/>
    <x v="2"/>
    <x v="2"/>
    <n v="20.5"/>
    <n v="1238.8800000000001"/>
    <m/>
    <x v="20"/>
  </r>
  <r>
    <x v="4990"/>
    <d v="2020-03-01T00:00:00"/>
    <x v="1"/>
    <n v="22"/>
    <x v="0"/>
    <n v="0"/>
    <n v="4"/>
    <x v="1"/>
    <n v="5657"/>
    <n v="5"/>
    <n v="65"/>
    <x v="0"/>
    <x v="0"/>
    <s v="Yes"/>
    <x v="2"/>
    <x v="2"/>
    <x v="2"/>
    <n v="58.9"/>
    <n v="6087.25"/>
    <m/>
    <x v="20"/>
  </r>
  <r>
    <x v="4991"/>
    <d v="2020-07-14T00:00:00"/>
    <x v="1"/>
    <n v="59"/>
    <x v="1"/>
    <n v="0"/>
    <n v="4"/>
    <x v="1"/>
    <n v="4051"/>
    <n v="0"/>
    <n v="61"/>
    <x v="4"/>
    <x v="2"/>
    <s v="Yes"/>
    <x v="2"/>
    <x v="3"/>
    <x v="2"/>
    <n v="43.7"/>
    <n v="2696.55"/>
    <m/>
    <x v="20"/>
  </r>
  <r>
    <x v="4992"/>
    <d v="2021-08-11T00:00:00"/>
    <x v="1"/>
    <n v="44"/>
    <x v="0"/>
    <n v="1"/>
    <n v="4"/>
    <x v="1"/>
    <n v="3246"/>
    <n v="5"/>
    <n v="48"/>
    <x v="0"/>
    <x v="0"/>
    <s v="Yes"/>
    <x v="2"/>
    <x v="2"/>
    <x v="0"/>
    <n v="79.650000000000006"/>
    <n v="4299.42"/>
    <m/>
    <x v="20"/>
  </r>
  <r>
    <x v="4993"/>
    <d v="2021-02-05T00:00:00"/>
    <x v="1"/>
    <n v="30"/>
    <x v="1"/>
    <n v="0"/>
    <n v="4"/>
    <x v="1"/>
    <n v="5665"/>
    <n v="0"/>
    <n v="54"/>
    <x v="4"/>
    <x v="0"/>
    <s v="Yes"/>
    <x v="0"/>
    <x v="3"/>
    <x v="0"/>
    <n v="94.75"/>
    <n v="7224.85"/>
    <m/>
    <x v="20"/>
  </r>
  <r>
    <x v="4994"/>
    <d v="2022-08-13T00:00:00"/>
    <x v="1"/>
    <n v="41"/>
    <x v="1"/>
    <n v="0"/>
    <n v="4"/>
    <x v="1"/>
    <n v="4452"/>
    <n v="0"/>
    <n v="36"/>
    <x v="1"/>
    <x v="2"/>
    <s v="Yes"/>
    <x v="3"/>
    <x v="0"/>
    <x v="0"/>
    <n v="34.85"/>
    <n v="1267.2"/>
    <m/>
    <x v="20"/>
  </r>
  <r>
    <x v="4995"/>
    <d v="2023-09-05T00:00:00"/>
    <x v="1"/>
    <n v="33"/>
    <x v="0"/>
    <n v="0"/>
    <n v="4"/>
    <x v="1"/>
    <n v="5110"/>
    <n v="2"/>
    <n v="23"/>
    <x v="3"/>
    <x v="0"/>
    <s v="Yes"/>
    <x v="0"/>
    <x v="0"/>
    <x v="2"/>
    <n v="90.15"/>
    <n v="2554.86"/>
    <m/>
    <x v="20"/>
  </r>
  <r>
    <x v="4996"/>
    <d v="2019-10-05T00:00:00"/>
    <x v="0"/>
    <n v="37"/>
    <x v="0"/>
    <n v="3"/>
    <n v="4"/>
    <x v="1"/>
    <n v="4649"/>
    <n v="7"/>
    <n v="70"/>
    <x v="0"/>
    <x v="0"/>
    <s v="Yes"/>
    <x v="0"/>
    <x v="3"/>
    <x v="0"/>
    <n v="106.15"/>
    <n v="7732"/>
    <m/>
    <x v="20"/>
  </r>
  <r>
    <x v="4997"/>
    <d v="2025-04-02T00:00:00"/>
    <x v="1"/>
    <n v="35"/>
    <x v="0"/>
    <n v="3"/>
    <n v="4"/>
    <x v="1"/>
    <n v="5775"/>
    <n v="9"/>
    <n v="4"/>
    <x v="0"/>
    <x v="0"/>
    <s v="Yes"/>
    <x v="0"/>
    <x v="0"/>
    <x v="2"/>
    <n v="78.900000000000006"/>
    <n v="430.46"/>
    <m/>
    <x v="20"/>
  </r>
  <r>
    <x v="4998"/>
    <d v="2025-03-22T00:00:00"/>
    <x v="1"/>
    <n v="72"/>
    <x v="1"/>
    <n v="0"/>
    <n v="4"/>
    <x v="1"/>
    <n v="3468"/>
    <n v="0"/>
    <n v="5"/>
    <x v="2"/>
    <x v="0"/>
    <s v="Yes"/>
    <x v="0"/>
    <x v="0"/>
    <x v="0"/>
    <n v="80.7"/>
    <n v="556.15"/>
    <m/>
    <x v="20"/>
  </r>
  <r>
    <x v="4999"/>
    <d v="2019-10-15T00:00:00"/>
    <x v="1"/>
    <n v="72"/>
    <x v="0"/>
    <n v="0"/>
    <n v="4"/>
    <x v="1"/>
    <n v="4605"/>
    <n v="1"/>
    <n v="70"/>
    <x v="0"/>
    <x v="0"/>
    <s v="Yes"/>
    <x v="0"/>
    <x v="3"/>
    <x v="0"/>
    <n v="105.55"/>
    <n v="9557.15"/>
    <m/>
    <x v="20"/>
  </r>
  <r>
    <x v="5000"/>
    <d v="2025-07-24T00:00:00"/>
    <x v="0"/>
    <n v="31"/>
    <x v="1"/>
    <n v="0"/>
    <n v="4"/>
    <x v="2"/>
    <n v="4193"/>
    <n v="0"/>
    <n v="1"/>
    <x v="0"/>
    <x v="2"/>
    <s v="Yes"/>
    <x v="2"/>
    <x v="0"/>
    <x v="2"/>
    <n v="25.35"/>
    <n v="25.35"/>
    <m/>
    <x v="20"/>
  </r>
  <r>
    <x v="5001"/>
    <d v="2023-10-07T00:00:00"/>
    <x v="0"/>
    <n v="49"/>
    <x v="1"/>
    <n v="0"/>
    <n v="4"/>
    <x v="1"/>
    <n v="3534"/>
    <n v="0"/>
    <n v="22"/>
    <x v="3"/>
    <x v="0"/>
    <s v="No"/>
    <x v="1"/>
    <x v="0"/>
    <x v="2"/>
    <n v="24.85"/>
    <n v="977.42"/>
    <m/>
    <x v="20"/>
  </r>
  <r>
    <x v="5002"/>
    <d v="2020-09-25T00:00:00"/>
    <x v="1"/>
    <n v="20"/>
    <x v="0"/>
    <n v="0"/>
    <n v="4"/>
    <x v="1"/>
    <n v="4620"/>
    <n v="7"/>
    <n v="59"/>
    <x v="4"/>
    <x v="0"/>
    <s v="Yes"/>
    <x v="0"/>
    <x v="3"/>
    <x v="2"/>
    <n v="107"/>
    <n v="8580.15"/>
    <m/>
    <x v="20"/>
  </r>
  <r>
    <x v="5003"/>
    <d v="2020-11-26T00:00:00"/>
    <x v="0"/>
    <n v="26"/>
    <x v="0"/>
    <n v="3"/>
    <n v="4"/>
    <x v="1"/>
    <n v="5833"/>
    <n v="1"/>
    <n v="57"/>
    <x v="0"/>
    <x v="0"/>
    <s v="Yes"/>
    <x v="0"/>
    <x v="3"/>
    <x v="2"/>
    <n v="97.55"/>
    <n v="5836.26"/>
    <m/>
    <x v="20"/>
  </r>
  <r>
    <x v="5004"/>
    <d v="2020-02-09T00:00:00"/>
    <x v="0"/>
    <n v="63"/>
    <x v="1"/>
    <n v="1"/>
    <n v="4"/>
    <x v="1"/>
    <n v="6382"/>
    <n v="0"/>
    <n v="66"/>
    <x v="0"/>
    <x v="0"/>
    <s v="No"/>
    <x v="1"/>
    <x v="2"/>
    <x v="2"/>
    <n v="19.95"/>
    <n v="3773.14"/>
    <m/>
    <x v="20"/>
  </r>
  <r>
    <x v="5005"/>
    <d v="2022-05-19T00:00:00"/>
    <x v="0"/>
    <n v="59"/>
    <x v="1"/>
    <n v="0"/>
    <n v="4"/>
    <x v="1"/>
    <n v="2202"/>
    <n v="0"/>
    <n v="39"/>
    <x v="1"/>
    <x v="0"/>
    <s v="Yes"/>
    <x v="2"/>
    <x v="2"/>
    <x v="0"/>
    <n v="49.8"/>
    <n v="2124.42"/>
    <m/>
    <x v="20"/>
  </r>
  <r>
    <x v="5006"/>
    <d v="2023-02-02T00:00:00"/>
    <x v="1"/>
    <n v="62"/>
    <x v="0"/>
    <n v="2"/>
    <n v="4"/>
    <x v="1"/>
    <n v="3094"/>
    <n v="9"/>
    <n v="30"/>
    <x v="0"/>
    <x v="0"/>
    <s v="Yes"/>
    <x v="0"/>
    <x v="0"/>
    <x v="0"/>
    <n v="107.5"/>
    <n v="3979.3"/>
    <m/>
    <x v="20"/>
  </r>
  <r>
    <x v="5007"/>
    <d v="2024-03-11T00:00:00"/>
    <x v="0"/>
    <n v="46"/>
    <x v="1"/>
    <n v="0"/>
    <n v="4"/>
    <x v="1"/>
    <n v="2185"/>
    <n v="0"/>
    <n v="17"/>
    <x v="0"/>
    <x v="0"/>
    <s v="No"/>
    <x v="1"/>
    <x v="3"/>
    <x v="2"/>
    <n v="20.100000000000001"/>
    <n v="816.7"/>
    <m/>
    <x v="20"/>
  </r>
  <r>
    <x v="5008"/>
    <d v="2020-01-05T00:00:00"/>
    <x v="0"/>
    <n v="19"/>
    <x v="0"/>
    <n v="0"/>
    <n v="4"/>
    <x v="1"/>
    <n v="4833"/>
    <n v="9"/>
    <n v="67"/>
    <x v="5"/>
    <x v="0"/>
    <s v="No"/>
    <x v="1"/>
    <x v="2"/>
    <x v="2"/>
    <n v="24.85"/>
    <n v="1803.26"/>
    <m/>
    <x v="20"/>
  </r>
  <r>
    <x v="5009"/>
    <d v="2024-12-16T00:00:00"/>
    <x v="1"/>
    <n v="20"/>
    <x v="0"/>
    <n v="0"/>
    <n v="4"/>
    <x v="1"/>
    <n v="5698"/>
    <n v="1"/>
    <n v="8"/>
    <x v="2"/>
    <x v="0"/>
    <s v="No"/>
    <x v="1"/>
    <x v="3"/>
    <x v="0"/>
    <n v="19.8"/>
    <n v="387.01"/>
    <m/>
    <x v="20"/>
  </r>
  <r>
    <x v="5010"/>
    <d v="2024-06-11T00:00:00"/>
    <x v="1"/>
    <n v="44"/>
    <x v="1"/>
    <n v="1"/>
    <n v="4"/>
    <x v="1"/>
    <n v="5962"/>
    <n v="0"/>
    <n v="14"/>
    <x v="3"/>
    <x v="0"/>
    <s v="Yes"/>
    <x v="2"/>
    <x v="0"/>
    <x v="2"/>
    <n v="59.8"/>
    <n v="1442.81"/>
    <m/>
    <x v="20"/>
  </r>
  <r>
    <x v="5011"/>
    <d v="2019-11-13T00:00:00"/>
    <x v="0"/>
    <n v="51"/>
    <x v="0"/>
    <n v="0"/>
    <n v="4"/>
    <x v="1"/>
    <n v="5935"/>
    <n v="8"/>
    <n v="69"/>
    <x v="5"/>
    <x v="0"/>
    <s v="Yes"/>
    <x v="0"/>
    <x v="3"/>
    <x v="2"/>
    <n v="107.2"/>
    <n v="9619.6299999999992"/>
    <m/>
    <x v="20"/>
  </r>
  <r>
    <x v="5012"/>
    <d v="2022-06-21T00:00:00"/>
    <x v="0"/>
    <n v="26"/>
    <x v="0"/>
    <n v="2"/>
    <n v="4"/>
    <x v="1"/>
    <n v="5292"/>
    <n v="6"/>
    <n v="38"/>
    <x v="1"/>
    <x v="0"/>
    <s v="Yes"/>
    <x v="2"/>
    <x v="2"/>
    <x v="0"/>
    <n v="85.4"/>
    <n v="3962.76"/>
    <m/>
    <x v="20"/>
  </r>
  <r>
    <x v="5013"/>
    <d v="2022-01-24T00:00:00"/>
    <x v="0"/>
    <n v="39"/>
    <x v="1"/>
    <n v="0"/>
    <n v="4"/>
    <x v="1"/>
    <n v="3881"/>
    <n v="0"/>
    <n v="43"/>
    <x v="0"/>
    <x v="0"/>
    <s v="No"/>
    <x v="1"/>
    <x v="2"/>
    <x v="0"/>
    <n v="26.45"/>
    <n v="2352.75"/>
    <m/>
    <x v="20"/>
  </r>
  <r>
    <x v="5014"/>
    <d v="2020-03-24T00:00:00"/>
    <x v="1"/>
    <n v="22"/>
    <x v="0"/>
    <n v="2"/>
    <n v="4"/>
    <x v="1"/>
    <n v="6087"/>
    <n v="4"/>
    <n v="65"/>
    <x v="4"/>
    <x v="0"/>
    <s v="Yes"/>
    <x v="0"/>
    <x v="2"/>
    <x v="0"/>
    <n v="109.3"/>
    <n v="8198.7999999999993"/>
    <m/>
    <x v="20"/>
  </r>
  <r>
    <x v="5015"/>
    <d v="2023-07-20T00:00:00"/>
    <x v="0"/>
    <n v="43"/>
    <x v="0"/>
    <n v="2"/>
    <n v="4"/>
    <x v="1"/>
    <n v="2888"/>
    <n v="1"/>
    <n v="25"/>
    <x v="0"/>
    <x v="0"/>
    <s v="No"/>
    <x v="1"/>
    <x v="3"/>
    <x v="0"/>
    <n v="19.600000000000001"/>
    <n v="805.15"/>
    <m/>
    <x v="20"/>
  </r>
  <r>
    <x v="5016"/>
    <d v="2024-09-05T00:00:00"/>
    <x v="0"/>
    <n v="60"/>
    <x v="1"/>
    <n v="0"/>
    <n v="4"/>
    <x v="1"/>
    <n v="5397"/>
    <n v="0"/>
    <n v="11"/>
    <x v="3"/>
    <x v="0"/>
    <s v="No"/>
    <x v="1"/>
    <x v="2"/>
    <x v="2"/>
    <n v="20.399999999999999"/>
    <n v="779.25"/>
    <m/>
    <x v="20"/>
  </r>
  <r>
    <x v="5017"/>
    <d v="2025-01-06T00:00:00"/>
    <x v="1"/>
    <n v="56"/>
    <x v="0"/>
    <n v="2"/>
    <n v="4"/>
    <x v="1"/>
    <n v="4785"/>
    <n v="1"/>
    <n v="7"/>
    <x v="2"/>
    <x v="0"/>
    <s v="Yes"/>
    <x v="2"/>
    <x v="0"/>
    <x v="0"/>
    <n v="48.8"/>
    <n v="413.5"/>
    <m/>
    <x v="20"/>
  </r>
  <r>
    <x v="5018"/>
    <d v="2021-09-24T00:00:00"/>
    <x v="0"/>
    <n v="55"/>
    <x v="0"/>
    <n v="0"/>
    <n v="4"/>
    <x v="1"/>
    <n v="4795"/>
    <n v="10"/>
    <n v="47"/>
    <x v="4"/>
    <x v="0"/>
    <s v="Yes"/>
    <x v="2"/>
    <x v="2"/>
    <x v="0"/>
    <n v="73.599999999999994"/>
    <n v="4187.2299999999996"/>
    <m/>
    <x v="20"/>
  </r>
  <r>
    <x v="5019"/>
    <d v="2025-02-16T00:00:00"/>
    <x v="1"/>
    <n v="41"/>
    <x v="0"/>
    <n v="1"/>
    <n v="4"/>
    <x v="1"/>
    <n v="5450"/>
    <n v="1"/>
    <n v="6"/>
    <x v="0"/>
    <x v="0"/>
    <s v="Yes"/>
    <x v="2"/>
    <x v="0"/>
    <x v="2"/>
    <n v="45.5"/>
    <n v="461.66"/>
    <m/>
    <x v="20"/>
  </r>
  <r>
    <x v="5020"/>
    <d v="2025-01-01T00:00:00"/>
    <x v="1"/>
    <n v="46"/>
    <x v="1"/>
    <n v="0"/>
    <n v="4"/>
    <x v="1"/>
    <n v="4389"/>
    <n v="0"/>
    <n v="7"/>
    <x v="2"/>
    <x v="0"/>
    <s v="Yes"/>
    <x v="3"/>
    <x v="0"/>
    <x v="0"/>
    <n v="53.65"/>
    <n v="687.29"/>
    <m/>
    <x v="20"/>
  </r>
  <r>
    <x v="5021"/>
    <d v="2024-05-17T00:00:00"/>
    <x v="0"/>
    <n v="31"/>
    <x v="1"/>
    <n v="3"/>
    <n v="4"/>
    <x v="1"/>
    <n v="4442"/>
    <n v="0"/>
    <n v="15"/>
    <x v="0"/>
    <x v="0"/>
    <s v="Yes"/>
    <x v="2"/>
    <x v="3"/>
    <x v="2"/>
    <n v="64.849999999999994"/>
    <n v="1606.1"/>
    <m/>
    <x v="20"/>
  </r>
  <r>
    <x v="5022"/>
    <d v="2019-11-19T00:00:00"/>
    <x v="0"/>
    <n v="24"/>
    <x v="0"/>
    <n v="3"/>
    <n v="4"/>
    <x v="1"/>
    <n v="6082"/>
    <n v="7"/>
    <n v="69"/>
    <x v="5"/>
    <x v="0"/>
    <s v="Yes"/>
    <x v="0"/>
    <x v="2"/>
    <x v="0"/>
    <n v="114.35"/>
    <n v="10295.73"/>
    <m/>
    <x v="20"/>
  </r>
  <r>
    <x v="5023"/>
    <d v="2020-03-11T00:00:00"/>
    <x v="1"/>
    <n v="25"/>
    <x v="0"/>
    <n v="3"/>
    <n v="4"/>
    <x v="1"/>
    <n v="4533"/>
    <n v="9"/>
    <n v="65"/>
    <x v="0"/>
    <x v="0"/>
    <s v="No"/>
    <x v="1"/>
    <x v="2"/>
    <x v="0"/>
    <n v="25.3"/>
    <n v="3960.5"/>
    <m/>
    <x v="20"/>
  </r>
  <r>
    <x v="5024"/>
    <d v="2022-01-02T00:00:00"/>
    <x v="0"/>
    <n v="60"/>
    <x v="0"/>
    <n v="2"/>
    <n v="4"/>
    <x v="1"/>
    <n v="4432"/>
    <n v="4"/>
    <n v="43"/>
    <x v="0"/>
    <x v="0"/>
    <s v="No"/>
    <x v="1"/>
    <x v="2"/>
    <x v="2"/>
    <n v="24.25"/>
    <n v="1198.78"/>
    <m/>
    <x v="20"/>
  </r>
  <r>
    <x v="5025"/>
    <d v="2021-04-11T00:00:00"/>
    <x v="1"/>
    <n v="43"/>
    <x v="1"/>
    <n v="0"/>
    <n v="4"/>
    <x v="1"/>
    <n v="5597"/>
    <n v="0"/>
    <n v="52"/>
    <x v="4"/>
    <x v="0"/>
    <s v="Yes"/>
    <x v="0"/>
    <x v="3"/>
    <x v="2"/>
    <n v="80.2"/>
    <n v="6528.4"/>
    <m/>
    <x v="20"/>
  </r>
  <r>
    <x v="5026"/>
    <d v="2019-08-26T00:00:00"/>
    <x v="1"/>
    <n v="39"/>
    <x v="0"/>
    <n v="0"/>
    <n v="4"/>
    <x v="1"/>
    <n v="6295"/>
    <n v="8"/>
    <n v="72"/>
    <x v="0"/>
    <x v="0"/>
    <s v="Yes"/>
    <x v="0"/>
    <x v="2"/>
    <x v="0"/>
    <n v="94.25"/>
    <n v="7743.19"/>
    <m/>
    <x v="20"/>
  </r>
  <r>
    <x v="5027"/>
    <d v="2025-01-14T00:00:00"/>
    <x v="0"/>
    <n v="48"/>
    <x v="1"/>
    <n v="0"/>
    <n v="4"/>
    <x v="1"/>
    <n v="2463"/>
    <n v="0"/>
    <n v="7"/>
    <x v="0"/>
    <x v="0"/>
    <s v="Yes"/>
    <x v="0"/>
    <x v="0"/>
    <x v="2"/>
    <n v="74.349999999999994"/>
    <n v="545.29"/>
    <m/>
    <x v="20"/>
  </r>
  <r>
    <x v="5028"/>
    <d v="2025-03-25T00:00:00"/>
    <x v="0"/>
    <n v="26"/>
    <x v="1"/>
    <n v="0"/>
    <n v="4"/>
    <x v="1"/>
    <n v="2483"/>
    <n v="0"/>
    <n v="5"/>
    <x v="0"/>
    <x v="0"/>
    <s v="No"/>
    <x v="1"/>
    <x v="0"/>
    <x v="2"/>
    <n v="20.05"/>
    <n v="206.35"/>
    <m/>
    <x v="20"/>
  </r>
  <r>
    <x v="5029"/>
    <d v="2023-03-08T00:00:00"/>
    <x v="0"/>
    <n v="39"/>
    <x v="1"/>
    <n v="0"/>
    <n v="4"/>
    <x v="1"/>
    <n v="2681"/>
    <n v="0"/>
    <n v="29"/>
    <x v="0"/>
    <x v="0"/>
    <s v="Yes"/>
    <x v="0"/>
    <x v="0"/>
    <x v="2"/>
    <n v="89.65"/>
    <n v="3008.33"/>
    <m/>
    <x v="20"/>
  </r>
  <r>
    <x v="5030"/>
    <d v="2022-01-07T00:00:00"/>
    <x v="1"/>
    <n v="65"/>
    <x v="1"/>
    <n v="0"/>
    <n v="4"/>
    <x v="1"/>
    <n v="2223"/>
    <n v="0"/>
    <n v="43"/>
    <x v="4"/>
    <x v="0"/>
    <s v="Yes"/>
    <x v="0"/>
    <x v="3"/>
    <x v="0"/>
    <n v="90.25"/>
    <n v="4379.6899999999996"/>
    <m/>
    <x v="20"/>
  </r>
  <r>
    <x v="5031"/>
    <d v="2022-12-15T00:00:00"/>
    <x v="1"/>
    <n v="80"/>
    <x v="1"/>
    <n v="0"/>
    <n v="4"/>
    <x v="1"/>
    <n v="5936"/>
    <n v="0"/>
    <n v="32"/>
    <x v="1"/>
    <x v="0"/>
    <s v="Yes"/>
    <x v="0"/>
    <x v="2"/>
    <x v="0"/>
    <n v="90.95"/>
    <n v="3882.64"/>
    <m/>
    <x v="20"/>
  </r>
  <r>
    <x v="5032"/>
    <d v="2020-03-15T00:00:00"/>
    <x v="0"/>
    <n v="80"/>
    <x v="1"/>
    <n v="0"/>
    <n v="4"/>
    <x v="1"/>
    <n v="4574"/>
    <n v="0"/>
    <n v="65"/>
    <x v="4"/>
    <x v="0"/>
    <s v="Yes"/>
    <x v="0"/>
    <x v="2"/>
    <x v="0"/>
    <n v="99.1"/>
    <n v="7681.1"/>
    <m/>
    <x v="20"/>
  </r>
  <r>
    <x v="5033"/>
    <d v="2022-11-09T00:00:00"/>
    <x v="0"/>
    <n v="73"/>
    <x v="1"/>
    <n v="0"/>
    <n v="4"/>
    <x v="1"/>
    <n v="5756"/>
    <n v="0"/>
    <n v="33"/>
    <x v="1"/>
    <x v="0"/>
    <s v="No"/>
    <x v="1"/>
    <x v="3"/>
    <x v="0"/>
    <n v="24.9"/>
    <n v="951.75"/>
    <m/>
    <x v="20"/>
  </r>
  <r>
    <x v="5034"/>
    <d v="2020-08-22T00:00:00"/>
    <x v="1"/>
    <n v="32"/>
    <x v="0"/>
    <n v="3"/>
    <n v="4"/>
    <x v="1"/>
    <n v="6134"/>
    <n v="2"/>
    <n v="60"/>
    <x v="0"/>
    <x v="0"/>
    <s v="No"/>
    <x v="1"/>
    <x v="2"/>
    <x v="2"/>
    <n v="19.25"/>
    <n v="2524.0500000000002"/>
    <m/>
    <x v="20"/>
  </r>
  <r>
    <x v="5035"/>
    <d v="2021-09-05T00:00:00"/>
    <x v="1"/>
    <n v="30"/>
    <x v="1"/>
    <n v="0"/>
    <n v="4"/>
    <x v="1"/>
    <n v="4510"/>
    <n v="0"/>
    <n v="47"/>
    <x v="4"/>
    <x v="0"/>
    <s v="Yes"/>
    <x v="0"/>
    <x v="3"/>
    <x v="2"/>
    <n v="94.9"/>
    <n v="6507"/>
    <m/>
    <x v="20"/>
  </r>
  <r>
    <x v="5036"/>
    <d v="2022-12-12T00:00:00"/>
    <x v="0"/>
    <n v="42"/>
    <x v="0"/>
    <n v="3"/>
    <n v="4"/>
    <x v="1"/>
    <n v="5288"/>
    <n v="1"/>
    <n v="32"/>
    <x v="0"/>
    <x v="0"/>
    <s v="Yes"/>
    <x v="0"/>
    <x v="3"/>
    <x v="2"/>
    <n v="94.8"/>
    <n v="4559.3900000000003"/>
    <m/>
    <x v="20"/>
  </r>
  <r>
    <x v="5037"/>
    <d v="2024-08-11T00:00:00"/>
    <x v="0"/>
    <n v="63"/>
    <x v="0"/>
    <n v="0"/>
    <n v="4"/>
    <x v="1"/>
    <n v="5426"/>
    <n v="7"/>
    <n v="12"/>
    <x v="0"/>
    <x v="0"/>
    <s v="Yes"/>
    <x v="2"/>
    <x v="0"/>
    <x v="0"/>
    <n v="74.150000000000006"/>
    <n v="1334.08"/>
    <m/>
    <x v="20"/>
  </r>
  <r>
    <x v="5038"/>
    <d v="2022-04-11T00:00:00"/>
    <x v="0"/>
    <n v="49"/>
    <x v="1"/>
    <n v="0"/>
    <n v="4"/>
    <x v="1"/>
    <n v="2520"/>
    <n v="0"/>
    <n v="40"/>
    <x v="0"/>
    <x v="0"/>
    <s v="Yes"/>
    <x v="2"/>
    <x v="0"/>
    <x v="2"/>
    <n v="61.9"/>
    <n v="4126.3"/>
    <m/>
    <x v="20"/>
  </r>
  <r>
    <x v="5039"/>
    <d v="2019-11-23T00:00:00"/>
    <x v="0"/>
    <n v="29"/>
    <x v="0"/>
    <n v="0"/>
    <n v="4"/>
    <x v="1"/>
    <n v="5532"/>
    <n v="9"/>
    <n v="69"/>
    <x v="5"/>
    <x v="0"/>
    <s v="Yes"/>
    <x v="0"/>
    <x v="2"/>
    <x v="0"/>
    <n v="112.55"/>
    <n v="8041.79"/>
    <m/>
    <x v="20"/>
  </r>
  <r>
    <x v="5040"/>
    <d v="2023-08-26T00:00:00"/>
    <x v="0"/>
    <n v="33"/>
    <x v="0"/>
    <n v="3"/>
    <n v="4"/>
    <x v="1"/>
    <n v="3607"/>
    <n v="7"/>
    <n v="24"/>
    <x v="0"/>
    <x v="0"/>
    <s v="Yes"/>
    <x v="3"/>
    <x v="3"/>
    <x v="2"/>
    <n v="56.25"/>
    <n v="1509.69"/>
    <m/>
    <x v="20"/>
  </r>
  <r>
    <x v="5041"/>
    <d v="2019-09-06T00:00:00"/>
    <x v="0"/>
    <n v="39"/>
    <x v="0"/>
    <n v="0"/>
    <n v="4"/>
    <x v="1"/>
    <n v="6286"/>
    <n v="7"/>
    <n v="71"/>
    <x v="5"/>
    <x v="0"/>
    <s v="Yes"/>
    <x v="3"/>
    <x v="2"/>
    <x v="0"/>
    <n v="86.1"/>
    <n v="6437.11"/>
    <m/>
    <x v="20"/>
  </r>
  <r>
    <x v="5042"/>
    <d v="2022-04-18T00:00:00"/>
    <x v="0"/>
    <n v="42"/>
    <x v="1"/>
    <n v="0"/>
    <n v="4"/>
    <x v="1"/>
    <n v="3655"/>
    <n v="0"/>
    <n v="40"/>
    <x v="0"/>
    <x v="0"/>
    <s v="Yes"/>
    <x v="0"/>
    <x v="0"/>
    <x v="2"/>
    <n v="102.65"/>
    <n v="5419.35"/>
    <m/>
    <x v="20"/>
  </r>
  <r>
    <x v="5043"/>
    <d v="2024-06-12T00:00:00"/>
    <x v="0"/>
    <n v="20"/>
    <x v="1"/>
    <n v="0"/>
    <n v="4"/>
    <x v="1"/>
    <n v="2292"/>
    <n v="0"/>
    <n v="14"/>
    <x v="0"/>
    <x v="0"/>
    <s v="Yes"/>
    <x v="0"/>
    <x v="0"/>
    <x v="0"/>
    <n v="76.45"/>
    <n v="1375.99"/>
    <m/>
    <x v="20"/>
  </r>
  <r>
    <x v="5044"/>
    <d v="2023-08-06T00:00:00"/>
    <x v="0"/>
    <n v="57"/>
    <x v="0"/>
    <n v="1"/>
    <n v="4"/>
    <x v="1"/>
    <n v="5535"/>
    <n v="9"/>
    <n v="24"/>
    <x v="0"/>
    <x v="0"/>
    <s v="Yes"/>
    <x v="3"/>
    <x v="3"/>
    <x v="2"/>
    <n v="74.8"/>
    <n v="2029.28"/>
    <m/>
    <x v="20"/>
  </r>
  <r>
    <x v="5045"/>
    <d v="2020-05-01T00:00:00"/>
    <x v="0"/>
    <n v="22"/>
    <x v="0"/>
    <n v="2"/>
    <n v="4"/>
    <x v="1"/>
    <n v="6382"/>
    <n v="9"/>
    <n v="63"/>
    <x v="0"/>
    <x v="0"/>
    <s v="Yes"/>
    <x v="2"/>
    <x v="2"/>
    <x v="2"/>
    <n v="74.5"/>
    <n v="7331.26"/>
    <m/>
    <x v="20"/>
  </r>
  <r>
    <x v="5046"/>
    <d v="2019-08-23T00:00:00"/>
    <x v="1"/>
    <n v="41"/>
    <x v="0"/>
    <n v="0"/>
    <n v="4"/>
    <x v="1"/>
    <n v="4169"/>
    <n v="8"/>
    <n v="72"/>
    <x v="0"/>
    <x v="0"/>
    <s v="No"/>
    <x v="1"/>
    <x v="2"/>
    <x v="0"/>
    <n v="24.55"/>
    <n v="2397.2600000000002"/>
    <m/>
    <x v="20"/>
  </r>
  <r>
    <x v="5047"/>
    <d v="2025-03-10T00:00:00"/>
    <x v="1"/>
    <n v="22"/>
    <x v="1"/>
    <n v="1"/>
    <n v="4"/>
    <x v="1"/>
    <n v="2789"/>
    <n v="0"/>
    <n v="5"/>
    <x v="0"/>
    <x v="0"/>
    <s v="Yes"/>
    <x v="2"/>
    <x v="0"/>
    <x v="2"/>
    <n v="51"/>
    <n v="486.95"/>
    <m/>
    <x v="20"/>
  </r>
  <r>
    <x v="5048"/>
    <d v="2024-08-23T00:00:00"/>
    <x v="1"/>
    <n v="61"/>
    <x v="1"/>
    <n v="0"/>
    <n v="4"/>
    <x v="1"/>
    <n v="2452"/>
    <n v="0"/>
    <n v="12"/>
    <x v="3"/>
    <x v="0"/>
    <s v="Yes"/>
    <x v="0"/>
    <x v="3"/>
    <x v="2"/>
    <n v="85.15"/>
    <n v="1170.69"/>
    <m/>
    <x v="20"/>
  </r>
  <r>
    <x v="5049"/>
    <d v="2020-05-19T00:00:00"/>
    <x v="0"/>
    <n v="51"/>
    <x v="0"/>
    <n v="0"/>
    <n v="4"/>
    <x v="1"/>
    <n v="4073"/>
    <n v="5"/>
    <n v="63"/>
    <x v="0"/>
    <x v="0"/>
    <s v="Yes"/>
    <x v="3"/>
    <x v="2"/>
    <x v="2"/>
    <n v="79.8"/>
    <n v="5668.46"/>
    <m/>
    <x v="20"/>
  </r>
  <r>
    <x v="5050"/>
    <d v="2024-10-05T00:00:00"/>
    <x v="0"/>
    <n v="50"/>
    <x v="0"/>
    <n v="2"/>
    <n v="4"/>
    <x v="1"/>
    <n v="5318"/>
    <n v="5"/>
    <n v="10"/>
    <x v="3"/>
    <x v="0"/>
    <s v="Yes"/>
    <x v="2"/>
    <x v="0"/>
    <x v="2"/>
    <n v="60.2"/>
    <n v="761.2"/>
    <m/>
    <x v="20"/>
  </r>
  <r>
    <x v="5051"/>
    <d v="2021-03-19T00:00:00"/>
    <x v="0"/>
    <n v="61"/>
    <x v="0"/>
    <n v="3"/>
    <n v="4"/>
    <x v="1"/>
    <n v="4903"/>
    <n v="0"/>
    <n v="53"/>
    <x v="4"/>
    <x v="0"/>
    <s v="Yes"/>
    <x v="3"/>
    <x v="0"/>
    <x v="0"/>
    <n v="71.849999999999994"/>
    <n v="5288.58"/>
    <m/>
    <x v="20"/>
  </r>
  <r>
    <x v="5052"/>
    <d v="2020-08-08T00:00:00"/>
    <x v="0"/>
    <n v="39"/>
    <x v="0"/>
    <n v="3"/>
    <n v="4"/>
    <x v="1"/>
    <n v="5053"/>
    <n v="7"/>
    <n v="60"/>
    <x v="0"/>
    <x v="0"/>
    <s v="Yes"/>
    <x v="2"/>
    <x v="2"/>
    <x v="0"/>
    <n v="76.95"/>
    <n v="6175.95"/>
    <m/>
    <x v="20"/>
  </r>
  <r>
    <x v="5053"/>
    <d v="2024-12-07T00:00:00"/>
    <x v="1"/>
    <n v="60"/>
    <x v="1"/>
    <n v="0"/>
    <n v="4"/>
    <x v="1"/>
    <n v="3325"/>
    <n v="0"/>
    <n v="8"/>
    <x v="0"/>
    <x v="0"/>
    <s v="Yes"/>
    <x v="2"/>
    <x v="3"/>
    <x v="0"/>
    <n v="58.2"/>
    <n v="639.41"/>
    <m/>
    <x v="20"/>
  </r>
  <r>
    <x v="5054"/>
    <d v="2023-07-19T00:00:00"/>
    <x v="0"/>
    <n v="28"/>
    <x v="1"/>
    <n v="0"/>
    <n v="4"/>
    <x v="1"/>
    <n v="5263"/>
    <n v="0"/>
    <n v="25"/>
    <x v="1"/>
    <x v="0"/>
    <s v="Yes"/>
    <x v="2"/>
    <x v="0"/>
    <x v="2"/>
    <n v="79"/>
    <n v="2090.75"/>
    <m/>
    <x v="20"/>
  </r>
  <r>
    <x v="5055"/>
    <d v="2024-03-05T00:00:00"/>
    <x v="0"/>
    <n v="77"/>
    <x v="1"/>
    <n v="0"/>
    <n v="4"/>
    <x v="1"/>
    <n v="3296"/>
    <n v="0"/>
    <n v="17"/>
    <x v="0"/>
    <x v="0"/>
    <s v="Yes"/>
    <x v="0"/>
    <x v="2"/>
    <x v="0"/>
    <n v="101.8"/>
    <n v="2108.7199999999998"/>
    <m/>
    <x v="20"/>
  </r>
  <r>
    <x v="5056"/>
    <d v="2020-02-06T00:00:00"/>
    <x v="0"/>
    <n v="71"/>
    <x v="0"/>
    <n v="0"/>
    <n v="4"/>
    <x v="1"/>
    <n v="4138"/>
    <n v="7"/>
    <n v="66"/>
    <x v="0"/>
    <x v="0"/>
    <s v="Yes"/>
    <x v="0"/>
    <x v="3"/>
    <x v="0"/>
    <n v="107.35"/>
    <n v="7531.53"/>
    <m/>
    <x v="20"/>
  </r>
  <r>
    <x v="5057"/>
    <d v="2024-12-05T00:00:00"/>
    <x v="1"/>
    <n v="70"/>
    <x v="1"/>
    <n v="0"/>
    <n v="4"/>
    <x v="1"/>
    <n v="2565"/>
    <n v="0"/>
    <n v="8"/>
    <x v="2"/>
    <x v="0"/>
    <s v="Yes"/>
    <x v="0"/>
    <x v="2"/>
    <x v="0"/>
    <n v="85.2"/>
    <n v="1052.79"/>
    <m/>
    <x v="20"/>
  </r>
  <r>
    <x v="5058"/>
    <d v="2019-09-18T00:00:00"/>
    <x v="0"/>
    <n v="72"/>
    <x v="0"/>
    <n v="0"/>
    <n v="4"/>
    <x v="1"/>
    <n v="4438"/>
    <n v="1"/>
    <n v="71"/>
    <x v="5"/>
    <x v="0"/>
    <s v="Yes"/>
    <x v="0"/>
    <x v="2"/>
    <x v="0"/>
    <n v="115.05"/>
    <n v="11340.82"/>
    <m/>
    <x v="20"/>
  </r>
  <r>
    <x v="5059"/>
    <d v="2019-08-14T00:00:00"/>
    <x v="0"/>
    <n v="66"/>
    <x v="0"/>
    <n v="0"/>
    <n v="4"/>
    <x v="1"/>
    <n v="4265"/>
    <n v="1"/>
    <n v="72"/>
    <x v="5"/>
    <x v="0"/>
    <s v="Yes"/>
    <x v="0"/>
    <x v="2"/>
    <x v="0"/>
    <n v="109.75"/>
    <n v="9421.7800000000007"/>
    <m/>
    <x v="20"/>
  </r>
  <r>
    <x v="5060"/>
    <d v="2020-05-11T00:00:00"/>
    <x v="1"/>
    <n v="77"/>
    <x v="0"/>
    <n v="0"/>
    <n v="4"/>
    <x v="1"/>
    <n v="5187"/>
    <n v="2"/>
    <n v="63"/>
    <x v="0"/>
    <x v="0"/>
    <s v="Yes"/>
    <x v="0"/>
    <x v="0"/>
    <x v="0"/>
    <n v="103.5"/>
    <n v="7622.22"/>
    <m/>
    <x v="20"/>
  </r>
  <r>
    <x v="5061"/>
    <d v="2021-09-02T00:00:00"/>
    <x v="1"/>
    <n v="34"/>
    <x v="1"/>
    <n v="0"/>
    <n v="4"/>
    <x v="1"/>
    <n v="5404"/>
    <n v="0"/>
    <n v="47"/>
    <x v="0"/>
    <x v="0"/>
    <s v="No"/>
    <x v="1"/>
    <x v="2"/>
    <x v="2"/>
    <n v="20.55"/>
    <n v="3046.13"/>
    <m/>
    <x v="20"/>
  </r>
  <r>
    <x v="5062"/>
    <d v="2022-03-03T00:00:00"/>
    <x v="0"/>
    <n v="21"/>
    <x v="0"/>
    <n v="0"/>
    <n v="4"/>
    <x v="1"/>
    <n v="2011"/>
    <n v="1"/>
    <n v="41"/>
    <x v="4"/>
    <x v="0"/>
    <s v="No"/>
    <x v="1"/>
    <x v="2"/>
    <x v="0"/>
    <n v="19.75"/>
    <n v="2353.31"/>
    <m/>
    <x v="20"/>
  </r>
  <r>
    <x v="5063"/>
    <d v="2019-12-10T00:00:00"/>
    <x v="0"/>
    <n v="60"/>
    <x v="1"/>
    <n v="0"/>
    <n v="4"/>
    <x v="1"/>
    <n v="5355"/>
    <n v="0"/>
    <n v="68"/>
    <x v="5"/>
    <x v="0"/>
    <s v="Yes"/>
    <x v="3"/>
    <x v="3"/>
    <x v="2"/>
    <n v="76.900000000000006"/>
    <n v="5109.3599999999997"/>
    <m/>
    <x v="20"/>
  </r>
  <r>
    <x v="5064"/>
    <d v="2022-02-18T00:00:00"/>
    <x v="1"/>
    <n v="55"/>
    <x v="0"/>
    <n v="0"/>
    <n v="4"/>
    <x v="1"/>
    <n v="3052"/>
    <n v="9"/>
    <n v="42"/>
    <x v="0"/>
    <x v="0"/>
    <s v="No"/>
    <x v="1"/>
    <x v="2"/>
    <x v="0"/>
    <n v="25.25"/>
    <n v="2520.66"/>
    <m/>
    <x v="20"/>
  </r>
  <r>
    <x v="5065"/>
    <d v="2019-08-10T00:00:00"/>
    <x v="0"/>
    <n v="53"/>
    <x v="0"/>
    <n v="0"/>
    <n v="4"/>
    <x v="1"/>
    <n v="6274"/>
    <n v="5"/>
    <n v="72"/>
    <x v="0"/>
    <x v="0"/>
    <s v="Yes"/>
    <x v="0"/>
    <x v="2"/>
    <x v="2"/>
    <n v="114.45"/>
    <n v="8827.93"/>
    <m/>
    <x v="20"/>
  </r>
  <r>
    <x v="5066"/>
    <d v="2022-01-10T00:00:00"/>
    <x v="1"/>
    <n v="64"/>
    <x v="0"/>
    <n v="0"/>
    <n v="4"/>
    <x v="1"/>
    <n v="3110"/>
    <n v="6"/>
    <n v="43"/>
    <x v="0"/>
    <x v="0"/>
    <s v="Yes"/>
    <x v="3"/>
    <x v="2"/>
    <x v="2"/>
    <n v="86.45"/>
    <n v="4480.9399999999996"/>
    <m/>
    <x v="20"/>
  </r>
  <r>
    <x v="5067"/>
    <d v="2020-08-08T00:00:00"/>
    <x v="0"/>
    <n v="57"/>
    <x v="0"/>
    <n v="1"/>
    <n v="4"/>
    <x v="1"/>
    <n v="6237"/>
    <n v="1"/>
    <n v="60"/>
    <x v="4"/>
    <x v="0"/>
    <s v="Yes"/>
    <x v="0"/>
    <x v="0"/>
    <x v="0"/>
    <n v="103.75"/>
    <n v="6139.75"/>
    <m/>
    <x v="20"/>
  </r>
  <r>
    <x v="5068"/>
    <d v="2023-03-03T00:00:00"/>
    <x v="1"/>
    <n v="33"/>
    <x v="1"/>
    <n v="0"/>
    <n v="4"/>
    <x v="1"/>
    <n v="4847"/>
    <n v="0"/>
    <n v="29"/>
    <x v="0"/>
    <x v="0"/>
    <s v="Yes"/>
    <x v="0"/>
    <x v="0"/>
    <x v="0"/>
    <n v="100.55"/>
    <n v="3188.18"/>
    <m/>
    <x v="20"/>
  </r>
  <r>
    <x v="5069"/>
    <d v="2024-09-23T00:00:00"/>
    <x v="1"/>
    <n v="31"/>
    <x v="1"/>
    <n v="0"/>
    <n v="4"/>
    <x v="1"/>
    <n v="3731"/>
    <n v="0"/>
    <n v="11"/>
    <x v="3"/>
    <x v="0"/>
    <s v="No"/>
    <x v="1"/>
    <x v="3"/>
    <x v="2"/>
    <n v="20"/>
    <n v="723.34"/>
    <m/>
    <x v="20"/>
  </r>
  <r>
    <x v="5070"/>
    <d v="2024-08-22T00:00:00"/>
    <x v="0"/>
    <n v="37"/>
    <x v="1"/>
    <n v="0"/>
    <n v="4"/>
    <x v="1"/>
    <n v="4408"/>
    <n v="0"/>
    <n v="12"/>
    <x v="3"/>
    <x v="0"/>
    <s v="No"/>
    <x v="1"/>
    <x v="0"/>
    <x v="0"/>
    <n v="25"/>
    <n v="343.68"/>
    <m/>
    <x v="20"/>
  </r>
  <r>
    <x v="5071"/>
    <d v="2021-01-10T00:00:00"/>
    <x v="1"/>
    <n v="31"/>
    <x v="0"/>
    <n v="1"/>
    <n v="4"/>
    <x v="1"/>
    <n v="4277"/>
    <n v="4"/>
    <n v="55"/>
    <x v="4"/>
    <x v="0"/>
    <s v="No"/>
    <x v="1"/>
    <x v="0"/>
    <x v="2"/>
    <n v="20"/>
    <n v="2808.75"/>
    <m/>
    <x v="20"/>
  </r>
  <r>
    <x v="5072"/>
    <d v="2024-10-23T00:00:00"/>
    <x v="0"/>
    <n v="51"/>
    <x v="1"/>
    <n v="0"/>
    <n v="4"/>
    <x v="1"/>
    <n v="4802"/>
    <n v="0"/>
    <n v="10"/>
    <x v="3"/>
    <x v="0"/>
    <s v="No"/>
    <x v="1"/>
    <x v="0"/>
    <x v="2"/>
    <n v="20"/>
    <n v="389.6"/>
    <m/>
    <x v="20"/>
  </r>
  <r>
    <x v="5073"/>
    <d v="2021-06-01T00:00:00"/>
    <x v="1"/>
    <n v="36"/>
    <x v="1"/>
    <n v="0"/>
    <n v="4"/>
    <x v="1"/>
    <n v="5419"/>
    <n v="0"/>
    <n v="50"/>
    <x v="0"/>
    <x v="0"/>
    <s v="Yes"/>
    <x v="0"/>
    <x v="2"/>
    <x v="2"/>
    <n v="100.2"/>
    <n v="5793.45"/>
    <m/>
    <x v="20"/>
  </r>
  <r>
    <x v="5074"/>
    <d v="2021-02-06T00:00:00"/>
    <x v="1"/>
    <n v="46"/>
    <x v="1"/>
    <n v="0"/>
    <n v="4"/>
    <x v="1"/>
    <n v="4231"/>
    <n v="0"/>
    <n v="54"/>
    <x v="0"/>
    <x v="0"/>
    <s v="Yes"/>
    <x v="2"/>
    <x v="2"/>
    <x v="0"/>
    <n v="80.599999999999994"/>
    <n v="6420.67"/>
    <m/>
    <x v="20"/>
  </r>
  <r>
    <x v="5075"/>
    <d v="2019-09-26T00:00:00"/>
    <x v="1"/>
    <n v="44"/>
    <x v="0"/>
    <n v="0"/>
    <n v="4"/>
    <x v="1"/>
    <n v="4030"/>
    <n v="0"/>
    <n v="71"/>
    <x v="5"/>
    <x v="0"/>
    <s v="No"/>
    <x v="1"/>
    <x v="2"/>
    <x v="0"/>
    <n v="20.9"/>
    <n v="2551.81"/>
    <m/>
    <x v="20"/>
  </r>
  <r>
    <x v="5076"/>
    <d v="2020-07-05T00:00:00"/>
    <x v="1"/>
    <n v="58"/>
    <x v="1"/>
    <n v="0"/>
    <n v="4"/>
    <x v="1"/>
    <n v="4785"/>
    <n v="0"/>
    <n v="61"/>
    <x v="4"/>
    <x v="0"/>
    <s v="Yes"/>
    <x v="0"/>
    <x v="3"/>
    <x v="2"/>
    <n v="115.1"/>
    <n v="7332.2"/>
    <m/>
    <x v="20"/>
  </r>
  <r>
    <x v="5077"/>
    <d v="2020-04-12T00:00:00"/>
    <x v="0"/>
    <n v="57"/>
    <x v="0"/>
    <n v="2"/>
    <n v="4"/>
    <x v="1"/>
    <n v="4799"/>
    <n v="9"/>
    <n v="64"/>
    <x v="4"/>
    <x v="0"/>
    <s v="Yes"/>
    <x v="0"/>
    <x v="3"/>
    <x v="2"/>
    <n v="90.25"/>
    <n v="8531.5499999999993"/>
    <m/>
    <x v="20"/>
  </r>
  <r>
    <x v="5078"/>
    <d v="2024-02-10T00:00:00"/>
    <x v="1"/>
    <n v="44"/>
    <x v="1"/>
    <n v="0"/>
    <n v="4"/>
    <x v="1"/>
    <n v="4792"/>
    <n v="0"/>
    <n v="18"/>
    <x v="3"/>
    <x v="0"/>
    <s v="Yes"/>
    <x v="0"/>
    <x v="0"/>
    <x v="0"/>
    <n v="75.400000000000006"/>
    <n v="1650.58"/>
    <m/>
    <x v="20"/>
  </r>
  <r>
    <x v="5079"/>
    <d v="2019-08-01T00:00:00"/>
    <x v="0"/>
    <n v="39"/>
    <x v="0"/>
    <n v="0"/>
    <n v="4"/>
    <x v="1"/>
    <n v="5641"/>
    <n v="10"/>
    <n v="72"/>
    <x v="0"/>
    <x v="0"/>
    <s v="Yes"/>
    <x v="3"/>
    <x v="2"/>
    <x v="2"/>
    <n v="85.45"/>
    <n v="8470.2999999999993"/>
    <m/>
    <x v="20"/>
  </r>
  <r>
    <x v="5080"/>
    <d v="2020-06-21T00:00:00"/>
    <x v="1"/>
    <n v="38"/>
    <x v="1"/>
    <n v="0"/>
    <n v="4"/>
    <x v="1"/>
    <n v="4507"/>
    <n v="0"/>
    <n v="62"/>
    <x v="4"/>
    <x v="2"/>
    <s v="Yes"/>
    <x v="3"/>
    <x v="2"/>
    <x v="2"/>
    <n v="43.6"/>
    <n v="2748.7"/>
    <m/>
    <x v="20"/>
  </r>
  <r>
    <x v="5081"/>
    <d v="2022-08-26T00:00:00"/>
    <x v="0"/>
    <n v="24"/>
    <x v="0"/>
    <n v="0"/>
    <n v="4"/>
    <x v="1"/>
    <n v="2701"/>
    <n v="3"/>
    <n v="36"/>
    <x v="1"/>
    <x v="0"/>
    <s v="Yes"/>
    <x v="0"/>
    <x v="0"/>
    <x v="0"/>
    <n v="93.6"/>
    <n v="4837.37"/>
    <m/>
    <x v="20"/>
  </r>
  <r>
    <x v="5082"/>
    <d v="2025-03-19T00:00:00"/>
    <x v="1"/>
    <n v="73"/>
    <x v="1"/>
    <n v="0"/>
    <n v="4"/>
    <x v="1"/>
    <n v="2660"/>
    <n v="0"/>
    <n v="5"/>
    <x v="2"/>
    <x v="0"/>
    <s v="Yes"/>
    <x v="0"/>
    <x v="3"/>
    <x v="0"/>
    <n v="84.7"/>
    <n v="422.4"/>
    <m/>
    <x v="20"/>
  </r>
  <r>
    <x v="5083"/>
    <d v="2024-03-24T00:00:00"/>
    <x v="1"/>
    <n v="79"/>
    <x v="1"/>
    <n v="0"/>
    <n v="4"/>
    <x v="1"/>
    <n v="4425"/>
    <n v="0"/>
    <n v="17"/>
    <x v="0"/>
    <x v="0"/>
    <s v="Yes"/>
    <x v="0"/>
    <x v="2"/>
    <x v="0"/>
    <n v="94.2"/>
    <n v="2118.98"/>
    <m/>
    <x v="20"/>
  </r>
  <r>
    <x v="5084"/>
    <d v="2019-09-07T00:00:00"/>
    <x v="0"/>
    <n v="80"/>
    <x v="1"/>
    <n v="0"/>
    <n v="4"/>
    <x v="1"/>
    <n v="4921"/>
    <n v="0"/>
    <n v="71"/>
    <x v="0"/>
    <x v="0"/>
    <s v="Yes"/>
    <x v="0"/>
    <x v="3"/>
    <x v="0"/>
    <n v="105.75"/>
    <n v="7815.95"/>
    <m/>
    <x v="20"/>
  </r>
  <r>
    <x v="5085"/>
    <d v="2024-02-11T00:00:00"/>
    <x v="0"/>
    <n v="73"/>
    <x v="1"/>
    <n v="0"/>
    <n v="4"/>
    <x v="1"/>
    <n v="2812"/>
    <n v="0"/>
    <n v="18"/>
    <x v="3"/>
    <x v="0"/>
    <s v="Yes"/>
    <x v="2"/>
    <x v="2"/>
    <x v="2"/>
    <n v="58.4"/>
    <n v="1817.02"/>
    <m/>
    <x v="20"/>
  </r>
  <r>
    <x v="5086"/>
    <d v="2019-08-21T00:00:00"/>
    <x v="0"/>
    <n v="77"/>
    <x v="0"/>
    <n v="0"/>
    <n v="4"/>
    <x v="1"/>
    <n v="4240"/>
    <n v="7"/>
    <n v="72"/>
    <x v="0"/>
    <x v="0"/>
    <s v="Yes"/>
    <x v="0"/>
    <x v="2"/>
    <x v="2"/>
    <n v="84.8"/>
    <n v="6538.37"/>
    <m/>
    <x v="20"/>
  </r>
  <r>
    <x v="5087"/>
    <d v="2019-09-18T00:00:00"/>
    <x v="0"/>
    <n v="74"/>
    <x v="0"/>
    <n v="3"/>
    <n v="4"/>
    <x v="1"/>
    <n v="6404"/>
    <n v="1"/>
    <n v="71"/>
    <x v="0"/>
    <x v="0"/>
    <s v="Yes"/>
    <x v="2"/>
    <x v="3"/>
    <x v="0"/>
    <n v="72.900000000000006"/>
    <n v="8433.4599999999991"/>
    <m/>
    <x v="20"/>
  </r>
  <r>
    <x v="5088"/>
    <d v="2020-06-07T00:00:00"/>
    <x v="1"/>
    <n v="69"/>
    <x v="0"/>
    <n v="0"/>
    <n v="4"/>
    <x v="1"/>
    <n v="6488"/>
    <n v="9"/>
    <n v="62"/>
    <x v="4"/>
    <x v="0"/>
    <s v="Yes"/>
    <x v="2"/>
    <x v="2"/>
    <x v="2"/>
    <n v="79.95"/>
    <n v="6346.19"/>
    <m/>
    <x v="20"/>
  </r>
  <r>
    <x v="5089"/>
    <d v="2022-08-02T00:00:00"/>
    <x v="1"/>
    <n v="61"/>
    <x v="1"/>
    <n v="0"/>
    <n v="4"/>
    <x v="1"/>
    <n v="4871"/>
    <n v="0"/>
    <n v="36"/>
    <x v="1"/>
    <x v="2"/>
    <s v="Yes"/>
    <x v="3"/>
    <x v="2"/>
    <x v="0"/>
    <n v="31.05"/>
    <n v="1126.3499999999999"/>
    <m/>
    <x v="20"/>
  </r>
  <r>
    <x v="5090"/>
    <d v="2019-08-26T00:00:00"/>
    <x v="0"/>
    <n v="39"/>
    <x v="0"/>
    <n v="0"/>
    <n v="4"/>
    <x v="1"/>
    <n v="6212"/>
    <n v="7"/>
    <n v="72"/>
    <x v="5"/>
    <x v="0"/>
    <s v="Yes"/>
    <x v="3"/>
    <x v="2"/>
    <x v="0"/>
    <n v="89.05"/>
    <n v="6690.05"/>
    <m/>
    <x v="20"/>
  </r>
  <r>
    <x v="5091"/>
    <d v="2023-01-11T00:00:00"/>
    <x v="1"/>
    <n v="26"/>
    <x v="0"/>
    <n v="0"/>
    <n v="4"/>
    <x v="1"/>
    <n v="5643"/>
    <n v="2"/>
    <n v="31"/>
    <x v="0"/>
    <x v="0"/>
    <s v="Yes"/>
    <x v="2"/>
    <x v="3"/>
    <x v="3"/>
    <n v="81.150000000000006"/>
    <n v="3765.29"/>
    <m/>
    <x v="20"/>
  </r>
  <r>
    <x v="5092"/>
    <d v="2023-09-09T00:00:00"/>
    <x v="0"/>
    <n v="51"/>
    <x v="0"/>
    <n v="0"/>
    <n v="4"/>
    <x v="1"/>
    <n v="3200"/>
    <n v="2"/>
    <n v="23"/>
    <x v="3"/>
    <x v="0"/>
    <s v="Yes"/>
    <x v="0"/>
    <x v="3"/>
    <x v="2"/>
    <n v="86.8"/>
    <n v="2413.29"/>
    <m/>
    <x v="20"/>
  </r>
  <r>
    <x v="5093"/>
    <d v="2020-10-20T00:00:00"/>
    <x v="1"/>
    <n v="23"/>
    <x v="1"/>
    <n v="0"/>
    <n v="4"/>
    <x v="1"/>
    <n v="5138"/>
    <n v="0"/>
    <n v="58"/>
    <x v="4"/>
    <x v="0"/>
    <s v="No"/>
    <x v="1"/>
    <x v="2"/>
    <x v="2"/>
    <n v="24.7"/>
    <n v="4297.2"/>
    <m/>
    <x v="20"/>
  </r>
  <r>
    <x v="5094"/>
    <d v="2020-06-10T00:00:00"/>
    <x v="0"/>
    <n v="61"/>
    <x v="0"/>
    <n v="0"/>
    <n v="4"/>
    <x v="1"/>
    <n v="4987"/>
    <n v="6"/>
    <n v="62"/>
    <x v="0"/>
    <x v="2"/>
    <s v="Yes"/>
    <x v="3"/>
    <x v="2"/>
    <x v="0"/>
    <n v="39"/>
    <n v="2337.4499999999998"/>
    <m/>
    <x v="20"/>
  </r>
  <r>
    <x v="5095"/>
    <d v="2019-09-21T00:00:00"/>
    <x v="1"/>
    <n v="29"/>
    <x v="1"/>
    <n v="0"/>
    <n v="4"/>
    <x v="1"/>
    <n v="4361"/>
    <n v="0"/>
    <n v="71"/>
    <x v="0"/>
    <x v="0"/>
    <s v="Yes"/>
    <x v="0"/>
    <x v="2"/>
    <x v="0"/>
    <n v="111.25"/>
    <n v="10960.47"/>
    <m/>
    <x v="20"/>
  </r>
  <r>
    <x v="5096"/>
    <d v="2022-03-02T00:00:00"/>
    <x v="0"/>
    <n v="28"/>
    <x v="0"/>
    <n v="0"/>
    <n v="4"/>
    <x v="1"/>
    <n v="3877"/>
    <n v="4"/>
    <n v="41"/>
    <x v="0"/>
    <x v="0"/>
    <s v="Yes"/>
    <x v="2"/>
    <x v="3"/>
    <x v="0"/>
    <n v="68.5"/>
    <n v="3358.36"/>
    <m/>
    <x v="20"/>
  </r>
  <r>
    <x v="5097"/>
    <d v="2024-10-26T00:00:00"/>
    <x v="1"/>
    <n v="21"/>
    <x v="0"/>
    <n v="0"/>
    <n v="4"/>
    <x v="1"/>
    <n v="3831"/>
    <n v="9"/>
    <n v="10"/>
    <x v="3"/>
    <x v="0"/>
    <s v="No"/>
    <x v="1"/>
    <x v="0"/>
    <x v="0"/>
    <n v="19.95"/>
    <n v="683.75"/>
    <m/>
    <x v="20"/>
  </r>
  <r>
    <x v="5098"/>
    <d v="2021-10-03T00:00:00"/>
    <x v="0"/>
    <n v="49"/>
    <x v="1"/>
    <n v="0"/>
    <n v="4"/>
    <x v="1"/>
    <n v="2776"/>
    <n v="0"/>
    <n v="46"/>
    <x v="4"/>
    <x v="0"/>
    <s v="No"/>
    <x v="1"/>
    <x v="2"/>
    <x v="2"/>
    <n v="19.2"/>
    <n v="2333.69"/>
    <m/>
    <x v="20"/>
  </r>
  <r>
    <x v="5099"/>
    <d v="2021-02-10T00:00:00"/>
    <x v="0"/>
    <n v="47"/>
    <x v="1"/>
    <n v="0"/>
    <n v="4"/>
    <x v="1"/>
    <n v="5435"/>
    <n v="0"/>
    <n v="54"/>
    <x v="0"/>
    <x v="2"/>
    <s v="Yes"/>
    <x v="3"/>
    <x v="2"/>
    <x v="2"/>
    <n v="45.2"/>
    <n v="2460.5500000000002"/>
    <m/>
    <x v="20"/>
  </r>
  <r>
    <x v="5100"/>
    <d v="2023-11-12T00:00:00"/>
    <x v="0"/>
    <n v="53"/>
    <x v="1"/>
    <n v="1"/>
    <n v="4"/>
    <x v="1"/>
    <n v="5403"/>
    <n v="0"/>
    <n v="21"/>
    <x v="3"/>
    <x v="0"/>
    <s v="No"/>
    <x v="1"/>
    <x v="0"/>
    <x v="2"/>
    <n v="24.7"/>
    <n v="1123.6099999999999"/>
    <m/>
    <x v="20"/>
  </r>
  <r>
    <x v="5101"/>
    <d v="2021-10-21T00:00:00"/>
    <x v="1"/>
    <n v="45"/>
    <x v="1"/>
    <n v="0"/>
    <n v="4"/>
    <x v="1"/>
    <n v="4883"/>
    <n v="0"/>
    <n v="46"/>
    <x v="4"/>
    <x v="0"/>
    <s v="Yes"/>
    <x v="0"/>
    <x v="3"/>
    <x v="0"/>
    <n v="101.1"/>
    <n v="5961.02"/>
    <m/>
    <x v="20"/>
  </r>
  <r>
    <x v="5102"/>
    <d v="2025-03-23T00:00:00"/>
    <x v="1"/>
    <n v="29"/>
    <x v="1"/>
    <n v="0"/>
    <n v="4"/>
    <x v="1"/>
    <n v="4456"/>
    <n v="0"/>
    <n v="5"/>
    <x v="0"/>
    <x v="0"/>
    <s v="Yes"/>
    <x v="0"/>
    <x v="0"/>
    <x v="0"/>
    <n v="84"/>
    <n v="667.2"/>
    <m/>
    <x v="20"/>
  </r>
  <r>
    <x v="5103"/>
    <d v="2025-02-05T00:00:00"/>
    <x v="1"/>
    <n v="56"/>
    <x v="0"/>
    <n v="0"/>
    <n v="4"/>
    <x v="1"/>
    <n v="4297"/>
    <n v="1"/>
    <n v="6"/>
    <x v="0"/>
    <x v="0"/>
    <s v="Yes"/>
    <x v="0"/>
    <x v="0"/>
    <x v="0"/>
    <n v="90.75"/>
    <n v="652.35"/>
    <m/>
    <x v="20"/>
  </r>
  <r>
    <x v="5104"/>
    <d v="2025-06-07T00:00:00"/>
    <x v="1"/>
    <n v="34"/>
    <x v="1"/>
    <n v="0"/>
    <n v="4"/>
    <x v="2"/>
    <n v="5786"/>
    <n v="0"/>
    <n v="2"/>
    <x v="2"/>
    <x v="2"/>
    <s v="Yes"/>
    <x v="2"/>
    <x v="0"/>
    <x v="0"/>
    <n v="24.5"/>
    <n v="46.4"/>
    <m/>
    <x v="20"/>
  </r>
  <r>
    <x v="5105"/>
    <d v="2025-07-24T00:00:00"/>
    <x v="0"/>
    <n v="27"/>
    <x v="0"/>
    <n v="2"/>
    <n v="4"/>
    <x v="2"/>
    <n v="4540"/>
    <n v="3"/>
    <n v="1"/>
    <x v="0"/>
    <x v="0"/>
    <s v="No"/>
    <x v="1"/>
    <x v="3"/>
    <x v="2"/>
    <n v="20.399999999999999"/>
    <n v="47.9"/>
    <m/>
    <x v="20"/>
  </r>
  <r>
    <x v="5106"/>
    <d v="2023-06-21T00:00:00"/>
    <x v="0"/>
    <n v="36"/>
    <x v="1"/>
    <n v="0"/>
    <n v="4"/>
    <x v="1"/>
    <n v="2752"/>
    <n v="0"/>
    <n v="26"/>
    <x v="1"/>
    <x v="0"/>
    <s v="Yes"/>
    <x v="2"/>
    <x v="0"/>
    <x v="0"/>
    <n v="49.15"/>
    <n v="2384.16"/>
    <m/>
    <x v="20"/>
  </r>
  <r>
    <x v="5107"/>
    <d v="2021-03-07T00:00:00"/>
    <x v="1"/>
    <n v="40"/>
    <x v="0"/>
    <n v="3"/>
    <n v="4"/>
    <x v="1"/>
    <n v="4116"/>
    <n v="5"/>
    <n v="53"/>
    <x v="0"/>
    <x v="2"/>
    <s v="Yes"/>
    <x v="3"/>
    <x v="0"/>
    <x v="0"/>
    <n v="48.7"/>
    <n v="2495.1999999999998"/>
    <m/>
    <x v="20"/>
  </r>
  <r>
    <x v="5108"/>
    <d v="2025-06-10T00:00:00"/>
    <x v="0"/>
    <n v="45"/>
    <x v="1"/>
    <n v="0"/>
    <n v="4"/>
    <x v="2"/>
    <n v="5096"/>
    <n v="0"/>
    <n v="2"/>
    <x v="0"/>
    <x v="0"/>
    <s v="Yes"/>
    <x v="2"/>
    <x v="0"/>
    <x v="0"/>
    <n v="46.6"/>
    <n v="91.64"/>
    <m/>
    <x v="20"/>
  </r>
  <r>
    <x v="5109"/>
    <d v="2021-06-02T00:00:00"/>
    <x v="0"/>
    <n v="20"/>
    <x v="0"/>
    <n v="0"/>
    <n v="4"/>
    <x v="1"/>
    <n v="5363"/>
    <n v="3"/>
    <n v="50"/>
    <x v="4"/>
    <x v="2"/>
    <s v="Yes"/>
    <x v="2"/>
    <x v="3"/>
    <x v="0"/>
    <n v="44.45"/>
    <n v="2188.4499999999998"/>
    <m/>
    <x v="20"/>
  </r>
  <r>
    <x v="5110"/>
    <d v="2022-12-02T00:00:00"/>
    <x v="1"/>
    <n v="25"/>
    <x v="0"/>
    <n v="3"/>
    <n v="4"/>
    <x v="1"/>
    <n v="4444"/>
    <n v="6"/>
    <n v="32"/>
    <x v="0"/>
    <x v="0"/>
    <s v="Yes"/>
    <x v="0"/>
    <x v="0"/>
    <x v="0"/>
    <n v="89.6"/>
    <n v="4453.4799999999996"/>
    <m/>
    <x v="20"/>
  </r>
  <r>
    <x v="5111"/>
    <d v="2024-10-15T00:00:00"/>
    <x v="0"/>
    <n v="37"/>
    <x v="0"/>
    <n v="1"/>
    <n v="4"/>
    <x v="1"/>
    <n v="4613"/>
    <n v="0"/>
    <n v="10"/>
    <x v="3"/>
    <x v="0"/>
    <s v="No"/>
    <x v="1"/>
    <x v="3"/>
    <x v="2"/>
    <n v="20.45"/>
    <n v="618.29999999999995"/>
    <m/>
    <x v="20"/>
  </r>
  <r>
    <x v="5112"/>
    <d v="2024-01-24T00:00:00"/>
    <x v="0"/>
    <n v="37"/>
    <x v="1"/>
    <n v="0"/>
    <n v="4"/>
    <x v="1"/>
    <n v="3784"/>
    <n v="0"/>
    <n v="19"/>
    <x v="3"/>
    <x v="2"/>
    <s v="Yes"/>
    <x v="2"/>
    <x v="0"/>
    <x v="0"/>
    <n v="25.15"/>
    <n v="468.35"/>
    <m/>
    <x v="20"/>
  </r>
  <r>
    <x v="5113"/>
    <d v="2019-10-15T00:00:00"/>
    <x v="1"/>
    <n v="31"/>
    <x v="0"/>
    <n v="0"/>
    <n v="4"/>
    <x v="1"/>
    <n v="5950"/>
    <n v="0"/>
    <n v="70"/>
    <x v="5"/>
    <x v="0"/>
    <s v="Yes"/>
    <x v="2"/>
    <x v="2"/>
    <x v="2"/>
    <n v="86.45"/>
    <n v="8130.7"/>
    <m/>
    <x v="20"/>
  </r>
  <r>
    <x v="5114"/>
    <d v="2022-11-14T00:00:00"/>
    <x v="0"/>
    <n v="29"/>
    <x v="1"/>
    <n v="0"/>
    <n v="4"/>
    <x v="1"/>
    <n v="3957"/>
    <n v="0"/>
    <n v="33"/>
    <x v="0"/>
    <x v="0"/>
    <s v="Yes"/>
    <x v="0"/>
    <x v="3"/>
    <x v="0"/>
    <n v="80.099999999999994"/>
    <n v="3451.73"/>
    <m/>
    <x v="20"/>
  </r>
  <r>
    <x v="5115"/>
    <d v="2020-07-18T00:00:00"/>
    <x v="1"/>
    <n v="62"/>
    <x v="1"/>
    <n v="1"/>
    <n v="4"/>
    <x v="1"/>
    <n v="4673"/>
    <n v="0"/>
    <n v="61"/>
    <x v="4"/>
    <x v="0"/>
    <s v="No"/>
    <x v="1"/>
    <x v="2"/>
    <x v="2"/>
    <n v="25"/>
    <n v="3453.4"/>
    <m/>
    <x v="20"/>
  </r>
  <r>
    <x v="5116"/>
    <d v="2024-10-17T00:00:00"/>
    <x v="1"/>
    <n v="45"/>
    <x v="0"/>
    <n v="3"/>
    <n v="4"/>
    <x v="1"/>
    <n v="4531"/>
    <n v="8"/>
    <n v="10"/>
    <x v="0"/>
    <x v="0"/>
    <s v="Yes"/>
    <x v="0"/>
    <x v="0"/>
    <x v="0"/>
    <n v="88.85"/>
    <n v="1257.05"/>
    <m/>
    <x v="20"/>
  </r>
  <r>
    <x v="5117"/>
    <d v="2019-09-01T00:00:00"/>
    <x v="1"/>
    <n v="43"/>
    <x v="0"/>
    <n v="2"/>
    <n v="4"/>
    <x v="1"/>
    <n v="6342"/>
    <n v="2"/>
    <n v="71"/>
    <x v="0"/>
    <x v="0"/>
    <s v="No"/>
    <x v="1"/>
    <x v="2"/>
    <x v="0"/>
    <n v="19.850000000000001"/>
    <n v="2521.9899999999998"/>
    <m/>
    <x v="20"/>
  </r>
  <r>
    <x v="5118"/>
    <d v="2023-09-09T00:00:00"/>
    <x v="1"/>
    <n v="55"/>
    <x v="0"/>
    <n v="0"/>
    <n v="4"/>
    <x v="1"/>
    <n v="3835"/>
    <n v="5"/>
    <n v="23"/>
    <x v="3"/>
    <x v="0"/>
    <s v="Yes"/>
    <x v="2"/>
    <x v="3"/>
    <x v="0"/>
    <n v="60"/>
    <n v="1379.12"/>
    <m/>
    <x v="20"/>
  </r>
  <r>
    <x v="5119"/>
    <d v="2020-01-22T00:00:00"/>
    <x v="0"/>
    <n v="29"/>
    <x v="1"/>
    <n v="0"/>
    <n v="4"/>
    <x v="1"/>
    <n v="6035"/>
    <n v="0"/>
    <n v="67"/>
    <x v="5"/>
    <x v="0"/>
    <s v="Yes"/>
    <x v="3"/>
    <x v="2"/>
    <x v="0"/>
    <n v="65.55"/>
    <n v="7734.13"/>
    <m/>
    <x v="20"/>
  </r>
  <r>
    <x v="5120"/>
    <d v="2025-02-08T00:00:00"/>
    <x v="0"/>
    <n v="58"/>
    <x v="1"/>
    <n v="0"/>
    <n v="4"/>
    <x v="1"/>
    <n v="2393"/>
    <n v="0"/>
    <n v="6"/>
    <x v="0"/>
    <x v="0"/>
    <s v="Yes"/>
    <x v="3"/>
    <x v="0"/>
    <x v="0"/>
    <n v="59.45"/>
    <n v="422.88"/>
    <m/>
    <x v="20"/>
  </r>
  <r>
    <x v="5121"/>
    <d v="2023-06-15T00:00:00"/>
    <x v="0"/>
    <n v="22"/>
    <x v="1"/>
    <n v="0"/>
    <n v="4"/>
    <x v="1"/>
    <n v="4296"/>
    <n v="0"/>
    <n v="26"/>
    <x v="1"/>
    <x v="2"/>
    <s v="Yes"/>
    <x v="3"/>
    <x v="3"/>
    <x v="2"/>
    <n v="54.55"/>
    <n v="1362.85"/>
    <m/>
    <x v="20"/>
  </r>
  <r>
    <x v="5122"/>
    <d v="2024-11-19T00:00:00"/>
    <x v="1"/>
    <n v="56"/>
    <x v="1"/>
    <n v="0"/>
    <n v="4"/>
    <x v="1"/>
    <n v="4883"/>
    <n v="0"/>
    <n v="9"/>
    <x v="0"/>
    <x v="0"/>
    <s v="No"/>
    <x v="1"/>
    <x v="0"/>
    <x v="0"/>
    <n v="19.5"/>
    <n v="544.82000000000005"/>
    <m/>
    <x v="20"/>
  </r>
  <r>
    <x v="5123"/>
    <d v="2020-11-11T00:00:00"/>
    <x v="1"/>
    <n v="61"/>
    <x v="1"/>
    <n v="0"/>
    <n v="4"/>
    <x v="1"/>
    <n v="5741"/>
    <n v="0"/>
    <n v="57"/>
    <x v="0"/>
    <x v="0"/>
    <s v="Yes"/>
    <x v="2"/>
    <x v="2"/>
    <x v="2"/>
    <n v="74.3"/>
    <n v="4534"/>
    <m/>
    <x v="20"/>
  </r>
  <r>
    <x v="5124"/>
    <d v="2020-08-16T00:00:00"/>
    <x v="1"/>
    <n v="61"/>
    <x v="0"/>
    <n v="0"/>
    <n v="4"/>
    <x v="1"/>
    <n v="5148"/>
    <n v="1"/>
    <n v="60"/>
    <x v="4"/>
    <x v="2"/>
    <s v="Yes"/>
    <x v="3"/>
    <x v="2"/>
    <x v="0"/>
    <n v="37.700000000000003"/>
    <n v="2288.6999999999998"/>
    <m/>
    <x v="20"/>
  </r>
  <r>
    <x v="5125"/>
    <d v="2023-02-01T00:00:00"/>
    <x v="0"/>
    <n v="80"/>
    <x v="1"/>
    <n v="0"/>
    <n v="4"/>
    <x v="1"/>
    <n v="3033"/>
    <n v="0"/>
    <n v="30"/>
    <x v="0"/>
    <x v="0"/>
    <s v="Yes"/>
    <x v="2"/>
    <x v="3"/>
    <x v="0"/>
    <n v="74.75"/>
    <n v="3269.6"/>
    <m/>
    <x v="20"/>
  </r>
  <r>
    <x v="5126"/>
    <d v="2024-10-21T00:00:00"/>
    <x v="0"/>
    <n v="73"/>
    <x v="0"/>
    <n v="3"/>
    <n v="4"/>
    <x v="1"/>
    <n v="5248"/>
    <n v="1"/>
    <n v="10"/>
    <x v="0"/>
    <x v="2"/>
    <s v="Yes"/>
    <x v="3"/>
    <x v="3"/>
    <x v="0"/>
    <n v="34.549999999999997"/>
    <n v="362.6"/>
    <m/>
    <x v="20"/>
  </r>
  <r>
    <x v="5127"/>
    <d v="2022-11-02T00:00:00"/>
    <x v="0"/>
    <n v="79"/>
    <x v="0"/>
    <n v="0"/>
    <n v="4"/>
    <x v="1"/>
    <n v="3669"/>
    <n v="6"/>
    <n v="33"/>
    <x v="0"/>
    <x v="0"/>
    <s v="Yes"/>
    <x v="0"/>
    <x v="0"/>
    <x v="0"/>
    <n v="100.6"/>
    <n v="4725.55"/>
    <m/>
    <x v="20"/>
  </r>
  <r>
    <x v="5128"/>
    <d v="2021-03-07T00:00:00"/>
    <x v="0"/>
    <n v="35"/>
    <x v="1"/>
    <n v="0"/>
    <n v="4"/>
    <x v="1"/>
    <n v="5644"/>
    <n v="0"/>
    <n v="53"/>
    <x v="0"/>
    <x v="0"/>
    <s v="Yes"/>
    <x v="2"/>
    <x v="2"/>
    <x v="0"/>
    <n v="73.900000000000006"/>
    <n v="4304.87"/>
    <m/>
    <x v="20"/>
  </r>
  <r>
    <x v="5129"/>
    <d v="2025-05-13T00:00:00"/>
    <x v="0"/>
    <n v="19"/>
    <x v="1"/>
    <n v="0"/>
    <n v="4"/>
    <x v="2"/>
    <n v="3108"/>
    <n v="0"/>
    <n v="3"/>
    <x v="0"/>
    <x v="2"/>
    <s v="Yes"/>
    <x v="2"/>
    <x v="0"/>
    <x v="0"/>
    <n v="30.4"/>
    <n v="82.15"/>
    <m/>
    <x v="20"/>
  </r>
  <r>
    <x v="5130"/>
    <d v="2019-08-23T00:00:00"/>
    <x v="0"/>
    <n v="42"/>
    <x v="0"/>
    <n v="3"/>
    <n v="4"/>
    <x v="1"/>
    <n v="4099"/>
    <n v="2"/>
    <n v="72"/>
    <x v="5"/>
    <x v="0"/>
    <s v="Yes"/>
    <x v="0"/>
    <x v="2"/>
    <x v="0"/>
    <n v="112.25"/>
    <n v="8881.17"/>
    <m/>
    <x v="20"/>
  </r>
  <r>
    <x v="5131"/>
    <d v="2024-05-12T00:00:00"/>
    <x v="1"/>
    <n v="57"/>
    <x v="1"/>
    <n v="0"/>
    <n v="4"/>
    <x v="1"/>
    <n v="4497"/>
    <n v="0"/>
    <n v="15"/>
    <x v="0"/>
    <x v="0"/>
    <s v="Yes"/>
    <x v="2"/>
    <x v="0"/>
    <x v="0"/>
    <n v="58.95"/>
    <n v="1413.25"/>
    <m/>
    <x v="20"/>
  </r>
  <r>
    <x v="5132"/>
    <d v="2023-10-07T00:00:00"/>
    <x v="0"/>
    <n v="62"/>
    <x v="1"/>
    <n v="0"/>
    <n v="4"/>
    <x v="1"/>
    <n v="4574"/>
    <n v="0"/>
    <n v="22"/>
    <x v="0"/>
    <x v="2"/>
    <s v="Yes"/>
    <x v="2"/>
    <x v="2"/>
    <x v="0"/>
    <n v="56.75"/>
    <n v="1304.8499999999999"/>
    <m/>
    <x v="20"/>
  </r>
  <r>
    <x v="5133"/>
    <d v="2023-03-15T00:00:00"/>
    <x v="1"/>
    <n v="28"/>
    <x v="1"/>
    <n v="0"/>
    <n v="4"/>
    <x v="1"/>
    <n v="5481"/>
    <n v="0"/>
    <n v="29"/>
    <x v="0"/>
    <x v="0"/>
    <s v="Yes"/>
    <x v="2"/>
    <x v="3"/>
    <x v="0"/>
    <n v="55.25"/>
    <n v="2761.35"/>
    <m/>
    <x v="20"/>
  </r>
  <r>
    <x v="5134"/>
    <d v="2024-07-13T00:00:00"/>
    <x v="1"/>
    <n v="21"/>
    <x v="0"/>
    <n v="3"/>
    <n v="4"/>
    <x v="1"/>
    <n v="2816"/>
    <n v="1"/>
    <n v="13"/>
    <x v="0"/>
    <x v="0"/>
    <s v="No"/>
    <x v="1"/>
    <x v="2"/>
    <x v="3"/>
    <n v="19.55"/>
    <n v="814.29"/>
    <m/>
    <x v="20"/>
  </r>
  <r>
    <x v="5135"/>
    <d v="2024-02-13T00:00:00"/>
    <x v="1"/>
    <n v="38"/>
    <x v="1"/>
    <n v="0"/>
    <n v="4"/>
    <x v="1"/>
    <n v="2910"/>
    <n v="0"/>
    <n v="18"/>
    <x v="3"/>
    <x v="0"/>
    <s v="No"/>
    <x v="1"/>
    <x v="3"/>
    <x v="3"/>
    <n v="20.100000000000001"/>
    <n v="745.45"/>
    <m/>
    <x v="20"/>
  </r>
  <r>
    <x v="5136"/>
    <d v="2025-04-21T00:00:00"/>
    <x v="0"/>
    <n v="31"/>
    <x v="1"/>
    <n v="0"/>
    <n v="4"/>
    <x v="1"/>
    <n v="3022"/>
    <n v="0"/>
    <n v="4"/>
    <x v="0"/>
    <x v="0"/>
    <s v="No"/>
    <x v="1"/>
    <x v="0"/>
    <x v="3"/>
    <n v="19"/>
    <n v="159.54"/>
    <m/>
    <x v="20"/>
  </r>
  <r>
    <x v="5137"/>
    <d v="2019-12-22T00:00:00"/>
    <x v="1"/>
    <n v="27"/>
    <x v="0"/>
    <n v="0"/>
    <n v="4"/>
    <x v="1"/>
    <n v="4095"/>
    <n v="3"/>
    <n v="68"/>
    <x v="5"/>
    <x v="0"/>
    <s v="Yes"/>
    <x v="0"/>
    <x v="2"/>
    <x v="2"/>
    <n v="90.2"/>
    <n v="6529.53"/>
    <m/>
    <x v="20"/>
  </r>
  <r>
    <x v="5138"/>
    <d v="2023-06-14T00:00:00"/>
    <x v="1"/>
    <n v="54"/>
    <x v="1"/>
    <n v="0"/>
    <n v="4"/>
    <x v="1"/>
    <n v="3866"/>
    <n v="0"/>
    <n v="26"/>
    <x v="1"/>
    <x v="0"/>
    <s v="Yes"/>
    <x v="2"/>
    <x v="0"/>
    <x v="0"/>
    <n v="69.5"/>
    <n v="2460.4499999999998"/>
    <m/>
    <x v="20"/>
  </r>
  <r>
    <x v="5139"/>
    <d v="2022-05-21T00:00:00"/>
    <x v="0"/>
    <n v="52"/>
    <x v="1"/>
    <n v="3"/>
    <n v="4"/>
    <x v="1"/>
    <n v="4295"/>
    <n v="0"/>
    <n v="39"/>
    <x v="0"/>
    <x v="0"/>
    <s v="No"/>
    <x v="1"/>
    <x v="2"/>
    <x v="2"/>
    <n v="25"/>
    <n v="2952.4"/>
    <m/>
    <x v="20"/>
  </r>
  <r>
    <x v="5140"/>
    <d v="2023-04-25T00:00:00"/>
    <x v="1"/>
    <n v="56"/>
    <x v="0"/>
    <n v="0"/>
    <n v="4"/>
    <x v="1"/>
    <n v="3676"/>
    <n v="7"/>
    <n v="28"/>
    <x v="0"/>
    <x v="0"/>
    <s v="Yes"/>
    <x v="0"/>
    <x v="0"/>
    <x v="2"/>
    <n v="89.9"/>
    <n v="3360.02"/>
    <m/>
    <x v="20"/>
  </r>
  <r>
    <x v="5141"/>
    <d v="2024-09-18T00:00:00"/>
    <x v="1"/>
    <n v="50"/>
    <x v="1"/>
    <n v="0"/>
    <n v="4"/>
    <x v="1"/>
    <n v="4998"/>
    <n v="0"/>
    <n v="11"/>
    <x v="0"/>
    <x v="0"/>
    <s v="No"/>
    <x v="1"/>
    <x v="3"/>
    <x v="0"/>
    <n v="25.2"/>
    <n v="265.72000000000003"/>
    <m/>
    <x v="20"/>
  </r>
  <r>
    <x v="5142"/>
    <d v="2025-02-07T00:00:00"/>
    <x v="0"/>
    <n v="59"/>
    <x v="1"/>
    <n v="0"/>
    <n v="4"/>
    <x v="1"/>
    <n v="5741"/>
    <n v="0"/>
    <n v="6"/>
    <x v="2"/>
    <x v="0"/>
    <s v="Yes"/>
    <x v="0"/>
    <x v="0"/>
    <x v="0"/>
    <n v="69.099999999999994"/>
    <n v="546.9"/>
    <m/>
    <x v="20"/>
  </r>
  <r>
    <x v="5143"/>
    <d v="2019-08-14T00:00:00"/>
    <x v="0"/>
    <n v="29"/>
    <x v="0"/>
    <n v="1"/>
    <n v="4"/>
    <x v="1"/>
    <n v="4351"/>
    <n v="4"/>
    <n v="72"/>
    <x v="0"/>
    <x v="0"/>
    <s v="Yes"/>
    <x v="0"/>
    <x v="2"/>
    <x v="2"/>
    <n v="107.7"/>
    <n v="10939.48"/>
    <m/>
    <x v="20"/>
  </r>
  <r>
    <x v="5144"/>
    <d v="2022-02-07T00:00:00"/>
    <x v="0"/>
    <n v="29"/>
    <x v="0"/>
    <n v="3"/>
    <n v="4"/>
    <x v="1"/>
    <n v="3764"/>
    <n v="10"/>
    <n v="42"/>
    <x v="0"/>
    <x v="0"/>
    <s v="Yes"/>
    <x v="2"/>
    <x v="3"/>
    <x v="2"/>
    <n v="63.7"/>
    <n v="4651.25"/>
    <m/>
    <x v="20"/>
  </r>
  <r>
    <x v="5145"/>
    <d v="2019-08-09T00:00:00"/>
    <x v="1"/>
    <n v="33"/>
    <x v="0"/>
    <n v="0"/>
    <n v="4"/>
    <x v="1"/>
    <n v="6030"/>
    <n v="1"/>
    <n v="72"/>
    <x v="0"/>
    <x v="0"/>
    <s v="Yes"/>
    <x v="0"/>
    <x v="2"/>
    <x v="0"/>
    <n v="110.45"/>
    <n v="11311.06"/>
    <m/>
    <x v="20"/>
  </r>
  <r>
    <x v="5146"/>
    <d v="2023-10-10T00:00:00"/>
    <x v="0"/>
    <n v="24"/>
    <x v="1"/>
    <n v="0"/>
    <n v="4"/>
    <x v="1"/>
    <n v="2768"/>
    <n v="0"/>
    <n v="22"/>
    <x v="3"/>
    <x v="0"/>
    <s v="No"/>
    <x v="1"/>
    <x v="3"/>
    <x v="2"/>
    <n v="20.3"/>
    <n v="973.81"/>
    <m/>
    <x v="20"/>
  </r>
  <r>
    <x v="5147"/>
    <d v="2020-04-03T00:00:00"/>
    <x v="1"/>
    <n v="41"/>
    <x v="0"/>
    <n v="0"/>
    <n v="4"/>
    <x v="1"/>
    <n v="5455"/>
    <n v="4"/>
    <n v="64"/>
    <x v="0"/>
    <x v="0"/>
    <s v="Yes"/>
    <x v="0"/>
    <x v="0"/>
    <x v="0"/>
    <n v="111.15"/>
    <n v="7503.8"/>
    <m/>
    <x v="20"/>
  </r>
  <r>
    <x v="5148"/>
    <d v="2019-08-24T00:00:00"/>
    <x v="1"/>
    <n v="21"/>
    <x v="0"/>
    <n v="0"/>
    <n v="4"/>
    <x v="1"/>
    <n v="5534"/>
    <n v="1"/>
    <n v="72"/>
    <x v="5"/>
    <x v="0"/>
    <s v="No"/>
    <x v="1"/>
    <x v="2"/>
    <x v="2"/>
    <n v="26.45"/>
    <n v="3514.34"/>
    <m/>
    <x v="20"/>
  </r>
  <r>
    <x v="5149"/>
    <d v="2023-06-03T00:00:00"/>
    <x v="1"/>
    <n v="26"/>
    <x v="0"/>
    <n v="0"/>
    <n v="4"/>
    <x v="1"/>
    <n v="3350"/>
    <n v="7"/>
    <n v="26"/>
    <x v="0"/>
    <x v="0"/>
    <s v="Yes"/>
    <x v="3"/>
    <x v="0"/>
    <x v="0"/>
    <n v="81.900000000000006"/>
    <n v="2325.67"/>
    <m/>
    <x v="20"/>
  </r>
  <r>
    <x v="5150"/>
    <d v="2021-05-21T00:00:00"/>
    <x v="1"/>
    <n v="63"/>
    <x v="0"/>
    <n v="0"/>
    <n v="4"/>
    <x v="1"/>
    <n v="5187"/>
    <n v="1"/>
    <n v="51"/>
    <x v="4"/>
    <x v="0"/>
    <s v="Yes"/>
    <x v="0"/>
    <x v="0"/>
    <x v="2"/>
    <n v="69.150000000000006"/>
    <n v="6093.36"/>
    <m/>
    <x v="20"/>
  </r>
  <r>
    <x v="5151"/>
    <d v="2021-01-14T00:00:00"/>
    <x v="1"/>
    <n v="34"/>
    <x v="0"/>
    <n v="1"/>
    <n v="4"/>
    <x v="1"/>
    <n v="6153"/>
    <n v="6"/>
    <n v="55"/>
    <x v="4"/>
    <x v="0"/>
    <s v="Yes"/>
    <x v="0"/>
    <x v="3"/>
    <x v="2"/>
    <n v="100.9"/>
    <n v="7713.5"/>
    <m/>
    <x v="20"/>
  </r>
  <r>
    <x v="5152"/>
    <d v="2024-02-04T00:00:00"/>
    <x v="1"/>
    <n v="33"/>
    <x v="0"/>
    <n v="1"/>
    <n v="4"/>
    <x v="1"/>
    <n v="3675"/>
    <n v="2"/>
    <n v="18"/>
    <x v="3"/>
    <x v="0"/>
    <s v="No"/>
    <x v="1"/>
    <x v="2"/>
    <x v="2"/>
    <n v="25.1"/>
    <n v="1125.96"/>
    <m/>
    <x v="20"/>
  </r>
  <r>
    <x v="5153"/>
    <d v="2024-05-02T00:00:00"/>
    <x v="1"/>
    <n v="49"/>
    <x v="1"/>
    <n v="0"/>
    <n v="4"/>
    <x v="1"/>
    <n v="2118"/>
    <n v="0"/>
    <n v="15"/>
    <x v="0"/>
    <x v="2"/>
    <s v="Yes"/>
    <x v="2"/>
    <x v="2"/>
    <x v="2"/>
    <n v="38.799999999999997"/>
    <n v="603"/>
    <m/>
    <x v="20"/>
  </r>
  <r>
    <x v="5154"/>
    <d v="2025-05-22T00:00:00"/>
    <x v="1"/>
    <n v="74"/>
    <x v="1"/>
    <n v="0"/>
    <n v="4"/>
    <x v="2"/>
    <n v="3545"/>
    <n v="0"/>
    <n v="3"/>
    <x v="2"/>
    <x v="0"/>
    <s v="Yes"/>
    <x v="0"/>
    <x v="3"/>
    <x v="2"/>
    <n v="75.05"/>
    <n v="331.73"/>
    <m/>
    <x v="20"/>
  </r>
  <r>
    <x v="5155"/>
    <d v="2022-01-09T00:00:00"/>
    <x v="0"/>
    <n v="74"/>
    <x v="1"/>
    <n v="0"/>
    <n v="4"/>
    <x v="1"/>
    <n v="4556"/>
    <n v="0"/>
    <n v="43"/>
    <x v="0"/>
    <x v="0"/>
    <s v="Yes"/>
    <x v="0"/>
    <x v="2"/>
    <x v="0"/>
    <n v="84.85"/>
    <n v="4024.43"/>
    <m/>
    <x v="20"/>
  </r>
  <r>
    <x v="5156"/>
    <d v="2019-08-04T00:00:00"/>
    <x v="1"/>
    <n v="66"/>
    <x v="1"/>
    <n v="0"/>
    <n v="4"/>
    <x v="1"/>
    <n v="5294"/>
    <n v="0"/>
    <n v="72"/>
    <x v="0"/>
    <x v="0"/>
    <s v="Yes"/>
    <x v="0"/>
    <x v="2"/>
    <x v="0"/>
    <n v="107.4"/>
    <n v="10003.07"/>
    <m/>
    <x v="20"/>
  </r>
  <r>
    <x v="5157"/>
    <d v="2022-03-02T00:00:00"/>
    <x v="1"/>
    <n v="38"/>
    <x v="0"/>
    <n v="0"/>
    <n v="4"/>
    <x v="1"/>
    <n v="5246"/>
    <n v="10"/>
    <n v="41"/>
    <x v="4"/>
    <x v="0"/>
    <s v="Yes"/>
    <x v="2"/>
    <x v="3"/>
    <x v="2"/>
    <n v="74.7"/>
    <n v="4219.21"/>
    <m/>
    <x v="20"/>
  </r>
  <r>
    <x v="5158"/>
    <d v="2020-01-06T00:00:00"/>
    <x v="1"/>
    <n v="19"/>
    <x v="0"/>
    <n v="0"/>
    <n v="4"/>
    <x v="1"/>
    <n v="4478"/>
    <n v="1"/>
    <n v="67"/>
    <x v="0"/>
    <x v="2"/>
    <s v="Yes"/>
    <x v="2"/>
    <x v="2"/>
    <x v="0"/>
    <n v="59.55"/>
    <n v="4103.8999999999996"/>
    <m/>
    <x v="20"/>
  </r>
  <r>
    <x v="5159"/>
    <d v="2019-08-14T00:00:00"/>
    <x v="1"/>
    <n v="50"/>
    <x v="0"/>
    <n v="0"/>
    <n v="4"/>
    <x v="1"/>
    <n v="6288"/>
    <n v="2"/>
    <n v="72"/>
    <x v="5"/>
    <x v="0"/>
    <s v="Yes"/>
    <x v="0"/>
    <x v="3"/>
    <x v="0"/>
    <n v="108.5"/>
    <n v="10771.48"/>
    <m/>
    <x v="20"/>
  </r>
  <r>
    <x v="5160"/>
    <d v="2024-08-06T00:00:00"/>
    <x v="0"/>
    <n v="34"/>
    <x v="1"/>
    <n v="0"/>
    <n v="4"/>
    <x v="1"/>
    <n v="4996"/>
    <n v="0"/>
    <n v="12"/>
    <x v="3"/>
    <x v="0"/>
    <s v="No"/>
    <x v="1"/>
    <x v="0"/>
    <x v="2"/>
    <n v="20.05"/>
    <n v="732.97"/>
    <m/>
    <x v="20"/>
  </r>
  <r>
    <x v="5161"/>
    <d v="2021-05-13T00:00:00"/>
    <x v="0"/>
    <n v="48"/>
    <x v="1"/>
    <n v="0"/>
    <n v="4"/>
    <x v="1"/>
    <n v="4138"/>
    <n v="0"/>
    <n v="51"/>
    <x v="0"/>
    <x v="0"/>
    <s v="Yes"/>
    <x v="2"/>
    <x v="3"/>
    <x v="2"/>
    <n v="47.85"/>
    <n v="4204.45"/>
    <m/>
    <x v="20"/>
  </r>
  <r>
    <x v="5162"/>
    <d v="2025-06-24T00:00:00"/>
    <x v="0"/>
    <n v="38"/>
    <x v="0"/>
    <n v="0"/>
    <n v="4"/>
    <x v="2"/>
    <n v="4369"/>
    <n v="2"/>
    <n v="2"/>
    <x v="2"/>
    <x v="0"/>
    <s v="Yes"/>
    <x v="2"/>
    <x v="0"/>
    <x v="2"/>
    <n v="64.2"/>
    <n v="182.47"/>
    <m/>
    <x v="20"/>
  </r>
  <r>
    <x v="5163"/>
    <d v="2025-05-09T00:00:00"/>
    <x v="1"/>
    <n v="27"/>
    <x v="1"/>
    <n v="0"/>
    <n v="4"/>
    <x v="2"/>
    <n v="5756"/>
    <n v="0"/>
    <n v="3"/>
    <x v="0"/>
    <x v="0"/>
    <s v="No"/>
    <x v="1"/>
    <x v="0"/>
    <x v="2"/>
    <n v="24.6"/>
    <n v="165.34"/>
    <m/>
    <x v="20"/>
  </r>
  <r>
    <x v="5164"/>
    <d v="2020-02-08T00:00:00"/>
    <x v="0"/>
    <n v="64"/>
    <x v="1"/>
    <n v="3"/>
    <n v="4"/>
    <x v="1"/>
    <n v="6019"/>
    <n v="0"/>
    <n v="66"/>
    <x v="5"/>
    <x v="0"/>
    <s v="No"/>
    <x v="1"/>
    <x v="2"/>
    <x v="2"/>
    <n v="25.3"/>
    <n v="3245.26"/>
    <m/>
    <x v="20"/>
  </r>
  <r>
    <x v="5165"/>
    <d v="2022-09-07T00:00:00"/>
    <x v="0"/>
    <n v="21"/>
    <x v="1"/>
    <n v="0"/>
    <n v="4"/>
    <x v="1"/>
    <n v="2980"/>
    <n v="0"/>
    <n v="35"/>
    <x v="0"/>
    <x v="0"/>
    <s v="No"/>
    <x v="1"/>
    <x v="0"/>
    <x v="0"/>
    <n v="25.6"/>
    <n v="2295.65"/>
    <m/>
    <x v="20"/>
  </r>
  <r>
    <x v="5166"/>
    <d v="2019-11-14T00:00:00"/>
    <x v="0"/>
    <n v="50"/>
    <x v="0"/>
    <n v="0"/>
    <n v="4"/>
    <x v="1"/>
    <n v="4237"/>
    <n v="10"/>
    <n v="69"/>
    <x v="5"/>
    <x v="0"/>
    <s v="Yes"/>
    <x v="0"/>
    <x v="3"/>
    <x v="0"/>
    <n v="99.5"/>
    <n v="7104.34"/>
    <m/>
    <x v="20"/>
  </r>
  <r>
    <x v="5167"/>
    <d v="2022-03-12T00:00:00"/>
    <x v="0"/>
    <n v="44"/>
    <x v="1"/>
    <n v="1"/>
    <n v="4"/>
    <x v="1"/>
    <n v="5365"/>
    <n v="0"/>
    <n v="41"/>
    <x v="0"/>
    <x v="0"/>
    <s v="Yes"/>
    <x v="3"/>
    <x v="3"/>
    <x v="2"/>
    <n v="70.2"/>
    <n v="3458.71"/>
    <m/>
    <x v="20"/>
  </r>
  <r>
    <x v="5168"/>
    <d v="2023-05-15T00:00:00"/>
    <x v="0"/>
    <n v="42"/>
    <x v="1"/>
    <n v="2"/>
    <n v="4"/>
    <x v="1"/>
    <n v="2924"/>
    <n v="0"/>
    <n v="27"/>
    <x v="0"/>
    <x v="0"/>
    <s v="No"/>
    <x v="1"/>
    <x v="2"/>
    <x v="2"/>
    <n v="20.6"/>
    <n v="812.7"/>
    <m/>
    <x v="20"/>
  </r>
  <r>
    <x v="5169"/>
    <d v="2021-04-25T00:00:00"/>
    <x v="0"/>
    <n v="47"/>
    <x v="0"/>
    <n v="3"/>
    <n v="4"/>
    <x v="1"/>
    <n v="4886"/>
    <n v="2"/>
    <n v="52"/>
    <x v="4"/>
    <x v="0"/>
    <s v="No"/>
    <x v="1"/>
    <x v="3"/>
    <x v="2"/>
    <n v="20.85"/>
    <n v="3124.56"/>
    <m/>
    <x v="20"/>
  </r>
  <r>
    <x v="5170"/>
    <d v="2019-09-15T00:00:00"/>
    <x v="1"/>
    <n v="44"/>
    <x v="0"/>
    <n v="0"/>
    <n v="4"/>
    <x v="1"/>
    <n v="4121"/>
    <n v="10"/>
    <n v="71"/>
    <x v="0"/>
    <x v="0"/>
    <s v="No"/>
    <x v="1"/>
    <x v="2"/>
    <x v="2"/>
    <n v="19.850000000000001"/>
    <n v="2686.71"/>
    <m/>
    <x v="20"/>
  </r>
  <r>
    <x v="5171"/>
    <d v="2021-05-17T00:00:00"/>
    <x v="0"/>
    <n v="22"/>
    <x v="1"/>
    <n v="0"/>
    <n v="4"/>
    <x v="1"/>
    <n v="4549"/>
    <n v="0"/>
    <n v="51"/>
    <x v="0"/>
    <x v="0"/>
    <s v="Yes"/>
    <x v="3"/>
    <x v="3"/>
    <x v="2"/>
    <n v="81.150000000000006"/>
    <n v="5898.45"/>
    <m/>
    <x v="20"/>
  </r>
  <r>
    <x v="5172"/>
    <d v="2025-05-10T00:00:00"/>
    <x v="0"/>
    <n v="61"/>
    <x v="1"/>
    <n v="0"/>
    <n v="4"/>
    <x v="2"/>
    <n v="5755"/>
    <n v="0"/>
    <n v="3"/>
    <x v="0"/>
    <x v="0"/>
    <s v="Yes"/>
    <x v="0"/>
    <x v="0"/>
    <x v="2"/>
    <n v="82.3"/>
    <n v="369.31"/>
    <m/>
    <x v="20"/>
  </r>
  <r>
    <x v="5173"/>
    <d v="2021-10-05T00:00:00"/>
    <x v="0"/>
    <n v="62"/>
    <x v="0"/>
    <n v="3"/>
    <n v="4"/>
    <x v="1"/>
    <n v="2610"/>
    <n v="0"/>
    <n v="46"/>
    <x v="0"/>
    <x v="0"/>
    <s v="No"/>
    <x v="1"/>
    <x v="2"/>
    <x v="2"/>
    <n v="19.75"/>
    <n v="1209.32"/>
    <m/>
    <x v="20"/>
  </r>
  <r>
    <x v="5174"/>
    <d v="2020-06-17T00:00:00"/>
    <x v="0"/>
    <n v="22"/>
    <x v="0"/>
    <n v="1"/>
    <n v="4"/>
    <x v="1"/>
    <n v="4271"/>
    <n v="8"/>
    <n v="62"/>
    <x v="4"/>
    <x v="0"/>
    <s v="Yes"/>
    <x v="0"/>
    <x v="0"/>
    <x v="0"/>
    <n v="105.5"/>
    <n v="7551.7"/>
    <m/>
    <x v="20"/>
  </r>
  <r>
    <x v="5175"/>
    <d v="2020-12-17T00:00:00"/>
    <x v="1"/>
    <n v="42"/>
    <x v="1"/>
    <n v="0"/>
    <n v="4"/>
    <x v="1"/>
    <n v="4831"/>
    <n v="0"/>
    <n v="56"/>
    <x v="4"/>
    <x v="0"/>
    <s v="No"/>
    <x v="1"/>
    <x v="2"/>
    <x v="0"/>
    <n v="19.7"/>
    <n v="2893.18"/>
    <m/>
    <x v="20"/>
  </r>
  <r>
    <x v="5176"/>
    <d v="2019-08-12T00:00:00"/>
    <x v="1"/>
    <n v="40"/>
    <x v="0"/>
    <n v="2"/>
    <n v="4"/>
    <x v="1"/>
    <n v="6317"/>
    <n v="5"/>
    <n v="72"/>
    <x v="5"/>
    <x v="0"/>
    <s v="Yes"/>
    <x v="3"/>
    <x v="2"/>
    <x v="0"/>
    <n v="80.849999999999994"/>
    <n v="6534.59"/>
    <m/>
    <x v="20"/>
  </r>
  <r>
    <x v="5177"/>
    <d v="2020-04-24T00:00:00"/>
    <x v="1"/>
    <n v="41"/>
    <x v="0"/>
    <n v="0"/>
    <n v="4"/>
    <x v="1"/>
    <n v="5472"/>
    <n v="5"/>
    <n v="64"/>
    <x v="4"/>
    <x v="0"/>
    <s v="Yes"/>
    <x v="2"/>
    <x v="2"/>
    <x v="2"/>
    <n v="85"/>
    <n v="6242.8"/>
    <m/>
    <x v="20"/>
  </r>
  <r>
    <x v="5178"/>
    <d v="2021-02-18T00:00:00"/>
    <x v="0"/>
    <n v="20"/>
    <x v="1"/>
    <n v="2"/>
    <n v="4"/>
    <x v="1"/>
    <n v="5594"/>
    <n v="0"/>
    <n v="54"/>
    <x v="4"/>
    <x v="0"/>
    <s v="Yes"/>
    <x v="3"/>
    <x v="3"/>
    <x v="0"/>
    <n v="61"/>
    <n v="3507.69"/>
    <m/>
    <x v="20"/>
  </r>
  <r>
    <x v="5179"/>
    <d v="2023-11-11T00:00:00"/>
    <x v="1"/>
    <n v="23"/>
    <x v="1"/>
    <n v="0"/>
    <n v="4"/>
    <x v="1"/>
    <n v="5138"/>
    <n v="0"/>
    <n v="21"/>
    <x v="0"/>
    <x v="0"/>
    <s v="Yes"/>
    <x v="2"/>
    <x v="2"/>
    <x v="2"/>
    <n v="71.05"/>
    <n v="2012.29"/>
    <m/>
    <x v="20"/>
  </r>
  <r>
    <x v="5180"/>
    <d v="2024-11-23T00:00:00"/>
    <x v="0"/>
    <n v="34"/>
    <x v="1"/>
    <n v="2"/>
    <n v="4"/>
    <x v="1"/>
    <n v="4738"/>
    <n v="0"/>
    <n v="9"/>
    <x v="2"/>
    <x v="0"/>
    <s v="Yes"/>
    <x v="3"/>
    <x v="0"/>
    <x v="0"/>
    <n v="50.1"/>
    <n v="732.81"/>
    <m/>
    <x v="20"/>
  </r>
  <r>
    <x v="5181"/>
    <d v="2019-08-14T00:00:00"/>
    <x v="0"/>
    <n v="42"/>
    <x v="0"/>
    <n v="0"/>
    <n v="4"/>
    <x v="1"/>
    <n v="5136"/>
    <n v="5"/>
    <n v="72"/>
    <x v="5"/>
    <x v="0"/>
    <s v="Yes"/>
    <x v="2"/>
    <x v="2"/>
    <x v="2"/>
    <n v="92.3"/>
    <n v="7698.38"/>
    <m/>
    <x v="20"/>
  </r>
  <r>
    <x v="5182"/>
    <d v="2024-07-15T00:00:00"/>
    <x v="1"/>
    <n v="40"/>
    <x v="1"/>
    <n v="0"/>
    <n v="4"/>
    <x v="1"/>
    <n v="2992"/>
    <n v="0"/>
    <n v="13"/>
    <x v="0"/>
    <x v="0"/>
    <s v="Yes"/>
    <x v="0"/>
    <x v="0"/>
    <x v="2"/>
    <n v="70.150000000000006"/>
    <n v="1217.8599999999999"/>
    <m/>
    <x v="20"/>
  </r>
  <r>
    <x v="5183"/>
    <d v="2022-06-01T00:00:00"/>
    <x v="1"/>
    <n v="63"/>
    <x v="1"/>
    <n v="0"/>
    <n v="4"/>
    <x v="1"/>
    <n v="2675"/>
    <n v="0"/>
    <n v="38"/>
    <x v="1"/>
    <x v="0"/>
    <s v="Yes"/>
    <x v="0"/>
    <x v="3"/>
    <x v="3"/>
    <n v="89.1"/>
    <n v="4575.42"/>
    <m/>
    <x v="20"/>
  </r>
  <r>
    <x v="5184"/>
    <d v="2025-01-06T00:00:00"/>
    <x v="0"/>
    <n v="72"/>
    <x v="1"/>
    <n v="1"/>
    <n v="4"/>
    <x v="1"/>
    <n v="3779"/>
    <n v="0"/>
    <n v="7"/>
    <x v="0"/>
    <x v="0"/>
    <s v="Yes"/>
    <x v="2"/>
    <x v="2"/>
    <x v="2"/>
    <n v="45.75"/>
    <n v="603.17999999999995"/>
    <m/>
    <x v="20"/>
  </r>
  <r>
    <x v="5185"/>
    <d v="2019-08-22T00:00:00"/>
    <x v="1"/>
    <n v="77"/>
    <x v="1"/>
    <n v="0"/>
    <n v="4"/>
    <x v="1"/>
    <n v="5232"/>
    <n v="0"/>
    <n v="72"/>
    <x v="5"/>
    <x v="0"/>
    <s v="Yes"/>
    <x v="0"/>
    <x v="2"/>
    <x v="0"/>
    <n v="110.1"/>
    <n v="8718.5300000000007"/>
    <m/>
    <x v="20"/>
  </r>
  <r>
    <x v="5186"/>
    <d v="2022-03-25T00:00:00"/>
    <x v="0"/>
    <n v="35"/>
    <x v="1"/>
    <n v="0"/>
    <n v="4"/>
    <x v="1"/>
    <n v="5043"/>
    <n v="0"/>
    <n v="41"/>
    <x v="4"/>
    <x v="0"/>
    <s v="Yes"/>
    <x v="2"/>
    <x v="3"/>
    <x v="3"/>
    <n v="65"/>
    <n v="4211.3500000000004"/>
    <m/>
    <x v="20"/>
  </r>
  <r>
    <x v="5187"/>
    <d v="2022-01-09T00:00:00"/>
    <x v="1"/>
    <n v="25"/>
    <x v="1"/>
    <n v="0"/>
    <n v="4"/>
    <x v="1"/>
    <n v="4115"/>
    <n v="0"/>
    <n v="43"/>
    <x v="4"/>
    <x v="0"/>
    <s v="Yes"/>
    <x v="0"/>
    <x v="2"/>
    <x v="2"/>
    <n v="115.05"/>
    <n v="5952.89"/>
    <m/>
    <x v="20"/>
  </r>
  <r>
    <x v="5188"/>
    <d v="2019-10-23T00:00:00"/>
    <x v="1"/>
    <n v="26"/>
    <x v="0"/>
    <n v="0"/>
    <n v="4"/>
    <x v="1"/>
    <n v="5540"/>
    <n v="9"/>
    <n v="70"/>
    <x v="0"/>
    <x v="0"/>
    <s v="No"/>
    <x v="1"/>
    <x v="2"/>
    <x v="0"/>
    <n v="19.45"/>
    <n v="2935.41"/>
    <m/>
    <x v="20"/>
  </r>
  <r>
    <x v="5189"/>
    <d v="2021-02-08T00:00:00"/>
    <x v="1"/>
    <n v="62"/>
    <x v="0"/>
    <n v="3"/>
    <n v="4"/>
    <x v="1"/>
    <n v="5795"/>
    <n v="3"/>
    <n v="54"/>
    <x v="4"/>
    <x v="0"/>
    <s v="Yes"/>
    <x v="0"/>
    <x v="0"/>
    <x v="0"/>
    <n v="104.1"/>
    <n v="7932.7"/>
    <m/>
    <x v="20"/>
  </r>
  <r>
    <x v="5190"/>
    <d v="2025-04-01T00:00:00"/>
    <x v="0"/>
    <n v="33"/>
    <x v="1"/>
    <n v="0"/>
    <n v="4"/>
    <x v="1"/>
    <n v="2664"/>
    <n v="0"/>
    <n v="4"/>
    <x v="0"/>
    <x v="2"/>
    <s v="Yes"/>
    <x v="2"/>
    <x v="0"/>
    <x v="0"/>
    <n v="40.049999999999997"/>
    <n v="162.44999999999999"/>
    <m/>
    <x v="20"/>
  </r>
  <r>
    <x v="5191"/>
    <d v="2024-06-16T00:00:00"/>
    <x v="1"/>
    <n v="52"/>
    <x v="1"/>
    <n v="0"/>
    <n v="4"/>
    <x v="1"/>
    <n v="4978"/>
    <n v="0"/>
    <n v="14"/>
    <x v="0"/>
    <x v="0"/>
    <s v="Yes"/>
    <x v="2"/>
    <x v="3"/>
    <x v="2"/>
    <n v="55.7"/>
    <n v="1282.67"/>
    <m/>
    <x v="20"/>
  </r>
  <r>
    <x v="5192"/>
    <d v="2020-04-17T00:00:00"/>
    <x v="0"/>
    <n v="35"/>
    <x v="1"/>
    <n v="0"/>
    <n v="4"/>
    <x v="1"/>
    <n v="4934"/>
    <n v="0"/>
    <n v="64"/>
    <x v="4"/>
    <x v="0"/>
    <s v="Yes"/>
    <x v="2"/>
    <x v="2"/>
    <x v="2"/>
    <n v="86.55"/>
    <n v="6553.51"/>
    <m/>
    <x v="20"/>
  </r>
  <r>
    <x v="5193"/>
    <d v="2025-07-11T00:00:00"/>
    <x v="0"/>
    <n v="32"/>
    <x v="1"/>
    <n v="0"/>
    <n v="4"/>
    <x v="2"/>
    <n v="4483"/>
    <n v="0"/>
    <n v="1"/>
    <x v="0"/>
    <x v="0"/>
    <s v="Yes"/>
    <x v="2"/>
    <x v="0"/>
    <x v="2"/>
    <n v="51.25"/>
    <n v="90.55"/>
    <m/>
    <x v="20"/>
  </r>
  <r>
    <x v="5194"/>
    <d v="2024-09-03T00:00:00"/>
    <x v="0"/>
    <n v="20"/>
    <x v="1"/>
    <n v="0"/>
    <n v="4"/>
    <x v="1"/>
    <n v="2278"/>
    <n v="0"/>
    <n v="11"/>
    <x v="3"/>
    <x v="0"/>
    <s v="Yes"/>
    <x v="0"/>
    <x v="0"/>
    <x v="0"/>
    <n v="79.5"/>
    <n v="888.93"/>
    <m/>
    <x v="20"/>
  </r>
  <r>
    <x v="5195"/>
    <d v="2021-02-25T00:00:00"/>
    <x v="1"/>
    <n v="21"/>
    <x v="0"/>
    <n v="0"/>
    <n v="4"/>
    <x v="1"/>
    <n v="5077"/>
    <n v="3"/>
    <n v="54"/>
    <x v="4"/>
    <x v="0"/>
    <s v="Yes"/>
    <x v="2"/>
    <x v="2"/>
    <x v="0"/>
    <n v="69.95"/>
    <n v="5393.03"/>
    <m/>
    <x v="20"/>
  </r>
  <r>
    <x v="5196"/>
    <d v="2025-07-13T00:00:00"/>
    <x v="1"/>
    <n v="19"/>
    <x v="1"/>
    <n v="0"/>
    <n v="4"/>
    <x v="2"/>
    <n v="5617"/>
    <n v="0"/>
    <n v="1"/>
    <x v="0"/>
    <x v="0"/>
    <s v="Yes"/>
    <x v="3"/>
    <x v="0"/>
    <x v="0"/>
    <n v="50.1"/>
    <n v="79.23"/>
    <m/>
    <x v="20"/>
  </r>
  <r>
    <x v="5197"/>
    <d v="2020-01-17T00:00:00"/>
    <x v="0"/>
    <n v="42"/>
    <x v="0"/>
    <n v="2"/>
    <n v="4"/>
    <x v="1"/>
    <n v="6005"/>
    <n v="1"/>
    <n v="67"/>
    <x v="5"/>
    <x v="0"/>
    <s v="Yes"/>
    <x v="3"/>
    <x v="2"/>
    <x v="0"/>
    <n v="54.2"/>
    <n v="4578.5"/>
    <m/>
    <x v="20"/>
  </r>
  <r>
    <x v="5198"/>
    <d v="2020-07-11T00:00:00"/>
    <x v="1"/>
    <n v="21"/>
    <x v="0"/>
    <n v="1"/>
    <n v="4"/>
    <x v="1"/>
    <n v="4376"/>
    <n v="8"/>
    <n v="61"/>
    <x v="0"/>
    <x v="0"/>
    <s v="No"/>
    <x v="1"/>
    <x v="3"/>
    <x v="2"/>
    <n v="19.100000000000001"/>
    <n v="3712.51"/>
    <m/>
    <x v="20"/>
  </r>
  <r>
    <x v="5199"/>
    <d v="2019-12-18T00:00:00"/>
    <x v="0"/>
    <n v="60"/>
    <x v="0"/>
    <n v="1"/>
    <n v="4"/>
    <x v="1"/>
    <n v="5440"/>
    <n v="8"/>
    <n v="68"/>
    <x v="5"/>
    <x v="0"/>
    <s v="No"/>
    <x v="1"/>
    <x v="2"/>
    <x v="0"/>
    <n v="24"/>
    <n v="1848.58"/>
    <m/>
    <x v="20"/>
  </r>
  <r>
    <x v="5200"/>
    <d v="2021-10-19T00:00:00"/>
    <x v="0"/>
    <n v="37"/>
    <x v="0"/>
    <n v="1"/>
    <n v="4"/>
    <x v="1"/>
    <n v="4280"/>
    <n v="1"/>
    <n v="46"/>
    <x v="0"/>
    <x v="0"/>
    <s v="Yes"/>
    <x v="3"/>
    <x v="2"/>
    <x v="3"/>
    <n v="81"/>
    <n v="5960.05"/>
    <m/>
    <x v="20"/>
  </r>
  <r>
    <x v="5201"/>
    <d v="2025-07-14T00:00:00"/>
    <x v="1"/>
    <n v="33"/>
    <x v="1"/>
    <n v="0"/>
    <n v="4"/>
    <x v="2"/>
    <n v="2742"/>
    <n v="0"/>
    <n v="1"/>
    <x v="2"/>
    <x v="0"/>
    <s v="Yes"/>
    <x v="0"/>
    <x v="0"/>
    <x v="2"/>
    <n v="79.150000000000006"/>
    <n v="157.15"/>
    <m/>
    <x v="20"/>
  </r>
  <r>
    <x v="5202"/>
    <d v="2021-05-13T00:00:00"/>
    <x v="1"/>
    <n v="36"/>
    <x v="1"/>
    <n v="0"/>
    <n v="4"/>
    <x v="1"/>
    <n v="6021"/>
    <n v="0"/>
    <n v="51"/>
    <x v="4"/>
    <x v="0"/>
    <s v="Yes"/>
    <x v="0"/>
    <x v="3"/>
    <x v="2"/>
    <n v="87.55"/>
    <n v="5208.7700000000004"/>
    <m/>
    <x v="20"/>
  </r>
  <r>
    <x v="5203"/>
    <d v="2025-07-12T00:00:00"/>
    <x v="1"/>
    <n v="60"/>
    <x v="1"/>
    <n v="0"/>
    <n v="4"/>
    <x v="2"/>
    <n v="5565"/>
    <n v="0"/>
    <n v="1"/>
    <x v="0"/>
    <x v="2"/>
    <s v="Yes"/>
    <x v="2"/>
    <x v="0"/>
    <x v="2"/>
    <n v="30.55"/>
    <n v="70.55"/>
    <m/>
    <x v="20"/>
  </r>
  <r>
    <x v="5204"/>
    <d v="2025-05-02T00:00:00"/>
    <x v="1"/>
    <n v="53"/>
    <x v="0"/>
    <n v="2"/>
    <n v="4"/>
    <x v="2"/>
    <n v="5722"/>
    <n v="5"/>
    <n v="3"/>
    <x v="0"/>
    <x v="0"/>
    <s v="No"/>
    <x v="1"/>
    <x v="0"/>
    <x v="2"/>
    <n v="19.3"/>
    <n v="85.09"/>
    <m/>
    <x v="20"/>
  </r>
  <r>
    <x v="5205"/>
    <d v="2021-09-04T00:00:00"/>
    <x v="0"/>
    <n v="33"/>
    <x v="1"/>
    <n v="0"/>
    <n v="4"/>
    <x v="1"/>
    <n v="5631"/>
    <n v="0"/>
    <n v="47"/>
    <x v="4"/>
    <x v="0"/>
    <s v="Yes"/>
    <x v="2"/>
    <x v="3"/>
    <x v="0"/>
    <n v="86.95"/>
    <n v="5867.56"/>
    <m/>
    <x v="20"/>
  </r>
  <r>
    <x v="5206"/>
    <d v="2022-02-18T00:00:00"/>
    <x v="0"/>
    <n v="30"/>
    <x v="0"/>
    <n v="1"/>
    <n v="4"/>
    <x v="1"/>
    <n v="3449"/>
    <n v="7"/>
    <n v="42"/>
    <x v="0"/>
    <x v="0"/>
    <s v="Yes"/>
    <x v="2"/>
    <x v="0"/>
    <x v="2"/>
    <n v="54.5"/>
    <n v="3096.21"/>
    <m/>
    <x v="20"/>
  </r>
  <r>
    <x v="5207"/>
    <d v="2019-08-21T00:00:00"/>
    <x v="0"/>
    <n v="21"/>
    <x v="0"/>
    <n v="0"/>
    <n v="4"/>
    <x v="1"/>
    <n v="4773"/>
    <n v="10"/>
    <n v="72"/>
    <x v="0"/>
    <x v="0"/>
    <s v="Yes"/>
    <x v="0"/>
    <x v="2"/>
    <x v="0"/>
    <n v="108.2"/>
    <n v="8862.2800000000007"/>
    <m/>
    <x v="20"/>
  </r>
  <r>
    <x v="5208"/>
    <d v="2021-07-01T00:00:00"/>
    <x v="1"/>
    <n v="35"/>
    <x v="0"/>
    <n v="0"/>
    <n v="4"/>
    <x v="1"/>
    <n v="5948"/>
    <n v="10"/>
    <n v="49"/>
    <x v="0"/>
    <x v="0"/>
    <s v="Yes"/>
    <x v="0"/>
    <x v="2"/>
    <x v="2"/>
    <n v="106.65"/>
    <n v="7167.18"/>
    <m/>
    <x v="20"/>
  </r>
  <r>
    <x v="5209"/>
    <d v="2020-01-04T00:00:00"/>
    <x v="0"/>
    <n v="45"/>
    <x v="1"/>
    <n v="0"/>
    <n v="4"/>
    <x v="1"/>
    <n v="5343"/>
    <n v="0"/>
    <n v="67"/>
    <x v="5"/>
    <x v="0"/>
    <s v="No"/>
    <x v="1"/>
    <x v="3"/>
    <x v="2"/>
    <n v="19.45"/>
    <n v="1802.3"/>
    <m/>
    <x v="20"/>
  </r>
  <r>
    <x v="5210"/>
    <d v="2020-02-20T00:00:00"/>
    <x v="1"/>
    <n v="52"/>
    <x v="1"/>
    <n v="0"/>
    <n v="4"/>
    <x v="1"/>
    <n v="4165"/>
    <n v="0"/>
    <n v="66"/>
    <x v="0"/>
    <x v="2"/>
    <s v="Yes"/>
    <x v="2"/>
    <x v="2"/>
    <x v="0"/>
    <n v="62.5"/>
    <n v="4136.3999999999996"/>
    <m/>
    <x v="20"/>
  </r>
  <r>
    <x v="5211"/>
    <d v="2023-07-22T00:00:00"/>
    <x v="0"/>
    <n v="49"/>
    <x v="0"/>
    <n v="2"/>
    <n v="4"/>
    <x v="1"/>
    <n v="3829"/>
    <n v="5"/>
    <n v="25"/>
    <x v="0"/>
    <x v="0"/>
    <s v="No"/>
    <x v="1"/>
    <x v="0"/>
    <x v="2"/>
    <n v="19.149999999999999"/>
    <n v="954.85"/>
    <m/>
    <x v="20"/>
  </r>
  <r>
    <x v="5212"/>
    <d v="2024-05-13T00:00:00"/>
    <x v="1"/>
    <n v="34"/>
    <x v="1"/>
    <n v="0"/>
    <n v="4"/>
    <x v="1"/>
    <n v="2577"/>
    <n v="0"/>
    <n v="15"/>
    <x v="3"/>
    <x v="0"/>
    <s v="Yes"/>
    <x v="2"/>
    <x v="0"/>
    <x v="2"/>
    <n v="48.8"/>
    <n v="1118.2"/>
    <m/>
    <x v="20"/>
  </r>
  <r>
    <x v="5213"/>
    <d v="2025-04-10T00:00:00"/>
    <x v="1"/>
    <n v="33"/>
    <x v="1"/>
    <n v="0"/>
    <n v="4"/>
    <x v="1"/>
    <n v="5685"/>
    <n v="0"/>
    <n v="4"/>
    <x v="2"/>
    <x v="0"/>
    <s v="No"/>
    <x v="1"/>
    <x v="3"/>
    <x v="0"/>
    <n v="23.9"/>
    <n v="122.94"/>
    <m/>
    <x v="20"/>
  </r>
  <r>
    <x v="5214"/>
    <d v="2020-10-24T00:00:00"/>
    <x v="1"/>
    <n v="56"/>
    <x v="1"/>
    <n v="0"/>
    <n v="4"/>
    <x v="1"/>
    <n v="5040"/>
    <n v="0"/>
    <n v="58"/>
    <x v="0"/>
    <x v="0"/>
    <s v="Yes"/>
    <x v="2"/>
    <x v="2"/>
    <x v="2"/>
    <n v="64.900000000000006"/>
    <n v="5504.71"/>
    <m/>
    <x v="20"/>
  </r>
  <r>
    <x v="5215"/>
    <d v="2019-08-16T00:00:00"/>
    <x v="1"/>
    <n v="35"/>
    <x v="0"/>
    <n v="2"/>
    <n v="4"/>
    <x v="1"/>
    <n v="4505"/>
    <n v="1"/>
    <n v="72"/>
    <x v="0"/>
    <x v="0"/>
    <s v="Yes"/>
    <x v="0"/>
    <x v="2"/>
    <x v="2"/>
    <n v="107.45"/>
    <n v="8946.3799999999992"/>
    <m/>
    <x v="20"/>
  </r>
  <r>
    <x v="5216"/>
    <d v="2025-04-03T00:00:00"/>
    <x v="0"/>
    <n v="53"/>
    <x v="0"/>
    <n v="3"/>
    <n v="4"/>
    <x v="1"/>
    <n v="5573"/>
    <n v="0"/>
    <n v="4"/>
    <x v="2"/>
    <x v="0"/>
    <s v="No"/>
    <x v="1"/>
    <x v="2"/>
    <x v="2"/>
    <n v="19.55"/>
    <n v="185.16"/>
    <m/>
    <x v="20"/>
  </r>
  <r>
    <x v="5217"/>
    <d v="2024-03-05T00:00:00"/>
    <x v="1"/>
    <n v="25"/>
    <x v="0"/>
    <n v="3"/>
    <n v="4"/>
    <x v="1"/>
    <n v="5465"/>
    <n v="1"/>
    <n v="17"/>
    <x v="0"/>
    <x v="0"/>
    <s v="Yes"/>
    <x v="2"/>
    <x v="0"/>
    <x v="2"/>
    <n v="55.35"/>
    <n v="1264.4100000000001"/>
    <m/>
    <x v="20"/>
  </r>
  <r>
    <x v="5218"/>
    <d v="2019-09-22T00:00:00"/>
    <x v="1"/>
    <n v="63"/>
    <x v="0"/>
    <n v="3"/>
    <n v="4"/>
    <x v="1"/>
    <n v="6090"/>
    <n v="9"/>
    <n v="71"/>
    <x v="0"/>
    <x v="0"/>
    <s v="Yes"/>
    <x v="2"/>
    <x v="2"/>
    <x v="2"/>
    <n v="71.099999999999994"/>
    <n v="8477.4599999999991"/>
    <m/>
    <x v="20"/>
  </r>
  <r>
    <x v="5219"/>
    <d v="2024-01-03T00:00:00"/>
    <x v="1"/>
    <n v="24"/>
    <x v="0"/>
    <n v="3"/>
    <n v="4"/>
    <x v="1"/>
    <n v="4473"/>
    <n v="1"/>
    <n v="19"/>
    <x v="0"/>
    <x v="0"/>
    <s v="Yes"/>
    <x v="0"/>
    <x v="3"/>
    <x v="0"/>
    <n v="89.35"/>
    <n v="2388.33"/>
    <m/>
    <x v="20"/>
  </r>
  <r>
    <x v="5220"/>
    <d v="2023-04-16T00:00:00"/>
    <x v="1"/>
    <n v="76"/>
    <x v="0"/>
    <n v="0"/>
    <n v="4"/>
    <x v="1"/>
    <n v="3906"/>
    <n v="6"/>
    <n v="28"/>
    <x v="1"/>
    <x v="0"/>
    <s v="Yes"/>
    <x v="0"/>
    <x v="3"/>
    <x v="0"/>
    <n v="110.85"/>
    <n v="4483.16"/>
    <m/>
    <x v="20"/>
  </r>
  <r>
    <x v="5221"/>
    <d v="2019-08-26T00:00:00"/>
    <x v="0"/>
    <n v="69"/>
    <x v="0"/>
    <n v="0"/>
    <n v="4"/>
    <x v="1"/>
    <n v="5590"/>
    <n v="7"/>
    <n v="72"/>
    <x v="5"/>
    <x v="0"/>
    <s v="Yes"/>
    <x v="2"/>
    <x v="2"/>
    <x v="0"/>
    <n v="74.400000000000006"/>
    <n v="5880.19"/>
    <m/>
    <x v="20"/>
  </r>
  <r>
    <x v="5222"/>
    <d v="2020-11-08T00:00:00"/>
    <x v="0"/>
    <n v="78"/>
    <x v="1"/>
    <n v="0"/>
    <n v="4"/>
    <x v="1"/>
    <n v="5521"/>
    <n v="0"/>
    <n v="57"/>
    <x v="4"/>
    <x v="0"/>
    <s v="Yes"/>
    <x v="2"/>
    <x v="3"/>
    <x v="0"/>
    <n v="53.5"/>
    <n v="4656.88"/>
    <m/>
    <x v="20"/>
  </r>
  <r>
    <x v="5223"/>
    <d v="2020-04-04T00:00:00"/>
    <x v="1"/>
    <n v="68"/>
    <x v="1"/>
    <n v="0"/>
    <n v="4"/>
    <x v="1"/>
    <n v="5113"/>
    <n v="0"/>
    <n v="64"/>
    <x v="0"/>
    <x v="0"/>
    <s v="Yes"/>
    <x v="2"/>
    <x v="2"/>
    <x v="2"/>
    <n v="74.650000000000006"/>
    <n v="6595.11"/>
    <m/>
    <x v="20"/>
  </r>
  <r>
    <x v="5224"/>
    <d v="2025-06-23T00:00:00"/>
    <x v="1"/>
    <n v="79"/>
    <x v="0"/>
    <n v="0"/>
    <n v="4"/>
    <x v="2"/>
    <n v="2901"/>
    <n v="1"/>
    <n v="2"/>
    <x v="2"/>
    <x v="0"/>
    <s v="Yes"/>
    <x v="0"/>
    <x v="2"/>
    <x v="0"/>
    <n v="69.3"/>
    <n v="219.04"/>
    <m/>
    <x v="20"/>
  </r>
  <r>
    <x v="5225"/>
    <d v="2019-08-09T00:00:00"/>
    <x v="1"/>
    <n v="69"/>
    <x v="0"/>
    <n v="0"/>
    <n v="4"/>
    <x v="1"/>
    <n v="4768"/>
    <n v="8"/>
    <n v="72"/>
    <x v="5"/>
    <x v="0"/>
    <s v="Yes"/>
    <x v="0"/>
    <x v="3"/>
    <x v="0"/>
    <n v="106.85"/>
    <n v="8342.6"/>
    <m/>
    <x v="20"/>
  </r>
  <r>
    <x v="5226"/>
    <d v="2021-11-14T00:00:00"/>
    <x v="0"/>
    <n v="76"/>
    <x v="1"/>
    <n v="0"/>
    <n v="4"/>
    <x v="1"/>
    <n v="3960"/>
    <n v="0"/>
    <n v="45"/>
    <x v="4"/>
    <x v="0"/>
    <s v="Yes"/>
    <x v="0"/>
    <x v="2"/>
    <x v="0"/>
    <n v="93.9"/>
    <n v="4904.5"/>
    <m/>
    <x v="20"/>
  </r>
  <r>
    <x v="5227"/>
    <d v="2021-01-04T00:00:00"/>
    <x v="0"/>
    <n v="70"/>
    <x v="1"/>
    <n v="0"/>
    <n v="4"/>
    <x v="1"/>
    <n v="4222"/>
    <n v="0"/>
    <n v="55"/>
    <x v="0"/>
    <x v="0"/>
    <s v="Yes"/>
    <x v="0"/>
    <x v="0"/>
    <x v="0"/>
    <n v="116.5"/>
    <n v="7994.05"/>
    <m/>
    <x v="20"/>
  </r>
  <r>
    <x v="5228"/>
    <d v="2023-03-01T00:00:00"/>
    <x v="0"/>
    <n v="69"/>
    <x v="0"/>
    <n v="1"/>
    <n v="4"/>
    <x v="1"/>
    <n v="3733"/>
    <n v="1"/>
    <n v="29"/>
    <x v="1"/>
    <x v="0"/>
    <s v="Yes"/>
    <x v="0"/>
    <x v="0"/>
    <x v="0"/>
    <n v="103.95"/>
    <n v="4396.24"/>
    <m/>
    <x v="20"/>
  </r>
  <r>
    <x v="5229"/>
    <d v="2021-03-08T00:00:00"/>
    <x v="1"/>
    <n v="72"/>
    <x v="1"/>
    <n v="0"/>
    <n v="4"/>
    <x v="1"/>
    <n v="4766"/>
    <n v="0"/>
    <n v="53"/>
    <x v="4"/>
    <x v="0"/>
    <s v="Yes"/>
    <x v="0"/>
    <x v="3"/>
    <x v="2"/>
    <n v="96.75"/>
    <n v="7039.29"/>
    <m/>
    <x v="20"/>
  </r>
  <r>
    <x v="5230"/>
    <d v="2020-06-07T00:00:00"/>
    <x v="0"/>
    <n v="48"/>
    <x v="1"/>
    <n v="0"/>
    <n v="4"/>
    <x v="1"/>
    <n v="4529"/>
    <n v="0"/>
    <n v="62"/>
    <x v="4"/>
    <x v="0"/>
    <s v="Yes"/>
    <x v="2"/>
    <x v="3"/>
    <x v="0"/>
    <n v="56.15"/>
    <n v="3981.47"/>
    <m/>
    <x v="20"/>
  </r>
  <r>
    <x v="5231"/>
    <d v="2024-10-02T00:00:00"/>
    <x v="0"/>
    <n v="29"/>
    <x v="1"/>
    <n v="0"/>
    <n v="4"/>
    <x v="1"/>
    <n v="3768"/>
    <n v="0"/>
    <n v="10"/>
    <x v="3"/>
    <x v="0"/>
    <s v="No"/>
    <x v="1"/>
    <x v="0"/>
    <x v="2"/>
    <n v="19.850000000000001"/>
    <n v="212.85"/>
    <m/>
    <x v="20"/>
  </r>
  <r>
    <x v="5232"/>
    <d v="2020-07-15T00:00:00"/>
    <x v="1"/>
    <n v="57"/>
    <x v="0"/>
    <n v="0"/>
    <n v="4"/>
    <x v="1"/>
    <n v="6301"/>
    <n v="9"/>
    <n v="61"/>
    <x v="4"/>
    <x v="0"/>
    <s v="Yes"/>
    <x v="2"/>
    <x v="2"/>
    <x v="0"/>
    <n v="73.8"/>
    <n v="4674.01"/>
    <m/>
    <x v="20"/>
  </r>
  <r>
    <x v="5233"/>
    <d v="2020-10-13T00:00:00"/>
    <x v="0"/>
    <n v="26"/>
    <x v="1"/>
    <n v="0"/>
    <n v="4"/>
    <x v="1"/>
    <n v="4474"/>
    <n v="0"/>
    <n v="58"/>
    <x v="4"/>
    <x v="0"/>
    <s v="Yes"/>
    <x v="2"/>
    <x v="2"/>
    <x v="0"/>
    <n v="70.099999999999994"/>
    <n v="6802.21"/>
    <m/>
    <x v="20"/>
  </r>
  <r>
    <x v="5234"/>
    <d v="2020-11-23T00:00:00"/>
    <x v="0"/>
    <n v="56"/>
    <x v="1"/>
    <n v="0"/>
    <n v="4"/>
    <x v="1"/>
    <n v="5594"/>
    <n v="0"/>
    <n v="57"/>
    <x v="4"/>
    <x v="2"/>
    <s v="Yes"/>
    <x v="2"/>
    <x v="0"/>
    <x v="0"/>
    <n v="53.75"/>
    <n v="3196"/>
    <m/>
    <x v="20"/>
  </r>
  <r>
    <x v="5235"/>
    <d v="2020-06-16T00:00:00"/>
    <x v="0"/>
    <n v="35"/>
    <x v="1"/>
    <n v="0"/>
    <n v="4"/>
    <x v="1"/>
    <n v="6468"/>
    <n v="0"/>
    <n v="62"/>
    <x v="0"/>
    <x v="0"/>
    <s v="Yes"/>
    <x v="0"/>
    <x v="3"/>
    <x v="0"/>
    <n v="92.3"/>
    <n v="7241.15"/>
    <m/>
    <x v="20"/>
  </r>
  <r>
    <x v="5236"/>
    <d v="2020-08-22T00:00:00"/>
    <x v="1"/>
    <n v="53"/>
    <x v="1"/>
    <n v="0"/>
    <n v="4"/>
    <x v="1"/>
    <n v="6213"/>
    <n v="0"/>
    <n v="60"/>
    <x v="4"/>
    <x v="0"/>
    <s v="No"/>
    <x v="1"/>
    <x v="2"/>
    <x v="0"/>
    <n v="19.850000000000001"/>
    <n v="2995.3"/>
    <m/>
    <x v="20"/>
  </r>
  <r>
    <x v="5237"/>
    <d v="2025-07-11T00:00:00"/>
    <x v="0"/>
    <n v="32"/>
    <x v="0"/>
    <n v="2"/>
    <n v="4"/>
    <x v="2"/>
    <n v="5068"/>
    <n v="10"/>
    <n v="1"/>
    <x v="0"/>
    <x v="0"/>
    <s v="Yes"/>
    <x v="2"/>
    <x v="0"/>
    <x v="2"/>
    <n v="48.75"/>
    <n v="75.010000000000005"/>
    <m/>
    <x v="20"/>
  </r>
  <r>
    <x v="5238"/>
    <d v="2020-01-10T00:00:00"/>
    <x v="1"/>
    <n v="53"/>
    <x v="0"/>
    <n v="3"/>
    <n v="4"/>
    <x v="1"/>
    <n v="4803"/>
    <n v="1"/>
    <n v="67"/>
    <x v="5"/>
    <x v="0"/>
    <s v="Yes"/>
    <x v="0"/>
    <x v="2"/>
    <x v="2"/>
    <n v="94.1"/>
    <n v="7066.6"/>
    <m/>
    <x v="20"/>
  </r>
  <r>
    <x v="5239"/>
    <d v="2024-06-06T00:00:00"/>
    <x v="1"/>
    <n v="19"/>
    <x v="1"/>
    <n v="0"/>
    <n v="4"/>
    <x v="1"/>
    <n v="5718"/>
    <n v="0"/>
    <n v="14"/>
    <x v="3"/>
    <x v="0"/>
    <s v="Yes"/>
    <x v="3"/>
    <x v="3"/>
    <x v="2"/>
    <n v="59.1"/>
    <n v="1248.99"/>
    <m/>
    <x v="20"/>
  </r>
  <r>
    <x v="5240"/>
    <d v="2024-04-10T00:00:00"/>
    <x v="0"/>
    <n v="30"/>
    <x v="0"/>
    <n v="3"/>
    <n v="4"/>
    <x v="1"/>
    <n v="5271"/>
    <n v="4"/>
    <n v="16"/>
    <x v="3"/>
    <x v="0"/>
    <s v="No"/>
    <x v="1"/>
    <x v="0"/>
    <x v="0"/>
    <n v="20.149999999999999"/>
    <n v="958.15"/>
    <m/>
    <x v="20"/>
  </r>
  <r>
    <x v="5241"/>
    <d v="2020-06-14T00:00:00"/>
    <x v="0"/>
    <n v="21"/>
    <x v="1"/>
    <n v="0"/>
    <n v="4"/>
    <x v="1"/>
    <n v="5254"/>
    <n v="0"/>
    <n v="62"/>
    <x v="0"/>
    <x v="2"/>
    <s v="Yes"/>
    <x v="2"/>
    <x v="2"/>
    <x v="0"/>
    <n v="43.7"/>
    <n v="2618.3000000000002"/>
    <m/>
    <x v="20"/>
  </r>
  <r>
    <x v="5242"/>
    <d v="2020-04-12T00:00:00"/>
    <x v="1"/>
    <n v="21"/>
    <x v="0"/>
    <n v="3"/>
    <n v="4"/>
    <x v="1"/>
    <n v="5206"/>
    <n v="8"/>
    <n v="64"/>
    <x v="0"/>
    <x v="0"/>
    <s v="Yes"/>
    <x v="0"/>
    <x v="3"/>
    <x v="0"/>
    <n v="92.85"/>
    <n v="8378.83"/>
    <m/>
    <x v="20"/>
  </r>
  <r>
    <x v="5243"/>
    <d v="2023-08-07T00:00:00"/>
    <x v="0"/>
    <n v="61"/>
    <x v="0"/>
    <n v="2"/>
    <n v="4"/>
    <x v="1"/>
    <n v="3000"/>
    <n v="5"/>
    <n v="24"/>
    <x v="1"/>
    <x v="0"/>
    <s v="No"/>
    <x v="1"/>
    <x v="3"/>
    <x v="3"/>
    <n v="20.25"/>
    <n v="1419.19"/>
    <m/>
    <x v="20"/>
  </r>
  <r>
    <x v="5244"/>
    <d v="2024-07-03T00:00:00"/>
    <x v="1"/>
    <n v="56"/>
    <x v="0"/>
    <n v="3"/>
    <n v="4"/>
    <x v="1"/>
    <n v="3163"/>
    <n v="6"/>
    <n v="13"/>
    <x v="0"/>
    <x v="0"/>
    <s v="No"/>
    <x v="1"/>
    <x v="2"/>
    <x v="2"/>
    <n v="20.85"/>
    <n v="631.41"/>
    <m/>
    <x v="20"/>
  </r>
  <r>
    <x v="5245"/>
    <d v="2025-07-24T00:00:00"/>
    <x v="1"/>
    <n v="20"/>
    <x v="1"/>
    <n v="0"/>
    <n v="4"/>
    <x v="2"/>
    <n v="4063"/>
    <n v="0"/>
    <n v="1"/>
    <x v="0"/>
    <x v="0"/>
    <s v="Yes"/>
    <x v="0"/>
    <x v="0"/>
    <x v="0"/>
    <n v="70.25"/>
    <n v="90.3"/>
    <m/>
    <x v="20"/>
  </r>
  <r>
    <x v="5246"/>
    <d v="2023-05-16T00:00:00"/>
    <x v="0"/>
    <n v="27"/>
    <x v="1"/>
    <n v="0"/>
    <n v="4"/>
    <x v="1"/>
    <n v="2176"/>
    <n v="0"/>
    <n v="27"/>
    <x v="0"/>
    <x v="0"/>
    <s v="No"/>
    <x v="1"/>
    <x v="2"/>
    <x v="2"/>
    <n v="19.850000000000001"/>
    <n v="1756.55"/>
    <m/>
    <x v="20"/>
  </r>
  <r>
    <x v="5247"/>
    <d v="2022-03-04T00:00:00"/>
    <x v="1"/>
    <n v="43"/>
    <x v="1"/>
    <n v="0"/>
    <n v="4"/>
    <x v="1"/>
    <n v="5614"/>
    <n v="0"/>
    <n v="41"/>
    <x v="4"/>
    <x v="0"/>
    <s v="Yes"/>
    <x v="0"/>
    <x v="0"/>
    <x v="0"/>
    <n v="98.05"/>
    <n v="5187.3900000000003"/>
    <m/>
    <x v="20"/>
  </r>
  <r>
    <x v="5248"/>
    <d v="2019-11-15T00:00:00"/>
    <x v="0"/>
    <n v="38"/>
    <x v="0"/>
    <n v="2"/>
    <n v="4"/>
    <x v="1"/>
    <n v="6315"/>
    <n v="1"/>
    <n v="69"/>
    <x v="0"/>
    <x v="0"/>
    <s v="Yes"/>
    <x v="0"/>
    <x v="2"/>
    <x v="2"/>
    <n v="106.35"/>
    <n v="10221.85"/>
    <m/>
    <x v="20"/>
  </r>
  <r>
    <x v="5249"/>
    <d v="2020-02-09T00:00:00"/>
    <x v="0"/>
    <n v="62"/>
    <x v="0"/>
    <n v="2"/>
    <n v="4"/>
    <x v="1"/>
    <n v="4485"/>
    <n v="7"/>
    <n v="66"/>
    <x v="0"/>
    <x v="0"/>
    <s v="No"/>
    <x v="1"/>
    <x v="2"/>
    <x v="2"/>
    <n v="19.75"/>
    <n v="3425.48"/>
    <m/>
    <x v="20"/>
  </r>
  <r>
    <x v="5250"/>
    <d v="2019-08-18T00:00:00"/>
    <x v="0"/>
    <n v="25"/>
    <x v="0"/>
    <n v="3"/>
    <n v="4"/>
    <x v="1"/>
    <n v="4710"/>
    <n v="8"/>
    <n v="72"/>
    <x v="5"/>
    <x v="2"/>
    <s v="Yes"/>
    <x v="2"/>
    <x v="2"/>
    <x v="2"/>
    <n v="38.5"/>
    <n v="2763"/>
    <m/>
    <x v="20"/>
  </r>
  <r>
    <x v="5251"/>
    <d v="2021-08-08T00:00:00"/>
    <x v="1"/>
    <n v="30"/>
    <x v="1"/>
    <n v="0"/>
    <n v="4"/>
    <x v="1"/>
    <n v="4250"/>
    <n v="0"/>
    <n v="48"/>
    <x v="0"/>
    <x v="0"/>
    <s v="Yes"/>
    <x v="2"/>
    <x v="3"/>
    <x v="2"/>
    <n v="83.45"/>
    <n v="6072.33"/>
    <m/>
    <x v="20"/>
  </r>
  <r>
    <x v="5252"/>
    <d v="2023-02-11T00:00:00"/>
    <x v="0"/>
    <n v="61"/>
    <x v="1"/>
    <n v="1"/>
    <n v="4"/>
    <x v="1"/>
    <n v="5833"/>
    <n v="0"/>
    <n v="30"/>
    <x v="1"/>
    <x v="2"/>
    <s v="Yes"/>
    <x v="2"/>
    <x v="0"/>
    <x v="0"/>
    <n v="44.5"/>
    <n v="1307.8"/>
    <m/>
    <x v="20"/>
  </r>
  <r>
    <x v="5253"/>
    <d v="2020-12-12T00:00:00"/>
    <x v="0"/>
    <n v="71"/>
    <x v="1"/>
    <n v="2"/>
    <n v="4"/>
    <x v="1"/>
    <n v="5693"/>
    <n v="0"/>
    <n v="56"/>
    <x v="4"/>
    <x v="0"/>
    <s v="Yes"/>
    <x v="0"/>
    <x v="3"/>
    <x v="2"/>
    <n v="94.8"/>
    <n v="5856.22"/>
    <m/>
    <x v="20"/>
  </r>
  <r>
    <x v="5254"/>
    <d v="2025-06-17T00:00:00"/>
    <x v="1"/>
    <n v="66"/>
    <x v="1"/>
    <n v="0"/>
    <n v="4"/>
    <x v="2"/>
    <n v="4267"/>
    <n v="0"/>
    <n v="2"/>
    <x v="0"/>
    <x v="0"/>
    <s v="Yes"/>
    <x v="0"/>
    <x v="2"/>
    <x v="2"/>
    <n v="81.5"/>
    <n v="212.45"/>
    <m/>
    <x v="20"/>
  </r>
  <r>
    <x v="5255"/>
    <d v="2023-02-19T00:00:00"/>
    <x v="1"/>
    <n v="80"/>
    <x v="1"/>
    <n v="0"/>
    <n v="4"/>
    <x v="1"/>
    <n v="5655"/>
    <n v="0"/>
    <n v="30"/>
    <x v="0"/>
    <x v="0"/>
    <s v="Yes"/>
    <x v="0"/>
    <x v="2"/>
    <x v="0"/>
    <n v="104.1"/>
    <n v="4379"/>
    <m/>
    <x v="20"/>
  </r>
  <r>
    <x v="5256"/>
    <d v="2022-09-08T00:00:00"/>
    <x v="0"/>
    <n v="79"/>
    <x v="1"/>
    <n v="0"/>
    <n v="4"/>
    <x v="1"/>
    <n v="2715"/>
    <n v="0"/>
    <n v="35"/>
    <x v="0"/>
    <x v="0"/>
    <s v="Yes"/>
    <x v="2"/>
    <x v="3"/>
    <x v="0"/>
    <n v="73"/>
    <n v="2577.65"/>
    <m/>
    <x v="20"/>
  </r>
  <r>
    <x v="5257"/>
    <d v="2023-12-12T00:00:00"/>
    <x v="1"/>
    <n v="35"/>
    <x v="1"/>
    <n v="0"/>
    <n v="4"/>
    <x v="1"/>
    <n v="3460"/>
    <n v="0"/>
    <n v="20"/>
    <x v="3"/>
    <x v="0"/>
    <s v="Yes"/>
    <x v="3"/>
    <x v="0"/>
    <x v="0"/>
    <n v="44.35"/>
    <n v="1010.15"/>
    <m/>
    <x v="20"/>
  </r>
  <r>
    <x v="5258"/>
    <d v="2025-07-10T00:00:00"/>
    <x v="1"/>
    <n v="64"/>
    <x v="0"/>
    <n v="0"/>
    <n v="4"/>
    <x v="2"/>
    <n v="4517"/>
    <n v="8"/>
    <n v="1"/>
    <x v="0"/>
    <x v="0"/>
    <s v="No"/>
    <x v="1"/>
    <x v="0"/>
    <x v="2"/>
    <n v="20.65"/>
    <n v="55.89"/>
    <m/>
    <x v="20"/>
  </r>
  <r>
    <x v="5259"/>
    <d v="2025-05-10T00:00:00"/>
    <x v="1"/>
    <n v="22"/>
    <x v="1"/>
    <n v="0"/>
    <n v="4"/>
    <x v="2"/>
    <n v="5634"/>
    <n v="0"/>
    <n v="3"/>
    <x v="0"/>
    <x v="0"/>
    <s v="No"/>
    <x v="1"/>
    <x v="0"/>
    <x v="2"/>
    <n v="19.850000000000001"/>
    <n v="66.56"/>
    <m/>
    <x v="20"/>
  </r>
  <r>
    <x v="5260"/>
    <d v="2025-07-26T00:00:00"/>
    <x v="1"/>
    <n v="56"/>
    <x v="1"/>
    <n v="0"/>
    <n v="4"/>
    <x v="2"/>
    <n v="5262"/>
    <n v="0"/>
    <n v="1"/>
    <x v="0"/>
    <x v="0"/>
    <s v="Yes"/>
    <x v="2"/>
    <x v="0"/>
    <x v="0"/>
    <n v="49.5"/>
    <n v="96.49"/>
    <m/>
    <x v="20"/>
  </r>
  <r>
    <x v="5261"/>
    <d v="2019-10-04T00:00:00"/>
    <x v="1"/>
    <n v="43"/>
    <x v="0"/>
    <n v="2"/>
    <n v="4"/>
    <x v="1"/>
    <n v="5907"/>
    <n v="8"/>
    <n v="70"/>
    <x v="0"/>
    <x v="0"/>
    <s v="No"/>
    <x v="1"/>
    <x v="2"/>
    <x v="0"/>
    <n v="24.7"/>
    <n v="3809"/>
    <m/>
    <x v="20"/>
  </r>
  <r>
    <x v="5262"/>
    <d v="2025-06-20T00:00:00"/>
    <x v="0"/>
    <n v="35"/>
    <x v="1"/>
    <n v="0"/>
    <n v="4"/>
    <x v="2"/>
    <n v="5736"/>
    <n v="0"/>
    <n v="2"/>
    <x v="0"/>
    <x v="0"/>
    <s v="No"/>
    <x v="1"/>
    <x v="0"/>
    <x v="2"/>
    <n v="20.25"/>
    <n v="68.459999999999994"/>
    <m/>
    <x v="20"/>
  </r>
  <r>
    <x v="5263"/>
    <d v="2023-03-14T00:00:00"/>
    <x v="1"/>
    <n v="46"/>
    <x v="0"/>
    <n v="0"/>
    <n v="4"/>
    <x v="1"/>
    <n v="2712"/>
    <n v="0"/>
    <n v="29"/>
    <x v="0"/>
    <x v="0"/>
    <s v="No"/>
    <x v="1"/>
    <x v="0"/>
    <x v="3"/>
    <n v="19.850000000000001"/>
    <n v="738.06"/>
    <m/>
    <x v="20"/>
  </r>
  <r>
    <x v="5264"/>
    <d v="2025-07-25T00:00:00"/>
    <x v="0"/>
    <n v="46"/>
    <x v="1"/>
    <n v="0"/>
    <n v="4"/>
    <x v="2"/>
    <n v="5279"/>
    <n v="0"/>
    <n v="1"/>
    <x v="0"/>
    <x v="0"/>
    <s v="No"/>
    <x v="1"/>
    <x v="0"/>
    <x v="2"/>
    <n v="19.05"/>
    <n v="24.07"/>
    <m/>
    <x v="20"/>
  </r>
  <r>
    <x v="5265"/>
    <d v="2019-11-25T00:00:00"/>
    <x v="0"/>
    <n v="24"/>
    <x v="1"/>
    <n v="0"/>
    <n v="4"/>
    <x v="1"/>
    <n v="4328"/>
    <n v="0"/>
    <n v="69"/>
    <x v="0"/>
    <x v="0"/>
    <s v="No"/>
    <x v="1"/>
    <x v="2"/>
    <x v="2"/>
    <n v="19.95"/>
    <n v="1894.77"/>
    <m/>
    <x v="20"/>
  </r>
  <r>
    <x v="5266"/>
    <d v="2025-06-13T00:00:00"/>
    <x v="0"/>
    <n v="61"/>
    <x v="1"/>
    <n v="0"/>
    <n v="4"/>
    <x v="2"/>
    <n v="4697"/>
    <n v="0"/>
    <n v="2"/>
    <x v="0"/>
    <x v="0"/>
    <s v="Yes"/>
    <x v="3"/>
    <x v="0"/>
    <x v="2"/>
    <n v="50.2"/>
    <n v="131.93"/>
    <m/>
    <x v="20"/>
  </r>
  <r>
    <x v="5267"/>
    <d v="2025-07-20T00:00:00"/>
    <x v="0"/>
    <n v="37"/>
    <x v="1"/>
    <n v="0"/>
    <n v="4"/>
    <x v="2"/>
    <n v="5479"/>
    <n v="0"/>
    <n v="1"/>
    <x v="2"/>
    <x v="0"/>
    <s v="Yes"/>
    <x v="2"/>
    <x v="0"/>
    <x v="0"/>
    <n v="44.75"/>
    <n v="73.319999999999993"/>
    <m/>
    <x v="20"/>
  </r>
  <r>
    <x v="5268"/>
    <d v="2020-04-10T00:00:00"/>
    <x v="0"/>
    <n v="38"/>
    <x v="1"/>
    <n v="0"/>
    <n v="4"/>
    <x v="1"/>
    <n v="5213"/>
    <n v="0"/>
    <n v="64"/>
    <x v="4"/>
    <x v="0"/>
    <s v="Yes"/>
    <x v="0"/>
    <x v="2"/>
    <x v="2"/>
    <n v="99.25"/>
    <n v="8888.01"/>
    <m/>
    <x v="20"/>
  </r>
  <r>
    <x v="5269"/>
    <d v="2020-12-04T00:00:00"/>
    <x v="1"/>
    <n v="58"/>
    <x v="0"/>
    <n v="3"/>
    <n v="4"/>
    <x v="1"/>
    <n v="5172"/>
    <n v="10"/>
    <n v="56"/>
    <x v="0"/>
    <x v="0"/>
    <s v="No"/>
    <x v="1"/>
    <x v="2"/>
    <x v="2"/>
    <n v="20.05"/>
    <n v="3071.38"/>
    <m/>
    <x v="20"/>
  </r>
  <r>
    <x v="5270"/>
    <d v="2023-02-08T00:00:00"/>
    <x v="0"/>
    <n v="62"/>
    <x v="1"/>
    <n v="0"/>
    <n v="4"/>
    <x v="1"/>
    <n v="3302"/>
    <n v="0"/>
    <n v="30"/>
    <x v="0"/>
    <x v="0"/>
    <s v="No"/>
    <x v="1"/>
    <x v="3"/>
    <x v="3"/>
    <n v="19.7"/>
    <n v="1362.15"/>
    <m/>
    <x v="20"/>
  </r>
  <r>
    <x v="5271"/>
    <d v="2024-12-14T00:00:00"/>
    <x v="0"/>
    <n v="47"/>
    <x v="1"/>
    <n v="0"/>
    <n v="4"/>
    <x v="1"/>
    <n v="5369"/>
    <n v="0"/>
    <n v="8"/>
    <x v="2"/>
    <x v="2"/>
    <s v="Yes"/>
    <x v="3"/>
    <x v="0"/>
    <x v="2"/>
    <n v="29.35"/>
    <n v="226.45"/>
    <m/>
    <x v="20"/>
  </r>
  <r>
    <x v="5272"/>
    <d v="2024-10-15T00:00:00"/>
    <x v="0"/>
    <n v="29"/>
    <x v="1"/>
    <n v="0"/>
    <n v="4"/>
    <x v="1"/>
    <n v="4163"/>
    <n v="0"/>
    <n v="10"/>
    <x v="0"/>
    <x v="0"/>
    <s v="Yes"/>
    <x v="2"/>
    <x v="0"/>
    <x v="2"/>
    <n v="54.5"/>
    <n v="908"/>
    <m/>
    <x v="20"/>
  </r>
  <r>
    <x v="5273"/>
    <d v="2022-02-21T00:00:00"/>
    <x v="1"/>
    <n v="25"/>
    <x v="0"/>
    <n v="0"/>
    <n v="4"/>
    <x v="1"/>
    <n v="3363"/>
    <n v="4"/>
    <n v="42"/>
    <x v="0"/>
    <x v="0"/>
    <s v="Yes"/>
    <x v="2"/>
    <x v="2"/>
    <x v="2"/>
    <n v="84.35"/>
    <n v="3984.88"/>
    <m/>
    <x v="20"/>
  </r>
  <r>
    <x v="5274"/>
    <d v="2024-07-15T00:00:00"/>
    <x v="1"/>
    <n v="20"/>
    <x v="1"/>
    <n v="0"/>
    <n v="4"/>
    <x v="1"/>
    <n v="3161"/>
    <n v="0"/>
    <n v="13"/>
    <x v="3"/>
    <x v="0"/>
    <s v="Yes"/>
    <x v="2"/>
    <x v="3"/>
    <x v="2"/>
    <n v="55.15"/>
    <n v="1349.74"/>
    <m/>
    <x v="20"/>
  </r>
  <r>
    <x v="5275"/>
    <d v="2020-07-03T00:00:00"/>
    <x v="1"/>
    <n v="21"/>
    <x v="1"/>
    <n v="0"/>
    <n v="4"/>
    <x v="1"/>
    <n v="4148"/>
    <n v="0"/>
    <n v="61"/>
    <x v="4"/>
    <x v="0"/>
    <s v="Yes"/>
    <x v="0"/>
    <x v="3"/>
    <x v="0"/>
    <n v="103.95"/>
    <n v="7364.84"/>
    <m/>
    <x v="20"/>
  </r>
  <r>
    <x v="5276"/>
    <d v="2024-05-05T00:00:00"/>
    <x v="1"/>
    <n v="57"/>
    <x v="0"/>
    <n v="1"/>
    <n v="4"/>
    <x v="1"/>
    <n v="3591"/>
    <n v="3"/>
    <n v="15"/>
    <x v="0"/>
    <x v="0"/>
    <s v="No"/>
    <x v="1"/>
    <x v="0"/>
    <x v="2"/>
    <n v="20.05"/>
    <n v="852.8"/>
    <m/>
    <x v="20"/>
  </r>
  <r>
    <x v="5277"/>
    <d v="2021-07-08T00:00:00"/>
    <x v="1"/>
    <n v="20"/>
    <x v="0"/>
    <n v="0"/>
    <n v="4"/>
    <x v="1"/>
    <n v="4725"/>
    <n v="1"/>
    <n v="49"/>
    <x v="0"/>
    <x v="0"/>
    <s v="Yes"/>
    <x v="0"/>
    <x v="0"/>
    <x v="0"/>
    <n v="99.4"/>
    <n v="5642.11"/>
    <m/>
    <x v="20"/>
  </r>
  <r>
    <x v="5278"/>
    <d v="2021-12-10T00:00:00"/>
    <x v="1"/>
    <n v="35"/>
    <x v="1"/>
    <n v="0"/>
    <n v="4"/>
    <x v="1"/>
    <n v="4112"/>
    <n v="0"/>
    <n v="44"/>
    <x v="4"/>
    <x v="0"/>
    <s v="Yes"/>
    <x v="0"/>
    <x v="0"/>
    <x v="2"/>
    <n v="88.15"/>
    <n v="5417.72"/>
    <m/>
    <x v="20"/>
  </r>
  <r>
    <x v="5279"/>
    <d v="2023-10-22T00:00:00"/>
    <x v="0"/>
    <n v="35"/>
    <x v="1"/>
    <n v="0"/>
    <n v="4"/>
    <x v="1"/>
    <n v="5357"/>
    <n v="0"/>
    <n v="22"/>
    <x v="3"/>
    <x v="0"/>
    <s v="Yes"/>
    <x v="0"/>
    <x v="0"/>
    <x v="0"/>
    <n v="83.05"/>
    <n v="2051.42"/>
    <m/>
    <x v="20"/>
  </r>
  <r>
    <x v="5280"/>
    <d v="2021-02-11T00:00:00"/>
    <x v="0"/>
    <n v="48"/>
    <x v="0"/>
    <n v="0"/>
    <n v="4"/>
    <x v="1"/>
    <n v="4544"/>
    <n v="8"/>
    <n v="54"/>
    <x v="0"/>
    <x v="0"/>
    <s v="Yes"/>
    <x v="2"/>
    <x v="2"/>
    <x v="0"/>
    <n v="74.55"/>
    <n v="4957.17"/>
    <m/>
    <x v="20"/>
  </r>
  <r>
    <x v="5281"/>
    <d v="2020-01-22T00:00:00"/>
    <x v="0"/>
    <n v="42"/>
    <x v="0"/>
    <n v="0"/>
    <n v="4"/>
    <x v="1"/>
    <n v="4001"/>
    <n v="5"/>
    <n v="67"/>
    <x v="5"/>
    <x v="0"/>
    <s v="Yes"/>
    <x v="0"/>
    <x v="2"/>
    <x v="0"/>
    <n v="93.15"/>
    <n v="7624"/>
    <m/>
    <x v="20"/>
  </r>
  <r>
    <x v="5282"/>
    <d v="2023-10-01T00:00:00"/>
    <x v="1"/>
    <n v="49"/>
    <x v="0"/>
    <n v="2"/>
    <n v="4"/>
    <x v="1"/>
    <n v="2258"/>
    <n v="8"/>
    <n v="22"/>
    <x v="0"/>
    <x v="0"/>
    <s v="No"/>
    <x v="1"/>
    <x v="3"/>
    <x v="0"/>
    <n v="20.75"/>
    <n v="1450.05"/>
    <m/>
    <x v="20"/>
  </r>
  <r>
    <x v="5283"/>
    <d v="2019-08-20T00:00:00"/>
    <x v="0"/>
    <n v="58"/>
    <x v="0"/>
    <n v="0"/>
    <n v="4"/>
    <x v="1"/>
    <n v="6258"/>
    <n v="9"/>
    <n v="72"/>
    <x v="5"/>
    <x v="0"/>
    <s v="Yes"/>
    <x v="0"/>
    <x v="2"/>
    <x v="2"/>
    <n v="109.95"/>
    <n v="10788.56"/>
    <m/>
    <x v="20"/>
  </r>
  <r>
    <x v="5284"/>
    <d v="2020-10-06T00:00:00"/>
    <x v="1"/>
    <n v="61"/>
    <x v="0"/>
    <n v="3"/>
    <n v="4"/>
    <x v="1"/>
    <n v="4605"/>
    <n v="2"/>
    <n v="58"/>
    <x v="0"/>
    <x v="0"/>
    <s v="Yes"/>
    <x v="0"/>
    <x v="3"/>
    <x v="2"/>
    <n v="105.2"/>
    <n v="8685.15"/>
    <m/>
    <x v="20"/>
  </r>
  <r>
    <x v="5285"/>
    <d v="2022-10-24T00:00:00"/>
    <x v="0"/>
    <n v="61"/>
    <x v="0"/>
    <n v="3"/>
    <n v="4"/>
    <x v="1"/>
    <n v="4648"/>
    <n v="10"/>
    <n v="34"/>
    <x v="1"/>
    <x v="0"/>
    <s v="Yes"/>
    <x v="0"/>
    <x v="0"/>
    <x v="2"/>
    <n v="90.05"/>
    <n v="3778.7"/>
    <m/>
    <x v="20"/>
  </r>
  <r>
    <x v="5286"/>
    <d v="2024-05-12T00:00:00"/>
    <x v="0"/>
    <n v="35"/>
    <x v="0"/>
    <n v="3"/>
    <n v="4"/>
    <x v="1"/>
    <n v="5471"/>
    <n v="9"/>
    <n v="15"/>
    <x v="3"/>
    <x v="0"/>
    <s v="No"/>
    <x v="1"/>
    <x v="3"/>
    <x v="2"/>
    <n v="19.5"/>
    <n v="980.15"/>
    <m/>
    <x v="20"/>
  </r>
  <r>
    <x v="5287"/>
    <d v="2022-01-13T00:00:00"/>
    <x v="1"/>
    <n v="31"/>
    <x v="1"/>
    <n v="3"/>
    <n v="4"/>
    <x v="1"/>
    <n v="4797"/>
    <n v="0"/>
    <n v="43"/>
    <x v="0"/>
    <x v="0"/>
    <s v="No"/>
    <x v="1"/>
    <x v="2"/>
    <x v="0"/>
    <n v="25.1"/>
    <n v="2387.67"/>
    <m/>
    <x v="20"/>
  </r>
  <r>
    <x v="5288"/>
    <d v="2019-09-14T00:00:00"/>
    <x v="0"/>
    <n v="22"/>
    <x v="1"/>
    <n v="0"/>
    <n v="4"/>
    <x v="1"/>
    <n v="4644"/>
    <n v="0"/>
    <n v="71"/>
    <x v="0"/>
    <x v="0"/>
    <s v="Yes"/>
    <x v="0"/>
    <x v="3"/>
    <x v="0"/>
    <n v="116.3"/>
    <n v="8514.0300000000007"/>
    <m/>
    <x v="20"/>
  </r>
  <r>
    <x v="5289"/>
    <d v="2024-09-20T00:00:00"/>
    <x v="1"/>
    <n v="32"/>
    <x v="0"/>
    <n v="2"/>
    <n v="4"/>
    <x v="1"/>
    <n v="2793"/>
    <n v="1"/>
    <n v="11"/>
    <x v="0"/>
    <x v="2"/>
    <s v="Yes"/>
    <x v="2"/>
    <x v="0"/>
    <x v="0"/>
    <n v="29.6"/>
    <n v="319.20999999999998"/>
    <m/>
    <x v="20"/>
  </r>
  <r>
    <x v="5290"/>
    <d v="2019-08-20T00:00:00"/>
    <x v="0"/>
    <n v="77"/>
    <x v="0"/>
    <n v="1"/>
    <n v="4"/>
    <x v="1"/>
    <n v="5168"/>
    <n v="1"/>
    <n v="72"/>
    <x v="5"/>
    <x v="0"/>
    <s v="Yes"/>
    <x v="0"/>
    <x v="2"/>
    <x v="2"/>
    <n v="115.75"/>
    <n v="10725.31"/>
    <m/>
    <x v="20"/>
  </r>
  <r>
    <x v="5291"/>
    <d v="2021-08-21T00:00:00"/>
    <x v="0"/>
    <n v="65"/>
    <x v="0"/>
    <n v="0"/>
    <n v="4"/>
    <x v="1"/>
    <n v="3594"/>
    <n v="1"/>
    <n v="48"/>
    <x v="0"/>
    <x v="0"/>
    <s v="Yes"/>
    <x v="0"/>
    <x v="2"/>
    <x v="2"/>
    <n v="91.05"/>
    <n v="5579.87"/>
    <m/>
    <x v="20"/>
  </r>
  <r>
    <x v="5292"/>
    <d v="2022-09-16T00:00:00"/>
    <x v="1"/>
    <n v="77"/>
    <x v="1"/>
    <n v="0"/>
    <n v="4"/>
    <x v="1"/>
    <n v="2030"/>
    <n v="0"/>
    <n v="35"/>
    <x v="0"/>
    <x v="2"/>
    <s v="Yes"/>
    <x v="3"/>
    <x v="2"/>
    <x v="0"/>
    <n v="39.85"/>
    <n v="1434.6"/>
    <m/>
    <x v="20"/>
  </r>
  <r>
    <x v="5293"/>
    <d v="2020-06-08T00:00:00"/>
    <x v="1"/>
    <n v="69"/>
    <x v="1"/>
    <n v="0"/>
    <n v="4"/>
    <x v="1"/>
    <n v="4166"/>
    <n v="0"/>
    <n v="62"/>
    <x v="0"/>
    <x v="0"/>
    <s v="Yes"/>
    <x v="0"/>
    <x v="3"/>
    <x v="0"/>
    <n v="84.45"/>
    <n v="6169.39"/>
    <m/>
    <x v="20"/>
  </r>
  <r>
    <x v="5294"/>
    <d v="2022-12-07T00:00:00"/>
    <x v="1"/>
    <n v="60"/>
    <x v="1"/>
    <n v="0"/>
    <n v="4"/>
    <x v="1"/>
    <n v="3585"/>
    <n v="0"/>
    <n v="32"/>
    <x v="1"/>
    <x v="2"/>
    <s v="Yes"/>
    <x v="2"/>
    <x v="3"/>
    <x v="2"/>
    <n v="30.15"/>
    <n v="927.65"/>
    <m/>
    <x v="20"/>
  </r>
  <r>
    <x v="5295"/>
    <d v="2020-07-02T00:00:00"/>
    <x v="1"/>
    <n v="35"/>
    <x v="0"/>
    <n v="0"/>
    <n v="4"/>
    <x v="1"/>
    <n v="6311"/>
    <n v="2"/>
    <n v="61"/>
    <x v="0"/>
    <x v="0"/>
    <s v="Yes"/>
    <x v="0"/>
    <x v="2"/>
    <x v="0"/>
    <n v="101.05"/>
    <n v="7038.14"/>
    <m/>
    <x v="20"/>
  </r>
  <r>
    <x v="5296"/>
    <d v="2021-02-14T00:00:00"/>
    <x v="0"/>
    <n v="42"/>
    <x v="0"/>
    <n v="3"/>
    <n v="4"/>
    <x v="1"/>
    <n v="6393"/>
    <n v="3"/>
    <n v="54"/>
    <x v="0"/>
    <x v="0"/>
    <s v="No"/>
    <x v="1"/>
    <x v="2"/>
    <x v="2"/>
    <n v="20.399999999999999"/>
    <n v="2154.4"/>
    <m/>
    <x v="20"/>
  </r>
  <r>
    <x v="5297"/>
    <d v="2025-06-17T00:00:00"/>
    <x v="1"/>
    <n v="38"/>
    <x v="0"/>
    <n v="0"/>
    <n v="4"/>
    <x v="2"/>
    <n v="5225"/>
    <n v="8"/>
    <n v="2"/>
    <x v="2"/>
    <x v="0"/>
    <s v="Yes"/>
    <x v="2"/>
    <x v="0"/>
    <x v="0"/>
    <n v="45"/>
    <n v="120.75"/>
    <m/>
    <x v="20"/>
  </r>
  <r>
    <x v="5298"/>
    <d v="2020-02-05T00:00:00"/>
    <x v="0"/>
    <n v="64"/>
    <x v="1"/>
    <n v="0"/>
    <n v="4"/>
    <x v="1"/>
    <n v="5454"/>
    <n v="0"/>
    <n v="66"/>
    <x v="0"/>
    <x v="0"/>
    <s v="Yes"/>
    <x v="3"/>
    <x v="2"/>
    <x v="0"/>
    <n v="68.75"/>
    <n v="5801.87"/>
    <m/>
    <x v="20"/>
  </r>
  <r>
    <x v="5299"/>
    <d v="2021-06-08T00:00:00"/>
    <x v="0"/>
    <n v="53"/>
    <x v="0"/>
    <n v="2"/>
    <n v="4"/>
    <x v="1"/>
    <n v="4022"/>
    <n v="10"/>
    <n v="50"/>
    <x v="4"/>
    <x v="0"/>
    <s v="Yes"/>
    <x v="3"/>
    <x v="2"/>
    <x v="2"/>
    <n v="70.5"/>
    <n v="5711.15"/>
    <m/>
    <x v="20"/>
  </r>
  <r>
    <x v="5300"/>
    <d v="2024-09-03T00:00:00"/>
    <x v="0"/>
    <n v="54"/>
    <x v="1"/>
    <n v="0"/>
    <n v="4"/>
    <x v="1"/>
    <n v="4924"/>
    <n v="0"/>
    <n v="11"/>
    <x v="0"/>
    <x v="0"/>
    <s v="Yes"/>
    <x v="0"/>
    <x v="0"/>
    <x v="0"/>
    <n v="84.8"/>
    <n v="1225.02"/>
    <m/>
    <x v="20"/>
  </r>
  <r>
    <x v="5301"/>
    <d v="2025-03-14T00:00:00"/>
    <x v="0"/>
    <n v="39"/>
    <x v="1"/>
    <n v="1"/>
    <n v="4"/>
    <x v="1"/>
    <n v="3161"/>
    <n v="0"/>
    <n v="5"/>
    <x v="0"/>
    <x v="0"/>
    <s v="No"/>
    <x v="1"/>
    <x v="0"/>
    <x v="2"/>
    <n v="20.350000000000001"/>
    <n v="162.05000000000001"/>
    <m/>
    <x v="20"/>
  </r>
  <r>
    <x v="5302"/>
    <d v="2024-05-16T00:00:00"/>
    <x v="0"/>
    <n v="39"/>
    <x v="0"/>
    <n v="1"/>
    <n v="4"/>
    <x v="1"/>
    <n v="4634"/>
    <n v="7"/>
    <n v="15"/>
    <x v="0"/>
    <x v="0"/>
    <s v="Yes"/>
    <x v="0"/>
    <x v="0"/>
    <x v="3"/>
    <n v="75.099999999999994"/>
    <n v="1642.5"/>
    <m/>
    <x v="20"/>
  </r>
  <r>
    <x v="5303"/>
    <d v="2022-08-01T00:00:00"/>
    <x v="0"/>
    <n v="37"/>
    <x v="0"/>
    <n v="0"/>
    <n v="4"/>
    <x v="1"/>
    <n v="3314"/>
    <n v="7"/>
    <n v="36"/>
    <x v="1"/>
    <x v="2"/>
    <s v="Yes"/>
    <x v="3"/>
    <x v="3"/>
    <x v="3"/>
    <n v="35.35"/>
    <n v="1317.95"/>
    <m/>
    <x v="20"/>
  </r>
  <r>
    <x v="5304"/>
    <d v="2025-04-12T00:00:00"/>
    <x v="1"/>
    <n v="24"/>
    <x v="1"/>
    <n v="0"/>
    <n v="4"/>
    <x v="1"/>
    <n v="4288"/>
    <n v="0"/>
    <n v="4"/>
    <x v="0"/>
    <x v="0"/>
    <s v="Yes"/>
    <x v="2"/>
    <x v="0"/>
    <x v="0"/>
    <n v="50.7"/>
    <n v="239.63"/>
    <m/>
    <x v="20"/>
  </r>
  <r>
    <x v="5305"/>
    <d v="2024-11-05T00:00:00"/>
    <x v="0"/>
    <n v="27"/>
    <x v="0"/>
    <n v="0"/>
    <n v="4"/>
    <x v="1"/>
    <n v="2907"/>
    <n v="4"/>
    <n v="9"/>
    <x v="2"/>
    <x v="0"/>
    <s v="Yes"/>
    <x v="3"/>
    <x v="0"/>
    <x v="2"/>
    <n v="69.05"/>
    <n v="888.22"/>
    <m/>
    <x v="20"/>
  </r>
  <r>
    <x v="5306"/>
    <d v="2025-03-09T00:00:00"/>
    <x v="0"/>
    <n v="40"/>
    <x v="1"/>
    <n v="0"/>
    <n v="4"/>
    <x v="1"/>
    <n v="5597"/>
    <n v="0"/>
    <n v="5"/>
    <x v="2"/>
    <x v="0"/>
    <s v="No"/>
    <x v="1"/>
    <x v="0"/>
    <x v="0"/>
    <n v="20.65"/>
    <n v="306.14999999999998"/>
    <m/>
    <x v="20"/>
  </r>
  <r>
    <x v="5307"/>
    <d v="2025-07-04T00:00:00"/>
    <x v="1"/>
    <n v="45"/>
    <x v="1"/>
    <n v="1"/>
    <n v="4"/>
    <x v="2"/>
    <n v="2559"/>
    <n v="0"/>
    <n v="1"/>
    <x v="2"/>
    <x v="0"/>
    <s v="No"/>
    <x v="1"/>
    <x v="0"/>
    <x v="2"/>
    <n v="24"/>
    <n v="56.95"/>
    <m/>
    <x v="20"/>
  </r>
  <r>
    <x v="5308"/>
    <d v="2019-09-03T00:00:00"/>
    <x v="0"/>
    <n v="36"/>
    <x v="1"/>
    <n v="3"/>
    <n v="4"/>
    <x v="1"/>
    <n v="4155"/>
    <n v="0"/>
    <n v="71"/>
    <x v="0"/>
    <x v="0"/>
    <s v="No"/>
    <x v="1"/>
    <x v="2"/>
    <x v="2"/>
    <n v="24.35"/>
    <n v="2001.79"/>
    <m/>
    <x v="20"/>
  </r>
  <r>
    <x v="5309"/>
    <d v="2023-07-10T00:00:00"/>
    <x v="1"/>
    <n v="52"/>
    <x v="0"/>
    <n v="2"/>
    <n v="4"/>
    <x v="1"/>
    <n v="2010"/>
    <n v="7"/>
    <n v="25"/>
    <x v="1"/>
    <x v="0"/>
    <s v="No"/>
    <x v="1"/>
    <x v="3"/>
    <x v="2"/>
    <n v="20.05"/>
    <n v="846.6"/>
    <m/>
    <x v="20"/>
  </r>
  <r>
    <x v="5310"/>
    <d v="2019-09-20T00:00:00"/>
    <x v="0"/>
    <n v="28"/>
    <x v="0"/>
    <n v="3"/>
    <n v="4"/>
    <x v="1"/>
    <n v="6452"/>
    <n v="10"/>
    <n v="71"/>
    <x v="5"/>
    <x v="0"/>
    <s v="Yes"/>
    <x v="2"/>
    <x v="2"/>
    <x v="0"/>
    <n v="86.85"/>
    <n v="6981.61"/>
    <m/>
    <x v="20"/>
  </r>
  <r>
    <x v="5311"/>
    <d v="2022-12-23T00:00:00"/>
    <x v="1"/>
    <n v="44"/>
    <x v="1"/>
    <n v="0"/>
    <n v="4"/>
    <x v="1"/>
    <n v="2335"/>
    <n v="0"/>
    <n v="32"/>
    <x v="0"/>
    <x v="0"/>
    <s v="Yes"/>
    <x v="0"/>
    <x v="3"/>
    <x v="2"/>
    <n v="104.05"/>
    <n v="3871.57"/>
    <m/>
    <x v="20"/>
  </r>
  <r>
    <x v="5312"/>
    <d v="2022-07-20T00:00:00"/>
    <x v="1"/>
    <n v="64"/>
    <x v="0"/>
    <n v="0"/>
    <n v="4"/>
    <x v="1"/>
    <n v="2873"/>
    <n v="1"/>
    <n v="37"/>
    <x v="0"/>
    <x v="0"/>
    <s v="Yes"/>
    <x v="2"/>
    <x v="3"/>
    <x v="2"/>
    <n v="68.099999999999994"/>
    <n v="3602.57"/>
    <m/>
    <x v="20"/>
  </r>
  <r>
    <x v="5313"/>
    <d v="2024-08-21T00:00:00"/>
    <x v="1"/>
    <n v="53"/>
    <x v="1"/>
    <n v="0"/>
    <n v="4"/>
    <x v="1"/>
    <n v="4497"/>
    <n v="0"/>
    <n v="12"/>
    <x v="3"/>
    <x v="0"/>
    <s v="No"/>
    <x v="1"/>
    <x v="0"/>
    <x v="2"/>
    <n v="20.399999999999999"/>
    <n v="545"/>
    <m/>
    <x v="20"/>
  </r>
  <r>
    <x v="5314"/>
    <d v="2019-08-12T00:00:00"/>
    <x v="1"/>
    <n v="30"/>
    <x v="1"/>
    <n v="0"/>
    <n v="4"/>
    <x v="1"/>
    <n v="4927"/>
    <n v="0"/>
    <n v="72"/>
    <x v="5"/>
    <x v="0"/>
    <s v="Yes"/>
    <x v="0"/>
    <x v="2"/>
    <x v="2"/>
    <n v="112.75"/>
    <n v="10729.88"/>
    <m/>
    <x v="20"/>
  </r>
  <r>
    <x v="5315"/>
    <d v="2024-12-21T00:00:00"/>
    <x v="0"/>
    <n v="41"/>
    <x v="1"/>
    <n v="0"/>
    <n v="4"/>
    <x v="1"/>
    <n v="3804"/>
    <n v="0"/>
    <n v="8"/>
    <x v="2"/>
    <x v="0"/>
    <s v="Yes"/>
    <x v="2"/>
    <x v="0"/>
    <x v="0"/>
    <n v="66.650000000000006"/>
    <n v="767.35"/>
    <m/>
    <x v="20"/>
  </r>
  <r>
    <x v="5316"/>
    <d v="2020-08-16T00:00:00"/>
    <x v="1"/>
    <n v="35"/>
    <x v="0"/>
    <n v="3"/>
    <n v="4"/>
    <x v="1"/>
    <n v="6399"/>
    <n v="1"/>
    <n v="60"/>
    <x v="4"/>
    <x v="0"/>
    <s v="Yes"/>
    <x v="0"/>
    <x v="3"/>
    <x v="0"/>
    <n v="94.15"/>
    <n v="8694.2000000000007"/>
    <m/>
    <x v="20"/>
  </r>
  <r>
    <x v="5317"/>
    <d v="2019-12-04T00:00:00"/>
    <x v="0"/>
    <n v="56"/>
    <x v="1"/>
    <n v="0"/>
    <n v="4"/>
    <x v="1"/>
    <n v="4941"/>
    <n v="0"/>
    <n v="68"/>
    <x v="0"/>
    <x v="0"/>
    <s v="Yes"/>
    <x v="0"/>
    <x v="3"/>
    <x v="0"/>
    <n v="101.35"/>
    <n v="7873.71"/>
    <m/>
    <x v="20"/>
  </r>
  <r>
    <x v="5318"/>
    <d v="2019-11-24T00:00:00"/>
    <x v="1"/>
    <n v="55"/>
    <x v="0"/>
    <n v="1"/>
    <n v="4"/>
    <x v="1"/>
    <n v="6053"/>
    <n v="5"/>
    <n v="69"/>
    <x v="0"/>
    <x v="0"/>
    <s v="No"/>
    <x v="1"/>
    <x v="2"/>
    <x v="0"/>
    <n v="25.6"/>
    <n v="3092.93"/>
    <m/>
    <x v="20"/>
  </r>
  <r>
    <x v="5319"/>
    <d v="2024-09-12T00:00:00"/>
    <x v="1"/>
    <n v="64"/>
    <x v="1"/>
    <n v="0"/>
    <n v="4"/>
    <x v="1"/>
    <n v="4467"/>
    <n v="0"/>
    <n v="11"/>
    <x v="0"/>
    <x v="0"/>
    <s v="Yes"/>
    <x v="2"/>
    <x v="0"/>
    <x v="0"/>
    <n v="51.1"/>
    <n v="563.6"/>
    <m/>
    <x v="20"/>
  </r>
  <r>
    <x v="5320"/>
    <d v="2020-08-06T00:00:00"/>
    <x v="0"/>
    <n v="59"/>
    <x v="0"/>
    <n v="3"/>
    <n v="4"/>
    <x v="1"/>
    <n v="5275"/>
    <n v="1"/>
    <n v="60"/>
    <x v="0"/>
    <x v="0"/>
    <s v="Yes"/>
    <x v="2"/>
    <x v="0"/>
    <x v="2"/>
    <n v="79.05"/>
    <n v="7049"/>
    <m/>
    <x v="20"/>
  </r>
  <r>
    <x v="5321"/>
    <d v="2020-05-19T00:00:00"/>
    <x v="1"/>
    <n v="20"/>
    <x v="0"/>
    <n v="0"/>
    <n v="4"/>
    <x v="1"/>
    <n v="5294"/>
    <n v="7"/>
    <n v="63"/>
    <x v="4"/>
    <x v="0"/>
    <s v="Yes"/>
    <x v="0"/>
    <x v="3"/>
    <x v="2"/>
    <n v="81.150000000000006"/>
    <n v="7398.63"/>
    <m/>
    <x v="20"/>
  </r>
  <r>
    <x v="5322"/>
    <d v="2023-08-23T00:00:00"/>
    <x v="1"/>
    <n v="23"/>
    <x v="0"/>
    <n v="3"/>
    <n v="4"/>
    <x v="1"/>
    <n v="5461"/>
    <n v="0"/>
    <n v="24"/>
    <x v="1"/>
    <x v="0"/>
    <s v="Yes"/>
    <x v="2"/>
    <x v="2"/>
    <x v="0"/>
    <n v="64.349999999999994"/>
    <n v="2675.61"/>
    <m/>
    <x v="20"/>
  </r>
  <r>
    <x v="5323"/>
    <d v="2024-02-26T00:00:00"/>
    <x v="1"/>
    <n v="51"/>
    <x v="1"/>
    <n v="0"/>
    <n v="4"/>
    <x v="1"/>
    <n v="4524"/>
    <n v="0"/>
    <n v="18"/>
    <x v="0"/>
    <x v="0"/>
    <s v="Yes"/>
    <x v="0"/>
    <x v="0"/>
    <x v="0"/>
    <n v="95.05"/>
    <n v="1774.31"/>
    <m/>
    <x v="20"/>
  </r>
  <r>
    <x v="5324"/>
    <d v="2020-09-08T00:00:00"/>
    <x v="0"/>
    <n v="75"/>
    <x v="0"/>
    <n v="0"/>
    <n v="4"/>
    <x v="1"/>
    <n v="5295"/>
    <n v="10"/>
    <n v="59"/>
    <x v="0"/>
    <x v="0"/>
    <s v="Yes"/>
    <x v="0"/>
    <x v="3"/>
    <x v="2"/>
    <n v="82.95"/>
    <n v="5151.54"/>
    <m/>
    <x v="20"/>
  </r>
  <r>
    <x v="5325"/>
    <d v="2021-11-26T00:00:00"/>
    <x v="0"/>
    <n v="79"/>
    <x v="0"/>
    <n v="0"/>
    <n v="4"/>
    <x v="1"/>
    <n v="5644"/>
    <n v="5"/>
    <n v="45"/>
    <x v="0"/>
    <x v="0"/>
    <s v="No"/>
    <x v="1"/>
    <x v="3"/>
    <x v="2"/>
    <n v="24.7"/>
    <n v="3195.3"/>
    <m/>
    <x v="20"/>
  </r>
  <r>
    <x v="5326"/>
    <d v="2024-05-06T00:00:00"/>
    <x v="0"/>
    <n v="79"/>
    <x v="0"/>
    <n v="0"/>
    <n v="4"/>
    <x v="1"/>
    <n v="2394"/>
    <n v="9"/>
    <n v="15"/>
    <x v="0"/>
    <x v="0"/>
    <s v="Yes"/>
    <x v="0"/>
    <x v="0"/>
    <x v="0"/>
    <n v="96.5"/>
    <n v="1734.7"/>
    <m/>
    <x v="20"/>
  </r>
  <r>
    <x v="5327"/>
    <d v="2025-06-07T00:00:00"/>
    <x v="0"/>
    <n v="47"/>
    <x v="1"/>
    <n v="0"/>
    <n v="4"/>
    <x v="2"/>
    <n v="3488"/>
    <n v="0"/>
    <n v="2"/>
    <x v="0"/>
    <x v="0"/>
    <s v="No"/>
    <x v="1"/>
    <x v="3"/>
    <x v="2"/>
    <n v="19.95"/>
    <n v="110.6"/>
    <m/>
    <x v="20"/>
  </r>
  <r>
    <x v="5328"/>
    <d v="2023-10-15T00:00:00"/>
    <x v="0"/>
    <n v="39"/>
    <x v="1"/>
    <n v="0"/>
    <n v="4"/>
    <x v="1"/>
    <n v="3729"/>
    <n v="0"/>
    <n v="22"/>
    <x v="0"/>
    <x v="0"/>
    <s v="Yes"/>
    <x v="0"/>
    <x v="0"/>
    <x v="0"/>
    <n v="95.1"/>
    <n v="2407.9"/>
    <m/>
    <x v="20"/>
  </r>
  <r>
    <x v="5329"/>
    <d v="2022-12-04T00:00:00"/>
    <x v="0"/>
    <n v="33"/>
    <x v="0"/>
    <n v="0"/>
    <n v="4"/>
    <x v="1"/>
    <n v="3981"/>
    <n v="3"/>
    <n v="32"/>
    <x v="0"/>
    <x v="0"/>
    <s v="Yes"/>
    <x v="0"/>
    <x v="0"/>
    <x v="2"/>
    <n v="98.85"/>
    <n v="4678.38"/>
    <m/>
    <x v="20"/>
  </r>
  <r>
    <x v="5330"/>
    <d v="2020-06-07T00:00:00"/>
    <x v="1"/>
    <n v="60"/>
    <x v="1"/>
    <n v="0"/>
    <n v="4"/>
    <x v="1"/>
    <n v="5466"/>
    <n v="0"/>
    <n v="62"/>
    <x v="0"/>
    <x v="0"/>
    <s v="Yes"/>
    <x v="2"/>
    <x v="2"/>
    <x v="0"/>
    <n v="84.5"/>
    <n v="5568.3"/>
    <m/>
    <x v="20"/>
  </r>
  <r>
    <x v="5331"/>
    <d v="2025-07-17T00:00:00"/>
    <x v="0"/>
    <n v="24"/>
    <x v="1"/>
    <n v="3"/>
    <n v="4"/>
    <x v="2"/>
    <n v="5523"/>
    <n v="0"/>
    <n v="1"/>
    <x v="2"/>
    <x v="0"/>
    <s v="Yes"/>
    <x v="2"/>
    <x v="0"/>
    <x v="0"/>
    <n v="50.05"/>
    <n v="93.1"/>
    <m/>
    <x v="20"/>
  </r>
  <r>
    <x v="5332"/>
    <d v="2020-01-09T00:00:00"/>
    <x v="1"/>
    <n v="56"/>
    <x v="0"/>
    <n v="1"/>
    <n v="4"/>
    <x v="1"/>
    <n v="5154"/>
    <n v="2"/>
    <n v="67"/>
    <x v="5"/>
    <x v="0"/>
    <s v="No"/>
    <x v="1"/>
    <x v="2"/>
    <x v="0"/>
    <n v="19.25"/>
    <n v="4639.1499999999996"/>
    <m/>
    <x v="20"/>
  </r>
  <r>
    <x v="5333"/>
    <d v="2023-10-23T00:00:00"/>
    <x v="0"/>
    <n v="61"/>
    <x v="1"/>
    <n v="0"/>
    <n v="4"/>
    <x v="1"/>
    <n v="3403"/>
    <n v="0"/>
    <n v="22"/>
    <x v="3"/>
    <x v="0"/>
    <s v="No"/>
    <x v="1"/>
    <x v="2"/>
    <x v="2"/>
    <n v="25.25"/>
    <n v="671.88"/>
    <m/>
    <x v="20"/>
  </r>
  <r>
    <x v="5334"/>
    <d v="2019-12-16T00:00:00"/>
    <x v="0"/>
    <n v="35"/>
    <x v="0"/>
    <n v="0"/>
    <n v="4"/>
    <x v="1"/>
    <n v="5540"/>
    <n v="1"/>
    <n v="68"/>
    <x v="0"/>
    <x v="0"/>
    <s v="Yes"/>
    <x v="3"/>
    <x v="2"/>
    <x v="2"/>
    <n v="70.8"/>
    <n v="5616.11"/>
    <m/>
    <x v="20"/>
  </r>
  <r>
    <x v="5335"/>
    <d v="2024-09-17T00:00:00"/>
    <x v="0"/>
    <n v="20"/>
    <x v="1"/>
    <n v="0"/>
    <n v="4"/>
    <x v="1"/>
    <n v="4986"/>
    <n v="0"/>
    <n v="11"/>
    <x v="0"/>
    <x v="2"/>
    <s v="Yes"/>
    <x v="2"/>
    <x v="0"/>
    <x v="0"/>
    <n v="35.65"/>
    <n v="425.1"/>
    <m/>
    <x v="20"/>
  </r>
  <r>
    <x v="5336"/>
    <d v="2023-12-22T00:00:00"/>
    <x v="0"/>
    <n v="45"/>
    <x v="0"/>
    <n v="0"/>
    <n v="4"/>
    <x v="1"/>
    <n v="5969"/>
    <n v="3"/>
    <n v="20"/>
    <x v="3"/>
    <x v="0"/>
    <s v="Yes"/>
    <x v="2"/>
    <x v="3"/>
    <x v="2"/>
    <n v="64.150000000000006"/>
    <n v="2050.0500000000002"/>
    <m/>
    <x v="20"/>
  </r>
  <r>
    <x v="5337"/>
    <d v="2025-06-14T00:00:00"/>
    <x v="0"/>
    <n v="49"/>
    <x v="0"/>
    <n v="4"/>
    <n v="4"/>
    <x v="2"/>
    <n v="5613"/>
    <n v="8"/>
    <n v="2"/>
    <x v="2"/>
    <x v="0"/>
    <s v="Yes"/>
    <x v="2"/>
    <x v="2"/>
    <x v="3"/>
    <n v="59.5"/>
    <n v="215.6"/>
    <m/>
    <x v="20"/>
  </r>
  <r>
    <x v="5338"/>
    <d v="2020-01-12T00:00:00"/>
    <x v="1"/>
    <n v="21"/>
    <x v="1"/>
    <n v="0"/>
    <n v="4"/>
    <x v="1"/>
    <n v="6322"/>
    <n v="0"/>
    <n v="67"/>
    <x v="5"/>
    <x v="0"/>
    <s v="Yes"/>
    <x v="2"/>
    <x v="2"/>
    <x v="3"/>
    <n v="85.25"/>
    <n v="6296.46"/>
    <m/>
    <x v="20"/>
  </r>
  <r>
    <x v="5339"/>
    <d v="2024-11-12T00:00:00"/>
    <x v="1"/>
    <n v="45"/>
    <x v="1"/>
    <n v="0"/>
    <n v="4"/>
    <x v="1"/>
    <n v="3248"/>
    <n v="0"/>
    <n v="9"/>
    <x v="2"/>
    <x v="0"/>
    <s v="No"/>
    <x v="1"/>
    <x v="0"/>
    <x v="2"/>
    <n v="19.05"/>
    <n v="439.17"/>
    <m/>
    <x v="20"/>
  </r>
  <r>
    <x v="5340"/>
    <d v="2024-11-14T00:00:00"/>
    <x v="0"/>
    <n v="32"/>
    <x v="0"/>
    <n v="3"/>
    <n v="4"/>
    <x v="1"/>
    <n v="4171"/>
    <n v="10"/>
    <n v="9"/>
    <x v="2"/>
    <x v="0"/>
    <s v="Yes"/>
    <x v="0"/>
    <x v="0"/>
    <x v="0"/>
    <n v="103.1"/>
    <n v="1351.16"/>
    <m/>
    <x v="20"/>
  </r>
  <r>
    <x v="5341"/>
    <d v="2025-07-03T00:00:00"/>
    <x v="1"/>
    <n v="42"/>
    <x v="1"/>
    <n v="0"/>
    <n v="4"/>
    <x v="2"/>
    <n v="4155"/>
    <n v="0"/>
    <n v="1"/>
    <x v="0"/>
    <x v="2"/>
    <s v="Yes"/>
    <x v="2"/>
    <x v="0"/>
    <x v="2"/>
    <n v="29.9"/>
    <n v="29.9"/>
    <m/>
    <x v="20"/>
  </r>
  <r>
    <x v="5342"/>
    <d v="2021-06-13T00:00:00"/>
    <x v="0"/>
    <n v="55"/>
    <x v="0"/>
    <n v="0"/>
    <n v="4"/>
    <x v="1"/>
    <n v="5914"/>
    <n v="5"/>
    <n v="50"/>
    <x v="4"/>
    <x v="0"/>
    <s v="No"/>
    <x v="1"/>
    <x v="2"/>
    <x v="0"/>
    <n v="19.8"/>
    <n v="1106.7"/>
    <m/>
    <x v="20"/>
  </r>
  <r>
    <x v="5343"/>
    <d v="2020-02-11T00:00:00"/>
    <x v="1"/>
    <n v="49"/>
    <x v="0"/>
    <n v="0"/>
    <n v="4"/>
    <x v="1"/>
    <n v="5546"/>
    <n v="5"/>
    <n v="66"/>
    <x v="5"/>
    <x v="0"/>
    <s v="Yes"/>
    <x v="2"/>
    <x v="2"/>
    <x v="0"/>
    <n v="66.900000000000006"/>
    <n v="7370.65"/>
    <m/>
    <x v="20"/>
  </r>
  <r>
    <x v="5344"/>
    <d v="2022-12-02T00:00:00"/>
    <x v="0"/>
    <n v="47"/>
    <x v="0"/>
    <n v="0"/>
    <n v="4"/>
    <x v="1"/>
    <n v="5870"/>
    <n v="7"/>
    <n v="32"/>
    <x v="0"/>
    <x v="0"/>
    <s v="Yes"/>
    <x v="2"/>
    <x v="3"/>
    <x v="2"/>
    <n v="70.5"/>
    <n v="3624.15"/>
    <m/>
    <x v="20"/>
  </r>
  <r>
    <x v="5345"/>
    <d v="2025-04-23T00:00:00"/>
    <x v="1"/>
    <n v="58"/>
    <x v="1"/>
    <n v="0"/>
    <n v="4"/>
    <x v="1"/>
    <n v="3334"/>
    <n v="0"/>
    <n v="4"/>
    <x v="0"/>
    <x v="0"/>
    <s v="Yes"/>
    <x v="3"/>
    <x v="0"/>
    <x v="2"/>
    <n v="64.400000000000006"/>
    <n v="257.39999999999998"/>
    <m/>
    <x v="20"/>
  </r>
  <r>
    <x v="5346"/>
    <d v="2020-06-14T00:00:00"/>
    <x v="0"/>
    <n v="19"/>
    <x v="0"/>
    <n v="0"/>
    <n v="4"/>
    <x v="1"/>
    <n v="6139"/>
    <n v="4"/>
    <n v="62"/>
    <x v="4"/>
    <x v="0"/>
    <s v="Yes"/>
    <x v="0"/>
    <x v="3"/>
    <x v="0"/>
    <n v="96.1"/>
    <n v="7893.07"/>
    <m/>
    <x v="20"/>
  </r>
  <r>
    <x v="5347"/>
    <d v="2025-07-08T00:00:00"/>
    <x v="1"/>
    <n v="37"/>
    <x v="1"/>
    <n v="0"/>
    <n v="4"/>
    <x v="2"/>
    <n v="5318"/>
    <n v="0"/>
    <n v="1"/>
    <x v="0"/>
    <x v="2"/>
    <s v="Yes"/>
    <x v="3"/>
    <x v="0"/>
    <x v="2"/>
    <n v="24.9"/>
    <n v="24.9"/>
    <m/>
    <x v="20"/>
  </r>
  <r>
    <x v="5348"/>
    <d v="2020-03-09T00:00:00"/>
    <x v="1"/>
    <n v="69"/>
    <x v="1"/>
    <n v="0"/>
    <n v="4"/>
    <x v="1"/>
    <n v="4168"/>
    <n v="0"/>
    <n v="65"/>
    <x v="0"/>
    <x v="0"/>
    <s v="Yes"/>
    <x v="0"/>
    <x v="2"/>
    <x v="0"/>
    <n v="95.45"/>
    <n v="8329.9500000000007"/>
    <m/>
    <x v="20"/>
  </r>
  <r>
    <x v="5349"/>
    <d v="2022-07-19T00:00:00"/>
    <x v="1"/>
    <n v="66"/>
    <x v="0"/>
    <n v="0"/>
    <n v="4"/>
    <x v="1"/>
    <n v="4048"/>
    <n v="8"/>
    <n v="37"/>
    <x v="0"/>
    <x v="0"/>
    <s v="Yes"/>
    <x v="0"/>
    <x v="2"/>
    <x v="0"/>
    <n v="90"/>
    <n v="3948.95"/>
    <m/>
    <x v="20"/>
  </r>
  <r>
    <x v="5350"/>
    <d v="2019-10-19T00:00:00"/>
    <x v="1"/>
    <n v="79"/>
    <x v="1"/>
    <n v="0"/>
    <n v="4"/>
    <x v="1"/>
    <n v="6024"/>
    <n v="0"/>
    <n v="70"/>
    <x v="5"/>
    <x v="0"/>
    <s v="Yes"/>
    <x v="3"/>
    <x v="2"/>
    <x v="0"/>
    <n v="75.5"/>
    <n v="8521.5499999999993"/>
    <m/>
    <x v="20"/>
  </r>
  <r>
    <x v="5351"/>
    <d v="2020-07-17T00:00:00"/>
    <x v="0"/>
    <n v="78"/>
    <x v="0"/>
    <n v="0"/>
    <n v="4"/>
    <x v="1"/>
    <n v="4845"/>
    <n v="5"/>
    <n v="61"/>
    <x v="4"/>
    <x v="0"/>
    <s v="Yes"/>
    <x v="0"/>
    <x v="3"/>
    <x v="0"/>
    <n v="85.55"/>
    <n v="8097.4"/>
    <m/>
    <x v="20"/>
  </r>
  <r>
    <x v="5352"/>
    <d v="2023-11-22T00:00:00"/>
    <x v="0"/>
    <n v="79"/>
    <x v="1"/>
    <n v="0"/>
    <n v="4"/>
    <x v="1"/>
    <n v="5766"/>
    <n v="0"/>
    <n v="21"/>
    <x v="0"/>
    <x v="0"/>
    <s v="No"/>
    <x v="1"/>
    <x v="3"/>
    <x v="0"/>
    <n v="20.5"/>
    <n v="917.38"/>
    <m/>
    <x v="20"/>
  </r>
  <r>
    <x v="5353"/>
    <d v="2024-02-03T00:00:00"/>
    <x v="1"/>
    <n v="78"/>
    <x v="1"/>
    <n v="0"/>
    <n v="4"/>
    <x v="1"/>
    <n v="3896"/>
    <n v="0"/>
    <n v="18"/>
    <x v="3"/>
    <x v="0"/>
    <s v="Yes"/>
    <x v="0"/>
    <x v="0"/>
    <x v="0"/>
    <n v="74.7"/>
    <n v="1694.22"/>
    <m/>
    <x v="20"/>
  </r>
  <r>
    <x v="5354"/>
    <d v="2020-06-03T00:00:00"/>
    <x v="0"/>
    <n v="51"/>
    <x v="0"/>
    <n v="0"/>
    <n v="4"/>
    <x v="1"/>
    <n v="5769"/>
    <n v="2"/>
    <n v="62"/>
    <x v="0"/>
    <x v="0"/>
    <s v="Yes"/>
    <x v="2"/>
    <x v="2"/>
    <x v="0"/>
    <n v="86.1"/>
    <n v="7893.65"/>
    <m/>
    <x v="20"/>
  </r>
  <r>
    <x v="5355"/>
    <d v="2024-04-08T00:00:00"/>
    <x v="1"/>
    <n v="59"/>
    <x v="0"/>
    <n v="2"/>
    <n v="4"/>
    <x v="1"/>
    <n v="3990"/>
    <n v="3"/>
    <n v="16"/>
    <x v="3"/>
    <x v="0"/>
    <s v="No"/>
    <x v="1"/>
    <x v="0"/>
    <x v="0"/>
    <n v="20.399999999999999"/>
    <n v="1050.04"/>
    <m/>
    <x v="20"/>
  </r>
  <r>
    <x v="5356"/>
    <d v="2024-02-08T00:00:00"/>
    <x v="0"/>
    <n v="51"/>
    <x v="1"/>
    <n v="0"/>
    <n v="4"/>
    <x v="1"/>
    <n v="4668"/>
    <n v="0"/>
    <n v="18"/>
    <x v="0"/>
    <x v="0"/>
    <s v="Yes"/>
    <x v="0"/>
    <x v="0"/>
    <x v="0"/>
    <n v="75.900000000000006"/>
    <n v="1840.6"/>
    <m/>
    <x v="20"/>
  </r>
  <r>
    <x v="5357"/>
    <d v="2021-05-07T00:00:00"/>
    <x v="1"/>
    <n v="52"/>
    <x v="1"/>
    <n v="0"/>
    <n v="4"/>
    <x v="1"/>
    <n v="4380"/>
    <n v="0"/>
    <n v="51"/>
    <x v="0"/>
    <x v="2"/>
    <s v="Yes"/>
    <x v="2"/>
    <x v="3"/>
    <x v="2"/>
    <n v="56.4"/>
    <n v="2928.5"/>
    <m/>
    <x v="20"/>
  </r>
  <r>
    <x v="5358"/>
    <d v="2019-09-22T00:00:00"/>
    <x v="1"/>
    <n v="60"/>
    <x v="0"/>
    <n v="1"/>
    <n v="4"/>
    <x v="1"/>
    <n v="4941"/>
    <n v="8"/>
    <n v="71"/>
    <x v="0"/>
    <x v="0"/>
    <s v="No"/>
    <x v="1"/>
    <x v="2"/>
    <x v="0"/>
    <n v="20.5"/>
    <n v="2291.1799999999998"/>
    <m/>
    <x v="20"/>
  </r>
  <r>
    <x v="5359"/>
    <d v="2019-08-18T00:00:00"/>
    <x v="0"/>
    <n v="57"/>
    <x v="0"/>
    <n v="0"/>
    <n v="4"/>
    <x v="1"/>
    <n v="6450"/>
    <n v="2"/>
    <n v="72"/>
    <x v="5"/>
    <x v="0"/>
    <s v="Yes"/>
    <x v="2"/>
    <x v="2"/>
    <x v="0"/>
    <n v="85.95"/>
    <n v="6941.74"/>
    <m/>
    <x v="20"/>
  </r>
  <r>
    <x v="5360"/>
    <d v="2020-01-14T00:00:00"/>
    <x v="0"/>
    <n v="39"/>
    <x v="0"/>
    <n v="2"/>
    <n v="4"/>
    <x v="1"/>
    <n v="5281"/>
    <n v="2"/>
    <n v="67"/>
    <x v="5"/>
    <x v="2"/>
    <s v="Yes"/>
    <x v="2"/>
    <x v="2"/>
    <x v="2"/>
    <n v="50.9"/>
    <n v="3281.65"/>
    <m/>
    <x v="20"/>
  </r>
  <r>
    <x v="5361"/>
    <d v="2024-08-22T00:00:00"/>
    <x v="1"/>
    <n v="57"/>
    <x v="1"/>
    <n v="0"/>
    <n v="4"/>
    <x v="1"/>
    <n v="3423"/>
    <n v="0"/>
    <n v="12"/>
    <x v="3"/>
    <x v="0"/>
    <s v="No"/>
    <x v="1"/>
    <x v="3"/>
    <x v="2"/>
    <n v="19.7"/>
    <n v="700.7"/>
    <m/>
    <x v="20"/>
  </r>
  <r>
    <x v="5362"/>
    <d v="2020-08-16T00:00:00"/>
    <x v="1"/>
    <n v="30"/>
    <x v="1"/>
    <n v="0"/>
    <n v="4"/>
    <x v="1"/>
    <n v="5926"/>
    <n v="0"/>
    <n v="60"/>
    <x v="0"/>
    <x v="0"/>
    <s v="Yes"/>
    <x v="0"/>
    <x v="0"/>
    <x v="0"/>
    <n v="104.95"/>
    <n v="7609.55"/>
    <m/>
    <x v="20"/>
  </r>
  <r>
    <x v="5363"/>
    <d v="2021-05-15T00:00:00"/>
    <x v="0"/>
    <n v="31"/>
    <x v="1"/>
    <n v="0"/>
    <n v="4"/>
    <x v="1"/>
    <n v="6087"/>
    <n v="0"/>
    <n v="51"/>
    <x v="0"/>
    <x v="2"/>
    <s v="Yes"/>
    <x v="2"/>
    <x v="0"/>
    <x v="2"/>
    <n v="44.45"/>
    <n v="2181.5500000000002"/>
    <m/>
    <x v="20"/>
  </r>
  <r>
    <x v="5364"/>
    <d v="2019-08-18T00:00:00"/>
    <x v="1"/>
    <n v="56"/>
    <x v="0"/>
    <n v="0"/>
    <n v="4"/>
    <x v="1"/>
    <n v="4272"/>
    <n v="1"/>
    <n v="72"/>
    <x v="0"/>
    <x v="0"/>
    <s v="Yes"/>
    <x v="0"/>
    <x v="2"/>
    <x v="2"/>
    <n v="112.1"/>
    <n v="8275.39"/>
    <m/>
    <x v="20"/>
  </r>
  <r>
    <x v="5365"/>
    <d v="2021-06-11T00:00:00"/>
    <x v="0"/>
    <n v="46"/>
    <x v="0"/>
    <n v="0"/>
    <n v="4"/>
    <x v="1"/>
    <n v="5154"/>
    <n v="10"/>
    <n v="50"/>
    <x v="4"/>
    <x v="0"/>
    <s v="Yes"/>
    <x v="0"/>
    <x v="3"/>
    <x v="0"/>
    <n v="98.25"/>
    <n v="6769.65"/>
    <m/>
    <x v="20"/>
  </r>
  <r>
    <x v="5366"/>
    <d v="2023-10-14T00:00:00"/>
    <x v="1"/>
    <n v="34"/>
    <x v="1"/>
    <n v="0"/>
    <n v="4"/>
    <x v="1"/>
    <n v="2854"/>
    <n v="0"/>
    <n v="22"/>
    <x v="0"/>
    <x v="2"/>
    <s v="Yes"/>
    <x v="2"/>
    <x v="0"/>
    <x v="0"/>
    <n v="50.6"/>
    <n v="1073.3"/>
    <m/>
    <x v="20"/>
  </r>
  <r>
    <x v="5367"/>
    <d v="2020-12-26T00:00:00"/>
    <x v="1"/>
    <n v="51"/>
    <x v="0"/>
    <n v="2"/>
    <n v="4"/>
    <x v="1"/>
    <n v="5907"/>
    <n v="10"/>
    <n v="56"/>
    <x v="4"/>
    <x v="0"/>
    <s v="Yes"/>
    <x v="3"/>
    <x v="2"/>
    <x v="2"/>
    <n v="81.25"/>
    <n v="6070.8"/>
    <m/>
    <x v="20"/>
  </r>
  <r>
    <x v="5368"/>
    <d v="2025-02-13T00:00:00"/>
    <x v="0"/>
    <n v="48"/>
    <x v="0"/>
    <n v="3"/>
    <n v="4"/>
    <x v="1"/>
    <n v="2651"/>
    <n v="9"/>
    <n v="6"/>
    <x v="0"/>
    <x v="0"/>
    <s v="Yes"/>
    <x v="0"/>
    <x v="0"/>
    <x v="0"/>
    <n v="69.8"/>
    <n v="608.85"/>
    <m/>
    <x v="20"/>
  </r>
  <r>
    <x v="5369"/>
    <d v="2024-12-24T00:00:00"/>
    <x v="0"/>
    <n v="49"/>
    <x v="0"/>
    <n v="3"/>
    <n v="4"/>
    <x v="1"/>
    <n v="4854"/>
    <n v="10"/>
    <n v="8"/>
    <x v="2"/>
    <x v="0"/>
    <s v="Yes"/>
    <x v="2"/>
    <x v="0"/>
    <x v="0"/>
    <n v="54.4"/>
    <n v="487.58"/>
    <m/>
    <x v="20"/>
  </r>
  <r>
    <x v="5370"/>
    <d v="2019-08-08T00:00:00"/>
    <x v="1"/>
    <n v="59"/>
    <x v="0"/>
    <n v="0"/>
    <n v="4"/>
    <x v="1"/>
    <n v="4202"/>
    <n v="4"/>
    <n v="72"/>
    <x v="0"/>
    <x v="0"/>
    <s v="Yes"/>
    <x v="0"/>
    <x v="2"/>
    <x v="0"/>
    <n v="80.45"/>
    <n v="6316.16"/>
    <m/>
    <x v="20"/>
  </r>
  <r>
    <x v="5371"/>
    <d v="2023-09-21T00:00:00"/>
    <x v="0"/>
    <n v="45"/>
    <x v="0"/>
    <n v="1"/>
    <n v="4"/>
    <x v="1"/>
    <n v="4960"/>
    <n v="2"/>
    <n v="23"/>
    <x v="3"/>
    <x v="2"/>
    <s v="Yes"/>
    <x v="2"/>
    <x v="0"/>
    <x v="0"/>
    <n v="30.35"/>
    <n v="678.75"/>
    <m/>
    <x v="20"/>
  </r>
  <r>
    <x v="5372"/>
    <d v="2020-04-11T00:00:00"/>
    <x v="1"/>
    <n v="50"/>
    <x v="0"/>
    <n v="1"/>
    <n v="4"/>
    <x v="1"/>
    <n v="5038"/>
    <n v="6"/>
    <n v="64"/>
    <x v="0"/>
    <x v="0"/>
    <s v="No"/>
    <x v="1"/>
    <x v="3"/>
    <x v="2"/>
    <n v="24.9"/>
    <n v="2826.22"/>
    <m/>
    <x v="20"/>
  </r>
  <r>
    <x v="5373"/>
    <d v="2025-06-01T00:00:00"/>
    <x v="1"/>
    <n v="50"/>
    <x v="1"/>
    <n v="0"/>
    <n v="4"/>
    <x v="2"/>
    <n v="2044"/>
    <n v="0"/>
    <n v="2"/>
    <x v="0"/>
    <x v="0"/>
    <s v="Yes"/>
    <x v="0"/>
    <x v="0"/>
    <x v="2"/>
    <n v="74.900000000000006"/>
    <n v="218.21"/>
    <m/>
    <x v="20"/>
  </r>
  <r>
    <x v="5374"/>
    <d v="2020-01-07T00:00:00"/>
    <x v="0"/>
    <n v="44"/>
    <x v="1"/>
    <n v="0"/>
    <n v="4"/>
    <x v="1"/>
    <n v="6344"/>
    <n v="0"/>
    <n v="67"/>
    <x v="0"/>
    <x v="2"/>
    <s v="Yes"/>
    <x v="3"/>
    <x v="2"/>
    <x v="0"/>
    <n v="43.9"/>
    <n v="3062.75"/>
    <m/>
    <x v="20"/>
  </r>
  <r>
    <x v="5375"/>
    <d v="2022-03-18T00:00:00"/>
    <x v="1"/>
    <n v="32"/>
    <x v="1"/>
    <n v="0"/>
    <n v="4"/>
    <x v="1"/>
    <n v="2299"/>
    <n v="0"/>
    <n v="41"/>
    <x v="0"/>
    <x v="0"/>
    <s v="Yes"/>
    <x v="0"/>
    <x v="0"/>
    <x v="2"/>
    <n v="81.3"/>
    <n v="3511.68"/>
    <m/>
    <x v="20"/>
  </r>
  <r>
    <x v="5376"/>
    <d v="2019-10-03T00:00:00"/>
    <x v="1"/>
    <n v="63"/>
    <x v="1"/>
    <n v="0"/>
    <n v="4"/>
    <x v="1"/>
    <n v="4240"/>
    <n v="0"/>
    <n v="70"/>
    <x v="0"/>
    <x v="0"/>
    <s v="Yes"/>
    <x v="0"/>
    <x v="2"/>
    <x v="2"/>
    <n v="111.15"/>
    <n v="9311.7900000000009"/>
    <m/>
    <x v="20"/>
  </r>
  <r>
    <x v="5377"/>
    <d v="2025-07-18T00:00:00"/>
    <x v="1"/>
    <n v="21"/>
    <x v="0"/>
    <n v="0"/>
    <n v="4"/>
    <x v="2"/>
    <n v="4504"/>
    <n v="6"/>
    <n v="1"/>
    <x v="2"/>
    <x v="0"/>
    <s v="Yes"/>
    <x v="2"/>
    <x v="0"/>
    <x v="2"/>
    <n v="53.55"/>
    <n v="69.61"/>
    <m/>
    <x v="20"/>
  </r>
  <r>
    <x v="5378"/>
    <d v="2023-08-15T00:00:00"/>
    <x v="0"/>
    <n v="68"/>
    <x v="0"/>
    <n v="0"/>
    <n v="4"/>
    <x v="1"/>
    <n v="2525"/>
    <n v="3"/>
    <n v="24"/>
    <x v="0"/>
    <x v="2"/>
    <s v="Yes"/>
    <x v="3"/>
    <x v="2"/>
    <x v="2"/>
    <n v="34.25"/>
    <n v="828.2"/>
    <m/>
    <x v="20"/>
  </r>
  <r>
    <x v="5379"/>
    <d v="2022-09-21T00:00:00"/>
    <x v="1"/>
    <n v="78"/>
    <x v="1"/>
    <n v="0"/>
    <n v="4"/>
    <x v="1"/>
    <n v="3484"/>
    <n v="0"/>
    <n v="35"/>
    <x v="1"/>
    <x v="0"/>
    <s v="Yes"/>
    <x v="0"/>
    <x v="0"/>
    <x v="0"/>
    <n v="99.05"/>
    <n v="4662"/>
    <m/>
    <x v="20"/>
  </r>
  <r>
    <x v="5380"/>
    <d v="2019-09-16T00:00:00"/>
    <x v="1"/>
    <n v="68"/>
    <x v="1"/>
    <n v="0"/>
    <n v="4"/>
    <x v="1"/>
    <n v="5448"/>
    <n v="0"/>
    <n v="71"/>
    <x v="5"/>
    <x v="0"/>
    <s v="Yes"/>
    <x v="0"/>
    <x v="3"/>
    <x v="2"/>
    <n v="99.65"/>
    <n v="7458.86"/>
    <m/>
    <x v="20"/>
  </r>
  <r>
    <x v="5381"/>
    <d v="2021-12-10T00:00:00"/>
    <x v="0"/>
    <n v="50"/>
    <x v="1"/>
    <n v="0"/>
    <n v="4"/>
    <x v="1"/>
    <n v="4751"/>
    <n v="0"/>
    <n v="44"/>
    <x v="0"/>
    <x v="0"/>
    <s v="Yes"/>
    <x v="0"/>
    <x v="0"/>
    <x v="2"/>
    <n v="90.4"/>
    <n v="6039.48"/>
    <m/>
    <x v="20"/>
  </r>
  <r>
    <x v="5382"/>
    <d v="2021-10-24T00:00:00"/>
    <x v="1"/>
    <n v="56"/>
    <x v="1"/>
    <n v="0"/>
    <n v="4"/>
    <x v="1"/>
    <n v="2007"/>
    <n v="0"/>
    <n v="46"/>
    <x v="4"/>
    <x v="0"/>
    <s v="Yes"/>
    <x v="2"/>
    <x v="2"/>
    <x v="3"/>
    <n v="79.2"/>
    <n v="5747.98"/>
    <m/>
    <x v="20"/>
  </r>
  <r>
    <x v="5383"/>
    <d v="2024-03-18T00:00:00"/>
    <x v="0"/>
    <n v="47"/>
    <x v="1"/>
    <n v="0"/>
    <n v="4"/>
    <x v="1"/>
    <n v="3921"/>
    <n v="0"/>
    <n v="17"/>
    <x v="3"/>
    <x v="0"/>
    <s v="Yes"/>
    <x v="2"/>
    <x v="0"/>
    <x v="0"/>
    <n v="65.75"/>
    <n v="1917.85"/>
    <m/>
    <x v="20"/>
  </r>
  <r>
    <x v="5384"/>
    <d v="2024-07-24T00:00:00"/>
    <x v="0"/>
    <n v="59"/>
    <x v="1"/>
    <n v="0"/>
    <n v="4"/>
    <x v="1"/>
    <n v="2884"/>
    <n v="0"/>
    <n v="13"/>
    <x v="3"/>
    <x v="0"/>
    <s v="No"/>
    <x v="1"/>
    <x v="2"/>
    <x v="2"/>
    <n v="19.95"/>
    <n v="487.14"/>
    <m/>
    <x v="20"/>
  </r>
  <r>
    <x v="5385"/>
    <d v="2025-04-13T00:00:00"/>
    <x v="0"/>
    <n v="41"/>
    <x v="0"/>
    <n v="1"/>
    <n v="4"/>
    <x v="1"/>
    <n v="5279"/>
    <n v="1"/>
    <n v="4"/>
    <x v="2"/>
    <x v="0"/>
    <s v="No"/>
    <x v="1"/>
    <x v="0"/>
    <x v="2"/>
    <n v="18.850000000000001"/>
    <n v="240.36"/>
    <m/>
    <x v="20"/>
  </r>
  <r>
    <x v="5386"/>
    <d v="2019-12-07T00:00:00"/>
    <x v="1"/>
    <n v="49"/>
    <x v="1"/>
    <n v="0"/>
    <n v="4"/>
    <x v="1"/>
    <n v="5740"/>
    <n v="0"/>
    <n v="68"/>
    <x v="5"/>
    <x v="0"/>
    <s v="No"/>
    <x v="1"/>
    <x v="2"/>
    <x v="0"/>
    <n v="20.05"/>
    <n v="1579.34"/>
    <m/>
    <x v="20"/>
  </r>
  <r>
    <x v="5387"/>
    <d v="2019-09-09T00:00:00"/>
    <x v="0"/>
    <n v="40"/>
    <x v="0"/>
    <n v="0"/>
    <n v="4"/>
    <x v="1"/>
    <n v="6035"/>
    <n v="8"/>
    <n v="71"/>
    <x v="5"/>
    <x v="0"/>
    <s v="Yes"/>
    <x v="0"/>
    <x v="0"/>
    <x v="0"/>
    <n v="93.25"/>
    <n v="8645.2099999999991"/>
    <m/>
    <x v="20"/>
  </r>
  <r>
    <x v="5388"/>
    <d v="2019-09-22T00:00:00"/>
    <x v="0"/>
    <n v="21"/>
    <x v="0"/>
    <n v="3"/>
    <n v="4"/>
    <x v="1"/>
    <n v="5497"/>
    <n v="6"/>
    <n v="71"/>
    <x v="0"/>
    <x v="0"/>
    <s v="No"/>
    <x v="1"/>
    <x v="2"/>
    <x v="3"/>
    <n v="19.45"/>
    <n v="2180.75"/>
    <m/>
    <x v="20"/>
  </r>
  <r>
    <x v="5389"/>
    <d v="2019-11-26T00:00:00"/>
    <x v="0"/>
    <n v="53"/>
    <x v="0"/>
    <n v="1"/>
    <n v="4"/>
    <x v="1"/>
    <n v="4072"/>
    <n v="5"/>
    <n v="69"/>
    <x v="5"/>
    <x v="0"/>
    <s v="Yes"/>
    <x v="0"/>
    <x v="2"/>
    <x v="2"/>
    <n v="79.2"/>
    <n v="6908.29"/>
    <m/>
    <x v="20"/>
  </r>
  <r>
    <x v="5390"/>
    <d v="2023-07-17T00:00:00"/>
    <x v="1"/>
    <n v="25"/>
    <x v="0"/>
    <n v="0"/>
    <n v="4"/>
    <x v="1"/>
    <n v="5620"/>
    <n v="10"/>
    <n v="25"/>
    <x v="0"/>
    <x v="0"/>
    <s v="Yes"/>
    <x v="2"/>
    <x v="0"/>
    <x v="2"/>
    <n v="71.05"/>
    <n v="1868.12"/>
    <m/>
    <x v="20"/>
  </r>
  <r>
    <x v="5391"/>
    <d v="2025-01-11T00:00:00"/>
    <x v="1"/>
    <n v="42"/>
    <x v="1"/>
    <n v="0"/>
    <n v="4"/>
    <x v="1"/>
    <n v="4404"/>
    <n v="0"/>
    <n v="7"/>
    <x v="0"/>
    <x v="2"/>
    <s v="Yes"/>
    <x v="2"/>
    <x v="0"/>
    <x v="0"/>
    <n v="25.05"/>
    <n v="189.95"/>
    <m/>
    <x v="20"/>
  </r>
  <r>
    <x v="5392"/>
    <d v="2023-09-05T00:00:00"/>
    <x v="0"/>
    <n v="63"/>
    <x v="1"/>
    <n v="0"/>
    <n v="4"/>
    <x v="1"/>
    <n v="4402"/>
    <n v="0"/>
    <n v="23"/>
    <x v="3"/>
    <x v="0"/>
    <s v="No"/>
    <x v="1"/>
    <x v="3"/>
    <x v="0"/>
    <n v="20.149999999999999"/>
    <n v="1012.11"/>
    <m/>
    <x v="20"/>
  </r>
  <r>
    <x v="5393"/>
    <d v="2023-11-21T00:00:00"/>
    <x v="0"/>
    <n v="29"/>
    <x v="1"/>
    <n v="0"/>
    <n v="4"/>
    <x v="1"/>
    <n v="5808"/>
    <n v="0"/>
    <n v="21"/>
    <x v="3"/>
    <x v="2"/>
    <s v="Yes"/>
    <x v="2"/>
    <x v="0"/>
    <x v="2"/>
    <n v="43.55"/>
    <n v="1011.5"/>
    <m/>
    <x v="20"/>
  </r>
  <r>
    <x v="5394"/>
    <d v="2019-11-10T00:00:00"/>
    <x v="0"/>
    <n v="23"/>
    <x v="0"/>
    <n v="0"/>
    <n v="4"/>
    <x v="1"/>
    <n v="5683"/>
    <n v="7"/>
    <n v="69"/>
    <x v="0"/>
    <x v="2"/>
    <s v="Yes"/>
    <x v="2"/>
    <x v="3"/>
    <x v="2"/>
    <n v="60.8"/>
    <n v="4263.3999999999996"/>
    <m/>
    <x v="20"/>
  </r>
  <r>
    <x v="5395"/>
    <d v="2020-12-05T00:00:00"/>
    <x v="1"/>
    <n v="63"/>
    <x v="0"/>
    <n v="0"/>
    <n v="4"/>
    <x v="1"/>
    <n v="6161"/>
    <n v="1"/>
    <n v="56"/>
    <x v="0"/>
    <x v="0"/>
    <s v="Yes"/>
    <x v="0"/>
    <x v="0"/>
    <x v="0"/>
    <n v="90.55"/>
    <n v="5313.4"/>
    <m/>
    <x v="20"/>
  </r>
  <r>
    <x v="5396"/>
    <d v="2021-01-21T00:00:00"/>
    <x v="1"/>
    <n v="59"/>
    <x v="0"/>
    <n v="0"/>
    <n v="4"/>
    <x v="1"/>
    <n v="6021"/>
    <n v="6"/>
    <n v="55"/>
    <x v="4"/>
    <x v="0"/>
    <s v="Yes"/>
    <x v="0"/>
    <x v="3"/>
    <x v="0"/>
    <n v="94.75"/>
    <n v="6647.25"/>
    <m/>
    <x v="20"/>
  </r>
  <r>
    <x v="5397"/>
    <d v="2023-07-20T00:00:00"/>
    <x v="1"/>
    <n v="19"/>
    <x v="1"/>
    <n v="0"/>
    <n v="4"/>
    <x v="1"/>
    <n v="4855"/>
    <n v="0"/>
    <n v="25"/>
    <x v="0"/>
    <x v="0"/>
    <s v="Yes"/>
    <x v="3"/>
    <x v="0"/>
    <x v="0"/>
    <n v="78.349999999999994"/>
    <n v="2539.15"/>
    <m/>
    <x v="20"/>
  </r>
  <r>
    <x v="5398"/>
    <d v="2019-09-25T00:00:00"/>
    <x v="1"/>
    <n v="44"/>
    <x v="0"/>
    <n v="1"/>
    <n v="4"/>
    <x v="1"/>
    <n v="6420"/>
    <n v="6"/>
    <n v="71"/>
    <x v="5"/>
    <x v="2"/>
    <s v="Yes"/>
    <x v="3"/>
    <x v="2"/>
    <x v="0"/>
    <n v="59.7"/>
    <n v="4122.6499999999996"/>
    <m/>
    <x v="20"/>
  </r>
  <r>
    <x v="5399"/>
    <d v="2023-11-13T00:00:00"/>
    <x v="0"/>
    <n v="25"/>
    <x v="1"/>
    <n v="0"/>
    <n v="4"/>
    <x v="1"/>
    <n v="2926"/>
    <n v="0"/>
    <n v="21"/>
    <x v="3"/>
    <x v="0"/>
    <s v="Yes"/>
    <x v="2"/>
    <x v="0"/>
    <x v="2"/>
    <n v="61.65"/>
    <n v="2230.4499999999998"/>
    <m/>
    <x v="20"/>
  </r>
  <r>
    <x v="5400"/>
    <d v="2023-07-18T00:00:00"/>
    <x v="0"/>
    <n v="34"/>
    <x v="0"/>
    <n v="1"/>
    <n v="4"/>
    <x v="1"/>
    <n v="3971"/>
    <n v="6"/>
    <n v="25"/>
    <x v="1"/>
    <x v="0"/>
    <s v="Yes"/>
    <x v="2"/>
    <x v="0"/>
    <x v="0"/>
    <n v="54.3"/>
    <n v="2246.0500000000002"/>
    <m/>
    <x v="20"/>
  </r>
  <r>
    <x v="5401"/>
    <d v="2022-06-07T00:00:00"/>
    <x v="1"/>
    <n v="54"/>
    <x v="0"/>
    <n v="1"/>
    <n v="4"/>
    <x v="1"/>
    <n v="2631"/>
    <n v="9"/>
    <n v="38"/>
    <x v="0"/>
    <x v="0"/>
    <s v="No"/>
    <x v="1"/>
    <x v="2"/>
    <x v="2"/>
    <n v="20.2"/>
    <n v="1765.97"/>
    <m/>
    <x v="20"/>
  </r>
  <r>
    <x v="5402"/>
    <d v="2024-02-05T00:00:00"/>
    <x v="0"/>
    <n v="45"/>
    <x v="0"/>
    <n v="3"/>
    <n v="4"/>
    <x v="1"/>
    <n v="5968"/>
    <n v="1"/>
    <n v="18"/>
    <x v="0"/>
    <x v="0"/>
    <s v="Yes"/>
    <x v="0"/>
    <x v="0"/>
    <x v="0"/>
    <n v="85.6"/>
    <n v="2106.2199999999998"/>
    <m/>
    <x v="20"/>
  </r>
  <r>
    <x v="5403"/>
    <d v="2021-12-09T00:00:00"/>
    <x v="0"/>
    <n v="41"/>
    <x v="0"/>
    <n v="3"/>
    <n v="4"/>
    <x v="1"/>
    <n v="4388"/>
    <n v="1"/>
    <n v="44"/>
    <x v="0"/>
    <x v="0"/>
    <s v="Yes"/>
    <x v="2"/>
    <x v="0"/>
    <x v="2"/>
    <n v="61.9"/>
    <n v="4581.97"/>
    <m/>
    <x v="20"/>
  </r>
  <r>
    <x v="5404"/>
    <d v="2020-01-16T00:00:00"/>
    <x v="1"/>
    <n v="70"/>
    <x v="0"/>
    <n v="0"/>
    <n v="4"/>
    <x v="1"/>
    <n v="5703"/>
    <n v="3"/>
    <n v="67"/>
    <x v="0"/>
    <x v="0"/>
    <s v="Yes"/>
    <x v="0"/>
    <x v="3"/>
    <x v="2"/>
    <n v="105.4"/>
    <n v="7214.49"/>
    <m/>
    <x v="20"/>
  </r>
  <r>
    <x v="5405"/>
    <d v="2019-10-08T00:00:00"/>
    <x v="1"/>
    <n v="68"/>
    <x v="0"/>
    <n v="0"/>
    <n v="4"/>
    <x v="1"/>
    <n v="5129"/>
    <n v="10"/>
    <n v="70"/>
    <x v="0"/>
    <x v="0"/>
    <s v="Yes"/>
    <x v="0"/>
    <x v="2"/>
    <x v="0"/>
    <n v="90.85"/>
    <n v="9165.1"/>
    <m/>
    <x v="20"/>
  </r>
  <r>
    <x v="5406"/>
    <d v="2021-01-07T00:00:00"/>
    <x v="1"/>
    <n v="75"/>
    <x v="1"/>
    <n v="0"/>
    <n v="4"/>
    <x v="1"/>
    <n v="5182"/>
    <n v="0"/>
    <n v="55"/>
    <x v="0"/>
    <x v="0"/>
    <s v="Yes"/>
    <x v="0"/>
    <x v="3"/>
    <x v="0"/>
    <n v="100.15"/>
    <n v="7037.75"/>
    <m/>
    <x v="20"/>
  </r>
  <r>
    <x v="5407"/>
    <d v="2024-03-03T00:00:00"/>
    <x v="1"/>
    <n v="28"/>
    <x v="0"/>
    <n v="0"/>
    <n v="4"/>
    <x v="1"/>
    <n v="3646"/>
    <n v="8"/>
    <n v="17"/>
    <x v="3"/>
    <x v="0"/>
    <s v="No"/>
    <x v="1"/>
    <x v="3"/>
    <x v="2"/>
    <n v="20.75"/>
    <n v="566.83000000000004"/>
    <m/>
    <x v="20"/>
  </r>
  <r>
    <x v="5408"/>
    <d v="2023-10-01T00:00:00"/>
    <x v="1"/>
    <n v="47"/>
    <x v="1"/>
    <n v="0"/>
    <n v="4"/>
    <x v="1"/>
    <n v="5676"/>
    <n v="0"/>
    <n v="22"/>
    <x v="3"/>
    <x v="0"/>
    <s v="No"/>
    <x v="1"/>
    <x v="2"/>
    <x v="2"/>
    <n v="26.25"/>
    <n v="722.06"/>
    <m/>
    <x v="20"/>
  </r>
  <r>
    <x v="5409"/>
    <d v="2019-08-09T00:00:00"/>
    <x v="0"/>
    <n v="40"/>
    <x v="0"/>
    <n v="0"/>
    <n v="4"/>
    <x v="1"/>
    <n v="6259"/>
    <n v="5"/>
    <n v="72"/>
    <x v="5"/>
    <x v="0"/>
    <s v="Yes"/>
    <x v="2"/>
    <x v="2"/>
    <x v="0"/>
    <n v="55.3"/>
    <n v="5728.88"/>
    <m/>
    <x v="20"/>
  </r>
  <r>
    <x v="5410"/>
    <d v="2024-11-03T00:00:00"/>
    <x v="1"/>
    <n v="43"/>
    <x v="1"/>
    <n v="0"/>
    <n v="4"/>
    <x v="1"/>
    <n v="4283"/>
    <n v="0"/>
    <n v="9"/>
    <x v="0"/>
    <x v="0"/>
    <s v="No"/>
    <x v="1"/>
    <x v="0"/>
    <x v="0"/>
    <n v="19.5"/>
    <n v="601.30999999999995"/>
    <m/>
    <x v="20"/>
  </r>
  <r>
    <x v="5411"/>
    <d v="2023-11-06T00:00:00"/>
    <x v="0"/>
    <n v="39"/>
    <x v="1"/>
    <n v="0"/>
    <n v="4"/>
    <x v="1"/>
    <n v="3378"/>
    <n v="0"/>
    <n v="21"/>
    <x v="0"/>
    <x v="2"/>
    <s v="Yes"/>
    <x v="2"/>
    <x v="0"/>
    <x v="2"/>
    <n v="36"/>
    <n v="780.15"/>
    <m/>
    <x v="20"/>
  </r>
  <r>
    <x v="5412"/>
    <d v="2020-05-26T00:00:00"/>
    <x v="1"/>
    <n v="58"/>
    <x v="0"/>
    <n v="0"/>
    <n v="4"/>
    <x v="1"/>
    <n v="4626"/>
    <n v="7"/>
    <n v="63"/>
    <x v="0"/>
    <x v="0"/>
    <s v="Yes"/>
    <x v="3"/>
    <x v="2"/>
    <x v="2"/>
    <n v="75.55"/>
    <n v="5106.6400000000003"/>
    <m/>
    <x v="20"/>
  </r>
  <r>
    <x v="5413"/>
    <d v="2024-01-21T00:00:00"/>
    <x v="1"/>
    <n v="47"/>
    <x v="0"/>
    <n v="2"/>
    <n v="4"/>
    <x v="1"/>
    <n v="3636"/>
    <n v="6"/>
    <n v="19"/>
    <x v="0"/>
    <x v="0"/>
    <s v="No"/>
    <x v="1"/>
    <x v="0"/>
    <x v="3"/>
    <n v="20.2"/>
    <n v="1273.49"/>
    <m/>
    <x v="20"/>
  </r>
  <r>
    <x v="5414"/>
    <d v="2022-08-20T00:00:00"/>
    <x v="1"/>
    <n v="26"/>
    <x v="1"/>
    <n v="0"/>
    <n v="4"/>
    <x v="1"/>
    <n v="4898"/>
    <n v="0"/>
    <n v="36"/>
    <x v="0"/>
    <x v="0"/>
    <s v="Yes"/>
    <x v="3"/>
    <x v="3"/>
    <x v="0"/>
    <n v="85.85"/>
    <n v="3503.95"/>
    <m/>
    <x v="20"/>
  </r>
  <r>
    <x v="5415"/>
    <d v="2021-04-02T00:00:00"/>
    <x v="0"/>
    <n v="64"/>
    <x v="0"/>
    <n v="0"/>
    <n v="4"/>
    <x v="1"/>
    <n v="4628"/>
    <n v="6"/>
    <n v="52"/>
    <x v="4"/>
    <x v="0"/>
    <s v="Yes"/>
    <x v="3"/>
    <x v="3"/>
    <x v="2"/>
    <n v="81.400000000000006"/>
    <n v="6504.13"/>
    <m/>
    <x v="20"/>
  </r>
  <r>
    <x v="5416"/>
    <d v="2022-02-09T00:00:00"/>
    <x v="0"/>
    <n v="57"/>
    <x v="0"/>
    <n v="2"/>
    <n v="4"/>
    <x v="1"/>
    <n v="4439"/>
    <n v="4"/>
    <n v="42"/>
    <x v="4"/>
    <x v="0"/>
    <s v="No"/>
    <x v="1"/>
    <x v="3"/>
    <x v="2"/>
    <n v="20.25"/>
    <n v="1246.76"/>
    <m/>
    <x v="20"/>
  </r>
  <r>
    <x v="5417"/>
    <d v="2023-07-20T00:00:00"/>
    <x v="0"/>
    <n v="53"/>
    <x v="1"/>
    <n v="0"/>
    <n v="4"/>
    <x v="1"/>
    <n v="4815"/>
    <n v="0"/>
    <n v="25"/>
    <x v="1"/>
    <x v="0"/>
    <s v="Yes"/>
    <x v="0"/>
    <x v="0"/>
    <x v="0"/>
    <n v="74.3"/>
    <n v="2344.21"/>
    <m/>
    <x v="20"/>
  </r>
  <r>
    <x v="5418"/>
    <d v="2020-07-19T00:00:00"/>
    <x v="0"/>
    <n v="48"/>
    <x v="0"/>
    <n v="0"/>
    <n v="4"/>
    <x v="1"/>
    <n v="5239"/>
    <n v="8"/>
    <n v="61"/>
    <x v="4"/>
    <x v="0"/>
    <s v="Yes"/>
    <x v="0"/>
    <x v="0"/>
    <x v="0"/>
    <n v="114.1"/>
    <n v="7883.67"/>
    <m/>
    <x v="20"/>
  </r>
  <r>
    <x v="5419"/>
    <d v="2021-01-19T00:00:00"/>
    <x v="0"/>
    <n v="43"/>
    <x v="0"/>
    <n v="3"/>
    <n v="4"/>
    <x v="1"/>
    <n v="5067"/>
    <n v="5"/>
    <n v="55"/>
    <x v="0"/>
    <x v="0"/>
    <s v="No"/>
    <x v="1"/>
    <x v="3"/>
    <x v="2"/>
    <n v="19.5"/>
    <n v="3019"/>
    <m/>
    <x v="20"/>
  </r>
  <r>
    <x v="5420"/>
    <d v="2019-12-06T00:00:00"/>
    <x v="1"/>
    <n v="30"/>
    <x v="0"/>
    <n v="0"/>
    <n v="4"/>
    <x v="1"/>
    <n v="5672"/>
    <n v="5"/>
    <n v="68"/>
    <x v="5"/>
    <x v="0"/>
    <s v="Yes"/>
    <x v="0"/>
    <x v="2"/>
    <x v="0"/>
    <n v="89.95"/>
    <n v="7902.78"/>
    <m/>
    <x v="20"/>
  </r>
  <r>
    <x v="5421"/>
    <d v="2022-07-08T00:00:00"/>
    <x v="1"/>
    <n v="43"/>
    <x v="1"/>
    <n v="0"/>
    <n v="4"/>
    <x v="1"/>
    <n v="3801"/>
    <n v="0"/>
    <n v="37"/>
    <x v="0"/>
    <x v="0"/>
    <s v="Yes"/>
    <x v="2"/>
    <x v="0"/>
    <x v="2"/>
    <n v="78.900000000000006"/>
    <n v="4576.12"/>
    <m/>
    <x v="20"/>
  </r>
  <r>
    <x v="5422"/>
    <d v="2024-04-06T00:00:00"/>
    <x v="1"/>
    <n v="30"/>
    <x v="1"/>
    <n v="3"/>
    <n v="4"/>
    <x v="1"/>
    <n v="5040"/>
    <n v="0"/>
    <n v="16"/>
    <x v="3"/>
    <x v="0"/>
    <s v="Yes"/>
    <x v="0"/>
    <x v="3"/>
    <x v="2"/>
    <n v="79.5"/>
    <n v="1699.88"/>
    <m/>
    <x v="20"/>
  </r>
  <r>
    <x v="5423"/>
    <d v="2025-07-13T00:00:00"/>
    <x v="1"/>
    <n v="45"/>
    <x v="1"/>
    <n v="0"/>
    <n v="4"/>
    <x v="2"/>
    <n v="3103"/>
    <n v="0"/>
    <n v="1"/>
    <x v="2"/>
    <x v="0"/>
    <s v="Yes"/>
    <x v="3"/>
    <x v="0"/>
    <x v="0"/>
    <n v="44.15"/>
    <n v="53.97"/>
    <m/>
    <x v="20"/>
  </r>
  <r>
    <x v="5424"/>
    <d v="2021-03-22T00:00:00"/>
    <x v="1"/>
    <n v="59"/>
    <x v="1"/>
    <n v="0"/>
    <n v="4"/>
    <x v="1"/>
    <n v="5452"/>
    <n v="0"/>
    <n v="53"/>
    <x v="0"/>
    <x v="0"/>
    <s v="Yes"/>
    <x v="0"/>
    <x v="3"/>
    <x v="2"/>
    <n v="94.45"/>
    <n v="6838.39"/>
    <m/>
    <x v="20"/>
  </r>
  <r>
    <x v="5425"/>
    <d v="2020-06-16T00:00:00"/>
    <x v="1"/>
    <n v="45"/>
    <x v="1"/>
    <n v="0"/>
    <n v="4"/>
    <x v="1"/>
    <n v="4937"/>
    <n v="0"/>
    <n v="62"/>
    <x v="0"/>
    <x v="0"/>
    <s v="No"/>
    <x v="1"/>
    <x v="2"/>
    <x v="2"/>
    <n v="19.2"/>
    <n v="2613.5100000000002"/>
    <m/>
    <x v="20"/>
  </r>
  <r>
    <x v="5426"/>
    <d v="2024-08-17T00:00:00"/>
    <x v="1"/>
    <n v="48"/>
    <x v="0"/>
    <n v="1"/>
    <n v="4"/>
    <x v="1"/>
    <n v="5988"/>
    <n v="4"/>
    <n v="12"/>
    <x v="0"/>
    <x v="2"/>
    <s v="Yes"/>
    <x v="2"/>
    <x v="3"/>
    <x v="2"/>
    <n v="30.25"/>
    <n v="368.85"/>
    <m/>
    <x v="20"/>
  </r>
  <r>
    <x v="5427"/>
    <d v="2019-10-01T00:00:00"/>
    <x v="1"/>
    <n v="41"/>
    <x v="0"/>
    <n v="0"/>
    <n v="4"/>
    <x v="1"/>
    <n v="5979"/>
    <n v="4"/>
    <n v="70"/>
    <x v="0"/>
    <x v="0"/>
    <s v="Yes"/>
    <x v="0"/>
    <x v="2"/>
    <x v="0"/>
    <n v="110.5"/>
    <n v="9749.85"/>
    <m/>
    <x v="20"/>
  </r>
  <r>
    <x v="5428"/>
    <d v="2020-09-23T00:00:00"/>
    <x v="1"/>
    <n v="19"/>
    <x v="0"/>
    <n v="2"/>
    <n v="4"/>
    <x v="1"/>
    <n v="4579"/>
    <n v="1"/>
    <n v="59"/>
    <x v="0"/>
    <x v="0"/>
    <s v="No"/>
    <x v="1"/>
    <x v="2"/>
    <x v="2"/>
    <n v="19.5"/>
    <n v="1783.74"/>
    <m/>
    <x v="20"/>
  </r>
  <r>
    <x v="5429"/>
    <d v="2024-12-10T00:00:00"/>
    <x v="0"/>
    <n v="32"/>
    <x v="0"/>
    <n v="1"/>
    <n v="4"/>
    <x v="1"/>
    <n v="4457"/>
    <n v="0"/>
    <n v="8"/>
    <x v="2"/>
    <x v="0"/>
    <s v="Yes"/>
    <x v="2"/>
    <x v="2"/>
    <x v="2"/>
    <n v="76.150000000000006"/>
    <n v="944.04"/>
    <m/>
    <x v="20"/>
  </r>
  <r>
    <x v="5430"/>
    <d v="2023-10-13T00:00:00"/>
    <x v="0"/>
    <n v="36"/>
    <x v="0"/>
    <n v="3"/>
    <n v="4"/>
    <x v="1"/>
    <n v="3274"/>
    <n v="10"/>
    <n v="22"/>
    <x v="0"/>
    <x v="0"/>
    <s v="Yes"/>
    <x v="0"/>
    <x v="3"/>
    <x v="2"/>
    <n v="100.05"/>
    <n v="2289.35"/>
    <m/>
    <x v="20"/>
  </r>
  <r>
    <x v="5431"/>
    <d v="2025-07-15T00:00:00"/>
    <x v="0"/>
    <n v="71"/>
    <x v="1"/>
    <n v="0"/>
    <n v="4"/>
    <x v="2"/>
    <n v="2546"/>
    <n v="0"/>
    <n v="1"/>
    <x v="2"/>
    <x v="0"/>
    <s v="Yes"/>
    <x v="2"/>
    <x v="2"/>
    <x v="0"/>
    <n v="46.3"/>
    <n v="57.81"/>
    <m/>
    <x v="20"/>
  </r>
  <r>
    <x v="5432"/>
    <d v="2019-09-21T00:00:00"/>
    <x v="1"/>
    <n v="80"/>
    <x v="0"/>
    <n v="1"/>
    <n v="4"/>
    <x v="1"/>
    <n v="5546"/>
    <n v="7"/>
    <n v="71"/>
    <x v="0"/>
    <x v="0"/>
    <s v="Yes"/>
    <x v="2"/>
    <x v="3"/>
    <x v="0"/>
    <n v="69.2"/>
    <n v="8432.39"/>
    <m/>
    <x v="20"/>
  </r>
  <r>
    <x v="5433"/>
    <d v="2022-01-15T00:00:00"/>
    <x v="0"/>
    <n v="77"/>
    <x v="0"/>
    <n v="0"/>
    <n v="4"/>
    <x v="1"/>
    <n v="4499"/>
    <n v="10"/>
    <n v="43"/>
    <x v="4"/>
    <x v="0"/>
    <s v="Yes"/>
    <x v="0"/>
    <x v="3"/>
    <x v="0"/>
    <n v="100.55"/>
    <n v="5898.87"/>
    <m/>
    <x v="20"/>
  </r>
  <r>
    <x v="5434"/>
    <d v="2023-02-20T00:00:00"/>
    <x v="1"/>
    <n v="25"/>
    <x v="1"/>
    <n v="0"/>
    <n v="4"/>
    <x v="1"/>
    <n v="2725"/>
    <n v="0"/>
    <n v="30"/>
    <x v="0"/>
    <x v="0"/>
    <s v="Yes"/>
    <x v="3"/>
    <x v="0"/>
    <x v="0"/>
    <n v="55.3"/>
    <n v="2112.9"/>
    <m/>
    <x v="20"/>
  </r>
  <r>
    <x v="5435"/>
    <d v="2025-06-19T00:00:00"/>
    <x v="0"/>
    <n v="59"/>
    <x v="1"/>
    <n v="0"/>
    <n v="4"/>
    <x v="2"/>
    <n v="3007"/>
    <n v="0"/>
    <n v="2"/>
    <x v="2"/>
    <x v="0"/>
    <s v="No"/>
    <x v="1"/>
    <x v="0"/>
    <x v="2"/>
    <n v="19.649999999999999"/>
    <n v="58.02"/>
    <m/>
    <x v="20"/>
  </r>
  <r>
    <x v="5436"/>
    <d v="2022-09-25T00:00:00"/>
    <x v="0"/>
    <n v="52"/>
    <x v="1"/>
    <n v="0"/>
    <n v="4"/>
    <x v="1"/>
    <n v="2332"/>
    <n v="0"/>
    <n v="35"/>
    <x v="0"/>
    <x v="0"/>
    <s v="Yes"/>
    <x v="0"/>
    <x v="0"/>
    <x v="0"/>
    <n v="83.15"/>
    <n v="4271.96"/>
    <m/>
    <x v="20"/>
  </r>
  <r>
    <x v="5437"/>
    <d v="2025-05-16T00:00:00"/>
    <x v="1"/>
    <n v="59"/>
    <x v="0"/>
    <n v="3"/>
    <n v="4"/>
    <x v="2"/>
    <n v="5651"/>
    <n v="6"/>
    <n v="3"/>
    <x v="2"/>
    <x v="2"/>
    <s v="Yes"/>
    <x v="3"/>
    <x v="0"/>
    <x v="2"/>
    <n v="40.299999999999997"/>
    <n v="92.5"/>
    <m/>
    <x v="20"/>
  </r>
  <r>
    <x v="5438"/>
    <d v="2024-08-07T00:00:00"/>
    <x v="0"/>
    <n v="54"/>
    <x v="0"/>
    <n v="0"/>
    <n v="4"/>
    <x v="1"/>
    <n v="3277"/>
    <n v="5"/>
    <n v="12"/>
    <x v="0"/>
    <x v="0"/>
    <s v="No"/>
    <x v="1"/>
    <x v="3"/>
    <x v="3"/>
    <n v="26.4"/>
    <n v="856.75"/>
    <m/>
    <x v="20"/>
  </r>
  <r>
    <x v="5439"/>
    <d v="2021-02-18T00:00:00"/>
    <x v="0"/>
    <n v="61"/>
    <x v="1"/>
    <n v="0"/>
    <n v="4"/>
    <x v="1"/>
    <n v="6092"/>
    <n v="0"/>
    <n v="54"/>
    <x v="4"/>
    <x v="0"/>
    <s v="Yes"/>
    <x v="3"/>
    <x v="0"/>
    <x v="2"/>
    <n v="69.900000000000006"/>
    <n v="5374.78"/>
    <m/>
    <x v="20"/>
  </r>
  <r>
    <x v="5440"/>
    <d v="2020-01-18T00:00:00"/>
    <x v="1"/>
    <n v="19"/>
    <x v="1"/>
    <n v="2"/>
    <n v="4"/>
    <x v="1"/>
    <n v="5895"/>
    <n v="0"/>
    <n v="67"/>
    <x v="5"/>
    <x v="0"/>
    <s v="Yes"/>
    <x v="0"/>
    <x v="3"/>
    <x v="0"/>
    <n v="106.6"/>
    <n v="8500.2800000000007"/>
    <m/>
    <x v="20"/>
  </r>
  <r>
    <x v="5441"/>
    <d v="2019-10-19T00:00:00"/>
    <x v="0"/>
    <n v="48"/>
    <x v="0"/>
    <n v="0"/>
    <n v="4"/>
    <x v="1"/>
    <n v="6259"/>
    <n v="5"/>
    <n v="70"/>
    <x v="0"/>
    <x v="0"/>
    <s v="Yes"/>
    <x v="0"/>
    <x v="3"/>
    <x v="0"/>
    <n v="95"/>
    <n v="8782"/>
    <m/>
    <x v="20"/>
  </r>
  <r>
    <x v="5442"/>
    <d v="2020-03-10T00:00:00"/>
    <x v="1"/>
    <n v="42"/>
    <x v="0"/>
    <n v="1"/>
    <n v="4"/>
    <x v="1"/>
    <n v="4023"/>
    <n v="10"/>
    <n v="65"/>
    <x v="4"/>
    <x v="0"/>
    <s v="Yes"/>
    <x v="3"/>
    <x v="2"/>
    <x v="0"/>
    <n v="79.400000000000006"/>
    <n v="5190.8500000000004"/>
    <m/>
    <x v="20"/>
  </r>
  <r>
    <x v="5443"/>
    <d v="2022-09-24T00:00:00"/>
    <x v="1"/>
    <n v="61"/>
    <x v="1"/>
    <n v="0"/>
    <n v="4"/>
    <x v="1"/>
    <n v="5315"/>
    <n v="0"/>
    <n v="35"/>
    <x v="0"/>
    <x v="0"/>
    <s v="Yes"/>
    <x v="2"/>
    <x v="0"/>
    <x v="0"/>
    <n v="62.1"/>
    <n v="2171.35"/>
    <m/>
    <x v="20"/>
  </r>
  <r>
    <x v="5444"/>
    <d v="2023-09-02T00:00:00"/>
    <x v="0"/>
    <n v="25"/>
    <x v="1"/>
    <n v="3"/>
    <n v="4"/>
    <x v="1"/>
    <n v="4028"/>
    <n v="0"/>
    <n v="23"/>
    <x v="3"/>
    <x v="0"/>
    <s v="Yes"/>
    <x v="2"/>
    <x v="0"/>
    <x v="0"/>
    <n v="55.3"/>
    <n v="1320.54"/>
    <m/>
    <x v="20"/>
  </r>
  <r>
    <x v="5445"/>
    <d v="2019-08-19T00:00:00"/>
    <x v="1"/>
    <n v="53"/>
    <x v="0"/>
    <n v="1"/>
    <n v="4"/>
    <x v="1"/>
    <n v="4017"/>
    <n v="1"/>
    <n v="72"/>
    <x v="5"/>
    <x v="0"/>
    <s v="Yes"/>
    <x v="0"/>
    <x v="2"/>
    <x v="0"/>
    <n v="115.5"/>
    <n v="11033.9"/>
    <m/>
    <x v="20"/>
  </r>
  <r>
    <x v="5446"/>
    <d v="2020-09-01T00:00:00"/>
    <x v="0"/>
    <n v="47"/>
    <x v="1"/>
    <n v="0"/>
    <n v="4"/>
    <x v="1"/>
    <n v="5216"/>
    <n v="0"/>
    <n v="59"/>
    <x v="0"/>
    <x v="0"/>
    <s v="No"/>
    <x v="1"/>
    <x v="2"/>
    <x v="0"/>
    <n v="20.2"/>
    <n v="3975.33"/>
    <m/>
    <x v="20"/>
  </r>
  <r>
    <x v="5447"/>
    <d v="2025-01-18T00:00:00"/>
    <x v="0"/>
    <n v="22"/>
    <x v="1"/>
    <n v="0"/>
    <n v="4"/>
    <x v="1"/>
    <n v="4300"/>
    <n v="0"/>
    <n v="7"/>
    <x v="0"/>
    <x v="0"/>
    <s v="Yes"/>
    <x v="2"/>
    <x v="0"/>
    <x v="0"/>
    <n v="44.65"/>
    <n v="509.82"/>
    <m/>
    <x v="20"/>
  </r>
  <r>
    <x v="5448"/>
    <d v="2024-09-26T00:00:00"/>
    <x v="1"/>
    <n v="50"/>
    <x v="0"/>
    <n v="2"/>
    <n v="4"/>
    <x v="1"/>
    <n v="5409"/>
    <n v="1"/>
    <n v="11"/>
    <x v="0"/>
    <x v="0"/>
    <s v="No"/>
    <x v="1"/>
    <x v="2"/>
    <x v="2"/>
    <n v="25"/>
    <n v="466.14"/>
    <m/>
    <x v="20"/>
  </r>
  <r>
    <x v="5449"/>
    <d v="2021-05-21T00:00:00"/>
    <x v="0"/>
    <n v="36"/>
    <x v="1"/>
    <n v="0"/>
    <n v="4"/>
    <x v="1"/>
    <n v="6097"/>
    <n v="0"/>
    <n v="51"/>
    <x v="0"/>
    <x v="0"/>
    <s v="No"/>
    <x v="1"/>
    <x v="2"/>
    <x v="2"/>
    <n v="20.45"/>
    <n v="3461.58"/>
    <m/>
    <x v="20"/>
  </r>
  <r>
    <x v="5450"/>
    <d v="2019-08-01T00:00:00"/>
    <x v="1"/>
    <n v="36"/>
    <x v="0"/>
    <n v="0"/>
    <n v="4"/>
    <x v="1"/>
    <n v="4447"/>
    <n v="7"/>
    <n v="72"/>
    <x v="0"/>
    <x v="0"/>
    <s v="Yes"/>
    <x v="2"/>
    <x v="2"/>
    <x v="0"/>
    <n v="84.9"/>
    <n v="6161.78"/>
    <m/>
    <x v="20"/>
  </r>
  <r>
    <x v="5451"/>
    <d v="2024-04-01T00:00:00"/>
    <x v="1"/>
    <n v="30"/>
    <x v="0"/>
    <n v="2"/>
    <n v="4"/>
    <x v="1"/>
    <n v="3855"/>
    <n v="1"/>
    <n v="16"/>
    <x v="3"/>
    <x v="0"/>
    <s v="Yes"/>
    <x v="0"/>
    <x v="0"/>
    <x v="2"/>
    <n v="79.95"/>
    <n v="2065.5500000000002"/>
    <m/>
    <x v="20"/>
  </r>
  <r>
    <x v="5452"/>
    <d v="2024-10-23T00:00:00"/>
    <x v="1"/>
    <n v="56"/>
    <x v="1"/>
    <n v="0"/>
    <n v="4"/>
    <x v="1"/>
    <n v="5811"/>
    <n v="0"/>
    <n v="10"/>
    <x v="0"/>
    <x v="0"/>
    <s v="No"/>
    <x v="1"/>
    <x v="0"/>
    <x v="2"/>
    <n v="19.899999999999999"/>
    <n v="437.85"/>
    <m/>
    <x v="20"/>
  </r>
  <r>
    <x v="5453"/>
    <d v="2025-03-08T00:00:00"/>
    <x v="0"/>
    <n v="22"/>
    <x v="1"/>
    <n v="0"/>
    <n v="4"/>
    <x v="1"/>
    <n v="5636"/>
    <n v="0"/>
    <n v="5"/>
    <x v="0"/>
    <x v="0"/>
    <s v="Yes"/>
    <x v="2"/>
    <x v="0"/>
    <x v="0"/>
    <n v="65.599999999999994"/>
    <n v="382.9"/>
    <m/>
    <x v="20"/>
  </r>
  <r>
    <x v="5454"/>
    <d v="2019-10-13T00:00:00"/>
    <x v="0"/>
    <n v="31"/>
    <x v="1"/>
    <n v="1"/>
    <n v="4"/>
    <x v="1"/>
    <n v="5392"/>
    <n v="0"/>
    <n v="70"/>
    <x v="0"/>
    <x v="0"/>
    <s v="Yes"/>
    <x v="3"/>
    <x v="3"/>
    <x v="0"/>
    <n v="64.95"/>
    <n v="6394.03"/>
    <m/>
    <x v="20"/>
  </r>
  <r>
    <x v="5455"/>
    <d v="2025-06-23T00:00:00"/>
    <x v="0"/>
    <n v="20"/>
    <x v="1"/>
    <n v="0"/>
    <n v="4"/>
    <x v="2"/>
    <n v="2657"/>
    <n v="0"/>
    <n v="2"/>
    <x v="2"/>
    <x v="0"/>
    <s v="Yes"/>
    <x v="0"/>
    <x v="0"/>
    <x v="0"/>
    <n v="79.45"/>
    <n v="202.37"/>
    <m/>
    <x v="20"/>
  </r>
  <r>
    <x v="5456"/>
    <d v="2024-10-09T00:00:00"/>
    <x v="0"/>
    <n v="56"/>
    <x v="1"/>
    <n v="1"/>
    <n v="4"/>
    <x v="1"/>
    <n v="5188"/>
    <n v="0"/>
    <n v="10"/>
    <x v="0"/>
    <x v="0"/>
    <s v="Yes"/>
    <x v="2"/>
    <x v="2"/>
    <x v="0"/>
    <n v="61.9"/>
    <n v="918.5"/>
    <m/>
    <x v="20"/>
  </r>
  <r>
    <x v="5457"/>
    <d v="2019-10-25T00:00:00"/>
    <x v="0"/>
    <n v="36"/>
    <x v="1"/>
    <n v="2"/>
    <n v="4"/>
    <x v="1"/>
    <n v="5414"/>
    <n v="0"/>
    <n v="70"/>
    <x v="5"/>
    <x v="0"/>
    <s v="Yes"/>
    <x v="0"/>
    <x v="2"/>
    <x v="0"/>
    <n v="114.6"/>
    <n v="9749.4"/>
    <m/>
    <x v="20"/>
  </r>
  <r>
    <x v="5458"/>
    <d v="2019-09-21T00:00:00"/>
    <x v="0"/>
    <n v="27"/>
    <x v="0"/>
    <n v="0"/>
    <n v="4"/>
    <x v="1"/>
    <n v="5973"/>
    <n v="1"/>
    <n v="71"/>
    <x v="5"/>
    <x v="0"/>
    <s v="Yes"/>
    <x v="0"/>
    <x v="2"/>
    <x v="2"/>
    <n v="104.15"/>
    <n v="7639.36"/>
    <m/>
    <x v="20"/>
  </r>
  <r>
    <x v="5459"/>
    <d v="2023-01-22T00:00:00"/>
    <x v="0"/>
    <n v="20"/>
    <x v="1"/>
    <n v="3"/>
    <n v="4"/>
    <x v="1"/>
    <n v="4242"/>
    <n v="0"/>
    <n v="31"/>
    <x v="1"/>
    <x v="2"/>
    <s v="Yes"/>
    <x v="3"/>
    <x v="0"/>
    <x v="2"/>
    <n v="25"/>
    <n v="766.8"/>
    <m/>
    <x v="20"/>
  </r>
  <r>
    <x v="5460"/>
    <d v="2024-07-04T00:00:00"/>
    <x v="0"/>
    <n v="64"/>
    <x v="1"/>
    <n v="0"/>
    <n v="4"/>
    <x v="1"/>
    <n v="4645"/>
    <n v="0"/>
    <n v="13"/>
    <x v="0"/>
    <x v="0"/>
    <s v="Yes"/>
    <x v="2"/>
    <x v="0"/>
    <x v="3"/>
    <n v="73.349999999999994"/>
    <n v="1415.4"/>
    <m/>
    <x v="20"/>
  </r>
  <r>
    <x v="5461"/>
    <d v="2024-06-02T00:00:00"/>
    <x v="0"/>
    <n v="73"/>
    <x v="0"/>
    <n v="0"/>
    <n v="4"/>
    <x v="1"/>
    <n v="3771"/>
    <n v="8"/>
    <n v="14"/>
    <x v="0"/>
    <x v="0"/>
    <s v="Yes"/>
    <x v="0"/>
    <x v="2"/>
    <x v="0"/>
    <n v="75.099999999999994"/>
    <n v="1649.79"/>
    <m/>
    <x v="20"/>
  </r>
  <r>
    <x v="5462"/>
    <d v="2021-02-06T00:00:00"/>
    <x v="0"/>
    <n v="79"/>
    <x v="1"/>
    <n v="0"/>
    <n v="4"/>
    <x v="1"/>
    <n v="6161"/>
    <n v="0"/>
    <n v="54"/>
    <x v="4"/>
    <x v="0"/>
    <s v="Yes"/>
    <x v="2"/>
    <x v="3"/>
    <x v="0"/>
    <n v="65.25"/>
    <n v="3774.44"/>
    <m/>
    <x v="20"/>
  </r>
  <r>
    <x v="5463"/>
    <d v="2020-08-22T00:00:00"/>
    <x v="1"/>
    <n v="74"/>
    <x v="1"/>
    <n v="0"/>
    <n v="4"/>
    <x v="1"/>
    <n v="4483"/>
    <n v="0"/>
    <n v="60"/>
    <x v="4"/>
    <x v="0"/>
    <s v="Yes"/>
    <x v="0"/>
    <x v="3"/>
    <x v="0"/>
    <n v="101.4"/>
    <n v="9111.7999999999993"/>
    <m/>
    <x v="20"/>
  </r>
  <r>
    <x v="5464"/>
    <d v="2021-04-15T00:00:00"/>
    <x v="0"/>
    <n v="62"/>
    <x v="1"/>
    <n v="0"/>
    <n v="4"/>
    <x v="1"/>
    <n v="4158"/>
    <n v="0"/>
    <n v="52"/>
    <x v="0"/>
    <x v="0"/>
    <s v="No"/>
    <x v="1"/>
    <x v="2"/>
    <x v="0"/>
    <n v="21"/>
    <n v="2578.8000000000002"/>
    <m/>
    <x v="20"/>
  </r>
  <r>
    <x v="5465"/>
    <d v="2023-02-06T00:00:00"/>
    <x v="0"/>
    <n v="52"/>
    <x v="1"/>
    <n v="0"/>
    <n v="4"/>
    <x v="1"/>
    <n v="5393"/>
    <n v="0"/>
    <n v="30"/>
    <x v="1"/>
    <x v="0"/>
    <s v="Yes"/>
    <x v="0"/>
    <x v="0"/>
    <x v="2"/>
    <n v="84.3"/>
    <n v="3310.5"/>
    <m/>
    <x v="20"/>
  </r>
  <r>
    <x v="5466"/>
    <d v="2020-06-01T00:00:00"/>
    <x v="0"/>
    <n v="26"/>
    <x v="0"/>
    <n v="0"/>
    <n v="4"/>
    <x v="1"/>
    <n v="4811"/>
    <n v="6"/>
    <n v="62"/>
    <x v="0"/>
    <x v="0"/>
    <s v="No"/>
    <x v="1"/>
    <x v="3"/>
    <x v="2"/>
    <n v="23.75"/>
    <n v="3448.16"/>
    <m/>
    <x v="20"/>
  </r>
  <r>
    <x v="5467"/>
    <d v="2020-05-02T00:00:00"/>
    <x v="0"/>
    <n v="30"/>
    <x v="0"/>
    <n v="2"/>
    <n v="4"/>
    <x v="1"/>
    <n v="5157"/>
    <n v="9"/>
    <n v="63"/>
    <x v="4"/>
    <x v="0"/>
    <s v="Yes"/>
    <x v="0"/>
    <x v="0"/>
    <x v="2"/>
    <n v="80.3"/>
    <n v="6125.79"/>
    <m/>
    <x v="20"/>
  </r>
  <r>
    <x v="5468"/>
    <d v="2025-03-14T00:00:00"/>
    <x v="1"/>
    <n v="30"/>
    <x v="1"/>
    <n v="0"/>
    <n v="4"/>
    <x v="1"/>
    <n v="5020"/>
    <n v="0"/>
    <n v="5"/>
    <x v="2"/>
    <x v="0"/>
    <s v="No"/>
    <x v="1"/>
    <x v="0"/>
    <x v="2"/>
    <n v="20.149999999999999"/>
    <n v="134.80000000000001"/>
    <m/>
    <x v="20"/>
  </r>
  <r>
    <x v="5469"/>
    <d v="2022-09-19T00:00:00"/>
    <x v="0"/>
    <n v="61"/>
    <x v="0"/>
    <n v="0"/>
    <n v="4"/>
    <x v="1"/>
    <n v="4719"/>
    <n v="10"/>
    <n v="35"/>
    <x v="0"/>
    <x v="0"/>
    <s v="Yes"/>
    <x v="2"/>
    <x v="3"/>
    <x v="0"/>
    <n v="73.45"/>
    <n v="3129.75"/>
    <m/>
    <x v="20"/>
  </r>
  <r>
    <x v="5470"/>
    <d v="2025-04-10T00:00:00"/>
    <x v="1"/>
    <n v="34"/>
    <x v="0"/>
    <n v="0"/>
    <n v="4"/>
    <x v="1"/>
    <n v="4580"/>
    <n v="1"/>
    <n v="4"/>
    <x v="0"/>
    <x v="0"/>
    <s v="No"/>
    <x v="1"/>
    <x v="0"/>
    <x v="2"/>
    <n v="19.600000000000001"/>
    <n v="210.01"/>
    <m/>
    <x v="20"/>
  </r>
  <r>
    <x v="5471"/>
    <d v="2023-05-18T00:00:00"/>
    <x v="0"/>
    <n v="32"/>
    <x v="0"/>
    <n v="0"/>
    <n v="4"/>
    <x v="1"/>
    <n v="2563"/>
    <n v="1"/>
    <n v="27"/>
    <x v="1"/>
    <x v="0"/>
    <s v="Yes"/>
    <x v="2"/>
    <x v="0"/>
    <x v="0"/>
    <n v="53.8"/>
    <n v="2509.81"/>
    <m/>
    <x v="20"/>
  </r>
  <r>
    <x v="5472"/>
    <d v="2020-02-18T00:00:00"/>
    <x v="0"/>
    <n v="48"/>
    <x v="1"/>
    <n v="2"/>
    <n v="4"/>
    <x v="1"/>
    <n v="4285"/>
    <n v="0"/>
    <n v="66"/>
    <x v="5"/>
    <x v="0"/>
    <s v="Yes"/>
    <x v="2"/>
    <x v="2"/>
    <x v="2"/>
    <n v="79.5"/>
    <n v="6019.78"/>
    <m/>
    <x v="20"/>
  </r>
  <r>
    <x v="5473"/>
    <d v="2020-05-02T00:00:00"/>
    <x v="0"/>
    <n v="25"/>
    <x v="1"/>
    <n v="0"/>
    <n v="4"/>
    <x v="1"/>
    <n v="4551"/>
    <n v="0"/>
    <n v="63"/>
    <x v="4"/>
    <x v="0"/>
    <s v="Yes"/>
    <x v="0"/>
    <x v="0"/>
    <x v="0"/>
    <n v="105.4"/>
    <n v="8275.19"/>
    <m/>
    <x v="20"/>
  </r>
  <r>
    <x v="5474"/>
    <d v="2023-03-17T00:00:00"/>
    <x v="1"/>
    <n v="28"/>
    <x v="1"/>
    <n v="0"/>
    <n v="4"/>
    <x v="1"/>
    <n v="4840"/>
    <n v="0"/>
    <n v="29"/>
    <x v="0"/>
    <x v="0"/>
    <s v="No"/>
    <x v="1"/>
    <x v="3"/>
    <x v="3"/>
    <n v="20.350000000000001"/>
    <n v="1231.8599999999999"/>
    <m/>
    <x v="20"/>
  </r>
  <r>
    <x v="5475"/>
    <d v="2021-09-18T00:00:00"/>
    <x v="1"/>
    <n v="19"/>
    <x v="1"/>
    <n v="0"/>
    <n v="4"/>
    <x v="1"/>
    <n v="4995"/>
    <n v="0"/>
    <n v="47"/>
    <x v="0"/>
    <x v="0"/>
    <s v="Yes"/>
    <x v="0"/>
    <x v="0"/>
    <x v="2"/>
    <n v="75.45"/>
    <n v="5802.51"/>
    <m/>
    <x v="20"/>
  </r>
  <r>
    <x v="5476"/>
    <d v="2019-09-13T00:00:00"/>
    <x v="1"/>
    <n v="43"/>
    <x v="0"/>
    <n v="3"/>
    <n v="4"/>
    <x v="1"/>
    <n v="6009"/>
    <n v="10"/>
    <n v="71"/>
    <x v="5"/>
    <x v="0"/>
    <s v="Yes"/>
    <x v="3"/>
    <x v="2"/>
    <x v="2"/>
    <n v="90.55"/>
    <n v="9200.4599999999991"/>
    <m/>
    <x v="20"/>
  </r>
  <r>
    <x v="5477"/>
    <d v="2024-12-03T00:00:00"/>
    <x v="0"/>
    <n v="47"/>
    <x v="0"/>
    <n v="1"/>
    <n v="4"/>
    <x v="1"/>
    <n v="2545"/>
    <n v="7"/>
    <n v="8"/>
    <x v="0"/>
    <x v="0"/>
    <s v="Yes"/>
    <x v="2"/>
    <x v="0"/>
    <x v="2"/>
    <n v="51.3"/>
    <n v="479.46"/>
    <m/>
    <x v="20"/>
  </r>
  <r>
    <x v="5478"/>
    <d v="2021-09-05T00:00:00"/>
    <x v="0"/>
    <n v="51"/>
    <x v="1"/>
    <n v="0"/>
    <n v="4"/>
    <x v="1"/>
    <n v="5022"/>
    <n v="0"/>
    <n v="47"/>
    <x v="4"/>
    <x v="0"/>
    <s v="Yes"/>
    <x v="0"/>
    <x v="3"/>
    <x v="0"/>
    <n v="94.8"/>
    <n v="6424.26"/>
    <m/>
    <x v="20"/>
  </r>
  <r>
    <x v="5479"/>
    <d v="2023-02-02T00:00:00"/>
    <x v="1"/>
    <n v="53"/>
    <x v="0"/>
    <n v="0"/>
    <n v="4"/>
    <x v="1"/>
    <n v="5417"/>
    <n v="7"/>
    <n v="30"/>
    <x v="0"/>
    <x v="0"/>
    <s v="Yes"/>
    <x v="2"/>
    <x v="3"/>
    <x v="0"/>
    <n v="70.25"/>
    <n v="2718.8"/>
    <m/>
    <x v="20"/>
  </r>
  <r>
    <x v="5480"/>
    <d v="2021-10-23T00:00:00"/>
    <x v="0"/>
    <n v="38"/>
    <x v="1"/>
    <n v="0"/>
    <n v="4"/>
    <x v="1"/>
    <n v="2642"/>
    <n v="0"/>
    <n v="46"/>
    <x v="4"/>
    <x v="0"/>
    <s v="Yes"/>
    <x v="0"/>
    <x v="0"/>
    <x v="0"/>
    <n v="72.8"/>
    <n v="5140"/>
    <m/>
    <x v="20"/>
  </r>
  <r>
    <x v="5481"/>
    <d v="2024-07-17T00:00:00"/>
    <x v="0"/>
    <n v="44"/>
    <x v="1"/>
    <n v="0"/>
    <n v="4"/>
    <x v="1"/>
    <n v="2823"/>
    <n v="0"/>
    <n v="13"/>
    <x v="3"/>
    <x v="0"/>
    <s v="No"/>
    <x v="1"/>
    <x v="3"/>
    <x v="2"/>
    <n v="19.3"/>
    <n v="809.76"/>
    <m/>
    <x v="20"/>
  </r>
  <r>
    <x v="5482"/>
    <d v="2024-11-05T00:00:00"/>
    <x v="0"/>
    <n v="37"/>
    <x v="1"/>
    <n v="0"/>
    <n v="4"/>
    <x v="1"/>
    <n v="4194"/>
    <n v="0"/>
    <n v="9"/>
    <x v="2"/>
    <x v="0"/>
    <s v="No"/>
    <x v="1"/>
    <x v="0"/>
    <x v="2"/>
    <n v="19.7"/>
    <n v="404.71"/>
    <m/>
    <x v="20"/>
  </r>
  <r>
    <x v="5483"/>
    <d v="2022-12-17T00:00:00"/>
    <x v="1"/>
    <n v="45"/>
    <x v="1"/>
    <n v="0"/>
    <n v="4"/>
    <x v="1"/>
    <n v="2830"/>
    <n v="0"/>
    <n v="32"/>
    <x v="1"/>
    <x v="0"/>
    <s v="Yes"/>
    <x v="2"/>
    <x v="3"/>
    <x v="2"/>
    <n v="74.75"/>
    <n v="3353.35"/>
    <m/>
    <x v="20"/>
  </r>
  <r>
    <x v="5484"/>
    <d v="2025-04-06T00:00:00"/>
    <x v="1"/>
    <n v="57"/>
    <x v="1"/>
    <n v="0"/>
    <n v="4"/>
    <x v="1"/>
    <n v="2328"/>
    <n v="0"/>
    <n v="4"/>
    <x v="2"/>
    <x v="0"/>
    <s v="Yes"/>
    <x v="2"/>
    <x v="0"/>
    <x v="2"/>
    <n v="55.5"/>
    <n v="383.19"/>
    <m/>
    <x v="20"/>
  </r>
  <r>
    <x v="5485"/>
    <d v="2022-05-16T00:00:00"/>
    <x v="0"/>
    <n v="55"/>
    <x v="1"/>
    <n v="0"/>
    <n v="4"/>
    <x v="1"/>
    <n v="4111"/>
    <n v="0"/>
    <n v="39"/>
    <x v="1"/>
    <x v="0"/>
    <s v="Yes"/>
    <x v="0"/>
    <x v="0"/>
    <x v="0"/>
    <n v="106.4"/>
    <n v="4710.28"/>
    <m/>
    <x v="20"/>
  </r>
  <r>
    <x v="5486"/>
    <d v="2020-01-06T00:00:00"/>
    <x v="1"/>
    <n v="64"/>
    <x v="0"/>
    <n v="3"/>
    <n v="4"/>
    <x v="1"/>
    <n v="6072"/>
    <n v="5"/>
    <n v="67"/>
    <x v="0"/>
    <x v="0"/>
    <s v="Yes"/>
    <x v="0"/>
    <x v="3"/>
    <x v="0"/>
    <n v="84.8"/>
    <n v="5830.79"/>
    <m/>
    <x v="20"/>
  </r>
  <r>
    <x v="5487"/>
    <d v="2025-03-13T00:00:00"/>
    <x v="0"/>
    <n v="33"/>
    <x v="0"/>
    <n v="1"/>
    <n v="4"/>
    <x v="1"/>
    <n v="4014"/>
    <n v="1"/>
    <n v="5"/>
    <x v="0"/>
    <x v="0"/>
    <s v="Yes"/>
    <x v="0"/>
    <x v="0"/>
    <x v="2"/>
    <n v="90.35"/>
    <n v="492.22"/>
    <m/>
    <x v="20"/>
  </r>
  <r>
    <x v="5488"/>
    <d v="2023-09-24T00:00:00"/>
    <x v="1"/>
    <n v="60"/>
    <x v="0"/>
    <n v="1"/>
    <n v="4"/>
    <x v="1"/>
    <n v="2159"/>
    <n v="6"/>
    <n v="23"/>
    <x v="0"/>
    <x v="0"/>
    <s v="Yes"/>
    <x v="3"/>
    <x v="0"/>
    <x v="2"/>
    <n v="69.5"/>
    <n v="2267.48"/>
    <m/>
    <x v="20"/>
  </r>
  <r>
    <x v="5489"/>
    <d v="2020-02-18T00:00:00"/>
    <x v="1"/>
    <n v="70"/>
    <x v="0"/>
    <n v="2"/>
    <n v="4"/>
    <x v="1"/>
    <n v="5418"/>
    <n v="1"/>
    <n v="66"/>
    <x v="0"/>
    <x v="0"/>
    <s v="Yes"/>
    <x v="0"/>
    <x v="3"/>
    <x v="2"/>
    <n v="110.6"/>
    <n v="10139.93"/>
    <m/>
    <x v="20"/>
  </r>
  <r>
    <x v="5490"/>
    <d v="2023-09-07T00:00:00"/>
    <x v="0"/>
    <n v="78"/>
    <x v="1"/>
    <n v="0"/>
    <n v="4"/>
    <x v="1"/>
    <n v="2307"/>
    <n v="0"/>
    <n v="23"/>
    <x v="0"/>
    <x v="2"/>
    <s v="Yes"/>
    <x v="3"/>
    <x v="0"/>
    <x v="0"/>
    <n v="34.65"/>
    <n v="768.45"/>
    <m/>
    <x v="20"/>
  </r>
  <r>
    <x v="5491"/>
    <d v="2024-03-17T00:00:00"/>
    <x v="0"/>
    <n v="27"/>
    <x v="1"/>
    <n v="0"/>
    <n v="4"/>
    <x v="1"/>
    <n v="2130"/>
    <n v="0"/>
    <n v="17"/>
    <x v="0"/>
    <x v="0"/>
    <s v="Yes"/>
    <x v="3"/>
    <x v="3"/>
    <x v="2"/>
    <n v="44.6"/>
    <n v="902.74"/>
    <m/>
    <x v="20"/>
  </r>
  <r>
    <x v="5492"/>
    <d v="2021-02-07T00:00:00"/>
    <x v="1"/>
    <n v="63"/>
    <x v="0"/>
    <n v="0"/>
    <n v="4"/>
    <x v="1"/>
    <n v="4488"/>
    <n v="7"/>
    <n v="54"/>
    <x v="4"/>
    <x v="0"/>
    <s v="Yes"/>
    <x v="0"/>
    <x v="3"/>
    <x v="2"/>
    <n v="114.65"/>
    <n v="6665.1"/>
    <m/>
    <x v="20"/>
  </r>
  <r>
    <x v="5493"/>
    <d v="2023-05-14T00:00:00"/>
    <x v="1"/>
    <n v="25"/>
    <x v="0"/>
    <n v="0"/>
    <n v="4"/>
    <x v="1"/>
    <n v="5750"/>
    <n v="1"/>
    <n v="27"/>
    <x v="0"/>
    <x v="0"/>
    <s v="Yes"/>
    <x v="0"/>
    <x v="0"/>
    <x v="0"/>
    <n v="90.15"/>
    <n v="2929.38"/>
    <m/>
    <x v="20"/>
  </r>
  <r>
    <x v="5494"/>
    <d v="2025-06-24T00:00:00"/>
    <x v="1"/>
    <n v="35"/>
    <x v="1"/>
    <n v="0"/>
    <n v="4"/>
    <x v="2"/>
    <n v="5602"/>
    <n v="0"/>
    <n v="2"/>
    <x v="0"/>
    <x v="0"/>
    <s v="Yes"/>
    <x v="0"/>
    <x v="0"/>
    <x v="0"/>
    <n v="80.45"/>
    <n v="207.92"/>
    <m/>
    <x v="20"/>
  </r>
  <r>
    <x v="5495"/>
    <d v="2025-05-08T00:00:00"/>
    <x v="1"/>
    <n v="25"/>
    <x v="1"/>
    <n v="0"/>
    <n v="4"/>
    <x v="2"/>
    <n v="2496"/>
    <n v="0"/>
    <n v="3"/>
    <x v="0"/>
    <x v="2"/>
    <s v="Yes"/>
    <x v="2"/>
    <x v="0"/>
    <x v="2"/>
    <n v="34.799999999999997"/>
    <n v="113.95"/>
    <m/>
    <x v="20"/>
  </r>
  <r>
    <x v="5496"/>
    <d v="2021-11-15T00:00:00"/>
    <x v="1"/>
    <n v="48"/>
    <x v="0"/>
    <n v="1"/>
    <n v="4"/>
    <x v="1"/>
    <n v="3043"/>
    <n v="7"/>
    <n v="45"/>
    <x v="4"/>
    <x v="0"/>
    <s v="No"/>
    <x v="1"/>
    <x v="2"/>
    <x v="0"/>
    <n v="24.65"/>
    <n v="2043.75"/>
    <m/>
    <x v="20"/>
  </r>
  <r>
    <x v="5497"/>
    <d v="2019-10-19T00:00:00"/>
    <x v="0"/>
    <n v="55"/>
    <x v="0"/>
    <n v="0"/>
    <n v="4"/>
    <x v="1"/>
    <n v="5115"/>
    <n v="4"/>
    <n v="70"/>
    <x v="5"/>
    <x v="0"/>
    <s v="Yes"/>
    <x v="2"/>
    <x v="2"/>
    <x v="2"/>
    <n v="76.099999999999994"/>
    <n v="7710.15"/>
    <m/>
    <x v="20"/>
  </r>
  <r>
    <x v="5498"/>
    <d v="2025-03-14T00:00:00"/>
    <x v="1"/>
    <n v="37"/>
    <x v="1"/>
    <n v="0"/>
    <n v="4"/>
    <x v="1"/>
    <n v="2689"/>
    <n v="0"/>
    <n v="5"/>
    <x v="2"/>
    <x v="0"/>
    <s v="Yes"/>
    <x v="0"/>
    <x v="0"/>
    <x v="2"/>
    <n v="85.3"/>
    <n v="659.15"/>
    <m/>
    <x v="20"/>
  </r>
  <r>
    <x v="5499"/>
    <d v="2020-09-14T00:00:00"/>
    <x v="1"/>
    <n v="52"/>
    <x v="0"/>
    <n v="0"/>
    <n v="4"/>
    <x v="1"/>
    <n v="5186"/>
    <n v="7"/>
    <n v="59"/>
    <x v="4"/>
    <x v="0"/>
    <s v="Yes"/>
    <x v="0"/>
    <x v="3"/>
    <x v="2"/>
    <n v="109.15"/>
    <n v="8945.48"/>
    <m/>
    <x v="20"/>
  </r>
  <r>
    <x v="5500"/>
    <d v="2019-08-24T00:00:00"/>
    <x v="0"/>
    <n v="24"/>
    <x v="0"/>
    <n v="3"/>
    <n v="4"/>
    <x v="1"/>
    <n v="6412"/>
    <n v="9"/>
    <n v="72"/>
    <x v="5"/>
    <x v="2"/>
    <s v="Yes"/>
    <x v="2"/>
    <x v="2"/>
    <x v="2"/>
    <n v="65.25"/>
    <n v="4558.8500000000004"/>
    <m/>
    <x v="20"/>
  </r>
  <r>
    <x v="5501"/>
    <d v="2024-02-06T00:00:00"/>
    <x v="1"/>
    <n v="22"/>
    <x v="0"/>
    <n v="2"/>
    <n v="4"/>
    <x v="1"/>
    <n v="3479"/>
    <n v="7"/>
    <n v="18"/>
    <x v="3"/>
    <x v="0"/>
    <s v="Yes"/>
    <x v="2"/>
    <x v="3"/>
    <x v="2"/>
    <n v="61.5"/>
    <n v="1813.93"/>
    <m/>
    <x v="20"/>
  </r>
  <r>
    <x v="5502"/>
    <d v="2024-11-11T00:00:00"/>
    <x v="0"/>
    <n v="34"/>
    <x v="1"/>
    <n v="2"/>
    <n v="4"/>
    <x v="1"/>
    <n v="4195"/>
    <n v="0"/>
    <n v="9"/>
    <x v="2"/>
    <x v="0"/>
    <s v="No"/>
    <x v="1"/>
    <x v="0"/>
    <x v="2"/>
    <n v="20.399999999999999"/>
    <n v="596.57000000000005"/>
    <m/>
    <x v="20"/>
  </r>
  <r>
    <x v="5503"/>
    <d v="2019-08-10T00:00:00"/>
    <x v="1"/>
    <n v="27"/>
    <x v="0"/>
    <n v="0"/>
    <n v="4"/>
    <x v="1"/>
    <n v="6302"/>
    <n v="1"/>
    <n v="72"/>
    <x v="5"/>
    <x v="0"/>
    <s v="Yes"/>
    <x v="0"/>
    <x v="2"/>
    <x v="0"/>
    <n v="97"/>
    <n v="9897.08"/>
    <m/>
    <x v="20"/>
  </r>
  <r>
    <x v="5504"/>
    <d v="2020-06-02T00:00:00"/>
    <x v="0"/>
    <n v="43"/>
    <x v="1"/>
    <n v="0"/>
    <n v="4"/>
    <x v="1"/>
    <n v="5822"/>
    <n v="0"/>
    <n v="62"/>
    <x v="0"/>
    <x v="0"/>
    <s v="No"/>
    <x v="1"/>
    <x v="2"/>
    <x v="0"/>
    <n v="23.4"/>
    <n v="4463.3100000000004"/>
    <m/>
    <x v="20"/>
  </r>
  <r>
    <x v="5505"/>
    <d v="2024-09-07T00:00:00"/>
    <x v="1"/>
    <n v="57"/>
    <x v="1"/>
    <n v="1"/>
    <n v="4"/>
    <x v="1"/>
    <n v="3838"/>
    <n v="0"/>
    <n v="11"/>
    <x v="3"/>
    <x v="0"/>
    <s v="No"/>
    <x v="1"/>
    <x v="0"/>
    <x v="2"/>
    <n v="19.7"/>
    <n v="709.88"/>
    <m/>
    <x v="20"/>
  </r>
  <r>
    <x v="5506"/>
    <d v="2019-12-18T00:00:00"/>
    <x v="1"/>
    <n v="47"/>
    <x v="0"/>
    <n v="2"/>
    <n v="4"/>
    <x v="1"/>
    <n v="4156"/>
    <n v="8"/>
    <n v="68"/>
    <x v="0"/>
    <x v="0"/>
    <s v="Yes"/>
    <x v="2"/>
    <x v="3"/>
    <x v="2"/>
    <n v="73"/>
    <n v="6533.2"/>
    <m/>
    <x v="20"/>
  </r>
  <r>
    <x v="5507"/>
    <d v="2023-04-21T00:00:00"/>
    <x v="0"/>
    <n v="58"/>
    <x v="1"/>
    <n v="0"/>
    <n v="4"/>
    <x v="1"/>
    <n v="5327"/>
    <n v="0"/>
    <n v="28"/>
    <x v="1"/>
    <x v="0"/>
    <s v="No"/>
    <x v="1"/>
    <x v="3"/>
    <x v="2"/>
    <n v="18.25"/>
    <n v="1665.62"/>
    <m/>
    <x v="20"/>
  </r>
  <r>
    <x v="5508"/>
    <d v="2019-08-01T00:00:00"/>
    <x v="1"/>
    <n v="43"/>
    <x v="0"/>
    <n v="2"/>
    <n v="4"/>
    <x v="1"/>
    <n v="5611"/>
    <n v="4"/>
    <n v="72"/>
    <x v="0"/>
    <x v="0"/>
    <s v="No"/>
    <x v="1"/>
    <x v="2"/>
    <x v="0"/>
    <n v="25.1"/>
    <n v="4422.49"/>
    <m/>
    <x v="20"/>
  </r>
  <r>
    <x v="5509"/>
    <d v="2023-04-17T00:00:00"/>
    <x v="1"/>
    <n v="35"/>
    <x v="1"/>
    <n v="0"/>
    <n v="4"/>
    <x v="1"/>
    <n v="4891"/>
    <n v="0"/>
    <n v="28"/>
    <x v="0"/>
    <x v="0"/>
    <s v="Yes"/>
    <x v="3"/>
    <x v="3"/>
    <x v="2"/>
    <n v="59"/>
    <n v="2579.85"/>
    <m/>
    <x v="20"/>
  </r>
  <r>
    <x v="5510"/>
    <d v="2025-05-09T00:00:00"/>
    <x v="0"/>
    <n v="35"/>
    <x v="1"/>
    <n v="0"/>
    <n v="4"/>
    <x v="2"/>
    <n v="4275"/>
    <n v="0"/>
    <n v="3"/>
    <x v="0"/>
    <x v="0"/>
    <s v="Yes"/>
    <x v="0"/>
    <x v="0"/>
    <x v="2"/>
    <n v="70.3"/>
    <n v="249.62"/>
    <m/>
    <x v="20"/>
  </r>
  <r>
    <x v="5511"/>
    <d v="2025-07-10T00:00:00"/>
    <x v="1"/>
    <n v="23"/>
    <x v="1"/>
    <n v="0"/>
    <n v="4"/>
    <x v="2"/>
    <n v="2569"/>
    <n v="0"/>
    <n v="1"/>
    <x v="0"/>
    <x v="0"/>
    <s v="No"/>
    <x v="1"/>
    <x v="0"/>
    <x v="2"/>
    <n v="25.75"/>
    <n v="40.97"/>
    <m/>
    <x v="20"/>
  </r>
  <r>
    <x v="5512"/>
    <d v="2019-09-26T00:00:00"/>
    <x v="0"/>
    <n v="55"/>
    <x v="0"/>
    <n v="0"/>
    <n v="4"/>
    <x v="1"/>
    <n v="4837"/>
    <n v="5"/>
    <n v="71"/>
    <x v="0"/>
    <x v="0"/>
    <s v="No"/>
    <x v="1"/>
    <x v="3"/>
    <x v="0"/>
    <n v="20.85"/>
    <n v="4721.97"/>
    <m/>
    <x v="20"/>
  </r>
  <r>
    <x v="5513"/>
    <d v="2025-05-08T00:00:00"/>
    <x v="1"/>
    <n v="44"/>
    <x v="1"/>
    <n v="0"/>
    <n v="4"/>
    <x v="2"/>
    <n v="3010"/>
    <n v="0"/>
    <n v="3"/>
    <x v="2"/>
    <x v="0"/>
    <s v="No"/>
    <x v="1"/>
    <x v="0"/>
    <x v="2"/>
    <n v="18.8"/>
    <n v="75.83"/>
    <m/>
    <x v="20"/>
  </r>
  <r>
    <x v="5514"/>
    <d v="2023-06-24T00:00:00"/>
    <x v="1"/>
    <n v="56"/>
    <x v="0"/>
    <n v="0"/>
    <n v="4"/>
    <x v="1"/>
    <n v="4038"/>
    <n v="1"/>
    <n v="26"/>
    <x v="0"/>
    <x v="0"/>
    <s v="Yes"/>
    <x v="0"/>
    <x v="0"/>
    <x v="2"/>
    <n v="85.9"/>
    <n v="3295.21"/>
    <m/>
    <x v="20"/>
  </r>
  <r>
    <x v="5515"/>
    <d v="2022-09-13T00:00:00"/>
    <x v="1"/>
    <n v="34"/>
    <x v="1"/>
    <n v="0"/>
    <n v="4"/>
    <x v="1"/>
    <n v="4261"/>
    <n v="0"/>
    <n v="35"/>
    <x v="1"/>
    <x v="0"/>
    <s v="No"/>
    <x v="1"/>
    <x v="3"/>
    <x v="2"/>
    <n v="20.75"/>
    <n v="1942.95"/>
    <m/>
    <x v="20"/>
  </r>
  <r>
    <x v="5516"/>
    <d v="2025-06-10T00:00:00"/>
    <x v="0"/>
    <n v="58"/>
    <x v="1"/>
    <n v="0"/>
    <n v="4"/>
    <x v="2"/>
    <n v="4064"/>
    <n v="0"/>
    <n v="2"/>
    <x v="0"/>
    <x v="0"/>
    <s v="No"/>
    <x v="1"/>
    <x v="0"/>
    <x v="2"/>
    <n v="19.75"/>
    <n v="43.24"/>
    <m/>
    <x v="20"/>
  </r>
  <r>
    <x v="5517"/>
    <d v="2024-09-21T00:00:00"/>
    <x v="1"/>
    <n v="54"/>
    <x v="1"/>
    <n v="1"/>
    <n v="4"/>
    <x v="1"/>
    <n v="4265"/>
    <n v="0"/>
    <n v="11"/>
    <x v="0"/>
    <x v="2"/>
    <s v="Yes"/>
    <x v="2"/>
    <x v="3"/>
    <x v="2"/>
    <n v="36.049999999999997"/>
    <n v="502.6"/>
    <m/>
    <x v="20"/>
  </r>
  <r>
    <x v="5518"/>
    <d v="2022-05-13T00:00:00"/>
    <x v="1"/>
    <n v="19"/>
    <x v="1"/>
    <n v="0"/>
    <n v="4"/>
    <x v="1"/>
    <n v="3445"/>
    <n v="0"/>
    <n v="39"/>
    <x v="1"/>
    <x v="2"/>
    <s v="Yes"/>
    <x v="2"/>
    <x v="3"/>
    <x v="0"/>
    <n v="41.15"/>
    <n v="1700.9"/>
    <m/>
    <x v="20"/>
  </r>
  <r>
    <x v="5519"/>
    <d v="2019-08-12T00:00:00"/>
    <x v="1"/>
    <n v="63"/>
    <x v="0"/>
    <n v="0"/>
    <n v="4"/>
    <x v="1"/>
    <n v="4761"/>
    <n v="10"/>
    <n v="72"/>
    <x v="0"/>
    <x v="0"/>
    <s v="Yes"/>
    <x v="0"/>
    <x v="2"/>
    <x v="0"/>
    <n v="115.15"/>
    <n v="11272.18"/>
    <m/>
    <x v="20"/>
  </r>
  <r>
    <x v="5520"/>
    <d v="2023-01-23T00:00:00"/>
    <x v="0"/>
    <n v="76"/>
    <x v="0"/>
    <n v="0"/>
    <n v="4"/>
    <x v="1"/>
    <n v="5597"/>
    <n v="5"/>
    <n v="31"/>
    <x v="1"/>
    <x v="0"/>
    <s v="Yes"/>
    <x v="0"/>
    <x v="2"/>
    <x v="0"/>
    <n v="89.45"/>
    <n v="4203.93"/>
    <m/>
    <x v="20"/>
  </r>
  <r>
    <x v="5521"/>
    <d v="2021-05-19T00:00:00"/>
    <x v="0"/>
    <n v="76"/>
    <x v="0"/>
    <n v="0"/>
    <n v="4"/>
    <x v="1"/>
    <n v="4163"/>
    <n v="7"/>
    <n v="51"/>
    <x v="4"/>
    <x v="0"/>
    <s v="Yes"/>
    <x v="0"/>
    <x v="3"/>
    <x v="0"/>
    <n v="93.65"/>
    <n v="4951.8599999999997"/>
    <m/>
    <x v="20"/>
  </r>
  <r>
    <x v="5522"/>
    <d v="2021-06-13T00:00:00"/>
    <x v="0"/>
    <n v="64"/>
    <x v="1"/>
    <n v="0"/>
    <n v="4"/>
    <x v="1"/>
    <n v="4297"/>
    <n v="0"/>
    <n v="50"/>
    <x v="4"/>
    <x v="0"/>
    <s v="No"/>
    <x v="1"/>
    <x v="2"/>
    <x v="0"/>
    <n v="24.9"/>
    <n v="3553.25"/>
    <m/>
    <x v="20"/>
  </r>
  <r>
    <x v="5523"/>
    <d v="2020-12-22T00:00:00"/>
    <x v="1"/>
    <n v="45"/>
    <x v="0"/>
    <n v="0"/>
    <n v="4"/>
    <x v="1"/>
    <n v="5926"/>
    <n v="9"/>
    <n v="56"/>
    <x v="0"/>
    <x v="0"/>
    <s v="Yes"/>
    <x v="0"/>
    <x v="3"/>
    <x v="2"/>
    <n v="99.75"/>
    <n v="6758.08"/>
    <m/>
    <x v="20"/>
  </r>
  <r>
    <x v="5524"/>
    <d v="2024-10-13T00:00:00"/>
    <x v="0"/>
    <n v="24"/>
    <x v="1"/>
    <n v="0"/>
    <n v="4"/>
    <x v="1"/>
    <n v="5504"/>
    <n v="0"/>
    <n v="10"/>
    <x v="0"/>
    <x v="0"/>
    <s v="No"/>
    <x v="1"/>
    <x v="2"/>
    <x v="2"/>
    <n v="20.25"/>
    <n v="334.1"/>
    <m/>
    <x v="20"/>
  </r>
  <r>
    <x v="5525"/>
    <d v="2019-12-05T00:00:00"/>
    <x v="1"/>
    <n v="32"/>
    <x v="1"/>
    <n v="0"/>
    <n v="4"/>
    <x v="1"/>
    <n v="4201"/>
    <n v="0"/>
    <n v="68"/>
    <x v="0"/>
    <x v="0"/>
    <s v="No"/>
    <x v="1"/>
    <x v="2"/>
    <x v="2"/>
    <n v="20.5"/>
    <n v="4716.78"/>
    <m/>
    <x v="20"/>
  </r>
  <r>
    <x v="5526"/>
    <d v="2025-03-15T00:00:00"/>
    <x v="0"/>
    <n v="51"/>
    <x v="1"/>
    <n v="0"/>
    <n v="4"/>
    <x v="1"/>
    <n v="5900"/>
    <n v="0"/>
    <n v="5"/>
    <x v="0"/>
    <x v="0"/>
    <s v="Yes"/>
    <x v="3"/>
    <x v="0"/>
    <x v="0"/>
    <n v="75.150000000000006"/>
    <n v="621.1"/>
    <m/>
    <x v="20"/>
  </r>
  <r>
    <x v="5527"/>
    <d v="2025-02-18T00:00:00"/>
    <x v="0"/>
    <n v="24"/>
    <x v="1"/>
    <n v="0"/>
    <n v="4"/>
    <x v="1"/>
    <n v="5920"/>
    <n v="0"/>
    <n v="6"/>
    <x v="0"/>
    <x v="0"/>
    <s v="No"/>
    <x v="1"/>
    <x v="0"/>
    <x v="3"/>
    <n v="18.95"/>
    <n v="275.39"/>
    <m/>
    <x v="20"/>
  </r>
  <r>
    <x v="5528"/>
    <d v="2020-10-07T00:00:00"/>
    <x v="1"/>
    <n v="20"/>
    <x v="1"/>
    <n v="0"/>
    <n v="4"/>
    <x v="1"/>
    <n v="6460"/>
    <n v="0"/>
    <n v="58"/>
    <x v="0"/>
    <x v="0"/>
    <s v="Yes"/>
    <x v="0"/>
    <x v="0"/>
    <x v="0"/>
    <n v="95.3"/>
    <n v="7879.6"/>
    <m/>
    <x v="20"/>
  </r>
  <r>
    <x v="5529"/>
    <d v="2024-11-21T00:00:00"/>
    <x v="1"/>
    <n v="57"/>
    <x v="1"/>
    <n v="0"/>
    <n v="4"/>
    <x v="1"/>
    <n v="5546"/>
    <n v="0"/>
    <n v="9"/>
    <x v="2"/>
    <x v="0"/>
    <s v="No"/>
    <x v="1"/>
    <x v="0"/>
    <x v="2"/>
    <n v="20.25"/>
    <n v="209.55"/>
    <m/>
    <x v="20"/>
  </r>
  <r>
    <x v="5530"/>
    <d v="2023-08-08T00:00:00"/>
    <x v="1"/>
    <n v="38"/>
    <x v="0"/>
    <n v="3"/>
    <n v="4"/>
    <x v="1"/>
    <n v="4158"/>
    <n v="1"/>
    <n v="24"/>
    <x v="1"/>
    <x v="0"/>
    <s v="No"/>
    <x v="1"/>
    <x v="3"/>
    <x v="2"/>
    <n v="19.899999999999999"/>
    <n v="640.78"/>
    <m/>
    <x v="20"/>
  </r>
  <r>
    <x v="5531"/>
    <d v="2024-01-08T00:00:00"/>
    <x v="0"/>
    <n v="19"/>
    <x v="1"/>
    <n v="2"/>
    <n v="4"/>
    <x v="1"/>
    <n v="3072"/>
    <n v="0"/>
    <n v="19"/>
    <x v="3"/>
    <x v="2"/>
    <s v="Yes"/>
    <x v="2"/>
    <x v="0"/>
    <x v="2"/>
    <n v="25.35"/>
    <n v="566.1"/>
    <m/>
    <x v="20"/>
  </r>
  <r>
    <x v="5532"/>
    <d v="2019-12-16T00:00:00"/>
    <x v="1"/>
    <n v="37"/>
    <x v="1"/>
    <n v="0"/>
    <n v="4"/>
    <x v="1"/>
    <n v="6161"/>
    <n v="0"/>
    <n v="68"/>
    <x v="0"/>
    <x v="0"/>
    <s v="No"/>
    <x v="1"/>
    <x v="2"/>
    <x v="2"/>
    <n v="19.600000000000001"/>
    <n v="3684.97"/>
    <m/>
    <x v="20"/>
  </r>
  <r>
    <x v="5533"/>
    <d v="2023-12-19T00:00:00"/>
    <x v="1"/>
    <n v="48"/>
    <x v="1"/>
    <n v="0"/>
    <n v="4"/>
    <x v="1"/>
    <n v="2098"/>
    <n v="0"/>
    <n v="20"/>
    <x v="0"/>
    <x v="0"/>
    <s v="Yes"/>
    <x v="0"/>
    <x v="0"/>
    <x v="0"/>
    <n v="89.4"/>
    <n v="2481.5500000000002"/>
    <m/>
    <x v="20"/>
  </r>
  <r>
    <x v="5534"/>
    <d v="2024-02-03T00:00:00"/>
    <x v="1"/>
    <n v="35"/>
    <x v="1"/>
    <n v="0"/>
    <n v="4"/>
    <x v="1"/>
    <n v="2421"/>
    <n v="0"/>
    <n v="18"/>
    <x v="3"/>
    <x v="0"/>
    <s v="Yes"/>
    <x v="0"/>
    <x v="0"/>
    <x v="0"/>
    <n v="69.8"/>
    <n v="1835.81"/>
    <m/>
    <x v="20"/>
  </r>
  <r>
    <x v="5535"/>
    <d v="2025-05-11T00:00:00"/>
    <x v="1"/>
    <n v="50"/>
    <x v="1"/>
    <n v="0"/>
    <n v="4"/>
    <x v="2"/>
    <n v="3167"/>
    <n v="0"/>
    <n v="3"/>
    <x v="0"/>
    <x v="0"/>
    <s v="Yes"/>
    <x v="2"/>
    <x v="0"/>
    <x v="0"/>
    <n v="54.2"/>
    <n v="264.54000000000002"/>
    <m/>
    <x v="20"/>
  </r>
  <r>
    <x v="5536"/>
    <d v="2022-02-12T00:00:00"/>
    <x v="0"/>
    <n v="37"/>
    <x v="0"/>
    <n v="0"/>
    <n v="4"/>
    <x v="1"/>
    <n v="4348"/>
    <n v="1"/>
    <n v="42"/>
    <x v="4"/>
    <x v="2"/>
    <s v="Yes"/>
    <x v="2"/>
    <x v="0"/>
    <x v="0"/>
    <n v="40.15"/>
    <n v="1626.05"/>
    <m/>
    <x v="20"/>
  </r>
  <r>
    <x v="5537"/>
    <d v="2024-04-26T00:00:00"/>
    <x v="0"/>
    <n v="40"/>
    <x v="0"/>
    <n v="1"/>
    <n v="4"/>
    <x v="1"/>
    <n v="3677"/>
    <n v="2"/>
    <n v="16"/>
    <x v="0"/>
    <x v="0"/>
    <s v="No"/>
    <x v="1"/>
    <x v="0"/>
    <x v="0"/>
    <n v="19.75"/>
    <n v="825.24"/>
    <m/>
    <x v="20"/>
  </r>
  <r>
    <x v="5538"/>
    <d v="2024-11-11T00:00:00"/>
    <x v="0"/>
    <n v="43"/>
    <x v="1"/>
    <n v="0"/>
    <n v="4"/>
    <x v="1"/>
    <n v="4544"/>
    <n v="0"/>
    <n v="9"/>
    <x v="2"/>
    <x v="0"/>
    <s v="Yes"/>
    <x v="0"/>
    <x v="0"/>
    <x v="0"/>
    <n v="81.150000000000006"/>
    <n v="1143.51"/>
    <m/>
    <x v="20"/>
  </r>
  <r>
    <x v="5539"/>
    <d v="2021-01-08T00:00:00"/>
    <x v="1"/>
    <n v="41"/>
    <x v="0"/>
    <n v="0"/>
    <n v="4"/>
    <x v="1"/>
    <n v="5501"/>
    <n v="0"/>
    <n v="55"/>
    <x v="0"/>
    <x v="0"/>
    <s v="Yes"/>
    <x v="3"/>
    <x v="3"/>
    <x v="2"/>
    <n v="66.05"/>
    <n v="5513.47"/>
    <m/>
    <x v="20"/>
  </r>
  <r>
    <x v="5540"/>
    <d v="2021-12-19T00:00:00"/>
    <x v="0"/>
    <n v="19"/>
    <x v="0"/>
    <n v="2"/>
    <n v="4"/>
    <x v="1"/>
    <n v="4896"/>
    <n v="1"/>
    <n v="44"/>
    <x v="0"/>
    <x v="2"/>
    <s v="Yes"/>
    <x v="3"/>
    <x v="2"/>
    <x v="2"/>
    <n v="54.05"/>
    <n v="2327.75"/>
    <m/>
    <x v="20"/>
  </r>
  <r>
    <x v="5541"/>
    <d v="2020-04-25T00:00:00"/>
    <x v="1"/>
    <n v="35"/>
    <x v="0"/>
    <n v="0"/>
    <n v="4"/>
    <x v="1"/>
    <n v="5483"/>
    <n v="7"/>
    <n v="64"/>
    <x v="4"/>
    <x v="0"/>
    <s v="Yes"/>
    <x v="0"/>
    <x v="2"/>
    <x v="0"/>
    <n v="99"/>
    <n v="8674.68"/>
    <m/>
    <x v="20"/>
  </r>
  <r>
    <x v="5542"/>
    <d v="2020-06-10T00:00:00"/>
    <x v="0"/>
    <n v="23"/>
    <x v="0"/>
    <n v="2"/>
    <n v="4"/>
    <x v="1"/>
    <n v="5995"/>
    <n v="4"/>
    <n v="62"/>
    <x v="4"/>
    <x v="0"/>
    <s v="Yes"/>
    <x v="0"/>
    <x v="2"/>
    <x v="2"/>
    <n v="89.1"/>
    <n v="7752.15"/>
    <m/>
    <x v="20"/>
  </r>
  <r>
    <x v="5543"/>
    <d v="2024-06-20T00:00:00"/>
    <x v="0"/>
    <n v="54"/>
    <x v="1"/>
    <n v="0"/>
    <n v="4"/>
    <x v="1"/>
    <n v="3520"/>
    <n v="0"/>
    <n v="14"/>
    <x v="3"/>
    <x v="0"/>
    <s v="Yes"/>
    <x v="2"/>
    <x v="0"/>
    <x v="2"/>
    <n v="55.5"/>
    <n v="1026.27"/>
    <m/>
    <x v="20"/>
  </r>
  <r>
    <x v="5544"/>
    <d v="2024-06-05T00:00:00"/>
    <x v="1"/>
    <n v="40"/>
    <x v="0"/>
    <n v="1"/>
    <n v="4"/>
    <x v="1"/>
    <n v="2966"/>
    <n v="8"/>
    <n v="14"/>
    <x v="3"/>
    <x v="0"/>
    <s v="No"/>
    <x v="1"/>
    <x v="2"/>
    <x v="2"/>
    <n v="19.7"/>
    <n v="478.27"/>
    <m/>
    <x v="20"/>
  </r>
  <r>
    <x v="5545"/>
    <d v="2024-06-18T00:00:00"/>
    <x v="1"/>
    <n v="50"/>
    <x v="0"/>
    <n v="0"/>
    <n v="4"/>
    <x v="1"/>
    <n v="3157"/>
    <n v="7"/>
    <n v="14"/>
    <x v="0"/>
    <x v="0"/>
    <s v="Yes"/>
    <x v="0"/>
    <x v="0"/>
    <x v="0"/>
    <n v="78.099999999999994"/>
    <n v="1184.7"/>
    <m/>
    <x v="20"/>
  </r>
  <r>
    <x v="5546"/>
    <d v="2019-08-19T00:00:00"/>
    <x v="1"/>
    <n v="40"/>
    <x v="0"/>
    <n v="1"/>
    <n v="4"/>
    <x v="1"/>
    <n v="6130"/>
    <n v="4"/>
    <n v="72"/>
    <x v="5"/>
    <x v="0"/>
    <s v="Yes"/>
    <x v="0"/>
    <x v="2"/>
    <x v="0"/>
    <n v="109.2"/>
    <n v="10881.61"/>
    <m/>
    <x v="20"/>
  </r>
  <r>
    <x v="5547"/>
    <d v="2020-01-09T00:00:00"/>
    <x v="1"/>
    <n v="23"/>
    <x v="0"/>
    <n v="0"/>
    <n v="4"/>
    <x v="1"/>
    <n v="5027"/>
    <n v="2"/>
    <n v="67"/>
    <x v="5"/>
    <x v="0"/>
    <s v="Yes"/>
    <x v="0"/>
    <x v="3"/>
    <x v="0"/>
    <n v="105.7"/>
    <n v="8522.77"/>
    <m/>
    <x v="20"/>
  </r>
  <r>
    <x v="5548"/>
    <d v="2020-04-06T00:00:00"/>
    <x v="0"/>
    <n v="71"/>
    <x v="0"/>
    <n v="0"/>
    <n v="4"/>
    <x v="1"/>
    <n v="4881"/>
    <n v="9"/>
    <n v="64"/>
    <x v="4"/>
    <x v="0"/>
    <s v="Yes"/>
    <x v="0"/>
    <x v="2"/>
    <x v="0"/>
    <n v="111.6"/>
    <n v="8144.12"/>
    <m/>
    <x v="20"/>
  </r>
  <r>
    <x v="5549"/>
    <d v="2024-11-14T00:00:00"/>
    <x v="0"/>
    <n v="70"/>
    <x v="0"/>
    <n v="0"/>
    <n v="4"/>
    <x v="1"/>
    <n v="2302"/>
    <n v="1"/>
    <n v="9"/>
    <x v="0"/>
    <x v="0"/>
    <s v="No"/>
    <x v="1"/>
    <x v="3"/>
    <x v="2"/>
    <n v="21.25"/>
    <n v="219.49"/>
    <m/>
    <x v="20"/>
  </r>
  <r>
    <x v="5550"/>
    <d v="2021-11-23T00:00:00"/>
    <x v="1"/>
    <n v="74"/>
    <x v="1"/>
    <n v="0"/>
    <n v="4"/>
    <x v="1"/>
    <n v="5391"/>
    <n v="0"/>
    <n v="45"/>
    <x v="4"/>
    <x v="0"/>
    <s v="Yes"/>
    <x v="0"/>
    <x v="3"/>
    <x v="0"/>
    <n v="102.15"/>
    <n v="6270.75"/>
    <m/>
    <x v="20"/>
  </r>
  <r>
    <x v="5551"/>
    <d v="2021-04-10T00:00:00"/>
    <x v="1"/>
    <n v="76"/>
    <x v="1"/>
    <n v="0"/>
    <n v="4"/>
    <x v="1"/>
    <n v="4251"/>
    <n v="0"/>
    <n v="52"/>
    <x v="0"/>
    <x v="0"/>
    <s v="Yes"/>
    <x v="0"/>
    <x v="2"/>
    <x v="2"/>
    <n v="108.1"/>
    <n v="6411.82"/>
    <m/>
    <x v="20"/>
  </r>
  <r>
    <x v="5552"/>
    <d v="2019-09-25T00:00:00"/>
    <x v="0"/>
    <n v="77"/>
    <x v="0"/>
    <n v="1"/>
    <n v="4"/>
    <x v="1"/>
    <n v="5819"/>
    <n v="5"/>
    <n v="71"/>
    <x v="0"/>
    <x v="0"/>
    <s v="No"/>
    <x v="1"/>
    <x v="2"/>
    <x v="2"/>
    <n v="19.8"/>
    <n v="3668.97"/>
    <m/>
    <x v="20"/>
  </r>
  <r>
    <x v="5553"/>
    <d v="2021-07-11T00:00:00"/>
    <x v="0"/>
    <n v="67"/>
    <x v="1"/>
    <n v="0"/>
    <n v="4"/>
    <x v="1"/>
    <n v="4537"/>
    <n v="0"/>
    <n v="49"/>
    <x v="4"/>
    <x v="0"/>
    <s v="Yes"/>
    <x v="3"/>
    <x v="2"/>
    <x v="2"/>
    <n v="81.349999999999994"/>
    <n v="6177.21"/>
    <m/>
    <x v="20"/>
  </r>
  <r>
    <x v="5554"/>
    <d v="2022-03-20T00:00:00"/>
    <x v="1"/>
    <n v="64"/>
    <x v="1"/>
    <n v="0"/>
    <n v="4"/>
    <x v="1"/>
    <n v="5584"/>
    <n v="0"/>
    <n v="41"/>
    <x v="0"/>
    <x v="0"/>
    <s v="Yes"/>
    <x v="0"/>
    <x v="2"/>
    <x v="0"/>
    <n v="98.8"/>
    <n v="4352.72"/>
    <m/>
    <x v="20"/>
  </r>
  <r>
    <x v="5555"/>
    <d v="2021-07-22T00:00:00"/>
    <x v="1"/>
    <n v="19"/>
    <x v="0"/>
    <n v="0"/>
    <n v="4"/>
    <x v="1"/>
    <n v="4865"/>
    <n v="1"/>
    <n v="49"/>
    <x v="0"/>
    <x v="2"/>
    <s v="Yes"/>
    <x v="3"/>
    <x v="3"/>
    <x v="2"/>
    <n v="35.799999999999997"/>
    <n v="1782"/>
    <m/>
    <x v="20"/>
  </r>
  <r>
    <x v="5556"/>
    <d v="2023-03-24T00:00:00"/>
    <x v="0"/>
    <n v="42"/>
    <x v="1"/>
    <n v="0"/>
    <n v="4"/>
    <x v="1"/>
    <n v="5696"/>
    <n v="0"/>
    <n v="29"/>
    <x v="0"/>
    <x v="0"/>
    <s v="No"/>
    <x v="1"/>
    <x v="3"/>
    <x v="2"/>
    <n v="19.8"/>
    <n v="1909.68"/>
    <m/>
    <x v="20"/>
  </r>
  <r>
    <x v="5557"/>
    <d v="2025-02-20T00:00:00"/>
    <x v="0"/>
    <n v="20"/>
    <x v="1"/>
    <n v="1"/>
    <n v="4"/>
    <x v="1"/>
    <n v="2309"/>
    <n v="0"/>
    <n v="6"/>
    <x v="0"/>
    <x v="0"/>
    <s v="No"/>
    <x v="1"/>
    <x v="0"/>
    <x v="2"/>
    <n v="19.55"/>
    <n v="233.78"/>
    <m/>
    <x v="20"/>
  </r>
  <r>
    <x v="5558"/>
    <d v="2023-11-03T00:00:00"/>
    <x v="0"/>
    <n v="46"/>
    <x v="1"/>
    <n v="0"/>
    <n v="4"/>
    <x v="1"/>
    <n v="4649"/>
    <n v="0"/>
    <n v="21"/>
    <x v="0"/>
    <x v="0"/>
    <s v="Yes"/>
    <x v="0"/>
    <x v="0"/>
    <x v="0"/>
    <n v="84.1"/>
    <n v="2767.5"/>
    <m/>
    <x v="20"/>
  </r>
  <r>
    <x v="5559"/>
    <d v="2019-12-05T00:00:00"/>
    <x v="0"/>
    <n v="19"/>
    <x v="1"/>
    <n v="0"/>
    <n v="4"/>
    <x v="1"/>
    <n v="6270"/>
    <n v="0"/>
    <n v="68"/>
    <x v="0"/>
    <x v="2"/>
    <s v="Yes"/>
    <x v="2"/>
    <x v="0"/>
    <x v="0"/>
    <n v="39.9"/>
    <n v="2796.35"/>
    <m/>
    <x v="20"/>
  </r>
  <r>
    <x v="5560"/>
    <d v="2019-08-03T00:00:00"/>
    <x v="1"/>
    <n v="56"/>
    <x v="1"/>
    <n v="0"/>
    <n v="4"/>
    <x v="1"/>
    <n v="4589"/>
    <n v="0"/>
    <n v="72"/>
    <x v="5"/>
    <x v="0"/>
    <s v="Yes"/>
    <x v="0"/>
    <x v="2"/>
    <x v="0"/>
    <n v="114.9"/>
    <n v="11979.34"/>
    <m/>
    <x v="20"/>
  </r>
  <r>
    <x v="5561"/>
    <d v="2020-06-10T00:00:00"/>
    <x v="1"/>
    <n v="47"/>
    <x v="0"/>
    <n v="2"/>
    <n v="4"/>
    <x v="1"/>
    <n v="6361"/>
    <n v="8"/>
    <n v="62"/>
    <x v="4"/>
    <x v="0"/>
    <s v="Yes"/>
    <x v="0"/>
    <x v="3"/>
    <x v="2"/>
    <n v="106.05"/>
    <n v="7636.6"/>
    <m/>
    <x v="20"/>
  </r>
  <r>
    <x v="5562"/>
    <d v="2019-10-11T00:00:00"/>
    <x v="0"/>
    <n v="19"/>
    <x v="0"/>
    <n v="0"/>
    <n v="4"/>
    <x v="1"/>
    <n v="4042"/>
    <n v="10"/>
    <n v="70"/>
    <x v="0"/>
    <x v="2"/>
    <s v="Yes"/>
    <x v="2"/>
    <x v="3"/>
    <x v="0"/>
    <n v="51.05"/>
    <n v="3755.15"/>
    <m/>
    <x v="20"/>
  </r>
  <r>
    <x v="5563"/>
    <d v="2023-01-14T00:00:00"/>
    <x v="1"/>
    <n v="23"/>
    <x v="1"/>
    <n v="0"/>
    <n v="4"/>
    <x v="1"/>
    <n v="5772"/>
    <n v="0"/>
    <n v="31"/>
    <x v="0"/>
    <x v="0"/>
    <s v="No"/>
    <x v="1"/>
    <x v="3"/>
    <x v="3"/>
    <n v="20.95"/>
    <n v="1668.74"/>
    <m/>
    <x v="20"/>
  </r>
  <r>
    <x v="5564"/>
    <d v="2025-07-20T00:00:00"/>
    <x v="0"/>
    <n v="19"/>
    <x v="1"/>
    <n v="0"/>
    <n v="4"/>
    <x v="2"/>
    <n v="3631"/>
    <n v="0"/>
    <n v="1"/>
    <x v="0"/>
    <x v="0"/>
    <s v="Yes"/>
    <x v="2"/>
    <x v="0"/>
    <x v="2"/>
    <n v="50.75"/>
    <n v="75.41"/>
    <m/>
    <x v="20"/>
  </r>
  <r>
    <x v="5565"/>
    <d v="2023-07-21T00:00:00"/>
    <x v="1"/>
    <n v="32"/>
    <x v="1"/>
    <n v="3"/>
    <n v="4"/>
    <x v="1"/>
    <n v="2754"/>
    <n v="0"/>
    <n v="25"/>
    <x v="1"/>
    <x v="2"/>
    <s v="Yes"/>
    <x v="3"/>
    <x v="2"/>
    <x v="0"/>
    <n v="35.049999999999997"/>
    <n v="844.45"/>
    <m/>
    <x v="20"/>
  </r>
  <r>
    <x v="5566"/>
    <d v="2019-12-05T00:00:00"/>
    <x v="1"/>
    <n v="58"/>
    <x v="0"/>
    <n v="0"/>
    <n v="4"/>
    <x v="1"/>
    <n v="4897"/>
    <n v="8"/>
    <n v="68"/>
    <x v="5"/>
    <x v="2"/>
    <s v="Yes"/>
    <x v="2"/>
    <x v="3"/>
    <x v="0"/>
    <n v="54.4"/>
    <n v="3698.03"/>
    <m/>
    <x v="20"/>
  </r>
  <r>
    <x v="5567"/>
    <d v="2022-02-10T00:00:00"/>
    <x v="0"/>
    <n v="56"/>
    <x v="0"/>
    <n v="0"/>
    <n v="4"/>
    <x v="1"/>
    <n v="5904"/>
    <n v="1"/>
    <n v="42"/>
    <x v="4"/>
    <x v="0"/>
    <s v="Yes"/>
    <x v="2"/>
    <x v="3"/>
    <x v="2"/>
    <n v="56.1"/>
    <n v="3225.32"/>
    <m/>
    <x v="20"/>
  </r>
  <r>
    <x v="5568"/>
    <d v="2022-05-24T00:00:00"/>
    <x v="0"/>
    <n v="26"/>
    <x v="1"/>
    <n v="0"/>
    <n v="4"/>
    <x v="1"/>
    <n v="4041"/>
    <n v="0"/>
    <n v="39"/>
    <x v="1"/>
    <x v="0"/>
    <s v="No"/>
    <x v="1"/>
    <x v="3"/>
    <x v="2"/>
    <n v="19.899999999999999"/>
    <n v="2643.76"/>
    <m/>
    <x v="20"/>
  </r>
  <r>
    <x v="5569"/>
    <d v="2025-05-18T00:00:00"/>
    <x v="0"/>
    <n v="47"/>
    <x v="1"/>
    <n v="0"/>
    <n v="4"/>
    <x v="2"/>
    <n v="3953"/>
    <n v="0"/>
    <n v="3"/>
    <x v="0"/>
    <x v="0"/>
    <s v="Yes"/>
    <x v="0"/>
    <x v="0"/>
    <x v="2"/>
    <n v="90.7"/>
    <n v="253.82"/>
    <m/>
    <x v="20"/>
  </r>
  <r>
    <x v="5570"/>
    <d v="2025-07-19T00:00:00"/>
    <x v="1"/>
    <n v="42"/>
    <x v="1"/>
    <n v="0"/>
    <n v="4"/>
    <x v="2"/>
    <n v="5854"/>
    <n v="0"/>
    <n v="1"/>
    <x v="2"/>
    <x v="0"/>
    <s v="No"/>
    <x v="1"/>
    <x v="0"/>
    <x v="2"/>
    <n v="20.25"/>
    <n v="48.43"/>
    <m/>
    <x v="20"/>
  </r>
  <r>
    <x v="5571"/>
    <d v="2021-05-12T00:00:00"/>
    <x v="1"/>
    <n v="60"/>
    <x v="0"/>
    <n v="1"/>
    <n v="4"/>
    <x v="1"/>
    <n v="4057"/>
    <n v="10"/>
    <n v="51"/>
    <x v="4"/>
    <x v="0"/>
    <s v="No"/>
    <x v="1"/>
    <x v="2"/>
    <x v="2"/>
    <n v="19.95"/>
    <n v="1770.29"/>
    <m/>
    <x v="20"/>
  </r>
  <r>
    <x v="5572"/>
    <d v="2020-10-12T00:00:00"/>
    <x v="1"/>
    <n v="29"/>
    <x v="0"/>
    <n v="0"/>
    <n v="4"/>
    <x v="1"/>
    <n v="5724"/>
    <n v="1"/>
    <n v="58"/>
    <x v="0"/>
    <x v="0"/>
    <s v="Yes"/>
    <x v="2"/>
    <x v="2"/>
    <x v="0"/>
    <n v="84.3"/>
    <n v="6730.06"/>
    <m/>
    <x v="20"/>
  </r>
  <r>
    <x v="5573"/>
    <d v="2021-02-10T00:00:00"/>
    <x v="1"/>
    <n v="36"/>
    <x v="1"/>
    <n v="0"/>
    <n v="4"/>
    <x v="1"/>
    <n v="4478"/>
    <n v="0"/>
    <n v="54"/>
    <x v="0"/>
    <x v="0"/>
    <s v="Yes"/>
    <x v="0"/>
    <x v="3"/>
    <x v="2"/>
    <n v="100.05"/>
    <n v="7150.23"/>
    <m/>
    <x v="20"/>
  </r>
  <r>
    <x v="5574"/>
    <d v="2025-07-07T00:00:00"/>
    <x v="0"/>
    <n v="24"/>
    <x v="1"/>
    <n v="0"/>
    <n v="4"/>
    <x v="2"/>
    <n v="4480"/>
    <n v="0"/>
    <n v="1"/>
    <x v="2"/>
    <x v="0"/>
    <s v="No"/>
    <x v="1"/>
    <x v="0"/>
    <x v="2"/>
    <n v="18.899999999999999"/>
    <n v="68.41"/>
    <m/>
    <x v="20"/>
  </r>
  <r>
    <x v="5575"/>
    <d v="2020-09-04T00:00:00"/>
    <x v="0"/>
    <n v="25"/>
    <x v="1"/>
    <n v="0"/>
    <n v="4"/>
    <x v="1"/>
    <n v="5537"/>
    <n v="0"/>
    <n v="59"/>
    <x v="0"/>
    <x v="0"/>
    <s v="No"/>
    <x v="1"/>
    <x v="2"/>
    <x v="2"/>
    <n v="25"/>
    <n v="3038.01"/>
    <m/>
    <x v="20"/>
  </r>
  <r>
    <x v="5576"/>
    <d v="2024-01-06T00:00:00"/>
    <x v="1"/>
    <n v="49"/>
    <x v="1"/>
    <n v="3"/>
    <n v="4"/>
    <x v="1"/>
    <n v="4198"/>
    <n v="0"/>
    <n v="19"/>
    <x v="3"/>
    <x v="0"/>
    <s v="Yes"/>
    <x v="2"/>
    <x v="0"/>
    <x v="2"/>
    <n v="75.900000000000006"/>
    <n v="1527.98"/>
    <m/>
    <x v="20"/>
  </r>
  <r>
    <x v="5577"/>
    <d v="2024-01-25T00:00:00"/>
    <x v="1"/>
    <n v="29"/>
    <x v="1"/>
    <n v="1"/>
    <n v="4"/>
    <x v="1"/>
    <n v="4855"/>
    <n v="0"/>
    <n v="19"/>
    <x v="3"/>
    <x v="0"/>
    <s v="No"/>
    <x v="1"/>
    <x v="2"/>
    <x v="2"/>
    <n v="20.5"/>
    <n v="1048.03"/>
    <m/>
    <x v="20"/>
  </r>
  <r>
    <x v="5578"/>
    <d v="2019-12-11T00:00:00"/>
    <x v="0"/>
    <n v="38"/>
    <x v="0"/>
    <n v="0"/>
    <n v="4"/>
    <x v="1"/>
    <n v="4265"/>
    <n v="1"/>
    <n v="68"/>
    <x v="5"/>
    <x v="0"/>
    <s v="Yes"/>
    <x v="2"/>
    <x v="2"/>
    <x v="2"/>
    <n v="90.8"/>
    <n v="7107.29"/>
    <m/>
    <x v="20"/>
  </r>
  <r>
    <x v="5579"/>
    <d v="2023-04-02T00:00:00"/>
    <x v="1"/>
    <n v="62"/>
    <x v="1"/>
    <n v="0"/>
    <n v="4"/>
    <x v="1"/>
    <n v="2431"/>
    <n v="0"/>
    <n v="28"/>
    <x v="1"/>
    <x v="2"/>
    <s v="Yes"/>
    <x v="2"/>
    <x v="0"/>
    <x v="3"/>
    <n v="35.75"/>
    <n v="961.4"/>
    <m/>
    <x v="20"/>
  </r>
  <r>
    <x v="5580"/>
    <d v="2023-12-07T00:00:00"/>
    <x v="1"/>
    <n v="21"/>
    <x v="0"/>
    <n v="3"/>
    <n v="4"/>
    <x v="1"/>
    <n v="4085"/>
    <n v="7"/>
    <n v="20"/>
    <x v="0"/>
    <x v="0"/>
    <s v="Yes"/>
    <x v="3"/>
    <x v="3"/>
    <x v="0"/>
    <n v="76"/>
    <n v="1957.25"/>
    <m/>
    <x v="20"/>
  </r>
  <r>
    <x v="5581"/>
    <d v="2021-01-16T00:00:00"/>
    <x v="0"/>
    <n v="71"/>
    <x v="1"/>
    <n v="0"/>
    <n v="4"/>
    <x v="1"/>
    <n v="4932"/>
    <n v="0"/>
    <n v="55"/>
    <x v="0"/>
    <x v="2"/>
    <s v="Yes"/>
    <x v="2"/>
    <x v="3"/>
    <x v="0"/>
    <n v="50.05"/>
    <n v="2743.45"/>
    <m/>
    <x v="20"/>
  </r>
  <r>
    <x v="5582"/>
    <d v="2023-12-06T00:00:00"/>
    <x v="0"/>
    <n v="78"/>
    <x v="1"/>
    <n v="0"/>
    <n v="4"/>
    <x v="1"/>
    <n v="4915"/>
    <n v="0"/>
    <n v="20"/>
    <x v="3"/>
    <x v="0"/>
    <s v="Yes"/>
    <x v="0"/>
    <x v="2"/>
    <x v="0"/>
    <n v="84.35"/>
    <n v="2265.4"/>
    <m/>
    <x v="20"/>
  </r>
  <r>
    <x v="5583"/>
    <d v="2021-06-21T00:00:00"/>
    <x v="0"/>
    <n v="64"/>
    <x v="1"/>
    <n v="0"/>
    <n v="4"/>
    <x v="1"/>
    <n v="6367"/>
    <n v="0"/>
    <n v="50"/>
    <x v="4"/>
    <x v="0"/>
    <s v="Yes"/>
    <x v="0"/>
    <x v="0"/>
    <x v="2"/>
    <n v="93.5"/>
    <n v="6789"/>
    <m/>
    <x v="20"/>
  </r>
  <r>
    <x v="5584"/>
    <d v="2023-03-24T00:00:00"/>
    <x v="0"/>
    <n v="60"/>
    <x v="0"/>
    <n v="2"/>
    <n v="4"/>
    <x v="1"/>
    <n v="4558"/>
    <n v="6"/>
    <n v="29"/>
    <x v="0"/>
    <x v="0"/>
    <s v="Yes"/>
    <x v="2"/>
    <x v="0"/>
    <x v="2"/>
    <n v="80.099999999999994"/>
    <n v="2406.9699999999998"/>
    <m/>
    <x v="20"/>
  </r>
  <r>
    <x v="5585"/>
    <d v="2024-03-08T00:00:00"/>
    <x v="0"/>
    <n v="32"/>
    <x v="0"/>
    <n v="0"/>
    <n v="4"/>
    <x v="1"/>
    <n v="3546"/>
    <n v="2"/>
    <n v="17"/>
    <x v="3"/>
    <x v="0"/>
    <s v="Yes"/>
    <x v="2"/>
    <x v="3"/>
    <x v="2"/>
    <n v="64.8"/>
    <n v="1946.55"/>
    <m/>
    <x v="20"/>
  </r>
  <r>
    <x v="5586"/>
    <d v="2023-08-20T00:00:00"/>
    <x v="1"/>
    <n v="42"/>
    <x v="0"/>
    <n v="0"/>
    <n v="4"/>
    <x v="1"/>
    <n v="5623"/>
    <n v="6"/>
    <n v="24"/>
    <x v="0"/>
    <x v="2"/>
    <s v="Yes"/>
    <x v="2"/>
    <x v="3"/>
    <x v="0"/>
    <n v="57.6"/>
    <n v="1367.75"/>
    <m/>
    <x v="20"/>
  </r>
  <r>
    <x v="5587"/>
    <d v="2024-09-24T00:00:00"/>
    <x v="0"/>
    <n v="20"/>
    <x v="1"/>
    <n v="0"/>
    <n v="4"/>
    <x v="1"/>
    <n v="4278"/>
    <n v="0"/>
    <n v="11"/>
    <x v="0"/>
    <x v="0"/>
    <s v="Yes"/>
    <x v="0"/>
    <x v="0"/>
    <x v="2"/>
    <n v="75.900000000000006"/>
    <n v="1015.45"/>
    <m/>
    <x v="20"/>
  </r>
  <r>
    <x v="5588"/>
    <d v="2025-01-26T00:00:00"/>
    <x v="1"/>
    <n v="20"/>
    <x v="0"/>
    <n v="0"/>
    <n v="4"/>
    <x v="1"/>
    <n v="3575"/>
    <n v="2"/>
    <n v="7"/>
    <x v="2"/>
    <x v="0"/>
    <s v="No"/>
    <x v="1"/>
    <x v="3"/>
    <x v="3"/>
    <n v="20.65"/>
    <n v="425.53"/>
    <m/>
    <x v="20"/>
  </r>
  <r>
    <x v="5589"/>
    <d v="2024-03-09T00:00:00"/>
    <x v="1"/>
    <n v="38"/>
    <x v="1"/>
    <n v="0"/>
    <n v="4"/>
    <x v="1"/>
    <n v="2093"/>
    <n v="0"/>
    <n v="17"/>
    <x v="0"/>
    <x v="0"/>
    <s v="No"/>
    <x v="1"/>
    <x v="3"/>
    <x v="0"/>
    <n v="19.899999999999999"/>
    <n v="758.69"/>
    <m/>
    <x v="20"/>
  </r>
  <r>
    <x v="5590"/>
    <d v="2025-01-05T00:00:00"/>
    <x v="0"/>
    <n v="26"/>
    <x v="0"/>
    <n v="0"/>
    <n v="4"/>
    <x v="1"/>
    <n v="3345"/>
    <n v="5"/>
    <n v="7"/>
    <x v="0"/>
    <x v="2"/>
    <s v="Yes"/>
    <x v="3"/>
    <x v="2"/>
    <x v="2"/>
    <n v="38.549999999999997"/>
    <n v="280"/>
    <m/>
    <x v="20"/>
  </r>
  <r>
    <x v="5591"/>
    <d v="2024-08-12T00:00:00"/>
    <x v="1"/>
    <n v="23"/>
    <x v="1"/>
    <n v="0"/>
    <n v="4"/>
    <x v="1"/>
    <n v="5942"/>
    <n v="0"/>
    <n v="12"/>
    <x v="3"/>
    <x v="0"/>
    <s v="Yes"/>
    <x v="2"/>
    <x v="3"/>
    <x v="2"/>
    <n v="75.849999999999994"/>
    <n v="1445.45"/>
    <m/>
    <x v="20"/>
  </r>
  <r>
    <x v="5592"/>
    <d v="2019-12-15T00:00:00"/>
    <x v="0"/>
    <n v="45"/>
    <x v="1"/>
    <n v="0"/>
    <n v="4"/>
    <x v="1"/>
    <n v="5987"/>
    <n v="0"/>
    <n v="68"/>
    <x v="0"/>
    <x v="0"/>
    <s v="No"/>
    <x v="1"/>
    <x v="2"/>
    <x v="0"/>
    <n v="24.15"/>
    <n v="4068.57"/>
    <m/>
    <x v="20"/>
  </r>
  <r>
    <x v="5593"/>
    <d v="2020-11-02T00:00:00"/>
    <x v="1"/>
    <n v="47"/>
    <x v="1"/>
    <n v="0"/>
    <n v="4"/>
    <x v="1"/>
    <n v="4507"/>
    <n v="0"/>
    <n v="57"/>
    <x v="0"/>
    <x v="0"/>
    <s v="Yes"/>
    <x v="0"/>
    <x v="3"/>
    <x v="0"/>
    <n v="94.7"/>
    <n v="7688.53"/>
    <m/>
    <x v="20"/>
  </r>
  <r>
    <x v="5594"/>
    <d v="2024-11-13T00:00:00"/>
    <x v="0"/>
    <n v="40"/>
    <x v="1"/>
    <n v="0"/>
    <n v="4"/>
    <x v="1"/>
    <n v="4004"/>
    <n v="0"/>
    <n v="9"/>
    <x v="2"/>
    <x v="0"/>
    <s v="No"/>
    <x v="1"/>
    <x v="3"/>
    <x v="3"/>
    <n v="20.149999999999999"/>
    <n v="601.19000000000005"/>
    <m/>
    <x v="20"/>
  </r>
  <r>
    <x v="5595"/>
    <d v="2024-03-24T00:00:00"/>
    <x v="1"/>
    <n v="63"/>
    <x v="1"/>
    <n v="0"/>
    <n v="4"/>
    <x v="1"/>
    <n v="4828"/>
    <n v="0"/>
    <n v="17"/>
    <x v="3"/>
    <x v="0"/>
    <s v="No"/>
    <x v="1"/>
    <x v="3"/>
    <x v="2"/>
    <n v="20.05"/>
    <n v="359.5"/>
    <m/>
    <x v="20"/>
  </r>
  <r>
    <x v="5596"/>
    <d v="2025-04-08T00:00:00"/>
    <x v="1"/>
    <n v="46"/>
    <x v="1"/>
    <n v="0"/>
    <n v="4"/>
    <x v="1"/>
    <n v="3523"/>
    <n v="0"/>
    <n v="4"/>
    <x v="0"/>
    <x v="2"/>
    <s v="Yes"/>
    <x v="2"/>
    <x v="0"/>
    <x v="2"/>
    <n v="35"/>
    <n v="185.75"/>
    <m/>
    <x v="20"/>
  </r>
  <r>
    <x v="5597"/>
    <d v="2022-01-11T00:00:00"/>
    <x v="0"/>
    <n v="50"/>
    <x v="0"/>
    <n v="0"/>
    <n v="4"/>
    <x v="1"/>
    <n v="4928"/>
    <n v="9"/>
    <n v="43"/>
    <x v="0"/>
    <x v="0"/>
    <s v="Yes"/>
    <x v="2"/>
    <x v="3"/>
    <x v="2"/>
    <n v="56.35"/>
    <n v="2577.77"/>
    <m/>
    <x v="20"/>
  </r>
  <r>
    <x v="5598"/>
    <d v="2022-09-15T00:00:00"/>
    <x v="0"/>
    <n v="22"/>
    <x v="1"/>
    <n v="0"/>
    <n v="4"/>
    <x v="1"/>
    <n v="2858"/>
    <n v="0"/>
    <n v="35"/>
    <x v="1"/>
    <x v="0"/>
    <s v="No"/>
    <x v="1"/>
    <x v="3"/>
    <x v="0"/>
    <n v="20.6"/>
    <n v="2224.6999999999998"/>
    <m/>
    <x v="20"/>
  </r>
  <r>
    <x v="5599"/>
    <d v="2019-08-14T00:00:00"/>
    <x v="1"/>
    <n v="54"/>
    <x v="0"/>
    <n v="0"/>
    <n v="4"/>
    <x v="1"/>
    <n v="5065"/>
    <n v="7"/>
    <n v="72"/>
    <x v="5"/>
    <x v="0"/>
    <s v="Yes"/>
    <x v="0"/>
    <x v="2"/>
    <x v="0"/>
    <n v="110.15"/>
    <n v="8994"/>
    <m/>
    <x v="20"/>
  </r>
  <r>
    <x v="5600"/>
    <d v="2024-02-22T00:00:00"/>
    <x v="0"/>
    <n v="45"/>
    <x v="1"/>
    <n v="0"/>
    <n v="4"/>
    <x v="1"/>
    <n v="3076"/>
    <n v="0"/>
    <n v="18"/>
    <x v="3"/>
    <x v="0"/>
    <s v="No"/>
    <x v="1"/>
    <x v="3"/>
    <x v="2"/>
    <n v="23.75"/>
    <n v="657.96"/>
    <m/>
    <x v="20"/>
  </r>
  <r>
    <x v="5601"/>
    <d v="2025-05-02T00:00:00"/>
    <x v="0"/>
    <n v="46"/>
    <x v="0"/>
    <n v="0"/>
    <n v="4"/>
    <x v="2"/>
    <n v="2730"/>
    <n v="1"/>
    <n v="3"/>
    <x v="2"/>
    <x v="2"/>
    <s v="Yes"/>
    <x v="2"/>
    <x v="0"/>
    <x v="2"/>
    <n v="25"/>
    <n v="78.25"/>
    <m/>
    <x v="20"/>
  </r>
  <r>
    <x v="5602"/>
    <d v="2019-10-09T00:00:00"/>
    <x v="1"/>
    <n v="50"/>
    <x v="0"/>
    <n v="0"/>
    <n v="4"/>
    <x v="1"/>
    <n v="5583"/>
    <n v="9"/>
    <n v="70"/>
    <x v="0"/>
    <x v="0"/>
    <s v="Yes"/>
    <x v="0"/>
    <x v="2"/>
    <x v="0"/>
    <n v="104.3"/>
    <n v="7600.7"/>
    <m/>
    <x v="20"/>
  </r>
  <r>
    <x v="5603"/>
    <d v="2025-05-15T00:00:00"/>
    <x v="0"/>
    <n v="23"/>
    <x v="1"/>
    <n v="1"/>
    <n v="4"/>
    <x v="2"/>
    <n v="2948"/>
    <n v="0"/>
    <n v="3"/>
    <x v="0"/>
    <x v="0"/>
    <s v="No"/>
    <x v="1"/>
    <x v="0"/>
    <x v="2"/>
    <n v="20.05"/>
    <n v="189"/>
    <m/>
    <x v="20"/>
  </r>
  <r>
    <x v="5604"/>
    <d v="2019-10-26T00:00:00"/>
    <x v="0"/>
    <n v="50"/>
    <x v="0"/>
    <n v="0"/>
    <n v="4"/>
    <x v="1"/>
    <n v="6466"/>
    <n v="4"/>
    <n v="70"/>
    <x v="5"/>
    <x v="0"/>
    <s v="Yes"/>
    <x v="2"/>
    <x v="2"/>
    <x v="0"/>
    <n v="72.95"/>
    <n v="8026.15"/>
    <m/>
    <x v="20"/>
  </r>
  <r>
    <x v="5605"/>
    <d v="2022-02-03T00:00:00"/>
    <x v="0"/>
    <n v="53"/>
    <x v="1"/>
    <n v="0"/>
    <n v="4"/>
    <x v="1"/>
    <n v="2583"/>
    <n v="0"/>
    <n v="42"/>
    <x v="0"/>
    <x v="0"/>
    <s v="Yes"/>
    <x v="0"/>
    <x v="0"/>
    <x v="0"/>
    <n v="79.900000000000006"/>
    <n v="3687.25"/>
    <m/>
    <x v="20"/>
  </r>
  <r>
    <x v="5606"/>
    <d v="2020-08-18T00:00:00"/>
    <x v="0"/>
    <n v="71"/>
    <x v="0"/>
    <n v="1"/>
    <n v="4"/>
    <x v="1"/>
    <n v="6214"/>
    <n v="10"/>
    <n v="60"/>
    <x v="0"/>
    <x v="0"/>
    <s v="Yes"/>
    <x v="0"/>
    <x v="2"/>
    <x v="0"/>
    <n v="80.95"/>
    <n v="5903.37"/>
    <m/>
    <x v="20"/>
  </r>
  <r>
    <x v="5607"/>
    <d v="2022-06-06T00:00:00"/>
    <x v="1"/>
    <n v="74"/>
    <x v="0"/>
    <n v="0"/>
    <n v="4"/>
    <x v="1"/>
    <n v="5148"/>
    <n v="1"/>
    <n v="38"/>
    <x v="0"/>
    <x v="0"/>
    <s v="Yes"/>
    <x v="0"/>
    <x v="3"/>
    <x v="2"/>
    <n v="95"/>
    <n v="5554.41"/>
    <m/>
    <x v="20"/>
  </r>
  <r>
    <x v="5608"/>
    <d v="2019-08-04T00:00:00"/>
    <x v="1"/>
    <n v="78"/>
    <x v="1"/>
    <n v="0"/>
    <n v="4"/>
    <x v="1"/>
    <n v="4008"/>
    <n v="0"/>
    <n v="72"/>
    <x v="5"/>
    <x v="0"/>
    <s v="Yes"/>
    <x v="0"/>
    <x v="2"/>
    <x v="2"/>
    <n v="117.35"/>
    <n v="9511.93"/>
    <m/>
    <x v="20"/>
  </r>
  <r>
    <x v="5609"/>
    <d v="2021-01-20T00:00:00"/>
    <x v="0"/>
    <n v="67"/>
    <x v="0"/>
    <n v="0"/>
    <n v="4"/>
    <x v="1"/>
    <n v="4212"/>
    <n v="2"/>
    <n v="55"/>
    <x v="0"/>
    <x v="0"/>
    <s v="Yes"/>
    <x v="3"/>
    <x v="3"/>
    <x v="2"/>
    <n v="60"/>
    <n v="3815.5"/>
    <m/>
    <x v="20"/>
  </r>
  <r>
    <x v="5610"/>
    <d v="2022-04-18T00:00:00"/>
    <x v="0"/>
    <n v="32"/>
    <x v="0"/>
    <n v="0"/>
    <n v="4"/>
    <x v="1"/>
    <n v="2454"/>
    <n v="7"/>
    <n v="40"/>
    <x v="0"/>
    <x v="0"/>
    <s v="Yes"/>
    <x v="2"/>
    <x v="0"/>
    <x v="2"/>
    <n v="50.15"/>
    <n v="2993.47"/>
    <m/>
    <x v="20"/>
  </r>
  <r>
    <x v="5611"/>
    <d v="2021-06-22T00:00:00"/>
    <x v="1"/>
    <n v="59"/>
    <x v="1"/>
    <n v="0"/>
    <n v="4"/>
    <x v="1"/>
    <n v="5258"/>
    <n v="0"/>
    <n v="50"/>
    <x v="4"/>
    <x v="0"/>
    <s v="Yes"/>
    <x v="2"/>
    <x v="3"/>
    <x v="2"/>
    <n v="82.5"/>
    <n v="5220.25"/>
    <m/>
    <x v="20"/>
  </r>
  <r>
    <x v="5612"/>
    <d v="2020-01-11T00:00:00"/>
    <x v="0"/>
    <n v="19"/>
    <x v="0"/>
    <n v="1"/>
    <n v="4"/>
    <x v="1"/>
    <n v="6060"/>
    <n v="6"/>
    <n v="67"/>
    <x v="0"/>
    <x v="0"/>
    <s v="Yes"/>
    <x v="0"/>
    <x v="2"/>
    <x v="0"/>
    <n v="111.2"/>
    <n v="10275.120000000001"/>
    <m/>
    <x v="20"/>
  </r>
  <r>
    <x v="5613"/>
    <d v="2022-02-23T00:00:00"/>
    <x v="0"/>
    <n v="32"/>
    <x v="0"/>
    <n v="0"/>
    <n v="4"/>
    <x v="1"/>
    <n v="3844"/>
    <n v="6"/>
    <n v="42"/>
    <x v="0"/>
    <x v="2"/>
    <s v="Yes"/>
    <x v="2"/>
    <x v="3"/>
    <x v="2"/>
    <n v="45.1"/>
    <n v="2049.0500000000002"/>
    <m/>
    <x v="20"/>
  </r>
  <r>
    <x v="5614"/>
    <d v="2019-08-01T00:00:00"/>
    <x v="0"/>
    <n v="54"/>
    <x v="0"/>
    <n v="2"/>
    <n v="4"/>
    <x v="1"/>
    <n v="4185"/>
    <n v="3"/>
    <n v="72"/>
    <x v="5"/>
    <x v="0"/>
    <s v="No"/>
    <x v="1"/>
    <x v="2"/>
    <x v="2"/>
    <n v="24.75"/>
    <n v="5292.78"/>
    <m/>
    <x v="20"/>
  </r>
  <r>
    <x v="5615"/>
    <d v="2024-04-18T00:00:00"/>
    <x v="0"/>
    <n v="46"/>
    <x v="1"/>
    <n v="2"/>
    <n v="4"/>
    <x v="1"/>
    <n v="5172"/>
    <n v="0"/>
    <n v="16"/>
    <x v="3"/>
    <x v="0"/>
    <s v="Yes"/>
    <x v="2"/>
    <x v="0"/>
    <x v="0"/>
    <n v="69.099999999999994"/>
    <n v="1307.54"/>
    <m/>
    <x v="20"/>
  </r>
  <r>
    <x v="5616"/>
    <d v="2021-03-02T00:00:00"/>
    <x v="1"/>
    <n v="22"/>
    <x v="1"/>
    <n v="0"/>
    <n v="4"/>
    <x v="1"/>
    <n v="5377"/>
    <n v="0"/>
    <n v="53"/>
    <x v="4"/>
    <x v="0"/>
    <s v="Yes"/>
    <x v="0"/>
    <x v="3"/>
    <x v="3"/>
    <n v="100.3"/>
    <n v="5642.29"/>
    <m/>
    <x v="20"/>
  </r>
  <r>
    <x v="5617"/>
    <d v="2021-11-22T00:00:00"/>
    <x v="1"/>
    <n v="42"/>
    <x v="0"/>
    <n v="2"/>
    <n v="4"/>
    <x v="1"/>
    <n v="5169"/>
    <n v="9"/>
    <n v="45"/>
    <x v="0"/>
    <x v="0"/>
    <s v="No"/>
    <x v="1"/>
    <x v="2"/>
    <x v="0"/>
    <n v="20"/>
    <n v="1864.25"/>
    <m/>
    <x v="20"/>
  </r>
  <r>
    <x v="5618"/>
    <d v="2019-09-16T00:00:00"/>
    <x v="1"/>
    <n v="64"/>
    <x v="0"/>
    <n v="0"/>
    <n v="4"/>
    <x v="1"/>
    <n v="4374"/>
    <n v="10"/>
    <n v="71"/>
    <x v="0"/>
    <x v="0"/>
    <s v="Yes"/>
    <x v="2"/>
    <x v="2"/>
    <x v="2"/>
    <n v="64.05"/>
    <n v="4827.3100000000004"/>
    <m/>
    <x v="20"/>
  </r>
  <r>
    <x v="5619"/>
    <d v="2019-09-21T00:00:00"/>
    <x v="1"/>
    <n v="46"/>
    <x v="0"/>
    <n v="0"/>
    <n v="4"/>
    <x v="1"/>
    <n v="4278"/>
    <n v="7"/>
    <n v="71"/>
    <x v="0"/>
    <x v="0"/>
    <s v="Yes"/>
    <x v="2"/>
    <x v="2"/>
    <x v="0"/>
    <n v="87.95"/>
    <n v="7008.61"/>
    <m/>
    <x v="20"/>
  </r>
  <r>
    <x v="5620"/>
    <d v="2020-11-09T00:00:00"/>
    <x v="0"/>
    <n v="30"/>
    <x v="1"/>
    <n v="0"/>
    <n v="4"/>
    <x v="1"/>
    <n v="5548"/>
    <n v="0"/>
    <n v="57"/>
    <x v="0"/>
    <x v="0"/>
    <s v="Yes"/>
    <x v="2"/>
    <x v="2"/>
    <x v="0"/>
    <n v="74.349999999999994"/>
    <n v="5723.54"/>
    <m/>
    <x v="20"/>
  </r>
  <r>
    <x v="5621"/>
    <d v="2021-04-19T00:00:00"/>
    <x v="1"/>
    <n v="22"/>
    <x v="0"/>
    <n v="1"/>
    <n v="4"/>
    <x v="1"/>
    <n v="4529"/>
    <n v="10"/>
    <n v="52"/>
    <x v="0"/>
    <x v="0"/>
    <s v="No"/>
    <x v="1"/>
    <x v="2"/>
    <x v="0"/>
    <n v="20.100000000000001"/>
    <n v="1188.58"/>
    <m/>
    <x v="20"/>
  </r>
  <r>
    <x v="5622"/>
    <d v="2024-02-17T00:00:00"/>
    <x v="1"/>
    <n v="39"/>
    <x v="0"/>
    <n v="2"/>
    <n v="4"/>
    <x v="1"/>
    <n v="2047"/>
    <n v="8"/>
    <n v="18"/>
    <x v="0"/>
    <x v="0"/>
    <s v="No"/>
    <x v="1"/>
    <x v="0"/>
    <x v="2"/>
    <n v="20.45"/>
    <n v="619.79999999999995"/>
    <m/>
    <x v="20"/>
  </r>
  <r>
    <x v="5623"/>
    <d v="2019-09-02T00:00:00"/>
    <x v="1"/>
    <n v="45"/>
    <x v="0"/>
    <n v="3"/>
    <n v="4"/>
    <x v="1"/>
    <n v="4071"/>
    <n v="5"/>
    <n v="71"/>
    <x v="0"/>
    <x v="0"/>
    <s v="Yes"/>
    <x v="0"/>
    <x v="2"/>
    <x v="0"/>
    <n v="114.6"/>
    <n v="8448.86"/>
    <m/>
    <x v="20"/>
  </r>
  <r>
    <x v="5624"/>
    <d v="2021-06-26T00:00:00"/>
    <x v="0"/>
    <n v="34"/>
    <x v="0"/>
    <n v="1"/>
    <n v="4"/>
    <x v="1"/>
    <n v="4972"/>
    <n v="3"/>
    <n v="50"/>
    <x v="0"/>
    <x v="0"/>
    <s v="Yes"/>
    <x v="0"/>
    <x v="3"/>
    <x v="0"/>
    <n v="108.25"/>
    <n v="7510.4"/>
    <m/>
    <x v="20"/>
  </r>
  <r>
    <x v="5625"/>
    <d v="2019-11-22T00:00:00"/>
    <x v="1"/>
    <n v="47"/>
    <x v="0"/>
    <n v="1"/>
    <n v="4"/>
    <x v="1"/>
    <n v="5846"/>
    <n v="5"/>
    <n v="69"/>
    <x v="5"/>
    <x v="0"/>
    <s v="Yes"/>
    <x v="2"/>
    <x v="3"/>
    <x v="0"/>
    <n v="59.1"/>
    <n v="5133.82"/>
    <m/>
    <x v="20"/>
  </r>
  <r>
    <x v="5626"/>
    <d v="2023-09-16T00:00:00"/>
    <x v="1"/>
    <n v="20"/>
    <x v="0"/>
    <n v="2"/>
    <n v="4"/>
    <x v="1"/>
    <n v="5991"/>
    <n v="1"/>
    <n v="23"/>
    <x v="3"/>
    <x v="0"/>
    <s v="Yes"/>
    <x v="3"/>
    <x v="2"/>
    <x v="2"/>
    <n v="91.1"/>
    <n v="2841.61"/>
    <m/>
    <x v="20"/>
  </r>
  <r>
    <x v="5627"/>
    <d v="2021-06-22T00:00:00"/>
    <x v="1"/>
    <n v="63"/>
    <x v="1"/>
    <n v="0"/>
    <n v="4"/>
    <x v="1"/>
    <n v="4934"/>
    <n v="0"/>
    <n v="50"/>
    <x v="4"/>
    <x v="0"/>
    <s v="No"/>
    <x v="1"/>
    <x v="3"/>
    <x v="0"/>
    <n v="19.75"/>
    <n v="2886.55"/>
    <m/>
    <x v="20"/>
  </r>
  <r>
    <x v="5628"/>
    <d v="2020-07-01T00:00:00"/>
    <x v="1"/>
    <n v="52"/>
    <x v="0"/>
    <n v="0"/>
    <n v="4"/>
    <x v="1"/>
    <n v="4501"/>
    <n v="1"/>
    <n v="61"/>
    <x v="4"/>
    <x v="0"/>
    <s v="No"/>
    <x v="1"/>
    <x v="2"/>
    <x v="0"/>
    <n v="25.3"/>
    <n v="4017.47"/>
    <m/>
    <x v="20"/>
  </r>
  <r>
    <x v="5629"/>
    <d v="2019-09-13T00:00:00"/>
    <x v="0"/>
    <n v="39"/>
    <x v="0"/>
    <n v="1"/>
    <n v="4"/>
    <x v="1"/>
    <n v="5574"/>
    <n v="9"/>
    <n v="71"/>
    <x v="5"/>
    <x v="0"/>
    <s v="No"/>
    <x v="1"/>
    <x v="2"/>
    <x v="2"/>
    <n v="23.9"/>
    <n v="2974.69"/>
    <m/>
    <x v="20"/>
  </r>
  <r>
    <x v="5630"/>
    <d v="2021-07-23T00:00:00"/>
    <x v="0"/>
    <n v="44"/>
    <x v="0"/>
    <n v="0"/>
    <n v="4"/>
    <x v="1"/>
    <n v="4696"/>
    <n v="1"/>
    <n v="49"/>
    <x v="4"/>
    <x v="0"/>
    <s v="Yes"/>
    <x v="0"/>
    <x v="0"/>
    <x v="2"/>
    <n v="85.3"/>
    <n v="4994.24"/>
    <m/>
    <x v="20"/>
  </r>
  <r>
    <x v="5631"/>
    <d v="2023-06-16T00:00:00"/>
    <x v="0"/>
    <n v="29"/>
    <x v="1"/>
    <n v="0"/>
    <n v="4"/>
    <x v="1"/>
    <n v="4602"/>
    <n v="0"/>
    <n v="26"/>
    <x v="0"/>
    <x v="0"/>
    <s v="No"/>
    <x v="1"/>
    <x v="3"/>
    <x v="2"/>
    <n v="19.399999999999999"/>
    <n v="687.18"/>
    <m/>
    <x v="20"/>
  </r>
  <r>
    <x v="5632"/>
    <d v="2020-06-24T00:00:00"/>
    <x v="1"/>
    <n v="22"/>
    <x v="0"/>
    <n v="3"/>
    <n v="4"/>
    <x v="1"/>
    <n v="5010"/>
    <n v="5"/>
    <n v="62"/>
    <x v="4"/>
    <x v="0"/>
    <s v="Yes"/>
    <x v="2"/>
    <x v="3"/>
    <x v="2"/>
    <n v="54.75"/>
    <n v="5457.89"/>
    <m/>
    <x v="20"/>
  </r>
  <r>
    <x v="5633"/>
    <d v="2024-07-12T00:00:00"/>
    <x v="1"/>
    <n v="33"/>
    <x v="1"/>
    <n v="0"/>
    <n v="4"/>
    <x v="1"/>
    <n v="2876"/>
    <n v="0"/>
    <n v="13"/>
    <x v="0"/>
    <x v="2"/>
    <s v="Yes"/>
    <x v="2"/>
    <x v="0"/>
    <x v="0"/>
    <n v="29.15"/>
    <n v="357.15"/>
    <m/>
    <x v="20"/>
  </r>
  <r>
    <x v="5634"/>
    <d v="2020-10-14T00:00:00"/>
    <x v="1"/>
    <n v="56"/>
    <x v="0"/>
    <n v="2"/>
    <n v="4"/>
    <x v="1"/>
    <n v="6444"/>
    <n v="1"/>
    <n v="58"/>
    <x v="0"/>
    <x v="0"/>
    <s v="No"/>
    <x v="1"/>
    <x v="2"/>
    <x v="2"/>
    <n v="25.15"/>
    <n v="3220.9"/>
    <m/>
    <x v="20"/>
  </r>
  <r>
    <x v="5635"/>
    <d v="2021-02-14T00:00:00"/>
    <x v="0"/>
    <n v="41"/>
    <x v="0"/>
    <n v="1"/>
    <n v="4"/>
    <x v="1"/>
    <n v="4451"/>
    <n v="0"/>
    <n v="54"/>
    <x v="4"/>
    <x v="2"/>
    <s v="Yes"/>
    <x v="2"/>
    <x v="2"/>
    <x v="2"/>
    <n v="46"/>
    <n v="2514.0500000000002"/>
    <m/>
    <x v="20"/>
  </r>
  <r>
    <x v="5636"/>
    <d v="2019-08-05T00:00:00"/>
    <x v="1"/>
    <n v="30"/>
    <x v="0"/>
    <n v="2"/>
    <n v="4"/>
    <x v="1"/>
    <n v="5560"/>
    <n v="4"/>
    <n v="72"/>
    <x v="0"/>
    <x v="0"/>
    <s v="Yes"/>
    <x v="0"/>
    <x v="3"/>
    <x v="2"/>
    <n v="103.2"/>
    <n v="9453.0400000000009"/>
    <m/>
    <x v="20"/>
  </r>
  <r>
    <x v="5637"/>
    <d v="2020-11-10T00:00:00"/>
    <x v="1"/>
    <n v="67"/>
    <x v="1"/>
    <n v="0"/>
    <n v="4"/>
    <x v="1"/>
    <n v="4759"/>
    <n v="0"/>
    <n v="57"/>
    <x v="4"/>
    <x v="0"/>
    <s v="Yes"/>
    <x v="2"/>
    <x v="2"/>
    <x v="0"/>
    <n v="69.849999999999994"/>
    <n v="4643.1099999999997"/>
    <m/>
    <x v="20"/>
  </r>
  <r>
    <x v="5638"/>
    <d v="2019-09-20T00:00:00"/>
    <x v="1"/>
    <n v="74"/>
    <x v="0"/>
    <n v="0"/>
    <n v="4"/>
    <x v="1"/>
    <n v="6004"/>
    <n v="10"/>
    <n v="71"/>
    <x v="5"/>
    <x v="0"/>
    <s v="Yes"/>
    <x v="0"/>
    <x v="2"/>
    <x v="2"/>
    <n v="89.45"/>
    <n v="7589.71"/>
    <m/>
    <x v="20"/>
  </r>
  <r>
    <x v="5639"/>
    <d v="2022-10-03T00:00:00"/>
    <x v="1"/>
    <n v="49"/>
    <x v="0"/>
    <n v="0"/>
    <n v="4"/>
    <x v="1"/>
    <n v="3421"/>
    <n v="5"/>
    <n v="34"/>
    <x v="1"/>
    <x v="0"/>
    <s v="No"/>
    <x v="1"/>
    <x v="0"/>
    <x v="0"/>
    <n v="24.7"/>
    <n v="1171.8800000000001"/>
    <m/>
    <x v="20"/>
  </r>
  <r>
    <x v="5640"/>
    <d v="2019-11-25T00:00:00"/>
    <x v="1"/>
    <n v="38"/>
    <x v="0"/>
    <n v="0"/>
    <n v="4"/>
    <x v="1"/>
    <n v="5325"/>
    <n v="9"/>
    <n v="69"/>
    <x v="5"/>
    <x v="0"/>
    <s v="No"/>
    <x v="1"/>
    <x v="2"/>
    <x v="0"/>
    <n v="19.75"/>
    <n v="1739.03"/>
    <m/>
    <x v="20"/>
  </r>
  <r>
    <x v="5641"/>
    <d v="2020-04-13T00:00:00"/>
    <x v="0"/>
    <n v="29"/>
    <x v="0"/>
    <n v="0"/>
    <n v="4"/>
    <x v="1"/>
    <n v="5682"/>
    <n v="5"/>
    <n v="64"/>
    <x v="0"/>
    <x v="0"/>
    <s v="Yes"/>
    <x v="0"/>
    <x v="2"/>
    <x v="0"/>
    <n v="105.25"/>
    <n v="9371.25"/>
    <m/>
    <x v="20"/>
  </r>
  <r>
    <x v="5642"/>
    <d v="2019-12-22T00:00:00"/>
    <x v="0"/>
    <n v="50"/>
    <x v="0"/>
    <n v="2"/>
    <n v="4"/>
    <x v="1"/>
    <n v="5668"/>
    <n v="10"/>
    <n v="68"/>
    <x v="0"/>
    <x v="0"/>
    <s v="No"/>
    <x v="1"/>
    <x v="2"/>
    <x v="0"/>
    <n v="25.4"/>
    <n v="2908.98"/>
    <m/>
    <x v="20"/>
  </r>
  <r>
    <x v="5643"/>
    <d v="2019-08-26T00:00:00"/>
    <x v="1"/>
    <n v="39"/>
    <x v="0"/>
    <n v="0"/>
    <n v="4"/>
    <x v="1"/>
    <n v="6361"/>
    <n v="9"/>
    <n v="72"/>
    <x v="0"/>
    <x v="0"/>
    <s v="Yes"/>
    <x v="2"/>
    <x v="2"/>
    <x v="2"/>
    <n v="85.9"/>
    <n v="6893.39"/>
    <m/>
    <x v="20"/>
  </r>
  <r>
    <x v="5644"/>
    <d v="2021-09-03T00:00:00"/>
    <x v="0"/>
    <n v="27"/>
    <x v="1"/>
    <n v="0"/>
    <n v="4"/>
    <x v="1"/>
    <n v="4342"/>
    <n v="0"/>
    <n v="47"/>
    <x v="0"/>
    <x v="0"/>
    <s v="No"/>
    <x v="1"/>
    <x v="2"/>
    <x v="0"/>
    <n v="20.45"/>
    <n v="1253.67"/>
    <m/>
    <x v="20"/>
  </r>
  <r>
    <x v="5645"/>
    <d v="2019-10-06T00:00:00"/>
    <x v="1"/>
    <n v="30"/>
    <x v="1"/>
    <n v="0"/>
    <n v="4"/>
    <x v="1"/>
    <n v="6072"/>
    <n v="0"/>
    <n v="70"/>
    <x v="0"/>
    <x v="0"/>
    <s v="No"/>
    <x v="1"/>
    <x v="3"/>
    <x v="0"/>
    <n v="19.7"/>
    <n v="2041.5"/>
    <m/>
    <x v="20"/>
  </r>
  <r>
    <x v="5646"/>
    <d v="2024-12-03T00:00:00"/>
    <x v="0"/>
    <n v="62"/>
    <x v="0"/>
    <n v="0"/>
    <n v="4"/>
    <x v="1"/>
    <n v="2512"/>
    <n v="1"/>
    <n v="8"/>
    <x v="2"/>
    <x v="0"/>
    <s v="Yes"/>
    <x v="0"/>
    <x v="0"/>
    <x v="0"/>
    <n v="85.65"/>
    <n v="1046.17"/>
    <m/>
    <x v="20"/>
  </r>
  <r>
    <x v="5647"/>
    <d v="2019-08-25T00:00:00"/>
    <x v="0"/>
    <n v="22"/>
    <x v="1"/>
    <n v="1"/>
    <n v="4"/>
    <x v="1"/>
    <n v="5730"/>
    <n v="0"/>
    <n v="72"/>
    <x v="0"/>
    <x v="0"/>
    <s v="No"/>
    <x v="1"/>
    <x v="2"/>
    <x v="2"/>
    <n v="19.899999999999999"/>
    <n v="3828.61"/>
    <m/>
    <x v="20"/>
  </r>
  <r>
    <x v="5648"/>
    <d v="2020-03-17T00:00:00"/>
    <x v="1"/>
    <n v="35"/>
    <x v="0"/>
    <n v="0"/>
    <n v="4"/>
    <x v="1"/>
    <n v="4915"/>
    <n v="8"/>
    <n v="65"/>
    <x v="4"/>
    <x v="0"/>
    <s v="Yes"/>
    <x v="0"/>
    <x v="3"/>
    <x v="0"/>
    <n v="100.15"/>
    <n v="9023.7999999999993"/>
    <m/>
    <x v="20"/>
  </r>
  <r>
    <x v="5649"/>
    <d v="2021-06-15T00:00:00"/>
    <x v="1"/>
    <n v="41"/>
    <x v="0"/>
    <n v="3"/>
    <n v="4"/>
    <x v="1"/>
    <n v="5905"/>
    <n v="7"/>
    <n v="50"/>
    <x v="0"/>
    <x v="0"/>
    <s v="Yes"/>
    <x v="0"/>
    <x v="3"/>
    <x v="2"/>
    <n v="103.05"/>
    <n v="7527.5"/>
    <m/>
    <x v="20"/>
  </r>
  <r>
    <x v="5650"/>
    <d v="2023-01-19T00:00:00"/>
    <x v="0"/>
    <n v="20"/>
    <x v="1"/>
    <n v="0"/>
    <n v="4"/>
    <x v="1"/>
    <n v="2025"/>
    <n v="0"/>
    <n v="31"/>
    <x v="1"/>
    <x v="0"/>
    <s v="Yes"/>
    <x v="0"/>
    <x v="0"/>
    <x v="0"/>
    <n v="101.4"/>
    <n v="3744.43"/>
    <m/>
    <x v="20"/>
  </r>
  <r>
    <x v="5651"/>
    <d v="2023-08-01T00:00:00"/>
    <x v="1"/>
    <n v="24"/>
    <x v="0"/>
    <n v="0"/>
    <n v="4"/>
    <x v="1"/>
    <n v="3816"/>
    <n v="2"/>
    <n v="24"/>
    <x v="0"/>
    <x v="0"/>
    <s v="Yes"/>
    <x v="0"/>
    <x v="0"/>
    <x v="2"/>
    <n v="79.650000000000006"/>
    <n v="3007.02"/>
    <m/>
    <x v="20"/>
  </r>
  <r>
    <x v="5652"/>
    <d v="2022-03-15T00:00:00"/>
    <x v="0"/>
    <n v="27"/>
    <x v="0"/>
    <n v="1"/>
    <n v="4"/>
    <x v="1"/>
    <n v="2446"/>
    <n v="8"/>
    <n v="41"/>
    <x v="4"/>
    <x v="0"/>
    <s v="No"/>
    <x v="1"/>
    <x v="3"/>
    <x v="0"/>
    <n v="19.5"/>
    <n v="2418.9299999999998"/>
    <m/>
    <x v="20"/>
  </r>
  <r>
    <x v="5653"/>
    <d v="2019-09-05T00:00:00"/>
    <x v="1"/>
    <n v="26"/>
    <x v="0"/>
    <n v="0"/>
    <n v="4"/>
    <x v="1"/>
    <n v="4241"/>
    <n v="2"/>
    <n v="71"/>
    <x v="0"/>
    <x v="0"/>
    <s v="No"/>
    <x v="1"/>
    <x v="2"/>
    <x v="2"/>
    <n v="19.100000000000001"/>
    <n v="4172.6899999999996"/>
    <m/>
    <x v="20"/>
  </r>
  <r>
    <x v="5654"/>
    <d v="2022-07-14T00:00:00"/>
    <x v="1"/>
    <n v="42"/>
    <x v="0"/>
    <n v="2"/>
    <n v="4"/>
    <x v="1"/>
    <n v="5359"/>
    <n v="1"/>
    <n v="37"/>
    <x v="0"/>
    <x v="0"/>
    <s v="No"/>
    <x v="1"/>
    <x v="0"/>
    <x v="2"/>
    <n v="26.45"/>
    <n v="2089.31"/>
    <m/>
    <x v="20"/>
  </r>
  <r>
    <x v="5655"/>
    <d v="2024-04-02T00:00:00"/>
    <x v="1"/>
    <n v="57"/>
    <x v="0"/>
    <n v="3"/>
    <n v="4"/>
    <x v="1"/>
    <n v="3337"/>
    <n v="10"/>
    <n v="16"/>
    <x v="3"/>
    <x v="0"/>
    <s v="Yes"/>
    <x v="0"/>
    <x v="0"/>
    <x v="0"/>
    <n v="100.7"/>
    <n v="1959.02"/>
    <m/>
    <x v="20"/>
  </r>
  <r>
    <x v="5656"/>
    <d v="2019-08-10T00:00:00"/>
    <x v="0"/>
    <n v="56"/>
    <x v="0"/>
    <n v="1"/>
    <n v="4"/>
    <x v="1"/>
    <n v="6254"/>
    <n v="4"/>
    <n v="72"/>
    <x v="5"/>
    <x v="0"/>
    <s v="Yes"/>
    <x v="0"/>
    <x v="2"/>
    <x v="2"/>
    <n v="114.05"/>
    <n v="8707.52"/>
    <m/>
    <x v="20"/>
  </r>
  <r>
    <x v="5657"/>
    <d v="2020-08-20T00:00:00"/>
    <x v="0"/>
    <n v="39"/>
    <x v="0"/>
    <n v="0"/>
    <n v="4"/>
    <x v="1"/>
    <n v="5971"/>
    <n v="7"/>
    <n v="60"/>
    <x v="0"/>
    <x v="0"/>
    <s v="No"/>
    <x v="1"/>
    <x v="2"/>
    <x v="2"/>
    <n v="19.95"/>
    <n v="3066.55"/>
    <m/>
    <x v="20"/>
  </r>
  <r>
    <x v="5658"/>
    <d v="2022-09-15T00:00:00"/>
    <x v="1"/>
    <n v="44"/>
    <x v="1"/>
    <n v="1"/>
    <n v="4"/>
    <x v="1"/>
    <n v="3726"/>
    <n v="0"/>
    <n v="35"/>
    <x v="0"/>
    <x v="0"/>
    <s v="No"/>
    <x v="1"/>
    <x v="3"/>
    <x v="2"/>
    <n v="20.100000000000001"/>
    <n v="1537.7"/>
    <m/>
    <x v="20"/>
  </r>
  <r>
    <x v="5659"/>
    <d v="2022-05-08T00:00:00"/>
    <x v="0"/>
    <n v="31"/>
    <x v="1"/>
    <n v="3"/>
    <n v="4"/>
    <x v="1"/>
    <n v="3884"/>
    <n v="0"/>
    <n v="39"/>
    <x v="0"/>
    <x v="2"/>
    <s v="Yes"/>
    <x v="2"/>
    <x v="3"/>
    <x v="0"/>
    <n v="54.85"/>
    <n v="2191.6999999999998"/>
    <m/>
    <x v="20"/>
  </r>
  <r>
    <x v="5660"/>
    <d v="2020-07-26T00:00:00"/>
    <x v="0"/>
    <n v="53"/>
    <x v="0"/>
    <n v="0"/>
    <n v="4"/>
    <x v="1"/>
    <n v="4302"/>
    <n v="1"/>
    <n v="61"/>
    <x v="0"/>
    <x v="0"/>
    <s v="Yes"/>
    <x v="2"/>
    <x v="2"/>
    <x v="0"/>
    <n v="80.8"/>
    <n v="7495.96"/>
    <m/>
    <x v="20"/>
  </r>
  <r>
    <x v="5661"/>
    <d v="2020-10-09T00:00:00"/>
    <x v="1"/>
    <n v="52"/>
    <x v="0"/>
    <n v="2"/>
    <n v="4"/>
    <x v="1"/>
    <n v="6186"/>
    <n v="10"/>
    <n v="58"/>
    <x v="0"/>
    <x v="0"/>
    <s v="No"/>
    <x v="1"/>
    <x v="2"/>
    <x v="2"/>
    <n v="20.5"/>
    <n v="2654.36"/>
    <m/>
    <x v="20"/>
  </r>
  <r>
    <x v="5662"/>
    <d v="2022-07-08T00:00:00"/>
    <x v="1"/>
    <n v="57"/>
    <x v="0"/>
    <n v="0"/>
    <n v="4"/>
    <x v="1"/>
    <n v="3924"/>
    <n v="1"/>
    <n v="37"/>
    <x v="0"/>
    <x v="0"/>
    <s v="No"/>
    <x v="1"/>
    <x v="0"/>
    <x v="0"/>
    <n v="19.5"/>
    <n v="2477.23"/>
    <m/>
    <x v="20"/>
  </r>
  <r>
    <x v="5663"/>
    <d v="2020-08-23T00:00:00"/>
    <x v="0"/>
    <n v="80"/>
    <x v="0"/>
    <n v="0"/>
    <n v="4"/>
    <x v="1"/>
    <n v="4040"/>
    <n v="2"/>
    <n v="60"/>
    <x v="0"/>
    <x v="0"/>
    <s v="Yes"/>
    <x v="0"/>
    <x v="3"/>
    <x v="0"/>
    <n v="104.35"/>
    <n v="7675.22"/>
    <m/>
    <x v="20"/>
  </r>
  <r>
    <x v="5664"/>
    <d v="2024-02-04T00:00:00"/>
    <x v="1"/>
    <n v="65"/>
    <x v="1"/>
    <n v="0"/>
    <n v="4"/>
    <x v="1"/>
    <n v="2094"/>
    <n v="0"/>
    <n v="18"/>
    <x v="0"/>
    <x v="0"/>
    <s v="Yes"/>
    <x v="0"/>
    <x v="0"/>
    <x v="2"/>
    <n v="103.6"/>
    <n v="1839.21"/>
    <m/>
    <x v="20"/>
  </r>
  <r>
    <x v="5665"/>
    <d v="2025-07-25T00:00:00"/>
    <x v="1"/>
    <n v="40"/>
    <x v="1"/>
    <n v="0"/>
    <n v="4"/>
    <x v="2"/>
    <n v="5858"/>
    <n v="0"/>
    <n v="1"/>
    <x v="0"/>
    <x v="2"/>
    <s v="Yes"/>
    <x v="3"/>
    <x v="0"/>
    <x v="0"/>
    <n v="25.25"/>
    <n v="25.25"/>
    <m/>
    <x v="20"/>
  </r>
  <r>
    <x v="5666"/>
    <d v="2024-02-17T00:00:00"/>
    <x v="0"/>
    <n v="42"/>
    <x v="0"/>
    <n v="0"/>
    <n v="4"/>
    <x v="1"/>
    <n v="4283"/>
    <n v="5"/>
    <n v="18"/>
    <x v="3"/>
    <x v="0"/>
    <s v="Yes"/>
    <x v="0"/>
    <x v="0"/>
    <x v="0"/>
    <n v="73.150000000000006"/>
    <n v="1607.99"/>
    <m/>
    <x v="20"/>
  </r>
  <r>
    <x v="5667"/>
    <d v="2022-10-13T00:00:00"/>
    <x v="1"/>
    <n v="59"/>
    <x v="0"/>
    <n v="0"/>
    <n v="4"/>
    <x v="1"/>
    <n v="3012"/>
    <n v="5"/>
    <n v="34"/>
    <x v="0"/>
    <x v="0"/>
    <s v="Yes"/>
    <x v="2"/>
    <x v="0"/>
    <x v="0"/>
    <n v="60.85"/>
    <n v="2421.8000000000002"/>
    <m/>
    <x v="20"/>
  </r>
  <r>
    <x v="5668"/>
    <d v="2021-04-13T00:00:00"/>
    <x v="1"/>
    <n v="36"/>
    <x v="0"/>
    <n v="0"/>
    <n v="4"/>
    <x v="1"/>
    <n v="4405"/>
    <n v="0"/>
    <n v="52"/>
    <x v="4"/>
    <x v="0"/>
    <s v="Yes"/>
    <x v="2"/>
    <x v="3"/>
    <x v="3"/>
    <n v="64.3"/>
    <n v="3630.04"/>
    <m/>
    <x v="20"/>
  </r>
  <r>
    <x v="5669"/>
    <d v="2024-01-13T00:00:00"/>
    <x v="1"/>
    <n v="19"/>
    <x v="1"/>
    <n v="0"/>
    <n v="4"/>
    <x v="1"/>
    <n v="4033"/>
    <n v="0"/>
    <n v="19"/>
    <x v="0"/>
    <x v="0"/>
    <s v="Yes"/>
    <x v="3"/>
    <x v="3"/>
    <x v="0"/>
    <n v="58.2"/>
    <n v="1507.9"/>
    <m/>
    <x v="20"/>
  </r>
  <r>
    <x v="5670"/>
    <d v="2023-09-24T00:00:00"/>
    <x v="1"/>
    <n v="27"/>
    <x v="0"/>
    <n v="0"/>
    <n v="4"/>
    <x v="1"/>
    <n v="4445"/>
    <n v="10"/>
    <n v="23"/>
    <x v="0"/>
    <x v="2"/>
    <s v="Yes"/>
    <x v="2"/>
    <x v="2"/>
    <x v="2"/>
    <n v="34.6"/>
    <n v="813.45"/>
    <m/>
    <x v="20"/>
  </r>
  <r>
    <x v="5671"/>
    <d v="2021-09-03T00:00:00"/>
    <x v="1"/>
    <n v="49"/>
    <x v="0"/>
    <n v="0"/>
    <n v="4"/>
    <x v="1"/>
    <n v="3404"/>
    <n v="1"/>
    <n v="47"/>
    <x v="0"/>
    <x v="0"/>
    <s v="Yes"/>
    <x v="2"/>
    <x v="3"/>
    <x v="2"/>
    <n v="66.05"/>
    <n v="3369.77"/>
    <m/>
    <x v="20"/>
  </r>
  <r>
    <x v="5672"/>
    <d v="2021-03-26T00:00:00"/>
    <x v="0"/>
    <n v="43"/>
    <x v="0"/>
    <n v="3"/>
    <n v="4"/>
    <x v="1"/>
    <n v="5052"/>
    <n v="7"/>
    <n v="53"/>
    <x v="0"/>
    <x v="0"/>
    <s v="Yes"/>
    <x v="2"/>
    <x v="3"/>
    <x v="2"/>
    <n v="78.75"/>
    <n v="5631.03"/>
    <m/>
    <x v="20"/>
  </r>
  <r>
    <x v="5673"/>
    <d v="2021-03-17T00:00:00"/>
    <x v="1"/>
    <n v="38"/>
    <x v="0"/>
    <n v="2"/>
    <n v="4"/>
    <x v="1"/>
    <n v="5989"/>
    <n v="1"/>
    <n v="53"/>
    <x v="0"/>
    <x v="0"/>
    <s v="Yes"/>
    <x v="0"/>
    <x v="0"/>
    <x v="0"/>
    <n v="108.25"/>
    <n v="8234.77"/>
    <m/>
    <x v="20"/>
  </r>
  <r>
    <x v="5674"/>
    <d v="2024-02-04T00:00:00"/>
    <x v="1"/>
    <n v="43"/>
    <x v="1"/>
    <n v="0"/>
    <n v="4"/>
    <x v="1"/>
    <n v="5033"/>
    <n v="0"/>
    <n v="18"/>
    <x v="3"/>
    <x v="0"/>
    <s v="Yes"/>
    <x v="0"/>
    <x v="0"/>
    <x v="0"/>
    <n v="74.150000000000006"/>
    <n v="1550.23"/>
    <m/>
    <x v="20"/>
  </r>
  <r>
    <x v="5675"/>
    <d v="2021-03-22T00:00:00"/>
    <x v="0"/>
    <n v="56"/>
    <x v="1"/>
    <n v="0"/>
    <n v="4"/>
    <x v="1"/>
    <n v="6113"/>
    <n v="0"/>
    <n v="53"/>
    <x v="4"/>
    <x v="0"/>
    <s v="Yes"/>
    <x v="0"/>
    <x v="0"/>
    <x v="2"/>
    <n v="80.599999999999994"/>
    <n v="7006.78"/>
    <m/>
    <x v="20"/>
  </r>
  <r>
    <x v="5676"/>
    <d v="2021-03-05T00:00:00"/>
    <x v="0"/>
    <n v="52"/>
    <x v="0"/>
    <n v="0"/>
    <n v="4"/>
    <x v="1"/>
    <n v="5313"/>
    <n v="1"/>
    <n v="53"/>
    <x v="4"/>
    <x v="0"/>
    <s v="Yes"/>
    <x v="2"/>
    <x v="3"/>
    <x v="0"/>
    <n v="77.400000000000006"/>
    <n v="6676.1"/>
    <m/>
    <x v="20"/>
  </r>
  <r>
    <x v="5677"/>
    <d v="2021-04-24T00:00:00"/>
    <x v="1"/>
    <n v="59"/>
    <x v="0"/>
    <n v="2"/>
    <n v="4"/>
    <x v="1"/>
    <n v="4298"/>
    <n v="2"/>
    <n v="52"/>
    <x v="4"/>
    <x v="0"/>
    <s v="Yes"/>
    <x v="3"/>
    <x v="3"/>
    <x v="0"/>
    <n v="50.95"/>
    <n v="3132.21"/>
    <m/>
    <x v="20"/>
  </r>
  <r>
    <x v="5678"/>
    <d v="2019-11-11T00:00:00"/>
    <x v="0"/>
    <n v="55"/>
    <x v="0"/>
    <n v="1"/>
    <n v="4"/>
    <x v="1"/>
    <n v="4637"/>
    <n v="0"/>
    <n v="69"/>
    <x v="5"/>
    <x v="0"/>
    <s v="Yes"/>
    <x v="0"/>
    <x v="2"/>
    <x v="0"/>
    <n v="99.35"/>
    <n v="7440.19"/>
    <m/>
    <x v="20"/>
  </r>
  <r>
    <x v="5679"/>
    <d v="2024-05-19T00:00:00"/>
    <x v="0"/>
    <n v="62"/>
    <x v="1"/>
    <n v="2"/>
    <n v="4"/>
    <x v="1"/>
    <n v="3608"/>
    <n v="0"/>
    <n v="15"/>
    <x v="3"/>
    <x v="0"/>
    <s v="Yes"/>
    <x v="2"/>
    <x v="3"/>
    <x v="2"/>
    <n v="55.2"/>
    <n v="969"/>
    <m/>
    <x v="20"/>
  </r>
  <r>
    <x v="5680"/>
    <d v="2024-11-01T00:00:00"/>
    <x v="0"/>
    <n v="43"/>
    <x v="0"/>
    <n v="2"/>
    <n v="4"/>
    <x v="1"/>
    <n v="2848"/>
    <n v="2"/>
    <n v="9"/>
    <x v="0"/>
    <x v="0"/>
    <s v="Yes"/>
    <x v="2"/>
    <x v="0"/>
    <x v="2"/>
    <n v="54.8"/>
    <n v="852.94"/>
    <m/>
    <x v="20"/>
  </r>
  <r>
    <x v="5681"/>
    <d v="2022-11-21T00:00:00"/>
    <x v="1"/>
    <n v="22"/>
    <x v="0"/>
    <n v="1"/>
    <n v="4"/>
    <x v="1"/>
    <n v="4501"/>
    <n v="3"/>
    <n v="33"/>
    <x v="1"/>
    <x v="0"/>
    <s v="No"/>
    <x v="1"/>
    <x v="3"/>
    <x v="2"/>
    <n v="24.15"/>
    <n v="856.73"/>
    <m/>
    <x v="20"/>
  </r>
  <r>
    <x v="5682"/>
    <d v="2021-11-24T00:00:00"/>
    <x v="1"/>
    <n v="58"/>
    <x v="1"/>
    <n v="0"/>
    <n v="4"/>
    <x v="1"/>
    <n v="3682"/>
    <n v="0"/>
    <n v="45"/>
    <x v="0"/>
    <x v="0"/>
    <s v="Yes"/>
    <x v="0"/>
    <x v="3"/>
    <x v="0"/>
    <n v="96.75"/>
    <n v="4513.3999999999996"/>
    <m/>
    <x v="20"/>
  </r>
  <r>
    <x v="5683"/>
    <d v="2021-05-22T00:00:00"/>
    <x v="0"/>
    <n v="38"/>
    <x v="0"/>
    <n v="3"/>
    <n v="4"/>
    <x v="1"/>
    <n v="4025"/>
    <n v="3"/>
    <n v="51"/>
    <x v="0"/>
    <x v="0"/>
    <s v="No"/>
    <x v="1"/>
    <x v="3"/>
    <x v="2"/>
    <n v="19.399999999999999"/>
    <n v="2916.88"/>
    <m/>
    <x v="20"/>
  </r>
  <r>
    <x v="5684"/>
    <d v="2023-03-08T00:00:00"/>
    <x v="0"/>
    <n v="57"/>
    <x v="1"/>
    <n v="1"/>
    <n v="4"/>
    <x v="1"/>
    <n v="3290"/>
    <n v="0"/>
    <n v="29"/>
    <x v="0"/>
    <x v="2"/>
    <s v="Yes"/>
    <x v="2"/>
    <x v="0"/>
    <x v="2"/>
    <n v="45"/>
    <n v="1230.19"/>
    <m/>
    <x v="20"/>
  </r>
  <r>
    <x v="5685"/>
    <d v="2025-01-17T00:00:00"/>
    <x v="0"/>
    <n v="68"/>
    <x v="0"/>
    <n v="0"/>
    <n v="4"/>
    <x v="1"/>
    <n v="5116"/>
    <n v="2"/>
    <n v="7"/>
    <x v="0"/>
    <x v="0"/>
    <s v="Yes"/>
    <x v="3"/>
    <x v="2"/>
    <x v="0"/>
    <n v="64.2"/>
    <n v="497.33"/>
    <m/>
    <x v="20"/>
  </r>
  <r>
    <x v="5686"/>
    <d v="2025-05-13T00:00:00"/>
    <x v="1"/>
    <n v="74"/>
    <x v="1"/>
    <n v="0"/>
    <n v="4"/>
    <x v="2"/>
    <n v="2868"/>
    <n v="0"/>
    <n v="3"/>
    <x v="0"/>
    <x v="0"/>
    <s v="Yes"/>
    <x v="0"/>
    <x v="2"/>
    <x v="0"/>
    <n v="73.849999999999994"/>
    <n v="336.35"/>
    <m/>
    <x v="20"/>
  </r>
  <r>
    <x v="5687"/>
    <d v="2024-02-02T00:00:00"/>
    <x v="1"/>
    <n v="70"/>
    <x v="1"/>
    <n v="0"/>
    <n v="4"/>
    <x v="1"/>
    <n v="3878"/>
    <n v="0"/>
    <n v="18"/>
    <x v="0"/>
    <x v="0"/>
    <s v="Yes"/>
    <x v="0"/>
    <x v="2"/>
    <x v="0"/>
    <n v="84.95"/>
    <n v="1971.49"/>
    <m/>
    <x v="20"/>
  </r>
  <r>
    <x v="5688"/>
    <d v="2025-06-20T00:00:00"/>
    <x v="0"/>
    <n v="70"/>
    <x v="0"/>
    <n v="0"/>
    <n v="4"/>
    <x v="2"/>
    <n v="5592"/>
    <n v="9"/>
    <n v="2"/>
    <x v="2"/>
    <x v="0"/>
    <s v="Yes"/>
    <x v="0"/>
    <x v="0"/>
    <x v="0"/>
    <n v="70.099999999999994"/>
    <n v="211.63"/>
    <m/>
    <x v="20"/>
  </r>
  <r>
    <x v="5689"/>
    <d v="2024-04-09T00:00:00"/>
    <x v="0"/>
    <n v="68"/>
    <x v="1"/>
    <n v="0"/>
    <n v="4"/>
    <x v="1"/>
    <n v="4351"/>
    <n v="0"/>
    <n v="16"/>
    <x v="3"/>
    <x v="0"/>
    <s v="Yes"/>
    <x v="0"/>
    <x v="0"/>
    <x v="0"/>
    <n v="78.75"/>
    <n v="1850.57"/>
    <m/>
    <x v="20"/>
  </r>
  <r>
    <x v="5690"/>
    <d v="2019-08-19T00:00:00"/>
    <x v="1"/>
    <n v="42"/>
    <x v="0"/>
    <n v="0"/>
    <n v="4"/>
    <x v="1"/>
    <n v="5945"/>
    <n v="7"/>
    <n v="72"/>
    <x v="5"/>
    <x v="0"/>
    <s v="Yes"/>
    <x v="0"/>
    <x v="2"/>
    <x v="2"/>
    <n v="109.7"/>
    <n v="9472.82"/>
    <m/>
    <x v="20"/>
  </r>
  <r>
    <x v="5691"/>
    <d v="2020-02-19T00:00:00"/>
    <x v="1"/>
    <n v="61"/>
    <x v="1"/>
    <n v="0"/>
    <n v="4"/>
    <x v="1"/>
    <n v="5813"/>
    <n v="0"/>
    <n v="66"/>
    <x v="0"/>
    <x v="0"/>
    <s v="Yes"/>
    <x v="2"/>
    <x v="2"/>
    <x v="2"/>
    <n v="90.05"/>
    <n v="6842.43"/>
    <m/>
    <x v="20"/>
  </r>
  <r>
    <x v="5692"/>
    <d v="2020-02-16T00:00:00"/>
    <x v="0"/>
    <n v="57"/>
    <x v="1"/>
    <n v="2"/>
    <n v="4"/>
    <x v="1"/>
    <n v="4101"/>
    <n v="0"/>
    <n v="66"/>
    <x v="0"/>
    <x v="0"/>
    <s v="No"/>
    <x v="1"/>
    <x v="2"/>
    <x v="2"/>
    <n v="20.55"/>
    <n v="2701.54"/>
    <m/>
    <x v="20"/>
  </r>
  <r>
    <x v="5693"/>
    <d v="2023-03-18T00:00:00"/>
    <x v="0"/>
    <n v="46"/>
    <x v="1"/>
    <n v="0"/>
    <n v="4"/>
    <x v="1"/>
    <n v="3898"/>
    <n v="0"/>
    <n v="29"/>
    <x v="1"/>
    <x v="2"/>
    <s v="Yes"/>
    <x v="2"/>
    <x v="3"/>
    <x v="3"/>
    <n v="35.6"/>
    <n v="1072.5999999999999"/>
    <m/>
    <x v="20"/>
  </r>
  <r>
    <x v="5694"/>
    <d v="2019-11-06T00:00:00"/>
    <x v="0"/>
    <n v="35"/>
    <x v="0"/>
    <n v="2"/>
    <n v="4"/>
    <x v="1"/>
    <n v="5561"/>
    <n v="9"/>
    <n v="69"/>
    <x v="0"/>
    <x v="0"/>
    <s v="Yes"/>
    <x v="0"/>
    <x v="3"/>
    <x v="2"/>
    <n v="95.75"/>
    <n v="9440.2999999999993"/>
    <m/>
    <x v="20"/>
  </r>
  <r>
    <x v="5695"/>
    <d v="2025-04-06T00:00:00"/>
    <x v="0"/>
    <n v="25"/>
    <x v="0"/>
    <n v="1"/>
    <n v="4"/>
    <x v="1"/>
    <n v="2347"/>
    <n v="1"/>
    <n v="4"/>
    <x v="2"/>
    <x v="0"/>
    <s v="No"/>
    <x v="1"/>
    <x v="2"/>
    <x v="3"/>
    <n v="19.899999999999999"/>
    <n v="174.93"/>
    <m/>
    <x v="20"/>
  </r>
  <r>
    <x v="5696"/>
    <d v="2019-09-18T00:00:00"/>
    <x v="0"/>
    <n v="23"/>
    <x v="0"/>
    <n v="3"/>
    <n v="4"/>
    <x v="1"/>
    <n v="6101"/>
    <n v="1"/>
    <n v="71"/>
    <x v="5"/>
    <x v="0"/>
    <s v="Yes"/>
    <x v="0"/>
    <x v="3"/>
    <x v="0"/>
    <n v="104.65"/>
    <n v="8292.34"/>
    <m/>
    <x v="20"/>
  </r>
  <r>
    <x v="5697"/>
    <d v="2021-09-13T00:00:00"/>
    <x v="1"/>
    <n v="51"/>
    <x v="1"/>
    <n v="0"/>
    <n v="4"/>
    <x v="1"/>
    <n v="3723"/>
    <n v="0"/>
    <n v="47"/>
    <x v="4"/>
    <x v="0"/>
    <s v="Yes"/>
    <x v="0"/>
    <x v="0"/>
    <x v="0"/>
    <n v="106.35"/>
    <n v="5532.48"/>
    <m/>
    <x v="20"/>
  </r>
  <r>
    <x v="5698"/>
    <d v="2025-07-21T00:00:00"/>
    <x v="1"/>
    <n v="53"/>
    <x v="1"/>
    <n v="0"/>
    <n v="4"/>
    <x v="2"/>
    <n v="2475"/>
    <n v="0"/>
    <n v="1"/>
    <x v="0"/>
    <x v="0"/>
    <s v="Yes"/>
    <x v="0"/>
    <x v="0"/>
    <x v="0"/>
    <n v="70.099999999999994"/>
    <n v="71.25"/>
    <m/>
    <x v="20"/>
  </r>
  <r>
    <x v="5699"/>
    <d v="2020-07-24T00:00:00"/>
    <x v="1"/>
    <n v="57"/>
    <x v="1"/>
    <n v="0"/>
    <n v="4"/>
    <x v="1"/>
    <n v="4471"/>
    <n v="0"/>
    <n v="61"/>
    <x v="4"/>
    <x v="0"/>
    <s v="Yes"/>
    <x v="3"/>
    <x v="2"/>
    <x v="2"/>
    <n v="86.45"/>
    <n v="5450.41"/>
    <m/>
    <x v="20"/>
  </r>
  <r>
    <x v="5700"/>
    <d v="2020-04-13T00:00:00"/>
    <x v="1"/>
    <n v="33"/>
    <x v="0"/>
    <n v="0"/>
    <n v="4"/>
    <x v="1"/>
    <n v="5254"/>
    <n v="6"/>
    <n v="64"/>
    <x v="0"/>
    <x v="0"/>
    <s v="Yes"/>
    <x v="3"/>
    <x v="2"/>
    <x v="3"/>
    <n v="81.3"/>
    <n v="6170"/>
    <m/>
    <x v="20"/>
  </r>
  <r>
    <x v="5701"/>
    <d v="2024-12-11T00:00:00"/>
    <x v="1"/>
    <n v="51"/>
    <x v="1"/>
    <n v="0"/>
    <n v="4"/>
    <x v="1"/>
    <n v="2332"/>
    <n v="0"/>
    <n v="8"/>
    <x v="0"/>
    <x v="0"/>
    <s v="Yes"/>
    <x v="0"/>
    <x v="0"/>
    <x v="0"/>
    <n v="75.25"/>
    <n v="727.26"/>
    <m/>
    <x v="20"/>
  </r>
  <r>
    <x v="5702"/>
    <d v="2020-06-20T00:00:00"/>
    <x v="0"/>
    <n v="19"/>
    <x v="1"/>
    <n v="0"/>
    <n v="4"/>
    <x v="1"/>
    <n v="4568"/>
    <n v="0"/>
    <n v="62"/>
    <x v="0"/>
    <x v="0"/>
    <s v="No"/>
    <x v="1"/>
    <x v="2"/>
    <x v="2"/>
    <n v="20.05"/>
    <n v="3289.81"/>
    <m/>
    <x v="20"/>
  </r>
  <r>
    <x v="5703"/>
    <d v="2025-06-26T00:00:00"/>
    <x v="1"/>
    <n v="35"/>
    <x v="0"/>
    <n v="0"/>
    <n v="4"/>
    <x v="2"/>
    <n v="5761"/>
    <n v="3"/>
    <n v="2"/>
    <x v="2"/>
    <x v="0"/>
    <s v="No"/>
    <x v="1"/>
    <x v="0"/>
    <x v="2"/>
    <n v="20.350000000000001"/>
    <n v="52.69"/>
    <m/>
    <x v="20"/>
  </r>
  <r>
    <x v="5704"/>
    <d v="2024-08-11T00:00:00"/>
    <x v="1"/>
    <n v="60"/>
    <x v="0"/>
    <n v="0"/>
    <n v="4"/>
    <x v="1"/>
    <n v="5453"/>
    <n v="10"/>
    <n v="12"/>
    <x v="3"/>
    <x v="0"/>
    <s v="No"/>
    <x v="1"/>
    <x v="2"/>
    <x v="0"/>
    <n v="20.05"/>
    <n v="748.63"/>
    <m/>
    <x v="20"/>
  </r>
  <r>
    <x v="5705"/>
    <d v="2025-04-02T00:00:00"/>
    <x v="0"/>
    <n v="50"/>
    <x v="1"/>
    <n v="0"/>
    <n v="4"/>
    <x v="1"/>
    <n v="4282"/>
    <n v="0"/>
    <n v="4"/>
    <x v="0"/>
    <x v="2"/>
    <s v="Yes"/>
    <x v="2"/>
    <x v="0"/>
    <x v="2"/>
    <n v="42.4"/>
    <n v="146.4"/>
    <m/>
    <x v="20"/>
  </r>
  <r>
    <x v="5706"/>
    <d v="2025-05-01T00:00:00"/>
    <x v="1"/>
    <n v="62"/>
    <x v="1"/>
    <n v="0"/>
    <n v="4"/>
    <x v="2"/>
    <n v="3122"/>
    <n v="0"/>
    <n v="3"/>
    <x v="0"/>
    <x v="0"/>
    <s v="Yes"/>
    <x v="3"/>
    <x v="0"/>
    <x v="0"/>
    <n v="44.6"/>
    <n v="169.47"/>
    <m/>
    <x v="20"/>
  </r>
  <r>
    <x v="5707"/>
    <d v="2023-06-13T00:00:00"/>
    <x v="0"/>
    <n v="32"/>
    <x v="1"/>
    <n v="3"/>
    <n v="4"/>
    <x v="1"/>
    <n v="2715"/>
    <n v="0"/>
    <n v="26"/>
    <x v="0"/>
    <x v="2"/>
    <s v="Yes"/>
    <x v="3"/>
    <x v="3"/>
    <x v="0"/>
    <n v="39.950000000000003"/>
    <n v="1023.75"/>
    <m/>
    <x v="20"/>
  </r>
  <r>
    <x v="5708"/>
    <d v="2022-01-08T00:00:00"/>
    <x v="0"/>
    <n v="39"/>
    <x v="0"/>
    <n v="1"/>
    <n v="4"/>
    <x v="1"/>
    <n v="5594"/>
    <n v="10"/>
    <n v="43"/>
    <x v="0"/>
    <x v="0"/>
    <s v="No"/>
    <x v="1"/>
    <x v="3"/>
    <x v="2"/>
    <n v="19.2"/>
    <n v="1410.48"/>
    <m/>
    <x v="20"/>
  </r>
  <r>
    <x v="5709"/>
    <d v="2020-07-21T00:00:00"/>
    <x v="0"/>
    <n v="40"/>
    <x v="0"/>
    <n v="0"/>
    <n v="4"/>
    <x v="1"/>
    <n v="6298"/>
    <n v="6"/>
    <n v="61"/>
    <x v="0"/>
    <x v="0"/>
    <s v="Yes"/>
    <x v="0"/>
    <x v="0"/>
    <x v="0"/>
    <n v="106.2"/>
    <n v="8062.46"/>
    <m/>
    <x v="20"/>
  </r>
  <r>
    <x v="5710"/>
    <d v="2023-10-18T00:00:00"/>
    <x v="1"/>
    <n v="69"/>
    <x v="0"/>
    <n v="0"/>
    <n v="4"/>
    <x v="1"/>
    <n v="2628"/>
    <n v="5"/>
    <n v="22"/>
    <x v="3"/>
    <x v="0"/>
    <s v="No"/>
    <x v="1"/>
    <x v="3"/>
    <x v="0"/>
    <n v="25.6"/>
    <n v="884.74"/>
    <m/>
    <x v="20"/>
  </r>
  <r>
    <x v="5711"/>
    <d v="2021-07-12T00:00:00"/>
    <x v="1"/>
    <n v="77"/>
    <x v="1"/>
    <n v="0"/>
    <n v="4"/>
    <x v="1"/>
    <n v="5023"/>
    <n v="0"/>
    <n v="49"/>
    <x v="4"/>
    <x v="0"/>
    <s v="Yes"/>
    <x v="0"/>
    <x v="3"/>
    <x v="0"/>
    <n v="103"/>
    <n v="6953.23"/>
    <m/>
    <x v="20"/>
  </r>
  <r>
    <x v="5712"/>
    <d v="2024-08-19T00:00:00"/>
    <x v="1"/>
    <n v="70"/>
    <x v="0"/>
    <n v="1"/>
    <n v="4"/>
    <x v="1"/>
    <n v="3353"/>
    <n v="1"/>
    <n v="12"/>
    <x v="3"/>
    <x v="2"/>
    <s v="Yes"/>
    <x v="2"/>
    <x v="0"/>
    <x v="3"/>
    <n v="29.3"/>
    <n v="355.9"/>
    <m/>
    <x v="20"/>
  </r>
  <r>
    <x v="5713"/>
    <d v="2022-07-13T00:00:00"/>
    <x v="0"/>
    <n v="28"/>
    <x v="1"/>
    <n v="0"/>
    <n v="4"/>
    <x v="1"/>
    <n v="2640"/>
    <n v="0"/>
    <n v="37"/>
    <x v="0"/>
    <x v="0"/>
    <s v="Yes"/>
    <x v="0"/>
    <x v="0"/>
    <x v="2"/>
    <n v="96.1"/>
    <n v="4454.88"/>
    <m/>
    <x v="20"/>
  </r>
  <r>
    <x v="5714"/>
    <d v="2020-05-17T00:00:00"/>
    <x v="0"/>
    <n v="19"/>
    <x v="0"/>
    <n v="0"/>
    <n v="4"/>
    <x v="1"/>
    <n v="4652"/>
    <n v="1"/>
    <n v="63"/>
    <x v="0"/>
    <x v="0"/>
    <s v="Yes"/>
    <x v="2"/>
    <x v="2"/>
    <x v="2"/>
    <n v="83.5"/>
    <n v="6282.35"/>
    <m/>
    <x v="20"/>
  </r>
  <r>
    <x v="5715"/>
    <d v="2022-06-22T00:00:00"/>
    <x v="0"/>
    <n v="28"/>
    <x v="0"/>
    <n v="0"/>
    <n v="4"/>
    <x v="1"/>
    <n v="3067"/>
    <n v="1"/>
    <n v="38"/>
    <x v="0"/>
    <x v="0"/>
    <s v="Yes"/>
    <x v="3"/>
    <x v="2"/>
    <x v="2"/>
    <n v="81"/>
    <n v="3922.8"/>
    <m/>
    <x v="20"/>
  </r>
  <r>
    <x v="5716"/>
    <d v="2020-03-06T00:00:00"/>
    <x v="1"/>
    <n v="19"/>
    <x v="1"/>
    <n v="0"/>
    <n v="4"/>
    <x v="1"/>
    <n v="4372"/>
    <n v="0"/>
    <n v="65"/>
    <x v="4"/>
    <x v="0"/>
    <s v="Yes"/>
    <x v="2"/>
    <x v="2"/>
    <x v="3"/>
    <n v="59.6"/>
    <n v="6673.65"/>
    <m/>
    <x v="20"/>
  </r>
  <r>
    <x v="5717"/>
    <d v="2020-03-24T00:00:00"/>
    <x v="1"/>
    <n v="57"/>
    <x v="1"/>
    <n v="0"/>
    <n v="4"/>
    <x v="1"/>
    <n v="5434"/>
    <n v="0"/>
    <n v="65"/>
    <x v="0"/>
    <x v="0"/>
    <s v="Yes"/>
    <x v="3"/>
    <x v="2"/>
    <x v="0"/>
    <n v="84.85"/>
    <n v="8172.3"/>
    <m/>
    <x v="20"/>
  </r>
  <r>
    <x v="5718"/>
    <d v="2025-02-20T00:00:00"/>
    <x v="0"/>
    <n v="38"/>
    <x v="1"/>
    <n v="2"/>
    <n v="4"/>
    <x v="1"/>
    <n v="3478"/>
    <n v="0"/>
    <n v="6"/>
    <x v="0"/>
    <x v="0"/>
    <s v="No"/>
    <x v="1"/>
    <x v="0"/>
    <x v="2"/>
    <n v="20.2"/>
    <n v="199.81"/>
    <m/>
    <x v="20"/>
  </r>
  <r>
    <x v="5719"/>
    <d v="2019-11-21T00:00:00"/>
    <x v="0"/>
    <n v="64"/>
    <x v="0"/>
    <n v="0"/>
    <n v="4"/>
    <x v="1"/>
    <n v="5839"/>
    <n v="4"/>
    <n v="69"/>
    <x v="5"/>
    <x v="0"/>
    <s v="Yes"/>
    <x v="3"/>
    <x v="2"/>
    <x v="0"/>
    <n v="75.75"/>
    <n v="8446.92"/>
    <m/>
    <x v="20"/>
  </r>
  <r>
    <x v="5720"/>
    <d v="2023-07-21T00:00:00"/>
    <x v="0"/>
    <n v="55"/>
    <x v="0"/>
    <n v="3"/>
    <n v="4"/>
    <x v="1"/>
    <n v="3192"/>
    <n v="1"/>
    <n v="25"/>
    <x v="0"/>
    <x v="0"/>
    <s v="Yes"/>
    <x v="3"/>
    <x v="0"/>
    <x v="0"/>
    <n v="60.35"/>
    <n v="2061.4"/>
    <m/>
    <x v="20"/>
  </r>
  <r>
    <x v="5721"/>
    <d v="2022-04-20T00:00:00"/>
    <x v="1"/>
    <n v="48"/>
    <x v="1"/>
    <n v="0"/>
    <n v="4"/>
    <x v="1"/>
    <n v="3878"/>
    <n v="0"/>
    <n v="40"/>
    <x v="0"/>
    <x v="0"/>
    <s v="No"/>
    <x v="1"/>
    <x v="2"/>
    <x v="2"/>
    <n v="19.649999999999999"/>
    <n v="1871.45"/>
    <m/>
    <x v="20"/>
  </r>
  <r>
    <x v="5722"/>
    <d v="2022-09-19T00:00:00"/>
    <x v="1"/>
    <n v="54"/>
    <x v="1"/>
    <n v="0"/>
    <n v="4"/>
    <x v="1"/>
    <n v="5097"/>
    <n v="0"/>
    <n v="35"/>
    <x v="0"/>
    <x v="2"/>
    <s v="Yes"/>
    <x v="2"/>
    <x v="0"/>
    <x v="0"/>
    <n v="24.15"/>
    <n v="852.5"/>
    <m/>
    <x v="20"/>
  </r>
  <r>
    <x v="5723"/>
    <d v="2019-08-18T00:00:00"/>
    <x v="1"/>
    <n v="35"/>
    <x v="0"/>
    <n v="1"/>
    <n v="4"/>
    <x v="1"/>
    <n v="6342"/>
    <n v="4"/>
    <n v="72"/>
    <x v="0"/>
    <x v="0"/>
    <s v="Yes"/>
    <x v="2"/>
    <x v="2"/>
    <x v="0"/>
    <n v="92.65"/>
    <n v="8893"/>
    <m/>
    <x v="20"/>
  </r>
  <r>
    <x v="5724"/>
    <d v="2023-11-26T00:00:00"/>
    <x v="0"/>
    <n v="31"/>
    <x v="1"/>
    <n v="0"/>
    <n v="4"/>
    <x v="1"/>
    <n v="5654"/>
    <n v="0"/>
    <n v="21"/>
    <x v="3"/>
    <x v="0"/>
    <s v="No"/>
    <x v="1"/>
    <x v="0"/>
    <x v="2"/>
    <n v="20.5"/>
    <n v="1093.54"/>
    <m/>
    <x v="20"/>
  </r>
  <r>
    <x v="5725"/>
    <d v="2024-08-03T00:00:00"/>
    <x v="0"/>
    <n v="19"/>
    <x v="0"/>
    <n v="3"/>
    <n v="4"/>
    <x v="1"/>
    <n v="2562"/>
    <n v="7"/>
    <n v="12"/>
    <x v="3"/>
    <x v="2"/>
    <s v="Yes"/>
    <x v="2"/>
    <x v="0"/>
    <x v="3"/>
    <n v="35.5"/>
    <n v="432.25"/>
    <m/>
    <x v="20"/>
  </r>
  <r>
    <x v="5726"/>
    <d v="2020-11-25T00:00:00"/>
    <x v="0"/>
    <n v="27"/>
    <x v="0"/>
    <n v="0"/>
    <n v="4"/>
    <x v="1"/>
    <n v="4133"/>
    <n v="2"/>
    <n v="57"/>
    <x v="0"/>
    <x v="2"/>
    <s v="Yes"/>
    <x v="2"/>
    <x v="2"/>
    <x v="0"/>
    <n v="57.5"/>
    <n v="3415.95"/>
    <m/>
    <x v="20"/>
  </r>
  <r>
    <x v="5727"/>
    <d v="2019-10-08T00:00:00"/>
    <x v="1"/>
    <n v="28"/>
    <x v="1"/>
    <n v="0"/>
    <n v="4"/>
    <x v="1"/>
    <n v="6424"/>
    <n v="0"/>
    <n v="70"/>
    <x v="5"/>
    <x v="0"/>
    <s v="Yes"/>
    <x v="0"/>
    <x v="2"/>
    <x v="0"/>
    <n v="113.65"/>
    <n v="9151.65"/>
    <m/>
    <x v="20"/>
  </r>
  <r>
    <x v="5728"/>
    <d v="2022-03-03T00:00:00"/>
    <x v="1"/>
    <n v="20"/>
    <x v="1"/>
    <n v="0"/>
    <n v="4"/>
    <x v="1"/>
    <n v="4434"/>
    <n v="0"/>
    <n v="41"/>
    <x v="0"/>
    <x v="0"/>
    <s v="Yes"/>
    <x v="0"/>
    <x v="0"/>
    <x v="0"/>
    <n v="106.5"/>
    <n v="5787.1"/>
    <m/>
    <x v="20"/>
  </r>
  <r>
    <x v="5729"/>
    <d v="2023-05-16T00:00:00"/>
    <x v="1"/>
    <n v="21"/>
    <x v="0"/>
    <n v="0"/>
    <n v="4"/>
    <x v="1"/>
    <n v="4235"/>
    <n v="1"/>
    <n v="27"/>
    <x v="1"/>
    <x v="0"/>
    <s v="Yes"/>
    <x v="0"/>
    <x v="0"/>
    <x v="2"/>
    <n v="95"/>
    <n v="2959.89"/>
    <m/>
    <x v="20"/>
  </r>
  <r>
    <x v="5730"/>
    <d v="2021-08-20T00:00:00"/>
    <x v="1"/>
    <n v="64"/>
    <x v="1"/>
    <n v="0"/>
    <n v="4"/>
    <x v="1"/>
    <n v="3345"/>
    <n v="0"/>
    <n v="48"/>
    <x v="0"/>
    <x v="0"/>
    <s v="Yes"/>
    <x v="0"/>
    <x v="3"/>
    <x v="0"/>
    <n v="75.150000000000006"/>
    <n v="5753.13"/>
    <m/>
    <x v="20"/>
  </r>
  <r>
    <x v="5731"/>
    <d v="2020-05-09T00:00:00"/>
    <x v="1"/>
    <n v="49"/>
    <x v="1"/>
    <n v="0"/>
    <n v="4"/>
    <x v="1"/>
    <n v="5989"/>
    <n v="0"/>
    <n v="63"/>
    <x v="0"/>
    <x v="0"/>
    <s v="Yes"/>
    <x v="0"/>
    <x v="2"/>
    <x v="2"/>
    <n v="98"/>
    <n v="7706.51"/>
    <m/>
    <x v="20"/>
  </r>
  <r>
    <x v="5732"/>
    <d v="2021-08-25T00:00:00"/>
    <x v="1"/>
    <n v="45"/>
    <x v="0"/>
    <n v="0"/>
    <n v="4"/>
    <x v="1"/>
    <n v="2478"/>
    <n v="3"/>
    <n v="48"/>
    <x v="0"/>
    <x v="0"/>
    <s v="Yes"/>
    <x v="2"/>
    <x v="3"/>
    <x v="2"/>
    <n v="69.55"/>
    <n v="4253.04"/>
    <m/>
    <x v="20"/>
  </r>
  <r>
    <x v="5733"/>
    <d v="2021-09-01T00:00:00"/>
    <x v="1"/>
    <n v="56"/>
    <x v="1"/>
    <n v="0"/>
    <n v="4"/>
    <x v="1"/>
    <n v="2831"/>
    <n v="0"/>
    <n v="47"/>
    <x v="0"/>
    <x v="0"/>
    <s v="Yes"/>
    <x v="2"/>
    <x v="2"/>
    <x v="2"/>
    <n v="74.05"/>
    <n v="5642.79"/>
    <m/>
    <x v="20"/>
  </r>
  <r>
    <x v="5734"/>
    <d v="2025-01-04T00:00:00"/>
    <x v="1"/>
    <n v="30"/>
    <x v="0"/>
    <n v="1"/>
    <n v="4"/>
    <x v="1"/>
    <n v="4484"/>
    <n v="3"/>
    <n v="7"/>
    <x v="2"/>
    <x v="0"/>
    <s v="No"/>
    <x v="1"/>
    <x v="0"/>
    <x v="2"/>
    <n v="20.45"/>
    <n v="191.63"/>
    <m/>
    <x v="20"/>
  </r>
  <r>
    <x v="5735"/>
    <d v="2019-10-12T00:00:00"/>
    <x v="0"/>
    <n v="36"/>
    <x v="0"/>
    <n v="0"/>
    <n v="4"/>
    <x v="1"/>
    <n v="4118"/>
    <n v="1"/>
    <n v="70"/>
    <x v="5"/>
    <x v="0"/>
    <s v="No"/>
    <x v="1"/>
    <x v="2"/>
    <x v="0"/>
    <n v="24.25"/>
    <n v="3721.95"/>
    <m/>
    <x v="20"/>
  </r>
  <r>
    <x v="5736"/>
    <d v="2025-04-14T00:00:00"/>
    <x v="1"/>
    <n v="35"/>
    <x v="1"/>
    <n v="0"/>
    <n v="4"/>
    <x v="1"/>
    <n v="5535"/>
    <n v="0"/>
    <n v="4"/>
    <x v="2"/>
    <x v="0"/>
    <s v="No"/>
    <x v="1"/>
    <x v="0"/>
    <x v="2"/>
    <n v="20.149999999999999"/>
    <n v="214.66"/>
    <m/>
    <x v="20"/>
  </r>
  <r>
    <x v="5737"/>
    <d v="2025-07-11T00:00:00"/>
    <x v="1"/>
    <n v="51"/>
    <x v="1"/>
    <n v="0"/>
    <n v="4"/>
    <x v="2"/>
    <n v="4138"/>
    <n v="0"/>
    <n v="1"/>
    <x v="0"/>
    <x v="0"/>
    <s v="Yes"/>
    <x v="2"/>
    <x v="0"/>
    <x v="2"/>
    <n v="44"/>
    <n v="70.150000000000006"/>
    <m/>
    <x v="20"/>
  </r>
  <r>
    <x v="5738"/>
    <d v="2022-06-14T00:00:00"/>
    <x v="1"/>
    <n v="26"/>
    <x v="0"/>
    <n v="3"/>
    <n v="4"/>
    <x v="1"/>
    <n v="3614"/>
    <n v="7"/>
    <n v="38"/>
    <x v="1"/>
    <x v="0"/>
    <s v="No"/>
    <x v="1"/>
    <x v="2"/>
    <x v="2"/>
    <n v="19.95"/>
    <n v="2652.6"/>
    <m/>
    <x v="20"/>
  </r>
  <r>
    <x v="5739"/>
    <d v="2024-05-16T00:00:00"/>
    <x v="0"/>
    <n v="22"/>
    <x v="0"/>
    <n v="2"/>
    <n v="4"/>
    <x v="1"/>
    <n v="3974"/>
    <n v="6"/>
    <n v="15"/>
    <x v="3"/>
    <x v="0"/>
    <s v="Yes"/>
    <x v="2"/>
    <x v="0"/>
    <x v="0"/>
    <n v="59.65"/>
    <n v="1199.8499999999999"/>
    <m/>
    <x v="20"/>
  </r>
  <r>
    <x v="5740"/>
    <d v="2021-06-14T00:00:00"/>
    <x v="0"/>
    <n v="44"/>
    <x v="0"/>
    <n v="0"/>
    <n v="4"/>
    <x v="1"/>
    <n v="6479"/>
    <n v="7"/>
    <n v="50"/>
    <x v="4"/>
    <x v="0"/>
    <s v="Yes"/>
    <x v="0"/>
    <x v="3"/>
    <x v="0"/>
    <n v="99.4"/>
    <n v="6362.75"/>
    <m/>
    <x v="20"/>
  </r>
  <r>
    <x v="5741"/>
    <d v="2023-03-15T00:00:00"/>
    <x v="0"/>
    <n v="79"/>
    <x v="1"/>
    <n v="0"/>
    <n v="4"/>
    <x v="1"/>
    <n v="5285"/>
    <n v="0"/>
    <n v="29"/>
    <x v="1"/>
    <x v="0"/>
    <s v="Yes"/>
    <x v="0"/>
    <x v="3"/>
    <x v="0"/>
    <n v="101.45"/>
    <n v="3199.71"/>
    <m/>
    <x v="20"/>
  </r>
  <r>
    <x v="5742"/>
    <d v="2020-11-13T00:00:00"/>
    <x v="1"/>
    <n v="65"/>
    <x v="1"/>
    <n v="0"/>
    <n v="4"/>
    <x v="1"/>
    <n v="4622"/>
    <n v="0"/>
    <n v="57"/>
    <x v="4"/>
    <x v="2"/>
    <s v="Yes"/>
    <x v="2"/>
    <x v="2"/>
    <x v="0"/>
    <n v="55"/>
    <n v="3094.05"/>
    <m/>
    <x v="20"/>
  </r>
  <r>
    <x v="5743"/>
    <d v="2020-07-11T00:00:00"/>
    <x v="0"/>
    <n v="32"/>
    <x v="1"/>
    <n v="2"/>
    <n v="4"/>
    <x v="1"/>
    <n v="5411"/>
    <n v="0"/>
    <n v="61"/>
    <x v="4"/>
    <x v="0"/>
    <s v="No"/>
    <x v="1"/>
    <x v="2"/>
    <x v="3"/>
    <n v="19.75"/>
    <n v="2040.42"/>
    <m/>
    <x v="20"/>
  </r>
  <r>
    <x v="5744"/>
    <d v="2021-08-21T00:00:00"/>
    <x v="0"/>
    <n v="59"/>
    <x v="1"/>
    <n v="0"/>
    <n v="4"/>
    <x v="1"/>
    <n v="5994"/>
    <n v="0"/>
    <n v="48"/>
    <x v="0"/>
    <x v="0"/>
    <s v="Yes"/>
    <x v="0"/>
    <x v="2"/>
    <x v="0"/>
    <n v="108.1"/>
    <n v="5543.13"/>
    <m/>
    <x v="20"/>
  </r>
  <r>
    <x v="5745"/>
    <d v="2021-10-06T00:00:00"/>
    <x v="1"/>
    <n v="55"/>
    <x v="0"/>
    <n v="0"/>
    <n v="4"/>
    <x v="1"/>
    <n v="2438"/>
    <n v="9"/>
    <n v="46"/>
    <x v="4"/>
    <x v="0"/>
    <s v="No"/>
    <x v="1"/>
    <x v="3"/>
    <x v="0"/>
    <n v="24.45"/>
    <n v="2697.31"/>
    <m/>
    <x v="20"/>
  </r>
  <r>
    <x v="5746"/>
    <d v="2025-03-16T00:00:00"/>
    <x v="0"/>
    <n v="46"/>
    <x v="1"/>
    <n v="0"/>
    <n v="4"/>
    <x v="1"/>
    <n v="2303"/>
    <n v="0"/>
    <n v="5"/>
    <x v="0"/>
    <x v="0"/>
    <s v="No"/>
    <x v="1"/>
    <x v="0"/>
    <x v="2"/>
    <n v="20.350000000000001"/>
    <n v="251.65"/>
    <m/>
    <x v="20"/>
  </r>
  <r>
    <x v="5747"/>
    <d v="2024-08-09T00:00:00"/>
    <x v="1"/>
    <n v="27"/>
    <x v="1"/>
    <n v="0"/>
    <n v="4"/>
    <x v="1"/>
    <n v="4862"/>
    <n v="0"/>
    <n v="12"/>
    <x v="0"/>
    <x v="0"/>
    <s v="No"/>
    <x v="1"/>
    <x v="0"/>
    <x v="0"/>
    <n v="19.45"/>
    <n v="657.17"/>
    <m/>
    <x v="20"/>
  </r>
  <r>
    <x v="5748"/>
    <d v="2022-02-09T00:00:00"/>
    <x v="1"/>
    <n v="54"/>
    <x v="0"/>
    <n v="0"/>
    <n v="4"/>
    <x v="1"/>
    <n v="4545"/>
    <n v="9"/>
    <n v="42"/>
    <x v="0"/>
    <x v="0"/>
    <s v="Yes"/>
    <x v="0"/>
    <x v="2"/>
    <x v="2"/>
    <n v="99"/>
    <n v="4190.0200000000004"/>
    <m/>
    <x v="20"/>
  </r>
  <r>
    <x v="5749"/>
    <d v="2022-09-22T00:00:00"/>
    <x v="1"/>
    <n v="49"/>
    <x v="1"/>
    <n v="0"/>
    <n v="4"/>
    <x v="1"/>
    <n v="5723"/>
    <n v="0"/>
    <n v="35"/>
    <x v="0"/>
    <x v="0"/>
    <s v="Yes"/>
    <x v="0"/>
    <x v="2"/>
    <x v="2"/>
    <n v="113.2"/>
    <n v="4981.55"/>
    <m/>
    <x v="20"/>
  </r>
  <r>
    <x v="5750"/>
    <d v="2022-01-09T00:00:00"/>
    <x v="1"/>
    <n v="47"/>
    <x v="1"/>
    <n v="2"/>
    <n v="4"/>
    <x v="1"/>
    <n v="3528"/>
    <n v="0"/>
    <n v="43"/>
    <x v="0"/>
    <x v="0"/>
    <s v="Yes"/>
    <x v="0"/>
    <x v="3"/>
    <x v="2"/>
    <n v="106"/>
    <n v="5100.47"/>
    <m/>
    <x v="20"/>
  </r>
  <r>
    <x v="5751"/>
    <d v="2020-03-25T00:00:00"/>
    <x v="0"/>
    <n v="50"/>
    <x v="1"/>
    <n v="0"/>
    <n v="4"/>
    <x v="1"/>
    <n v="5826"/>
    <n v="0"/>
    <n v="65"/>
    <x v="4"/>
    <x v="0"/>
    <s v="No"/>
    <x v="1"/>
    <x v="3"/>
    <x v="2"/>
    <n v="24.8"/>
    <n v="4582.5"/>
    <m/>
    <x v="20"/>
  </r>
  <r>
    <x v="5752"/>
    <d v="2019-10-24T00:00:00"/>
    <x v="1"/>
    <n v="44"/>
    <x v="0"/>
    <n v="0"/>
    <n v="4"/>
    <x v="1"/>
    <n v="6170"/>
    <n v="1"/>
    <n v="70"/>
    <x v="0"/>
    <x v="0"/>
    <s v="No"/>
    <x v="1"/>
    <x v="2"/>
    <x v="0"/>
    <n v="26"/>
    <n v="2997.45"/>
    <m/>
    <x v="20"/>
  </r>
  <r>
    <x v="5753"/>
    <d v="2020-09-05T00:00:00"/>
    <x v="0"/>
    <n v="40"/>
    <x v="0"/>
    <n v="3"/>
    <n v="4"/>
    <x v="1"/>
    <n v="4952"/>
    <n v="1"/>
    <n v="59"/>
    <x v="4"/>
    <x v="0"/>
    <s v="Yes"/>
    <x v="0"/>
    <x v="2"/>
    <x v="2"/>
    <n v="111.1"/>
    <n v="9275.1"/>
    <m/>
    <x v="20"/>
  </r>
  <r>
    <x v="5754"/>
    <d v="2020-11-21T00:00:00"/>
    <x v="1"/>
    <n v="25"/>
    <x v="0"/>
    <n v="0"/>
    <n v="4"/>
    <x v="1"/>
    <n v="4546"/>
    <n v="2"/>
    <n v="57"/>
    <x v="0"/>
    <x v="0"/>
    <s v="Yes"/>
    <x v="3"/>
    <x v="3"/>
    <x v="0"/>
    <n v="74.599999999999994"/>
    <n v="4746.8599999999997"/>
    <m/>
    <x v="20"/>
  </r>
  <r>
    <x v="5755"/>
    <d v="2025-06-14T00:00:00"/>
    <x v="0"/>
    <n v="54"/>
    <x v="1"/>
    <n v="0"/>
    <n v="4"/>
    <x v="2"/>
    <n v="3969"/>
    <n v="0"/>
    <n v="2"/>
    <x v="0"/>
    <x v="0"/>
    <s v="Yes"/>
    <x v="0"/>
    <x v="0"/>
    <x v="0"/>
    <n v="74.95"/>
    <n v="159.27000000000001"/>
    <m/>
    <x v="20"/>
  </r>
  <r>
    <x v="5756"/>
    <d v="2020-07-06T00:00:00"/>
    <x v="0"/>
    <n v="37"/>
    <x v="0"/>
    <n v="0"/>
    <n v="4"/>
    <x v="1"/>
    <n v="5117"/>
    <n v="1"/>
    <n v="61"/>
    <x v="4"/>
    <x v="0"/>
    <s v="Yes"/>
    <x v="3"/>
    <x v="2"/>
    <x v="2"/>
    <n v="69.900000000000006"/>
    <n v="4512.79"/>
    <m/>
    <x v="20"/>
  </r>
  <r>
    <x v="5757"/>
    <d v="2019-09-07T00:00:00"/>
    <x v="1"/>
    <n v="59"/>
    <x v="0"/>
    <n v="0"/>
    <n v="4"/>
    <x v="1"/>
    <n v="6302"/>
    <n v="4"/>
    <n v="71"/>
    <x v="0"/>
    <x v="2"/>
    <s v="Yes"/>
    <x v="3"/>
    <x v="2"/>
    <x v="0"/>
    <n v="47.05"/>
    <n v="3263.6"/>
    <m/>
    <x v="20"/>
  </r>
  <r>
    <x v="5758"/>
    <d v="2025-02-25T00:00:00"/>
    <x v="1"/>
    <n v="45"/>
    <x v="1"/>
    <n v="0"/>
    <n v="4"/>
    <x v="1"/>
    <n v="4220"/>
    <n v="0"/>
    <n v="6"/>
    <x v="0"/>
    <x v="0"/>
    <s v="Yes"/>
    <x v="0"/>
    <x v="0"/>
    <x v="2"/>
    <n v="73.849999999999994"/>
    <n v="567.44000000000005"/>
    <m/>
    <x v="20"/>
  </r>
  <r>
    <x v="5759"/>
    <d v="2023-08-20T00:00:00"/>
    <x v="1"/>
    <n v="21"/>
    <x v="1"/>
    <n v="0"/>
    <n v="4"/>
    <x v="1"/>
    <n v="5352"/>
    <n v="0"/>
    <n v="24"/>
    <x v="0"/>
    <x v="0"/>
    <s v="Yes"/>
    <x v="0"/>
    <x v="0"/>
    <x v="0"/>
    <n v="89.55"/>
    <n v="2693.03"/>
    <m/>
    <x v="20"/>
  </r>
  <r>
    <x v="5760"/>
    <d v="2025-04-14T00:00:00"/>
    <x v="0"/>
    <n v="49"/>
    <x v="1"/>
    <n v="0"/>
    <n v="4"/>
    <x v="1"/>
    <n v="3027"/>
    <n v="0"/>
    <n v="4"/>
    <x v="0"/>
    <x v="0"/>
    <s v="No"/>
    <x v="1"/>
    <x v="0"/>
    <x v="2"/>
    <n v="20.7"/>
    <n v="191.91"/>
    <m/>
    <x v="20"/>
  </r>
  <r>
    <x v="5761"/>
    <d v="2024-02-19T00:00:00"/>
    <x v="1"/>
    <n v="33"/>
    <x v="0"/>
    <n v="4"/>
    <n v="4"/>
    <x v="1"/>
    <n v="2035"/>
    <n v="1"/>
    <n v="18"/>
    <x v="0"/>
    <x v="0"/>
    <s v="Yes"/>
    <x v="2"/>
    <x v="0"/>
    <x v="2"/>
    <n v="55.95"/>
    <n v="1415.26"/>
    <m/>
    <x v="20"/>
  </r>
  <r>
    <x v="5762"/>
    <d v="2021-08-14T00:00:00"/>
    <x v="1"/>
    <n v="35"/>
    <x v="0"/>
    <n v="0"/>
    <n v="4"/>
    <x v="1"/>
    <n v="4077"/>
    <n v="1"/>
    <n v="48"/>
    <x v="4"/>
    <x v="0"/>
    <s v="Yes"/>
    <x v="2"/>
    <x v="3"/>
    <x v="0"/>
    <n v="60.6"/>
    <n v="5231.8100000000004"/>
    <m/>
    <x v="20"/>
  </r>
  <r>
    <x v="5763"/>
    <d v="2024-05-07T00:00:00"/>
    <x v="1"/>
    <n v="72"/>
    <x v="1"/>
    <n v="0"/>
    <n v="4"/>
    <x v="1"/>
    <n v="4452"/>
    <n v="0"/>
    <n v="15"/>
    <x v="0"/>
    <x v="0"/>
    <s v="Yes"/>
    <x v="0"/>
    <x v="3"/>
    <x v="2"/>
    <n v="89"/>
    <n v="1267.6600000000001"/>
    <m/>
    <x v="20"/>
  </r>
  <r>
    <x v="5764"/>
    <d v="2023-05-17T00:00:00"/>
    <x v="1"/>
    <n v="77"/>
    <x v="1"/>
    <n v="0"/>
    <n v="4"/>
    <x v="1"/>
    <n v="5990"/>
    <n v="0"/>
    <n v="27"/>
    <x v="0"/>
    <x v="0"/>
    <s v="Yes"/>
    <x v="0"/>
    <x v="2"/>
    <x v="0"/>
    <n v="86.45"/>
    <n v="2481.2399999999998"/>
    <m/>
    <x v="20"/>
  </r>
  <r>
    <x v="5765"/>
    <d v="2025-01-18T00:00:00"/>
    <x v="0"/>
    <n v="75"/>
    <x v="1"/>
    <n v="0"/>
    <n v="4"/>
    <x v="1"/>
    <n v="3410"/>
    <n v="0"/>
    <n v="7"/>
    <x v="0"/>
    <x v="2"/>
    <s v="Yes"/>
    <x v="2"/>
    <x v="2"/>
    <x v="0"/>
    <n v="44.4"/>
    <n v="265.8"/>
    <m/>
    <x v="20"/>
  </r>
  <r>
    <x v="5766"/>
    <d v="2019-09-25T00:00:00"/>
    <x v="1"/>
    <n v="73"/>
    <x v="1"/>
    <n v="0"/>
    <n v="4"/>
    <x v="1"/>
    <n v="4241"/>
    <n v="0"/>
    <n v="71"/>
    <x v="5"/>
    <x v="0"/>
    <s v="Yes"/>
    <x v="0"/>
    <x v="2"/>
    <x v="2"/>
    <n v="99.65"/>
    <n v="9387.3799999999992"/>
    <m/>
    <x v="20"/>
  </r>
  <r>
    <x v="5767"/>
    <d v="2021-02-21T00:00:00"/>
    <x v="0"/>
    <n v="77"/>
    <x v="0"/>
    <n v="0"/>
    <n v="4"/>
    <x v="1"/>
    <n v="4425"/>
    <n v="5"/>
    <n v="54"/>
    <x v="4"/>
    <x v="0"/>
    <s v="Yes"/>
    <x v="0"/>
    <x v="2"/>
    <x v="0"/>
    <n v="110.45"/>
    <n v="7835.99"/>
    <m/>
    <x v="20"/>
  </r>
  <r>
    <x v="5768"/>
    <d v="2022-05-25T00:00:00"/>
    <x v="1"/>
    <n v="73"/>
    <x v="0"/>
    <n v="0"/>
    <n v="4"/>
    <x v="1"/>
    <n v="3172"/>
    <n v="9"/>
    <n v="39"/>
    <x v="0"/>
    <x v="0"/>
    <s v="Yes"/>
    <x v="0"/>
    <x v="0"/>
    <x v="0"/>
    <n v="101.25"/>
    <n v="4735"/>
    <m/>
    <x v="20"/>
  </r>
  <r>
    <x v="5769"/>
    <d v="2022-07-01T00:00:00"/>
    <x v="1"/>
    <n v="77"/>
    <x v="0"/>
    <n v="0"/>
    <n v="4"/>
    <x v="1"/>
    <n v="5730"/>
    <n v="1"/>
    <n v="37"/>
    <x v="0"/>
    <x v="0"/>
    <s v="No"/>
    <x v="1"/>
    <x v="3"/>
    <x v="3"/>
    <n v="19.600000000000001"/>
    <n v="1665.75"/>
    <m/>
    <x v="20"/>
  </r>
  <r>
    <x v="5770"/>
    <d v="2021-05-09T00:00:00"/>
    <x v="0"/>
    <n v="69"/>
    <x v="1"/>
    <n v="0"/>
    <n v="4"/>
    <x v="1"/>
    <n v="6034"/>
    <n v="0"/>
    <n v="51"/>
    <x v="0"/>
    <x v="0"/>
    <s v="Yes"/>
    <x v="0"/>
    <x v="3"/>
    <x v="0"/>
    <n v="94"/>
    <n v="5116.8900000000003"/>
    <m/>
    <x v="20"/>
  </r>
  <r>
    <x v="5771"/>
    <d v="2024-08-17T00:00:00"/>
    <x v="0"/>
    <n v="45"/>
    <x v="0"/>
    <n v="0"/>
    <n v="4"/>
    <x v="1"/>
    <n v="5279"/>
    <n v="10"/>
    <n v="12"/>
    <x v="3"/>
    <x v="0"/>
    <s v="No"/>
    <x v="1"/>
    <x v="3"/>
    <x v="0"/>
    <n v="19.8"/>
    <n v="334.73"/>
    <m/>
    <x v="20"/>
  </r>
  <r>
    <x v="5772"/>
    <d v="2024-04-21T00:00:00"/>
    <x v="0"/>
    <n v="38"/>
    <x v="0"/>
    <n v="0"/>
    <n v="4"/>
    <x v="1"/>
    <n v="5511"/>
    <n v="9"/>
    <n v="16"/>
    <x v="0"/>
    <x v="0"/>
    <s v="Yes"/>
    <x v="2"/>
    <x v="2"/>
    <x v="2"/>
    <n v="64.25"/>
    <n v="1396.96"/>
    <m/>
    <x v="20"/>
  </r>
  <r>
    <x v="5773"/>
    <d v="2020-02-19T00:00:00"/>
    <x v="0"/>
    <n v="38"/>
    <x v="0"/>
    <n v="0"/>
    <n v="4"/>
    <x v="1"/>
    <n v="5500"/>
    <n v="1"/>
    <n v="66"/>
    <x v="0"/>
    <x v="2"/>
    <s v="Yes"/>
    <x v="2"/>
    <x v="2"/>
    <x v="0"/>
    <n v="56.6"/>
    <n v="3789.2"/>
    <m/>
    <x v="20"/>
  </r>
  <r>
    <x v="5774"/>
    <d v="2025-06-07T00:00:00"/>
    <x v="0"/>
    <n v="45"/>
    <x v="0"/>
    <n v="0"/>
    <n v="4"/>
    <x v="2"/>
    <n v="4823"/>
    <n v="10"/>
    <n v="2"/>
    <x v="0"/>
    <x v="0"/>
    <s v="No"/>
    <x v="1"/>
    <x v="0"/>
    <x v="3"/>
    <n v="20"/>
    <n v="106.76"/>
    <m/>
    <x v="20"/>
  </r>
  <r>
    <x v="5775"/>
    <d v="2025-05-19T00:00:00"/>
    <x v="0"/>
    <n v="57"/>
    <x v="1"/>
    <n v="0"/>
    <n v="4"/>
    <x v="2"/>
    <n v="3449"/>
    <n v="0"/>
    <n v="3"/>
    <x v="0"/>
    <x v="0"/>
    <s v="Yes"/>
    <x v="0"/>
    <x v="0"/>
    <x v="3"/>
    <n v="107.95"/>
    <n v="456.1"/>
    <m/>
    <x v="20"/>
  </r>
  <r>
    <x v="5776"/>
    <d v="2023-11-06T00:00:00"/>
    <x v="1"/>
    <n v="20"/>
    <x v="0"/>
    <n v="0"/>
    <n v="4"/>
    <x v="1"/>
    <n v="3766"/>
    <n v="8"/>
    <n v="21"/>
    <x v="3"/>
    <x v="2"/>
    <s v="Yes"/>
    <x v="2"/>
    <x v="0"/>
    <x v="0"/>
    <n v="28.5"/>
    <n v="629.35"/>
    <m/>
    <x v="20"/>
  </r>
  <r>
    <x v="5777"/>
    <d v="2023-07-23T00:00:00"/>
    <x v="0"/>
    <n v="47"/>
    <x v="0"/>
    <n v="0"/>
    <n v="4"/>
    <x v="1"/>
    <n v="5682"/>
    <n v="3"/>
    <n v="25"/>
    <x v="0"/>
    <x v="0"/>
    <s v="No"/>
    <x v="1"/>
    <x v="3"/>
    <x v="0"/>
    <n v="20.95"/>
    <n v="1122.1500000000001"/>
    <m/>
    <x v="20"/>
  </r>
  <r>
    <x v="5778"/>
    <d v="2020-06-04T00:00:00"/>
    <x v="0"/>
    <n v="56"/>
    <x v="1"/>
    <n v="0"/>
    <n v="4"/>
    <x v="1"/>
    <n v="5974"/>
    <n v="0"/>
    <n v="62"/>
    <x v="4"/>
    <x v="0"/>
    <s v="Yes"/>
    <x v="3"/>
    <x v="3"/>
    <x v="2"/>
    <n v="74.3"/>
    <n v="7074.51"/>
    <m/>
    <x v="20"/>
  </r>
  <r>
    <x v="5779"/>
    <d v="2020-11-10T00:00:00"/>
    <x v="1"/>
    <n v="54"/>
    <x v="0"/>
    <n v="0"/>
    <n v="4"/>
    <x v="1"/>
    <n v="6064"/>
    <n v="10"/>
    <n v="57"/>
    <x v="4"/>
    <x v="0"/>
    <s v="No"/>
    <x v="1"/>
    <x v="2"/>
    <x v="0"/>
    <n v="19.600000000000001"/>
    <n v="2461.21"/>
    <m/>
    <x v="20"/>
  </r>
  <r>
    <x v="5780"/>
    <d v="2021-01-26T00:00:00"/>
    <x v="0"/>
    <n v="24"/>
    <x v="0"/>
    <n v="0"/>
    <n v="4"/>
    <x v="1"/>
    <n v="5712"/>
    <n v="5"/>
    <n v="55"/>
    <x v="0"/>
    <x v="0"/>
    <s v="Yes"/>
    <x v="2"/>
    <x v="3"/>
    <x v="2"/>
    <n v="59.45"/>
    <n v="5186.3500000000004"/>
    <m/>
    <x v="20"/>
  </r>
  <r>
    <x v="5781"/>
    <d v="2023-12-09T00:00:00"/>
    <x v="0"/>
    <n v="38"/>
    <x v="1"/>
    <n v="0"/>
    <n v="4"/>
    <x v="1"/>
    <n v="2927"/>
    <n v="0"/>
    <n v="20"/>
    <x v="3"/>
    <x v="0"/>
    <s v="Yes"/>
    <x v="0"/>
    <x v="0"/>
    <x v="2"/>
    <n v="90.7"/>
    <n v="2289.5500000000002"/>
    <m/>
    <x v="20"/>
  </r>
  <r>
    <x v="5782"/>
    <d v="2025-07-10T00:00:00"/>
    <x v="0"/>
    <n v="45"/>
    <x v="1"/>
    <n v="0"/>
    <n v="4"/>
    <x v="2"/>
    <n v="4864"/>
    <n v="0"/>
    <n v="1"/>
    <x v="0"/>
    <x v="0"/>
    <s v="Yes"/>
    <x v="2"/>
    <x v="0"/>
    <x v="3"/>
    <n v="44.6"/>
    <n v="89.88"/>
    <m/>
    <x v="20"/>
  </r>
  <r>
    <x v="5783"/>
    <d v="2025-06-10T00:00:00"/>
    <x v="0"/>
    <n v="19"/>
    <x v="1"/>
    <n v="0"/>
    <n v="4"/>
    <x v="2"/>
    <n v="2515"/>
    <n v="0"/>
    <n v="2"/>
    <x v="2"/>
    <x v="2"/>
    <s v="Yes"/>
    <x v="2"/>
    <x v="0"/>
    <x v="3"/>
    <n v="24.3"/>
    <n v="38.450000000000003"/>
    <m/>
    <x v="20"/>
  </r>
  <r>
    <x v="5784"/>
    <d v="2024-01-21T00:00:00"/>
    <x v="0"/>
    <n v="54"/>
    <x v="1"/>
    <n v="0"/>
    <n v="4"/>
    <x v="1"/>
    <n v="3349"/>
    <n v="0"/>
    <n v="19"/>
    <x v="3"/>
    <x v="0"/>
    <s v="Yes"/>
    <x v="2"/>
    <x v="0"/>
    <x v="3"/>
    <n v="69.599999999999994"/>
    <n v="1655.99"/>
    <m/>
    <x v="20"/>
  </r>
  <r>
    <x v="5785"/>
    <d v="2020-08-17T00:00:00"/>
    <x v="0"/>
    <n v="36"/>
    <x v="0"/>
    <n v="0"/>
    <n v="4"/>
    <x v="1"/>
    <n v="4350"/>
    <n v="6"/>
    <n v="60"/>
    <x v="0"/>
    <x v="0"/>
    <s v="Yes"/>
    <x v="0"/>
    <x v="0"/>
    <x v="0"/>
    <n v="109.45"/>
    <n v="6848.25"/>
    <m/>
    <x v="20"/>
  </r>
  <r>
    <x v="5786"/>
    <d v="2024-08-19T00:00:00"/>
    <x v="1"/>
    <n v="56"/>
    <x v="1"/>
    <n v="1"/>
    <n v="4"/>
    <x v="1"/>
    <n v="4621"/>
    <n v="0"/>
    <n v="12"/>
    <x v="0"/>
    <x v="0"/>
    <s v="Yes"/>
    <x v="0"/>
    <x v="0"/>
    <x v="0"/>
    <n v="84.05"/>
    <n v="1180.75"/>
    <m/>
    <x v="20"/>
  </r>
  <r>
    <x v="5787"/>
    <d v="2019-12-22T00:00:00"/>
    <x v="1"/>
    <n v="40"/>
    <x v="0"/>
    <n v="3"/>
    <n v="4"/>
    <x v="1"/>
    <n v="4967"/>
    <n v="3"/>
    <n v="68"/>
    <x v="0"/>
    <x v="0"/>
    <s v="Yes"/>
    <x v="0"/>
    <x v="2"/>
    <x v="2"/>
    <n v="111.75"/>
    <n v="8470.7800000000007"/>
    <m/>
    <x v="20"/>
  </r>
  <r>
    <x v="5788"/>
    <d v="2023-01-01T00:00:00"/>
    <x v="0"/>
    <n v="48"/>
    <x v="1"/>
    <n v="0"/>
    <n v="4"/>
    <x v="1"/>
    <n v="3175"/>
    <n v="0"/>
    <n v="31"/>
    <x v="0"/>
    <x v="0"/>
    <s v="Yes"/>
    <x v="2"/>
    <x v="0"/>
    <x v="0"/>
    <n v="72.45"/>
    <n v="3434.38"/>
    <m/>
    <x v="20"/>
  </r>
  <r>
    <x v="5789"/>
    <d v="2020-02-07T00:00:00"/>
    <x v="1"/>
    <n v="49"/>
    <x v="1"/>
    <n v="0"/>
    <n v="4"/>
    <x v="1"/>
    <n v="4928"/>
    <n v="0"/>
    <n v="66"/>
    <x v="5"/>
    <x v="0"/>
    <s v="Yes"/>
    <x v="0"/>
    <x v="3"/>
    <x v="0"/>
    <n v="92.15"/>
    <n v="7355.78"/>
    <m/>
    <x v="20"/>
  </r>
  <r>
    <x v="5790"/>
    <d v="2022-09-01T00:00:00"/>
    <x v="0"/>
    <n v="33"/>
    <x v="1"/>
    <n v="0"/>
    <n v="4"/>
    <x v="1"/>
    <n v="2682"/>
    <n v="0"/>
    <n v="35"/>
    <x v="1"/>
    <x v="0"/>
    <s v="No"/>
    <x v="1"/>
    <x v="2"/>
    <x v="2"/>
    <n v="19.25"/>
    <n v="826.3"/>
    <m/>
    <x v="20"/>
  </r>
  <r>
    <x v="5791"/>
    <d v="2020-12-10T00:00:00"/>
    <x v="1"/>
    <n v="54"/>
    <x v="0"/>
    <n v="0"/>
    <n v="4"/>
    <x v="1"/>
    <n v="5648"/>
    <n v="9"/>
    <n v="56"/>
    <x v="4"/>
    <x v="0"/>
    <s v="Yes"/>
    <x v="0"/>
    <x v="3"/>
    <x v="0"/>
    <n v="109.8"/>
    <n v="8224.2099999999991"/>
    <m/>
    <x v="20"/>
  </r>
  <r>
    <x v="5792"/>
    <d v="2021-10-16T00:00:00"/>
    <x v="1"/>
    <n v="46"/>
    <x v="0"/>
    <n v="3"/>
    <n v="4"/>
    <x v="1"/>
    <n v="4630"/>
    <n v="9"/>
    <n v="46"/>
    <x v="0"/>
    <x v="0"/>
    <s v="No"/>
    <x v="1"/>
    <x v="2"/>
    <x v="2"/>
    <n v="19.399999999999999"/>
    <n v="1541.43"/>
    <m/>
    <x v="20"/>
  </r>
  <r>
    <x v="5793"/>
    <d v="2020-04-16T00:00:00"/>
    <x v="0"/>
    <n v="48"/>
    <x v="0"/>
    <n v="1"/>
    <n v="4"/>
    <x v="1"/>
    <n v="4120"/>
    <n v="3"/>
    <n v="64"/>
    <x v="0"/>
    <x v="2"/>
    <s v="Yes"/>
    <x v="2"/>
    <x v="2"/>
    <x v="0"/>
    <n v="60.05"/>
    <n v="3845.45"/>
    <m/>
    <x v="20"/>
  </r>
  <r>
    <x v="5794"/>
    <d v="2022-03-13T00:00:00"/>
    <x v="1"/>
    <n v="47"/>
    <x v="1"/>
    <n v="0"/>
    <n v="4"/>
    <x v="1"/>
    <n v="3859"/>
    <n v="0"/>
    <n v="41"/>
    <x v="4"/>
    <x v="0"/>
    <s v="Yes"/>
    <x v="2"/>
    <x v="0"/>
    <x v="0"/>
    <n v="74.650000000000006"/>
    <n v="4464.93"/>
    <m/>
    <x v="20"/>
  </r>
  <r>
    <x v="5795"/>
    <d v="2020-01-25T00:00:00"/>
    <x v="0"/>
    <n v="48"/>
    <x v="0"/>
    <n v="2"/>
    <n v="4"/>
    <x v="1"/>
    <n v="5626"/>
    <n v="6"/>
    <n v="67"/>
    <x v="0"/>
    <x v="0"/>
    <s v="No"/>
    <x v="1"/>
    <x v="2"/>
    <x v="2"/>
    <n v="20.8"/>
    <n v="2002.84"/>
    <m/>
    <x v="20"/>
  </r>
  <r>
    <x v="5796"/>
    <d v="2022-12-25T00:00:00"/>
    <x v="1"/>
    <n v="57"/>
    <x v="0"/>
    <n v="1"/>
    <n v="4"/>
    <x v="1"/>
    <n v="3163"/>
    <n v="3"/>
    <n v="32"/>
    <x v="0"/>
    <x v="2"/>
    <s v="Yes"/>
    <x v="3"/>
    <x v="0"/>
    <x v="0"/>
    <n v="35.15"/>
    <n v="1051.05"/>
    <m/>
    <x v="20"/>
  </r>
  <r>
    <x v="5797"/>
    <d v="2022-01-05T00:00:00"/>
    <x v="1"/>
    <n v="59"/>
    <x v="0"/>
    <n v="1"/>
    <n v="4"/>
    <x v="1"/>
    <n v="5119"/>
    <n v="9"/>
    <n v="43"/>
    <x v="4"/>
    <x v="0"/>
    <s v="No"/>
    <x v="1"/>
    <x v="3"/>
    <x v="0"/>
    <n v="24.45"/>
    <n v="2157.11"/>
    <m/>
    <x v="20"/>
  </r>
  <r>
    <x v="5798"/>
    <d v="2019-08-23T00:00:00"/>
    <x v="1"/>
    <n v="70"/>
    <x v="0"/>
    <n v="0"/>
    <n v="4"/>
    <x v="1"/>
    <n v="5153"/>
    <n v="10"/>
    <n v="72"/>
    <x v="0"/>
    <x v="0"/>
    <s v="Yes"/>
    <x v="0"/>
    <x v="2"/>
    <x v="0"/>
    <n v="96.6"/>
    <n v="8849.98"/>
    <m/>
    <x v="20"/>
  </r>
  <r>
    <x v="5799"/>
    <d v="2021-08-19T00:00:00"/>
    <x v="0"/>
    <n v="71"/>
    <x v="1"/>
    <n v="0"/>
    <n v="4"/>
    <x v="1"/>
    <n v="3061"/>
    <n v="0"/>
    <n v="48"/>
    <x v="0"/>
    <x v="0"/>
    <s v="Yes"/>
    <x v="0"/>
    <x v="3"/>
    <x v="0"/>
    <n v="99"/>
    <n v="5026.1099999999997"/>
    <m/>
    <x v="20"/>
  </r>
  <r>
    <x v="5800"/>
    <d v="2022-12-10T00:00:00"/>
    <x v="0"/>
    <n v="79"/>
    <x v="1"/>
    <n v="0"/>
    <n v="4"/>
    <x v="1"/>
    <n v="3836"/>
    <n v="0"/>
    <n v="32"/>
    <x v="0"/>
    <x v="0"/>
    <s v="No"/>
    <x v="1"/>
    <x v="3"/>
    <x v="2"/>
    <n v="19.8"/>
    <n v="1416.18"/>
    <m/>
    <x v="20"/>
  </r>
  <r>
    <x v="5801"/>
    <d v="2021-11-09T00:00:00"/>
    <x v="1"/>
    <n v="48"/>
    <x v="0"/>
    <n v="0"/>
    <n v="4"/>
    <x v="1"/>
    <n v="5741"/>
    <n v="4"/>
    <n v="45"/>
    <x v="4"/>
    <x v="0"/>
    <s v="No"/>
    <x v="1"/>
    <x v="3"/>
    <x v="2"/>
    <n v="25.9"/>
    <n v="2228.65"/>
    <m/>
    <x v="20"/>
  </r>
  <r>
    <x v="5802"/>
    <d v="2022-09-19T00:00:00"/>
    <x v="0"/>
    <n v="64"/>
    <x v="0"/>
    <n v="0"/>
    <n v="4"/>
    <x v="1"/>
    <n v="3617"/>
    <n v="2"/>
    <n v="35"/>
    <x v="0"/>
    <x v="0"/>
    <s v="Yes"/>
    <x v="0"/>
    <x v="0"/>
    <x v="2"/>
    <n v="91.5"/>
    <n v="4120.3100000000004"/>
    <m/>
    <x v="20"/>
  </r>
  <r>
    <x v="5803"/>
    <d v="2022-08-04T00:00:00"/>
    <x v="0"/>
    <n v="26"/>
    <x v="0"/>
    <n v="0"/>
    <n v="4"/>
    <x v="1"/>
    <n v="5744"/>
    <n v="1"/>
    <n v="36"/>
    <x v="0"/>
    <x v="0"/>
    <s v="No"/>
    <x v="1"/>
    <x v="3"/>
    <x v="0"/>
    <n v="20.85"/>
    <n v="1174.01"/>
    <m/>
    <x v="20"/>
  </r>
  <r>
    <x v="5804"/>
    <d v="2024-05-23T00:00:00"/>
    <x v="1"/>
    <n v="64"/>
    <x v="1"/>
    <n v="0"/>
    <n v="4"/>
    <x v="1"/>
    <n v="3762"/>
    <n v="0"/>
    <n v="15"/>
    <x v="0"/>
    <x v="0"/>
    <s v="Yes"/>
    <x v="2"/>
    <x v="0"/>
    <x v="2"/>
    <n v="48.85"/>
    <n v="803.01"/>
    <m/>
    <x v="20"/>
  </r>
  <r>
    <x v="5805"/>
    <d v="2019-09-08T00:00:00"/>
    <x v="1"/>
    <n v="25"/>
    <x v="0"/>
    <n v="0"/>
    <n v="4"/>
    <x v="1"/>
    <n v="4090"/>
    <n v="4"/>
    <n v="71"/>
    <x v="5"/>
    <x v="0"/>
    <s v="Yes"/>
    <x v="2"/>
    <x v="2"/>
    <x v="0"/>
    <n v="81.849999999999994"/>
    <n v="6366.73"/>
    <m/>
    <x v="20"/>
  </r>
  <r>
    <x v="5806"/>
    <d v="2025-03-08T00:00:00"/>
    <x v="1"/>
    <n v="56"/>
    <x v="1"/>
    <n v="0"/>
    <n v="4"/>
    <x v="1"/>
    <n v="2182"/>
    <n v="0"/>
    <n v="5"/>
    <x v="0"/>
    <x v="0"/>
    <s v="Yes"/>
    <x v="3"/>
    <x v="0"/>
    <x v="0"/>
    <n v="53.8"/>
    <n v="540.95000000000005"/>
    <m/>
    <x v="20"/>
  </r>
  <r>
    <x v="5807"/>
    <d v="2023-02-12T00:00:00"/>
    <x v="0"/>
    <n v="62"/>
    <x v="1"/>
    <n v="0"/>
    <n v="4"/>
    <x v="1"/>
    <n v="3171"/>
    <n v="0"/>
    <n v="30"/>
    <x v="1"/>
    <x v="0"/>
    <s v="Yes"/>
    <x v="0"/>
    <x v="3"/>
    <x v="0"/>
    <n v="90.4"/>
    <n v="3036.35"/>
    <m/>
    <x v="20"/>
  </r>
  <r>
    <x v="5808"/>
    <d v="2021-02-17T00:00:00"/>
    <x v="0"/>
    <n v="45"/>
    <x v="0"/>
    <n v="0"/>
    <n v="4"/>
    <x v="1"/>
    <n v="4778"/>
    <n v="9"/>
    <n v="54"/>
    <x v="4"/>
    <x v="2"/>
    <s v="Yes"/>
    <x v="3"/>
    <x v="0"/>
    <x v="0"/>
    <n v="30.4"/>
    <n v="1621.35"/>
    <m/>
    <x v="20"/>
  </r>
  <r>
    <x v="5809"/>
    <d v="2025-06-14T00:00:00"/>
    <x v="0"/>
    <n v="54"/>
    <x v="1"/>
    <n v="2"/>
    <n v="4"/>
    <x v="2"/>
    <n v="3172"/>
    <n v="0"/>
    <n v="2"/>
    <x v="0"/>
    <x v="0"/>
    <s v="Yes"/>
    <x v="2"/>
    <x v="0"/>
    <x v="0"/>
    <n v="60.95"/>
    <n v="164.36"/>
    <m/>
    <x v="20"/>
  </r>
  <r>
    <x v="5810"/>
    <d v="2024-01-05T00:00:00"/>
    <x v="1"/>
    <n v="45"/>
    <x v="1"/>
    <n v="0"/>
    <n v="4"/>
    <x v="1"/>
    <n v="5586"/>
    <n v="0"/>
    <n v="19"/>
    <x v="0"/>
    <x v="0"/>
    <s v="No"/>
    <x v="1"/>
    <x v="3"/>
    <x v="2"/>
    <n v="20.25"/>
    <n v="736.48"/>
    <m/>
    <x v="20"/>
  </r>
  <r>
    <x v="5811"/>
    <d v="2021-09-17T00:00:00"/>
    <x v="0"/>
    <n v="28"/>
    <x v="0"/>
    <n v="2"/>
    <n v="4"/>
    <x v="1"/>
    <n v="3629"/>
    <n v="3"/>
    <n v="47"/>
    <x v="4"/>
    <x v="0"/>
    <s v="No"/>
    <x v="1"/>
    <x v="2"/>
    <x v="2"/>
    <n v="24.55"/>
    <n v="1897.41"/>
    <m/>
    <x v="20"/>
  </r>
  <r>
    <x v="5812"/>
    <d v="2019-08-24T00:00:00"/>
    <x v="1"/>
    <n v="61"/>
    <x v="0"/>
    <n v="2"/>
    <n v="4"/>
    <x v="1"/>
    <n v="4616"/>
    <n v="6"/>
    <n v="72"/>
    <x v="5"/>
    <x v="0"/>
    <s v="Yes"/>
    <x v="0"/>
    <x v="2"/>
    <x v="0"/>
    <n v="98.65"/>
    <n v="9664.57"/>
    <m/>
    <x v="20"/>
  </r>
  <r>
    <x v="5813"/>
    <d v="2023-01-21T00:00:00"/>
    <x v="1"/>
    <n v="23"/>
    <x v="1"/>
    <n v="0"/>
    <n v="4"/>
    <x v="1"/>
    <n v="5320"/>
    <n v="0"/>
    <n v="31"/>
    <x v="0"/>
    <x v="0"/>
    <s v="Yes"/>
    <x v="0"/>
    <x v="0"/>
    <x v="0"/>
    <n v="104.35"/>
    <n v="4622.6099999999997"/>
    <m/>
    <x v="20"/>
  </r>
  <r>
    <x v="5814"/>
    <d v="2020-10-08T00:00:00"/>
    <x v="1"/>
    <n v="47"/>
    <x v="1"/>
    <n v="0"/>
    <n v="4"/>
    <x v="1"/>
    <n v="5709"/>
    <n v="0"/>
    <n v="58"/>
    <x v="0"/>
    <x v="0"/>
    <s v="Yes"/>
    <x v="0"/>
    <x v="0"/>
    <x v="0"/>
    <n v="79.8"/>
    <n v="5844.03"/>
    <m/>
    <x v="20"/>
  </r>
  <r>
    <x v="5815"/>
    <d v="2020-07-20T00:00:00"/>
    <x v="0"/>
    <n v="23"/>
    <x v="0"/>
    <n v="2"/>
    <n v="4"/>
    <x v="1"/>
    <n v="4436"/>
    <n v="2"/>
    <n v="61"/>
    <x v="0"/>
    <x v="0"/>
    <s v="Yes"/>
    <x v="2"/>
    <x v="2"/>
    <x v="0"/>
    <n v="68.05"/>
    <n v="6739.16"/>
    <m/>
    <x v="20"/>
  </r>
  <r>
    <x v="5816"/>
    <d v="2022-06-16T00:00:00"/>
    <x v="1"/>
    <n v="39"/>
    <x v="1"/>
    <n v="0"/>
    <n v="4"/>
    <x v="1"/>
    <n v="4933"/>
    <n v="0"/>
    <n v="38"/>
    <x v="0"/>
    <x v="0"/>
    <s v="Yes"/>
    <x v="2"/>
    <x v="0"/>
    <x v="0"/>
    <n v="66.150000000000006"/>
    <n v="3287.72"/>
    <m/>
    <x v="20"/>
  </r>
  <r>
    <x v="5817"/>
    <d v="2023-09-02T00:00:00"/>
    <x v="1"/>
    <n v="24"/>
    <x v="0"/>
    <n v="3"/>
    <n v="4"/>
    <x v="1"/>
    <n v="4896"/>
    <n v="9"/>
    <n v="23"/>
    <x v="3"/>
    <x v="0"/>
    <s v="No"/>
    <x v="1"/>
    <x v="2"/>
    <x v="2"/>
    <n v="19.649999999999999"/>
    <n v="494.79"/>
    <m/>
    <x v="20"/>
  </r>
  <r>
    <x v="5818"/>
    <d v="2019-11-09T00:00:00"/>
    <x v="1"/>
    <n v="59"/>
    <x v="0"/>
    <n v="3"/>
    <n v="4"/>
    <x v="1"/>
    <n v="4268"/>
    <n v="10"/>
    <n v="69"/>
    <x v="5"/>
    <x v="0"/>
    <s v="Yes"/>
    <x v="3"/>
    <x v="3"/>
    <x v="2"/>
    <n v="73.7"/>
    <n v="5426.81"/>
    <m/>
    <x v="20"/>
  </r>
  <r>
    <x v="5819"/>
    <d v="2024-10-11T00:00:00"/>
    <x v="1"/>
    <n v="32"/>
    <x v="0"/>
    <n v="2"/>
    <n v="4"/>
    <x v="1"/>
    <n v="5289"/>
    <n v="1"/>
    <n v="10"/>
    <x v="3"/>
    <x v="0"/>
    <s v="Yes"/>
    <x v="2"/>
    <x v="3"/>
    <x v="2"/>
    <n v="65.900000000000006"/>
    <n v="1080.05"/>
    <m/>
    <x v="20"/>
  </r>
  <r>
    <x v="5820"/>
    <d v="2021-11-21T00:00:00"/>
    <x v="0"/>
    <n v="47"/>
    <x v="1"/>
    <n v="0"/>
    <n v="4"/>
    <x v="1"/>
    <n v="2653"/>
    <n v="0"/>
    <n v="45"/>
    <x v="0"/>
    <x v="0"/>
    <s v="No"/>
    <x v="1"/>
    <x v="3"/>
    <x v="0"/>
    <n v="18.850000000000001"/>
    <n v="2693.85"/>
    <m/>
    <x v="20"/>
  </r>
  <r>
    <x v="5821"/>
    <d v="2020-03-01T00:00:00"/>
    <x v="0"/>
    <n v="61"/>
    <x v="1"/>
    <n v="0"/>
    <n v="4"/>
    <x v="1"/>
    <n v="6351"/>
    <n v="0"/>
    <n v="65"/>
    <x v="0"/>
    <x v="0"/>
    <s v="Yes"/>
    <x v="0"/>
    <x v="3"/>
    <x v="2"/>
    <n v="110"/>
    <n v="9290.7999999999993"/>
    <m/>
    <x v="20"/>
  </r>
  <r>
    <x v="5822"/>
    <d v="2024-05-23T00:00:00"/>
    <x v="1"/>
    <n v="21"/>
    <x v="0"/>
    <n v="0"/>
    <n v="4"/>
    <x v="1"/>
    <n v="5184"/>
    <n v="3"/>
    <n v="15"/>
    <x v="0"/>
    <x v="0"/>
    <s v="No"/>
    <x v="1"/>
    <x v="0"/>
    <x v="2"/>
    <n v="20.45"/>
    <n v="516.95000000000005"/>
    <m/>
    <x v="20"/>
  </r>
  <r>
    <x v="5823"/>
    <d v="2024-02-19T00:00:00"/>
    <x v="1"/>
    <n v="45"/>
    <x v="1"/>
    <n v="2"/>
    <n v="4"/>
    <x v="1"/>
    <n v="3416"/>
    <n v="0"/>
    <n v="18"/>
    <x v="3"/>
    <x v="0"/>
    <s v="No"/>
    <x v="1"/>
    <x v="2"/>
    <x v="2"/>
    <n v="25.3"/>
    <n v="998.61"/>
    <m/>
    <x v="20"/>
  </r>
  <r>
    <x v="5824"/>
    <d v="2024-05-10T00:00:00"/>
    <x v="0"/>
    <n v="59"/>
    <x v="0"/>
    <n v="2"/>
    <n v="4"/>
    <x v="1"/>
    <n v="5825"/>
    <n v="8"/>
    <n v="15"/>
    <x v="0"/>
    <x v="2"/>
    <s v="Yes"/>
    <x v="3"/>
    <x v="0"/>
    <x v="0"/>
    <n v="30.2"/>
    <n v="469.65"/>
    <m/>
    <x v="20"/>
  </r>
  <r>
    <x v="5825"/>
    <d v="2022-10-17T00:00:00"/>
    <x v="0"/>
    <n v="35"/>
    <x v="1"/>
    <n v="1"/>
    <n v="4"/>
    <x v="1"/>
    <n v="5382"/>
    <n v="0"/>
    <n v="34"/>
    <x v="1"/>
    <x v="0"/>
    <s v="Yes"/>
    <x v="0"/>
    <x v="3"/>
    <x v="0"/>
    <n v="103.8"/>
    <n v="3616.32"/>
    <m/>
    <x v="20"/>
  </r>
  <r>
    <x v="5826"/>
    <d v="2021-05-08T00:00:00"/>
    <x v="0"/>
    <n v="34"/>
    <x v="1"/>
    <n v="0"/>
    <n v="4"/>
    <x v="1"/>
    <n v="4120"/>
    <n v="0"/>
    <n v="51"/>
    <x v="4"/>
    <x v="0"/>
    <s v="No"/>
    <x v="1"/>
    <x v="3"/>
    <x v="0"/>
    <n v="19.100000000000001"/>
    <n v="2503.63"/>
    <m/>
    <x v="20"/>
  </r>
  <r>
    <x v="5827"/>
    <d v="2023-09-23T00:00:00"/>
    <x v="1"/>
    <n v="30"/>
    <x v="0"/>
    <n v="2"/>
    <n v="4"/>
    <x v="1"/>
    <n v="3585"/>
    <n v="1"/>
    <n v="23"/>
    <x v="3"/>
    <x v="0"/>
    <s v="Yes"/>
    <x v="0"/>
    <x v="0"/>
    <x v="0"/>
    <n v="83.75"/>
    <n v="2652.88"/>
    <m/>
    <x v="20"/>
  </r>
  <r>
    <x v="5828"/>
    <d v="2025-03-05T00:00:00"/>
    <x v="0"/>
    <n v="23"/>
    <x v="1"/>
    <n v="0"/>
    <n v="4"/>
    <x v="1"/>
    <n v="5232"/>
    <n v="0"/>
    <n v="5"/>
    <x v="0"/>
    <x v="0"/>
    <s v="Yes"/>
    <x v="2"/>
    <x v="0"/>
    <x v="0"/>
    <n v="56.15"/>
    <n v="425.75"/>
    <m/>
    <x v="20"/>
  </r>
  <r>
    <x v="5829"/>
    <d v="2021-09-21T00:00:00"/>
    <x v="0"/>
    <n v="57"/>
    <x v="0"/>
    <n v="1"/>
    <n v="4"/>
    <x v="1"/>
    <n v="3291"/>
    <n v="3"/>
    <n v="47"/>
    <x v="0"/>
    <x v="0"/>
    <s v="Yes"/>
    <x v="0"/>
    <x v="0"/>
    <x v="0"/>
    <n v="90.05"/>
    <n v="5934.95"/>
    <m/>
    <x v="20"/>
  </r>
  <r>
    <x v="5830"/>
    <d v="2019-10-17T00:00:00"/>
    <x v="1"/>
    <n v="64"/>
    <x v="1"/>
    <n v="0"/>
    <n v="4"/>
    <x v="1"/>
    <n v="5150"/>
    <n v="0"/>
    <n v="70"/>
    <x v="0"/>
    <x v="0"/>
    <s v="Yes"/>
    <x v="3"/>
    <x v="2"/>
    <x v="2"/>
    <n v="89.75"/>
    <n v="8544.2999999999993"/>
    <m/>
    <x v="20"/>
  </r>
  <r>
    <x v="5831"/>
    <d v="2020-10-18T00:00:00"/>
    <x v="1"/>
    <n v="52"/>
    <x v="0"/>
    <n v="2"/>
    <n v="4"/>
    <x v="1"/>
    <n v="4125"/>
    <n v="4"/>
    <n v="58"/>
    <x v="0"/>
    <x v="0"/>
    <s v="No"/>
    <x v="1"/>
    <x v="2"/>
    <x v="2"/>
    <n v="19.55"/>
    <n v="3603.81"/>
    <m/>
    <x v="20"/>
  </r>
  <r>
    <x v="5832"/>
    <d v="2025-04-19T00:00:00"/>
    <x v="1"/>
    <n v="53"/>
    <x v="1"/>
    <n v="0"/>
    <n v="4"/>
    <x v="1"/>
    <n v="2657"/>
    <n v="0"/>
    <n v="4"/>
    <x v="0"/>
    <x v="2"/>
    <s v="Yes"/>
    <x v="2"/>
    <x v="0"/>
    <x v="2"/>
    <n v="29.15"/>
    <n v="120.05"/>
    <m/>
    <x v="20"/>
  </r>
  <r>
    <x v="5833"/>
    <d v="2020-05-10T00:00:00"/>
    <x v="1"/>
    <n v="64"/>
    <x v="0"/>
    <n v="0"/>
    <n v="4"/>
    <x v="1"/>
    <n v="5700"/>
    <n v="8"/>
    <n v="63"/>
    <x v="0"/>
    <x v="0"/>
    <s v="Yes"/>
    <x v="0"/>
    <x v="2"/>
    <x v="0"/>
    <n v="109.25"/>
    <n v="7513.61"/>
    <m/>
    <x v="20"/>
  </r>
  <r>
    <x v="5834"/>
    <d v="2019-08-08T00:00:00"/>
    <x v="1"/>
    <n v="56"/>
    <x v="1"/>
    <n v="2"/>
    <n v="4"/>
    <x v="1"/>
    <n v="5478"/>
    <n v="0"/>
    <n v="72"/>
    <x v="0"/>
    <x v="0"/>
    <s v="No"/>
    <x v="1"/>
    <x v="2"/>
    <x v="2"/>
    <n v="19.75"/>
    <n v="2636.14"/>
    <m/>
    <x v="20"/>
  </r>
  <r>
    <x v="5835"/>
    <d v="2025-04-07T00:00:00"/>
    <x v="1"/>
    <n v="24"/>
    <x v="1"/>
    <n v="0"/>
    <n v="4"/>
    <x v="1"/>
    <n v="4164"/>
    <n v="0"/>
    <n v="4"/>
    <x v="0"/>
    <x v="0"/>
    <s v="Yes"/>
    <x v="2"/>
    <x v="0"/>
    <x v="0"/>
    <n v="50.55"/>
    <n v="323.93"/>
    <m/>
    <x v="20"/>
  </r>
  <r>
    <x v="5836"/>
    <d v="2019-08-14T00:00:00"/>
    <x v="1"/>
    <n v="61"/>
    <x v="0"/>
    <n v="3"/>
    <n v="4"/>
    <x v="1"/>
    <n v="4874"/>
    <n v="8"/>
    <n v="72"/>
    <x v="5"/>
    <x v="0"/>
    <s v="Yes"/>
    <x v="3"/>
    <x v="2"/>
    <x v="0"/>
    <n v="74.349999999999994"/>
    <n v="6526.52"/>
    <m/>
    <x v="20"/>
  </r>
  <r>
    <x v="5837"/>
    <d v="2022-02-23T00:00:00"/>
    <x v="0"/>
    <n v="66"/>
    <x v="1"/>
    <n v="0"/>
    <n v="4"/>
    <x v="1"/>
    <n v="2399"/>
    <n v="0"/>
    <n v="42"/>
    <x v="0"/>
    <x v="0"/>
    <s v="Yes"/>
    <x v="0"/>
    <x v="3"/>
    <x v="0"/>
    <n v="79.349999999999994"/>
    <n v="3911.52"/>
    <m/>
    <x v="20"/>
  </r>
  <r>
    <x v="5838"/>
    <d v="2020-12-18T00:00:00"/>
    <x v="1"/>
    <n v="78"/>
    <x v="0"/>
    <n v="1"/>
    <n v="4"/>
    <x v="1"/>
    <n v="6357"/>
    <n v="8"/>
    <n v="56"/>
    <x v="4"/>
    <x v="0"/>
    <s v="Yes"/>
    <x v="2"/>
    <x v="2"/>
    <x v="2"/>
    <n v="72.599999999999994"/>
    <n v="4556.43"/>
    <m/>
    <x v="20"/>
  </r>
  <r>
    <x v="5839"/>
    <d v="2020-11-01T00:00:00"/>
    <x v="0"/>
    <n v="72"/>
    <x v="1"/>
    <n v="0"/>
    <n v="4"/>
    <x v="1"/>
    <n v="5371"/>
    <n v="0"/>
    <n v="57"/>
    <x v="4"/>
    <x v="0"/>
    <s v="Yes"/>
    <x v="2"/>
    <x v="2"/>
    <x v="0"/>
    <n v="79.75"/>
    <n v="4956.8999999999996"/>
    <m/>
    <x v="20"/>
  </r>
  <r>
    <x v="5840"/>
    <d v="2020-12-19T00:00:00"/>
    <x v="1"/>
    <n v="75"/>
    <x v="0"/>
    <n v="0"/>
    <n v="4"/>
    <x v="1"/>
    <n v="4368"/>
    <n v="1"/>
    <n v="56"/>
    <x v="0"/>
    <x v="0"/>
    <s v="Yes"/>
    <x v="3"/>
    <x v="3"/>
    <x v="2"/>
    <n v="68.45"/>
    <n v="5515.92"/>
    <m/>
    <x v="20"/>
  </r>
  <r>
    <x v="5841"/>
    <d v="2019-08-07T00:00:00"/>
    <x v="1"/>
    <n v="60"/>
    <x v="0"/>
    <n v="0"/>
    <n v="4"/>
    <x v="1"/>
    <n v="5915"/>
    <n v="7"/>
    <n v="72"/>
    <x v="0"/>
    <x v="0"/>
    <s v="Yes"/>
    <x v="0"/>
    <x v="2"/>
    <x v="0"/>
    <n v="99.9"/>
    <n v="8955.2199999999993"/>
    <m/>
    <x v="20"/>
  </r>
  <r>
    <x v="5842"/>
    <d v="2022-01-03T00:00:00"/>
    <x v="1"/>
    <n v="42"/>
    <x v="1"/>
    <n v="0"/>
    <n v="4"/>
    <x v="1"/>
    <n v="2017"/>
    <n v="0"/>
    <n v="43"/>
    <x v="0"/>
    <x v="0"/>
    <s v="No"/>
    <x v="1"/>
    <x v="2"/>
    <x v="2"/>
    <n v="25.7"/>
    <n v="2285.9899999999998"/>
    <m/>
    <x v="20"/>
  </r>
  <r>
    <x v="5843"/>
    <d v="2024-08-06T00:00:00"/>
    <x v="0"/>
    <n v="60"/>
    <x v="1"/>
    <n v="0"/>
    <n v="4"/>
    <x v="1"/>
    <n v="2325"/>
    <n v="0"/>
    <n v="12"/>
    <x v="3"/>
    <x v="0"/>
    <s v="Yes"/>
    <x v="0"/>
    <x v="0"/>
    <x v="0"/>
    <n v="89.55"/>
    <n v="1422.07"/>
    <m/>
    <x v="20"/>
  </r>
  <r>
    <x v="5844"/>
    <d v="2021-10-04T00:00:00"/>
    <x v="0"/>
    <n v="44"/>
    <x v="0"/>
    <n v="0"/>
    <n v="4"/>
    <x v="1"/>
    <n v="4120"/>
    <n v="1"/>
    <n v="46"/>
    <x v="4"/>
    <x v="0"/>
    <s v="Yes"/>
    <x v="0"/>
    <x v="3"/>
    <x v="0"/>
    <n v="94.65"/>
    <n v="4778.4799999999996"/>
    <m/>
    <x v="20"/>
  </r>
  <r>
    <x v="5845"/>
    <d v="2025-07-09T00:00:00"/>
    <x v="0"/>
    <n v="31"/>
    <x v="1"/>
    <n v="0"/>
    <n v="4"/>
    <x v="2"/>
    <n v="4796"/>
    <n v="0"/>
    <n v="1"/>
    <x v="0"/>
    <x v="0"/>
    <s v="Yes"/>
    <x v="2"/>
    <x v="0"/>
    <x v="2"/>
    <n v="49.8"/>
    <n v="53.77"/>
    <m/>
    <x v="20"/>
  </r>
  <r>
    <x v="5846"/>
    <d v="2019-09-01T00:00:00"/>
    <x v="1"/>
    <n v="61"/>
    <x v="0"/>
    <n v="0"/>
    <n v="4"/>
    <x v="1"/>
    <n v="4066"/>
    <n v="1"/>
    <n v="71"/>
    <x v="5"/>
    <x v="0"/>
    <s v="No"/>
    <x v="1"/>
    <x v="2"/>
    <x v="0"/>
    <n v="25"/>
    <n v="5161.71"/>
    <m/>
    <x v="20"/>
  </r>
  <r>
    <x v="5847"/>
    <d v="2020-05-09T00:00:00"/>
    <x v="0"/>
    <n v="28"/>
    <x v="1"/>
    <n v="0"/>
    <n v="4"/>
    <x v="1"/>
    <n v="4530"/>
    <n v="0"/>
    <n v="63"/>
    <x v="4"/>
    <x v="0"/>
    <s v="No"/>
    <x v="1"/>
    <x v="2"/>
    <x v="3"/>
    <n v="25.25"/>
    <n v="1811.93"/>
    <m/>
    <x v="20"/>
  </r>
  <r>
    <x v="5848"/>
    <d v="2023-06-20T00:00:00"/>
    <x v="1"/>
    <n v="34"/>
    <x v="0"/>
    <n v="0"/>
    <n v="4"/>
    <x v="1"/>
    <n v="4362"/>
    <n v="10"/>
    <n v="26"/>
    <x v="0"/>
    <x v="2"/>
    <s v="Yes"/>
    <x v="3"/>
    <x v="3"/>
    <x v="0"/>
    <n v="47.85"/>
    <n v="1270.5"/>
    <m/>
    <x v="20"/>
  </r>
  <r>
    <x v="5849"/>
    <d v="2022-09-21T00:00:00"/>
    <x v="1"/>
    <n v="61"/>
    <x v="1"/>
    <n v="0"/>
    <n v="4"/>
    <x v="1"/>
    <n v="5707"/>
    <n v="0"/>
    <n v="35"/>
    <x v="1"/>
    <x v="0"/>
    <s v="No"/>
    <x v="1"/>
    <x v="3"/>
    <x v="2"/>
    <n v="21.1"/>
    <n v="1558.72"/>
    <m/>
    <x v="20"/>
  </r>
  <r>
    <x v="5850"/>
    <d v="2021-03-04T00:00:00"/>
    <x v="1"/>
    <n v="28"/>
    <x v="1"/>
    <n v="0"/>
    <n v="4"/>
    <x v="1"/>
    <n v="4218"/>
    <n v="0"/>
    <n v="53"/>
    <x v="0"/>
    <x v="0"/>
    <s v="No"/>
    <x v="1"/>
    <x v="2"/>
    <x v="2"/>
    <n v="20.25"/>
    <n v="2556.83"/>
    <m/>
    <x v="20"/>
  </r>
  <r>
    <x v="5851"/>
    <d v="2019-10-19T00:00:00"/>
    <x v="1"/>
    <n v="34"/>
    <x v="0"/>
    <n v="0"/>
    <n v="4"/>
    <x v="1"/>
    <n v="4311"/>
    <n v="0"/>
    <n v="70"/>
    <x v="0"/>
    <x v="0"/>
    <s v="No"/>
    <x v="1"/>
    <x v="2"/>
    <x v="2"/>
    <n v="19.850000000000001"/>
    <n v="4158.76"/>
    <m/>
    <x v="20"/>
  </r>
  <r>
    <x v="5852"/>
    <d v="2021-01-14T00:00:00"/>
    <x v="0"/>
    <n v="54"/>
    <x v="0"/>
    <n v="0"/>
    <n v="4"/>
    <x v="1"/>
    <n v="6228"/>
    <n v="1"/>
    <n v="55"/>
    <x v="0"/>
    <x v="0"/>
    <s v="No"/>
    <x v="1"/>
    <x v="2"/>
    <x v="0"/>
    <n v="25.7"/>
    <n v="2115.1999999999998"/>
    <m/>
    <x v="20"/>
  </r>
  <r>
    <x v="5853"/>
    <d v="2019-08-26T00:00:00"/>
    <x v="1"/>
    <n v="21"/>
    <x v="0"/>
    <n v="0"/>
    <n v="4"/>
    <x v="1"/>
    <n v="4288"/>
    <n v="9"/>
    <n v="72"/>
    <x v="5"/>
    <x v="0"/>
    <s v="Yes"/>
    <x v="2"/>
    <x v="2"/>
    <x v="2"/>
    <n v="79.2"/>
    <n v="7035.42"/>
    <m/>
    <x v="20"/>
  </r>
  <r>
    <x v="5854"/>
    <d v="2023-01-25T00:00:00"/>
    <x v="0"/>
    <n v="56"/>
    <x v="0"/>
    <n v="0"/>
    <n v="4"/>
    <x v="1"/>
    <n v="3282"/>
    <n v="7"/>
    <n v="31"/>
    <x v="1"/>
    <x v="0"/>
    <s v="Yes"/>
    <x v="3"/>
    <x v="0"/>
    <x v="2"/>
    <n v="66.400000000000006"/>
    <n v="2804.1"/>
    <m/>
    <x v="20"/>
  </r>
  <r>
    <x v="5855"/>
    <d v="2020-07-22T00:00:00"/>
    <x v="1"/>
    <n v="60"/>
    <x v="1"/>
    <n v="0"/>
    <n v="4"/>
    <x v="1"/>
    <n v="4730"/>
    <n v="0"/>
    <n v="61"/>
    <x v="0"/>
    <x v="0"/>
    <s v="Yes"/>
    <x v="2"/>
    <x v="2"/>
    <x v="2"/>
    <n v="88.65"/>
    <n v="6515.63"/>
    <m/>
    <x v="20"/>
  </r>
  <r>
    <x v="5856"/>
    <d v="2021-10-18T00:00:00"/>
    <x v="0"/>
    <n v="23"/>
    <x v="0"/>
    <n v="0"/>
    <n v="4"/>
    <x v="1"/>
    <n v="2680"/>
    <n v="3"/>
    <n v="46"/>
    <x v="0"/>
    <x v="0"/>
    <s v="Yes"/>
    <x v="3"/>
    <x v="2"/>
    <x v="2"/>
    <n v="65.650000000000006"/>
    <n v="5195.8100000000004"/>
    <m/>
    <x v="20"/>
  </r>
  <r>
    <x v="5857"/>
    <d v="2025-07-24T00:00:00"/>
    <x v="0"/>
    <n v="47"/>
    <x v="1"/>
    <n v="0"/>
    <n v="4"/>
    <x v="2"/>
    <n v="2908"/>
    <n v="0"/>
    <n v="1"/>
    <x v="2"/>
    <x v="0"/>
    <s v="Yes"/>
    <x v="2"/>
    <x v="0"/>
    <x v="0"/>
    <n v="49.75"/>
    <n v="91.54"/>
    <m/>
    <x v="20"/>
  </r>
  <r>
    <x v="5858"/>
    <d v="2021-07-10T00:00:00"/>
    <x v="1"/>
    <n v="47"/>
    <x v="0"/>
    <n v="0"/>
    <n v="4"/>
    <x v="1"/>
    <n v="6193"/>
    <n v="9"/>
    <n v="49"/>
    <x v="4"/>
    <x v="0"/>
    <s v="Yes"/>
    <x v="2"/>
    <x v="3"/>
    <x v="0"/>
    <n v="71.8"/>
    <n v="4701.95"/>
    <m/>
    <x v="20"/>
  </r>
  <r>
    <x v="5859"/>
    <d v="2024-07-19T00:00:00"/>
    <x v="1"/>
    <n v="34"/>
    <x v="1"/>
    <n v="0"/>
    <n v="4"/>
    <x v="1"/>
    <n v="5631"/>
    <n v="0"/>
    <n v="13"/>
    <x v="3"/>
    <x v="0"/>
    <s v="Yes"/>
    <x v="2"/>
    <x v="0"/>
    <x v="0"/>
    <n v="78.75"/>
    <n v="1544.55"/>
    <m/>
    <x v="20"/>
  </r>
  <r>
    <x v="5860"/>
    <d v="2025-07-22T00:00:00"/>
    <x v="0"/>
    <n v="35"/>
    <x v="1"/>
    <n v="0"/>
    <n v="4"/>
    <x v="2"/>
    <n v="3718"/>
    <n v="0"/>
    <n v="1"/>
    <x v="2"/>
    <x v="0"/>
    <s v="No"/>
    <x v="1"/>
    <x v="0"/>
    <x v="2"/>
    <n v="19.55"/>
    <n v="37.49"/>
    <m/>
    <x v="20"/>
  </r>
  <r>
    <x v="5861"/>
    <d v="2023-01-01T00:00:00"/>
    <x v="0"/>
    <n v="31"/>
    <x v="0"/>
    <n v="1"/>
    <n v="4"/>
    <x v="1"/>
    <n v="2990"/>
    <n v="10"/>
    <n v="31"/>
    <x v="0"/>
    <x v="0"/>
    <s v="No"/>
    <x v="1"/>
    <x v="0"/>
    <x v="0"/>
    <n v="20.65"/>
    <n v="954.65"/>
    <m/>
    <x v="20"/>
  </r>
  <r>
    <x v="5862"/>
    <d v="2019-09-10T00:00:00"/>
    <x v="0"/>
    <n v="75"/>
    <x v="0"/>
    <n v="0"/>
    <n v="4"/>
    <x v="1"/>
    <n v="6412"/>
    <n v="2"/>
    <n v="71"/>
    <x v="0"/>
    <x v="0"/>
    <s v="Yes"/>
    <x v="0"/>
    <x v="2"/>
    <x v="2"/>
    <n v="95.5"/>
    <n v="6794.48"/>
    <m/>
    <x v="20"/>
  </r>
  <r>
    <x v="5863"/>
    <d v="2024-04-24T00:00:00"/>
    <x v="0"/>
    <n v="69"/>
    <x v="0"/>
    <n v="0"/>
    <n v="4"/>
    <x v="1"/>
    <n v="3739"/>
    <n v="6"/>
    <n v="16"/>
    <x v="3"/>
    <x v="0"/>
    <s v="Yes"/>
    <x v="0"/>
    <x v="2"/>
    <x v="2"/>
    <n v="85.05"/>
    <n v="2165.71"/>
    <m/>
    <x v="20"/>
  </r>
  <r>
    <x v="5864"/>
    <d v="2024-09-13T00:00:00"/>
    <x v="1"/>
    <n v="73"/>
    <x v="1"/>
    <n v="0"/>
    <n v="4"/>
    <x v="1"/>
    <n v="5014"/>
    <n v="0"/>
    <n v="11"/>
    <x v="0"/>
    <x v="0"/>
    <s v="Yes"/>
    <x v="2"/>
    <x v="2"/>
    <x v="0"/>
    <n v="55.6"/>
    <n v="596.51"/>
    <m/>
    <x v="20"/>
  </r>
  <r>
    <x v="5865"/>
    <d v="2020-03-23T00:00:00"/>
    <x v="1"/>
    <n v="65"/>
    <x v="0"/>
    <n v="0"/>
    <n v="4"/>
    <x v="1"/>
    <n v="4872"/>
    <n v="10"/>
    <n v="65"/>
    <x v="4"/>
    <x v="0"/>
    <s v="Yes"/>
    <x v="0"/>
    <x v="2"/>
    <x v="2"/>
    <n v="105.85"/>
    <n v="9097.35"/>
    <m/>
    <x v="20"/>
  </r>
  <r>
    <x v="5866"/>
    <d v="2020-01-09T00:00:00"/>
    <x v="1"/>
    <n v="69"/>
    <x v="1"/>
    <n v="0"/>
    <n v="4"/>
    <x v="1"/>
    <n v="5857"/>
    <n v="0"/>
    <n v="67"/>
    <x v="5"/>
    <x v="0"/>
    <s v="Yes"/>
    <x v="0"/>
    <x v="2"/>
    <x v="0"/>
    <n v="92.45"/>
    <n v="6313.04"/>
    <m/>
    <x v="20"/>
  </r>
  <r>
    <x v="5867"/>
    <d v="2023-04-14T00:00:00"/>
    <x v="1"/>
    <n v="79"/>
    <x v="0"/>
    <n v="0"/>
    <n v="4"/>
    <x v="1"/>
    <n v="3136"/>
    <n v="8"/>
    <n v="28"/>
    <x v="0"/>
    <x v="0"/>
    <s v="No"/>
    <x v="1"/>
    <x v="0"/>
    <x v="3"/>
    <n v="25.7"/>
    <n v="1450.56"/>
    <m/>
    <x v="20"/>
  </r>
  <r>
    <x v="5868"/>
    <d v="2022-02-11T00:00:00"/>
    <x v="1"/>
    <n v="66"/>
    <x v="1"/>
    <n v="0"/>
    <n v="4"/>
    <x v="1"/>
    <n v="5831"/>
    <n v="0"/>
    <n v="42"/>
    <x v="0"/>
    <x v="0"/>
    <s v="Yes"/>
    <x v="3"/>
    <x v="0"/>
    <x v="0"/>
    <n v="55.65"/>
    <n v="3555.75"/>
    <m/>
    <x v="20"/>
  </r>
  <r>
    <x v="5869"/>
    <d v="2021-05-16T00:00:00"/>
    <x v="0"/>
    <n v="71"/>
    <x v="0"/>
    <n v="0"/>
    <n v="4"/>
    <x v="1"/>
    <n v="6285"/>
    <n v="1"/>
    <n v="51"/>
    <x v="4"/>
    <x v="2"/>
    <s v="Yes"/>
    <x v="2"/>
    <x v="0"/>
    <x v="2"/>
    <n v="29.45"/>
    <n v="1459.35"/>
    <m/>
    <x v="20"/>
  </r>
  <r>
    <x v="5870"/>
    <d v="2025-07-18T00:00:00"/>
    <x v="1"/>
    <n v="57"/>
    <x v="1"/>
    <n v="0"/>
    <n v="4"/>
    <x v="2"/>
    <n v="3968"/>
    <n v="0"/>
    <n v="1"/>
    <x v="0"/>
    <x v="0"/>
    <s v="No"/>
    <x v="1"/>
    <x v="0"/>
    <x v="2"/>
    <n v="19.55"/>
    <n v="60.18"/>
    <m/>
    <x v="20"/>
  </r>
  <r>
    <x v="5871"/>
    <d v="2023-01-08T00:00:00"/>
    <x v="0"/>
    <n v="27"/>
    <x v="0"/>
    <n v="3"/>
    <n v="4"/>
    <x v="1"/>
    <n v="4524"/>
    <n v="3"/>
    <n v="31"/>
    <x v="1"/>
    <x v="0"/>
    <s v="Yes"/>
    <x v="0"/>
    <x v="3"/>
    <x v="0"/>
    <n v="98.05"/>
    <n v="4213.29"/>
    <m/>
    <x v="20"/>
  </r>
  <r>
    <x v="5872"/>
    <d v="2022-11-17T00:00:00"/>
    <x v="0"/>
    <n v="32"/>
    <x v="1"/>
    <n v="0"/>
    <n v="4"/>
    <x v="1"/>
    <n v="5542"/>
    <n v="0"/>
    <n v="33"/>
    <x v="1"/>
    <x v="0"/>
    <s v="Yes"/>
    <x v="0"/>
    <x v="2"/>
    <x v="0"/>
    <n v="80.599999999999994"/>
    <n v="3801.15"/>
    <m/>
    <x v="20"/>
  </r>
  <r>
    <x v="5873"/>
    <d v="2019-12-12T00:00:00"/>
    <x v="1"/>
    <n v="55"/>
    <x v="0"/>
    <n v="3"/>
    <n v="4"/>
    <x v="1"/>
    <n v="6391"/>
    <n v="1"/>
    <n v="68"/>
    <x v="0"/>
    <x v="0"/>
    <s v="Yes"/>
    <x v="0"/>
    <x v="2"/>
    <x v="0"/>
    <n v="109.05"/>
    <n v="8761.11"/>
    <m/>
    <x v="20"/>
  </r>
  <r>
    <x v="5874"/>
    <d v="2020-02-02T00:00:00"/>
    <x v="0"/>
    <n v="40"/>
    <x v="0"/>
    <n v="2"/>
    <n v="4"/>
    <x v="1"/>
    <n v="4663"/>
    <n v="7"/>
    <n v="66"/>
    <x v="0"/>
    <x v="0"/>
    <s v="Yes"/>
    <x v="0"/>
    <x v="3"/>
    <x v="0"/>
    <n v="103.15"/>
    <n v="9635"/>
    <m/>
    <x v="20"/>
  </r>
  <r>
    <x v="5875"/>
    <d v="2023-12-26T00:00:00"/>
    <x v="0"/>
    <n v="59"/>
    <x v="1"/>
    <n v="0"/>
    <n v="4"/>
    <x v="1"/>
    <n v="2860"/>
    <n v="0"/>
    <n v="20"/>
    <x v="3"/>
    <x v="0"/>
    <s v="No"/>
    <x v="1"/>
    <x v="3"/>
    <x v="3"/>
    <n v="19.7"/>
    <n v="1018.5"/>
    <m/>
    <x v="20"/>
  </r>
  <r>
    <x v="5876"/>
    <d v="2020-12-03T00:00:00"/>
    <x v="1"/>
    <n v="25"/>
    <x v="1"/>
    <n v="0"/>
    <n v="4"/>
    <x v="1"/>
    <n v="5056"/>
    <n v="0"/>
    <n v="56"/>
    <x v="4"/>
    <x v="0"/>
    <s v="Yes"/>
    <x v="0"/>
    <x v="0"/>
    <x v="2"/>
    <n v="106.6"/>
    <n v="7281.07"/>
    <m/>
    <x v="20"/>
  </r>
  <r>
    <x v="5877"/>
    <d v="2019-08-16T00:00:00"/>
    <x v="1"/>
    <n v="23"/>
    <x v="1"/>
    <n v="0"/>
    <n v="4"/>
    <x v="1"/>
    <n v="5127"/>
    <n v="0"/>
    <n v="72"/>
    <x v="5"/>
    <x v="0"/>
    <s v="Yes"/>
    <x v="3"/>
    <x v="2"/>
    <x v="2"/>
    <n v="73"/>
    <n v="6922.64"/>
    <m/>
    <x v="20"/>
  </r>
  <r>
    <x v="5878"/>
    <d v="2020-04-01T00:00:00"/>
    <x v="0"/>
    <n v="47"/>
    <x v="1"/>
    <n v="0"/>
    <n v="4"/>
    <x v="1"/>
    <n v="6443"/>
    <n v="0"/>
    <n v="64"/>
    <x v="0"/>
    <x v="0"/>
    <s v="Yes"/>
    <x v="0"/>
    <x v="3"/>
    <x v="2"/>
    <n v="104.65"/>
    <n v="8550.6"/>
    <m/>
    <x v="20"/>
  </r>
  <r>
    <x v="5879"/>
    <d v="2023-07-17T00:00:00"/>
    <x v="1"/>
    <n v="20"/>
    <x v="1"/>
    <n v="0"/>
    <n v="4"/>
    <x v="1"/>
    <n v="4398"/>
    <n v="0"/>
    <n v="25"/>
    <x v="1"/>
    <x v="0"/>
    <s v="Yes"/>
    <x v="0"/>
    <x v="2"/>
    <x v="0"/>
    <n v="108.9"/>
    <n v="3617.3"/>
    <m/>
    <x v="20"/>
  </r>
  <r>
    <x v="5880"/>
    <d v="2025-07-23T00:00:00"/>
    <x v="0"/>
    <n v="29"/>
    <x v="1"/>
    <n v="0"/>
    <n v="4"/>
    <x v="2"/>
    <n v="4270"/>
    <n v="0"/>
    <n v="1"/>
    <x v="0"/>
    <x v="0"/>
    <s v="No"/>
    <x v="1"/>
    <x v="0"/>
    <x v="2"/>
    <n v="20.3"/>
    <n v="31.14"/>
    <m/>
    <x v="20"/>
  </r>
  <r>
    <x v="5881"/>
    <d v="2025-01-20T00:00:00"/>
    <x v="1"/>
    <n v="25"/>
    <x v="1"/>
    <n v="0"/>
    <n v="4"/>
    <x v="1"/>
    <n v="4562"/>
    <n v="0"/>
    <n v="7"/>
    <x v="0"/>
    <x v="0"/>
    <s v="Yes"/>
    <x v="0"/>
    <x v="0"/>
    <x v="2"/>
    <n v="69.900000000000006"/>
    <n v="714.23"/>
    <m/>
    <x v="20"/>
  </r>
  <r>
    <x v="5882"/>
    <d v="2021-03-26T00:00:00"/>
    <x v="0"/>
    <n v="62"/>
    <x v="1"/>
    <n v="0"/>
    <n v="4"/>
    <x v="1"/>
    <n v="5677"/>
    <n v="0"/>
    <n v="53"/>
    <x v="4"/>
    <x v="2"/>
    <s v="Yes"/>
    <x v="3"/>
    <x v="3"/>
    <x v="2"/>
    <n v="54.9"/>
    <n v="3045.75"/>
    <m/>
    <x v="20"/>
  </r>
  <r>
    <x v="5883"/>
    <d v="2020-10-12T00:00:00"/>
    <x v="0"/>
    <n v="29"/>
    <x v="1"/>
    <n v="0"/>
    <n v="4"/>
    <x v="1"/>
    <n v="4758"/>
    <n v="0"/>
    <n v="58"/>
    <x v="4"/>
    <x v="0"/>
    <s v="No"/>
    <x v="1"/>
    <x v="2"/>
    <x v="2"/>
    <n v="20.8"/>
    <n v="4055.41"/>
    <m/>
    <x v="20"/>
  </r>
  <r>
    <x v="5884"/>
    <d v="2022-02-15T00:00:00"/>
    <x v="1"/>
    <n v="31"/>
    <x v="0"/>
    <n v="3"/>
    <n v="4"/>
    <x v="1"/>
    <n v="5091"/>
    <n v="4"/>
    <n v="42"/>
    <x v="0"/>
    <x v="0"/>
    <s v="No"/>
    <x v="1"/>
    <x v="3"/>
    <x v="0"/>
    <n v="19.05"/>
    <n v="2217.5700000000002"/>
    <m/>
    <x v="20"/>
  </r>
  <r>
    <x v="5885"/>
    <d v="2022-03-15T00:00:00"/>
    <x v="1"/>
    <n v="59"/>
    <x v="0"/>
    <n v="0"/>
    <n v="4"/>
    <x v="1"/>
    <n v="2954"/>
    <n v="10"/>
    <n v="41"/>
    <x v="0"/>
    <x v="2"/>
    <s v="Yes"/>
    <x v="3"/>
    <x v="3"/>
    <x v="2"/>
    <n v="35.450000000000003"/>
    <n v="1391.65"/>
    <m/>
    <x v="20"/>
  </r>
  <r>
    <x v="5886"/>
    <d v="2023-09-25T00:00:00"/>
    <x v="1"/>
    <n v="51"/>
    <x v="0"/>
    <n v="3"/>
    <n v="4"/>
    <x v="1"/>
    <n v="5939"/>
    <n v="3"/>
    <n v="23"/>
    <x v="3"/>
    <x v="0"/>
    <s v="Yes"/>
    <x v="0"/>
    <x v="3"/>
    <x v="2"/>
    <n v="81.849999999999994"/>
    <n v="1941.95"/>
    <m/>
    <x v="20"/>
  </r>
  <r>
    <x v="5887"/>
    <d v="2020-03-22T00:00:00"/>
    <x v="0"/>
    <n v="31"/>
    <x v="0"/>
    <n v="0"/>
    <n v="4"/>
    <x v="1"/>
    <n v="6300"/>
    <n v="9"/>
    <n v="65"/>
    <x v="0"/>
    <x v="0"/>
    <s v="Yes"/>
    <x v="0"/>
    <x v="2"/>
    <x v="0"/>
    <n v="99.35"/>
    <n v="8326.15"/>
    <m/>
    <x v="20"/>
  </r>
  <r>
    <x v="5888"/>
    <d v="2025-07-16T00:00:00"/>
    <x v="1"/>
    <n v="43"/>
    <x v="1"/>
    <n v="0"/>
    <n v="4"/>
    <x v="2"/>
    <n v="4237"/>
    <n v="0"/>
    <n v="1"/>
    <x v="0"/>
    <x v="0"/>
    <s v="Yes"/>
    <x v="0"/>
    <x v="0"/>
    <x v="0"/>
    <n v="74.349999999999994"/>
    <n v="98.76"/>
    <m/>
    <x v="20"/>
  </r>
  <r>
    <x v="5889"/>
    <d v="2023-09-17T00:00:00"/>
    <x v="0"/>
    <n v="64"/>
    <x v="1"/>
    <n v="1"/>
    <n v="4"/>
    <x v="1"/>
    <n v="2496"/>
    <n v="0"/>
    <n v="23"/>
    <x v="0"/>
    <x v="0"/>
    <s v="Yes"/>
    <x v="3"/>
    <x v="0"/>
    <x v="0"/>
    <n v="54.15"/>
    <n v="1545.65"/>
    <m/>
    <x v="20"/>
  </r>
  <r>
    <x v="5890"/>
    <d v="2019-10-22T00:00:00"/>
    <x v="1"/>
    <n v="45"/>
    <x v="0"/>
    <n v="3"/>
    <n v="4"/>
    <x v="1"/>
    <n v="4388"/>
    <n v="3"/>
    <n v="70"/>
    <x v="5"/>
    <x v="0"/>
    <s v="Yes"/>
    <x v="0"/>
    <x v="2"/>
    <x v="2"/>
    <n v="115.15"/>
    <n v="9045.2000000000007"/>
    <m/>
    <x v="20"/>
  </r>
  <r>
    <x v="5891"/>
    <d v="2022-12-07T00:00:00"/>
    <x v="0"/>
    <n v="40"/>
    <x v="1"/>
    <n v="0"/>
    <n v="4"/>
    <x v="1"/>
    <n v="2716"/>
    <n v="0"/>
    <n v="32"/>
    <x v="0"/>
    <x v="0"/>
    <s v="Yes"/>
    <x v="0"/>
    <x v="0"/>
    <x v="0"/>
    <n v="91.05"/>
    <n v="4385.1000000000004"/>
    <m/>
    <x v="20"/>
  </r>
  <r>
    <x v="5892"/>
    <d v="2021-04-01T00:00:00"/>
    <x v="0"/>
    <n v="33"/>
    <x v="1"/>
    <n v="0"/>
    <n v="4"/>
    <x v="1"/>
    <n v="5432"/>
    <n v="0"/>
    <n v="52"/>
    <x v="4"/>
    <x v="0"/>
    <s v="Yes"/>
    <x v="0"/>
    <x v="0"/>
    <x v="0"/>
    <n v="103.05"/>
    <n v="5599.97"/>
    <m/>
    <x v="20"/>
  </r>
  <r>
    <x v="5893"/>
    <d v="2025-07-21T00:00:00"/>
    <x v="1"/>
    <n v="55"/>
    <x v="1"/>
    <n v="0"/>
    <n v="4"/>
    <x v="2"/>
    <n v="4050"/>
    <n v="0"/>
    <n v="1"/>
    <x v="0"/>
    <x v="0"/>
    <s v="No"/>
    <x v="1"/>
    <x v="0"/>
    <x v="2"/>
    <n v="19.899999999999999"/>
    <n v="22.28"/>
    <m/>
    <x v="20"/>
  </r>
  <r>
    <x v="5894"/>
    <d v="2024-10-13T00:00:00"/>
    <x v="0"/>
    <n v="44"/>
    <x v="1"/>
    <n v="0"/>
    <n v="5"/>
    <x v="1"/>
    <n v="3611"/>
    <n v="0"/>
    <n v="10"/>
    <x v="0"/>
    <x v="0"/>
    <s v="No"/>
    <x v="1"/>
    <x v="2"/>
    <x v="0"/>
    <n v="25.7"/>
    <n v="572.6"/>
    <m/>
    <x v="20"/>
  </r>
  <r>
    <x v="5895"/>
    <d v="2020-07-11T00:00:00"/>
    <x v="0"/>
    <n v="80"/>
    <x v="0"/>
    <n v="2"/>
    <n v="5"/>
    <x v="1"/>
    <n v="5177"/>
    <n v="10"/>
    <n v="61"/>
    <x v="0"/>
    <x v="0"/>
    <s v="Yes"/>
    <x v="0"/>
    <x v="3"/>
    <x v="0"/>
    <n v="99"/>
    <n v="6223.24"/>
    <m/>
    <x v="20"/>
  </r>
  <r>
    <x v="5896"/>
    <d v="2025-04-19T00:00:00"/>
    <x v="1"/>
    <n v="65"/>
    <x v="1"/>
    <n v="0"/>
    <n v="5"/>
    <x v="1"/>
    <n v="3460"/>
    <n v="0"/>
    <n v="4"/>
    <x v="0"/>
    <x v="0"/>
    <s v="No"/>
    <x v="1"/>
    <x v="2"/>
    <x v="2"/>
    <n v="20.05"/>
    <n v="259.37"/>
    <m/>
    <x v="20"/>
  </r>
  <r>
    <x v="5897"/>
    <d v="2024-01-07T00:00:00"/>
    <x v="0"/>
    <n v="65"/>
    <x v="0"/>
    <n v="0"/>
    <n v="5"/>
    <x v="1"/>
    <n v="4615"/>
    <n v="6"/>
    <n v="19"/>
    <x v="0"/>
    <x v="2"/>
    <s v="Yes"/>
    <x v="2"/>
    <x v="0"/>
    <x v="2"/>
    <n v="34.299999999999997"/>
    <n v="577.15"/>
    <m/>
    <x v="20"/>
  </r>
  <r>
    <x v="5898"/>
    <d v="2024-09-20T00:00:00"/>
    <x v="0"/>
    <n v="80"/>
    <x v="1"/>
    <n v="0"/>
    <n v="5"/>
    <x v="1"/>
    <n v="3355"/>
    <n v="0"/>
    <n v="11"/>
    <x v="3"/>
    <x v="0"/>
    <s v="Yes"/>
    <x v="0"/>
    <x v="0"/>
    <x v="2"/>
    <n v="79.150000000000006"/>
    <n v="1262.94"/>
    <m/>
    <x v="20"/>
  </r>
  <r>
    <x v="5899"/>
    <d v="2025-03-15T00:00:00"/>
    <x v="1"/>
    <n v="41"/>
    <x v="0"/>
    <n v="3"/>
    <n v="5"/>
    <x v="1"/>
    <n v="3181"/>
    <n v="6"/>
    <n v="5"/>
    <x v="0"/>
    <x v="0"/>
    <s v="No"/>
    <x v="1"/>
    <x v="0"/>
    <x v="2"/>
    <n v="24.3"/>
    <n v="165.75"/>
    <m/>
    <x v="20"/>
  </r>
  <r>
    <x v="5900"/>
    <d v="2020-05-18T00:00:00"/>
    <x v="0"/>
    <n v="42"/>
    <x v="0"/>
    <n v="3"/>
    <n v="5"/>
    <x v="1"/>
    <n v="4046"/>
    <n v="4"/>
    <n v="63"/>
    <x v="4"/>
    <x v="0"/>
    <s v="Yes"/>
    <x v="0"/>
    <x v="2"/>
    <x v="0"/>
    <n v="104.8"/>
    <n v="9163.24"/>
    <m/>
    <x v="20"/>
  </r>
  <r>
    <x v="5901"/>
    <d v="2022-12-25T00:00:00"/>
    <x v="0"/>
    <n v="50"/>
    <x v="1"/>
    <n v="0"/>
    <n v="5"/>
    <x v="1"/>
    <n v="3398"/>
    <n v="0"/>
    <n v="32"/>
    <x v="0"/>
    <x v="0"/>
    <s v="No"/>
    <x v="1"/>
    <x v="2"/>
    <x v="0"/>
    <n v="20.05"/>
    <n v="1081.8399999999999"/>
    <m/>
    <x v="20"/>
  </r>
  <r>
    <x v="5902"/>
    <d v="2022-07-12T00:00:00"/>
    <x v="1"/>
    <n v="64"/>
    <x v="1"/>
    <n v="0"/>
    <n v="5"/>
    <x v="1"/>
    <n v="5924"/>
    <n v="0"/>
    <n v="37"/>
    <x v="1"/>
    <x v="2"/>
    <s v="Yes"/>
    <x v="3"/>
    <x v="0"/>
    <x v="2"/>
    <n v="40.200000000000003"/>
    <n v="1478.85"/>
    <m/>
    <x v="20"/>
  </r>
  <r>
    <x v="5903"/>
    <d v="2020-10-20T00:00:00"/>
    <x v="0"/>
    <n v="31"/>
    <x v="0"/>
    <n v="0"/>
    <n v="5"/>
    <x v="1"/>
    <n v="4927"/>
    <n v="9"/>
    <n v="58"/>
    <x v="0"/>
    <x v="0"/>
    <s v="No"/>
    <x v="1"/>
    <x v="2"/>
    <x v="2"/>
    <n v="20.75"/>
    <n v="2269.39"/>
    <m/>
    <x v="20"/>
  </r>
  <r>
    <x v="5904"/>
    <d v="2025-07-11T00:00:00"/>
    <x v="1"/>
    <n v="38"/>
    <x v="1"/>
    <n v="0"/>
    <n v="5"/>
    <x v="2"/>
    <n v="5684"/>
    <n v="0"/>
    <n v="1"/>
    <x v="0"/>
    <x v="0"/>
    <s v="Yes"/>
    <x v="2"/>
    <x v="0"/>
    <x v="2"/>
    <n v="43.95"/>
    <n v="89.54"/>
    <m/>
    <x v="20"/>
  </r>
  <r>
    <x v="5905"/>
    <d v="2023-06-16T00:00:00"/>
    <x v="1"/>
    <n v="56"/>
    <x v="0"/>
    <n v="0"/>
    <n v="5"/>
    <x v="1"/>
    <n v="2244"/>
    <n v="7"/>
    <n v="26"/>
    <x v="0"/>
    <x v="0"/>
    <s v="No"/>
    <x v="1"/>
    <x v="3"/>
    <x v="2"/>
    <n v="26"/>
    <n v="1554.27"/>
    <m/>
    <x v="20"/>
  </r>
  <r>
    <x v="5906"/>
    <d v="2025-03-04T00:00:00"/>
    <x v="0"/>
    <n v="31"/>
    <x v="1"/>
    <n v="0"/>
    <n v="5"/>
    <x v="1"/>
    <n v="4281"/>
    <n v="0"/>
    <n v="5"/>
    <x v="0"/>
    <x v="0"/>
    <s v="No"/>
    <x v="1"/>
    <x v="0"/>
    <x v="2"/>
    <n v="19.95"/>
    <n v="227.85"/>
    <m/>
    <x v="20"/>
  </r>
  <r>
    <x v="5907"/>
    <d v="2023-01-23T00:00:00"/>
    <x v="0"/>
    <n v="21"/>
    <x v="0"/>
    <n v="1"/>
    <n v="5"/>
    <x v="1"/>
    <n v="2425"/>
    <n v="6"/>
    <n v="31"/>
    <x v="0"/>
    <x v="0"/>
    <s v="Yes"/>
    <x v="2"/>
    <x v="0"/>
    <x v="0"/>
    <n v="59.7"/>
    <n v="2776.27"/>
    <m/>
    <x v="20"/>
  </r>
  <r>
    <x v="5908"/>
    <d v="2020-05-02T00:00:00"/>
    <x v="1"/>
    <n v="49"/>
    <x v="0"/>
    <n v="0"/>
    <n v="5"/>
    <x v="1"/>
    <n v="4582"/>
    <n v="10"/>
    <n v="63"/>
    <x v="4"/>
    <x v="0"/>
    <s v="Yes"/>
    <x v="0"/>
    <x v="0"/>
    <x v="0"/>
    <n v="108.75"/>
    <n v="8155.01"/>
    <m/>
    <x v="20"/>
  </r>
  <r>
    <x v="5909"/>
    <d v="2023-12-09T00:00:00"/>
    <x v="1"/>
    <n v="41"/>
    <x v="1"/>
    <n v="0"/>
    <n v="5"/>
    <x v="1"/>
    <n v="5942"/>
    <n v="0"/>
    <n v="20"/>
    <x v="0"/>
    <x v="2"/>
    <s v="Yes"/>
    <x v="2"/>
    <x v="0"/>
    <x v="2"/>
    <n v="24.9"/>
    <n v="505.95"/>
    <m/>
    <x v="20"/>
  </r>
  <r>
    <x v="5910"/>
    <d v="2024-12-18T00:00:00"/>
    <x v="0"/>
    <n v="28"/>
    <x v="1"/>
    <n v="3"/>
    <n v="5"/>
    <x v="1"/>
    <n v="4119"/>
    <n v="0"/>
    <n v="8"/>
    <x v="0"/>
    <x v="0"/>
    <s v="No"/>
    <x v="1"/>
    <x v="0"/>
    <x v="0"/>
    <n v="19.45"/>
    <n v="174.8"/>
    <m/>
    <x v="20"/>
  </r>
  <r>
    <x v="5911"/>
    <d v="2025-05-14T00:00:00"/>
    <x v="1"/>
    <n v="37"/>
    <x v="1"/>
    <n v="0"/>
    <n v="5"/>
    <x v="2"/>
    <n v="3422"/>
    <n v="0"/>
    <n v="3"/>
    <x v="0"/>
    <x v="0"/>
    <s v="Yes"/>
    <x v="3"/>
    <x v="0"/>
    <x v="2"/>
    <n v="44.75"/>
    <n v="262.72000000000003"/>
    <m/>
    <x v="20"/>
  </r>
  <r>
    <x v="5912"/>
    <d v="2019-10-07T00:00:00"/>
    <x v="1"/>
    <n v="25"/>
    <x v="1"/>
    <n v="0"/>
    <n v="5"/>
    <x v="1"/>
    <n v="5980"/>
    <n v="0"/>
    <n v="70"/>
    <x v="5"/>
    <x v="0"/>
    <s v="Yes"/>
    <x v="0"/>
    <x v="3"/>
    <x v="0"/>
    <n v="98.9"/>
    <n v="7425.9"/>
    <m/>
    <x v="20"/>
  </r>
  <r>
    <x v="5913"/>
    <d v="2021-07-10T00:00:00"/>
    <x v="1"/>
    <n v="51"/>
    <x v="0"/>
    <n v="0"/>
    <n v="5"/>
    <x v="1"/>
    <n v="5913"/>
    <n v="1"/>
    <n v="49"/>
    <x v="4"/>
    <x v="2"/>
    <s v="Yes"/>
    <x v="2"/>
    <x v="3"/>
    <x v="2"/>
    <n v="56.3"/>
    <n v="2780.6"/>
    <m/>
    <x v="20"/>
  </r>
  <r>
    <x v="5914"/>
    <d v="2019-08-20T00:00:00"/>
    <x v="0"/>
    <n v="45"/>
    <x v="1"/>
    <n v="0"/>
    <n v="5"/>
    <x v="1"/>
    <n v="5760"/>
    <n v="0"/>
    <n v="72"/>
    <x v="0"/>
    <x v="0"/>
    <s v="Yes"/>
    <x v="0"/>
    <x v="3"/>
    <x v="0"/>
    <n v="104.95"/>
    <n v="9961.84"/>
    <m/>
    <x v="20"/>
  </r>
  <r>
    <x v="5915"/>
    <d v="2023-03-15T00:00:00"/>
    <x v="0"/>
    <n v="69"/>
    <x v="0"/>
    <n v="0"/>
    <n v="5"/>
    <x v="1"/>
    <n v="3172"/>
    <n v="0"/>
    <n v="29"/>
    <x v="0"/>
    <x v="0"/>
    <s v="Yes"/>
    <x v="0"/>
    <x v="0"/>
    <x v="0"/>
    <n v="79.3"/>
    <n v="2720.5"/>
    <m/>
    <x v="20"/>
  </r>
  <r>
    <x v="5916"/>
    <d v="2025-07-15T00:00:00"/>
    <x v="0"/>
    <n v="32"/>
    <x v="0"/>
    <n v="0"/>
    <n v="5"/>
    <x v="2"/>
    <n v="4160"/>
    <n v="8"/>
    <n v="1"/>
    <x v="0"/>
    <x v="0"/>
    <s v="No"/>
    <x v="1"/>
    <x v="3"/>
    <x v="0"/>
    <n v="20.2"/>
    <n v="64.89"/>
    <m/>
    <x v="20"/>
  </r>
  <r>
    <x v="5917"/>
    <d v="2024-01-15T00:00:00"/>
    <x v="1"/>
    <n v="47"/>
    <x v="1"/>
    <n v="0"/>
    <n v="5"/>
    <x v="1"/>
    <n v="3245"/>
    <n v="0"/>
    <n v="19"/>
    <x v="0"/>
    <x v="0"/>
    <s v="No"/>
    <x v="1"/>
    <x v="0"/>
    <x v="2"/>
    <n v="19.899999999999999"/>
    <n v="976.12"/>
    <m/>
    <x v="20"/>
  </r>
  <r>
    <x v="5918"/>
    <d v="2025-07-17T00:00:00"/>
    <x v="0"/>
    <n v="23"/>
    <x v="1"/>
    <n v="0"/>
    <n v="5"/>
    <x v="2"/>
    <n v="2798"/>
    <n v="0"/>
    <n v="1"/>
    <x v="0"/>
    <x v="0"/>
    <s v="No"/>
    <x v="1"/>
    <x v="0"/>
    <x v="2"/>
    <n v="20.05"/>
    <n v="38.200000000000003"/>
    <m/>
    <x v="20"/>
  </r>
  <r>
    <x v="5919"/>
    <d v="2025-03-10T00:00:00"/>
    <x v="1"/>
    <n v="52"/>
    <x v="0"/>
    <n v="2"/>
    <n v="5"/>
    <x v="1"/>
    <n v="5100"/>
    <n v="9"/>
    <n v="5"/>
    <x v="0"/>
    <x v="2"/>
    <s v="Yes"/>
    <x v="2"/>
    <x v="0"/>
    <x v="0"/>
    <n v="34.25"/>
    <n v="163.55000000000001"/>
    <m/>
    <x v="20"/>
  </r>
  <r>
    <x v="5920"/>
    <d v="2019-10-12T00:00:00"/>
    <x v="1"/>
    <n v="35"/>
    <x v="1"/>
    <n v="0"/>
    <n v="5"/>
    <x v="1"/>
    <n v="4467"/>
    <n v="0"/>
    <n v="70"/>
    <x v="0"/>
    <x v="0"/>
    <s v="No"/>
    <x v="1"/>
    <x v="3"/>
    <x v="2"/>
    <n v="26.05"/>
    <n v="4049.5"/>
    <m/>
    <x v="20"/>
  </r>
  <r>
    <x v="5921"/>
    <d v="2022-10-13T00:00:00"/>
    <x v="1"/>
    <n v="43"/>
    <x v="0"/>
    <n v="1"/>
    <n v="5"/>
    <x v="1"/>
    <n v="2272"/>
    <n v="1"/>
    <n v="34"/>
    <x v="1"/>
    <x v="0"/>
    <s v="No"/>
    <x v="1"/>
    <x v="3"/>
    <x v="0"/>
    <n v="20.100000000000001"/>
    <n v="2100.58"/>
    <m/>
    <x v="20"/>
  </r>
  <r>
    <x v="5922"/>
    <d v="2025-07-16T00:00:00"/>
    <x v="0"/>
    <n v="54"/>
    <x v="1"/>
    <n v="0"/>
    <n v="5"/>
    <x v="2"/>
    <n v="3753"/>
    <n v="0"/>
    <n v="1"/>
    <x v="0"/>
    <x v="0"/>
    <s v="No"/>
    <x v="1"/>
    <x v="0"/>
    <x v="2"/>
    <n v="19.5"/>
    <n v="27.52"/>
    <m/>
    <x v="20"/>
  </r>
  <r>
    <x v="5923"/>
    <d v="2024-11-01T00:00:00"/>
    <x v="0"/>
    <n v="36"/>
    <x v="1"/>
    <n v="0"/>
    <n v="5"/>
    <x v="1"/>
    <n v="5380"/>
    <n v="0"/>
    <n v="9"/>
    <x v="2"/>
    <x v="0"/>
    <s v="No"/>
    <x v="1"/>
    <x v="0"/>
    <x v="2"/>
    <n v="20.399999999999999"/>
    <n v="305.27999999999997"/>
    <m/>
    <x v="20"/>
  </r>
  <r>
    <x v="5924"/>
    <d v="2023-11-26T00:00:00"/>
    <x v="1"/>
    <n v="60"/>
    <x v="1"/>
    <n v="0"/>
    <n v="5"/>
    <x v="1"/>
    <n v="2006"/>
    <n v="0"/>
    <n v="21"/>
    <x v="3"/>
    <x v="0"/>
    <s v="Yes"/>
    <x v="0"/>
    <x v="0"/>
    <x v="0"/>
    <n v="68.650000000000006"/>
    <n v="2135.59"/>
    <m/>
    <x v="20"/>
  </r>
  <r>
    <x v="5925"/>
    <d v="2023-05-16T00:00:00"/>
    <x v="1"/>
    <n v="62"/>
    <x v="1"/>
    <n v="0"/>
    <n v="5"/>
    <x v="1"/>
    <n v="2896"/>
    <n v="0"/>
    <n v="27"/>
    <x v="0"/>
    <x v="0"/>
    <s v="No"/>
    <x v="1"/>
    <x v="2"/>
    <x v="3"/>
    <n v="19.600000000000001"/>
    <n v="964.15"/>
    <m/>
    <x v="20"/>
  </r>
  <r>
    <x v="5926"/>
    <d v="2024-01-02T00:00:00"/>
    <x v="0"/>
    <n v="25"/>
    <x v="1"/>
    <n v="0"/>
    <n v="5"/>
    <x v="1"/>
    <n v="5596"/>
    <n v="0"/>
    <n v="19"/>
    <x v="3"/>
    <x v="0"/>
    <s v="No"/>
    <x v="1"/>
    <x v="2"/>
    <x v="2"/>
    <n v="19.649999999999999"/>
    <n v="1017.07"/>
    <m/>
    <x v="20"/>
  </r>
  <r>
    <x v="5927"/>
    <d v="2024-12-08T00:00:00"/>
    <x v="1"/>
    <n v="24"/>
    <x v="0"/>
    <n v="1"/>
    <n v="5"/>
    <x v="1"/>
    <n v="3135"/>
    <n v="10"/>
    <n v="8"/>
    <x v="0"/>
    <x v="0"/>
    <s v="Yes"/>
    <x v="3"/>
    <x v="0"/>
    <x v="0"/>
    <n v="56.3"/>
    <n v="686.38"/>
    <m/>
    <x v="20"/>
  </r>
  <r>
    <x v="5928"/>
    <d v="2025-07-09T00:00:00"/>
    <x v="1"/>
    <n v="29"/>
    <x v="1"/>
    <n v="0"/>
    <n v="5"/>
    <x v="2"/>
    <n v="2152"/>
    <n v="0"/>
    <n v="1"/>
    <x v="0"/>
    <x v="0"/>
    <s v="No"/>
    <x v="1"/>
    <x v="0"/>
    <x v="2"/>
    <n v="20.399999999999999"/>
    <n v="66.31"/>
    <m/>
    <x v="20"/>
  </r>
  <r>
    <x v="5929"/>
    <d v="2021-11-24T00:00:00"/>
    <x v="0"/>
    <n v="51"/>
    <x v="1"/>
    <n v="0"/>
    <n v="5"/>
    <x v="1"/>
    <n v="2183"/>
    <n v="0"/>
    <n v="45"/>
    <x v="4"/>
    <x v="0"/>
    <s v="Yes"/>
    <x v="0"/>
    <x v="0"/>
    <x v="0"/>
    <n v="103.65"/>
    <n v="5861.6"/>
    <m/>
    <x v="20"/>
  </r>
  <r>
    <x v="5930"/>
    <d v="2019-09-11T00:00:00"/>
    <x v="1"/>
    <n v="33"/>
    <x v="0"/>
    <n v="0"/>
    <n v="5"/>
    <x v="1"/>
    <n v="5619"/>
    <n v="0"/>
    <n v="71"/>
    <x v="0"/>
    <x v="0"/>
    <s v="Yes"/>
    <x v="2"/>
    <x v="2"/>
    <x v="2"/>
    <n v="84.4"/>
    <n v="6188.69"/>
    <m/>
    <x v="20"/>
  </r>
  <r>
    <x v="5931"/>
    <d v="2025-02-18T00:00:00"/>
    <x v="1"/>
    <n v="27"/>
    <x v="1"/>
    <n v="0"/>
    <n v="5"/>
    <x v="1"/>
    <n v="2629"/>
    <n v="0"/>
    <n v="6"/>
    <x v="0"/>
    <x v="0"/>
    <s v="Yes"/>
    <x v="3"/>
    <x v="0"/>
    <x v="0"/>
    <n v="55"/>
    <n v="565.82000000000005"/>
    <m/>
    <x v="20"/>
  </r>
  <r>
    <x v="5932"/>
    <d v="2025-07-16T00:00:00"/>
    <x v="0"/>
    <n v="25"/>
    <x v="1"/>
    <n v="0"/>
    <n v="5"/>
    <x v="2"/>
    <n v="4769"/>
    <n v="0"/>
    <n v="1"/>
    <x v="0"/>
    <x v="0"/>
    <s v="No"/>
    <x v="1"/>
    <x v="0"/>
    <x v="2"/>
    <n v="20.25"/>
    <n v="63.21"/>
    <m/>
    <x v="20"/>
  </r>
  <r>
    <x v="5933"/>
    <d v="2023-05-16T00:00:00"/>
    <x v="0"/>
    <n v="54"/>
    <x v="1"/>
    <n v="1"/>
    <n v="5"/>
    <x v="1"/>
    <n v="2682"/>
    <n v="0"/>
    <n v="27"/>
    <x v="0"/>
    <x v="0"/>
    <s v="No"/>
    <x v="1"/>
    <x v="2"/>
    <x v="2"/>
    <n v="25.85"/>
    <n v="860.1"/>
    <m/>
    <x v="20"/>
  </r>
  <r>
    <x v="5934"/>
    <d v="2023-11-16T00:00:00"/>
    <x v="0"/>
    <n v="75"/>
    <x v="1"/>
    <n v="0"/>
    <n v="5"/>
    <x v="1"/>
    <n v="4934"/>
    <n v="0"/>
    <n v="21"/>
    <x v="3"/>
    <x v="0"/>
    <s v="Yes"/>
    <x v="0"/>
    <x v="2"/>
    <x v="0"/>
    <n v="104.35"/>
    <n v="2924.96"/>
    <m/>
    <x v="20"/>
  </r>
  <r>
    <x v="5935"/>
    <d v="2022-10-17T00:00:00"/>
    <x v="0"/>
    <n v="66"/>
    <x v="0"/>
    <n v="0"/>
    <n v="5"/>
    <x v="1"/>
    <n v="5381"/>
    <n v="1"/>
    <n v="34"/>
    <x v="0"/>
    <x v="0"/>
    <s v="Yes"/>
    <x v="0"/>
    <x v="0"/>
    <x v="0"/>
    <n v="75.55"/>
    <n v="2495.7800000000002"/>
    <m/>
    <x v="20"/>
  </r>
  <r>
    <x v="5936"/>
    <d v="2024-05-22T00:00:00"/>
    <x v="1"/>
    <n v="23"/>
    <x v="0"/>
    <n v="0"/>
    <n v="5"/>
    <x v="1"/>
    <n v="3009"/>
    <n v="7"/>
    <n v="15"/>
    <x v="0"/>
    <x v="0"/>
    <s v="No"/>
    <x v="1"/>
    <x v="3"/>
    <x v="2"/>
    <n v="20.55"/>
    <n v="815.4"/>
    <m/>
    <x v="20"/>
  </r>
  <r>
    <x v="5937"/>
    <d v="2024-07-13T00:00:00"/>
    <x v="1"/>
    <n v="50"/>
    <x v="1"/>
    <n v="2"/>
    <n v="5"/>
    <x v="1"/>
    <n v="3540"/>
    <n v="0"/>
    <n v="13"/>
    <x v="0"/>
    <x v="2"/>
    <s v="Yes"/>
    <x v="3"/>
    <x v="0"/>
    <x v="0"/>
    <n v="30.15"/>
    <n v="392.2"/>
    <m/>
    <x v="20"/>
  </r>
  <r>
    <x v="5938"/>
    <d v="2020-02-11T00:00:00"/>
    <x v="0"/>
    <n v="59"/>
    <x v="0"/>
    <n v="0"/>
    <n v="5"/>
    <x v="1"/>
    <n v="4845"/>
    <n v="9"/>
    <n v="66"/>
    <x v="5"/>
    <x v="0"/>
    <s v="No"/>
    <x v="1"/>
    <x v="3"/>
    <x v="0"/>
    <n v="20.350000000000001"/>
    <n v="4331.4799999999996"/>
    <m/>
    <x v="20"/>
  </r>
  <r>
    <x v="5939"/>
    <d v="2025-07-03T00:00:00"/>
    <x v="0"/>
    <n v="28"/>
    <x v="0"/>
    <n v="1"/>
    <n v="5"/>
    <x v="2"/>
    <n v="5494"/>
    <n v="5"/>
    <n v="1"/>
    <x v="0"/>
    <x v="0"/>
    <s v="Yes"/>
    <x v="0"/>
    <x v="0"/>
    <x v="2"/>
    <n v="74.599999999999994"/>
    <n v="117.59"/>
    <m/>
    <x v="20"/>
  </r>
  <r>
    <x v="5940"/>
    <d v="2019-08-19T00:00:00"/>
    <x v="0"/>
    <n v="52"/>
    <x v="1"/>
    <n v="0"/>
    <n v="5"/>
    <x v="1"/>
    <n v="4790"/>
    <n v="0"/>
    <n v="72"/>
    <x v="5"/>
    <x v="0"/>
    <s v="No"/>
    <x v="1"/>
    <x v="2"/>
    <x v="0"/>
    <n v="19.850000000000001"/>
    <n v="1681.06"/>
    <m/>
    <x v="20"/>
  </r>
  <r>
    <x v="5941"/>
    <d v="2025-07-02T00:00:00"/>
    <x v="1"/>
    <n v="50"/>
    <x v="1"/>
    <n v="0"/>
    <n v="5"/>
    <x v="2"/>
    <n v="3129"/>
    <n v="0"/>
    <n v="1"/>
    <x v="0"/>
    <x v="0"/>
    <s v="No"/>
    <x v="1"/>
    <x v="0"/>
    <x v="2"/>
    <n v="19.8"/>
    <n v="31.76"/>
    <m/>
    <x v="20"/>
  </r>
  <r>
    <x v="5942"/>
    <d v="2019-08-19T00:00:00"/>
    <x v="1"/>
    <n v="37"/>
    <x v="0"/>
    <n v="0"/>
    <n v="5"/>
    <x v="1"/>
    <n v="5613"/>
    <n v="4"/>
    <n v="72"/>
    <x v="0"/>
    <x v="0"/>
    <s v="No"/>
    <x v="1"/>
    <x v="2"/>
    <x v="0"/>
    <n v="25.65"/>
    <n v="2792.76"/>
    <m/>
    <x v="20"/>
  </r>
  <r>
    <x v="5943"/>
    <d v="2025-05-20T00:00:00"/>
    <x v="0"/>
    <n v="43"/>
    <x v="1"/>
    <n v="0"/>
    <n v="5"/>
    <x v="2"/>
    <n v="2111"/>
    <n v="0"/>
    <n v="3"/>
    <x v="0"/>
    <x v="0"/>
    <s v="Yes"/>
    <x v="2"/>
    <x v="0"/>
    <x v="2"/>
    <n v="60.65"/>
    <n v="264.37"/>
    <m/>
    <x v="20"/>
  </r>
  <r>
    <x v="5944"/>
    <d v="2024-03-16T00:00:00"/>
    <x v="1"/>
    <n v="53"/>
    <x v="1"/>
    <n v="0"/>
    <n v="5"/>
    <x v="1"/>
    <n v="4439"/>
    <n v="0"/>
    <n v="17"/>
    <x v="0"/>
    <x v="0"/>
    <s v="Yes"/>
    <x v="2"/>
    <x v="0"/>
    <x v="2"/>
    <n v="69"/>
    <n v="1167.6600000000001"/>
    <m/>
    <x v="20"/>
  </r>
  <r>
    <x v="5945"/>
    <d v="2024-04-09T00:00:00"/>
    <x v="1"/>
    <n v="63"/>
    <x v="1"/>
    <n v="0"/>
    <n v="5"/>
    <x v="1"/>
    <n v="2017"/>
    <n v="0"/>
    <n v="16"/>
    <x v="0"/>
    <x v="0"/>
    <s v="No"/>
    <x v="1"/>
    <x v="3"/>
    <x v="2"/>
    <n v="19.350000000000001"/>
    <n v="950.75"/>
    <m/>
    <x v="20"/>
  </r>
  <r>
    <x v="5946"/>
    <d v="2025-01-24T00:00:00"/>
    <x v="3"/>
    <n v="55"/>
    <x v="1"/>
    <n v="0"/>
    <n v="5"/>
    <x v="1"/>
    <n v="5259"/>
    <n v="0"/>
    <n v="7"/>
    <x v="0"/>
    <x v="0"/>
    <s v="Yes"/>
    <x v="0"/>
    <x v="0"/>
    <x v="0"/>
    <n v="94.1"/>
    <n v="752.89"/>
    <m/>
    <x v="20"/>
  </r>
  <r>
    <x v="5947"/>
    <d v="2024-02-14T00:00:00"/>
    <x v="0"/>
    <n v="50"/>
    <x v="1"/>
    <n v="0"/>
    <n v="5"/>
    <x v="1"/>
    <n v="4769"/>
    <n v="0"/>
    <n v="18"/>
    <x v="3"/>
    <x v="0"/>
    <s v="No"/>
    <x v="1"/>
    <x v="0"/>
    <x v="2"/>
    <n v="19.25"/>
    <n v="895.29"/>
    <m/>
    <x v="20"/>
  </r>
  <r>
    <x v="5948"/>
    <d v="2021-02-09T00:00:00"/>
    <x v="0"/>
    <n v="69"/>
    <x v="1"/>
    <n v="0"/>
    <n v="5"/>
    <x v="1"/>
    <n v="5232"/>
    <n v="0"/>
    <n v="54"/>
    <x v="0"/>
    <x v="0"/>
    <s v="Yes"/>
    <x v="0"/>
    <x v="2"/>
    <x v="0"/>
    <n v="90.05"/>
    <n v="5935.12"/>
    <m/>
    <x v="20"/>
  </r>
  <r>
    <x v="5949"/>
    <d v="2019-08-24T00:00:00"/>
    <x v="0"/>
    <n v="38"/>
    <x v="0"/>
    <n v="0"/>
    <n v="5"/>
    <x v="1"/>
    <n v="5234"/>
    <n v="1"/>
    <n v="72"/>
    <x v="5"/>
    <x v="0"/>
    <s v="No"/>
    <x v="1"/>
    <x v="2"/>
    <x v="2"/>
    <n v="19.399999999999999"/>
    <n v="4927.25"/>
    <m/>
    <x v="20"/>
  </r>
  <r>
    <x v="5950"/>
    <d v="2020-07-16T00:00:00"/>
    <x v="1"/>
    <n v="20"/>
    <x v="0"/>
    <n v="0"/>
    <n v="5"/>
    <x v="1"/>
    <n v="4900"/>
    <n v="10"/>
    <n v="61"/>
    <x v="4"/>
    <x v="0"/>
    <s v="No"/>
    <x v="1"/>
    <x v="2"/>
    <x v="3"/>
    <n v="24.4"/>
    <n v="2643.39"/>
    <m/>
    <x v="20"/>
  </r>
  <r>
    <x v="5951"/>
    <d v="2024-09-17T00:00:00"/>
    <x v="0"/>
    <n v="63"/>
    <x v="1"/>
    <n v="2"/>
    <n v="5"/>
    <x v="1"/>
    <n v="4886"/>
    <n v="0"/>
    <n v="11"/>
    <x v="3"/>
    <x v="0"/>
    <s v="Yes"/>
    <x v="0"/>
    <x v="0"/>
    <x v="3"/>
    <n v="78"/>
    <n v="1370.12"/>
    <m/>
    <x v="20"/>
  </r>
  <r>
    <x v="5952"/>
    <d v="2025-07-03T00:00:00"/>
    <x v="1"/>
    <n v="54"/>
    <x v="1"/>
    <n v="0"/>
    <n v="5"/>
    <x v="2"/>
    <n v="2900"/>
    <n v="0"/>
    <n v="1"/>
    <x v="0"/>
    <x v="0"/>
    <s v="Yes"/>
    <x v="2"/>
    <x v="3"/>
    <x v="2"/>
    <n v="74.099999999999994"/>
    <n v="110.15"/>
    <m/>
    <x v="20"/>
  </r>
  <r>
    <x v="5953"/>
    <d v="2021-01-14T00:00:00"/>
    <x v="1"/>
    <n v="24"/>
    <x v="0"/>
    <n v="2"/>
    <n v="5"/>
    <x v="1"/>
    <n v="5366"/>
    <n v="8"/>
    <n v="55"/>
    <x v="0"/>
    <x v="0"/>
    <s v="No"/>
    <x v="1"/>
    <x v="2"/>
    <x v="2"/>
    <n v="19.399999999999999"/>
    <n v="2609.25"/>
    <m/>
    <x v="20"/>
  </r>
  <r>
    <x v="5954"/>
    <d v="2024-03-08T00:00:00"/>
    <x v="0"/>
    <n v="49"/>
    <x v="1"/>
    <n v="0"/>
    <n v="5"/>
    <x v="1"/>
    <n v="5687"/>
    <n v="0"/>
    <n v="17"/>
    <x v="3"/>
    <x v="0"/>
    <s v="Yes"/>
    <x v="0"/>
    <x v="0"/>
    <x v="2"/>
    <n v="90.95"/>
    <n v="2206.86"/>
    <m/>
    <x v="20"/>
  </r>
  <r>
    <x v="5955"/>
    <d v="2023-08-25T00:00:00"/>
    <x v="0"/>
    <n v="45"/>
    <x v="1"/>
    <n v="0"/>
    <n v="5"/>
    <x v="1"/>
    <n v="2515"/>
    <n v="0"/>
    <n v="24"/>
    <x v="0"/>
    <x v="0"/>
    <s v="Yes"/>
    <x v="2"/>
    <x v="0"/>
    <x v="2"/>
    <n v="51.1"/>
    <n v="1325.52"/>
    <m/>
    <x v="20"/>
  </r>
  <r>
    <x v="5956"/>
    <d v="2024-12-21T00:00:00"/>
    <x v="1"/>
    <n v="31"/>
    <x v="1"/>
    <n v="0"/>
    <n v="5"/>
    <x v="1"/>
    <n v="4249"/>
    <n v="0"/>
    <n v="8"/>
    <x v="0"/>
    <x v="0"/>
    <s v="No"/>
    <x v="1"/>
    <x v="2"/>
    <x v="2"/>
    <n v="20.85"/>
    <n v="253.33"/>
    <m/>
    <x v="20"/>
  </r>
  <r>
    <x v="5957"/>
    <d v="2024-09-01T00:00:00"/>
    <x v="0"/>
    <n v="34"/>
    <x v="0"/>
    <n v="0"/>
    <n v="5"/>
    <x v="1"/>
    <n v="3971"/>
    <n v="6"/>
    <n v="11"/>
    <x v="0"/>
    <x v="0"/>
    <s v="No"/>
    <x v="1"/>
    <x v="3"/>
    <x v="2"/>
    <n v="20.55"/>
    <n v="472.16"/>
    <m/>
    <x v="20"/>
  </r>
  <r>
    <x v="5958"/>
    <d v="2019-09-08T00:00:00"/>
    <x v="1"/>
    <n v="42"/>
    <x v="0"/>
    <n v="0"/>
    <n v="5"/>
    <x v="1"/>
    <n v="5072"/>
    <n v="2"/>
    <n v="71"/>
    <x v="5"/>
    <x v="0"/>
    <s v="No"/>
    <x v="1"/>
    <x v="2"/>
    <x v="2"/>
    <n v="25.95"/>
    <n v="3556.31"/>
    <m/>
    <x v="20"/>
  </r>
  <r>
    <x v="5959"/>
    <d v="2023-02-05T00:00:00"/>
    <x v="0"/>
    <n v="44"/>
    <x v="1"/>
    <n v="0"/>
    <n v="5"/>
    <x v="1"/>
    <n v="4126"/>
    <n v="0"/>
    <n v="30"/>
    <x v="0"/>
    <x v="0"/>
    <s v="Yes"/>
    <x v="0"/>
    <x v="3"/>
    <x v="0"/>
    <n v="97"/>
    <n v="3386.4"/>
    <m/>
    <x v="20"/>
  </r>
  <r>
    <x v="5960"/>
    <d v="2024-07-17T00:00:00"/>
    <x v="1"/>
    <n v="50"/>
    <x v="1"/>
    <n v="0"/>
    <n v="5"/>
    <x v="1"/>
    <n v="5917"/>
    <n v="0"/>
    <n v="13"/>
    <x v="3"/>
    <x v="0"/>
    <s v="No"/>
    <x v="1"/>
    <x v="0"/>
    <x v="2"/>
    <n v="19.3"/>
    <n v="556.98"/>
    <m/>
    <x v="20"/>
  </r>
  <r>
    <x v="5961"/>
    <d v="2024-05-12T00:00:00"/>
    <x v="0"/>
    <n v="24"/>
    <x v="1"/>
    <n v="0"/>
    <n v="5"/>
    <x v="1"/>
    <n v="4999"/>
    <n v="0"/>
    <n v="15"/>
    <x v="0"/>
    <x v="0"/>
    <s v="Yes"/>
    <x v="0"/>
    <x v="0"/>
    <x v="0"/>
    <n v="95.7"/>
    <n v="1600.65"/>
    <m/>
    <x v="20"/>
  </r>
  <r>
    <x v="5962"/>
    <d v="2020-05-21T00:00:00"/>
    <x v="1"/>
    <n v="25"/>
    <x v="1"/>
    <n v="0"/>
    <n v="5"/>
    <x v="1"/>
    <n v="6469"/>
    <n v="0"/>
    <n v="63"/>
    <x v="0"/>
    <x v="0"/>
    <s v="No"/>
    <x v="1"/>
    <x v="2"/>
    <x v="2"/>
    <n v="20.6"/>
    <n v="2342.61"/>
    <m/>
    <x v="20"/>
  </r>
  <r>
    <x v="5963"/>
    <d v="2020-11-10T00:00:00"/>
    <x v="1"/>
    <n v="32"/>
    <x v="0"/>
    <n v="3"/>
    <n v="5"/>
    <x v="1"/>
    <n v="5506"/>
    <n v="9"/>
    <n v="57"/>
    <x v="4"/>
    <x v="0"/>
    <s v="No"/>
    <x v="1"/>
    <x v="2"/>
    <x v="0"/>
    <n v="20.100000000000001"/>
    <n v="2607.89"/>
    <m/>
    <x v="20"/>
  </r>
  <r>
    <x v="5964"/>
    <d v="2019-12-17T00:00:00"/>
    <x v="1"/>
    <n v="78"/>
    <x v="0"/>
    <n v="0"/>
    <n v="5"/>
    <x v="1"/>
    <n v="6418"/>
    <n v="2"/>
    <n v="68"/>
    <x v="0"/>
    <x v="0"/>
    <s v="Yes"/>
    <x v="2"/>
    <x v="3"/>
    <x v="0"/>
    <n v="60.65"/>
    <n v="6733.3"/>
    <m/>
    <x v="20"/>
  </r>
  <r>
    <x v="5965"/>
    <d v="2025-06-24T00:00:00"/>
    <x v="0"/>
    <n v="80"/>
    <x v="1"/>
    <n v="0"/>
    <n v="5"/>
    <x v="2"/>
    <n v="4577"/>
    <n v="0"/>
    <n v="2"/>
    <x v="0"/>
    <x v="0"/>
    <s v="No"/>
    <x v="1"/>
    <x v="2"/>
    <x v="0"/>
    <n v="19.2"/>
    <n v="51.26"/>
    <m/>
    <x v="20"/>
  </r>
  <r>
    <x v="5966"/>
    <d v="2020-04-24T00:00:00"/>
    <x v="1"/>
    <n v="36"/>
    <x v="1"/>
    <n v="0"/>
    <n v="5"/>
    <x v="1"/>
    <n v="5887"/>
    <n v="0"/>
    <n v="64"/>
    <x v="4"/>
    <x v="0"/>
    <s v="No"/>
    <x v="1"/>
    <x v="3"/>
    <x v="0"/>
    <n v="24.4"/>
    <n v="2620.7199999999998"/>
    <m/>
    <x v="20"/>
  </r>
  <r>
    <x v="5967"/>
    <d v="2021-10-07T00:00:00"/>
    <x v="0"/>
    <n v="35"/>
    <x v="0"/>
    <n v="2"/>
    <n v="5"/>
    <x v="1"/>
    <n v="3392"/>
    <n v="4"/>
    <n v="46"/>
    <x v="0"/>
    <x v="0"/>
    <s v="No"/>
    <x v="1"/>
    <x v="2"/>
    <x v="3"/>
    <n v="20.100000000000001"/>
    <n v="1622.71"/>
    <m/>
    <x v="20"/>
  </r>
  <r>
    <x v="5968"/>
    <d v="2025-05-21T00:00:00"/>
    <x v="1"/>
    <n v="20"/>
    <x v="1"/>
    <n v="0"/>
    <n v="5"/>
    <x v="2"/>
    <n v="5277"/>
    <n v="0"/>
    <n v="3"/>
    <x v="0"/>
    <x v="0"/>
    <s v="Yes"/>
    <x v="3"/>
    <x v="0"/>
    <x v="0"/>
    <n v="64.599999999999994"/>
    <n v="297.17"/>
    <m/>
    <x v="20"/>
  </r>
  <r>
    <x v="5969"/>
    <d v="2025-03-25T00:00:00"/>
    <x v="1"/>
    <n v="40"/>
    <x v="0"/>
    <n v="3"/>
    <n v="5"/>
    <x v="1"/>
    <n v="2071"/>
    <n v="3"/>
    <n v="5"/>
    <x v="2"/>
    <x v="2"/>
    <s v="Yes"/>
    <x v="2"/>
    <x v="0"/>
    <x v="2"/>
    <n v="25.05"/>
    <n v="125.5"/>
    <m/>
    <x v="20"/>
  </r>
  <r>
    <x v="5970"/>
    <d v="2025-05-03T00:00:00"/>
    <x v="1"/>
    <n v="64"/>
    <x v="1"/>
    <n v="0"/>
    <n v="5"/>
    <x v="2"/>
    <n v="4369"/>
    <n v="0"/>
    <n v="3"/>
    <x v="0"/>
    <x v="0"/>
    <s v="No"/>
    <x v="1"/>
    <x v="0"/>
    <x v="0"/>
    <n v="20.2"/>
    <n v="161.38"/>
    <m/>
    <x v="20"/>
  </r>
  <r>
    <x v="5971"/>
    <d v="2020-11-25T00:00:00"/>
    <x v="0"/>
    <n v="34"/>
    <x v="1"/>
    <n v="0"/>
    <n v="5"/>
    <x v="1"/>
    <n v="5076"/>
    <n v="0"/>
    <n v="57"/>
    <x v="0"/>
    <x v="0"/>
    <s v="Yes"/>
    <x v="0"/>
    <x v="2"/>
    <x v="2"/>
    <n v="90.45"/>
    <n v="7053.69"/>
    <m/>
    <x v="20"/>
  </r>
  <r>
    <x v="5972"/>
    <d v="2022-02-24T00:00:00"/>
    <x v="1"/>
    <n v="47"/>
    <x v="0"/>
    <n v="3"/>
    <n v="5"/>
    <x v="1"/>
    <n v="4650"/>
    <n v="1"/>
    <n v="42"/>
    <x v="0"/>
    <x v="0"/>
    <s v="No"/>
    <x v="1"/>
    <x v="2"/>
    <x v="0"/>
    <n v="22.95"/>
    <n v="1600.15"/>
    <m/>
    <x v="20"/>
  </r>
  <r>
    <x v="5973"/>
    <d v="2019-12-12T00:00:00"/>
    <x v="0"/>
    <n v="19"/>
    <x v="0"/>
    <n v="0"/>
    <n v="5"/>
    <x v="1"/>
    <n v="4187"/>
    <n v="4"/>
    <n v="68"/>
    <x v="5"/>
    <x v="0"/>
    <s v="No"/>
    <x v="1"/>
    <x v="2"/>
    <x v="2"/>
    <n v="25.05"/>
    <n v="3342.12"/>
    <m/>
    <x v="20"/>
  </r>
  <r>
    <x v="5974"/>
    <d v="2024-11-17T00:00:00"/>
    <x v="0"/>
    <n v="61"/>
    <x v="1"/>
    <n v="0"/>
    <n v="5"/>
    <x v="1"/>
    <n v="5473"/>
    <n v="0"/>
    <n v="9"/>
    <x v="0"/>
    <x v="2"/>
    <s v="Yes"/>
    <x v="2"/>
    <x v="0"/>
    <x v="0"/>
    <n v="24.95"/>
    <n v="190.25"/>
    <m/>
    <x v="20"/>
  </r>
  <r>
    <x v="5975"/>
    <d v="2024-03-09T00:00:00"/>
    <x v="0"/>
    <n v="25"/>
    <x v="1"/>
    <n v="1"/>
    <n v="5"/>
    <x v="1"/>
    <n v="3913"/>
    <n v="0"/>
    <n v="17"/>
    <x v="0"/>
    <x v="0"/>
    <s v="Yes"/>
    <x v="2"/>
    <x v="3"/>
    <x v="0"/>
    <n v="80.849999999999994"/>
    <n v="2276.59"/>
    <m/>
    <x v="20"/>
  </r>
  <r>
    <x v="5976"/>
    <d v="2024-03-12T00:00:00"/>
    <x v="0"/>
    <n v="27"/>
    <x v="0"/>
    <n v="0"/>
    <n v="5"/>
    <x v="1"/>
    <n v="5575"/>
    <n v="1"/>
    <n v="17"/>
    <x v="0"/>
    <x v="2"/>
    <s v="Yes"/>
    <x v="2"/>
    <x v="0"/>
    <x v="2"/>
    <n v="49.8"/>
    <n v="836.35"/>
    <m/>
    <x v="20"/>
  </r>
  <r>
    <x v="5977"/>
    <d v="2019-09-10T00:00:00"/>
    <x v="1"/>
    <n v="48"/>
    <x v="0"/>
    <n v="0"/>
    <n v="5"/>
    <x v="1"/>
    <n v="5617"/>
    <n v="8"/>
    <n v="71"/>
    <x v="0"/>
    <x v="0"/>
    <s v="Yes"/>
    <x v="3"/>
    <x v="2"/>
    <x v="2"/>
    <n v="80.7"/>
    <n v="8801.36"/>
    <m/>
    <x v="20"/>
  </r>
  <r>
    <x v="5978"/>
    <d v="2020-05-12T00:00:00"/>
    <x v="0"/>
    <n v="45"/>
    <x v="0"/>
    <n v="2"/>
    <n v="5"/>
    <x v="1"/>
    <n v="5374"/>
    <n v="7"/>
    <n v="63"/>
    <x v="4"/>
    <x v="2"/>
    <s v="Yes"/>
    <x v="2"/>
    <x v="2"/>
    <x v="0"/>
    <n v="39.35"/>
    <n v="2395.0500000000002"/>
    <m/>
    <x v="20"/>
  </r>
  <r>
    <x v="5979"/>
    <d v="2020-07-10T00:00:00"/>
    <x v="0"/>
    <n v="36"/>
    <x v="0"/>
    <n v="0"/>
    <n v="5"/>
    <x v="1"/>
    <n v="6432"/>
    <n v="7"/>
    <n v="61"/>
    <x v="4"/>
    <x v="0"/>
    <s v="Yes"/>
    <x v="2"/>
    <x v="3"/>
    <x v="0"/>
    <n v="79.8"/>
    <n v="6685.48"/>
    <m/>
    <x v="20"/>
  </r>
  <r>
    <x v="5980"/>
    <d v="2025-07-18T00:00:00"/>
    <x v="1"/>
    <n v="51"/>
    <x v="1"/>
    <n v="0"/>
    <n v="5"/>
    <x v="2"/>
    <n v="3704"/>
    <n v="0"/>
    <n v="1"/>
    <x v="2"/>
    <x v="0"/>
    <s v="Yes"/>
    <x v="3"/>
    <x v="0"/>
    <x v="0"/>
    <n v="48.6"/>
    <n v="56.59"/>
    <m/>
    <x v="20"/>
  </r>
  <r>
    <x v="5981"/>
    <d v="2021-02-06T00:00:00"/>
    <x v="1"/>
    <n v="61"/>
    <x v="0"/>
    <n v="3"/>
    <n v="5"/>
    <x v="1"/>
    <n v="5898"/>
    <n v="9"/>
    <n v="54"/>
    <x v="0"/>
    <x v="0"/>
    <s v="Yes"/>
    <x v="3"/>
    <x v="2"/>
    <x v="0"/>
    <n v="59.8"/>
    <n v="4489.53"/>
    <m/>
    <x v="20"/>
  </r>
  <r>
    <x v="5982"/>
    <d v="2025-06-12T00:00:00"/>
    <x v="1"/>
    <n v="39"/>
    <x v="1"/>
    <n v="0"/>
    <n v="5"/>
    <x v="2"/>
    <n v="5074"/>
    <n v="0"/>
    <n v="2"/>
    <x v="0"/>
    <x v="0"/>
    <s v="No"/>
    <x v="1"/>
    <x v="0"/>
    <x v="2"/>
    <n v="20.3"/>
    <n v="66.56"/>
    <m/>
    <x v="20"/>
  </r>
  <r>
    <x v="5983"/>
    <d v="2019-08-10T00:00:00"/>
    <x v="0"/>
    <n v="62"/>
    <x v="0"/>
    <n v="0"/>
    <n v="5"/>
    <x v="1"/>
    <n v="4413"/>
    <n v="1"/>
    <n v="72"/>
    <x v="0"/>
    <x v="0"/>
    <s v="No"/>
    <x v="1"/>
    <x v="2"/>
    <x v="2"/>
    <n v="25.75"/>
    <n v="4747.08"/>
    <m/>
    <x v="20"/>
  </r>
  <r>
    <x v="5984"/>
    <d v="2023-07-07T00:00:00"/>
    <x v="1"/>
    <n v="41"/>
    <x v="1"/>
    <n v="3"/>
    <n v="5"/>
    <x v="1"/>
    <n v="2192"/>
    <n v="0"/>
    <n v="25"/>
    <x v="1"/>
    <x v="0"/>
    <s v="No"/>
    <x v="1"/>
    <x v="0"/>
    <x v="2"/>
    <n v="20.05"/>
    <n v="793.45"/>
    <m/>
    <x v="20"/>
  </r>
  <r>
    <x v="5985"/>
    <d v="2025-01-13T00:00:00"/>
    <x v="1"/>
    <n v="72"/>
    <x v="1"/>
    <n v="0"/>
    <n v="5"/>
    <x v="1"/>
    <n v="2415"/>
    <n v="0"/>
    <n v="7"/>
    <x v="0"/>
    <x v="0"/>
    <s v="Yes"/>
    <x v="0"/>
    <x v="3"/>
    <x v="0"/>
    <n v="89.15"/>
    <n v="688.87"/>
    <m/>
    <x v="20"/>
  </r>
  <r>
    <x v="5986"/>
    <d v="2020-09-17T00:00:00"/>
    <x v="1"/>
    <n v="71"/>
    <x v="1"/>
    <n v="0"/>
    <n v="5"/>
    <x v="1"/>
    <n v="5400"/>
    <n v="0"/>
    <n v="59"/>
    <x v="0"/>
    <x v="0"/>
    <s v="Yes"/>
    <x v="0"/>
    <x v="2"/>
    <x v="2"/>
    <n v="79.2"/>
    <n v="4952.0200000000004"/>
    <m/>
    <x v="20"/>
  </r>
  <r>
    <x v="5987"/>
    <d v="2023-08-01T00:00:00"/>
    <x v="0"/>
    <n v="74"/>
    <x v="1"/>
    <n v="0"/>
    <n v="5"/>
    <x v="1"/>
    <n v="4330"/>
    <n v="0"/>
    <n v="24"/>
    <x v="0"/>
    <x v="0"/>
    <s v="Yes"/>
    <x v="3"/>
    <x v="2"/>
    <x v="2"/>
    <n v="54.8"/>
    <n v="1609.14"/>
    <m/>
    <x v="20"/>
  </r>
  <r>
    <x v="5988"/>
    <d v="2021-08-11T00:00:00"/>
    <x v="1"/>
    <n v="24"/>
    <x v="0"/>
    <n v="0"/>
    <n v="5"/>
    <x v="1"/>
    <n v="4124"/>
    <n v="10"/>
    <n v="48"/>
    <x v="0"/>
    <x v="0"/>
    <s v="No"/>
    <x v="1"/>
    <x v="2"/>
    <x v="0"/>
    <n v="20.65"/>
    <n v="2879.08"/>
    <m/>
    <x v="20"/>
  </r>
  <r>
    <x v="5989"/>
    <d v="2025-07-10T00:00:00"/>
    <x v="0"/>
    <n v="29"/>
    <x v="1"/>
    <n v="1"/>
    <n v="5"/>
    <x v="2"/>
    <n v="3358"/>
    <n v="0"/>
    <n v="1"/>
    <x v="0"/>
    <x v="0"/>
    <s v="No"/>
    <x v="1"/>
    <x v="0"/>
    <x v="2"/>
    <n v="20.75"/>
    <n v="28.32"/>
    <m/>
    <x v="20"/>
  </r>
  <r>
    <x v="5990"/>
    <d v="2024-04-19T00:00:00"/>
    <x v="1"/>
    <n v="48"/>
    <x v="0"/>
    <n v="3"/>
    <n v="5"/>
    <x v="1"/>
    <n v="2069"/>
    <n v="1"/>
    <n v="16"/>
    <x v="3"/>
    <x v="2"/>
    <s v="Yes"/>
    <x v="3"/>
    <x v="0"/>
    <x v="2"/>
    <n v="35.5"/>
    <n v="632.70000000000005"/>
    <m/>
    <x v="20"/>
  </r>
  <r>
    <x v="5991"/>
    <d v="2022-04-03T00:00:00"/>
    <x v="1"/>
    <n v="61"/>
    <x v="1"/>
    <n v="0"/>
    <n v="5"/>
    <x v="1"/>
    <n v="2449"/>
    <n v="0"/>
    <n v="40"/>
    <x v="0"/>
    <x v="0"/>
    <s v="Yes"/>
    <x v="3"/>
    <x v="3"/>
    <x v="2"/>
    <n v="50.25"/>
    <n v="2954.75"/>
    <m/>
    <x v="20"/>
  </r>
  <r>
    <x v="5992"/>
    <d v="2022-05-19T00:00:00"/>
    <x v="1"/>
    <n v="64"/>
    <x v="0"/>
    <n v="5"/>
    <n v="5"/>
    <x v="1"/>
    <n v="2042"/>
    <n v="7"/>
    <n v="39"/>
    <x v="1"/>
    <x v="0"/>
    <s v="Yes"/>
    <x v="0"/>
    <x v="0"/>
    <x v="0"/>
    <n v="81.5"/>
    <n v="4693.82"/>
    <m/>
    <x v="20"/>
  </r>
  <r>
    <x v="5993"/>
    <d v="2020-03-12T00:00:00"/>
    <x v="1"/>
    <n v="25"/>
    <x v="0"/>
    <n v="0"/>
    <n v="5"/>
    <x v="1"/>
    <n v="4193"/>
    <n v="1"/>
    <n v="65"/>
    <x v="0"/>
    <x v="0"/>
    <s v="Yes"/>
    <x v="0"/>
    <x v="2"/>
    <x v="0"/>
    <n v="107.65"/>
    <n v="8882.7000000000007"/>
    <m/>
    <x v="20"/>
  </r>
  <r>
    <x v="5994"/>
    <d v="2024-12-15T00:00:00"/>
    <x v="1"/>
    <n v="19"/>
    <x v="1"/>
    <n v="0"/>
    <n v="5"/>
    <x v="1"/>
    <n v="2804"/>
    <n v="0"/>
    <n v="8"/>
    <x v="0"/>
    <x v="0"/>
    <s v="Yes"/>
    <x v="2"/>
    <x v="0"/>
    <x v="3"/>
    <n v="64.099999999999994"/>
    <n v="874.37"/>
    <m/>
    <x v="20"/>
  </r>
  <r>
    <x v="5995"/>
    <d v="2020-10-08T00:00:00"/>
    <x v="0"/>
    <n v="49"/>
    <x v="1"/>
    <n v="0"/>
    <n v="5"/>
    <x v="1"/>
    <n v="6339"/>
    <n v="0"/>
    <n v="58"/>
    <x v="0"/>
    <x v="0"/>
    <s v="No"/>
    <x v="1"/>
    <x v="2"/>
    <x v="0"/>
    <n v="19.149999999999999"/>
    <n v="2706.78"/>
    <m/>
    <x v="20"/>
  </r>
  <r>
    <x v="5996"/>
    <d v="2024-04-10T00:00:00"/>
    <x v="0"/>
    <n v="43"/>
    <x v="1"/>
    <n v="0"/>
    <n v="5"/>
    <x v="1"/>
    <n v="3771"/>
    <n v="0"/>
    <n v="16"/>
    <x v="0"/>
    <x v="0"/>
    <s v="Yes"/>
    <x v="2"/>
    <x v="0"/>
    <x v="0"/>
    <n v="55.3"/>
    <n v="967.99"/>
    <m/>
    <x v="20"/>
  </r>
  <r>
    <x v="5997"/>
    <d v="2023-07-01T00:00:00"/>
    <x v="0"/>
    <n v="63"/>
    <x v="0"/>
    <n v="3"/>
    <n v="5"/>
    <x v="1"/>
    <n v="5854"/>
    <n v="1"/>
    <n v="25"/>
    <x v="0"/>
    <x v="0"/>
    <s v="Yes"/>
    <x v="2"/>
    <x v="3"/>
    <x v="2"/>
    <n v="53.65"/>
    <n v="2259.6999999999998"/>
    <m/>
    <x v="20"/>
  </r>
  <r>
    <x v="5998"/>
    <d v="2024-12-16T00:00:00"/>
    <x v="0"/>
    <n v="24"/>
    <x v="0"/>
    <n v="0"/>
    <n v="5"/>
    <x v="1"/>
    <n v="5922"/>
    <n v="6"/>
    <n v="8"/>
    <x v="2"/>
    <x v="0"/>
    <s v="Yes"/>
    <x v="2"/>
    <x v="0"/>
    <x v="0"/>
    <n v="49.55"/>
    <n v="412.49"/>
    <m/>
    <x v="20"/>
  </r>
  <r>
    <x v="5999"/>
    <d v="2021-04-24T00:00:00"/>
    <x v="1"/>
    <n v="20"/>
    <x v="0"/>
    <n v="1"/>
    <n v="5"/>
    <x v="1"/>
    <n v="5954"/>
    <n v="1"/>
    <n v="52"/>
    <x v="4"/>
    <x v="0"/>
    <s v="Yes"/>
    <x v="0"/>
    <x v="3"/>
    <x v="0"/>
    <n v="101.25"/>
    <n v="7630.18"/>
    <m/>
    <x v="20"/>
  </r>
  <r>
    <x v="6000"/>
    <d v="2024-08-16T00:00:00"/>
    <x v="0"/>
    <n v="38"/>
    <x v="1"/>
    <n v="0"/>
    <n v="5"/>
    <x v="1"/>
    <n v="5674"/>
    <n v="0"/>
    <n v="12"/>
    <x v="3"/>
    <x v="0"/>
    <s v="Yes"/>
    <x v="0"/>
    <x v="0"/>
    <x v="0"/>
    <n v="94.55"/>
    <n v="1340.11"/>
    <m/>
    <x v="20"/>
  </r>
  <r>
    <x v="6001"/>
    <d v="2021-01-12T00:00:00"/>
    <x v="0"/>
    <n v="57"/>
    <x v="0"/>
    <n v="3"/>
    <n v="5"/>
    <x v="1"/>
    <n v="5011"/>
    <n v="1"/>
    <n v="55"/>
    <x v="4"/>
    <x v="0"/>
    <s v="No"/>
    <x v="1"/>
    <x v="2"/>
    <x v="2"/>
    <n v="20.5"/>
    <n v="3423.82"/>
    <m/>
    <x v="20"/>
  </r>
  <r>
    <x v="6002"/>
    <d v="2019-09-01T00:00:00"/>
    <x v="0"/>
    <n v="80"/>
    <x v="0"/>
    <n v="0"/>
    <n v="5"/>
    <x v="1"/>
    <n v="5341"/>
    <n v="3"/>
    <n v="71"/>
    <x v="5"/>
    <x v="0"/>
    <s v="No"/>
    <x v="1"/>
    <x v="2"/>
    <x v="2"/>
    <n v="25.45"/>
    <n v="4434.3999999999996"/>
    <m/>
    <x v="20"/>
  </r>
  <r>
    <x v="6003"/>
    <d v="2019-09-24T00:00:00"/>
    <x v="1"/>
    <n v="38"/>
    <x v="0"/>
    <n v="1"/>
    <n v="5"/>
    <x v="1"/>
    <n v="5841"/>
    <n v="6"/>
    <n v="71"/>
    <x v="0"/>
    <x v="0"/>
    <s v="Yes"/>
    <x v="0"/>
    <x v="2"/>
    <x v="0"/>
    <n v="76.05"/>
    <n v="6103.85"/>
    <m/>
    <x v="20"/>
  </r>
  <r>
    <x v="6004"/>
    <d v="2024-10-25T00:00:00"/>
    <x v="1"/>
    <n v="31"/>
    <x v="1"/>
    <n v="0"/>
    <n v="5"/>
    <x v="1"/>
    <n v="2164"/>
    <n v="0"/>
    <n v="10"/>
    <x v="3"/>
    <x v="2"/>
    <s v="Yes"/>
    <x v="2"/>
    <x v="0"/>
    <x v="0"/>
    <n v="40.700000000000003"/>
    <n v="449.3"/>
    <m/>
    <x v="20"/>
  </r>
  <r>
    <x v="6005"/>
    <d v="2020-08-06T00:00:00"/>
    <x v="0"/>
    <n v="50"/>
    <x v="0"/>
    <n v="4"/>
    <n v="5"/>
    <x v="1"/>
    <n v="5100"/>
    <n v="9"/>
    <n v="60"/>
    <x v="4"/>
    <x v="0"/>
    <s v="Yes"/>
    <x v="0"/>
    <x v="0"/>
    <x v="0"/>
    <n v="74.349999999999994"/>
    <n v="6759.7"/>
    <m/>
    <x v="20"/>
  </r>
  <r>
    <x v="6006"/>
    <d v="2019-09-17T00:00:00"/>
    <x v="1"/>
    <n v="58"/>
    <x v="0"/>
    <n v="2"/>
    <n v="5"/>
    <x v="1"/>
    <n v="4865"/>
    <n v="9"/>
    <n v="71"/>
    <x v="5"/>
    <x v="0"/>
    <s v="Yes"/>
    <x v="0"/>
    <x v="2"/>
    <x v="2"/>
    <n v="95.75"/>
    <n v="8784.86"/>
    <m/>
    <x v="20"/>
  </r>
  <r>
    <x v="6007"/>
    <d v="2022-07-06T00:00:00"/>
    <x v="0"/>
    <n v="57"/>
    <x v="0"/>
    <n v="0"/>
    <n v="5"/>
    <x v="1"/>
    <n v="3839"/>
    <n v="6"/>
    <n v="37"/>
    <x v="0"/>
    <x v="0"/>
    <s v="Yes"/>
    <x v="2"/>
    <x v="0"/>
    <x v="3"/>
    <n v="55.05"/>
    <n v="3044.92"/>
    <m/>
    <x v="20"/>
  </r>
  <r>
    <x v="6008"/>
    <d v="2025-07-21T00:00:00"/>
    <x v="1"/>
    <n v="28"/>
    <x v="1"/>
    <n v="0"/>
    <n v="5"/>
    <x v="2"/>
    <n v="3313"/>
    <n v="0"/>
    <n v="1"/>
    <x v="0"/>
    <x v="0"/>
    <s v="No"/>
    <x v="1"/>
    <x v="0"/>
    <x v="3"/>
    <n v="19.100000000000001"/>
    <n v="24.12"/>
    <m/>
    <x v="20"/>
  </r>
  <r>
    <x v="6009"/>
    <d v="2025-01-23T00:00:00"/>
    <x v="0"/>
    <n v="42"/>
    <x v="1"/>
    <n v="0"/>
    <n v="5"/>
    <x v="1"/>
    <n v="4097"/>
    <n v="0"/>
    <n v="7"/>
    <x v="2"/>
    <x v="0"/>
    <s v="No"/>
    <x v="1"/>
    <x v="0"/>
    <x v="2"/>
    <n v="18.95"/>
    <n v="362.81"/>
    <m/>
    <x v="20"/>
  </r>
  <r>
    <x v="6010"/>
    <d v="2021-05-10T00:00:00"/>
    <x v="0"/>
    <n v="40"/>
    <x v="0"/>
    <n v="3"/>
    <n v="5"/>
    <x v="1"/>
    <n v="5895"/>
    <n v="1"/>
    <n v="51"/>
    <x v="0"/>
    <x v="0"/>
    <s v="No"/>
    <x v="1"/>
    <x v="3"/>
    <x v="2"/>
    <n v="23.95"/>
    <n v="3386.4"/>
    <m/>
    <x v="20"/>
  </r>
  <r>
    <x v="6011"/>
    <d v="2025-02-21T00:00:00"/>
    <x v="0"/>
    <n v="50"/>
    <x v="1"/>
    <n v="0"/>
    <n v="5"/>
    <x v="1"/>
    <n v="2706"/>
    <n v="0"/>
    <n v="6"/>
    <x v="2"/>
    <x v="0"/>
    <s v="Yes"/>
    <x v="3"/>
    <x v="2"/>
    <x v="2"/>
    <n v="80.25"/>
    <n v="631.1"/>
    <m/>
    <x v="20"/>
  </r>
  <r>
    <x v="6012"/>
    <d v="2021-12-08T00:00:00"/>
    <x v="0"/>
    <n v="30"/>
    <x v="0"/>
    <n v="0"/>
    <n v="5"/>
    <x v="1"/>
    <n v="3786"/>
    <n v="7"/>
    <n v="44"/>
    <x v="0"/>
    <x v="0"/>
    <s v="Yes"/>
    <x v="0"/>
    <x v="3"/>
    <x v="0"/>
    <n v="90.65"/>
    <n v="5019.1499999999996"/>
    <m/>
    <x v="20"/>
  </r>
  <r>
    <x v="6013"/>
    <d v="2025-06-14T00:00:00"/>
    <x v="0"/>
    <n v="55"/>
    <x v="1"/>
    <n v="0"/>
    <n v="5"/>
    <x v="2"/>
    <n v="4841"/>
    <n v="0"/>
    <n v="2"/>
    <x v="0"/>
    <x v="0"/>
    <s v="No"/>
    <x v="1"/>
    <x v="0"/>
    <x v="0"/>
    <n v="19.649999999999999"/>
    <n v="46.8"/>
    <m/>
    <x v="20"/>
  </r>
  <r>
    <x v="6014"/>
    <d v="2020-09-20T00:00:00"/>
    <x v="1"/>
    <n v="34"/>
    <x v="0"/>
    <n v="0"/>
    <n v="5"/>
    <x v="1"/>
    <n v="4093"/>
    <n v="7"/>
    <n v="59"/>
    <x v="0"/>
    <x v="0"/>
    <s v="Yes"/>
    <x v="2"/>
    <x v="3"/>
    <x v="0"/>
    <n v="80.099999999999994"/>
    <n v="5889.13"/>
    <m/>
    <x v="20"/>
  </r>
  <r>
    <x v="6015"/>
    <d v="2025-02-11T00:00:00"/>
    <x v="1"/>
    <n v="64"/>
    <x v="1"/>
    <n v="0"/>
    <n v="5"/>
    <x v="1"/>
    <n v="5029"/>
    <n v="0"/>
    <n v="6"/>
    <x v="2"/>
    <x v="0"/>
    <s v="No"/>
    <x v="1"/>
    <x v="0"/>
    <x v="2"/>
    <n v="20.2"/>
    <n v="382.73"/>
    <m/>
    <x v="20"/>
  </r>
  <r>
    <x v="6016"/>
    <d v="2023-12-18T00:00:00"/>
    <x v="1"/>
    <n v="74"/>
    <x v="1"/>
    <n v="0"/>
    <n v="5"/>
    <x v="1"/>
    <n v="2416"/>
    <n v="0"/>
    <n v="20"/>
    <x v="3"/>
    <x v="0"/>
    <s v="Yes"/>
    <x v="0"/>
    <x v="3"/>
    <x v="0"/>
    <n v="81.45"/>
    <n v="2135.1999999999998"/>
    <m/>
    <x v="20"/>
  </r>
  <r>
    <x v="6017"/>
    <d v="2023-02-16T00:00:00"/>
    <x v="0"/>
    <n v="77"/>
    <x v="0"/>
    <n v="0"/>
    <n v="5"/>
    <x v="1"/>
    <n v="5610"/>
    <n v="7"/>
    <n v="30"/>
    <x v="0"/>
    <x v="0"/>
    <s v="Yes"/>
    <x v="2"/>
    <x v="2"/>
    <x v="0"/>
    <n v="74.849999999999994"/>
    <n v="3396.75"/>
    <m/>
    <x v="20"/>
  </r>
  <r>
    <x v="6018"/>
    <d v="2025-05-25T00:00:00"/>
    <x v="1"/>
    <n v="75"/>
    <x v="0"/>
    <n v="0"/>
    <n v="5"/>
    <x v="2"/>
    <n v="4133"/>
    <n v="7"/>
    <n v="3"/>
    <x v="0"/>
    <x v="2"/>
    <s v="Yes"/>
    <x v="2"/>
    <x v="0"/>
    <x v="0"/>
    <n v="30.75"/>
    <n v="82.85"/>
    <m/>
    <x v="20"/>
  </r>
  <r>
    <x v="6019"/>
    <d v="2024-02-26T00:00:00"/>
    <x v="0"/>
    <n v="67"/>
    <x v="1"/>
    <n v="0"/>
    <n v="5"/>
    <x v="1"/>
    <n v="5137"/>
    <n v="0"/>
    <n v="18"/>
    <x v="0"/>
    <x v="0"/>
    <s v="Yes"/>
    <x v="0"/>
    <x v="0"/>
    <x v="2"/>
    <n v="80.55"/>
    <n v="2109.87"/>
    <m/>
    <x v="20"/>
  </r>
  <r>
    <x v="6020"/>
    <d v="2022-10-09T00:00:00"/>
    <x v="0"/>
    <n v="80"/>
    <x v="0"/>
    <n v="0"/>
    <n v="5"/>
    <x v="1"/>
    <n v="5393"/>
    <n v="4"/>
    <n v="34"/>
    <x v="1"/>
    <x v="0"/>
    <s v="Yes"/>
    <x v="0"/>
    <x v="0"/>
    <x v="2"/>
    <n v="85.2"/>
    <n v="3882.89"/>
    <m/>
    <x v="20"/>
  </r>
  <r>
    <x v="6021"/>
    <d v="2025-05-14T00:00:00"/>
    <x v="0"/>
    <n v="19"/>
    <x v="0"/>
    <n v="0"/>
    <n v="5"/>
    <x v="2"/>
    <n v="5587"/>
    <n v="9"/>
    <n v="3"/>
    <x v="2"/>
    <x v="0"/>
    <s v="No"/>
    <x v="1"/>
    <x v="0"/>
    <x v="2"/>
    <n v="23.6"/>
    <n v="131.35"/>
    <m/>
    <x v="20"/>
  </r>
  <r>
    <x v="6022"/>
    <d v="2024-04-21T00:00:00"/>
    <x v="1"/>
    <n v="35"/>
    <x v="1"/>
    <n v="0"/>
    <n v="5"/>
    <x v="1"/>
    <n v="3574"/>
    <n v="0"/>
    <n v="16"/>
    <x v="0"/>
    <x v="0"/>
    <s v="Yes"/>
    <x v="0"/>
    <x v="0"/>
    <x v="2"/>
    <n v="74.75"/>
    <n v="1298"/>
    <m/>
    <x v="20"/>
  </r>
  <r>
    <x v="6023"/>
    <d v="2025-01-01T00:00:00"/>
    <x v="0"/>
    <n v="64"/>
    <x v="0"/>
    <n v="0"/>
    <n v="5"/>
    <x v="1"/>
    <n v="2874"/>
    <n v="1"/>
    <n v="7"/>
    <x v="0"/>
    <x v="0"/>
    <s v="No"/>
    <x v="1"/>
    <x v="3"/>
    <x v="3"/>
    <n v="20.65"/>
    <n v="297.63"/>
    <m/>
    <x v="20"/>
  </r>
  <r>
    <x v="6024"/>
    <d v="2025-07-04T00:00:00"/>
    <x v="0"/>
    <n v="19"/>
    <x v="0"/>
    <n v="3"/>
    <n v="5"/>
    <x v="2"/>
    <n v="4396"/>
    <n v="1"/>
    <n v="1"/>
    <x v="0"/>
    <x v="0"/>
    <s v="Yes"/>
    <x v="0"/>
    <x v="0"/>
    <x v="0"/>
    <n v="81.05"/>
    <n v="117.37"/>
    <m/>
    <x v="20"/>
  </r>
  <r>
    <x v="6025"/>
    <d v="2024-12-13T00:00:00"/>
    <x v="0"/>
    <n v="26"/>
    <x v="1"/>
    <n v="0"/>
    <n v="5"/>
    <x v="1"/>
    <n v="4946"/>
    <n v="0"/>
    <n v="8"/>
    <x v="2"/>
    <x v="0"/>
    <s v="Yes"/>
    <x v="0"/>
    <x v="0"/>
    <x v="0"/>
    <n v="70.7"/>
    <n v="888.84"/>
    <m/>
    <x v="20"/>
  </r>
  <r>
    <x v="6026"/>
    <d v="2024-03-17T00:00:00"/>
    <x v="1"/>
    <n v="52"/>
    <x v="0"/>
    <n v="0"/>
    <n v="5"/>
    <x v="1"/>
    <n v="4759"/>
    <n v="6"/>
    <n v="17"/>
    <x v="0"/>
    <x v="0"/>
    <s v="Yes"/>
    <x v="2"/>
    <x v="3"/>
    <x v="3"/>
    <n v="61.95"/>
    <n v="1879.73"/>
    <m/>
    <x v="20"/>
  </r>
  <r>
    <x v="6027"/>
    <d v="2024-09-04T00:00:00"/>
    <x v="1"/>
    <n v="33"/>
    <x v="1"/>
    <n v="0"/>
    <n v="5"/>
    <x v="1"/>
    <n v="5899"/>
    <n v="0"/>
    <n v="11"/>
    <x v="3"/>
    <x v="0"/>
    <s v="Yes"/>
    <x v="2"/>
    <x v="3"/>
    <x v="0"/>
    <n v="53.8"/>
    <n v="733.17"/>
    <m/>
    <x v="20"/>
  </r>
  <r>
    <x v="6028"/>
    <d v="2021-07-17T00:00:00"/>
    <x v="0"/>
    <n v="45"/>
    <x v="1"/>
    <n v="0"/>
    <n v="5"/>
    <x v="1"/>
    <n v="5154"/>
    <n v="0"/>
    <n v="49"/>
    <x v="0"/>
    <x v="0"/>
    <s v="Yes"/>
    <x v="0"/>
    <x v="3"/>
    <x v="0"/>
    <n v="106.65"/>
    <n v="6401.58"/>
    <m/>
    <x v="20"/>
  </r>
  <r>
    <x v="6029"/>
    <d v="2020-07-09T00:00:00"/>
    <x v="1"/>
    <n v="63"/>
    <x v="0"/>
    <n v="0"/>
    <n v="5"/>
    <x v="1"/>
    <n v="5401"/>
    <n v="6"/>
    <n v="61"/>
    <x v="4"/>
    <x v="0"/>
    <s v="Yes"/>
    <x v="0"/>
    <x v="3"/>
    <x v="0"/>
    <n v="103.3"/>
    <n v="7618.18"/>
    <m/>
    <x v="20"/>
  </r>
  <r>
    <x v="6030"/>
    <d v="2021-11-17T00:00:00"/>
    <x v="1"/>
    <n v="51"/>
    <x v="0"/>
    <n v="0"/>
    <n v="5"/>
    <x v="1"/>
    <n v="3363"/>
    <n v="3"/>
    <n v="45"/>
    <x v="0"/>
    <x v="0"/>
    <s v="Yes"/>
    <x v="0"/>
    <x v="2"/>
    <x v="2"/>
    <n v="95.2"/>
    <n v="6452.75"/>
    <m/>
    <x v="20"/>
  </r>
  <r>
    <x v="6031"/>
    <d v="2025-07-06T00:00:00"/>
    <x v="0"/>
    <n v="44"/>
    <x v="1"/>
    <n v="1"/>
    <n v="5"/>
    <x v="2"/>
    <n v="4369"/>
    <n v="0"/>
    <n v="1"/>
    <x v="2"/>
    <x v="2"/>
    <s v="Yes"/>
    <x v="3"/>
    <x v="0"/>
    <x v="2"/>
    <n v="33.6"/>
    <n v="83.6"/>
    <m/>
    <x v="20"/>
  </r>
  <r>
    <x v="6032"/>
    <d v="2019-09-20T00:00:00"/>
    <x v="0"/>
    <n v="43"/>
    <x v="1"/>
    <n v="0"/>
    <n v="5"/>
    <x v="1"/>
    <n v="6305"/>
    <n v="0"/>
    <n v="71"/>
    <x v="0"/>
    <x v="0"/>
    <s v="No"/>
    <x v="1"/>
    <x v="2"/>
    <x v="0"/>
    <n v="25.55"/>
    <n v="4672.78"/>
    <m/>
    <x v="20"/>
  </r>
  <r>
    <x v="6033"/>
    <d v="2025-02-18T00:00:00"/>
    <x v="1"/>
    <n v="43"/>
    <x v="1"/>
    <n v="0"/>
    <n v="5"/>
    <x v="1"/>
    <n v="3945"/>
    <n v="0"/>
    <n v="6"/>
    <x v="0"/>
    <x v="0"/>
    <s v="No"/>
    <x v="1"/>
    <x v="2"/>
    <x v="2"/>
    <n v="19.649999999999999"/>
    <n v="291.39"/>
    <m/>
    <x v="20"/>
  </r>
  <r>
    <x v="6034"/>
    <d v="2024-01-18T00:00:00"/>
    <x v="0"/>
    <n v="33"/>
    <x v="0"/>
    <n v="1"/>
    <n v="5"/>
    <x v="1"/>
    <n v="4464"/>
    <n v="1"/>
    <n v="19"/>
    <x v="3"/>
    <x v="0"/>
    <s v="No"/>
    <x v="1"/>
    <x v="3"/>
    <x v="2"/>
    <n v="19.8"/>
    <n v="593.97"/>
    <m/>
    <x v="20"/>
  </r>
  <r>
    <x v="6035"/>
    <d v="2020-02-20T00:00:00"/>
    <x v="1"/>
    <n v="33"/>
    <x v="1"/>
    <n v="0"/>
    <n v="5"/>
    <x v="1"/>
    <n v="5868"/>
    <n v="0"/>
    <n v="66"/>
    <x v="0"/>
    <x v="0"/>
    <s v="Yes"/>
    <x v="0"/>
    <x v="3"/>
    <x v="0"/>
    <n v="88.9"/>
    <n v="8107.48"/>
    <m/>
    <x v="20"/>
  </r>
  <r>
    <x v="6036"/>
    <d v="2021-11-11T00:00:00"/>
    <x v="0"/>
    <n v="50"/>
    <x v="0"/>
    <n v="0"/>
    <n v="5"/>
    <x v="1"/>
    <n v="3301"/>
    <n v="0"/>
    <n v="45"/>
    <x v="4"/>
    <x v="0"/>
    <s v="Yes"/>
    <x v="0"/>
    <x v="0"/>
    <x v="0"/>
    <n v="107.75"/>
    <n v="6224.25"/>
    <m/>
    <x v="20"/>
  </r>
  <r>
    <x v="6037"/>
    <d v="2024-03-16T00:00:00"/>
    <x v="1"/>
    <n v="62"/>
    <x v="1"/>
    <n v="0"/>
    <n v="5"/>
    <x v="1"/>
    <n v="3443"/>
    <n v="0"/>
    <n v="17"/>
    <x v="3"/>
    <x v="0"/>
    <s v="Yes"/>
    <x v="0"/>
    <x v="0"/>
    <x v="0"/>
    <n v="80.05"/>
    <n v="2109.9699999999998"/>
    <m/>
    <x v="20"/>
  </r>
  <r>
    <x v="6038"/>
    <d v="2025-06-16T00:00:00"/>
    <x v="1"/>
    <n v="47"/>
    <x v="1"/>
    <n v="0"/>
    <n v="5"/>
    <x v="2"/>
    <n v="3527"/>
    <n v="0"/>
    <n v="2"/>
    <x v="2"/>
    <x v="0"/>
    <s v="Yes"/>
    <x v="2"/>
    <x v="0"/>
    <x v="2"/>
    <n v="54.15"/>
    <n v="154.25"/>
    <m/>
    <x v="20"/>
  </r>
  <r>
    <x v="6039"/>
    <d v="2020-12-06T00:00:00"/>
    <x v="1"/>
    <n v="58"/>
    <x v="1"/>
    <n v="0"/>
    <n v="5"/>
    <x v="1"/>
    <n v="4021"/>
    <n v="0"/>
    <n v="56"/>
    <x v="0"/>
    <x v="2"/>
    <s v="Yes"/>
    <x v="2"/>
    <x v="0"/>
    <x v="2"/>
    <n v="44.85"/>
    <n v="2564.9499999999998"/>
    <m/>
    <x v="20"/>
  </r>
  <r>
    <x v="6040"/>
    <d v="2023-05-17T00:00:00"/>
    <x v="0"/>
    <n v="26"/>
    <x v="1"/>
    <n v="0"/>
    <n v="5"/>
    <x v="1"/>
    <n v="3241"/>
    <n v="0"/>
    <n v="27"/>
    <x v="0"/>
    <x v="0"/>
    <s v="Yes"/>
    <x v="0"/>
    <x v="0"/>
    <x v="2"/>
    <n v="69.05"/>
    <n v="2714.99"/>
    <m/>
    <x v="20"/>
  </r>
  <r>
    <x v="6041"/>
    <d v="2020-02-15T00:00:00"/>
    <x v="1"/>
    <n v="65"/>
    <x v="0"/>
    <n v="0"/>
    <n v="5"/>
    <x v="1"/>
    <n v="6238"/>
    <n v="0"/>
    <n v="66"/>
    <x v="5"/>
    <x v="2"/>
    <s v="Yes"/>
    <x v="3"/>
    <x v="3"/>
    <x v="0"/>
    <n v="45.55"/>
    <n v="3027.25"/>
    <m/>
    <x v="20"/>
  </r>
  <r>
    <x v="6042"/>
    <d v="2024-09-07T00:00:00"/>
    <x v="0"/>
    <n v="65"/>
    <x v="0"/>
    <n v="1"/>
    <n v="5"/>
    <x v="1"/>
    <n v="5193"/>
    <n v="8"/>
    <n v="11"/>
    <x v="0"/>
    <x v="0"/>
    <s v="Yes"/>
    <x v="0"/>
    <x v="3"/>
    <x v="2"/>
    <n v="75.2"/>
    <n v="1090.3399999999999"/>
    <m/>
    <x v="20"/>
  </r>
  <r>
    <x v="6043"/>
    <d v="2020-05-04T00:00:00"/>
    <x v="0"/>
    <n v="50"/>
    <x v="1"/>
    <n v="0"/>
    <n v="5"/>
    <x v="1"/>
    <n v="5997"/>
    <n v="0"/>
    <n v="63"/>
    <x v="0"/>
    <x v="0"/>
    <s v="No"/>
    <x v="1"/>
    <x v="3"/>
    <x v="2"/>
    <n v="20.5"/>
    <n v="3539.58"/>
    <m/>
    <x v="20"/>
  </r>
  <r>
    <x v="6044"/>
    <d v="2019-09-16T00:00:00"/>
    <x v="0"/>
    <n v="60"/>
    <x v="0"/>
    <n v="0"/>
    <n v="5"/>
    <x v="1"/>
    <n v="5101"/>
    <n v="8"/>
    <n v="71"/>
    <x v="0"/>
    <x v="0"/>
    <s v="Yes"/>
    <x v="0"/>
    <x v="3"/>
    <x v="2"/>
    <n v="98.65"/>
    <n v="9427.9699999999993"/>
    <m/>
    <x v="20"/>
  </r>
  <r>
    <x v="6045"/>
    <d v="2021-05-06T00:00:00"/>
    <x v="0"/>
    <n v="21"/>
    <x v="1"/>
    <n v="0"/>
    <n v="5"/>
    <x v="1"/>
    <n v="4899"/>
    <n v="0"/>
    <n v="51"/>
    <x v="4"/>
    <x v="0"/>
    <s v="Yes"/>
    <x v="0"/>
    <x v="0"/>
    <x v="0"/>
    <n v="87.35"/>
    <n v="4550.01"/>
    <m/>
    <x v="20"/>
  </r>
  <r>
    <x v="6046"/>
    <d v="2024-09-14T00:00:00"/>
    <x v="0"/>
    <n v="43"/>
    <x v="0"/>
    <n v="2"/>
    <n v="5"/>
    <x v="1"/>
    <n v="2606"/>
    <n v="3"/>
    <n v="11"/>
    <x v="0"/>
    <x v="0"/>
    <s v="No"/>
    <x v="1"/>
    <x v="0"/>
    <x v="0"/>
    <n v="20.45"/>
    <n v="434.17"/>
    <m/>
    <x v="20"/>
  </r>
  <r>
    <x v="6047"/>
    <d v="2024-02-18T00:00:00"/>
    <x v="1"/>
    <n v="19"/>
    <x v="1"/>
    <n v="0"/>
    <n v="5"/>
    <x v="1"/>
    <n v="4911"/>
    <n v="0"/>
    <n v="18"/>
    <x v="3"/>
    <x v="0"/>
    <s v="Yes"/>
    <x v="0"/>
    <x v="0"/>
    <x v="0"/>
    <n v="71.099999999999994"/>
    <n v="1447.43"/>
    <m/>
    <x v="20"/>
  </r>
  <r>
    <x v="6048"/>
    <d v="2019-10-14T00:00:00"/>
    <x v="1"/>
    <n v="28"/>
    <x v="0"/>
    <n v="0"/>
    <n v="5"/>
    <x v="1"/>
    <n v="6367"/>
    <n v="4"/>
    <n v="70"/>
    <x v="0"/>
    <x v="0"/>
    <s v="Yes"/>
    <x v="2"/>
    <x v="2"/>
    <x v="0"/>
    <n v="80.400000000000006"/>
    <n v="8502.4500000000007"/>
    <m/>
    <x v="20"/>
  </r>
  <r>
    <x v="6049"/>
    <d v="2023-10-10T00:00:00"/>
    <x v="0"/>
    <n v="37"/>
    <x v="1"/>
    <n v="0"/>
    <n v="5"/>
    <x v="1"/>
    <n v="4242"/>
    <n v="0"/>
    <n v="22"/>
    <x v="3"/>
    <x v="0"/>
    <s v="Yes"/>
    <x v="0"/>
    <x v="0"/>
    <x v="0"/>
    <n v="94.95"/>
    <n v="3200.34"/>
    <m/>
    <x v="20"/>
  </r>
  <r>
    <x v="6050"/>
    <d v="2024-06-23T00:00:00"/>
    <x v="1"/>
    <n v="38"/>
    <x v="0"/>
    <n v="3"/>
    <n v="5"/>
    <x v="1"/>
    <n v="5751"/>
    <n v="2"/>
    <n v="14"/>
    <x v="3"/>
    <x v="0"/>
    <s v="No"/>
    <x v="1"/>
    <x v="2"/>
    <x v="3"/>
    <n v="18.8"/>
    <n v="879.25"/>
    <m/>
    <x v="20"/>
  </r>
  <r>
    <x v="6051"/>
    <d v="2023-05-05T00:00:00"/>
    <x v="0"/>
    <n v="31"/>
    <x v="1"/>
    <n v="0"/>
    <n v="5"/>
    <x v="1"/>
    <n v="3428"/>
    <n v="0"/>
    <n v="27"/>
    <x v="0"/>
    <x v="0"/>
    <s v="No"/>
    <x v="1"/>
    <x v="3"/>
    <x v="0"/>
    <n v="20.100000000000001"/>
    <n v="1464.4"/>
    <m/>
    <x v="20"/>
  </r>
  <r>
    <x v="6052"/>
    <d v="2024-08-06T00:00:00"/>
    <x v="0"/>
    <n v="53"/>
    <x v="1"/>
    <n v="0"/>
    <n v="5"/>
    <x v="1"/>
    <n v="5385"/>
    <n v="0"/>
    <n v="12"/>
    <x v="3"/>
    <x v="0"/>
    <s v="Yes"/>
    <x v="2"/>
    <x v="0"/>
    <x v="2"/>
    <n v="53.75"/>
    <n v="670.25"/>
    <m/>
    <x v="20"/>
  </r>
  <r>
    <x v="6053"/>
    <d v="2025-07-14T00:00:00"/>
    <x v="1"/>
    <n v="40"/>
    <x v="1"/>
    <n v="0"/>
    <n v="5"/>
    <x v="2"/>
    <n v="4831"/>
    <n v="0"/>
    <n v="1"/>
    <x v="2"/>
    <x v="2"/>
    <s v="Yes"/>
    <x v="2"/>
    <x v="0"/>
    <x v="0"/>
    <n v="25.25"/>
    <n v="35.25"/>
    <m/>
    <x v="20"/>
  </r>
  <r>
    <x v="6054"/>
    <d v="2025-04-16T00:00:00"/>
    <x v="0"/>
    <n v="21"/>
    <x v="1"/>
    <n v="0"/>
    <n v="5"/>
    <x v="1"/>
    <n v="4345"/>
    <n v="0"/>
    <n v="4"/>
    <x v="0"/>
    <x v="0"/>
    <s v="No"/>
    <x v="1"/>
    <x v="0"/>
    <x v="2"/>
    <n v="19"/>
    <n v="106.97"/>
    <m/>
    <x v="20"/>
  </r>
  <r>
    <x v="6055"/>
    <d v="2025-03-26T00:00:00"/>
    <x v="0"/>
    <n v="39"/>
    <x v="1"/>
    <n v="0"/>
    <n v="5"/>
    <x v="1"/>
    <n v="2893"/>
    <n v="0"/>
    <n v="5"/>
    <x v="2"/>
    <x v="0"/>
    <s v="Yes"/>
    <x v="2"/>
    <x v="0"/>
    <x v="0"/>
    <n v="51.35"/>
    <n v="348.1"/>
    <m/>
    <x v="20"/>
  </r>
  <r>
    <x v="6056"/>
    <d v="2020-07-25T00:00:00"/>
    <x v="0"/>
    <n v="37"/>
    <x v="0"/>
    <n v="1"/>
    <n v="5"/>
    <x v="1"/>
    <n v="4079"/>
    <n v="3"/>
    <n v="61"/>
    <x v="4"/>
    <x v="0"/>
    <s v="Yes"/>
    <x v="0"/>
    <x v="3"/>
    <x v="2"/>
    <n v="103.9"/>
    <n v="9077.0300000000007"/>
    <m/>
    <x v="20"/>
  </r>
  <r>
    <x v="6057"/>
    <d v="2025-07-01T00:00:00"/>
    <x v="0"/>
    <n v="49"/>
    <x v="1"/>
    <n v="0"/>
    <n v="5"/>
    <x v="2"/>
    <n v="5579"/>
    <n v="0"/>
    <n v="1"/>
    <x v="0"/>
    <x v="0"/>
    <s v="Yes"/>
    <x v="0"/>
    <x v="0"/>
    <x v="0"/>
    <n v="89.25"/>
    <n v="105.89"/>
    <m/>
    <x v="20"/>
  </r>
  <r>
    <x v="6058"/>
    <d v="2021-09-06T00:00:00"/>
    <x v="1"/>
    <n v="21"/>
    <x v="0"/>
    <n v="0"/>
    <n v="5"/>
    <x v="1"/>
    <n v="4159"/>
    <n v="1"/>
    <n v="47"/>
    <x v="4"/>
    <x v="0"/>
    <s v="No"/>
    <x v="1"/>
    <x v="2"/>
    <x v="0"/>
    <n v="19.649999999999999"/>
    <n v="3078.85"/>
    <m/>
    <x v="20"/>
  </r>
  <r>
    <x v="6059"/>
    <d v="2024-11-18T00:00:00"/>
    <x v="1"/>
    <n v="64"/>
    <x v="1"/>
    <n v="0"/>
    <n v="5"/>
    <x v="1"/>
    <n v="5850"/>
    <n v="0"/>
    <n v="9"/>
    <x v="0"/>
    <x v="0"/>
    <s v="Yes"/>
    <x v="0"/>
    <x v="0"/>
    <x v="2"/>
    <n v="85.3"/>
    <n v="1226.82"/>
    <m/>
    <x v="20"/>
  </r>
  <r>
    <x v="6060"/>
    <d v="2021-04-09T00:00:00"/>
    <x v="1"/>
    <n v="32"/>
    <x v="1"/>
    <n v="0"/>
    <n v="5"/>
    <x v="1"/>
    <n v="4924"/>
    <n v="0"/>
    <n v="52"/>
    <x v="4"/>
    <x v="0"/>
    <s v="Yes"/>
    <x v="2"/>
    <x v="2"/>
    <x v="0"/>
    <n v="80.95"/>
    <n v="6246.87"/>
    <m/>
    <x v="20"/>
  </r>
  <r>
    <x v="6061"/>
    <d v="2024-03-11T00:00:00"/>
    <x v="0"/>
    <n v="41"/>
    <x v="1"/>
    <n v="0"/>
    <n v="5"/>
    <x v="1"/>
    <n v="5863"/>
    <n v="0"/>
    <n v="17"/>
    <x v="0"/>
    <x v="0"/>
    <s v="Yes"/>
    <x v="0"/>
    <x v="3"/>
    <x v="0"/>
    <n v="86.75"/>
    <n v="2255.3200000000002"/>
    <m/>
    <x v="20"/>
  </r>
  <r>
    <x v="6062"/>
    <d v="2025-07-18T00:00:00"/>
    <x v="0"/>
    <n v="62"/>
    <x v="1"/>
    <n v="2"/>
    <n v="5"/>
    <x v="2"/>
    <n v="4020"/>
    <n v="0"/>
    <n v="1"/>
    <x v="0"/>
    <x v="0"/>
    <s v="Yes"/>
    <x v="2"/>
    <x v="0"/>
    <x v="0"/>
    <n v="44"/>
    <n v="59.66"/>
    <m/>
    <x v="20"/>
  </r>
  <r>
    <x v="6063"/>
    <d v="2024-05-07T00:00:00"/>
    <x v="0"/>
    <n v="35"/>
    <x v="1"/>
    <n v="0"/>
    <n v="5"/>
    <x v="1"/>
    <n v="4123"/>
    <n v="0"/>
    <n v="15"/>
    <x v="0"/>
    <x v="0"/>
    <s v="No"/>
    <x v="1"/>
    <x v="0"/>
    <x v="2"/>
    <n v="19.75"/>
    <n v="363.95"/>
    <m/>
    <x v="20"/>
  </r>
  <r>
    <x v="6064"/>
    <d v="2023-06-16T00:00:00"/>
    <x v="0"/>
    <n v="49"/>
    <x v="0"/>
    <n v="0"/>
    <n v="5"/>
    <x v="1"/>
    <n v="2403"/>
    <n v="10"/>
    <n v="26"/>
    <x v="0"/>
    <x v="0"/>
    <s v="No"/>
    <x v="1"/>
    <x v="3"/>
    <x v="0"/>
    <n v="20.05"/>
    <n v="1683.18"/>
    <m/>
    <x v="20"/>
  </r>
  <r>
    <x v="6065"/>
    <d v="2024-12-15T00:00:00"/>
    <x v="0"/>
    <n v="26"/>
    <x v="0"/>
    <n v="0"/>
    <n v="5"/>
    <x v="1"/>
    <n v="3152"/>
    <n v="5"/>
    <n v="8"/>
    <x v="2"/>
    <x v="0"/>
    <s v="No"/>
    <x v="1"/>
    <x v="3"/>
    <x v="2"/>
    <n v="19.899999999999999"/>
    <n v="541.07000000000005"/>
    <m/>
    <x v="20"/>
  </r>
  <r>
    <x v="6066"/>
    <d v="2019-09-18T00:00:00"/>
    <x v="0"/>
    <n v="21"/>
    <x v="0"/>
    <n v="0"/>
    <n v="5"/>
    <x v="1"/>
    <n v="5872"/>
    <n v="6"/>
    <n v="71"/>
    <x v="5"/>
    <x v="0"/>
    <s v="Yes"/>
    <x v="2"/>
    <x v="2"/>
    <x v="2"/>
    <n v="79.099999999999994"/>
    <n v="7554.27"/>
    <m/>
    <x v="20"/>
  </r>
  <r>
    <x v="6067"/>
    <d v="2022-12-22T00:00:00"/>
    <x v="0"/>
    <n v="43"/>
    <x v="1"/>
    <n v="0"/>
    <n v="5"/>
    <x v="1"/>
    <n v="4895"/>
    <n v="0"/>
    <n v="32"/>
    <x v="0"/>
    <x v="0"/>
    <s v="Yes"/>
    <x v="2"/>
    <x v="3"/>
    <x v="0"/>
    <n v="64.849999999999994"/>
    <n v="2507.59"/>
    <m/>
    <x v="20"/>
  </r>
  <r>
    <x v="6068"/>
    <d v="2021-03-22T00:00:00"/>
    <x v="1"/>
    <n v="49"/>
    <x v="0"/>
    <n v="1"/>
    <n v="5"/>
    <x v="1"/>
    <n v="4670"/>
    <n v="10"/>
    <n v="53"/>
    <x v="4"/>
    <x v="0"/>
    <s v="No"/>
    <x v="1"/>
    <x v="3"/>
    <x v="0"/>
    <n v="19.55"/>
    <n v="2614.33"/>
    <m/>
    <x v="20"/>
  </r>
  <r>
    <x v="6069"/>
    <d v="2021-06-17T00:00:00"/>
    <x v="0"/>
    <n v="24"/>
    <x v="1"/>
    <n v="0"/>
    <n v="5"/>
    <x v="1"/>
    <n v="5249"/>
    <n v="0"/>
    <n v="50"/>
    <x v="0"/>
    <x v="0"/>
    <s v="No"/>
    <x v="1"/>
    <x v="3"/>
    <x v="2"/>
    <n v="20.149999999999999"/>
    <n v="2075.0500000000002"/>
    <m/>
    <x v="20"/>
  </r>
  <r>
    <x v="6070"/>
    <d v="2020-05-03T00:00:00"/>
    <x v="0"/>
    <n v="35"/>
    <x v="0"/>
    <n v="0"/>
    <n v="5"/>
    <x v="1"/>
    <n v="4004"/>
    <n v="4"/>
    <n v="63"/>
    <x v="0"/>
    <x v="0"/>
    <s v="Yes"/>
    <x v="0"/>
    <x v="2"/>
    <x v="0"/>
    <n v="102.6"/>
    <n v="6468.11"/>
    <m/>
    <x v="20"/>
  </r>
  <r>
    <x v="6071"/>
    <d v="2024-10-04T00:00:00"/>
    <x v="1"/>
    <n v="27"/>
    <x v="1"/>
    <n v="0"/>
    <n v="5"/>
    <x v="1"/>
    <n v="4905"/>
    <n v="0"/>
    <n v="10"/>
    <x v="0"/>
    <x v="0"/>
    <s v="No"/>
    <x v="1"/>
    <x v="0"/>
    <x v="2"/>
    <n v="20.9"/>
    <n v="370.9"/>
    <m/>
    <x v="20"/>
  </r>
  <r>
    <x v="6072"/>
    <d v="2023-12-07T00:00:00"/>
    <x v="1"/>
    <n v="44"/>
    <x v="1"/>
    <n v="0"/>
    <n v="5"/>
    <x v="1"/>
    <n v="3265"/>
    <n v="0"/>
    <n v="20"/>
    <x v="0"/>
    <x v="0"/>
    <s v="Yes"/>
    <x v="3"/>
    <x v="0"/>
    <x v="2"/>
    <n v="68.900000000000006"/>
    <n v="1825.35"/>
    <m/>
    <x v="20"/>
  </r>
  <r>
    <x v="6073"/>
    <d v="2022-04-21T00:00:00"/>
    <x v="1"/>
    <n v="42"/>
    <x v="0"/>
    <n v="3"/>
    <n v="5"/>
    <x v="1"/>
    <n v="3556"/>
    <n v="1"/>
    <n v="40"/>
    <x v="0"/>
    <x v="0"/>
    <s v="No"/>
    <x v="1"/>
    <x v="2"/>
    <x v="0"/>
    <n v="20.149999999999999"/>
    <n v="897.75"/>
    <m/>
    <x v="20"/>
  </r>
  <r>
    <x v="6074"/>
    <d v="2024-07-12T00:00:00"/>
    <x v="0"/>
    <n v="28"/>
    <x v="1"/>
    <n v="0"/>
    <n v="5"/>
    <x v="1"/>
    <n v="5530"/>
    <n v="0"/>
    <n v="13"/>
    <x v="3"/>
    <x v="0"/>
    <s v="Yes"/>
    <x v="2"/>
    <x v="0"/>
    <x v="2"/>
    <n v="50.55"/>
    <n v="1052.0999999999999"/>
    <m/>
    <x v="20"/>
  </r>
  <r>
    <x v="6075"/>
    <d v="2024-01-18T00:00:00"/>
    <x v="0"/>
    <n v="49"/>
    <x v="0"/>
    <n v="3"/>
    <n v="5"/>
    <x v="1"/>
    <n v="5964"/>
    <n v="2"/>
    <n v="19"/>
    <x v="3"/>
    <x v="0"/>
    <s v="No"/>
    <x v="1"/>
    <x v="3"/>
    <x v="2"/>
    <n v="19.899999999999999"/>
    <n v="974.63"/>
    <m/>
    <x v="20"/>
  </r>
  <r>
    <x v="6076"/>
    <d v="2019-08-24T00:00:00"/>
    <x v="0"/>
    <n v="35"/>
    <x v="0"/>
    <n v="1"/>
    <n v="5"/>
    <x v="1"/>
    <n v="4750"/>
    <n v="5"/>
    <n v="72"/>
    <x v="5"/>
    <x v="0"/>
    <s v="Yes"/>
    <x v="0"/>
    <x v="3"/>
    <x v="2"/>
    <n v="104.45"/>
    <n v="8848.2800000000007"/>
    <m/>
    <x v="20"/>
  </r>
  <r>
    <x v="6077"/>
    <d v="2023-08-05T00:00:00"/>
    <x v="0"/>
    <n v="54"/>
    <x v="0"/>
    <n v="0"/>
    <n v="5"/>
    <x v="1"/>
    <n v="5886"/>
    <n v="7"/>
    <n v="24"/>
    <x v="0"/>
    <x v="0"/>
    <s v="Yes"/>
    <x v="0"/>
    <x v="0"/>
    <x v="0"/>
    <n v="93"/>
    <n v="3413.89"/>
    <m/>
    <x v="20"/>
  </r>
  <r>
    <x v="6078"/>
    <d v="2025-05-15T00:00:00"/>
    <x v="0"/>
    <n v="40"/>
    <x v="1"/>
    <n v="0"/>
    <n v="5"/>
    <x v="2"/>
    <n v="2088"/>
    <n v="0"/>
    <n v="3"/>
    <x v="0"/>
    <x v="0"/>
    <s v="No"/>
    <x v="1"/>
    <x v="3"/>
    <x v="2"/>
    <n v="21.2"/>
    <n v="88.2"/>
    <m/>
    <x v="20"/>
  </r>
  <r>
    <x v="6079"/>
    <d v="2021-02-14T00:00:00"/>
    <x v="0"/>
    <n v="73"/>
    <x v="0"/>
    <n v="0"/>
    <n v="5"/>
    <x v="1"/>
    <n v="4991"/>
    <n v="10"/>
    <n v="54"/>
    <x v="0"/>
    <x v="0"/>
    <s v="Yes"/>
    <x v="0"/>
    <x v="0"/>
    <x v="0"/>
    <n v="74"/>
    <n v="5817.79"/>
    <m/>
    <x v="20"/>
  </r>
  <r>
    <x v="6080"/>
    <d v="2023-02-17T00:00:00"/>
    <x v="0"/>
    <n v="52"/>
    <x v="1"/>
    <n v="0"/>
    <n v="5"/>
    <x v="1"/>
    <n v="4320"/>
    <n v="0"/>
    <n v="30"/>
    <x v="1"/>
    <x v="0"/>
    <s v="Yes"/>
    <x v="3"/>
    <x v="3"/>
    <x v="2"/>
    <n v="64.5"/>
    <n v="2766.35"/>
    <m/>
    <x v="20"/>
  </r>
  <r>
    <x v="6081"/>
    <d v="2020-10-12T00:00:00"/>
    <x v="0"/>
    <n v="61"/>
    <x v="0"/>
    <n v="0"/>
    <n v="5"/>
    <x v="1"/>
    <n v="5232"/>
    <n v="10"/>
    <n v="58"/>
    <x v="0"/>
    <x v="0"/>
    <s v="Yes"/>
    <x v="2"/>
    <x v="3"/>
    <x v="2"/>
    <n v="50.3"/>
    <n v="3933.78"/>
    <m/>
    <x v="20"/>
  </r>
  <r>
    <x v="6082"/>
    <d v="2022-05-04T00:00:00"/>
    <x v="0"/>
    <n v="39"/>
    <x v="0"/>
    <n v="0"/>
    <n v="5"/>
    <x v="1"/>
    <n v="3970"/>
    <n v="7"/>
    <n v="39"/>
    <x v="0"/>
    <x v="0"/>
    <s v="No"/>
    <x v="1"/>
    <x v="2"/>
    <x v="2"/>
    <n v="23.8"/>
    <n v="2056.64"/>
    <m/>
    <x v="20"/>
  </r>
  <r>
    <x v="6083"/>
    <d v="2020-05-02T00:00:00"/>
    <x v="0"/>
    <n v="52"/>
    <x v="1"/>
    <n v="0"/>
    <n v="5"/>
    <x v="1"/>
    <n v="5882"/>
    <n v="0"/>
    <n v="63"/>
    <x v="4"/>
    <x v="0"/>
    <s v="Yes"/>
    <x v="0"/>
    <x v="2"/>
    <x v="0"/>
    <n v="104.75"/>
    <n v="9607.75"/>
    <m/>
    <x v="20"/>
  </r>
  <r>
    <x v="6084"/>
    <d v="2025-05-14T00:00:00"/>
    <x v="0"/>
    <n v="23"/>
    <x v="1"/>
    <n v="0"/>
    <n v="5"/>
    <x v="2"/>
    <n v="2406"/>
    <n v="0"/>
    <n v="3"/>
    <x v="2"/>
    <x v="0"/>
    <s v="No"/>
    <x v="1"/>
    <x v="0"/>
    <x v="2"/>
    <n v="20.75"/>
    <n v="116.27"/>
    <m/>
    <x v="20"/>
  </r>
  <r>
    <x v="6085"/>
    <d v="2024-07-26T00:00:00"/>
    <x v="0"/>
    <n v="53"/>
    <x v="1"/>
    <n v="0"/>
    <n v="5"/>
    <x v="1"/>
    <n v="4599"/>
    <n v="0"/>
    <n v="13"/>
    <x v="3"/>
    <x v="0"/>
    <s v="Yes"/>
    <x v="0"/>
    <x v="0"/>
    <x v="0"/>
    <n v="70.150000000000006"/>
    <n v="1590.96"/>
    <m/>
    <x v="20"/>
  </r>
  <r>
    <x v="6086"/>
    <d v="2025-07-26T00:00:00"/>
    <x v="0"/>
    <n v="34"/>
    <x v="1"/>
    <n v="0"/>
    <n v="5"/>
    <x v="2"/>
    <n v="2614"/>
    <n v="0"/>
    <n v="1"/>
    <x v="0"/>
    <x v="0"/>
    <s v="Yes"/>
    <x v="3"/>
    <x v="0"/>
    <x v="2"/>
    <n v="45.8"/>
    <n v="59.42"/>
    <m/>
    <x v="20"/>
  </r>
  <r>
    <x v="6087"/>
    <d v="2025-05-06T00:00:00"/>
    <x v="1"/>
    <n v="32"/>
    <x v="0"/>
    <n v="2"/>
    <n v="5"/>
    <x v="2"/>
    <n v="3863"/>
    <n v="9"/>
    <n v="3"/>
    <x v="0"/>
    <x v="0"/>
    <s v="No"/>
    <x v="1"/>
    <x v="2"/>
    <x v="3"/>
    <n v="19.100000000000001"/>
    <n v="187.99"/>
    <m/>
    <x v="20"/>
  </r>
  <r>
    <x v="6088"/>
    <d v="2019-08-07T00:00:00"/>
    <x v="1"/>
    <n v="39"/>
    <x v="0"/>
    <n v="2"/>
    <n v="5"/>
    <x v="1"/>
    <n v="4598"/>
    <n v="10"/>
    <n v="72"/>
    <x v="0"/>
    <x v="0"/>
    <s v="No"/>
    <x v="1"/>
    <x v="2"/>
    <x v="0"/>
    <n v="20.100000000000001"/>
    <n v="2481.09"/>
    <m/>
    <x v="20"/>
  </r>
  <r>
    <x v="6089"/>
    <d v="2019-08-16T00:00:00"/>
    <x v="1"/>
    <n v="26"/>
    <x v="0"/>
    <n v="2"/>
    <n v="5"/>
    <x v="1"/>
    <n v="4152"/>
    <n v="6"/>
    <n v="72"/>
    <x v="0"/>
    <x v="0"/>
    <s v="No"/>
    <x v="1"/>
    <x v="3"/>
    <x v="0"/>
    <n v="23.3"/>
    <n v="2929.23"/>
    <m/>
    <x v="20"/>
  </r>
  <r>
    <x v="6090"/>
    <d v="2019-09-13T00:00:00"/>
    <x v="0"/>
    <n v="53"/>
    <x v="1"/>
    <n v="0"/>
    <n v="5"/>
    <x v="1"/>
    <n v="4069"/>
    <n v="0"/>
    <n v="71"/>
    <x v="0"/>
    <x v="0"/>
    <s v="Yes"/>
    <x v="0"/>
    <x v="2"/>
    <x v="2"/>
    <n v="86.4"/>
    <n v="6651.25"/>
    <m/>
    <x v="20"/>
  </r>
  <r>
    <x v="6091"/>
    <d v="2023-12-21T00:00:00"/>
    <x v="1"/>
    <n v="50"/>
    <x v="0"/>
    <n v="3"/>
    <n v="5"/>
    <x v="1"/>
    <n v="4910"/>
    <n v="7"/>
    <n v="20"/>
    <x v="0"/>
    <x v="0"/>
    <s v="No"/>
    <x v="1"/>
    <x v="3"/>
    <x v="0"/>
    <n v="19.7"/>
    <n v="541.79999999999995"/>
    <m/>
    <x v="20"/>
  </r>
  <r>
    <x v="6092"/>
    <d v="2025-07-09T00:00:00"/>
    <x v="1"/>
    <n v="35"/>
    <x v="1"/>
    <n v="0"/>
    <n v="5"/>
    <x v="2"/>
    <n v="4118"/>
    <n v="0"/>
    <n v="1"/>
    <x v="0"/>
    <x v="0"/>
    <s v="Yes"/>
    <x v="3"/>
    <x v="0"/>
    <x v="2"/>
    <n v="44.75"/>
    <n v="85.62"/>
    <m/>
    <x v="20"/>
  </r>
  <r>
    <x v="6093"/>
    <d v="2025-02-06T00:00:00"/>
    <x v="1"/>
    <n v="61"/>
    <x v="0"/>
    <n v="2"/>
    <n v="5"/>
    <x v="1"/>
    <n v="2866"/>
    <n v="7"/>
    <n v="6"/>
    <x v="2"/>
    <x v="2"/>
    <s v="Yes"/>
    <x v="3"/>
    <x v="2"/>
    <x v="2"/>
    <n v="40.549999999999997"/>
    <n v="267.5"/>
    <m/>
    <x v="20"/>
  </r>
  <r>
    <x v="6094"/>
    <d v="2023-09-01T00:00:00"/>
    <x v="0"/>
    <n v="22"/>
    <x v="0"/>
    <n v="3"/>
    <n v="5"/>
    <x v="1"/>
    <n v="4031"/>
    <n v="1"/>
    <n v="23"/>
    <x v="0"/>
    <x v="0"/>
    <s v="No"/>
    <x v="1"/>
    <x v="3"/>
    <x v="2"/>
    <n v="24.35"/>
    <n v="1642.96"/>
    <m/>
    <x v="20"/>
  </r>
  <r>
    <x v="6095"/>
    <d v="2020-10-26T00:00:00"/>
    <x v="0"/>
    <n v="39"/>
    <x v="1"/>
    <n v="0"/>
    <n v="5"/>
    <x v="1"/>
    <n v="4477"/>
    <n v="0"/>
    <n v="58"/>
    <x v="0"/>
    <x v="0"/>
    <s v="No"/>
    <x v="1"/>
    <x v="2"/>
    <x v="2"/>
    <n v="25.3"/>
    <n v="4303.59"/>
    <m/>
    <x v="20"/>
  </r>
  <r>
    <x v="6096"/>
    <d v="2019-09-02T00:00:00"/>
    <x v="0"/>
    <n v="53"/>
    <x v="0"/>
    <n v="1"/>
    <n v="5"/>
    <x v="1"/>
    <n v="4808"/>
    <n v="8"/>
    <n v="71"/>
    <x v="5"/>
    <x v="0"/>
    <s v="No"/>
    <x v="1"/>
    <x v="2"/>
    <x v="2"/>
    <n v="19.7"/>
    <n v="2356.16"/>
    <m/>
    <x v="20"/>
  </r>
  <r>
    <x v="6097"/>
    <d v="2021-02-22T00:00:00"/>
    <x v="1"/>
    <n v="44"/>
    <x v="1"/>
    <n v="0"/>
    <n v="5"/>
    <x v="1"/>
    <n v="5946"/>
    <n v="0"/>
    <n v="54"/>
    <x v="4"/>
    <x v="0"/>
    <s v="No"/>
    <x v="1"/>
    <x v="2"/>
    <x v="2"/>
    <n v="20.5"/>
    <n v="1620.52"/>
    <m/>
    <x v="20"/>
  </r>
  <r>
    <x v="6098"/>
    <d v="2023-02-03T00:00:00"/>
    <x v="1"/>
    <n v="37"/>
    <x v="1"/>
    <n v="0"/>
    <n v="5"/>
    <x v="1"/>
    <n v="4403"/>
    <n v="0"/>
    <n v="30"/>
    <x v="1"/>
    <x v="0"/>
    <s v="Yes"/>
    <x v="2"/>
    <x v="3"/>
    <x v="2"/>
    <n v="68.95"/>
    <n v="2717.9"/>
    <m/>
    <x v="20"/>
  </r>
  <r>
    <x v="6099"/>
    <d v="2025-03-11T00:00:00"/>
    <x v="0"/>
    <n v="65"/>
    <x v="1"/>
    <n v="0"/>
    <n v="5"/>
    <x v="1"/>
    <n v="2154"/>
    <n v="0"/>
    <n v="5"/>
    <x v="2"/>
    <x v="0"/>
    <s v="No"/>
    <x v="1"/>
    <x v="3"/>
    <x v="0"/>
    <n v="20.05"/>
    <n v="244.85"/>
    <m/>
    <x v="20"/>
  </r>
  <r>
    <x v="6100"/>
    <d v="2025-07-11T00:00:00"/>
    <x v="1"/>
    <n v="39"/>
    <x v="1"/>
    <n v="0"/>
    <n v="5"/>
    <x v="2"/>
    <n v="4633"/>
    <n v="0"/>
    <n v="1"/>
    <x v="2"/>
    <x v="0"/>
    <s v="Yes"/>
    <x v="2"/>
    <x v="0"/>
    <x v="0"/>
    <n v="43.8"/>
    <n v="81.3"/>
    <m/>
    <x v="20"/>
  </r>
  <r>
    <x v="6101"/>
    <d v="2024-12-08T00:00:00"/>
    <x v="0"/>
    <n v="38"/>
    <x v="0"/>
    <n v="0"/>
    <n v="5"/>
    <x v="1"/>
    <n v="4909"/>
    <n v="7"/>
    <n v="8"/>
    <x v="0"/>
    <x v="0"/>
    <s v="No"/>
    <x v="1"/>
    <x v="0"/>
    <x v="0"/>
    <n v="19.55"/>
    <n v="339.87"/>
    <m/>
    <x v="20"/>
  </r>
  <r>
    <x v="6102"/>
    <d v="2020-04-25T00:00:00"/>
    <x v="1"/>
    <n v="47"/>
    <x v="0"/>
    <n v="0"/>
    <n v="5"/>
    <x v="1"/>
    <n v="5384"/>
    <n v="7"/>
    <n v="64"/>
    <x v="0"/>
    <x v="0"/>
    <s v="No"/>
    <x v="1"/>
    <x v="3"/>
    <x v="0"/>
    <n v="19.8"/>
    <n v="2824.65"/>
    <m/>
    <x v="20"/>
  </r>
  <r>
    <x v="6103"/>
    <d v="2022-10-11T00:00:00"/>
    <x v="0"/>
    <n v="31"/>
    <x v="0"/>
    <n v="1"/>
    <n v="5"/>
    <x v="1"/>
    <n v="3897"/>
    <n v="10"/>
    <n v="34"/>
    <x v="0"/>
    <x v="2"/>
    <s v="Yes"/>
    <x v="2"/>
    <x v="2"/>
    <x v="0"/>
    <n v="40.549999999999997"/>
    <n v="1325.85"/>
    <m/>
    <x v="20"/>
  </r>
  <r>
    <x v="6104"/>
    <d v="2025-04-21T00:00:00"/>
    <x v="1"/>
    <n v="36"/>
    <x v="1"/>
    <n v="0"/>
    <n v="5"/>
    <x v="1"/>
    <n v="5396"/>
    <n v="0"/>
    <n v="4"/>
    <x v="0"/>
    <x v="0"/>
    <s v="Yes"/>
    <x v="0"/>
    <x v="0"/>
    <x v="0"/>
    <n v="75.650000000000006"/>
    <n v="396.35"/>
    <m/>
    <x v="20"/>
  </r>
  <r>
    <x v="6105"/>
    <d v="2022-09-14T00:00:00"/>
    <x v="1"/>
    <n v="63"/>
    <x v="1"/>
    <n v="0"/>
    <n v="5"/>
    <x v="1"/>
    <n v="3999"/>
    <n v="0"/>
    <n v="35"/>
    <x v="1"/>
    <x v="0"/>
    <s v="Yes"/>
    <x v="0"/>
    <x v="0"/>
    <x v="2"/>
    <n v="80.05"/>
    <n v="3295.8"/>
    <m/>
    <x v="20"/>
  </r>
  <r>
    <x v="6106"/>
    <d v="2019-09-23T00:00:00"/>
    <x v="0"/>
    <n v="54"/>
    <x v="0"/>
    <n v="0"/>
    <n v="5"/>
    <x v="1"/>
    <n v="6319"/>
    <n v="10"/>
    <n v="71"/>
    <x v="5"/>
    <x v="0"/>
    <s v="Yes"/>
    <x v="0"/>
    <x v="2"/>
    <x v="0"/>
    <n v="105.25"/>
    <n v="9967.74"/>
    <m/>
    <x v="20"/>
  </r>
  <r>
    <x v="6107"/>
    <d v="2022-07-05T00:00:00"/>
    <x v="1"/>
    <n v="62"/>
    <x v="1"/>
    <n v="0"/>
    <n v="5"/>
    <x v="1"/>
    <n v="5987"/>
    <n v="0"/>
    <n v="37"/>
    <x v="1"/>
    <x v="0"/>
    <s v="No"/>
    <x v="1"/>
    <x v="3"/>
    <x v="0"/>
    <n v="19.8"/>
    <n v="1811.34"/>
    <m/>
    <x v="20"/>
  </r>
  <r>
    <x v="6108"/>
    <d v="2020-01-01T00:00:00"/>
    <x v="1"/>
    <n v="41"/>
    <x v="0"/>
    <n v="0"/>
    <n v="5"/>
    <x v="1"/>
    <n v="5037"/>
    <n v="1"/>
    <n v="67"/>
    <x v="5"/>
    <x v="0"/>
    <s v="Yes"/>
    <x v="2"/>
    <x v="2"/>
    <x v="0"/>
    <n v="86.15"/>
    <n v="6098.25"/>
    <m/>
    <x v="20"/>
  </r>
  <r>
    <x v="6109"/>
    <d v="2023-08-17T00:00:00"/>
    <x v="1"/>
    <n v="43"/>
    <x v="0"/>
    <n v="3"/>
    <n v="5"/>
    <x v="1"/>
    <n v="3594"/>
    <n v="5"/>
    <n v="24"/>
    <x v="0"/>
    <x v="0"/>
    <s v="No"/>
    <x v="1"/>
    <x v="2"/>
    <x v="2"/>
    <n v="19.7"/>
    <n v="1605.25"/>
    <m/>
    <x v="20"/>
  </r>
  <r>
    <x v="6110"/>
    <d v="2025-07-07T00:00:00"/>
    <x v="1"/>
    <n v="48"/>
    <x v="1"/>
    <n v="0"/>
    <n v="5"/>
    <x v="2"/>
    <n v="2507"/>
    <n v="0"/>
    <n v="1"/>
    <x v="0"/>
    <x v="0"/>
    <s v="No"/>
    <x v="1"/>
    <x v="0"/>
    <x v="2"/>
    <n v="20.3"/>
    <n v="24.39"/>
    <m/>
    <x v="20"/>
  </r>
  <r>
    <x v="6111"/>
    <d v="2022-07-21T00:00:00"/>
    <x v="1"/>
    <n v="20"/>
    <x v="0"/>
    <n v="2"/>
    <n v="5"/>
    <x v="1"/>
    <n v="2360"/>
    <n v="1"/>
    <n v="37"/>
    <x v="0"/>
    <x v="0"/>
    <s v="No"/>
    <x v="1"/>
    <x v="0"/>
    <x v="0"/>
    <n v="19.350000000000001"/>
    <n v="782.91"/>
    <m/>
    <x v="20"/>
  </r>
  <r>
    <x v="6112"/>
    <d v="2020-07-08T00:00:00"/>
    <x v="0"/>
    <n v="62"/>
    <x v="0"/>
    <n v="3"/>
    <n v="5"/>
    <x v="1"/>
    <n v="5641"/>
    <n v="3"/>
    <n v="61"/>
    <x v="0"/>
    <x v="0"/>
    <s v="Yes"/>
    <x v="0"/>
    <x v="3"/>
    <x v="0"/>
    <n v="99.9"/>
    <n v="8348.2900000000009"/>
    <m/>
    <x v="20"/>
  </r>
  <r>
    <x v="6113"/>
    <d v="2022-04-21T00:00:00"/>
    <x v="1"/>
    <n v="41"/>
    <x v="1"/>
    <n v="0"/>
    <n v="5"/>
    <x v="1"/>
    <n v="3784"/>
    <n v="0"/>
    <n v="40"/>
    <x v="4"/>
    <x v="0"/>
    <s v="Yes"/>
    <x v="0"/>
    <x v="3"/>
    <x v="2"/>
    <n v="105.95"/>
    <n v="5004.3999999999996"/>
    <m/>
    <x v="20"/>
  </r>
  <r>
    <x v="6114"/>
    <d v="2020-04-24T00:00:00"/>
    <x v="1"/>
    <n v="57"/>
    <x v="0"/>
    <n v="0"/>
    <n v="5"/>
    <x v="1"/>
    <n v="5425"/>
    <n v="9"/>
    <n v="64"/>
    <x v="0"/>
    <x v="0"/>
    <s v="Yes"/>
    <x v="2"/>
    <x v="2"/>
    <x v="2"/>
    <n v="68.3"/>
    <n v="5869.36"/>
    <m/>
    <x v="20"/>
  </r>
  <r>
    <x v="6115"/>
    <d v="2024-04-17T00:00:00"/>
    <x v="1"/>
    <n v="40"/>
    <x v="0"/>
    <n v="3"/>
    <n v="5"/>
    <x v="1"/>
    <n v="4146"/>
    <n v="10"/>
    <n v="16"/>
    <x v="0"/>
    <x v="0"/>
    <s v="No"/>
    <x v="1"/>
    <x v="0"/>
    <x v="2"/>
    <n v="19.350000000000001"/>
    <n v="447.78"/>
    <m/>
    <x v="20"/>
  </r>
  <r>
    <x v="6116"/>
    <d v="2020-04-15T00:00:00"/>
    <x v="1"/>
    <n v="53"/>
    <x v="1"/>
    <n v="0"/>
    <n v="5"/>
    <x v="1"/>
    <n v="5655"/>
    <n v="0"/>
    <n v="64"/>
    <x v="4"/>
    <x v="0"/>
    <s v="No"/>
    <x v="1"/>
    <x v="3"/>
    <x v="3"/>
    <n v="24.7"/>
    <n v="1900.67"/>
    <m/>
    <x v="20"/>
  </r>
  <r>
    <x v="6117"/>
    <d v="2019-08-05T00:00:00"/>
    <x v="0"/>
    <n v="53"/>
    <x v="1"/>
    <n v="0"/>
    <n v="5"/>
    <x v="1"/>
    <n v="4262"/>
    <n v="0"/>
    <n v="72"/>
    <x v="5"/>
    <x v="0"/>
    <s v="Yes"/>
    <x v="2"/>
    <x v="2"/>
    <x v="0"/>
    <n v="69.650000000000006"/>
    <n v="5171.7700000000004"/>
    <m/>
    <x v="20"/>
  </r>
  <r>
    <x v="6118"/>
    <d v="2022-03-07T00:00:00"/>
    <x v="0"/>
    <n v="29"/>
    <x v="1"/>
    <n v="3"/>
    <n v="5"/>
    <x v="1"/>
    <n v="5038"/>
    <n v="0"/>
    <n v="41"/>
    <x v="0"/>
    <x v="0"/>
    <s v="Yes"/>
    <x v="0"/>
    <x v="2"/>
    <x v="0"/>
    <n v="111.15"/>
    <n v="5760.93"/>
    <m/>
    <x v="20"/>
  </r>
  <r>
    <x v="6119"/>
    <d v="2019-11-25T00:00:00"/>
    <x v="0"/>
    <n v="37"/>
    <x v="1"/>
    <n v="0"/>
    <n v="5"/>
    <x v="1"/>
    <n v="4043"/>
    <n v="0"/>
    <n v="69"/>
    <x v="0"/>
    <x v="2"/>
    <s v="Yes"/>
    <x v="2"/>
    <x v="3"/>
    <x v="0"/>
    <n v="35.75"/>
    <n v="2642.25"/>
    <m/>
    <x v="20"/>
  </r>
  <r>
    <x v="6120"/>
    <d v="2022-06-23T00:00:00"/>
    <x v="1"/>
    <n v="48"/>
    <x v="1"/>
    <n v="0"/>
    <n v="5"/>
    <x v="1"/>
    <n v="4705"/>
    <n v="0"/>
    <n v="38"/>
    <x v="0"/>
    <x v="0"/>
    <s v="No"/>
    <x v="1"/>
    <x v="3"/>
    <x v="3"/>
    <n v="19.3"/>
    <n v="1995.44"/>
    <m/>
    <x v="20"/>
  </r>
  <r>
    <x v="6121"/>
    <d v="2020-01-01T00:00:00"/>
    <x v="1"/>
    <n v="55"/>
    <x v="0"/>
    <n v="0"/>
    <n v="5"/>
    <x v="1"/>
    <n v="5887"/>
    <n v="1"/>
    <n v="67"/>
    <x v="0"/>
    <x v="0"/>
    <s v="No"/>
    <x v="1"/>
    <x v="2"/>
    <x v="2"/>
    <n v="25.25"/>
    <n v="4100.93"/>
    <m/>
    <x v="20"/>
  </r>
  <r>
    <x v="6122"/>
    <d v="2025-06-19T00:00:00"/>
    <x v="0"/>
    <n v="39"/>
    <x v="0"/>
    <n v="0"/>
    <n v="5"/>
    <x v="2"/>
    <n v="4889"/>
    <n v="0"/>
    <n v="2"/>
    <x v="0"/>
    <x v="0"/>
    <s v="Yes"/>
    <x v="0"/>
    <x v="0"/>
    <x v="0"/>
    <n v="91.45"/>
    <n v="280.27"/>
    <m/>
    <x v="20"/>
  </r>
  <r>
    <x v="6123"/>
    <d v="2022-04-21T00:00:00"/>
    <x v="0"/>
    <n v="33"/>
    <x v="0"/>
    <n v="0"/>
    <n v="5"/>
    <x v="1"/>
    <n v="5507"/>
    <n v="0"/>
    <n v="40"/>
    <x v="4"/>
    <x v="0"/>
    <s v="Yes"/>
    <x v="2"/>
    <x v="3"/>
    <x v="2"/>
    <n v="70.75"/>
    <n v="3871.35"/>
    <m/>
    <x v="20"/>
  </r>
  <r>
    <x v="6124"/>
    <d v="2023-03-20T00:00:00"/>
    <x v="1"/>
    <n v="47"/>
    <x v="1"/>
    <n v="0"/>
    <n v="5"/>
    <x v="1"/>
    <n v="4226"/>
    <n v="0"/>
    <n v="29"/>
    <x v="0"/>
    <x v="0"/>
    <s v="Yes"/>
    <x v="2"/>
    <x v="3"/>
    <x v="2"/>
    <n v="71"/>
    <n v="3280.12"/>
    <m/>
    <x v="20"/>
  </r>
  <r>
    <x v="6125"/>
    <d v="2024-11-14T00:00:00"/>
    <x v="1"/>
    <n v="23"/>
    <x v="1"/>
    <n v="0"/>
    <n v="5"/>
    <x v="1"/>
    <n v="2952"/>
    <n v="0"/>
    <n v="9"/>
    <x v="2"/>
    <x v="0"/>
    <s v="Yes"/>
    <x v="0"/>
    <x v="0"/>
    <x v="2"/>
    <n v="88.4"/>
    <n v="1107.6500000000001"/>
    <m/>
    <x v="20"/>
  </r>
  <r>
    <x v="6126"/>
    <d v="2019-10-23T00:00:00"/>
    <x v="1"/>
    <n v="24"/>
    <x v="0"/>
    <n v="2"/>
    <n v="5"/>
    <x v="1"/>
    <n v="4722"/>
    <n v="4"/>
    <n v="70"/>
    <x v="5"/>
    <x v="0"/>
    <s v="No"/>
    <x v="1"/>
    <x v="2"/>
    <x v="2"/>
    <n v="24.05"/>
    <n v="2063.65"/>
    <m/>
    <x v="20"/>
  </r>
  <r>
    <x v="6127"/>
    <d v="2025-07-15T00:00:00"/>
    <x v="1"/>
    <n v="59"/>
    <x v="1"/>
    <n v="0"/>
    <n v="5"/>
    <x v="2"/>
    <n v="4099"/>
    <n v="0"/>
    <n v="1"/>
    <x v="0"/>
    <x v="0"/>
    <s v="No"/>
    <x v="1"/>
    <x v="0"/>
    <x v="2"/>
    <n v="19.75"/>
    <n v="61.03"/>
    <m/>
    <x v="20"/>
  </r>
  <r>
    <x v="6128"/>
    <d v="2025-07-09T00:00:00"/>
    <x v="0"/>
    <n v="63"/>
    <x v="1"/>
    <n v="0"/>
    <n v="5"/>
    <x v="2"/>
    <n v="2722"/>
    <n v="0"/>
    <n v="1"/>
    <x v="0"/>
    <x v="0"/>
    <s v="Yes"/>
    <x v="0"/>
    <x v="0"/>
    <x v="0"/>
    <n v="70.349999999999994"/>
    <n v="94.77"/>
    <m/>
    <x v="20"/>
  </r>
  <r>
    <x v="6129"/>
    <d v="2019-09-26T00:00:00"/>
    <x v="1"/>
    <n v="37"/>
    <x v="0"/>
    <n v="0"/>
    <n v="5"/>
    <x v="1"/>
    <n v="5707"/>
    <n v="4"/>
    <n v="71"/>
    <x v="0"/>
    <x v="0"/>
    <s v="Yes"/>
    <x v="0"/>
    <x v="2"/>
    <x v="0"/>
    <n v="105.15"/>
    <n v="8357.66"/>
    <m/>
    <x v="20"/>
  </r>
  <r>
    <x v="6130"/>
    <d v="2023-02-26T00:00:00"/>
    <x v="1"/>
    <n v="27"/>
    <x v="1"/>
    <n v="0"/>
    <n v="5"/>
    <x v="1"/>
    <n v="3936"/>
    <n v="0"/>
    <n v="30"/>
    <x v="1"/>
    <x v="0"/>
    <s v="Yes"/>
    <x v="0"/>
    <x v="0"/>
    <x v="0"/>
    <n v="100.45"/>
    <n v="4211.6000000000004"/>
    <m/>
    <x v="20"/>
  </r>
  <r>
    <x v="6131"/>
    <d v="2024-06-22T00:00:00"/>
    <x v="0"/>
    <n v="27"/>
    <x v="1"/>
    <n v="0"/>
    <n v="5"/>
    <x v="1"/>
    <n v="5728"/>
    <n v="0"/>
    <n v="14"/>
    <x v="0"/>
    <x v="0"/>
    <s v="No"/>
    <x v="1"/>
    <x v="0"/>
    <x v="0"/>
    <n v="20.05"/>
    <n v="427.96"/>
    <m/>
    <x v="20"/>
  </r>
  <r>
    <x v="6132"/>
    <d v="2024-11-22T00:00:00"/>
    <x v="0"/>
    <n v="32"/>
    <x v="0"/>
    <n v="3"/>
    <n v="5"/>
    <x v="1"/>
    <n v="4062"/>
    <n v="8"/>
    <n v="9"/>
    <x v="2"/>
    <x v="0"/>
    <s v="Yes"/>
    <x v="0"/>
    <x v="0"/>
    <x v="2"/>
    <n v="102.6"/>
    <n v="1108.53"/>
    <m/>
    <x v="20"/>
  </r>
  <r>
    <x v="6133"/>
    <d v="2024-02-09T00:00:00"/>
    <x v="1"/>
    <n v="43"/>
    <x v="0"/>
    <n v="0"/>
    <n v="5"/>
    <x v="1"/>
    <n v="4948"/>
    <n v="2"/>
    <n v="18"/>
    <x v="3"/>
    <x v="0"/>
    <s v="Yes"/>
    <x v="3"/>
    <x v="3"/>
    <x v="2"/>
    <n v="54.4"/>
    <n v="1766.56"/>
    <m/>
    <x v="20"/>
  </r>
  <r>
    <x v="6134"/>
    <d v="2020-06-07T00:00:00"/>
    <x v="0"/>
    <n v="40"/>
    <x v="0"/>
    <n v="0"/>
    <n v="5"/>
    <x v="1"/>
    <n v="4444"/>
    <n v="4"/>
    <n v="62"/>
    <x v="4"/>
    <x v="0"/>
    <s v="No"/>
    <x v="1"/>
    <x v="2"/>
    <x v="0"/>
    <n v="24.25"/>
    <n v="4445.8599999999997"/>
    <m/>
    <x v="20"/>
  </r>
  <r>
    <x v="6135"/>
    <d v="2025-05-03T00:00:00"/>
    <x v="0"/>
    <n v="42"/>
    <x v="1"/>
    <n v="0"/>
    <n v="5"/>
    <x v="2"/>
    <n v="2543"/>
    <n v="0"/>
    <n v="3"/>
    <x v="0"/>
    <x v="0"/>
    <s v="No"/>
    <x v="1"/>
    <x v="3"/>
    <x v="2"/>
    <n v="19.600000000000001"/>
    <n v="168.3"/>
    <m/>
    <x v="20"/>
  </r>
  <r>
    <x v="6136"/>
    <d v="2020-03-24T00:00:00"/>
    <x v="0"/>
    <n v="51"/>
    <x v="0"/>
    <n v="0"/>
    <n v="5"/>
    <x v="1"/>
    <n v="5256"/>
    <n v="8"/>
    <n v="65"/>
    <x v="4"/>
    <x v="0"/>
    <s v="Yes"/>
    <x v="2"/>
    <x v="2"/>
    <x v="0"/>
    <n v="84.2"/>
    <n v="8026.55"/>
    <m/>
    <x v="20"/>
  </r>
  <r>
    <x v="6137"/>
    <d v="2025-06-09T00:00:00"/>
    <x v="1"/>
    <n v="63"/>
    <x v="1"/>
    <n v="0"/>
    <n v="5"/>
    <x v="2"/>
    <n v="5810"/>
    <n v="0"/>
    <n v="2"/>
    <x v="0"/>
    <x v="0"/>
    <s v="Yes"/>
    <x v="3"/>
    <x v="0"/>
    <x v="0"/>
    <n v="59"/>
    <n v="168.19"/>
    <m/>
    <x v="20"/>
  </r>
  <r>
    <x v="6138"/>
    <d v="2022-10-16T00:00:00"/>
    <x v="0"/>
    <n v="53"/>
    <x v="0"/>
    <n v="0"/>
    <n v="5"/>
    <x v="1"/>
    <n v="4669"/>
    <n v="7"/>
    <n v="34"/>
    <x v="0"/>
    <x v="0"/>
    <s v="No"/>
    <x v="1"/>
    <x v="3"/>
    <x v="2"/>
    <n v="19.600000000000001"/>
    <n v="1563.82"/>
    <m/>
    <x v="20"/>
  </r>
  <r>
    <x v="6139"/>
    <d v="2025-05-15T00:00:00"/>
    <x v="0"/>
    <n v="21"/>
    <x v="1"/>
    <n v="0"/>
    <n v="5"/>
    <x v="2"/>
    <n v="5806"/>
    <n v="0"/>
    <n v="3"/>
    <x v="2"/>
    <x v="0"/>
    <s v="Yes"/>
    <x v="0"/>
    <x v="0"/>
    <x v="2"/>
    <n v="85.7"/>
    <n v="346.27"/>
    <m/>
    <x v="20"/>
  </r>
  <r>
    <x v="6140"/>
    <d v="2025-06-26T00:00:00"/>
    <x v="0"/>
    <n v="22"/>
    <x v="1"/>
    <n v="0"/>
    <n v="5"/>
    <x v="2"/>
    <n v="5870"/>
    <n v="0"/>
    <n v="2"/>
    <x v="2"/>
    <x v="0"/>
    <s v="Yes"/>
    <x v="2"/>
    <x v="0"/>
    <x v="2"/>
    <n v="50.3"/>
    <n v="129.99"/>
    <m/>
    <x v="20"/>
  </r>
  <r>
    <x v="6141"/>
    <d v="2020-12-23T00:00:00"/>
    <x v="1"/>
    <n v="23"/>
    <x v="0"/>
    <n v="0"/>
    <n v="5"/>
    <x v="1"/>
    <n v="5052"/>
    <n v="7"/>
    <n v="56"/>
    <x v="0"/>
    <x v="0"/>
    <s v="No"/>
    <x v="1"/>
    <x v="3"/>
    <x v="0"/>
    <n v="24.3"/>
    <n v="2449.46"/>
    <m/>
    <x v="20"/>
  </r>
  <r>
    <x v="6142"/>
    <d v="2022-01-10T00:00:00"/>
    <x v="0"/>
    <n v="39"/>
    <x v="1"/>
    <n v="0"/>
    <n v="5"/>
    <x v="1"/>
    <n v="4898"/>
    <n v="0"/>
    <n v="43"/>
    <x v="4"/>
    <x v="0"/>
    <s v="Yes"/>
    <x v="0"/>
    <x v="0"/>
    <x v="2"/>
    <n v="75.349999999999994"/>
    <n v="4006.78"/>
    <m/>
    <x v="20"/>
  </r>
  <r>
    <x v="6143"/>
    <d v="2022-02-19T00:00:00"/>
    <x v="0"/>
    <n v="48"/>
    <x v="1"/>
    <n v="0"/>
    <n v="5"/>
    <x v="1"/>
    <n v="3286"/>
    <n v="0"/>
    <n v="42"/>
    <x v="0"/>
    <x v="0"/>
    <s v="Yes"/>
    <x v="0"/>
    <x v="0"/>
    <x v="0"/>
    <n v="100.3"/>
    <n v="5301.93"/>
    <m/>
    <x v="20"/>
  </r>
  <r>
    <x v="6144"/>
    <d v="2022-08-25T00:00:00"/>
    <x v="0"/>
    <n v="37"/>
    <x v="1"/>
    <n v="0"/>
    <n v="5"/>
    <x v="1"/>
    <n v="3526"/>
    <n v="0"/>
    <n v="36"/>
    <x v="0"/>
    <x v="0"/>
    <s v="No"/>
    <x v="1"/>
    <x v="3"/>
    <x v="2"/>
    <n v="20.350000000000001"/>
    <n v="1153.77"/>
    <m/>
    <x v="20"/>
  </r>
  <r>
    <x v="6145"/>
    <d v="2025-07-25T00:00:00"/>
    <x v="0"/>
    <n v="31"/>
    <x v="1"/>
    <n v="0"/>
    <n v="5"/>
    <x v="2"/>
    <n v="4441"/>
    <n v="0"/>
    <n v="1"/>
    <x v="2"/>
    <x v="0"/>
    <s v="No"/>
    <x v="1"/>
    <x v="0"/>
    <x v="2"/>
    <n v="19.75"/>
    <n v="29.97"/>
    <m/>
    <x v="20"/>
  </r>
  <r>
    <x v="6146"/>
    <d v="2025-07-12T00:00:00"/>
    <x v="1"/>
    <n v="42"/>
    <x v="1"/>
    <n v="0"/>
    <n v="5"/>
    <x v="2"/>
    <n v="3107"/>
    <n v="0"/>
    <n v="1"/>
    <x v="2"/>
    <x v="0"/>
    <s v="No"/>
    <x v="1"/>
    <x v="0"/>
    <x v="2"/>
    <n v="19.5"/>
    <n v="39.61"/>
    <m/>
    <x v="20"/>
  </r>
  <r>
    <x v="6147"/>
    <d v="2024-05-13T00:00:00"/>
    <x v="1"/>
    <n v="60"/>
    <x v="0"/>
    <n v="0"/>
    <n v="5"/>
    <x v="1"/>
    <n v="4858"/>
    <n v="1"/>
    <n v="15"/>
    <x v="0"/>
    <x v="0"/>
    <s v="Yes"/>
    <x v="2"/>
    <x v="0"/>
    <x v="0"/>
    <n v="51.1"/>
    <n v="1178.0999999999999"/>
    <m/>
    <x v="20"/>
  </r>
  <r>
    <x v="6148"/>
    <d v="2025-07-19T00:00:00"/>
    <x v="0"/>
    <n v="58"/>
    <x v="1"/>
    <n v="0"/>
    <n v="5"/>
    <x v="2"/>
    <n v="5809"/>
    <n v="0"/>
    <n v="1"/>
    <x v="2"/>
    <x v="0"/>
    <s v="No"/>
    <x v="1"/>
    <x v="0"/>
    <x v="2"/>
    <n v="19.75"/>
    <n v="21.36"/>
    <m/>
    <x v="20"/>
  </r>
  <r>
    <x v="6149"/>
    <d v="2023-12-13T00:00:00"/>
    <x v="1"/>
    <n v="51"/>
    <x v="0"/>
    <n v="0"/>
    <n v="5"/>
    <x v="1"/>
    <n v="5456"/>
    <n v="0"/>
    <n v="20"/>
    <x v="0"/>
    <x v="0"/>
    <s v="Yes"/>
    <x v="0"/>
    <x v="0"/>
    <x v="0"/>
    <n v="69.8"/>
    <n v="2410.15"/>
    <m/>
    <x v="20"/>
  </r>
  <r>
    <x v="6150"/>
    <d v="2022-02-10T00:00:00"/>
    <x v="1"/>
    <n v="33"/>
    <x v="0"/>
    <n v="3"/>
    <n v="5"/>
    <x v="1"/>
    <n v="5697"/>
    <n v="10"/>
    <n v="42"/>
    <x v="0"/>
    <x v="0"/>
    <s v="Yes"/>
    <x v="0"/>
    <x v="0"/>
    <x v="0"/>
    <n v="92.15"/>
    <n v="4620.8999999999996"/>
    <m/>
    <x v="20"/>
  </r>
  <r>
    <x v="6151"/>
    <d v="2020-10-17T00:00:00"/>
    <x v="0"/>
    <n v="52"/>
    <x v="1"/>
    <n v="0"/>
    <n v="5"/>
    <x v="1"/>
    <n v="6043"/>
    <n v="0"/>
    <n v="58"/>
    <x v="0"/>
    <x v="0"/>
    <s v="Yes"/>
    <x v="0"/>
    <x v="0"/>
    <x v="0"/>
    <n v="80.650000000000006"/>
    <n v="7398.21"/>
    <m/>
    <x v="20"/>
  </r>
  <r>
    <x v="6152"/>
    <d v="2021-05-02T00:00:00"/>
    <x v="0"/>
    <n v="36"/>
    <x v="0"/>
    <n v="3"/>
    <n v="5"/>
    <x v="1"/>
    <n v="4952"/>
    <n v="6"/>
    <n v="51"/>
    <x v="0"/>
    <x v="0"/>
    <s v="Yes"/>
    <x v="0"/>
    <x v="3"/>
    <x v="0"/>
    <n v="84.2"/>
    <n v="4744.57"/>
    <m/>
    <x v="20"/>
  </r>
  <r>
    <x v="6153"/>
    <d v="2021-08-08T00:00:00"/>
    <x v="1"/>
    <n v="60"/>
    <x v="0"/>
    <n v="2"/>
    <n v="5"/>
    <x v="1"/>
    <n v="3828"/>
    <n v="6"/>
    <n v="48"/>
    <x v="4"/>
    <x v="0"/>
    <s v="No"/>
    <x v="1"/>
    <x v="2"/>
    <x v="0"/>
    <n v="20.2"/>
    <n v="1921.97"/>
    <m/>
    <x v="20"/>
  </r>
  <r>
    <x v="6154"/>
    <d v="2023-04-09T00:00:00"/>
    <x v="1"/>
    <n v="75"/>
    <x v="0"/>
    <n v="3"/>
    <n v="5"/>
    <x v="1"/>
    <n v="5444"/>
    <n v="3"/>
    <n v="28"/>
    <x v="0"/>
    <x v="2"/>
    <s v="Yes"/>
    <x v="2"/>
    <x v="3"/>
    <x v="0"/>
    <n v="35.9"/>
    <n v="1013.65"/>
    <m/>
    <x v="20"/>
  </r>
  <r>
    <x v="6155"/>
    <d v="2020-08-13T00:00:00"/>
    <x v="1"/>
    <n v="74"/>
    <x v="0"/>
    <n v="0"/>
    <n v="5"/>
    <x v="1"/>
    <n v="6442"/>
    <n v="3"/>
    <n v="60"/>
    <x v="0"/>
    <x v="0"/>
    <s v="Yes"/>
    <x v="0"/>
    <x v="3"/>
    <x v="2"/>
    <n v="100.5"/>
    <n v="7689.8"/>
    <m/>
    <x v="20"/>
  </r>
  <r>
    <x v="6156"/>
    <d v="2021-02-06T00:00:00"/>
    <x v="0"/>
    <n v="67"/>
    <x v="0"/>
    <n v="0"/>
    <n v="5"/>
    <x v="1"/>
    <n v="4011"/>
    <n v="0"/>
    <n v="54"/>
    <x v="0"/>
    <x v="0"/>
    <s v="Yes"/>
    <x v="0"/>
    <x v="0"/>
    <x v="2"/>
    <n v="99.05"/>
    <n v="7413.62"/>
    <m/>
    <x v="20"/>
  </r>
  <r>
    <x v="6157"/>
    <d v="2023-03-01T00:00:00"/>
    <x v="1"/>
    <n v="23"/>
    <x v="0"/>
    <n v="0"/>
    <n v="5"/>
    <x v="1"/>
    <n v="3800"/>
    <n v="6"/>
    <n v="29"/>
    <x v="1"/>
    <x v="0"/>
    <s v="No"/>
    <x v="1"/>
    <x v="3"/>
    <x v="0"/>
    <n v="20"/>
    <n v="1343.93"/>
    <m/>
    <x v="20"/>
  </r>
  <r>
    <x v="6158"/>
    <d v="2025-02-07T00:00:00"/>
    <x v="0"/>
    <n v="52"/>
    <x v="1"/>
    <n v="2"/>
    <n v="5"/>
    <x v="1"/>
    <n v="2231"/>
    <n v="0"/>
    <n v="6"/>
    <x v="0"/>
    <x v="0"/>
    <s v="No"/>
    <x v="1"/>
    <x v="0"/>
    <x v="3"/>
    <n v="19.649999999999999"/>
    <n v="193.9"/>
    <m/>
    <x v="20"/>
  </r>
  <r>
    <x v="6159"/>
    <d v="2024-09-13T00:00:00"/>
    <x v="0"/>
    <n v="51"/>
    <x v="1"/>
    <n v="0"/>
    <n v="5"/>
    <x v="1"/>
    <n v="2535"/>
    <n v="0"/>
    <n v="11"/>
    <x v="0"/>
    <x v="0"/>
    <s v="Yes"/>
    <x v="0"/>
    <x v="0"/>
    <x v="0"/>
    <n v="70.2"/>
    <n v="771.16"/>
    <m/>
    <x v="20"/>
  </r>
  <r>
    <x v="6160"/>
    <d v="2022-04-23T00:00:00"/>
    <x v="0"/>
    <n v="21"/>
    <x v="0"/>
    <n v="1"/>
    <n v="5"/>
    <x v="1"/>
    <n v="2630"/>
    <n v="9"/>
    <n v="40"/>
    <x v="4"/>
    <x v="0"/>
    <s v="No"/>
    <x v="1"/>
    <x v="2"/>
    <x v="2"/>
    <n v="19.600000000000001"/>
    <n v="1727.35"/>
    <m/>
    <x v="20"/>
  </r>
  <r>
    <x v="6161"/>
    <d v="2019-11-16T00:00:00"/>
    <x v="1"/>
    <n v="28"/>
    <x v="0"/>
    <n v="2"/>
    <n v="5"/>
    <x v="1"/>
    <n v="5267"/>
    <n v="5"/>
    <n v="69"/>
    <x v="0"/>
    <x v="0"/>
    <s v="No"/>
    <x v="1"/>
    <x v="2"/>
    <x v="0"/>
    <n v="20.2"/>
    <n v="4344.46"/>
    <m/>
    <x v="20"/>
  </r>
  <r>
    <x v="6162"/>
    <d v="2020-12-13T00:00:00"/>
    <x v="1"/>
    <n v="60"/>
    <x v="0"/>
    <n v="0"/>
    <n v="5"/>
    <x v="1"/>
    <n v="4534"/>
    <n v="10"/>
    <n v="56"/>
    <x v="0"/>
    <x v="0"/>
    <s v="Yes"/>
    <x v="0"/>
    <x v="2"/>
    <x v="0"/>
    <n v="103.2"/>
    <n v="6311.63"/>
    <m/>
    <x v="20"/>
  </r>
  <r>
    <x v="6163"/>
    <d v="2024-05-09T00:00:00"/>
    <x v="1"/>
    <n v="36"/>
    <x v="1"/>
    <n v="0"/>
    <n v="5"/>
    <x v="1"/>
    <n v="4818"/>
    <n v="0"/>
    <n v="15"/>
    <x v="0"/>
    <x v="0"/>
    <s v="No"/>
    <x v="1"/>
    <x v="3"/>
    <x v="2"/>
    <n v="19.649999999999999"/>
    <n v="624"/>
    <m/>
    <x v="20"/>
  </r>
  <r>
    <x v="6164"/>
    <d v="2019-12-12T00:00:00"/>
    <x v="1"/>
    <n v="44"/>
    <x v="0"/>
    <n v="1"/>
    <n v="5"/>
    <x v="1"/>
    <n v="5045"/>
    <n v="3"/>
    <n v="68"/>
    <x v="0"/>
    <x v="0"/>
    <s v="Yes"/>
    <x v="0"/>
    <x v="2"/>
    <x v="2"/>
    <n v="84.4"/>
    <n v="7442.67"/>
    <m/>
    <x v="20"/>
  </r>
  <r>
    <x v="6165"/>
    <d v="2025-05-10T00:00:00"/>
    <x v="0"/>
    <n v="64"/>
    <x v="1"/>
    <n v="0"/>
    <n v="5"/>
    <x v="2"/>
    <n v="2168"/>
    <n v="0"/>
    <n v="3"/>
    <x v="0"/>
    <x v="0"/>
    <s v="Yes"/>
    <x v="2"/>
    <x v="0"/>
    <x v="3"/>
    <n v="54.65"/>
    <n v="289.69"/>
    <m/>
    <x v="20"/>
  </r>
  <r>
    <x v="6166"/>
    <d v="2024-07-08T00:00:00"/>
    <x v="4"/>
    <n v="52"/>
    <x v="1"/>
    <n v="0"/>
    <n v="5"/>
    <x v="1"/>
    <n v="2953"/>
    <n v="0"/>
    <n v="13"/>
    <x v="0"/>
    <x v="0"/>
    <s v="No"/>
    <x v="1"/>
    <x v="3"/>
    <x v="3"/>
    <n v="20.2"/>
    <n v="618.66"/>
    <m/>
    <x v="20"/>
  </r>
  <r>
    <x v="6167"/>
    <d v="2019-11-14T00:00:00"/>
    <x v="1"/>
    <n v="51"/>
    <x v="0"/>
    <n v="0"/>
    <n v="5"/>
    <x v="1"/>
    <n v="5268"/>
    <n v="3"/>
    <n v="69"/>
    <x v="0"/>
    <x v="0"/>
    <s v="Yes"/>
    <x v="0"/>
    <x v="2"/>
    <x v="0"/>
    <n v="105.35"/>
    <n v="8304.26"/>
    <m/>
    <x v="20"/>
  </r>
  <r>
    <x v="6168"/>
    <d v="2025-02-15T00:00:00"/>
    <x v="0"/>
    <n v="37"/>
    <x v="1"/>
    <n v="0"/>
    <n v="5"/>
    <x v="1"/>
    <n v="3929"/>
    <n v="0"/>
    <n v="6"/>
    <x v="2"/>
    <x v="0"/>
    <s v="Yes"/>
    <x v="2"/>
    <x v="0"/>
    <x v="2"/>
    <n v="50.05"/>
    <n v="466.41"/>
    <m/>
    <x v="20"/>
  </r>
  <r>
    <x v="6169"/>
    <d v="2025-07-13T00:00:00"/>
    <x v="1"/>
    <n v="32"/>
    <x v="1"/>
    <n v="0"/>
    <n v="5"/>
    <x v="2"/>
    <n v="3503"/>
    <n v="0"/>
    <n v="1"/>
    <x v="0"/>
    <x v="0"/>
    <s v="Yes"/>
    <x v="0"/>
    <x v="0"/>
    <x v="0"/>
    <n v="75.55"/>
    <n v="82.66"/>
    <m/>
    <x v="20"/>
  </r>
  <r>
    <x v="6170"/>
    <d v="2021-08-05T00:00:00"/>
    <x v="1"/>
    <n v="58"/>
    <x v="0"/>
    <n v="0"/>
    <n v="5"/>
    <x v="1"/>
    <n v="3468"/>
    <n v="3"/>
    <n v="48"/>
    <x v="4"/>
    <x v="0"/>
    <s v="Yes"/>
    <x v="0"/>
    <x v="0"/>
    <x v="2"/>
    <n v="100.05"/>
    <n v="4845.51"/>
    <m/>
    <x v="20"/>
  </r>
  <r>
    <x v="6171"/>
    <d v="2023-07-23T00:00:00"/>
    <x v="0"/>
    <n v="51"/>
    <x v="0"/>
    <n v="0"/>
    <n v="5"/>
    <x v="1"/>
    <n v="4535"/>
    <n v="7"/>
    <n v="25"/>
    <x v="0"/>
    <x v="0"/>
    <s v="Yes"/>
    <x v="0"/>
    <x v="0"/>
    <x v="2"/>
    <n v="95.7"/>
    <n v="2433.6"/>
    <m/>
    <x v="20"/>
  </r>
  <r>
    <x v="6172"/>
    <d v="2023-10-07T00:00:00"/>
    <x v="0"/>
    <n v="26"/>
    <x v="1"/>
    <n v="0"/>
    <n v="5"/>
    <x v="1"/>
    <n v="4094"/>
    <n v="0"/>
    <n v="22"/>
    <x v="3"/>
    <x v="0"/>
    <s v="Yes"/>
    <x v="0"/>
    <x v="0"/>
    <x v="0"/>
    <n v="100.65"/>
    <n v="3036.18"/>
    <m/>
    <x v="20"/>
  </r>
  <r>
    <x v="6173"/>
    <d v="2021-07-10T00:00:00"/>
    <x v="1"/>
    <n v="25"/>
    <x v="1"/>
    <n v="1"/>
    <n v="5"/>
    <x v="1"/>
    <n v="4170"/>
    <n v="0"/>
    <n v="49"/>
    <x v="0"/>
    <x v="0"/>
    <s v="No"/>
    <x v="1"/>
    <x v="3"/>
    <x v="2"/>
    <n v="19.45"/>
    <n v="3157.66"/>
    <m/>
    <x v="20"/>
  </r>
  <r>
    <x v="6174"/>
    <d v="2023-01-09T00:00:00"/>
    <x v="0"/>
    <n v="47"/>
    <x v="0"/>
    <n v="0"/>
    <n v="5"/>
    <x v="1"/>
    <n v="5238"/>
    <n v="1"/>
    <n v="31"/>
    <x v="0"/>
    <x v="0"/>
    <s v="Yes"/>
    <x v="2"/>
    <x v="3"/>
    <x v="2"/>
    <n v="79.3"/>
    <n v="2580.7199999999998"/>
    <m/>
    <x v="20"/>
  </r>
  <r>
    <x v="6175"/>
    <d v="2023-10-21T00:00:00"/>
    <x v="0"/>
    <n v="29"/>
    <x v="0"/>
    <n v="2"/>
    <n v="5"/>
    <x v="1"/>
    <n v="5329"/>
    <n v="3"/>
    <n v="22"/>
    <x v="0"/>
    <x v="0"/>
    <s v="Yes"/>
    <x v="3"/>
    <x v="0"/>
    <x v="0"/>
    <n v="51.1"/>
    <n v="1846.92"/>
    <m/>
    <x v="20"/>
  </r>
  <r>
    <x v="6176"/>
    <d v="2023-08-13T00:00:00"/>
    <x v="1"/>
    <n v="51"/>
    <x v="1"/>
    <n v="0"/>
    <n v="5"/>
    <x v="1"/>
    <n v="2511"/>
    <n v="0"/>
    <n v="24"/>
    <x v="0"/>
    <x v="0"/>
    <s v="No"/>
    <x v="1"/>
    <x v="2"/>
    <x v="0"/>
    <n v="19.55"/>
    <n v="725.56"/>
    <m/>
    <x v="20"/>
  </r>
  <r>
    <x v="6177"/>
    <d v="2022-12-05T00:00:00"/>
    <x v="1"/>
    <n v="66"/>
    <x v="0"/>
    <n v="1"/>
    <n v="5"/>
    <x v="1"/>
    <n v="2965"/>
    <n v="9"/>
    <n v="32"/>
    <x v="1"/>
    <x v="0"/>
    <s v="Yes"/>
    <x v="0"/>
    <x v="3"/>
    <x v="2"/>
    <n v="91.35"/>
    <n v="3052.93"/>
    <m/>
    <x v="20"/>
  </r>
  <r>
    <x v="6178"/>
    <d v="2022-09-09T00:00:00"/>
    <x v="1"/>
    <n v="70"/>
    <x v="0"/>
    <n v="0"/>
    <n v="5"/>
    <x v="1"/>
    <n v="3199"/>
    <n v="1"/>
    <n v="35"/>
    <x v="0"/>
    <x v="0"/>
    <s v="Yes"/>
    <x v="0"/>
    <x v="2"/>
    <x v="0"/>
    <n v="102.05"/>
    <n v="5032.1000000000004"/>
    <m/>
    <x v="20"/>
  </r>
  <r>
    <x v="6179"/>
    <d v="2023-05-21T00:00:00"/>
    <x v="1"/>
    <n v="76"/>
    <x v="0"/>
    <n v="0"/>
    <n v="5"/>
    <x v="1"/>
    <n v="5907"/>
    <n v="5"/>
    <n v="27"/>
    <x v="1"/>
    <x v="0"/>
    <s v="Yes"/>
    <x v="2"/>
    <x v="0"/>
    <x v="0"/>
    <n v="83.85"/>
    <n v="2402.81"/>
    <m/>
    <x v="20"/>
  </r>
  <r>
    <x v="6180"/>
    <d v="2023-08-19T00:00:00"/>
    <x v="1"/>
    <n v="23"/>
    <x v="0"/>
    <n v="0"/>
    <n v="5"/>
    <x v="1"/>
    <n v="4208"/>
    <n v="8"/>
    <n v="24"/>
    <x v="1"/>
    <x v="0"/>
    <s v="Yes"/>
    <x v="2"/>
    <x v="0"/>
    <x v="0"/>
    <n v="69.45"/>
    <n v="2671.49"/>
    <m/>
    <x v="20"/>
  </r>
  <r>
    <x v="6181"/>
    <d v="2020-07-16T00:00:00"/>
    <x v="1"/>
    <n v="41"/>
    <x v="0"/>
    <n v="0"/>
    <n v="5"/>
    <x v="1"/>
    <n v="5632"/>
    <n v="3"/>
    <n v="61"/>
    <x v="0"/>
    <x v="0"/>
    <s v="Yes"/>
    <x v="0"/>
    <x v="0"/>
    <x v="0"/>
    <n v="106.35"/>
    <n v="8436.7800000000007"/>
    <m/>
    <x v="20"/>
  </r>
  <r>
    <x v="6182"/>
    <d v="2023-09-06T00:00:00"/>
    <x v="0"/>
    <n v="60"/>
    <x v="0"/>
    <n v="3"/>
    <n v="5"/>
    <x v="1"/>
    <n v="4617"/>
    <n v="10"/>
    <n v="23"/>
    <x v="0"/>
    <x v="0"/>
    <s v="No"/>
    <x v="1"/>
    <x v="2"/>
    <x v="2"/>
    <n v="19.600000000000001"/>
    <n v="1209.57"/>
    <m/>
    <x v="20"/>
  </r>
  <r>
    <x v="6183"/>
    <d v="2020-03-24T00:00:00"/>
    <x v="1"/>
    <n v="59"/>
    <x v="1"/>
    <n v="0"/>
    <n v="5"/>
    <x v="1"/>
    <n v="6153"/>
    <n v="0"/>
    <n v="65"/>
    <x v="0"/>
    <x v="0"/>
    <s v="Yes"/>
    <x v="0"/>
    <x v="3"/>
    <x v="0"/>
    <n v="95.5"/>
    <n v="8033.05"/>
    <m/>
    <x v="20"/>
  </r>
  <r>
    <x v="6184"/>
    <d v="2025-05-08T00:00:00"/>
    <x v="0"/>
    <n v="28"/>
    <x v="1"/>
    <n v="0"/>
    <n v="5"/>
    <x v="2"/>
    <n v="5296"/>
    <n v="0"/>
    <n v="3"/>
    <x v="0"/>
    <x v="0"/>
    <s v="No"/>
    <x v="1"/>
    <x v="0"/>
    <x v="0"/>
    <n v="20.5"/>
    <n v="187.98"/>
    <m/>
    <x v="20"/>
  </r>
  <r>
    <x v="6185"/>
    <d v="2023-07-21T00:00:00"/>
    <x v="1"/>
    <n v="26"/>
    <x v="0"/>
    <n v="0"/>
    <n v="5"/>
    <x v="1"/>
    <n v="4591"/>
    <n v="7"/>
    <n v="25"/>
    <x v="0"/>
    <x v="0"/>
    <s v="Yes"/>
    <x v="0"/>
    <x v="0"/>
    <x v="0"/>
    <n v="74.599999999999994"/>
    <n v="2725.25"/>
    <m/>
    <x v="20"/>
  </r>
  <r>
    <x v="6186"/>
    <d v="2024-12-20T00:00:00"/>
    <x v="0"/>
    <n v="43"/>
    <x v="0"/>
    <n v="0"/>
    <n v="5"/>
    <x v="1"/>
    <n v="2028"/>
    <n v="6"/>
    <n v="8"/>
    <x v="0"/>
    <x v="0"/>
    <s v="No"/>
    <x v="1"/>
    <x v="3"/>
    <x v="3"/>
    <n v="24.4"/>
    <n v="389.39"/>
    <m/>
    <x v="20"/>
  </r>
  <r>
    <x v="6187"/>
    <d v="2025-07-24T00:00:00"/>
    <x v="0"/>
    <n v="23"/>
    <x v="1"/>
    <n v="0"/>
    <n v="5"/>
    <x v="2"/>
    <n v="2207"/>
    <n v="0"/>
    <n v="1"/>
    <x v="2"/>
    <x v="0"/>
    <s v="Yes"/>
    <x v="2"/>
    <x v="0"/>
    <x v="3"/>
    <n v="55.55"/>
    <n v="118.87"/>
    <m/>
    <x v="20"/>
  </r>
  <r>
    <x v="6188"/>
    <d v="2024-03-20T00:00:00"/>
    <x v="0"/>
    <n v="27"/>
    <x v="1"/>
    <n v="0"/>
    <n v="5"/>
    <x v="1"/>
    <n v="4774"/>
    <n v="0"/>
    <n v="17"/>
    <x v="0"/>
    <x v="0"/>
    <s v="No"/>
    <x v="1"/>
    <x v="3"/>
    <x v="0"/>
    <n v="19.649999999999999"/>
    <n v="1163.98"/>
    <m/>
    <x v="20"/>
  </r>
  <r>
    <x v="6189"/>
    <d v="2024-01-18T00:00:00"/>
    <x v="0"/>
    <n v="49"/>
    <x v="1"/>
    <n v="0"/>
    <n v="5"/>
    <x v="1"/>
    <n v="3402"/>
    <n v="0"/>
    <n v="19"/>
    <x v="3"/>
    <x v="0"/>
    <s v="Yes"/>
    <x v="0"/>
    <x v="0"/>
    <x v="2"/>
    <n v="89.95"/>
    <n v="1834.21"/>
    <m/>
    <x v="20"/>
  </r>
  <r>
    <x v="6190"/>
    <d v="2024-02-20T00:00:00"/>
    <x v="0"/>
    <n v="25"/>
    <x v="0"/>
    <n v="2"/>
    <n v="5"/>
    <x v="1"/>
    <n v="4003"/>
    <n v="2"/>
    <n v="18"/>
    <x v="0"/>
    <x v="2"/>
    <s v="Yes"/>
    <x v="2"/>
    <x v="3"/>
    <x v="2"/>
    <n v="46.4"/>
    <n v="812.4"/>
    <m/>
    <x v="20"/>
  </r>
  <r>
    <x v="6191"/>
    <d v="2024-05-12T00:00:00"/>
    <x v="1"/>
    <n v="48"/>
    <x v="1"/>
    <n v="0"/>
    <n v="5"/>
    <x v="1"/>
    <n v="3195"/>
    <n v="0"/>
    <n v="15"/>
    <x v="0"/>
    <x v="0"/>
    <s v="No"/>
    <x v="1"/>
    <x v="0"/>
    <x v="2"/>
    <n v="19.600000000000001"/>
    <n v="897.45"/>
    <m/>
    <x v="20"/>
  </r>
  <r>
    <x v="6192"/>
    <d v="2019-08-13T00:00:00"/>
    <x v="0"/>
    <n v="25"/>
    <x v="1"/>
    <n v="0"/>
    <n v="5"/>
    <x v="1"/>
    <n v="5398"/>
    <n v="0"/>
    <n v="72"/>
    <x v="5"/>
    <x v="0"/>
    <s v="No"/>
    <x v="1"/>
    <x v="2"/>
    <x v="0"/>
    <n v="24.75"/>
    <n v="3886.48"/>
    <m/>
    <x v="20"/>
  </r>
  <r>
    <x v="6193"/>
    <d v="2021-09-26T00:00:00"/>
    <x v="1"/>
    <n v="52"/>
    <x v="0"/>
    <n v="1"/>
    <n v="5"/>
    <x v="1"/>
    <n v="3260"/>
    <n v="1"/>
    <n v="47"/>
    <x v="0"/>
    <x v="0"/>
    <s v="No"/>
    <x v="1"/>
    <x v="2"/>
    <x v="2"/>
    <n v="20.05"/>
    <n v="1084.3800000000001"/>
    <m/>
    <x v="20"/>
  </r>
  <r>
    <x v="6194"/>
    <d v="2021-03-10T00:00:00"/>
    <x v="0"/>
    <n v="37"/>
    <x v="1"/>
    <n v="0"/>
    <n v="5"/>
    <x v="1"/>
    <n v="5940"/>
    <n v="0"/>
    <n v="53"/>
    <x v="4"/>
    <x v="0"/>
    <s v="Yes"/>
    <x v="2"/>
    <x v="3"/>
    <x v="0"/>
    <n v="61.1"/>
    <n v="3613.36"/>
    <m/>
    <x v="20"/>
  </r>
  <r>
    <x v="6195"/>
    <d v="2020-11-19T00:00:00"/>
    <x v="0"/>
    <n v="79"/>
    <x v="0"/>
    <n v="0"/>
    <n v="5"/>
    <x v="1"/>
    <n v="4429"/>
    <n v="1"/>
    <n v="57"/>
    <x v="0"/>
    <x v="0"/>
    <s v="Yes"/>
    <x v="0"/>
    <x v="3"/>
    <x v="0"/>
    <n v="89.85"/>
    <n v="7014.97"/>
    <m/>
    <x v="20"/>
  </r>
  <r>
    <x v="6196"/>
    <d v="2020-04-23T00:00:00"/>
    <x v="0"/>
    <n v="76"/>
    <x v="0"/>
    <n v="0"/>
    <n v="5"/>
    <x v="1"/>
    <n v="6469"/>
    <n v="0"/>
    <n v="64"/>
    <x v="0"/>
    <x v="0"/>
    <s v="No"/>
    <x v="1"/>
    <x v="2"/>
    <x v="2"/>
    <n v="25.65"/>
    <n v="3624.32"/>
    <m/>
    <x v="20"/>
  </r>
  <r>
    <x v="6197"/>
    <d v="2025-07-08T00:00:00"/>
    <x v="0"/>
    <n v="55"/>
    <x v="1"/>
    <n v="0"/>
    <n v="5"/>
    <x v="2"/>
    <n v="2438"/>
    <n v="0"/>
    <n v="1"/>
    <x v="0"/>
    <x v="0"/>
    <s v="Yes"/>
    <x v="3"/>
    <x v="0"/>
    <x v="2"/>
    <n v="62.8"/>
    <n v="104.99"/>
    <m/>
    <x v="20"/>
  </r>
  <r>
    <x v="6198"/>
    <d v="2019-11-23T00:00:00"/>
    <x v="1"/>
    <n v="29"/>
    <x v="0"/>
    <n v="2"/>
    <n v="5"/>
    <x v="1"/>
    <n v="5423"/>
    <n v="7"/>
    <n v="69"/>
    <x v="5"/>
    <x v="0"/>
    <s v="No"/>
    <x v="1"/>
    <x v="2"/>
    <x v="2"/>
    <n v="19.8"/>
    <n v="2015.86"/>
    <m/>
    <x v="20"/>
  </r>
  <r>
    <x v="6199"/>
    <d v="2021-03-10T00:00:00"/>
    <x v="0"/>
    <n v="51"/>
    <x v="0"/>
    <n v="2"/>
    <n v="5"/>
    <x v="1"/>
    <n v="5957"/>
    <n v="5"/>
    <n v="53"/>
    <x v="0"/>
    <x v="0"/>
    <s v="Yes"/>
    <x v="3"/>
    <x v="0"/>
    <x v="0"/>
    <n v="85.7"/>
    <n v="6038.62"/>
    <m/>
    <x v="20"/>
  </r>
  <r>
    <x v="6200"/>
    <d v="2021-12-08T00:00:00"/>
    <x v="1"/>
    <n v="21"/>
    <x v="0"/>
    <n v="2"/>
    <n v="5"/>
    <x v="1"/>
    <n v="5584"/>
    <n v="1"/>
    <n v="44"/>
    <x v="0"/>
    <x v="0"/>
    <s v="No"/>
    <x v="1"/>
    <x v="0"/>
    <x v="2"/>
    <n v="19.600000000000001"/>
    <n v="963.73"/>
    <m/>
    <x v="20"/>
  </r>
  <r>
    <x v="6201"/>
    <d v="2020-05-21T00:00:00"/>
    <x v="0"/>
    <n v="48"/>
    <x v="0"/>
    <n v="2"/>
    <n v="5"/>
    <x v="1"/>
    <n v="6002"/>
    <n v="4"/>
    <n v="63"/>
    <x v="4"/>
    <x v="0"/>
    <s v="No"/>
    <x v="1"/>
    <x v="2"/>
    <x v="3"/>
    <n v="19.55"/>
    <n v="1917.81"/>
    <m/>
    <x v="20"/>
  </r>
  <r>
    <x v="6202"/>
    <d v="2021-01-19T00:00:00"/>
    <x v="1"/>
    <n v="62"/>
    <x v="0"/>
    <n v="1"/>
    <n v="5"/>
    <x v="1"/>
    <n v="5153"/>
    <n v="3"/>
    <n v="55"/>
    <x v="0"/>
    <x v="0"/>
    <s v="No"/>
    <x v="1"/>
    <x v="2"/>
    <x v="2"/>
    <n v="20.3"/>
    <n v="1253.95"/>
    <m/>
    <x v="20"/>
  </r>
  <r>
    <x v="6203"/>
    <d v="2023-11-25T00:00:00"/>
    <x v="0"/>
    <n v="34"/>
    <x v="1"/>
    <n v="0"/>
    <n v="5"/>
    <x v="1"/>
    <n v="3632"/>
    <n v="0"/>
    <n v="21"/>
    <x v="3"/>
    <x v="0"/>
    <s v="No"/>
    <x v="1"/>
    <x v="0"/>
    <x v="2"/>
    <n v="19.95"/>
    <n v="1340.61"/>
    <m/>
    <x v="20"/>
  </r>
  <r>
    <x v="6204"/>
    <d v="2020-08-05T00:00:00"/>
    <x v="1"/>
    <n v="41"/>
    <x v="0"/>
    <n v="1"/>
    <n v="5"/>
    <x v="1"/>
    <n v="5328"/>
    <n v="1"/>
    <n v="60"/>
    <x v="4"/>
    <x v="0"/>
    <s v="Yes"/>
    <x v="0"/>
    <x v="2"/>
    <x v="2"/>
    <n v="115.25"/>
    <n v="9346.4"/>
    <m/>
    <x v="20"/>
  </r>
  <r>
    <x v="6205"/>
    <d v="2024-04-26T00:00:00"/>
    <x v="1"/>
    <n v="56"/>
    <x v="0"/>
    <n v="0"/>
    <n v="5"/>
    <x v="1"/>
    <n v="3050"/>
    <n v="3"/>
    <n v="16"/>
    <x v="3"/>
    <x v="0"/>
    <s v="Yes"/>
    <x v="0"/>
    <x v="0"/>
    <x v="0"/>
    <n v="94.65"/>
    <n v="1629.15"/>
    <m/>
    <x v="20"/>
  </r>
  <r>
    <x v="6206"/>
    <d v="2024-02-01T00:00:00"/>
    <x v="1"/>
    <n v="20"/>
    <x v="0"/>
    <n v="3"/>
    <n v="5"/>
    <x v="1"/>
    <n v="2269"/>
    <n v="5"/>
    <n v="18"/>
    <x v="0"/>
    <x v="0"/>
    <s v="No"/>
    <x v="1"/>
    <x v="2"/>
    <x v="2"/>
    <n v="19.350000000000001"/>
    <n v="669.25"/>
    <m/>
    <x v="20"/>
  </r>
  <r>
    <x v="6207"/>
    <d v="2020-10-21T00:00:00"/>
    <x v="0"/>
    <n v="38"/>
    <x v="0"/>
    <n v="1"/>
    <n v="5"/>
    <x v="1"/>
    <n v="4879"/>
    <n v="1"/>
    <n v="58"/>
    <x v="0"/>
    <x v="0"/>
    <s v="Yes"/>
    <x v="0"/>
    <x v="0"/>
    <x v="0"/>
    <n v="92.85"/>
    <n v="8071.07"/>
    <m/>
    <x v="20"/>
  </r>
  <r>
    <x v="6208"/>
    <d v="2023-12-07T00:00:00"/>
    <x v="1"/>
    <n v="70"/>
    <x v="0"/>
    <n v="0"/>
    <n v="5"/>
    <x v="1"/>
    <n v="2399"/>
    <n v="1"/>
    <n v="20"/>
    <x v="0"/>
    <x v="0"/>
    <s v="Yes"/>
    <x v="2"/>
    <x v="3"/>
    <x v="0"/>
    <n v="60"/>
    <n v="1438.95"/>
    <m/>
    <x v="20"/>
  </r>
  <r>
    <x v="6209"/>
    <d v="2020-02-21T00:00:00"/>
    <x v="1"/>
    <n v="73"/>
    <x v="0"/>
    <n v="0"/>
    <n v="5"/>
    <x v="1"/>
    <n v="5572"/>
    <n v="0"/>
    <n v="66"/>
    <x v="0"/>
    <x v="0"/>
    <s v="Yes"/>
    <x v="3"/>
    <x v="3"/>
    <x v="0"/>
    <n v="70.849999999999994"/>
    <n v="7643.51"/>
    <m/>
    <x v="20"/>
  </r>
  <r>
    <x v="6210"/>
    <d v="2023-09-04T00:00:00"/>
    <x v="0"/>
    <n v="80"/>
    <x v="0"/>
    <n v="0"/>
    <n v="5"/>
    <x v="1"/>
    <n v="5883"/>
    <n v="1"/>
    <n v="23"/>
    <x v="0"/>
    <x v="0"/>
    <s v="Yes"/>
    <x v="0"/>
    <x v="0"/>
    <x v="0"/>
    <n v="104.45"/>
    <n v="3284.68"/>
    <m/>
    <x v="20"/>
  </r>
  <r>
    <x v="6211"/>
    <d v="2021-07-22T00:00:00"/>
    <x v="1"/>
    <n v="31"/>
    <x v="0"/>
    <n v="0"/>
    <n v="5"/>
    <x v="1"/>
    <n v="5422"/>
    <n v="10"/>
    <n v="49"/>
    <x v="0"/>
    <x v="0"/>
    <s v="No"/>
    <x v="1"/>
    <x v="2"/>
    <x v="0"/>
    <n v="20.149999999999999"/>
    <n v="1111.53"/>
    <m/>
    <x v="20"/>
  </r>
  <r>
    <x v="6212"/>
    <d v="2020-08-06T00:00:00"/>
    <x v="1"/>
    <n v="46"/>
    <x v="0"/>
    <n v="0"/>
    <n v="5"/>
    <x v="1"/>
    <n v="5790"/>
    <n v="1"/>
    <n v="60"/>
    <x v="4"/>
    <x v="2"/>
    <s v="Yes"/>
    <x v="2"/>
    <x v="2"/>
    <x v="2"/>
    <n v="59.85"/>
    <n v="3590.2"/>
    <m/>
    <x v="20"/>
  </r>
  <r>
    <x v="6213"/>
    <d v="2020-06-24T00:00:00"/>
    <x v="1"/>
    <n v="25"/>
    <x v="0"/>
    <n v="3"/>
    <n v="5"/>
    <x v="1"/>
    <n v="5057"/>
    <n v="9"/>
    <n v="62"/>
    <x v="0"/>
    <x v="0"/>
    <s v="Yes"/>
    <x v="2"/>
    <x v="0"/>
    <x v="2"/>
    <n v="70.45"/>
    <n v="6565.93"/>
    <m/>
    <x v="20"/>
  </r>
  <r>
    <x v="6214"/>
    <d v="2024-07-09T00:00:00"/>
    <x v="0"/>
    <n v="39"/>
    <x v="1"/>
    <n v="0"/>
    <n v="5"/>
    <x v="1"/>
    <n v="3799"/>
    <n v="0"/>
    <n v="13"/>
    <x v="3"/>
    <x v="0"/>
    <s v="No"/>
    <x v="1"/>
    <x v="3"/>
    <x v="3"/>
    <n v="19.45"/>
    <n v="560.23"/>
    <m/>
    <x v="20"/>
  </r>
  <r>
    <x v="6215"/>
    <d v="2021-10-12T00:00:00"/>
    <x v="1"/>
    <n v="42"/>
    <x v="1"/>
    <n v="0"/>
    <n v="5"/>
    <x v="1"/>
    <n v="4791"/>
    <n v="0"/>
    <n v="46"/>
    <x v="4"/>
    <x v="0"/>
    <s v="No"/>
    <x v="1"/>
    <x v="2"/>
    <x v="0"/>
    <n v="21.1"/>
    <n v="2444.98"/>
    <m/>
    <x v="20"/>
  </r>
  <r>
    <x v="6216"/>
    <d v="2024-12-26T00:00:00"/>
    <x v="1"/>
    <n v="41"/>
    <x v="1"/>
    <n v="0"/>
    <n v="5"/>
    <x v="1"/>
    <n v="2653"/>
    <n v="0"/>
    <n v="8"/>
    <x v="2"/>
    <x v="0"/>
    <s v="No"/>
    <x v="1"/>
    <x v="2"/>
    <x v="3"/>
    <n v="20.25"/>
    <n v="301.52999999999997"/>
    <m/>
    <x v="20"/>
  </r>
  <r>
    <x v="6217"/>
    <d v="2024-03-22T00:00:00"/>
    <x v="0"/>
    <n v="33"/>
    <x v="0"/>
    <n v="0"/>
    <n v="5"/>
    <x v="1"/>
    <n v="5228"/>
    <n v="1"/>
    <n v="17"/>
    <x v="3"/>
    <x v="0"/>
    <s v="Yes"/>
    <x v="0"/>
    <x v="3"/>
    <x v="0"/>
    <n v="96.65"/>
    <n v="2078.36"/>
    <m/>
    <x v="20"/>
  </r>
  <r>
    <x v="6218"/>
    <d v="2023-10-05T00:00:00"/>
    <x v="0"/>
    <n v="62"/>
    <x v="1"/>
    <n v="0"/>
    <n v="5"/>
    <x v="1"/>
    <n v="2203"/>
    <n v="0"/>
    <n v="22"/>
    <x v="0"/>
    <x v="0"/>
    <s v="No"/>
    <x v="1"/>
    <x v="3"/>
    <x v="2"/>
    <n v="19.600000000000001"/>
    <n v="872.62"/>
    <m/>
    <x v="20"/>
  </r>
  <r>
    <x v="6219"/>
    <d v="2024-02-16T00:00:00"/>
    <x v="0"/>
    <n v="29"/>
    <x v="1"/>
    <n v="3"/>
    <n v="5"/>
    <x v="1"/>
    <n v="5334"/>
    <n v="0"/>
    <n v="18"/>
    <x v="3"/>
    <x v="0"/>
    <s v="Yes"/>
    <x v="0"/>
    <x v="0"/>
    <x v="2"/>
    <n v="80.55"/>
    <n v="2146.09"/>
    <m/>
    <x v="20"/>
  </r>
  <r>
    <x v="6220"/>
    <d v="2019-12-19T00:00:00"/>
    <x v="1"/>
    <n v="50"/>
    <x v="1"/>
    <n v="0"/>
    <n v="5"/>
    <x v="1"/>
    <n v="5182"/>
    <n v="0"/>
    <n v="68"/>
    <x v="0"/>
    <x v="0"/>
    <s v="No"/>
    <x v="1"/>
    <x v="2"/>
    <x v="0"/>
    <n v="25.5"/>
    <n v="2472.71"/>
    <m/>
    <x v="20"/>
  </r>
  <r>
    <x v="6221"/>
    <d v="2020-03-16T00:00:00"/>
    <x v="1"/>
    <n v="33"/>
    <x v="1"/>
    <n v="2"/>
    <n v="5"/>
    <x v="1"/>
    <n v="5712"/>
    <n v="0"/>
    <n v="65"/>
    <x v="0"/>
    <x v="2"/>
    <s v="Yes"/>
    <x v="2"/>
    <x v="2"/>
    <x v="2"/>
    <n v="45.25"/>
    <n v="2933.95"/>
    <m/>
    <x v="20"/>
  </r>
  <r>
    <x v="6222"/>
    <d v="2023-10-24T00:00:00"/>
    <x v="1"/>
    <n v="59"/>
    <x v="0"/>
    <n v="3"/>
    <n v="5"/>
    <x v="1"/>
    <n v="4479"/>
    <n v="3"/>
    <n v="22"/>
    <x v="3"/>
    <x v="0"/>
    <s v="Yes"/>
    <x v="0"/>
    <x v="0"/>
    <x v="0"/>
    <n v="75.8"/>
    <n v="1717.84"/>
    <m/>
    <x v="20"/>
  </r>
  <r>
    <x v="6223"/>
    <d v="2020-03-09T00:00:00"/>
    <x v="1"/>
    <n v="46"/>
    <x v="0"/>
    <n v="0"/>
    <n v="5"/>
    <x v="1"/>
    <n v="6034"/>
    <n v="7"/>
    <n v="65"/>
    <x v="0"/>
    <x v="0"/>
    <s v="Yes"/>
    <x v="3"/>
    <x v="2"/>
    <x v="2"/>
    <n v="59.8"/>
    <n v="4473.1499999999996"/>
    <m/>
    <x v="20"/>
  </r>
  <r>
    <x v="6224"/>
    <d v="2020-01-01T00:00:00"/>
    <x v="1"/>
    <n v="61"/>
    <x v="1"/>
    <n v="0"/>
    <n v="5"/>
    <x v="1"/>
    <n v="5990"/>
    <n v="0"/>
    <n v="67"/>
    <x v="0"/>
    <x v="2"/>
    <s v="Yes"/>
    <x v="2"/>
    <x v="0"/>
    <x v="2"/>
    <n v="53.4"/>
    <n v="3579.15"/>
    <m/>
    <x v="20"/>
  </r>
  <r>
    <x v="6225"/>
    <d v="2019-09-06T00:00:00"/>
    <x v="0"/>
    <n v="22"/>
    <x v="0"/>
    <n v="1"/>
    <n v="5"/>
    <x v="1"/>
    <n v="5876"/>
    <n v="1"/>
    <n v="71"/>
    <x v="5"/>
    <x v="0"/>
    <s v="Yes"/>
    <x v="0"/>
    <x v="3"/>
    <x v="0"/>
    <n v="100.55"/>
    <n v="9108.9"/>
    <m/>
    <x v="20"/>
  </r>
  <r>
    <x v="6226"/>
    <d v="2022-09-19T00:00:00"/>
    <x v="0"/>
    <n v="73"/>
    <x v="0"/>
    <n v="0"/>
    <n v="5"/>
    <x v="1"/>
    <n v="3318"/>
    <n v="4"/>
    <n v="35"/>
    <x v="0"/>
    <x v="0"/>
    <s v="Yes"/>
    <x v="0"/>
    <x v="3"/>
    <x v="0"/>
    <n v="100.8"/>
    <n v="3511.7"/>
    <m/>
    <x v="20"/>
  </r>
  <r>
    <x v="6227"/>
    <d v="2022-09-25T00:00:00"/>
    <x v="0"/>
    <n v="77"/>
    <x v="0"/>
    <n v="1"/>
    <n v="5"/>
    <x v="1"/>
    <n v="5479"/>
    <n v="6"/>
    <n v="35"/>
    <x v="1"/>
    <x v="0"/>
    <s v="Yes"/>
    <x v="2"/>
    <x v="3"/>
    <x v="0"/>
    <n v="76.05"/>
    <n v="3243.85"/>
    <m/>
    <x v="20"/>
  </r>
  <r>
    <x v="6228"/>
    <d v="2023-11-05T00:00:00"/>
    <x v="1"/>
    <n v="73"/>
    <x v="0"/>
    <n v="0"/>
    <n v="5"/>
    <x v="1"/>
    <n v="2784"/>
    <n v="4"/>
    <n v="21"/>
    <x v="0"/>
    <x v="0"/>
    <s v="Yes"/>
    <x v="2"/>
    <x v="3"/>
    <x v="0"/>
    <n v="71.7"/>
    <n v="2233.35"/>
    <m/>
    <x v="20"/>
  </r>
  <r>
    <x v="6229"/>
    <d v="2022-03-20T00:00:00"/>
    <x v="1"/>
    <n v="69"/>
    <x v="1"/>
    <n v="0"/>
    <n v="5"/>
    <x v="1"/>
    <n v="2227"/>
    <n v="0"/>
    <n v="41"/>
    <x v="0"/>
    <x v="0"/>
    <s v="Yes"/>
    <x v="0"/>
    <x v="3"/>
    <x v="0"/>
    <n v="101.1"/>
    <n v="4615.21"/>
    <m/>
    <x v="20"/>
  </r>
  <r>
    <x v="6230"/>
    <d v="2024-10-08T00:00:00"/>
    <x v="0"/>
    <n v="40"/>
    <x v="1"/>
    <n v="0"/>
    <n v="5"/>
    <x v="1"/>
    <n v="4745"/>
    <n v="0"/>
    <n v="10"/>
    <x v="0"/>
    <x v="0"/>
    <s v="No"/>
    <x v="1"/>
    <x v="3"/>
    <x v="2"/>
    <n v="20.350000000000001"/>
    <n v="350.3"/>
    <m/>
    <x v="20"/>
  </r>
  <r>
    <x v="6231"/>
    <d v="2024-10-08T00:00:00"/>
    <x v="1"/>
    <n v="46"/>
    <x v="1"/>
    <n v="0"/>
    <n v="5"/>
    <x v="1"/>
    <n v="5369"/>
    <n v="0"/>
    <n v="10"/>
    <x v="3"/>
    <x v="0"/>
    <s v="Yes"/>
    <x v="2"/>
    <x v="0"/>
    <x v="2"/>
    <n v="45.25"/>
    <n v="419.3"/>
    <m/>
    <x v="20"/>
  </r>
  <r>
    <x v="6232"/>
    <d v="2020-05-16T00:00:00"/>
    <x v="0"/>
    <n v="59"/>
    <x v="0"/>
    <n v="3"/>
    <n v="5"/>
    <x v="1"/>
    <n v="6373"/>
    <n v="2"/>
    <n v="63"/>
    <x v="0"/>
    <x v="0"/>
    <s v="No"/>
    <x v="1"/>
    <x v="2"/>
    <x v="3"/>
    <n v="19.149999999999999"/>
    <n v="3073.35"/>
    <m/>
    <x v="20"/>
  </r>
  <r>
    <x v="6233"/>
    <d v="2024-01-22T00:00:00"/>
    <x v="1"/>
    <n v="57"/>
    <x v="1"/>
    <n v="0"/>
    <n v="5"/>
    <x v="1"/>
    <n v="3384"/>
    <n v="0"/>
    <n v="19"/>
    <x v="3"/>
    <x v="0"/>
    <s v="Yes"/>
    <x v="3"/>
    <x v="0"/>
    <x v="0"/>
    <n v="56.2"/>
    <n v="1857.58"/>
    <m/>
    <x v="20"/>
  </r>
  <r>
    <x v="6234"/>
    <d v="2024-11-18T00:00:00"/>
    <x v="1"/>
    <n v="51"/>
    <x v="1"/>
    <n v="0"/>
    <n v="5"/>
    <x v="1"/>
    <n v="4834"/>
    <n v="0"/>
    <n v="9"/>
    <x v="2"/>
    <x v="0"/>
    <s v="Yes"/>
    <x v="0"/>
    <x v="0"/>
    <x v="0"/>
    <n v="76.849999999999994"/>
    <n v="1045.24"/>
    <m/>
    <x v="20"/>
  </r>
  <r>
    <x v="6235"/>
    <d v="2020-02-04T00:00:00"/>
    <x v="1"/>
    <n v="43"/>
    <x v="0"/>
    <n v="0"/>
    <n v="5"/>
    <x v="1"/>
    <n v="4958"/>
    <n v="6"/>
    <n v="66"/>
    <x v="5"/>
    <x v="0"/>
    <s v="Yes"/>
    <x v="0"/>
    <x v="3"/>
    <x v="0"/>
    <n v="90.55"/>
    <n v="6904.47"/>
    <m/>
    <x v="20"/>
  </r>
  <r>
    <x v="6236"/>
    <d v="2024-08-16T00:00:00"/>
    <x v="1"/>
    <n v="35"/>
    <x v="1"/>
    <n v="0"/>
    <n v="5"/>
    <x v="1"/>
    <n v="4628"/>
    <n v="0"/>
    <n v="12"/>
    <x v="3"/>
    <x v="0"/>
    <s v="No"/>
    <x v="1"/>
    <x v="3"/>
    <x v="0"/>
    <n v="20.149999999999999"/>
    <n v="580.74"/>
    <m/>
    <x v="20"/>
  </r>
  <r>
    <x v="6237"/>
    <d v="2021-09-06T00:00:00"/>
    <x v="1"/>
    <n v="64"/>
    <x v="0"/>
    <n v="1"/>
    <n v="5"/>
    <x v="1"/>
    <n v="2070"/>
    <n v="8"/>
    <n v="47"/>
    <x v="0"/>
    <x v="0"/>
    <s v="No"/>
    <x v="1"/>
    <x v="2"/>
    <x v="2"/>
    <n v="20.25"/>
    <n v="2628.85"/>
    <m/>
    <x v="20"/>
  </r>
  <r>
    <x v="6238"/>
    <d v="2025-01-04T00:00:00"/>
    <x v="1"/>
    <n v="55"/>
    <x v="1"/>
    <n v="0"/>
    <n v="5"/>
    <x v="1"/>
    <n v="2100"/>
    <n v="0"/>
    <n v="7"/>
    <x v="0"/>
    <x v="0"/>
    <s v="No"/>
    <x v="1"/>
    <x v="0"/>
    <x v="2"/>
    <n v="20.65"/>
    <n v="264.68"/>
    <m/>
    <x v="20"/>
  </r>
  <r>
    <x v="6239"/>
    <d v="2022-08-23T00:00:00"/>
    <x v="1"/>
    <n v="33"/>
    <x v="1"/>
    <n v="0"/>
    <n v="5"/>
    <x v="1"/>
    <n v="4771"/>
    <n v="0"/>
    <n v="36"/>
    <x v="0"/>
    <x v="0"/>
    <s v="Yes"/>
    <x v="3"/>
    <x v="3"/>
    <x v="2"/>
    <n v="76.349999999999994"/>
    <n v="4221.67"/>
    <m/>
    <x v="20"/>
  </r>
  <r>
    <x v="6240"/>
    <d v="2025-01-06T00:00:00"/>
    <x v="0"/>
    <n v="22"/>
    <x v="1"/>
    <n v="0"/>
    <n v="5"/>
    <x v="1"/>
    <n v="4329"/>
    <n v="0"/>
    <n v="7"/>
    <x v="0"/>
    <x v="0"/>
    <s v="Yes"/>
    <x v="0"/>
    <x v="0"/>
    <x v="0"/>
    <n v="96.2"/>
    <n v="961.21"/>
    <m/>
    <x v="20"/>
  </r>
  <r>
    <x v="6241"/>
    <d v="2021-10-03T00:00:00"/>
    <x v="1"/>
    <n v="23"/>
    <x v="0"/>
    <n v="3"/>
    <n v="5"/>
    <x v="1"/>
    <n v="5187"/>
    <n v="2"/>
    <n v="46"/>
    <x v="4"/>
    <x v="0"/>
    <s v="Yes"/>
    <x v="0"/>
    <x v="3"/>
    <x v="0"/>
    <n v="90.95"/>
    <n v="4574.5600000000004"/>
    <m/>
    <x v="20"/>
  </r>
  <r>
    <x v="6242"/>
    <d v="2023-05-23T00:00:00"/>
    <x v="1"/>
    <n v="36"/>
    <x v="1"/>
    <n v="0"/>
    <n v="5"/>
    <x v="1"/>
    <n v="5606"/>
    <n v="0"/>
    <n v="27"/>
    <x v="0"/>
    <x v="0"/>
    <s v="No"/>
    <x v="1"/>
    <x v="3"/>
    <x v="2"/>
    <n v="19.149999999999999"/>
    <n v="1046.21"/>
    <m/>
    <x v="20"/>
  </r>
  <r>
    <x v="6243"/>
    <d v="2025-07-10T00:00:00"/>
    <x v="1"/>
    <n v="62"/>
    <x v="0"/>
    <n v="3"/>
    <n v="5"/>
    <x v="2"/>
    <n v="4836"/>
    <n v="9"/>
    <n v="1"/>
    <x v="0"/>
    <x v="0"/>
    <s v="No"/>
    <x v="1"/>
    <x v="2"/>
    <x v="2"/>
    <n v="20.350000000000001"/>
    <n v="50.44"/>
    <m/>
    <x v="20"/>
  </r>
  <r>
    <x v="6244"/>
    <d v="2023-06-09T00:00:00"/>
    <x v="1"/>
    <n v="53"/>
    <x v="1"/>
    <n v="1"/>
    <n v="5"/>
    <x v="1"/>
    <n v="4196"/>
    <n v="0"/>
    <n v="26"/>
    <x v="0"/>
    <x v="0"/>
    <s v="Yes"/>
    <x v="2"/>
    <x v="0"/>
    <x v="2"/>
    <n v="49.5"/>
    <n v="1840.49"/>
    <m/>
    <x v="20"/>
  </r>
  <r>
    <x v="6245"/>
    <d v="2021-10-15T00:00:00"/>
    <x v="0"/>
    <n v="61"/>
    <x v="1"/>
    <n v="0"/>
    <n v="5"/>
    <x v="1"/>
    <n v="2942"/>
    <n v="0"/>
    <n v="46"/>
    <x v="4"/>
    <x v="0"/>
    <s v="No"/>
    <x v="1"/>
    <x v="2"/>
    <x v="0"/>
    <n v="20.05"/>
    <n v="2293.5"/>
    <m/>
    <x v="20"/>
  </r>
  <r>
    <x v="6246"/>
    <d v="2021-08-12T00:00:00"/>
    <x v="0"/>
    <n v="63"/>
    <x v="1"/>
    <n v="0"/>
    <n v="5"/>
    <x v="1"/>
    <n v="3779"/>
    <n v="0"/>
    <n v="48"/>
    <x v="0"/>
    <x v="0"/>
    <s v="No"/>
    <x v="1"/>
    <x v="2"/>
    <x v="2"/>
    <n v="19.850000000000001"/>
    <n v="2453.92"/>
    <m/>
    <x v="20"/>
  </r>
  <r>
    <x v="6247"/>
    <d v="2023-03-04T00:00:00"/>
    <x v="0"/>
    <n v="77"/>
    <x v="0"/>
    <n v="0"/>
    <n v="5"/>
    <x v="1"/>
    <n v="5495"/>
    <n v="1"/>
    <n v="29"/>
    <x v="1"/>
    <x v="0"/>
    <s v="Yes"/>
    <x v="2"/>
    <x v="3"/>
    <x v="0"/>
    <n v="51.6"/>
    <n v="2533.85"/>
    <m/>
    <x v="20"/>
  </r>
  <r>
    <x v="6248"/>
    <d v="2023-02-01T00:00:00"/>
    <x v="1"/>
    <n v="68"/>
    <x v="0"/>
    <n v="0"/>
    <n v="5"/>
    <x v="1"/>
    <n v="3792"/>
    <n v="8"/>
    <n v="30"/>
    <x v="1"/>
    <x v="0"/>
    <s v="Yes"/>
    <x v="0"/>
    <x v="2"/>
    <x v="0"/>
    <n v="90.05"/>
    <n v="4059.7"/>
    <m/>
    <x v="20"/>
  </r>
  <r>
    <x v="6249"/>
    <d v="2021-06-16T00:00:00"/>
    <x v="1"/>
    <n v="75"/>
    <x v="1"/>
    <n v="0"/>
    <n v="5"/>
    <x v="1"/>
    <n v="5570"/>
    <n v="0"/>
    <n v="50"/>
    <x v="4"/>
    <x v="0"/>
    <s v="Yes"/>
    <x v="0"/>
    <x v="0"/>
    <x v="0"/>
    <n v="104.95"/>
    <n v="6104.85"/>
    <m/>
    <x v="20"/>
  </r>
  <r>
    <x v="6250"/>
    <d v="2023-05-14T00:00:00"/>
    <x v="0"/>
    <n v="26"/>
    <x v="1"/>
    <n v="0"/>
    <n v="5"/>
    <x v="1"/>
    <n v="3792"/>
    <n v="0"/>
    <n v="27"/>
    <x v="0"/>
    <x v="0"/>
    <s v="No"/>
    <x v="1"/>
    <x v="0"/>
    <x v="0"/>
    <n v="19.399999999999999"/>
    <n v="1087.6199999999999"/>
    <m/>
    <x v="20"/>
  </r>
  <r>
    <x v="6251"/>
    <d v="2024-04-16T00:00:00"/>
    <x v="0"/>
    <n v="24"/>
    <x v="1"/>
    <n v="0"/>
    <n v="5"/>
    <x v="1"/>
    <n v="3360"/>
    <n v="0"/>
    <n v="16"/>
    <x v="0"/>
    <x v="0"/>
    <s v="Yes"/>
    <x v="2"/>
    <x v="0"/>
    <x v="0"/>
    <n v="71.400000000000006"/>
    <n v="1623.46"/>
    <m/>
    <x v="20"/>
  </r>
  <r>
    <x v="6252"/>
    <d v="2024-02-15T00:00:00"/>
    <x v="0"/>
    <n v="42"/>
    <x v="1"/>
    <n v="0"/>
    <n v="5"/>
    <x v="1"/>
    <n v="5379"/>
    <n v="0"/>
    <n v="18"/>
    <x v="3"/>
    <x v="0"/>
    <s v="No"/>
    <x v="1"/>
    <x v="0"/>
    <x v="0"/>
    <n v="19"/>
    <n v="945.68"/>
    <m/>
    <x v="20"/>
  </r>
  <r>
    <x v="6253"/>
    <d v="2023-03-18T00:00:00"/>
    <x v="1"/>
    <n v="30"/>
    <x v="1"/>
    <n v="0"/>
    <n v="5"/>
    <x v="1"/>
    <n v="4761"/>
    <n v="0"/>
    <n v="29"/>
    <x v="0"/>
    <x v="2"/>
    <s v="Yes"/>
    <x v="3"/>
    <x v="0"/>
    <x v="0"/>
    <n v="31.2"/>
    <n v="926.2"/>
    <m/>
    <x v="20"/>
  </r>
  <r>
    <x v="6254"/>
    <d v="2019-11-10T00:00:00"/>
    <x v="0"/>
    <n v="23"/>
    <x v="0"/>
    <n v="3"/>
    <n v="5"/>
    <x v="1"/>
    <n v="5295"/>
    <n v="1"/>
    <n v="69"/>
    <x v="0"/>
    <x v="0"/>
    <s v="No"/>
    <x v="1"/>
    <x v="2"/>
    <x v="0"/>
    <n v="24.45"/>
    <n v="4001.41"/>
    <m/>
    <x v="20"/>
  </r>
  <r>
    <x v="6255"/>
    <d v="2022-08-15T00:00:00"/>
    <x v="0"/>
    <n v="26"/>
    <x v="0"/>
    <n v="2"/>
    <n v="5"/>
    <x v="1"/>
    <n v="5745"/>
    <n v="2"/>
    <n v="36"/>
    <x v="0"/>
    <x v="0"/>
    <s v="No"/>
    <x v="1"/>
    <x v="2"/>
    <x v="2"/>
    <n v="19.45"/>
    <n v="1917.3"/>
    <m/>
    <x v="20"/>
  </r>
  <r>
    <x v="6256"/>
    <d v="2024-01-06T00:00:00"/>
    <x v="1"/>
    <n v="21"/>
    <x v="0"/>
    <n v="1"/>
    <n v="5"/>
    <x v="1"/>
    <n v="2958"/>
    <n v="4"/>
    <n v="19"/>
    <x v="3"/>
    <x v="2"/>
    <s v="Yes"/>
    <x v="3"/>
    <x v="0"/>
    <x v="2"/>
    <n v="24.85"/>
    <n v="434.8"/>
    <m/>
    <x v="20"/>
  </r>
  <r>
    <x v="6257"/>
    <d v="2025-07-20T00:00:00"/>
    <x v="0"/>
    <n v="29"/>
    <x v="1"/>
    <n v="1"/>
    <n v="5"/>
    <x v="2"/>
    <n v="3239"/>
    <n v="0"/>
    <n v="1"/>
    <x v="2"/>
    <x v="0"/>
    <s v="Yes"/>
    <x v="2"/>
    <x v="0"/>
    <x v="0"/>
    <n v="49.9"/>
    <n v="56.25"/>
    <m/>
    <x v="20"/>
  </r>
  <r>
    <x v="6258"/>
    <d v="2019-10-16T00:00:00"/>
    <x v="0"/>
    <n v="30"/>
    <x v="0"/>
    <n v="0"/>
    <n v="5"/>
    <x v="1"/>
    <n v="4442"/>
    <n v="9"/>
    <n v="70"/>
    <x v="5"/>
    <x v="0"/>
    <s v="No"/>
    <x v="1"/>
    <x v="2"/>
    <x v="2"/>
    <n v="19.850000000000001"/>
    <n v="1634.03"/>
    <m/>
    <x v="20"/>
  </r>
  <r>
    <x v="6259"/>
    <d v="2021-06-22T00:00:00"/>
    <x v="1"/>
    <n v="30"/>
    <x v="0"/>
    <n v="0"/>
    <n v="5"/>
    <x v="1"/>
    <n v="4358"/>
    <n v="1"/>
    <n v="50"/>
    <x v="0"/>
    <x v="0"/>
    <s v="No"/>
    <x v="1"/>
    <x v="3"/>
    <x v="0"/>
    <n v="19.850000000000001"/>
    <n v="2348.1"/>
    <m/>
    <x v="20"/>
  </r>
  <r>
    <x v="6260"/>
    <d v="2023-11-14T00:00:00"/>
    <x v="0"/>
    <n v="28"/>
    <x v="1"/>
    <n v="0"/>
    <n v="5"/>
    <x v="1"/>
    <n v="2071"/>
    <n v="0"/>
    <n v="21"/>
    <x v="3"/>
    <x v="0"/>
    <s v="Yes"/>
    <x v="0"/>
    <x v="0"/>
    <x v="0"/>
    <n v="73.7"/>
    <n v="2158.04"/>
    <m/>
    <x v="20"/>
  </r>
  <r>
    <x v="6261"/>
    <d v="2024-09-11T00:00:00"/>
    <x v="0"/>
    <n v="44"/>
    <x v="1"/>
    <n v="0"/>
    <n v="5"/>
    <x v="1"/>
    <n v="5253"/>
    <n v="0"/>
    <n v="11"/>
    <x v="3"/>
    <x v="0"/>
    <s v="Yes"/>
    <x v="2"/>
    <x v="0"/>
    <x v="2"/>
    <n v="45.2"/>
    <n v="1088.49"/>
    <m/>
    <x v="20"/>
  </r>
  <r>
    <x v="6262"/>
    <d v="2019-12-18T00:00:00"/>
    <x v="1"/>
    <n v="48"/>
    <x v="0"/>
    <n v="0"/>
    <n v="5"/>
    <x v="1"/>
    <n v="4480"/>
    <n v="5"/>
    <n v="68"/>
    <x v="5"/>
    <x v="0"/>
    <s v="Yes"/>
    <x v="0"/>
    <x v="3"/>
    <x v="2"/>
    <n v="86.45"/>
    <n v="6576.63"/>
    <m/>
    <x v="20"/>
  </r>
  <r>
    <x v="6263"/>
    <d v="2020-03-06T00:00:00"/>
    <x v="0"/>
    <n v="52"/>
    <x v="0"/>
    <n v="2"/>
    <n v="5"/>
    <x v="1"/>
    <n v="6263"/>
    <n v="4"/>
    <n v="65"/>
    <x v="0"/>
    <x v="0"/>
    <s v="No"/>
    <x v="1"/>
    <x v="2"/>
    <x v="2"/>
    <n v="24.75"/>
    <n v="4087.6"/>
    <m/>
    <x v="20"/>
  </r>
  <r>
    <x v="6264"/>
    <d v="2021-12-19T00:00:00"/>
    <x v="0"/>
    <n v="25"/>
    <x v="0"/>
    <n v="1"/>
    <n v="5"/>
    <x v="1"/>
    <n v="3423"/>
    <n v="1"/>
    <n v="44"/>
    <x v="0"/>
    <x v="2"/>
    <s v="Yes"/>
    <x v="2"/>
    <x v="3"/>
    <x v="0"/>
    <n v="54.3"/>
    <n v="2327.1"/>
    <m/>
    <x v="20"/>
  </r>
  <r>
    <x v="6265"/>
    <d v="2020-05-13T00:00:00"/>
    <x v="0"/>
    <n v="19"/>
    <x v="0"/>
    <n v="3"/>
    <n v="5"/>
    <x v="1"/>
    <n v="6245"/>
    <n v="8"/>
    <n v="63"/>
    <x v="4"/>
    <x v="0"/>
    <s v="No"/>
    <x v="1"/>
    <x v="2"/>
    <x v="2"/>
    <n v="25.25"/>
    <n v="3116.55"/>
    <m/>
    <x v="20"/>
  </r>
  <r>
    <x v="6266"/>
    <d v="2021-07-26T00:00:00"/>
    <x v="1"/>
    <n v="52"/>
    <x v="0"/>
    <n v="3"/>
    <n v="5"/>
    <x v="1"/>
    <n v="4325"/>
    <n v="7"/>
    <n v="49"/>
    <x v="4"/>
    <x v="0"/>
    <s v="Yes"/>
    <x v="0"/>
    <x v="0"/>
    <x v="0"/>
    <n v="98.35"/>
    <n v="6230.82"/>
    <m/>
    <x v="20"/>
  </r>
  <r>
    <x v="6267"/>
    <d v="2024-01-15T00:00:00"/>
    <x v="1"/>
    <n v="78"/>
    <x v="0"/>
    <n v="0"/>
    <n v="5"/>
    <x v="1"/>
    <n v="5316"/>
    <n v="10"/>
    <n v="19"/>
    <x v="0"/>
    <x v="0"/>
    <s v="Yes"/>
    <x v="0"/>
    <x v="2"/>
    <x v="0"/>
    <n v="94.95"/>
    <n v="2132.08"/>
    <m/>
    <x v="20"/>
  </r>
  <r>
    <x v="6268"/>
    <d v="2023-01-10T00:00:00"/>
    <x v="0"/>
    <n v="68"/>
    <x v="1"/>
    <n v="0"/>
    <n v="5"/>
    <x v="1"/>
    <n v="3364"/>
    <n v="0"/>
    <n v="31"/>
    <x v="1"/>
    <x v="0"/>
    <s v="Yes"/>
    <x v="0"/>
    <x v="2"/>
    <x v="0"/>
    <n v="96.6"/>
    <n v="3353.8"/>
    <m/>
    <x v="20"/>
  </r>
  <r>
    <x v="6269"/>
    <d v="2020-11-08T00:00:00"/>
    <x v="0"/>
    <n v="72"/>
    <x v="0"/>
    <n v="0"/>
    <n v="5"/>
    <x v="1"/>
    <n v="5462"/>
    <n v="2"/>
    <n v="57"/>
    <x v="0"/>
    <x v="0"/>
    <s v="Yes"/>
    <x v="2"/>
    <x v="3"/>
    <x v="2"/>
    <n v="71.099999999999994"/>
    <n v="6885.22"/>
    <m/>
    <x v="20"/>
  </r>
  <r>
    <x v="6270"/>
    <d v="2020-08-08T00:00:00"/>
    <x v="1"/>
    <n v="71"/>
    <x v="0"/>
    <n v="0"/>
    <n v="5"/>
    <x v="1"/>
    <n v="5084"/>
    <n v="1"/>
    <n v="60"/>
    <x v="4"/>
    <x v="0"/>
    <s v="Yes"/>
    <x v="0"/>
    <x v="0"/>
    <x v="0"/>
    <n v="105.9"/>
    <n v="8713.85"/>
    <m/>
    <x v="20"/>
  </r>
  <r>
    <x v="6271"/>
    <d v="2021-02-25T00:00:00"/>
    <x v="1"/>
    <n v="58"/>
    <x v="0"/>
    <n v="0"/>
    <n v="5"/>
    <x v="1"/>
    <n v="4212"/>
    <n v="1"/>
    <n v="54"/>
    <x v="4"/>
    <x v="0"/>
    <s v="No"/>
    <x v="1"/>
    <x v="2"/>
    <x v="2"/>
    <n v="20.05"/>
    <n v="2869.28"/>
    <m/>
    <x v="20"/>
  </r>
  <r>
    <x v="6272"/>
    <d v="2025-05-10T00:00:00"/>
    <x v="1"/>
    <n v="53"/>
    <x v="1"/>
    <n v="0"/>
    <n v="5"/>
    <x v="2"/>
    <n v="4764"/>
    <n v="0"/>
    <n v="3"/>
    <x v="2"/>
    <x v="0"/>
    <s v="Yes"/>
    <x v="0"/>
    <x v="0"/>
    <x v="0"/>
    <n v="69.849999999999994"/>
    <n v="304.13"/>
    <m/>
    <x v="20"/>
  </r>
  <r>
    <x v="6273"/>
    <d v="2024-07-01T00:00:00"/>
    <x v="1"/>
    <n v="39"/>
    <x v="1"/>
    <n v="0"/>
    <n v="5"/>
    <x v="1"/>
    <n v="4172"/>
    <n v="0"/>
    <n v="13"/>
    <x v="0"/>
    <x v="0"/>
    <s v="Yes"/>
    <x v="0"/>
    <x v="3"/>
    <x v="2"/>
    <n v="74.650000000000006"/>
    <n v="1520.31"/>
    <m/>
    <x v="20"/>
  </r>
  <r>
    <x v="6274"/>
    <d v="2022-12-21T00:00:00"/>
    <x v="0"/>
    <n v="20"/>
    <x v="1"/>
    <n v="0"/>
    <n v="5"/>
    <x v="1"/>
    <n v="2433"/>
    <n v="0"/>
    <n v="32"/>
    <x v="0"/>
    <x v="0"/>
    <s v="No"/>
    <x v="1"/>
    <x v="3"/>
    <x v="2"/>
    <n v="20.350000000000001"/>
    <n v="1884.46"/>
    <m/>
    <x v="20"/>
  </r>
  <r>
    <x v="6275"/>
    <d v="2025-04-13T00:00:00"/>
    <x v="1"/>
    <n v="31"/>
    <x v="1"/>
    <n v="0"/>
    <n v="5"/>
    <x v="1"/>
    <n v="4344"/>
    <n v="0"/>
    <n v="4"/>
    <x v="0"/>
    <x v="0"/>
    <s v="No"/>
    <x v="1"/>
    <x v="0"/>
    <x v="2"/>
    <n v="20.45"/>
    <n v="95.05"/>
    <m/>
    <x v="20"/>
  </r>
  <r>
    <x v="6276"/>
    <d v="2025-07-18T00:00:00"/>
    <x v="0"/>
    <n v="34"/>
    <x v="1"/>
    <n v="0"/>
    <n v="5"/>
    <x v="2"/>
    <n v="3923"/>
    <n v="0"/>
    <n v="1"/>
    <x v="0"/>
    <x v="2"/>
    <s v="Yes"/>
    <x v="2"/>
    <x v="0"/>
    <x v="2"/>
    <n v="29.15"/>
    <n v="29.15"/>
    <m/>
    <x v="20"/>
  </r>
  <r>
    <x v="6277"/>
    <d v="2024-08-10T00:00:00"/>
    <x v="0"/>
    <n v="21"/>
    <x v="1"/>
    <n v="0"/>
    <n v="5"/>
    <x v="1"/>
    <n v="3521"/>
    <n v="0"/>
    <n v="12"/>
    <x v="0"/>
    <x v="0"/>
    <s v="Yes"/>
    <x v="2"/>
    <x v="0"/>
    <x v="0"/>
    <n v="74.75"/>
    <n v="1049.29"/>
    <m/>
    <x v="20"/>
  </r>
  <r>
    <x v="6278"/>
    <d v="2023-11-20T00:00:00"/>
    <x v="0"/>
    <n v="31"/>
    <x v="1"/>
    <n v="0"/>
    <n v="5"/>
    <x v="1"/>
    <n v="3721"/>
    <n v="0"/>
    <n v="21"/>
    <x v="0"/>
    <x v="0"/>
    <s v="No"/>
    <x v="1"/>
    <x v="3"/>
    <x v="2"/>
    <n v="20.350000000000001"/>
    <n v="895.83"/>
    <m/>
    <x v="20"/>
  </r>
  <r>
    <x v="6279"/>
    <d v="2022-03-13T00:00:00"/>
    <x v="1"/>
    <n v="53"/>
    <x v="1"/>
    <n v="0"/>
    <n v="5"/>
    <x v="1"/>
    <n v="3523"/>
    <n v="0"/>
    <n v="41"/>
    <x v="0"/>
    <x v="0"/>
    <s v="No"/>
    <x v="1"/>
    <x v="2"/>
    <x v="2"/>
    <n v="19.850000000000001"/>
    <n v="905.57"/>
    <m/>
    <x v="20"/>
  </r>
  <r>
    <x v="6280"/>
    <d v="2025-03-03T00:00:00"/>
    <x v="1"/>
    <n v="62"/>
    <x v="1"/>
    <n v="0"/>
    <n v="5"/>
    <x v="1"/>
    <n v="2296"/>
    <n v="0"/>
    <n v="5"/>
    <x v="0"/>
    <x v="0"/>
    <s v="Yes"/>
    <x v="0"/>
    <x v="0"/>
    <x v="2"/>
    <n v="75.650000000000006"/>
    <n v="548.20000000000005"/>
    <m/>
    <x v="20"/>
  </r>
  <r>
    <x v="6281"/>
    <d v="2025-06-07T00:00:00"/>
    <x v="1"/>
    <n v="57"/>
    <x v="1"/>
    <n v="0"/>
    <n v="5"/>
    <x v="2"/>
    <n v="3746"/>
    <n v="0"/>
    <n v="2"/>
    <x v="0"/>
    <x v="0"/>
    <s v="No"/>
    <x v="1"/>
    <x v="0"/>
    <x v="2"/>
    <n v="20.350000000000001"/>
    <n v="40.020000000000003"/>
    <m/>
    <x v="20"/>
  </r>
  <r>
    <x v="6282"/>
    <d v="2020-06-06T00:00:00"/>
    <x v="0"/>
    <n v="55"/>
    <x v="0"/>
    <n v="2"/>
    <n v="5"/>
    <x v="1"/>
    <n v="6403"/>
    <n v="9"/>
    <n v="62"/>
    <x v="4"/>
    <x v="0"/>
    <s v="No"/>
    <x v="1"/>
    <x v="2"/>
    <x v="2"/>
    <n v="20.65"/>
    <n v="1909.75"/>
    <m/>
    <x v="20"/>
  </r>
  <r>
    <x v="6283"/>
    <d v="2019-08-23T00:00:00"/>
    <x v="1"/>
    <n v="64"/>
    <x v="0"/>
    <n v="3"/>
    <n v="5"/>
    <x v="1"/>
    <n v="4528"/>
    <n v="9"/>
    <n v="72"/>
    <x v="0"/>
    <x v="0"/>
    <s v="No"/>
    <x v="1"/>
    <x v="2"/>
    <x v="2"/>
    <n v="20.7"/>
    <n v="1979.1"/>
    <m/>
    <x v="20"/>
  </r>
  <r>
    <x v="6284"/>
    <d v="2024-07-23T00:00:00"/>
    <x v="1"/>
    <n v="40"/>
    <x v="1"/>
    <n v="1"/>
    <n v="5"/>
    <x v="1"/>
    <n v="4335"/>
    <n v="0"/>
    <n v="13"/>
    <x v="3"/>
    <x v="0"/>
    <s v="Yes"/>
    <x v="3"/>
    <x v="0"/>
    <x v="2"/>
    <n v="53.45"/>
    <n v="1021.02"/>
    <m/>
    <x v="20"/>
  </r>
  <r>
    <x v="6285"/>
    <d v="2021-10-21T00:00:00"/>
    <x v="0"/>
    <n v="74"/>
    <x v="0"/>
    <n v="0"/>
    <n v="5"/>
    <x v="1"/>
    <n v="2641"/>
    <n v="6"/>
    <n v="46"/>
    <x v="0"/>
    <x v="0"/>
    <s v="Yes"/>
    <x v="0"/>
    <x v="3"/>
    <x v="0"/>
    <n v="98.85"/>
    <n v="4758.1000000000004"/>
    <m/>
    <x v="20"/>
  </r>
  <r>
    <x v="6286"/>
    <d v="2024-07-10T00:00:00"/>
    <x v="1"/>
    <n v="42"/>
    <x v="0"/>
    <n v="0"/>
    <n v="5"/>
    <x v="1"/>
    <n v="2569"/>
    <n v="1"/>
    <n v="13"/>
    <x v="3"/>
    <x v="0"/>
    <s v="Yes"/>
    <x v="2"/>
    <x v="0"/>
    <x v="0"/>
    <n v="76.2"/>
    <n v="1134.72"/>
    <m/>
    <x v="20"/>
  </r>
  <r>
    <x v="6287"/>
    <d v="2021-10-20T00:00:00"/>
    <x v="0"/>
    <n v="56"/>
    <x v="0"/>
    <n v="0"/>
    <n v="5"/>
    <x v="1"/>
    <n v="2026"/>
    <n v="1"/>
    <n v="46"/>
    <x v="0"/>
    <x v="0"/>
    <s v="No"/>
    <x v="1"/>
    <x v="3"/>
    <x v="0"/>
    <n v="24.9"/>
    <n v="2023.5"/>
    <m/>
    <x v="20"/>
  </r>
  <r>
    <x v="6288"/>
    <d v="2021-08-05T00:00:00"/>
    <x v="1"/>
    <n v="63"/>
    <x v="1"/>
    <n v="0"/>
    <n v="5"/>
    <x v="1"/>
    <n v="5517"/>
    <n v="0"/>
    <n v="48"/>
    <x v="4"/>
    <x v="0"/>
    <s v="No"/>
    <x v="1"/>
    <x v="3"/>
    <x v="0"/>
    <n v="24.55"/>
    <n v="2308.39"/>
    <m/>
    <x v="20"/>
  </r>
  <r>
    <x v="6289"/>
    <d v="2021-07-21T00:00:00"/>
    <x v="1"/>
    <n v="56"/>
    <x v="0"/>
    <n v="6"/>
    <n v="5"/>
    <x v="1"/>
    <n v="6136"/>
    <n v="6"/>
    <n v="49"/>
    <x v="4"/>
    <x v="0"/>
    <s v="Yes"/>
    <x v="0"/>
    <x v="0"/>
    <x v="0"/>
    <n v="95.4"/>
    <n v="5014.7700000000004"/>
    <m/>
    <x v="20"/>
  </r>
  <r>
    <x v="6290"/>
    <d v="2024-08-03T00:00:00"/>
    <x v="0"/>
    <n v="57"/>
    <x v="1"/>
    <n v="0"/>
    <n v="5"/>
    <x v="1"/>
    <n v="5527"/>
    <n v="0"/>
    <n v="12"/>
    <x v="3"/>
    <x v="0"/>
    <s v="Yes"/>
    <x v="0"/>
    <x v="3"/>
    <x v="0"/>
    <n v="95.7"/>
    <n v="1772"/>
    <m/>
    <x v="20"/>
  </r>
  <r>
    <x v="6291"/>
    <d v="2021-06-21T00:00:00"/>
    <x v="1"/>
    <n v="36"/>
    <x v="1"/>
    <n v="0"/>
    <n v="5"/>
    <x v="1"/>
    <n v="6233"/>
    <n v="0"/>
    <n v="50"/>
    <x v="0"/>
    <x v="0"/>
    <s v="No"/>
    <x v="1"/>
    <x v="2"/>
    <x v="2"/>
    <n v="19.399999999999999"/>
    <n v="1654.95"/>
    <m/>
    <x v="20"/>
  </r>
  <r>
    <x v="6292"/>
    <d v="2024-10-07T00:00:00"/>
    <x v="1"/>
    <n v="30"/>
    <x v="0"/>
    <n v="2"/>
    <n v="5"/>
    <x v="1"/>
    <n v="2530"/>
    <n v="6"/>
    <n v="10"/>
    <x v="0"/>
    <x v="0"/>
    <s v="Yes"/>
    <x v="2"/>
    <x v="0"/>
    <x v="2"/>
    <n v="55.55"/>
    <n v="608.70000000000005"/>
    <m/>
    <x v="20"/>
  </r>
  <r>
    <x v="6293"/>
    <d v="2023-08-26T00:00:00"/>
    <x v="0"/>
    <n v="21"/>
    <x v="1"/>
    <n v="0"/>
    <n v="5"/>
    <x v="1"/>
    <n v="2007"/>
    <n v="0"/>
    <n v="24"/>
    <x v="0"/>
    <x v="0"/>
    <s v="Yes"/>
    <x v="0"/>
    <x v="0"/>
    <x v="0"/>
    <n v="89.55"/>
    <n v="2856.99"/>
    <m/>
    <x v="20"/>
  </r>
  <r>
    <x v="6294"/>
    <d v="2019-08-17T00:00:00"/>
    <x v="0"/>
    <n v="51"/>
    <x v="0"/>
    <n v="1"/>
    <n v="5"/>
    <x v="1"/>
    <n v="5809"/>
    <n v="5"/>
    <n v="72"/>
    <x v="0"/>
    <x v="0"/>
    <s v="No"/>
    <x v="1"/>
    <x v="2"/>
    <x v="0"/>
    <n v="20.55"/>
    <n v="4104.47"/>
    <m/>
    <x v="20"/>
  </r>
  <r>
    <x v="6295"/>
    <d v="2024-09-22T00:00:00"/>
    <x v="0"/>
    <n v="31"/>
    <x v="1"/>
    <n v="2"/>
    <n v="5"/>
    <x v="1"/>
    <n v="3157"/>
    <n v="0"/>
    <n v="11"/>
    <x v="0"/>
    <x v="0"/>
    <s v="Yes"/>
    <x v="0"/>
    <x v="0"/>
    <x v="0"/>
    <n v="86.2"/>
    <n v="987.44"/>
    <m/>
    <x v="20"/>
  </r>
  <r>
    <x v="6296"/>
    <d v="2019-10-03T00:00:00"/>
    <x v="1"/>
    <n v="47"/>
    <x v="0"/>
    <n v="1"/>
    <n v="5"/>
    <x v="1"/>
    <n v="6319"/>
    <n v="2"/>
    <n v="70"/>
    <x v="5"/>
    <x v="0"/>
    <s v="Yes"/>
    <x v="0"/>
    <x v="3"/>
    <x v="0"/>
    <n v="106.5"/>
    <n v="7812.1"/>
    <m/>
    <x v="20"/>
  </r>
  <r>
    <x v="6297"/>
    <d v="2024-07-07T00:00:00"/>
    <x v="0"/>
    <n v="56"/>
    <x v="1"/>
    <n v="0"/>
    <n v="5"/>
    <x v="1"/>
    <n v="2016"/>
    <n v="0"/>
    <n v="13"/>
    <x v="3"/>
    <x v="0"/>
    <s v="No"/>
    <x v="1"/>
    <x v="2"/>
    <x v="2"/>
    <n v="19.75"/>
    <n v="397.18"/>
    <m/>
    <x v="20"/>
  </r>
  <r>
    <x v="6298"/>
    <d v="2025-02-23T00:00:00"/>
    <x v="0"/>
    <n v="33"/>
    <x v="1"/>
    <n v="0"/>
    <n v="5"/>
    <x v="1"/>
    <n v="5322"/>
    <n v="0"/>
    <n v="6"/>
    <x v="0"/>
    <x v="0"/>
    <s v="No"/>
    <x v="1"/>
    <x v="3"/>
    <x v="2"/>
    <n v="19.149999999999999"/>
    <n v="187.64"/>
    <m/>
    <x v="20"/>
  </r>
  <r>
    <x v="6299"/>
    <d v="2024-09-03T00:00:00"/>
    <x v="0"/>
    <n v="54"/>
    <x v="0"/>
    <n v="0"/>
    <n v="5"/>
    <x v="1"/>
    <n v="3880"/>
    <n v="1"/>
    <n v="11"/>
    <x v="3"/>
    <x v="0"/>
    <s v="Yes"/>
    <x v="3"/>
    <x v="0"/>
    <x v="0"/>
    <n v="45.9"/>
    <n v="664.35"/>
    <m/>
    <x v="20"/>
  </r>
  <r>
    <x v="6300"/>
    <d v="2023-04-05T00:00:00"/>
    <x v="0"/>
    <n v="50"/>
    <x v="1"/>
    <n v="0"/>
    <n v="5"/>
    <x v="1"/>
    <n v="2886"/>
    <n v="0"/>
    <n v="28"/>
    <x v="1"/>
    <x v="0"/>
    <s v="Yes"/>
    <x v="0"/>
    <x v="3"/>
    <x v="0"/>
    <n v="91.25"/>
    <n v="2866.97"/>
    <m/>
    <x v="20"/>
  </r>
  <r>
    <x v="6301"/>
    <d v="2021-12-03T00:00:00"/>
    <x v="0"/>
    <n v="74"/>
    <x v="0"/>
    <n v="0"/>
    <n v="5"/>
    <x v="1"/>
    <n v="4975"/>
    <n v="4"/>
    <n v="44"/>
    <x v="0"/>
    <x v="0"/>
    <s v="No"/>
    <x v="1"/>
    <x v="2"/>
    <x v="2"/>
    <n v="19.350000000000001"/>
    <n v="930.41"/>
    <m/>
    <x v="20"/>
  </r>
  <r>
    <x v="6302"/>
    <d v="2025-05-10T00:00:00"/>
    <x v="0"/>
    <n v="19"/>
    <x v="1"/>
    <n v="0"/>
    <n v="5"/>
    <x v="2"/>
    <n v="4050"/>
    <n v="0"/>
    <n v="3"/>
    <x v="0"/>
    <x v="0"/>
    <s v="No"/>
    <x v="1"/>
    <x v="0"/>
    <x v="0"/>
    <n v="20.25"/>
    <n v="66.16"/>
    <m/>
    <x v="20"/>
  </r>
  <r>
    <x v="6303"/>
    <d v="2025-01-06T00:00:00"/>
    <x v="0"/>
    <n v="29"/>
    <x v="1"/>
    <n v="0"/>
    <n v="5"/>
    <x v="1"/>
    <n v="2600"/>
    <n v="0"/>
    <n v="7"/>
    <x v="0"/>
    <x v="0"/>
    <s v="No"/>
    <x v="1"/>
    <x v="2"/>
    <x v="2"/>
    <n v="19.45"/>
    <n v="231.36"/>
    <m/>
    <x v="20"/>
  </r>
  <r>
    <x v="6304"/>
    <d v="2023-10-24T00:00:00"/>
    <x v="1"/>
    <n v="59"/>
    <x v="0"/>
    <n v="3"/>
    <n v="5"/>
    <x v="1"/>
    <n v="4732"/>
    <n v="5"/>
    <n v="22"/>
    <x v="3"/>
    <x v="0"/>
    <s v="Yes"/>
    <x v="0"/>
    <x v="0"/>
    <x v="0"/>
    <n v="80.150000000000006"/>
    <n v="2526.77"/>
    <m/>
    <x v="20"/>
  </r>
  <r>
    <x v="6305"/>
    <d v="2020-02-06T00:00:00"/>
    <x v="0"/>
    <n v="49"/>
    <x v="0"/>
    <n v="3"/>
    <n v="5"/>
    <x v="1"/>
    <n v="4051"/>
    <n v="0"/>
    <n v="66"/>
    <x v="0"/>
    <x v="2"/>
    <s v="Yes"/>
    <x v="2"/>
    <x v="2"/>
    <x v="0"/>
    <n v="54.65"/>
    <n v="3585.25"/>
    <m/>
    <x v="20"/>
  </r>
  <r>
    <x v="6306"/>
    <d v="2023-03-10T00:00:00"/>
    <x v="0"/>
    <n v="62"/>
    <x v="1"/>
    <n v="0"/>
    <n v="5"/>
    <x v="1"/>
    <n v="4580"/>
    <n v="0"/>
    <n v="29"/>
    <x v="1"/>
    <x v="0"/>
    <s v="Yes"/>
    <x v="0"/>
    <x v="0"/>
    <x v="2"/>
    <n v="98.8"/>
    <n v="4204.8999999999996"/>
    <m/>
    <x v="20"/>
  </r>
  <r>
    <x v="6307"/>
    <d v="2024-02-04T00:00:00"/>
    <x v="1"/>
    <n v="61"/>
    <x v="1"/>
    <n v="0"/>
    <n v="5"/>
    <x v="1"/>
    <n v="4228"/>
    <n v="0"/>
    <n v="18"/>
    <x v="0"/>
    <x v="0"/>
    <s v="Yes"/>
    <x v="0"/>
    <x v="0"/>
    <x v="0"/>
    <n v="77.8"/>
    <n v="1687.58"/>
    <m/>
    <x v="20"/>
  </r>
  <r>
    <x v="6308"/>
    <d v="2025-01-09T00:00:00"/>
    <x v="0"/>
    <n v="22"/>
    <x v="0"/>
    <n v="3"/>
    <n v="5"/>
    <x v="1"/>
    <n v="3149"/>
    <n v="0"/>
    <n v="7"/>
    <x v="2"/>
    <x v="0"/>
    <s v="No"/>
    <x v="1"/>
    <x v="0"/>
    <x v="0"/>
    <n v="20.25"/>
    <n v="523.51"/>
    <m/>
    <x v="20"/>
  </r>
  <r>
    <x v="6309"/>
    <d v="2022-10-13T00:00:00"/>
    <x v="1"/>
    <n v="20"/>
    <x v="0"/>
    <n v="0"/>
    <n v="5"/>
    <x v="1"/>
    <n v="3744"/>
    <n v="10"/>
    <n v="34"/>
    <x v="1"/>
    <x v="0"/>
    <s v="Yes"/>
    <x v="0"/>
    <x v="0"/>
    <x v="0"/>
    <n v="100.45"/>
    <n v="4614.51"/>
    <m/>
    <x v="20"/>
  </r>
  <r>
    <x v="6310"/>
    <d v="2021-01-14T00:00:00"/>
    <x v="1"/>
    <n v="36"/>
    <x v="0"/>
    <n v="3"/>
    <n v="5"/>
    <x v="1"/>
    <n v="4466"/>
    <n v="1"/>
    <n v="55"/>
    <x v="4"/>
    <x v="0"/>
    <s v="No"/>
    <x v="1"/>
    <x v="2"/>
    <x v="2"/>
    <n v="25.65"/>
    <n v="1467.2"/>
    <m/>
    <x v="20"/>
  </r>
  <r>
    <x v="6311"/>
    <d v="2025-07-05T00:00:00"/>
    <x v="0"/>
    <n v="63"/>
    <x v="1"/>
    <n v="0"/>
    <n v="5"/>
    <x v="2"/>
    <n v="4496"/>
    <n v="0"/>
    <n v="1"/>
    <x v="0"/>
    <x v="0"/>
    <s v="No"/>
    <x v="1"/>
    <x v="0"/>
    <x v="2"/>
    <n v="20.2"/>
    <n v="33.28"/>
    <m/>
    <x v="20"/>
  </r>
  <r>
    <x v="6312"/>
    <d v="2022-03-17T00:00:00"/>
    <x v="1"/>
    <n v="58"/>
    <x v="1"/>
    <n v="3"/>
    <n v="5"/>
    <x v="1"/>
    <n v="4418"/>
    <n v="0"/>
    <n v="41"/>
    <x v="0"/>
    <x v="0"/>
    <s v="Yes"/>
    <x v="2"/>
    <x v="0"/>
    <x v="0"/>
    <n v="45.2"/>
    <n v="3438.44"/>
    <m/>
    <x v="20"/>
  </r>
  <r>
    <x v="6313"/>
    <d v="2025-02-16T00:00:00"/>
    <x v="0"/>
    <n v="54"/>
    <x v="0"/>
    <n v="2"/>
    <n v="5"/>
    <x v="1"/>
    <n v="2186"/>
    <n v="8"/>
    <n v="6"/>
    <x v="2"/>
    <x v="0"/>
    <s v="No"/>
    <x v="1"/>
    <x v="0"/>
    <x v="2"/>
    <n v="19.850000000000001"/>
    <n v="281.23"/>
    <m/>
    <x v="20"/>
  </r>
  <r>
    <x v="6314"/>
    <d v="2024-11-08T00:00:00"/>
    <x v="0"/>
    <n v="25"/>
    <x v="1"/>
    <n v="0"/>
    <n v="5"/>
    <x v="1"/>
    <n v="4754"/>
    <n v="0"/>
    <n v="9"/>
    <x v="0"/>
    <x v="0"/>
    <s v="Yes"/>
    <x v="0"/>
    <x v="0"/>
    <x v="0"/>
    <n v="86.25"/>
    <n v="1187.56"/>
    <m/>
    <x v="20"/>
  </r>
  <r>
    <x v="6315"/>
    <d v="2023-06-21T00:00:00"/>
    <x v="1"/>
    <n v="79"/>
    <x v="1"/>
    <n v="0"/>
    <n v="5"/>
    <x v="1"/>
    <n v="3225"/>
    <n v="0"/>
    <n v="26"/>
    <x v="0"/>
    <x v="0"/>
    <s v="Yes"/>
    <x v="2"/>
    <x v="2"/>
    <x v="0"/>
    <n v="66.05"/>
    <n v="1919.01"/>
    <m/>
    <x v="20"/>
  </r>
  <r>
    <x v="6316"/>
    <d v="2020-06-03T00:00:00"/>
    <x v="0"/>
    <n v="66"/>
    <x v="1"/>
    <n v="0"/>
    <n v="5"/>
    <x v="1"/>
    <n v="5166"/>
    <n v="0"/>
    <n v="62"/>
    <x v="0"/>
    <x v="0"/>
    <s v="Yes"/>
    <x v="0"/>
    <x v="3"/>
    <x v="0"/>
    <n v="110.75"/>
    <n v="10016.950000000001"/>
    <m/>
    <x v="20"/>
  </r>
  <r>
    <x v="6317"/>
    <d v="2025-06-10T00:00:00"/>
    <x v="1"/>
    <n v="54"/>
    <x v="1"/>
    <n v="0"/>
    <n v="5"/>
    <x v="2"/>
    <n v="3056"/>
    <n v="0"/>
    <n v="2"/>
    <x v="0"/>
    <x v="0"/>
    <s v="Yes"/>
    <x v="0"/>
    <x v="0"/>
    <x v="0"/>
    <n v="69.7"/>
    <n v="166.54"/>
    <m/>
    <x v="20"/>
  </r>
  <r>
    <x v="6318"/>
    <d v="2025-07-12T00:00:00"/>
    <x v="0"/>
    <n v="48"/>
    <x v="1"/>
    <n v="0"/>
    <n v="5"/>
    <x v="2"/>
    <n v="3595"/>
    <n v="0"/>
    <n v="1"/>
    <x v="2"/>
    <x v="0"/>
    <s v="No"/>
    <x v="1"/>
    <x v="0"/>
    <x v="0"/>
    <n v="19.75"/>
    <n v="25.07"/>
    <m/>
    <x v="20"/>
  </r>
  <r>
    <x v="6319"/>
    <d v="2025-07-11T00:00:00"/>
    <x v="0"/>
    <n v="26"/>
    <x v="1"/>
    <n v="0"/>
    <n v="5"/>
    <x v="2"/>
    <n v="2954"/>
    <n v="0"/>
    <n v="1"/>
    <x v="0"/>
    <x v="0"/>
    <s v="Yes"/>
    <x v="3"/>
    <x v="0"/>
    <x v="0"/>
    <n v="75.5"/>
    <n v="81.13"/>
    <m/>
    <x v="20"/>
  </r>
  <r>
    <x v="6320"/>
    <d v="2022-12-25T00:00:00"/>
    <x v="1"/>
    <n v="42"/>
    <x v="1"/>
    <n v="0"/>
    <n v="5"/>
    <x v="1"/>
    <n v="4454"/>
    <n v="0"/>
    <n v="32"/>
    <x v="0"/>
    <x v="0"/>
    <s v="Yes"/>
    <x v="2"/>
    <x v="0"/>
    <x v="0"/>
    <n v="54.2"/>
    <n v="2764.24"/>
    <m/>
    <x v="20"/>
  </r>
  <r>
    <x v="6321"/>
    <d v="2024-05-06T00:00:00"/>
    <x v="1"/>
    <n v="52"/>
    <x v="1"/>
    <n v="0"/>
    <n v="5"/>
    <x v="1"/>
    <n v="5218"/>
    <n v="0"/>
    <n v="15"/>
    <x v="0"/>
    <x v="0"/>
    <s v="No"/>
    <x v="1"/>
    <x v="2"/>
    <x v="0"/>
    <n v="25.05"/>
    <n v="983.65"/>
    <m/>
    <x v="20"/>
  </r>
  <r>
    <x v="6322"/>
    <d v="2023-04-14T00:00:00"/>
    <x v="3"/>
    <n v="25"/>
    <x v="0"/>
    <n v="0"/>
    <n v="5"/>
    <x v="1"/>
    <n v="5530"/>
    <n v="10"/>
    <n v="28"/>
    <x v="0"/>
    <x v="0"/>
    <s v="Yes"/>
    <x v="0"/>
    <x v="0"/>
    <x v="2"/>
    <n v="96.6"/>
    <n v="3624.31"/>
    <m/>
    <x v="20"/>
  </r>
  <r>
    <x v="6323"/>
    <d v="2021-08-01T00:00:00"/>
    <x v="0"/>
    <n v="41"/>
    <x v="1"/>
    <n v="0"/>
    <n v="5"/>
    <x v="1"/>
    <n v="4399"/>
    <n v="0"/>
    <n v="48"/>
    <x v="0"/>
    <x v="0"/>
    <s v="No"/>
    <x v="1"/>
    <x v="2"/>
    <x v="2"/>
    <n v="20.149999999999999"/>
    <n v="2599.59"/>
    <m/>
    <x v="20"/>
  </r>
  <r>
    <x v="6324"/>
    <d v="2023-06-07T00:00:00"/>
    <x v="1"/>
    <n v="41"/>
    <x v="0"/>
    <n v="1"/>
    <n v="5"/>
    <x v="1"/>
    <n v="5158"/>
    <n v="4"/>
    <n v="26"/>
    <x v="0"/>
    <x v="0"/>
    <s v="No"/>
    <x v="1"/>
    <x v="0"/>
    <x v="2"/>
    <n v="20.25"/>
    <n v="1129.3900000000001"/>
    <m/>
    <x v="20"/>
  </r>
  <r>
    <x v="6325"/>
    <d v="2021-05-13T00:00:00"/>
    <x v="1"/>
    <n v="59"/>
    <x v="0"/>
    <n v="0"/>
    <n v="5"/>
    <x v="1"/>
    <n v="5447"/>
    <n v="7"/>
    <n v="51"/>
    <x v="0"/>
    <x v="0"/>
    <s v="No"/>
    <x v="1"/>
    <x v="2"/>
    <x v="3"/>
    <n v="25.5"/>
    <n v="2325.2199999999998"/>
    <m/>
    <x v="20"/>
  </r>
  <r>
    <x v="6326"/>
    <d v="2025-07-03T00:00:00"/>
    <x v="0"/>
    <n v="37"/>
    <x v="0"/>
    <n v="3"/>
    <n v="5"/>
    <x v="2"/>
    <n v="2004"/>
    <n v="2"/>
    <n v="1"/>
    <x v="0"/>
    <x v="0"/>
    <s v="No"/>
    <x v="1"/>
    <x v="0"/>
    <x v="2"/>
    <n v="19.7"/>
    <n v="53.98"/>
    <m/>
    <x v="20"/>
  </r>
  <r>
    <x v="6327"/>
    <d v="2025-05-24T00:00:00"/>
    <x v="0"/>
    <n v="46"/>
    <x v="1"/>
    <n v="0"/>
    <n v="5"/>
    <x v="2"/>
    <n v="5828"/>
    <n v="0"/>
    <n v="3"/>
    <x v="2"/>
    <x v="0"/>
    <s v="Yes"/>
    <x v="0"/>
    <x v="0"/>
    <x v="0"/>
    <n v="84.3"/>
    <n v="276.20999999999998"/>
    <m/>
    <x v="20"/>
  </r>
  <r>
    <x v="6328"/>
    <d v="2025-04-14T00:00:00"/>
    <x v="0"/>
    <n v="64"/>
    <x v="1"/>
    <n v="0"/>
    <n v="5"/>
    <x v="1"/>
    <n v="3962"/>
    <n v="0"/>
    <n v="4"/>
    <x v="2"/>
    <x v="0"/>
    <s v="No"/>
    <x v="1"/>
    <x v="0"/>
    <x v="2"/>
    <n v="25.25"/>
    <n v="116.66"/>
    <m/>
    <x v="20"/>
  </r>
  <r>
    <x v="6329"/>
    <d v="2025-05-25T00:00:00"/>
    <x v="0"/>
    <n v="32"/>
    <x v="1"/>
    <n v="0"/>
    <n v="5"/>
    <x v="2"/>
    <n v="2562"/>
    <n v="0"/>
    <n v="3"/>
    <x v="0"/>
    <x v="0"/>
    <s v="Yes"/>
    <x v="3"/>
    <x v="0"/>
    <x v="2"/>
    <n v="65.25"/>
    <n v="337.94"/>
    <m/>
    <x v="20"/>
  </r>
  <r>
    <x v="6330"/>
    <d v="2023-09-17T00:00:00"/>
    <x v="0"/>
    <n v="56"/>
    <x v="1"/>
    <n v="0"/>
    <n v="5"/>
    <x v="1"/>
    <n v="3434"/>
    <n v="0"/>
    <n v="23"/>
    <x v="3"/>
    <x v="0"/>
    <s v="No"/>
    <x v="1"/>
    <x v="3"/>
    <x v="2"/>
    <n v="20.45"/>
    <n v="1543.01"/>
    <m/>
    <x v="20"/>
  </r>
  <r>
    <x v="6331"/>
    <d v="2024-07-01T00:00:00"/>
    <x v="0"/>
    <n v="50"/>
    <x v="1"/>
    <n v="1"/>
    <n v="5"/>
    <x v="1"/>
    <n v="3660"/>
    <n v="0"/>
    <n v="13"/>
    <x v="3"/>
    <x v="0"/>
    <s v="Yes"/>
    <x v="2"/>
    <x v="0"/>
    <x v="2"/>
    <n v="66.400000000000006"/>
    <n v="1224.22"/>
    <m/>
    <x v="20"/>
  </r>
  <r>
    <x v="6332"/>
    <d v="2022-02-19T00:00:00"/>
    <x v="1"/>
    <n v="40"/>
    <x v="1"/>
    <n v="0"/>
    <n v="5"/>
    <x v="1"/>
    <n v="3637"/>
    <n v="0"/>
    <n v="42"/>
    <x v="0"/>
    <x v="0"/>
    <s v="Yes"/>
    <x v="2"/>
    <x v="0"/>
    <x v="0"/>
    <n v="49.55"/>
    <n v="2443.77"/>
    <m/>
    <x v="20"/>
  </r>
  <r>
    <x v="6333"/>
    <d v="2019-10-03T00:00:00"/>
    <x v="1"/>
    <n v="52"/>
    <x v="0"/>
    <n v="2"/>
    <n v="5"/>
    <x v="1"/>
    <n v="4117"/>
    <n v="1"/>
    <n v="70"/>
    <x v="5"/>
    <x v="2"/>
    <s v="Yes"/>
    <x v="3"/>
    <x v="3"/>
    <x v="0"/>
    <n v="58.4"/>
    <n v="4080.62"/>
    <m/>
    <x v="20"/>
  </r>
  <r>
    <x v="6334"/>
    <d v="2022-12-10T00:00:00"/>
    <x v="0"/>
    <n v="64"/>
    <x v="0"/>
    <n v="0"/>
    <n v="5"/>
    <x v="1"/>
    <n v="2735"/>
    <n v="4"/>
    <n v="32"/>
    <x v="0"/>
    <x v="0"/>
    <s v="Yes"/>
    <x v="0"/>
    <x v="3"/>
    <x v="0"/>
    <n v="79.25"/>
    <n v="3981.71"/>
    <m/>
    <x v="20"/>
  </r>
  <r>
    <x v="6335"/>
    <d v="2021-05-25T00:00:00"/>
    <x v="1"/>
    <n v="34"/>
    <x v="0"/>
    <n v="0"/>
    <n v="5"/>
    <x v="1"/>
    <n v="6034"/>
    <n v="1"/>
    <n v="51"/>
    <x v="4"/>
    <x v="0"/>
    <s v="Yes"/>
    <x v="0"/>
    <x v="3"/>
    <x v="0"/>
    <n v="98.85"/>
    <n v="7511.27"/>
    <m/>
    <x v="20"/>
  </r>
  <r>
    <x v="6336"/>
    <d v="2025-02-06T00:00:00"/>
    <x v="0"/>
    <n v="69"/>
    <x v="1"/>
    <n v="0"/>
    <n v="5"/>
    <x v="1"/>
    <n v="2893"/>
    <n v="0"/>
    <n v="6"/>
    <x v="2"/>
    <x v="0"/>
    <s v="Yes"/>
    <x v="0"/>
    <x v="0"/>
    <x v="0"/>
    <n v="79.7"/>
    <n v="787.52"/>
    <m/>
    <x v="20"/>
  </r>
  <r>
    <x v="6337"/>
    <d v="2023-03-03T00:00:00"/>
    <x v="0"/>
    <n v="60"/>
    <x v="0"/>
    <n v="0"/>
    <n v="5"/>
    <x v="1"/>
    <n v="5625"/>
    <n v="7"/>
    <n v="29"/>
    <x v="0"/>
    <x v="0"/>
    <s v="Yes"/>
    <x v="2"/>
    <x v="2"/>
    <x v="2"/>
    <n v="75.55"/>
    <n v="2995.74"/>
    <m/>
    <x v="20"/>
  </r>
  <r>
    <x v="6338"/>
    <d v="2024-12-19T00:00:00"/>
    <x v="0"/>
    <n v="26"/>
    <x v="0"/>
    <n v="3"/>
    <n v="5"/>
    <x v="1"/>
    <n v="5505"/>
    <n v="4"/>
    <n v="8"/>
    <x v="0"/>
    <x v="0"/>
    <s v="Yes"/>
    <x v="0"/>
    <x v="0"/>
    <x v="0"/>
    <n v="94.75"/>
    <n v="936.67"/>
    <m/>
    <x v="20"/>
  </r>
  <r>
    <x v="6339"/>
    <d v="2025-06-25T00:00:00"/>
    <x v="0"/>
    <n v="25"/>
    <x v="1"/>
    <n v="0"/>
    <n v="5"/>
    <x v="2"/>
    <n v="5213"/>
    <n v="0"/>
    <n v="2"/>
    <x v="0"/>
    <x v="0"/>
    <s v="Yes"/>
    <x v="0"/>
    <x v="0"/>
    <x v="0"/>
    <n v="79.95"/>
    <n v="249.85"/>
    <m/>
    <x v="20"/>
  </r>
  <r>
    <x v="6340"/>
    <d v="2024-09-15T00:00:00"/>
    <x v="1"/>
    <n v="22"/>
    <x v="1"/>
    <n v="0"/>
    <n v="5"/>
    <x v="1"/>
    <n v="2534"/>
    <n v="0"/>
    <n v="11"/>
    <x v="3"/>
    <x v="2"/>
    <s v="Yes"/>
    <x v="2"/>
    <x v="0"/>
    <x v="2"/>
    <n v="35.799999999999997"/>
    <n v="363.15"/>
    <m/>
    <x v="20"/>
  </r>
  <r>
    <x v="6341"/>
    <d v="2024-06-17T00:00:00"/>
    <x v="1"/>
    <n v="33"/>
    <x v="1"/>
    <n v="0"/>
    <n v="5"/>
    <x v="1"/>
    <n v="4423"/>
    <n v="0"/>
    <n v="14"/>
    <x v="3"/>
    <x v="0"/>
    <s v="Yes"/>
    <x v="2"/>
    <x v="3"/>
    <x v="3"/>
    <n v="54.25"/>
    <n v="1067.6199999999999"/>
    <m/>
    <x v="20"/>
  </r>
  <r>
    <x v="6342"/>
    <d v="2020-05-21T00:00:00"/>
    <x v="1"/>
    <n v="48"/>
    <x v="1"/>
    <n v="1"/>
    <n v="5"/>
    <x v="1"/>
    <n v="4370"/>
    <n v="0"/>
    <n v="63"/>
    <x v="0"/>
    <x v="0"/>
    <s v="No"/>
    <x v="1"/>
    <x v="2"/>
    <x v="2"/>
    <n v="19.5"/>
    <n v="2747.26"/>
    <m/>
    <x v="20"/>
  </r>
  <r>
    <x v="6343"/>
    <d v="2021-01-24T00:00:00"/>
    <x v="0"/>
    <n v="38"/>
    <x v="0"/>
    <n v="3"/>
    <n v="5"/>
    <x v="1"/>
    <n v="4603"/>
    <n v="10"/>
    <n v="55"/>
    <x v="4"/>
    <x v="0"/>
    <s v="Yes"/>
    <x v="0"/>
    <x v="0"/>
    <x v="2"/>
    <n v="90.4"/>
    <n v="6339.95"/>
    <m/>
    <x v="20"/>
  </r>
  <r>
    <x v="6344"/>
    <d v="2021-10-03T00:00:00"/>
    <x v="1"/>
    <n v="19"/>
    <x v="1"/>
    <n v="0"/>
    <n v="5"/>
    <x v="1"/>
    <n v="2626"/>
    <n v="0"/>
    <n v="46"/>
    <x v="0"/>
    <x v="0"/>
    <s v="Yes"/>
    <x v="3"/>
    <x v="0"/>
    <x v="0"/>
    <n v="44.95"/>
    <n v="4023.62"/>
    <m/>
    <x v="20"/>
  </r>
  <r>
    <x v="6345"/>
    <d v="2023-11-03T00:00:00"/>
    <x v="0"/>
    <n v="23"/>
    <x v="0"/>
    <n v="9"/>
    <n v="5"/>
    <x v="1"/>
    <n v="4302"/>
    <n v="1"/>
    <n v="21"/>
    <x v="3"/>
    <x v="2"/>
    <s v="Yes"/>
    <x v="2"/>
    <x v="0"/>
    <x v="0"/>
    <n v="26.05"/>
    <n v="565.75"/>
    <m/>
    <x v="20"/>
  </r>
  <r>
    <x v="6346"/>
    <d v="2021-12-03T00:00:00"/>
    <x v="0"/>
    <n v="37"/>
    <x v="0"/>
    <n v="2"/>
    <n v="5"/>
    <x v="1"/>
    <n v="2471"/>
    <n v="1"/>
    <n v="44"/>
    <x v="0"/>
    <x v="0"/>
    <s v="No"/>
    <x v="1"/>
    <x v="3"/>
    <x v="0"/>
    <n v="20.6"/>
    <n v="2463.36"/>
    <m/>
    <x v="20"/>
  </r>
  <r>
    <x v="6347"/>
    <d v="2021-03-10T00:00:00"/>
    <x v="0"/>
    <n v="24"/>
    <x v="1"/>
    <n v="0"/>
    <n v="5"/>
    <x v="1"/>
    <n v="4610"/>
    <n v="0"/>
    <n v="53"/>
    <x v="0"/>
    <x v="0"/>
    <s v="No"/>
    <x v="1"/>
    <x v="2"/>
    <x v="2"/>
    <n v="24.6"/>
    <n v="3051.8"/>
    <m/>
    <x v="20"/>
  </r>
  <r>
    <x v="6348"/>
    <d v="2021-06-11T00:00:00"/>
    <x v="0"/>
    <n v="22"/>
    <x v="0"/>
    <n v="2"/>
    <n v="5"/>
    <x v="1"/>
    <n v="6115"/>
    <n v="10"/>
    <n v="50"/>
    <x v="0"/>
    <x v="0"/>
    <s v="Yes"/>
    <x v="2"/>
    <x v="3"/>
    <x v="0"/>
    <n v="44.8"/>
    <n v="4025.13"/>
    <m/>
    <x v="20"/>
  </r>
  <r>
    <x v="6349"/>
    <d v="2021-03-25T00:00:00"/>
    <x v="1"/>
    <n v="21"/>
    <x v="0"/>
    <n v="0"/>
    <n v="5"/>
    <x v="1"/>
    <n v="6439"/>
    <n v="2"/>
    <n v="53"/>
    <x v="4"/>
    <x v="0"/>
    <s v="Yes"/>
    <x v="0"/>
    <x v="3"/>
    <x v="0"/>
    <n v="91.15"/>
    <n v="7248.04"/>
    <m/>
    <x v="20"/>
  </r>
  <r>
    <x v="6350"/>
    <d v="2024-10-09T00:00:00"/>
    <x v="1"/>
    <n v="59"/>
    <x v="0"/>
    <n v="1"/>
    <n v="5"/>
    <x v="1"/>
    <n v="3137"/>
    <n v="1"/>
    <n v="10"/>
    <x v="3"/>
    <x v="0"/>
    <s v="Yes"/>
    <x v="2"/>
    <x v="0"/>
    <x v="0"/>
    <n v="65.5"/>
    <n v="875.8"/>
    <m/>
    <x v="20"/>
  </r>
  <r>
    <x v="6351"/>
    <d v="2021-08-10T00:00:00"/>
    <x v="0"/>
    <n v="43"/>
    <x v="1"/>
    <n v="0"/>
    <n v="5"/>
    <x v="1"/>
    <n v="4254"/>
    <n v="0"/>
    <n v="48"/>
    <x v="4"/>
    <x v="0"/>
    <s v="No"/>
    <x v="1"/>
    <x v="3"/>
    <x v="0"/>
    <n v="19.95"/>
    <n v="1533.46"/>
    <m/>
    <x v="20"/>
  </r>
  <r>
    <x v="6352"/>
    <d v="2023-10-01T00:00:00"/>
    <x v="1"/>
    <n v="43"/>
    <x v="1"/>
    <n v="0"/>
    <n v="5"/>
    <x v="1"/>
    <n v="5555"/>
    <n v="0"/>
    <n v="22"/>
    <x v="3"/>
    <x v="0"/>
    <s v="No"/>
    <x v="1"/>
    <x v="0"/>
    <x v="2"/>
    <n v="20.05"/>
    <n v="1216.44"/>
    <m/>
    <x v="20"/>
  </r>
  <r>
    <x v="6353"/>
    <d v="2022-07-02T00:00:00"/>
    <x v="1"/>
    <n v="26"/>
    <x v="1"/>
    <n v="0"/>
    <n v="5"/>
    <x v="1"/>
    <n v="4040"/>
    <n v="0"/>
    <n v="37"/>
    <x v="0"/>
    <x v="0"/>
    <s v="Yes"/>
    <x v="0"/>
    <x v="0"/>
    <x v="2"/>
    <n v="100.3"/>
    <n v="5208.62"/>
    <m/>
    <x v="20"/>
  </r>
  <r>
    <x v="6354"/>
    <d v="2023-09-01T00:00:00"/>
    <x v="0"/>
    <n v="69"/>
    <x v="0"/>
    <n v="0"/>
    <n v="5"/>
    <x v="1"/>
    <n v="3418"/>
    <n v="2"/>
    <n v="23"/>
    <x v="0"/>
    <x v="0"/>
    <s v="No"/>
    <x v="1"/>
    <x v="3"/>
    <x v="0"/>
    <n v="20.75"/>
    <n v="1501.65"/>
    <m/>
    <x v="20"/>
  </r>
  <r>
    <x v="6355"/>
    <d v="2020-01-01T00:00:00"/>
    <x v="0"/>
    <n v="37"/>
    <x v="0"/>
    <n v="2"/>
    <n v="5"/>
    <x v="1"/>
    <n v="5666"/>
    <n v="0"/>
    <n v="67"/>
    <x v="5"/>
    <x v="0"/>
    <s v="Yes"/>
    <x v="0"/>
    <x v="3"/>
    <x v="0"/>
    <n v="105.4"/>
    <n v="9601.11"/>
    <m/>
    <x v="20"/>
  </r>
  <r>
    <x v="6356"/>
    <d v="2025-07-12T00:00:00"/>
    <x v="1"/>
    <n v="19"/>
    <x v="1"/>
    <n v="0"/>
    <n v="5"/>
    <x v="2"/>
    <n v="3513"/>
    <n v="0"/>
    <n v="1"/>
    <x v="0"/>
    <x v="2"/>
    <s v="Yes"/>
    <x v="3"/>
    <x v="0"/>
    <x v="2"/>
    <n v="25.15"/>
    <n v="25.15"/>
    <m/>
    <x v="20"/>
  </r>
  <r>
    <x v="6357"/>
    <d v="2019-11-06T00:00:00"/>
    <x v="1"/>
    <n v="59"/>
    <x v="0"/>
    <n v="1"/>
    <n v="5"/>
    <x v="1"/>
    <n v="5205"/>
    <n v="0"/>
    <n v="69"/>
    <x v="5"/>
    <x v="0"/>
    <s v="Yes"/>
    <x v="0"/>
    <x v="2"/>
    <x v="0"/>
    <n v="93.3"/>
    <n v="8366.6200000000008"/>
    <m/>
    <x v="20"/>
  </r>
  <r>
    <x v="6358"/>
    <d v="2020-01-04T00:00:00"/>
    <x v="0"/>
    <n v="24"/>
    <x v="1"/>
    <n v="0"/>
    <n v="5"/>
    <x v="1"/>
    <n v="4416"/>
    <n v="0"/>
    <n v="67"/>
    <x v="5"/>
    <x v="0"/>
    <s v="No"/>
    <x v="1"/>
    <x v="2"/>
    <x v="0"/>
    <n v="20.5"/>
    <n v="4600.72"/>
    <m/>
    <x v="20"/>
  </r>
  <r>
    <x v="6359"/>
    <d v="2022-10-06T00:00:00"/>
    <x v="0"/>
    <n v="25"/>
    <x v="0"/>
    <n v="3"/>
    <n v="5"/>
    <x v="1"/>
    <n v="3096"/>
    <n v="5"/>
    <n v="34"/>
    <x v="0"/>
    <x v="0"/>
    <s v="Yes"/>
    <x v="0"/>
    <x v="0"/>
    <x v="0"/>
    <n v="89.85"/>
    <n v="3701.06"/>
    <m/>
    <x v="20"/>
  </r>
  <r>
    <x v="6360"/>
    <d v="2021-10-14T00:00:00"/>
    <x v="1"/>
    <n v="29"/>
    <x v="0"/>
    <n v="0"/>
    <n v="5"/>
    <x v="1"/>
    <n v="5119"/>
    <n v="6"/>
    <n v="46"/>
    <x v="0"/>
    <x v="0"/>
    <s v="Yes"/>
    <x v="0"/>
    <x v="2"/>
    <x v="2"/>
    <n v="108.9"/>
    <n v="4946.3"/>
    <m/>
    <x v="20"/>
  </r>
  <r>
    <x v="6361"/>
    <d v="2025-07-13T00:00:00"/>
    <x v="1"/>
    <n v="27"/>
    <x v="1"/>
    <n v="0"/>
    <n v="5"/>
    <x v="2"/>
    <n v="5825"/>
    <n v="0"/>
    <n v="1"/>
    <x v="2"/>
    <x v="0"/>
    <s v="Yes"/>
    <x v="3"/>
    <x v="0"/>
    <x v="2"/>
    <n v="44.55"/>
    <n v="67.59"/>
    <m/>
    <x v="20"/>
  </r>
  <r>
    <x v="6362"/>
    <d v="2020-06-22T00:00:00"/>
    <x v="0"/>
    <n v="29"/>
    <x v="1"/>
    <n v="0"/>
    <n v="5"/>
    <x v="1"/>
    <n v="4278"/>
    <n v="0"/>
    <n v="62"/>
    <x v="0"/>
    <x v="0"/>
    <s v="No"/>
    <x v="1"/>
    <x v="2"/>
    <x v="0"/>
    <n v="19.850000000000001"/>
    <n v="2132.19"/>
    <m/>
    <x v="20"/>
  </r>
  <r>
    <x v="6363"/>
    <d v="2019-08-02T00:00:00"/>
    <x v="0"/>
    <n v="36"/>
    <x v="0"/>
    <n v="0"/>
    <n v="5"/>
    <x v="1"/>
    <n v="5514"/>
    <n v="1"/>
    <n v="72"/>
    <x v="0"/>
    <x v="0"/>
    <s v="No"/>
    <x v="1"/>
    <x v="2"/>
    <x v="2"/>
    <n v="25.85"/>
    <n v="4460.63"/>
    <m/>
    <x v="20"/>
  </r>
  <r>
    <x v="6364"/>
    <d v="2022-12-04T00:00:00"/>
    <x v="0"/>
    <n v="48"/>
    <x v="0"/>
    <n v="3"/>
    <n v="5"/>
    <x v="1"/>
    <n v="2609"/>
    <n v="2"/>
    <n v="32"/>
    <x v="1"/>
    <x v="2"/>
    <s v="Yes"/>
    <x v="2"/>
    <x v="3"/>
    <x v="3"/>
    <n v="36.25"/>
    <n v="1151.05"/>
    <m/>
    <x v="20"/>
  </r>
  <r>
    <x v="6365"/>
    <d v="2019-08-03T00:00:00"/>
    <x v="1"/>
    <n v="30"/>
    <x v="1"/>
    <n v="0"/>
    <n v="5"/>
    <x v="1"/>
    <n v="5306"/>
    <n v="0"/>
    <n v="72"/>
    <x v="0"/>
    <x v="0"/>
    <s v="No"/>
    <x v="1"/>
    <x v="2"/>
    <x v="0"/>
    <n v="21.15"/>
    <n v="3039.53"/>
    <m/>
    <x v="20"/>
  </r>
  <r>
    <x v="6366"/>
    <d v="2021-04-03T00:00:00"/>
    <x v="0"/>
    <n v="75"/>
    <x v="1"/>
    <n v="0"/>
    <n v="5"/>
    <x v="1"/>
    <n v="4993"/>
    <n v="0"/>
    <n v="52"/>
    <x v="0"/>
    <x v="0"/>
    <s v="Yes"/>
    <x v="0"/>
    <x v="2"/>
    <x v="0"/>
    <n v="110.75"/>
    <n v="7023.82"/>
    <m/>
    <x v="20"/>
  </r>
  <r>
    <x v="6367"/>
    <d v="2023-03-16T00:00:00"/>
    <x v="1"/>
    <n v="67"/>
    <x v="0"/>
    <n v="1"/>
    <n v="5"/>
    <x v="1"/>
    <n v="4107"/>
    <n v="8"/>
    <n v="29"/>
    <x v="0"/>
    <x v="2"/>
    <s v="Yes"/>
    <x v="2"/>
    <x v="2"/>
    <x v="2"/>
    <n v="35.65"/>
    <n v="1000.08"/>
    <m/>
    <x v="20"/>
  </r>
  <r>
    <x v="6368"/>
    <d v="2024-04-24T00:00:00"/>
    <x v="0"/>
    <n v="66"/>
    <x v="0"/>
    <n v="0"/>
    <n v="5"/>
    <x v="1"/>
    <n v="4045"/>
    <n v="1"/>
    <n v="16"/>
    <x v="0"/>
    <x v="0"/>
    <s v="Yes"/>
    <x v="0"/>
    <x v="0"/>
    <x v="0"/>
    <n v="91.55"/>
    <n v="1787.09"/>
    <m/>
    <x v="20"/>
  </r>
  <r>
    <x v="6369"/>
    <d v="2020-04-05T00:00:00"/>
    <x v="1"/>
    <n v="77"/>
    <x v="1"/>
    <n v="0"/>
    <n v="5"/>
    <x v="1"/>
    <n v="6055"/>
    <n v="0"/>
    <n v="64"/>
    <x v="0"/>
    <x v="2"/>
    <s v="Yes"/>
    <x v="2"/>
    <x v="0"/>
    <x v="0"/>
    <n v="43.85"/>
    <n v="2781"/>
    <m/>
    <x v="20"/>
  </r>
  <r>
    <x v="6370"/>
    <d v="2024-06-23T00:00:00"/>
    <x v="1"/>
    <n v="33"/>
    <x v="0"/>
    <n v="1"/>
    <n v="5"/>
    <x v="1"/>
    <n v="2563"/>
    <n v="7"/>
    <n v="14"/>
    <x v="0"/>
    <x v="0"/>
    <s v="Yes"/>
    <x v="0"/>
    <x v="0"/>
    <x v="0"/>
    <n v="80.900000000000006"/>
    <n v="1715.88"/>
    <m/>
    <x v="20"/>
  </r>
  <r>
    <x v="6371"/>
    <d v="2023-02-15T00:00:00"/>
    <x v="1"/>
    <n v="24"/>
    <x v="0"/>
    <n v="0"/>
    <n v="5"/>
    <x v="1"/>
    <n v="4274"/>
    <n v="4"/>
    <n v="30"/>
    <x v="1"/>
    <x v="0"/>
    <s v="Yes"/>
    <x v="2"/>
    <x v="2"/>
    <x v="0"/>
    <n v="80.8"/>
    <n v="2847.5"/>
    <m/>
    <x v="20"/>
  </r>
  <r>
    <x v="6372"/>
    <d v="2025-07-23T00:00:00"/>
    <x v="0"/>
    <n v="31"/>
    <x v="1"/>
    <n v="0"/>
    <n v="5"/>
    <x v="2"/>
    <n v="2968"/>
    <n v="0"/>
    <n v="1"/>
    <x v="0"/>
    <x v="0"/>
    <s v="No"/>
    <x v="1"/>
    <x v="0"/>
    <x v="3"/>
    <n v="20.399999999999999"/>
    <n v="38.21"/>
    <m/>
    <x v="20"/>
  </r>
  <r>
    <x v="6373"/>
    <d v="2023-08-18T00:00:00"/>
    <x v="1"/>
    <n v="51"/>
    <x v="0"/>
    <n v="3"/>
    <n v="5"/>
    <x v="1"/>
    <n v="4368"/>
    <n v="9"/>
    <n v="24"/>
    <x v="1"/>
    <x v="0"/>
    <s v="No"/>
    <x v="1"/>
    <x v="2"/>
    <x v="2"/>
    <n v="21.1"/>
    <n v="985.05"/>
    <m/>
    <x v="20"/>
  </r>
  <r>
    <x v="6374"/>
    <d v="2025-01-10T00:00:00"/>
    <x v="0"/>
    <n v="44"/>
    <x v="1"/>
    <n v="0"/>
    <n v="5"/>
    <x v="1"/>
    <n v="4476"/>
    <n v="0"/>
    <n v="7"/>
    <x v="2"/>
    <x v="0"/>
    <s v="No"/>
    <x v="1"/>
    <x v="0"/>
    <x v="3"/>
    <n v="20.75"/>
    <n v="471.43"/>
    <m/>
    <x v="20"/>
  </r>
  <r>
    <x v="6375"/>
    <d v="2022-03-25T00:00:00"/>
    <x v="1"/>
    <n v="40"/>
    <x v="1"/>
    <n v="0"/>
    <n v="5"/>
    <x v="1"/>
    <n v="2994"/>
    <n v="0"/>
    <n v="41"/>
    <x v="4"/>
    <x v="0"/>
    <s v="Yes"/>
    <x v="2"/>
    <x v="3"/>
    <x v="2"/>
    <n v="56.3"/>
    <n v="3859.27"/>
    <m/>
    <x v="20"/>
  </r>
  <r>
    <x v="6376"/>
    <d v="2020-02-04T00:00:00"/>
    <x v="0"/>
    <n v="59"/>
    <x v="0"/>
    <n v="3"/>
    <n v="5"/>
    <x v="1"/>
    <n v="5617"/>
    <n v="5"/>
    <n v="66"/>
    <x v="0"/>
    <x v="0"/>
    <s v="No"/>
    <x v="1"/>
    <x v="2"/>
    <x v="2"/>
    <n v="25.3"/>
    <n v="4216.6499999999996"/>
    <m/>
    <x v="20"/>
  </r>
  <r>
    <x v="6377"/>
    <d v="2021-01-14T00:00:00"/>
    <x v="1"/>
    <n v="54"/>
    <x v="0"/>
    <n v="0"/>
    <n v="5"/>
    <x v="1"/>
    <n v="4768"/>
    <n v="4"/>
    <n v="55"/>
    <x v="4"/>
    <x v="0"/>
    <s v="Yes"/>
    <x v="0"/>
    <x v="0"/>
    <x v="2"/>
    <n v="103.65"/>
    <n v="7527.95"/>
    <m/>
    <x v="20"/>
  </r>
  <r>
    <x v="6378"/>
    <d v="2025-07-09T00:00:00"/>
    <x v="0"/>
    <n v="57"/>
    <x v="0"/>
    <n v="3"/>
    <n v="5"/>
    <x v="2"/>
    <n v="3007"/>
    <n v="10"/>
    <n v="1"/>
    <x v="0"/>
    <x v="0"/>
    <s v="No"/>
    <x v="1"/>
    <x v="0"/>
    <x v="2"/>
    <n v="19.2"/>
    <n v="51.98"/>
    <m/>
    <x v="20"/>
  </r>
  <r>
    <x v="6379"/>
    <d v="2021-10-17T00:00:00"/>
    <x v="1"/>
    <n v="26"/>
    <x v="1"/>
    <n v="2"/>
    <n v="5"/>
    <x v="1"/>
    <n v="2405"/>
    <n v="0"/>
    <n v="46"/>
    <x v="0"/>
    <x v="0"/>
    <s v="Yes"/>
    <x v="0"/>
    <x v="0"/>
    <x v="0"/>
    <n v="99.8"/>
    <n v="5196.71"/>
    <m/>
    <x v="20"/>
  </r>
  <r>
    <x v="6380"/>
    <d v="2019-08-11T00:00:00"/>
    <x v="0"/>
    <n v="40"/>
    <x v="0"/>
    <n v="0"/>
    <n v="5"/>
    <x v="1"/>
    <n v="6011"/>
    <n v="8"/>
    <n v="72"/>
    <x v="0"/>
    <x v="0"/>
    <s v="No"/>
    <x v="1"/>
    <x v="2"/>
    <x v="2"/>
    <n v="25.4"/>
    <n v="2095.9"/>
    <m/>
    <x v="20"/>
  </r>
  <r>
    <x v="6381"/>
    <d v="2023-01-06T00:00:00"/>
    <x v="1"/>
    <n v="52"/>
    <x v="1"/>
    <n v="0"/>
    <n v="5"/>
    <x v="1"/>
    <n v="5581"/>
    <n v="0"/>
    <n v="31"/>
    <x v="0"/>
    <x v="0"/>
    <s v="No"/>
    <x v="1"/>
    <x v="2"/>
    <x v="2"/>
    <n v="20.9"/>
    <n v="1500.31"/>
    <m/>
    <x v="20"/>
  </r>
  <r>
    <x v="6382"/>
    <d v="2024-09-04T00:00:00"/>
    <x v="0"/>
    <n v="43"/>
    <x v="1"/>
    <n v="0"/>
    <n v="5"/>
    <x v="1"/>
    <n v="5597"/>
    <n v="0"/>
    <n v="11"/>
    <x v="3"/>
    <x v="0"/>
    <s v="No"/>
    <x v="1"/>
    <x v="0"/>
    <x v="2"/>
    <n v="20.350000000000001"/>
    <n v="741.93"/>
    <m/>
    <x v="20"/>
  </r>
  <r>
    <x v="6383"/>
    <d v="2023-08-18T00:00:00"/>
    <x v="0"/>
    <n v="58"/>
    <x v="0"/>
    <n v="3"/>
    <n v="5"/>
    <x v="1"/>
    <n v="5865"/>
    <n v="1"/>
    <n v="24"/>
    <x v="0"/>
    <x v="0"/>
    <s v="No"/>
    <x v="1"/>
    <x v="2"/>
    <x v="2"/>
    <n v="24.2"/>
    <n v="785.93"/>
    <m/>
    <x v="20"/>
  </r>
  <r>
    <x v="6384"/>
    <d v="2025-07-16T00:00:00"/>
    <x v="0"/>
    <n v="22"/>
    <x v="1"/>
    <n v="0"/>
    <n v="5"/>
    <x v="2"/>
    <n v="5203"/>
    <n v="0"/>
    <n v="1"/>
    <x v="0"/>
    <x v="0"/>
    <s v="No"/>
    <x v="1"/>
    <x v="0"/>
    <x v="2"/>
    <n v="20.3"/>
    <n v="49.49"/>
    <m/>
    <x v="20"/>
  </r>
  <r>
    <x v="6385"/>
    <d v="2023-06-04T00:00:00"/>
    <x v="1"/>
    <n v="35"/>
    <x v="0"/>
    <n v="0"/>
    <n v="5"/>
    <x v="1"/>
    <n v="2753"/>
    <n v="7"/>
    <n v="26"/>
    <x v="0"/>
    <x v="0"/>
    <s v="Yes"/>
    <x v="2"/>
    <x v="0"/>
    <x v="0"/>
    <n v="73.05"/>
    <n v="2567.9699999999998"/>
    <m/>
    <x v="20"/>
  </r>
  <r>
    <x v="6386"/>
    <d v="2025-02-02T00:00:00"/>
    <x v="1"/>
    <n v="38"/>
    <x v="0"/>
    <n v="3"/>
    <n v="5"/>
    <x v="1"/>
    <n v="5518"/>
    <n v="0"/>
    <n v="6"/>
    <x v="0"/>
    <x v="0"/>
    <s v="No"/>
    <x v="1"/>
    <x v="3"/>
    <x v="2"/>
    <n v="19"/>
    <n v="285.56"/>
    <m/>
    <x v="20"/>
  </r>
  <r>
    <x v="6387"/>
    <d v="2023-07-12T00:00:00"/>
    <x v="1"/>
    <n v="20"/>
    <x v="1"/>
    <n v="0"/>
    <n v="5"/>
    <x v="1"/>
    <n v="4284"/>
    <n v="0"/>
    <n v="25"/>
    <x v="1"/>
    <x v="2"/>
    <s v="Yes"/>
    <x v="3"/>
    <x v="0"/>
    <x v="0"/>
    <n v="48.25"/>
    <n v="1293.8"/>
    <m/>
    <x v="20"/>
  </r>
  <r>
    <x v="6388"/>
    <d v="2024-01-06T00:00:00"/>
    <x v="1"/>
    <n v="62"/>
    <x v="1"/>
    <n v="0"/>
    <n v="5"/>
    <x v="1"/>
    <n v="3612"/>
    <n v="0"/>
    <n v="19"/>
    <x v="0"/>
    <x v="0"/>
    <s v="No"/>
    <x v="1"/>
    <x v="0"/>
    <x v="0"/>
    <n v="24.7"/>
    <n v="689.54"/>
    <m/>
    <x v="20"/>
  </r>
  <r>
    <x v="6389"/>
    <d v="2025-07-07T00:00:00"/>
    <x v="0"/>
    <n v="76"/>
    <x v="0"/>
    <n v="0"/>
    <n v="5"/>
    <x v="2"/>
    <n v="2968"/>
    <n v="7"/>
    <n v="1"/>
    <x v="0"/>
    <x v="0"/>
    <s v="Yes"/>
    <x v="0"/>
    <x v="2"/>
    <x v="0"/>
    <n v="74.3"/>
    <n v="92.14"/>
    <m/>
    <x v="20"/>
  </r>
  <r>
    <x v="6390"/>
    <d v="2020-04-01T00:00:00"/>
    <x v="0"/>
    <n v="67"/>
    <x v="1"/>
    <n v="0"/>
    <n v="5"/>
    <x v="1"/>
    <n v="6100"/>
    <n v="0"/>
    <n v="64"/>
    <x v="0"/>
    <x v="0"/>
    <s v="Yes"/>
    <x v="0"/>
    <x v="3"/>
    <x v="0"/>
    <n v="102.1"/>
    <n v="7332.58"/>
    <m/>
    <x v="20"/>
  </r>
  <r>
    <x v="6391"/>
    <d v="2024-04-15T00:00:00"/>
    <x v="0"/>
    <n v="70"/>
    <x v="1"/>
    <n v="0"/>
    <n v="5"/>
    <x v="1"/>
    <n v="5111"/>
    <n v="0"/>
    <n v="16"/>
    <x v="3"/>
    <x v="0"/>
    <s v="Yes"/>
    <x v="0"/>
    <x v="2"/>
    <x v="0"/>
    <n v="74.45"/>
    <n v="1613.67"/>
    <m/>
    <x v="20"/>
  </r>
  <r>
    <x v="6392"/>
    <d v="2025-07-14T00:00:00"/>
    <x v="1"/>
    <n v="69"/>
    <x v="1"/>
    <n v="0"/>
    <n v="5"/>
    <x v="2"/>
    <n v="2422"/>
    <n v="0"/>
    <n v="1"/>
    <x v="0"/>
    <x v="0"/>
    <s v="Yes"/>
    <x v="0"/>
    <x v="0"/>
    <x v="0"/>
    <n v="70.2"/>
    <n v="92.54"/>
    <m/>
    <x v="20"/>
  </r>
  <r>
    <x v="6393"/>
    <d v="2021-02-24T00:00:00"/>
    <x v="1"/>
    <n v="68"/>
    <x v="1"/>
    <n v="0"/>
    <n v="5"/>
    <x v="1"/>
    <n v="4277"/>
    <n v="0"/>
    <n v="54"/>
    <x v="4"/>
    <x v="0"/>
    <s v="Yes"/>
    <x v="3"/>
    <x v="3"/>
    <x v="2"/>
    <n v="72.099999999999994"/>
    <n v="6339.27"/>
    <m/>
    <x v="20"/>
  </r>
  <r>
    <x v="6394"/>
    <d v="2025-02-09T00:00:00"/>
    <x v="1"/>
    <n v="31"/>
    <x v="1"/>
    <n v="0"/>
    <n v="5"/>
    <x v="1"/>
    <n v="5346"/>
    <n v="0"/>
    <n v="6"/>
    <x v="2"/>
    <x v="0"/>
    <s v="No"/>
    <x v="1"/>
    <x v="0"/>
    <x v="2"/>
    <n v="20.7"/>
    <n v="159.07"/>
    <m/>
    <x v="20"/>
  </r>
  <r>
    <x v="6395"/>
    <d v="2022-08-02T00:00:00"/>
    <x v="1"/>
    <n v="47"/>
    <x v="1"/>
    <n v="0"/>
    <n v="5"/>
    <x v="1"/>
    <n v="2691"/>
    <n v="0"/>
    <n v="36"/>
    <x v="0"/>
    <x v="0"/>
    <s v="No"/>
    <x v="1"/>
    <x v="3"/>
    <x v="2"/>
    <n v="19.55"/>
    <n v="2108.63"/>
    <m/>
    <x v="20"/>
  </r>
  <r>
    <x v="6396"/>
    <d v="2025-04-07T00:00:00"/>
    <x v="0"/>
    <n v="58"/>
    <x v="1"/>
    <n v="0"/>
    <n v="5"/>
    <x v="1"/>
    <n v="4521"/>
    <n v="0"/>
    <n v="4"/>
    <x v="2"/>
    <x v="0"/>
    <s v="Yes"/>
    <x v="2"/>
    <x v="0"/>
    <x v="2"/>
    <n v="50.8"/>
    <n v="209.82"/>
    <m/>
    <x v="20"/>
  </r>
  <r>
    <x v="6397"/>
    <d v="2025-07-01T00:00:00"/>
    <x v="0"/>
    <n v="50"/>
    <x v="1"/>
    <n v="0"/>
    <n v="5"/>
    <x v="2"/>
    <n v="5626"/>
    <n v="0"/>
    <n v="1"/>
    <x v="2"/>
    <x v="0"/>
    <s v="No"/>
    <x v="1"/>
    <x v="0"/>
    <x v="2"/>
    <n v="19.3"/>
    <n v="35.659999999999997"/>
    <m/>
    <x v="20"/>
  </r>
  <r>
    <x v="6398"/>
    <d v="2023-09-05T00:00:00"/>
    <x v="1"/>
    <n v="44"/>
    <x v="1"/>
    <n v="0"/>
    <n v="5"/>
    <x v="1"/>
    <n v="4790"/>
    <n v="0"/>
    <n v="23"/>
    <x v="0"/>
    <x v="0"/>
    <s v="Yes"/>
    <x v="3"/>
    <x v="0"/>
    <x v="2"/>
    <n v="49.7"/>
    <n v="2203.23"/>
    <m/>
    <x v="20"/>
  </r>
  <r>
    <x v="6399"/>
    <d v="2022-06-10T00:00:00"/>
    <x v="1"/>
    <n v="22"/>
    <x v="1"/>
    <n v="0"/>
    <n v="5"/>
    <x v="1"/>
    <n v="2511"/>
    <n v="0"/>
    <n v="38"/>
    <x v="1"/>
    <x v="0"/>
    <s v="Yes"/>
    <x v="0"/>
    <x v="0"/>
    <x v="0"/>
    <n v="103.65"/>
    <n v="5038.6000000000004"/>
    <m/>
    <x v="20"/>
  </r>
  <r>
    <x v="6400"/>
    <d v="2021-12-16T00:00:00"/>
    <x v="0"/>
    <n v="69"/>
    <x v="1"/>
    <n v="0"/>
    <n v="5"/>
    <x v="1"/>
    <n v="4374"/>
    <n v="0"/>
    <n v="44"/>
    <x v="4"/>
    <x v="0"/>
    <s v="Yes"/>
    <x v="0"/>
    <x v="3"/>
    <x v="0"/>
    <n v="73.849999999999994"/>
    <n v="5293.04"/>
    <m/>
    <x v="20"/>
  </r>
  <r>
    <x v="6401"/>
    <d v="2022-08-21T00:00:00"/>
    <x v="1"/>
    <n v="74"/>
    <x v="0"/>
    <n v="0"/>
    <n v="5"/>
    <x v="1"/>
    <n v="3273"/>
    <n v="0"/>
    <n v="36"/>
    <x v="1"/>
    <x v="0"/>
    <s v="Yes"/>
    <x v="0"/>
    <x v="0"/>
    <x v="2"/>
    <n v="91.95"/>
    <n v="3690.81"/>
    <m/>
    <x v="20"/>
  </r>
  <r>
    <x v="6402"/>
    <d v="2024-11-12T00:00:00"/>
    <x v="1"/>
    <n v="66"/>
    <x v="1"/>
    <n v="0"/>
    <n v="5"/>
    <x v="1"/>
    <n v="2893"/>
    <n v="0"/>
    <n v="9"/>
    <x v="2"/>
    <x v="0"/>
    <s v="Yes"/>
    <x v="0"/>
    <x v="0"/>
    <x v="0"/>
    <n v="90.1"/>
    <n v="1176.8"/>
    <m/>
    <x v="20"/>
  </r>
  <r>
    <x v="6403"/>
    <d v="2025-07-05T00:00:00"/>
    <x v="1"/>
    <n v="25"/>
    <x v="1"/>
    <n v="0"/>
    <n v="5"/>
    <x v="2"/>
    <n v="3575"/>
    <n v="0"/>
    <n v="1"/>
    <x v="0"/>
    <x v="0"/>
    <s v="Yes"/>
    <x v="3"/>
    <x v="0"/>
    <x v="2"/>
    <n v="45.3"/>
    <n v="92.66"/>
    <m/>
    <x v="20"/>
  </r>
  <r>
    <x v="6404"/>
    <d v="2023-06-26T00:00:00"/>
    <x v="1"/>
    <n v="47"/>
    <x v="1"/>
    <n v="0"/>
    <n v="5"/>
    <x v="1"/>
    <n v="2510"/>
    <n v="0"/>
    <n v="26"/>
    <x v="0"/>
    <x v="2"/>
    <s v="Yes"/>
    <x v="2"/>
    <x v="0"/>
    <x v="2"/>
    <n v="50.35"/>
    <n v="1277.5"/>
    <m/>
    <x v="20"/>
  </r>
  <r>
    <x v="6405"/>
    <d v="2022-12-14T00:00:00"/>
    <x v="1"/>
    <n v="45"/>
    <x v="0"/>
    <n v="3"/>
    <n v="5"/>
    <x v="1"/>
    <n v="4970"/>
    <n v="7"/>
    <n v="32"/>
    <x v="0"/>
    <x v="0"/>
    <s v="Yes"/>
    <x v="0"/>
    <x v="0"/>
    <x v="0"/>
    <n v="86.1"/>
    <n v="3706.87"/>
    <m/>
    <x v="20"/>
  </r>
  <r>
    <x v="6406"/>
    <d v="2024-10-26T00:00:00"/>
    <x v="0"/>
    <n v="39"/>
    <x v="0"/>
    <n v="1"/>
    <n v="5"/>
    <x v="1"/>
    <n v="4950"/>
    <n v="5"/>
    <n v="10"/>
    <x v="0"/>
    <x v="0"/>
    <s v="No"/>
    <x v="1"/>
    <x v="2"/>
    <x v="2"/>
    <n v="25.75"/>
    <n v="485.8"/>
    <m/>
    <x v="20"/>
  </r>
  <r>
    <x v="6407"/>
    <d v="2024-06-01T00:00:00"/>
    <x v="1"/>
    <n v="25"/>
    <x v="1"/>
    <n v="0"/>
    <n v="5"/>
    <x v="1"/>
    <n v="3185"/>
    <n v="0"/>
    <n v="14"/>
    <x v="3"/>
    <x v="0"/>
    <s v="Yes"/>
    <x v="2"/>
    <x v="0"/>
    <x v="0"/>
    <n v="50.45"/>
    <n v="1454.53"/>
    <m/>
    <x v="20"/>
  </r>
  <r>
    <x v="6408"/>
    <d v="2024-03-05T00:00:00"/>
    <x v="1"/>
    <n v="35"/>
    <x v="1"/>
    <n v="0"/>
    <n v="5"/>
    <x v="1"/>
    <n v="4650"/>
    <n v="0"/>
    <n v="17"/>
    <x v="0"/>
    <x v="0"/>
    <s v="No"/>
    <x v="1"/>
    <x v="3"/>
    <x v="3"/>
    <n v="20.149999999999999"/>
    <n v="428.11"/>
    <m/>
    <x v="20"/>
  </r>
  <r>
    <x v="6409"/>
    <d v="2020-11-24T00:00:00"/>
    <x v="1"/>
    <n v="43"/>
    <x v="0"/>
    <n v="0"/>
    <n v="5"/>
    <x v="1"/>
    <n v="4408"/>
    <n v="6"/>
    <n v="57"/>
    <x v="0"/>
    <x v="0"/>
    <s v="No"/>
    <x v="1"/>
    <x v="2"/>
    <x v="0"/>
    <n v="19.899999999999999"/>
    <n v="3672.62"/>
    <m/>
    <x v="20"/>
  </r>
  <r>
    <x v="6410"/>
    <d v="2024-11-23T00:00:00"/>
    <x v="1"/>
    <n v="59"/>
    <x v="0"/>
    <n v="3"/>
    <n v="5"/>
    <x v="1"/>
    <n v="4272"/>
    <n v="10"/>
    <n v="9"/>
    <x v="0"/>
    <x v="0"/>
    <s v="No"/>
    <x v="1"/>
    <x v="3"/>
    <x v="2"/>
    <n v="20.25"/>
    <n v="285.3"/>
    <m/>
    <x v="20"/>
  </r>
  <r>
    <x v="6411"/>
    <d v="2021-05-10T00:00:00"/>
    <x v="1"/>
    <n v="42"/>
    <x v="0"/>
    <n v="3"/>
    <n v="5"/>
    <x v="1"/>
    <n v="4132"/>
    <n v="4"/>
    <n v="51"/>
    <x v="0"/>
    <x v="2"/>
    <s v="Yes"/>
    <x v="2"/>
    <x v="3"/>
    <x v="0"/>
    <n v="56.15"/>
    <n v="2898.95"/>
    <m/>
    <x v="20"/>
  </r>
  <r>
    <x v="6412"/>
    <d v="2025-07-23T00:00:00"/>
    <x v="1"/>
    <n v="58"/>
    <x v="1"/>
    <n v="0"/>
    <n v="5"/>
    <x v="2"/>
    <n v="2732"/>
    <n v="0"/>
    <n v="1"/>
    <x v="0"/>
    <x v="0"/>
    <s v="No"/>
    <x v="1"/>
    <x v="0"/>
    <x v="2"/>
    <n v="19.95"/>
    <n v="58.79"/>
    <m/>
    <x v="20"/>
  </r>
  <r>
    <x v="6413"/>
    <d v="2023-06-17T00:00:00"/>
    <x v="0"/>
    <n v="32"/>
    <x v="0"/>
    <n v="1"/>
    <n v="5"/>
    <x v="1"/>
    <n v="3386"/>
    <n v="4"/>
    <n v="26"/>
    <x v="1"/>
    <x v="0"/>
    <s v="Yes"/>
    <x v="2"/>
    <x v="3"/>
    <x v="2"/>
    <n v="50.35"/>
    <n v="1405.92"/>
    <m/>
    <x v="20"/>
  </r>
  <r>
    <x v="6414"/>
    <d v="2023-08-12T00:00:00"/>
    <x v="0"/>
    <n v="25"/>
    <x v="1"/>
    <n v="0"/>
    <n v="5"/>
    <x v="1"/>
    <n v="5832"/>
    <n v="0"/>
    <n v="24"/>
    <x v="0"/>
    <x v="0"/>
    <s v="Yes"/>
    <x v="2"/>
    <x v="0"/>
    <x v="2"/>
    <n v="49.7"/>
    <n v="2096.12"/>
    <m/>
    <x v="20"/>
  </r>
  <r>
    <x v="6415"/>
    <d v="2023-08-16T00:00:00"/>
    <x v="0"/>
    <n v="19"/>
    <x v="0"/>
    <n v="2"/>
    <n v="5"/>
    <x v="1"/>
    <n v="4654"/>
    <n v="6"/>
    <n v="24"/>
    <x v="1"/>
    <x v="0"/>
    <s v="No"/>
    <x v="1"/>
    <x v="3"/>
    <x v="2"/>
    <n v="20.8"/>
    <n v="1089.81"/>
    <m/>
    <x v="20"/>
  </r>
  <r>
    <x v="6416"/>
    <d v="2024-10-11T00:00:00"/>
    <x v="0"/>
    <n v="22"/>
    <x v="1"/>
    <n v="1"/>
    <n v="5"/>
    <x v="1"/>
    <n v="3044"/>
    <n v="0"/>
    <n v="10"/>
    <x v="0"/>
    <x v="0"/>
    <s v="No"/>
    <x v="1"/>
    <x v="3"/>
    <x v="0"/>
    <n v="19.95"/>
    <n v="298.10000000000002"/>
    <m/>
    <x v="20"/>
  </r>
  <r>
    <x v="6417"/>
    <d v="2025-05-05T00:00:00"/>
    <x v="1"/>
    <n v="55"/>
    <x v="0"/>
    <n v="0"/>
    <n v="5"/>
    <x v="2"/>
    <n v="3716"/>
    <n v="4"/>
    <n v="3"/>
    <x v="2"/>
    <x v="0"/>
    <s v="No"/>
    <x v="1"/>
    <x v="0"/>
    <x v="2"/>
    <n v="19.899999999999999"/>
    <n v="169.83"/>
    <m/>
    <x v="20"/>
  </r>
  <r>
    <x v="6418"/>
    <d v="2020-07-19T00:00:00"/>
    <x v="1"/>
    <n v="55"/>
    <x v="0"/>
    <n v="0"/>
    <n v="5"/>
    <x v="1"/>
    <n v="4676"/>
    <n v="1"/>
    <n v="61"/>
    <x v="4"/>
    <x v="0"/>
    <s v="Yes"/>
    <x v="0"/>
    <x v="2"/>
    <x v="0"/>
    <n v="94.35"/>
    <n v="7206.66"/>
    <m/>
    <x v="20"/>
  </r>
  <r>
    <x v="6419"/>
    <d v="2019-12-25T00:00:00"/>
    <x v="1"/>
    <n v="23"/>
    <x v="0"/>
    <n v="0"/>
    <n v="5"/>
    <x v="1"/>
    <n v="5553"/>
    <n v="2"/>
    <n v="68"/>
    <x v="0"/>
    <x v="0"/>
    <s v="Yes"/>
    <x v="2"/>
    <x v="2"/>
    <x v="0"/>
    <n v="64.099999999999994"/>
    <n v="4893.29"/>
    <m/>
    <x v="20"/>
  </r>
  <r>
    <x v="6420"/>
    <d v="2023-10-26T00:00:00"/>
    <x v="1"/>
    <n v="71"/>
    <x v="0"/>
    <n v="1"/>
    <n v="5"/>
    <x v="1"/>
    <n v="2656"/>
    <n v="7"/>
    <n v="22"/>
    <x v="3"/>
    <x v="0"/>
    <s v="Yes"/>
    <x v="0"/>
    <x v="2"/>
    <x v="0"/>
    <n v="85.35"/>
    <n v="2845.78"/>
    <m/>
    <x v="20"/>
  </r>
  <r>
    <x v="6421"/>
    <d v="2021-04-15T00:00:00"/>
    <x v="1"/>
    <n v="67"/>
    <x v="0"/>
    <n v="0"/>
    <n v="5"/>
    <x v="1"/>
    <n v="4428"/>
    <n v="1"/>
    <n v="52"/>
    <x v="0"/>
    <x v="0"/>
    <s v="Yes"/>
    <x v="0"/>
    <x v="2"/>
    <x v="0"/>
    <n v="109.1"/>
    <n v="5861.67"/>
    <m/>
    <x v="20"/>
  </r>
  <r>
    <x v="6422"/>
    <d v="2021-08-01T00:00:00"/>
    <x v="1"/>
    <n v="75"/>
    <x v="0"/>
    <n v="2"/>
    <n v="5"/>
    <x v="1"/>
    <n v="2617"/>
    <n v="0"/>
    <n v="48"/>
    <x v="0"/>
    <x v="2"/>
    <s v="Yes"/>
    <x v="2"/>
    <x v="3"/>
    <x v="0"/>
    <n v="29.9"/>
    <n v="1388.75"/>
    <m/>
    <x v="20"/>
  </r>
  <r>
    <x v="6423"/>
    <d v="2020-11-04T00:00:00"/>
    <x v="1"/>
    <n v="77"/>
    <x v="0"/>
    <n v="0"/>
    <n v="5"/>
    <x v="1"/>
    <n v="6015"/>
    <n v="1"/>
    <n v="57"/>
    <x v="0"/>
    <x v="0"/>
    <s v="Yes"/>
    <x v="0"/>
    <x v="0"/>
    <x v="2"/>
    <n v="94"/>
    <n v="6752.8"/>
    <m/>
    <x v="20"/>
  </r>
  <r>
    <x v="6424"/>
    <d v="2025-07-11T00:00:00"/>
    <x v="1"/>
    <n v="22"/>
    <x v="1"/>
    <n v="0"/>
    <n v="5"/>
    <x v="2"/>
    <n v="2010"/>
    <n v="0"/>
    <n v="1"/>
    <x v="0"/>
    <x v="0"/>
    <s v="No"/>
    <x v="1"/>
    <x v="0"/>
    <x v="0"/>
    <n v="19.899999999999999"/>
    <n v="31.73"/>
    <m/>
    <x v="20"/>
  </r>
  <r>
    <x v="6425"/>
    <d v="2024-11-06T00:00:00"/>
    <x v="0"/>
    <n v="24"/>
    <x v="1"/>
    <n v="0"/>
    <n v="5"/>
    <x v="1"/>
    <n v="2323"/>
    <n v="0"/>
    <n v="9"/>
    <x v="2"/>
    <x v="2"/>
    <s v="Yes"/>
    <x v="2"/>
    <x v="0"/>
    <x v="3"/>
    <n v="24.6"/>
    <n v="190.1"/>
    <m/>
    <x v="20"/>
  </r>
  <r>
    <x v="6426"/>
    <d v="2023-09-11T00:00:00"/>
    <x v="1"/>
    <n v="47"/>
    <x v="0"/>
    <n v="0"/>
    <n v="5"/>
    <x v="1"/>
    <n v="5140"/>
    <n v="6"/>
    <n v="23"/>
    <x v="3"/>
    <x v="0"/>
    <s v="Yes"/>
    <x v="3"/>
    <x v="0"/>
    <x v="0"/>
    <n v="54.25"/>
    <n v="2116.94"/>
    <m/>
    <x v="20"/>
  </r>
  <r>
    <x v="6427"/>
    <d v="2022-09-09T00:00:00"/>
    <x v="1"/>
    <n v="62"/>
    <x v="0"/>
    <n v="1"/>
    <n v="5"/>
    <x v="1"/>
    <n v="4194"/>
    <n v="5"/>
    <n v="35"/>
    <x v="1"/>
    <x v="0"/>
    <s v="No"/>
    <x v="1"/>
    <x v="0"/>
    <x v="0"/>
    <n v="25.75"/>
    <n v="1749.15"/>
    <m/>
    <x v="20"/>
  </r>
  <r>
    <x v="6428"/>
    <d v="2023-09-18T00:00:00"/>
    <x v="1"/>
    <n v="51"/>
    <x v="0"/>
    <n v="3"/>
    <n v="5"/>
    <x v="1"/>
    <n v="5903"/>
    <n v="6"/>
    <n v="23"/>
    <x v="3"/>
    <x v="0"/>
    <s v="Yes"/>
    <x v="0"/>
    <x v="0"/>
    <x v="2"/>
    <n v="75.3"/>
    <n v="2823.69"/>
    <m/>
    <x v="20"/>
  </r>
  <r>
    <x v="6429"/>
    <d v="2023-09-08T00:00:00"/>
    <x v="0"/>
    <n v="33"/>
    <x v="0"/>
    <n v="0"/>
    <n v="5"/>
    <x v="1"/>
    <n v="3464"/>
    <n v="6"/>
    <n v="23"/>
    <x v="0"/>
    <x v="0"/>
    <s v="Yes"/>
    <x v="3"/>
    <x v="2"/>
    <x v="2"/>
    <n v="59.7"/>
    <n v="1731.37"/>
    <m/>
    <x v="20"/>
  </r>
  <r>
    <x v="6430"/>
    <d v="2024-02-19T00:00:00"/>
    <x v="1"/>
    <n v="30"/>
    <x v="1"/>
    <n v="0"/>
    <n v="5"/>
    <x v="1"/>
    <n v="4952"/>
    <n v="0"/>
    <n v="18"/>
    <x v="0"/>
    <x v="0"/>
    <s v="Yes"/>
    <x v="2"/>
    <x v="0"/>
    <x v="2"/>
    <n v="50"/>
    <n v="1254.6400000000001"/>
    <m/>
    <x v="20"/>
  </r>
  <r>
    <x v="6431"/>
    <d v="2024-12-03T00:00:00"/>
    <x v="1"/>
    <n v="59"/>
    <x v="1"/>
    <n v="0"/>
    <n v="5"/>
    <x v="1"/>
    <n v="3330"/>
    <n v="0"/>
    <n v="8"/>
    <x v="2"/>
    <x v="0"/>
    <s v="No"/>
    <x v="1"/>
    <x v="0"/>
    <x v="3"/>
    <n v="20.7"/>
    <n v="349.36"/>
    <m/>
    <x v="20"/>
  </r>
  <r>
    <x v="6432"/>
    <d v="2025-07-21T00:00:00"/>
    <x v="0"/>
    <n v="21"/>
    <x v="1"/>
    <n v="0"/>
    <n v="5"/>
    <x v="2"/>
    <n v="3255"/>
    <n v="0"/>
    <n v="1"/>
    <x v="0"/>
    <x v="0"/>
    <s v="Yes"/>
    <x v="2"/>
    <x v="0"/>
    <x v="0"/>
    <n v="55.25"/>
    <n v="154.44"/>
    <m/>
    <x v="20"/>
  </r>
  <r>
    <x v="6433"/>
    <d v="2022-03-16T00:00:00"/>
    <x v="0"/>
    <n v="36"/>
    <x v="0"/>
    <n v="0"/>
    <n v="5"/>
    <x v="1"/>
    <n v="5757"/>
    <n v="10"/>
    <n v="41"/>
    <x v="4"/>
    <x v="0"/>
    <s v="Yes"/>
    <x v="0"/>
    <x v="0"/>
    <x v="0"/>
    <n v="80.25"/>
    <n v="5051.8100000000004"/>
    <m/>
    <x v="20"/>
  </r>
  <r>
    <x v="6434"/>
    <d v="2025-01-26T00:00:00"/>
    <x v="1"/>
    <n v="48"/>
    <x v="1"/>
    <n v="1"/>
    <n v="5"/>
    <x v="1"/>
    <n v="4668"/>
    <n v="0"/>
    <n v="7"/>
    <x v="2"/>
    <x v="0"/>
    <s v="Yes"/>
    <x v="0"/>
    <x v="0"/>
    <x v="0"/>
    <n v="71.05"/>
    <n v="682.15"/>
    <m/>
    <x v="20"/>
  </r>
  <r>
    <x v="6435"/>
    <d v="2023-03-11T00:00:00"/>
    <x v="1"/>
    <n v="46"/>
    <x v="1"/>
    <n v="0"/>
    <n v="5"/>
    <x v="1"/>
    <n v="5227"/>
    <n v="0"/>
    <n v="29"/>
    <x v="0"/>
    <x v="0"/>
    <s v="No"/>
    <x v="1"/>
    <x v="0"/>
    <x v="2"/>
    <n v="19.350000000000001"/>
    <n v="681.64"/>
    <m/>
    <x v="20"/>
  </r>
  <r>
    <x v="6436"/>
    <d v="2020-11-13T00:00:00"/>
    <x v="0"/>
    <n v="60"/>
    <x v="1"/>
    <n v="0"/>
    <n v="5"/>
    <x v="1"/>
    <n v="4193"/>
    <n v="0"/>
    <n v="57"/>
    <x v="0"/>
    <x v="0"/>
    <s v="No"/>
    <x v="1"/>
    <x v="2"/>
    <x v="0"/>
    <n v="20.65"/>
    <n v="1221.93"/>
    <m/>
    <x v="20"/>
  </r>
  <r>
    <x v="6437"/>
    <d v="2023-03-25T00:00:00"/>
    <x v="0"/>
    <n v="19"/>
    <x v="1"/>
    <n v="0"/>
    <n v="5"/>
    <x v="1"/>
    <n v="4161"/>
    <n v="0"/>
    <n v="29"/>
    <x v="0"/>
    <x v="2"/>
    <s v="Yes"/>
    <x v="2"/>
    <x v="3"/>
    <x v="2"/>
    <n v="24.85"/>
    <n v="788.05"/>
    <m/>
    <x v="20"/>
  </r>
  <r>
    <x v="6438"/>
    <d v="2023-05-25T00:00:00"/>
    <x v="1"/>
    <n v="36"/>
    <x v="0"/>
    <n v="3"/>
    <n v="5"/>
    <x v="1"/>
    <n v="4870"/>
    <n v="1"/>
    <n v="27"/>
    <x v="0"/>
    <x v="0"/>
    <s v="No"/>
    <x v="1"/>
    <x v="2"/>
    <x v="2"/>
    <n v="19.899999999999999"/>
    <n v="614.9"/>
    <m/>
    <x v="20"/>
  </r>
  <r>
    <x v="6439"/>
    <d v="2024-02-21T00:00:00"/>
    <x v="0"/>
    <n v="63"/>
    <x v="1"/>
    <n v="0"/>
    <n v="5"/>
    <x v="1"/>
    <n v="2643"/>
    <n v="0"/>
    <n v="18"/>
    <x v="0"/>
    <x v="0"/>
    <s v="Yes"/>
    <x v="0"/>
    <x v="0"/>
    <x v="2"/>
    <n v="74.150000000000006"/>
    <n v="1465.84"/>
    <m/>
    <x v="20"/>
  </r>
  <r>
    <x v="6440"/>
    <d v="2025-06-14T00:00:00"/>
    <x v="0"/>
    <n v="33"/>
    <x v="0"/>
    <n v="1"/>
    <n v="5"/>
    <x v="2"/>
    <n v="5456"/>
    <n v="2"/>
    <n v="2"/>
    <x v="0"/>
    <x v="0"/>
    <s v="Yes"/>
    <x v="2"/>
    <x v="0"/>
    <x v="0"/>
    <n v="44.5"/>
    <n v="151.79"/>
    <m/>
    <x v="20"/>
  </r>
  <r>
    <x v="6441"/>
    <d v="2023-07-06T00:00:00"/>
    <x v="0"/>
    <n v="49"/>
    <x v="0"/>
    <n v="0"/>
    <n v="5"/>
    <x v="1"/>
    <n v="2950"/>
    <n v="7"/>
    <n v="25"/>
    <x v="1"/>
    <x v="0"/>
    <s v="Yes"/>
    <x v="2"/>
    <x v="0"/>
    <x v="2"/>
    <n v="55.55"/>
    <n v="1695.3"/>
    <m/>
    <x v="20"/>
  </r>
  <r>
    <x v="6442"/>
    <d v="2020-07-11T00:00:00"/>
    <x v="0"/>
    <n v="46"/>
    <x v="0"/>
    <n v="0"/>
    <n v="5"/>
    <x v="1"/>
    <n v="5926"/>
    <n v="1"/>
    <n v="61"/>
    <x v="0"/>
    <x v="0"/>
    <s v="Yes"/>
    <x v="0"/>
    <x v="3"/>
    <x v="0"/>
    <n v="96.5"/>
    <n v="7013.26"/>
    <m/>
    <x v="20"/>
  </r>
  <r>
    <x v="6443"/>
    <d v="2020-01-23T00:00:00"/>
    <x v="0"/>
    <n v="44"/>
    <x v="0"/>
    <n v="0"/>
    <n v="5"/>
    <x v="1"/>
    <n v="6251"/>
    <n v="1"/>
    <n v="67"/>
    <x v="0"/>
    <x v="0"/>
    <s v="Yes"/>
    <x v="0"/>
    <x v="3"/>
    <x v="0"/>
    <n v="88.4"/>
    <n v="8317.5"/>
    <m/>
    <x v="20"/>
  </r>
  <r>
    <x v="6444"/>
    <d v="2020-06-24T00:00:00"/>
    <x v="1"/>
    <n v="65"/>
    <x v="0"/>
    <n v="0"/>
    <n v="5"/>
    <x v="1"/>
    <n v="5428"/>
    <n v="5"/>
    <n v="62"/>
    <x v="0"/>
    <x v="0"/>
    <s v="Yes"/>
    <x v="0"/>
    <x v="3"/>
    <x v="2"/>
    <n v="97.95"/>
    <n v="6643.97"/>
    <m/>
    <x v="20"/>
  </r>
  <r>
    <x v="6445"/>
    <d v="2023-09-26T00:00:00"/>
    <x v="1"/>
    <n v="66"/>
    <x v="1"/>
    <n v="0"/>
    <n v="5"/>
    <x v="1"/>
    <n v="3558"/>
    <n v="0"/>
    <n v="23"/>
    <x v="0"/>
    <x v="0"/>
    <s v="Yes"/>
    <x v="0"/>
    <x v="2"/>
    <x v="2"/>
    <n v="79.349999999999994"/>
    <n v="2020.45"/>
    <m/>
    <x v="20"/>
  </r>
  <r>
    <x v="6446"/>
    <d v="2024-09-09T00:00:00"/>
    <x v="1"/>
    <n v="77"/>
    <x v="0"/>
    <n v="2"/>
    <n v="5"/>
    <x v="1"/>
    <n v="2333"/>
    <n v="8"/>
    <n v="11"/>
    <x v="0"/>
    <x v="0"/>
    <s v="Yes"/>
    <x v="0"/>
    <x v="0"/>
    <x v="2"/>
    <n v="78.099999999999994"/>
    <n v="1059.1099999999999"/>
    <m/>
    <x v="20"/>
  </r>
  <r>
    <x v="6447"/>
    <d v="2020-09-02T00:00:00"/>
    <x v="1"/>
    <n v="70"/>
    <x v="1"/>
    <n v="0"/>
    <n v="5"/>
    <x v="1"/>
    <n v="5513"/>
    <n v="0"/>
    <n v="59"/>
    <x v="0"/>
    <x v="0"/>
    <s v="Yes"/>
    <x v="0"/>
    <x v="3"/>
    <x v="0"/>
    <n v="99.5"/>
    <n v="7321.93"/>
    <m/>
    <x v="20"/>
  </r>
  <r>
    <x v="6448"/>
    <d v="2019-08-25T00:00:00"/>
    <x v="0"/>
    <n v="62"/>
    <x v="0"/>
    <n v="2"/>
    <n v="5"/>
    <x v="1"/>
    <n v="6202"/>
    <n v="4"/>
    <n v="72"/>
    <x v="5"/>
    <x v="0"/>
    <s v="Yes"/>
    <x v="0"/>
    <x v="2"/>
    <x v="2"/>
    <n v="84.5"/>
    <n v="9298.85"/>
    <m/>
    <x v="20"/>
  </r>
  <r>
    <x v="6449"/>
    <d v="2024-06-26T00:00:00"/>
    <x v="0"/>
    <n v="23"/>
    <x v="1"/>
    <n v="0"/>
    <n v="5"/>
    <x v="1"/>
    <n v="5068"/>
    <n v="0"/>
    <n v="14"/>
    <x v="3"/>
    <x v="0"/>
    <s v="No"/>
    <x v="1"/>
    <x v="3"/>
    <x v="0"/>
    <n v="20.399999999999999"/>
    <n v="785.58"/>
    <m/>
    <x v="20"/>
  </r>
  <r>
    <x v="6450"/>
    <d v="2020-08-11T00:00:00"/>
    <x v="0"/>
    <n v="31"/>
    <x v="0"/>
    <n v="1"/>
    <n v="5"/>
    <x v="1"/>
    <n v="6315"/>
    <n v="7"/>
    <n v="60"/>
    <x v="0"/>
    <x v="0"/>
    <s v="No"/>
    <x v="1"/>
    <x v="2"/>
    <x v="2"/>
    <n v="19.649999999999999"/>
    <n v="2480.5500000000002"/>
    <m/>
    <x v="20"/>
  </r>
  <r>
    <x v="6451"/>
    <d v="2021-08-20T00:00:00"/>
    <x v="1"/>
    <n v="19"/>
    <x v="0"/>
    <n v="3"/>
    <n v="5"/>
    <x v="1"/>
    <n v="2608"/>
    <n v="2"/>
    <n v="48"/>
    <x v="0"/>
    <x v="0"/>
    <s v="No"/>
    <x v="1"/>
    <x v="2"/>
    <x v="2"/>
    <n v="20"/>
    <n v="1404.86"/>
    <m/>
    <x v="20"/>
  </r>
  <r>
    <x v="6452"/>
    <d v="2023-10-02T00:00:00"/>
    <x v="0"/>
    <n v="42"/>
    <x v="1"/>
    <n v="0"/>
    <n v="5"/>
    <x v="1"/>
    <n v="4510"/>
    <n v="0"/>
    <n v="22"/>
    <x v="3"/>
    <x v="0"/>
    <s v="No"/>
    <x v="1"/>
    <x v="3"/>
    <x v="2"/>
    <n v="20.3"/>
    <n v="703.02"/>
    <m/>
    <x v="20"/>
  </r>
  <r>
    <x v="6453"/>
    <d v="2023-07-20T00:00:00"/>
    <x v="1"/>
    <n v="37"/>
    <x v="1"/>
    <n v="1"/>
    <n v="5"/>
    <x v="1"/>
    <n v="5136"/>
    <n v="0"/>
    <n v="25"/>
    <x v="1"/>
    <x v="0"/>
    <s v="Yes"/>
    <x v="2"/>
    <x v="3"/>
    <x v="2"/>
    <n v="54.75"/>
    <n v="2248.09"/>
    <m/>
    <x v="20"/>
  </r>
  <r>
    <x v="6454"/>
    <d v="2024-11-26T00:00:00"/>
    <x v="0"/>
    <n v="66"/>
    <x v="1"/>
    <n v="0"/>
    <n v="5"/>
    <x v="1"/>
    <n v="2003"/>
    <n v="0"/>
    <n v="9"/>
    <x v="2"/>
    <x v="0"/>
    <s v="Yes"/>
    <x v="0"/>
    <x v="2"/>
    <x v="0"/>
    <n v="74.05"/>
    <n v="1036.3800000000001"/>
    <m/>
    <x v="20"/>
  </r>
  <r>
    <x v="6455"/>
    <d v="2019-09-26T00:00:00"/>
    <x v="0"/>
    <n v="73"/>
    <x v="0"/>
    <n v="0"/>
    <n v="5"/>
    <x v="1"/>
    <n v="5491"/>
    <n v="10"/>
    <n v="71"/>
    <x v="0"/>
    <x v="2"/>
    <s v="Yes"/>
    <x v="3"/>
    <x v="0"/>
    <x v="0"/>
    <n v="52.3"/>
    <n v="3805.05"/>
    <m/>
    <x v="20"/>
  </r>
  <r>
    <x v="6456"/>
    <d v="2020-04-12T00:00:00"/>
    <x v="1"/>
    <n v="23"/>
    <x v="0"/>
    <n v="0"/>
    <n v="5"/>
    <x v="1"/>
    <n v="4557"/>
    <n v="1"/>
    <n v="64"/>
    <x v="0"/>
    <x v="0"/>
    <s v="No"/>
    <x v="1"/>
    <x v="2"/>
    <x v="2"/>
    <n v="20.2"/>
    <n v="3597.11"/>
    <m/>
    <x v="20"/>
  </r>
  <r>
    <x v="6457"/>
    <d v="2025-07-04T00:00:00"/>
    <x v="1"/>
    <n v="35"/>
    <x v="1"/>
    <n v="0"/>
    <n v="5"/>
    <x v="2"/>
    <n v="2577"/>
    <n v="0"/>
    <n v="1"/>
    <x v="0"/>
    <x v="0"/>
    <s v="No"/>
    <x v="1"/>
    <x v="0"/>
    <x v="2"/>
    <n v="19.149999999999999"/>
    <n v="41.52"/>
    <m/>
    <x v="20"/>
  </r>
  <r>
    <x v="6458"/>
    <d v="2025-07-12T00:00:00"/>
    <x v="1"/>
    <n v="47"/>
    <x v="1"/>
    <n v="0"/>
    <n v="5"/>
    <x v="2"/>
    <n v="4905"/>
    <n v="0"/>
    <n v="1"/>
    <x v="0"/>
    <x v="0"/>
    <s v="No"/>
    <x v="1"/>
    <x v="0"/>
    <x v="2"/>
    <n v="19.850000000000001"/>
    <n v="36.32"/>
    <m/>
    <x v="20"/>
  </r>
  <r>
    <x v="6459"/>
    <d v="2024-04-24T00:00:00"/>
    <x v="0"/>
    <n v="25"/>
    <x v="0"/>
    <n v="0"/>
    <n v="5"/>
    <x v="1"/>
    <n v="5432"/>
    <n v="1"/>
    <n v="16"/>
    <x v="0"/>
    <x v="0"/>
    <s v="Yes"/>
    <x v="0"/>
    <x v="0"/>
    <x v="0"/>
    <n v="75.400000000000006"/>
    <n v="1602.68"/>
    <m/>
    <x v="20"/>
  </r>
  <r>
    <x v="6460"/>
    <d v="2025-05-03T00:00:00"/>
    <x v="0"/>
    <n v="60"/>
    <x v="1"/>
    <n v="0"/>
    <n v="5"/>
    <x v="2"/>
    <n v="4203"/>
    <n v="0"/>
    <n v="3"/>
    <x v="2"/>
    <x v="0"/>
    <s v="Yes"/>
    <x v="0"/>
    <x v="0"/>
    <x v="0"/>
    <n v="80.349999999999994"/>
    <n v="402.69"/>
    <m/>
    <x v="20"/>
  </r>
  <r>
    <x v="6461"/>
    <d v="2025-07-10T00:00:00"/>
    <x v="0"/>
    <n v="32"/>
    <x v="1"/>
    <n v="0"/>
    <n v="5"/>
    <x v="2"/>
    <n v="2664"/>
    <n v="0"/>
    <n v="1"/>
    <x v="0"/>
    <x v="0"/>
    <s v="No"/>
    <x v="1"/>
    <x v="0"/>
    <x v="3"/>
    <n v="20.45"/>
    <n v="60.06"/>
    <m/>
    <x v="20"/>
  </r>
  <r>
    <x v="6462"/>
    <d v="2022-06-01T00:00:00"/>
    <x v="1"/>
    <n v="52"/>
    <x v="0"/>
    <n v="3"/>
    <n v="5"/>
    <x v="1"/>
    <n v="4686"/>
    <n v="1"/>
    <n v="38"/>
    <x v="1"/>
    <x v="0"/>
    <s v="No"/>
    <x v="1"/>
    <x v="3"/>
    <x v="2"/>
    <n v="20.3"/>
    <n v="2422.86"/>
    <m/>
    <x v="20"/>
  </r>
  <r>
    <x v="6463"/>
    <d v="2019-11-20T00:00:00"/>
    <x v="1"/>
    <n v="27"/>
    <x v="0"/>
    <n v="0"/>
    <n v="5"/>
    <x v="1"/>
    <n v="4162"/>
    <n v="1"/>
    <n v="69"/>
    <x v="0"/>
    <x v="0"/>
    <s v="Yes"/>
    <x v="2"/>
    <x v="2"/>
    <x v="2"/>
    <n v="61.45"/>
    <n v="4319.57"/>
    <m/>
    <x v="20"/>
  </r>
  <r>
    <x v="6464"/>
    <d v="2023-12-09T00:00:00"/>
    <x v="1"/>
    <n v="46"/>
    <x v="1"/>
    <n v="0"/>
    <n v="5"/>
    <x v="1"/>
    <n v="4277"/>
    <n v="0"/>
    <n v="20"/>
    <x v="3"/>
    <x v="0"/>
    <s v="No"/>
    <x v="1"/>
    <x v="0"/>
    <x v="2"/>
    <n v="18.899999999999999"/>
    <n v="1024.8499999999999"/>
    <m/>
    <x v="20"/>
  </r>
  <r>
    <x v="6465"/>
    <d v="2020-08-07T00:00:00"/>
    <x v="0"/>
    <n v="45"/>
    <x v="0"/>
    <n v="2"/>
    <n v="5"/>
    <x v="1"/>
    <n v="4425"/>
    <n v="9"/>
    <n v="60"/>
    <x v="0"/>
    <x v="0"/>
    <s v="No"/>
    <x v="1"/>
    <x v="2"/>
    <x v="0"/>
    <n v="20.95"/>
    <n v="3197.75"/>
    <m/>
    <x v="20"/>
  </r>
  <r>
    <x v="6466"/>
    <d v="2019-08-19T00:00:00"/>
    <x v="0"/>
    <n v="21"/>
    <x v="0"/>
    <n v="0"/>
    <n v="5"/>
    <x v="1"/>
    <n v="6022"/>
    <n v="7"/>
    <n v="72"/>
    <x v="0"/>
    <x v="0"/>
    <s v="Yes"/>
    <x v="0"/>
    <x v="2"/>
    <x v="0"/>
    <n v="99.4"/>
    <n v="9802.1"/>
    <m/>
    <x v="20"/>
  </r>
  <r>
    <x v="6467"/>
    <d v="2021-10-23T00:00:00"/>
    <x v="0"/>
    <n v="43"/>
    <x v="0"/>
    <n v="1"/>
    <n v="5"/>
    <x v="1"/>
    <n v="3315"/>
    <n v="1"/>
    <n v="46"/>
    <x v="4"/>
    <x v="0"/>
    <s v="Yes"/>
    <x v="0"/>
    <x v="0"/>
    <x v="0"/>
    <n v="80"/>
    <n v="4023.62"/>
    <m/>
    <x v="20"/>
  </r>
  <r>
    <x v="6468"/>
    <d v="2024-11-03T00:00:00"/>
    <x v="1"/>
    <n v="39"/>
    <x v="0"/>
    <n v="1"/>
    <n v="5"/>
    <x v="1"/>
    <n v="4843"/>
    <n v="10"/>
    <n v="9"/>
    <x v="0"/>
    <x v="0"/>
    <s v="Yes"/>
    <x v="0"/>
    <x v="0"/>
    <x v="0"/>
    <n v="75.849999999999994"/>
    <n v="720.4"/>
    <m/>
    <x v="20"/>
  </r>
  <r>
    <x v="6469"/>
    <d v="2020-01-25T00:00:00"/>
    <x v="1"/>
    <n v="44"/>
    <x v="0"/>
    <n v="3"/>
    <n v="5"/>
    <x v="1"/>
    <n v="5122"/>
    <n v="1"/>
    <n v="67"/>
    <x v="5"/>
    <x v="0"/>
    <s v="Yes"/>
    <x v="3"/>
    <x v="3"/>
    <x v="2"/>
    <n v="50.55"/>
    <n v="6574.05"/>
    <m/>
    <x v="20"/>
  </r>
  <r>
    <x v="6470"/>
    <d v="2020-09-26T00:00:00"/>
    <x v="1"/>
    <n v="63"/>
    <x v="0"/>
    <n v="1"/>
    <n v="5"/>
    <x v="1"/>
    <n v="5096"/>
    <n v="1"/>
    <n v="59"/>
    <x v="4"/>
    <x v="0"/>
    <s v="Yes"/>
    <x v="0"/>
    <x v="3"/>
    <x v="0"/>
    <n v="106.15"/>
    <n v="8334.77"/>
    <m/>
    <x v="20"/>
  </r>
  <r>
    <x v="6471"/>
    <d v="2022-11-04T00:00:00"/>
    <x v="0"/>
    <n v="63"/>
    <x v="0"/>
    <n v="0"/>
    <n v="5"/>
    <x v="1"/>
    <n v="5212"/>
    <n v="2"/>
    <n v="33"/>
    <x v="0"/>
    <x v="0"/>
    <s v="No"/>
    <x v="1"/>
    <x v="3"/>
    <x v="2"/>
    <n v="20.6"/>
    <n v="1819.51"/>
    <m/>
    <x v="20"/>
  </r>
  <r>
    <x v="6472"/>
    <d v="2020-08-01T00:00:00"/>
    <x v="1"/>
    <n v="26"/>
    <x v="0"/>
    <n v="0"/>
    <n v="5"/>
    <x v="1"/>
    <n v="5667"/>
    <n v="5"/>
    <n v="60"/>
    <x v="0"/>
    <x v="0"/>
    <s v="Yes"/>
    <x v="3"/>
    <x v="2"/>
    <x v="0"/>
    <n v="80.599999999999994"/>
    <n v="5786.7"/>
    <m/>
    <x v="20"/>
  </r>
  <r>
    <x v="6473"/>
    <d v="2023-05-18T00:00:00"/>
    <x v="0"/>
    <n v="30"/>
    <x v="0"/>
    <n v="2"/>
    <n v="5"/>
    <x v="1"/>
    <n v="3773"/>
    <n v="1"/>
    <n v="27"/>
    <x v="0"/>
    <x v="0"/>
    <s v="Yes"/>
    <x v="3"/>
    <x v="0"/>
    <x v="0"/>
    <n v="71.599999999999994"/>
    <n v="2462.9499999999998"/>
    <m/>
    <x v="20"/>
  </r>
  <r>
    <x v="6474"/>
    <d v="2025-07-24T00:00:00"/>
    <x v="0"/>
    <n v="31"/>
    <x v="1"/>
    <n v="0"/>
    <n v="5"/>
    <x v="2"/>
    <n v="2810"/>
    <n v="0"/>
    <n v="1"/>
    <x v="0"/>
    <x v="0"/>
    <s v="No"/>
    <x v="1"/>
    <x v="0"/>
    <x v="2"/>
    <n v="21.1"/>
    <n v="39.909999999999997"/>
    <m/>
    <x v="20"/>
  </r>
  <r>
    <x v="6475"/>
    <d v="2020-09-08T00:00:00"/>
    <x v="1"/>
    <n v="39"/>
    <x v="0"/>
    <n v="0"/>
    <n v="5"/>
    <x v="1"/>
    <n v="6225"/>
    <n v="9"/>
    <n v="59"/>
    <x v="0"/>
    <x v="0"/>
    <s v="Yes"/>
    <x v="3"/>
    <x v="2"/>
    <x v="0"/>
    <n v="72.099999999999994"/>
    <n v="5658.64"/>
    <m/>
    <x v="20"/>
  </r>
  <r>
    <x v="6476"/>
    <d v="2020-08-09T00:00:00"/>
    <x v="1"/>
    <n v="32"/>
    <x v="1"/>
    <n v="0"/>
    <n v="5"/>
    <x v="1"/>
    <n v="4159"/>
    <n v="0"/>
    <n v="60"/>
    <x v="0"/>
    <x v="0"/>
    <s v="Yes"/>
    <x v="3"/>
    <x v="3"/>
    <x v="2"/>
    <n v="80.55"/>
    <n v="5813.65"/>
    <m/>
    <x v="20"/>
  </r>
  <r>
    <x v="6477"/>
    <d v="2020-01-04T00:00:00"/>
    <x v="0"/>
    <n v="54"/>
    <x v="0"/>
    <n v="2"/>
    <n v="5"/>
    <x v="1"/>
    <n v="6066"/>
    <n v="2"/>
    <n v="67"/>
    <x v="5"/>
    <x v="0"/>
    <s v="No"/>
    <x v="1"/>
    <x v="2"/>
    <x v="2"/>
    <n v="26.3"/>
    <n v="2663.08"/>
    <m/>
    <x v="20"/>
  </r>
  <r>
    <x v="6478"/>
    <d v="2022-07-24T00:00:00"/>
    <x v="1"/>
    <n v="64"/>
    <x v="1"/>
    <n v="0"/>
    <n v="5"/>
    <x v="1"/>
    <n v="2904"/>
    <n v="0"/>
    <n v="37"/>
    <x v="1"/>
    <x v="0"/>
    <s v="Yes"/>
    <x v="0"/>
    <x v="0"/>
    <x v="0"/>
    <n v="100.05"/>
    <n v="4456.57"/>
    <m/>
    <x v="20"/>
  </r>
  <r>
    <x v="6479"/>
    <d v="2024-10-18T00:00:00"/>
    <x v="1"/>
    <n v="37"/>
    <x v="1"/>
    <n v="0"/>
    <n v="5"/>
    <x v="1"/>
    <n v="4525"/>
    <n v="0"/>
    <n v="10"/>
    <x v="0"/>
    <x v="0"/>
    <s v="Yes"/>
    <x v="0"/>
    <x v="0"/>
    <x v="3"/>
    <n v="75.75"/>
    <n v="1175.8"/>
    <m/>
    <x v="20"/>
  </r>
  <r>
    <x v="6480"/>
    <d v="2020-04-16T00:00:00"/>
    <x v="0"/>
    <n v="31"/>
    <x v="1"/>
    <n v="1"/>
    <n v="5"/>
    <x v="1"/>
    <n v="4590"/>
    <n v="0"/>
    <n v="64"/>
    <x v="4"/>
    <x v="0"/>
    <s v="Yes"/>
    <x v="0"/>
    <x v="0"/>
    <x v="2"/>
    <n v="99.15"/>
    <n v="7605.44"/>
    <m/>
    <x v="20"/>
  </r>
  <r>
    <x v="6481"/>
    <d v="2023-10-03T00:00:00"/>
    <x v="1"/>
    <n v="22"/>
    <x v="1"/>
    <n v="0"/>
    <n v="5"/>
    <x v="1"/>
    <n v="5146"/>
    <n v="0"/>
    <n v="22"/>
    <x v="0"/>
    <x v="0"/>
    <s v="Yes"/>
    <x v="2"/>
    <x v="3"/>
    <x v="0"/>
    <n v="65.25"/>
    <n v="1480.08"/>
    <m/>
    <x v="20"/>
  </r>
  <r>
    <x v="6482"/>
    <d v="2025-01-18T00:00:00"/>
    <x v="1"/>
    <n v="43"/>
    <x v="1"/>
    <n v="0"/>
    <n v="5"/>
    <x v="1"/>
    <n v="3098"/>
    <n v="0"/>
    <n v="7"/>
    <x v="2"/>
    <x v="0"/>
    <s v="No"/>
    <x v="1"/>
    <x v="0"/>
    <x v="2"/>
    <n v="20.350000000000001"/>
    <n v="441.59"/>
    <m/>
    <x v="20"/>
  </r>
  <r>
    <x v="6483"/>
    <d v="2023-06-10T00:00:00"/>
    <x v="0"/>
    <n v="51"/>
    <x v="1"/>
    <n v="0"/>
    <n v="5"/>
    <x v="1"/>
    <n v="5156"/>
    <n v="0"/>
    <n v="26"/>
    <x v="0"/>
    <x v="0"/>
    <s v="Yes"/>
    <x v="0"/>
    <x v="3"/>
    <x v="0"/>
    <n v="85.2"/>
    <n v="2957.32"/>
    <m/>
    <x v="20"/>
  </r>
  <r>
    <x v="6484"/>
    <d v="2019-09-05T00:00:00"/>
    <x v="1"/>
    <n v="46"/>
    <x v="0"/>
    <n v="0"/>
    <n v="5"/>
    <x v="1"/>
    <n v="6334"/>
    <n v="0"/>
    <n v="71"/>
    <x v="0"/>
    <x v="0"/>
    <s v="No"/>
    <x v="1"/>
    <x v="2"/>
    <x v="2"/>
    <n v="25.05"/>
    <n v="5057.34"/>
    <m/>
    <x v="20"/>
  </r>
  <r>
    <x v="6485"/>
    <d v="2025-07-24T00:00:00"/>
    <x v="1"/>
    <n v="61"/>
    <x v="0"/>
    <n v="3"/>
    <n v="5"/>
    <x v="2"/>
    <n v="5811"/>
    <n v="3"/>
    <n v="1"/>
    <x v="0"/>
    <x v="0"/>
    <s v="No"/>
    <x v="1"/>
    <x v="0"/>
    <x v="2"/>
    <n v="20.05"/>
    <n v="36.07"/>
    <m/>
    <x v="20"/>
  </r>
  <r>
    <x v="6486"/>
    <d v="2022-04-09T00:00:00"/>
    <x v="1"/>
    <n v="51"/>
    <x v="0"/>
    <n v="2"/>
    <n v="5"/>
    <x v="1"/>
    <n v="2004"/>
    <n v="4"/>
    <n v="40"/>
    <x v="0"/>
    <x v="0"/>
    <s v="Yes"/>
    <x v="0"/>
    <x v="0"/>
    <x v="2"/>
    <n v="96.35"/>
    <n v="5092.2"/>
    <m/>
    <x v="20"/>
  </r>
  <r>
    <x v="6487"/>
    <d v="2023-01-09T00:00:00"/>
    <x v="1"/>
    <n v="51"/>
    <x v="0"/>
    <n v="0"/>
    <n v="5"/>
    <x v="1"/>
    <n v="2157"/>
    <n v="4"/>
    <n v="31"/>
    <x v="0"/>
    <x v="0"/>
    <s v="Yes"/>
    <x v="2"/>
    <x v="0"/>
    <x v="2"/>
    <n v="49.2"/>
    <n v="1635.75"/>
    <m/>
    <x v="20"/>
  </r>
  <r>
    <x v="6488"/>
    <d v="2019-09-05T00:00:00"/>
    <x v="0"/>
    <n v="69"/>
    <x v="0"/>
    <n v="0"/>
    <n v="5"/>
    <x v="1"/>
    <n v="4367"/>
    <n v="0"/>
    <n v="71"/>
    <x v="5"/>
    <x v="0"/>
    <s v="No"/>
    <x v="1"/>
    <x v="2"/>
    <x v="0"/>
    <n v="24.85"/>
    <n v="3476.49"/>
    <m/>
    <x v="20"/>
  </r>
  <r>
    <x v="6489"/>
    <d v="2025-04-18T00:00:00"/>
    <x v="0"/>
    <n v="70"/>
    <x v="0"/>
    <n v="0"/>
    <n v="5"/>
    <x v="1"/>
    <n v="4444"/>
    <n v="5"/>
    <n v="4"/>
    <x v="0"/>
    <x v="0"/>
    <s v="Yes"/>
    <x v="0"/>
    <x v="2"/>
    <x v="0"/>
    <n v="70.2"/>
    <n v="273.72000000000003"/>
    <m/>
    <x v="20"/>
  </r>
  <r>
    <x v="6490"/>
    <d v="2019-08-21T00:00:00"/>
    <x v="1"/>
    <n v="70"/>
    <x v="0"/>
    <n v="0"/>
    <n v="5"/>
    <x v="1"/>
    <n v="5832"/>
    <n v="7"/>
    <n v="72"/>
    <x v="5"/>
    <x v="0"/>
    <s v="Yes"/>
    <x v="0"/>
    <x v="3"/>
    <x v="2"/>
    <n v="105.75"/>
    <n v="9016.65"/>
    <m/>
    <x v="20"/>
  </r>
  <r>
    <x v="6491"/>
    <d v="2024-07-26T00:00:00"/>
    <x v="0"/>
    <n v="78"/>
    <x v="0"/>
    <n v="0"/>
    <n v="5"/>
    <x v="1"/>
    <n v="5225"/>
    <n v="1"/>
    <n v="13"/>
    <x v="0"/>
    <x v="0"/>
    <s v="Yes"/>
    <x v="0"/>
    <x v="0"/>
    <x v="0"/>
    <n v="70.45"/>
    <n v="1324.51"/>
    <m/>
    <x v="20"/>
  </r>
  <r>
    <x v="6492"/>
    <d v="2024-06-17T00:00:00"/>
    <x v="1"/>
    <n v="51"/>
    <x v="1"/>
    <n v="0"/>
    <n v="5"/>
    <x v="1"/>
    <n v="4400"/>
    <n v="0"/>
    <n v="14"/>
    <x v="3"/>
    <x v="0"/>
    <s v="Yes"/>
    <x v="0"/>
    <x v="0"/>
    <x v="2"/>
    <n v="80.05"/>
    <n v="1135.96"/>
    <m/>
    <x v="20"/>
  </r>
  <r>
    <x v="6493"/>
    <d v="2024-04-26T00:00:00"/>
    <x v="0"/>
    <n v="40"/>
    <x v="1"/>
    <n v="0"/>
    <n v="5"/>
    <x v="1"/>
    <n v="4272"/>
    <n v="0"/>
    <n v="16"/>
    <x v="3"/>
    <x v="0"/>
    <s v="No"/>
    <x v="1"/>
    <x v="2"/>
    <x v="3"/>
    <n v="19.75"/>
    <n v="927.07"/>
    <m/>
    <x v="20"/>
  </r>
  <r>
    <x v="6494"/>
    <d v="2023-08-08T00:00:00"/>
    <x v="1"/>
    <n v="60"/>
    <x v="0"/>
    <n v="3"/>
    <n v="5"/>
    <x v="1"/>
    <n v="2404"/>
    <n v="6"/>
    <n v="24"/>
    <x v="0"/>
    <x v="0"/>
    <s v="Yes"/>
    <x v="0"/>
    <x v="3"/>
    <x v="0"/>
    <n v="83.15"/>
    <n v="3027.85"/>
    <m/>
    <x v="20"/>
  </r>
  <r>
    <x v="6495"/>
    <d v="2023-09-25T00:00:00"/>
    <x v="0"/>
    <n v="45"/>
    <x v="1"/>
    <n v="0"/>
    <n v="5"/>
    <x v="1"/>
    <n v="4263"/>
    <n v="0"/>
    <n v="23"/>
    <x v="0"/>
    <x v="0"/>
    <s v="No"/>
    <x v="1"/>
    <x v="0"/>
    <x v="0"/>
    <n v="20.85"/>
    <n v="1286.26"/>
    <m/>
    <x v="20"/>
  </r>
  <r>
    <x v="6496"/>
    <d v="2024-12-03T00:00:00"/>
    <x v="0"/>
    <n v="63"/>
    <x v="1"/>
    <n v="0"/>
    <n v="5"/>
    <x v="1"/>
    <n v="5317"/>
    <n v="0"/>
    <n v="8"/>
    <x v="0"/>
    <x v="0"/>
    <s v="Yes"/>
    <x v="2"/>
    <x v="0"/>
    <x v="2"/>
    <n v="54.75"/>
    <n v="682.29"/>
    <m/>
    <x v="20"/>
  </r>
  <r>
    <x v="6497"/>
    <d v="2025-05-04T00:00:00"/>
    <x v="1"/>
    <n v="48"/>
    <x v="1"/>
    <n v="0"/>
    <n v="5"/>
    <x v="2"/>
    <n v="2032"/>
    <n v="0"/>
    <n v="3"/>
    <x v="0"/>
    <x v="0"/>
    <s v="Yes"/>
    <x v="0"/>
    <x v="0"/>
    <x v="0"/>
    <n v="80.5"/>
    <n v="312.93"/>
    <m/>
    <x v="20"/>
  </r>
  <r>
    <x v="6498"/>
    <d v="2020-06-08T00:00:00"/>
    <x v="0"/>
    <n v="60"/>
    <x v="0"/>
    <n v="1"/>
    <n v="5"/>
    <x v="1"/>
    <n v="5105"/>
    <n v="1"/>
    <n v="62"/>
    <x v="0"/>
    <x v="0"/>
    <s v="No"/>
    <x v="1"/>
    <x v="3"/>
    <x v="0"/>
    <n v="24.8"/>
    <n v="2498.0100000000002"/>
    <m/>
    <x v="20"/>
  </r>
  <r>
    <x v="6499"/>
    <d v="2025-05-16T00:00:00"/>
    <x v="0"/>
    <n v="29"/>
    <x v="1"/>
    <n v="0"/>
    <n v="5"/>
    <x v="2"/>
    <n v="5510"/>
    <n v="0"/>
    <n v="3"/>
    <x v="0"/>
    <x v="0"/>
    <s v="Yes"/>
    <x v="0"/>
    <x v="0"/>
    <x v="2"/>
    <n v="73.599999999999994"/>
    <n v="324.52"/>
    <m/>
    <x v="20"/>
  </r>
  <r>
    <x v="6500"/>
    <d v="2025-05-21T00:00:00"/>
    <x v="0"/>
    <n v="28"/>
    <x v="1"/>
    <n v="0"/>
    <n v="5"/>
    <x v="2"/>
    <n v="4639"/>
    <n v="0"/>
    <n v="3"/>
    <x v="0"/>
    <x v="0"/>
    <s v="Yes"/>
    <x v="2"/>
    <x v="0"/>
    <x v="0"/>
    <n v="50.4"/>
    <n v="226.47"/>
    <m/>
    <x v="20"/>
  </r>
  <r>
    <x v="6501"/>
    <d v="2020-11-07T00:00:00"/>
    <x v="0"/>
    <n v="45"/>
    <x v="0"/>
    <n v="2"/>
    <n v="5"/>
    <x v="1"/>
    <n v="4194"/>
    <n v="1"/>
    <n v="57"/>
    <x v="0"/>
    <x v="0"/>
    <s v="No"/>
    <x v="1"/>
    <x v="3"/>
    <x v="2"/>
    <n v="19.399999999999999"/>
    <n v="3430.52"/>
    <m/>
    <x v="20"/>
  </r>
  <r>
    <x v="6502"/>
    <d v="2024-11-08T00:00:00"/>
    <x v="1"/>
    <n v="33"/>
    <x v="1"/>
    <n v="0"/>
    <n v="5"/>
    <x v="1"/>
    <n v="4011"/>
    <n v="0"/>
    <n v="9"/>
    <x v="2"/>
    <x v="0"/>
    <s v="Yes"/>
    <x v="3"/>
    <x v="0"/>
    <x v="0"/>
    <n v="59.5"/>
    <n v="882.76"/>
    <m/>
    <x v="20"/>
  </r>
  <r>
    <x v="6503"/>
    <d v="2024-05-05T00:00:00"/>
    <x v="0"/>
    <n v="59"/>
    <x v="0"/>
    <n v="0"/>
    <n v="5"/>
    <x v="1"/>
    <n v="5640"/>
    <n v="1"/>
    <n v="15"/>
    <x v="0"/>
    <x v="0"/>
    <s v="Yes"/>
    <x v="0"/>
    <x v="0"/>
    <x v="0"/>
    <n v="103.45"/>
    <n v="1958.8"/>
    <m/>
    <x v="20"/>
  </r>
  <r>
    <x v="6504"/>
    <d v="2022-05-19T00:00:00"/>
    <x v="0"/>
    <n v="45"/>
    <x v="1"/>
    <n v="2"/>
    <n v="5"/>
    <x v="1"/>
    <n v="5986"/>
    <n v="0"/>
    <n v="39"/>
    <x v="0"/>
    <x v="0"/>
    <s v="No"/>
    <x v="1"/>
    <x v="3"/>
    <x v="0"/>
    <n v="25.45"/>
    <n v="2774.68"/>
    <m/>
    <x v="20"/>
  </r>
  <r>
    <x v="6505"/>
    <d v="2021-10-09T00:00:00"/>
    <x v="1"/>
    <n v="29"/>
    <x v="0"/>
    <n v="0"/>
    <n v="5"/>
    <x v="1"/>
    <n v="2333"/>
    <n v="7"/>
    <n v="46"/>
    <x v="4"/>
    <x v="0"/>
    <s v="Yes"/>
    <x v="2"/>
    <x v="0"/>
    <x v="2"/>
    <n v="69.099999999999994"/>
    <n v="4634.4799999999996"/>
    <m/>
    <x v="20"/>
  </r>
  <r>
    <x v="6506"/>
    <d v="2024-07-11T00:00:00"/>
    <x v="0"/>
    <n v="37"/>
    <x v="1"/>
    <n v="0"/>
    <n v="5"/>
    <x v="1"/>
    <n v="4943"/>
    <n v="0"/>
    <n v="13"/>
    <x v="3"/>
    <x v="2"/>
    <s v="Yes"/>
    <x v="3"/>
    <x v="0"/>
    <x v="0"/>
    <n v="25.15"/>
    <n v="283.26"/>
    <m/>
    <x v="20"/>
  </r>
  <r>
    <x v="6507"/>
    <d v="2022-04-15T00:00:00"/>
    <x v="0"/>
    <n v="43"/>
    <x v="0"/>
    <n v="1"/>
    <n v="5"/>
    <x v="1"/>
    <n v="3217"/>
    <n v="9"/>
    <n v="40"/>
    <x v="0"/>
    <x v="0"/>
    <s v="No"/>
    <x v="1"/>
    <x v="2"/>
    <x v="2"/>
    <n v="25.25"/>
    <n v="2080.39"/>
    <m/>
    <x v="20"/>
  </r>
  <r>
    <x v="6508"/>
    <d v="2025-05-16T00:00:00"/>
    <x v="0"/>
    <n v="24"/>
    <x v="1"/>
    <n v="0"/>
    <n v="5"/>
    <x v="2"/>
    <n v="4096"/>
    <n v="0"/>
    <n v="3"/>
    <x v="0"/>
    <x v="0"/>
    <s v="Yes"/>
    <x v="0"/>
    <x v="0"/>
    <x v="2"/>
    <n v="89.85"/>
    <n v="319.75"/>
    <m/>
    <x v="20"/>
  </r>
  <r>
    <x v="6509"/>
    <d v="2021-01-12T00:00:00"/>
    <x v="0"/>
    <n v="68"/>
    <x v="0"/>
    <n v="0"/>
    <n v="5"/>
    <x v="1"/>
    <n v="4958"/>
    <n v="6"/>
    <n v="55"/>
    <x v="0"/>
    <x v="0"/>
    <s v="Yes"/>
    <x v="0"/>
    <x v="2"/>
    <x v="0"/>
    <n v="74"/>
    <n v="6411.9"/>
    <m/>
    <x v="20"/>
  </r>
  <r>
    <x v="6510"/>
    <d v="2023-06-26T00:00:00"/>
    <x v="0"/>
    <n v="65"/>
    <x v="1"/>
    <n v="0"/>
    <n v="5"/>
    <x v="1"/>
    <n v="4030"/>
    <n v="0"/>
    <n v="26"/>
    <x v="1"/>
    <x v="0"/>
    <s v="Yes"/>
    <x v="0"/>
    <x v="2"/>
    <x v="0"/>
    <n v="93.6"/>
    <n v="3055.14"/>
    <m/>
    <x v="20"/>
  </r>
  <r>
    <x v="6511"/>
    <d v="2021-02-07T00:00:00"/>
    <x v="1"/>
    <n v="68"/>
    <x v="0"/>
    <n v="0"/>
    <n v="5"/>
    <x v="1"/>
    <n v="4118"/>
    <n v="1"/>
    <n v="54"/>
    <x v="0"/>
    <x v="0"/>
    <s v="Yes"/>
    <x v="0"/>
    <x v="3"/>
    <x v="0"/>
    <n v="99.1"/>
    <n v="6627.8"/>
    <m/>
    <x v="20"/>
  </r>
  <r>
    <x v="6512"/>
    <d v="2023-02-26T00:00:00"/>
    <x v="0"/>
    <n v="75"/>
    <x v="0"/>
    <n v="0"/>
    <n v="5"/>
    <x v="1"/>
    <n v="2455"/>
    <n v="6"/>
    <n v="30"/>
    <x v="0"/>
    <x v="0"/>
    <s v="Yes"/>
    <x v="0"/>
    <x v="0"/>
    <x v="0"/>
    <n v="105.7"/>
    <n v="4186.2"/>
    <m/>
    <x v="20"/>
  </r>
  <r>
    <x v="6513"/>
    <d v="2019-11-19T00:00:00"/>
    <x v="0"/>
    <n v="40"/>
    <x v="0"/>
    <n v="0"/>
    <n v="5"/>
    <x v="1"/>
    <n v="5570"/>
    <n v="3"/>
    <n v="69"/>
    <x v="5"/>
    <x v="0"/>
    <s v="No"/>
    <x v="1"/>
    <x v="2"/>
    <x v="2"/>
    <n v="19.899999999999999"/>
    <n v="3492.79"/>
    <m/>
    <x v="20"/>
  </r>
  <r>
    <x v="6514"/>
    <d v="2022-10-05T00:00:00"/>
    <x v="1"/>
    <n v="33"/>
    <x v="0"/>
    <n v="0"/>
    <n v="5"/>
    <x v="1"/>
    <n v="4352"/>
    <n v="6"/>
    <n v="34"/>
    <x v="0"/>
    <x v="0"/>
    <s v="Yes"/>
    <x v="2"/>
    <x v="0"/>
    <x v="0"/>
    <n v="50.2"/>
    <n v="3198.08"/>
    <m/>
    <x v="20"/>
  </r>
  <r>
    <x v="6515"/>
    <d v="2021-03-05T00:00:00"/>
    <x v="1"/>
    <n v="62"/>
    <x v="1"/>
    <n v="0"/>
    <n v="5"/>
    <x v="1"/>
    <n v="4116"/>
    <n v="0"/>
    <n v="53"/>
    <x v="4"/>
    <x v="0"/>
    <s v="No"/>
    <x v="1"/>
    <x v="2"/>
    <x v="3"/>
    <n v="18.7"/>
    <n v="1552.66"/>
    <m/>
    <x v="20"/>
  </r>
  <r>
    <x v="6516"/>
    <d v="2019-10-02T00:00:00"/>
    <x v="1"/>
    <n v="56"/>
    <x v="0"/>
    <n v="2"/>
    <n v="5"/>
    <x v="1"/>
    <n v="4203"/>
    <n v="4"/>
    <n v="70"/>
    <x v="5"/>
    <x v="0"/>
    <s v="Yes"/>
    <x v="0"/>
    <x v="2"/>
    <x v="2"/>
    <n v="113.05"/>
    <n v="10196.549999999999"/>
    <m/>
    <x v="20"/>
  </r>
  <r>
    <x v="6517"/>
    <d v="2025-07-07T00:00:00"/>
    <x v="0"/>
    <n v="49"/>
    <x v="1"/>
    <n v="0"/>
    <n v="5"/>
    <x v="2"/>
    <n v="5925"/>
    <n v="0"/>
    <n v="1"/>
    <x v="2"/>
    <x v="0"/>
    <s v="Yes"/>
    <x v="3"/>
    <x v="0"/>
    <x v="0"/>
    <n v="44.05"/>
    <n v="74.78"/>
    <m/>
    <x v="20"/>
  </r>
  <r>
    <x v="6518"/>
    <d v="2025-06-26T00:00:00"/>
    <x v="1"/>
    <n v="28"/>
    <x v="1"/>
    <n v="0"/>
    <n v="5"/>
    <x v="2"/>
    <n v="3796"/>
    <n v="0"/>
    <n v="2"/>
    <x v="0"/>
    <x v="0"/>
    <s v="Yes"/>
    <x v="2"/>
    <x v="0"/>
    <x v="0"/>
    <n v="60.85"/>
    <n v="141.9"/>
    <m/>
    <x v="20"/>
  </r>
  <r>
    <x v="6519"/>
    <d v="2019-09-21T00:00:00"/>
    <x v="1"/>
    <n v="22"/>
    <x v="0"/>
    <n v="1"/>
    <n v="5"/>
    <x v="1"/>
    <n v="5835"/>
    <n v="9"/>
    <n v="71"/>
    <x v="5"/>
    <x v="0"/>
    <s v="Yes"/>
    <x v="2"/>
    <x v="2"/>
    <x v="0"/>
    <n v="89.9"/>
    <n v="9160.17"/>
    <m/>
    <x v="20"/>
  </r>
  <r>
    <x v="6520"/>
    <d v="2019-08-24T00:00:00"/>
    <x v="0"/>
    <n v="62"/>
    <x v="0"/>
    <n v="0"/>
    <n v="5"/>
    <x v="1"/>
    <n v="6082"/>
    <n v="5"/>
    <n v="72"/>
    <x v="5"/>
    <x v="0"/>
    <s v="Yes"/>
    <x v="0"/>
    <x v="2"/>
    <x v="0"/>
    <n v="100.55"/>
    <n v="10481.58"/>
    <m/>
    <x v="20"/>
  </r>
  <r>
    <x v="6521"/>
    <d v="2024-04-04T00:00:00"/>
    <x v="0"/>
    <n v="43"/>
    <x v="1"/>
    <n v="0"/>
    <n v="5"/>
    <x v="1"/>
    <n v="5596"/>
    <n v="0"/>
    <n v="16"/>
    <x v="0"/>
    <x v="0"/>
    <s v="Yes"/>
    <x v="0"/>
    <x v="0"/>
    <x v="2"/>
    <n v="69.95"/>
    <n v="1644.38"/>
    <m/>
    <x v="20"/>
  </r>
  <r>
    <x v="6522"/>
    <d v="2020-08-16T00:00:00"/>
    <x v="0"/>
    <n v="48"/>
    <x v="0"/>
    <n v="0"/>
    <n v="5"/>
    <x v="1"/>
    <n v="4968"/>
    <n v="8"/>
    <n v="60"/>
    <x v="4"/>
    <x v="0"/>
    <s v="Yes"/>
    <x v="0"/>
    <x v="3"/>
    <x v="0"/>
    <n v="102.5"/>
    <n v="7310.8"/>
    <m/>
    <x v="20"/>
  </r>
  <r>
    <x v="6523"/>
    <d v="2023-04-22T00:00:00"/>
    <x v="1"/>
    <n v="27"/>
    <x v="1"/>
    <n v="3"/>
    <n v="5"/>
    <x v="1"/>
    <n v="4476"/>
    <n v="0"/>
    <n v="28"/>
    <x v="0"/>
    <x v="0"/>
    <s v="No"/>
    <x v="1"/>
    <x v="0"/>
    <x v="2"/>
    <n v="20.25"/>
    <n v="1265.8699999999999"/>
    <m/>
    <x v="20"/>
  </r>
  <r>
    <x v="6524"/>
    <d v="2025-07-26T00:00:00"/>
    <x v="1"/>
    <n v="54"/>
    <x v="1"/>
    <n v="0"/>
    <n v="5"/>
    <x v="2"/>
    <n v="4454"/>
    <n v="0"/>
    <n v="1"/>
    <x v="0"/>
    <x v="0"/>
    <s v="No"/>
    <x v="1"/>
    <x v="0"/>
    <x v="2"/>
    <n v="20.5"/>
    <n v="29.06"/>
    <m/>
    <x v="20"/>
  </r>
  <r>
    <x v="6525"/>
    <d v="2025-01-07T00:00:00"/>
    <x v="0"/>
    <n v="26"/>
    <x v="1"/>
    <n v="0"/>
    <n v="5"/>
    <x v="1"/>
    <n v="4868"/>
    <n v="0"/>
    <n v="7"/>
    <x v="2"/>
    <x v="0"/>
    <s v="No"/>
    <x v="1"/>
    <x v="0"/>
    <x v="0"/>
    <n v="25.05"/>
    <n v="468.86"/>
    <m/>
    <x v="20"/>
  </r>
  <r>
    <x v="6526"/>
    <d v="2025-04-22T00:00:00"/>
    <x v="0"/>
    <n v="26"/>
    <x v="1"/>
    <n v="0"/>
    <n v="5"/>
    <x v="1"/>
    <n v="4402"/>
    <n v="0"/>
    <n v="4"/>
    <x v="0"/>
    <x v="0"/>
    <s v="No"/>
    <x v="1"/>
    <x v="0"/>
    <x v="2"/>
    <n v="19.399999999999999"/>
    <n v="183.56"/>
    <m/>
    <x v="20"/>
  </r>
  <r>
    <x v="6527"/>
    <d v="2025-07-08T00:00:00"/>
    <x v="1"/>
    <n v="60"/>
    <x v="0"/>
    <n v="0"/>
    <n v="5"/>
    <x v="2"/>
    <n v="4215"/>
    <n v="7"/>
    <n v="1"/>
    <x v="0"/>
    <x v="0"/>
    <s v="No"/>
    <x v="1"/>
    <x v="0"/>
    <x v="0"/>
    <n v="20.3"/>
    <n v="26.94"/>
    <m/>
    <x v="20"/>
  </r>
  <r>
    <x v="6528"/>
    <d v="2025-07-02T00:00:00"/>
    <x v="1"/>
    <n v="21"/>
    <x v="1"/>
    <n v="0"/>
    <n v="5"/>
    <x v="2"/>
    <n v="5057"/>
    <n v="0"/>
    <n v="1"/>
    <x v="0"/>
    <x v="0"/>
    <s v="No"/>
    <x v="1"/>
    <x v="0"/>
    <x v="2"/>
    <n v="19.899999999999999"/>
    <n v="21.4"/>
    <m/>
    <x v="20"/>
  </r>
  <r>
    <x v="6529"/>
    <d v="2024-10-03T00:00:00"/>
    <x v="0"/>
    <n v="27"/>
    <x v="0"/>
    <n v="1"/>
    <n v="5"/>
    <x v="1"/>
    <n v="4458"/>
    <n v="4"/>
    <n v="10"/>
    <x v="0"/>
    <x v="0"/>
    <s v="No"/>
    <x v="1"/>
    <x v="0"/>
    <x v="2"/>
    <n v="24.4"/>
    <n v="295.5"/>
    <m/>
    <x v="20"/>
  </r>
  <r>
    <x v="6530"/>
    <d v="2024-07-08T00:00:00"/>
    <x v="0"/>
    <n v="56"/>
    <x v="1"/>
    <n v="0"/>
    <n v="5"/>
    <x v="1"/>
    <n v="2486"/>
    <n v="0"/>
    <n v="13"/>
    <x v="0"/>
    <x v="0"/>
    <s v="No"/>
    <x v="1"/>
    <x v="0"/>
    <x v="0"/>
    <n v="20.399999999999999"/>
    <n v="861.61"/>
    <m/>
    <x v="20"/>
  </r>
  <r>
    <x v="6531"/>
    <d v="2024-07-22T00:00:00"/>
    <x v="1"/>
    <n v="42"/>
    <x v="1"/>
    <n v="0"/>
    <n v="5"/>
    <x v="1"/>
    <n v="2783"/>
    <n v="0"/>
    <n v="13"/>
    <x v="3"/>
    <x v="0"/>
    <s v="No"/>
    <x v="1"/>
    <x v="0"/>
    <x v="2"/>
    <n v="19.45"/>
    <n v="834"/>
    <m/>
    <x v="20"/>
  </r>
  <r>
    <x v="6532"/>
    <d v="2025-01-02T00:00:00"/>
    <x v="1"/>
    <n v="41"/>
    <x v="1"/>
    <n v="0"/>
    <n v="5"/>
    <x v="1"/>
    <n v="4208"/>
    <n v="0"/>
    <n v="7"/>
    <x v="0"/>
    <x v="0"/>
    <s v="No"/>
    <x v="1"/>
    <x v="3"/>
    <x v="2"/>
    <n v="20.25"/>
    <n v="406.28"/>
    <m/>
    <x v="20"/>
  </r>
  <r>
    <x v="6533"/>
    <d v="2023-11-25T00:00:00"/>
    <x v="1"/>
    <n v="33"/>
    <x v="0"/>
    <n v="2"/>
    <n v="5"/>
    <x v="1"/>
    <n v="3752"/>
    <n v="6"/>
    <n v="21"/>
    <x v="3"/>
    <x v="0"/>
    <s v="Yes"/>
    <x v="3"/>
    <x v="0"/>
    <x v="0"/>
    <n v="44.95"/>
    <n v="1744.2"/>
    <m/>
    <x v="20"/>
  </r>
  <r>
    <x v="6534"/>
    <d v="2019-08-07T00:00:00"/>
    <x v="1"/>
    <n v="65"/>
    <x v="0"/>
    <n v="0"/>
    <n v="5"/>
    <x v="1"/>
    <n v="4397"/>
    <n v="5"/>
    <n v="72"/>
    <x v="5"/>
    <x v="0"/>
    <s v="No"/>
    <x v="1"/>
    <x v="2"/>
    <x v="0"/>
    <n v="24.3"/>
    <n v="2403.66"/>
    <m/>
    <x v="20"/>
  </r>
  <r>
    <x v="6535"/>
    <d v="2025-06-18T00:00:00"/>
    <x v="1"/>
    <n v="74"/>
    <x v="1"/>
    <n v="0"/>
    <n v="5"/>
    <x v="2"/>
    <n v="4057"/>
    <n v="0"/>
    <n v="2"/>
    <x v="2"/>
    <x v="0"/>
    <s v="Yes"/>
    <x v="2"/>
    <x v="0"/>
    <x v="0"/>
    <n v="43.95"/>
    <n v="123.28"/>
    <m/>
    <x v="20"/>
  </r>
  <r>
    <x v="6536"/>
    <d v="2019-12-05T00:00:00"/>
    <x v="0"/>
    <n v="66"/>
    <x v="1"/>
    <n v="0"/>
    <n v="5"/>
    <x v="1"/>
    <n v="6136"/>
    <n v="0"/>
    <n v="68"/>
    <x v="5"/>
    <x v="0"/>
    <s v="No"/>
    <x v="1"/>
    <x v="2"/>
    <x v="2"/>
    <n v="20"/>
    <n v="2108.64"/>
    <m/>
    <x v="20"/>
  </r>
  <r>
    <x v="6537"/>
    <d v="2022-06-09T00:00:00"/>
    <x v="0"/>
    <n v="44"/>
    <x v="1"/>
    <n v="2"/>
    <n v="5"/>
    <x v="1"/>
    <n v="3571"/>
    <n v="0"/>
    <n v="38"/>
    <x v="0"/>
    <x v="0"/>
    <s v="Yes"/>
    <x v="0"/>
    <x v="0"/>
    <x v="2"/>
    <n v="81.849999999999994"/>
    <n v="3189.96"/>
    <m/>
    <x v="20"/>
  </r>
  <r>
    <x v="6538"/>
    <d v="2021-11-17T00:00:00"/>
    <x v="0"/>
    <n v="64"/>
    <x v="0"/>
    <n v="0"/>
    <n v="5"/>
    <x v="1"/>
    <n v="5602"/>
    <n v="4"/>
    <n v="45"/>
    <x v="4"/>
    <x v="0"/>
    <s v="Yes"/>
    <x v="0"/>
    <x v="0"/>
    <x v="0"/>
    <n v="81.400000000000006"/>
    <n v="3847.4"/>
    <m/>
    <x v="20"/>
  </r>
  <r>
    <x v="6539"/>
    <d v="2021-12-19T00:00:00"/>
    <x v="0"/>
    <n v="36"/>
    <x v="1"/>
    <n v="0"/>
    <n v="5"/>
    <x v="1"/>
    <n v="2404"/>
    <n v="0"/>
    <n v="44"/>
    <x v="0"/>
    <x v="0"/>
    <s v="No"/>
    <x v="1"/>
    <x v="2"/>
    <x v="2"/>
    <n v="20.399999999999999"/>
    <n v="967.15"/>
    <m/>
    <x v="20"/>
  </r>
  <r>
    <x v="6540"/>
    <d v="2022-07-10T00:00:00"/>
    <x v="0"/>
    <n v="23"/>
    <x v="0"/>
    <n v="3"/>
    <n v="5"/>
    <x v="1"/>
    <n v="5263"/>
    <n v="1"/>
    <n v="37"/>
    <x v="1"/>
    <x v="0"/>
    <s v="Yes"/>
    <x v="0"/>
    <x v="3"/>
    <x v="2"/>
    <n v="91.2"/>
    <n v="4838.92"/>
    <m/>
    <x v="20"/>
  </r>
  <r>
    <x v="6541"/>
    <d v="2021-02-07T00:00:00"/>
    <x v="1"/>
    <n v="39"/>
    <x v="1"/>
    <n v="0"/>
    <n v="5"/>
    <x v="1"/>
    <n v="4971"/>
    <n v="0"/>
    <n v="54"/>
    <x v="0"/>
    <x v="0"/>
    <s v="Yes"/>
    <x v="0"/>
    <x v="2"/>
    <x v="0"/>
    <n v="97.2"/>
    <n v="6833.15"/>
    <m/>
    <x v="20"/>
  </r>
  <r>
    <x v="6542"/>
    <d v="2022-02-01T00:00:00"/>
    <x v="0"/>
    <n v="20"/>
    <x v="1"/>
    <n v="0"/>
    <n v="5"/>
    <x v="1"/>
    <n v="3756"/>
    <n v="0"/>
    <n v="42"/>
    <x v="0"/>
    <x v="0"/>
    <s v="No"/>
    <x v="1"/>
    <x v="3"/>
    <x v="0"/>
    <n v="25.05"/>
    <n v="2110.73"/>
    <m/>
    <x v="20"/>
  </r>
  <r>
    <x v="6543"/>
    <d v="2024-06-26T00:00:00"/>
    <x v="0"/>
    <n v="63"/>
    <x v="1"/>
    <n v="0"/>
    <n v="5"/>
    <x v="1"/>
    <n v="3448"/>
    <n v="0"/>
    <n v="14"/>
    <x v="3"/>
    <x v="2"/>
    <s v="Yes"/>
    <x v="3"/>
    <x v="0"/>
    <x v="3"/>
    <n v="31.1"/>
    <n v="419.7"/>
    <m/>
    <x v="20"/>
  </r>
  <r>
    <x v="6544"/>
    <d v="2025-07-13T00:00:00"/>
    <x v="1"/>
    <n v="29"/>
    <x v="1"/>
    <n v="1"/>
    <n v="5"/>
    <x v="2"/>
    <n v="3065"/>
    <n v="0"/>
    <n v="1"/>
    <x v="2"/>
    <x v="2"/>
    <s v="Yes"/>
    <x v="3"/>
    <x v="0"/>
    <x v="2"/>
    <n v="24.7"/>
    <n v="94.7"/>
    <m/>
    <x v="20"/>
  </r>
  <r>
    <x v="6545"/>
    <d v="2025-04-19T00:00:00"/>
    <x v="0"/>
    <n v="63"/>
    <x v="1"/>
    <n v="0"/>
    <n v="5"/>
    <x v="1"/>
    <n v="3653"/>
    <n v="0"/>
    <n v="4"/>
    <x v="0"/>
    <x v="0"/>
    <s v="Yes"/>
    <x v="0"/>
    <x v="0"/>
    <x v="0"/>
    <n v="86.05"/>
    <n v="485.54"/>
    <m/>
    <x v="20"/>
  </r>
  <r>
    <x v="6546"/>
    <d v="2021-10-23T00:00:00"/>
    <x v="0"/>
    <n v="51"/>
    <x v="1"/>
    <n v="0"/>
    <n v="5"/>
    <x v="1"/>
    <n v="4006"/>
    <n v="0"/>
    <n v="46"/>
    <x v="0"/>
    <x v="0"/>
    <s v="No"/>
    <x v="1"/>
    <x v="2"/>
    <x v="0"/>
    <n v="19.95"/>
    <n v="1524.37"/>
    <m/>
    <x v="20"/>
  </r>
  <r>
    <x v="6547"/>
    <d v="2021-01-01T00:00:00"/>
    <x v="1"/>
    <n v="64"/>
    <x v="0"/>
    <n v="0"/>
    <n v="5"/>
    <x v="1"/>
    <n v="5577"/>
    <n v="1"/>
    <n v="55"/>
    <x v="0"/>
    <x v="0"/>
    <s v="Yes"/>
    <x v="0"/>
    <x v="0"/>
    <x v="2"/>
    <n v="94.45"/>
    <n v="6976.65"/>
    <m/>
    <x v="20"/>
  </r>
  <r>
    <x v="6548"/>
    <d v="2022-07-09T00:00:00"/>
    <x v="1"/>
    <n v="48"/>
    <x v="1"/>
    <n v="0"/>
    <n v="5"/>
    <x v="1"/>
    <n v="3364"/>
    <n v="0"/>
    <n v="37"/>
    <x v="0"/>
    <x v="0"/>
    <s v="Yes"/>
    <x v="0"/>
    <x v="3"/>
    <x v="0"/>
    <n v="80.05"/>
    <n v="3374.67"/>
    <m/>
    <x v="20"/>
  </r>
  <r>
    <x v="6549"/>
    <d v="2022-10-18T00:00:00"/>
    <x v="1"/>
    <n v="32"/>
    <x v="1"/>
    <n v="0"/>
    <n v="5"/>
    <x v="1"/>
    <n v="5567"/>
    <n v="0"/>
    <n v="34"/>
    <x v="1"/>
    <x v="0"/>
    <s v="Yes"/>
    <x v="3"/>
    <x v="0"/>
    <x v="2"/>
    <n v="65"/>
    <n v="3697.02"/>
    <m/>
    <x v="20"/>
  </r>
  <r>
    <x v="6550"/>
    <d v="2023-03-09T00:00:00"/>
    <x v="1"/>
    <n v="25"/>
    <x v="1"/>
    <n v="0"/>
    <n v="5"/>
    <x v="1"/>
    <n v="3982"/>
    <n v="0"/>
    <n v="29"/>
    <x v="1"/>
    <x v="0"/>
    <s v="Yes"/>
    <x v="0"/>
    <x v="0"/>
    <x v="0"/>
    <n v="74.2"/>
    <n v="2468.27"/>
    <m/>
    <x v="20"/>
  </r>
  <r>
    <x v="6551"/>
    <d v="2025-05-17T00:00:00"/>
    <x v="0"/>
    <n v="46"/>
    <x v="1"/>
    <n v="0"/>
    <n v="5"/>
    <x v="2"/>
    <n v="4852"/>
    <n v="0"/>
    <n v="3"/>
    <x v="0"/>
    <x v="0"/>
    <s v="No"/>
    <x v="1"/>
    <x v="0"/>
    <x v="2"/>
    <n v="19.649999999999999"/>
    <n v="175.12"/>
    <m/>
    <x v="20"/>
  </r>
  <r>
    <x v="6552"/>
    <d v="2025-07-21T00:00:00"/>
    <x v="1"/>
    <n v="60"/>
    <x v="1"/>
    <n v="0"/>
    <n v="5"/>
    <x v="2"/>
    <n v="3929"/>
    <n v="0"/>
    <n v="1"/>
    <x v="2"/>
    <x v="2"/>
    <s v="Yes"/>
    <x v="2"/>
    <x v="0"/>
    <x v="2"/>
    <n v="35.9"/>
    <n v="35.9"/>
    <m/>
    <x v="20"/>
  </r>
  <r>
    <x v="6553"/>
    <d v="2024-04-19T00:00:00"/>
    <x v="0"/>
    <n v="48"/>
    <x v="1"/>
    <n v="0"/>
    <n v="5"/>
    <x v="1"/>
    <n v="5433"/>
    <n v="0"/>
    <n v="16"/>
    <x v="0"/>
    <x v="0"/>
    <s v="No"/>
    <x v="1"/>
    <x v="0"/>
    <x v="2"/>
    <n v="19.75"/>
    <n v="691.54"/>
    <m/>
    <x v="20"/>
  </r>
  <r>
    <x v="6554"/>
    <d v="2020-09-23T00:00:00"/>
    <x v="1"/>
    <n v="45"/>
    <x v="0"/>
    <n v="2"/>
    <n v="5"/>
    <x v="1"/>
    <n v="6325"/>
    <n v="1"/>
    <n v="59"/>
    <x v="4"/>
    <x v="0"/>
    <s v="No"/>
    <x v="1"/>
    <x v="2"/>
    <x v="2"/>
    <n v="20.6"/>
    <n v="1431.73"/>
    <m/>
    <x v="20"/>
  </r>
  <r>
    <x v="6555"/>
    <d v="2022-12-02T00:00:00"/>
    <x v="1"/>
    <n v="69"/>
    <x v="1"/>
    <n v="0"/>
    <n v="5"/>
    <x v="1"/>
    <n v="4045"/>
    <n v="0"/>
    <n v="32"/>
    <x v="0"/>
    <x v="0"/>
    <s v="Yes"/>
    <x v="2"/>
    <x v="3"/>
    <x v="0"/>
    <n v="54.65"/>
    <n v="2477.54"/>
    <m/>
    <x v="20"/>
  </r>
  <r>
    <x v="6556"/>
    <d v="2021-01-21T00:00:00"/>
    <x v="0"/>
    <n v="72"/>
    <x v="0"/>
    <n v="0"/>
    <n v="5"/>
    <x v="1"/>
    <n v="5754"/>
    <n v="7"/>
    <n v="55"/>
    <x v="4"/>
    <x v="0"/>
    <s v="Yes"/>
    <x v="0"/>
    <x v="2"/>
    <x v="0"/>
    <n v="113.6"/>
    <n v="7002.75"/>
    <m/>
    <x v="20"/>
  </r>
  <r>
    <x v="6557"/>
    <d v="2019-08-21T00:00:00"/>
    <x v="1"/>
    <n v="78"/>
    <x v="0"/>
    <n v="0"/>
    <n v="5"/>
    <x v="1"/>
    <n v="6423"/>
    <n v="1"/>
    <n v="72"/>
    <x v="5"/>
    <x v="0"/>
    <s v="Yes"/>
    <x v="0"/>
    <x v="3"/>
    <x v="2"/>
    <n v="105"/>
    <n v="9578.93"/>
    <m/>
    <x v="20"/>
  </r>
  <r>
    <x v="6558"/>
    <d v="2025-07-10T00:00:00"/>
    <x v="0"/>
    <n v="71"/>
    <x v="1"/>
    <n v="0"/>
    <n v="5"/>
    <x v="2"/>
    <n v="5715"/>
    <n v="0"/>
    <n v="1"/>
    <x v="0"/>
    <x v="0"/>
    <s v="Yes"/>
    <x v="2"/>
    <x v="0"/>
    <x v="2"/>
    <n v="45.85"/>
    <n v="86.23"/>
    <m/>
    <x v="20"/>
  </r>
  <r>
    <x v="6559"/>
    <d v="2021-10-23T00:00:00"/>
    <x v="1"/>
    <n v="50"/>
    <x v="1"/>
    <n v="0"/>
    <n v="5"/>
    <x v="1"/>
    <n v="2867"/>
    <n v="0"/>
    <n v="46"/>
    <x v="4"/>
    <x v="0"/>
    <s v="Yes"/>
    <x v="3"/>
    <x v="3"/>
    <x v="2"/>
    <n v="55.65"/>
    <n v="2782.23"/>
    <m/>
    <x v="20"/>
  </r>
  <r>
    <x v="6560"/>
    <d v="2023-12-02T00:00:00"/>
    <x v="0"/>
    <n v="62"/>
    <x v="1"/>
    <n v="0"/>
    <n v="5"/>
    <x v="1"/>
    <n v="2120"/>
    <n v="0"/>
    <n v="20"/>
    <x v="0"/>
    <x v="0"/>
    <s v="No"/>
    <x v="1"/>
    <x v="2"/>
    <x v="2"/>
    <n v="19.7"/>
    <n v="961.6"/>
    <m/>
    <x v="20"/>
  </r>
  <r>
    <x v="6561"/>
    <d v="2021-09-15T00:00:00"/>
    <x v="0"/>
    <n v="62"/>
    <x v="1"/>
    <n v="0"/>
    <n v="5"/>
    <x v="1"/>
    <n v="3313"/>
    <n v="0"/>
    <n v="47"/>
    <x v="4"/>
    <x v="0"/>
    <s v="No"/>
    <x v="1"/>
    <x v="3"/>
    <x v="2"/>
    <n v="20.55"/>
    <n v="2998.8"/>
    <m/>
    <x v="20"/>
  </r>
  <r>
    <x v="6562"/>
    <d v="2020-12-11T00:00:00"/>
    <x v="0"/>
    <n v="37"/>
    <x v="0"/>
    <n v="0"/>
    <n v="5"/>
    <x v="1"/>
    <n v="5344"/>
    <n v="3"/>
    <n v="56"/>
    <x v="0"/>
    <x v="0"/>
    <s v="Yes"/>
    <x v="0"/>
    <x v="3"/>
    <x v="0"/>
    <n v="80.900000000000006"/>
    <n v="7143.58"/>
    <m/>
    <x v="20"/>
  </r>
  <r>
    <x v="6563"/>
    <d v="2020-05-26T00:00:00"/>
    <x v="1"/>
    <n v="40"/>
    <x v="0"/>
    <n v="2"/>
    <n v="5"/>
    <x v="1"/>
    <n v="5975"/>
    <n v="7"/>
    <n v="63"/>
    <x v="4"/>
    <x v="0"/>
    <s v="No"/>
    <x v="1"/>
    <x v="2"/>
    <x v="2"/>
    <n v="20"/>
    <n v="4163.95"/>
    <m/>
    <x v="20"/>
  </r>
  <r>
    <x v="6564"/>
    <d v="2019-09-02T00:00:00"/>
    <x v="1"/>
    <n v="19"/>
    <x v="0"/>
    <n v="0"/>
    <n v="5"/>
    <x v="1"/>
    <n v="4412"/>
    <n v="1"/>
    <n v="71"/>
    <x v="5"/>
    <x v="0"/>
    <s v="No"/>
    <x v="1"/>
    <x v="2"/>
    <x v="2"/>
    <n v="24.4"/>
    <n v="3480.52"/>
    <m/>
    <x v="20"/>
  </r>
  <r>
    <x v="6565"/>
    <d v="2025-06-10T00:00:00"/>
    <x v="0"/>
    <n v="32"/>
    <x v="1"/>
    <n v="0"/>
    <n v="5"/>
    <x v="2"/>
    <n v="3954"/>
    <n v="0"/>
    <n v="2"/>
    <x v="2"/>
    <x v="0"/>
    <s v="No"/>
    <x v="1"/>
    <x v="0"/>
    <x v="2"/>
    <n v="19.399999999999999"/>
    <n v="80.92"/>
    <m/>
    <x v="20"/>
  </r>
  <r>
    <x v="6566"/>
    <d v="2023-08-26T00:00:00"/>
    <x v="0"/>
    <n v="50"/>
    <x v="1"/>
    <n v="0"/>
    <n v="5"/>
    <x v="1"/>
    <n v="5095"/>
    <n v="0"/>
    <n v="24"/>
    <x v="1"/>
    <x v="0"/>
    <s v="Yes"/>
    <x v="2"/>
    <x v="0"/>
    <x v="0"/>
    <n v="60.45"/>
    <n v="2009.79"/>
    <m/>
    <x v="20"/>
  </r>
  <r>
    <x v="6567"/>
    <d v="2020-06-06T00:00:00"/>
    <x v="1"/>
    <n v="57"/>
    <x v="0"/>
    <n v="2"/>
    <n v="5"/>
    <x v="1"/>
    <n v="4574"/>
    <n v="1"/>
    <n v="62"/>
    <x v="0"/>
    <x v="0"/>
    <s v="No"/>
    <x v="1"/>
    <x v="2"/>
    <x v="0"/>
    <n v="20.3"/>
    <n v="1445.57"/>
    <m/>
    <x v="20"/>
  </r>
  <r>
    <x v="6568"/>
    <d v="2025-01-05T00:00:00"/>
    <x v="0"/>
    <n v="63"/>
    <x v="1"/>
    <n v="0"/>
    <n v="5"/>
    <x v="1"/>
    <n v="5873"/>
    <n v="0"/>
    <n v="7"/>
    <x v="0"/>
    <x v="0"/>
    <s v="No"/>
    <x v="1"/>
    <x v="0"/>
    <x v="2"/>
    <n v="19.399999999999999"/>
    <n v="232.98"/>
    <m/>
    <x v="20"/>
  </r>
  <r>
    <x v="6569"/>
    <d v="2025-06-07T00:00:00"/>
    <x v="1"/>
    <n v="31"/>
    <x v="1"/>
    <n v="0"/>
    <n v="5"/>
    <x v="2"/>
    <n v="2606"/>
    <n v="0"/>
    <n v="2"/>
    <x v="0"/>
    <x v="0"/>
    <s v="No"/>
    <x v="1"/>
    <x v="0"/>
    <x v="3"/>
    <n v="20.45"/>
    <n v="136.83000000000001"/>
    <m/>
    <x v="20"/>
  </r>
  <r>
    <x v="6570"/>
    <d v="2023-07-22T00:00:00"/>
    <x v="1"/>
    <n v="50"/>
    <x v="1"/>
    <n v="0"/>
    <n v="5"/>
    <x v="1"/>
    <n v="3048"/>
    <n v="0"/>
    <n v="25"/>
    <x v="0"/>
    <x v="0"/>
    <s v="No"/>
    <x v="1"/>
    <x v="3"/>
    <x v="2"/>
    <n v="19.899999999999999"/>
    <n v="561.5"/>
    <m/>
    <x v="20"/>
  </r>
  <r>
    <x v="6571"/>
    <d v="2020-12-19T00:00:00"/>
    <x v="1"/>
    <n v="57"/>
    <x v="1"/>
    <n v="0"/>
    <n v="5"/>
    <x v="1"/>
    <n v="5764"/>
    <n v="0"/>
    <n v="56"/>
    <x v="4"/>
    <x v="0"/>
    <s v="No"/>
    <x v="1"/>
    <x v="2"/>
    <x v="0"/>
    <n v="19.55"/>
    <n v="1858.39"/>
    <m/>
    <x v="20"/>
  </r>
  <r>
    <x v="6572"/>
    <d v="2019-09-07T00:00:00"/>
    <x v="0"/>
    <n v="64"/>
    <x v="0"/>
    <n v="3"/>
    <n v="5"/>
    <x v="1"/>
    <n v="6444"/>
    <n v="6"/>
    <n v="71"/>
    <x v="5"/>
    <x v="0"/>
    <s v="No"/>
    <x v="1"/>
    <x v="2"/>
    <x v="0"/>
    <n v="19.600000000000001"/>
    <n v="2532.6799999999998"/>
    <m/>
    <x v="20"/>
  </r>
  <r>
    <x v="6573"/>
    <d v="2025-07-07T00:00:00"/>
    <x v="0"/>
    <n v="50"/>
    <x v="1"/>
    <n v="0"/>
    <n v="5"/>
    <x v="2"/>
    <n v="2729"/>
    <n v="0"/>
    <n v="1"/>
    <x v="2"/>
    <x v="0"/>
    <s v="No"/>
    <x v="1"/>
    <x v="0"/>
    <x v="0"/>
    <n v="20.65"/>
    <n v="22.12"/>
    <m/>
    <x v="20"/>
  </r>
  <r>
    <x v="6574"/>
    <d v="2024-03-26T00:00:00"/>
    <x v="0"/>
    <n v="26"/>
    <x v="1"/>
    <n v="0"/>
    <n v="5"/>
    <x v="1"/>
    <n v="5420"/>
    <n v="0"/>
    <n v="17"/>
    <x v="3"/>
    <x v="0"/>
    <s v="Yes"/>
    <x v="0"/>
    <x v="0"/>
    <x v="0"/>
    <n v="70.8"/>
    <n v="1816.96"/>
    <m/>
    <x v="20"/>
  </r>
  <r>
    <x v="6575"/>
    <d v="2020-04-20T00:00:00"/>
    <x v="1"/>
    <n v="28"/>
    <x v="0"/>
    <n v="3"/>
    <n v="5"/>
    <x v="1"/>
    <n v="5644"/>
    <n v="3"/>
    <n v="64"/>
    <x v="4"/>
    <x v="2"/>
    <s v="Yes"/>
    <x v="2"/>
    <x v="2"/>
    <x v="0"/>
    <n v="49.85"/>
    <n v="3210.35"/>
    <m/>
    <x v="20"/>
  </r>
  <r>
    <x v="6576"/>
    <d v="2020-02-03T00:00:00"/>
    <x v="0"/>
    <n v="25"/>
    <x v="0"/>
    <n v="1"/>
    <n v="5"/>
    <x v="1"/>
    <n v="6236"/>
    <n v="8"/>
    <n v="66"/>
    <x v="5"/>
    <x v="0"/>
    <s v="Yes"/>
    <x v="2"/>
    <x v="2"/>
    <x v="0"/>
    <n v="79.849999999999994"/>
    <n v="7545.61"/>
    <m/>
    <x v="20"/>
  </r>
  <r>
    <x v="6577"/>
    <d v="2023-08-17T00:00:00"/>
    <x v="1"/>
    <n v="19"/>
    <x v="1"/>
    <n v="0"/>
    <n v="5"/>
    <x v="1"/>
    <n v="3904"/>
    <n v="0"/>
    <n v="24"/>
    <x v="0"/>
    <x v="0"/>
    <s v="No"/>
    <x v="1"/>
    <x v="2"/>
    <x v="2"/>
    <n v="25.15"/>
    <n v="1192.3599999999999"/>
    <m/>
    <x v="20"/>
  </r>
  <r>
    <x v="6578"/>
    <d v="2025-07-18T00:00:00"/>
    <x v="0"/>
    <n v="50"/>
    <x v="1"/>
    <n v="0"/>
    <n v="5"/>
    <x v="2"/>
    <n v="2648"/>
    <n v="0"/>
    <n v="1"/>
    <x v="0"/>
    <x v="0"/>
    <s v="No"/>
    <x v="1"/>
    <x v="0"/>
    <x v="2"/>
    <n v="20.350000000000001"/>
    <n v="52.32"/>
    <m/>
    <x v="20"/>
  </r>
  <r>
    <x v="6579"/>
    <d v="2021-02-02T00:00:00"/>
    <x v="0"/>
    <n v="44"/>
    <x v="1"/>
    <n v="0"/>
    <n v="5"/>
    <x v="1"/>
    <n v="5871"/>
    <n v="0"/>
    <n v="54"/>
    <x v="4"/>
    <x v="0"/>
    <s v="Yes"/>
    <x v="0"/>
    <x v="0"/>
    <x v="2"/>
    <n v="89.4"/>
    <n v="6776.78"/>
    <m/>
    <x v="20"/>
  </r>
  <r>
    <x v="6580"/>
    <d v="2019-10-15T00:00:00"/>
    <x v="0"/>
    <n v="66"/>
    <x v="0"/>
    <n v="0"/>
    <n v="5"/>
    <x v="1"/>
    <n v="5291"/>
    <n v="3"/>
    <n v="70"/>
    <x v="0"/>
    <x v="0"/>
    <s v="Yes"/>
    <x v="0"/>
    <x v="3"/>
    <x v="0"/>
    <n v="104.8"/>
    <n v="10067.14"/>
    <m/>
    <x v="20"/>
  </r>
  <r>
    <x v="6581"/>
    <d v="2021-04-06T00:00:00"/>
    <x v="1"/>
    <n v="70"/>
    <x v="0"/>
    <n v="0"/>
    <n v="5"/>
    <x v="1"/>
    <n v="4499"/>
    <n v="9"/>
    <n v="52"/>
    <x v="0"/>
    <x v="0"/>
    <s v="Yes"/>
    <x v="0"/>
    <x v="3"/>
    <x v="0"/>
    <n v="106.5"/>
    <n v="7154.33"/>
    <m/>
    <x v="20"/>
  </r>
  <r>
    <x v="6582"/>
    <d v="2023-12-22T00:00:00"/>
    <x v="1"/>
    <n v="65"/>
    <x v="0"/>
    <n v="0"/>
    <n v="5"/>
    <x v="1"/>
    <n v="3748"/>
    <n v="2"/>
    <n v="20"/>
    <x v="0"/>
    <x v="0"/>
    <s v="Yes"/>
    <x v="0"/>
    <x v="3"/>
    <x v="0"/>
    <n v="91"/>
    <n v="2636.5"/>
    <m/>
    <x v="20"/>
  </r>
  <r>
    <x v="6583"/>
    <d v="2025-05-25T00:00:00"/>
    <x v="1"/>
    <n v="80"/>
    <x v="0"/>
    <n v="0"/>
    <n v="5"/>
    <x v="2"/>
    <n v="3711"/>
    <n v="3"/>
    <n v="3"/>
    <x v="2"/>
    <x v="0"/>
    <s v="Yes"/>
    <x v="0"/>
    <x v="0"/>
    <x v="0"/>
    <n v="74.599999999999994"/>
    <n v="387.58"/>
    <m/>
    <x v="20"/>
  </r>
  <r>
    <x v="6584"/>
    <d v="2025-06-01T00:00:00"/>
    <x v="0"/>
    <n v="22"/>
    <x v="1"/>
    <n v="0"/>
    <n v="5"/>
    <x v="2"/>
    <n v="3805"/>
    <n v="0"/>
    <n v="2"/>
    <x v="0"/>
    <x v="0"/>
    <s v="Yes"/>
    <x v="2"/>
    <x v="0"/>
    <x v="2"/>
    <n v="49.25"/>
    <n v="178.5"/>
    <m/>
    <x v="20"/>
  </r>
  <r>
    <x v="6585"/>
    <d v="2024-08-17T00:00:00"/>
    <x v="1"/>
    <n v="53"/>
    <x v="1"/>
    <n v="0"/>
    <n v="5"/>
    <x v="1"/>
    <n v="4451"/>
    <n v="0"/>
    <n v="12"/>
    <x v="3"/>
    <x v="0"/>
    <s v="No"/>
    <x v="1"/>
    <x v="3"/>
    <x v="0"/>
    <n v="19.350000000000001"/>
    <n v="419.99"/>
    <m/>
    <x v="20"/>
  </r>
  <r>
    <x v="6586"/>
    <d v="2019-10-10T00:00:00"/>
    <x v="0"/>
    <n v="25"/>
    <x v="1"/>
    <n v="0"/>
    <n v="5"/>
    <x v="1"/>
    <n v="5055"/>
    <n v="0"/>
    <n v="70"/>
    <x v="5"/>
    <x v="2"/>
    <s v="Yes"/>
    <x v="2"/>
    <x v="2"/>
    <x v="3"/>
    <n v="40.049999999999997"/>
    <n v="2799.75"/>
    <m/>
    <x v="20"/>
  </r>
  <r>
    <x v="6587"/>
    <d v="2021-11-04T00:00:00"/>
    <x v="0"/>
    <n v="43"/>
    <x v="0"/>
    <n v="3"/>
    <n v="5"/>
    <x v="1"/>
    <n v="3586"/>
    <n v="10"/>
    <n v="45"/>
    <x v="0"/>
    <x v="0"/>
    <s v="No"/>
    <x v="1"/>
    <x v="2"/>
    <x v="3"/>
    <n v="24.45"/>
    <n v="3217.2"/>
    <m/>
    <x v="20"/>
  </r>
  <r>
    <x v="6588"/>
    <d v="2024-12-17T00:00:00"/>
    <x v="1"/>
    <n v="21"/>
    <x v="1"/>
    <n v="0"/>
    <n v="5"/>
    <x v="1"/>
    <n v="2142"/>
    <n v="0"/>
    <n v="8"/>
    <x v="2"/>
    <x v="0"/>
    <s v="Yes"/>
    <x v="0"/>
    <x v="0"/>
    <x v="2"/>
    <n v="74.599999999999994"/>
    <n v="559.14"/>
    <m/>
    <x v="20"/>
  </r>
  <r>
    <x v="6589"/>
    <d v="2019-11-03T00:00:00"/>
    <x v="1"/>
    <n v="19"/>
    <x v="0"/>
    <n v="2"/>
    <n v="5"/>
    <x v="1"/>
    <n v="6408"/>
    <n v="0"/>
    <n v="69"/>
    <x v="5"/>
    <x v="0"/>
    <s v="No"/>
    <x v="1"/>
    <x v="2"/>
    <x v="2"/>
    <n v="19.399999999999999"/>
    <n v="3083.62"/>
    <m/>
    <x v="20"/>
  </r>
  <r>
    <x v="6590"/>
    <d v="2024-02-02T00:00:00"/>
    <x v="0"/>
    <n v="28"/>
    <x v="1"/>
    <n v="0"/>
    <n v="5"/>
    <x v="1"/>
    <n v="5586"/>
    <n v="0"/>
    <n v="18"/>
    <x v="3"/>
    <x v="0"/>
    <s v="No"/>
    <x v="1"/>
    <x v="3"/>
    <x v="2"/>
    <n v="20.100000000000001"/>
    <n v="1098.99"/>
    <m/>
    <x v="20"/>
  </r>
  <r>
    <x v="6591"/>
    <d v="2025-04-04T00:00:00"/>
    <x v="1"/>
    <n v="57"/>
    <x v="1"/>
    <n v="2"/>
    <n v="5"/>
    <x v="1"/>
    <n v="4462"/>
    <n v="0"/>
    <n v="4"/>
    <x v="0"/>
    <x v="0"/>
    <s v="No"/>
    <x v="1"/>
    <x v="0"/>
    <x v="0"/>
    <n v="20.05"/>
    <n v="194.98"/>
    <m/>
    <x v="20"/>
  </r>
  <r>
    <x v="6592"/>
    <d v="2022-08-14T00:00:00"/>
    <x v="1"/>
    <n v="26"/>
    <x v="0"/>
    <n v="2"/>
    <n v="5"/>
    <x v="1"/>
    <n v="5272"/>
    <n v="8"/>
    <n v="36"/>
    <x v="1"/>
    <x v="0"/>
    <s v="No"/>
    <x v="1"/>
    <x v="2"/>
    <x v="0"/>
    <n v="20.25"/>
    <n v="2248.31"/>
    <m/>
    <x v="20"/>
  </r>
  <r>
    <x v="6593"/>
    <d v="2024-10-08T00:00:00"/>
    <x v="0"/>
    <n v="23"/>
    <x v="0"/>
    <n v="0"/>
    <n v="5"/>
    <x v="1"/>
    <n v="3778"/>
    <n v="3"/>
    <n v="10"/>
    <x v="3"/>
    <x v="0"/>
    <s v="No"/>
    <x v="1"/>
    <x v="3"/>
    <x v="0"/>
    <n v="19.600000000000001"/>
    <n v="582.95000000000005"/>
    <m/>
    <x v="20"/>
  </r>
  <r>
    <x v="6594"/>
    <d v="2021-02-25T00:00:00"/>
    <x v="1"/>
    <n v="45"/>
    <x v="1"/>
    <n v="0"/>
    <n v="5"/>
    <x v="1"/>
    <n v="5755"/>
    <n v="0"/>
    <n v="54"/>
    <x v="4"/>
    <x v="0"/>
    <s v="No"/>
    <x v="1"/>
    <x v="2"/>
    <x v="2"/>
    <n v="20.100000000000001"/>
    <n v="2496.9499999999998"/>
    <m/>
    <x v="20"/>
  </r>
  <r>
    <x v="6595"/>
    <d v="2025-04-18T00:00:00"/>
    <x v="0"/>
    <n v="33"/>
    <x v="0"/>
    <n v="2"/>
    <n v="5"/>
    <x v="1"/>
    <n v="2776"/>
    <n v="8"/>
    <n v="4"/>
    <x v="2"/>
    <x v="0"/>
    <s v="Yes"/>
    <x v="2"/>
    <x v="0"/>
    <x v="2"/>
    <n v="45.25"/>
    <n v="295.70999999999998"/>
    <m/>
    <x v="20"/>
  </r>
  <r>
    <x v="6596"/>
    <d v="2021-12-05T00:00:00"/>
    <x v="3"/>
    <n v="54"/>
    <x v="1"/>
    <n v="0"/>
    <n v="5"/>
    <x v="1"/>
    <n v="2292"/>
    <n v="0"/>
    <n v="44"/>
    <x v="4"/>
    <x v="0"/>
    <s v="Yes"/>
    <x v="3"/>
    <x v="3"/>
    <x v="0"/>
    <n v="85.25"/>
    <n v="5985.23"/>
    <m/>
    <x v="20"/>
  </r>
  <r>
    <x v="6597"/>
    <d v="2019-08-03T00:00:00"/>
    <x v="0"/>
    <n v="31"/>
    <x v="1"/>
    <n v="0"/>
    <n v="5"/>
    <x v="1"/>
    <n v="4626"/>
    <n v="0"/>
    <n v="72"/>
    <x v="5"/>
    <x v="0"/>
    <s v="No"/>
    <x v="1"/>
    <x v="2"/>
    <x v="2"/>
    <n v="20.8"/>
    <n v="3208.16"/>
    <m/>
    <x v="20"/>
  </r>
  <r>
    <x v="6598"/>
    <d v="2022-11-22T00:00:00"/>
    <x v="0"/>
    <n v="55"/>
    <x v="0"/>
    <n v="0"/>
    <n v="5"/>
    <x v="1"/>
    <n v="3296"/>
    <n v="1"/>
    <n v="33"/>
    <x v="1"/>
    <x v="0"/>
    <s v="Yes"/>
    <x v="0"/>
    <x v="0"/>
    <x v="0"/>
    <n v="91.25"/>
    <n v="3978.45"/>
    <m/>
    <x v="20"/>
  </r>
  <r>
    <x v="6599"/>
    <d v="2021-03-11T00:00:00"/>
    <x v="0"/>
    <n v="29"/>
    <x v="1"/>
    <n v="0"/>
    <n v="5"/>
    <x v="1"/>
    <n v="5625"/>
    <n v="0"/>
    <n v="53"/>
    <x v="4"/>
    <x v="0"/>
    <s v="No"/>
    <x v="1"/>
    <x v="2"/>
    <x v="2"/>
    <n v="19.5"/>
    <n v="2331.5100000000002"/>
    <m/>
    <x v="20"/>
  </r>
  <r>
    <x v="6600"/>
    <d v="2025-01-12T00:00:00"/>
    <x v="1"/>
    <n v="51"/>
    <x v="1"/>
    <n v="0"/>
    <n v="5"/>
    <x v="1"/>
    <n v="4764"/>
    <n v="0"/>
    <n v="7"/>
    <x v="0"/>
    <x v="0"/>
    <s v="No"/>
    <x v="1"/>
    <x v="0"/>
    <x v="2"/>
    <n v="19.3"/>
    <n v="196.19"/>
    <m/>
    <x v="20"/>
  </r>
  <r>
    <x v="6601"/>
    <d v="2021-06-04T00:00:00"/>
    <x v="0"/>
    <n v="33"/>
    <x v="0"/>
    <n v="1"/>
    <n v="5"/>
    <x v="1"/>
    <n v="6019"/>
    <n v="3"/>
    <n v="50"/>
    <x v="0"/>
    <x v="0"/>
    <s v="No"/>
    <x v="1"/>
    <x v="2"/>
    <x v="2"/>
    <n v="24.95"/>
    <n v="2376.4499999999998"/>
    <m/>
    <x v="20"/>
  </r>
  <r>
    <x v="6602"/>
    <d v="2025-07-19T00:00:00"/>
    <x v="0"/>
    <n v="54"/>
    <x v="1"/>
    <n v="0"/>
    <n v="5"/>
    <x v="2"/>
    <n v="4427"/>
    <n v="0"/>
    <n v="1"/>
    <x v="2"/>
    <x v="0"/>
    <s v="Yes"/>
    <x v="2"/>
    <x v="0"/>
    <x v="2"/>
    <n v="44.3"/>
    <n v="87.25"/>
    <m/>
    <x v="20"/>
  </r>
  <r>
    <x v="6603"/>
    <d v="2020-09-19T00:00:00"/>
    <x v="1"/>
    <n v="29"/>
    <x v="0"/>
    <n v="0"/>
    <n v="5"/>
    <x v="1"/>
    <n v="5757"/>
    <n v="6"/>
    <n v="59"/>
    <x v="0"/>
    <x v="0"/>
    <s v="No"/>
    <x v="1"/>
    <x v="3"/>
    <x v="2"/>
    <n v="20.350000000000001"/>
    <n v="3121.37"/>
    <m/>
    <x v="20"/>
  </r>
  <r>
    <x v="6604"/>
    <d v="2024-08-03T00:00:00"/>
    <x v="1"/>
    <n v="48"/>
    <x v="0"/>
    <n v="3"/>
    <n v="5"/>
    <x v="1"/>
    <n v="5190"/>
    <n v="3"/>
    <n v="12"/>
    <x v="0"/>
    <x v="0"/>
    <s v="No"/>
    <x v="1"/>
    <x v="2"/>
    <x v="0"/>
    <n v="20.3"/>
    <n v="455.86"/>
    <m/>
    <x v="20"/>
  </r>
  <r>
    <x v="6605"/>
    <d v="2025-02-21T00:00:00"/>
    <x v="0"/>
    <n v="54"/>
    <x v="0"/>
    <n v="3"/>
    <n v="5"/>
    <x v="1"/>
    <n v="4628"/>
    <n v="1"/>
    <n v="6"/>
    <x v="0"/>
    <x v="0"/>
    <s v="No"/>
    <x v="1"/>
    <x v="2"/>
    <x v="2"/>
    <n v="20.399999999999999"/>
    <n v="355.76"/>
    <m/>
    <x v="20"/>
  </r>
  <r>
    <x v="6606"/>
    <d v="2022-11-06T00:00:00"/>
    <x v="1"/>
    <n v="73"/>
    <x v="1"/>
    <n v="2"/>
    <n v="5"/>
    <x v="1"/>
    <n v="4738"/>
    <n v="0"/>
    <n v="33"/>
    <x v="1"/>
    <x v="0"/>
    <s v="Yes"/>
    <x v="0"/>
    <x v="2"/>
    <x v="0"/>
    <n v="105.35"/>
    <n v="3885.8"/>
    <m/>
    <x v="20"/>
  </r>
  <r>
    <x v="6607"/>
    <d v="2024-07-19T00:00:00"/>
    <x v="0"/>
    <n v="76"/>
    <x v="1"/>
    <n v="0"/>
    <n v="5"/>
    <x v="1"/>
    <n v="5254"/>
    <n v="0"/>
    <n v="13"/>
    <x v="0"/>
    <x v="0"/>
    <s v="Yes"/>
    <x v="2"/>
    <x v="0"/>
    <x v="0"/>
    <n v="59.9"/>
    <n v="1437.05"/>
    <m/>
    <x v="20"/>
  </r>
  <r>
    <x v="6608"/>
    <d v="2024-07-06T00:00:00"/>
    <x v="1"/>
    <n v="49"/>
    <x v="1"/>
    <n v="0"/>
    <n v="5"/>
    <x v="1"/>
    <n v="5886"/>
    <n v="0"/>
    <n v="13"/>
    <x v="0"/>
    <x v="0"/>
    <s v="Yes"/>
    <x v="0"/>
    <x v="0"/>
    <x v="0"/>
    <n v="85.95"/>
    <n v="1595.38"/>
    <m/>
    <x v="20"/>
  </r>
  <r>
    <x v="6609"/>
    <d v="2025-03-04T00:00:00"/>
    <x v="0"/>
    <n v="59"/>
    <x v="1"/>
    <n v="1"/>
    <n v="5"/>
    <x v="1"/>
    <n v="5169"/>
    <n v="0"/>
    <n v="5"/>
    <x v="2"/>
    <x v="0"/>
    <s v="No"/>
    <x v="1"/>
    <x v="0"/>
    <x v="2"/>
    <n v="20.2"/>
    <n v="144.85"/>
    <m/>
    <x v="20"/>
  </r>
  <r>
    <x v="6610"/>
    <d v="2023-06-11T00:00:00"/>
    <x v="0"/>
    <n v="45"/>
    <x v="0"/>
    <n v="2"/>
    <n v="5"/>
    <x v="1"/>
    <n v="4347"/>
    <n v="9"/>
    <n v="26"/>
    <x v="0"/>
    <x v="0"/>
    <s v="No"/>
    <x v="1"/>
    <x v="2"/>
    <x v="2"/>
    <n v="19.149999999999999"/>
    <n v="1655.59"/>
    <m/>
    <x v="20"/>
  </r>
  <r>
    <x v="6611"/>
    <d v="2023-07-14T00:00:00"/>
    <x v="0"/>
    <n v="43"/>
    <x v="1"/>
    <n v="0"/>
    <n v="5"/>
    <x v="1"/>
    <n v="3848"/>
    <n v="0"/>
    <n v="25"/>
    <x v="1"/>
    <x v="0"/>
    <s v="No"/>
    <x v="1"/>
    <x v="0"/>
    <x v="3"/>
    <n v="20.149999999999999"/>
    <n v="977.35"/>
    <m/>
    <x v="20"/>
  </r>
  <r>
    <x v="6612"/>
    <d v="2025-05-19T00:00:00"/>
    <x v="1"/>
    <n v="51"/>
    <x v="0"/>
    <n v="0"/>
    <n v="5"/>
    <x v="2"/>
    <n v="2330"/>
    <n v="5"/>
    <n v="3"/>
    <x v="0"/>
    <x v="0"/>
    <s v="Yes"/>
    <x v="0"/>
    <x v="0"/>
    <x v="0"/>
    <n v="94.9"/>
    <n v="282.11"/>
    <m/>
    <x v="20"/>
  </r>
  <r>
    <x v="6613"/>
    <d v="2025-01-13T00:00:00"/>
    <x v="1"/>
    <n v="61"/>
    <x v="0"/>
    <n v="0"/>
    <n v="5"/>
    <x v="1"/>
    <n v="5014"/>
    <n v="4"/>
    <n v="7"/>
    <x v="0"/>
    <x v="0"/>
    <s v="Yes"/>
    <x v="2"/>
    <x v="0"/>
    <x v="2"/>
    <n v="44.25"/>
    <n v="533.46"/>
    <m/>
    <x v="20"/>
  </r>
  <r>
    <x v="6614"/>
    <d v="2022-10-23T00:00:00"/>
    <x v="0"/>
    <n v="23"/>
    <x v="0"/>
    <n v="1"/>
    <n v="5"/>
    <x v="1"/>
    <n v="3997"/>
    <n v="0"/>
    <n v="34"/>
    <x v="1"/>
    <x v="0"/>
    <s v="Yes"/>
    <x v="3"/>
    <x v="3"/>
    <x v="0"/>
    <n v="77.2"/>
    <n v="2937.06"/>
    <m/>
    <x v="20"/>
  </r>
  <r>
    <x v="6615"/>
    <d v="2025-05-11T00:00:00"/>
    <x v="0"/>
    <n v="28"/>
    <x v="1"/>
    <n v="0"/>
    <n v="5"/>
    <x v="2"/>
    <n v="2013"/>
    <n v="0"/>
    <n v="3"/>
    <x v="2"/>
    <x v="2"/>
    <s v="Yes"/>
    <x v="2"/>
    <x v="0"/>
    <x v="0"/>
    <n v="25.1"/>
    <n v="79.8"/>
    <m/>
    <x v="20"/>
  </r>
  <r>
    <x v="6616"/>
    <d v="2020-11-18T00:00:00"/>
    <x v="0"/>
    <n v="57"/>
    <x v="1"/>
    <n v="0"/>
    <n v="5"/>
    <x v="1"/>
    <n v="4223"/>
    <n v="0"/>
    <n v="57"/>
    <x v="0"/>
    <x v="0"/>
    <s v="Yes"/>
    <x v="2"/>
    <x v="3"/>
    <x v="2"/>
    <n v="54.65"/>
    <n v="3665.94"/>
    <m/>
    <x v="20"/>
  </r>
  <r>
    <x v="6617"/>
    <d v="2025-07-20T00:00:00"/>
    <x v="1"/>
    <n v="44"/>
    <x v="1"/>
    <n v="0"/>
    <n v="5"/>
    <x v="2"/>
    <n v="5607"/>
    <n v="0"/>
    <n v="1"/>
    <x v="0"/>
    <x v="0"/>
    <s v="No"/>
    <x v="1"/>
    <x v="0"/>
    <x v="2"/>
    <n v="19.55"/>
    <n v="29.75"/>
    <m/>
    <x v="20"/>
  </r>
  <r>
    <x v="6618"/>
    <d v="2022-05-26T00:00:00"/>
    <x v="0"/>
    <n v="25"/>
    <x v="1"/>
    <n v="0"/>
    <n v="5"/>
    <x v="1"/>
    <n v="4436"/>
    <n v="0"/>
    <n v="39"/>
    <x v="1"/>
    <x v="2"/>
    <s v="Yes"/>
    <x v="3"/>
    <x v="0"/>
    <x v="0"/>
    <n v="40.6"/>
    <n v="1494.5"/>
    <m/>
    <x v="20"/>
  </r>
  <r>
    <x v="6619"/>
    <d v="2025-06-25T00:00:00"/>
    <x v="0"/>
    <n v="19"/>
    <x v="1"/>
    <n v="0"/>
    <n v="5"/>
    <x v="2"/>
    <n v="4394"/>
    <n v="0"/>
    <n v="2"/>
    <x v="0"/>
    <x v="0"/>
    <s v="No"/>
    <x v="1"/>
    <x v="0"/>
    <x v="2"/>
    <n v="20.05"/>
    <n v="123.26"/>
    <m/>
    <x v="20"/>
  </r>
  <r>
    <x v="6620"/>
    <d v="2025-06-13T00:00:00"/>
    <x v="0"/>
    <n v="56"/>
    <x v="1"/>
    <n v="0"/>
    <n v="5"/>
    <x v="2"/>
    <n v="5824"/>
    <n v="0"/>
    <n v="2"/>
    <x v="2"/>
    <x v="0"/>
    <s v="No"/>
    <x v="1"/>
    <x v="0"/>
    <x v="2"/>
    <n v="19.899999999999999"/>
    <n v="41.34"/>
    <m/>
    <x v="20"/>
  </r>
  <r>
    <x v="6621"/>
    <d v="2020-11-05T00:00:00"/>
    <x v="0"/>
    <n v="45"/>
    <x v="1"/>
    <n v="0"/>
    <n v="5"/>
    <x v="1"/>
    <n v="6466"/>
    <n v="0"/>
    <n v="57"/>
    <x v="0"/>
    <x v="0"/>
    <s v="No"/>
    <x v="1"/>
    <x v="2"/>
    <x v="2"/>
    <n v="18.8"/>
    <n v="2216.6799999999998"/>
    <m/>
    <x v="20"/>
  </r>
  <r>
    <x v="6622"/>
    <d v="2025-06-22T00:00:00"/>
    <x v="1"/>
    <n v="53"/>
    <x v="1"/>
    <n v="0"/>
    <n v="5"/>
    <x v="2"/>
    <n v="2580"/>
    <n v="0"/>
    <n v="2"/>
    <x v="0"/>
    <x v="2"/>
    <s v="Yes"/>
    <x v="3"/>
    <x v="0"/>
    <x v="0"/>
    <n v="51.4"/>
    <n v="96.8"/>
    <m/>
    <x v="20"/>
  </r>
  <r>
    <x v="6623"/>
    <d v="2024-12-24T00:00:00"/>
    <x v="1"/>
    <n v="19"/>
    <x v="0"/>
    <n v="2"/>
    <n v="5"/>
    <x v="1"/>
    <n v="3598"/>
    <n v="10"/>
    <n v="8"/>
    <x v="0"/>
    <x v="0"/>
    <s v="No"/>
    <x v="1"/>
    <x v="2"/>
    <x v="2"/>
    <n v="19.5"/>
    <n v="267.83"/>
    <m/>
    <x v="20"/>
  </r>
  <r>
    <x v="6624"/>
    <d v="2020-08-06T00:00:00"/>
    <x v="1"/>
    <n v="69"/>
    <x v="0"/>
    <n v="0"/>
    <n v="5"/>
    <x v="1"/>
    <n v="4953"/>
    <n v="2"/>
    <n v="60"/>
    <x v="0"/>
    <x v="0"/>
    <s v="Yes"/>
    <x v="0"/>
    <x v="2"/>
    <x v="0"/>
    <n v="110"/>
    <n v="8145.55"/>
    <m/>
    <x v="20"/>
  </r>
  <r>
    <x v="6625"/>
    <d v="2021-05-24T00:00:00"/>
    <x v="0"/>
    <n v="69"/>
    <x v="1"/>
    <n v="0"/>
    <n v="5"/>
    <x v="1"/>
    <n v="4673"/>
    <n v="0"/>
    <n v="51"/>
    <x v="0"/>
    <x v="0"/>
    <s v="Yes"/>
    <x v="0"/>
    <x v="3"/>
    <x v="0"/>
    <n v="79.599999999999994"/>
    <n v="5228.8900000000003"/>
    <m/>
    <x v="20"/>
  </r>
  <r>
    <x v="6626"/>
    <d v="2021-10-18T00:00:00"/>
    <x v="1"/>
    <n v="71"/>
    <x v="0"/>
    <n v="0"/>
    <n v="5"/>
    <x v="1"/>
    <n v="5453"/>
    <n v="5"/>
    <n v="46"/>
    <x v="0"/>
    <x v="0"/>
    <s v="Yes"/>
    <x v="0"/>
    <x v="3"/>
    <x v="0"/>
    <n v="100.25"/>
    <n v="5741.01"/>
    <m/>
    <x v="20"/>
  </r>
  <r>
    <x v="6627"/>
    <d v="2022-03-18T00:00:00"/>
    <x v="1"/>
    <n v="53"/>
    <x v="1"/>
    <n v="0"/>
    <n v="5"/>
    <x v="1"/>
    <n v="5918"/>
    <n v="0"/>
    <n v="41"/>
    <x v="0"/>
    <x v="0"/>
    <s v="No"/>
    <x v="1"/>
    <x v="2"/>
    <x v="2"/>
    <n v="20.65"/>
    <n v="2131.5700000000002"/>
    <m/>
    <x v="20"/>
  </r>
  <r>
    <x v="6628"/>
    <d v="2019-09-02T00:00:00"/>
    <x v="1"/>
    <n v="30"/>
    <x v="0"/>
    <n v="0"/>
    <n v="5"/>
    <x v="1"/>
    <n v="5409"/>
    <n v="1"/>
    <n v="71"/>
    <x v="0"/>
    <x v="0"/>
    <s v="No"/>
    <x v="1"/>
    <x v="2"/>
    <x v="2"/>
    <n v="24.25"/>
    <n v="2315.86"/>
    <m/>
    <x v="20"/>
  </r>
  <r>
    <x v="6629"/>
    <d v="2024-04-13T00:00:00"/>
    <x v="1"/>
    <n v="44"/>
    <x v="1"/>
    <n v="0"/>
    <n v="5"/>
    <x v="1"/>
    <n v="5176"/>
    <n v="0"/>
    <n v="16"/>
    <x v="0"/>
    <x v="0"/>
    <s v="Yes"/>
    <x v="0"/>
    <x v="0"/>
    <x v="0"/>
    <n v="75.099999999999994"/>
    <n v="1821.17"/>
    <m/>
    <x v="20"/>
  </r>
  <r>
    <x v="6630"/>
    <d v="2024-02-19T00:00:00"/>
    <x v="0"/>
    <n v="19"/>
    <x v="0"/>
    <n v="0"/>
    <n v="5"/>
    <x v="1"/>
    <n v="5558"/>
    <n v="5"/>
    <n v="18"/>
    <x v="0"/>
    <x v="0"/>
    <s v="Yes"/>
    <x v="2"/>
    <x v="0"/>
    <x v="2"/>
    <n v="56.8"/>
    <n v="1097.69"/>
    <m/>
    <x v="20"/>
  </r>
  <r>
    <x v="6631"/>
    <d v="2022-11-17T00:00:00"/>
    <x v="0"/>
    <n v="21"/>
    <x v="0"/>
    <n v="0"/>
    <n v="5"/>
    <x v="1"/>
    <n v="3636"/>
    <n v="3"/>
    <n v="33"/>
    <x v="0"/>
    <x v="0"/>
    <s v="No"/>
    <x v="1"/>
    <x v="3"/>
    <x v="2"/>
    <n v="20.100000000000001"/>
    <n v="2249.7600000000002"/>
    <m/>
    <x v="20"/>
  </r>
  <r>
    <x v="6632"/>
    <d v="2024-03-17T00:00:00"/>
    <x v="1"/>
    <n v="60"/>
    <x v="1"/>
    <n v="0"/>
    <n v="5"/>
    <x v="1"/>
    <n v="5564"/>
    <n v="0"/>
    <n v="17"/>
    <x v="0"/>
    <x v="0"/>
    <s v="Yes"/>
    <x v="0"/>
    <x v="0"/>
    <x v="0"/>
    <n v="83.55"/>
    <n v="1713.52"/>
    <m/>
    <x v="20"/>
  </r>
  <r>
    <x v="6633"/>
    <d v="2020-01-19T00:00:00"/>
    <x v="1"/>
    <n v="45"/>
    <x v="0"/>
    <n v="3"/>
    <n v="5"/>
    <x v="1"/>
    <n v="6383"/>
    <n v="8"/>
    <n v="67"/>
    <x v="5"/>
    <x v="0"/>
    <s v="Yes"/>
    <x v="0"/>
    <x v="2"/>
    <x v="0"/>
    <n v="105.65"/>
    <n v="7909.83"/>
    <m/>
    <x v="20"/>
  </r>
  <r>
    <x v="6634"/>
    <d v="2021-04-03T00:00:00"/>
    <x v="0"/>
    <n v="28"/>
    <x v="0"/>
    <n v="0"/>
    <n v="5"/>
    <x v="1"/>
    <n v="5211"/>
    <n v="9"/>
    <n v="52"/>
    <x v="0"/>
    <x v="0"/>
    <s v="Yes"/>
    <x v="2"/>
    <x v="3"/>
    <x v="2"/>
    <n v="75.400000000000006"/>
    <n v="4406.25"/>
    <m/>
    <x v="20"/>
  </r>
  <r>
    <x v="6635"/>
    <d v="2021-10-18T00:00:00"/>
    <x v="0"/>
    <n v="59"/>
    <x v="0"/>
    <n v="0"/>
    <n v="5"/>
    <x v="1"/>
    <n v="5092"/>
    <n v="3"/>
    <n v="46"/>
    <x v="0"/>
    <x v="0"/>
    <s v="No"/>
    <x v="1"/>
    <x v="0"/>
    <x v="0"/>
    <n v="19.600000000000001"/>
    <n v="1590.42"/>
    <m/>
    <x v="20"/>
  </r>
  <r>
    <x v="6636"/>
    <d v="2025-04-24T00:00:00"/>
    <x v="0"/>
    <n v="53"/>
    <x v="1"/>
    <n v="0"/>
    <n v="5"/>
    <x v="1"/>
    <n v="2624"/>
    <n v="0"/>
    <n v="4"/>
    <x v="0"/>
    <x v="0"/>
    <s v="Yes"/>
    <x v="2"/>
    <x v="0"/>
    <x v="0"/>
    <n v="63.75"/>
    <n v="238.32"/>
    <m/>
    <x v="20"/>
  </r>
  <r>
    <x v="6637"/>
    <d v="2022-04-25T00:00:00"/>
    <x v="0"/>
    <n v="58"/>
    <x v="1"/>
    <n v="3"/>
    <n v="5"/>
    <x v="1"/>
    <n v="3200"/>
    <n v="0"/>
    <n v="40"/>
    <x v="4"/>
    <x v="0"/>
    <s v="No"/>
    <x v="1"/>
    <x v="3"/>
    <x v="0"/>
    <n v="20.399999999999999"/>
    <n v="1878.75"/>
    <m/>
    <x v="20"/>
  </r>
  <r>
    <x v="6638"/>
    <d v="2019-08-22T00:00:00"/>
    <x v="1"/>
    <n v="42"/>
    <x v="1"/>
    <n v="0"/>
    <n v="5"/>
    <x v="1"/>
    <n v="5425"/>
    <n v="0"/>
    <n v="72"/>
    <x v="0"/>
    <x v="0"/>
    <s v="Yes"/>
    <x v="0"/>
    <x v="2"/>
    <x v="0"/>
    <n v="111.6"/>
    <n v="9754.43"/>
    <m/>
    <x v="20"/>
  </r>
  <r>
    <x v="6639"/>
    <d v="2024-02-06T00:00:00"/>
    <x v="1"/>
    <n v="23"/>
    <x v="0"/>
    <n v="0"/>
    <n v="5"/>
    <x v="1"/>
    <n v="3127"/>
    <n v="8"/>
    <n v="18"/>
    <x v="3"/>
    <x v="0"/>
    <s v="Yes"/>
    <x v="0"/>
    <x v="0"/>
    <x v="0"/>
    <n v="88.85"/>
    <n v="1907.07"/>
    <m/>
    <x v="20"/>
  </r>
  <r>
    <x v="6640"/>
    <d v="2022-06-14T00:00:00"/>
    <x v="1"/>
    <n v="43"/>
    <x v="1"/>
    <n v="0"/>
    <n v="5"/>
    <x v="1"/>
    <n v="5919"/>
    <n v="0"/>
    <n v="38"/>
    <x v="0"/>
    <x v="0"/>
    <s v="No"/>
    <x v="1"/>
    <x v="2"/>
    <x v="2"/>
    <n v="20.3"/>
    <n v="2384.27"/>
    <m/>
    <x v="20"/>
  </r>
  <r>
    <x v="6641"/>
    <d v="2024-07-20T00:00:00"/>
    <x v="0"/>
    <n v="31"/>
    <x v="0"/>
    <n v="2"/>
    <n v="5"/>
    <x v="1"/>
    <n v="5077"/>
    <n v="8"/>
    <n v="13"/>
    <x v="0"/>
    <x v="0"/>
    <s v="No"/>
    <x v="1"/>
    <x v="3"/>
    <x v="0"/>
    <n v="24.5"/>
    <n v="976.7"/>
    <m/>
    <x v="20"/>
  </r>
  <r>
    <x v="6642"/>
    <d v="2021-01-09T00:00:00"/>
    <x v="0"/>
    <n v="48"/>
    <x v="1"/>
    <n v="0"/>
    <n v="5"/>
    <x v="1"/>
    <n v="6483"/>
    <n v="0"/>
    <n v="55"/>
    <x v="0"/>
    <x v="0"/>
    <s v="Yes"/>
    <x v="2"/>
    <x v="2"/>
    <x v="0"/>
    <n v="77.8"/>
    <n v="5769.85"/>
    <m/>
    <x v="20"/>
  </r>
  <r>
    <x v="6643"/>
    <d v="2022-03-20T00:00:00"/>
    <x v="0"/>
    <n v="50"/>
    <x v="1"/>
    <n v="0"/>
    <n v="5"/>
    <x v="1"/>
    <n v="5622"/>
    <n v="0"/>
    <n v="41"/>
    <x v="0"/>
    <x v="2"/>
    <s v="Yes"/>
    <x v="3"/>
    <x v="3"/>
    <x v="0"/>
    <n v="51.35"/>
    <n v="2155.1"/>
    <m/>
    <x v="20"/>
  </r>
  <r>
    <x v="6644"/>
    <d v="2023-01-11T00:00:00"/>
    <x v="0"/>
    <n v="33"/>
    <x v="0"/>
    <n v="0"/>
    <n v="5"/>
    <x v="1"/>
    <n v="5841"/>
    <n v="0"/>
    <n v="31"/>
    <x v="0"/>
    <x v="0"/>
    <s v="Yes"/>
    <x v="3"/>
    <x v="0"/>
    <x v="2"/>
    <n v="59.05"/>
    <n v="2773.12"/>
    <m/>
    <x v="20"/>
  </r>
  <r>
    <x v="6645"/>
    <d v="2019-11-13T00:00:00"/>
    <x v="0"/>
    <n v="20"/>
    <x v="0"/>
    <n v="2"/>
    <n v="5"/>
    <x v="1"/>
    <n v="6182"/>
    <n v="1"/>
    <n v="69"/>
    <x v="5"/>
    <x v="0"/>
    <s v="Yes"/>
    <x v="2"/>
    <x v="2"/>
    <x v="0"/>
    <n v="81.95"/>
    <n v="8993.44"/>
    <m/>
    <x v="20"/>
  </r>
  <r>
    <x v="6646"/>
    <d v="2019-09-22T00:00:00"/>
    <x v="1"/>
    <n v="25"/>
    <x v="0"/>
    <n v="2"/>
    <n v="5"/>
    <x v="1"/>
    <n v="5471"/>
    <n v="1"/>
    <n v="71"/>
    <x v="5"/>
    <x v="0"/>
    <s v="No"/>
    <x v="1"/>
    <x v="2"/>
    <x v="2"/>
    <n v="23.9"/>
    <n v="3751.61"/>
    <m/>
    <x v="20"/>
  </r>
  <r>
    <x v="6647"/>
    <d v="2020-01-10T00:00:00"/>
    <x v="1"/>
    <n v="54"/>
    <x v="0"/>
    <n v="1"/>
    <n v="5"/>
    <x v="1"/>
    <n v="5847"/>
    <n v="4"/>
    <n v="67"/>
    <x v="0"/>
    <x v="0"/>
    <s v="No"/>
    <x v="1"/>
    <x v="2"/>
    <x v="2"/>
    <n v="24.9"/>
    <n v="2848.06"/>
    <m/>
    <x v="20"/>
  </r>
  <r>
    <x v="6648"/>
    <d v="2021-07-06T00:00:00"/>
    <x v="1"/>
    <n v="47"/>
    <x v="0"/>
    <n v="1"/>
    <n v="5"/>
    <x v="1"/>
    <n v="6366"/>
    <n v="9"/>
    <n v="49"/>
    <x v="4"/>
    <x v="0"/>
    <s v="Yes"/>
    <x v="2"/>
    <x v="2"/>
    <x v="0"/>
    <n v="79.3"/>
    <n v="4715.8500000000004"/>
    <m/>
    <x v="20"/>
  </r>
  <r>
    <x v="6649"/>
    <d v="2025-07-14T00:00:00"/>
    <x v="0"/>
    <n v="79"/>
    <x v="1"/>
    <n v="0"/>
    <n v="5"/>
    <x v="2"/>
    <n v="4182"/>
    <n v="0"/>
    <n v="1"/>
    <x v="0"/>
    <x v="0"/>
    <s v="Yes"/>
    <x v="0"/>
    <x v="3"/>
    <x v="0"/>
    <n v="74.7"/>
    <n v="102.35"/>
    <m/>
    <x v="20"/>
  </r>
  <r>
    <x v="6650"/>
    <d v="2023-01-03T00:00:00"/>
    <x v="0"/>
    <n v="75"/>
    <x v="1"/>
    <n v="0"/>
    <n v="5"/>
    <x v="1"/>
    <n v="3493"/>
    <n v="0"/>
    <n v="31"/>
    <x v="0"/>
    <x v="0"/>
    <s v="Yes"/>
    <x v="0"/>
    <x v="2"/>
    <x v="0"/>
    <n v="90.7"/>
    <n v="4393.16"/>
    <m/>
    <x v="20"/>
  </r>
  <r>
    <x v="6651"/>
    <d v="2020-02-21T00:00:00"/>
    <x v="0"/>
    <n v="34"/>
    <x v="0"/>
    <n v="0"/>
    <n v="5"/>
    <x v="1"/>
    <n v="4186"/>
    <n v="5"/>
    <n v="66"/>
    <x v="0"/>
    <x v="0"/>
    <s v="Yes"/>
    <x v="2"/>
    <x v="2"/>
    <x v="0"/>
    <n v="63.3"/>
    <n v="6263.72"/>
    <m/>
    <x v="20"/>
  </r>
  <r>
    <x v="6652"/>
    <d v="2024-12-01T00:00:00"/>
    <x v="0"/>
    <n v="40"/>
    <x v="1"/>
    <n v="0"/>
    <n v="5"/>
    <x v="1"/>
    <n v="3026"/>
    <n v="0"/>
    <n v="8"/>
    <x v="2"/>
    <x v="0"/>
    <s v="Yes"/>
    <x v="3"/>
    <x v="0"/>
    <x v="0"/>
    <n v="66.25"/>
    <n v="752.21"/>
    <m/>
    <x v="20"/>
  </r>
  <r>
    <x v="6653"/>
    <d v="2024-12-12T00:00:00"/>
    <x v="0"/>
    <n v="44"/>
    <x v="1"/>
    <n v="0"/>
    <n v="5"/>
    <x v="1"/>
    <n v="3266"/>
    <n v="0"/>
    <n v="8"/>
    <x v="0"/>
    <x v="0"/>
    <s v="Yes"/>
    <x v="2"/>
    <x v="0"/>
    <x v="2"/>
    <n v="43.55"/>
    <n v="401.56"/>
    <m/>
    <x v="20"/>
  </r>
  <r>
    <x v="6654"/>
    <d v="2019-10-08T00:00:00"/>
    <x v="0"/>
    <n v="33"/>
    <x v="0"/>
    <n v="0"/>
    <n v="5"/>
    <x v="1"/>
    <n v="6354"/>
    <n v="10"/>
    <n v="70"/>
    <x v="0"/>
    <x v="0"/>
    <s v="Yes"/>
    <x v="3"/>
    <x v="2"/>
    <x v="2"/>
    <n v="85.95"/>
    <n v="8035.95"/>
    <m/>
    <x v="20"/>
  </r>
  <r>
    <x v="6655"/>
    <d v="2022-01-13T00:00:00"/>
    <x v="0"/>
    <n v="20"/>
    <x v="0"/>
    <n v="2"/>
    <n v="5"/>
    <x v="1"/>
    <n v="3927"/>
    <n v="0"/>
    <n v="43"/>
    <x v="0"/>
    <x v="0"/>
    <s v="Yes"/>
    <x v="0"/>
    <x v="3"/>
    <x v="2"/>
    <n v="104.3"/>
    <n v="5433.54"/>
    <m/>
    <x v="20"/>
  </r>
  <r>
    <x v="6656"/>
    <d v="2021-03-04T00:00:00"/>
    <x v="1"/>
    <n v="55"/>
    <x v="1"/>
    <n v="2"/>
    <n v="5"/>
    <x v="1"/>
    <n v="4733"/>
    <n v="0"/>
    <n v="53"/>
    <x v="0"/>
    <x v="0"/>
    <s v="Yes"/>
    <x v="3"/>
    <x v="3"/>
    <x v="0"/>
    <n v="84.6"/>
    <n v="5220.37"/>
    <m/>
    <x v="20"/>
  </r>
  <r>
    <x v="6657"/>
    <d v="2021-07-16T00:00:00"/>
    <x v="1"/>
    <n v="58"/>
    <x v="1"/>
    <n v="0"/>
    <n v="5"/>
    <x v="1"/>
    <n v="4517"/>
    <n v="0"/>
    <n v="49"/>
    <x v="4"/>
    <x v="0"/>
    <s v="Yes"/>
    <x v="2"/>
    <x v="2"/>
    <x v="0"/>
    <n v="74.45"/>
    <n v="4089.89"/>
    <m/>
    <x v="20"/>
  </r>
  <r>
    <x v="6658"/>
    <d v="2024-04-11T00:00:00"/>
    <x v="1"/>
    <n v="62"/>
    <x v="1"/>
    <n v="0"/>
    <n v="5"/>
    <x v="1"/>
    <n v="4336"/>
    <n v="0"/>
    <n v="16"/>
    <x v="3"/>
    <x v="0"/>
    <s v="No"/>
    <x v="1"/>
    <x v="3"/>
    <x v="2"/>
    <n v="19.05"/>
    <n v="990.81"/>
    <m/>
    <x v="20"/>
  </r>
  <r>
    <x v="6659"/>
    <d v="2023-03-23T00:00:00"/>
    <x v="0"/>
    <n v="50"/>
    <x v="1"/>
    <n v="0"/>
    <n v="5"/>
    <x v="1"/>
    <n v="4561"/>
    <n v="0"/>
    <n v="29"/>
    <x v="0"/>
    <x v="0"/>
    <s v="Yes"/>
    <x v="0"/>
    <x v="0"/>
    <x v="0"/>
    <n v="94.2"/>
    <n v="2687.05"/>
    <m/>
    <x v="20"/>
  </r>
  <r>
    <x v="6660"/>
    <d v="2023-02-08T00:00:00"/>
    <x v="1"/>
    <n v="56"/>
    <x v="0"/>
    <n v="1"/>
    <n v="5"/>
    <x v="1"/>
    <n v="2215"/>
    <n v="4"/>
    <n v="30"/>
    <x v="1"/>
    <x v="0"/>
    <s v="Yes"/>
    <x v="3"/>
    <x v="3"/>
    <x v="0"/>
    <n v="64.5"/>
    <n v="3087.35"/>
    <m/>
    <x v="20"/>
  </r>
  <r>
    <x v="6661"/>
    <d v="2022-06-06T00:00:00"/>
    <x v="0"/>
    <n v="56"/>
    <x v="0"/>
    <n v="3"/>
    <n v="5"/>
    <x v="1"/>
    <n v="2125"/>
    <n v="2"/>
    <n v="38"/>
    <x v="0"/>
    <x v="0"/>
    <s v="Yes"/>
    <x v="3"/>
    <x v="3"/>
    <x v="2"/>
    <n v="78.95"/>
    <n v="3382.01"/>
    <m/>
    <x v="20"/>
  </r>
  <r>
    <x v="6662"/>
    <d v="2023-07-08T00:00:00"/>
    <x v="0"/>
    <n v="55"/>
    <x v="1"/>
    <n v="3"/>
    <n v="5"/>
    <x v="1"/>
    <n v="3274"/>
    <n v="0"/>
    <n v="25"/>
    <x v="0"/>
    <x v="0"/>
    <s v="No"/>
    <x v="1"/>
    <x v="0"/>
    <x v="2"/>
    <n v="20.8"/>
    <n v="515.14"/>
    <m/>
    <x v="20"/>
  </r>
  <r>
    <x v="6663"/>
    <d v="2022-03-11T00:00:00"/>
    <x v="1"/>
    <n v="78"/>
    <x v="1"/>
    <n v="0"/>
    <n v="5"/>
    <x v="1"/>
    <n v="4477"/>
    <n v="0"/>
    <n v="41"/>
    <x v="4"/>
    <x v="0"/>
    <s v="Yes"/>
    <x v="0"/>
    <x v="0"/>
    <x v="0"/>
    <n v="104.4"/>
    <n v="4393.4799999999996"/>
    <m/>
    <x v="20"/>
  </r>
  <r>
    <x v="6664"/>
    <d v="2021-09-24T00:00:00"/>
    <x v="0"/>
    <n v="32"/>
    <x v="0"/>
    <n v="0"/>
    <n v="5"/>
    <x v="1"/>
    <n v="3817"/>
    <n v="8"/>
    <n v="47"/>
    <x v="4"/>
    <x v="0"/>
    <s v="Yes"/>
    <x v="0"/>
    <x v="3"/>
    <x v="0"/>
    <n v="78.900000000000006"/>
    <n v="5507.79"/>
    <m/>
    <x v="20"/>
  </r>
  <r>
    <x v="6665"/>
    <d v="2023-08-16T00:00:00"/>
    <x v="1"/>
    <n v="48"/>
    <x v="1"/>
    <n v="0"/>
    <n v="5"/>
    <x v="1"/>
    <n v="5813"/>
    <n v="0"/>
    <n v="24"/>
    <x v="0"/>
    <x v="0"/>
    <s v="Yes"/>
    <x v="0"/>
    <x v="0"/>
    <x v="0"/>
    <n v="104.15"/>
    <n v="3465.61"/>
    <m/>
    <x v="20"/>
  </r>
  <r>
    <x v="6666"/>
    <d v="2023-09-04T00:00:00"/>
    <x v="1"/>
    <n v="20"/>
    <x v="0"/>
    <n v="0"/>
    <n v="5"/>
    <x v="1"/>
    <n v="2590"/>
    <n v="5"/>
    <n v="23"/>
    <x v="3"/>
    <x v="0"/>
    <s v="Yes"/>
    <x v="3"/>
    <x v="0"/>
    <x v="2"/>
    <n v="73.650000000000006"/>
    <n v="1976.94"/>
    <m/>
    <x v="20"/>
  </r>
  <r>
    <x v="6667"/>
    <d v="2020-02-03T00:00:00"/>
    <x v="1"/>
    <n v="51"/>
    <x v="1"/>
    <n v="0"/>
    <n v="5"/>
    <x v="1"/>
    <n v="6141"/>
    <n v="0"/>
    <n v="66"/>
    <x v="5"/>
    <x v="0"/>
    <s v="No"/>
    <x v="1"/>
    <x v="2"/>
    <x v="2"/>
    <n v="25.15"/>
    <n v="3054.42"/>
    <m/>
    <x v="20"/>
  </r>
  <r>
    <x v="6668"/>
    <d v="2022-07-21T00:00:00"/>
    <x v="1"/>
    <n v="49"/>
    <x v="1"/>
    <n v="0"/>
    <n v="5"/>
    <x v="1"/>
    <n v="5336"/>
    <n v="0"/>
    <n v="37"/>
    <x v="0"/>
    <x v="0"/>
    <s v="No"/>
    <x v="1"/>
    <x v="2"/>
    <x v="2"/>
    <n v="19.8"/>
    <n v="2366.9299999999998"/>
    <m/>
    <x v="20"/>
  </r>
  <r>
    <x v="6669"/>
    <d v="2020-04-15T00:00:00"/>
    <x v="1"/>
    <n v="44"/>
    <x v="0"/>
    <n v="0"/>
    <n v="5"/>
    <x v="1"/>
    <n v="5538"/>
    <n v="5"/>
    <n v="64"/>
    <x v="4"/>
    <x v="0"/>
    <s v="No"/>
    <x v="1"/>
    <x v="2"/>
    <x v="2"/>
    <n v="25"/>
    <n v="2020.64"/>
    <m/>
    <x v="20"/>
  </r>
  <r>
    <x v="6670"/>
    <d v="2025-07-21T00:00:00"/>
    <x v="0"/>
    <n v="62"/>
    <x v="1"/>
    <n v="0"/>
    <n v="5"/>
    <x v="2"/>
    <n v="2785"/>
    <n v="0"/>
    <n v="1"/>
    <x v="2"/>
    <x v="0"/>
    <s v="Yes"/>
    <x v="2"/>
    <x v="0"/>
    <x v="0"/>
    <n v="44"/>
    <n v="57.4"/>
    <m/>
    <x v="20"/>
  </r>
  <r>
    <x v="6671"/>
    <d v="2025-05-23T00:00:00"/>
    <x v="0"/>
    <n v="22"/>
    <x v="1"/>
    <n v="0"/>
    <n v="5"/>
    <x v="2"/>
    <n v="5625"/>
    <n v="0"/>
    <n v="3"/>
    <x v="0"/>
    <x v="0"/>
    <s v="Yes"/>
    <x v="0"/>
    <x v="0"/>
    <x v="0"/>
    <n v="90.4"/>
    <n v="362.89"/>
    <m/>
    <x v="20"/>
  </r>
  <r>
    <x v="6672"/>
    <d v="2022-02-23T00:00:00"/>
    <x v="0"/>
    <n v="49"/>
    <x v="0"/>
    <n v="0"/>
    <n v="5"/>
    <x v="1"/>
    <n v="5940"/>
    <n v="10"/>
    <n v="42"/>
    <x v="0"/>
    <x v="0"/>
    <s v="No"/>
    <x v="1"/>
    <x v="2"/>
    <x v="0"/>
    <n v="20.25"/>
    <n v="2757"/>
    <m/>
    <x v="20"/>
  </r>
  <r>
    <x v="6673"/>
    <d v="2025-07-23T00:00:00"/>
    <x v="1"/>
    <n v="19"/>
    <x v="1"/>
    <n v="0"/>
    <n v="5"/>
    <x v="2"/>
    <n v="5092"/>
    <n v="0"/>
    <n v="1"/>
    <x v="0"/>
    <x v="2"/>
    <s v="Yes"/>
    <x v="2"/>
    <x v="0"/>
    <x v="2"/>
    <n v="24.4"/>
    <n v="34.4"/>
    <m/>
    <x v="20"/>
  </r>
  <r>
    <x v="6674"/>
    <d v="2025-02-20T00:00:00"/>
    <x v="1"/>
    <n v="61"/>
    <x v="1"/>
    <n v="0"/>
    <n v="5"/>
    <x v="1"/>
    <n v="5980"/>
    <n v="0"/>
    <n v="6"/>
    <x v="2"/>
    <x v="0"/>
    <s v="No"/>
    <x v="1"/>
    <x v="2"/>
    <x v="2"/>
    <n v="19.55"/>
    <n v="168.55"/>
    <m/>
    <x v="20"/>
  </r>
  <r>
    <x v="6675"/>
    <d v="2025-05-02T00:00:00"/>
    <x v="0"/>
    <n v="41"/>
    <x v="1"/>
    <n v="0"/>
    <n v="5"/>
    <x v="2"/>
    <n v="3956"/>
    <n v="0"/>
    <n v="3"/>
    <x v="0"/>
    <x v="0"/>
    <s v="Yes"/>
    <x v="0"/>
    <x v="0"/>
    <x v="2"/>
    <n v="74.45"/>
    <n v="395.5"/>
    <m/>
    <x v="20"/>
  </r>
  <r>
    <x v="6676"/>
    <d v="2022-12-06T00:00:00"/>
    <x v="0"/>
    <n v="71"/>
    <x v="0"/>
    <n v="1"/>
    <n v="5"/>
    <x v="1"/>
    <n v="2844"/>
    <n v="9"/>
    <n v="32"/>
    <x v="1"/>
    <x v="0"/>
    <s v="Yes"/>
    <x v="0"/>
    <x v="3"/>
    <x v="3"/>
    <n v="93.95"/>
    <n v="3880.97"/>
    <m/>
    <x v="20"/>
  </r>
  <r>
    <x v="6677"/>
    <d v="2020-09-01T00:00:00"/>
    <x v="0"/>
    <n v="19"/>
    <x v="1"/>
    <n v="0"/>
    <n v="5"/>
    <x v="1"/>
    <n v="6047"/>
    <n v="0"/>
    <n v="59"/>
    <x v="4"/>
    <x v="0"/>
    <s v="Yes"/>
    <x v="0"/>
    <x v="0"/>
    <x v="0"/>
    <n v="111.35"/>
    <n v="9358.83"/>
    <m/>
    <x v="20"/>
  </r>
  <r>
    <x v="6678"/>
    <d v="2024-09-26T00:00:00"/>
    <x v="1"/>
    <n v="23"/>
    <x v="1"/>
    <n v="0"/>
    <n v="5"/>
    <x v="1"/>
    <n v="2133"/>
    <n v="0"/>
    <n v="11"/>
    <x v="0"/>
    <x v="2"/>
    <s v="Yes"/>
    <x v="2"/>
    <x v="3"/>
    <x v="2"/>
    <n v="40.4"/>
    <n v="422.6"/>
    <m/>
    <x v="20"/>
  </r>
  <r>
    <x v="6679"/>
    <d v="2024-11-26T00:00:00"/>
    <x v="1"/>
    <n v="24"/>
    <x v="0"/>
    <n v="0"/>
    <n v="5"/>
    <x v="1"/>
    <n v="4654"/>
    <n v="3"/>
    <n v="9"/>
    <x v="0"/>
    <x v="0"/>
    <s v="Yes"/>
    <x v="0"/>
    <x v="0"/>
    <x v="0"/>
    <n v="79.75"/>
    <n v="830.12"/>
    <m/>
    <x v="20"/>
  </r>
  <r>
    <x v="6680"/>
    <d v="2019-11-07T00:00:00"/>
    <x v="1"/>
    <n v="33"/>
    <x v="0"/>
    <n v="0"/>
    <n v="5"/>
    <x v="1"/>
    <n v="5976"/>
    <n v="6"/>
    <n v="69"/>
    <x v="5"/>
    <x v="0"/>
    <s v="Yes"/>
    <x v="0"/>
    <x v="0"/>
    <x v="0"/>
    <n v="85.4"/>
    <n v="8249.2099999999991"/>
    <m/>
    <x v="20"/>
  </r>
  <r>
    <x v="6681"/>
    <d v="2024-05-26T00:00:00"/>
    <x v="1"/>
    <n v="34"/>
    <x v="1"/>
    <n v="0"/>
    <n v="5"/>
    <x v="1"/>
    <n v="5584"/>
    <n v="0"/>
    <n v="15"/>
    <x v="0"/>
    <x v="0"/>
    <s v="Yes"/>
    <x v="3"/>
    <x v="0"/>
    <x v="0"/>
    <n v="48.85"/>
    <n v="1212"/>
    <m/>
    <x v="20"/>
  </r>
  <r>
    <x v="6682"/>
    <d v="2022-02-04T00:00:00"/>
    <x v="1"/>
    <n v="33"/>
    <x v="1"/>
    <n v="0"/>
    <n v="5"/>
    <x v="1"/>
    <n v="4668"/>
    <n v="0"/>
    <n v="42"/>
    <x v="0"/>
    <x v="0"/>
    <s v="Yes"/>
    <x v="3"/>
    <x v="2"/>
    <x v="2"/>
    <n v="66.5"/>
    <n v="4222.67"/>
    <m/>
    <x v="20"/>
  </r>
  <r>
    <x v="6683"/>
    <d v="2023-06-17T00:00:00"/>
    <x v="1"/>
    <n v="63"/>
    <x v="1"/>
    <n v="1"/>
    <n v="5"/>
    <x v="1"/>
    <n v="5980"/>
    <n v="0"/>
    <n v="26"/>
    <x v="1"/>
    <x v="0"/>
    <s v="Yes"/>
    <x v="0"/>
    <x v="2"/>
    <x v="0"/>
    <n v="105.45"/>
    <n v="2779.78"/>
    <m/>
    <x v="20"/>
  </r>
  <r>
    <x v="6684"/>
    <d v="2025-01-15T00:00:00"/>
    <x v="1"/>
    <n v="56"/>
    <x v="1"/>
    <n v="3"/>
    <n v="5"/>
    <x v="1"/>
    <n v="3810"/>
    <n v="0"/>
    <n v="7"/>
    <x v="2"/>
    <x v="0"/>
    <s v="No"/>
    <x v="1"/>
    <x v="3"/>
    <x v="2"/>
    <n v="20.05"/>
    <n v="444.42"/>
    <m/>
    <x v="20"/>
  </r>
  <r>
    <x v="6685"/>
    <d v="2023-08-17T00:00:00"/>
    <x v="1"/>
    <n v="58"/>
    <x v="1"/>
    <n v="0"/>
    <n v="5"/>
    <x v="1"/>
    <n v="4147"/>
    <n v="0"/>
    <n v="24"/>
    <x v="1"/>
    <x v="0"/>
    <s v="No"/>
    <x v="1"/>
    <x v="3"/>
    <x v="0"/>
    <n v="24.6"/>
    <n v="1629.09"/>
    <m/>
    <x v="20"/>
  </r>
  <r>
    <x v="6686"/>
    <d v="2020-01-11T00:00:00"/>
    <x v="0"/>
    <n v="60"/>
    <x v="0"/>
    <n v="2"/>
    <n v="5"/>
    <x v="1"/>
    <n v="4444"/>
    <n v="6"/>
    <n v="67"/>
    <x v="0"/>
    <x v="0"/>
    <s v="No"/>
    <x v="1"/>
    <x v="2"/>
    <x v="0"/>
    <n v="24.65"/>
    <n v="2585.92"/>
    <m/>
    <x v="20"/>
  </r>
  <r>
    <x v="6687"/>
    <d v="2023-09-01T00:00:00"/>
    <x v="0"/>
    <n v="64"/>
    <x v="0"/>
    <n v="1"/>
    <n v="5"/>
    <x v="1"/>
    <n v="2170"/>
    <n v="2"/>
    <n v="23"/>
    <x v="3"/>
    <x v="0"/>
    <s v="No"/>
    <x v="1"/>
    <x v="3"/>
    <x v="2"/>
    <n v="20"/>
    <n v="1002.36"/>
    <m/>
    <x v="20"/>
  </r>
  <r>
    <x v="6688"/>
    <d v="2022-05-09T00:00:00"/>
    <x v="0"/>
    <n v="43"/>
    <x v="1"/>
    <n v="0"/>
    <n v="5"/>
    <x v="1"/>
    <n v="3271"/>
    <n v="0"/>
    <n v="39"/>
    <x v="1"/>
    <x v="0"/>
    <s v="Yes"/>
    <x v="0"/>
    <x v="0"/>
    <x v="2"/>
    <n v="73.150000000000006"/>
    <n v="3069.76"/>
    <m/>
    <x v="20"/>
  </r>
  <r>
    <x v="6689"/>
    <d v="2024-11-18T00:00:00"/>
    <x v="0"/>
    <n v="48"/>
    <x v="1"/>
    <n v="0"/>
    <n v="5"/>
    <x v="1"/>
    <n v="2062"/>
    <n v="0"/>
    <n v="9"/>
    <x v="0"/>
    <x v="0"/>
    <s v="Yes"/>
    <x v="0"/>
    <x v="0"/>
    <x v="0"/>
    <n v="76.25"/>
    <n v="997.6"/>
    <m/>
    <x v="20"/>
  </r>
  <r>
    <x v="6690"/>
    <d v="2022-06-11T00:00:00"/>
    <x v="1"/>
    <n v="33"/>
    <x v="1"/>
    <n v="0"/>
    <n v="5"/>
    <x v="1"/>
    <n v="2295"/>
    <n v="0"/>
    <n v="38"/>
    <x v="1"/>
    <x v="0"/>
    <s v="No"/>
    <x v="1"/>
    <x v="2"/>
    <x v="2"/>
    <n v="20.05"/>
    <n v="2323.44"/>
    <m/>
    <x v="20"/>
  </r>
  <r>
    <x v="6691"/>
    <d v="2019-08-14T00:00:00"/>
    <x v="0"/>
    <n v="22"/>
    <x v="0"/>
    <n v="0"/>
    <n v="5"/>
    <x v="1"/>
    <n v="4634"/>
    <n v="10"/>
    <n v="72"/>
    <x v="0"/>
    <x v="0"/>
    <s v="Yes"/>
    <x v="0"/>
    <x v="2"/>
    <x v="0"/>
    <n v="106.3"/>
    <n v="8651.83"/>
    <m/>
    <x v="20"/>
  </r>
  <r>
    <x v="6692"/>
    <d v="2019-11-09T00:00:00"/>
    <x v="0"/>
    <n v="71"/>
    <x v="0"/>
    <n v="0"/>
    <n v="5"/>
    <x v="1"/>
    <n v="4297"/>
    <n v="1"/>
    <n v="69"/>
    <x v="0"/>
    <x v="0"/>
    <s v="Yes"/>
    <x v="0"/>
    <x v="2"/>
    <x v="0"/>
    <n v="109.95"/>
    <n v="8904.5400000000009"/>
    <m/>
    <x v="20"/>
  </r>
  <r>
    <x v="6693"/>
    <d v="2022-06-15T00:00:00"/>
    <x v="0"/>
    <n v="34"/>
    <x v="1"/>
    <n v="0"/>
    <n v="5"/>
    <x v="1"/>
    <n v="4741"/>
    <n v="0"/>
    <n v="38"/>
    <x v="1"/>
    <x v="0"/>
    <s v="Yes"/>
    <x v="0"/>
    <x v="3"/>
    <x v="0"/>
    <n v="95"/>
    <n v="3755.7"/>
    <m/>
    <x v="20"/>
  </r>
  <r>
    <x v="6694"/>
    <d v="2020-01-03T00:00:00"/>
    <x v="0"/>
    <n v="60"/>
    <x v="1"/>
    <n v="0"/>
    <n v="5"/>
    <x v="1"/>
    <n v="6064"/>
    <n v="0"/>
    <n v="67"/>
    <x v="5"/>
    <x v="0"/>
    <s v="Yes"/>
    <x v="2"/>
    <x v="2"/>
    <x v="0"/>
    <n v="50.55"/>
    <n v="5442.96"/>
    <m/>
    <x v="20"/>
  </r>
  <r>
    <x v="6695"/>
    <d v="2021-12-08T00:00:00"/>
    <x v="1"/>
    <n v="42"/>
    <x v="1"/>
    <n v="0"/>
    <n v="5"/>
    <x v="1"/>
    <n v="2809"/>
    <n v="0"/>
    <n v="44"/>
    <x v="4"/>
    <x v="0"/>
    <s v="No"/>
    <x v="1"/>
    <x v="2"/>
    <x v="3"/>
    <n v="19.899999999999999"/>
    <n v="1459.9"/>
    <m/>
    <x v="20"/>
  </r>
  <r>
    <x v="6696"/>
    <d v="2023-08-08T00:00:00"/>
    <x v="1"/>
    <n v="55"/>
    <x v="1"/>
    <n v="0"/>
    <n v="5"/>
    <x v="1"/>
    <n v="2050"/>
    <n v="0"/>
    <n v="24"/>
    <x v="0"/>
    <x v="0"/>
    <s v="No"/>
    <x v="1"/>
    <x v="3"/>
    <x v="0"/>
    <n v="21.05"/>
    <n v="1666.99"/>
    <m/>
    <x v="20"/>
  </r>
  <r>
    <x v="6697"/>
    <d v="2024-10-09T00:00:00"/>
    <x v="1"/>
    <n v="27"/>
    <x v="0"/>
    <n v="2"/>
    <n v="5"/>
    <x v="1"/>
    <n v="3179"/>
    <n v="10"/>
    <n v="10"/>
    <x v="3"/>
    <x v="0"/>
    <s v="No"/>
    <x v="1"/>
    <x v="2"/>
    <x v="2"/>
    <n v="26.1"/>
    <n v="411.25"/>
    <m/>
    <x v="20"/>
  </r>
  <r>
    <x v="6698"/>
    <d v="2024-09-06T00:00:00"/>
    <x v="1"/>
    <n v="32"/>
    <x v="0"/>
    <n v="1"/>
    <n v="5"/>
    <x v="1"/>
    <n v="5359"/>
    <n v="3"/>
    <n v="11"/>
    <x v="3"/>
    <x v="0"/>
    <s v="No"/>
    <x v="1"/>
    <x v="2"/>
    <x v="2"/>
    <n v="20.9"/>
    <n v="230.02"/>
    <m/>
    <x v="20"/>
  </r>
  <r>
    <x v="6699"/>
    <d v="2021-11-18T00:00:00"/>
    <x v="0"/>
    <n v="54"/>
    <x v="0"/>
    <n v="2"/>
    <n v="5"/>
    <x v="1"/>
    <n v="5322"/>
    <n v="1"/>
    <n v="45"/>
    <x v="0"/>
    <x v="0"/>
    <s v="Yes"/>
    <x v="0"/>
    <x v="0"/>
    <x v="0"/>
    <n v="95.95"/>
    <n v="5460.6"/>
    <m/>
    <x v="20"/>
  </r>
  <r>
    <x v="6700"/>
    <d v="2025-07-03T00:00:00"/>
    <x v="1"/>
    <n v="25"/>
    <x v="0"/>
    <n v="0"/>
    <n v="5"/>
    <x v="2"/>
    <n v="5669"/>
    <n v="7"/>
    <n v="1"/>
    <x v="2"/>
    <x v="0"/>
    <s v="Yes"/>
    <x v="2"/>
    <x v="0"/>
    <x v="0"/>
    <n v="45"/>
    <n v="95.63"/>
    <m/>
    <x v="20"/>
  </r>
  <r>
    <x v="6701"/>
    <d v="2019-11-15T00:00:00"/>
    <x v="1"/>
    <n v="44"/>
    <x v="1"/>
    <n v="0"/>
    <n v="5"/>
    <x v="1"/>
    <n v="5902"/>
    <n v="0"/>
    <n v="69"/>
    <x v="0"/>
    <x v="0"/>
    <s v="Yes"/>
    <x v="0"/>
    <x v="2"/>
    <x v="0"/>
    <n v="104"/>
    <n v="7156.15"/>
    <m/>
    <x v="20"/>
  </r>
  <r>
    <x v="6702"/>
    <d v="2020-06-14T00:00:00"/>
    <x v="0"/>
    <n v="64"/>
    <x v="0"/>
    <n v="1"/>
    <n v="5"/>
    <x v="1"/>
    <n v="6444"/>
    <n v="5"/>
    <n v="62"/>
    <x v="4"/>
    <x v="0"/>
    <s v="No"/>
    <x v="1"/>
    <x v="2"/>
    <x v="2"/>
    <n v="20.05"/>
    <n v="2563.42"/>
    <m/>
    <x v="20"/>
  </r>
  <r>
    <x v="6703"/>
    <d v="2020-05-09T00:00:00"/>
    <x v="0"/>
    <n v="47"/>
    <x v="0"/>
    <n v="1"/>
    <n v="5"/>
    <x v="1"/>
    <n v="4235"/>
    <n v="0"/>
    <n v="63"/>
    <x v="0"/>
    <x v="0"/>
    <s v="No"/>
    <x v="1"/>
    <x v="2"/>
    <x v="2"/>
    <n v="19.7"/>
    <n v="1505.8"/>
    <m/>
    <x v="20"/>
  </r>
  <r>
    <x v="6704"/>
    <d v="2020-08-05T00:00:00"/>
    <x v="3"/>
    <n v="28"/>
    <x v="0"/>
    <n v="0"/>
    <n v="5"/>
    <x v="1"/>
    <n v="5848"/>
    <n v="9"/>
    <n v="60"/>
    <x v="4"/>
    <x v="0"/>
    <s v="No"/>
    <x v="1"/>
    <x v="2"/>
    <x v="0"/>
    <n v="20.5"/>
    <n v="3076.2"/>
    <m/>
    <x v="20"/>
  </r>
  <r>
    <x v="6705"/>
    <d v="2019-08-02T00:00:00"/>
    <x v="0"/>
    <n v="64"/>
    <x v="1"/>
    <n v="0"/>
    <n v="5"/>
    <x v="1"/>
    <n v="6088"/>
    <n v="0"/>
    <n v="72"/>
    <x v="5"/>
    <x v="0"/>
    <s v="Yes"/>
    <x v="0"/>
    <x v="2"/>
    <x v="0"/>
    <n v="103.65"/>
    <n v="8417.44"/>
    <m/>
    <x v="20"/>
  </r>
  <r>
    <x v="6706"/>
    <d v="2025-04-12T00:00:00"/>
    <x v="0"/>
    <n v="40"/>
    <x v="0"/>
    <n v="2"/>
    <n v="5"/>
    <x v="1"/>
    <n v="2114"/>
    <n v="1"/>
    <n v="4"/>
    <x v="2"/>
    <x v="0"/>
    <s v="Yes"/>
    <x v="2"/>
    <x v="0"/>
    <x v="0"/>
    <n v="44.8"/>
    <n v="273.25"/>
    <m/>
    <x v="20"/>
  </r>
  <r>
    <x v="6707"/>
    <d v="2023-01-14T00:00:00"/>
    <x v="1"/>
    <n v="30"/>
    <x v="1"/>
    <n v="0"/>
    <n v="5"/>
    <x v="1"/>
    <n v="2421"/>
    <n v="0"/>
    <n v="31"/>
    <x v="0"/>
    <x v="0"/>
    <s v="Yes"/>
    <x v="0"/>
    <x v="0"/>
    <x v="0"/>
    <n v="76.05"/>
    <n v="3429.98"/>
    <m/>
    <x v="20"/>
  </r>
  <r>
    <x v="6708"/>
    <d v="2025-06-18T00:00:00"/>
    <x v="1"/>
    <n v="58"/>
    <x v="1"/>
    <n v="0"/>
    <n v="5"/>
    <x v="2"/>
    <n v="5816"/>
    <n v="0"/>
    <n v="2"/>
    <x v="0"/>
    <x v="0"/>
    <s v="No"/>
    <x v="1"/>
    <x v="0"/>
    <x v="2"/>
    <n v="19.399999999999999"/>
    <n v="74.349999999999994"/>
    <m/>
    <x v="20"/>
  </r>
  <r>
    <x v="6709"/>
    <d v="2025-02-02T00:00:00"/>
    <x v="1"/>
    <n v="23"/>
    <x v="1"/>
    <n v="0"/>
    <n v="5"/>
    <x v="1"/>
    <n v="2370"/>
    <n v="0"/>
    <n v="6"/>
    <x v="0"/>
    <x v="0"/>
    <s v="Yes"/>
    <x v="0"/>
    <x v="0"/>
    <x v="0"/>
    <n v="89.75"/>
    <n v="819.17"/>
    <m/>
    <x v="20"/>
  </r>
  <r>
    <x v="6710"/>
    <d v="2019-11-06T00:00:00"/>
    <x v="0"/>
    <n v="54"/>
    <x v="1"/>
    <n v="0"/>
    <n v="5"/>
    <x v="1"/>
    <n v="5028"/>
    <n v="0"/>
    <n v="69"/>
    <x v="0"/>
    <x v="0"/>
    <s v="No"/>
    <x v="1"/>
    <x v="2"/>
    <x v="0"/>
    <n v="19.3"/>
    <n v="2671.96"/>
    <m/>
    <x v="20"/>
  </r>
  <r>
    <x v="6711"/>
    <d v="2024-05-22T00:00:00"/>
    <x v="0"/>
    <n v="52"/>
    <x v="1"/>
    <n v="0"/>
    <n v="5"/>
    <x v="1"/>
    <n v="5091"/>
    <n v="0"/>
    <n v="15"/>
    <x v="3"/>
    <x v="2"/>
    <s v="Yes"/>
    <x v="2"/>
    <x v="3"/>
    <x v="0"/>
    <n v="50.75"/>
    <n v="655.65"/>
    <m/>
    <x v="20"/>
  </r>
  <r>
    <x v="6712"/>
    <d v="2024-02-03T00:00:00"/>
    <x v="0"/>
    <n v="56"/>
    <x v="0"/>
    <n v="3"/>
    <n v="5"/>
    <x v="1"/>
    <n v="4458"/>
    <n v="1"/>
    <n v="18"/>
    <x v="3"/>
    <x v="0"/>
    <s v="No"/>
    <x v="1"/>
    <x v="3"/>
    <x v="0"/>
    <n v="20.05"/>
    <n v="850.98"/>
    <m/>
    <x v="20"/>
  </r>
  <r>
    <x v="6713"/>
    <d v="2023-06-12T00:00:00"/>
    <x v="0"/>
    <n v="65"/>
    <x v="1"/>
    <n v="0"/>
    <n v="5"/>
    <x v="1"/>
    <n v="2269"/>
    <n v="0"/>
    <n v="26"/>
    <x v="1"/>
    <x v="0"/>
    <s v="No"/>
    <x v="1"/>
    <x v="3"/>
    <x v="2"/>
    <n v="19.3"/>
    <n v="1271.5899999999999"/>
    <m/>
    <x v="20"/>
  </r>
  <r>
    <x v="6714"/>
    <d v="2020-03-23T00:00:00"/>
    <x v="1"/>
    <n v="69"/>
    <x v="0"/>
    <n v="0"/>
    <n v="5"/>
    <x v="1"/>
    <n v="5225"/>
    <n v="4"/>
    <n v="65"/>
    <x v="0"/>
    <x v="0"/>
    <s v="Yes"/>
    <x v="0"/>
    <x v="2"/>
    <x v="0"/>
    <n v="108.8"/>
    <n v="10215.379999999999"/>
    <m/>
    <x v="20"/>
  </r>
  <r>
    <x v="6715"/>
    <d v="2020-10-05T00:00:00"/>
    <x v="1"/>
    <n v="72"/>
    <x v="0"/>
    <n v="0"/>
    <n v="5"/>
    <x v="1"/>
    <n v="4005"/>
    <n v="8"/>
    <n v="58"/>
    <x v="4"/>
    <x v="0"/>
    <s v="Yes"/>
    <x v="0"/>
    <x v="0"/>
    <x v="0"/>
    <n v="100.4"/>
    <n v="8495.52"/>
    <m/>
    <x v="20"/>
  </r>
  <r>
    <x v="6716"/>
    <d v="2022-04-21T00:00:00"/>
    <x v="0"/>
    <n v="32"/>
    <x v="0"/>
    <n v="3"/>
    <n v="5"/>
    <x v="1"/>
    <n v="3718"/>
    <n v="5"/>
    <n v="40"/>
    <x v="4"/>
    <x v="0"/>
    <s v="Yes"/>
    <x v="2"/>
    <x v="0"/>
    <x v="0"/>
    <n v="74.55"/>
    <n v="3570.15"/>
    <m/>
    <x v="20"/>
  </r>
  <r>
    <x v="6717"/>
    <d v="2023-01-08T00:00:00"/>
    <x v="0"/>
    <n v="41"/>
    <x v="1"/>
    <n v="0"/>
    <n v="5"/>
    <x v="1"/>
    <n v="2021"/>
    <n v="0"/>
    <n v="31"/>
    <x v="0"/>
    <x v="0"/>
    <s v="Yes"/>
    <x v="0"/>
    <x v="2"/>
    <x v="0"/>
    <n v="99.45"/>
    <n v="3378.07"/>
    <m/>
    <x v="20"/>
  </r>
  <r>
    <x v="6718"/>
    <d v="2025-07-18T00:00:00"/>
    <x v="1"/>
    <n v="47"/>
    <x v="1"/>
    <n v="0"/>
    <n v="5"/>
    <x v="2"/>
    <n v="3029"/>
    <n v="0"/>
    <n v="1"/>
    <x v="0"/>
    <x v="0"/>
    <s v="Yes"/>
    <x v="0"/>
    <x v="0"/>
    <x v="3"/>
    <n v="71.099999999999994"/>
    <n v="108.61"/>
    <m/>
    <x v="20"/>
  </r>
  <r>
    <x v="6719"/>
    <d v="2021-06-01T00:00:00"/>
    <x v="1"/>
    <n v="39"/>
    <x v="0"/>
    <n v="3"/>
    <n v="5"/>
    <x v="1"/>
    <n v="4539"/>
    <n v="8"/>
    <n v="50"/>
    <x v="4"/>
    <x v="0"/>
    <s v="Yes"/>
    <x v="0"/>
    <x v="0"/>
    <x v="0"/>
    <n v="69.75"/>
    <n v="4068.2"/>
    <m/>
    <x v="20"/>
  </r>
  <r>
    <x v="6720"/>
    <d v="2022-04-20T00:00:00"/>
    <x v="1"/>
    <n v="33"/>
    <x v="1"/>
    <n v="0"/>
    <n v="5"/>
    <x v="1"/>
    <n v="3915"/>
    <n v="0"/>
    <n v="40"/>
    <x v="0"/>
    <x v="0"/>
    <s v="No"/>
    <x v="1"/>
    <x v="2"/>
    <x v="3"/>
    <n v="20.149999999999999"/>
    <n v="1139.25"/>
    <m/>
    <x v="20"/>
  </r>
  <r>
    <x v="6721"/>
    <d v="2020-04-13T00:00:00"/>
    <x v="1"/>
    <n v="42"/>
    <x v="1"/>
    <n v="0"/>
    <n v="5"/>
    <x v="1"/>
    <n v="5718"/>
    <n v="0"/>
    <n v="64"/>
    <x v="0"/>
    <x v="0"/>
    <s v="Yes"/>
    <x v="0"/>
    <x v="2"/>
    <x v="2"/>
    <n v="110.5"/>
    <n v="7492.77"/>
    <m/>
    <x v="20"/>
  </r>
  <r>
    <x v="6722"/>
    <d v="2020-12-25T00:00:00"/>
    <x v="0"/>
    <n v="32"/>
    <x v="1"/>
    <n v="0"/>
    <n v="5"/>
    <x v="1"/>
    <n v="4449"/>
    <n v="0"/>
    <n v="56"/>
    <x v="4"/>
    <x v="0"/>
    <s v="Yes"/>
    <x v="0"/>
    <x v="0"/>
    <x v="0"/>
    <n v="86.4"/>
    <n v="7002.8"/>
    <m/>
    <x v="20"/>
  </r>
  <r>
    <x v="6723"/>
    <d v="2025-07-25T00:00:00"/>
    <x v="0"/>
    <n v="37"/>
    <x v="1"/>
    <n v="0"/>
    <n v="5"/>
    <x v="2"/>
    <n v="3063"/>
    <n v="0"/>
    <n v="1"/>
    <x v="0"/>
    <x v="0"/>
    <s v="Yes"/>
    <x v="0"/>
    <x v="0"/>
    <x v="3"/>
    <n v="74.3"/>
    <n v="113.85"/>
    <m/>
    <x v="20"/>
  </r>
  <r>
    <x v="6724"/>
    <d v="2021-09-23T00:00:00"/>
    <x v="0"/>
    <n v="28"/>
    <x v="0"/>
    <n v="1"/>
    <n v="5"/>
    <x v="1"/>
    <n v="5183"/>
    <n v="9"/>
    <n v="47"/>
    <x v="4"/>
    <x v="0"/>
    <s v="No"/>
    <x v="1"/>
    <x v="3"/>
    <x v="2"/>
    <n v="20.05"/>
    <n v="1257.52"/>
    <m/>
    <x v="20"/>
  </r>
  <r>
    <x v="6725"/>
    <d v="2024-01-24T00:00:00"/>
    <x v="1"/>
    <n v="34"/>
    <x v="0"/>
    <n v="0"/>
    <n v="5"/>
    <x v="1"/>
    <n v="5072"/>
    <n v="8"/>
    <n v="19"/>
    <x v="0"/>
    <x v="0"/>
    <s v="Yes"/>
    <x v="0"/>
    <x v="0"/>
    <x v="0"/>
    <n v="86.85"/>
    <n v="1713.36"/>
    <m/>
    <x v="20"/>
  </r>
  <r>
    <x v="6726"/>
    <d v="2025-04-18T00:00:00"/>
    <x v="0"/>
    <n v="55"/>
    <x v="1"/>
    <n v="0"/>
    <n v="5"/>
    <x v="1"/>
    <n v="3172"/>
    <n v="0"/>
    <n v="4"/>
    <x v="0"/>
    <x v="0"/>
    <s v="No"/>
    <x v="1"/>
    <x v="0"/>
    <x v="2"/>
    <n v="19.95"/>
    <n v="198.69"/>
    <m/>
    <x v="20"/>
  </r>
  <r>
    <x v="6727"/>
    <d v="2022-08-21T00:00:00"/>
    <x v="0"/>
    <n v="50"/>
    <x v="0"/>
    <n v="0"/>
    <n v="5"/>
    <x v="1"/>
    <n v="3057"/>
    <n v="3"/>
    <n v="36"/>
    <x v="0"/>
    <x v="0"/>
    <s v="Yes"/>
    <x v="0"/>
    <x v="0"/>
    <x v="0"/>
    <n v="95"/>
    <n v="3655.89"/>
    <m/>
    <x v="20"/>
  </r>
  <r>
    <x v="6728"/>
    <d v="2022-03-24T00:00:00"/>
    <x v="1"/>
    <n v="62"/>
    <x v="1"/>
    <n v="0"/>
    <n v="5"/>
    <x v="1"/>
    <n v="2157"/>
    <n v="0"/>
    <n v="41"/>
    <x v="0"/>
    <x v="0"/>
    <s v="Yes"/>
    <x v="3"/>
    <x v="3"/>
    <x v="0"/>
    <n v="50.05"/>
    <n v="2538.27"/>
    <m/>
    <x v="20"/>
  </r>
  <r>
    <x v="6729"/>
    <d v="2021-03-23T00:00:00"/>
    <x v="1"/>
    <n v="48"/>
    <x v="0"/>
    <n v="3"/>
    <n v="5"/>
    <x v="1"/>
    <n v="4254"/>
    <n v="1"/>
    <n v="53"/>
    <x v="0"/>
    <x v="0"/>
    <s v="No"/>
    <x v="1"/>
    <x v="2"/>
    <x v="2"/>
    <n v="20.9"/>
    <n v="3462.68"/>
    <m/>
    <x v="20"/>
  </r>
  <r>
    <x v="6730"/>
    <d v="2024-12-06T00:00:00"/>
    <x v="1"/>
    <n v="80"/>
    <x v="1"/>
    <n v="0"/>
    <n v="5"/>
    <x v="1"/>
    <n v="3950"/>
    <n v="0"/>
    <n v="8"/>
    <x v="0"/>
    <x v="0"/>
    <s v="Yes"/>
    <x v="0"/>
    <x v="0"/>
    <x v="0"/>
    <n v="87.1"/>
    <n v="1025.68"/>
    <m/>
    <x v="20"/>
  </r>
  <r>
    <x v="6731"/>
    <d v="2022-01-07T00:00:00"/>
    <x v="1"/>
    <n v="36"/>
    <x v="1"/>
    <n v="0"/>
    <n v="5"/>
    <x v="1"/>
    <n v="3826"/>
    <n v="0"/>
    <n v="43"/>
    <x v="0"/>
    <x v="0"/>
    <s v="Yes"/>
    <x v="0"/>
    <x v="0"/>
    <x v="0"/>
    <n v="91.65"/>
    <n v="5095.75"/>
    <m/>
    <x v="20"/>
  </r>
  <r>
    <x v="6732"/>
    <d v="2021-05-13T00:00:00"/>
    <x v="0"/>
    <n v="55"/>
    <x v="1"/>
    <n v="0"/>
    <n v="5"/>
    <x v="1"/>
    <n v="4191"/>
    <n v="0"/>
    <n v="51"/>
    <x v="4"/>
    <x v="0"/>
    <s v="Yes"/>
    <x v="0"/>
    <x v="0"/>
    <x v="0"/>
    <n v="83.4"/>
    <n v="6491.61"/>
    <m/>
    <x v="20"/>
  </r>
  <r>
    <x v="6733"/>
    <d v="2024-12-02T00:00:00"/>
    <x v="1"/>
    <n v="44"/>
    <x v="0"/>
    <n v="0"/>
    <n v="5"/>
    <x v="1"/>
    <n v="3260"/>
    <n v="8"/>
    <n v="8"/>
    <x v="2"/>
    <x v="0"/>
    <s v="No"/>
    <x v="1"/>
    <x v="2"/>
    <x v="2"/>
    <n v="19.850000000000001"/>
    <n v="283.32"/>
    <m/>
    <x v="20"/>
  </r>
  <r>
    <x v="6734"/>
    <d v="2024-06-08T00:00:00"/>
    <x v="1"/>
    <n v="47"/>
    <x v="0"/>
    <n v="1"/>
    <n v="5"/>
    <x v="1"/>
    <n v="2080"/>
    <n v="1"/>
    <n v="14"/>
    <x v="0"/>
    <x v="0"/>
    <s v="No"/>
    <x v="1"/>
    <x v="0"/>
    <x v="2"/>
    <n v="25.55"/>
    <n v="816.25"/>
    <m/>
    <x v="20"/>
  </r>
  <r>
    <x v="6735"/>
    <d v="2021-05-05T00:00:00"/>
    <x v="1"/>
    <n v="61"/>
    <x v="1"/>
    <n v="0"/>
    <n v="5"/>
    <x v="1"/>
    <n v="5089"/>
    <n v="0"/>
    <n v="51"/>
    <x v="4"/>
    <x v="0"/>
    <s v="No"/>
    <x v="1"/>
    <x v="3"/>
    <x v="0"/>
    <n v="19.850000000000001"/>
    <n v="2520.3200000000002"/>
    <m/>
    <x v="20"/>
  </r>
  <r>
    <x v="6736"/>
    <d v="2022-06-14T00:00:00"/>
    <x v="0"/>
    <n v="62"/>
    <x v="0"/>
    <n v="0"/>
    <n v="5"/>
    <x v="1"/>
    <n v="3756"/>
    <n v="8"/>
    <n v="38"/>
    <x v="1"/>
    <x v="0"/>
    <s v="No"/>
    <x v="1"/>
    <x v="2"/>
    <x v="0"/>
    <n v="20.399999999999999"/>
    <n v="1008.36"/>
    <m/>
    <x v="20"/>
  </r>
  <r>
    <x v="6737"/>
    <d v="2024-04-01T00:00:00"/>
    <x v="1"/>
    <n v="40"/>
    <x v="1"/>
    <n v="0"/>
    <n v="5"/>
    <x v="1"/>
    <n v="3511"/>
    <n v="0"/>
    <n v="16"/>
    <x v="3"/>
    <x v="0"/>
    <s v="Yes"/>
    <x v="0"/>
    <x v="0"/>
    <x v="0"/>
    <n v="86.25"/>
    <n v="1696.9"/>
    <m/>
    <x v="20"/>
  </r>
  <r>
    <x v="6738"/>
    <d v="2024-09-16T00:00:00"/>
    <x v="0"/>
    <n v="44"/>
    <x v="0"/>
    <n v="1"/>
    <n v="5"/>
    <x v="1"/>
    <n v="2004"/>
    <n v="9"/>
    <n v="11"/>
    <x v="3"/>
    <x v="0"/>
    <s v="Yes"/>
    <x v="0"/>
    <x v="0"/>
    <x v="0"/>
    <n v="90.6"/>
    <n v="1443.48"/>
    <m/>
    <x v="20"/>
  </r>
  <r>
    <x v="6739"/>
    <d v="2023-03-18T00:00:00"/>
    <x v="1"/>
    <n v="30"/>
    <x v="1"/>
    <n v="0"/>
    <n v="5"/>
    <x v="1"/>
    <n v="4128"/>
    <n v="0"/>
    <n v="29"/>
    <x v="1"/>
    <x v="0"/>
    <s v="No"/>
    <x v="1"/>
    <x v="3"/>
    <x v="2"/>
    <n v="20"/>
    <n v="1539.77"/>
    <m/>
    <x v="20"/>
  </r>
  <r>
    <x v="6740"/>
    <d v="2022-04-26T00:00:00"/>
    <x v="0"/>
    <n v="27"/>
    <x v="1"/>
    <n v="0"/>
    <n v="5"/>
    <x v="1"/>
    <n v="2601"/>
    <n v="0"/>
    <n v="40"/>
    <x v="0"/>
    <x v="0"/>
    <s v="No"/>
    <x v="1"/>
    <x v="2"/>
    <x v="2"/>
    <n v="24.6"/>
    <n v="2072.75"/>
    <m/>
    <x v="20"/>
  </r>
  <r>
    <x v="6741"/>
    <d v="2023-07-01T00:00:00"/>
    <x v="1"/>
    <n v="50"/>
    <x v="1"/>
    <n v="0"/>
    <n v="5"/>
    <x v="1"/>
    <n v="2692"/>
    <n v="0"/>
    <n v="25"/>
    <x v="1"/>
    <x v="0"/>
    <s v="No"/>
    <x v="1"/>
    <x v="0"/>
    <x v="3"/>
    <n v="19.05"/>
    <n v="1218.3"/>
    <m/>
    <x v="20"/>
  </r>
  <r>
    <x v="6742"/>
    <d v="2024-01-18T00:00:00"/>
    <x v="1"/>
    <n v="19"/>
    <x v="1"/>
    <n v="0"/>
    <n v="5"/>
    <x v="1"/>
    <n v="4034"/>
    <n v="0"/>
    <n v="19"/>
    <x v="0"/>
    <x v="2"/>
    <s v="Yes"/>
    <x v="2"/>
    <x v="0"/>
    <x v="0"/>
    <n v="39.700000000000003"/>
    <n v="820.05"/>
    <m/>
    <x v="20"/>
  </r>
  <r>
    <x v="6743"/>
    <d v="2020-12-05T00:00:00"/>
    <x v="0"/>
    <n v="29"/>
    <x v="0"/>
    <n v="0"/>
    <n v="5"/>
    <x v="1"/>
    <n v="4838"/>
    <n v="0"/>
    <n v="56"/>
    <x v="0"/>
    <x v="0"/>
    <s v="No"/>
    <x v="1"/>
    <x v="3"/>
    <x v="2"/>
    <n v="19.95"/>
    <n v="3863.47"/>
    <m/>
    <x v="20"/>
  </r>
  <r>
    <x v="6744"/>
    <d v="2024-10-01T00:00:00"/>
    <x v="0"/>
    <n v="43"/>
    <x v="1"/>
    <n v="0"/>
    <n v="5"/>
    <x v="1"/>
    <n v="5739"/>
    <n v="0"/>
    <n v="10"/>
    <x v="0"/>
    <x v="0"/>
    <s v="Yes"/>
    <x v="0"/>
    <x v="0"/>
    <x v="0"/>
    <n v="79.849999999999994"/>
    <n v="953.25"/>
    <m/>
    <x v="20"/>
  </r>
  <r>
    <x v="6745"/>
    <d v="2022-05-07T00:00:00"/>
    <x v="0"/>
    <n v="64"/>
    <x v="0"/>
    <n v="2"/>
    <n v="5"/>
    <x v="1"/>
    <n v="5453"/>
    <n v="8"/>
    <n v="39"/>
    <x v="0"/>
    <x v="0"/>
    <s v="No"/>
    <x v="1"/>
    <x v="2"/>
    <x v="2"/>
    <n v="25.2"/>
    <n v="1787.06"/>
    <m/>
    <x v="20"/>
  </r>
  <r>
    <x v="6746"/>
    <d v="2022-07-17T00:00:00"/>
    <x v="0"/>
    <n v="36"/>
    <x v="1"/>
    <n v="0"/>
    <n v="5"/>
    <x v="1"/>
    <n v="4422"/>
    <n v="0"/>
    <n v="37"/>
    <x v="0"/>
    <x v="0"/>
    <s v="No"/>
    <x v="1"/>
    <x v="3"/>
    <x v="2"/>
    <n v="20.149999999999999"/>
    <n v="2057.44"/>
    <m/>
    <x v="20"/>
  </r>
  <r>
    <x v="6747"/>
    <d v="2020-11-12T00:00:00"/>
    <x v="1"/>
    <n v="20"/>
    <x v="0"/>
    <n v="0"/>
    <n v="5"/>
    <x v="1"/>
    <n v="6026"/>
    <n v="10"/>
    <n v="57"/>
    <x v="4"/>
    <x v="0"/>
    <s v="Yes"/>
    <x v="0"/>
    <x v="3"/>
    <x v="0"/>
    <n v="109.4"/>
    <n v="6709.27"/>
    <m/>
    <x v="20"/>
  </r>
  <r>
    <x v="6748"/>
    <d v="2023-03-21T00:00:00"/>
    <x v="0"/>
    <n v="40"/>
    <x v="1"/>
    <n v="0"/>
    <n v="5"/>
    <x v="1"/>
    <n v="2555"/>
    <n v="0"/>
    <n v="29"/>
    <x v="0"/>
    <x v="2"/>
    <s v="Yes"/>
    <x v="2"/>
    <x v="0"/>
    <x v="0"/>
    <n v="34.299999999999997"/>
    <n v="1004.75"/>
    <m/>
    <x v="20"/>
  </r>
  <r>
    <x v="6749"/>
    <d v="2020-11-25T00:00:00"/>
    <x v="0"/>
    <n v="59"/>
    <x v="0"/>
    <n v="2"/>
    <n v="5"/>
    <x v="1"/>
    <n v="4133"/>
    <n v="4"/>
    <n v="57"/>
    <x v="4"/>
    <x v="0"/>
    <s v="Yes"/>
    <x v="0"/>
    <x v="0"/>
    <x v="0"/>
    <n v="74.3"/>
    <n v="6935.5"/>
    <m/>
    <x v="20"/>
  </r>
  <r>
    <x v="6750"/>
    <d v="2025-06-11T00:00:00"/>
    <x v="1"/>
    <n v="60"/>
    <x v="1"/>
    <n v="0"/>
    <n v="5"/>
    <x v="2"/>
    <n v="2051"/>
    <n v="0"/>
    <n v="2"/>
    <x v="0"/>
    <x v="0"/>
    <s v="No"/>
    <x v="1"/>
    <x v="0"/>
    <x v="2"/>
    <n v="20.100000000000001"/>
    <n v="110.8"/>
    <m/>
    <x v="20"/>
  </r>
  <r>
    <x v="6751"/>
    <d v="2023-06-17T00:00:00"/>
    <x v="0"/>
    <n v="25"/>
    <x v="1"/>
    <n v="0"/>
    <n v="5"/>
    <x v="1"/>
    <n v="2734"/>
    <n v="0"/>
    <n v="26"/>
    <x v="1"/>
    <x v="2"/>
    <s v="Yes"/>
    <x v="3"/>
    <x v="0"/>
    <x v="0"/>
    <n v="35.75"/>
    <n v="1022.5"/>
    <m/>
    <x v="20"/>
  </r>
  <r>
    <x v="6752"/>
    <d v="2019-12-22T00:00:00"/>
    <x v="0"/>
    <n v="80"/>
    <x v="0"/>
    <n v="1"/>
    <n v="5"/>
    <x v="1"/>
    <n v="4324"/>
    <n v="0"/>
    <n v="68"/>
    <x v="5"/>
    <x v="0"/>
    <s v="Yes"/>
    <x v="0"/>
    <x v="3"/>
    <x v="2"/>
    <n v="107.15"/>
    <n v="9613.2800000000007"/>
    <m/>
    <x v="20"/>
  </r>
  <r>
    <x v="6753"/>
    <d v="2024-06-16T00:00:00"/>
    <x v="0"/>
    <n v="73"/>
    <x v="0"/>
    <n v="0"/>
    <n v="5"/>
    <x v="1"/>
    <n v="2962"/>
    <n v="8"/>
    <n v="14"/>
    <x v="0"/>
    <x v="0"/>
    <s v="No"/>
    <x v="1"/>
    <x v="3"/>
    <x v="2"/>
    <n v="19.649999999999999"/>
    <n v="869.29"/>
    <m/>
    <x v="20"/>
  </r>
  <r>
    <x v="6754"/>
    <d v="2024-03-19T00:00:00"/>
    <x v="1"/>
    <n v="64"/>
    <x v="1"/>
    <n v="0"/>
    <n v="5"/>
    <x v="1"/>
    <n v="5208"/>
    <n v="0"/>
    <n v="17"/>
    <x v="3"/>
    <x v="0"/>
    <s v="No"/>
    <x v="1"/>
    <x v="0"/>
    <x v="2"/>
    <n v="24.8"/>
    <n v="605.47"/>
    <m/>
    <x v="20"/>
  </r>
  <r>
    <x v="6755"/>
    <d v="2019-11-15T00:00:00"/>
    <x v="1"/>
    <n v="24"/>
    <x v="1"/>
    <n v="0"/>
    <n v="5"/>
    <x v="1"/>
    <n v="5294"/>
    <n v="0"/>
    <n v="69"/>
    <x v="5"/>
    <x v="0"/>
    <s v="No"/>
    <x v="1"/>
    <x v="2"/>
    <x v="2"/>
    <n v="24.6"/>
    <n v="4168.13"/>
    <m/>
    <x v="20"/>
  </r>
  <r>
    <x v="6756"/>
    <d v="2019-08-02T00:00:00"/>
    <x v="1"/>
    <n v="64"/>
    <x v="0"/>
    <n v="0"/>
    <n v="5"/>
    <x v="1"/>
    <n v="5065"/>
    <n v="3"/>
    <n v="72"/>
    <x v="0"/>
    <x v="0"/>
    <s v="No"/>
    <x v="1"/>
    <x v="2"/>
    <x v="0"/>
    <n v="24.65"/>
    <n v="3588.29"/>
    <m/>
    <x v="20"/>
  </r>
  <r>
    <x v="6757"/>
    <d v="2020-05-12T00:00:00"/>
    <x v="1"/>
    <n v="40"/>
    <x v="1"/>
    <n v="0"/>
    <n v="5"/>
    <x v="1"/>
    <n v="5775"/>
    <n v="0"/>
    <n v="63"/>
    <x v="4"/>
    <x v="0"/>
    <s v="Yes"/>
    <x v="0"/>
    <x v="0"/>
    <x v="2"/>
    <n v="109.85"/>
    <n v="8200.58"/>
    <m/>
    <x v="20"/>
  </r>
  <r>
    <x v="6758"/>
    <d v="2024-10-03T00:00:00"/>
    <x v="0"/>
    <n v="56"/>
    <x v="1"/>
    <n v="0"/>
    <n v="5"/>
    <x v="1"/>
    <n v="2411"/>
    <n v="0"/>
    <n v="10"/>
    <x v="0"/>
    <x v="0"/>
    <s v="No"/>
    <x v="1"/>
    <x v="0"/>
    <x v="2"/>
    <n v="20"/>
    <n v="242.9"/>
    <m/>
    <x v="20"/>
  </r>
  <r>
    <x v="6759"/>
    <d v="2021-01-04T00:00:00"/>
    <x v="0"/>
    <n v="53"/>
    <x v="1"/>
    <n v="2"/>
    <n v="5"/>
    <x v="1"/>
    <n v="4391"/>
    <n v="0"/>
    <n v="55"/>
    <x v="4"/>
    <x v="0"/>
    <s v="No"/>
    <x v="1"/>
    <x v="3"/>
    <x v="0"/>
    <n v="19.100000000000001"/>
    <n v="3162.45"/>
    <m/>
    <x v="20"/>
  </r>
  <r>
    <x v="6760"/>
    <d v="2025-07-19T00:00:00"/>
    <x v="0"/>
    <n v="40"/>
    <x v="1"/>
    <n v="0"/>
    <n v="5"/>
    <x v="2"/>
    <n v="3145"/>
    <n v="0"/>
    <n v="1"/>
    <x v="2"/>
    <x v="2"/>
    <s v="Yes"/>
    <x v="2"/>
    <x v="0"/>
    <x v="0"/>
    <n v="24.4"/>
    <n v="24.4"/>
    <m/>
    <x v="20"/>
  </r>
  <r>
    <x v="6761"/>
    <d v="2023-08-11T00:00:00"/>
    <x v="1"/>
    <n v="34"/>
    <x v="1"/>
    <n v="0"/>
    <n v="5"/>
    <x v="1"/>
    <n v="5394"/>
    <n v="0"/>
    <n v="24"/>
    <x v="0"/>
    <x v="0"/>
    <s v="Yes"/>
    <x v="2"/>
    <x v="0"/>
    <x v="2"/>
    <n v="49.3"/>
    <n v="1348.93"/>
    <m/>
    <x v="20"/>
  </r>
  <r>
    <x v="6762"/>
    <d v="2024-11-11T00:00:00"/>
    <x v="0"/>
    <n v="46"/>
    <x v="1"/>
    <n v="0"/>
    <n v="5"/>
    <x v="1"/>
    <n v="5414"/>
    <n v="0"/>
    <n v="9"/>
    <x v="0"/>
    <x v="0"/>
    <s v="Yes"/>
    <x v="3"/>
    <x v="0"/>
    <x v="2"/>
    <n v="59.9"/>
    <n v="610.28"/>
    <m/>
    <x v="20"/>
  </r>
  <r>
    <x v="6763"/>
    <d v="2021-12-23T00:00:00"/>
    <x v="0"/>
    <n v="19"/>
    <x v="0"/>
    <n v="0"/>
    <n v="5"/>
    <x v="1"/>
    <n v="3678"/>
    <n v="1"/>
    <n v="44"/>
    <x v="0"/>
    <x v="0"/>
    <s v="Yes"/>
    <x v="2"/>
    <x v="3"/>
    <x v="0"/>
    <n v="70.95"/>
    <n v="4528.37"/>
    <m/>
    <x v="20"/>
  </r>
  <r>
    <x v="6764"/>
    <d v="2022-03-05T00:00:00"/>
    <x v="0"/>
    <n v="29"/>
    <x v="1"/>
    <n v="0"/>
    <n v="5"/>
    <x v="1"/>
    <n v="2640"/>
    <n v="0"/>
    <n v="41"/>
    <x v="4"/>
    <x v="0"/>
    <s v="Yes"/>
    <x v="0"/>
    <x v="2"/>
    <x v="2"/>
    <n v="99.65"/>
    <n v="5107.59"/>
    <m/>
    <x v="20"/>
  </r>
  <r>
    <x v="6765"/>
    <d v="2023-06-02T00:00:00"/>
    <x v="0"/>
    <n v="62"/>
    <x v="1"/>
    <n v="0"/>
    <n v="5"/>
    <x v="1"/>
    <n v="5471"/>
    <n v="0"/>
    <n v="26"/>
    <x v="0"/>
    <x v="0"/>
    <s v="Yes"/>
    <x v="0"/>
    <x v="0"/>
    <x v="2"/>
    <n v="84.3"/>
    <n v="3261.54"/>
    <m/>
    <x v="20"/>
  </r>
  <r>
    <x v="6766"/>
    <d v="2021-04-19T00:00:00"/>
    <x v="1"/>
    <n v="44"/>
    <x v="0"/>
    <n v="2"/>
    <n v="5"/>
    <x v="1"/>
    <n v="5699"/>
    <n v="3"/>
    <n v="52"/>
    <x v="0"/>
    <x v="0"/>
    <s v="No"/>
    <x v="1"/>
    <x v="2"/>
    <x v="2"/>
    <n v="19.350000000000001"/>
    <n v="1544.94"/>
    <m/>
    <x v="20"/>
  </r>
  <r>
    <x v="6767"/>
    <d v="2022-12-01T00:00:00"/>
    <x v="1"/>
    <n v="42"/>
    <x v="0"/>
    <n v="0"/>
    <n v="5"/>
    <x v="1"/>
    <n v="5817"/>
    <n v="1"/>
    <n v="32"/>
    <x v="0"/>
    <x v="0"/>
    <s v="No"/>
    <x v="1"/>
    <x v="3"/>
    <x v="2"/>
    <n v="19.3"/>
    <n v="2041.52"/>
    <m/>
    <x v="20"/>
  </r>
  <r>
    <x v="6768"/>
    <d v="2022-11-20T00:00:00"/>
    <x v="0"/>
    <n v="25"/>
    <x v="0"/>
    <n v="1"/>
    <n v="5"/>
    <x v="1"/>
    <n v="3470"/>
    <n v="6"/>
    <n v="33"/>
    <x v="0"/>
    <x v="0"/>
    <s v="No"/>
    <x v="1"/>
    <x v="3"/>
    <x v="0"/>
    <n v="19.45"/>
    <n v="793.63"/>
    <m/>
    <x v="20"/>
  </r>
  <r>
    <x v="6769"/>
    <d v="2021-08-22T00:00:00"/>
    <x v="1"/>
    <n v="29"/>
    <x v="0"/>
    <n v="0"/>
    <n v="5"/>
    <x v="1"/>
    <n v="5893"/>
    <n v="4"/>
    <n v="48"/>
    <x v="0"/>
    <x v="0"/>
    <s v="Yes"/>
    <x v="0"/>
    <x v="3"/>
    <x v="0"/>
    <n v="97.05"/>
    <n v="6979.67"/>
    <m/>
    <x v="20"/>
  </r>
  <r>
    <x v="6770"/>
    <d v="2020-12-21T00:00:00"/>
    <x v="0"/>
    <n v="39"/>
    <x v="0"/>
    <n v="3"/>
    <n v="5"/>
    <x v="1"/>
    <n v="6484"/>
    <n v="4"/>
    <n v="56"/>
    <x v="4"/>
    <x v="0"/>
    <s v="Yes"/>
    <x v="0"/>
    <x v="0"/>
    <x v="2"/>
    <n v="96.95"/>
    <n v="6749.32"/>
    <m/>
    <x v="20"/>
  </r>
  <r>
    <x v="6771"/>
    <d v="2024-01-01T00:00:00"/>
    <x v="1"/>
    <n v="58"/>
    <x v="0"/>
    <n v="0"/>
    <n v="5"/>
    <x v="1"/>
    <n v="3249"/>
    <n v="9"/>
    <n v="19"/>
    <x v="3"/>
    <x v="0"/>
    <s v="Yes"/>
    <x v="0"/>
    <x v="0"/>
    <x v="0"/>
    <n v="96.8"/>
    <n v="1945.97"/>
    <m/>
    <x v="20"/>
  </r>
  <r>
    <x v="6772"/>
    <d v="2025-03-26T00:00:00"/>
    <x v="0"/>
    <n v="32"/>
    <x v="1"/>
    <n v="0"/>
    <n v="5"/>
    <x v="1"/>
    <n v="2610"/>
    <n v="0"/>
    <n v="5"/>
    <x v="0"/>
    <x v="0"/>
    <s v="Yes"/>
    <x v="0"/>
    <x v="0"/>
    <x v="2"/>
    <n v="78.75"/>
    <n v="600.9"/>
    <m/>
    <x v="20"/>
  </r>
  <r>
    <x v="6773"/>
    <d v="2024-01-14T00:00:00"/>
    <x v="1"/>
    <n v="30"/>
    <x v="0"/>
    <n v="0"/>
    <n v="5"/>
    <x v="1"/>
    <n v="3624"/>
    <n v="1"/>
    <n v="19"/>
    <x v="0"/>
    <x v="0"/>
    <s v="Yes"/>
    <x v="0"/>
    <x v="0"/>
    <x v="0"/>
    <n v="89.1"/>
    <n v="2482.83"/>
    <m/>
    <x v="20"/>
  </r>
  <r>
    <x v="6774"/>
    <d v="2022-09-16T00:00:00"/>
    <x v="1"/>
    <n v="59"/>
    <x v="1"/>
    <n v="0"/>
    <n v="5"/>
    <x v="1"/>
    <n v="2553"/>
    <n v="0"/>
    <n v="35"/>
    <x v="1"/>
    <x v="2"/>
    <s v="Yes"/>
    <x v="3"/>
    <x v="0"/>
    <x v="2"/>
    <n v="33.450000000000003"/>
    <n v="1205.8499999999999"/>
    <m/>
    <x v="20"/>
  </r>
  <r>
    <x v="6775"/>
    <d v="2023-07-06T00:00:00"/>
    <x v="1"/>
    <n v="33"/>
    <x v="1"/>
    <n v="0"/>
    <n v="5"/>
    <x v="1"/>
    <n v="3962"/>
    <n v="0"/>
    <n v="25"/>
    <x v="0"/>
    <x v="0"/>
    <s v="Yes"/>
    <x v="2"/>
    <x v="0"/>
    <x v="0"/>
    <n v="65.8"/>
    <n v="1680.86"/>
    <m/>
    <x v="20"/>
  </r>
  <r>
    <x v="6776"/>
    <d v="2023-11-07T00:00:00"/>
    <x v="0"/>
    <n v="71"/>
    <x v="0"/>
    <n v="0"/>
    <n v="5"/>
    <x v="1"/>
    <n v="5318"/>
    <n v="0"/>
    <n v="21"/>
    <x v="0"/>
    <x v="0"/>
    <s v="Yes"/>
    <x v="0"/>
    <x v="0"/>
    <x v="0"/>
    <n v="86.55"/>
    <n v="2325.5500000000002"/>
    <m/>
    <x v="20"/>
  </r>
  <r>
    <x v="6777"/>
    <d v="2021-03-10T00:00:00"/>
    <x v="1"/>
    <n v="33"/>
    <x v="1"/>
    <n v="0"/>
    <n v="5"/>
    <x v="1"/>
    <n v="5731"/>
    <n v="0"/>
    <n v="53"/>
    <x v="4"/>
    <x v="0"/>
    <s v="Yes"/>
    <x v="0"/>
    <x v="2"/>
    <x v="0"/>
    <n v="105.55"/>
    <n v="6367.01"/>
    <m/>
    <x v="20"/>
  </r>
  <r>
    <x v="6778"/>
    <d v="2019-08-22T00:00:00"/>
    <x v="1"/>
    <n v="62"/>
    <x v="0"/>
    <n v="1"/>
    <n v="5"/>
    <x v="1"/>
    <n v="4923"/>
    <n v="7"/>
    <n v="72"/>
    <x v="5"/>
    <x v="0"/>
    <s v="No"/>
    <x v="1"/>
    <x v="2"/>
    <x v="0"/>
    <n v="23.75"/>
    <n v="3201.33"/>
    <m/>
    <x v="20"/>
  </r>
  <r>
    <x v="6779"/>
    <d v="2024-05-24T00:00:00"/>
    <x v="0"/>
    <n v="26"/>
    <x v="0"/>
    <n v="0"/>
    <n v="5"/>
    <x v="1"/>
    <n v="2483"/>
    <n v="1"/>
    <n v="15"/>
    <x v="3"/>
    <x v="0"/>
    <s v="No"/>
    <x v="1"/>
    <x v="0"/>
    <x v="2"/>
    <n v="19.45"/>
    <n v="938.45"/>
    <m/>
    <x v="20"/>
  </r>
  <r>
    <x v="6780"/>
    <d v="2024-05-13T00:00:00"/>
    <x v="1"/>
    <n v="22"/>
    <x v="0"/>
    <n v="0"/>
    <n v="5"/>
    <x v="1"/>
    <n v="4891"/>
    <n v="6"/>
    <n v="15"/>
    <x v="0"/>
    <x v="0"/>
    <s v="Yes"/>
    <x v="0"/>
    <x v="0"/>
    <x v="0"/>
    <n v="75.349999999999994"/>
    <n v="1565.9"/>
    <m/>
    <x v="20"/>
  </r>
  <r>
    <x v="6781"/>
    <d v="2025-05-07T00:00:00"/>
    <x v="1"/>
    <n v="58"/>
    <x v="1"/>
    <n v="0"/>
    <n v="5"/>
    <x v="2"/>
    <n v="2754"/>
    <n v="0"/>
    <n v="3"/>
    <x v="2"/>
    <x v="0"/>
    <s v="Yes"/>
    <x v="3"/>
    <x v="3"/>
    <x v="0"/>
    <n v="69.95"/>
    <n v="338.98"/>
    <m/>
    <x v="20"/>
  </r>
  <r>
    <x v="6782"/>
    <d v="2023-09-02T00:00:00"/>
    <x v="1"/>
    <n v="47"/>
    <x v="0"/>
    <n v="2"/>
    <n v="5"/>
    <x v="1"/>
    <n v="2267"/>
    <n v="4"/>
    <n v="23"/>
    <x v="0"/>
    <x v="0"/>
    <s v="No"/>
    <x v="1"/>
    <x v="2"/>
    <x v="3"/>
    <n v="25.1"/>
    <n v="1436.23"/>
    <m/>
    <x v="20"/>
  </r>
  <r>
    <x v="6783"/>
    <d v="2019-12-26T00:00:00"/>
    <x v="1"/>
    <n v="57"/>
    <x v="0"/>
    <n v="3"/>
    <n v="5"/>
    <x v="1"/>
    <n v="5071"/>
    <n v="8"/>
    <n v="68"/>
    <x v="0"/>
    <x v="0"/>
    <s v="Yes"/>
    <x v="2"/>
    <x v="3"/>
    <x v="0"/>
    <n v="78.45"/>
    <n v="5841.31"/>
    <m/>
    <x v="20"/>
  </r>
  <r>
    <x v="6784"/>
    <d v="2022-09-15T00:00:00"/>
    <x v="1"/>
    <n v="31"/>
    <x v="1"/>
    <n v="0"/>
    <n v="5"/>
    <x v="1"/>
    <n v="4988"/>
    <n v="0"/>
    <n v="35"/>
    <x v="0"/>
    <x v="0"/>
    <s v="No"/>
    <x v="1"/>
    <x v="0"/>
    <x v="0"/>
    <n v="19.25"/>
    <n v="1941"/>
    <m/>
    <x v="20"/>
  </r>
  <r>
    <x v="6785"/>
    <d v="2023-06-26T00:00:00"/>
    <x v="1"/>
    <n v="23"/>
    <x v="0"/>
    <n v="0"/>
    <n v="5"/>
    <x v="1"/>
    <n v="3596"/>
    <n v="6"/>
    <n v="26"/>
    <x v="1"/>
    <x v="0"/>
    <s v="Yes"/>
    <x v="2"/>
    <x v="2"/>
    <x v="2"/>
    <n v="73.5"/>
    <n v="2845.79"/>
    <m/>
    <x v="20"/>
  </r>
  <r>
    <x v="6786"/>
    <d v="2025-01-20T00:00:00"/>
    <x v="0"/>
    <n v="42"/>
    <x v="0"/>
    <n v="1"/>
    <n v="5"/>
    <x v="1"/>
    <n v="4699"/>
    <n v="7"/>
    <n v="7"/>
    <x v="2"/>
    <x v="0"/>
    <s v="Yes"/>
    <x v="2"/>
    <x v="0"/>
    <x v="0"/>
    <n v="44.75"/>
    <n v="534.54999999999995"/>
    <m/>
    <x v="20"/>
  </r>
  <r>
    <x v="6787"/>
    <d v="2022-04-14T00:00:00"/>
    <x v="0"/>
    <n v="26"/>
    <x v="1"/>
    <n v="0"/>
    <n v="5"/>
    <x v="1"/>
    <n v="3355"/>
    <n v="0"/>
    <n v="40"/>
    <x v="4"/>
    <x v="0"/>
    <s v="Yes"/>
    <x v="2"/>
    <x v="0"/>
    <x v="0"/>
    <n v="51.1"/>
    <n v="3472.5"/>
    <m/>
    <x v="20"/>
  </r>
  <r>
    <x v="6788"/>
    <d v="2023-10-20T00:00:00"/>
    <x v="1"/>
    <n v="50"/>
    <x v="1"/>
    <n v="0"/>
    <n v="5"/>
    <x v="1"/>
    <n v="3171"/>
    <n v="0"/>
    <n v="22"/>
    <x v="3"/>
    <x v="0"/>
    <s v="No"/>
    <x v="1"/>
    <x v="3"/>
    <x v="0"/>
    <n v="20.85"/>
    <n v="676.15"/>
    <m/>
    <x v="20"/>
  </r>
  <r>
    <x v="6789"/>
    <d v="2023-04-03T00:00:00"/>
    <x v="1"/>
    <n v="35"/>
    <x v="1"/>
    <n v="0"/>
    <n v="5"/>
    <x v="1"/>
    <n v="5463"/>
    <n v="0"/>
    <n v="28"/>
    <x v="1"/>
    <x v="2"/>
    <s v="Yes"/>
    <x v="2"/>
    <x v="0"/>
    <x v="2"/>
    <n v="29.75"/>
    <n v="790.7"/>
    <m/>
    <x v="20"/>
  </r>
  <r>
    <x v="6790"/>
    <d v="2022-01-25T00:00:00"/>
    <x v="0"/>
    <n v="57"/>
    <x v="1"/>
    <n v="0"/>
    <n v="5"/>
    <x v="1"/>
    <n v="4871"/>
    <n v="0"/>
    <n v="43"/>
    <x v="0"/>
    <x v="0"/>
    <s v="No"/>
    <x v="1"/>
    <x v="2"/>
    <x v="2"/>
    <n v="19.55"/>
    <n v="997.72"/>
    <m/>
    <x v="20"/>
  </r>
  <r>
    <x v="6791"/>
    <d v="2024-12-05T00:00:00"/>
    <x v="0"/>
    <n v="54"/>
    <x v="0"/>
    <n v="3"/>
    <n v="5"/>
    <x v="1"/>
    <n v="3214"/>
    <n v="1"/>
    <n v="8"/>
    <x v="2"/>
    <x v="0"/>
    <s v="No"/>
    <x v="1"/>
    <x v="2"/>
    <x v="2"/>
    <n v="19.600000000000001"/>
    <n v="232.44"/>
    <m/>
    <x v="20"/>
  </r>
  <r>
    <x v="6792"/>
    <d v="2025-02-16T00:00:00"/>
    <x v="0"/>
    <n v="75"/>
    <x v="0"/>
    <n v="0"/>
    <n v="5"/>
    <x v="1"/>
    <n v="5611"/>
    <n v="4"/>
    <n v="6"/>
    <x v="0"/>
    <x v="0"/>
    <s v="Yes"/>
    <x v="0"/>
    <x v="2"/>
    <x v="0"/>
    <n v="80.8"/>
    <n v="588.32000000000005"/>
    <m/>
    <x v="20"/>
  </r>
  <r>
    <x v="6793"/>
    <d v="2023-06-06T00:00:00"/>
    <x v="1"/>
    <n v="76"/>
    <x v="0"/>
    <n v="0"/>
    <n v="5"/>
    <x v="1"/>
    <n v="2502"/>
    <n v="2"/>
    <n v="26"/>
    <x v="0"/>
    <x v="0"/>
    <s v="Yes"/>
    <x v="3"/>
    <x v="3"/>
    <x v="2"/>
    <n v="60.7"/>
    <n v="2042.52"/>
    <m/>
    <x v="20"/>
  </r>
  <r>
    <x v="6794"/>
    <d v="2019-08-08T00:00:00"/>
    <x v="0"/>
    <n v="76"/>
    <x v="0"/>
    <n v="0"/>
    <n v="5"/>
    <x v="1"/>
    <n v="5295"/>
    <n v="9"/>
    <n v="72"/>
    <x v="0"/>
    <x v="2"/>
    <s v="Yes"/>
    <x v="2"/>
    <x v="2"/>
    <x v="2"/>
    <n v="64.45"/>
    <n v="4641.1000000000004"/>
    <m/>
    <x v="20"/>
  </r>
  <r>
    <x v="6795"/>
    <d v="2021-07-01T00:00:00"/>
    <x v="1"/>
    <n v="78"/>
    <x v="1"/>
    <n v="0"/>
    <n v="5"/>
    <x v="1"/>
    <n v="5651"/>
    <n v="0"/>
    <n v="49"/>
    <x v="0"/>
    <x v="0"/>
    <s v="Yes"/>
    <x v="2"/>
    <x v="2"/>
    <x v="2"/>
    <n v="43.8"/>
    <n v="3832.45"/>
    <m/>
    <x v="20"/>
  </r>
  <r>
    <x v="6796"/>
    <d v="2025-03-19T00:00:00"/>
    <x v="0"/>
    <n v="74"/>
    <x v="1"/>
    <n v="0"/>
    <n v="5"/>
    <x v="1"/>
    <n v="2599"/>
    <n v="0"/>
    <n v="5"/>
    <x v="0"/>
    <x v="2"/>
    <s v="Yes"/>
    <x v="2"/>
    <x v="2"/>
    <x v="2"/>
    <n v="45.4"/>
    <n v="214.75"/>
    <m/>
    <x v="20"/>
  </r>
  <r>
    <x v="6797"/>
    <d v="2021-05-10T00:00:00"/>
    <x v="1"/>
    <n v="66"/>
    <x v="1"/>
    <n v="0"/>
    <n v="5"/>
    <x v="1"/>
    <n v="4224"/>
    <n v="0"/>
    <n v="51"/>
    <x v="0"/>
    <x v="0"/>
    <s v="No"/>
    <x v="1"/>
    <x v="2"/>
    <x v="2"/>
    <n v="19.600000000000001"/>
    <n v="3388.36"/>
    <m/>
    <x v="20"/>
  </r>
  <r>
    <x v="6798"/>
    <d v="2019-09-12T00:00:00"/>
    <x v="0"/>
    <n v="30"/>
    <x v="0"/>
    <n v="0"/>
    <n v="5"/>
    <x v="1"/>
    <n v="5124"/>
    <n v="4"/>
    <n v="71"/>
    <x v="5"/>
    <x v="0"/>
    <s v="Yes"/>
    <x v="3"/>
    <x v="2"/>
    <x v="2"/>
    <n v="73.349999999999994"/>
    <n v="6307.54"/>
    <m/>
    <x v="20"/>
  </r>
  <r>
    <x v="6799"/>
    <d v="2023-01-07T00:00:00"/>
    <x v="0"/>
    <n v="24"/>
    <x v="1"/>
    <n v="0"/>
    <n v="5"/>
    <x v="1"/>
    <n v="4850"/>
    <n v="0"/>
    <n v="31"/>
    <x v="0"/>
    <x v="0"/>
    <s v="Yes"/>
    <x v="0"/>
    <x v="3"/>
    <x v="2"/>
    <n v="81.7"/>
    <n v="3081.23"/>
    <m/>
    <x v="20"/>
  </r>
  <r>
    <x v="6800"/>
    <d v="2021-02-02T00:00:00"/>
    <x v="0"/>
    <n v="50"/>
    <x v="0"/>
    <n v="3"/>
    <n v="5"/>
    <x v="1"/>
    <n v="5546"/>
    <n v="9"/>
    <n v="54"/>
    <x v="0"/>
    <x v="0"/>
    <s v="Yes"/>
    <x v="0"/>
    <x v="3"/>
    <x v="0"/>
    <n v="105.2"/>
    <n v="6006.34"/>
    <m/>
    <x v="20"/>
  </r>
  <r>
    <x v="6801"/>
    <d v="2024-11-16T00:00:00"/>
    <x v="1"/>
    <n v="59"/>
    <x v="1"/>
    <n v="0"/>
    <n v="5"/>
    <x v="1"/>
    <n v="5841"/>
    <n v="0"/>
    <n v="9"/>
    <x v="0"/>
    <x v="0"/>
    <s v="Yes"/>
    <x v="0"/>
    <x v="0"/>
    <x v="2"/>
    <n v="75.2"/>
    <n v="717.28"/>
    <m/>
    <x v="20"/>
  </r>
  <r>
    <x v="6802"/>
    <d v="2021-12-17T00:00:00"/>
    <x v="1"/>
    <n v="58"/>
    <x v="1"/>
    <n v="0"/>
    <n v="5"/>
    <x v="1"/>
    <n v="3910"/>
    <n v="0"/>
    <n v="44"/>
    <x v="0"/>
    <x v="2"/>
    <s v="Yes"/>
    <x v="3"/>
    <x v="3"/>
    <x v="0"/>
    <n v="49.05"/>
    <n v="2265"/>
    <m/>
    <x v="20"/>
  </r>
  <r>
    <x v="6803"/>
    <d v="2024-05-10T00:00:00"/>
    <x v="1"/>
    <n v="24"/>
    <x v="0"/>
    <n v="3"/>
    <n v="5"/>
    <x v="1"/>
    <n v="3103"/>
    <n v="7"/>
    <n v="15"/>
    <x v="3"/>
    <x v="0"/>
    <s v="Yes"/>
    <x v="3"/>
    <x v="0"/>
    <x v="0"/>
    <n v="46.3"/>
    <n v="1003.5"/>
    <m/>
    <x v="20"/>
  </r>
  <r>
    <x v="6804"/>
    <d v="2025-04-01T00:00:00"/>
    <x v="0"/>
    <n v="40"/>
    <x v="0"/>
    <n v="0"/>
    <n v="5"/>
    <x v="1"/>
    <n v="2896"/>
    <n v="2"/>
    <n v="4"/>
    <x v="0"/>
    <x v="0"/>
    <s v="Yes"/>
    <x v="0"/>
    <x v="0"/>
    <x v="0"/>
    <n v="70.5"/>
    <n v="418.08"/>
    <m/>
    <x v="20"/>
  </r>
  <r>
    <x v="6805"/>
    <d v="2023-06-20T00:00:00"/>
    <x v="0"/>
    <n v="57"/>
    <x v="1"/>
    <n v="0"/>
    <n v="5"/>
    <x v="1"/>
    <n v="5712"/>
    <n v="0"/>
    <n v="26"/>
    <x v="1"/>
    <x v="0"/>
    <s v="No"/>
    <x v="1"/>
    <x v="0"/>
    <x v="0"/>
    <n v="20.3"/>
    <n v="858.09"/>
    <m/>
    <x v="20"/>
  </r>
  <r>
    <x v="6806"/>
    <d v="2021-08-06T00:00:00"/>
    <x v="1"/>
    <n v="20"/>
    <x v="0"/>
    <n v="2"/>
    <n v="5"/>
    <x v="1"/>
    <n v="5461"/>
    <n v="3"/>
    <n v="48"/>
    <x v="4"/>
    <x v="0"/>
    <s v="No"/>
    <x v="1"/>
    <x v="2"/>
    <x v="2"/>
    <n v="19.55"/>
    <n v="1519.83"/>
    <m/>
    <x v="20"/>
  </r>
  <r>
    <x v="6807"/>
    <d v="2022-10-13T00:00:00"/>
    <x v="1"/>
    <n v="38"/>
    <x v="1"/>
    <n v="0"/>
    <n v="5"/>
    <x v="1"/>
    <n v="3941"/>
    <n v="0"/>
    <n v="34"/>
    <x v="0"/>
    <x v="0"/>
    <s v="Yes"/>
    <x v="0"/>
    <x v="0"/>
    <x v="0"/>
    <n v="105.1"/>
    <n v="3730.68"/>
    <m/>
    <x v="20"/>
  </r>
  <r>
    <x v="6808"/>
    <d v="2019-09-14T00:00:00"/>
    <x v="0"/>
    <n v="21"/>
    <x v="0"/>
    <n v="2"/>
    <n v="5"/>
    <x v="1"/>
    <n v="5747"/>
    <n v="2"/>
    <n v="71"/>
    <x v="0"/>
    <x v="0"/>
    <s v="No"/>
    <x v="1"/>
    <x v="2"/>
    <x v="2"/>
    <n v="25.35"/>
    <n v="2500.75"/>
    <m/>
    <x v="20"/>
  </r>
  <r>
    <x v="6809"/>
    <d v="2025-07-03T00:00:00"/>
    <x v="1"/>
    <n v="27"/>
    <x v="1"/>
    <n v="0"/>
    <n v="5"/>
    <x v="2"/>
    <n v="3061"/>
    <n v="0"/>
    <n v="1"/>
    <x v="0"/>
    <x v="0"/>
    <s v="No"/>
    <x v="1"/>
    <x v="0"/>
    <x v="0"/>
    <n v="20.7"/>
    <n v="66.56"/>
    <m/>
    <x v="20"/>
  </r>
  <r>
    <x v="6810"/>
    <d v="2025-03-26T00:00:00"/>
    <x v="0"/>
    <n v="57"/>
    <x v="1"/>
    <n v="2"/>
    <n v="5"/>
    <x v="1"/>
    <n v="3307"/>
    <n v="0"/>
    <n v="5"/>
    <x v="0"/>
    <x v="0"/>
    <s v="Yes"/>
    <x v="2"/>
    <x v="0"/>
    <x v="0"/>
    <n v="48.65"/>
    <n v="302.89999999999998"/>
    <m/>
    <x v="20"/>
  </r>
  <r>
    <x v="6811"/>
    <d v="2019-08-07T00:00:00"/>
    <x v="1"/>
    <n v="55"/>
    <x v="0"/>
    <n v="0"/>
    <n v="5"/>
    <x v="1"/>
    <n v="5613"/>
    <n v="7"/>
    <n v="72"/>
    <x v="0"/>
    <x v="0"/>
    <s v="No"/>
    <x v="1"/>
    <x v="2"/>
    <x v="2"/>
    <n v="24.15"/>
    <n v="4511.01"/>
    <m/>
    <x v="20"/>
  </r>
  <r>
    <x v="6812"/>
    <d v="2023-02-05T00:00:00"/>
    <x v="1"/>
    <n v="64"/>
    <x v="1"/>
    <n v="0"/>
    <n v="5"/>
    <x v="1"/>
    <n v="4584"/>
    <n v="0"/>
    <n v="30"/>
    <x v="0"/>
    <x v="0"/>
    <s v="Yes"/>
    <x v="0"/>
    <x v="3"/>
    <x v="0"/>
    <n v="94.4"/>
    <n v="2718.2"/>
    <m/>
    <x v="20"/>
  </r>
  <r>
    <x v="6813"/>
    <d v="2022-10-17T00:00:00"/>
    <x v="1"/>
    <n v="19"/>
    <x v="1"/>
    <n v="0"/>
    <n v="5"/>
    <x v="1"/>
    <n v="2864"/>
    <n v="0"/>
    <n v="34"/>
    <x v="0"/>
    <x v="0"/>
    <s v="No"/>
    <x v="1"/>
    <x v="0"/>
    <x v="2"/>
    <n v="20.350000000000001"/>
    <n v="1922.7"/>
    <m/>
    <x v="20"/>
  </r>
  <r>
    <x v="6814"/>
    <d v="2019-09-15T00:00:00"/>
    <x v="1"/>
    <n v="48"/>
    <x v="0"/>
    <n v="0"/>
    <n v="5"/>
    <x v="1"/>
    <n v="5063"/>
    <n v="3"/>
    <n v="71"/>
    <x v="0"/>
    <x v="0"/>
    <s v="No"/>
    <x v="1"/>
    <x v="2"/>
    <x v="2"/>
    <n v="25.6"/>
    <n v="2682.03"/>
    <m/>
    <x v="20"/>
  </r>
  <r>
    <x v="6815"/>
    <d v="2021-06-15T00:00:00"/>
    <x v="0"/>
    <n v="38"/>
    <x v="0"/>
    <n v="1"/>
    <n v="5"/>
    <x v="1"/>
    <n v="5437"/>
    <n v="2"/>
    <n v="50"/>
    <x v="0"/>
    <x v="0"/>
    <s v="Yes"/>
    <x v="0"/>
    <x v="3"/>
    <x v="0"/>
    <n v="103.4"/>
    <n v="7046.9"/>
    <m/>
    <x v="20"/>
  </r>
  <r>
    <x v="6816"/>
    <d v="2023-09-23T00:00:00"/>
    <x v="0"/>
    <n v="60"/>
    <x v="0"/>
    <n v="0"/>
    <n v="5"/>
    <x v="1"/>
    <n v="2111"/>
    <n v="3"/>
    <n v="23"/>
    <x v="0"/>
    <x v="0"/>
    <s v="No"/>
    <x v="1"/>
    <x v="3"/>
    <x v="2"/>
    <n v="19.3"/>
    <n v="1317.42"/>
    <m/>
    <x v="20"/>
  </r>
  <r>
    <x v="6817"/>
    <d v="2025-06-01T00:00:00"/>
    <x v="0"/>
    <n v="79"/>
    <x v="0"/>
    <n v="0"/>
    <n v="5"/>
    <x v="2"/>
    <n v="4449"/>
    <n v="10"/>
    <n v="2"/>
    <x v="2"/>
    <x v="0"/>
    <s v="Yes"/>
    <x v="0"/>
    <x v="3"/>
    <x v="2"/>
    <n v="95.5"/>
    <n v="257.85000000000002"/>
    <m/>
    <x v="20"/>
  </r>
  <r>
    <x v="6818"/>
    <d v="2019-08-15T00:00:00"/>
    <x v="0"/>
    <n v="77"/>
    <x v="0"/>
    <n v="0"/>
    <n v="5"/>
    <x v="1"/>
    <n v="4055"/>
    <n v="0"/>
    <n v="72"/>
    <x v="0"/>
    <x v="0"/>
    <s v="No"/>
    <x v="1"/>
    <x v="2"/>
    <x v="0"/>
    <n v="25"/>
    <n v="3860.9"/>
    <m/>
    <x v="20"/>
  </r>
  <r>
    <x v="6819"/>
    <d v="2019-08-10T00:00:00"/>
    <x v="0"/>
    <n v="75"/>
    <x v="0"/>
    <n v="0"/>
    <n v="5"/>
    <x v="1"/>
    <n v="6156"/>
    <n v="7"/>
    <n v="72"/>
    <x v="0"/>
    <x v="0"/>
    <s v="Yes"/>
    <x v="0"/>
    <x v="3"/>
    <x v="2"/>
    <n v="97.25"/>
    <n v="7941.66"/>
    <m/>
    <x v="20"/>
  </r>
  <r>
    <x v="6820"/>
    <d v="2020-03-21T00:00:00"/>
    <x v="0"/>
    <n v="76"/>
    <x v="0"/>
    <n v="0"/>
    <n v="5"/>
    <x v="1"/>
    <n v="4073"/>
    <n v="9"/>
    <n v="65"/>
    <x v="4"/>
    <x v="0"/>
    <s v="Yes"/>
    <x v="0"/>
    <x v="0"/>
    <x v="0"/>
    <n v="104.35"/>
    <n v="7136.9"/>
    <m/>
    <x v="20"/>
  </r>
  <r>
    <x v="6821"/>
    <d v="2025-03-16T00:00:00"/>
    <x v="1"/>
    <n v="20"/>
    <x v="0"/>
    <n v="2"/>
    <n v="5"/>
    <x v="1"/>
    <n v="5109"/>
    <n v="8"/>
    <n v="5"/>
    <x v="0"/>
    <x v="0"/>
    <s v="Yes"/>
    <x v="0"/>
    <x v="0"/>
    <x v="0"/>
    <n v="80.849999999999994"/>
    <n v="595.65"/>
    <m/>
    <x v="20"/>
  </r>
  <r>
    <x v="6822"/>
    <d v="2025-03-02T00:00:00"/>
    <x v="1"/>
    <n v="46"/>
    <x v="1"/>
    <n v="0"/>
    <n v="5"/>
    <x v="1"/>
    <n v="3573"/>
    <n v="0"/>
    <n v="5"/>
    <x v="2"/>
    <x v="2"/>
    <s v="Yes"/>
    <x v="3"/>
    <x v="0"/>
    <x v="2"/>
    <n v="50.95"/>
    <n v="229.4"/>
    <m/>
    <x v="20"/>
  </r>
  <r>
    <x v="6823"/>
    <d v="2022-11-09T00:00:00"/>
    <x v="0"/>
    <n v="19"/>
    <x v="1"/>
    <n v="0"/>
    <n v="5"/>
    <x v="1"/>
    <n v="3843"/>
    <n v="0"/>
    <n v="33"/>
    <x v="0"/>
    <x v="0"/>
    <s v="Yes"/>
    <x v="3"/>
    <x v="0"/>
    <x v="2"/>
    <n v="66.400000000000006"/>
    <n v="3754.16"/>
    <m/>
    <x v="20"/>
  </r>
  <r>
    <x v="6824"/>
    <d v="2024-10-05T00:00:00"/>
    <x v="0"/>
    <n v="38"/>
    <x v="0"/>
    <n v="2"/>
    <n v="5"/>
    <x v="1"/>
    <n v="4890"/>
    <n v="5"/>
    <n v="10"/>
    <x v="2"/>
    <x v="0"/>
    <s v="No"/>
    <x v="1"/>
    <x v="3"/>
    <x v="2"/>
    <n v="19.7"/>
    <n v="659.84"/>
    <m/>
    <x v="20"/>
  </r>
  <r>
    <x v="6825"/>
    <d v="2019-10-13T00:00:00"/>
    <x v="0"/>
    <n v="38"/>
    <x v="0"/>
    <n v="1"/>
    <n v="5"/>
    <x v="1"/>
    <n v="5748"/>
    <n v="2"/>
    <n v="70"/>
    <x v="5"/>
    <x v="0"/>
    <s v="No"/>
    <x v="1"/>
    <x v="2"/>
    <x v="2"/>
    <n v="20.350000000000001"/>
    <n v="3647.26"/>
    <m/>
    <x v="20"/>
  </r>
  <r>
    <x v="6826"/>
    <d v="2021-07-02T00:00:00"/>
    <x v="1"/>
    <n v="23"/>
    <x v="0"/>
    <n v="1"/>
    <n v="5"/>
    <x v="1"/>
    <n v="4200"/>
    <n v="10"/>
    <n v="49"/>
    <x v="0"/>
    <x v="0"/>
    <s v="Yes"/>
    <x v="2"/>
    <x v="3"/>
    <x v="2"/>
    <n v="78"/>
    <n v="4268.63"/>
    <m/>
    <x v="20"/>
  </r>
  <r>
    <x v="6827"/>
    <d v="2024-11-03T00:00:00"/>
    <x v="0"/>
    <n v="35"/>
    <x v="1"/>
    <n v="0"/>
    <n v="5"/>
    <x v="1"/>
    <n v="4867"/>
    <n v="0"/>
    <n v="9"/>
    <x v="2"/>
    <x v="0"/>
    <s v="Yes"/>
    <x v="0"/>
    <x v="0"/>
    <x v="0"/>
    <n v="85.5"/>
    <n v="895.2"/>
    <m/>
    <x v="20"/>
  </r>
  <r>
    <x v="6828"/>
    <d v="2019-09-20T00:00:00"/>
    <x v="1"/>
    <n v="75"/>
    <x v="1"/>
    <n v="0"/>
    <n v="5"/>
    <x v="1"/>
    <n v="4113"/>
    <n v="0"/>
    <n v="71"/>
    <x v="5"/>
    <x v="0"/>
    <s v="Yes"/>
    <x v="0"/>
    <x v="2"/>
    <x v="0"/>
    <n v="104.05"/>
    <n v="10811.61"/>
    <m/>
    <x v="20"/>
  </r>
  <r>
    <x v="6829"/>
    <d v="2023-09-04T00:00:00"/>
    <x v="1"/>
    <n v="74"/>
    <x v="0"/>
    <n v="3"/>
    <n v="5"/>
    <x v="1"/>
    <n v="3937"/>
    <n v="4"/>
    <n v="23"/>
    <x v="0"/>
    <x v="0"/>
    <s v="Yes"/>
    <x v="0"/>
    <x v="2"/>
    <x v="0"/>
    <n v="88.45"/>
    <n v="2177.2399999999998"/>
    <m/>
    <x v="20"/>
  </r>
  <r>
    <x v="6830"/>
    <d v="2023-04-04T00:00:00"/>
    <x v="0"/>
    <n v="27"/>
    <x v="0"/>
    <n v="0"/>
    <n v="5"/>
    <x v="1"/>
    <n v="5105"/>
    <n v="1"/>
    <n v="28"/>
    <x v="0"/>
    <x v="0"/>
    <s v="Yes"/>
    <x v="2"/>
    <x v="3"/>
    <x v="2"/>
    <n v="54.35"/>
    <n v="2398.09"/>
    <m/>
    <x v="20"/>
  </r>
  <r>
    <x v="6831"/>
    <d v="2024-08-26T00:00:00"/>
    <x v="0"/>
    <n v="58"/>
    <x v="1"/>
    <n v="0"/>
    <n v="5"/>
    <x v="1"/>
    <n v="4244"/>
    <n v="0"/>
    <n v="12"/>
    <x v="0"/>
    <x v="0"/>
    <s v="Yes"/>
    <x v="2"/>
    <x v="0"/>
    <x v="0"/>
    <n v="49.05"/>
    <n v="1101.0899999999999"/>
    <m/>
    <x v="20"/>
  </r>
  <r>
    <x v="6832"/>
    <d v="2020-10-13T00:00:00"/>
    <x v="1"/>
    <n v="44"/>
    <x v="0"/>
    <n v="1"/>
    <n v="5"/>
    <x v="1"/>
    <n v="6433"/>
    <n v="2"/>
    <n v="58"/>
    <x v="4"/>
    <x v="0"/>
    <s v="Yes"/>
    <x v="2"/>
    <x v="0"/>
    <x v="0"/>
    <n v="66.8"/>
    <n v="6528.2"/>
    <m/>
    <x v="20"/>
  </r>
  <r>
    <x v="6833"/>
    <d v="2021-02-06T00:00:00"/>
    <x v="0"/>
    <n v="27"/>
    <x v="1"/>
    <n v="0"/>
    <n v="5"/>
    <x v="1"/>
    <n v="5708"/>
    <n v="0"/>
    <n v="54"/>
    <x v="0"/>
    <x v="0"/>
    <s v="No"/>
    <x v="1"/>
    <x v="2"/>
    <x v="2"/>
    <n v="19.649999999999999"/>
    <n v="2397.58"/>
    <m/>
    <x v="20"/>
  </r>
  <r>
    <x v="6834"/>
    <d v="2021-08-25T00:00:00"/>
    <x v="1"/>
    <n v="25"/>
    <x v="1"/>
    <n v="0"/>
    <n v="5"/>
    <x v="1"/>
    <n v="4200"/>
    <n v="0"/>
    <n v="48"/>
    <x v="0"/>
    <x v="0"/>
    <s v="No"/>
    <x v="1"/>
    <x v="3"/>
    <x v="0"/>
    <n v="24.35"/>
    <n v="1789.86"/>
    <m/>
    <x v="20"/>
  </r>
  <r>
    <x v="6835"/>
    <d v="2020-03-21T00:00:00"/>
    <x v="0"/>
    <n v="52"/>
    <x v="0"/>
    <n v="0"/>
    <n v="5"/>
    <x v="1"/>
    <n v="6358"/>
    <n v="1"/>
    <n v="65"/>
    <x v="4"/>
    <x v="0"/>
    <s v="Yes"/>
    <x v="0"/>
    <x v="0"/>
    <x v="0"/>
    <n v="90.65"/>
    <n v="7330.6"/>
    <m/>
    <x v="20"/>
  </r>
  <r>
    <x v="6836"/>
    <d v="2023-09-19T00:00:00"/>
    <x v="0"/>
    <n v="62"/>
    <x v="0"/>
    <n v="0"/>
    <n v="5"/>
    <x v="1"/>
    <n v="5460"/>
    <n v="2"/>
    <n v="23"/>
    <x v="3"/>
    <x v="0"/>
    <s v="No"/>
    <x v="1"/>
    <x v="3"/>
    <x v="3"/>
    <n v="19.649999999999999"/>
    <n v="1009.14"/>
    <m/>
    <x v="20"/>
  </r>
  <r>
    <x v="6837"/>
    <d v="2020-01-10T00:00:00"/>
    <x v="0"/>
    <n v="48"/>
    <x v="0"/>
    <n v="2"/>
    <n v="5"/>
    <x v="1"/>
    <n v="4890"/>
    <n v="6"/>
    <n v="67"/>
    <x v="0"/>
    <x v="0"/>
    <s v="No"/>
    <x v="1"/>
    <x v="2"/>
    <x v="2"/>
    <n v="19.399999999999999"/>
    <n v="1651.36"/>
    <m/>
    <x v="20"/>
  </r>
  <r>
    <x v="6838"/>
    <d v="2021-10-21T00:00:00"/>
    <x v="1"/>
    <n v="55"/>
    <x v="1"/>
    <n v="0"/>
    <n v="5"/>
    <x v="1"/>
    <n v="3924"/>
    <n v="0"/>
    <n v="46"/>
    <x v="0"/>
    <x v="0"/>
    <s v="Yes"/>
    <x v="0"/>
    <x v="3"/>
    <x v="0"/>
    <n v="94.15"/>
    <n v="5934.73"/>
    <m/>
    <x v="20"/>
  </r>
  <r>
    <x v="6839"/>
    <d v="2025-05-07T00:00:00"/>
    <x v="1"/>
    <n v="42"/>
    <x v="1"/>
    <n v="0"/>
    <n v="5"/>
    <x v="2"/>
    <n v="3641"/>
    <n v="0"/>
    <n v="3"/>
    <x v="2"/>
    <x v="0"/>
    <s v="Yes"/>
    <x v="0"/>
    <x v="0"/>
    <x v="0"/>
    <n v="74.95"/>
    <n v="189.72"/>
    <m/>
    <x v="20"/>
  </r>
  <r>
    <x v="6840"/>
    <d v="2021-09-08T00:00:00"/>
    <x v="0"/>
    <n v="26"/>
    <x v="0"/>
    <n v="0"/>
    <n v="5"/>
    <x v="1"/>
    <n v="5394"/>
    <n v="0"/>
    <n v="47"/>
    <x v="4"/>
    <x v="0"/>
    <s v="No"/>
    <x v="1"/>
    <x v="3"/>
    <x v="0"/>
    <n v="19.899999999999999"/>
    <n v="2973.35"/>
    <m/>
    <x v="20"/>
  </r>
  <r>
    <x v="6841"/>
    <d v="2023-04-24T00:00:00"/>
    <x v="1"/>
    <n v="62"/>
    <x v="1"/>
    <n v="0"/>
    <n v="5"/>
    <x v="1"/>
    <n v="2951"/>
    <n v="0"/>
    <n v="28"/>
    <x v="0"/>
    <x v="0"/>
    <s v="Yes"/>
    <x v="0"/>
    <x v="0"/>
    <x v="0"/>
    <n v="80.599999999999994"/>
    <n v="3192.47"/>
    <m/>
    <x v="20"/>
  </r>
  <r>
    <x v="6842"/>
    <d v="2024-11-12T00:00:00"/>
    <x v="0"/>
    <n v="52"/>
    <x v="1"/>
    <n v="0"/>
    <n v="5"/>
    <x v="1"/>
    <n v="5212"/>
    <n v="0"/>
    <n v="9"/>
    <x v="2"/>
    <x v="0"/>
    <s v="Yes"/>
    <x v="0"/>
    <x v="0"/>
    <x v="0"/>
    <n v="75.849999999999994"/>
    <n v="790.53"/>
    <m/>
    <x v="20"/>
  </r>
  <r>
    <x v="6843"/>
    <d v="2025-07-16T00:00:00"/>
    <x v="0"/>
    <n v="32"/>
    <x v="0"/>
    <n v="0"/>
    <n v="5"/>
    <x v="2"/>
    <n v="3514"/>
    <n v="1"/>
    <n v="1"/>
    <x v="2"/>
    <x v="0"/>
    <s v="Yes"/>
    <x v="0"/>
    <x v="0"/>
    <x v="2"/>
    <n v="75.349999999999994"/>
    <n v="114.24"/>
    <m/>
    <x v="20"/>
  </r>
  <r>
    <x v="6844"/>
    <d v="2020-11-23T00:00:00"/>
    <x v="1"/>
    <n v="35"/>
    <x v="0"/>
    <n v="2"/>
    <n v="5"/>
    <x v="1"/>
    <n v="6245"/>
    <n v="3"/>
    <n v="57"/>
    <x v="4"/>
    <x v="0"/>
    <s v="Yes"/>
    <x v="0"/>
    <x v="3"/>
    <x v="0"/>
    <n v="95"/>
    <n v="7940.06"/>
    <m/>
    <x v="20"/>
  </r>
  <r>
    <x v="6845"/>
    <d v="2019-08-04T00:00:00"/>
    <x v="0"/>
    <n v="62"/>
    <x v="0"/>
    <n v="0"/>
    <n v="5"/>
    <x v="1"/>
    <n v="4552"/>
    <n v="5"/>
    <n v="72"/>
    <x v="5"/>
    <x v="0"/>
    <s v="Yes"/>
    <x v="2"/>
    <x v="2"/>
    <x v="0"/>
    <n v="82.15"/>
    <n v="7369.02"/>
    <m/>
    <x v="20"/>
  </r>
  <r>
    <x v="6846"/>
    <d v="2025-06-26T00:00:00"/>
    <x v="1"/>
    <n v="26"/>
    <x v="1"/>
    <n v="0"/>
    <n v="5"/>
    <x v="2"/>
    <n v="4372"/>
    <n v="0"/>
    <n v="2"/>
    <x v="2"/>
    <x v="0"/>
    <s v="Yes"/>
    <x v="2"/>
    <x v="0"/>
    <x v="0"/>
    <n v="45.55"/>
    <n v="178.2"/>
    <m/>
    <x v="20"/>
  </r>
  <r>
    <x v="6847"/>
    <d v="2024-10-10T00:00:00"/>
    <x v="0"/>
    <n v="23"/>
    <x v="1"/>
    <n v="0"/>
    <n v="5"/>
    <x v="1"/>
    <n v="2037"/>
    <n v="0"/>
    <n v="10"/>
    <x v="0"/>
    <x v="0"/>
    <s v="Yes"/>
    <x v="2"/>
    <x v="0"/>
    <x v="0"/>
    <n v="56.75"/>
    <n v="836.25"/>
    <m/>
    <x v="20"/>
  </r>
  <r>
    <x v="6848"/>
    <d v="2021-12-22T00:00:00"/>
    <x v="1"/>
    <n v="76"/>
    <x v="1"/>
    <n v="0"/>
    <n v="5"/>
    <x v="1"/>
    <n v="3253"/>
    <n v="0"/>
    <n v="44"/>
    <x v="0"/>
    <x v="0"/>
    <s v="Yes"/>
    <x v="2"/>
    <x v="3"/>
    <x v="0"/>
    <n v="74.849999999999994"/>
    <n v="3589.82"/>
    <m/>
    <x v="20"/>
  </r>
  <r>
    <x v="6849"/>
    <d v="2022-10-24T00:00:00"/>
    <x v="0"/>
    <n v="72"/>
    <x v="1"/>
    <n v="0"/>
    <n v="5"/>
    <x v="1"/>
    <n v="5626"/>
    <n v="0"/>
    <n v="34"/>
    <x v="0"/>
    <x v="0"/>
    <s v="Yes"/>
    <x v="0"/>
    <x v="3"/>
    <x v="0"/>
    <n v="99.85"/>
    <n v="4533.1499999999996"/>
    <m/>
    <x v="20"/>
  </r>
  <r>
    <x v="6850"/>
    <d v="2023-08-10T00:00:00"/>
    <x v="1"/>
    <n v="78"/>
    <x v="1"/>
    <n v="0"/>
    <n v="5"/>
    <x v="1"/>
    <n v="3740"/>
    <n v="0"/>
    <n v="24"/>
    <x v="0"/>
    <x v="0"/>
    <s v="No"/>
    <x v="1"/>
    <x v="2"/>
    <x v="2"/>
    <n v="20.3"/>
    <n v="901.31"/>
    <m/>
    <x v="20"/>
  </r>
  <r>
    <x v="6851"/>
    <d v="2019-08-11T00:00:00"/>
    <x v="1"/>
    <n v="65"/>
    <x v="1"/>
    <n v="0"/>
    <n v="5"/>
    <x v="1"/>
    <n v="4474"/>
    <n v="0"/>
    <n v="72"/>
    <x v="5"/>
    <x v="0"/>
    <s v="Yes"/>
    <x v="0"/>
    <x v="2"/>
    <x v="0"/>
    <n v="108.1"/>
    <n v="9708.69"/>
    <m/>
    <x v="20"/>
  </r>
  <r>
    <x v="6852"/>
    <d v="2025-02-24T00:00:00"/>
    <x v="1"/>
    <n v="75"/>
    <x v="1"/>
    <n v="0"/>
    <n v="5"/>
    <x v="1"/>
    <n v="4611"/>
    <n v="0"/>
    <n v="6"/>
    <x v="0"/>
    <x v="2"/>
    <s v="Yes"/>
    <x v="2"/>
    <x v="0"/>
    <x v="0"/>
    <n v="44.4"/>
    <n v="263.05"/>
    <m/>
    <x v="20"/>
  </r>
  <r>
    <x v="6853"/>
    <d v="2021-07-25T00:00:00"/>
    <x v="1"/>
    <n v="49"/>
    <x v="1"/>
    <n v="0"/>
    <n v="5"/>
    <x v="1"/>
    <n v="6434"/>
    <n v="0"/>
    <n v="49"/>
    <x v="4"/>
    <x v="0"/>
    <s v="Yes"/>
    <x v="0"/>
    <x v="0"/>
    <x v="0"/>
    <n v="84.5"/>
    <n v="5239.5"/>
    <m/>
    <x v="20"/>
  </r>
  <r>
    <x v="6854"/>
    <d v="2022-12-23T00:00:00"/>
    <x v="0"/>
    <n v="56"/>
    <x v="1"/>
    <n v="0"/>
    <n v="5"/>
    <x v="1"/>
    <n v="3945"/>
    <n v="0"/>
    <n v="32"/>
    <x v="0"/>
    <x v="0"/>
    <s v="Yes"/>
    <x v="2"/>
    <x v="3"/>
    <x v="2"/>
    <n v="83.7"/>
    <n v="3832.66"/>
    <m/>
    <x v="20"/>
  </r>
  <r>
    <x v="6855"/>
    <d v="2019-08-02T00:00:00"/>
    <x v="0"/>
    <n v="19"/>
    <x v="0"/>
    <n v="1"/>
    <n v="5"/>
    <x v="1"/>
    <n v="4974"/>
    <n v="3"/>
    <n v="72"/>
    <x v="5"/>
    <x v="0"/>
    <s v="No"/>
    <x v="1"/>
    <x v="2"/>
    <x v="0"/>
    <n v="21"/>
    <n v="1904.15"/>
    <m/>
    <x v="20"/>
  </r>
  <r>
    <x v="6856"/>
    <d v="2024-06-22T00:00:00"/>
    <x v="0"/>
    <n v="49"/>
    <x v="1"/>
    <n v="5"/>
    <n v="5"/>
    <x v="1"/>
    <n v="5770"/>
    <n v="0"/>
    <n v="14"/>
    <x v="0"/>
    <x v="0"/>
    <s v="No"/>
    <x v="1"/>
    <x v="0"/>
    <x v="2"/>
    <n v="19.95"/>
    <n v="837.64"/>
    <m/>
    <x v="20"/>
  </r>
  <r>
    <x v="6857"/>
    <d v="2025-01-11T00:00:00"/>
    <x v="0"/>
    <n v="48"/>
    <x v="1"/>
    <n v="0"/>
    <n v="5"/>
    <x v="1"/>
    <n v="4271"/>
    <n v="0"/>
    <n v="7"/>
    <x v="2"/>
    <x v="0"/>
    <s v="No"/>
    <x v="1"/>
    <x v="3"/>
    <x v="2"/>
    <n v="19.5"/>
    <n v="342.66"/>
    <m/>
    <x v="20"/>
  </r>
  <r>
    <x v="6858"/>
    <d v="2024-05-05T00:00:00"/>
    <x v="1"/>
    <n v="58"/>
    <x v="1"/>
    <n v="0"/>
    <n v="5"/>
    <x v="1"/>
    <n v="4359"/>
    <n v="0"/>
    <n v="15"/>
    <x v="0"/>
    <x v="0"/>
    <s v="No"/>
    <x v="1"/>
    <x v="3"/>
    <x v="2"/>
    <n v="20.100000000000001"/>
    <n v="448.55"/>
    <m/>
    <x v="20"/>
  </r>
  <r>
    <x v="6859"/>
    <d v="2024-08-18T00:00:00"/>
    <x v="0"/>
    <n v="23"/>
    <x v="1"/>
    <n v="0"/>
    <n v="5"/>
    <x v="1"/>
    <n v="2968"/>
    <n v="0"/>
    <n v="12"/>
    <x v="0"/>
    <x v="0"/>
    <s v="Yes"/>
    <x v="0"/>
    <x v="0"/>
    <x v="0"/>
    <n v="79.95"/>
    <n v="1524.12"/>
    <m/>
    <x v="20"/>
  </r>
  <r>
    <x v="6860"/>
    <d v="2020-08-07T00:00:00"/>
    <x v="0"/>
    <n v="37"/>
    <x v="0"/>
    <n v="2"/>
    <n v="5"/>
    <x v="1"/>
    <n v="5449"/>
    <n v="1"/>
    <n v="60"/>
    <x v="0"/>
    <x v="0"/>
    <s v="No"/>
    <x v="1"/>
    <x v="3"/>
    <x v="2"/>
    <n v="23.95"/>
    <n v="3213.4"/>
    <m/>
    <x v="20"/>
  </r>
  <r>
    <x v="6861"/>
    <d v="2021-09-04T00:00:00"/>
    <x v="0"/>
    <n v="28"/>
    <x v="0"/>
    <n v="1"/>
    <n v="5"/>
    <x v="1"/>
    <n v="2320"/>
    <n v="1"/>
    <n v="47"/>
    <x v="4"/>
    <x v="0"/>
    <s v="Yes"/>
    <x v="2"/>
    <x v="0"/>
    <x v="0"/>
    <n v="54.25"/>
    <n v="4382.95"/>
    <m/>
    <x v="20"/>
  </r>
  <r>
    <x v="6862"/>
    <d v="2025-06-17T00:00:00"/>
    <x v="1"/>
    <n v="38"/>
    <x v="1"/>
    <n v="0"/>
    <n v="5"/>
    <x v="2"/>
    <n v="4916"/>
    <n v="0"/>
    <n v="2"/>
    <x v="0"/>
    <x v="0"/>
    <s v="Yes"/>
    <x v="3"/>
    <x v="0"/>
    <x v="2"/>
    <n v="54.35"/>
    <n v="168.67"/>
    <m/>
    <x v="20"/>
  </r>
  <r>
    <x v="6863"/>
    <d v="2023-05-14T00:00:00"/>
    <x v="0"/>
    <n v="44"/>
    <x v="1"/>
    <n v="0"/>
    <n v="5"/>
    <x v="1"/>
    <n v="3159"/>
    <n v="0"/>
    <n v="27"/>
    <x v="0"/>
    <x v="0"/>
    <s v="No"/>
    <x v="1"/>
    <x v="3"/>
    <x v="2"/>
    <n v="20.3"/>
    <n v="1179.8699999999999"/>
    <m/>
    <x v="20"/>
  </r>
  <r>
    <x v="6864"/>
    <d v="2024-08-25T00:00:00"/>
    <x v="1"/>
    <n v="33"/>
    <x v="1"/>
    <n v="0"/>
    <n v="5"/>
    <x v="1"/>
    <n v="2061"/>
    <n v="0"/>
    <n v="12"/>
    <x v="3"/>
    <x v="0"/>
    <s v="Yes"/>
    <x v="0"/>
    <x v="0"/>
    <x v="0"/>
    <n v="86.55"/>
    <n v="1401.9"/>
    <m/>
    <x v="20"/>
  </r>
  <r>
    <x v="6865"/>
    <d v="2023-09-10T00:00:00"/>
    <x v="1"/>
    <n v="40"/>
    <x v="1"/>
    <n v="0"/>
    <n v="5"/>
    <x v="1"/>
    <n v="5781"/>
    <n v="0"/>
    <n v="23"/>
    <x v="0"/>
    <x v="0"/>
    <s v="Yes"/>
    <x v="0"/>
    <x v="0"/>
    <x v="2"/>
    <n v="98.7"/>
    <n v="2581.4499999999998"/>
    <m/>
    <x v="20"/>
  </r>
  <r>
    <x v="6866"/>
    <d v="2020-01-01T00:00:00"/>
    <x v="1"/>
    <n v="57"/>
    <x v="0"/>
    <n v="0"/>
    <n v="5"/>
    <x v="1"/>
    <n v="5972"/>
    <n v="5"/>
    <n v="67"/>
    <x v="5"/>
    <x v="0"/>
    <s v="No"/>
    <x v="1"/>
    <x v="3"/>
    <x v="0"/>
    <n v="20.85"/>
    <n v="1857.37"/>
    <m/>
    <x v="20"/>
  </r>
  <r>
    <x v="6867"/>
    <d v="2023-12-26T00:00:00"/>
    <x v="4"/>
    <n v="21"/>
    <x v="0"/>
    <n v="0"/>
    <n v="5"/>
    <x v="1"/>
    <n v="3585"/>
    <n v="2"/>
    <n v="20"/>
    <x v="3"/>
    <x v="0"/>
    <s v="No"/>
    <x v="1"/>
    <x v="3"/>
    <x v="2"/>
    <n v="20"/>
    <n v="799.45"/>
    <m/>
    <x v="20"/>
  </r>
  <r>
    <x v="6868"/>
    <d v="2020-12-16T00:00:00"/>
    <x v="0"/>
    <n v="34"/>
    <x v="0"/>
    <n v="0"/>
    <n v="5"/>
    <x v="1"/>
    <n v="5477"/>
    <n v="9"/>
    <n v="56"/>
    <x v="4"/>
    <x v="0"/>
    <s v="Yes"/>
    <x v="2"/>
    <x v="2"/>
    <x v="2"/>
    <n v="59.5"/>
    <n v="5380.05"/>
    <m/>
    <x v="20"/>
  </r>
  <r>
    <x v="6869"/>
    <d v="2024-08-14T00:00:00"/>
    <x v="0"/>
    <n v="61"/>
    <x v="1"/>
    <n v="0"/>
    <n v="5"/>
    <x v="1"/>
    <n v="4443"/>
    <n v="0"/>
    <n v="12"/>
    <x v="3"/>
    <x v="0"/>
    <s v="No"/>
    <x v="1"/>
    <x v="3"/>
    <x v="2"/>
    <n v="24.95"/>
    <n v="587.24"/>
    <m/>
    <x v="20"/>
  </r>
  <r>
    <x v="6870"/>
    <d v="2025-04-11T00:00:00"/>
    <x v="0"/>
    <n v="26"/>
    <x v="1"/>
    <n v="0"/>
    <n v="5"/>
    <x v="1"/>
    <n v="5918"/>
    <n v="0"/>
    <n v="4"/>
    <x v="2"/>
    <x v="0"/>
    <s v="No"/>
    <x v="1"/>
    <x v="0"/>
    <x v="0"/>
    <n v="19.850000000000001"/>
    <n v="90.52"/>
    <m/>
    <x v="20"/>
  </r>
  <r>
    <x v="6871"/>
    <d v="2024-07-02T00:00:00"/>
    <x v="1"/>
    <n v="27"/>
    <x v="0"/>
    <n v="1"/>
    <n v="5"/>
    <x v="1"/>
    <n v="2333"/>
    <n v="6"/>
    <n v="13"/>
    <x v="3"/>
    <x v="0"/>
    <s v="No"/>
    <x v="1"/>
    <x v="0"/>
    <x v="2"/>
    <n v="18.8"/>
    <n v="468.87"/>
    <m/>
    <x v="20"/>
  </r>
  <r>
    <x v="6872"/>
    <d v="2021-06-09T00:00:00"/>
    <x v="0"/>
    <n v="40"/>
    <x v="0"/>
    <n v="2"/>
    <n v="5"/>
    <x v="1"/>
    <n v="6391"/>
    <n v="9"/>
    <n v="50"/>
    <x v="0"/>
    <x v="0"/>
    <s v="No"/>
    <x v="1"/>
    <x v="3"/>
    <x v="2"/>
    <n v="20.350000000000001"/>
    <n v="2287.9499999999998"/>
    <m/>
    <x v="20"/>
  </r>
  <r>
    <x v="6873"/>
    <d v="2020-11-14T00:00:00"/>
    <x v="0"/>
    <n v="45"/>
    <x v="1"/>
    <n v="0"/>
    <n v="5"/>
    <x v="1"/>
    <n v="6109"/>
    <n v="0"/>
    <n v="57"/>
    <x v="4"/>
    <x v="0"/>
    <s v="Yes"/>
    <x v="0"/>
    <x v="3"/>
    <x v="0"/>
    <n v="86.9"/>
    <n v="6995.81"/>
    <m/>
    <x v="20"/>
  </r>
  <r>
    <x v="6874"/>
    <d v="2021-09-25T00:00:00"/>
    <x v="0"/>
    <n v="61"/>
    <x v="0"/>
    <n v="0"/>
    <n v="5"/>
    <x v="1"/>
    <n v="3142"/>
    <n v="2"/>
    <n v="47"/>
    <x v="4"/>
    <x v="0"/>
    <s v="Yes"/>
    <x v="0"/>
    <x v="0"/>
    <x v="0"/>
    <n v="104.1"/>
    <n v="7423.58"/>
    <m/>
    <x v="20"/>
  </r>
  <r>
    <x v="6875"/>
    <d v="2024-05-12T00:00:00"/>
    <x v="0"/>
    <n v="48"/>
    <x v="0"/>
    <n v="3"/>
    <n v="5"/>
    <x v="1"/>
    <n v="5928"/>
    <n v="1"/>
    <n v="15"/>
    <x v="3"/>
    <x v="0"/>
    <s v="No"/>
    <x v="1"/>
    <x v="3"/>
    <x v="2"/>
    <n v="19.649999999999999"/>
    <n v="591.85"/>
    <m/>
    <x v="20"/>
  </r>
  <r>
    <x v="6876"/>
    <d v="2024-10-03T00:00:00"/>
    <x v="0"/>
    <n v="35"/>
    <x v="1"/>
    <n v="0"/>
    <n v="5"/>
    <x v="1"/>
    <n v="5299"/>
    <n v="0"/>
    <n v="10"/>
    <x v="3"/>
    <x v="0"/>
    <s v="No"/>
    <x v="1"/>
    <x v="0"/>
    <x v="0"/>
    <n v="24"/>
    <n v="256.64999999999998"/>
    <m/>
    <x v="20"/>
  </r>
  <r>
    <x v="6877"/>
    <d v="2022-07-01T00:00:00"/>
    <x v="0"/>
    <n v="75"/>
    <x v="1"/>
    <n v="0"/>
    <n v="5"/>
    <x v="1"/>
    <n v="2494"/>
    <n v="0"/>
    <n v="37"/>
    <x v="1"/>
    <x v="2"/>
    <s v="Yes"/>
    <x v="2"/>
    <x v="2"/>
    <x v="0"/>
    <n v="36.65"/>
    <n v="1315"/>
    <m/>
    <x v="20"/>
  </r>
  <r>
    <x v="6878"/>
    <d v="2023-10-17T00:00:00"/>
    <x v="0"/>
    <n v="37"/>
    <x v="0"/>
    <n v="0"/>
    <n v="5"/>
    <x v="1"/>
    <n v="2173"/>
    <n v="3"/>
    <n v="22"/>
    <x v="0"/>
    <x v="0"/>
    <s v="No"/>
    <x v="1"/>
    <x v="3"/>
    <x v="2"/>
    <n v="20.149999999999999"/>
    <n v="1477.22"/>
    <m/>
    <x v="20"/>
  </r>
  <r>
    <x v="6879"/>
    <d v="2022-04-12T00:00:00"/>
    <x v="1"/>
    <n v="62"/>
    <x v="0"/>
    <n v="0"/>
    <n v="5"/>
    <x v="1"/>
    <n v="3359"/>
    <n v="5"/>
    <n v="40"/>
    <x v="0"/>
    <x v="0"/>
    <s v="Yes"/>
    <x v="2"/>
    <x v="0"/>
    <x v="2"/>
    <n v="56.6"/>
    <n v="4310.7"/>
    <m/>
    <x v="20"/>
  </r>
  <r>
    <x v="6880"/>
    <d v="2022-04-13T00:00:00"/>
    <x v="1"/>
    <n v="27"/>
    <x v="0"/>
    <n v="2"/>
    <n v="5"/>
    <x v="1"/>
    <n v="3021"/>
    <n v="2"/>
    <n v="40"/>
    <x v="4"/>
    <x v="0"/>
    <s v="No"/>
    <x v="1"/>
    <x v="2"/>
    <x v="2"/>
    <n v="24.8"/>
    <n v="2362.3000000000002"/>
    <m/>
    <x v="20"/>
  </r>
  <r>
    <x v="6881"/>
    <d v="2025-02-11T00:00:00"/>
    <x v="1"/>
    <n v="25"/>
    <x v="1"/>
    <n v="0"/>
    <n v="5"/>
    <x v="1"/>
    <n v="2270"/>
    <n v="0"/>
    <n v="6"/>
    <x v="2"/>
    <x v="2"/>
    <s v="Yes"/>
    <x v="3"/>
    <x v="0"/>
    <x v="2"/>
    <n v="45"/>
    <n v="298.7"/>
    <m/>
    <x v="20"/>
  </r>
  <r>
    <x v="6882"/>
    <d v="2022-05-02T00:00:00"/>
    <x v="1"/>
    <n v="35"/>
    <x v="0"/>
    <n v="1"/>
    <n v="5"/>
    <x v="1"/>
    <n v="3032"/>
    <n v="3"/>
    <n v="39"/>
    <x v="0"/>
    <x v="0"/>
    <s v="No"/>
    <x v="1"/>
    <x v="2"/>
    <x v="0"/>
    <n v="19.850000000000001"/>
    <n v="2125.0300000000002"/>
    <m/>
    <x v="20"/>
  </r>
  <r>
    <x v="6883"/>
    <d v="2021-07-09T00:00:00"/>
    <x v="1"/>
    <n v="56"/>
    <x v="0"/>
    <n v="0"/>
    <n v="5"/>
    <x v="1"/>
    <n v="5579"/>
    <n v="3"/>
    <n v="49"/>
    <x v="0"/>
    <x v="0"/>
    <s v="No"/>
    <x v="1"/>
    <x v="3"/>
    <x v="0"/>
    <n v="20.05"/>
    <n v="2006"/>
    <m/>
    <x v="20"/>
  </r>
  <r>
    <x v="6884"/>
    <d v="2021-09-01T00:00:00"/>
    <x v="0"/>
    <n v="21"/>
    <x v="0"/>
    <n v="0"/>
    <n v="5"/>
    <x v="1"/>
    <n v="4977"/>
    <n v="1"/>
    <n v="47"/>
    <x v="0"/>
    <x v="0"/>
    <s v="Yes"/>
    <x v="0"/>
    <x v="3"/>
    <x v="2"/>
    <n v="95.2"/>
    <n v="5626.71"/>
    <m/>
    <x v="20"/>
  </r>
  <r>
    <x v="6885"/>
    <d v="2025-07-05T00:00:00"/>
    <x v="1"/>
    <n v="28"/>
    <x v="1"/>
    <n v="0"/>
    <n v="5"/>
    <x v="2"/>
    <n v="3901"/>
    <n v="0"/>
    <n v="1"/>
    <x v="0"/>
    <x v="0"/>
    <s v="No"/>
    <x v="1"/>
    <x v="0"/>
    <x v="3"/>
    <n v="20.9"/>
    <n v="31.11"/>
    <m/>
    <x v="20"/>
  </r>
  <r>
    <x v="6886"/>
    <d v="2025-05-18T00:00:00"/>
    <x v="0"/>
    <n v="35"/>
    <x v="1"/>
    <n v="0"/>
    <n v="5"/>
    <x v="2"/>
    <n v="3666"/>
    <n v="0"/>
    <n v="3"/>
    <x v="0"/>
    <x v="0"/>
    <s v="Yes"/>
    <x v="3"/>
    <x v="0"/>
    <x v="2"/>
    <n v="45.45"/>
    <n v="202.81"/>
    <m/>
    <x v="20"/>
  </r>
  <r>
    <x v="6887"/>
    <d v="2023-07-14T00:00:00"/>
    <x v="0"/>
    <n v="37"/>
    <x v="0"/>
    <n v="0"/>
    <n v="5"/>
    <x v="1"/>
    <n v="2315"/>
    <n v="10"/>
    <n v="25"/>
    <x v="0"/>
    <x v="2"/>
    <s v="Yes"/>
    <x v="3"/>
    <x v="3"/>
    <x v="2"/>
    <n v="38.1"/>
    <n v="1070.4000000000001"/>
    <m/>
    <x v="20"/>
  </r>
  <r>
    <x v="6888"/>
    <d v="2025-07-18T00:00:00"/>
    <x v="1"/>
    <n v="58"/>
    <x v="0"/>
    <n v="2"/>
    <n v="5"/>
    <x v="2"/>
    <n v="3160"/>
    <n v="6"/>
    <n v="1"/>
    <x v="0"/>
    <x v="0"/>
    <s v="No"/>
    <x v="1"/>
    <x v="0"/>
    <x v="2"/>
    <n v="19.399999999999999"/>
    <n v="68.19"/>
    <m/>
    <x v="20"/>
  </r>
  <r>
    <x v="6889"/>
    <d v="2020-12-09T00:00:00"/>
    <x v="1"/>
    <n v="49"/>
    <x v="0"/>
    <n v="1"/>
    <n v="5"/>
    <x v="1"/>
    <n v="4170"/>
    <n v="4"/>
    <n v="56"/>
    <x v="0"/>
    <x v="0"/>
    <s v="Yes"/>
    <x v="0"/>
    <x v="3"/>
    <x v="0"/>
    <n v="88.9"/>
    <n v="5694.32"/>
    <m/>
    <x v="20"/>
  </r>
  <r>
    <x v="6890"/>
    <d v="2019-12-06T00:00:00"/>
    <x v="1"/>
    <n v="38"/>
    <x v="0"/>
    <n v="0"/>
    <n v="5"/>
    <x v="1"/>
    <n v="6146"/>
    <n v="2"/>
    <n v="68"/>
    <x v="5"/>
    <x v="0"/>
    <s v="No"/>
    <x v="1"/>
    <x v="2"/>
    <x v="2"/>
    <n v="24.95"/>
    <n v="3426.42"/>
    <m/>
    <x v="20"/>
  </r>
  <r>
    <x v="6891"/>
    <d v="2024-09-06T00:00:00"/>
    <x v="1"/>
    <n v="37"/>
    <x v="0"/>
    <n v="1"/>
    <n v="5"/>
    <x v="1"/>
    <n v="5837"/>
    <n v="8"/>
    <n v="11"/>
    <x v="3"/>
    <x v="0"/>
    <s v="No"/>
    <x v="1"/>
    <x v="3"/>
    <x v="2"/>
    <n v="20"/>
    <n v="737.44"/>
    <m/>
    <x v="20"/>
  </r>
  <r>
    <x v="6892"/>
    <d v="2022-12-10T00:00:00"/>
    <x v="1"/>
    <n v="33"/>
    <x v="1"/>
    <n v="0"/>
    <n v="5"/>
    <x v="1"/>
    <n v="4341"/>
    <n v="0"/>
    <n v="32"/>
    <x v="0"/>
    <x v="0"/>
    <s v="Yes"/>
    <x v="0"/>
    <x v="0"/>
    <x v="0"/>
    <n v="101.35"/>
    <n v="4663.8599999999997"/>
    <m/>
    <x v="20"/>
  </r>
  <r>
    <x v="6893"/>
    <d v="2023-05-07T00:00:00"/>
    <x v="0"/>
    <n v="20"/>
    <x v="1"/>
    <n v="0"/>
    <n v="5"/>
    <x v="1"/>
    <n v="5158"/>
    <n v="0"/>
    <n v="27"/>
    <x v="0"/>
    <x v="0"/>
    <s v="Yes"/>
    <x v="0"/>
    <x v="0"/>
    <x v="0"/>
    <n v="81.3"/>
    <n v="3061.64"/>
    <m/>
    <x v="20"/>
  </r>
  <r>
    <x v="6894"/>
    <d v="2020-01-03T00:00:00"/>
    <x v="1"/>
    <n v="28"/>
    <x v="1"/>
    <n v="0"/>
    <n v="5"/>
    <x v="1"/>
    <n v="5462"/>
    <n v="0"/>
    <n v="67"/>
    <x v="0"/>
    <x v="0"/>
    <s v="No"/>
    <x v="1"/>
    <x v="3"/>
    <x v="0"/>
    <n v="20.55"/>
    <n v="2861.91"/>
    <m/>
    <x v="20"/>
  </r>
  <r>
    <x v="6895"/>
    <d v="2023-12-03T00:00:00"/>
    <x v="1"/>
    <n v="71"/>
    <x v="1"/>
    <n v="0"/>
    <n v="5"/>
    <x v="1"/>
    <n v="3111"/>
    <n v="0"/>
    <n v="20"/>
    <x v="0"/>
    <x v="0"/>
    <s v="Yes"/>
    <x v="0"/>
    <x v="3"/>
    <x v="0"/>
    <n v="80.7"/>
    <n v="2044"/>
    <m/>
    <x v="20"/>
  </r>
  <r>
    <x v="6896"/>
    <d v="2023-08-14T00:00:00"/>
    <x v="1"/>
    <n v="69"/>
    <x v="0"/>
    <n v="1"/>
    <n v="5"/>
    <x v="1"/>
    <n v="4309"/>
    <n v="9"/>
    <n v="24"/>
    <x v="0"/>
    <x v="0"/>
    <s v="Yes"/>
    <x v="0"/>
    <x v="2"/>
    <x v="0"/>
    <n v="96.55"/>
    <n v="2762.17"/>
    <m/>
    <x v="20"/>
  </r>
  <r>
    <x v="6897"/>
    <d v="2023-02-01T00:00:00"/>
    <x v="0"/>
    <n v="79"/>
    <x v="0"/>
    <n v="0"/>
    <n v="5"/>
    <x v="1"/>
    <n v="4828"/>
    <n v="1"/>
    <n v="30"/>
    <x v="1"/>
    <x v="0"/>
    <s v="Yes"/>
    <x v="0"/>
    <x v="0"/>
    <x v="0"/>
    <n v="101.5"/>
    <n v="4358.25"/>
    <m/>
    <x v="20"/>
  </r>
  <r>
    <x v="6898"/>
    <d v="2020-03-13T00:00:00"/>
    <x v="1"/>
    <n v="22"/>
    <x v="1"/>
    <n v="0"/>
    <n v="5"/>
    <x v="1"/>
    <n v="5742"/>
    <n v="0"/>
    <n v="65"/>
    <x v="0"/>
    <x v="0"/>
    <s v="Yes"/>
    <x v="0"/>
    <x v="3"/>
    <x v="0"/>
    <n v="105.05"/>
    <n v="8488.2000000000007"/>
    <m/>
    <x v="20"/>
  </r>
  <r>
    <x v="6899"/>
    <d v="2022-11-07T00:00:00"/>
    <x v="1"/>
    <n v="49"/>
    <x v="0"/>
    <n v="2"/>
    <n v="5"/>
    <x v="1"/>
    <n v="5531"/>
    <n v="2"/>
    <n v="33"/>
    <x v="0"/>
    <x v="0"/>
    <s v="No"/>
    <x v="1"/>
    <x v="0"/>
    <x v="0"/>
    <n v="24.25"/>
    <n v="1167.51"/>
    <m/>
    <x v="20"/>
  </r>
  <r>
    <x v="6900"/>
    <d v="2024-09-15T00:00:00"/>
    <x v="0"/>
    <n v="60"/>
    <x v="1"/>
    <n v="0"/>
    <n v="5"/>
    <x v="1"/>
    <n v="4310"/>
    <n v="0"/>
    <n v="11"/>
    <x v="3"/>
    <x v="2"/>
    <s v="Yes"/>
    <x v="2"/>
    <x v="0"/>
    <x v="2"/>
    <n v="34.700000000000003"/>
    <n v="511.02"/>
    <m/>
    <x v="20"/>
  </r>
  <r>
    <x v="6901"/>
    <d v="2022-01-06T00:00:00"/>
    <x v="0"/>
    <n v="64"/>
    <x v="1"/>
    <n v="0"/>
    <n v="5"/>
    <x v="1"/>
    <n v="4614"/>
    <n v="0"/>
    <n v="43"/>
    <x v="0"/>
    <x v="0"/>
    <s v="Yes"/>
    <x v="2"/>
    <x v="2"/>
    <x v="0"/>
    <n v="60"/>
    <n v="3479.07"/>
    <m/>
    <x v="20"/>
  </r>
  <r>
    <x v="6902"/>
    <d v="2023-04-20T00:00:00"/>
    <x v="1"/>
    <n v="55"/>
    <x v="1"/>
    <n v="0"/>
    <n v="5"/>
    <x v="1"/>
    <n v="3185"/>
    <n v="0"/>
    <n v="28"/>
    <x v="0"/>
    <x v="0"/>
    <s v="Yes"/>
    <x v="3"/>
    <x v="0"/>
    <x v="0"/>
    <n v="54.65"/>
    <n v="2234.02"/>
    <m/>
    <x v="20"/>
  </r>
  <r>
    <x v="6903"/>
    <d v="2022-11-11T00:00:00"/>
    <x v="1"/>
    <n v="47"/>
    <x v="0"/>
    <n v="2"/>
    <n v="5"/>
    <x v="1"/>
    <n v="3555"/>
    <n v="2"/>
    <n v="33"/>
    <x v="0"/>
    <x v="0"/>
    <s v="Yes"/>
    <x v="3"/>
    <x v="3"/>
    <x v="0"/>
    <n v="79.150000000000006"/>
    <n v="3593.87"/>
    <m/>
    <x v="20"/>
  </r>
  <r>
    <x v="6904"/>
    <d v="2021-12-12T00:00:00"/>
    <x v="1"/>
    <n v="40"/>
    <x v="0"/>
    <n v="2"/>
    <n v="5"/>
    <x v="1"/>
    <n v="5019"/>
    <n v="4"/>
    <n v="44"/>
    <x v="4"/>
    <x v="0"/>
    <s v="Yes"/>
    <x v="0"/>
    <x v="3"/>
    <x v="0"/>
    <n v="94.4"/>
    <n v="5422.59"/>
    <m/>
    <x v="20"/>
  </r>
  <r>
    <x v="6905"/>
    <d v="2020-03-07T00:00:00"/>
    <x v="0"/>
    <n v="56"/>
    <x v="1"/>
    <n v="0"/>
    <n v="5"/>
    <x v="1"/>
    <n v="5707"/>
    <n v="0"/>
    <n v="65"/>
    <x v="0"/>
    <x v="0"/>
    <s v="No"/>
    <x v="1"/>
    <x v="2"/>
    <x v="2"/>
    <n v="25.75"/>
    <n v="1931.51"/>
    <m/>
    <x v="20"/>
  </r>
  <r>
    <x v="6906"/>
    <d v="2025-06-17T00:00:00"/>
    <x v="1"/>
    <n v="32"/>
    <x v="1"/>
    <n v="0"/>
    <n v="5"/>
    <x v="2"/>
    <n v="3430"/>
    <n v="0"/>
    <n v="2"/>
    <x v="0"/>
    <x v="0"/>
    <s v="Yes"/>
    <x v="0"/>
    <x v="0"/>
    <x v="0"/>
    <n v="70.349999999999994"/>
    <n v="228.79"/>
    <m/>
    <x v="20"/>
  </r>
  <r>
    <x v="6907"/>
    <d v="2024-05-02T00:00:00"/>
    <x v="0"/>
    <n v="53"/>
    <x v="1"/>
    <n v="0"/>
    <n v="5"/>
    <x v="1"/>
    <n v="2681"/>
    <n v="0"/>
    <n v="15"/>
    <x v="0"/>
    <x v="0"/>
    <s v="No"/>
    <x v="1"/>
    <x v="0"/>
    <x v="3"/>
    <n v="19.8"/>
    <n v="551.35"/>
    <m/>
    <x v="20"/>
  </r>
  <r>
    <x v="6908"/>
    <d v="2020-02-25T00:00:00"/>
    <x v="0"/>
    <n v="77"/>
    <x v="0"/>
    <n v="0"/>
    <n v="5"/>
    <x v="1"/>
    <n v="4582"/>
    <n v="3"/>
    <n v="66"/>
    <x v="0"/>
    <x v="0"/>
    <s v="Yes"/>
    <x v="0"/>
    <x v="3"/>
    <x v="0"/>
    <n v="108.45"/>
    <n v="8514.49"/>
    <m/>
    <x v="20"/>
  </r>
  <r>
    <x v="6909"/>
    <d v="2019-08-18T00:00:00"/>
    <x v="0"/>
    <n v="66"/>
    <x v="1"/>
    <n v="0"/>
    <n v="5"/>
    <x v="1"/>
    <n v="5751"/>
    <n v="0"/>
    <n v="72"/>
    <x v="5"/>
    <x v="0"/>
    <s v="No"/>
    <x v="1"/>
    <x v="2"/>
    <x v="2"/>
    <n v="25.1"/>
    <n v="1960.54"/>
    <m/>
    <x v="20"/>
  </r>
  <r>
    <x v="6910"/>
    <d v="2025-03-04T00:00:00"/>
    <x v="1"/>
    <n v="46"/>
    <x v="1"/>
    <n v="0"/>
    <n v="5"/>
    <x v="1"/>
    <n v="5846"/>
    <n v="0"/>
    <n v="5"/>
    <x v="0"/>
    <x v="0"/>
    <s v="Yes"/>
    <x v="2"/>
    <x v="0"/>
    <x v="2"/>
    <n v="44.05"/>
    <n v="257.10000000000002"/>
    <m/>
    <x v="20"/>
  </r>
  <r>
    <x v="6911"/>
    <d v="2025-06-05T00:00:00"/>
    <x v="1"/>
    <n v="19"/>
    <x v="1"/>
    <n v="0"/>
    <n v="5"/>
    <x v="2"/>
    <n v="4836"/>
    <n v="0"/>
    <n v="2"/>
    <x v="0"/>
    <x v="0"/>
    <s v="No"/>
    <x v="1"/>
    <x v="0"/>
    <x v="3"/>
    <n v="19.5"/>
    <n v="81.89"/>
    <m/>
    <x v="20"/>
  </r>
  <r>
    <x v="6912"/>
    <d v="2023-04-08T00:00:00"/>
    <x v="1"/>
    <n v="33"/>
    <x v="0"/>
    <n v="1"/>
    <n v="5"/>
    <x v="1"/>
    <n v="5250"/>
    <n v="6"/>
    <n v="28"/>
    <x v="1"/>
    <x v="0"/>
    <s v="Yes"/>
    <x v="2"/>
    <x v="0"/>
    <x v="2"/>
    <n v="49.9"/>
    <n v="2569.73"/>
    <m/>
    <x v="20"/>
  </r>
  <r>
    <x v="6913"/>
    <d v="2023-02-14T00:00:00"/>
    <x v="0"/>
    <n v="33"/>
    <x v="0"/>
    <n v="0"/>
    <n v="5"/>
    <x v="1"/>
    <n v="4006"/>
    <n v="2"/>
    <n v="30"/>
    <x v="0"/>
    <x v="0"/>
    <s v="No"/>
    <x v="1"/>
    <x v="3"/>
    <x v="2"/>
    <n v="19.8"/>
    <n v="870.95"/>
    <m/>
    <x v="20"/>
  </r>
  <r>
    <x v="6914"/>
    <d v="2019-09-24T00:00:00"/>
    <x v="1"/>
    <n v="30"/>
    <x v="1"/>
    <n v="0"/>
    <n v="5"/>
    <x v="1"/>
    <n v="4555"/>
    <n v="0"/>
    <n v="71"/>
    <x v="0"/>
    <x v="0"/>
    <s v="No"/>
    <x v="1"/>
    <x v="2"/>
    <x v="0"/>
    <n v="24.55"/>
    <n v="1908.01"/>
    <m/>
    <x v="20"/>
  </r>
  <r>
    <x v="6915"/>
    <d v="2020-04-10T00:00:00"/>
    <x v="1"/>
    <n v="48"/>
    <x v="0"/>
    <n v="3"/>
    <n v="5"/>
    <x v="1"/>
    <n v="5129"/>
    <n v="3"/>
    <n v="64"/>
    <x v="4"/>
    <x v="0"/>
    <s v="Yes"/>
    <x v="0"/>
    <x v="3"/>
    <x v="0"/>
    <n v="111.45"/>
    <n v="9786.6299999999992"/>
    <m/>
    <x v="20"/>
  </r>
  <r>
    <x v="6916"/>
    <d v="2024-08-22T00:00:00"/>
    <x v="0"/>
    <n v="44"/>
    <x v="1"/>
    <n v="3"/>
    <n v="5"/>
    <x v="1"/>
    <n v="2558"/>
    <n v="0"/>
    <n v="12"/>
    <x v="3"/>
    <x v="0"/>
    <s v="No"/>
    <x v="1"/>
    <x v="2"/>
    <x v="0"/>
    <n v="19.350000000000001"/>
    <n v="419.06"/>
    <m/>
    <x v="20"/>
  </r>
  <r>
    <x v="6917"/>
    <d v="2021-03-23T00:00:00"/>
    <x v="1"/>
    <n v="50"/>
    <x v="0"/>
    <n v="0"/>
    <n v="5"/>
    <x v="1"/>
    <n v="6160"/>
    <n v="5"/>
    <n v="53"/>
    <x v="4"/>
    <x v="0"/>
    <s v="No"/>
    <x v="1"/>
    <x v="3"/>
    <x v="2"/>
    <n v="19.05"/>
    <n v="3441.17"/>
    <m/>
    <x v="20"/>
  </r>
  <r>
    <x v="6918"/>
    <d v="2024-02-23T00:00:00"/>
    <x v="0"/>
    <n v="39"/>
    <x v="0"/>
    <n v="3"/>
    <n v="5"/>
    <x v="1"/>
    <n v="4808"/>
    <n v="1"/>
    <n v="18"/>
    <x v="3"/>
    <x v="0"/>
    <s v="No"/>
    <x v="1"/>
    <x v="3"/>
    <x v="0"/>
    <n v="19.8"/>
    <n v="1155.54"/>
    <m/>
    <x v="20"/>
  </r>
  <r>
    <x v="6919"/>
    <d v="2024-10-16T00:00:00"/>
    <x v="1"/>
    <n v="51"/>
    <x v="0"/>
    <n v="3"/>
    <n v="5"/>
    <x v="1"/>
    <n v="2836"/>
    <n v="1"/>
    <n v="10"/>
    <x v="0"/>
    <x v="0"/>
    <s v="No"/>
    <x v="1"/>
    <x v="2"/>
    <x v="2"/>
    <n v="20.149999999999999"/>
    <n v="407"/>
    <m/>
    <x v="20"/>
  </r>
  <r>
    <x v="6920"/>
    <d v="2025-02-05T00:00:00"/>
    <x v="1"/>
    <n v="50"/>
    <x v="1"/>
    <n v="0"/>
    <n v="5"/>
    <x v="1"/>
    <n v="5387"/>
    <n v="0"/>
    <n v="6"/>
    <x v="2"/>
    <x v="0"/>
    <s v="No"/>
    <x v="1"/>
    <x v="0"/>
    <x v="2"/>
    <n v="19.7"/>
    <n v="315.67"/>
    <m/>
    <x v="20"/>
  </r>
  <r>
    <x v="6921"/>
    <d v="2020-08-01T00:00:00"/>
    <x v="0"/>
    <n v="34"/>
    <x v="1"/>
    <n v="0"/>
    <n v="5"/>
    <x v="1"/>
    <n v="5874"/>
    <n v="0"/>
    <n v="60"/>
    <x v="0"/>
    <x v="0"/>
    <s v="Yes"/>
    <x v="0"/>
    <x v="2"/>
    <x v="0"/>
    <n v="89.55"/>
    <n v="5657.2"/>
    <m/>
    <x v="20"/>
  </r>
  <r>
    <x v="6922"/>
    <d v="2019-08-19T00:00:00"/>
    <x v="1"/>
    <n v="72"/>
    <x v="1"/>
    <n v="0"/>
    <n v="5"/>
    <x v="1"/>
    <n v="5388"/>
    <n v="0"/>
    <n v="72"/>
    <x v="5"/>
    <x v="0"/>
    <s v="Yes"/>
    <x v="0"/>
    <x v="2"/>
    <x v="0"/>
    <n v="111.65"/>
    <n v="11169.77"/>
    <m/>
    <x v="20"/>
  </r>
  <r>
    <x v="6923"/>
    <d v="2020-11-07T00:00:00"/>
    <x v="0"/>
    <n v="68"/>
    <x v="1"/>
    <n v="0"/>
    <n v="5"/>
    <x v="1"/>
    <n v="5838"/>
    <n v="0"/>
    <n v="57"/>
    <x v="0"/>
    <x v="0"/>
    <s v="Yes"/>
    <x v="0"/>
    <x v="2"/>
    <x v="0"/>
    <n v="104.9"/>
    <n v="7833.1"/>
    <m/>
    <x v="20"/>
  </r>
  <r>
    <x v="6924"/>
    <d v="2021-05-26T00:00:00"/>
    <x v="0"/>
    <n v="58"/>
    <x v="1"/>
    <n v="0"/>
    <n v="5"/>
    <x v="1"/>
    <n v="4886"/>
    <n v="0"/>
    <n v="51"/>
    <x v="4"/>
    <x v="0"/>
    <s v="No"/>
    <x v="1"/>
    <x v="3"/>
    <x v="0"/>
    <n v="24.6"/>
    <n v="2970.85"/>
    <m/>
    <x v="20"/>
  </r>
  <r>
    <x v="6925"/>
    <d v="2023-10-24T00:00:00"/>
    <x v="0"/>
    <n v="56"/>
    <x v="1"/>
    <n v="0"/>
    <n v="5"/>
    <x v="1"/>
    <n v="2444"/>
    <n v="0"/>
    <n v="22"/>
    <x v="3"/>
    <x v="0"/>
    <s v="Yes"/>
    <x v="0"/>
    <x v="0"/>
    <x v="2"/>
    <n v="78.849999999999994"/>
    <n v="2317.9499999999998"/>
    <m/>
    <x v="20"/>
  </r>
  <r>
    <x v="6926"/>
    <d v="2019-08-12T00:00:00"/>
    <x v="0"/>
    <n v="23"/>
    <x v="0"/>
    <n v="0"/>
    <n v="5"/>
    <x v="1"/>
    <n v="4689"/>
    <n v="8"/>
    <n v="72"/>
    <x v="5"/>
    <x v="0"/>
    <s v="Yes"/>
    <x v="3"/>
    <x v="2"/>
    <x v="0"/>
    <n v="80.8"/>
    <n v="8253.59"/>
    <m/>
    <x v="20"/>
  </r>
  <r>
    <x v="6927"/>
    <d v="2021-10-19T00:00:00"/>
    <x v="0"/>
    <n v="40"/>
    <x v="0"/>
    <n v="2"/>
    <n v="5"/>
    <x v="1"/>
    <n v="3574"/>
    <n v="9"/>
    <n v="46"/>
    <x v="4"/>
    <x v="0"/>
    <s v="No"/>
    <x v="1"/>
    <x v="2"/>
    <x v="2"/>
    <n v="19.95"/>
    <n v="2063.92"/>
    <m/>
    <x v="20"/>
  </r>
  <r>
    <x v="6928"/>
    <d v="2021-10-05T00:00:00"/>
    <x v="0"/>
    <n v="36"/>
    <x v="1"/>
    <n v="0"/>
    <n v="5"/>
    <x v="1"/>
    <n v="3150"/>
    <n v="0"/>
    <n v="46"/>
    <x v="4"/>
    <x v="0"/>
    <s v="Yes"/>
    <x v="3"/>
    <x v="0"/>
    <x v="2"/>
    <n v="45.2"/>
    <n v="3175.13"/>
    <m/>
    <x v="20"/>
  </r>
  <r>
    <x v="6929"/>
    <d v="2019-09-18T00:00:00"/>
    <x v="1"/>
    <n v="30"/>
    <x v="0"/>
    <n v="0"/>
    <n v="5"/>
    <x v="1"/>
    <n v="4518"/>
    <n v="1"/>
    <n v="71"/>
    <x v="5"/>
    <x v="0"/>
    <s v="Yes"/>
    <x v="3"/>
    <x v="2"/>
    <x v="0"/>
    <n v="80.45"/>
    <n v="7549.43"/>
    <m/>
    <x v="20"/>
  </r>
  <r>
    <x v="6930"/>
    <d v="2020-12-12T00:00:00"/>
    <x v="0"/>
    <n v="55"/>
    <x v="1"/>
    <n v="0"/>
    <n v="5"/>
    <x v="1"/>
    <n v="4399"/>
    <n v="0"/>
    <n v="56"/>
    <x v="4"/>
    <x v="0"/>
    <s v="Yes"/>
    <x v="2"/>
    <x v="2"/>
    <x v="2"/>
    <n v="81.8"/>
    <n v="7298.61"/>
    <m/>
    <x v="20"/>
  </r>
  <r>
    <x v="6931"/>
    <d v="2024-08-20T00:00:00"/>
    <x v="1"/>
    <n v="31"/>
    <x v="1"/>
    <n v="0"/>
    <n v="5"/>
    <x v="1"/>
    <n v="4807"/>
    <n v="0"/>
    <n v="12"/>
    <x v="0"/>
    <x v="0"/>
    <s v="Yes"/>
    <x v="0"/>
    <x v="0"/>
    <x v="0"/>
    <n v="84.6"/>
    <n v="1048.19"/>
    <m/>
    <x v="20"/>
  </r>
  <r>
    <x v="6932"/>
    <d v="2025-03-17T00:00:00"/>
    <x v="1"/>
    <n v="37"/>
    <x v="1"/>
    <n v="0"/>
    <n v="5"/>
    <x v="1"/>
    <n v="4421"/>
    <n v="0"/>
    <n v="5"/>
    <x v="0"/>
    <x v="0"/>
    <s v="Yes"/>
    <x v="3"/>
    <x v="0"/>
    <x v="0"/>
    <n v="64"/>
    <n v="594.15"/>
    <m/>
    <x v="20"/>
  </r>
  <r>
    <x v="6933"/>
    <d v="2025-07-20T00:00:00"/>
    <x v="0"/>
    <n v="61"/>
    <x v="1"/>
    <n v="0"/>
    <n v="5"/>
    <x v="2"/>
    <n v="3256"/>
    <n v="0"/>
    <n v="1"/>
    <x v="2"/>
    <x v="0"/>
    <s v="Yes"/>
    <x v="2"/>
    <x v="0"/>
    <x v="3"/>
    <n v="44.95"/>
    <n v="58.58"/>
    <m/>
    <x v="20"/>
  </r>
  <r>
    <x v="6934"/>
    <d v="2025-01-07T00:00:00"/>
    <x v="0"/>
    <n v="41"/>
    <x v="1"/>
    <n v="0"/>
    <n v="5"/>
    <x v="1"/>
    <n v="3565"/>
    <n v="0"/>
    <n v="7"/>
    <x v="2"/>
    <x v="0"/>
    <s v="Yes"/>
    <x v="2"/>
    <x v="0"/>
    <x v="2"/>
    <n v="43.9"/>
    <n v="488.68"/>
    <m/>
    <x v="20"/>
  </r>
  <r>
    <x v="6935"/>
    <d v="2025-06-26T00:00:00"/>
    <x v="1"/>
    <n v="44"/>
    <x v="1"/>
    <n v="0"/>
    <n v="5"/>
    <x v="2"/>
    <n v="2342"/>
    <n v="0"/>
    <n v="2"/>
    <x v="2"/>
    <x v="0"/>
    <s v="Yes"/>
    <x v="3"/>
    <x v="0"/>
    <x v="2"/>
    <n v="49.2"/>
    <n v="162.26"/>
    <m/>
    <x v="20"/>
  </r>
  <r>
    <x v="6936"/>
    <d v="2024-03-12T00:00:00"/>
    <x v="0"/>
    <n v="58"/>
    <x v="0"/>
    <n v="0"/>
    <n v="5"/>
    <x v="1"/>
    <n v="3803"/>
    <n v="2"/>
    <n v="17"/>
    <x v="3"/>
    <x v="0"/>
    <s v="Yes"/>
    <x v="0"/>
    <x v="0"/>
    <x v="0"/>
    <n v="102.55"/>
    <n v="1914.37"/>
    <m/>
    <x v="20"/>
  </r>
  <r>
    <x v="6937"/>
    <d v="2019-08-22T00:00:00"/>
    <x v="1"/>
    <n v="26"/>
    <x v="0"/>
    <n v="0"/>
    <n v="5"/>
    <x v="1"/>
    <n v="5406"/>
    <n v="7"/>
    <n v="72"/>
    <x v="5"/>
    <x v="0"/>
    <s v="Yes"/>
    <x v="0"/>
    <x v="2"/>
    <x v="2"/>
    <n v="97.7"/>
    <n v="8928.18"/>
    <m/>
    <x v="20"/>
  </r>
  <r>
    <x v="6938"/>
    <d v="2021-06-20T00:00:00"/>
    <x v="1"/>
    <n v="40"/>
    <x v="0"/>
    <n v="0"/>
    <n v="5"/>
    <x v="1"/>
    <n v="6144"/>
    <n v="5"/>
    <n v="50"/>
    <x v="4"/>
    <x v="0"/>
    <s v="Yes"/>
    <x v="2"/>
    <x v="3"/>
    <x v="0"/>
    <n v="75.7"/>
    <n v="4349.7"/>
    <m/>
    <x v="20"/>
  </r>
  <r>
    <x v="6939"/>
    <d v="2023-09-18T00:00:00"/>
    <x v="1"/>
    <n v="22"/>
    <x v="1"/>
    <n v="0"/>
    <n v="5"/>
    <x v="1"/>
    <n v="3619"/>
    <n v="0"/>
    <n v="23"/>
    <x v="0"/>
    <x v="0"/>
    <s v="Yes"/>
    <x v="0"/>
    <x v="0"/>
    <x v="2"/>
    <n v="79.099999999999994"/>
    <n v="2132.89"/>
    <m/>
    <x v="20"/>
  </r>
  <r>
    <x v="6940"/>
    <d v="2020-08-08T00:00:00"/>
    <x v="1"/>
    <n v="23"/>
    <x v="1"/>
    <n v="0"/>
    <n v="5"/>
    <x v="1"/>
    <n v="6186"/>
    <n v="0"/>
    <n v="60"/>
    <x v="0"/>
    <x v="0"/>
    <s v="Yes"/>
    <x v="0"/>
    <x v="2"/>
    <x v="0"/>
    <n v="104.7"/>
    <n v="8612"/>
    <m/>
    <x v="20"/>
  </r>
  <r>
    <x v="6941"/>
    <d v="2020-10-07T00:00:00"/>
    <x v="0"/>
    <n v="33"/>
    <x v="0"/>
    <n v="2"/>
    <n v="5"/>
    <x v="1"/>
    <n v="5870"/>
    <n v="2"/>
    <n v="58"/>
    <x v="0"/>
    <x v="0"/>
    <s v="Yes"/>
    <x v="0"/>
    <x v="3"/>
    <x v="0"/>
    <n v="105.05"/>
    <n v="7966.41"/>
    <m/>
    <x v="20"/>
  </r>
  <r>
    <x v="6942"/>
    <d v="2025-02-13T00:00:00"/>
    <x v="0"/>
    <n v="60"/>
    <x v="1"/>
    <n v="0"/>
    <n v="5"/>
    <x v="1"/>
    <n v="5552"/>
    <n v="0"/>
    <n v="6"/>
    <x v="0"/>
    <x v="0"/>
    <s v="Yes"/>
    <x v="2"/>
    <x v="0"/>
    <x v="2"/>
    <n v="49.5"/>
    <n v="473.26"/>
    <m/>
    <x v="20"/>
  </r>
  <r>
    <x v="6943"/>
    <d v="2024-02-16T00:00:00"/>
    <x v="0"/>
    <n v="58"/>
    <x v="1"/>
    <n v="2"/>
    <n v="5"/>
    <x v="1"/>
    <n v="4403"/>
    <n v="0"/>
    <n v="18"/>
    <x v="3"/>
    <x v="0"/>
    <s v="Yes"/>
    <x v="2"/>
    <x v="0"/>
    <x v="2"/>
    <n v="45.65"/>
    <n v="1400.46"/>
    <m/>
    <x v="20"/>
  </r>
  <r>
    <x v="6944"/>
    <d v="2020-01-02T00:00:00"/>
    <x v="1"/>
    <n v="65"/>
    <x v="0"/>
    <n v="0"/>
    <n v="5"/>
    <x v="1"/>
    <n v="4934"/>
    <n v="7"/>
    <n v="67"/>
    <x v="0"/>
    <x v="0"/>
    <s v="No"/>
    <x v="1"/>
    <x v="2"/>
    <x v="0"/>
    <n v="20.05"/>
    <n v="4565.37"/>
    <m/>
    <x v="20"/>
  </r>
  <r>
    <x v="6945"/>
    <d v="2024-11-18T00:00:00"/>
    <x v="0"/>
    <n v="73"/>
    <x v="1"/>
    <n v="0"/>
    <n v="5"/>
    <x v="1"/>
    <n v="5811"/>
    <n v="0"/>
    <n v="9"/>
    <x v="2"/>
    <x v="0"/>
    <s v="Yes"/>
    <x v="0"/>
    <x v="2"/>
    <x v="0"/>
    <n v="79.55"/>
    <n v="952.2"/>
    <m/>
    <x v="20"/>
  </r>
  <r>
    <x v="6946"/>
    <d v="2025-04-18T00:00:00"/>
    <x v="1"/>
    <n v="27"/>
    <x v="0"/>
    <n v="1"/>
    <n v="5"/>
    <x v="1"/>
    <n v="3172"/>
    <n v="1"/>
    <n v="4"/>
    <x v="0"/>
    <x v="0"/>
    <s v="No"/>
    <x v="1"/>
    <x v="0"/>
    <x v="2"/>
    <n v="20.85"/>
    <n v="222.46"/>
    <m/>
    <x v="20"/>
  </r>
  <r>
    <x v="6947"/>
    <d v="2021-04-12T00:00:00"/>
    <x v="0"/>
    <n v="42"/>
    <x v="0"/>
    <n v="3"/>
    <n v="5"/>
    <x v="1"/>
    <n v="5320"/>
    <n v="1"/>
    <n v="52"/>
    <x v="4"/>
    <x v="0"/>
    <s v="No"/>
    <x v="1"/>
    <x v="2"/>
    <x v="2"/>
    <n v="24.8"/>
    <n v="3326.26"/>
    <m/>
    <x v="20"/>
  </r>
  <r>
    <x v="6948"/>
    <d v="2020-08-05T00:00:00"/>
    <x v="0"/>
    <n v="34"/>
    <x v="0"/>
    <n v="0"/>
    <n v="5"/>
    <x v="1"/>
    <n v="5359"/>
    <n v="10"/>
    <n v="60"/>
    <x v="4"/>
    <x v="2"/>
    <s v="Yes"/>
    <x v="2"/>
    <x v="0"/>
    <x v="0"/>
    <n v="60.2"/>
    <n v="3582.4"/>
    <m/>
    <x v="20"/>
  </r>
  <r>
    <x v="6949"/>
    <d v="2021-06-06T00:00:00"/>
    <x v="0"/>
    <n v="63"/>
    <x v="1"/>
    <n v="0"/>
    <n v="5"/>
    <x v="1"/>
    <n v="4145"/>
    <n v="0"/>
    <n v="50"/>
    <x v="0"/>
    <x v="0"/>
    <s v="Yes"/>
    <x v="2"/>
    <x v="2"/>
    <x v="0"/>
    <n v="69.5"/>
    <n v="4764.47"/>
    <m/>
    <x v="20"/>
  </r>
  <r>
    <x v="6950"/>
    <d v="2023-12-22T00:00:00"/>
    <x v="1"/>
    <n v="49"/>
    <x v="1"/>
    <n v="0"/>
    <n v="5"/>
    <x v="1"/>
    <n v="4404"/>
    <n v="0"/>
    <n v="20"/>
    <x v="0"/>
    <x v="0"/>
    <s v="No"/>
    <x v="1"/>
    <x v="2"/>
    <x v="2"/>
    <n v="19.7"/>
    <n v="724.35"/>
    <m/>
    <x v="20"/>
  </r>
  <r>
    <x v="6951"/>
    <d v="2019-09-08T00:00:00"/>
    <x v="1"/>
    <n v="40"/>
    <x v="0"/>
    <n v="0"/>
    <n v="5"/>
    <x v="1"/>
    <n v="5224"/>
    <n v="2"/>
    <n v="71"/>
    <x v="5"/>
    <x v="2"/>
    <s v="Yes"/>
    <x v="3"/>
    <x v="2"/>
    <x v="0"/>
    <n v="58.25"/>
    <n v="4145.8999999999996"/>
    <m/>
    <x v="20"/>
  </r>
  <r>
    <x v="6952"/>
    <d v="2019-11-13T00:00:00"/>
    <x v="1"/>
    <n v="47"/>
    <x v="0"/>
    <n v="3"/>
    <n v="5"/>
    <x v="1"/>
    <n v="4131"/>
    <n v="5"/>
    <n v="69"/>
    <x v="0"/>
    <x v="0"/>
    <s v="No"/>
    <x v="1"/>
    <x v="2"/>
    <x v="0"/>
    <n v="19.7"/>
    <n v="4045.81"/>
    <m/>
    <x v="20"/>
  </r>
  <r>
    <x v="6953"/>
    <d v="2019-08-01T00:00:00"/>
    <x v="1"/>
    <n v="56"/>
    <x v="0"/>
    <n v="0"/>
    <n v="5"/>
    <x v="1"/>
    <n v="5050"/>
    <n v="10"/>
    <n v="72"/>
    <x v="5"/>
    <x v="0"/>
    <s v="Yes"/>
    <x v="3"/>
    <x v="2"/>
    <x v="0"/>
    <n v="78.95"/>
    <n v="7605.03"/>
    <m/>
    <x v="20"/>
  </r>
  <r>
    <x v="6954"/>
    <d v="2020-03-22T00:00:00"/>
    <x v="0"/>
    <n v="34"/>
    <x v="1"/>
    <n v="0"/>
    <n v="5"/>
    <x v="1"/>
    <n v="4309"/>
    <n v="0"/>
    <n v="65"/>
    <x v="4"/>
    <x v="0"/>
    <s v="No"/>
    <x v="1"/>
    <x v="2"/>
    <x v="2"/>
    <n v="19.55"/>
    <n v="4124.1499999999996"/>
    <m/>
    <x v="20"/>
  </r>
  <r>
    <x v="6955"/>
    <d v="2020-12-12T00:00:00"/>
    <x v="1"/>
    <n v="40"/>
    <x v="0"/>
    <n v="2"/>
    <n v="5"/>
    <x v="1"/>
    <n v="5243"/>
    <n v="9"/>
    <n v="56"/>
    <x v="0"/>
    <x v="0"/>
    <s v="No"/>
    <x v="1"/>
    <x v="2"/>
    <x v="2"/>
    <n v="24.95"/>
    <n v="3096.26"/>
    <m/>
    <x v="20"/>
  </r>
  <r>
    <x v="6956"/>
    <d v="2025-04-07T00:00:00"/>
    <x v="0"/>
    <n v="28"/>
    <x v="1"/>
    <n v="0"/>
    <n v="5"/>
    <x v="1"/>
    <n v="4676"/>
    <n v="0"/>
    <n v="4"/>
    <x v="0"/>
    <x v="0"/>
    <s v="No"/>
    <x v="1"/>
    <x v="0"/>
    <x v="2"/>
    <n v="20.7"/>
    <n v="254.53"/>
    <m/>
    <x v="20"/>
  </r>
  <r>
    <x v="6957"/>
    <d v="2022-02-15T00:00:00"/>
    <x v="1"/>
    <n v="42"/>
    <x v="0"/>
    <n v="3"/>
    <n v="5"/>
    <x v="1"/>
    <n v="3265"/>
    <n v="1"/>
    <n v="42"/>
    <x v="0"/>
    <x v="0"/>
    <s v="Yes"/>
    <x v="0"/>
    <x v="2"/>
    <x v="0"/>
    <n v="100.4"/>
    <n v="4832.8500000000004"/>
    <m/>
    <x v="20"/>
  </r>
  <r>
    <x v="6958"/>
    <d v="2024-07-17T00:00:00"/>
    <x v="1"/>
    <n v="23"/>
    <x v="1"/>
    <n v="0"/>
    <n v="5"/>
    <x v="1"/>
    <n v="4883"/>
    <n v="0"/>
    <n v="13"/>
    <x v="0"/>
    <x v="0"/>
    <s v="No"/>
    <x v="1"/>
    <x v="2"/>
    <x v="2"/>
    <n v="20.399999999999999"/>
    <n v="346.58"/>
    <m/>
    <x v="20"/>
  </r>
  <r>
    <x v="6959"/>
    <d v="2023-07-20T00:00:00"/>
    <x v="0"/>
    <n v="47"/>
    <x v="0"/>
    <n v="1"/>
    <n v="5"/>
    <x v="1"/>
    <n v="4134"/>
    <n v="0"/>
    <n v="25"/>
    <x v="0"/>
    <x v="0"/>
    <s v="No"/>
    <x v="1"/>
    <x v="3"/>
    <x v="0"/>
    <n v="19.899999999999999"/>
    <n v="977.2"/>
    <m/>
    <x v="20"/>
  </r>
  <r>
    <x v="6960"/>
    <d v="2022-02-01T00:00:00"/>
    <x v="0"/>
    <n v="59"/>
    <x v="0"/>
    <n v="1"/>
    <n v="5"/>
    <x v="1"/>
    <n v="5320"/>
    <n v="10"/>
    <n v="42"/>
    <x v="4"/>
    <x v="0"/>
    <s v="No"/>
    <x v="1"/>
    <x v="2"/>
    <x v="3"/>
    <n v="20.7"/>
    <n v="2173.69"/>
    <m/>
    <x v="20"/>
  </r>
  <r>
    <x v="6961"/>
    <d v="2024-01-13T00:00:00"/>
    <x v="1"/>
    <n v="33"/>
    <x v="0"/>
    <n v="0"/>
    <n v="5"/>
    <x v="1"/>
    <n v="5842"/>
    <n v="0"/>
    <n v="19"/>
    <x v="3"/>
    <x v="0"/>
    <s v="Yes"/>
    <x v="3"/>
    <x v="0"/>
    <x v="2"/>
    <n v="44.9"/>
    <n v="1495.34"/>
    <m/>
    <x v="20"/>
  </r>
  <r>
    <x v="6962"/>
    <d v="2024-03-06T00:00:00"/>
    <x v="0"/>
    <n v="23"/>
    <x v="1"/>
    <n v="0"/>
    <n v="5"/>
    <x v="1"/>
    <n v="2221"/>
    <n v="0"/>
    <n v="17"/>
    <x v="3"/>
    <x v="0"/>
    <s v="No"/>
    <x v="1"/>
    <x v="3"/>
    <x v="2"/>
    <n v="19.95"/>
    <n v="751.07"/>
    <m/>
    <x v="20"/>
  </r>
  <r>
    <x v="6963"/>
    <d v="2024-03-06T00:00:00"/>
    <x v="0"/>
    <n v="31"/>
    <x v="0"/>
    <n v="0"/>
    <n v="5"/>
    <x v="1"/>
    <n v="3591"/>
    <n v="7"/>
    <n v="17"/>
    <x v="3"/>
    <x v="0"/>
    <s v="Yes"/>
    <x v="0"/>
    <x v="0"/>
    <x v="0"/>
    <n v="80.5"/>
    <n v="2130.9699999999998"/>
    <m/>
    <x v="20"/>
  </r>
  <r>
    <x v="6964"/>
    <d v="2025-02-07T00:00:00"/>
    <x v="0"/>
    <n v="56"/>
    <x v="1"/>
    <n v="0"/>
    <n v="5"/>
    <x v="1"/>
    <n v="5761"/>
    <n v="0"/>
    <n v="6"/>
    <x v="0"/>
    <x v="0"/>
    <s v="No"/>
    <x v="1"/>
    <x v="0"/>
    <x v="0"/>
    <n v="20.149999999999999"/>
    <n v="172.08"/>
    <m/>
    <x v="20"/>
  </r>
  <r>
    <x v="6965"/>
    <d v="2022-10-02T00:00:00"/>
    <x v="0"/>
    <n v="21"/>
    <x v="0"/>
    <n v="0"/>
    <n v="5"/>
    <x v="1"/>
    <n v="5891"/>
    <n v="8"/>
    <n v="34"/>
    <x v="0"/>
    <x v="0"/>
    <s v="Yes"/>
    <x v="0"/>
    <x v="0"/>
    <x v="0"/>
    <n v="100.85"/>
    <n v="4668"/>
    <m/>
    <x v="20"/>
  </r>
  <r>
    <x v="6966"/>
    <d v="2024-01-15T00:00:00"/>
    <x v="0"/>
    <n v="51"/>
    <x v="0"/>
    <n v="2"/>
    <n v="5"/>
    <x v="1"/>
    <n v="5749"/>
    <n v="10"/>
    <n v="19"/>
    <x v="3"/>
    <x v="0"/>
    <s v="Yes"/>
    <x v="2"/>
    <x v="0"/>
    <x v="2"/>
    <n v="50.1"/>
    <n v="1210.3800000000001"/>
    <m/>
    <x v="20"/>
  </r>
  <r>
    <x v="6967"/>
    <d v="2024-05-04T00:00:00"/>
    <x v="1"/>
    <n v="63"/>
    <x v="0"/>
    <n v="1"/>
    <n v="5"/>
    <x v="1"/>
    <n v="3851"/>
    <n v="5"/>
    <n v="15"/>
    <x v="0"/>
    <x v="0"/>
    <s v="Yes"/>
    <x v="2"/>
    <x v="0"/>
    <x v="0"/>
    <n v="76.5"/>
    <n v="1752.15"/>
    <m/>
    <x v="20"/>
  </r>
  <r>
    <x v="6968"/>
    <d v="2022-11-04T00:00:00"/>
    <x v="1"/>
    <n v="44"/>
    <x v="1"/>
    <n v="0"/>
    <n v="5"/>
    <x v="1"/>
    <n v="4643"/>
    <n v="0"/>
    <n v="33"/>
    <x v="0"/>
    <x v="0"/>
    <s v="Yes"/>
    <x v="0"/>
    <x v="0"/>
    <x v="0"/>
    <n v="100"/>
    <n v="3867.41"/>
    <m/>
    <x v="20"/>
  </r>
  <r>
    <x v="6969"/>
    <d v="2022-01-12T00:00:00"/>
    <x v="1"/>
    <n v="51"/>
    <x v="0"/>
    <n v="2"/>
    <n v="5"/>
    <x v="1"/>
    <n v="4882"/>
    <n v="5"/>
    <n v="43"/>
    <x v="0"/>
    <x v="0"/>
    <s v="No"/>
    <x v="1"/>
    <x v="3"/>
    <x v="2"/>
    <n v="20"/>
    <n v="2331.5500000000002"/>
    <m/>
    <x v="20"/>
  </r>
  <r>
    <x v="6970"/>
    <d v="2022-12-13T00:00:00"/>
    <x v="0"/>
    <n v="78"/>
    <x v="0"/>
    <n v="0"/>
    <n v="5"/>
    <x v="1"/>
    <n v="5804"/>
    <n v="9"/>
    <n v="32"/>
    <x v="1"/>
    <x v="0"/>
    <s v="Yes"/>
    <x v="0"/>
    <x v="2"/>
    <x v="0"/>
    <n v="93.5"/>
    <n v="4364.08"/>
    <m/>
    <x v="20"/>
  </r>
  <r>
    <x v="6971"/>
    <d v="2025-07-15T00:00:00"/>
    <x v="0"/>
    <n v="35"/>
    <x v="1"/>
    <n v="0"/>
    <n v="5"/>
    <x v="2"/>
    <n v="5526"/>
    <n v="0"/>
    <n v="1"/>
    <x v="2"/>
    <x v="0"/>
    <s v="No"/>
    <x v="1"/>
    <x v="0"/>
    <x v="0"/>
    <n v="20.2"/>
    <n v="44.68"/>
    <m/>
    <x v="20"/>
  </r>
  <r>
    <x v="6972"/>
    <d v="2023-03-14T00:00:00"/>
    <x v="0"/>
    <n v="46"/>
    <x v="1"/>
    <n v="0"/>
    <n v="5"/>
    <x v="1"/>
    <n v="3055"/>
    <n v="0"/>
    <n v="29"/>
    <x v="0"/>
    <x v="0"/>
    <s v="Yes"/>
    <x v="0"/>
    <x v="3"/>
    <x v="2"/>
    <n v="100.55"/>
    <n v="4378.13"/>
    <m/>
    <x v="20"/>
  </r>
  <r>
    <x v="6973"/>
    <d v="2025-05-15T00:00:00"/>
    <x v="0"/>
    <n v="44"/>
    <x v="1"/>
    <n v="1"/>
    <n v="5"/>
    <x v="2"/>
    <n v="4315"/>
    <n v="0"/>
    <n v="3"/>
    <x v="0"/>
    <x v="0"/>
    <s v="No"/>
    <x v="1"/>
    <x v="2"/>
    <x v="2"/>
    <n v="26.4"/>
    <n v="222.86"/>
    <m/>
    <x v="20"/>
  </r>
  <r>
    <x v="6974"/>
    <d v="2021-09-22T00:00:00"/>
    <x v="0"/>
    <n v="63"/>
    <x v="0"/>
    <n v="0"/>
    <n v="5"/>
    <x v="1"/>
    <n v="2021"/>
    <n v="7"/>
    <n v="47"/>
    <x v="0"/>
    <x v="0"/>
    <s v="No"/>
    <x v="1"/>
    <x v="2"/>
    <x v="2"/>
    <n v="19.649999999999999"/>
    <n v="1280.48"/>
    <m/>
    <x v="20"/>
  </r>
  <r>
    <x v="6975"/>
    <d v="2025-05-26T00:00:00"/>
    <x v="0"/>
    <n v="38"/>
    <x v="1"/>
    <n v="3"/>
    <n v="5"/>
    <x v="2"/>
    <n v="4430"/>
    <n v="0"/>
    <n v="3"/>
    <x v="2"/>
    <x v="0"/>
    <s v="No"/>
    <x v="1"/>
    <x v="0"/>
    <x v="3"/>
    <n v="19.95"/>
    <n v="73.75"/>
    <m/>
    <x v="20"/>
  </r>
  <r>
    <x v="6976"/>
    <d v="2020-04-18T00:00:00"/>
    <x v="0"/>
    <n v="51"/>
    <x v="1"/>
    <n v="0"/>
    <n v="5"/>
    <x v="1"/>
    <n v="4986"/>
    <n v="0"/>
    <n v="64"/>
    <x v="4"/>
    <x v="0"/>
    <s v="Yes"/>
    <x v="0"/>
    <x v="3"/>
    <x v="2"/>
    <n v="100.3"/>
    <n v="7240.6"/>
    <m/>
    <x v="20"/>
  </r>
  <r>
    <x v="6977"/>
    <d v="2023-12-11T00:00:00"/>
    <x v="1"/>
    <n v="32"/>
    <x v="1"/>
    <n v="0"/>
    <n v="5"/>
    <x v="1"/>
    <n v="5811"/>
    <n v="0"/>
    <n v="20"/>
    <x v="0"/>
    <x v="0"/>
    <s v="No"/>
    <x v="1"/>
    <x v="3"/>
    <x v="2"/>
    <n v="19.350000000000001"/>
    <n v="651.75"/>
    <m/>
    <x v="20"/>
  </r>
  <r>
    <x v="6978"/>
    <d v="2019-09-14T00:00:00"/>
    <x v="1"/>
    <n v="59"/>
    <x v="0"/>
    <n v="0"/>
    <n v="5"/>
    <x v="1"/>
    <n v="4742"/>
    <n v="10"/>
    <n v="71"/>
    <x v="0"/>
    <x v="0"/>
    <s v="No"/>
    <x v="1"/>
    <x v="2"/>
    <x v="2"/>
    <n v="24.45"/>
    <n v="4024.6"/>
    <m/>
    <x v="20"/>
  </r>
  <r>
    <x v="6979"/>
    <d v="2022-03-12T00:00:00"/>
    <x v="1"/>
    <n v="28"/>
    <x v="0"/>
    <n v="2"/>
    <n v="5"/>
    <x v="1"/>
    <n v="4854"/>
    <n v="3"/>
    <n v="41"/>
    <x v="0"/>
    <x v="0"/>
    <s v="Yes"/>
    <x v="0"/>
    <x v="3"/>
    <x v="0"/>
    <n v="109.1"/>
    <n v="5291.06"/>
    <m/>
    <x v="20"/>
  </r>
  <r>
    <x v="6980"/>
    <d v="2024-06-25T00:00:00"/>
    <x v="0"/>
    <n v="39"/>
    <x v="0"/>
    <n v="0"/>
    <n v="5"/>
    <x v="1"/>
    <n v="2168"/>
    <n v="4"/>
    <n v="14"/>
    <x v="3"/>
    <x v="0"/>
    <s v="Yes"/>
    <x v="2"/>
    <x v="0"/>
    <x v="0"/>
    <n v="48.8"/>
    <n v="963.16"/>
    <m/>
    <x v="20"/>
  </r>
  <r>
    <x v="6981"/>
    <d v="2024-03-08T00:00:00"/>
    <x v="1"/>
    <n v="33"/>
    <x v="0"/>
    <n v="0"/>
    <n v="5"/>
    <x v="1"/>
    <n v="2185"/>
    <n v="3"/>
    <n v="17"/>
    <x v="3"/>
    <x v="0"/>
    <s v="No"/>
    <x v="1"/>
    <x v="3"/>
    <x v="3"/>
    <n v="19.350000000000001"/>
    <n v="324.31"/>
    <m/>
    <x v="20"/>
  </r>
  <r>
    <x v="6982"/>
    <d v="2022-04-13T00:00:00"/>
    <x v="0"/>
    <n v="37"/>
    <x v="0"/>
    <n v="0"/>
    <n v="5"/>
    <x v="1"/>
    <n v="5118"/>
    <n v="1"/>
    <n v="40"/>
    <x v="4"/>
    <x v="0"/>
    <s v="Yes"/>
    <x v="0"/>
    <x v="3"/>
    <x v="0"/>
    <n v="106"/>
    <n v="5310.03"/>
    <m/>
    <x v="20"/>
  </r>
  <r>
    <x v="6983"/>
    <d v="2021-10-09T00:00:00"/>
    <x v="1"/>
    <n v="52"/>
    <x v="0"/>
    <n v="2"/>
    <n v="5"/>
    <x v="1"/>
    <n v="5596"/>
    <n v="1"/>
    <n v="46"/>
    <x v="4"/>
    <x v="0"/>
    <s v="No"/>
    <x v="1"/>
    <x v="2"/>
    <x v="2"/>
    <n v="19.25"/>
    <n v="1983.38"/>
    <m/>
    <x v="20"/>
  </r>
  <r>
    <x v="6984"/>
    <d v="2020-06-07T00:00:00"/>
    <x v="1"/>
    <n v="30"/>
    <x v="0"/>
    <n v="0"/>
    <n v="5"/>
    <x v="1"/>
    <n v="5049"/>
    <n v="10"/>
    <n v="62"/>
    <x v="4"/>
    <x v="0"/>
    <s v="Yes"/>
    <x v="0"/>
    <x v="0"/>
    <x v="0"/>
    <n v="101.35"/>
    <n v="7098.42"/>
    <m/>
    <x v="20"/>
  </r>
  <r>
    <x v="6985"/>
    <d v="2019-09-15T00:00:00"/>
    <x v="1"/>
    <n v="55"/>
    <x v="0"/>
    <n v="0"/>
    <n v="5"/>
    <x v="1"/>
    <n v="6166"/>
    <n v="4"/>
    <n v="71"/>
    <x v="0"/>
    <x v="0"/>
    <s v="No"/>
    <x v="1"/>
    <x v="2"/>
    <x v="2"/>
    <n v="23.85"/>
    <n v="3176.59"/>
    <m/>
    <x v="20"/>
  </r>
  <r>
    <x v="6986"/>
    <d v="2021-05-10T00:00:00"/>
    <x v="1"/>
    <n v="56"/>
    <x v="1"/>
    <n v="0"/>
    <n v="5"/>
    <x v="1"/>
    <n v="5458"/>
    <n v="0"/>
    <n v="51"/>
    <x v="4"/>
    <x v="0"/>
    <s v="No"/>
    <x v="1"/>
    <x v="2"/>
    <x v="0"/>
    <n v="24.95"/>
    <n v="3549.85"/>
    <m/>
    <x v="20"/>
  </r>
  <r>
    <x v="6987"/>
    <d v="2024-08-02T00:00:00"/>
    <x v="1"/>
    <n v="58"/>
    <x v="1"/>
    <n v="0"/>
    <n v="5"/>
    <x v="1"/>
    <n v="2868"/>
    <n v="0"/>
    <n v="12"/>
    <x v="0"/>
    <x v="0"/>
    <s v="No"/>
    <x v="1"/>
    <x v="3"/>
    <x v="2"/>
    <n v="19.3"/>
    <n v="730.11"/>
    <m/>
    <x v="20"/>
  </r>
  <r>
    <x v="6988"/>
    <d v="2025-04-11T00:00:00"/>
    <x v="1"/>
    <n v="20"/>
    <x v="1"/>
    <n v="3"/>
    <n v="5"/>
    <x v="1"/>
    <n v="2616"/>
    <n v="0"/>
    <n v="4"/>
    <x v="2"/>
    <x v="0"/>
    <s v="No"/>
    <x v="1"/>
    <x v="0"/>
    <x v="2"/>
    <n v="25.45"/>
    <n v="240.08"/>
    <m/>
    <x v="20"/>
  </r>
  <r>
    <x v="6989"/>
    <d v="2024-10-03T00:00:00"/>
    <x v="1"/>
    <n v="23"/>
    <x v="0"/>
    <n v="0"/>
    <n v="5"/>
    <x v="1"/>
    <n v="3509"/>
    <n v="4"/>
    <n v="10"/>
    <x v="0"/>
    <x v="0"/>
    <s v="No"/>
    <x v="1"/>
    <x v="3"/>
    <x v="2"/>
    <n v="20.100000000000001"/>
    <n v="324.8"/>
    <m/>
    <x v="20"/>
  </r>
  <r>
    <x v="6990"/>
    <d v="2025-06-16T00:00:00"/>
    <x v="0"/>
    <n v="46"/>
    <x v="1"/>
    <n v="0"/>
    <n v="5"/>
    <x v="2"/>
    <n v="3922"/>
    <n v="0"/>
    <n v="2"/>
    <x v="2"/>
    <x v="0"/>
    <s v="No"/>
    <x v="1"/>
    <x v="0"/>
    <x v="2"/>
    <n v="20"/>
    <n v="66.760000000000005"/>
    <m/>
    <x v="20"/>
  </r>
  <r>
    <x v="6991"/>
    <d v="2022-03-20T00:00:00"/>
    <x v="0"/>
    <n v="35"/>
    <x v="1"/>
    <n v="0"/>
    <n v="5"/>
    <x v="1"/>
    <n v="3259"/>
    <n v="0"/>
    <n v="41"/>
    <x v="4"/>
    <x v="0"/>
    <s v="Yes"/>
    <x v="0"/>
    <x v="0"/>
    <x v="0"/>
    <n v="89.2"/>
    <n v="5359.39"/>
    <m/>
    <x v="20"/>
  </r>
  <r>
    <x v="6992"/>
    <d v="2022-06-04T00:00:00"/>
    <x v="0"/>
    <n v="71"/>
    <x v="0"/>
    <n v="1"/>
    <n v="5"/>
    <x v="1"/>
    <n v="4036"/>
    <n v="9"/>
    <n v="38"/>
    <x v="0"/>
    <x v="0"/>
    <s v="Yes"/>
    <x v="0"/>
    <x v="3"/>
    <x v="0"/>
    <n v="101.15"/>
    <n v="4817.25"/>
    <m/>
    <x v="20"/>
  </r>
  <r>
    <x v="6993"/>
    <d v="2024-12-06T00:00:00"/>
    <x v="0"/>
    <n v="78"/>
    <x v="0"/>
    <n v="0"/>
    <n v="5"/>
    <x v="1"/>
    <n v="4537"/>
    <n v="7"/>
    <n v="8"/>
    <x v="2"/>
    <x v="0"/>
    <s v="Yes"/>
    <x v="3"/>
    <x v="2"/>
    <x v="2"/>
    <n v="64.400000000000006"/>
    <n v="786.26"/>
    <m/>
    <x v="20"/>
  </r>
  <r>
    <x v="6994"/>
    <d v="2025-06-20T00:00:00"/>
    <x v="0"/>
    <n v="71"/>
    <x v="1"/>
    <n v="0"/>
    <n v="5"/>
    <x v="2"/>
    <n v="5251"/>
    <n v="0"/>
    <n v="2"/>
    <x v="2"/>
    <x v="0"/>
    <s v="Yes"/>
    <x v="2"/>
    <x v="2"/>
    <x v="3"/>
    <n v="49.95"/>
    <n v="183.04"/>
    <m/>
    <x v="20"/>
  </r>
  <r>
    <x v="6995"/>
    <d v="2023-01-10T00:00:00"/>
    <x v="1"/>
    <n v="61"/>
    <x v="1"/>
    <n v="0"/>
    <n v="5"/>
    <x v="1"/>
    <n v="4984"/>
    <n v="0"/>
    <n v="31"/>
    <x v="0"/>
    <x v="0"/>
    <s v="Yes"/>
    <x v="2"/>
    <x v="2"/>
    <x v="2"/>
    <n v="79.2"/>
    <n v="3359.87"/>
    <m/>
    <x v="20"/>
  </r>
  <r>
    <x v="6996"/>
    <d v="2024-02-03T00:00:00"/>
    <x v="0"/>
    <n v="27"/>
    <x v="1"/>
    <n v="0"/>
    <n v="5"/>
    <x v="1"/>
    <n v="4030"/>
    <n v="0"/>
    <n v="18"/>
    <x v="3"/>
    <x v="0"/>
    <s v="Yes"/>
    <x v="0"/>
    <x v="0"/>
    <x v="0"/>
    <n v="75.599999999999994"/>
    <n v="1668.29"/>
    <m/>
    <x v="20"/>
  </r>
  <r>
    <x v="6997"/>
    <d v="2023-09-17T00:00:00"/>
    <x v="1"/>
    <n v="27"/>
    <x v="0"/>
    <n v="2"/>
    <n v="5"/>
    <x v="1"/>
    <n v="5939"/>
    <n v="1"/>
    <n v="23"/>
    <x v="0"/>
    <x v="0"/>
    <s v="No"/>
    <x v="1"/>
    <x v="2"/>
    <x v="2"/>
    <n v="25.6"/>
    <n v="1102.17"/>
    <m/>
    <x v="20"/>
  </r>
  <r>
    <x v="6998"/>
    <d v="2021-08-11T00:00:00"/>
    <x v="1"/>
    <n v="35"/>
    <x v="1"/>
    <n v="0"/>
    <n v="5"/>
    <x v="1"/>
    <n v="4304"/>
    <n v="0"/>
    <n v="48"/>
    <x v="0"/>
    <x v="0"/>
    <s v="Yes"/>
    <x v="0"/>
    <x v="0"/>
    <x v="0"/>
    <n v="103.85"/>
    <n v="5450.05"/>
    <m/>
    <x v="20"/>
  </r>
  <r>
    <x v="6999"/>
    <d v="2022-10-12T00:00:00"/>
    <x v="1"/>
    <n v="26"/>
    <x v="1"/>
    <n v="0"/>
    <n v="5"/>
    <x v="1"/>
    <n v="3818"/>
    <n v="0"/>
    <n v="34"/>
    <x v="0"/>
    <x v="0"/>
    <s v="Yes"/>
    <x v="0"/>
    <x v="0"/>
    <x v="0"/>
    <n v="85.35"/>
    <n v="3696.96"/>
    <m/>
    <x v="20"/>
  </r>
  <r>
    <x v="7000"/>
    <d v="2023-07-14T00:00:00"/>
    <x v="1"/>
    <n v="56"/>
    <x v="0"/>
    <n v="0"/>
    <n v="5"/>
    <x v="1"/>
    <n v="3428"/>
    <n v="10"/>
    <n v="25"/>
    <x v="0"/>
    <x v="0"/>
    <s v="No"/>
    <x v="1"/>
    <x v="3"/>
    <x v="2"/>
    <n v="26.8"/>
    <n v="823.55"/>
    <m/>
    <x v="20"/>
  </r>
  <r>
    <x v="7001"/>
    <d v="2021-04-07T00:00:00"/>
    <x v="0"/>
    <n v="19"/>
    <x v="0"/>
    <n v="3"/>
    <n v="5"/>
    <x v="1"/>
    <n v="4203"/>
    <n v="10"/>
    <n v="52"/>
    <x v="0"/>
    <x v="0"/>
    <s v="No"/>
    <x v="1"/>
    <x v="2"/>
    <x v="2"/>
    <n v="19.2"/>
    <n v="3174.27"/>
    <m/>
    <x v="20"/>
  </r>
  <r>
    <x v="7002"/>
    <d v="2021-05-14T00:00:00"/>
    <x v="0"/>
    <n v="34"/>
    <x v="1"/>
    <n v="0"/>
    <n v="5"/>
    <x v="1"/>
    <n v="5787"/>
    <n v="0"/>
    <n v="51"/>
    <x v="4"/>
    <x v="0"/>
    <s v="Yes"/>
    <x v="0"/>
    <x v="0"/>
    <x v="0"/>
    <n v="99"/>
    <n v="7196.98"/>
    <m/>
    <x v="20"/>
  </r>
  <r>
    <x v="7003"/>
    <d v="2025-06-06T00:00:00"/>
    <x v="1"/>
    <n v="40"/>
    <x v="0"/>
    <n v="0"/>
    <n v="5"/>
    <x v="2"/>
    <n v="2115"/>
    <n v="9"/>
    <n v="2"/>
    <x v="0"/>
    <x v="0"/>
    <s v="Yes"/>
    <x v="0"/>
    <x v="0"/>
    <x v="0"/>
    <n v="84.05"/>
    <n v="178.51"/>
    <m/>
    <x v="20"/>
  </r>
  <r>
    <x v="7004"/>
    <d v="2023-02-15T00:00:00"/>
    <x v="0"/>
    <n v="45"/>
    <x v="0"/>
    <n v="0"/>
    <n v="5"/>
    <x v="1"/>
    <n v="2492"/>
    <n v="2"/>
    <n v="30"/>
    <x v="0"/>
    <x v="0"/>
    <s v="No"/>
    <x v="1"/>
    <x v="3"/>
    <x v="2"/>
    <n v="20.7"/>
    <n v="1273.8"/>
    <m/>
    <x v="20"/>
  </r>
  <r>
    <x v="7005"/>
    <d v="2023-10-07T00:00:00"/>
    <x v="0"/>
    <n v="43"/>
    <x v="1"/>
    <n v="2"/>
    <n v="5"/>
    <x v="1"/>
    <n v="2722"/>
    <n v="0"/>
    <n v="22"/>
    <x v="3"/>
    <x v="0"/>
    <s v="No"/>
    <x v="1"/>
    <x v="0"/>
    <x v="2"/>
    <n v="20.149999999999999"/>
    <n v="1182.04"/>
    <m/>
    <x v="20"/>
  </r>
  <r>
    <x v="7006"/>
    <d v="2025-07-06T00:00:00"/>
    <x v="0"/>
    <n v="62"/>
    <x v="1"/>
    <n v="0"/>
    <n v="5"/>
    <x v="2"/>
    <n v="3259"/>
    <n v="0"/>
    <n v="1"/>
    <x v="2"/>
    <x v="0"/>
    <s v="Yes"/>
    <x v="2"/>
    <x v="0"/>
    <x v="0"/>
    <n v="54.3"/>
    <n v="98.32"/>
    <m/>
    <x v="20"/>
  </r>
  <r>
    <x v="7007"/>
    <d v="2022-12-01T00:00:00"/>
    <x v="0"/>
    <n v="26"/>
    <x v="0"/>
    <n v="0"/>
    <n v="5"/>
    <x v="1"/>
    <n v="3278"/>
    <n v="10"/>
    <n v="32"/>
    <x v="0"/>
    <x v="0"/>
    <s v="Yes"/>
    <x v="2"/>
    <x v="3"/>
    <x v="2"/>
    <n v="72.8"/>
    <n v="2826.17"/>
    <m/>
    <x v="20"/>
  </r>
  <r>
    <x v="7008"/>
    <d v="2021-12-17T00:00:00"/>
    <x v="0"/>
    <n v="46"/>
    <x v="0"/>
    <n v="1"/>
    <n v="5"/>
    <x v="1"/>
    <n v="5635"/>
    <n v="2"/>
    <n v="44"/>
    <x v="0"/>
    <x v="0"/>
    <s v="Yes"/>
    <x v="0"/>
    <x v="0"/>
    <x v="0"/>
    <n v="92.95"/>
    <n v="5277.9"/>
    <m/>
    <x v="20"/>
  </r>
  <r>
    <x v="7009"/>
    <d v="2023-09-05T00:00:00"/>
    <x v="1"/>
    <n v="61"/>
    <x v="0"/>
    <n v="3"/>
    <n v="5"/>
    <x v="1"/>
    <n v="5945"/>
    <n v="0"/>
    <n v="23"/>
    <x v="0"/>
    <x v="0"/>
    <s v="No"/>
    <x v="1"/>
    <x v="2"/>
    <x v="2"/>
    <n v="23.85"/>
    <n v="789.18"/>
    <m/>
    <x v="20"/>
  </r>
  <r>
    <x v="7010"/>
    <d v="2022-03-01T00:00:00"/>
    <x v="1"/>
    <n v="59"/>
    <x v="1"/>
    <n v="0"/>
    <n v="5"/>
    <x v="1"/>
    <n v="2454"/>
    <n v="0"/>
    <n v="41"/>
    <x v="4"/>
    <x v="2"/>
    <s v="Yes"/>
    <x v="3"/>
    <x v="0"/>
    <x v="0"/>
    <n v="40.35"/>
    <n v="1677.85"/>
    <m/>
    <x v="20"/>
  </r>
  <r>
    <x v="7011"/>
    <d v="2024-10-10T00:00:00"/>
    <x v="1"/>
    <n v="62"/>
    <x v="0"/>
    <n v="0"/>
    <n v="5"/>
    <x v="1"/>
    <n v="2709"/>
    <n v="6"/>
    <n v="10"/>
    <x v="3"/>
    <x v="0"/>
    <s v="Yes"/>
    <x v="3"/>
    <x v="0"/>
    <x v="2"/>
    <n v="67.8"/>
    <n v="1023.95"/>
    <m/>
    <x v="20"/>
  </r>
  <r>
    <x v="7012"/>
    <d v="2024-06-20T00:00:00"/>
    <x v="0"/>
    <n v="37"/>
    <x v="0"/>
    <n v="0"/>
    <n v="5"/>
    <x v="1"/>
    <n v="4965"/>
    <n v="8"/>
    <n v="14"/>
    <x v="3"/>
    <x v="0"/>
    <s v="Yes"/>
    <x v="0"/>
    <x v="0"/>
    <x v="0"/>
    <n v="82.65"/>
    <n v="1822.98"/>
    <m/>
    <x v="20"/>
  </r>
  <r>
    <x v="7013"/>
    <d v="2023-08-11T00:00:00"/>
    <x v="1"/>
    <n v="44"/>
    <x v="0"/>
    <n v="0"/>
    <n v="5"/>
    <x v="1"/>
    <n v="3071"/>
    <n v="6"/>
    <n v="24"/>
    <x v="0"/>
    <x v="0"/>
    <s v="No"/>
    <x v="1"/>
    <x v="3"/>
    <x v="2"/>
    <n v="20.399999999999999"/>
    <n v="1343.44"/>
    <m/>
    <x v="20"/>
  </r>
  <r>
    <x v="7014"/>
    <d v="2022-08-18T00:00:00"/>
    <x v="1"/>
    <n v="56"/>
    <x v="0"/>
    <n v="2"/>
    <n v="5"/>
    <x v="1"/>
    <n v="3043"/>
    <n v="3"/>
    <n v="36"/>
    <x v="1"/>
    <x v="0"/>
    <s v="No"/>
    <x v="1"/>
    <x v="0"/>
    <x v="0"/>
    <n v="19.2"/>
    <n v="1443.42"/>
    <m/>
    <x v="20"/>
  </r>
  <r>
    <x v="7015"/>
    <d v="2020-04-09T00:00:00"/>
    <x v="0"/>
    <n v="28"/>
    <x v="0"/>
    <n v="1"/>
    <n v="5"/>
    <x v="1"/>
    <n v="5431"/>
    <n v="3"/>
    <n v="64"/>
    <x v="4"/>
    <x v="0"/>
    <s v="No"/>
    <x v="1"/>
    <x v="2"/>
    <x v="0"/>
    <n v="19.7"/>
    <n v="2229.5700000000002"/>
    <m/>
    <x v="20"/>
  </r>
  <r>
    <x v="7016"/>
    <d v="2024-02-06T00:00:00"/>
    <x v="0"/>
    <n v="55"/>
    <x v="0"/>
    <n v="0"/>
    <n v="5"/>
    <x v="1"/>
    <n v="2831"/>
    <n v="6"/>
    <n v="18"/>
    <x v="3"/>
    <x v="0"/>
    <s v="Yes"/>
    <x v="0"/>
    <x v="0"/>
    <x v="0"/>
    <n v="78.2"/>
    <n v="2040.97"/>
    <m/>
    <x v="20"/>
  </r>
  <r>
    <x v="7017"/>
    <d v="2025-02-24T00:00:00"/>
    <x v="0"/>
    <n v="33"/>
    <x v="1"/>
    <n v="0"/>
    <n v="5"/>
    <x v="1"/>
    <n v="3266"/>
    <n v="0"/>
    <n v="6"/>
    <x v="2"/>
    <x v="0"/>
    <s v="No"/>
    <x v="1"/>
    <x v="0"/>
    <x v="2"/>
    <n v="20.65"/>
    <n v="303.33999999999997"/>
    <m/>
    <x v="20"/>
  </r>
  <r>
    <x v="7018"/>
    <d v="2025-07-10T00:00:00"/>
    <x v="0"/>
    <n v="56"/>
    <x v="1"/>
    <n v="0"/>
    <n v="5"/>
    <x v="2"/>
    <n v="2067"/>
    <n v="0"/>
    <n v="1"/>
    <x v="0"/>
    <x v="0"/>
    <s v="No"/>
    <x v="1"/>
    <x v="0"/>
    <x v="2"/>
    <n v="20.05"/>
    <n v="33.56"/>
    <m/>
    <x v="20"/>
  </r>
  <r>
    <x v="7019"/>
    <d v="2020-08-12T00:00:00"/>
    <x v="1"/>
    <n v="34"/>
    <x v="0"/>
    <n v="0"/>
    <n v="5"/>
    <x v="1"/>
    <n v="5942"/>
    <n v="1"/>
    <n v="60"/>
    <x v="4"/>
    <x v="0"/>
    <s v="Yes"/>
    <x v="0"/>
    <x v="2"/>
    <x v="2"/>
    <n v="110.8"/>
    <n v="8444.7099999999991"/>
    <m/>
    <x v="20"/>
  </r>
  <r>
    <x v="7020"/>
    <d v="2021-07-12T00:00:00"/>
    <x v="0"/>
    <n v="39"/>
    <x v="1"/>
    <n v="0"/>
    <n v="5"/>
    <x v="1"/>
    <n v="4516"/>
    <n v="0"/>
    <n v="49"/>
    <x v="4"/>
    <x v="0"/>
    <s v="Yes"/>
    <x v="0"/>
    <x v="0"/>
    <x v="0"/>
    <n v="74.599999999999994"/>
    <n v="4887.53"/>
    <m/>
    <x v="20"/>
  </r>
  <r>
    <x v="7021"/>
    <d v="2020-06-08T00:00:00"/>
    <x v="0"/>
    <n v="49"/>
    <x v="1"/>
    <n v="0"/>
    <n v="5"/>
    <x v="1"/>
    <n v="5157"/>
    <n v="0"/>
    <n v="62"/>
    <x v="4"/>
    <x v="0"/>
    <s v="Yes"/>
    <x v="2"/>
    <x v="0"/>
    <x v="0"/>
    <n v="80.400000000000006"/>
    <n v="8001.79"/>
    <m/>
    <x v="20"/>
  </r>
  <r>
    <x v="7022"/>
    <d v="2019-08-24T00:00:00"/>
    <x v="1"/>
    <n v="69"/>
    <x v="0"/>
    <n v="0"/>
    <n v="5"/>
    <x v="1"/>
    <n v="5933"/>
    <n v="8"/>
    <n v="72"/>
    <x v="5"/>
    <x v="0"/>
    <s v="Yes"/>
    <x v="0"/>
    <x v="2"/>
    <x v="2"/>
    <n v="110.8"/>
    <n v="9023.4500000000007"/>
    <m/>
    <x v="20"/>
  </r>
  <r>
    <x v="7023"/>
    <d v="2021-10-09T00:00:00"/>
    <x v="1"/>
    <n v="56"/>
    <x v="0"/>
    <n v="0"/>
    <n v="5"/>
    <x v="1"/>
    <n v="5480"/>
    <n v="1"/>
    <n v="46"/>
    <x v="0"/>
    <x v="0"/>
    <s v="No"/>
    <x v="1"/>
    <x v="2"/>
    <x v="2"/>
    <n v="19.95"/>
    <n v="2328.7199999999998"/>
    <m/>
    <x v="20"/>
  </r>
  <r>
    <x v="7024"/>
    <d v="2023-03-02T00:00:00"/>
    <x v="1"/>
    <n v="62"/>
    <x v="0"/>
    <n v="0"/>
    <n v="5"/>
    <x v="1"/>
    <n v="3483"/>
    <n v="3"/>
    <n v="29"/>
    <x v="0"/>
    <x v="0"/>
    <s v="Yes"/>
    <x v="0"/>
    <x v="0"/>
    <x v="0"/>
    <n v="74.95"/>
    <n v="2305.36"/>
    <m/>
    <x v="20"/>
  </r>
  <r>
    <x v="7025"/>
    <d v="2024-08-10T00:00:00"/>
    <x v="0"/>
    <n v="26"/>
    <x v="1"/>
    <n v="0"/>
    <n v="5"/>
    <x v="1"/>
    <n v="4883"/>
    <n v="0"/>
    <n v="12"/>
    <x v="0"/>
    <x v="0"/>
    <s v="No"/>
    <x v="1"/>
    <x v="0"/>
    <x v="3"/>
    <n v="20.45"/>
    <n v="748.67"/>
    <m/>
    <x v="20"/>
  </r>
  <r>
    <x v="7026"/>
    <d v="2023-04-12T00:00:00"/>
    <x v="0"/>
    <n v="58"/>
    <x v="0"/>
    <n v="3"/>
    <n v="5"/>
    <x v="1"/>
    <n v="2797"/>
    <n v="8"/>
    <n v="28"/>
    <x v="0"/>
    <x v="2"/>
    <s v="Yes"/>
    <x v="2"/>
    <x v="3"/>
    <x v="2"/>
    <n v="60"/>
    <n v="1682.05"/>
    <m/>
    <x v="20"/>
  </r>
  <r>
    <x v="7027"/>
    <d v="2022-05-08T00:00:00"/>
    <x v="0"/>
    <n v="39"/>
    <x v="0"/>
    <n v="0"/>
    <n v="5"/>
    <x v="1"/>
    <n v="2165"/>
    <n v="10"/>
    <n v="39"/>
    <x v="1"/>
    <x v="0"/>
    <s v="No"/>
    <x v="1"/>
    <x v="2"/>
    <x v="0"/>
    <n v="20.45"/>
    <n v="2209.21"/>
    <m/>
    <x v="20"/>
  </r>
  <r>
    <x v="7028"/>
    <d v="2024-09-21T00:00:00"/>
    <x v="1"/>
    <n v="42"/>
    <x v="1"/>
    <n v="0"/>
    <n v="5"/>
    <x v="1"/>
    <n v="2775"/>
    <n v="0"/>
    <n v="11"/>
    <x v="3"/>
    <x v="0"/>
    <s v="Yes"/>
    <x v="3"/>
    <x v="0"/>
    <x v="0"/>
    <n v="64.900000000000006"/>
    <n v="865.26"/>
    <m/>
    <x v="20"/>
  </r>
  <r>
    <x v="7029"/>
    <d v="2025-04-11T00:00:00"/>
    <x v="1"/>
    <n v="52"/>
    <x v="0"/>
    <n v="0"/>
    <n v="5"/>
    <x v="1"/>
    <n v="3233"/>
    <n v="8"/>
    <n v="4"/>
    <x v="0"/>
    <x v="0"/>
    <s v="No"/>
    <x v="1"/>
    <x v="3"/>
    <x v="0"/>
    <n v="20.5"/>
    <n v="257.97000000000003"/>
    <m/>
    <x v="20"/>
  </r>
  <r>
    <x v="7030"/>
    <d v="2021-05-24T00:00:00"/>
    <x v="1"/>
    <n v="35"/>
    <x v="0"/>
    <n v="0"/>
    <n v="5"/>
    <x v="1"/>
    <n v="5408"/>
    <n v="10"/>
    <n v="51"/>
    <x v="4"/>
    <x v="0"/>
    <s v="Yes"/>
    <x v="2"/>
    <x v="3"/>
    <x v="2"/>
    <n v="78.650000000000006"/>
    <n v="5248.8"/>
    <m/>
    <x v="20"/>
  </r>
  <r>
    <x v="7031"/>
    <d v="2020-06-17T00:00:00"/>
    <x v="0"/>
    <n v="47"/>
    <x v="0"/>
    <n v="0"/>
    <n v="5"/>
    <x v="1"/>
    <n v="4404"/>
    <n v="1"/>
    <n v="62"/>
    <x v="4"/>
    <x v="0"/>
    <s v="Yes"/>
    <x v="3"/>
    <x v="2"/>
    <x v="2"/>
    <n v="60.15"/>
    <n v="5842.6"/>
    <m/>
    <x v="20"/>
  </r>
  <r>
    <x v="7032"/>
    <d v="2025-06-26T00:00:00"/>
    <x v="1"/>
    <n v="27"/>
    <x v="0"/>
    <n v="0"/>
    <n v="5"/>
    <x v="2"/>
    <n v="4107"/>
    <n v="8"/>
    <n v="2"/>
    <x v="2"/>
    <x v="0"/>
    <s v="No"/>
    <x v="1"/>
    <x v="0"/>
    <x v="0"/>
    <n v="19.850000000000001"/>
    <n v="124.1"/>
    <m/>
    <x v="20"/>
  </r>
  <r>
    <x v="7033"/>
    <d v="2024-08-14T00:00:00"/>
    <x v="1"/>
    <n v="52"/>
    <x v="1"/>
    <n v="0"/>
    <n v="5"/>
    <x v="1"/>
    <n v="4041"/>
    <n v="0"/>
    <n v="12"/>
    <x v="3"/>
    <x v="0"/>
    <s v="Yes"/>
    <x v="0"/>
    <x v="0"/>
    <x v="0"/>
    <n v="89.15"/>
    <n v="1544.31"/>
    <m/>
    <x v="20"/>
  </r>
  <r>
    <x v="7034"/>
    <d v="2020-11-03T00:00:00"/>
    <x v="1"/>
    <n v="43"/>
    <x v="0"/>
    <n v="2"/>
    <n v="5"/>
    <x v="1"/>
    <n v="4235"/>
    <n v="3"/>
    <n v="57"/>
    <x v="0"/>
    <x v="0"/>
    <s v="No"/>
    <x v="1"/>
    <x v="2"/>
    <x v="0"/>
    <n v="19.75"/>
    <n v="1970.87"/>
    <m/>
    <x v="20"/>
  </r>
  <r>
    <x v="7035"/>
    <d v="2024-11-23T00:00:00"/>
    <x v="1"/>
    <n v="51"/>
    <x v="0"/>
    <n v="3"/>
    <n v="5"/>
    <x v="1"/>
    <n v="4291"/>
    <n v="1"/>
    <n v="9"/>
    <x v="0"/>
    <x v="0"/>
    <s v="Yes"/>
    <x v="2"/>
    <x v="0"/>
    <x v="2"/>
    <n v="55.3"/>
    <n v="711.44"/>
    <m/>
    <x v="20"/>
  </r>
  <r>
    <x v="7036"/>
    <d v="2022-03-16T00:00:00"/>
    <x v="1"/>
    <n v="52"/>
    <x v="1"/>
    <n v="0"/>
    <n v="5"/>
    <x v="1"/>
    <n v="2839"/>
    <n v="0"/>
    <n v="41"/>
    <x v="4"/>
    <x v="0"/>
    <s v="No"/>
    <x v="1"/>
    <x v="0"/>
    <x v="0"/>
    <n v="20.45"/>
    <n v="1410.28"/>
    <m/>
    <x v="20"/>
  </r>
  <r>
    <x v="7037"/>
    <d v="2025-02-18T00:00:00"/>
    <x v="1"/>
    <n v="28"/>
    <x v="1"/>
    <n v="0"/>
    <n v="5"/>
    <x v="1"/>
    <n v="3291"/>
    <n v="0"/>
    <n v="6"/>
    <x v="0"/>
    <x v="0"/>
    <s v="Yes"/>
    <x v="0"/>
    <x v="0"/>
    <x v="2"/>
    <n v="85.95"/>
    <n v="758.44"/>
    <m/>
    <x v="20"/>
  </r>
  <r>
    <x v="7038"/>
    <d v="2025-02-13T00:00:00"/>
    <x v="0"/>
    <n v="29"/>
    <x v="1"/>
    <n v="0"/>
    <n v="5"/>
    <x v="1"/>
    <n v="2191"/>
    <n v="0"/>
    <n v="6"/>
    <x v="2"/>
    <x v="0"/>
    <s v="Yes"/>
    <x v="2"/>
    <x v="0"/>
    <x v="2"/>
    <n v="60.9"/>
    <n v="688.12"/>
    <m/>
    <x v="20"/>
  </r>
  <r>
    <x v="7039"/>
    <d v="2020-08-14T00:00:00"/>
    <x v="1"/>
    <n v="19"/>
    <x v="0"/>
    <n v="0"/>
    <n v="5"/>
    <x v="1"/>
    <n v="5784"/>
    <n v="5"/>
    <n v="60"/>
    <x v="0"/>
    <x v="2"/>
    <s v="Yes"/>
    <x v="2"/>
    <x v="2"/>
    <x v="2"/>
    <n v="60.8"/>
    <n v="3603.45"/>
    <m/>
    <x v="20"/>
  </r>
  <r>
    <x v="7040"/>
    <d v="2020-01-12T00:00:00"/>
    <x v="0"/>
    <n v="32"/>
    <x v="1"/>
    <n v="0"/>
    <n v="5"/>
    <x v="1"/>
    <n v="6212"/>
    <n v="0"/>
    <n v="67"/>
    <x v="5"/>
    <x v="0"/>
    <s v="No"/>
    <x v="1"/>
    <x v="2"/>
    <x v="0"/>
    <n v="19.95"/>
    <n v="2338.19"/>
    <m/>
    <x v="20"/>
  </r>
  <r>
    <x v="7041"/>
    <d v="2025-07-20T00:00:00"/>
    <x v="0"/>
    <n v="64"/>
    <x v="1"/>
    <n v="2"/>
    <n v="5"/>
    <x v="2"/>
    <n v="4276"/>
    <n v="0"/>
    <n v="1"/>
    <x v="2"/>
    <x v="2"/>
    <s v="Yes"/>
    <x v="3"/>
    <x v="0"/>
    <x v="3"/>
    <n v="24.2"/>
    <n v="24.2"/>
    <m/>
    <x v="20"/>
  </r>
  <r>
    <x v="7042"/>
    <d v="2024-12-15T00:00:00"/>
    <x v="1"/>
    <n v="36"/>
    <x v="1"/>
    <n v="0"/>
    <n v="5"/>
    <x v="1"/>
    <n v="5227"/>
    <n v="0"/>
    <n v="8"/>
    <x v="2"/>
    <x v="0"/>
    <s v="Yes"/>
    <x v="3"/>
    <x v="0"/>
    <x v="0"/>
    <n v="65.45"/>
    <n v="853.41"/>
    <m/>
    <x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</r>
  <r>
    <x v="0"/>
  </r>
  <r>
    <x v="1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2"/>
  </r>
  <r>
    <x v="3"/>
  </r>
  <r>
    <x v="0"/>
  </r>
  <r>
    <x v="2"/>
  </r>
  <r>
    <x v="0"/>
  </r>
  <r>
    <x v="1"/>
  </r>
  <r>
    <x v="0"/>
  </r>
  <r>
    <x v="0"/>
  </r>
  <r>
    <x v="2"/>
  </r>
  <r>
    <x v="0"/>
  </r>
  <r>
    <x v="0"/>
  </r>
  <r>
    <x v="3"/>
  </r>
  <r>
    <x v="2"/>
  </r>
  <r>
    <x v="2"/>
  </r>
  <r>
    <x v="0"/>
  </r>
  <r>
    <x v="4"/>
  </r>
  <r>
    <x v="3"/>
  </r>
  <r>
    <x v="3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3"/>
  </r>
  <r>
    <x v="2"/>
  </r>
  <r>
    <x v="2"/>
  </r>
  <r>
    <x v="3"/>
  </r>
  <r>
    <x v="3"/>
  </r>
  <r>
    <x v="4"/>
  </r>
  <r>
    <x v="0"/>
  </r>
  <r>
    <x v="0"/>
  </r>
  <r>
    <x v="0"/>
  </r>
  <r>
    <x v="0"/>
  </r>
  <r>
    <x v="0"/>
  </r>
  <r>
    <x v="0"/>
  </r>
  <r>
    <x v="3"/>
  </r>
  <r>
    <x v="2"/>
  </r>
  <r>
    <x v="0"/>
  </r>
  <r>
    <x v="2"/>
  </r>
  <r>
    <x v="2"/>
  </r>
  <r>
    <x v="0"/>
  </r>
  <r>
    <x v="2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3"/>
  </r>
  <r>
    <x v="0"/>
  </r>
  <r>
    <x v="4"/>
  </r>
  <r>
    <x v="3"/>
  </r>
  <r>
    <x v="0"/>
  </r>
  <r>
    <x v="0"/>
  </r>
  <r>
    <x v="2"/>
  </r>
  <r>
    <x v="0"/>
  </r>
  <r>
    <x v="3"/>
  </r>
  <r>
    <x v="1"/>
  </r>
  <r>
    <x v="2"/>
  </r>
  <r>
    <x v="4"/>
  </r>
  <r>
    <x v="0"/>
  </r>
  <r>
    <x v="2"/>
  </r>
  <r>
    <x v="5"/>
  </r>
  <r>
    <x v="3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3"/>
  </r>
  <r>
    <x v="4"/>
  </r>
  <r>
    <x v="0"/>
  </r>
  <r>
    <x v="0"/>
  </r>
  <r>
    <x v="0"/>
  </r>
  <r>
    <x v="1"/>
  </r>
  <r>
    <x v="0"/>
  </r>
  <r>
    <x v="0"/>
  </r>
  <r>
    <x v="3"/>
  </r>
  <r>
    <x v="2"/>
  </r>
  <r>
    <x v="3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4"/>
  </r>
  <r>
    <x v="0"/>
  </r>
  <r>
    <x v="3"/>
  </r>
  <r>
    <x v="0"/>
  </r>
  <r>
    <x v="0"/>
  </r>
  <r>
    <x v="0"/>
  </r>
  <r>
    <x v="0"/>
  </r>
  <r>
    <x v="2"/>
  </r>
  <r>
    <x v="1"/>
  </r>
  <r>
    <x v="2"/>
  </r>
  <r>
    <x v="2"/>
  </r>
  <r>
    <x v="4"/>
  </r>
  <r>
    <x v="2"/>
  </r>
  <r>
    <x v="2"/>
  </r>
  <r>
    <x v="2"/>
  </r>
  <r>
    <x v="0"/>
  </r>
  <r>
    <x v="5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4"/>
  </r>
  <r>
    <x v="2"/>
  </r>
  <r>
    <x v="3"/>
  </r>
  <r>
    <x v="2"/>
  </r>
  <r>
    <x v="0"/>
  </r>
  <r>
    <x v="0"/>
  </r>
  <r>
    <x v="2"/>
  </r>
  <r>
    <x v="0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3"/>
  </r>
  <r>
    <x v="2"/>
  </r>
  <r>
    <x v="0"/>
  </r>
  <r>
    <x v="1"/>
  </r>
  <r>
    <x v="0"/>
  </r>
  <r>
    <x v="0"/>
  </r>
  <r>
    <x v="0"/>
  </r>
  <r>
    <x v="0"/>
  </r>
  <r>
    <x v="3"/>
  </r>
  <r>
    <x v="2"/>
  </r>
  <r>
    <x v="2"/>
  </r>
  <r>
    <x v="3"/>
  </r>
  <r>
    <x v="4"/>
  </r>
  <r>
    <x v="2"/>
  </r>
  <r>
    <x v="0"/>
  </r>
  <r>
    <x v="0"/>
  </r>
  <r>
    <x v="0"/>
  </r>
  <r>
    <x v="2"/>
  </r>
  <r>
    <x v="0"/>
  </r>
  <r>
    <x v="2"/>
  </r>
  <r>
    <x v="2"/>
  </r>
  <r>
    <x v="3"/>
  </r>
  <r>
    <x v="2"/>
  </r>
  <r>
    <x v="3"/>
  </r>
  <r>
    <x v="5"/>
  </r>
  <r>
    <x v="0"/>
  </r>
  <r>
    <x v="0"/>
  </r>
  <r>
    <x v="0"/>
  </r>
  <r>
    <x v="0"/>
  </r>
  <r>
    <x v="0"/>
  </r>
  <r>
    <x v="2"/>
  </r>
  <r>
    <x v="2"/>
  </r>
  <r>
    <x v="0"/>
  </r>
  <r>
    <x v="1"/>
  </r>
  <r>
    <x v="1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4"/>
  </r>
  <r>
    <x v="2"/>
  </r>
  <r>
    <x v="2"/>
  </r>
  <r>
    <x v="0"/>
  </r>
  <r>
    <x v="0"/>
  </r>
  <r>
    <x v="2"/>
  </r>
  <r>
    <x v="2"/>
  </r>
  <r>
    <x v="3"/>
  </r>
  <r>
    <x v="2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1"/>
  </r>
  <r>
    <x v="0"/>
  </r>
  <r>
    <x v="0"/>
  </r>
  <r>
    <x v="2"/>
  </r>
  <r>
    <x v="0"/>
  </r>
  <r>
    <x v="3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3"/>
  </r>
  <r>
    <x v="3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3"/>
  </r>
  <r>
    <x v="2"/>
  </r>
  <r>
    <x v="0"/>
  </r>
  <r>
    <x v="0"/>
  </r>
  <r>
    <x v="1"/>
  </r>
  <r>
    <x v="0"/>
  </r>
  <r>
    <x v="0"/>
  </r>
  <r>
    <x v="0"/>
  </r>
  <r>
    <x v="3"/>
  </r>
  <r>
    <x v="0"/>
  </r>
  <r>
    <x v="3"/>
  </r>
  <r>
    <x v="0"/>
  </r>
  <r>
    <x v="0"/>
  </r>
  <r>
    <x v="0"/>
  </r>
  <r>
    <x v="3"/>
  </r>
  <r>
    <x v="2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3"/>
  </r>
  <r>
    <x v="0"/>
  </r>
  <r>
    <x v="0"/>
  </r>
  <r>
    <x v="2"/>
  </r>
  <r>
    <x v="0"/>
  </r>
  <r>
    <x v="0"/>
  </r>
  <r>
    <x v="2"/>
  </r>
  <r>
    <x v="2"/>
  </r>
  <r>
    <x v="0"/>
  </r>
  <r>
    <x v="0"/>
  </r>
  <r>
    <x v="0"/>
  </r>
  <r>
    <x v="0"/>
  </r>
  <r>
    <x v="0"/>
  </r>
  <r>
    <x v="3"/>
  </r>
  <r>
    <x v="3"/>
  </r>
  <r>
    <x v="0"/>
  </r>
  <r>
    <x v="0"/>
  </r>
  <r>
    <x v="3"/>
  </r>
  <r>
    <x v="0"/>
  </r>
  <r>
    <x v="3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3"/>
  </r>
  <r>
    <x v="4"/>
  </r>
  <r>
    <x v="2"/>
  </r>
  <r>
    <x v="0"/>
  </r>
  <r>
    <x v="0"/>
  </r>
  <r>
    <x v="2"/>
  </r>
  <r>
    <x v="2"/>
  </r>
  <r>
    <x v="0"/>
  </r>
  <r>
    <x v="0"/>
  </r>
  <r>
    <x v="0"/>
  </r>
  <r>
    <x v="1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3"/>
  </r>
  <r>
    <x v="0"/>
  </r>
  <r>
    <x v="0"/>
  </r>
  <r>
    <x v="2"/>
  </r>
  <r>
    <x v="3"/>
  </r>
  <r>
    <x v="0"/>
  </r>
  <r>
    <x v="0"/>
  </r>
  <r>
    <x v="0"/>
  </r>
  <r>
    <x v="2"/>
  </r>
  <r>
    <x v="0"/>
  </r>
  <r>
    <x v="0"/>
  </r>
  <r>
    <x v="0"/>
  </r>
  <r>
    <x v="0"/>
  </r>
  <r>
    <x v="1"/>
  </r>
  <r>
    <x v="2"/>
  </r>
  <r>
    <x v="0"/>
  </r>
  <r>
    <x v="1"/>
  </r>
  <r>
    <x v="0"/>
  </r>
  <r>
    <x v="0"/>
  </r>
  <r>
    <x v="0"/>
  </r>
  <r>
    <x v="5"/>
  </r>
  <r>
    <x v="2"/>
  </r>
  <r>
    <x v="0"/>
  </r>
  <r>
    <x v="4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2"/>
  </r>
  <r>
    <x v="1"/>
  </r>
  <r>
    <x v="2"/>
  </r>
  <r>
    <x v="0"/>
  </r>
  <r>
    <x v="3"/>
  </r>
  <r>
    <x v="0"/>
  </r>
  <r>
    <x v="2"/>
  </r>
  <r>
    <x v="0"/>
  </r>
  <r>
    <x v="2"/>
  </r>
  <r>
    <x v="3"/>
  </r>
  <r>
    <x v="0"/>
  </r>
  <r>
    <x v="3"/>
  </r>
  <r>
    <x v="0"/>
  </r>
  <r>
    <x v="1"/>
  </r>
  <r>
    <x v="3"/>
  </r>
  <r>
    <x v="0"/>
  </r>
  <r>
    <x v="5"/>
  </r>
  <r>
    <x v="2"/>
  </r>
  <r>
    <x v="0"/>
  </r>
  <r>
    <x v="2"/>
  </r>
  <r>
    <x v="0"/>
  </r>
  <r>
    <x v="0"/>
  </r>
  <r>
    <x v="2"/>
  </r>
  <r>
    <x v="0"/>
  </r>
  <r>
    <x v="4"/>
  </r>
  <r>
    <x v="2"/>
  </r>
  <r>
    <x v="2"/>
  </r>
  <r>
    <x v="3"/>
  </r>
  <r>
    <x v="0"/>
  </r>
  <r>
    <x v="0"/>
  </r>
  <r>
    <x v="0"/>
  </r>
  <r>
    <x v="0"/>
  </r>
  <r>
    <x v="0"/>
  </r>
  <r>
    <x v="0"/>
  </r>
  <r>
    <x v="0"/>
  </r>
  <r>
    <x v="2"/>
  </r>
  <r>
    <x v="0"/>
  </r>
  <r>
    <x v="3"/>
  </r>
  <r>
    <x v="0"/>
  </r>
  <r>
    <x v="2"/>
  </r>
  <r>
    <x v="0"/>
  </r>
  <r>
    <x v="0"/>
  </r>
  <r>
    <x v="0"/>
  </r>
  <r>
    <x v="0"/>
  </r>
  <r>
    <x v="0"/>
  </r>
  <r>
    <x v="2"/>
  </r>
  <r>
    <x v="0"/>
  </r>
  <r>
    <x v="5"/>
  </r>
  <r>
    <x v="2"/>
  </r>
  <r>
    <x v="0"/>
  </r>
  <r>
    <x v="2"/>
  </r>
  <r>
    <x v="0"/>
  </r>
  <r>
    <x v="0"/>
  </r>
  <r>
    <x v="3"/>
  </r>
  <r>
    <x v="2"/>
  </r>
  <r>
    <x v="0"/>
  </r>
  <r>
    <x v="4"/>
  </r>
  <r>
    <x v="0"/>
  </r>
  <r>
    <x v="3"/>
  </r>
  <r>
    <x v="4"/>
  </r>
  <r>
    <x v="4"/>
  </r>
  <r>
    <x v="0"/>
  </r>
  <r>
    <x v="2"/>
  </r>
  <r>
    <x v="0"/>
  </r>
  <r>
    <x v="4"/>
  </r>
  <r>
    <x v="0"/>
  </r>
  <r>
    <x v="0"/>
  </r>
  <r>
    <x v="4"/>
  </r>
  <r>
    <x v="1"/>
  </r>
  <r>
    <x v="2"/>
  </r>
  <r>
    <x v="0"/>
  </r>
  <r>
    <x v="0"/>
  </r>
  <r>
    <x v="2"/>
  </r>
  <r>
    <x v="2"/>
  </r>
  <r>
    <x v="0"/>
  </r>
  <r>
    <x v="0"/>
  </r>
  <r>
    <x v="3"/>
  </r>
  <r>
    <x v="2"/>
  </r>
  <r>
    <x v="0"/>
  </r>
  <r>
    <x v="2"/>
  </r>
  <r>
    <x v="0"/>
  </r>
  <r>
    <x v="0"/>
  </r>
  <r>
    <x v="0"/>
  </r>
  <r>
    <x v="0"/>
  </r>
  <r>
    <x v="2"/>
  </r>
  <r>
    <x v="2"/>
  </r>
  <r>
    <x v="2"/>
  </r>
  <r>
    <x v="3"/>
  </r>
  <r>
    <x v="3"/>
  </r>
  <r>
    <x v="0"/>
  </r>
  <r>
    <x v="0"/>
  </r>
  <r>
    <x v="0"/>
  </r>
  <r>
    <x v="0"/>
  </r>
  <r>
    <x v="2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2"/>
  </r>
  <r>
    <x v="2"/>
  </r>
  <r>
    <x v="0"/>
  </r>
  <r>
    <x v="0"/>
  </r>
  <r>
    <x v="0"/>
  </r>
  <r>
    <x v="3"/>
  </r>
  <r>
    <x v="4"/>
  </r>
  <r>
    <x v="0"/>
  </r>
  <r>
    <x v="2"/>
  </r>
  <r>
    <x v="1"/>
  </r>
  <r>
    <x v="0"/>
  </r>
  <r>
    <x v="2"/>
  </r>
  <r>
    <x v="2"/>
  </r>
  <r>
    <x v="0"/>
  </r>
  <r>
    <x v="0"/>
  </r>
  <r>
    <x v="0"/>
  </r>
  <r>
    <x v="0"/>
  </r>
  <r>
    <x v="1"/>
  </r>
  <r>
    <x v="0"/>
  </r>
  <r>
    <x v="2"/>
  </r>
  <r>
    <x v="0"/>
  </r>
  <r>
    <x v="0"/>
  </r>
  <r>
    <x v="2"/>
  </r>
  <r>
    <x v="0"/>
  </r>
  <r>
    <x v="0"/>
  </r>
  <r>
    <x v="0"/>
  </r>
  <r>
    <x v="5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2"/>
  </r>
  <r>
    <x v="3"/>
  </r>
  <r>
    <x v="0"/>
  </r>
  <r>
    <x v="0"/>
  </r>
  <r>
    <x v="0"/>
  </r>
  <r>
    <x v="0"/>
  </r>
  <r>
    <x v="0"/>
  </r>
  <r>
    <x v="0"/>
  </r>
  <r>
    <x v="2"/>
  </r>
  <r>
    <x v="2"/>
  </r>
  <r>
    <x v="0"/>
  </r>
  <r>
    <x v="4"/>
  </r>
  <r>
    <x v="3"/>
  </r>
  <r>
    <x v="3"/>
  </r>
  <r>
    <x v="0"/>
  </r>
  <r>
    <x v="3"/>
  </r>
  <r>
    <x v="0"/>
  </r>
  <r>
    <x v="0"/>
  </r>
  <r>
    <x v="3"/>
  </r>
  <r>
    <x v="0"/>
  </r>
  <r>
    <x v="0"/>
  </r>
  <r>
    <x v="2"/>
  </r>
  <r>
    <x v="4"/>
  </r>
  <r>
    <x v="0"/>
  </r>
  <r>
    <x v="0"/>
  </r>
  <r>
    <x v="3"/>
  </r>
  <r>
    <x v="1"/>
  </r>
  <r>
    <x v="0"/>
  </r>
  <r>
    <x v="2"/>
  </r>
  <r>
    <x v="0"/>
  </r>
  <r>
    <x v="0"/>
  </r>
  <r>
    <x v="0"/>
  </r>
  <r>
    <x v="0"/>
  </r>
  <r>
    <x v="3"/>
  </r>
  <r>
    <x v="5"/>
  </r>
  <r>
    <x v="2"/>
  </r>
  <r>
    <x v="0"/>
  </r>
  <r>
    <x v="2"/>
  </r>
  <r>
    <x v="0"/>
  </r>
  <r>
    <x v="2"/>
  </r>
  <r>
    <x v="0"/>
  </r>
  <r>
    <x v="0"/>
  </r>
  <r>
    <x v="0"/>
  </r>
  <r>
    <x v="3"/>
  </r>
  <r>
    <x v="4"/>
  </r>
  <r>
    <x v="0"/>
  </r>
  <r>
    <x v="2"/>
  </r>
  <r>
    <x v="0"/>
  </r>
  <r>
    <x v="0"/>
  </r>
  <r>
    <x v="0"/>
  </r>
  <r>
    <x v="4"/>
  </r>
  <r>
    <x v="0"/>
  </r>
  <r>
    <x v="2"/>
  </r>
  <r>
    <x v="0"/>
  </r>
  <r>
    <x v="0"/>
  </r>
  <r>
    <x v="0"/>
  </r>
  <r>
    <x v="0"/>
  </r>
  <r>
    <x v="0"/>
  </r>
  <r>
    <x v="4"/>
  </r>
  <r>
    <x v="3"/>
  </r>
  <r>
    <x v="0"/>
  </r>
  <r>
    <x v="0"/>
  </r>
  <r>
    <x v="2"/>
  </r>
  <r>
    <x v="0"/>
  </r>
  <r>
    <x v="0"/>
  </r>
  <r>
    <x v="0"/>
  </r>
  <r>
    <x v="0"/>
  </r>
  <r>
    <x v="2"/>
  </r>
  <r>
    <x v="2"/>
  </r>
  <r>
    <x v="2"/>
  </r>
  <r>
    <x v="2"/>
  </r>
  <r>
    <x v="0"/>
  </r>
  <r>
    <x v="0"/>
  </r>
  <r>
    <x v="0"/>
  </r>
  <r>
    <x v="2"/>
  </r>
  <r>
    <x v="3"/>
  </r>
  <r>
    <x v="0"/>
  </r>
  <r>
    <x v="1"/>
  </r>
  <r>
    <x v="4"/>
  </r>
  <r>
    <x v="0"/>
  </r>
  <r>
    <x v="0"/>
  </r>
  <r>
    <x v="2"/>
  </r>
  <r>
    <x v="0"/>
  </r>
  <r>
    <x v="3"/>
  </r>
  <r>
    <x v="0"/>
  </r>
  <r>
    <x v="0"/>
  </r>
  <r>
    <x v="2"/>
  </r>
  <r>
    <x v="0"/>
  </r>
  <r>
    <x v="0"/>
  </r>
  <r>
    <x v="3"/>
  </r>
  <r>
    <x v="0"/>
  </r>
  <r>
    <x v="3"/>
  </r>
  <r>
    <x v="2"/>
  </r>
  <r>
    <x v="4"/>
  </r>
  <r>
    <x v="0"/>
  </r>
  <r>
    <x v="4"/>
  </r>
  <r>
    <x v="2"/>
  </r>
  <r>
    <x v="0"/>
  </r>
  <r>
    <x v="2"/>
  </r>
  <r>
    <x v="4"/>
  </r>
  <r>
    <x v="4"/>
  </r>
  <r>
    <x v="2"/>
  </r>
  <r>
    <x v="3"/>
  </r>
  <r>
    <x v="0"/>
  </r>
  <r>
    <x v="0"/>
  </r>
  <r>
    <x v="0"/>
  </r>
  <r>
    <x v="2"/>
  </r>
  <r>
    <x v="0"/>
  </r>
  <r>
    <x v="0"/>
  </r>
  <r>
    <x v="0"/>
  </r>
  <r>
    <x v="0"/>
  </r>
  <r>
    <x v="3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1"/>
  </r>
  <r>
    <x v="1"/>
  </r>
  <r>
    <x v="4"/>
  </r>
  <r>
    <x v="0"/>
  </r>
  <r>
    <x v="5"/>
  </r>
  <r>
    <x v="0"/>
  </r>
  <r>
    <x v="0"/>
  </r>
  <r>
    <x v="0"/>
  </r>
  <r>
    <x v="3"/>
  </r>
  <r>
    <x v="0"/>
  </r>
  <r>
    <x v="0"/>
  </r>
  <r>
    <x v="0"/>
  </r>
  <r>
    <x v="1"/>
  </r>
  <r>
    <x v="0"/>
  </r>
  <r>
    <x v="0"/>
  </r>
  <r>
    <x v="2"/>
  </r>
  <r>
    <x v="2"/>
  </r>
  <r>
    <x v="0"/>
  </r>
  <r>
    <x v="0"/>
  </r>
  <r>
    <x v="2"/>
  </r>
  <r>
    <x v="0"/>
  </r>
  <r>
    <x v="2"/>
  </r>
  <r>
    <x v="0"/>
  </r>
  <r>
    <x v="0"/>
  </r>
  <r>
    <x v="3"/>
  </r>
  <r>
    <x v="3"/>
  </r>
  <r>
    <x v="0"/>
  </r>
  <r>
    <x v="0"/>
  </r>
  <r>
    <x v="0"/>
  </r>
  <r>
    <x v="5"/>
  </r>
  <r>
    <x v="2"/>
  </r>
  <r>
    <x v="2"/>
  </r>
  <r>
    <x v="0"/>
  </r>
  <r>
    <x v="0"/>
  </r>
  <r>
    <x v="0"/>
  </r>
  <r>
    <x v="4"/>
  </r>
  <r>
    <x v="2"/>
  </r>
  <r>
    <x v="4"/>
  </r>
  <r>
    <x v="2"/>
  </r>
  <r>
    <x v="0"/>
  </r>
  <r>
    <x v="2"/>
  </r>
  <r>
    <x v="0"/>
  </r>
  <r>
    <x v="0"/>
  </r>
  <r>
    <x v="0"/>
  </r>
  <r>
    <x v="0"/>
  </r>
  <r>
    <x v="0"/>
  </r>
  <r>
    <x v="4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1"/>
  </r>
  <r>
    <x v="4"/>
  </r>
  <r>
    <x v="0"/>
  </r>
  <r>
    <x v="2"/>
  </r>
  <r>
    <x v="4"/>
  </r>
  <r>
    <x v="2"/>
  </r>
  <r>
    <x v="2"/>
  </r>
  <r>
    <x v="0"/>
  </r>
  <r>
    <x v="2"/>
  </r>
  <r>
    <x v="3"/>
  </r>
  <r>
    <x v="0"/>
  </r>
  <r>
    <x v="4"/>
  </r>
  <r>
    <x v="1"/>
  </r>
  <r>
    <x v="0"/>
  </r>
  <r>
    <x v="1"/>
  </r>
  <r>
    <x v="0"/>
  </r>
  <r>
    <x v="3"/>
  </r>
  <r>
    <x v="1"/>
  </r>
  <r>
    <x v="0"/>
  </r>
  <r>
    <x v="2"/>
  </r>
  <r>
    <x v="3"/>
  </r>
  <r>
    <x v="3"/>
  </r>
  <r>
    <x v="0"/>
  </r>
  <r>
    <x v="3"/>
  </r>
  <r>
    <x v="2"/>
  </r>
  <r>
    <x v="0"/>
  </r>
  <r>
    <x v="0"/>
  </r>
  <r>
    <x v="0"/>
  </r>
  <r>
    <x v="0"/>
  </r>
  <r>
    <x v="4"/>
  </r>
  <r>
    <x v="0"/>
  </r>
  <r>
    <x v="2"/>
  </r>
  <r>
    <x v="2"/>
  </r>
  <r>
    <x v="2"/>
  </r>
  <r>
    <x v="0"/>
  </r>
  <r>
    <x v="5"/>
  </r>
  <r>
    <x v="0"/>
  </r>
  <r>
    <x v="0"/>
  </r>
  <r>
    <x v="3"/>
  </r>
  <r>
    <x v="3"/>
  </r>
  <r>
    <x v="0"/>
  </r>
  <r>
    <x v="2"/>
  </r>
  <r>
    <x v="0"/>
  </r>
  <r>
    <x v="1"/>
  </r>
  <r>
    <x v="2"/>
  </r>
  <r>
    <x v="4"/>
  </r>
  <r>
    <x v="1"/>
  </r>
  <r>
    <x v="0"/>
  </r>
  <r>
    <x v="0"/>
  </r>
  <r>
    <x v="3"/>
  </r>
  <r>
    <x v="0"/>
  </r>
  <r>
    <x v="0"/>
  </r>
  <r>
    <x v="2"/>
  </r>
  <r>
    <x v="3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3"/>
  </r>
  <r>
    <x v="0"/>
  </r>
  <r>
    <x v="0"/>
  </r>
  <r>
    <x v="2"/>
  </r>
  <r>
    <x v="0"/>
  </r>
  <r>
    <x v="4"/>
  </r>
  <r>
    <x v="0"/>
  </r>
  <r>
    <x v="0"/>
  </r>
  <r>
    <x v="0"/>
  </r>
  <r>
    <x v="0"/>
  </r>
  <r>
    <x v="0"/>
  </r>
  <r>
    <x v="2"/>
  </r>
  <r>
    <x v="0"/>
  </r>
  <r>
    <x v="0"/>
  </r>
  <r>
    <x v="3"/>
  </r>
  <r>
    <x v="1"/>
  </r>
  <r>
    <x v="1"/>
  </r>
  <r>
    <x v="2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0"/>
  </r>
  <r>
    <x v="4"/>
  </r>
  <r>
    <x v="0"/>
  </r>
  <r>
    <x v="0"/>
  </r>
  <r>
    <x v="3"/>
  </r>
  <r>
    <x v="0"/>
  </r>
  <r>
    <x v="0"/>
  </r>
  <r>
    <x v="0"/>
  </r>
  <r>
    <x v="1"/>
  </r>
  <r>
    <x v="2"/>
  </r>
  <r>
    <x v="0"/>
  </r>
  <r>
    <x v="0"/>
  </r>
  <r>
    <x v="3"/>
  </r>
  <r>
    <x v="0"/>
  </r>
  <r>
    <x v="0"/>
  </r>
  <r>
    <x v="0"/>
  </r>
  <r>
    <x v="0"/>
  </r>
  <r>
    <x v="5"/>
  </r>
  <r>
    <x v="0"/>
  </r>
  <r>
    <x v="2"/>
  </r>
  <r>
    <x v="0"/>
  </r>
  <r>
    <x v="0"/>
  </r>
  <r>
    <x v="0"/>
  </r>
  <r>
    <x v="0"/>
  </r>
  <r>
    <x v="0"/>
  </r>
  <r>
    <x v="0"/>
  </r>
  <r>
    <x v="4"/>
  </r>
  <r>
    <x v="2"/>
  </r>
  <r>
    <x v="1"/>
  </r>
  <r>
    <x v="3"/>
  </r>
  <r>
    <x v="2"/>
  </r>
  <r>
    <x v="2"/>
  </r>
  <r>
    <x v="2"/>
  </r>
  <r>
    <x v="0"/>
  </r>
  <r>
    <x v="0"/>
  </r>
  <r>
    <x v="0"/>
  </r>
  <r>
    <x v="4"/>
  </r>
  <r>
    <x v="4"/>
  </r>
  <r>
    <x v="0"/>
  </r>
  <r>
    <x v="3"/>
  </r>
  <r>
    <x v="4"/>
  </r>
  <r>
    <x v="0"/>
  </r>
  <r>
    <x v="2"/>
  </r>
  <r>
    <x v="2"/>
  </r>
  <r>
    <x v="0"/>
  </r>
  <r>
    <x v="0"/>
  </r>
  <r>
    <x v="0"/>
  </r>
  <r>
    <x v="0"/>
  </r>
  <r>
    <x v="2"/>
  </r>
  <r>
    <x v="0"/>
  </r>
  <r>
    <x v="3"/>
  </r>
  <r>
    <x v="1"/>
  </r>
  <r>
    <x v="0"/>
  </r>
  <r>
    <x v="0"/>
  </r>
  <r>
    <x v="0"/>
  </r>
  <r>
    <x v="0"/>
  </r>
  <r>
    <x v="0"/>
  </r>
  <r>
    <x v="2"/>
  </r>
  <r>
    <x v="0"/>
  </r>
  <r>
    <x v="2"/>
  </r>
  <r>
    <x v="2"/>
  </r>
  <r>
    <x v="2"/>
  </r>
  <r>
    <x v="2"/>
  </r>
  <r>
    <x v="1"/>
  </r>
  <r>
    <x v="2"/>
  </r>
  <r>
    <x v="0"/>
  </r>
  <r>
    <x v="0"/>
  </r>
  <r>
    <x v="2"/>
  </r>
  <r>
    <x v="0"/>
  </r>
  <r>
    <x v="5"/>
  </r>
  <r>
    <x v="0"/>
  </r>
  <r>
    <x v="0"/>
  </r>
  <r>
    <x v="0"/>
  </r>
  <r>
    <x v="2"/>
  </r>
  <r>
    <x v="5"/>
  </r>
  <r>
    <x v="0"/>
  </r>
  <r>
    <x v="0"/>
  </r>
  <r>
    <x v="0"/>
  </r>
  <r>
    <x v="0"/>
  </r>
  <r>
    <x v="0"/>
  </r>
  <r>
    <x v="5"/>
  </r>
  <r>
    <x v="3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4"/>
  </r>
  <r>
    <x v="0"/>
  </r>
  <r>
    <x v="0"/>
  </r>
  <r>
    <x v="0"/>
  </r>
  <r>
    <x v="1"/>
  </r>
  <r>
    <x v="0"/>
  </r>
  <r>
    <x v="0"/>
  </r>
  <r>
    <x v="0"/>
  </r>
  <r>
    <x v="5"/>
  </r>
  <r>
    <x v="2"/>
  </r>
  <r>
    <x v="2"/>
  </r>
  <r>
    <x v="0"/>
  </r>
  <r>
    <x v="0"/>
  </r>
  <r>
    <x v="2"/>
  </r>
  <r>
    <x v="0"/>
  </r>
  <r>
    <x v="0"/>
  </r>
  <r>
    <x v="0"/>
  </r>
  <r>
    <x v="3"/>
  </r>
  <r>
    <x v="0"/>
  </r>
  <r>
    <x v="2"/>
  </r>
  <r>
    <x v="0"/>
  </r>
  <r>
    <x v="0"/>
  </r>
  <r>
    <x v="2"/>
  </r>
  <r>
    <x v="0"/>
  </r>
  <r>
    <x v="0"/>
  </r>
  <r>
    <x v="0"/>
  </r>
  <r>
    <x v="3"/>
  </r>
  <r>
    <x v="2"/>
  </r>
  <r>
    <x v="0"/>
  </r>
  <r>
    <x v="0"/>
  </r>
  <r>
    <x v="0"/>
  </r>
  <r>
    <x v="4"/>
  </r>
  <r>
    <x v="2"/>
  </r>
  <r>
    <x v="1"/>
  </r>
  <r>
    <x v="2"/>
  </r>
  <r>
    <x v="0"/>
  </r>
  <r>
    <x v="0"/>
  </r>
  <r>
    <x v="3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3"/>
  </r>
  <r>
    <x v="0"/>
  </r>
  <r>
    <x v="0"/>
  </r>
  <r>
    <x v="0"/>
  </r>
  <r>
    <x v="0"/>
  </r>
  <r>
    <x v="0"/>
  </r>
  <r>
    <x v="1"/>
  </r>
  <r>
    <x v="3"/>
  </r>
  <r>
    <x v="2"/>
  </r>
  <r>
    <x v="4"/>
  </r>
  <r>
    <x v="0"/>
  </r>
  <r>
    <x v="4"/>
  </r>
  <r>
    <x v="2"/>
  </r>
  <r>
    <x v="2"/>
  </r>
  <r>
    <x v="2"/>
  </r>
  <r>
    <x v="0"/>
  </r>
  <r>
    <x v="2"/>
  </r>
  <r>
    <x v="0"/>
  </r>
  <r>
    <x v="3"/>
  </r>
  <r>
    <x v="0"/>
  </r>
  <r>
    <x v="2"/>
  </r>
  <r>
    <x v="3"/>
  </r>
  <r>
    <x v="0"/>
  </r>
  <r>
    <x v="0"/>
  </r>
  <r>
    <x v="4"/>
  </r>
  <r>
    <x v="2"/>
  </r>
  <r>
    <x v="4"/>
  </r>
  <r>
    <x v="0"/>
  </r>
  <r>
    <x v="0"/>
  </r>
  <r>
    <x v="3"/>
  </r>
  <r>
    <x v="2"/>
  </r>
  <r>
    <x v="0"/>
  </r>
  <r>
    <x v="2"/>
  </r>
  <r>
    <x v="0"/>
  </r>
  <r>
    <x v="0"/>
  </r>
  <r>
    <x v="0"/>
  </r>
  <r>
    <x v="0"/>
  </r>
  <r>
    <x v="3"/>
  </r>
  <r>
    <x v="0"/>
  </r>
  <r>
    <x v="0"/>
  </r>
  <r>
    <x v="0"/>
  </r>
  <r>
    <x v="2"/>
  </r>
  <r>
    <x v="0"/>
  </r>
  <r>
    <x v="0"/>
  </r>
  <r>
    <x v="0"/>
  </r>
  <r>
    <x v="4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0"/>
  </r>
  <r>
    <x v="2"/>
  </r>
  <r>
    <x v="0"/>
  </r>
  <r>
    <x v="5"/>
  </r>
  <r>
    <x v="0"/>
  </r>
  <r>
    <x v="2"/>
  </r>
  <r>
    <x v="4"/>
  </r>
  <r>
    <x v="0"/>
  </r>
  <r>
    <x v="0"/>
  </r>
  <r>
    <x v="3"/>
  </r>
  <r>
    <x v="3"/>
  </r>
  <r>
    <x v="2"/>
  </r>
  <r>
    <x v="4"/>
  </r>
  <r>
    <x v="4"/>
  </r>
  <r>
    <x v="5"/>
  </r>
  <r>
    <x v="0"/>
  </r>
  <r>
    <x v="2"/>
  </r>
  <r>
    <x v="0"/>
  </r>
  <r>
    <x v="0"/>
  </r>
  <r>
    <x v="0"/>
  </r>
  <r>
    <x v="0"/>
  </r>
  <r>
    <x v="3"/>
  </r>
  <r>
    <x v="2"/>
  </r>
  <r>
    <x v="1"/>
  </r>
  <r>
    <x v="2"/>
  </r>
  <r>
    <x v="2"/>
  </r>
  <r>
    <x v="2"/>
  </r>
  <r>
    <x v="0"/>
  </r>
  <r>
    <x v="0"/>
  </r>
  <r>
    <x v="2"/>
  </r>
  <r>
    <x v="0"/>
  </r>
  <r>
    <x v="1"/>
  </r>
  <r>
    <x v="2"/>
  </r>
  <r>
    <x v="0"/>
  </r>
  <r>
    <x v="0"/>
  </r>
  <r>
    <x v="2"/>
  </r>
  <r>
    <x v="1"/>
  </r>
  <r>
    <x v="1"/>
  </r>
  <r>
    <x v="2"/>
  </r>
  <r>
    <x v="2"/>
  </r>
  <r>
    <x v="0"/>
  </r>
  <r>
    <x v="0"/>
  </r>
  <r>
    <x v="0"/>
  </r>
  <r>
    <x v="2"/>
  </r>
  <r>
    <x v="0"/>
  </r>
  <r>
    <x v="0"/>
  </r>
  <r>
    <x v="3"/>
  </r>
  <r>
    <x v="0"/>
  </r>
  <r>
    <x v="0"/>
  </r>
  <r>
    <x v="0"/>
  </r>
  <r>
    <x v="2"/>
  </r>
  <r>
    <x v="0"/>
  </r>
  <r>
    <x v="0"/>
  </r>
  <r>
    <x v="3"/>
  </r>
  <r>
    <x v="2"/>
  </r>
  <r>
    <x v="2"/>
  </r>
  <r>
    <x v="0"/>
  </r>
  <r>
    <x v="0"/>
  </r>
  <r>
    <x v="2"/>
  </r>
  <r>
    <x v="0"/>
  </r>
  <r>
    <x v="2"/>
  </r>
  <r>
    <x v="0"/>
  </r>
  <r>
    <x v="2"/>
  </r>
  <r>
    <x v="0"/>
  </r>
  <r>
    <x v="3"/>
  </r>
  <r>
    <x v="2"/>
  </r>
  <r>
    <x v="0"/>
  </r>
  <r>
    <x v="0"/>
  </r>
  <r>
    <x v="2"/>
  </r>
  <r>
    <x v="3"/>
  </r>
  <r>
    <x v="0"/>
  </r>
  <r>
    <x v="3"/>
  </r>
  <r>
    <x v="2"/>
  </r>
  <r>
    <x v="0"/>
  </r>
  <r>
    <x v="1"/>
  </r>
  <r>
    <x v="0"/>
  </r>
  <r>
    <x v="0"/>
  </r>
  <r>
    <x v="4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3"/>
  </r>
  <r>
    <x v="0"/>
  </r>
  <r>
    <x v="3"/>
  </r>
  <r>
    <x v="2"/>
  </r>
  <r>
    <x v="0"/>
  </r>
  <r>
    <x v="4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4"/>
  </r>
  <r>
    <x v="0"/>
  </r>
  <r>
    <x v="2"/>
  </r>
  <r>
    <x v="0"/>
  </r>
  <r>
    <x v="4"/>
  </r>
  <r>
    <x v="3"/>
  </r>
  <r>
    <x v="2"/>
  </r>
  <r>
    <x v="0"/>
  </r>
  <r>
    <x v="0"/>
  </r>
  <r>
    <x v="0"/>
  </r>
  <r>
    <x v="0"/>
  </r>
  <r>
    <x v="2"/>
  </r>
  <r>
    <x v="0"/>
  </r>
  <r>
    <x v="5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2"/>
  </r>
  <r>
    <x v="0"/>
  </r>
  <r>
    <x v="0"/>
  </r>
  <r>
    <x v="0"/>
  </r>
  <r>
    <x v="1"/>
  </r>
  <r>
    <x v="0"/>
  </r>
  <r>
    <x v="2"/>
  </r>
  <r>
    <x v="2"/>
  </r>
  <r>
    <x v="2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5"/>
  </r>
  <r>
    <x v="2"/>
  </r>
  <r>
    <x v="0"/>
  </r>
  <r>
    <x v="0"/>
  </r>
  <r>
    <x v="2"/>
  </r>
  <r>
    <x v="2"/>
  </r>
  <r>
    <x v="3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3"/>
  </r>
  <r>
    <x v="4"/>
  </r>
  <r>
    <x v="2"/>
  </r>
  <r>
    <x v="0"/>
  </r>
  <r>
    <x v="0"/>
  </r>
  <r>
    <x v="1"/>
  </r>
  <r>
    <x v="1"/>
  </r>
  <r>
    <x v="2"/>
  </r>
  <r>
    <x v="0"/>
  </r>
  <r>
    <x v="0"/>
  </r>
  <r>
    <x v="0"/>
  </r>
  <r>
    <x v="2"/>
  </r>
  <r>
    <x v="4"/>
  </r>
  <r>
    <x v="3"/>
  </r>
  <r>
    <x v="2"/>
  </r>
  <r>
    <x v="0"/>
  </r>
  <r>
    <x v="0"/>
  </r>
  <r>
    <x v="2"/>
  </r>
  <r>
    <x v="0"/>
  </r>
  <r>
    <x v="0"/>
  </r>
  <r>
    <x v="2"/>
  </r>
  <r>
    <x v="0"/>
  </r>
  <r>
    <x v="2"/>
  </r>
  <r>
    <x v="2"/>
  </r>
  <r>
    <x v="0"/>
  </r>
  <r>
    <x v="0"/>
  </r>
  <r>
    <x v="0"/>
  </r>
  <r>
    <x v="2"/>
  </r>
  <r>
    <x v="2"/>
  </r>
  <r>
    <x v="2"/>
  </r>
  <r>
    <x v="0"/>
  </r>
  <r>
    <x v="2"/>
  </r>
  <r>
    <x v="0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4"/>
  </r>
  <r>
    <x v="0"/>
  </r>
  <r>
    <x v="2"/>
  </r>
  <r>
    <x v="0"/>
  </r>
  <r>
    <x v="3"/>
  </r>
  <r>
    <x v="3"/>
  </r>
  <r>
    <x v="2"/>
  </r>
  <r>
    <x v="0"/>
  </r>
  <r>
    <x v="1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3"/>
  </r>
  <r>
    <x v="2"/>
  </r>
  <r>
    <x v="0"/>
  </r>
  <r>
    <x v="0"/>
  </r>
  <r>
    <x v="0"/>
  </r>
  <r>
    <x v="0"/>
  </r>
  <r>
    <x v="0"/>
  </r>
  <r>
    <x v="0"/>
  </r>
  <r>
    <x v="2"/>
  </r>
  <r>
    <x v="4"/>
  </r>
  <r>
    <x v="0"/>
  </r>
  <r>
    <x v="4"/>
  </r>
  <r>
    <x v="3"/>
  </r>
  <r>
    <x v="0"/>
  </r>
  <r>
    <x v="3"/>
  </r>
  <r>
    <x v="1"/>
  </r>
  <r>
    <x v="2"/>
  </r>
  <r>
    <x v="2"/>
  </r>
  <r>
    <x v="0"/>
  </r>
  <r>
    <x v="1"/>
  </r>
  <r>
    <x v="1"/>
  </r>
  <r>
    <x v="1"/>
  </r>
  <r>
    <x v="0"/>
  </r>
  <r>
    <x v="3"/>
  </r>
  <r>
    <x v="3"/>
  </r>
  <r>
    <x v="1"/>
  </r>
  <r>
    <x v="2"/>
  </r>
  <r>
    <x v="0"/>
  </r>
  <r>
    <x v="0"/>
  </r>
  <r>
    <x v="2"/>
  </r>
  <r>
    <x v="0"/>
  </r>
  <r>
    <x v="2"/>
  </r>
  <r>
    <x v="1"/>
  </r>
  <r>
    <x v="0"/>
  </r>
  <r>
    <x v="4"/>
  </r>
  <r>
    <x v="4"/>
  </r>
  <r>
    <x v="4"/>
  </r>
  <r>
    <x v="3"/>
  </r>
  <r>
    <x v="2"/>
  </r>
  <r>
    <x v="0"/>
  </r>
  <r>
    <x v="0"/>
  </r>
  <r>
    <x v="3"/>
  </r>
  <r>
    <x v="0"/>
  </r>
  <r>
    <x v="0"/>
  </r>
  <r>
    <x v="4"/>
  </r>
  <r>
    <x v="2"/>
  </r>
  <r>
    <x v="0"/>
  </r>
  <r>
    <x v="0"/>
  </r>
  <r>
    <x v="0"/>
  </r>
  <r>
    <x v="2"/>
  </r>
  <r>
    <x v="0"/>
  </r>
  <r>
    <x v="0"/>
  </r>
  <r>
    <x v="4"/>
  </r>
  <r>
    <x v="3"/>
  </r>
  <r>
    <x v="0"/>
  </r>
  <r>
    <x v="0"/>
  </r>
  <r>
    <x v="4"/>
  </r>
  <r>
    <x v="2"/>
  </r>
  <r>
    <x v="2"/>
  </r>
  <r>
    <x v="2"/>
  </r>
  <r>
    <x v="0"/>
  </r>
  <r>
    <x v="0"/>
  </r>
  <r>
    <x v="3"/>
  </r>
  <r>
    <x v="0"/>
  </r>
  <r>
    <x v="2"/>
  </r>
  <r>
    <x v="0"/>
  </r>
  <r>
    <x v="2"/>
  </r>
  <r>
    <x v="2"/>
  </r>
  <r>
    <x v="0"/>
  </r>
  <r>
    <x v="5"/>
  </r>
  <r>
    <x v="2"/>
  </r>
  <r>
    <x v="2"/>
  </r>
  <r>
    <x v="0"/>
  </r>
  <r>
    <x v="2"/>
  </r>
  <r>
    <x v="2"/>
  </r>
  <r>
    <x v="5"/>
  </r>
  <r>
    <x v="2"/>
  </r>
  <r>
    <x v="2"/>
  </r>
  <r>
    <x v="0"/>
  </r>
  <r>
    <x v="0"/>
  </r>
  <r>
    <x v="0"/>
  </r>
  <r>
    <x v="5"/>
  </r>
  <r>
    <x v="0"/>
  </r>
  <r>
    <x v="2"/>
  </r>
  <r>
    <x v="4"/>
  </r>
  <r>
    <x v="2"/>
  </r>
  <r>
    <x v="0"/>
  </r>
  <r>
    <x v="2"/>
  </r>
  <r>
    <x v="2"/>
  </r>
  <r>
    <x v="0"/>
  </r>
  <r>
    <x v="3"/>
  </r>
  <r>
    <x v="0"/>
  </r>
  <r>
    <x v="0"/>
  </r>
  <r>
    <x v="0"/>
  </r>
  <r>
    <x v="0"/>
  </r>
  <r>
    <x v="4"/>
  </r>
  <r>
    <x v="0"/>
  </r>
  <r>
    <x v="2"/>
  </r>
  <r>
    <x v="0"/>
  </r>
  <r>
    <x v="2"/>
  </r>
  <r>
    <x v="1"/>
  </r>
  <r>
    <x v="2"/>
  </r>
  <r>
    <x v="2"/>
  </r>
  <r>
    <x v="2"/>
  </r>
  <r>
    <x v="4"/>
  </r>
  <r>
    <x v="0"/>
  </r>
  <r>
    <x v="2"/>
  </r>
  <r>
    <x v="0"/>
  </r>
  <r>
    <x v="2"/>
  </r>
  <r>
    <x v="0"/>
  </r>
  <r>
    <x v="0"/>
  </r>
  <r>
    <x v="0"/>
  </r>
  <r>
    <x v="0"/>
  </r>
  <r>
    <x v="2"/>
  </r>
  <r>
    <x v="0"/>
  </r>
  <r>
    <x v="2"/>
  </r>
  <r>
    <x v="0"/>
  </r>
  <r>
    <x v="2"/>
  </r>
  <r>
    <x v="1"/>
  </r>
  <r>
    <x v="0"/>
  </r>
  <r>
    <x v="3"/>
  </r>
  <r>
    <x v="0"/>
  </r>
  <r>
    <x v="2"/>
  </r>
  <r>
    <x v="0"/>
  </r>
  <r>
    <x v="5"/>
  </r>
  <r>
    <x v="0"/>
  </r>
  <r>
    <x v="0"/>
  </r>
  <r>
    <x v="2"/>
  </r>
  <r>
    <x v="0"/>
  </r>
  <r>
    <x v="0"/>
  </r>
  <r>
    <x v="3"/>
  </r>
  <r>
    <x v="3"/>
  </r>
  <r>
    <x v="2"/>
  </r>
  <r>
    <x v="4"/>
  </r>
  <r>
    <x v="0"/>
  </r>
  <r>
    <x v="2"/>
  </r>
  <r>
    <x v="0"/>
  </r>
  <r>
    <x v="0"/>
  </r>
  <r>
    <x v="3"/>
  </r>
  <r>
    <x v="2"/>
  </r>
  <r>
    <x v="2"/>
  </r>
  <r>
    <x v="0"/>
  </r>
  <r>
    <x v="4"/>
  </r>
  <r>
    <x v="0"/>
  </r>
  <r>
    <x v="0"/>
  </r>
  <r>
    <x v="5"/>
  </r>
  <r>
    <x v="1"/>
  </r>
  <r>
    <x v="5"/>
  </r>
  <r>
    <x v="0"/>
  </r>
  <r>
    <x v="5"/>
  </r>
  <r>
    <x v="0"/>
  </r>
  <r>
    <x v="4"/>
  </r>
  <r>
    <x v="0"/>
  </r>
  <r>
    <x v="3"/>
  </r>
  <r>
    <x v="5"/>
  </r>
  <r>
    <x v="0"/>
  </r>
  <r>
    <x v="0"/>
  </r>
  <r>
    <x v="0"/>
  </r>
  <r>
    <x v="5"/>
  </r>
  <r>
    <x v="0"/>
  </r>
  <r>
    <x v="0"/>
  </r>
  <r>
    <x v="5"/>
  </r>
  <r>
    <x v="0"/>
  </r>
  <r>
    <x v="3"/>
  </r>
  <r>
    <x v="3"/>
  </r>
  <r>
    <x v="0"/>
  </r>
  <r>
    <x v="0"/>
  </r>
  <r>
    <x v="5"/>
  </r>
  <r>
    <x v="4"/>
  </r>
  <r>
    <x v="4"/>
  </r>
  <r>
    <x v="3"/>
  </r>
  <r>
    <x v="5"/>
  </r>
  <r>
    <x v="0"/>
  </r>
  <r>
    <x v="0"/>
  </r>
  <r>
    <x v="0"/>
  </r>
  <r>
    <x v="3"/>
  </r>
  <r>
    <x v="0"/>
  </r>
  <r>
    <x v="4"/>
  </r>
  <r>
    <x v="1"/>
  </r>
  <r>
    <x v="2"/>
  </r>
  <r>
    <x v="4"/>
  </r>
  <r>
    <x v="4"/>
  </r>
  <r>
    <x v="4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2"/>
  </r>
  <r>
    <x v="0"/>
  </r>
  <r>
    <x v="5"/>
  </r>
  <r>
    <x v="1"/>
  </r>
  <r>
    <x v="0"/>
  </r>
  <r>
    <x v="0"/>
  </r>
  <r>
    <x v="4"/>
  </r>
  <r>
    <x v="4"/>
  </r>
  <r>
    <x v="0"/>
  </r>
  <r>
    <x v="0"/>
  </r>
  <r>
    <x v="4"/>
  </r>
  <r>
    <x v="4"/>
  </r>
  <r>
    <x v="2"/>
  </r>
  <r>
    <x v="0"/>
  </r>
  <r>
    <x v="4"/>
  </r>
  <r>
    <x v="4"/>
  </r>
  <r>
    <x v="0"/>
  </r>
  <r>
    <x v="2"/>
  </r>
  <r>
    <x v="5"/>
  </r>
  <r>
    <x v="0"/>
  </r>
  <r>
    <x v="1"/>
  </r>
  <r>
    <x v="1"/>
  </r>
  <r>
    <x v="0"/>
  </r>
  <r>
    <x v="0"/>
  </r>
  <r>
    <x v="5"/>
  </r>
  <r>
    <x v="5"/>
  </r>
  <r>
    <x v="0"/>
  </r>
  <r>
    <x v="5"/>
  </r>
  <r>
    <x v="0"/>
  </r>
  <r>
    <x v="3"/>
  </r>
  <r>
    <x v="2"/>
  </r>
  <r>
    <x v="0"/>
  </r>
  <r>
    <x v="0"/>
  </r>
  <r>
    <x v="3"/>
  </r>
  <r>
    <x v="1"/>
  </r>
  <r>
    <x v="3"/>
  </r>
  <r>
    <x v="1"/>
  </r>
  <r>
    <x v="3"/>
  </r>
  <r>
    <x v="5"/>
  </r>
  <r>
    <x v="5"/>
  </r>
  <r>
    <x v="0"/>
  </r>
  <r>
    <x v="4"/>
  </r>
  <r>
    <x v="3"/>
  </r>
  <r>
    <x v="0"/>
  </r>
  <r>
    <x v="0"/>
  </r>
  <r>
    <x v="4"/>
  </r>
  <r>
    <x v="0"/>
  </r>
  <r>
    <x v="0"/>
  </r>
  <r>
    <x v="4"/>
  </r>
  <r>
    <x v="3"/>
  </r>
  <r>
    <x v="4"/>
  </r>
  <r>
    <x v="4"/>
  </r>
  <r>
    <x v="0"/>
  </r>
  <r>
    <x v="0"/>
  </r>
  <r>
    <x v="2"/>
  </r>
  <r>
    <x v="0"/>
  </r>
  <r>
    <x v="4"/>
  </r>
  <r>
    <x v="0"/>
  </r>
  <r>
    <x v="0"/>
  </r>
  <r>
    <x v="0"/>
  </r>
  <r>
    <x v="0"/>
  </r>
  <r>
    <x v="4"/>
  </r>
  <r>
    <x v="0"/>
  </r>
  <r>
    <x v="0"/>
  </r>
  <r>
    <x v="1"/>
  </r>
  <r>
    <x v="0"/>
  </r>
  <r>
    <x v="0"/>
  </r>
  <r>
    <x v="0"/>
  </r>
  <r>
    <x v="4"/>
  </r>
  <r>
    <x v="3"/>
  </r>
  <r>
    <x v="0"/>
  </r>
  <r>
    <x v="1"/>
  </r>
  <r>
    <x v="0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4"/>
  </r>
  <r>
    <x v="0"/>
  </r>
  <r>
    <x v="2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4"/>
  </r>
  <r>
    <x v="1"/>
  </r>
  <r>
    <x v="0"/>
  </r>
  <r>
    <x v="4"/>
  </r>
  <r>
    <x v="0"/>
  </r>
  <r>
    <x v="5"/>
  </r>
  <r>
    <x v="4"/>
  </r>
  <r>
    <x v="3"/>
  </r>
  <r>
    <x v="2"/>
  </r>
  <r>
    <x v="0"/>
  </r>
  <r>
    <x v="1"/>
  </r>
  <r>
    <x v="0"/>
  </r>
  <r>
    <x v="0"/>
  </r>
  <r>
    <x v="3"/>
  </r>
  <r>
    <x v="3"/>
  </r>
  <r>
    <x v="0"/>
  </r>
  <r>
    <x v="0"/>
  </r>
  <r>
    <x v="0"/>
  </r>
  <r>
    <x v="3"/>
  </r>
  <r>
    <x v="0"/>
  </r>
  <r>
    <x v="3"/>
  </r>
  <r>
    <x v="0"/>
  </r>
  <r>
    <x v="0"/>
  </r>
  <r>
    <x v="4"/>
  </r>
  <r>
    <x v="0"/>
  </r>
  <r>
    <x v="1"/>
  </r>
  <r>
    <x v="4"/>
  </r>
  <r>
    <x v="0"/>
  </r>
  <r>
    <x v="0"/>
  </r>
  <r>
    <x v="5"/>
  </r>
  <r>
    <x v="5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4"/>
  </r>
  <r>
    <x v="0"/>
  </r>
  <r>
    <x v="3"/>
  </r>
  <r>
    <x v="0"/>
  </r>
  <r>
    <x v="0"/>
  </r>
  <r>
    <x v="0"/>
  </r>
  <r>
    <x v="5"/>
  </r>
  <r>
    <x v="0"/>
  </r>
  <r>
    <x v="5"/>
  </r>
  <r>
    <x v="0"/>
  </r>
  <r>
    <x v="0"/>
  </r>
  <r>
    <x v="4"/>
  </r>
  <r>
    <x v="2"/>
  </r>
  <r>
    <x v="1"/>
  </r>
  <r>
    <x v="1"/>
  </r>
  <r>
    <x v="3"/>
  </r>
  <r>
    <x v="0"/>
  </r>
  <r>
    <x v="0"/>
  </r>
  <r>
    <x v="0"/>
  </r>
  <r>
    <x v="0"/>
  </r>
  <r>
    <x v="0"/>
  </r>
  <r>
    <x v="2"/>
  </r>
  <r>
    <x v="5"/>
  </r>
  <r>
    <x v="0"/>
  </r>
  <r>
    <x v="4"/>
  </r>
  <r>
    <x v="0"/>
  </r>
  <r>
    <x v="4"/>
  </r>
  <r>
    <x v="0"/>
  </r>
  <r>
    <x v="5"/>
  </r>
  <r>
    <x v="0"/>
  </r>
  <r>
    <x v="3"/>
  </r>
  <r>
    <x v="0"/>
  </r>
  <r>
    <x v="4"/>
  </r>
  <r>
    <x v="2"/>
  </r>
  <r>
    <x v="4"/>
  </r>
  <r>
    <x v="0"/>
  </r>
  <r>
    <x v="0"/>
  </r>
  <r>
    <x v="0"/>
  </r>
  <r>
    <x v="0"/>
  </r>
  <r>
    <x v="1"/>
  </r>
  <r>
    <x v="0"/>
  </r>
  <r>
    <x v="4"/>
  </r>
  <r>
    <x v="0"/>
  </r>
  <r>
    <x v="1"/>
  </r>
  <r>
    <x v="4"/>
  </r>
  <r>
    <x v="4"/>
  </r>
  <r>
    <x v="2"/>
  </r>
  <r>
    <x v="4"/>
  </r>
  <r>
    <x v="0"/>
  </r>
  <r>
    <x v="3"/>
  </r>
  <r>
    <x v="5"/>
  </r>
  <r>
    <x v="4"/>
  </r>
  <r>
    <x v="0"/>
  </r>
  <r>
    <x v="4"/>
  </r>
  <r>
    <x v="5"/>
  </r>
  <r>
    <x v="3"/>
  </r>
  <r>
    <x v="0"/>
  </r>
  <r>
    <x v="3"/>
  </r>
  <r>
    <x v="0"/>
  </r>
  <r>
    <x v="4"/>
  </r>
  <r>
    <x v="5"/>
  </r>
  <r>
    <x v="2"/>
  </r>
  <r>
    <x v="0"/>
  </r>
  <r>
    <x v="1"/>
  </r>
  <r>
    <x v="2"/>
  </r>
  <r>
    <x v="5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5"/>
  </r>
  <r>
    <x v="2"/>
  </r>
  <r>
    <x v="0"/>
  </r>
  <r>
    <x v="0"/>
  </r>
  <r>
    <x v="0"/>
  </r>
  <r>
    <x v="0"/>
  </r>
  <r>
    <x v="5"/>
  </r>
  <r>
    <x v="3"/>
  </r>
  <r>
    <x v="2"/>
  </r>
  <r>
    <x v="0"/>
  </r>
  <r>
    <x v="0"/>
  </r>
  <r>
    <x v="0"/>
  </r>
  <r>
    <x v="0"/>
  </r>
  <r>
    <x v="0"/>
  </r>
  <r>
    <x v="0"/>
  </r>
  <r>
    <x v="4"/>
  </r>
  <r>
    <x v="2"/>
  </r>
  <r>
    <x v="0"/>
  </r>
  <r>
    <x v="5"/>
  </r>
  <r>
    <x v="0"/>
  </r>
  <r>
    <x v="2"/>
  </r>
  <r>
    <x v="0"/>
  </r>
  <r>
    <x v="5"/>
  </r>
  <r>
    <x v="0"/>
  </r>
  <r>
    <x v="0"/>
  </r>
  <r>
    <x v="5"/>
  </r>
  <r>
    <x v="0"/>
  </r>
  <r>
    <x v="0"/>
  </r>
  <r>
    <x v="1"/>
  </r>
  <r>
    <x v="4"/>
  </r>
  <r>
    <x v="0"/>
  </r>
  <r>
    <x v="0"/>
  </r>
  <r>
    <x v="0"/>
  </r>
  <r>
    <x v="1"/>
  </r>
  <r>
    <x v="3"/>
  </r>
  <r>
    <x v="3"/>
  </r>
  <r>
    <x v="0"/>
  </r>
  <r>
    <x v="4"/>
  </r>
  <r>
    <x v="3"/>
  </r>
  <r>
    <x v="0"/>
  </r>
  <r>
    <x v="0"/>
  </r>
  <r>
    <x v="3"/>
  </r>
  <r>
    <x v="5"/>
  </r>
  <r>
    <x v="4"/>
  </r>
  <r>
    <x v="0"/>
  </r>
  <r>
    <x v="5"/>
  </r>
  <r>
    <x v="0"/>
  </r>
  <r>
    <x v="0"/>
  </r>
  <r>
    <x v="0"/>
  </r>
  <r>
    <x v="0"/>
  </r>
  <r>
    <x v="0"/>
  </r>
  <r>
    <x v="4"/>
  </r>
  <r>
    <x v="0"/>
  </r>
  <r>
    <x v="0"/>
  </r>
  <r>
    <x v="4"/>
  </r>
  <r>
    <x v="0"/>
  </r>
  <r>
    <x v="0"/>
  </r>
  <r>
    <x v="4"/>
  </r>
  <r>
    <x v="1"/>
  </r>
  <r>
    <x v="4"/>
  </r>
  <r>
    <x v="0"/>
  </r>
  <r>
    <x v="5"/>
  </r>
  <r>
    <x v="5"/>
  </r>
  <r>
    <x v="0"/>
  </r>
  <r>
    <x v="3"/>
  </r>
  <r>
    <x v="5"/>
  </r>
  <r>
    <x v="0"/>
  </r>
  <r>
    <x v="5"/>
  </r>
  <r>
    <x v="4"/>
  </r>
  <r>
    <x v="0"/>
  </r>
  <r>
    <x v="4"/>
  </r>
  <r>
    <x v="0"/>
  </r>
  <r>
    <x v="0"/>
  </r>
  <r>
    <x v="0"/>
  </r>
  <r>
    <x v="2"/>
  </r>
  <r>
    <x v="0"/>
  </r>
  <r>
    <x v="0"/>
  </r>
  <r>
    <x v="0"/>
  </r>
  <r>
    <x v="0"/>
  </r>
  <r>
    <x v="0"/>
  </r>
  <r>
    <x v="3"/>
  </r>
  <r>
    <x v="0"/>
  </r>
  <r>
    <x v="3"/>
  </r>
  <r>
    <x v="4"/>
  </r>
  <r>
    <x v="0"/>
  </r>
  <r>
    <x v="0"/>
  </r>
  <r>
    <x v="4"/>
  </r>
  <r>
    <x v="0"/>
  </r>
  <r>
    <x v="0"/>
  </r>
  <r>
    <x v="0"/>
  </r>
  <r>
    <x v="1"/>
  </r>
  <r>
    <x v="4"/>
  </r>
  <r>
    <x v="0"/>
  </r>
  <r>
    <x v="1"/>
  </r>
  <r>
    <x v="4"/>
  </r>
  <r>
    <x v="4"/>
  </r>
  <r>
    <x v="3"/>
  </r>
  <r>
    <x v="4"/>
  </r>
  <r>
    <x v="0"/>
  </r>
  <r>
    <x v="0"/>
  </r>
  <r>
    <x v="0"/>
  </r>
  <r>
    <x v="0"/>
  </r>
  <r>
    <x v="1"/>
  </r>
  <r>
    <x v="1"/>
  </r>
  <r>
    <x v="0"/>
  </r>
  <r>
    <x v="2"/>
  </r>
  <r>
    <x v="4"/>
  </r>
  <r>
    <x v="0"/>
  </r>
  <r>
    <x v="4"/>
  </r>
  <r>
    <x v="1"/>
  </r>
  <r>
    <x v="5"/>
  </r>
  <r>
    <x v="0"/>
  </r>
  <r>
    <x v="4"/>
  </r>
  <r>
    <x v="0"/>
  </r>
  <r>
    <x v="4"/>
  </r>
  <r>
    <x v="5"/>
  </r>
  <r>
    <x v="2"/>
  </r>
  <r>
    <x v="0"/>
  </r>
  <r>
    <x v="1"/>
  </r>
  <r>
    <x v="5"/>
  </r>
  <r>
    <x v="2"/>
  </r>
  <r>
    <x v="0"/>
  </r>
  <r>
    <x v="4"/>
  </r>
  <r>
    <x v="0"/>
  </r>
  <r>
    <x v="5"/>
  </r>
  <r>
    <x v="0"/>
  </r>
  <r>
    <x v="4"/>
  </r>
  <r>
    <x v="2"/>
  </r>
  <r>
    <x v="5"/>
  </r>
  <r>
    <x v="3"/>
  </r>
  <r>
    <x v="0"/>
  </r>
  <r>
    <x v="5"/>
  </r>
  <r>
    <x v="0"/>
  </r>
  <r>
    <x v="0"/>
  </r>
  <r>
    <x v="0"/>
  </r>
  <r>
    <x v="5"/>
  </r>
  <r>
    <x v="3"/>
  </r>
  <r>
    <x v="5"/>
  </r>
  <r>
    <x v="2"/>
  </r>
  <r>
    <x v="5"/>
  </r>
  <r>
    <x v="0"/>
  </r>
  <r>
    <x v="0"/>
  </r>
  <r>
    <x v="0"/>
  </r>
  <r>
    <x v="0"/>
  </r>
  <r>
    <x v="2"/>
  </r>
  <r>
    <x v="0"/>
  </r>
  <r>
    <x v="4"/>
  </r>
  <r>
    <x v="4"/>
  </r>
  <r>
    <x v="0"/>
  </r>
  <r>
    <x v="0"/>
  </r>
  <r>
    <x v="5"/>
  </r>
  <r>
    <x v="2"/>
  </r>
  <r>
    <x v="0"/>
  </r>
  <r>
    <x v="0"/>
  </r>
  <r>
    <x v="0"/>
  </r>
  <r>
    <x v="4"/>
  </r>
  <r>
    <x v="0"/>
  </r>
  <r>
    <x v="4"/>
  </r>
  <r>
    <x v="0"/>
  </r>
  <r>
    <x v="0"/>
  </r>
  <r>
    <x v="3"/>
  </r>
  <r>
    <x v="3"/>
  </r>
  <r>
    <x v="0"/>
  </r>
  <r>
    <x v="0"/>
  </r>
  <r>
    <x v="0"/>
  </r>
  <r>
    <x v="5"/>
  </r>
  <r>
    <x v="0"/>
  </r>
  <r>
    <x v="0"/>
  </r>
  <r>
    <x v="0"/>
  </r>
  <r>
    <x v="5"/>
  </r>
  <r>
    <x v="0"/>
  </r>
  <r>
    <x v="3"/>
  </r>
  <r>
    <x v="0"/>
  </r>
  <r>
    <x v="0"/>
  </r>
  <r>
    <x v="0"/>
  </r>
  <r>
    <x v="1"/>
  </r>
  <r>
    <x v="0"/>
  </r>
  <r>
    <x v="5"/>
  </r>
  <r>
    <x v="1"/>
  </r>
  <r>
    <x v="5"/>
  </r>
  <r>
    <x v="0"/>
  </r>
  <r>
    <x v="4"/>
  </r>
  <r>
    <x v="5"/>
  </r>
  <r>
    <x v="3"/>
  </r>
  <r>
    <x v="3"/>
  </r>
  <r>
    <x v="0"/>
  </r>
  <r>
    <x v="0"/>
  </r>
  <r>
    <x v="3"/>
  </r>
  <r>
    <x v="2"/>
  </r>
  <r>
    <x v="0"/>
  </r>
  <r>
    <x v="4"/>
  </r>
  <r>
    <x v="4"/>
  </r>
  <r>
    <x v="4"/>
  </r>
  <r>
    <x v="3"/>
  </r>
  <r>
    <x v="4"/>
  </r>
  <r>
    <x v="4"/>
  </r>
  <r>
    <x v="0"/>
  </r>
  <r>
    <x v="0"/>
  </r>
  <r>
    <x v="3"/>
  </r>
  <r>
    <x v="5"/>
  </r>
  <r>
    <x v="0"/>
  </r>
  <r>
    <x v="0"/>
  </r>
  <r>
    <x v="5"/>
  </r>
  <r>
    <x v="4"/>
  </r>
  <r>
    <x v="0"/>
  </r>
  <r>
    <x v="1"/>
  </r>
  <r>
    <x v="0"/>
  </r>
  <r>
    <x v="4"/>
  </r>
  <r>
    <x v="3"/>
  </r>
  <r>
    <x v="0"/>
  </r>
  <r>
    <x v="3"/>
  </r>
  <r>
    <x v="3"/>
  </r>
  <r>
    <x v="0"/>
  </r>
  <r>
    <x v="0"/>
  </r>
  <r>
    <x v="0"/>
  </r>
  <r>
    <x v="5"/>
  </r>
  <r>
    <x v="0"/>
  </r>
  <r>
    <x v="4"/>
  </r>
  <r>
    <x v="1"/>
  </r>
  <r>
    <x v="1"/>
  </r>
  <r>
    <x v="4"/>
  </r>
  <r>
    <x v="5"/>
  </r>
  <r>
    <x v="0"/>
  </r>
  <r>
    <x v="3"/>
  </r>
  <r>
    <x v="0"/>
  </r>
  <r>
    <x v="0"/>
  </r>
  <r>
    <x v="5"/>
  </r>
  <r>
    <x v="3"/>
  </r>
  <r>
    <x v="5"/>
  </r>
  <r>
    <x v="0"/>
  </r>
  <r>
    <x v="0"/>
  </r>
  <r>
    <x v="5"/>
  </r>
  <r>
    <x v="3"/>
  </r>
  <r>
    <x v="0"/>
  </r>
  <r>
    <x v="0"/>
  </r>
  <r>
    <x v="0"/>
  </r>
  <r>
    <x v="0"/>
  </r>
  <r>
    <x v="0"/>
  </r>
  <r>
    <x v="0"/>
  </r>
  <r>
    <x v="3"/>
  </r>
  <r>
    <x v="0"/>
  </r>
  <r>
    <x v="2"/>
  </r>
  <r>
    <x v="0"/>
  </r>
  <r>
    <x v="0"/>
  </r>
  <r>
    <x v="5"/>
  </r>
  <r>
    <x v="0"/>
  </r>
  <r>
    <x v="0"/>
  </r>
  <r>
    <x v="0"/>
  </r>
  <r>
    <x v="5"/>
  </r>
  <r>
    <x v="0"/>
  </r>
  <r>
    <x v="5"/>
  </r>
  <r>
    <x v="0"/>
  </r>
  <r>
    <x v="0"/>
  </r>
  <r>
    <x v="3"/>
  </r>
  <r>
    <x v="0"/>
  </r>
  <r>
    <x v="0"/>
  </r>
  <r>
    <x v="3"/>
  </r>
  <r>
    <x v="2"/>
  </r>
  <r>
    <x v="2"/>
  </r>
  <r>
    <x v="0"/>
  </r>
  <r>
    <x v="0"/>
  </r>
  <r>
    <x v="0"/>
  </r>
  <r>
    <x v="0"/>
  </r>
  <r>
    <x v="0"/>
  </r>
  <r>
    <x v="0"/>
  </r>
  <r>
    <x v="5"/>
  </r>
  <r>
    <x v="4"/>
  </r>
  <r>
    <x v="0"/>
  </r>
  <r>
    <x v="0"/>
  </r>
  <r>
    <x v="0"/>
  </r>
  <r>
    <x v="0"/>
  </r>
  <r>
    <x v="0"/>
  </r>
  <r>
    <x v="0"/>
  </r>
  <r>
    <x v="0"/>
  </r>
  <r>
    <x v="4"/>
  </r>
  <r>
    <x v="2"/>
  </r>
  <r>
    <x v="0"/>
  </r>
  <r>
    <x v="0"/>
  </r>
  <r>
    <x v="4"/>
  </r>
  <r>
    <x v="0"/>
  </r>
  <r>
    <x v="4"/>
  </r>
  <r>
    <x v="0"/>
  </r>
  <r>
    <x v="0"/>
  </r>
  <r>
    <x v="0"/>
  </r>
  <r>
    <x v="0"/>
  </r>
  <r>
    <x v="5"/>
  </r>
  <r>
    <x v="3"/>
  </r>
  <r>
    <x v="0"/>
  </r>
  <r>
    <x v="0"/>
  </r>
  <r>
    <x v="3"/>
  </r>
  <r>
    <x v="1"/>
  </r>
  <r>
    <x v="0"/>
  </r>
  <r>
    <x v="4"/>
  </r>
  <r>
    <x v="0"/>
  </r>
  <r>
    <x v="0"/>
  </r>
  <r>
    <x v="3"/>
  </r>
  <r>
    <x v="2"/>
  </r>
  <r>
    <x v="2"/>
  </r>
  <r>
    <x v="5"/>
  </r>
  <r>
    <x v="0"/>
  </r>
  <r>
    <x v="0"/>
  </r>
  <r>
    <x v="0"/>
  </r>
  <r>
    <x v="0"/>
  </r>
  <r>
    <x v="1"/>
  </r>
  <r>
    <x v="0"/>
  </r>
  <r>
    <x v="0"/>
  </r>
  <r>
    <x v="0"/>
  </r>
  <r>
    <x v="0"/>
  </r>
  <r>
    <x v="3"/>
  </r>
  <r>
    <x v="0"/>
  </r>
  <r>
    <x v="2"/>
  </r>
  <r>
    <x v="0"/>
  </r>
  <r>
    <x v="0"/>
  </r>
  <r>
    <x v="3"/>
  </r>
  <r>
    <x v="1"/>
  </r>
  <r>
    <x v="3"/>
  </r>
  <r>
    <x v="0"/>
  </r>
  <r>
    <x v="5"/>
  </r>
  <r>
    <x v="1"/>
  </r>
  <r>
    <x v="1"/>
  </r>
  <r>
    <x v="0"/>
  </r>
  <r>
    <x v="4"/>
  </r>
  <r>
    <x v="5"/>
  </r>
  <r>
    <x v="4"/>
  </r>
  <r>
    <x v="4"/>
  </r>
  <r>
    <x v="3"/>
  </r>
  <r>
    <x v="0"/>
  </r>
  <r>
    <x v="0"/>
  </r>
  <r>
    <x v="4"/>
  </r>
  <r>
    <x v="3"/>
  </r>
  <r>
    <x v="0"/>
  </r>
  <r>
    <x v="3"/>
  </r>
  <r>
    <x v="0"/>
  </r>
  <r>
    <x v="0"/>
  </r>
  <r>
    <x v="0"/>
  </r>
  <r>
    <x v="0"/>
  </r>
  <r>
    <x v="0"/>
  </r>
  <r>
    <x v="4"/>
  </r>
  <r>
    <x v="0"/>
  </r>
  <r>
    <x v="0"/>
  </r>
  <r>
    <x v="4"/>
  </r>
  <r>
    <x v="5"/>
  </r>
  <r>
    <x v="0"/>
  </r>
  <r>
    <x v="0"/>
  </r>
  <r>
    <x v="5"/>
  </r>
  <r>
    <x v="0"/>
  </r>
  <r>
    <x v="0"/>
  </r>
  <r>
    <x v="0"/>
  </r>
  <r>
    <x v="0"/>
  </r>
  <r>
    <x v="0"/>
  </r>
  <r>
    <x v="2"/>
  </r>
  <r>
    <x v="0"/>
  </r>
  <r>
    <x v="0"/>
  </r>
  <r>
    <x v="0"/>
  </r>
  <r>
    <x v="5"/>
  </r>
  <r>
    <x v="5"/>
  </r>
  <r>
    <x v="0"/>
  </r>
  <r>
    <x v="0"/>
  </r>
  <r>
    <x v="4"/>
  </r>
  <r>
    <x v="3"/>
  </r>
  <r>
    <x v="1"/>
  </r>
  <r>
    <x v="0"/>
  </r>
  <r>
    <x v="1"/>
  </r>
  <r>
    <x v="5"/>
  </r>
  <r>
    <x v="0"/>
  </r>
  <r>
    <x v="1"/>
  </r>
  <r>
    <x v="0"/>
  </r>
  <r>
    <x v="0"/>
  </r>
  <r>
    <x v="2"/>
  </r>
  <r>
    <x v="0"/>
  </r>
  <r>
    <x v="0"/>
  </r>
  <r>
    <x v="0"/>
  </r>
  <r>
    <x v="1"/>
  </r>
  <r>
    <x v="1"/>
  </r>
  <r>
    <x v="0"/>
  </r>
  <r>
    <x v="1"/>
  </r>
  <r>
    <x v="5"/>
  </r>
  <r>
    <x v="0"/>
  </r>
  <r>
    <x v="3"/>
  </r>
  <r>
    <x v="2"/>
  </r>
  <r>
    <x v="4"/>
  </r>
  <r>
    <x v="0"/>
  </r>
  <r>
    <x v="0"/>
  </r>
  <r>
    <x v="4"/>
  </r>
  <r>
    <x v="4"/>
  </r>
  <r>
    <x v="2"/>
  </r>
  <r>
    <x v="0"/>
  </r>
  <r>
    <x v="3"/>
  </r>
  <r>
    <x v="0"/>
  </r>
  <r>
    <x v="0"/>
  </r>
  <r>
    <x v="0"/>
  </r>
  <r>
    <x v="3"/>
  </r>
  <r>
    <x v="0"/>
  </r>
  <r>
    <x v="3"/>
  </r>
  <r>
    <x v="0"/>
  </r>
  <r>
    <x v="5"/>
  </r>
  <r>
    <x v="5"/>
  </r>
  <r>
    <x v="3"/>
  </r>
  <r>
    <x v="3"/>
  </r>
  <r>
    <x v="0"/>
  </r>
  <r>
    <x v="0"/>
  </r>
  <r>
    <x v="0"/>
  </r>
  <r>
    <x v="0"/>
  </r>
  <r>
    <x v="5"/>
  </r>
  <r>
    <x v="0"/>
  </r>
  <r>
    <x v="2"/>
  </r>
  <r>
    <x v="0"/>
  </r>
  <r>
    <x v="0"/>
  </r>
  <r>
    <x v="0"/>
  </r>
  <r>
    <x v="0"/>
  </r>
  <r>
    <x v="4"/>
  </r>
  <r>
    <x v="0"/>
  </r>
  <r>
    <x v="2"/>
  </r>
  <r>
    <x v="1"/>
  </r>
  <r>
    <x v="4"/>
  </r>
  <r>
    <x v="0"/>
  </r>
  <r>
    <x v="5"/>
  </r>
  <r>
    <x v="0"/>
  </r>
  <r>
    <x v="1"/>
  </r>
  <r>
    <x v="3"/>
  </r>
  <r>
    <x v="5"/>
  </r>
  <r>
    <x v="4"/>
  </r>
  <r>
    <x v="0"/>
  </r>
  <r>
    <x v="0"/>
  </r>
  <r>
    <x v="2"/>
  </r>
  <r>
    <x v="5"/>
  </r>
  <r>
    <x v="0"/>
  </r>
  <r>
    <x v="0"/>
  </r>
  <r>
    <x v="1"/>
  </r>
  <r>
    <x v="0"/>
  </r>
  <r>
    <x v="0"/>
  </r>
  <r>
    <x v="0"/>
  </r>
  <r>
    <x v="0"/>
  </r>
  <r>
    <x v="3"/>
  </r>
  <r>
    <x v="3"/>
  </r>
  <r>
    <x v="0"/>
  </r>
  <r>
    <x v="2"/>
  </r>
  <r>
    <x v="1"/>
  </r>
  <r>
    <x v="5"/>
  </r>
  <r>
    <x v="0"/>
  </r>
  <r>
    <x v="0"/>
  </r>
  <r>
    <x v="4"/>
  </r>
  <r>
    <x v="4"/>
  </r>
  <r>
    <x v="4"/>
  </r>
  <r>
    <x v="3"/>
  </r>
  <r>
    <x v="5"/>
  </r>
  <r>
    <x v="0"/>
  </r>
  <r>
    <x v="0"/>
  </r>
  <r>
    <x v="1"/>
  </r>
  <r>
    <x v="0"/>
  </r>
  <r>
    <x v="0"/>
  </r>
  <r>
    <x v="0"/>
  </r>
  <r>
    <x v="0"/>
  </r>
  <r>
    <x v="3"/>
  </r>
  <r>
    <x v="0"/>
  </r>
  <r>
    <x v="5"/>
  </r>
  <r>
    <x v="0"/>
  </r>
  <r>
    <x v="0"/>
  </r>
  <r>
    <x v="2"/>
  </r>
  <r>
    <x v="2"/>
  </r>
  <r>
    <x v="5"/>
  </r>
  <r>
    <x v="4"/>
  </r>
  <r>
    <x v="0"/>
  </r>
  <r>
    <x v="0"/>
  </r>
  <r>
    <x v="0"/>
  </r>
  <r>
    <x v="0"/>
  </r>
  <r>
    <x v="5"/>
  </r>
  <r>
    <x v="0"/>
  </r>
  <r>
    <x v="4"/>
  </r>
  <r>
    <x v="0"/>
  </r>
  <r>
    <x v="0"/>
  </r>
  <r>
    <x v="0"/>
  </r>
  <r>
    <x v="0"/>
  </r>
  <r>
    <x v="0"/>
  </r>
  <r>
    <x v="4"/>
  </r>
  <r>
    <x v="4"/>
  </r>
  <r>
    <x v="0"/>
  </r>
  <r>
    <x v="2"/>
  </r>
  <r>
    <x v="0"/>
  </r>
  <r>
    <x v="2"/>
  </r>
  <r>
    <x v="0"/>
  </r>
  <r>
    <x v="3"/>
  </r>
  <r>
    <x v="0"/>
  </r>
  <r>
    <x v="5"/>
  </r>
  <r>
    <x v="4"/>
  </r>
  <r>
    <x v="5"/>
  </r>
  <r>
    <x v="0"/>
  </r>
  <r>
    <x v="5"/>
  </r>
  <r>
    <x v="4"/>
  </r>
  <r>
    <x v="0"/>
  </r>
  <r>
    <x v="0"/>
  </r>
  <r>
    <x v="5"/>
  </r>
  <r>
    <x v="4"/>
  </r>
  <r>
    <x v="0"/>
  </r>
  <r>
    <x v="4"/>
  </r>
  <r>
    <x v="5"/>
  </r>
  <r>
    <x v="4"/>
  </r>
  <r>
    <x v="5"/>
  </r>
  <r>
    <x v="4"/>
  </r>
  <r>
    <x v="0"/>
  </r>
  <r>
    <x v="0"/>
  </r>
  <r>
    <x v="4"/>
  </r>
  <r>
    <x v="0"/>
  </r>
  <r>
    <x v="4"/>
  </r>
  <r>
    <x v="5"/>
  </r>
  <r>
    <x v="0"/>
  </r>
  <r>
    <x v="3"/>
  </r>
  <r>
    <x v="5"/>
  </r>
  <r>
    <x v="0"/>
  </r>
  <r>
    <x v="4"/>
  </r>
  <r>
    <x v="5"/>
  </r>
  <r>
    <x v="0"/>
  </r>
  <r>
    <x v="0"/>
  </r>
  <r>
    <x v="0"/>
  </r>
  <r>
    <x v="0"/>
  </r>
  <r>
    <x v="4"/>
  </r>
  <r>
    <x v="0"/>
  </r>
  <r>
    <x v="0"/>
  </r>
  <r>
    <x v="0"/>
  </r>
  <r>
    <x v="4"/>
  </r>
  <r>
    <x v="0"/>
  </r>
  <r>
    <x v="0"/>
  </r>
  <r>
    <x v="0"/>
  </r>
  <r>
    <x v="5"/>
  </r>
  <r>
    <x v="0"/>
  </r>
  <r>
    <x v="0"/>
  </r>
  <r>
    <x v="0"/>
  </r>
  <r>
    <x v="0"/>
  </r>
  <r>
    <x v="2"/>
  </r>
  <r>
    <x v="0"/>
  </r>
  <r>
    <x v="4"/>
  </r>
  <r>
    <x v="0"/>
  </r>
  <r>
    <x v="1"/>
  </r>
  <r>
    <x v="0"/>
  </r>
  <r>
    <x v="0"/>
  </r>
  <r>
    <x v="5"/>
  </r>
  <r>
    <x v="0"/>
  </r>
  <r>
    <x v="0"/>
  </r>
  <r>
    <x v="4"/>
  </r>
  <r>
    <x v="2"/>
  </r>
  <r>
    <x v="4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2"/>
  </r>
  <r>
    <x v="0"/>
  </r>
  <r>
    <x v="1"/>
  </r>
  <r>
    <x v="0"/>
  </r>
  <r>
    <x v="0"/>
  </r>
  <r>
    <x v="4"/>
  </r>
  <r>
    <x v="0"/>
  </r>
  <r>
    <x v="0"/>
  </r>
  <r>
    <x v="4"/>
  </r>
  <r>
    <x v="4"/>
  </r>
  <r>
    <x v="0"/>
  </r>
  <r>
    <x v="0"/>
  </r>
  <r>
    <x v="5"/>
  </r>
  <r>
    <x v="3"/>
  </r>
  <r>
    <x v="0"/>
  </r>
  <r>
    <x v="4"/>
  </r>
  <r>
    <x v="2"/>
  </r>
  <r>
    <x v="0"/>
  </r>
  <r>
    <x v="0"/>
  </r>
  <r>
    <x v="0"/>
  </r>
  <r>
    <x v="2"/>
  </r>
  <r>
    <x v="3"/>
  </r>
  <r>
    <x v="0"/>
  </r>
  <r>
    <x v="3"/>
  </r>
  <r>
    <x v="0"/>
  </r>
  <r>
    <x v="5"/>
  </r>
  <r>
    <x v="0"/>
  </r>
  <r>
    <x v="4"/>
  </r>
  <r>
    <x v="0"/>
  </r>
  <r>
    <x v="0"/>
  </r>
  <r>
    <x v="3"/>
  </r>
  <r>
    <x v="0"/>
  </r>
  <r>
    <x v="4"/>
  </r>
  <r>
    <x v="5"/>
  </r>
  <r>
    <x v="0"/>
  </r>
  <r>
    <x v="3"/>
  </r>
  <r>
    <x v="4"/>
  </r>
  <r>
    <x v="0"/>
  </r>
  <r>
    <x v="0"/>
  </r>
  <r>
    <x v="0"/>
  </r>
  <r>
    <x v="0"/>
  </r>
  <r>
    <x v="0"/>
  </r>
  <r>
    <x v="2"/>
  </r>
  <r>
    <x v="0"/>
  </r>
  <r>
    <x v="1"/>
  </r>
  <r>
    <x v="2"/>
  </r>
  <r>
    <x v="2"/>
  </r>
  <r>
    <x v="0"/>
  </r>
  <r>
    <x v="4"/>
  </r>
  <r>
    <x v="5"/>
  </r>
  <r>
    <x v="0"/>
  </r>
  <r>
    <x v="0"/>
  </r>
  <r>
    <x v="0"/>
  </r>
  <r>
    <x v="0"/>
  </r>
  <r>
    <x v="4"/>
  </r>
  <r>
    <x v="0"/>
  </r>
  <r>
    <x v="0"/>
  </r>
  <r>
    <x v="5"/>
  </r>
  <r>
    <x v="4"/>
  </r>
  <r>
    <x v="0"/>
  </r>
  <r>
    <x v="1"/>
  </r>
  <r>
    <x v="0"/>
  </r>
  <r>
    <x v="0"/>
  </r>
  <r>
    <x v="0"/>
  </r>
  <r>
    <x v="3"/>
  </r>
  <r>
    <x v="3"/>
  </r>
  <r>
    <x v="0"/>
  </r>
  <r>
    <x v="5"/>
  </r>
  <r>
    <x v="0"/>
  </r>
  <r>
    <x v="3"/>
  </r>
  <r>
    <x v="0"/>
  </r>
  <r>
    <x v="0"/>
  </r>
  <r>
    <x v="3"/>
  </r>
  <r>
    <x v="5"/>
  </r>
  <r>
    <x v="4"/>
  </r>
  <r>
    <x v="3"/>
  </r>
  <r>
    <x v="0"/>
  </r>
  <r>
    <x v="0"/>
  </r>
  <r>
    <x v="1"/>
  </r>
  <r>
    <x v="0"/>
  </r>
  <r>
    <x v="0"/>
  </r>
  <r>
    <x v="4"/>
  </r>
  <r>
    <x v="4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4"/>
  </r>
  <r>
    <x v="0"/>
  </r>
  <r>
    <x v="0"/>
  </r>
  <r>
    <x v="4"/>
  </r>
  <r>
    <x v="4"/>
  </r>
  <r>
    <x v="0"/>
  </r>
  <r>
    <x v="0"/>
  </r>
  <r>
    <x v="0"/>
  </r>
  <r>
    <x v="4"/>
  </r>
  <r>
    <x v="0"/>
  </r>
  <r>
    <x v="0"/>
  </r>
  <r>
    <x v="0"/>
  </r>
  <r>
    <x v="0"/>
  </r>
  <r>
    <x v="4"/>
  </r>
  <r>
    <x v="0"/>
  </r>
  <r>
    <x v="4"/>
  </r>
  <r>
    <x v="0"/>
  </r>
  <r>
    <x v="4"/>
  </r>
  <r>
    <x v="2"/>
  </r>
  <r>
    <x v="0"/>
  </r>
  <r>
    <x v="0"/>
  </r>
  <r>
    <x v="0"/>
  </r>
  <r>
    <x v="4"/>
  </r>
  <r>
    <x v="1"/>
  </r>
  <r>
    <x v="4"/>
  </r>
  <r>
    <x v="0"/>
  </r>
  <r>
    <x v="0"/>
  </r>
  <r>
    <x v="4"/>
  </r>
  <r>
    <x v="0"/>
  </r>
  <r>
    <x v="5"/>
  </r>
  <r>
    <x v="0"/>
  </r>
  <r>
    <x v="3"/>
  </r>
  <r>
    <x v="5"/>
  </r>
  <r>
    <x v="0"/>
  </r>
  <r>
    <x v="0"/>
  </r>
  <r>
    <x v="3"/>
  </r>
  <r>
    <x v="3"/>
  </r>
  <r>
    <x v="0"/>
  </r>
  <r>
    <x v="1"/>
  </r>
  <r>
    <x v="2"/>
  </r>
  <r>
    <x v="0"/>
  </r>
  <r>
    <x v="5"/>
  </r>
  <r>
    <x v="0"/>
  </r>
  <r>
    <x v="2"/>
  </r>
  <r>
    <x v="0"/>
  </r>
  <r>
    <x v="1"/>
  </r>
  <r>
    <x v="3"/>
  </r>
  <r>
    <x v="2"/>
  </r>
  <r>
    <x v="2"/>
  </r>
  <r>
    <x v="4"/>
  </r>
  <r>
    <x v="4"/>
  </r>
  <r>
    <x v="4"/>
  </r>
  <r>
    <x v="4"/>
  </r>
  <r>
    <x v="0"/>
  </r>
  <r>
    <x v="3"/>
  </r>
  <r>
    <x v="2"/>
  </r>
  <r>
    <x v="5"/>
  </r>
  <r>
    <x v="0"/>
  </r>
  <r>
    <x v="5"/>
  </r>
  <r>
    <x v="0"/>
  </r>
  <r>
    <x v="0"/>
  </r>
  <r>
    <x v="5"/>
  </r>
  <r>
    <x v="1"/>
  </r>
  <r>
    <x v="3"/>
  </r>
  <r>
    <x v="0"/>
  </r>
  <r>
    <x v="0"/>
  </r>
  <r>
    <x v="0"/>
  </r>
  <r>
    <x v="0"/>
  </r>
  <r>
    <x v="0"/>
  </r>
  <r>
    <x v="4"/>
  </r>
  <r>
    <x v="1"/>
  </r>
  <r>
    <x v="3"/>
  </r>
  <r>
    <x v="5"/>
  </r>
  <r>
    <x v="1"/>
  </r>
  <r>
    <x v="0"/>
  </r>
  <r>
    <x v="0"/>
  </r>
  <r>
    <x v="0"/>
  </r>
  <r>
    <x v="2"/>
  </r>
  <r>
    <x v="0"/>
  </r>
  <r>
    <x v="0"/>
  </r>
  <r>
    <x v="1"/>
  </r>
  <r>
    <x v="4"/>
  </r>
  <r>
    <x v="0"/>
  </r>
  <r>
    <x v="0"/>
  </r>
  <r>
    <x v="0"/>
  </r>
  <r>
    <x v="0"/>
  </r>
  <r>
    <x v="0"/>
  </r>
  <r>
    <x v="5"/>
  </r>
  <r>
    <x v="1"/>
  </r>
  <r>
    <x v="1"/>
  </r>
  <r>
    <x v="0"/>
  </r>
  <r>
    <x v="0"/>
  </r>
  <r>
    <x v="0"/>
  </r>
  <r>
    <x v="0"/>
  </r>
  <r>
    <x v="0"/>
  </r>
  <r>
    <x v="1"/>
  </r>
  <r>
    <x v="4"/>
  </r>
  <r>
    <x v="0"/>
  </r>
  <r>
    <x v="4"/>
  </r>
  <r>
    <x v="0"/>
  </r>
  <r>
    <x v="5"/>
  </r>
  <r>
    <x v="0"/>
  </r>
  <r>
    <x v="3"/>
  </r>
  <r>
    <x v="0"/>
  </r>
  <r>
    <x v="4"/>
  </r>
  <r>
    <x v="4"/>
  </r>
  <r>
    <x v="0"/>
  </r>
  <r>
    <x v="0"/>
  </r>
  <r>
    <x v="0"/>
  </r>
  <r>
    <x v="0"/>
  </r>
  <r>
    <x v="2"/>
  </r>
  <r>
    <x v="0"/>
  </r>
  <r>
    <x v="2"/>
  </r>
  <r>
    <x v="5"/>
  </r>
  <r>
    <x v="2"/>
  </r>
  <r>
    <x v="5"/>
  </r>
  <r>
    <x v="3"/>
  </r>
  <r>
    <x v="0"/>
  </r>
  <r>
    <x v="4"/>
  </r>
  <r>
    <x v="5"/>
  </r>
  <r>
    <x v="0"/>
  </r>
  <r>
    <x v="0"/>
  </r>
  <r>
    <x v="4"/>
  </r>
  <r>
    <x v="3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3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4"/>
  </r>
  <r>
    <x v="1"/>
  </r>
  <r>
    <x v="0"/>
  </r>
  <r>
    <x v="4"/>
  </r>
  <r>
    <x v="0"/>
  </r>
  <r>
    <x v="0"/>
  </r>
  <r>
    <x v="4"/>
  </r>
  <r>
    <x v="3"/>
  </r>
  <r>
    <x v="0"/>
  </r>
  <r>
    <x v="0"/>
  </r>
  <r>
    <x v="0"/>
  </r>
  <r>
    <x v="1"/>
  </r>
  <r>
    <x v="3"/>
  </r>
  <r>
    <x v="5"/>
  </r>
  <r>
    <x v="3"/>
  </r>
  <r>
    <x v="1"/>
  </r>
  <r>
    <x v="5"/>
  </r>
  <r>
    <x v="0"/>
  </r>
  <r>
    <x v="0"/>
  </r>
  <r>
    <x v="5"/>
  </r>
  <r>
    <x v="3"/>
  </r>
  <r>
    <x v="1"/>
  </r>
  <r>
    <x v="2"/>
  </r>
  <r>
    <x v="0"/>
  </r>
  <r>
    <x v="0"/>
  </r>
  <r>
    <x v="0"/>
  </r>
  <r>
    <x v="0"/>
  </r>
  <r>
    <x v="0"/>
  </r>
  <r>
    <x v="1"/>
  </r>
  <r>
    <x v="0"/>
  </r>
  <r>
    <x v="2"/>
  </r>
  <r>
    <x v="5"/>
  </r>
  <r>
    <x v="0"/>
  </r>
  <r>
    <x v="0"/>
  </r>
  <r>
    <x v="5"/>
  </r>
  <r>
    <x v="1"/>
  </r>
  <r>
    <x v="3"/>
  </r>
  <r>
    <x v="0"/>
  </r>
  <r>
    <x v="0"/>
  </r>
  <r>
    <x v="1"/>
  </r>
  <r>
    <x v="1"/>
  </r>
  <r>
    <x v="2"/>
  </r>
  <r>
    <x v="2"/>
  </r>
  <r>
    <x v="4"/>
  </r>
  <r>
    <x v="0"/>
  </r>
  <r>
    <x v="3"/>
  </r>
  <r>
    <x v="4"/>
  </r>
  <r>
    <x v="2"/>
  </r>
  <r>
    <x v="4"/>
  </r>
  <r>
    <x v="0"/>
  </r>
  <r>
    <x v="4"/>
  </r>
  <r>
    <x v="0"/>
  </r>
  <r>
    <x v="2"/>
  </r>
  <r>
    <x v="0"/>
  </r>
  <r>
    <x v="0"/>
  </r>
  <r>
    <x v="0"/>
  </r>
  <r>
    <x v="5"/>
  </r>
  <r>
    <x v="3"/>
  </r>
  <r>
    <x v="0"/>
  </r>
  <r>
    <x v="4"/>
  </r>
  <r>
    <x v="0"/>
  </r>
  <r>
    <x v="0"/>
  </r>
  <r>
    <x v="0"/>
  </r>
  <r>
    <x v="0"/>
  </r>
  <r>
    <x v="4"/>
  </r>
  <r>
    <x v="0"/>
  </r>
  <r>
    <x v="2"/>
  </r>
  <r>
    <x v="0"/>
  </r>
  <r>
    <x v="4"/>
  </r>
  <r>
    <x v="0"/>
  </r>
  <r>
    <x v="1"/>
  </r>
  <r>
    <x v="0"/>
  </r>
  <r>
    <x v="1"/>
  </r>
  <r>
    <x v="3"/>
  </r>
  <r>
    <x v="0"/>
  </r>
  <r>
    <x v="1"/>
  </r>
  <r>
    <x v="0"/>
  </r>
  <r>
    <x v="4"/>
  </r>
  <r>
    <x v="0"/>
  </r>
  <r>
    <x v="4"/>
  </r>
  <r>
    <x v="0"/>
  </r>
  <r>
    <x v="0"/>
  </r>
  <r>
    <x v="0"/>
  </r>
  <r>
    <x v="3"/>
  </r>
  <r>
    <x v="0"/>
  </r>
  <r>
    <x v="0"/>
  </r>
  <r>
    <x v="3"/>
  </r>
  <r>
    <x v="3"/>
  </r>
  <r>
    <x v="5"/>
  </r>
  <r>
    <x v="5"/>
  </r>
  <r>
    <x v="0"/>
  </r>
  <r>
    <x v="3"/>
  </r>
  <r>
    <x v="1"/>
  </r>
  <r>
    <x v="5"/>
  </r>
  <r>
    <x v="0"/>
  </r>
  <r>
    <x v="0"/>
  </r>
  <r>
    <x v="0"/>
  </r>
  <r>
    <x v="2"/>
  </r>
  <r>
    <x v="5"/>
  </r>
  <r>
    <x v="0"/>
  </r>
  <r>
    <x v="2"/>
  </r>
  <r>
    <x v="0"/>
  </r>
  <r>
    <x v="0"/>
  </r>
  <r>
    <x v="0"/>
  </r>
  <r>
    <x v="0"/>
  </r>
  <r>
    <x v="0"/>
  </r>
  <r>
    <x v="4"/>
  </r>
  <r>
    <x v="2"/>
  </r>
  <r>
    <x v="4"/>
  </r>
  <r>
    <x v="0"/>
  </r>
  <r>
    <x v="5"/>
  </r>
  <r>
    <x v="0"/>
  </r>
  <r>
    <x v="0"/>
  </r>
  <r>
    <x v="4"/>
  </r>
  <r>
    <x v="2"/>
  </r>
  <r>
    <x v="5"/>
  </r>
  <r>
    <x v="3"/>
  </r>
  <r>
    <x v="4"/>
  </r>
  <r>
    <x v="5"/>
  </r>
  <r>
    <x v="4"/>
  </r>
  <r>
    <x v="0"/>
  </r>
  <r>
    <x v="0"/>
  </r>
  <r>
    <x v="5"/>
  </r>
  <r>
    <x v="0"/>
  </r>
  <r>
    <x v="0"/>
  </r>
  <r>
    <x v="0"/>
  </r>
  <r>
    <x v="4"/>
  </r>
  <r>
    <x v="2"/>
  </r>
  <r>
    <x v="0"/>
  </r>
  <r>
    <x v="4"/>
  </r>
  <r>
    <x v="0"/>
  </r>
  <r>
    <x v="0"/>
  </r>
  <r>
    <x v="0"/>
  </r>
  <r>
    <x v="1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1"/>
  </r>
  <r>
    <x v="0"/>
  </r>
  <r>
    <x v="0"/>
  </r>
  <r>
    <x v="2"/>
  </r>
  <r>
    <x v="0"/>
  </r>
  <r>
    <x v="5"/>
  </r>
  <r>
    <x v="0"/>
  </r>
  <r>
    <x v="4"/>
  </r>
  <r>
    <x v="0"/>
  </r>
  <r>
    <x v="4"/>
  </r>
  <r>
    <x v="2"/>
  </r>
  <r>
    <x v="0"/>
  </r>
  <r>
    <x v="0"/>
  </r>
  <r>
    <x v="5"/>
  </r>
  <r>
    <x v="5"/>
  </r>
  <r>
    <x v="5"/>
  </r>
  <r>
    <x v="5"/>
  </r>
  <r>
    <x v="0"/>
  </r>
  <r>
    <x v="4"/>
  </r>
  <r>
    <x v="4"/>
  </r>
  <r>
    <x v="5"/>
  </r>
  <r>
    <x v="5"/>
  </r>
  <r>
    <x v="3"/>
  </r>
  <r>
    <x v="0"/>
  </r>
  <r>
    <x v="0"/>
  </r>
  <r>
    <x v="4"/>
  </r>
  <r>
    <x v="3"/>
  </r>
  <r>
    <x v="0"/>
  </r>
  <r>
    <x v="0"/>
  </r>
  <r>
    <x v="0"/>
  </r>
  <r>
    <x v="4"/>
  </r>
  <r>
    <x v="5"/>
  </r>
  <r>
    <x v="0"/>
  </r>
  <r>
    <x v="4"/>
  </r>
  <r>
    <x v="2"/>
  </r>
  <r>
    <x v="5"/>
  </r>
  <r>
    <x v="0"/>
  </r>
  <r>
    <x v="0"/>
  </r>
  <r>
    <x v="2"/>
  </r>
  <r>
    <x v="2"/>
  </r>
  <r>
    <x v="0"/>
  </r>
  <r>
    <x v="4"/>
  </r>
  <r>
    <x v="0"/>
  </r>
  <r>
    <x v="0"/>
  </r>
  <r>
    <x v="0"/>
  </r>
  <r>
    <x v="1"/>
  </r>
  <r>
    <x v="0"/>
  </r>
  <r>
    <x v="5"/>
  </r>
  <r>
    <x v="0"/>
  </r>
  <r>
    <x v="2"/>
  </r>
  <r>
    <x v="0"/>
  </r>
  <r>
    <x v="4"/>
  </r>
  <r>
    <x v="0"/>
  </r>
  <r>
    <x v="0"/>
  </r>
  <r>
    <x v="1"/>
  </r>
  <r>
    <x v="1"/>
  </r>
  <r>
    <x v="0"/>
  </r>
  <r>
    <x v="0"/>
  </r>
  <r>
    <x v="1"/>
  </r>
  <r>
    <x v="0"/>
  </r>
  <r>
    <x v="4"/>
  </r>
  <r>
    <x v="0"/>
  </r>
  <r>
    <x v="4"/>
  </r>
  <r>
    <x v="5"/>
  </r>
  <r>
    <x v="4"/>
  </r>
  <r>
    <x v="2"/>
  </r>
  <r>
    <x v="0"/>
  </r>
  <r>
    <x v="4"/>
  </r>
  <r>
    <x v="4"/>
  </r>
  <r>
    <x v="0"/>
  </r>
  <r>
    <x v="4"/>
  </r>
  <r>
    <x v="0"/>
  </r>
  <r>
    <x v="0"/>
  </r>
  <r>
    <x v="3"/>
  </r>
  <r>
    <x v="5"/>
  </r>
  <r>
    <x v="4"/>
  </r>
  <r>
    <x v="0"/>
  </r>
  <r>
    <x v="0"/>
  </r>
  <r>
    <x v="4"/>
  </r>
  <r>
    <x v="0"/>
  </r>
  <r>
    <x v="2"/>
  </r>
  <r>
    <x v="0"/>
  </r>
  <r>
    <x v="5"/>
  </r>
  <r>
    <x v="3"/>
  </r>
  <r>
    <x v="0"/>
  </r>
  <r>
    <x v="4"/>
  </r>
  <r>
    <x v="0"/>
  </r>
  <r>
    <x v="0"/>
  </r>
  <r>
    <x v="5"/>
  </r>
  <r>
    <x v="0"/>
  </r>
  <r>
    <x v="0"/>
  </r>
  <r>
    <x v="4"/>
  </r>
  <r>
    <x v="0"/>
  </r>
  <r>
    <x v="0"/>
  </r>
  <r>
    <x v="0"/>
  </r>
  <r>
    <x v="0"/>
  </r>
  <r>
    <x v="5"/>
  </r>
  <r>
    <x v="5"/>
  </r>
  <r>
    <x v="1"/>
  </r>
  <r>
    <x v="0"/>
  </r>
  <r>
    <x v="4"/>
  </r>
  <r>
    <x v="5"/>
  </r>
  <r>
    <x v="0"/>
  </r>
  <r>
    <x v="0"/>
  </r>
  <r>
    <x v="0"/>
  </r>
  <r>
    <x v="4"/>
  </r>
  <r>
    <x v="0"/>
  </r>
  <r>
    <x v="4"/>
  </r>
  <r>
    <x v="0"/>
  </r>
  <r>
    <x v="3"/>
  </r>
  <r>
    <x v="0"/>
  </r>
  <r>
    <x v="0"/>
  </r>
  <r>
    <x v="5"/>
  </r>
  <r>
    <x v="0"/>
  </r>
  <r>
    <x v="5"/>
  </r>
  <r>
    <x v="0"/>
  </r>
  <r>
    <x v="3"/>
  </r>
  <r>
    <x v="4"/>
  </r>
  <r>
    <x v="1"/>
  </r>
  <r>
    <x v="0"/>
  </r>
  <r>
    <x v="0"/>
  </r>
  <r>
    <x v="4"/>
  </r>
  <r>
    <x v="4"/>
  </r>
  <r>
    <x v="0"/>
  </r>
  <r>
    <x v="5"/>
  </r>
  <r>
    <x v="0"/>
  </r>
  <r>
    <x v="0"/>
  </r>
  <r>
    <x v="2"/>
  </r>
  <r>
    <x v="0"/>
  </r>
  <r>
    <x v="0"/>
  </r>
  <r>
    <x v="5"/>
  </r>
  <r>
    <x v="0"/>
  </r>
  <r>
    <x v="0"/>
  </r>
  <r>
    <x v="0"/>
  </r>
  <r>
    <x v="3"/>
  </r>
  <r>
    <x v="2"/>
  </r>
  <r>
    <x v="0"/>
  </r>
  <r>
    <x v="5"/>
  </r>
  <r>
    <x v="2"/>
  </r>
  <r>
    <x v="0"/>
  </r>
  <r>
    <x v="0"/>
  </r>
  <r>
    <x v="4"/>
  </r>
  <r>
    <x v="3"/>
  </r>
  <r>
    <x v="1"/>
  </r>
  <r>
    <x v="5"/>
  </r>
  <r>
    <x v="4"/>
  </r>
  <r>
    <x v="4"/>
  </r>
  <r>
    <x v="4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0"/>
  </r>
  <r>
    <x v="0"/>
  </r>
  <r>
    <x v="4"/>
  </r>
  <r>
    <x v="0"/>
  </r>
  <r>
    <x v="4"/>
  </r>
  <r>
    <x v="5"/>
  </r>
  <r>
    <x v="1"/>
  </r>
  <r>
    <x v="4"/>
  </r>
  <r>
    <x v="2"/>
  </r>
  <r>
    <x v="0"/>
  </r>
  <r>
    <x v="0"/>
  </r>
  <r>
    <x v="3"/>
  </r>
  <r>
    <x v="5"/>
  </r>
  <r>
    <x v="0"/>
  </r>
  <r>
    <x v="0"/>
  </r>
  <r>
    <x v="4"/>
  </r>
  <r>
    <x v="0"/>
  </r>
  <r>
    <x v="3"/>
  </r>
  <r>
    <x v="0"/>
  </r>
  <r>
    <x v="0"/>
  </r>
  <r>
    <x v="0"/>
  </r>
  <r>
    <x v="0"/>
  </r>
  <r>
    <x v="0"/>
  </r>
  <r>
    <x v="4"/>
  </r>
  <r>
    <x v="3"/>
  </r>
  <r>
    <x v="3"/>
  </r>
  <r>
    <x v="4"/>
  </r>
  <r>
    <x v="0"/>
  </r>
  <r>
    <x v="0"/>
  </r>
  <r>
    <x v="1"/>
  </r>
  <r>
    <x v="4"/>
  </r>
  <r>
    <x v="0"/>
  </r>
  <r>
    <x v="0"/>
  </r>
  <r>
    <x v="0"/>
  </r>
  <r>
    <x v="0"/>
  </r>
  <r>
    <x v="0"/>
  </r>
  <r>
    <x v="0"/>
  </r>
  <r>
    <x v="5"/>
  </r>
  <r>
    <x v="0"/>
  </r>
  <r>
    <x v="0"/>
  </r>
  <r>
    <x v="5"/>
  </r>
  <r>
    <x v="0"/>
  </r>
  <r>
    <x v="0"/>
  </r>
  <r>
    <x v="0"/>
  </r>
  <r>
    <x v="4"/>
  </r>
  <r>
    <x v="0"/>
  </r>
  <r>
    <x v="5"/>
  </r>
  <r>
    <x v="5"/>
  </r>
  <r>
    <x v="3"/>
  </r>
  <r>
    <x v="0"/>
  </r>
  <r>
    <x v="0"/>
  </r>
  <r>
    <x v="5"/>
  </r>
  <r>
    <x v="4"/>
  </r>
  <r>
    <x v="5"/>
  </r>
  <r>
    <x v="0"/>
  </r>
  <r>
    <x v="2"/>
  </r>
  <r>
    <x v="0"/>
  </r>
  <r>
    <x v="5"/>
  </r>
  <r>
    <x v="4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5"/>
  </r>
  <r>
    <x v="0"/>
  </r>
  <r>
    <x v="2"/>
  </r>
  <r>
    <x v="0"/>
  </r>
  <r>
    <x v="0"/>
  </r>
  <r>
    <x v="5"/>
  </r>
  <r>
    <x v="0"/>
  </r>
  <r>
    <x v="5"/>
  </r>
  <r>
    <x v="0"/>
  </r>
  <r>
    <x v="0"/>
  </r>
  <r>
    <x v="1"/>
  </r>
  <r>
    <x v="0"/>
  </r>
  <r>
    <x v="0"/>
  </r>
  <r>
    <x v="0"/>
  </r>
  <r>
    <x v="2"/>
  </r>
  <r>
    <x v="0"/>
  </r>
  <r>
    <x v="5"/>
  </r>
  <r>
    <x v="0"/>
  </r>
  <r>
    <x v="3"/>
  </r>
  <r>
    <x v="0"/>
  </r>
  <r>
    <x v="3"/>
  </r>
  <r>
    <x v="0"/>
  </r>
  <r>
    <x v="5"/>
  </r>
  <r>
    <x v="0"/>
  </r>
  <r>
    <x v="0"/>
  </r>
  <r>
    <x v="0"/>
  </r>
  <r>
    <x v="2"/>
  </r>
  <r>
    <x v="4"/>
  </r>
  <r>
    <x v="0"/>
  </r>
  <r>
    <x v="0"/>
  </r>
  <r>
    <x v="0"/>
  </r>
  <r>
    <x v="5"/>
  </r>
  <r>
    <x v="1"/>
  </r>
  <r>
    <x v="0"/>
  </r>
  <r>
    <x v="0"/>
  </r>
  <r>
    <x v="1"/>
  </r>
  <r>
    <x v="0"/>
  </r>
  <r>
    <x v="4"/>
  </r>
  <r>
    <x v="4"/>
  </r>
  <r>
    <x v="2"/>
  </r>
  <r>
    <x v="1"/>
  </r>
  <r>
    <x v="0"/>
  </r>
  <r>
    <x v="4"/>
  </r>
  <r>
    <x v="4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1"/>
  </r>
  <r>
    <x v="3"/>
  </r>
  <r>
    <x v="0"/>
  </r>
  <r>
    <x v="0"/>
  </r>
  <r>
    <x v="0"/>
  </r>
  <r>
    <x v="0"/>
  </r>
  <r>
    <x v="0"/>
  </r>
  <r>
    <x v="4"/>
  </r>
  <r>
    <x v="4"/>
  </r>
  <r>
    <x v="0"/>
  </r>
  <r>
    <x v="4"/>
  </r>
  <r>
    <x v="2"/>
  </r>
  <r>
    <x v="4"/>
  </r>
  <r>
    <x v="0"/>
  </r>
  <r>
    <x v="0"/>
  </r>
  <r>
    <x v="4"/>
  </r>
  <r>
    <x v="0"/>
  </r>
  <r>
    <x v="0"/>
  </r>
  <r>
    <x v="0"/>
  </r>
  <r>
    <x v="0"/>
  </r>
  <r>
    <x v="4"/>
  </r>
  <r>
    <x v="5"/>
  </r>
  <r>
    <x v="0"/>
  </r>
  <r>
    <x v="3"/>
  </r>
  <r>
    <x v="3"/>
  </r>
  <r>
    <x v="2"/>
  </r>
  <r>
    <x v="0"/>
  </r>
  <r>
    <x v="3"/>
  </r>
  <r>
    <x v="5"/>
  </r>
  <r>
    <x v="0"/>
  </r>
  <r>
    <x v="4"/>
  </r>
  <r>
    <x v="3"/>
  </r>
  <r>
    <x v="4"/>
  </r>
  <r>
    <x v="0"/>
  </r>
  <r>
    <x v="3"/>
  </r>
  <r>
    <x v="1"/>
  </r>
  <r>
    <x v="0"/>
  </r>
  <r>
    <x v="4"/>
  </r>
  <r>
    <x v="3"/>
  </r>
  <r>
    <x v="0"/>
  </r>
  <r>
    <x v="1"/>
  </r>
  <r>
    <x v="0"/>
  </r>
  <r>
    <x v="4"/>
  </r>
  <r>
    <x v="5"/>
  </r>
  <r>
    <x v="0"/>
  </r>
  <r>
    <x v="0"/>
  </r>
  <r>
    <x v="3"/>
  </r>
  <r>
    <x v="0"/>
  </r>
  <r>
    <x v="0"/>
  </r>
  <r>
    <x v="3"/>
  </r>
  <r>
    <x v="4"/>
  </r>
  <r>
    <x v="2"/>
  </r>
  <r>
    <x v="4"/>
  </r>
  <r>
    <x v="0"/>
  </r>
  <r>
    <x v="0"/>
  </r>
  <r>
    <x v="5"/>
  </r>
  <r>
    <x v="4"/>
  </r>
  <r>
    <x v="3"/>
  </r>
  <r>
    <x v="0"/>
  </r>
  <r>
    <x v="0"/>
  </r>
  <r>
    <x v="0"/>
  </r>
  <r>
    <x v="4"/>
  </r>
  <r>
    <x v="0"/>
  </r>
  <r>
    <x v="0"/>
  </r>
  <r>
    <x v="3"/>
  </r>
  <r>
    <x v="4"/>
  </r>
  <r>
    <x v="0"/>
  </r>
  <r>
    <x v="0"/>
  </r>
  <r>
    <x v="5"/>
  </r>
  <r>
    <x v="0"/>
  </r>
  <r>
    <x v="4"/>
  </r>
  <r>
    <x v="0"/>
  </r>
  <r>
    <x v="1"/>
  </r>
  <r>
    <x v="5"/>
  </r>
  <r>
    <x v="0"/>
  </r>
  <r>
    <x v="2"/>
  </r>
  <r>
    <x v="4"/>
  </r>
  <r>
    <x v="2"/>
  </r>
  <r>
    <x v="0"/>
  </r>
  <r>
    <x v="4"/>
  </r>
  <r>
    <x v="0"/>
  </r>
  <r>
    <x v="4"/>
  </r>
  <r>
    <x v="0"/>
  </r>
  <r>
    <x v="0"/>
  </r>
  <r>
    <x v="0"/>
  </r>
  <r>
    <x v="5"/>
  </r>
  <r>
    <x v="2"/>
  </r>
  <r>
    <x v="0"/>
  </r>
  <r>
    <x v="1"/>
  </r>
  <r>
    <x v="0"/>
  </r>
  <r>
    <x v="3"/>
  </r>
  <r>
    <x v="4"/>
  </r>
  <r>
    <x v="0"/>
  </r>
  <r>
    <x v="5"/>
  </r>
  <r>
    <x v="1"/>
  </r>
  <r>
    <x v="0"/>
  </r>
  <r>
    <x v="0"/>
  </r>
  <r>
    <x v="3"/>
  </r>
  <r>
    <x v="5"/>
  </r>
  <r>
    <x v="3"/>
  </r>
  <r>
    <x v="0"/>
  </r>
  <r>
    <x v="4"/>
  </r>
  <r>
    <x v="1"/>
  </r>
  <r>
    <x v="4"/>
  </r>
  <r>
    <x v="2"/>
  </r>
  <r>
    <x v="0"/>
  </r>
  <r>
    <x v="0"/>
  </r>
  <r>
    <x v="0"/>
  </r>
  <r>
    <x v="0"/>
  </r>
  <r>
    <x v="1"/>
  </r>
  <r>
    <x v="0"/>
  </r>
  <r>
    <x v="0"/>
  </r>
  <r>
    <x v="2"/>
  </r>
  <r>
    <x v="2"/>
  </r>
  <r>
    <x v="2"/>
  </r>
  <r>
    <x v="0"/>
  </r>
  <r>
    <x v="3"/>
  </r>
  <r>
    <x v="0"/>
  </r>
  <r>
    <x v="2"/>
  </r>
  <r>
    <x v="3"/>
  </r>
  <r>
    <x v="2"/>
  </r>
  <r>
    <x v="5"/>
  </r>
  <r>
    <x v="2"/>
  </r>
  <r>
    <x v="0"/>
  </r>
  <r>
    <x v="0"/>
  </r>
  <r>
    <x v="0"/>
  </r>
  <r>
    <x v="3"/>
  </r>
  <r>
    <x v="4"/>
  </r>
  <r>
    <x v="0"/>
  </r>
  <r>
    <x v="0"/>
  </r>
  <r>
    <x v="0"/>
  </r>
  <r>
    <x v="0"/>
  </r>
  <r>
    <x v="4"/>
  </r>
  <r>
    <x v="0"/>
  </r>
  <r>
    <x v="2"/>
  </r>
  <r>
    <x v="0"/>
  </r>
  <r>
    <x v="0"/>
  </r>
  <r>
    <x v="4"/>
  </r>
  <r>
    <x v="2"/>
  </r>
  <r>
    <x v="0"/>
  </r>
  <r>
    <x v="0"/>
  </r>
  <r>
    <x v="0"/>
  </r>
  <r>
    <x v="2"/>
  </r>
  <r>
    <x v="0"/>
  </r>
  <r>
    <x v="0"/>
  </r>
  <r>
    <x v="0"/>
  </r>
  <r>
    <x v="0"/>
  </r>
  <r>
    <x v="5"/>
  </r>
  <r>
    <x v="0"/>
  </r>
  <r>
    <x v="1"/>
  </r>
  <r>
    <x v="0"/>
  </r>
  <r>
    <x v="0"/>
  </r>
  <r>
    <x v="0"/>
  </r>
  <r>
    <x v="0"/>
  </r>
  <r>
    <x v="0"/>
  </r>
  <r>
    <x v="0"/>
  </r>
  <r>
    <x v="4"/>
  </r>
  <r>
    <x v="4"/>
  </r>
  <r>
    <x v="2"/>
  </r>
  <r>
    <x v="1"/>
  </r>
  <r>
    <x v="3"/>
  </r>
  <r>
    <x v="0"/>
  </r>
  <r>
    <x v="0"/>
  </r>
  <r>
    <x v="4"/>
  </r>
  <r>
    <x v="0"/>
  </r>
  <r>
    <x v="0"/>
  </r>
  <r>
    <x v="0"/>
  </r>
  <r>
    <x v="5"/>
  </r>
  <r>
    <x v="0"/>
  </r>
  <r>
    <x v="0"/>
  </r>
  <r>
    <x v="3"/>
  </r>
  <r>
    <x v="2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1"/>
  </r>
  <r>
    <x v="0"/>
  </r>
  <r>
    <x v="0"/>
  </r>
  <r>
    <x v="4"/>
  </r>
  <r>
    <x v="4"/>
  </r>
  <r>
    <x v="3"/>
  </r>
  <r>
    <x v="4"/>
  </r>
  <r>
    <x v="0"/>
  </r>
  <r>
    <x v="0"/>
  </r>
  <r>
    <x v="0"/>
  </r>
  <r>
    <x v="4"/>
  </r>
  <r>
    <x v="2"/>
  </r>
  <r>
    <x v="0"/>
  </r>
  <r>
    <x v="2"/>
  </r>
  <r>
    <x v="4"/>
  </r>
  <r>
    <x v="0"/>
  </r>
  <r>
    <x v="1"/>
  </r>
  <r>
    <x v="0"/>
  </r>
  <r>
    <x v="4"/>
  </r>
  <r>
    <x v="5"/>
  </r>
  <r>
    <x v="0"/>
  </r>
  <r>
    <x v="4"/>
  </r>
  <r>
    <x v="0"/>
  </r>
  <r>
    <x v="0"/>
  </r>
  <r>
    <x v="0"/>
  </r>
  <r>
    <x v="2"/>
  </r>
  <r>
    <x v="3"/>
  </r>
  <r>
    <x v="0"/>
  </r>
  <r>
    <x v="0"/>
  </r>
  <r>
    <x v="2"/>
  </r>
  <r>
    <x v="0"/>
  </r>
  <r>
    <x v="1"/>
  </r>
  <r>
    <x v="4"/>
  </r>
  <r>
    <x v="0"/>
  </r>
  <r>
    <x v="4"/>
  </r>
  <r>
    <x v="5"/>
  </r>
  <r>
    <x v="5"/>
  </r>
  <r>
    <x v="0"/>
  </r>
  <r>
    <x v="0"/>
  </r>
  <r>
    <x v="2"/>
  </r>
  <r>
    <x v="0"/>
  </r>
  <r>
    <x v="4"/>
  </r>
  <r>
    <x v="5"/>
  </r>
  <r>
    <x v="4"/>
  </r>
  <r>
    <x v="3"/>
  </r>
  <r>
    <x v="3"/>
  </r>
  <r>
    <x v="0"/>
  </r>
  <r>
    <x v="0"/>
  </r>
  <r>
    <x v="0"/>
  </r>
  <r>
    <x v="5"/>
  </r>
  <r>
    <x v="5"/>
  </r>
  <r>
    <x v="0"/>
  </r>
  <r>
    <x v="0"/>
  </r>
  <r>
    <x v="0"/>
  </r>
  <r>
    <x v="2"/>
  </r>
  <r>
    <x v="5"/>
  </r>
  <r>
    <x v="0"/>
  </r>
  <r>
    <x v="4"/>
  </r>
  <r>
    <x v="0"/>
  </r>
  <r>
    <x v="2"/>
  </r>
  <r>
    <x v="0"/>
  </r>
  <r>
    <x v="0"/>
  </r>
  <r>
    <x v="0"/>
  </r>
  <r>
    <x v="4"/>
  </r>
  <r>
    <x v="0"/>
  </r>
  <r>
    <x v="0"/>
  </r>
  <r>
    <x v="1"/>
  </r>
  <r>
    <x v="0"/>
  </r>
  <r>
    <x v="5"/>
  </r>
  <r>
    <x v="0"/>
  </r>
  <r>
    <x v="5"/>
  </r>
  <r>
    <x v="0"/>
  </r>
  <r>
    <x v="5"/>
  </r>
  <r>
    <x v="5"/>
  </r>
  <r>
    <x v="0"/>
  </r>
  <r>
    <x v="4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4"/>
  </r>
  <r>
    <x v="4"/>
  </r>
  <r>
    <x v="0"/>
  </r>
  <r>
    <x v="0"/>
  </r>
  <r>
    <x v="4"/>
  </r>
  <r>
    <x v="0"/>
  </r>
  <r>
    <x v="0"/>
  </r>
  <r>
    <x v="1"/>
  </r>
  <r>
    <x v="0"/>
  </r>
  <r>
    <x v="5"/>
  </r>
  <r>
    <x v="0"/>
  </r>
  <r>
    <x v="0"/>
  </r>
  <r>
    <x v="1"/>
  </r>
  <r>
    <x v="0"/>
  </r>
  <r>
    <x v="3"/>
  </r>
  <r>
    <x v="0"/>
  </r>
  <r>
    <x v="0"/>
  </r>
  <r>
    <x v="3"/>
  </r>
  <r>
    <x v="0"/>
  </r>
  <r>
    <x v="1"/>
  </r>
  <r>
    <x v="0"/>
  </r>
  <r>
    <x v="5"/>
  </r>
  <r>
    <x v="2"/>
  </r>
  <r>
    <x v="0"/>
  </r>
  <r>
    <x v="0"/>
  </r>
  <r>
    <x v="5"/>
  </r>
  <r>
    <x v="0"/>
  </r>
  <r>
    <x v="4"/>
  </r>
  <r>
    <x v="3"/>
  </r>
  <r>
    <x v="5"/>
  </r>
  <r>
    <x v="1"/>
  </r>
  <r>
    <x v="0"/>
  </r>
  <r>
    <x v="2"/>
  </r>
  <r>
    <x v="0"/>
  </r>
  <r>
    <x v="1"/>
  </r>
  <r>
    <x v="2"/>
  </r>
  <r>
    <x v="0"/>
  </r>
  <r>
    <x v="0"/>
  </r>
  <r>
    <x v="5"/>
  </r>
  <r>
    <x v="0"/>
  </r>
  <r>
    <x v="0"/>
  </r>
  <r>
    <x v="2"/>
  </r>
  <r>
    <x v="2"/>
  </r>
  <r>
    <x v="3"/>
  </r>
  <r>
    <x v="2"/>
  </r>
  <r>
    <x v="0"/>
  </r>
  <r>
    <x v="2"/>
  </r>
  <r>
    <x v="0"/>
  </r>
  <r>
    <x v="0"/>
  </r>
  <r>
    <x v="0"/>
  </r>
  <r>
    <x v="3"/>
  </r>
  <r>
    <x v="2"/>
  </r>
  <r>
    <x v="1"/>
  </r>
  <r>
    <x v="4"/>
  </r>
  <r>
    <x v="0"/>
  </r>
  <r>
    <x v="0"/>
  </r>
  <r>
    <x v="0"/>
  </r>
  <r>
    <x v="4"/>
  </r>
  <r>
    <x v="0"/>
  </r>
  <r>
    <x v="5"/>
  </r>
  <r>
    <x v="0"/>
  </r>
  <r>
    <x v="4"/>
  </r>
  <r>
    <x v="0"/>
  </r>
  <r>
    <x v="5"/>
  </r>
  <r>
    <x v="0"/>
  </r>
  <r>
    <x v="0"/>
  </r>
  <r>
    <x v="4"/>
  </r>
  <r>
    <x v="0"/>
  </r>
  <r>
    <x v="5"/>
  </r>
  <r>
    <x v="0"/>
  </r>
  <r>
    <x v="0"/>
  </r>
  <r>
    <x v="1"/>
  </r>
  <r>
    <x v="5"/>
  </r>
  <r>
    <x v="5"/>
  </r>
  <r>
    <x v="1"/>
  </r>
  <r>
    <x v="0"/>
  </r>
  <r>
    <x v="0"/>
  </r>
  <r>
    <x v="3"/>
  </r>
  <r>
    <x v="1"/>
  </r>
  <r>
    <x v="3"/>
  </r>
  <r>
    <x v="1"/>
  </r>
  <r>
    <x v="0"/>
  </r>
  <r>
    <x v="0"/>
  </r>
  <r>
    <x v="3"/>
  </r>
  <r>
    <x v="0"/>
  </r>
  <r>
    <x v="0"/>
  </r>
  <r>
    <x v="0"/>
  </r>
  <r>
    <x v="4"/>
  </r>
  <r>
    <x v="3"/>
  </r>
  <r>
    <x v="0"/>
  </r>
  <r>
    <x v="0"/>
  </r>
  <r>
    <x v="0"/>
  </r>
  <r>
    <x v="0"/>
  </r>
  <r>
    <x v="2"/>
  </r>
  <r>
    <x v="2"/>
  </r>
  <r>
    <x v="2"/>
  </r>
  <r>
    <x v="2"/>
  </r>
  <r>
    <x v="4"/>
  </r>
  <r>
    <x v="4"/>
  </r>
  <r>
    <x v="0"/>
  </r>
  <r>
    <x v="0"/>
  </r>
  <r>
    <x v="3"/>
  </r>
  <r>
    <x v="0"/>
  </r>
  <r>
    <x v="0"/>
  </r>
  <r>
    <x v="5"/>
  </r>
  <r>
    <x v="0"/>
  </r>
  <r>
    <x v="1"/>
  </r>
  <r>
    <x v="0"/>
  </r>
  <r>
    <x v="3"/>
  </r>
  <r>
    <x v="0"/>
  </r>
  <r>
    <x v="0"/>
  </r>
  <r>
    <x v="2"/>
  </r>
  <r>
    <x v="0"/>
  </r>
  <r>
    <x v="1"/>
  </r>
  <r>
    <x v="0"/>
  </r>
  <r>
    <x v="5"/>
  </r>
  <r>
    <x v="0"/>
  </r>
  <r>
    <x v="5"/>
  </r>
  <r>
    <x v="4"/>
  </r>
  <r>
    <x v="0"/>
  </r>
  <r>
    <x v="0"/>
  </r>
  <r>
    <x v="0"/>
  </r>
  <r>
    <x v="0"/>
  </r>
  <r>
    <x v="4"/>
  </r>
  <r>
    <x v="0"/>
  </r>
  <r>
    <x v="0"/>
  </r>
  <r>
    <x v="0"/>
  </r>
  <r>
    <x v="5"/>
  </r>
  <r>
    <x v="0"/>
  </r>
  <r>
    <x v="0"/>
  </r>
  <r>
    <x v="0"/>
  </r>
  <r>
    <x v="0"/>
  </r>
  <r>
    <x v="0"/>
  </r>
  <r>
    <x v="3"/>
  </r>
  <r>
    <x v="3"/>
  </r>
  <r>
    <x v="2"/>
  </r>
  <r>
    <x v="4"/>
  </r>
  <r>
    <x v="4"/>
  </r>
  <r>
    <x v="0"/>
  </r>
  <r>
    <x v="0"/>
  </r>
  <r>
    <x v="0"/>
  </r>
  <r>
    <x v="4"/>
  </r>
  <r>
    <x v="0"/>
  </r>
  <r>
    <x v="3"/>
  </r>
  <r>
    <x v="0"/>
  </r>
  <r>
    <x v="0"/>
  </r>
  <r>
    <x v="0"/>
  </r>
  <r>
    <x v="0"/>
  </r>
  <r>
    <x v="0"/>
  </r>
  <r>
    <x v="0"/>
  </r>
  <r>
    <x v="4"/>
  </r>
  <r>
    <x v="0"/>
  </r>
  <r>
    <x v="0"/>
  </r>
  <r>
    <x v="2"/>
  </r>
  <r>
    <x v="4"/>
  </r>
  <r>
    <x v="4"/>
  </r>
  <r>
    <x v="5"/>
  </r>
  <r>
    <x v="0"/>
  </r>
  <r>
    <x v="2"/>
  </r>
  <r>
    <x v="4"/>
  </r>
  <r>
    <x v="0"/>
  </r>
  <r>
    <x v="0"/>
  </r>
  <r>
    <x v="0"/>
  </r>
  <r>
    <x v="2"/>
  </r>
  <r>
    <x v="0"/>
  </r>
  <r>
    <x v="3"/>
  </r>
  <r>
    <x v="3"/>
  </r>
  <r>
    <x v="0"/>
  </r>
  <r>
    <x v="3"/>
  </r>
  <r>
    <x v="1"/>
  </r>
  <r>
    <x v="0"/>
  </r>
  <r>
    <x v="0"/>
  </r>
  <r>
    <x v="5"/>
  </r>
  <r>
    <x v="4"/>
  </r>
  <r>
    <x v="0"/>
  </r>
  <r>
    <x v="0"/>
  </r>
  <r>
    <x v="0"/>
  </r>
  <r>
    <x v="1"/>
  </r>
  <r>
    <x v="0"/>
  </r>
  <r>
    <x v="0"/>
  </r>
  <r>
    <x v="4"/>
  </r>
  <r>
    <x v="0"/>
  </r>
  <r>
    <x v="1"/>
  </r>
  <r>
    <x v="0"/>
  </r>
  <r>
    <x v="0"/>
  </r>
  <r>
    <x v="4"/>
  </r>
  <r>
    <x v="0"/>
  </r>
  <r>
    <x v="0"/>
  </r>
  <r>
    <x v="0"/>
  </r>
  <r>
    <x v="0"/>
  </r>
  <r>
    <x v="0"/>
  </r>
  <r>
    <x v="2"/>
  </r>
  <r>
    <x v="4"/>
  </r>
  <r>
    <x v="2"/>
  </r>
  <r>
    <x v="5"/>
  </r>
  <r>
    <x v="0"/>
  </r>
  <r>
    <x v="1"/>
  </r>
  <r>
    <x v="1"/>
  </r>
  <r>
    <x v="0"/>
  </r>
  <r>
    <x v="0"/>
  </r>
  <r>
    <x v="0"/>
  </r>
  <r>
    <x v="2"/>
  </r>
  <r>
    <x v="0"/>
  </r>
  <r>
    <x v="1"/>
  </r>
  <r>
    <x v="1"/>
  </r>
  <r>
    <x v="3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4"/>
  </r>
  <r>
    <x v="0"/>
  </r>
  <r>
    <x v="0"/>
  </r>
  <r>
    <x v="4"/>
  </r>
  <r>
    <x v="0"/>
  </r>
  <r>
    <x v="0"/>
  </r>
  <r>
    <x v="0"/>
  </r>
  <r>
    <x v="4"/>
  </r>
  <r>
    <x v="4"/>
  </r>
  <r>
    <x v="3"/>
  </r>
  <r>
    <x v="3"/>
  </r>
  <r>
    <x v="0"/>
  </r>
  <r>
    <x v="4"/>
  </r>
  <r>
    <x v="0"/>
  </r>
  <r>
    <x v="4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4"/>
  </r>
  <r>
    <x v="2"/>
  </r>
  <r>
    <x v="2"/>
  </r>
  <r>
    <x v="5"/>
  </r>
  <r>
    <x v="1"/>
  </r>
  <r>
    <x v="0"/>
  </r>
  <r>
    <x v="0"/>
  </r>
  <r>
    <x v="0"/>
  </r>
  <r>
    <x v="0"/>
  </r>
  <r>
    <x v="5"/>
  </r>
  <r>
    <x v="1"/>
  </r>
  <r>
    <x v="0"/>
  </r>
  <r>
    <x v="2"/>
  </r>
  <r>
    <x v="0"/>
  </r>
  <r>
    <x v="0"/>
  </r>
  <r>
    <x v="0"/>
  </r>
  <r>
    <x v="0"/>
  </r>
  <r>
    <x v="2"/>
  </r>
  <r>
    <x v="2"/>
  </r>
  <r>
    <x v="2"/>
  </r>
  <r>
    <x v="0"/>
  </r>
  <r>
    <x v="0"/>
  </r>
  <r>
    <x v="0"/>
  </r>
  <r>
    <x v="4"/>
  </r>
  <r>
    <x v="0"/>
  </r>
  <r>
    <x v="1"/>
  </r>
  <r>
    <x v="0"/>
  </r>
  <r>
    <x v="0"/>
  </r>
  <r>
    <x v="1"/>
  </r>
  <r>
    <x v="0"/>
  </r>
  <r>
    <x v="0"/>
  </r>
  <r>
    <x v="0"/>
  </r>
  <r>
    <x v="0"/>
  </r>
  <r>
    <x v="5"/>
  </r>
  <r>
    <x v="0"/>
  </r>
  <r>
    <x v="3"/>
  </r>
  <r>
    <x v="0"/>
  </r>
  <r>
    <x v="0"/>
  </r>
  <r>
    <x v="0"/>
  </r>
  <r>
    <x v="0"/>
  </r>
  <r>
    <x v="5"/>
  </r>
  <r>
    <x v="3"/>
  </r>
  <r>
    <x v="0"/>
  </r>
  <r>
    <x v="4"/>
  </r>
  <r>
    <x v="0"/>
  </r>
  <r>
    <x v="0"/>
  </r>
  <r>
    <x v="2"/>
  </r>
  <r>
    <x v="0"/>
  </r>
  <r>
    <x v="0"/>
  </r>
  <r>
    <x v="0"/>
  </r>
  <r>
    <x v="3"/>
  </r>
  <r>
    <x v="0"/>
  </r>
  <r>
    <x v="0"/>
  </r>
  <r>
    <x v="0"/>
  </r>
  <r>
    <x v="1"/>
  </r>
  <r>
    <x v="0"/>
  </r>
  <r>
    <x v="2"/>
  </r>
  <r>
    <x v="0"/>
  </r>
  <r>
    <x v="2"/>
  </r>
  <r>
    <x v="0"/>
  </r>
  <r>
    <x v="0"/>
  </r>
  <r>
    <x v="0"/>
  </r>
  <r>
    <x v="3"/>
  </r>
  <r>
    <x v="0"/>
  </r>
  <r>
    <x v="3"/>
  </r>
  <r>
    <x v="0"/>
  </r>
  <r>
    <x v="0"/>
  </r>
  <r>
    <x v="0"/>
  </r>
  <r>
    <x v="5"/>
  </r>
  <r>
    <x v="4"/>
  </r>
  <r>
    <x v="4"/>
  </r>
  <r>
    <x v="0"/>
  </r>
  <r>
    <x v="0"/>
  </r>
  <r>
    <x v="4"/>
  </r>
  <r>
    <x v="0"/>
  </r>
  <r>
    <x v="0"/>
  </r>
  <r>
    <x v="0"/>
  </r>
  <r>
    <x v="5"/>
  </r>
  <r>
    <x v="0"/>
  </r>
  <r>
    <x v="1"/>
  </r>
  <r>
    <x v="5"/>
  </r>
  <r>
    <x v="2"/>
  </r>
  <r>
    <x v="3"/>
  </r>
  <r>
    <x v="4"/>
  </r>
  <r>
    <x v="1"/>
  </r>
  <r>
    <x v="5"/>
  </r>
  <r>
    <x v="2"/>
  </r>
  <r>
    <x v="0"/>
  </r>
  <r>
    <x v="0"/>
  </r>
  <r>
    <x v="0"/>
  </r>
  <r>
    <x v="0"/>
  </r>
  <r>
    <x v="0"/>
  </r>
  <r>
    <x v="4"/>
  </r>
  <r>
    <x v="2"/>
  </r>
  <r>
    <x v="0"/>
  </r>
  <r>
    <x v="1"/>
  </r>
  <r>
    <x v="0"/>
  </r>
  <r>
    <x v="0"/>
  </r>
  <r>
    <x v="4"/>
  </r>
  <r>
    <x v="3"/>
  </r>
  <r>
    <x v="1"/>
  </r>
  <r>
    <x v="5"/>
  </r>
  <r>
    <x v="0"/>
  </r>
  <r>
    <x v="4"/>
  </r>
  <r>
    <x v="0"/>
  </r>
  <r>
    <x v="0"/>
  </r>
  <r>
    <x v="4"/>
  </r>
  <r>
    <x v="0"/>
  </r>
  <r>
    <x v="4"/>
  </r>
  <r>
    <x v="1"/>
  </r>
  <r>
    <x v="2"/>
  </r>
  <r>
    <x v="0"/>
  </r>
  <r>
    <x v="0"/>
  </r>
  <r>
    <x v="4"/>
  </r>
  <r>
    <x v="0"/>
  </r>
  <r>
    <x v="3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3"/>
  </r>
  <r>
    <x v="3"/>
  </r>
  <r>
    <x v="0"/>
  </r>
  <r>
    <x v="4"/>
  </r>
  <r>
    <x v="0"/>
  </r>
  <r>
    <x v="4"/>
  </r>
  <r>
    <x v="0"/>
  </r>
  <r>
    <x v="0"/>
  </r>
  <r>
    <x v="0"/>
  </r>
  <r>
    <x v="0"/>
  </r>
  <r>
    <x v="2"/>
  </r>
  <r>
    <x v="0"/>
  </r>
  <r>
    <x v="0"/>
  </r>
  <r>
    <x v="0"/>
  </r>
  <r>
    <x v="4"/>
  </r>
  <r>
    <x v="0"/>
  </r>
  <r>
    <x v="1"/>
  </r>
  <r>
    <x v="1"/>
  </r>
  <r>
    <x v="0"/>
  </r>
  <r>
    <x v="3"/>
  </r>
  <r>
    <x v="0"/>
  </r>
  <r>
    <x v="0"/>
  </r>
  <r>
    <x v="1"/>
  </r>
  <r>
    <x v="4"/>
  </r>
  <r>
    <x v="0"/>
  </r>
  <r>
    <x v="4"/>
  </r>
  <r>
    <x v="0"/>
  </r>
  <r>
    <x v="2"/>
  </r>
  <r>
    <x v="0"/>
  </r>
  <r>
    <x v="2"/>
  </r>
  <r>
    <x v="4"/>
  </r>
  <r>
    <x v="4"/>
  </r>
  <r>
    <x v="0"/>
  </r>
  <r>
    <x v="2"/>
  </r>
  <r>
    <x v="0"/>
  </r>
  <r>
    <x v="2"/>
  </r>
  <r>
    <x v="0"/>
  </r>
  <r>
    <x v="1"/>
  </r>
  <r>
    <x v="3"/>
  </r>
  <r>
    <x v="0"/>
  </r>
  <r>
    <x v="2"/>
  </r>
  <r>
    <x v="3"/>
  </r>
  <r>
    <x v="5"/>
  </r>
  <r>
    <x v="1"/>
  </r>
  <r>
    <x v="0"/>
  </r>
  <r>
    <x v="0"/>
  </r>
  <r>
    <x v="3"/>
  </r>
  <r>
    <x v="1"/>
  </r>
  <r>
    <x v="0"/>
  </r>
  <r>
    <x v="0"/>
  </r>
  <r>
    <x v="0"/>
  </r>
  <r>
    <x v="0"/>
  </r>
  <r>
    <x v="2"/>
  </r>
  <r>
    <x v="5"/>
  </r>
  <r>
    <x v="0"/>
  </r>
  <r>
    <x v="2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4"/>
  </r>
  <r>
    <x v="5"/>
  </r>
  <r>
    <x v="2"/>
  </r>
  <r>
    <x v="0"/>
  </r>
  <r>
    <x v="4"/>
  </r>
  <r>
    <x v="0"/>
  </r>
  <r>
    <x v="0"/>
  </r>
  <r>
    <x v="0"/>
  </r>
  <r>
    <x v="0"/>
  </r>
  <r>
    <x v="2"/>
  </r>
  <r>
    <x v="1"/>
  </r>
  <r>
    <x v="2"/>
  </r>
  <r>
    <x v="0"/>
  </r>
  <r>
    <x v="0"/>
  </r>
  <r>
    <x v="0"/>
  </r>
  <r>
    <x v="0"/>
  </r>
  <r>
    <x v="0"/>
  </r>
  <r>
    <x v="3"/>
  </r>
  <r>
    <x v="0"/>
  </r>
  <r>
    <x v="0"/>
  </r>
  <r>
    <x v="0"/>
  </r>
  <r>
    <x v="2"/>
  </r>
  <r>
    <x v="2"/>
  </r>
  <r>
    <x v="1"/>
  </r>
  <r>
    <x v="0"/>
  </r>
  <r>
    <x v="0"/>
  </r>
  <r>
    <x v="1"/>
  </r>
  <r>
    <x v="0"/>
  </r>
  <r>
    <x v="0"/>
  </r>
  <r>
    <x v="0"/>
  </r>
  <r>
    <x v="0"/>
  </r>
  <r>
    <x v="5"/>
  </r>
  <r>
    <x v="0"/>
  </r>
  <r>
    <x v="5"/>
  </r>
  <r>
    <x v="0"/>
  </r>
  <r>
    <x v="4"/>
  </r>
  <r>
    <x v="0"/>
  </r>
  <r>
    <x v="0"/>
  </r>
  <r>
    <x v="3"/>
  </r>
  <r>
    <x v="4"/>
  </r>
  <r>
    <x v="0"/>
  </r>
  <r>
    <x v="1"/>
  </r>
  <r>
    <x v="0"/>
  </r>
  <r>
    <x v="0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"/>
  </r>
  <r>
    <x v="3"/>
  </r>
  <r>
    <x v="2"/>
  </r>
  <r>
    <x v="2"/>
  </r>
  <r>
    <x v="4"/>
  </r>
  <r>
    <x v="0"/>
  </r>
  <r>
    <x v="0"/>
  </r>
  <r>
    <x v="3"/>
  </r>
  <r>
    <x v="0"/>
  </r>
  <r>
    <x v="4"/>
  </r>
  <r>
    <x v="3"/>
  </r>
  <r>
    <x v="5"/>
  </r>
  <r>
    <x v="3"/>
  </r>
  <r>
    <x v="0"/>
  </r>
  <r>
    <x v="0"/>
  </r>
  <r>
    <x v="0"/>
  </r>
  <r>
    <x v="0"/>
  </r>
  <r>
    <x v="0"/>
  </r>
  <r>
    <x v="1"/>
  </r>
  <r>
    <x v="0"/>
  </r>
  <r>
    <x v="5"/>
  </r>
  <r>
    <x v="0"/>
  </r>
  <r>
    <x v="0"/>
  </r>
  <r>
    <x v="0"/>
  </r>
  <r>
    <x v="0"/>
  </r>
  <r>
    <x v="0"/>
  </r>
  <r>
    <x v="3"/>
  </r>
  <r>
    <x v="3"/>
  </r>
  <r>
    <x v="0"/>
  </r>
  <r>
    <x v="5"/>
  </r>
  <r>
    <x v="5"/>
  </r>
  <r>
    <x v="5"/>
  </r>
  <r>
    <x v="0"/>
  </r>
  <r>
    <x v="0"/>
  </r>
  <r>
    <x v="5"/>
  </r>
  <r>
    <x v="5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4"/>
  </r>
  <r>
    <x v="0"/>
  </r>
  <r>
    <x v="3"/>
  </r>
  <r>
    <x v="4"/>
  </r>
  <r>
    <x v="4"/>
  </r>
  <r>
    <x v="0"/>
  </r>
  <r>
    <x v="0"/>
  </r>
  <r>
    <x v="4"/>
  </r>
  <r>
    <x v="0"/>
  </r>
  <r>
    <x v="0"/>
  </r>
  <r>
    <x v="0"/>
  </r>
  <r>
    <x v="0"/>
  </r>
  <r>
    <x v="0"/>
  </r>
  <r>
    <x v="1"/>
  </r>
  <r>
    <x v="5"/>
  </r>
  <r>
    <x v="0"/>
  </r>
  <r>
    <x v="0"/>
  </r>
  <r>
    <x v="1"/>
  </r>
  <r>
    <x v="4"/>
  </r>
  <r>
    <x v="4"/>
  </r>
  <r>
    <x v="2"/>
  </r>
  <r>
    <x v="0"/>
  </r>
  <r>
    <x v="1"/>
  </r>
  <r>
    <x v="0"/>
  </r>
  <r>
    <x v="1"/>
  </r>
  <r>
    <x v="3"/>
  </r>
  <r>
    <x v="4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5"/>
  </r>
  <r>
    <x v="2"/>
  </r>
  <r>
    <x v="2"/>
  </r>
  <r>
    <x v="5"/>
  </r>
  <r>
    <x v="2"/>
  </r>
  <r>
    <x v="4"/>
  </r>
  <r>
    <x v="2"/>
  </r>
  <r>
    <x v="2"/>
  </r>
  <r>
    <x v="0"/>
  </r>
  <r>
    <x v="2"/>
  </r>
  <r>
    <x v="0"/>
  </r>
  <r>
    <x v="4"/>
  </r>
  <r>
    <x v="0"/>
  </r>
  <r>
    <x v="0"/>
  </r>
  <r>
    <x v="4"/>
  </r>
  <r>
    <x v="3"/>
  </r>
  <r>
    <x v="2"/>
  </r>
  <r>
    <x v="3"/>
  </r>
  <r>
    <x v="4"/>
  </r>
  <r>
    <x v="0"/>
  </r>
  <r>
    <x v="0"/>
  </r>
  <r>
    <x v="0"/>
  </r>
  <r>
    <x v="0"/>
  </r>
  <r>
    <x v="0"/>
  </r>
  <r>
    <x v="2"/>
  </r>
  <r>
    <x v="2"/>
  </r>
  <r>
    <x v="0"/>
  </r>
  <r>
    <x v="0"/>
  </r>
  <r>
    <x v="3"/>
  </r>
  <r>
    <x v="0"/>
  </r>
  <r>
    <x v="2"/>
  </r>
  <r>
    <x v="0"/>
  </r>
  <r>
    <x v="2"/>
  </r>
  <r>
    <x v="1"/>
  </r>
  <r>
    <x v="0"/>
  </r>
  <r>
    <x v="0"/>
  </r>
  <r>
    <x v="0"/>
  </r>
  <r>
    <x v="4"/>
  </r>
  <r>
    <x v="3"/>
  </r>
  <r>
    <x v="1"/>
  </r>
  <r>
    <x v="5"/>
  </r>
  <r>
    <x v="5"/>
  </r>
  <r>
    <x v="0"/>
  </r>
  <r>
    <x v="2"/>
  </r>
  <r>
    <x v="0"/>
  </r>
  <r>
    <x v="4"/>
  </r>
  <r>
    <x v="0"/>
  </r>
  <r>
    <x v="0"/>
  </r>
  <r>
    <x v="0"/>
  </r>
  <r>
    <x v="0"/>
  </r>
  <r>
    <x v="4"/>
  </r>
  <r>
    <x v="3"/>
  </r>
  <r>
    <x v="2"/>
  </r>
  <r>
    <x v="0"/>
  </r>
  <r>
    <x v="0"/>
  </r>
  <r>
    <x v="5"/>
  </r>
  <r>
    <x v="2"/>
  </r>
  <r>
    <x v="2"/>
  </r>
  <r>
    <x v="2"/>
  </r>
  <r>
    <x v="2"/>
  </r>
  <r>
    <x v="0"/>
  </r>
  <r>
    <x v="5"/>
  </r>
  <r>
    <x v="5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3"/>
  </r>
  <r>
    <x v="0"/>
  </r>
  <r>
    <x v="1"/>
  </r>
  <r>
    <x v="2"/>
  </r>
  <r>
    <x v="1"/>
  </r>
  <r>
    <x v="2"/>
  </r>
  <r>
    <x v="3"/>
  </r>
  <r>
    <x v="3"/>
  </r>
  <r>
    <x v="0"/>
  </r>
  <r>
    <x v="2"/>
  </r>
  <r>
    <x v="2"/>
  </r>
  <r>
    <x v="0"/>
  </r>
  <r>
    <x v="0"/>
  </r>
  <r>
    <x v="3"/>
  </r>
  <r>
    <x v="3"/>
  </r>
  <r>
    <x v="5"/>
  </r>
  <r>
    <x v="0"/>
  </r>
  <r>
    <x v="0"/>
  </r>
  <r>
    <x v="0"/>
  </r>
  <r>
    <x v="0"/>
  </r>
  <r>
    <x v="4"/>
  </r>
  <r>
    <x v="0"/>
  </r>
  <r>
    <x v="2"/>
  </r>
  <r>
    <x v="0"/>
  </r>
  <r>
    <x v="0"/>
  </r>
  <r>
    <x v="2"/>
  </r>
  <r>
    <x v="2"/>
  </r>
  <r>
    <x v="2"/>
  </r>
  <r>
    <x v="2"/>
  </r>
  <r>
    <x v="0"/>
  </r>
  <r>
    <x v="0"/>
  </r>
  <r>
    <x v="0"/>
  </r>
  <r>
    <x v="2"/>
  </r>
  <r>
    <x v="4"/>
  </r>
  <r>
    <x v="0"/>
  </r>
  <r>
    <x v="2"/>
  </r>
  <r>
    <x v="0"/>
  </r>
  <r>
    <x v="2"/>
  </r>
  <r>
    <x v="4"/>
  </r>
  <r>
    <x v="2"/>
  </r>
  <r>
    <x v="0"/>
  </r>
  <r>
    <x v="2"/>
  </r>
  <r>
    <x v="2"/>
  </r>
  <r>
    <x v="3"/>
  </r>
  <r>
    <x v="3"/>
  </r>
  <r>
    <x v="2"/>
  </r>
  <r>
    <x v="0"/>
  </r>
  <r>
    <x v="2"/>
  </r>
  <r>
    <x v="3"/>
  </r>
  <r>
    <x v="0"/>
  </r>
  <r>
    <x v="0"/>
  </r>
  <r>
    <x v="0"/>
  </r>
  <r>
    <x v="3"/>
  </r>
  <r>
    <x v="2"/>
  </r>
  <r>
    <x v="2"/>
  </r>
  <r>
    <x v="2"/>
  </r>
  <r>
    <x v="2"/>
  </r>
  <r>
    <x v="0"/>
  </r>
  <r>
    <x v="0"/>
  </r>
  <r>
    <x v="0"/>
  </r>
  <r>
    <x v="2"/>
  </r>
  <r>
    <x v="0"/>
  </r>
  <r>
    <x v="3"/>
  </r>
  <r>
    <x v="0"/>
  </r>
  <r>
    <x v="0"/>
  </r>
  <r>
    <x v="2"/>
  </r>
  <r>
    <x v="2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4"/>
  </r>
  <r>
    <x v="2"/>
  </r>
  <r>
    <x v="0"/>
  </r>
  <r>
    <x v="2"/>
  </r>
  <r>
    <x v="4"/>
  </r>
  <r>
    <x v="2"/>
  </r>
  <r>
    <x v="0"/>
  </r>
  <r>
    <x v="2"/>
  </r>
  <r>
    <x v="2"/>
  </r>
  <r>
    <x v="0"/>
  </r>
  <r>
    <x v="2"/>
  </r>
  <r>
    <x v="2"/>
  </r>
  <r>
    <x v="0"/>
  </r>
  <r>
    <x v="3"/>
  </r>
  <r>
    <x v="0"/>
  </r>
  <r>
    <x v="0"/>
  </r>
  <r>
    <x v="2"/>
  </r>
  <r>
    <x v="0"/>
  </r>
  <r>
    <x v="2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4"/>
  </r>
  <r>
    <x v="1"/>
  </r>
  <r>
    <x v="0"/>
  </r>
  <r>
    <x v="2"/>
  </r>
  <r>
    <x v="2"/>
  </r>
  <r>
    <x v="2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0"/>
  </r>
  <r>
    <x v="1"/>
  </r>
  <r>
    <x v="2"/>
  </r>
  <r>
    <x v="0"/>
  </r>
  <r>
    <x v="0"/>
  </r>
  <r>
    <x v="4"/>
  </r>
  <r>
    <x v="3"/>
  </r>
  <r>
    <x v="0"/>
  </r>
  <r>
    <x v="0"/>
  </r>
  <r>
    <x v="1"/>
  </r>
  <r>
    <x v="0"/>
  </r>
  <r>
    <x v="1"/>
  </r>
  <r>
    <x v="0"/>
  </r>
  <r>
    <x v="0"/>
  </r>
  <r>
    <x v="0"/>
  </r>
  <r>
    <x v="2"/>
  </r>
  <r>
    <x v="1"/>
  </r>
  <r>
    <x v="0"/>
  </r>
  <r>
    <x v="2"/>
  </r>
  <r>
    <x v="0"/>
  </r>
  <r>
    <x v="2"/>
  </r>
  <r>
    <x v="0"/>
  </r>
  <r>
    <x v="2"/>
  </r>
  <r>
    <x v="0"/>
  </r>
  <r>
    <x v="2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4"/>
  </r>
  <r>
    <x v="4"/>
  </r>
  <r>
    <x v="1"/>
  </r>
  <r>
    <x v="0"/>
  </r>
  <r>
    <x v="0"/>
  </r>
  <r>
    <x v="5"/>
  </r>
  <r>
    <x v="4"/>
  </r>
  <r>
    <x v="4"/>
  </r>
  <r>
    <x v="5"/>
  </r>
  <r>
    <x v="5"/>
  </r>
  <r>
    <x v="0"/>
  </r>
  <r>
    <x v="0"/>
  </r>
  <r>
    <x v="0"/>
  </r>
  <r>
    <x v="5"/>
  </r>
  <r>
    <x v="0"/>
  </r>
  <r>
    <x v="0"/>
  </r>
  <r>
    <x v="5"/>
  </r>
  <r>
    <x v="0"/>
  </r>
  <r>
    <x v="0"/>
  </r>
  <r>
    <x v="5"/>
  </r>
  <r>
    <x v="4"/>
  </r>
  <r>
    <x v="0"/>
  </r>
  <r>
    <x v="4"/>
  </r>
  <r>
    <x v="0"/>
  </r>
  <r>
    <x v="3"/>
  </r>
  <r>
    <x v="0"/>
  </r>
  <r>
    <x v="4"/>
  </r>
  <r>
    <x v="0"/>
  </r>
  <r>
    <x v="1"/>
  </r>
  <r>
    <x v="3"/>
  </r>
  <r>
    <x v="4"/>
  </r>
  <r>
    <x v="4"/>
  </r>
  <r>
    <x v="0"/>
  </r>
  <r>
    <x v="0"/>
  </r>
  <r>
    <x v="0"/>
  </r>
  <r>
    <x v="0"/>
  </r>
  <r>
    <x v="4"/>
  </r>
  <r>
    <x v="0"/>
  </r>
  <r>
    <x v="4"/>
  </r>
  <r>
    <x v="2"/>
  </r>
  <r>
    <x v="4"/>
  </r>
  <r>
    <x v="0"/>
  </r>
  <r>
    <x v="0"/>
  </r>
  <r>
    <x v="0"/>
  </r>
  <r>
    <x v="0"/>
  </r>
  <r>
    <x v="0"/>
  </r>
  <r>
    <x v="0"/>
  </r>
  <r>
    <x v="2"/>
  </r>
  <r>
    <x v="0"/>
  </r>
  <r>
    <x v="0"/>
  </r>
  <r>
    <x v="5"/>
  </r>
  <r>
    <x v="2"/>
  </r>
  <r>
    <x v="0"/>
  </r>
  <r>
    <x v="0"/>
  </r>
  <r>
    <x v="5"/>
  </r>
  <r>
    <x v="0"/>
  </r>
  <r>
    <x v="0"/>
  </r>
  <r>
    <x v="5"/>
  </r>
  <r>
    <x v="0"/>
  </r>
  <r>
    <x v="0"/>
  </r>
  <r>
    <x v="0"/>
  </r>
  <r>
    <x v="2"/>
  </r>
  <r>
    <x v="0"/>
  </r>
  <r>
    <x v="0"/>
  </r>
  <r>
    <x v="2"/>
  </r>
  <r>
    <x v="5"/>
  </r>
  <r>
    <x v="0"/>
  </r>
  <r>
    <x v="1"/>
  </r>
  <r>
    <x v="0"/>
  </r>
  <r>
    <x v="0"/>
  </r>
  <r>
    <x v="4"/>
  </r>
  <r>
    <x v="5"/>
  </r>
  <r>
    <x v="0"/>
  </r>
  <r>
    <x v="0"/>
  </r>
  <r>
    <x v="0"/>
  </r>
  <r>
    <x v="0"/>
  </r>
  <r>
    <x v="3"/>
  </r>
  <r>
    <x v="3"/>
  </r>
  <r>
    <x v="0"/>
  </r>
  <r>
    <x v="4"/>
  </r>
  <r>
    <x v="0"/>
  </r>
  <r>
    <x v="2"/>
  </r>
  <r>
    <x v="5"/>
  </r>
  <r>
    <x v="4"/>
  </r>
  <r>
    <x v="4"/>
  </r>
  <r>
    <x v="0"/>
  </r>
  <r>
    <x v="0"/>
  </r>
  <r>
    <x v="0"/>
  </r>
  <r>
    <x v="4"/>
  </r>
  <r>
    <x v="0"/>
  </r>
  <r>
    <x v="0"/>
  </r>
  <r>
    <x v="1"/>
  </r>
  <r>
    <x v="5"/>
  </r>
  <r>
    <x v="4"/>
  </r>
  <r>
    <x v="0"/>
  </r>
  <r>
    <x v="1"/>
  </r>
  <r>
    <x v="2"/>
  </r>
  <r>
    <x v="0"/>
  </r>
  <r>
    <x v="0"/>
  </r>
  <r>
    <x v="4"/>
  </r>
  <r>
    <x v="1"/>
  </r>
  <r>
    <x v="0"/>
  </r>
  <r>
    <x v="1"/>
  </r>
  <r>
    <x v="5"/>
  </r>
  <r>
    <x v="5"/>
  </r>
  <r>
    <x v="0"/>
  </r>
  <r>
    <x v="0"/>
  </r>
  <r>
    <x v="0"/>
  </r>
  <r>
    <x v="0"/>
  </r>
  <r>
    <x v="0"/>
  </r>
  <r>
    <x v="2"/>
  </r>
  <r>
    <x v="0"/>
  </r>
  <r>
    <x v="4"/>
  </r>
  <r>
    <x v="2"/>
  </r>
  <r>
    <x v="0"/>
  </r>
  <r>
    <x v="4"/>
  </r>
  <r>
    <x v="0"/>
  </r>
  <r>
    <x v="5"/>
  </r>
  <r>
    <x v="3"/>
  </r>
  <r>
    <x v="0"/>
  </r>
  <r>
    <x v="0"/>
  </r>
  <r>
    <x v="4"/>
  </r>
  <r>
    <x v="0"/>
  </r>
  <r>
    <x v="1"/>
  </r>
  <r>
    <x v="3"/>
  </r>
  <r>
    <x v="2"/>
  </r>
  <r>
    <x v="0"/>
  </r>
  <r>
    <x v="2"/>
  </r>
  <r>
    <x v="0"/>
  </r>
  <r>
    <x v="0"/>
  </r>
  <r>
    <x v="0"/>
  </r>
  <r>
    <x v="0"/>
  </r>
  <r>
    <x v="2"/>
  </r>
  <r>
    <x v="4"/>
  </r>
  <r>
    <x v="0"/>
  </r>
  <r>
    <x v="0"/>
  </r>
  <r>
    <x v="0"/>
  </r>
  <r>
    <x v="2"/>
  </r>
  <r>
    <x v="0"/>
  </r>
  <r>
    <x v="0"/>
  </r>
  <r>
    <x v="5"/>
  </r>
  <r>
    <x v="3"/>
  </r>
  <r>
    <x v="0"/>
  </r>
  <r>
    <x v="4"/>
  </r>
  <r>
    <x v="0"/>
  </r>
  <r>
    <x v="0"/>
  </r>
  <r>
    <x v="0"/>
  </r>
  <r>
    <x v="2"/>
  </r>
  <r>
    <x v="0"/>
  </r>
  <r>
    <x v="0"/>
  </r>
  <r>
    <x v="0"/>
  </r>
  <r>
    <x v="0"/>
  </r>
  <r>
    <x v="0"/>
  </r>
  <r>
    <x v="3"/>
  </r>
  <r>
    <x v="0"/>
  </r>
  <r>
    <x v="5"/>
  </r>
  <r>
    <x v="4"/>
  </r>
  <r>
    <x v="0"/>
  </r>
  <r>
    <x v="5"/>
  </r>
  <r>
    <x v="1"/>
  </r>
  <r>
    <x v="5"/>
  </r>
  <r>
    <x v="0"/>
  </r>
  <r>
    <x v="5"/>
  </r>
  <r>
    <x v="4"/>
  </r>
  <r>
    <x v="0"/>
  </r>
  <r>
    <x v="5"/>
  </r>
  <r>
    <x v="0"/>
  </r>
  <r>
    <x v="0"/>
  </r>
  <r>
    <x v="5"/>
  </r>
  <r>
    <x v="0"/>
  </r>
  <r>
    <x v="0"/>
  </r>
  <r>
    <x v="0"/>
  </r>
  <r>
    <x v="5"/>
  </r>
  <r>
    <x v="0"/>
  </r>
  <r>
    <x v="0"/>
  </r>
  <r>
    <x v="0"/>
  </r>
  <r>
    <x v="3"/>
  </r>
  <r>
    <x v="0"/>
  </r>
  <r>
    <x v="3"/>
  </r>
  <r>
    <x v="0"/>
  </r>
  <r>
    <x v="5"/>
  </r>
  <r>
    <x v="0"/>
  </r>
  <r>
    <x v="3"/>
  </r>
  <r>
    <x v="0"/>
  </r>
  <r>
    <x v="0"/>
  </r>
  <r>
    <x v="0"/>
  </r>
  <r>
    <x v="0"/>
  </r>
  <r>
    <x v="1"/>
  </r>
  <r>
    <x v="0"/>
  </r>
  <r>
    <x v="0"/>
  </r>
  <r>
    <x v="0"/>
  </r>
  <r>
    <x v="0"/>
  </r>
  <r>
    <x v="4"/>
  </r>
  <r>
    <x v="4"/>
  </r>
  <r>
    <x v="5"/>
  </r>
  <r>
    <x v="1"/>
  </r>
  <r>
    <x v="4"/>
  </r>
  <r>
    <x v="0"/>
  </r>
  <r>
    <x v="2"/>
  </r>
  <r>
    <x v="3"/>
  </r>
  <r>
    <x v="5"/>
  </r>
  <r>
    <x v="0"/>
  </r>
  <r>
    <x v="4"/>
  </r>
  <r>
    <x v="1"/>
  </r>
  <r>
    <x v="0"/>
  </r>
  <r>
    <x v="0"/>
  </r>
  <r>
    <x v="1"/>
  </r>
  <r>
    <x v="0"/>
  </r>
  <r>
    <x v="0"/>
  </r>
  <r>
    <x v="4"/>
  </r>
  <r>
    <x v="5"/>
  </r>
  <r>
    <x v="4"/>
  </r>
  <r>
    <x v="0"/>
  </r>
  <r>
    <x v="4"/>
  </r>
  <r>
    <x v="0"/>
  </r>
  <r>
    <x v="5"/>
  </r>
  <r>
    <x v="5"/>
  </r>
  <r>
    <x v="0"/>
  </r>
  <r>
    <x v="0"/>
  </r>
  <r>
    <x v="4"/>
  </r>
  <r>
    <x v="0"/>
  </r>
  <r>
    <x v="0"/>
  </r>
  <r>
    <x v="5"/>
  </r>
  <r>
    <x v="2"/>
  </r>
  <r>
    <x v="4"/>
  </r>
  <r>
    <x v="0"/>
  </r>
  <r>
    <x v="0"/>
  </r>
  <r>
    <x v="5"/>
  </r>
  <r>
    <x v="0"/>
  </r>
  <r>
    <x v="3"/>
  </r>
  <r>
    <x v="0"/>
  </r>
  <r>
    <x v="2"/>
  </r>
  <r>
    <x v="4"/>
  </r>
  <r>
    <x v="2"/>
  </r>
  <r>
    <x v="0"/>
  </r>
  <r>
    <x v="4"/>
  </r>
  <r>
    <x v="0"/>
  </r>
  <r>
    <x v="5"/>
  </r>
  <r>
    <x v="0"/>
  </r>
  <r>
    <x v="0"/>
  </r>
  <r>
    <x v="5"/>
  </r>
  <r>
    <x v="0"/>
  </r>
  <r>
    <x v="5"/>
  </r>
  <r>
    <x v="3"/>
  </r>
  <r>
    <x v="0"/>
  </r>
  <r>
    <x v="3"/>
  </r>
  <r>
    <x v="5"/>
  </r>
  <r>
    <x v="5"/>
  </r>
  <r>
    <x v="3"/>
  </r>
  <r>
    <x v="0"/>
  </r>
  <r>
    <x v="3"/>
  </r>
  <r>
    <x v="1"/>
  </r>
  <r>
    <x v="2"/>
  </r>
  <r>
    <x v="0"/>
  </r>
  <r>
    <x v="3"/>
  </r>
  <r>
    <x v="2"/>
  </r>
  <r>
    <x v="0"/>
  </r>
  <r>
    <x v="0"/>
  </r>
  <r>
    <x v="4"/>
  </r>
  <r>
    <x v="0"/>
  </r>
  <r>
    <x v="4"/>
  </r>
  <r>
    <x v="5"/>
  </r>
  <r>
    <x v="5"/>
  </r>
  <r>
    <x v="0"/>
  </r>
  <r>
    <x v="3"/>
  </r>
  <r>
    <x v="0"/>
  </r>
  <r>
    <x v="0"/>
  </r>
  <r>
    <x v="0"/>
  </r>
  <r>
    <x v="1"/>
  </r>
  <r>
    <x v="0"/>
  </r>
  <r>
    <x v="3"/>
  </r>
  <r>
    <x v="4"/>
  </r>
  <r>
    <x v="0"/>
  </r>
  <r>
    <x v="0"/>
  </r>
  <r>
    <x v="1"/>
  </r>
  <r>
    <x v="0"/>
  </r>
  <r>
    <x v="0"/>
  </r>
  <r>
    <x v="0"/>
  </r>
  <r>
    <x v="0"/>
  </r>
  <r>
    <x v="0"/>
  </r>
  <r>
    <x v="4"/>
  </r>
  <r>
    <x v="0"/>
  </r>
  <r>
    <x v="0"/>
  </r>
  <r>
    <x v="2"/>
  </r>
  <r>
    <x v="1"/>
  </r>
  <r>
    <x v="0"/>
  </r>
  <r>
    <x v="5"/>
  </r>
  <r>
    <x v="0"/>
  </r>
  <r>
    <x v="4"/>
  </r>
  <r>
    <x v="5"/>
  </r>
  <r>
    <x v="3"/>
  </r>
  <r>
    <x v="5"/>
  </r>
  <r>
    <x v="0"/>
  </r>
  <r>
    <x v="0"/>
  </r>
  <r>
    <x v="5"/>
  </r>
  <r>
    <x v="5"/>
  </r>
  <r>
    <x v="5"/>
  </r>
  <r>
    <x v="0"/>
  </r>
  <r>
    <x v="0"/>
  </r>
  <r>
    <x v="4"/>
  </r>
  <r>
    <x v="4"/>
  </r>
  <r>
    <x v="1"/>
  </r>
  <r>
    <x v="3"/>
  </r>
  <r>
    <x v="0"/>
  </r>
  <r>
    <x v="0"/>
  </r>
  <r>
    <x v="5"/>
  </r>
  <r>
    <x v="0"/>
  </r>
  <r>
    <x v="0"/>
  </r>
  <r>
    <x v="1"/>
  </r>
  <r>
    <x v="5"/>
  </r>
  <r>
    <x v="1"/>
  </r>
  <r>
    <x v="0"/>
  </r>
  <r>
    <x v="2"/>
  </r>
  <r>
    <x v="1"/>
  </r>
  <r>
    <x v="0"/>
  </r>
  <r>
    <x v="0"/>
  </r>
  <r>
    <x v="0"/>
  </r>
  <r>
    <x v="2"/>
  </r>
  <r>
    <x v="0"/>
  </r>
  <r>
    <x v="4"/>
  </r>
  <r>
    <x v="0"/>
  </r>
  <r>
    <x v="5"/>
  </r>
  <r>
    <x v="0"/>
  </r>
  <r>
    <x v="0"/>
  </r>
  <r>
    <x v="3"/>
  </r>
  <r>
    <x v="2"/>
  </r>
  <r>
    <x v="3"/>
  </r>
  <r>
    <x v="3"/>
  </r>
  <r>
    <x v="1"/>
  </r>
  <r>
    <x v="0"/>
  </r>
  <r>
    <x v="2"/>
  </r>
  <r>
    <x v="0"/>
  </r>
  <r>
    <x v="0"/>
  </r>
  <r>
    <x v="4"/>
  </r>
  <r>
    <x v="0"/>
  </r>
  <r>
    <x v="0"/>
  </r>
  <r>
    <x v="0"/>
  </r>
  <r>
    <x v="5"/>
  </r>
  <r>
    <x v="0"/>
  </r>
  <r>
    <x v="0"/>
  </r>
  <r>
    <x v="2"/>
  </r>
  <r>
    <x v="4"/>
  </r>
  <r>
    <x v="0"/>
  </r>
  <r>
    <x v="0"/>
  </r>
  <r>
    <x v="3"/>
  </r>
  <r>
    <x v="0"/>
  </r>
  <r>
    <x v="5"/>
  </r>
  <r>
    <x v="4"/>
  </r>
  <r>
    <x v="0"/>
  </r>
  <r>
    <x v="0"/>
  </r>
  <r>
    <x v="0"/>
  </r>
  <r>
    <x v="0"/>
  </r>
  <r>
    <x v="0"/>
  </r>
  <r>
    <x v="1"/>
  </r>
  <r>
    <x v="5"/>
  </r>
  <r>
    <x v="3"/>
  </r>
  <r>
    <x v="4"/>
  </r>
  <r>
    <x v="2"/>
  </r>
  <r>
    <x v="2"/>
  </r>
  <r>
    <x v="2"/>
  </r>
  <r>
    <x v="0"/>
  </r>
  <r>
    <x v="3"/>
  </r>
  <r>
    <x v="0"/>
  </r>
  <r>
    <x v="5"/>
  </r>
  <r>
    <x v="3"/>
  </r>
  <r>
    <x v="0"/>
  </r>
  <r>
    <x v="2"/>
  </r>
  <r>
    <x v="0"/>
  </r>
  <r>
    <x v="0"/>
  </r>
  <r>
    <x v="0"/>
  </r>
  <r>
    <x v="0"/>
  </r>
  <r>
    <x v="3"/>
  </r>
  <r>
    <x v="0"/>
  </r>
  <r>
    <x v="3"/>
  </r>
  <r>
    <x v="5"/>
  </r>
  <r>
    <x v="0"/>
  </r>
  <r>
    <x v="0"/>
  </r>
  <r>
    <x v="5"/>
  </r>
  <r>
    <x v="0"/>
  </r>
  <r>
    <x v="0"/>
  </r>
  <r>
    <x v="3"/>
  </r>
  <r>
    <x v="0"/>
  </r>
  <r>
    <x v="5"/>
  </r>
  <r>
    <x v="4"/>
  </r>
  <r>
    <x v="0"/>
  </r>
  <r>
    <x v="4"/>
  </r>
  <r>
    <x v="0"/>
  </r>
  <r>
    <x v="0"/>
  </r>
  <r>
    <x v="0"/>
  </r>
  <r>
    <x v="0"/>
  </r>
  <r>
    <x v="5"/>
  </r>
  <r>
    <x v="0"/>
  </r>
  <r>
    <x v="0"/>
  </r>
  <r>
    <x v="1"/>
  </r>
  <r>
    <x v="2"/>
  </r>
  <r>
    <x v="0"/>
  </r>
  <r>
    <x v="0"/>
  </r>
  <r>
    <x v="0"/>
  </r>
  <r>
    <x v="0"/>
  </r>
  <r>
    <x v="5"/>
  </r>
  <r>
    <x v="5"/>
  </r>
  <r>
    <x v="0"/>
  </r>
  <r>
    <x v="2"/>
  </r>
  <r>
    <x v="4"/>
  </r>
  <r>
    <x v="0"/>
  </r>
  <r>
    <x v="0"/>
  </r>
  <r>
    <x v="0"/>
  </r>
  <r>
    <x v="0"/>
  </r>
  <r>
    <x v="3"/>
  </r>
  <r>
    <x v="0"/>
  </r>
  <r>
    <x v="2"/>
  </r>
  <r>
    <x v="0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3"/>
  </r>
  <r>
    <x v="2"/>
  </r>
  <r>
    <x v="1"/>
  </r>
  <r>
    <x v="0"/>
  </r>
  <r>
    <x v="0"/>
  </r>
  <r>
    <x v="4"/>
  </r>
  <r>
    <x v="0"/>
  </r>
  <r>
    <x v="2"/>
  </r>
  <r>
    <x v="0"/>
  </r>
  <r>
    <x v="4"/>
  </r>
  <r>
    <x v="3"/>
  </r>
  <r>
    <x v="0"/>
  </r>
  <r>
    <x v="5"/>
  </r>
  <r>
    <x v="5"/>
  </r>
  <r>
    <x v="0"/>
  </r>
  <r>
    <x v="0"/>
  </r>
  <r>
    <x v="5"/>
  </r>
  <r>
    <x v="5"/>
  </r>
  <r>
    <x v="2"/>
  </r>
  <r>
    <x v="4"/>
  </r>
  <r>
    <x v="0"/>
  </r>
  <r>
    <x v="0"/>
  </r>
  <r>
    <x v="4"/>
  </r>
  <r>
    <x v="0"/>
  </r>
  <r>
    <x v="4"/>
  </r>
  <r>
    <x v="2"/>
  </r>
  <r>
    <x v="0"/>
  </r>
  <r>
    <x v="2"/>
  </r>
  <r>
    <x v="0"/>
  </r>
  <r>
    <x v="4"/>
  </r>
  <r>
    <x v="1"/>
  </r>
  <r>
    <x v="0"/>
  </r>
  <r>
    <x v="0"/>
  </r>
  <r>
    <x v="4"/>
  </r>
  <r>
    <x v="0"/>
  </r>
  <r>
    <x v="4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3"/>
  </r>
  <r>
    <x v="4"/>
  </r>
  <r>
    <x v="0"/>
  </r>
  <r>
    <x v="0"/>
  </r>
  <r>
    <x v="2"/>
  </r>
  <r>
    <x v="5"/>
  </r>
  <r>
    <x v="0"/>
  </r>
  <r>
    <x v="0"/>
  </r>
  <r>
    <x v="0"/>
  </r>
  <r>
    <x v="0"/>
  </r>
  <r>
    <x v="0"/>
  </r>
  <r>
    <x v="2"/>
  </r>
  <r>
    <x v="0"/>
  </r>
  <r>
    <x v="0"/>
  </r>
  <r>
    <x v="0"/>
  </r>
  <r>
    <x v="4"/>
  </r>
  <r>
    <x v="0"/>
  </r>
  <r>
    <x v="0"/>
  </r>
  <r>
    <x v="0"/>
  </r>
  <r>
    <x v="0"/>
  </r>
  <r>
    <x v="1"/>
  </r>
  <r>
    <x v="4"/>
  </r>
  <r>
    <x v="0"/>
  </r>
  <r>
    <x v="2"/>
  </r>
  <r>
    <x v="0"/>
  </r>
  <r>
    <x v="0"/>
  </r>
  <r>
    <x v="0"/>
  </r>
  <r>
    <x v="0"/>
  </r>
  <r>
    <x v="2"/>
  </r>
  <r>
    <x v="0"/>
  </r>
  <r>
    <x v="4"/>
  </r>
  <r>
    <x v="4"/>
  </r>
  <r>
    <x v="0"/>
  </r>
  <r>
    <x v="0"/>
  </r>
  <r>
    <x v="5"/>
  </r>
  <r>
    <x v="0"/>
  </r>
  <r>
    <x v="2"/>
  </r>
  <r>
    <x v="0"/>
  </r>
  <r>
    <x v="0"/>
  </r>
  <r>
    <x v="0"/>
  </r>
  <r>
    <x v="0"/>
  </r>
  <r>
    <x v="1"/>
  </r>
  <r>
    <x v="2"/>
  </r>
  <r>
    <x v="4"/>
  </r>
  <r>
    <x v="5"/>
  </r>
  <r>
    <x v="3"/>
  </r>
  <r>
    <x v="2"/>
  </r>
  <r>
    <x v="1"/>
  </r>
  <r>
    <x v="3"/>
  </r>
  <r>
    <x v="2"/>
  </r>
  <r>
    <x v="1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"/>
  </r>
  <r>
    <x v="0"/>
  </r>
  <r>
    <x v="2"/>
  </r>
  <r>
    <x v="5"/>
  </r>
  <r>
    <x v="0"/>
  </r>
  <r>
    <x v="4"/>
  </r>
  <r>
    <x v="4"/>
  </r>
  <r>
    <x v="0"/>
  </r>
  <r>
    <x v="2"/>
  </r>
  <r>
    <x v="5"/>
  </r>
  <r>
    <x v="3"/>
  </r>
  <r>
    <x v="3"/>
  </r>
  <r>
    <x v="0"/>
  </r>
  <r>
    <x v="0"/>
  </r>
  <r>
    <x v="0"/>
  </r>
  <r>
    <x v="0"/>
  </r>
  <r>
    <x v="1"/>
  </r>
  <r>
    <x v="4"/>
  </r>
  <r>
    <x v="3"/>
  </r>
  <r>
    <x v="1"/>
  </r>
  <r>
    <x v="0"/>
  </r>
  <r>
    <x v="0"/>
  </r>
  <r>
    <x v="2"/>
  </r>
  <r>
    <x v="0"/>
  </r>
  <r>
    <x v="4"/>
  </r>
  <r>
    <x v="2"/>
  </r>
  <r>
    <x v="2"/>
  </r>
  <r>
    <x v="0"/>
  </r>
  <r>
    <x v="0"/>
  </r>
  <r>
    <x v="0"/>
  </r>
  <r>
    <x v="0"/>
  </r>
  <r>
    <x v="3"/>
  </r>
  <r>
    <x v="2"/>
  </r>
  <r>
    <x v="2"/>
  </r>
  <r>
    <x v="0"/>
  </r>
  <r>
    <x v="0"/>
  </r>
  <r>
    <x v="0"/>
  </r>
  <r>
    <x v="0"/>
  </r>
  <r>
    <x v="0"/>
  </r>
  <r>
    <x v="0"/>
  </r>
  <r>
    <x v="4"/>
  </r>
  <r>
    <x v="2"/>
  </r>
  <r>
    <x v="5"/>
  </r>
  <r>
    <x v="0"/>
  </r>
  <r>
    <x v="2"/>
  </r>
  <r>
    <x v="1"/>
  </r>
  <r>
    <x v="3"/>
  </r>
  <r>
    <x v="0"/>
  </r>
  <r>
    <x v="2"/>
  </r>
  <r>
    <x v="4"/>
  </r>
  <r>
    <x v="3"/>
  </r>
  <r>
    <x v="0"/>
  </r>
  <r>
    <x v="0"/>
  </r>
  <r>
    <x v="0"/>
  </r>
  <r>
    <x v="2"/>
  </r>
  <r>
    <x v="0"/>
  </r>
  <r>
    <x v="0"/>
  </r>
  <r>
    <x v="0"/>
  </r>
  <r>
    <x v="5"/>
  </r>
  <r>
    <x v="3"/>
  </r>
  <r>
    <x v="4"/>
  </r>
  <r>
    <x v="0"/>
  </r>
  <r>
    <x v="0"/>
  </r>
  <r>
    <x v="0"/>
  </r>
  <r>
    <x v="0"/>
  </r>
  <r>
    <x v="4"/>
  </r>
  <r>
    <x v="5"/>
  </r>
  <r>
    <x v="0"/>
  </r>
  <r>
    <x v="0"/>
  </r>
  <r>
    <x v="0"/>
  </r>
  <r>
    <x v="2"/>
  </r>
  <r>
    <x v="1"/>
  </r>
  <r>
    <x v="0"/>
  </r>
  <r>
    <x v="4"/>
  </r>
  <r>
    <x v="0"/>
  </r>
  <r>
    <x v="2"/>
  </r>
  <r>
    <x v="5"/>
  </r>
  <r>
    <x v="4"/>
  </r>
  <r>
    <x v="4"/>
  </r>
  <r>
    <x v="0"/>
  </r>
  <r>
    <x v="1"/>
  </r>
  <r>
    <x v="0"/>
  </r>
  <r>
    <x v="0"/>
  </r>
  <r>
    <x v="2"/>
  </r>
  <r>
    <x v="0"/>
  </r>
  <r>
    <x v="0"/>
  </r>
  <r>
    <x v="2"/>
  </r>
  <r>
    <x v="0"/>
  </r>
  <r>
    <x v="4"/>
  </r>
  <r>
    <x v="0"/>
  </r>
  <r>
    <x v="4"/>
  </r>
  <r>
    <x v="0"/>
  </r>
  <r>
    <x v="2"/>
  </r>
  <r>
    <x v="0"/>
  </r>
  <r>
    <x v="3"/>
  </r>
  <r>
    <x v="0"/>
  </r>
  <r>
    <x v="2"/>
  </r>
  <r>
    <x v="1"/>
  </r>
  <r>
    <x v="2"/>
  </r>
  <r>
    <x v="1"/>
  </r>
  <r>
    <x v="0"/>
  </r>
  <r>
    <x v="0"/>
  </r>
  <r>
    <x v="1"/>
  </r>
  <r>
    <x v="5"/>
  </r>
  <r>
    <x v="0"/>
  </r>
  <r>
    <x v="0"/>
  </r>
  <r>
    <x v="0"/>
  </r>
  <r>
    <x v="4"/>
  </r>
  <r>
    <x v="5"/>
  </r>
  <r>
    <x v="4"/>
  </r>
  <r>
    <x v="0"/>
  </r>
  <r>
    <x v="0"/>
  </r>
  <r>
    <x v="0"/>
  </r>
  <r>
    <x v="0"/>
  </r>
  <r>
    <x v="5"/>
  </r>
  <r>
    <x v="0"/>
  </r>
  <r>
    <x v="4"/>
  </r>
  <r>
    <x v="1"/>
  </r>
  <r>
    <x v="3"/>
  </r>
  <r>
    <x v="4"/>
  </r>
  <r>
    <x v="3"/>
  </r>
  <r>
    <x v="5"/>
  </r>
  <r>
    <x v="0"/>
  </r>
  <r>
    <x v="0"/>
  </r>
  <r>
    <x v="0"/>
  </r>
  <r>
    <x v="0"/>
  </r>
  <r>
    <x v="5"/>
  </r>
  <r>
    <x v="0"/>
  </r>
  <r>
    <x v="0"/>
  </r>
  <r>
    <x v="0"/>
  </r>
  <r>
    <x v="4"/>
  </r>
  <r>
    <x v="4"/>
  </r>
  <r>
    <x v="0"/>
  </r>
  <r>
    <x v="0"/>
  </r>
  <r>
    <x v="1"/>
  </r>
  <r>
    <x v="4"/>
  </r>
  <r>
    <x v="2"/>
  </r>
  <r>
    <x v="3"/>
  </r>
  <r>
    <x v="1"/>
  </r>
  <r>
    <x v="0"/>
  </r>
  <r>
    <x v="1"/>
  </r>
  <r>
    <x v="5"/>
  </r>
  <r>
    <x v="0"/>
  </r>
  <r>
    <x v="3"/>
  </r>
  <r>
    <x v="0"/>
  </r>
  <r>
    <x v="0"/>
  </r>
  <r>
    <x v="0"/>
  </r>
  <r>
    <x v="0"/>
  </r>
  <r>
    <x v="5"/>
  </r>
  <r>
    <x v="0"/>
  </r>
  <r>
    <x v="5"/>
  </r>
  <r>
    <x v="0"/>
  </r>
  <r>
    <x v="4"/>
  </r>
  <r>
    <x v="0"/>
  </r>
  <r>
    <x v="5"/>
  </r>
  <r>
    <x v="0"/>
  </r>
  <r>
    <x v="0"/>
  </r>
  <r>
    <x v="0"/>
  </r>
  <r>
    <x v="0"/>
  </r>
  <r>
    <x v="0"/>
  </r>
  <r>
    <x v="2"/>
  </r>
  <r>
    <x v="3"/>
  </r>
  <r>
    <x v="0"/>
  </r>
  <r>
    <x v="1"/>
  </r>
  <r>
    <x v="0"/>
  </r>
  <r>
    <x v="0"/>
  </r>
  <r>
    <x v="0"/>
  </r>
  <r>
    <x v="1"/>
  </r>
  <r>
    <x v="2"/>
  </r>
  <r>
    <x v="0"/>
  </r>
  <r>
    <x v="4"/>
  </r>
  <r>
    <x v="0"/>
  </r>
  <r>
    <x v="4"/>
  </r>
  <r>
    <x v="2"/>
  </r>
  <r>
    <x v="4"/>
  </r>
  <r>
    <x v="0"/>
  </r>
  <r>
    <x v="4"/>
  </r>
  <r>
    <x v="0"/>
  </r>
  <r>
    <x v="0"/>
  </r>
  <r>
    <x v="0"/>
  </r>
  <r>
    <x v="0"/>
  </r>
  <r>
    <x v="5"/>
  </r>
  <r>
    <x v="5"/>
  </r>
  <r>
    <x v="0"/>
  </r>
  <r>
    <x v="0"/>
  </r>
  <r>
    <x v="4"/>
  </r>
  <r>
    <x v="0"/>
  </r>
  <r>
    <x v="0"/>
  </r>
  <r>
    <x v="5"/>
  </r>
  <r>
    <x v="2"/>
  </r>
  <r>
    <x v="0"/>
  </r>
  <r>
    <x v="0"/>
  </r>
  <r>
    <x v="0"/>
  </r>
  <r>
    <x v="0"/>
  </r>
  <r>
    <x v="4"/>
  </r>
  <r>
    <x v="0"/>
  </r>
  <r>
    <x v="0"/>
  </r>
  <r>
    <x v="0"/>
  </r>
  <r>
    <x v="0"/>
  </r>
  <r>
    <x v="5"/>
  </r>
  <r>
    <x v="0"/>
  </r>
  <r>
    <x v="3"/>
  </r>
  <r>
    <x v="0"/>
  </r>
  <r>
    <x v="0"/>
  </r>
  <r>
    <x v="1"/>
  </r>
  <r>
    <x v="0"/>
  </r>
  <r>
    <x v="2"/>
  </r>
  <r>
    <x v="0"/>
  </r>
  <r>
    <x v="0"/>
  </r>
  <r>
    <x v="2"/>
  </r>
  <r>
    <x v="0"/>
  </r>
  <r>
    <x v="0"/>
  </r>
  <r>
    <x v="4"/>
  </r>
  <r>
    <x v="0"/>
  </r>
  <r>
    <x v="4"/>
  </r>
  <r>
    <x v="4"/>
  </r>
  <r>
    <x v="1"/>
  </r>
  <r>
    <x v="5"/>
  </r>
  <r>
    <x v="1"/>
  </r>
  <r>
    <x v="0"/>
  </r>
  <r>
    <x v="0"/>
  </r>
  <r>
    <x v="0"/>
  </r>
  <r>
    <x v="4"/>
  </r>
  <r>
    <x v="0"/>
  </r>
  <r>
    <x v="0"/>
  </r>
  <r>
    <x v="0"/>
  </r>
  <r>
    <x v="0"/>
  </r>
  <r>
    <x v="4"/>
  </r>
  <r>
    <x v="5"/>
  </r>
  <r>
    <x v="1"/>
  </r>
  <r>
    <x v="4"/>
  </r>
  <r>
    <x v="2"/>
  </r>
  <r>
    <x v="0"/>
  </r>
  <r>
    <x v="5"/>
  </r>
  <r>
    <x v="0"/>
  </r>
  <r>
    <x v="0"/>
  </r>
  <r>
    <x v="0"/>
  </r>
  <r>
    <x v="1"/>
  </r>
  <r>
    <x v="0"/>
  </r>
  <r>
    <x v="2"/>
  </r>
  <r>
    <x v="5"/>
  </r>
  <r>
    <x v="4"/>
  </r>
  <r>
    <x v="0"/>
  </r>
  <r>
    <x v="3"/>
  </r>
  <r>
    <x v="3"/>
  </r>
  <r>
    <x v="5"/>
  </r>
  <r>
    <x v="0"/>
  </r>
  <r>
    <x v="3"/>
  </r>
  <r>
    <x v="0"/>
  </r>
  <r>
    <x v="0"/>
  </r>
  <r>
    <x v="2"/>
  </r>
  <r>
    <x v="0"/>
  </r>
  <r>
    <x v="0"/>
  </r>
  <r>
    <x v="0"/>
  </r>
  <r>
    <x v="0"/>
  </r>
  <r>
    <x v="0"/>
  </r>
  <r>
    <x v="5"/>
  </r>
  <r>
    <x v="0"/>
  </r>
  <r>
    <x v="0"/>
  </r>
  <r>
    <x v="4"/>
  </r>
  <r>
    <x v="0"/>
  </r>
  <r>
    <x v="3"/>
  </r>
  <r>
    <x v="0"/>
  </r>
  <r>
    <x v="4"/>
  </r>
  <r>
    <x v="3"/>
  </r>
  <r>
    <x v="0"/>
  </r>
  <r>
    <x v="0"/>
  </r>
  <r>
    <x v="5"/>
  </r>
  <r>
    <x v="2"/>
  </r>
  <r>
    <x v="4"/>
  </r>
  <r>
    <x v="0"/>
  </r>
  <r>
    <x v="0"/>
  </r>
  <r>
    <x v="0"/>
  </r>
  <r>
    <x v="5"/>
  </r>
  <r>
    <x v="5"/>
  </r>
  <r>
    <x v="2"/>
  </r>
  <r>
    <x v="0"/>
  </r>
  <r>
    <x v="0"/>
  </r>
  <r>
    <x v="3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3"/>
  </r>
  <r>
    <x v="1"/>
  </r>
  <r>
    <x v="0"/>
  </r>
  <r>
    <x v="0"/>
  </r>
  <r>
    <x v="0"/>
  </r>
  <r>
    <x v="4"/>
  </r>
  <r>
    <x v="0"/>
  </r>
  <r>
    <x v="4"/>
  </r>
  <r>
    <x v="1"/>
  </r>
  <r>
    <x v="0"/>
  </r>
  <r>
    <x v="0"/>
  </r>
  <r>
    <x v="0"/>
  </r>
  <r>
    <x v="0"/>
  </r>
  <r>
    <x v="0"/>
  </r>
  <r>
    <x v="4"/>
  </r>
  <r>
    <x v="0"/>
  </r>
  <r>
    <x v="4"/>
  </r>
  <r>
    <x v="1"/>
  </r>
  <r>
    <x v="0"/>
  </r>
  <r>
    <x v="4"/>
  </r>
  <r>
    <x v="0"/>
  </r>
  <r>
    <x v="0"/>
  </r>
  <r>
    <x v="0"/>
  </r>
  <r>
    <x v="0"/>
  </r>
  <r>
    <x v="2"/>
  </r>
  <r>
    <x v="4"/>
  </r>
  <r>
    <x v="4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5"/>
  </r>
  <r>
    <x v="4"/>
  </r>
  <r>
    <x v="0"/>
  </r>
  <r>
    <x v="0"/>
  </r>
  <r>
    <x v="0"/>
  </r>
  <r>
    <x v="0"/>
  </r>
  <r>
    <x v="5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4"/>
  </r>
  <r>
    <x v="1"/>
  </r>
  <r>
    <x v="3"/>
  </r>
  <r>
    <x v="0"/>
  </r>
  <r>
    <x v="0"/>
  </r>
  <r>
    <x v="2"/>
  </r>
  <r>
    <x v="0"/>
  </r>
  <r>
    <x v="0"/>
  </r>
  <r>
    <x v="3"/>
  </r>
  <r>
    <x v="4"/>
  </r>
  <r>
    <x v="0"/>
  </r>
  <r>
    <x v="0"/>
  </r>
  <r>
    <x v="1"/>
  </r>
  <r>
    <x v="0"/>
  </r>
  <r>
    <x v="0"/>
  </r>
  <r>
    <x v="5"/>
  </r>
  <r>
    <x v="2"/>
  </r>
  <r>
    <x v="3"/>
  </r>
  <r>
    <x v="5"/>
  </r>
  <r>
    <x v="1"/>
  </r>
  <r>
    <x v="0"/>
  </r>
  <r>
    <x v="4"/>
  </r>
  <r>
    <x v="0"/>
  </r>
  <r>
    <x v="3"/>
  </r>
  <r>
    <x v="2"/>
  </r>
  <r>
    <x v="4"/>
  </r>
  <r>
    <x v="0"/>
  </r>
  <r>
    <x v="2"/>
  </r>
  <r>
    <x v="0"/>
  </r>
  <r>
    <x v="5"/>
  </r>
  <r>
    <x v="0"/>
  </r>
  <r>
    <x v="0"/>
  </r>
  <r>
    <x v="4"/>
  </r>
  <r>
    <x v="0"/>
  </r>
  <r>
    <x v="0"/>
  </r>
  <r>
    <x v="0"/>
  </r>
  <r>
    <x v="0"/>
  </r>
  <r>
    <x v="4"/>
  </r>
  <r>
    <x v="1"/>
  </r>
  <r>
    <x v="4"/>
  </r>
  <r>
    <x v="1"/>
  </r>
  <r>
    <x v="0"/>
  </r>
  <r>
    <x v="4"/>
  </r>
  <r>
    <x v="0"/>
  </r>
  <r>
    <x v="0"/>
  </r>
  <r>
    <x v="0"/>
  </r>
  <r>
    <x v="5"/>
  </r>
  <r>
    <x v="0"/>
  </r>
  <r>
    <x v="5"/>
  </r>
  <r>
    <x v="0"/>
  </r>
  <r>
    <x v="0"/>
  </r>
  <r>
    <x v="0"/>
  </r>
  <r>
    <x v="0"/>
  </r>
  <r>
    <x v="0"/>
  </r>
  <r>
    <x v="0"/>
  </r>
  <r>
    <x v="3"/>
  </r>
  <r>
    <x v="0"/>
  </r>
  <r>
    <x v="3"/>
  </r>
  <r>
    <x v="4"/>
  </r>
  <r>
    <x v="0"/>
  </r>
  <r>
    <x v="0"/>
  </r>
  <r>
    <x v="1"/>
  </r>
  <r>
    <x v="0"/>
  </r>
  <r>
    <x v="0"/>
  </r>
  <r>
    <x v="2"/>
  </r>
  <r>
    <x v="5"/>
  </r>
  <r>
    <x v="5"/>
  </r>
  <r>
    <x v="0"/>
  </r>
  <r>
    <x v="0"/>
  </r>
  <r>
    <x v="4"/>
  </r>
  <r>
    <x v="5"/>
  </r>
  <r>
    <x v="0"/>
  </r>
  <r>
    <x v="0"/>
  </r>
  <r>
    <x v="0"/>
  </r>
  <r>
    <x v="4"/>
  </r>
  <r>
    <x v="0"/>
  </r>
  <r>
    <x v="3"/>
  </r>
  <r>
    <x v="3"/>
  </r>
  <r>
    <x v="4"/>
  </r>
  <r>
    <x v="3"/>
  </r>
  <r>
    <x v="0"/>
  </r>
  <r>
    <x v="0"/>
  </r>
  <r>
    <x v="5"/>
  </r>
  <r>
    <x v="4"/>
  </r>
  <r>
    <x v="4"/>
  </r>
  <r>
    <x v="3"/>
  </r>
  <r>
    <x v="0"/>
  </r>
  <r>
    <x v="4"/>
  </r>
  <r>
    <x v="1"/>
  </r>
  <r>
    <x v="2"/>
  </r>
  <r>
    <x v="0"/>
  </r>
  <r>
    <x v="0"/>
  </r>
  <r>
    <x v="3"/>
  </r>
  <r>
    <x v="0"/>
  </r>
  <r>
    <x v="0"/>
  </r>
  <r>
    <x v="4"/>
  </r>
  <r>
    <x v="1"/>
  </r>
  <r>
    <x v="5"/>
  </r>
  <r>
    <x v="0"/>
  </r>
  <r>
    <x v="3"/>
  </r>
  <r>
    <x v="4"/>
  </r>
  <r>
    <x v="0"/>
  </r>
  <r>
    <x v="0"/>
  </r>
  <r>
    <x v="0"/>
  </r>
  <r>
    <x v="3"/>
  </r>
  <r>
    <x v="4"/>
  </r>
  <r>
    <x v="0"/>
  </r>
  <r>
    <x v="3"/>
  </r>
  <r>
    <x v="4"/>
  </r>
  <r>
    <x v="0"/>
  </r>
  <r>
    <x v="0"/>
  </r>
  <r>
    <x v="2"/>
  </r>
  <r>
    <x v="0"/>
  </r>
  <r>
    <x v="1"/>
  </r>
  <r>
    <x v="0"/>
  </r>
  <r>
    <x v="0"/>
  </r>
  <r>
    <x v="4"/>
  </r>
  <r>
    <x v="0"/>
  </r>
  <r>
    <x v="3"/>
  </r>
  <r>
    <x v="3"/>
  </r>
  <r>
    <x v="5"/>
  </r>
  <r>
    <x v="0"/>
  </r>
  <r>
    <x v="4"/>
  </r>
  <r>
    <x v="0"/>
  </r>
  <r>
    <x v="0"/>
  </r>
  <r>
    <x v="3"/>
  </r>
  <r>
    <x v="5"/>
  </r>
  <r>
    <x v="0"/>
  </r>
  <r>
    <x v="1"/>
  </r>
  <r>
    <x v="0"/>
  </r>
  <r>
    <x v="0"/>
  </r>
  <r>
    <x v="4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3"/>
  </r>
  <r>
    <x v="0"/>
  </r>
  <r>
    <x v="5"/>
  </r>
  <r>
    <x v="1"/>
  </r>
  <r>
    <x v="0"/>
  </r>
  <r>
    <x v="0"/>
  </r>
  <r>
    <x v="0"/>
  </r>
  <r>
    <x v="2"/>
  </r>
  <r>
    <x v="0"/>
  </r>
  <r>
    <x v="0"/>
  </r>
  <r>
    <x v="0"/>
  </r>
  <r>
    <x v="3"/>
  </r>
  <r>
    <x v="0"/>
  </r>
  <r>
    <x v="5"/>
  </r>
  <r>
    <x v="0"/>
  </r>
  <r>
    <x v="4"/>
  </r>
  <r>
    <x v="4"/>
  </r>
  <r>
    <x v="3"/>
  </r>
  <r>
    <x v="0"/>
  </r>
  <r>
    <x v="2"/>
  </r>
  <r>
    <x v="0"/>
  </r>
  <r>
    <x v="0"/>
  </r>
  <r>
    <x v="4"/>
  </r>
  <r>
    <x v="0"/>
  </r>
  <r>
    <x v="5"/>
  </r>
  <r>
    <x v="3"/>
  </r>
  <r>
    <x v="0"/>
  </r>
  <r>
    <x v="2"/>
  </r>
  <r>
    <x v="0"/>
  </r>
  <r>
    <x v="5"/>
  </r>
  <r>
    <x v="0"/>
  </r>
  <r>
    <x v="5"/>
  </r>
  <r>
    <x v="0"/>
  </r>
  <r>
    <x v="0"/>
  </r>
  <r>
    <x v="4"/>
  </r>
  <r>
    <x v="0"/>
  </r>
  <r>
    <x v="0"/>
  </r>
  <r>
    <x v="0"/>
  </r>
  <r>
    <x v="0"/>
  </r>
  <r>
    <x v="4"/>
  </r>
  <r>
    <x v="4"/>
  </r>
  <r>
    <x v="5"/>
  </r>
  <r>
    <x v="4"/>
  </r>
  <r>
    <x v="4"/>
  </r>
  <r>
    <x v="0"/>
  </r>
  <r>
    <x v="2"/>
  </r>
  <r>
    <x v="5"/>
  </r>
  <r>
    <x v="0"/>
  </r>
  <r>
    <x v="1"/>
  </r>
  <r>
    <x v="0"/>
  </r>
  <r>
    <x v="5"/>
  </r>
  <r>
    <x v="4"/>
  </r>
  <r>
    <x v="4"/>
  </r>
  <r>
    <x v="0"/>
  </r>
  <r>
    <x v="4"/>
  </r>
  <r>
    <x v="0"/>
  </r>
  <r>
    <x v="0"/>
  </r>
  <r>
    <x v="4"/>
  </r>
  <r>
    <x v="0"/>
  </r>
  <r>
    <x v="3"/>
  </r>
  <r>
    <x v="4"/>
  </r>
  <r>
    <x v="0"/>
  </r>
  <r>
    <x v="5"/>
  </r>
  <r>
    <x v="0"/>
  </r>
  <r>
    <x v="5"/>
  </r>
  <r>
    <x v="0"/>
  </r>
  <r>
    <x v="2"/>
  </r>
  <r>
    <x v="4"/>
  </r>
  <r>
    <x v="0"/>
  </r>
  <r>
    <x v="0"/>
  </r>
  <r>
    <x v="4"/>
  </r>
  <r>
    <x v="0"/>
  </r>
  <r>
    <x v="0"/>
  </r>
  <r>
    <x v="0"/>
  </r>
  <r>
    <x v="5"/>
  </r>
  <r>
    <x v="0"/>
  </r>
  <r>
    <x v="0"/>
  </r>
  <r>
    <x v="3"/>
  </r>
  <r>
    <x v="2"/>
  </r>
  <r>
    <x v="0"/>
  </r>
  <r>
    <x v="0"/>
  </r>
  <r>
    <x v="2"/>
  </r>
  <r>
    <x v="0"/>
  </r>
  <r>
    <x v="0"/>
  </r>
  <r>
    <x v="0"/>
  </r>
  <r>
    <x v="1"/>
  </r>
  <r>
    <x v="5"/>
  </r>
  <r>
    <x v="4"/>
  </r>
  <r>
    <x v="0"/>
  </r>
  <r>
    <x v="2"/>
  </r>
  <r>
    <x v="5"/>
  </r>
  <r>
    <x v="4"/>
  </r>
  <r>
    <x v="0"/>
  </r>
  <r>
    <x v="1"/>
  </r>
  <r>
    <x v="4"/>
  </r>
  <r>
    <x v="4"/>
  </r>
  <r>
    <x v="3"/>
  </r>
  <r>
    <x v="4"/>
  </r>
  <r>
    <x v="4"/>
  </r>
  <r>
    <x v="4"/>
  </r>
  <r>
    <x v="0"/>
  </r>
  <r>
    <x v="4"/>
  </r>
  <r>
    <x v="0"/>
  </r>
  <r>
    <x v="5"/>
  </r>
  <r>
    <x v="3"/>
  </r>
  <r>
    <x v="3"/>
  </r>
  <r>
    <x v="0"/>
  </r>
  <r>
    <x v="0"/>
  </r>
  <r>
    <x v="1"/>
  </r>
  <r>
    <x v="0"/>
  </r>
  <r>
    <x v="0"/>
  </r>
  <r>
    <x v="0"/>
  </r>
  <r>
    <x v="4"/>
  </r>
  <r>
    <x v="0"/>
  </r>
  <r>
    <x v="0"/>
  </r>
  <r>
    <x v="5"/>
  </r>
  <r>
    <x v="0"/>
  </r>
  <r>
    <x v="1"/>
  </r>
  <r>
    <x v="4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4"/>
  </r>
  <r>
    <x v="0"/>
  </r>
  <r>
    <x v="0"/>
  </r>
  <r>
    <x v="2"/>
  </r>
  <r>
    <x v="0"/>
  </r>
  <r>
    <x v="0"/>
  </r>
  <r>
    <x v="3"/>
  </r>
  <r>
    <x v="4"/>
  </r>
  <r>
    <x v="0"/>
  </r>
  <r>
    <x v="0"/>
  </r>
  <r>
    <x v="4"/>
  </r>
  <r>
    <x v="3"/>
  </r>
  <r>
    <x v="0"/>
  </r>
  <r>
    <x v="5"/>
  </r>
  <r>
    <x v="0"/>
  </r>
  <r>
    <x v="5"/>
  </r>
  <r>
    <x v="0"/>
  </r>
  <r>
    <x v="1"/>
  </r>
  <r>
    <x v="3"/>
  </r>
  <r>
    <x v="0"/>
  </r>
  <r>
    <x v="0"/>
  </r>
  <r>
    <x v="0"/>
  </r>
  <r>
    <x v="5"/>
  </r>
  <r>
    <x v="0"/>
  </r>
  <r>
    <x v="0"/>
  </r>
  <r>
    <x v="0"/>
  </r>
  <r>
    <x v="1"/>
  </r>
  <r>
    <x v="0"/>
  </r>
  <r>
    <x v="0"/>
  </r>
  <r>
    <x v="2"/>
  </r>
  <r>
    <x v="0"/>
  </r>
  <r>
    <x v="4"/>
  </r>
  <r>
    <x v="0"/>
  </r>
  <r>
    <x v="0"/>
  </r>
  <r>
    <x v="0"/>
  </r>
  <r>
    <x v="1"/>
  </r>
  <r>
    <x v="0"/>
  </r>
  <r>
    <x v="2"/>
  </r>
  <r>
    <x v="2"/>
  </r>
  <r>
    <x v="2"/>
  </r>
  <r>
    <x v="0"/>
  </r>
  <r>
    <x v="1"/>
  </r>
  <r>
    <x v="5"/>
  </r>
  <r>
    <x v="0"/>
  </r>
  <r>
    <x v="0"/>
  </r>
  <r>
    <x v="3"/>
  </r>
  <r>
    <x v="5"/>
  </r>
  <r>
    <x v="2"/>
  </r>
  <r>
    <x v="4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5"/>
  </r>
  <r>
    <x v="3"/>
  </r>
  <r>
    <x v="0"/>
  </r>
  <r>
    <x v="0"/>
  </r>
  <r>
    <x v="3"/>
  </r>
  <r>
    <x v="2"/>
  </r>
  <r>
    <x v="5"/>
  </r>
  <r>
    <x v="2"/>
  </r>
  <r>
    <x v="2"/>
  </r>
  <r>
    <x v="0"/>
  </r>
  <r>
    <x v="4"/>
  </r>
  <r>
    <x v="5"/>
  </r>
  <r>
    <x v="0"/>
  </r>
  <r>
    <x v="0"/>
  </r>
  <r>
    <x v="4"/>
  </r>
  <r>
    <x v="0"/>
  </r>
  <r>
    <x v="0"/>
  </r>
  <r>
    <x v="0"/>
  </r>
  <r>
    <x v="5"/>
  </r>
  <r>
    <x v="4"/>
  </r>
  <r>
    <x v="0"/>
  </r>
  <r>
    <x v="3"/>
  </r>
  <r>
    <x v="0"/>
  </r>
  <r>
    <x v="3"/>
  </r>
  <r>
    <x v="0"/>
  </r>
  <r>
    <x v="0"/>
  </r>
  <r>
    <x v="0"/>
  </r>
  <r>
    <x v="5"/>
  </r>
  <r>
    <x v="5"/>
  </r>
  <r>
    <x v="3"/>
  </r>
  <r>
    <x v="0"/>
  </r>
  <r>
    <x v="0"/>
  </r>
  <r>
    <x v="0"/>
  </r>
  <r>
    <x v="4"/>
  </r>
  <r>
    <x v="0"/>
  </r>
  <r>
    <x v="4"/>
  </r>
  <r>
    <x v="0"/>
  </r>
  <r>
    <x v="2"/>
  </r>
  <r>
    <x v="0"/>
  </r>
  <r>
    <x v="3"/>
  </r>
  <r>
    <x v="0"/>
  </r>
  <r>
    <x v="0"/>
  </r>
  <r>
    <x v="0"/>
  </r>
  <r>
    <x v="0"/>
  </r>
  <r>
    <x v="0"/>
  </r>
  <r>
    <x v="2"/>
  </r>
  <r>
    <x v="0"/>
  </r>
  <r>
    <x v="1"/>
  </r>
  <r>
    <x v="5"/>
  </r>
  <r>
    <x v="0"/>
  </r>
  <r>
    <x v="4"/>
  </r>
  <r>
    <x v="3"/>
  </r>
  <r>
    <x v="3"/>
  </r>
  <r>
    <x v="2"/>
  </r>
  <r>
    <x v="5"/>
  </r>
  <r>
    <x v="5"/>
  </r>
  <r>
    <x v="0"/>
  </r>
  <r>
    <x v="5"/>
  </r>
  <r>
    <x v="0"/>
  </r>
  <r>
    <x v="0"/>
  </r>
  <r>
    <x v="3"/>
  </r>
  <r>
    <x v="3"/>
  </r>
  <r>
    <x v="0"/>
  </r>
  <r>
    <x v="0"/>
  </r>
  <r>
    <x v="4"/>
  </r>
  <r>
    <x v="0"/>
  </r>
  <r>
    <x v="5"/>
  </r>
  <r>
    <x v="3"/>
  </r>
  <r>
    <x v="1"/>
  </r>
  <r>
    <x v="0"/>
  </r>
  <r>
    <x v="0"/>
  </r>
  <r>
    <x v="0"/>
  </r>
  <r>
    <x v="0"/>
  </r>
  <r>
    <x v="0"/>
  </r>
  <r>
    <x v="0"/>
  </r>
  <r>
    <x v="3"/>
  </r>
  <r>
    <x v="3"/>
  </r>
  <r>
    <x v="5"/>
  </r>
  <r>
    <x v="0"/>
  </r>
  <r>
    <x v="0"/>
  </r>
  <r>
    <x v="0"/>
  </r>
  <r>
    <x v="0"/>
  </r>
  <r>
    <x v="0"/>
  </r>
  <r>
    <x v="4"/>
  </r>
  <r>
    <x v="4"/>
  </r>
  <r>
    <x v="1"/>
  </r>
  <r>
    <x v="4"/>
  </r>
  <r>
    <x v="0"/>
  </r>
  <r>
    <x v="5"/>
  </r>
  <r>
    <x v="0"/>
  </r>
  <r>
    <x v="3"/>
  </r>
  <r>
    <x v="2"/>
  </r>
  <r>
    <x v="0"/>
  </r>
  <r>
    <x v="0"/>
  </r>
  <r>
    <x v="0"/>
  </r>
  <r>
    <x v="0"/>
  </r>
  <r>
    <x v="0"/>
  </r>
  <r>
    <x v="2"/>
  </r>
  <r>
    <x v="0"/>
  </r>
  <r>
    <x v="2"/>
  </r>
  <r>
    <x v="0"/>
  </r>
  <r>
    <x v="4"/>
  </r>
  <r>
    <x v="0"/>
  </r>
  <r>
    <x v="2"/>
  </r>
  <r>
    <x v="0"/>
  </r>
  <r>
    <x v="2"/>
  </r>
  <r>
    <x v="0"/>
  </r>
  <r>
    <x v="4"/>
  </r>
  <r>
    <x v="5"/>
  </r>
  <r>
    <x v="0"/>
  </r>
  <r>
    <x v="4"/>
  </r>
  <r>
    <x v="0"/>
  </r>
  <r>
    <x v="3"/>
  </r>
  <r>
    <x v="5"/>
  </r>
  <r>
    <x v="0"/>
  </r>
  <r>
    <x v="0"/>
  </r>
  <r>
    <x v="0"/>
  </r>
  <r>
    <x v="0"/>
  </r>
  <r>
    <x v="0"/>
  </r>
  <r>
    <x v="3"/>
  </r>
  <r>
    <x v="0"/>
  </r>
  <r>
    <x v="0"/>
  </r>
  <r>
    <x v="0"/>
  </r>
  <r>
    <x v="2"/>
  </r>
  <r>
    <x v="0"/>
  </r>
  <r>
    <x v="5"/>
  </r>
  <r>
    <x v="5"/>
  </r>
  <r>
    <x v="1"/>
  </r>
  <r>
    <x v="0"/>
  </r>
  <r>
    <x v="0"/>
  </r>
  <r>
    <x v="4"/>
  </r>
  <r>
    <x v="4"/>
  </r>
  <r>
    <x v="0"/>
  </r>
  <r>
    <x v="1"/>
  </r>
  <r>
    <x v="0"/>
  </r>
  <r>
    <x v="4"/>
  </r>
  <r>
    <x v="2"/>
  </r>
  <r>
    <x v="0"/>
  </r>
  <r>
    <x v="0"/>
  </r>
  <r>
    <x v="1"/>
  </r>
  <r>
    <x v="5"/>
  </r>
  <r>
    <x v="4"/>
  </r>
  <r>
    <x v="0"/>
  </r>
  <r>
    <x v="0"/>
  </r>
  <r>
    <x v="5"/>
  </r>
  <r>
    <x v="0"/>
  </r>
  <r>
    <x v="4"/>
  </r>
  <r>
    <x v="0"/>
  </r>
  <r>
    <x v="4"/>
  </r>
  <r>
    <x v="3"/>
  </r>
  <r>
    <x v="2"/>
  </r>
  <r>
    <x v="1"/>
  </r>
  <r>
    <x v="2"/>
  </r>
  <r>
    <x v="1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5"/>
  </r>
  <r>
    <x v="2"/>
  </r>
  <r>
    <x v="4"/>
  </r>
  <r>
    <x v="5"/>
  </r>
  <r>
    <x v="3"/>
  </r>
  <r>
    <x v="2"/>
  </r>
  <r>
    <x v="5"/>
  </r>
  <r>
    <x v="0"/>
  </r>
  <r>
    <x v="3"/>
  </r>
  <r>
    <x v="0"/>
  </r>
  <r>
    <x v="1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4"/>
  </r>
  <r>
    <x v="4"/>
  </r>
  <r>
    <x v="0"/>
  </r>
  <r>
    <x v="0"/>
  </r>
  <r>
    <x v="0"/>
  </r>
  <r>
    <x v="0"/>
  </r>
  <r>
    <x v="0"/>
  </r>
  <r>
    <x v="0"/>
  </r>
  <r>
    <x v="2"/>
  </r>
  <r>
    <x v="1"/>
  </r>
  <r>
    <x v="3"/>
  </r>
  <r>
    <x v="0"/>
  </r>
  <r>
    <x v="0"/>
  </r>
  <r>
    <x v="3"/>
  </r>
  <r>
    <x v="0"/>
  </r>
  <r>
    <x v="4"/>
  </r>
  <r>
    <x v="0"/>
  </r>
  <r>
    <x v="2"/>
  </r>
  <r>
    <x v="0"/>
  </r>
  <r>
    <x v="0"/>
  </r>
  <r>
    <x v="4"/>
  </r>
  <r>
    <x v="4"/>
  </r>
  <r>
    <x v="3"/>
  </r>
  <r>
    <x v="3"/>
  </r>
  <r>
    <x v="0"/>
  </r>
  <r>
    <x v="5"/>
  </r>
  <r>
    <x v="5"/>
  </r>
  <r>
    <x v="4"/>
  </r>
  <r>
    <x v="0"/>
  </r>
  <r>
    <x v="4"/>
  </r>
  <r>
    <x v="0"/>
  </r>
  <r>
    <x v="0"/>
  </r>
  <r>
    <x v="4"/>
  </r>
  <r>
    <x v="0"/>
  </r>
  <r>
    <x v="0"/>
  </r>
  <r>
    <x v="0"/>
  </r>
  <r>
    <x v="0"/>
  </r>
  <r>
    <x v="0"/>
  </r>
  <r>
    <x v="0"/>
  </r>
  <r>
    <x v="5"/>
  </r>
  <r>
    <x v="4"/>
  </r>
  <r>
    <x v="0"/>
  </r>
  <r>
    <x v="0"/>
  </r>
  <r>
    <x v="0"/>
  </r>
  <r>
    <x v="1"/>
  </r>
  <r>
    <x v="5"/>
  </r>
  <r>
    <x v="4"/>
  </r>
  <r>
    <x v="1"/>
  </r>
  <r>
    <x v="0"/>
  </r>
  <r>
    <x v="2"/>
  </r>
  <r>
    <x v="4"/>
  </r>
  <r>
    <x v="0"/>
  </r>
  <r>
    <x v="0"/>
  </r>
  <r>
    <x v="2"/>
  </r>
  <r>
    <x v="0"/>
  </r>
  <r>
    <x v="3"/>
  </r>
  <r>
    <x v="3"/>
  </r>
  <r>
    <x v="5"/>
  </r>
  <r>
    <x v="1"/>
  </r>
  <r>
    <x v="0"/>
  </r>
  <r>
    <x v="0"/>
  </r>
  <r>
    <x v="3"/>
  </r>
  <r>
    <x v="4"/>
  </r>
  <r>
    <x v="0"/>
  </r>
  <r>
    <x v="3"/>
  </r>
  <r>
    <x v="0"/>
  </r>
  <r>
    <x v="0"/>
  </r>
  <r>
    <x v="2"/>
  </r>
  <r>
    <x v="0"/>
  </r>
  <r>
    <x v="0"/>
  </r>
  <r>
    <x v="3"/>
  </r>
  <r>
    <x v="0"/>
  </r>
  <r>
    <x v="0"/>
  </r>
  <r>
    <x v="2"/>
  </r>
  <r>
    <x v="3"/>
  </r>
  <r>
    <x v="0"/>
  </r>
  <r>
    <x v="0"/>
  </r>
  <r>
    <x v="1"/>
  </r>
  <r>
    <x v="5"/>
  </r>
  <r>
    <x v="3"/>
  </r>
  <r>
    <x v="2"/>
  </r>
  <r>
    <x v="0"/>
  </r>
  <r>
    <x v="0"/>
  </r>
  <r>
    <x v="5"/>
  </r>
  <r>
    <x v="0"/>
  </r>
  <r>
    <x v="0"/>
  </r>
  <r>
    <x v="0"/>
  </r>
  <r>
    <x v="5"/>
  </r>
  <r>
    <x v="0"/>
  </r>
  <r>
    <x v="0"/>
  </r>
  <r>
    <x v="4"/>
  </r>
  <r>
    <x v="0"/>
  </r>
  <r>
    <x v="0"/>
  </r>
  <r>
    <x v="5"/>
  </r>
  <r>
    <x v="3"/>
  </r>
  <r>
    <x v="4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"/>
  </r>
  <r>
    <x v="4"/>
  </r>
  <r>
    <x v="4"/>
  </r>
  <r>
    <x v="5"/>
  </r>
  <r>
    <x v="4"/>
  </r>
  <r>
    <x v="0"/>
  </r>
  <r>
    <x v="4"/>
  </r>
  <r>
    <x v="0"/>
  </r>
  <r>
    <x v="0"/>
  </r>
  <r>
    <x v="4"/>
  </r>
  <r>
    <x v="0"/>
  </r>
  <r>
    <x v="4"/>
  </r>
  <r>
    <x v="5"/>
  </r>
  <r>
    <x v="1"/>
  </r>
  <r>
    <x v="5"/>
  </r>
  <r>
    <x v="0"/>
  </r>
  <r>
    <x v="0"/>
  </r>
  <r>
    <x v="0"/>
  </r>
  <r>
    <x v="0"/>
  </r>
  <r>
    <x v="0"/>
  </r>
  <r>
    <x v="2"/>
  </r>
  <r>
    <x v="0"/>
  </r>
  <r>
    <x v="4"/>
  </r>
  <r>
    <x v="0"/>
  </r>
  <r>
    <x v="1"/>
  </r>
  <r>
    <x v="0"/>
  </r>
  <r>
    <x v="4"/>
  </r>
  <r>
    <x v="0"/>
  </r>
  <r>
    <x v="0"/>
  </r>
  <r>
    <x v="3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4"/>
  </r>
  <r>
    <x v="0"/>
  </r>
  <r>
    <x v="0"/>
  </r>
  <r>
    <x v="0"/>
  </r>
  <r>
    <x v="0"/>
  </r>
  <r>
    <x v="0"/>
  </r>
  <r>
    <x v="3"/>
  </r>
  <r>
    <x v="4"/>
  </r>
  <r>
    <x v="4"/>
  </r>
  <r>
    <x v="4"/>
  </r>
  <r>
    <x v="5"/>
  </r>
  <r>
    <x v="3"/>
  </r>
  <r>
    <x v="0"/>
  </r>
  <r>
    <x v="1"/>
  </r>
  <r>
    <x v="0"/>
  </r>
  <r>
    <x v="0"/>
  </r>
  <r>
    <x v="0"/>
  </r>
  <r>
    <x v="0"/>
  </r>
  <r>
    <x v="0"/>
  </r>
  <r>
    <x v="0"/>
  </r>
  <r>
    <x v="2"/>
  </r>
  <r>
    <x v="3"/>
  </r>
  <r>
    <x v="5"/>
  </r>
  <r>
    <x v="0"/>
  </r>
  <r>
    <x v="0"/>
  </r>
  <r>
    <x v="1"/>
  </r>
  <r>
    <x v="0"/>
  </r>
  <r>
    <x v="2"/>
  </r>
  <r>
    <x v="5"/>
  </r>
  <r>
    <x v="4"/>
  </r>
  <r>
    <x v="0"/>
  </r>
  <r>
    <x v="4"/>
  </r>
  <r>
    <x v="0"/>
  </r>
  <r>
    <x v="0"/>
  </r>
  <r>
    <x v="0"/>
  </r>
  <r>
    <x v="2"/>
  </r>
  <r>
    <x v="3"/>
  </r>
  <r>
    <x v="0"/>
  </r>
  <r>
    <x v="0"/>
  </r>
  <r>
    <x v="0"/>
  </r>
  <r>
    <x v="0"/>
  </r>
  <r>
    <x v="0"/>
  </r>
  <r>
    <x v="3"/>
  </r>
  <r>
    <x v="4"/>
  </r>
  <r>
    <x v="3"/>
  </r>
  <r>
    <x v="0"/>
  </r>
  <r>
    <x v="0"/>
  </r>
  <r>
    <x v="0"/>
  </r>
  <r>
    <x v="4"/>
  </r>
  <r>
    <x v="0"/>
  </r>
  <r>
    <x v="0"/>
  </r>
  <r>
    <x v="5"/>
  </r>
  <r>
    <x v="0"/>
  </r>
  <r>
    <x v="0"/>
  </r>
  <r>
    <x v="0"/>
  </r>
  <r>
    <x v="0"/>
  </r>
  <r>
    <x v="3"/>
  </r>
  <r>
    <x v="3"/>
  </r>
  <r>
    <x v="0"/>
  </r>
  <r>
    <x v="5"/>
  </r>
  <r>
    <x v="0"/>
  </r>
  <r>
    <x v="1"/>
  </r>
  <r>
    <x v="0"/>
  </r>
  <r>
    <x v="0"/>
  </r>
  <r>
    <x v="0"/>
  </r>
  <r>
    <x v="0"/>
  </r>
  <r>
    <x v="2"/>
  </r>
  <r>
    <x v="5"/>
  </r>
  <r>
    <x v="2"/>
  </r>
  <r>
    <x v="0"/>
  </r>
  <r>
    <x v="1"/>
  </r>
  <r>
    <x v="3"/>
  </r>
  <r>
    <x v="4"/>
  </r>
  <r>
    <x v="1"/>
  </r>
  <r>
    <x v="4"/>
  </r>
  <r>
    <x v="4"/>
  </r>
  <r>
    <x v="0"/>
  </r>
  <r>
    <x v="4"/>
  </r>
  <r>
    <x v="0"/>
  </r>
  <r>
    <x v="0"/>
  </r>
  <r>
    <x v="0"/>
  </r>
  <r>
    <x v="0"/>
  </r>
  <r>
    <x v="0"/>
  </r>
  <r>
    <x v="4"/>
  </r>
  <r>
    <x v="0"/>
  </r>
  <r>
    <x v="4"/>
  </r>
  <r>
    <x v="0"/>
  </r>
  <r>
    <x v="0"/>
  </r>
  <r>
    <x v="4"/>
  </r>
  <r>
    <x v="0"/>
  </r>
  <r>
    <x v="0"/>
  </r>
  <r>
    <x v="0"/>
  </r>
  <r>
    <x v="0"/>
  </r>
  <r>
    <x v="0"/>
  </r>
  <r>
    <x v="4"/>
  </r>
  <r>
    <x v="0"/>
  </r>
  <r>
    <x v="0"/>
  </r>
  <r>
    <x v="0"/>
  </r>
  <r>
    <x v="5"/>
  </r>
  <r>
    <x v="4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4"/>
  </r>
  <r>
    <x v="4"/>
  </r>
  <r>
    <x v="0"/>
  </r>
  <r>
    <x v="3"/>
  </r>
  <r>
    <x v="0"/>
  </r>
  <r>
    <x v="2"/>
  </r>
  <r>
    <x v="3"/>
  </r>
  <r>
    <x v="0"/>
  </r>
  <r>
    <x v="0"/>
  </r>
  <r>
    <x v="0"/>
  </r>
  <r>
    <x v="0"/>
  </r>
  <r>
    <x v="5"/>
  </r>
  <r>
    <x v="1"/>
  </r>
  <r>
    <x v="4"/>
  </r>
  <r>
    <x v="0"/>
  </r>
  <r>
    <x v="0"/>
  </r>
  <r>
    <x v="4"/>
  </r>
  <r>
    <x v="0"/>
  </r>
  <r>
    <x v="0"/>
  </r>
  <r>
    <x v="4"/>
  </r>
  <r>
    <x v="0"/>
  </r>
  <r>
    <x v="0"/>
  </r>
  <r>
    <x v="0"/>
  </r>
  <r>
    <x v="4"/>
  </r>
  <r>
    <x v="0"/>
  </r>
  <r>
    <x v="0"/>
  </r>
  <r>
    <x v="0"/>
  </r>
  <r>
    <x v="5"/>
  </r>
  <r>
    <x v="0"/>
  </r>
  <r>
    <x v="1"/>
  </r>
  <r>
    <x v="4"/>
  </r>
  <r>
    <x v="0"/>
  </r>
  <r>
    <x v="0"/>
  </r>
  <r>
    <x v="4"/>
  </r>
  <r>
    <x v="5"/>
  </r>
  <r>
    <x v="0"/>
  </r>
  <r>
    <x v="0"/>
  </r>
  <r>
    <x v="0"/>
  </r>
  <r>
    <x v="0"/>
  </r>
  <r>
    <x v="3"/>
  </r>
  <r>
    <x v="5"/>
  </r>
  <r>
    <x v="3"/>
  </r>
  <r>
    <x v="0"/>
  </r>
  <r>
    <x v="0"/>
  </r>
  <r>
    <x v="0"/>
  </r>
  <r>
    <x v="3"/>
  </r>
  <r>
    <x v="0"/>
  </r>
  <r>
    <x v="1"/>
  </r>
  <r>
    <x v="4"/>
  </r>
  <r>
    <x v="3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4"/>
  </r>
  <r>
    <x v="4"/>
  </r>
  <r>
    <x v="0"/>
  </r>
  <r>
    <x v="0"/>
  </r>
  <r>
    <x v="0"/>
  </r>
  <r>
    <x v="3"/>
  </r>
  <r>
    <x v="4"/>
  </r>
  <r>
    <x v="0"/>
  </r>
  <r>
    <x v="5"/>
  </r>
  <r>
    <x v="4"/>
  </r>
  <r>
    <x v="0"/>
  </r>
  <r>
    <x v="1"/>
  </r>
  <r>
    <x v="0"/>
  </r>
  <r>
    <x v="0"/>
  </r>
  <r>
    <x v="0"/>
  </r>
  <r>
    <x v="5"/>
  </r>
  <r>
    <x v="1"/>
  </r>
  <r>
    <x v="0"/>
  </r>
  <r>
    <x v="0"/>
  </r>
  <r>
    <x v="2"/>
  </r>
  <r>
    <x v="4"/>
  </r>
  <r>
    <x v="3"/>
  </r>
  <r>
    <x v="2"/>
  </r>
  <r>
    <x v="0"/>
  </r>
  <r>
    <x v="0"/>
  </r>
  <r>
    <x v="3"/>
  </r>
  <r>
    <x v="0"/>
  </r>
  <r>
    <x v="4"/>
  </r>
  <r>
    <x v="5"/>
  </r>
  <r>
    <x v="0"/>
  </r>
  <r>
    <x v="0"/>
  </r>
  <r>
    <x v="4"/>
  </r>
  <r>
    <x v="0"/>
  </r>
  <r>
    <x v="1"/>
  </r>
  <r>
    <x v="1"/>
  </r>
  <r>
    <x v="0"/>
  </r>
  <r>
    <x v="0"/>
  </r>
  <r>
    <x v="3"/>
  </r>
  <r>
    <x v="4"/>
  </r>
  <r>
    <x v="5"/>
  </r>
  <r>
    <x v="0"/>
  </r>
  <r>
    <x v="1"/>
  </r>
  <r>
    <x v="0"/>
  </r>
  <r>
    <x v="0"/>
  </r>
  <r>
    <x v="4"/>
  </r>
  <r>
    <x v="4"/>
  </r>
  <r>
    <x v="0"/>
  </r>
  <r>
    <x v="0"/>
  </r>
  <r>
    <x v="3"/>
  </r>
  <r>
    <x v="0"/>
  </r>
  <r>
    <x v="0"/>
  </r>
  <r>
    <x v="0"/>
  </r>
  <r>
    <x v="5"/>
  </r>
  <r>
    <x v="0"/>
  </r>
  <r>
    <x v="4"/>
  </r>
  <r>
    <x v="0"/>
  </r>
  <r>
    <x v="0"/>
  </r>
  <r>
    <x v="0"/>
  </r>
  <r>
    <x v="0"/>
  </r>
  <r>
    <x v="0"/>
  </r>
  <r>
    <x v="3"/>
  </r>
  <r>
    <x v="0"/>
  </r>
  <r>
    <x v="4"/>
  </r>
  <r>
    <x v="0"/>
  </r>
  <r>
    <x v="1"/>
  </r>
  <r>
    <x v="0"/>
  </r>
  <r>
    <x v="0"/>
  </r>
  <r>
    <x v="0"/>
  </r>
  <r>
    <x v="0"/>
  </r>
  <r>
    <x v="0"/>
  </r>
  <r>
    <x v="4"/>
  </r>
  <r>
    <x v="0"/>
  </r>
  <r>
    <x v="0"/>
  </r>
  <r>
    <x v="0"/>
  </r>
  <r>
    <x v="5"/>
  </r>
  <r>
    <x v="4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3"/>
  </r>
  <r>
    <x v="0"/>
  </r>
  <r>
    <x v="3"/>
  </r>
  <r>
    <x v="0"/>
  </r>
  <r>
    <x v="0"/>
  </r>
  <r>
    <x v="4"/>
  </r>
  <r>
    <x v="0"/>
  </r>
  <r>
    <x v="0"/>
  </r>
  <r>
    <x v="0"/>
  </r>
  <r>
    <x v="0"/>
  </r>
  <r>
    <x v="3"/>
  </r>
  <r>
    <x v="0"/>
  </r>
  <r>
    <x v="0"/>
  </r>
  <r>
    <x v="0"/>
  </r>
  <r>
    <x v="5"/>
  </r>
  <r>
    <x v="0"/>
  </r>
  <r>
    <x v="5"/>
  </r>
  <r>
    <x v="0"/>
  </r>
  <r>
    <x v="0"/>
  </r>
  <r>
    <x v="0"/>
  </r>
  <r>
    <x v="0"/>
  </r>
  <r>
    <x v="0"/>
  </r>
  <r>
    <x v="0"/>
  </r>
  <r>
    <x v="3"/>
  </r>
  <r>
    <x v="0"/>
  </r>
  <r>
    <x v="5"/>
  </r>
  <r>
    <x v="4"/>
  </r>
  <r>
    <x v="3"/>
  </r>
  <r>
    <x v="0"/>
  </r>
  <r>
    <x v="0"/>
  </r>
  <r>
    <x v="3"/>
  </r>
  <r>
    <x v="0"/>
  </r>
  <r>
    <x v="0"/>
  </r>
  <r>
    <x v="0"/>
  </r>
  <r>
    <x v="5"/>
  </r>
  <r>
    <x v="0"/>
  </r>
  <r>
    <x v="3"/>
  </r>
  <r>
    <x v="0"/>
  </r>
  <r>
    <x v="0"/>
  </r>
  <r>
    <x v="4"/>
  </r>
  <r>
    <x v="0"/>
  </r>
  <r>
    <x v="0"/>
  </r>
  <r>
    <x v="4"/>
  </r>
  <r>
    <x v="0"/>
  </r>
  <r>
    <x v="0"/>
  </r>
  <r>
    <x v="2"/>
  </r>
  <r>
    <x v="0"/>
  </r>
  <r>
    <x v="0"/>
  </r>
  <r>
    <x v="0"/>
  </r>
  <r>
    <x v="5"/>
  </r>
  <r>
    <x v="0"/>
  </r>
  <r>
    <x v="0"/>
  </r>
  <r>
    <x v="0"/>
  </r>
  <r>
    <x v="0"/>
  </r>
  <r>
    <x v="4"/>
  </r>
  <r>
    <x v="4"/>
  </r>
  <r>
    <x v="2"/>
  </r>
  <r>
    <x v="0"/>
  </r>
  <r>
    <x v="0"/>
  </r>
  <r>
    <x v="0"/>
  </r>
  <r>
    <x v="1"/>
  </r>
  <r>
    <x v="0"/>
  </r>
  <r>
    <x v="0"/>
  </r>
  <r>
    <x v="0"/>
  </r>
  <r>
    <x v="0"/>
  </r>
  <r>
    <x v="0"/>
  </r>
  <r>
    <x v="3"/>
  </r>
  <r>
    <x v="0"/>
  </r>
  <r>
    <x v="1"/>
  </r>
  <r>
    <x v="0"/>
  </r>
  <r>
    <x v="0"/>
  </r>
  <r>
    <x v="0"/>
  </r>
  <r>
    <x v="0"/>
  </r>
  <r>
    <x v="0"/>
  </r>
  <r>
    <x v="2"/>
  </r>
  <r>
    <x v="4"/>
  </r>
  <r>
    <x v="3"/>
  </r>
  <r>
    <x v="4"/>
  </r>
  <r>
    <x v="5"/>
  </r>
  <r>
    <x v="0"/>
  </r>
  <r>
    <x v="3"/>
  </r>
  <r>
    <x v="4"/>
  </r>
  <r>
    <x v="5"/>
  </r>
  <r>
    <x v="0"/>
  </r>
  <r>
    <x v="0"/>
  </r>
  <r>
    <x v="2"/>
  </r>
  <r>
    <x v="0"/>
  </r>
  <r>
    <x v="2"/>
  </r>
  <r>
    <x v="0"/>
  </r>
  <r>
    <x v="0"/>
  </r>
  <r>
    <x v="0"/>
  </r>
  <r>
    <x v="2"/>
  </r>
  <r>
    <x v="3"/>
  </r>
  <r>
    <x v="0"/>
  </r>
  <r>
    <x v="0"/>
  </r>
  <r>
    <x v="0"/>
  </r>
  <r>
    <x v="1"/>
  </r>
  <r>
    <x v="2"/>
  </r>
  <r>
    <x v="0"/>
  </r>
  <r>
    <x v="0"/>
  </r>
  <r>
    <x v="0"/>
  </r>
  <r>
    <x v="2"/>
  </r>
  <r>
    <x v="0"/>
  </r>
  <r>
    <x v="3"/>
  </r>
  <r>
    <x v="0"/>
  </r>
  <r>
    <x v="4"/>
  </r>
  <r>
    <x v="0"/>
  </r>
  <r>
    <x v="2"/>
  </r>
  <r>
    <x v="0"/>
  </r>
  <r>
    <x v="0"/>
  </r>
  <r>
    <x v="3"/>
  </r>
  <r>
    <x v="0"/>
  </r>
  <r>
    <x v="4"/>
  </r>
  <r>
    <x v="3"/>
  </r>
  <r>
    <x v="2"/>
  </r>
  <r>
    <x v="0"/>
  </r>
  <r>
    <x v="0"/>
  </r>
  <r>
    <x v="5"/>
  </r>
  <r>
    <x v="0"/>
  </r>
  <r>
    <x v="0"/>
  </r>
  <r>
    <x v="0"/>
  </r>
  <r>
    <x v="4"/>
  </r>
  <r>
    <x v="0"/>
  </r>
  <r>
    <x v="3"/>
  </r>
  <r>
    <x v="0"/>
  </r>
  <r>
    <x v="3"/>
  </r>
  <r>
    <x v="3"/>
  </r>
  <r>
    <x v="0"/>
  </r>
  <r>
    <x v="3"/>
  </r>
  <r>
    <x v="2"/>
  </r>
  <r>
    <x v="0"/>
  </r>
  <r>
    <x v="2"/>
  </r>
  <r>
    <x v="4"/>
  </r>
  <r>
    <x v="0"/>
  </r>
  <r>
    <x v="4"/>
  </r>
  <r>
    <x v="0"/>
  </r>
  <r>
    <x v="4"/>
  </r>
  <r>
    <x v="0"/>
  </r>
  <r>
    <x v="0"/>
  </r>
  <r>
    <x v="0"/>
  </r>
  <r>
    <x v="0"/>
  </r>
  <r>
    <x v="2"/>
  </r>
  <r>
    <x v="5"/>
  </r>
  <r>
    <x v="0"/>
  </r>
  <r>
    <x v="4"/>
  </r>
  <r>
    <x v="0"/>
  </r>
  <r>
    <x v="0"/>
  </r>
  <r>
    <x v="0"/>
  </r>
  <r>
    <x v="0"/>
  </r>
  <r>
    <x v="0"/>
  </r>
  <r>
    <x v="3"/>
  </r>
  <r>
    <x v="3"/>
  </r>
  <r>
    <x v="5"/>
  </r>
  <r>
    <x v="0"/>
  </r>
  <r>
    <x v="0"/>
  </r>
  <r>
    <x v="0"/>
  </r>
  <r>
    <x v="1"/>
  </r>
  <r>
    <x v="0"/>
  </r>
  <r>
    <x v="0"/>
  </r>
  <r>
    <x v="4"/>
  </r>
  <r>
    <x v="2"/>
  </r>
  <r>
    <x v="3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5"/>
  </r>
  <r>
    <x v="4"/>
  </r>
  <r>
    <x v="1"/>
  </r>
  <r>
    <x v="2"/>
  </r>
  <r>
    <x v="2"/>
  </r>
  <r>
    <x v="0"/>
  </r>
  <r>
    <x v="0"/>
  </r>
  <r>
    <x v="0"/>
  </r>
  <r>
    <x v="0"/>
  </r>
  <r>
    <x v="1"/>
  </r>
  <r>
    <x v="5"/>
  </r>
  <r>
    <x v="1"/>
  </r>
  <r>
    <x v="5"/>
  </r>
  <r>
    <x v="0"/>
  </r>
  <r>
    <x v="0"/>
  </r>
  <r>
    <x v="0"/>
  </r>
  <r>
    <x v="0"/>
  </r>
  <r>
    <x v="4"/>
  </r>
  <r>
    <x v="0"/>
  </r>
  <r>
    <x v="0"/>
  </r>
  <r>
    <x v="4"/>
  </r>
  <r>
    <x v="5"/>
  </r>
  <r>
    <x v="0"/>
  </r>
  <r>
    <x v="0"/>
  </r>
  <r>
    <x v="0"/>
  </r>
  <r>
    <x v="0"/>
  </r>
  <r>
    <x v="0"/>
  </r>
  <r>
    <x v="4"/>
  </r>
  <r>
    <x v="0"/>
  </r>
  <r>
    <x v="2"/>
  </r>
  <r>
    <x v="5"/>
  </r>
  <r>
    <x v="0"/>
  </r>
  <r>
    <x v="0"/>
  </r>
  <r>
    <x v="0"/>
  </r>
  <r>
    <x v="1"/>
  </r>
  <r>
    <x v="0"/>
  </r>
  <r>
    <x v="2"/>
  </r>
  <r>
    <x v="3"/>
  </r>
  <r>
    <x v="4"/>
  </r>
  <r>
    <x v="0"/>
  </r>
  <r>
    <x v="4"/>
  </r>
  <r>
    <x v="0"/>
  </r>
  <r>
    <x v="0"/>
  </r>
  <r>
    <x v="2"/>
  </r>
  <r>
    <x v="2"/>
  </r>
  <r>
    <x v="0"/>
  </r>
  <r>
    <x v="4"/>
  </r>
  <r>
    <x v="0"/>
  </r>
  <r>
    <x v="0"/>
  </r>
  <r>
    <x v="2"/>
  </r>
  <r>
    <x v="2"/>
  </r>
  <r>
    <x v="0"/>
  </r>
  <r>
    <x v="2"/>
  </r>
  <r>
    <x v="0"/>
  </r>
  <r>
    <x v="0"/>
  </r>
  <r>
    <x v="0"/>
  </r>
  <r>
    <x v="0"/>
  </r>
  <r>
    <x v="4"/>
  </r>
  <r>
    <x v="0"/>
  </r>
  <r>
    <x v="0"/>
  </r>
  <r>
    <x v="0"/>
  </r>
  <r>
    <x v="1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2"/>
  </r>
  <r>
    <x v="0"/>
  </r>
  <r>
    <x v="4"/>
  </r>
  <r>
    <x v="0"/>
  </r>
  <r>
    <x v="3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2"/>
  </r>
  <r>
    <x v="0"/>
  </r>
  <r>
    <x v="3"/>
  </r>
  <r>
    <x v="0"/>
  </r>
  <r>
    <x v="0"/>
  </r>
  <r>
    <x v="5"/>
  </r>
  <r>
    <x v="0"/>
  </r>
  <r>
    <x v="4"/>
  </r>
  <r>
    <x v="0"/>
  </r>
  <r>
    <x v="0"/>
  </r>
  <r>
    <x v="0"/>
  </r>
  <r>
    <x v="5"/>
  </r>
  <r>
    <x v="0"/>
  </r>
  <r>
    <x v="0"/>
  </r>
  <r>
    <x v="4"/>
  </r>
  <r>
    <x v="0"/>
  </r>
  <r>
    <x v="3"/>
  </r>
  <r>
    <x v="4"/>
  </r>
  <r>
    <x v="3"/>
  </r>
  <r>
    <x v="0"/>
  </r>
  <r>
    <x v="0"/>
  </r>
  <r>
    <x v="0"/>
  </r>
  <r>
    <x v="0"/>
  </r>
  <r>
    <x v="0"/>
  </r>
  <r>
    <x v="0"/>
  </r>
  <r>
    <x v="4"/>
  </r>
  <r>
    <x v="0"/>
  </r>
  <r>
    <x v="3"/>
  </r>
  <r>
    <x v="4"/>
  </r>
  <r>
    <x v="2"/>
  </r>
  <r>
    <x v="3"/>
  </r>
  <r>
    <x v="0"/>
  </r>
  <r>
    <x v="3"/>
  </r>
  <r>
    <x v="0"/>
  </r>
  <r>
    <x v="0"/>
  </r>
  <r>
    <x v="3"/>
  </r>
  <r>
    <x v="0"/>
  </r>
  <r>
    <x v="0"/>
  </r>
  <r>
    <x v="5"/>
  </r>
  <r>
    <x v="0"/>
  </r>
  <r>
    <x v="1"/>
  </r>
  <r>
    <x v="0"/>
  </r>
  <r>
    <x v="0"/>
  </r>
  <r>
    <x v="0"/>
  </r>
  <r>
    <x v="3"/>
  </r>
  <r>
    <x v="0"/>
  </r>
  <r>
    <x v="3"/>
  </r>
  <r>
    <x v="2"/>
  </r>
  <r>
    <x v="5"/>
  </r>
  <r>
    <x v="3"/>
  </r>
  <r>
    <x v="0"/>
  </r>
  <r>
    <x v="0"/>
  </r>
  <r>
    <x v="0"/>
  </r>
  <r>
    <x v="0"/>
  </r>
  <r>
    <x v="4"/>
  </r>
  <r>
    <x v="0"/>
  </r>
  <r>
    <x v="0"/>
  </r>
  <r>
    <x v="0"/>
  </r>
  <r>
    <x v="4"/>
  </r>
  <r>
    <x v="0"/>
  </r>
  <r>
    <x v="1"/>
  </r>
  <r>
    <x v="1"/>
  </r>
  <r>
    <x v="4"/>
  </r>
  <r>
    <x v="0"/>
  </r>
  <r>
    <x v="0"/>
  </r>
  <r>
    <x v="3"/>
  </r>
  <r>
    <x v="0"/>
  </r>
  <r>
    <x v="0"/>
  </r>
  <r>
    <x v="0"/>
  </r>
  <r>
    <x v="3"/>
  </r>
  <r>
    <x v="2"/>
  </r>
  <r>
    <x v="5"/>
  </r>
  <r>
    <x v="0"/>
  </r>
  <r>
    <x v="3"/>
  </r>
  <r>
    <x v="3"/>
  </r>
  <r>
    <x v="5"/>
  </r>
  <r>
    <x v="0"/>
  </r>
  <r>
    <x v="0"/>
  </r>
  <r>
    <x v="4"/>
  </r>
  <r>
    <x v="4"/>
  </r>
  <r>
    <x v="0"/>
  </r>
  <r>
    <x v="1"/>
  </r>
  <r>
    <x v="0"/>
  </r>
  <r>
    <x v="4"/>
  </r>
  <r>
    <x v="4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3"/>
  </r>
  <r>
    <x v="0"/>
  </r>
  <r>
    <x v="3"/>
  </r>
  <r>
    <x v="0"/>
  </r>
  <r>
    <x v="4"/>
  </r>
  <r>
    <x v="4"/>
  </r>
  <r>
    <x v="3"/>
  </r>
  <r>
    <x v="0"/>
  </r>
  <r>
    <x v="0"/>
  </r>
  <r>
    <x v="0"/>
  </r>
  <r>
    <x v="0"/>
  </r>
  <r>
    <x v="0"/>
  </r>
  <r>
    <x v="5"/>
  </r>
  <r>
    <x v="3"/>
  </r>
  <r>
    <x v="0"/>
  </r>
  <r>
    <x v="3"/>
  </r>
  <r>
    <x v="1"/>
  </r>
  <r>
    <x v="0"/>
  </r>
  <r>
    <x v="0"/>
  </r>
  <r>
    <x v="0"/>
  </r>
  <r>
    <x v="3"/>
  </r>
  <r>
    <x v="0"/>
  </r>
  <r>
    <x v="1"/>
  </r>
  <r>
    <x v="0"/>
  </r>
  <r>
    <x v="2"/>
  </r>
  <r>
    <x v="1"/>
  </r>
  <r>
    <x v="4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3"/>
  </r>
  <r>
    <x v="3"/>
  </r>
  <r>
    <x v="0"/>
  </r>
  <r>
    <x v="5"/>
  </r>
  <r>
    <x v="0"/>
  </r>
  <r>
    <x v="4"/>
  </r>
  <r>
    <x v="2"/>
  </r>
  <r>
    <x v="0"/>
  </r>
  <r>
    <x v="0"/>
  </r>
  <r>
    <x v="0"/>
  </r>
  <r>
    <x v="3"/>
  </r>
  <r>
    <x v="3"/>
  </r>
  <r>
    <x v="0"/>
  </r>
  <r>
    <x v="4"/>
  </r>
  <r>
    <x v="0"/>
  </r>
  <r>
    <x v="3"/>
  </r>
  <r>
    <x v="0"/>
  </r>
  <r>
    <x v="0"/>
  </r>
  <r>
    <x v="0"/>
  </r>
  <r>
    <x v="4"/>
  </r>
  <r>
    <x v="3"/>
  </r>
  <r>
    <x v="4"/>
  </r>
  <r>
    <x v="3"/>
  </r>
  <r>
    <x v="0"/>
  </r>
  <r>
    <x v="0"/>
  </r>
  <r>
    <x v="5"/>
  </r>
  <r>
    <x v="0"/>
  </r>
  <r>
    <x v="5"/>
  </r>
  <r>
    <x v="5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2"/>
  </r>
  <r>
    <x v="4"/>
  </r>
  <r>
    <x v="0"/>
  </r>
  <r>
    <x v="4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"/>
  </r>
  <r>
    <x v="0"/>
  </r>
  <r>
    <x v="0"/>
  </r>
  <r>
    <x v="0"/>
  </r>
  <r>
    <x v="3"/>
  </r>
  <r>
    <x v="0"/>
  </r>
  <r>
    <x v="4"/>
  </r>
  <r>
    <x v="2"/>
  </r>
  <r>
    <x v="0"/>
  </r>
  <r>
    <x v="2"/>
  </r>
  <r>
    <x v="2"/>
  </r>
  <r>
    <x v="0"/>
  </r>
  <r>
    <x v="1"/>
  </r>
  <r>
    <x v="4"/>
  </r>
  <r>
    <x v="1"/>
  </r>
  <r>
    <x v="2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1"/>
  </r>
  <r>
    <x v="0"/>
  </r>
  <r>
    <x v="1"/>
  </r>
  <r>
    <x v="0"/>
  </r>
  <r>
    <x v="2"/>
  </r>
  <r>
    <x v="4"/>
  </r>
  <r>
    <x v="0"/>
  </r>
  <r>
    <x v="3"/>
  </r>
  <r>
    <x v="0"/>
  </r>
  <r>
    <x v="0"/>
  </r>
  <r>
    <x v="0"/>
  </r>
  <r>
    <x v="0"/>
  </r>
  <r>
    <x v="2"/>
  </r>
  <r>
    <x v="3"/>
  </r>
  <r>
    <x v="1"/>
  </r>
  <r>
    <x v="3"/>
  </r>
  <r>
    <x v="0"/>
  </r>
  <r>
    <x v="0"/>
  </r>
  <r>
    <x v="2"/>
  </r>
  <r>
    <x v="0"/>
  </r>
  <r>
    <x v="4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5"/>
  </r>
  <r>
    <x v="3"/>
  </r>
  <r>
    <x v="0"/>
  </r>
  <r>
    <x v="0"/>
  </r>
  <r>
    <x v="3"/>
  </r>
  <r>
    <x v="1"/>
  </r>
  <r>
    <x v="2"/>
  </r>
  <r>
    <x v="0"/>
  </r>
  <r>
    <x v="0"/>
  </r>
  <r>
    <x v="0"/>
  </r>
  <r>
    <x v="0"/>
  </r>
  <r>
    <x v="0"/>
  </r>
  <r>
    <x v="2"/>
  </r>
  <r>
    <x v="0"/>
  </r>
  <r>
    <x v="1"/>
  </r>
  <r>
    <x v="0"/>
  </r>
  <r>
    <x v="3"/>
  </r>
  <r>
    <x v="0"/>
  </r>
  <r>
    <x v="0"/>
  </r>
  <r>
    <x v="4"/>
  </r>
  <r>
    <x v="0"/>
  </r>
  <r>
    <x v="5"/>
  </r>
  <r>
    <x v="4"/>
  </r>
  <r>
    <x v="0"/>
  </r>
  <r>
    <x v="0"/>
  </r>
  <r>
    <x v="0"/>
  </r>
  <r>
    <x v="0"/>
  </r>
  <r>
    <x v="0"/>
  </r>
  <r>
    <x v="0"/>
  </r>
  <r>
    <x v="5"/>
  </r>
  <r>
    <x v="1"/>
  </r>
  <r>
    <x v="0"/>
  </r>
  <r>
    <x v="4"/>
  </r>
  <r>
    <x v="0"/>
  </r>
  <r>
    <x v="2"/>
  </r>
  <r>
    <x v="0"/>
  </r>
  <r>
    <x v="0"/>
  </r>
  <r>
    <x v="0"/>
  </r>
  <r>
    <x v="0"/>
  </r>
  <r>
    <x v="0"/>
  </r>
  <r>
    <x v="5"/>
  </r>
  <r>
    <x v="0"/>
  </r>
  <r>
    <x v="5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4"/>
  </r>
  <r>
    <x v="3"/>
  </r>
  <r>
    <x v="0"/>
  </r>
  <r>
    <x v="0"/>
  </r>
  <r>
    <x v="0"/>
  </r>
  <r>
    <x v="1"/>
  </r>
  <r>
    <x v="0"/>
  </r>
  <r>
    <x v="0"/>
  </r>
  <r>
    <x v="5"/>
  </r>
  <r>
    <x v="0"/>
  </r>
  <r>
    <x v="4"/>
  </r>
  <r>
    <x v="5"/>
  </r>
  <r>
    <x v="2"/>
  </r>
  <r>
    <x v="0"/>
  </r>
  <r>
    <x v="5"/>
  </r>
  <r>
    <x v="5"/>
  </r>
  <r>
    <x v="0"/>
  </r>
  <r>
    <x v="4"/>
  </r>
  <r>
    <x v="0"/>
  </r>
  <r>
    <x v="0"/>
  </r>
  <r>
    <x v="2"/>
  </r>
  <r>
    <x v="0"/>
  </r>
  <r>
    <x v="0"/>
  </r>
  <r>
    <x v="0"/>
  </r>
  <r>
    <x v="0"/>
  </r>
  <r>
    <x v="0"/>
  </r>
  <r>
    <x v="3"/>
  </r>
  <r>
    <x v="0"/>
  </r>
  <r>
    <x v="3"/>
  </r>
  <r>
    <x v="5"/>
  </r>
  <r>
    <x v="2"/>
  </r>
  <r>
    <x v="5"/>
  </r>
  <r>
    <x v="0"/>
  </r>
  <r>
    <x v="4"/>
  </r>
  <r>
    <x v="0"/>
  </r>
  <r>
    <x v="1"/>
  </r>
  <r>
    <x v="0"/>
  </r>
  <r>
    <x v="0"/>
  </r>
  <r>
    <x v="3"/>
  </r>
  <r>
    <x v="2"/>
  </r>
  <r>
    <x v="0"/>
  </r>
  <r>
    <x v="0"/>
  </r>
  <r>
    <x v="0"/>
  </r>
  <r>
    <x v="0"/>
  </r>
  <r>
    <x v="1"/>
  </r>
  <r>
    <x v="1"/>
  </r>
  <r>
    <x v="0"/>
  </r>
  <r>
    <x v="2"/>
  </r>
  <r>
    <x v="0"/>
  </r>
  <r>
    <x v="4"/>
  </r>
  <r>
    <x v="0"/>
  </r>
  <r>
    <x v="4"/>
  </r>
  <r>
    <x v="5"/>
  </r>
  <r>
    <x v="0"/>
  </r>
  <r>
    <x v="4"/>
  </r>
  <r>
    <x v="0"/>
  </r>
  <r>
    <x v="4"/>
  </r>
  <r>
    <x v="0"/>
  </r>
  <r>
    <x v="4"/>
  </r>
  <r>
    <x v="5"/>
  </r>
  <r>
    <x v="2"/>
  </r>
  <r>
    <x v="1"/>
  </r>
  <r>
    <x v="0"/>
  </r>
  <r>
    <x v="0"/>
  </r>
  <r>
    <x v="0"/>
  </r>
  <r>
    <x v="0"/>
  </r>
  <r>
    <x v="4"/>
  </r>
  <r>
    <x v="5"/>
  </r>
  <r>
    <x v="2"/>
  </r>
  <r>
    <x v="3"/>
  </r>
  <r>
    <x v="4"/>
  </r>
  <r>
    <x v="5"/>
  </r>
  <r>
    <x v="0"/>
  </r>
  <r>
    <x v="0"/>
  </r>
  <r>
    <x v="4"/>
  </r>
  <r>
    <x v="0"/>
  </r>
  <r>
    <x v="0"/>
  </r>
  <r>
    <x v="0"/>
  </r>
  <r>
    <x v="2"/>
  </r>
  <r>
    <x v="0"/>
  </r>
  <r>
    <x v="3"/>
  </r>
  <r>
    <x v="5"/>
  </r>
  <r>
    <x v="0"/>
  </r>
  <r>
    <x v="2"/>
  </r>
  <r>
    <x v="5"/>
  </r>
  <r>
    <x v="3"/>
  </r>
  <r>
    <x v="0"/>
  </r>
  <r>
    <x v="1"/>
  </r>
  <r>
    <x v="3"/>
  </r>
  <r>
    <x v="4"/>
  </r>
  <r>
    <x v="2"/>
  </r>
  <r>
    <x v="4"/>
  </r>
  <r>
    <x v="5"/>
  </r>
  <r>
    <x v="1"/>
  </r>
  <r>
    <x v="4"/>
  </r>
  <r>
    <x v="0"/>
  </r>
  <r>
    <x v="0"/>
  </r>
  <r>
    <x v="2"/>
  </r>
  <r>
    <x v="0"/>
  </r>
  <r>
    <x v="0"/>
  </r>
  <r>
    <x v="0"/>
  </r>
  <r>
    <x v="1"/>
  </r>
  <r>
    <x v="0"/>
  </r>
  <r>
    <x v="0"/>
  </r>
  <r>
    <x v="2"/>
  </r>
  <r>
    <x v="0"/>
  </r>
  <r>
    <x v="1"/>
  </r>
  <r>
    <x v="0"/>
  </r>
  <r>
    <x v="0"/>
  </r>
  <r>
    <x v="1"/>
  </r>
  <r>
    <x v="2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4"/>
  </r>
  <r>
    <x v="0"/>
  </r>
  <r>
    <x v="3"/>
  </r>
  <r>
    <x v="0"/>
  </r>
  <r>
    <x v="0"/>
  </r>
  <r>
    <x v="0"/>
  </r>
  <r>
    <x v="0"/>
  </r>
  <r>
    <x v="0"/>
  </r>
  <r>
    <x v="5"/>
  </r>
  <r>
    <x v="5"/>
  </r>
  <r>
    <x v="0"/>
  </r>
  <r>
    <x v="4"/>
  </r>
  <r>
    <x v="0"/>
  </r>
  <r>
    <x v="0"/>
  </r>
  <r>
    <x v="0"/>
  </r>
  <r>
    <x v="2"/>
  </r>
  <r>
    <x v="0"/>
  </r>
  <r>
    <x v="0"/>
  </r>
  <r>
    <x v="0"/>
  </r>
  <r>
    <x v="0"/>
  </r>
  <r>
    <x v="4"/>
  </r>
  <r>
    <x v="3"/>
  </r>
  <r>
    <x v="0"/>
  </r>
  <r>
    <x v="1"/>
  </r>
  <r>
    <x v="0"/>
  </r>
  <r>
    <x v="0"/>
  </r>
  <r>
    <x v="4"/>
  </r>
  <r>
    <x v="4"/>
  </r>
  <r>
    <x v="0"/>
  </r>
  <r>
    <x v="3"/>
  </r>
  <r>
    <x v="5"/>
  </r>
  <r>
    <x v="0"/>
  </r>
  <r>
    <x v="4"/>
  </r>
  <r>
    <x v="2"/>
  </r>
  <r>
    <x v="0"/>
  </r>
  <r>
    <x v="0"/>
  </r>
  <r>
    <x v="0"/>
  </r>
  <r>
    <x v="2"/>
  </r>
  <r>
    <x v="0"/>
  </r>
  <r>
    <x v="1"/>
  </r>
  <r>
    <x v="4"/>
  </r>
  <r>
    <x v="0"/>
  </r>
  <r>
    <x v="0"/>
  </r>
  <r>
    <x v="5"/>
  </r>
  <r>
    <x v="0"/>
  </r>
  <r>
    <x v="0"/>
  </r>
  <r>
    <x v="1"/>
  </r>
  <r>
    <x v="2"/>
  </r>
  <r>
    <x v="1"/>
  </r>
  <r>
    <x v="0"/>
  </r>
  <r>
    <x v="3"/>
  </r>
  <r>
    <x v="1"/>
  </r>
  <r>
    <x v="0"/>
  </r>
  <r>
    <x v="1"/>
  </r>
  <r>
    <x v="0"/>
  </r>
  <r>
    <x v="0"/>
  </r>
  <r>
    <x v="1"/>
  </r>
  <r>
    <x v="5"/>
  </r>
  <r>
    <x v="4"/>
  </r>
  <r>
    <x v="0"/>
  </r>
  <r>
    <x v="3"/>
  </r>
  <r>
    <x v="3"/>
  </r>
  <r>
    <x v="0"/>
  </r>
  <r>
    <x v="2"/>
  </r>
  <r>
    <x v="0"/>
  </r>
  <r>
    <x v="4"/>
  </r>
  <r>
    <x v="0"/>
  </r>
  <r>
    <x v="4"/>
  </r>
  <r>
    <x v="5"/>
  </r>
  <r>
    <x v="2"/>
  </r>
  <r>
    <x v="0"/>
  </r>
  <r>
    <x v="0"/>
  </r>
  <r>
    <x v="0"/>
  </r>
  <r>
    <x v="0"/>
  </r>
  <r>
    <x v="3"/>
  </r>
  <r>
    <x v="3"/>
  </r>
  <r>
    <x v="1"/>
  </r>
  <r>
    <x v="0"/>
  </r>
  <r>
    <x v="4"/>
  </r>
  <r>
    <x v="4"/>
  </r>
  <r>
    <x v="0"/>
  </r>
  <r>
    <x v="0"/>
  </r>
  <r>
    <x v="4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4"/>
  </r>
  <r>
    <x v="2"/>
  </r>
  <r>
    <x v="0"/>
  </r>
  <r>
    <x v="4"/>
  </r>
  <r>
    <x v="1"/>
  </r>
  <r>
    <x v="3"/>
  </r>
  <r>
    <x v="3"/>
  </r>
  <r>
    <x v="1"/>
  </r>
  <r>
    <x v="0"/>
  </r>
  <r>
    <x v="1"/>
  </r>
  <r>
    <x v="0"/>
  </r>
  <r>
    <x v="0"/>
  </r>
  <r>
    <x v="0"/>
  </r>
  <r>
    <x v="0"/>
  </r>
  <r>
    <x v="0"/>
  </r>
  <r>
    <x v="4"/>
  </r>
  <r>
    <x v="0"/>
  </r>
  <r>
    <x v="4"/>
  </r>
  <r>
    <x v="0"/>
  </r>
  <r>
    <x v="1"/>
  </r>
  <r>
    <x v="5"/>
  </r>
  <r>
    <x v="0"/>
  </r>
  <r>
    <x v="3"/>
  </r>
  <r>
    <x v="5"/>
  </r>
  <r>
    <x v="0"/>
  </r>
  <r>
    <x v="4"/>
  </r>
  <r>
    <x v="0"/>
  </r>
  <r>
    <x v="4"/>
  </r>
  <r>
    <x v="2"/>
  </r>
  <r>
    <x v="0"/>
  </r>
  <r>
    <x v="0"/>
  </r>
  <r>
    <x v="0"/>
  </r>
  <r>
    <x v="4"/>
  </r>
  <r>
    <x v="0"/>
  </r>
  <r>
    <x v="0"/>
  </r>
  <r>
    <x v="0"/>
  </r>
  <r>
    <x v="0"/>
  </r>
  <r>
    <x v="0"/>
  </r>
  <r>
    <x v="4"/>
  </r>
  <r>
    <x v="3"/>
  </r>
  <r>
    <x v="0"/>
  </r>
  <r>
    <x v="0"/>
  </r>
  <r>
    <x v="1"/>
  </r>
  <r>
    <x v="0"/>
  </r>
  <r>
    <x v="0"/>
  </r>
  <r>
    <x v="4"/>
  </r>
  <r>
    <x v="5"/>
  </r>
  <r>
    <x v="3"/>
  </r>
  <r>
    <x v="0"/>
  </r>
  <r>
    <x v="2"/>
  </r>
  <r>
    <x v="0"/>
  </r>
  <r>
    <x v="0"/>
  </r>
  <r>
    <x v="0"/>
  </r>
  <r>
    <x v="1"/>
  </r>
  <r>
    <x v="2"/>
  </r>
  <r>
    <x v="4"/>
  </r>
  <r>
    <x v="3"/>
  </r>
  <r>
    <x v="1"/>
  </r>
  <r>
    <x v="0"/>
  </r>
  <r>
    <x v="2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3"/>
  </r>
  <r>
    <x v="0"/>
  </r>
  <r>
    <x v="1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4"/>
  </r>
  <r>
    <x v="0"/>
  </r>
  <r>
    <x v="2"/>
  </r>
  <r>
    <x v="0"/>
  </r>
  <r>
    <x v="2"/>
  </r>
  <r>
    <x v="5"/>
  </r>
  <r>
    <x v="0"/>
  </r>
  <r>
    <x v="2"/>
  </r>
  <r>
    <x v="5"/>
  </r>
  <r>
    <x v="0"/>
  </r>
  <r>
    <x v="0"/>
  </r>
  <r>
    <x v="0"/>
  </r>
  <r>
    <x v="4"/>
  </r>
  <r>
    <x v="0"/>
  </r>
  <r>
    <x v="0"/>
  </r>
  <r>
    <x v="4"/>
  </r>
  <r>
    <x v="3"/>
  </r>
  <r>
    <x v="0"/>
  </r>
  <r>
    <x v="0"/>
  </r>
  <r>
    <x v="2"/>
  </r>
  <r>
    <x v="4"/>
  </r>
  <r>
    <x v="0"/>
  </r>
  <r>
    <x v="2"/>
  </r>
  <r>
    <x v="2"/>
  </r>
  <r>
    <x v="4"/>
  </r>
  <r>
    <x v="5"/>
  </r>
  <r>
    <x v="2"/>
  </r>
  <r>
    <x v="0"/>
  </r>
  <r>
    <x v="0"/>
  </r>
  <r>
    <x v="0"/>
  </r>
  <r>
    <x v="0"/>
  </r>
  <r>
    <x v="5"/>
  </r>
  <r>
    <x v="0"/>
  </r>
  <r>
    <x v="4"/>
  </r>
  <r>
    <x v="0"/>
  </r>
  <r>
    <x v="5"/>
  </r>
  <r>
    <x v="0"/>
  </r>
  <r>
    <x v="2"/>
  </r>
  <r>
    <x v="0"/>
  </r>
  <r>
    <x v="0"/>
  </r>
  <r>
    <x v="0"/>
  </r>
  <r>
    <x v="4"/>
  </r>
  <r>
    <x v="0"/>
  </r>
  <r>
    <x v="0"/>
  </r>
  <r>
    <x v="3"/>
  </r>
  <r>
    <x v="0"/>
  </r>
  <r>
    <x v="5"/>
  </r>
  <r>
    <x v="3"/>
  </r>
  <r>
    <x v="4"/>
  </r>
  <r>
    <x v="3"/>
  </r>
  <r>
    <x v="2"/>
  </r>
  <r>
    <x v="3"/>
  </r>
  <r>
    <x v="0"/>
  </r>
  <r>
    <x v="4"/>
  </r>
  <r>
    <x v="4"/>
  </r>
  <r>
    <x v="3"/>
  </r>
  <r>
    <x v="3"/>
  </r>
  <r>
    <x v="1"/>
  </r>
  <r>
    <x v="0"/>
  </r>
  <r>
    <x v="0"/>
  </r>
  <r>
    <x v="4"/>
  </r>
  <r>
    <x v="2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"/>
  </r>
  <r>
    <x v="0"/>
  </r>
  <r>
    <x v="0"/>
  </r>
  <r>
    <x v="0"/>
  </r>
  <r>
    <x v="0"/>
  </r>
  <r>
    <x v="0"/>
  </r>
  <r>
    <x v="1"/>
  </r>
  <r>
    <x v="0"/>
  </r>
  <r>
    <x v="0"/>
  </r>
  <r>
    <x v="3"/>
  </r>
  <r>
    <x v="0"/>
  </r>
  <r>
    <x v="0"/>
  </r>
  <r>
    <x v="0"/>
  </r>
  <r>
    <x v="4"/>
  </r>
  <r>
    <x v="0"/>
  </r>
  <r>
    <x v="0"/>
  </r>
  <r>
    <x v="0"/>
  </r>
  <r>
    <x v="0"/>
  </r>
  <r>
    <x v="5"/>
  </r>
  <r>
    <x v="0"/>
  </r>
  <r>
    <x v="0"/>
  </r>
  <r>
    <x v="1"/>
  </r>
  <r>
    <x v="0"/>
  </r>
  <r>
    <x v="0"/>
  </r>
  <r>
    <x v="4"/>
  </r>
  <r>
    <x v="3"/>
  </r>
  <r>
    <x v="4"/>
  </r>
  <r>
    <x v="3"/>
  </r>
  <r>
    <x v="0"/>
  </r>
  <r>
    <x v="2"/>
  </r>
  <r>
    <x v="0"/>
  </r>
  <r>
    <x v="5"/>
  </r>
  <r>
    <x v="0"/>
  </r>
  <r>
    <x v="4"/>
  </r>
  <r>
    <x v="3"/>
  </r>
  <r>
    <x v="5"/>
  </r>
  <r>
    <x v="4"/>
  </r>
  <r>
    <x v="4"/>
  </r>
  <r>
    <x v="5"/>
  </r>
  <r>
    <x v="4"/>
  </r>
  <r>
    <x v="0"/>
  </r>
  <r>
    <x v="0"/>
  </r>
  <r>
    <x v="2"/>
  </r>
  <r>
    <x v="2"/>
  </r>
  <r>
    <x v="2"/>
  </r>
  <r>
    <x v="3"/>
  </r>
  <r>
    <x v="5"/>
  </r>
  <r>
    <x v="4"/>
  </r>
  <r>
    <x v="0"/>
  </r>
  <r>
    <x v="0"/>
  </r>
  <r>
    <x v="0"/>
  </r>
  <r>
    <x v="0"/>
  </r>
  <r>
    <x v="3"/>
  </r>
  <r>
    <x v="0"/>
  </r>
  <r>
    <x v="2"/>
  </r>
  <r>
    <x v="0"/>
  </r>
  <r>
    <x v="4"/>
  </r>
  <r>
    <x v="4"/>
  </r>
  <r>
    <x v="0"/>
  </r>
  <r>
    <x v="0"/>
  </r>
  <r>
    <x v="5"/>
  </r>
  <r>
    <x v="0"/>
  </r>
  <r>
    <x v="5"/>
  </r>
  <r>
    <x v="4"/>
  </r>
  <r>
    <x v="0"/>
  </r>
  <r>
    <x v="0"/>
  </r>
  <r>
    <x v="0"/>
  </r>
  <r>
    <x v="0"/>
  </r>
  <r>
    <x v="0"/>
  </r>
  <r>
    <x v="4"/>
  </r>
  <r>
    <x v="3"/>
  </r>
  <r>
    <x v="3"/>
  </r>
  <r>
    <x v="3"/>
  </r>
  <r>
    <x v="0"/>
  </r>
  <r>
    <x v="0"/>
  </r>
  <r>
    <x v="3"/>
  </r>
  <r>
    <x v="0"/>
  </r>
  <r>
    <x v="0"/>
  </r>
  <r>
    <x v="0"/>
  </r>
  <r>
    <x v="1"/>
  </r>
  <r>
    <x v="2"/>
  </r>
  <r>
    <x v="0"/>
  </r>
  <r>
    <x v="0"/>
  </r>
  <r>
    <x v="0"/>
  </r>
  <r>
    <x v="2"/>
  </r>
  <r>
    <x v="4"/>
  </r>
  <r>
    <x v="0"/>
  </r>
  <r>
    <x v="0"/>
  </r>
  <r>
    <x v="0"/>
  </r>
  <r>
    <x v="3"/>
  </r>
  <r>
    <x v="3"/>
  </r>
  <r>
    <x v="4"/>
  </r>
  <r>
    <x v="4"/>
  </r>
  <r>
    <x v="4"/>
  </r>
  <r>
    <x v="0"/>
  </r>
  <r>
    <x v="4"/>
  </r>
  <r>
    <x v="0"/>
  </r>
  <r>
    <x v="2"/>
  </r>
  <r>
    <x v="0"/>
  </r>
  <r>
    <x v="2"/>
  </r>
  <r>
    <x v="4"/>
  </r>
  <r>
    <x v="0"/>
  </r>
  <r>
    <x v="2"/>
  </r>
  <r>
    <x v="2"/>
  </r>
  <r>
    <x v="0"/>
  </r>
  <r>
    <x v="3"/>
  </r>
  <r>
    <x v="0"/>
  </r>
  <r>
    <x v="0"/>
  </r>
  <r>
    <x v="0"/>
  </r>
  <r>
    <x v="0"/>
  </r>
  <r>
    <x v="0"/>
  </r>
  <r>
    <x v="4"/>
  </r>
  <r>
    <x v="0"/>
  </r>
  <r>
    <x v="0"/>
  </r>
  <r>
    <x v="3"/>
  </r>
  <r>
    <x v="2"/>
  </r>
  <r>
    <x v="0"/>
  </r>
  <r>
    <x v="0"/>
  </r>
  <r>
    <x v="0"/>
  </r>
  <r>
    <x v="4"/>
  </r>
  <r>
    <x v="3"/>
  </r>
  <r>
    <x v="3"/>
  </r>
  <r>
    <x v="0"/>
  </r>
  <r>
    <x v="1"/>
  </r>
  <r>
    <x v="4"/>
  </r>
  <r>
    <x v="3"/>
  </r>
  <r>
    <x v="2"/>
  </r>
  <r>
    <x v="0"/>
  </r>
  <r>
    <x v="4"/>
  </r>
  <r>
    <x v="4"/>
  </r>
  <r>
    <x v="4"/>
  </r>
  <r>
    <x v="5"/>
  </r>
  <r>
    <x v="0"/>
  </r>
  <r>
    <x v="0"/>
  </r>
  <r>
    <x v="0"/>
  </r>
  <r>
    <x v="0"/>
  </r>
  <r>
    <x v="1"/>
  </r>
  <r>
    <x v="3"/>
  </r>
  <r>
    <x v="0"/>
  </r>
  <r>
    <x v="4"/>
  </r>
  <r>
    <x v="4"/>
  </r>
  <r>
    <x v="2"/>
  </r>
  <r>
    <x v="3"/>
  </r>
  <r>
    <x v="0"/>
  </r>
  <r>
    <x v="0"/>
  </r>
  <r>
    <x v="4"/>
  </r>
  <r>
    <x v="0"/>
  </r>
  <r>
    <x v="2"/>
  </r>
  <r>
    <x v="0"/>
  </r>
  <r>
    <x v="5"/>
  </r>
  <r>
    <x v="2"/>
  </r>
  <r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2"/>
  </r>
  <r>
    <x v="2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2"/>
  </r>
  <r>
    <x v="1"/>
  </r>
  <r>
    <x v="2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2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</r>
  <r>
    <x v="1"/>
  </r>
  <r>
    <x v="2"/>
  </r>
  <r>
    <x v="3"/>
  </r>
  <r>
    <x v="0"/>
  </r>
  <r>
    <x v="1"/>
  </r>
  <r>
    <x v="4"/>
  </r>
  <r>
    <x v="5"/>
  </r>
  <r>
    <x v="6"/>
  </r>
  <r>
    <x v="7"/>
  </r>
  <r>
    <x v="6"/>
  </r>
  <r>
    <x v="5"/>
  </r>
  <r>
    <x v="0"/>
  </r>
  <r>
    <x v="0"/>
  </r>
  <r>
    <x v="6"/>
  </r>
  <r>
    <x v="6"/>
  </r>
  <r>
    <x v="0"/>
  </r>
  <r>
    <x v="6"/>
  </r>
  <r>
    <x v="8"/>
  </r>
  <r>
    <x v="9"/>
  </r>
  <r>
    <x v="0"/>
  </r>
  <r>
    <x v="5"/>
  </r>
  <r>
    <x v="3"/>
  </r>
  <r>
    <x v="0"/>
  </r>
  <r>
    <x v="2"/>
  </r>
  <r>
    <x v="6"/>
  </r>
  <r>
    <x v="0"/>
  </r>
  <r>
    <x v="0"/>
  </r>
  <r>
    <x v="0"/>
  </r>
  <r>
    <x v="0"/>
  </r>
  <r>
    <x v="10"/>
  </r>
  <r>
    <x v="11"/>
  </r>
  <r>
    <x v="12"/>
  </r>
  <r>
    <x v="9"/>
  </r>
  <r>
    <x v="6"/>
  </r>
  <r>
    <x v="0"/>
  </r>
  <r>
    <x v="0"/>
  </r>
  <r>
    <x v="0"/>
  </r>
  <r>
    <x v="6"/>
  </r>
  <r>
    <x v="6"/>
  </r>
  <r>
    <x v="0"/>
  </r>
  <r>
    <x v="5"/>
  </r>
  <r>
    <x v="9"/>
  </r>
  <r>
    <x v="5"/>
  </r>
  <r>
    <x v="9"/>
  </r>
  <r>
    <x v="0"/>
  </r>
  <r>
    <x v="8"/>
  </r>
  <r>
    <x v="6"/>
  </r>
  <r>
    <x v="2"/>
  </r>
  <r>
    <x v="3"/>
  </r>
  <r>
    <x v="3"/>
  </r>
  <r>
    <x v="3"/>
  </r>
  <r>
    <x v="0"/>
  </r>
  <r>
    <x v="0"/>
  </r>
  <r>
    <x v="0"/>
  </r>
  <r>
    <x v="0"/>
  </r>
  <r>
    <x v="11"/>
  </r>
  <r>
    <x v="11"/>
  </r>
  <r>
    <x v="6"/>
  </r>
  <r>
    <x v="6"/>
  </r>
  <r>
    <x v="5"/>
  </r>
  <r>
    <x v="13"/>
  </r>
  <r>
    <x v="6"/>
  </r>
  <r>
    <x v="14"/>
  </r>
  <r>
    <x v="3"/>
  </r>
  <r>
    <x v="5"/>
  </r>
  <r>
    <x v="13"/>
  </r>
  <r>
    <x v="15"/>
  </r>
  <r>
    <x v="0"/>
  </r>
  <r>
    <x v="8"/>
  </r>
  <r>
    <x v="0"/>
  </r>
  <r>
    <x v="0"/>
  </r>
  <r>
    <x v="0"/>
  </r>
  <r>
    <x v="6"/>
  </r>
  <r>
    <x v="3"/>
  </r>
  <r>
    <x v="0"/>
  </r>
  <r>
    <x v="5"/>
  </r>
  <r>
    <x v="1"/>
  </r>
  <r>
    <x v="5"/>
  </r>
  <r>
    <x v="0"/>
  </r>
  <r>
    <x v="9"/>
  </r>
  <r>
    <x v="6"/>
  </r>
  <r>
    <x v="13"/>
  </r>
  <r>
    <x v="13"/>
  </r>
  <r>
    <x v="8"/>
  </r>
  <r>
    <x v="0"/>
  </r>
  <r>
    <x v="9"/>
  </r>
  <r>
    <x v="5"/>
  </r>
  <r>
    <x v="0"/>
  </r>
  <r>
    <x v="0"/>
  </r>
  <r>
    <x v="0"/>
  </r>
  <r>
    <x v="0"/>
  </r>
  <r>
    <x v="0"/>
  </r>
  <r>
    <x v="5"/>
  </r>
  <r>
    <x v="6"/>
  </r>
  <r>
    <x v="0"/>
  </r>
  <r>
    <x v="0"/>
  </r>
  <r>
    <x v="0"/>
  </r>
  <r>
    <x v="0"/>
  </r>
  <r>
    <x v="6"/>
  </r>
  <r>
    <x v="16"/>
  </r>
  <r>
    <x v="4"/>
  </r>
  <r>
    <x v="3"/>
  </r>
  <r>
    <x v="9"/>
  </r>
  <r>
    <x v="7"/>
  </r>
  <r>
    <x v="1"/>
  </r>
  <r>
    <x v="2"/>
  </r>
  <r>
    <x v="1"/>
  </r>
  <r>
    <x v="8"/>
  </r>
  <r>
    <x v="0"/>
  </r>
  <r>
    <x v="4"/>
  </r>
  <r>
    <x v="0"/>
  </r>
  <r>
    <x v="17"/>
  </r>
  <r>
    <x v="1"/>
  </r>
  <r>
    <x v="0"/>
  </r>
  <r>
    <x v="11"/>
  </r>
  <r>
    <x v="17"/>
  </r>
  <r>
    <x v="0"/>
  </r>
  <r>
    <x v="0"/>
  </r>
  <r>
    <x v="0"/>
  </r>
  <r>
    <x v="4"/>
  </r>
  <r>
    <x v="10"/>
  </r>
  <r>
    <x v="9"/>
  </r>
  <r>
    <x v="7"/>
  </r>
  <r>
    <x v="0"/>
  </r>
  <r>
    <x v="0"/>
  </r>
  <r>
    <x v="6"/>
  </r>
  <r>
    <x v="14"/>
  </r>
  <r>
    <x v="17"/>
  </r>
  <r>
    <x v="2"/>
  </r>
  <r>
    <x v="3"/>
  </r>
  <r>
    <x v="6"/>
  </r>
  <r>
    <x v="14"/>
  </r>
  <r>
    <x v="8"/>
  </r>
  <r>
    <x v="0"/>
  </r>
  <r>
    <x v="9"/>
  </r>
  <r>
    <x v="0"/>
  </r>
  <r>
    <x v="6"/>
  </r>
  <r>
    <x v="0"/>
  </r>
  <r>
    <x v="12"/>
  </r>
  <r>
    <x v="9"/>
  </r>
  <r>
    <x v="9"/>
  </r>
  <r>
    <x v="13"/>
  </r>
  <r>
    <x v="2"/>
  </r>
  <r>
    <x v="0"/>
  </r>
  <r>
    <x v="3"/>
  </r>
  <r>
    <x v="13"/>
  </r>
  <r>
    <x v="0"/>
  </r>
  <r>
    <x v="6"/>
  </r>
  <r>
    <x v="4"/>
  </r>
  <r>
    <x v="6"/>
  </r>
  <r>
    <x v="2"/>
  </r>
  <r>
    <x v="0"/>
  </r>
  <r>
    <x v="1"/>
  </r>
  <r>
    <x v="9"/>
  </r>
  <r>
    <x v="2"/>
  </r>
  <r>
    <x v="0"/>
  </r>
  <r>
    <x v="10"/>
  </r>
  <r>
    <x v="2"/>
  </r>
  <r>
    <x v="0"/>
  </r>
  <r>
    <x v="13"/>
  </r>
  <r>
    <x v="5"/>
  </r>
  <r>
    <x v="7"/>
  </r>
  <r>
    <x v="6"/>
  </r>
  <r>
    <x v="6"/>
  </r>
  <r>
    <x v="8"/>
  </r>
  <r>
    <x v="3"/>
  </r>
  <r>
    <x v="0"/>
  </r>
  <r>
    <x v="10"/>
  </r>
  <r>
    <x v="0"/>
  </r>
  <r>
    <x v="5"/>
  </r>
  <r>
    <x v="0"/>
  </r>
  <r>
    <x v="4"/>
  </r>
  <r>
    <x v="3"/>
  </r>
  <r>
    <x v="4"/>
  </r>
  <r>
    <x v="6"/>
  </r>
  <r>
    <x v="8"/>
  </r>
  <r>
    <x v="6"/>
  </r>
  <r>
    <x v="0"/>
  </r>
  <r>
    <x v="8"/>
  </r>
  <r>
    <x v="17"/>
  </r>
  <r>
    <x v="3"/>
  </r>
  <r>
    <x v="13"/>
  </r>
  <r>
    <x v="17"/>
  </r>
  <r>
    <x v="4"/>
  </r>
  <r>
    <x v="3"/>
  </r>
  <r>
    <x v="0"/>
  </r>
  <r>
    <x v="13"/>
  </r>
  <r>
    <x v="6"/>
  </r>
  <r>
    <x v="8"/>
  </r>
  <r>
    <x v="6"/>
  </r>
  <r>
    <x v="13"/>
  </r>
  <r>
    <x v="0"/>
  </r>
  <r>
    <x v="0"/>
  </r>
  <r>
    <x v="6"/>
  </r>
  <r>
    <x v="0"/>
  </r>
  <r>
    <x v="0"/>
  </r>
  <r>
    <x v="0"/>
  </r>
  <r>
    <x v="0"/>
  </r>
  <r>
    <x v="6"/>
  </r>
  <r>
    <x v="0"/>
  </r>
  <r>
    <x v="4"/>
  </r>
  <r>
    <x v="14"/>
  </r>
  <r>
    <x v="5"/>
  </r>
  <r>
    <x v="0"/>
  </r>
  <r>
    <x v="9"/>
  </r>
  <r>
    <x v="0"/>
  </r>
  <r>
    <x v="6"/>
  </r>
  <r>
    <x v="0"/>
  </r>
  <r>
    <x v="1"/>
  </r>
  <r>
    <x v="8"/>
  </r>
  <r>
    <x v="4"/>
  </r>
  <r>
    <x v="2"/>
  </r>
  <r>
    <x v="3"/>
  </r>
  <r>
    <x v="0"/>
  </r>
  <r>
    <x v="0"/>
  </r>
  <r>
    <x v="0"/>
  </r>
  <r>
    <x v="0"/>
  </r>
  <r>
    <x v="8"/>
  </r>
  <r>
    <x v="6"/>
  </r>
  <r>
    <x v="0"/>
  </r>
  <r>
    <x v="2"/>
  </r>
  <r>
    <x v="13"/>
  </r>
  <r>
    <x v="8"/>
  </r>
  <r>
    <x v="0"/>
  </r>
  <r>
    <x v="6"/>
  </r>
  <r>
    <x v="0"/>
  </r>
  <r>
    <x v="3"/>
  </r>
  <r>
    <x v="1"/>
  </r>
  <r>
    <x v="14"/>
  </r>
  <r>
    <x v="5"/>
  </r>
  <r>
    <x v="8"/>
  </r>
  <r>
    <x v="11"/>
  </r>
  <r>
    <x v="2"/>
  </r>
  <r>
    <x v="8"/>
  </r>
  <r>
    <x v="5"/>
  </r>
  <r>
    <x v="1"/>
  </r>
  <r>
    <x v="6"/>
  </r>
  <r>
    <x v="0"/>
  </r>
  <r>
    <x v="3"/>
  </r>
  <r>
    <x v="4"/>
  </r>
  <r>
    <x v="7"/>
  </r>
  <r>
    <x v="3"/>
  </r>
  <r>
    <x v="1"/>
  </r>
  <r>
    <x v="6"/>
  </r>
  <r>
    <x v="12"/>
  </r>
  <r>
    <x v="17"/>
  </r>
  <r>
    <x v="5"/>
  </r>
  <r>
    <x v="13"/>
  </r>
  <r>
    <x v="0"/>
  </r>
  <r>
    <x v="2"/>
  </r>
  <r>
    <x v="5"/>
  </r>
  <r>
    <x v="0"/>
  </r>
  <r>
    <x v="0"/>
  </r>
  <r>
    <x v="6"/>
  </r>
  <r>
    <x v="8"/>
  </r>
  <r>
    <x v="17"/>
  </r>
  <r>
    <x v="18"/>
  </r>
  <r>
    <x v="6"/>
  </r>
  <r>
    <x v="9"/>
  </r>
  <r>
    <x v="0"/>
  </r>
  <r>
    <x v="8"/>
  </r>
  <r>
    <x v="5"/>
  </r>
  <r>
    <x v="0"/>
  </r>
  <r>
    <x v="6"/>
  </r>
  <r>
    <x v="2"/>
  </r>
  <r>
    <x v="7"/>
  </r>
  <r>
    <x v="0"/>
  </r>
  <r>
    <x v="5"/>
  </r>
  <r>
    <x v="15"/>
  </r>
  <r>
    <x v="8"/>
  </r>
  <r>
    <x v="9"/>
  </r>
  <r>
    <x v="5"/>
  </r>
  <r>
    <x v="6"/>
  </r>
  <r>
    <x v="10"/>
  </r>
  <r>
    <x v="9"/>
  </r>
  <r>
    <x v="6"/>
  </r>
  <r>
    <x v="3"/>
  </r>
  <r>
    <x v="0"/>
  </r>
  <r>
    <x v="3"/>
  </r>
  <r>
    <x v="17"/>
  </r>
  <r>
    <x v="2"/>
  </r>
  <r>
    <x v="16"/>
  </r>
  <r>
    <x v="17"/>
  </r>
  <r>
    <x v="7"/>
  </r>
  <r>
    <x v="8"/>
  </r>
  <r>
    <x v="12"/>
  </r>
  <r>
    <x v="0"/>
  </r>
  <r>
    <x v="0"/>
  </r>
  <r>
    <x v="0"/>
  </r>
  <r>
    <x v="11"/>
  </r>
  <r>
    <x v="12"/>
  </r>
  <r>
    <x v="13"/>
  </r>
  <r>
    <x v="6"/>
  </r>
  <r>
    <x v="1"/>
  </r>
  <r>
    <x v="0"/>
  </r>
  <r>
    <x v="3"/>
  </r>
  <r>
    <x v="0"/>
  </r>
  <r>
    <x v="3"/>
  </r>
  <r>
    <x v="0"/>
  </r>
  <r>
    <x v="0"/>
  </r>
  <r>
    <x v="0"/>
  </r>
  <r>
    <x v="14"/>
  </r>
  <r>
    <x v="1"/>
  </r>
  <r>
    <x v="9"/>
  </r>
  <r>
    <x v="5"/>
  </r>
  <r>
    <x v="0"/>
  </r>
  <r>
    <x v="2"/>
  </r>
  <r>
    <x v="5"/>
  </r>
  <r>
    <x v="0"/>
  </r>
  <r>
    <x v="4"/>
  </r>
  <r>
    <x v="9"/>
  </r>
  <r>
    <x v="0"/>
  </r>
  <r>
    <x v="0"/>
  </r>
  <r>
    <x v="8"/>
  </r>
  <r>
    <x v="8"/>
  </r>
  <r>
    <x v="9"/>
  </r>
  <r>
    <x v="6"/>
  </r>
  <r>
    <x v="14"/>
  </r>
  <r>
    <x v="9"/>
  </r>
  <r>
    <x v="8"/>
  </r>
  <r>
    <x v="0"/>
  </r>
  <r>
    <x v="15"/>
  </r>
  <r>
    <x v="13"/>
  </r>
  <r>
    <x v="0"/>
  </r>
  <r>
    <x v="6"/>
  </r>
  <r>
    <x v="3"/>
  </r>
  <r>
    <x v="10"/>
  </r>
  <r>
    <x v="0"/>
  </r>
  <r>
    <x v="6"/>
  </r>
  <r>
    <x v="0"/>
  </r>
  <r>
    <x v="0"/>
  </r>
  <r>
    <x v="2"/>
  </r>
  <r>
    <x v="2"/>
  </r>
  <r>
    <x v="0"/>
  </r>
  <r>
    <x v="13"/>
  </r>
  <r>
    <x v="4"/>
  </r>
  <r>
    <x v="6"/>
  </r>
  <r>
    <x v="13"/>
  </r>
  <r>
    <x v="9"/>
  </r>
  <r>
    <x v="0"/>
  </r>
  <r>
    <x v="0"/>
  </r>
  <r>
    <x v="3"/>
  </r>
  <r>
    <x v="5"/>
  </r>
  <r>
    <x v="13"/>
  </r>
  <r>
    <x v="6"/>
  </r>
  <r>
    <x v="13"/>
  </r>
  <r>
    <x v="8"/>
  </r>
  <r>
    <x v="0"/>
  </r>
  <r>
    <x v="6"/>
  </r>
  <r>
    <x v="14"/>
  </r>
  <r>
    <x v="3"/>
  </r>
  <r>
    <x v="5"/>
  </r>
  <r>
    <x v="3"/>
  </r>
  <r>
    <x v="0"/>
  </r>
  <r>
    <x v="5"/>
  </r>
  <r>
    <x v="0"/>
  </r>
  <r>
    <x v="0"/>
  </r>
  <r>
    <x v="5"/>
  </r>
  <r>
    <x v="2"/>
  </r>
  <r>
    <x v="6"/>
  </r>
  <r>
    <x v="17"/>
  </r>
  <r>
    <x v="9"/>
  </r>
  <r>
    <x v="11"/>
  </r>
  <r>
    <x v="5"/>
  </r>
  <r>
    <x v="10"/>
  </r>
  <r>
    <x v="12"/>
  </r>
  <r>
    <x v="3"/>
  </r>
  <r>
    <x v="6"/>
  </r>
  <r>
    <x v="0"/>
  </r>
  <r>
    <x v="0"/>
  </r>
  <r>
    <x v="5"/>
  </r>
  <r>
    <x v="6"/>
  </r>
  <r>
    <x v="0"/>
  </r>
  <r>
    <x v="8"/>
  </r>
  <r>
    <x v="0"/>
  </r>
  <r>
    <x v="6"/>
  </r>
  <r>
    <x v="0"/>
  </r>
  <r>
    <x v="1"/>
  </r>
  <r>
    <x v="2"/>
  </r>
  <r>
    <x v="8"/>
  </r>
  <r>
    <x v="6"/>
  </r>
  <r>
    <x v="13"/>
  </r>
  <r>
    <x v="0"/>
  </r>
  <r>
    <x v="0"/>
  </r>
  <r>
    <x v="2"/>
  </r>
  <r>
    <x v="6"/>
  </r>
  <r>
    <x v="3"/>
  </r>
  <r>
    <x v="0"/>
  </r>
  <r>
    <x v="7"/>
  </r>
  <r>
    <x v="5"/>
  </r>
  <r>
    <x v="6"/>
  </r>
  <r>
    <x v="3"/>
  </r>
  <r>
    <x v="0"/>
  </r>
  <r>
    <x v="0"/>
  </r>
  <r>
    <x v="5"/>
  </r>
  <r>
    <x v="6"/>
  </r>
  <r>
    <x v="4"/>
  </r>
  <r>
    <x v="2"/>
  </r>
  <r>
    <x v="0"/>
  </r>
  <r>
    <x v="3"/>
  </r>
  <r>
    <x v="6"/>
  </r>
  <r>
    <x v="9"/>
  </r>
  <r>
    <x v="0"/>
  </r>
  <r>
    <x v="6"/>
  </r>
  <r>
    <x v="0"/>
  </r>
  <r>
    <x v="3"/>
  </r>
  <r>
    <x v="6"/>
  </r>
  <r>
    <x v="0"/>
  </r>
  <r>
    <x v="5"/>
  </r>
  <r>
    <x v="3"/>
  </r>
  <r>
    <x v="0"/>
  </r>
  <r>
    <x v="2"/>
  </r>
  <r>
    <x v="13"/>
  </r>
  <r>
    <x v="0"/>
  </r>
  <r>
    <x v="0"/>
  </r>
  <r>
    <x v="17"/>
  </r>
  <r>
    <x v="0"/>
  </r>
  <r>
    <x v="0"/>
  </r>
  <r>
    <x v="0"/>
  </r>
  <r>
    <x v="3"/>
  </r>
  <r>
    <x v="0"/>
  </r>
  <r>
    <x v="6"/>
  </r>
  <r>
    <x v="13"/>
  </r>
  <r>
    <x v="0"/>
  </r>
  <r>
    <x v="6"/>
  </r>
  <r>
    <x v="3"/>
  </r>
  <r>
    <x v="0"/>
  </r>
  <r>
    <x v="12"/>
  </r>
  <r>
    <x v="6"/>
  </r>
  <r>
    <x v="8"/>
  </r>
  <r>
    <x v="9"/>
  </r>
  <r>
    <x v="10"/>
  </r>
  <r>
    <x v="1"/>
  </r>
  <r>
    <x v="5"/>
  </r>
  <r>
    <x v="2"/>
  </r>
  <r>
    <x v="6"/>
  </r>
  <r>
    <x v="0"/>
  </r>
  <r>
    <x v="6"/>
  </r>
  <r>
    <x v="8"/>
  </r>
  <r>
    <x v="5"/>
  </r>
  <r>
    <x v="9"/>
  </r>
  <r>
    <x v="0"/>
  </r>
  <r>
    <x v="6"/>
  </r>
  <r>
    <x v="0"/>
  </r>
  <r>
    <x v="6"/>
  </r>
  <r>
    <x v="0"/>
  </r>
  <r>
    <x v="0"/>
  </r>
  <r>
    <x v="2"/>
  </r>
  <r>
    <x v="0"/>
  </r>
  <r>
    <x v="0"/>
  </r>
  <r>
    <x v="7"/>
  </r>
  <r>
    <x v="17"/>
  </r>
  <r>
    <x v="6"/>
  </r>
  <r>
    <x v="13"/>
  </r>
  <r>
    <x v="9"/>
  </r>
  <r>
    <x v="8"/>
  </r>
  <r>
    <x v="0"/>
  </r>
  <r>
    <x v="8"/>
  </r>
  <r>
    <x v="0"/>
  </r>
  <r>
    <x v="9"/>
  </r>
  <r>
    <x v="0"/>
  </r>
  <r>
    <x v="0"/>
  </r>
  <r>
    <x v="6"/>
  </r>
  <r>
    <x v="0"/>
  </r>
  <r>
    <x v="0"/>
  </r>
  <r>
    <x v="15"/>
  </r>
  <r>
    <x v="9"/>
  </r>
  <r>
    <x v="0"/>
  </r>
  <r>
    <x v="1"/>
  </r>
  <r>
    <x v="0"/>
  </r>
  <r>
    <x v="0"/>
  </r>
  <r>
    <x v="3"/>
  </r>
  <r>
    <x v="3"/>
  </r>
  <r>
    <x v="2"/>
  </r>
  <r>
    <x v="0"/>
  </r>
  <r>
    <x v="7"/>
  </r>
  <r>
    <x v="7"/>
  </r>
  <r>
    <x v="11"/>
  </r>
  <r>
    <x v="19"/>
  </r>
  <r>
    <x v="2"/>
  </r>
  <r>
    <x v="5"/>
  </r>
  <r>
    <x v="0"/>
  </r>
  <r>
    <x v="16"/>
  </r>
  <r>
    <x v="12"/>
  </r>
  <r>
    <x v="7"/>
  </r>
  <r>
    <x v="17"/>
  </r>
  <r>
    <x v="0"/>
  </r>
  <r>
    <x v="0"/>
  </r>
  <r>
    <x v="15"/>
  </r>
  <r>
    <x v="0"/>
  </r>
  <r>
    <x v="2"/>
  </r>
  <r>
    <x v="0"/>
  </r>
  <r>
    <x v="6"/>
  </r>
  <r>
    <x v="0"/>
  </r>
  <r>
    <x v="0"/>
  </r>
  <r>
    <x v="0"/>
  </r>
  <r>
    <x v="0"/>
  </r>
  <r>
    <x v="0"/>
  </r>
  <r>
    <x v="4"/>
  </r>
  <r>
    <x v="3"/>
  </r>
  <r>
    <x v="4"/>
  </r>
  <r>
    <x v="0"/>
  </r>
  <r>
    <x v="6"/>
  </r>
  <r>
    <x v="2"/>
  </r>
  <r>
    <x v="0"/>
  </r>
  <r>
    <x v="0"/>
  </r>
  <r>
    <x v="3"/>
  </r>
  <r>
    <x v="3"/>
  </r>
  <r>
    <x v="2"/>
  </r>
  <r>
    <x v="8"/>
  </r>
  <r>
    <x v="0"/>
  </r>
  <r>
    <x v="5"/>
  </r>
  <r>
    <x v="0"/>
  </r>
  <r>
    <x v="3"/>
  </r>
  <r>
    <x v="0"/>
  </r>
  <r>
    <x v="15"/>
  </r>
  <r>
    <x v="17"/>
  </r>
  <r>
    <x v="0"/>
  </r>
  <r>
    <x v="0"/>
  </r>
  <r>
    <x v="9"/>
  </r>
  <r>
    <x v="8"/>
  </r>
  <r>
    <x v="0"/>
  </r>
  <r>
    <x v="1"/>
  </r>
  <r>
    <x v="7"/>
  </r>
  <r>
    <x v="9"/>
  </r>
  <r>
    <x v="0"/>
  </r>
  <r>
    <x v="6"/>
  </r>
  <r>
    <x v="12"/>
  </r>
  <r>
    <x v="11"/>
  </r>
  <r>
    <x v="0"/>
  </r>
  <r>
    <x v="17"/>
  </r>
  <r>
    <x v="6"/>
  </r>
  <r>
    <x v="5"/>
  </r>
  <r>
    <x v="0"/>
  </r>
  <r>
    <x v="5"/>
  </r>
  <r>
    <x v="8"/>
  </r>
  <r>
    <x v="0"/>
  </r>
  <r>
    <x v="0"/>
  </r>
  <r>
    <x v="6"/>
  </r>
  <r>
    <x v="5"/>
  </r>
  <r>
    <x v="9"/>
  </r>
  <r>
    <x v="1"/>
  </r>
  <r>
    <x v="6"/>
  </r>
  <r>
    <x v="3"/>
  </r>
  <r>
    <x v="4"/>
  </r>
  <r>
    <x v="0"/>
  </r>
  <r>
    <x v="9"/>
  </r>
  <r>
    <x v="2"/>
  </r>
  <r>
    <x v="0"/>
  </r>
  <r>
    <x v="0"/>
  </r>
  <r>
    <x v="3"/>
  </r>
  <r>
    <x v="0"/>
  </r>
  <r>
    <x v="5"/>
  </r>
  <r>
    <x v="3"/>
  </r>
  <r>
    <x v="0"/>
  </r>
  <r>
    <x v="0"/>
  </r>
  <r>
    <x v="0"/>
  </r>
  <r>
    <x v="3"/>
  </r>
  <r>
    <x v="2"/>
  </r>
  <r>
    <x v="6"/>
  </r>
  <r>
    <x v="17"/>
  </r>
  <r>
    <x v="0"/>
  </r>
  <r>
    <x v="5"/>
  </r>
  <r>
    <x v="0"/>
  </r>
  <r>
    <x v="0"/>
  </r>
  <r>
    <x v="4"/>
  </r>
  <r>
    <x v="7"/>
  </r>
  <r>
    <x v="5"/>
  </r>
  <r>
    <x v="17"/>
  </r>
  <r>
    <x v="0"/>
  </r>
  <r>
    <x v="14"/>
  </r>
  <r>
    <x v="6"/>
  </r>
  <r>
    <x v="0"/>
  </r>
  <r>
    <x v="0"/>
  </r>
  <r>
    <x v="0"/>
  </r>
  <r>
    <x v="0"/>
  </r>
  <r>
    <x v="0"/>
  </r>
  <r>
    <x v="8"/>
  </r>
  <r>
    <x v="17"/>
  </r>
  <r>
    <x v="13"/>
  </r>
  <r>
    <x v="0"/>
  </r>
  <r>
    <x v="5"/>
  </r>
  <r>
    <x v="6"/>
  </r>
  <r>
    <x v="15"/>
  </r>
  <r>
    <x v="0"/>
  </r>
  <r>
    <x v="5"/>
  </r>
  <r>
    <x v="9"/>
  </r>
  <r>
    <x v="7"/>
  </r>
  <r>
    <x v="7"/>
  </r>
  <r>
    <x v="4"/>
  </r>
  <r>
    <x v="9"/>
  </r>
  <r>
    <x v="17"/>
  </r>
  <r>
    <x v="0"/>
  </r>
  <r>
    <x v="9"/>
  </r>
  <r>
    <x v="0"/>
  </r>
  <r>
    <x v="5"/>
  </r>
  <r>
    <x v="9"/>
  </r>
  <r>
    <x v="1"/>
  </r>
  <r>
    <x v="6"/>
  </r>
  <r>
    <x v="0"/>
  </r>
  <r>
    <x v="0"/>
  </r>
  <r>
    <x v="5"/>
  </r>
  <r>
    <x v="12"/>
  </r>
  <r>
    <x v="6"/>
  </r>
  <r>
    <x v="6"/>
  </r>
  <r>
    <x v="0"/>
  </r>
  <r>
    <x v="0"/>
  </r>
  <r>
    <x v="0"/>
  </r>
  <r>
    <x v="0"/>
  </r>
  <r>
    <x v="13"/>
  </r>
  <r>
    <x v="5"/>
  </r>
  <r>
    <x v="9"/>
  </r>
  <r>
    <x v="8"/>
  </r>
  <r>
    <x v="0"/>
  </r>
  <r>
    <x v="7"/>
  </r>
  <r>
    <x v="6"/>
  </r>
  <r>
    <x v="15"/>
  </r>
  <r>
    <x v="0"/>
  </r>
  <r>
    <x v="3"/>
  </r>
  <r>
    <x v="0"/>
  </r>
  <r>
    <x v="7"/>
  </r>
  <r>
    <x v="0"/>
  </r>
  <r>
    <x v="2"/>
  </r>
  <r>
    <x v="10"/>
  </r>
  <r>
    <x v="0"/>
  </r>
  <r>
    <x v="0"/>
  </r>
  <r>
    <x v="0"/>
  </r>
  <r>
    <x v="6"/>
  </r>
  <r>
    <x v="6"/>
  </r>
  <r>
    <x v="2"/>
  </r>
  <r>
    <x v="6"/>
  </r>
  <r>
    <x v="3"/>
  </r>
  <r>
    <x v="8"/>
  </r>
  <r>
    <x v="0"/>
  </r>
  <r>
    <x v="0"/>
  </r>
  <r>
    <x v="13"/>
  </r>
  <r>
    <x v="3"/>
  </r>
  <r>
    <x v="5"/>
  </r>
  <r>
    <x v="5"/>
  </r>
  <r>
    <x v="0"/>
  </r>
  <r>
    <x v="5"/>
  </r>
  <r>
    <x v="3"/>
  </r>
  <r>
    <x v="6"/>
  </r>
  <r>
    <x v="0"/>
  </r>
  <r>
    <x v="6"/>
  </r>
  <r>
    <x v="1"/>
  </r>
  <r>
    <x v="8"/>
  </r>
  <r>
    <x v="10"/>
  </r>
  <r>
    <x v="5"/>
  </r>
  <r>
    <x v="6"/>
  </r>
  <r>
    <x v="6"/>
  </r>
  <r>
    <x v="3"/>
  </r>
  <r>
    <x v="0"/>
  </r>
  <r>
    <x v="6"/>
  </r>
  <r>
    <x v="0"/>
  </r>
  <r>
    <x v="0"/>
  </r>
  <r>
    <x v="6"/>
  </r>
  <r>
    <x v="0"/>
  </r>
  <r>
    <x v="0"/>
  </r>
  <r>
    <x v="3"/>
  </r>
  <r>
    <x v="6"/>
  </r>
  <r>
    <x v="3"/>
  </r>
  <r>
    <x v="4"/>
  </r>
  <r>
    <x v="7"/>
  </r>
  <r>
    <x v="0"/>
  </r>
  <r>
    <x v="6"/>
  </r>
  <r>
    <x v="0"/>
  </r>
  <r>
    <x v="0"/>
  </r>
  <r>
    <x v="6"/>
  </r>
  <r>
    <x v="0"/>
  </r>
  <r>
    <x v="13"/>
  </r>
  <r>
    <x v="6"/>
  </r>
  <r>
    <x v="6"/>
  </r>
  <r>
    <x v="3"/>
  </r>
  <r>
    <x v="1"/>
  </r>
  <r>
    <x v="0"/>
  </r>
  <r>
    <x v="0"/>
  </r>
  <r>
    <x v="5"/>
  </r>
  <r>
    <x v="12"/>
  </r>
  <r>
    <x v="0"/>
  </r>
  <r>
    <x v="5"/>
  </r>
  <r>
    <x v="3"/>
  </r>
  <r>
    <x v="2"/>
  </r>
  <r>
    <x v="5"/>
  </r>
  <r>
    <x v="0"/>
  </r>
  <r>
    <x v="7"/>
  </r>
  <r>
    <x v="3"/>
  </r>
  <r>
    <x v="0"/>
  </r>
  <r>
    <x v="3"/>
  </r>
  <r>
    <x v="9"/>
  </r>
  <r>
    <x v="0"/>
  </r>
  <r>
    <x v="0"/>
  </r>
  <r>
    <x v="0"/>
  </r>
  <r>
    <x v="11"/>
  </r>
  <r>
    <x v="8"/>
  </r>
  <r>
    <x v="11"/>
  </r>
  <r>
    <x v="14"/>
  </r>
  <r>
    <x v="8"/>
  </r>
  <r>
    <x v="13"/>
  </r>
  <r>
    <x v="0"/>
  </r>
  <r>
    <x v="2"/>
  </r>
  <r>
    <x v="1"/>
  </r>
  <r>
    <x v="14"/>
  </r>
  <r>
    <x v="17"/>
  </r>
  <r>
    <x v="0"/>
  </r>
  <r>
    <x v="0"/>
  </r>
  <r>
    <x v="0"/>
  </r>
  <r>
    <x v="14"/>
  </r>
  <r>
    <x v="9"/>
  </r>
  <r>
    <x v="6"/>
  </r>
  <r>
    <x v="4"/>
  </r>
  <r>
    <x v="8"/>
  </r>
  <r>
    <x v="7"/>
  </r>
  <r>
    <x v="6"/>
  </r>
  <r>
    <x v="6"/>
  </r>
  <r>
    <x v="6"/>
  </r>
  <r>
    <x v="6"/>
  </r>
  <r>
    <x v="6"/>
  </r>
  <r>
    <x v="0"/>
  </r>
  <r>
    <x v="7"/>
  </r>
  <r>
    <x v="6"/>
  </r>
  <r>
    <x v="6"/>
  </r>
  <r>
    <x v="3"/>
  </r>
  <r>
    <x v="3"/>
  </r>
  <r>
    <x v="8"/>
  </r>
  <r>
    <x v="0"/>
  </r>
  <r>
    <x v="5"/>
  </r>
  <r>
    <x v="0"/>
  </r>
  <r>
    <x v="6"/>
  </r>
  <r>
    <x v="6"/>
  </r>
  <r>
    <x v="6"/>
  </r>
  <r>
    <x v="2"/>
  </r>
  <r>
    <x v="0"/>
  </r>
  <r>
    <x v="7"/>
  </r>
  <r>
    <x v="5"/>
  </r>
  <r>
    <x v="0"/>
  </r>
  <r>
    <x v="9"/>
  </r>
  <r>
    <x v="9"/>
  </r>
  <r>
    <x v="0"/>
  </r>
  <r>
    <x v="9"/>
  </r>
  <r>
    <x v="17"/>
  </r>
  <r>
    <x v="3"/>
  </r>
  <r>
    <x v="0"/>
  </r>
  <r>
    <x v="5"/>
  </r>
  <r>
    <x v="3"/>
  </r>
  <r>
    <x v="0"/>
  </r>
  <r>
    <x v="3"/>
  </r>
  <r>
    <x v="6"/>
  </r>
  <r>
    <x v="0"/>
  </r>
  <r>
    <x v="0"/>
  </r>
  <r>
    <x v="0"/>
  </r>
  <r>
    <x v="0"/>
  </r>
  <r>
    <x v="13"/>
  </r>
  <r>
    <x v="0"/>
  </r>
  <r>
    <x v="0"/>
  </r>
  <r>
    <x v="0"/>
  </r>
  <r>
    <x v="0"/>
  </r>
  <r>
    <x v="6"/>
  </r>
  <r>
    <x v="0"/>
  </r>
  <r>
    <x v="0"/>
  </r>
  <r>
    <x v="0"/>
  </r>
  <r>
    <x v="6"/>
  </r>
  <r>
    <x v="6"/>
  </r>
  <r>
    <x v="5"/>
  </r>
  <r>
    <x v="5"/>
  </r>
  <r>
    <x v="0"/>
  </r>
  <r>
    <x v="0"/>
  </r>
  <r>
    <x v="0"/>
  </r>
  <r>
    <x v="17"/>
  </r>
  <r>
    <x v="17"/>
  </r>
  <r>
    <x v="10"/>
  </r>
  <r>
    <x v="4"/>
  </r>
  <r>
    <x v="15"/>
  </r>
  <r>
    <x v="0"/>
  </r>
  <r>
    <x v="3"/>
  </r>
  <r>
    <x v="0"/>
  </r>
  <r>
    <x v="4"/>
  </r>
  <r>
    <x v="14"/>
  </r>
  <r>
    <x v="0"/>
  </r>
  <r>
    <x v="0"/>
  </r>
  <r>
    <x v="17"/>
  </r>
  <r>
    <x v="9"/>
  </r>
  <r>
    <x v="11"/>
  </r>
  <r>
    <x v="5"/>
  </r>
  <r>
    <x v="1"/>
  </r>
  <r>
    <x v="5"/>
  </r>
  <r>
    <x v="2"/>
  </r>
  <r>
    <x v="8"/>
  </r>
  <r>
    <x v="0"/>
  </r>
  <r>
    <x v="0"/>
  </r>
  <r>
    <x v="6"/>
  </r>
  <r>
    <x v="0"/>
  </r>
  <r>
    <x v="6"/>
  </r>
  <r>
    <x v="0"/>
  </r>
  <r>
    <x v="6"/>
  </r>
  <r>
    <x v="6"/>
  </r>
  <r>
    <x v="17"/>
  </r>
  <r>
    <x v="0"/>
  </r>
  <r>
    <x v="6"/>
  </r>
  <r>
    <x v="2"/>
  </r>
  <r>
    <x v="6"/>
  </r>
  <r>
    <x v="6"/>
  </r>
  <r>
    <x v="2"/>
  </r>
  <r>
    <x v="10"/>
  </r>
  <r>
    <x v="17"/>
  </r>
  <r>
    <x v="5"/>
  </r>
  <r>
    <x v="0"/>
  </r>
  <r>
    <x v="2"/>
  </r>
  <r>
    <x v="5"/>
  </r>
  <r>
    <x v="14"/>
  </r>
  <r>
    <x v="0"/>
  </r>
  <r>
    <x v="15"/>
  </r>
  <r>
    <x v="18"/>
  </r>
  <r>
    <x v="10"/>
  </r>
  <r>
    <x v="6"/>
  </r>
  <r>
    <x v="6"/>
  </r>
  <r>
    <x v="0"/>
  </r>
  <r>
    <x v="6"/>
  </r>
  <r>
    <x v="6"/>
  </r>
  <r>
    <x v="0"/>
  </r>
  <r>
    <x v="0"/>
  </r>
  <r>
    <x v="8"/>
  </r>
  <r>
    <x v="17"/>
  </r>
  <r>
    <x v="0"/>
  </r>
  <r>
    <x v="2"/>
  </r>
  <r>
    <x v="0"/>
  </r>
  <r>
    <x v="8"/>
  </r>
  <r>
    <x v="2"/>
  </r>
  <r>
    <x v="6"/>
  </r>
  <r>
    <x v="0"/>
  </r>
  <r>
    <x v="0"/>
  </r>
  <r>
    <x v="9"/>
  </r>
  <r>
    <x v="2"/>
  </r>
  <r>
    <x v="6"/>
  </r>
  <r>
    <x v="6"/>
  </r>
  <r>
    <x v="6"/>
  </r>
  <r>
    <x v="0"/>
  </r>
  <r>
    <x v="3"/>
  </r>
  <r>
    <x v="5"/>
  </r>
  <r>
    <x v="2"/>
  </r>
  <r>
    <x v="0"/>
  </r>
  <r>
    <x v="6"/>
  </r>
  <r>
    <x v="6"/>
  </r>
  <r>
    <x v="4"/>
  </r>
  <r>
    <x v="0"/>
  </r>
  <r>
    <x v="0"/>
  </r>
  <r>
    <x v="0"/>
  </r>
  <r>
    <x v="6"/>
  </r>
  <r>
    <x v="6"/>
  </r>
  <r>
    <x v="8"/>
  </r>
  <r>
    <x v="2"/>
  </r>
  <r>
    <x v="7"/>
  </r>
  <r>
    <x v="0"/>
  </r>
  <r>
    <x v="2"/>
  </r>
  <r>
    <x v="3"/>
  </r>
  <r>
    <x v="17"/>
  </r>
  <r>
    <x v="5"/>
  </r>
  <r>
    <x v="0"/>
  </r>
  <r>
    <x v="0"/>
  </r>
  <r>
    <x v="0"/>
  </r>
  <r>
    <x v="1"/>
  </r>
  <r>
    <x v="0"/>
  </r>
  <r>
    <x v="4"/>
  </r>
  <r>
    <x v="5"/>
  </r>
  <r>
    <x v="0"/>
  </r>
  <r>
    <x v="3"/>
  </r>
  <r>
    <x v="4"/>
  </r>
  <r>
    <x v="3"/>
  </r>
  <r>
    <x v="4"/>
  </r>
  <r>
    <x v="2"/>
  </r>
  <r>
    <x v="4"/>
  </r>
  <r>
    <x v="7"/>
  </r>
  <r>
    <x v="0"/>
  </r>
  <r>
    <x v="5"/>
  </r>
  <r>
    <x v="6"/>
  </r>
  <r>
    <x v="0"/>
  </r>
  <r>
    <x v="9"/>
  </r>
  <r>
    <x v="16"/>
  </r>
  <r>
    <x v="0"/>
  </r>
  <r>
    <x v="6"/>
  </r>
  <r>
    <x v="11"/>
  </r>
  <r>
    <x v="0"/>
  </r>
  <r>
    <x v="0"/>
  </r>
  <r>
    <x v="0"/>
  </r>
  <r>
    <x v="3"/>
  </r>
  <r>
    <x v="5"/>
  </r>
  <r>
    <x v="13"/>
  </r>
  <r>
    <x v="0"/>
  </r>
  <r>
    <x v="0"/>
  </r>
  <r>
    <x v="0"/>
  </r>
  <r>
    <x v="6"/>
  </r>
  <r>
    <x v="0"/>
  </r>
  <r>
    <x v="3"/>
  </r>
  <r>
    <x v="0"/>
  </r>
  <r>
    <x v="8"/>
  </r>
  <r>
    <x v="2"/>
  </r>
  <r>
    <x v="5"/>
  </r>
  <r>
    <x v="17"/>
  </r>
  <r>
    <x v="8"/>
  </r>
  <r>
    <x v="17"/>
  </r>
  <r>
    <x v="0"/>
  </r>
  <r>
    <x v="2"/>
  </r>
  <r>
    <x v="0"/>
  </r>
  <r>
    <x v="0"/>
  </r>
  <r>
    <x v="0"/>
  </r>
  <r>
    <x v="0"/>
  </r>
  <r>
    <x v="14"/>
  </r>
  <r>
    <x v="0"/>
  </r>
  <r>
    <x v="0"/>
  </r>
  <r>
    <x v="9"/>
  </r>
  <r>
    <x v="0"/>
  </r>
  <r>
    <x v="1"/>
  </r>
  <r>
    <x v="14"/>
  </r>
  <r>
    <x v="0"/>
  </r>
  <r>
    <x v="2"/>
  </r>
  <r>
    <x v="7"/>
  </r>
  <r>
    <x v="5"/>
  </r>
  <r>
    <x v="0"/>
  </r>
  <r>
    <x v="0"/>
  </r>
  <r>
    <x v="7"/>
  </r>
  <r>
    <x v="0"/>
  </r>
  <r>
    <x v="15"/>
  </r>
  <r>
    <x v="6"/>
  </r>
  <r>
    <x v="12"/>
  </r>
  <r>
    <x v="4"/>
  </r>
  <r>
    <x v="8"/>
  </r>
  <r>
    <x v="8"/>
  </r>
  <r>
    <x v="2"/>
  </r>
  <r>
    <x v="2"/>
  </r>
  <r>
    <x v="19"/>
  </r>
  <r>
    <x v="6"/>
  </r>
  <r>
    <x v="3"/>
  </r>
  <r>
    <x v="2"/>
  </r>
  <r>
    <x v="2"/>
  </r>
  <r>
    <x v="9"/>
  </r>
  <r>
    <x v="1"/>
  </r>
  <r>
    <x v="3"/>
  </r>
  <r>
    <x v="17"/>
  </r>
  <r>
    <x v="3"/>
  </r>
  <r>
    <x v="15"/>
  </r>
  <r>
    <x v="16"/>
  </r>
  <r>
    <x v="3"/>
  </r>
  <r>
    <x v="3"/>
  </r>
  <r>
    <x v="3"/>
  </r>
  <r>
    <x v="3"/>
  </r>
  <r>
    <x v="1"/>
  </r>
  <r>
    <x v="7"/>
  </r>
  <r>
    <x v="4"/>
  </r>
  <r>
    <x v="3"/>
  </r>
  <r>
    <x v="1"/>
  </r>
  <r>
    <x v="2"/>
  </r>
  <r>
    <x v="15"/>
  </r>
  <r>
    <x v="12"/>
  </r>
  <r>
    <x v="7"/>
  </r>
  <r>
    <x v="6"/>
  </r>
  <r>
    <x v="14"/>
  </r>
  <r>
    <x v="13"/>
  </r>
  <r>
    <x v="14"/>
  </r>
  <r>
    <x v="13"/>
  </r>
  <r>
    <x v="3"/>
  </r>
  <r>
    <x v="12"/>
  </r>
  <r>
    <x v="2"/>
  </r>
  <r>
    <x v="9"/>
  </r>
  <r>
    <x v="9"/>
  </r>
  <r>
    <x v="8"/>
  </r>
  <r>
    <x v="2"/>
  </r>
  <r>
    <x v="3"/>
  </r>
  <r>
    <x v="13"/>
  </r>
  <r>
    <x v="13"/>
  </r>
  <r>
    <x v="4"/>
  </r>
  <r>
    <x v="12"/>
  </r>
  <r>
    <x v="10"/>
  </r>
  <r>
    <x v="3"/>
  </r>
  <r>
    <x v="17"/>
  </r>
  <r>
    <x v="8"/>
  </r>
  <r>
    <x v="1"/>
  </r>
  <r>
    <x v="12"/>
  </r>
  <r>
    <x v="6"/>
  </r>
  <r>
    <x v="6"/>
  </r>
  <r>
    <x v="18"/>
  </r>
  <r>
    <x v="3"/>
  </r>
  <r>
    <x v="6"/>
  </r>
  <r>
    <x v="17"/>
  </r>
  <r>
    <x v="15"/>
  </r>
  <r>
    <x v="9"/>
  </r>
  <r>
    <x v="4"/>
  </r>
  <r>
    <x v="3"/>
  </r>
  <r>
    <x v="6"/>
  </r>
  <r>
    <x v="12"/>
  </r>
  <r>
    <x v="3"/>
  </r>
  <r>
    <x v="3"/>
  </r>
  <r>
    <x v="3"/>
  </r>
  <r>
    <x v="12"/>
  </r>
  <r>
    <x v="8"/>
  </r>
  <r>
    <x v="7"/>
  </r>
  <r>
    <x v="9"/>
  </r>
  <r>
    <x v="8"/>
  </r>
  <r>
    <x v="1"/>
  </r>
  <r>
    <x v="3"/>
  </r>
  <r>
    <x v="17"/>
  </r>
  <r>
    <x v="8"/>
  </r>
  <r>
    <x v="9"/>
  </r>
  <r>
    <x v="3"/>
  </r>
  <r>
    <x v="6"/>
  </r>
  <r>
    <x v="17"/>
  </r>
  <r>
    <x v="6"/>
  </r>
  <r>
    <x v="4"/>
  </r>
  <r>
    <x v="3"/>
  </r>
  <r>
    <x v="14"/>
  </r>
  <r>
    <x v="1"/>
  </r>
  <r>
    <x v="0"/>
  </r>
  <r>
    <x v="1"/>
  </r>
  <r>
    <x v="2"/>
  </r>
  <r>
    <x v="3"/>
  </r>
  <r>
    <x v="9"/>
  </r>
  <r>
    <x v="12"/>
  </r>
  <r>
    <x v="17"/>
  </r>
  <r>
    <x v="2"/>
  </r>
  <r>
    <x v="2"/>
  </r>
  <r>
    <x v="4"/>
  </r>
  <r>
    <x v="9"/>
  </r>
  <r>
    <x v="14"/>
  </r>
  <r>
    <x v="15"/>
  </r>
  <r>
    <x v="2"/>
  </r>
  <r>
    <x v="6"/>
  </r>
  <r>
    <x v="8"/>
  </r>
  <r>
    <x v="2"/>
  </r>
  <r>
    <x v="2"/>
  </r>
  <r>
    <x v="2"/>
  </r>
  <r>
    <x v="7"/>
  </r>
  <r>
    <x v="3"/>
  </r>
  <r>
    <x v="6"/>
  </r>
  <r>
    <x v="2"/>
  </r>
  <r>
    <x v="14"/>
  </r>
  <r>
    <x v="6"/>
  </r>
  <r>
    <x v="6"/>
  </r>
  <r>
    <x v="7"/>
  </r>
  <r>
    <x v="2"/>
  </r>
  <r>
    <x v="12"/>
  </r>
  <r>
    <x v="4"/>
  </r>
  <r>
    <x v="6"/>
  </r>
  <r>
    <x v="8"/>
  </r>
  <r>
    <x v="9"/>
  </r>
  <r>
    <x v="6"/>
  </r>
  <r>
    <x v="9"/>
  </r>
  <r>
    <x v="4"/>
  </r>
  <r>
    <x v="19"/>
  </r>
  <r>
    <x v="9"/>
  </r>
  <r>
    <x v="3"/>
  </r>
  <r>
    <x v="5"/>
  </r>
  <r>
    <x v="1"/>
  </r>
  <r>
    <x v="6"/>
  </r>
  <r>
    <x v="13"/>
  </r>
  <r>
    <x v="15"/>
  </r>
  <r>
    <x v="17"/>
  </r>
  <r>
    <x v="12"/>
  </r>
  <r>
    <x v="2"/>
  </r>
  <r>
    <x v="3"/>
  </r>
  <r>
    <x v="3"/>
  </r>
  <r>
    <x v="6"/>
  </r>
  <r>
    <x v="15"/>
  </r>
  <r>
    <x v="8"/>
  </r>
  <r>
    <x v="6"/>
  </r>
  <r>
    <x v="7"/>
  </r>
  <r>
    <x v="2"/>
  </r>
  <r>
    <x v="6"/>
  </r>
  <r>
    <x v="6"/>
  </r>
  <r>
    <x v="3"/>
  </r>
  <r>
    <x v="4"/>
  </r>
  <r>
    <x v="9"/>
  </r>
  <r>
    <x v="3"/>
  </r>
  <r>
    <x v="3"/>
  </r>
  <r>
    <x v="0"/>
  </r>
  <r>
    <x v="3"/>
  </r>
  <r>
    <x v="17"/>
  </r>
  <r>
    <x v="4"/>
  </r>
  <r>
    <x v="2"/>
  </r>
  <r>
    <x v="6"/>
  </r>
  <r>
    <x v="11"/>
  </r>
  <r>
    <x v="4"/>
  </r>
  <r>
    <x v="6"/>
  </r>
  <r>
    <x v="8"/>
  </r>
  <r>
    <x v="0"/>
  </r>
  <r>
    <x v="14"/>
  </r>
  <r>
    <x v="3"/>
  </r>
  <r>
    <x v="3"/>
  </r>
  <r>
    <x v="5"/>
  </r>
  <r>
    <x v="6"/>
  </r>
  <r>
    <x v="3"/>
  </r>
  <r>
    <x v="3"/>
  </r>
  <r>
    <x v="8"/>
  </r>
  <r>
    <x v="6"/>
  </r>
  <r>
    <x v="2"/>
  </r>
  <r>
    <x v="6"/>
  </r>
  <r>
    <x v="13"/>
  </r>
  <r>
    <x v="16"/>
  </r>
  <r>
    <x v="6"/>
  </r>
  <r>
    <x v="3"/>
  </r>
  <r>
    <x v="3"/>
  </r>
  <r>
    <x v="7"/>
  </r>
  <r>
    <x v="13"/>
  </r>
  <r>
    <x v="8"/>
  </r>
  <r>
    <x v="8"/>
  </r>
  <r>
    <x v="2"/>
  </r>
  <r>
    <x v="3"/>
  </r>
  <r>
    <x v="3"/>
  </r>
  <r>
    <x v="9"/>
  </r>
  <r>
    <x v="3"/>
  </r>
  <r>
    <x v="6"/>
  </r>
  <r>
    <x v="4"/>
  </r>
  <r>
    <x v="6"/>
  </r>
  <r>
    <x v="3"/>
  </r>
  <r>
    <x v="4"/>
  </r>
  <r>
    <x v="9"/>
  </r>
  <r>
    <x v="2"/>
  </r>
  <r>
    <x v="7"/>
  </r>
  <r>
    <x v="9"/>
  </r>
  <r>
    <x v="12"/>
  </r>
  <r>
    <x v="11"/>
  </r>
  <r>
    <x v="6"/>
  </r>
  <r>
    <x v="1"/>
  </r>
  <r>
    <x v="6"/>
  </r>
  <r>
    <x v="19"/>
  </r>
  <r>
    <x v="3"/>
  </r>
  <r>
    <x v="6"/>
  </r>
  <r>
    <x v="6"/>
  </r>
  <r>
    <x v="6"/>
  </r>
  <r>
    <x v="6"/>
  </r>
  <r>
    <x v="9"/>
  </r>
  <r>
    <x v="6"/>
  </r>
  <r>
    <x v="10"/>
  </r>
  <r>
    <x v="6"/>
  </r>
  <r>
    <x v="17"/>
  </r>
  <r>
    <x v="1"/>
  </r>
  <r>
    <x v="19"/>
  </r>
  <r>
    <x v="4"/>
  </r>
  <r>
    <x v="1"/>
  </r>
  <r>
    <x v="17"/>
  </r>
  <r>
    <x v="6"/>
  </r>
  <r>
    <x v="8"/>
  </r>
  <r>
    <x v="6"/>
  </r>
  <r>
    <x v="8"/>
  </r>
  <r>
    <x v="13"/>
  </r>
  <r>
    <x v="19"/>
  </r>
  <r>
    <x v="3"/>
  </r>
  <r>
    <x v="5"/>
  </r>
  <r>
    <x v="6"/>
  </r>
  <r>
    <x v="12"/>
  </r>
  <r>
    <x v="8"/>
  </r>
  <r>
    <x v="6"/>
  </r>
  <r>
    <x v="6"/>
  </r>
  <r>
    <x v="0"/>
  </r>
  <r>
    <x v="5"/>
  </r>
  <r>
    <x v="9"/>
  </r>
  <r>
    <x v="7"/>
  </r>
  <r>
    <x v="17"/>
  </r>
  <r>
    <x v="2"/>
  </r>
  <r>
    <x v="7"/>
  </r>
  <r>
    <x v="6"/>
  </r>
  <r>
    <x v="2"/>
  </r>
  <r>
    <x v="2"/>
  </r>
  <r>
    <x v="9"/>
  </r>
  <r>
    <x v="3"/>
  </r>
  <r>
    <x v="3"/>
  </r>
  <r>
    <x v="1"/>
  </r>
  <r>
    <x v="6"/>
  </r>
  <r>
    <x v="9"/>
  </r>
  <r>
    <x v="9"/>
  </r>
  <r>
    <x v="9"/>
  </r>
  <r>
    <x v="2"/>
  </r>
  <r>
    <x v="4"/>
  </r>
  <r>
    <x v="11"/>
  </r>
  <r>
    <x v="3"/>
  </r>
  <r>
    <x v="1"/>
  </r>
  <r>
    <x v="19"/>
  </r>
  <r>
    <x v="5"/>
  </r>
  <r>
    <x v="6"/>
  </r>
  <r>
    <x v="3"/>
  </r>
  <r>
    <x v="3"/>
  </r>
  <r>
    <x v="2"/>
  </r>
  <r>
    <x v="9"/>
  </r>
  <r>
    <x v="3"/>
  </r>
  <r>
    <x v="6"/>
  </r>
  <r>
    <x v="2"/>
  </r>
  <r>
    <x v="6"/>
  </r>
  <r>
    <x v="7"/>
  </r>
  <r>
    <x v="6"/>
  </r>
  <r>
    <x v="6"/>
  </r>
  <r>
    <x v="8"/>
  </r>
  <r>
    <x v="3"/>
  </r>
  <r>
    <x v="4"/>
  </r>
  <r>
    <x v="19"/>
  </r>
  <r>
    <x v="8"/>
  </r>
  <r>
    <x v="1"/>
  </r>
  <r>
    <x v="1"/>
  </r>
  <r>
    <x v="2"/>
  </r>
  <r>
    <x v="4"/>
  </r>
  <r>
    <x v="3"/>
  </r>
  <r>
    <x v="4"/>
  </r>
  <r>
    <x v="7"/>
  </r>
  <r>
    <x v="3"/>
  </r>
  <r>
    <x v="2"/>
  </r>
  <r>
    <x v="3"/>
  </r>
  <r>
    <x v="8"/>
  </r>
  <r>
    <x v="13"/>
  </r>
  <r>
    <x v="0"/>
  </r>
  <r>
    <x v="14"/>
  </r>
  <r>
    <x v="8"/>
  </r>
  <r>
    <x v="3"/>
  </r>
  <r>
    <x v="12"/>
  </r>
  <r>
    <x v="6"/>
  </r>
  <r>
    <x v="3"/>
  </r>
  <r>
    <x v="3"/>
  </r>
  <r>
    <x v="6"/>
  </r>
  <r>
    <x v="12"/>
  </r>
  <r>
    <x v="17"/>
  </r>
  <r>
    <x v="15"/>
  </r>
  <r>
    <x v="4"/>
  </r>
  <r>
    <x v="3"/>
  </r>
  <r>
    <x v="4"/>
  </r>
  <r>
    <x v="2"/>
  </r>
  <r>
    <x v="1"/>
  </r>
  <r>
    <x v="9"/>
  </r>
  <r>
    <x v="6"/>
  </r>
  <r>
    <x v="6"/>
  </r>
  <r>
    <x v="14"/>
  </r>
  <r>
    <x v="1"/>
  </r>
  <r>
    <x v="8"/>
  </r>
  <r>
    <x v="8"/>
  </r>
  <r>
    <x v="1"/>
  </r>
  <r>
    <x v="7"/>
  </r>
  <r>
    <x v="17"/>
  </r>
  <r>
    <x v="9"/>
  </r>
  <r>
    <x v="8"/>
  </r>
  <r>
    <x v="15"/>
  </r>
  <r>
    <x v="9"/>
  </r>
  <r>
    <x v="14"/>
  </r>
  <r>
    <x v="3"/>
  </r>
  <r>
    <x v="10"/>
  </r>
  <r>
    <x v="7"/>
  </r>
  <r>
    <x v="8"/>
  </r>
  <r>
    <x v="13"/>
  </r>
  <r>
    <x v="2"/>
  </r>
  <r>
    <x v="15"/>
  </r>
  <r>
    <x v="6"/>
  </r>
  <r>
    <x v="6"/>
  </r>
  <r>
    <x v="11"/>
  </r>
  <r>
    <x v="6"/>
  </r>
  <r>
    <x v="1"/>
  </r>
  <r>
    <x v="15"/>
  </r>
  <r>
    <x v="3"/>
  </r>
  <r>
    <x v="1"/>
  </r>
  <r>
    <x v="13"/>
  </r>
  <r>
    <x v="4"/>
  </r>
  <r>
    <x v="2"/>
  </r>
  <r>
    <x v="3"/>
  </r>
  <r>
    <x v="4"/>
  </r>
  <r>
    <x v="3"/>
  </r>
  <r>
    <x v="8"/>
  </r>
  <r>
    <x v="6"/>
  </r>
  <r>
    <x v="12"/>
  </r>
  <r>
    <x v="6"/>
  </r>
  <r>
    <x v="3"/>
  </r>
  <r>
    <x v="7"/>
  </r>
  <r>
    <x v="8"/>
  </r>
  <r>
    <x v="3"/>
  </r>
  <r>
    <x v="6"/>
  </r>
  <r>
    <x v="0"/>
  </r>
  <r>
    <x v="6"/>
  </r>
  <r>
    <x v="3"/>
  </r>
  <r>
    <x v="9"/>
  </r>
  <r>
    <x v="4"/>
  </r>
  <r>
    <x v="1"/>
  </r>
  <r>
    <x v="1"/>
  </r>
  <r>
    <x v="6"/>
  </r>
  <r>
    <x v="9"/>
  </r>
  <r>
    <x v="1"/>
  </r>
  <r>
    <x v="14"/>
  </r>
  <r>
    <x v="3"/>
  </r>
  <r>
    <x v="3"/>
  </r>
  <r>
    <x v="3"/>
  </r>
  <r>
    <x v="6"/>
  </r>
  <r>
    <x v="2"/>
  </r>
  <r>
    <x v="3"/>
  </r>
  <r>
    <x v="17"/>
  </r>
  <r>
    <x v="3"/>
  </r>
  <r>
    <x v="14"/>
  </r>
  <r>
    <x v="2"/>
  </r>
  <r>
    <x v="2"/>
  </r>
  <r>
    <x v="15"/>
  </r>
  <r>
    <x v="17"/>
  </r>
  <r>
    <x v="14"/>
  </r>
  <r>
    <x v="13"/>
  </r>
  <r>
    <x v="0"/>
  </r>
  <r>
    <x v="8"/>
  </r>
  <r>
    <x v="7"/>
  </r>
  <r>
    <x v="14"/>
  </r>
  <r>
    <x v="5"/>
  </r>
  <r>
    <x v="2"/>
  </r>
  <r>
    <x v="3"/>
  </r>
  <r>
    <x v="19"/>
  </r>
  <r>
    <x v="10"/>
  </r>
  <r>
    <x v="19"/>
  </r>
  <r>
    <x v="4"/>
  </r>
  <r>
    <x v="9"/>
  </r>
  <r>
    <x v="1"/>
  </r>
  <r>
    <x v="19"/>
  </r>
  <r>
    <x v="11"/>
  </r>
  <r>
    <x v="6"/>
  </r>
  <r>
    <x v="15"/>
  </r>
  <r>
    <x v="6"/>
  </r>
  <r>
    <x v="6"/>
  </r>
  <r>
    <x v="6"/>
  </r>
  <r>
    <x v="3"/>
  </r>
  <r>
    <x v="4"/>
  </r>
  <r>
    <x v="2"/>
  </r>
  <r>
    <x v="2"/>
  </r>
  <r>
    <x v="4"/>
  </r>
  <r>
    <x v="7"/>
  </r>
  <r>
    <x v="1"/>
  </r>
  <r>
    <x v="6"/>
  </r>
  <r>
    <x v="6"/>
  </r>
  <r>
    <x v="3"/>
  </r>
  <r>
    <x v="3"/>
  </r>
  <r>
    <x v="10"/>
  </r>
  <r>
    <x v="6"/>
  </r>
  <r>
    <x v="0"/>
  </r>
  <r>
    <x v="6"/>
  </r>
  <r>
    <x v="3"/>
  </r>
  <r>
    <x v="4"/>
  </r>
  <r>
    <x v="8"/>
  </r>
  <r>
    <x v="3"/>
  </r>
  <r>
    <x v="1"/>
  </r>
  <r>
    <x v="6"/>
  </r>
  <r>
    <x v="13"/>
  </r>
  <r>
    <x v="6"/>
  </r>
  <r>
    <x v="0"/>
  </r>
  <r>
    <x v="3"/>
  </r>
  <r>
    <x v="2"/>
  </r>
  <r>
    <x v="3"/>
  </r>
  <r>
    <x v="4"/>
  </r>
  <r>
    <x v="2"/>
  </r>
  <r>
    <x v="15"/>
  </r>
  <r>
    <x v="3"/>
  </r>
  <r>
    <x v="2"/>
  </r>
  <r>
    <x v="2"/>
  </r>
  <r>
    <x v="2"/>
  </r>
  <r>
    <x v="6"/>
  </r>
  <r>
    <x v="11"/>
  </r>
  <r>
    <x v="17"/>
  </r>
  <r>
    <x v="8"/>
  </r>
  <r>
    <x v="9"/>
  </r>
  <r>
    <x v="6"/>
  </r>
  <r>
    <x v="13"/>
  </r>
  <r>
    <x v="10"/>
  </r>
  <r>
    <x v="4"/>
  </r>
  <r>
    <x v="2"/>
  </r>
  <r>
    <x v="11"/>
  </r>
  <r>
    <x v="10"/>
  </r>
  <r>
    <x v="6"/>
  </r>
  <r>
    <x v="15"/>
  </r>
  <r>
    <x v="10"/>
  </r>
  <r>
    <x v="14"/>
  </r>
  <r>
    <x v="3"/>
  </r>
  <r>
    <x v="1"/>
  </r>
  <r>
    <x v="1"/>
  </r>
  <r>
    <x v="6"/>
  </r>
  <r>
    <x v="16"/>
  </r>
  <r>
    <x v="6"/>
  </r>
  <r>
    <x v="6"/>
  </r>
  <r>
    <x v="5"/>
  </r>
  <r>
    <x v="7"/>
  </r>
  <r>
    <x v="4"/>
  </r>
  <r>
    <x v="6"/>
  </r>
  <r>
    <x v="11"/>
  </r>
  <r>
    <x v="1"/>
  </r>
  <r>
    <x v="0"/>
  </r>
  <r>
    <x v="7"/>
  </r>
  <r>
    <x v="6"/>
  </r>
  <r>
    <x v="1"/>
  </r>
  <r>
    <x v="6"/>
  </r>
  <r>
    <x v="6"/>
  </r>
  <r>
    <x v="3"/>
  </r>
  <r>
    <x v="1"/>
  </r>
  <r>
    <x v="3"/>
  </r>
  <r>
    <x v="12"/>
  </r>
  <r>
    <x v="6"/>
  </r>
  <r>
    <x v="3"/>
  </r>
  <r>
    <x v="13"/>
  </r>
  <r>
    <x v="1"/>
  </r>
  <r>
    <x v="2"/>
  </r>
  <r>
    <x v="7"/>
  </r>
  <r>
    <x v="2"/>
  </r>
  <r>
    <x v="13"/>
  </r>
  <r>
    <x v="6"/>
  </r>
  <r>
    <x v="9"/>
  </r>
  <r>
    <x v="8"/>
  </r>
  <r>
    <x v="9"/>
  </r>
  <r>
    <x v="0"/>
  </r>
  <r>
    <x v="8"/>
  </r>
  <r>
    <x v="7"/>
  </r>
  <r>
    <x v="4"/>
  </r>
  <r>
    <x v="4"/>
  </r>
  <r>
    <x v="6"/>
  </r>
  <r>
    <x v="2"/>
  </r>
  <r>
    <x v="6"/>
  </r>
  <r>
    <x v="2"/>
  </r>
  <r>
    <x v="7"/>
  </r>
  <r>
    <x v="3"/>
  </r>
  <r>
    <x v="9"/>
  </r>
  <r>
    <x v="18"/>
  </r>
  <r>
    <x v="8"/>
  </r>
  <r>
    <x v="6"/>
  </r>
  <r>
    <x v="4"/>
  </r>
  <r>
    <x v="6"/>
  </r>
  <r>
    <x v="6"/>
  </r>
  <r>
    <x v="6"/>
  </r>
  <r>
    <x v="1"/>
  </r>
  <r>
    <x v="1"/>
  </r>
  <r>
    <x v="9"/>
  </r>
  <r>
    <x v="7"/>
  </r>
  <r>
    <x v="2"/>
  </r>
  <r>
    <x v="10"/>
  </r>
  <r>
    <x v="9"/>
  </r>
  <r>
    <x v="15"/>
  </r>
  <r>
    <x v="3"/>
  </r>
  <r>
    <x v="3"/>
  </r>
  <r>
    <x v="17"/>
  </r>
  <r>
    <x v="6"/>
  </r>
  <r>
    <x v="2"/>
  </r>
  <r>
    <x v="17"/>
  </r>
  <r>
    <x v="2"/>
  </r>
  <r>
    <x v="6"/>
  </r>
  <r>
    <x v="4"/>
  </r>
  <r>
    <x v="9"/>
  </r>
  <r>
    <x v="6"/>
  </r>
  <r>
    <x v="3"/>
  </r>
  <r>
    <x v="13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3"/>
  </r>
  <r>
    <x v="13"/>
  </r>
  <r>
    <x v="17"/>
  </r>
  <r>
    <x v="20"/>
  </r>
  <r>
    <x v="20"/>
  </r>
  <r>
    <x v="20"/>
  </r>
  <r>
    <x v="20"/>
  </r>
  <r>
    <x v="20"/>
  </r>
  <r>
    <x v="6"/>
  </r>
  <r>
    <x v="1"/>
  </r>
  <r>
    <x v="19"/>
  </r>
  <r>
    <x v="16"/>
  </r>
  <r>
    <x v="2"/>
  </r>
  <r>
    <x v="14"/>
  </r>
  <r>
    <x v="6"/>
  </r>
  <r>
    <x v="15"/>
  </r>
  <r>
    <x v="1"/>
  </r>
  <r>
    <x v="8"/>
  </r>
  <r>
    <x v="12"/>
  </r>
  <r>
    <x v="13"/>
  </r>
  <r>
    <x v="1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3"/>
  </r>
  <r>
    <x v="20"/>
  </r>
  <r>
    <x v="20"/>
  </r>
  <r>
    <x v="20"/>
  </r>
  <r>
    <x v="20"/>
  </r>
  <r>
    <x v="20"/>
  </r>
  <r>
    <x v="20"/>
  </r>
  <r>
    <x v="20"/>
  </r>
  <r>
    <x v="3"/>
  </r>
  <r>
    <x v="6"/>
  </r>
  <r>
    <x v="13"/>
  </r>
  <r>
    <x v="19"/>
  </r>
  <r>
    <x v="18"/>
  </r>
  <r>
    <x v="17"/>
  </r>
  <r>
    <x v="11"/>
  </r>
  <r>
    <x v="6"/>
  </r>
  <r>
    <x v="3"/>
  </r>
  <r>
    <x v="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6"/>
  </r>
  <r>
    <x v="4"/>
  </r>
  <r>
    <x v="20"/>
  </r>
  <r>
    <x v="20"/>
  </r>
  <r>
    <x v="20"/>
  </r>
  <r>
    <x v="20"/>
  </r>
  <r>
    <x v="20"/>
  </r>
  <r>
    <x v="20"/>
  </r>
  <r>
    <x v="6"/>
  </r>
  <r>
    <x v="9"/>
  </r>
  <r>
    <x v="3"/>
  </r>
  <r>
    <x v="19"/>
  </r>
  <r>
    <x v="3"/>
  </r>
  <r>
    <x v="6"/>
  </r>
  <r>
    <x v="10"/>
  </r>
  <r>
    <x v="13"/>
  </r>
  <r>
    <x v="6"/>
  </r>
  <r>
    <x v="17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2"/>
  </r>
  <r>
    <x v="6"/>
  </r>
  <r>
    <x v="3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6"/>
  </r>
  <r>
    <x v="3"/>
  </r>
  <r>
    <x v="6"/>
  </r>
  <r>
    <x v="3"/>
  </r>
  <r>
    <x v="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12"/>
  </r>
  <r>
    <x v="20"/>
  </r>
  <r>
    <x v="20"/>
  </r>
  <r>
    <x v="20"/>
  </r>
  <r>
    <x v="20"/>
  </r>
  <r>
    <x v="20"/>
  </r>
  <r>
    <x v="20"/>
  </r>
  <r>
    <x v="20"/>
  </r>
  <r>
    <x v="3"/>
  </r>
  <r>
    <x v="1"/>
  </r>
  <r>
    <x v="7"/>
  </r>
  <r>
    <x v="13"/>
  </r>
  <r>
    <x v="9"/>
  </r>
  <r>
    <x v="13"/>
  </r>
  <r>
    <x v="15"/>
  </r>
  <r>
    <x v="4"/>
  </r>
  <r>
    <x v="3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6"/>
  </r>
  <r>
    <x v="14"/>
  </r>
  <r>
    <x v="20"/>
  </r>
  <r>
    <x v="20"/>
  </r>
  <r>
    <x v="20"/>
  </r>
  <r>
    <x v="20"/>
  </r>
  <r>
    <x v="20"/>
  </r>
  <r>
    <x v="20"/>
  </r>
  <r>
    <x v="20"/>
  </r>
  <r>
    <x v="9"/>
  </r>
  <r>
    <x v="6"/>
  </r>
  <r>
    <x v="13"/>
  </r>
  <r>
    <x v="4"/>
  </r>
  <r>
    <x v="6"/>
  </r>
  <r>
    <x v="3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"/>
  </r>
  <r>
    <x v="6"/>
  </r>
  <r>
    <x v="7"/>
  </r>
  <r>
    <x v="20"/>
  </r>
  <r>
    <x v="20"/>
  </r>
  <r>
    <x v="20"/>
  </r>
  <r>
    <x v="20"/>
  </r>
  <r>
    <x v="20"/>
  </r>
  <r>
    <x v="20"/>
  </r>
  <r>
    <x v="20"/>
  </r>
  <r>
    <x v="20"/>
  </r>
  <r>
    <x v="1"/>
  </r>
  <r>
    <x v="9"/>
  </r>
  <r>
    <x v="17"/>
  </r>
  <r>
    <x v="6"/>
  </r>
  <r>
    <x v="6"/>
  </r>
  <r>
    <x v="1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2"/>
  </r>
  <r>
    <x v="19"/>
  </r>
  <r>
    <x v="1"/>
  </r>
  <r>
    <x v="6"/>
  </r>
  <r>
    <x v="4"/>
  </r>
  <r>
    <x v="19"/>
  </r>
  <r>
    <x v="20"/>
  </r>
  <r>
    <x v="20"/>
  </r>
  <r>
    <x v="20"/>
  </r>
  <r>
    <x v="20"/>
  </r>
  <r>
    <x v="19"/>
  </r>
  <r>
    <x v="8"/>
  </r>
  <r>
    <x v="16"/>
  </r>
  <r>
    <x v="8"/>
  </r>
  <r>
    <x v="13"/>
  </r>
  <r>
    <x v="1"/>
  </r>
  <r>
    <x v="12"/>
  </r>
  <r>
    <x v="6"/>
  </r>
  <r>
    <x v="7"/>
  </r>
  <r>
    <x v="9"/>
  </r>
  <r>
    <x v="1"/>
  </r>
  <r>
    <x v="1"/>
  </r>
  <r>
    <x v="13"/>
  </r>
  <r>
    <x v="3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"/>
  </r>
  <r>
    <x v="1"/>
  </r>
  <r>
    <x v="3"/>
  </r>
  <r>
    <x v="13"/>
  </r>
  <r>
    <x v="6"/>
  </r>
  <r>
    <x v="20"/>
  </r>
  <r>
    <x v="20"/>
  </r>
  <r>
    <x v="20"/>
  </r>
  <r>
    <x v="20"/>
  </r>
  <r>
    <x v="20"/>
  </r>
  <r>
    <x v="6"/>
  </r>
  <r>
    <x v="3"/>
  </r>
  <r>
    <x v="13"/>
  </r>
  <r>
    <x v="4"/>
  </r>
  <r>
    <x v="19"/>
  </r>
  <r>
    <x v="6"/>
  </r>
  <r>
    <x v="13"/>
  </r>
  <r>
    <x v="9"/>
  </r>
  <r>
    <x v="1"/>
  </r>
  <r>
    <x v="1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4"/>
  </r>
  <r>
    <x v="14"/>
  </r>
  <r>
    <x v="14"/>
  </r>
  <r>
    <x v="6"/>
  </r>
  <r>
    <x v="1"/>
  </r>
  <r>
    <x v="2"/>
  </r>
  <r>
    <x v="3"/>
  </r>
  <r>
    <x v="20"/>
  </r>
  <r>
    <x v="19"/>
  </r>
  <r>
    <x v="2"/>
  </r>
  <r>
    <x v="3"/>
  </r>
  <r>
    <x v="3"/>
  </r>
  <r>
    <x v="6"/>
  </r>
  <r>
    <x v="3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9"/>
  </r>
  <r>
    <x v="4"/>
  </r>
  <r>
    <x v="20"/>
  </r>
  <r>
    <x v="20"/>
  </r>
  <r>
    <x v="20"/>
  </r>
  <r>
    <x v="20"/>
  </r>
  <r>
    <x v="20"/>
  </r>
  <r>
    <x v="9"/>
  </r>
  <r>
    <x v="1"/>
  </r>
  <r>
    <x v="9"/>
  </r>
  <r>
    <x v="1"/>
  </r>
  <r>
    <x v="19"/>
  </r>
  <r>
    <x v="8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3"/>
  </r>
  <r>
    <x v="20"/>
  </r>
  <r>
    <x v="20"/>
  </r>
  <r>
    <x v="20"/>
  </r>
  <r>
    <x v="20"/>
  </r>
  <r>
    <x v="2"/>
  </r>
  <r>
    <x v="2"/>
  </r>
  <r>
    <x v="2"/>
  </r>
  <r>
    <x v="12"/>
  </r>
  <r>
    <x v="9"/>
  </r>
  <r>
    <x v="3"/>
  </r>
  <r>
    <x v="19"/>
  </r>
  <r>
    <x v="13"/>
  </r>
  <r>
    <x v="12"/>
  </r>
  <r>
    <x v="3"/>
  </r>
  <r>
    <x v="6"/>
  </r>
  <r>
    <x v="1"/>
  </r>
  <r>
    <x v="8"/>
  </r>
  <r>
    <x v="1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6"/>
  </r>
  <r>
    <x v="9"/>
  </r>
  <r>
    <x v="18"/>
  </r>
  <r>
    <x v="14"/>
  </r>
  <r>
    <x v="20"/>
  </r>
  <r>
    <x v="20"/>
  </r>
  <r>
    <x v="20"/>
  </r>
  <r>
    <x v="2"/>
  </r>
  <r>
    <x v="2"/>
  </r>
  <r>
    <x v="16"/>
  </r>
  <r>
    <x v="7"/>
  </r>
  <r>
    <x v="19"/>
  </r>
  <r>
    <x v="7"/>
  </r>
  <r>
    <x v="17"/>
  </r>
  <r>
    <x v="10"/>
  </r>
  <r>
    <x v="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7"/>
  </r>
  <r>
    <x v="20"/>
  </r>
  <r>
    <x v="20"/>
  </r>
  <r>
    <x v="20"/>
  </r>
  <r>
    <x v="20"/>
  </r>
  <r>
    <x v="20"/>
  </r>
  <r>
    <x v="3"/>
  </r>
  <r>
    <x v="17"/>
  </r>
  <r>
    <x v="9"/>
  </r>
  <r>
    <x v="3"/>
  </r>
  <r>
    <x v="4"/>
  </r>
  <r>
    <x v="3"/>
  </r>
  <r>
    <x v="8"/>
  </r>
  <r>
    <x v="3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9"/>
  </r>
  <r>
    <x v="20"/>
  </r>
  <r>
    <x v="20"/>
  </r>
  <r>
    <x v="20"/>
  </r>
  <r>
    <x v="20"/>
  </r>
  <r>
    <x v="12"/>
  </r>
  <r>
    <x v="15"/>
  </r>
  <r>
    <x v="19"/>
  </r>
  <r>
    <x v="17"/>
  </r>
  <r>
    <x v="7"/>
  </r>
  <r>
    <x v="13"/>
  </r>
  <r>
    <x v="1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6"/>
  </r>
  <r>
    <x v="8"/>
  </r>
  <r>
    <x v="20"/>
  </r>
  <r>
    <x v="13"/>
  </r>
  <r>
    <x v="13"/>
  </r>
  <r>
    <x v="6"/>
  </r>
  <r>
    <x v="2"/>
  </r>
  <r>
    <x v="9"/>
  </r>
  <r>
    <x v="13"/>
  </r>
  <r>
    <x v="4"/>
  </r>
  <r>
    <x v="1"/>
  </r>
  <r>
    <x v="1"/>
  </r>
  <r>
    <x v="4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13"/>
  </r>
  <r>
    <x v="4"/>
  </r>
  <r>
    <x v="6"/>
  </r>
  <r>
    <x v="6"/>
  </r>
  <r>
    <x v="2"/>
  </r>
  <r>
    <x v="3"/>
  </r>
  <r>
    <x v="12"/>
  </r>
  <r>
    <x v="9"/>
  </r>
  <r>
    <x v="8"/>
  </r>
  <r>
    <x v="8"/>
  </r>
  <r>
    <x v="9"/>
  </r>
  <r>
    <x v="1"/>
  </r>
  <r>
    <x v="19"/>
  </r>
  <r>
    <x v="6"/>
  </r>
  <r>
    <x v="10"/>
  </r>
  <r>
    <x v="10"/>
  </r>
  <r>
    <x v="1"/>
  </r>
  <r>
    <x v="17"/>
  </r>
  <r>
    <x v="3"/>
  </r>
  <r>
    <x v="6"/>
  </r>
  <r>
    <x v="15"/>
  </r>
  <r>
    <x v="6"/>
  </r>
  <r>
    <x v="15"/>
  </r>
  <r>
    <x v="10"/>
  </r>
  <r>
    <x v="6"/>
  </r>
  <r>
    <x v="1"/>
  </r>
  <r>
    <x v="15"/>
  </r>
  <r>
    <x v="11"/>
  </r>
  <r>
    <x v="6"/>
  </r>
  <r>
    <x v="8"/>
  </r>
  <r>
    <x v="3"/>
  </r>
  <r>
    <x v="12"/>
  </r>
  <r>
    <x v="3"/>
  </r>
  <r>
    <x v="9"/>
  </r>
  <r>
    <x v="3"/>
  </r>
  <r>
    <x v="4"/>
  </r>
  <r>
    <x v="1"/>
  </r>
  <r>
    <x v="13"/>
  </r>
  <r>
    <x v="3"/>
  </r>
  <r>
    <x v="10"/>
  </r>
  <r>
    <x v="13"/>
  </r>
  <r>
    <x v="3"/>
  </r>
  <r>
    <x v="2"/>
  </r>
  <r>
    <x v="6"/>
  </r>
  <r>
    <x v="16"/>
  </r>
  <r>
    <x v="11"/>
  </r>
  <r>
    <x v="3"/>
  </r>
  <r>
    <x v="7"/>
  </r>
  <r>
    <x v="12"/>
  </r>
  <r>
    <x v="8"/>
  </r>
  <r>
    <x v="8"/>
  </r>
  <r>
    <x v="12"/>
  </r>
  <r>
    <x v="13"/>
  </r>
  <r>
    <x v="3"/>
  </r>
  <r>
    <x v="6"/>
  </r>
  <r>
    <x v="6"/>
  </r>
  <r>
    <x v="6"/>
  </r>
  <r>
    <x v="6"/>
  </r>
  <r>
    <x v="6"/>
  </r>
  <r>
    <x v="2"/>
  </r>
  <r>
    <x v="3"/>
  </r>
  <r>
    <x v="3"/>
  </r>
  <r>
    <x v="11"/>
  </r>
  <r>
    <x v="11"/>
  </r>
  <r>
    <x v="6"/>
  </r>
  <r>
    <x v="9"/>
  </r>
  <r>
    <x v="9"/>
  </r>
  <r>
    <x v="6"/>
  </r>
  <r>
    <x v="13"/>
  </r>
  <r>
    <x v="1"/>
  </r>
  <r>
    <x v="12"/>
  </r>
  <r>
    <x v="9"/>
  </r>
  <r>
    <x v="3"/>
  </r>
  <r>
    <x v="3"/>
  </r>
  <r>
    <x v="2"/>
  </r>
  <r>
    <x v="4"/>
  </r>
  <r>
    <x v="9"/>
  </r>
  <r>
    <x v="3"/>
  </r>
  <r>
    <x v="3"/>
  </r>
  <r>
    <x v="6"/>
  </r>
  <r>
    <x v="6"/>
  </r>
  <r>
    <x v="1"/>
  </r>
  <r>
    <x v="6"/>
  </r>
  <r>
    <x v="1"/>
  </r>
  <r>
    <x v="17"/>
  </r>
  <r>
    <x v="1"/>
  </r>
  <r>
    <x v="1"/>
  </r>
  <r>
    <x v="17"/>
  </r>
  <r>
    <x v="6"/>
  </r>
  <r>
    <x v="3"/>
  </r>
  <r>
    <x v="3"/>
  </r>
  <r>
    <x v="3"/>
  </r>
  <r>
    <x v="6"/>
  </r>
  <r>
    <x v="9"/>
  </r>
  <r>
    <x v="13"/>
  </r>
  <r>
    <x v="12"/>
  </r>
  <r>
    <x v="14"/>
  </r>
  <r>
    <x v="6"/>
  </r>
  <r>
    <x v="7"/>
  </r>
  <r>
    <x v="19"/>
  </r>
  <r>
    <x v="3"/>
  </r>
  <r>
    <x v="6"/>
  </r>
  <r>
    <x v="2"/>
  </r>
  <r>
    <x v="2"/>
  </r>
  <r>
    <x v="6"/>
  </r>
  <r>
    <x v="2"/>
  </r>
  <r>
    <x v="6"/>
  </r>
  <r>
    <x v="8"/>
  </r>
  <r>
    <x v="3"/>
  </r>
  <r>
    <x v="6"/>
  </r>
  <r>
    <x v="19"/>
  </r>
  <r>
    <x v="10"/>
  </r>
  <r>
    <x v="15"/>
  </r>
  <r>
    <x v="2"/>
  </r>
  <r>
    <x v="15"/>
  </r>
  <r>
    <x v="9"/>
  </r>
  <r>
    <x v="9"/>
  </r>
  <r>
    <x v="6"/>
  </r>
  <r>
    <x v="6"/>
  </r>
  <r>
    <x v="11"/>
  </r>
  <r>
    <x v="9"/>
  </r>
  <r>
    <x v="6"/>
  </r>
  <r>
    <x v="6"/>
  </r>
  <r>
    <x v="9"/>
  </r>
  <r>
    <x v="19"/>
  </r>
  <r>
    <x v="19"/>
  </r>
  <r>
    <x v="6"/>
  </r>
  <r>
    <x v="2"/>
  </r>
  <r>
    <x v="8"/>
  </r>
  <r>
    <x v="9"/>
  </r>
  <r>
    <x v="6"/>
  </r>
  <r>
    <x v="6"/>
  </r>
  <r>
    <x v="6"/>
  </r>
  <r>
    <x v="15"/>
  </r>
  <r>
    <x v="1"/>
  </r>
  <r>
    <x v="6"/>
  </r>
  <r>
    <x v="4"/>
  </r>
  <r>
    <x v="3"/>
  </r>
  <r>
    <x v="6"/>
  </r>
  <r>
    <x v="6"/>
  </r>
  <r>
    <x v="6"/>
  </r>
  <r>
    <x v="3"/>
  </r>
  <r>
    <x v="12"/>
  </r>
  <r>
    <x v="3"/>
  </r>
  <r>
    <x v="3"/>
  </r>
  <r>
    <x v="3"/>
  </r>
  <r>
    <x v="19"/>
  </r>
  <r>
    <x v="12"/>
  </r>
  <r>
    <x v="19"/>
  </r>
  <r>
    <x v="14"/>
  </r>
  <r>
    <x v="10"/>
  </r>
  <r>
    <x v="11"/>
  </r>
  <r>
    <x v="13"/>
  </r>
  <r>
    <x v="11"/>
  </r>
  <r>
    <x v="6"/>
  </r>
  <r>
    <x v="9"/>
  </r>
  <r>
    <x v="8"/>
  </r>
  <r>
    <x v="1"/>
  </r>
  <r>
    <x v="4"/>
  </r>
  <r>
    <x v="6"/>
  </r>
  <r>
    <x v="6"/>
  </r>
  <r>
    <x v="7"/>
  </r>
  <r>
    <x v="2"/>
  </r>
  <r>
    <x v="3"/>
  </r>
  <r>
    <x v="1"/>
  </r>
  <r>
    <x v="9"/>
  </r>
  <r>
    <x v="6"/>
  </r>
  <r>
    <x v="6"/>
  </r>
  <r>
    <x v="3"/>
  </r>
  <r>
    <x v="4"/>
  </r>
  <r>
    <x v="9"/>
  </r>
  <r>
    <x v="9"/>
  </r>
  <r>
    <x v="6"/>
  </r>
  <r>
    <x v="6"/>
  </r>
  <r>
    <x v="6"/>
  </r>
  <r>
    <x v="3"/>
  </r>
  <r>
    <x v="3"/>
  </r>
  <r>
    <x v="3"/>
  </r>
  <r>
    <x v="17"/>
  </r>
  <r>
    <x v="3"/>
  </r>
  <r>
    <x v="1"/>
  </r>
  <r>
    <x v="1"/>
  </r>
  <r>
    <x v="8"/>
  </r>
  <r>
    <x v="3"/>
  </r>
  <r>
    <x v="13"/>
  </r>
  <r>
    <x v="3"/>
  </r>
  <r>
    <x v="8"/>
  </r>
  <r>
    <x v="19"/>
  </r>
  <r>
    <x v="3"/>
  </r>
  <r>
    <x v="17"/>
  </r>
  <r>
    <x v="3"/>
  </r>
  <r>
    <x v="6"/>
  </r>
  <r>
    <x v="9"/>
  </r>
  <r>
    <x v="3"/>
  </r>
  <r>
    <x v="3"/>
  </r>
  <r>
    <x v="6"/>
  </r>
  <r>
    <x v="15"/>
  </r>
  <r>
    <x v="17"/>
  </r>
  <r>
    <x v="6"/>
  </r>
  <r>
    <x v="6"/>
  </r>
  <r>
    <x v="2"/>
  </r>
  <r>
    <x v="3"/>
  </r>
  <r>
    <x v="3"/>
  </r>
  <r>
    <x v="2"/>
  </r>
  <r>
    <x v="6"/>
  </r>
  <r>
    <x v="6"/>
  </r>
  <r>
    <x v="14"/>
  </r>
  <r>
    <x v="6"/>
  </r>
  <r>
    <x v="8"/>
  </r>
  <r>
    <x v="6"/>
  </r>
  <r>
    <x v="1"/>
  </r>
  <r>
    <x v="6"/>
  </r>
  <r>
    <x v="7"/>
  </r>
  <r>
    <x v="13"/>
  </r>
  <r>
    <x v="17"/>
  </r>
  <r>
    <x v="8"/>
  </r>
  <r>
    <x v="3"/>
  </r>
  <r>
    <x v="9"/>
  </r>
  <r>
    <x v="3"/>
  </r>
  <r>
    <x v="3"/>
  </r>
  <r>
    <x v="1"/>
  </r>
  <r>
    <x v="6"/>
  </r>
  <r>
    <x v="7"/>
  </r>
  <r>
    <x v="2"/>
  </r>
  <r>
    <x v="7"/>
  </r>
  <r>
    <x v="4"/>
  </r>
  <r>
    <x v="2"/>
  </r>
  <r>
    <x v="12"/>
  </r>
  <r>
    <x v="9"/>
  </r>
  <r>
    <x v="3"/>
  </r>
  <r>
    <x v="3"/>
  </r>
  <r>
    <x v="17"/>
  </r>
  <r>
    <x v="6"/>
  </r>
  <r>
    <x v="7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FEA70-2DA0-6046-9990-58BF59F540D0}" name="PivotTable2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31:F53" firstHeaderRow="1" firstDataRow="1" firstDataCol="1"/>
  <pivotFields count="21">
    <pivotField showAll="0"/>
    <pivotField numFmtId="164" showAll="0"/>
    <pivotField showAll="0"/>
    <pivotField showAll="0"/>
    <pivotField name="internet_service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2">
        <item x="1"/>
        <item x="3"/>
        <item x="0"/>
        <item x="6"/>
        <item x="8"/>
        <item x="9"/>
        <item x="18"/>
        <item x="2"/>
        <item x="14"/>
        <item x="10"/>
        <item x="11"/>
        <item x="15"/>
        <item x="17"/>
        <item x="12"/>
        <item x="13"/>
        <item x="19"/>
        <item x="16"/>
        <item x="4"/>
        <item x="5"/>
        <item x="7"/>
        <item x="20"/>
        <item t="default"/>
      </items>
    </pivotField>
  </pivotFields>
  <rowFields count="1">
    <field x="2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churn_reason" fld="20" subtotal="count" baseField="0" baseItem="0"/>
  </dataFields>
  <formats count="6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20" type="button" dataOnly="0" labelOnly="1" outline="0" axis="axisRow" fieldPosition="0"/>
    </format>
    <format dxfId="64">
      <pivotArea dataOnly="0" labelOnly="1" fieldPosition="0">
        <references count="1">
          <reference field="20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EC54C-591D-C54A-8949-60B354BEA742}" name="PivotTable1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24:F28" firstHeaderRow="1" firstDataRow="1" firstDataCol="1"/>
  <pivotFields count="21">
    <pivotField showAll="0"/>
    <pivotField numFmtId="164" showAll="0"/>
    <pivotField showAll="0"/>
    <pivotField showAll="0"/>
    <pivotField name="internet_service"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ternet_service" fld="4" subtotal="count" baseField="0" baseItem="0"/>
  </dataFields>
  <formats count="6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4" type="button" dataOnly="0" labelOnly="1" outline="0" axis="axisRow" fieldPosition="0"/>
    </format>
    <format dxfId="70">
      <pivotArea dataOnly="0" labelOnly="1" fieldPosition="0">
        <references count="1">
          <reference field="4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0DFB9-1231-BE4D-8E0E-3DF26D57CC68}" name="Pivot Gender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C21" firstHeaderRow="1" firstDataRow="1" firstDataCol="1"/>
  <pivotFields count="21">
    <pivotField showAll="0"/>
    <pivotField numFmtId="164" showAll="0"/>
    <pivotField axis="axisRow" dataField="1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gender" fld="2" subtotal="count" baseField="0" baseItem="0"/>
  </dataFields>
  <formats count="7">
    <format dxfId="80">
      <pivotArea dataOnly="0" fieldPosition="0">
        <references count="1">
          <reference field="2" count="2">
            <x v="2"/>
            <x v="3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2" type="button" dataOnly="0" labelOnly="1" outline="0" axis="axisRow" fieldPosition="0"/>
    </format>
    <format dxfId="76">
      <pivotArea dataOnly="0" labelOnly="1" fieldPosition="0">
        <references count="1">
          <reference field="2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21667-CB07-7F4E-9787-250E3C87B203}" name="PivotTable2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4:I29" firstHeaderRow="1" firstDataRow="1" firstDataCol="1"/>
  <pivotFields count="21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nternet_type" fld="14" subtotal="count" baseField="0" baseItem="0"/>
  </dataFields>
  <formats count="6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4" type="button" dataOnly="0" labelOnly="1" outline="0" axis="axisRow" fieldPosition="0"/>
    </format>
    <format dxfId="83">
      <pivotArea dataOnly="0" labelOnly="1" fieldPosition="0">
        <references count="1">
          <reference field="14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1E502-5502-DF41-A01C-330307B4FF63}" name="PivotTable2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1:C36" firstHeaderRow="1" firstDataRow="1" firstDataCol="1"/>
  <pivotFields count="21">
    <pivotField showAll="0"/>
    <pivotField numFmtId="164" showAll="0"/>
    <pivotField showAll="0"/>
    <pivotField showAll="0"/>
    <pivotField name="internet_service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_method" fld="16" subtotal="count" baseField="0" baseItem="0"/>
  </dataFields>
  <formats count="6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6" type="button" dataOnly="0" labelOnly="1" outline="0" axis="axisRow" fieldPosition="0"/>
    </format>
    <format dxfId="89">
      <pivotArea dataOnly="0" labelOnly="1" fieldPosition="0">
        <references count="1">
          <reference field="16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1250F-2AEC-7247-A208-26182CDBFA0F}" name="Pivot Married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5:F19" firstHeaderRow="1" firstDataRow="1" firstDataCol="1"/>
  <pivotFields count="21">
    <pivotField showAll="0"/>
    <pivotField numFmtId="164"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arried" fld="4" subtotal="count" baseField="0" baseItem="0"/>
  </dataFields>
  <formats count="6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4" type="button" dataOnly="0" labelOnly="1" outline="0" axis="axisRow" fieldPosition="0"/>
    </format>
    <format dxfId="95">
      <pivotArea dataOnly="0" labelOnly="1" fieldPosition="0">
        <references count="1">
          <reference field="4" count="0"/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29F70-EB66-C747-816B-D66B133F1045}" name="PivotTable2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8:C61" firstHeaderRow="1" firstDataRow="1" firstDataCol="1"/>
  <pivotFields count="21">
    <pivotField axis="axisRow" dataField="1" showAll="0" measureFilter="1">
      <items count="7044">
        <item x="3096"/>
        <item x="6762"/>
        <item x="159"/>
        <item x="744"/>
        <item x="66"/>
        <item x="2741"/>
        <item x="1657"/>
        <item x="4960"/>
        <item x="1971"/>
        <item x="1641"/>
        <item x="5099"/>
        <item x="2652"/>
        <item x="2827"/>
        <item x="2681"/>
        <item x="2099"/>
        <item x="6006"/>
        <item x="4597"/>
        <item x="4979"/>
        <item x="812"/>
        <item x="3927"/>
        <item x="2929"/>
        <item x="265"/>
        <item x="5827"/>
        <item x="5259"/>
        <item x="416"/>
        <item x="236"/>
        <item x="3093"/>
        <item x="5296"/>
        <item x="4317"/>
        <item x="6952"/>
        <item x="6540"/>
        <item x="1478"/>
        <item x="2275"/>
        <item x="6894"/>
        <item x="1815"/>
        <item x="5287"/>
        <item x="2260"/>
        <item x="1696"/>
        <item x="6604"/>
        <item x="2425"/>
        <item x="1415"/>
        <item x="2731"/>
        <item x="3111"/>
        <item x="3139"/>
        <item x="5684"/>
        <item x="3649"/>
        <item x="2832"/>
        <item x="2049"/>
        <item x="6602"/>
        <item x="6659"/>
        <item x="3212"/>
        <item x="2314"/>
        <item x="2866"/>
        <item x="865"/>
        <item x="512"/>
        <item x="3572"/>
        <item x="2490"/>
        <item x="6250"/>
        <item x="6580"/>
        <item x="6747"/>
        <item x="6081"/>
        <item x="6251"/>
        <item x="2093"/>
        <item x="942"/>
        <item x="846"/>
        <item x="6676"/>
        <item x="3153"/>
        <item x="1042"/>
        <item x="6951"/>
        <item x="1963"/>
        <item x="5097"/>
        <item x="3956"/>
        <item x="1129"/>
        <item x="2403"/>
        <item x="2051"/>
        <item x="3168"/>
        <item x="4669"/>
        <item x="1333"/>
        <item x="4845"/>
        <item x="1468"/>
        <item x="2880"/>
        <item x="2545"/>
        <item x="1412"/>
        <item x="6848"/>
        <item x="3978"/>
        <item x="6692"/>
        <item x="3981"/>
        <item x="898"/>
        <item x="1801"/>
        <item x="5764"/>
        <item x="6805"/>
        <item x="5768"/>
        <item x="450"/>
        <item x="334"/>
        <item x="1230"/>
        <item x="5560"/>
        <item x="6176"/>
        <item x="6725"/>
        <item x="6808"/>
        <item x="2863"/>
        <item x="3584"/>
        <item x="3653"/>
        <item x="4772"/>
        <item x="5288"/>
        <item x="4553"/>
        <item x="2819"/>
        <item x="2884"/>
        <item x="5565"/>
        <item x="5125"/>
        <item x="742"/>
        <item x="3594"/>
        <item x="6801"/>
        <item x="3681"/>
        <item x="2530"/>
        <item x="3274"/>
        <item x="580"/>
        <item x="3776"/>
        <item x="6983"/>
        <item x="5492"/>
        <item x="493"/>
        <item x="1812"/>
        <item x="3528"/>
        <item x="4736"/>
        <item x="5465"/>
        <item x="6225"/>
        <item x="6913"/>
        <item x="3491"/>
        <item x="62"/>
        <item x="6416"/>
        <item x="2189"/>
        <item x="3162"/>
        <item x="1151"/>
        <item x="4469"/>
        <item x="2330"/>
        <item x="6327"/>
        <item x="4656"/>
        <item x="6117"/>
        <item x="2483"/>
        <item x="5773"/>
        <item x="3128"/>
        <item x="2531"/>
        <item x="1499"/>
        <item x="1210"/>
        <item x="299"/>
        <item x="1505"/>
        <item x="2563"/>
        <item x="4976"/>
        <item x="5723"/>
        <item x="6326"/>
        <item x="5196"/>
        <item x="5866"/>
        <item x="4992"/>
        <item x="4596"/>
        <item x="5415"/>
        <item x="6469"/>
        <item x="749"/>
        <item x="3574"/>
        <item x="723"/>
        <item x="6671"/>
        <item x="194"/>
        <item x="10"/>
        <item x="5299"/>
        <item x="1576"/>
        <item x="981"/>
        <item x="5655"/>
        <item x="6633"/>
        <item x="3356"/>
        <item x="3908"/>
        <item x="6094"/>
        <item x="3724"/>
        <item x="3657"/>
        <item x="5369"/>
        <item x="4407"/>
        <item x="3121"/>
        <item x="625"/>
        <item x="3582"/>
        <item x="5712"/>
        <item x="2223"/>
        <item x="4525"/>
        <item x="2395"/>
        <item x="169"/>
        <item x="4737"/>
        <item x="4642"/>
        <item x="4907"/>
        <item x="4461"/>
        <item x="5901"/>
        <item x="1078"/>
        <item x="5186"/>
        <item x="1742"/>
        <item x="5517"/>
        <item x="25"/>
        <item x="6658"/>
        <item x="5084"/>
        <item x="6678"/>
        <item x="3689"/>
        <item x="1774"/>
        <item x="3022"/>
        <item x="2915"/>
        <item x="1155"/>
        <item x="4731"/>
        <item x="5300"/>
        <item x="790"/>
        <item x="6211"/>
        <item x="2629"/>
        <item x="1569"/>
        <item x="474"/>
        <item x="414"/>
        <item x="296"/>
        <item x="6973"/>
        <item x="122"/>
        <item x="877"/>
        <item x="4545"/>
        <item x="3065"/>
        <item x="505"/>
        <item x="3945"/>
        <item x="6522"/>
        <item x="1137"/>
        <item x="188"/>
        <item x="5539"/>
        <item x="2139"/>
        <item x="5221"/>
        <item x="1197"/>
        <item x="1911"/>
        <item x="800"/>
        <item x="6360"/>
        <item x="4377"/>
        <item x="1433"/>
        <item x="6182"/>
        <item x="1316"/>
        <item x="6299"/>
        <item x="2364"/>
        <item x="5984"/>
        <item x="2213"/>
        <item x="5721"/>
        <item x="105"/>
        <item x="107"/>
        <item x="5310"/>
        <item x="6936"/>
        <item x="7016"/>
        <item x="2355"/>
        <item x="2657"/>
        <item x="2721"/>
        <item x="3202"/>
        <item x="1857"/>
        <item x="3830"/>
        <item x="5706"/>
        <item x="3874"/>
        <item x="5081"/>
        <item x="1149"/>
        <item x="2236"/>
        <item x="5364"/>
        <item x="980"/>
        <item x="640"/>
        <item x="1242"/>
        <item x="2597"/>
        <item x="6849"/>
        <item x="6758"/>
        <item x="2106"/>
        <item x="1989"/>
        <item x="3832"/>
        <item x="4894"/>
        <item x="298"/>
        <item x="1065"/>
        <item x="3339"/>
        <item x="2181"/>
        <item x="2304"/>
        <item x="5444"/>
        <item x="2345"/>
        <item x="1191"/>
        <item x="6358"/>
        <item x="2996"/>
        <item x="3915"/>
        <item x="3061"/>
        <item x="2052"/>
        <item x="272"/>
        <item x="972"/>
        <item x="1240"/>
        <item x="2743"/>
        <item x="2794"/>
        <item x="4425"/>
        <item x="1955"/>
        <item x="1074"/>
        <item x="5630"/>
        <item x="1099"/>
        <item x="2835"/>
        <item x="3519"/>
        <item x="5936"/>
        <item x="6335"/>
        <item x="4163"/>
        <item x="3984"/>
        <item x="4563"/>
        <item x="4963"/>
        <item x="1636"/>
        <item x="4016"/>
        <item x="5569"/>
        <item x="3332"/>
        <item x="5338"/>
        <item x="5353"/>
        <item x="7031"/>
        <item x="1822"/>
        <item x="2268"/>
        <item x="5424"/>
        <item x="1785"/>
        <item x="2366"/>
        <item x="6"/>
        <item x="2457"/>
        <item x="5872"/>
        <item x="4610"/>
        <item x="2876"/>
        <item x="3311"/>
        <item x="5714"/>
        <item x="392"/>
        <item x="3672"/>
        <item x="6084"/>
        <item x="6847"/>
        <item x="6088"/>
        <item x="6306"/>
        <item x="3223"/>
        <item x="1208"/>
        <item x="804"/>
        <item x="6683"/>
        <item x="6771"/>
        <item x="4318"/>
        <item x="5550"/>
        <item x="6067"/>
        <item x="4684"/>
        <item x="6263"/>
        <item x="246"/>
        <item x="1938"/>
        <item x="6657"/>
        <item x="4816"/>
        <item x="5211"/>
        <item x="806"/>
        <item x="3367"/>
        <item x="6260"/>
        <item x="3598"/>
        <item x="1271"/>
        <item x="3241"/>
        <item x="4093"/>
        <item x="4402"/>
        <item x="655"/>
        <item x="2036"/>
        <item x="3196"/>
        <item x="5963"/>
        <item x="1353"/>
        <item x="6155"/>
        <item x="3135"/>
        <item x="692"/>
        <item x="2581"/>
        <item x="6850"/>
        <item x="3396"/>
        <item x="3930"/>
        <item x="335"/>
        <item x="4962"/>
        <item x="1401"/>
        <item x="3827"/>
        <item x="3319"/>
        <item x="1283"/>
        <item x="4373"/>
        <item x="4089"/>
        <item x="5457"/>
        <item x="2833"/>
        <item x="6509"/>
        <item x="722"/>
        <item x="6269"/>
        <item x="2684"/>
        <item x="4708"/>
        <item x="5280"/>
        <item x="2044"/>
        <item x="1987"/>
        <item x="3368"/>
        <item x="6625"/>
        <item x="5460"/>
        <item x="5233"/>
        <item x="6133"/>
        <item x="3714"/>
        <item x="1642"/>
        <item x="5629"/>
        <item x="1671"/>
        <item x="1290"/>
        <item x="3511"/>
        <item x="848"/>
        <item x="4787"/>
        <item x="3401"/>
        <item x="3524"/>
        <item x="484"/>
        <item x="1684"/>
        <item x="2858"/>
        <item x="4371"/>
        <item x="241"/>
        <item x="3520"/>
        <item x="606"/>
        <item x="2661"/>
        <item x="4982"/>
        <item x="2092"/>
        <item x="6640"/>
        <item x="5397"/>
        <item x="1885"/>
        <item x="3599"/>
        <item x="4437"/>
        <item x="2101"/>
        <item x="853"/>
        <item x="6149"/>
        <item x="3643"/>
        <item x="2120"/>
        <item x="2059"/>
        <item x="4411"/>
        <item x="2411"/>
        <item x="3126"/>
        <item x="3016"/>
        <item x="5342"/>
        <item x="1100"/>
        <item x="1218"/>
        <item x="2704"/>
        <item x="888"/>
        <item x="38"/>
        <item x="1292"/>
        <item x="781"/>
        <item x="3829"/>
        <item x="3412"/>
        <item x="5385"/>
        <item x="6515"/>
        <item x="4705"/>
        <item x="2964"/>
        <item x="6743"/>
        <item x="50"/>
        <item x="3677"/>
        <item x="1744"/>
        <item x="650"/>
        <item x="3312"/>
        <item x="6811"/>
        <item x="281"/>
        <item x="965"/>
        <item x="6123"/>
        <item x="398"/>
        <item x="315"/>
        <item x="912"/>
        <item x="140"/>
        <item x="6855"/>
        <item x="5172"/>
        <item x="887"/>
        <item x="4513"/>
        <item x="3118"/>
        <item x="1089"/>
        <item x="1599"/>
        <item x="546"/>
        <item x="3148"/>
        <item x="5762"/>
        <item x="5672"/>
        <item x="6386"/>
        <item x="4354"/>
        <item x="656"/>
        <item x="6466"/>
        <item x="6020"/>
        <item x="5732"/>
        <item x="5776"/>
        <item x="2096"/>
        <item x="5570"/>
        <item x="4615"/>
        <item x="6970"/>
        <item x="3586"/>
        <item x="4634"/>
        <item x="3580"/>
        <item x="6777"/>
        <item x="565"/>
        <item x="1500"/>
        <item x="1276"/>
        <item x="1584"/>
        <item x="454"/>
        <item x="1431"/>
        <item x="86"/>
        <item x="1532"/>
        <item x="1212"/>
        <item x="3478"/>
        <item x="404"/>
        <item x="375"/>
        <item x="6113"/>
        <item x="5889"/>
        <item x="584"/>
        <item x="2113"/>
        <item x="6289"/>
        <item x="2207"/>
        <item x="1369"/>
        <item x="2765"/>
        <item x="5350"/>
        <item x="2360"/>
        <item x="6549"/>
        <item x="92"/>
        <item x="3593"/>
        <item x="46"/>
        <item x="2789"/>
        <item x="327"/>
        <item x="1407"/>
        <item x="6596"/>
        <item x="2110"/>
        <item x="3260"/>
        <item x="3899"/>
        <item x="1457"/>
        <item x="1363"/>
        <item x="3018"/>
        <item x="3604"/>
        <item x="1660"/>
        <item x="4733"/>
        <item x="706"/>
        <item x="2803"/>
        <item x="1775"/>
        <item x="2408"/>
        <item x="1147"/>
        <item x="167"/>
        <item x="2557"/>
        <item x="6411"/>
        <item x="3184"/>
        <item x="3352"/>
        <item x="308"/>
        <item x="1156"/>
        <item x="4916"/>
        <item x="1800"/>
        <item x="6374"/>
        <item x="5695"/>
        <item x="36"/>
        <item x="1542"/>
        <item x="3468"/>
        <item x="1383"/>
        <item x="2650"/>
        <item x="3760"/>
        <item x="3335"/>
        <item x="1398"/>
        <item x="2252"/>
        <item x="5398"/>
        <item x="899"/>
        <item x="6436"/>
        <item x="117"/>
        <item x="5466"/>
        <item x="5647"/>
        <item x="1448"/>
        <item x="817"/>
        <item x="3060"/>
        <item x="3457"/>
        <item x="2974"/>
        <item x="3658"/>
        <item x="4302"/>
        <item x="2194"/>
        <item x="2588"/>
        <item x="6803"/>
        <item x="2830"/>
        <item x="5797"/>
        <item x="712"/>
        <item x="3698"/>
        <item x="2153"/>
        <item x="5937"/>
        <item x="983"/>
        <item x="6642"/>
        <item x="5748"/>
        <item x="3810"/>
        <item x="6319"/>
        <item x="3903"/>
        <item x="2418"/>
        <item x="8"/>
        <item x="6179"/>
        <item x="1267"/>
        <item x="5682"/>
        <item x="5653"/>
        <item x="1788"/>
        <item x="6858"/>
        <item x="5533"/>
        <item x="4116"/>
        <item x="6696"/>
        <item x="5095"/>
        <item x="776"/>
        <item x="1461"/>
        <item x="3748"/>
        <item x="5205"/>
        <item x="2094"/>
        <item x="151"/>
        <item x="6344"/>
        <item x="701"/>
        <item x="2104"/>
        <item x="3157"/>
        <item x="6205"/>
        <item x="5131"/>
        <item x="3052"/>
        <item x="2498"/>
        <item x="5134"/>
        <item x="7038"/>
        <item x="6712"/>
        <item x="2374"/>
        <item x="1476"/>
        <item x="1059"/>
        <item x="5526"/>
        <item x="545"/>
        <item x="4572"/>
        <item x="1553"/>
        <item x="231"/>
        <item x="3869"/>
        <item x="35"/>
        <item x="1825"/>
        <item x="5383"/>
        <item x="431"/>
        <item x="4060"/>
        <item x="1291"/>
        <item x="4030"/>
        <item x="6722"/>
        <item x="492"/>
        <item x="3892"/>
        <item x="3211"/>
        <item x="294"/>
        <item x="4078"/>
        <item x="4117"/>
        <item x="304"/>
        <item x="4983"/>
        <item x="4781"/>
        <item x="3140"/>
        <item x="3922"/>
        <item x="6442"/>
        <item x="6965"/>
        <item x="1893"/>
        <item x="1705"/>
        <item x="3755"/>
        <item x="4305"/>
        <item x="2445"/>
        <item x="2801"/>
        <item x="5660"/>
        <item x="4112"/>
        <item x="5756"/>
        <item x="1796"/>
        <item x="3534"/>
        <item x="5279"/>
        <item x="932"/>
        <item x="2333"/>
        <item x="3906"/>
        <item x="4160"/>
        <item x="3596"/>
        <item x="4851"/>
        <item x="4600"/>
        <item x="1564"/>
        <item x="4604"/>
        <item x="6239"/>
        <item x="5573"/>
        <item x="3058"/>
        <item x="3795"/>
        <item x="6284"/>
        <item x="3431"/>
        <item x="316"/>
        <item x="6371"/>
        <item x="7008"/>
        <item x="1838"/>
        <item x="739"/>
        <item x="2596"/>
        <item x="1063"/>
        <item x="883"/>
        <item x="769"/>
        <item x="5725"/>
        <item x="3366"/>
        <item x="2521"/>
        <item x="5881"/>
        <item x="2404"/>
        <item x="4274"/>
        <item x="2351"/>
        <item x="6567"/>
        <item x="4053"/>
        <item x="6891"/>
        <item x="3496"/>
        <item x="4242"/>
        <item x="1327"/>
        <item x="1653"/>
        <item x="1493"/>
        <item x="3612"/>
        <item x="2167"/>
        <item x="4931"/>
        <item x="5094"/>
        <item x="3820"/>
        <item x="6413"/>
        <item x="2037"/>
        <item x="2895"/>
        <item x="5176"/>
        <item x="5535"/>
        <item x="257"/>
        <item x="5964"/>
        <item x="3578"/>
        <item x="5184"/>
        <item x="715"/>
        <item x="5253"/>
        <item x="4007"/>
        <item x="4005"/>
        <item x="4448"/>
        <item x="1811"/>
        <item x="5264"/>
        <item x="4110"/>
        <item x="5561"/>
        <item x="5395"/>
        <item x="2259"/>
        <item x="5620"/>
        <item x="874"/>
        <item x="5183"/>
        <item x="126"/>
        <item x="1580"/>
        <item x="2733"/>
        <item x="6897"/>
        <item x="1417"/>
        <item x="3442"/>
        <item x="6783"/>
        <item x="5060"/>
        <item x="5320"/>
        <item x="1917"/>
        <item x="4063"/>
        <item x="3283"/>
        <item x="6453"/>
        <item x="2028"/>
        <item x="3777"/>
        <item x="3753"/>
        <item x="2877"/>
        <item x="6790"/>
        <item x="2123"/>
        <item x="6200"/>
        <item x="6911"/>
        <item x="2692"/>
        <item x="4932"/>
        <item x="1460"/>
        <item x="5404"/>
        <item x="3205"/>
        <item x="716"/>
        <item x="1854"/>
        <item x="1469"/>
        <item x="818"/>
        <item x="6959"/>
        <item x="908"/>
        <item x="5852"/>
        <item x="5673"/>
        <item x="6603"/>
        <item x="1219"/>
        <item x="6434"/>
        <item x="6018"/>
        <item x="6196"/>
        <item x="2294"/>
        <item x="945"/>
        <item x="1685"/>
        <item x="825"/>
        <item x="6736"/>
        <item x="3875"/>
        <item x="2640"/>
        <item x="2799"/>
        <item x="4665"/>
        <item x="6109"/>
        <item x="1624"/>
        <item x="1748"/>
        <item x="4767"/>
        <item x="1223"/>
        <item x="5152"/>
        <item x="2568"/>
        <item x="4189"/>
        <item x="926"/>
        <item x="5295"/>
        <item x="2371"/>
        <item x="3466"/>
        <item x="5953"/>
        <item x="3134"/>
        <item x="5566"/>
        <item x="6243"/>
        <item x="5976"/>
        <item x="6147"/>
        <item x="2494"/>
        <item x="3489"/>
        <item x="6160"/>
        <item x="2161"/>
        <item x="1319"/>
        <item x="510"/>
        <item x="504"/>
        <item x="4850"/>
        <item x="4312"/>
        <item x="3079"/>
        <item x="2321"/>
        <item x="462"/>
        <item x="2772"/>
        <item x="6795"/>
        <item x="6685"/>
        <item x="2620"/>
        <item x="3042"/>
        <item x="5135"/>
        <item x="5471"/>
        <item x="6915"/>
        <item x="6458"/>
        <item x="2300"/>
        <item x="5479"/>
        <item x="4755"/>
        <item x="6754"/>
        <item x="5202"/>
        <item x="1422"/>
        <item x="1419"/>
        <item x="5316"/>
        <item x="685"/>
        <item x="4680"/>
        <item x="3179"/>
        <item x="2134"/>
        <item x="444"/>
        <item x="5355"/>
        <item x="5059"/>
        <item x="2943"/>
        <item x="5014"/>
        <item x="3244"/>
        <item x="6944"/>
        <item x="6028"/>
        <item x="3027"/>
        <item x="6680"/>
        <item x="1943"/>
        <item x="1543"/>
        <item x="5493"/>
        <item x="4472"/>
        <item x="3558"/>
        <item x="2400"/>
        <item x="5810"/>
        <item x="4460"/>
        <item x="5118"/>
        <item x="71"/>
        <item x="3839"/>
        <item x="456"/>
        <item x="2887"/>
        <item x="5729"/>
        <item x="3793"/>
        <item x="1105"/>
        <item x="587"/>
        <item x="2550"/>
        <item x="5057"/>
        <item x="4435"/>
        <item x="4012"/>
        <item x="3180"/>
        <item x="1993"/>
        <item x="1170"/>
        <item x="3254"/>
        <item x="2888"/>
        <item x="4587"/>
        <item x="1247"/>
        <item x="3756"/>
        <item x="2004"/>
        <item x="1850"/>
        <item x="1946"/>
        <item x="1942"/>
        <item x="5433"/>
        <item x="175"/>
        <item x="6234"/>
        <item x="2473"/>
        <item x="3452"/>
        <item x="1545"/>
        <item x="4249"/>
        <item x="5689"/>
        <item x="5009"/>
        <item x="338"/>
        <item x="4497"/>
        <item x="350"/>
        <item x="2576"/>
        <item x="4836"/>
        <item x="6329"/>
        <item x="5995"/>
        <item x="4087"/>
        <item x="4365"/>
        <item x="2272"/>
        <item x="4084"/>
        <item x="4722"/>
        <item x="4256"/>
        <item x="3516"/>
        <item x="4959"/>
        <item x="6947"/>
        <item x="3871"/>
        <item x="4109"/>
        <item x="4091"/>
        <item x="3785"/>
        <item x="2774"/>
        <item x="1232"/>
        <item x="5490"/>
        <item x="4044"/>
        <item x="455"/>
        <item x="5913"/>
        <item x="6929"/>
        <item x="3045"/>
        <item x="542"/>
        <item x="5700"/>
        <item x="1909"/>
        <item x="940"/>
        <item x="3472"/>
        <item x="2136"/>
        <item x="216"/>
        <item x="3783"/>
        <item x="6875"/>
        <item x="3538"/>
        <item x="3220"/>
        <item x="1324"/>
        <item x="3041"/>
        <item x="6283"/>
        <item x="5849"/>
        <item x="6752"/>
        <item x="2296"/>
        <item x="5261"/>
        <item x="3353"/>
        <item x="1581"/>
        <item x="4475"/>
        <item x="3189"/>
        <item x="3288"/>
        <item x="1379"/>
        <item x="4193"/>
        <item x="4121"/>
        <item x="6293"/>
        <item x="5837"/>
        <item x="112"/>
        <item x="3629"/>
        <item x="3109"/>
        <item x="4438"/>
        <item x="4132"/>
        <item x="1121"/>
        <item x="6366"/>
        <item x="1421"/>
        <item x="1226"/>
        <item x="870"/>
        <item x="2690"/>
        <item x="4414"/>
        <item x="5391"/>
        <item x="3364"/>
        <item x="529"/>
        <item x="6262"/>
        <item x="4276"/>
        <item x="2266"/>
        <item x="5974"/>
        <item x="4409"/>
        <item x="6190"/>
        <item x="5096"/>
        <item x="3929"/>
        <item x="1326"/>
        <item x="5557"/>
        <item x="2164"/>
        <item x="3365"/>
        <item x="3743"/>
        <item x="2839"/>
        <item x="943"/>
        <item x="3091"/>
        <item x="6473"/>
        <item x="1890"/>
        <item x="2859"/>
        <item x="5216"/>
        <item x="5017"/>
        <item x="3256"/>
        <item x="5365"/>
        <item x="3402"/>
        <item x="6511"/>
        <item x="5371"/>
        <item x="4246"/>
        <item x="743"/>
        <item x="6838"/>
        <item x="4404"/>
        <item x="6834"/>
        <item x="3730"/>
        <item x="755"/>
        <item x="1312"/>
        <item x="3411"/>
        <item x="4923"/>
        <item x="1261"/>
        <item x="4247"/>
        <item x="4720"/>
        <item x="6009"/>
        <item x="1322"/>
        <item x="5580"/>
        <item x="3400"/>
        <item x="4205"/>
        <item x="4823"/>
        <item x="3370"/>
        <item x="2309"/>
        <item x="4023"/>
        <item x="4659"/>
        <item x="7034"/>
        <item x="2455"/>
        <item x="1010"/>
        <item x="1602"/>
        <item x="6687"/>
        <item x="5501"/>
        <item x="3036"/>
        <item x="2979"/>
        <item x="6257"/>
        <item x="6087"/>
        <item x="5767"/>
        <item x="1841"/>
        <item x="2185"/>
        <item x="518"/>
        <item x="6512"/>
        <item x="6334"/>
        <item x="4805"/>
        <item x="4817"/>
        <item x="1138"/>
        <item x="4502"/>
        <item x="5361"/>
        <item x="5693"/>
        <item x="4464"/>
        <item x="1866"/>
        <item x="1087"/>
        <item x="7011"/>
        <item x="2178"/>
        <item x="5633"/>
        <item x="5874"/>
        <item x="1371"/>
        <item x="1233"/>
        <item x="849"/>
        <item x="5284"/>
        <item x="608"/>
        <item x="361"/>
        <item x="224"/>
        <item x="3443"/>
        <item x="4765"/>
        <item x="1515"/>
        <item x="1761"/>
        <item x="3010"/>
        <item x="2725"/>
        <item x="1118"/>
        <item x="2995"/>
        <item x="1349"/>
        <item x="2081"/>
        <item x="4326"/>
        <item x="5657"/>
        <item x="6993"/>
        <item x="3737"/>
        <item x="4431"/>
        <item x="3225"/>
        <item x="4127"/>
        <item x="3108"/>
        <item x="1930"/>
        <item x="3676"/>
        <item x="2980"/>
        <item x="2639"/>
        <item x="6100"/>
        <item x="3031"/>
        <item x="2905"/>
        <item x="389"/>
        <item x="2102"/>
        <item x="2796"/>
        <item x="1945"/>
        <item x="5861"/>
        <item x="4759"/>
        <item x="6199"/>
        <item x="592"/>
        <item x="6919"/>
        <item x="469"/>
        <item x="5263"/>
        <item x="1502"/>
        <item x="422"/>
        <item x="458"/>
        <item x="3668"/>
        <item x="3354"/>
        <item x="358"/>
        <item x="4362"/>
        <item x="714"/>
        <item x="1303"/>
        <item x="6651"/>
        <item x="3987"/>
        <item x="4383"/>
        <item x="2438"/>
        <item x="6577"/>
        <item x="2779"/>
        <item x="1952"/>
        <item x="5313"/>
        <item x="1215"/>
        <item x="3540"/>
        <item x="2912"/>
        <item x="1827"/>
        <item x="1889"/>
        <item x="1574"/>
        <item x="5709"/>
        <item x="5813"/>
        <item x="1054"/>
        <item x="4541"/>
        <item x="5071"/>
        <item x="3300"/>
        <item x="211"/>
        <item x="6646"/>
        <item x="5187"/>
        <item x="5112"/>
        <item x="6034"/>
        <item x="3394"/>
        <item x="6636"/>
        <item x="1323"/>
        <item x="4085"/>
        <item x="161"/>
        <item x="2446"/>
        <item x="2297"/>
        <item x="1028"/>
        <item x="383"/>
        <item x="5003"/>
        <item x="5571"/>
        <item x="3560"/>
        <item x="4511"/>
        <item x="367"/>
        <item x="1334"/>
        <item x="3324"/>
        <item x="614"/>
        <item x="1284"/>
        <item x="881"/>
        <item x="905"/>
        <item x="3973"/>
        <item x="5521"/>
        <item x="4018"/>
        <item x="5170"/>
        <item x="3775"/>
        <item x="5319"/>
        <item x="1362"/>
        <item x="663"/>
        <item x="6860"/>
        <item x="3155"/>
        <item x="2029"/>
        <item x="830"/>
        <item x="5226"/>
        <item x="3961"/>
        <item x="6431"/>
        <item x="548"/>
        <item x="6890"/>
        <item x="1629"/>
        <item x="6617"/>
        <item x="1152"/>
        <item x="603"/>
        <item x="95"/>
        <item x="553"/>
        <item x="488"/>
        <item x="2031"/>
        <item x="4877"/>
        <item x="1637"/>
        <item x="6910"/>
        <item x="5577"/>
        <item x="6002"/>
        <item x="1934"/>
        <item x="5245"/>
        <item x="5718"/>
        <item x="2864"/>
        <item x="3706"/>
        <item x="3641"/>
        <item x="6757"/>
        <item x="2944"/>
        <item x="1130"/>
        <item x="3770"/>
        <item x="1486"/>
        <item x="3989"/>
        <item x="2783"/>
        <item x="2338"/>
        <item x="6478"/>
        <item x="2601"/>
        <item x="774"/>
        <item x="2764"/>
        <item x="695"/>
        <item x="4703"/>
        <item x="5771"/>
        <item x="6330"/>
        <item x="5488"/>
        <item x="2706"/>
        <item x="6261"/>
        <item x="2169"/>
        <item x="3686"/>
        <item x="2957"/>
        <item x="3110"/>
        <item x="1496"/>
        <item x="6832"/>
        <item x="5198"/>
        <item x="4164"/>
        <item x="1813"/>
        <item x="3284"/>
        <item x="2315"/>
        <item x="2204"/>
        <item x="2527"/>
        <item x="5944"/>
        <item x="1008"/>
        <item x="3066"/>
        <item x="4764"/>
        <item x="2966"/>
        <item x="1996"/>
        <item x="1667"/>
        <item x="2182"/>
        <item x="4184"/>
        <item x="951"/>
        <item x="939"/>
        <item x="2442"/>
        <item x="1294"/>
        <item x="1096"/>
        <item x="1682"/>
        <item x="3000"/>
        <item x="2127"/>
        <item x="6514"/>
        <item x="4227"/>
        <item x="1041"/>
        <item x="4993"/>
        <item x="3883"/>
        <item x="5448"/>
        <item x="2843"/>
        <item x="1239"/>
        <item x="3619"/>
        <item x="5639"/>
        <item x="6843"/>
        <item x="138"/>
        <item x="6285"/>
        <item x="3028"/>
        <item x="1558"/>
        <item x="5568"/>
        <item x="4632"/>
        <item x="2543"/>
        <item x="6662"/>
        <item x="1029"/>
        <item x="4401"/>
        <item x="4774"/>
        <item x="5004"/>
        <item x="3289"/>
        <item x="4919"/>
        <item x="4715"/>
        <item x="2283"/>
        <item x="39"/>
        <item x="6047"/>
        <item x="4076"/>
        <item x="4986"/>
        <item x="5921"/>
        <item x="5783"/>
        <item x="1791"/>
        <item x="2302"/>
        <item x="1947"/>
        <item x="1707"/>
        <item x="6958"/>
        <item x="4436"/>
        <item x="621"/>
        <item x="483"/>
        <item x="5739"/>
        <item x="4686"/>
        <item x="3012"/>
        <item x="534"/>
        <item x="1683"/>
        <item x="1948"/>
        <item x="6102"/>
        <item x="5370"/>
        <item x="1606"/>
        <item x="2461"/>
        <item x="6276"/>
        <item x="2730"/>
        <item x="4571"/>
        <item x="1068"/>
        <item x="3347"/>
        <item x="4557"/>
        <item x="1547"/>
        <item x="5542"/>
        <item x="6036"/>
        <item x="1007"/>
        <item x="5677"/>
        <item x="5243"/>
        <item x="2758"/>
        <item x="6882"/>
        <item x="6542"/>
        <item x="3527"/>
        <item x="5283"/>
        <item x="459"/>
        <item x="5244"/>
        <item x="6420"/>
        <item x="2562"/>
        <item x="1006"/>
        <item x="2276"/>
        <item x="1808"/>
        <item x="2271"/>
        <item x="2748"/>
        <item x="4413"/>
        <item x="6404"/>
        <item x="1199"/>
        <item x="4865"/>
        <item x="5896"/>
        <item x="5988"/>
        <item x="3998"/>
        <item x="4756"/>
        <item x="4171"/>
        <item x="5939"/>
        <item x="736"/>
        <item x="5724"/>
        <item x="1128"/>
        <item x="5814"/>
        <item x="594"/>
        <item x="5474"/>
        <item x="3904"/>
        <item x="4967"/>
        <item x="437"/>
        <item x="5548"/>
        <item x="573"/>
        <item x="442"/>
        <item x="5904"/>
        <item x="4777"/>
        <item x="3201"/>
        <item x="4863"/>
        <item x="630"/>
        <item x="1358"/>
        <item x="5322"/>
        <item x="6146"/>
        <item x="726"/>
        <item x="2009"/>
        <item x="2007"/>
        <item x="1295"/>
        <item x="2489"/>
        <item x="193"/>
        <item x="6786"/>
        <item x="4517"/>
        <item x="1566"/>
        <item x="5581"/>
        <item x="234"/>
        <item x="2057"/>
        <item x="4266"/>
        <item x="4363"/>
        <item x="1824"/>
        <item x="6278"/>
        <item x="2125"/>
        <item x="6207"/>
        <item x="5127"/>
        <item x="6631"/>
        <item x="1000"/>
        <item x="4974"/>
        <item x="4380"/>
        <item x="4576"/>
        <item x="3603"/>
        <item x="2472"/>
        <item x="6670"/>
        <item x="4308"/>
        <item x="2933"/>
        <item x="3510"/>
        <item x="6989"/>
        <item x="5446"/>
        <item x="5430"/>
        <item x="4829"/>
        <item x="4191"/>
        <item x="1567"/>
        <item x="1103"/>
        <item x="4048"/>
        <item x="5875"/>
        <item x="605"/>
        <item x="3952"/>
        <item x="3745"/>
        <item x="2713"/>
        <item x="6223"/>
        <item x="4468"/>
        <item x="45"/>
        <item x="271"/>
        <item x="470"/>
        <item x="4029"/>
        <item x="6997"/>
        <item x="1365"/>
        <item x="4855"/>
        <item x="2231"/>
        <item x="5085"/>
        <item x="6484"/>
        <item x="0"/>
        <item x="5339"/>
        <item x="3379"/>
        <item x="6242"/>
        <item x="4799"/>
        <item x="2823"/>
        <item x="6940"/>
        <item x="4263"/>
        <item x="1075"/>
        <item x="1039"/>
        <item x="526"/>
        <item x="2481"/>
        <item x="4327"/>
        <item x="1153"/>
        <item x="3377"/>
        <item x="339"/>
        <item x="5101"/>
        <item x="3398"/>
        <item x="5340"/>
        <item x="6024"/>
        <item x="6070"/>
        <item x="6252"/>
        <item x="4062"/>
        <item x="432"/>
        <item x="97"/>
        <item x="5402"/>
        <item x="4442"/>
        <item x="1385"/>
        <item x="832"/>
        <item x="5908"/>
        <item x="6605"/>
        <item x="3113"/>
        <item x="3634"/>
        <item x="1018"/>
        <item x="1067"/>
        <item x="6998"/>
        <item x="6545"/>
        <item x="3112"/>
        <item x="3837"/>
        <item x="6136"/>
        <item x="6799"/>
        <item x="2680"/>
        <item x="1912"/>
        <item x="6932"/>
        <item x="4574"/>
        <item x="4398"/>
        <item x="6552"/>
        <item x="3458"/>
        <item x="6476"/>
        <item x="2246"/>
        <item x="3159"/>
        <item x="1586"/>
        <item x="2180"/>
        <item x="5798"/>
        <item x="3439"/>
        <item x="759"/>
        <item x="5662"/>
        <item x="6124"/>
        <item x="5147"/>
        <item x="6245"/>
        <item x="1131"/>
        <item x="6445"/>
        <item x="3361"/>
        <item x="5885"/>
        <item x="197"/>
        <item x="4719"/>
        <item x="2522"/>
        <item x="4820"/>
        <item x="4987"/>
        <item x="4702"/>
        <item x="317"/>
        <item x="6663"/>
        <item x="5755"/>
        <item x="2115"/>
        <item x="5932"/>
        <item x="3345"/>
        <item x="616"/>
        <item x="801"/>
        <item x="6217"/>
        <item x="4231"/>
        <item x="2698"/>
        <item x="2407"/>
        <item x="6953"/>
        <item x="3778"/>
        <item x="242"/>
        <item x="6115"/>
        <item x="6905"/>
        <item x="3282"/>
        <item x="4881"/>
        <item x="5564"/>
        <item x="3670"/>
        <item x="5255"/>
        <item x="6441"/>
        <item x="139"/>
        <item x="3983"/>
        <item x="6474"/>
        <item x="426"/>
        <item x="251"/>
        <item x="6611"/>
        <item x="2131"/>
        <item x="4544"/>
        <item x="5078"/>
        <item x="2109"/>
        <item x="6475"/>
        <item x="4463"/>
        <item x="2097"/>
        <item x="4660"/>
        <item x="5498"/>
        <item x="192"/>
        <item x="3255"/>
        <item x="5544"/>
        <item x="6189"/>
        <item x="3638"/>
        <item x="6121"/>
        <item x="2709"/>
        <item x="3372"/>
        <item x="1759"/>
        <item x="6051"/>
        <item x="589"/>
        <item x="2233"/>
        <item x="353"/>
        <item x="3082"/>
        <item x="1674"/>
        <item x="3964"/>
        <item x="5028"/>
        <item x="2532"/>
        <item x="5978"/>
        <item x="2328"/>
        <item x="1346"/>
        <item x="2889"/>
        <item x="6814"/>
        <item x="4744"/>
        <item x="2904"/>
        <item x="1932"/>
        <item x="3302"/>
        <item x="1914"/>
        <item x="649"/>
        <item x="3349"/>
        <item x="4261"/>
        <item x="1832"/>
        <item x="976"/>
        <item x="6859"/>
        <item x="4882"/>
        <item x="765"/>
        <item x="4096"/>
        <item x="4832"/>
        <item x="4786"/>
        <item x="1961"/>
        <item x="2797"/>
        <item x="1650"/>
        <item x="1867"/>
        <item x="1830"/>
        <item x="1288"/>
        <item x="4422"/>
        <item x="3359"/>
        <item x="313"/>
        <item x="5667"/>
        <item x="5651"/>
        <item x="2837"/>
        <item x="3316"/>
        <item x="519"/>
        <item x="702"/>
        <item x="5349"/>
        <item x="1781"/>
        <item x="5617"/>
        <item x="5024"/>
        <item x="3447"/>
        <item x="2850"/>
        <item x="6053"/>
        <item x="4790"/>
        <item x="4957"/>
        <item x="6827"/>
        <item x="1347"/>
        <item x="1514"/>
        <item x="2984"/>
        <item x="579"/>
        <item x="900"/>
        <item x="5643"/>
        <item x="2061"/>
        <item x="6594"/>
        <item x="6623"/>
        <item x="6761"/>
        <item x="6806"/>
        <item x="1135"/>
        <item x="5899"/>
        <item x="3530"/>
        <item x="2752"/>
        <item x="5636"/>
        <item x="6852"/>
        <item x="5853"/>
        <item x="684"/>
        <item x="6282"/>
        <item x="209"/>
        <item x="5105"/>
        <item x="3015"/>
        <item x="225"/>
        <item x="6537"/>
        <item x="5114"/>
        <item x="1913"/>
        <item x="4234"/>
        <item x="1186"/>
        <item x="2496"/>
        <item x="2750"/>
        <item x="1738"/>
        <item x="1541"/>
        <item x="3290"/>
        <item x="4492"/>
        <item x="5201"/>
        <item x="4345"/>
        <item x="2072"/>
        <item x="2499"/>
        <item x="42"/>
        <item x="5698"/>
        <item x="4593"/>
        <item x="292"/>
        <item x="2716"/>
        <item x="4862"/>
        <item x="4142"/>
        <item x="6423"/>
        <item x="1473"/>
        <item x="4953"/>
        <item x="3378"/>
        <item x="4895"/>
        <item x="4523"/>
        <item x="1837"/>
        <item x="2777"/>
        <item x="2574"/>
        <item x="4043"/>
        <item x="4856"/>
        <item x="4197"/>
        <item x="2191"/>
        <item x="1621"/>
        <item x="2398"/>
        <item x="3026"/>
        <item x="2312"/>
        <item x="4360"/>
        <item x="1876"/>
        <item x="6213"/>
        <item x="5092"/>
        <item x="4467"/>
        <item x="6690"/>
        <item x="44"/>
        <item x="6845"/>
        <item x="7032"/>
        <item x="3410"/>
        <item x="1793"/>
        <item x="6708"/>
        <item x="500"/>
        <item x="3492"/>
        <item x="4550"/>
        <item x="3550"/>
        <item x="3499"/>
        <item x="4292"/>
        <item x="2894"/>
        <item x="6600"/>
        <item x="412"/>
        <item x="2552"/>
        <item x="3186"/>
        <item x="6288"/>
        <item x="4635"/>
        <item x="2855"/>
        <item x="5311"/>
        <item x="423"/>
        <item x="6152"/>
        <item x="452"/>
        <item x="4494"/>
        <item x="1462"/>
        <item x="4255"/>
        <item x="2359"/>
        <item x="5982"/>
        <item x="1033"/>
        <item x="2665"/>
        <item x="5722"/>
        <item x="5661"/>
        <item x="2478"/>
        <item x="1497"/>
        <item x="1570"/>
        <item x="5588"/>
        <item x="1092"/>
        <item x="2693"/>
        <item x="297"/>
        <item x="978"/>
        <item x="3362"/>
        <item x="2119"/>
        <item x="2631"/>
        <item x="3642"/>
        <item x="7021"/>
        <item x="3242"/>
        <item x="5727"/>
        <item x="2666"/>
        <item x="3640"/>
        <item x="6077"/>
        <item x="4491"/>
        <item x="1708"/>
        <item x="3632"/>
        <item x="6652"/>
        <item x="2003"/>
        <item x="6820"/>
        <item x="3103"/>
        <item x="1032"/>
        <item x="4984"/>
        <item x="5519"/>
        <item x="4008"/>
        <item x="3385"/>
        <item x="390"/>
        <item x="5528"/>
        <item x="5007"/>
        <item x="1655"/>
        <item x="4324"/>
        <item x="478"/>
        <item x="1491"/>
        <item x="732"/>
        <item x="1192"/>
        <item x="6001"/>
        <item x="3853"/>
        <item x="6548"/>
        <item x="1391"/>
        <item x="3206"/>
        <item x="4194"/>
        <item x="5403"/>
        <item x="671"/>
        <item x="813"/>
        <item x="3705"/>
        <item x="2879"/>
        <item x="4501"/>
        <item x="6649"/>
        <item x="6301"/>
        <item x="2987"/>
        <item x="5940"/>
        <item x="4120"/>
        <item x="30"/>
        <item x="2063"/>
        <item x="155"/>
        <item x="4304"/>
        <item x="4281"/>
        <item x="4664"/>
        <item x="2344"/>
        <item x="3902"/>
        <item x="1104"/>
        <item x="6630"/>
        <item x="6027"/>
        <item x="3167"/>
        <item x="4350"/>
        <item x="1487"/>
        <item x="5475"/>
        <item x="6393"/>
        <item x="3968"/>
        <item x="2033"/>
        <item x="4252"/>
        <item x="662"/>
        <item x="6042"/>
        <item x="1043"/>
        <item x="6145"/>
        <item x="6091"/>
        <item x="4619"/>
        <item x="6723"/>
        <item x="6922"/>
        <item x="1408"/>
        <item x="491"/>
        <item x="6666"/>
        <item x="3035"/>
        <item x="2427"/>
        <item x="4369"/>
        <item x="141"/>
        <item x="1552"/>
        <item x="5258"/>
        <item x="6706"/>
        <item x="5115"/>
        <item x="52"/>
        <item x="1563"/>
        <item x="3170"/>
        <item x="1098"/>
        <item x="6174"/>
        <item x="950"/>
        <item x="4814"/>
        <item x="1611"/>
        <item x="4758"/>
        <item x="7022"/>
        <item x="6159"/>
        <item x="2107"/>
        <item x="387"/>
        <item x="959"/>
        <item x="5961"/>
        <item x="5983"/>
        <item x="4473"/>
        <item x="4710"/>
        <item x="1384"/>
        <item x="3069"/>
        <item x="1747"/>
        <item x="4395"/>
        <item x="278"/>
        <item x="5663"/>
        <item x="4692"/>
        <item x="4334"/>
        <item x="2487"/>
        <item x="5785"/>
        <item x="4512"/>
        <item x="2329"/>
        <item x="2022"/>
        <item x="811"/>
        <item x="4035"/>
        <item x="2751"/>
        <item x="3388"/>
        <item x="5824"/>
        <item x="1865"/>
        <item x="6544"/>
        <item x="5144"/>
        <item x="6412"/>
        <item x="3427"/>
        <item x="2739"/>
        <item x="6634"/>
        <item x="1504"/>
        <item x="6857"/>
        <item x="5478"/>
        <item x="6898"/>
        <item x="6089"/>
        <item x="5592"/>
        <item x="970"/>
        <item x="821"/>
        <item x="829"/>
        <item x="6365"/>
        <item x="5291"/>
        <item x="936"/>
        <item x="4621"/>
        <item x="5469"/>
        <item x="3261"/>
        <item x="4499"/>
        <item x="2067"/>
        <item x="2012"/>
        <item x="5366"/>
        <item x="2682"/>
        <item x="5808"/>
        <item x="4303"/>
        <item x="4741"/>
        <item x="5627"/>
        <item x="5481"/>
        <item x="994"/>
        <item x="3448"/>
        <item x="3814"/>
        <item x="2953"/>
        <item x="2618"/>
        <item x="5650"/>
        <item x="2045"/>
        <item x="4293"/>
        <item x="4408"/>
        <item x="858"/>
        <item x="4384"/>
        <item x="2392"/>
        <item x="634"/>
        <item x="3774"/>
        <item x="4294"/>
        <item x="1434"/>
        <item x="1244"/>
        <item x="3032"/>
        <item x="1718"/>
        <item x="3614"/>
        <item x="4104"/>
        <item x="2805"/>
        <item x="2463"/>
        <item x="1844"/>
        <item x="3280"/>
        <item x="6837"/>
        <item x="5787"/>
        <item x="4143"/>
        <item x="1022"/>
        <item x="291"/>
        <item x="1047"/>
        <item x="1285"/>
        <item x="2675"/>
        <item x="4644"/>
        <item x="3216"/>
        <item x="5435"/>
        <item x="771"/>
        <item x="3537"/>
        <item x="6592"/>
        <item x="4022"/>
        <item x="4867"/>
        <item x="6768"/>
        <item x="3502"/>
        <item x="6424"/>
        <item x="1310"/>
        <item x="1158"/>
        <item x="3588"/>
        <item x="5116"/>
        <item x="3931"/>
        <item x="237"/>
        <item x="5052"/>
        <item x="5751"/>
        <item x="4546"/>
        <item x="4603"/>
        <item x="3957"/>
        <item x="6461"/>
        <item x="6170"/>
        <item x="5375"/>
        <item x="768"/>
        <item x="974"/>
        <item x="6092"/>
        <item x="4424"/>
        <item x="4134"/>
        <item x="2430"/>
        <item x="3350"/>
        <item x="5766"/>
        <item x="1483"/>
        <item x="3258"/>
        <item x="5520"/>
        <item x="6384"/>
        <item x="2396"/>
        <item x="1966"/>
        <item x="5053"/>
        <item x="1481"/>
        <item x="783"/>
        <item x="3046"/>
        <item x="651"/>
        <item x="921"/>
        <item x="6945"/>
        <item x="2726"/>
        <item x="1259"/>
        <item x="3291"/>
        <item x="5741"/>
        <item x="5511"/>
        <item x="2990"/>
        <item x="5151"/>
        <item x="953"/>
        <item x="5973"/>
        <item x="3575"/>
        <item x="3669"/>
        <item x="4589"/>
        <item x="4275"/>
        <item x="4847"/>
        <item x="4726"/>
        <item x="2714"/>
        <item x="2270"/>
        <item x="4470"/>
        <item x="816"/>
        <item x="6572"/>
        <item x="844"/>
        <item x="1846"/>
        <item x="840"/>
        <item x="269"/>
        <item x="803"/>
        <item x="5659"/>
        <item x="4815"/>
        <item x="3943"/>
        <item x="3307"/>
        <item x="4760"/>
        <item x="3444"/>
        <item x="2678"/>
        <item x="235"/>
        <item x="3275"/>
        <item x="4289"/>
        <item x="5301"/>
        <item x="6876"/>
        <item x="3842"/>
        <item x="6375"/>
        <item x="3389"/>
        <item x="6878"/>
        <item x="4133"/>
        <item x="2151"/>
        <item x="4728"/>
        <item x="996"/>
        <item x="1439"/>
        <item x="4661"/>
        <item x="1132"/>
        <item x="3222"/>
        <item x="1949"/>
        <item x="2201"/>
        <item x="2886"/>
        <item x="3315"/>
        <item x="5456"/>
        <item x="782"/>
        <item x="622"/>
        <item x="5411"/>
        <item x="4140"/>
        <item x="6249"/>
        <item x="6214"/>
        <item x="2391"/>
        <item x="6460"/>
        <item x="4926"/>
        <item x="4344"/>
        <item x="1680"/>
        <item x="6184"/>
        <item x="1359"/>
        <item x="7023"/>
        <item x="5467"/>
        <item x="2840"/>
        <item x="4699"/>
        <item x="5023"/>
        <item x="6143"/>
        <item x="1492"/>
        <item x="2745"/>
        <item x="5692"/>
        <item x="1474"/>
        <item x="5523"/>
        <item x="4887"/>
        <item x="6782"/>
        <item x="7000"/>
        <item x="6892"/>
        <item x="997"/>
        <item x="6829"/>
        <item x="5121"/>
        <item x="6883"/>
        <item x="1721"/>
        <item x="1254"/>
        <item x="6291"/>
        <item x="3541"/>
        <item x="4716"/>
        <item x="6173"/>
        <item x="5323"/>
        <item x="1861"/>
        <item x="4388"/>
        <item x="3269"/>
        <item x="6538"/>
        <item x="2981"/>
        <item x="5556"/>
        <item x="6056"/>
        <item x="2166"/>
        <item x="6399"/>
        <item x="4693"/>
        <item x="757"/>
        <item x="2619"/>
        <item x="415"/>
        <item x="253"/>
        <item x="1173"/>
        <item x="1035"/>
        <item x="6142"/>
        <item x="3441"/>
        <item x="2143"/>
        <item x="268"/>
        <item x="1097"/>
        <item x="6114"/>
        <item x="5949"/>
        <item x="3296"/>
        <item x="5256"/>
        <item x="2469"/>
        <item x="1373"/>
        <item x="191"/>
        <item x="3071"/>
        <item x="1076"/>
        <item x="240"/>
        <item x="6298"/>
        <item x="4390"/>
        <item x="2484"/>
        <item x="214"/>
        <item x="5870"/>
        <item x="535"/>
        <item x="4795"/>
        <item x="485"/>
        <item x="819"/>
        <item x="1307"/>
        <item x="1348"/>
        <item x="6807"/>
        <item x="6608"/>
        <item x="1198"/>
        <item x="3763"/>
        <item x="1863"/>
        <item x="3116"/>
        <item x="4451"/>
        <item x="5747"/>
        <item x="5719"/>
        <item x="6923"/>
        <item x="3773"/>
        <item x="2541"/>
        <item x="4099"/>
        <item x="6312"/>
        <item x="4418"/>
        <item x="1351"/>
        <item x="3064"/>
        <item x="6206"/>
        <item x="859"/>
        <item x="1702"/>
        <item x="1687"/>
        <item x="228"/>
        <item x="4474"/>
        <item x="1518"/>
        <item x="4933"/>
        <item x="4912"/>
        <item x="2184"/>
        <item x="1799"/>
        <item x="6955"/>
        <item x="4994"/>
        <item x="4319"/>
        <item x="57"/>
        <item x="6219"/>
        <item x="4241"/>
        <item x="679"/>
        <item x="2985"/>
        <item x="2514"/>
        <item x="6824"/>
        <item x="2939"/>
        <item x="6098"/>
        <item x="4878"/>
        <item x="4623"/>
        <item x="2317"/>
        <item x="5844"/>
        <item x="6394"/>
        <item x="388"/>
        <item x="672"/>
        <item x="84"/>
        <item x="6607"/>
        <item x="2173"/>
        <item x="1829"/>
        <item x="5649"/>
        <item x="4021"/>
        <item x="5382"/>
        <item x="4583"/>
        <item x="6774"/>
        <item x="451"/>
        <item x="1026"/>
        <item x="417"/>
        <item x="2961"/>
        <item x="301"/>
        <item x="1356"/>
        <item x="5"/>
        <item x="5293"/>
        <item x="3228"/>
        <item x="6495"/>
        <item x="3044"/>
        <item x="6059"/>
        <item x="11"/>
        <item x="2644"/>
        <item x="5958"/>
        <item x="1140"/>
        <item x="2603"/>
        <item x="311"/>
        <item x="6622"/>
        <item x="2500"/>
        <item x="2724"/>
        <item x="5859"/>
        <item x="5593"/>
        <item x="6401"/>
        <item x="5691"/>
        <item x="4909"/>
        <item x="32"/>
        <item x="3160"/>
        <item x="58"/>
        <item x="700"/>
        <item x="3344"/>
        <item x="160"/>
        <item x="5640"/>
        <item x="4279"/>
        <item x="3529"/>
        <item x="6716"/>
        <item x="4840"/>
        <item x="5405"/>
        <item x="6781"/>
        <item x="1869"/>
        <item x="461"/>
        <item x="3245"/>
        <item x="6108"/>
        <item x="3267"/>
        <item x="3813"/>
        <item x="6586"/>
        <item x="5179"/>
        <item x="342"/>
        <item x="5228"/>
        <item x="6550"/>
        <item x="2626"/>
        <item x="986"/>
        <item x="6377"/>
        <item x="1119"/>
        <item x="4869"/>
        <item x="1380"/>
        <item x="1891"/>
        <item x="3553"/>
        <item x="4673"/>
        <item x="2963"/>
        <item x="282"/>
        <item x="4524"/>
        <item x="5612"/>
        <item x="946"/>
        <item x="3057"/>
        <item x="6669"/>
        <item x="379"/>
        <item x="4678"/>
        <item x="29"/>
        <item x="5918"/>
        <item x="1298"/>
        <item x="5816"/>
        <item x="2440"/>
        <item x="1823"/>
        <item x="5943"/>
        <item x="3985"/>
        <item x="3958"/>
        <item x="560"/>
        <item x="5495"/>
        <item x="5367"/>
        <item x="6425"/>
        <item x="2368"/>
        <item x="3013"/>
        <item x="1612"/>
        <item x="506"/>
        <item x="6506"/>
        <item x="1608"/>
        <item x="1983"/>
        <item x="1458"/>
        <item x="136"/>
        <item x="3081"/>
        <item x="3697"/>
        <item x="729"/>
        <item x="2771"/>
        <item x="4709"/>
        <item x="1182"/>
        <item x="4484"/>
        <item x="2906"/>
        <item x="1521"/>
        <item x="1225"/>
        <item x="2286"/>
        <item x="1551"/>
        <item x="6840"/>
        <item x="1918"/>
        <item x="6753"/>
        <item x="1954"/>
        <item x="2253"/>
        <item x="3645"/>
        <item x="2428"/>
        <item x="2409"/>
        <item x="1962"/>
        <item x="597"/>
        <item x="5809"/>
        <item x="6110"/>
        <item x="3818"/>
        <item x="931"/>
        <item x="6439"/>
        <item x="4697"/>
        <item x="3959"/>
        <item x="244"/>
        <item x="2822"/>
        <item x="5993"/>
        <item x="4147"/>
        <item x="6966"/>
        <item x="754"/>
        <item x="328"/>
        <item x="4295"/>
        <item x="5400"/>
        <item x="3635"/>
        <item x="892"/>
        <item x="1619"/>
        <item x="3298"/>
        <item x="5524"/>
        <item x="2849"/>
        <item x="4161"/>
        <item x="4718"/>
        <item x="5146"/>
        <item x="4681"/>
        <item x="3043"/>
        <item x="2349"/>
        <item x="4683"/>
        <item x="2451"/>
        <item x="1145"/>
        <item x="2417"/>
        <item x="5731"/>
        <item x="5345"/>
        <item x="5585"/>
        <item x="3595"/>
        <item x="4100"/>
        <item x="1141"/>
        <item x="555"/>
        <item x="5387"/>
        <item x="6593"/>
        <item x="1441"/>
        <item x="2386"/>
        <item x="391"/>
        <item x="5829"/>
        <item x="6704"/>
        <item x="2376"/>
        <item x="1168"/>
        <item x="3024"/>
        <item x="5285"/>
        <item x="2491"/>
        <item x="5406"/>
        <item x="1741"/>
        <item x="1083"/>
        <item x="5234"/>
        <item x="1038"/>
        <item x="5699"/>
        <item x="6992"/>
        <item x="5362"/>
        <item x="4111"/>
        <item x="7035"/>
        <item x="2635"/>
        <item x="4706"/>
        <item x="3418"/>
        <item x="3688"/>
        <item x="2852"/>
        <item x="787"/>
        <item x="4196"/>
        <item x="5537"/>
        <item x="5562"/>
        <item x="4638"/>
        <item x="3387"/>
        <item x="6856"/>
        <item x="2856"/>
        <item x="1162"/>
        <item x="4884"/>
        <item x="3199"/>
        <item x="1206"/>
        <item x="394"/>
        <item x="6302"/>
        <item x="1562"/>
        <item x="2862"/>
        <item x="1784"/>
        <item x="761"/>
        <item x="2083"/>
        <item x="5701"/>
        <item x="3840"/>
        <item x="4725"/>
        <item x="1201"/>
        <item x="4102"/>
        <item x="6861"/>
        <item x="2254"/>
        <item x="53"/>
        <item x="5464"/>
        <item x="4969"/>
        <item x="2511"/>
        <item x="468"/>
        <item x="2145"/>
        <item x="5955"/>
        <item x="1656"/>
        <item x="536"/>
        <item x="2677"/>
        <item x="1678"/>
        <item x="4314"/>
        <item x="2782"/>
        <item x="3559"/>
        <item x="355"/>
        <item x="1715"/>
        <item x="1245"/>
        <item x="3171"/>
        <item x="5704"/>
        <item x="3464"/>
        <item x="5185"/>
        <item x="644"/>
        <item x="3453"/>
        <item x="410"/>
        <item x="5080"/>
        <item x="47"/>
        <item x="1464"/>
        <item x="1805"/>
        <item x="90"/>
        <item x="6943"/>
        <item x="5869"/>
        <item x="1835"/>
        <item x="2775"/>
        <item x="2899"/>
        <item x="3878"/>
        <item x="5839"/>
        <item x="1950"/>
        <item x="2084"/>
        <item x="4972"/>
        <item x="2925"/>
        <item x="2"/>
        <item x="5927"/>
        <item x="5532"/>
        <item x="7026"/>
        <item x="1094"/>
        <item x="1750"/>
        <item x="5388"/>
        <item x="3591"/>
        <item x="6138"/>
        <item x="6854"/>
        <item x="2632"/>
        <item x="2468"/>
        <item x="1160"/>
        <item x="1753"/>
        <item x="2447"/>
        <item x="1256"/>
        <item x="5670"/>
        <item x="3460"/>
        <item x="2507"/>
        <item x="2378"/>
        <item x="6710"/>
        <item x="2516"/>
        <item x="3664"/>
        <item x="5329"/>
        <item x="5915"/>
        <item x="3822"/>
        <item x="4849"/>
        <item x="232"/>
        <item x="5583"/>
        <item x="3485"/>
        <item x="5545"/>
        <item x="1764"/>
        <item x="2258"/>
        <item x="1317"/>
        <item x="3971"/>
        <item x="3729"/>
        <item x="4187"/>
        <item x="5696"/>
        <item x="524"/>
        <item x="2766"/>
        <item x="479"/>
        <item x="631"/>
        <item x="1011"/>
        <item x="371"/>
        <item x="6000"/>
        <item x="6819"/>
        <item x="2482"/>
        <item x="2384"/>
        <item x="5998"/>
        <item x="1378"/>
        <item x="5584"/>
        <item x="157"/>
        <item x="6447"/>
        <item x="2108"/>
        <item x="770"/>
        <item x="5042"/>
        <item x="4238"/>
        <item x="3292"/>
        <item x="4872"/>
        <item x="3006"/>
        <item x="3209"/>
        <item x="6632"/>
        <item x="1510"/>
        <item x="4284"/>
        <item x="6641"/>
        <item x="3870"/>
        <item x="3346"/>
        <item x="6378"/>
        <item x="263"/>
        <item x="3507"/>
        <item x="2065"/>
        <item x="247"/>
        <item x="2845"/>
        <item x="6874"/>
        <item x="6871"/>
        <item x="3276"/>
        <item x="7009"/>
        <item x="3424"/>
        <item x="5610"/>
        <item x="5238"/>
        <item x="229"/>
        <item x="5890"/>
        <item x="6901"/>
        <item x="1406"/>
        <item x="1620"/>
        <item x="960"/>
        <item x="3610"/>
        <item x="103"/>
        <item x="2261"/>
        <item x="2043"/>
        <item x="4562"/>
        <item x="2035"/>
        <item x="5603"/>
        <item x="6904"/>
        <item x="6995"/>
        <item x="6583"/>
        <item x="2188"/>
        <item x="4316"/>
        <item x="5067"/>
        <item x="918"/>
        <item x="6437"/>
        <item x="724"/>
        <item x="4248"/>
        <item x="4551"/>
        <item x="5455"/>
        <item x="1263"/>
        <item x="6830"/>
        <item x="3469"/>
        <item x="730"/>
        <item x="949"/>
        <item x="6773"/>
        <item x="6921"/>
        <item x="1350"/>
        <item x="2937"/>
        <item x="3866"/>
        <item x="1228"/>
        <item x="2951"/>
        <item x="5063"/>
        <item x="720"/>
        <item x="5484"/>
        <item x="6928"/>
        <item x="4796"/>
        <item x="3270"/>
        <item x="5777"/>
        <item x="6267"/>
        <item x="7020"/>
        <item x="5142"/>
        <item x="6536"/>
        <item x="3146"/>
        <item x="3579"/>
        <item x="6383"/>
        <item x="6709"/>
        <item x="4531"/>
        <item x="3625"/>
        <item x="5615"/>
        <item x="4577"/>
        <item x="4655"/>
        <item x="2017"/>
        <item x="3807"/>
        <item x="6507"/>
        <item x="72"/>
        <item x="5726"/>
        <item x="6433"/>
        <item x="1839"/>
        <item x="2237"/>
        <item x="5100"/>
        <item x="6395"/>
        <item x="2291"/>
        <item x="1123"/>
        <item x="7003"/>
        <item x="4685"/>
        <item x="992"/>
        <item x="6804"/>
        <item x="6232"/>
        <item x="5334"/>
        <item x="173"/>
        <item x="4542"/>
        <item x="283"/>
        <item x="3836"/>
        <item x="3577"/>
        <item x="2443"/>
        <item x="5476"/>
        <item x="3683"/>
        <item x="2976"/>
        <item x="5250"/>
        <item x="533"/>
        <item x="2870"/>
        <item x="2091"/>
        <item x="1117"/>
        <item x="3334"/>
        <item x="2415"/>
        <item x="6414"/>
        <item x="400"/>
        <item x="3652"/>
        <item x="6713"/>
        <item x="1410"/>
        <item x="3505"/>
        <item x="2350"/>
        <item x="6455"/>
        <item x="6238"/>
        <item x="4788"/>
        <item x="2295"/>
        <item x="238"/>
        <item x="2424"/>
        <item x="3163"/>
        <item x="289"/>
        <item x="694"/>
        <item x="3678"/>
        <item x="3210"/>
        <item x="6266"/>
        <item x="6303"/>
        <item x="4898"/>
        <item x="3309"/>
        <item x="948"/>
        <item x="4480"/>
        <item x="1257"/>
        <item x="5900"/>
        <item x="6867"/>
        <item x="5733"/>
        <item x="2892"/>
        <item x="439"/>
        <item x="6575"/>
        <item x="4428"/>
        <item x="2921"/>
        <item x="2793"/>
        <item x="1878"/>
        <item x="3147"/>
        <item x="4215"/>
        <item x="6332"/>
        <item x="4950"/>
        <item x="1340"/>
        <item x="2162"/>
        <item x="5820"/>
        <item x="4454"/>
        <item x="2617"/>
        <item x="3503"/>
        <item x="1166"/>
        <item x="147"/>
        <item x="5356"/>
        <item x="4538"/>
        <item x="4086"/>
        <item x="5754"/>
        <item x="2577"/>
        <item x="5379"/>
        <item x="4441"/>
        <item x="6578"/>
        <item x="7013"/>
        <item x="6569"/>
        <item x="2026"/>
        <item x="778"/>
        <item x="4138"/>
        <item x="4321"/>
        <item x="4782"/>
        <item x="5609"/>
        <item x="2024"/>
        <item x="487"/>
        <item x="4520"/>
        <item x="6978"/>
        <item x="1776"/>
        <item x="6766"/>
        <item x="3709"/>
        <item x="664"/>
        <item x="3247"/>
        <item x="6203"/>
        <item x="3877"/>
        <item x="577"/>
        <item x="5994"/>
        <item x="5055"/>
        <item x="5975"/>
        <item x="5153"/>
        <item x="5702"/>
        <item x="2203"/>
        <item x="4831"/>
        <item x="2672"/>
        <item x="1957"/>
        <item x="2361"/>
        <item x="1200"/>
        <item x="4432"/>
        <item x="5076"/>
        <item x="3898"/>
        <item x="2038"/>
        <item x="5989"/>
        <item x="5175"/>
        <item x="1031"/>
        <item x="6364"/>
        <item x="2625"/>
        <item x="5708"/>
        <item x="5855"/>
        <item x="4766"/>
        <item x="935"/>
        <item x="5551"/>
        <item x="636"/>
        <item x="5778"/>
        <item x="6097"/>
        <item x="3932"/>
        <item x="6742"/>
        <item x="543"/>
        <item x="1216"/>
        <item x="1071"/>
        <item x="1595"/>
        <item x="3941"/>
        <item x="345"/>
        <item x="5306"/>
        <item x="5231"/>
        <item x="660"/>
        <item x="896"/>
        <item x="2689"/>
        <item x="1661"/>
        <item x="3576"/>
        <item x="6529"/>
        <item x="1241"/>
        <item x="954"/>
        <item x="3523"/>
        <item x="6253"/>
        <item x="6581"/>
        <item x="4682"/>
        <item x="2263"/>
        <item x="6220"/>
        <item x="5611"/>
        <item x="2554"/>
        <item x="6391"/>
        <item x="2397"/>
        <item x="1336"/>
        <item x="2480"/>
        <item x="3954"/>
        <item x="2399"/>
        <item x="851"/>
        <item x="977"/>
        <item x="6483"/>
        <item x="4730"/>
        <item x="868"/>
        <item x="6853"/>
        <item x="5421"/>
        <item x="453"/>
        <item x="2023"/>
        <item x="2370"/>
        <item x="3615"/>
        <item x="2064"/>
        <item x="4611"/>
        <item x="6318"/>
        <item x="4352"/>
        <item x="2694"/>
        <item x="878"/>
        <item x="4368"/>
        <item x="5925"/>
        <item x="179"/>
        <item x="5987"/>
        <item x="5111"/>
        <item x="1638"/>
        <item x="4220"/>
        <item x="5928"/>
        <item x="4793"/>
        <item x="3333"/>
        <item x="340"/>
        <item x="3769"/>
        <item x="6780"/>
        <item x="5351"/>
        <item x="6175"/>
        <item x="6300"/>
        <item x="826"/>
        <item x="4202"/>
        <item x="5303"/>
        <item x="2221"/>
        <item x="5970"/>
        <item x="699"/>
        <item x="6305"/>
        <item x="254"/>
        <item x="5190"/>
        <item x="1019"/>
        <item x="4490"/>
        <item x="6023"/>
        <item x="647"/>
        <item x="1651"/>
        <item x="352"/>
        <item x="1203"/>
        <item x="541"/>
        <item x="3117"/>
        <item x="924"/>
        <item x="5002"/>
        <item x="6714"/>
        <item x="1420"/>
        <item x="5098"/>
        <item x="259"/>
        <item x="5873"/>
        <item x="222"/>
        <item x="5008"/>
        <item x="1634"/>
        <item x="5781"/>
        <item x="6456"/>
        <item x="4094"/>
        <item x="5831"/>
        <item x="2158"/>
        <item x="3310"/>
        <item x="6227"/>
        <item x="2838"/>
        <item x="6347"/>
        <item x="1894"/>
        <item x="5225"/>
        <item x="6345"/>
        <item x="514"/>
        <item x="654"/>
        <item x="4379"/>
        <item x="2217"/>
        <item x="5412"/>
        <item x="4570"/>
        <item x="6295"/>
        <item x="1304"/>
        <item x="6535"/>
        <item x="1301"/>
        <item x="5191"/>
        <item x="79"/>
        <item x="3736"/>
        <item x="1330"/>
        <item x="1418"/>
        <item x="5513"/>
        <item x="5396"/>
        <item x="4479"/>
        <item x="5257"/>
        <item x="2720"/>
        <item x="3306"/>
        <item x="750"/>
        <item x="3195"/>
        <item x="3702"/>
        <item x="56"/>
        <item x="613"/>
        <item x="6869"/>
        <item x="4361"/>
        <item x="2769"/>
        <item x="554"/>
        <item x="6488"/>
        <item x="911"/>
        <item x="2729"/>
        <item x="4601"/>
        <item x="1236"/>
        <item x="2768"/>
        <item x="6013"/>
        <item x="5990"/>
        <item x="6071"/>
        <item x="2991"/>
        <item x="4964"/>
        <item x="4997"/>
        <item x="3962"/>
        <item x="4723"/>
        <item x="330"/>
        <item x="331"/>
        <item x="2138"/>
        <item x="2219"/>
        <item x="3446"/>
        <item x="5926"/>
        <item x="2869"/>
        <item x="181"/>
        <item x="676"/>
        <item x="6516"/>
        <item x="3901"/>
        <item x="5543"/>
        <item x="2133"/>
        <item x="873"/>
        <item x="1014"/>
        <item x="4945"/>
        <item x="6204"/>
        <item x="130"/>
        <item x="2176"/>
        <item x="688"/>
        <item x="5801"/>
        <item x="4749"/>
        <item x="4965"/>
        <item x="1609"/>
        <item x="9"/>
        <item x="5656"/>
        <item x="5559"/>
        <item x="6224"/>
        <item x="2791"/>
        <item x="1826"/>
        <item x="1976"/>
        <item x="1329"/>
        <item x="65"/>
        <item x="2975"/>
        <item x="3187"/>
        <item x="670"/>
        <item x="1977"/>
        <item x="3788"/>
        <item x="4588"/>
        <item x="2506"/>
        <item x="4177"/>
        <item x="6314"/>
        <item x="3386"/>
        <item x="6139"/>
        <item x="6244"/>
        <item x="4057"/>
        <item x="3694"/>
        <item x="6728"/>
        <item x="4097"/>
        <item x="3233"/>
        <item x="952"/>
        <item x="5929"/>
        <item x="2528"/>
        <item x="284"/>
        <item x="3828"/>
        <item x="5516"/>
        <item x="4549"/>
        <item x="5613"/>
        <item x="1077"/>
        <item x="3966"/>
        <item x="6884"/>
        <item x="472"/>
        <item x="5680"/>
        <item x="5298"/>
        <item x="385"/>
        <item x="1782"/>
        <item x="4506"/>
        <item x="3855"/>
        <item x="4943"/>
        <item x="6841"/>
        <item x="1450"/>
        <item x="467"/>
        <item x="2962"/>
        <item x="6517"/>
        <item x="4119"/>
        <item x="5154"/>
        <item x="5181"/>
        <item x="6647"/>
        <item x="4717"/>
        <item x="3047"/>
        <item x="5425"/>
        <item x="1760"/>
        <item x="4074"/>
        <item x="4746"/>
        <item x="2659"/>
        <item x="5468"/>
        <item x="4798"/>
        <item x="4175"/>
        <item x="1482"/>
        <item x="6144"/>
        <item x="1305"/>
        <item x="5631"/>
        <item x="1851"/>
        <item x="3376"/>
        <item x="889"/>
        <item x="96"/>
        <item x="6518"/>
        <item x="5552"/>
        <item x="602"/>
        <item x="3722"/>
        <item x="6661"/>
        <item x="2538"/>
        <item x="2936"/>
        <item x="2924"/>
        <item x="4237"/>
        <item x="3568"/>
        <item x="2809"/>
        <item x="3990"/>
        <item x="5876"/>
        <item x="3723"/>
        <item x="3809"/>
        <item x="6533"/>
        <item x="4606"/>
        <item x="186"/>
        <item x="3173"/>
        <item x="5879"/>
        <item x="7005"/>
        <item x="4141"/>
        <item x="6313"/>
        <item x="3422"/>
        <item x="2148"/>
        <item x="5026"/>
        <item x="3650"/>
        <item x="5510"/>
        <item x="1335"/>
        <item x="4780"/>
        <item x="3885"/>
        <item x="2076"/>
        <item x="6106"/>
        <item x="5541"/>
        <item x="4691"/>
        <item x="4358"/>
        <item x="1648"/>
        <item x="2935"/>
        <item x="6240"/>
        <item x="6886"/>
        <item x="5892"/>
        <item x="1888"/>
        <item x="5260"/>
        <item x="4387"/>
        <item x="2834"/>
        <item x="2804"/>
        <item x="3907"/>
        <item x="3234"/>
        <item x="4818"/>
        <item x="87"/>
        <item x="4789"/>
        <item x="938"/>
        <item x="3624"/>
        <item x="6017"/>
        <item x="4233"/>
        <item x="6286"/>
        <item x="24"/>
        <item x="3433"/>
        <item x="5607"/>
        <item x="775"/>
        <item x="4930"/>
        <item x="6096"/>
        <item x="1252"/>
        <item x="557"/>
        <item x="6839"/>
        <item x="3287"/>
        <item x="2211"/>
        <item x="1036"/>
        <item x="5825"/>
        <item x="3428"/>
        <item x="1453"/>
        <item x="3996"/>
        <item x="2449"/>
        <item x="286"/>
        <item x="6247"/>
        <item x="195"/>
        <item x="5158"/>
        <item x="3923"/>
        <item x="2705"/>
        <item x="6337"/>
        <item x="5985"/>
        <item x="6119"/>
        <item x="1508"/>
        <item x="277"/>
        <item x="2002"/>
        <item x="1754"/>
        <item x="4893"/>
        <item x="1860"/>
        <item x="5591"/>
        <item x="1193"/>
        <item x="3165"/>
        <item x="2187"/>
        <item x="2712"/>
        <item x="4150"/>
        <item x="2732"/>
        <item x="3648"/>
        <item x="2247"/>
        <item x="2908"/>
        <item x="4830"/>
        <item x="1982"/>
        <item x="4833"/>
        <item x="5363"/>
        <item x="303"/>
        <item x="998"/>
        <item x="797"/>
        <item x="4013"/>
        <item x="1366"/>
        <item x="405"/>
        <item x="5782"/>
        <item x="436"/>
        <item x="3181"/>
        <item x="1163"/>
        <item x="5826"/>
        <item x="5165"/>
        <item x="5745"/>
        <item x="3087"/>
        <item x="4752"/>
        <item x="1658"/>
        <item x="2163"/>
        <item x="2488"/>
        <item x="2539"/>
        <item x="2810"/>
        <item x="180"/>
        <item x="64"/>
        <item x="4908"/>
        <item x="3416"/>
        <item x="1268"/>
        <item x="4179"/>
        <item x="1924"/>
        <item x="2048"/>
        <item x="329"/>
        <item x="5473"/>
        <item x="312"/>
        <item x="3183"/>
        <item x="119"/>
        <item x="2653"/>
        <item x="2628"/>
        <item x="5665"/>
        <item x="6254"/>
        <item x="937"/>
        <item x="1843"/>
        <item x="2621"/>
        <item x="567"/>
        <item x="6523"/>
        <item x="1180"/>
        <item x="81"/>
        <item x="642"/>
        <item x="4646"/>
        <item x="6181"/>
        <item x="2605"/>
        <item x="6994"/>
        <item x="5315"/>
        <item x="5506"/>
        <item x="4025"/>
        <item x="588"/>
        <item x="5942"/>
        <item x="4331"/>
        <item x="6339"/>
        <item x="5104"/>
        <item x="1056"/>
        <item x="5774"/>
        <item x="1409"/>
        <item x="1933"/>
        <item x="6178"/>
        <item x="3483"/>
        <item x="657"/>
        <item x="893"/>
        <item x="3318"/>
        <item x="3084"/>
        <item x="4218"/>
        <item x="280"/>
        <item x="5047"/>
        <item x="6881"/>
        <item x="2137"/>
        <item x="6035"/>
        <item x="3125"/>
        <item x="2788"/>
        <item x="54"/>
        <item x="2572"/>
        <item x="2464"/>
        <item x="1935"/>
        <item x="2757"/>
        <item x="1159"/>
        <item x="3068"/>
        <item x="3141"/>
        <item x="1258"/>
        <item x="124"/>
        <item x="591"/>
        <item x="3607"/>
        <item x="2868"/>
        <item x="3397"/>
        <item x="3674"/>
        <item x="6684"/>
        <item x="5442"/>
        <item x="5838"/>
        <item x="6503"/>
        <item x="6571"/>
        <item x="5538"/>
        <item x="6459"/>
        <item x="4465"/>
        <item x="3704"/>
        <item x="4509"/>
        <item x="77"/>
        <item x="2883"/>
        <item x="1751"/>
        <item x="5945"/>
        <item x="1676"/>
        <item x="1840"/>
        <item x="149"/>
        <item x="1968"/>
        <item x="1399"/>
        <item x="1991"/>
        <item x="1452"/>
        <item x="3872"/>
        <item x="1733"/>
        <item x="4999"/>
        <item x="852"/>
        <item x="4208"/>
        <item x="6292"/>
        <item x="571"/>
        <item x="4745"/>
        <item x="3200"/>
        <item x="1902"/>
        <item x="3728"/>
        <item x="1979"/>
        <item x="2299"/>
        <item x="2311"/>
        <item x="220"/>
        <item x="2582"/>
        <item x="5027"/>
        <item x="3951"/>
        <item x="4573"/>
        <item x="805"/>
        <item x="3622"/>
        <item x="6889"/>
        <item x="310"/>
        <item x="5595"/>
        <item x="6996"/>
        <item x="6877"/>
        <item x="381"/>
        <item x="6323"/>
        <item x="3895"/>
        <item x="6101"/>
        <item x="5073"/>
        <item x="5347"/>
        <item x="6406"/>
        <item x="1273"/>
        <item x="2798"/>
        <item x="1004"/>
        <item x="5267"/>
        <item x="1525"/>
        <item x="2150"/>
        <item x="3863"/>
        <item x="3094"/>
        <item x="2069"/>
        <item x="2198"/>
        <item x="403"/>
        <item x="4153"/>
        <item x="2972"/>
        <item x="689"/>
        <item x="6049"/>
        <item x="860"/>
        <item x="3476"/>
        <item x="1884"/>
        <item x="2917"/>
        <item x="4913"/>
        <item x="6870"/>
        <item x="5736"/>
        <item x="133"/>
        <item x="3188"/>
        <item x="4173"/>
        <item x="525"/>
        <item x="882"/>
        <item x="114"/>
        <item x="4729"/>
        <item x="2453"/>
        <item x="5678"/>
        <item x="3554"/>
        <item x="5077"/>
        <item x="49"/>
        <item x="121"/>
        <item x="6977"/>
        <item x="5106"/>
        <item x="796"/>
        <item x="6988"/>
        <item x="2079"/>
        <item x="793"/>
        <item x="604"/>
        <item x="166"/>
        <item x="1607"/>
        <item x="653"/>
        <item x="2592"/>
        <item x="2746"/>
        <item x="3285"/>
        <item x="550"/>
        <item x="2305"/>
        <item x="6005"/>
        <item x="4446"/>
        <item x="5286"/>
        <item x="6934"/>
        <item x="2121"/>
        <item x="3792"/>
        <item x="1743"/>
        <item x="5575"/>
        <item x="5252"/>
        <item x="3166"/>
        <item x="3229"/>
        <item x="6307"/>
        <item x="6208"/>
        <item x="6810"/>
        <item x="4034"/>
        <item x="2046"/>
        <item x="4922"/>
        <item x="1613"/>
        <item x="1622"/>
        <item x="3264"/>
        <item x="3771"/>
        <item x="6317"/>
        <item x="5828"/>
        <item x="917"/>
        <item x="928"/>
        <item x="6530"/>
        <item x="2703"/>
        <item x="5275"/>
        <item x="486"/>
        <item x="480"/>
        <item x="3802"/>
        <item x="6429"/>
        <item x="1376"/>
        <item x="1834"/>
        <item x="6751"/>
        <item x="279"/>
        <item x="2533"/>
        <item x="738"/>
        <item x="2956"/>
        <item x="1293"/>
        <item x="239"/>
        <item x="3876"/>
        <item x="2707"/>
        <item x="1314"/>
        <item x="5416"/>
        <item x="2206"/>
        <item x="6639"/>
        <item x="4106"/>
        <item x="2973"/>
        <item x="1231"/>
        <item x="4487"/>
        <item x="4537"/>
        <item x="6740"/>
        <item x="5429"/>
        <item x="2585"/>
        <item x="1195"/>
        <item x="5884"/>
        <item x="1501"/>
        <item x="5634"/>
        <item x="3845"/>
        <item x="6410"/>
        <item x="6846"/>
        <item x="2842"/>
        <item x="3888"/>
        <item x="2579"/>
        <item x="6022"/>
        <item x="5780"/>
        <item x="285"/>
        <item x="198"/>
        <item x="3955"/>
        <item x="1757"/>
        <item x="1091"/>
        <item x="733"/>
        <item x="6984"/>
        <item x="1429"/>
        <item x="1635"/>
        <item x="648"/>
        <item x="7012"/>
        <item x="1816"/>
        <item x="4696"/>
        <item x="4740"/>
        <item x="1338"/>
        <item x="2808"/>
        <item x="496"/>
        <item x="6979"/>
        <item x="4769"/>
        <item x="5923"/>
        <item x="3355"/>
        <item x="3928"/>
        <item x="6916"/>
        <item x="3991"/>
        <item x="2608"/>
        <item x="929"/>
        <item x="3741"/>
        <item x="862"/>
        <item x="6368"/>
        <item x="5325"/>
        <item x="477"/>
        <item x="227"/>
        <item x="690"/>
        <item x="1341"/>
        <item x="5735"/>
        <item x="508"/>
        <item x="4049"/>
        <item x="3947"/>
        <item x="1235"/>
        <item x="1766"/>
        <item x="693"/>
        <item x="4010"/>
        <item x="3023"/>
        <item x="6438"/>
        <item x="3100"/>
        <item x="6016"/>
        <item x="4050"/>
        <item x="3935"/>
        <item x="6682"/>
        <item x="1533"/>
        <item x="1585"/>
        <item x="6582"/>
        <item x="1905"/>
        <item x="4356"/>
        <item x="879"/>
        <item x="6539"/>
        <item x="4569"/>
        <item x="356"/>
        <item x="7030"/>
        <item x="3273"/>
        <item x="31"/>
        <item x="427"/>
        <item x="248"/>
        <item x="218"/>
        <item x="2955"/>
        <item x="4244"/>
        <item x="6125"/>
        <item x="4689"/>
        <item x="4961"/>
        <item x="3360"/>
        <item x="5178"/>
        <item x="4006"/>
        <item x="4459"/>
        <item x="751"/>
        <item x="4419"/>
        <item x="5419"/>
        <item x="2018"/>
        <item x="2815"/>
        <item x="1466"/>
        <item x="5019"/>
        <item x="5128"/>
        <item x="307"/>
        <item x="6587"/>
        <item x="3217"/>
        <item x="4936"/>
        <item x="2922"/>
        <item x="1875"/>
        <item x="6486"/>
        <item x="792"/>
        <item x="3732"/>
        <item x="4482"/>
        <item x="2627"/>
        <item x="718"/>
        <item x="3246"/>
        <item x="4031"/>
        <item x="2861"/>
        <item x="3417"/>
        <item x="845"/>
        <item x="3331"/>
        <item x="2785"/>
        <item x="4937"/>
        <item x="2820"/>
        <item x="1618"/>
        <item x="1690"/>
        <item x="148"/>
        <item x="5864"/>
        <item x="6763"/>
        <item x="4688"/>
        <item x="6873"/>
        <item x="6918"/>
        <item x="2813"/>
        <item x="3581"/>
        <item x="836"/>
        <item x="1659"/>
        <item x="1604"/>
        <item x="4868"/>
        <item x="4674"/>
        <item x="495"/>
        <item x="369"/>
        <item x="2336"/>
        <item x="6797"/>
        <item x="4905"/>
        <item x="113"/>
        <item x="5830"/>
        <item x="3731"/>
        <item x="1951"/>
        <item x="4026"/>
        <item x="4174"/>
        <item x="521"/>
        <item x="958"/>
        <item x="2331"/>
        <item x="6363"/>
        <item x="4778"/>
        <item x="6157"/>
        <item x="963"/>
        <item x="1900"/>
        <item x="4157"/>
        <item x="3341"/>
        <item x="4059"/>
        <item x="4607"/>
        <item x="3070"/>
        <item x="6739"/>
        <item x="4650"/>
        <item x="6340"/>
        <item x="4420"/>
        <item x="6158"/>
        <item x="944"/>
        <item x="2934"/>
        <item x="1967"/>
        <item x="1836"/>
        <item x="6187"/>
        <item x="919"/>
        <item x="3294"/>
        <item x="2393"/>
        <item x="794"/>
        <item x="6720"/>
        <item x="2257"/>
        <item x="5049"/>
        <item x="1670"/>
        <item x="4857"/>
        <item x="4784"/>
        <item x="1190"/>
        <item x="5054"/>
        <item x="6104"/>
        <item x="1289"/>
        <item x="5769"/>
        <item x="464"/>
        <item x="2011"/>
        <item x="5547"/>
        <item x="6014"/>
        <item x="134"/>
        <item x="3404"/>
        <item x="1188"/>
        <item x="609"/>
        <item x="275"/>
        <item x="1442"/>
        <item x="6531"/>
        <item x="1988"/>
        <item x="4364"/>
        <item x="5426"/>
        <item x="1689"/>
        <item x="3158"/>
        <item x="2209"/>
        <item x="1445"/>
        <item x="5950"/>
        <item x="6099"/>
        <item x="3816"/>
        <item x="1367"/>
        <item x="711"/>
        <item x="3636"/>
        <item x="731"/>
        <item x="3699"/>
        <item x="2722"/>
        <item x="861"/>
        <item x="6308"/>
        <item x="153"/>
        <item x="4042"/>
        <item x="5289"/>
        <item x="5910"/>
        <item x="734"/>
        <item x="3051"/>
        <item x="2914"/>
        <item x="4852"/>
        <item x="1061"/>
        <item x="309"/>
        <item x="3375"/>
        <item x="4641"/>
        <item x="1936"/>
        <item x="3660"/>
        <item x="4443"/>
        <item x="4631"/>
        <item x="2013"/>
        <item x="740"/>
        <item x="75"/>
        <item x="6815"/>
        <item x="5117"/>
        <item x="1427"/>
        <item x="686"/>
        <item x="3911"/>
        <item x="885"/>
        <item x="1897"/>
        <item x="5110"/>
        <item x="4707"/>
        <item x="4843"/>
        <item x="1055"/>
        <item x="652"/>
        <item x="132"/>
        <item x="4507"/>
        <item x="6672"/>
        <item x="4991"/>
        <item x="4835"/>
        <item x="2649"/>
        <item x="906"/>
        <item x="2952"/>
        <item x="5489"/>
        <item x="4229"/>
        <item x="5451"/>
        <item x="1084"/>
        <item x="2074"/>
        <item x="4543"/>
        <item x="129"/>
        <item x="2583"/>
        <item x="2520"/>
        <item x="5005"/>
        <item x="4539"/>
        <item x="2387"/>
        <item x="5648"/>
        <item x="2000"/>
        <item x="438"/>
        <item x="956"/>
        <item x="1079"/>
        <item x="3589"/>
        <item x="1654"/>
        <item x="4985"/>
        <item x="1746"/>
        <item x="378"/>
        <item x="5686"/>
        <item x="5337"/>
        <item x="3329"/>
        <item x="3295"/>
        <item x="3754"/>
        <item x="3021"/>
        <item x="1872"/>
        <item x="6562"/>
        <item x="3886"/>
        <item x="1529"/>
        <item x="3357"/>
        <item x="55"/>
        <item x="1174"/>
        <item x="2609"/>
        <item x="6960"/>
        <item x="6150"/>
        <item x="4676"/>
        <item x="5126"/>
        <item x="3606"/>
        <item x="1432"/>
        <item x="7027"/>
        <item x="4914"/>
        <item x="6730"/>
        <item x="2054"/>
        <item x="1477"/>
        <item x="4101"/>
        <item x="2165"/>
        <item x="368"/>
        <item x="4575"/>
        <item x="3942"/>
        <item x="4240"/>
        <item x="838"/>
        <item x="4385"/>
        <item x="710"/>
        <item x="1142"/>
        <item x="3703"/>
        <item x="4396"/>
        <item x="4453"/>
        <item x="4054"/>
        <item x="915"/>
        <item x="3544"/>
        <item x="2434"/>
        <item x="725"/>
        <item x="2911"/>
        <item x="4727"/>
        <item x="934"/>
        <item x="802"/>
        <item x="1189"/>
        <item x="6785"/>
        <item x="6775"/>
        <item x="1296"/>
        <item x="6487"/>
        <item x="6122"/>
        <item x="365"/>
        <item x="4903"/>
        <item x="6817"/>
        <item x="3192"/>
        <item x="2900"/>
        <item x="4663"/>
        <item x="5452"/>
        <item x="6112"/>
        <item x="4200"/>
        <item x="5124"/>
        <item x="1647"/>
        <item x="2087"/>
        <item x="102"/>
        <item x="2160"/>
        <item x="1555"/>
        <item x="4690"/>
        <item x="5408"/>
        <item x="182"/>
        <item x="4079"/>
        <item x="6969"/>
        <item x="6825"/>
        <item x="1771"/>
        <item x="4114"/>
        <item x="1339"/>
        <item x="4040"/>
        <item x="1325"/>
        <item x="4298"/>
        <item x="2416"/>
        <item x="1262"/>
        <item x="5930"/>
        <item x="2891"/>
        <item x="5897"/>
        <item x="4151"/>
        <item x="5803"/>
        <item x="3661"/>
        <item x="4658"/>
        <item x="3007"/>
        <item x="4647"/>
        <item x="4500"/>
        <item x="4038"/>
        <item x="3226"/>
        <item x="2927"/>
        <item x="5409"/>
        <item x="6765"/>
        <item x="1964"/>
        <item x="6130"/>
        <item x="2742"/>
        <item x="2970"/>
        <item x="3262"/>
        <item x="4489"/>
        <item x="4841"/>
        <item x="2857"/>
        <item x="2244"/>
        <item x="498"/>
        <item x="5384"/>
        <item x="3238"/>
        <item x="3277"/>
        <item x="4478"/>
        <item x="6501"/>
        <item x="4129"/>
        <item x="3757"/>
        <item x="3856"/>
        <item x="5155"/>
        <item x="463"/>
        <item x="6468"/>
        <item x="6893"/>
        <item x="6464"/>
        <item x="449"/>
        <item x="1095"/>
        <item x="2778"/>
        <item x="916"/>
        <item x="741"/>
        <item x="1780"/>
        <item x="3759"/>
        <item x="5587"/>
        <item x="2526"/>
        <item x="2126"/>
        <item x="6166"/>
        <item x="6169"/>
        <item x="3526"/>
        <item x="6325"/>
        <item x="2549"/>
        <item x="1313"/>
        <item x="704"/>
        <item x="3804"/>
        <item x="3077"/>
        <item x="3979"/>
        <item x="2310"/>
        <item x="2701"/>
        <item x="5750"/>
        <item x="4071"/>
        <item x="3363"/>
        <item x="1898"/>
        <item x="2612"/>
        <item x="5997"/>
        <item x="6297"/>
        <item x="6417"/>
        <item x="5262"/>
        <item x="5197"/>
        <item x="6908"/>
        <item x="3506"/>
        <item x="1693"/>
        <item x="964"/>
        <item x="5878"/>
        <item x="4307"/>
        <item x="6732"/>
        <item x="552"/>
        <item x="2997"/>
        <item x="5217"/>
        <item x="3127"/>
        <item x="6573"/>
        <item x="639"/>
        <item x="3371"/>
        <item x="2634"/>
        <item x="4757"/>
        <item x="6058"/>
        <item x="3644"/>
        <item x="4483"/>
        <item x="923"/>
        <item x="447"/>
        <item x="258"/>
        <item x="2157"/>
        <item x="1645"/>
        <item x="5318"/>
        <item x="3164"/>
        <item x="6519"/>
        <item x="2277"/>
        <item x="6727"/>
        <item x="5688"/>
        <item x="6938"/>
        <item x="2005"/>
        <item x="2032"/>
        <item x="3831"/>
        <item x="5635"/>
        <item x="1673"/>
        <item x="5066"/>
        <item x="3601"/>
        <item x="1315"/>
        <item x="4941"/>
        <item x="3461"/>
        <item x="6086"/>
        <item x="5271"/>
        <item x="4103"/>
        <item x="2448"/>
        <item x="2070"/>
        <item x="6579"/>
        <item x="1073"/>
        <item x="4586"/>
        <item x="843"/>
        <item x="5499"/>
        <item x="2202"/>
        <item x="1255"/>
        <item x="1178"/>
        <item x="6726"/>
        <item x="3383"/>
        <item x="6629"/>
        <item x="7040"/>
        <item x="6950"/>
        <item x="3843"/>
        <item x="2594"/>
        <item x="2225"/>
        <item x="4115"/>
        <item x="4667"/>
        <item x="5871"/>
        <item x="6007"/>
        <item x="2100"/>
        <item x="6999"/>
        <item x="895"/>
        <item x="6912"/>
        <item x="3299"/>
        <item x="6698"/>
        <item x="766"/>
        <item x="5491"/>
        <item x="5248"/>
        <item x="2547"/>
        <item x="3425"/>
        <item x="3873"/>
        <item x="5159"/>
        <item x="6338"/>
        <item x="5555"/>
        <item x="5246"/>
        <item x="4858"/>
        <item x="4154"/>
        <item x="5162"/>
        <item x="5327"/>
        <item x="6355"/>
        <item x="3175"/>
        <item x="696"/>
        <item x="6925"/>
        <item x="5730"/>
        <item x="5061"/>
        <item x="5343"/>
        <item x="2313"/>
        <item x="120"/>
        <item x="245"/>
        <item x="3473"/>
        <item x="5314"/>
        <item x="1940"/>
        <item x="3465"/>
        <item x="6784"/>
        <item x="1080"/>
        <item x="6079"/>
        <item x="20"/>
        <item x="6083"/>
        <item x="5229"/>
        <item x="4055"/>
        <item x="4152"/>
        <item x="4239"/>
        <item x="3019"/>
        <item x="2529"/>
        <item x="4198"/>
        <item x="4812"/>
        <item x="3515"/>
        <item x="6498"/>
        <item x="5417"/>
        <item x="5514"/>
        <item x="3434"/>
        <item x="2512"/>
        <item x="3252"/>
        <item x="341"/>
        <item x="4622"/>
        <item x="5675"/>
        <item x="5237"/>
        <item x="1736"/>
        <item x="418"/>
        <item x="3144"/>
        <item x="6863"/>
        <item x="1858"/>
        <item x="2655"/>
        <item x="1833"/>
        <item x="162"/>
        <item x="5199"/>
        <item x="5891"/>
        <item x="5136"/>
        <item x="6976"/>
        <item x="3050"/>
        <item x="4351"/>
        <item x="532"/>
        <item x="5554"/>
        <item x="3826"/>
        <item x="6279"/>
        <item x="2740"/>
        <item x="7024"/>
        <item x="515"/>
        <item x="633"/>
        <item x="3854"/>
        <item x="2288"/>
        <item x="601"/>
        <item x="2978"/>
        <item x="4886"/>
        <item x="3994"/>
        <item x="4910"/>
        <item x="4357"/>
        <item x="2513"/>
        <item x="1489"/>
        <item x="6880"/>
        <item x="4530"/>
        <item x="6324"/>
        <item x="131"/>
        <item x="5169"/>
        <item x="6444"/>
        <item x="2851"/>
        <item x="5898"/>
        <item x="703"/>
        <item x="4797"/>
        <item x="3445"/>
        <item x="306"/>
        <item x="3535"/>
        <item x="3938"/>
        <item x="2656"/>
        <item x="815"/>
        <item x="4232"/>
        <item x="4156"/>
        <item x="22"/>
        <item x="2587"/>
        <item x="3880"/>
        <item x="902"/>
        <item x="4277"/>
        <item x="2232"/>
        <item x="509"/>
        <item x="5967"/>
        <item x="5046"/>
        <item x="5321"/>
        <item x="5463"/>
        <item x="1220"/>
        <item x="3497"/>
        <item x="820"/>
        <item x="1720"/>
        <item x="4554"/>
        <item x="4346"/>
        <item x="3533"/>
        <item x="5107"/>
        <item x="4879"/>
        <item x="6546"/>
        <item x="3514"/>
        <item x="5242"/>
        <item x="6163"/>
        <item x="5247"/>
        <item x="6924"/>
        <item x="2332"/>
        <item x="3203"/>
        <item x="1027"/>
        <item x="3008"/>
        <item x="2993"/>
        <item x="6576"/>
        <item x="5623"/>
        <item x="4462"/>
        <item x="5512"/>
        <item x="4935"/>
        <item x="4613"/>
        <item x="1797"/>
        <item x="4372"/>
        <item x="6156"/>
        <item x="6909"/>
        <item x="2971"/>
        <item x="4452"/>
        <item x="4951"/>
        <item x="3716"/>
        <item x="3369"/>
        <item x="5174"/>
        <item x="5025"/>
        <item x="4245"/>
        <item x="6589"/>
        <item x="5843"/>
        <item x="5969"/>
        <item x="595"/>
        <item x="7041"/>
        <item x="2460"/>
        <item x="5968"/>
        <item x="4614"/>
        <item x="425"/>
        <item x="1164"/>
        <item x="6129"/>
        <item x="2470"/>
        <item x="1064"/>
        <item x="760"/>
        <item x="3105"/>
        <item x="559"/>
        <item x="3193"/>
        <item x="1494"/>
        <item x="3224"/>
        <item x="2174"/>
        <item x="1146"/>
        <item x="5022"/>
        <item x="3934"/>
        <item x="6076"/>
        <item x="2155"/>
        <item x="3328"/>
        <item x="828"/>
        <item x="927"/>
        <item x="1728"/>
        <item x="5328"/>
        <item x="3409"/>
        <item x="4003"/>
        <item x="4519"/>
        <item x="69"/>
        <item x="6041"/>
        <item x="3817"/>
        <item x="872"/>
        <item x="4599"/>
        <item x="3340"/>
        <item x="4033"/>
        <item x="6472"/>
        <item x="443"/>
        <item x="5482"/>
        <item x="5360"/>
        <item x="1831"/>
        <item x="1994"/>
        <item x="5996"/>
        <item x="6055"/>
        <item x="6588"/>
        <item x="6914"/>
        <item x="5971"/>
        <item x="618"/>
        <item x="2518"/>
        <item x="318"/>
        <item x="1282"/>
        <item x="6320"/>
        <item x="1471"/>
        <item x="7033"/>
        <item x="1941"/>
        <item x="1927"/>
        <item x="2367"/>
        <item x="3482"/>
        <item x="2459"/>
        <item x="6906"/>
        <item x="6899"/>
        <item x="4235"/>
        <item x="785"/>
        <item x="758"/>
        <item x="3707"/>
        <item x="1810"/>
        <item x="590"/>
        <item x="1224"/>
        <item x="4399"/>
        <item x="3616"/>
        <item x="5616"/>
        <item x="5576"/>
        <item x="3174"/>
        <item x="3747"/>
        <item x="2551"/>
        <item x="6963"/>
        <item x="2977"/>
        <item x="6794"/>
        <item x="2235"/>
        <item x="641"/>
        <item x="2999"/>
        <item x="2205"/>
        <item x="6635"/>
        <item x="822"/>
        <item x="4988"/>
        <item x="2382"/>
        <item x="1887"/>
        <item x="3314"/>
        <item x="4556"/>
        <item x="3539"/>
        <item x="3279"/>
        <item x="1600"/>
        <item x="1488"/>
        <item x="719"/>
        <item x="171"/>
        <item x="4300"/>
        <item x="1601"/>
        <item x="569"/>
        <item x="137"/>
        <item x="989"/>
        <item x="3456"/>
        <item x="6560"/>
        <item x="2882"/>
        <item x="4019"/>
        <item x="5671"/>
        <item x="6432"/>
        <item x="1214"/>
        <item x="1944"/>
        <item x="6408"/>
        <item x="3825"/>
        <item x="6287"/>
        <item x="6118"/>
        <item x="266"/>
        <item x="59"/>
        <item x="6496"/>
        <item x="3494"/>
        <item x="2829"/>
        <item x="773"/>
        <item x="502"/>
        <item x="6062"/>
        <item x="3790"/>
        <item x="1662"/>
        <item x="3613"/>
        <item x="3551"/>
        <item x="5765"/>
        <item x="4735"/>
        <item x="1331"/>
        <item x="1120"/>
        <item x="3248"/>
        <item x="5867"/>
        <item x="91"/>
        <item x="4595"/>
        <item x="2817"/>
        <item x="4297"/>
        <item x="4952"/>
        <item x="7036"/>
        <item x="3374"/>
        <item x="6601"/>
        <item x="67"/>
        <item x="3124"/>
        <item x="4915"/>
        <item x="2055"/>
        <item x="3161"/>
        <item x="2679"/>
        <item x="6281"/>
        <item x="957"/>
        <item x="1430"/>
        <item x="1892"/>
        <item x="4131"/>
        <item x="574"/>
        <item x="7042"/>
        <item x="4124"/>
        <item x="4082"/>
        <item x="3214"/>
        <item x="1106"/>
        <item x="530"/>
        <item x="4495"/>
        <item x="2931"/>
        <item x="2290"/>
        <item x="993"/>
        <item x="1534"/>
        <item x="5540"/>
        <item x="3972"/>
        <item x="1342"/>
        <item x="4070"/>
        <item x="2285"/>
        <item x="6494"/>
        <item x="1423"/>
        <item x="4748"/>
        <item x="4640"/>
        <item x="2426"/>
        <item x="6942"/>
        <item x="6987"/>
        <item x="2593"/>
        <item x="6818"/>
        <item x="1691"/>
        <item x="562"/>
        <item x="2016"/>
        <item x="5214"/>
        <item x="1213"/>
        <item x="3454"/>
        <item x="4547"/>
        <item x="2124"/>
        <item x="128"/>
        <item x="5410"/>
        <item x="3373"/>
        <item x="5658"/>
        <item x="5558"/>
        <item x="1517"/>
        <item x="2710"/>
        <item x="5697"/>
        <item x="1986"/>
        <item x="4280"/>
        <item x="5572"/>
        <item x="2249"/>
        <item x="1124"/>
        <item x="6270"/>
        <item x="4392"/>
        <item x="3969"/>
        <item x="7002"/>
        <item x="839"/>
        <item x="1248"/>
        <item x="1395"/>
        <item x="1640"/>
        <item x="4628"/>
        <item x="2965"/>
        <item x="3380"/>
        <item x="6405"/>
        <item x="6479"/>
        <item x="1049"/>
        <item x="6362"/>
        <item x="4267"/>
        <item x="3487"/>
        <item x="5759"/>
        <item x="4875"/>
        <item x="4518"/>
        <item x="1397"/>
        <item x="4397"/>
        <item x="2192"/>
        <item x="4011"/>
        <item x="3944"/>
        <item x="6798"/>
        <item x="4826"/>
        <item x="3351"/>
        <item x="1871"/>
        <item x="2525"/>
        <item x="4056"/>
        <item x="6061"/>
        <item x="3637"/>
        <item x="207"/>
        <item x="969"/>
        <item x="6650"/>
        <item x="6764"/>
        <item x="2215"/>
        <item x="4381"/>
        <item x="4343"/>
        <item x="3493"/>
        <item x="6154"/>
        <item x="4095"/>
        <item x="3488"/>
        <item x="1819"/>
        <item x="5307"/>
        <item x="4135"/>
        <item x="6074"/>
        <item x="3263"/>
        <item x="5470"/>
        <item x="344"/>
        <item x="4337"/>
        <item x="212"/>
        <item x="2375"/>
        <item x="6731"/>
        <item x="1372"/>
        <item x="3565"/>
        <item x="2873"/>
        <item x="1969"/>
        <item x="1672"/>
        <item x="6733"/>
        <item x="4873"/>
        <item x="206"/>
        <item x="2047"/>
        <item x="3772"/>
        <item x="3726"/>
        <item x="3673"/>
        <item x="4353"/>
        <item x="4954"/>
        <item x="6032"/>
        <item x="293"/>
        <item x="3879"/>
        <item x="5200"/>
        <item x="3308"/>
        <item x="2523"/>
        <item x="4370"/>
        <item x="779"/>
        <item x="2027"/>
        <item x="5775"/>
        <item x="1901"/>
        <item x="4149"/>
        <item x="2566"/>
        <item x="349"/>
        <item x="947"/>
        <item x="6872"/>
        <item x="5734"/>
        <item x="5991"/>
        <item x="6236"/>
        <item x="6502"/>
        <item x="4925"/>
        <item x="1463"/>
        <item x="1873"/>
        <item x="2251"/>
        <item x="2607"/>
        <item x="3801"/>
        <item x="3037"/>
        <item x="3384"/>
        <item x="1596"/>
        <item x="5625"/>
        <item x="3190"/>
        <item x="827"/>
        <item x="6342"/>
        <item x="1675"/>
        <item x="3567"/>
        <item x="4406"/>
        <item x="2946"/>
        <item x="3481"/>
        <item x="3304"/>
        <item x="5999"/>
        <item x="1111"/>
        <item x="5336"/>
        <item x="6048"/>
        <item x="6353"/>
        <item x="4853"/>
        <item x="5840"/>
        <item x="6409"/>
        <item x="4842"/>
        <item x="6770"/>
        <item x="3495"/>
        <item x="4259"/>
        <item x="1985"/>
        <item x="3659"/>
        <item x="3701"/>
        <item x="233"/>
        <item x="3545"/>
        <item x="1382"/>
        <item x="4272"/>
        <item x="3337"/>
        <item x="2316"/>
        <item x="347"/>
        <item x="6430"/>
        <item x="4139"/>
        <item x="3092"/>
        <item x="3475"/>
        <item x="4262"/>
        <item x="3749"/>
        <item x="6452"/>
        <item x="5386"/>
        <item x="3099"/>
        <item x="6015"/>
        <item x="4493"/>
        <item x="5208"/>
        <item x="4552"/>
        <item x="2477"/>
        <item x="3557"/>
        <item x="6610"/>
        <item x="4566"/>
        <item x="2986"/>
        <item x="1194"/>
        <item x="2501"/>
        <item x="1023"/>
        <item x="4630"/>
        <item x="4939"/>
        <item x="3919"/>
        <item x="598"/>
        <item x="4107"/>
        <item x="4750"/>
        <item x="3605"/>
        <item x="5919"/>
        <item x="288"/>
        <item x="5508"/>
        <item x="795"/>
        <item x="3739"/>
        <item x="4973"/>
        <item x="4039"/>
        <item x="319"/>
        <item x="5834"/>
        <item x="6930"/>
        <item x="3025"/>
        <item x="842"/>
        <item x="2365"/>
        <item x="2410"/>
        <item x="975"/>
        <item x="2255"/>
        <item x="3204"/>
        <item x="5922"/>
        <item x="1390"/>
        <item x="3106"/>
        <item x="370"/>
        <item x="168"/>
        <item x="2111"/>
        <item x="737"/>
        <item x="6767"/>
        <item x="3852"/>
        <item x="4970"/>
        <item x="5858"/>
        <item x="4394"/>
        <item x="6111"/>
        <item x="5800"/>
        <item x="3696"/>
        <item x="576"/>
        <item x="6619"/>
        <item x="2580"/>
        <item x="3543"/>
        <item x="503"/>
        <item x="4864"/>
        <item x="4260"/>
        <item x="6689"/>
        <item x="4828"/>
        <item x="1165"/>
        <item x="3805"/>
        <item x="6428"/>
        <item x="5083"/>
        <item x="5326"/>
        <item x="3451"/>
        <item x="1737"/>
        <item x="987"/>
        <item x="1246"/>
        <item x="5882"/>
        <item x="1530"/>
        <item x="3133"/>
        <item x="6584"/>
        <item x="1171"/>
        <item x="6385"/>
        <item x="7"/>
        <item x="3463"/>
        <item x="6823"/>
        <item x="2673"/>
        <item x="3713"/>
        <item x="183"/>
        <item x="434"/>
        <item x="5934"/>
        <item x="1110"/>
        <item x="2756"/>
        <item x="396"/>
        <item x="6585"/>
        <item x="3765"/>
        <item x="1539"/>
        <item x="5811"/>
        <item x="5108"/>
        <item x="3647"/>
        <item x="6927"/>
        <item x="6045"/>
        <item x="1896"/>
        <item x="4066"/>
        <item x="2088"/>
        <item x="3655"/>
        <item x="1229"/>
        <item x="3169"/>
        <item x="2553"/>
        <item x="1544"/>
        <item x="5626"/>
        <item x="2437"/>
        <item x="6557"/>
        <item x="5483"/>
        <item x="3239"/>
        <item x="4627"/>
        <item x="5586"/>
        <item x="6737"/>
        <item x="2967"/>
        <item x="3145"/>
        <item x="6095"/>
        <item x="708"/>
        <item x="6210"/>
        <item x="6107"/>
        <item x="3841"/>
        <item x="1516"/>
        <item x="2670"/>
        <item x="5090"/>
        <item x="6418"/>
        <item x="3436"/>
        <item x="5341"/>
        <item x="3986"/>
        <item x="2479"/>
        <item x="623"/>
        <item x="2152"/>
        <item x="2836"/>
        <item x="4416"/>
        <item x="4698"/>
        <item x="4092"/>
        <item x="3555"/>
        <item x="2910"/>
        <item x="593"/>
        <item x="4172"/>
        <item x="659"/>
        <item x="6463"/>
        <item x="421"/>
        <item x="2968"/>
        <item x="1605"/>
        <item x="572"/>
        <item x="5220"/>
        <item x="357"/>
        <item x="1185"/>
        <item x="6280"/>
        <item x="3130"/>
        <item x="6555"/>
        <item x="6541"/>
        <item x="3800"/>
        <item x="894"/>
        <item x="6191"/>
        <item x="2854"/>
        <item x="23"/>
        <item x="5062"/>
        <item x="4477"/>
        <item x="4822"/>
        <item x="6167"/>
        <item x="6296"/>
        <item x="1821"/>
        <item x="217"/>
        <item x="6258"/>
        <item x="5167"/>
        <item x="6570"/>
        <item x="3301"/>
        <item x="1579"/>
        <item x="4605"/>
        <item x="2615"/>
        <item x="1694"/>
        <item x="2998"/>
        <item x="1669"/>
        <item x="6491"/>
        <item x="2439"/>
        <item x="2950"/>
        <item x="5947"/>
        <item x="6836"/>
        <item x="185"/>
        <item x="1243"/>
        <item x="1995"/>
        <item x="4278"/>
        <item x="2676"/>
        <item x="4844"/>
        <item x="5372"/>
        <item x="446"/>
        <item x="6064"/>
        <item x="4017"/>
        <item x="1354"/>
        <item x="1763"/>
        <item x="4532"/>
        <item x="1787"/>
        <item x="3440"/>
        <item x="1265"/>
        <item x="5960"/>
        <item x="1807"/>
        <item x="1627"/>
        <item x="6309"/>
        <item x="3522"/>
        <item x="5088"/>
        <item x="1798"/>
        <item x="1187"/>
        <item x="3034"/>
        <item x="2537"/>
        <item x="6127"/>
        <item x="3172"/>
        <item x="6558"/>
        <item x="2402"/>
        <item x="1102"/>
        <item x="6039"/>
        <item x="1729"/>
        <item x="5413"/>
        <item x="4846"/>
        <item x="1923"/>
        <item x="5504"/>
        <item x="5020"/>
        <item x="1686"/>
        <item x="2885"/>
        <item x="4802"/>
        <item x="767"/>
        <item x="995"/>
        <item x="1300"/>
        <item x="3859"/>
        <item x="5423"/>
        <item x="4183"/>
        <item x="3547"/>
        <item x="3718"/>
        <item x="1154"/>
        <item x="5000"/>
        <item x="4457"/>
        <item x="1272"/>
        <item x="3663"/>
        <item x="1881"/>
        <item x="70"/>
        <item x="2071"/>
        <item x="4000"/>
        <item x="6677"/>
        <item x="5123"/>
        <item x="4608"/>
        <item x="1817"/>
        <item x="3936"/>
        <item x="4890"/>
        <item x="764"/>
        <item x="2267"/>
        <item x="6772"/>
        <item x="4176"/>
        <item x="4924"/>
        <item x="788"/>
        <item x="539"/>
        <item x="2932"/>
        <item x="5614"/>
        <item x="1806"/>
        <item x="5431"/>
        <item x="4270"/>
        <item x="5171"/>
        <item x="6616"/>
        <item x="5887"/>
        <item x="5791"/>
        <item x="4455"/>
        <item x="1719"/>
        <item x="3358"/>
        <item x="6626"/>
        <item x="4704"/>
        <item x="4440"/>
        <item x="4561"/>
        <item x="3076"/>
        <item x="747"/>
        <item x="837"/>
        <item x="6369"/>
        <item x="2171"/>
        <item x="4811"/>
        <item x="1116"/>
        <item x="2926"/>
        <item x="2193"/>
        <item x="3053"/>
        <item x="5120"/>
        <item x="336"/>
        <item x="4955"/>
        <item x="5166"/>
        <item x="196"/>
        <item x="6336"/>
        <item x="2767"/>
        <item x="1394"/>
        <item x="4515"/>
        <item x="1925"/>
        <item x="2784"/>
        <item x="5841"/>
        <item x="1250"/>
        <item x="1070"/>
        <item x="3303"/>
        <item x="3114"/>
        <item x="4330"/>
        <item x="3088"/>
        <item x="4516"/>
        <item x="3712"/>
        <item x="3236"/>
        <item x="1877"/>
        <item x="5312"/>
        <item x="5218"/>
        <item x="3518"/>
        <item x="5458"/>
        <item x="6396"/>
        <item x="4505"/>
        <item x="5578"/>
        <item x="4980"/>
        <item x="6197"/>
        <item x="2323"/>
        <item x="4216"/>
        <item x="1020"/>
        <item x="1803"/>
        <item x="5694"/>
        <item x="3715"/>
        <item x="6248"/>
        <item x="1332"/>
        <item x="4080"/>
        <item x="5529"/>
        <item x="6802"/>
        <item x="1699"/>
        <item x="143"/>
        <item x="1646"/>
        <item x="4687"/>
        <item x="4158"/>
        <item x="4533"/>
        <item x="5195"/>
        <item x="6939"/>
        <item x="208"/>
        <item x="5522"/>
        <item x="4273"/>
        <item x="5669"/>
        <item x="5427"/>
        <item x="76"/>
        <item x="2362"/>
        <item x="60"/>
        <item x="5133"/>
        <item x="3500"/>
        <item x="4027"/>
        <item x="2282"/>
        <item x="1278"/>
        <item x="925"/>
        <item x="890"/>
        <item x="528"/>
        <item x="5505"/>
        <item x="3780"/>
        <item x="4382"/>
        <item x="3905"/>
        <item x="1277"/>
        <item x="1009"/>
        <item x="262"/>
        <item x="1386"/>
        <item x="1361"/>
        <item x="2216"/>
        <item x="5821"/>
        <item x="3600"/>
        <item x="2544"/>
        <item x="4900"/>
        <item x="6090"/>
        <item x="2663"/>
        <item x="4527"/>
        <item x="4223"/>
        <item x="5091"/>
        <item x="5909"/>
        <item x="6513"/>
        <item x="4389"/>
        <item x="4002"/>
        <item x="682"/>
        <item x="1907"/>
        <item x="2066"/>
        <item x="4801"/>
        <item x="2420"/>
        <item x="3243"/>
        <item x="73"/>
        <item x="5189"/>
        <item x="1115"/>
        <item x="6497"/>
        <item x="3921"/>
        <item x="2147"/>
        <item x="3011"/>
        <item x="4636"/>
        <item x="152"/>
        <item x="2421"/>
        <item x="1037"/>
        <item x="3149"/>
        <item x="4445"/>
        <item x="2548"/>
        <item x="5628"/>
        <item x="5772"/>
        <item x="3953"/>
        <item x="5856"/>
        <item x="2708"/>
        <item x="933"/>
        <item x="5906"/>
        <item x="1922"/>
        <item x="1389"/>
        <item x="3695"/>
        <item x="1519"/>
        <item x="5877"/>
        <item x="1387"/>
        <item x="5230"/>
        <item x="376"/>
        <item x="1221"/>
        <item x="4221"/>
        <item x="1266"/>
        <item x="513"/>
        <item x="753"/>
        <item x="4434"/>
        <item x="3662"/>
        <item x="869"/>
        <item x="6986"/>
        <item x="2668"/>
        <item x="2697"/>
        <item x="2662"/>
        <item x="203"/>
        <item x="920"/>
        <item x="6559"/>
        <item x="3963"/>
        <item x="5194"/>
        <item x="2983"/>
        <item x="4430"/>
        <item x="6354"/>
        <item x="3621"/>
        <item x="16"/>
        <item x="4859"/>
        <item x="1202"/>
        <item x="4412"/>
        <item x="5784"/>
        <item x="3819"/>
        <item x="2510"/>
        <item x="4558"/>
        <item x="3033"/>
        <item x="2960"/>
        <item x="1364"/>
        <item x="669"/>
        <item x="1804"/>
        <item x="4978"/>
        <item x="6080"/>
        <item x="2875"/>
        <item x="5563"/>
        <item x="5459"/>
        <item x="1249"/>
        <item x="3992"/>
        <item x="4998"/>
        <item x="4403"/>
        <item x="5619"/>
        <item x="4711"/>
        <item x="5637"/>
        <item x="1939"/>
        <item x="5440"/>
        <item x="295"/>
        <item x="5916"/>
        <item x="1701"/>
        <item x="2306"/>
        <item x="1086"/>
        <item x="6426"/>
        <item x="3098"/>
        <item x="6967"/>
        <item x="5344"/>
        <item x="1527"/>
        <item x="6255"/>
        <item x="1777"/>
        <item x="3570"/>
        <item x="5068"/>
        <item x="2130"/>
        <item x="199"/>
        <item x="5477"/>
        <item x="1882"/>
        <item x="2414"/>
        <item x="1972"/>
        <item x="7017"/>
        <item x="4166"/>
        <item x="3948"/>
        <item x="2871"/>
        <item x="5317"/>
        <item x="243"/>
        <item x="1698"/>
        <item x="599"/>
        <item x="2535"/>
        <item x="4927"/>
        <item x="4714"/>
        <item x="6331"/>
        <item x="4225"/>
        <item x="4447"/>
        <item x="5654"/>
        <item x="2413"/>
        <item x="1403"/>
        <item x="5715"/>
        <item x="5333"/>
        <item x="833"/>
        <item x="3508"/>
        <item x="2379"/>
        <item x="4503"/>
        <item x="3085"/>
        <item x="4214"/>
        <item x="3268"/>
        <item x="6415"/>
        <item x="3735"/>
        <item x="6711"/>
        <item x="2170"/>
        <item x="1511"/>
        <item x="5601"/>
        <item x="1167"/>
        <item x="1528"/>
        <item x="93"/>
        <item x="6010"/>
        <item x="7039"/>
        <item x="2116"/>
        <item x="5549"/>
        <item x="6370"/>
        <item x="1820"/>
        <item x="5033"/>
        <item x="6003"/>
        <item x="3001"/>
        <item x="897"/>
        <item x="2992"/>
        <item x="2683"/>
        <item x="4804"/>
        <item x="6471"/>
        <item x="3626"/>
        <item x="6030"/>
        <item x="6008"/>
        <item x="2222"/>
        <item x="6903"/>
        <item x="4257"/>
        <item x="4188"/>
        <item x="3150"/>
        <item x="6372"/>
        <item x="332"/>
        <item x="6403"/>
        <item x="4694"/>
        <item x="3322"/>
        <item x="3949"/>
        <item x="5744"/>
        <item x="4747"/>
        <item x="2229"/>
        <item x="2474"/>
        <item x="5679"/>
        <item x="1643"/>
        <item x="3083"/>
        <item x="1321"/>
        <item x="2245"/>
        <item x="4067"/>
        <item x="4061"/>
        <item x="6273"/>
        <item x="1275"/>
        <item x="5931"/>
        <item x="4254"/>
        <item x="1512"/>
        <item x="3913"/>
        <item x="2020"/>
        <item x="1665"/>
        <item x="6180"/>
        <item x="4918"/>
        <item x="3727"/>
        <item x="1030"/>
        <item x="1306"/>
        <item x="3671"/>
        <item x="5886"/>
        <item x="1402"/>
        <item x="4458"/>
        <item x="6566"/>
        <item x="3561"/>
        <item x="6563"/>
        <item x="5746"/>
        <item x="2269"/>
        <item x="5903"/>
        <item x="5119"/>
        <item x="2818"/>
        <item x="2611"/>
        <item x="364"/>
        <item x="2098"/>
        <item x="2073"/>
        <item x="5079"/>
        <item x="205"/>
        <item x="1790"/>
        <item x="6322"/>
        <item x="1044"/>
        <item x="1722"/>
        <item x="1396"/>
        <item x="2301"/>
        <item x="2335"/>
        <item x="728"/>
        <item x="575"/>
        <item x="4825"/>
        <item x="5240"/>
        <item x="2227"/>
        <item x="4643"/>
        <item x="473"/>
        <item x="6477"/>
        <item x="7028"/>
        <item x="615"/>
        <item x="6528"/>
        <item x="1937"/>
        <item x="1786"/>
        <item x="5203"/>
        <item x="4559"/>
        <item x="346"/>
        <item x="2289"/>
        <item x="4004"/>
        <item x="5219"/>
        <item x="5389"/>
        <item x="6482"/>
        <item x="5141"/>
        <item x="748"/>
        <item x="3975"/>
        <item x="6868"/>
        <item x="15"/>
        <item x="2293"/>
        <item x="4036"/>
        <item x="2346"/>
        <item x="6465"/>
        <item x="3213"/>
        <item x="612"/>
        <item x="586"/>
        <item x="3067"/>
        <item x="1999"/>
        <item x="4662"/>
        <item x="3086"/>
        <item x="6521"/>
        <item x="3846"/>
        <item x="3861"/>
        <item x="5113"/>
        <item x="3509"/>
        <item x="2648"/>
        <item x="5016"/>
        <item x="2744"/>
        <item x="2234"/>
        <item x="3995"/>
        <item x="4592"/>
        <item x="2433"/>
        <item x="4224"/>
        <item x="5418"/>
        <item x="85"/>
        <item x="831"/>
        <item x="3627"/>
        <item x="2589"/>
        <item x="501"/>
        <item x="3449"/>
        <item x="5503"/>
        <item x="2616"/>
        <item x="6221"/>
        <item x="2001"/>
        <item x="2242"/>
        <item x="5638"/>
        <item x="3004"/>
        <item x="2623"/>
        <item x="4286"/>
        <item x="1490"/>
        <item x="3867"/>
        <item x="2988"/>
        <item x="5209"/>
        <item x="6895"/>
        <item x="5035"/>
        <item x="6654"/>
        <item x="1926"/>
        <item x="3102"/>
        <item x="4947"/>
        <item x="3143"/>
        <item x="2645"/>
        <item x="2872"/>
        <item x="5486"/>
        <item x="2060"/>
        <item x="2671"/>
        <item x="3573"/>
        <item x="2826"/>
        <item x="5802"/>
        <item x="4713"/>
        <item x="6705"/>
        <item x="5206"/>
        <item x="3059"/>
        <item x="2475"/>
        <item x="5792"/>
        <item x="1506"/>
        <item x="5905"/>
        <item x="6162"/>
        <item x="1196"/>
        <item x="145"/>
        <item x="2014"/>
        <item x="1281"/>
        <item x="395"/>
        <item x="476"/>
        <item x="6637"/>
        <item x="6367"/>
        <item x="863"/>
        <item x="707"/>
        <item x="5044"/>
        <item x="1908"/>
        <item x="6137"/>
        <item x="1631"/>
        <item x="6821"/>
        <item x="3342"/>
        <item x="1765"/>
        <item x="3194"/>
        <item x="1377"/>
        <item x="1709"/>
        <item x="3232"/>
        <item x="3684"/>
        <item x="4535"/>
        <item x="4320"/>
        <item x="3030"/>
        <item x="4944"/>
        <item x="3336"/>
        <item x="4299"/>
        <item x="2565"/>
        <item x="89"/>
        <item x="17"/>
        <item x="6769"/>
        <item x="5507"/>
        <item x="413"/>
        <item x="3132"/>
        <item x="4285"/>
        <item x="3717"/>
        <item x="3890"/>
        <item x="6135"/>
        <item x="4901"/>
        <item x="1732"/>
        <item x="3185"/>
        <item x="1013"/>
        <item x="2902"/>
        <item x="5266"/>
        <item x="386"/>
        <item x="6715"/>
        <item x="1789"/>
        <item x="4871"/>
        <item x="1015"/>
        <item x="4046"/>
        <item x="6226"/>
        <item x="2135"/>
        <item x="6294"/>
        <item x="5373"/>
        <item x="6686"/>
        <item x="1227"/>
        <item x="1561"/>
        <item x="1513"/>
        <item x="6454"/>
        <item x="1426"/>
        <item x="1270"/>
        <item x="5713"/>
        <item x="5434"/>
        <item x="2467"/>
        <item x="4125"/>
        <item x="4652"/>
        <item x="5497"/>
        <item x="2761"/>
        <item x="2763"/>
        <item x="5959"/>
        <item x="18"/>
        <item x="3916"/>
        <item x="3823"/>
        <item x="4433"/>
        <item x="2812"/>
        <item x="1868"/>
        <item x="1594"/>
        <item x="3784"/>
        <item x="5075"/>
        <item x="1297"/>
        <item x="374"/>
        <item x="1639"/>
        <item x="666"/>
        <item x="6400"/>
        <item x="5815"/>
        <item x="5029"/>
        <item x="6052"/>
        <item x="6648"/>
        <item x="1134"/>
        <item x="735"/>
        <item x="2008"/>
        <item x="2228"/>
        <item x="5608"/>
        <item x="273"/>
        <item x="1308"/>
        <item x="4190"/>
        <item x="6748"/>
        <item x="7006"/>
        <item x="260"/>
        <item x="6835"/>
        <item x="967"/>
        <item x="5717"/>
        <item x="4130"/>
        <item x="6031"/>
        <item x="3321"/>
        <item x="2435"/>
        <item x="2928"/>
        <item x="2412"/>
        <item x="4204"/>
        <item x="2423"/>
        <item x="482"/>
        <item x="5494"/>
        <item x="5957"/>
        <item x="3323"/>
        <item x="1320"/>
        <item x="1965"/>
        <item x="4874"/>
        <item x="2105"/>
        <item x="2025"/>
        <item x="2517"/>
        <item x="3976"/>
        <item x="1625"/>
        <item x="661"/>
        <item x="2492"/>
        <item x="4348"/>
        <item x="5604"/>
        <item x="2354"/>
        <item x="314"/>
        <item x="4355"/>
        <item x="585"/>
        <item x="177"/>
        <item x="5644"/>
        <item x="3587"/>
        <item x="2075"/>
        <item x="6126"/>
        <item x="4942"/>
        <item x="1762"/>
        <item x="3835"/>
        <item x="2755"/>
        <item x="5597"/>
        <item x="6402"/>
        <item x="2687"/>
        <item x="1773"/>
        <item x="1899"/>
        <item x="2256"/>
        <item x="101"/>
        <item x="6866"/>
        <item x="6161"/>
        <item x="6264"/>
        <item x="627"/>
        <item x="3970"/>
        <item x="2719"/>
        <item x="752"/>
        <item x="2128"/>
        <item x="326"/>
        <item x="3796"/>
        <item x="351"/>
        <item x="4211"/>
        <item x="494"/>
        <item x="1535"/>
        <item x="5039"/>
        <item x="4996"/>
        <item x="1652"/>
        <item x="6341"/>
        <item x="204"/>
        <item x="2342"/>
        <item x="2982"/>
        <item x="517"/>
        <item x="3691"/>
        <item x="1792"/>
        <item x="6376"/>
        <item x="5835"/>
        <item x="6759"/>
        <item x="4201"/>
        <item x="5622"/>
        <item x="6171"/>
        <item x="4325"/>
        <item x="6628"/>
        <item x="430"/>
        <item x="2735"/>
        <item x="2114"/>
        <item x="1697"/>
        <item x="3479"/>
        <item x="1664"/>
        <item x="1828"/>
        <item x="2909"/>
        <item x="3421"/>
        <item x="3152"/>
        <item x="1931"/>
        <item x="5270"/>
        <item x="435"/>
        <item x="1919"/>
        <item x="3946"/>
        <item x="4333"/>
        <item x="3700"/>
        <item x="2388"/>
        <item x="6153"/>
        <item x="6701"/>
        <item x="5854"/>
        <item x="5012"/>
        <item x="5902"/>
        <item x="6489"/>
        <item x="1920"/>
        <item x="2450"/>
        <item x="5485"/>
        <item x="2278"/>
        <item x="2958"/>
        <item x="4315"/>
        <item x="991"/>
        <item x="4920"/>
        <item x="4271"/>
        <item x="596"/>
        <item x="867"/>
        <item x="2559"/>
        <item x="5799"/>
        <item x="6702"/>
        <item x="99"/>
        <item x="94"/>
        <item x="6446"/>
        <item x="5938"/>
        <item x="727"/>
        <item x="6618"/>
        <item x="5596"/>
        <item x="5037"/>
        <item x="5796"/>
        <item x="522"/>
        <item x="5441"/>
        <item x="4949"/>
        <item x="558"/>
        <item x="1540"/>
        <item x="154"/>
        <item x="6186"/>
        <item x="6887"/>
        <item x="4219"/>
        <item x="4968"/>
        <item x="5148"/>
        <item x="1559"/>
        <item x="2056"/>
        <item x="2405"/>
        <item x="5740"/>
        <item x="5818"/>
        <item x="5021"/>
        <item x="6793"/>
        <item x="6427"/>
        <item x="6228"/>
        <item x="1886"/>
        <item x="3253"/>
        <item x="5757"/>
        <item x="1344"/>
        <item x="2696"/>
        <item x="5236"/>
        <item x="6756"/>
        <item x="1040"/>
        <item x="6693"/>
        <item x="490"/>
        <item x="2117"/>
        <item x="5480"/>
        <item x="5806"/>
        <item x="2287"/>
        <item x="6037"/>
        <item x="1973"/>
        <item x="4041"/>
        <item x="3552"/>
        <item x="6212"/>
        <item x="1328"/>
        <item x="6851"/>
        <item x="2190"/>
        <item x="4792"/>
        <item x="1274"/>
        <item x="5392"/>
        <item x="1204"/>
        <item x="6949"/>
        <item x="2319"/>
        <item x="1598"/>
        <item x="746"/>
        <item x="3651"/>
        <item x="3459"/>
        <item x="1910"/>
        <item x="4471"/>
        <item x="2140"/>
        <item x="366"/>
        <item x="267"/>
        <item x="1440"/>
        <item x="5743"/>
        <item x="1537"/>
        <item x="5281"/>
        <item x="6985"/>
        <item x="4977"/>
        <item x="3208"/>
        <item x="4195"/>
        <item x="3623"/>
        <item x="7014"/>
        <item x="3811"/>
        <item x="3272"/>
        <item x="1916"/>
        <item x="1597"/>
        <item x="1677"/>
        <item x="3597"/>
        <item x="523"/>
        <item x="3711"/>
        <item x="2050"/>
        <item x="6481"/>
        <item x="6183"/>
        <item x="6120"/>
        <item x="3055"/>
        <item x="6674"/>
        <item x="2303"/>
        <item x="4045"/>
        <item x="5914"/>
        <item x="1726"/>
        <item x="1058"/>
        <item x="1794"/>
        <item x="626"/>
        <item x="5602"/>
        <item x="475"/>
        <item x="1"/>
        <item x="5652"/>
        <item x="2786"/>
        <item x="1024"/>
        <item x="6946"/>
        <item x="2515"/>
        <item x="4296"/>
        <item x="4032"/>
        <item x="5239"/>
        <item x="4794"/>
        <item x="3585"/>
        <item x="4228"/>
        <item x="3215"/>
        <item x="6054"/>
        <item x="1183"/>
        <item x="4024"/>
        <item x="1302"/>
        <item x="973"/>
        <item x="3138"/>
        <item x="2218"/>
        <item x="1374"/>
        <item x="6885"/>
        <item x="4122"/>
        <item x="5109"/>
        <item x="4904"/>
        <item x="6272"/>
        <item x="2728"/>
        <item x="5676"/>
        <item x="174"/>
        <item x="1002"/>
        <item x="1060"/>
        <item x="1444"/>
        <item x="1575"/>
        <item x="2504"/>
        <item x="3910"/>
        <item x="61"/>
        <item x="5130"/>
        <item x="6046"/>
        <item x="2432"/>
        <item x="4889"/>
        <item x="4159"/>
        <item x="2179"/>
        <item x="1425"/>
        <item x="6547"/>
        <item x="3799"/>
        <item x="1428"/>
        <item x="5241"/>
        <item x="638"/>
        <item x="3009"/>
        <item x="3602"/>
        <item x="4668"/>
        <item x="619"/>
        <item x="5589"/>
        <item x="6822"/>
        <item x="3798"/>
        <item x="2753"/>
        <item x="3849"/>
        <item x="5034"/>
        <item x="1025"/>
        <item x="583"/>
        <item x="4264"/>
        <item x="6735"/>
        <item x="4282"/>
        <item x="2718"/>
        <item x="2078"/>
        <item x="6457"/>
        <item x="7004"/>
        <item x="2168"/>
        <item x="6971"/>
        <item x="4896"/>
        <item x="5857"/>
        <item x="3974"/>
        <item x="3868"/>
        <item x="678"/>
        <item x="2715"/>
        <item x="4671"/>
        <item x="5015"/>
        <item x="4989"/>
        <item x="27"/>
        <item x="2154"/>
        <item x="1740"/>
        <item x="2146"/>
        <item x="3719"/>
        <item x="5368"/>
        <item x="1848"/>
        <item x="5428"/>
        <item x="3498"/>
        <item x="2604"/>
        <item x="4548"/>
        <item x="2941"/>
        <item x="5304"/>
        <item x="4626"/>
        <item x="582"/>
        <item x="6021"/>
        <item x="1921"/>
        <item x="4339"/>
        <item x="4579"/>
        <item x="3797"/>
        <item x="6532"/>
        <item x="6842"/>
        <item x="5213"/>
        <item x="6467"/>
        <item x="687"/>
        <item x="624"/>
        <item x="5065"/>
        <item x="4580"/>
        <item x="6679"/>
        <item x="6760"/>
        <item x="2298"/>
        <item x="5862"/>
        <item x="632"/>
        <item x="1577"/>
        <item x="26"/>
        <item x="4806"/>
        <item x="1179"/>
        <item x="2945"/>
        <item x="6172"/>
        <item x="1360"/>
        <item x="3618"/>
        <item x="1109"/>
        <item x="3257"/>
        <item x="6595"/>
        <item x="4203"/>
        <item x="4821"/>
        <item x="6612"/>
        <item x="3107"/>
        <item x="1727"/>
        <item x="2183"/>
        <item x="6510"/>
        <item x="6349"/>
        <item x="2465"/>
        <item x="2571"/>
        <item x="3136"/>
        <item x="1770"/>
        <item x="3423"/>
        <item x="680"/>
        <item x="2112"/>
        <item x="252"/>
        <item x="5779"/>
        <item x="1814"/>
        <item x="4679"/>
        <item x="3005"/>
        <item x="3137"/>
        <item x="5606"/>
        <item x="6833"/>
        <item x="6241"/>
        <item x="3891"/>
        <item x="1475"/>
        <item x="4144"/>
        <item x="5845"/>
        <item x="4391"/>
        <item x="2129"/>
        <item x="4123"/>
        <item x="1554"/>
        <item x="6343"/>
        <item x="4001"/>
        <item x="6504"/>
        <item x="2156"/>
        <item x="629"/>
        <item x="4700"/>
        <item x="3667"/>
        <item x="6128"/>
        <item x="2149"/>
        <item x="6194"/>
        <item x="1209"/>
        <item x="5087"/>
        <item x="1590"/>
        <item x="2334"/>
        <item x="6050"/>
        <item x="777"/>
        <item x="3484"/>
        <item x="1546"/>
        <item x="999"/>
        <item x="4742"/>
        <item x="857"/>
        <item x="914"/>
        <item x="5590"/>
        <item x="2509"/>
        <item x="537"/>
        <item x="3266"/>
        <item x="5232"/>
        <item x="3474"/>
        <item x="6505"/>
        <item x="2754"/>
        <item x="2773"/>
        <item x="408"/>
        <item x="363"/>
        <item x="4306"/>
        <item x="1960"/>
        <item x="5040"/>
        <item x="635"/>
        <item x="5763"/>
        <item x="419"/>
        <item x="1485"/>
        <item x="4666"/>
        <item x="6931"/>
        <item x="1280"/>
        <item x="4488"/>
        <item x="1666"/>
        <item x="3038"/>
        <item x="6975"/>
        <item x="1974"/>
        <item x="637"/>
        <item x="6551"/>
        <item x="1953"/>
        <item x="6195"/>
        <item x="1003"/>
        <item x="5160"/>
        <item x="1311"/>
        <item x="1588"/>
        <item x="6356"/>
        <item x="1125"/>
        <item x="158"/>
        <item x="1548"/>
        <item x="6941"/>
        <item x="646"/>
        <item x="1052"/>
        <item x="1113"/>
        <item x="5624"/>
        <item x="1370"/>
        <item x="1085"/>
        <item x="4808"/>
        <item x="4677"/>
        <item x="5894"/>
        <item x="5795"/>
        <item x="2141"/>
        <item x="1495"/>
        <item x="264"/>
        <item x="5182"/>
        <item x="988"/>
        <item x="2196"/>
        <item x="5599"/>
        <item x="4770"/>
        <item x="109"/>
        <item x="4971"/>
        <item x="2240"/>
        <item x="856"/>
        <item x="4496"/>
        <item x="5157"/>
        <item x="2736"/>
        <item x="40"/>
        <item x="6057"/>
        <item x="1849"/>
        <item x="324"/>
        <item x="907"/>
        <item x="2989"/>
        <item x="4591"/>
        <item x="1883"/>
        <item x="4020"/>
        <item x="1713"/>
        <item x="1287"/>
        <item x="202"/>
        <item x="3003"/>
        <item x="1411"/>
        <item x="2197"/>
        <item x="125"/>
        <item x="3789"/>
        <item x="5048"/>
        <item x="5716"/>
        <item x="156"/>
        <item x="854"/>
        <item x="1681"/>
        <item x="3154"/>
        <item x="4113"/>
        <item x="5860"/>
        <item x="4128"/>
        <item x="4712"/>
        <item x="3738"/>
        <item x="3178"/>
        <item x="4819"/>
        <item x="1443"/>
        <item x="4328"/>
        <item x="3151"/>
        <item x="2280"/>
        <item x="2356"/>
        <item x="3513"/>
        <item x="2503"/>
        <item x="1343"/>
        <item x="971"/>
        <item x="3326"/>
        <item x="3040"/>
        <item x="674"/>
        <item x="4598"/>
        <item x="1644"/>
        <item x="3320"/>
        <item x="4439"/>
        <item x="2340"/>
        <item x="1034"/>
        <item x="3639"/>
        <item x="3977"/>
        <item x="1447"/>
        <item x="1809"/>
        <item x="4051"/>
        <item x="5309"/>
        <item x="3235"/>
        <item x="6193"/>
        <item x="1538"/>
        <item x="1711"/>
        <item x="4810"/>
        <item x="6620"/>
        <item x="1388"/>
        <item x="4948"/>
        <item x="1723"/>
        <item x="791"/>
        <item x="170"/>
        <item x="3403"/>
        <item x="4199"/>
        <item x="2688"/>
        <item x="3808"/>
        <item x="4359"/>
        <item x="2085"/>
        <item x="2590"/>
        <item x="3884"/>
        <item x="6776"/>
        <item x="1144"/>
        <item x="3758"/>
        <item x="1571"/>
        <item x="683"/>
        <item x="2800"/>
        <item x="6972"/>
        <item x="4809"/>
        <item x="360"/>
        <item x="6230"/>
        <item x="3933"/>
        <item x="1556"/>
        <item x="2792"/>
        <item x="4860"/>
        <item x="1550"/>
        <item x="4217"/>
        <item x="2462"/>
        <item x="2624"/>
        <item x="3679"/>
        <item x="6065"/>
        <item x="6359"/>
        <item x="691"/>
        <item x="4771"/>
        <item x="2824"/>
        <item x="1767"/>
        <item x="1856"/>
        <item x="5420"/>
        <item x="511"/>
        <item x="3426"/>
        <item x="1050"/>
        <item x="5525"/>
        <item x="6826"/>
        <item x="1769"/>
        <item x="4625"/>
        <item x="1107"/>
        <item x="4375"/>
        <item x="5645"/>
        <item x="5038"/>
        <item x="6357"/>
        <item x="4848"/>
        <item x="3462"/>
        <item x="2567"/>
        <item x="1400"/>
        <item x="2456"/>
        <item x="4906"/>
        <item x="4311"/>
        <item x="3525"/>
        <item x="1001"/>
        <item x="6800"/>
        <item x="4145"/>
        <item x="5122"/>
        <item x="6440"/>
        <item x="5249"/>
        <item x="5812"/>
        <item x="82"/>
        <item x="5742"/>
        <item x="855"/>
        <item x="402"/>
        <item x="6556"/>
        <item x="4155"/>
        <item x="4838"/>
        <item x="305"/>
        <item x="5579"/>
        <item x="2749"/>
        <item x="4508"/>
        <item x="1617"/>
        <item x="1184"/>
        <item x="2214"/>
        <item x="4209"/>
        <item x="6103"/>
        <item x="460"/>
        <item x="668"/>
        <item x="2613"/>
        <item x="1176"/>
        <item x="4609"/>
        <item x="1633"/>
        <item x="1779"/>
        <item x="3230"/>
        <item x="2383"/>
        <item x="5132"/>
        <item x="3078"/>
        <item x="5992"/>
        <item x="3900"/>
        <item x="1507"/>
        <item x="489"/>
        <item x="2622"/>
        <item x="551"/>
        <item x="2806"/>
        <item x="1714"/>
        <item x="274"/>
        <item x="5204"/>
        <item x="1260"/>
        <item x="6964"/>
        <item x="3631"/>
        <item x="2042"/>
        <item x="3860"/>
        <item x="3131"/>
        <item x="2890"/>
        <item x="3313"/>
        <item x="2458"/>
        <item x="5842"/>
        <item x="1847"/>
        <item x="5674"/>
        <item x="354"/>
        <item x="2485"/>
        <item x="2353"/>
        <item x="6398"/>
        <item x="561"/>
        <item x="2828"/>
        <item x="6268"/>
        <item x="6527"/>
        <item x="2401"/>
        <item x="6093"/>
        <item x="1088"/>
        <item x="6449"/>
        <item x="1573"/>
        <item x="2691"/>
        <item x="2068"/>
        <item x="6151"/>
        <item x="146"/>
        <item x="337"/>
        <item x="6896"/>
        <item x="3687"/>
        <item x="2637"/>
        <item x="4584"/>
        <item x="2695"/>
        <item x="116"/>
        <item x="2540"/>
        <item x="3633"/>
        <item x="4028"/>
        <item x="4590"/>
        <item x="4374"/>
        <item x="37"/>
        <item x="1150"/>
        <item x="4763"/>
        <item x="1005"/>
        <item x="2040"/>
        <item x="6148"/>
        <item x="3690"/>
        <item x="3129"/>
        <item x="850"/>
        <item x="5924"/>
        <item x="3119"/>
        <item x="6864"/>
        <item x="3556"/>
        <item x="5045"/>
        <item x="549"/>
        <item x="2021"/>
        <item x="6624"/>
        <item x="6644"/>
        <item x="6068"/>
        <item x="4476"/>
        <item x="4456"/>
        <item x="6591"/>
        <item x="2082"/>
        <item x="5212"/>
        <item x="6198"/>
        <item x="2381"/>
        <item x="5893"/>
        <item x="4181"/>
        <item x="5705"/>
        <item x="1114"/>
        <item x="135"/>
        <item x="6961"/>
        <item x="620"/>
        <item x="3918"/>
        <item x="1630"/>
        <item x="1222"/>
        <item x="6387"/>
        <item x="1454"/>
        <item x="5043"/>
        <item x="2614"/>
        <item x="3073"/>
        <item x="570"/>
        <item x="5685"/>
        <item x="4534"/>
        <item x="13"/>
        <item x="6256"/>
        <item x="1435"/>
        <item x="1524"/>
        <item x="5819"/>
        <item x="2898"/>
        <item x="5770"/>
        <item x="2903"/>
        <item x="4981"/>
        <item x="3708"/>
        <item x="6397"/>
        <item x="1072"/>
        <item x="6738"/>
        <item x="1526"/>
        <item x="4251"/>
        <item x="3914"/>
        <item x="190"/>
        <item x="3435"/>
        <item x="4486"/>
        <item x="6954"/>
        <item x="1169"/>
        <item x="1626"/>
        <item x="3415"/>
        <item x="6900"/>
        <item x="3692"/>
        <item x="5414"/>
        <item x="6508"/>
        <item x="6717"/>
        <item x="4288"/>
        <item x="871"/>
        <item x="1237"/>
        <item x="2641"/>
        <item x="2994"/>
        <item x="2389"/>
        <item x="6443"/>
        <item x="5272"/>
        <item x="6025"/>
        <item x="5527"/>
        <item x="3965"/>
        <item x="4514"/>
        <item x="6448"/>
        <item x="3564"/>
        <item x="2175"/>
        <item x="4376"/>
        <item x="5760"/>
        <item x="2441"/>
        <item x="6185"/>
        <item x="966"/>
        <item x="3198"/>
        <item x="4167"/>
        <item x="4645"/>
        <item x="891"/>
        <item x="2325"/>
        <item x="5302"/>
        <item x="382"/>
        <item x="5646"/>
        <item x="5462"/>
        <item x="5567"/>
        <item x="4146"/>
        <item x="6667"/>
        <item x="3039"/>
        <item x="4902"/>
        <item x="5822"/>
        <item x="1404"/>
        <item x="4522"/>
        <item x="6750"/>
        <item x="6321"/>
        <item x="2896"/>
        <item x="457"/>
        <item x="1688"/>
        <item x="270"/>
        <item x="5030"/>
        <item x="5445"/>
        <item x="5227"/>
        <item x="6209"/>
        <item x="1416"/>
        <item x="6879"/>
        <item x="1438"/>
        <item x="3999"/>
        <item x="6218"/>
        <item x="3120"/>
        <item x="5156"/>
        <item x="6134"/>
        <item x="5058"/>
        <item x="2476"/>
        <item x="2281"/>
        <item x="4417"/>
        <item x="51"/>
        <item x="3675"/>
        <item x="2630"/>
        <item x="2348"/>
        <item x="6718"/>
        <item x="4946"/>
        <item x="4047"/>
        <item x="2502"/>
        <item x="6201"/>
        <item x="4695"/>
        <item x="4839"/>
        <item x="6311"/>
        <item x="5050"/>
        <item x="5553"/>
        <item x="1783"/>
        <item x="5632"/>
        <item x="3881"/>
        <item x="3176"/>
        <item x="5948"/>
        <item x="3391"/>
        <item x="4075"/>
        <item x="6606"/>
        <item x="5192"/>
        <item x="1093"/>
        <item x="373"/>
        <item x="210"/>
        <item x="4958"/>
        <item x="5032"/>
        <item x="5380"/>
        <item x="106"/>
        <item x="3779"/>
        <item x="6373"/>
        <item x="1632"/>
        <item x="6543"/>
        <item x="5378"/>
        <item x="5376"/>
        <item x="3177"/>
        <item x="2867"/>
        <item x="3838"/>
        <item x="187"/>
        <item x="1108"/>
        <item x="3767"/>
        <item x="1610"/>
        <item x="213"/>
        <item x="5069"/>
        <item x="3414"/>
        <item x="763"/>
        <item x="4743"/>
        <item x="6828"/>
        <item x="3393"/>
        <item x="6192"/>
        <item x="6231"/>
        <item x="6233"/>
        <item x="4253"/>
        <item x="5439"/>
        <item x="3925"/>
        <item x="5064"/>
        <item x="2831"/>
        <item x="2747"/>
        <item x="4734"/>
        <item x="2308"/>
        <item x="2264"/>
        <item x="5461"/>
        <item x="6691"/>
        <item x="1756"/>
        <item x="2802"/>
        <item x="6004"/>
        <item x="1264"/>
        <item x="4088"/>
        <item x="343"/>
        <item x="2919"/>
        <item x="4807"/>
        <item x="2534"/>
        <item x="2660"/>
        <item x="5450"/>
        <item x="420"/>
        <item x="5269"/>
        <item x="7037"/>
        <item x="5711"/>
        <item x="6063"/>
        <item x="5817"/>
        <item x="5074"/>
        <item x="5805"/>
        <item x="4899"/>
        <item x="5972"/>
        <item x="6791"/>
        <item x="6688"/>
        <item x="3733"/>
        <item x="3049"/>
        <item x="2865"/>
        <item x="6937"/>
        <item x="3546"/>
        <item x="5335"/>
        <item x="4773"/>
        <item x="5946"/>
        <item x="6554"/>
        <item x="2431"/>
        <item x="6778"/>
        <item x="4136"/>
        <item x="4058"/>
        <item x="5129"/>
        <item x="3325"/>
        <item x="1755"/>
        <item x="4751"/>
        <item x="6381"/>
        <item x="3406"/>
        <item x="127"/>
        <item x="6361"/>
        <item x="4230"/>
        <item x="675"/>
        <item x="63"/>
        <item x="3950"/>
        <item x="2780"/>
        <item x="611"/>
        <item x="7029"/>
        <item x="1456"/>
        <item x="5031"/>
        <item x="6643"/>
        <item x="4529"/>
        <item x="5530"/>
        <item x="1772"/>
        <item x="1679"/>
        <item x="798"/>
        <item x="4567"/>
        <item x="3517"/>
        <item x="5720"/>
        <item x="2811"/>
        <item x="2324"/>
        <item x="3218"/>
        <item x="2089"/>
        <item x="3123"/>
        <item x="1572"/>
        <item x="2595"/>
        <item x="5752"/>
        <item x="4672"/>
        <item x="3851"/>
        <item x="5487"/>
        <item x="4885"/>
        <item x="2436"/>
        <item x="6957"/>
        <item x="4192"/>
        <item x="1739"/>
        <item x="5139"/>
        <item x="4268"/>
        <item x="3812"/>
        <item x="2938"/>
        <item x="4602"/>
        <item x="3782"/>
        <item x="4721"/>
        <item x="2243"/>
        <item x="564"/>
        <item x="3182"/>
        <item x="5358"/>
        <item x="4892"/>
        <item x="1345"/>
        <item x="4617"/>
        <item x="3858"/>
        <item x="5265"/>
        <item x="5013"/>
        <item x="3751"/>
        <item x="4313"/>
        <item x="5447"/>
        <item x="2918"/>
        <item x="5082"/>
        <item x="3815"/>
        <item x="3746"/>
        <item x="5683"/>
        <item x="4528"/>
        <item x="547"/>
        <item x="909"/>
        <item x="4568"/>
        <item x="2377"/>
        <item x="1157"/>
        <item x="3685"/>
        <item x="2486"/>
        <item x="3680"/>
        <item x="6072"/>
        <item x="2847"/>
        <item x="5215"/>
        <item x="2006"/>
        <item x="1915"/>
        <item x="433"/>
        <item x="2781"/>
        <item x="2080"/>
        <item x="6290"/>
        <item x="1133"/>
        <item x="5681"/>
        <item x="3278"/>
        <item x="5851"/>
        <item x="4540"/>
        <item x="3967"/>
        <item x="5518"/>
        <item x="5496"/>
        <item x="1045"/>
        <item x="6812"/>
        <item x="6568"/>
        <item x="4332"/>
        <item x="823"/>
        <item x="4258"/>
        <item x="5145"/>
        <item x="3297"/>
        <item x="5018"/>
        <item x="2853"/>
        <item x="6665"/>
        <item x="4897"/>
        <item x="2920"/>
        <item x="3569"/>
        <item x="6131"/>
        <item x="2322"/>
        <item x="5707"/>
        <item x="2561"/>
        <item x="1392"/>
        <item x="6746"/>
        <item x="2307"/>
        <item x="6719"/>
        <item x="4009"/>
        <item x="4421"/>
        <item x="2279"/>
        <item x="5438"/>
        <item x="3382"/>
        <item x="1051"/>
        <item x="1066"/>
        <item x="2524"/>
        <item x="5180"/>
        <item x="2224"/>
        <item x="3752"/>
        <item x="3982"/>
        <item x="1975"/>
        <item x="2273"/>
        <item x="6700"/>
        <item x="1381"/>
        <item x="2600"/>
        <item x="1081"/>
        <item x="290"/>
        <item x="841"/>
        <item x="4481"/>
        <item x="568"/>
        <item x="904"/>
        <item x="4657"/>
        <item x="1984"/>
        <item x="6202"/>
        <item x="847"/>
        <item x="531"/>
        <item x="2122"/>
        <item x="2495"/>
        <item x="445"/>
        <item x="5276"/>
        <item x="6216"/>
        <item x="2598"/>
        <item x="5330"/>
        <item x="80"/>
        <item x="2497"/>
        <item x="2586"/>
        <item x="3430"/>
        <item x="3766"/>
        <item x="118"/>
        <item x="2949"/>
        <item x="2053"/>
        <item x="1880"/>
        <item x="6627"/>
        <item x="2734"/>
        <item x="4813"/>
        <item x="5210"/>
        <item x="2874"/>
        <item x="2373"/>
        <item x="5324"/>
        <item x="1615"/>
        <item x="6526"/>
        <item x="3896"/>
        <item x="2762"/>
        <item x="323"/>
        <item x="5472"/>
        <item x="786"/>
        <item x="4301"/>
        <item x="1557"/>
        <item x="302"/>
        <item x="2570"/>
        <item x="3592"/>
        <item x="448"/>
        <item x="4410"/>
        <item x="4555"/>
        <item x="3920"/>
        <item x="5072"/>
        <item x="1998"/>
        <item x="104"/>
        <item x="256"/>
        <item x="1112"/>
        <item x="5331"/>
        <item x="320"/>
        <item x="4564"/>
        <item x="5292"/>
        <item x="2419"/>
        <item x="3104"/>
        <item x="1480"/>
        <item x="4340"/>
        <item x="1565"/>
        <item x="6621"/>
        <item x="1970"/>
        <item x="2787"/>
        <item x="2969"/>
        <item x="4754"/>
        <item x="5836"/>
        <item x="4637"/>
        <item x="3939"/>
        <item x="1859"/>
        <item x="1628"/>
        <item x="3327"/>
        <item x="3536"/>
        <item x="6707"/>
        <item x="6019"/>
        <item x="4290"/>
        <item x="5868"/>
        <item x="5807"/>
        <item x="3960"/>
        <item x="1990"/>
        <item x="6590"/>
        <item x="3"/>
        <item x="2177"/>
        <item x="5981"/>
        <item x="6274"/>
        <item x="2238"/>
        <item x="2575"/>
        <item x="4069"/>
        <item x="465"/>
        <item x="1012"/>
        <item x="1498"/>
        <item x="3090"/>
        <item x="6271"/>
        <item x="2954"/>
        <item x="4236"/>
        <item x="6492"/>
        <item x="6597"/>
        <item x="2103"/>
        <item x="3455"/>
        <item x="4651"/>
        <item x="3381"/>
        <item x="1057"/>
        <item x="1731"/>
        <item x="4883"/>
        <item x="5941"/>
        <item x="261"/>
        <item x="5954"/>
        <item x="6982"/>
        <item x="4081"/>
        <item x="5011"/>
        <item x="5086"/>
        <item x="4207"/>
        <item x="2795"/>
        <item x="2508"/>
        <item x="6553"/>
        <item x="6188"/>
        <item x="5401"/>
        <item x="4037"/>
        <item x="325"/>
        <item x="2390"/>
        <item x="1874"/>
        <item x="6694"/>
        <item x="6462"/>
        <item x="3742"/>
        <item x="5794"/>
        <item x="5753"/>
        <item x="6116"/>
        <item x="48"/>
        <item x="5710"/>
        <item x="5454"/>
        <item x="2674"/>
        <item x="1413"/>
        <item x="4052"/>
        <item x="1879"/>
        <item x="5290"/>
        <item x="5823"/>
        <item x="2897"/>
        <item x="108"/>
        <item x="2848"/>
        <item x="3399"/>
        <item x="556"/>
        <item x="6499"/>
        <item x="5618"/>
        <item x="6809"/>
        <item x="600"/>
        <item x="5103"/>
        <item x="1048"/>
        <item x="6315"/>
        <item x="333"/>
        <item x="3437"/>
        <item x="1523"/>
        <item x="3803"/>
        <item x="1352"/>
        <item x="6664"/>
        <item x="3221"/>
        <item x="5534"/>
        <item x="2893"/>
        <item x="189"/>
        <item x="6379"/>
        <item x="5594"/>
        <item x="3390"/>
        <item x="745"/>
        <item x="544"/>
        <item x="1864"/>
        <item x="990"/>
        <item x="12"/>
        <item x="1181"/>
        <item x="5536"/>
        <item x="6645"/>
        <item x="1560"/>
        <item x="6235"/>
        <item x="6749"/>
        <item x="4800"/>
        <item x="3392"/>
        <item x="3725"/>
        <item x="5422"/>
        <item x="6038"/>
        <item x="5223"/>
        <item x="1980"/>
        <item x="5911"/>
        <item x="2358"/>
        <item x="5138"/>
        <item x="667"/>
        <item x="1582"/>
        <item x="2790"/>
        <item x="3710"/>
        <item x="4335"/>
        <item x="5161"/>
        <item x="4386"/>
        <item x="617"/>
        <item x="2738"/>
        <item x="566"/>
        <item x="6012"/>
        <item x="3850"/>
        <item x="3450"/>
        <item x="411"/>
        <item x="4521"/>
        <item x="4504"/>
        <item x="2347"/>
        <item x="5935"/>
        <item x="5193"/>
        <item x="3997"/>
        <item x="4090"/>
        <item x="5449"/>
        <item x="2210"/>
        <item x="4423"/>
        <item x="5393"/>
        <item x="2699"/>
        <item x="3271"/>
        <item x="901"/>
        <item x="6968"/>
        <item x="1503"/>
        <item x="2878"/>
        <item x="2814"/>
        <item x="3833"/>
        <item x="1175"/>
        <item x="6029"/>
        <item x="2292"/>
        <item x="1299"/>
        <item x="4854"/>
        <item x="393"/>
        <item x="1752"/>
        <item x="6040"/>
        <item x="3250"/>
        <item x="3249"/>
        <item x="3740"/>
        <item x="5149"/>
        <item x="1449"/>
        <item x="5907"/>
        <item x="1706"/>
        <item x="2493"/>
        <item x="5502"/>
        <item x="6534"/>
        <item x="4578"/>
        <item x="5703"/>
        <item x="665"/>
        <item x="5102"/>
        <item x="1062"/>
        <item x="968"/>
        <item x="1959"/>
        <item x="4724"/>
        <item x="5352"/>
        <item x="6328"/>
        <item x="3407"/>
        <item x="6075"/>
        <item x="7018"/>
        <item x="466"/>
        <item x="3408"/>
        <item x="4182"/>
        <item x="5140"/>
        <item x="3115"/>
        <item x="2248"/>
        <item x="3281"/>
        <item x="1484"/>
        <item x="2372"/>
        <item x="3029"/>
        <item x="1614"/>
        <item x="5432"/>
        <item x="1143"/>
        <item x="4426"/>
        <item x="6066"/>
        <item x="3781"/>
        <item x="223"/>
        <item x="6380"/>
        <item x="1234"/>
        <item x="6389"/>
        <item x="1393"/>
        <item x="5865"/>
        <item x="5668"/>
        <item x="3156"/>
        <item x="3993"/>
        <item x="2471"/>
        <item x="4675"/>
        <item x="163"/>
        <item x="4213"/>
        <item x="1730"/>
        <item x="5381"/>
        <item x="2326"/>
        <item x="809"/>
        <item x="4612"/>
        <item x="14"/>
        <item x="1735"/>
        <item x="6831"/>
        <item x="3480"/>
        <item x="6789"/>
        <item x="5786"/>
        <item x="5006"/>
        <item x="321"/>
        <item x="6935"/>
        <item x="1101"/>
        <item x="7010"/>
        <item x="6310"/>
        <item x="172"/>
        <item x="3909"/>
        <item x="6520"/>
        <item x="1591"/>
        <item x="1692"/>
        <item x="1172"/>
        <item x="3630"/>
        <item x="150"/>
        <item x="4956"/>
        <item x="1845"/>
        <item x="2825"/>
        <item x="6333"/>
        <item x="3894"/>
        <item x="5251"/>
        <item x="4168"/>
        <item x="471"/>
        <item x="1211"/>
        <item x="428"/>
        <item x="5962"/>
        <item x="406"/>
        <item x="249"/>
        <item x="6660"/>
        <item x="6948"/>
        <item x="6598"/>
        <item x="681"/>
        <item x="2536"/>
        <item x="5390"/>
        <item x="6638"/>
        <item x="1424"/>
        <item x="1465"/>
        <item x="6082"/>
        <item x="3413"/>
        <item x="6351"/>
        <item x="1127"/>
        <item x="1520"/>
        <item x="2341"/>
        <item x="3438"/>
        <item x="3750"/>
        <item x="100"/>
        <item x="5137"/>
        <item x="5758"/>
        <item x="4624"/>
        <item x="6745"/>
        <item x="5582"/>
        <item x="88"/>
        <item x="2212"/>
        <item x="2454"/>
        <item x="4929"/>
        <item x="2700"/>
        <item x="6164"/>
        <item x="4108"/>
        <item x="221"/>
        <item x="5598"/>
        <item x="3020"/>
        <item x="4565"/>
        <item x="6613"/>
        <item x="4775"/>
        <item x="2686"/>
        <item x="6695"/>
        <item x="3654"/>
        <item x="875"/>
        <item x="5546"/>
        <item x="6724"/>
        <item x="2564"/>
        <item x="3207"/>
        <item x="2776"/>
        <item x="2369"/>
        <item x="3617"/>
        <item x="2019"/>
        <item x="6078"/>
        <item x="2727"/>
        <item x="3429"/>
        <item x="359"/>
        <item x="5143"/>
        <item x="1716"/>
        <item x="6450"/>
        <item x="903"/>
        <item x="6316"/>
        <item x="3882"/>
        <item x="4148"/>
        <item x="4206"/>
        <item x="5761"/>
        <item x="1286"/>
        <item x="4485"/>
        <item x="941"/>
        <item x="780"/>
        <item x="7025"/>
        <item x="1355"/>
        <item x="6779"/>
        <item x="424"/>
        <item x="4065"/>
        <item x="6265"/>
        <item x="5036"/>
        <item x="178"/>
        <item x="6933"/>
        <item x="3095"/>
        <item x="1725"/>
        <item x="6141"/>
        <item x="6844"/>
        <item x="4560"/>
        <item x="2357"/>
        <item x="2380"/>
        <item x="5282"/>
        <item x="5188"/>
        <item x="6407"/>
        <item x="1928"/>
        <item x="1768"/>
        <item x="372"/>
        <item x="4429"/>
        <item x="4738"/>
        <item x="1375"/>
        <item x="6390"/>
        <item x="5443"/>
        <item x="5951"/>
        <item x="2560"/>
        <item x="5641"/>
        <item x="3512"/>
        <item x="5952"/>
        <item x="21"/>
        <item x="3259"/>
        <item x="2573"/>
        <item x="4585"/>
        <item x="19"/>
        <item x="5399"/>
        <item x="1522"/>
        <item x="1470"/>
        <item x="287"/>
        <item x="5222"/>
        <item x="1251"/>
        <item x="1704"/>
        <item x="6490"/>
        <item x="2010"/>
        <item x="2930"/>
        <item x="5605"/>
        <item x="2667"/>
        <item x="2058"/>
        <item x="1139"/>
        <item x="1016"/>
        <item x="3734"/>
        <item x="4243"/>
        <item x="409"/>
        <item x="4250"/>
        <item x="6525"/>
        <item x="2760"/>
        <item x="1712"/>
        <item x="5956"/>
        <item x="5207"/>
        <item x="4073"/>
        <item x="1592"/>
        <item x="397"/>
        <item x="3265"/>
        <item x="4783"/>
        <item x="3609"/>
        <item x="2599"/>
        <item x="1357"/>
        <item x="5254"/>
        <item x="643"/>
        <item x="1853"/>
        <item x="2144"/>
        <item x="6991"/>
        <item x="1161"/>
        <item x="4934"/>
        <item x="2821"/>
        <item x="721"/>
        <item x="184"/>
        <item x="886"/>
        <item x="4105"/>
        <item x="2274"/>
        <item x="5357"/>
        <item x="658"/>
        <item x="3887"/>
        <item x="1956"/>
        <item x="4283"/>
        <item x="6346"/>
        <item x="5920"/>
        <item x="6073"/>
        <item x="4536"/>
        <item x="4732"/>
        <item x="1509"/>
        <item x="5354"/>
        <item x="1749"/>
        <item x="4347"/>
        <item x="1724"/>
        <item x="864"/>
        <item x="6237"/>
        <item x="5883"/>
        <item x="6614"/>
        <item x="1593"/>
        <item x="4378"/>
        <item x="3768"/>
        <item x="4265"/>
        <item x="5001"/>
        <item x="2643"/>
        <item x="3089"/>
        <item x="1436"/>
        <item x="6980"/>
        <item x="1531"/>
        <item x="1148"/>
        <item x="6565"/>
        <item x="4072"/>
        <item x="3054"/>
        <item x="4341"/>
        <item x="1046"/>
        <item x="5979"/>
        <item x="5377"/>
        <item x="6697"/>
        <item x="3857"/>
        <item x="4824"/>
        <item x="3191"/>
        <item x="3721"/>
        <item x="5346"/>
        <item x="6787"/>
        <item x="3432"/>
        <item x="5863"/>
        <item x="5880"/>
        <item x="772"/>
        <item x="1802"/>
        <item x="2034"/>
        <item x="2394"/>
        <item x="5664"/>
        <item x="6865"/>
        <item x="1253"/>
        <item x="3571"/>
        <item x="7015"/>
        <item x="3348"/>
        <item x="3080"/>
        <item x="5965"/>
        <item x="3864"/>
        <item x="2208"/>
        <item x="5848"/>
        <item x="3980"/>
        <item x="4654"/>
        <item x="2591"/>
        <item x="6435"/>
        <item x="3844"/>
        <item x="6734"/>
        <item x="3017"/>
        <item x="6033"/>
        <item x="6011"/>
        <item x="5846"/>
        <item x="6655"/>
        <item x="913"/>
        <item x="6681"/>
        <item x="1906"/>
        <item x="4449"/>
        <item x="6277"/>
        <item x="2086"/>
        <item x="784"/>
        <item x="499"/>
        <item x="74"/>
        <item x="250"/>
        <item x="6729"/>
        <item x="322"/>
        <item x="2578"/>
        <item x="1663"/>
        <item x="4791"/>
        <item x="1368"/>
        <item x="1318"/>
        <item x="68"/>
        <item x="123"/>
        <item x="5273"/>
        <item x="1842"/>
        <item x="4336"/>
        <item x="610"/>
        <item x="2090"/>
        <item x="5687"/>
        <item x="3666"/>
        <item x="507"/>
        <item x="5737"/>
        <item x="3848"/>
        <item x="3486"/>
        <item x="540"/>
        <item x="3693"/>
        <item x="1852"/>
        <item x="2633"/>
        <item x="1069"/>
        <item x="6493"/>
        <item x="1700"/>
        <item x="5600"/>
        <item x="3420"/>
        <item x="4137"/>
        <item x="4287"/>
        <item x="961"/>
        <item x="3791"/>
        <item x="399"/>
        <item x="4405"/>
        <item x="2555"/>
        <item x="4077"/>
        <item x="709"/>
        <item x="1122"/>
        <item x="6451"/>
        <item x="4269"/>
        <item x="144"/>
        <item x="2651"/>
        <item x="1337"/>
        <item x="3471"/>
        <item x="5621"/>
        <item x="4338"/>
        <item x="807"/>
        <item x="6165"/>
        <item x="28"/>
        <item x="3744"/>
        <item x="985"/>
        <item x="2062"/>
        <item x="5163"/>
        <item x="6421"/>
        <item x="4891"/>
        <item x="6419"/>
        <item x="4639"/>
        <item x="2452"/>
        <item x="3821"/>
        <item x="628"/>
        <item x="4165"/>
        <item x="440"/>
        <item x="4975"/>
        <item x="4349"/>
        <item x="6609"/>
        <item x="2642"/>
        <item x="2226"/>
        <item x="2352"/>
        <item x="43"/>
        <item x="4014"/>
        <item x="3940"/>
        <item x="4068"/>
        <item x="2638"/>
        <item x="2284"/>
        <item x="1992"/>
        <item x="2602"/>
        <item x="3834"/>
        <item x="2846"/>
        <item x="3682"/>
        <item x="713"/>
        <item x="3286"/>
        <item x="6653"/>
        <item x="4169"/>
        <item x="110"/>
        <item x="7019"/>
        <item x="3865"/>
        <item x="4803"/>
        <item x="5164"/>
        <item x="5359"/>
        <item x="2841"/>
        <item x="6816"/>
        <item x="2685"/>
        <item x="4653"/>
        <item x="4827"/>
        <item x="3014"/>
        <item x="3197"/>
        <item x="2132"/>
        <item x="2077"/>
        <item x="2916"/>
        <item x="2385"/>
        <item x="4990"/>
        <item x="2556"/>
        <item x="984"/>
        <item x="3305"/>
        <item x="5966"/>
        <item x="3806"/>
        <item x="6907"/>
        <item x="5308"/>
        <item x="3072"/>
        <item x="6956"/>
        <item x="4466"/>
        <item x="1207"/>
        <item x="1021"/>
        <item x="4776"/>
        <item x="2717"/>
        <item x="3074"/>
        <item x="4342"/>
        <item x="6168"/>
        <item x="4083"/>
        <item x="516"/>
        <item x="2406"/>
        <item x="2265"/>
        <item x="1745"/>
        <item x="4761"/>
        <item x="3531"/>
        <item x="4322"/>
        <item x="982"/>
        <item x="2948"/>
        <item x="4739"/>
        <item x="1649"/>
        <item x="5168"/>
        <item x="5804"/>
        <item x="6755"/>
        <item x="6675"/>
        <item x="377"/>
        <item x="5912"/>
        <item x="2220"/>
        <item x="3056"/>
        <item x="6721"/>
        <item x="4170"/>
        <item x="962"/>
        <item x="3548"/>
        <item x="1309"/>
        <item x="607"/>
        <item x="4098"/>
        <item x="4629"/>
        <item x="2429"/>
        <item x="5738"/>
        <item x="1536"/>
        <item x="441"/>
        <item x="3097"/>
        <item x="4212"/>
        <item x="1126"/>
        <item x="2647"/>
        <item x="3608"/>
        <item x="6574"/>
        <item x="5041"/>
        <item x="1279"/>
        <item x="4415"/>
        <item x="4917"/>
        <item x="5500"/>
        <item x="3912"/>
        <item x="1217"/>
        <item x="1758"/>
        <item x="6259"/>
        <item x="3542"/>
        <item x="5436"/>
        <item x="955"/>
        <item x="6917"/>
        <item x="4648"/>
        <item x="824"/>
        <item x="3988"/>
        <item x="6741"/>
        <item x="3656"/>
        <item x="4785"/>
        <item x="1981"/>
        <item x="2737"/>
        <item x="5509"/>
        <item x="83"/>
        <item x="3620"/>
        <item x="3338"/>
        <item x="5977"/>
        <item x="5235"/>
        <item x="1795"/>
        <item x="5010"/>
        <item x="3048"/>
        <item x="4126"/>
        <item x="3762"/>
        <item x="5833"/>
        <item x="3926"/>
        <item x="1623"/>
        <item x="2913"/>
        <item x="1710"/>
        <item x="1269"/>
        <item x="677"/>
        <item x="4966"/>
        <item x="4222"/>
        <item x="1818"/>
        <item x="6699"/>
        <item x="2542"/>
        <item x="407"/>
        <item x="4670"/>
        <item x="1862"/>
        <item x="3562"/>
        <item x="6105"/>
        <item x="1895"/>
        <item x="1855"/>
        <item x="4526"/>
        <item x="2844"/>
        <item x="5850"/>
        <item x="5437"/>
        <item x="6085"/>
        <item x="1090"/>
        <item x="2239"/>
        <item x="4450"/>
        <item x="5515"/>
        <item x="3405"/>
        <item x="3227"/>
        <item x="4649"/>
        <item x="922"/>
        <item x="5788"/>
        <item x="98"/>
        <item x="4701"/>
        <item x="1903"/>
        <item x="1603"/>
        <item x="380"/>
        <item x="230"/>
        <item x="164"/>
        <item x="2959"/>
        <item x="799"/>
        <item x="4940"/>
        <item x="3786"/>
        <item x="3794"/>
        <item x="2723"/>
        <item x="2606"/>
        <item x="255"/>
        <item x="6060"/>
        <item x="1958"/>
        <item x="4581"/>
        <item x="384"/>
        <item x="6388"/>
        <item x="6132"/>
        <item x="1997"/>
        <item x="1451"/>
        <item x="2015"/>
        <item x="3847"/>
        <item x="1717"/>
        <item x="4616"/>
        <item x="1578"/>
        <item x="1929"/>
        <item x="481"/>
        <item x="5089"/>
        <item x="880"/>
        <item x="7001"/>
        <item x="581"/>
        <item x="3549"/>
        <item x="3893"/>
        <item x="5268"/>
        <item x="6044"/>
        <item x="429"/>
        <item x="1583"/>
        <item x="5642"/>
        <item x="165"/>
        <item x="4427"/>
        <item x="578"/>
        <item x="2095"/>
        <item x="1589"/>
        <item x="2816"/>
        <item x="200"/>
        <item x="4210"/>
        <item x="2702"/>
        <item x="2923"/>
        <item x="1616"/>
        <item x="5297"/>
        <item x="3419"/>
        <item x="2807"/>
        <item x="2519"/>
        <item x="3566"/>
        <item x="2658"/>
        <item x="717"/>
        <item x="3231"/>
        <item x="3122"/>
        <item x="6069"/>
        <item x="2584"/>
        <item x="6392"/>
        <item x="866"/>
        <item x="2901"/>
        <item x="5374"/>
        <item x="3924"/>
        <item x="3889"/>
        <item x="2947"/>
        <item x="2664"/>
        <item x="6275"/>
        <item x="4928"/>
        <item x="2646"/>
        <item x="6561"/>
        <item x="1568"/>
        <item x="6668"/>
        <item x="4186"/>
        <item x="348"/>
        <item x="6703"/>
        <item x="1734"/>
        <item x="5832"/>
        <item x="6888"/>
        <item x="5790"/>
        <item x="6500"/>
        <item x="4498"/>
        <item x="4876"/>
        <item x="2942"/>
        <item x="979"/>
        <item x="2241"/>
        <item x="6043"/>
        <item x="4620"/>
        <item x="3665"/>
        <item x="5305"/>
        <item x="5789"/>
        <item x="2327"/>
        <item x="6974"/>
        <item x="789"/>
        <item x="3764"/>
        <item x="3504"/>
        <item x="4064"/>
        <item x="33"/>
        <item x="3611"/>
        <item x="5056"/>
        <item x="645"/>
        <item x="5093"/>
        <item x="3917"/>
        <item x="1405"/>
        <item x="6862"/>
        <item x="4618"/>
        <item x="3862"/>
        <item x="2343"/>
        <item x="6926"/>
        <item x="6656"/>
        <item x="5690"/>
        <item x="4226"/>
        <item x="3937"/>
        <item x="3317"/>
        <item x="5278"/>
        <item x="401"/>
        <item x="3720"/>
        <item x="698"/>
        <item x="4323"/>
        <item x="4870"/>
        <item x="1549"/>
        <item x="1904"/>
        <item x="6350"/>
        <item x="6990"/>
        <item x="5150"/>
        <item x="6348"/>
        <item x="5895"/>
        <item x="2320"/>
        <item x="6796"/>
        <item x="4366"/>
        <item x="2363"/>
        <item x="814"/>
        <item x="4367"/>
        <item x="4185"/>
        <item x="4180"/>
        <item x="2318"/>
        <item x="5933"/>
        <item x="4594"/>
        <item x="2558"/>
        <item x="201"/>
        <item x="3824"/>
        <item x="3897"/>
        <item x="7007"/>
        <item x="5277"/>
        <item x="697"/>
        <item x="2172"/>
        <item x="673"/>
        <item x="1136"/>
        <item x="4866"/>
        <item x="4911"/>
        <item x="2466"/>
        <item x="3293"/>
        <item x="6615"/>
        <item x="2030"/>
        <item x="6788"/>
        <item x="1870"/>
        <item x="1053"/>
        <item x="5294"/>
        <item x="5980"/>
        <item x="6524"/>
        <item x="4779"/>
        <item x="3142"/>
        <item x="6422"/>
        <item x="5453"/>
        <item x="4178"/>
        <item x="3646"/>
        <item x="226"/>
        <item x="4118"/>
        <item x="6981"/>
        <item x="2041"/>
        <item x="3467"/>
        <item x="1472"/>
        <item x="4162"/>
        <item x="6744"/>
        <item x="3590"/>
        <item x="910"/>
        <item x="5348"/>
        <item x="2250"/>
        <item x="4921"/>
        <item x="2337"/>
        <item x="6304"/>
        <item x="3470"/>
        <item x="2186"/>
        <item x="5749"/>
        <item x="2505"/>
        <item x="4015"/>
        <item x="3761"/>
        <item x="2118"/>
        <item x="3237"/>
        <item x="5177"/>
        <item x="3787"/>
        <item x="4309"/>
        <item x="2444"/>
        <item x="4888"/>
        <item x="6026"/>
        <item x="6215"/>
        <item x="5224"/>
        <item x="6222"/>
        <item x="3583"/>
        <item x="1177"/>
        <item x="2546"/>
        <item x="4329"/>
        <item x="4291"/>
        <item x="1238"/>
        <item x="3240"/>
        <item x="835"/>
        <item x="4444"/>
        <item x="6599"/>
        <item x="5070"/>
        <item x="2940"/>
        <item x="1446"/>
        <item x="834"/>
        <item x="4753"/>
        <item x="1414"/>
        <item x="5051"/>
        <item x="4834"/>
        <item x="5728"/>
        <item x="2610"/>
        <item x="1082"/>
        <item x="2907"/>
        <item x="6229"/>
        <item x="762"/>
        <item x="2039"/>
        <item x="4837"/>
        <item x="930"/>
        <item x="3395"/>
        <item x="219"/>
        <item x="1017"/>
        <item x="3532"/>
        <item x="2230"/>
        <item x="3477"/>
        <item x="1437"/>
        <item x="5888"/>
        <item x="1695"/>
        <item x="2669"/>
        <item x="5986"/>
        <item x="2860"/>
        <item x="3330"/>
        <item x="6962"/>
        <item x="2711"/>
        <item x="115"/>
        <item x="276"/>
        <item x="497"/>
        <item x="4880"/>
        <item x="6813"/>
        <item x="1778"/>
        <item x="5531"/>
        <item x="808"/>
        <item x="4510"/>
        <item x="756"/>
        <item x="5407"/>
        <item x="6352"/>
        <item x="4393"/>
        <item x="2199"/>
        <item x="3062"/>
        <item x="362"/>
        <item x="3075"/>
        <item x="4768"/>
        <item x="3063"/>
        <item x="3343"/>
        <item x="41"/>
        <item x="4861"/>
        <item x="5793"/>
        <item x="215"/>
        <item x="2159"/>
        <item x="111"/>
        <item x="1459"/>
        <item x="6673"/>
        <item x="2654"/>
        <item x="176"/>
        <item x="884"/>
        <item x="5666"/>
        <item x="6177"/>
        <item x="3628"/>
        <item x="4"/>
        <item x="2262"/>
        <item x="4310"/>
        <item x="1205"/>
        <item x="6470"/>
        <item x="6246"/>
        <item x="2339"/>
        <item x="3002"/>
        <item x="2759"/>
        <item x="4582"/>
        <item x="4633"/>
        <item x="4995"/>
        <item x="876"/>
        <item x="2770"/>
        <item x="1978"/>
        <item x="3251"/>
        <item x="1479"/>
        <item x="3101"/>
        <item x="3563"/>
        <item x="2195"/>
        <item x="6382"/>
        <item x="4938"/>
        <item x="2422"/>
        <item x="2636"/>
        <item x="1467"/>
        <item x="2569"/>
        <item x="810"/>
        <item x="34"/>
        <item x="4400"/>
        <item x="1668"/>
        <item x="300"/>
        <item x="4762"/>
        <item x="538"/>
        <item x="520"/>
        <item x="3521"/>
        <item x="5847"/>
        <item x="5394"/>
        <item x="6792"/>
        <item x="1703"/>
        <item x="3501"/>
        <item x="563"/>
        <item x="6485"/>
        <item x="6564"/>
        <item x="142"/>
        <item x="5917"/>
        <item x="2200"/>
        <item x="6920"/>
        <item x="1587"/>
        <item x="5332"/>
        <item x="6902"/>
        <item x="3490"/>
        <item x="6480"/>
        <item x="5173"/>
        <item x="5574"/>
        <item x="3219"/>
        <item x="2142"/>
        <item x="705"/>
        <item x="527"/>
        <item x="5274"/>
        <item x="78"/>
        <item x="6140"/>
        <item x="2881"/>
        <item x="1455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 v="1656"/>
    </i>
    <i>
      <x v="5972"/>
    </i>
    <i t="grand">
      <x/>
    </i>
  </rowItems>
  <colItems count="1">
    <i/>
  </colItems>
  <dataFields count="1">
    <dataField name="Count of customer_id" fld="0" subtotal="count" baseField="0" baseItem="0"/>
  </dataFields>
  <formats count="6"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0" type="button" dataOnly="0" labelOnly="1" outline="0" axis="axisRow" fieldPosition="0"/>
    </format>
    <format dxfId="101">
      <pivotArea dataOnly="0" labelOnly="1" fieldPosition="0">
        <references count="1">
          <reference field="0" count="2">
            <x v="1656"/>
            <x v="5972"/>
          </reference>
        </references>
      </pivotArea>
    </format>
    <format dxfId="100">
      <pivotArea dataOnly="0" labelOnly="1" grandRow="1" outline="0" fieldPosition="0"/>
    </format>
    <format dxfId="99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70E8F-00D6-7741-B078-A06AA8FC3ECA}" name="PivotTable1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5:I19" firstHeaderRow="1" firstDataRow="1" firstDataCol="1"/>
  <pivotFields count="21">
    <pivotField showAll="0"/>
    <pivotField numFmtId="164"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arried" fld="4" subtotal="count" baseField="0" baseItem="0"/>
  </dataFields>
  <formats count="6"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4" type="button" dataOnly="0" labelOnly="1" outline="0" axis="axisRow" fieldPosition="0"/>
    </format>
    <format dxfId="107">
      <pivotArea dataOnly="0" labelOnly="1" fieldPosition="0">
        <references count="1">
          <reference field="4" count="0"/>
        </references>
      </pivotArea>
    </format>
    <format dxfId="106">
      <pivotArea dataOnly="0" labelOnly="1" grandRow="1" outline="0" fieldPosition="0"/>
    </format>
    <format dxfId="10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0A297-1D08-BE48-8F59-FC654901953E}" name="Pivot Offer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5:L22" firstHeaderRow="1" firstDataRow="1" firstDataCol="1"/>
  <pivotFields count="21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ffer" fld="11" subtotal="count" baseField="0" baseItem="0"/>
  </dataFields>
  <formats count="6"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1" type="button" dataOnly="0" labelOnly="1" outline="0" axis="axisRow" fieldPosition="0"/>
    </format>
    <format dxfId="113">
      <pivotArea dataOnly="0" labelOnly="1" fieldPosition="0">
        <references count="1">
          <reference field="11" count="0"/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C4C37-74A0-1D40-B90E-FAAA59A6955B}" name="PivotTable1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4:C28" firstHeaderRow="1" firstDataRow="1" firstDataCol="1"/>
  <pivotFields count="21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hone_service" fld="12" subtotal="count" baseField="0" baseItem="0"/>
  </dataFields>
  <formats count="6"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12" type="button" dataOnly="0" labelOnly="1" outline="0" axis="axisRow" fieldPosition="0"/>
    </format>
    <format dxfId="119">
      <pivotArea dataOnly="0" labelOnly="1" fieldPosition="0">
        <references count="1">
          <reference field="12" count="0"/>
        </references>
      </pivotArea>
    </format>
    <format dxfId="118">
      <pivotArea dataOnly="0" labelOnly="1" grandRow="1" outline="0" fieldPosition="0"/>
    </format>
    <format dxfId="1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7DAD8-B814-C84C-B2A3-0034A18CA805}" name="PivotTable2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4:L29" firstHeaderRow="1" firstDataRow="1" firstDataCol="1"/>
  <pivotFields count="21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ntract" fld="15" subtotal="count" baseField="0" baseItem="0"/>
  </dataFields>
  <formats count="6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15" type="button" dataOnly="0" labelOnly="1" outline="0" axis="axisRow" fieldPosition="0"/>
    </format>
    <format dxfId="125">
      <pivotArea dataOnly="0" labelOnly="1" fieldPosition="0">
        <references count="1">
          <reference field="15" count="0"/>
        </references>
      </pivotArea>
    </format>
    <format dxfId="124">
      <pivotArea dataOnly="0" labelOnly="1" grandRow="1" outline="0" fieldPosition="0"/>
    </format>
    <format dxfId="1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4948F-7D16-8C4F-9CF1-3093D8A4F376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124:C138" firstHeaderRow="1" firstDataRow="1" firstDataCol="1"/>
  <pivotFields count="21">
    <pivotField showAll="0"/>
    <pivotField numFmtId="164"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2">
    <field x="7"/>
    <field x="15"/>
  </rowFields>
  <rowItems count="1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customer_status" fld="7" subtotal="count" baseField="0" baseItem="0"/>
  </dataFields>
  <formats count="18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7" type="button" dataOnly="0" labelOnly="1" outline="0" axis="axisRow" fieldPosition="0"/>
    </format>
    <format dxfId="38">
      <pivotArea dataOnly="0" labelOnly="1" fieldPosition="0">
        <references count="1">
          <reference field="7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2">
          <reference field="7" count="1" selected="0">
            <x v="0"/>
          </reference>
          <reference field="15" count="0"/>
        </references>
      </pivotArea>
    </format>
    <format dxfId="35">
      <pivotArea dataOnly="0" labelOnly="1" fieldPosition="0">
        <references count="2">
          <reference field="7" count="1" selected="0">
            <x v="1"/>
          </reference>
          <reference field="15" count="3">
            <x v="0"/>
            <x v="1"/>
            <x v="2"/>
          </reference>
        </references>
      </pivotArea>
    </format>
    <format dxfId="34">
      <pivotArea dataOnly="0" labelOnly="1" fieldPosition="0">
        <references count="2">
          <reference field="7" count="1" selected="0">
            <x v="2"/>
          </reference>
          <reference field="15" count="3">
            <x v="0"/>
            <x v="1"/>
            <x v="2"/>
          </reference>
        </references>
      </pivotArea>
    </format>
    <format dxfId="33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7" type="button" dataOnly="0" labelOnly="1" outline="0" axis="axisRow" fieldPosition="0"/>
    </format>
    <format dxfId="17">
      <pivotArea dataOnly="0" labelOnly="1" fieldPosition="0">
        <references count="1">
          <reference field="7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2">
          <reference field="7" count="1" selected="0">
            <x v="0"/>
          </reference>
          <reference field="15" count="0"/>
        </references>
      </pivotArea>
    </format>
    <format dxfId="14">
      <pivotArea dataOnly="0" labelOnly="1" fieldPosition="0">
        <references count="2">
          <reference field="7" count="1" selected="0">
            <x v="1"/>
          </reference>
          <reference field="15" count="3">
            <x v="0"/>
            <x v="1"/>
            <x v="2"/>
          </reference>
        </references>
      </pivotArea>
    </format>
    <format dxfId="13">
      <pivotArea dataOnly="0" labelOnly="1" fieldPosition="0">
        <references count="2">
          <reference field="7" count="1" selected="0">
            <x v="2"/>
          </reference>
          <reference field="15" count="3">
            <x v="0"/>
            <x v="1"/>
            <x v="2"/>
          </reference>
        </references>
      </pivotArea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4FA10-606D-384F-BE07-CA61D24C18A2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8:C12" firstHeaderRow="1" firstDataRow="1" firstDataCol="1"/>
  <pivotFields count="1">
    <pivotField axis="axisRow" dataField="1" showAll="0">
      <items count="4">
        <item x="0"/>
        <item x="2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status" fld="0" subtotal="count" baseField="0" baseItem="0"/>
  </dataFields>
  <formats count="12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4C501-8841-CF4D-9060-1EF0E7BA7811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8:L29" firstHeaderRow="1" firstDataRow="1" firstDataCol="1"/>
  <pivotFields count="1">
    <pivotField axis="axisRow" dataField="1" showAll="0" sortType="ascending">
      <items count="22">
        <item x="1"/>
        <item x="3"/>
        <item x="0"/>
        <item x="6"/>
        <item x="8"/>
        <item x="9"/>
        <item x="18"/>
        <item x="2"/>
        <item x="14"/>
        <item x="10"/>
        <item x="11"/>
        <item x="15"/>
        <item x="17"/>
        <item x="12"/>
        <item x="13"/>
        <item x="19"/>
        <item x="16"/>
        <item x="4"/>
        <item x="5"/>
        <item x="7"/>
        <item h="1"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21">
    <i>
      <x v="6"/>
    </i>
    <i>
      <x v="16"/>
    </i>
    <i>
      <x v="1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3"/>
    </i>
    <i>
      <x v="2"/>
    </i>
    <i t="grand">
      <x/>
    </i>
  </rowItems>
  <colItems count="1">
    <i/>
  </colItems>
  <dataFields count="1">
    <dataField name="Count of churn_reason" fld="0" subtotal="count" baseField="0" baseItem="0"/>
  </dataFields>
  <formats count="12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4DB5A-36FB-BC43-875F-05AD8E80290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7:D91" firstHeaderRow="0" firstDataRow="1" firstDataCol="1"/>
  <pivotFields count="21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enure_in_months" fld="10" subtotal="count" baseField="0" baseItem="0"/>
    <dataField name="Average of tenure_in_months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EC507-9F3F-764E-B15C-11F98B1DEB1C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40:C44" firstHeaderRow="1" firstDataRow="1" firstDataCol="1"/>
  <pivotFields count="21">
    <pivotField showAll="0"/>
    <pivotField numFmtId="164"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>
      <items count="22">
        <item x="1"/>
        <item x="3"/>
        <item x="0"/>
        <item x="6"/>
        <item x="8"/>
        <item x="9"/>
        <item x="18"/>
        <item x="2"/>
        <item x="14"/>
        <item x="10"/>
        <item x="11"/>
        <item x="15"/>
        <item x="17"/>
        <item x="12"/>
        <item x="13"/>
        <item x="19"/>
        <item x="16"/>
        <item x="4"/>
        <item x="5"/>
        <item x="7"/>
        <item h="1" x="2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status" fld="7" subtotal="count" baseField="0" baseItem="0"/>
  </dataFields>
  <formats count="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7" type="button" dataOnly="0" labelOnly="1" outline="0" axis="axisRow" fieldPosition="0"/>
    </format>
    <format dxfId="52">
      <pivotArea dataOnly="0" labelOnly="1" fieldPosition="0">
        <references count="1">
          <reference field="7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4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49CC7-AC33-4B44-9573-5EF83DF6354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40:J47" firstHeaderRow="1" firstDataRow="1" firstDataCol="1"/>
  <pivotFields count="1">
    <pivotField axis="axisRow" dataField="1" showAll="0">
      <items count="7">
        <item x="0"/>
        <item x="5"/>
        <item x="4"/>
        <item x="1"/>
        <item x="3"/>
        <item x="2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ffer" fld="0" subtotal="count" baseField="0" baseItem="0"/>
  </dataFields>
  <formats count="6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3D946C-A5B2-9541-99A9-6C4C0752C31D}" name="Table1" displayName="Table1" ref="A1:U7044" totalsRowShown="0">
  <autoFilter ref="A1:U7044" xr:uid="{9F3D946C-A5B2-9541-99A9-6C4C0752C31D}"/>
  <tableColumns count="21">
    <tableColumn id="1" xr3:uid="{36C9CB7C-09F8-CF42-A225-3DBB9410D1B0}" name="customer_id"/>
    <tableColumn id="22" xr3:uid="{350CC3C2-720A-9047-AC6D-22E305D1E2B4}" name="open_date" dataDxfId="130"/>
    <tableColumn id="3" xr3:uid="{565566A0-084D-AB46-A94B-E73647087081}" name="gender"/>
    <tableColumn id="28" xr3:uid="{055BC208-67EE-8940-BF5C-9BE687503B50}" name="age" dataDxfId="129"/>
    <tableColumn id="5" xr3:uid="{E4D74326-3598-8144-BD82-AF2FB21048EC}" name="married"/>
    <tableColumn id="6" xr3:uid="{4AA5B1C7-9E8F-F34E-A65C-2E83A3B121DB}" name="number_of_dependents"/>
    <tableColumn id="7" xr3:uid="{04C7E307-10F3-D047-8F60-16F94894FB79}" name="satisfaction_score"/>
    <tableColumn id="8" xr3:uid="{B086A505-1DDC-E842-B2A8-9F88A6A80616}" name="customer_status"/>
    <tableColumn id="9" xr3:uid="{E034A7A6-8F2F-3041-9BD4-00A0F5D399AB}" name="cltv"/>
    <tableColumn id="10" xr3:uid="{D7CBA192-0162-1146-AF70-2537B16B56EC}" name="number_of_referrals"/>
    <tableColumn id="11" xr3:uid="{5C55D12A-E416-EB4C-A3A0-F76F3AF0B7BD}" name="tenure_in_months"/>
    <tableColumn id="12" xr3:uid="{64DF2782-7C87-E24D-A125-8BF9E50A9FC1}" name="offer"/>
    <tableColumn id="13" xr3:uid="{D6DB3264-8D55-054F-91BA-B94822E64556}" name="phone_service"/>
    <tableColumn id="14" xr3:uid="{72CAB116-5354-9F42-BBE5-7CE01136ACAD}" name="internet_service"/>
    <tableColumn id="15" xr3:uid="{C2019760-EE0F-DC4D-BF34-DB60BE474979}" name="internet_type"/>
    <tableColumn id="16" xr3:uid="{C508B39C-4349-F549-A623-83089A00EA4C}" name="contract"/>
    <tableColumn id="17" xr3:uid="{D56CD0E2-773D-8849-8388-122357BF3BB4}" name="payment_method"/>
    <tableColumn id="18" xr3:uid="{6D6A5AE3-CA13-BD4F-B86C-50EF8983C7AF}" name="monthly_charge"/>
    <tableColumn id="19" xr3:uid="{E9E29A7F-7885-FE46-A40E-A97A19B3F118}" name="total_revenue"/>
    <tableColumn id="20" xr3:uid="{1D32AC2C-85A5-0840-BA04-F584506BCFEE}" name="churn_category"/>
    <tableColumn id="21" xr3:uid="{AC003282-5934-D541-9457-7EBD967B49A9}" name="churn_reas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5525FB-530D-3C42-9229-FF5181860692}" name="Table2" displayName="Table2" ref="A1:I7044" totalsRowShown="0">
  <autoFilter ref="A1:I7044" xr:uid="{9F3D946C-A5B2-9541-99A9-6C4C0752C31D}">
    <filterColumn colId="8">
      <filters>
        <filter val="1"/>
      </filters>
    </filterColumn>
  </autoFilter>
  <tableColumns count="9">
    <tableColumn id="28" xr3:uid="{FC19AA79-C35B-9F46-B4E4-409F801984C8}" name="age" dataDxfId="49"/>
    <tableColumn id="6" xr3:uid="{E4F97118-07E1-034C-8BCF-96FD88618224}" name="number_of_dependents"/>
    <tableColumn id="7" xr3:uid="{86D200A2-A3DC-164A-8D75-4EE345992B1D}" name="satisfaction_score"/>
    <tableColumn id="9" xr3:uid="{11EEC6E6-8B3D-E746-B873-D884B2A54EF9}" name="cltv"/>
    <tableColumn id="10" xr3:uid="{1D43FC47-82DA-5240-86A8-3BFA658E2507}" name="number_of_referrals"/>
    <tableColumn id="11" xr3:uid="{61954DAA-A028-8245-B5FF-E9C24EE30E6C}" name="tenure_in_months"/>
    <tableColumn id="18" xr3:uid="{8CA5A821-1123-B34F-B249-F1868724B5CB}" name="monthly_charge"/>
    <tableColumn id="19" xr3:uid="{B5F0E136-F7B5-B845-87E7-B943BBEC5049}" name="total_revenue"/>
    <tableColumn id="1" xr3:uid="{839A5FA2-785C-C64D-A8E4-0DD308EDA008}" name="churn_label" dataDxfId="48">
      <calculatedColumnFormula>IF(J2="Churned",1,0)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97F6-7181-6649-8464-CF668E425968}">
  <dimension ref="A1:U7047"/>
  <sheetViews>
    <sheetView workbookViewId="0">
      <selection activeCell="D2" sqref="D2:D7047"/>
    </sheetView>
  </sheetViews>
  <sheetFormatPr baseColWidth="10" defaultRowHeight="16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1">
        <v>45054</v>
      </c>
      <c r="C2" t="s">
        <v>22</v>
      </c>
      <c r="D2">
        <v>75</v>
      </c>
      <c r="E2" t="s">
        <v>23</v>
      </c>
      <c r="F2">
        <v>0</v>
      </c>
      <c r="G2">
        <v>1</v>
      </c>
      <c r="H2" t="s">
        <v>24</v>
      </c>
      <c r="I2">
        <v>2377</v>
      </c>
      <c r="J2">
        <v>1</v>
      </c>
      <c r="K2">
        <v>27</v>
      </c>
      <c r="M2" t="s">
        <v>23</v>
      </c>
      <c r="N2" t="s">
        <v>23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</row>
    <row r="3" spans="1:21">
      <c r="A3" t="s">
        <v>32</v>
      </c>
      <c r="B3" s="1">
        <v>45842</v>
      </c>
      <c r="C3" t="s">
        <v>33</v>
      </c>
      <c r="D3">
        <v>78</v>
      </c>
      <c r="E3" t="s">
        <v>23</v>
      </c>
      <c r="F3">
        <v>0</v>
      </c>
      <c r="G3">
        <v>1</v>
      </c>
      <c r="H3" t="s">
        <v>24</v>
      </c>
      <c r="I3">
        <v>3128</v>
      </c>
      <c r="J3">
        <v>4</v>
      </c>
      <c r="K3">
        <v>1</v>
      </c>
      <c r="M3" t="s">
        <v>23</v>
      </c>
      <c r="N3" t="s">
        <v>23</v>
      </c>
      <c r="O3" t="s">
        <v>25</v>
      </c>
      <c r="P3" t="s">
        <v>26</v>
      </c>
      <c r="Q3" t="s">
        <v>27</v>
      </c>
      <c r="R3" t="s">
        <v>34</v>
      </c>
      <c r="S3" t="s">
        <v>35</v>
      </c>
      <c r="T3" t="s">
        <v>36</v>
      </c>
      <c r="U3" t="s">
        <v>37</v>
      </c>
    </row>
    <row r="4" spans="1:21">
      <c r="A4" t="s">
        <v>38</v>
      </c>
      <c r="B4" s="1">
        <v>44695</v>
      </c>
      <c r="C4" t="s">
        <v>22</v>
      </c>
      <c r="D4">
        <v>79</v>
      </c>
      <c r="E4" t="s">
        <v>39</v>
      </c>
      <c r="F4">
        <v>0</v>
      </c>
      <c r="G4">
        <v>1</v>
      </c>
      <c r="H4" t="s">
        <v>24</v>
      </c>
      <c r="I4">
        <v>4892</v>
      </c>
      <c r="J4">
        <v>0</v>
      </c>
      <c r="K4">
        <v>39</v>
      </c>
      <c r="L4" t="s">
        <v>40</v>
      </c>
      <c r="M4" t="s">
        <v>23</v>
      </c>
      <c r="N4" t="s">
        <v>23</v>
      </c>
      <c r="O4" t="s">
        <v>25</v>
      </c>
      <c r="P4" t="s">
        <v>26</v>
      </c>
      <c r="Q4" t="s">
        <v>27</v>
      </c>
      <c r="R4" t="s">
        <v>41</v>
      </c>
      <c r="S4" t="s">
        <v>42</v>
      </c>
      <c r="T4" t="s">
        <v>43</v>
      </c>
      <c r="U4" t="s">
        <v>44</v>
      </c>
    </row>
    <row r="5" spans="1:21">
      <c r="A5" t="s">
        <v>45</v>
      </c>
      <c r="B5" s="1">
        <v>45493</v>
      </c>
      <c r="G5">
        <v>1</v>
      </c>
      <c r="H5" t="s">
        <v>24</v>
      </c>
      <c r="I5">
        <v>3269</v>
      </c>
      <c r="T5" t="s">
        <v>36</v>
      </c>
      <c r="U5" t="s">
        <v>46</v>
      </c>
    </row>
    <row r="6" spans="1:21">
      <c r="A6" t="s">
        <v>47</v>
      </c>
      <c r="B6" s="1">
        <v>45850</v>
      </c>
      <c r="C6" t="s">
        <v>33</v>
      </c>
      <c r="D6">
        <v>69</v>
      </c>
      <c r="E6" t="s">
        <v>39</v>
      </c>
      <c r="F6">
        <v>0</v>
      </c>
      <c r="G6">
        <v>1</v>
      </c>
      <c r="H6" t="s">
        <v>24</v>
      </c>
      <c r="I6">
        <v>4842</v>
      </c>
      <c r="J6">
        <v>0</v>
      </c>
      <c r="K6">
        <v>1</v>
      </c>
      <c r="L6" t="s">
        <v>48</v>
      </c>
      <c r="M6" t="s">
        <v>39</v>
      </c>
      <c r="N6" t="s">
        <v>23</v>
      </c>
      <c r="O6" t="s">
        <v>49</v>
      </c>
      <c r="P6" t="s">
        <v>26</v>
      </c>
      <c r="Q6" t="s">
        <v>50</v>
      </c>
      <c r="R6" t="s">
        <v>51</v>
      </c>
      <c r="S6" t="s">
        <v>51</v>
      </c>
      <c r="T6" t="s">
        <v>30</v>
      </c>
      <c r="U6" t="s">
        <v>31</v>
      </c>
    </row>
    <row r="7" spans="1:21">
      <c r="A7" t="s">
        <v>52</v>
      </c>
      <c r="B7" s="1">
        <v>45151</v>
      </c>
      <c r="C7" t="s">
        <v>22</v>
      </c>
      <c r="D7">
        <v>71</v>
      </c>
      <c r="E7" t="s">
        <v>23</v>
      </c>
      <c r="F7">
        <v>0</v>
      </c>
      <c r="G7">
        <v>1</v>
      </c>
      <c r="H7" t="s">
        <v>24</v>
      </c>
      <c r="I7">
        <v>3079</v>
      </c>
      <c r="J7">
        <v>1</v>
      </c>
      <c r="K7">
        <v>24</v>
      </c>
      <c r="M7" t="s">
        <v>23</v>
      </c>
      <c r="N7" t="s">
        <v>23</v>
      </c>
      <c r="O7" t="s">
        <v>25</v>
      </c>
      <c r="P7" t="s">
        <v>26</v>
      </c>
      <c r="Q7" t="s">
        <v>27</v>
      </c>
      <c r="R7" t="s">
        <v>53</v>
      </c>
      <c r="S7" t="s">
        <v>54</v>
      </c>
      <c r="T7" t="s">
        <v>36</v>
      </c>
      <c r="U7" t="s">
        <v>37</v>
      </c>
    </row>
    <row r="8" spans="1:21">
      <c r="A8" t="s">
        <v>55</v>
      </c>
      <c r="B8" s="1">
        <v>44432</v>
      </c>
      <c r="C8" t="s">
        <v>33</v>
      </c>
      <c r="D8">
        <v>28</v>
      </c>
      <c r="E8" t="s">
        <v>23</v>
      </c>
      <c r="F8">
        <v>0</v>
      </c>
      <c r="G8">
        <v>1</v>
      </c>
      <c r="H8" t="s">
        <v>24</v>
      </c>
      <c r="I8">
        <v>4926</v>
      </c>
      <c r="J8">
        <v>3</v>
      </c>
      <c r="K8">
        <v>48</v>
      </c>
      <c r="M8" t="s">
        <v>39</v>
      </c>
      <c r="N8" t="s">
        <v>23</v>
      </c>
      <c r="O8" t="s">
        <v>56</v>
      </c>
      <c r="P8" t="s">
        <v>26</v>
      </c>
      <c r="Q8" t="s">
        <v>27</v>
      </c>
      <c r="R8" t="s">
        <v>57</v>
      </c>
      <c r="S8" t="s">
        <v>58</v>
      </c>
      <c r="T8" t="s">
        <v>59</v>
      </c>
      <c r="U8" t="s">
        <v>60</v>
      </c>
    </row>
    <row r="9" spans="1:21">
      <c r="A9" t="s">
        <v>61</v>
      </c>
      <c r="B9" s="1">
        <v>45629</v>
      </c>
      <c r="C9" t="s">
        <v>33</v>
      </c>
      <c r="D9">
        <v>32</v>
      </c>
      <c r="E9" t="s">
        <v>23</v>
      </c>
      <c r="F9">
        <v>0</v>
      </c>
      <c r="G9">
        <v>1</v>
      </c>
      <c r="H9" t="s">
        <v>24</v>
      </c>
      <c r="I9">
        <v>2879</v>
      </c>
      <c r="J9">
        <v>1</v>
      </c>
      <c r="K9">
        <v>8</v>
      </c>
      <c r="M9" t="s">
        <v>23</v>
      </c>
      <c r="N9" t="s">
        <v>23</v>
      </c>
      <c r="O9" t="s">
        <v>56</v>
      </c>
      <c r="P9" t="s">
        <v>26</v>
      </c>
      <c r="Q9" t="s">
        <v>27</v>
      </c>
      <c r="R9" t="s">
        <v>62</v>
      </c>
      <c r="S9" t="s">
        <v>63</v>
      </c>
      <c r="T9" t="s">
        <v>64</v>
      </c>
      <c r="U9" t="s">
        <v>65</v>
      </c>
    </row>
    <row r="10" spans="1:21">
      <c r="A10" t="s">
        <v>66</v>
      </c>
      <c r="B10" s="1">
        <v>45825</v>
      </c>
      <c r="C10" t="s">
        <v>33</v>
      </c>
      <c r="D10">
        <v>19</v>
      </c>
      <c r="E10" t="s">
        <v>39</v>
      </c>
      <c r="F10">
        <v>0</v>
      </c>
      <c r="G10">
        <v>1</v>
      </c>
      <c r="H10" t="s">
        <v>24</v>
      </c>
      <c r="I10">
        <v>3146</v>
      </c>
      <c r="J10">
        <v>0</v>
      </c>
      <c r="K10">
        <v>2</v>
      </c>
      <c r="L10" t="s">
        <v>48</v>
      </c>
      <c r="M10" t="s">
        <v>39</v>
      </c>
      <c r="N10" t="s">
        <v>23</v>
      </c>
      <c r="O10" t="s">
        <v>49</v>
      </c>
      <c r="P10" t="s">
        <v>26</v>
      </c>
      <c r="Q10" t="s">
        <v>27</v>
      </c>
      <c r="R10" t="s">
        <v>67</v>
      </c>
      <c r="S10" t="s">
        <v>68</v>
      </c>
      <c r="T10" t="s">
        <v>30</v>
      </c>
      <c r="U10" t="s">
        <v>69</v>
      </c>
    </row>
    <row r="11" spans="1:21">
      <c r="A11" t="s">
        <v>70</v>
      </c>
      <c r="B11" s="1">
        <v>45864</v>
      </c>
      <c r="C11" t="s">
        <v>33</v>
      </c>
      <c r="D11">
        <v>40</v>
      </c>
      <c r="E11" t="s">
        <v>39</v>
      </c>
      <c r="F11">
        <v>3</v>
      </c>
      <c r="G11">
        <v>1</v>
      </c>
      <c r="H11" t="s">
        <v>24</v>
      </c>
      <c r="I11">
        <v>5020</v>
      </c>
      <c r="J11">
        <v>0</v>
      </c>
      <c r="K11">
        <v>1</v>
      </c>
      <c r="M11" t="s">
        <v>23</v>
      </c>
      <c r="N11" t="s">
        <v>23</v>
      </c>
      <c r="O11" t="s">
        <v>49</v>
      </c>
      <c r="P11" t="s">
        <v>26</v>
      </c>
      <c r="Q11" t="s">
        <v>27</v>
      </c>
      <c r="R11" t="s">
        <v>71</v>
      </c>
      <c r="S11" t="s">
        <v>72</v>
      </c>
      <c r="T11" t="s">
        <v>64</v>
      </c>
      <c r="U11" t="s">
        <v>73</v>
      </c>
    </row>
    <row r="12" spans="1:21">
      <c r="A12" t="s">
        <v>74</v>
      </c>
      <c r="B12" s="1">
        <v>45605</v>
      </c>
      <c r="C12" t="s">
        <v>33</v>
      </c>
      <c r="D12">
        <v>50</v>
      </c>
      <c r="E12" t="s">
        <v>39</v>
      </c>
      <c r="F12">
        <v>2</v>
      </c>
      <c r="G12">
        <v>1</v>
      </c>
      <c r="H12" t="s">
        <v>24</v>
      </c>
      <c r="I12">
        <v>3585</v>
      </c>
      <c r="J12">
        <v>0</v>
      </c>
      <c r="K12">
        <v>9</v>
      </c>
      <c r="M12" t="s">
        <v>23</v>
      </c>
      <c r="N12" t="s">
        <v>23</v>
      </c>
      <c r="O12" t="s">
        <v>56</v>
      </c>
      <c r="P12" t="s">
        <v>26</v>
      </c>
      <c r="Q12" t="s">
        <v>50</v>
      </c>
      <c r="R12" t="s">
        <v>75</v>
      </c>
      <c r="S12" t="s">
        <v>76</v>
      </c>
      <c r="T12" t="s">
        <v>30</v>
      </c>
      <c r="U12" t="s">
        <v>69</v>
      </c>
    </row>
    <row r="13" spans="1:21">
      <c r="A13" t="s">
        <v>77</v>
      </c>
      <c r="B13" s="1">
        <v>45769</v>
      </c>
      <c r="C13" t="s">
        <v>22</v>
      </c>
      <c r="D13">
        <v>60</v>
      </c>
      <c r="E13" t="s">
        <v>23</v>
      </c>
      <c r="F13">
        <v>0</v>
      </c>
      <c r="G13">
        <v>1</v>
      </c>
      <c r="H13" t="s">
        <v>24</v>
      </c>
      <c r="I13">
        <v>4167</v>
      </c>
      <c r="J13">
        <v>3</v>
      </c>
      <c r="K13">
        <v>4</v>
      </c>
      <c r="M13" t="s">
        <v>23</v>
      </c>
      <c r="N13" t="s">
        <v>23</v>
      </c>
      <c r="O13" t="s">
        <v>25</v>
      </c>
      <c r="P13" t="s">
        <v>26</v>
      </c>
      <c r="Q13" t="s">
        <v>27</v>
      </c>
      <c r="R13" t="s">
        <v>78</v>
      </c>
      <c r="S13" t="s">
        <v>79</v>
      </c>
      <c r="T13" t="s">
        <v>64</v>
      </c>
      <c r="U13" t="s">
        <v>65</v>
      </c>
    </row>
    <row r="14" spans="1:21">
      <c r="A14" t="s">
        <v>80</v>
      </c>
      <c r="B14" s="1">
        <v>45833</v>
      </c>
      <c r="C14" t="s">
        <v>33</v>
      </c>
      <c r="D14">
        <v>25</v>
      </c>
      <c r="E14" t="s">
        <v>23</v>
      </c>
      <c r="F14">
        <v>0</v>
      </c>
      <c r="G14">
        <v>1</v>
      </c>
      <c r="H14" t="s">
        <v>24</v>
      </c>
      <c r="I14">
        <v>3039</v>
      </c>
      <c r="J14">
        <v>1</v>
      </c>
      <c r="K14">
        <v>2</v>
      </c>
      <c r="M14" t="s">
        <v>23</v>
      </c>
      <c r="N14" t="s">
        <v>23</v>
      </c>
      <c r="O14" t="s">
        <v>25</v>
      </c>
      <c r="P14" t="s">
        <v>26</v>
      </c>
      <c r="Q14" t="s">
        <v>27</v>
      </c>
      <c r="R14" t="s">
        <v>81</v>
      </c>
      <c r="S14" t="s">
        <v>82</v>
      </c>
      <c r="T14" t="s">
        <v>30</v>
      </c>
      <c r="U14" t="s">
        <v>31</v>
      </c>
    </row>
    <row r="15" spans="1:21">
      <c r="A15" t="s">
        <v>83</v>
      </c>
      <c r="B15" s="1">
        <v>45839</v>
      </c>
      <c r="C15" t="s">
        <v>33</v>
      </c>
      <c r="D15">
        <v>47</v>
      </c>
      <c r="E15" t="s">
        <v>23</v>
      </c>
      <c r="F15">
        <v>0</v>
      </c>
      <c r="G15">
        <v>1</v>
      </c>
      <c r="H15" t="s">
        <v>24</v>
      </c>
      <c r="I15">
        <v>2404</v>
      </c>
      <c r="J15">
        <v>1</v>
      </c>
      <c r="K15">
        <v>1</v>
      </c>
      <c r="L15" t="s">
        <v>48</v>
      </c>
      <c r="M15" t="s">
        <v>23</v>
      </c>
      <c r="N15" t="s">
        <v>23</v>
      </c>
      <c r="O15" t="s">
        <v>25</v>
      </c>
      <c r="P15" t="s">
        <v>26</v>
      </c>
      <c r="Q15" t="s">
        <v>84</v>
      </c>
      <c r="R15" t="s">
        <v>85</v>
      </c>
      <c r="S15" t="s">
        <v>86</v>
      </c>
      <c r="T15" t="s">
        <v>30</v>
      </c>
      <c r="U15" t="s">
        <v>31</v>
      </c>
    </row>
    <row r="16" spans="1:21">
      <c r="A16" t="s">
        <v>87</v>
      </c>
      <c r="B16" s="1">
        <v>45540</v>
      </c>
      <c r="C16" t="s">
        <v>22</v>
      </c>
      <c r="D16">
        <v>42</v>
      </c>
      <c r="E16" t="s">
        <v>39</v>
      </c>
      <c r="F16">
        <v>0</v>
      </c>
      <c r="G16">
        <v>1</v>
      </c>
      <c r="H16" t="s">
        <v>24</v>
      </c>
      <c r="I16">
        <v>5671</v>
      </c>
      <c r="J16">
        <v>0</v>
      </c>
      <c r="K16">
        <v>11</v>
      </c>
      <c r="M16" t="s">
        <v>23</v>
      </c>
      <c r="N16" t="s">
        <v>39</v>
      </c>
      <c r="P16" t="s">
        <v>26</v>
      </c>
      <c r="Q16" t="s">
        <v>50</v>
      </c>
      <c r="R16" t="s">
        <v>88</v>
      </c>
      <c r="S16" t="s">
        <v>89</v>
      </c>
      <c r="T16" t="s">
        <v>30</v>
      </c>
      <c r="U16" t="s">
        <v>69</v>
      </c>
    </row>
    <row r="17" spans="1:21">
      <c r="A17" t="s">
        <v>90</v>
      </c>
      <c r="B17" s="1">
        <v>44671</v>
      </c>
      <c r="C17" t="s">
        <v>22</v>
      </c>
      <c r="D17">
        <v>20</v>
      </c>
      <c r="E17" t="s">
        <v>39</v>
      </c>
      <c r="F17">
        <v>1</v>
      </c>
      <c r="G17">
        <v>1</v>
      </c>
      <c r="H17" t="s">
        <v>24</v>
      </c>
      <c r="I17">
        <v>2810</v>
      </c>
      <c r="J17">
        <v>0</v>
      </c>
      <c r="K17">
        <v>40</v>
      </c>
      <c r="M17" t="s">
        <v>23</v>
      </c>
      <c r="N17" t="s">
        <v>23</v>
      </c>
      <c r="O17" t="s">
        <v>49</v>
      </c>
      <c r="P17" t="s">
        <v>26</v>
      </c>
      <c r="Q17" t="s">
        <v>84</v>
      </c>
      <c r="R17" t="s">
        <v>91</v>
      </c>
      <c r="S17" t="s">
        <v>92</v>
      </c>
      <c r="T17" t="s">
        <v>30</v>
      </c>
      <c r="U17" t="s">
        <v>69</v>
      </c>
    </row>
    <row r="18" spans="1:21">
      <c r="A18" t="s">
        <v>93</v>
      </c>
      <c r="B18" s="1">
        <v>45800</v>
      </c>
      <c r="C18" t="s">
        <v>33</v>
      </c>
      <c r="D18">
        <v>39</v>
      </c>
      <c r="E18" t="s">
        <v>23</v>
      </c>
      <c r="F18">
        <v>0</v>
      </c>
      <c r="G18">
        <v>1</v>
      </c>
      <c r="H18" t="s">
        <v>24</v>
      </c>
      <c r="I18">
        <v>3972</v>
      </c>
      <c r="J18">
        <v>1</v>
      </c>
      <c r="K18">
        <v>3</v>
      </c>
      <c r="L18" t="s">
        <v>48</v>
      </c>
      <c r="M18" t="s">
        <v>23</v>
      </c>
      <c r="N18" t="s">
        <v>23</v>
      </c>
      <c r="O18" t="s">
        <v>25</v>
      </c>
      <c r="P18" t="s">
        <v>26</v>
      </c>
      <c r="Q18" t="s">
        <v>50</v>
      </c>
      <c r="R18" t="s">
        <v>94</v>
      </c>
      <c r="S18" t="s">
        <v>95</v>
      </c>
      <c r="T18" t="s">
        <v>30</v>
      </c>
      <c r="U18" t="s">
        <v>31</v>
      </c>
    </row>
    <row r="19" spans="1:21">
      <c r="A19" t="s">
        <v>96</v>
      </c>
      <c r="B19" s="1">
        <v>45499</v>
      </c>
      <c r="C19" t="s">
        <v>33</v>
      </c>
      <c r="D19">
        <v>28</v>
      </c>
      <c r="E19" t="s">
        <v>39</v>
      </c>
      <c r="F19">
        <v>0</v>
      </c>
      <c r="G19">
        <v>1</v>
      </c>
      <c r="H19" t="s">
        <v>24</v>
      </c>
      <c r="I19">
        <v>2110</v>
      </c>
      <c r="J19">
        <v>0</v>
      </c>
      <c r="K19">
        <v>13</v>
      </c>
      <c r="L19" t="s">
        <v>97</v>
      </c>
      <c r="M19" t="s">
        <v>23</v>
      </c>
      <c r="N19" t="s">
        <v>23</v>
      </c>
      <c r="O19" t="s">
        <v>25</v>
      </c>
      <c r="P19" t="s">
        <v>26</v>
      </c>
      <c r="Q19" t="s">
        <v>27</v>
      </c>
      <c r="R19" t="s">
        <v>98</v>
      </c>
      <c r="S19" t="s">
        <v>99</v>
      </c>
      <c r="T19" t="s">
        <v>30</v>
      </c>
      <c r="U19" t="s">
        <v>69</v>
      </c>
    </row>
    <row r="20" spans="1:21">
      <c r="A20" t="s">
        <v>100</v>
      </c>
      <c r="B20" s="1">
        <v>45850</v>
      </c>
      <c r="C20" t="s">
        <v>22</v>
      </c>
      <c r="D20">
        <v>22</v>
      </c>
      <c r="E20" t="s">
        <v>39</v>
      </c>
      <c r="F20">
        <v>2</v>
      </c>
      <c r="G20">
        <v>1</v>
      </c>
      <c r="H20" t="s">
        <v>24</v>
      </c>
      <c r="I20">
        <v>3913</v>
      </c>
      <c r="J20">
        <v>0</v>
      </c>
      <c r="K20">
        <v>1</v>
      </c>
      <c r="M20" t="s">
        <v>23</v>
      </c>
      <c r="N20" t="s">
        <v>23</v>
      </c>
      <c r="O20" t="s">
        <v>56</v>
      </c>
      <c r="P20" t="s">
        <v>26</v>
      </c>
      <c r="Q20" t="s">
        <v>27</v>
      </c>
      <c r="R20" t="s">
        <v>101</v>
      </c>
      <c r="S20" t="s">
        <v>102</v>
      </c>
      <c r="T20" t="s">
        <v>30</v>
      </c>
      <c r="U20" t="s">
        <v>103</v>
      </c>
    </row>
    <row r="21" spans="1:21">
      <c r="A21" t="s">
        <v>104</v>
      </c>
      <c r="B21" s="1">
        <v>45845</v>
      </c>
      <c r="C21" t="s">
        <v>22</v>
      </c>
      <c r="D21">
        <v>40</v>
      </c>
      <c r="E21" t="s">
        <v>23</v>
      </c>
      <c r="F21">
        <v>0</v>
      </c>
      <c r="G21">
        <v>1</v>
      </c>
      <c r="H21" t="s">
        <v>24</v>
      </c>
      <c r="I21">
        <v>4526</v>
      </c>
      <c r="J21">
        <v>1</v>
      </c>
      <c r="K21">
        <v>1</v>
      </c>
      <c r="L21" t="s">
        <v>48</v>
      </c>
      <c r="M21" t="s">
        <v>39</v>
      </c>
      <c r="N21" t="s">
        <v>23</v>
      </c>
      <c r="O21" t="s">
        <v>49</v>
      </c>
      <c r="P21" t="s">
        <v>26</v>
      </c>
      <c r="Q21" t="s">
        <v>27</v>
      </c>
      <c r="R21" t="s">
        <v>105</v>
      </c>
      <c r="S21" t="s">
        <v>105</v>
      </c>
      <c r="T21" t="s">
        <v>30</v>
      </c>
      <c r="U21" t="s">
        <v>106</v>
      </c>
    </row>
    <row r="22" spans="1:21">
      <c r="A22" t="s">
        <v>107</v>
      </c>
      <c r="B22" s="1">
        <v>45852</v>
      </c>
      <c r="C22" t="s">
        <v>33</v>
      </c>
      <c r="D22">
        <v>68</v>
      </c>
      <c r="E22" t="s">
        <v>39</v>
      </c>
      <c r="F22">
        <v>0</v>
      </c>
      <c r="G22">
        <v>1</v>
      </c>
      <c r="H22" t="s">
        <v>24</v>
      </c>
      <c r="I22">
        <v>4880</v>
      </c>
      <c r="J22">
        <v>0</v>
      </c>
      <c r="K22">
        <v>1</v>
      </c>
      <c r="M22" t="s">
        <v>23</v>
      </c>
      <c r="N22" t="s">
        <v>23</v>
      </c>
      <c r="O22" t="s">
        <v>25</v>
      </c>
      <c r="P22" t="s">
        <v>26</v>
      </c>
      <c r="Q22" t="s">
        <v>27</v>
      </c>
      <c r="R22" t="s">
        <v>108</v>
      </c>
      <c r="S22" t="s">
        <v>109</v>
      </c>
      <c r="T22" t="s">
        <v>30</v>
      </c>
      <c r="U22" t="s">
        <v>31</v>
      </c>
    </row>
    <row r="23" spans="1:21">
      <c r="A23" t="s">
        <v>110</v>
      </c>
      <c r="B23" s="1">
        <v>44858</v>
      </c>
      <c r="C23" t="s">
        <v>33</v>
      </c>
      <c r="D23">
        <v>79</v>
      </c>
      <c r="E23" t="s">
        <v>23</v>
      </c>
      <c r="F23">
        <v>0</v>
      </c>
      <c r="G23">
        <v>1</v>
      </c>
      <c r="H23" t="s">
        <v>24</v>
      </c>
      <c r="I23">
        <v>3980</v>
      </c>
      <c r="J23">
        <v>1</v>
      </c>
      <c r="K23">
        <v>34</v>
      </c>
      <c r="L23" t="s">
        <v>40</v>
      </c>
      <c r="M23" t="s">
        <v>23</v>
      </c>
      <c r="N23" t="s">
        <v>23</v>
      </c>
      <c r="O23" t="s">
        <v>25</v>
      </c>
      <c r="P23" t="s">
        <v>26</v>
      </c>
      <c r="Q23" t="s">
        <v>50</v>
      </c>
      <c r="R23" t="s">
        <v>111</v>
      </c>
      <c r="S23" t="s">
        <v>112</v>
      </c>
      <c r="T23" t="s">
        <v>64</v>
      </c>
      <c r="U23" t="s">
        <v>65</v>
      </c>
    </row>
    <row r="24" spans="1:21">
      <c r="A24" t="s">
        <v>113</v>
      </c>
      <c r="B24" s="1">
        <v>43709</v>
      </c>
      <c r="C24" t="s">
        <v>22</v>
      </c>
      <c r="D24">
        <v>79</v>
      </c>
      <c r="E24" t="s">
        <v>23</v>
      </c>
      <c r="F24">
        <v>0</v>
      </c>
      <c r="G24">
        <v>1</v>
      </c>
      <c r="H24" t="s">
        <v>24</v>
      </c>
      <c r="I24">
        <v>5725</v>
      </c>
      <c r="J24">
        <v>1</v>
      </c>
      <c r="K24">
        <v>71</v>
      </c>
      <c r="M24" t="s">
        <v>23</v>
      </c>
      <c r="N24" t="s">
        <v>23</v>
      </c>
      <c r="O24" t="s">
        <v>25</v>
      </c>
      <c r="P24" t="s">
        <v>26</v>
      </c>
      <c r="Q24" t="s">
        <v>50</v>
      </c>
      <c r="R24" t="s">
        <v>114</v>
      </c>
      <c r="S24" t="s">
        <v>115</v>
      </c>
      <c r="T24" t="s">
        <v>36</v>
      </c>
      <c r="U24" t="s">
        <v>46</v>
      </c>
    </row>
    <row r="25" spans="1:21">
      <c r="A25" t="s">
        <v>116</v>
      </c>
      <c r="B25" s="1">
        <v>45731</v>
      </c>
      <c r="C25" t="s">
        <v>22</v>
      </c>
      <c r="D25">
        <v>56</v>
      </c>
      <c r="E25" t="s">
        <v>39</v>
      </c>
      <c r="F25">
        <v>3</v>
      </c>
      <c r="G25">
        <v>1</v>
      </c>
      <c r="H25" t="s">
        <v>24</v>
      </c>
      <c r="I25">
        <v>2454</v>
      </c>
      <c r="J25">
        <v>0</v>
      </c>
      <c r="K25">
        <v>5</v>
      </c>
      <c r="M25" t="s">
        <v>23</v>
      </c>
      <c r="N25" t="s">
        <v>23</v>
      </c>
      <c r="O25" t="s">
        <v>25</v>
      </c>
      <c r="P25" t="s">
        <v>26</v>
      </c>
      <c r="Q25" t="s">
        <v>27</v>
      </c>
      <c r="R25" t="s">
        <v>117</v>
      </c>
      <c r="S25" t="s">
        <v>118</v>
      </c>
      <c r="T25" t="s">
        <v>30</v>
      </c>
      <c r="U25" t="s">
        <v>31</v>
      </c>
    </row>
    <row r="26" spans="1:21">
      <c r="A26" t="s">
        <v>119</v>
      </c>
      <c r="B26" s="1">
        <v>45630</v>
      </c>
      <c r="C26" t="s">
        <v>33</v>
      </c>
      <c r="D26">
        <v>53</v>
      </c>
      <c r="E26" t="s">
        <v>39</v>
      </c>
      <c r="F26">
        <v>0</v>
      </c>
      <c r="G26">
        <v>1</v>
      </c>
      <c r="H26" t="s">
        <v>24</v>
      </c>
      <c r="I26">
        <v>2662</v>
      </c>
      <c r="J26">
        <v>0</v>
      </c>
      <c r="K26">
        <v>8</v>
      </c>
      <c r="L26" t="s">
        <v>48</v>
      </c>
      <c r="M26" t="s">
        <v>23</v>
      </c>
      <c r="N26" t="s">
        <v>23</v>
      </c>
      <c r="O26" t="s">
        <v>49</v>
      </c>
      <c r="P26" t="s">
        <v>26</v>
      </c>
      <c r="Q26" t="s">
        <v>27</v>
      </c>
      <c r="R26" t="s">
        <v>120</v>
      </c>
      <c r="S26" t="s">
        <v>121</v>
      </c>
      <c r="T26" t="s">
        <v>43</v>
      </c>
      <c r="U26" t="s">
        <v>44</v>
      </c>
    </row>
    <row r="27" spans="1:21">
      <c r="A27" t="s">
        <v>122</v>
      </c>
      <c r="B27" s="1">
        <v>45733</v>
      </c>
      <c r="C27" t="s">
        <v>22</v>
      </c>
      <c r="D27">
        <v>61</v>
      </c>
      <c r="E27" t="s">
        <v>39</v>
      </c>
      <c r="F27">
        <v>0</v>
      </c>
      <c r="G27">
        <v>1</v>
      </c>
      <c r="H27" t="s">
        <v>24</v>
      </c>
      <c r="I27">
        <v>4192</v>
      </c>
      <c r="J27">
        <v>0</v>
      </c>
      <c r="K27">
        <v>5</v>
      </c>
      <c r="M27" t="s">
        <v>23</v>
      </c>
      <c r="N27" t="s">
        <v>23</v>
      </c>
      <c r="O27" t="s">
        <v>25</v>
      </c>
      <c r="P27" t="s">
        <v>26</v>
      </c>
      <c r="Q27" t="s">
        <v>27</v>
      </c>
      <c r="R27" t="s">
        <v>123</v>
      </c>
      <c r="S27" t="s">
        <v>124</v>
      </c>
      <c r="T27" t="s">
        <v>30</v>
      </c>
      <c r="U27" t="s">
        <v>69</v>
      </c>
    </row>
    <row r="28" spans="1:21">
      <c r="A28" t="s">
        <v>125</v>
      </c>
      <c r="B28" s="1">
        <v>45801</v>
      </c>
      <c r="C28" t="s">
        <v>22</v>
      </c>
      <c r="D28">
        <v>31</v>
      </c>
      <c r="E28" t="s">
        <v>23</v>
      </c>
      <c r="F28">
        <v>0</v>
      </c>
      <c r="G28">
        <v>1</v>
      </c>
      <c r="H28" t="s">
        <v>24</v>
      </c>
      <c r="I28">
        <v>3038</v>
      </c>
      <c r="J28">
        <v>1</v>
      </c>
      <c r="K28">
        <v>3</v>
      </c>
      <c r="M28" t="s">
        <v>23</v>
      </c>
      <c r="N28" t="s">
        <v>23</v>
      </c>
      <c r="O28" t="s">
        <v>25</v>
      </c>
      <c r="P28" t="s">
        <v>26</v>
      </c>
      <c r="Q28" t="s">
        <v>27</v>
      </c>
      <c r="R28" t="s">
        <v>126</v>
      </c>
      <c r="S28" t="s">
        <v>127</v>
      </c>
      <c r="T28" t="s">
        <v>30</v>
      </c>
      <c r="U28" t="s">
        <v>31</v>
      </c>
    </row>
    <row r="29" spans="1:21">
      <c r="A29" t="s">
        <v>128</v>
      </c>
      <c r="B29" s="1">
        <v>45542</v>
      </c>
      <c r="C29" t="s">
        <v>33</v>
      </c>
      <c r="D29">
        <v>46</v>
      </c>
      <c r="E29" t="s">
        <v>39</v>
      </c>
      <c r="F29">
        <v>0</v>
      </c>
      <c r="G29">
        <v>1</v>
      </c>
      <c r="H29" t="s">
        <v>24</v>
      </c>
      <c r="I29">
        <v>5250</v>
      </c>
      <c r="J29">
        <v>0</v>
      </c>
      <c r="K29">
        <v>11</v>
      </c>
      <c r="L29" t="s">
        <v>97</v>
      </c>
      <c r="M29" t="s">
        <v>23</v>
      </c>
      <c r="N29" t="s">
        <v>23</v>
      </c>
      <c r="O29" t="s">
        <v>56</v>
      </c>
      <c r="P29" t="s">
        <v>26</v>
      </c>
      <c r="Q29" t="s">
        <v>27</v>
      </c>
      <c r="R29" t="s">
        <v>129</v>
      </c>
      <c r="S29" t="s">
        <v>130</v>
      </c>
      <c r="T29" t="s">
        <v>30</v>
      </c>
      <c r="U29" t="s">
        <v>31</v>
      </c>
    </row>
    <row r="30" spans="1:21">
      <c r="A30" t="s">
        <v>131</v>
      </c>
      <c r="B30" s="1">
        <v>45800</v>
      </c>
      <c r="C30" t="s">
        <v>22</v>
      </c>
      <c r="D30">
        <v>58</v>
      </c>
      <c r="E30" t="s">
        <v>39</v>
      </c>
      <c r="F30">
        <v>0</v>
      </c>
      <c r="G30">
        <v>1</v>
      </c>
      <c r="H30" t="s">
        <v>24</v>
      </c>
      <c r="I30">
        <v>3335</v>
      </c>
      <c r="J30">
        <v>0</v>
      </c>
      <c r="K30">
        <v>3</v>
      </c>
      <c r="L30" t="s">
        <v>48</v>
      </c>
      <c r="M30" t="s">
        <v>23</v>
      </c>
      <c r="N30" t="s">
        <v>23</v>
      </c>
      <c r="O30" t="s">
        <v>49</v>
      </c>
      <c r="P30" t="s">
        <v>26</v>
      </c>
      <c r="Q30" t="s">
        <v>50</v>
      </c>
      <c r="R30" t="s">
        <v>132</v>
      </c>
      <c r="S30" t="s">
        <v>133</v>
      </c>
      <c r="T30" t="s">
        <v>30</v>
      </c>
      <c r="U30" t="s">
        <v>31</v>
      </c>
    </row>
    <row r="31" spans="1:21">
      <c r="A31" t="s">
        <v>134</v>
      </c>
      <c r="B31" s="1">
        <v>45622</v>
      </c>
      <c r="C31" t="s">
        <v>22</v>
      </c>
      <c r="D31">
        <v>57</v>
      </c>
      <c r="E31" t="s">
        <v>39</v>
      </c>
      <c r="F31">
        <v>0</v>
      </c>
      <c r="G31">
        <v>1</v>
      </c>
      <c r="H31" t="s">
        <v>24</v>
      </c>
      <c r="I31">
        <v>5023</v>
      </c>
      <c r="J31">
        <v>0</v>
      </c>
      <c r="K31">
        <v>9</v>
      </c>
      <c r="L31" t="s">
        <v>48</v>
      </c>
      <c r="M31" t="s">
        <v>23</v>
      </c>
      <c r="N31" t="s">
        <v>23</v>
      </c>
      <c r="O31" t="s">
        <v>49</v>
      </c>
      <c r="P31" t="s">
        <v>26</v>
      </c>
      <c r="Q31" t="s">
        <v>84</v>
      </c>
      <c r="R31" t="s">
        <v>135</v>
      </c>
      <c r="S31" t="s">
        <v>136</v>
      </c>
      <c r="T31" t="s">
        <v>30</v>
      </c>
      <c r="U31" t="s">
        <v>31</v>
      </c>
    </row>
    <row r="32" spans="1:21">
      <c r="A32" t="s">
        <v>137</v>
      </c>
      <c r="B32" s="1">
        <v>45147</v>
      </c>
      <c r="C32" t="s">
        <v>22</v>
      </c>
      <c r="D32">
        <v>44</v>
      </c>
      <c r="E32" t="s">
        <v>23</v>
      </c>
      <c r="F32">
        <v>0</v>
      </c>
      <c r="G32">
        <v>1</v>
      </c>
      <c r="H32" t="s">
        <v>24</v>
      </c>
      <c r="I32">
        <v>4766</v>
      </c>
      <c r="J32">
        <v>1</v>
      </c>
      <c r="K32">
        <v>24</v>
      </c>
      <c r="M32" t="s">
        <v>23</v>
      </c>
      <c r="N32" t="s">
        <v>23</v>
      </c>
      <c r="O32" t="s">
        <v>25</v>
      </c>
      <c r="P32" t="s">
        <v>26</v>
      </c>
      <c r="Q32" t="s">
        <v>27</v>
      </c>
      <c r="R32" t="s">
        <v>138</v>
      </c>
      <c r="S32" t="s">
        <v>139</v>
      </c>
      <c r="T32" t="s">
        <v>59</v>
      </c>
      <c r="U32" t="s">
        <v>140</v>
      </c>
    </row>
    <row r="33" spans="1:21">
      <c r="A33" t="s">
        <v>141</v>
      </c>
      <c r="B33" s="1">
        <v>44143</v>
      </c>
      <c r="C33" t="s">
        <v>22</v>
      </c>
      <c r="D33">
        <v>23</v>
      </c>
      <c r="E33" t="s">
        <v>39</v>
      </c>
      <c r="F33">
        <v>0</v>
      </c>
      <c r="G33">
        <v>1</v>
      </c>
      <c r="H33" t="s">
        <v>24</v>
      </c>
      <c r="I33">
        <v>4917</v>
      </c>
      <c r="J33">
        <v>0</v>
      </c>
      <c r="K33">
        <v>57</v>
      </c>
      <c r="L33" t="s">
        <v>142</v>
      </c>
      <c r="M33" t="s">
        <v>39</v>
      </c>
      <c r="N33" t="s">
        <v>23</v>
      </c>
      <c r="O33" t="s">
        <v>49</v>
      </c>
      <c r="P33" t="s">
        <v>26</v>
      </c>
      <c r="Q33" t="s">
        <v>27</v>
      </c>
      <c r="R33" t="s">
        <v>143</v>
      </c>
      <c r="S33" t="s">
        <v>144</v>
      </c>
      <c r="T33" t="s">
        <v>64</v>
      </c>
      <c r="U33" t="s">
        <v>145</v>
      </c>
    </row>
    <row r="34" spans="1:21">
      <c r="A34" t="s">
        <v>146</v>
      </c>
      <c r="B34" s="1">
        <v>45356</v>
      </c>
      <c r="C34" t="s">
        <v>33</v>
      </c>
      <c r="D34">
        <v>57</v>
      </c>
      <c r="E34" t="s">
        <v>23</v>
      </c>
      <c r="F34">
        <v>0</v>
      </c>
      <c r="G34">
        <v>1</v>
      </c>
      <c r="H34" t="s">
        <v>24</v>
      </c>
      <c r="I34">
        <v>4103</v>
      </c>
      <c r="J34">
        <v>1</v>
      </c>
      <c r="K34">
        <v>17</v>
      </c>
      <c r="L34" t="s">
        <v>97</v>
      </c>
      <c r="M34" t="s">
        <v>23</v>
      </c>
      <c r="N34" t="s">
        <v>23</v>
      </c>
      <c r="O34" t="s">
        <v>56</v>
      </c>
      <c r="P34" t="s">
        <v>26</v>
      </c>
      <c r="Q34" t="s">
        <v>27</v>
      </c>
      <c r="R34" t="s">
        <v>147</v>
      </c>
      <c r="S34" t="s">
        <v>148</v>
      </c>
      <c r="T34" t="s">
        <v>43</v>
      </c>
      <c r="U34" t="s">
        <v>149</v>
      </c>
    </row>
    <row r="35" spans="1:21">
      <c r="A35" t="s">
        <v>150</v>
      </c>
      <c r="B35" s="1">
        <v>45360</v>
      </c>
      <c r="C35" t="s">
        <v>33</v>
      </c>
      <c r="D35">
        <v>57</v>
      </c>
      <c r="E35" t="s">
        <v>39</v>
      </c>
      <c r="F35">
        <v>0</v>
      </c>
      <c r="G35">
        <v>1</v>
      </c>
      <c r="H35" t="s">
        <v>24</v>
      </c>
      <c r="I35">
        <v>2825</v>
      </c>
      <c r="J35">
        <v>0</v>
      </c>
      <c r="K35">
        <v>17</v>
      </c>
      <c r="L35" t="s">
        <v>97</v>
      </c>
      <c r="M35" t="s">
        <v>23</v>
      </c>
      <c r="N35" t="s">
        <v>23</v>
      </c>
      <c r="O35" t="s">
        <v>25</v>
      </c>
      <c r="P35" t="s">
        <v>26</v>
      </c>
      <c r="Q35" t="s">
        <v>27</v>
      </c>
      <c r="R35" t="s">
        <v>147</v>
      </c>
      <c r="S35" t="s">
        <v>151</v>
      </c>
      <c r="T35" t="s">
        <v>30</v>
      </c>
      <c r="U35" t="s">
        <v>106</v>
      </c>
    </row>
    <row r="36" spans="1:21">
      <c r="A36" t="s">
        <v>152</v>
      </c>
      <c r="B36" s="1">
        <v>45859</v>
      </c>
      <c r="C36" t="s">
        <v>33</v>
      </c>
      <c r="D36">
        <v>53</v>
      </c>
      <c r="E36" t="s">
        <v>39</v>
      </c>
      <c r="F36">
        <v>0</v>
      </c>
      <c r="G36">
        <v>1</v>
      </c>
      <c r="H36" t="s">
        <v>24</v>
      </c>
      <c r="I36">
        <v>2176</v>
      </c>
      <c r="J36">
        <v>0</v>
      </c>
      <c r="K36">
        <v>1</v>
      </c>
      <c r="L36" t="s">
        <v>48</v>
      </c>
      <c r="M36" t="s">
        <v>23</v>
      </c>
      <c r="N36" t="s">
        <v>23</v>
      </c>
      <c r="O36" t="s">
        <v>25</v>
      </c>
      <c r="P36" t="s">
        <v>26</v>
      </c>
      <c r="Q36" t="s">
        <v>27</v>
      </c>
      <c r="R36" t="s">
        <v>153</v>
      </c>
      <c r="S36" t="s">
        <v>154</v>
      </c>
      <c r="T36" t="s">
        <v>30</v>
      </c>
      <c r="U36" t="s">
        <v>69</v>
      </c>
    </row>
    <row r="37" spans="1:21">
      <c r="A37" t="s">
        <v>155</v>
      </c>
      <c r="B37" s="1">
        <v>45486</v>
      </c>
      <c r="C37" t="s">
        <v>22</v>
      </c>
      <c r="D37">
        <v>36</v>
      </c>
      <c r="E37" t="s">
        <v>23</v>
      </c>
      <c r="F37">
        <v>0</v>
      </c>
      <c r="G37">
        <v>1</v>
      </c>
      <c r="H37" t="s">
        <v>24</v>
      </c>
      <c r="I37">
        <v>2003</v>
      </c>
      <c r="J37">
        <v>1</v>
      </c>
      <c r="K37">
        <v>13</v>
      </c>
      <c r="M37" t="s">
        <v>23</v>
      </c>
      <c r="N37" t="s">
        <v>23</v>
      </c>
      <c r="O37" t="s">
        <v>25</v>
      </c>
      <c r="P37" t="s">
        <v>26</v>
      </c>
      <c r="Q37" t="s">
        <v>50</v>
      </c>
      <c r="R37" t="s">
        <v>156</v>
      </c>
      <c r="S37" t="s">
        <v>157</v>
      </c>
      <c r="T37" t="s">
        <v>30</v>
      </c>
      <c r="U37" t="s">
        <v>31</v>
      </c>
    </row>
    <row r="38" spans="1:21">
      <c r="A38" t="s">
        <v>158</v>
      </c>
      <c r="B38" s="1">
        <v>45813</v>
      </c>
      <c r="C38" t="s">
        <v>22</v>
      </c>
      <c r="D38">
        <v>63</v>
      </c>
      <c r="E38" t="s">
        <v>39</v>
      </c>
      <c r="F38">
        <v>0</v>
      </c>
      <c r="G38">
        <v>1</v>
      </c>
      <c r="H38" t="s">
        <v>24</v>
      </c>
      <c r="I38">
        <v>3790</v>
      </c>
      <c r="J38">
        <v>0</v>
      </c>
      <c r="K38">
        <v>2</v>
      </c>
      <c r="M38" t="s">
        <v>23</v>
      </c>
      <c r="N38" t="s">
        <v>23</v>
      </c>
      <c r="O38" t="s">
        <v>25</v>
      </c>
      <c r="P38" t="s">
        <v>26</v>
      </c>
      <c r="Q38" t="s">
        <v>27</v>
      </c>
      <c r="R38" t="s">
        <v>159</v>
      </c>
      <c r="S38" t="s">
        <v>160</v>
      </c>
      <c r="T38" t="s">
        <v>30</v>
      </c>
      <c r="U38" t="s">
        <v>31</v>
      </c>
    </row>
    <row r="39" spans="1:21">
      <c r="A39" t="s">
        <v>161</v>
      </c>
      <c r="B39" s="1">
        <v>45860</v>
      </c>
      <c r="C39" t="s">
        <v>22</v>
      </c>
      <c r="D39">
        <v>49</v>
      </c>
      <c r="E39" t="s">
        <v>39</v>
      </c>
      <c r="F39">
        <v>0</v>
      </c>
      <c r="G39">
        <v>1</v>
      </c>
      <c r="H39" t="s">
        <v>24</v>
      </c>
      <c r="I39">
        <v>3704</v>
      </c>
      <c r="J39">
        <v>0</v>
      </c>
      <c r="K39">
        <v>1</v>
      </c>
      <c r="L39" t="s">
        <v>48</v>
      </c>
      <c r="M39" t="s">
        <v>39</v>
      </c>
      <c r="N39" t="s">
        <v>23</v>
      </c>
      <c r="O39" t="s">
        <v>56</v>
      </c>
      <c r="P39" t="s">
        <v>26</v>
      </c>
      <c r="Q39" t="s">
        <v>84</v>
      </c>
      <c r="R39" t="s">
        <v>162</v>
      </c>
      <c r="S39" t="s">
        <v>162</v>
      </c>
      <c r="T39" t="s">
        <v>30</v>
      </c>
      <c r="U39" t="s">
        <v>31</v>
      </c>
    </row>
    <row r="40" spans="1:21">
      <c r="A40" t="s">
        <v>163</v>
      </c>
      <c r="B40" s="1">
        <v>43932</v>
      </c>
      <c r="C40" t="s">
        <v>33</v>
      </c>
      <c r="D40">
        <v>61</v>
      </c>
      <c r="E40" t="s">
        <v>23</v>
      </c>
      <c r="F40">
        <v>0</v>
      </c>
      <c r="G40">
        <v>1</v>
      </c>
      <c r="H40" t="s">
        <v>24</v>
      </c>
      <c r="I40">
        <v>6347</v>
      </c>
      <c r="J40">
        <v>5</v>
      </c>
      <c r="K40">
        <v>64</v>
      </c>
      <c r="M40" t="s">
        <v>39</v>
      </c>
      <c r="N40" t="s">
        <v>23</v>
      </c>
      <c r="O40" t="s">
        <v>49</v>
      </c>
      <c r="P40" t="s">
        <v>164</v>
      </c>
      <c r="Q40" t="s">
        <v>27</v>
      </c>
      <c r="R40" t="s">
        <v>165</v>
      </c>
      <c r="S40" t="s">
        <v>166</v>
      </c>
      <c r="T40" t="s">
        <v>30</v>
      </c>
      <c r="U40" t="s">
        <v>69</v>
      </c>
    </row>
    <row r="41" spans="1:21">
      <c r="A41" t="s">
        <v>167</v>
      </c>
      <c r="B41" s="1">
        <v>45859</v>
      </c>
      <c r="C41" t="s">
        <v>33</v>
      </c>
      <c r="D41">
        <v>74</v>
      </c>
      <c r="E41" t="s">
        <v>39</v>
      </c>
      <c r="F41">
        <v>0</v>
      </c>
      <c r="G41">
        <v>1</v>
      </c>
      <c r="H41" t="s">
        <v>24</v>
      </c>
      <c r="I41">
        <v>5688</v>
      </c>
      <c r="J41">
        <v>0</v>
      </c>
      <c r="K41">
        <v>1</v>
      </c>
      <c r="M41" t="s">
        <v>39</v>
      </c>
      <c r="N41" t="s">
        <v>23</v>
      </c>
      <c r="O41" t="s">
        <v>56</v>
      </c>
      <c r="P41" t="s">
        <v>26</v>
      </c>
      <c r="Q41" t="s">
        <v>27</v>
      </c>
      <c r="R41" t="s">
        <v>168</v>
      </c>
      <c r="S41" t="s">
        <v>168</v>
      </c>
      <c r="T41" t="s">
        <v>30</v>
      </c>
      <c r="U41" t="s">
        <v>69</v>
      </c>
    </row>
    <row r="42" spans="1:21">
      <c r="A42" t="s">
        <v>169</v>
      </c>
      <c r="B42" s="1">
        <v>45797</v>
      </c>
      <c r="C42" t="s">
        <v>22</v>
      </c>
      <c r="D42">
        <v>71</v>
      </c>
      <c r="E42" t="s">
        <v>39</v>
      </c>
      <c r="F42">
        <v>0</v>
      </c>
      <c r="G42">
        <v>1</v>
      </c>
      <c r="H42" t="s">
        <v>24</v>
      </c>
      <c r="I42">
        <v>2930</v>
      </c>
      <c r="J42">
        <v>0</v>
      </c>
      <c r="K42">
        <v>3</v>
      </c>
      <c r="M42" t="s">
        <v>23</v>
      </c>
      <c r="N42" t="s">
        <v>23</v>
      </c>
      <c r="O42" t="s">
        <v>25</v>
      </c>
      <c r="P42" t="s">
        <v>26</v>
      </c>
      <c r="Q42" t="s">
        <v>27</v>
      </c>
      <c r="R42" t="s">
        <v>170</v>
      </c>
      <c r="S42" t="s">
        <v>171</v>
      </c>
      <c r="T42" t="s">
        <v>30</v>
      </c>
      <c r="U42" t="s">
        <v>31</v>
      </c>
    </row>
    <row r="43" spans="1:21">
      <c r="A43" t="s">
        <v>172</v>
      </c>
      <c r="B43" s="1">
        <v>45840</v>
      </c>
      <c r="C43" t="s">
        <v>33</v>
      </c>
      <c r="D43">
        <v>65</v>
      </c>
      <c r="E43" t="s">
        <v>39</v>
      </c>
      <c r="F43">
        <v>0</v>
      </c>
      <c r="G43">
        <v>1</v>
      </c>
      <c r="H43" t="s">
        <v>24</v>
      </c>
      <c r="I43">
        <v>2139</v>
      </c>
      <c r="J43">
        <v>0</v>
      </c>
      <c r="K43">
        <v>1</v>
      </c>
      <c r="L43" t="s">
        <v>48</v>
      </c>
      <c r="M43" t="s">
        <v>23</v>
      </c>
      <c r="N43" t="s">
        <v>23</v>
      </c>
      <c r="O43" t="s">
        <v>25</v>
      </c>
      <c r="P43" t="s">
        <v>26</v>
      </c>
      <c r="Q43" t="s">
        <v>27</v>
      </c>
      <c r="R43" t="s">
        <v>173</v>
      </c>
      <c r="S43" t="s">
        <v>174</v>
      </c>
      <c r="T43" t="s">
        <v>64</v>
      </c>
      <c r="U43" t="s">
        <v>65</v>
      </c>
    </row>
    <row r="44" spans="1:21">
      <c r="A44" t="s">
        <v>175</v>
      </c>
      <c r="B44" s="1">
        <v>45819</v>
      </c>
      <c r="C44" t="s">
        <v>33</v>
      </c>
      <c r="D44">
        <v>75</v>
      </c>
      <c r="E44" t="s">
        <v>39</v>
      </c>
      <c r="F44">
        <v>0</v>
      </c>
      <c r="G44">
        <v>1</v>
      </c>
      <c r="H44" t="s">
        <v>24</v>
      </c>
      <c r="I44">
        <v>2767</v>
      </c>
      <c r="J44">
        <v>0</v>
      </c>
      <c r="K44">
        <v>2</v>
      </c>
      <c r="M44" t="s">
        <v>23</v>
      </c>
      <c r="N44" t="s">
        <v>23</v>
      </c>
      <c r="O44" t="s">
        <v>25</v>
      </c>
      <c r="P44" t="s">
        <v>26</v>
      </c>
      <c r="Q44" t="s">
        <v>27</v>
      </c>
      <c r="R44" t="s">
        <v>176</v>
      </c>
      <c r="S44" t="s">
        <v>177</v>
      </c>
      <c r="T44" t="s">
        <v>30</v>
      </c>
      <c r="U44" t="s">
        <v>106</v>
      </c>
    </row>
    <row r="45" spans="1:21">
      <c r="A45" t="s">
        <v>178</v>
      </c>
      <c r="B45" s="1">
        <v>45845</v>
      </c>
      <c r="C45" t="s">
        <v>22</v>
      </c>
      <c r="D45">
        <v>76</v>
      </c>
      <c r="E45" t="s">
        <v>39</v>
      </c>
      <c r="F45">
        <v>0</v>
      </c>
      <c r="G45">
        <v>1</v>
      </c>
      <c r="H45" t="s">
        <v>24</v>
      </c>
      <c r="I45">
        <v>4176</v>
      </c>
      <c r="J45">
        <v>0</v>
      </c>
      <c r="K45">
        <v>1</v>
      </c>
      <c r="M45" t="s">
        <v>23</v>
      </c>
      <c r="N45" t="s">
        <v>23</v>
      </c>
      <c r="O45" t="s">
        <v>25</v>
      </c>
      <c r="P45" t="s">
        <v>26</v>
      </c>
      <c r="Q45" t="s">
        <v>27</v>
      </c>
      <c r="R45" t="s">
        <v>179</v>
      </c>
      <c r="S45" t="s">
        <v>180</v>
      </c>
      <c r="T45" t="s">
        <v>64</v>
      </c>
      <c r="U45" t="s">
        <v>65</v>
      </c>
    </row>
    <row r="46" spans="1:21">
      <c r="A46" t="s">
        <v>181</v>
      </c>
      <c r="B46" s="1">
        <v>44428</v>
      </c>
      <c r="C46" t="s">
        <v>33</v>
      </c>
      <c r="D46">
        <v>76</v>
      </c>
      <c r="E46" t="s">
        <v>23</v>
      </c>
      <c r="F46">
        <v>0</v>
      </c>
      <c r="G46">
        <v>1</v>
      </c>
      <c r="H46" t="s">
        <v>24</v>
      </c>
      <c r="I46">
        <v>5915</v>
      </c>
      <c r="J46">
        <v>9</v>
      </c>
      <c r="K46">
        <v>48</v>
      </c>
      <c r="M46" t="s">
        <v>23</v>
      </c>
      <c r="N46" t="s">
        <v>23</v>
      </c>
      <c r="O46" t="s">
        <v>25</v>
      </c>
      <c r="P46" t="s">
        <v>26</v>
      </c>
      <c r="Q46" t="s">
        <v>27</v>
      </c>
      <c r="R46" t="s">
        <v>182</v>
      </c>
      <c r="S46" t="s">
        <v>183</v>
      </c>
      <c r="T46" t="s">
        <v>30</v>
      </c>
      <c r="U46" t="s">
        <v>106</v>
      </c>
    </row>
    <row r="47" spans="1:21">
      <c r="A47" t="s">
        <v>184</v>
      </c>
      <c r="B47" s="1">
        <v>45859</v>
      </c>
      <c r="C47" t="s">
        <v>33</v>
      </c>
      <c r="D47">
        <v>69</v>
      </c>
      <c r="E47" t="s">
        <v>23</v>
      </c>
      <c r="F47">
        <v>0</v>
      </c>
      <c r="G47">
        <v>1</v>
      </c>
      <c r="H47" t="s">
        <v>24</v>
      </c>
      <c r="I47">
        <v>4531</v>
      </c>
      <c r="J47">
        <v>1</v>
      </c>
      <c r="K47">
        <v>1</v>
      </c>
      <c r="M47" t="s">
        <v>23</v>
      </c>
      <c r="N47" t="s">
        <v>23</v>
      </c>
      <c r="O47" t="s">
        <v>49</v>
      </c>
      <c r="P47" t="s">
        <v>26</v>
      </c>
      <c r="Q47" t="s">
        <v>27</v>
      </c>
      <c r="R47" t="s">
        <v>185</v>
      </c>
      <c r="S47" t="s">
        <v>186</v>
      </c>
      <c r="T47" t="s">
        <v>30</v>
      </c>
      <c r="U47" t="s">
        <v>31</v>
      </c>
    </row>
    <row r="48" spans="1:21">
      <c r="A48" t="s">
        <v>187</v>
      </c>
      <c r="B48" s="1">
        <v>45526</v>
      </c>
      <c r="C48" t="s">
        <v>33</v>
      </c>
      <c r="D48">
        <v>52</v>
      </c>
      <c r="E48" t="s">
        <v>39</v>
      </c>
      <c r="F48">
        <v>0</v>
      </c>
      <c r="G48">
        <v>1</v>
      </c>
      <c r="H48" t="s">
        <v>24</v>
      </c>
      <c r="I48">
        <v>5670</v>
      </c>
      <c r="J48">
        <v>0</v>
      </c>
      <c r="K48">
        <v>12</v>
      </c>
      <c r="L48" t="s">
        <v>97</v>
      </c>
      <c r="M48" t="s">
        <v>23</v>
      </c>
      <c r="N48" t="s">
        <v>23</v>
      </c>
      <c r="O48" t="s">
        <v>49</v>
      </c>
      <c r="P48" t="s">
        <v>26</v>
      </c>
      <c r="Q48" t="s">
        <v>84</v>
      </c>
      <c r="R48" t="s">
        <v>188</v>
      </c>
      <c r="S48" t="s">
        <v>189</v>
      </c>
      <c r="T48" t="s">
        <v>30</v>
      </c>
      <c r="U48" t="s">
        <v>103</v>
      </c>
    </row>
    <row r="49" spans="1:21">
      <c r="A49" t="s">
        <v>190</v>
      </c>
      <c r="B49" s="1">
        <v>45755</v>
      </c>
      <c r="C49" t="s">
        <v>22</v>
      </c>
      <c r="D49">
        <v>28</v>
      </c>
      <c r="E49" t="s">
        <v>39</v>
      </c>
      <c r="F49">
        <v>0</v>
      </c>
      <c r="G49">
        <v>1</v>
      </c>
      <c r="H49" t="s">
        <v>24</v>
      </c>
      <c r="I49">
        <v>5048</v>
      </c>
      <c r="J49">
        <v>0</v>
      </c>
      <c r="K49">
        <v>4</v>
      </c>
      <c r="L49" t="s">
        <v>48</v>
      </c>
      <c r="M49" t="s">
        <v>23</v>
      </c>
      <c r="N49" t="s">
        <v>23</v>
      </c>
      <c r="O49" t="s">
        <v>25</v>
      </c>
      <c r="P49" t="s">
        <v>26</v>
      </c>
      <c r="Q49" t="s">
        <v>27</v>
      </c>
      <c r="R49" t="s">
        <v>173</v>
      </c>
      <c r="S49" t="s">
        <v>191</v>
      </c>
      <c r="T49" t="s">
        <v>30</v>
      </c>
      <c r="U49" t="s">
        <v>69</v>
      </c>
    </row>
    <row r="50" spans="1:21">
      <c r="A50" t="s">
        <v>192</v>
      </c>
      <c r="B50" s="1">
        <v>45794</v>
      </c>
      <c r="C50" t="s">
        <v>22</v>
      </c>
      <c r="D50">
        <v>46</v>
      </c>
      <c r="E50" t="s">
        <v>39</v>
      </c>
      <c r="F50">
        <v>0</v>
      </c>
      <c r="G50">
        <v>1</v>
      </c>
      <c r="H50" t="s">
        <v>24</v>
      </c>
      <c r="I50">
        <v>4934</v>
      </c>
      <c r="J50">
        <v>0</v>
      </c>
      <c r="K50">
        <v>3</v>
      </c>
      <c r="L50" t="s">
        <v>48</v>
      </c>
      <c r="M50" t="s">
        <v>23</v>
      </c>
      <c r="N50" t="s">
        <v>23</v>
      </c>
      <c r="O50" t="s">
        <v>25</v>
      </c>
      <c r="P50" t="s">
        <v>26</v>
      </c>
      <c r="Q50" t="s">
        <v>27</v>
      </c>
      <c r="R50" t="s">
        <v>193</v>
      </c>
      <c r="S50" t="s">
        <v>194</v>
      </c>
      <c r="T50" t="s">
        <v>43</v>
      </c>
      <c r="U50" t="s">
        <v>44</v>
      </c>
    </row>
    <row r="51" spans="1:21">
      <c r="A51" t="s">
        <v>195</v>
      </c>
      <c r="B51" s="1">
        <v>45233</v>
      </c>
      <c r="C51" t="s">
        <v>33</v>
      </c>
      <c r="D51">
        <v>22</v>
      </c>
      <c r="E51" t="s">
        <v>23</v>
      </c>
      <c r="F51">
        <v>0</v>
      </c>
      <c r="G51">
        <v>1</v>
      </c>
      <c r="H51" t="s">
        <v>24</v>
      </c>
      <c r="I51">
        <v>5570</v>
      </c>
      <c r="J51">
        <v>1</v>
      </c>
      <c r="K51">
        <v>21</v>
      </c>
      <c r="L51" t="s">
        <v>97</v>
      </c>
      <c r="M51" t="s">
        <v>23</v>
      </c>
      <c r="N51" t="s">
        <v>23</v>
      </c>
      <c r="O51" t="s">
        <v>25</v>
      </c>
      <c r="P51" t="s">
        <v>26</v>
      </c>
      <c r="Q51" t="s">
        <v>27</v>
      </c>
      <c r="R51" t="s">
        <v>196</v>
      </c>
      <c r="S51" t="s">
        <v>197</v>
      </c>
      <c r="T51" t="s">
        <v>36</v>
      </c>
      <c r="U51" t="s">
        <v>46</v>
      </c>
    </row>
    <row r="52" spans="1:21">
      <c r="A52" t="s">
        <v>198</v>
      </c>
      <c r="B52" s="1">
        <v>45585</v>
      </c>
      <c r="C52" t="s">
        <v>22</v>
      </c>
      <c r="D52">
        <v>28</v>
      </c>
      <c r="E52" t="s">
        <v>39</v>
      </c>
      <c r="F52">
        <v>0</v>
      </c>
      <c r="G52">
        <v>1</v>
      </c>
      <c r="H52" t="s">
        <v>24</v>
      </c>
      <c r="I52">
        <v>4097</v>
      </c>
      <c r="J52">
        <v>0</v>
      </c>
      <c r="K52">
        <v>10</v>
      </c>
      <c r="L52" t="s">
        <v>97</v>
      </c>
      <c r="M52" t="s">
        <v>23</v>
      </c>
      <c r="N52" t="s">
        <v>23</v>
      </c>
      <c r="O52" t="s">
        <v>56</v>
      </c>
      <c r="P52" t="s">
        <v>26</v>
      </c>
      <c r="Q52" t="s">
        <v>27</v>
      </c>
      <c r="R52" t="s">
        <v>199</v>
      </c>
      <c r="S52" t="s">
        <v>200</v>
      </c>
      <c r="T52" t="s">
        <v>36</v>
      </c>
      <c r="U52" t="s">
        <v>46</v>
      </c>
    </row>
    <row r="53" spans="1:21">
      <c r="A53" t="s">
        <v>201</v>
      </c>
      <c r="B53" s="1">
        <v>44672</v>
      </c>
      <c r="C53" t="s">
        <v>22</v>
      </c>
      <c r="D53">
        <v>39</v>
      </c>
      <c r="E53" t="s">
        <v>23</v>
      </c>
      <c r="F53">
        <v>0</v>
      </c>
      <c r="G53">
        <v>1</v>
      </c>
      <c r="H53" t="s">
        <v>24</v>
      </c>
      <c r="I53">
        <v>5422</v>
      </c>
      <c r="J53">
        <v>1</v>
      </c>
      <c r="K53">
        <v>40</v>
      </c>
      <c r="L53" t="s">
        <v>142</v>
      </c>
      <c r="M53" t="s">
        <v>39</v>
      </c>
      <c r="N53" t="s">
        <v>23</v>
      </c>
      <c r="O53" t="s">
        <v>49</v>
      </c>
      <c r="P53" t="s">
        <v>202</v>
      </c>
      <c r="Q53" t="s">
        <v>27</v>
      </c>
      <c r="R53" t="s">
        <v>203</v>
      </c>
      <c r="S53" t="s">
        <v>204</v>
      </c>
      <c r="T53" t="s">
        <v>36</v>
      </c>
      <c r="U53" t="s">
        <v>46</v>
      </c>
    </row>
    <row r="54" spans="1:21">
      <c r="A54" t="s">
        <v>205</v>
      </c>
      <c r="B54" s="1">
        <v>45571</v>
      </c>
      <c r="C54" t="s">
        <v>22</v>
      </c>
      <c r="D54">
        <v>41</v>
      </c>
      <c r="E54" t="s">
        <v>39</v>
      </c>
      <c r="F54">
        <v>0</v>
      </c>
      <c r="G54">
        <v>1</v>
      </c>
      <c r="H54" t="s">
        <v>24</v>
      </c>
      <c r="I54">
        <v>3156</v>
      </c>
      <c r="J54">
        <v>0</v>
      </c>
      <c r="K54">
        <v>10</v>
      </c>
      <c r="M54" t="s">
        <v>23</v>
      </c>
      <c r="N54" t="s">
        <v>23</v>
      </c>
      <c r="O54" t="s">
        <v>25</v>
      </c>
      <c r="P54" t="s">
        <v>26</v>
      </c>
      <c r="Q54" t="s">
        <v>27</v>
      </c>
      <c r="R54" t="s">
        <v>206</v>
      </c>
      <c r="S54" t="s">
        <v>207</v>
      </c>
      <c r="T54" t="s">
        <v>30</v>
      </c>
      <c r="U54" t="s">
        <v>31</v>
      </c>
    </row>
    <row r="55" spans="1:21">
      <c r="A55" t="s">
        <v>208</v>
      </c>
      <c r="B55" s="1">
        <v>45365</v>
      </c>
      <c r="C55" t="s">
        <v>22</v>
      </c>
      <c r="D55">
        <v>35</v>
      </c>
      <c r="E55" t="s">
        <v>23</v>
      </c>
      <c r="F55">
        <v>0</v>
      </c>
      <c r="G55">
        <v>1</v>
      </c>
      <c r="H55" t="s">
        <v>24</v>
      </c>
      <c r="I55">
        <v>4469</v>
      </c>
      <c r="J55">
        <v>1</v>
      </c>
      <c r="K55">
        <v>17</v>
      </c>
      <c r="M55" t="s">
        <v>23</v>
      </c>
      <c r="N55" t="s">
        <v>23</v>
      </c>
      <c r="O55" t="s">
        <v>25</v>
      </c>
      <c r="P55" t="s">
        <v>26</v>
      </c>
      <c r="Q55" t="s">
        <v>27</v>
      </c>
      <c r="R55" t="s">
        <v>209</v>
      </c>
      <c r="S55" t="s">
        <v>210</v>
      </c>
      <c r="T55" t="s">
        <v>30</v>
      </c>
      <c r="U55" t="s">
        <v>31</v>
      </c>
    </row>
    <row r="56" spans="1:21">
      <c r="A56" t="s">
        <v>211</v>
      </c>
      <c r="B56" s="1">
        <v>45627</v>
      </c>
      <c r="C56" t="s">
        <v>33</v>
      </c>
      <c r="D56">
        <v>34</v>
      </c>
      <c r="E56" t="s">
        <v>39</v>
      </c>
      <c r="F56">
        <v>0</v>
      </c>
      <c r="G56">
        <v>1</v>
      </c>
      <c r="H56" t="s">
        <v>24</v>
      </c>
      <c r="I56">
        <v>5071</v>
      </c>
      <c r="J56">
        <v>0</v>
      </c>
      <c r="K56">
        <v>8</v>
      </c>
      <c r="M56" t="s">
        <v>23</v>
      </c>
      <c r="N56" t="s">
        <v>23</v>
      </c>
      <c r="O56" t="s">
        <v>25</v>
      </c>
      <c r="P56" t="s">
        <v>26</v>
      </c>
      <c r="Q56" t="s">
        <v>27</v>
      </c>
      <c r="R56" t="s">
        <v>212</v>
      </c>
      <c r="S56" t="s">
        <v>213</v>
      </c>
      <c r="T56" t="s">
        <v>30</v>
      </c>
      <c r="U56" t="s">
        <v>31</v>
      </c>
    </row>
    <row r="57" spans="1:21">
      <c r="A57" t="s">
        <v>214</v>
      </c>
      <c r="B57" s="1">
        <v>45150</v>
      </c>
      <c r="C57" t="s">
        <v>22</v>
      </c>
      <c r="D57">
        <v>64</v>
      </c>
      <c r="E57" t="s">
        <v>39</v>
      </c>
      <c r="F57">
        <v>0</v>
      </c>
      <c r="G57">
        <v>1</v>
      </c>
      <c r="H57" t="s">
        <v>24</v>
      </c>
      <c r="I57">
        <v>5546</v>
      </c>
      <c r="J57">
        <v>0</v>
      </c>
      <c r="K57">
        <v>24</v>
      </c>
      <c r="M57" t="s">
        <v>23</v>
      </c>
      <c r="N57" t="s">
        <v>23</v>
      </c>
      <c r="O57" t="s">
        <v>25</v>
      </c>
      <c r="P57" t="s">
        <v>26</v>
      </c>
      <c r="Q57" t="s">
        <v>27</v>
      </c>
      <c r="R57" t="s">
        <v>215</v>
      </c>
      <c r="S57" t="s">
        <v>216</v>
      </c>
      <c r="T57" t="s">
        <v>30</v>
      </c>
      <c r="U57" t="s">
        <v>31</v>
      </c>
    </row>
    <row r="58" spans="1:21">
      <c r="A58" t="s">
        <v>217</v>
      </c>
      <c r="B58" s="1">
        <v>44942</v>
      </c>
      <c r="C58" t="s">
        <v>33</v>
      </c>
      <c r="D58">
        <v>58</v>
      </c>
      <c r="E58" t="s">
        <v>39</v>
      </c>
      <c r="F58">
        <v>0</v>
      </c>
      <c r="G58">
        <v>1</v>
      </c>
      <c r="H58" t="s">
        <v>24</v>
      </c>
      <c r="I58">
        <v>2554</v>
      </c>
      <c r="J58">
        <v>0</v>
      </c>
      <c r="K58">
        <v>31</v>
      </c>
      <c r="M58" t="s">
        <v>23</v>
      </c>
      <c r="N58" t="s">
        <v>23</v>
      </c>
      <c r="O58" t="s">
        <v>25</v>
      </c>
      <c r="P58" t="s">
        <v>26</v>
      </c>
      <c r="Q58" t="s">
        <v>50</v>
      </c>
      <c r="R58" t="s">
        <v>218</v>
      </c>
      <c r="S58" t="s">
        <v>219</v>
      </c>
      <c r="T58" t="s">
        <v>64</v>
      </c>
      <c r="U58" t="s">
        <v>145</v>
      </c>
    </row>
    <row r="59" spans="1:21">
      <c r="A59" t="s">
        <v>220</v>
      </c>
      <c r="B59" s="1">
        <v>44703</v>
      </c>
      <c r="C59" t="s">
        <v>33</v>
      </c>
      <c r="D59">
        <v>50</v>
      </c>
      <c r="E59" t="s">
        <v>23</v>
      </c>
      <c r="F59">
        <v>0</v>
      </c>
      <c r="G59">
        <v>1</v>
      </c>
      <c r="H59" t="s">
        <v>24</v>
      </c>
      <c r="I59">
        <v>5632</v>
      </c>
      <c r="J59">
        <v>3</v>
      </c>
      <c r="K59">
        <v>39</v>
      </c>
      <c r="M59" t="s">
        <v>39</v>
      </c>
      <c r="N59" t="s">
        <v>23</v>
      </c>
      <c r="O59" t="s">
        <v>49</v>
      </c>
      <c r="P59" t="s">
        <v>26</v>
      </c>
      <c r="Q59" t="s">
        <v>27</v>
      </c>
      <c r="R59" t="s">
        <v>221</v>
      </c>
      <c r="S59" t="s">
        <v>222</v>
      </c>
      <c r="T59" t="s">
        <v>64</v>
      </c>
      <c r="U59" t="s">
        <v>145</v>
      </c>
    </row>
    <row r="60" spans="1:21">
      <c r="A60" t="s">
        <v>223</v>
      </c>
      <c r="B60" s="1">
        <v>45559</v>
      </c>
      <c r="C60" t="s">
        <v>33</v>
      </c>
      <c r="D60">
        <v>64</v>
      </c>
      <c r="E60" t="s">
        <v>23</v>
      </c>
      <c r="F60">
        <v>0</v>
      </c>
      <c r="G60">
        <v>1</v>
      </c>
      <c r="H60" t="s">
        <v>24</v>
      </c>
      <c r="I60">
        <v>2120</v>
      </c>
      <c r="J60">
        <v>1</v>
      </c>
      <c r="K60">
        <v>11</v>
      </c>
      <c r="L60" t="s">
        <v>97</v>
      </c>
      <c r="M60" t="s">
        <v>23</v>
      </c>
      <c r="N60" t="s">
        <v>23</v>
      </c>
      <c r="O60" t="s">
        <v>25</v>
      </c>
      <c r="P60" t="s">
        <v>26</v>
      </c>
      <c r="Q60" t="s">
        <v>27</v>
      </c>
      <c r="R60" t="s">
        <v>179</v>
      </c>
      <c r="S60" t="s">
        <v>224</v>
      </c>
      <c r="T60" t="s">
        <v>30</v>
      </c>
      <c r="U60" t="s">
        <v>69</v>
      </c>
    </row>
    <row r="61" spans="1:21">
      <c r="A61" t="s">
        <v>225</v>
      </c>
      <c r="B61" s="1">
        <v>45846</v>
      </c>
      <c r="C61" t="s">
        <v>22</v>
      </c>
      <c r="D61">
        <v>46</v>
      </c>
      <c r="E61" t="s">
        <v>23</v>
      </c>
      <c r="F61">
        <v>1</v>
      </c>
      <c r="G61">
        <v>1</v>
      </c>
      <c r="H61" t="s">
        <v>24</v>
      </c>
      <c r="I61">
        <v>5441</v>
      </c>
      <c r="J61">
        <v>4</v>
      </c>
      <c r="K61">
        <v>1</v>
      </c>
      <c r="L61" t="s">
        <v>48</v>
      </c>
      <c r="M61" t="s">
        <v>23</v>
      </c>
      <c r="N61" t="s">
        <v>39</v>
      </c>
      <c r="P61" t="s">
        <v>26</v>
      </c>
      <c r="Q61" t="s">
        <v>84</v>
      </c>
      <c r="R61" t="s">
        <v>226</v>
      </c>
      <c r="S61" t="s">
        <v>227</v>
      </c>
      <c r="T61" t="s">
        <v>30</v>
      </c>
      <c r="U61" t="s">
        <v>69</v>
      </c>
    </row>
    <row r="62" spans="1:21">
      <c r="A62" t="s">
        <v>228</v>
      </c>
      <c r="B62" s="1">
        <v>44935</v>
      </c>
      <c r="C62" t="s">
        <v>22</v>
      </c>
      <c r="D62">
        <v>37</v>
      </c>
      <c r="E62" t="s">
        <v>39</v>
      </c>
      <c r="F62">
        <v>0</v>
      </c>
      <c r="G62">
        <v>1</v>
      </c>
      <c r="H62" t="s">
        <v>24</v>
      </c>
      <c r="I62">
        <v>2872</v>
      </c>
      <c r="J62">
        <v>0</v>
      </c>
      <c r="K62">
        <v>31</v>
      </c>
      <c r="M62" t="s">
        <v>23</v>
      </c>
      <c r="N62" t="s">
        <v>23</v>
      </c>
      <c r="O62" t="s">
        <v>49</v>
      </c>
      <c r="P62" t="s">
        <v>202</v>
      </c>
      <c r="Q62" t="s">
        <v>84</v>
      </c>
      <c r="R62" t="s">
        <v>229</v>
      </c>
      <c r="S62" t="s">
        <v>230</v>
      </c>
      <c r="T62" t="s">
        <v>64</v>
      </c>
      <c r="U62" t="s">
        <v>65</v>
      </c>
    </row>
    <row r="63" spans="1:21">
      <c r="A63" t="s">
        <v>231</v>
      </c>
      <c r="B63" s="1">
        <v>45864</v>
      </c>
      <c r="C63" t="s">
        <v>22</v>
      </c>
      <c r="D63">
        <v>30</v>
      </c>
      <c r="E63" t="s">
        <v>39</v>
      </c>
      <c r="F63">
        <v>0</v>
      </c>
      <c r="G63">
        <v>1</v>
      </c>
      <c r="H63" t="s">
        <v>24</v>
      </c>
      <c r="I63">
        <v>5258</v>
      </c>
      <c r="J63">
        <v>0</v>
      </c>
      <c r="K63">
        <v>1</v>
      </c>
      <c r="L63" t="s">
        <v>48</v>
      </c>
      <c r="M63" t="s">
        <v>23</v>
      </c>
      <c r="N63" t="s">
        <v>23</v>
      </c>
      <c r="O63" t="s">
        <v>25</v>
      </c>
      <c r="P63" t="s">
        <v>26</v>
      </c>
      <c r="Q63" t="s">
        <v>27</v>
      </c>
      <c r="R63" t="s">
        <v>232</v>
      </c>
      <c r="S63" t="s">
        <v>233</v>
      </c>
      <c r="T63" t="s">
        <v>64</v>
      </c>
      <c r="U63" t="s">
        <v>234</v>
      </c>
    </row>
    <row r="64" spans="1:21">
      <c r="A64" t="s">
        <v>235</v>
      </c>
      <c r="B64" s="1">
        <v>45834</v>
      </c>
      <c r="C64" t="s">
        <v>22</v>
      </c>
      <c r="D64">
        <v>58</v>
      </c>
      <c r="E64" t="s">
        <v>39</v>
      </c>
      <c r="F64">
        <v>0</v>
      </c>
      <c r="G64">
        <v>1</v>
      </c>
      <c r="H64" t="s">
        <v>24</v>
      </c>
      <c r="I64">
        <v>3273</v>
      </c>
      <c r="J64">
        <v>0</v>
      </c>
      <c r="K64">
        <v>2</v>
      </c>
      <c r="L64" t="s">
        <v>48</v>
      </c>
      <c r="M64" t="s">
        <v>23</v>
      </c>
      <c r="N64" t="s">
        <v>23</v>
      </c>
      <c r="O64" t="s">
        <v>25</v>
      </c>
      <c r="P64" t="s">
        <v>26</v>
      </c>
      <c r="Q64" t="s">
        <v>27</v>
      </c>
      <c r="R64" t="s">
        <v>236</v>
      </c>
      <c r="S64" t="s">
        <v>237</v>
      </c>
      <c r="T64" t="s">
        <v>30</v>
      </c>
      <c r="U64" t="s">
        <v>69</v>
      </c>
    </row>
    <row r="65" spans="1:21">
      <c r="A65" t="s">
        <v>238</v>
      </c>
      <c r="B65" s="1">
        <v>45530</v>
      </c>
      <c r="C65" t="s">
        <v>22</v>
      </c>
      <c r="D65">
        <v>50</v>
      </c>
      <c r="E65" t="s">
        <v>39</v>
      </c>
      <c r="F65">
        <v>0</v>
      </c>
      <c r="G65">
        <v>1</v>
      </c>
      <c r="H65" t="s">
        <v>24</v>
      </c>
      <c r="I65">
        <v>3624</v>
      </c>
      <c r="J65">
        <v>0</v>
      </c>
      <c r="K65">
        <v>12</v>
      </c>
      <c r="M65" t="s">
        <v>23</v>
      </c>
      <c r="N65" t="s">
        <v>23</v>
      </c>
      <c r="O65" t="s">
        <v>49</v>
      </c>
      <c r="P65" t="s">
        <v>26</v>
      </c>
      <c r="Q65" t="s">
        <v>27</v>
      </c>
      <c r="R65" t="s">
        <v>239</v>
      </c>
      <c r="S65" t="s">
        <v>240</v>
      </c>
      <c r="T65" t="s">
        <v>59</v>
      </c>
      <c r="U65" t="s">
        <v>241</v>
      </c>
    </row>
    <row r="66" spans="1:21">
      <c r="A66" t="s">
        <v>242</v>
      </c>
      <c r="B66" s="1">
        <v>45798</v>
      </c>
      <c r="C66" t="s">
        <v>33</v>
      </c>
      <c r="D66">
        <v>68</v>
      </c>
      <c r="E66" t="s">
        <v>23</v>
      </c>
      <c r="F66">
        <v>0</v>
      </c>
      <c r="G66">
        <v>1</v>
      </c>
      <c r="H66" t="s">
        <v>24</v>
      </c>
      <c r="I66">
        <v>4486</v>
      </c>
      <c r="J66">
        <v>1</v>
      </c>
      <c r="K66">
        <v>3</v>
      </c>
      <c r="L66" t="s">
        <v>48</v>
      </c>
      <c r="M66" t="s">
        <v>23</v>
      </c>
      <c r="N66" t="s">
        <v>23</v>
      </c>
      <c r="O66" t="s">
        <v>25</v>
      </c>
      <c r="P66" t="s">
        <v>26</v>
      </c>
      <c r="Q66" t="s">
        <v>84</v>
      </c>
      <c r="R66" t="s">
        <v>243</v>
      </c>
      <c r="S66" t="s">
        <v>244</v>
      </c>
      <c r="T66" t="s">
        <v>36</v>
      </c>
      <c r="U66" t="s">
        <v>46</v>
      </c>
    </row>
    <row r="67" spans="1:21">
      <c r="A67" t="s">
        <v>245</v>
      </c>
      <c r="B67" s="1">
        <v>45511</v>
      </c>
      <c r="C67" t="s">
        <v>22</v>
      </c>
      <c r="D67">
        <v>66</v>
      </c>
      <c r="E67" t="s">
        <v>23</v>
      </c>
      <c r="F67">
        <v>0</v>
      </c>
      <c r="G67">
        <v>1</v>
      </c>
      <c r="H67" t="s">
        <v>24</v>
      </c>
      <c r="I67">
        <v>3967</v>
      </c>
      <c r="J67">
        <v>1</v>
      </c>
      <c r="K67">
        <v>12</v>
      </c>
      <c r="M67" t="s">
        <v>23</v>
      </c>
      <c r="N67" t="s">
        <v>23</v>
      </c>
      <c r="O67" t="s">
        <v>25</v>
      </c>
      <c r="P67" t="s">
        <v>26</v>
      </c>
      <c r="Q67" t="s">
        <v>27</v>
      </c>
      <c r="R67" t="s">
        <v>246</v>
      </c>
      <c r="S67" t="s">
        <v>247</v>
      </c>
      <c r="T67" t="s">
        <v>64</v>
      </c>
      <c r="U67" t="s">
        <v>65</v>
      </c>
    </row>
    <row r="68" spans="1:21">
      <c r="A68" t="s">
        <v>248</v>
      </c>
      <c r="B68" s="1">
        <v>45795</v>
      </c>
      <c r="C68" t="s">
        <v>33</v>
      </c>
      <c r="D68">
        <v>75</v>
      </c>
      <c r="E68" t="s">
        <v>23</v>
      </c>
      <c r="F68">
        <v>0</v>
      </c>
      <c r="G68">
        <v>1</v>
      </c>
      <c r="H68" t="s">
        <v>24</v>
      </c>
      <c r="I68">
        <v>3464</v>
      </c>
      <c r="J68">
        <v>3</v>
      </c>
      <c r="K68">
        <v>3</v>
      </c>
      <c r="M68" t="s">
        <v>23</v>
      </c>
      <c r="N68" t="s">
        <v>23</v>
      </c>
      <c r="O68" t="s">
        <v>25</v>
      </c>
      <c r="P68" t="s">
        <v>26</v>
      </c>
      <c r="Q68" t="s">
        <v>50</v>
      </c>
      <c r="R68" t="s">
        <v>249</v>
      </c>
      <c r="S68" t="s">
        <v>250</v>
      </c>
      <c r="T68" t="s">
        <v>64</v>
      </c>
      <c r="U68" t="s">
        <v>234</v>
      </c>
    </row>
    <row r="69" spans="1:21">
      <c r="A69" t="s">
        <v>251</v>
      </c>
      <c r="B69" s="1">
        <v>45864</v>
      </c>
      <c r="C69" t="s">
        <v>33</v>
      </c>
      <c r="D69">
        <v>70</v>
      </c>
      <c r="E69" t="s">
        <v>39</v>
      </c>
      <c r="F69">
        <v>0</v>
      </c>
      <c r="G69">
        <v>1</v>
      </c>
      <c r="H69" t="s">
        <v>24</v>
      </c>
      <c r="I69">
        <v>5056</v>
      </c>
      <c r="J69">
        <v>0</v>
      </c>
      <c r="K69">
        <v>1</v>
      </c>
      <c r="M69" t="s">
        <v>23</v>
      </c>
      <c r="N69" t="s">
        <v>23</v>
      </c>
      <c r="O69" t="s">
        <v>25</v>
      </c>
      <c r="P69" t="s">
        <v>26</v>
      </c>
      <c r="Q69" t="s">
        <v>27</v>
      </c>
      <c r="R69" t="s">
        <v>252</v>
      </c>
      <c r="S69" t="s">
        <v>253</v>
      </c>
      <c r="T69" t="s">
        <v>64</v>
      </c>
      <c r="U69" t="s">
        <v>254</v>
      </c>
    </row>
    <row r="70" spans="1:21">
      <c r="A70" t="s">
        <v>255</v>
      </c>
      <c r="B70" s="1">
        <v>45305</v>
      </c>
      <c r="C70" t="s">
        <v>22</v>
      </c>
      <c r="D70">
        <v>65</v>
      </c>
      <c r="E70" t="s">
        <v>39</v>
      </c>
      <c r="F70">
        <v>0</v>
      </c>
      <c r="G70">
        <v>1</v>
      </c>
      <c r="H70" t="s">
        <v>24</v>
      </c>
      <c r="I70">
        <v>2851</v>
      </c>
      <c r="J70">
        <v>0</v>
      </c>
      <c r="K70">
        <v>19</v>
      </c>
      <c r="L70" t="s">
        <v>97</v>
      </c>
      <c r="M70" t="s">
        <v>23</v>
      </c>
      <c r="N70" t="s">
        <v>23</v>
      </c>
      <c r="O70" t="s">
        <v>25</v>
      </c>
      <c r="P70" t="s">
        <v>26</v>
      </c>
      <c r="Q70" t="s">
        <v>50</v>
      </c>
      <c r="R70" t="s">
        <v>256</v>
      </c>
      <c r="S70" t="s">
        <v>257</v>
      </c>
      <c r="T70" t="s">
        <v>30</v>
      </c>
      <c r="U70" t="s">
        <v>31</v>
      </c>
    </row>
    <row r="71" spans="1:21">
      <c r="A71" t="s">
        <v>258</v>
      </c>
      <c r="B71" s="1">
        <v>44305</v>
      </c>
      <c r="C71" t="s">
        <v>22</v>
      </c>
      <c r="D71">
        <v>69</v>
      </c>
      <c r="E71" t="s">
        <v>23</v>
      </c>
      <c r="F71">
        <v>0</v>
      </c>
      <c r="G71">
        <v>1</v>
      </c>
      <c r="H71" t="s">
        <v>24</v>
      </c>
      <c r="I71">
        <v>5648</v>
      </c>
      <c r="J71">
        <v>0</v>
      </c>
      <c r="K71">
        <v>52</v>
      </c>
      <c r="M71" t="s">
        <v>23</v>
      </c>
      <c r="N71" t="s">
        <v>23</v>
      </c>
      <c r="O71" t="s">
        <v>25</v>
      </c>
      <c r="P71" t="s">
        <v>26</v>
      </c>
      <c r="Q71" t="s">
        <v>27</v>
      </c>
      <c r="R71" t="s">
        <v>259</v>
      </c>
      <c r="S71" t="s">
        <v>260</v>
      </c>
      <c r="T71" t="s">
        <v>30</v>
      </c>
      <c r="U71" t="s">
        <v>103</v>
      </c>
    </row>
    <row r="72" spans="1:21">
      <c r="A72" t="s">
        <v>261</v>
      </c>
      <c r="B72" s="1">
        <v>45820</v>
      </c>
      <c r="C72" t="s">
        <v>33</v>
      </c>
      <c r="D72">
        <v>46</v>
      </c>
      <c r="E72" t="s">
        <v>39</v>
      </c>
      <c r="F72">
        <v>0</v>
      </c>
      <c r="G72">
        <v>1</v>
      </c>
      <c r="H72" t="s">
        <v>24</v>
      </c>
      <c r="I72">
        <v>5667</v>
      </c>
      <c r="J72">
        <v>0</v>
      </c>
      <c r="K72">
        <v>2</v>
      </c>
      <c r="M72" t="s">
        <v>23</v>
      </c>
      <c r="N72" t="s">
        <v>23</v>
      </c>
      <c r="O72" t="s">
        <v>25</v>
      </c>
      <c r="P72" t="s">
        <v>26</v>
      </c>
      <c r="Q72" t="s">
        <v>27</v>
      </c>
      <c r="R72" t="s">
        <v>262</v>
      </c>
      <c r="S72" t="s">
        <v>263</v>
      </c>
      <c r="T72" t="s">
        <v>30</v>
      </c>
      <c r="U72" t="s">
        <v>31</v>
      </c>
    </row>
    <row r="73" spans="1:21">
      <c r="A73" t="s">
        <v>264</v>
      </c>
      <c r="B73" s="1">
        <v>45573</v>
      </c>
      <c r="C73" t="s">
        <v>22</v>
      </c>
      <c r="D73">
        <v>38</v>
      </c>
      <c r="E73" t="s">
        <v>23</v>
      </c>
      <c r="F73">
        <v>0</v>
      </c>
      <c r="G73">
        <v>1</v>
      </c>
      <c r="H73" t="s">
        <v>24</v>
      </c>
      <c r="I73">
        <v>5640</v>
      </c>
      <c r="J73">
        <v>1</v>
      </c>
      <c r="K73">
        <v>10</v>
      </c>
      <c r="M73" t="s">
        <v>23</v>
      </c>
      <c r="N73" t="s">
        <v>23</v>
      </c>
      <c r="O73" t="s">
        <v>25</v>
      </c>
      <c r="P73" t="s">
        <v>26</v>
      </c>
      <c r="Q73" t="s">
        <v>27</v>
      </c>
      <c r="R73" t="s">
        <v>265</v>
      </c>
      <c r="S73" t="s">
        <v>266</v>
      </c>
      <c r="T73" t="s">
        <v>30</v>
      </c>
      <c r="U73" t="s">
        <v>31</v>
      </c>
    </row>
    <row r="74" spans="1:21">
      <c r="A74" t="s">
        <v>267</v>
      </c>
      <c r="B74" s="1">
        <v>45392</v>
      </c>
      <c r="C74" t="s">
        <v>33</v>
      </c>
      <c r="D74">
        <v>61</v>
      </c>
      <c r="E74" t="s">
        <v>23</v>
      </c>
      <c r="F74">
        <v>0</v>
      </c>
      <c r="G74">
        <v>1</v>
      </c>
      <c r="H74" t="s">
        <v>24</v>
      </c>
      <c r="I74">
        <v>3794</v>
      </c>
      <c r="J74">
        <v>1</v>
      </c>
      <c r="K74">
        <v>16</v>
      </c>
      <c r="M74" t="s">
        <v>23</v>
      </c>
      <c r="N74" t="s">
        <v>23</v>
      </c>
      <c r="O74" t="s">
        <v>56</v>
      </c>
      <c r="P74" t="s">
        <v>26</v>
      </c>
      <c r="Q74" t="s">
        <v>27</v>
      </c>
      <c r="R74" t="s">
        <v>268</v>
      </c>
      <c r="S74" t="s">
        <v>269</v>
      </c>
      <c r="T74" t="s">
        <v>30</v>
      </c>
      <c r="U74" t="s">
        <v>31</v>
      </c>
    </row>
    <row r="75" spans="1:21">
      <c r="A75" t="s">
        <v>270</v>
      </c>
      <c r="B75" s="1">
        <v>44816</v>
      </c>
      <c r="C75" t="s">
        <v>33</v>
      </c>
      <c r="D75">
        <v>32</v>
      </c>
      <c r="E75" t="s">
        <v>39</v>
      </c>
      <c r="F75">
        <v>0</v>
      </c>
      <c r="G75">
        <v>1</v>
      </c>
      <c r="H75" t="s">
        <v>24</v>
      </c>
      <c r="I75">
        <v>5874</v>
      </c>
      <c r="J75">
        <v>0</v>
      </c>
      <c r="K75">
        <v>35</v>
      </c>
      <c r="M75" t="s">
        <v>23</v>
      </c>
      <c r="N75" t="s">
        <v>23</v>
      </c>
      <c r="O75" t="s">
        <v>25</v>
      </c>
      <c r="P75" t="s">
        <v>26</v>
      </c>
      <c r="Q75" t="s">
        <v>27</v>
      </c>
      <c r="R75" t="s">
        <v>271</v>
      </c>
      <c r="S75" t="s">
        <v>272</v>
      </c>
      <c r="T75" t="s">
        <v>30</v>
      </c>
      <c r="U75" t="s">
        <v>69</v>
      </c>
    </row>
    <row r="76" spans="1:21">
      <c r="A76" t="s">
        <v>273</v>
      </c>
      <c r="B76" s="1">
        <v>45591</v>
      </c>
      <c r="C76" t="s">
        <v>33</v>
      </c>
      <c r="D76">
        <v>35</v>
      </c>
      <c r="E76" t="s">
        <v>39</v>
      </c>
      <c r="F76">
        <v>0</v>
      </c>
      <c r="G76">
        <v>1</v>
      </c>
      <c r="H76" t="s">
        <v>24</v>
      </c>
      <c r="I76">
        <v>5561</v>
      </c>
      <c r="J76">
        <v>0</v>
      </c>
      <c r="K76">
        <v>10</v>
      </c>
      <c r="L76" t="s">
        <v>97</v>
      </c>
      <c r="M76" t="s">
        <v>23</v>
      </c>
      <c r="N76" t="s">
        <v>23</v>
      </c>
      <c r="O76" t="s">
        <v>25</v>
      </c>
      <c r="P76" t="s">
        <v>26</v>
      </c>
      <c r="Q76" t="s">
        <v>27</v>
      </c>
      <c r="R76" t="s">
        <v>274</v>
      </c>
      <c r="S76" t="s">
        <v>275</v>
      </c>
      <c r="T76" t="s">
        <v>36</v>
      </c>
      <c r="U76" t="s">
        <v>46</v>
      </c>
    </row>
    <row r="77" spans="1:21">
      <c r="A77" t="s">
        <v>276</v>
      </c>
      <c r="B77" s="1">
        <v>45179</v>
      </c>
      <c r="C77" t="s">
        <v>33</v>
      </c>
      <c r="D77">
        <v>51</v>
      </c>
      <c r="E77" t="s">
        <v>39</v>
      </c>
      <c r="F77">
        <v>0</v>
      </c>
      <c r="G77">
        <v>1</v>
      </c>
      <c r="H77" t="s">
        <v>24</v>
      </c>
      <c r="I77">
        <v>5216</v>
      </c>
      <c r="J77">
        <v>0</v>
      </c>
      <c r="K77">
        <v>23</v>
      </c>
      <c r="L77" t="s">
        <v>97</v>
      </c>
      <c r="M77" t="s">
        <v>23</v>
      </c>
      <c r="N77" t="s">
        <v>23</v>
      </c>
      <c r="O77" t="s">
        <v>25</v>
      </c>
      <c r="P77" t="s">
        <v>26</v>
      </c>
      <c r="Q77" t="s">
        <v>27</v>
      </c>
      <c r="R77" t="s">
        <v>277</v>
      </c>
      <c r="S77" t="s">
        <v>278</v>
      </c>
      <c r="T77" t="s">
        <v>30</v>
      </c>
      <c r="U77" t="s">
        <v>31</v>
      </c>
    </row>
    <row r="78" spans="1:21">
      <c r="A78" t="s">
        <v>279</v>
      </c>
      <c r="B78" s="1">
        <v>45220</v>
      </c>
      <c r="C78" t="s">
        <v>22</v>
      </c>
      <c r="D78">
        <v>48</v>
      </c>
      <c r="E78" t="s">
        <v>39</v>
      </c>
      <c r="F78">
        <v>0</v>
      </c>
      <c r="G78">
        <v>1</v>
      </c>
      <c r="H78" t="s">
        <v>24</v>
      </c>
      <c r="I78">
        <v>4718</v>
      </c>
      <c r="J78">
        <v>0</v>
      </c>
      <c r="K78">
        <v>22</v>
      </c>
      <c r="M78" t="s">
        <v>23</v>
      </c>
      <c r="N78" t="s">
        <v>23</v>
      </c>
      <c r="O78" t="s">
        <v>25</v>
      </c>
      <c r="P78" t="s">
        <v>26</v>
      </c>
      <c r="Q78" t="s">
        <v>27</v>
      </c>
      <c r="R78" t="s">
        <v>280</v>
      </c>
      <c r="S78" t="s">
        <v>281</v>
      </c>
      <c r="T78" t="s">
        <v>64</v>
      </c>
      <c r="U78" t="s">
        <v>65</v>
      </c>
    </row>
    <row r="79" spans="1:21">
      <c r="A79" t="s">
        <v>282</v>
      </c>
      <c r="B79" s="1">
        <v>44268</v>
      </c>
      <c r="C79" t="s">
        <v>22</v>
      </c>
      <c r="D79">
        <v>27</v>
      </c>
      <c r="E79" t="s">
        <v>23</v>
      </c>
      <c r="F79">
        <v>0</v>
      </c>
      <c r="G79">
        <v>1</v>
      </c>
      <c r="H79" t="s">
        <v>24</v>
      </c>
      <c r="I79">
        <v>5543</v>
      </c>
      <c r="J79">
        <v>1</v>
      </c>
      <c r="K79">
        <v>53</v>
      </c>
      <c r="L79" t="s">
        <v>142</v>
      </c>
      <c r="M79" t="s">
        <v>23</v>
      </c>
      <c r="N79" t="s">
        <v>23</v>
      </c>
      <c r="O79" t="s">
        <v>25</v>
      </c>
      <c r="P79" t="s">
        <v>26</v>
      </c>
      <c r="Q79" t="s">
        <v>27</v>
      </c>
      <c r="R79" t="s">
        <v>283</v>
      </c>
      <c r="S79" t="s">
        <v>284</v>
      </c>
      <c r="T79" t="s">
        <v>36</v>
      </c>
      <c r="U79" t="s">
        <v>37</v>
      </c>
    </row>
    <row r="80" spans="1:21">
      <c r="A80" t="s">
        <v>285</v>
      </c>
      <c r="B80" s="1">
        <v>45215</v>
      </c>
      <c r="C80" t="s">
        <v>22</v>
      </c>
      <c r="D80">
        <v>40</v>
      </c>
      <c r="E80" t="s">
        <v>23</v>
      </c>
      <c r="F80">
        <v>0</v>
      </c>
      <c r="G80">
        <v>1</v>
      </c>
      <c r="H80" t="s">
        <v>24</v>
      </c>
      <c r="I80">
        <v>5248</v>
      </c>
      <c r="J80">
        <v>1</v>
      </c>
      <c r="K80">
        <v>22</v>
      </c>
      <c r="L80" t="s">
        <v>97</v>
      </c>
      <c r="M80" t="s">
        <v>23</v>
      </c>
      <c r="N80" t="s">
        <v>23</v>
      </c>
      <c r="O80" t="s">
        <v>25</v>
      </c>
      <c r="P80" t="s">
        <v>26</v>
      </c>
      <c r="Q80" t="s">
        <v>27</v>
      </c>
      <c r="R80" t="s">
        <v>286</v>
      </c>
      <c r="S80" t="s">
        <v>287</v>
      </c>
      <c r="T80" t="s">
        <v>64</v>
      </c>
      <c r="U80" t="s">
        <v>65</v>
      </c>
    </row>
    <row r="81" spans="1:21">
      <c r="A81" t="s">
        <v>288</v>
      </c>
      <c r="B81" s="1">
        <v>45852</v>
      </c>
      <c r="C81" t="s">
        <v>22</v>
      </c>
      <c r="D81">
        <v>44</v>
      </c>
      <c r="E81" t="s">
        <v>23</v>
      </c>
      <c r="F81">
        <v>0</v>
      </c>
      <c r="G81">
        <v>1</v>
      </c>
      <c r="H81" t="s">
        <v>24</v>
      </c>
      <c r="I81">
        <v>3123</v>
      </c>
      <c r="J81">
        <v>1</v>
      </c>
      <c r="K81">
        <v>1</v>
      </c>
      <c r="M81" t="s">
        <v>23</v>
      </c>
      <c r="N81" t="s">
        <v>23</v>
      </c>
      <c r="O81" t="s">
        <v>25</v>
      </c>
      <c r="P81" t="s">
        <v>26</v>
      </c>
      <c r="Q81" t="s">
        <v>84</v>
      </c>
      <c r="R81" t="s">
        <v>289</v>
      </c>
      <c r="S81" t="s">
        <v>290</v>
      </c>
      <c r="T81" t="s">
        <v>30</v>
      </c>
      <c r="U81" t="s">
        <v>31</v>
      </c>
    </row>
    <row r="82" spans="1:21">
      <c r="A82" t="s">
        <v>291</v>
      </c>
      <c r="B82" s="1">
        <v>45132</v>
      </c>
      <c r="C82" t="s">
        <v>22</v>
      </c>
      <c r="D82">
        <v>55</v>
      </c>
      <c r="E82" t="s">
        <v>39</v>
      </c>
      <c r="F82">
        <v>0</v>
      </c>
      <c r="G82">
        <v>1</v>
      </c>
      <c r="H82" t="s">
        <v>24</v>
      </c>
      <c r="I82">
        <v>2241</v>
      </c>
      <c r="J82">
        <v>0</v>
      </c>
      <c r="K82">
        <v>25</v>
      </c>
      <c r="M82" t="s">
        <v>23</v>
      </c>
      <c r="N82" t="s">
        <v>23</v>
      </c>
      <c r="O82" t="s">
        <v>25</v>
      </c>
      <c r="P82" t="s">
        <v>26</v>
      </c>
      <c r="Q82" t="s">
        <v>27</v>
      </c>
      <c r="R82" t="s">
        <v>256</v>
      </c>
      <c r="S82" t="s">
        <v>292</v>
      </c>
      <c r="T82" t="s">
        <v>30</v>
      </c>
      <c r="U82" t="s">
        <v>106</v>
      </c>
    </row>
    <row r="83" spans="1:21">
      <c r="A83" t="s">
        <v>293</v>
      </c>
      <c r="B83" s="1">
        <v>45758</v>
      </c>
      <c r="C83" t="s">
        <v>33</v>
      </c>
      <c r="D83">
        <v>41</v>
      </c>
      <c r="E83" t="s">
        <v>39</v>
      </c>
      <c r="F83">
        <v>0</v>
      </c>
      <c r="G83">
        <v>1</v>
      </c>
      <c r="H83" t="s">
        <v>24</v>
      </c>
      <c r="I83">
        <v>5762</v>
      </c>
      <c r="J83">
        <v>0</v>
      </c>
      <c r="K83">
        <v>4</v>
      </c>
      <c r="L83" t="s">
        <v>48</v>
      </c>
      <c r="M83" t="s">
        <v>23</v>
      </c>
      <c r="N83" t="s">
        <v>23</v>
      </c>
      <c r="O83" t="s">
        <v>25</v>
      </c>
      <c r="P83" t="s">
        <v>26</v>
      </c>
      <c r="Q83" t="s">
        <v>27</v>
      </c>
      <c r="R83" t="s">
        <v>277</v>
      </c>
      <c r="S83" t="s">
        <v>294</v>
      </c>
      <c r="T83" t="s">
        <v>30</v>
      </c>
      <c r="U83" t="s">
        <v>69</v>
      </c>
    </row>
    <row r="84" spans="1:21">
      <c r="A84" t="s">
        <v>295</v>
      </c>
      <c r="B84" s="1">
        <v>44569</v>
      </c>
      <c r="C84" t="s">
        <v>22</v>
      </c>
      <c r="D84">
        <v>63</v>
      </c>
      <c r="E84" t="s">
        <v>39</v>
      </c>
      <c r="F84">
        <v>0</v>
      </c>
      <c r="G84">
        <v>1</v>
      </c>
      <c r="H84" t="s">
        <v>24</v>
      </c>
      <c r="I84">
        <v>4673</v>
      </c>
      <c r="J84">
        <v>0</v>
      </c>
      <c r="K84">
        <v>43</v>
      </c>
      <c r="M84" t="s">
        <v>23</v>
      </c>
      <c r="N84" t="s">
        <v>23</v>
      </c>
      <c r="O84" t="s">
        <v>25</v>
      </c>
      <c r="P84" t="s">
        <v>26</v>
      </c>
      <c r="Q84" t="s">
        <v>27</v>
      </c>
      <c r="R84" t="s">
        <v>296</v>
      </c>
      <c r="S84" t="s">
        <v>297</v>
      </c>
      <c r="T84" t="s">
        <v>64</v>
      </c>
      <c r="U84" t="s">
        <v>234</v>
      </c>
    </row>
    <row r="85" spans="1:21">
      <c r="A85" t="s">
        <v>298</v>
      </c>
      <c r="B85" s="1">
        <v>45414</v>
      </c>
      <c r="C85" t="s">
        <v>33</v>
      </c>
      <c r="D85">
        <v>25</v>
      </c>
      <c r="E85" t="s">
        <v>39</v>
      </c>
      <c r="F85">
        <v>0</v>
      </c>
      <c r="G85">
        <v>1</v>
      </c>
      <c r="H85" t="s">
        <v>24</v>
      </c>
      <c r="I85">
        <v>5129</v>
      </c>
      <c r="J85">
        <v>0</v>
      </c>
      <c r="K85">
        <v>15</v>
      </c>
      <c r="L85" t="s">
        <v>97</v>
      </c>
      <c r="M85" t="s">
        <v>23</v>
      </c>
      <c r="N85" t="s">
        <v>23</v>
      </c>
      <c r="O85" t="s">
        <v>49</v>
      </c>
      <c r="P85" t="s">
        <v>26</v>
      </c>
      <c r="Q85" t="s">
        <v>27</v>
      </c>
      <c r="R85" t="s">
        <v>299</v>
      </c>
      <c r="S85" t="s">
        <v>300</v>
      </c>
      <c r="T85" t="s">
        <v>64</v>
      </c>
      <c r="U85" t="s">
        <v>234</v>
      </c>
    </row>
    <row r="86" spans="1:21">
      <c r="A86" t="s">
        <v>301</v>
      </c>
      <c r="B86" s="1">
        <v>44930</v>
      </c>
      <c r="C86" t="s">
        <v>33</v>
      </c>
      <c r="D86">
        <v>29</v>
      </c>
      <c r="E86" t="s">
        <v>39</v>
      </c>
      <c r="F86">
        <v>0</v>
      </c>
      <c r="G86">
        <v>1</v>
      </c>
      <c r="H86" t="s">
        <v>24</v>
      </c>
      <c r="I86">
        <v>4403</v>
      </c>
      <c r="J86">
        <v>0</v>
      </c>
      <c r="K86">
        <v>31</v>
      </c>
      <c r="L86" t="s">
        <v>40</v>
      </c>
      <c r="M86" t="s">
        <v>23</v>
      </c>
      <c r="N86" t="s">
        <v>23</v>
      </c>
      <c r="O86" t="s">
        <v>56</v>
      </c>
      <c r="P86" t="s">
        <v>26</v>
      </c>
      <c r="Q86" t="s">
        <v>50</v>
      </c>
      <c r="R86" t="s">
        <v>302</v>
      </c>
      <c r="S86" t="s">
        <v>303</v>
      </c>
      <c r="T86" t="s">
        <v>30</v>
      </c>
      <c r="U86" t="s">
        <v>103</v>
      </c>
    </row>
    <row r="87" spans="1:21">
      <c r="A87" t="s">
        <v>304</v>
      </c>
      <c r="B87" s="1">
        <v>45680</v>
      </c>
      <c r="C87" t="s">
        <v>33</v>
      </c>
      <c r="D87">
        <v>62</v>
      </c>
      <c r="E87" t="s">
        <v>39</v>
      </c>
      <c r="F87">
        <v>0</v>
      </c>
      <c r="G87">
        <v>1</v>
      </c>
      <c r="H87" t="s">
        <v>24</v>
      </c>
      <c r="I87">
        <v>5159</v>
      </c>
      <c r="J87">
        <v>0</v>
      </c>
      <c r="K87">
        <v>7</v>
      </c>
      <c r="L87" t="s">
        <v>48</v>
      </c>
      <c r="M87" t="s">
        <v>23</v>
      </c>
      <c r="N87" t="s">
        <v>23</v>
      </c>
      <c r="O87" t="s">
        <v>25</v>
      </c>
      <c r="P87" t="s">
        <v>26</v>
      </c>
      <c r="Q87" t="s">
        <v>27</v>
      </c>
      <c r="R87" t="s">
        <v>305</v>
      </c>
      <c r="S87" t="s">
        <v>306</v>
      </c>
      <c r="T87" t="s">
        <v>30</v>
      </c>
      <c r="U87" t="s">
        <v>31</v>
      </c>
    </row>
    <row r="88" spans="1:21">
      <c r="A88" t="s">
        <v>307</v>
      </c>
      <c r="B88" s="1">
        <v>43899</v>
      </c>
      <c r="C88" t="s">
        <v>22</v>
      </c>
      <c r="D88">
        <v>24</v>
      </c>
      <c r="E88" t="s">
        <v>23</v>
      </c>
      <c r="F88">
        <v>0</v>
      </c>
      <c r="G88">
        <v>1</v>
      </c>
      <c r="H88" t="s">
        <v>24</v>
      </c>
      <c r="I88">
        <v>4415</v>
      </c>
      <c r="J88">
        <v>1</v>
      </c>
      <c r="K88">
        <v>65</v>
      </c>
      <c r="L88" t="s">
        <v>142</v>
      </c>
      <c r="M88" t="s">
        <v>23</v>
      </c>
      <c r="N88" t="s">
        <v>23</v>
      </c>
      <c r="O88" t="s">
        <v>56</v>
      </c>
      <c r="P88" t="s">
        <v>202</v>
      </c>
      <c r="Q88" t="s">
        <v>50</v>
      </c>
      <c r="R88" t="s">
        <v>308</v>
      </c>
      <c r="S88" t="s">
        <v>309</v>
      </c>
      <c r="T88" t="s">
        <v>30</v>
      </c>
      <c r="U88" t="s">
        <v>106</v>
      </c>
    </row>
    <row r="89" spans="1:21">
      <c r="A89" t="s">
        <v>310</v>
      </c>
      <c r="B89" s="1">
        <v>44936</v>
      </c>
      <c r="C89" t="s">
        <v>33</v>
      </c>
      <c r="D89">
        <v>51</v>
      </c>
      <c r="E89" t="s">
        <v>23</v>
      </c>
      <c r="F89">
        <v>0</v>
      </c>
      <c r="G89">
        <v>1</v>
      </c>
      <c r="H89" t="s">
        <v>24</v>
      </c>
      <c r="I89">
        <v>5000</v>
      </c>
      <c r="J89">
        <v>4</v>
      </c>
      <c r="K89">
        <v>31</v>
      </c>
      <c r="M89" t="s">
        <v>23</v>
      </c>
      <c r="N89" t="s">
        <v>23</v>
      </c>
      <c r="O89" t="s">
        <v>25</v>
      </c>
      <c r="P89" t="s">
        <v>26</v>
      </c>
      <c r="Q89" t="s">
        <v>27</v>
      </c>
      <c r="R89" t="s">
        <v>259</v>
      </c>
      <c r="S89" t="s">
        <v>311</v>
      </c>
      <c r="T89" t="s">
        <v>64</v>
      </c>
      <c r="U89" t="s">
        <v>65</v>
      </c>
    </row>
    <row r="90" spans="1:21">
      <c r="A90" t="s">
        <v>312</v>
      </c>
      <c r="B90" s="1">
        <v>45785</v>
      </c>
      <c r="C90" t="s">
        <v>22</v>
      </c>
      <c r="D90">
        <v>47</v>
      </c>
      <c r="E90" t="s">
        <v>39</v>
      </c>
      <c r="F90">
        <v>0</v>
      </c>
      <c r="G90">
        <v>1</v>
      </c>
      <c r="H90" t="s">
        <v>24</v>
      </c>
      <c r="I90">
        <v>5598</v>
      </c>
      <c r="J90">
        <v>0</v>
      </c>
      <c r="K90">
        <v>3</v>
      </c>
      <c r="L90" t="s">
        <v>48</v>
      </c>
      <c r="M90" t="s">
        <v>23</v>
      </c>
      <c r="N90" t="s">
        <v>23</v>
      </c>
      <c r="O90" t="s">
        <v>49</v>
      </c>
      <c r="P90" t="s">
        <v>26</v>
      </c>
      <c r="Q90" t="s">
        <v>27</v>
      </c>
      <c r="R90" t="s">
        <v>313</v>
      </c>
      <c r="S90" t="s">
        <v>314</v>
      </c>
      <c r="T90" t="s">
        <v>30</v>
      </c>
      <c r="U90" t="s">
        <v>31</v>
      </c>
    </row>
    <row r="91" spans="1:21">
      <c r="A91" t="s">
        <v>315</v>
      </c>
      <c r="B91" s="1">
        <v>43807</v>
      </c>
      <c r="C91" t="s">
        <v>33</v>
      </c>
      <c r="D91">
        <v>70</v>
      </c>
      <c r="E91" t="s">
        <v>23</v>
      </c>
      <c r="F91">
        <v>0</v>
      </c>
      <c r="G91">
        <v>1</v>
      </c>
      <c r="H91" t="s">
        <v>24</v>
      </c>
      <c r="I91">
        <v>5651</v>
      </c>
      <c r="J91">
        <v>1</v>
      </c>
      <c r="K91">
        <v>68</v>
      </c>
      <c r="L91" t="s">
        <v>316</v>
      </c>
      <c r="M91" t="s">
        <v>23</v>
      </c>
      <c r="N91" t="s">
        <v>23</v>
      </c>
      <c r="O91" t="s">
        <v>25</v>
      </c>
      <c r="P91" t="s">
        <v>26</v>
      </c>
      <c r="Q91" t="s">
        <v>27</v>
      </c>
      <c r="R91" t="s">
        <v>317</v>
      </c>
      <c r="S91" t="s">
        <v>318</v>
      </c>
      <c r="T91" t="s">
        <v>30</v>
      </c>
      <c r="U91" t="s">
        <v>31</v>
      </c>
    </row>
    <row r="92" spans="1:21">
      <c r="A92" t="s">
        <v>319</v>
      </c>
      <c r="B92" s="1">
        <v>45301</v>
      </c>
      <c r="C92" t="s">
        <v>22</v>
      </c>
      <c r="D92">
        <v>74</v>
      </c>
      <c r="E92" t="s">
        <v>39</v>
      </c>
      <c r="F92">
        <v>0</v>
      </c>
      <c r="G92">
        <v>1</v>
      </c>
      <c r="H92" t="s">
        <v>24</v>
      </c>
      <c r="I92">
        <v>5683</v>
      </c>
      <c r="J92">
        <v>0</v>
      </c>
      <c r="K92">
        <v>19</v>
      </c>
      <c r="L92" t="s">
        <v>97</v>
      </c>
      <c r="M92" t="s">
        <v>23</v>
      </c>
      <c r="N92" t="s">
        <v>23</v>
      </c>
      <c r="O92" t="s">
        <v>25</v>
      </c>
      <c r="P92" t="s">
        <v>26</v>
      </c>
      <c r="Q92" t="s">
        <v>27</v>
      </c>
      <c r="R92" t="s">
        <v>320</v>
      </c>
      <c r="S92" t="s">
        <v>321</v>
      </c>
      <c r="T92" t="s">
        <v>30</v>
      </c>
      <c r="U92" t="s">
        <v>31</v>
      </c>
    </row>
    <row r="93" spans="1:21">
      <c r="A93" t="s">
        <v>322</v>
      </c>
      <c r="B93" s="1">
        <v>45840</v>
      </c>
      <c r="C93" t="s">
        <v>22</v>
      </c>
      <c r="D93">
        <v>69</v>
      </c>
      <c r="E93" t="s">
        <v>39</v>
      </c>
      <c r="F93">
        <v>0</v>
      </c>
      <c r="G93">
        <v>1</v>
      </c>
      <c r="H93" t="s">
        <v>24</v>
      </c>
      <c r="I93">
        <v>5057</v>
      </c>
      <c r="J93">
        <v>0</v>
      </c>
      <c r="K93">
        <v>1</v>
      </c>
      <c r="M93" t="s">
        <v>23</v>
      </c>
      <c r="N93" t="s">
        <v>23</v>
      </c>
      <c r="O93" t="s">
        <v>25</v>
      </c>
      <c r="P93" t="s">
        <v>26</v>
      </c>
      <c r="Q93" t="s">
        <v>27</v>
      </c>
      <c r="R93" t="s">
        <v>262</v>
      </c>
      <c r="S93" t="s">
        <v>323</v>
      </c>
      <c r="T93" t="s">
        <v>30</v>
      </c>
      <c r="U93" t="s">
        <v>31</v>
      </c>
    </row>
    <row r="94" spans="1:21">
      <c r="A94" t="s">
        <v>324</v>
      </c>
      <c r="B94" s="1">
        <v>45597</v>
      </c>
      <c r="C94" t="s">
        <v>33</v>
      </c>
      <c r="D94">
        <v>70</v>
      </c>
      <c r="E94" t="s">
        <v>39</v>
      </c>
      <c r="F94">
        <v>0</v>
      </c>
      <c r="G94">
        <v>1</v>
      </c>
      <c r="H94" t="s">
        <v>24</v>
      </c>
      <c r="I94">
        <v>3145</v>
      </c>
      <c r="J94">
        <v>0</v>
      </c>
      <c r="K94">
        <v>9</v>
      </c>
      <c r="M94" t="s">
        <v>23</v>
      </c>
      <c r="N94" t="s">
        <v>23</v>
      </c>
      <c r="O94" t="s">
        <v>25</v>
      </c>
      <c r="P94" t="s">
        <v>26</v>
      </c>
      <c r="Q94" t="s">
        <v>27</v>
      </c>
      <c r="R94" t="s">
        <v>325</v>
      </c>
      <c r="S94" t="s">
        <v>326</v>
      </c>
      <c r="T94" t="s">
        <v>30</v>
      </c>
      <c r="U94" t="s">
        <v>31</v>
      </c>
    </row>
    <row r="95" spans="1:21">
      <c r="A95" t="s">
        <v>327</v>
      </c>
      <c r="B95" s="1">
        <v>44980</v>
      </c>
      <c r="C95" t="s">
        <v>33</v>
      </c>
      <c r="D95">
        <v>73</v>
      </c>
      <c r="E95" t="s">
        <v>39</v>
      </c>
      <c r="F95">
        <v>0</v>
      </c>
      <c r="G95">
        <v>1</v>
      </c>
      <c r="H95" t="s">
        <v>24</v>
      </c>
      <c r="I95">
        <v>3548</v>
      </c>
      <c r="J95">
        <v>0</v>
      </c>
      <c r="K95">
        <v>30</v>
      </c>
      <c r="M95" t="s">
        <v>23</v>
      </c>
      <c r="N95" t="s">
        <v>23</v>
      </c>
      <c r="O95" t="s">
        <v>25</v>
      </c>
      <c r="P95" t="s">
        <v>26</v>
      </c>
      <c r="Q95" t="s">
        <v>27</v>
      </c>
      <c r="R95" t="s">
        <v>328</v>
      </c>
      <c r="S95" t="s">
        <v>329</v>
      </c>
      <c r="T95" t="s">
        <v>64</v>
      </c>
      <c r="U95" t="s">
        <v>65</v>
      </c>
    </row>
    <row r="96" spans="1:21">
      <c r="A96" t="s">
        <v>330</v>
      </c>
      <c r="B96" s="1">
        <v>43898</v>
      </c>
      <c r="C96" t="s">
        <v>33</v>
      </c>
      <c r="D96">
        <v>66</v>
      </c>
      <c r="E96" t="s">
        <v>23</v>
      </c>
      <c r="F96">
        <v>0</v>
      </c>
      <c r="G96">
        <v>1</v>
      </c>
      <c r="H96" t="s">
        <v>24</v>
      </c>
      <c r="I96">
        <v>5965</v>
      </c>
      <c r="J96">
        <v>1</v>
      </c>
      <c r="K96">
        <v>65</v>
      </c>
      <c r="M96" t="s">
        <v>23</v>
      </c>
      <c r="N96" t="s">
        <v>23</v>
      </c>
      <c r="O96" t="s">
        <v>25</v>
      </c>
      <c r="P96" t="s">
        <v>202</v>
      </c>
      <c r="Q96" t="s">
        <v>27</v>
      </c>
      <c r="R96" t="s">
        <v>331</v>
      </c>
      <c r="S96" t="s">
        <v>332</v>
      </c>
      <c r="T96" t="s">
        <v>30</v>
      </c>
      <c r="U96" t="s">
        <v>69</v>
      </c>
    </row>
    <row r="97" spans="1:21">
      <c r="A97" t="s">
        <v>333</v>
      </c>
      <c r="B97" s="1">
        <v>45581</v>
      </c>
      <c r="C97" t="s">
        <v>33</v>
      </c>
      <c r="D97">
        <v>40</v>
      </c>
      <c r="E97" t="s">
        <v>39</v>
      </c>
      <c r="F97">
        <v>0</v>
      </c>
      <c r="G97">
        <v>1</v>
      </c>
      <c r="H97" t="s">
        <v>24</v>
      </c>
      <c r="I97">
        <v>5686</v>
      </c>
      <c r="J97">
        <v>0</v>
      </c>
      <c r="K97">
        <v>10</v>
      </c>
      <c r="M97" t="s">
        <v>23</v>
      </c>
      <c r="N97" t="s">
        <v>23</v>
      </c>
      <c r="O97" t="s">
        <v>25</v>
      </c>
      <c r="P97" t="s">
        <v>26</v>
      </c>
      <c r="Q97" t="s">
        <v>84</v>
      </c>
      <c r="R97" t="s">
        <v>334</v>
      </c>
      <c r="S97" t="s">
        <v>335</v>
      </c>
      <c r="T97" t="s">
        <v>30</v>
      </c>
      <c r="U97" t="s">
        <v>31</v>
      </c>
    </row>
    <row r="98" spans="1:21">
      <c r="A98" t="s">
        <v>336</v>
      </c>
      <c r="B98" s="1">
        <v>45698</v>
      </c>
      <c r="C98" t="s">
        <v>33</v>
      </c>
      <c r="D98">
        <v>55</v>
      </c>
      <c r="E98" t="s">
        <v>39</v>
      </c>
      <c r="F98">
        <v>0</v>
      </c>
      <c r="G98">
        <v>1</v>
      </c>
      <c r="H98" t="s">
        <v>24</v>
      </c>
      <c r="I98">
        <v>5750</v>
      </c>
      <c r="J98">
        <v>0</v>
      </c>
      <c r="K98">
        <v>6</v>
      </c>
      <c r="L98" t="s">
        <v>48</v>
      </c>
      <c r="M98" t="s">
        <v>23</v>
      </c>
      <c r="N98" t="s">
        <v>23</v>
      </c>
      <c r="O98" t="s">
        <v>25</v>
      </c>
      <c r="P98" t="s">
        <v>26</v>
      </c>
      <c r="Q98" t="s">
        <v>50</v>
      </c>
      <c r="R98" t="s">
        <v>337</v>
      </c>
      <c r="S98" t="s">
        <v>338</v>
      </c>
      <c r="T98" t="s">
        <v>30</v>
      </c>
      <c r="U98" t="s">
        <v>31</v>
      </c>
    </row>
    <row r="99" spans="1:21">
      <c r="A99" t="s">
        <v>339</v>
      </c>
      <c r="B99" s="1">
        <v>45676</v>
      </c>
      <c r="C99" t="s">
        <v>33</v>
      </c>
      <c r="D99">
        <v>54</v>
      </c>
      <c r="E99" t="s">
        <v>39</v>
      </c>
      <c r="F99">
        <v>0</v>
      </c>
      <c r="G99">
        <v>1</v>
      </c>
      <c r="H99" t="s">
        <v>24</v>
      </c>
      <c r="I99">
        <v>3830</v>
      </c>
      <c r="J99">
        <v>0</v>
      </c>
      <c r="K99">
        <v>7</v>
      </c>
      <c r="M99" t="s">
        <v>23</v>
      </c>
      <c r="N99" t="s">
        <v>23</v>
      </c>
      <c r="O99" t="s">
        <v>25</v>
      </c>
      <c r="P99" t="s">
        <v>26</v>
      </c>
      <c r="Q99" t="s">
        <v>27</v>
      </c>
      <c r="R99" t="s">
        <v>340</v>
      </c>
      <c r="S99" t="s">
        <v>341</v>
      </c>
      <c r="T99" t="s">
        <v>30</v>
      </c>
      <c r="U99" t="s">
        <v>31</v>
      </c>
    </row>
    <row r="100" spans="1:21">
      <c r="A100" t="s">
        <v>342</v>
      </c>
      <c r="B100" s="1">
        <v>43945</v>
      </c>
      <c r="C100" t="s">
        <v>33</v>
      </c>
      <c r="D100">
        <v>39</v>
      </c>
      <c r="E100" t="s">
        <v>39</v>
      </c>
      <c r="F100">
        <v>0</v>
      </c>
      <c r="G100">
        <v>1</v>
      </c>
      <c r="H100" t="s">
        <v>24</v>
      </c>
      <c r="I100">
        <v>5452</v>
      </c>
      <c r="J100">
        <v>0</v>
      </c>
      <c r="K100">
        <v>64</v>
      </c>
      <c r="M100" t="s">
        <v>23</v>
      </c>
      <c r="N100" t="s">
        <v>23</v>
      </c>
      <c r="O100" t="s">
        <v>25</v>
      </c>
      <c r="P100" t="s">
        <v>202</v>
      </c>
      <c r="Q100" t="s">
        <v>50</v>
      </c>
      <c r="R100" t="s">
        <v>343</v>
      </c>
      <c r="S100" t="s">
        <v>344</v>
      </c>
      <c r="T100" t="s">
        <v>30</v>
      </c>
      <c r="U100" t="s">
        <v>31</v>
      </c>
    </row>
    <row r="101" spans="1:21">
      <c r="A101" t="s">
        <v>345</v>
      </c>
      <c r="B101" s="1">
        <v>45858</v>
      </c>
      <c r="C101" t="s">
        <v>33</v>
      </c>
      <c r="D101">
        <v>28</v>
      </c>
      <c r="E101" t="s">
        <v>39</v>
      </c>
      <c r="F101">
        <v>0</v>
      </c>
      <c r="G101">
        <v>1</v>
      </c>
      <c r="H101" t="s">
        <v>24</v>
      </c>
      <c r="I101">
        <v>3049</v>
      </c>
      <c r="J101">
        <v>0</v>
      </c>
      <c r="K101">
        <v>1</v>
      </c>
      <c r="M101" t="s">
        <v>23</v>
      </c>
      <c r="N101" t="s">
        <v>23</v>
      </c>
      <c r="O101" t="s">
        <v>56</v>
      </c>
      <c r="P101" t="s">
        <v>26</v>
      </c>
      <c r="Q101" t="s">
        <v>84</v>
      </c>
      <c r="R101" t="s">
        <v>57</v>
      </c>
      <c r="S101" t="s">
        <v>346</v>
      </c>
      <c r="T101" t="s">
        <v>30</v>
      </c>
      <c r="U101" t="s">
        <v>69</v>
      </c>
    </row>
    <row r="102" spans="1:21">
      <c r="A102" t="s">
        <v>347</v>
      </c>
      <c r="B102" s="1">
        <v>44417</v>
      </c>
      <c r="C102" t="s">
        <v>33</v>
      </c>
      <c r="D102">
        <v>51</v>
      </c>
      <c r="E102" t="s">
        <v>39</v>
      </c>
      <c r="F102">
        <v>0</v>
      </c>
      <c r="G102">
        <v>1</v>
      </c>
      <c r="H102" t="s">
        <v>24</v>
      </c>
      <c r="I102">
        <v>2681</v>
      </c>
      <c r="J102">
        <v>0</v>
      </c>
      <c r="K102">
        <v>48</v>
      </c>
      <c r="M102" t="s">
        <v>23</v>
      </c>
      <c r="N102" t="s">
        <v>23</v>
      </c>
      <c r="O102" t="s">
        <v>49</v>
      </c>
      <c r="P102" t="s">
        <v>202</v>
      </c>
      <c r="Q102" t="s">
        <v>50</v>
      </c>
      <c r="R102" t="s">
        <v>348</v>
      </c>
      <c r="S102" t="s">
        <v>349</v>
      </c>
      <c r="T102" t="s">
        <v>64</v>
      </c>
      <c r="U102" t="s">
        <v>350</v>
      </c>
    </row>
    <row r="103" spans="1:21">
      <c r="A103" t="s">
        <v>351</v>
      </c>
      <c r="B103" s="1">
        <v>45636</v>
      </c>
      <c r="C103" t="s">
        <v>33</v>
      </c>
      <c r="D103">
        <v>48</v>
      </c>
      <c r="E103" t="s">
        <v>39</v>
      </c>
      <c r="F103">
        <v>0</v>
      </c>
      <c r="G103">
        <v>1</v>
      </c>
      <c r="H103" t="s">
        <v>24</v>
      </c>
      <c r="I103">
        <v>2545</v>
      </c>
      <c r="J103">
        <v>0</v>
      </c>
      <c r="K103">
        <v>8</v>
      </c>
      <c r="L103" t="s">
        <v>48</v>
      </c>
      <c r="M103" t="s">
        <v>23</v>
      </c>
      <c r="N103" t="s">
        <v>23</v>
      </c>
      <c r="O103" t="s">
        <v>25</v>
      </c>
      <c r="P103" t="s">
        <v>26</v>
      </c>
      <c r="Q103" t="s">
        <v>27</v>
      </c>
      <c r="R103" t="s">
        <v>352</v>
      </c>
      <c r="S103" t="s">
        <v>353</v>
      </c>
      <c r="T103" t="s">
        <v>59</v>
      </c>
      <c r="U103" t="s">
        <v>60</v>
      </c>
    </row>
    <row r="104" spans="1:21">
      <c r="A104" t="s">
        <v>354</v>
      </c>
      <c r="B104" s="1">
        <v>45539</v>
      </c>
      <c r="C104" t="s">
        <v>33</v>
      </c>
      <c r="D104">
        <v>35</v>
      </c>
      <c r="E104" t="s">
        <v>23</v>
      </c>
      <c r="F104">
        <v>3</v>
      </c>
      <c r="G104">
        <v>1</v>
      </c>
      <c r="H104" t="s">
        <v>24</v>
      </c>
      <c r="I104">
        <v>5638</v>
      </c>
      <c r="J104">
        <v>1</v>
      </c>
      <c r="K104">
        <v>11</v>
      </c>
      <c r="L104" t="s">
        <v>97</v>
      </c>
      <c r="M104" t="s">
        <v>23</v>
      </c>
      <c r="N104" t="s">
        <v>39</v>
      </c>
      <c r="P104" t="s">
        <v>26</v>
      </c>
      <c r="Q104" t="s">
        <v>50</v>
      </c>
      <c r="R104" t="s">
        <v>355</v>
      </c>
      <c r="S104" t="s">
        <v>356</v>
      </c>
      <c r="T104" t="s">
        <v>36</v>
      </c>
      <c r="U104" t="s">
        <v>46</v>
      </c>
    </row>
    <row r="105" spans="1:21">
      <c r="A105" t="s">
        <v>357</v>
      </c>
      <c r="B105" s="1">
        <v>44207</v>
      </c>
      <c r="C105" t="s">
        <v>22</v>
      </c>
      <c r="D105">
        <v>28</v>
      </c>
      <c r="E105" t="s">
        <v>23</v>
      </c>
      <c r="F105">
        <v>0</v>
      </c>
      <c r="G105">
        <v>1</v>
      </c>
      <c r="H105" t="s">
        <v>24</v>
      </c>
      <c r="I105">
        <v>5463</v>
      </c>
      <c r="J105">
        <v>1</v>
      </c>
      <c r="K105">
        <v>55</v>
      </c>
      <c r="L105" t="s">
        <v>142</v>
      </c>
      <c r="M105" t="s">
        <v>23</v>
      </c>
      <c r="N105" t="s">
        <v>23</v>
      </c>
      <c r="O105" t="s">
        <v>49</v>
      </c>
      <c r="P105" t="s">
        <v>164</v>
      </c>
      <c r="Q105" t="s">
        <v>27</v>
      </c>
      <c r="R105" t="s">
        <v>358</v>
      </c>
      <c r="S105" t="s">
        <v>359</v>
      </c>
      <c r="T105" t="s">
        <v>30</v>
      </c>
      <c r="U105" t="s">
        <v>106</v>
      </c>
    </row>
    <row r="106" spans="1:21">
      <c r="A106" t="s">
        <v>360</v>
      </c>
      <c r="B106" s="1">
        <v>45577</v>
      </c>
      <c r="C106" t="s">
        <v>22</v>
      </c>
      <c r="D106">
        <v>58</v>
      </c>
      <c r="E106" t="s">
        <v>23</v>
      </c>
      <c r="F106">
        <v>0</v>
      </c>
      <c r="G106">
        <v>1</v>
      </c>
      <c r="H106" t="s">
        <v>24</v>
      </c>
      <c r="I106">
        <v>4243</v>
      </c>
      <c r="J106">
        <v>5</v>
      </c>
      <c r="K106">
        <v>10</v>
      </c>
      <c r="M106" t="s">
        <v>23</v>
      </c>
      <c r="N106" t="s">
        <v>23</v>
      </c>
      <c r="O106" t="s">
        <v>25</v>
      </c>
      <c r="P106" t="s">
        <v>26</v>
      </c>
      <c r="Q106" t="s">
        <v>27</v>
      </c>
      <c r="R106" t="s">
        <v>361</v>
      </c>
      <c r="S106" t="s">
        <v>362</v>
      </c>
      <c r="T106" t="s">
        <v>64</v>
      </c>
      <c r="U106" t="s">
        <v>73</v>
      </c>
    </row>
    <row r="107" spans="1:21">
      <c r="A107" t="s">
        <v>363</v>
      </c>
      <c r="B107" s="1">
        <v>44798</v>
      </c>
      <c r="C107" t="s">
        <v>22</v>
      </c>
      <c r="D107">
        <v>46</v>
      </c>
      <c r="E107" t="s">
        <v>39</v>
      </c>
      <c r="F107">
        <v>0</v>
      </c>
      <c r="G107">
        <v>1</v>
      </c>
      <c r="H107" t="s">
        <v>24</v>
      </c>
      <c r="I107">
        <v>2455</v>
      </c>
      <c r="J107">
        <v>0</v>
      </c>
      <c r="K107">
        <v>36</v>
      </c>
      <c r="M107" t="s">
        <v>23</v>
      </c>
      <c r="N107" t="s">
        <v>23</v>
      </c>
      <c r="O107" t="s">
        <v>25</v>
      </c>
      <c r="P107" t="s">
        <v>26</v>
      </c>
      <c r="Q107" t="s">
        <v>27</v>
      </c>
      <c r="R107" t="s">
        <v>364</v>
      </c>
      <c r="S107" t="s">
        <v>365</v>
      </c>
      <c r="T107" t="s">
        <v>36</v>
      </c>
      <c r="U107" t="s">
        <v>37</v>
      </c>
    </row>
    <row r="108" spans="1:21">
      <c r="A108" t="s">
        <v>366</v>
      </c>
      <c r="B108" s="1">
        <v>45588</v>
      </c>
      <c r="C108" t="s">
        <v>33</v>
      </c>
      <c r="D108">
        <v>39</v>
      </c>
      <c r="E108" t="s">
        <v>39</v>
      </c>
      <c r="F108">
        <v>0</v>
      </c>
      <c r="G108">
        <v>1</v>
      </c>
      <c r="H108" t="s">
        <v>24</v>
      </c>
      <c r="I108">
        <v>5578</v>
      </c>
      <c r="J108">
        <v>0</v>
      </c>
      <c r="K108">
        <v>10</v>
      </c>
      <c r="M108" t="s">
        <v>23</v>
      </c>
      <c r="N108" t="s">
        <v>23</v>
      </c>
      <c r="O108" t="s">
        <v>25</v>
      </c>
      <c r="P108" t="s">
        <v>26</v>
      </c>
      <c r="Q108" t="s">
        <v>27</v>
      </c>
      <c r="R108" t="s">
        <v>94</v>
      </c>
      <c r="S108" t="s">
        <v>367</v>
      </c>
      <c r="T108" t="s">
        <v>43</v>
      </c>
      <c r="U108" t="s">
        <v>44</v>
      </c>
    </row>
    <row r="109" spans="1:21">
      <c r="A109" t="s">
        <v>368</v>
      </c>
      <c r="B109" s="1">
        <v>44908</v>
      </c>
      <c r="C109" t="s">
        <v>22</v>
      </c>
      <c r="D109">
        <v>22</v>
      </c>
      <c r="E109" t="s">
        <v>39</v>
      </c>
      <c r="F109">
        <v>0</v>
      </c>
      <c r="G109">
        <v>1</v>
      </c>
      <c r="H109" t="s">
        <v>24</v>
      </c>
      <c r="I109">
        <v>2541</v>
      </c>
      <c r="J109">
        <v>0</v>
      </c>
      <c r="K109">
        <v>32</v>
      </c>
      <c r="L109" t="s">
        <v>40</v>
      </c>
      <c r="M109" t="s">
        <v>23</v>
      </c>
      <c r="N109" t="s">
        <v>23</v>
      </c>
      <c r="O109" t="s">
        <v>25</v>
      </c>
      <c r="P109" t="s">
        <v>26</v>
      </c>
      <c r="Q109" t="s">
        <v>50</v>
      </c>
      <c r="R109" t="s">
        <v>369</v>
      </c>
      <c r="S109" t="s">
        <v>370</v>
      </c>
      <c r="T109" t="s">
        <v>36</v>
      </c>
      <c r="U109" t="s">
        <v>37</v>
      </c>
    </row>
    <row r="110" spans="1:21">
      <c r="A110" t="s">
        <v>371</v>
      </c>
      <c r="B110" s="1">
        <v>44400</v>
      </c>
      <c r="C110" t="s">
        <v>33</v>
      </c>
      <c r="D110">
        <v>53</v>
      </c>
      <c r="E110" t="s">
        <v>23</v>
      </c>
      <c r="F110">
        <v>0</v>
      </c>
      <c r="G110">
        <v>1</v>
      </c>
      <c r="H110" t="s">
        <v>24</v>
      </c>
      <c r="I110">
        <v>5732</v>
      </c>
      <c r="J110">
        <v>2</v>
      </c>
      <c r="K110">
        <v>49</v>
      </c>
      <c r="M110" t="s">
        <v>23</v>
      </c>
      <c r="N110" t="s">
        <v>23</v>
      </c>
      <c r="O110" t="s">
        <v>25</v>
      </c>
      <c r="P110" t="s">
        <v>26</v>
      </c>
      <c r="Q110" t="s">
        <v>27</v>
      </c>
      <c r="R110" t="s">
        <v>372</v>
      </c>
      <c r="S110" t="s">
        <v>373</v>
      </c>
      <c r="T110" t="s">
        <v>30</v>
      </c>
      <c r="U110" t="s">
        <v>103</v>
      </c>
    </row>
    <row r="111" spans="1:21">
      <c r="A111" t="s">
        <v>374</v>
      </c>
      <c r="B111" s="1">
        <v>45861</v>
      </c>
      <c r="C111" t="s">
        <v>22</v>
      </c>
      <c r="D111">
        <v>34</v>
      </c>
      <c r="E111" t="s">
        <v>39</v>
      </c>
      <c r="F111">
        <v>0</v>
      </c>
      <c r="G111">
        <v>1</v>
      </c>
      <c r="H111" t="s">
        <v>24</v>
      </c>
      <c r="I111">
        <v>4954</v>
      </c>
      <c r="J111">
        <v>0</v>
      </c>
      <c r="K111">
        <v>1</v>
      </c>
      <c r="M111" t="s">
        <v>39</v>
      </c>
      <c r="N111" t="s">
        <v>23</v>
      </c>
      <c r="O111" t="s">
        <v>49</v>
      </c>
      <c r="P111" t="s">
        <v>26</v>
      </c>
      <c r="Q111" t="s">
        <v>84</v>
      </c>
      <c r="R111" t="s">
        <v>57</v>
      </c>
      <c r="S111" t="s">
        <v>57</v>
      </c>
      <c r="T111" t="s">
        <v>30</v>
      </c>
      <c r="U111" t="s">
        <v>31</v>
      </c>
    </row>
    <row r="112" spans="1:21">
      <c r="A112" t="s">
        <v>375</v>
      </c>
      <c r="B112" s="1">
        <v>45499</v>
      </c>
      <c r="C112" t="s">
        <v>33</v>
      </c>
      <c r="D112">
        <v>54</v>
      </c>
      <c r="E112" t="s">
        <v>39</v>
      </c>
      <c r="F112">
        <v>0</v>
      </c>
      <c r="G112">
        <v>1</v>
      </c>
      <c r="H112" t="s">
        <v>24</v>
      </c>
      <c r="I112">
        <v>2008</v>
      </c>
      <c r="J112">
        <v>0</v>
      </c>
      <c r="K112">
        <v>13</v>
      </c>
      <c r="L112" t="s">
        <v>97</v>
      </c>
      <c r="M112" t="s">
        <v>23</v>
      </c>
      <c r="N112" t="s">
        <v>23</v>
      </c>
      <c r="O112" t="s">
        <v>25</v>
      </c>
      <c r="P112" t="s">
        <v>26</v>
      </c>
      <c r="Q112" t="s">
        <v>27</v>
      </c>
      <c r="R112" t="s">
        <v>376</v>
      </c>
      <c r="S112" t="s">
        <v>377</v>
      </c>
      <c r="T112" t="s">
        <v>59</v>
      </c>
      <c r="U112" t="s">
        <v>60</v>
      </c>
    </row>
    <row r="113" spans="1:21">
      <c r="A113" t="s">
        <v>378</v>
      </c>
      <c r="B113" s="1">
        <v>45864</v>
      </c>
      <c r="C113" t="s">
        <v>33</v>
      </c>
      <c r="D113">
        <v>31</v>
      </c>
      <c r="E113" t="s">
        <v>39</v>
      </c>
      <c r="F113">
        <v>0</v>
      </c>
      <c r="G113">
        <v>1</v>
      </c>
      <c r="H113" t="s">
        <v>24</v>
      </c>
      <c r="I113">
        <v>5996</v>
      </c>
      <c r="J113">
        <v>0</v>
      </c>
      <c r="K113">
        <v>1</v>
      </c>
      <c r="L113" t="s">
        <v>48</v>
      </c>
      <c r="M113" t="s">
        <v>23</v>
      </c>
      <c r="N113" t="s">
        <v>23</v>
      </c>
      <c r="O113" t="s">
        <v>25</v>
      </c>
      <c r="P113" t="s">
        <v>26</v>
      </c>
      <c r="Q113" t="s">
        <v>50</v>
      </c>
      <c r="R113" t="s">
        <v>379</v>
      </c>
      <c r="S113" t="s">
        <v>380</v>
      </c>
      <c r="T113" t="s">
        <v>30</v>
      </c>
      <c r="U113" t="s">
        <v>31</v>
      </c>
    </row>
    <row r="114" spans="1:21">
      <c r="A114" t="s">
        <v>381</v>
      </c>
      <c r="B114" s="1">
        <v>45245</v>
      </c>
      <c r="C114" t="s">
        <v>22</v>
      </c>
      <c r="D114">
        <v>27</v>
      </c>
      <c r="E114" t="s">
        <v>23</v>
      </c>
      <c r="F114">
        <v>0</v>
      </c>
      <c r="G114">
        <v>1</v>
      </c>
      <c r="H114" t="s">
        <v>24</v>
      </c>
      <c r="I114">
        <v>3584</v>
      </c>
      <c r="J114">
        <v>1</v>
      </c>
      <c r="K114">
        <v>21</v>
      </c>
      <c r="L114" t="s">
        <v>97</v>
      </c>
      <c r="M114" t="s">
        <v>23</v>
      </c>
      <c r="N114" t="s">
        <v>23</v>
      </c>
      <c r="O114" t="s">
        <v>25</v>
      </c>
      <c r="P114" t="s">
        <v>26</v>
      </c>
      <c r="Q114" t="s">
        <v>27</v>
      </c>
      <c r="R114" t="s">
        <v>382</v>
      </c>
      <c r="S114" t="s">
        <v>383</v>
      </c>
      <c r="T114" t="s">
        <v>59</v>
      </c>
      <c r="U114" t="s">
        <v>384</v>
      </c>
    </row>
    <row r="115" spans="1:21">
      <c r="A115" t="s">
        <v>385</v>
      </c>
      <c r="B115" s="1">
        <v>44219</v>
      </c>
      <c r="C115" t="s">
        <v>22</v>
      </c>
      <c r="D115">
        <v>30</v>
      </c>
      <c r="E115" t="s">
        <v>23</v>
      </c>
      <c r="F115">
        <v>0</v>
      </c>
      <c r="G115">
        <v>1</v>
      </c>
      <c r="H115" t="s">
        <v>24</v>
      </c>
      <c r="I115">
        <v>6041</v>
      </c>
      <c r="J115">
        <v>1</v>
      </c>
      <c r="K115">
        <v>55</v>
      </c>
      <c r="M115" t="s">
        <v>39</v>
      </c>
      <c r="N115" t="s">
        <v>23</v>
      </c>
      <c r="O115" t="s">
        <v>49</v>
      </c>
      <c r="P115" t="s">
        <v>26</v>
      </c>
      <c r="Q115" t="s">
        <v>27</v>
      </c>
      <c r="R115" t="s">
        <v>386</v>
      </c>
      <c r="S115" t="s">
        <v>387</v>
      </c>
      <c r="T115" t="s">
        <v>36</v>
      </c>
      <c r="U115" t="s">
        <v>37</v>
      </c>
    </row>
    <row r="116" spans="1:21">
      <c r="A116" t="s">
        <v>388</v>
      </c>
      <c r="B116" s="1">
        <v>45843</v>
      </c>
      <c r="C116" t="s">
        <v>33</v>
      </c>
      <c r="D116">
        <v>33</v>
      </c>
      <c r="E116" t="s">
        <v>39</v>
      </c>
      <c r="F116">
        <v>0</v>
      </c>
      <c r="G116">
        <v>1</v>
      </c>
      <c r="H116" t="s">
        <v>24</v>
      </c>
      <c r="I116">
        <v>2016</v>
      </c>
      <c r="J116">
        <v>0</v>
      </c>
      <c r="K116">
        <v>1</v>
      </c>
      <c r="M116" t="s">
        <v>23</v>
      </c>
      <c r="N116" t="s">
        <v>23</v>
      </c>
      <c r="O116" t="s">
        <v>25</v>
      </c>
      <c r="P116" t="s">
        <v>26</v>
      </c>
      <c r="Q116" t="s">
        <v>27</v>
      </c>
      <c r="R116" t="s">
        <v>389</v>
      </c>
      <c r="S116" t="s">
        <v>390</v>
      </c>
      <c r="T116" t="s">
        <v>30</v>
      </c>
      <c r="U116" t="s">
        <v>31</v>
      </c>
    </row>
    <row r="117" spans="1:21">
      <c r="A117" t="s">
        <v>391</v>
      </c>
      <c r="B117" s="1">
        <v>45799</v>
      </c>
      <c r="C117" t="s">
        <v>33</v>
      </c>
      <c r="D117">
        <v>55</v>
      </c>
      <c r="E117" t="s">
        <v>23</v>
      </c>
      <c r="F117">
        <v>0</v>
      </c>
      <c r="G117">
        <v>1</v>
      </c>
      <c r="H117" t="s">
        <v>24</v>
      </c>
      <c r="I117">
        <v>5657</v>
      </c>
      <c r="J117">
        <v>1</v>
      </c>
      <c r="K117">
        <v>3</v>
      </c>
      <c r="M117" t="s">
        <v>23</v>
      </c>
      <c r="N117" t="s">
        <v>23</v>
      </c>
      <c r="O117" t="s">
        <v>25</v>
      </c>
      <c r="P117" t="s">
        <v>26</v>
      </c>
      <c r="Q117" t="s">
        <v>50</v>
      </c>
      <c r="R117" t="s">
        <v>392</v>
      </c>
      <c r="S117" t="s">
        <v>393</v>
      </c>
      <c r="T117" t="s">
        <v>64</v>
      </c>
      <c r="U117" t="s">
        <v>145</v>
      </c>
    </row>
    <row r="118" spans="1:21">
      <c r="A118" t="s">
        <v>394</v>
      </c>
      <c r="B118" s="1">
        <v>45839</v>
      </c>
      <c r="C118" t="s">
        <v>33</v>
      </c>
      <c r="D118">
        <v>62</v>
      </c>
      <c r="E118" t="s">
        <v>39</v>
      </c>
      <c r="F118">
        <v>0</v>
      </c>
      <c r="G118">
        <v>1</v>
      </c>
      <c r="H118" t="s">
        <v>24</v>
      </c>
      <c r="I118">
        <v>4197</v>
      </c>
      <c r="J118">
        <v>0</v>
      </c>
      <c r="K118">
        <v>1</v>
      </c>
      <c r="L118" t="s">
        <v>48</v>
      </c>
      <c r="M118" t="s">
        <v>23</v>
      </c>
      <c r="N118" t="s">
        <v>39</v>
      </c>
      <c r="P118" t="s">
        <v>26</v>
      </c>
      <c r="Q118" t="s">
        <v>50</v>
      </c>
      <c r="R118" t="s">
        <v>395</v>
      </c>
      <c r="S118" t="s">
        <v>396</v>
      </c>
      <c r="T118" t="s">
        <v>59</v>
      </c>
      <c r="U118" t="s">
        <v>384</v>
      </c>
    </row>
    <row r="119" spans="1:21">
      <c r="A119" t="s">
        <v>397</v>
      </c>
      <c r="B119" s="1">
        <v>45617</v>
      </c>
      <c r="C119" t="s">
        <v>22</v>
      </c>
      <c r="D119">
        <v>65</v>
      </c>
      <c r="E119" t="s">
        <v>39</v>
      </c>
      <c r="F119">
        <v>0</v>
      </c>
      <c r="G119">
        <v>1</v>
      </c>
      <c r="H119" t="s">
        <v>24</v>
      </c>
      <c r="I119">
        <v>4038</v>
      </c>
      <c r="J119">
        <v>0</v>
      </c>
      <c r="K119">
        <v>9</v>
      </c>
      <c r="M119" t="s">
        <v>23</v>
      </c>
      <c r="N119" t="s">
        <v>23</v>
      </c>
      <c r="O119" t="s">
        <v>25</v>
      </c>
      <c r="P119" t="s">
        <v>26</v>
      </c>
      <c r="Q119" t="s">
        <v>27</v>
      </c>
      <c r="R119" t="s">
        <v>398</v>
      </c>
      <c r="S119" t="s">
        <v>399</v>
      </c>
      <c r="T119" t="s">
        <v>30</v>
      </c>
      <c r="U119" t="s">
        <v>31</v>
      </c>
    </row>
    <row r="120" spans="1:21">
      <c r="A120" t="s">
        <v>400</v>
      </c>
      <c r="B120" s="1">
        <v>45253</v>
      </c>
      <c r="C120" t="s">
        <v>22</v>
      </c>
      <c r="D120">
        <v>80</v>
      </c>
      <c r="E120" t="s">
        <v>39</v>
      </c>
      <c r="F120">
        <v>0</v>
      </c>
      <c r="G120">
        <v>1</v>
      </c>
      <c r="H120" t="s">
        <v>24</v>
      </c>
      <c r="I120">
        <v>4716</v>
      </c>
      <c r="J120">
        <v>0</v>
      </c>
      <c r="K120">
        <v>21</v>
      </c>
      <c r="M120" t="s">
        <v>23</v>
      </c>
      <c r="N120" t="s">
        <v>23</v>
      </c>
      <c r="O120" t="s">
        <v>49</v>
      </c>
      <c r="P120" t="s">
        <v>26</v>
      </c>
      <c r="Q120" t="s">
        <v>27</v>
      </c>
      <c r="R120" t="s">
        <v>401</v>
      </c>
      <c r="S120" t="s">
        <v>402</v>
      </c>
      <c r="T120" t="s">
        <v>30</v>
      </c>
      <c r="U120" t="s">
        <v>31</v>
      </c>
    </row>
    <row r="121" spans="1:21">
      <c r="A121" t="s">
        <v>403</v>
      </c>
      <c r="B121" s="1">
        <v>45848</v>
      </c>
      <c r="C121" t="s">
        <v>33</v>
      </c>
      <c r="D121">
        <v>80</v>
      </c>
      <c r="E121" t="s">
        <v>39</v>
      </c>
      <c r="F121">
        <v>0</v>
      </c>
      <c r="G121">
        <v>1</v>
      </c>
      <c r="H121" t="s">
        <v>24</v>
      </c>
      <c r="I121">
        <v>2740</v>
      </c>
      <c r="J121">
        <v>0</v>
      </c>
      <c r="K121">
        <v>1</v>
      </c>
      <c r="L121" t="s">
        <v>48</v>
      </c>
      <c r="M121" t="s">
        <v>23</v>
      </c>
      <c r="N121" t="s">
        <v>23</v>
      </c>
      <c r="O121" t="s">
        <v>49</v>
      </c>
      <c r="P121" t="s">
        <v>26</v>
      </c>
      <c r="Q121" t="s">
        <v>50</v>
      </c>
      <c r="R121" t="s">
        <v>404</v>
      </c>
      <c r="S121" t="s">
        <v>405</v>
      </c>
      <c r="T121" t="s">
        <v>30</v>
      </c>
      <c r="U121" t="s">
        <v>31</v>
      </c>
    </row>
    <row r="122" spans="1:21">
      <c r="A122" t="s">
        <v>406</v>
      </c>
      <c r="B122" s="1">
        <v>45848</v>
      </c>
      <c r="C122" t="s">
        <v>22</v>
      </c>
      <c r="D122">
        <v>71</v>
      </c>
      <c r="E122" t="s">
        <v>23</v>
      </c>
      <c r="F122">
        <v>0</v>
      </c>
      <c r="G122">
        <v>1</v>
      </c>
      <c r="H122" t="s">
        <v>24</v>
      </c>
      <c r="I122">
        <v>5795</v>
      </c>
      <c r="J122">
        <v>1</v>
      </c>
      <c r="K122">
        <v>1</v>
      </c>
      <c r="M122" t="s">
        <v>23</v>
      </c>
      <c r="N122" t="s">
        <v>23</v>
      </c>
      <c r="O122" t="s">
        <v>25</v>
      </c>
      <c r="P122" t="s">
        <v>26</v>
      </c>
      <c r="Q122" t="s">
        <v>27</v>
      </c>
      <c r="R122" t="s">
        <v>407</v>
      </c>
      <c r="S122" t="s">
        <v>408</v>
      </c>
      <c r="T122" t="s">
        <v>59</v>
      </c>
      <c r="U122" t="s">
        <v>60</v>
      </c>
    </row>
    <row r="123" spans="1:21">
      <c r="A123" t="s">
        <v>409</v>
      </c>
      <c r="B123" s="1">
        <v>45820</v>
      </c>
      <c r="C123" t="s">
        <v>22</v>
      </c>
      <c r="D123">
        <v>70</v>
      </c>
      <c r="E123" t="s">
        <v>39</v>
      </c>
      <c r="F123">
        <v>0</v>
      </c>
      <c r="G123">
        <v>1</v>
      </c>
      <c r="H123" t="s">
        <v>24</v>
      </c>
      <c r="I123">
        <v>4998</v>
      </c>
      <c r="J123">
        <v>0</v>
      </c>
      <c r="K123">
        <v>2</v>
      </c>
      <c r="M123" t="s">
        <v>23</v>
      </c>
      <c r="N123" t="s">
        <v>23</v>
      </c>
      <c r="O123" t="s">
        <v>25</v>
      </c>
      <c r="P123" t="s">
        <v>26</v>
      </c>
      <c r="Q123" t="s">
        <v>27</v>
      </c>
      <c r="R123" t="s">
        <v>410</v>
      </c>
      <c r="S123" t="s">
        <v>411</v>
      </c>
      <c r="T123" t="s">
        <v>59</v>
      </c>
      <c r="U123" t="s">
        <v>140</v>
      </c>
    </row>
    <row r="124" spans="1:21">
      <c r="A124" t="s">
        <v>412</v>
      </c>
      <c r="B124" s="1">
        <v>43804</v>
      </c>
      <c r="C124" t="s">
        <v>33</v>
      </c>
      <c r="D124">
        <v>74</v>
      </c>
      <c r="E124" t="s">
        <v>23</v>
      </c>
      <c r="F124">
        <v>0</v>
      </c>
      <c r="G124">
        <v>1</v>
      </c>
      <c r="H124" t="s">
        <v>24</v>
      </c>
      <c r="I124">
        <v>4481</v>
      </c>
      <c r="J124">
        <v>1</v>
      </c>
      <c r="K124">
        <v>68</v>
      </c>
      <c r="M124" t="s">
        <v>23</v>
      </c>
      <c r="N124" t="s">
        <v>23</v>
      </c>
      <c r="O124" t="s">
        <v>56</v>
      </c>
      <c r="P124" t="s">
        <v>26</v>
      </c>
      <c r="Q124" t="s">
        <v>27</v>
      </c>
      <c r="R124" t="s">
        <v>413</v>
      </c>
      <c r="S124" t="s">
        <v>414</v>
      </c>
      <c r="T124" t="s">
        <v>30</v>
      </c>
      <c r="U124" t="s">
        <v>106</v>
      </c>
    </row>
    <row r="125" spans="1:21">
      <c r="A125" t="s">
        <v>415</v>
      </c>
      <c r="B125" s="1">
        <v>45670</v>
      </c>
      <c r="C125" t="s">
        <v>33</v>
      </c>
      <c r="D125">
        <v>34</v>
      </c>
      <c r="E125" t="s">
        <v>23</v>
      </c>
      <c r="F125">
        <v>5</v>
      </c>
      <c r="G125">
        <v>1</v>
      </c>
      <c r="H125" t="s">
        <v>24</v>
      </c>
      <c r="I125">
        <v>3457</v>
      </c>
      <c r="J125">
        <v>1</v>
      </c>
      <c r="K125">
        <v>7</v>
      </c>
      <c r="M125" t="s">
        <v>23</v>
      </c>
      <c r="N125" t="s">
        <v>23</v>
      </c>
      <c r="O125" t="s">
        <v>25</v>
      </c>
      <c r="P125" t="s">
        <v>26</v>
      </c>
      <c r="Q125" t="s">
        <v>27</v>
      </c>
      <c r="R125" t="s">
        <v>416</v>
      </c>
      <c r="S125" t="s">
        <v>417</v>
      </c>
      <c r="T125" t="s">
        <v>64</v>
      </c>
      <c r="U125" t="s">
        <v>73</v>
      </c>
    </row>
    <row r="126" spans="1:21">
      <c r="A126" t="s">
        <v>418</v>
      </c>
      <c r="B126" s="1">
        <v>44667</v>
      </c>
      <c r="C126" t="s">
        <v>22</v>
      </c>
      <c r="D126">
        <v>54</v>
      </c>
      <c r="E126" t="s">
        <v>23</v>
      </c>
      <c r="F126">
        <v>0</v>
      </c>
      <c r="G126">
        <v>1</v>
      </c>
      <c r="H126" t="s">
        <v>24</v>
      </c>
      <c r="I126">
        <v>2576</v>
      </c>
      <c r="J126">
        <v>1</v>
      </c>
      <c r="K126">
        <v>40</v>
      </c>
      <c r="L126" t="s">
        <v>142</v>
      </c>
      <c r="M126" t="s">
        <v>23</v>
      </c>
      <c r="N126" t="s">
        <v>23</v>
      </c>
      <c r="O126" t="s">
        <v>56</v>
      </c>
      <c r="P126" t="s">
        <v>26</v>
      </c>
      <c r="Q126" t="s">
        <v>27</v>
      </c>
      <c r="R126" t="s">
        <v>419</v>
      </c>
      <c r="S126" t="s">
        <v>420</v>
      </c>
      <c r="T126" t="s">
        <v>30</v>
      </c>
      <c r="U126" t="s">
        <v>31</v>
      </c>
    </row>
    <row r="127" spans="1:21">
      <c r="A127" t="s">
        <v>421</v>
      </c>
      <c r="B127" s="1">
        <v>45864</v>
      </c>
      <c r="C127" t="s">
        <v>33</v>
      </c>
      <c r="D127">
        <v>53</v>
      </c>
      <c r="E127" t="s">
        <v>39</v>
      </c>
      <c r="F127">
        <v>0</v>
      </c>
      <c r="G127">
        <v>1</v>
      </c>
      <c r="H127" t="s">
        <v>24</v>
      </c>
      <c r="I127">
        <v>3940</v>
      </c>
      <c r="J127">
        <v>0</v>
      </c>
      <c r="K127">
        <v>1</v>
      </c>
      <c r="M127" t="s">
        <v>23</v>
      </c>
      <c r="N127" t="s">
        <v>23</v>
      </c>
      <c r="O127" t="s">
        <v>25</v>
      </c>
      <c r="P127" t="s">
        <v>26</v>
      </c>
      <c r="Q127" t="s">
        <v>27</v>
      </c>
      <c r="R127" t="s">
        <v>422</v>
      </c>
      <c r="S127" t="s">
        <v>423</v>
      </c>
      <c r="T127" t="s">
        <v>30</v>
      </c>
      <c r="U127" t="s">
        <v>31</v>
      </c>
    </row>
    <row r="128" spans="1:21">
      <c r="A128" t="s">
        <v>424</v>
      </c>
      <c r="B128" s="1">
        <v>45551</v>
      </c>
      <c r="C128" t="s">
        <v>22</v>
      </c>
      <c r="D128">
        <v>39</v>
      </c>
      <c r="E128" t="s">
        <v>23</v>
      </c>
      <c r="F128">
        <v>0</v>
      </c>
      <c r="G128">
        <v>1</v>
      </c>
      <c r="H128" t="s">
        <v>24</v>
      </c>
      <c r="I128">
        <v>2044</v>
      </c>
      <c r="J128">
        <v>1</v>
      </c>
      <c r="K128">
        <v>11</v>
      </c>
      <c r="L128" t="s">
        <v>97</v>
      </c>
      <c r="M128" t="s">
        <v>23</v>
      </c>
      <c r="N128" t="s">
        <v>23</v>
      </c>
      <c r="O128" t="s">
        <v>25</v>
      </c>
      <c r="P128" t="s">
        <v>26</v>
      </c>
      <c r="Q128" t="s">
        <v>27</v>
      </c>
      <c r="R128" t="s">
        <v>425</v>
      </c>
      <c r="S128" t="s">
        <v>426</v>
      </c>
      <c r="T128" t="s">
        <v>30</v>
      </c>
      <c r="U128" t="s">
        <v>69</v>
      </c>
    </row>
    <row r="129" spans="1:21">
      <c r="A129" t="s">
        <v>427</v>
      </c>
      <c r="B129" s="1">
        <v>44484</v>
      </c>
      <c r="C129" t="s">
        <v>22</v>
      </c>
      <c r="D129">
        <v>48</v>
      </c>
      <c r="E129" t="s">
        <v>39</v>
      </c>
      <c r="F129">
        <v>0</v>
      </c>
      <c r="G129">
        <v>1</v>
      </c>
      <c r="H129" t="s">
        <v>24</v>
      </c>
      <c r="I129">
        <v>3378</v>
      </c>
      <c r="J129">
        <v>0</v>
      </c>
      <c r="K129">
        <v>46</v>
      </c>
      <c r="M129" t="s">
        <v>23</v>
      </c>
      <c r="N129" t="s">
        <v>23</v>
      </c>
      <c r="O129" t="s">
        <v>25</v>
      </c>
      <c r="P129" t="s">
        <v>26</v>
      </c>
      <c r="Q129" t="s">
        <v>27</v>
      </c>
      <c r="R129" t="s">
        <v>428</v>
      </c>
      <c r="S129" t="s">
        <v>429</v>
      </c>
      <c r="T129" t="s">
        <v>59</v>
      </c>
      <c r="U129" t="s">
        <v>241</v>
      </c>
    </row>
    <row r="130" spans="1:21">
      <c r="A130" t="s">
        <v>430</v>
      </c>
      <c r="B130" s="1">
        <v>45863</v>
      </c>
      <c r="C130" t="s">
        <v>33</v>
      </c>
      <c r="D130">
        <v>19</v>
      </c>
      <c r="E130" t="s">
        <v>39</v>
      </c>
      <c r="F130">
        <v>0</v>
      </c>
      <c r="G130">
        <v>1</v>
      </c>
      <c r="H130" t="s">
        <v>24</v>
      </c>
      <c r="I130">
        <v>4285</v>
      </c>
      <c r="J130">
        <v>0</v>
      </c>
      <c r="K130">
        <v>1</v>
      </c>
      <c r="M130" t="s">
        <v>23</v>
      </c>
      <c r="N130" t="s">
        <v>39</v>
      </c>
      <c r="P130" t="s">
        <v>26</v>
      </c>
      <c r="Q130" t="s">
        <v>50</v>
      </c>
      <c r="R130" t="s">
        <v>431</v>
      </c>
      <c r="S130" t="s">
        <v>432</v>
      </c>
      <c r="T130" t="s">
        <v>59</v>
      </c>
      <c r="U130" t="s">
        <v>384</v>
      </c>
    </row>
    <row r="131" spans="1:21">
      <c r="A131" t="s">
        <v>433</v>
      </c>
      <c r="B131" s="1">
        <v>44992</v>
      </c>
      <c r="C131" t="s">
        <v>22</v>
      </c>
      <c r="D131">
        <v>43</v>
      </c>
      <c r="E131" t="s">
        <v>23</v>
      </c>
      <c r="F131">
        <v>0</v>
      </c>
      <c r="G131">
        <v>1</v>
      </c>
      <c r="H131" t="s">
        <v>24</v>
      </c>
      <c r="I131">
        <v>5150</v>
      </c>
      <c r="J131">
        <v>1</v>
      </c>
      <c r="K131">
        <v>29</v>
      </c>
      <c r="M131" t="s">
        <v>23</v>
      </c>
      <c r="N131" t="s">
        <v>23</v>
      </c>
      <c r="O131" t="s">
        <v>25</v>
      </c>
      <c r="P131" t="s">
        <v>26</v>
      </c>
      <c r="Q131" t="s">
        <v>50</v>
      </c>
      <c r="R131" t="s">
        <v>434</v>
      </c>
      <c r="S131" t="s">
        <v>435</v>
      </c>
      <c r="T131" t="s">
        <v>43</v>
      </c>
      <c r="U131" t="s">
        <v>44</v>
      </c>
    </row>
    <row r="132" spans="1:21">
      <c r="A132" t="s">
        <v>436</v>
      </c>
      <c r="B132" s="1">
        <v>45364</v>
      </c>
      <c r="C132" t="s">
        <v>33</v>
      </c>
      <c r="D132">
        <v>51</v>
      </c>
      <c r="E132" t="s">
        <v>39</v>
      </c>
      <c r="F132">
        <v>0</v>
      </c>
      <c r="G132">
        <v>1</v>
      </c>
      <c r="H132" t="s">
        <v>24</v>
      </c>
      <c r="I132">
        <v>4390</v>
      </c>
      <c r="J132">
        <v>0</v>
      </c>
      <c r="K132">
        <v>17</v>
      </c>
      <c r="M132" t="s">
        <v>23</v>
      </c>
      <c r="N132" t="s">
        <v>23</v>
      </c>
      <c r="O132" t="s">
        <v>25</v>
      </c>
      <c r="P132" t="s">
        <v>26</v>
      </c>
      <c r="Q132" t="s">
        <v>27</v>
      </c>
      <c r="R132" t="s">
        <v>206</v>
      </c>
      <c r="S132" t="s">
        <v>437</v>
      </c>
      <c r="T132" t="s">
        <v>36</v>
      </c>
      <c r="U132" t="s">
        <v>46</v>
      </c>
    </row>
    <row r="133" spans="1:21">
      <c r="A133" t="s">
        <v>438</v>
      </c>
      <c r="B133" s="1">
        <v>45757</v>
      </c>
      <c r="C133" t="s">
        <v>33</v>
      </c>
      <c r="D133">
        <v>31</v>
      </c>
      <c r="E133" t="s">
        <v>39</v>
      </c>
      <c r="F133">
        <v>0</v>
      </c>
      <c r="G133">
        <v>1</v>
      </c>
      <c r="H133" t="s">
        <v>24</v>
      </c>
      <c r="I133">
        <v>4909</v>
      </c>
      <c r="J133">
        <v>0</v>
      </c>
      <c r="K133">
        <v>4</v>
      </c>
      <c r="L133" t="s">
        <v>48</v>
      </c>
      <c r="M133" t="s">
        <v>39</v>
      </c>
      <c r="N133" t="s">
        <v>23</v>
      </c>
      <c r="O133" t="s">
        <v>49</v>
      </c>
      <c r="P133" t="s">
        <v>26</v>
      </c>
      <c r="Q133" t="s">
        <v>27</v>
      </c>
      <c r="R133" t="s">
        <v>439</v>
      </c>
      <c r="S133" t="s">
        <v>440</v>
      </c>
      <c r="T133" t="s">
        <v>30</v>
      </c>
      <c r="U133" t="s">
        <v>69</v>
      </c>
    </row>
    <row r="134" spans="1:21">
      <c r="A134" t="s">
        <v>441</v>
      </c>
      <c r="B134" s="1">
        <v>45131</v>
      </c>
      <c r="C134" t="s">
        <v>22</v>
      </c>
      <c r="D134">
        <v>64</v>
      </c>
      <c r="E134" t="s">
        <v>39</v>
      </c>
      <c r="F134">
        <v>0</v>
      </c>
      <c r="G134">
        <v>1</v>
      </c>
      <c r="H134" t="s">
        <v>24</v>
      </c>
      <c r="I134">
        <v>4203</v>
      </c>
      <c r="J134">
        <v>0</v>
      </c>
      <c r="K134">
        <v>25</v>
      </c>
      <c r="L134" t="s">
        <v>40</v>
      </c>
      <c r="M134" t="s">
        <v>23</v>
      </c>
      <c r="N134" t="s">
        <v>23</v>
      </c>
      <c r="O134" t="s">
        <v>25</v>
      </c>
      <c r="P134" t="s">
        <v>26</v>
      </c>
      <c r="Q134" t="s">
        <v>27</v>
      </c>
      <c r="R134" t="s">
        <v>442</v>
      </c>
      <c r="S134" t="s">
        <v>443</v>
      </c>
      <c r="T134" t="s">
        <v>59</v>
      </c>
      <c r="U134" t="s">
        <v>241</v>
      </c>
    </row>
    <row r="135" spans="1:21">
      <c r="A135" t="s">
        <v>444</v>
      </c>
      <c r="B135" s="1">
        <v>45792</v>
      </c>
      <c r="C135" t="s">
        <v>33</v>
      </c>
      <c r="D135">
        <v>57</v>
      </c>
      <c r="E135" t="s">
        <v>39</v>
      </c>
      <c r="F135">
        <v>0</v>
      </c>
      <c r="G135">
        <v>1</v>
      </c>
      <c r="H135" t="s">
        <v>24</v>
      </c>
      <c r="I135">
        <v>3155</v>
      </c>
      <c r="J135">
        <v>0</v>
      </c>
      <c r="K135">
        <v>3</v>
      </c>
      <c r="L135" t="s">
        <v>48</v>
      </c>
      <c r="M135" t="s">
        <v>23</v>
      </c>
      <c r="N135" t="s">
        <v>23</v>
      </c>
      <c r="O135" t="s">
        <v>49</v>
      </c>
      <c r="P135" t="s">
        <v>26</v>
      </c>
      <c r="Q135" t="s">
        <v>27</v>
      </c>
      <c r="R135" t="s">
        <v>445</v>
      </c>
      <c r="S135" t="s">
        <v>446</v>
      </c>
      <c r="T135" t="s">
        <v>30</v>
      </c>
      <c r="U135" t="s">
        <v>103</v>
      </c>
    </row>
    <row r="136" spans="1:21">
      <c r="A136" t="s">
        <v>447</v>
      </c>
      <c r="B136" s="1">
        <v>45853</v>
      </c>
      <c r="C136" t="s">
        <v>22</v>
      </c>
      <c r="D136">
        <v>40</v>
      </c>
      <c r="E136" t="s">
        <v>39</v>
      </c>
      <c r="F136">
        <v>0</v>
      </c>
      <c r="G136">
        <v>1</v>
      </c>
      <c r="H136" t="s">
        <v>24</v>
      </c>
      <c r="I136">
        <v>4238</v>
      </c>
      <c r="J136">
        <v>0</v>
      </c>
      <c r="K136">
        <v>1</v>
      </c>
      <c r="L136" t="s">
        <v>48</v>
      </c>
      <c r="M136" t="s">
        <v>23</v>
      </c>
      <c r="N136" t="s">
        <v>23</v>
      </c>
      <c r="O136" t="s">
        <v>25</v>
      </c>
      <c r="P136" t="s">
        <v>26</v>
      </c>
      <c r="Q136" t="s">
        <v>27</v>
      </c>
      <c r="R136" t="s">
        <v>209</v>
      </c>
      <c r="S136" t="s">
        <v>448</v>
      </c>
      <c r="T136" t="s">
        <v>30</v>
      </c>
      <c r="U136" t="s">
        <v>31</v>
      </c>
    </row>
    <row r="137" spans="1:21">
      <c r="A137" t="s">
        <v>449</v>
      </c>
      <c r="B137" s="1">
        <v>44515</v>
      </c>
      <c r="C137" t="s">
        <v>22</v>
      </c>
      <c r="D137">
        <v>34</v>
      </c>
      <c r="E137" t="s">
        <v>39</v>
      </c>
      <c r="F137">
        <v>0</v>
      </c>
      <c r="G137">
        <v>1</v>
      </c>
      <c r="H137" t="s">
        <v>24</v>
      </c>
      <c r="I137">
        <v>4898</v>
      </c>
      <c r="J137">
        <v>0</v>
      </c>
      <c r="K137">
        <v>45</v>
      </c>
      <c r="L137" t="s">
        <v>142</v>
      </c>
      <c r="M137" t="s">
        <v>23</v>
      </c>
      <c r="N137" t="s">
        <v>23</v>
      </c>
      <c r="O137" t="s">
        <v>25</v>
      </c>
      <c r="P137" t="s">
        <v>26</v>
      </c>
      <c r="Q137" t="s">
        <v>50</v>
      </c>
      <c r="R137" t="s">
        <v>450</v>
      </c>
      <c r="S137" t="s">
        <v>451</v>
      </c>
      <c r="T137" t="s">
        <v>30</v>
      </c>
      <c r="U137" t="s">
        <v>106</v>
      </c>
    </row>
    <row r="138" spans="1:21">
      <c r="A138" t="s">
        <v>452</v>
      </c>
      <c r="B138" s="1">
        <v>45849</v>
      </c>
      <c r="C138" t="s">
        <v>33</v>
      </c>
      <c r="D138">
        <v>37</v>
      </c>
      <c r="E138" t="s">
        <v>39</v>
      </c>
      <c r="F138">
        <v>0</v>
      </c>
      <c r="G138">
        <v>1</v>
      </c>
      <c r="H138" t="s">
        <v>24</v>
      </c>
      <c r="I138">
        <v>2294</v>
      </c>
      <c r="J138">
        <v>0</v>
      </c>
      <c r="K138">
        <v>1</v>
      </c>
      <c r="L138" t="s">
        <v>48</v>
      </c>
      <c r="M138" t="s">
        <v>23</v>
      </c>
      <c r="N138" t="s">
        <v>23</v>
      </c>
      <c r="O138" t="s">
        <v>56</v>
      </c>
      <c r="P138" t="s">
        <v>26</v>
      </c>
      <c r="Q138" t="s">
        <v>27</v>
      </c>
      <c r="R138" t="s">
        <v>453</v>
      </c>
      <c r="S138" t="s">
        <v>454</v>
      </c>
      <c r="T138" t="s">
        <v>30</v>
      </c>
      <c r="U138" t="s">
        <v>31</v>
      </c>
    </row>
    <row r="139" spans="1:21">
      <c r="A139" t="s">
        <v>455</v>
      </c>
      <c r="B139" s="1">
        <v>45825</v>
      </c>
      <c r="C139" t="s">
        <v>22</v>
      </c>
      <c r="D139">
        <v>19</v>
      </c>
      <c r="E139" t="s">
        <v>39</v>
      </c>
      <c r="F139">
        <v>0</v>
      </c>
      <c r="G139">
        <v>1</v>
      </c>
      <c r="H139" t="s">
        <v>24</v>
      </c>
      <c r="I139">
        <v>4235</v>
      </c>
      <c r="J139">
        <v>0</v>
      </c>
      <c r="K139">
        <v>2</v>
      </c>
      <c r="L139" t="s">
        <v>48</v>
      </c>
      <c r="M139" t="s">
        <v>23</v>
      </c>
      <c r="N139" t="s">
        <v>23</v>
      </c>
      <c r="O139" t="s">
        <v>56</v>
      </c>
      <c r="P139" t="s">
        <v>26</v>
      </c>
      <c r="Q139" t="s">
        <v>84</v>
      </c>
      <c r="R139" t="s">
        <v>456</v>
      </c>
      <c r="S139" t="s">
        <v>457</v>
      </c>
      <c r="T139" t="s">
        <v>30</v>
      </c>
      <c r="U139" t="s">
        <v>69</v>
      </c>
    </row>
    <row r="140" spans="1:21">
      <c r="A140" t="s">
        <v>458</v>
      </c>
      <c r="B140" s="1">
        <v>45603</v>
      </c>
      <c r="C140" t="s">
        <v>22</v>
      </c>
      <c r="D140">
        <v>40</v>
      </c>
      <c r="E140" t="s">
        <v>39</v>
      </c>
      <c r="F140">
        <v>3</v>
      </c>
      <c r="G140">
        <v>1</v>
      </c>
      <c r="H140" t="s">
        <v>24</v>
      </c>
      <c r="I140">
        <v>2688</v>
      </c>
      <c r="J140">
        <v>0</v>
      </c>
      <c r="K140">
        <v>9</v>
      </c>
      <c r="L140" t="s">
        <v>48</v>
      </c>
      <c r="M140" t="s">
        <v>23</v>
      </c>
      <c r="N140" t="s">
        <v>23</v>
      </c>
      <c r="O140" t="s">
        <v>49</v>
      </c>
      <c r="P140" t="s">
        <v>26</v>
      </c>
      <c r="Q140" t="s">
        <v>27</v>
      </c>
      <c r="R140" t="s">
        <v>459</v>
      </c>
      <c r="S140" t="s">
        <v>460</v>
      </c>
      <c r="T140" t="s">
        <v>30</v>
      </c>
      <c r="U140" t="s">
        <v>31</v>
      </c>
    </row>
    <row r="141" spans="1:21">
      <c r="A141" t="s">
        <v>461</v>
      </c>
      <c r="B141" s="1">
        <v>45787</v>
      </c>
      <c r="C141" t="s">
        <v>22</v>
      </c>
      <c r="D141">
        <v>29</v>
      </c>
      <c r="E141" t="s">
        <v>39</v>
      </c>
      <c r="F141">
        <v>0</v>
      </c>
      <c r="G141">
        <v>1</v>
      </c>
      <c r="H141" t="s">
        <v>24</v>
      </c>
      <c r="I141">
        <v>2095</v>
      </c>
      <c r="J141">
        <v>0</v>
      </c>
      <c r="K141">
        <v>3</v>
      </c>
      <c r="M141" t="s">
        <v>39</v>
      </c>
      <c r="N141" t="s">
        <v>23</v>
      </c>
      <c r="O141" t="s">
        <v>49</v>
      </c>
      <c r="P141" t="s">
        <v>26</v>
      </c>
      <c r="Q141" t="s">
        <v>50</v>
      </c>
      <c r="R141" t="s">
        <v>462</v>
      </c>
      <c r="S141" t="s">
        <v>463</v>
      </c>
      <c r="T141" t="s">
        <v>43</v>
      </c>
      <c r="U141" t="s">
        <v>149</v>
      </c>
    </row>
    <row r="142" spans="1:21">
      <c r="A142" t="s">
        <v>464</v>
      </c>
      <c r="B142" s="1">
        <v>43838</v>
      </c>
      <c r="C142" t="s">
        <v>33</v>
      </c>
      <c r="D142">
        <v>28</v>
      </c>
      <c r="E142" t="s">
        <v>39</v>
      </c>
      <c r="F142">
        <v>0</v>
      </c>
      <c r="G142">
        <v>1</v>
      </c>
      <c r="H142" t="s">
        <v>24</v>
      </c>
      <c r="I142">
        <v>5620</v>
      </c>
      <c r="J142">
        <v>0</v>
      </c>
      <c r="K142">
        <v>67</v>
      </c>
      <c r="L142" t="s">
        <v>316</v>
      </c>
      <c r="M142" t="s">
        <v>23</v>
      </c>
      <c r="N142" t="s">
        <v>23</v>
      </c>
      <c r="O142" t="s">
        <v>25</v>
      </c>
      <c r="P142" t="s">
        <v>26</v>
      </c>
      <c r="Q142" t="s">
        <v>50</v>
      </c>
      <c r="R142" t="s">
        <v>465</v>
      </c>
      <c r="S142" t="s">
        <v>466</v>
      </c>
      <c r="T142" t="s">
        <v>30</v>
      </c>
      <c r="U142" t="s">
        <v>106</v>
      </c>
    </row>
    <row r="143" spans="1:21">
      <c r="A143" t="s">
        <v>467</v>
      </c>
      <c r="B143" s="1">
        <v>44622</v>
      </c>
      <c r="C143" t="s">
        <v>22</v>
      </c>
      <c r="D143">
        <v>74</v>
      </c>
      <c r="E143" t="s">
        <v>23</v>
      </c>
      <c r="F143">
        <v>0</v>
      </c>
      <c r="G143">
        <v>1</v>
      </c>
      <c r="H143" t="s">
        <v>24</v>
      </c>
      <c r="I143">
        <v>4995</v>
      </c>
      <c r="J143">
        <v>1</v>
      </c>
      <c r="K143">
        <v>41</v>
      </c>
      <c r="L143" t="s">
        <v>142</v>
      </c>
      <c r="M143" t="s">
        <v>23</v>
      </c>
      <c r="N143" t="s">
        <v>23</v>
      </c>
      <c r="O143" t="s">
        <v>25</v>
      </c>
      <c r="P143" t="s">
        <v>26</v>
      </c>
      <c r="Q143" t="s">
        <v>27</v>
      </c>
      <c r="R143" t="s">
        <v>468</v>
      </c>
      <c r="S143" t="s">
        <v>469</v>
      </c>
      <c r="T143" t="s">
        <v>30</v>
      </c>
      <c r="U143" t="s">
        <v>106</v>
      </c>
    </row>
    <row r="144" spans="1:21">
      <c r="A144" t="s">
        <v>470</v>
      </c>
      <c r="B144" s="1">
        <v>45606</v>
      </c>
      <c r="C144" t="s">
        <v>22</v>
      </c>
      <c r="D144">
        <v>73</v>
      </c>
      <c r="E144" t="s">
        <v>39</v>
      </c>
      <c r="F144">
        <v>0</v>
      </c>
      <c r="G144">
        <v>1</v>
      </c>
      <c r="H144" t="s">
        <v>24</v>
      </c>
      <c r="I144">
        <v>3723</v>
      </c>
      <c r="J144">
        <v>0</v>
      </c>
      <c r="K144">
        <v>9</v>
      </c>
      <c r="M144" t="s">
        <v>23</v>
      </c>
      <c r="N144" t="s">
        <v>23</v>
      </c>
      <c r="O144" t="s">
        <v>25</v>
      </c>
      <c r="P144" t="s">
        <v>26</v>
      </c>
      <c r="Q144" t="s">
        <v>27</v>
      </c>
      <c r="R144" t="s">
        <v>471</v>
      </c>
      <c r="S144" t="s">
        <v>472</v>
      </c>
      <c r="T144" t="s">
        <v>64</v>
      </c>
      <c r="U144" t="s">
        <v>234</v>
      </c>
    </row>
    <row r="145" spans="1:21">
      <c r="A145" t="s">
        <v>473</v>
      </c>
      <c r="B145" s="1">
        <v>45208</v>
      </c>
      <c r="C145" t="s">
        <v>22</v>
      </c>
      <c r="D145">
        <v>71</v>
      </c>
      <c r="E145" t="s">
        <v>39</v>
      </c>
      <c r="F145">
        <v>0</v>
      </c>
      <c r="G145">
        <v>1</v>
      </c>
      <c r="H145" t="s">
        <v>24</v>
      </c>
      <c r="I145">
        <v>5014</v>
      </c>
      <c r="J145">
        <v>0</v>
      </c>
      <c r="K145">
        <v>22</v>
      </c>
      <c r="M145" t="s">
        <v>23</v>
      </c>
      <c r="N145" t="s">
        <v>23</v>
      </c>
      <c r="O145" t="s">
        <v>25</v>
      </c>
      <c r="P145" t="s">
        <v>26</v>
      </c>
      <c r="Q145" t="s">
        <v>27</v>
      </c>
      <c r="R145" t="s">
        <v>474</v>
      </c>
      <c r="S145" t="s">
        <v>475</v>
      </c>
      <c r="T145" t="s">
        <v>43</v>
      </c>
      <c r="U145" t="s">
        <v>44</v>
      </c>
    </row>
    <row r="146" spans="1:21">
      <c r="A146" t="s">
        <v>476</v>
      </c>
      <c r="B146" s="1">
        <v>45002</v>
      </c>
      <c r="C146" t="s">
        <v>22</v>
      </c>
      <c r="D146">
        <v>73</v>
      </c>
      <c r="E146" t="s">
        <v>23</v>
      </c>
      <c r="F146">
        <v>0</v>
      </c>
      <c r="G146">
        <v>1</v>
      </c>
      <c r="H146" t="s">
        <v>24</v>
      </c>
      <c r="I146">
        <v>2233</v>
      </c>
      <c r="J146">
        <v>1</v>
      </c>
      <c r="K146">
        <v>29</v>
      </c>
      <c r="M146" t="s">
        <v>23</v>
      </c>
      <c r="N146" t="s">
        <v>23</v>
      </c>
      <c r="O146" t="s">
        <v>25</v>
      </c>
      <c r="P146" t="s">
        <v>26</v>
      </c>
      <c r="Q146" t="s">
        <v>27</v>
      </c>
      <c r="R146" t="s">
        <v>477</v>
      </c>
      <c r="S146" t="s">
        <v>478</v>
      </c>
      <c r="T146" t="s">
        <v>30</v>
      </c>
      <c r="U146" t="s">
        <v>31</v>
      </c>
    </row>
    <row r="147" spans="1:21">
      <c r="A147" t="s">
        <v>479</v>
      </c>
      <c r="B147" s="1">
        <v>44476</v>
      </c>
      <c r="C147" t="s">
        <v>22</v>
      </c>
      <c r="D147">
        <v>77</v>
      </c>
      <c r="E147" t="s">
        <v>39</v>
      </c>
      <c r="F147">
        <v>0</v>
      </c>
      <c r="G147">
        <v>1</v>
      </c>
      <c r="H147" t="s">
        <v>24</v>
      </c>
      <c r="I147">
        <v>2097</v>
      </c>
      <c r="J147">
        <v>0</v>
      </c>
      <c r="K147">
        <v>46</v>
      </c>
      <c r="M147" t="s">
        <v>23</v>
      </c>
      <c r="N147" t="s">
        <v>23</v>
      </c>
      <c r="O147" t="s">
        <v>25</v>
      </c>
      <c r="P147" t="s">
        <v>26</v>
      </c>
      <c r="Q147" t="s">
        <v>27</v>
      </c>
      <c r="R147" t="s">
        <v>480</v>
      </c>
      <c r="S147" t="s">
        <v>481</v>
      </c>
      <c r="T147" t="s">
        <v>36</v>
      </c>
      <c r="U147" t="s">
        <v>46</v>
      </c>
    </row>
    <row r="148" spans="1:21">
      <c r="A148" t="s">
        <v>482</v>
      </c>
      <c r="B148" s="1">
        <v>45307</v>
      </c>
      <c r="C148" t="s">
        <v>33</v>
      </c>
      <c r="D148">
        <v>43</v>
      </c>
      <c r="E148" t="s">
        <v>39</v>
      </c>
      <c r="F148">
        <v>1</v>
      </c>
      <c r="G148">
        <v>1</v>
      </c>
      <c r="H148" t="s">
        <v>24</v>
      </c>
      <c r="I148">
        <v>3764</v>
      </c>
      <c r="J148">
        <v>0</v>
      </c>
      <c r="K148">
        <v>19</v>
      </c>
      <c r="M148" t="s">
        <v>23</v>
      </c>
      <c r="N148" t="s">
        <v>23</v>
      </c>
      <c r="O148" t="s">
        <v>25</v>
      </c>
      <c r="P148" t="s">
        <v>26</v>
      </c>
      <c r="Q148" t="s">
        <v>27</v>
      </c>
      <c r="R148" t="s">
        <v>483</v>
      </c>
      <c r="S148" t="s">
        <v>484</v>
      </c>
      <c r="T148" t="s">
        <v>64</v>
      </c>
      <c r="U148" t="s">
        <v>234</v>
      </c>
    </row>
    <row r="149" spans="1:21">
      <c r="A149" t="s">
        <v>485</v>
      </c>
      <c r="B149" s="1">
        <v>45844</v>
      </c>
      <c r="C149" t="s">
        <v>22</v>
      </c>
      <c r="D149">
        <v>25</v>
      </c>
      <c r="E149" t="s">
        <v>39</v>
      </c>
      <c r="F149">
        <v>0</v>
      </c>
      <c r="G149">
        <v>1</v>
      </c>
      <c r="H149" t="s">
        <v>24</v>
      </c>
      <c r="I149">
        <v>4877</v>
      </c>
      <c r="J149">
        <v>0</v>
      </c>
      <c r="K149">
        <v>1</v>
      </c>
      <c r="M149" t="s">
        <v>23</v>
      </c>
      <c r="N149" t="s">
        <v>23</v>
      </c>
      <c r="O149" t="s">
        <v>56</v>
      </c>
      <c r="P149" t="s">
        <v>26</v>
      </c>
      <c r="Q149" t="s">
        <v>27</v>
      </c>
      <c r="R149" t="s">
        <v>486</v>
      </c>
      <c r="S149" t="s">
        <v>487</v>
      </c>
      <c r="T149" t="s">
        <v>30</v>
      </c>
      <c r="U149" t="s">
        <v>31</v>
      </c>
    </row>
    <row r="150" spans="1:21">
      <c r="A150" t="s">
        <v>488</v>
      </c>
      <c r="B150" s="1">
        <v>45858</v>
      </c>
      <c r="C150" t="s">
        <v>33</v>
      </c>
      <c r="D150">
        <v>41</v>
      </c>
      <c r="E150" t="s">
        <v>39</v>
      </c>
      <c r="F150">
        <v>0</v>
      </c>
      <c r="G150">
        <v>1</v>
      </c>
      <c r="H150" t="s">
        <v>24</v>
      </c>
      <c r="I150">
        <v>4138</v>
      </c>
      <c r="J150">
        <v>0</v>
      </c>
      <c r="K150">
        <v>1</v>
      </c>
      <c r="M150" t="s">
        <v>23</v>
      </c>
      <c r="N150" t="s">
        <v>23</v>
      </c>
      <c r="O150" t="s">
        <v>49</v>
      </c>
      <c r="P150" t="s">
        <v>26</v>
      </c>
      <c r="Q150" t="s">
        <v>27</v>
      </c>
      <c r="R150" t="s">
        <v>489</v>
      </c>
      <c r="S150" t="s">
        <v>490</v>
      </c>
      <c r="T150" t="s">
        <v>30</v>
      </c>
      <c r="U150" t="s">
        <v>69</v>
      </c>
    </row>
    <row r="151" spans="1:21">
      <c r="A151" t="s">
        <v>491</v>
      </c>
      <c r="B151" s="1">
        <v>45509</v>
      </c>
      <c r="C151" t="s">
        <v>33</v>
      </c>
      <c r="D151">
        <v>64</v>
      </c>
      <c r="E151" t="s">
        <v>39</v>
      </c>
      <c r="F151">
        <v>0</v>
      </c>
      <c r="G151">
        <v>1</v>
      </c>
      <c r="H151" t="s">
        <v>24</v>
      </c>
      <c r="I151">
        <v>5559</v>
      </c>
      <c r="J151">
        <v>0</v>
      </c>
      <c r="K151">
        <v>12</v>
      </c>
      <c r="M151" t="s">
        <v>23</v>
      </c>
      <c r="N151" t="s">
        <v>23</v>
      </c>
      <c r="O151" t="s">
        <v>56</v>
      </c>
      <c r="P151" t="s">
        <v>26</v>
      </c>
      <c r="Q151" t="s">
        <v>27</v>
      </c>
      <c r="R151" t="s">
        <v>492</v>
      </c>
      <c r="S151" t="s">
        <v>493</v>
      </c>
      <c r="T151" t="s">
        <v>59</v>
      </c>
      <c r="U151" t="s">
        <v>60</v>
      </c>
    </row>
    <row r="152" spans="1:21">
      <c r="A152" t="s">
        <v>494</v>
      </c>
      <c r="B152" s="1">
        <v>44920</v>
      </c>
      <c r="C152" t="s">
        <v>22</v>
      </c>
      <c r="D152">
        <v>39</v>
      </c>
      <c r="E152" t="s">
        <v>23</v>
      </c>
      <c r="F152">
        <v>0</v>
      </c>
      <c r="G152">
        <v>1</v>
      </c>
      <c r="H152" t="s">
        <v>24</v>
      </c>
      <c r="I152">
        <v>5026</v>
      </c>
      <c r="J152">
        <v>1</v>
      </c>
      <c r="K152">
        <v>32</v>
      </c>
      <c r="L152" t="s">
        <v>40</v>
      </c>
      <c r="M152" t="s">
        <v>23</v>
      </c>
      <c r="N152" t="s">
        <v>23</v>
      </c>
      <c r="O152" t="s">
        <v>25</v>
      </c>
      <c r="P152" t="s">
        <v>26</v>
      </c>
      <c r="Q152" t="s">
        <v>50</v>
      </c>
      <c r="R152" t="s">
        <v>495</v>
      </c>
      <c r="S152" t="s">
        <v>496</v>
      </c>
      <c r="T152" t="s">
        <v>30</v>
      </c>
      <c r="U152" t="s">
        <v>69</v>
      </c>
    </row>
    <row r="153" spans="1:21">
      <c r="A153" t="s">
        <v>497</v>
      </c>
      <c r="B153" s="1">
        <v>45863</v>
      </c>
      <c r="C153" t="s">
        <v>22</v>
      </c>
      <c r="D153">
        <v>38</v>
      </c>
      <c r="E153" t="s">
        <v>39</v>
      </c>
      <c r="F153">
        <v>0</v>
      </c>
      <c r="G153">
        <v>1</v>
      </c>
      <c r="H153" t="s">
        <v>24</v>
      </c>
      <c r="I153">
        <v>3958</v>
      </c>
      <c r="J153">
        <v>0</v>
      </c>
      <c r="K153">
        <v>1</v>
      </c>
      <c r="M153" t="s">
        <v>39</v>
      </c>
      <c r="N153" t="s">
        <v>23</v>
      </c>
      <c r="O153" t="s">
        <v>49</v>
      </c>
      <c r="P153" t="s">
        <v>26</v>
      </c>
      <c r="Q153" t="s">
        <v>27</v>
      </c>
      <c r="R153" t="s">
        <v>498</v>
      </c>
      <c r="S153" t="s">
        <v>498</v>
      </c>
      <c r="T153" t="s">
        <v>43</v>
      </c>
      <c r="U153" t="s">
        <v>44</v>
      </c>
    </row>
    <row r="154" spans="1:21">
      <c r="A154" t="s">
        <v>499</v>
      </c>
      <c r="B154" s="1">
        <v>45141</v>
      </c>
      <c r="C154" t="s">
        <v>22</v>
      </c>
      <c r="D154">
        <v>44</v>
      </c>
      <c r="E154" t="s">
        <v>39</v>
      </c>
      <c r="F154">
        <v>0</v>
      </c>
      <c r="G154">
        <v>1</v>
      </c>
      <c r="H154" t="s">
        <v>24</v>
      </c>
      <c r="I154">
        <v>3068</v>
      </c>
      <c r="J154">
        <v>0</v>
      </c>
      <c r="K154">
        <v>24</v>
      </c>
      <c r="M154" t="s">
        <v>23</v>
      </c>
      <c r="N154" t="s">
        <v>23</v>
      </c>
      <c r="O154" t="s">
        <v>25</v>
      </c>
      <c r="P154" t="s">
        <v>26</v>
      </c>
      <c r="Q154" t="s">
        <v>27</v>
      </c>
      <c r="R154" t="s">
        <v>500</v>
      </c>
      <c r="S154" t="s">
        <v>501</v>
      </c>
      <c r="T154" t="s">
        <v>30</v>
      </c>
      <c r="U154" t="s">
        <v>31</v>
      </c>
    </row>
    <row r="155" spans="1:21">
      <c r="A155" t="s">
        <v>502</v>
      </c>
      <c r="B155" s="1">
        <v>44427</v>
      </c>
      <c r="C155" t="s">
        <v>33</v>
      </c>
      <c r="D155">
        <v>24</v>
      </c>
      <c r="E155" t="s">
        <v>23</v>
      </c>
      <c r="F155">
        <v>0</v>
      </c>
      <c r="G155">
        <v>1</v>
      </c>
      <c r="H155" t="s">
        <v>24</v>
      </c>
      <c r="I155">
        <v>4736</v>
      </c>
      <c r="J155">
        <v>1</v>
      </c>
      <c r="K155">
        <v>48</v>
      </c>
      <c r="L155" t="s">
        <v>142</v>
      </c>
      <c r="M155" t="s">
        <v>23</v>
      </c>
      <c r="N155" t="s">
        <v>23</v>
      </c>
      <c r="O155" t="s">
        <v>25</v>
      </c>
      <c r="P155" t="s">
        <v>202</v>
      </c>
      <c r="Q155" t="s">
        <v>50</v>
      </c>
      <c r="R155" t="s">
        <v>503</v>
      </c>
      <c r="S155" t="s">
        <v>504</v>
      </c>
      <c r="T155" t="s">
        <v>36</v>
      </c>
      <c r="U155" t="s">
        <v>37</v>
      </c>
    </row>
    <row r="156" spans="1:21">
      <c r="A156" t="s">
        <v>505</v>
      </c>
      <c r="B156" s="1">
        <v>45636</v>
      </c>
      <c r="C156" t="s">
        <v>33</v>
      </c>
      <c r="D156">
        <v>26</v>
      </c>
      <c r="E156" t="s">
        <v>39</v>
      </c>
      <c r="F156">
        <v>0</v>
      </c>
      <c r="G156">
        <v>1</v>
      </c>
      <c r="H156" t="s">
        <v>24</v>
      </c>
      <c r="I156">
        <v>2363</v>
      </c>
      <c r="J156">
        <v>0</v>
      </c>
      <c r="K156">
        <v>8</v>
      </c>
      <c r="L156" t="s">
        <v>48</v>
      </c>
      <c r="M156" t="s">
        <v>23</v>
      </c>
      <c r="N156" t="s">
        <v>23</v>
      </c>
      <c r="O156" t="s">
        <v>25</v>
      </c>
      <c r="P156" t="s">
        <v>26</v>
      </c>
      <c r="Q156" t="s">
        <v>27</v>
      </c>
      <c r="R156" t="s">
        <v>506</v>
      </c>
      <c r="S156" t="s">
        <v>507</v>
      </c>
      <c r="T156" t="s">
        <v>30</v>
      </c>
      <c r="U156" t="s">
        <v>106</v>
      </c>
    </row>
    <row r="157" spans="1:21">
      <c r="A157" t="s">
        <v>508</v>
      </c>
      <c r="B157" s="1">
        <v>45221</v>
      </c>
      <c r="C157" t="s">
        <v>22</v>
      </c>
      <c r="D157">
        <v>62</v>
      </c>
      <c r="E157" t="s">
        <v>39</v>
      </c>
      <c r="F157">
        <v>0</v>
      </c>
      <c r="G157">
        <v>1</v>
      </c>
      <c r="H157" t="s">
        <v>24</v>
      </c>
      <c r="I157">
        <v>2445</v>
      </c>
      <c r="J157">
        <v>0</v>
      </c>
      <c r="K157">
        <v>22</v>
      </c>
      <c r="L157" t="s">
        <v>97</v>
      </c>
      <c r="M157" t="s">
        <v>23</v>
      </c>
      <c r="N157" t="s">
        <v>23</v>
      </c>
      <c r="O157" t="s">
        <v>49</v>
      </c>
      <c r="P157" t="s">
        <v>26</v>
      </c>
      <c r="Q157" t="s">
        <v>27</v>
      </c>
      <c r="R157" t="s">
        <v>509</v>
      </c>
      <c r="S157" t="s">
        <v>510</v>
      </c>
      <c r="T157" t="s">
        <v>43</v>
      </c>
      <c r="U157" t="s">
        <v>44</v>
      </c>
    </row>
    <row r="158" spans="1:21">
      <c r="A158" t="s">
        <v>511</v>
      </c>
      <c r="B158" s="1">
        <v>45821</v>
      </c>
      <c r="C158" t="s">
        <v>22</v>
      </c>
      <c r="D158">
        <v>19</v>
      </c>
      <c r="E158" t="s">
        <v>23</v>
      </c>
      <c r="F158">
        <v>0</v>
      </c>
      <c r="G158">
        <v>1</v>
      </c>
      <c r="H158" t="s">
        <v>24</v>
      </c>
      <c r="I158">
        <v>4340</v>
      </c>
      <c r="J158">
        <v>1</v>
      </c>
      <c r="K158">
        <v>2</v>
      </c>
      <c r="L158" t="s">
        <v>48</v>
      </c>
      <c r="M158" t="s">
        <v>23</v>
      </c>
      <c r="N158" t="s">
        <v>23</v>
      </c>
      <c r="O158" t="s">
        <v>25</v>
      </c>
      <c r="P158" t="s">
        <v>26</v>
      </c>
      <c r="Q158" t="s">
        <v>27</v>
      </c>
      <c r="R158" t="s">
        <v>512</v>
      </c>
      <c r="S158" t="s">
        <v>513</v>
      </c>
      <c r="T158" t="s">
        <v>30</v>
      </c>
      <c r="U158" t="s">
        <v>31</v>
      </c>
    </row>
    <row r="159" spans="1:21">
      <c r="A159" t="s">
        <v>514</v>
      </c>
      <c r="B159" s="1">
        <v>45031</v>
      </c>
      <c r="C159" t="s">
        <v>33</v>
      </c>
      <c r="D159">
        <v>47</v>
      </c>
      <c r="E159" t="s">
        <v>23</v>
      </c>
      <c r="F159">
        <v>0</v>
      </c>
      <c r="G159">
        <v>1</v>
      </c>
      <c r="H159" t="s">
        <v>24</v>
      </c>
      <c r="I159">
        <v>2990</v>
      </c>
      <c r="J159">
        <v>1</v>
      </c>
      <c r="K159">
        <v>28</v>
      </c>
      <c r="M159" t="s">
        <v>23</v>
      </c>
      <c r="N159" t="s">
        <v>23</v>
      </c>
      <c r="O159" t="s">
        <v>25</v>
      </c>
      <c r="P159" t="s">
        <v>26</v>
      </c>
      <c r="Q159" t="s">
        <v>50</v>
      </c>
      <c r="R159" t="s">
        <v>515</v>
      </c>
      <c r="S159" t="s">
        <v>516</v>
      </c>
      <c r="T159" t="s">
        <v>59</v>
      </c>
      <c r="U159" t="s">
        <v>140</v>
      </c>
    </row>
    <row r="160" spans="1:21">
      <c r="A160" t="s">
        <v>517</v>
      </c>
      <c r="B160" s="1">
        <v>44790</v>
      </c>
      <c r="C160" t="s">
        <v>22</v>
      </c>
      <c r="D160">
        <v>25</v>
      </c>
      <c r="E160" t="s">
        <v>39</v>
      </c>
      <c r="F160">
        <v>0</v>
      </c>
      <c r="G160">
        <v>1</v>
      </c>
      <c r="H160" t="s">
        <v>24</v>
      </c>
      <c r="I160">
        <v>5220</v>
      </c>
      <c r="J160">
        <v>0</v>
      </c>
      <c r="K160">
        <v>36</v>
      </c>
      <c r="M160" t="s">
        <v>23</v>
      </c>
      <c r="N160" t="s">
        <v>23</v>
      </c>
      <c r="O160" t="s">
        <v>56</v>
      </c>
      <c r="P160" t="s">
        <v>202</v>
      </c>
      <c r="Q160" t="s">
        <v>50</v>
      </c>
      <c r="R160" t="s">
        <v>518</v>
      </c>
      <c r="S160" t="s">
        <v>519</v>
      </c>
      <c r="T160" t="s">
        <v>43</v>
      </c>
      <c r="U160" t="s">
        <v>44</v>
      </c>
    </row>
    <row r="161" spans="1:21">
      <c r="A161" t="s">
        <v>520</v>
      </c>
      <c r="B161" s="1">
        <v>45763</v>
      </c>
      <c r="C161" t="s">
        <v>22</v>
      </c>
      <c r="D161">
        <v>50</v>
      </c>
      <c r="E161" t="s">
        <v>39</v>
      </c>
      <c r="F161">
        <v>0</v>
      </c>
      <c r="G161">
        <v>1</v>
      </c>
      <c r="H161" t="s">
        <v>24</v>
      </c>
      <c r="I161">
        <v>4479</v>
      </c>
      <c r="J161">
        <v>0</v>
      </c>
      <c r="K161">
        <v>4</v>
      </c>
      <c r="L161" t="s">
        <v>48</v>
      </c>
      <c r="M161" t="s">
        <v>23</v>
      </c>
      <c r="N161" t="s">
        <v>23</v>
      </c>
      <c r="O161" t="s">
        <v>25</v>
      </c>
      <c r="P161" t="s">
        <v>26</v>
      </c>
      <c r="Q161" t="s">
        <v>27</v>
      </c>
      <c r="R161" t="s">
        <v>521</v>
      </c>
      <c r="S161" t="s">
        <v>522</v>
      </c>
      <c r="T161" t="s">
        <v>30</v>
      </c>
      <c r="U161" t="s">
        <v>31</v>
      </c>
    </row>
    <row r="162" spans="1:21">
      <c r="A162" t="s">
        <v>523</v>
      </c>
      <c r="B162" s="1">
        <v>45761</v>
      </c>
      <c r="C162" t="s">
        <v>22</v>
      </c>
      <c r="D162">
        <v>51</v>
      </c>
      <c r="E162" t="s">
        <v>39</v>
      </c>
      <c r="F162">
        <v>0</v>
      </c>
      <c r="G162">
        <v>1</v>
      </c>
      <c r="H162" t="s">
        <v>24</v>
      </c>
      <c r="I162">
        <v>5882</v>
      </c>
      <c r="J162">
        <v>0</v>
      </c>
      <c r="K162">
        <v>4</v>
      </c>
      <c r="M162" t="s">
        <v>23</v>
      </c>
      <c r="N162" t="s">
        <v>23</v>
      </c>
      <c r="O162" t="s">
        <v>25</v>
      </c>
      <c r="P162" t="s">
        <v>26</v>
      </c>
      <c r="Q162" t="s">
        <v>27</v>
      </c>
      <c r="R162" t="s">
        <v>524</v>
      </c>
      <c r="S162" t="s">
        <v>525</v>
      </c>
      <c r="T162" t="s">
        <v>64</v>
      </c>
      <c r="U162" t="s">
        <v>234</v>
      </c>
    </row>
    <row r="163" spans="1:21">
      <c r="A163" t="s">
        <v>526</v>
      </c>
      <c r="B163" s="1">
        <v>45651</v>
      </c>
      <c r="C163" t="s">
        <v>22</v>
      </c>
      <c r="D163">
        <v>59</v>
      </c>
      <c r="E163" t="s">
        <v>39</v>
      </c>
      <c r="F163">
        <v>0</v>
      </c>
      <c r="G163">
        <v>1</v>
      </c>
      <c r="H163" t="s">
        <v>24</v>
      </c>
      <c r="I163">
        <v>2632</v>
      </c>
      <c r="J163">
        <v>0</v>
      </c>
      <c r="K163">
        <v>8</v>
      </c>
      <c r="M163" t="s">
        <v>23</v>
      </c>
      <c r="N163" t="s">
        <v>23</v>
      </c>
      <c r="O163" t="s">
        <v>25</v>
      </c>
      <c r="P163" t="s">
        <v>26</v>
      </c>
      <c r="Q163" t="s">
        <v>27</v>
      </c>
      <c r="R163" t="s">
        <v>179</v>
      </c>
      <c r="S163" t="s">
        <v>527</v>
      </c>
      <c r="T163" t="s">
        <v>64</v>
      </c>
      <c r="U163" t="s">
        <v>65</v>
      </c>
    </row>
    <row r="164" spans="1:21">
      <c r="A164" t="s">
        <v>528</v>
      </c>
      <c r="B164" s="1">
        <v>44871</v>
      </c>
      <c r="C164" t="s">
        <v>33</v>
      </c>
      <c r="D164">
        <v>46</v>
      </c>
      <c r="E164" t="s">
        <v>23</v>
      </c>
      <c r="F164">
        <v>0</v>
      </c>
      <c r="G164">
        <v>1</v>
      </c>
      <c r="H164" t="s">
        <v>24</v>
      </c>
      <c r="I164">
        <v>3185</v>
      </c>
      <c r="J164">
        <v>1</v>
      </c>
      <c r="K164">
        <v>33</v>
      </c>
      <c r="M164" t="s">
        <v>23</v>
      </c>
      <c r="N164" t="s">
        <v>23</v>
      </c>
      <c r="O164" t="s">
        <v>25</v>
      </c>
      <c r="P164" t="s">
        <v>26</v>
      </c>
      <c r="Q164" t="s">
        <v>27</v>
      </c>
      <c r="R164" t="s">
        <v>196</v>
      </c>
      <c r="S164" t="s">
        <v>529</v>
      </c>
      <c r="T164" t="s">
        <v>64</v>
      </c>
      <c r="U164" t="s">
        <v>73</v>
      </c>
    </row>
    <row r="165" spans="1:21">
      <c r="A165" t="s">
        <v>530</v>
      </c>
      <c r="B165" s="1">
        <v>45690</v>
      </c>
      <c r="C165" t="s">
        <v>33</v>
      </c>
      <c r="D165">
        <v>53</v>
      </c>
      <c r="E165" t="s">
        <v>39</v>
      </c>
      <c r="F165">
        <v>0</v>
      </c>
      <c r="G165">
        <v>1</v>
      </c>
      <c r="H165" t="s">
        <v>24</v>
      </c>
      <c r="I165">
        <v>5656</v>
      </c>
      <c r="J165">
        <v>0</v>
      </c>
      <c r="K165">
        <v>6</v>
      </c>
      <c r="M165" t="s">
        <v>23</v>
      </c>
      <c r="N165" t="s">
        <v>23</v>
      </c>
      <c r="O165" t="s">
        <v>25</v>
      </c>
      <c r="P165" t="s">
        <v>26</v>
      </c>
      <c r="Q165" t="s">
        <v>27</v>
      </c>
      <c r="R165" t="s">
        <v>531</v>
      </c>
      <c r="S165" t="s">
        <v>532</v>
      </c>
      <c r="T165" t="s">
        <v>30</v>
      </c>
      <c r="U165" t="s">
        <v>69</v>
      </c>
    </row>
    <row r="166" spans="1:21">
      <c r="A166" t="s">
        <v>533</v>
      </c>
      <c r="B166" s="1">
        <v>45103</v>
      </c>
      <c r="C166" t="s">
        <v>22</v>
      </c>
      <c r="D166">
        <v>49</v>
      </c>
      <c r="E166" t="s">
        <v>39</v>
      </c>
      <c r="F166">
        <v>0</v>
      </c>
      <c r="G166">
        <v>1</v>
      </c>
      <c r="H166" t="s">
        <v>24</v>
      </c>
      <c r="I166">
        <v>3452</v>
      </c>
      <c r="J166">
        <v>0</v>
      </c>
      <c r="K166">
        <v>26</v>
      </c>
      <c r="L166" t="s">
        <v>40</v>
      </c>
      <c r="M166" t="s">
        <v>23</v>
      </c>
      <c r="N166" t="s">
        <v>23</v>
      </c>
      <c r="O166" t="s">
        <v>25</v>
      </c>
      <c r="P166" t="s">
        <v>26</v>
      </c>
      <c r="Q166" t="s">
        <v>27</v>
      </c>
      <c r="R166" t="s">
        <v>534</v>
      </c>
      <c r="S166" t="s">
        <v>535</v>
      </c>
      <c r="T166" t="s">
        <v>30</v>
      </c>
      <c r="U166" t="s">
        <v>69</v>
      </c>
    </row>
    <row r="167" spans="1:21">
      <c r="A167" t="s">
        <v>536</v>
      </c>
      <c r="B167" s="1">
        <v>44968</v>
      </c>
      <c r="C167" t="s">
        <v>22</v>
      </c>
      <c r="D167">
        <v>52</v>
      </c>
      <c r="E167" t="s">
        <v>23</v>
      </c>
      <c r="F167">
        <v>0</v>
      </c>
      <c r="G167">
        <v>1</v>
      </c>
      <c r="H167" t="s">
        <v>24</v>
      </c>
      <c r="I167">
        <v>2792</v>
      </c>
      <c r="J167">
        <v>1</v>
      </c>
      <c r="K167">
        <v>30</v>
      </c>
      <c r="L167" t="s">
        <v>40</v>
      </c>
      <c r="M167" t="s">
        <v>23</v>
      </c>
      <c r="N167" t="s">
        <v>23</v>
      </c>
      <c r="O167" t="s">
        <v>25</v>
      </c>
      <c r="P167" t="s">
        <v>26</v>
      </c>
      <c r="Q167" t="s">
        <v>27</v>
      </c>
      <c r="R167" t="s">
        <v>147</v>
      </c>
      <c r="S167" t="s">
        <v>537</v>
      </c>
      <c r="T167" t="s">
        <v>30</v>
      </c>
      <c r="U167" t="s">
        <v>103</v>
      </c>
    </row>
    <row r="168" spans="1:21">
      <c r="A168" t="s">
        <v>538</v>
      </c>
      <c r="B168" s="1">
        <v>45722</v>
      </c>
      <c r="C168" t="s">
        <v>33</v>
      </c>
      <c r="D168">
        <v>38</v>
      </c>
      <c r="E168" t="s">
        <v>23</v>
      </c>
      <c r="F168">
        <v>0</v>
      </c>
      <c r="G168">
        <v>1</v>
      </c>
      <c r="H168" t="s">
        <v>24</v>
      </c>
      <c r="I168">
        <v>3608</v>
      </c>
      <c r="J168">
        <v>1</v>
      </c>
      <c r="K168">
        <v>5</v>
      </c>
      <c r="L168" t="s">
        <v>48</v>
      </c>
      <c r="M168" t="s">
        <v>23</v>
      </c>
      <c r="N168" t="s">
        <v>23</v>
      </c>
      <c r="O168" t="s">
        <v>25</v>
      </c>
      <c r="P168" t="s">
        <v>26</v>
      </c>
      <c r="Q168" t="s">
        <v>27</v>
      </c>
      <c r="R168" t="s">
        <v>539</v>
      </c>
      <c r="S168" t="s">
        <v>540</v>
      </c>
      <c r="T168" t="s">
        <v>36</v>
      </c>
      <c r="U168" t="s">
        <v>46</v>
      </c>
    </row>
    <row r="169" spans="1:21">
      <c r="A169" t="s">
        <v>541</v>
      </c>
      <c r="B169" s="1">
        <v>45853</v>
      </c>
      <c r="C169" t="s">
        <v>33</v>
      </c>
      <c r="D169">
        <v>64</v>
      </c>
      <c r="E169" t="s">
        <v>39</v>
      </c>
      <c r="F169">
        <v>0</v>
      </c>
      <c r="G169">
        <v>1</v>
      </c>
      <c r="H169" t="s">
        <v>24</v>
      </c>
      <c r="I169">
        <v>4278</v>
      </c>
      <c r="J169">
        <v>0</v>
      </c>
      <c r="K169">
        <v>1</v>
      </c>
      <c r="L169" t="s">
        <v>48</v>
      </c>
      <c r="M169" t="s">
        <v>23</v>
      </c>
      <c r="N169" t="s">
        <v>23</v>
      </c>
      <c r="O169" t="s">
        <v>25</v>
      </c>
      <c r="P169" t="s">
        <v>26</v>
      </c>
      <c r="Q169" t="s">
        <v>27</v>
      </c>
      <c r="R169" t="s">
        <v>542</v>
      </c>
      <c r="S169" t="s">
        <v>543</v>
      </c>
      <c r="T169" t="s">
        <v>30</v>
      </c>
      <c r="U169" t="s">
        <v>31</v>
      </c>
    </row>
    <row r="170" spans="1:21">
      <c r="A170" t="s">
        <v>544</v>
      </c>
      <c r="B170" s="1">
        <v>45842</v>
      </c>
      <c r="C170" t="s">
        <v>33</v>
      </c>
      <c r="D170">
        <v>49</v>
      </c>
      <c r="E170" t="s">
        <v>39</v>
      </c>
      <c r="F170">
        <v>0</v>
      </c>
      <c r="G170">
        <v>1</v>
      </c>
      <c r="H170" t="s">
        <v>24</v>
      </c>
      <c r="I170">
        <v>3065</v>
      </c>
      <c r="J170">
        <v>0</v>
      </c>
      <c r="K170">
        <v>1</v>
      </c>
      <c r="M170" t="s">
        <v>23</v>
      </c>
      <c r="N170" t="s">
        <v>23</v>
      </c>
      <c r="O170" t="s">
        <v>49</v>
      </c>
      <c r="P170" t="s">
        <v>26</v>
      </c>
      <c r="Q170" t="s">
        <v>27</v>
      </c>
      <c r="R170" t="s">
        <v>545</v>
      </c>
      <c r="S170" t="s">
        <v>546</v>
      </c>
      <c r="T170" t="s">
        <v>59</v>
      </c>
      <c r="U170" t="s">
        <v>140</v>
      </c>
    </row>
    <row r="171" spans="1:21">
      <c r="A171" t="s">
        <v>547</v>
      </c>
      <c r="B171" s="1">
        <v>45846</v>
      </c>
      <c r="C171" t="s">
        <v>22</v>
      </c>
      <c r="D171">
        <v>56</v>
      </c>
      <c r="E171" t="s">
        <v>39</v>
      </c>
      <c r="F171">
        <v>0</v>
      </c>
      <c r="G171">
        <v>1</v>
      </c>
      <c r="H171" t="s">
        <v>24</v>
      </c>
      <c r="I171">
        <v>5962</v>
      </c>
      <c r="J171">
        <v>0</v>
      </c>
      <c r="K171">
        <v>1</v>
      </c>
      <c r="M171" t="s">
        <v>23</v>
      </c>
      <c r="N171" t="s">
        <v>23</v>
      </c>
      <c r="O171" t="s">
        <v>25</v>
      </c>
      <c r="P171" t="s">
        <v>26</v>
      </c>
      <c r="Q171" t="s">
        <v>27</v>
      </c>
      <c r="R171" t="s">
        <v>548</v>
      </c>
      <c r="S171" t="s">
        <v>549</v>
      </c>
      <c r="T171" t="s">
        <v>30</v>
      </c>
      <c r="U171" t="s">
        <v>31</v>
      </c>
    </row>
    <row r="172" spans="1:21">
      <c r="A172" t="s">
        <v>550</v>
      </c>
      <c r="B172" s="1">
        <v>44487</v>
      </c>
      <c r="C172" t="s">
        <v>22</v>
      </c>
      <c r="D172">
        <v>76</v>
      </c>
      <c r="E172" t="s">
        <v>23</v>
      </c>
      <c r="F172">
        <v>0</v>
      </c>
      <c r="G172">
        <v>1</v>
      </c>
      <c r="H172" t="s">
        <v>24</v>
      </c>
      <c r="I172">
        <v>5712</v>
      </c>
      <c r="J172">
        <v>3</v>
      </c>
      <c r="K172">
        <v>46</v>
      </c>
      <c r="M172" t="s">
        <v>23</v>
      </c>
      <c r="N172" t="s">
        <v>23</v>
      </c>
      <c r="O172" t="s">
        <v>25</v>
      </c>
      <c r="P172" t="s">
        <v>26</v>
      </c>
      <c r="Q172" t="s">
        <v>27</v>
      </c>
      <c r="R172" t="s">
        <v>551</v>
      </c>
      <c r="S172" t="s">
        <v>552</v>
      </c>
      <c r="T172" t="s">
        <v>64</v>
      </c>
      <c r="U172" t="s">
        <v>65</v>
      </c>
    </row>
    <row r="173" spans="1:21">
      <c r="A173" t="s">
        <v>553</v>
      </c>
      <c r="B173" s="1">
        <v>45833</v>
      </c>
      <c r="C173" t="s">
        <v>33</v>
      </c>
      <c r="D173">
        <v>79</v>
      </c>
      <c r="E173" t="s">
        <v>39</v>
      </c>
      <c r="F173">
        <v>0</v>
      </c>
      <c r="G173">
        <v>1</v>
      </c>
      <c r="H173" t="s">
        <v>24</v>
      </c>
      <c r="I173">
        <v>3278</v>
      </c>
      <c r="J173">
        <v>0</v>
      </c>
      <c r="K173">
        <v>2</v>
      </c>
      <c r="M173" t="s">
        <v>39</v>
      </c>
      <c r="N173" t="s">
        <v>23</v>
      </c>
      <c r="O173" t="s">
        <v>49</v>
      </c>
      <c r="P173" t="s">
        <v>26</v>
      </c>
      <c r="Q173" t="s">
        <v>27</v>
      </c>
      <c r="R173" t="s">
        <v>554</v>
      </c>
      <c r="S173" t="s">
        <v>555</v>
      </c>
      <c r="T173" t="s">
        <v>30</v>
      </c>
      <c r="U173" t="s">
        <v>31</v>
      </c>
    </row>
    <row r="174" spans="1:21">
      <c r="A174" t="s">
        <v>556</v>
      </c>
      <c r="B174" s="1">
        <v>45631</v>
      </c>
      <c r="C174" t="s">
        <v>22</v>
      </c>
      <c r="D174">
        <v>66</v>
      </c>
      <c r="E174" t="s">
        <v>39</v>
      </c>
      <c r="F174">
        <v>0</v>
      </c>
      <c r="G174">
        <v>1</v>
      </c>
      <c r="H174" t="s">
        <v>24</v>
      </c>
      <c r="I174">
        <v>3812</v>
      </c>
      <c r="J174">
        <v>0</v>
      </c>
      <c r="K174">
        <v>8</v>
      </c>
      <c r="M174" t="s">
        <v>23</v>
      </c>
      <c r="N174" t="s">
        <v>23</v>
      </c>
      <c r="O174" t="s">
        <v>25</v>
      </c>
      <c r="P174" t="s">
        <v>26</v>
      </c>
      <c r="Q174" t="s">
        <v>27</v>
      </c>
      <c r="R174" t="s">
        <v>557</v>
      </c>
      <c r="S174" t="s">
        <v>558</v>
      </c>
      <c r="T174" t="s">
        <v>59</v>
      </c>
      <c r="U174" t="s">
        <v>60</v>
      </c>
    </row>
    <row r="175" spans="1:21">
      <c r="A175" t="s">
        <v>559</v>
      </c>
      <c r="B175" s="1">
        <v>45428</v>
      </c>
      <c r="C175" t="s">
        <v>33</v>
      </c>
      <c r="D175">
        <v>76</v>
      </c>
      <c r="E175" t="s">
        <v>39</v>
      </c>
      <c r="F175">
        <v>0</v>
      </c>
      <c r="G175">
        <v>1</v>
      </c>
      <c r="H175" t="s">
        <v>24</v>
      </c>
      <c r="I175">
        <v>2933</v>
      </c>
      <c r="J175">
        <v>0</v>
      </c>
      <c r="K175">
        <v>15</v>
      </c>
      <c r="M175" t="s">
        <v>23</v>
      </c>
      <c r="N175" t="s">
        <v>23</v>
      </c>
      <c r="O175" t="s">
        <v>25</v>
      </c>
      <c r="P175" t="s">
        <v>26</v>
      </c>
      <c r="Q175" t="s">
        <v>50</v>
      </c>
      <c r="R175" t="s">
        <v>560</v>
      </c>
      <c r="S175" t="s">
        <v>561</v>
      </c>
      <c r="T175" t="s">
        <v>36</v>
      </c>
      <c r="U175" t="s">
        <v>46</v>
      </c>
    </row>
    <row r="176" spans="1:21">
      <c r="A176" t="s">
        <v>562</v>
      </c>
      <c r="B176" s="1">
        <v>44463</v>
      </c>
      <c r="C176" t="s">
        <v>33</v>
      </c>
      <c r="D176">
        <v>78</v>
      </c>
      <c r="E176" t="s">
        <v>39</v>
      </c>
      <c r="F176">
        <v>0</v>
      </c>
      <c r="G176">
        <v>1</v>
      </c>
      <c r="H176" t="s">
        <v>24</v>
      </c>
      <c r="I176">
        <v>4661</v>
      </c>
      <c r="J176">
        <v>0</v>
      </c>
      <c r="K176">
        <v>47</v>
      </c>
      <c r="M176" t="s">
        <v>23</v>
      </c>
      <c r="N176" t="s">
        <v>23</v>
      </c>
      <c r="O176" t="s">
        <v>25</v>
      </c>
      <c r="P176" t="s">
        <v>26</v>
      </c>
      <c r="Q176" t="s">
        <v>27</v>
      </c>
      <c r="R176" t="s">
        <v>563</v>
      </c>
      <c r="S176" t="s">
        <v>564</v>
      </c>
      <c r="T176" t="s">
        <v>59</v>
      </c>
      <c r="U176" t="s">
        <v>60</v>
      </c>
    </row>
    <row r="177" spans="1:21">
      <c r="A177" t="s">
        <v>565</v>
      </c>
      <c r="B177" s="1">
        <v>45513</v>
      </c>
      <c r="C177" t="s">
        <v>33</v>
      </c>
      <c r="D177">
        <v>48</v>
      </c>
      <c r="E177" t="s">
        <v>23</v>
      </c>
      <c r="F177">
        <v>0</v>
      </c>
      <c r="G177">
        <v>1</v>
      </c>
      <c r="H177" t="s">
        <v>24</v>
      </c>
      <c r="I177">
        <v>3535</v>
      </c>
      <c r="J177">
        <v>1</v>
      </c>
      <c r="K177">
        <v>12</v>
      </c>
      <c r="L177" t="s">
        <v>97</v>
      </c>
      <c r="M177" t="s">
        <v>23</v>
      </c>
      <c r="N177" t="s">
        <v>39</v>
      </c>
      <c r="P177" t="s">
        <v>26</v>
      </c>
      <c r="Q177" t="s">
        <v>50</v>
      </c>
      <c r="R177" t="s">
        <v>566</v>
      </c>
      <c r="S177" t="s">
        <v>567</v>
      </c>
      <c r="T177" t="s">
        <v>30</v>
      </c>
      <c r="U177" t="s">
        <v>69</v>
      </c>
    </row>
    <row r="178" spans="1:21">
      <c r="A178" t="s">
        <v>568</v>
      </c>
      <c r="B178" s="1">
        <v>45795</v>
      </c>
      <c r="C178" t="s">
        <v>33</v>
      </c>
      <c r="D178">
        <v>37</v>
      </c>
      <c r="E178" t="s">
        <v>23</v>
      </c>
      <c r="F178">
        <v>0</v>
      </c>
      <c r="G178">
        <v>1</v>
      </c>
      <c r="H178" t="s">
        <v>24</v>
      </c>
      <c r="I178">
        <v>3212</v>
      </c>
      <c r="J178">
        <v>1</v>
      </c>
      <c r="K178">
        <v>3</v>
      </c>
      <c r="L178" t="s">
        <v>48</v>
      </c>
      <c r="M178" t="s">
        <v>23</v>
      </c>
      <c r="N178" t="s">
        <v>23</v>
      </c>
      <c r="O178" t="s">
        <v>25</v>
      </c>
      <c r="P178" t="s">
        <v>26</v>
      </c>
      <c r="Q178" t="s">
        <v>27</v>
      </c>
      <c r="R178" t="s">
        <v>569</v>
      </c>
      <c r="S178" t="s">
        <v>570</v>
      </c>
      <c r="T178" t="s">
        <v>30</v>
      </c>
      <c r="U178" t="s">
        <v>103</v>
      </c>
    </row>
    <row r="179" spans="1:21">
      <c r="A179" t="s">
        <v>571</v>
      </c>
      <c r="B179" s="1">
        <v>45854</v>
      </c>
      <c r="C179" t="s">
        <v>33</v>
      </c>
      <c r="D179">
        <v>20</v>
      </c>
      <c r="E179" t="s">
        <v>39</v>
      </c>
      <c r="F179">
        <v>0</v>
      </c>
      <c r="G179">
        <v>1</v>
      </c>
      <c r="H179" t="s">
        <v>24</v>
      </c>
      <c r="I179">
        <v>2567</v>
      </c>
      <c r="J179">
        <v>0</v>
      </c>
      <c r="K179">
        <v>1</v>
      </c>
      <c r="M179" t="s">
        <v>23</v>
      </c>
      <c r="N179" t="s">
        <v>23</v>
      </c>
      <c r="O179" t="s">
        <v>25</v>
      </c>
      <c r="P179" t="s">
        <v>26</v>
      </c>
      <c r="Q179" t="s">
        <v>27</v>
      </c>
      <c r="R179" t="s">
        <v>572</v>
      </c>
      <c r="S179" t="s">
        <v>573</v>
      </c>
      <c r="T179" t="s">
        <v>30</v>
      </c>
      <c r="U179" t="s">
        <v>69</v>
      </c>
    </row>
    <row r="180" spans="1:21">
      <c r="A180" t="s">
        <v>574</v>
      </c>
      <c r="B180" s="1">
        <v>45004</v>
      </c>
      <c r="C180" t="s">
        <v>33</v>
      </c>
      <c r="D180">
        <v>49</v>
      </c>
      <c r="E180" t="s">
        <v>39</v>
      </c>
      <c r="F180">
        <v>0</v>
      </c>
      <c r="G180">
        <v>1</v>
      </c>
      <c r="H180" t="s">
        <v>24</v>
      </c>
      <c r="I180">
        <v>5144</v>
      </c>
      <c r="J180">
        <v>0</v>
      </c>
      <c r="K180">
        <v>29</v>
      </c>
      <c r="L180" t="s">
        <v>40</v>
      </c>
      <c r="M180" t="s">
        <v>23</v>
      </c>
      <c r="N180" t="s">
        <v>23</v>
      </c>
      <c r="O180" t="s">
        <v>25</v>
      </c>
      <c r="P180" t="s">
        <v>26</v>
      </c>
      <c r="Q180" t="s">
        <v>50</v>
      </c>
      <c r="R180" t="s">
        <v>575</v>
      </c>
      <c r="S180" t="s">
        <v>576</v>
      </c>
      <c r="T180" t="s">
        <v>30</v>
      </c>
      <c r="U180" t="s">
        <v>31</v>
      </c>
    </row>
    <row r="181" spans="1:21">
      <c r="A181" t="s">
        <v>577</v>
      </c>
      <c r="B181" s="1">
        <v>45840</v>
      </c>
      <c r="C181" t="s">
        <v>22</v>
      </c>
      <c r="D181">
        <v>23</v>
      </c>
      <c r="E181" t="s">
        <v>39</v>
      </c>
      <c r="F181">
        <v>0</v>
      </c>
      <c r="G181">
        <v>1</v>
      </c>
      <c r="H181" t="s">
        <v>24</v>
      </c>
      <c r="I181">
        <v>4254</v>
      </c>
      <c r="J181">
        <v>0</v>
      </c>
      <c r="K181">
        <v>1</v>
      </c>
      <c r="M181" t="s">
        <v>23</v>
      </c>
      <c r="N181" t="s">
        <v>23</v>
      </c>
      <c r="O181" t="s">
        <v>25</v>
      </c>
      <c r="P181" t="s">
        <v>26</v>
      </c>
      <c r="Q181" t="s">
        <v>27</v>
      </c>
      <c r="R181" t="s">
        <v>578</v>
      </c>
      <c r="S181" t="s">
        <v>579</v>
      </c>
      <c r="T181" t="s">
        <v>30</v>
      </c>
      <c r="U181" t="s">
        <v>103</v>
      </c>
    </row>
    <row r="182" spans="1:21">
      <c r="A182" t="s">
        <v>580</v>
      </c>
      <c r="B182" s="1">
        <v>44949</v>
      </c>
      <c r="C182" t="s">
        <v>22</v>
      </c>
      <c r="D182">
        <v>46</v>
      </c>
      <c r="E182" t="s">
        <v>39</v>
      </c>
      <c r="F182">
        <v>0</v>
      </c>
      <c r="G182">
        <v>1</v>
      </c>
      <c r="H182" t="s">
        <v>24</v>
      </c>
      <c r="I182">
        <v>3091</v>
      </c>
      <c r="J182">
        <v>0</v>
      </c>
      <c r="K182">
        <v>31</v>
      </c>
      <c r="M182" t="s">
        <v>23</v>
      </c>
      <c r="N182" t="s">
        <v>23</v>
      </c>
      <c r="O182" t="s">
        <v>25</v>
      </c>
      <c r="P182" t="s">
        <v>26</v>
      </c>
      <c r="Q182" t="s">
        <v>27</v>
      </c>
      <c r="R182" t="s">
        <v>173</v>
      </c>
      <c r="S182" t="s">
        <v>581</v>
      </c>
      <c r="T182" t="s">
        <v>59</v>
      </c>
      <c r="U182" t="s">
        <v>384</v>
      </c>
    </row>
    <row r="183" spans="1:21">
      <c r="A183" t="s">
        <v>582</v>
      </c>
      <c r="B183" s="1">
        <v>45833</v>
      </c>
      <c r="C183" t="s">
        <v>33</v>
      </c>
      <c r="D183">
        <v>64</v>
      </c>
      <c r="E183" t="s">
        <v>39</v>
      </c>
      <c r="F183">
        <v>0</v>
      </c>
      <c r="G183">
        <v>1</v>
      </c>
      <c r="H183" t="s">
        <v>24</v>
      </c>
      <c r="I183">
        <v>3257</v>
      </c>
      <c r="J183">
        <v>0</v>
      </c>
      <c r="K183">
        <v>2</v>
      </c>
      <c r="M183" t="s">
        <v>23</v>
      </c>
      <c r="N183" t="s">
        <v>23</v>
      </c>
      <c r="O183" t="s">
        <v>49</v>
      </c>
      <c r="P183" t="s">
        <v>26</v>
      </c>
      <c r="Q183" t="s">
        <v>27</v>
      </c>
      <c r="R183" t="s">
        <v>583</v>
      </c>
      <c r="S183" t="s">
        <v>584</v>
      </c>
      <c r="T183" t="s">
        <v>36</v>
      </c>
      <c r="U183" t="s">
        <v>46</v>
      </c>
    </row>
    <row r="184" spans="1:21">
      <c r="A184" t="s">
        <v>585</v>
      </c>
      <c r="B184" s="1">
        <v>45749</v>
      </c>
      <c r="C184" t="s">
        <v>33</v>
      </c>
      <c r="D184">
        <v>30</v>
      </c>
      <c r="E184" t="s">
        <v>39</v>
      </c>
      <c r="F184">
        <v>0</v>
      </c>
      <c r="G184">
        <v>1</v>
      </c>
      <c r="H184" t="s">
        <v>24</v>
      </c>
      <c r="I184">
        <v>5948</v>
      </c>
      <c r="J184">
        <v>0</v>
      </c>
      <c r="K184">
        <v>4</v>
      </c>
      <c r="M184" t="s">
        <v>23</v>
      </c>
      <c r="N184" t="s">
        <v>23</v>
      </c>
      <c r="O184" t="s">
        <v>25</v>
      </c>
      <c r="P184" t="s">
        <v>26</v>
      </c>
      <c r="Q184" t="s">
        <v>27</v>
      </c>
      <c r="R184" t="s">
        <v>586</v>
      </c>
      <c r="S184" t="s">
        <v>587</v>
      </c>
      <c r="T184" t="s">
        <v>64</v>
      </c>
      <c r="U184" t="s">
        <v>234</v>
      </c>
    </row>
    <row r="185" spans="1:21">
      <c r="A185" t="s">
        <v>588</v>
      </c>
      <c r="B185" s="1">
        <v>45335</v>
      </c>
      <c r="C185" t="s">
        <v>22</v>
      </c>
      <c r="D185">
        <v>53</v>
      </c>
      <c r="E185" t="s">
        <v>23</v>
      </c>
      <c r="F185">
        <v>0</v>
      </c>
      <c r="G185">
        <v>1</v>
      </c>
      <c r="H185" t="s">
        <v>24</v>
      </c>
      <c r="I185">
        <v>2206</v>
      </c>
      <c r="J185">
        <v>1</v>
      </c>
      <c r="K185">
        <v>18</v>
      </c>
      <c r="L185" t="s">
        <v>97</v>
      </c>
      <c r="M185" t="s">
        <v>23</v>
      </c>
      <c r="N185" t="s">
        <v>23</v>
      </c>
      <c r="O185" t="s">
        <v>25</v>
      </c>
      <c r="P185" t="s">
        <v>26</v>
      </c>
      <c r="Q185" t="s">
        <v>27</v>
      </c>
      <c r="R185" t="s">
        <v>589</v>
      </c>
      <c r="S185" t="s">
        <v>590</v>
      </c>
      <c r="T185" t="s">
        <v>59</v>
      </c>
      <c r="U185" t="s">
        <v>384</v>
      </c>
    </row>
    <row r="186" spans="1:21">
      <c r="A186" t="s">
        <v>591</v>
      </c>
      <c r="B186" s="1">
        <v>45778</v>
      </c>
      <c r="C186" t="s">
        <v>33</v>
      </c>
      <c r="D186">
        <v>48</v>
      </c>
      <c r="E186" t="s">
        <v>39</v>
      </c>
      <c r="F186">
        <v>0</v>
      </c>
      <c r="G186">
        <v>1</v>
      </c>
      <c r="H186" t="s">
        <v>24</v>
      </c>
      <c r="I186">
        <v>3260</v>
      </c>
      <c r="J186">
        <v>0</v>
      </c>
      <c r="K186">
        <v>3</v>
      </c>
      <c r="L186" t="s">
        <v>48</v>
      </c>
      <c r="M186" t="s">
        <v>23</v>
      </c>
      <c r="N186" t="s">
        <v>23</v>
      </c>
      <c r="O186" t="s">
        <v>25</v>
      </c>
      <c r="P186" t="s">
        <v>26</v>
      </c>
      <c r="Q186" t="s">
        <v>27</v>
      </c>
      <c r="R186" t="s">
        <v>592</v>
      </c>
      <c r="S186" t="s">
        <v>593</v>
      </c>
      <c r="T186" t="s">
        <v>59</v>
      </c>
      <c r="U186" t="s">
        <v>60</v>
      </c>
    </row>
    <row r="187" spans="1:21">
      <c r="A187" t="s">
        <v>594</v>
      </c>
      <c r="B187" s="1">
        <v>45848</v>
      </c>
      <c r="C187" t="s">
        <v>33</v>
      </c>
      <c r="D187">
        <v>53</v>
      </c>
      <c r="E187" t="s">
        <v>39</v>
      </c>
      <c r="F187">
        <v>0</v>
      </c>
      <c r="G187">
        <v>1</v>
      </c>
      <c r="H187" t="s">
        <v>24</v>
      </c>
      <c r="I187">
        <v>3947</v>
      </c>
      <c r="J187">
        <v>0</v>
      </c>
      <c r="K187">
        <v>1</v>
      </c>
      <c r="L187" t="s">
        <v>48</v>
      </c>
      <c r="M187" t="s">
        <v>23</v>
      </c>
      <c r="N187" t="s">
        <v>23</v>
      </c>
      <c r="O187" t="s">
        <v>25</v>
      </c>
      <c r="P187" t="s">
        <v>26</v>
      </c>
      <c r="Q187" t="s">
        <v>50</v>
      </c>
      <c r="R187" t="s">
        <v>595</v>
      </c>
      <c r="S187" t="s">
        <v>596</v>
      </c>
      <c r="T187" t="s">
        <v>36</v>
      </c>
      <c r="U187" t="s">
        <v>46</v>
      </c>
    </row>
    <row r="188" spans="1:21">
      <c r="A188" t="s">
        <v>597</v>
      </c>
      <c r="B188" s="1">
        <v>45300</v>
      </c>
      <c r="C188" t="s">
        <v>22</v>
      </c>
      <c r="D188">
        <v>59</v>
      </c>
      <c r="E188" t="s">
        <v>39</v>
      </c>
      <c r="F188">
        <v>0</v>
      </c>
      <c r="G188">
        <v>1</v>
      </c>
      <c r="H188" t="s">
        <v>24</v>
      </c>
      <c r="I188">
        <v>3666</v>
      </c>
      <c r="J188">
        <v>0</v>
      </c>
      <c r="K188">
        <v>19</v>
      </c>
      <c r="L188" t="s">
        <v>97</v>
      </c>
      <c r="M188" t="s">
        <v>23</v>
      </c>
      <c r="N188" t="s">
        <v>23</v>
      </c>
      <c r="O188" t="s">
        <v>25</v>
      </c>
      <c r="P188" t="s">
        <v>26</v>
      </c>
      <c r="Q188" t="s">
        <v>27</v>
      </c>
      <c r="R188" t="s">
        <v>598</v>
      </c>
      <c r="S188" t="s">
        <v>599</v>
      </c>
      <c r="T188" t="s">
        <v>30</v>
      </c>
      <c r="U188" t="s">
        <v>31</v>
      </c>
    </row>
    <row r="189" spans="1:21">
      <c r="A189" t="s">
        <v>600</v>
      </c>
      <c r="B189" s="1">
        <v>43913</v>
      </c>
      <c r="C189" t="s">
        <v>22</v>
      </c>
      <c r="D189">
        <v>39</v>
      </c>
      <c r="E189" t="s">
        <v>23</v>
      </c>
      <c r="F189">
        <v>0</v>
      </c>
      <c r="G189">
        <v>1</v>
      </c>
      <c r="H189" t="s">
        <v>24</v>
      </c>
      <c r="I189">
        <v>6110</v>
      </c>
      <c r="J189">
        <v>5</v>
      </c>
      <c r="K189">
        <v>65</v>
      </c>
      <c r="L189" t="s">
        <v>142</v>
      </c>
      <c r="M189" t="s">
        <v>23</v>
      </c>
      <c r="N189" t="s">
        <v>23</v>
      </c>
      <c r="O189" t="s">
        <v>25</v>
      </c>
      <c r="P189" t="s">
        <v>202</v>
      </c>
      <c r="Q189" t="s">
        <v>27</v>
      </c>
      <c r="R189" t="s">
        <v>601</v>
      </c>
      <c r="S189" t="s">
        <v>602</v>
      </c>
      <c r="T189" t="s">
        <v>64</v>
      </c>
      <c r="U189" t="s">
        <v>234</v>
      </c>
    </row>
    <row r="190" spans="1:21">
      <c r="A190" t="s">
        <v>603</v>
      </c>
      <c r="B190" s="1">
        <v>45798</v>
      </c>
      <c r="C190" t="s">
        <v>22</v>
      </c>
      <c r="D190">
        <v>77</v>
      </c>
      <c r="E190" t="s">
        <v>39</v>
      </c>
      <c r="F190">
        <v>0</v>
      </c>
      <c r="G190">
        <v>1</v>
      </c>
      <c r="H190" t="s">
        <v>24</v>
      </c>
      <c r="I190">
        <v>2818</v>
      </c>
      <c r="J190">
        <v>0</v>
      </c>
      <c r="K190">
        <v>3</v>
      </c>
      <c r="L190" t="s">
        <v>48</v>
      </c>
      <c r="M190" t="s">
        <v>23</v>
      </c>
      <c r="N190" t="s">
        <v>23</v>
      </c>
      <c r="O190" t="s">
        <v>25</v>
      </c>
      <c r="P190" t="s">
        <v>26</v>
      </c>
      <c r="Q190" t="s">
        <v>27</v>
      </c>
      <c r="R190" t="s">
        <v>604</v>
      </c>
      <c r="S190" t="s">
        <v>605</v>
      </c>
      <c r="T190" t="s">
        <v>30</v>
      </c>
      <c r="U190" t="s">
        <v>69</v>
      </c>
    </row>
    <row r="191" spans="1:21">
      <c r="A191" t="s">
        <v>606</v>
      </c>
      <c r="B191" s="1">
        <v>43876</v>
      </c>
      <c r="C191" t="s">
        <v>22</v>
      </c>
      <c r="D191">
        <v>71</v>
      </c>
      <c r="E191" t="s">
        <v>23</v>
      </c>
      <c r="F191">
        <v>0</v>
      </c>
      <c r="G191">
        <v>1</v>
      </c>
      <c r="H191" t="s">
        <v>24</v>
      </c>
      <c r="I191">
        <v>5910</v>
      </c>
      <c r="J191">
        <v>1</v>
      </c>
      <c r="K191">
        <v>66</v>
      </c>
      <c r="M191" t="s">
        <v>23</v>
      </c>
      <c r="N191" t="s">
        <v>23</v>
      </c>
      <c r="O191" t="s">
        <v>49</v>
      </c>
      <c r="P191" t="s">
        <v>164</v>
      </c>
      <c r="Q191" t="s">
        <v>50</v>
      </c>
      <c r="R191" t="s">
        <v>607</v>
      </c>
      <c r="S191" t="s">
        <v>608</v>
      </c>
      <c r="T191" t="s">
        <v>30</v>
      </c>
      <c r="U191" t="s">
        <v>103</v>
      </c>
    </row>
    <row r="192" spans="1:21">
      <c r="A192" t="s">
        <v>609</v>
      </c>
      <c r="B192" s="1">
        <v>45860</v>
      </c>
      <c r="C192" t="s">
        <v>33</v>
      </c>
      <c r="D192">
        <v>77</v>
      </c>
      <c r="E192" t="s">
        <v>23</v>
      </c>
      <c r="F192">
        <v>0</v>
      </c>
      <c r="G192">
        <v>1</v>
      </c>
      <c r="H192" t="s">
        <v>24</v>
      </c>
      <c r="I192">
        <v>5377</v>
      </c>
      <c r="J192">
        <v>1</v>
      </c>
      <c r="K192">
        <v>1</v>
      </c>
      <c r="M192" t="s">
        <v>39</v>
      </c>
      <c r="N192" t="s">
        <v>23</v>
      </c>
      <c r="O192" t="s">
        <v>49</v>
      </c>
      <c r="P192" t="s">
        <v>26</v>
      </c>
      <c r="Q192" t="s">
        <v>27</v>
      </c>
      <c r="R192" t="s">
        <v>610</v>
      </c>
      <c r="S192" t="s">
        <v>610</v>
      </c>
      <c r="T192" t="s">
        <v>30</v>
      </c>
      <c r="U192" t="s">
        <v>69</v>
      </c>
    </row>
    <row r="193" spans="1:21">
      <c r="A193" t="s">
        <v>611</v>
      </c>
      <c r="B193" s="1">
        <v>44568</v>
      </c>
      <c r="C193" t="s">
        <v>22</v>
      </c>
      <c r="D193">
        <v>74</v>
      </c>
      <c r="E193" t="s">
        <v>39</v>
      </c>
      <c r="F193">
        <v>0</v>
      </c>
      <c r="G193">
        <v>1</v>
      </c>
      <c r="H193" t="s">
        <v>24</v>
      </c>
      <c r="I193">
        <v>3802</v>
      </c>
      <c r="J193">
        <v>0</v>
      </c>
      <c r="K193">
        <v>43</v>
      </c>
      <c r="M193" t="s">
        <v>23</v>
      </c>
      <c r="N193" t="s">
        <v>23</v>
      </c>
      <c r="O193" t="s">
        <v>25</v>
      </c>
      <c r="P193" t="s">
        <v>26</v>
      </c>
      <c r="Q193" t="s">
        <v>84</v>
      </c>
      <c r="R193" t="s">
        <v>612</v>
      </c>
      <c r="S193" t="s">
        <v>613</v>
      </c>
      <c r="T193" t="s">
        <v>64</v>
      </c>
      <c r="U193" t="s">
        <v>234</v>
      </c>
    </row>
    <row r="194" spans="1:21">
      <c r="A194" t="s">
        <v>614</v>
      </c>
      <c r="B194" s="1">
        <v>45849</v>
      </c>
      <c r="C194" t="s">
        <v>22</v>
      </c>
      <c r="D194">
        <v>63</v>
      </c>
      <c r="E194" t="s">
        <v>39</v>
      </c>
      <c r="F194">
        <v>0</v>
      </c>
      <c r="G194">
        <v>1</v>
      </c>
      <c r="H194" t="s">
        <v>24</v>
      </c>
      <c r="I194">
        <v>2600</v>
      </c>
      <c r="J194">
        <v>0</v>
      </c>
      <c r="K194">
        <v>1</v>
      </c>
      <c r="L194" t="s">
        <v>48</v>
      </c>
      <c r="M194" t="s">
        <v>23</v>
      </c>
      <c r="N194" t="s">
        <v>23</v>
      </c>
      <c r="O194" t="s">
        <v>56</v>
      </c>
      <c r="P194" t="s">
        <v>26</v>
      </c>
      <c r="Q194" t="s">
        <v>27</v>
      </c>
      <c r="R194" t="s">
        <v>615</v>
      </c>
      <c r="S194" t="s">
        <v>616</v>
      </c>
      <c r="T194" t="s">
        <v>30</v>
      </c>
      <c r="U194" t="s">
        <v>31</v>
      </c>
    </row>
    <row r="195" spans="1:21">
      <c r="A195" t="s">
        <v>617</v>
      </c>
      <c r="B195" s="1">
        <v>45488</v>
      </c>
      <c r="C195" t="s">
        <v>33</v>
      </c>
      <c r="D195">
        <v>48</v>
      </c>
      <c r="E195" t="s">
        <v>39</v>
      </c>
      <c r="F195">
        <v>3</v>
      </c>
      <c r="G195">
        <v>1</v>
      </c>
      <c r="H195" t="s">
        <v>24</v>
      </c>
      <c r="I195">
        <v>5142</v>
      </c>
      <c r="J195">
        <v>0</v>
      </c>
      <c r="K195">
        <v>13</v>
      </c>
      <c r="M195" t="s">
        <v>23</v>
      </c>
      <c r="N195" t="s">
        <v>23</v>
      </c>
      <c r="O195" t="s">
        <v>25</v>
      </c>
      <c r="P195" t="s">
        <v>26</v>
      </c>
      <c r="Q195" t="s">
        <v>27</v>
      </c>
      <c r="R195" t="s">
        <v>618</v>
      </c>
      <c r="S195" t="s">
        <v>619</v>
      </c>
      <c r="T195" t="s">
        <v>30</v>
      </c>
      <c r="U195" t="s">
        <v>31</v>
      </c>
    </row>
    <row r="196" spans="1:21">
      <c r="A196" t="s">
        <v>620</v>
      </c>
      <c r="B196" s="1">
        <v>45819</v>
      </c>
      <c r="C196" t="s">
        <v>22</v>
      </c>
      <c r="D196">
        <v>22</v>
      </c>
      <c r="E196" t="s">
        <v>39</v>
      </c>
      <c r="F196">
        <v>0</v>
      </c>
      <c r="G196">
        <v>1</v>
      </c>
      <c r="H196" t="s">
        <v>24</v>
      </c>
      <c r="I196">
        <v>3878</v>
      </c>
      <c r="J196">
        <v>0</v>
      </c>
      <c r="K196">
        <v>2</v>
      </c>
      <c r="L196" t="s">
        <v>48</v>
      </c>
      <c r="M196" t="s">
        <v>23</v>
      </c>
      <c r="N196" t="s">
        <v>23</v>
      </c>
      <c r="O196" t="s">
        <v>56</v>
      </c>
      <c r="P196" t="s">
        <v>26</v>
      </c>
      <c r="Q196" t="s">
        <v>27</v>
      </c>
      <c r="R196" t="s">
        <v>621</v>
      </c>
      <c r="S196" t="s">
        <v>622</v>
      </c>
      <c r="T196" t="s">
        <v>30</v>
      </c>
      <c r="U196" t="s">
        <v>69</v>
      </c>
    </row>
    <row r="197" spans="1:21">
      <c r="A197" t="s">
        <v>623</v>
      </c>
      <c r="B197" s="1">
        <v>45840</v>
      </c>
      <c r="C197" t="s">
        <v>33</v>
      </c>
      <c r="D197">
        <v>54</v>
      </c>
      <c r="E197" t="s">
        <v>39</v>
      </c>
      <c r="F197">
        <v>0</v>
      </c>
      <c r="G197">
        <v>1</v>
      </c>
      <c r="H197" t="s">
        <v>24</v>
      </c>
      <c r="I197">
        <v>2792</v>
      </c>
      <c r="J197">
        <v>0</v>
      </c>
      <c r="K197">
        <v>1</v>
      </c>
      <c r="L197" t="s">
        <v>48</v>
      </c>
      <c r="M197" t="s">
        <v>23</v>
      </c>
      <c r="N197" t="s">
        <v>23</v>
      </c>
      <c r="O197" t="s">
        <v>25</v>
      </c>
      <c r="P197" t="s">
        <v>26</v>
      </c>
      <c r="Q197" t="s">
        <v>50</v>
      </c>
      <c r="R197" t="s">
        <v>624</v>
      </c>
      <c r="S197" t="s">
        <v>625</v>
      </c>
      <c r="T197" t="s">
        <v>30</v>
      </c>
      <c r="U197" t="s">
        <v>31</v>
      </c>
    </row>
    <row r="198" spans="1:21">
      <c r="A198" t="s">
        <v>626</v>
      </c>
      <c r="B198" s="1">
        <v>45429</v>
      </c>
      <c r="C198" t="s">
        <v>33</v>
      </c>
      <c r="D198">
        <v>40</v>
      </c>
      <c r="E198" t="s">
        <v>39</v>
      </c>
      <c r="F198">
        <v>0</v>
      </c>
      <c r="G198">
        <v>1</v>
      </c>
      <c r="H198" t="s">
        <v>24</v>
      </c>
      <c r="I198">
        <v>5671</v>
      </c>
      <c r="J198">
        <v>0</v>
      </c>
      <c r="K198">
        <v>15</v>
      </c>
      <c r="L198" t="s">
        <v>97</v>
      </c>
      <c r="M198" t="s">
        <v>23</v>
      </c>
      <c r="N198" t="s">
        <v>23</v>
      </c>
      <c r="O198" t="s">
        <v>25</v>
      </c>
      <c r="P198" t="s">
        <v>26</v>
      </c>
      <c r="Q198" t="s">
        <v>27</v>
      </c>
      <c r="R198" t="s">
        <v>627</v>
      </c>
      <c r="S198" t="s">
        <v>628</v>
      </c>
      <c r="T198" t="s">
        <v>30</v>
      </c>
      <c r="U198" t="s">
        <v>31</v>
      </c>
    </row>
    <row r="199" spans="1:21">
      <c r="A199" t="s">
        <v>629</v>
      </c>
      <c r="B199" s="1">
        <v>45823</v>
      </c>
      <c r="C199" t="s">
        <v>22</v>
      </c>
      <c r="D199">
        <v>49</v>
      </c>
      <c r="E199" t="s">
        <v>23</v>
      </c>
      <c r="F199">
        <v>0</v>
      </c>
      <c r="G199">
        <v>1</v>
      </c>
      <c r="H199" t="s">
        <v>24</v>
      </c>
      <c r="I199">
        <v>3851</v>
      </c>
      <c r="J199">
        <v>1</v>
      </c>
      <c r="K199">
        <v>2</v>
      </c>
      <c r="L199" t="s">
        <v>48</v>
      </c>
      <c r="M199" t="s">
        <v>23</v>
      </c>
      <c r="N199" t="s">
        <v>23</v>
      </c>
      <c r="O199" t="s">
        <v>25</v>
      </c>
      <c r="P199" t="s">
        <v>26</v>
      </c>
      <c r="Q199" t="s">
        <v>27</v>
      </c>
      <c r="R199" t="s">
        <v>612</v>
      </c>
      <c r="S199" t="s">
        <v>630</v>
      </c>
      <c r="T199" t="s">
        <v>30</v>
      </c>
      <c r="U199" t="s">
        <v>31</v>
      </c>
    </row>
    <row r="200" spans="1:21">
      <c r="A200" t="s">
        <v>631</v>
      </c>
      <c r="B200" s="1">
        <v>45389</v>
      </c>
      <c r="C200" t="s">
        <v>33</v>
      </c>
      <c r="D200">
        <v>35</v>
      </c>
      <c r="E200" t="s">
        <v>39</v>
      </c>
      <c r="F200">
        <v>0</v>
      </c>
      <c r="G200">
        <v>1</v>
      </c>
      <c r="H200" t="s">
        <v>24</v>
      </c>
      <c r="I200">
        <v>2850</v>
      </c>
      <c r="J200">
        <v>0</v>
      </c>
      <c r="K200">
        <v>16</v>
      </c>
      <c r="L200" t="s">
        <v>97</v>
      </c>
      <c r="M200" t="s">
        <v>23</v>
      </c>
      <c r="N200" t="s">
        <v>23</v>
      </c>
      <c r="O200" t="s">
        <v>25</v>
      </c>
      <c r="P200" t="s">
        <v>26</v>
      </c>
      <c r="Q200" t="s">
        <v>27</v>
      </c>
      <c r="R200" t="s">
        <v>632</v>
      </c>
      <c r="S200" t="s">
        <v>633</v>
      </c>
      <c r="T200" t="s">
        <v>30</v>
      </c>
      <c r="U200" t="s">
        <v>31</v>
      </c>
    </row>
    <row r="201" spans="1:21">
      <c r="A201" t="s">
        <v>634</v>
      </c>
      <c r="B201" s="1">
        <v>43844</v>
      </c>
      <c r="C201" t="s">
        <v>22</v>
      </c>
      <c r="D201">
        <v>31</v>
      </c>
      <c r="E201" t="s">
        <v>23</v>
      </c>
      <c r="F201">
        <v>0</v>
      </c>
      <c r="G201">
        <v>1</v>
      </c>
      <c r="H201" t="s">
        <v>24</v>
      </c>
      <c r="I201">
        <v>4394</v>
      </c>
      <c r="J201">
        <v>1</v>
      </c>
      <c r="K201">
        <v>67</v>
      </c>
      <c r="L201" t="s">
        <v>316</v>
      </c>
      <c r="M201" t="s">
        <v>23</v>
      </c>
      <c r="N201" t="s">
        <v>23</v>
      </c>
      <c r="O201" t="s">
        <v>25</v>
      </c>
      <c r="P201" t="s">
        <v>202</v>
      </c>
      <c r="Q201" t="s">
        <v>50</v>
      </c>
      <c r="R201" t="s">
        <v>635</v>
      </c>
      <c r="S201" t="s">
        <v>636</v>
      </c>
      <c r="T201" t="s">
        <v>30</v>
      </c>
      <c r="U201" t="s">
        <v>69</v>
      </c>
    </row>
    <row r="202" spans="1:21">
      <c r="A202" t="s">
        <v>637</v>
      </c>
      <c r="B202" s="1">
        <v>45398</v>
      </c>
      <c r="C202" t="s">
        <v>33</v>
      </c>
      <c r="D202">
        <v>48</v>
      </c>
      <c r="E202" t="s">
        <v>39</v>
      </c>
      <c r="F202">
        <v>0</v>
      </c>
      <c r="G202">
        <v>1</v>
      </c>
      <c r="H202" t="s">
        <v>24</v>
      </c>
      <c r="I202">
        <v>4722</v>
      </c>
      <c r="J202">
        <v>0</v>
      </c>
      <c r="K202">
        <v>16</v>
      </c>
      <c r="M202" t="s">
        <v>23</v>
      </c>
      <c r="N202" t="s">
        <v>23</v>
      </c>
      <c r="O202" t="s">
        <v>49</v>
      </c>
      <c r="P202" t="s">
        <v>26</v>
      </c>
      <c r="Q202" t="s">
        <v>50</v>
      </c>
      <c r="R202" t="s">
        <v>638</v>
      </c>
      <c r="S202" t="s">
        <v>639</v>
      </c>
      <c r="T202" t="s">
        <v>30</v>
      </c>
      <c r="U202" t="s">
        <v>31</v>
      </c>
    </row>
    <row r="203" spans="1:21">
      <c r="A203" t="s">
        <v>640</v>
      </c>
      <c r="B203" s="1">
        <v>45004</v>
      </c>
      <c r="C203" t="s">
        <v>22</v>
      </c>
      <c r="D203">
        <v>36</v>
      </c>
      <c r="E203" t="s">
        <v>23</v>
      </c>
      <c r="F203">
        <v>0</v>
      </c>
      <c r="G203">
        <v>1</v>
      </c>
      <c r="H203" t="s">
        <v>24</v>
      </c>
      <c r="I203">
        <v>2663</v>
      </c>
      <c r="J203">
        <v>1</v>
      </c>
      <c r="K203">
        <v>29</v>
      </c>
      <c r="M203" t="s">
        <v>23</v>
      </c>
      <c r="N203" t="s">
        <v>23</v>
      </c>
      <c r="O203" t="s">
        <v>25</v>
      </c>
      <c r="P203" t="s">
        <v>26</v>
      </c>
      <c r="Q203" t="s">
        <v>27</v>
      </c>
      <c r="R203" t="s">
        <v>583</v>
      </c>
      <c r="S203" t="s">
        <v>641</v>
      </c>
      <c r="T203" t="s">
        <v>59</v>
      </c>
      <c r="U203" t="s">
        <v>60</v>
      </c>
    </row>
    <row r="204" spans="1:21">
      <c r="A204" t="s">
        <v>642</v>
      </c>
      <c r="B204" s="1">
        <v>45857</v>
      </c>
      <c r="C204" t="s">
        <v>22</v>
      </c>
      <c r="D204">
        <v>39</v>
      </c>
      <c r="E204" t="s">
        <v>39</v>
      </c>
      <c r="F204">
        <v>0</v>
      </c>
      <c r="G204">
        <v>1</v>
      </c>
      <c r="H204" t="s">
        <v>24</v>
      </c>
      <c r="I204">
        <v>3017</v>
      </c>
      <c r="J204">
        <v>0</v>
      </c>
      <c r="K204">
        <v>1</v>
      </c>
      <c r="M204" t="s">
        <v>23</v>
      </c>
      <c r="N204" t="s">
        <v>23</v>
      </c>
      <c r="O204" t="s">
        <v>49</v>
      </c>
      <c r="P204" t="s">
        <v>26</v>
      </c>
      <c r="Q204" t="s">
        <v>50</v>
      </c>
      <c r="R204" t="s">
        <v>643</v>
      </c>
      <c r="S204" t="s">
        <v>644</v>
      </c>
      <c r="T204" t="s">
        <v>59</v>
      </c>
      <c r="U204" t="s">
        <v>241</v>
      </c>
    </row>
    <row r="205" spans="1:21">
      <c r="A205" t="s">
        <v>645</v>
      </c>
      <c r="B205" s="1">
        <v>45614</v>
      </c>
      <c r="C205" t="s">
        <v>33</v>
      </c>
      <c r="D205">
        <v>38</v>
      </c>
      <c r="E205" t="s">
        <v>39</v>
      </c>
      <c r="F205">
        <v>0</v>
      </c>
      <c r="G205">
        <v>1</v>
      </c>
      <c r="H205" t="s">
        <v>24</v>
      </c>
      <c r="I205">
        <v>3757</v>
      </c>
      <c r="J205">
        <v>0</v>
      </c>
      <c r="K205">
        <v>9</v>
      </c>
      <c r="M205" t="s">
        <v>23</v>
      </c>
      <c r="N205" t="s">
        <v>23</v>
      </c>
      <c r="O205" t="s">
        <v>49</v>
      </c>
      <c r="P205" t="s">
        <v>26</v>
      </c>
      <c r="Q205" t="s">
        <v>27</v>
      </c>
      <c r="R205" t="s">
        <v>646</v>
      </c>
      <c r="S205" t="s">
        <v>647</v>
      </c>
      <c r="T205" t="s">
        <v>64</v>
      </c>
      <c r="U205" t="s">
        <v>65</v>
      </c>
    </row>
    <row r="206" spans="1:21">
      <c r="A206" t="s">
        <v>648</v>
      </c>
      <c r="B206" s="1">
        <v>45847</v>
      </c>
      <c r="C206" t="s">
        <v>33</v>
      </c>
      <c r="D206">
        <v>26</v>
      </c>
      <c r="E206" t="s">
        <v>39</v>
      </c>
      <c r="F206">
        <v>0</v>
      </c>
      <c r="G206">
        <v>1</v>
      </c>
      <c r="H206" t="s">
        <v>24</v>
      </c>
      <c r="I206">
        <v>5919</v>
      </c>
      <c r="J206">
        <v>0</v>
      </c>
      <c r="K206">
        <v>1</v>
      </c>
      <c r="M206" t="s">
        <v>23</v>
      </c>
      <c r="N206" t="s">
        <v>23</v>
      </c>
      <c r="O206" t="s">
        <v>25</v>
      </c>
      <c r="P206" t="s">
        <v>26</v>
      </c>
      <c r="Q206" t="s">
        <v>27</v>
      </c>
      <c r="R206" t="s">
        <v>305</v>
      </c>
      <c r="S206" t="s">
        <v>649</v>
      </c>
      <c r="T206" t="s">
        <v>30</v>
      </c>
      <c r="U206" t="s">
        <v>31</v>
      </c>
    </row>
    <row r="207" spans="1:21">
      <c r="A207" t="s">
        <v>650</v>
      </c>
      <c r="B207" s="1">
        <v>45739</v>
      </c>
      <c r="C207" t="s">
        <v>22</v>
      </c>
      <c r="D207">
        <v>47</v>
      </c>
      <c r="E207" t="s">
        <v>39</v>
      </c>
      <c r="F207">
        <v>0</v>
      </c>
      <c r="G207">
        <v>1</v>
      </c>
      <c r="H207" t="s">
        <v>24</v>
      </c>
      <c r="I207">
        <v>4336</v>
      </c>
      <c r="J207">
        <v>0</v>
      </c>
      <c r="K207">
        <v>5</v>
      </c>
      <c r="L207" t="s">
        <v>48</v>
      </c>
      <c r="M207" t="s">
        <v>23</v>
      </c>
      <c r="N207" t="s">
        <v>23</v>
      </c>
      <c r="O207" t="s">
        <v>49</v>
      </c>
      <c r="P207" t="s">
        <v>26</v>
      </c>
      <c r="Q207" t="s">
        <v>27</v>
      </c>
      <c r="R207" t="s">
        <v>651</v>
      </c>
      <c r="S207" t="s">
        <v>652</v>
      </c>
      <c r="T207" t="s">
        <v>30</v>
      </c>
      <c r="U207" t="s">
        <v>106</v>
      </c>
    </row>
    <row r="208" spans="1:21">
      <c r="A208" t="s">
        <v>653</v>
      </c>
      <c r="B208" s="1">
        <v>45769</v>
      </c>
      <c r="C208" t="s">
        <v>33</v>
      </c>
      <c r="D208">
        <v>22</v>
      </c>
      <c r="E208" t="s">
        <v>23</v>
      </c>
      <c r="F208">
        <v>0</v>
      </c>
      <c r="G208">
        <v>1</v>
      </c>
      <c r="H208" t="s">
        <v>24</v>
      </c>
      <c r="I208">
        <v>2961</v>
      </c>
      <c r="J208">
        <v>1</v>
      </c>
      <c r="K208">
        <v>4</v>
      </c>
      <c r="L208" t="s">
        <v>48</v>
      </c>
      <c r="M208" t="s">
        <v>23</v>
      </c>
      <c r="N208" t="s">
        <v>23</v>
      </c>
      <c r="O208" t="s">
        <v>25</v>
      </c>
      <c r="P208" t="s">
        <v>26</v>
      </c>
      <c r="Q208" t="s">
        <v>27</v>
      </c>
      <c r="R208" t="s">
        <v>654</v>
      </c>
      <c r="S208" t="s">
        <v>655</v>
      </c>
      <c r="T208" t="s">
        <v>30</v>
      </c>
      <c r="U208" t="s">
        <v>31</v>
      </c>
    </row>
    <row r="209" spans="1:21">
      <c r="A209" t="s">
        <v>656</v>
      </c>
      <c r="B209" s="1">
        <v>45416</v>
      </c>
      <c r="C209" t="s">
        <v>22</v>
      </c>
      <c r="D209">
        <v>59</v>
      </c>
      <c r="E209" t="s">
        <v>23</v>
      </c>
      <c r="F209">
        <v>3</v>
      </c>
      <c r="G209">
        <v>1</v>
      </c>
      <c r="H209" t="s">
        <v>24</v>
      </c>
      <c r="I209">
        <v>4672</v>
      </c>
      <c r="J209">
        <v>1</v>
      </c>
      <c r="K209">
        <v>15</v>
      </c>
      <c r="M209" t="s">
        <v>23</v>
      </c>
      <c r="N209" t="s">
        <v>39</v>
      </c>
      <c r="P209" t="s">
        <v>26</v>
      </c>
      <c r="Q209" t="s">
        <v>27</v>
      </c>
      <c r="R209" t="s">
        <v>657</v>
      </c>
      <c r="S209" t="s">
        <v>658</v>
      </c>
      <c r="T209" t="s">
        <v>30</v>
      </c>
      <c r="U209" t="s">
        <v>69</v>
      </c>
    </row>
    <row r="210" spans="1:21">
      <c r="A210" t="s">
        <v>659</v>
      </c>
      <c r="B210" s="1">
        <v>44891</v>
      </c>
      <c r="C210" t="s">
        <v>22</v>
      </c>
      <c r="D210">
        <v>33</v>
      </c>
      <c r="E210" t="s">
        <v>23</v>
      </c>
      <c r="F210">
        <v>0</v>
      </c>
      <c r="G210">
        <v>1</v>
      </c>
      <c r="H210" t="s">
        <v>24</v>
      </c>
      <c r="I210">
        <v>5374</v>
      </c>
      <c r="J210">
        <v>3</v>
      </c>
      <c r="K210">
        <v>33</v>
      </c>
      <c r="L210" t="s">
        <v>40</v>
      </c>
      <c r="M210" t="s">
        <v>23</v>
      </c>
      <c r="N210" t="s">
        <v>23</v>
      </c>
      <c r="O210" t="s">
        <v>49</v>
      </c>
      <c r="P210" t="s">
        <v>202</v>
      </c>
      <c r="Q210" t="s">
        <v>84</v>
      </c>
      <c r="R210" t="s">
        <v>521</v>
      </c>
      <c r="S210" t="s">
        <v>660</v>
      </c>
      <c r="T210" t="s">
        <v>30</v>
      </c>
      <c r="U210" t="s">
        <v>31</v>
      </c>
    </row>
    <row r="211" spans="1:21">
      <c r="A211" t="s">
        <v>661</v>
      </c>
      <c r="B211" s="1">
        <v>44693</v>
      </c>
      <c r="C211" t="s">
        <v>33</v>
      </c>
      <c r="D211">
        <v>29</v>
      </c>
      <c r="E211" t="s">
        <v>39</v>
      </c>
      <c r="F211">
        <v>0</v>
      </c>
      <c r="G211">
        <v>1</v>
      </c>
      <c r="H211" t="s">
        <v>24</v>
      </c>
      <c r="I211">
        <v>2767</v>
      </c>
      <c r="J211">
        <v>0</v>
      </c>
      <c r="K211">
        <v>39</v>
      </c>
      <c r="L211" t="s">
        <v>40</v>
      </c>
      <c r="M211" t="s">
        <v>23</v>
      </c>
      <c r="N211" t="s">
        <v>23</v>
      </c>
      <c r="O211" t="s">
        <v>25</v>
      </c>
      <c r="P211" t="s">
        <v>202</v>
      </c>
      <c r="Q211" t="s">
        <v>27</v>
      </c>
      <c r="R211" t="s">
        <v>662</v>
      </c>
      <c r="S211" t="s">
        <v>663</v>
      </c>
      <c r="T211" t="s">
        <v>36</v>
      </c>
      <c r="U211" t="s">
        <v>37</v>
      </c>
    </row>
    <row r="212" spans="1:21">
      <c r="A212" t="s">
        <v>664</v>
      </c>
      <c r="B212" s="1">
        <v>45400</v>
      </c>
      <c r="C212" t="s">
        <v>22</v>
      </c>
      <c r="D212">
        <v>27</v>
      </c>
      <c r="E212" t="s">
        <v>39</v>
      </c>
      <c r="F212">
        <v>0</v>
      </c>
      <c r="G212">
        <v>1</v>
      </c>
      <c r="H212" t="s">
        <v>24</v>
      </c>
      <c r="I212">
        <v>2827</v>
      </c>
      <c r="J212">
        <v>0</v>
      </c>
      <c r="K212">
        <v>16</v>
      </c>
      <c r="M212" t="s">
        <v>23</v>
      </c>
      <c r="N212" t="s">
        <v>23</v>
      </c>
      <c r="O212" t="s">
        <v>25</v>
      </c>
      <c r="P212" t="s">
        <v>26</v>
      </c>
      <c r="Q212" t="s">
        <v>27</v>
      </c>
      <c r="R212" t="s">
        <v>665</v>
      </c>
      <c r="S212" t="s">
        <v>666</v>
      </c>
      <c r="T212" t="s">
        <v>30</v>
      </c>
      <c r="U212" t="s">
        <v>103</v>
      </c>
    </row>
    <row r="213" spans="1:21">
      <c r="A213" t="s">
        <v>667</v>
      </c>
      <c r="B213" s="1">
        <v>43753</v>
      </c>
      <c r="C213" t="s">
        <v>33</v>
      </c>
      <c r="D213">
        <v>21</v>
      </c>
      <c r="E213" t="s">
        <v>23</v>
      </c>
      <c r="F213">
        <v>0</v>
      </c>
      <c r="G213">
        <v>1</v>
      </c>
      <c r="H213" t="s">
        <v>24</v>
      </c>
      <c r="I213">
        <v>5947</v>
      </c>
      <c r="J213">
        <v>1</v>
      </c>
      <c r="K213">
        <v>70</v>
      </c>
      <c r="L213" t="s">
        <v>316</v>
      </c>
      <c r="M213" t="s">
        <v>23</v>
      </c>
      <c r="N213" t="s">
        <v>23</v>
      </c>
      <c r="O213" t="s">
        <v>25</v>
      </c>
      <c r="P213" t="s">
        <v>164</v>
      </c>
      <c r="Q213" t="s">
        <v>27</v>
      </c>
      <c r="R213" t="s">
        <v>668</v>
      </c>
      <c r="S213" t="s">
        <v>669</v>
      </c>
      <c r="T213" t="s">
        <v>59</v>
      </c>
      <c r="U213" t="s">
        <v>60</v>
      </c>
    </row>
    <row r="214" spans="1:21">
      <c r="A214" t="s">
        <v>670</v>
      </c>
      <c r="B214" s="1">
        <v>44109</v>
      </c>
      <c r="C214" t="s">
        <v>33</v>
      </c>
      <c r="D214">
        <v>37</v>
      </c>
      <c r="E214" t="s">
        <v>23</v>
      </c>
      <c r="F214">
        <v>0</v>
      </c>
      <c r="G214">
        <v>1</v>
      </c>
      <c r="H214" t="s">
        <v>24</v>
      </c>
      <c r="I214">
        <v>5989</v>
      </c>
      <c r="J214">
        <v>1</v>
      </c>
      <c r="K214">
        <v>58</v>
      </c>
      <c r="M214" t="s">
        <v>23</v>
      </c>
      <c r="N214" t="s">
        <v>23</v>
      </c>
      <c r="O214" t="s">
        <v>25</v>
      </c>
      <c r="P214" t="s">
        <v>26</v>
      </c>
      <c r="Q214" t="s">
        <v>27</v>
      </c>
      <c r="R214" t="s">
        <v>671</v>
      </c>
      <c r="S214" t="s">
        <v>672</v>
      </c>
      <c r="T214" t="s">
        <v>43</v>
      </c>
      <c r="U214" t="s">
        <v>44</v>
      </c>
    </row>
    <row r="215" spans="1:21">
      <c r="A215" t="s">
        <v>673</v>
      </c>
      <c r="B215" s="1">
        <v>45766</v>
      </c>
      <c r="C215" t="s">
        <v>22</v>
      </c>
      <c r="D215">
        <v>52</v>
      </c>
      <c r="E215" t="s">
        <v>39</v>
      </c>
      <c r="F215">
        <v>0</v>
      </c>
      <c r="G215">
        <v>1</v>
      </c>
      <c r="H215" t="s">
        <v>24</v>
      </c>
      <c r="I215">
        <v>3622</v>
      </c>
      <c r="J215">
        <v>0</v>
      </c>
      <c r="K215">
        <v>4</v>
      </c>
      <c r="M215" t="s">
        <v>23</v>
      </c>
      <c r="N215" t="s">
        <v>23</v>
      </c>
      <c r="O215" t="s">
        <v>25</v>
      </c>
      <c r="P215" t="s">
        <v>26</v>
      </c>
      <c r="Q215" t="s">
        <v>27</v>
      </c>
      <c r="R215" t="s">
        <v>674</v>
      </c>
      <c r="S215" t="s">
        <v>675</v>
      </c>
      <c r="T215" t="s">
        <v>36</v>
      </c>
      <c r="U215" t="s">
        <v>46</v>
      </c>
    </row>
    <row r="216" spans="1:21">
      <c r="A216" t="s">
        <v>676</v>
      </c>
      <c r="B216" s="1">
        <v>45771</v>
      </c>
      <c r="C216" t="s">
        <v>33</v>
      </c>
      <c r="D216">
        <v>74</v>
      </c>
      <c r="E216" t="s">
        <v>39</v>
      </c>
      <c r="F216">
        <v>0</v>
      </c>
      <c r="G216">
        <v>1</v>
      </c>
      <c r="H216" t="s">
        <v>24</v>
      </c>
      <c r="I216">
        <v>5808</v>
      </c>
      <c r="J216">
        <v>0</v>
      </c>
      <c r="K216">
        <v>4</v>
      </c>
      <c r="M216" t="s">
        <v>23</v>
      </c>
      <c r="N216" t="s">
        <v>23</v>
      </c>
      <c r="O216" t="s">
        <v>56</v>
      </c>
      <c r="P216" t="s">
        <v>26</v>
      </c>
      <c r="Q216" t="s">
        <v>27</v>
      </c>
      <c r="R216" t="s">
        <v>677</v>
      </c>
      <c r="S216" t="s">
        <v>678</v>
      </c>
      <c r="T216" t="s">
        <v>30</v>
      </c>
      <c r="U216" t="s">
        <v>31</v>
      </c>
    </row>
    <row r="217" spans="1:21">
      <c r="A217" t="s">
        <v>679</v>
      </c>
      <c r="B217" s="1">
        <v>45649</v>
      </c>
      <c r="C217" t="s">
        <v>22</v>
      </c>
      <c r="D217">
        <v>66</v>
      </c>
      <c r="E217" t="s">
        <v>39</v>
      </c>
      <c r="F217">
        <v>0</v>
      </c>
      <c r="G217">
        <v>1</v>
      </c>
      <c r="H217" t="s">
        <v>24</v>
      </c>
      <c r="I217">
        <v>5084</v>
      </c>
      <c r="J217">
        <v>0</v>
      </c>
      <c r="K217">
        <v>8</v>
      </c>
      <c r="M217" t="s">
        <v>23</v>
      </c>
      <c r="N217" t="s">
        <v>23</v>
      </c>
      <c r="O217" t="s">
        <v>25</v>
      </c>
      <c r="P217" t="s">
        <v>26</v>
      </c>
      <c r="Q217" t="s">
        <v>50</v>
      </c>
      <c r="R217" t="s">
        <v>680</v>
      </c>
      <c r="S217" t="s">
        <v>681</v>
      </c>
      <c r="T217" t="s">
        <v>30</v>
      </c>
      <c r="U217" t="s">
        <v>31</v>
      </c>
    </row>
    <row r="218" spans="1:21">
      <c r="A218" t="s">
        <v>682</v>
      </c>
      <c r="B218" s="1">
        <v>45526</v>
      </c>
      <c r="C218" t="s">
        <v>22</v>
      </c>
      <c r="D218">
        <v>77</v>
      </c>
      <c r="E218" t="s">
        <v>39</v>
      </c>
      <c r="F218">
        <v>0</v>
      </c>
      <c r="G218">
        <v>1</v>
      </c>
      <c r="H218" t="s">
        <v>24</v>
      </c>
      <c r="I218">
        <v>2437</v>
      </c>
      <c r="J218">
        <v>0</v>
      </c>
      <c r="K218">
        <v>12</v>
      </c>
      <c r="M218" t="s">
        <v>39</v>
      </c>
      <c r="N218" t="s">
        <v>23</v>
      </c>
      <c r="O218" t="s">
        <v>49</v>
      </c>
      <c r="P218" t="s">
        <v>26</v>
      </c>
      <c r="Q218" t="s">
        <v>27</v>
      </c>
      <c r="R218" t="s">
        <v>683</v>
      </c>
      <c r="S218" t="s">
        <v>684</v>
      </c>
      <c r="T218" t="s">
        <v>30</v>
      </c>
      <c r="U218" t="s">
        <v>31</v>
      </c>
    </row>
    <row r="219" spans="1:21">
      <c r="A219" t="s">
        <v>685</v>
      </c>
      <c r="B219" s="1">
        <v>45734</v>
      </c>
      <c r="C219" t="s">
        <v>33</v>
      </c>
      <c r="D219">
        <v>66</v>
      </c>
      <c r="E219" t="s">
        <v>39</v>
      </c>
      <c r="F219">
        <v>0</v>
      </c>
      <c r="G219">
        <v>1</v>
      </c>
      <c r="H219" t="s">
        <v>24</v>
      </c>
      <c r="I219">
        <v>3305</v>
      </c>
      <c r="J219">
        <v>0</v>
      </c>
      <c r="K219">
        <v>5</v>
      </c>
      <c r="M219" t="s">
        <v>23</v>
      </c>
      <c r="N219" t="s">
        <v>23</v>
      </c>
      <c r="O219" t="s">
        <v>25</v>
      </c>
      <c r="P219" t="s">
        <v>26</v>
      </c>
      <c r="Q219" t="s">
        <v>50</v>
      </c>
      <c r="R219" t="s">
        <v>686</v>
      </c>
      <c r="S219" t="s">
        <v>687</v>
      </c>
      <c r="T219" t="s">
        <v>30</v>
      </c>
      <c r="U219" t="s">
        <v>31</v>
      </c>
    </row>
    <row r="220" spans="1:21">
      <c r="A220" t="s">
        <v>688</v>
      </c>
      <c r="B220" s="1">
        <v>45424</v>
      </c>
      <c r="C220" t="s">
        <v>22</v>
      </c>
      <c r="D220">
        <v>78</v>
      </c>
      <c r="E220" t="s">
        <v>39</v>
      </c>
      <c r="F220">
        <v>0</v>
      </c>
      <c r="G220">
        <v>1</v>
      </c>
      <c r="H220" t="s">
        <v>24</v>
      </c>
      <c r="I220">
        <v>3621</v>
      </c>
      <c r="J220">
        <v>0</v>
      </c>
      <c r="K220">
        <v>15</v>
      </c>
      <c r="M220" t="s">
        <v>23</v>
      </c>
      <c r="N220" t="s">
        <v>23</v>
      </c>
      <c r="O220" t="s">
        <v>25</v>
      </c>
      <c r="P220" t="s">
        <v>26</v>
      </c>
      <c r="Q220" t="s">
        <v>27</v>
      </c>
      <c r="R220" t="s">
        <v>607</v>
      </c>
      <c r="S220" t="s">
        <v>689</v>
      </c>
      <c r="T220" t="s">
        <v>30</v>
      </c>
      <c r="U220" t="s">
        <v>103</v>
      </c>
    </row>
    <row r="221" spans="1:21">
      <c r="A221" t="s">
        <v>690</v>
      </c>
      <c r="B221" s="1">
        <v>43886</v>
      </c>
      <c r="C221" t="s">
        <v>22</v>
      </c>
      <c r="D221">
        <v>66</v>
      </c>
      <c r="E221" t="s">
        <v>23</v>
      </c>
      <c r="F221">
        <v>0</v>
      </c>
      <c r="G221">
        <v>1</v>
      </c>
      <c r="H221" t="s">
        <v>24</v>
      </c>
      <c r="I221">
        <v>4281</v>
      </c>
      <c r="J221">
        <v>1</v>
      </c>
      <c r="K221">
        <v>66</v>
      </c>
      <c r="M221" t="s">
        <v>23</v>
      </c>
      <c r="N221" t="s">
        <v>23</v>
      </c>
      <c r="O221" t="s">
        <v>25</v>
      </c>
      <c r="P221" t="s">
        <v>202</v>
      </c>
      <c r="Q221" t="s">
        <v>27</v>
      </c>
      <c r="R221" t="s">
        <v>691</v>
      </c>
      <c r="S221" t="s">
        <v>692</v>
      </c>
      <c r="T221" t="s">
        <v>30</v>
      </c>
      <c r="U221" t="s">
        <v>69</v>
      </c>
    </row>
    <row r="222" spans="1:21">
      <c r="A222" t="s">
        <v>693</v>
      </c>
      <c r="B222" s="1">
        <v>45817</v>
      </c>
      <c r="C222" t="s">
        <v>33</v>
      </c>
      <c r="D222">
        <v>67</v>
      </c>
      <c r="E222" t="s">
        <v>39</v>
      </c>
      <c r="F222">
        <v>0</v>
      </c>
      <c r="G222">
        <v>1</v>
      </c>
      <c r="H222" t="s">
        <v>24</v>
      </c>
      <c r="I222">
        <v>2189</v>
      </c>
      <c r="J222">
        <v>0</v>
      </c>
      <c r="K222">
        <v>2</v>
      </c>
      <c r="M222" t="s">
        <v>23</v>
      </c>
      <c r="N222" t="s">
        <v>23</v>
      </c>
      <c r="O222" t="s">
        <v>25</v>
      </c>
      <c r="P222" t="s">
        <v>26</v>
      </c>
      <c r="Q222" t="s">
        <v>27</v>
      </c>
      <c r="R222" t="s">
        <v>694</v>
      </c>
      <c r="S222" t="s">
        <v>695</v>
      </c>
      <c r="T222" t="s">
        <v>30</v>
      </c>
      <c r="U222" t="s">
        <v>31</v>
      </c>
    </row>
    <row r="223" spans="1:21">
      <c r="A223" t="s">
        <v>696</v>
      </c>
      <c r="B223" s="1">
        <v>45680</v>
      </c>
      <c r="C223" t="s">
        <v>22</v>
      </c>
      <c r="D223">
        <v>65</v>
      </c>
      <c r="E223" t="s">
        <v>23</v>
      </c>
      <c r="F223">
        <v>0</v>
      </c>
      <c r="G223">
        <v>1</v>
      </c>
      <c r="H223" t="s">
        <v>24</v>
      </c>
      <c r="I223">
        <v>2016</v>
      </c>
      <c r="J223">
        <v>2</v>
      </c>
      <c r="K223">
        <v>7</v>
      </c>
      <c r="M223" t="s">
        <v>23</v>
      </c>
      <c r="N223" t="s">
        <v>23</v>
      </c>
      <c r="O223" t="s">
        <v>25</v>
      </c>
      <c r="P223" t="s">
        <v>26</v>
      </c>
      <c r="Q223" t="s">
        <v>27</v>
      </c>
      <c r="R223" t="s">
        <v>697</v>
      </c>
      <c r="S223" t="s">
        <v>698</v>
      </c>
      <c r="T223" t="s">
        <v>43</v>
      </c>
      <c r="U223" t="s">
        <v>44</v>
      </c>
    </row>
    <row r="224" spans="1:21">
      <c r="A224" t="s">
        <v>699</v>
      </c>
      <c r="B224" s="1">
        <v>44147</v>
      </c>
      <c r="C224" t="s">
        <v>22</v>
      </c>
      <c r="D224">
        <v>73</v>
      </c>
      <c r="E224" t="s">
        <v>23</v>
      </c>
      <c r="F224">
        <v>0</v>
      </c>
      <c r="G224">
        <v>1</v>
      </c>
      <c r="H224" t="s">
        <v>24</v>
      </c>
      <c r="I224">
        <v>5247</v>
      </c>
      <c r="J224">
        <v>1</v>
      </c>
      <c r="K224">
        <v>57</v>
      </c>
      <c r="L224" t="s">
        <v>142</v>
      </c>
      <c r="M224" t="s">
        <v>23</v>
      </c>
      <c r="N224" t="s">
        <v>23</v>
      </c>
      <c r="O224" t="s">
        <v>25</v>
      </c>
      <c r="P224" t="s">
        <v>26</v>
      </c>
      <c r="Q224" t="s">
        <v>27</v>
      </c>
      <c r="R224" t="s">
        <v>700</v>
      </c>
      <c r="S224" t="s">
        <v>701</v>
      </c>
      <c r="T224" t="s">
        <v>64</v>
      </c>
      <c r="U224" t="s">
        <v>234</v>
      </c>
    </row>
    <row r="225" spans="1:21">
      <c r="A225" t="s">
        <v>702</v>
      </c>
      <c r="B225" s="1">
        <v>45371</v>
      </c>
      <c r="C225" t="s">
        <v>33</v>
      </c>
      <c r="D225">
        <v>20</v>
      </c>
      <c r="E225" t="s">
        <v>39</v>
      </c>
      <c r="F225">
        <v>0</v>
      </c>
      <c r="G225">
        <v>1</v>
      </c>
      <c r="H225" t="s">
        <v>24</v>
      </c>
      <c r="I225">
        <v>3022</v>
      </c>
      <c r="J225">
        <v>0</v>
      </c>
      <c r="K225">
        <v>17</v>
      </c>
      <c r="M225" t="s">
        <v>23</v>
      </c>
      <c r="N225" t="s">
        <v>23</v>
      </c>
      <c r="O225" t="s">
        <v>56</v>
      </c>
      <c r="P225" t="s">
        <v>26</v>
      </c>
      <c r="Q225" t="s">
        <v>50</v>
      </c>
      <c r="R225" t="s">
        <v>703</v>
      </c>
      <c r="S225" t="s">
        <v>704</v>
      </c>
      <c r="T225" t="s">
        <v>30</v>
      </c>
      <c r="U225" t="s">
        <v>103</v>
      </c>
    </row>
    <row r="226" spans="1:21">
      <c r="A226" t="s">
        <v>705</v>
      </c>
      <c r="B226" s="1">
        <v>45573</v>
      </c>
      <c r="C226" t="s">
        <v>33</v>
      </c>
      <c r="D226">
        <v>33</v>
      </c>
      <c r="E226" t="s">
        <v>39</v>
      </c>
      <c r="F226">
        <v>0</v>
      </c>
      <c r="G226">
        <v>1</v>
      </c>
      <c r="H226" t="s">
        <v>24</v>
      </c>
      <c r="I226">
        <v>5184</v>
      </c>
      <c r="J226">
        <v>0</v>
      </c>
      <c r="K226">
        <v>10</v>
      </c>
      <c r="M226" t="s">
        <v>23</v>
      </c>
      <c r="N226" t="s">
        <v>23</v>
      </c>
      <c r="O226" t="s">
        <v>25</v>
      </c>
      <c r="P226" t="s">
        <v>26</v>
      </c>
      <c r="Q226" t="s">
        <v>27</v>
      </c>
      <c r="R226" t="s">
        <v>706</v>
      </c>
      <c r="S226" t="s">
        <v>707</v>
      </c>
      <c r="T226" t="s">
        <v>30</v>
      </c>
      <c r="U226" t="s">
        <v>31</v>
      </c>
    </row>
    <row r="227" spans="1:21">
      <c r="A227" t="s">
        <v>708</v>
      </c>
      <c r="B227" s="1">
        <v>44111</v>
      </c>
      <c r="C227" t="s">
        <v>22</v>
      </c>
      <c r="D227">
        <v>20</v>
      </c>
      <c r="E227" t="s">
        <v>39</v>
      </c>
      <c r="F227">
        <v>0</v>
      </c>
      <c r="G227">
        <v>1</v>
      </c>
      <c r="H227" t="s">
        <v>24</v>
      </c>
      <c r="I227">
        <v>6105</v>
      </c>
      <c r="J227">
        <v>0</v>
      </c>
      <c r="K227">
        <v>58</v>
      </c>
      <c r="L227" t="s">
        <v>142</v>
      </c>
      <c r="M227" t="s">
        <v>23</v>
      </c>
      <c r="N227" t="s">
        <v>23</v>
      </c>
      <c r="O227" t="s">
        <v>25</v>
      </c>
      <c r="P227" t="s">
        <v>202</v>
      </c>
      <c r="Q227" t="s">
        <v>27</v>
      </c>
      <c r="R227" t="s">
        <v>503</v>
      </c>
      <c r="S227" t="s">
        <v>709</v>
      </c>
      <c r="T227" t="s">
        <v>30</v>
      </c>
      <c r="U227" t="s">
        <v>69</v>
      </c>
    </row>
    <row r="228" spans="1:21">
      <c r="A228" t="s">
        <v>710</v>
      </c>
      <c r="B228" s="1">
        <v>45767</v>
      </c>
      <c r="C228" t="s">
        <v>33</v>
      </c>
      <c r="D228">
        <v>59</v>
      </c>
      <c r="E228" t="s">
        <v>39</v>
      </c>
      <c r="F228">
        <v>0</v>
      </c>
      <c r="G228">
        <v>1</v>
      </c>
      <c r="H228" t="s">
        <v>24</v>
      </c>
      <c r="I228">
        <v>4249</v>
      </c>
      <c r="J228">
        <v>0</v>
      </c>
      <c r="K228">
        <v>4</v>
      </c>
      <c r="L228" t="s">
        <v>48</v>
      </c>
      <c r="M228" t="s">
        <v>23</v>
      </c>
      <c r="N228" t="s">
        <v>23</v>
      </c>
      <c r="O228" t="s">
        <v>25</v>
      </c>
      <c r="P228" t="s">
        <v>26</v>
      </c>
      <c r="Q228" t="s">
        <v>27</v>
      </c>
      <c r="R228" t="s">
        <v>147</v>
      </c>
      <c r="S228" t="s">
        <v>711</v>
      </c>
      <c r="T228" t="s">
        <v>30</v>
      </c>
      <c r="U228" t="s">
        <v>31</v>
      </c>
    </row>
    <row r="229" spans="1:21">
      <c r="A229" t="s">
        <v>712</v>
      </c>
      <c r="B229" s="1">
        <v>45788</v>
      </c>
      <c r="C229" t="s">
        <v>33</v>
      </c>
      <c r="D229">
        <v>60</v>
      </c>
      <c r="E229" t="s">
        <v>39</v>
      </c>
      <c r="F229">
        <v>0</v>
      </c>
      <c r="G229">
        <v>1</v>
      </c>
      <c r="H229" t="s">
        <v>24</v>
      </c>
      <c r="I229">
        <v>5339</v>
      </c>
      <c r="J229">
        <v>0</v>
      </c>
      <c r="K229">
        <v>3</v>
      </c>
      <c r="L229" t="s">
        <v>48</v>
      </c>
      <c r="M229" t="s">
        <v>23</v>
      </c>
      <c r="N229" t="s">
        <v>23</v>
      </c>
      <c r="O229" t="s">
        <v>25</v>
      </c>
      <c r="P229" t="s">
        <v>26</v>
      </c>
      <c r="Q229" t="s">
        <v>27</v>
      </c>
      <c r="R229" t="s">
        <v>713</v>
      </c>
      <c r="S229" t="s">
        <v>714</v>
      </c>
      <c r="T229" t="s">
        <v>36</v>
      </c>
      <c r="U229" t="s">
        <v>46</v>
      </c>
    </row>
    <row r="230" spans="1:21">
      <c r="A230" t="s">
        <v>715</v>
      </c>
      <c r="B230" s="1">
        <v>45238</v>
      </c>
      <c r="C230" t="s">
        <v>33</v>
      </c>
      <c r="D230">
        <v>30</v>
      </c>
      <c r="E230" t="s">
        <v>23</v>
      </c>
      <c r="F230">
        <v>0</v>
      </c>
      <c r="G230">
        <v>1</v>
      </c>
      <c r="H230" t="s">
        <v>24</v>
      </c>
      <c r="I230">
        <v>5531</v>
      </c>
      <c r="J230">
        <v>1</v>
      </c>
      <c r="K230">
        <v>21</v>
      </c>
      <c r="M230" t="s">
        <v>39</v>
      </c>
      <c r="N230" t="s">
        <v>23</v>
      </c>
      <c r="O230" t="s">
        <v>56</v>
      </c>
      <c r="P230" t="s">
        <v>202</v>
      </c>
      <c r="Q230" t="s">
        <v>27</v>
      </c>
      <c r="R230" t="s">
        <v>716</v>
      </c>
      <c r="S230" t="s">
        <v>717</v>
      </c>
      <c r="T230" t="s">
        <v>36</v>
      </c>
      <c r="U230" t="s">
        <v>37</v>
      </c>
    </row>
    <row r="231" spans="1:21">
      <c r="A231" t="s">
        <v>718</v>
      </c>
      <c r="B231" s="1">
        <v>45127</v>
      </c>
      <c r="C231" t="s">
        <v>33</v>
      </c>
      <c r="D231">
        <v>59</v>
      </c>
      <c r="E231" t="s">
        <v>39</v>
      </c>
      <c r="F231">
        <v>0</v>
      </c>
      <c r="G231">
        <v>1</v>
      </c>
      <c r="H231" t="s">
        <v>24</v>
      </c>
      <c r="I231">
        <v>2195</v>
      </c>
      <c r="J231">
        <v>0</v>
      </c>
      <c r="K231">
        <v>25</v>
      </c>
      <c r="M231" t="s">
        <v>23</v>
      </c>
      <c r="N231" t="s">
        <v>23</v>
      </c>
      <c r="O231" t="s">
        <v>25</v>
      </c>
      <c r="P231" t="s">
        <v>26</v>
      </c>
      <c r="Q231" t="s">
        <v>27</v>
      </c>
      <c r="R231" t="s">
        <v>719</v>
      </c>
      <c r="S231" t="s">
        <v>720</v>
      </c>
      <c r="T231" t="s">
        <v>59</v>
      </c>
      <c r="U231" t="s">
        <v>241</v>
      </c>
    </row>
    <row r="232" spans="1:21">
      <c r="A232" t="s">
        <v>721</v>
      </c>
      <c r="B232" s="1">
        <v>45862</v>
      </c>
      <c r="C232" t="s">
        <v>22</v>
      </c>
      <c r="D232">
        <v>30</v>
      </c>
      <c r="E232" t="s">
        <v>39</v>
      </c>
      <c r="F232">
        <v>0</v>
      </c>
      <c r="G232">
        <v>1</v>
      </c>
      <c r="H232" t="s">
        <v>24</v>
      </c>
      <c r="I232">
        <v>3383</v>
      </c>
      <c r="J232">
        <v>0</v>
      </c>
      <c r="K232">
        <v>1</v>
      </c>
      <c r="L232" t="s">
        <v>48</v>
      </c>
      <c r="M232" t="s">
        <v>39</v>
      </c>
      <c r="N232" t="s">
        <v>23</v>
      </c>
      <c r="O232" t="s">
        <v>56</v>
      </c>
      <c r="P232" t="s">
        <v>26</v>
      </c>
      <c r="Q232" t="s">
        <v>84</v>
      </c>
      <c r="R232" t="s">
        <v>722</v>
      </c>
      <c r="S232" t="s">
        <v>722</v>
      </c>
      <c r="T232" t="s">
        <v>64</v>
      </c>
      <c r="U232" t="s">
        <v>65</v>
      </c>
    </row>
    <row r="233" spans="1:21">
      <c r="A233" t="s">
        <v>723</v>
      </c>
      <c r="B233" s="1">
        <v>45734</v>
      </c>
      <c r="C233" t="s">
        <v>33</v>
      </c>
      <c r="D233">
        <v>34</v>
      </c>
      <c r="E233" t="s">
        <v>39</v>
      </c>
      <c r="F233">
        <v>0</v>
      </c>
      <c r="G233">
        <v>1</v>
      </c>
      <c r="H233" t="s">
        <v>24</v>
      </c>
      <c r="I233">
        <v>5435</v>
      </c>
      <c r="J233">
        <v>0</v>
      </c>
      <c r="K233">
        <v>5</v>
      </c>
      <c r="L233" t="s">
        <v>48</v>
      </c>
      <c r="M233" t="s">
        <v>23</v>
      </c>
      <c r="N233" t="s">
        <v>23</v>
      </c>
      <c r="O233" t="s">
        <v>56</v>
      </c>
      <c r="P233" t="s">
        <v>26</v>
      </c>
      <c r="Q233" t="s">
        <v>50</v>
      </c>
      <c r="R233" t="s">
        <v>724</v>
      </c>
      <c r="S233" t="s">
        <v>725</v>
      </c>
      <c r="T233" t="s">
        <v>30</v>
      </c>
      <c r="U233" t="s">
        <v>103</v>
      </c>
    </row>
    <row r="234" spans="1:21">
      <c r="A234" t="s">
        <v>726</v>
      </c>
      <c r="B234" s="1">
        <v>45433</v>
      </c>
      <c r="C234" t="s">
        <v>22</v>
      </c>
      <c r="D234">
        <v>29</v>
      </c>
      <c r="E234" t="s">
        <v>39</v>
      </c>
      <c r="F234">
        <v>0</v>
      </c>
      <c r="G234">
        <v>1</v>
      </c>
      <c r="H234" t="s">
        <v>24</v>
      </c>
      <c r="I234">
        <v>4938</v>
      </c>
      <c r="J234">
        <v>0</v>
      </c>
      <c r="K234">
        <v>15</v>
      </c>
      <c r="L234" t="s">
        <v>97</v>
      </c>
      <c r="M234" t="s">
        <v>23</v>
      </c>
      <c r="N234" t="s">
        <v>23</v>
      </c>
      <c r="O234" t="s">
        <v>25</v>
      </c>
      <c r="P234" t="s">
        <v>26</v>
      </c>
      <c r="Q234" t="s">
        <v>84</v>
      </c>
      <c r="R234" t="s">
        <v>572</v>
      </c>
      <c r="S234" t="s">
        <v>727</v>
      </c>
      <c r="T234" t="s">
        <v>64</v>
      </c>
      <c r="U234" t="s">
        <v>145</v>
      </c>
    </row>
    <row r="235" spans="1:21">
      <c r="A235" t="s">
        <v>728</v>
      </c>
      <c r="B235" s="1">
        <v>45820</v>
      </c>
      <c r="C235" t="s">
        <v>22</v>
      </c>
      <c r="D235">
        <v>56</v>
      </c>
      <c r="E235" t="s">
        <v>39</v>
      </c>
      <c r="F235">
        <v>0</v>
      </c>
      <c r="G235">
        <v>1</v>
      </c>
      <c r="H235" t="s">
        <v>24</v>
      </c>
      <c r="I235">
        <v>2320</v>
      </c>
      <c r="J235">
        <v>0</v>
      </c>
      <c r="K235">
        <v>2</v>
      </c>
      <c r="L235" t="s">
        <v>48</v>
      </c>
      <c r="M235" t="s">
        <v>23</v>
      </c>
      <c r="N235" t="s">
        <v>23</v>
      </c>
      <c r="O235" t="s">
        <v>25</v>
      </c>
      <c r="P235" t="s">
        <v>26</v>
      </c>
      <c r="Q235" t="s">
        <v>50</v>
      </c>
      <c r="R235" t="s">
        <v>729</v>
      </c>
      <c r="S235" t="s">
        <v>730</v>
      </c>
      <c r="T235" t="s">
        <v>43</v>
      </c>
      <c r="U235" t="s">
        <v>44</v>
      </c>
    </row>
    <row r="236" spans="1:21">
      <c r="A236" t="s">
        <v>731</v>
      </c>
      <c r="B236" s="1">
        <v>45658</v>
      </c>
      <c r="C236" t="s">
        <v>33</v>
      </c>
      <c r="D236">
        <v>62</v>
      </c>
      <c r="E236" t="s">
        <v>23</v>
      </c>
      <c r="F236">
        <v>0</v>
      </c>
      <c r="G236">
        <v>1</v>
      </c>
      <c r="H236" t="s">
        <v>24</v>
      </c>
      <c r="I236">
        <v>3887</v>
      </c>
      <c r="J236">
        <v>1</v>
      </c>
      <c r="K236">
        <v>7</v>
      </c>
      <c r="M236" t="s">
        <v>23</v>
      </c>
      <c r="N236" t="s">
        <v>23</v>
      </c>
      <c r="O236" t="s">
        <v>25</v>
      </c>
      <c r="P236" t="s">
        <v>26</v>
      </c>
      <c r="Q236" t="s">
        <v>27</v>
      </c>
      <c r="R236" t="s">
        <v>732</v>
      </c>
      <c r="S236" t="s">
        <v>733</v>
      </c>
      <c r="T236" t="s">
        <v>30</v>
      </c>
      <c r="U236" t="s">
        <v>103</v>
      </c>
    </row>
    <row r="237" spans="1:21">
      <c r="A237" t="s">
        <v>734</v>
      </c>
      <c r="B237" s="1">
        <v>45822</v>
      </c>
      <c r="C237" t="s">
        <v>33</v>
      </c>
      <c r="D237">
        <v>28</v>
      </c>
      <c r="E237" t="s">
        <v>39</v>
      </c>
      <c r="F237">
        <v>0</v>
      </c>
      <c r="G237">
        <v>1</v>
      </c>
      <c r="H237" t="s">
        <v>24</v>
      </c>
      <c r="I237">
        <v>4566</v>
      </c>
      <c r="J237">
        <v>0</v>
      </c>
      <c r="K237">
        <v>2</v>
      </c>
      <c r="M237" t="s">
        <v>39</v>
      </c>
      <c r="N237" t="s">
        <v>23</v>
      </c>
      <c r="O237" t="s">
        <v>49</v>
      </c>
      <c r="P237" t="s">
        <v>26</v>
      </c>
      <c r="Q237" t="s">
        <v>27</v>
      </c>
      <c r="R237" t="s">
        <v>735</v>
      </c>
      <c r="S237" t="s">
        <v>736</v>
      </c>
      <c r="T237" t="s">
        <v>64</v>
      </c>
      <c r="U237" t="s">
        <v>65</v>
      </c>
    </row>
    <row r="238" spans="1:21">
      <c r="A238" t="s">
        <v>737</v>
      </c>
      <c r="B238" s="1">
        <v>45842</v>
      </c>
      <c r="C238" t="s">
        <v>33</v>
      </c>
      <c r="D238">
        <v>37</v>
      </c>
      <c r="E238" t="s">
        <v>23</v>
      </c>
      <c r="F238">
        <v>1</v>
      </c>
      <c r="G238">
        <v>1</v>
      </c>
      <c r="H238" t="s">
        <v>24</v>
      </c>
      <c r="I238">
        <v>5171</v>
      </c>
      <c r="J238">
        <v>1</v>
      </c>
      <c r="K238">
        <v>1</v>
      </c>
      <c r="M238" t="s">
        <v>39</v>
      </c>
      <c r="N238" t="s">
        <v>23</v>
      </c>
      <c r="O238" t="s">
        <v>49</v>
      </c>
      <c r="P238" t="s">
        <v>26</v>
      </c>
      <c r="Q238" t="s">
        <v>27</v>
      </c>
      <c r="R238" t="s">
        <v>738</v>
      </c>
      <c r="S238" t="s">
        <v>738</v>
      </c>
      <c r="T238" t="s">
        <v>36</v>
      </c>
      <c r="U238" t="s">
        <v>37</v>
      </c>
    </row>
    <row r="239" spans="1:21">
      <c r="A239" t="s">
        <v>739</v>
      </c>
      <c r="B239" s="1">
        <v>45575</v>
      </c>
      <c r="C239" t="s">
        <v>22</v>
      </c>
      <c r="D239">
        <v>71</v>
      </c>
      <c r="E239" t="s">
        <v>39</v>
      </c>
      <c r="F239">
        <v>0</v>
      </c>
      <c r="G239">
        <v>1</v>
      </c>
      <c r="H239" t="s">
        <v>24</v>
      </c>
      <c r="I239">
        <v>5353</v>
      </c>
      <c r="J239">
        <v>0</v>
      </c>
      <c r="K239">
        <v>10</v>
      </c>
      <c r="L239" t="s">
        <v>97</v>
      </c>
      <c r="M239" t="s">
        <v>23</v>
      </c>
      <c r="N239" t="s">
        <v>23</v>
      </c>
      <c r="O239" t="s">
        <v>25</v>
      </c>
      <c r="P239" t="s">
        <v>26</v>
      </c>
      <c r="Q239" t="s">
        <v>27</v>
      </c>
      <c r="R239" t="s">
        <v>740</v>
      </c>
      <c r="S239" t="s">
        <v>741</v>
      </c>
      <c r="T239" t="s">
        <v>30</v>
      </c>
      <c r="U239" t="s">
        <v>69</v>
      </c>
    </row>
    <row r="240" spans="1:21">
      <c r="A240" t="s">
        <v>742</v>
      </c>
      <c r="B240" s="1">
        <v>44902</v>
      </c>
      <c r="C240" t="s">
        <v>22</v>
      </c>
      <c r="D240">
        <v>76</v>
      </c>
      <c r="E240" t="s">
        <v>23</v>
      </c>
      <c r="F240">
        <v>0</v>
      </c>
      <c r="G240">
        <v>1</v>
      </c>
      <c r="H240" t="s">
        <v>24</v>
      </c>
      <c r="I240">
        <v>2712</v>
      </c>
      <c r="J240">
        <v>1</v>
      </c>
      <c r="K240">
        <v>32</v>
      </c>
      <c r="M240" t="s">
        <v>23</v>
      </c>
      <c r="N240" t="s">
        <v>23</v>
      </c>
      <c r="O240" t="s">
        <v>25</v>
      </c>
      <c r="P240" t="s">
        <v>26</v>
      </c>
      <c r="Q240" t="s">
        <v>27</v>
      </c>
      <c r="R240" t="s">
        <v>193</v>
      </c>
      <c r="S240" t="s">
        <v>743</v>
      </c>
      <c r="T240" t="s">
        <v>30</v>
      </c>
      <c r="U240" t="s">
        <v>31</v>
      </c>
    </row>
    <row r="241" spans="1:21">
      <c r="A241" t="s">
        <v>744</v>
      </c>
      <c r="B241" s="1">
        <v>44725</v>
      </c>
      <c r="C241" t="s">
        <v>33</v>
      </c>
      <c r="D241">
        <v>67</v>
      </c>
      <c r="E241" t="s">
        <v>39</v>
      </c>
      <c r="F241">
        <v>0</v>
      </c>
      <c r="G241">
        <v>1</v>
      </c>
      <c r="H241" t="s">
        <v>24</v>
      </c>
      <c r="I241">
        <v>3110</v>
      </c>
      <c r="J241">
        <v>0</v>
      </c>
      <c r="K241">
        <v>38</v>
      </c>
      <c r="M241" t="s">
        <v>23</v>
      </c>
      <c r="N241" t="s">
        <v>23</v>
      </c>
      <c r="O241" t="s">
        <v>49</v>
      </c>
      <c r="P241" t="s">
        <v>26</v>
      </c>
      <c r="Q241" t="s">
        <v>50</v>
      </c>
      <c r="R241" t="s">
        <v>745</v>
      </c>
      <c r="S241" t="s">
        <v>746</v>
      </c>
      <c r="T241" t="s">
        <v>36</v>
      </c>
      <c r="U241" t="s">
        <v>46</v>
      </c>
    </row>
    <row r="242" spans="1:21">
      <c r="A242" t="s">
        <v>747</v>
      </c>
      <c r="B242" s="1">
        <v>45283</v>
      </c>
      <c r="C242" t="s">
        <v>33</v>
      </c>
      <c r="D242">
        <v>67</v>
      </c>
      <c r="E242" t="s">
        <v>39</v>
      </c>
      <c r="F242">
        <v>0</v>
      </c>
      <c r="G242">
        <v>1</v>
      </c>
      <c r="H242" t="s">
        <v>24</v>
      </c>
      <c r="I242">
        <v>3336</v>
      </c>
      <c r="J242">
        <v>0</v>
      </c>
      <c r="K242">
        <v>20</v>
      </c>
      <c r="L242" t="s">
        <v>97</v>
      </c>
      <c r="M242" t="s">
        <v>23</v>
      </c>
      <c r="N242" t="s">
        <v>23</v>
      </c>
      <c r="O242" t="s">
        <v>25</v>
      </c>
      <c r="P242" t="s">
        <v>26</v>
      </c>
      <c r="Q242" t="s">
        <v>50</v>
      </c>
      <c r="R242" t="s">
        <v>748</v>
      </c>
      <c r="S242" t="s">
        <v>749</v>
      </c>
      <c r="T242" t="s">
        <v>59</v>
      </c>
      <c r="U242" t="s">
        <v>60</v>
      </c>
    </row>
    <row r="243" spans="1:21">
      <c r="A243" t="s">
        <v>750</v>
      </c>
      <c r="B243" s="1">
        <v>45071</v>
      </c>
      <c r="C243" t="s">
        <v>22</v>
      </c>
      <c r="D243">
        <v>70</v>
      </c>
      <c r="E243" t="s">
        <v>23</v>
      </c>
      <c r="F243">
        <v>0</v>
      </c>
      <c r="G243">
        <v>1</v>
      </c>
      <c r="H243" t="s">
        <v>24</v>
      </c>
      <c r="I243">
        <v>2999</v>
      </c>
      <c r="J243">
        <v>1</v>
      </c>
      <c r="K243">
        <v>27</v>
      </c>
      <c r="M243" t="s">
        <v>23</v>
      </c>
      <c r="N243" t="s">
        <v>23</v>
      </c>
      <c r="O243" t="s">
        <v>25</v>
      </c>
      <c r="P243" t="s">
        <v>26</v>
      </c>
      <c r="Q243" t="s">
        <v>27</v>
      </c>
      <c r="R243" t="s">
        <v>662</v>
      </c>
      <c r="S243" t="s">
        <v>751</v>
      </c>
      <c r="T243" t="s">
        <v>64</v>
      </c>
      <c r="U243" t="s">
        <v>73</v>
      </c>
    </row>
    <row r="244" spans="1:21">
      <c r="A244" t="s">
        <v>752</v>
      </c>
      <c r="B244" s="1">
        <v>44927</v>
      </c>
      <c r="C244" t="s">
        <v>33</v>
      </c>
      <c r="D244">
        <v>70</v>
      </c>
      <c r="E244" t="s">
        <v>39</v>
      </c>
      <c r="F244">
        <v>0</v>
      </c>
      <c r="G244">
        <v>1</v>
      </c>
      <c r="H244" t="s">
        <v>24</v>
      </c>
      <c r="I244">
        <v>2560</v>
      </c>
      <c r="J244">
        <v>0</v>
      </c>
      <c r="K244">
        <v>31</v>
      </c>
      <c r="M244" t="s">
        <v>23</v>
      </c>
      <c r="N244" t="s">
        <v>23</v>
      </c>
      <c r="O244" t="s">
        <v>25</v>
      </c>
      <c r="P244" t="s">
        <v>26</v>
      </c>
      <c r="Q244" t="s">
        <v>27</v>
      </c>
      <c r="R244" t="s">
        <v>521</v>
      </c>
      <c r="S244" t="s">
        <v>753</v>
      </c>
      <c r="T244" t="s">
        <v>36</v>
      </c>
      <c r="U244" t="s">
        <v>46</v>
      </c>
    </row>
    <row r="245" spans="1:21">
      <c r="A245" t="s">
        <v>754</v>
      </c>
      <c r="B245" s="1">
        <v>45679</v>
      </c>
      <c r="C245" t="s">
        <v>22</v>
      </c>
      <c r="D245">
        <v>78</v>
      </c>
      <c r="E245" t="s">
        <v>23</v>
      </c>
      <c r="F245">
        <v>0</v>
      </c>
      <c r="G245">
        <v>1</v>
      </c>
      <c r="H245" t="s">
        <v>24</v>
      </c>
      <c r="I245">
        <v>3591</v>
      </c>
      <c r="J245">
        <v>0</v>
      </c>
      <c r="K245">
        <v>7</v>
      </c>
      <c r="M245" t="s">
        <v>23</v>
      </c>
      <c r="N245" t="s">
        <v>23</v>
      </c>
      <c r="O245" t="s">
        <v>25</v>
      </c>
      <c r="P245" t="s">
        <v>26</v>
      </c>
      <c r="Q245" t="s">
        <v>50</v>
      </c>
      <c r="R245" t="s">
        <v>589</v>
      </c>
      <c r="S245" t="s">
        <v>755</v>
      </c>
      <c r="T245" t="s">
        <v>36</v>
      </c>
      <c r="U245" t="s">
        <v>37</v>
      </c>
    </row>
    <row r="246" spans="1:21">
      <c r="A246" t="s">
        <v>756</v>
      </c>
      <c r="B246" s="1">
        <v>45052</v>
      </c>
      <c r="C246" t="s">
        <v>33</v>
      </c>
      <c r="D246">
        <v>73</v>
      </c>
      <c r="E246" t="s">
        <v>23</v>
      </c>
      <c r="F246">
        <v>0</v>
      </c>
      <c r="G246">
        <v>1</v>
      </c>
      <c r="H246" t="s">
        <v>24</v>
      </c>
      <c r="I246">
        <v>3444</v>
      </c>
      <c r="J246">
        <v>5</v>
      </c>
      <c r="K246">
        <v>27</v>
      </c>
      <c r="L246" t="s">
        <v>40</v>
      </c>
      <c r="M246" t="s">
        <v>23</v>
      </c>
      <c r="N246" t="s">
        <v>23</v>
      </c>
      <c r="O246" t="s">
        <v>25</v>
      </c>
      <c r="P246" t="s">
        <v>26</v>
      </c>
      <c r="Q246" t="s">
        <v>27</v>
      </c>
      <c r="R246" t="s">
        <v>757</v>
      </c>
      <c r="S246" t="s">
        <v>758</v>
      </c>
      <c r="T246" t="s">
        <v>30</v>
      </c>
      <c r="U246" t="s">
        <v>69</v>
      </c>
    </row>
    <row r="247" spans="1:21">
      <c r="A247" t="s">
        <v>759</v>
      </c>
      <c r="B247" s="1">
        <v>45208</v>
      </c>
      <c r="C247" t="s">
        <v>22</v>
      </c>
      <c r="D247">
        <v>80</v>
      </c>
      <c r="E247" t="s">
        <v>23</v>
      </c>
      <c r="F247">
        <v>2</v>
      </c>
      <c r="G247">
        <v>1</v>
      </c>
      <c r="H247" t="s">
        <v>24</v>
      </c>
      <c r="I247">
        <v>2061</v>
      </c>
      <c r="J247">
        <v>5</v>
      </c>
      <c r="K247">
        <v>22</v>
      </c>
      <c r="M247" t="s">
        <v>39</v>
      </c>
      <c r="N247" t="s">
        <v>23</v>
      </c>
      <c r="O247" t="s">
        <v>56</v>
      </c>
      <c r="P247" t="s">
        <v>26</v>
      </c>
      <c r="Q247" t="s">
        <v>84</v>
      </c>
      <c r="R247" t="s">
        <v>760</v>
      </c>
      <c r="S247" t="s">
        <v>761</v>
      </c>
      <c r="T247" t="s">
        <v>43</v>
      </c>
      <c r="U247" t="s">
        <v>149</v>
      </c>
    </row>
    <row r="248" spans="1:21">
      <c r="A248" t="s">
        <v>762</v>
      </c>
      <c r="B248" s="1">
        <v>44217</v>
      </c>
      <c r="C248" t="s">
        <v>22</v>
      </c>
      <c r="D248">
        <v>37</v>
      </c>
      <c r="E248" t="s">
        <v>23</v>
      </c>
      <c r="F248">
        <v>1</v>
      </c>
      <c r="G248">
        <v>1</v>
      </c>
      <c r="H248" t="s">
        <v>24</v>
      </c>
      <c r="I248">
        <v>5154</v>
      </c>
      <c r="J248">
        <v>0</v>
      </c>
      <c r="K248">
        <v>55</v>
      </c>
      <c r="M248" t="s">
        <v>23</v>
      </c>
      <c r="N248" t="s">
        <v>23</v>
      </c>
      <c r="O248" t="s">
        <v>25</v>
      </c>
      <c r="P248" t="s">
        <v>26</v>
      </c>
      <c r="Q248" t="s">
        <v>27</v>
      </c>
      <c r="R248" t="s">
        <v>763</v>
      </c>
      <c r="S248" t="s">
        <v>764</v>
      </c>
      <c r="T248" t="s">
        <v>59</v>
      </c>
      <c r="U248" t="s">
        <v>384</v>
      </c>
    </row>
    <row r="249" spans="1:21">
      <c r="A249" t="s">
        <v>765</v>
      </c>
      <c r="B249" s="1">
        <v>45758</v>
      </c>
      <c r="C249" t="s">
        <v>33</v>
      </c>
      <c r="D249">
        <v>42</v>
      </c>
      <c r="E249" t="s">
        <v>39</v>
      </c>
      <c r="F249">
        <v>1</v>
      </c>
      <c r="G249">
        <v>1</v>
      </c>
      <c r="H249" t="s">
        <v>24</v>
      </c>
      <c r="I249">
        <v>4287</v>
      </c>
      <c r="J249">
        <v>0</v>
      </c>
      <c r="K249">
        <v>4</v>
      </c>
      <c r="L249" t="s">
        <v>48</v>
      </c>
      <c r="M249" t="s">
        <v>23</v>
      </c>
      <c r="N249" t="s">
        <v>23</v>
      </c>
      <c r="O249" t="s">
        <v>25</v>
      </c>
      <c r="P249" t="s">
        <v>26</v>
      </c>
      <c r="Q249" t="s">
        <v>27</v>
      </c>
      <c r="R249" t="s">
        <v>766</v>
      </c>
      <c r="S249" t="s">
        <v>767</v>
      </c>
      <c r="T249" t="s">
        <v>64</v>
      </c>
      <c r="U249" t="s">
        <v>65</v>
      </c>
    </row>
    <row r="250" spans="1:21">
      <c r="A250" t="s">
        <v>768</v>
      </c>
      <c r="B250" s="1">
        <v>45823</v>
      </c>
      <c r="C250" t="s">
        <v>33</v>
      </c>
      <c r="D250">
        <v>47</v>
      </c>
      <c r="E250" t="s">
        <v>23</v>
      </c>
      <c r="F250">
        <v>0</v>
      </c>
      <c r="G250">
        <v>1</v>
      </c>
      <c r="H250" t="s">
        <v>24</v>
      </c>
      <c r="I250">
        <v>5687</v>
      </c>
      <c r="J250">
        <v>1</v>
      </c>
      <c r="K250">
        <v>2</v>
      </c>
      <c r="M250" t="s">
        <v>23</v>
      </c>
      <c r="N250" t="s">
        <v>23</v>
      </c>
      <c r="O250" t="s">
        <v>25</v>
      </c>
      <c r="P250" t="s">
        <v>26</v>
      </c>
      <c r="Q250" t="s">
        <v>27</v>
      </c>
      <c r="R250" t="s">
        <v>209</v>
      </c>
      <c r="S250" t="s">
        <v>769</v>
      </c>
      <c r="T250" t="s">
        <v>64</v>
      </c>
      <c r="U250" t="s">
        <v>234</v>
      </c>
    </row>
    <row r="251" spans="1:21">
      <c r="A251" t="s">
        <v>770</v>
      </c>
      <c r="B251" s="1">
        <v>45495</v>
      </c>
      <c r="C251" t="s">
        <v>22</v>
      </c>
      <c r="D251">
        <v>54</v>
      </c>
      <c r="E251" t="s">
        <v>23</v>
      </c>
      <c r="F251">
        <v>0</v>
      </c>
      <c r="G251">
        <v>1</v>
      </c>
      <c r="H251" t="s">
        <v>24</v>
      </c>
      <c r="I251">
        <v>5295</v>
      </c>
      <c r="J251">
        <v>4</v>
      </c>
      <c r="K251">
        <v>13</v>
      </c>
      <c r="L251" t="s">
        <v>97</v>
      </c>
      <c r="M251" t="s">
        <v>23</v>
      </c>
      <c r="N251" t="s">
        <v>23</v>
      </c>
      <c r="O251" t="s">
        <v>25</v>
      </c>
      <c r="P251" t="s">
        <v>26</v>
      </c>
      <c r="Q251" t="s">
        <v>84</v>
      </c>
      <c r="R251" t="s">
        <v>98</v>
      </c>
      <c r="S251" t="s">
        <v>771</v>
      </c>
      <c r="T251" t="s">
        <v>30</v>
      </c>
      <c r="U251" t="s">
        <v>31</v>
      </c>
    </row>
    <row r="252" spans="1:21">
      <c r="A252" t="s">
        <v>772</v>
      </c>
      <c r="B252" s="1">
        <v>45096</v>
      </c>
      <c r="C252" t="s">
        <v>33</v>
      </c>
      <c r="D252">
        <v>47</v>
      </c>
      <c r="E252" t="s">
        <v>23</v>
      </c>
      <c r="F252">
        <v>0</v>
      </c>
      <c r="G252">
        <v>1</v>
      </c>
      <c r="H252" t="s">
        <v>24</v>
      </c>
      <c r="I252">
        <v>2641</v>
      </c>
      <c r="J252">
        <v>1</v>
      </c>
      <c r="K252">
        <v>26</v>
      </c>
      <c r="M252" t="s">
        <v>23</v>
      </c>
      <c r="N252" t="s">
        <v>23</v>
      </c>
      <c r="O252" t="s">
        <v>25</v>
      </c>
      <c r="P252" t="s">
        <v>26</v>
      </c>
      <c r="Q252" t="s">
        <v>27</v>
      </c>
      <c r="R252" t="s">
        <v>773</v>
      </c>
      <c r="S252" t="s">
        <v>774</v>
      </c>
      <c r="T252" t="s">
        <v>43</v>
      </c>
      <c r="U252" t="s">
        <v>44</v>
      </c>
    </row>
    <row r="253" spans="1:21">
      <c r="A253" t="s">
        <v>775</v>
      </c>
      <c r="B253" s="1">
        <v>45128</v>
      </c>
      <c r="C253" t="s">
        <v>22</v>
      </c>
      <c r="D253">
        <v>52</v>
      </c>
      <c r="E253" t="s">
        <v>39</v>
      </c>
      <c r="F253">
        <v>0</v>
      </c>
      <c r="G253">
        <v>1</v>
      </c>
      <c r="H253" t="s">
        <v>24</v>
      </c>
      <c r="I253">
        <v>4881</v>
      </c>
      <c r="J253">
        <v>0</v>
      </c>
      <c r="K253">
        <v>25</v>
      </c>
      <c r="M253" t="s">
        <v>23</v>
      </c>
      <c r="N253" t="s">
        <v>23</v>
      </c>
      <c r="O253" t="s">
        <v>25</v>
      </c>
      <c r="P253" t="s">
        <v>26</v>
      </c>
      <c r="Q253" t="s">
        <v>50</v>
      </c>
      <c r="R253" t="s">
        <v>776</v>
      </c>
      <c r="S253" t="s">
        <v>777</v>
      </c>
      <c r="T253" t="s">
        <v>64</v>
      </c>
      <c r="U253" t="s">
        <v>65</v>
      </c>
    </row>
    <row r="254" spans="1:21">
      <c r="A254" t="s">
        <v>778</v>
      </c>
      <c r="B254" s="1">
        <v>45673</v>
      </c>
      <c r="C254" t="s">
        <v>33</v>
      </c>
      <c r="D254">
        <v>35</v>
      </c>
      <c r="E254" t="s">
        <v>39</v>
      </c>
      <c r="F254">
        <v>0</v>
      </c>
      <c r="G254">
        <v>1</v>
      </c>
      <c r="H254" t="s">
        <v>24</v>
      </c>
      <c r="I254">
        <v>2872</v>
      </c>
      <c r="J254">
        <v>0</v>
      </c>
      <c r="K254">
        <v>7</v>
      </c>
      <c r="M254" t="s">
        <v>23</v>
      </c>
      <c r="N254" t="s">
        <v>23</v>
      </c>
      <c r="O254" t="s">
        <v>25</v>
      </c>
      <c r="P254" t="s">
        <v>26</v>
      </c>
      <c r="Q254" t="s">
        <v>50</v>
      </c>
      <c r="R254" t="s">
        <v>779</v>
      </c>
      <c r="S254" t="s">
        <v>780</v>
      </c>
      <c r="T254" t="s">
        <v>30</v>
      </c>
      <c r="U254" t="s">
        <v>31</v>
      </c>
    </row>
    <row r="255" spans="1:21">
      <c r="A255" t="s">
        <v>781</v>
      </c>
      <c r="B255" s="1">
        <v>44310</v>
      </c>
      <c r="C255" t="s">
        <v>22</v>
      </c>
      <c r="D255">
        <v>40</v>
      </c>
      <c r="E255" t="s">
        <v>23</v>
      </c>
      <c r="F255">
        <v>0</v>
      </c>
      <c r="G255">
        <v>1</v>
      </c>
      <c r="H255" t="s">
        <v>24</v>
      </c>
      <c r="I255">
        <v>6216</v>
      </c>
      <c r="J255">
        <v>1</v>
      </c>
      <c r="K255">
        <v>52</v>
      </c>
      <c r="M255" t="s">
        <v>23</v>
      </c>
      <c r="N255" t="s">
        <v>23</v>
      </c>
      <c r="O255" t="s">
        <v>25</v>
      </c>
      <c r="P255" t="s">
        <v>26</v>
      </c>
      <c r="Q255" t="s">
        <v>27</v>
      </c>
      <c r="R255" t="s">
        <v>782</v>
      </c>
      <c r="S255" t="s">
        <v>783</v>
      </c>
      <c r="T255" t="s">
        <v>30</v>
      </c>
      <c r="U255" t="s">
        <v>31</v>
      </c>
    </row>
    <row r="256" spans="1:21">
      <c r="A256" t="s">
        <v>784</v>
      </c>
      <c r="B256" s="1">
        <v>45842</v>
      </c>
      <c r="C256" t="s">
        <v>22</v>
      </c>
      <c r="D256">
        <v>63</v>
      </c>
      <c r="E256" t="s">
        <v>23</v>
      </c>
      <c r="F256">
        <v>0</v>
      </c>
      <c r="G256">
        <v>1</v>
      </c>
      <c r="H256" t="s">
        <v>24</v>
      </c>
      <c r="I256">
        <v>5861</v>
      </c>
      <c r="J256">
        <v>1</v>
      </c>
      <c r="K256">
        <v>1</v>
      </c>
      <c r="L256" t="s">
        <v>48</v>
      </c>
      <c r="M256" t="s">
        <v>23</v>
      </c>
      <c r="N256" t="s">
        <v>23</v>
      </c>
      <c r="O256" t="s">
        <v>25</v>
      </c>
      <c r="P256" t="s">
        <v>26</v>
      </c>
      <c r="Q256" t="s">
        <v>27</v>
      </c>
      <c r="R256" t="s">
        <v>785</v>
      </c>
      <c r="S256" t="s">
        <v>786</v>
      </c>
      <c r="T256" t="s">
        <v>30</v>
      </c>
      <c r="U256" t="s">
        <v>69</v>
      </c>
    </row>
    <row r="257" spans="1:21">
      <c r="A257" t="s">
        <v>787</v>
      </c>
      <c r="B257" s="1">
        <v>45636</v>
      </c>
      <c r="C257" t="s">
        <v>22</v>
      </c>
      <c r="D257">
        <v>30</v>
      </c>
      <c r="E257" t="s">
        <v>39</v>
      </c>
      <c r="F257">
        <v>0</v>
      </c>
      <c r="G257">
        <v>1</v>
      </c>
      <c r="H257" t="s">
        <v>24</v>
      </c>
      <c r="I257">
        <v>2899</v>
      </c>
      <c r="J257">
        <v>0</v>
      </c>
      <c r="K257">
        <v>8</v>
      </c>
      <c r="M257" t="s">
        <v>23</v>
      </c>
      <c r="N257" t="s">
        <v>23</v>
      </c>
      <c r="O257" t="s">
        <v>25</v>
      </c>
      <c r="P257" t="s">
        <v>26</v>
      </c>
      <c r="Q257" t="s">
        <v>50</v>
      </c>
      <c r="R257" t="s">
        <v>788</v>
      </c>
      <c r="S257" t="s">
        <v>789</v>
      </c>
      <c r="T257" t="s">
        <v>30</v>
      </c>
      <c r="U257" t="s">
        <v>103</v>
      </c>
    </row>
    <row r="258" spans="1:21">
      <c r="A258" t="s">
        <v>790</v>
      </c>
      <c r="B258" s="1">
        <v>45766</v>
      </c>
      <c r="C258" t="s">
        <v>22</v>
      </c>
      <c r="D258">
        <v>62</v>
      </c>
      <c r="E258" t="s">
        <v>39</v>
      </c>
      <c r="F258">
        <v>0</v>
      </c>
      <c r="G258">
        <v>1</v>
      </c>
      <c r="H258" t="s">
        <v>24</v>
      </c>
      <c r="I258">
        <v>3685</v>
      </c>
      <c r="J258">
        <v>0</v>
      </c>
      <c r="K258">
        <v>4</v>
      </c>
      <c r="M258" t="s">
        <v>23</v>
      </c>
      <c r="N258" t="s">
        <v>23</v>
      </c>
      <c r="O258" t="s">
        <v>25</v>
      </c>
      <c r="P258" t="s">
        <v>26</v>
      </c>
      <c r="Q258" t="s">
        <v>27</v>
      </c>
      <c r="R258" t="s">
        <v>170</v>
      </c>
      <c r="S258" t="s">
        <v>791</v>
      </c>
      <c r="T258" t="s">
        <v>59</v>
      </c>
      <c r="U258" t="s">
        <v>384</v>
      </c>
    </row>
    <row r="259" spans="1:21">
      <c r="A259" t="s">
        <v>792</v>
      </c>
      <c r="B259" s="1">
        <v>45341</v>
      </c>
      <c r="C259" t="s">
        <v>22</v>
      </c>
      <c r="D259">
        <v>31</v>
      </c>
      <c r="E259" t="s">
        <v>39</v>
      </c>
      <c r="F259">
        <v>0</v>
      </c>
      <c r="G259">
        <v>1</v>
      </c>
      <c r="H259" t="s">
        <v>24</v>
      </c>
      <c r="I259">
        <v>4028</v>
      </c>
      <c r="J259">
        <v>0</v>
      </c>
      <c r="K259">
        <v>18</v>
      </c>
      <c r="M259" t="s">
        <v>23</v>
      </c>
      <c r="N259" t="s">
        <v>23</v>
      </c>
      <c r="O259" t="s">
        <v>49</v>
      </c>
      <c r="P259" t="s">
        <v>26</v>
      </c>
      <c r="Q259" t="s">
        <v>27</v>
      </c>
      <c r="R259" t="s">
        <v>793</v>
      </c>
      <c r="S259" t="s">
        <v>794</v>
      </c>
      <c r="T259" t="s">
        <v>43</v>
      </c>
      <c r="U259" t="s">
        <v>795</v>
      </c>
    </row>
    <row r="260" spans="1:21">
      <c r="A260" t="s">
        <v>796</v>
      </c>
      <c r="B260" s="1">
        <v>45554</v>
      </c>
      <c r="C260" t="s">
        <v>22</v>
      </c>
      <c r="D260">
        <v>30</v>
      </c>
      <c r="E260" t="s">
        <v>39</v>
      </c>
      <c r="F260">
        <v>0</v>
      </c>
      <c r="G260">
        <v>1</v>
      </c>
      <c r="H260" t="s">
        <v>24</v>
      </c>
      <c r="I260">
        <v>4509</v>
      </c>
      <c r="J260">
        <v>0</v>
      </c>
      <c r="K260">
        <v>11</v>
      </c>
      <c r="M260" t="s">
        <v>23</v>
      </c>
      <c r="N260" t="s">
        <v>23</v>
      </c>
      <c r="O260" t="s">
        <v>25</v>
      </c>
      <c r="P260" t="s">
        <v>26</v>
      </c>
      <c r="Q260" t="s">
        <v>27</v>
      </c>
      <c r="R260" t="s">
        <v>797</v>
      </c>
      <c r="S260" t="s">
        <v>798</v>
      </c>
      <c r="T260" t="s">
        <v>30</v>
      </c>
      <c r="U260" t="s">
        <v>69</v>
      </c>
    </row>
    <row r="261" spans="1:21">
      <c r="A261" t="s">
        <v>799</v>
      </c>
      <c r="B261" s="1">
        <v>45844</v>
      </c>
      <c r="C261" t="s">
        <v>33</v>
      </c>
      <c r="D261">
        <v>23</v>
      </c>
      <c r="E261" t="s">
        <v>39</v>
      </c>
      <c r="F261">
        <v>0</v>
      </c>
      <c r="G261">
        <v>1</v>
      </c>
      <c r="H261" t="s">
        <v>24</v>
      </c>
      <c r="I261">
        <v>4692</v>
      </c>
      <c r="J261">
        <v>0</v>
      </c>
      <c r="K261">
        <v>1</v>
      </c>
      <c r="L261" t="s">
        <v>48</v>
      </c>
      <c r="M261" t="s">
        <v>23</v>
      </c>
      <c r="N261" t="s">
        <v>23</v>
      </c>
      <c r="O261" t="s">
        <v>25</v>
      </c>
      <c r="P261" t="s">
        <v>26</v>
      </c>
      <c r="Q261" t="s">
        <v>27</v>
      </c>
      <c r="R261" t="s">
        <v>800</v>
      </c>
      <c r="S261" t="s">
        <v>801</v>
      </c>
      <c r="T261" t="s">
        <v>30</v>
      </c>
      <c r="U261" t="s">
        <v>106</v>
      </c>
    </row>
    <row r="262" spans="1:21">
      <c r="A262" t="s">
        <v>802</v>
      </c>
      <c r="B262" s="1">
        <v>44792</v>
      </c>
      <c r="C262" t="s">
        <v>33</v>
      </c>
      <c r="D262">
        <v>54</v>
      </c>
      <c r="E262" t="s">
        <v>39</v>
      </c>
      <c r="F262">
        <v>0</v>
      </c>
      <c r="G262">
        <v>1</v>
      </c>
      <c r="H262" t="s">
        <v>24</v>
      </c>
      <c r="I262">
        <v>4188</v>
      </c>
      <c r="J262">
        <v>0</v>
      </c>
      <c r="K262">
        <v>36</v>
      </c>
      <c r="M262" t="s">
        <v>23</v>
      </c>
      <c r="N262" t="s">
        <v>23</v>
      </c>
      <c r="O262" t="s">
        <v>25</v>
      </c>
      <c r="P262" t="s">
        <v>26</v>
      </c>
      <c r="Q262" t="s">
        <v>27</v>
      </c>
      <c r="R262" t="s">
        <v>803</v>
      </c>
      <c r="S262" t="s">
        <v>804</v>
      </c>
      <c r="T262" t="s">
        <v>30</v>
      </c>
      <c r="U262" t="s">
        <v>31</v>
      </c>
    </row>
    <row r="263" spans="1:21">
      <c r="A263" t="s">
        <v>805</v>
      </c>
      <c r="B263" s="1">
        <v>45660</v>
      </c>
      <c r="C263" t="s">
        <v>22</v>
      </c>
      <c r="D263">
        <v>24</v>
      </c>
      <c r="E263" t="s">
        <v>23</v>
      </c>
      <c r="F263">
        <v>0</v>
      </c>
      <c r="G263">
        <v>1</v>
      </c>
      <c r="H263" t="s">
        <v>24</v>
      </c>
      <c r="I263">
        <v>5651</v>
      </c>
      <c r="J263">
        <v>4</v>
      </c>
      <c r="K263">
        <v>7</v>
      </c>
      <c r="L263" t="s">
        <v>48</v>
      </c>
      <c r="M263" t="s">
        <v>23</v>
      </c>
      <c r="N263" t="s">
        <v>23</v>
      </c>
      <c r="O263" t="s">
        <v>49</v>
      </c>
      <c r="P263" t="s">
        <v>202</v>
      </c>
      <c r="Q263" t="s">
        <v>27</v>
      </c>
      <c r="R263" t="s">
        <v>806</v>
      </c>
      <c r="S263" t="s">
        <v>807</v>
      </c>
      <c r="T263" t="s">
        <v>30</v>
      </c>
      <c r="U263" t="s">
        <v>103</v>
      </c>
    </row>
    <row r="264" spans="1:21">
      <c r="A264" t="s">
        <v>808</v>
      </c>
      <c r="B264" s="1">
        <v>45538</v>
      </c>
      <c r="C264" t="s">
        <v>22</v>
      </c>
      <c r="D264">
        <v>42</v>
      </c>
      <c r="E264" t="s">
        <v>23</v>
      </c>
      <c r="F264">
        <v>0</v>
      </c>
      <c r="G264">
        <v>1</v>
      </c>
      <c r="H264" t="s">
        <v>24</v>
      </c>
      <c r="I264">
        <v>5119</v>
      </c>
      <c r="J264">
        <v>3</v>
      </c>
      <c r="K264">
        <v>11</v>
      </c>
      <c r="L264" t="s">
        <v>97</v>
      </c>
      <c r="M264" t="s">
        <v>23</v>
      </c>
      <c r="N264" t="s">
        <v>23</v>
      </c>
      <c r="O264" t="s">
        <v>25</v>
      </c>
      <c r="P264" t="s">
        <v>26</v>
      </c>
      <c r="Q264" t="s">
        <v>27</v>
      </c>
      <c r="R264" t="s">
        <v>809</v>
      </c>
      <c r="S264" t="s">
        <v>810</v>
      </c>
      <c r="T264" t="s">
        <v>64</v>
      </c>
      <c r="U264" t="s">
        <v>65</v>
      </c>
    </row>
    <row r="265" spans="1:21">
      <c r="A265" t="s">
        <v>811</v>
      </c>
      <c r="B265" s="1">
        <v>45478</v>
      </c>
      <c r="C265" t="s">
        <v>33</v>
      </c>
      <c r="D265">
        <v>42</v>
      </c>
      <c r="E265" t="s">
        <v>39</v>
      </c>
      <c r="F265">
        <v>0</v>
      </c>
      <c r="G265">
        <v>1</v>
      </c>
      <c r="H265" t="s">
        <v>24</v>
      </c>
      <c r="I265">
        <v>2226</v>
      </c>
      <c r="J265">
        <v>0</v>
      </c>
      <c r="K265">
        <v>13</v>
      </c>
      <c r="L265" t="s">
        <v>97</v>
      </c>
      <c r="M265" t="s">
        <v>23</v>
      </c>
      <c r="N265" t="s">
        <v>23</v>
      </c>
      <c r="O265" t="s">
        <v>25</v>
      </c>
      <c r="P265" t="s">
        <v>26</v>
      </c>
      <c r="Q265" t="s">
        <v>27</v>
      </c>
      <c r="R265" t="s">
        <v>812</v>
      </c>
      <c r="S265" t="s">
        <v>813</v>
      </c>
      <c r="T265" t="s">
        <v>30</v>
      </c>
      <c r="U265" t="s">
        <v>31</v>
      </c>
    </row>
    <row r="266" spans="1:21">
      <c r="A266" t="s">
        <v>814</v>
      </c>
      <c r="B266" s="1">
        <v>45390</v>
      </c>
      <c r="C266" t="s">
        <v>33</v>
      </c>
      <c r="D266">
        <v>40</v>
      </c>
      <c r="E266" t="s">
        <v>39</v>
      </c>
      <c r="F266">
        <v>0</v>
      </c>
      <c r="G266">
        <v>1</v>
      </c>
      <c r="H266" t="s">
        <v>24</v>
      </c>
      <c r="I266">
        <v>5497</v>
      </c>
      <c r="J266">
        <v>0</v>
      </c>
      <c r="K266">
        <v>16</v>
      </c>
      <c r="M266" t="s">
        <v>23</v>
      </c>
      <c r="N266" t="s">
        <v>23</v>
      </c>
      <c r="O266" t="s">
        <v>25</v>
      </c>
      <c r="P266" t="s">
        <v>26</v>
      </c>
      <c r="Q266" t="s">
        <v>50</v>
      </c>
      <c r="R266" t="s">
        <v>815</v>
      </c>
      <c r="S266" t="s">
        <v>816</v>
      </c>
      <c r="T266" t="s">
        <v>30</v>
      </c>
      <c r="U266" t="s">
        <v>69</v>
      </c>
    </row>
    <row r="267" spans="1:21">
      <c r="A267" t="s">
        <v>817</v>
      </c>
      <c r="B267" s="1">
        <v>45483</v>
      </c>
      <c r="C267" t="s">
        <v>33</v>
      </c>
      <c r="D267">
        <v>26</v>
      </c>
      <c r="E267" t="s">
        <v>23</v>
      </c>
      <c r="F267">
        <v>0</v>
      </c>
      <c r="G267">
        <v>1</v>
      </c>
      <c r="H267" t="s">
        <v>24</v>
      </c>
      <c r="I267">
        <v>2973</v>
      </c>
      <c r="J267">
        <v>1</v>
      </c>
      <c r="K267">
        <v>13</v>
      </c>
      <c r="M267" t="s">
        <v>23</v>
      </c>
      <c r="N267" t="s">
        <v>23</v>
      </c>
      <c r="O267" t="s">
        <v>25</v>
      </c>
      <c r="P267" t="s">
        <v>26</v>
      </c>
      <c r="Q267" t="s">
        <v>27</v>
      </c>
      <c r="R267" t="s">
        <v>818</v>
      </c>
      <c r="S267" t="s">
        <v>819</v>
      </c>
      <c r="T267" t="s">
        <v>43</v>
      </c>
      <c r="U267" t="s">
        <v>44</v>
      </c>
    </row>
    <row r="268" spans="1:21">
      <c r="A268" t="s">
        <v>820</v>
      </c>
      <c r="B268" s="1">
        <v>44253</v>
      </c>
      <c r="C268" t="s">
        <v>33</v>
      </c>
      <c r="D268">
        <v>38</v>
      </c>
      <c r="E268" t="s">
        <v>39</v>
      </c>
      <c r="F268">
        <v>0</v>
      </c>
      <c r="G268">
        <v>1</v>
      </c>
      <c r="H268" t="s">
        <v>24</v>
      </c>
      <c r="I268">
        <v>5763</v>
      </c>
      <c r="J268">
        <v>0</v>
      </c>
      <c r="K268">
        <v>54</v>
      </c>
      <c r="M268" t="s">
        <v>23</v>
      </c>
      <c r="N268" t="s">
        <v>23</v>
      </c>
      <c r="O268" t="s">
        <v>25</v>
      </c>
      <c r="P268" t="s">
        <v>26</v>
      </c>
      <c r="Q268" t="s">
        <v>27</v>
      </c>
      <c r="R268" t="s">
        <v>821</v>
      </c>
      <c r="S268" t="s">
        <v>822</v>
      </c>
      <c r="T268" t="s">
        <v>64</v>
      </c>
      <c r="U268" t="s">
        <v>73</v>
      </c>
    </row>
    <row r="269" spans="1:21">
      <c r="A269" t="s">
        <v>823</v>
      </c>
      <c r="B269" s="1">
        <v>45488</v>
      </c>
      <c r="C269" t="s">
        <v>22</v>
      </c>
      <c r="D269">
        <v>68</v>
      </c>
      <c r="E269" t="s">
        <v>39</v>
      </c>
      <c r="F269">
        <v>0</v>
      </c>
      <c r="G269">
        <v>1</v>
      </c>
      <c r="H269" t="s">
        <v>24</v>
      </c>
      <c r="I269">
        <v>5394</v>
      </c>
      <c r="J269">
        <v>0</v>
      </c>
      <c r="K269">
        <v>13</v>
      </c>
      <c r="M269" t="s">
        <v>23</v>
      </c>
      <c r="N269" t="s">
        <v>23</v>
      </c>
      <c r="O269" t="s">
        <v>25</v>
      </c>
      <c r="P269" t="s">
        <v>26</v>
      </c>
      <c r="Q269" t="s">
        <v>27</v>
      </c>
      <c r="R269" t="s">
        <v>474</v>
      </c>
      <c r="S269" t="s">
        <v>824</v>
      </c>
      <c r="T269" t="s">
        <v>30</v>
      </c>
      <c r="U269" t="s">
        <v>31</v>
      </c>
    </row>
    <row r="270" spans="1:21">
      <c r="A270" t="s">
        <v>825</v>
      </c>
      <c r="B270" s="1">
        <v>44638</v>
      </c>
      <c r="C270" t="s">
        <v>22</v>
      </c>
      <c r="D270">
        <v>78</v>
      </c>
      <c r="E270" t="s">
        <v>23</v>
      </c>
      <c r="F270">
        <v>0</v>
      </c>
      <c r="G270">
        <v>1</v>
      </c>
      <c r="H270" t="s">
        <v>24</v>
      </c>
      <c r="I270">
        <v>4726</v>
      </c>
      <c r="J270">
        <v>0</v>
      </c>
      <c r="K270">
        <v>41</v>
      </c>
      <c r="M270" t="s">
        <v>23</v>
      </c>
      <c r="N270" t="s">
        <v>23</v>
      </c>
      <c r="O270" t="s">
        <v>25</v>
      </c>
      <c r="P270" t="s">
        <v>26</v>
      </c>
      <c r="Q270" t="s">
        <v>27</v>
      </c>
      <c r="R270" t="s">
        <v>826</v>
      </c>
      <c r="S270" t="s">
        <v>827</v>
      </c>
      <c r="T270" t="s">
        <v>64</v>
      </c>
      <c r="U270" t="s">
        <v>65</v>
      </c>
    </row>
    <row r="271" spans="1:21">
      <c r="A271" t="s">
        <v>828</v>
      </c>
      <c r="B271" s="1">
        <v>45839</v>
      </c>
      <c r="C271" t="s">
        <v>33</v>
      </c>
      <c r="D271">
        <v>73</v>
      </c>
      <c r="E271" t="s">
        <v>23</v>
      </c>
      <c r="F271">
        <v>0</v>
      </c>
      <c r="G271">
        <v>1</v>
      </c>
      <c r="H271" t="s">
        <v>24</v>
      </c>
      <c r="I271">
        <v>4989</v>
      </c>
      <c r="J271">
        <v>1</v>
      </c>
      <c r="K271">
        <v>1</v>
      </c>
      <c r="L271" t="s">
        <v>48</v>
      </c>
      <c r="M271" t="s">
        <v>23</v>
      </c>
      <c r="N271" t="s">
        <v>23</v>
      </c>
      <c r="O271" t="s">
        <v>56</v>
      </c>
      <c r="P271" t="s">
        <v>26</v>
      </c>
      <c r="Q271" t="s">
        <v>27</v>
      </c>
      <c r="R271" t="s">
        <v>829</v>
      </c>
      <c r="S271" t="s">
        <v>830</v>
      </c>
      <c r="T271" t="s">
        <v>64</v>
      </c>
      <c r="U271" t="s">
        <v>254</v>
      </c>
    </row>
    <row r="272" spans="1:21">
      <c r="A272" t="s">
        <v>831</v>
      </c>
      <c r="B272" s="1">
        <v>45436</v>
      </c>
      <c r="C272" t="s">
        <v>22</v>
      </c>
      <c r="D272">
        <v>75</v>
      </c>
      <c r="E272" t="s">
        <v>39</v>
      </c>
      <c r="F272">
        <v>0</v>
      </c>
      <c r="G272">
        <v>1</v>
      </c>
      <c r="H272" t="s">
        <v>24</v>
      </c>
      <c r="I272">
        <v>4958</v>
      </c>
      <c r="J272">
        <v>0</v>
      </c>
      <c r="K272">
        <v>15</v>
      </c>
      <c r="M272" t="s">
        <v>23</v>
      </c>
      <c r="N272" t="s">
        <v>23</v>
      </c>
      <c r="O272" t="s">
        <v>25</v>
      </c>
      <c r="P272" t="s">
        <v>26</v>
      </c>
      <c r="Q272" t="s">
        <v>27</v>
      </c>
      <c r="R272" t="s">
        <v>832</v>
      </c>
      <c r="S272" t="s">
        <v>833</v>
      </c>
      <c r="T272" t="s">
        <v>30</v>
      </c>
      <c r="U272" t="s">
        <v>103</v>
      </c>
    </row>
    <row r="273" spans="1:21">
      <c r="A273" t="s">
        <v>834</v>
      </c>
      <c r="B273" s="1">
        <v>45854</v>
      </c>
      <c r="C273" t="s">
        <v>33</v>
      </c>
      <c r="D273">
        <v>72</v>
      </c>
      <c r="E273" t="s">
        <v>39</v>
      </c>
      <c r="F273">
        <v>0</v>
      </c>
      <c r="G273">
        <v>1</v>
      </c>
      <c r="H273" t="s">
        <v>24</v>
      </c>
      <c r="I273">
        <v>4116</v>
      </c>
      <c r="J273">
        <v>0</v>
      </c>
      <c r="K273">
        <v>1</v>
      </c>
      <c r="M273" t="s">
        <v>23</v>
      </c>
      <c r="N273" t="s">
        <v>23</v>
      </c>
      <c r="O273" t="s">
        <v>25</v>
      </c>
      <c r="P273" t="s">
        <v>26</v>
      </c>
      <c r="Q273" t="s">
        <v>27</v>
      </c>
      <c r="R273" t="s">
        <v>835</v>
      </c>
      <c r="S273" t="s">
        <v>836</v>
      </c>
      <c r="T273" t="s">
        <v>30</v>
      </c>
      <c r="U273" t="s">
        <v>106</v>
      </c>
    </row>
    <row r="274" spans="1:21">
      <c r="A274" t="s">
        <v>837</v>
      </c>
      <c r="B274" s="1">
        <v>45799</v>
      </c>
      <c r="C274" t="s">
        <v>22</v>
      </c>
      <c r="D274">
        <v>21</v>
      </c>
      <c r="E274" t="s">
        <v>39</v>
      </c>
      <c r="F274">
        <v>2</v>
      </c>
      <c r="G274">
        <v>1</v>
      </c>
      <c r="H274" t="s">
        <v>24</v>
      </c>
      <c r="I274">
        <v>4415</v>
      </c>
      <c r="J274">
        <v>0</v>
      </c>
      <c r="K274">
        <v>3</v>
      </c>
      <c r="L274" t="s">
        <v>48</v>
      </c>
      <c r="M274" t="s">
        <v>23</v>
      </c>
      <c r="N274" t="s">
        <v>23</v>
      </c>
      <c r="O274" t="s">
        <v>25</v>
      </c>
      <c r="P274" t="s">
        <v>26</v>
      </c>
      <c r="Q274" t="s">
        <v>27</v>
      </c>
      <c r="R274" t="s">
        <v>838</v>
      </c>
      <c r="S274" t="s">
        <v>839</v>
      </c>
      <c r="T274" t="s">
        <v>64</v>
      </c>
      <c r="U274" t="s">
        <v>65</v>
      </c>
    </row>
    <row r="275" spans="1:21">
      <c r="A275" t="s">
        <v>840</v>
      </c>
      <c r="B275" s="1">
        <v>45862</v>
      </c>
      <c r="C275" t="s">
        <v>22</v>
      </c>
      <c r="D275">
        <v>26</v>
      </c>
      <c r="E275" t="s">
        <v>39</v>
      </c>
      <c r="F275">
        <v>0</v>
      </c>
      <c r="G275">
        <v>1</v>
      </c>
      <c r="H275" t="s">
        <v>24</v>
      </c>
      <c r="I275">
        <v>2431</v>
      </c>
      <c r="J275">
        <v>0</v>
      </c>
      <c r="K275">
        <v>1</v>
      </c>
      <c r="L275" t="s">
        <v>48</v>
      </c>
      <c r="M275" t="s">
        <v>23</v>
      </c>
      <c r="N275" t="s">
        <v>23</v>
      </c>
      <c r="O275" t="s">
        <v>49</v>
      </c>
      <c r="P275" t="s">
        <v>26</v>
      </c>
      <c r="Q275" t="s">
        <v>50</v>
      </c>
      <c r="R275" t="s">
        <v>841</v>
      </c>
      <c r="S275" t="s">
        <v>842</v>
      </c>
      <c r="T275" t="s">
        <v>30</v>
      </c>
      <c r="U275" t="s">
        <v>69</v>
      </c>
    </row>
    <row r="276" spans="1:21">
      <c r="A276" t="s">
        <v>843</v>
      </c>
      <c r="B276" s="1">
        <v>45509</v>
      </c>
      <c r="C276" t="s">
        <v>33</v>
      </c>
      <c r="D276">
        <v>49</v>
      </c>
      <c r="E276" t="s">
        <v>39</v>
      </c>
      <c r="F276">
        <v>0</v>
      </c>
      <c r="G276">
        <v>1</v>
      </c>
      <c r="H276" t="s">
        <v>24</v>
      </c>
      <c r="I276">
        <v>2538</v>
      </c>
      <c r="J276">
        <v>0</v>
      </c>
      <c r="K276">
        <v>12</v>
      </c>
      <c r="L276" t="s">
        <v>97</v>
      </c>
      <c r="M276" t="s">
        <v>23</v>
      </c>
      <c r="N276" t="s">
        <v>23</v>
      </c>
      <c r="O276" t="s">
        <v>25</v>
      </c>
      <c r="P276" t="s">
        <v>26</v>
      </c>
      <c r="Q276" t="s">
        <v>27</v>
      </c>
      <c r="R276" t="s">
        <v>328</v>
      </c>
      <c r="S276" t="s">
        <v>844</v>
      </c>
      <c r="T276" t="s">
        <v>59</v>
      </c>
      <c r="U276" t="s">
        <v>140</v>
      </c>
    </row>
    <row r="277" spans="1:21">
      <c r="A277" t="s">
        <v>845</v>
      </c>
      <c r="B277" s="1">
        <v>45606</v>
      </c>
      <c r="C277" t="s">
        <v>33</v>
      </c>
      <c r="D277">
        <v>20</v>
      </c>
      <c r="E277" t="s">
        <v>23</v>
      </c>
      <c r="F277">
        <v>0</v>
      </c>
      <c r="G277">
        <v>1</v>
      </c>
      <c r="H277" t="s">
        <v>24</v>
      </c>
      <c r="I277">
        <v>3983</v>
      </c>
      <c r="J277">
        <v>1</v>
      </c>
      <c r="K277">
        <v>9</v>
      </c>
      <c r="L277" t="s">
        <v>48</v>
      </c>
      <c r="M277" t="s">
        <v>23</v>
      </c>
      <c r="N277" t="s">
        <v>23</v>
      </c>
      <c r="O277" t="s">
        <v>56</v>
      </c>
      <c r="P277" t="s">
        <v>26</v>
      </c>
      <c r="Q277" t="s">
        <v>84</v>
      </c>
      <c r="R277" t="s">
        <v>846</v>
      </c>
      <c r="S277" t="s">
        <v>847</v>
      </c>
      <c r="T277" t="s">
        <v>30</v>
      </c>
      <c r="U277" t="s">
        <v>106</v>
      </c>
    </row>
    <row r="278" spans="1:21">
      <c r="A278" t="s">
        <v>848</v>
      </c>
      <c r="B278" s="1">
        <v>45573</v>
      </c>
      <c r="C278" t="s">
        <v>22</v>
      </c>
      <c r="D278">
        <v>53</v>
      </c>
      <c r="E278" t="s">
        <v>39</v>
      </c>
      <c r="F278">
        <v>0</v>
      </c>
      <c r="G278">
        <v>1</v>
      </c>
      <c r="H278" t="s">
        <v>24</v>
      </c>
      <c r="I278">
        <v>5803</v>
      </c>
      <c r="J278">
        <v>0</v>
      </c>
      <c r="K278">
        <v>10</v>
      </c>
      <c r="M278" t="s">
        <v>23</v>
      </c>
      <c r="N278" t="s">
        <v>23</v>
      </c>
      <c r="O278" t="s">
        <v>25</v>
      </c>
      <c r="P278" t="s">
        <v>26</v>
      </c>
      <c r="Q278" t="s">
        <v>27</v>
      </c>
      <c r="R278" t="s">
        <v>849</v>
      </c>
      <c r="S278" t="s">
        <v>850</v>
      </c>
      <c r="T278" t="s">
        <v>30</v>
      </c>
      <c r="U278" t="s">
        <v>69</v>
      </c>
    </row>
    <row r="279" spans="1:21">
      <c r="A279" t="s">
        <v>851</v>
      </c>
      <c r="B279" s="1">
        <v>45607</v>
      </c>
      <c r="C279" t="s">
        <v>33</v>
      </c>
      <c r="D279">
        <v>23</v>
      </c>
      <c r="E279" t="s">
        <v>39</v>
      </c>
      <c r="F279">
        <v>0</v>
      </c>
      <c r="G279">
        <v>1</v>
      </c>
      <c r="H279" t="s">
        <v>24</v>
      </c>
      <c r="I279">
        <v>5393</v>
      </c>
      <c r="J279">
        <v>0</v>
      </c>
      <c r="K279">
        <v>9</v>
      </c>
      <c r="M279" t="s">
        <v>23</v>
      </c>
      <c r="N279" t="s">
        <v>23</v>
      </c>
      <c r="O279" t="s">
        <v>25</v>
      </c>
      <c r="P279" t="s">
        <v>26</v>
      </c>
      <c r="Q279" t="s">
        <v>50</v>
      </c>
      <c r="R279" t="s">
        <v>852</v>
      </c>
      <c r="S279" t="s">
        <v>853</v>
      </c>
      <c r="T279" t="s">
        <v>36</v>
      </c>
      <c r="U279" t="s">
        <v>46</v>
      </c>
    </row>
    <row r="280" spans="1:21">
      <c r="A280" t="s">
        <v>854</v>
      </c>
      <c r="B280" s="1">
        <v>44730</v>
      </c>
      <c r="C280" t="s">
        <v>22</v>
      </c>
      <c r="D280">
        <v>30</v>
      </c>
      <c r="E280" t="s">
        <v>39</v>
      </c>
      <c r="F280">
        <v>0</v>
      </c>
      <c r="G280">
        <v>1</v>
      </c>
      <c r="H280" t="s">
        <v>24</v>
      </c>
      <c r="I280">
        <v>5274</v>
      </c>
      <c r="J280">
        <v>0</v>
      </c>
      <c r="K280">
        <v>38</v>
      </c>
      <c r="L280" t="s">
        <v>40</v>
      </c>
      <c r="M280" t="s">
        <v>23</v>
      </c>
      <c r="N280" t="s">
        <v>23</v>
      </c>
      <c r="O280" t="s">
        <v>25</v>
      </c>
      <c r="P280" t="s">
        <v>26</v>
      </c>
      <c r="Q280" t="s">
        <v>27</v>
      </c>
      <c r="R280" t="s">
        <v>855</v>
      </c>
      <c r="S280" t="s">
        <v>856</v>
      </c>
      <c r="T280" t="s">
        <v>30</v>
      </c>
      <c r="U280" t="s">
        <v>31</v>
      </c>
    </row>
    <row r="281" spans="1:21">
      <c r="A281" t="s">
        <v>857</v>
      </c>
      <c r="B281" s="1">
        <v>45537</v>
      </c>
      <c r="C281" t="s">
        <v>22</v>
      </c>
      <c r="D281">
        <v>41</v>
      </c>
      <c r="E281" t="s">
        <v>39</v>
      </c>
      <c r="F281">
        <v>0</v>
      </c>
      <c r="G281">
        <v>1</v>
      </c>
      <c r="H281" t="s">
        <v>24</v>
      </c>
      <c r="I281">
        <v>4251</v>
      </c>
      <c r="J281">
        <v>0</v>
      </c>
      <c r="K281">
        <v>11</v>
      </c>
      <c r="M281" t="s">
        <v>23</v>
      </c>
      <c r="N281" t="s">
        <v>23</v>
      </c>
      <c r="O281" t="s">
        <v>25</v>
      </c>
      <c r="P281" t="s">
        <v>26</v>
      </c>
      <c r="Q281" t="s">
        <v>27</v>
      </c>
      <c r="R281" t="s">
        <v>425</v>
      </c>
      <c r="S281" t="s">
        <v>858</v>
      </c>
      <c r="T281" t="s">
        <v>36</v>
      </c>
      <c r="U281" t="s">
        <v>46</v>
      </c>
    </row>
    <row r="282" spans="1:21">
      <c r="A282" t="s">
        <v>859</v>
      </c>
      <c r="B282" s="1">
        <v>45864</v>
      </c>
      <c r="C282" t="s">
        <v>33</v>
      </c>
      <c r="D282">
        <v>47</v>
      </c>
      <c r="E282" t="s">
        <v>23</v>
      </c>
      <c r="F282">
        <v>3</v>
      </c>
      <c r="G282">
        <v>1</v>
      </c>
      <c r="H282" t="s">
        <v>24</v>
      </c>
      <c r="I282">
        <v>2398</v>
      </c>
      <c r="J282">
        <v>0</v>
      </c>
      <c r="K282">
        <v>1</v>
      </c>
      <c r="M282" t="s">
        <v>23</v>
      </c>
      <c r="N282" t="s">
        <v>39</v>
      </c>
      <c r="P282" t="s">
        <v>26</v>
      </c>
      <c r="Q282" t="s">
        <v>84</v>
      </c>
      <c r="R282" t="s">
        <v>860</v>
      </c>
      <c r="S282" t="s">
        <v>861</v>
      </c>
      <c r="T282" t="s">
        <v>59</v>
      </c>
      <c r="U282" t="s">
        <v>384</v>
      </c>
    </row>
    <row r="283" spans="1:21">
      <c r="A283" t="s">
        <v>862</v>
      </c>
      <c r="B283" s="1">
        <v>45202</v>
      </c>
      <c r="C283" t="s">
        <v>22</v>
      </c>
      <c r="D283">
        <v>49</v>
      </c>
      <c r="E283" t="s">
        <v>23</v>
      </c>
      <c r="F283">
        <v>0</v>
      </c>
      <c r="G283">
        <v>1</v>
      </c>
      <c r="H283" t="s">
        <v>24</v>
      </c>
      <c r="I283">
        <v>3378</v>
      </c>
      <c r="J283">
        <v>1</v>
      </c>
      <c r="K283">
        <v>22</v>
      </c>
      <c r="M283" t="s">
        <v>23</v>
      </c>
      <c r="N283" t="s">
        <v>23</v>
      </c>
      <c r="O283" t="s">
        <v>56</v>
      </c>
      <c r="P283" t="s">
        <v>202</v>
      </c>
      <c r="Q283" t="s">
        <v>27</v>
      </c>
      <c r="R283" t="s">
        <v>863</v>
      </c>
      <c r="S283" t="s">
        <v>864</v>
      </c>
      <c r="T283" t="s">
        <v>43</v>
      </c>
      <c r="U283" t="s">
        <v>44</v>
      </c>
    </row>
    <row r="284" spans="1:21">
      <c r="A284" t="s">
        <v>865</v>
      </c>
      <c r="B284" s="1">
        <v>45514</v>
      </c>
      <c r="C284" t="s">
        <v>22</v>
      </c>
      <c r="D284">
        <v>44</v>
      </c>
      <c r="E284" t="s">
        <v>39</v>
      </c>
      <c r="F284">
        <v>0</v>
      </c>
      <c r="G284">
        <v>1</v>
      </c>
      <c r="H284" t="s">
        <v>24</v>
      </c>
      <c r="I284">
        <v>2850</v>
      </c>
      <c r="J284">
        <v>0</v>
      </c>
      <c r="K284">
        <v>12</v>
      </c>
      <c r="L284" t="s">
        <v>97</v>
      </c>
      <c r="M284" t="s">
        <v>23</v>
      </c>
      <c r="N284" t="s">
        <v>23</v>
      </c>
      <c r="O284" t="s">
        <v>25</v>
      </c>
      <c r="P284" t="s">
        <v>26</v>
      </c>
      <c r="Q284" t="s">
        <v>27</v>
      </c>
      <c r="R284" t="s">
        <v>866</v>
      </c>
      <c r="S284" t="s">
        <v>867</v>
      </c>
      <c r="T284" t="s">
        <v>64</v>
      </c>
      <c r="U284" t="s">
        <v>350</v>
      </c>
    </row>
    <row r="285" spans="1:21">
      <c r="A285" t="s">
        <v>868</v>
      </c>
      <c r="B285" s="1">
        <v>45856</v>
      </c>
      <c r="C285" t="s">
        <v>22</v>
      </c>
      <c r="D285">
        <v>52</v>
      </c>
      <c r="E285" t="s">
        <v>23</v>
      </c>
      <c r="F285">
        <v>3</v>
      </c>
      <c r="G285">
        <v>1</v>
      </c>
      <c r="H285" t="s">
        <v>24</v>
      </c>
      <c r="I285">
        <v>4860</v>
      </c>
      <c r="J285">
        <v>1</v>
      </c>
      <c r="K285">
        <v>1</v>
      </c>
      <c r="M285" t="s">
        <v>23</v>
      </c>
      <c r="N285" t="s">
        <v>39</v>
      </c>
      <c r="P285" t="s">
        <v>26</v>
      </c>
      <c r="Q285" t="s">
        <v>27</v>
      </c>
      <c r="R285" t="s">
        <v>869</v>
      </c>
      <c r="S285" t="s">
        <v>870</v>
      </c>
      <c r="T285" t="s">
        <v>59</v>
      </c>
      <c r="U285" t="s">
        <v>384</v>
      </c>
    </row>
    <row r="286" spans="1:21">
      <c r="A286" t="s">
        <v>871</v>
      </c>
      <c r="B286" s="1">
        <v>45180</v>
      </c>
      <c r="C286" t="s">
        <v>22</v>
      </c>
      <c r="D286">
        <v>33</v>
      </c>
      <c r="E286" t="s">
        <v>23</v>
      </c>
      <c r="F286">
        <v>0</v>
      </c>
      <c r="G286">
        <v>1</v>
      </c>
      <c r="H286" t="s">
        <v>24</v>
      </c>
      <c r="I286">
        <v>5338</v>
      </c>
      <c r="J286">
        <v>1</v>
      </c>
      <c r="K286">
        <v>23</v>
      </c>
      <c r="L286" t="s">
        <v>97</v>
      </c>
      <c r="M286" t="s">
        <v>23</v>
      </c>
      <c r="N286" t="s">
        <v>23</v>
      </c>
      <c r="O286" t="s">
        <v>25</v>
      </c>
      <c r="P286" t="s">
        <v>26</v>
      </c>
      <c r="Q286" t="s">
        <v>27</v>
      </c>
      <c r="R286" t="s">
        <v>855</v>
      </c>
      <c r="S286" t="s">
        <v>872</v>
      </c>
      <c r="T286" t="s">
        <v>64</v>
      </c>
      <c r="U286" t="s">
        <v>73</v>
      </c>
    </row>
    <row r="287" spans="1:21">
      <c r="A287" t="s">
        <v>873</v>
      </c>
      <c r="B287" s="1">
        <v>45585</v>
      </c>
      <c r="C287" t="s">
        <v>33</v>
      </c>
      <c r="D287">
        <v>60</v>
      </c>
      <c r="E287" t="s">
        <v>39</v>
      </c>
      <c r="F287">
        <v>0</v>
      </c>
      <c r="G287">
        <v>1</v>
      </c>
      <c r="H287" t="s">
        <v>24</v>
      </c>
      <c r="I287">
        <v>3740</v>
      </c>
      <c r="J287">
        <v>0</v>
      </c>
      <c r="K287">
        <v>10</v>
      </c>
      <c r="M287" t="s">
        <v>23</v>
      </c>
      <c r="N287" t="s">
        <v>23</v>
      </c>
      <c r="O287" t="s">
        <v>25</v>
      </c>
      <c r="P287" t="s">
        <v>26</v>
      </c>
      <c r="Q287" t="s">
        <v>27</v>
      </c>
      <c r="R287" t="s">
        <v>874</v>
      </c>
      <c r="S287" t="s">
        <v>875</v>
      </c>
      <c r="T287" t="s">
        <v>30</v>
      </c>
      <c r="U287" t="s">
        <v>103</v>
      </c>
    </row>
    <row r="288" spans="1:21">
      <c r="A288" t="s">
        <v>876</v>
      </c>
      <c r="B288" s="1">
        <v>44707</v>
      </c>
      <c r="C288" t="s">
        <v>22</v>
      </c>
      <c r="D288">
        <v>42</v>
      </c>
      <c r="E288" t="s">
        <v>23</v>
      </c>
      <c r="F288">
        <v>0</v>
      </c>
      <c r="G288">
        <v>1</v>
      </c>
      <c r="H288" t="s">
        <v>24</v>
      </c>
      <c r="I288">
        <v>2704</v>
      </c>
      <c r="J288">
        <v>1</v>
      </c>
      <c r="K288">
        <v>39</v>
      </c>
      <c r="M288" t="s">
        <v>23</v>
      </c>
      <c r="N288" t="s">
        <v>23</v>
      </c>
      <c r="O288" t="s">
        <v>49</v>
      </c>
      <c r="P288" t="s">
        <v>202</v>
      </c>
      <c r="Q288" t="s">
        <v>50</v>
      </c>
      <c r="R288" t="s">
        <v>877</v>
      </c>
      <c r="S288" t="s">
        <v>878</v>
      </c>
      <c r="T288" t="s">
        <v>43</v>
      </c>
      <c r="U288" t="s">
        <v>149</v>
      </c>
    </row>
    <row r="289" spans="1:21">
      <c r="A289" t="s">
        <v>879</v>
      </c>
      <c r="B289" s="1">
        <v>45780</v>
      </c>
      <c r="C289" t="s">
        <v>33</v>
      </c>
      <c r="D289">
        <v>62</v>
      </c>
      <c r="E289" t="s">
        <v>39</v>
      </c>
      <c r="F289">
        <v>0</v>
      </c>
      <c r="G289">
        <v>1</v>
      </c>
      <c r="H289" t="s">
        <v>24</v>
      </c>
      <c r="I289">
        <v>2088</v>
      </c>
      <c r="J289">
        <v>0</v>
      </c>
      <c r="K289">
        <v>3</v>
      </c>
      <c r="M289" t="s">
        <v>39</v>
      </c>
      <c r="N289" t="s">
        <v>23</v>
      </c>
      <c r="O289" t="s">
        <v>49</v>
      </c>
      <c r="P289" t="s">
        <v>26</v>
      </c>
      <c r="Q289" t="s">
        <v>27</v>
      </c>
      <c r="R289" t="s">
        <v>880</v>
      </c>
      <c r="S289" t="s">
        <v>881</v>
      </c>
      <c r="T289" t="s">
        <v>30</v>
      </c>
      <c r="U289" t="s">
        <v>31</v>
      </c>
    </row>
    <row r="290" spans="1:21">
      <c r="A290" t="s">
        <v>882</v>
      </c>
      <c r="B290" s="1">
        <v>45310</v>
      </c>
      <c r="C290" t="s">
        <v>22</v>
      </c>
      <c r="D290">
        <v>54</v>
      </c>
      <c r="E290" t="s">
        <v>39</v>
      </c>
      <c r="F290">
        <v>0</v>
      </c>
      <c r="G290">
        <v>1</v>
      </c>
      <c r="H290" t="s">
        <v>24</v>
      </c>
      <c r="I290">
        <v>3670</v>
      </c>
      <c r="J290">
        <v>0</v>
      </c>
      <c r="K290">
        <v>19</v>
      </c>
      <c r="L290" t="s">
        <v>97</v>
      </c>
      <c r="M290" t="s">
        <v>23</v>
      </c>
      <c r="N290" t="s">
        <v>23</v>
      </c>
      <c r="O290" t="s">
        <v>25</v>
      </c>
      <c r="P290" t="s">
        <v>26</v>
      </c>
      <c r="Q290" t="s">
        <v>27</v>
      </c>
      <c r="R290" t="s">
        <v>883</v>
      </c>
      <c r="S290" t="s">
        <v>884</v>
      </c>
      <c r="T290" t="s">
        <v>30</v>
      </c>
      <c r="U290" t="s">
        <v>31</v>
      </c>
    </row>
    <row r="291" spans="1:21">
      <c r="A291" t="s">
        <v>885</v>
      </c>
      <c r="B291" s="1">
        <v>45790</v>
      </c>
      <c r="C291" t="s">
        <v>22</v>
      </c>
      <c r="D291">
        <v>46</v>
      </c>
      <c r="E291" t="s">
        <v>39</v>
      </c>
      <c r="F291">
        <v>0</v>
      </c>
      <c r="G291">
        <v>1</v>
      </c>
      <c r="H291" t="s">
        <v>24</v>
      </c>
      <c r="I291">
        <v>2734</v>
      </c>
      <c r="J291">
        <v>0</v>
      </c>
      <c r="K291">
        <v>3</v>
      </c>
      <c r="L291" t="s">
        <v>48</v>
      </c>
      <c r="M291" t="s">
        <v>39</v>
      </c>
      <c r="N291" t="s">
        <v>23</v>
      </c>
      <c r="O291" t="s">
        <v>56</v>
      </c>
      <c r="P291" t="s">
        <v>26</v>
      </c>
      <c r="Q291" t="s">
        <v>27</v>
      </c>
      <c r="R291" t="s">
        <v>886</v>
      </c>
      <c r="S291" t="s">
        <v>229</v>
      </c>
      <c r="T291" t="s">
        <v>30</v>
      </c>
      <c r="U291" t="s">
        <v>31</v>
      </c>
    </row>
    <row r="292" spans="1:21">
      <c r="A292" t="s">
        <v>887</v>
      </c>
      <c r="B292" s="1">
        <v>45799</v>
      </c>
      <c r="C292" t="s">
        <v>33</v>
      </c>
      <c r="D292">
        <v>51</v>
      </c>
      <c r="E292" t="s">
        <v>39</v>
      </c>
      <c r="F292">
        <v>0</v>
      </c>
      <c r="G292">
        <v>1</v>
      </c>
      <c r="H292" t="s">
        <v>24</v>
      </c>
      <c r="I292">
        <v>2876</v>
      </c>
      <c r="J292">
        <v>0</v>
      </c>
      <c r="K292">
        <v>3</v>
      </c>
      <c r="L292" t="s">
        <v>48</v>
      </c>
      <c r="M292" t="s">
        <v>23</v>
      </c>
      <c r="N292" t="s">
        <v>23</v>
      </c>
      <c r="O292" t="s">
        <v>56</v>
      </c>
      <c r="P292" t="s">
        <v>26</v>
      </c>
      <c r="Q292" t="s">
        <v>84</v>
      </c>
      <c r="R292" t="s">
        <v>841</v>
      </c>
      <c r="S292" t="s">
        <v>888</v>
      </c>
      <c r="T292" t="s">
        <v>64</v>
      </c>
      <c r="U292" t="s">
        <v>145</v>
      </c>
    </row>
    <row r="293" spans="1:21">
      <c r="A293" t="s">
        <v>889</v>
      </c>
      <c r="B293" s="1">
        <v>44261</v>
      </c>
      <c r="C293" t="s">
        <v>22</v>
      </c>
      <c r="D293">
        <v>71</v>
      </c>
      <c r="E293" t="s">
        <v>23</v>
      </c>
      <c r="F293">
        <v>0</v>
      </c>
      <c r="G293">
        <v>1</v>
      </c>
      <c r="H293" t="s">
        <v>24</v>
      </c>
      <c r="I293">
        <v>5271</v>
      </c>
      <c r="J293">
        <v>1</v>
      </c>
      <c r="K293">
        <v>53</v>
      </c>
      <c r="M293" t="s">
        <v>23</v>
      </c>
      <c r="N293" t="s">
        <v>23</v>
      </c>
      <c r="O293" t="s">
        <v>56</v>
      </c>
      <c r="P293" t="s">
        <v>202</v>
      </c>
      <c r="Q293" t="s">
        <v>27</v>
      </c>
      <c r="R293" t="s">
        <v>401</v>
      </c>
      <c r="S293" t="s">
        <v>890</v>
      </c>
      <c r="T293" t="s">
        <v>43</v>
      </c>
      <c r="U293" t="s">
        <v>149</v>
      </c>
    </row>
    <row r="294" spans="1:21">
      <c r="A294" t="s">
        <v>891</v>
      </c>
      <c r="B294" s="1">
        <v>45772</v>
      </c>
      <c r="C294" t="s">
        <v>33</v>
      </c>
      <c r="D294">
        <v>68</v>
      </c>
      <c r="E294" t="s">
        <v>23</v>
      </c>
      <c r="F294">
        <v>0</v>
      </c>
      <c r="G294">
        <v>1</v>
      </c>
      <c r="H294" t="s">
        <v>24</v>
      </c>
      <c r="I294">
        <v>4708</v>
      </c>
      <c r="J294">
        <v>1</v>
      </c>
      <c r="K294">
        <v>4</v>
      </c>
      <c r="M294" t="s">
        <v>23</v>
      </c>
      <c r="N294" t="s">
        <v>23</v>
      </c>
      <c r="O294" t="s">
        <v>25</v>
      </c>
      <c r="P294" t="s">
        <v>26</v>
      </c>
      <c r="Q294" t="s">
        <v>27</v>
      </c>
      <c r="R294" t="s">
        <v>892</v>
      </c>
      <c r="S294" t="s">
        <v>893</v>
      </c>
      <c r="T294" t="s">
        <v>64</v>
      </c>
      <c r="U294" t="s">
        <v>234</v>
      </c>
    </row>
    <row r="295" spans="1:21">
      <c r="A295" t="s">
        <v>894</v>
      </c>
      <c r="B295" s="1">
        <v>45577</v>
      </c>
      <c r="C295" t="s">
        <v>22</v>
      </c>
      <c r="D295">
        <v>72</v>
      </c>
      <c r="E295" t="s">
        <v>23</v>
      </c>
      <c r="F295">
        <v>0</v>
      </c>
      <c r="G295">
        <v>1</v>
      </c>
      <c r="H295" t="s">
        <v>24</v>
      </c>
      <c r="I295">
        <v>2415</v>
      </c>
      <c r="J295">
        <v>1</v>
      </c>
      <c r="K295">
        <v>10</v>
      </c>
      <c r="M295" t="s">
        <v>23</v>
      </c>
      <c r="N295" t="s">
        <v>23</v>
      </c>
      <c r="O295" t="s">
        <v>25</v>
      </c>
      <c r="P295" t="s">
        <v>26</v>
      </c>
      <c r="Q295" t="s">
        <v>50</v>
      </c>
      <c r="R295" t="s">
        <v>895</v>
      </c>
      <c r="S295" t="s">
        <v>896</v>
      </c>
      <c r="T295" t="s">
        <v>30</v>
      </c>
      <c r="U295" t="s">
        <v>69</v>
      </c>
    </row>
    <row r="296" spans="1:21">
      <c r="A296" t="s">
        <v>897</v>
      </c>
      <c r="B296" s="1">
        <v>45066</v>
      </c>
      <c r="C296" t="s">
        <v>33</v>
      </c>
      <c r="D296">
        <v>72</v>
      </c>
      <c r="E296" t="s">
        <v>23</v>
      </c>
      <c r="F296">
        <v>0</v>
      </c>
      <c r="G296">
        <v>1</v>
      </c>
      <c r="H296" t="s">
        <v>24</v>
      </c>
      <c r="I296">
        <v>4853</v>
      </c>
      <c r="J296">
        <v>1</v>
      </c>
      <c r="K296">
        <v>27</v>
      </c>
      <c r="M296" t="s">
        <v>23</v>
      </c>
      <c r="N296" t="s">
        <v>23</v>
      </c>
      <c r="O296" t="s">
        <v>25</v>
      </c>
      <c r="P296" t="s">
        <v>26</v>
      </c>
      <c r="Q296" t="s">
        <v>27</v>
      </c>
      <c r="R296" t="s">
        <v>898</v>
      </c>
      <c r="S296" t="s">
        <v>899</v>
      </c>
      <c r="T296" t="s">
        <v>36</v>
      </c>
      <c r="U296" t="s">
        <v>37</v>
      </c>
    </row>
    <row r="297" spans="1:21">
      <c r="A297" t="s">
        <v>900</v>
      </c>
      <c r="B297" s="1">
        <v>44444</v>
      </c>
      <c r="C297" t="s">
        <v>22</v>
      </c>
      <c r="D297">
        <v>61</v>
      </c>
      <c r="E297" t="s">
        <v>23</v>
      </c>
      <c r="F297">
        <v>1</v>
      </c>
      <c r="G297">
        <v>1</v>
      </c>
      <c r="H297" t="s">
        <v>24</v>
      </c>
      <c r="I297">
        <v>5789</v>
      </c>
      <c r="J297">
        <v>1</v>
      </c>
      <c r="K297">
        <v>47</v>
      </c>
      <c r="M297" t="s">
        <v>23</v>
      </c>
      <c r="N297" t="s">
        <v>23</v>
      </c>
      <c r="O297" t="s">
        <v>25</v>
      </c>
      <c r="P297" t="s">
        <v>26</v>
      </c>
      <c r="Q297" t="s">
        <v>27</v>
      </c>
      <c r="R297" t="s">
        <v>901</v>
      </c>
      <c r="S297" t="s">
        <v>902</v>
      </c>
      <c r="T297" t="s">
        <v>30</v>
      </c>
      <c r="U297" t="s">
        <v>31</v>
      </c>
    </row>
    <row r="298" spans="1:21">
      <c r="A298" t="s">
        <v>903</v>
      </c>
      <c r="B298" s="1">
        <v>45860</v>
      </c>
      <c r="C298" t="s">
        <v>22</v>
      </c>
      <c r="D298">
        <v>37</v>
      </c>
      <c r="E298" t="s">
        <v>39</v>
      </c>
      <c r="F298">
        <v>0</v>
      </c>
      <c r="G298">
        <v>1</v>
      </c>
      <c r="H298" t="s">
        <v>24</v>
      </c>
      <c r="I298">
        <v>5687</v>
      </c>
      <c r="J298">
        <v>0</v>
      </c>
      <c r="K298">
        <v>1</v>
      </c>
      <c r="M298" t="s">
        <v>23</v>
      </c>
      <c r="N298" t="s">
        <v>23</v>
      </c>
      <c r="O298" t="s">
        <v>49</v>
      </c>
      <c r="P298" t="s">
        <v>26</v>
      </c>
      <c r="Q298" t="s">
        <v>50</v>
      </c>
      <c r="R298" t="s">
        <v>904</v>
      </c>
      <c r="S298" t="s">
        <v>905</v>
      </c>
      <c r="T298" t="s">
        <v>36</v>
      </c>
      <c r="U298" t="s">
        <v>46</v>
      </c>
    </row>
    <row r="299" spans="1:21">
      <c r="A299" t="s">
        <v>906</v>
      </c>
      <c r="B299" s="1">
        <v>45141</v>
      </c>
      <c r="C299" t="s">
        <v>22</v>
      </c>
      <c r="D299">
        <v>52</v>
      </c>
      <c r="E299" t="s">
        <v>39</v>
      </c>
      <c r="F299">
        <v>0</v>
      </c>
      <c r="G299">
        <v>1</v>
      </c>
      <c r="H299" t="s">
        <v>24</v>
      </c>
      <c r="I299">
        <v>4418</v>
      </c>
      <c r="J299">
        <v>0</v>
      </c>
      <c r="K299">
        <v>24</v>
      </c>
      <c r="L299" t="s">
        <v>40</v>
      </c>
      <c r="M299" t="s">
        <v>23</v>
      </c>
      <c r="N299" t="s">
        <v>23</v>
      </c>
      <c r="O299" t="s">
        <v>25</v>
      </c>
      <c r="P299" t="s">
        <v>26</v>
      </c>
      <c r="Q299" t="s">
        <v>27</v>
      </c>
      <c r="R299" t="s">
        <v>907</v>
      </c>
      <c r="S299" t="s">
        <v>908</v>
      </c>
      <c r="T299" t="s">
        <v>30</v>
      </c>
      <c r="U299" t="s">
        <v>31</v>
      </c>
    </row>
    <row r="300" spans="1:21">
      <c r="A300" t="s">
        <v>909</v>
      </c>
      <c r="B300" s="1">
        <v>45820</v>
      </c>
      <c r="C300" t="s">
        <v>33</v>
      </c>
      <c r="D300">
        <v>28</v>
      </c>
      <c r="E300" t="s">
        <v>23</v>
      </c>
      <c r="F300">
        <v>0</v>
      </c>
      <c r="G300">
        <v>1</v>
      </c>
      <c r="H300" t="s">
        <v>24</v>
      </c>
      <c r="I300">
        <v>4263</v>
      </c>
      <c r="J300">
        <v>1</v>
      </c>
      <c r="K300">
        <v>2</v>
      </c>
      <c r="M300" t="s">
        <v>23</v>
      </c>
      <c r="N300" t="s">
        <v>23</v>
      </c>
      <c r="O300" t="s">
        <v>25</v>
      </c>
      <c r="P300" t="s">
        <v>26</v>
      </c>
      <c r="Q300" t="s">
        <v>27</v>
      </c>
      <c r="R300" t="s">
        <v>838</v>
      </c>
      <c r="S300" t="s">
        <v>910</v>
      </c>
      <c r="T300" t="s">
        <v>36</v>
      </c>
      <c r="U300" t="s">
        <v>46</v>
      </c>
    </row>
    <row r="301" spans="1:21">
      <c r="A301" t="s">
        <v>911</v>
      </c>
      <c r="B301" s="1">
        <v>45434</v>
      </c>
      <c r="C301" t="s">
        <v>22</v>
      </c>
      <c r="D301">
        <v>49</v>
      </c>
      <c r="E301" t="s">
        <v>39</v>
      </c>
      <c r="F301">
        <v>0</v>
      </c>
      <c r="G301">
        <v>1</v>
      </c>
      <c r="H301" t="s">
        <v>24</v>
      </c>
      <c r="I301">
        <v>5264</v>
      </c>
      <c r="J301">
        <v>0</v>
      </c>
      <c r="K301">
        <v>15</v>
      </c>
      <c r="M301" t="s">
        <v>23</v>
      </c>
      <c r="N301" t="s">
        <v>23</v>
      </c>
      <c r="O301" t="s">
        <v>25</v>
      </c>
      <c r="P301" t="s">
        <v>26</v>
      </c>
      <c r="Q301" t="s">
        <v>27</v>
      </c>
      <c r="R301" t="s">
        <v>912</v>
      </c>
      <c r="S301" t="s">
        <v>913</v>
      </c>
      <c r="T301" t="s">
        <v>30</v>
      </c>
      <c r="U301" t="s">
        <v>31</v>
      </c>
    </row>
    <row r="302" spans="1:21">
      <c r="A302" t="s">
        <v>914</v>
      </c>
      <c r="B302" s="1">
        <v>45780</v>
      </c>
      <c r="C302" t="s">
        <v>33</v>
      </c>
      <c r="D302">
        <v>55</v>
      </c>
      <c r="E302" t="s">
        <v>39</v>
      </c>
      <c r="F302">
        <v>0</v>
      </c>
      <c r="G302">
        <v>1</v>
      </c>
      <c r="H302" t="s">
        <v>24</v>
      </c>
      <c r="I302">
        <v>5861</v>
      </c>
      <c r="J302">
        <v>0</v>
      </c>
      <c r="K302">
        <v>3</v>
      </c>
      <c r="L302" t="s">
        <v>48</v>
      </c>
      <c r="M302" t="s">
        <v>23</v>
      </c>
      <c r="N302" t="s">
        <v>23</v>
      </c>
      <c r="O302" t="s">
        <v>56</v>
      </c>
      <c r="P302" t="s">
        <v>26</v>
      </c>
      <c r="Q302" t="s">
        <v>27</v>
      </c>
      <c r="R302" t="s">
        <v>407</v>
      </c>
      <c r="S302" t="s">
        <v>915</v>
      </c>
      <c r="T302" t="s">
        <v>30</v>
      </c>
      <c r="U302" t="s">
        <v>31</v>
      </c>
    </row>
    <row r="303" spans="1:21">
      <c r="A303" t="s">
        <v>916</v>
      </c>
      <c r="B303" s="1">
        <v>45376</v>
      </c>
      <c r="C303" t="s">
        <v>22</v>
      </c>
      <c r="D303">
        <v>41</v>
      </c>
      <c r="E303" t="s">
        <v>23</v>
      </c>
      <c r="F303">
        <v>0</v>
      </c>
      <c r="G303">
        <v>1</v>
      </c>
      <c r="H303" t="s">
        <v>24</v>
      </c>
      <c r="I303">
        <v>5174</v>
      </c>
      <c r="J303">
        <v>1</v>
      </c>
      <c r="K303">
        <v>17</v>
      </c>
      <c r="M303" t="s">
        <v>23</v>
      </c>
      <c r="N303" t="s">
        <v>23</v>
      </c>
      <c r="O303" t="s">
        <v>25</v>
      </c>
      <c r="P303" t="s">
        <v>26</v>
      </c>
      <c r="Q303" t="s">
        <v>27</v>
      </c>
      <c r="R303" t="s">
        <v>654</v>
      </c>
      <c r="S303" t="s">
        <v>917</v>
      </c>
      <c r="T303" t="s">
        <v>30</v>
      </c>
      <c r="U303" t="s">
        <v>31</v>
      </c>
    </row>
    <row r="304" spans="1:21">
      <c r="A304" t="s">
        <v>918</v>
      </c>
      <c r="B304" s="1">
        <v>45217</v>
      </c>
      <c r="C304" t="s">
        <v>22</v>
      </c>
      <c r="D304">
        <v>44</v>
      </c>
      <c r="E304" t="s">
        <v>39</v>
      </c>
      <c r="F304">
        <v>0</v>
      </c>
      <c r="G304">
        <v>1</v>
      </c>
      <c r="H304" t="s">
        <v>24</v>
      </c>
      <c r="I304">
        <v>4694</v>
      </c>
      <c r="J304">
        <v>0</v>
      </c>
      <c r="K304">
        <v>22</v>
      </c>
      <c r="L304" t="s">
        <v>97</v>
      </c>
      <c r="M304" t="s">
        <v>23</v>
      </c>
      <c r="N304" t="s">
        <v>23</v>
      </c>
      <c r="O304" t="s">
        <v>25</v>
      </c>
      <c r="P304" t="s">
        <v>26</v>
      </c>
      <c r="Q304" t="s">
        <v>27</v>
      </c>
      <c r="R304" t="s">
        <v>246</v>
      </c>
      <c r="S304" t="s">
        <v>919</v>
      </c>
      <c r="T304" t="s">
        <v>59</v>
      </c>
      <c r="U304" t="s">
        <v>241</v>
      </c>
    </row>
    <row r="305" spans="1:21">
      <c r="A305" t="s">
        <v>920</v>
      </c>
      <c r="B305" s="1">
        <v>44928</v>
      </c>
      <c r="C305" t="s">
        <v>22</v>
      </c>
      <c r="D305">
        <v>41</v>
      </c>
      <c r="E305" t="s">
        <v>23</v>
      </c>
      <c r="F305">
        <v>3</v>
      </c>
      <c r="G305">
        <v>1</v>
      </c>
      <c r="H305" t="s">
        <v>24</v>
      </c>
      <c r="I305">
        <v>2067</v>
      </c>
      <c r="J305">
        <v>1</v>
      </c>
      <c r="K305">
        <v>31</v>
      </c>
      <c r="M305" t="s">
        <v>39</v>
      </c>
      <c r="N305" t="s">
        <v>23</v>
      </c>
      <c r="O305" t="s">
        <v>49</v>
      </c>
      <c r="P305" t="s">
        <v>26</v>
      </c>
      <c r="Q305" t="s">
        <v>27</v>
      </c>
      <c r="R305" t="s">
        <v>921</v>
      </c>
      <c r="S305" t="s">
        <v>922</v>
      </c>
      <c r="T305" t="s">
        <v>36</v>
      </c>
      <c r="U305" t="s">
        <v>37</v>
      </c>
    </row>
    <row r="306" spans="1:21">
      <c r="A306" t="s">
        <v>923</v>
      </c>
      <c r="B306" s="1">
        <v>44241</v>
      </c>
      <c r="C306" t="s">
        <v>22</v>
      </c>
      <c r="D306">
        <v>47</v>
      </c>
      <c r="E306" t="s">
        <v>23</v>
      </c>
      <c r="F306">
        <v>0</v>
      </c>
      <c r="G306">
        <v>1</v>
      </c>
      <c r="H306" t="s">
        <v>24</v>
      </c>
      <c r="I306">
        <v>4019</v>
      </c>
      <c r="J306">
        <v>1</v>
      </c>
      <c r="K306">
        <v>54</v>
      </c>
      <c r="M306" t="s">
        <v>23</v>
      </c>
      <c r="N306" t="s">
        <v>23</v>
      </c>
      <c r="O306" t="s">
        <v>25</v>
      </c>
      <c r="P306" t="s">
        <v>26</v>
      </c>
      <c r="Q306" t="s">
        <v>27</v>
      </c>
      <c r="R306" t="s">
        <v>757</v>
      </c>
      <c r="S306" t="s">
        <v>924</v>
      </c>
      <c r="T306" t="s">
        <v>30</v>
      </c>
      <c r="U306" t="s">
        <v>106</v>
      </c>
    </row>
    <row r="307" spans="1:21">
      <c r="A307" t="s">
        <v>925</v>
      </c>
      <c r="B307" s="1">
        <v>45647</v>
      </c>
      <c r="C307" t="s">
        <v>22</v>
      </c>
      <c r="D307">
        <v>47</v>
      </c>
      <c r="E307" t="s">
        <v>23</v>
      </c>
      <c r="F307">
        <v>1</v>
      </c>
      <c r="G307">
        <v>1</v>
      </c>
      <c r="H307" t="s">
        <v>24</v>
      </c>
      <c r="I307">
        <v>3758</v>
      </c>
      <c r="J307">
        <v>1</v>
      </c>
      <c r="K307">
        <v>8</v>
      </c>
      <c r="L307" t="s">
        <v>48</v>
      </c>
      <c r="M307" t="s">
        <v>23</v>
      </c>
      <c r="N307" t="s">
        <v>23</v>
      </c>
      <c r="O307" t="s">
        <v>49</v>
      </c>
      <c r="P307" t="s">
        <v>26</v>
      </c>
      <c r="Q307" t="s">
        <v>27</v>
      </c>
      <c r="R307" t="s">
        <v>926</v>
      </c>
      <c r="S307" t="s">
        <v>927</v>
      </c>
      <c r="T307" t="s">
        <v>64</v>
      </c>
      <c r="U307" t="s">
        <v>65</v>
      </c>
    </row>
    <row r="308" spans="1:21">
      <c r="A308" t="s">
        <v>928</v>
      </c>
      <c r="B308" s="1">
        <v>45843</v>
      </c>
      <c r="C308" t="s">
        <v>22</v>
      </c>
      <c r="D308">
        <v>64</v>
      </c>
      <c r="E308" t="s">
        <v>39</v>
      </c>
      <c r="F308">
        <v>0</v>
      </c>
      <c r="G308">
        <v>1</v>
      </c>
      <c r="H308" t="s">
        <v>24</v>
      </c>
      <c r="I308">
        <v>3096</v>
      </c>
      <c r="J308">
        <v>0</v>
      </c>
      <c r="K308">
        <v>1</v>
      </c>
      <c r="M308" t="s">
        <v>23</v>
      </c>
      <c r="N308" t="s">
        <v>23</v>
      </c>
      <c r="O308" t="s">
        <v>25</v>
      </c>
      <c r="P308" t="s">
        <v>26</v>
      </c>
      <c r="Q308" t="s">
        <v>50</v>
      </c>
      <c r="R308" t="s">
        <v>654</v>
      </c>
      <c r="S308" t="s">
        <v>929</v>
      </c>
      <c r="T308" t="s">
        <v>30</v>
      </c>
      <c r="U308" t="s">
        <v>31</v>
      </c>
    </row>
    <row r="309" spans="1:21">
      <c r="A309" t="s">
        <v>930</v>
      </c>
      <c r="B309" s="1">
        <v>45396</v>
      </c>
      <c r="C309" t="s">
        <v>22</v>
      </c>
      <c r="D309">
        <v>32</v>
      </c>
      <c r="E309" t="s">
        <v>23</v>
      </c>
      <c r="F309">
        <v>0</v>
      </c>
      <c r="G309">
        <v>1</v>
      </c>
      <c r="H309" t="s">
        <v>24</v>
      </c>
      <c r="I309">
        <v>3226</v>
      </c>
      <c r="J309">
        <v>1</v>
      </c>
      <c r="K309">
        <v>16</v>
      </c>
      <c r="M309" t="s">
        <v>23</v>
      </c>
      <c r="N309" t="s">
        <v>23</v>
      </c>
      <c r="O309" t="s">
        <v>25</v>
      </c>
      <c r="P309" t="s">
        <v>26</v>
      </c>
      <c r="Q309" t="s">
        <v>27</v>
      </c>
      <c r="R309" t="s">
        <v>931</v>
      </c>
      <c r="S309" t="s">
        <v>932</v>
      </c>
      <c r="T309" t="s">
        <v>43</v>
      </c>
      <c r="U309" t="s">
        <v>44</v>
      </c>
    </row>
    <row r="310" spans="1:21">
      <c r="A310" t="s">
        <v>933</v>
      </c>
      <c r="B310" s="1">
        <v>45813</v>
      </c>
      <c r="C310" t="s">
        <v>22</v>
      </c>
      <c r="D310">
        <v>22</v>
      </c>
      <c r="E310" t="s">
        <v>39</v>
      </c>
      <c r="F310">
        <v>0</v>
      </c>
      <c r="G310">
        <v>1</v>
      </c>
      <c r="H310" t="s">
        <v>24</v>
      </c>
      <c r="I310">
        <v>4810</v>
      </c>
      <c r="J310">
        <v>0</v>
      </c>
      <c r="K310">
        <v>2</v>
      </c>
      <c r="L310" t="s">
        <v>48</v>
      </c>
      <c r="M310" t="s">
        <v>39</v>
      </c>
      <c r="N310" t="s">
        <v>23</v>
      </c>
      <c r="O310" t="s">
        <v>56</v>
      </c>
      <c r="P310" t="s">
        <v>26</v>
      </c>
      <c r="Q310" t="s">
        <v>27</v>
      </c>
      <c r="R310" t="s">
        <v>51</v>
      </c>
      <c r="S310" t="s">
        <v>934</v>
      </c>
      <c r="T310" t="s">
        <v>64</v>
      </c>
      <c r="U310" t="s">
        <v>65</v>
      </c>
    </row>
    <row r="311" spans="1:21">
      <c r="A311" t="s">
        <v>935</v>
      </c>
      <c r="B311" s="1">
        <v>45770</v>
      </c>
      <c r="C311" t="s">
        <v>22</v>
      </c>
      <c r="D311">
        <v>27</v>
      </c>
      <c r="E311" t="s">
        <v>39</v>
      </c>
      <c r="F311">
        <v>0</v>
      </c>
      <c r="G311">
        <v>1</v>
      </c>
      <c r="H311" t="s">
        <v>24</v>
      </c>
      <c r="I311">
        <v>4669</v>
      </c>
      <c r="J311">
        <v>0</v>
      </c>
      <c r="K311">
        <v>4</v>
      </c>
      <c r="L311" t="s">
        <v>48</v>
      </c>
      <c r="M311" t="s">
        <v>23</v>
      </c>
      <c r="N311" t="s">
        <v>23</v>
      </c>
      <c r="O311" t="s">
        <v>25</v>
      </c>
      <c r="P311" t="s">
        <v>26</v>
      </c>
      <c r="Q311" t="s">
        <v>27</v>
      </c>
      <c r="R311" t="s">
        <v>936</v>
      </c>
      <c r="S311" t="s">
        <v>937</v>
      </c>
      <c r="T311" t="s">
        <v>30</v>
      </c>
      <c r="U311" t="s">
        <v>31</v>
      </c>
    </row>
    <row r="312" spans="1:21">
      <c r="A312" t="s">
        <v>938</v>
      </c>
      <c r="B312" s="1">
        <v>43841</v>
      </c>
      <c r="C312" t="s">
        <v>22</v>
      </c>
      <c r="D312">
        <v>49</v>
      </c>
      <c r="E312" t="s">
        <v>23</v>
      </c>
      <c r="F312">
        <v>0</v>
      </c>
      <c r="G312">
        <v>1</v>
      </c>
      <c r="H312" t="s">
        <v>24</v>
      </c>
      <c r="I312">
        <v>6289</v>
      </c>
      <c r="J312">
        <v>0</v>
      </c>
      <c r="K312">
        <v>67</v>
      </c>
      <c r="M312" t="s">
        <v>23</v>
      </c>
      <c r="N312" t="s">
        <v>23</v>
      </c>
      <c r="O312" t="s">
        <v>49</v>
      </c>
      <c r="P312" t="s">
        <v>164</v>
      </c>
      <c r="Q312" t="s">
        <v>27</v>
      </c>
      <c r="R312" t="s">
        <v>81</v>
      </c>
      <c r="S312" t="s">
        <v>939</v>
      </c>
      <c r="T312" t="s">
        <v>59</v>
      </c>
      <c r="U312" t="s">
        <v>60</v>
      </c>
    </row>
    <row r="313" spans="1:21">
      <c r="A313" t="s">
        <v>940</v>
      </c>
      <c r="B313" s="1">
        <v>45578</v>
      </c>
      <c r="C313" t="s">
        <v>33</v>
      </c>
      <c r="D313">
        <v>41</v>
      </c>
      <c r="E313" t="s">
        <v>39</v>
      </c>
      <c r="F313">
        <v>0</v>
      </c>
      <c r="G313">
        <v>1</v>
      </c>
      <c r="H313" t="s">
        <v>24</v>
      </c>
      <c r="I313">
        <v>4001</v>
      </c>
      <c r="J313">
        <v>0</v>
      </c>
      <c r="K313">
        <v>10</v>
      </c>
      <c r="M313" t="s">
        <v>23</v>
      </c>
      <c r="N313" t="s">
        <v>23</v>
      </c>
      <c r="O313" t="s">
        <v>25</v>
      </c>
      <c r="P313" t="s">
        <v>26</v>
      </c>
      <c r="Q313" t="s">
        <v>27</v>
      </c>
      <c r="R313" t="s">
        <v>700</v>
      </c>
      <c r="S313" t="s">
        <v>941</v>
      </c>
      <c r="T313" t="s">
        <v>30</v>
      </c>
      <c r="U313" t="s">
        <v>106</v>
      </c>
    </row>
    <row r="314" spans="1:21">
      <c r="A314" t="s">
        <v>942</v>
      </c>
      <c r="B314" s="1">
        <v>45733</v>
      </c>
      <c r="C314" t="s">
        <v>22</v>
      </c>
      <c r="D314">
        <v>43</v>
      </c>
      <c r="E314" t="s">
        <v>23</v>
      </c>
      <c r="F314">
        <v>0</v>
      </c>
      <c r="G314">
        <v>1</v>
      </c>
      <c r="H314" t="s">
        <v>24</v>
      </c>
      <c r="I314">
        <v>4580</v>
      </c>
      <c r="J314">
        <v>1</v>
      </c>
      <c r="K314">
        <v>5</v>
      </c>
      <c r="M314" t="s">
        <v>23</v>
      </c>
      <c r="N314" t="s">
        <v>23</v>
      </c>
      <c r="O314" t="s">
        <v>25</v>
      </c>
      <c r="P314" t="s">
        <v>26</v>
      </c>
      <c r="Q314" t="s">
        <v>27</v>
      </c>
      <c r="R314" t="s">
        <v>477</v>
      </c>
      <c r="S314" t="s">
        <v>943</v>
      </c>
      <c r="T314" t="s">
        <v>30</v>
      </c>
      <c r="U314" t="s">
        <v>31</v>
      </c>
    </row>
    <row r="315" spans="1:21">
      <c r="A315" t="s">
        <v>944</v>
      </c>
      <c r="B315" s="1">
        <v>45863</v>
      </c>
      <c r="C315" t="s">
        <v>22</v>
      </c>
      <c r="D315">
        <v>25</v>
      </c>
      <c r="E315" t="s">
        <v>39</v>
      </c>
      <c r="F315">
        <v>0</v>
      </c>
      <c r="G315">
        <v>1</v>
      </c>
      <c r="H315" t="s">
        <v>24</v>
      </c>
      <c r="I315">
        <v>3086</v>
      </c>
      <c r="J315">
        <v>0</v>
      </c>
      <c r="K315">
        <v>1</v>
      </c>
      <c r="M315" t="s">
        <v>23</v>
      </c>
      <c r="N315" t="s">
        <v>23</v>
      </c>
      <c r="O315" t="s">
        <v>25</v>
      </c>
      <c r="P315" t="s">
        <v>26</v>
      </c>
      <c r="Q315" t="s">
        <v>27</v>
      </c>
      <c r="R315" t="s">
        <v>686</v>
      </c>
      <c r="S315" t="s">
        <v>945</v>
      </c>
      <c r="T315" t="s">
        <v>30</v>
      </c>
      <c r="U315" t="s">
        <v>31</v>
      </c>
    </row>
    <row r="316" spans="1:21">
      <c r="A316" t="s">
        <v>946</v>
      </c>
      <c r="B316" s="1">
        <v>45793</v>
      </c>
      <c r="C316" t="s">
        <v>33</v>
      </c>
      <c r="D316">
        <v>29</v>
      </c>
      <c r="E316" t="s">
        <v>39</v>
      </c>
      <c r="F316">
        <v>0</v>
      </c>
      <c r="G316">
        <v>1</v>
      </c>
      <c r="H316" t="s">
        <v>24</v>
      </c>
      <c r="I316">
        <v>5236</v>
      </c>
      <c r="J316">
        <v>0</v>
      </c>
      <c r="K316">
        <v>3</v>
      </c>
      <c r="M316" t="s">
        <v>23</v>
      </c>
      <c r="N316" t="s">
        <v>23</v>
      </c>
      <c r="O316" t="s">
        <v>25</v>
      </c>
      <c r="P316" t="s">
        <v>26</v>
      </c>
      <c r="Q316" t="s">
        <v>50</v>
      </c>
      <c r="R316" t="s">
        <v>947</v>
      </c>
      <c r="S316" t="s">
        <v>948</v>
      </c>
      <c r="T316" t="s">
        <v>30</v>
      </c>
      <c r="U316" t="s">
        <v>103</v>
      </c>
    </row>
    <row r="317" spans="1:21">
      <c r="A317" t="s">
        <v>949</v>
      </c>
      <c r="B317" s="1">
        <v>45475</v>
      </c>
      <c r="C317" t="s">
        <v>22</v>
      </c>
      <c r="D317">
        <v>40</v>
      </c>
      <c r="E317" t="s">
        <v>23</v>
      </c>
      <c r="F317">
        <v>0</v>
      </c>
      <c r="G317">
        <v>1</v>
      </c>
      <c r="H317" t="s">
        <v>24</v>
      </c>
      <c r="I317">
        <v>4745</v>
      </c>
      <c r="J317">
        <v>5</v>
      </c>
      <c r="K317">
        <v>13</v>
      </c>
      <c r="L317" t="s">
        <v>97</v>
      </c>
      <c r="M317" t="s">
        <v>23</v>
      </c>
      <c r="N317" t="s">
        <v>23</v>
      </c>
      <c r="O317" t="s">
        <v>25</v>
      </c>
      <c r="P317" t="s">
        <v>26</v>
      </c>
      <c r="Q317" t="s">
        <v>27</v>
      </c>
      <c r="R317" t="s">
        <v>950</v>
      </c>
      <c r="S317" t="s">
        <v>951</v>
      </c>
      <c r="T317" t="s">
        <v>30</v>
      </c>
      <c r="U317" t="s">
        <v>103</v>
      </c>
    </row>
    <row r="318" spans="1:21">
      <c r="A318" t="s">
        <v>952</v>
      </c>
      <c r="B318" s="1">
        <v>45568</v>
      </c>
      <c r="C318" t="s">
        <v>22</v>
      </c>
      <c r="D318">
        <v>54</v>
      </c>
      <c r="E318" t="s">
        <v>39</v>
      </c>
      <c r="F318">
        <v>0</v>
      </c>
      <c r="G318">
        <v>1</v>
      </c>
      <c r="H318" t="s">
        <v>24</v>
      </c>
      <c r="I318">
        <v>3492</v>
      </c>
      <c r="J318">
        <v>0</v>
      </c>
      <c r="K318">
        <v>10</v>
      </c>
      <c r="L318" t="s">
        <v>97</v>
      </c>
      <c r="M318" t="s">
        <v>23</v>
      </c>
      <c r="N318" t="s">
        <v>23</v>
      </c>
      <c r="O318" t="s">
        <v>25</v>
      </c>
      <c r="P318" t="s">
        <v>26</v>
      </c>
      <c r="Q318" t="s">
        <v>27</v>
      </c>
      <c r="R318" t="s">
        <v>953</v>
      </c>
      <c r="S318" t="s">
        <v>954</v>
      </c>
      <c r="T318" t="s">
        <v>30</v>
      </c>
      <c r="U318" t="s">
        <v>106</v>
      </c>
    </row>
    <row r="319" spans="1:21">
      <c r="A319" t="s">
        <v>955</v>
      </c>
      <c r="B319" s="1">
        <v>45698</v>
      </c>
      <c r="C319" t="s">
        <v>33</v>
      </c>
      <c r="D319">
        <v>50</v>
      </c>
      <c r="E319" t="s">
        <v>39</v>
      </c>
      <c r="F319">
        <v>0</v>
      </c>
      <c r="G319">
        <v>1</v>
      </c>
      <c r="H319" t="s">
        <v>24</v>
      </c>
      <c r="I319">
        <v>5816</v>
      </c>
      <c r="J319">
        <v>0</v>
      </c>
      <c r="K319">
        <v>6</v>
      </c>
      <c r="M319" t="s">
        <v>23</v>
      </c>
      <c r="N319" t="s">
        <v>23</v>
      </c>
      <c r="O319" t="s">
        <v>25</v>
      </c>
      <c r="P319" t="s">
        <v>26</v>
      </c>
      <c r="Q319" t="s">
        <v>84</v>
      </c>
      <c r="R319" t="s">
        <v>956</v>
      </c>
      <c r="S319" t="s">
        <v>957</v>
      </c>
      <c r="T319" t="s">
        <v>30</v>
      </c>
      <c r="U319" t="s">
        <v>69</v>
      </c>
    </row>
    <row r="320" spans="1:21">
      <c r="A320" t="s">
        <v>958</v>
      </c>
      <c r="B320" s="1">
        <v>45852</v>
      </c>
      <c r="C320" t="s">
        <v>22</v>
      </c>
      <c r="D320">
        <v>32</v>
      </c>
      <c r="E320" t="s">
        <v>39</v>
      </c>
      <c r="F320">
        <v>0</v>
      </c>
      <c r="G320">
        <v>1</v>
      </c>
      <c r="H320" t="s">
        <v>24</v>
      </c>
      <c r="I320">
        <v>4390</v>
      </c>
      <c r="J320">
        <v>0</v>
      </c>
      <c r="K320">
        <v>1</v>
      </c>
      <c r="M320" t="s">
        <v>23</v>
      </c>
      <c r="N320" t="s">
        <v>23</v>
      </c>
      <c r="O320" t="s">
        <v>25</v>
      </c>
      <c r="P320" t="s">
        <v>26</v>
      </c>
      <c r="Q320" t="s">
        <v>27</v>
      </c>
      <c r="R320" t="s">
        <v>959</v>
      </c>
      <c r="S320" t="s">
        <v>960</v>
      </c>
      <c r="T320" t="s">
        <v>59</v>
      </c>
      <c r="U320" t="s">
        <v>241</v>
      </c>
    </row>
    <row r="321" spans="1:21">
      <c r="A321" t="s">
        <v>961</v>
      </c>
      <c r="B321" s="1">
        <v>45492</v>
      </c>
      <c r="C321" t="s">
        <v>33</v>
      </c>
      <c r="D321">
        <v>27</v>
      </c>
      <c r="E321" t="s">
        <v>39</v>
      </c>
      <c r="F321">
        <v>0</v>
      </c>
      <c r="G321">
        <v>1</v>
      </c>
      <c r="H321" t="s">
        <v>24</v>
      </c>
      <c r="I321">
        <v>2659</v>
      </c>
      <c r="J321">
        <v>0</v>
      </c>
      <c r="K321">
        <v>13</v>
      </c>
      <c r="L321" t="s">
        <v>97</v>
      </c>
      <c r="M321" t="s">
        <v>23</v>
      </c>
      <c r="N321" t="s">
        <v>23</v>
      </c>
      <c r="O321" t="s">
        <v>25</v>
      </c>
      <c r="P321" t="s">
        <v>26</v>
      </c>
      <c r="Q321" t="s">
        <v>27</v>
      </c>
      <c r="R321" t="s">
        <v>962</v>
      </c>
      <c r="S321" t="s">
        <v>963</v>
      </c>
      <c r="T321" t="s">
        <v>30</v>
      </c>
      <c r="U321" t="s">
        <v>106</v>
      </c>
    </row>
    <row r="322" spans="1:21">
      <c r="A322" t="s">
        <v>964</v>
      </c>
      <c r="B322" s="1">
        <v>45815</v>
      </c>
      <c r="C322" t="s">
        <v>22</v>
      </c>
      <c r="D322">
        <v>62</v>
      </c>
      <c r="E322" t="s">
        <v>23</v>
      </c>
      <c r="F322">
        <v>3</v>
      </c>
      <c r="G322">
        <v>1</v>
      </c>
      <c r="H322" t="s">
        <v>24</v>
      </c>
      <c r="I322">
        <v>5560</v>
      </c>
      <c r="J322">
        <v>1</v>
      </c>
      <c r="K322">
        <v>2</v>
      </c>
      <c r="M322" t="s">
        <v>23</v>
      </c>
      <c r="N322" t="s">
        <v>23</v>
      </c>
      <c r="O322" t="s">
        <v>49</v>
      </c>
      <c r="P322" t="s">
        <v>26</v>
      </c>
      <c r="Q322" t="s">
        <v>50</v>
      </c>
      <c r="R322" t="s">
        <v>965</v>
      </c>
      <c r="S322" t="s">
        <v>966</v>
      </c>
      <c r="T322" t="s">
        <v>30</v>
      </c>
      <c r="U322" t="s">
        <v>103</v>
      </c>
    </row>
    <row r="323" spans="1:21">
      <c r="A323" t="s">
        <v>967</v>
      </c>
      <c r="B323" s="1">
        <v>45514</v>
      </c>
      <c r="C323" t="s">
        <v>22</v>
      </c>
      <c r="D323">
        <v>65</v>
      </c>
      <c r="E323" t="s">
        <v>39</v>
      </c>
      <c r="F323">
        <v>0</v>
      </c>
      <c r="G323">
        <v>1</v>
      </c>
      <c r="H323" t="s">
        <v>24</v>
      </c>
      <c r="I323">
        <v>5565</v>
      </c>
      <c r="J323">
        <v>0</v>
      </c>
      <c r="K323">
        <v>12</v>
      </c>
      <c r="L323" t="s">
        <v>97</v>
      </c>
      <c r="M323" t="s">
        <v>23</v>
      </c>
      <c r="N323" t="s">
        <v>23</v>
      </c>
      <c r="O323" t="s">
        <v>56</v>
      </c>
      <c r="P323" t="s">
        <v>26</v>
      </c>
      <c r="Q323" t="s">
        <v>50</v>
      </c>
      <c r="R323" t="s">
        <v>968</v>
      </c>
      <c r="S323" t="s">
        <v>969</v>
      </c>
      <c r="T323" t="s">
        <v>30</v>
      </c>
      <c r="U323" t="s">
        <v>31</v>
      </c>
    </row>
    <row r="324" spans="1:21">
      <c r="A324" t="s">
        <v>970</v>
      </c>
      <c r="B324" s="1">
        <v>45851</v>
      </c>
      <c r="C324" t="s">
        <v>33</v>
      </c>
      <c r="D324">
        <v>70</v>
      </c>
      <c r="E324" t="s">
        <v>39</v>
      </c>
      <c r="F324">
        <v>0</v>
      </c>
      <c r="G324">
        <v>1</v>
      </c>
      <c r="H324" t="s">
        <v>24</v>
      </c>
      <c r="I324">
        <v>3848</v>
      </c>
      <c r="J324">
        <v>0</v>
      </c>
      <c r="K324">
        <v>1</v>
      </c>
      <c r="M324" t="s">
        <v>23</v>
      </c>
      <c r="N324" t="s">
        <v>39</v>
      </c>
      <c r="P324" t="s">
        <v>26</v>
      </c>
      <c r="Q324" t="s">
        <v>27</v>
      </c>
      <c r="R324" t="s">
        <v>971</v>
      </c>
      <c r="S324" t="s">
        <v>972</v>
      </c>
      <c r="T324" t="s">
        <v>64</v>
      </c>
      <c r="U324" t="s">
        <v>254</v>
      </c>
    </row>
    <row r="325" spans="1:21">
      <c r="A325" t="s">
        <v>973</v>
      </c>
      <c r="B325" s="1">
        <v>45741</v>
      </c>
      <c r="C325" t="s">
        <v>22</v>
      </c>
      <c r="D325">
        <v>79</v>
      </c>
      <c r="E325" t="s">
        <v>39</v>
      </c>
      <c r="F325">
        <v>0</v>
      </c>
      <c r="G325">
        <v>1</v>
      </c>
      <c r="H325" t="s">
        <v>24</v>
      </c>
      <c r="I325">
        <v>2834</v>
      </c>
      <c r="J325">
        <v>0</v>
      </c>
      <c r="K325">
        <v>5</v>
      </c>
      <c r="M325" t="s">
        <v>23</v>
      </c>
      <c r="N325" t="s">
        <v>23</v>
      </c>
      <c r="O325" t="s">
        <v>25</v>
      </c>
      <c r="P325" t="s">
        <v>26</v>
      </c>
      <c r="Q325" t="s">
        <v>27</v>
      </c>
      <c r="R325" t="s">
        <v>974</v>
      </c>
      <c r="S325" t="s">
        <v>975</v>
      </c>
      <c r="T325" t="s">
        <v>64</v>
      </c>
      <c r="U325" t="s">
        <v>234</v>
      </c>
    </row>
    <row r="326" spans="1:21">
      <c r="A326" t="s">
        <v>973</v>
      </c>
      <c r="B326" s="1">
        <v>45741</v>
      </c>
      <c r="C326" t="s">
        <v>22</v>
      </c>
      <c r="D326">
        <v>79</v>
      </c>
      <c r="E326" t="s">
        <v>39</v>
      </c>
      <c r="F326">
        <v>0</v>
      </c>
      <c r="G326">
        <v>1</v>
      </c>
      <c r="H326" t="s">
        <v>24</v>
      </c>
      <c r="I326">
        <v>2834</v>
      </c>
      <c r="J326">
        <v>0</v>
      </c>
      <c r="K326">
        <v>5</v>
      </c>
      <c r="M326" t="s">
        <v>23</v>
      </c>
      <c r="N326" t="s">
        <v>23</v>
      </c>
      <c r="O326" t="s">
        <v>25</v>
      </c>
      <c r="P326" t="s">
        <v>26</v>
      </c>
      <c r="Q326" t="s">
        <v>27</v>
      </c>
      <c r="R326" t="s">
        <v>974</v>
      </c>
      <c r="S326" t="s">
        <v>975</v>
      </c>
      <c r="T326" t="s">
        <v>64</v>
      </c>
      <c r="U326" t="s">
        <v>234</v>
      </c>
    </row>
    <row r="327" spans="1:21">
      <c r="A327" t="s">
        <v>976</v>
      </c>
      <c r="B327" s="1">
        <v>45815</v>
      </c>
      <c r="C327" t="s">
        <v>33</v>
      </c>
      <c r="D327">
        <v>75</v>
      </c>
      <c r="E327" t="s">
        <v>23</v>
      </c>
      <c r="F327">
        <v>0</v>
      </c>
      <c r="G327">
        <v>1</v>
      </c>
      <c r="H327" t="s">
        <v>24</v>
      </c>
      <c r="I327">
        <v>5461</v>
      </c>
      <c r="J327">
        <v>1</v>
      </c>
      <c r="K327">
        <v>2</v>
      </c>
      <c r="L327" t="s">
        <v>48</v>
      </c>
      <c r="M327" t="s">
        <v>23</v>
      </c>
      <c r="N327" t="s">
        <v>23</v>
      </c>
      <c r="O327" t="s">
        <v>49</v>
      </c>
      <c r="P327" t="s">
        <v>26</v>
      </c>
      <c r="Q327" t="s">
        <v>50</v>
      </c>
      <c r="R327" t="s">
        <v>977</v>
      </c>
      <c r="S327" t="s">
        <v>978</v>
      </c>
      <c r="T327" t="s">
        <v>30</v>
      </c>
      <c r="U327" t="s">
        <v>31</v>
      </c>
    </row>
    <row r="328" spans="1:21">
      <c r="A328" t="s">
        <v>979</v>
      </c>
      <c r="B328" s="1">
        <v>43680</v>
      </c>
      <c r="C328" t="s">
        <v>33</v>
      </c>
      <c r="D328">
        <v>78</v>
      </c>
      <c r="E328" t="s">
        <v>23</v>
      </c>
      <c r="F328">
        <v>0</v>
      </c>
      <c r="G328">
        <v>1</v>
      </c>
      <c r="H328" t="s">
        <v>24</v>
      </c>
      <c r="I328">
        <v>5697</v>
      </c>
      <c r="J328">
        <v>0</v>
      </c>
      <c r="K328">
        <v>72</v>
      </c>
      <c r="M328" t="s">
        <v>23</v>
      </c>
      <c r="N328" t="s">
        <v>23</v>
      </c>
      <c r="O328" t="s">
        <v>49</v>
      </c>
      <c r="P328" t="s">
        <v>164</v>
      </c>
      <c r="Q328" t="s">
        <v>50</v>
      </c>
      <c r="R328" t="s">
        <v>980</v>
      </c>
      <c r="S328" t="s">
        <v>981</v>
      </c>
      <c r="T328" t="s">
        <v>30</v>
      </c>
      <c r="U328" t="s">
        <v>69</v>
      </c>
    </row>
    <row r="329" spans="1:21">
      <c r="A329" t="s">
        <v>982</v>
      </c>
      <c r="B329" s="1">
        <v>44228</v>
      </c>
      <c r="C329" t="s">
        <v>33</v>
      </c>
      <c r="D329">
        <v>68</v>
      </c>
      <c r="E329" t="s">
        <v>39</v>
      </c>
      <c r="F329">
        <v>0</v>
      </c>
      <c r="G329">
        <v>1</v>
      </c>
      <c r="H329" t="s">
        <v>24</v>
      </c>
      <c r="I329">
        <v>5684</v>
      </c>
      <c r="J329">
        <v>0</v>
      </c>
      <c r="K329">
        <v>54</v>
      </c>
      <c r="M329" t="s">
        <v>23</v>
      </c>
      <c r="N329" t="s">
        <v>23</v>
      </c>
      <c r="O329" t="s">
        <v>25</v>
      </c>
      <c r="P329" t="s">
        <v>26</v>
      </c>
      <c r="Q329" t="s">
        <v>27</v>
      </c>
      <c r="R329" t="s">
        <v>983</v>
      </c>
      <c r="S329" t="s">
        <v>984</v>
      </c>
      <c r="T329" t="s">
        <v>36</v>
      </c>
      <c r="U329" t="s">
        <v>46</v>
      </c>
    </row>
    <row r="330" spans="1:21">
      <c r="A330" t="s">
        <v>985</v>
      </c>
      <c r="B330" s="1">
        <v>45752</v>
      </c>
      <c r="C330" t="s">
        <v>33</v>
      </c>
      <c r="D330">
        <v>68</v>
      </c>
      <c r="E330" t="s">
        <v>39</v>
      </c>
      <c r="F330">
        <v>0</v>
      </c>
      <c r="G330">
        <v>1</v>
      </c>
      <c r="H330" t="s">
        <v>24</v>
      </c>
      <c r="I330">
        <v>2122</v>
      </c>
      <c r="J330">
        <v>0</v>
      </c>
      <c r="K330">
        <v>4</v>
      </c>
      <c r="M330" t="s">
        <v>23</v>
      </c>
      <c r="N330" t="s">
        <v>23</v>
      </c>
      <c r="O330" t="s">
        <v>25</v>
      </c>
      <c r="P330" t="s">
        <v>26</v>
      </c>
      <c r="Q330" t="s">
        <v>27</v>
      </c>
      <c r="R330" t="s">
        <v>305</v>
      </c>
      <c r="S330" t="s">
        <v>986</v>
      </c>
      <c r="T330" t="s">
        <v>59</v>
      </c>
      <c r="U330" t="s">
        <v>140</v>
      </c>
    </row>
    <row r="331" spans="1:21">
      <c r="A331" t="s">
        <v>987</v>
      </c>
      <c r="B331" s="1">
        <v>45826</v>
      </c>
      <c r="C331" t="s">
        <v>22</v>
      </c>
      <c r="D331">
        <v>73</v>
      </c>
      <c r="E331" t="s">
        <v>23</v>
      </c>
      <c r="F331">
        <v>0</v>
      </c>
      <c r="G331">
        <v>1</v>
      </c>
      <c r="H331" t="s">
        <v>24</v>
      </c>
      <c r="I331">
        <v>5204</v>
      </c>
      <c r="J331">
        <v>3</v>
      </c>
      <c r="K331">
        <v>2</v>
      </c>
      <c r="M331" t="s">
        <v>23</v>
      </c>
      <c r="N331" t="s">
        <v>23</v>
      </c>
      <c r="O331" t="s">
        <v>25</v>
      </c>
      <c r="P331" t="s">
        <v>26</v>
      </c>
      <c r="Q331" t="s">
        <v>50</v>
      </c>
      <c r="R331" t="s">
        <v>988</v>
      </c>
      <c r="S331" t="s">
        <v>989</v>
      </c>
      <c r="T331" t="s">
        <v>30</v>
      </c>
      <c r="U331" t="s">
        <v>31</v>
      </c>
    </row>
    <row r="332" spans="1:21">
      <c r="A332" t="s">
        <v>990</v>
      </c>
      <c r="B332" s="1">
        <v>45574</v>
      </c>
      <c r="C332" t="s">
        <v>33</v>
      </c>
      <c r="D332">
        <v>21</v>
      </c>
      <c r="E332" t="s">
        <v>23</v>
      </c>
      <c r="F332">
        <v>0</v>
      </c>
      <c r="G332">
        <v>1</v>
      </c>
      <c r="H332" t="s">
        <v>24</v>
      </c>
      <c r="I332">
        <v>5925</v>
      </c>
      <c r="J332">
        <v>6</v>
      </c>
      <c r="K332">
        <v>10</v>
      </c>
      <c r="M332" t="s">
        <v>23</v>
      </c>
      <c r="N332" t="s">
        <v>23</v>
      </c>
      <c r="O332" t="s">
        <v>56</v>
      </c>
      <c r="P332" t="s">
        <v>26</v>
      </c>
      <c r="Q332" t="s">
        <v>50</v>
      </c>
      <c r="R332" t="s">
        <v>991</v>
      </c>
      <c r="S332" t="s">
        <v>992</v>
      </c>
      <c r="T332" t="s">
        <v>30</v>
      </c>
      <c r="U332" t="s">
        <v>69</v>
      </c>
    </row>
    <row r="333" spans="1:21">
      <c r="A333" t="s">
        <v>993</v>
      </c>
      <c r="B333" s="1">
        <v>45758</v>
      </c>
      <c r="C333" t="s">
        <v>33</v>
      </c>
      <c r="D333">
        <v>47</v>
      </c>
      <c r="E333" t="s">
        <v>39</v>
      </c>
      <c r="F333">
        <v>0</v>
      </c>
      <c r="G333">
        <v>1</v>
      </c>
      <c r="H333" t="s">
        <v>24</v>
      </c>
      <c r="I333">
        <v>2864</v>
      </c>
      <c r="J333">
        <v>0</v>
      </c>
      <c r="K333">
        <v>4</v>
      </c>
      <c r="M333" t="s">
        <v>23</v>
      </c>
      <c r="N333" t="s">
        <v>23</v>
      </c>
      <c r="O333" t="s">
        <v>49</v>
      </c>
      <c r="P333" t="s">
        <v>26</v>
      </c>
      <c r="Q333" t="s">
        <v>84</v>
      </c>
      <c r="R333" t="s">
        <v>615</v>
      </c>
      <c r="S333" t="s">
        <v>994</v>
      </c>
      <c r="T333" t="s">
        <v>30</v>
      </c>
      <c r="U333" t="s">
        <v>31</v>
      </c>
    </row>
    <row r="334" spans="1:21">
      <c r="A334" t="s">
        <v>995</v>
      </c>
      <c r="B334" s="1">
        <v>45518</v>
      </c>
      <c r="C334" t="s">
        <v>22</v>
      </c>
      <c r="D334">
        <v>27</v>
      </c>
      <c r="E334" t="s">
        <v>23</v>
      </c>
      <c r="F334">
        <v>0</v>
      </c>
      <c r="G334">
        <v>1</v>
      </c>
      <c r="H334" t="s">
        <v>24</v>
      </c>
      <c r="I334">
        <v>2595</v>
      </c>
      <c r="J334">
        <v>1</v>
      </c>
      <c r="K334">
        <v>12</v>
      </c>
      <c r="M334" t="s">
        <v>23</v>
      </c>
      <c r="N334" t="s">
        <v>23</v>
      </c>
      <c r="O334" t="s">
        <v>49</v>
      </c>
      <c r="P334" t="s">
        <v>202</v>
      </c>
      <c r="Q334" t="s">
        <v>50</v>
      </c>
      <c r="R334" t="s">
        <v>996</v>
      </c>
      <c r="S334" t="s">
        <v>997</v>
      </c>
      <c r="T334" t="s">
        <v>30</v>
      </c>
      <c r="U334" t="s">
        <v>31</v>
      </c>
    </row>
    <row r="335" spans="1:21">
      <c r="A335" t="s">
        <v>998</v>
      </c>
      <c r="B335" s="1">
        <v>45399</v>
      </c>
      <c r="C335" t="s">
        <v>33</v>
      </c>
      <c r="D335">
        <v>36</v>
      </c>
      <c r="E335" t="s">
        <v>23</v>
      </c>
      <c r="F335">
        <v>0</v>
      </c>
      <c r="G335">
        <v>1</v>
      </c>
      <c r="H335" t="s">
        <v>24</v>
      </c>
      <c r="I335">
        <v>4840</v>
      </c>
      <c r="J335">
        <v>1</v>
      </c>
      <c r="K335">
        <v>16</v>
      </c>
      <c r="L335" t="s">
        <v>97</v>
      </c>
      <c r="M335" t="s">
        <v>39</v>
      </c>
      <c r="N335" t="s">
        <v>23</v>
      </c>
      <c r="O335" t="s">
        <v>49</v>
      </c>
      <c r="P335" t="s">
        <v>26</v>
      </c>
      <c r="Q335" t="s">
        <v>27</v>
      </c>
      <c r="R335" t="s">
        <v>999</v>
      </c>
      <c r="S335" t="s">
        <v>1000</v>
      </c>
      <c r="T335" t="s">
        <v>43</v>
      </c>
      <c r="U335" t="s">
        <v>44</v>
      </c>
    </row>
    <row r="336" spans="1:21">
      <c r="A336" t="s">
        <v>1001</v>
      </c>
      <c r="B336" s="1">
        <v>44394</v>
      </c>
      <c r="C336" t="s">
        <v>33</v>
      </c>
      <c r="D336">
        <v>40</v>
      </c>
      <c r="E336" t="s">
        <v>39</v>
      </c>
      <c r="F336">
        <v>0</v>
      </c>
      <c r="G336">
        <v>1</v>
      </c>
      <c r="H336" t="s">
        <v>24</v>
      </c>
      <c r="I336">
        <v>6006</v>
      </c>
      <c r="J336">
        <v>0</v>
      </c>
      <c r="K336">
        <v>49</v>
      </c>
      <c r="L336" t="s">
        <v>142</v>
      </c>
      <c r="M336" t="s">
        <v>23</v>
      </c>
      <c r="N336" t="s">
        <v>23</v>
      </c>
      <c r="O336" t="s">
        <v>49</v>
      </c>
      <c r="P336" t="s">
        <v>26</v>
      </c>
      <c r="Q336" t="s">
        <v>50</v>
      </c>
      <c r="R336" t="s">
        <v>1002</v>
      </c>
      <c r="S336" t="s">
        <v>1003</v>
      </c>
      <c r="T336" t="s">
        <v>43</v>
      </c>
      <c r="U336" t="s">
        <v>44</v>
      </c>
    </row>
    <row r="337" spans="1:21">
      <c r="A337" t="s">
        <v>1004</v>
      </c>
      <c r="B337" s="1">
        <v>45856</v>
      </c>
      <c r="C337" t="s">
        <v>33</v>
      </c>
      <c r="D337">
        <v>43</v>
      </c>
      <c r="E337" t="s">
        <v>39</v>
      </c>
      <c r="F337">
        <v>0</v>
      </c>
      <c r="G337">
        <v>1</v>
      </c>
      <c r="H337" t="s">
        <v>24</v>
      </c>
      <c r="I337">
        <v>4739</v>
      </c>
      <c r="J337">
        <v>0</v>
      </c>
      <c r="K337">
        <v>1</v>
      </c>
      <c r="L337" t="s">
        <v>48</v>
      </c>
      <c r="M337" t="s">
        <v>23</v>
      </c>
      <c r="N337" t="s">
        <v>23</v>
      </c>
      <c r="O337" t="s">
        <v>25</v>
      </c>
      <c r="P337" t="s">
        <v>26</v>
      </c>
      <c r="Q337" t="s">
        <v>84</v>
      </c>
      <c r="R337" t="s">
        <v>766</v>
      </c>
      <c r="S337" t="s">
        <v>1005</v>
      </c>
      <c r="T337" t="s">
        <v>30</v>
      </c>
      <c r="U337" t="s">
        <v>31</v>
      </c>
    </row>
    <row r="338" spans="1:21">
      <c r="A338" t="s">
        <v>1006</v>
      </c>
      <c r="B338" s="1">
        <v>45728</v>
      </c>
      <c r="C338" t="s">
        <v>33</v>
      </c>
      <c r="D338">
        <v>21</v>
      </c>
      <c r="E338" t="s">
        <v>39</v>
      </c>
      <c r="F338">
        <v>0</v>
      </c>
      <c r="G338">
        <v>1</v>
      </c>
      <c r="H338" t="s">
        <v>24</v>
      </c>
      <c r="I338">
        <v>5476</v>
      </c>
      <c r="J338">
        <v>0</v>
      </c>
      <c r="K338">
        <v>5</v>
      </c>
      <c r="M338" t="s">
        <v>23</v>
      </c>
      <c r="N338" t="s">
        <v>23</v>
      </c>
      <c r="O338" t="s">
        <v>49</v>
      </c>
      <c r="P338" t="s">
        <v>26</v>
      </c>
      <c r="Q338" t="s">
        <v>27</v>
      </c>
      <c r="R338" t="s">
        <v>1007</v>
      </c>
      <c r="S338" t="s">
        <v>1008</v>
      </c>
      <c r="T338" t="s">
        <v>64</v>
      </c>
      <c r="U338" t="s">
        <v>234</v>
      </c>
    </row>
    <row r="339" spans="1:21">
      <c r="A339" t="s">
        <v>1009</v>
      </c>
      <c r="B339" s="1">
        <v>45810</v>
      </c>
      <c r="C339" t="s">
        <v>22</v>
      </c>
      <c r="D339">
        <v>37</v>
      </c>
      <c r="E339" t="s">
        <v>39</v>
      </c>
      <c r="F339">
        <v>0</v>
      </c>
      <c r="G339">
        <v>1</v>
      </c>
      <c r="H339" t="s">
        <v>24</v>
      </c>
      <c r="I339">
        <v>2919</v>
      </c>
      <c r="J339">
        <v>0</v>
      </c>
      <c r="K339">
        <v>2</v>
      </c>
      <c r="M339" t="s">
        <v>23</v>
      </c>
      <c r="N339" t="s">
        <v>23</v>
      </c>
      <c r="O339" t="s">
        <v>25</v>
      </c>
      <c r="P339" t="s">
        <v>26</v>
      </c>
      <c r="Q339" t="s">
        <v>50</v>
      </c>
      <c r="R339" t="s">
        <v>1010</v>
      </c>
      <c r="S339" t="s">
        <v>1011</v>
      </c>
      <c r="T339" t="s">
        <v>59</v>
      </c>
      <c r="U339" t="s">
        <v>60</v>
      </c>
    </row>
    <row r="340" spans="1:21">
      <c r="A340" t="s">
        <v>1012</v>
      </c>
      <c r="B340" s="1">
        <v>45860</v>
      </c>
      <c r="C340" t="s">
        <v>33</v>
      </c>
      <c r="D340">
        <v>41</v>
      </c>
      <c r="E340" t="s">
        <v>39</v>
      </c>
      <c r="F340">
        <v>0</v>
      </c>
      <c r="G340">
        <v>1</v>
      </c>
      <c r="H340" t="s">
        <v>24</v>
      </c>
      <c r="I340">
        <v>5973</v>
      </c>
      <c r="J340">
        <v>0</v>
      </c>
      <c r="K340">
        <v>1</v>
      </c>
      <c r="L340" t="s">
        <v>48</v>
      </c>
      <c r="M340" t="s">
        <v>23</v>
      </c>
      <c r="N340" t="s">
        <v>23</v>
      </c>
      <c r="O340" t="s">
        <v>49</v>
      </c>
      <c r="P340" t="s">
        <v>26</v>
      </c>
      <c r="Q340" t="s">
        <v>27</v>
      </c>
      <c r="R340" t="s">
        <v>1013</v>
      </c>
      <c r="S340" t="s">
        <v>1014</v>
      </c>
      <c r="T340" t="s">
        <v>30</v>
      </c>
      <c r="U340" t="s">
        <v>69</v>
      </c>
    </row>
    <row r="341" spans="1:21">
      <c r="A341" t="s">
        <v>1015</v>
      </c>
      <c r="B341" s="1">
        <v>45824</v>
      </c>
      <c r="C341" t="s">
        <v>33</v>
      </c>
      <c r="D341">
        <v>26</v>
      </c>
      <c r="E341" t="s">
        <v>39</v>
      </c>
      <c r="F341">
        <v>0</v>
      </c>
      <c r="G341">
        <v>1</v>
      </c>
      <c r="H341" t="s">
        <v>24</v>
      </c>
      <c r="I341">
        <v>3599</v>
      </c>
      <c r="J341">
        <v>0</v>
      </c>
      <c r="K341">
        <v>2</v>
      </c>
      <c r="L341" t="s">
        <v>48</v>
      </c>
      <c r="M341" t="s">
        <v>23</v>
      </c>
      <c r="N341" t="s">
        <v>23</v>
      </c>
      <c r="O341" t="s">
        <v>56</v>
      </c>
      <c r="P341" t="s">
        <v>26</v>
      </c>
      <c r="Q341" t="s">
        <v>50</v>
      </c>
      <c r="R341" t="s">
        <v>1016</v>
      </c>
      <c r="S341" t="s">
        <v>1017</v>
      </c>
      <c r="T341" t="s">
        <v>64</v>
      </c>
      <c r="U341" t="s">
        <v>234</v>
      </c>
    </row>
    <row r="342" spans="1:21">
      <c r="A342" t="s">
        <v>1018</v>
      </c>
      <c r="B342" s="1">
        <v>45861</v>
      </c>
      <c r="C342" t="s">
        <v>33</v>
      </c>
      <c r="D342">
        <v>27</v>
      </c>
      <c r="E342" t="s">
        <v>39</v>
      </c>
      <c r="F342">
        <v>0</v>
      </c>
      <c r="G342">
        <v>1</v>
      </c>
      <c r="H342" t="s">
        <v>24</v>
      </c>
      <c r="I342">
        <v>2172</v>
      </c>
      <c r="J342">
        <v>0</v>
      </c>
      <c r="K342">
        <v>1</v>
      </c>
      <c r="M342" t="s">
        <v>23</v>
      </c>
      <c r="N342" t="s">
        <v>23</v>
      </c>
      <c r="O342" t="s">
        <v>25</v>
      </c>
      <c r="P342" t="s">
        <v>26</v>
      </c>
      <c r="Q342" t="s">
        <v>27</v>
      </c>
      <c r="R342" t="s">
        <v>1019</v>
      </c>
      <c r="S342" t="s">
        <v>1020</v>
      </c>
      <c r="T342" t="s">
        <v>30</v>
      </c>
      <c r="U342" t="s">
        <v>106</v>
      </c>
    </row>
    <row r="343" spans="1:21">
      <c r="A343" t="s">
        <v>1021</v>
      </c>
      <c r="B343" s="1">
        <v>45714</v>
      </c>
      <c r="C343" t="s">
        <v>22</v>
      </c>
      <c r="D343">
        <v>34</v>
      </c>
      <c r="E343" t="s">
        <v>23</v>
      </c>
      <c r="F343">
        <v>0</v>
      </c>
      <c r="G343">
        <v>1</v>
      </c>
      <c r="H343" t="s">
        <v>24</v>
      </c>
      <c r="I343">
        <v>4458</v>
      </c>
      <c r="J343">
        <v>3</v>
      </c>
      <c r="K343">
        <v>6</v>
      </c>
      <c r="M343" t="s">
        <v>23</v>
      </c>
      <c r="N343" t="s">
        <v>23</v>
      </c>
      <c r="O343" t="s">
        <v>25</v>
      </c>
      <c r="P343" t="s">
        <v>26</v>
      </c>
      <c r="Q343" t="s">
        <v>27</v>
      </c>
      <c r="R343" t="s">
        <v>1022</v>
      </c>
      <c r="S343" t="s">
        <v>1023</v>
      </c>
      <c r="T343" t="s">
        <v>30</v>
      </c>
      <c r="U343" t="s">
        <v>31</v>
      </c>
    </row>
    <row r="344" spans="1:21">
      <c r="A344" t="s">
        <v>1024</v>
      </c>
      <c r="B344" s="1">
        <v>45303</v>
      </c>
      <c r="C344" t="s">
        <v>22</v>
      </c>
      <c r="D344">
        <v>50</v>
      </c>
      <c r="E344" t="s">
        <v>39</v>
      </c>
      <c r="F344">
        <v>0</v>
      </c>
      <c r="G344">
        <v>1</v>
      </c>
      <c r="H344" t="s">
        <v>24</v>
      </c>
      <c r="I344">
        <v>2933</v>
      </c>
      <c r="J344">
        <v>0</v>
      </c>
      <c r="K344">
        <v>19</v>
      </c>
      <c r="M344" t="s">
        <v>39</v>
      </c>
      <c r="N344" t="s">
        <v>23</v>
      </c>
      <c r="O344" t="s">
        <v>49</v>
      </c>
      <c r="P344" t="s">
        <v>26</v>
      </c>
      <c r="Q344" t="s">
        <v>27</v>
      </c>
      <c r="R344" t="s">
        <v>1025</v>
      </c>
      <c r="S344" t="s">
        <v>1026</v>
      </c>
      <c r="T344" t="s">
        <v>30</v>
      </c>
      <c r="U344" t="s">
        <v>31</v>
      </c>
    </row>
    <row r="345" spans="1:21">
      <c r="A345" t="s">
        <v>1027</v>
      </c>
      <c r="B345" s="1">
        <v>44898</v>
      </c>
      <c r="C345" t="s">
        <v>22</v>
      </c>
      <c r="D345">
        <v>76</v>
      </c>
      <c r="E345" t="s">
        <v>23</v>
      </c>
      <c r="F345">
        <v>0</v>
      </c>
      <c r="G345">
        <v>1</v>
      </c>
      <c r="H345" t="s">
        <v>24</v>
      </c>
      <c r="I345">
        <v>3966</v>
      </c>
      <c r="J345">
        <v>1</v>
      </c>
      <c r="K345">
        <v>32</v>
      </c>
      <c r="L345" t="s">
        <v>40</v>
      </c>
      <c r="M345" t="s">
        <v>23</v>
      </c>
      <c r="N345" t="s">
        <v>23</v>
      </c>
      <c r="O345" t="s">
        <v>25</v>
      </c>
      <c r="P345" t="s">
        <v>26</v>
      </c>
      <c r="Q345" t="s">
        <v>27</v>
      </c>
      <c r="R345" t="s">
        <v>1028</v>
      </c>
      <c r="S345" t="s">
        <v>1029</v>
      </c>
      <c r="T345" t="s">
        <v>36</v>
      </c>
      <c r="U345" t="s">
        <v>46</v>
      </c>
    </row>
    <row r="346" spans="1:21">
      <c r="A346" t="s">
        <v>1030</v>
      </c>
      <c r="B346" s="1">
        <v>45179</v>
      </c>
      <c r="C346" t="s">
        <v>22</v>
      </c>
      <c r="D346">
        <v>74</v>
      </c>
      <c r="E346" t="s">
        <v>39</v>
      </c>
      <c r="F346">
        <v>0</v>
      </c>
      <c r="G346">
        <v>1</v>
      </c>
      <c r="H346" t="s">
        <v>24</v>
      </c>
      <c r="I346">
        <v>5507</v>
      </c>
      <c r="J346">
        <v>0</v>
      </c>
      <c r="K346">
        <v>23</v>
      </c>
      <c r="M346" t="s">
        <v>23</v>
      </c>
      <c r="N346" t="s">
        <v>23</v>
      </c>
      <c r="O346" t="s">
        <v>25</v>
      </c>
      <c r="P346" t="s">
        <v>26</v>
      </c>
      <c r="Q346" t="s">
        <v>27</v>
      </c>
      <c r="R346" t="s">
        <v>1031</v>
      </c>
      <c r="S346" t="s">
        <v>1032</v>
      </c>
      <c r="T346" t="s">
        <v>64</v>
      </c>
      <c r="U346" t="s">
        <v>65</v>
      </c>
    </row>
    <row r="347" spans="1:21">
      <c r="A347" t="s">
        <v>1033</v>
      </c>
      <c r="B347" s="1">
        <v>45605</v>
      </c>
      <c r="C347" t="s">
        <v>22</v>
      </c>
      <c r="D347">
        <v>79</v>
      </c>
      <c r="E347" t="s">
        <v>39</v>
      </c>
      <c r="F347">
        <v>0</v>
      </c>
      <c r="G347">
        <v>1</v>
      </c>
      <c r="H347" t="s">
        <v>24</v>
      </c>
      <c r="I347">
        <v>4656</v>
      </c>
      <c r="J347">
        <v>0</v>
      </c>
      <c r="K347">
        <v>9</v>
      </c>
      <c r="L347" t="s">
        <v>48</v>
      </c>
      <c r="M347" t="s">
        <v>23</v>
      </c>
      <c r="N347" t="s">
        <v>23</v>
      </c>
      <c r="O347" t="s">
        <v>49</v>
      </c>
      <c r="P347" t="s">
        <v>26</v>
      </c>
      <c r="Q347" t="s">
        <v>27</v>
      </c>
      <c r="R347" t="s">
        <v>386</v>
      </c>
      <c r="S347" t="s">
        <v>1034</v>
      </c>
      <c r="T347" t="s">
        <v>64</v>
      </c>
      <c r="U347" t="s">
        <v>234</v>
      </c>
    </row>
    <row r="348" spans="1:21">
      <c r="A348" t="s">
        <v>1035</v>
      </c>
      <c r="B348" s="1">
        <v>44788</v>
      </c>
      <c r="C348" t="s">
        <v>22</v>
      </c>
      <c r="D348">
        <v>71</v>
      </c>
      <c r="E348" t="s">
        <v>23</v>
      </c>
      <c r="F348">
        <v>0</v>
      </c>
      <c r="G348">
        <v>1</v>
      </c>
      <c r="H348" t="s">
        <v>24</v>
      </c>
      <c r="I348">
        <v>2987</v>
      </c>
      <c r="J348">
        <v>1</v>
      </c>
      <c r="K348">
        <v>36</v>
      </c>
      <c r="L348" t="s">
        <v>40</v>
      </c>
      <c r="M348" t="s">
        <v>23</v>
      </c>
      <c r="N348" t="s">
        <v>23</v>
      </c>
      <c r="O348" t="s">
        <v>25</v>
      </c>
      <c r="P348" t="s">
        <v>26</v>
      </c>
      <c r="Q348" t="s">
        <v>27</v>
      </c>
      <c r="R348" t="s">
        <v>782</v>
      </c>
      <c r="S348" t="s">
        <v>1036</v>
      </c>
      <c r="T348" t="s">
        <v>30</v>
      </c>
      <c r="U348" t="s">
        <v>69</v>
      </c>
    </row>
    <row r="349" spans="1:21">
      <c r="A349" t="s">
        <v>1037</v>
      </c>
      <c r="B349" s="1">
        <v>44609</v>
      </c>
      <c r="C349" t="s">
        <v>33</v>
      </c>
      <c r="D349">
        <v>69</v>
      </c>
      <c r="E349" t="s">
        <v>39</v>
      </c>
      <c r="F349">
        <v>0</v>
      </c>
      <c r="G349">
        <v>1</v>
      </c>
      <c r="H349" t="s">
        <v>24</v>
      </c>
      <c r="I349">
        <v>2984</v>
      </c>
      <c r="J349">
        <v>0</v>
      </c>
      <c r="K349">
        <v>42</v>
      </c>
      <c r="M349" t="s">
        <v>23</v>
      </c>
      <c r="N349" t="s">
        <v>23</v>
      </c>
      <c r="O349" t="s">
        <v>25</v>
      </c>
      <c r="P349" t="s">
        <v>26</v>
      </c>
      <c r="Q349" t="s">
        <v>27</v>
      </c>
      <c r="R349" t="s">
        <v>1038</v>
      </c>
      <c r="S349" t="s">
        <v>1039</v>
      </c>
      <c r="T349" t="s">
        <v>64</v>
      </c>
      <c r="U349" t="s">
        <v>234</v>
      </c>
    </row>
    <row r="350" spans="1:21">
      <c r="A350" t="s">
        <v>1040</v>
      </c>
      <c r="B350" s="1">
        <v>45742</v>
      </c>
      <c r="C350" t="s">
        <v>33</v>
      </c>
      <c r="D350">
        <v>37</v>
      </c>
      <c r="E350" t="s">
        <v>23</v>
      </c>
      <c r="F350">
        <v>0</v>
      </c>
      <c r="G350">
        <v>1</v>
      </c>
      <c r="H350" t="s">
        <v>24</v>
      </c>
      <c r="I350">
        <v>4356</v>
      </c>
      <c r="J350">
        <v>1</v>
      </c>
      <c r="K350">
        <v>5</v>
      </c>
      <c r="M350" t="s">
        <v>23</v>
      </c>
      <c r="N350" t="s">
        <v>23</v>
      </c>
      <c r="O350" t="s">
        <v>56</v>
      </c>
      <c r="P350" t="s">
        <v>26</v>
      </c>
      <c r="Q350" t="s">
        <v>84</v>
      </c>
      <c r="R350" t="s">
        <v>1041</v>
      </c>
      <c r="S350" t="s">
        <v>1042</v>
      </c>
      <c r="T350" t="s">
        <v>30</v>
      </c>
      <c r="U350" t="s">
        <v>103</v>
      </c>
    </row>
    <row r="351" spans="1:21">
      <c r="A351" t="s">
        <v>1043</v>
      </c>
      <c r="B351" s="1">
        <v>45486</v>
      </c>
      <c r="C351" t="s">
        <v>33</v>
      </c>
      <c r="D351">
        <v>37</v>
      </c>
      <c r="E351" t="s">
        <v>39</v>
      </c>
      <c r="F351">
        <v>0</v>
      </c>
      <c r="G351">
        <v>1</v>
      </c>
      <c r="H351" t="s">
        <v>24</v>
      </c>
      <c r="I351">
        <v>4806</v>
      </c>
      <c r="J351">
        <v>0</v>
      </c>
      <c r="K351">
        <v>13</v>
      </c>
      <c r="M351" t="s">
        <v>23</v>
      </c>
      <c r="N351" t="s">
        <v>23</v>
      </c>
      <c r="O351" t="s">
        <v>25</v>
      </c>
      <c r="P351" t="s">
        <v>26</v>
      </c>
      <c r="Q351" t="s">
        <v>27</v>
      </c>
      <c r="R351" t="s">
        <v>1044</v>
      </c>
      <c r="S351" t="s">
        <v>1045</v>
      </c>
      <c r="T351" t="s">
        <v>30</v>
      </c>
      <c r="U351" t="s">
        <v>31</v>
      </c>
    </row>
    <row r="352" spans="1:21">
      <c r="A352" t="s">
        <v>1046</v>
      </c>
      <c r="B352" s="1">
        <v>44991</v>
      </c>
      <c r="C352" t="s">
        <v>33</v>
      </c>
      <c r="D352">
        <v>45</v>
      </c>
      <c r="E352" t="s">
        <v>39</v>
      </c>
      <c r="F352">
        <v>0</v>
      </c>
      <c r="G352">
        <v>1</v>
      </c>
      <c r="H352" t="s">
        <v>24</v>
      </c>
      <c r="I352">
        <v>5449</v>
      </c>
      <c r="J352">
        <v>0</v>
      </c>
      <c r="K352">
        <v>29</v>
      </c>
      <c r="M352" t="s">
        <v>23</v>
      </c>
      <c r="N352" t="s">
        <v>23</v>
      </c>
      <c r="O352" t="s">
        <v>49</v>
      </c>
      <c r="P352" t="s">
        <v>26</v>
      </c>
      <c r="Q352" t="s">
        <v>27</v>
      </c>
      <c r="R352" t="s">
        <v>1047</v>
      </c>
      <c r="S352" t="s">
        <v>1048</v>
      </c>
      <c r="T352" t="s">
        <v>30</v>
      </c>
      <c r="U352" t="s">
        <v>69</v>
      </c>
    </row>
    <row r="353" spans="1:21">
      <c r="A353" t="s">
        <v>1049</v>
      </c>
      <c r="B353" s="1">
        <v>44352</v>
      </c>
      <c r="C353" t="s">
        <v>22</v>
      </c>
      <c r="D353">
        <v>37</v>
      </c>
      <c r="E353" t="s">
        <v>23</v>
      </c>
      <c r="F353">
        <v>0</v>
      </c>
      <c r="G353">
        <v>1</v>
      </c>
      <c r="H353" t="s">
        <v>24</v>
      </c>
      <c r="I353">
        <v>5536</v>
      </c>
      <c r="J353">
        <v>0</v>
      </c>
      <c r="K353">
        <v>50</v>
      </c>
      <c r="M353" t="s">
        <v>23</v>
      </c>
      <c r="N353" t="s">
        <v>23</v>
      </c>
      <c r="O353" t="s">
        <v>25</v>
      </c>
      <c r="P353" t="s">
        <v>26</v>
      </c>
      <c r="Q353" t="s">
        <v>50</v>
      </c>
      <c r="R353" t="s">
        <v>1050</v>
      </c>
      <c r="S353" t="s">
        <v>1051</v>
      </c>
      <c r="T353" t="s">
        <v>59</v>
      </c>
      <c r="U353" t="s">
        <v>241</v>
      </c>
    </row>
    <row r="354" spans="1:21">
      <c r="A354" t="s">
        <v>1052</v>
      </c>
      <c r="B354" s="1">
        <v>43905</v>
      </c>
      <c r="C354" t="s">
        <v>22</v>
      </c>
      <c r="D354">
        <v>53</v>
      </c>
      <c r="E354" t="s">
        <v>23</v>
      </c>
      <c r="F354">
        <v>0</v>
      </c>
      <c r="G354">
        <v>1</v>
      </c>
      <c r="H354" t="s">
        <v>24</v>
      </c>
      <c r="I354">
        <v>6120</v>
      </c>
      <c r="J354">
        <v>0</v>
      </c>
      <c r="K354">
        <v>65</v>
      </c>
      <c r="M354" t="s">
        <v>23</v>
      </c>
      <c r="N354" t="s">
        <v>23</v>
      </c>
      <c r="O354" t="s">
        <v>25</v>
      </c>
      <c r="P354" t="s">
        <v>164</v>
      </c>
      <c r="Q354" t="s">
        <v>27</v>
      </c>
      <c r="R354" t="s">
        <v>1053</v>
      </c>
      <c r="S354" t="s">
        <v>1054</v>
      </c>
      <c r="T354" t="s">
        <v>36</v>
      </c>
      <c r="U354" t="s">
        <v>46</v>
      </c>
    </row>
    <row r="355" spans="1:21">
      <c r="A355" t="s">
        <v>1055</v>
      </c>
      <c r="B355" s="1">
        <v>45432</v>
      </c>
      <c r="C355" t="s">
        <v>33</v>
      </c>
      <c r="D355">
        <v>21</v>
      </c>
      <c r="E355" t="s">
        <v>23</v>
      </c>
      <c r="F355">
        <v>0</v>
      </c>
      <c r="G355">
        <v>1</v>
      </c>
      <c r="H355" t="s">
        <v>24</v>
      </c>
      <c r="I355">
        <v>2524</v>
      </c>
      <c r="J355">
        <v>1</v>
      </c>
      <c r="K355">
        <v>15</v>
      </c>
      <c r="M355" t="s">
        <v>23</v>
      </c>
      <c r="N355" t="s">
        <v>23</v>
      </c>
      <c r="O355" t="s">
        <v>25</v>
      </c>
      <c r="P355" t="s">
        <v>26</v>
      </c>
      <c r="Q355" t="s">
        <v>27</v>
      </c>
      <c r="R355" t="s">
        <v>1056</v>
      </c>
      <c r="S355" t="s">
        <v>1057</v>
      </c>
      <c r="T355" t="s">
        <v>64</v>
      </c>
      <c r="U355" t="s">
        <v>65</v>
      </c>
    </row>
    <row r="356" spans="1:21">
      <c r="A356" t="s">
        <v>1058</v>
      </c>
      <c r="B356" s="1">
        <v>44743</v>
      </c>
      <c r="C356" t="s">
        <v>33</v>
      </c>
      <c r="D356">
        <v>55</v>
      </c>
      <c r="E356" t="s">
        <v>23</v>
      </c>
      <c r="F356">
        <v>0</v>
      </c>
      <c r="G356">
        <v>1</v>
      </c>
      <c r="H356" t="s">
        <v>24</v>
      </c>
      <c r="I356">
        <v>3599</v>
      </c>
      <c r="J356">
        <v>1</v>
      </c>
      <c r="K356">
        <v>37</v>
      </c>
      <c r="M356" t="s">
        <v>23</v>
      </c>
      <c r="N356" t="s">
        <v>23</v>
      </c>
      <c r="O356" t="s">
        <v>25</v>
      </c>
      <c r="P356" t="s">
        <v>202</v>
      </c>
      <c r="Q356" t="s">
        <v>27</v>
      </c>
      <c r="R356" t="s">
        <v>1059</v>
      </c>
      <c r="S356" t="s">
        <v>1060</v>
      </c>
      <c r="T356" t="s">
        <v>36</v>
      </c>
      <c r="U356" t="s">
        <v>46</v>
      </c>
    </row>
    <row r="357" spans="1:21">
      <c r="A357" t="s">
        <v>1061</v>
      </c>
      <c r="B357" s="1">
        <v>45718</v>
      </c>
      <c r="C357" t="s">
        <v>22</v>
      </c>
      <c r="D357">
        <v>37</v>
      </c>
      <c r="E357" t="s">
        <v>23</v>
      </c>
      <c r="F357">
        <v>0</v>
      </c>
      <c r="G357">
        <v>1</v>
      </c>
      <c r="H357" t="s">
        <v>24</v>
      </c>
      <c r="I357">
        <v>5865</v>
      </c>
      <c r="J357">
        <v>1</v>
      </c>
      <c r="K357">
        <v>5</v>
      </c>
      <c r="L357" t="s">
        <v>48</v>
      </c>
      <c r="M357" t="s">
        <v>39</v>
      </c>
      <c r="N357" t="s">
        <v>23</v>
      </c>
      <c r="O357" t="s">
        <v>49</v>
      </c>
      <c r="P357" t="s">
        <v>26</v>
      </c>
      <c r="Q357" t="s">
        <v>27</v>
      </c>
      <c r="R357" t="s">
        <v>1062</v>
      </c>
      <c r="S357" t="s">
        <v>1063</v>
      </c>
      <c r="T357" t="s">
        <v>30</v>
      </c>
      <c r="U357" t="s">
        <v>31</v>
      </c>
    </row>
    <row r="358" spans="1:21">
      <c r="A358" t="s">
        <v>1064</v>
      </c>
      <c r="B358" s="1">
        <v>45327</v>
      </c>
      <c r="C358" t="s">
        <v>22</v>
      </c>
      <c r="D358">
        <v>36</v>
      </c>
      <c r="E358" t="s">
        <v>39</v>
      </c>
      <c r="F358">
        <v>0</v>
      </c>
      <c r="G358">
        <v>1</v>
      </c>
      <c r="H358" t="s">
        <v>24</v>
      </c>
      <c r="I358">
        <v>3306</v>
      </c>
      <c r="J358">
        <v>0</v>
      </c>
      <c r="K358">
        <v>18</v>
      </c>
      <c r="M358" t="s">
        <v>23</v>
      </c>
      <c r="N358" t="s">
        <v>23</v>
      </c>
      <c r="O358" t="s">
        <v>49</v>
      </c>
      <c r="P358" t="s">
        <v>202</v>
      </c>
      <c r="Q358" t="s">
        <v>50</v>
      </c>
      <c r="R358" t="s">
        <v>1065</v>
      </c>
      <c r="S358" t="s">
        <v>1066</v>
      </c>
      <c r="T358" t="s">
        <v>64</v>
      </c>
      <c r="U358" t="s">
        <v>65</v>
      </c>
    </row>
    <row r="359" spans="1:21">
      <c r="A359" t="s">
        <v>1067</v>
      </c>
      <c r="B359" s="1">
        <v>45660</v>
      </c>
      <c r="C359" t="s">
        <v>22</v>
      </c>
      <c r="D359">
        <v>60</v>
      </c>
      <c r="E359" t="s">
        <v>39</v>
      </c>
      <c r="F359">
        <v>0</v>
      </c>
      <c r="G359">
        <v>1</v>
      </c>
      <c r="H359" t="s">
        <v>24</v>
      </c>
      <c r="I359">
        <v>3506</v>
      </c>
      <c r="J359">
        <v>0</v>
      </c>
      <c r="K359">
        <v>7</v>
      </c>
      <c r="M359" t="s">
        <v>23</v>
      </c>
      <c r="N359" t="s">
        <v>23</v>
      </c>
      <c r="O359" t="s">
        <v>25</v>
      </c>
      <c r="P359" t="s">
        <v>26</v>
      </c>
      <c r="Q359" t="s">
        <v>27</v>
      </c>
      <c r="R359" t="s">
        <v>410</v>
      </c>
      <c r="S359" t="s">
        <v>1068</v>
      </c>
      <c r="T359" t="s">
        <v>30</v>
      </c>
      <c r="U359" t="s">
        <v>31</v>
      </c>
    </row>
    <row r="360" spans="1:21">
      <c r="A360" t="s">
        <v>1069</v>
      </c>
      <c r="B360" s="1">
        <v>45848</v>
      </c>
      <c r="C360" t="s">
        <v>33</v>
      </c>
      <c r="D360">
        <v>35</v>
      </c>
      <c r="E360" t="s">
        <v>39</v>
      </c>
      <c r="F360">
        <v>0</v>
      </c>
      <c r="G360">
        <v>1</v>
      </c>
      <c r="H360" t="s">
        <v>24</v>
      </c>
      <c r="I360">
        <v>4769</v>
      </c>
      <c r="J360">
        <v>0</v>
      </c>
      <c r="K360">
        <v>1</v>
      </c>
      <c r="M360" t="s">
        <v>39</v>
      </c>
      <c r="N360" t="s">
        <v>23</v>
      </c>
      <c r="O360" t="s">
        <v>56</v>
      </c>
      <c r="P360" t="s">
        <v>26</v>
      </c>
      <c r="Q360" t="s">
        <v>84</v>
      </c>
      <c r="R360" t="s">
        <v>1070</v>
      </c>
      <c r="S360" t="s">
        <v>1070</v>
      </c>
      <c r="T360" t="s">
        <v>30</v>
      </c>
      <c r="U360" t="s">
        <v>31</v>
      </c>
    </row>
    <row r="361" spans="1:21">
      <c r="A361" t="s">
        <v>1071</v>
      </c>
      <c r="B361" s="1">
        <v>45506</v>
      </c>
      <c r="C361" t="s">
        <v>33</v>
      </c>
      <c r="D361">
        <v>36</v>
      </c>
      <c r="E361" t="s">
        <v>39</v>
      </c>
      <c r="F361">
        <v>0</v>
      </c>
      <c r="G361">
        <v>1</v>
      </c>
      <c r="H361" t="s">
        <v>24</v>
      </c>
      <c r="I361">
        <v>5047</v>
      </c>
      <c r="J361">
        <v>0</v>
      </c>
      <c r="K361">
        <v>12</v>
      </c>
      <c r="L361" t="s">
        <v>97</v>
      </c>
      <c r="M361" t="s">
        <v>23</v>
      </c>
      <c r="N361" t="s">
        <v>23</v>
      </c>
      <c r="O361" t="s">
        <v>25</v>
      </c>
      <c r="P361" t="s">
        <v>26</v>
      </c>
      <c r="Q361" t="s">
        <v>27</v>
      </c>
      <c r="R361" t="s">
        <v>812</v>
      </c>
      <c r="S361" t="s">
        <v>1072</v>
      </c>
      <c r="T361" t="s">
        <v>64</v>
      </c>
      <c r="U361" t="s">
        <v>65</v>
      </c>
    </row>
    <row r="362" spans="1:21">
      <c r="A362" t="s">
        <v>1073</v>
      </c>
      <c r="B362" s="1">
        <v>44933</v>
      </c>
      <c r="C362" t="s">
        <v>22</v>
      </c>
      <c r="D362">
        <v>62</v>
      </c>
      <c r="E362" t="s">
        <v>23</v>
      </c>
      <c r="F362">
        <v>0</v>
      </c>
      <c r="G362">
        <v>1</v>
      </c>
      <c r="H362" t="s">
        <v>24</v>
      </c>
      <c r="I362">
        <v>4115</v>
      </c>
      <c r="J362">
        <v>1</v>
      </c>
      <c r="K362">
        <v>31</v>
      </c>
      <c r="M362" t="s">
        <v>23</v>
      </c>
      <c r="N362" t="s">
        <v>23</v>
      </c>
      <c r="O362" t="s">
        <v>25</v>
      </c>
      <c r="P362" t="s">
        <v>26</v>
      </c>
      <c r="Q362" t="s">
        <v>27</v>
      </c>
      <c r="R362" t="s">
        <v>1074</v>
      </c>
      <c r="S362" t="s">
        <v>1075</v>
      </c>
      <c r="T362" t="s">
        <v>43</v>
      </c>
      <c r="U362" t="s">
        <v>44</v>
      </c>
    </row>
    <row r="363" spans="1:21">
      <c r="A363" t="s">
        <v>1076</v>
      </c>
      <c r="B363" s="1">
        <v>45854</v>
      </c>
      <c r="C363" t="s">
        <v>33</v>
      </c>
      <c r="D363">
        <v>25</v>
      </c>
      <c r="E363" t="s">
        <v>39</v>
      </c>
      <c r="F363">
        <v>0</v>
      </c>
      <c r="G363">
        <v>1</v>
      </c>
      <c r="H363" t="s">
        <v>24</v>
      </c>
      <c r="I363">
        <v>2412</v>
      </c>
      <c r="J363">
        <v>0</v>
      </c>
      <c r="K363">
        <v>1</v>
      </c>
      <c r="M363" t="s">
        <v>23</v>
      </c>
      <c r="N363" t="s">
        <v>23</v>
      </c>
      <c r="O363" t="s">
        <v>25</v>
      </c>
      <c r="P363" t="s">
        <v>26</v>
      </c>
      <c r="Q363" t="s">
        <v>27</v>
      </c>
      <c r="R363" t="s">
        <v>1077</v>
      </c>
      <c r="S363" t="s">
        <v>1078</v>
      </c>
      <c r="T363" t="s">
        <v>30</v>
      </c>
      <c r="U363" t="s">
        <v>69</v>
      </c>
    </row>
    <row r="364" spans="1:21">
      <c r="A364" t="s">
        <v>1079</v>
      </c>
      <c r="B364" s="1">
        <v>45782</v>
      </c>
      <c r="C364" t="s">
        <v>22</v>
      </c>
      <c r="D364">
        <v>33</v>
      </c>
      <c r="E364" t="s">
        <v>39</v>
      </c>
      <c r="F364">
        <v>0</v>
      </c>
      <c r="G364">
        <v>1</v>
      </c>
      <c r="H364" t="s">
        <v>24</v>
      </c>
      <c r="I364">
        <v>4323</v>
      </c>
      <c r="J364">
        <v>0</v>
      </c>
      <c r="K364">
        <v>3</v>
      </c>
      <c r="L364" t="s">
        <v>48</v>
      </c>
      <c r="M364" t="s">
        <v>23</v>
      </c>
      <c r="N364" t="s">
        <v>39</v>
      </c>
      <c r="P364" t="s">
        <v>26</v>
      </c>
      <c r="Q364" t="s">
        <v>84</v>
      </c>
      <c r="R364" t="s">
        <v>1080</v>
      </c>
      <c r="S364" t="s">
        <v>1081</v>
      </c>
      <c r="T364" t="s">
        <v>59</v>
      </c>
      <c r="U364" t="s">
        <v>384</v>
      </c>
    </row>
    <row r="365" spans="1:21">
      <c r="A365" t="s">
        <v>1082</v>
      </c>
      <c r="B365" s="1">
        <v>45356</v>
      </c>
      <c r="C365" t="s">
        <v>33</v>
      </c>
      <c r="D365">
        <v>38</v>
      </c>
      <c r="E365" t="s">
        <v>23</v>
      </c>
      <c r="F365">
        <v>0</v>
      </c>
      <c r="G365">
        <v>1</v>
      </c>
      <c r="H365" t="s">
        <v>24</v>
      </c>
      <c r="I365">
        <v>2365</v>
      </c>
      <c r="J365">
        <v>1</v>
      </c>
      <c r="K365">
        <v>17</v>
      </c>
      <c r="L365" t="s">
        <v>97</v>
      </c>
      <c r="M365" t="s">
        <v>23</v>
      </c>
      <c r="N365" t="s">
        <v>23</v>
      </c>
      <c r="O365" t="s">
        <v>25</v>
      </c>
      <c r="P365" t="s">
        <v>26</v>
      </c>
      <c r="Q365" t="s">
        <v>27</v>
      </c>
      <c r="R365" t="s">
        <v>259</v>
      </c>
      <c r="S365" t="s">
        <v>1083</v>
      </c>
      <c r="T365" t="s">
        <v>30</v>
      </c>
      <c r="U365" t="s">
        <v>106</v>
      </c>
    </row>
    <row r="366" spans="1:21">
      <c r="A366" t="s">
        <v>1084</v>
      </c>
      <c r="B366" s="1">
        <v>45860</v>
      </c>
      <c r="C366" t="s">
        <v>22</v>
      </c>
      <c r="D366">
        <v>25</v>
      </c>
      <c r="E366" t="s">
        <v>39</v>
      </c>
      <c r="F366">
        <v>0</v>
      </c>
      <c r="G366">
        <v>1</v>
      </c>
      <c r="H366" t="s">
        <v>24</v>
      </c>
      <c r="I366">
        <v>4261</v>
      </c>
      <c r="J366">
        <v>0</v>
      </c>
      <c r="K366">
        <v>1</v>
      </c>
      <c r="M366" t="s">
        <v>23</v>
      </c>
      <c r="N366" t="s">
        <v>23</v>
      </c>
      <c r="O366" t="s">
        <v>25</v>
      </c>
      <c r="P366" t="s">
        <v>26</v>
      </c>
      <c r="Q366" t="s">
        <v>84</v>
      </c>
      <c r="R366" t="s">
        <v>1085</v>
      </c>
      <c r="S366" t="s">
        <v>1086</v>
      </c>
      <c r="T366" t="s">
        <v>64</v>
      </c>
      <c r="U366" t="s">
        <v>145</v>
      </c>
    </row>
    <row r="367" spans="1:21">
      <c r="A367" t="s">
        <v>1087</v>
      </c>
      <c r="B367" s="1">
        <v>45851</v>
      </c>
      <c r="C367" t="s">
        <v>22</v>
      </c>
      <c r="D367">
        <v>62</v>
      </c>
      <c r="E367" t="s">
        <v>39</v>
      </c>
      <c r="F367">
        <v>0</v>
      </c>
      <c r="G367">
        <v>1</v>
      </c>
      <c r="H367" t="s">
        <v>24</v>
      </c>
      <c r="I367">
        <v>4629</v>
      </c>
      <c r="J367">
        <v>0</v>
      </c>
      <c r="K367">
        <v>1</v>
      </c>
      <c r="M367" t="s">
        <v>23</v>
      </c>
      <c r="N367" t="s">
        <v>23</v>
      </c>
      <c r="O367" t="s">
        <v>56</v>
      </c>
      <c r="P367" t="s">
        <v>26</v>
      </c>
      <c r="Q367" t="s">
        <v>50</v>
      </c>
      <c r="R367" t="s">
        <v>1088</v>
      </c>
      <c r="S367" t="s">
        <v>1089</v>
      </c>
      <c r="T367" t="s">
        <v>64</v>
      </c>
      <c r="U367" t="s">
        <v>65</v>
      </c>
    </row>
    <row r="368" spans="1:21">
      <c r="A368" t="s">
        <v>1090</v>
      </c>
      <c r="B368" s="1">
        <v>45862</v>
      </c>
      <c r="C368" t="s">
        <v>33</v>
      </c>
      <c r="D368">
        <v>61</v>
      </c>
      <c r="E368" t="s">
        <v>39</v>
      </c>
      <c r="F368">
        <v>0</v>
      </c>
      <c r="G368">
        <v>1</v>
      </c>
      <c r="H368" t="s">
        <v>24</v>
      </c>
      <c r="I368">
        <v>2326</v>
      </c>
      <c r="J368">
        <v>0</v>
      </c>
      <c r="K368">
        <v>1</v>
      </c>
      <c r="M368" t="s">
        <v>23</v>
      </c>
      <c r="N368" t="s">
        <v>23</v>
      </c>
      <c r="O368" t="s">
        <v>56</v>
      </c>
      <c r="P368" t="s">
        <v>26</v>
      </c>
      <c r="Q368" t="s">
        <v>50</v>
      </c>
      <c r="R368" t="s">
        <v>1091</v>
      </c>
      <c r="S368" t="s">
        <v>1092</v>
      </c>
      <c r="T368" t="s">
        <v>59</v>
      </c>
      <c r="U368" t="s">
        <v>140</v>
      </c>
    </row>
    <row r="369" spans="1:21">
      <c r="A369" t="s">
        <v>1093</v>
      </c>
      <c r="B369" s="1">
        <v>45847</v>
      </c>
      <c r="C369" t="s">
        <v>22</v>
      </c>
      <c r="D369">
        <v>48</v>
      </c>
      <c r="E369" t="s">
        <v>39</v>
      </c>
      <c r="F369">
        <v>0</v>
      </c>
      <c r="G369">
        <v>1</v>
      </c>
      <c r="H369" t="s">
        <v>24</v>
      </c>
      <c r="I369">
        <v>5066</v>
      </c>
      <c r="J369">
        <v>0</v>
      </c>
      <c r="K369">
        <v>1</v>
      </c>
      <c r="L369" t="s">
        <v>48</v>
      </c>
      <c r="M369" t="s">
        <v>23</v>
      </c>
      <c r="N369" t="s">
        <v>23</v>
      </c>
      <c r="O369" t="s">
        <v>25</v>
      </c>
      <c r="P369" t="s">
        <v>26</v>
      </c>
      <c r="Q369" t="s">
        <v>27</v>
      </c>
      <c r="R369" t="s">
        <v>1094</v>
      </c>
      <c r="S369" t="s">
        <v>1095</v>
      </c>
      <c r="T369" t="s">
        <v>43</v>
      </c>
      <c r="U369" t="s">
        <v>149</v>
      </c>
    </row>
    <row r="370" spans="1:21">
      <c r="A370" t="s">
        <v>1096</v>
      </c>
      <c r="B370" s="1">
        <v>44960</v>
      </c>
      <c r="C370" t="s">
        <v>33</v>
      </c>
      <c r="D370">
        <v>42</v>
      </c>
      <c r="E370" t="s">
        <v>23</v>
      </c>
      <c r="F370">
        <v>0</v>
      </c>
      <c r="G370">
        <v>1</v>
      </c>
      <c r="H370" t="s">
        <v>24</v>
      </c>
      <c r="I370">
        <v>2486</v>
      </c>
      <c r="J370">
        <v>1</v>
      </c>
      <c r="K370">
        <v>30</v>
      </c>
      <c r="M370" t="s">
        <v>23</v>
      </c>
      <c r="N370" t="s">
        <v>39</v>
      </c>
      <c r="P370" t="s">
        <v>26</v>
      </c>
      <c r="Q370" t="s">
        <v>27</v>
      </c>
      <c r="R370" t="s">
        <v>1097</v>
      </c>
      <c r="S370" t="s">
        <v>1098</v>
      </c>
      <c r="T370" t="s">
        <v>36</v>
      </c>
      <c r="U370" t="s">
        <v>46</v>
      </c>
    </row>
    <row r="371" spans="1:21">
      <c r="A371" t="s">
        <v>1099</v>
      </c>
      <c r="B371" s="1">
        <v>45546</v>
      </c>
      <c r="C371" t="s">
        <v>22</v>
      </c>
      <c r="D371">
        <v>79</v>
      </c>
      <c r="E371" t="s">
        <v>23</v>
      </c>
      <c r="F371">
        <v>0</v>
      </c>
      <c r="G371">
        <v>1</v>
      </c>
      <c r="H371" t="s">
        <v>24</v>
      </c>
      <c r="I371">
        <v>5888</v>
      </c>
      <c r="J371">
        <v>1</v>
      </c>
      <c r="K371">
        <v>11</v>
      </c>
      <c r="M371" t="s">
        <v>23</v>
      </c>
      <c r="N371" t="s">
        <v>39</v>
      </c>
      <c r="P371" t="s">
        <v>26</v>
      </c>
      <c r="Q371" t="s">
        <v>84</v>
      </c>
      <c r="R371" t="s">
        <v>869</v>
      </c>
      <c r="S371" t="s">
        <v>1100</v>
      </c>
      <c r="T371" t="s">
        <v>30</v>
      </c>
      <c r="U371" t="s">
        <v>69</v>
      </c>
    </row>
    <row r="372" spans="1:21">
      <c r="A372" t="s">
        <v>1101</v>
      </c>
      <c r="B372" s="1">
        <v>45818</v>
      </c>
      <c r="C372" t="s">
        <v>33</v>
      </c>
      <c r="D372">
        <v>68</v>
      </c>
      <c r="E372" t="s">
        <v>39</v>
      </c>
      <c r="F372">
        <v>0</v>
      </c>
      <c r="G372">
        <v>1</v>
      </c>
      <c r="H372" t="s">
        <v>24</v>
      </c>
      <c r="I372">
        <v>3685</v>
      </c>
      <c r="J372">
        <v>0</v>
      </c>
      <c r="K372">
        <v>2</v>
      </c>
      <c r="M372" t="s">
        <v>23</v>
      </c>
      <c r="N372" t="s">
        <v>23</v>
      </c>
      <c r="O372" t="s">
        <v>25</v>
      </c>
      <c r="P372" t="s">
        <v>26</v>
      </c>
      <c r="Q372" t="s">
        <v>27</v>
      </c>
      <c r="R372" t="s">
        <v>1102</v>
      </c>
      <c r="S372" t="s">
        <v>1103</v>
      </c>
      <c r="T372" t="s">
        <v>30</v>
      </c>
      <c r="U372" t="s">
        <v>31</v>
      </c>
    </row>
    <row r="373" spans="1:21">
      <c r="A373" t="s">
        <v>1104</v>
      </c>
      <c r="B373" s="1">
        <v>45416</v>
      </c>
      <c r="C373" t="s">
        <v>22</v>
      </c>
      <c r="D373">
        <v>74</v>
      </c>
      <c r="E373" t="s">
        <v>39</v>
      </c>
      <c r="F373">
        <v>0</v>
      </c>
      <c r="G373">
        <v>1</v>
      </c>
      <c r="H373" t="s">
        <v>24</v>
      </c>
      <c r="I373">
        <v>4553</v>
      </c>
      <c r="J373">
        <v>0</v>
      </c>
      <c r="K373">
        <v>15</v>
      </c>
      <c r="M373" t="s">
        <v>23</v>
      </c>
      <c r="N373" t="s">
        <v>23</v>
      </c>
      <c r="O373" t="s">
        <v>25</v>
      </c>
      <c r="P373" t="s">
        <v>26</v>
      </c>
      <c r="Q373" t="s">
        <v>50</v>
      </c>
      <c r="R373" t="s">
        <v>1105</v>
      </c>
      <c r="S373" t="s">
        <v>1106</v>
      </c>
      <c r="T373" t="s">
        <v>30</v>
      </c>
      <c r="U373" t="s">
        <v>31</v>
      </c>
    </row>
    <row r="374" spans="1:21">
      <c r="A374" t="s">
        <v>1107</v>
      </c>
      <c r="B374" s="1">
        <v>44880</v>
      </c>
      <c r="C374" t="s">
        <v>33</v>
      </c>
      <c r="D374">
        <v>70</v>
      </c>
      <c r="E374" t="s">
        <v>39</v>
      </c>
      <c r="F374">
        <v>0</v>
      </c>
      <c r="G374">
        <v>1</v>
      </c>
      <c r="H374" t="s">
        <v>24</v>
      </c>
      <c r="I374">
        <v>3401</v>
      </c>
      <c r="J374">
        <v>0</v>
      </c>
      <c r="K374">
        <v>33</v>
      </c>
      <c r="L374" t="s">
        <v>40</v>
      </c>
      <c r="M374" t="s">
        <v>23</v>
      </c>
      <c r="N374" t="s">
        <v>23</v>
      </c>
      <c r="O374" t="s">
        <v>25</v>
      </c>
      <c r="P374" t="s">
        <v>26</v>
      </c>
      <c r="Q374" t="s">
        <v>27</v>
      </c>
      <c r="R374" t="s">
        <v>1108</v>
      </c>
      <c r="S374" t="s">
        <v>1109</v>
      </c>
      <c r="T374" t="s">
        <v>64</v>
      </c>
      <c r="U374" t="s">
        <v>65</v>
      </c>
    </row>
    <row r="375" spans="1:21">
      <c r="A375" t="s">
        <v>1110</v>
      </c>
      <c r="B375" s="1">
        <v>45664</v>
      </c>
      <c r="C375" t="s">
        <v>33</v>
      </c>
      <c r="D375">
        <v>75</v>
      </c>
      <c r="E375" t="s">
        <v>23</v>
      </c>
      <c r="F375">
        <v>0</v>
      </c>
      <c r="G375">
        <v>1</v>
      </c>
      <c r="H375" t="s">
        <v>24</v>
      </c>
      <c r="I375">
        <v>5245</v>
      </c>
      <c r="J375">
        <v>1</v>
      </c>
      <c r="K375">
        <v>7</v>
      </c>
      <c r="L375" t="s">
        <v>48</v>
      </c>
      <c r="M375" t="s">
        <v>23</v>
      </c>
      <c r="N375" t="s">
        <v>23</v>
      </c>
      <c r="O375" t="s">
        <v>25</v>
      </c>
      <c r="P375" t="s">
        <v>26</v>
      </c>
      <c r="Q375" t="s">
        <v>27</v>
      </c>
      <c r="R375" t="s">
        <v>1111</v>
      </c>
      <c r="S375" t="s">
        <v>1112</v>
      </c>
      <c r="T375" t="s">
        <v>30</v>
      </c>
      <c r="U375" t="s">
        <v>69</v>
      </c>
    </row>
    <row r="376" spans="1:21">
      <c r="A376" t="s">
        <v>1113</v>
      </c>
      <c r="B376" s="1">
        <v>45050</v>
      </c>
      <c r="C376" t="s">
        <v>33</v>
      </c>
      <c r="D376">
        <v>74</v>
      </c>
      <c r="E376" t="s">
        <v>39</v>
      </c>
      <c r="F376">
        <v>0</v>
      </c>
      <c r="G376">
        <v>1</v>
      </c>
      <c r="H376" t="s">
        <v>24</v>
      </c>
      <c r="I376">
        <v>5172</v>
      </c>
      <c r="J376">
        <v>0</v>
      </c>
      <c r="K376">
        <v>27</v>
      </c>
      <c r="M376" t="s">
        <v>23</v>
      </c>
      <c r="N376" t="s">
        <v>23</v>
      </c>
      <c r="O376" t="s">
        <v>25</v>
      </c>
      <c r="P376" t="s">
        <v>26</v>
      </c>
      <c r="Q376" t="s">
        <v>27</v>
      </c>
      <c r="R376" t="s">
        <v>1114</v>
      </c>
      <c r="S376" t="s">
        <v>1115</v>
      </c>
      <c r="T376" t="s">
        <v>30</v>
      </c>
      <c r="U376" t="s">
        <v>31</v>
      </c>
    </row>
    <row r="377" spans="1:21">
      <c r="A377" t="s">
        <v>1116</v>
      </c>
      <c r="B377" s="1">
        <v>45160</v>
      </c>
      <c r="C377" t="s">
        <v>22</v>
      </c>
      <c r="D377">
        <v>70</v>
      </c>
      <c r="E377" t="s">
        <v>23</v>
      </c>
      <c r="F377">
        <v>0</v>
      </c>
      <c r="G377">
        <v>1</v>
      </c>
      <c r="H377" t="s">
        <v>24</v>
      </c>
      <c r="I377">
        <v>2104</v>
      </c>
      <c r="J377">
        <v>3</v>
      </c>
      <c r="K377">
        <v>24</v>
      </c>
      <c r="L377" t="s">
        <v>40</v>
      </c>
      <c r="M377" t="s">
        <v>23</v>
      </c>
      <c r="N377" t="s">
        <v>23</v>
      </c>
      <c r="O377" t="s">
        <v>25</v>
      </c>
      <c r="P377" t="s">
        <v>26</v>
      </c>
      <c r="Q377" t="s">
        <v>27</v>
      </c>
      <c r="R377" t="s">
        <v>1117</v>
      </c>
      <c r="S377" t="s">
        <v>1118</v>
      </c>
      <c r="T377" t="s">
        <v>30</v>
      </c>
      <c r="U377" t="s">
        <v>103</v>
      </c>
    </row>
    <row r="378" spans="1:21">
      <c r="A378" t="s">
        <v>1119</v>
      </c>
      <c r="B378" s="1">
        <v>44280</v>
      </c>
      <c r="C378" t="s">
        <v>33</v>
      </c>
      <c r="D378">
        <v>24</v>
      </c>
      <c r="E378" t="s">
        <v>23</v>
      </c>
      <c r="F378">
        <v>0</v>
      </c>
      <c r="G378">
        <v>1</v>
      </c>
      <c r="H378" t="s">
        <v>24</v>
      </c>
      <c r="I378">
        <v>4328</v>
      </c>
      <c r="J378">
        <v>5</v>
      </c>
      <c r="K378">
        <v>53</v>
      </c>
      <c r="M378" t="s">
        <v>23</v>
      </c>
      <c r="N378" t="s">
        <v>23</v>
      </c>
      <c r="O378" t="s">
        <v>25</v>
      </c>
      <c r="P378" t="s">
        <v>202</v>
      </c>
      <c r="Q378" t="s">
        <v>27</v>
      </c>
      <c r="R378" t="s">
        <v>1120</v>
      </c>
      <c r="S378" t="s">
        <v>1121</v>
      </c>
      <c r="T378" t="s">
        <v>30</v>
      </c>
      <c r="U378" t="s">
        <v>31</v>
      </c>
    </row>
    <row r="379" spans="1:21">
      <c r="A379" t="s">
        <v>1122</v>
      </c>
      <c r="B379" s="1">
        <v>45847</v>
      </c>
      <c r="C379" t="s">
        <v>33</v>
      </c>
      <c r="D379">
        <v>21</v>
      </c>
      <c r="E379" t="s">
        <v>39</v>
      </c>
      <c r="F379">
        <v>0</v>
      </c>
      <c r="G379">
        <v>1</v>
      </c>
      <c r="H379" t="s">
        <v>24</v>
      </c>
      <c r="I379">
        <v>2565</v>
      </c>
      <c r="J379">
        <v>0</v>
      </c>
      <c r="K379">
        <v>1</v>
      </c>
      <c r="M379" t="s">
        <v>23</v>
      </c>
      <c r="N379" t="s">
        <v>23</v>
      </c>
      <c r="O379" t="s">
        <v>25</v>
      </c>
      <c r="P379" t="s">
        <v>26</v>
      </c>
      <c r="Q379" t="s">
        <v>50</v>
      </c>
      <c r="R379" t="s">
        <v>1123</v>
      </c>
      <c r="S379" t="s">
        <v>1124</v>
      </c>
      <c r="T379" t="s">
        <v>30</v>
      </c>
      <c r="U379" t="s">
        <v>69</v>
      </c>
    </row>
    <row r="380" spans="1:21">
      <c r="A380" t="s">
        <v>1125</v>
      </c>
      <c r="B380" s="1">
        <v>45850</v>
      </c>
      <c r="C380" t="s">
        <v>33</v>
      </c>
      <c r="D380">
        <v>52</v>
      </c>
      <c r="E380" t="s">
        <v>23</v>
      </c>
      <c r="F380">
        <v>0</v>
      </c>
      <c r="G380">
        <v>1</v>
      </c>
      <c r="H380" t="s">
        <v>24</v>
      </c>
      <c r="I380">
        <v>5980</v>
      </c>
      <c r="J380">
        <v>0</v>
      </c>
      <c r="K380">
        <v>1</v>
      </c>
      <c r="M380" t="s">
        <v>23</v>
      </c>
      <c r="N380" t="s">
        <v>23</v>
      </c>
      <c r="O380" t="s">
        <v>25</v>
      </c>
      <c r="P380" t="s">
        <v>26</v>
      </c>
      <c r="Q380" t="s">
        <v>27</v>
      </c>
      <c r="R380" t="s">
        <v>800</v>
      </c>
      <c r="S380" t="s">
        <v>1126</v>
      </c>
      <c r="T380" t="s">
        <v>30</v>
      </c>
      <c r="U380" t="s">
        <v>31</v>
      </c>
    </row>
    <row r="381" spans="1:21">
      <c r="A381" t="s">
        <v>1127</v>
      </c>
      <c r="B381" s="1">
        <v>43740</v>
      </c>
      <c r="C381" t="s">
        <v>22</v>
      </c>
      <c r="D381">
        <v>25</v>
      </c>
      <c r="E381" t="s">
        <v>39</v>
      </c>
      <c r="F381">
        <v>0</v>
      </c>
      <c r="G381">
        <v>1</v>
      </c>
      <c r="H381" t="s">
        <v>24</v>
      </c>
      <c r="I381">
        <v>4544</v>
      </c>
      <c r="J381">
        <v>0</v>
      </c>
      <c r="K381">
        <v>70</v>
      </c>
      <c r="L381" t="s">
        <v>316</v>
      </c>
      <c r="M381" t="s">
        <v>23</v>
      </c>
      <c r="N381" t="s">
        <v>23</v>
      </c>
      <c r="O381" t="s">
        <v>25</v>
      </c>
      <c r="P381" t="s">
        <v>164</v>
      </c>
      <c r="Q381" t="s">
        <v>50</v>
      </c>
      <c r="R381" t="s">
        <v>1128</v>
      </c>
      <c r="S381" t="s">
        <v>1129</v>
      </c>
      <c r="T381" t="s">
        <v>36</v>
      </c>
      <c r="U381" t="s">
        <v>37</v>
      </c>
    </row>
    <row r="382" spans="1:21">
      <c r="A382" t="s">
        <v>1130</v>
      </c>
      <c r="B382" s="1">
        <v>45852</v>
      </c>
      <c r="C382" t="s">
        <v>22</v>
      </c>
      <c r="D382">
        <v>21</v>
      </c>
      <c r="E382" t="s">
        <v>39</v>
      </c>
      <c r="F382">
        <v>0</v>
      </c>
      <c r="G382">
        <v>1</v>
      </c>
      <c r="H382" t="s">
        <v>24</v>
      </c>
      <c r="I382">
        <v>5951</v>
      </c>
      <c r="J382">
        <v>0</v>
      </c>
      <c r="K382">
        <v>1</v>
      </c>
      <c r="L382" t="s">
        <v>48</v>
      </c>
      <c r="M382" t="s">
        <v>23</v>
      </c>
      <c r="N382" t="s">
        <v>23</v>
      </c>
      <c r="O382" t="s">
        <v>25</v>
      </c>
      <c r="P382" t="s">
        <v>26</v>
      </c>
      <c r="Q382" t="s">
        <v>27</v>
      </c>
      <c r="R382" t="s">
        <v>1131</v>
      </c>
      <c r="S382" t="s">
        <v>1132</v>
      </c>
      <c r="T382" t="s">
        <v>43</v>
      </c>
      <c r="U382" t="s">
        <v>44</v>
      </c>
    </row>
    <row r="383" spans="1:21">
      <c r="A383" t="s">
        <v>1133</v>
      </c>
      <c r="B383" s="1">
        <v>45340</v>
      </c>
      <c r="C383" t="s">
        <v>33</v>
      </c>
      <c r="D383">
        <v>33</v>
      </c>
      <c r="E383" t="s">
        <v>39</v>
      </c>
      <c r="F383">
        <v>0</v>
      </c>
      <c r="G383">
        <v>1</v>
      </c>
      <c r="H383" t="s">
        <v>24</v>
      </c>
      <c r="I383">
        <v>4260</v>
      </c>
      <c r="J383">
        <v>0</v>
      </c>
      <c r="K383">
        <v>18</v>
      </c>
      <c r="M383" t="s">
        <v>23</v>
      </c>
      <c r="N383" t="s">
        <v>23</v>
      </c>
      <c r="O383" t="s">
        <v>25</v>
      </c>
      <c r="P383" t="s">
        <v>26</v>
      </c>
      <c r="Q383" t="s">
        <v>27</v>
      </c>
      <c r="R383" t="s">
        <v>531</v>
      </c>
      <c r="S383" t="s">
        <v>1134</v>
      </c>
      <c r="T383" t="s">
        <v>30</v>
      </c>
      <c r="U383" t="s">
        <v>103</v>
      </c>
    </row>
    <row r="384" spans="1:21">
      <c r="A384" t="s">
        <v>1135</v>
      </c>
      <c r="B384" s="1">
        <v>44646</v>
      </c>
      <c r="C384" t="s">
        <v>33</v>
      </c>
      <c r="D384">
        <v>23</v>
      </c>
      <c r="E384" t="s">
        <v>39</v>
      </c>
      <c r="F384">
        <v>0</v>
      </c>
      <c r="G384">
        <v>1</v>
      </c>
      <c r="H384" t="s">
        <v>24</v>
      </c>
      <c r="I384">
        <v>3038</v>
      </c>
      <c r="J384">
        <v>0</v>
      </c>
      <c r="K384">
        <v>41</v>
      </c>
      <c r="L384" t="s">
        <v>142</v>
      </c>
      <c r="M384" t="s">
        <v>23</v>
      </c>
      <c r="N384" t="s">
        <v>23</v>
      </c>
      <c r="O384" t="s">
        <v>25</v>
      </c>
      <c r="P384" t="s">
        <v>26</v>
      </c>
      <c r="Q384" t="s">
        <v>27</v>
      </c>
      <c r="R384" t="s">
        <v>1136</v>
      </c>
      <c r="S384" t="s">
        <v>1137</v>
      </c>
      <c r="T384" t="s">
        <v>30</v>
      </c>
      <c r="U384" t="s">
        <v>69</v>
      </c>
    </row>
    <row r="385" spans="1:21">
      <c r="A385" t="s">
        <v>1138</v>
      </c>
      <c r="B385" s="1">
        <v>45630</v>
      </c>
      <c r="C385" t="s">
        <v>22</v>
      </c>
      <c r="D385">
        <v>20</v>
      </c>
      <c r="E385" t="s">
        <v>23</v>
      </c>
      <c r="F385">
        <v>0</v>
      </c>
      <c r="G385">
        <v>1</v>
      </c>
      <c r="H385" t="s">
        <v>24</v>
      </c>
      <c r="I385">
        <v>2587</v>
      </c>
      <c r="J385">
        <v>1</v>
      </c>
      <c r="K385">
        <v>8</v>
      </c>
      <c r="M385" t="s">
        <v>23</v>
      </c>
      <c r="N385" t="s">
        <v>23</v>
      </c>
      <c r="O385" t="s">
        <v>25</v>
      </c>
      <c r="P385" t="s">
        <v>26</v>
      </c>
      <c r="Q385" t="s">
        <v>27</v>
      </c>
      <c r="R385" t="s">
        <v>1139</v>
      </c>
      <c r="S385" t="s">
        <v>1140</v>
      </c>
      <c r="T385" t="s">
        <v>64</v>
      </c>
      <c r="U385" t="s">
        <v>234</v>
      </c>
    </row>
    <row r="386" spans="1:21">
      <c r="A386" t="s">
        <v>1141</v>
      </c>
      <c r="B386" s="1">
        <v>45513</v>
      </c>
      <c r="C386" t="s">
        <v>22</v>
      </c>
      <c r="D386">
        <v>20</v>
      </c>
      <c r="E386" t="s">
        <v>39</v>
      </c>
      <c r="F386">
        <v>0</v>
      </c>
      <c r="G386">
        <v>1</v>
      </c>
      <c r="H386" t="s">
        <v>24</v>
      </c>
      <c r="I386">
        <v>5598</v>
      </c>
      <c r="J386">
        <v>0</v>
      </c>
      <c r="K386">
        <v>12</v>
      </c>
      <c r="M386" t="s">
        <v>23</v>
      </c>
      <c r="N386" t="s">
        <v>23</v>
      </c>
      <c r="O386" t="s">
        <v>25</v>
      </c>
      <c r="P386" t="s">
        <v>26</v>
      </c>
      <c r="Q386" t="s">
        <v>50</v>
      </c>
      <c r="R386" t="s">
        <v>883</v>
      </c>
      <c r="S386" t="s">
        <v>1142</v>
      </c>
      <c r="T386" t="s">
        <v>30</v>
      </c>
      <c r="U386" t="s">
        <v>31</v>
      </c>
    </row>
    <row r="387" spans="1:21">
      <c r="A387" t="s">
        <v>1143</v>
      </c>
      <c r="B387" s="1">
        <v>45820</v>
      </c>
      <c r="C387" t="s">
        <v>33</v>
      </c>
      <c r="D387">
        <v>50</v>
      </c>
      <c r="E387" t="s">
        <v>39</v>
      </c>
      <c r="F387">
        <v>0</v>
      </c>
      <c r="G387">
        <v>1</v>
      </c>
      <c r="H387" t="s">
        <v>24</v>
      </c>
      <c r="I387">
        <v>5100</v>
      </c>
      <c r="J387">
        <v>0</v>
      </c>
      <c r="K387">
        <v>2</v>
      </c>
      <c r="M387" t="s">
        <v>23</v>
      </c>
      <c r="N387" t="s">
        <v>23</v>
      </c>
      <c r="O387" t="s">
        <v>25</v>
      </c>
      <c r="P387" t="s">
        <v>26</v>
      </c>
      <c r="Q387" t="s">
        <v>27</v>
      </c>
      <c r="R387" t="s">
        <v>974</v>
      </c>
      <c r="S387" t="s">
        <v>1144</v>
      </c>
      <c r="T387" t="s">
        <v>30</v>
      </c>
      <c r="U387" t="s">
        <v>31</v>
      </c>
    </row>
    <row r="388" spans="1:21">
      <c r="A388" t="s">
        <v>1145</v>
      </c>
      <c r="B388" s="1">
        <v>45139</v>
      </c>
      <c r="C388" t="s">
        <v>22</v>
      </c>
      <c r="D388">
        <v>35</v>
      </c>
      <c r="E388" t="s">
        <v>39</v>
      </c>
      <c r="F388">
        <v>0</v>
      </c>
      <c r="G388">
        <v>1</v>
      </c>
      <c r="H388" t="s">
        <v>24</v>
      </c>
      <c r="I388">
        <v>5005</v>
      </c>
      <c r="J388">
        <v>0</v>
      </c>
      <c r="K388">
        <v>24</v>
      </c>
      <c r="M388" t="s">
        <v>23</v>
      </c>
      <c r="N388" t="s">
        <v>23</v>
      </c>
      <c r="O388" t="s">
        <v>49</v>
      </c>
      <c r="P388" t="s">
        <v>26</v>
      </c>
      <c r="Q388" t="s">
        <v>27</v>
      </c>
      <c r="R388" t="s">
        <v>829</v>
      </c>
      <c r="S388" t="s">
        <v>1146</v>
      </c>
      <c r="T388" t="s">
        <v>43</v>
      </c>
      <c r="U388" t="s">
        <v>44</v>
      </c>
    </row>
    <row r="389" spans="1:21">
      <c r="A389" t="s">
        <v>1147</v>
      </c>
      <c r="B389" s="1">
        <v>44445</v>
      </c>
      <c r="C389" t="s">
        <v>33</v>
      </c>
      <c r="D389">
        <v>29</v>
      </c>
      <c r="E389" t="s">
        <v>23</v>
      </c>
      <c r="F389">
        <v>0</v>
      </c>
      <c r="G389">
        <v>1</v>
      </c>
      <c r="H389" t="s">
        <v>24</v>
      </c>
      <c r="I389">
        <v>4622</v>
      </c>
      <c r="J389">
        <v>1</v>
      </c>
      <c r="K389">
        <v>47</v>
      </c>
      <c r="M389" t="s">
        <v>23</v>
      </c>
      <c r="N389" t="s">
        <v>23</v>
      </c>
      <c r="O389" t="s">
        <v>25</v>
      </c>
      <c r="P389" t="s">
        <v>26</v>
      </c>
      <c r="Q389" t="s">
        <v>27</v>
      </c>
      <c r="R389" t="s">
        <v>1148</v>
      </c>
      <c r="S389" t="s">
        <v>1149</v>
      </c>
      <c r="T389" t="s">
        <v>30</v>
      </c>
      <c r="U389" t="s">
        <v>69</v>
      </c>
    </row>
    <row r="390" spans="1:21">
      <c r="A390" t="s">
        <v>1150</v>
      </c>
      <c r="B390" s="1">
        <v>45696</v>
      </c>
      <c r="C390" t="s">
        <v>33</v>
      </c>
      <c r="D390">
        <v>20</v>
      </c>
      <c r="E390" t="s">
        <v>39</v>
      </c>
      <c r="F390">
        <v>0</v>
      </c>
      <c r="G390">
        <v>1</v>
      </c>
      <c r="H390" t="s">
        <v>24</v>
      </c>
      <c r="I390">
        <v>3578</v>
      </c>
      <c r="J390">
        <v>0</v>
      </c>
      <c r="K390">
        <v>6</v>
      </c>
      <c r="L390" t="s">
        <v>48</v>
      </c>
      <c r="M390" t="s">
        <v>23</v>
      </c>
      <c r="N390" t="s">
        <v>23</v>
      </c>
      <c r="O390" t="s">
        <v>25</v>
      </c>
      <c r="P390" t="s">
        <v>26</v>
      </c>
      <c r="Q390" t="s">
        <v>27</v>
      </c>
      <c r="R390" t="s">
        <v>1151</v>
      </c>
      <c r="S390" t="s">
        <v>1152</v>
      </c>
      <c r="T390" t="s">
        <v>36</v>
      </c>
      <c r="U390" t="s">
        <v>46</v>
      </c>
    </row>
    <row r="391" spans="1:21">
      <c r="A391" t="s">
        <v>1153</v>
      </c>
      <c r="B391" s="1">
        <v>45649</v>
      </c>
      <c r="C391" t="s">
        <v>33</v>
      </c>
      <c r="D391">
        <v>22</v>
      </c>
      <c r="E391" t="s">
        <v>23</v>
      </c>
      <c r="F391">
        <v>0</v>
      </c>
      <c r="G391">
        <v>1</v>
      </c>
      <c r="H391" t="s">
        <v>24</v>
      </c>
      <c r="I391">
        <v>2939</v>
      </c>
      <c r="J391">
        <v>1</v>
      </c>
      <c r="K391">
        <v>8</v>
      </c>
      <c r="L391" t="s">
        <v>48</v>
      </c>
      <c r="M391" t="s">
        <v>23</v>
      </c>
      <c r="N391" t="s">
        <v>23</v>
      </c>
      <c r="O391" t="s">
        <v>25</v>
      </c>
      <c r="P391" t="s">
        <v>26</v>
      </c>
      <c r="Q391" t="s">
        <v>27</v>
      </c>
      <c r="R391" t="s">
        <v>1154</v>
      </c>
      <c r="S391" t="s">
        <v>1155</v>
      </c>
      <c r="T391" t="s">
        <v>30</v>
      </c>
      <c r="U391" t="s">
        <v>31</v>
      </c>
    </row>
    <row r="392" spans="1:21">
      <c r="A392" t="s">
        <v>1156</v>
      </c>
      <c r="B392" s="1">
        <v>45022</v>
      </c>
      <c r="C392" t="s">
        <v>22</v>
      </c>
      <c r="D392">
        <v>52</v>
      </c>
      <c r="E392" t="s">
        <v>39</v>
      </c>
      <c r="F392">
        <v>0</v>
      </c>
      <c r="G392">
        <v>1</v>
      </c>
      <c r="H392" t="s">
        <v>24</v>
      </c>
      <c r="I392">
        <v>5433</v>
      </c>
      <c r="J392">
        <v>0</v>
      </c>
      <c r="K392">
        <v>28</v>
      </c>
      <c r="M392" t="s">
        <v>23</v>
      </c>
      <c r="N392" t="s">
        <v>23</v>
      </c>
      <c r="O392" t="s">
        <v>25</v>
      </c>
      <c r="P392" t="s">
        <v>26</v>
      </c>
      <c r="Q392" t="s">
        <v>50</v>
      </c>
      <c r="R392" t="s">
        <v>1157</v>
      </c>
      <c r="S392" t="s">
        <v>1158</v>
      </c>
      <c r="T392" t="s">
        <v>64</v>
      </c>
      <c r="U392" t="s">
        <v>73</v>
      </c>
    </row>
    <row r="393" spans="1:21">
      <c r="A393" t="s">
        <v>1159</v>
      </c>
      <c r="B393" s="1">
        <v>45839</v>
      </c>
      <c r="C393" t="s">
        <v>22</v>
      </c>
      <c r="D393">
        <v>22</v>
      </c>
      <c r="E393" t="s">
        <v>39</v>
      </c>
      <c r="F393">
        <v>0</v>
      </c>
      <c r="G393">
        <v>1</v>
      </c>
      <c r="H393" t="s">
        <v>24</v>
      </c>
      <c r="I393">
        <v>5094</v>
      </c>
      <c r="J393">
        <v>0</v>
      </c>
      <c r="K393">
        <v>1</v>
      </c>
      <c r="M393" t="s">
        <v>23</v>
      </c>
      <c r="N393" t="s">
        <v>23</v>
      </c>
      <c r="O393" t="s">
        <v>49</v>
      </c>
      <c r="P393" t="s">
        <v>26</v>
      </c>
      <c r="Q393" t="s">
        <v>84</v>
      </c>
      <c r="R393" t="s">
        <v>1160</v>
      </c>
      <c r="S393" t="s">
        <v>1161</v>
      </c>
      <c r="T393" t="s">
        <v>64</v>
      </c>
      <c r="U393" t="s">
        <v>65</v>
      </c>
    </row>
    <row r="394" spans="1:21">
      <c r="A394" t="s">
        <v>1162</v>
      </c>
      <c r="B394" s="1">
        <v>45861</v>
      </c>
      <c r="C394" t="s">
        <v>22</v>
      </c>
      <c r="D394">
        <v>33</v>
      </c>
      <c r="E394" t="s">
        <v>39</v>
      </c>
      <c r="F394">
        <v>0</v>
      </c>
      <c r="G394">
        <v>1</v>
      </c>
      <c r="H394" t="s">
        <v>24</v>
      </c>
      <c r="I394">
        <v>5747</v>
      </c>
      <c r="J394">
        <v>0</v>
      </c>
      <c r="K394">
        <v>1</v>
      </c>
      <c r="L394" t="s">
        <v>48</v>
      </c>
      <c r="M394" t="s">
        <v>23</v>
      </c>
      <c r="N394" t="s">
        <v>39</v>
      </c>
      <c r="P394" t="s">
        <v>26</v>
      </c>
      <c r="Q394" t="s">
        <v>50</v>
      </c>
      <c r="R394" t="s">
        <v>1163</v>
      </c>
      <c r="S394" t="s">
        <v>1164</v>
      </c>
      <c r="T394" t="s">
        <v>30</v>
      </c>
      <c r="U394" t="s">
        <v>69</v>
      </c>
    </row>
    <row r="395" spans="1:21">
      <c r="A395" t="s">
        <v>1165</v>
      </c>
      <c r="B395" s="1">
        <v>45190</v>
      </c>
      <c r="C395" t="s">
        <v>33</v>
      </c>
      <c r="D395">
        <v>45</v>
      </c>
      <c r="E395" t="s">
        <v>23</v>
      </c>
      <c r="F395">
        <v>0</v>
      </c>
      <c r="G395">
        <v>1</v>
      </c>
      <c r="H395" t="s">
        <v>24</v>
      </c>
      <c r="I395">
        <v>5737</v>
      </c>
      <c r="J395">
        <v>0</v>
      </c>
      <c r="K395">
        <v>23</v>
      </c>
      <c r="M395" t="s">
        <v>23</v>
      </c>
      <c r="N395" t="s">
        <v>23</v>
      </c>
      <c r="O395" t="s">
        <v>25</v>
      </c>
      <c r="P395" t="s">
        <v>26</v>
      </c>
      <c r="Q395" t="s">
        <v>27</v>
      </c>
      <c r="R395" t="s">
        <v>968</v>
      </c>
      <c r="S395" t="s">
        <v>1166</v>
      </c>
      <c r="T395" t="s">
        <v>36</v>
      </c>
      <c r="U395" t="s">
        <v>46</v>
      </c>
    </row>
    <row r="396" spans="1:21">
      <c r="A396" t="s">
        <v>1167</v>
      </c>
      <c r="B396" s="1">
        <v>45740</v>
      </c>
      <c r="C396" t="s">
        <v>22</v>
      </c>
      <c r="D396">
        <v>25</v>
      </c>
      <c r="E396" t="s">
        <v>39</v>
      </c>
      <c r="F396">
        <v>0</v>
      </c>
      <c r="G396">
        <v>1</v>
      </c>
      <c r="H396" t="s">
        <v>24</v>
      </c>
      <c r="I396">
        <v>3125</v>
      </c>
      <c r="J396">
        <v>0</v>
      </c>
      <c r="K396">
        <v>5</v>
      </c>
      <c r="M396" t="s">
        <v>39</v>
      </c>
      <c r="N396" t="s">
        <v>23</v>
      </c>
      <c r="O396" t="s">
        <v>56</v>
      </c>
      <c r="P396" t="s">
        <v>26</v>
      </c>
      <c r="Q396" t="s">
        <v>50</v>
      </c>
      <c r="R396" t="s">
        <v>1168</v>
      </c>
      <c r="S396" t="s">
        <v>1169</v>
      </c>
      <c r="T396" t="s">
        <v>30</v>
      </c>
      <c r="U396" t="s">
        <v>31</v>
      </c>
    </row>
    <row r="397" spans="1:21">
      <c r="A397" t="s">
        <v>1170</v>
      </c>
      <c r="B397" s="1">
        <v>44356</v>
      </c>
      <c r="C397" t="s">
        <v>33</v>
      </c>
      <c r="D397">
        <v>59</v>
      </c>
      <c r="E397" t="s">
        <v>23</v>
      </c>
      <c r="F397">
        <v>0</v>
      </c>
      <c r="G397">
        <v>1</v>
      </c>
      <c r="H397" t="s">
        <v>24</v>
      </c>
      <c r="I397">
        <v>5135</v>
      </c>
      <c r="J397">
        <v>1</v>
      </c>
      <c r="K397">
        <v>50</v>
      </c>
      <c r="M397" t="s">
        <v>23</v>
      </c>
      <c r="N397" t="s">
        <v>23</v>
      </c>
      <c r="O397" t="s">
        <v>25</v>
      </c>
      <c r="P397" t="s">
        <v>26</v>
      </c>
      <c r="Q397" t="s">
        <v>27</v>
      </c>
      <c r="R397" t="s">
        <v>1171</v>
      </c>
      <c r="S397" t="s">
        <v>1172</v>
      </c>
      <c r="T397" t="s">
        <v>30</v>
      </c>
      <c r="U397" t="s">
        <v>31</v>
      </c>
    </row>
    <row r="398" spans="1:21">
      <c r="A398" t="s">
        <v>1173</v>
      </c>
      <c r="B398" s="1">
        <v>44144</v>
      </c>
      <c r="C398" t="s">
        <v>33</v>
      </c>
      <c r="D398">
        <v>47</v>
      </c>
      <c r="E398" t="s">
        <v>23</v>
      </c>
      <c r="F398">
        <v>0</v>
      </c>
      <c r="G398">
        <v>1</v>
      </c>
      <c r="H398" t="s">
        <v>24</v>
      </c>
      <c r="I398">
        <v>4471</v>
      </c>
      <c r="J398">
        <v>1</v>
      </c>
      <c r="K398">
        <v>57</v>
      </c>
      <c r="M398" t="s">
        <v>23</v>
      </c>
      <c r="N398" t="s">
        <v>23</v>
      </c>
      <c r="O398" t="s">
        <v>25</v>
      </c>
      <c r="P398" t="s">
        <v>26</v>
      </c>
      <c r="Q398" t="s">
        <v>50</v>
      </c>
      <c r="R398" t="s">
        <v>1174</v>
      </c>
      <c r="S398" t="s">
        <v>1175</v>
      </c>
      <c r="T398" t="s">
        <v>64</v>
      </c>
      <c r="U398" t="s">
        <v>65</v>
      </c>
    </row>
    <row r="399" spans="1:21">
      <c r="A399" t="s">
        <v>1176</v>
      </c>
      <c r="B399" s="1">
        <v>45847</v>
      </c>
      <c r="C399" t="s">
        <v>22</v>
      </c>
      <c r="D399">
        <v>24</v>
      </c>
      <c r="E399" t="s">
        <v>39</v>
      </c>
      <c r="F399">
        <v>0</v>
      </c>
      <c r="G399">
        <v>1</v>
      </c>
      <c r="H399" t="s">
        <v>24</v>
      </c>
      <c r="I399">
        <v>3555</v>
      </c>
      <c r="J399">
        <v>0</v>
      </c>
      <c r="K399">
        <v>1</v>
      </c>
      <c r="M399" t="s">
        <v>23</v>
      </c>
      <c r="N399" t="s">
        <v>23</v>
      </c>
      <c r="O399" t="s">
        <v>25</v>
      </c>
      <c r="P399" t="s">
        <v>26</v>
      </c>
      <c r="Q399" t="s">
        <v>27</v>
      </c>
      <c r="R399" t="s">
        <v>1177</v>
      </c>
      <c r="S399" t="s">
        <v>1178</v>
      </c>
      <c r="T399" t="s">
        <v>30</v>
      </c>
      <c r="U399" t="s">
        <v>69</v>
      </c>
    </row>
    <row r="400" spans="1:21">
      <c r="A400" t="s">
        <v>1179</v>
      </c>
      <c r="B400" s="1">
        <v>44692</v>
      </c>
      <c r="C400" t="s">
        <v>22</v>
      </c>
      <c r="D400">
        <v>27</v>
      </c>
      <c r="E400" t="s">
        <v>39</v>
      </c>
      <c r="F400">
        <v>0</v>
      </c>
      <c r="G400">
        <v>1</v>
      </c>
      <c r="H400" t="s">
        <v>24</v>
      </c>
      <c r="I400">
        <v>3080</v>
      </c>
      <c r="J400">
        <v>0</v>
      </c>
      <c r="K400">
        <v>39</v>
      </c>
      <c r="M400" t="s">
        <v>39</v>
      </c>
      <c r="N400" t="s">
        <v>23</v>
      </c>
      <c r="O400" t="s">
        <v>56</v>
      </c>
      <c r="P400" t="s">
        <v>26</v>
      </c>
      <c r="Q400" t="s">
        <v>50</v>
      </c>
      <c r="R400" t="s">
        <v>101</v>
      </c>
      <c r="S400" t="s">
        <v>1180</v>
      </c>
      <c r="T400" t="s">
        <v>59</v>
      </c>
      <c r="U400" t="s">
        <v>60</v>
      </c>
    </row>
    <row r="401" spans="1:21">
      <c r="A401" t="s">
        <v>1181</v>
      </c>
      <c r="B401" s="1">
        <v>45819</v>
      </c>
      <c r="C401" t="s">
        <v>22</v>
      </c>
      <c r="D401">
        <v>30</v>
      </c>
      <c r="E401" t="s">
        <v>39</v>
      </c>
      <c r="F401">
        <v>0</v>
      </c>
      <c r="G401">
        <v>1</v>
      </c>
      <c r="H401" t="s">
        <v>24</v>
      </c>
      <c r="I401">
        <v>5944</v>
      </c>
      <c r="J401">
        <v>0</v>
      </c>
      <c r="K401">
        <v>2</v>
      </c>
      <c r="L401" t="s">
        <v>48</v>
      </c>
      <c r="M401" t="s">
        <v>23</v>
      </c>
      <c r="N401" t="s">
        <v>23</v>
      </c>
      <c r="O401" t="s">
        <v>25</v>
      </c>
      <c r="P401" t="s">
        <v>26</v>
      </c>
      <c r="Q401" t="s">
        <v>27</v>
      </c>
      <c r="R401" t="s">
        <v>1182</v>
      </c>
      <c r="S401" t="s">
        <v>1183</v>
      </c>
      <c r="T401" t="s">
        <v>43</v>
      </c>
      <c r="U401" t="s">
        <v>44</v>
      </c>
    </row>
    <row r="402" spans="1:21">
      <c r="A402" t="s">
        <v>1184</v>
      </c>
      <c r="B402" s="1">
        <v>45709</v>
      </c>
      <c r="C402" t="s">
        <v>33</v>
      </c>
      <c r="D402">
        <v>23</v>
      </c>
      <c r="E402" t="s">
        <v>39</v>
      </c>
      <c r="F402">
        <v>0</v>
      </c>
      <c r="G402">
        <v>1</v>
      </c>
      <c r="H402" t="s">
        <v>24</v>
      </c>
      <c r="I402">
        <v>2240</v>
      </c>
      <c r="J402">
        <v>0</v>
      </c>
      <c r="K402">
        <v>6</v>
      </c>
      <c r="L402" t="s">
        <v>48</v>
      </c>
      <c r="M402" t="s">
        <v>39</v>
      </c>
      <c r="N402" t="s">
        <v>23</v>
      </c>
      <c r="O402" t="s">
        <v>49</v>
      </c>
      <c r="P402" t="s">
        <v>26</v>
      </c>
      <c r="Q402" t="s">
        <v>27</v>
      </c>
      <c r="R402" t="s">
        <v>1185</v>
      </c>
      <c r="S402" t="s">
        <v>1186</v>
      </c>
      <c r="T402" t="s">
        <v>30</v>
      </c>
      <c r="U402" t="s">
        <v>31</v>
      </c>
    </row>
    <row r="403" spans="1:21">
      <c r="A403" t="s">
        <v>1187</v>
      </c>
      <c r="B403" s="1">
        <v>44758</v>
      </c>
      <c r="C403" t="s">
        <v>33</v>
      </c>
      <c r="D403">
        <v>26</v>
      </c>
      <c r="E403" t="s">
        <v>39</v>
      </c>
      <c r="F403">
        <v>0</v>
      </c>
      <c r="G403">
        <v>1</v>
      </c>
      <c r="H403" t="s">
        <v>24</v>
      </c>
      <c r="I403">
        <v>5554</v>
      </c>
      <c r="J403">
        <v>0</v>
      </c>
      <c r="K403">
        <v>37</v>
      </c>
      <c r="L403" t="s">
        <v>40</v>
      </c>
      <c r="M403" t="s">
        <v>23</v>
      </c>
      <c r="N403" t="s">
        <v>23</v>
      </c>
      <c r="O403" t="s">
        <v>56</v>
      </c>
      <c r="P403" t="s">
        <v>26</v>
      </c>
      <c r="Q403" t="s">
        <v>27</v>
      </c>
      <c r="R403" t="s">
        <v>1188</v>
      </c>
      <c r="S403" t="s">
        <v>1189</v>
      </c>
      <c r="T403" t="s">
        <v>36</v>
      </c>
      <c r="U403" t="s">
        <v>46</v>
      </c>
    </row>
    <row r="404" spans="1:21">
      <c r="A404" t="s">
        <v>1190</v>
      </c>
      <c r="B404" s="1">
        <v>45814</v>
      </c>
      <c r="C404" t="s">
        <v>22</v>
      </c>
      <c r="D404">
        <v>42</v>
      </c>
      <c r="E404" t="s">
        <v>39</v>
      </c>
      <c r="F404">
        <v>0</v>
      </c>
      <c r="G404">
        <v>1</v>
      </c>
      <c r="H404" t="s">
        <v>24</v>
      </c>
      <c r="I404">
        <v>5055</v>
      </c>
      <c r="J404">
        <v>0</v>
      </c>
      <c r="K404">
        <v>2</v>
      </c>
      <c r="L404" t="s">
        <v>48</v>
      </c>
      <c r="M404" t="s">
        <v>23</v>
      </c>
      <c r="N404" t="s">
        <v>23</v>
      </c>
      <c r="O404" t="s">
        <v>25</v>
      </c>
      <c r="P404" t="s">
        <v>26</v>
      </c>
      <c r="Q404" t="s">
        <v>27</v>
      </c>
      <c r="R404" t="s">
        <v>907</v>
      </c>
      <c r="S404" t="s">
        <v>1191</v>
      </c>
      <c r="T404" t="s">
        <v>30</v>
      </c>
      <c r="U404" t="s">
        <v>69</v>
      </c>
    </row>
    <row r="405" spans="1:21">
      <c r="A405" t="s">
        <v>1192</v>
      </c>
      <c r="B405" s="1">
        <v>44898</v>
      </c>
      <c r="C405" t="s">
        <v>33</v>
      </c>
      <c r="D405">
        <v>51</v>
      </c>
      <c r="E405" t="s">
        <v>23</v>
      </c>
      <c r="F405">
        <v>0</v>
      </c>
      <c r="G405">
        <v>1</v>
      </c>
      <c r="H405" t="s">
        <v>24</v>
      </c>
      <c r="I405">
        <v>3590</v>
      </c>
      <c r="J405">
        <v>1</v>
      </c>
      <c r="K405">
        <v>32</v>
      </c>
      <c r="M405" t="s">
        <v>23</v>
      </c>
      <c r="N405" t="s">
        <v>23</v>
      </c>
      <c r="O405" t="s">
        <v>25</v>
      </c>
      <c r="P405" t="s">
        <v>26</v>
      </c>
      <c r="Q405" t="s">
        <v>27</v>
      </c>
      <c r="R405" t="s">
        <v>1193</v>
      </c>
      <c r="S405" t="s">
        <v>1194</v>
      </c>
      <c r="T405" t="s">
        <v>30</v>
      </c>
      <c r="U405" t="s">
        <v>106</v>
      </c>
    </row>
    <row r="406" spans="1:21">
      <c r="A406" t="s">
        <v>1195</v>
      </c>
      <c r="B406" s="1">
        <v>45398</v>
      </c>
      <c r="C406" t="s">
        <v>33</v>
      </c>
      <c r="D406">
        <v>68</v>
      </c>
      <c r="E406" t="s">
        <v>39</v>
      </c>
      <c r="F406">
        <v>0</v>
      </c>
      <c r="G406">
        <v>1</v>
      </c>
      <c r="H406" t="s">
        <v>24</v>
      </c>
      <c r="I406">
        <v>3810</v>
      </c>
      <c r="J406">
        <v>0</v>
      </c>
      <c r="K406">
        <v>16</v>
      </c>
      <c r="L406" t="s">
        <v>97</v>
      </c>
      <c r="M406" t="s">
        <v>23</v>
      </c>
      <c r="N406" t="s">
        <v>23</v>
      </c>
      <c r="O406" t="s">
        <v>25</v>
      </c>
      <c r="P406" t="s">
        <v>26</v>
      </c>
      <c r="Q406" t="s">
        <v>27</v>
      </c>
      <c r="R406" t="s">
        <v>477</v>
      </c>
      <c r="S406" t="s">
        <v>1196</v>
      </c>
      <c r="T406" t="s">
        <v>30</v>
      </c>
      <c r="U406" t="s">
        <v>31</v>
      </c>
    </row>
    <row r="407" spans="1:21">
      <c r="A407" t="s">
        <v>1197</v>
      </c>
      <c r="B407" s="1">
        <v>44492</v>
      </c>
      <c r="C407" t="s">
        <v>33</v>
      </c>
      <c r="D407">
        <v>65</v>
      </c>
      <c r="E407" t="s">
        <v>39</v>
      </c>
      <c r="F407">
        <v>0</v>
      </c>
      <c r="G407">
        <v>1</v>
      </c>
      <c r="H407" t="s">
        <v>24</v>
      </c>
      <c r="I407">
        <v>2403</v>
      </c>
      <c r="J407">
        <v>0</v>
      </c>
      <c r="K407">
        <v>46</v>
      </c>
      <c r="M407" t="s">
        <v>23</v>
      </c>
      <c r="N407" t="s">
        <v>23</v>
      </c>
      <c r="O407" t="s">
        <v>25</v>
      </c>
      <c r="P407" t="s">
        <v>202</v>
      </c>
      <c r="Q407" t="s">
        <v>27</v>
      </c>
      <c r="R407" t="s">
        <v>1198</v>
      </c>
      <c r="S407" t="s">
        <v>1199</v>
      </c>
      <c r="T407" t="s">
        <v>30</v>
      </c>
      <c r="U407" t="s">
        <v>69</v>
      </c>
    </row>
    <row r="408" spans="1:21">
      <c r="A408" t="s">
        <v>1200</v>
      </c>
      <c r="B408" s="1">
        <v>45628</v>
      </c>
      <c r="C408" t="s">
        <v>33</v>
      </c>
      <c r="D408">
        <v>71</v>
      </c>
      <c r="E408" t="s">
        <v>39</v>
      </c>
      <c r="F408">
        <v>0</v>
      </c>
      <c r="G408">
        <v>1</v>
      </c>
      <c r="H408" t="s">
        <v>24</v>
      </c>
      <c r="I408">
        <v>5662</v>
      </c>
      <c r="J408">
        <v>0</v>
      </c>
      <c r="K408">
        <v>8</v>
      </c>
      <c r="L408" t="s">
        <v>48</v>
      </c>
      <c r="M408" t="s">
        <v>23</v>
      </c>
      <c r="N408" t="s">
        <v>23</v>
      </c>
      <c r="O408" t="s">
        <v>25</v>
      </c>
      <c r="P408" t="s">
        <v>26</v>
      </c>
      <c r="Q408" t="s">
        <v>27</v>
      </c>
      <c r="R408" t="s">
        <v>1201</v>
      </c>
      <c r="S408" t="s">
        <v>1202</v>
      </c>
      <c r="T408" t="s">
        <v>30</v>
      </c>
      <c r="U408" t="s">
        <v>31</v>
      </c>
    </row>
    <row r="409" spans="1:21">
      <c r="A409" t="s">
        <v>1203</v>
      </c>
      <c r="B409" s="1">
        <v>44806</v>
      </c>
      <c r="C409" t="s">
        <v>33</v>
      </c>
      <c r="D409">
        <v>65</v>
      </c>
      <c r="E409" t="s">
        <v>23</v>
      </c>
      <c r="F409">
        <v>0</v>
      </c>
      <c r="G409">
        <v>1</v>
      </c>
      <c r="H409" t="s">
        <v>24</v>
      </c>
      <c r="I409">
        <v>4745</v>
      </c>
      <c r="J409">
        <v>1</v>
      </c>
      <c r="K409">
        <v>35</v>
      </c>
      <c r="M409" t="s">
        <v>23</v>
      </c>
      <c r="N409" t="s">
        <v>23</v>
      </c>
      <c r="O409" t="s">
        <v>56</v>
      </c>
      <c r="P409" t="s">
        <v>26</v>
      </c>
      <c r="Q409" t="s">
        <v>27</v>
      </c>
      <c r="R409" t="s">
        <v>398</v>
      </c>
      <c r="S409" t="s">
        <v>1204</v>
      </c>
      <c r="T409" t="s">
        <v>36</v>
      </c>
      <c r="U409" t="s">
        <v>46</v>
      </c>
    </row>
    <row r="410" spans="1:21">
      <c r="A410" t="s">
        <v>1205</v>
      </c>
      <c r="B410" s="1">
        <v>45853</v>
      </c>
      <c r="C410" t="s">
        <v>22</v>
      </c>
      <c r="D410">
        <v>73</v>
      </c>
      <c r="E410" t="s">
        <v>39</v>
      </c>
      <c r="F410">
        <v>0</v>
      </c>
      <c r="G410">
        <v>1</v>
      </c>
      <c r="H410" t="s">
        <v>24</v>
      </c>
      <c r="I410">
        <v>5536</v>
      </c>
      <c r="J410">
        <v>0</v>
      </c>
      <c r="K410">
        <v>1</v>
      </c>
      <c r="L410" t="s">
        <v>48</v>
      </c>
      <c r="M410" t="s">
        <v>23</v>
      </c>
      <c r="N410" t="s">
        <v>23</v>
      </c>
      <c r="O410" t="s">
        <v>25</v>
      </c>
      <c r="P410" t="s">
        <v>26</v>
      </c>
      <c r="Q410" t="s">
        <v>27</v>
      </c>
      <c r="R410" t="s">
        <v>836</v>
      </c>
      <c r="S410" t="s">
        <v>1206</v>
      </c>
      <c r="T410" t="s">
        <v>30</v>
      </c>
      <c r="U410" t="s">
        <v>69</v>
      </c>
    </row>
    <row r="411" spans="1:21">
      <c r="A411" t="s">
        <v>1207</v>
      </c>
      <c r="B411" s="1">
        <v>45389</v>
      </c>
      <c r="C411" t="s">
        <v>22</v>
      </c>
      <c r="D411">
        <v>74</v>
      </c>
      <c r="E411" t="s">
        <v>23</v>
      </c>
      <c r="F411">
        <v>0</v>
      </c>
      <c r="G411">
        <v>1</v>
      </c>
      <c r="H411" t="s">
        <v>24</v>
      </c>
      <c r="I411">
        <v>2076</v>
      </c>
      <c r="J411">
        <v>1</v>
      </c>
      <c r="K411">
        <v>16</v>
      </c>
      <c r="L411" t="s">
        <v>97</v>
      </c>
      <c r="M411" t="s">
        <v>23</v>
      </c>
      <c r="N411" t="s">
        <v>23</v>
      </c>
      <c r="O411" t="s">
        <v>25</v>
      </c>
      <c r="P411" t="s">
        <v>26</v>
      </c>
      <c r="Q411" t="s">
        <v>50</v>
      </c>
      <c r="R411" t="s">
        <v>379</v>
      </c>
      <c r="S411" t="s">
        <v>1208</v>
      </c>
      <c r="T411" t="s">
        <v>30</v>
      </c>
      <c r="U411" t="s">
        <v>31</v>
      </c>
    </row>
    <row r="412" spans="1:21">
      <c r="A412" t="s">
        <v>1209</v>
      </c>
      <c r="B412" s="1">
        <v>45728</v>
      </c>
      <c r="C412" t="s">
        <v>22</v>
      </c>
      <c r="D412">
        <v>73</v>
      </c>
      <c r="E412" t="s">
        <v>39</v>
      </c>
      <c r="F412">
        <v>0</v>
      </c>
      <c r="G412">
        <v>1</v>
      </c>
      <c r="H412" t="s">
        <v>24</v>
      </c>
      <c r="I412">
        <v>4618</v>
      </c>
      <c r="J412">
        <v>0</v>
      </c>
      <c r="K412">
        <v>5</v>
      </c>
      <c r="M412" t="s">
        <v>23</v>
      </c>
      <c r="N412" t="s">
        <v>23</v>
      </c>
      <c r="O412" t="s">
        <v>49</v>
      </c>
      <c r="P412" t="s">
        <v>26</v>
      </c>
      <c r="Q412" t="s">
        <v>27</v>
      </c>
      <c r="R412" t="s">
        <v>105</v>
      </c>
      <c r="S412" t="s">
        <v>1210</v>
      </c>
      <c r="T412" t="s">
        <v>64</v>
      </c>
      <c r="U412" t="s">
        <v>65</v>
      </c>
    </row>
    <row r="413" spans="1:21">
      <c r="A413" t="s">
        <v>1211</v>
      </c>
      <c r="B413" s="1">
        <v>45572</v>
      </c>
      <c r="C413" t="s">
        <v>22</v>
      </c>
      <c r="D413">
        <v>77</v>
      </c>
      <c r="E413" t="s">
        <v>23</v>
      </c>
      <c r="F413">
        <v>0</v>
      </c>
      <c r="G413">
        <v>1</v>
      </c>
      <c r="H413" t="s">
        <v>24</v>
      </c>
      <c r="I413">
        <v>3336</v>
      </c>
      <c r="J413">
        <v>0</v>
      </c>
      <c r="K413">
        <v>10</v>
      </c>
      <c r="L413" t="s">
        <v>97</v>
      </c>
      <c r="M413" t="s">
        <v>23</v>
      </c>
      <c r="N413" t="s">
        <v>23</v>
      </c>
      <c r="O413" t="s">
        <v>25</v>
      </c>
      <c r="P413" t="s">
        <v>26</v>
      </c>
      <c r="Q413" t="s">
        <v>27</v>
      </c>
      <c r="R413" t="s">
        <v>1212</v>
      </c>
      <c r="S413" t="s">
        <v>1213</v>
      </c>
      <c r="T413" t="s">
        <v>36</v>
      </c>
      <c r="U413" t="s">
        <v>46</v>
      </c>
    </row>
    <row r="414" spans="1:21">
      <c r="A414" t="s">
        <v>1214</v>
      </c>
      <c r="B414" s="1">
        <v>45203</v>
      </c>
      <c r="C414" t="s">
        <v>33</v>
      </c>
      <c r="D414">
        <v>79</v>
      </c>
      <c r="E414" t="s">
        <v>39</v>
      </c>
      <c r="F414">
        <v>0</v>
      </c>
      <c r="G414">
        <v>1</v>
      </c>
      <c r="H414" t="s">
        <v>24</v>
      </c>
      <c r="I414">
        <v>2407</v>
      </c>
      <c r="J414">
        <v>0</v>
      </c>
      <c r="K414">
        <v>22</v>
      </c>
      <c r="M414" t="s">
        <v>23</v>
      </c>
      <c r="N414" t="s">
        <v>23</v>
      </c>
      <c r="O414" t="s">
        <v>25</v>
      </c>
      <c r="P414" t="s">
        <v>26</v>
      </c>
      <c r="Q414" t="s">
        <v>27</v>
      </c>
      <c r="R414" t="s">
        <v>838</v>
      </c>
      <c r="S414" t="s">
        <v>1215</v>
      </c>
      <c r="T414" t="s">
        <v>30</v>
      </c>
      <c r="U414" t="s">
        <v>31</v>
      </c>
    </row>
    <row r="415" spans="1:21">
      <c r="A415" t="s">
        <v>1216</v>
      </c>
      <c r="B415" s="1">
        <v>44731</v>
      </c>
      <c r="C415" t="s">
        <v>33</v>
      </c>
      <c r="D415">
        <v>55</v>
      </c>
      <c r="E415" t="s">
        <v>23</v>
      </c>
      <c r="F415">
        <v>0</v>
      </c>
      <c r="G415">
        <v>1</v>
      </c>
      <c r="H415" t="s">
        <v>24</v>
      </c>
      <c r="I415">
        <v>2071</v>
      </c>
      <c r="J415">
        <v>1</v>
      </c>
      <c r="K415">
        <v>38</v>
      </c>
      <c r="L415" t="s">
        <v>40</v>
      </c>
      <c r="M415" t="s">
        <v>23</v>
      </c>
      <c r="N415" t="s">
        <v>23</v>
      </c>
      <c r="O415" t="s">
        <v>49</v>
      </c>
      <c r="P415" t="s">
        <v>202</v>
      </c>
      <c r="Q415" t="s">
        <v>50</v>
      </c>
      <c r="R415" t="s">
        <v>569</v>
      </c>
      <c r="S415" t="s">
        <v>1217</v>
      </c>
      <c r="T415" t="s">
        <v>43</v>
      </c>
      <c r="U415" t="s">
        <v>44</v>
      </c>
    </row>
    <row r="416" spans="1:21">
      <c r="A416" t="s">
        <v>1218</v>
      </c>
      <c r="B416" s="1">
        <v>45189</v>
      </c>
      <c r="C416" t="s">
        <v>33</v>
      </c>
      <c r="D416">
        <v>47</v>
      </c>
      <c r="E416" t="s">
        <v>39</v>
      </c>
      <c r="F416">
        <v>0</v>
      </c>
      <c r="G416">
        <v>1</v>
      </c>
      <c r="H416" t="s">
        <v>24</v>
      </c>
      <c r="I416">
        <v>2115</v>
      </c>
      <c r="J416">
        <v>0</v>
      </c>
      <c r="K416">
        <v>23</v>
      </c>
      <c r="L416" t="s">
        <v>97</v>
      </c>
      <c r="M416" t="s">
        <v>23</v>
      </c>
      <c r="N416" t="s">
        <v>23</v>
      </c>
      <c r="O416" t="s">
        <v>25</v>
      </c>
      <c r="P416" t="s">
        <v>26</v>
      </c>
      <c r="Q416" t="s">
        <v>27</v>
      </c>
      <c r="R416" t="s">
        <v>1219</v>
      </c>
      <c r="S416" t="s">
        <v>1220</v>
      </c>
      <c r="T416" t="s">
        <v>64</v>
      </c>
      <c r="U416" t="s">
        <v>234</v>
      </c>
    </row>
    <row r="417" spans="1:21">
      <c r="A417" t="s">
        <v>1221</v>
      </c>
      <c r="B417" s="1">
        <v>45832</v>
      </c>
      <c r="C417" t="s">
        <v>22</v>
      </c>
      <c r="D417">
        <v>63</v>
      </c>
      <c r="E417" t="s">
        <v>39</v>
      </c>
      <c r="F417">
        <v>0</v>
      </c>
      <c r="G417">
        <v>1</v>
      </c>
      <c r="H417" t="s">
        <v>24</v>
      </c>
      <c r="I417">
        <v>3478</v>
      </c>
      <c r="J417">
        <v>0</v>
      </c>
      <c r="K417">
        <v>2</v>
      </c>
      <c r="M417" t="s">
        <v>23</v>
      </c>
      <c r="N417" t="s">
        <v>23</v>
      </c>
      <c r="O417" t="s">
        <v>49</v>
      </c>
      <c r="P417" t="s">
        <v>26</v>
      </c>
      <c r="Q417" t="s">
        <v>27</v>
      </c>
      <c r="R417" t="s">
        <v>1222</v>
      </c>
      <c r="S417" t="s">
        <v>1223</v>
      </c>
      <c r="T417" t="s">
        <v>30</v>
      </c>
      <c r="U417" t="s">
        <v>31</v>
      </c>
    </row>
    <row r="418" spans="1:21">
      <c r="A418" t="s">
        <v>1224</v>
      </c>
      <c r="B418" s="1">
        <v>43723</v>
      </c>
      <c r="C418" t="s">
        <v>22</v>
      </c>
      <c r="D418">
        <v>30</v>
      </c>
      <c r="E418" t="s">
        <v>39</v>
      </c>
      <c r="F418">
        <v>0</v>
      </c>
      <c r="G418">
        <v>1</v>
      </c>
      <c r="H418" t="s">
        <v>24</v>
      </c>
      <c r="I418">
        <v>5200</v>
      </c>
      <c r="J418">
        <v>0</v>
      </c>
      <c r="K418">
        <v>71</v>
      </c>
      <c r="L418" t="s">
        <v>316</v>
      </c>
      <c r="M418" t="s">
        <v>23</v>
      </c>
      <c r="N418" t="s">
        <v>23</v>
      </c>
      <c r="O418" t="s">
        <v>25</v>
      </c>
      <c r="P418" t="s">
        <v>164</v>
      </c>
      <c r="Q418" t="s">
        <v>27</v>
      </c>
      <c r="R418" t="s">
        <v>1225</v>
      </c>
      <c r="S418" t="s">
        <v>1226</v>
      </c>
      <c r="T418" t="s">
        <v>30</v>
      </c>
      <c r="U418" t="s">
        <v>31</v>
      </c>
    </row>
    <row r="419" spans="1:21">
      <c r="A419" t="s">
        <v>1227</v>
      </c>
      <c r="B419" s="1">
        <v>45755</v>
      </c>
      <c r="C419" t="s">
        <v>33</v>
      </c>
      <c r="D419">
        <v>34</v>
      </c>
      <c r="E419" t="s">
        <v>23</v>
      </c>
      <c r="F419">
        <v>0</v>
      </c>
      <c r="G419">
        <v>1</v>
      </c>
      <c r="H419" t="s">
        <v>24</v>
      </c>
      <c r="I419">
        <v>4133</v>
      </c>
      <c r="J419">
        <v>0</v>
      </c>
      <c r="K419">
        <v>4</v>
      </c>
      <c r="L419" t="s">
        <v>48</v>
      </c>
      <c r="M419" t="s">
        <v>23</v>
      </c>
      <c r="N419" t="s">
        <v>39</v>
      </c>
      <c r="P419" t="s">
        <v>26</v>
      </c>
      <c r="Q419" t="s">
        <v>50</v>
      </c>
      <c r="R419" t="s">
        <v>1228</v>
      </c>
      <c r="S419" t="s">
        <v>1229</v>
      </c>
      <c r="T419" t="s">
        <v>59</v>
      </c>
      <c r="U419" t="s">
        <v>384</v>
      </c>
    </row>
    <row r="420" spans="1:21">
      <c r="A420" t="s">
        <v>1230</v>
      </c>
      <c r="B420" s="1">
        <v>45717</v>
      </c>
      <c r="C420" t="s">
        <v>22</v>
      </c>
      <c r="D420">
        <v>30</v>
      </c>
      <c r="E420" t="s">
        <v>39</v>
      </c>
      <c r="F420">
        <v>0</v>
      </c>
      <c r="G420">
        <v>1</v>
      </c>
      <c r="H420" t="s">
        <v>24</v>
      </c>
      <c r="I420">
        <v>2264</v>
      </c>
      <c r="J420">
        <v>0</v>
      </c>
      <c r="K420">
        <v>5</v>
      </c>
      <c r="M420" t="s">
        <v>23</v>
      </c>
      <c r="N420" t="s">
        <v>23</v>
      </c>
      <c r="O420" t="s">
        <v>25</v>
      </c>
      <c r="P420" t="s">
        <v>26</v>
      </c>
      <c r="Q420" t="s">
        <v>27</v>
      </c>
      <c r="R420" t="s">
        <v>193</v>
      </c>
      <c r="S420" t="s">
        <v>1231</v>
      </c>
      <c r="T420" t="s">
        <v>30</v>
      </c>
      <c r="U420" t="s">
        <v>31</v>
      </c>
    </row>
    <row r="421" spans="1:21">
      <c r="A421" t="s">
        <v>1232</v>
      </c>
      <c r="B421" s="1">
        <v>45819</v>
      </c>
      <c r="C421" t="s">
        <v>33</v>
      </c>
      <c r="D421">
        <v>47</v>
      </c>
      <c r="E421" t="s">
        <v>39</v>
      </c>
      <c r="F421">
        <v>0</v>
      </c>
      <c r="G421">
        <v>1</v>
      </c>
      <c r="H421" t="s">
        <v>24</v>
      </c>
      <c r="I421">
        <v>5855</v>
      </c>
      <c r="J421">
        <v>0</v>
      </c>
      <c r="K421">
        <v>2</v>
      </c>
      <c r="L421" t="s">
        <v>48</v>
      </c>
      <c r="M421" t="s">
        <v>23</v>
      </c>
      <c r="N421" t="s">
        <v>23</v>
      </c>
      <c r="O421" t="s">
        <v>49</v>
      </c>
      <c r="P421" t="s">
        <v>26</v>
      </c>
      <c r="Q421" t="s">
        <v>50</v>
      </c>
      <c r="R421" t="s">
        <v>1233</v>
      </c>
      <c r="S421" t="s">
        <v>1234</v>
      </c>
      <c r="T421" t="s">
        <v>30</v>
      </c>
      <c r="U421" t="s">
        <v>31</v>
      </c>
    </row>
    <row r="422" spans="1:21">
      <c r="A422" t="s">
        <v>1235</v>
      </c>
      <c r="B422" s="1">
        <v>45615</v>
      </c>
      <c r="C422" t="s">
        <v>22</v>
      </c>
      <c r="D422">
        <v>54</v>
      </c>
      <c r="E422" t="s">
        <v>39</v>
      </c>
      <c r="F422">
        <v>0</v>
      </c>
      <c r="G422">
        <v>1</v>
      </c>
      <c r="H422" t="s">
        <v>24</v>
      </c>
      <c r="I422">
        <v>5028</v>
      </c>
      <c r="J422">
        <v>0</v>
      </c>
      <c r="K422">
        <v>9</v>
      </c>
      <c r="M422" t="s">
        <v>39</v>
      </c>
      <c r="N422" t="s">
        <v>23</v>
      </c>
      <c r="O422" t="s">
        <v>56</v>
      </c>
      <c r="P422" t="s">
        <v>26</v>
      </c>
      <c r="Q422" t="s">
        <v>27</v>
      </c>
      <c r="R422" t="s">
        <v>1236</v>
      </c>
      <c r="S422" t="s">
        <v>1237</v>
      </c>
      <c r="T422" t="s">
        <v>30</v>
      </c>
      <c r="U422" t="s">
        <v>31</v>
      </c>
    </row>
    <row r="423" spans="1:21">
      <c r="A423" t="s">
        <v>1238</v>
      </c>
      <c r="B423" s="1">
        <v>45679</v>
      </c>
      <c r="C423" t="s">
        <v>33</v>
      </c>
      <c r="D423">
        <v>61</v>
      </c>
      <c r="E423" t="s">
        <v>39</v>
      </c>
      <c r="F423">
        <v>0</v>
      </c>
      <c r="G423">
        <v>1</v>
      </c>
      <c r="H423" t="s">
        <v>24</v>
      </c>
      <c r="I423">
        <v>4513</v>
      </c>
      <c r="J423">
        <v>0</v>
      </c>
      <c r="K423">
        <v>7</v>
      </c>
      <c r="M423" t="s">
        <v>23</v>
      </c>
      <c r="N423" t="s">
        <v>23</v>
      </c>
      <c r="O423" t="s">
        <v>25</v>
      </c>
      <c r="P423" t="s">
        <v>26</v>
      </c>
      <c r="Q423" t="s">
        <v>50</v>
      </c>
      <c r="R423" t="s">
        <v>1239</v>
      </c>
      <c r="S423" t="s">
        <v>1240</v>
      </c>
      <c r="T423" t="s">
        <v>36</v>
      </c>
      <c r="U423" t="s">
        <v>46</v>
      </c>
    </row>
    <row r="424" spans="1:21">
      <c r="A424" t="s">
        <v>1241</v>
      </c>
      <c r="B424" s="1">
        <v>45801</v>
      </c>
      <c r="C424" t="s">
        <v>22</v>
      </c>
      <c r="D424">
        <v>32</v>
      </c>
      <c r="E424" t="s">
        <v>39</v>
      </c>
      <c r="F424">
        <v>0</v>
      </c>
      <c r="G424">
        <v>1</v>
      </c>
      <c r="H424" t="s">
        <v>24</v>
      </c>
      <c r="I424">
        <v>5351</v>
      </c>
      <c r="J424">
        <v>0</v>
      </c>
      <c r="K424">
        <v>3</v>
      </c>
      <c r="L424" t="s">
        <v>48</v>
      </c>
      <c r="M424" t="s">
        <v>23</v>
      </c>
      <c r="N424" t="s">
        <v>23</v>
      </c>
      <c r="O424" t="s">
        <v>56</v>
      </c>
      <c r="P424" t="s">
        <v>26</v>
      </c>
      <c r="Q424" t="s">
        <v>27</v>
      </c>
      <c r="R424" t="s">
        <v>1242</v>
      </c>
      <c r="S424" t="s">
        <v>1243</v>
      </c>
      <c r="T424" t="s">
        <v>30</v>
      </c>
      <c r="U424" t="s">
        <v>31</v>
      </c>
    </row>
    <row r="425" spans="1:21">
      <c r="A425" t="s">
        <v>1244</v>
      </c>
      <c r="B425" s="1">
        <v>45816</v>
      </c>
      <c r="C425" t="s">
        <v>22</v>
      </c>
      <c r="D425">
        <v>34</v>
      </c>
      <c r="E425" t="s">
        <v>39</v>
      </c>
      <c r="F425">
        <v>0</v>
      </c>
      <c r="G425">
        <v>1</v>
      </c>
      <c r="H425" t="s">
        <v>24</v>
      </c>
      <c r="I425">
        <v>3843</v>
      </c>
      <c r="J425">
        <v>0</v>
      </c>
      <c r="K425">
        <v>2</v>
      </c>
      <c r="M425" t="s">
        <v>23</v>
      </c>
      <c r="N425" t="s">
        <v>23</v>
      </c>
      <c r="O425" t="s">
        <v>56</v>
      </c>
      <c r="P425" t="s">
        <v>26</v>
      </c>
      <c r="Q425" t="s">
        <v>50</v>
      </c>
      <c r="R425" t="s">
        <v>1245</v>
      </c>
      <c r="S425" t="s">
        <v>1246</v>
      </c>
      <c r="T425" t="s">
        <v>30</v>
      </c>
      <c r="U425" t="s">
        <v>69</v>
      </c>
    </row>
    <row r="426" spans="1:21">
      <c r="A426" t="s">
        <v>1247</v>
      </c>
      <c r="B426" s="1">
        <v>44151</v>
      </c>
      <c r="C426" t="s">
        <v>33</v>
      </c>
      <c r="D426">
        <v>46</v>
      </c>
      <c r="E426" t="s">
        <v>23</v>
      </c>
      <c r="F426">
        <v>0</v>
      </c>
      <c r="G426">
        <v>1</v>
      </c>
      <c r="H426" t="s">
        <v>24</v>
      </c>
      <c r="I426">
        <v>4669</v>
      </c>
      <c r="J426">
        <v>1</v>
      </c>
      <c r="K426">
        <v>57</v>
      </c>
      <c r="L426" t="s">
        <v>142</v>
      </c>
      <c r="M426" t="s">
        <v>23</v>
      </c>
      <c r="N426" t="s">
        <v>23</v>
      </c>
      <c r="O426" t="s">
        <v>49</v>
      </c>
      <c r="P426" t="s">
        <v>202</v>
      </c>
      <c r="Q426" t="s">
        <v>27</v>
      </c>
      <c r="R426" t="s">
        <v>788</v>
      </c>
      <c r="S426" t="s">
        <v>1248</v>
      </c>
      <c r="T426" t="s">
        <v>64</v>
      </c>
      <c r="U426" t="s">
        <v>234</v>
      </c>
    </row>
    <row r="427" spans="1:21">
      <c r="A427" t="s">
        <v>1249</v>
      </c>
      <c r="B427" s="1">
        <v>45860</v>
      </c>
      <c r="C427" t="s">
        <v>33</v>
      </c>
      <c r="D427">
        <v>41</v>
      </c>
      <c r="E427" t="s">
        <v>39</v>
      </c>
      <c r="F427">
        <v>0</v>
      </c>
      <c r="G427">
        <v>1</v>
      </c>
      <c r="H427" t="s">
        <v>24</v>
      </c>
      <c r="I427">
        <v>2728</v>
      </c>
      <c r="J427">
        <v>0</v>
      </c>
      <c r="K427">
        <v>1</v>
      </c>
      <c r="L427" t="s">
        <v>48</v>
      </c>
      <c r="M427" t="s">
        <v>23</v>
      </c>
      <c r="N427" t="s">
        <v>23</v>
      </c>
      <c r="O427" t="s">
        <v>25</v>
      </c>
      <c r="P427" t="s">
        <v>26</v>
      </c>
      <c r="Q427" t="s">
        <v>27</v>
      </c>
      <c r="R427" t="s">
        <v>1250</v>
      </c>
      <c r="S427" t="s">
        <v>1251</v>
      </c>
      <c r="T427" t="s">
        <v>30</v>
      </c>
      <c r="U427" t="s">
        <v>31</v>
      </c>
    </row>
    <row r="428" spans="1:21">
      <c r="A428" t="s">
        <v>1252</v>
      </c>
      <c r="B428" s="1">
        <v>45857</v>
      </c>
      <c r="C428" t="s">
        <v>22</v>
      </c>
      <c r="D428">
        <v>38</v>
      </c>
      <c r="E428" t="s">
        <v>39</v>
      </c>
      <c r="F428">
        <v>0</v>
      </c>
      <c r="G428">
        <v>1</v>
      </c>
      <c r="H428" t="s">
        <v>24</v>
      </c>
      <c r="I428">
        <v>5355</v>
      </c>
      <c r="J428">
        <v>0</v>
      </c>
      <c r="K428">
        <v>1</v>
      </c>
      <c r="L428" t="s">
        <v>48</v>
      </c>
      <c r="M428" t="s">
        <v>23</v>
      </c>
      <c r="N428" t="s">
        <v>39</v>
      </c>
      <c r="P428" t="s">
        <v>26</v>
      </c>
      <c r="Q428" t="s">
        <v>50</v>
      </c>
      <c r="R428" t="s">
        <v>395</v>
      </c>
      <c r="S428" t="s">
        <v>1253</v>
      </c>
      <c r="T428" t="s">
        <v>30</v>
      </c>
      <c r="U428" t="s">
        <v>69</v>
      </c>
    </row>
    <row r="429" spans="1:21">
      <c r="A429" t="s">
        <v>1254</v>
      </c>
      <c r="B429" s="1">
        <v>45461</v>
      </c>
      <c r="C429" t="s">
        <v>33</v>
      </c>
      <c r="D429">
        <v>57</v>
      </c>
      <c r="E429" t="s">
        <v>39</v>
      </c>
      <c r="F429">
        <v>0</v>
      </c>
      <c r="G429">
        <v>1</v>
      </c>
      <c r="H429" t="s">
        <v>24</v>
      </c>
      <c r="I429">
        <v>4107</v>
      </c>
      <c r="J429">
        <v>0</v>
      </c>
      <c r="K429">
        <v>14</v>
      </c>
      <c r="L429" t="s">
        <v>97</v>
      </c>
      <c r="M429" t="s">
        <v>23</v>
      </c>
      <c r="N429" t="s">
        <v>23</v>
      </c>
      <c r="O429" t="s">
        <v>25</v>
      </c>
      <c r="P429" t="s">
        <v>26</v>
      </c>
      <c r="Q429" t="s">
        <v>50</v>
      </c>
      <c r="R429" t="s">
        <v>534</v>
      </c>
      <c r="S429" t="s">
        <v>1255</v>
      </c>
      <c r="T429" t="s">
        <v>36</v>
      </c>
      <c r="U429" t="s">
        <v>46</v>
      </c>
    </row>
    <row r="430" spans="1:21">
      <c r="A430" t="s">
        <v>1256</v>
      </c>
      <c r="B430" s="1">
        <v>44811</v>
      </c>
      <c r="C430" t="s">
        <v>22</v>
      </c>
      <c r="D430">
        <v>37</v>
      </c>
      <c r="E430" t="s">
        <v>39</v>
      </c>
      <c r="F430">
        <v>0</v>
      </c>
      <c r="G430">
        <v>1</v>
      </c>
      <c r="H430" t="s">
        <v>24</v>
      </c>
      <c r="I430">
        <v>5928</v>
      </c>
      <c r="J430">
        <v>0</v>
      </c>
      <c r="K430">
        <v>35</v>
      </c>
      <c r="M430" t="s">
        <v>23</v>
      </c>
      <c r="N430" t="s">
        <v>23</v>
      </c>
      <c r="O430" t="s">
        <v>25</v>
      </c>
      <c r="P430" t="s">
        <v>202</v>
      </c>
      <c r="Q430" t="s">
        <v>27</v>
      </c>
      <c r="R430" t="s">
        <v>1257</v>
      </c>
      <c r="S430" t="s">
        <v>1258</v>
      </c>
      <c r="T430" t="s">
        <v>30</v>
      </c>
      <c r="U430" t="s">
        <v>31</v>
      </c>
    </row>
    <row r="431" spans="1:21">
      <c r="A431" t="s">
        <v>1259</v>
      </c>
      <c r="B431" s="1">
        <v>45635</v>
      </c>
      <c r="C431" t="s">
        <v>33</v>
      </c>
      <c r="D431">
        <v>35</v>
      </c>
      <c r="E431" t="s">
        <v>39</v>
      </c>
      <c r="F431">
        <v>0</v>
      </c>
      <c r="G431">
        <v>1</v>
      </c>
      <c r="H431" t="s">
        <v>24</v>
      </c>
      <c r="I431">
        <v>4437</v>
      </c>
      <c r="J431">
        <v>0</v>
      </c>
      <c r="K431">
        <v>8</v>
      </c>
      <c r="M431" t="s">
        <v>23</v>
      </c>
      <c r="N431" t="s">
        <v>23</v>
      </c>
      <c r="O431" t="s">
        <v>25</v>
      </c>
      <c r="P431" t="s">
        <v>26</v>
      </c>
      <c r="Q431" t="s">
        <v>27</v>
      </c>
      <c r="R431" t="s">
        <v>1260</v>
      </c>
      <c r="S431" t="s">
        <v>1261</v>
      </c>
      <c r="T431" t="s">
        <v>43</v>
      </c>
      <c r="U431" t="s">
        <v>149</v>
      </c>
    </row>
    <row r="432" spans="1:21">
      <c r="A432" t="s">
        <v>1262</v>
      </c>
      <c r="B432" s="1">
        <v>44092</v>
      </c>
      <c r="C432" t="s">
        <v>22</v>
      </c>
      <c r="D432">
        <v>47</v>
      </c>
      <c r="E432" t="s">
        <v>23</v>
      </c>
      <c r="F432">
        <v>0</v>
      </c>
      <c r="G432">
        <v>1</v>
      </c>
      <c r="H432" t="s">
        <v>24</v>
      </c>
      <c r="I432">
        <v>4508</v>
      </c>
      <c r="J432">
        <v>7</v>
      </c>
      <c r="K432">
        <v>59</v>
      </c>
      <c r="M432" t="s">
        <v>23</v>
      </c>
      <c r="N432" t="s">
        <v>23</v>
      </c>
      <c r="O432" t="s">
        <v>25</v>
      </c>
      <c r="P432" t="s">
        <v>26</v>
      </c>
      <c r="Q432" t="s">
        <v>27</v>
      </c>
      <c r="R432" t="s">
        <v>1263</v>
      </c>
      <c r="S432" t="s">
        <v>1264</v>
      </c>
      <c r="T432" t="s">
        <v>30</v>
      </c>
      <c r="U432" t="s">
        <v>69</v>
      </c>
    </row>
    <row r="433" spans="1:21">
      <c r="A433" t="s">
        <v>1265</v>
      </c>
      <c r="B433" s="1">
        <v>45008</v>
      </c>
      <c r="C433" t="s">
        <v>33</v>
      </c>
      <c r="D433">
        <v>53</v>
      </c>
      <c r="E433" t="s">
        <v>39</v>
      </c>
      <c r="F433">
        <v>0</v>
      </c>
      <c r="G433">
        <v>1</v>
      </c>
      <c r="H433" t="s">
        <v>24</v>
      </c>
      <c r="I433">
        <v>2796</v>
      </c>
      <c r="J433">
        <v>0</v>
      </c>
      <c r="K433">
        <v>29</v>
      </c>
      <c r="M433" t="s">
        <v>39</v>
      </c>
      <c r="N433" t="s">
        <v>23</v>
      </c>
      <c r="O433" t="s">
        <v>56</v>
      </c>
      <c r="P433" t="s">
        <v>26</v>
      </c>
      <c r="Q433" t="s">
        <v>50</v>
      </c>
      <c r="R433" t="s">
        <v>1070</v>
      </c>
      <c r="S433" t="s">
        <v>1266</v>
      </c>
      <c r="T433" t="s">
        <v>30</v>
      </c>
      <c r="U433" t="s">
        <v>103</v>
      </c>
    </row>
    <row r="434" spans="1:21">
      <c r="A434" t="s">
        <v>1267</v>
      </c>
      <c r="B434" s="1">
        <v>45610</v>
      </c>
      <c r="C434" t="s">
        <v>33</v>
      </c>
      <c r="D434">
        <v>40</v>
      </c>
      <c r="E434" t="s">
        <v>39</v>
      </c>
      <c r="F434">
        <v>0</v>
      </c>
      <c r="G434">
        <v>1</v>
      </c>
      <c r="H434" t="s">
        <v>24</v>
      </c>
      <c r="I434">
        <v>3246</v>
      </c>
      <c r="J434">
        <v>0</v>
      </c>
      <c r="K434">
        <v>9</v>
      </c>
      <c r="M434" t="s">
        <v>23</v>
      </c>
      <c r="N434" t="s">
        <v>23</v>
      </c>
      <c r="O434" t="s">
        <v>25</v>
      </c>
      <c r="P434" t="s">
        <v>26</v>
      </c>
      <c r="Q434" t="s">
        <v>27</v>
      </c>
      <c r="R434" t="s">
        <v>1268</v>
      </c>
      <c r="S434" t="s">
        <v>1269</v>
      </c>
      <c r="T434" t="s">
        <v>30</v>
      </c>
      <c r="U434" t="s">
        <v>106</v>
      </c>
    </row>
    <row r="435" spans="1:21">
      <c r="A435" t="s">
        <v>1270</v>
      </c>
      <c r="B435" s="1">
        <v>45476</v>
      </c>
      <c r="C435" t="s">
        <v>22</v>
      </c>
      <c r="D435">
        <v>31</v>
      </c>
      <c r="E435" t="s">
        <v>39</v>
      </c>
      <c r="F435">
        <v>0</v>
      </c>
      <c r="G435">
        <v>1</v>
      </c>
      <c r="H435" t="s">
        <v>24</v>
      </c>
      <c r="I435">
        <v>3493</v>
      </c>
      <c r="J435">
        <v>0</v>
      </c>
      <c r="K435">
        <v>13</v>
      </c>
      <c r="M435" t="s">
        <v>23</v>
      </c>
      <c r="N435" t="s">
        <v>23</v>
      </c>
      <c r="O435" t="s">
        <v>25</v>
      </c>
      <c r="P435" t="s">
        <v>26</v>
      </c>
      <c r="Q435" t="s">
        <v>50</v>
      </c>
      <c r="R435" t="s">
        <v>947</v>
      </c>
      <c r="S435" t="s">
        <v>1271</v>
      </c>
      <c r="T435" t="s">
        <v>59</v>
      </c>
      <c r="U435" t="s">
        <v>140</v>
      </c>
    </row>
    <row r="436" spans="1:21">
      <c r="A436" t="s">
        <v>1272</v>
      </c>
      <c r="B436" s="1">
        <v>44871</v>
      </c>
      <c r="C436" t="s">
        <v>33</v>
      </c>
      <c r="D436">
        <v>47</v>
      </c>
      <c r="E436" t="s">
        <v>23</v>
      </c>
      <c r="F436">
        <v>0</v>
      </c>
      <c r="G436">
        <v>1</v>
      </c>
      <c r="H436" t="s">
        <v>24</v>
      </c>
      <c r="I436">
        <v>3824</v>
      </c>
      <c r="J436">
        <v>1</v>
      </c>
      <c r="K436">
        <v>33</v>
      </c>
      <c r="M436" t="s">
        <v>23</v>
      </c>
      <c r="N436" t="s">
        <v>23</v>
      </c>
      <c r="O436" t="s">
        <v>25</v>
      </c>
      <c r="P436" t="s">
        <v>202</v>
      </c>
      <c r="Q436" t="s">
        <v>27</v>
      </c>
      <c r="R436" t="s">
        <v>1273</v>
      </c>
      <c r="S436" t="s">
        <v>1274</v>
      </c>
      <c r="T436" t="s">
        <v>36</v>
      </c>
      <c r="U436" t="s">
        <v>37</v>
      </c>
    </row>
    <row r="437" spans="1:21">
      <c r="A437" t="s">
        <v>1275</v>
      </c>
      <c r="B437" s="1">
        <v>45738</v>
      </c>
      <c r="C437" t="s">
        <v>33</v>
      </c>
      <c r="D437">
        <v>72</v>
      </c>
      <c r="E437" t="s">
        <v>23</v>
      </c>
      <c r="F437">
        <v>0</v>
      </c>
      <c r="G437">
        <v>1</v>
      </c>
      <c r="H437" t="s">
        <v>24</v>
      </c>
      <c r="I437">
        <v>5273</v>
      </c>
      <c r="J437">
        <v>4</v>
      </c>
      <c r="K437">
        <v>5</v>
      </c>
      <c r="L437" t="s">
        <v>48</v>
      </c>
      <c r="M437" t="s">
        <v>23</v>
      </c>
      <c r="N437" t="s">
        <v>23</v>
      </c>
      <c r="O437" t="s">
        <v>25</v>
      </c>
      <c r="P437" t="s">
        <v>26</v>
      </c>
      <c r="Q437" t="s">
        <v>27</v>
      </c>
      <c r="R437" t="s">
        <v>674</v>
      </c>
      <c r="S437" t="s">
        <v>1276</v>
      </c>
      <c r="T437" t="s">
        <v>64</v>
      </c>
      <c r="U437" t="s">
        <v>65</v>
      </c>
    </row>
    <row r="438" spans="1:21">
      <c r="A438" t="s">
        <v>1277</v>
      </c>
      <c r="B438" s="1">
        <v>44814</v>
      </c>
      <c r="C438" t="s">
        <v>22</v>
      </c>
      <c r="D438">
        <v>71</v>
      </c>
      <c r="E438" t="s">
        <v>39</v>
      </c>
      <c r="F438">
        <v>0</v>
      </c>
      <c r="G438">
        <v>1</v>
      </c>
      <c r="H438" t="s">
        <v>24</v>
      </c>
      <c r="I438">
        <v>2074</v>
      </c>
      <c r="J438">
        <v>0</v>
      </c>
      <c r="K438">
        <v>35</v>
      </c>
      <c r="M438" t="s">
        <v>23</v>
      </c>
      <c r="N438" t="s">
        <v>23</v>
      </c>
      <c r="O438" t="s">
        <v>25</v>
      </c>
      <c r="P438" t="s">
        <v>26</v>
      </c>
      <c r="Q438" t="s">
        <v>27</v>
      </c>
      <c r="R438" t="s">
        <v>1278</v>
      </c>
      <c r="S438" t="s">
        <v>1279</v>
      </c>
      <c r="T438" t="s">
        <v>43</v>
      </c>
      <c r="U438" t="s">
        <v>44</v>
      </c>
    </row>
    <row r="439" spans="1:21">
      <c r="A439" t="s">
        <v>1280</v>
      </c>
      <c r="B439" s="1">
        <v>45499</v>
      </c>
      <c r="C439" t="s">
        <v>22</v>
      </c>
      <c r="D439">
        <v>76</v>
      </c>
      <c r="E439" t="s">
        <v>23</v>
      </c>
      <c r="F439">
        <v>0</v>
      </c>
      <c r="G439">
        <v>1</v>
      </c>
      <c r="H439" t="s">
        <v>24</v>
      </c>
      <c r="I439">
        <v>3861</v>
      </c>
      <c r="J439">
        <v>1</v>
      </c>
      <c r="K439">
        <v>13</v>
      </c>
      <c r="L439" t="s">
        <v>97</v>
      </c>
      <c r="M439" t="s">
        <v>23</v>
      </c>
      <c r="N439" t="s">
        <v>23</v>
      </c>
      <c r="O439" t="s">
        <v>25</v>
      </c>
      <c r="P439" t="s">
        <v>26</v>
      </c>
      <c r="Q439" t="s">
        <v>27</v>
      </c>
      <c r="R439" t="s">
        <v>1281</v>
      </c>
      <c r="S439" t="s">
        <v>1282</v>
      </c>
      <c r="T439" t="s">
        <v>30</v>
      </c>
      <c r="U439" t="s">
        <v>69</v>
      </c>
    </row>
    <row r="440" spans="1:21">
      <c r="A440" t="s">
        <v>1283</v>
      </c>
      <c r="B440" s="1">
        <v>43772</v>
      </c>
      <c r="C440" t="s">
        <v>22</v>
      </c>
      <c r="D440">
        <v>65</v>
      </c>
      <c r="E440" t="s">
        <v>23</v>
      </c>
      <c r="F440">
        <v>0</v>
      </c>
      <c r="G440">
        <v>1</v>
      </c>
      <c r="H440" t="s">
        <v>24</v>
      </c>
      <c r="I440">
        <v>6363</v>
      </c>
      <c r="J440">
        <v>1</v>
      </c>
      <c r="K440">
        <v>69</v>
      </c>
      <c r="M440" t="s">
        <v>23</v>
      </c>
      <c r="N440" t="s">
        <v>23</v>
      </c>
      <c r="O440" t="s">
        <v>25</v>
      </c>
      <c r="P440" t="s">
        <v>26</v>
      </c>
      <c r="Q440" t="s">
        <v>27</v>
      </c>
      <c r="R440" t="s">
        <v>1284</v>
      </c>
      <c r="S440" t="s">
        <v>1285</v>
      </c>
      <c r="T440" t="s">
        <v>30</v>
      </c>
      <c r="U440" t="s">
        <v>31</v>
      </c>
    </row>
    <row r="441" spans="1:21">
      <c r="A441" t="s">
        <v>1286</v>
      </c>
      <c r="B441" s="1">
        <v>45845</v>
      </c>
      <c r="C441" t="s">
        <v>33</v>
      </c>
      <c r="D441">
        <v>65</v>
      </c>
      <c r="E441" t="s">
        <v>39</v>
      </c>
      <c r="F441">
        <v>0</v>
      </c>
      <c r="G441">
        <v>1</v>
      </c>
      <c r="H441" t="s">
        <v>24</v>
      </c>
      <c r="I441">
        <v>5359</v>
      </c>
      <c r="J441">
        <v>0</v>
      </c>
      <c r="K441">
        <v>1</v>
      </c>
      <c r="L441" t="s">
        <v>48</v>
      </c>
      <c r="M441" t="s">
        <v>23</v>
      </c>
      <c r="N441" t="s">
        <v>23</v>
      </c>
      <c r="O441" t="s">
        <v>25</v>
      </c>
      <c r="P441" t="s">
        <v>26</v>
      </c>
      <c r="Q441" t="s">
        <v>27</v>
      </c>
      <c r="R441" t="s">
        <v>1287</v>
      </c>
      <c r="S441" t="s">
        <v>1288</v>
      </c>
      <c r="T441" t="s">
        <v>30</v>
      </c>
      <c r="U441" t="s">
        <v>69</v>
      </c>
    </row>
    <row r="442" spans="1:21">
      <c r="A442" t="s">
        <v>1289</v>
      </c>
      <c r="B442" s="1">
        <v>45005</v>
      </c>
      <c r="C442" t="s">
        <v>33</v>
      </c>
      <c r="D442">
        <v>65</v>
      </c>
      <c r="E442" t="s">
        <v>23</v>
      </c>
      <c r="F442">
        <v>0</v>
      </c>
      <c r="G442">
        <v>1</v>
      </c>
      <c r="H442" t="s">
        <v>24</v>
      </c>
      <c r="I442">
        <v>3179</v>
      </c>
      <c r="J442">
        <v>1</v>
      </c>
      <c r="K442">
        <v>29</v>
      </c>
      <c r="M442" t="s">
        <v>23</v>
      </c>
      <c r="N442" t="s">
        <v>23</v>
      </c>
      <c r="O442" t="s">
        <v>25</v>
      </c>
      <c r="P442" t="s">
        <v>26</v>
      </c>
      <c r="Q442" t="s">
        <v>27</v>
      </c>
      <c r="R442" t="s">
        <v>1278</v>
      </c>
      <c r="S442" t="s">
        <v>1290</v>
      </c>
      <c r="T442" t="s">
        <v>30</v>
      </c>
      <c r="U442" t="s">
        <v>103</v>
      </c>
    </row>
    <row r="443" spans="1:21">
      <c r="A443" t="s">
        <v>1291</v>
      </c>
      <c r="B443" s="1">
        <v>44735</v>
      </c>
      <c r="C443" t="s">
        <v>33</v>
      </c>
      <c r="D443">
        <v>66</v>
      </c>
      <c r="E443" t="s">
        <v>23</v>
      </c>
      <c r="F443">
        <v>0</v>
      </c>
      <c r="G443">
        <v>1</v>
      </c>
      <c r="H443" t="s">
        <v>24</v>
      </c>
      <c r="I443">
        <v>5165</v>
      </c>
      <c r="J443">
        <v>5</v>
      </c>
      <c r="K443">
        <v>38</v>
      </c>
      <c r="M443" t="s">
        <v>23</v>
      </c>
      <c r="N443" t="s">
        <v>23</v>
      </c>
      <c r="O443" t="s">
        <v>25</v>
      </c>
      <c r="P443" t="s">
        <v>26</v>
      </c>
      <c r="Q443" t="s">
        <v>27</v>
      </c>
      <c r="R443" t="s">
        <v>425</v>
      </c>
      <c r="S443" t="s">
        <v>1292</v>
      </c>
      <c r="T443" t="s">
        <v>64</v>
      </c>
      <c r="U443" t="s">
        <v>65</v>
      </c>
    </row>
    <row r="444" spans="1:21">
      <c r="A444" t="s">
        <v>1293</v>
      </c>
      <c r="B444" s="1">
        <v>45434</v>
      </c>
      <c r="C444" t="s">
        <v>33</v>
      </c>
      <c r="D444">
        <v>34</v>
      </c>
      <c r="E444" t="s">
        <v>39</v>
      </c>
      <c r="F444">
        <v>1</v>
      </c>
      <c r="G444">
        <v>1</v>
      </c>
      <c r="H444" t="s">
        <v>24</v>
      </c>
      <c r="I444">
        <v>2966</v>
      </c>
      <c r="J444">
        <v>0</v>
      </c>
      <c r="K444">
        <v>15</v>
      </c>
      <c r="M444" t="s">
        <v>23</v>
      </c>
      <c r="N444" t="s">
        <v>23</v>
      </c>
      <c r="O444" t="s">
        <v>25</v>
      </c>
      <c r="P444" t="s">
        <v>26</v>
      </c>
      <c r="Q444" t="s">
        <v>50</v>
      </c>
      <c r="R444" t="s">
        <v>1294</v>
      </c>
      <c r="S444" t="s">
        <v>1295</v>
      </c>
      <c r="T444" t="s">
        <v>30</v>
      </c>
      <c r="U444" t="s">
        <v>106</v>
      </c>
    </row>
    <row r="445" spans="1:21">
      <c r="A445" t="s">
        <v>1296</v>
      </c>
      <c r="B445" s="1">
        <v>45203</v>
      </c>
      <c r="C445" t="s">
        <v>33</v>
      </c>
      <c r="D445">
        <v>38</v>
      </c>
      <c r="E445" t="s">
        <v>39</v>
      </c>
      <c r="F445">
        <v>0</v>
      </c>
      <c r="G445">
        <v>1</v>
      </c>
      <c r="H445" t="s">
        <v>24</v>
      </c>
      <c r="I445">
        <v>3161</v>
      </c>
      <c r="J445">
        <v>0</v>
      </c>
      <c r="K445">
        <v>22</v>
      </c>
      <c r="M445" t="s">
        <v>23</v>
      </c>
      <c r="N445" t="s">
        <v>23</v>
      </c>
      <c r="O445" t="s">
        <v>25</v>
      </c>
      <c r="P445" t="s">
        <v>26</v>
      </c>
      <c r="Q445" t="s">
        <v>27</v>
      </c>
      <c r="R445" t="s">
        <v>1297</v>
      </c>
      <c r="S445" t="s">
        <v>1298</v>
      </c>
      <c r="T445" t="s">
        <v>30</v>
      </c>
      <c r="U445" t="s">
        <v>31</v>
      </c>
    </row>
    <row r="446" spans="1:21">
      <c r="A446" t="s">
        <v>1299</v>
      </c>
      <c r="B446" s="1">
        <v>44760</v>
      </c>
      <c r="C446" t="s">
        <v>22</v>
      </c>
      <c r="D446">
        <v>27</v>
      </c>
      <c r="E446" t="s">
        <v>39</v>
      </c>
      <c r="F446">
        <v>0</v>
      </c>
      <c r="G446">
        <v>1</v>
      </c>
      <c r="H446" t="s">
        <v>24</v>
      </c>
      <c r="I446">
        <v>3066</v>
      </c>
      <c r="J446">
        <v>0</v>
      </c>
      <c r="K446">
        <v>37</v>
      </c>
      <c r="M446" t="s">
        <v>23</v>
      </c>
      <c r="N446" t="s">
        <v>23</v>
      </c>
      <c r="O446" t="s">
        <v>25</v>
      </c>
      <c r="P446" t="s">
        <v>26</v>
      </c>
      <c r="Q446" t="s">
        <v>27</v>
      </c>
      <c r="R446" t="s">
        <v>1300</v>
      </c>
      <c r="S446" t="s">
        <v>1301</v>
      </c>
      <c r="T446" t="s">
        <v>30</v>
      </c>
      <c r="U446" t="s">
        <v>69</v>
      </c>
    </row>
    <row r="447" spans="1:21">
      <c r="A447" t="s">
        <v>1302</v>
      </c>
      <c r="B447" s="1">
        <v>45852</v>
      </c>
      <c r="C447" t="s">
        <v>22</v>
      </c>
      <c r="D447">
        <v>59</v>
      </c>
      <c r="E447" t="s">
        <v>39</v>
      </c>
      <c r="F447">
        <v>0</v>
      </c>
      <c r="G447">
        <v>1</v>
      </c>
      <c r="H447" t="s">
        <v>24</v>
      </c>
      <c r="I447">
        <v>2591</v>
      </c>
      <c r="J447">
        <v>0</v>
      </c>
      <c r="K447">
        <v>1</v>
      </c>
      <c r="L447" t="s">
        <v>48</v>
      </c>
      <c r="M447" t="s">
        <v>23</v>
      </c>
      <c r="N447" t="s">
        <v>23</v>
      </c>
      <c r="O447" t="s">
        <v>25</v>
      </c>
      <c r="P447" t="s">
        <v>26</v>
      </c>
      <c r="Q447" t="s">
        <v>27</v>
      </c>
      <c r="R447" t="s">
        <v>425</v>
      </c>
      <c r="S447" t="s">
        <v>1303</v>
      </c>
      <c r="T447" t="s">
        <v>30</v>
      </c>
      <c r="U447" t="s">
        <v>31</v>
      </c>
    </row>
    <row r="448" spans="1:21">
      <c r="A448" t="s">
        <v>1304</v>
      </c>
      <c r="B448" s="1">
        <v>44610</v>
      </c>
      <c r="C448" t="s">
        <v>33</v>
      </c>
      <c r="D448">
        <v>53</v>
      </c>
      <c r="E448" t="s">
        <v>23</v>
      </c>
      <c r="F448">
        <v>0</v>
      </c>
      <c r="G448">
        <v>1</v>
      </c>
      <c r="H448" t="s">
        <v>24</v>
      </c>
      <c r="I448">
        <v>5396</v>
      </c>
      <c r="J448">
        <v>1</v>
      </c>
      <c r="K448">
        <v>42</v>
      </c>
      <c r="M448" t="s">
        <v>23</v>
      </c>
      <c r="N448" t="s">
        <v>23</v>
      </c>
      <c r="O448" t="s">
        <v>25</v>
      </c>
      <c r="P448" t="s">
        <v>26</v>
      </c>
      <c r="Q448" t="s">
        <v>50</v>
      </c>
      <c r="R448" t="s">
        <v>1305</v>
      </c>
      <c r="S448" t="s">
        <v>1306</v>
      </c>
      <c r="T448" t="s">
        <v>30</v>
      </c>
      <c r="U448" t="s">
        <v>69</v>
      </c>
    </row>
    <row r="449" spans="1:21">
      <c r="A449" t="s">
        <v>1307</v>
      </c>
      <c r="B449" s="1">
        <v>43865</v>
      </c>
      <c r="C449" t="s">
        <v>33</v>
      </c>
      <c r="D449">
        <v>41</v>
      </c>
      <c r="E449" t="s">
        <v>23</v>
      </c>
      <c r="F449">
        <v>0</v>
      </c>
      <c r="G449">
        <v>1</v>
      </c>
      <c r="H449" t="s">
        <v>24</v>
      </c>
      <c r="I449">
        <v>4688</v>
      </c>
      <c r="J449">
        <v>1</v>
      </c>
      <c r="K449">
        <v>66</v>
      </c>
      <c r="L449" t="s">
        <v>316</v>
      </c>
      <c r="M449" t="s">
        <v>23</v>
      </c>
      <c r="N449" t="s">
        <v>23</v>
      </c>
      <c r="O449" t="s">
        <v>25</v>
      </c>
      <c r="P449" t="s">
        <v>202</v>
      </c>
      <c r="Q449" t="s">
        <v>50</v>
      </c>
      <c r="R449" t="s">
        <v>1308</v>
      </c>
      <c r="S449" t="s">
        <v>1309</v>
      </c>
      <c r="T449" t="s">
        <v>30</v>
      </c>
      <c r="U449" t="s">
        <v>31</v>
      </c>
    </row>
    <row r="450" spans="1:21">
      <c r="A450" t="s">
        <v>1310</v>
      </c>
      <c r="B450" s="1">
        <v>45846</v>
      </c>
      <c r="C450" t="s">
        <v>33</v>
      </c>
      <c r="D450">
        <v>49</v>
      </c>
      <c r="E450" t="s">
        <v>39</v>
      </c>
      <c r="F450">
        <v>1</v>
      </c>
      <c r="G450">
        <v>1</v>
      </c>
      <c r="H450" t="s">
        <v>24</v>
      </c>
      <c r="I450">
        <v>4563</v>
      </c>
      <c r="J450">
        <v>0</v>
      </c>
      <c r="K450">
        <v>1</v>
      </c>
      <c r="L450" t="s">
        <v>48</v>
      </c>
      <c r="M450" t="s">
        <v>23</v>
      </c>
      <c r="N450" t="s">
        <v>23</v>
      </c>
      <c r="O450" t="s">
        <v>56</v>
      </c>
      <c r="P450" t="s">
        <v>26</v>
      </c>
      <c r="Q450" t="s">
        <v>84</v>
      </c>
      <c r="R450" t="s">
        <v>1311</v>
      </c>
      <c r="S450" t="s">
        <v>1312</v>
      </c>
      <c r="T450" t="s">
        <v>30</v>
      </c>
      <c r="U450" t="s">
        <v>31</v>
      </c>
    </row>
    <row r="451" spans="1:21">
      <c r="A451" t="s">
        <v>1313</v>
      </c>
      <c r="B451" s="1">
        <v>45820</v>
      </c>
      <c r="C451" t="s">
        <v>22</v>
      </c>
      <c r="D451">
        <v>55</v>
      </c>
      <c r="E451" t="s">
        <v>39</v>
      </c>
      <c r="F451">
        <v>0</v>
      </c>
      <c r="G451">
        <v>1</v>
      </c>
      <c r="H451" t="s">
        <v>24</v>
      </c>
      <c r="I451">
        <v>4676</v>
      </c>
      <c r="J451">
        <v>0</v>
      </c>
      <c r="K451">
        <v>2</v>
      </c>
      <c r="M451" t="s">
        <v>23</v>
      </c>
      <c r="N451" t="s">
        <v>23</v>
      </c>
      <c r="O451" t="s">
        <v>56</v>
      </c>
      <c r="P451" t="s">
        <v>26</v>
      </c>
      <c r="Q451" t="s">
        <v>27</v>
      </c>
      <c r="R451" t="s">
        <v>1314</v>
      </c>
      <c r="S451" t="s">
        <v>1315</v>
      </c>
      <c r="T451" t="s">
        <v>43</v>
      </c>
      <c r="U451" t="s">
        <v>44</v>
      </c>
    </row>
    <row r="452" spans="1:21">
      <c r="A452" t="s">
        <v>1316</v>
      </c>
      <c r="B452" s="1">
        <v>45673</v>
      </c>
      <c r="C452" t="s">
        <v>22</v>
      </c>
      <c r="D452">
        <v>39</v>
      </c>
      <c r="E452" t="s">
        <v>23</v>
      </c>
      <c r="F452">
        <v>0</v>
      </c>
      <c r="G452">
        <v>1</v>
      </c>
      <c r="H452" t="s">
        <v>24</v>
      </c>
      <c r="I452">
        <v>4292</v>
      </c>
      <c r="J452">
        <v>1</v>
      </c>
      <c r="K452">
        <v>7</v>
      </c>
      <c r="L452" t="s">
        <v>48</v>
      </c>
      <c r="M452" t="s">
        <v>23</v>
      </c>
      <c r="N452" t="s">
        <v>23</v>
      </c>
      <c r="O452" t="s">
        <v>25</v>
      </c>
      <c r="P452" t="s">
        <v>26</v>
      </c>
      <c r="Q452" t="s">
        <v>27</v>
      </c>
      <c r="R452" t="s">
        <v>1317</v>
      </c>
      <c r="S452" t="s">
        <v>1318</v>
      </c>
      <c r="T452" t="s">
        <v>30</v>
      </c>
      <c r="U452" t="s">
        <v>31</v>
      </c>
    </row>
    <row r="453" spans="1:21">
      <c r="A453" t="s">
        <v>1319</v>
      </c>
      <c r="B453" s="1">
        <v>45124</v>
      </c>
      <c r="C453" t="s">
        <v>22</v>
      </c>
      <c r="D453">
        <v>41</v>
      </c>
      <c r="E453" t="s">
        <v>39</v>
      </c>
      <c r="F453">
        <v>0</v>
      </c>
      <c r="G453">
        <v>1</v>
      </c>
      <c r="H453" t="s">
        <v>24</v>
      </c>
      <c r="I453">
        <v>5641</v>
      </c>
      <c r="J453">
        <v>0</v>
      </c>
      <c r="K453">
        <v>25</v>
      </c>
      <c r="M453" t="s">
        <v>23</v>
      </c>
      <c r="N453" t="s">
        <v>23</v>
      </c>
      <c r="O453" t="s">
        <v>25</v>
      </c>
      <c r="P453" t="s">
        <v>26</v>
      </c>
      <c r="Q453" t="s">
        <v>27</v>
      </c>
      <c r="R453" t="s">
        <v>589</v>
      </c>
      <c r="S453" t="s">
        <v>1320</v>
      </c>
      <c r="T453" t="s">
        <v>30</v>
      </c>
      <c r="U453" t="s">
        <v>31</v>
      </c>
    </row>
    <row r="454" spans="1:21">
      <c r="A454" t="s">
        <v>1321</v>
      </c>
      <c r="B454" s="1">
        <v>45853</v>
      </c>
      <c r="C454" t="s">
        <v>22</v>
      </c>
      <c r="D454">
        <v>47</v>
      </c>
      <c r="E454" t="s">
        <v>39</v>
      </c>
      <c r="F454">
        <v>2</v>
      </c>
      <c r="G454">
        <v>1</v>
      </c>
      <c r="H454" t="s">
        <v>24</v>
      </c>
      <c r="I454">
        <v>3677</v>
      </c>
      <c r="J454">
        <v>0</v>
      </c>
      <c r="K454">
        <v>1</v>
      </c>
      <c r="M454" t="s">
        <v>23</v>
      </c>
      <c r="N454" t="s">
        <v>23</v>
      </c>
      <c r="O454" t="s">
        <v>56</v>
      </c>
      <c r="P454" t="s">
        <v>26</v>
      </c>
      <c r="Q454" t="s">
        <v>50</v>
      </c>
      <c r="R454" t="s">
        <v>1322</v>
      </c>
      <c r="S454" t="s">
        <v>1323</v>
      </c>
      <c r="T454" t="s">
        <v>64</v>
      </c>
      <c r="U454" t="s">
        <v>73</v>
      </c>
    </row>
    <row r="455" spans="1:21">
      <c r="A455" t="s">
        <v>1324</v>
      </c>
      <c r="B455" s="1">
        <v>45386</v>
      </c>
      <c r="C455" t="s">
        <v>22</v>
      </c>
      <c r="D455">
        <v>35</v>
      </c>
      <c r="E455" t="s">
        <v>39</v>
      </c>
      <c r="F455">
        <v>0</v>
      </c>
      <c r="G455">
        <v>1</v>
      </c>
      <c r="H455" t="s">
        <v>24</v>
      </c>
      <c r="I455">
        <v>3438</v>
      </c>
      <c r="J455">
        <v>0</v>
      </c>
      <c r="K455">
        <v>16</v>
      </c>
      <c r="L455" t="s">
        <v>97</v>
      </c>
      <c r="M455" t="s">
        <v>23</v>
      </c>
      <c r="N455" t="s">
        <v>39</v>
      </c>
      <c r="P455" t="s">
        <v>26</v>
      </c>
      <c r="Q455" t="s">
        <v>50</v>
      </c>
      <c r="R455" t="s">
        <v>1325</v>
      </c>
      <c r="S455" t="s">
        <v>1326</v>
      </c>
      <c r="T455" t="s">
        <v>59</v>
      </c>
      <c r="U455" t="s">
        <v>384</v>
      </c>
    </row>
    <row r="456" spans="1:21">
      <c r="A456" t="s">
        <v>1327</v>
      </c>
      <c r="B456" s="1">
        <v>45864</v>
      </c>
      <c r="C456" t="s">
        <v>22</v>
      </c>
      <c r="D456">
        <v>62</v>
      </c>
      <c r="E456" t="s">
        <v>39</v>
      </c>
      <c r="F456">
        <v>0</v>
      </c>
      <c r="G456">
        <v>1</v>
      </c>
      <c r="H456" t="s">
        <v>24</v>
      </c>
      <c r="I456">
        <v>5795</v>
      </c>
      <c r="J456">
        <v>0</v>
      </c>
      <c r="K456">
        <v>1</v>
      </c>
      <c r="L456" t="s">
        <v>48</v>
      </c>
      <c r="M456" t="s">
        <v>23</v>
      </c>
      <c r="N456" t="s">
        <v>23</v>
      </c>
      <c r="O456" t="s">
        <v>25</v>
      </c>
      <c r="P456" t="s">
        <v>26</v>
      </c>
      <c r="Q456" t="s">
        <v>27</v>
      </c>
      <c r="R456" t="s">
        <v>1328</v>
      </c>
      <c r="S456" t="s">
        <v>1329</v>
      </c>
      <c r="T456" t="s">
        <v>30</v>
      </c>
      <c r="U456" t="s">
        <v>69</v>
      </c>
    </row>
    <row r="457" spans="1:21">
      <c r="A457" t="s">
        <v>1330</v>
      </c>
      <c r="B457" s="1">
        <v>45848</v>
      </c>
      <c r="C457" t="s">
        <v>22</v>
      </c>
      <c r="D457">
        <v>42</v>
      </c>
      <c r="E457" t="s">
        <v>23</v>
      </c>
      <c r="F457">
        <v>0</v>
      </c>
      <c r="G457">
        <v>1</v>
      </c>
      <c r="H457" t="s">
        <v>24</v>
      </c>
      <c r="I457">
        <v>4489</v>
      </c>
      <c r="J457">
        <v>1</v>
      </c>
      <c r="K457">
        <v>1</v>
      </c>
      <c r="M457" t="s">
        <v>23</v>
      </c>
      <c r="N457" t="s">
        <v>23</v>
      </c>
      <c r="O457" t="s">
        <v>56</v>
      </c>
      <c r="P457" t="s">
        <v>26</v>
      </c>
      <c r="Q457" t="s">
        <v>27</v>
      </c>
      <c r="R457" t="s">
        <v>1331</v>
      </c>
      <c r="S457" t="s">
        <v>1332</v>
      </c>
      <c r="T457" t="s">
        <v>64</v>
      </c>
      <c r="U457" t="s">
        <v>234</v>
      </c>
    </row>
    <row r="458" spans="1:21">
      <c r="A458" t="s">
        <v>1333</v>
      </c>
      <c r="B458" s="1">
        <v>44215</v>
      </c>
      <c r="C458" t="s">
        <v>22</v>
      </c>
      <c r="D458">
        <v>40</v>
      </c>
      <c r="E458" t="s">
        <v>39</v>
      </c>
      <c r="F458">
        <v>0</v>
      </c>
      <c r="G458">
        <v>1</v>
      </c>
      <c r="H458" t="s">
        <v>24</v>
      </c>
      <c r="I458">
        <v>4089</v>
      </c>
      <c r="J458">
        <v>0</v>
      </c>
      <c r="K458">
        <v>55</v>
      </c>
      <c r="L458" t="s">
        <v>142</v>
      </c>
      <c r="M458" t="s">
        <v>23</v>
      </c>
      <c r="N458" t="s">
        <v>23</v>
      </c>
      <c r="O458" t="s">
        <v>25</v>
      </c>
      <c r="P458" t="s">
        <v>26</v>
      </c>
      <c r="Q458" t="s">
        <v>27</v>
      </c>
      <c r="R458" t="s">
        <v>1334</v>
      </c>
      <c r="S458" t="s">
        <v>1335</v>
      </c>
      <c r="T458" t="s">
        <v>30</v>
      </c>
      <c r="U458" t="s">
        <v>106</v>
      </c>
    </row>
    <row r="459" spans="1:21">
      <c r="A459" t="s">
        <v>1336</v>
      </c>
      <c r="B459" s="1">
        <v>44728</v>
      </c>
      <c r="C459" t="s">
        <v>33</v>
      </c>
      <c r="D459">
        <v>26</v>
      </c>
      <c r="E459" t="s">
        <v>39</v>
      </c>
      <c r="F459">
        <v>0</v>
      </c>
      <c r="G459">
        <v>1</v>
      </c>
      <c r="H459" t="s">
        <v>24</v>
      </c>
      <c r="I459">
        <v>2157</v>
      </c>
      <c r="J459">
        <v>0</v>
      </c>
      <c r="K459">
        <v>38</v>
      </c>
      <c r="M459" t="s">
        <v>23</v>
      </c>
      <c r="N459" t="s">
        <v>23</v>
      </c>
      <c r="O459" t="s">
        <v>25</v>
      </c>
      <c r="P459" t="s">
        <v>26</v>
      </c>
      <c r="Q459" t="s">
        <v>50</v>
      </c>
      <c r="R459" t="s">
        <v>249</v>
      </c>
      <c r="S459" t="s">
        <v>1337</v>
      </c>
      <c r="T459" t="s">
        <v>30</v>
      </c>
      <c r="U459" t="s">
        <v>103</v>
      </c>
    </row>
    <row r="460" spans="1:21">
      <c r="A460" t="s">
        <v>1338</v>
      </c>
      <c r="B460" s="1">
        <v>45462</v>
      </c>
      <c r="C460" t="s">
        <v>22</v>
      </c>
      <c r="D460">
        <v>38</v>
      </c>
      <c r="E460" t="s">
        <v>39</v>
      </c>
      <c r="F460">
        <v>0</v>
      </c>
      <c r="G460">
        <v>1</v>
      </c>
      <c r="H460" t="s">
        <v>24</v>
      </c>
      <c r="I460">
        <v>4883</v>
      </c>
      <c r="J460">
        <v>0</v>
      </c>
      <c r="K460">
        <v>14</v>
      </c>
      <c r="L460" t="s">
        <v>97</v>
      </c>
      <c r="M460" t="s">
        <v>39</v>
      </c>
      <c r="N460" t="s">
        <v>23</v>
      </c>
      <c r="O460" t="s">
        <v>56</v>
      </c>
      <c r="P460" t="s">
        <v>26</v>
      </c>
      <c r="Q460" t="s">
        <v>27</v>
      </c>
      <c r="R460" t="s">
        <v>1339</v>
      </c>
      <c r="S460" t="s">
        <v>1340</v>
      </c>
      <c r="T460" t="s">
        <v>30</v>
      </c>
      <c r="U460" t="s">
        <v>31</v>
      </c>
    </row>
    <row r="461" spans="1:21">
      <c r="A461" t="s">
        <v>1341</v>
      </c>
      <c r="B461" s="1">
        <v>44123</v>
      </c>
      <c r="C461" t="s">
        <v>33</v>
      </c>
      <c r="D461">
        <v>57</v>
      </c>
      <c r="E461" t="s">
        <v>39</v>
      </c>
      <c r="F461">
        <v>0</v>
      </c>
      <c r="G461">
        <v>1</v>
      </c>
      <c r="H461" t="s">
        <v>24</v>
      </c>
      <c r="I461">
        <v>5902</v>
      </c>
      <c r="J461">
        <v>0</v>
      </c>
      <c r="K461">
        <v>58</v>
      </c>
      <c r="L461" t="s">
        <v>142</v>
      </c>
      <c r="M461" t="s">
        <v>23</v>
      </c>
      <c r="N461" t="s">
        <v>23</v>
      </c>
      <c r="O461" t="s">
        <v>25</v>
      </c>
      <c r="P461" t="s">
        <v>202</v>
      </c>
      <c r="Q461" t="s">
        <v>27</v>
      </c>
      <c r="R461" t="s">
        <v>1342</v>
      </c>
      <c r="S461" t="s">
        <v>1343</v>
      </c>
      <c r="T461" t="s">
        <v>30</v>
      </c>
      <c r="U461" t="s">
        <v>103</v>
      </c>
    </row>
    <row r="462" spans="1:21">
      <c r="A462" t="s">
        <v>1344</v>
      </c>
      <c r="B462" s="1">
        <v>44369</v>
      </c>
      <c r="C462" t="s">
        <v>22</v>
      </c>
      <c r="D462">
        <v>28</v>
      </c>
      <c r="E462" t="s">
        <v>23</v>
      </c>
      <c r="F462">
        <v>0</v>
      </c>
      <c r="G462">
        <v>1</v>
      </c>
      <c r="H462" t="s">
        <v>24</v>
      </c>
      <c r="I462">
        <v>5897</v>
      </c>
      <c r="J462">
        <v>1</v>
      </c>
      <c r="K462">
        <v>50</v>
      </c>
      <c r="L462" t="s">
        <v>142</v>
      </c>
      <c r="M462" t="s">
        <v>23</v>
      </c>
      <c r="N462" t="s">
        <v>23</v>
      </c>
      <c r="O462" t="s">
        <v>25</v>
      </c>
      <c r="P462" t="s">
        <v>26</v>
      </c>
      <c r="Q462" t="s">
        <v>27</v>
      </c>
      <c r="R462" t="s">
        <v>1345</v>
      </c>
      <c r="S462" t="s">
        <v>1346</v>
      </c>
      <c r="T462" t="s">
        <v>30</v>
      </c>
      <c r="U462" t="s">
        <v>31</v>
      </c>
    </row>
    <row r="463" spans="1:21">
      <c r="A463" t="s">
        <v>1347</v>
      </c>
      <c r="B463" s="1">
        <v>45431</v>
      </c>
      <c r="C463" t="s">
        <v>22</v>
      </c>
      <c r="D463">
        <v>56</v>
      </c>
      <c r="E463" t="s">
        <v>39</v>
      </c>
      <c r="F463">
        <v>0</v>
      </c>
      <c r="G463">
        <v>1</v>
      </c>
      <c r="H463" t="s">
        <v>24</v>
      </c>
      <c r="I463">
        <v>5518</v>
      </c>
      <c r="J463">
        <v>0</v>
      </c>
      <c r="K463">
        <v>15</v>
      </c>
      <c r="M463" t="s">
        <v>39</v>
      </c>
      <c r="N463" t="s">
        <v>23</v>
      </c>
      <c r="O463" t="s">
        <v>49</v>
      </c>
      <c r="P463" t="s">
        <v>26</v>
      </c>
      <c r="Q463" t="s">
        <v>27</v>
      </c>
      <c r="R463" t="s">
        <v>722</v>
      </c>
      <c r="S463" t="s">
        <v>1348</v>
      </c>
      <c r="T463" t="s">
        <v>30</v>
      </c>
      <c r="U463" t="s">
        <v>106</v>
      </c>
    </row>
    <row r="464" spans="1:21">
      <c r="A464" t="s">
        <v>1349</v>
      </c>
      <c r="B464" s="1">
        <v>45705</v>
      </c>
      <c r="C464" t="s">
        <v>33</v>
      </c>
      <c r="D464">
        <v>58</v>
      </c>
      <c r="E464" t="s">
        <v>39</v>
      </c>
      <c r="F464">
        <v>0</v>
      </c>
      <c r="G464">
        <v>1</v>
      </c>
      <c r="H464" t="s">
        <v>24</v>
      </c>
      <c r="I464">
        <v>2898</v>
      </c>
      <c r="J464">
        <v>0</v>
      </c>
      <c r="K464">
        <v>6</v>
      </c>
      <c r="L464" t="s">
        <v>48</v>
      </c>
      <c r="M464" t="s">
        <v>23</v>
      </c>
      <c r="N464" t="s">
        <v>23</v>
      </c>
      <c r="O464" t="s">
        <v>25</v>
      </c>
      <c r="P464" t="s">
        <v>26</v>
      </c>
      <c r="Q464" t="s">
        <v>27</v>
      </c>
      <c r="R464" t="s">
        <v>1350</v>
      </c>
      <c r="S464" t="s">
        <v>1351</v>
      </c>
      <c r="T464" t="s">
        <v>30</v>
      </c>
      <c r="U464" t="s">
        <v>31</v>
      </c>
    </row>
    <row r="465" spans="1:21">
      <c r="A465" t="s">
        <v>1352</v>
      </c>
      <c r="B465" s="1">
        <v>45847</v>
      </c>
      <c r="C465" t="s">
        <v>22</v>
      </c>
      <c r="D465">
        <v>64</v>
      </c>
      <c r="E465" t="s">
        <v>23</v>
      </c>
      <c r="F465">
        <v>2</v>
      </c>
      <c r="G465">
        <v>1</v>
      </c>
      <c r="H465" t="s">
        <v>24</v>
      </c>
      <c r="I465">
        <v>3463</v>
      </c>
      <c r="J465">
        <v>1</v>
      </c>
      <c r="K465">
        <v>1</v>
      </c>
      <c r="M465" t="s">
        <v>23</v>
      </c>
      <c r="N465" t="s">
        <v>23</v>
      </c>
      <c r="O465" t="s">
        <v>25</v>
      </c>
      <c r="P465" t="s">
        <v>26</v>
      </c>
      <c r="Q465" t="s">
        <v>50</v>
      </c>
      <c r="R465" t="s">
        <v>694</v>
      </c>
      <c r="S465" t="s">
        <v>1353</v>
      </c>
      <c r="T465" t="s">
        <v>30</v>
      </c>
      <c r="U465" t="s">
        <v>31</v>
      </c>
    </row>
    <row r="466" spans="1:21">
      <c r="A466" t="s">
        <v>1354</v>
      </c>
      <c r="B466" s="1">
        <v>44248</v>
      </c>
      <c r="C466" t="s">
        <v>33</v>
      </c>
      <c r="D466">
        <v>70</v>
      </c>
      <c r="E466" t="s">
        <v>39</v>
      </c>
      <c r="F466">
        <v>0</v>
      </c>
      <c r="G466">
        <v>1</v>
      </c>
      <c r="H466" t="s">
        <v>24</v>
      </c>
      <c r="I466">
        <v>4149</v>
      </c>
      <c r="J466">
        <v>0</v>
      </c>
      <c r="K466">
        <v>54</v>
      </c>
      <c r="L466" t="s">
        <v>142</v>
      </c>
      <c r="M466" t="s">
        <v>23</v>
      </c>
      <c r="N466" t="s">
        <v>23</v>
      </c>
      <c r="O466" t="s">
        <v>49</v>
      </c>
      <c r="P466" t="s">
        <v>202</v>
      </c>
      <c r="Q466" t="s">
        <v>27</v>
      </c>
      <c r="R466" t="s">
        <v>1355</v>
      </c>
      <c r="S466" t="s">
        <v>1356</v>
      </c>
      <c r="T466" t="s">
        <v>30</v>
      </c>
      <c r="U466" t="s">
        <v>69</v>
      </c>
    </row>
    <row r="467" spans="1:21">
      <c r="A467" t="s">
        <v>1357</v>
      </c>
      <c r="B467" s="1">
        <v>45757</v>
      </c>
      <c r="C467" t="s">
        <v>33</v>
      </c>
      <c r="D467">
        <v>68</v>
      </c>
      <c r="E467" t="s">
        <v>39</v>
      </c>
      <c r="F467">
        <v>0</v>
      </c>
      <c r="G467">
        <v>1</v>
      </c>
      <c r="H467" t="s">
        <v>24</v>
      </c>
      <c r="I467">
        <v>2467</v>
      </c>
      <c r="J467">
        <v>0</v>
      </c>
      <c r="K467">
        <v>4</v>
      </c>
      <c r="M467" t="s">
        <v>23</v>
      </c>
      <c r="N467" t="s">
        <v>23</v>
      </c>
      <c r="O467" t="s">
        <v>56</v>
      </c>
      <c r="P467" t="s">
        <v>26</v>
      </c>
      <c r="Q467" t="s">
        <v>27</v>
      </c>
      <c r="R467" t="s">
        <v>962</v>
      </c>
      <c r="S467" t="s">
        <v>1358</v>
      </c>
      <c r="T467" t="s">
        <v>30</v>
      </c>
      <c r="U467" t="s">
        <v>31</v>
      </c>
    </row>
    <row r="468" spans="1:21">
      <c r="A468" t="s">
        <v>1359</v>
      </c>
      <c r="B468" s="1">
        <v>45433</v>
      </c>
      <c r="C468" t="s">
        <v>22</v>
      </c>
      <c r="D468">
        <v>74</v>
      </c>
      <c r="E468" t="s">
        <v>23</v>
      </c>
      <c r="F468">
        <v>0</v>
      </c>
      <c r="G468">
        <v>1</v>
      </c>
      <c r="H468" t="s">
        <v>24</v>
      </c>
      <c r="I468">
        <v>4981</v>
      </c>
      <c r="J468">
        <v>1</v>
      </c>
      <c r="K468">
        <v>15</v>
      </c>
      <c r="M468" t="s">
        <v>23</v>
      </c>
      <c r="N468" t="s">
        <v>23</v>
      </c>
      <c r="O468" t="s">
        <v>56</v>
      </c>
      <c r="P468" t="s">
        <v>26</v>
      </c>
      <c r="Q468" t="s">
        <v>27</v>
      </c>
      <c r="R468" t="s">
        <v>1360</v>
      </c>
      <c r="S468" t="s">
        <v>1361</v>
      </c>
      <c r="T468" t="s">
        <v>30</v>
      </c>
      <c r="U468" t="s">
        <v>31</v>
      </c>
    </row>
    <row r="469" spans="1:21">
      <c r="A469" t="s">
        <v>1362</v>
      </c>
      <c r="B469" s="1">
        <v>44340</v>
      </c>
      <c r="C469" t="s">
        <v>22</v>
      </c>
      <c r="D469">
        <v>80</v>
      </c>
      <c r="E469" t="s">
        <v>23</v>
      </c>
      <c r="F469">
        <v>0</v>
      </c>
      <c r="G469">
        <v>1</v>
      </c>
      <c r="H469" t="s">
        <v>24</v>
      </c>
      <c r="I469">
        <v>4788</v>
      </c>
      <c r="J469">
        <v>1</v>
      </c>
      <c r="K469">
        <v>51</v>
      </c>
      <c r="L469" t="s">
        <v>142</v>
      </c>
      <c r="M469" t="s">
        <v>23</v>
      </c>
      <c r="N469" t="s">
        <v>23</v>
      </c>
      <c r="O469" t="s">
        <v>25</v>
      </c>
      <c r="P469" t="s">
        <v>26</v>
      </c>
      <c r="Q469" t="s">
        <v>27</v>
      </c>
      <c r="R469" t="s">
        <v>1074</v>
      </c>
      <c r="S469" t="s">
        <v>1363</v>
      </c>
      <c r="T469" t="s">
        <v>64</v>
      </c>
      <c r="U469" t="s">
        <v>254</v>
      </c>
    </row>
    <row r="470" spans="1:21">
      <c r="A470" t="s">
        <v>1364</v>
      </c>
      <c r="B470" s="1">
        <v>45042</v>
      </c>
      <c r="C470" t="s">
        <v>33</v>
      </c>
      <c r="D470">
        <v>75</v>
      </c>
      <c r="E470" t="s">
        <v>39</v>
      </c>
      <c r="F470">
        <v>0</v>
      </c>
      <c r="G470">
        <v>1</v>
      </c>
      <c r="H470" t="s">
        <v>24</v>
      </c>
      <c r="I470">
        <v>5030</v>
      </c>
      <c r="J470">
        <v>0</v>
      </c>
      <c r="K470">
        <v>28</v>
      </c>
      <c r="L470" t="s">
        <v>40</v>
      </c>
      <c r="M470" t="s">
        <v>23</v>
      </c>
      <c r="N470" t="s">
        <v>23</v>
      </c>
      <c r="O470" t="s">
        <v>25</v>
      </c>
      <c r="P470" t="s">
        <v>26</v>
      </c>
      <c r="Q470" t="s">
        <v>27</v>
      </c>
      <c r="R470" t="s">
        <v>1365</v>
      </c>
      <c r="S470" t="s">
        <v>1366</v>
      </c>
      <c r="T470" t="s">
        <v>30</v>
      </c>
      <c r="U470" t="s">
        <v>106</v>
      </c>
    </row>
    <row r="471" spans="1:21">
      <c r="A471" t="s">
        <v>1367</v>
      </c>
      <c r="B471" s="1">
        <v>45649</v>
      </c>
      <c r="C471" t="s">
        <v>33</v>
      </c>
      <c r="D471">
        <v>66</v>
      </c>
      <c r="E471" t="s">
        <v>39</v>
      </c>
      <c r="F471">
        <v>0</v>
      </c>
      <c r="G471">
        <v>1</v>
      </c>
      <c r="H471" t="s">
        <v>24</v>
      </c>
      <c r="I471">
        <v>3676</v>
      </c>
      <c r="J471">
        <v>0</v>
      </c>
      <c r="K471">
        <v>8</v>
      </c>
      <c r="L471" t="s">
        <v>48</v>
      </c>
      <c r="M471" t="s">
        <v>23</v>
      </c>
      <c r="N471" t="s">
        <v>23</v>
      </c>
      <c r="O471" t="s">
        <v>25</v>
      </c>
      <c r="P471" t="s">
        <v>26</v>
      </c>
      <c r="Q471" t="s">
        <v>50</v>
      </c>
      <c r="R471" t="s">
        <v>477</v>
      </c>
      <c r="S471" t="s">
        <v>1368</v>
      </c>
      <c r="T471" t="s">
        <v>30</v>
      </c>
      <c r="U471" t="s">
        <v>31</v>
      </c>
    </row>
    <row r="472" spans="1:21">
      <c r="A472" t="s">
        <v>1369</v>
      </c>
      <c r="B472" s="1">
        <v>45845</v>
      </c>
      <c r="C472" t="s">
        <v>33</v>
      </c>
      <c r="D472">
        <v>68</v>
      </c>
      <c r="E472" t="s">
        <v>39</v>
      </c>
      <c r="F472">
        <v>0</v>
      </c>
      <c r="G472">
        <v>1</v>
      </c>
      <c r="H472" t="s">
        <v>24</v>
      </c>
      <c r="I472">
        <v>4095</v>
      </c>
      <c r="J472">
        <v>0</v>
      </c>
      <c r="K472">
        <v>1</v>
      </c>
      <c r="M472" t="s">
        <v>39</v>
      </c>
      <c r="N472" t="s">
        <v>23</v>
      </c>
      <c r="O472" t="s">
        <v>56</v>
      </c>
      <c r="P472" t="s">
        <v>26</v>
      </c>
      <c r="Q472" t="s">
        <v>84</v>
      </c>
      <c r="R472" t="s">
        <v>1370</v>
      </c>
      <c r="S472" t="s">
        <v>1370</v>
      </c>
      <c r="T472" t="s">
        <v>36</v>
      </c>
      <c r="U472" t="s">
        <v>37</v>
      </c>
    </row>
    <row r="473" spans="1:21">
      <c r="A473" t="s">
        <v>1371</v>
      </c>
      <c r="B473" s="1">
        <v>45797</v>
      </c>
      <c r="C473" t="s">
        <v>33</v>
      </c>
      <c r="D473">
        <v>68</v>
      </c>
      <c r="E473" t="s">
        <v>39</v>
      </c>
      <c r="F473">
        <v>0</v>
      </c>
      <c r="G473">
        <v>1</v>
      </c>
      <c r="H473" t="s">
        <v>24</v>
      </c>
      <c r="I473">
        <v>3553</v>
      </c>
      <c r="J473">
        <v>0</v>
      </c>
      <c r="K473">
        <v>3</v>
      </c>
      <c r="M473" t="s">
        <v>23</v>
      </c>
      <c r="N473" t="s">
        <v>23</v>
      </c>
      <c r="O473" t="s">
        <v>25</v>
      </c>
      <c r="P473" t="s">
        <v>26</v>
      </c>
      <c r="Q473" t="s">
        <v>50</v>
      </c>
      <c r="R473" t="s">
        <v>1372</v>
      </c>
      <c r="S473" t="s">
        <v>1373</v>
      </c>
      <c r="T473" t="s">
        <v>30</v>
      </c>
      <c r="U473" t="s">
        <v>31</v>
      </c>
    </row>
    <row r="474" spans="1:21">
      <c r="A474" t="s">
        <v>1374</v>
      </c>
      <c r="B474" s="1">
        <v>45781</v>
      </c>
      <c r="C474" t="s">
        <v>22</v>
      </c>
      <c r="D474">
        <v>21</v>
      </c>
      <c r="E474" t="s">
        <v>23</v>
      </c>
      <c r="F474">
        <v>0</v>
      </c>
      <c r="G474">
        <v>1</v>
      </c>
      <c r="H474" t="s">
        <v>24</v>
      </c>
      <c r="I474">
        <v>2539</v>
      </c>
      <c r="J474">
        <v>1</v>
      </c>
      <c r="K474">
        <v>3</v>
      </c>
      <c r="L474" t="s">
        <v>48</v>
      </c>
      <c r="M474" t="s">
        <v>23</v>
      </c>
      <c r="N474" t="s">
        <v>23</v>
      </c>
      <c r="O474" t="s">
        <v>56</v>
      </c>
      <c r="P474" t="s">
        <v>26</v>
      </c>
      <c r="Q474" t="s">
        <v>84</v>
      </c>
      <c r="R474" t="s">
        <v>1375</v>
      </c>
      <c r="S474" t="s">
        <v>1376</v>
      </c>
      <c r="T474" t="s">
        <v>30</v>
      </c>
      <c r="U474" t="s">
        <v>31</v>
      </c>
    </row>
    <row r="475" spans="1:21">
      <c r="A475" t="s">
        <v>1377</v>
      </c>
      <c r="B475" s="1">
        <v>45842</v>
      </c>
      <c r="C475" t="s">
        <v>22</v>
      </c>
      <c r="D475">
        <v>50</v>
      </c>
      <c r="E475" t="s">
        <v>39</v>
      </c>
      <c r="F475">
        <v>0</v>
      </c>
      <c r="G475">
        <v>1</v>
      </c>
      <c r="H475" t="s">
        <v>24</v>
      </c>
      <c r="I475">
        <v>5111</v>
      </c>
      <c r="J475">
        <v>0</v>
      </c>
      <c r="K475">
        <v>1</v>
      </c>
      <c r="L475" t="s">
        <v>48</v>
      </c>
      <c r="M475" t="s">
        <v>23</v>
      </c>
      <c r="N475" t="s">
        <v>23</v>
      </c>
      <c r="O475" t="s">
        <v>49</v>
      </c>
      <c r="P475" t="s">
        <v>26</v>
      </c>
      <c r="Q475" t="s">
        <v>50</v>
      </c>
      <c r="R475" t="s">
        <v>1378</v>
      </c>
      <c r="S475" t="s">
        <v>1379</v>
      </c>
      <c r="T475" t="s">
        <v>36</v>
      </c>
      <c r="U475" t="s">
        <v>46</v>
      </c>
    </row>
    <row r="476" spans="1:21">
      <c r="A476" t="s">
        <v>1380</v>
      </c>
      <c r="B476" s="1">
        <v>44395</v>
      </c>
      <c r="C476" t="s">
        <v>22</v>
      </c>
      <c r="D476">
        <v>27</v>
      </c>
      <c r="E476" t="s">
        <v>23</v>
      </c>
      <c r="F476">
        <v>0</v>
      </c>
      <c r="G476">
        <v>1</v>
      </c>
      <c r="H476" t="s">
        <v>24</v>
      </c>
      <c r="I476">
        <v>6088</v>
      </c>
      <c r="J476">
        <v>1</v>
      </c>
      <c r="K476">
        <v>49</v>
      </c>
      <c r="M476" t="s">
        <v>23</v>
      </c>
      <c r="N476" t="s">
        <v>23</v>
      </c>
      <c r="O476" t="s">
        <v>25</v>
      </c>
      <c r="P476" t="s">
        <v>26</v>
      </c>
      <c r="Q476" t="s">
        <v>27</v>
      </c>
      <c r="R476" t="s">
        <v>826</v>
      </c>
      <c r="S476" t="s">
        <v>1381</v>
      </c>
      <c r="T476" t="s">
        <v>36</v>
      </c>
      <c r="U476" t="s">
        <v>46</v>
      </c>
    </row>
    <row r="477" spans="1:21">
      <c r="A477" t="s">
        <v>1382</v>
      </c>
      <c r="B477" s="1">
        <v>45181</v>
      </c>
      <c r="C477" t="s">
        <v>22</v>
      </c>
      <c r="D477">
        <v>28</v>
      </c>
      <c r="E477" t="s">
        <v>23</v>
      </c>
      <c r="F477">
        <v>0</v>
      </c>
      <c r="G477">
        <v>1</v>
      </c>
      <c r="H477" t="s">
        <v>24</v>
      </c>
      <c r="I477">
        <v>3425</v>
      </c>
      <c r="J477">
        <v>1</v>
      </c>
      <c r="K477">
        <v>23</v>
      </c>
      <c r="M477" t="s">
        <v>23</v>
      </c>
      <c r="N477" t="s">
        <v>23</v>
      </c>
      <c r="O477" t="s">
        <v>25</v>
      </c>
      <c r="P477" t="s">
        <v>26</v>
      </c>
      <c r="Q477" t="s">
        <v>27</v>
      </c>
      <c r="R477" t="s">
        <v>361</v>
      </c>
      <c r="S477" t="s">
        <v>1383</v>
      </c>
      <c r="T477" t="s">
        <v>43</v>
      </c>
      <c r="U477" t="s">
        <v>44</v>
      </c>
    </row>
    <row r="478" spans="1:21">
      <c r="A478" t="s">
        <v>1384</v>
      </c>
      <c r="B478" s="1">
        <v>45587</v>
      </c>
      <c r="C478" t="s">
        <v>22</v>
      </c>
      <c r="D478">
        <v>25</v>
      </c>
      <c r="E478" t="s">
        <v>39</v>
      </c>
      <c r="F478">
        <v>0</v>
      </c>
      <c r="G478">
        <v>1</v>
      </c>
      <c r="H478" t="s">
        <v>24</v>
      </c>
      <c r="I478">
        <v>2832</v>
      </c>
      <c r="J478">
        <v>0</v>
      </c>
      <c r="K478">
        <v>10</v>
      </c>
      <c r="L478" t="s">
        <v>97</v>
      </c>
      <c r="M478" t="s">
        <v>23</v>
      </c>
      <c r="N478" t="s">
        <v>23</v>
      </c>
      <c r="O478" t="s">
        <v>25</v>
      </c>
      <c r="P478" t="s">
        <v>26</v>
      </c>
      <c r="Q478" t="s">
        <v>27</v>
      </c>
      <c r="R478" t="s">
        <v>1385</v>
      </c>
      <c r="S478" t="s">
        <v>1386</v>
      </c>
      <c r="T478" t="s">
        <v>30</v>
      </c>
      <c r="U478" t="s">
        <v>31</v>
      </c>
    </row>
    <row r="479" spans="1:21">
      <c r="A479" t="s">
        <v>1387</v>
      </c>
      <c r="B479" s="1">
        <v>45861</v>
      </c>
      <c r="C479" t="s">
        <v>22</v>
      </c>
      <c r="D479">
        <v>31</v>
      </c>
      <c r="E479" t="s">
        <v>39</v>
      </c>
      <c r="F479">
        <v>0</v>
      </c>
      <c r="G479">
        <v>1</v>
      </c>
      <c r="H479" t="s">
        <v>24</v>
      </c>
      <c r="I479">
        <v>5574</v>
      </c>
      <c r="J479">
        <v>0</v>
      </c>
      <c r="K479">
        <v>1</v>
      </c>
      <c r="L479" t="s">
        <v>48</v>
      </c>
      <c r="M479" t="s">
        <v>23</v>
      </c>
      <c r="N479" t="s">
        <v>23</v>
      </c>
      <c r="O479" t="s">
        <v>25</v>
      </c>
      <c r="P479" t="s">
        <v>26</v>
      </c>
      <c r="Q479" t="s">
        <v>27</v>
      </c>
      <c r="R479" t="s">
        <v>866</v>
      </c>
      <c r="S479" t="s">
        <v>1388</v>
      </c>
      <c r="T479" t="s">
        <v>64</v>
      </c>
      <c r="U479" t="s">
        <v>73</v>
      </c>
    </row>
    <row r="480" spans="1:21">
      <c r="A480" t="s">
        <v>1389</v>
      </c>
      <c r="B480" s="1">
        <v>45762</v>
      </c>
      <c r="C480" t="s">
        <v>33</v>
      </c>
      <c r="D480">
        <v>25</v>
      </c>
      <c r="E480" t="s">
        <v>23</v>
      </c>
      <c r="F480">
        <v>0</v>
      </c>
      <c r="G480">
        <v>1</v>
      </c>
      <c r="H480" t="s">
        <v>24</v>
      </c>
      <c r="I480">
        <v>5026</v>
      </c>
      <c r="J480">
        <v>5</v>
      </c>
      <c r="K480">
        <v>4</v>
      </c>
      <c r="M480" t="s">
        <v>23</v>
      </c>
      <c r="N480" t="s">
        <v>23</v>
      </c>
      <c r="O480" t="s">
        <v>25</v>
      </c>
      <c r="P480" t="s">
        <v>26</v>
      </c>
      <c r="Q480" t="s">
        <v>27</v>
      </c>
      <c r="R480" t="s">
        <v>1390</v>
      </c>
      <c r="S480" t="s">
        <v>1391</v>
      </c>
      <c r="T480" t="s">
        <v>64</v>
      </c>
      <c r="U480" t="s">
        <v>73</v>
      </c>
    </row>
    <row r="481" spans="1:21">
      <c r="A481" t="s">
        <v>1392</v>
      </c>
      <c r="B481" s="1">
        <v>45771</v>
      </c>
      <c r="C481" t="s">
        <v>22</v>
      </c>
      <c r="D481">
        <v>40</v>
      </c>
      <c r="E481" t="s">
        <v>39</v>
      </c>
      <c r="F481">
        <v>1</v>
      </c>
      <c r="G481">
        <v>1</v>
      </c>
      <c r="H481" t="s">
        <v>24</v>
      </c>
      <c r="I481">
        <v>5858</v>
      </c>
      <c r="J481">
        <v>0</v>
      </c>
      <c r="K481">
        <v>4</v>
      </c>
      <c r="L481" t="s">
        <v>48</v>
      </c>
      <c r="M481" t="s">
        <v>23</v>
      </c>
      <c r="N481" t="s">
        <v>23</v>
      </c>
      <c r="O481" t="s">
        <v>49</v>
      </c>
      <c r="P481" t="s">
        <v>26</v>
      </c>
      <c r="Q481" t="s">
        <v>27</v>
      </c>
      <c r="R481" t="s">
        <v>1393</v>
      </c>
      <c r="S481" t="s">
        <v>1394</v>
      </c>
      <c r="T481" t="s">
        <v>64</v>
      </c>
      <c r="U481" t="s">
        <v>145</v>
      </c>
    </row>
    <row r="482" spans="1:21">
      <c r="A482" t="s">
        <v>1395</v>
      </c>
      <c r="B482" s="1">
        <v>45781</v>
      </c>
      <c r="C482" t="s">
        <v>33</v>
      </c>
      <c r="D482">
        <v>56</v>
      </c>
      <c r="E482" t="s">
        <v>39</v>
      </c>
      <c r="F482">
        <v>0</v>
      </c>
      <c r="G482">
        <v>1</v>
      </c>
      <c r="H482" t="s">
        <v>24</v>
      </c>
      <c r="I482">
        <v>4800</v>
      </c>
      <c r="J482">
        <v>0</v>
      </c>
      <c r="K482">
        <v>3</v>
      </c>
      <c r="M482" t="s">
        <v>39</v>
      </c>
      <c r="N482" t="s">
        <v>23</v>
      </c>
      <c r="O482" t="s">
        <v>56</v>
      </c>
      <c r="P482" t="s">
        <v>26</v>
      </c>
      <c r="Q482" t="s">
        <v>27</v>
      </c>
      <c r="R482" t="s">
        <v>1322</v>
      </c>
      <c r="S482" t="s">
        <v>1396</v>
      </c>
      <c r="T482" t="s">
        <v>64</v>
      </c>
      <c r="U482" t="s">
        <v>1397</v>
      </c>
    </row>
    <row r="483" spans="1:21">
      <c r="A483" t="s">
        <v>1398</v>
      </c>
      <c r="B483" s="1">
        <v>44807</v>
      </c>
      <c r="C483" t="s">
        <v>33</v>
      </c>
      <c r="D483">
        <v>28</v>
      </c>
      <c r="E483" t="s">
        <v>23</v>
      </c>
      <c r="F483">
        <v>2</v>
      </c>
      <c r="G483">
        <v>1</v>
      </c>
      <c r="H483" t="s">
        <v>24</v>
      </c>
      <c r="I483">
        <v>5898</v>
      </c>
      <c r="J483">
        <v>1</v>
      </c>
      <c r="K483">
        <v>35</v>
      </c>
      <c r="M483" t="s">
        <v>23</v>
      </c>
      <c r="N483" t="s">
        <v>23</v>
      </c>
      <c r="O483" t="s">
        <v>49</v>
      </c>
      <c r="P483" t="s">
        <v>26</v>
      </c>
      <c r="Q483" t="s">
        <v>27</v>
      </c>
      <c r="R483" t="s">
        <v>1399</v>
      </c>
      <c r="S483" t="s">
        <v>1400</v>
      </c>
      <c r="T483" t="s">
        <v>43</v>
      </c>
      <c r="U483" t="s">
        <v>44</v>
      </c>
    </row>
    <row r="484" spans="1:21">
      <c r="A484" t="s">
        <v>1401</v>
      </c>
      <c r="B484" s="1">
        <v>45386</v>
      </c>
      <c r="C484" t="s">
        <v>33</v>
      </c>
      <c r="D484">
        <v>40</v>
      </c>
      <c r="E484" t="s">
        <v>39</v>
      </c>
      <c r="F484">
        <v>0</v>
      </c>
      <c r="G484">
        <v>1</v>
      </c>
      <c r="H484" t="s">
        <v>24</v>
      </c>
      <c r="I484">
        <v>2335</v>
      </c>
      <c r="J484">
        <v>0</v>
      </c>
      <c r="K484">
        <v>16</v>
      </c>
      <c r="M484" t="s">
        <v>23</v>
      </c>
      <c r="N484" t="s">
        <v>23</v>
      </c>
      <c r="O484" t="s">
        <v>25</v>
      </c>
      <c r="P484" t="s">
        <v>26</v>
      </c>
      <c r="Q484" t="s">
        <v>27</v>
      </c>
      <c r="R484" t="s">
        <v>1402</v>
      </c>
      <c r="S484" t="s">
        <v>1403</v>
      </c>
      <c r="T484" t="s">
        <v>64</v>
      </c>
      <c r="U484" t="s">
        <v>65</v>
      </c>
    </row>
    <row r="485" spans="1:21">
      <c r="A485" t="s">
        <v>1404</v>
      </c>
      <c r="B485" s="1">
        <v>45760</v>
      </c>
      <c r="C485" t="s">
        <v>22</v>
      </c>
      <c r="D485">
        <v>39</v>
      </c>
      <c r="E485" t="s">
        <v>39</v>
      </c>
      <c r="F485">
        <v>0</v>
      </c>
      <c r="G485">
        <v>1</v>
      </c>
      <c r="H485" t="s">
        <v>24</v>
      </c>
      <c r="I485">
        <v>3865</v>
      </c>
      <c r="J485">
        <v>0</v>
      </c>
      <c r="K485">
        <v>4</v>
      </c>
      <c r="M485" t="s">
        <v>23</v>
      </c>
      <c r="N485" t="s">
        <v>23</v>
      </c>
      <c r="O485" t="s">
        <v>49</v>
      </c>
      <c r="P485" t="s">
        <v>26</v>
      </c>
      <c r="Q485" t="s">
        <v>50</v>
      </c>
      <c r="R485" t="s">
        <v>1405</v>
      </c>
      <c r="S485" t="s">
        <v>1406</v>
      </c>
      <c r="T485" t="s">
        <v>30</v>
      </c>
      <c r="U485" t="s">
        <v>31</v>
      </c>
    </row>
    <row r="486" spans="1:21">
      <c r="A486" t="s">
        <v>1407</v>
      </c>
      <c r="B486" s="1">
        <v>45853</v>
      </c>
      <c r="C486" t="s">
        <v>33</v>
      </c>
      <c r="D486">
        <v>22</v>
      </c>
      <c r="E486" t="s">
        <v>39</v>
      </c>
      <c r="F486">
        <v>0</v>
      </c>
      <c r="G486">
        <v>1</v>
      </c>
      <c r="H486" t="s">
        <v>24</v>
      </c>
      <c r="I486">
        <v>4207</v>
      </c>
      <c r="J486">
        <v>0</v>
      </c>
      <c r="K486">
        <v>1</v>
      </c>
      <c r="L486" t="s">
        <v>48</v>
      </c>
      <c r="M486" t="s">
        <v>23</v>
      </c>
      <c r="N486" t="s">
        <v>23</v>
      </c>
      <c r="O486" t="s">
        <v>56</v>
      </c>
      <c r="P486" t="s">
        <v>26</v>
      </c>
      <c r="Q486" t="s">
        <v>50</v>
      </c>
      <c r="R486" t="s">
        <v>1408</v>
      </c>
      <c r="S486" t="s">
        <v>1092</v>
      </c>
      <c r="T486" t="s">
        <v>64</v>
      </c>
      <c r="U486" t="s">
        <v>350</v>
      </c>
    </row>
    <row r="487" spans="1:21">
      <c r="A487" t="s">
        <v>1409</v>
      </c>
      <c r="B487" s="1">
        <v>45741</v>
      </c>
      <c r="C487" t="s">
        <v>22</v>
      </c>
      <c r="D487">
        <v>34</v>
      </c>
      <c r="E487" t="s">
        <v>23</v>
      </c>
      <c r="F487">
        <v>1</v>
      </c>
      <c r="G487">
        <v>1</v>
      </c>
      <c r="H487" t="s">
        <v>24</v>
      </c>
      <c r="I487">
        <v>2102</v>
      </c>
      <c r="J487">
        <v>1</v>
      </c>
      <c r="K487">
        <v>5</v>
      </c>
      <c r="L487" t="s">
        <v>48</v>
      </c>
      <c r="M487" t="s">
        <v>23</v>
      </c>
      <c r="N487" t="s">
        <v>39</v>
      </c>
      <c r="P487" t="s">
        <v>26</v>
      </c>
      <c r="Q487" t="s">
        <v>27</v>
      </c>
      <c r="R487" t="s">
        <v>1410</v>
      </c>
      <c r="S487" t="s">
        <v>1411</v>
      </c>
      <c r="T487" t="s">
        <v>43</v>
      </c>
      <c r="U487" t="s">
        <v>149</v>
      </c>
    </row>
    <row r="488" spans="1:21">
      <c r="A488" t="s">
        <v>1412</v>
      </c>
      <c r="B488" s="1">
        <v>45850</v>
      </c>
      <c r="C488" t="s">
        <v>22</v>
      </c>
      <c r="D488">
        <v>49</v>
      </c>
      <c r="E488" t="s">
        <v>39</v>
      </c>
      <c r="F488">
        <v>0</v>
      </c>
      <c r="G488">
        <v>1</v>
      </c>
      <c r="H488" t="s">
        <v>24</v>
      </c>
      <c r="I488">
        <v>5533</v>
      </c>
      <c r="J488">
        <v>0</v>
      </c>
      <c r="K488">
        <v>1</v>
      </c>
      <c r="L488" t="s">
        <v>48</v>
      </c>
      <c r="M488" t="s">
        <v>23</v>
      </c>
      <c r="N488" t="s">
        <v>23</v>
      </c>
      <c r="O488" t="s">
        <v>25</v>
      </c>
      <c r="P488" t="s">
        <v>26</v>
      </c>
      <c r="Q488" t="s">
        <v>27</v>
      </c>
      <c r="R488" t="s">
        <v>618</v>
      </c>
      <c r="S488" t="s">
        <v>1413</v>
      </c>
      <c r="T488" t="s">
        <v>64</v>
      </c>
      <c r="U488" t="s">
        <v>73</v>
      </c>
    </row>
    <row r="489" spans="1:21">
      <c r="A489" t="s">
        <v>1414</v>
      </c>
      <c r="B489" s="1">
        <v>45399</v>
      </c>
      <c r="C489" t="s">
        <v>22</v>
      </c>
      <c r="D489">
        <v>24</v>
      </c>
      <c r="E489" t="s">
        <v>39</v>
      </c>
      <c r="F489">
        <v>0</v>
      </c>
      <c r="G489">
        <v>1</v>
      </c>
      <c r="H489" t="s">
        <v>24</v>
      </c>
      <c r="I489">
        <v>4327</v>
      </c>
      <c r="J489">
        <v>0</v>
      </c>
      <c r="K489">
        <v>16</v>
      </c>
      <c r="L489" t="s">
        <v>97</v>
      </c>
      <c r="M489" t="s">
        <v>23</v>
      </c>
      <c r="N489" t="s">
        <v>39</v>
      </c>
      <c r="P489" t="s">
        <v>26</v>
      </c>
      <c r="Q489" t="s">
        <v>27</v>
      </c>
      <c r="R489" t="s">
        <v>1415</v>
      </c>
      <c r="S489" t="s">
        <v>1416</v>
      </c>
      <c r="T489" t="s">
        <v>59</v>
      </c>
      <c r="U489" t="s">
        <v>384</v>
      </c>
    </row>
    <row r="490" spans="1:21">
      <c r="A490" t="s">
        <v>1417</v>
      </c>
      <c r="B490" s="1">
        <v>45480</v>
      </c>
      <c r="C490" t="s">
        <v>22</v>
      </c>
      <c r="D490">
        <v>68</v>
      </c>
      <c r="E490" t="s">
        <v>39</v>
      </c>
      <c r="F490">
        <v>0</v>
      </c>
      <c r="G490">
        <v>1</v>
      </c>
      <c r="H490" t="s">
        <v>24</v>
      </c>
      <c r="I490">
        <v>2494</v>
      </c>
      <c r="J490">
        <v>0</v>
      </c>
      <c r="K490">
        <v>13</v>
      </c>
      <c r="L490" t="s">
        <v>97</v>
      </c>
      <c r="M490" t="s">
        <v>23</v>
      </c>
      <c r="N490" t="s">
        <v>23</v>
      </c>
      <c r="O490" t="s">
        <v>56</v>
      </c>
      <c r="P490" t="s">
        <v>26</v>
      </c>
      <c r="Q490" t="s">
        <v>27</v>
      </c>
      <c r="R490" t="s">
        <v>1418</v>
      </c>
      <c r="S490" t="s">
        <v>1419</v>
      </c>
      <c r="T490" t="s">
        <v>30</v>
      </c>
      <c r="U490" t="s">
        <v>31</v>
      </c>
    </row>
    <row r="491" spans="1:21">
      <c r="A491" t="s">
        <v>1420</v>
      </c>
      <c r="B491" s="1">
        <v>45277</v>
      </c>
      <c r="C491" t="s">
        <v>22</v>
      </c>
      <c r="D491">
        <v>75</v>
      </c>
      <c r="E491" t="s">
        <v>23</v>
      </c>
      <c r="F491">
        <v>0</v>
      </c>
      <c r="G491">
        <v>1</v>
      </c>
      <c r="H491" t="s">
        <v>24</v>
      </c>
      <c r="I491">
        <v>5604</v>
      </c>
      <c r="J491">
        <v>7</v>
      </c>
      <c r="K491">
        <v>20</v>
      </c>
      <c r="M491" t="s">
        <v>23</v>
      </c>
      <c r="N491" t="s">
        <v>23</v>
      </c>
      <c r="O491" t="s">
        <v>25</v>
      </c>
      <c r="P491" t="s">
        <v>26</v>
      </c>
      <c r="Q491" t="s">
        <v>27</v>
      </c>
      <c r="R491" t="s">
        <v>1421</v>
      </c>
      <c r="S491" t="s">
        <v>1422</v>
      </c>
      <c r="T491" t="s">
        <v>30</v>
      </c>
      <c r="U491" t="s">
        <v>31</v>
      </c>
    </row>
    <row r="492" spans="1:21">
      <c r="A492" t="s">
        <v>1423</v>
      </c>
      <c r="B492" s="1">
        <v>45571</v>
      </c>
      <c r="C492" t="s">
        <v>22</v>
      </c>
      <c r="D492">
        <v>74</v>
      </c>
      <c r="E492" t="s">
        <v>23</v>
      </c>
      <c r="F492">
        <v>0</v>
      </c>
      <c r="G492">
        <v>1</v>
      </c>
      <c r="H492" t="s">
        <v>24</v>
      </c>
      <c r="I492">
        <v>4990</v>
      </c>
      <c r="J492">
        <v>2</v>
      </c>
      <c r="K492">
        <v>10</v>
      </c>
      <c r="M492" t="s">
        <v>23</v>
      </c>
      <c r="N492" t="s">
        <v>23</v>
      </c>
      <c r="O492" t="s">
        <v>56</v>
      </c>
      <c r="P492" t="s">
        <v>26</v>
      </c>
      <c r="Q492" t="s">
        <v>27</v>
      </c>
      <c r="R492" t="s">
        <v>1424</v>
      </c>
      <c r="S492" t="s">
        <v>1425</v>
      </c>
      <c r="T492" t="s">
        <v>64</v>
      </c>
      <c r="U492" t="s">
        <v>254</v>
      </c>
    </row>
    <row r="493" spans="1:21">
      <c r="A493" t="s">
        <v>1426</v>
      </c>
      <c r="B493" s="1">
        <v>44033</v>
      </c>
      <c r="C493" t="s">
        <v>33</v>
      </c>
      <c r="D493">
        <v>77</v>
      </c>
      <c r="E493" t="s">
        <v>23</v>
      </c>
      <c r="F493">
        <v>0</v>
      </c>
      <c r="G493">
        <v>1</v>
      </c>
      <c r="H493" t="s">
        <v>24</v>
      </c>
      <c r="I493">
        <v>4412</v>
      </c>
      <c r="J493">
        <v>1</v>
      </c>
      <c r="K493">
        <v>61</v>
      </c>
      <c r="M493" t="s">
        <v>23</v>
      </c>
      <c r="N493" t="s">
        <v>23</v>
      </c>
      <c r="O493" t="s">
        <v>25</v>
      </c>
      <c r="P493" t="s">
        <v>202</v>
      </c>
      <c r="Q493" t="s">
        <v>50</v>
      </c>
      <c r="R493" t="s">
        <v>196</v>
      </c>
      <c r="S493" t="s">
        <v>1427</v>
      </c>
      <c r="T493" t="s">
        <v>30</v>
      </c>
      <c r="U493" t="s">
        <v>31</v>
      </c>
    </row>
    <row r="494" spans="1:21">
      <c r="A494" t="s">
        <v>1428</v>
      </c>
      <c r="B494" s="1">
        <v>44677</v>
      </c>
      <c r="C494" t="s">
        <v>22</v>
      </c>
      <c r="D494">
        <v>76</v>
      </c>
      <c r="E494" t="s">
        <v>23</v>
      </c>
      <c r="F494">
        <v>0</v>
      </c>
      <c r="G494">
        <v>1</v>
      </c>
      <c r="H494" t="s">
        <v>24</v>
      </c>
      <c r="I494">
        <v>2837</v>
      </c>
      <c r="J494">
        <v>1</v>
      </c>
      <c r="K494">
        <v>40</v>
      </c>
      <c r="M494" t="s">
        <v>23</v>
      </c>
      <c r="N494" t="s">
        <v>23</v>
      </c>
      <c r="O494" t="s">
        <v>25</v>
      </c>
      <c r="P494" t="s">
        <v>26</v>
      </c>
      <c r="Q494" t="s">
        <v>27</v>
      </c>
      <c r="R494" t="s">
        <v>1429</v>
      </c>
      <c r="S494" t="s">
        <v>1430</v>
      </c>
      <c r="T494" t="s">
        <v>43</v>
      </c>
      <c r="U494" t="s">
        <v>44</v>
      </c>
    </row>
    <row r="495" spans="1:21">
      <c r="A495" t="s">
        <v>1431</v>
      </c>
      <c r="B495" s="1">
        <v>45770</v>
      </c>
      <c r="C495" t="s">
        <v>22</v>
      </c>
      <c r="D495">
        <v>21</v>
      </c>
      <c r="E495" t="s">
        <v>23</v>
      </c>
      <c r="F495">
        <v>0</v>
      </c>
      <c r="G495">
        <v>1</v>
      </c>
      <c r="H495" t="s">
        <v>24</v>
      </c>
      <c r="I495">
        <v>4417</v>
      </c>
      <c r="J495">
        <v>3</v>
      </c>
      <c r="K495">
        <v>4</v>
      </c>
      <c r="L495" t="s">
        <v>48</v>
      </c>
      <c r="M495" t="s">
        <v>23</v>
      </c>
      <c r="N495" t="s">
        <v>23</v>
      </c>
      <c r="O495" t="s">
        <v>25</v>
      </c>
      <c r="P495" t="s">
        <v>26</v>
      </c>
      <c r="Q495" t="s">
        <v>27</v>
      </c>
      <c r="R495" t="s">
        <v>1432</v>
      </c>
      <c r="S495" t="s">
        <v>1433</v>
      </c>
      <c r="T495" t="s">
        <v>30</v>
      </c>
      <c r="U495" t="s">
        <v>31</v>
      </c>
    </row>
    <row r="496" spans="1:21">
      <c r="A496" t="s">
        <v>1434</v>
      </c>
      <c r="B496" s="1">
        <v>45427</v>
      </c>
      <c r="C496" t="s">
        <v>33</v>
      </c>
      <c r="D496">
        <v>54</v>
      </c>
      <c r="E496" t="s">
        <v>39</v>
      </c>
      <c r="F496">
        <v>0</v>
      </c>
      <c r="G496">
        <v>1</v>
      </c>
      <c r="H496" t="s">
        <v>24</v>
      </c>
      <c r="I496">
        <v>2122</v>
      </c>
      <c r="J496">
        <v>0</v>
      </c>
      <c r="K496">
        <v>15</v>
      </c>
      <c r="M496" t="s">
        <v>23</v>
      </c>
      <c r="N496" t="s">
        <v>23</v>
      </c>
      <c r="O496" t="s">
        <v>25</v>
      </c>
      <c r="P496" t="s">
        <v>26</v>
      </c>
      <c r="Q496" t="s">
        <v>27</v>
      </c>
      <c r="R496" t="s">
        <v>114</v>
      </c>
      <c r="S496" t="s">
        <v>1435</v>
      </c>
      <c r="T496" t="s">
        <v>30</v>
      </c>
      <c r="U496" t="s">
        <v>69</v>
      </c>
    </row>
    <row r="497" spans="1:21">
      <c r="A497" t="s">
        <v>1436</v>
      </c>
      <c r="B497" s="1">
        <v>45814</v>
      </c>
      <c r="C497" t="s">
        <v>33</v>
      </c>
      <c r="D497">
        <v>26</v>
      </c>
      <c r="E497" t="s">
        <v>39</v>
      </c>
      <c r="F497">
        <v>0</v>
      </c>
      <c r="G497">
        <v>1</v>
      </c>
      <c r="H497" t="s">
        <v>24</v>
      </c>
      <c r="I497">
        <v>5225</v>
      </c>
      <c r="J497">
        <v>0</v>
      </c>
      <c r="K497">
        <v>2</v>
      </c>
      <c r="M497" t="s">
        <v>23</v>
      </c>
      <c r="N497" t="s">
        <v>23</v>
      </c>
      <c r="O497" t="s">
        <v>25</v>
      </c>
      <c r="P497" t="s">
        <v>26</v>
      </c>
      <c r="Q497" t="s">
        <v>27</v>
      </c>
      <c r="R497" t="s">
        <v>1437</v>
      </c>
      <c r="S497" t="s">
        <v>1438</v>
      </c>
      <c r="T497" t="s">
        <v>30</v>
      </c>
      <c r="U497" t="s">
        <v>31</v>
      </c>
    </row>
    <row r="498" spans="1:21">
      <c r="A498" t="s">
        <v>1439</v>
      </c>
      <c r="B498" s="1">
        <v>45343</v>
      </c>
      <c r="C498" t="s">
        <v>22</v>
      </c>
      <c r="D498">
        <v>53</v>
      </c>
      <c r="E498" t="s">
        <v>23</v>
      </c>
      <c r="F498">
        <v>0</v>
      </c>
      <c r="G498">
        <v>1</v>
      </c>
      <c r="H498" t="s">
        <v>24</v>
      </c>
      <c r="I498">
        <v>2989</v>
      </c>
      <c r="J498">
        <v>1</v>
      </c>
      <c r="K498">
        <v>18</v>
      </c>
      <c r="M498" t="s">
        <v>23</v>
      </c>
      <c r="N498" t="s">
        <v>23</v>
      </c>
      <c r="O498" t="s">
        <v>49</v>
      </c>
      <c r="P498" t="s">
        <v>26</v>
      </c>
      <c r="Q498" t="s">
        <v>27</v>
      </c>
      <c r="R498" t="s">
        <v>1440</v>
      </c>
      <c r="S498" t="s">
        <v>1441</v>
      </c>
      <c r="T498" t="s">
        <v>30</v>
      </c>
      <c r="U498" t="s">
        <v>31</v>
      </c>
    </row>
    <row r="499" spans="1:21">
      <c r="A499" t="s">
        <v>1442</v>
      </c>
      <c r="B499" s="1">
        <v>45543</v>
      </c>
      <c r="C499" t="s">
        <v>33</v>
      </c>
      <c r="D499">
        <v>41</v>
      </c>
      <c r="E499" t="s">
        <v>23</v>
      </c>
      <c r="F499">
        <v>0</v>
      </c>
      <c r="G499">
        <v>1</v>
      </c>
      <c r="H499" t="s">
        <v>24</v>
      </c>
      <c r="I499">
        <v>3200</v>
      </c>
      <c r="J499">
        <v>1</v>
      </c>
      <c r="K499">
        <v>11</v>
      </c>
      <c r="L499" t="s">
        <v>97</v>
      </c>
      <c r="M499" t="s">
        <v>23</v>
      </c>
      <c r="N499" t="s">
        <v>23</v>
      </c>
      <c r="O499" t="s">
        <v>49</v>
      </c>
      <c r="P499" t="s">
        <v>26</v>
      </c>
      <c r="Q499" t="s">
        <v>27</v>
      </c>
      <c r="R499" t="s">
        <v>1443</v>
      </c>
      <c r="S499" t="s">
        <v>1444</v>
      </c>
      <c r="T499" t="s">
        <v>30</v>
      </c>
      <c r="U499" t="s">
        <v>31</v>
      </c>
    </row>
    <row r="500" spans="1:21">
      <c r="A500" t="s">
        <v>1445</v>
      </c>
      <c r="B500" s="1">
        <v>44643</v>
      </c>
      <c r="C500" t="s">
        <v>22</v>
      </c>
      <c r="D500">
        <v>21</v>
      </c>
      <c r="E500" t="s">
        <v>39</v>
      </c>
      <c r="F500">
        <v>0</v>
      </c>
      <c r="G500">
        <v>1</v>
      </c>
      <c r="H500" t="s">
        <v>24</v>
      </c>
      <c r="I500">
        <v>3316</v>
      </c>
      <c r="J500">
        <v>0</v>
      </c>
      <c r="K500">
        <v>41</v>
      </c>
      <c r="M500" t="s">
        <v>23</v>
      </c>
      <c r="N500" t="s">
        <v>23</v>
      </c>
      <c r="O500" t="s">
        <v>25</v>
      </c>
      <c r="P500" t="s">
        <v>26</v>
      </c>
      <c r="Q500" t="s">
        <v>27</v>
      </c>
      <c r="R500" t="s">
        <v>1446</v>
      </c>
      <c r="S500" t="s">
        <v>1447</v>
      </c>
      <c r="T500" t="s">
        <v>30</v>
      </c>
      <c r="U500" t="s">
        <v>31</v>
      </c>
    </row>
    <row r="501" spans="1:21">
      <c r="A501" t="s">
        <v>1448</v>
      </c>
      <c r="B501" s="1">
        <v>44369</v>
      </c>
      <c r="C501" t="s">
        <v>33</v>
      </c>
      <c r="D501">
        <v>63</v>
      </c>
      <c r="E501" t="s">
        <v>39</v>
      </c>
      <c r="F501">
        <v>0</v>
      </c>
      <c r="G501">
        <v>1</v>
      </c>
      <c r="H501" t="s">
        <v>24</v>
      </c>
      <c r="I501">
        <v>5855</v>
      </c>
      <c r="J501">
        <v>0</v>
      </c>
      <c r="K501">
        <v>50</v>
      </c>
      <c r="M501" t="s">
        <v>23</v>
      </c>
      <c r="N501" t="s">
        <v>23</v>
      </c>
      <c r="O501" t="s">
        <v>25</v>
      </c>
      <c r="P501" t="s">
        <v>164</v>
      </c>
      <c r="Q501" t="s">
        <v>27</v>
      </c>
      <c r="R501" t="s">
        <v>1449</v>
      </c>
      <c r="S501" t="s">
        <v>1450</v>
      </c>
      <c r="T501" t="s">
        <v>30</v>
      </c>
      <c r="U501" t="s">
        <v>31</v>
      </c>
    </row>
    <row r="502" spans="1:21">
      <c r="A502" t="s">
        <v>1451</v>
      </c>
      <c r="B502" s="1">
        <v>44646</v>
      </c>
      <c r="C502" t="s">
        <v>33</v>
      </c>
      <c r="D502">
        <v>42</v>
      </c>
      <c r="E502" t="s">
        <v>23</v>
      </c>
      <c r="F502">
        <v>3</v>
      </c>
      <c r="G502">
        <v>1</v>
      </c>
      <c r="H502" t="s">
        <v>24</v>
      </c>
      <c r="I502">
        <v>4734</v>
      </c>
      <c r="J502">
        <v>1</v>
      </c>
      <c r="K502">
        <v>41</v>
      </c>
      <c r="M502" t="s">
        <v>23</v>
      </c>
      <c r="N502" t="s">
        <v>23</v>
      </c>
      <c r="O502" t="s">
        <v>56</v>
      </c>
      <c r="P502" t="s">
        <v>26</v>
      </c>
      <c r="Q502" t="s">
        <v>50</v>
      </c>
      <c r="R502" t="s">
        <v>936</v>
      </c>
      <c r="S502" t="s">
        <v>1452</v>
      </c>
      <c r="T502" t="s">
        <v>59</v>
      </c>
      <c r="U502" t="s">
        <v>60</v>
      </c>
    </row>
    <row r="503" spans="1:21">
      <c r="A503" t="s">
        <v>1453</v>
      </c>
      <c r="B503" s="1">
        <v>45585</v>
      </c>
      <c r="C503" t="s">
        <v>22</v>
      </c>
      <c r="D503">
        <v>42</v>
      </c>
      <c r="E503" t="s">
        <v>39</v>
      </c>
      <c r="F503">
        <v>0</v>
      </c>
      <c r="G503">
        <v>1</v>
      </c>
      <c r="H503" t="s">
        <v>24</v>
      </c>
      <c r="I503">
        <v>2529</v>
      </c>
      <c r="J503">
        <v>0</v>
      </c>
      <c r="K503">
        <v>10</v>
      </c>
      <c r="M503" t="s">
        <v>39</v>
      </c>
      <c r="N503" t="s">
        <v>23</v>
      </c>
      <c r="O503" t="s">
        <v>49</v>
      </c>
      <c r="P503" t="s">
        <v>26</v>
      </c>
      <c r="Q503" t="s">
        <v>50</v>
      </c>
      <c r="R503" t="s">
        <v>1454</v>
      </c>
      <c r="S503" t="s">
        <v>1455</v>
      </c>
      <c r="T503" t="s">
        <v>36</v>
      </c>
      <c r="U503" t="s">
        <v>46</v>
      </c>
    </row>
    <row r="504" spans="1:21">
      <c r="A504" t="s">
        <v>1456</v>
      </c>
      <c r="B504" s="1">
        <v>45731</v>
      </c>
      <c r="C504" t="s">
        <v>22</v>
      </c>
      <c r="D504">
        <v>52</v>
      </c>
      <c r="E504" t="s">
        <v>39</v>
      </c>
      <c r="F504">
        <v>0</v>
      </c>
      <c r="G504">
        <v>1</v>
      </c>
      <c r="H504" t="s">
        <v>24</v>
      </c>
      <c r="I504">
        <v>4944</v>
      </c>
      <c r="J504">
        <v>0</v>
      </c>
      <c r="K504">
        <v>5</v>
      </c>
      <c r="M504" t="s">
        <v>23</v>
      </c>
      <c r="N504" t="s">
        <v>23</v>
      </c>
      <c r="O504" t="s">
        <v>49</v>
      </c>
      <c r="P504" t="s">
        <v>26</v>
      </c>
      <c r="Q504" t="s">
        <v>27</v>
      </c>
      <c r="R504" t="s">
        <v>1457</v>
      </c>
      <c r="S504" t="s">
        <v>1458</v>
      </c>
      <c r="T504" t="s">
        <v>59</v>
      </c>
      <c r="U504" t="s">
        <v>60</v>
      </c>
    </row>
    <row r="505" spans="1:21">
      <c r="A505" t="s">
        <v>1459</v>
      </c>
      <c r="B505" s="1">
        <v>45520</v>
      </c>
      <c r="C505" t="s">
        <v>33</v>
      </c>
      <c r="D505">
        <v>28</v>
      </c>
      <c r="E505" t="s">
        <v>23</v>
      </c>
      <c r="F505">
        <v>0</v>
      </c>
      <c r="G505">
        <v>1</v>
      </c>
      <c r="H505" t="s">
        <v>24</v>
      </c>
      <c r="I505">
        <v>4154</v>
      </c>
      <c r="J505">
        <v>1</v>
      </c>
      <c r="K505">
        <v>12</v>
      </c>
      <c r="M505" t="s">
        <v>23</v>
      </c>
      <c r="N505" t="s">
        <v>23</v>
      </c>
      <c r="O505" t="s">
        <v>25</v>
      </c>
      <c r="P505" t="s">
        <v>26</v>
      </c>
      <c r="Q505" t="s">
        <v>27</v>
      </c>
      <c r="R505" t="s">
        <v>1460</v>
      </c>
      <c r="S505" t="s">
        <v>1461</v>
      </c>
      <c r="T505" t="s">
        <v>30</v>
      </c>
      <c r="U505" t="s">
        <v>31</v>
      </c>
    </row>
    <row r="506" spans="1:21">
      <c r="A506" t="s">
        <v>1462</v>
      </c>
      <c r="B506" s="1">
        <v>45588</v>
      </c>
      <c r="C506" t="s">
        <v>22</v>
      </c>
      <c r="D506">
        <v>37</v>
      </c>
      <c r="E506" t="s">
        <v>39</v>
      </c>
      <c r="F506">
        <v>0</v>
      </c>
      <c r="G506">
        <v>1</v>
      </c>
      <c r="H506" t="s">
        <v>24</v>
      </c>
      <c r="I506">
        <v>5035</v>
      </c>
      <c r="J506">
        <v>0</v>
      </c>
      <c r="K506">
        <v>10</v>
      </c>
      <c r="M506" t="s">
        <v>23</v>
      </c>
      <c r="N506" t="s">
        <v>23</v>
      </c>
      <c r="O506" t="s">
        <v>25</v>
      </c>
      <c r="P506" t="s">
        <v>26</v>
      </c>
      <c r="Q506" t="s">
        <v>27</v>
      </c>
      <c r="R506" t="s">
        <v>196</v>
      </c>
      <c r="S506" t="s">
        <v>1463</v>
      </c>
      <c r="T506" t="s">
        <v>30</v>
      </c>
      <c r="U506" t="s">
        <v>69</v>
      </c>
    </row>
    <row r="507" spans="1:21">
      <c r="A507" t="s">
        <v>1464</v>
      </c>
      <c r="B507" s="1">
        <v>44242</v>
      </c>
      <c r="C507" t="s">
        <v>22</v>
      </c>
      <c r="D507">
        <v>43</v>
      </c>
      <c r="E507" t="s">
        <v>39</v>
      </c>
      <c r="F507">
        <v>2</v>
      </c>
      <c r="G507">
        <v>1</v>
      </c>
      <c r="H507" t="s">
        <v>24</v>
      </c>
      <c r="I507">
        <v>5282</v>
      </c>
      <c r="J507">
        <v>0</v>
      </c>
      <c r="K507">
        <v>54</v>
      </c>
      <c r="M507" t="s">
        <v>23</v>
      </c>
      <c r="N507" t="s">
        <v>23</v>
      </c>
      <c r="O507" t="s">
        <v>56</v>
      </c>
      <c r="P507" t="s">
        <v>26</v>
      </c>
      <c r="Q507" t="s">
        <v>50</v>
      </c>
      <c r="R507" t="s">
        <v>486</v>
      </c>
      <c r="S507" t="s">
        <v>1465</v>
      </c>
      <c r="T507" t="s">
        <v>43</v>
      </c>
      <c r="U507" t="s">
        <v>44</v>
      </c>
    </row>
    <row r="508" spans="1:21">
      <c r="A508" t="s">
        <v>1466</v>
      </c>
      <c r="B508" s="1">
        <v>45854</v>
      </c>
      <c r="C508" t="s">
        <v>33</v>
      </c>
      <c r="D508">
        <v>43</v>
      </c>
      <c r="E508" t="s">
        <v>39</v>
      </c>
      <c r="F508">
        <v>0</v>
      </c>
      <c r="G508">
        <v>1</v>
      </c>
      <c r="H508" t="s">
        <v>24</v>
      </c>
      <c r="I508">
        <v>3706</v>
      </c>
      <c r="J508">
        <v>0</v>
      </c>
      <c r="K508">
        <v>1</v>
      </c>
      <c r="M508" t="s">
        <v>23</v>
      </c>
      <c r="N508" t="s">
        <v>23</v>
      </c>
      <c r="O508" t="s">
        <v>25</v>
      </c>
      <c r="P508" t="s">
        <v>26</v>
      </c>
      <c r="Q508" t="s">
        <v>27</v>
      </c>
      <c r="R508" t="s">
        <v>788</v>
      </c>
      <c r="S508" t="s">
        <v>1467</v>
      </c>
      <c r="T508" t="s">
        <v>30</v>
      </c>
      <c r="U508" t="s">
        <v>31</v>
      </c>
    </row>
    <row r="509" spans="1:21">
      <c r="A509" t="s">
        <v>1468</v>
      </c>
      <c r="B509" s="1">
        <v>44637</v>
      </c>
      <c r="C509" t="s">
        <v>22</v>
      </c>
      <c r="D509">
        <v>36</v>
      </c>
      <c r="E509" t="s">
        <v>23</v>
      </c>
      <c r="F509">
        <v>0</v>
      </c>
      <c r="G509">
        <v>1</v>
      </c>
      <c r="H509" t="s">
        <v>24</v>
      </c>
      <c r="I509">
        <v>2098</v>
      </c>
      <c r="J509">
        <v>1</v>
      </c>
      <c r="K509">
        <v>41</v>
      </c>
      <c r="L509" t="s">
        <v>142</v>
      </c>
      <c r="M509" t="s">
        <v>23</v>
      </c>
      <c r="N509" t="s">
        <v>23</v>
      </c>
      <c r="O509" t="s">
        <v>25</v>
      </c>
      <c r="P509" t="s">
        <v>202</v>
      </c>
      <c r="Q509" t="s">
        <v>27</v>
      </c>
      <c r="R509" t="s">
        <v>1469</v>
      </c>
      <c r="S509" t="s">
        <v>1470</v>
      </c>
      <c r="T509" t="s">
        <v>30</v>
      </c>
      <c r="U509" t="s">
        <v>31</v>
      </c>
    </row>
    <row r="510" spans="1:21">
      <c r="A510" t="s">
        <v>1471</v>
      </c>
      <c r="B510" s="1">
        <v>45664</v>
      </c>
      <c r="C510" t="s">
        <v>33</v>
      </c>
      <c r="D510">
        <v>57</v>
      </c>
      <c r="E510" t="s">
        <v>39</v>
      </c>
      <c r="F510">
        <v>0</v>
      </c>
      <c r="G510">
        <v>1</v>
      </c>
      <c r="H510" t="s">
        <v>24</v>
      </c>
      <c r="I510">
        <v>2248</v>
      </c>
      <c r="J510">
        <v>0</v>
      </c>
      <c r="K510">
        <v>7</v>
      </c>
      <c r="L510" t="s">
        <v>48</v>
      </c>
      <c r="M510" t="s">
        <v>23</v>
      </c>
      <c r="N510" t="s">
        <v>23</v>
      </c>
      <c r="O510" t="s">
        <v>49</v>
      </c>
      <c r="P510" t="s">
        <v>26</v>
      </c>
      <c r="Q510" t="s">
        <v>50</v>
      </c>
      <c r="R510" t="s">
        <v>583</v>
      </c>
      <c r="S510" t="s">
        <v>1472</v>
      </c>
      <c r="T510" t="s">
        <v>36</v>
      </c>
      <c r="U510" t="s">
        <v>46</v>
      </c>
    </row>
    <row r="511" spans="1:21">
      <c r="A511" t="s">
        <v>1473</v>
      </c>
      <c r="B511" s="1">
        <v>45783</v>
      </c>
      <c r="C511" t="s">
        <v>33</v>
      </c>
      <c r="D511">
        <v>46</v>
      </c>
      <c r="E511" t="s">
        <v>23</v>
      </c>
      <c r="F511">
        <v>2</v>
      </c>
      <c r="G511">
        <v>1</v>
      </c>
      <c r="H511" t="s">
        <v>24</v>
      </c>
      <c r="I511">
        <v>2613</v>
      </c>
      <c r="J511">
        <v>1</v>
      </c>
      <c r="K511">
        <v>3</v>
      </c>
      <c r="L511" t="s">
        <v>48</v>
      </c>
      <c r="M511" t="s">
        <v>39</v>
      </c>
      <c r="N511" t="s">
        <v>23</v>
      </c>
      <c r="O511" t="s">
        <v>56</v>
      </c>
      <c r="P511" t="s">
        <v>26</v>
      </c>
      <c r="Q511" t="s">
        <v>50</v>
      </c>
      <c r="R511" t="s">
        <v>722</v>
      </c>
      <c r="S511" t="s">
        <v>1474</v>
      </c>
      <c r="T511" t="s">
        <v>36</v>
      </c>
      <c r="U511" t="s">
        <v>46</v>
      </c>
    </row>
    <row r="512" spans="1:21">
      <c r="A512" t="s">
        <v>1475</v>
      </c>
      <c r="B512" s="1">
        <v>45767</v>
      </c>
      <c r="C512" t="s">
        <v>22</v>
      </c>
      <c r="D512">
        <v>44</v>
      </c>
      <c r="E512" t="s">
        <v>39</v>
      </c>
      <c r="F512">
        <v>2</v>
      </c>
      <c r="G512">
        <v>1</v>
      </c>
      <c r="H512" t="s">
        <v>24</v>
      </c>
      <c r="I512">
        <v>4455</v>
      </c>
      <c r="J512">
        <v>0</v>
      </c>
      <c r="K512">
        <v>4</v>
      </c>
      <c r="M512" t="s">
        <v>23</v>
      </c>
      <c r="N512" t="s">
        <v>23</v>
      </c>
      <c r="O512" t="s">
        <v>56</v>
      </c>
      <c r="P512" t="s">
        <v>26</v>
      </c>
      <c r="Q512" t="s">
        <v>27</v>
      </c>
      <c r="R512" t="s">
        <v>793</v>
      </c>
      <c r="S512" t="s">
        <v>1476</v>
      </c>
      <c r="T512" t="s">
        <v>43</v>
      </c>
      <c r="U512" t="s">
        <v>44</v>
      </c>
    </row>
    <row r="513" spans="1:21">
      <c r="A513" t="s">
        <v>1477</v>
      </c>
      <c r="B513" s="1">
        <v>45460</v>
      </c>
      <c r="C513" t="s">
        <v>33</v>
      </c>
      <c r="D513">
        <v>59</v>
      </c>
      <c r="E513" t="s">
        <v>23</v>
      </c>
      <c r="F513">
        <v>0</v>
      </c>
      <c r="G513">
        <v>1</v>
      </c>
      <c r="H513" t="s">
        <v>24</v>
      </c>
      <c r="I513">
        <v>5887</v>
      </c>
      <c r="J513">
        <v>3</v>
      </c>
      <c r="K513">
        <v>14</v>
      </c>
      <c r="M513" t="s">
        <v>23</v>
      </c>
      <c r="N513" t="s">
        <v>23</v>
      </c>
      <c r="O513" t="s">
        <v>25</v>
      </c>
      <c r="P513" t="s">
        <v>202</v>
      </c>
      <c r="Q513" t="s">
        <v>50</v>
      </c>
      <c r="R513" t="s">
        <v>1050</v>
      </c>
      <c r="S513" t="s">
        <v>1478</v>
      </c>
      <c r="T513" t="s">
        <v>30</v>
      </c>
      <c r="U513" t="s">
        <v>103</v>
      </c>
    </row>
    <row r="514" spans="1:21">
      <c r="A514" t="s">
        <v>1479</v>
      </c>
      <c r="B514" s="1">
        <v>45741</v>
      </c>
      <c r="C514" t="s">
        <v>22</v>
      </c>
      <c r="D514">
        <v>57</v>
      </c>
      <c r="E514" t="s">
        <v>23</v>
      </c>
      <c r="F514">
        <v>1</v>
      </c>
      <c r="G514">
        <v>1</v>
      </c>
      <c r="H514" t="s">
        <v>24</v>
      </c>
      <c r="I514">
        <v>5124</v>
      </c>
      <c r="J514">
        <v>1</v>
      </c>
      <c r="K514">
        <v>5</v>
      </c>
      <c r="M514" t="s">
        <v>23</v>
      </c>
      <c r="N514" t="s">
        <v>23</v>
      </c>
      <c r="O514" t="s">
        <v>25</v>
      </c>
      <c r="P514" t="s">
        <v>26</v>
      </c>
      <c r="Q514" t="s">
        <v>27</v>
      </c>
      <c r="R514" t="s">
        <v>595</v>
      </c>
      <c r="S514" t="s">
        <v>1480</v>
      </c>
      <c r="T514" t="s">
        <v>30</v>
      </c>
      <c r="U514" t="s">
        <v>31</v>
      </c>
    </row>
    <row r="515" spans="1:21">
      <c r="A515" t="s">
        <v>1481</v>
      </c>
      <c r="B515" s="1">
        <v>45547</v>
      </c>
      <c r="C515" t="s">
        <v>33</v>
      </c>
      <c r="D515">
        <v>78</v>
      </c>
      <c r="E515" t="s">
        <v>39</v>
      </c>
      <c r="F515">
        <v>1</v>
      </c>
      <c r="G515">
        <v>1</v>
      </c>
      <c r="H515" t="s">
        <v>24</v>
      </c>
      <c r="I515">
        <v>5980</v>
      </c>
      <c r="J515">
        <v>0</v>
      </c>
      <c r="K515">
        <v>11</v>
      </c>
      <c r="L515" t="s">
        <v>97</v>
      </c>
      <c r="M515" t="s">
        <v>23</v>
      </c>
      <c r="N515" t="s">
        <v>23</v>
      </c>
      <c r="O515" t="s">
        <v>25</v>
      </c>
      <c r="P515" t="s">
        <v>26</v>
      </c>
      <c r="Q515" t="s">
        <v>27</v>
      </c>
      <c r="R515" t="s">
        <v>1331</v>
      </c>
      <c r="S515" t="s">
        <v>1482</v>
      </c>
      <c r="T515" t="s">
        <v>64</v>
      </c>
      <c r="U515" t="s">
        <v>65</v>
      </c>
    </row>
    <row r="516" spans="1:21">
      <c r="A516" t="s">
        <v>1483</v>
      </c>
      <c r="B516" s="1">
        <v>44587</v>
      </c>
      <c r="C516" t="s">
        <v>33</v>
      </c>
      <c r="D516">
        <v>70</v>
      </c>
      <c r="E516" t="s">
        <v>23</v>
      </c>
      <c r="F516">
        <v>0</v>
      </c>
      <c r="G516">
        <v>1</v>
      </c>
      <c r="H516" t="s">
        <v>24</v>
      </c>
      <c r="I516">
        <v>2573</v>
      </c>
      <c r="J516">
        <v>1</v>
      </c>
      <c r="K516">
        <v>43</v>
      </c>
      <c r="L516" t="s">
        <v>142</v>
      </c>
      <c r="M516" t="s">
        <v>39</v>
      </c>
      <c r="N516" t="s">
        <v>23</v>
      </c>
      <c r="O516" t="s">
        <v>49</v>
      </c>
      <c r="P516" t="s">
        <v>26</v>
      </c>
      <c r="Q516" t="s">
        <v>50</v>
      </c>
      <c r="R516" t="s">
        <v>1484</v>
      </c>
      <c r="S516" t="s">
        <v>1485</v>
      </c>
      <c r="T516" t="s">
        <v>30</v>
      </c>
      <c r="U516" t="s">
        <v>31</v>
      </c>
    </row>
    <row r="517" spans="1:21">
      <c r="A517" t="s">
        <v>1486</v>
      </c>
      <c r="B517" s="1">
        <v>44172</v>
      </c>
      <c r="C517" t="s">
        <v>33</v>
      </c>
      <c r="D517">
        <v>68</v>
      </c>
      <c r="E517" t="s">
        <v>23</v>
      </c>
      <c r="F517">
        <v>0</v>
      </c>
      <c r="G517">
        <v>1</v>
      </c>
      <c r="H517" t="s">
        <v>24</v>
      </c>
      <c r="I517">
        <v>4803</v>
      </c>
      <c r="J517">
        <v>1</v>
      </c>
      <c r="K517">
        <v>56</v>
      </c>
      <c r="M517" t="s">
        <v>23</v>
      </c>
      <c r="N517" t="s">
        <v>23</v>
      </c>
      <c r="O517" t="s">
        <v>56</v>
      </c>
      <c r="P517" t="s">
        <v>26</v>
      </c>
      <c r="Q517" t="s">
        <v>27</v>
      </c>
      <c r="R517" t="s">
        <v>1487</v>
      </c>
      <c r="S517" t="s">
        <v>1488</v>
      </c>
      <c r="T517" t="s">
        <v>36</v>
      </c>
      <c r="U517" t="s">
        <v>46</v>
      </c>
    </row>
    <row r="518" spans="1:21">
      <c r="A518" t="s">
        <v>1489</v>
      </c>
      <c r="B518" s="1">
        <v>45649</v>
      </c>
      <c r="C518" t="s">
        <v>22</v>
      </c>
      <c r="D518">
        <v>65</v>
      </c>
      <c r="E518" t="s">
        <v>39</v>
      </c>
      <c r="F518">
        <v>0</v>
      </c>
      <c r="G518">
        <v>1</v>
      </c>
      <c r="H518" t="s">
        <v>24</v>
      </c>
      <c r="I518">
        <v>5971</v>
      </c>
      <c r="J518">
        <v>0</v>
      </c>
      <c r="K518">
        <v>8</v>
      </c>
      <c r="L518" t="s">
        <v>48</v>
      </c>
      <c r="M518" t="s">
        <v>39</v>
      </c>
      <c r="N518" t="s">
        <v>23</v>
      </c>
      <c r="O518" t="s">
        <v>49</v>
      </c>
      <c r="P518" t="s">
        <v>26</v>
      </c>
      <c r="Q518" t="s">
        <v>27</v>
      </c>
      <c r="R518" t="s">
        <v>1490</v>
      </c>
      <c r="S518" t="s">
        <v>1491</v>
      </c>
      <c r="T518" t="s">
        <v>30</v>
      </c>
      <c r="U518" t="s">
        <v>31</v>
      </c>
    </row>
    <row r="519" spans="1:21">
      <c r="A519" t="s">
        <v>1492</v>
      </c>
      <c r="B519" s="1">
        <v>45140</v>
      </c>
      <c r="C519" t="s">
        <v>33</v>
      </c>
      <c r="D519">
        <v>74</v>
      </c>
      <c r="E519" t="s">
        <v>23</v>
      </c>
      <c r="F519">
        <v>0</v>
      </c>
      <c r="G519">
        <v>1</v>
      </c>
      <c r="H519" t="s">
        <v>24</v>
      </c>
      <c r="I519">
        <v>3843</v>
      </c>
      <c r="J519">
        <v>1</v>
      </c>
      <c r="K519">
        <v>24</v>
      </c>
      <c r="L519" t="s">
        <v>40</v>
      </c>
      <c r="M519" t="s">
        <v>39</v>
      </c>
      <c r="N519" t="s">
        <v>23</v>
      </c>
      <c r="O519" t="s">
        <v>56</v>
      </c>
      <c r="P519" t="s">
        <v>26</v>
      </c>
      <c r="Q519" t="s">
        <v>50</v>
      </c>
      <c r="R519" t="s">
        <v>1493</v>
      </c>
      <c r="S519" t="s">
        <v>1494</v>
      </c>
      <c r="T519" t="s">
        <v>64</v>
      </c>
      <c r="U519" t="s">
        <v>254</v>
      </c>
    </row>
    <row r="520" spans="1:21">
      <c r="A520" t="s">
        <v>1495</v>
      </c>
      <c r="B520" s="1">
        <v>45262</v>
      </c>
      <c r="C520" t="s">
        <v>33</v>
      </c>
      <c r="D520">
        <v>67</v>
      </c>
      <c r="E520" t="s">
        <v>39</v>
      </c>
      <c r="F520">
        <v>0</v>
      </c>
      <c r="G520">
        <v>1</v>
      </c>
      <c r="H520" t="s">
        <v>24</v>
      </c>
      <c r="I520">
        <v>3866</v>
      </c>
      <c r="J520">
        <v>0</v>
      </c>
      <c r="K520">
        <v>20</v>
      </c>
      <c r="M520" t="s">
        <v>23</v>
      </c>
      <c r="N520" t="s">
        <v>23</v>
      </c>
      <c r="O520" t="s">
        <v>49</v>
      </c>
      <c r="P520" t="s">
        <v>26</v>
      </c>
      <c r="Q520" t="s">
        <v>50</v>
      </c>
      <c r="R520" t="s">
        <v>1496</v>
      </c>
      <c r="S520" t="s">
        <v>1497</v>
      </c>
      <c r="T520" t="s">
        <v>59</v>
      </c>
      <c r="U520" t="s">
        <v>384</v>
      </c>
    </row>
    <row r="521" spans="1:21">
      <c r="A521" t="s">
        <v>1498</v>
      </c>
      <c r="B521" s="1">
        <v>45862</v>
      </c>
      <c r="C521" t="s">
        <v>33</v>
      </c>
      <c r="D521">
        <v>68</v>
      </c>
      <c r="E521" t="s">
        <v>39</v>
      </c>
      <c r="F521">
        <v>0</v>
      </c>
      <c r="G521">
        <v>1</v>
      </c>
      <c r="H521" t="s">
        <v>24</v>
      </c>
      <c r="I521">
        <v>3067</v>
      </c>
      <c r="J521">
        <v>0</v>
      </c>
      <c r="K521">
        <v>1</v>
      </c>
      <c r="L521" t="s">
        <v>48</v>
      </c>
      <c r="M521" t="s">
        <v>23</v>
      </c>
      <c r="N521" t="s">
        <v>23</v>
      </c>
      <c r="O521" t="s">
        <v>25</v>
      </c>
      <c r="P521" t="s">
        <v>26</v>
      </c>
      <c r="Q521" t="s">
        <v>27</v>
      </c>
      <c r="R521" t="s">
        <v>1499</v>
      </c>
      <c r="S521" t="s">
        <v>1500</v>
      </c>
      <c r="T521" t="s">
        <v>30</v>
      </c>
      <c r="U521" t="s">
        <v>31</v>
      </c>
    </row>
    <row r="522" spans="1:21">
      <c r="A522" t="s">
        <v>1501</v>
      </c>
      <c r="B522" s="1">
        <v>45839</v>
      </c>
      <c r="C522" t="s">
        <v>22</v>
      </c>
      <c r="D522">
        <v>58</v>
      </c>
      <c r="E522" t="s">
        <v>39</v>
      </c>
      <c r="F522">
        <v>0</v>
      </c>
      <c r="G522">
        <v>1</v>
      </c>
      <c r="H522" t="s">
        <v>24</v>
      </c>
      <c r="I522">
        <v>3718</v>
      </c>
      <c r="J522">
        <v>0</v>
      </c>
      <c r="K522">
        <v>1</v>
      </c>
      <c r="L522" t="s">
        <v>48</v>
      </c>
      <c r="M522" t="s">
        <v>23</v>
      </c>
      <c r="N522" t="s">
        <v>23</v>
      </c>
      <c r="O522" t="s">
        <v>49</v>
      </c>
      <c r="P522" t="s">
        <v>26</v>
      </c>
      <c r="Q522" t="s">
        <v>27</v>
      </c>
      <c r="R522" t="s">
        <v>1502</v>
      </c>
      <c r="S522" t="s">
        <v>1503</v>
      </c>
      <c r="T522" t="s">
        <v>30</v>
      </c>
      <c r="U522" t="s">
        <v>31</v>
      </c>
    </row>
    <row r="523" spans="1:21">
      <c r="A523" t="s">
        <v>1504</v>
      </c>
      <c r="B523" s="1">
        <v>44734</v>
      </c>
      <c r="C523" t="s">
        <v>22</v>
      </c>
      <c r="D523">
        <v>44</v>
      </c>
      <c r="E523" t="s">
        <v>23</v>
      </c>
      <c r="F523">
        <v>0</v>
      </c>
      <c r="G523">
        <v>1</v>
      </c>
      <c r="H523" t="s">
        <v>24</v>
      </c>
      <c r="I523">
        <v>2405</v>
      </c>
      <c r="J523">
        <v>1</v>
      </c>
      <c r="K523">
        <v>38</v>
      </c>
      <c r="M523" t="s">
        <v>23</v>
      </c>
      <c r="N523" t="s">
        <v>23</v>
      </c>
      <c r="O523" t="s">
        <v>25</v>
      </c>
      <c r="P523" t="s">
        <v>26</v>
      </c>
      <c r="Q523" t="s">
        <v>27</v>
      </c>
      <c r="R523" t="s">
        <v>229</v>
      </c>
      <c r="S523" t="s">
        <v>1505</v>
      </c>
      <c r="T523" t="s">
        <v>30</v>
      </c>
      <c r="U523" t="s">
        <v>106</v>
      </c>
    </row>
    <row r="524" spans="1:21">
      <c r="A524" t="s">
        <v>1506</v>
      </c>
      <c r="B524" s="1">
        <v>45210</v>
      </c>
      <c r="C524" t="s">
        <v>33</v>
      </c>
      <c r="D524">
        <v>19</v>
      </c>
      <c r="E524" t="s">
        <v>23</v>
      </c>
      <c r="F524">
        <v>0</v>
      </c>
      <c r="G524">
        <v>1</v>
      </c>
      <c r="H524" t="s">
        <v>24</v>
      </c>
      <c r="I524">
        <v>2159</v>
      </c>
      <c r="J524">
        <v>1</v>
      </c>
      <c r="K524">
        <v>22</v>
      </c>
      <c r="M524" t="s">
        <v>23</v>
      </c>
      <c r="N524" t="s">
        <v>23</v>
      </c>
      <c r="O524" t="s">
        <v>25</v>
      </c>
      <c r="P524" t="s">
        <v>26</v>
      </c>
      <c r="Q524" t="s">
        <v>27</v>
      </c>
      <c r="R524" t="s">
        <v>956</v>
      </c>
      <c r="S524" t="s">
        <v>1507</v>
      </c>
      <c r="T524" t="s">
        <v>30</v>
      </c>
      <c r="U524" t="s">
        <v>103</v>
      </c>
    </row>
    <row r="525" spans="1:21">
      <c r="A525" t="s">
        <v>1508</v>
      </c>
      <c r="B525" s="1">
        <v>45140</v>
      </c>
      <c r="C525" t="s">
        <v>33</v>
      </c>
      <c r="D525">
        <v>35</v>
      </c>
      <c r="E525" t="s">
        <v>39</v>
      </c>
      <c r="F525">
        <v>0</v>
      </c>
      <c r="G525">
        <v>1</v>
      </c>
      <c r="H525" t="s">
        <v>24</v>
      </c>
      <c r="I525">
        <v>4016</v>
      </c>
      <c r="J525">
        <v>0</v>
      </c>
      <c r="K525">
        <v>24</v>
      </c>
      <c r="M525" t="s">
        <v>23</v>
      </c>
      <c r="N525" t="s">
        <v>23</v>
      </c>
      <c r="O525" t="s">
        <v>25</v>
      </c>
      <c r="P525" t="s">
        <v>26</v>
      </c>
      <c r="Q525" t="s">
        <v>27</v>
      </c>
      <c r="R525" t="s">
        <v>1148</v>
      </c>
      <c r="S525" t="s">
        <v>1509</v>
      </c>
      <c r="T525" t="s">
        <v>30</v>
      </c>
      <c r="U525" t="s">
        <v>31</v>
      </c>
    </row>
    <row r="526" spans="1:21">
      <c r="A526" t="s">
        <v>1510</v>
      </c>
      <c r="B526" s="1">
        <v>45863</v>
      </c>
      <c r="C526" t="s">
        <v>33</v>
      </c>
      <c r="D526">
        <v>52</v>
      </c>
      <c r="E526" t="s">
        <v>23</v>
      </c>
      <c r="F526">
        <v>0</v>
      </c>
      <c r="G526">
        <v>1</v>
      </c>
      <c r="H526" t="s">
        <v>24</v>
      </c>
      <c r="I526">
        <v>4811</v>
      </c>
      <c r="J526">
        <v>1</v>
      </c>
      <c r="K526">
        <v>1</v>
      </c>
      <c r="M526" t="s">
        <v>23</v>
      </c>
      <c r="N526" t="s">
        <v>23</v>
      </c>
      <c r="O526" t="s">
        <v>25</v>
      </c>
      <c r="P526" t="s">
        <v>26</v>
      </c>
      <c r="Q526" t="s">
        <v>27</v>
      </c>
      <c r="R526" t="s">
        <v>1308</v>
      </c>
      <c r="S526" t="s">
        <v>1511</v>
      </c>
      <c r="T526" t="s">
        <v>36</v>
      </c>
      <c r="U526" t="s">
        <v>37</v>
      </c>
    </row>
    <row r="527" spans="1:21">
      <c r="A527" t="s">
        <v>1512</v>
      </c>
      <c r="B527" s="1">
        <v>45031</v>
      </c>
      <c r="C527" t="s">
        <v>22</v>
      </c>
      <c r="D527">
        <v>58</v>
      </c>
      <c r="E527" t="s">
        <v>23</v>
      </c>
      <c r="F527">
        <v>0</v>
      </c>
      <c r="G527">
        <v>1</v>
      </c>
      <c r="H527" t="s">
        <v>24</v>
      </c>
      <c r="I527">
        <v>3770</v>
      </c>
      <c r="J527">
        <v>1</v>
      </c>
      <c r="K527">
        <v>28</v>
      </c>
      <c r="L527" t="s">
        <v>40</v>
      </c>
      <c r="M527" t="s">
        <v>23</v>
      </c>
      <c r="N527" t="s">
        <v>23</v>
      </c>
      <c r="O527" t="s">
        <v>25</v>
      </c>
      <c r="P527" t="s">
        <v>202</v>
      </c>
      <c r="Q527" t="s">
        <v>27</v>
      </c>
      <c r="R527" t="s">
        <v>382</v>
      </c>
      <c r="S527" t="s">
        <v>1513</v>
      </c>
      <c r="T527" t="s">
        <v>64</v>
      </c>
      <c r="U527" t="s">
        <v>73</v>
      </c>
    </row>
    <row r="528" spans="1:21">
      <c r="A528" t="s">
        <v>1514</v>
      </c>
      <c r="B528" s="1">
        <v>45118</v>
      </c>
      <c r="C528" t="s">
        <v>33</v>
      </c>
      <c r="D528">
        <v>48</v>
      </c>
      <c r="E528" t="s">
        <v>39</v>
      </c>
      <c r="F528">
        <v>0</v>
      </c>
      <c r="G528">
        <v>1</v>
      </c>
      <c r="H528" t="s">
        <v>24</v>
      </c>
      <c r="I528">
        <v>5175</v>
      </c>
      <c r="J528">
        <v>0</v>
      </c>
      <c r="K528">
        <v>25</v>
      </c>
      <c r="M528" t="s">
        <v>23</v>
      </c>
      <c r="N528" t="s">
        <v>23</v>
      </c>
      <c r="O528" t="s">
        <v>49</v>
      </c>
      <c r="P528" t="s">
        <v>202</v>
      </c>
      <c r="Q528" t="s">
        <v>50</v>
      </c>
      <c r="R528" t="s">
        <v>379</v>
      </c>
      <c r="S528" t="s">
        <v>1515</v>
      </c>
      <c r="T528" t="s">
        <v>30</v>
      </c>
      <c r="U528" t="s">
        <v>106</v>
      </c>
    </row>
    <row r="529" spans="1:21">
      <c r="A529" t="s">
        <v>1516</v>
      </c>
      <c r="B529" s="1">
        <v>45861</v>
      </c>
      <c r="C529" t="s">
        <v>33</v>
      </c>
      <c r="D529">
        <v>44</v>
      </c>
      <c r="E529" t="s">
        <v>39</v>
      </c>
      <c r="F529">
        <v>0</v>
      </c>
      <c r="G529">
        <v>1</v>
      </c>
      <c r="H529" t="s">
        <v>24</v>
      </c>
      <c r="I529">
        <v>5622</v>
      </c>
      <c r="J529">
        <v>0</v>
      </c>
      <c r="K529">
        <v>1</v>
      </c>
      <c r="L529" t="s">
        <v>48</v>
      </c>
      <c r="M529" t="s">
        <v>23</v>
      </c>
      <c r="N529" t="s">
        <v>23</v>
      </c>
      <c r="O529" t="s">
        <v>25</v>
      </c>
      <c r="P529" t="s">
        <v>26</v>
      </c>
      <c r="Q529" t="s">
        <v>27</v>
      </c>
      <c r="R529" t="s">
        <v>1517</v>
      </c>
      <c r="S529" t="s">
        <v>1518</v>
      </c>
      <c r="T529" t="s">
        <v>30</v>
      </c>
      <c r="U529" t="s">
        <v>31</v>
      </c>
    </row>
    <row r="530" spans="1:21">
      <c r="A530" t="s">
        <v>1519</v>
      </c>
      <c r="B530" s="1">
        <v>45750</v>
      </c>
      <c r="C530" t="s">
        <v>33</v>
      </c>
      <c r="D530">
        <v>36</v>
      </c>
      <c r="E530" t="s">
        <v>39</v>
      </c>
      <c r="F530">
        <v>0</v>
      </c>
      <c r="G530">
        <v>1</v>
      </c>
      <c r="H530" t="s">
        <v>24</v>
      </c>
      <c r="I530">
        <v>5822</v>
      </c>
      <c r="J530">
        <v>0</v>
      </c>
      <c r="K530">
        <v>4</v>
      </c>
      <c r="M530" t="s">
        <v>23</v>
      </c>
      <c r="N530" t="s">
        <v>39</v>
      </c>
      <c r="P530" t="s">
        <v>26</v>
      </c>
      <c r="Q530" t="s">
        <v>27</v>
      </c>
      <c r="R530" t="s">
        <v>431</v>
      </c>
      <c r="S530" t="s">
        <v>1520</v>
      </c>
      <c r="T530" t="s">
        <v>30</v>
      </c>
      <c r="U530" t="s">
        <v>69</v>
      </c>
    </row>
    <row r="531" spans="1:21">
      <c r="A531" t="s">
        <v>1521</v>
      </c>
      <c r="B531" s="1">
        <v>45274</v>
      </c>
      <c r="C531" t="s">
        <v>22</v>
      </c>
      <c r="D531">
        <v>63</v>
      </c>
      <c r="E531" t="s">
        <v>23</v>
      </c>
      <c r="F531">
        <v>0</v>
      </c>
      <c r="G531">
        <v>1</v>
      </c>
      <c r="H531" t="s">
        <v>24</v>
      </c>
      <c r="I531">
        <v>2058</v>
      </c>
      <c r="J531">
        <v>1</v>
      </c>
      <c r="K531">
        <v>20</v>
      </c>
      <c r="M531" t="s">
        <v>23</v>
      </c>
      <c r="N531" t="s">
        <v>23</v>
      </c>
      <c r="O531" t="s">
        <v>25</v>
      </c>
      <c r="P531" t="s">
        <v>26</v>
      </c>
      <c r="Q531" t="s">
        <v>27</v>
      </c>
      <c r="R531" t="s">
        <v>1522</v>
      </c>
      <c r="S531" t="s">
        <v>1523</v>
      </c>
      <c r="T531" t="s">
        <v>43</v>
      </c>
      <c r="U531" t="s">
        <v>149</v>
      </c>
    </row>
    <row r="532" spans="1:21">
      <c r="A532" t="s">
        <v>1524</v>
      </c>
      <c r="B532" s="1">
        <v>45861</v>
      </c>
      <c r="C532" t="s">
        <v>22</v>
      </c>
      <c r="D532">
        <v>64</v>
      </c>
      <c r="E532" t="s">
        <v>39</v>
      </c>
      <c r="F532">
        <v>0</v>
      </c>
      <c r="G532">
        <v>1</v>
      </c>
      <c r="H532" t="s">
        <v>24</v>
      </c>
      <c r="I532">
        <v>2846</v>
      </c>
      <c r="J532">
        <v>0</v>
      </c>
      <c r="K532">
        <v>1</v>
      </c>
      <c r="L532" t="s">
        <v>48</v>
      </c>
      <c r="M532" t="s">
        <v>39</v>
      </c>
      <c r="N532" t="s">
        <v>23</v>
      </c>
      <c r="O532" t="s">
        <v>49</v>
      </c>
      <c r="P532" t="s">
        <v>26</v>
      </c>
      <c r="Q532" t="s">
        <v>27</v>
      </c>
      <c r="R532" t="s">
        <v>1525</v>
      </c>
      <c r="S532" t="s">
        <v>1525</v>
      </c>
      <c r="T532" t="s">
        <v>64</v>
      </c>
      <c r="U532" t="s">
        <v>145</v>
      </c>
    </row>
    <row r="533" spans="1:21">
      <c r="A533" t="s">
        <v>1526</v>
      </c>
      <c r="B533" s="1">
        <v>45219</v>
      </c>
      <c r="C533" t="s">
        <v>33</v>
      </c>
      <c r="D533">
        <v>25</v>
      </c>
      <c r="E533" t="s">
        <v>39</v>
      </c>
      <c r="F533">
        <v>0</v>
      </c>
      <c r="G533">
        <v>1</v>
      </c>
      <c r="H533" t="s">
        <v>24</v>
      </c>
      <c r="I533">
        <v>5313</v>
      </c>
      <c r="J533">
        <v>0</v>
      </c>
      <c r="K533">
        <v>22</v>
      </c>
      <c r="M533" t="s">
        <v>23</v>
      </c>
      <c r="N533" t="s">
        <v>23</v>
      </c>
      <c r="O533" t="s">
        <v>25</v>
      </c>
      <c r="P533" t="s">
        <v>26</v>
      </c>
      <c r="Q533" t="s">
        <v>84</v>
      </c>
      <c r="R533" t="s">
        <v>1019</v>
      </c>
      <c r="S533" t="s">
        <v>1527</v>
      </c>
      <c r="T533" t="s">
        <v>30</v>
      </c>
      <c r="U533" t="s">
        <v>31</v>
      </c>
    </row>
    <row r="534" spans="1:21">
      <c r="A534" t="s">
        <v>1528</v>
      </c>
      <c r="B534" s="1">
        <v>45646</v>
      </c>
      <c r="C534" t="s">
        <v>33</v>
      </c>
      <c r="D534">
        <v>58</v>
      </c>
      <c r="E534" t="s">
        <v>23</v>
      </c>
      <c r="F534">
        <v>0</v>
      </c>
      <c r="G534">
        <v>1</v>
      </c>
      <c r="H534" t="s">
        <v>24</v>
      </c>
      <c r="I534">
        <v>2656</v>
      </c>
      <c r="J534">
        <v>1</v>
      </c>
      <c r="K534">
        <v>8</v>
      </c>
      <c r="M534" t="s">
        <v>23</v>
      </c>
      <c r="N534" t="s">
        <v>23</v>
      </c>
      <c r="O534" t="s">
        <v>25</v>
      </c>
      <c r="P534" t="s">
        <v>26</v>
      </c>
      <c r="Q534" t="s">
        <v>27</v>
      </c>
      <c r="R534" t="s">
        <v>364</v>
      </c>
      <c r="S534" t="s">
        <v>1529</v>
      </c>
      <c r="T534" t="s">
        <v>59</v>
      </c>
      <c r="U534" t="s">
        <v>384</v>
      </c>
    </row>
    <row r="535" spans="1:21">
      <c r="A535" t="s">
        <v>1530</v>
      </c>
      <c r="B535" s="1">
        <v>45485</v>
      </c>
      <c r="C535" t="s">
        <v>22</v>
      </c>
      <c r="D535">
        <v>40</v>
      </c>
      <c r="E535" t="s">
        <v>39</v>
      </c>
      <c r="F535">
        <v>0</v>
      </c>
      <c r="G535">
        <v>1</v>
      </c>
      <c r="H535" t="s">
        <v>24</v>
      </c>
      <c r="I535">
        <v>5964</v>
      </c>
      <c r="J535">
        <v>0</v>
      </c>
      <c r="K535">
        <v>13</v>
      </c>
      <c r="M535" t="s">
        <v>23</v>
      </c>
      <c r="N535" t="s">
        <v>23</v>
      </c>
      <c r="O535" t="s">
        <v>25</v>
      </c>
      <c r="P535" t="s">
        <v>26</v>
      </c>
      <c r="Q535" t="s">
        <v>27</v>
      </c>
      <c r="R535" t="s">
        <v>654</v>
      </c>
      <c r="S535" t="s">
        <v>1531</v>
      </c>
      <c r="T535" t="s">
        <v>30</v>
      </c>
      <c r="U535" t="s">
        <v>69</v>
      </c>
    </row>
    <row r="536" spans="1:21">
      <c r="A536" t="s">
        <v>1532</v>
      </c>
      <c r="B536" s="1">
        <v>43757</v>
      </c>
      <c r="C536" t="s">
        <v>33</v>
      </c>
      <c r="D536">
        <v>57</v>
      </c>
      <c r="E536" t="s">
        <v>23</v>
      </c>
      <c r="F536">
        <v>0</v>
      </c>
      <c r="G536">
        <v>1</v>
      </c>
      <c r="H536" t="s">
        <v>24</v>
      </c>
      <c r="I536">
        <v>5591</v>
      </c>
      <c r="J536">
        <v>1</v>
      </c>
      <c r="K536">
        <v>70</v>
      </c>
      <c r="L536" t="s">
        <v>316</v>
      </c>
      <c r="M536" t="s">
        <v>23</v>
      </c>
      <c r="N536" t="s">
        <v>23</v>
      </c>
      <c r="O536" t="s">
        <v>49</v>
      </c>
      <c r="P536" t="s">
        <v>164</v>
      </c>
      <c r="Q536" t="s">
        <v>50</v>
      </c>
      <c r="R536" t="s">
        <v>1533</v>
      </c>
      <c r="S536" t="s">
        <v>1534</v>
      </c>
      <c r="T536" t="s">
        <v>64</v>
      </c>
      <c r="U536" t="s">
        <v>65</v>
      </c>
    </row>
    <row r="537" spans="1:21">
      <c r="A537" t="s">
        <v>1535</v>
      </c>
      <c r="B537" s="1">
        <v>45725</v>
      </c>
      <c r="C537" t="s">
        <v>33</v>
      </c>
      <c r="D537">
        <v>56</v>
      </c>
      <c r="E537" t="s">
        <v>39</v>
      </c>
      <c r="F537">
        <v>1</v>
      </c>
      <c r="G537">
        <v>1</v>
      </c>
      <c r="H537" t="s">
        <v>24</v>
      </c>
      <c r="I537">
        <v>4846</v>
      </c>
      <c r="J537">
        <v>0</v>
      </c>
      <c r="K537">
        <v>5</v>
      </c>
      <c r="M537" t="s">
        <v>23</v>
      </c>
      <c r="N537" t="s">
        <v>23</v>
      </c>
      <c r="O537" t="s">
        <v>49</v>
      </c>
      <c r="P537" t="s">
        <v>26</v>
      </c>
      <c r="Q537" t="s">
        <v>84</v>
      </c>
      <c r="R537" t="s">
        <v>185</v>
      </c>
      <c r="S537" t="s">
        <v>1536</v>
      </c>
      <c r="T537" t="s">
        <v>30</v>
      </c>
      <c r="U537" t="s">
        <v>31</v>
      </c>
    </row>
    <row r="538" spans="1:21">
      <c r="A538" t="s">
        <v>1537</v>
      </c>
      <c r="B538" s="1">
        <v>45852</v>
      </c>
      <c r="C538" t="s">
        <v>22</v>
      </c>
      <c r="D538">
        <v>24</v>
      </c>
      <c r="E538" t="s">
        <v>39</v>
      </c>
      <c r="F538">
        <v>0</v>
      </c>
      <c r="G538">
        <v>1</v>
      </c>
      <c r="H538" t="s">
        <v>24</v>
      </c>
      <c r="I538">
        <v>2734</v>
      </c>
      <c r="J538">
        <v>0</v>
      </c>
      <c r="K538">
        <v>1</v>
      </c>
      <c r="M538" t="s">
        <v>23</v>
      </c>
      <c r="N538" t="s">
        <v>23</v>
      </c>
      <c r="O538" t="s">
        <v>25</v>
      </c>
      <c r="P538" t="s">
        <v>26</v>
      </c>
      <c r="Q538" t="s">
        <v>27</v>
      </c>
      <c r="R538" t="s">
        <v>809</v>
      </c>
      <c r="S538" t="s">
        <v>1538</v>
      </c>
      <c r="T538" t="s">
        <v>64</v>
      </c>
      <c r="U538" t="s">
        <v>65</v>
      </c>
    </row>
    <row r="539" spans="1:21">
      <c r="A539" t="s">
        <v>1539</v>
      </c>
      <c r="B539" s="1">
        <v>45091</v>
      </c>
      <c r="C539" t="s">
        <v>22</v>
      </c>
      <c r="D539">
        <v>36</v>
      </c>
      <c r="E539" t="s">
        <v>39</v>
      </c>
      <c r="F539">
        <v>0</v>
      </c>
      <c r="G539">
        <v>1</v>
      </c>
      <c r="H539" t="s">
        <v>24</v>
      </c>
      <c r="I539">
        <v>5869</v>
      </c>
      <c r="J539">
        <v>0</v>
      </c>
      <c r="K539">
        <v>26</v>
      </c>
      <c r="M539" t="s">
        <v>23</v>
      </c>
      <c r="N539" t="s">
        <v>23</v>
      </c>
      <c r="O539" t="s">
        <v>25</v>
      </c>
      <c r="P539" t="s">
        <v>26</v>
      </c>
      <c r="Q539" t="s">
        <v>27</v>
      </c>
      <c r="R539" t="s">
        <v>1540</v>
      </c>
      <c r="S539" t="s">
        <v>1541</v>
      </c>
      <c r="T539" t="s">
        <v>30</v>
      </c>
      <c r="U539" t="s">
        <v>103</v>
      </c>
    </row>
    <row r="540" spans="1:21">
      <c r="A540" t="s">
        <v>1542</v>
      </c>
      <c r="B540" s="1">
        <v>45849</v>
      </c>
      <c r="C540" t="s">
        <v>22</v>
      </c>
      <c r="D540">
        <v>64</v>
      </c>
      <c r="E540" t="s">
        <v>39</v>
      </c>
      <c r="F540">
        <v>0</v>
      </c>
      <c r="G540">
        <v>1</v>
      </c>
      <c r="H540" t="s">
        <v>24</v>
      </c>
      <c r="I540">
        <v>4243</v>
      </c>
      <c r="J540">
        <v>0</v>
      </c>
      <c r="K540">
        <v>1</v>
      </c>
      <c r="M540" t="s">
        <v>23</v>
      </c>
      <c r="N540" t="s">
        <v>23</v>
      </c>
      <c r="O540" t="s">
        <v>25</v>
      </c>
      <c r="P540" t="s">
        <v>26</v>
      </c>
      <c r="Q540" t="s">
        <v>27</v>
      </c>
      <c r="R540" t="s">
        <v>277</v>
      </c>
      <c r="S540" t="s">
        <v>1543</v>
      </c>
      <c r="T540" t="s">
        <v>30</v>
      </c>
      <c r="U540" t="s">
        <v>31</v>
      </c>
    </row>
    <row r="541" spans="1:21">
      <c r="A541" t="s">
        <v>1544</v>
      </c>
      <c r="B541" s="1">
        <v>45436</v>
      </c>
      <c r="C541" t="s">
        <v>22</v>
      </c>
      <c r="D541">
        <v>65</v>
      </c>
      <c r="E541" t="s">
        <v>39</v>
      </c>
      <c r="F541">
        <v>0</v>
      </c>
      <c r="G541">
        <v>1</v>
      </c>
      <c r="H541" t="s">
        <v>24</v>
      </c>
      <c r="I541">
        <v>4616</v>
      </c>
      <c r="J541">
        <v>0</v>
      </c>
      <c r="K541">
        <v>15</v>
      </c>
      <c r="L541" t="s">
        <v>97</v>
      </c>
      <c r="M541" t="s">
        <v>23</v>
      </c>
      <c r="N541" t="s">
        <v>23</v>
      </c>
      <c r="O541" t="s">
        <v>25</v>
      </c>
      <c r="P541" t="s">
        <v>26</v>
      </c>
      <c r="Q541" t="s">
        <v>27</v>
      </c>
      <c r="R541" t="s">
        <v>838</v>
      </c>
      <c r="S541" t="s">
        <v>1545</v>
      </c>
      <c r="T541" t="s">
        <v>30</v>
      </c>
      <c r="U541" t="s">
        <v>31</v>
      </c>
    </row>
    <row r="542" spans="1:21">
      <c r="A542" t="s">
        <v>1546</v>
      </c>
      <c r="B542" s="1">
        <v>44564</v>
      </c>
      <c r="C542" t="s">
        <v>33</v>
      </c>
      <c r="D542">
        <v>67</v>
      </c>
      <c r="E542" t="s">
        <v>39</v>
      </c>
      <c r="F542">
        <v>0</v>
      </c>
      <c r="G542">
        <v>1</v>
      </c>
      <c r="H542" t="s">
        <v>24</v>
      </c>
      <c r="I542">
        <v>2833</v>
      </c>
      <c r="J542">
        <v>0</v>
      </c>
      <c r="K542">
        <v>43</v>
      </c>
      <c r="M542" t="s">
        <v>23</v>
      </c>
      <c r="N542" t="s">
        <v>23</v>
      </c>
      <c r="O542" t="s">
        <v>25</v>
      </c>
      <c r="P542" t="s">
        <v>26</v>
      </c>
      <c r="Q542" t="s">
        <v>50</v>
      </c>
      <c r="R542" t="s">
        <v>369</v>
      </c>
      <c r="S542" t="s">
        <v>1547</v>
      </c>
      <c r="T542" t="s">
        <v>30</v>
      </c>
      <c r="U542" t="s">
        <v>69</v>
      </c>
    </row>
    <row r="543" spans="1:21">
      <c r="A543" t="s">
        <v>1548</v>
      </c>
      <c r="B543" s="1">
        <v>45459</v>
      </c>
      <c r="C543" t="s">
        <v>33</v>
      </c>
      <c r="D543">
        <v>80</v>
      </c>
      <c r="E543" t="s">
        <v>39</v>
      </c>
      <c r="F543">
        <v>0</v>
      </c>
      <c r="G543">
        <v>1</v>
      </c>
      <c r="H543" t="s">
        <v>24</v>
      </c>
      <c r="I543">
        <v>2292</v>
      </c>
      <c r="J543">
        <v>0</v>
      </c>
      <c r="K543">
        <v>14</v>
      </c>
      <c r="M543" t="s">
        <v>23</v>
      </c>
      <c r="N543" t="s">
        <v>23</v>
      </c>
      <c r="O543" t="s">
        <v>25</v>
      </c>
      <c r="P543" t="s">
        <v>26</v>
      </c>
      <c r="Q543" t="s">
        <v>27</v>
      </c>
      <c r="R543" t="s">
        <v>1549</v>
      </c>
      <c r="S543" t="s">
        <v>1550</v>
      </c>
      <c r="T543" t="s">
        <v>64</v>
      </c>
      <c r="U543" t="s">
        <v>65</v>
      </c>
    </row>
    <row r="544" spans="1:21">
      <c r="A544" t="s">
        <v>1551</v>
      </c>
      <c r="B544" s="1">
        <v>45400</v>
      </c>
      <c r="C544" t="s">
        <v>22</v>
      </c>
      <c r="D544">
        <v>78</v>
      </c>
      <c r="E544" t="s">
        <v>23</v>
      </c>
      <c r="F544">
        <v>0</v>
      </c>
      <c r="G544">
        <v>1</v>
      </c>
      <c r="H544" t="s">
        <v>24</v>
      </c>
      <c r="I544">
        <v>3327</v>
      </c>
      <c r="J544">
        <v>1</v>
      </c>
      <c r="K544">
        <v>16</v>
      </c>
      <c r="M544" t="s">
        <v>23</v>
      </c>
      <c r="N544" t="s">
        <v>23</v>
      </c>
      <c r="O544" t="s">
        <v>25</v>
      </c>
      <c r="P544" t="s">
        <v>26</v>
      </c>
      <c r="Q544" t="s">
        <v>27</v>
      </c>
      <c r="R544" t="s">
        <v>1552</v>
      </c>
      <c r="S544" t="s">
        <v>1553</v>
      </c>
      <c r="T544" t="s">
        <v>30</v>
      </c>
      <c r="U544" t="s">
        <v>106</v>
      </c>
    </row>
    <row r="545" spans="1:21">
      <c r="A545" t="s">
        <v>1554</v>
      </c>
      <c r="B545" s="1">
        <v>43807</v>
      </c>
      <c r="C545" t="s">
        <v>33</v>
      </c>
      <c r="D545">
        <v>68</v>
      </c>
      <c r="E545" t="s">
        <v>23</v>
      </c>
      <c r="F545">
        <v>0</v>
      </c>
      <c r="G545">
        <v>1</v>
      </c>
      <c r="H545" t="s">
        <v>24</v>
      </c>
      <c r="I545">
        <v>5957</v>
      </c>
      <c r="J545">
        <v>5</v>
      </c>
      <c r="K545">
        <v>68</v>
      </c>
      <c r="M545" t="s">
        <v>23</v>
      </c>
      <c r="N545" t="s">
        <v>23</v>
      </c>
      <c r="O545" t="s">
        <v>25</v>
      </c>
      <c r="P545" t="s">
        <v>202</v>
      </c>
      <c r="Q545" t="s">
        <v>50</v>
      </c>
      <c r="R545" t="s">
        <v>1555</v>
      </c>
      <c r="S545" t="s">
        <v>1556</v>
      </c>
      <c r="T545" t="s">
        <v>36</v>
      </c>
      <c r="U545" t="s">
        <v>37</v>
      </c>
    </row>
    <row r="546" spans="1:21">
      <c r="A546" t="s">
        <v>1557</v>
      </c>
      <c r="B546" s="1">
        <v>45825</v>
      </c>
      <c r="C546" t="s">
        <v>22</v>
      </c>
      <c r="D546">
        <v>37</v>
      </c>
      <c r="E546" t="s">
        <v>39</v>
      </c>
      <c r="F546">
        <v>0</v>
      </c>
      <c r="G546">
        <v>1</v>
      </c>
      <c r="H546" t="s">
        <v>24</v>
      </c>
      <c r="I546">
        <v>3239</v>
      </c>
      <c r="J546">
        <v>0</v>
      </c>
      <c r="K546">
        <v>2</v>
      </c>
      <c r="M546" t="s">
        <v>23</v>
      </c>
      <c r="N546" t="s">
        <v>23</v>
      </c>
      <c r="O546" t="s">
        <v>49</v>
      </c>
      <c r="P546" t="s">
        <v>26</v>
      </c>
      <c r="Q546" t="s">
        <v>50</v>
      </c>
      <c r="R546" t="s">
        <v>724</v>
      </c>
      <c r="S546" t="s">
        <v>1558</v>
      </c>
      <c r="T546" t="s">
        <v>30</v>
      </c>
      <c r="U546" t="s">
        <v>69</v>
      </c>
    </row>
    <row r="547" spans="1:21">
      <c r="A547" t="s">
        <v>1559</v>
      </c>
      <c r="B547" s="1">
        <v>45524</v>
      </c>
      <c r="C547" t="s">
        <v>33</v>
      </c>
      <c r="D547">
        <v>34</v>
      </c>
      <c r="E547" t="s">
        <v>39</v>
      </c>
      <c r="F547">
        <v>3</v>
      </c>
      <c r="G547">
        <v>1</v>
      </c>
      <c r="H547" t="s">
        <v>24</v>
      </c>
      <c r="I547">
        <v>5806</v>
      </c>
      <c r="J547">
        <v>0</v>
      </c>
      <c r="K547">
        <v>12</v>
      </c>
      <c r="M547" t="s">
        <v>23</v>
      </c>
      <c r="N547" t="s">
        <v>23</v>
      </c>
      <c r="O547" t="s">
        <v>25</v>
      </c>
      <c r="P547" t="s">
        <v>26</v>
      </c>
      <c r="Q547" t="s">
        <v>27</v>
      </c>
      <c r="R547" t="s">
        <v>1560</v>
      </c>
      <c r="S547" t="s">
        <v>1561</v>
      </c>
      <c r="T547" t="s">
        <v>36</v>
      </c>
      <c r="U547" t="s">
        <v>46</v>
      </c>
    </row>
    <row r="548" spans="1:21">
      <c r="A548" t="s">
        <v>1562</v>
      </c>
      <c r="B548" s="1">
        <v>45271</v>
      </c>
      <c r="C548" t="s">
        <v>33</v>
      </c>
      <c r="D548">
        <v>26</v>
      </c>
      <c r="E548" t="s">
        <v>23</v>
      </c>
      <c r="F548">
        <v>1</v>
      </c>
      <c r="G548">
        <v>1</v>
      </c>
      <c r="H548" t="s">
        <v>24</v>
      </c>
      <c r="I548">
        <v>5719</v>
      </c>
      <c r="J548">
        <v>5</v>
      </c>
      <c r="K548">
        <v>20</v>
      </c>
      <c r="M548" t="s">
        <v>23</v>
      </c>
      <c r="N548" t="s">
        <v>23</v>
      </c>
      <c r="O548" t="s">
        <v>25</v>
      </c>
      <c r="P548" t="s">
        <v>26</v>
      </c>
      <c r="Q548" t="s">
        <v>27</v>
      </c>
      <c r="R548" t="s">
        <v>1563</v>
      </c>
      <c r="S548" t="s">
        <v>1564</v>
      </c>
      <c r="T548" t="s">
        <v>59</v>
      </c>
      <c r="U548" t="s">
        <v>60</v>
      </c>
    </row>
    <row r="549" spans="1:21">
      <c r="A549" t="s">
        <v>1565</v>
      </c>
      <c r="B549" s="1">
        <v>45682</v>
      </c>
      <c r="C549" t="s">
        <v>22</v>
      </c>
      <c r="D549">
        <v>32</v>
      </c>
      <c r="E549" t="s">
        <v>39</v>
      </c>
      <c r="F549">
        <v>0</v>
      </c>
      <c r="G549">
        <v>1</v>
      </c>
      <c r="H549" t="s">
        <v>24</v>
      </c>
      <c r="I549">
        <v>2561</v>
      </c>
      <c r="J549">
        <v>0</v>
      </c>
      <c r="K549">
        <v>7</v>
      </c>
      <c r="L549" t="s">
        <v>48</v>
      </c>
      <c r="M549" t="s">
        <v>23</v>
      </c>
      <c r="N549" t="s">
        <v>23</v>
      </c>
      <c r="O549" t="s">
        <v>25</v>
      </c>
      <c r="P549" t="s">
        <v>26</v>
      </c>
      <c r="Q549" t="s">
        <v>27</v>
      </c>
      <c r="R549" t="s">
        <v>1566</v>
      </c>
      <c r="S549" t="s">
        <v>1567</v>
      </c>
      <c r="T549" t="s">
        <v>30</v>
      </c>
      <c r="U549" t="s">
        <v>31</v>
      </c>
    </row>
    <row r="550" spans="1:21">
      <c r="A550" t="s">
        <v>1568</v>
      </c>
      <c r="B550" s="1">
        <v>45461</v>
      </c>
      <c r="C550" t="s">
        <v>33</v>
      </c>
      <c r="D550">
        <v>51</v>
      </c>
      <c r="E550" t="s">
        <v>23</v>
      </c>
      <c r="F550">
        <v>0</v>
      </c>
      <c r="G550">
        <v>1</v>
      </c>
      <c r="H550" t="s">
        <v>24</v>
      </c>
      <c r="I550">
        <v>4049</v>
      </c>
      <c r="J550">
        <v>1</v>
      </c>
      <c r="K550">
        <v>14</v>
      </c>
      <c r="L550" t="s">
        <v>97</v>
      </c>
      <c r="M550" t="s">
        <v>23</v>
      </c>
      <c r="N550" t="s">
        <v>23</v>
      </c>
      <c r="O550" t="s">
        <v>49</v>
      </c>
      <c r="P550" t="s">
        <v>26</v>
      </c>
      <c r="Q550" t="s">
        <v>27</v>
      </c>
      <c r="R550" t="s">
        <v>703</v>
      </c>
      <c r="S550" t="s">
        <v>1569</v>
      </c>
      <c r="T550" t="s">
        <v>30</v>
      </c>
      <c r="U550" t="s">
        <v>106</v>
      </c>
    </row>
    <row r="551" spans="1:21">
      <c r="A551" t="s">
        <v>1570</v>
      </c>
      <c r="B551" s="1">
        <v>45811</v>
      </c>
      <c r="C551" t="s">
        <v>33</v>
      </c>
      <c r="D551">
        <v>30</v>
      </c>
      <c r="E551" t="s">
        <v>39</v>
      </c>
      <c r="F551">
        <v>0</v>
      </c>
      <c r="G551">
        <v>1</v>
      </c>
      <c r="H551" t="s">
        <v>24</v>
      </c>
      <c r="I551">
        <v>2101</v>
      </c>
      <c r="J551">
        <v>0</v>
      </c>
      <c r="K551">
        <v>2</v>
      </c>
      <c r="M551" t="s">
        <v>23</v>
      </c>
      <c r="N551" t="s">
        <v>23</v>
      </c>
      <c r="O551" t="s">
        <v>25</v>
      </c>
      <c r="P551" t="s">
        <v>26</v>
      </c>
      <c r="Q551" t="s">
        <v>27</v>
      </c>
      <c r="R551" t="s">
        <v>1571</v>
      </c>
      <c r="S551" t="s">
        <v>1572</v>
      </c>
      <c r="T551" t="s">
        <v>43</v>
      </c>
      <c r="U551" t="s">
        <v>44</v>
      </c>
    </row>
    <row r="552" spans="1:21">
      <c r="A552" t="s">
        <v>1573</v>
      </c>
      <c r="B552" s="1">
        <v>45419</v>
      </c>
      <c r="C552" t="s">
        <v>33</v>
      </c>
      <c r="D552">
        <v>36</v>
      </c>
      <c r="E552" t="s">
        <v>23</v>
      </c>
      <c r="F552">
        <v>0</v>
      </c>
      <c r="G552">
        <v>1</v>
      </c>
      <c r="H552" t="s">
        <v>24</v>
      </c>
      <c r="I552">
        <v>4003</v>
      </c>
      <c r="J552">
        <v>1</v>
      </c>
      <c r="K552">
        <v>15</v>
      </c>
      <c r="M552" t="s">
        <v>23</v>
      </c>
      <c r="N552" t="s">
        <v>23</v>
      </c>
      <c r="O552" t="s">
        <v>56</v>
      </c>
      <c r="P552" t="s">
        <v>26</v>
      </c>
      <c r="Q552" t="s">
        <v>27</v>
      </c>
      <c r="R552" t="s">
        <v>1019</v>
      </c>
      <c r="S552" t="s">
        <v>1574</v>
      </c>
      <c r="T552" t="s">
        <v>30</v>
      </c>
      <c r="U552" t="s">
        <v>31</v>
      </c>
    </row>
    <row r="553" spans="1:21">
      <c r="A553" t="s">
        <v>1575</v>
      </c>
      <c r="B553" s="1">
        <v>44028</v>
      </c>
      <c r="C553" t="s">
        <v>22</v>
      </c>
      <c r="D553">
        <v>44</v>
      </c>
      <c r="E553" t="s">
        <v>23</v>
      </c>
      <c r="F553">
        <v>0</v>
      </c>
      <c r="G553">
        <v>1</v>
      </c>
      <c r="H553" t="s">
        <v>24</v>
      </c>
      <c r="I553">
        <v>5011</v>
      </c>
      <c r="J553">
        <v>1</v>
      </c>
      <c r="K553">
        <v>61</v>
      </c>
      <c r="M553" t="s">
        <v>23</v>
      </c>
      <c r="N553" t="s">
        <v>23</v>
      </c>
      <c r="O553" t="s">
        <v>25</v>
      </c>
      <c r="P553" t="s">
        <v>26</v>
      </c>
      <c r="Q553" t="s">
        <v>27</v>
      </c>
      <c r="R553" t="s">
        <v>1576</v>
      </c>
      <c r="S553" t="s">
        <v>1577</v>
      </c>
      <c r="T553" t="s">
        <v>30</v>
      </c>
      <c r="U553" t="s">
        <v>31</v>
      </c>
    </row>
    <row r="554" spans="1:21">
      <c r="A554" t="s">
        <v>1578</v>
      </c>
      <c r="B554" s="1">
        <v>45339</v>
      </c>
      <c r="C554" t="s">
        <v>22</v>
      </c>
      <c r="D554">
        <v>51</v>
      </c>
      <c r="E554" t="s">
        <v>23</v>
      </c>
      <c r="F554">
        <v>0</v>
      </c>
      <c r="G554">
        <v>1</v>
      </c>
      <c r="H554" t="s">
        <v>24</v>
      </c>
      <c r="I554">
        <v>2421</v>
      </c>
      <c r="J554">
        <v>1</v>
      </c>
      <c r="K554">
        <v>18</v>
      </c>
      <c r="M554" t="s">
        <v>23</v>
      </c>
      <c r="N554" t="s">
        <v>23</v>
      </c>
      <c r="O554" t="s">
        <v>25</v>
      </c>
      <c r="P554" t="s">
        <v>26</v>
      </c>
      <c r="Q554" t="s">
        <v>27</v>
      </c>
      <c r="R554" t="s">
        <v>1579</v>
      </c>
      <c r="S554" t="s">
        <v>1580</v>
      </c>
      <c r="T554" t="s">
        <v>36</v>
      </c>
      <c r="U554" t="s">
        <v>46</v>
      </c>
    </row>
    <row r="555" spans="1:21">
      <c r="A555" t="s">
        <v>1581</v>
      </c>
      <c r="B555" s="1">
        <v>45859</v>
      </c>
      <c r="C555" t="s">
        <v>33</v>
      </c>
      <c r="D555">
        <v>37</v>
      </c>
      <c r="E555" t="s">
        <v>39</v>
      </c>
      <c r="F555">
        <v>0</v>
      </c>
      <c r="G555">
        <v>1</v>
      </c>
      <c r="H555" t="s">
        <v>24</v>
      </c>
      <c r="I555">
        <v>2293</v>
      </c>
      <c r="J555">
        <v>0</v>
      </c>
      <c r="K555">
        <v>1</v>
      </c>
      <c r="M555" t="s">
        <v>23</v>
      </c>
      <c r="N555" t="s">
        <v>23</v>
      </c>
      <c r="O555" t="s">
        <v>56</v>
      </c>
      <c r="P555" t="s">
        <v>26</v>
      </c>
      <c r="Q555" t="s">
        <v>27</v>
      </c>
      <c r="R555" t="s">
        <v>57</v>
      </c>
      <c r="S555" t="s">
        <v>1582</v>
      </c>
      <c r="T555" t="s">
        <v>30</v>
      </c>
      <c r="U555" t="s">
        <v>31</v>
      </c>
    </row>
    <row r="556" spans="1:21">
      <c r="A556" t="s">
        <v>1583</v>
      </c>
      <c r="B556" s="1">
        <v>43821</v>
      </c>
      <c r="C556" t="s">
        <v>33</v>
      </c>
      <c r="D556">
        <v>42</v>
      </c>
      <c r="E556" t="s">
        <v>23</v>
      </c>
      <c r="F556">
        <v>0</v>
      </c>
      <c r="G556">
        <v>1</v>
      </c>
      <c r="H556" t="s">
        <v>24</v>
      </c>
      <c r="I556">
        <v>4714</v>
      </c>
      <c r="J556">
        <v>1</v>
      </c>
      <c r="K556">
        <v>68</v>
      </c>
      <c r="M556" t="s">
        <v>23</v>
      </c>
      <c r="N556" t="s">
        <v>23</v>
      </c>
      <c r="O556" t="s">
        <v>25</v>
      </c>
      <c r="P556" t="s">
        <v>202</v>
      </c>
      <c r="Q556" t="s">
        <v>27</v>
      </c>
      <c r="R556" t="s">
        <v>1584</v>
      </c>
      <c r="S556" t="s">
        <v>1585</v>
      </c>
      <c r="T556" t="s">
        <v>64</v>
      </c>
      <c r="U556" t="s">
        <v>65</v>
      </c>
    </row>
    <row r="557" spans="1:21">
      <c r="A557" t="s">
        <v>1586</v>
      </c>
      <c r="B557" s="1">
        <v>45673</v>
      </c>
      <c r="C557" t="s">
        <v>22</v>
      </c>
      <c r="D557">
        <v>23</v>
      </c>
      <c r="E557" t="s">
        <v>39</v>
      </c>
      <c r="F557">
        <v>0</v>
      </c>
      <c r="G557">
        <v>1</v>
      </c>
      <c r="H557" t="s">
        <v>24</v>
      </c>
      <c r="I557">
        <v>3905</v>
      </c>
      <c r="J557">
        <v>0</v>
      </c>
      <c r="K557">
        <v>7</v>
      </c>
      <c r="L557" t="s">
        <v>48</v>
      </c>
      <c r="M557" t="s">
        <v>23</v>
      </c>
      <c r="N557" t="s">
        <v>23</v>
      </c>
      <c r="O557" t="s">
        <v>25</v>
      </c>
      <c r="P557" t="s">
        <v>26</v>
      </c>
      <c r="Q557" t="s">
        <v>50</v>
      </c>
      <c r="R557" t="s">
        <v>563</v>
      </c>
      <c r="S557" t="s">
        <v>1587</v>
      </c>
      <c r="T557" t="s">
        <v>36</v>
      </c>
      <c r="U557" t="s">
        <v>46</v>
      </c>
    </row>
    <row r="558" spans="1:21">
      <c r="A558" t="s">
        <v>1588</v>
      </c>
      <c r="B558" s="1">
        <v>45695</v>
      </c>
      <c r="C558" t="s">
        <v>33</v>
      </c>
      <c r="D558">
        <v>59</v>
      </c>
      <c r="E558" t="s">
        <v>23</v>
      </c>
      <c r="F558">
        <v>0</v>
      </c>
      <c r="G558">
        <v>1</v>
      </c>
      <c r="H558" t="s">
        <v>24</v>
      </c>
      <c r="I558">
        <v>5271</v>
      </c>
      <c r="J558">
        <v>1</v>
      </c>
      <c r="K558">
        <v>6</v>
      </c>
      <c r="L558" t="s">
        <v>48</v>
      </c>
      <c r="M558" t="s">
        <v>23</v>
      </c>
      <c r="N558" t="s">
        <v>23</v>
      </c>
      <c r="O558" t="s">
        <v>49</v>
      </c>
      <c r="P558" t="s">
        <v>26</v>
      </c>
      <c r="Q558" t="s">
        <v>27</v>
      </c>
      <c r="R558" t="s">
        <v>313</v>
      </c>
      <c r="S558" t="s">
        <v>1589</v>
      </c>
      <c r="T558" t="s">
        <v>30</v>
      </c>
      <c r="U558" t="s">
        <v>31</v>
      </c>
    </row>
    <row r="559" spans="1:21">
      <c r="A559" t="s">
        <v>1590</v>
      </c>
      <c r="B559" s="1">
        <v>45429</v>
      </c>
      <c r="C559" t="s">
        <v>33</v>
      </c>
      <c r="D559">
        <v>33</v>
      </c>
      <c r="E559" t="s">
        <v>39</v>
      </c>
      <c r="F559">
        <v>0</v>
      </c>
      <c r="G559">
        <v>1</v>
      </c>
      <c r="H559" t="s">
        <v>24</v>
      </c>
      <c r="I559">
        <v>5209</v>
      </c>
      <c r="J559">
        <v>0</v>
      </c>
      <c r="K559">
        <v>15</v>
      </c>
      <c r="M559" t="s">
        <v>23</v>
      </c>
      <c r="N559" t="s">
        <v>23</v>
      </c>
      <c r="O559" t="s">
        <v>49</v>
      </c>
      <c r="P559" t="s">
        <v>26</v>
      </c>
      <c r="Q559" t="s">
        <v>27</v>
      </c>
      <c r="R559" t="s">
        <v>1591</v>
      </c>
      <c r="S559" t="s">
        <v>1592</v>
      </c>
      <c r="T559" t="s">
        <v>30</v>
      </c>
      <c r="U559" t="s">
        <v>31</v>
      </c>
    </row>
    <row r="560" spans="1:21">
      <c r="A560" t="s">
        <v>1593</v>
      </c>
      <c r="B560" s="1">
        <v>44218</v>
      </c>
      <c r="C560" t="s">
        <v>22</v>
      </c>
      <c r="D560">
        <v>21</v>
      </c>
      <c r="E560" t="s">
        <v>23</v>
      </c>
      <c r="F560">
        <v>0</v>
      </c>
      <c r="G560">
        <v>1</v>
      </c>
      <c r="H560" t="s">
        <v>24</v>
      </c>
      <c r="I560">
        <v>4369</v>
      </c>
      <c r="J560">
        <v>1</v>
      </c>
      <c r="K560">
        <v>55</v>
      </c>
      <c r="L560" t="s">
        <v>142</v>
      </c>
      <c r="M560" t="s">
        <v>23</v>
      </c>
      <c r="N560" t="s">
        <v>23</v>
      </c>
      <c r="O560" t="s">
        <v>25</v>
      </c>
      <c r="P560" t="s">
        <v>202</v>
      </c>
      <c r="Q560" t="s">
        <v>27</v>
      </c>
      <c r="R560" t="s">
        <v>1594</v>
      </c>
      <c r="S560" t="s">
        <v>1595</v>
      </c>
      <c r="T560" t="s">
        <v>30</v>
      </c>
      <c r="U560" t="s">
        <v>31</v>
      </c>
    </row>
    <row r="561" spans="1:21">
      <c r="A561" t="s">
        <v>1596</v>
      </c>
      <c r="B561" s="1">
        <v>45434</v>
      </c>
      <c r="C561" t="s">
        <v>33</v>
      </c>
      <c r="D561">
        <v>22</v>
      </c>
      <c r="E561" t="s">
        <v>39</v>
      </c>
      <c r="F561">
        <v>0</v>
      </c>
      <c r="G561">
        <v>1</v>
      </c>
      <c r="H561" t="s">
        <v>24</v>
      </c>
      <c r="I561">
        <v>2853</v>
      </c>
      <c r="J561">
        <v>0</v>
      </c>
      <c r="K561">
        <v>15</v>
      </c>
      <c r="L561" t="s">
        <v>97</v>
      </c>
      <c r="M561" t="s">
        <v>23</v>
      </c>
      <c r="N561" t="s">
        <v>39</v>
      </c>
      <c r="P561" t="s">
        <v>26</v>
      </c>
      <c r="Q561" t="s">
        <v>50</v>
      </c>
      <c r="R561" t="s">
        <v>1597</v>
      </c>
      <c r="S561" t="s">
        <v>1598</v>
      </c>
      <c r="T561" t="s">
        <v>36</v>
      </c>
      <c r="U561" t="s">
        <v>46</v>
      </c>
    </row>
    <row r="562" spans="1:21">
      <c r="A562" t="s">
        <v>1599</v>
      </c>
      <c r="B562" s="1">
        <v>45280</v>
      </c>
      <c r="C562" t="s">
        <v>22</v>
      </c>
      <c r="D562">
        <v>20</v>
      </c>
      <c r="E562" t="s">
        <v>39</v>
      </c>
      <c r="F562">
        <v>0</v>
      </c>
      <c r="G562">
        <v>1</v>
      </c>
      <c r="H562" t="s">
        <v>24</v>
      </c>
      <c r="I562">
        <v>4115</v>
      </c>
      <c r="J562">
        <v>0</v>
      </c>
      <c r="K562">
        <v>20</v>
      </c>
      <c r="L562" t="s">
        <v>97</v>
      </c>
      <c r="M562" t="s">
        <v>23</v>
      </c>
      <c r="N562" t="s">
        <v>23</v>
      </c>
      <c r="O562" t="s">
        <v>25</v>
      </c>
      <c r="P562" t="s">
        <v>26</v>
      </c>
      <c r="Q562" t="s">
        <v>27</v>
      </c>
      <c r="R562" t="s">
        <v>1600</v>
      </c>
      <c r="S562" t="s">
        <v>1601</v>
      </c>
      <c r="T562" t="s">
        <v>43</v>
      </c>
      <c r="U562" t="s">
        <v>44</v>
      </c>
    </row>
    <row r="563" spans="1:21">
      <c r="A563" t="s">
        <v>1602</v>
      </c>
      <c r="B563" s="1">
        <v>45785</v>
      </c>
      <c r="C563" t="s">
        <v>33</v>
      </c>
      <c r="D563">
        <v>21</v>
      </c>
      <c r="E563" t="s">
        <v>23</v>
      </c>
      <c r="F563">
        <v>0</v>
      </c>
      <c r="G563">
        <v>1</v>
      </c>
      <c r="H563" t="s">
        <v>24</v>
      </c>
      <c r="I563">
        <v>4176</v>
      </c>
      <c r="J563">
        <v>5</v>
      </c>
      <c r="K563">
        <v>3</v>
      </c>
      <c r="M563" t="s">
        <v>23</v>
      </c>
      <c r="N563" t="s">
        <v>23</v>
      </c>
      <c r="O563" t="s">
        <v>25</v>
      </c>
      <c r="P563" t="s">
        <v>26</v>
      </c>
      <c r="Q563" t="s">
        <v>27</v>
      </c>
      <c r="R563" t="s">
        <v>1603</v>
      </c>
      <c r="S563" t="s">
        <v>1604</v>
      </c>
      <c r="T563" t="s">
        <v>30</v>
      </c>
      <c r="U563" t="s">
        <v>69</v>
      </c>
    </row>
    <row r="564" spans="1:21">
      <c r="A564" t="s">
        <v>1605</v>
      </c>
      <c r="B564" s="1">
        <v>45370</v>
      </c>
      <c r="C564" t="s">
        <v>33</v>
      </c>
      <c r="D564">
        <v>31</v>
      </c>
      <c r="E564" t="s">
        <v>23</v>
      </c>
      <c r="F564">
        <v>2</v>
      </c>
      <c r="G564">
        <v>1</v>
      </c>
      <c r="H564" t="s">
        <v>24</v>
      </c>
      <c r="I564">
        <v>4648</v>
      </c>
      <c r="J564">
        <v>1</v>
      </c>
      <c r="K564">
        <v>17</v>
      </c>
      <c r="L564" t="s">
        <v>97</v>
      </c>
      <c r="M564" t="s">
        <v>23</v>
      </c>
      <c r="N564" t="s">
        <v>39</v>
      </c>
      <c r="P564" t="s">
        <v>26</v>
      </c>
      <c r="Q564" t="s">
        <v>50</v>
      </c>
      <c r="R564" t="s">
        <v>1606</v>
      </c>
      <c r="S564" t="s">
        <v>1607</v>
      </c>
      <c r="T564" t="s">
        <v>59</v>
      </c>
      <c r="U564" t="s">
        <v>384</v>
      </c>
    </row>
    <row r="565" spans="1:21">
      <c r="A565" t="s">
        <v>1608</v>
      </c>
      <c r="B565" s="1">
        <v>45263</v>
      </c>
      <c r="C565" t="s">
        <v>33</v>
      </c>
      <c r="D565">
        <v>77</v>
      </c>
      <c r="E565" t="s">
        <v>39</v>
      </c>
      <c r="F565">
        <v>0</v>
      </c>
      <c r="G565">
        <v>1</v>
      </c>
      <c r="H565" t="s">
        <v>24</v>
      </c>
      <c r="I565">
        <v>2666</v>
      </c>
      <c r="J565">
        <v>0</v>
      </c>
      <c r="K565">
        <v>20</v>
      </c>
      <c r="M565" t="s">
        <v>23</v>
      </c>
      <c r="N565" t="s">
        <v>23</v>
      </c>
      <c r="O565" t="s">
        <v>25</v>
      </c>
      <c r="P565" t="s">
        <v>26</v>
      </c>
      <c r="Q565" t="s">
        <v>27</v>
      </c>
      <c r="R565" t="s">
        <v>818</v>
      </c>
      <c r="S565" t="s">
        <v>1609</v>
      </c>
      <c r="T565" t="s">
        <v>30</v>
      </c>
      <c r="U565" t="s">
        <v>31</v>
      </c>
    </row>
    <row r="566" spans="1:21">
      <c r="A566" t="s">
        <v>1610</v>
      </c>
      <c r="B566" s="1">
        <v>45236</v>
      </c>
      <c r="C566" t="s">
        <v>22</v>
      </c>
      <c r="D566">
        <v>79</v>
      </c>
      <c r="E566" t="s">
        <v>39</v>
      </c>
      <c r="F566">
        <v>0</v>
      </c>
      <c r="G566">
        <v>1</v>
      </c>
      <c r="H566" t="s">
        <v>24</v>
      </c>
      <c r="I566">
        <v>4317</v>
      </c>
      <c r="J566">
        <v>0</v>
      </c>
      <c r="K566">
        <v>21</v>
      </c>
      <c r="M566" t="s">
        <v>23</v>
      </c>
      <c r="N566" t="s">
        <v>23</v>
      </c>
      <c r="O566" t="s">
        <v>25</v>
      </c>
      <c r="P566" t="s">
        <v>26</v>
      </c>
      <c r="Q566" t="s">
        <v>27</v>
      </c>
      <c r="R566" t="s">
        <v>1334</v>
      </c>
      <c r="S566" t="s">
        <v>1611</v>
      </c>
      <c r="T566" t="s">
        <v>64</v>
      </c>
      <c r="U566" t="s">
        <v>65</v>
      </c>
    </row>
    <row r="567" spans="1:21">
      <c r="A567" t="s">
        <v>1612</v>
      </c>
      <c r="B567" s="1">
        <v>45566</v>
      </c>
      <c r="C567" t="s">
        <v>22</v>
      </c>
      <c r="D567">
        <v>75</v>
      </c>
      <c r="E567" t="s">
        <v>39</v>
      </c>
      <c r="F567">
        <v>0</v>
      </c>
      <c r="G567">
        <v>1</v>
      </c>
      <c r="H567" t="s">
        <v>24</v>
      </c>
      <c r="I567">
        <v>3856</v>
      </c>
      <c r="J567">
        <v>0</v>
      </c>
      <c r="K567">
        <v>10</v>
      </c>
      <c r="L567" t="s">
        <v>97</v>
      </c>
      <c r="M567" t="s">
        <v>23</v>
      </c>
      <c r="N567" t="s">
        <v>23</v>
      </c>
      <c r="O567" t="s">
        <v>25</v>
      </c>
      <c r="P567" t="s">
        <v>26</v>
      </c>
      <c r="Q567" t="s">
        <v>27</v>
      </c>
      <c r="R567" t="s">
        <v>618</v>
      </c>
      <c r="S567" t="s">
        <v>1613</v>
      </c>
      <c r="T567" t="s">
        <v>30</v>
      </c>
      <c r="U567" t="s">
        <v>31</v>
      </c>
    </row>
    <row r="568" spans="1:21">
      <c r="A568" t="s">
        <v>1614</v>
      </c>
      <c r="B568" s="1">
        <v>45854</v>
      </c>
      <c r="C568" t="s">
        <v>33</v>
      </c>
      <c r="D568">
        <v>73</v>
      </c>
      <c r="E568" t="s">
        <v>23</v>
      </c>
      <c r="F568">
        <v>0</v>
      </c>
      <c r="G568">
        <v>1</v>
      </c>
      <c r="H568" t="s">
        <v>24</v>
      </c>
      <c r="I568">
        <v>4568</v>
      </c>
      <c r="J568">
        <v>1</v>
      </c>
      <c r="K568">
        <v>1</v>
      </c>
      <c r="M568" t="s">
        <v>23</v>
      </c>
      <c r="N568" t="s">
        <v>23</v>
      </c>
      <c r="O568" t="s">
        <v>25</v>
      </c>
      <c r="P568" t="s">
        <v>26</v>
      </c>
      <c r="Q568" t="s">
        <v>27</v>
      </c>
      <c r="R568" t="s">
        <v>956</v>
      </c>
      <c r="S568" t="s">
        <v>1615</v>
      </c>
      <c r="T568" t="s">
        <v>30</v>
      </c>
      <c r="U568" t="s">
        <v>31</v>
      </c>
    </row>
    <row r="569" spans="1:21">
      <c r="A569" t="s">
        <v>1616</v>
      </c>
      <c r="B569" s="1">
        <v>45391</v>
      </c>
      <c r="C569" t="s">
        <v>33</v>
      </c>
      <c r="D569">
        <v>75</v>
      </c>
      <c r="E569" t="s">
        <v>39</v>
      </c>
      <c r="F569">
        <v>0</v>
      </c>
      <c r="G569">
        <v>1</v>
      </c>
      <c r="H569" t="s">
        <v>24</v>
      </c>
      <c r="I569">
        <v>5556</v>
      </c>
      <c r="J569">
        <v>0</v>
      </c>
      <c r="K569">
        <v>16</v>
      </c>
      <c r="M569" t="s">
        <v>23</v>
      </c>
      <c r="N569" t="s">
        <v>23</v>
      </c>
      <c r="O569" t="s">
        <v>49</v>
      </c>
      <c r="P569" t="s">
        <v>26</v>
      </c>
      <c r="Q569" t="s">
        <v>27</v>
      </c>
      <c r="R569" t="s">
        <v>1617</v>
      </c>
      <c r="S569" t="s">
        <v>1618</v>
      </c>
      <c r="T569" t="s">
        <v>59</v>
      </c>
      <c r="U569" t="s">
        <v>60</v>
      </c>
    </row>
    <row r="570" spans="1:21">
      <c r="A570" t="s">
        <v>1619</v>
      </c>
      <c r="B570" s="1">
        <v>45857</v>
      </c>
      <c r="C570" t="s">
        <v>33</v>
      </c>
      <c r="D570">
        <v>66</v>
      </c>
      <c r="E570" t="s">
        <v>39</v>
      </c>
      <c r="F570">
        <v>0</v>
      </c>
      <c r="G570">
        <v>1</v>
      </c>
      <c r="H570" t="s">
        <v>24</v>
      </c>
      <c r="I570">
        <v>5527</v>
      </c>
      <c r="J570">
        <v>0</v>
      </c>
      <c r="K570">
        <v>1</v>
      </c>
      <c r="L570" t="s">
        <v>48</v>
      </c>
      <c r="M570" t="s">
        <v>23</v>
      </c>
      <c r="N570" t="s">
        <v>23</v>
      </c>
      <c r="O570" t="s">
        <v>56</v>
      </c>
      <c r="P570" t="s">
        <v>26</v>
      </c>
      <c r="Q570" t="s">
        <v>27</v>
      </c>
      <c r="R570" t="s">
        <v>1620</v>
      </c>
      <c r="S570" t="s">
        <v>1621</v>
      </c>
      <c r="T570" t="s">
        <v>64</v>
      </c>
      <c r="U570" t="s">
        <v>73</v>
      </c>
    </row>
    <row r="571" spans="1:21">
      <c r="A571" t="s">
        <v>1622</v>
      </c>
      <c r="B571" s="1">
        <v>44571</v>
      </c>
      <c r="C571" t="s">
        <v>22</v>
      </c>
      <c r="D571">
        <v>68</v>
      </c>
      <c r="E571" t="s">
        <v>23</v>
      </c>
      <c r="F571">
        <v>0</v>
      </c>
      <c r="G571">
        <v>1</v>
      </c>
      <c r="H571" t="s">
        <v>24</v>
      </c>
      <c r="I571">
        <v>3123</v>
      </c>
      <c r="J571">
        <v>8</v>
      </c>
      <c r="K571">
        <v>43</v>
      </c>
      <c r="L571" t="s">
        <v>142</v>
      </c>
      <c r="M571" t="s">
        <v>23</v>
      </c>
      <c r="N571" t="s">
        <v>23</v>
      </c>
      <c r="O571" t="s">
        <v>25</v>
      </c>
      <c r="P571" t="s">
        <v>26</v>
      </c>
      <c r="Q571" t="s">
        <v>27</v>
      </c>
      <c r="R571" t="s">
        <v>1623</v>
      </c>
      <c r="S571" t="s">
        <v>1624</v>
      </c>
      <c r="T571" t="s">
        <v>64</v>
      </c>
      <c r="U571" t="s">
        <v>65</v>
      </c>
    </row>
    <row r="572" spans="1:21">
      <c r="A572" t="s">
        <v>1625</v>
      </c>
      <c r="B572" s="1">
        <v>45823</v>
      </c>
      <c r="C572" t="s">
        <v>22</v>
      </c>
      <c r="D572">
        <v>73</v>
      </c>
      <c r="E572" t="s">
        <v>39</v>
      </c>
      <c r="F572">
        <v>0</v>
      </c>
      <c r="G572">
        <v>1</v>
      </c>
      <c r="H572" t="s">
        <v>24</v>
      </c>
      <c r="I572">
        <v>4522</v>
      </c>
      <c r="J572">
        <v>0</v>
      </c>
      <c r="K572">
        <v>2</v>
      </c>
      <c r="M572" t="s">
        <v>23</v>
      </c>
      <c r="N572" t="s">
        <v>23</v>
      </c>
      <c r="O572" t="s">
        <v>56</v>
      </c>
      <c r="P572" t="s">
        <v>26</v>
      </c>
      <c r="Q572" t="s">
        <v>27</v>
      </c>
      <c r="R572" t="s">
        <v>1626</v>
      </c>
      <c r="S572" t="s">
        <v>1627</v>
      </c>
      <c r="T572" t="s">
        <v>59</v>
      </c>
      <c r="U572" t="s">
        <v>384</v>
      </c>
    </row>
    <row r="573" spans="1:21">
      <c r="A573" t="s">
        <v>1628</v>
      </c>
      <c r="B573" s="1">
        <v>45856</v>
      </c>
      <c r="C573" t="s">
        <v>22</v>
      </c>
      <c r="D573">
        <v>78</v>
      </c>
      <c r="E573" t="s">
        <v>23</v>
      </c>
      <c r="F573">
        <v>0</v>
      </c>
      <c r="G573">
        <v>1</v>
      </c>
      <c r="H573" t="s">
        <v>24</v>
      </c>
      <c r="I573">
        <v>4138</v>
      </c>
      <c r="J573">
        <v>1</v>
      </c>
      <c r="K573">
        <v>1</v>
      </c>
      <c r="M573" t="s">
        <v>23</v>
      </c>
      <c r="N573" t="s">
        <v>23</v>
      </c>
      <c r="O573" t="s">
        <v>25</v>
      </c>
      <c r="P573" t="s">
        <v>26</v>
      </c>
      <c r="Q573" t="s">
        <v>27</v>
      </c>
      <c r="R573" t="s">
        <v>569</v>
      </c>
      <c r="S573" t="s">
        <v>1629</v>
      </c>
      <c r="T573" t="s">
        <v>30</v>
      </c>
      <c r="U573" t="s">
        <v>31</v>
      </c>
    </row>
    <row r="574" spans="1:21">
      <c r="A574" t="s">
        <v>1630</v>
      </c>
      <c r="B574" s="1">
        <v>45308</v>
      </c>
      <c r="C574" t="s">
        <v>22</v>
      </c>
      <c r="D574">
        <v>68</v>
      </c>
      <c r="E574" t="s">
        <v>39</v>
      </c>
      <c r="F574">
        <v>0</v>
      </c>
      <c r="G574">
        <v>1</v>
      </c>
      <c r="H574" t="s">
        <v>24</v>
      </c>
      <c r="I574">
        <v>2373</v>
      </c>
      <c r="J574">
        <v>0</v>
      </c>
      <c r="K574">
        <v>19</v>
      </c>
      <c r="L574" t="s">
        <v>97</v>
      </c>
      <c r="M574" t="s">
        <v>23</v>
      </c>
      <c r="N574" t="s">
        <v>23</v>
      </c>
      <c r="O574" t="s">
        <v>25</v>
      </c>
      <c r="P574" t="s">
        <v>26</v>
      </c>
      <c r="Q574" t="s">
        <v>27</v>
      </c>
      <c r="R574" t="s">
        <v>635</v>
      </c>
      <c r="S574" t="s">
        <v>1631</v>
      </c>
      <c r="T574" t="s">
        <v>59</v>
      </c>
      <c r="U574" t="s">
        <v>241</v>
      </c>
    </row>
    <row r="575" spans="1:21">
      <c r="A575" t="s">
        <v>1632</v>
      </c>
      <c r="B575" s="1">
        <v>44757</v>
      </c>
      <c r="C575" t="s">
        <v>22</v>
      </c>
      <c r="D575">
        <v>73</v>
      </c>
      <c r="E575" t="s">
        <v>39</v>
      </c>
      <c r="F575">
        <v>0</v>
      </c>
      <c r="G575">
        <v>1</v>
      </c>
      <c r="H575" t="s">
        <v>24</v>
      </c>
      <c r="I575">
        <v>4424</v>
      </c>
      <c r="J575">
        <v>0</v>
      </c>
      <c r="K575">
        <v>37</v>
      </c>
      <c r="L575" t="s">
        <v>40</v>
      </c>
      <c r="M575" t="s">
        <v>23</v>
      </c>
      <c r="N575" t="s">
        <v>23</v>
      </c>
      <c r="O575" t="s">
        <v>25</v>
      </c>
      <c r="P575" t="s">
        <v>26</v>
      </c>
      <c r="Q575" t="s">
        <v>27</v>
      </c>
      <c r="R575" t="s">
        <v>1633</v>
      </c>
      <c r="S575" t="s">
        <v>1634</v>
      </c>
      <c r="T575" t="s">
        <v>30</v>
      </c>
      <c r="U575" t="s">
        <v>69</v>
      </c>
    </row>
    <row r="576" spans="1:21">
      <c r="A576" t="s">
        <v>1635</v>
      </c>
      <c r="B576" s="1">
        <v>45264</v>
      </c>
      <c r="C576" t="s">
        <v>33</v>
      </c>
      <c r="D576">
        <v>79</v>
      </c>
      <c r="E576" t="s">
        <v>23</v>
      </c>
      <c r="F576">
        <v>0</v>
      </c>
      <c r="G576">
        <v>1</v>
      </c>
      <c r="H576" t="s">
        <v>24</v>
      </c>
      <c r="I576">
        <v>2312</v>
      </c>
      <c r="J576">
        <v>1</v>
      </c>
      <c r="K576">
        <v>20</v>
      </c>
      <c r="M576" t="s">
        <v>23</v>
      </c>
      <c r="N576" t="s">
        <v>23</v>
      </c>
      <c r="O576" t="s">
        <v>25</v>
      </c>
      <c r="P576" t="s">
        <v>26</v>
      </c>
      <c r="Q576" t="s">
        <v>27</v>
      </c>
      <c r="R576" t="s">
        <v>773</v>
      </c>
      <c r="S576" t="s">
        <v>1636</v>
      </c>
      <c r="T576" t="s">
        <v>30</v>
      </c>
      <c r="U576" t="s">
        <v>31</v>
      </c>
    </row>
    <row r="577" spans="1:21">
      <c r="A577" t="s">
        <v>1637</v>
      </c>
      <c r="B577" s="1">
        <v>45799</v>
      </c>
      <c r="C577" t="s">
        <v>22</v>
      </c>
      <c r="D577">
        <v>70</v>
      </c>
      <c r="E577" t="s">
        <v>23</v>
      </c>
      <c r="F577">
        <v>0</v>
      </c>
      <c r="G577">
        <v>1</v>
      </c>
      <c r="H577" t="s">
        <v>24</v>
      </c>
      <c r="I577">
        <v>3019</v>
      </c>
      <c r="J577">
        <v>1</v>
      </c>
      <c r="K577">
        <v>3</v>
      </c>
      <c r="L577" t="s">
        <v>48</v>
      </c>
      <c r="M577" t="s">
        <v>23</v>
      </c>
      <c r="N577" t="s">
        <v>23</v>
      </c>
      <c r="O577" t="s">
        <v>25</v>
      </c>
      <c r="P577" t="s">
        <v>26</v>
      </c>
      <c r="Q577" t="s">
        <v>27</v>
      </c>
      <c r="R577" t="s">
        <v>1638</v>
      </c>
      <c r="S577" t="s">
        <v>1639</v>
      </c>
      <c r="T577" t="s">
        <v>30</v>
      </c>
      <c r="U577" t="s">
        <v>31</v>
      </c>
    </row>
    <row r="578" spans="1:21">
      <c r="A578" t="s">
        <v>1640</v>
      </c>
      <c r="B578" s="1">
        <v>44270</v>
      </c>
      <c r="C578" t="s">
        <v>22</v>
      </c>
      <c r="D578">
        <v>74</v>
      </c>
      <c r="E578" t="s">
        <v>23</v>
      </c>
      <c r="F578">
        <v>0</v>
      </c>
      <c r="G578">
        <v>1</v>
      </c>
      <c r="H578" t="s">
        <v>24</v>
      </c>
      <c r="I578">
        <v>5860</v>
      </c>
      <c r="J578">
        <v>1</v>
      </c>
      <c r="K578">
        <v>53</v>
      </c>
      <c r="M578" t="s">
        <v>23</v>
      </c>
      <c r="N578" t="s">
        <v>23</v>
      </c>
      <c r="O578" t="s">
        <v>25</v>
      </c>
      <c r="P578" t="s">
        <v>26</v>
      </c>
      <c r="Q578" t="s">
        <v>27</v>
      </c>
      <c r="R578" t="s">
        <v>1641</v>
      </c>
      <c r="S578" t="s">
        <v>1642</v>
      </c>
      <c r="T578" t="s">
        <v>30</v>
      </c>
      <c r="U578" t="s">
        <v>31</v>
      </c>
    </row>
    <row r="579" spans="1:21">
      <c r="A579" t="s">
        <v>1643</v>
      </c>
      <c r="B579" s="1">
        <v>45860</v>
      </c>
      <c r="C579" t="s">
        <v>33</v>
      </c>
      <c r="D579">
        <v>32</v>
      </c>
      <c r="E579" t="s">
        <v>39</v>
      </c>
      <c r="F579">
        <v>3</v>
      </c>
      <c r="G579">
        <v>1</v>
      </c>
      <c r="H579" t="s">
        <v>24</v>
      </c>
      <c r="I579">
        <v>2483</v>
      </c>
      <c r="J579">
        <v>0</v>
      </c>
      <c r="K579">
        <v>1</v>
      </c>
      <c r="M579" t="s">
        <v>23</v>
      </c>
      <c r="N579" t="s">
        <v>23</v>
      </c>
      <c r="O579" t="s">
        <v>25</v>
      </c>
      <c r="P579" t="s">
        <v>26</v>
      </c>
      <c r="Q579" t="s">
        <v>27</v>
      </c>
      <c r="R579" t="s">
        <v>280</v>
      </c>
      <c r="S579" t="s">
        <v>1644</v>
      </c>
      <c r="T579" t="s">
        <v>30</v>
      </c>
      <c r="U579" t="s">
        <v>31</v>
      </c>
    </row>
    <row r="580" spans="1:21">
      <c r="A580" t="s">
        <v>1645</v>
      </c>
      <c r="B580" s="1">
        <v>45857</v>
      </c>
      <c r="C580" t="s">
        <v>33</v>
      </c>
      <c r="D580">
        <v>28</v>
      </c>
      <c r="E580" t="s">
        <v>39</v>
      </c>
      <c r="F580">
        <v>0</v>
      </c>
      <c r="G580">
        <v>1</v>
      </c>
      <c r="H580" t="s">
        <v>24</v>
      </c>
      <c r="I580">
        <v>3244</v>
      </c>
      <c r="J580">
        <v>0</v>
      </c>
      <c r="K580">
        <v>1</v>
      </c>
      <c r="M580" t="s">
        <v>23</v>
      </c>
      <c r="N580" t="s">
        <v>23</v>
      </c>
      <c r="O580" t="s">
        <v>25</v>
      </c>
      <c r="P580" t="s">
        <v>26</v>
      </c>
      <c r="Q580" t="s">
        <v>84</v>
      </c>
      <c r="R580" t="s">
        <v>153</v>
      </c>
      <c r="S580" t="s">
        <v>1646</v>
      </c>
      <c r="T580" t="s">
        <v>30</v>
      </c>
      <c r="U580" t="s">
        <v>31</v>
      </c>
    </row>
    <row r="581" spans="1:21">
      <c r="A581" t="s">
        <v>1647</v>
      </c>
      <c r="B581" s="1">
        <v>45793</v>
      </c>
      <c r="C581" t="s">
        <v>33</v>
      </c>
      <c r="D581">
        <v>30</v>
      </c>
      <c r="E581" t="s">
        <v>39</v>
      </c>
      <c r="F581">
        <v>0</v>
      </c>
      <c r="G581">
        <v>1</v>
      </c>
      <c r="H581" t="s">
        <v>24</v>
      </c>
      <c r="I581">
        <v>2876</v>
      </c>
      <c r="J581">
        <v>0</v>
      </c>
      <c r="K581">
        <v>3</v>
      </c>
      <c r="M581" t="s">
        <v>23</v>
      </c>
      <c r="N581" t="s">
        <v>23</v>
      </c>
      <c r="O581" t="s">
        <v>25</v>
      </c>
      <c r="P581" t="s">
        <v>26</v>
      </c>
      <c r="Q581" t="s">
        <v>27</v>
      </c>
      <c r="R581" t="s">
        <v>624</v>
      </c>
      <c r="S581" t="s">
        <v>1648</v>
      </c>
      <c r="T581" t="s">
        <v>30</v>
      </c>
      <c r="U581" t="s">
        <v>103</v>
      </c>
    </row>
    <row r="582" spans="1:21">
      <c r="A582" t="s">
        <v>1649</v>
      </c>
      <c r="B582" s="1">
        <v>45421</v>
      </c>
      <c r="C582" t="s">
        <v>33</v>
      </c>
      <c r="D582">
        <v>47</v>
      </c>
      <c r="E582" t="s">
        <v>39</v>
      </c>
      <c r="F582">
        <v>0</v>
      </c>
      <c r="G582">
        <v>1</v>
      </c>
      <c r="H582" t="s">
        <v>24</v>
      </c>
      <c r="I582">
        <v>5379</v>
      </c>
      <c r="J582">
        <v>0</v>
      </c>
      <c r="K582">
        <v>15</v>
      </c>
      <c r="L582" t="s">
        <v>97</v>
      </c>
      <c r="M582" t="s">
        <v>23</v>
      </c>
      <c r="N582" t="s">
        <v>39</v>
      </c>
      <c r="P582" t="s">
        <v>26</v>
      </c>
      <c r="Q582" t="s">
        <v>27</v>
      </c>
      <c r="R582" t="s">
        <v>1650</v>
      </c>
      <c r="S582" t="s">
        <v>1651</v>
      </c>
      <c r="T582" t="s">
        <v>59</v>
      </c>
      <c r="U582" t="s">
        <v>384</v>
      </c>
    </row>
    <row r="583" spans="1:21">
      <c r="A583" t="s">
        <v>1652</v>
      </c>
      <c r="B583" s="1">
        <v>43760</v>
      </c>
      <c r="C583" t="s">
        <v>33</v>
      </c>
      <c r="D583">
        <v>30</v>
      </c>
      <c r="E583" t="s">
        <v>39</v>
      </c>
      <c r="F583">
        <v>0</v>
      </c>
      <c r="G583">
        <v>1</v>
      </c>
      <c r="H583" t="s">
        <v>24</v>
      </c>
      <c r="I583">
        <v>4838</v>
      </c>
      <c r="J583">
        <v>0</v>
      </c>
      <c r="K583">
        <v>70</v>
      </c>
      <c r="L583" t="s">
        <v>316</v>
      </c>
      <c r="M583" t="s">
        <v>23</v>
      </c>
      <c r="N583" t="s">
        <v>23</v>
      </c>
      <c r="O583" t="s">
        <v>25</v>
      </c>
      <c r="P583" t="s">
        <v>202</v>
      </c>
      <c r="Q583" t="s">
        <v>50</v>
      </c>
      <c r="R583" t="s">
        <v>1653</v>
      </c>
      <c r="S583" t="s">
        <v>1654</v>
      </c>
      <c r="T583" t="s">
        <v>64</v>
      </c>
      <c r="U583" t="s">
        <v>234</v>
      </c>
    </row>
    <row r="584" spans="1:21">
      <c r="A584" t="s">
        <v>1655</v>
      </c>
      <c r="B584" s="1">
        <v>45763</v>
      </c>
      <c r="C584" t="s">
        <v>33</v>
      </c>
      <c r="D584">
        <v>64</v>
      </c>
      <c r="E584" t="s">
        <v>39</v>
      </c>
      <c r="F584">
        <v>0</v>
      </c>
      <c r="G584">
        <v>1</v>
      </c>
      <c r="H584" t="s">
        <v>24</v>
      </c>
      <c r="I584">
        <v>4689</v>
      </c>
      <c r="J584">
        <v>0</v>
      </c>
      <c r="K584">
        <v>4</v>
      </c>
      <c r="L584" t="s">
        <v>48</v>
      </c>
      <c r="M584" t="s">
        <v>23</v>
      </c>
      <c r="N584" t="s">
        <v>23</v>
      </c>
      <c r="O584" t="s">
        <v>25</v>
      </c>
      <c r="P584" t="s">
        <v>26</v>
      </c>
      <c r="Q584" t="s">
        <v>50</v>
      </c>
      <c r="R584" t="s">
        <v>317</v>
      </c>
      <c r="S584" t="s">
        <v>1656</v>
      </c>
      <c r="T584" t="s">
        <v>30</v>
      </c>
      <c r="U584" t="s">
        <v>31</v>
      </c>
    </row>
    <row r="585" spans="1:21">
      <c r="A585" t="s">
        <v>1657</v>
      </c>
      <c r="B585" s="1">
        <v>45755</v>
      </c>
      <c r="C585" t="s">
        <v>22</v>
      </c>
      <c r="D585">
        <v>24</v>
      </c>
      <c r="E585" t="s">
        <v>23</v>
      </c>
      <c r="F585">
        <v>0</v>
      </c>
      <c r="G585">
        <v>1</v>
      </c>
      <c r="H585" t="s">
        <v>24</v>
      </c>
      <c r="I585">
        <v>4013</v>
      </c>
      <c r="J585">
        <v>8</v>
      </c>
      <c r="K585">
        <v>4</v>
      </c>
      <c r="M585" t="s">
        <v>23</v>
      </c>
      <c r="N585" t="s">
        <v>23</v>
      </c>
      <c r="O585" t="s">
        <v>25</v>
      </c>
      <c r="P585" t="s">
        <v>26</v>
      </c>
      <c r="Q585" t="s">
        <v>27</v>
      </c>
      <c r="R585" t="s">
        <v>1658</v>
      </c>
      <c r="S585" t="s">
        <v>1659</v>
      </c>
      <c r="T585" t="s">
        <v>64</v>
      </c>
      <c r="U585" t="s">
        <v>65</v>
      </c>
    </row>
    <row r="586" spans="1:21">
      <c r="A586" t="s">
        <v>1660</v>
      </c>
      <c r="B586" s="1">
        <v>45763</v>
      </c>
      <c r="C586" t="s">
        <v>33</v>
      </c>
      <c r="D586">
        <v>34</v>
      </c>
      <c r="E586" t="s">
        <v>39</v>
      </c>
      <c r="F586">
        <v>0</v>
      </c>
      <c r="G586">
        <v>1</v>
      </c>
      <c r="H586" t="s">
        <v>24</v>
      </c>
      <c r="I586">
        <v>2895</v>
      </c>
      <c r="J586">
        <v>0</v>
      </c>
      <c r="K586">
        <v>4</v>
      </c>
      <c r="L586" t="s">
        <v>48</v>
      </c>
      <c r="M586" t="s">
        <v>23</v>
      </c>
      <c r="N586" t="s">
        <v>23</v>
      </c>
      <c r="O586" t="s">
        <v>25</v>
      </c>
      <c r="P586" t="s">
        <v>26</v>
      </c>
      <c r="Q586" t="s">
        <v>27</v>
      </c>
      <c r="R586" t="s">
        <v>1661</v>
      </c>
      <c r="S586" t="s">
        <v>1662</v>
      </c>
      <c r="T586" t="s">
        <v>30</v>
      </c>
      <c r="U586" t="s">
        <v>69</v>
      </c>
    </row>
    <row r="587" spans="1:21">
      <c r="A587" t="s">
        <v>1663</v>
      </c>
      <c r="B587" s="1">
        <v>45758</v>
      </c>
      <c r="C587" t="s">
        <v>22</v>
      </c>
      <c r="D587">
        <v>19</v>
      </c>
      <c r="E587" t="s">
        <v>39</v>
      </c>
      <c r="F587">
        <v>0</v>
      </c>
      <c r="G587">
        <v>1</v>
      </c>
      <c r="H587" t="s">
        <v>24</v>
      </c>
      <c r="I587">
        <v>2330</v>
      </c>
      <c r="J587">
        <v>0</v>
      </c>
      <c r="K587">
        <v>4</v>
      </c>
      <c r="M587" t="s">
        <v>23</v>
      </c>
      <c r="N587" t="s">
        <v>23</v>
      </c>
      <c r="O587" t="s">
        <v>25</v>
      </c>
      <c r="P587" t="s">
        <v>26</v>
      </c>
      <c r="Q587" t="s">
        <v>27</v>
      </c>
      <c r="R587" t="s">
        <v>621</v>
      </c>
      <c r="S587" t="s">
        <v>1664</v>
      </c>
      <c r="T587" t="s">
        <v>64</v>
      </c>
      <c r="U587" t="s">
        <v>254</v>
      </c>
    </row>
    <row r="588" spans="1:21">
      <c r="A588" t="s">
        <v>1665</v>
      </c>
      <c r="B588" s="1">
        <v>45863</v>
      </c>
      <c r="C588" t="s">
        <v>22</v>
      </c>
      <c r="D588">
        <v>47</v>
      </c>
      <c r="E588" t="s">
        <v>39</v>
      </c>
      <c r="F588">
        <v>0</v>
      </c>
      <c r="G588">
        <v>1</v>
      </c>
      <c r="H588" t="s">
        <v>24</v>
      </c>
      <c r="I588">
        <v>4895</v>
      </c>
      <c r="J588">
        <v>0</v>
      </c>
      <c r="K588">
        <v>1</v>
      </c>
      <c r="L588" t="s">
        <v>48</v>
      </c>
      <c r="M588" t="s">
        <v>23</v>
      </c>
      <c r="N588" t="s">
        <v>23</v>
      </c>
      <c r="O588" t="s">
        <v>56</v>
      </c>
      <c r="P588" t="s">
        <v>26</v>
      </c>
      <c r="Q588" t="s">
        <v>27</v>
      </c>
      <c r="R588" t="s">
        <v>1666</v>
      </c>
      <c r="S588" t="s">
        <v>1667</v>
      </c>
      <c r="T588" t="s">
        <v>30</v>
      </c>
      <c r="U588" t="s">
        <v>31</v>
      </c>
    </row>
    <row r="589" spans="1:21">
      <c r="A589" t="s">
        <v>1668</v>
      </c>
      <c r="B589" s="1">
        <v>45856</v>
      </c>
      <c r="C589" t="s">
        <v>33</v>
      </c>
      <c r="D589">
        <v>36</v>
      </c>
      <c r="E589" t="s">
        <v>39</v>
      </c>
      <c r="F589">
        <v>0</v>
      </c>
      <c r="G589">
        <v>1</v>
      </c>
      <c r="H589" t="s">
        <v>24</v>
      </c>
      <c r="I589">
        <v>3420</v>
      </c>
      <c r="J589">
        <v>0</v>
      </c>
      <c r="K589">
        <v>1</v>
      </c>
      <c r="M589" t="s">
        <v>23</v>
      </c>
      <c r="N589" t="s">
        <v>23</v>
      </c>
      <c r="O589" t="s">
        <v>49</v>
      </c>
      <c r="P589" t="s">
        <v>26</v>
      </c>
      <c r="Q589" t="s">
        <v>27</v>
      </c>
      <c r="R589" t="s">
        <v>1669</v>
      </c>
      <c r="S589" t="s">
        <v>1670</v>
      </c>
      <c r="T589" t="s">
        <v>64</v>
      </c>
      <c r="U589" t="s">
        <v>65</v>
      </c>
    </row>
    <row r="590" spans="1:21">
      <c r="A590" t="s">
        <v>1671</v>
      </c>
      <c r="B590" s="1">
        <v>45661</v>
      </c>
      <c r="C590" t="s">
        <v>22</v>
      </c>
      <c r="D590">
        <v>63</v>
      </c>
      <c r="E590" t="s">
        <v>39</v>
      </c>
      <c r="F590">
        <v>0</v>
      </c>
      <c r="G590">
        <v>1</v>
      </c>
      <c r="H590" t="s">
        <v>24</v>
      </c>
      <c r="I590">
        <v>2679</v>
      </c>
      <c r="J590">
        <v>0</v>
      </c>
      <c r="K590">
        <v>7</v>
      </c>
      <c r="M590" t="s">
        <v>23</v>
      </c>
      <c r="N590" t="s">
        <v>23</v>
      </c>
      <c r="O590" t="s">
        <v>25</v>
      </c>
      <c r="P590" t="s">
        <v>26</v>
      </c>
      <c r="Q590" t="s">
        <v>27</v>
      </c>
      <c r="R590" t="s">
        <v>1123</v>
      </c>
      <c r="S590" t="s">
        <v>1672</v>
      </c>
      <c r="T590" t="s">
        <v>30</v>
      </c>
      <c r="U590" t="s">
        <v>106</v>
      </c>
    </row>
    <row r="591" spans="1:21">
      <c r="A591" t="s">
        <v>1673</v>
      </c>
      <c r="B591" s="1">
        <v>45704</v>
      </c>
      <c r="C591" t="s">
        <v>22</v>
      </c>
      <c r="D591">
        <v>49</v>
      </c>
      <c r="E591" t="s">
        <v>39</v>
      </c>
      <c r="F591">
        <v>0</v>
      </c>
      <c r="G591">
        <v>1</v>
      </c>
      <c r="H591" t="s">
        <v>24</v>
      </c>
      <c r="I591">
        <v>4160</v>
      </c>
      <c r="J591">
        <v>0</v>
      </c>
      <c r="K591">
        <v>6</v>
      </c>
      <c r="M591" t="s">
        <v>23</v>
      </c>
      <c r="N591" t="s">
        <v>23</v>
      </c>
      <c r="O591" t="s">
        <v>25</v>
      </c>
      <c r="P591" t="s">
        <v>26</v>
      </c>
      <c r="Q591" t="s">
        <v>27</v>
      </c>
      <c r="R591" t="s">
        <v>305</v>
      </c>
      <c r="S591" t="s">
        <v>1674</v>
      </c>
      <c r="T591" t="s">
        <v>64</v>
      </c>
      <c r="U591" t="s">
        <v>73</v>
      </c>
    </row>
    <row r="592" spans="1:21">
      <c r="A592" t="s">
        <v>1675</v>
      </c>
      <c r="B592" s="1">
        <v>45203</v>
      </c>
      <c r="C592" t="s">
        <v>33</v>
      </c>
      <c r="D592">
        <v>21</v>
      </c>
      <c r="E592" t="s">
        <v>23</v>
      </c>
      <c r="F592">
        <v>3</v>
      </c>
      <c r="G592">
        <v>1</v>
      </c>
      <c r="H592" t="s">
        <v>24</v>
      </c>
      <c r="I592">
        <v>4626</v>
      </c>
      <c r="J592">
        <v>1</v>
      </c>
      <c r="K592">
        <v>22</v>
      </c>
      <c r="L592" t="s">
        <v>97</v>
      </c>
      <c r="M592" t="s">
        <v>23</v>
      </c>
      <c r="N592" t="s">
        <v>23</v>
      </c>
      <c r="O592" t="s">
        <v>49</v>
      </c>
      <c r="P592" t="s">
        <v>26</v>
      </c>
      <c r="Q592" t="s">
        <v>50</v>
      </c>
      <c r="R592" t="s">
        <v>1676</v>
      </c>
      <c r="S592" t="s">
        <v>1677</v>
      </c>
      <c r="T592" t="s">
        <v>64</v>
      </c>
      <c r="U592" t="s">
        <v>73</v>
      </c>
    </row>
    <row r="593" spans="1:21">
      <c r="A593" t="s">
        <v>1678</v>
      </c>
      <c r="B593" s="1">
        <v>43998</v>
      </c>
      <c r="C593" t="s">
        <v>22</v>
      </c>
      <c r="D593">
        <v>63</v>
      </c>
      <c r="E593" t="s">
        <v>39</v>
      </c>
      <c r="F593">
        <v>0</v>
      </c>
      <c r="G593">
        <v>1</v>
      </c>
      <c r="H593" t="s">
        <v>24</v>
      </c>
      <c r="I593">
        <v>5090</v>
      </c>
      <c r="J593">
        <v>0</v>
      </c>
      <c r="K593">
        <v>62</v>
      </c>
      <c r="L593" t="s">
        <v>142</v>
      </c>
      <c r="M593" t="s">
        <v>23</v>
      </c>
      <c r="N593" t="s">
        <v>23</v>
      </c>
      <c r="O593" t="s">
        <v>25</v>
      </c>
      <c r="P593" t="s">
        <v>202</v>
      </c>
      <c r="Q593" t="s">
        <v>27</v>
      </c>
      <c r="R593" t="s">
        <v>1679</v>
      </c>
      <c r="S593" t="s">
        <v>1680</v>
      </c>
      <c r="T593" t="s">
        <v>59</v>
      </c>
      <c r="U593" t="s">
        <v>60</v>
      </c>
    </row>
    <row r="594" spans="1:21">
      <c r="A594" t="s">
        <v>1681</v>
      </c>
      <c r="B594" s="1">
        <v>45802</v>
      </c>
      <c r="C594" t="s">
        <v>22</v>
      </c>
      <c r="D594">
        <v>33</v>
      </c>
      <c r="E594" t="s">
        <v>23</v>
      </c>
      <c r="F594">
        <v>0</v>
      </c>
      <c r="G594">
        <v>1</v>
      </c>
      <c r="H594" t="s">
        <v>24</v>
      </c>
      <c r="I594">
        <v>5036</v>
      </c>
      <c r="J594">
        <v>1</v>
      </c>
      <c r="K594">
        <v>3</v>
      </c>
      <c r="M594" t="s">
        <v>23</v>
      </c>
      <c r="N594" t="s">
        <v>23</v>
      </c>
      <c r="O594" t="s">
        <v>25</v>
      </c>
      <c r="P594" t="s">
        <v>26</v>
      </c>
      <c r="Q594" t="s">
        <v>27</v>
      </c>
      <c r="R594" t="s">
        <v>1239</v>
      </c>
      <c r="S594" t="s">
        <v>1682</v>
      </c>
      <c r="T594" t="s">
        <v>30</v>
      </c>
      <c r="U594" t="s">
        <v>106</v>
      </c>
    </row>
    <row r="595" spans="1:21">
      <c r="A595" t="s">
        <v>1683</v>
      </c>
      <c r="B595" s="1">
        <v>45851</v>
      </c>
      <c r="C595" t="s">
        <v>22</v>
      </c>
      <c r="D595">
        <v>28</v>
      </c>
      <c r="E595" t="s">
        <v>39</v>
      </c>
      <c r="F595">
        <v>0</v>
      </c>
      <c r="G595">
        <v>1</v>
      </c>
      <c r="H595" t="s">
        <v>24</v>
      </c>
      <c r="I595">
        <v>5394</v>
      </c>
      <c r="J595">
        <v>0</v>
      </c>
      <c r="K595">
        <v>1</v>
      </c>
      <c r="L595" t="s">
        <v>48</v>
      </c>
      <c r="M595" t="s">
        <v>23</v>
      </c>
      <c r="N595" t="s">
        <v>39</v>
      </c>
      <c r="P595" t="s">
        <v>26</v>
      </c>
      <c r="Q595" t="s">
        <v>27</v>
      </c>
      <c r="R595" t="s">
        <v>395</v>
      </c>
      <c r="S595" t="s">
        <v>1684</v>
      </c>
      <c r="T595" t="s">
        <v>59</v>
      </c>
      <c r="U595" t="s">
        <v>384</v>
      </c>
    </row>
    <row r="596" spans="1:21">
      <c r="A596" t="s">
        <v>1685</v>
      </c>
      <c r="B596" s="1">
        <v>45281</v>
      </c>
      <c r="C596" t="s">
        <v>22</v>
      </c>
      <c r="D596">
        <v>47</v>
      </c>
      <c r="E596" t="s">
        <v>23</v>
      </c>
      <c r="F596">
        <v>0</v>
      </c>
      <c r="G596">
        <v>1</v>
      </c>
      <c r="H596" t="s">
        <v>24</v>
      </c>
      <c r="I596">
        <v>4773</v>
      </c>
      <c r="J596">
        <v>1</v>
      </c>
      <c r="K596">
        <v>20</v>
      </c>
      <c r="M596" t="s">
        <v>23</v>
      </c>
      <c r="N596" t="s">
        <v>23</v>
      </c>
      <c r="O596" t="s">
        <v>25</v>
      </c>
      <c r="P596" t="s">
        <v>26</v>
      </c>
      <c r="Q596" t="s">
        <v>27</v>
      </c>
      <c r="R596" t="s">
        <v>1686</v>
      </c>
      <c r="S596" t="s">
        <v>1687</v>
      </c>
      <c r="T596" t="s">
        <v>30</v>
      </c>
      <c r="U596" t="s">
        <v>31</v>
      </c>
    </row>
    <row r="597" spans="1:21">
      <c r="A597" t="s">
        <v>1688</v>
      </c>
      <c r="B597" s="1">
        <v>45521</v>
      </c>
      <c r="C597" t="s">
        <v>22</v>
      </c>
      <c r="D597">
        <v>57</v>
      </c>
      <c r="E597" t="s">
        <v>23</v>
      </c>
      <c r="F597">
        <v>0</v>
      </c>
      <c r="G597">
        <v>1</v>
      </c>
      <c r="H597" t="s">
        <v>24</v>
      </c>
      <c r="I597">
        <v>4306</v>
      </c>
      <c r="J597">
        <v>3</v>
      </c>
      <c r="K597">
        <v>12</v>
      </c>
      <c r="M597" t="s">
        <v>23</v>
      </c>
      <c r="N597" t="s">
        <v>23</v>
      </c>
      <c r="O597" t="s">
        <v>25</v>
      </c>
      <c r="P597" t="s">
        <v>26</v>
      </c>
      <c r="Q597" t="s">
        <v>27</v>
      </c>
      <c r="R597" t="s">
        <v>654</v>
      </c>
      <c r="S597" t="s">
        <v>1689</v>
      </c>
      <c r="T597" t="s">
        <v>30</v>
      </c>
      <c r="U597" t="s">
        <v>106</v>
      </c>
    </row>
    <row r="598" spans="1:21">
      <c r="A598" t="s">
        <v>1690</v>
      </c>
      <c r="B598" s="1">
        <v>45829</v>
      </c>
      <c r="C598" t="s">
        <v>22</v>
      </c>
      <c r="D598">
        <v>61</v>
      </c>
      <c r="E598" t="s">
        <v>39</v>
      </c>
      <c r="F598">
        <v>0</v>
      </c>
      <c r="G598">
        <v>1</v>
      </c>
      <c r="H598" t="s">
        <v>24</v>
      </c>
      <c r="I598">
        <v>4493</v>
      </c>
      <c r="J598">
        <v>0</v>
      </c>
      <c r="K598">
        <v>2</v>
      </c>
      <c r="M598" t="s">
        <v>23</v>
      </c>
      <c r="N598" t="s">
        <v>23</v>
      </c>
      <c r="O598" t="s">
        <v>25</v>
      </c>
      <c r="P598" t="s">
        <v>26</v>
      </c>
      <c r="Q598" t="s">
        <v>27</v>
      </c>
      <c r="R598" t="s">
        <v>1691</v>
      </c>
      <c r="S598" t="s">
        <v>1692</v>
      </c>
      <c r="T598" t="s">
        <v>30</v>
      </c>
      <c r="U598" t="s">
        <v>31</v>
      </c>
    </row>
    <row r="599" spans="1:21">
      <c r="A599" t="s">
        <v>1693</v>
      </c>
      <c r="B599" s="1">
        <v>44232</v>
      </c>
      <c r="C599" t="s">
        <v>22</v>
      </c>
      <c r="D599">
        <v>31</v>
      </c>
      <c r="E599" t="s">
        <v>39</v>
      </c>
      <c r="F599">
        <v>0</v>
      </c>
      <c r="G599">
        <v>1</v>
      </c>
      <c r="H599" t="s">
        <v>24</v>
      </c>
      <c r="I599">
        <v>4406</v>
      </c>
      <c r="J599">
        <v>0</v>
      </c>
      <c r="K599">
        <v>54</v>
      </c>
      <c r="L599" t="s">
        <v>142</v>
      </c>
      <c r="M599" t="s">
        <v>23</v>
      </c>
      <c r="N599" t="s">
        <v>23</v>
      </c>
      <c r="O599" t="s">
        <v>25</v>
      </c>
      <c r="P599" t="s">
        <v>202</v>
      </c>
      <c r="Q599" t="s">
        <v>50</v>
      </c>
      <c r="R599" t="s">
        <v>1694</v>
      </c>
      <c r="S599" t="s">
        <v>1695</v>
      </c>
      <c r="T599" t="s">
        <v>64</v>
      </c>
      <c r="U599" t="s">
        <v>65</v>
      </c>
    </row>
    <row r="600" spans="1:21">
      <c r="A600" t="s">
        <v>1696</v>
      </c>
      <c r="B600" s="1">
        <v>44027</v>
      </c>
      <c r="C600" t="s">
        <v>22</v>
      </c>
      <c r="D600">
        <v>44</v>
      </c>
      <c r="E600" t="s">
        <v>39</v>
      </c>
      <c r="F600">
        <v>0</v>
      </c>
      <c r="G600">
        <v>1</v>
      </c>
      <c r="H600" t="s">
        <v>24</v>
      </c>
      <c r="I600">
        <v>4495</v>
      </c>
      <c r="J600">
        <v>0</v>
      </c>
      <c r="K600">
        <v>61</v>
      </c>
      <c r="M600" t="s">
        <v>23</v>
      </c>
      <c r="N600" t="s">
        <v>23</v>
      </c>
      <c r="O600" t="s">
        <v>25</v>
      </c>
      <c r="P600" t="s">
        <v>164</v>
      </c>
      <c r="Q600" t="s">
        <v>50</v>
      </c>
      <c r="R600" t="s">
        <v>1697</v>
      </c>
      <c r="S600" t="s">
        <v>1698</v>
      </c>
      <c r="T600" t="s">
        <v>30</v>
      </c>
      <c r="U600" t="s">
        <v>106</v>
      </c>
    </row>
    <row r="601" spans="1:21">
      <c r="A601" t="s">
        <v>1699</v>
      </c>
      <c r="B601" s="1">
        <v>45699</v>
      </c>
      <c r="C601" t="s">
        <v>33</v>
      </c>
      <c r="D601">
        <v>55</v>
      </c>
      <c r="E601" t="s">
        <v>23</v>
      </c>
      <c r="F601">
        <v>3</v>
      </c>
      <c r="G601">
        <v>1</v>
      </c>
      <c r="H601" t="s">
        <v>24</v>
      </c>
      <c r="I601">
        <v>4914</v>
      </c>
      <c r="J601">
        <v>1</v>
      </c>
      <c r="K601">
        <v>6</v>
      </c>
      <c r="L601" t="s">
        <v>48</v>
      </c>
      <c r="M601" t="s">
        <v>23</v>
      </c>
      <c r="N601" t="s">
        <v>23</v>
      </c>
      <c r="O601" t="s">
        <v>56</v>
      </c>
      <c r="P601" t="s">
        <v>26</v>
      </c>
      <c r="Q601" t="s">
        <v>50</v>
      </c>
      <c r="R601" t="s">
        <v>221</v>
      </c>
      <c r="S601" t="s">
        <v>1700</v>
      </c>
      <c r="T601" t="s">
        <v>36</v>
      </c>
      <c r="U601" t="s">
        <v>37</v>
      </c>
    </row>
    <row r="602" spans="1:21">
      <c r="A602" t="s">
        <v>1701</v>
      </c>
      <c r="B602" s="1">
        <v>45848</v>
      </c>
      <c r="C602" t="s">
        <v>22</v>
      </c>
      <c r="D602">
        <v>27</v>
      </c>
      <c r="E602" t="s">
        <v>39</v>
      </c>
      <c r="F602">
        <v>0</v>
      </c>
      <c r="G602">
        <v>1</v>
      </c>
      <c r="H602" t="s">
        <v>24</v>
      </c>
      <c r="I602">
        <v>2072</v>
      </c>
      <c r="J602">
        <v>0</v>
      </c>
      <c r="K602">
        <v>1</v>
      </c>
      <c r="M602" t="s">
        <v>23</v>
      </c>
      <c r="N602" t="s">
        <v>23</v>
      </c>
      <c r="O602" t="s">
        <v>25</v>
      </c>
      <c r="P602" t="s">
        <v>26</v>
      </c>
      <c r="Q602" t="s">
        <v>27</v>
      </c>
      <c r="R602" t="s">
        <v>1077</v>
      </c>
      <c r="S602" t="s">
        <v>1702</v>
      </c>
      <c r="T602" t="s">
        <v>30</v>
      </c>
      <c r="U602" t="s">
        <v>69</v>
      </c>
    </row>
    <row r="603" spans="1:21">
      <c r="A603" t="s">
        <v>1703</v>
      </c>
      <c r="B603" s="1">
        <v>44846</v>
      </c>
      <c r="C603" t="s">
        <v>33</v>
      </c>
      <c r="D603">
        <v>75</v>
      </c>
      <c r="E603" t="s">
        <v>23</v>
      </c>
      <c r="F603">
        <v>0</v>
      </c>
      <c r="G603">
        <v>1</v>
      </c>
      <c r="H603" t="s">
        <v>24</v>
      </c>
      <c r="I603">
        <v>3369</v>
      </c>
      <c r="J603">
        <v>1</v>
      </c>
      <c r="K603">
        <v>34</v>
      </c>
      <c r="M603" t="s">
        <v>23</v>
      </c>
      <c r="N603" t="s">
        <v>23</v>
      </c>
      <c r="O603" t="s">
        <v>25</v>
      </c>
      <c r="P603" t="s">
        <v>26</v>
      </c>
      <c r="Q603" t="s">
        <v>27</v>
      </c>
      <c r="R603" t="s">
        <v>665</v>
      </c>
      <c r="S603" t="s">
        <v>1704</v>
      </c>
      <c r="T603" t="s">
        <v>30</v>
      </c>
      <c r="U603" t="s">
        <v>31</v>
      </c>
    </row>
    <row r="604" spans="1:21">
      <c r="A604" t="s">
        <v>1705</v>
      </c>
      <c r="B604" s="1">
        <v>45844</v>
      </c>
      <c r="C604" t="s">
        <v>22</v>
      </c>
      <c r="D604">
        <v>69</v>
      </c>
      <c r="E604" t="s">
        <v>39</v>
      </c>
      <c r="F604">
        <v>0</v>
      </c>
      <c r="G604">
        <v>1</v>
      </c>
      <c r="H604" t="s">
        <v>24</v>
      </c>
      <c r="I604">
        <v>3348</v>
      </c>
      <c r="J604">
        <v>0</v>
      </c>
      <c r="K604">
        <v>1</v>
      </c>
      <c r="M604" t="s">
        <v>23</v>
      </c>
      <c r="N604" t="s">
        <v>23</v>
      </c>
      <c r="O604" t="s">
        <v>25</v>
      </c>
      <c r="P604" t="s">
        <v>26</v>
      </c>
      <c r="Q604" t="s">
        <v>27</v>
      </c>
      <c r="R604" t="s">
        <v>800</v>
      </c>
      <c r="S604" t="s">
        <v>1706</v>
      </c>
      <c r="T604" t="s">
        <v>30</v>
      </c>
      <c r="U604" t="s">
        <v>31</v>
      </c>
    </row>
    <row r="605" spans="1:21">
      <c r="A605" t="s">
        <v>1707</v>
      </c>
      <c r="B605" s="1">
        <v>45650</v>
      </c>
      <c r="C605" t="s">
        <v>22</v>
      </c>
      <c r="D605">
        <v>80</v>
      </c>
      <c r="E605" t="s">
        <v>39</v>
      </c>
      <c r="F605">
        <v>0</v>
      </c>
      <c r="G605">
        <v>1</v>
      </c>
      <c r="H605" t="s">
        <v>24</v>
      </c>
      <c r="I605">
        <v>3068</v>
      </c>
      <c r="J605">
        <v>0</v>
      </c>
      <c r="K605">
        <v>8</v>
      </c>
      <c r="M605" t="s">
        <v>23</v>
      </c>
      <c r="N605" t="s">
        <v>23</v>
      </c>
      <c r="O605" t="s">
        <v>25</v>
      </c>
      <c r="P605" t="s">
        <v>26</v>
      </c>
      <c r="Q605" t="s">
        <v>27</v>
      </c>
      <c r="R605" t="s">
        <v>117</v>
      </c>
      <c r="S605" t="s">
        <v>1708</v>
      </c>
      <c r="T605" t="s">
        <v>64</v>
      </c>
      <c r="U605" t="s">
        <v>65</v>
      </c>
    </row>
    <row r="606" spans="1:21">
      <c r="A606" t="s">
        <v>1709</v>
      </c>
      <c r="B606" s="1">
        <v>45738</v>
      </c>
      <c r="C606" t="s">
        <v>22</v>
      </c>
      <c r="D606">
        <v>75</v>
      </c>
      <c r="E606" t="s">
        <v>39</v>
      </c>
      <c r="F606">
        <v>0</v>
      </c>
      <c r="G606">
        <v>1</v>
      </c>
      <c r="H606" t="s">
        <v>24</v>
      </c>
      <c r="I606">
        <v>2960</v>
      </c>
      <c r="J606">
        <v>0</v>
      </c>
      <c r="K606">
        <v>5</v>
      </c>
      <c r="M606" t="s">
        <v>23</v>
      </c>
      <c r="N606" t="s">
        <v>23</v>
      </c>
      <c r="O606" t="s">
        <v>25</v>
      </c>
      <c r="P606" t="s">
        <v>26</v>
      </c>
      <c r="Q606" t="s">
        <v>27</v>
      </c>
      <c r="R606" t="s">
        <v>534</v>
      </c>
      <c r="S606" t="s">
        <v>1710</v>
      </c>
      <c r="T606" t="s">
        <v>43</v>
      </c>
      <c r="U606" t="s">
        <v>149</v>
      </c>
    </row>
    <row r="607" spans="1:21">
      <c r="A607" t="s">
        <v>1711</v>
      </c>
      <c r="B607" s="1">
        <v>44477</v>
      </c>
      <c r="C607" t="s">
        <v>22</v>
      </c>
      <c r="D607">
        <v>80</v>
      </c>
      <c r="E607" t="s">
        <v>23</v>
      </c>
      <c r="F607">
        <v>0</v>
      </c>
      <c r="G607">
        <v>1</v>
      </c>
      <c r="H607" t="s">
        <v>24</v>
      </c>
      <c r="I607">
        <v>2436</v>
      </c>
      <c r="J607">
        <v>1</v>
      </c>
      <c r="K607">
        <v>46</v>
      </c>
      <c r="L607" t="s">
        <v>142</v>
      </c>
      <c r="M607" t="s">
        <v>23</v>
      </c>
      <c r="N607" t="s">
        <v>23</v>
      </c>
      <c r="O607" t="s">
        <v>25</v>
      </c>
      <c r="P607" t="s">
        <v>26</v>
      </c>
      <c r="Q607" t="s">
        <v>27</v>
      </c>
      <c r="R607" t="s">
        <v>1623</v>
      </c>
      <c r="S607" t="s">
        <v>1712</v>
      </c>
      <c r="T607" t="s">
        <v>30</v>
      </c>
      <c r="U607" t="s">
        <v>69</v>
      </c>
    </row>
    <row r="608" spans="1:21">
      <c r="A608" t="s">
        <v>1713</v>
      </c>
      <c r="B608" s="1">
        <v>45469</v>
      </c>
      <c r="C608" t="s">
        <v>33</v>
      </c>
      <c r="D608">
        <v>65</v>
      </c>
      <c r="E608" t="s">
        <v>39</v>
      </c>
      <c r="F608">
        <v>0</v>
      </c>
      <c r="G608">
        <v>1</v>
      </c>
      <c r="H608" t="s">
        <v>24</v>
      </c>
      <c r="I608">
        <v>5203</v>
      </c>
      <c r="J608">
        <v>0</v>
      </c>
      <c r="K608">
        <v>14</v>
      </c>
      <c r="L608" t="s">
        <v>97</v>
      </c>
      <c r="M608" t="s">
        <v>23</v>
      </c>
      <c r="N608" t="s">
        <v>23</v>
      </c>
      <c r="O608" t="s">
        <v>25</v>
      </c>
      <c r="P608" t="s">
        <v>26</v>
      </c>
      <c r="Q608" t="s">
        <v>27</v>
      </c>
      <c r="R608" t="s">
        <v>1560</v>
      </c>
      <c r="S608" t="s">
        <v>1714</v>
      </c>
      <c r="T608" t="s">
        <v>30</v>
      </c>
      <c r="U608" t="s">
        <v>69</v>
      </c>
    </row>
    <row r="609" spans="1:21">
      <c r="A609" t="s">
        <v>1715</v>
      </c>
      <c r="B609" s="1">
        <v>45207</v>
      </c>
      <c r="C609" t="s">
        <v>33</v>
      </c>
      <c r="D609">
        <v>23</v>
      </c>
      <c r="E609" t="s">
        <v>23</v>
      </c>
      <c r="F609">
        <v>0</v>
      </c>
      <c r="G609">
        <v>1</v>
      </c>
      <c r="H609" t="s">
        <v>24</v>
      </c>
      <c r="I609">
        <v>3804</v>
      </c>
      <c r="J609">
        <v>4</v>
      </c>
      <c r="K609">
        <v>22</v>
      </c>
      <c r="M609" t="s">
        <v>23</v>
      </c>
      <c r="N609" t="s">
        <v>23</v>
      </c>
      <c r="O609" t="s">
        <v>56</v>
      </c>
      <c r="P609" t="s">
        <v>26</v>
      </c>
      <c r="Q609" t="s">
        <v>27</v>
      </c>
      <c r="R609" t="s">
        <v>1716</v>
      </c>
      <c r="S609" t="s">
        <v>1717</v>
      </c>
      <c r="T609" t="s">
        <v>30</v>
      </c>
      <c r="U609" t="s">
        <v>31</v>
      </c>
    </row>
    <row r="610" spans="1:21">
      <c r="A610" t="s">
        <v>1718</v>
      </c>
      <c r="B610" s="1">
        <v>44673</v>
      </c>
      <c r="C610" t="s">
        <v>22</v>
      </c>
      <c r="D610">
        <v>55</v>
      </c>
      <c r="E610" t="s">
        <v>39</v>
      </c>
      <c r="F610">
        <v>0</v>
      </c>
      <c r="G610">
        <v>1</v>
      </c>
      <c r="H610" t="s">
        <v>24</v>
      </c>
      <c r="I610">
        <v>3492</v>
      </c>
      <c r="J610">
        <v>0</v>
      </c>
      <c r="K610">
        <v>40</v>
      </c>
      <c r="M610" t="s">
        <v>23</v>
      </c>
      <c r="N610" t="s">
        <v>23</v>
      </c>
      <c r="O610" t="s">
        <v>25</v>
      </c>
      <c r="P610" t="s">
        <v>26</v>
      </c>
      <c r="Q610" t="s">
        <v>27</v>
      </c>
      <c r="R610" t="s">
        <v>1719</v>
      </c>
      <c r="S610" t="s">
        <v>1720</v>
      </c>
      <c r="T610" t="s">
        <v>30</v>
      </c>
      <c r="U610" t="s">
        <v>31</v>
      </c>
    </row>
    <row r="611" spans="1:21">
      <c r="A611" t="s">
        <v>1721</v>
      </c>
      <c r="B611" s="1">
        <v>45863</v>
      </c>
      <c r="C611" t="s">
        <v>22</v>
      </c>
      <c r="D611">
        <v>48</v>
      </c>
      <c r="E611" t="s">
        <v>23</v>
      </c>
      <c r="F611">
        <v>0</v>
      </c>
      <c r="G611">
        <v>1</v>
      </c>
      <c r="H611" t="s">
        <v>24</v>
      </c>
      <c r="I611">
        <v>2046</v>
      </c>
      <c r="J611">
        <v>1</v>
      </c>
      <c r="K611">
        <v>1</v>
      </c>
      <c r="L611" t="s">
        <v>48</v>
      </c>
      <c r="M611" t="s">
        <v>23</v>
      </c>
      <c r="N611" t="s">
        <v>23</v>
      </c>
      <c r="O611" t="s">
        <v>56</v>
      </c>
      <c r="P611" t="s">
        <v>26</v>
      </c>
      <c r="Q611" t="s">
        <v>27</v>
      </c>
      <c r="R611" t="s">
        <v>877</v>
      </c>
      <c r="S611" t="s">
        <v>543</v>
      </c>
      <c r="T611" t="s">
        <v>30</v>
      </c>
      <c r="U611" t="s">
        <v>31</v>
      </c>
    </row>
    <row r="612" spans="1:21">
      <c r="A612" t="s">
        <v>1722</v>
      </c>
      <c r="B612" s="1">
        <v>45752</v>
      </c>
      <c r="C612" t="s">
        <v>33</v>
      </c>
      <c r="D612">
        <v>19</v>
      </c>
      <c r="E612" t="s">
        <v>39</v>
      </c>
      <c r="F612">
        <v>0</v>
      </c>
      <c r="G612">
        <v>1</v>
      </c>
      <c r="H612" t="s">
        <v>24</v>
      </c>
      <c r="I612">
        <v>4494</v>
      </c>
      <c r="J612">
        <v>0</v>
      </c>
      <c r="K612">
        <v>4</v>
      </c>
      <c r="M612" t="s">
        <v>23</v>
      </c>
      <c r="N612" t="s">
        <v>23</v>
      </c>
      <c r="O612" t="s">
        <v>25</v>
      </c>
      <c r="P612" t="s">
        <v>26</v>
      </c>
      <c r="Q612" t="s">
        <v>27</v>
      </c>
      <c r="R612" t="s">
        <v>209</v>
      </c>
      <c r="S612" t="s">
        <v>1723</v>
      </c>
      <c r="T612" t="s">
        <v>30</v>
      </c>
      <c r="U612" t="s">
        <v>31</v>
      </c>
    </row>
    <row r="613" spans="1:21">
      <c r="A613" t="s">
        <v>1724</v>
      </c>
      <c r="B613" s="1">
        <v>45484</v>
      </c>
      <c r="C613" t="s">
        <v>22</v>
      </c>
      <c r="D613">
        <v>28</v>
      </c>
      <c r="E613" t="s">
        <v>23</v>
      </c>
      <c r="F613">
        <v>0</v>
      </c>
      <c r="G613">
        <v>1</v>
      </c>
      <c r="H613" t="s">
        <v>24</v>
      </c>
      <c r="I613">
        <v>5212</v>
      </c>
      <c r="J613">
        <v>1</v>
      </c>
      <c r="K613">
        <v>13</v>
      </c>
      <c r="M613" t="s">
        <v>39</v>
      </c>
      <c r="N613" t="s">
        <v>23</v>
      </c>
      <c r="O613" t="s">
        <v>56</v>
      </c>
      <c r="P613" t="s">
        <v>26</v>
      </c>
      <c r="Q613" t="s">
        <v>27</v>
      </c>
      <c r="R613" t="s">
        <v>509</v>
      </c>
      <c r="S613" t="s">
        <v>1725</v>
      </c>
      <c r="T613" t="s">
        <v>64</v>
      </c>
      <c r="U613" t="s">
        <v>234</v>
      </c>
    </row>
    <row r="614" spans="1:21">
      <c r="A614" t="s">
        <v>1726</v>
      </c>
      <c r="B614" s="1">
        <v>45689</v>
      </c>
      <c r="C614" t="s">
        <v>22</v>
      </c>
      <c r="D614">
        <v>33</v>
      </c>
      <c r="E614" t="s">
        <v>23</v>
      </c>
      <c r="F614">
        <v>0</v>
      </c>
      <c r="G614">
        <v>1</v>
      </c>
      <c r="H614" t="s">
        <v>24</v>
      </c>
      <c r="I614">
        <v>5838</v>
      </c>
      <c r="J614">
        <v>4</v>
      </c>
      <c r="K614">
        <v>6</v>
      </c>
      <c r="M614" t="s">
        <v>23</v>
      </c>
      <c r="N614" t="s">
        <v>23</v>
      </c>
      <c r="O614" t="s">
        <v>25</v>
      </c>
      <c r="P614" t="s">
        <v>26</v>
      </c>
      <c r="Q614" t="s">
        <v>27</v>
      </c>
      <c r="R614" t="s">
        <v>28</v>
      </c>
      <c r="S614" t="s">
        <v>1727</v>
      </c>
      <c r="T614" t="s">
        <v>64</v>
      </c>
      <c r="U614" t="s">
        <v>65</v>
      </c>
    </row>
    <row r="615" spans="1:21">
      <c r="A615" t="s">
        <v>1728</v>
      </c>
      <c r="B615" s="1">
        <v>45557</v>
      </c>
      <c r="C615" t="s">
        <v>33</v>
      </c>
      <c r="D615">
        <v>36</v>
      </c>
      <c r="E615" t="s">
        <v>23</v>
      </c>
      <c r="F615">
        <v>0</v>
      </c>
      <c r="G615">
        <v>1</v>
      </c>
      <c r="H615" t="s">
        <v>24</v>
      </c>
      <c r="I615">
        <v>5750</v>
      </c>
      <c r="J615">
        <v>1</v>
      </c>
      <c r="K615">
        <v>11</v>
      </c>
      <c r="M615" t="s">
        <v>23</v>
      </c>
      <c r="N615" t="s">
        <v>23</v>
      </c>
      <c r="O615" t="s">
        <v>25</v>
      </c>
      <c r="P615" t="s">
        <v>26</v>
      </c>
      <c r="Q615" t="s">
        <v>27</v>
      </c>
      <c r="R615" t="s">
        <v>1679</v>
      </c>
      <c r="S615" t="s">
        <v>1729</v>
      </c>
      <c r="T615" t="s">
        <v>30</v>
      </c>
      <c r="U615" t="s">
        <v>106</v>
      </c>
    </row>
    <row r="616" spans="1:21">
      <c r="A616" t="s">
        <v>1730</v>
      </c>
      <c r="B616" s="1">
        <v>45797</v>
      </c>
      <c r="C616" t="s">
        <v>33</v>
      </c>
      <c r="D616">
        <v>26</v>
      </c>
      <c r="E616" t="s">
        <v>39</v>
      </c>
      <c r="F616">
        <v>0</v>
      </c>
      <c r="G616">
        <v>1</v>
      </c>
      <c r="H616" t="s">
        <v>24</v>
      </c>
      <c r="I616">
        <v>2802</v>
      </c>
      <c r="J616">
        <v>0</v>
      </c>
      <c r="K616">
        <v>3</v>
      </c>
      <c r="L616" t="s">
        <v>48</v>
      </c>
      <c r="M616" t="s">
        <v>39</v>
      </c>
      <c r="N616" t="s">
        <v>23</v>
      </c>
      <c r="O616" t="s">
        <v>56</v>
      </c>
      <c r="P616" t="s">
        <v>26</v>
      </c>
      <c r="Q616" t="s">
        <v>84</v>
      </c>
      <c r="R616" t="s">
        <v>1731</v>
      </c>
      <c r="S616" t="s">
        <v>1732</v>
      </c>
      <c r="T616" t="s">
        <v>30</v>
      </c>
      <c r="U616" t="s">
        <v>103</v>
      </c>
    </row>
    <row r="617" spans="1:21">
      <c r="A617" t="s">
        <v>1733</v>
      </c>
      <c r="B617" s="1">
        <v>45849</v>
      </c>
      <c r="C617" t="s">
        <v>22</v>
      </c>
      <c r="D617">
        <v>26</v>
      </c>
      <c r="E617" t="s">
        <v>39</v>
      </c>
      <c r="F617">
        <v>0</v>
      </c>
      <c r="G617">
        <v>1</v>
      </c>
      <c r="H617" t="s">
        <v>24</v>
      </c>
      <c r="I617">
        <v>5654</v>
      </c>
      <c r="J617">
        <v>0</v>
      </c>
      <c r="K617">
        <v>1</v>
      </c>
      <c r="L617" t="s">
        <v>48</v>
      </c>
      <c r="M617" t="s">
        <v>23</v>
      </c>
      <c r="N617" t="s">
        <v>23</v>
      </c>
      <c r="O617" t="s">
        <v>56</v>
      </c>
      <c r="P617" t="s">
        <v>26</v>
      </c>
      <c r="Q617" t="s">
        <v>84</v>
      </c>
      <c r="R617" t="s">
        <v>1734</v>
      </c>
      <c r="S617" t="s">
        <v>1735</v>
      </c>
      <c r="T617" t="s">
        <v>30</v>
      </c>
      <c r="U617" t="s">
        <v>31</v>
      </c>
    </row>
    <row r="618" spans="1:21">
      <c r="A618" t="s">
        <v>1736</v>
      </c>
      <c r="B618" s="1">
        <v>45839</v>
      </c>
      <c r="C618" t="s">
        <v>33</v>
      </c>
      <c r="D618">
        <v>57</v>
      </c>
      <c r="E618" t="s">
        <v>39</v>
      </c>
      <c r="F618">
        <v>0</v>
      </c>
      <c r="G618">
        <v>1</v>
      </c>
      <c r="H618" t="s">
        <v>24</v>
      </c>
      <c r="I618">
        <v>5963</v>
      </c>
      <c r="J618">
        <v>0</v>
      </c>
      <c r="K618">
        <v>1</v>
      </c>
      <c r="L618" t="s">
        <v>48</v>
      </c>
      <c r="M618" t="s">
        <v>23</v>
      </c>
      <c r="N618" t="s">
        <v>23</v>
      </c>
      <c r="O618" t="s">
        <v>25</v>
      </c>
      <c r="P618" t="s">
        <v>26</v>
      </c>
      <c r="Q618" t="s">
        <v>27</v>
      </c>
      <c r="R618" t="s">
        <v>126</v>
      </c>
      <c r="S618" t="s">
        <v>1737</v>
      </c>
      <c r="T618" t="s">
        <v>64</v>
      </c>
      <c r="U618" t="s">
        <v>73</v>
      </c>
    </row>
    <row r="619" spans="1:21">
      <c r="A619" t="s">
        <v>1738</v>
      </c>
      <c r="B619" s="1">
        <v>45864</v>
      </c>
      <c r="C619" t="s">
        <v>22</v>
      </c>
      <c r="D619">
        <v>31</v>
      </c>
      <c r="E619" t="s">
        <v>39</v>
      </c>
      <c r="F619">
        <v>0</v>
      </c>
      <c r="G619">
        <v>1</v>
      </c>
      <c r="H619" t="s">
        <v>24</v>
      </c>
      <c r="I619">
        <v>3037</v>
      </c>
      <c r="J619">
        <v>0</v>
      </c>
      <c r="K619">
        <v>1</v>
      </c>
      <c r="L619" t="s">
        <v>48</v>
      </c>
      <c r="M619" t="s">
        <v>23</v>
      </c>
      <c r="N619" t="s">
        <v>23</v>
      </c>
      <c r="O619" t="s">
        <v>49</v>
      </c>
      <c r="P619" t="s">
        <v>26</v>
      </c>
      <c r="Q619" t="s">
        <v>27</v>
      </c>
      <c r="R619" t="s">
        <v>1739</v>
      </c>
      <c r="S619" t="s">
        <v>1740</v>
      </c>
      <c r="T619" t="s">
        <v>30</v>
      </c>
      <c r="U619" t="s">
        <v>69</v>
      </c>
    </row>
    <row r="620" spans="1:21">
      <c r="A620" t="s">
        <v>1741</v>
      </c>
      <c r="B620" s="1">
        <v>45794</v>
      </c>
      <c r="C620" t="s">
        <v>22</v>
      </c>
      <c r="D620">
        <v>27</v>
      </c>
      <c r="E620" t="s">
        <v>39</v>
      </c>
      <c r="F620">
        <v>0</v>
      </c>
      <c r="G620">
        <v>1</v>
      </c>
      <c r="H620" t="s">
        <v>24</v>
      </c>
      <c r="I620">
        <v>3190</v>
      </c>
      <c r="J620">
        <v>0</v>
      </c>
      <c r="K620">
        <v>3</v>
      </c>
      <c r="M620" t="s">
        <v>23</v>
      </c>
      <c r="N620" t="s">
        <v>23</v>
      </c>
      <c r="O620" t="s">
        <v>25</v>
      </c>
      <c r="P620" t="s">
        <v>26</v>
      </c>
      <c r="Q620" t="s">
        <v>50</v>
      </c>
      <c r="R620" t="s">
        <v>1139</v>
      </c>
      <c r="S620" t="s">
        <v>1742</v>
      </c>
      <c r="T620" t="s">
        <v>64</v>
      </c>
      <c r="U620" t="s">
        <v>254</v>
      </c>
    </row>
    <row r="621" spans="1:21">
      <c r="A621" t="s">
        <v>1743</v>
      </c>
      <c r="B621" s="1">
        <v>45764</v>
      </c>
      <c r="C621" t="s">
        <v>33</v>
      </c>
      <c r="D621">
        <v>65</v>
      </c>
      <c r="E621" t="s">
        <v>39</v>
      </c>
      <c r="F621">
        <v>0</v>
      </c>
      <c r="G621">
        <v>1</v>
      </c>
      <c r="H621" t="s">
        <v>24</v>
      </c>
      <c r="I621">
        <v>2268</v>
      </c>
      <c r="J621">
        <v>0</v>
      </c>
      <c r="K621">
        <v>4</v>
      </c>
      <c r="M621" t="s">
        <v>23</v>
      </c>
      <c r="N621" t="s">
        <v>23</v>
      </c>
      <c r="O621" t="s">
        <v>25</v>
      </c>
      <c r="P621" t="s">
        <v>26</v>
      </c>
      <c r="Q621" t="s">
        <v>50</v>
      </c>
      <c r="R621" t="s">
        <v>826</v>
      </c>
      <c r="S621" t="s">
        <v>1744</v>
      </c>
      <c r="T621" t="s">
        <v>30</v>
      </c>
      <c r="U621" t="s">
        <v>31</v>
      </c>
    </row>
    <row r="622" spans="1:21">
      <c r="A622" t="s">
        <v>1745</v>
      </c>
      <c r="B622" s="1">
        <v>44640</v>
      </c>
      <c r="C622" t="s">
        <v>33</v>
      </c>
      <c r="D622">
        <v>66</v>
      </c>
      <c r="E622" t="s">
        <v>39</v>
      </c>
      <c r="F622">
        <v>0</v>
      </c>
      <c r="G622">
        <v>1</v>
      </c>
      <c r="H622" t="s">
        <v>24</v>
      </c>
      <c r="I622">
        <v>3380</v>
      </c>
      <c r="J622">
        <v>0</v>
      </c>
      <c r="K622">
        <v>41</v>
      </c>
      <c r="M622" t="s">
        <v>23</v>
      </c>
      <c r="N622" t="s">
        <v>23</v>
      </c>
      <c r="O622" t="s">
        <v>25</v>
      </c>
      <c r="P622" t="s">
        <v>26</v>
      </c>
      <c r="Q622" t="s">
        <v>27</v>
      </c>
      <c r="R622" t="s">
        <v>1746</v>
      </c>
      <c r="S622" t="s">
        <v>1747</v>
      </c>
      <c r="T622" t="s">
        <v>36</v>
      </c>
      <c r="U622" t="s">
        <v>46</v>
      </c>
    </row>
    <row r="623" spans="1:21">
      <c r="A623" t="s">
        <v>1748</v>
      </c>
      <c r="B623" s="1">
        <v>45787</v>
      </c>
      <c r="C623" t="s">
        <v>22</v>
      </c>
      <c r="D623">
        <v>67</v>
      </c>
      <c r="E623" t="s">
        <v>23</v>
      </c>
      <c r="F623">
        <v>0</v>
      </c>
      <c r="G623">
        <v>1</v>
      </c>
      <c r="H623" t="s">
        <v>24</v>
      </c>
      <c r="I623">
        <v>3766</v>
      </c>
      <c r="J623">
        <v>1</v>
      </c>
      <c r="K623">
        <v>3</v>
      </c>
      <c r="L623" t="s">
        <v>48</v>
      </c>
      <c r="M623" t="s">
        <v>39</v>
      </c>
      <c r="N623" t="s">
        <v>23</v>
      </c>
      <c r="O623" t="s">
        <v>49</v>
      </c>
      <c r="P623" t="s">
        <v>26</v>
      </c>
      <c r="Q623" t="s">
        <v>50</v>
      </c>
      <c r="R623" t="s">
        <v>1749</v>
      </c>
      <c r="S623" t="s">
        <v>428</v>
      </c>
      <c r="T623" t="s">
        <v>30</v>
      </c>
      <c r="U623" t="s">
        <v>31</v>
      </c>
    </row>
    <row r="624" spans="1:21">
      <c r="A624" t="s">
        <v>1750</v>
      </c>
      <c r="B624" s="1">
        <v>45354</v>
      </c>
      <c r="C624" t="s">
        <v>33</v>
      </c>
      <c r="D624">
        <v>80</v>
      </c>
      <c r="E624" t="s">
        <v>39</v>
      </c>
      <c r="F624">
        <v>0</v>
      </c>
      <c r="G624">
        <v>1</v>
      </c>
      <c r="H624" t="s">
        <v>24</v>
      </c>
      <c r="I624">
        <v>5082</v>
      </c>
      <c r="J624">
        <v>0</v>
      </c>
      <c r="K624">
        <v>17</v>
      </c>
      <c r="L624" t="s">
        <v>97</v>
      </c>
      <c r="M624" t="s">
        <v>23</v>
      </c>
      <c r="N624" t="s">
        <v>23</v>
      </c>
      <c r="O624" t="s">
        <v>25</v>
      </c>
      <c r="P624" t="s">
        <v>26</v>
      </c>
      <c r="Q624" t="s">
        <v>27</v>
      </c>
      <c r="R624" t="s">
        <v>289</v>
      </c>
      <c r="S624" t="s">
        <v>1751</v>
      </c>
      <c r="T624" t="s">
        <v>64</v>
      </c>
      <c r="U624" t="s">
        <v>73</v>
      </c>
    </row>
    <row r="625" spans="1:21">
      <c r="A625" t="s">
        <v>1752</v>
      </c>
      <c r="B625" s="1">
        <v>45153</v>
      </c>
      <c r="C625" t="s">
        <v>22</v>
      </c>
      <c r="D625">
        <v>75</v>
      </c>
      <c r="E625" t="s">
        <v>23</v>
      </c>
      <c r="F625">
        <v>0</v>
      </c>
      <c r="G625">
        <v>1</v>
      </c>
      <c r="H625" t="s">
        <v>24</v>
      </c>
      <c r="I625">
        <v>4591</v>
      </c>
      <c r="J625">
        <v>1</v>
      </c>
      <c r="K625">
        <v>24</v>
      </c>
      <c r="M625" t="s">
        <v>39</v>
      </c>
      <c r="N625" t="s">
        <v>23</v>
      </c>
      <c r="O625" t="s">
        <v>49</v>
      </c>
      <c r="P625" t="s">
        <v>26</v>
      </c>
      <c r="Q625" t="s">
        <v>27</v>
      </c>
      <c r="R625" t="s">
        <v>1753</v>
      </c>
      <c r="S625" t="s">
        <v>1754</v>
      </c>
      <c r="T625" t="s">
        <v>30</v>
      </c>
      <c r="U625" t="s">
        <v>31</v>
      </c>
    </row>
    <row r="626" spans="1:21">
      <c r="A626" t="s">
        <v>1755</v>
      </c>
      <c r="B626" s="1">
        <v>45078</v>
      </c>
      <c r="C626" t="s">
        <v>33</v>
      </c>
      <c r="D626">
        <v>68</v>
      </c>
      <c r="E626" t="s">
        <v>39</v>
      </c>
      <c r="F626">
        <v>0</v>
      </c>
      <c r="G626">
        <v>1</v>
      </c>
      <c r="H626" t="s">
        <v>24</v>
      </c>
      <c r="I626">
        <v>4074</v>
      </c>
      <c r="J626">
        <v>0</v>
      </c>
      <c r="K626">
        <v>26</v>
      </c>
      <c r="L626" t="s">
        <v>40</v>
      </c>
      <c r="M626" t="s">
        <v>23</v>
      </c>
      <c r="N626" t="s">
        <v>23</v>
      </c>
      <c r="O626" t="s">
        <v>25</v>
      </c>
      <c r="P626" t="s">
        <v>26</v>
      </c>
      <c r="Q626" t="s">
        <v>27</v>
      </c>
      <c r="R626" t="s">
        <v>289</v>
      </c>
      <c r="S626" t="s">
        <v>1756</v>
      </c>
      <c r="T626" t="s">
        <v>43</v>
      </c>
      <c r="U626" t="s">
        <v>44</v>
      </c>
    </row>
    <row r="627" spans="1:21">
      <c r="A627" t="s">
        <v>1757</v>
      </c>
      <c r="B627" s="1">
        <v>43935</v>
      </c>
      <c r="C627" t="s">
        <v>33</v>
      </c>
      <c r="D627">
        <v>80</v>
      </c>
      <c r="E627" t="s">
        <v>39</v>
      </c>
      <c r="F627">
        <v>0</v>
      </c>
      <c r="G627">
        <v>1</v>
      </c>
      <c r="H627" t="s">
        <v>24</v>
      </c>
      <c r="I627">
        <v>6080</v>
      </c>
      <c r="J627">
        <v>0</v>
      </c>
      <c r="K627">
        <v>64</v>
      </c>
      <c r="L627" t="s">
        <v>142</v>
      </c>
      <c r="M627" t="s">
        <v>23</v>
      </c>
      <c r="N627" t="s">
        <v>23</v>
      </c>
      <c r="O627" t="s">
        <v>49</v>
      </c>
      <c r="P627" t="s">
        <v>164</v>
      </c>
      <c r="Q627" t="s">
        <v>50</v>
      </c>
      <c r="R627" t="s">
        <v>176</v>
      </c>
      <c r="S627" t="s">
        <v>1758</v>
      </c>
      <c r="T627" t="s">
        <v>59</v>
      </c>
      <c r="U627" t="s">
        <v>140</v>
      </c>
    </row>
    <row r="628" spans="1:21">
      <c r="A628" t="s">
        <v>1759</v>
      </c>
      <c r="B628" s="1">
        <v>44383</v>
      </c>
      <c r="C628" t="s">
        <v>22</v>
      </c>
      <c r="D628">
        <v>38</v>
      </c>
      <c r="E628" t="s">
        <v>39</v>
      </c>
      <c r="F628">
        <v>1</v>
      </c>
      <c r="G628">
        <v>1</v>
      </c>
      <c r="H628" t="s">
        <v>24</v>
      </c>
      <c r="I628">
        <v>5340</v>
      </c>
      <c r="J628">
        <v>0</v>
      </c>
      <c r="K628">
        <v>49</v>
      </c>
      <c r="M628" t="s">
        <v>23</v>
      </c>
      <c r="N628" t="s">
        <v>23</v>
      </c>
      <c r="O628" t="s">
        <v>25</v>
      </c>
      <c r="P628" t="s">
        <v>26</v>
      </c>
      <c r="Q628" t="s">
        <v>27</v>
      </c>
      <c r="R628" t="s">
        <v>1345</v>
      </c>
      <c r="S628" t="s">
        <v>1760</v>
      </c>
      <c r="T628" t="s">
        <v>30</v>
      </c>
      <c r="U628" t="s">
        <v>31</v>
      </c>
    </row>
    <row r="629" spans="1:21">
      <c r="A629" t="s">
        <v>1761</v>
      </c>
      <c r="B629" s="1">
        <v>43907</v>
      </c>
      <c r="C629" t="s">
        <v>33</v>
      </c>
      <c r="D629">
        <v>20</v>
      </c>
      <c r="E629" t="s">
        <v>23</v>
      </c>
      <c r="F629">
        <v>0</v>
      </c>
      <c r="G629">
        <v>1</v>
      </c>
      <c r="H629" t="s">
        <v>24</v>
      </c>
      <c r="I629">
        <v>5720</v>
      </c>
      <c r="J629">
        <v>7</v>
      </c>
      <c r="K629">
        <v>65</v>
      </c>
      <c r="M629" t="s">
        <v>23</v>
      </c>
      <c r="N629" t="s">
        <v>23</v>
      </c>
      <c r="O629" t="s">
        <v>25</v>
      </c>
      <c r="P629" t="s">
        <v>26</v>
      </c>
      <c r="Q629" t="s">
        <v>27</v>
      </c>
      <c r="R629" t="s">
        <v>1762</v>
      </c>
      <c r="S629" t="s">
        <v>1763</v>
      </c>
      <c r="T629" t="s">
        <v>30</v>
      </c>
      <c r="U629" t="s">
        <v>31</v>
      </c>
    </row>
    <row r="630" spans="1:21">
      <c r="A630" t="s">
        <v>1764</v>
      </c>
      <c r="B630" s="1">
        <v>45849</v>
      </c>
      <c r="C630" t="s">
        <v>22</v>
      </c>
      <c r="D630">
        <v>45</v>
      </c>
      <c r="E630" t="s">
        <v>39</v>
      </c>
      <c r="F630">
        <v>0</v>
      </c>
      <c r="G630">
        <v>1</v>
      </c>
      <c r="H630" t="s">
        <v>24</v>
      </c>
      <c r="I630">
        <v>3522</v>
      </c>
      <c r="J630">
        <v>0</v>
      </c>
      <c r="K630">
        <v>1</v>
      </c>
      <c r="L630" t="s">
        <v>48</v>
      </c>
      <c r="M630" t="s">
        <v>23</v>
      </c>
      <c r="N630" t="s">
        <v>23</v>
      </c>
      <c r="O630" t="s">
        <v>49</v>
      </c>
      <c r="P630" t="s">
        <v>26</v>
      </c>
      <c r="Q630" t="s">
        <v>84</v>
      </c>
      <c r="R630" t="s">
        <v>1765</v>
      </c>
      <c r="S630" t="s">
        <v>1766</v>
      </c>
      <c r="T630" t="s">
        <v>30</v>
      </c>
      <c r="U630" t="s">
        <v>31</v>
      </c>
    </row>
    <row r="631" spans="1:21">
      <c r="A631" t="s">
        <v>1767</v>
      </c>
      <c r="B631" s="1">
        <v>45498</v>
      </c>
      <c r="C631" t="s">
        <v>22</v>
      </c>
      <c r="D631">
        <v>36</v>
      </c>
      <c r="E631" t="s">
        <v>23</v>
      </c>
      <c r="F631">
        <v>0</v>
      </c>
      <c r="G631">
        <v>1</v>
      </c>
      <c r="H631" t="s">
        <v>24</v>
      </c>
      <c r="I631">
        <v>3687</v>
      </c>
      <c r="J631">
        <v>1</v>
      </c>
      <c r="K631">
        <v>13</v>
      </c>
      <c r="M631" t="s">
        <v>23</v>
      </c>
      <c r="N631" t="s">
        <v>23</v>
      </c>
      <c r="O631" t="s">
        <v>25</v>
      </c>
      <c r="P631" t="s">
        <v>26</v>
      </c>
      <c r="Q631" t="s">
        <v>50</v>
      </c>
      <c r="R631" t="s">
        <v>838</v>
      </c>
      <c r="S631" t="s">
        <v>1768</v>
      </c>
      <c r="T631" t="s">
        <v>30</v>
      </c>
      <c r="U631" t="s">
        <v>69</v>
      </c>
    </row>
    <row r="632" spans="1:21">
      <c r="A632" t="s">
        <v>1769</v>
      </c>
      <c r="B632" s="1">
        <v>45429</v>
      </c>
      <c r="C632" t="s">
        <v>33</v>
      </c>
      <c r="D632">
        <v>51</v>
      </c>
      <c r="E632" t="s">
        <v>39</v>
      </c>
      <c r="F632">
        <v>0</v>
      </c>
      <c r="G632">
        <v>1</v>
      </c>
      <c r="H632" t="s">
        <v>24</v>
      </c>
      <c r="I632">
        <v>4780</v>
      </c>
      <c r="J632">
        <v>0</v>
      </c>
      <c r="K632">
        <v>15</v>
      </c>
      <c r="L632" t="s">
        <v>97</v>
      </c>
      <c r="M632" t="s">
        <v>23</v>
      </c>
      <c r="N632" t="s">
        <v>23</v>
      </c>
      <c r="O632" t="s">
        <v>49</v>
      </c>
      <c r="P632" t="s">
        <v>26</v>
      </c>
      <c r="Q632" t="s">
        <v>27</v>
      </c>
      <c r="R632" t="s">
        <v>1770</v>
      </c>
      <c r="S632" t="s">
        <v>1771</v>
      </c>
      <c r="T632" t="s">
        <v>30</v>
      </c>
      <c r="U632" t="s">
        <v>69</v>
      </c>
    </row>
    <row r="633" spans="1:21">
      <c r="A633" t="s">
        <v>1772</v>
      </c>
      <c r="B633" s="1">
        <v>44433</v>
      </c>
      <c r="C633" t="s">
        <v>22</v>
      </c>
      <c r="D633">
        <v>55</v>
      </c>
      <c r="E633" t="s">
        <v>39</v>
      </c>
      <c r="F633">
        <v>0</v>
      </c>
      <c r="G633">
        <v>1</v>
      </c>
      <c r="H633" t="s">
        <v>24</v>
      </c>
      <c r="I633">
        <v>5898</v>
      </c>
      <c r="J633">
        <v>0</v>
      </c>
      <c r="K633">
        <v>48</v>
      </c>
      <c r="M633" t="s">
        <v>23</v>
      </c>
      <c r="N633" t="s">
        <v>23</v>
      </c>
      <c r="O633" t="s">
        <v>25</v>
      </c>
      <c r="P633" t="s">
        <v>202</v>
      </c>
      <c r="Q633" t="s">
        <v>50</v>
      </c>
      <c r="R633" t="s">
        <v>382</v>
      </c>
      <c r="S633" t="s">
        <v>1773</v>
      </c>
      <c r="T633" t="s">
        <v>43</v>
      </c>
      <c r="U633" t="s">
        <v>44</v>
      </c>
    </row>
    <row r="634" spans="1:21">
      <c r="A634" t="s">
        <v>1774</v>
      </c>
      <c r="B634" s="1">
        <v>44840</v>
      </c>
      <c r="C634" t="s">
        <v>33</v>
      </c>
      <c r="D634">
        <v>23</v>
      </c>
      <c r="E634" t="s">
        <v>39</v>
      </c>
      <c r="F634">
        <v>0</v>
      </c>
      <c r="G634">
        <v>1</v>
      </c>
      <c r="H634" t="s">
        <v>24</v>
      </c>
      <c r="I634">
        <v>3410</v>
      </c>
      <c r="J634">
        <v>0</v>
      </c>
      <c r="K634">
        <v>34</v>
      </c>
      <c r="M634" t="s">
        <v>23</v>
      </c>
      <c r="N634" t="s">
        <v>23</v>
      </c>
      <c r="O634" t="s">
        <v>25</v>
      </c>
      <c r="P634" t="s">
        <v>26</v>
      </c>
      <c r="Q634" t="s">
        <v>50</v>
      </c>
      <c r="R634" t="s">
        <v>1775</v>
      </c>
      <c r="S634" t="s">
        <v>1776</v>
      </c>
      <c r="T634" t="s">
        <v>30</v>
      </c>
      <c r="U634" t="s">
        <v>69</v>
      </c>
    </row>
    <row r="635" spans="1:21">
      <c r="A635" t="s">
        <v>1777</v>
      </c>
      <c r="B635" s="1">
        <v>45819</v>
      </c>
      <c r="C635" t="s">
        <v>22</v>
      </c>
      <c r="D635">
        <v>35</v>
      </c>
      <c r="E635" t="s">
        <v>39</v>
      </c>
      <c r="F635">
        <v>0</v>
      </c>
      <c r="G635">
        <v>1</v>
      </c>
      <c r="H635" t="s">
        <v>24</v>
      </c>
      <c r="I635">
        <v>4134</v>
      </c>
      <c r="J635">
        <v>0</v>
      </c>
      <c r="K635">
        <v>2</v>
      </c>
      <c r="L635" t="s">
        <v>48</v>
      </c>
      <c r="M635" t="s">
        <v>23</v>
      </c>
      <c r="N635" t="s">
        <v>23</v>
      </c>
      <c r="O635" t="s">
        <v>49</v>
      </c>
      <c r="P635" t="s">
        <v>26</v>
      </c>
      <c r="Q635" t="s">
        <v>27</v>
      </c>
      <c r="R635" t="s">
        <v>1778</v>
      </c>
      <c r="S635" t="s">
        <v>1779</v>
      </c>
      <c r="T635" t="s">
        <v>36</v>
      </c>
      <c r="U635" t="s">
        <v>46</v>
      </c>
    </row>
    <row r="636" spans="1:21">
      <c r="A636" t="s">
        <v>1780</v>
      </c>
      <c r="B636" s="1">
        <v>44157</v>
      </c>
      <c r="C636" t="s">
        <v>33</v>
      </c>
      <c r="D636">
        <v>38</v>
      </c>
      <c r="E636" t="s">
        <v>39</v>
      </c>
      <c r="F636">
        <v>0</v>
      </c>
      <c r="G636">
        <v>1</v>
      </c>
      <c r="H636" t="s">
        <v>24</v>
      </c>
      <c r="I636">
        <v>4738</v>
      </c>
      <c r="J636">
        <v>0</v>
      </c>
      <c r="K636">
        <v>57</v>
      </c>
      <c r="M636" t="s">
        <v>23</v>
      </c>
      <c r="N636" t="s">
        <v>23</v>
      </c>
      <c r="O636" t="s">
        <v>25</v>
      </c>
      <c r="P636" t="s">
        <v>164</v>
      </c>
      <c r="Q636" t="s">
        <v>27</v>
      </c>
      <c r="R636" t="s">
        <v>1781</v>
      </c>
      <c r="S636" t="s">
        <v>1782</v>
      </c>
      <c r="T636" t="s">
        <v>30</v>
      </c>
      <c r="U636" t="s">
        <v>103</v>
      </c>
    </row>
    <row r="637" spans="1:21">
      <c r="A637" t="s">
        <v>1783</v>
      </c>
      <c r="B637" s="1">
        <v>45762</v>
      </c>
      <c r="C637" t="s">
        <v>33</v>
      </c>
      <c r="D637">
        <v>46</v>
      </c>
      <c r="E637" t="s">
        <v>39</v>
      </c>
      <c r="F637">
        <v>0</v>
      </c>
      <c r="G637">
        <v>1</v>
      </c>
      <c r="H637" t="s">
        <v>24</v>
      </c>
      <c r="I637">
        <v>3600</v>
      </c>
      <c r="J637">
        <v>0</v>
      </c>
      <c r="K637">
        <v>4</v>
      </c>
      <c r="M637" t="s">
        <v>23</v>
      </c>
      <c r="N637" t="s">
        <v>23</v>
      </c>
      <c r="O637" t="s">
        <v>25</v>
      </c>
      <c r="P637" t="s">
        <v>26</v>
      </c>
      <c r="Q637" t="s">
        <v>50</v>
      </c>
      <c r="R637" t="s">
        <v>1457</v>
      </c>
      <c r="S637" t="s">
        <v>1784</v>
      </c>
      <c r="T637" t="s">
        <v>30</v>
      </c>
      <c r="U637" t="s">
        <v>31</v>
      </c>
    </row>
    <row r="638" spans="1:21">
      <c r="A638" t="s">
        <v>1785</v>
      </c>
      <c r="B638" s="1">
        <v>45450</v>
      </c>
      <c r="C638" t="s">
        <v>22</v>
      </c>
      <c r="D638">
        <v>20</v>
      </c>
      <c r="E638" t="s">
        <v>23</v>
      </c>
      <c r="F638">
        <v>0</v>
      </c>
      <c r="G638">
        <v>1</v>
      </c>
      <c r="H638" t="s">
        <v>24</v>
      </c>
      <c r="I638">
        <v>2177</v>
      </c>
      <c r="J638">
        <v>1</v>
      </c>
      <c r="K638">
        <v>14</v>
      </c>
      <c r="L638" t="s">
        <v>97</v>
      </c>
      <c r="M638" t="s">
        <v>23</v>
      </c>
      <c r="N638" t="s">
        <v>23</v>
      </c>
      <c r="O638" t="s">
        <v>25</v>
      </c>
      <c r="P638" t="s">
        <v>26</v>
      </c>
      <c r="Q638" t="s">
        <v>27</v>
      </c>
      <c r="R638" t="s">
        <v>1786</v>
      </c>
      <c r="S638" t="s">
        <v>1787</v>
      </c>
      <c r="T638" t="s">
        <v>30</v>
      </c>
      <c r="U638" t="s">
        <v>31</v>
      </c>
    </row>
    <row r="639" spans="1:21">
      <c r="A639" t="s">
        <v>1788</v>
      </c>
      <c r="B639" s="1">
        <v>45846</v>
      </c>
      <c r="C639" t="s">
        <v>33</v>
      </c>
      <c r="D639">
        <v>19</v>
      </c>
      <c r="E639" t="s">
        <v>39</v>
      </c>
      <c r="F639">
        <v>0</v>
      </c>
      <c r="G639">
        <v>1</v>
      </c>
      <c r="H639" t="s">
        <v>24</v>
      </c>
      <c r="I639">
        <v>2833</v>
      </c>
      <c r="J639">
        <v>0</v>
      </c>
      <c r="K639">
        <v>1</v>
      </c>
      <c r="M639" t="s">
        <v>23</v>
      </c>
      <c r="N639" t="s">
        <v>23</v>
      </c>
      <c r="O639" t="s">
        <v>49</v>
      </c>
      <c r="P639" t="s">
        <v>26</v>
      </c>
      <c r="Q639" t="s">
        <v>27</v>
      </c>
      <c r="R639" t="s">
        <v>1789</v>
      </c>
      <c r="S639" t="s">
        <v>1790</v>
      </c>
      <c r="T639" t="s">
        <v>64</v>
      </c>
      <c r="U639" t="s">
        <v>234</v>
      </c>
    </row>
    <row r="640" spans="1:21">
      <c r="A640" t="s">
        <v>1791</v>
      </c>
      <c r="B640" s="1">
        <v>45527</v>
      </c>
      <c r="C640" t="s">
        <v>22</v>
      </c>
      <c r="D640">
        <v>39</v>
      </c>
      <c r="E640" t="s">
        <v>39</v>
      </c>
      <c r="F640">
        <v>0</v>
      </c>
      <c r="G640">
        <v>1</v>
      </c>
      <c r="H640" t="s">
        <v>24</v>
      </c>
      <c r="I640">
        <v>2577</v>
      </c>
      <c r="J640">
        <v>0</v>
      </c>
      <c r="K640">
        <v>12</v>
      </c>
      <c r="L640" t="s">
        <v>97</v>
      </c>
      <c r="M640" t="s">
        <v>23</v>
      </c>
      <c r="N640" t="s">
        <v>23</v>
      </c>
      <c r="O640" t="s">
        <v>56</v>
      </c>
      <c r="P640" t="s">
        <v>26</v>
      </c>
      <c r="Q640" t="s">
        <v>27</v>
      </c>
      <c r="R640" t="s">
        <v>1792</v>
      </c>
      <c r="S640" t="s">
        <v>1793</v>
      </c>
      <c r="T640" t="s">
        <v>36</v>
      </c>
      <c r="U640" t="s">
        <v>46</v>
      </c>
    </row>
    <row r="641" spans="1:21">
      <c r="A641" t="s">
        <v>1794</v>
      </c>
      <c r="B641" s="1">
        <v>45850</v>
      </c>
      <c r="C641" t="s">
        <v>22</v>
      </c>
      <c r="D641">
        <v>20</v>
      </c>
      <c r="E641" t="s">
        <v>39</v>
      </c>
      <c r="F641">
        <v>0</v>
      </c>
      <c r="G641">
        <v>1</v>
      </c>
      <c r="H641" t="s">
        <v>24</v>
      </c>
      <c r="I641">
        <v>3898</v>
      </c>
      <c r="J641">
        <v>0</v>
      </c>
      <c r="K641">
        <v>1</v>
      </c>
      <c r="L641" t="s">
        <v>48</v>
      </c>
      <c r="M641" t="s">
        <v>23</v>
      </c>
      <c r="N641" t="s">
        <v>23</v>
      </c>
      <c r="O641" t="s">
        <v>25</v>
      </c>
      <c r="P641" t="s">
        <v>26</v>
      </c>
      <c r="Q641" t="s">
        <v>27</v>
      </c>
      <c r="R641" t="s">
        <v>1795</v>
      </c>
      <c r="S641" t="s">
        <v>1796</v>
      </c>
      <c r="T641" t="s">
        <v>64</v>
      </c>
      <c r="U641" t="s">
        <v>65</v>
      </c>
    </row>
    <row r="642" spans="1:21">
      <c r="A642" t="s">
        <v>1797</v>
      </c>
      <c r="B642" s="1">
        <v>44120</v>
      </c>
      <c r="C642" t="s">
        <v>33</v>
      </c>
      <c r="D642">
        <v>39</v>
      </c>
      <c r="E642" t="s">
        <v>23</v>
      </c>
      <c r="F642">
        <v>0</v>
      </c>
      <c r="G642">
        <v>1</v>
      </c>
      <c r="H642" t="s">
        <v>24</v>
      </c>
      <c r="I642">
        <v>6424</v>
      </c>
      <c r="J642">
        <v>1</v>
      </c>
      <c r="K642">
        <v>58</v>
      </c>
      <c r="L642" t="s">
        <v>142</v>
      </c>
      <c r="M642" t="s">
        <v>23</v>
      </c>
      <c r="N642" t="s">
        <v>23</v>
      </c>
      <c r="O642" t="s">
        <v>25</v>
      </c>
      <c r="P642" t="s">
        <v>164</v>
      </c>
      <c r="Q642" t="s">
        <v>27</v>
      </c>
      <c r="R642" t="s">
        <v>1798</v>
      </c>
      <c r="S642" t="s">
        <v>1799</v>
      </c>
      <c r="T642" t="s">
        <v>64</v>
      </c>
      <c r="U642" t="s">
        <v>65</v>
      </c>
    </row>
    <row r="643" spans="1:21">
      <c r="A643" t="s">
        <v>1800</v>
      </c>
      <c r="B643" s="1">
        <v>45780</v>
      </c>
      <c r="C643" t="s">
        <v>33</v>
      </c>
      <c r="D643">
        <v>20</v>
      </c>
      <c r="E643" t="s">
        <v>39</v>
      </c>
      <c r="F643">
        <v>0</v>
      </c>
      <c r="G643">
        <v>1</v>
      </c>
      <c r="H643" t="s">
        <v>24</v>
      </c>
      <c r="I643">
        <v>5641</v>
      </c>
      <c r="J643">
        <v>0</v>
      </c>
      <c r="K643">
        <v>3</v>
      </c>
      <c r="M643" t="s">
        <v>23</v>
      </c>
      <c r="N643" t="s">
        <v>23</v>
      </c>
      <c r="O643" t="s">
        <v>25</v>
      </c>
      <c r="P643" t="s">
        <v>26</v>
      </c>
      <c r="Q643" t="s">
        <v>27</v>
      </c>
      <c r="R643" t="s">
        <v>748</v>
      </c>
      <c r="S643" t="s">
        <v>1801</v>
      </c>
      <c r="T643" t="s">
        <v>30</v>
      </c>
      <c r="U643" t="s">
        <v>31</v>
      </c>
    </row>
    <row r="644" spans="1:21">
      <c r="A644" t="s">
        <v>1802</v>
      </c>
      <c r="B644" s="1">
        <v>43896</v>
      </c>
      <c r="C644" t="s">
        <v>22</v>
      </c>
      <c r="D644">
        <v>56</v>
      </c>
      <c r="E644" t="s">
        <v>23</v>
      </c>
      <c r="F644">
        <v>0</v>
      </c>
      <c r="G644">
        <v>1</v>
      </c>
      <c r="H644" t="s">
        <v>24</v>
      </c>
      <c r="I644">
        <v>5207</v>
      </c>
      <c r="J644">
        <v>1</v>
      </c>
      <c r="K644">
        <v>65</v>
      </c>
      <c r="L644" t="s">
        <v>142</v>
      </c>
      <c r="M644" t="s">
        <v>23</v>
      </c>
      <c r="N644" t="s">
        <v>23</v>
      </c>
      <c r="O644" t="s">
        <v>49</v>
      </c>
      <c r="P644" t="s">
        <v>164</v>
      </c>
      <c r="Q644" t="s">
        <v>27</v>
      </c>
      <c r="R644" t="s">
        <v>524</v>
      </c>
      <c r="S644" t="s">
        <v>1803</v>
      </c>
      <c r="T644" t="s">
        <v>64</v>
      </c>
      <c r="U644" t="s">
        <v>65</v>
      </c>
    </row>
    <row r="645" spans="1:21">
      <c r="A645" t="s">
        <v>1804</v>
      </c>
      <c r="B645" s="1">
        <v>45842</v>
      </c>
      <c r="C645" t="s">
        <v>22</v>
      </c>
      <c r="D645">
        <v>41</v>
      </c>
      <c r="E645" t="s">
        <v>39</v>
      </c>
      <c r="F645">
        <v>0</v>
      </c>
      <c r="G645">
        <v>1</v>
      </c>
      <c r="H645" t="s">
        <v>24</v>
      </c>
      <c r="I645">
        <v>2959</v>
      </c>
      <c r="J645">
        <v>0</v>
      </c>
      <c r="K645">
        <v>1</v>
      </c>
      <c r="L645" t="s">
        <v>48</v>
      </c>
      <c r="M645" t="s">
        <v>23</v>
      </c>
      <c r="N645" t="s">
        <v>39</v>
      </c>
      <c r="P645" t="s">
        <v>26</v>
      </c>
      <c r="Q645" t="s">
        <v>84</v>
      </c>
      <c r="R645" t="s">
        <v>1415</v>
      </c>
      <c r="S645" t="s">
        <v>1805</v>
      </c>
      <c r="T645" t="s">
        <v>36</v>
      </c>
      <c r="U645" t="s">
        <v>46</v>
      </c>
    </row>
    <row r="646" spans="1:21">
      <c r="A646" t="s">
        <v>1806</v>
      </c>
      <c r="B646" s="1">
        <v>45324</v>
      </c>
      <c r="C646" t="s">
        <v>22</v>
      </c>
      <c r="D646">
        <v>26</v>
      </c>
      <c r="E646" t="s">
        <v>39</v>
      </c>
      <c r="F646">
        <v>0</v>
      </c>
      <c r="G646">
        <v>1</v>
      </c>
      <c r="H646" t="s">
        <v>24</v>
      </c>
      <c r="I646">
        <v>2931</v>
      </c>
      <c r="J646">
        <v>0</v>
      </c>
      <c r="K646">
        <v>18</v>
      </c>
      <c r="M646" t="s">
        <v>23</v>
      </c>
      <c r="N646" t="s">
        <v>23</v>
      </c>
      <c r="O646" t="s">
        <v>25</v>
      </c>
      <c r="P646" t="s">
        <v>26</v>
      </c>
      <c r="Q646" t="s">
        <v>50</v>
      </c>
      <c r="R646" t="s">
        <v>1807</v>
      </c>
      <c r="S646" t="s">
        <v>1808</v>
      </c>
      <c r="T646" t="s">
        <v>30</v>
      </c>
      <c r="U646" t="s">
        <v>69</v>
      </c>
    </row>
    <row r="647" spans="1:21">
      <c r="A647" t="s">
        <v>1809</v>
      </c>
      <c r="B647" s="1">
        <v>45858</v>
      </c>
      <c r="C647" t="s">
        <v>33</v>
      </c>
      <c r="D647">
        <v>27</v>
      </c>
      <c r="E647" t="s">
        <v>39</v>
      </c>
      <c r="F647">
        <v>0</v>
      </c>
      <c r="G647">
        <v>1</v>
      </c>
      <c r="H647" t="s">
        <v>24</v>
      </c>
      <c r="I647">
        <v>4133</v>
      </c>
      <c r="J647">
        <v>0</v>
      </c>
      <c r="K647">
        <v>1</v>
      </c>
      <c r="L647" t="s">
        <v>48</v>
      </c>
      <c r="M647" t="s">
        <v>23</v>
      </c>
      <c r="N647" t="s">
        <v>23</v>
      </c>
      <c r="O647" t="s">
        <v>25</v>
      </c>
      <c r="P647" t="s">
        <v>26</v>
      </c>
      <c r="Q647" t="s">
        <v>27</v>
      </c>
      <c r="R647" t="s">
        <v>1810</v>
      </c>
      <c r="S647" t="s">
        <v>1811</v>
      </c>
      <c r="T647" t="s">
        <v>30</v>
      </c>
      <c r="U647" t="s">
        <v>31</v>
      </c>
    </row>
    <row r="648" spans="1:21">
      <c r="A648" t="s">
        <v>1812</v>
      </c>
      <c r="B648" s="1">
        <v>44615</v>
      </c>
      <c r="C648" t="s">
        <v>33</v>
      </c>
      <c r="D648">
        <v>26</v>
      </c>
      <c r="E648" t="s">
        <v>39</v>
      </c>
      <c r="F648">
        <v>0</v>
      </c>
      <c r="G648">
        <v>1</v>
      </c>
      <c r="H648" t="s">
        <v>24</v>
      </c>
      <c r="I648">
        <v>2317</v>
      </c>
      <c r="J648">
        <v>0</v>
      </c>
      <c r="K648">
        <v>42</v>
      </c>
      <c r="L648" t="s">
        <v>142</v>
      </c>
      <c r="M648" t="s">
        <v>23</v>
      </c>
      <c r="N648" t="s">
        <v>23</v>
      </c>
      <c r="O648" t="s">
        <v>25</v>
      </c>
      <c r="P648" t="s">
        <v>26</v>
      </c>
      <c r="Q648" t="s">
        <v>27</v>
      </c>
      <c r="R648" t="s">
        <v>1813</v>
      </c>
      <c r="S648" t="s">
        <v>1814</v>
      </c>
      <c r="T648" t="s">
        <v>30</v>
      </c>
      <c r="U648" t="s">
        <v>69</v>
      </c>
    </row>
    <row r="649" spans="1:21">
      <c r="A649" t="s">
        <v>1815</v>
      </c>
      <c r="B649" s="1">
        <v>44611</v>
      </c>
      <c r="C649" t="s">
        <v>22</v>
      </c>
      <c r="D649">
        <v>37</v>
      </c>
      <c r="E649" t="s">
        <v>23</v>
      </c>
      <c r="F649">
        <v>0</v>
      </c>
      <c r="G649">
        <v>1</v>
      </c>
      <c r="H649" t="s">
        <v>24</v>
      </c>
      <c r="I649">
        <v>2075</v>
      </c>
      <c r="J649">
        <v>1</v>
      </c>
      <c r="K649">
        <v>42</v>
      </c>
      <c r="L649" t="s">
        <v>142</v>
      </c>
      <c r="M649" t="s">
        <v>23</v>
      </c>
      <c r="N649" t="s">
        <v>23</v>
      </c>
      <c r="O649" t="s">
        <v>25</v>
      </c>
      <c r="P649" t="s">
        <v>26</v>
      </c>
      <c r="Q649" t="s">
        <v>27</v>
      </c>
      <c r="R649" t="s">
        <v>1816</v>
      </c>
      <c r="S649" t="s">
        <v>1817</v>
      </c>
      <c r="T649" t="s">
        <v>36</v>
      </c>
      <c r="U649" t="s">
        <v>37</v>
      </c>
    </row>
    <row r="650" spans="1:21">
      <c r="A650" t="s">
        <v>1818</v>
      </c>
      <c r="B650" s="1">
        <v>45853</v>
      </c>
      <c r="C650" t="s">
        <v>33</v>
      </c>
      <c r="D650">
        <v>62</v>
      </c>
      <c r="E650" t="s">
        <v>39</v>
      </c>
      <c r="F650">
        <v>0</v>
      </c>
      <c r="G650">
        <v>1</v>
      </c>
      <c r="H650" t="s">
        <v>24</v>
      </c>
      <c r="I650">
        <v>3706</v>
      </c>
      <c r="J650">
        <v>0</v>
      </c>
      <c r="K650">
        <v>1</v>
      </c>
      <c r="L650" t="s">
        <v>48</v>
      </c>
      <c r="M650" t="s">
        <v>39</v>
      </c>
      <c r="N650" t="s">
        <v>23</v>
      </c>
      <c r="O650" t="s">
        <v>49</v>
      </c>
      <c r="P650" t="s">
        <v>26</v>
      </c>
      <c r="Q650" t="s">
        <v>84</v>
      </c>
      <c r="R650" t="s">
        <v>1819</v>
      </c>
      <c r="S650" t="s">
        <v>1819</v>
      </c>
      <c r="T650" t="s">
        <v>30</v>
      </c>
      <c r="U650" t="s">
        <v>103</v>
      </c>
    </row>
    <row r="651" spans="1:21">
      <c r="A651" t="s">
        <v>1820</v>
      </c>
      <c r="B651" s="1">
        <v>45375</v>
      </c>
      <c r="C651" t="s">
        <v>33</v>
      </c>
      <c r="D651">
        <v>30</v>
      </c>
      <c r="E651" t="s">
        <v>23</v>
      </c>
      <c r="F651">
        <v>0</v>
      </c>
      <c r="G651">
        <v>1</v>
      </c>
      <c r="H651" t="s">
        <v>24</v>
      </c>
      <c r="I651">
        <v>5643</v>
      </c>
      <c r="J651">
        <v>1</v>
      </c>
      <c r="K651">
        <v>17</v>
      </c>
      <c r="L651" t="s">
        <v>97</v>
      </c>
      <c r="M651" t="s">
        <v>23</v>
      </c>
      <c r="N651" t="s">
        <v>23</v>
      </c>
      <c r="O651" t="s">
        <v>25</v>
      </c>
      <c r="P651" t="s">
        <v>26</v>
      </c>
      <c r="Q651" t="s">
        <v>27</v>
      </c>
      <c r="R651" t="s">
        <v>1821</v>
      </c>
      <c r="S651" t="s">
        <v>1822</v>
      </c>
      <c r="T651" t="s">
        <v>59</v>
      </c>
      <c r="U651" t="s">
        <v>140</v>
      </c>
    </row>
    <row r="652" spans="1:21">
      <c r="A652" t="s">
        <v>1823</v>
      </c>
      <c r="B652" s="1">
        <v>45523</v>
      </c>
      <c r="C652" t="s">
        <v>33</v>
      </c>
      <c r="D652">
        <v>46</v>
      </c>
      <c r="E652" t="s">
        <v>39</v>
      </c>
      <c r="F652">
        <v>0</v>
      </c>
      <c r="G652">
        <v>1</v>
      </c>
      <c r="H652" t="s">
        <v>24</v>
      </c>
      <c r="I652">
        <v>5239</v>
      </c>
      <c r="J652">
        <v>0</v>
      </c>
      <c r="K652">
        <v>12</v>
      </c>
      <c r="M652" t="s">
        <v>23</v>
      </c>
      <c r="N652" t="s">
        <v>23</v>
      </c>
      <c r="O652" t="s">
        <v>25</v>
      </c>
      <c r="P652" t="s">
        <v>26</v>
      </c>
      <c r="Q652" t="s">
        <v>27</v>
      </c>
      <c r="R652" t="s">
        <v>500</v>
      </c>
      <c r="S652" t="s">
        <v>1824</v>
      </c>
      <c r="T652" t="s">
        <v>64</v>
      </c>
      <c r="U652" t="s">
        <v>65</v>
      </c>
    </row>
    <row r="653" spans="1:21">
      <c r="A653" t="s">
        <v>1825</v>
      </c>
      <c r="B653" s="1">
        <v>45234</v>
      </c>
      <c r="C653" t="s">
        <v>33</v>
      </c>
      <c r="D653">
        <v>77</v>
      </c>
      <c r="E653" t="s">
        <v>39</v>
      </c>
      <c r="F653">
        <v>0</v>
      </c>
      <c r="G653">
        <v>1</v>
      </c>
      <c r="H653" t="s">
        <v>24</v>
      </c>
      <c r="I653">
        <v>4778</v>
      </c>
      <c r="J653">
        <v>0</v>
      </c>
      <c r="K653">
        <v>21</v>
      </c>
      <c r="M653" t="s">
        <v>39</v>
      </c>
      <c r="N653" t="s">
        <v>23</v>
      </c>
      <c r="O653" t="s">
        <v>56</v>
      </c>
      <c r="P653" t="s">
        <v>26</v>
      </c>
      <c r="Q653" t="s">
        <v>27</v>
      </c>
      <c r="R653" t="s">
        <v>1826</v>
      </c>
      <c r="S653" t="s">
        <v>1827</v>
      </c>
      <c r="T653" t="s">
        <v>30</v>
      </c>
      <c r="U653" t="s">
        <v>69</v>
      </c>
    </row>
    <row r="654" spans="1:21">
      <c r="A654" t="s">
        <v>1828</v>
      </c>
      <c r="B654" s="1">
        <v>44972</v>
      </c>
      <c r="C654" t="s">
        <v>33</v>
      </c>
      <c r="D654">
        <v>69</v>
      </c>
      <c r="E654" t="s">
        <v>39</v>
      </c>
      <c r="F654">
        <v>0</v>
      </c>
      <c r="G654">
        <v>1</v>
      </c>
      <c r="H654" t="s">
        <v>24</v>
      </c>
      <c r="I654">
        <v>2482</v>
      </c>
      <c r="J654">
        <v>0</v>
      </c>
      <c r="K654">
        <v>30</v>
      </c>
      <c r="M654" t="s">
        <v>23</v>
      </c>
      <c r="N654" t="s">
        <v>23</v>
      </c>
      <c r="O654" t="s">
        <v>25</v>
      </c>
      <c r="P654" t="s">
        <v>26</v>
      </c>
      <c r="Q654" t="s">
        <v>50</v>
      </c>
      <c r="R654" t="s">
        <v>1474</v>
      </c>
      <c r="S654" t="s">
        <v>1829</v>
      </c>
      <c r="T654" t="s">
        <v>30</v>
      </c>
      <c r="U654" t="s">
        <v>69</v>
      </c>
    </row>
    <row r="655" spans="1:21">
      <c r="A655" t="s">
        <v>1830</v>
      </c>
      <c r="B655" s="1">
        <v>45627</v>
      </c>
      <c r="C655" t="s">
        <v>22</v>
      </c>
      <c r="D655">
        <v>75</v>
      </c>
      <c r="E655" t="s">
        <v>39</v>
      </c>
      <c r="F655">
        <v>0</v>
      </c>
      <c r="G655">
        <v>1</v>
      </c>
      <c r="H655" t="s">
        <v>24</v>
      </c>
      <c r="I655">
        <v>5906</v>
      </c>
      <c r="J655">
        <v>0</v>
      </c>
      <c r="K655">
        <v>8</v>
      </c>
      <c r="L655" t="s">
        <v>48</v>
      </c>
      <c r="M655" t="s">
        <v>23</v>
      </c>
      <c r="N655" t="s">
        <v>23</v>
      </c>
      <c r="O655" t="s">
        <v>25</v>
      </c>
      <c r="P655" t="s">
        <v>26</v>
      </c>
      <c r="Q655" t="s">
        <v>27</v>
      </c>
      <c r="R655" t="s">
        <v>700</v>
      </c>
      <c r="S655" t="s">
        <v>1831</v>
      </c>
      <c r="T655" t="s">
        <v>36</v>
      </c>
      <c r="U655" t="s">
        <v>46</v>
      </c>
    </row>
    <row r="656" spans="1:21">
      <c r="A656" t="s">
        <v>1832</v>
      </c>
      <c r="B656" s="1">
        <v>45481</v>
      </c>
      <c r="C656" t="s">
        <v>33</v>
      </c>
      <c r="D656">
        <v>73</v>
      </c>
      <c r="E656" t="s">
        <v>39</v>
      </c>
      <c r="F656">
        <v>0</v>
      </c>
      <c r="G656">
        <v>1</v>
      </c>
      <c r="H656" t="s">
        <v>24</v>
      </c>
      <c r="I656">
        <v>2995</v>
      </c>
      <c r="J656">
        <v>0</v>
      </c>
      <c r="K656">
        <v>13</v>
      </c>
      <c r="M656" t="s">
        <v>23</v>
      </c>
      <c r="N656" t="s">
        <v>23</v>
      </c>
      <c r="O656" t="s">
        <v>25</v>
      </c>
      <c r="P656" t="s">
        <v>26</v>
      </c>
      <c r="Q656" t="s">
        <v>27</v>
      </c>
      <c r="R656" t="s">
        <v>379</v>
      </c>
      <c r="S656" t="s">
        <v>1833</v>
      </c>
      <c r="T656" t="s">
        <v>30</v>
      </c>
      <c r="U656" t="s">
        <v>31</v>
      </c>
    </row>
    <row r="657" spans="1:21">
      <c r="A657" t="s">
        <v>1834</v>
      </c>
      <c r="B657" s="1">
        <v>45481</v>
      </c>
      <c r="C657" t="s">
        <v>33</v>
      </c>
      <c r="D657">
        <v>73</v>
      </c>
      <c r="E657" t="s">
        <v>39</v>
      </c>
      <c r="F657">
        <v>0</v>
      </c>
      <c r="G657">
        <v>1</v>
      </c>
      <c r="H657" t="s">
        <v>24</v>
      </c>
      <c r="I657">
        <v>2230</v>
      </c>
      <c r="J657">
        <v>0</v>
      </c>
      <c r="K657">
        <v>13</v>
      </c>
      <c r="M657" t="s">
        <v>23</v>
      </c>
      <c r="N657" t="s">
        <v>23</v>
      </c>
      <c r="O657" t="s">
        <v>25</v>
      </c>
      <c r="P657" t="s">
        <v>26</v>
      </c>
      <c r="Q657" t="s">
        <v>27</v>
      </c>
      <c r="R657" t="s">
        <v>1835</v>
      </c>
      <c r="S657" t="s">
        <v>1836</v>
      </c>
      <c r="T657" t="s">
        <v>30</v>
      </c>
      <c r="U657" t="s">
        <v>69</v>
      </c>
    </row>
    <row r="658" spans="1:21">
      <c r="A658" t="s">
        <v>1837</v>
      </c>
      <c r="B658" s="1">
        <v>45738</v>
      </c>
      <c r="C658" t="s">
        <v>33</v>
      </c>
      <c r="D658">
        <v>78</v>
      </c>
      <c r="E658" t="s">
        <v>39</v>
      </c>
      <c r="F658">
        <v>0</v>
      </c>
      <c r="G658">
        <v>1</v>
      </c>
      <c r="H658" t="s">
        <v>24</v>
      </c>
      <c r="I658">
        <v>4028</v>
      </c>
      <c r="J658">
        <v>0</v>
      </c>
      <c r="K658">
        <v>5</v>
      </c>
      <c r="M658" t="s">
        <v>23</v>
      </c>
      <c r="N658" t="s">
        <v>23</v>
      </c>
      <c r="O658" t="s">
        <v>25</v>
      </c>
      <c r="P658" t="s">
        <v>26</v>
      </c>
      <c r="Q658" t="s">
        <v>50</v>
      </c>
      <c r="R658" t="s">
        <v>1838</v>
      </c>
      <c r="S658" t="s">
        <v>1839</v>
      </c>
      <c r="T658" t="s">
        <v>30</v>
      </c>
      <c r="U658" t="s">
        <v>31</v>
      </c>
    </row>
    <row r="659" spans="1:21">
      <c r="A659" t="s">
        <v>1840</v>
      </c>
      <c r="B659" s="1">
        <v>45845</v>
      </c>
      <c r="C659" t="s">
        <v>33</v>
      </c>
      <c r="D659">
        <v>76</v>
      </c>
      <c r="E659" t="s">
        <v>39</v>
      </c>
      <c r="F659">
        <v>0</v>
      </c>
      <c r="G659">
        <v>1</v>
      </c>
      <c r="H659" t="s">
        <v>24</v>
      </c>
      <c r="I659">
        <v>3884</v>
      </c>
      <c r="J659">
        <v>0</v>
      </c>
      <c r="K659">
        <v>1</v>
      </c>
      <c r="M659" t="s">
        <v>39</v>
      </c>
      <c r="N659" t="s">
        <v>23</v>
      </c>
      <c r="O659" t="s">
        <v>49</v>
      </c>
      <c r="P659" t="s">
        <v>26</v>
      </c>
      <c r="Q659" t="s">
        <v>84</v>
      </c>
      <c r="R659" t="s">
        <v>1841</v>
      </c>
      <c r="S659" t="s">
        <v>1013</v>
      </c>
      <c r="T659" t="s">
        <v>30</v>
      </c>
      <c r="U659" t="s">
        <v>31</v>
      </c>
    </row>
    <row r="660" spans="1:21">
      <c r="A660" t="s">
        <v>1842</v>
      </c>
      <c r="B660" s="1">
        <v>45358</v>
      </c>
      <c r="C660" t="s">
        <v>33</v>
      </c>
      <c r="D660">
        <v>80</v>
      </c>
      <c r="E660" t="s">
        <v>23</v>
      </c>
      <c r="F660">
        <v>0</v>
      </c>
      <c r="G660">
        <v>1</v>
      </c>
      <c r="H660" t="s">
        <v>24</v>
      </c>
      <c r="I660">
        <v>3209</v>
      </c>
      <c r="J660">
        <v>1</v>
      </c>
      <c r="K660">
        <v>17</v>
      </c>
      <c r="L660" t="s">
        <v>97</v>
      </c>
      <c r="M660" t="s">
        <v>23</v>
      </c>
      <c r="N660" t="s">
        <v>23</v>
      </c>
      <c r="O660" t="s">
        <v>25</v>
      </c>
      <c r="P660" t="s">
        <v>26</v>
      </c>
      <c r="Q660" t="s">
        <v>27</v>
      </c>
      <c r="R660" t="s">
        <v>1843</v>
      </c>
      <c r="S660" t="s">
        <v>1844</v>
      </c>
      <c r="T660" t="s">
        <v>30</v>
      </c>
      <c r="U660" t="s">
        <v>69</v>
      </c>
    </row>
    <row r="661" spans="1:21">
      <c r="A661" t="s">
        <v>1845</v>
      </c>
      <c r="B661" s="1">
        <v>45495</v>
      </c>
      <c r="C661" t="s">
        <v>22</v>
      </c>
      <c r="D661">
        <v>67</v>
      </c>
      <c r="E661" t="s">
        <v>23</v>
      </c>
      <c r="F661">
        <v>0</v>
      </c>
      <c r="G661">
        <v>1</v>
      </c>
      <c r="H661" t="s">
        <v>24</v>
      </c>
      <c r="I661">
        <v>2982</v>
      </c>
      <c r="J661">
        <v>1</v>
      </c>
      <c r="K661">
        <v>13</v>
      </c>
      <c r="M661" t="s">
        <v>23</v>
      </c>
      <c r="N661" t="s">
        <v>23</v>
      </c>
      <c r="O661" t="s">
        <v>56</v>
      </c>
      <c r="P661" t="s">
        <v>26</v>
      </c>
      <c r="Q661" t="s">
        <v>27</v>
      </c>
      <c r="R661" t="s">
        <v>1816</v>
      </c>
      <c r="S661" t="s">
        <v>1846</v>
      </c>
      <c r="T661" t="s">
        <v>30</v>
      </c>
      <c r="U661" t="s">
        <v>31</v>
      </c>
    </row>
    <row r="662" spans="1:21">
      <c r="A662" t="s">
        <v>1847</v>
      </c>
      <c r="B662" s="1">
        <v>44920</v>
      </c>
      <c r="C662" t="s">
        <v>33</v>
      </c>
      <c r="D662">
        <v>70</v>
      </c>
      <c r="E662" t="s">
        <v>39</v>
      </c>
      <c r="F662">
        <v>0</v>
      </c>
      <c r="G662">
        <v>1</v>
      </c>
      <c r="H662" t="s">
        <v>24</v>
      </c>
      <c r="I662">
        <v>2091</v>
      </c>
      <c r="J662">
        <v>0</v>
      </c>
      <c r="K662">
        <v>32</v>
      </c>
      <c r="L662" t="s">
        <v>40</v>
      </c>
      <c r="M662" t="s">
        <v>23</v>
      </c>
      <c r="N662" t="s">
        <v>23</v>
      </c>
      <c r="O662" t="s">
        <v>25</v>
      </c>
      <c r="P662" t="s">
        <v>26</v>
      </c>
      <c r="Q662" t="s">
        <v>27</v>
      </c>
      <c r="R662" t="s">
        <v>838</v>
      </c>
      <c r="S662" t="s">
        <v>1848</v>
      </c>
      <c r="T662" t="s">
        <v>30</v>
      </c>
      <c r="U662" t="s">
        <v>31</v>
      </c>
    </row>
    <row r="663" spans="1:21">
      <c r="A663" t="s">
        <v>1849</v>
      </c>
      <c r="B663" s="1">
        <v>45831</v>
      </c>
      <c r="C663" t="s">
        <v>33</v>
      </c>
      <c r="D663">
        <v>73</v>
      </c>
      <c r="E663" t="s">
        <v>39</v>
      </c>
      <c r="F663">
        <v>0</v>
      </c>
      <c r="G663">
        <v>1</v>
      </c>
      <c r="H663" t="s">
        <v>24</v>
      </c>
      <c r="I663">
        <v>4002</v>
      </c>
      <c r="J663">
        <v>0</v>
      </c>
      <c r="K663">
        <v>2</v>
      </c>
      <c r="M663" t="s">
        <v>39</v>
      </c>
      <c r="N663" t="s">
        <v>23</v>
      </c>
      <c r="O663" t="s">
        <v>49</v>
      </c>
      <c r="P663" t="s">
        <v>26</v>
      </c>
      <c r="Q663" t="s">
        <v>27</v>
      </c>
      <c r="R663" t="s">
        <v>1850</v>
      </c>
      <c r="S663" t="s">
        <v>1250</v>
      </c>
      <c r="T663" t="s">
        <v>36</v>
      </c>
      <c r="U663" t="s">
        <v>46</v>
      </c>
    </row>
    <row r="664" spans="1:21">
      <c r="A664" t="s">
        <v>1851</v>
      </c>
      <c r="B664" s="1">
        <v>45126</v>
      </c>
      <c r="C664" t="s">
        <v>22</v>
      </c>
      <c r="D664">
        <v>80</v>
      </c>
      <c r="E664" t="s">
        <v>23</v>
      </c>
      <c r="F664">
        <v>0</v>
      </c>
      <c r="G664">
        <v>1</v>
      </c>
      <c r="H664" t="s">
        <v>24</v>
      </c>
      <c r="I664">
        <v>2673</v>
      </c>
      <c r="J664">
        <v>3</v>
      </c>
      <c r="K664">
        <v>25</v>
      </c>
      <c r="L664" t="s">
        <v>40</v>
      </c>
      <c r="M664" t="s">
        <v>23</v>
      </c>
      <c r="N664" t="s">
        <v>23</v>
      </c>
      <c r="O664" t="s">
        <v>25</v>
      </c>
      <c r="P664" t="s">
        <v>202</v>
      </c>
      <c r="Q664" t="s">
        <v>27</v>
      </c>
      <c r="R664" t="s">
        <v>1281</v>
      </c>
      <c r="S664" t="s">
        <v>1852</v>
      </c>
      <c r="T664" t="s">
        <v>30</v>
      </c>
      <c r="U664" t="s">
        <v>69</v>
      </c>
    </row>
    <row r="665" spans="1:21">
      <c r="A665" t="s">
        <v>1853</v>
      </c>
      <c r="B665" s="1">
        <v>44676</v>
      </c>
      <c r="C665" t="s">
        <v>33</v>
      </c>
      <c r="D665">
        <v>72</v>
      </c>
      <c r="E665" t="s">
        <v>39</v>
      </c>
      <c r="F665">
        <v>0</v>
      </c>
      <c r="G665">
        <v>1</v>
      </c>
      <c r="H665" t="s">
        <v>24</v>
      </c>
      <c r="I665">
        <v>4272</v>
      </c>
      <c r="J665">
        <v>0</v>
      </c>
      <c r="K665">
        <v>40</v>
      </c>
      <c r="M665" t="s">
        <v>39</v>
      </c>
      <c r="N665" t="s">
        <v>23</v>
      </c>
      <c r="O665" t="s">
        <v>56</v>
      </c>
      <c r="P665" t="s">
        <v>26</v>
      </c>
      <c r="Q665" t="s">
        <v>27</v>
      </c>
      <c r="R665" t="s">
        <v>1620</v>
      </c>
      <c r="S665" t="s">
        <v>1854</v>
      </c>
      <c r="T665" t="s">
        <v>36</v>
      </c>
      <c r="U665" t="s">
        <v>46</v>
      </c>
    </row>
    <row r="666" spans="1:21">
      <c r="A666" t="s">
        <v>1855</v>
      </c>
      <c r="B666" s="1">
        <v>45091</v>
      </c>
      <c r="C666" t="s">
        <v>33</v>
      </c>
      <c r="D666">
        <v>74</v>
      </c>
      <c r="E666" t="s">
        <v>39</v>
      </c>
      <c r="F666">
        <v>0</v>
      </c>
      <c r="G666">
        <v>1</v>
      </c>
      <c r="H666" t="s">
        <v>24</v>
      </c>
      <c r="I666">
        <v>4232</v>
      </c>
      <c r="J666">
        <v>0</v>
      </c>
      <c r="K666">
        <v>26</v>
      </c>
      <c r="M666" t="s">
        <v>23</v>
      </c>
      <c r="N666" t="s">
        <v>23</v>
      </c>
      <c r="O666" t="s">
        <v>25</v>
      </c>
      <c r="P666" t="s">
        <v>26</v>
      </c>
      <c r="Q666" t="s">
        <v>27</v>
      </c>
      <c r="R666" t="s">
        <v>1331</v>
      </c>
      <c r="S666" t="s">
        <v>1856</v>
      </c>
      <c r="T666" t="s">
        <v>59</v>
      </c>
      <c r="U666" t="s">
        <v>60</v>
      </c>
    </row>
    <row r="667" spans="1:21">
      <c r="A667" t="s">
        <v>1857</v>
      </c>
      <c r="B667" s="1">
        <v>45465</v>
      </c>
      <c r="C667" t="s">
        <v>33</v>
      </c>
      <c r="D667">
        <v>71</v>
      </c>
      <c r="E667" t="s">
        <v>23</v>
      </c>
      <c r="F667">
        <v>0</v>
      </c>
      <c r="G667">
        <v>1</v>
      </c>
      <c r="H667" t="s">
        <v>24</v>
      </c>
      <c r="I667">
        <v>3369</v>
      </c>
      <c r="J667">
        <v>1</v>
      </c>
      <c r="K667">
        <v>14</v>
      </c>
      <c r="M667" t="s">
        <v>23</v>
      </c>
      <c r="N667" t="s">
        <v>23</v>
      </c>
      <c r="O667" t="s">
        <v>25</v>
      </c>
      <c r="P667" t="s">
        <v>26</v>
      </c>
      <c r="Q667" t="s">
        <v>27</v>
      </c>
      <c r="R667" t="s">
        <v>413</v>
      </c>
      <c r="S667" t="s">
        <v>1858</v>
      </c>
      <c r="T667" t="s">
        <v>64</v>
      </c>
      <c r="U667" t="s">
        <v>73</v>
      </c>
    </row>
    <row r="668" spans="1:21">
      <c r="A668" t="s">
        <v>1859</v>
      </c>
      <c r="B668" s="1">
        <v>45116</v>
      </c>
      <c r="C668" t="s">
        <v>22</v>
      </c>
      <c r="D668">
        <v>69</v>
      </c>
      <c r="E668" t="s">
        <v>39</v>
      </c>
      <c r="F668">
        <v>0</v>
      </c>
      <c r="G668">
        <v>1</v>
      </c>
      <c r="H668" t="s">
        <v>24</v>
      </c>
      <c r="I668">
        <v>4849</v>
      </c>
      <c r="J668">
        <v>0</v>
      </c>
      <c r="K668">
        <v>25</v>
      </c>
      <c r="M668" t="s">
        <v>23</v>
      </c>
      <c r="N668" t="s">
        <v>23</v>
      </c>
      <c r="O668" t="s">
        <v>25</v>
      </c>
      <c r="P668" t="s">
        <v>26</v>
      </c>
      <c r="Q668" t="s">
        <v>27</v>
      </c>
      <c r="R668" t="s">
        <v>1350</v>
      </c>
      <c r="S668" t="s">
        <v>1860</v>
      </c>
      <c r="T668" t="s">
        <v>30</v>
      </c>
      <c r="U668" t="s">
        <v>31</v>
      </c>
    </row>
    <row r="669" spans="1:21">
      <c r="A669" t="s">
        <v>1861</v>
      </c>
      <c r="B669" s="1">
        <v>45859</v>
      </c>
      <c r="C669" t="s">
        <v>22</v>
      </c>
      <c r="D669">
        <v>79</v>
      </c>
      <c r="E669" t="s">
        <v>39</v>
      </c>
      <c r="F669">
        <v>0</v>
      </c>
      <c r="G669">
        <v>1</v>
      </c>
      <c r="H669" t="s">
        <v>24</v>
      </c>
      <c r="I669">
        <v>5571</v>
      </c>
      <c r="J669">
        <v>0</v>
      </c>
      <c r="K669">
        <v>1</v>
      </c>
      <c r="M669" t="s">
        <v>23</v>
      </c>
      <c r="N669" t="s">
        <v>23</v>
      </c>
      <c r="O669" t="s">
        <v>25</v>
      </c>
      <c r="P669" t="s">
        <v>26</v>
      </c>
      <c r="Q669" t="s">
        <v>27</v>
      </c>
      <c r="R669" t="s">
        <v>1862</v>
      </c>
      <c r="S669" t="s">
        <v>782</v>
      </c>
      <c r="T669" t="s">
        <v>30</v>
      </c>
      <c r="U669" t="s">
        <v>69</v>
      </c>
    </row>
    <row r="670" spans="1:21">
      <c r="A670" t="s">
        <v>1863</v>
      </c>
      <c r="B670" s="1">
        <v>45854</v>
      </c>
      <c r="C670" t="s">
        <v>22</v>
      </c>
      <c r="D670">
        <v>27</v>
      </c>
      <c r="E670" t="s">
        <v>23</v>
      </c>
      <c r="F670">
        <v>0</v>
      </c>
      <c r="G670">
        <v>1</v>
      </c>
      <c r="H670" t="s">
        <v>24</v>
      </c>
      <c r="I670">
        <v>2915</v>
      </c>
      <c r="J670">
        <v>1</v>
      </c>
      <c r="K670">
        <v>1</v>
      </c>
      <c r="M670" t="s">
        <v>39</v>
      </c>
      <c r="N670" t="s">
        <v>23</v>
      </c>
      <c r="O670" t="s">
        <v>49</v>
      </c>
      <c r="P670" t="s">
        <v>26</v>
      </c>
      <c r="Q670" t="s">
        <v>27</v>
      </c>
      <c r="R670" t="s">
        <v>1864</v>
      </c>
      <c r="S670" t="s">
        <v>1864</v>
      </c>
      <c r="T670" t="s">
        <v>30</v>
      </c>
      <c r="U670" t="s">
        <v>31</v>
      </c>
    </row>
    <row r="671" spans="1:21">
      <c r="A671" t="s">
        <v>1865</v>
      </c>
      <c r="B671" s="1">
        <v>45830</v>
      </c>
      <c r="C671" t="s">
        <v>33</v>
      </c>
      <c r="D671">
        <v>32</v>
      </c>
      <c r="E671" t="s">
        <v>39</v>
      </c>
      <c r="F671">
        <v>2</v>
      </c>
      <c r="G671">
        <v>1</v>
      </c>
      <c r="H671" t="s">
        <v>24</v>
      </c>
      <c r="I671">
        <v>5586</v>
      </c>
      <c r="J671">
        <v>0</v>
      </c>
      <c r="K671">
        <v>2</v>
      </c>
      <c r="M671" t="s">
        <v>23</v>
      </c>
      <c r="N671" t="s">
        <v>23</v>
      </c>
      <c r="O671" t="s">
        <v>25</v>
      </c>
      <c r="P671" t="s">
        <v>26</v>
      </c>
      <c r="Q671" t="s">
        <v>27</v>
      </c>
      <c r="R671" t="s">
        <v>1866</v>
      </c>
      <c r="S671" t="s">
        <v>1867</v>
      </c>
      <c r="T671" t="s">
        <v>30</v>
      </c>
      <c r="U671" t="s">
        <v>31</v>
      </c>
    </row>
    <row r="672" spans="1:21">
      <c r="A672" t="s">
        <v>1868</v>
      </c>
      <c r="B672" s="1">
        <v>44506</v>
      </c>
      <c r="C672" t="s">
        <v>33</v>
      </c>
      <c r="D672">
        <v>29</v>
      </c>
      <c r="E672" t="s">
        <v>39</v>
      </c>
      <c r="F672">
        <v>0</v>
      </c>
      <c r="G672">
        <v>1</v>
      </c>
      <c r="H672" t="s">
        <v>24</v>
      </c>
      <c r="I672">
        <v>5269</v>
      </c>
      <c r="J672">
        <v>0</v>
      </c>
      <c r="K672">
        <v>45</v>
      </c>
      <c r="M672" t="s">
        <v>23</v>
      </c>
      <c r="N672" t="s">
        <v>23</v>
      </c>
      <c r="O672" t="s">
        <v>56</v>
      </c>
      <c r="P672" t="s">
        <v>26</v>
      </c>
      <c r="Q672" t="s">
        <v>27</v>
      </c>
      <c r="R672" t="s">
        <v>1869</v>
      </c>
      <c r="S672" t="s">
        <v>1870</v>
      </c>
      <c r="T672" t="s">
        <v>30</v>
      </c>
      <c r="U672" t="s">
        <v>69</v>
      </c>
    </row>
    <row r="673" spans="1:21">
      <c r="A673" t="s">
        <v>1871</v>
      </c>
      <c r="B673" s="1">
        <v>45693</v>
      </c>
      <c r="C673" t="s">
        <v>33</v>
      </c>
      <c r="D673">
        <v>40</v>
      </c>
      <c r="E673" t="s">
        <v>39</v>
      </c>
      <c r="F673">
        <v>0</v>
      </c>
      <c r="G673">
        <v>1</v>
      </c>
      <c r="H673" t="s">
        <v>24</v>
      </c>
      <c r="I673">
        <v>3962</v>
      </c>
      <c r="J673">
        <v>0</v>
      </c>
      <c r="K673">
        <v>6</v>
      </c>
      <c r="M673" t="s">
        <v>23</v>
      </c>
      <c r="N673" t="s">
        <v>23</v>
      </c>
      <c r="O673" t="s">
        <v>25</v>
      </c>
      <c r="P673" t="s">
        <v>26</v>
      </c>
      <c r="Q673" t="s">
        <v>27</v>
      </c>
      <c r="R673" t="s">
        <v>249</v>
      </c>
      <c r="S673" t="s">
        <v>1872</v>
      </c>
      <c r="T673" t="s">
        <v>30</v>
      </c>
      <c r="U673" t="s">
        <v>31</v>
      </c>
    </row>
    <row r="674" spans="1:21">
      <c r="A674" t="s">
        <v>1873</v>
      </c>
      <c r="B674" s="1">
        <v>44093</v>
      </c>
      <c r="C674" t="s">
        <v>22</v>
      </c>
      <c r="D674">
        <v>43</v>
      </c>
      <c r="E674" t="s">
        <v>23</v>
      </c>
      <c r="F674">
        <v>0</v>
      </c>
      <c r="G674">
        <v>1</v>
      </c>
      <c r="H674" t="s">
        <v>24</v>
      </c>
      <c r="I674">
        <v>4601</v>
      </c>
      <c r="J674">
        <v>1</v>
      </c>
      <c r="K674">
        <v>59</v>
      </c>
      <c r="L674" t="s">
        <v>142</v>
      </c>
      <c r="M674" t="s">
        <v>23</v>
      </c>
      <c r="N674" t="s">
        <v>23</v>
      </c>
      <c r="O674" t="s">
        <v>25</v>
      </c>
      <c r="P674" t="s">
        <v>202</v>
      </c>
      <c r="Q674" t="s">
        <v>27</v>
      </c>
      <c r="R674" t="s">
        <v>649</v>
      </c>
      <c r="S674" t="s">
        <v>1874</v>
      </c>
      <c r="T674" t="s">
        <v>64</v>
      </c>
      <c r="U674" t="s">
        <v>234</v>
      </c>
    </row>
    <row r="675" spans="1:21">
      <c r="A675" t="s">
        <v>1875</v>
      </c>
      <c r="B675" s="1">
        <v>44176</v>
      </c>
      <c r="C675" t="s">
        <v>33</v>
      </c>
      <c r="D675">
        <v>21</v>
      </c>
      <c r="E675" t="s">
        <v>23</v>
      </c>
      <c r="F675">
        <v>0</v>
      </c>
      <c r="G675">
        <v>1</v>
      </c>
      <c r="H675" t="s">
        <v>24</v>
      </c>
      <c r="I675">
        <v>4886</v>
      </c>
      <c r="J675">
        <v>1</v>
      </c>
      <c r="K675">
        <v>56</v>
      </c>
      <c r="M675" t="s">
        <v>23</v>
      </c>
      <c r="N675" t="s">
        <v>23</v>
      </c>
      <c r="O675" t="s">
        <v>25</v>
      </c>
      <c r="P675" t="s">
        <v>202</v>
      </c>
      <c r="Q675" t="s">
        <v>27</v>
      </c>
      <c r="R675" t="s">
        <v>1876</v>
      </c>
      <c r="S675" t="s">
        <v>1877</v>
      </c>
      <c r="T675" t="s">
        <v>30</v>
      </c>
      <c r="U675" t="s">
        <v>69</v>
      </c>
    </row>
    <row r="676" spans="1:21">
      <c r="A676" t="s">
        <v>1878</v>
      </c>
      <c r="B676" s="1">
        <v>45809</v>
      </c>
      <c r="C676" t="s">
        <v>33</v>
      </c>
      <c r="D676">
        <v>27</v>
      </c>
      <c r="E676" t="s">
        <v>39</v>
      </c>
      <c r="F676">
        <v>0</v>
      </c>
      <c r="G676">
        <v>1</v>
      </c>
      <c r="H676" t="s">
        <v>24</v>
      </c>
      <c r="I676">
        <v>5115</v>
      </c>
      <c r="J676">
        <v>0</v>
      </c>
      <c r="K676">
        <v>2</v>
      </c>
      <c r="M676" t="s">
        <v>23</v>
      </c>
      <c r="N676" t="s">
        <v>23</v>
      </c>
      <c r="O676" t="s">
        <v>56</v>
      </c>
      <c r="P676" t="s">
        <v>26</v>
      </c>
      <c r="Q676" t="s">
        <v>27</v>
      </c>
      <c r="R676" t="s">
        <v>793</v>
      </c>
      <c r="S676" t="s">
        <v>1879</v>
      </c>
      <c r="T676" t="s">
        <v>30</v>
      </c>
      <c r="U676" t="s">
        <v>69</v>
      </c>
    </row>
    <row r="677" spans="1:21">
      <c r="A677" t="s">
        <v>1880</v>
      </c>
      <c r="B677" s="1">
        <v>45153</v>
      </c>
      <c r="C677" t="s">
        <v>22</v>
      </c>
      <c r="D677">
        <v>63</v>
      </c>
      <c r="E677" t="s">
        <v>23</v>
      </c>
      <c r="F677">
        <v>2</v>
      </c>
      <c r="G677">
        <v>1</v>
      </c>
      <c r="H677" t="s">
        <v>24</v>
      </c>
      <c r="I677">
        <v>5699</v>
      </c>
      <c r="J677">
        <v>1</v>
      </c>
      <c r="K677">
        <v>24</v>
      </c>
      <c r="L677" t="s">
        <v>40</v>
      </c>
      <c r="M677" t="s">
        <v>23</v>
      </c>
      <c r="N677" t="s">
        <v>23</v>
      </c>
      <c r="O677" t="s">
        <v>49</v>
      </c>
      <c r="P677" t="s">
        <v>26</v>
      </c>
      <c r="Q677" t="s">
        <v>27</v>
      </c>
      <c r="R677" t="s">
        <v>1881</v>
      </c>
      <c r="S677" t="s">
        <v>1882</v>
      </c>
      <c r="T677" t="s">
        <v>36</v>
      </c>
      <c r="U677" t="s">
        <v>46</v>
      </c>
    </row>
    <row r="678" spans="1:21">
      <c r="A678" t="s">
        <v>1883</v>
      </c>
      <c r="B678" s="1">
        <v>45023</v>
      </c>
      <c r="C678" t="s">
        <v>33</v>
      </c>
      <c r="D678">
        <v>56</v>
      </c>
      <c r="E678" t="s">
        <v>39</v>
      </c>
      <c r="F678">
        <v>0</v>
      </c>
      <c r="G678">
        <v>1</v>
      </c>
      <c r="H678" t="s">
        <v>24</v>
      </c>
      <c r="I678">
        <v>2468</v>
      </c>
      <c r="J678">
        <v>0</v>
      </c>
      <c r="K678">
        <v>28</v>
      </c>
      <c r="L678" t="s">
        <v>40</v>
      </c>
      <c r="M678" t="s">
        <v>23</v>
      </c>
      <c r="N678" t="s">
        <v>23</v>
      </c>
      <c r="O678" t="s">
        <v>25</v>
      </c>
      <c r="P678" t="s">
        <v>26</v>
      </c>
      <c r="Q678" t="s">
        <v>27</v>
      </c>
      <c r="R678" t="s">
        <v>1284</v>
      </c>
      <c r="S678" t="s">
        <v>1884</v>
      </c>
      <c r="T678" t="s">
        <v>36</v>
      </c>
      <c r="U678" t="s">
        <v>37</v>
      </c>
    </row>
    <row r="679" spans="1:21">
      <c r="A679" t="s">
        <v>1885</v>
      </c>
      <c r="B679" s="1">
        <v>44233</v>
      </c>
      <c r="C679" t="s">
        <v>33</v>
      </c>
      <c r="D679">
        <v>21</v>
      </c>
      <c r="E679" t="s">
        <v>23</v>
      </c>
      <c r="F679">
        <v>0</v>
      </c>
      <c r="G679">
        <v>1</v>
      </c>
      <c r="H679" t="s">
        <v>24</v>
      </c>
      <c r="I679">
        <v>6189</v>
      </c>
      <c r="J679">
        <v>1</v>
      </c>
      <c r="K679">
        <v>54</v>
      </c>
      <c r="L679" t="s">
        <v>142</v>
      </c>
      <c r="M679" t="s">
        <v>23</v>
      </c>
      <c r="N679" t="s">
        <v>23</v>
      </c>
      <c r="O679" t="s">
        <v>25</v>
      </c>
      <c r="P679" t="s">
        <v>202</v>
      </c>
      <c r="Q679" t="s">
        <v>27</v>
      </c>
      <c r="R679" t="s">
        <v>1886</v>
      </c>
      <c r="S679" t="s">
        <v>1887</v>
      </c>
      <c r="T679" t="s">
        <v>30</v>
      </c>
      <c r="U679" t="s">
        <v>31</v>
      </c>
    </row>
    <row r="680" spans="1:21">
      <c r="A680" t="s">
        <v>1888</v>
      </c>
      <c r="B680" s="1">
        <v>45345</v>
      </c>
      <c r="C680" t="s">
        <v>33</v>
      </c>
      <c r="D680">
        <v>55</v>
      </c>
      <c r="E680" t="s">
        <v>39</v>
      </c>
      <c r="F680">
        <v>0</v>
      </c>
      <c r="G680">
        <v>1</v>
      </c>
      <c r="H680" t="s">
        <v>24</v>
      </c>
      <c r="I680">
        <v>2708</v>
      </c>
      <c r="J680">
        <v>0</v>
      </c>
      <c r="K680">
        <v>18</v>
      </c>
      <c r="M680" t="s">
        <v>23</v>
      </c>
      <c r="N680" t="s">
        <v>23</v>
      </c>
      <c r="O680" t="s">
        <v>25</v>
      </c>
      <c r="P680" t="s">
        <v>26</v>
      </c>
      <c r="Q680" t="s">
        <v>50</v>
      </c>
      <c r="R680" t="s">
        <v>1889</v>
      </c>
      <c r="S680" t="s">
        <v>1890</v>
      </c>
      <c r="T680" t="s">
        <v>30</v>
      </c>
      <c r="U680" t="s">
        <v>31</v>
      </c>
    </row>
    <row r="681" spans="1:21">
      <c r="A681" t="s">
        <v>1891</v>
      </c>
      <c r="B681" s="1">
        <v>43711</v>
      </c>
      <c r="C681" t="s">
        <v>22</v>
      </c>
      <c r="D681">
        <v>57</v>
      </c>
      <c r="E681" t="s">
        <v>23</v>
      </c>
      <c r="F681">
        <v>0</v>
      </c>
      <c r="G681">
        <v>1</v>
      </c>
      <c r="H681" t="s">
        <v>24</v>
      </c>
      <c r="I681">
        <v>4982</v>
      </c>
      <c r="J681">
        <v>1</v>
      </c>
      <c r="K681">
        <v>71</v>
      </c>
      <c r="L681" t="s">
        <v>316</v>
      </c>
      <c r="M681" t="s">
        <v>23</v>
      </c>
      <c r="N681" t="s">
        <v>23</v>
      </c>
      <c r="O681" t="s">
        <v>25</v>
      </c>
      <c r="P681" t="s">
        <v>164</v>
      </c>
      <c r="Q681" t="s">
        <v>50</v>
      </c>
      <c r="R681" t="s">
        <v>1892</v>
      </c>
      <c r="S681" t="s">
        <v>1893</v>
      </c>
      <c r="T681" t="s">
        <v>64</v>
      </c>
      <c r="U681" t="s">
        <v>65</v>
      </c>
    </row>
    <row r="682" spans="1:21">
      <c r="A682" t="s">
        <v>1894</v>
      </c>
      <c r="B682" s="1">
        <v>45765</v>
      </c>
      <c r="C682" t="s">
        <v>33</v>
      </c>
      <c r="D682">
        <v>36</v>
      </c>
      <c r="E682" t="s">
        <v>39</v>
      </c>
      <c r="F682">
        <v>0</v>
      </c>
      <c r="G682">
        <v>1</v>
      </c>
      <c r="H682" t="s">
        <v>24</v>
      </c>
      <c r="I682">
        <v>4580</v>
      </c>
      <c r="J682">
        <v>0</v>
      </c>
      <c r="K682">
        <v>4</v>
      </c>
      <c r="M682" t="s">
        <v>23</v>
      </c>
      <c r="N682" t="s">
        <v>23</v>
      </c>
      <c r="O682" t="s">
        <v>25</v>
      </c>
      <c r="P682" t="s">
        <v>26</v>
      </c>
      <c r="Q682" t="s">
        <v>27</v>
      </c>
      <c r="R682" t="s">
        <v>1895</v>
      </c>
      <c r="S682" t="s">
        <v>1896</v>
      </c>
      <c r="T682" t="s">
        <v>43</v>
      </c>
      <c r="U682" t="s">
        <v>149</v>
      </c>
    </row>
    <row r="683" spans="1:21">
      <c r="A683" t="s">
        <v>1897</v>
      </c>
      <c r="B683" s="1">
        <v>45337</v>
      </c>
      <c r="C683" t="s">
        <v>22</v>
      </c>
      <c r="D683">
        <v>53</v>
      </c>
      <c r="E683" t="s">
        <v>23</v>
      </c>
      <c r="F683">
        <v>0</v>
      </c>
      <c r="G683">
        <v>1</v>
      </c>
      <c r="H683" t="s">
        <v>24</v>
      </c>
      <c r="I683">
        <v>2815</v>
      </c>
      <c r="J683">
        <v>1</v>
      </c>
      <c r="K683">
        <v>18</v>
      </c>
      <c r="M683" t="s">
        <v>23</v>
      </c>
      <c r="N683" t="s">
        <v>23</v>
      </c>
      <c r="O683" t="s">
        <v>49</v>
      </c>
      <c r="P683" t="s">
        <v>26</v>
      </c>
      <c r="Q683" t="s">
        <v>84</v>
      </c>
      <c r="R683" t="s">
        <v>829</v>
      </c>
      <c r="S683" t="s">
        <v>1898</v>
      </c>
      <c r="T683" t="s">
        <v>30</v>
      </c>
      <c r="U683" t="s">
        <v>31</v>
      </c>
    </row>
    <row r="684" spans="1:21">
      <c r="A684" t="s">
        <v>1899</v>
      </c>
      <c r="B684" s="1">
        <v>44229</v>
      </c>
      <c r="C684" t="s">
        <v>33</v>
      </c>
      <c r="D684">
        <v>59</v>
      </c>
      <c r="E684" t="s">
        <v>23</v>
      </c>
      <c r="F684">
        <v>0</v>
      </c>
      <c r="G684">
        <v>1</v>
      </c>
      <c r="H684" t="s">
        <v>24</v>
      </c>
      <c r="I684">
        <v>4893</v>
      </c>
      <c r="J684">
        <v>2</v>
      </c>
      <c r="K684">
        <v>54</v>
      </c>
      <c r="M684" t="s">
        <v>23</v>
      </c>
      <c r="N684" t="s">
        <v>23</v>
      </c>
      <c r="O684" t="s">
        <v>25</v>
      </c>
      <c r="P684" t="s">
        <v>202</v>
      </c>
      <c r="Q684" t="s">
        <v>27</v>
      </c>
      <c r="R684" t="s">
        <v>1615</v>
      </c>
      <c r="S684" t="s">
        <v>1900</v>
      </c>
      <c r="T684" t="s">
        <v>64</v>
      </c>
      <c r="U684" t="s">
        <v>65</v>
      </c>
    </row>
    <row r="685" spans="1:21">
      <c r="A685" t="s">
        <v>1901</v>
      </c>
      <c r="B685" s="1">
        <v>45570</v>
      </c>
      <c r="C685" t="s">
        <v>22</v>
      </c>
      <c r="D685">
        <v>28</v>
      </c>
      <c r="E685" t="s">
        <v>39</v>
      </c>
      <c r="F685">
        <v>0</v>
      </c>
      <c r="G685">
        <v>1</v>
      </c>
      <c r="H685" t="s">
        <v>24</v>
      </c>
      <c r="I685">
        <v>4231</v>
      </c>
      <c r="J685">
        <v>0</v>
      </c>
      <c r="K685">
        <v>10</v>
      </c>
      <c r="L685" t="s">
        <v>97</v>
      </c>
      <c r="M685" t="s">
        <v>23</v>
      </c>
      <c r="N685" t="s">
        <v>23</v>
      </c>
      <c r="O685" t="s">
        <v>25</v>
      </c>
      <c r="P685" t="s">
        <v>26</v>
      </c>
      <c r="Q685" t="s">
        <v>50</v>
      </c>
      <c r="R685" t="s">
        <v>1902</v>
      </c>
      <c r="S685" t="s">
        <v>1903</v>
      </c>
      <c r="T685" t="s">
        <v>36</v>
      </c>
      <c r="U685" t="s">
        <v>46</v>
      </c>
    </row>
    <row r="686" spans="1:21">
      <c r="A686" t="s">
        <v>1904</v>
      </c>
      <c r="B686" s="1">
        <v>45856</v>
      </c>
      <c r="C686" t="s">
        <v>22</v>
      </c>
      <c r="D686">
        <v>44</v>
      </c>
      <c r="E686" t="s">
        <v>39</v>
      </c>
      <c r="F686">
        <v>0</v>
      </c>
      <c r="G686">
        <v>1</v>
      </c>
      <c r="H686" t="s">
        <v>24</v>
      </c>
      <c r="I686">
        <v>4773</v>
      </c>
      <c r="J686">
        <v>0</v>
      </c>
      <c r="K686">
        <v>1</v>
      </c>
      <c r="M686" t="s">
        <v>23</v>
      </c>
      <c r="N686" t="s">
        <v>23</v>
      </c>
      <c r="O686" t="s">
        <v>49</v>
      </c>
      <c r="P686" t="s">
        <v>26</v>
      </c>
      <c r="Q686" t="s">
        <v>50</v>
      </c>
      <c r="R686" t="s">
        <v>1905</v>
      </c>
      <c r="S686" t="s">
        <v>1906</v>
      </c>
      <c r="T686" t="s">
        <v>43</v>
      </c>
      <c r="U686" t="s">
        <v>44</v>
      </c>
    </row>
    <row r="687" spans="1:21">
      <c r="A687" t="s">
        <v>1907</v>
      </c>
      <c r="B687" s="1">
        <v>45755</v>
      </c>
      <c r="C687" t="s">
        <v>33</v>
      </c>
      <c r="D687">
        <v>36</v>
      </c>
      <c r="E687" t="s">
        <v>23</v>
      </c>
      <c r="F687">
        <v>1</v>
      </c>
      <c r="G687">
        <v>1</v>
      </c>
      <c r="H687" t="s">
        <v>24</v>
      </c>
      <c r="I687">
        <v>5386</v>
      </c>
      <c r="J687">
        <v>1</v>
      </c>
      <c r="K687">
        <v>4</v>
      </c>
      <c r="M687" t="s">
        <v>23</v>
      </c>
      <c r="N687" t="s">
        <v>23</v>
      </c>
      <c r="O687" t="s">
        <v>56</v>
      </c>
      <c r="P687" t="s">
        <v>26</v>
      </c>
      <c r="Q687" t="s">
        <v>50</v>
      </c>
      <c r="R687" t="s">
        <v>1908</v>
      </c>
      <c r="S687" t="s">
        <v>1909</v>
      </c>
      <c r="T687" t="s">
        <v>64</v>
      </c>
      <c r="U687" t="s">
        <v>65</v>
      </c>
    </row>
    <row r="688" spans="1:21">
      <c r="A688" t="s">
        <v>1910</v>
      </c>
      <c r="B688" s="1">
        <v>43831</v>
      </c>
      <c r="C688" t="s">
        <v>33</v>
      </c>
      <c r="D688">
        <v>59</v>
      </c>
      <c r="E688" t="s">
        <v>23</v>
      </c>
      <c r="F688">
        <v>0</v>
      </c>
      <c r="G688">
        <v>1</v>
      </c>
      <c r="H688" t="s">
        <v>24</v>
      </c>
      <c r="I688">
        <v>5516</v>
      </c>
      <c r="J688">
        <v>1</v>
      </c>
      <c r="K688">
        <v>67</v>
      </c>
      <c r="M688" t="s">
        <v>23</v>
      </c>
      <c r="N688" t="s">
        <v>23</v>
      </c>
      <c r="O688" t="s">
        <v>25</v>
      </c>
      <c r="P688" t="s">
        <v>164</v>
      </c>
      <c r="Q688" t="s">
        <v>50</v>
      </c>
      <c r="R688" t="s">
        <v>1911</v>
      </c>
      <c r="S688" t="s">
        <v>1912</v>
      </c>
      <c r="T688" t="s">
        <v>30</v>
      </c>
      <c r="U688" t="s">
        <v>31</v>
      </c>
    </row>
    <row r="689" spans="1:21">
      <c r="A689" t="s">
        <v>1913</v>
      </c>
      <c r="B689" s="1">
        <v>44977</v>
      </c>
      <c r="C689" t="s">
        <v>33</v>
      </c>
      <c r="D689">
        <v>21</v>
      </c>
      <c r="E689" t="s">
        <v>39</v>
      </c>
      <c r="F689">
        <v>0</v>
      </c>
      <c r="G689">
        <v>1</v>
      </c>
      <c r="H689" t="s">
        <v>24</v>
      </c>
      <c r="I689">
        <v>3598</v>
      </c>
      <c r="J689">
        <v>0</v>
      </c>
      <c r="K689">
        <v>30</v>
      </c>
      <c r="L689" t="s">
        <v>40</v>
      </c>
      <c r="M689" t="s">
        <v>23</v>
      </c>
      <c r="N689" t="s">
        <v>23</v>
      </c>
      <c r="O689" t="s">
        <v>25</v>
      </c>
      <c r="P689" t="s">
        <v>26</v>
      </c>
      <c r="Q689" t="s">
        <v>27</v>
      </c>
      <c r="R689" t="s">
        <v>413</v>
      </c>
      <c r="S689" t="s">
        <v>1914</v>
      </c>
      <c r="T689" t="s">
        <v>64</v>
      </c>
      <c r="U689" t="s">
        <v>73</v>
      </c>
    </row>
    <row r="690" spans="1:21">
      <c r="A690" t="s">
        <v>1915</v>
      </c>
      <c r="B690" s="1">
        <v>45854</v>
      </c>
      <c r="C690" t="s">
        <v>22</v>
      </c>
      <c r="D690">
        <v>36</v>
      </c>
      <c r="E690" t="s">
        <v>39</v>
      </c>
      <c r="F690">
        <v>0</v>
      </c>
      <c r="G690">
        <v>1</v>
      </c>
      <c r="H690" t="s">
        <v>24</v>
      </c>
      <c r="I690">
        <v>3531</v>
      </c>
      <c r="J690">
        <v>0</v>
      </c>
      <c r="K690">
        <v>1</v>
      </c>
      <c r="M690" t="s">
        <v>23</v>
      </c>
      <c r="N690" t="s">
        <v>23</v>
      </c>
      <c r="O690" t="s">
        <v>49</v>
      </c>
      <c r="P690" t="s">
        <v>26</v>
      </c>
      <c r="Q690" t="s">
        <v>27</v>
      </c>
      <c r="R690" t="s">
        <v>1916</v>
      </c>
      <c r="S690" t="s">
        <v>1917</v>
      </c>
      <c r="T690" t="s">
        <v>36</v>
      </c>
      <c r="U690" t="s">
        <v>46</v>
      </c>
    </row>
    <row r="691" spans="1:21">
      <c r="A691" t="s">
        <v>1918</v>
      </c>
      <c r="B691" s="1">
        <v>43697</v>
      </c>
      <c r="C691" t="s">
        <v>33</v>
      </c>
      <c r="D691">
        <v>57</v>
      </c>
      <c r="E691" t="s">
        <v>23</v>
      </c>
      <c r="F691">
        <v>0</v>
      </c>
      <c r="G691">
        <v>1</v>
      </c>
      <c r="H691" t="s">
        <v>24</v>
      </c>
      <c r="I691">
        <v>4261</v>
      </c>
      <c r="J691">
        <v>1</v>
      </c>
      <c r="K691">
        <v>72</v>
      </c>
      <c r="M691" t="s">
        <v>23</v>
      </c>
      <c r="N691" t="s">
        <v>23</v>
      </c>
      <c r="O691" t="s">
        <v>25</v>
      </c>
      <c r="P691" t="s">
        <v>202</v>
      </c>
      <c r="Q691" t="s">
        <v>27</v>
      </c>
      <c r="R691" t="s">
        <v>1919</v>
      </c>
      <c r="S691" t="s">
        <v>1920</v>
      </c>
      <c r="T691" t="s">
        <v>30</v>
      </c>
      <c r="U691" t="s">
        <v>31</v>
      </c>
    </row>
    <row r="692" spans="1:21">
      <c r="A692" t="s">
        <v>1921</v>
      </c>
      <c r="B692" s="1">
        <v>45787</v>
      </c>
      <c r="C692" t="s">
        <v>22</v>
      </c>
      <c r="D692">
        <v>41</v>
      </c>
      <c r="E692" t="s">
        <v>23</v>
      </c>
      <c r="F692">
        <v>0</v>
      </c>
      <c r="G692">
        <v>1</v>
      </c>
      <c r="H692" t="s">
        <v>24</v>
      </c>
      <c r="I692">
        <v>4115</v>
      </c>
      <c r="J692">
        <v>1</v>
      </c>
      <c r="K692">
        <v>3</v>
      </c>
      <c r="L692" t="s">
        <v>48</v>
      </c>
      <c r="M692" t="s">
        <v>23</v>
      </c>
      <c r="N692" t="s">
        <v>39</v>
      </c>
      <c r="P692" t="s">
        <v>26</v>
      </c>
      <c r="Q692" t="s">
        <v>50</v>
      </c>
      <c r="R692" t="s">
        <v>1922</v>
      </c>
      <c r="S692" t="s">
        <v>1923</v>
      </c>
      <c r="T692" t="s">
        <v>36</v>
      </c>
      <c r="U692" t="s">
        <v>46</v>
      </c>
    </row>
    <row r="693" spans="1:21">
      <c r="A693" t="s">
        <v>1924</v>
      </c>
      <c r="B693" s="1">
        <v>45709</v>
      </c>
      <c r="C693" t="s">
        <v>33</v>
      </c>
      <c r="D693">
        <v>23</v>
      </c>
      <c r="E693" t="s">
        <v>23</v>
      </c>
      <c r="F693">
        <v>0</v>
      </c>
      <c r="G693">
        <v>1</v>
      </c>
      <c r="H693" t="s">
        <v>24</v>
      </c>
      <c r="I693">
        <v>4163</v>
      </c>
      <c r="J693">
        <v>1</v>
      </c>
      <c r="K693">
        <v>6</v>
      </c>
      <c r="L693" t="s">
        <v>48</v>
      </c>
      <c r="M693" t="s">
        <v>23</v>
      </c>
      <c r="N693" t="s">
        <v>23</v>
      </c>
      <c r="O693" t="s">
        <v>25</v>
      </c>
      <c r="P693" t="s">
        <v>26</v>
      </c>
      <c r="Q693" t="s">
        <v>27</v>
      </c>
      <c r="R693" t="s">
        <v>1925</v>
      </c>
      <c r="S693" t="s">
        <v>1926</v>
      </c>
      <c r="T693" t="s">
        <v>30</v>
      </c>
      <c r="U693" t="s">
        <v>106</v>
      </c>
    </row>
    <row r="694" spans="1:21">
      <c r="A694" t="s">
        <v>1927</v>
      </c>
      <c r="B694" s="1">
        <v>45452</v>
      </c>
      <c r="C694" t="s">
        <v>22</v>
      </c>
      <c r="D694">
        <v>42</v>
      </c>
      <c r="E694" t="s">
        <v>23</v>
      </c>
      <c r="F694">
        <v>1</v>
      </c>
      <c r="G694">
        <v>1</v>
      </c>
      <c r="H694" t="s">
        <v>24</v>
      </c>
      <c r="I694">
        <v>2881</v>
      </c>
      <c r="J694">
        <v>1</v>
      </c>
      <c r="K694">
        <v>14</v>
      </c>
      <c r="M694" t="s">
        <v>23</v>
      </c>
      <c r="N694" t="s">
        <v>23</v>
      </c>
      <c r="O694" t="s">
        <v>56</v>
      </c>
      <c r="P694" t="s">
        <v>26</v>
      </c>
      <c r="Q694" t="s">
        <v>27</v>
      </c>
      <c r="R694" t="s">
        <v>1928</v>
      </c>
      <c r="S694" t="s">
        <v>1929</v>
      </c>
      <c r="T694" t="s">
        <v>30</v>
      </c>
      <c r="U694" t="s">
        <v>31</v>
      </c>
    </row>
    <row r="695" spans="1:21">
      <c r="A695" t="s">
        <v>1930</v>
      </c>
      <c r="B695" s="1">
        <v>45862</v>
      </c>
      <c r="C695" t="s">
        <v>22</v>
      </c>
      <c r="D695">
        <v>42</v>
      </c>
      <c r="E695" t="s">
        <v>39</v>
      </c>
      <c r="F695">
        <v>0</v>
      </c>
      <c r="G695">
        <v>1</v>
      </c>
      <c r="H695" t="s">
        <v>24</v>
      </c>
      <c r="I695">
        <v>3525</v>
      </c>
      <c r="J695">
        <v>0</v>
      </c>
      <c r="K695">
        <v>1</v>
      </c>
      <c r="M695" t="s">
        <v>23</v>
      </c>
      <c r="N695" t="s">
        <v>23</v>
      </c>
      <c r="O695" t="s">
        <v>25</v>
      </c>
      <c r="P695" t="s">
        <v>26</v>
      </c>
      <c r="Q695" t="s">
        <v>50</v>
      </c>
      <c r="R695" t="s">
        <v>1686</v>
      </c>
      <c r="S695" t="s">
        <v>1931</v>
      </c>
      <c r="T695" t="s">
        <v>30</v>
      </c>
      <c r="U695" t="s">
        <v>31</v>
      </c>
    </row>
    <row r="696" spans="1:21">
      <c r="A696" t="s">
        <v>1932</v>
      </c>
      <c r="B696" s="1">
        <v>45840</v>
      </c>
      <c r="C696" t="s">
        <v>22</v>
      </c>
      <c r="D696">
        <v>51</v>
      </c>
      <c r="E696" t="s">
        <v>39</v>
      </c>
      <c r="F696">
        <v>0</v>
      </c>
      <c r="G696">
        <v>1</v>
      </c>
      <c r="H696" t="s">
        <v>24</v>
      </c>
      <c r="I696">
        <v>4548</v>
      </c>
      <c r="J696">
        <v>0</v>
      </c>
      <c r="K696">
        <v>1</v>
      </c>
      <c r="L696" t="s">
        <v>48</v>
      </c>
      <c r="M696" t="s">
        <v>23</v>
      </c>
      <c r="N696" t="s">
        <v>23</v>
      </c>
      <c r="O696" t="s">
        <v>25</v>
      </c>
      <c r="P696" t="s">
        <v>26</v>
      </c>
      <c r="Q696" t="s">
        <v>27</v>
      </c>
      <c r="R696" t="s">
        <v>252</v>
      </c>
      <c r="S696" t="s">
        <v>1933</v>
      </c>
      <c r="T696" t="s">
        <v>30</v>
      </c>
      <c r="U696" t="s">
        <v>31</v>
      </c>
    </row>
    <row r="697" spans="1:21">
      <c r="A697" t="s">
        <v>1934</v>
      </c>
      <c r="B697" s="1">
        <v>45430</v>
      </c>
      <c r="C697" t="s">
        <v>33</v>
      </c>
      <c r="D697">
        <v>21</v>
      </c>
      <c r="E697" t="s">
        <v>39</v>
      </c>
      <c r="F697">
        <v>0</v>
      </c>
      <c r="G697">
        <v>1</v>
      </c>
      <c r="H697" t="s">
        <v>24</v>
      </c>
      <c r="I697">
        <v>5829</v>
      </c>
      <c r="J697">
        <v>0</v>
      </c>
      <c r="K697">
        <v>15</v>
      </c>
      <c r="M697" t="s">
        <v>23</v>
      </c>
      <c r="N697" t="s">
        <v>23</v>
      </c>
      <c r="O697" t="s">
        <v>25</v>
      </c>
      <c r="P697" t="s">
        <v>26</v>
      </c>
      <c r="Q697" t="s">
        <v>27</v>
      </c>
      <c r="R697" t="s">
        <v>1935</v>
      </c>
      <c r="S697" t="s">
        <v>1936</v>
      </c>
      <c r="T697" t="s">
        <v>64</v>
      </c>
      <c r="U697" t="s">
        <v>145</v>
      </c>
    </row>
    <row r="698" spans="1:21">
      <c r="A698" t="s">
        <v>1937</v>
      </c>
      <c r="B698" s="1">
        <v>45800</v>
      </c>
      <c r="C698" t="s">
        <v>33</v>
      </c>
      <c r="D698">
        <v>28</v>
      </c>
      <c r="E698" t="s">
        <v>39</v>
      </c>
      <c r="F698">
        <v>0</v>
      </c>
      <c r="G698">
        <v>1</v>
      </c>
      <c r="H698" t="s">
        <v>24</v>
      </c>
      <c r="I698">
        <v>2448</v>
      </c>
      <c r="J698">
        <v>0</v>
      </c>
      <c r="K698">
        <v>3</v>
      </c>
      <c r="L698" t="s">
        <v>48</v>
      </c>
      <c r="M698" t="s">
        <v>23</v>
      </c>
      <c r="N698" t="s">
        <v>23</v>
      </c>
      <c r="O698" t="s">
        <v>25</v>
      </c>
      <c r="P698" t="s">
        <v>26</v>
      </c>
      <c r="Q698" t="s">
        <v>27</v>
      </c>
      <c r="R698" t="s">
        <v>607</v>
      </c>
      <c r="S698" t="s">
        <v>1938</v>
      </c>
      <c r="T698" t="s">
        <v>30</v>
      </c>
      <c r="U698" t="s">
        <v>103</v>
      </c>
    </row>
    <row r="699" spans="1:21">
      <c r="A699" t="s">
        <v>1939</v>
      </c>
      <c r="B699" s="1">
        <v>45768</v>
      </c>
      <c r="C699" t="s">
        <v>33</v>
      </c>
      <c r="D699">
        <v>48</v>
      </c>
      <c r="E699" t="s">
        <v>39</v>
      </c>
      <c r="F699">
        <v>0</v>
      </c>
      <c r="G699">
        <v>1</v>
      </c>
      <c r="H699" t="s">
        <v>24</v>
      </c>
      <c r="I699">
        <v>5246</v>
      </c>
      <c r="J699">
        <v>0</v>
      </c>
      <c r="K699">
        <v>4</v>
      </c>
      <c r="M699" t="s">
        <v>23</v>
      </c>
      <c r="N699" t="s">
        <v>23</v>
      </c>
      <c r="O699" t="s">
        <v>56</v>
      </c>
      <c r="P699" t="s">
        <v>26</v>
      </c>
      <c r="Q699" t="s">
        <v>84</v>
      </c>
      <c r="R699" t="s">
        <v>185</v>
      </c>
      <c r="S699" t="s">
        <v>1940</v>
      </c>
      <c r="T699" t="s">
        <v>64</v>
      </c>
      <c r="U699" t="s">
        <v>145</v>
      </c>
    </row>
    <row r="700" spans="1:21">
      <c r="A700" t="s">
        <v>1941</v>
      </c>
      <c r="B700" s="1">
        <v>45857</v>
      </c>
      <c r="C700" t="s">
        <v>22</v>
      </c>
      <c r="D700">
        <v>49</v>
      </c>
      <c r="E700" t="s">
        <v>39</v>
      </c>
      <c r="F700">
        <v>0</v>
      </c>
      <c r="G700">
        <v>1</v>
      </c>
      <c r="H700" t="s">
        <v>24</v>
      </c>
      <c r="I700">
        <v>2771</v>
      </c>
      <c r="J700">
        <v>0</v>
      </c>
      <c r="K700">
        <v>1</v>
      </c>
      <c r="M700" t="s">
        <v>23</v>
      </c>
      <c r="N700" t="s">
        <v>23</v>
      </c>
      <c r="O700" t="s">
        <v>49</v>
      </c>
      <c r="P700" t="s">
        <v>26</v>
      </c>
      <c r="Q700" t="s">
        <v>27</v>
      </c>
      <c r="R700" t="s">
        <v>1942</v>
      </c>
      <c r="S700" t="s">
        <v>1943</v>
      </c>
      <c r="T700" t="s">
        <v>59</v>
      </c>
      <c r="U700" t="s">
        <v>241</v>
      </c>
    </row>
    <row r="701" spans="1:21">
      <c r="A701" t="s">
        <v>1944</v>
      </c>
      <c r="B701" s="1">
        <v>45329</v>
      </c>
      <c r="C701" t="s">
        <v>33</v>
      </c>
      <c r="D701">
        <v>23</v>
      </c>
      <c r="E701" t="s">
        <v>39</v>
      </c>
      <c r="F701">
        <v>0</v>
      </c>
      <c r="G701">
        <v>1</v>
      </c>
      <c r="H701" t="s">
        <v>24</v>
      </c>
      <c r="I701">
        <v>5581</v>
      </c>
      <c r="J701">
        <v>0</v>
      </c>
      <c r="K701">
        <v>18</v>
      </c>
      <c r="L701" t="s">
        <v>97</v>
      </c>
      <c r="M701" t="s">
        <v>23</v>
      </c>
      <c r="N701" t="s">
        <v>23</v>
      </c>
      <c r="O701" t="s">
        <v>25</v>
      </c>
      <c r="P701" t="s">
        <v>26</v>
      </c>
      <c r="Q701" t="s">
        <v>27</v>
      </c>
      <c r="R701" t="s">
        <v>1792</v>
      </c>
      <c r="S701" t="s">
        <v>1945</v>
      </c>
      <c r="T701" t="s">
        <v>30</v>
      </c>
      <c r="U701" t="s">
        <v>103</v>
      </c>
    </row>
    <row r="702" spans="1:21">
      <c r="A702" t="s">
        <v>1946</v>
      </c>
      <c r="B702" s="1">
        <v>45237</v>
      </c>
      <c r="C702" t="s">
        <v>22</v>
      </c>
      <c r="D702">
        <v>25</v>
      </c>
      <c r="E702" t="s">
        <v>39</v>
      </c>
      <c r="F702">
        <v>0</v>
      </c>
      <c r="G702">
        <v>1</v>
      </c>
      <c r="H702" t="s">
        <v>24</v>
      </c>
      <c r="I702">
        <v>2902</v>
      </c>
      <c r="J702">
        <v>0</v>
      </c>
      <c r="K702">
        <v>21</v>
      </c>
      <c r="L702" t="s">
        <v>97</v>
      </c>
      <c r="M702" t="s">
        <v>23</v>
      </c>
      <c r="N702" t="s">
        <v>23</v>
      </c>
      <c r="O702" t="s">
        <v>25</v>
      </c>
      <c r="P702" t="s">
        <v>26</v>
      </c>
      <c r="Q702" t="s">
        <v>27</v>
      </c>
      <c r="R702" t="s">
        <v>1947</v>
      </c>
      <c r="S702" t="s">
        <v>1948</v>
      </c>
      <c r="T702" t="s">
        <v>64</v>
      </c>
      <c r="U702" t="s">
        <v>234</v>
      </c>
    </row>
    <row r="703" spans="1:21">
      <c r="A703" t="s">
        <v>1949</v>
      </c>
      <c r="B703" s="1">
        <v>45818</v>
      </c>
      <c r="C703" t="s">
        <v>33</v>
      </c>
      <c r="D703">
        <v>27</v>
      </c>
      <c r="E703" t="s">
        <v>23</v>
      </c>
      <c r="F703">
        <v>0</v>
      </c>
      <c r="G703">
        <v>1</v>
      </c>
      <c r="H703" t="s">
        <v>24</v>
      </c>
      <c r="I703">
        <v>5799</v>
      </c>
      <c r="J703">
        <v>1</v>
      </c>
      <c r="K703">
        <v>2</v>
      </c>
      <c r="M703" t="s">
        <v>23</v>
      </c>
      <c r="N703" t="s">
        <v>23</v>
      </c>
      <c r="O703" t="s">
        <v>25</v>
      </c>
      <c r="P703" t="s">
        <v>26</v>
      </c>
      <c r="Q703" t="s">
        <v>27</v>
      </c>
      <c r="R703" t="s">
        <v>1950</v>
      </c>
      <c r="S703" t="s">
        <v>1951</v>
      </c>
      <c r="T703" t="s">
        <v>30</v>
      </c>
      <c r="U703" t="s">
        <v>31</v>
      </c>
    </row>
    <row r="704" spans="1:21">
      <c r="A704" t="s">
        <v>1952</v>
      </c>
      <c r="B704" s="1">
        <v>44271</v>
      </c>
      <c r="C704" t="s">
        <v>22</v>
      </c>
      <c r="D704">
        <v>38</v>
      </c>
      <c r="E704" t="s">
        <v>39</v>
      </c>
      <c r="F704">
        <v>0</v>
      </c>
      <c r="G704">
        <v>1</v>
      </c>
      <c r="H704" t="s">
        <v>24</v>
      </c>
      <c r="I704">
        <v>4753</v>
      </c>
      <c r="J704">
        <v>0</v>
      </c>
      <c r="K704">
        <v>53</v>
      </c>
      <c r="M704" t="s">
        <v>23</v>
      </c>
      <c r="N704" t="s">
        <v>23</v>
      </c>
      <c r="O704" t="s">
        <v>25</v>
      </c>
      <c r="P704" t="s">
        <v>26</v>
      </c>
      <c r="Q704" t="s">
        <v>27</v>
      </c>
      <c r="R704" t="s">
        <v>1953</v>
      </c>
      <c r="S704" t="s">
        <v>1954</v>
      </c>
      <c r="T704" t="s">
        <v>43</v>
      </c>
      <c r="U704" t="s">
        <v>44</v>
      </c>
    </row>
    <row r="705" spans="1:21">
      <c r="A705" t="s">
        <v>1955</v>
      </c>
      <c r="B705" s="1">
        <v>45671</v>
      </c>
      <c r="C705" t="s">
        <v>22</v>
      </c>
      <c r="D705">
        <v>56</v>
      </c>
      <c r="E705" t="s">
        <v>39</v>
      </c>
      <c r="F705">
        <v>0</v>
      </c>
      <c r="G705">
        <v>1</v>
      </c>
      <c r="H705" t="s">
        <v>24</v>
      </c>
      <c r="I705">
        <v>3736</v>
      </c>
      <c r="J705">
        <v>0</v>
      </c>
      <c r="K705">
        <v>7</v>
      </c>
      <c r="M705" t="s">
        <v>23</v>
      </c>
      <c r="N705" t="s">
        <v>23</v>
      </c>
      <c r="O705" t="s">
        <v>56</v>
      </c>
      <c r="P705" t="s">
        <v>26</v>
      </c>
      <c r="Q705" t="s">
        <v>84</v>
      </c>
      <c r="R705" t="s">
        <v>1956</v>
      </c>
      <c r="S705" t="s">
        <v>1957</v>
      </c>
      <c r="T705" t="s">
        <v>36</v>
      </c>
      <c r="U705" t="s">
        <v>37</v>
      </c>
    </row>
    <row r="706" spans="1:21">
      <c r="A706" t="s">
        <v>1958</v>
      </c>
      <c r="B706" s="1">
        <v>43812</v>
      </c>
      <c r="C706" t="s">
        <v>22</v>
      </c>
      <c r="D706">
        <v>48</v>
      </c>
      <c r="E706" t="s">
        <v>23</v>
      </c>
      <c r="F706">
        <v>0</v>
      </c>
      <c r="G706">
        <v>1</v>
      </c>
      <c r="H706" t="s">
        <v>24</v>
      </c>
      <c r="I706">
        <v>4610</v>
      </c>
      <c r="J706">
        <v>1</v>
      </c>
      <c r="K706">
        <v>68</v>
      </c>
      <c r="L706" t="s">
        <v>316</v>
      </c>
      <c r="M706" t="s">
        <v>23</v>
      </c>
      <c r="N706" t="s">
        <v>23</v>
      </c>
      <c r="O706" t="s">
        <v>25</v>
      </c>
      <c r="P706" t="s">
        <v>164</v>
      </c>
      <c r="Q706" t="s">
        <v>27</v>
      </c>
      <c r="R706" t="s">
        <v>1959</v>
      </c>
      <c r="S706" t="s">
        <v>1960</v>
      </c>
      <c r="T706" t="s">
        <v>59</v>
      </c>
      <c r="U706" t="s">
        <v>241</v>
      </c>
    </row>
    <row r="707" spans="1:21">
      <c r="A707" t="s">
        <v>1961</v>
      </c>
      <c r="B707" s="1">
        <v>45861</v>
      </c>
      <c r="C707" t="s">
        <v>22</v>
      </c>
      <c r="D707">
        <v>56</v>
      </c>
      <c r="E707" t="s">
        <v>39</v>
      </c>
      <c r="F707">
        <v>0</v>
      </c>
      <c r="G707">
        <v>1</v>
      </c>
      <c r="H707" t="s">
        <v>24</v>
      </c>
      <c r="I707">
        <v>3618</v>
      </c>
      <c r="J707">
        <v>0</v>
      </c>
      <c r="K707">
        <v>1</v>
      </c>
      <c r="L707" t="s">
        <v>48</v>
      </c>
      <c r="M707" t="s">
        <v>23</v>
      </c>
      <c r="N707" t="s">
        <v>39</v>
      </c>
      <c r="P707" t="s">
        <v>26</v>
      </c>
      <c r="Q707" t="s">
        <v>50</v>
      </c>
      <c r="R707" t="s">
        <v>1962</v>
      </c>
      <c r="S707" t="s">
        <v>1963</v>
      </c>
      <c r="T707" t="s">
        <v>59</v>
      </c>
      <c r="U707" t="s">
        <v>384</v>
      </c>
    </row>
    <row r="708" spans="1:21">
      <c r="A708" t="s">
        <v>1964</v>
      </c>
      <c r="B708" s="1">
        <v>45839</v>
      </c>
      <c r="C708" t="s">
        <v>33</v>
      </c>
      <c r="D708">
        <v>53</v>
      </c>
      <c r="E708" t="s">
        <v>39</v>
      </c>
      <c r="F708">
        <v>0</v>
      </c>
      <c r="G708">
        <v>1</v>
      </c>
      <c r="H708" t="s">
        <v>24</v>
      </c>
      <c r="I708">
        <v>5773</v>
      </c>
      <c r="J708">
        <v>0</v>
      </c>
      <c r="K708">
        <v>1</v>
      </c>
      <c r="L708" t="s">
        <v>48</v>
      </c>
      <c r="M708" t="s">
        <v>23</v>
      </c>
      <c r="N708" t="s">
        <v>23</v>
      </c>
      <c r="O708" t="s">
        <v>25</v>
      </c>
      <c r="P708" t="s">
        <v>26</v>
      </c>
      <c r="Q708" t="s">
        <v>50</v>
      </c>
      <c r="R708" t="s">
        <v>1965</v>
      </c>
      <c r="S708" t="s">
        <v>1966</v>
      </c>
      <c r="T708" t="s">
        <v>30</v>
      </c>
      <c r="U708" t="s">
        <v>31</v>
      </c>
    </row>
    <row r="709" spans="1:21">
      <c r="A709" t="s">
        <v>1967</v>
      </c>
      <c r="B709" s="1">
        <v>45161</v>
      </c>
      <c r="C709" t="s">
        <v>22</v>
      </c>
      <c r="D709">
        <v>43</v>
      </c>
      <c r="E709" t="s">
        <v>39</v>
      </c>
      <c r="F709">
        <v>0</v>
      </c>
      <c r="G709">
        <v>1</v>
      </c>
      <c r="H709" t="s">
        <v>24</v>
      </c>
      <c r="I709">
        <v>4126</v>
      </c>
      <c r="J709">
        <v>0</v>
      </c>
      <c r="K709">
        <v>24</v>
      </c>
      <c r="M709" t="s">
        <v>23</v>
      </c>
      <c r="N709" t="s">
        <v>23</v>
      </c>
      <c r="O709" t="s">
        <v>49</v>
      </c>
      <c r="P709" t="s">
        <v>26</v>
      </c>
      <c r="Q709" t="s">
        <v>27</v>
      </c>
      <c r="R709" t="s">
        <v>1968</v>
      </c>
      <c r="S709" t="s">
        <v>1969</v>
      </c>
      <c r="T709" t="s">
        <v>30</v>
      </c>
      <c r="U709" t="s">
        <v>31</v>
      </c>
    </row>
    <row r="710" spans="1:21">
      <c r="A710" t="s">
        <v>1970</v>
      </c>
      <c r="B710" s="1">
        <v>44266</v>
      </c>
      <c r="C710" t="s">
        <v>33</v>
      </c>
      <c r="D710">
        <v>44</v>
      </c>
      <c r="E710" t="s">
        <v>39</v>
      </c>
      <c r="F710">
        <v>0</v>
      </c>
      <c r="G710">
        <v>1</v>
      </c>
      <c r="H710" t="s">
        <v>24</v>
      </c>
      <c r="I710">
        <v>5550</v>
      </c>
      <c r="J710">
        <v>0</v>
      </c>
      <c r="K710">
        <v>53</v>
      </c>
      <c r="M710" t="s">
        <v>23</v>
      </c>
      <c r="N710" t="s">
        <v>23</v>
      </c>
      <c r="O710" t="s">
        <v>25</v>
      </c>
      <c r="P710" t="s">
        <v>202</v>
      </c>
      <c r="Q710" t="s">
        <v>50</v>
      </c>
      <c r="R710" t="s">
        <v>1971</v>
      </c>
      <c r="S710" t="s">
        <v>1972</v>
      </c>
      <c r="T710" t="s">
        <v>30</v>
      </c>
      <c r="U710" t="s">
        <v>31</v>
      </c>
    </row>
    <row r="711" spans="1:21">
      <c r="A711" t="s">
        <v>1973</v>
      </c>
      <c r="B711" s="1">
        <v>45515</v>
      </c>
      <c r="C711" t="s">
        <v>22</v>
      </c>
      <c r="D711">
        <v>42</v>
      </c>
      <c r="E711" t="s">
        <v>39</v>
      </c>
      <c r="F711">
        <v>0</v>
      </c>
      <c r="G711">
        <v>1</v>
      </c>
      <c r="H711" t="s">
        <v>24</v>
      </c>
      <c r="I711">
        <v>3043</v>
      </c>
      <c r="J711">
        <v>0</v>
      </c>
      <c r="K711">
        <v>12</v>
      </c>
      <c r="M711" t="s">
        <v>23</v>
      </c>
      <c r="N711" t="s">
        <v>23</v>
      </c>
      <c r="O711" t="s">
        <v>56</v>
      </c>
      <c r="P711" t="s">
        <v>26</v>
      </c>
      <c r="Q711" t="s">
        <v>50</v>
      </c>
      <c r="R711" t="s">
        <v>1974</v>
      </c>
      <c r="S711" t="s">
        <v>1975</v>
      </c>
      <c r="T711" t="s">
        <v>59</v>
      </c>
      <c r="U711" t="s">
        <v>241</v>
      </c>
    </row>
    <row r="712" spans="1:21">
      <c r="A712" t="s">
        <v>1976</v>
      </c>
      <c r="B712" s="1">
        <v>44308</v>
      </c>
      <c r="C712" t="s">
        <v>33</v>
      </c>
      <c r="D712">
        <v>20</v>
      </c>
      <c r="E712" t="s">
        <v>39</v>
      </c>
      <c r="F712">
        <v>0</v>
      </c>
      <c r="G712">
        <v>1</v>
      </c>
      <c r="H712" t="s">
        <v>24</v>
      </c>
      <c r="I712">
        <v>4861</v>
      </c>
      <c r="J712">
        <v>0</v>
      </c>
      <c r="K712">
        <v>52</v>
      </c>
      <c r="L712" t="s">
        <v>142</v>
      </c>
      <c r="M712" t="s">
        <v>23</v>
      </c>
      <c r="N712" t="s">
        <v>23</v>
      </c>
      <c r="O712" t="s">
        <v>25</v>
      </c>
      <c r="P712" t="s">
        <v>202</v>
      </c>
      <c r="Q712" t="s">
        <v>50</v>
      </c>
      <c r="R712" t="s">
        <v>1977</v>
      </c>
      <c r="S712" t="s">
        <v>1978</v>
      </c>
      <c r="T712" t="s">
        <v>30</v>
      </c>
      <c r="U712" t="s">
        <v>106</v>
      </c>
    </row>
    <row r="713" spans="1:21">
      <c r="A713" t="s">
        <v>1979</v>
      </c>
      <c r="B713" s="1">
        <v>45717</v>
      </c>
      <c r="C713" t="s">
        <v>22</v>
      </c>
      <c r="D713">
        <v>53</v>
      </c>
      <c r="E713" t="s">
        <v>23</v>
      </c>
      <c r="F713">
        <v>0</v>
      </c>
      <c r="G713">
        <v>1</v>
      </c>
      <c r="H713" t="s">
        <v>24</v>
      </c>
      <c r="I713">
        <v>3864</v>
      </c>
      <c r="J713">
        <v>0</v>
      </c>
      <c r="K713">
        <v>5</v>
      </c>
      <c r="L713" t="s">
        <v>48</v>
      </c>
      <c r="M713" t="s">
        <v>23</v>
      </c>
      <c r="N713" t="s">
        <v>39</v>
      </c>
      <c r="P713" t="s">
        <v>26</v>
      </c>
      <c r="Q713" t="s">
        <v>84</v>
      </c>
      <c r="R713" t="s">
        <v>1980</v>
      </c>
      <c r="S713" t="s">
        <v>1981</v>
      </c>
      <c r="T713" t="s">
        <v>30</v>
      </c>
      <c r="U713" t="s">
        <v>69</v>
      </c>
    </row>
    <row r="714" spans="1:21">
      <c r="A714" t="s">
        <v>1982</v>
      </c>
      <c r="B714" s="1">
        <v>44456</v>
      </c>
      <c r="C714" t="s">
        <v>22</v>
      </c>
      <c r="D714">
        <v>42</v>
      </c>
      <c r="E714" t="s">
        <v>23</v>
      </c>
      <c r="F714">
        <v>0</v>
      </c>
      <c r="G714">
        <v>1</v>
      </c>
      <c r="H714" t="s">
        <v>24</v>
      </c>
      <c r="I714">
        <v>3344</v>
      </c>
      <c r="J714">
        <v>1</v>
      </c>
      <c r="K714">
        <v>47</v>
      </c>
      <c r="L714" t="s">
        <v>142</v>
      </c>
      <c r="M714" t="s">
        <v>23</v>
      </c>
      <c r="N714" t="s">
        <v>23</v>
      </c>
      <c r="O714" t="s">
        <v>25</v>
      </c>
      <c r="P714" t="s">
        <v>202</v>
      </c>
      <c r="Q714" t="s">
        <v>50</v>
      </c>
      <c r="R714" t="s">
        <v>691</v>
      </c>
      <c r="S714" t="s">
        <v>1983</v>
      </c>
      <c r="T714" t="s">
        <v>59</v>
      </c>
      <c r="U714" t="s">
        <v>60</v>
      </c>
    </row>
    <row r="715" spans="1:21">
      <c r="A715" t="s">
        <v>1984</v>
      </c>
      <c r="B715" s="1">
        <v>45786</v>
      </c>
      <c r="C715" t="s">
        <v>33</v>
      </c>
      <c r="D715">
        <v>43</v>
      </c>
      <c r="E715" t="s">
        <v>39</v>
      </c>
      <c r="F715">
        <v>2</v>
      </c>
      <c r="G715">
        <v>1</v>
      </c>
      <c r="H715" t="s">
        <v>24</v>
      </c>
      <c r="I715">
        <v>4412</v>
      </c>
      <c r="J715">
        <v>0</v>
      </c>
      <c r="K715">
        <v>3</v>
      </c>
      <c r="L715" t="s">
        <v>48</v>
      </c>
      <c r="M715" t="s">
        <v>23</v>
      </c>
      <c r="N715" t="s">
        <v>23</v>
      </c>
      <c r="O715" t="s">
        <v>56</v>
      </c>
      <c r="P715" t="s">
        <v>26</v>
      </c>
      <c r="Q715" t="s">
        <v>84</v>
      </c>
      <c r="R715" t="s">
        <v>456</v>
      </c>
      <c r="S715" t="s">
        <v>1985</v>
      </c>
      <c r="T715" t="s">
        <v>30</v>
      </c>
      <c r="U715" t="s">
        <v>103</v>
      </c>
    </row>
    <row r="716" spans="1:21">
      <c r="A716" t="s">
        <v>1986</v>
      </c>
      <c r="B716" s="1">
        <v>45840</v>
      </c>
      <c r="C716" t="s">
        <v>22</v>
      </c>
      <c r="D716">
        <v>53</v>
      </c>
      <c r="E716" t="s">
        <v>39</v>
      </c>
      <c r="F716">
        <v>0</v>
      </c>
      <c r="G716">
        <v>1</v>
      </c>
      <c r="H716" t="s">
        <v>24</v>
      </c>
      <c r="I716">
        <v>4132</v>
      </c>
      <c r="J716">
        <v>0</v>
      </c>
      <c r="K716">
        <v>1</v>
      </c>
      <c r="M716" t="s">
        <v>23</v>
      </c>
      <c r="N716" t="s">
        <v>39</v>
      </c>
      <c r="P716" t="s">
        <v>26</v>
      </c>
      <c r="Q716" t="s">
        <v>84</v>
      </c>
      <c r="R716" t="s">
        <v>1987</v>
      </c>
      <c r="S716" t="s">
        <v>1988</v>
      </c>
      <c r="T716" t="s">
        <v>64</v>
      </c>
      <c r="U716" t="s">
        <v>73</v>
      </c>
    </row>
    <row r="717" spans="1:21">
      <c r="A717" t="s">
        <v>1989</v>
      </c>
      <c r="B717" s="1">
        <v>45614</v>
      </c>
      <c r="C717" t="s">
        <v>33</v>
      </c>
      <c r="D717">
        <v>31</v>
      </c>
      <c r="E717" t="s">
        <v>39</v>
      </c>
      <c r="F717">
        <v>0</v>
      </c>
      <c r="G717">
        <v>1</v>
      </c>
      <c r="H717" t="s">
        <v>24</v>
      </c>
      <c r="I717">
        <v>5900</v>
      </c>
      <c r="J717">
        <v>0</v>
      </c>
      <c r="K717">
        <v>9</v>
      </c>
      <c r="L717" t="s">
        <v>48</v>
      </c>
      <c r="M717" t="s">
        <v>23</v>
      </c>
      <c r="N717" t="s">
        <v>23</v>
      </c>
      <c r="O717" t="s">
        <v>49</v>
      </c>
      <c r="P717" t="s">
        <v>26</v>
      </c>
      <c r="Q717" t="s">
        <v>27</v>
      </c>
      <c r="R717" t="s">
        <v>1658</v>
      </c>
      <c r="S717" t="s">
        <v>1990</v>
      </c>
      <c r="T717" t="s">
        <v>30</v>
      </c>
      <c r="U717" t="s">
        <v>69</v>
      </c>
    </row>
    <row r="718" spans="1:21">
      <c r="A718" t="s">
        <v>1991</v>
      </c>
      <c r="B718" s="1">
        <v>45845</v>
      </c>
      <c r="C718" t="s">
        <v>22</v>
      </c>
      <c r="D718">
        <v>25</v>
      </c>
      <c r="E718" t="s">
        <v>39</v>
      </c>
      <c r="F718">
        <v>0</v>
      </c>
      <c r="G718">
        <v>1</v>
      </c>
      <c r="H718" t="s">
        <v>24</v>
      </c>
      <c r="I718">
        <v>4389</v>
      </c>
      <c r="J718">
        <v>0</v>
      </c>
      <c r="K718">
        <v>1</v>
      </c>
      <c r="M718" t="s">
        <v>23</v>
      </c>
      <c r="N718" t="s">
        <v>39</v>
      </c>
      <c r="P718" t="s">
        <v>26</v>
      </c>
      <c r="Q718" t="s">
        <v>84</v>
      </c>
      <c r="R718" t="s">
        <v>1163</v>
      </c>
      <c r="S718" t="s">
        <v>1992</v>
      </c>
      <c r="T718" t="s">
        <v>30</v>
      </c>
      <c r="U718" t="s">
        <v>69</v>
      </c>
    </row>
    <row r="719" spans="1:21">
      <c r="A719" t="s">
        <v>1993</v>
      </c>
      <c r="B719" s="1">
        <v>45853</v>
      </c>
      <c r="C719" t="s">
        <v>22</v>
      </c>
      <c r="D719">
        <v>49</v>
      </c>
      <c r="E719" t="s">
        <v>23</v>
      </c>
      <c r="F719">
        <v>0</v>
      </c>
      <c r="G719">
        <v>1</v>
      </c>
      <c r="H719" t="s">
        <v>24</v>
      </c>
      <c r="I719">
        <v>2100</v>
      </c>
      <c r="J719">
        <v>0</v>
      </c>
      <c r="K719">
        <v>1</v>
      </c>
      <c r="M719" t="s">
        <v>23</v>
      </c>
      <c r="N719" t="s">
        <v>23</v>
      </c>
      <c r="O719" t="s">
        <v>25</v>
      </c>
      <c r="P719" t="s">
        <v>26</v>
      </c>
      <c r="Q719" t="s">
        <v>84</v>
      </c>
      <c r="R719" t="s">
        <v>1994</v>
      </c>
      <c r="S719" t="s">
        <v>1995</v>
      </c>
      <c r="T719" t="s">
        <v>30</v>
      </c>
      <c r="U719" t="s">
        <v>69</v>
      </c>
    </row>
    <row r="720" spans="1:21">
      <c r="A720" t="s">
        <v>1996</v>
      </c>
      <c r="B720" s="1">
        <v>44584</v>
      </c>
      <c r="C720" t="s">
        <v>22</v>
      </c>
      <c r="D720">
        <v>39</v>
      </c>
      <c r="E720" t="s">
        <v>39</v>
      </c>
      <c r="F720">
        <v>0</v>
      </c>
      <c r="G720">
        <v>1</v>
      </c>
      <c r="H720" t="s">
        <v>24</v>
      </c>
      <c r="I720">
        <v>3370</v>
      </c>
      <c r="J720">
        <v>0</v>
      </c>
      <c r="K720">
        <v>43</v>
      </c>
      <c r="M720" t="s">
        <v>23</v>
      </c>
      <c r="N720" t="s">
        <v>23</v>
      </c>
      <c r="O720" t="s">
        <v>25</v>
      </c>
      <c r="P720" t="s">
        <v>26</v>
      </c>
      <c r="Q720" t="s">
        <v>27</v>
      </c>
      <c r="R720" t="s">
        <v>1997</v>
      </c>
      <c r="S720" t="s">
        <v>1998</v>
      </c>
      <c r="T720" t="s">
        <v>30</v>
      </c>
      <c r="U720" t="s">
        <v>69</v>
      </c>
    </row>
    <row r="721" spans="1:21">
      <c r="A721" t="s">
        <v>1999</v>
      </c>
      <c r="B721" s="1">
        <v>45834</v>
      </c>
      <c r="C721" t="s">
        <v>22</v>
      </c>
      <c r="D721">
        <v>44</v>
      </c>
      <c r="E721" t="s">
        <v>39</v>
      </c>
      <c r="F721">
        <v>0</v>
      </c>
      <c r="G721">
        <v>1</v>
      </c>
      <c r="H721" t="s">
        <v>24</v>
      </c>
      <c r="I721">
        <v>5344</v>
      </c>
      <c r="J721">
        <v>0</v>
      </c>
      <c r="K721">
        <v>2</v>
      </c>
      <c r="M721" t="s">
        <v>23</v>
      </c>
      <c r="N721" t="s">
        <v>23</v>
      </c>
      <c r="O721" t="s">
        <v>56</v>
      </c>
      <c r="P721" t="s">
        <v>26</v>
      </c>
      <c r="Q721" t="s">
        <v>27</v>
      </c>
      <c r="R721" t="s">
        <v>2000</v>
      </c>
      <c r="S721" t="s">
        <v>2001</v>
      </c>
      <c r="T721" t="s">
        <v>30</v>
      </c>
      <c r="U721" t="s">
        <v>69</v>
      </c>
    </row>
    <row r="722" spans="1:21">
      <c r="A722" t="s">
        <v>2002</v>
      </c>
      <c r="B722" s="1">
        <v>45758</v>
      </c>
      <c r="C722" t="s">
        <v>33</v>
      </c>
      <c r="D722">
        <v>28</v>
      </c>
      <c r="E722" t="s">
        <v>39</v>
      </c>
      <c r="F722">
        <v>0</v>
      </c>
      <c r="G722">
        <v>1</v>
      </c>
      <c r="H722" t="s">
        <v>24</v>
      </c>
      <c r="I722">
        <v>5730</v>
      </c>
      <c r="J722">
        <v>0</v>
      </c>
      <c r="K722">
        <v>4</v>
      </c>
      <c r="M722" t="s">
        <v>23</v>
      </c>
      <c r="N722" t="s">
        <v>23</v>
      </c>
      <c r="O722" t="s">
        <v>56</v>
      </c>
      <c r="P722" t="s">
        <v>26</v>
      </c>
      <c r="Q722" t="s">
        <v>50</v>
      </c>
      <c r="R722" t="s">
        <v>2003</v>
      </c>
      <c r="S722" t="s">
        <v>2004</v>
      </c>
      <c r="T722" t="s">
        <v>30</v>
      </c>
      <c r="U722" t="s">
        <v>31</v>
      </c>
    </row>
    <row r="723" spans="1:21">
      <c r="A723" t="s">
        <v>2005</v>
      </c>
      <c r="B723" s="1">
        <v>44121</v>
      </c>
      <c r="C723" t="s">
        <v>22</v>
      </c>
      <c r="D723">
        <v>66</v>
      </c>
      <c r="E723" t="s">
        <v>23</v>
      </c>
      <c r="F723">
        <v>0</v>
      </c>
      <c r="G723">
        <v>1</v>
      </c>
      <c r="H723" t="s">
        <v>24</v>
      </c>
      <c r="I723">
        <v>5444</v>
      </c>
      <c r="J723">
        <v>6</v>
      </c>
      <c r="K723">
        <v>58</v>
      </c>
      <c r="L723" t="s">
        <v>142</v>
      </c>
      <c r="M723" t="s">
        <v>39</v>
      </c>
      <c r="N723" t="s">
        <v>23</v>
      </c>
      <c r="O723" t="s">
        <v>49</v>
      </c>
      <c r="P723" t="s">
        <v>26</v>
      </c>
      <c r="Q723" t="s">
        <v>27</v>
      </c>
      <c r="R723" t="s">
        <v>57</v>
      </c>
      <c r="S723" t="s">
        <v>2006</v>
      </c>
      <c r="T723" t="s">
        <v>64</v>
      </c>
      <c r="U723" t="s">
        <v>73</v>
      </c>
    </row>
    <row r="724" spans="1:21">
      <c r="A724" t="s">
        <v>2007</v>
      </c>
      <c r="B724" s="1">
        <v>45053</v>
      </c>
      <c r="C724" t="s">
        <v>22</v>
      </c>
      <c r="D724">
        <v>71</v>
      </c>
      <c r="E724" t="s">
        <v>23</v>
      </c>
      <c r="F724">
        <v>0</v>
      </c>
      <c r="G724">
        <v>1</v>
      </c>
      <c r="H724" t="s">
        <v>24</v>
      </c>
      <c r="I724">
        <v>2927</v>
      </c>
      <c r="J724">
        <v>0</v>
      </c>
      <c r="K724">
        <v>27</v>
      </c>
      <c r="M724" t="s">
        <v>39</v>
      </c>
      <c r="N724" t="s">
        <v>23</v>
      </c>
      <c r="O724" t="s">
        <v>56</v>
      </c>
      <c r="P724" t="s">
        <v>26</v>
      </c>
      <c r="Q724" t="s">
        <v>50</v>
      </c>
      <c r="R724" t="s">
        <v>2008</v>
      </c>
      <c r="S724" t="s">
        <v>2009</v>
      </c>
      <c r="T724" t="s">
        <v>30</v>
      </c>
      <c r="U724" t="s">
        <v>69</v>
      </c>
    </row>
    <row r="725" spans="1:21">
      <c r="A725" t="s">
        <v>2010</v>
      </c>
      <c r="B725" s="1">
        <v>44208</v>
      </c>
      <c r="C725" t="s">
        <v>33</v>
      </c>
      <c r="D725">
        <v>66</v>
      </c>
      <c r="E725" t="s">
        <v>23</v>
      </c>
      <c r="F725">
        <v>0</v>
      </c>
      <c r="G725">
        <v>1</v>
      </c>
      <c r="H725" t="s">
        <v>24</v>
      </c>
      <c r="I725">
        <v>5502</v>
      </c>
      <c r="J725">
        <v>2</v>
      </c>
      <c r="K725">
        <v>55</v>
      </c>
      <c r="L725" t="s">
        <v>142</v>
      </c>
      <c r="M725" t="s">
        <v>23</v>
      </c>
      <c r="N725" t="s">
        <v>23</v>
      </c>
      <c r="O725" t="s">
        <v>25</v>
      </c>
      <c r="P725" t="s">
        <v>26</v>
      </c>
      <c r="Q725" t="s">
        <v>27</v>
      </c>
      <c r="R725" t="s">
        <v>1953</v>
      </c>
      <c r="S725" t="s">
        <v>2011</v>
      </c>
      <c r="T725" t="s">
        <v>30</v>
      </c>
      <c r="U725" t="s">
        <v>69</v>
      </c>
    </row>
    <row r="726" spans="1:21">
      <c r="A726" t="s">
        <v>2012</v>
      </c>
      <c r="B726" s="1">
        <v>45058</v>
      </c>
      <c r="C726" t="s">
        <v>33</v>
      </c>
      <c r="D726">
        <v>80</v>
      </c>
      <c r="E726" t="s">
        <v>23</v>
      </c>
      <c r="F726">
        <v>0</v>
      </c>
      <c r="G726">
        <v>1</v>
      </c>
      <c r="H726" t="s">
        <v>24</v>
      </c>
      <c r="I726">
        <v>4517</v>
      </c>
      <c r="J726">
        <v>2</v>
      </c>
      <c r="K726">
        <v>27</v>
      </c>
      <c r="M726" t="s">
        <v>23</v>
      </c>
      <c r="N726" t="s">
        <v>23</v>
      </c>
      <c r="O726" t="s">
        <v>56</v>
      </c>
      <c r="P726" t="s">
        <v>26</v>
      </c>
      <c r="Q726" t="s">
        <v>27</v>
      </c>
      <c r="R726" t="s">
        <v>296</v>
      </c>
      <c r="S726" t="s">
        <v>2013</v>
      </c>
      <c r="T726" t="s">
        <v>36</v>
      </c>
      <c r="U726" t="s">
        <v>46</v>
      </c>
    </row>
    <row r="727" spans="1:21">
      <c r="A727" t="s">
        <v>2014</v>
      </c>
      <c r="B727" s="1">
        <v>43915</v>
      </c>
      <c r="C727" t="s">
        <v>33</v>
      </c>
      <c r="D727">
        <v>78</v>
      </c>
      <c r="E727" t="s">
        <v>23</v>
      </c>
      <c r="F727">
        <v>0</v>
      </c>
      <c r="G727">
        <v>1</v>
      </c>
      <c r="H727" t="s">
        <v>24</v>
      </c>
      <c r="I727">
        <v>4196</v>
      </c>
      <c r="J727">
        <v>3</v>
      </c>
      <c r="K727">
        <v>65</v>
      </c>
      <c r="L727" t="s">
        <v>142</v>
      </c>
      <c r="M727" t="s">
        <v>23</v>
      </c>
      <c r="N727" t="s">
        <v>23</v>
      </c>
      <c r="O727" t="s">
        <v>25</v>
      </c>
      <c r="P727" t="s">
        <v>26</v>
      </c>
      <c r="Q727" t="s">
        <v>27</v>
      </c>
      <c r="R727" t="s">
        <v>2015</v>
      </c>
      <c r="S727" t="s">
        <v>2016</v>
      </c>
      <c r="T727" t="s">
        <v>36</v>
      </c>
      <c r="U727" t="s">
        <v>46</v>
      </c>
    </row>
    <row r="728" spans="1:21">
      <c r="A728" t="s">
        <v>2017</v>
      </c>
      <c r="B728" s="1">
        <v>44186</v>
      </c>
      <c r="G728">
        <v>1</v>
      </c>
      <c r="H728" t="s">
        <v>24</v>
      </c>
      <c r="I728">
        <v>6268</v>
      </c>
      <c r="T728" t="s">
        <v>30</v>
      </c>
      <c r="U728" t="s">
        <v>103</v>
      </c>
    </row>
    <row r="729" spans="1:21">
      <c r="A729" t="s">
        <v>2018</v>
      </c>
      <c r="B729" s="1">
        <v>45582</v>
      </c>
      <c r="C729" t="s">
        <v>22</v>
      </c>
      <c r="D729">
        <v>69</v>
      </c>
      <c r="E729" t="s">
        <v>39</v>
      </c>
      <c r="F729">
        <v>0</v>
      </c>
      <c r="G729">
        <v>1</v>
      </c>
      <c r="H729" t="s">
        <v>24</v>
      </c>
      <c r="I729">
        <v>3189</v>
      </c>
      <c r="J729">
        <v>0</v>
      </c>
      <c r="K729">
        <v>10</v>
      </c>
      <c r="M729" t="s">
        <v>23</v>
      </c>
      <c r="N729" t="s">
        <v>23</v>
      </c>
      <c r="O729" t="s">
        <v>25</v>
      </c>
      <c r="P729" t="s">
        <v>26</v>
      </c>
      <c r="Q729" t="s">
        <v>27</v>
      </c>
      <c r="R729" t="s">
        <v>2019</v>
      </c>
      <c r="S729" t="s">
        <v>2020</v>
      </c>
      <c r="T729" t="s">
        <v>30</v>
      </c>
      <c r="U729" t="s">
        <v>31</v>
      </c>
    </row>
    <row r="730" spans="1:21">
      <c r="A730" t="s">
        <v>2021</v>
      </c>
      <c r="B730" s="1">
        <v>45779</v>
      </c>
      <c r="C730" t="s">
        <v>33</v>
      </c>
      <c r="D730">
        <v>75</v>
      </c>
      <c r="E730" t="s">
        <v>39</v>
      </c>
      <c r="F730">
        <v>0</v>
      </c>
      <c r="G730">
        <v>1</v>
      </c>
      <c r="H730" t="s">
        <v>24</v>
      </c>
      <c r="I730">
        <v>3501</v>
      </c>
      <c r="J730">
        <v>0</v>
      </c>
      <c r="K730">
        <v>3</v>
      </c>
      <c r="M730" t="s">
        <v>23</v>
      </c>
      <c r="N730" t="s">
        <v>23</v>
      </c>
      <c r="O730" t="s">
        <v>25</v>
      </c>
      <c r="P730" t="s">
        <v>26</v>
      </c>
      <c r="Q730" t="s">
        <v>27</v>
      </c>
      <c r="R730" t="s">
        <v>607</v>
      </c>
      <c r="S730" t="s">
        <v>2022</v>
      </c>
      <c r="T730" t="s">
        <v>64</v>
      </c>
      <c r="U730" t="s">
        <v>65</v>
      </c>
    </row>
    <row r="731" spans="1:21">
      <c r="A731" t="s">
        <v>2023</v>
      </c>
      <c r="B731" s="1">
        <v>44003</v>
      </c>
      <c r="C731" t="s">
        <v>22</v>
      </c>
      <c r="D731">
        <v>77</v>
      </c>
      <c r="E731" t="s">
        <v>23</v>
      </c>
      <c r="F731">
        <v>0</v>
      </c>
      <c r="G731">
        <v>1</v>
      </c>
      <c r="H731" t="s">
        <v>24</v>
      </c>
      <c r="I731">
        <v>5052</v>
      </c>
      <c r="J731">
        <v>1</v>
      </c>
      <c r="K731">
        <v>62</v>
      </c>
      <c r="M731" t="s">
        <v>23</v>
      </c>
      <c r="N731" t="s">
        <v>23</v>
      </c>
      <c r="O731" t="s">
        <v>25</v>
      </c>
      <c r="P731" t="s">
        <v>202</v>
      </c>
      <c r="Q731" t="s">
        <v>27</v>
      </c>
      <c r="R731" t="s">
        <v>1273</v>
      </c>
      <c r="S731" t="s">
        <v>2024</v>
      </c>
      <c r="T731" t="s">
        <v>30</v>
      </c>
      <c r="U731" t="s">
        <v>31</v>
      </c>
    </row>
    <row r="732" spans="1:21">
      <c r="A732" t="s">
        <v>2025</v>
      </c>
      <c r="B732" s="1">
        <v>45856</v>
      </c>
      <c r="C732" t="s">
        <v>22</v>
      </c>
      <c r="D732">
        <v>77</v>
      </c>
      <c r="E732" t="s">
        <v>39</v>
      </c>
      <c r="F732">
        <v>0</v>
      </c>
      <c r="G732">
        <v>1</v>
      </c>
      <c r="H732" t="s">
        <v>24</v>
      </c>
      <c r="I732">
        <v>3106</v>
      </c>
      <c r="J732">
        <v>0</v>
      </c>
      <c r="K732">
        <v>1</v>
      </c>
      <c r="M732" t="s">
        <v>23</v>
      </c>
      <c r="N732" t="s">
        <v>23</v>
      </c>
      <c r="O732" t="s">
        <v>25</v>
      </c>
      <c r="P732" t="s">
        <v>26</v>
      </c>
      <c r="Q732" t="s">
        <v>27</v>
      </c>
      <c r="R732" t="s">
        <v>2026</v>
      </c>
      <c r="S732" t="s">
        <v>2027</v>
      </c>
      <c r="T732" t="s">
        <v>30</v>
      </c>
      <c r="U732" t="s">
        <v>69</v>
      </c>
    </row>
    <row r="733" spans="1:21">
      <c r="A733" t="s">
        <v>2028</v>
      </c>
      <c r="B733" s="1">
        <v>44105</v>
      </c>
      <c r="C733" t="s">
        <v>22</v>
      </c>
      <c r="D733">
        <v>78</v>
      </c>
      <c r="E733" t="s">
        <v>23</v>
      </c>
      <c r="F733">
        <v>0</v>
      </c>
      <c r="G733">
        <v>1</v>
      </c>
      <c r="H733" t="s">
        <v>24</v>
      </c>
      <c r="I733">
        <v>4739</v>
      </c>
      <c r="J733">
        <v>1</v>
      </c>
      <c r="K733">
        <v>58</v>
      </c>
      <c r="M733" t="s">
        <v>23</v>
      </c>
      <c r="N733" t="s">
        <v>23</v>
      </c>
      <c r="O733" t="s">
        <v>25</v>
      </c>
      <c r="P733" t="s">
        <v>202</v>
      </c>
      <c r="Q733" t="s">
        <v>27</v>
      </c>
      <c r="R733" t="s">
        <v>2029</v>
      </c>
      <c r="S733" t="s">
        <v>2030</v>
      </c>
      <c r="T733" t="s">
        <v>30</v>
      </c>
      <c r="U733" t="s">
        <v>69</v>
      </c>
    </row>
    <row r="734" spans="1:21">
      <c r="A734" t="s">
        <v>2031</v>
      </c>
      <c r="B734" s="1">
        <v>45725</v>
      </c>
      <c r="C734" t="s">
        <v>33</v>
      </c>
      <c r="D734">
        <v>68</v>
      </c>
      <c r="E734" t="s">
        <v>23</v>
      </c>
      <c r="F734">
        <v>0</v>
      </c>
      <c r="G734">
        <v>1</v>
      </c>
      <c r="H734" t="s">
        <v>24</v>
      </c>
      <c r="I734">
        <v>4287</v>
      </c>
      <c r="J734">
        <v>1</v>
      </c>
      <c r="K734">
        <v>5</v>
      </c>
      <c r="L734" t="s">
        <v>48</v>
      </c>
      <c r="M734" t="s">
        <v>23</v>
      </c>
      <c r="N734" t="s">
        <v>23</v>
      </c>
      <c r="O734" t="s">
        <v>25</v>
      </c>
      <c r="P734" t="s">
        <v>26</v>
      </c>
      <c r="Q734" t="s">
        <v>27</v>
      </c>
      <c r="R734" t="s">
        <v>1402</v>
      </c>
      <c r="S734" t="s">
        <v>2032</v>
      </c>
      <c r="T734" t="s">
        <v>30</v>
      </c>
      <c r="U734" t="s">
        <v>69</v>
      </c>
    </row>
    <row r="735" spans="1:21">
      <c r="A735" t="s">
        <v>2033</v>
      </c>
      <c r="B735" s="1">
        <v>45638</v>
      </c>
      <c r="C735" t="s">
        <v>22</v>
      </c>
      <c r="D735">
        <v>67</v>
      </c>
      <c r="E735" t="s">
        <v>23</v>
      </c>
      <c r="F735">
        <v>0</v>
      </c>
      <c r="G735">
        <v>1</v>
      </c>
      <c r="H735" t="s">
        <v>24</v>
      </c>
      <c r="I735">
        <v>3443</v>
      </c>
      <c r="J735">
        <v>2</v>
      </c>
      <c r="K735">
        <v>8</v>
      </c>
      <c r="M735" t="s">
        <v>23</v>
      </c>
      <c r="N735" t="s">
        <v>23</v>
      </c>
      <c r="O735" t="s">
        <v>25</v>
      </c>
      <c r="P735" t="s">
        <v>26</v>
      </c>
      <c r="Q735" t="s">
        <v>50</v>
      </c>
      <c r="R735" t="s">
        <v>2034</v>
      </c>
      <c r="S735" t="s">
        <v>2035</v>
      </c>
      <c r="T735" t="s">
        <v>43</v>
      </c>
      <c r="U735" t="s">
        <v>44</v>
      </c>
    </row>
    <row r="736" spans="1:21">
      <c r="A736" t="s">
        <v>2036</v>
      </c>
      <c r="B736" s="1">
        <v>43749</v>
      </c>
      <c r="C736" t="s">
        <v>22</v>
      </c>
      <c r="D736">
        <v>69</v>
      </c>
      <c r="E736" t="s">
        <v>23</v>
      </c>
      <c r="F736">
        <v>0</v>
      </c>
      <c r="G736">
        <v>1</v>
      </c>
      <c r="H736" t="s">
        <v>24</v>
      </c>
      <c r="I736">
        <v>5005</v>
      </c>
      <c r="J736">
        <v>1</v>
      </c>
      <c r="K736">
        <v>70</v>
      </c>
      <c r="M736" t="s">
        <v>23</v>
      </c>
      <c r="N736" t="s">
        <v>23</v>
      </c>
      <c r="O736" t="s">
        <v>25</v>
      </c>
      <c r="P736" t="s">
        <v>26</v>
      </c>
      <c r="Q736" t="s">
        <v>27</v>
      </c>
      <c r="R736" t="s">
        <v>465</v>
      </c>
      <c r="S736" t="s">
        <v>2037</v>
      </c>
      <c r="T736" t="s">
        <v>30</v>
      </c>
      <c r="U736" t="s">
        <v>31</v>
      </c>
    </row>
    <row r="737" spans="1:21">
      <c r="A737" t="s">
        <v>2038</v>
      </c>
      <c r="B737" s="1">
        <v>44725</v>
      </c>
      <c r="C737" t="s">
        <v>33</v>
      </c>
      <c r="D737">
        <v>75</v>
      </c>
      <c r="E737" t="s">
        <v>39</v>
      </c>
      <c r="F737">
        <v>0</v>
      </c>
      <c r="G737">
        <v>1</v>
      </c>
      <c r="H737" t="s">
        <v>24</v>
      </c>
      <c r="I737">
        <v>3474</v>
      </c>
      <c r="J737">
        <v>0</v>
      </c>
      <c r="K737">
        <v>38</v>
      </c>
      <c r="L737" t="s">
        <v>40</v>
      </c>
      <c r="M737" t="s">
        <v>23</v>
      </c>
      <c r="N737" t="s">
        <v>23</v>
      </c>
      <c r="O737" t="s">
        <v>25</v>
      </c>
      <c r="P737" t="s">
        <v>26</v>
      </c>
      <c r="Q737" t="s">
        <v>27</v>
      </c>
      <c r="R737" t="s">
        <v>495</v>
      </c>
      <c r="S737" t="s">
        <v>2039</v>
      </c>
      <c r="T737" t="s">
        <v>64</v>
      </c>
      <c r="U737" t="s">
        <v>73</v>
      </c>
    </row>
    <row r="738" spans="1:21">
      <c r="A738" t="s">
        <v>2040</v>
      </c>
      <c r="B738" s="1">
        <v>45095</v>
      </c>
      <c r="C738" t="s">
        <v>22</v>
      </c>
      <c r="D738">
        <v>72</v>
      </c>
      <c r="E738" t="s">
        <v>23</v>
      </c>
      <c r="F738">
        <v>0</v>
      </c>
      <c r="G738">
        <v>1</v>
      </c>
      <c r="H738" t="s">
        <v>24</v>
      </c>
      <c r="I738">
        <v>3157</v>
      </c>
      <c r="J738">
        <v>0</v>
      </c>
      <c r="K738">
        <v>26</v>
      </c>
      <c r="L738" t="s">
        <v>40</v>
      </c>
      <c r="M738" t="s">
        <v>23</v>
      </c>
      <c r="N738" t="s">
        <v>23</v>
      </c>
      <c r="O738" t="s">
        <v>25</v>
      </c>
      <c r="P738" t="s">
        <v>26</v>
      </c>
      <c r="Q738" t="s">
        <v>27</v>
      </c>
      <c r="R738" t="s">
        <v>2041</v>
      </c>
      <c r="S738" t="s">
        <v>2042</v>
      </c>
      <c r="T738" t="s">
        <v>64</v>
      </c>
      <c r="U738" t="s">
        <v>65</v>
      </c>
    </row>
    <row r="739" spans="1:21">
      <c r="A739" t="s">
        <v>2043</v>
      </c>
      <c r="B739" s="1">
        <v>44623</v>
      </c>
      <c r="C739" t="s">
        <v>22</v>
      </c>
      <c r="D739">
        <v>77</v>
      </c>
      <c r="E739" t="s">
        <v>39</v>
      </c>
      <c r="F739">
        <v>0</v>
      </c>
      <c r="G739">
        <v>1</v>
      </c>
      <c r="H739" t="s">
        <v>24</v>
      </c>
      <c r="I739">
        <v>2169</v>
      </c>
      <c r="J739">
        <v>0</v>
      </c>
      <c r="K739">
        <v>41</v>
      </c>
      <c r="L739" t="s">
        <v>142</v>
      </c>
      <c r="M739" t="s">
        <v>23</v>
      </c>
      <c r="N739" t="s">
        <v>23</v>
      </c>
      <c r="O739" t="s">
        <v>25</v>
      </c>
      <c r="P739" t="s">
        <v>26</v>
      </c>
      <c r="Q739" t="s">
        <v>27</v>
      </c>
      <c r="R739" t="s">
        <v>2044</v>
      </c>
      <c r="S739" t="s">
        <v>2045</v>
      </c>
      <c r="T739" t="s">
        <v>30</v>
      </c>
      <c r="U739" t="s">
        <v>31</v>
      </c>
    </row>
    <row r="740" spans="1:21">
      <c r="A740" t="s">
        <v>2046</v>
      </c>
      <c r="B740" s="1">
        <v>45330</v>
      </c>
      <c r="C740" t="s">
        <v>33</v>
      </c>
      <c r="D740">
        <v>80</v>
      </c>
      <c r="E740" t="s">
        <v>39</v>
      </c>
      <c r="F740">
        <v>0</v>
      </c>
      <c r="G740">
        <v>1</v>
      </c>
      <c r="H740" t="s">
        <v>24</v>
      </c>
      <c r="I740">
        <v>5145</v>
      </c>
      <c r="J740">
        <v>0</v>
      </c>
      <c r="K740">
        <v>18</v>
      </c>
      <c r="M740" t="s">
        <v>23</v>
      </c>
      <c r="N740" t="s">
        <v>23</v>
      </c>
      <c r="O740" t="s">
        <v>25</v>
      </c>
      <c r="P740" t="s">
        <v>26</v>
      </c>
      <c r="Q740" t="s">
        <v>27</v>
      </c>
      <c r="R740" t="s">
        <v>1953</v>
      </c>
      <c r="S740" t="s">
        <v>2047</v>
      </c>
      <c r="T740" t="s">
        <v>30</v>
      </c>
      <c r="U740" t="s">
        <v>106</v>
      </c>
    </row>
    <row r="741" spans="1:21">
      <c r="A741" t="s">
        <v>2048</v>
      </c>
      <c r="B741" s="1">
        <v>45692</v>
      </c>
      <c r="C741" t="s">
        <v>33</v>
      </c>
      <c r="D741">
        <v>75</v>
      </c>
      <c r="E741" t="s">
        <v>39</v>
      </c>
      <c r="F741">
        <v>0</v>
      </c>
      <c r="G741">
        <v>1</v>
      </c>
      <c r="H741" t="s">
        <v>24</v>
      </c>
      <c r="I741">
        <v>3964</v>
      </c>
      <c r="J741">
        <v>0</v>
      </c>
      <c r="K741">
        <v>6</v>
      </c>
      <c r="L741" t="s">
        <v>48</v>
      </c>
      <c r="M741" t="s">
        <v>23</v>
      </c>
      <c r="N741" t="s">
        <v>23</v>
      </c>
      <c r="O741" t="s">
        <v>25</v>
      </c>
      <c r="P741" t="s">
        <v>26</v>
      </c>
      <c r="Q741" t="s">
        <v>27</v>
      </c>
      <c r="R741" t="s">
        <v>838</v>
      </c>
      <c r="S741" t="s">
        <v>2049</v>
      </c>
      <c r="T741" t="s">
        <v>30</v>
      </c>
      <c r="U741" t="s">
        <v>106</v>
      </c>
    </row>
    <row r="742" spans="1:21">
      <c r="A742" t="s">
        <v>2050</v>
      </c>
      <c r="B742" s="1">
        <v>44121</v>
      </c>
      <c r="C742" t="s">
        <v>22</v>
      </c>
      <c r="D742">
        <v>67</v>
      </c>
      <c r="E742" t="s">
        <v>23</v>
      </c>
      <c r="F742">
        <v>0</v>
      </c>
      <c r="G742">
        <v>1</v>
      </c>
      <c r="H742" t="s">
        <v>24</v>
      </c>
      <c r="I742">
        <v>4662</v>
      </c>
      <c r="J742">
        <v>1</v>
      </c>
      <c r="K742">
        <v>58</v>
      </c>
      <c r="L742" t="s">
        <v>142</v>
      </c>
      <c r="M742" t="s">
        <v>23</v>
      </c>
      <c r="N742" t="s">
        <v>23</v>
      </c>
      <c r="O742" t="s">
        <v>25</v>
      </c>
      <c r="P742" t="s">
        <v>26</v>
      </c>
      <c r="Q742" t="s">
        <v>27</v>
      </c>
      <c r="R742" t="s">
        <v>274</v>
      </c>
      <c r="S742" t="s">
        <v>2051</v>
      </c>
      <c r="T742" t="s">
        <v>30</v>
      </c>
      <c r="U742" t="s">
        <v>31</v>
      </c>
    </row>
    <row r="743" spans="1:21">
      <c r="A743" t="s">
        <v>2052</v>
      </c>
      <c r="B743" s="1">
        <v>45817</v>
      </c>
      <c r="C743" t="s">
        <v>22</v>
      </c>
      <c r="D743">
        <v>72</v>
      </c>
      <c r="E743" t="s">
        <v>39</v>
      </c>
      <c r="F743">
        <v>0</v>
      </c>
      <c r="G743">
        <v>1</v>
      </c>
      <c r="H743" t="s">
        <v>24</v>
      </c>
      <c r="I743">
        <v>4618</v>
      </c>
      <c r="J743">
        <v>0</v>
      </c>
      <c r="K743">
        <v>2</v>
      </c>
      <c r="L743" t="s">
        <v>48</v>
      </c>
      <c r="M743" t="s">
        <v>23</v>
      </c>
      <c r="N743" t="s">
        <v>23</v>
      </c>
      <c r="O743" t="s">
        <v>56</v>
      </c>
      <c r="P743" t="s">
        <v>26</v>
      </c>
      <c r="Q743" t="s">
        <v>27</v>
      </c>
      <c r="R743" t="s">
        <v>2053</v>
      </c>
      <c r="S743" t="s">
        <v>2054</v>
      </c>
      <c r="T743" t="s">
        <v>30</v>
      </c>
      <c r="U743" t="s">
        <v>106</v>
      </c>
    </row>
    <row r="744" spans="1:21">
      <c r="A744" t="s">
        <v>2055</v>
      </c>
      <c r="B744" s="1">
        <v>45856</v>
      </c>
      <c r="C744" t="s">
        <v>22</v>
      </c>
      <c r="D744">
        <v>69</v>
      </c>
      <c r="E744" t="s">
        <v>39</v>
      </c>
      <c r="F744">
        <v>0</v>
      </c>
      <c r="G744">
        <v>1</v>
      </c>
      <c r="H744" t="s">
        <v>24</v>
      </c>
      <c r="I744">
        <v>3491</v>
      </c>
      <c r="J744">
        <v>0</v>
      </c>
      <c r="K744">
        <v>1</v>
      </c>
      <c r="L744" t="s">
        <v>48</v>
      </c>
      <c r="M744" t="s">
        <v>23</v>
      </c>
      <c r="N744" t="s">
        <v>39</v>
      </c>
      <c r="P744" t="s">
        <v>26</v>
      </c>
      <c r="Q744" t="s">
        <v>50</v>
      </c>
      <c r="R744" t="s">
        <v>2056</v>
      </c>
      <c r="S744" t="s">
        <v>2057</v>
      </c>
      <c r="T744" t="s">
        <v>59</v>
      </c>
      <c r="U744" t="s">
        <v>384</v>
      </c>
    </row>
    <row r="745" spans="1:21">
      <c r="A745" t="s">
        <v>2058</v>
      </c>
      <c r="B745" s="1">
        <v>44116</v>
      </c>
      <c r="C745" t="s">
        <v>33</v>
      </c>
      <c r="D745">
        <v>73</v>
      </c>
      <c r="E745" t="s">
        <v>23</v>
      </c>
      <c r="F745">
        <v>0</v>
      </c>
      <c r="G745">
        <v>1</v>
      </c>
      <c r="H745" t="s">
        <v>24</v>
      </c>
      <c r="I745">
        <v>5067</v>
      </c>
      <c r="J745">
        <v>1</v>
      </c>
      <c r="K745">
        <v>58</v>
      </c>
      <c r="M745" t="s">
        <v>23</v>
      </c>
      <c r="N745" t="s">
        <v>23</v>
      </c>
      <c r="O745" t="s">
        <v>25</v>
      </c>
      <c r="P745" t="s">
        <v>202</v>
      </c>
      <c r="Q745" t="s">
        <v>50</v>
      </c>
      <c r="R745" t="s">
        <v>1762</v>
      </c>
      <c r="S745" t="s">
        <v>2059</v>
      </c>
      <c r="T745" t="s">
        <v>36</v>
      </c>
      <c r="U745" t="s">
        <v>46</v>
      </c>
    </row>
    <row r="746" spans="1:21">
      <c r="A746" t="s">
        <v>2060</v>
      </c>
      <c r="B746" s="1">
        <v>45840</v>
      </c>
      <c r="C746" t="s">
        <v>22</v>
      </c>
      <c r="D746">
        <v>80</v>
      </c>
      <c r="E746" t="s">
        <v>23</v>
      </c>
      <c r="F746">
        <v>0</v>
      </c>
      <c r="G746">
        <v>1</v>
      </c>
      <c r="H746" t="s">
        <v>24</v>
      </c>
      <c r="I746">
        <v>4962</v>
      </c>
      <c r="J746">
        <v>0</v>
      </c>
      <c r="K746">
        <v>1</v>
      </c>
      <c r="L746" t="s">
        <v>48</v>
      </c>
      <c r="M746" t="s">
        <v>23</v>
      </c>
      <c r="N746" t="s">
        <v>23</v>
      </c>
      <c r="O746" t="s">
        <v>25</v>
      </c>
      <c r="P746" t="s">
        <v>26</v>
      </c>
      <c r="Q746" t="s">
        <v>27</v>
      </c>
      <c r="R746" t="s">
        <v>126</v>
      </c>
      <c r="S746" t="s">
        <v>2061</v>
      </c>
      <c r="T746" t="s">
        <v>30</v>
      </c>
      <c r="U746" t="s">
        <v>31</v>
      </c>
    </row>
    <row r="747" spans="1:21">
      <c r="A747" t="s">
        <v>2062</v>
      </c>
      <c r="B747" s="1">
        <v>45486</v>
      </c>
      <c r="C747" t="s">
        <v>22</v>
      </c>
      <c r="D747">
        <v>78</v>
      </c>
      <c r="E747" t="s">
        <v>23</v>
      </c>
      <c r="F747">
        <v>0</v>
      </c>
      <c r="G747">
        <v>1</v>
      </c>
      <c r="H747" t="s">
        <v>24</v>
      </c>
      <c r="I747">
        <v>3714</v>
      </c>
      <c r="J747">
        <v>1</v>
      </c>
      <c r="K747">
        <v>13</v>
      </c>
      <c r="L747" t="s">
        <v>97</v>
      </c>
      <c r="M747" t="s">
        <v>23</v>
      </c>
      <c r="N747" t="s">
        <v>23</v>
      </c>
      <c r="O747" t="s">
        <v>25</v>
      </c>
      <c r="P747" t="s">
        <v>26</v>
      </c>
      <c r="Q747" t="s">
        <v>27</v>
      </c>
      <c r="R747" t="s">
        <v>2063</v>
      </c>
      <c r="S747" t="s">
        <v>2064</v>
      </c>
      <c r="T747" t="s">
        <v>64</v>
      </c>
      <c r="U747" t="s">
        <v>65</v>
      </c>
    </row>
    <row r="748" spans="1:21">
      <c r="A748" t="s">
        <v>2065</v>
      </c>
      <c r="B748" s="1">
        <v>44444</v>
      </c>
      <c r="C748" t="s">
        <v>22</v>
      </c>
      <c r="D748">
        <v>68</v>
      </c>
      <c r="E748" t="s">
        <v>23</v>
      </c>
      <c r="F748">
        <v>0</v>
      </c>
      <c r="G748">
        <v>1</v>
      </c>
      <c r="H748" t="s">
        <v>24</v>
      </c>
      <c r="I748">
        <v>5166</v>
      </c>
      <c r="J748">
        <v>1</v>
      </c>
      <c r="K748">
        <v>47</v>
      </c>
      <c r="M748" t="s">
        <v>23</v>
      </c>
      <c r="N748" t="s">
        <v>23</v>
      </c>
      <c r="O748" t="s">
        <v>25</v>
      </c>
      <c r="P748" t="s">
        <v>26</v>
      </c>
      <c r="Q748" t="s">
        <v>27</v>
      </c>
      <c r="R748" t="s">
        <v>343</v>
      </c>
      <c r="S748" t="s">
        <v>2066</v>
      </c>
      <c r="T748" t="s">
        <v>36</v>
      </c>
      <c r="U748" t="s">
        <v>46</v>
      </c>
    </row>
    <row r="749" spans="1:21">
      <c r="A749" t="s">
        <v>2067</v>
      </c>
      <c r="B749" s="1">
        <v>44564</v>
      </c>
      <c r="C749" t="s">
        <v>22</v>
      </c>
      <c r="D749">
        <v>73</v>
      </c>
      <c r="E749" t="s">
        <v>23</v>
      </c>
      <c r="F749">
        <v>0</v>
      </c>
      <c r="G749">
        <v>1</v>
      </c>
      <c r="H749" t="s">
        <v>24</v>
      </c>
      <c r="I749">
        <v>2505</v>
      </c>
      <c r="J749">
        <v>1</v>
      </c>
      <c r="K749">
        <v>43</v>
      </c>
      <c r="L749" t="s">
        <v>142</v>
      </c>
      <c r="M749" t="s">
        <v>23</v>
      </c>
      <c r="N749" t="s">
        <v>23</v>
      </c>
      <c r="O749" t="s">
        <v>25</v>
      </c>
      <c r="P749" t="s">
        <v>26</v>
      </c>
      <c r="Q749" t="s">
        <v>27</v>
      </c>
      <c r="R749" t="s">
        <v>2068</v>
      </c>
      <c r="S749" t="s">
        <v>2069</v>
      </c>
      <c r="T749" t="s">
        <v>30</v>
      </c>
      <c r="U749" t="s">
        <v>31</v>
      </c>
    </row>
    <row r="750" spans="1:21">
      <c r="A750" t="s">
        <v>2070</v>
      </c>
      <c r="B750" s="1">
        <v>45131</v>
      </c>
      <c r="C750" t="s">
        <v>33</v>
      </c>
      <c r="D750">
        <v>27</v>
      </c>
      <c r="E750" t="s">
        <v>23</v>
      </c>
      <c r="F750">
        <v>0</v>
      </c>
      <c r="G750">
        <v>1</v>
      </c>
      <c r="H750" t="s">
        <v>24</v>
      </c>
      <c r="I750">
        <v>4190</v>
      </c>
      <c r="J750">
        <v>6</v>
      </c>
      <c r="K750">
        <v>25</v>
      </c>
      <c r="L750" t="s">
        <v>40</v>
      </c>
      <c r="M750" t="s">
        <v>39</v>
      </c>
      <c r="N750" t="s">
        <v>23</v>
      </c>
      <c r="O750" t="s">
        <v>49</v>
      </c>
      <c r="P750" t="s">
        <v>26</v>
      </c>
      <c r="Q750" t="s">
        <v>50</v>
      </c>
      <c r="R750" t="s">
        <v>2071</v>
      </c>
      <c r="S750" t="s">
        <v>2072</v>
      </c>
      <c r="T750" t="s">
        <v>36</v>
      </c>
      <c r="U750" t="s">
        <v>46</v>
      </c>
    </row>
    <row r="751" spans="1:21">
      <c r="A751" t="s">
        <v>2073</v>
      </c>
      <c r="B751" s="1">
        <v>44582</v>
      </c>
      <c r="C751" t="s">
        <v>33</v>
      </c>
      <c r="D751">
        <v>24</v>
      </c>
      <c r="E751" t="s">
        <v>39</v>
      </c>
      <c r="F751">
        <v>0</v>
      </c>
      <c r="G751">
        <v>1</v>
      </c>
      <c r="H751" t="s">
        <v>24</v>
      </c>
      <c r="I751">
        <v>5250</v>
      </c>
      <c r="J751">
        <v>0</v>
      </c>
      <c r="K751">
        <v>43</v>
      </c>
      <c r="M751" t="s">
        <v>23</v>
      </c>
      <c r="N751" t="s">
        <v>23</v>
      </c>
      <c r="O751" t="s">
        <v>25</v>
      </c>
      <c r="P751" t="s">
        <v>164</v>
      </c>
      <c r="Q751" t="s">
        <v>27</v>
      </c>
      <c r="R751" t="s">
        <v>2074</v>
      </c>
      <c r="S751" t="s">
        <v>2075</v>
      </c>
      <c r="T751" t="s">
        <v>30</v>
      </c>
      <c r="U751" t="s">
        <v>69</v>
      </c>
    </row>
    <row r="752" spans="1:21">
      <c r="A752" t="s">
        <v>2076</v>
      </c>
      <c r="B752" s="1">
        <v>45027</v>
      </c>
      <c r="C752" t="s">
        <v>33</v>
      </c>
      <c r="D752">
        <v>58</v>
      </c>
      <c r="E752" t="s">
        <v>23</v>
      </c>
      <c r="F752">
        <v>0</v>
      </c>
      <c r="G752">
        <v>1</v>
      </c>
      <c r="H752" t="s">
        <v>24</v>
      </c>
      <c r="I752">
        <v>5201</v>
      </c>
      <c r="J752">
        <v>1</v>
      </c>
      <c r="K752">
        <v>28</v>
      </c>
      <c r="L752" t="s">
        <v>40</v>
      </c>
      <c r="M752" t="s">
        <v>23</v>
      </c>
      <c r="N752" t="s">
        <v>23</v>
      </c>
      <c r="O752" t="s">
        <v>25</v>
      </c>
      <c r="P752" t="s">
        <v>26</v>
      </c>
      <c r="Q752" t="s">
        <v>27</v>
      </c>
      <c r="R752" t="s">
        <v>2077</v>
      </c>
      <c r="S752" t="s">
        <v>2078</v>
      </c>
      <c r="T752" t="s">
        <v>30</v>
      </c>
      <c r="U752" t="s">
        <v>31</v>
      </c>
    </row>
    <row r="753" spans="1:21">
      <c r="A753" t="s">
        <v>2079</v>
      </c>
      <c r="B753" s="1">
        <v>45679</v>
      </c>
      <c r="C753" t="s">
        <v>22</v>
      </c>
      <c r="D753">
        <v>61</v>
      </c>
      <c r="E753" t="s">
        <v>39</v>
      </c>
      <c r="F753">
        <v>0</v>
      </c>
      <c r="G753">
        <v>1</v>
      </c>
      <c r="H753" t="s">
        <v>24</v>
      </c>
      <c r="I753">
        <v>2031</v>
      </c>
      <c r="J753">
        <v>0</v>
      </c>
      <c r="K753">
        <v>7</v>
      </c>
      <c r="M753" t="s">
        <v>23</v>
      </c>
      <c r="N753" t="s">
        <v>23</v>
      </c>
      <c r="O753" t="s">
        <v>25</v>
      </c>
      <c r="P753" t="s">
        <v>26</v>
      </c>
      <c r="Q753" t="s">
        <v>27</v>
      </c>
      <c r="R753" t="s">
        <v>826</v>
      </c>
      <c r="S753" t="s">
        <v>2080</v>
      </c>
      <c r="T753" t="s">
        <v>30</v>
      </c>
      <c r="U753" t="s">
        <v>31</v>
      </c>
    </row>
    <row r="754" spans="1:21">
      <c r="A754" t="s">
        <v>2081</v>
      </c>
      <c r="B754" s="1">
        <v>45477</v>
      </c>
      <c r="C754" t="s">
        <v>33</v>
      </c>
      <c r="D754">
        <v>60</v>
      </c>
      <c r="E754" t="s">
        <v>23</v>
      </c>
      <c r="F754">
        <v>0</v>
      </c>
      <c r="G754">
        <v>1</v>
      </c>
      <c r="H754" t="s">
        <v>24</v>
      </c>
      <c r="I754">
        <v>4498</v>
      </c>
      <c r="J754">
        <v>3</v>
      </c>
      <c r="K754">
        <v>13</v>
      </c>
      <c r="L754" t="s">
        <v>97</v>
      </c>
      <c r="M754" t="s">
        <v>23</v>
      </c>
      <c r="N754" t="s">
        <v>23</v>
      </c>
      <c r="O754" t="s">
        <v>49</v>
      </c>
      <c r="P754" t="s">
        <v>26</v>
      </c>
      <c r="Q754" t="s">
        <v>27</v>
      </c>
      <c r="R754" t="s">
        <v>716</v>
      </c>
      <c r="S754" t="s">
        <v>2082</v>
      </c>
      <c r="T754" t="s">
        <v>30</v>
      </c>
      <c r="U754" t="s">
        <v>31</v>
      </c>
    </row>
    <row r="755" spans="1:21">
      <c r="A755" t="s">
        <v>2083</v>
      </c>
      <c r="B755" s="1">
        <v>44707</v>
      </c>
      <c r="C755" t="s">
        <v>22</v>
      </c>
      <c r="D755">
        <v>29</v>
      </c>
      <c r="E755" t="s">
        <v>23</v>
      </c>
      <c r="F755">
        <v>0</v>
      </c>
      <c r="G755">
        <v>1</v>
      </c>
      <c r="H755" t="s">
        <v>24</v>
      </c>
      <c r="I755">
        <v>3364</v>
      </c>
      <c r="J755">
        <v>5</v>
      </c>
      <c r="K755">
        <v>39</v>
      </c>
      <c r="L755" t="s">
        <v>40</v>
      </c>
      <c r="M755" t="s">
        <v>23</v>
      </c>
      <c r="N755" t="s">
        <v>23</v>
      </c>
      <c r="O755" t="s">
        <v>25</v>
      </c>
      <c r="P755" t="s">
        <v>26</v>
      </c>
      <c r="Q755" t="s">
        <v>50</v>
      </c>
      <c r="R755" t="s">
        <v>2084</v>
      </c>
      <c r="S755" t="s">
        <v>2085</v>
      </c>
      <c r="T755" t="s">
        <v>30</v>
      </c>
      <c r="U755" t="s">
        <v>31</v>
      </c>
    </row>
    <row r="756" spans="1:21">
      <c r="A756" t="s">
        <v>2086</v>
      </c>
      <c r="B756" s="1">
        <v>45714</v>
      </c>
      <c r="C756" t="s">
        <v>33</v>
      </c>
      <c r="D756">
        <v>51</v>
      </c>
      <c r="E756" t="s">
        <v>39</v>
      </c>
      <c r="F756">
        <v>0</v>
      </c>
      <c r="G756">
        <v>1</v>
      </c>
      <c r="H756" t="s">
        <v>24</v>
      </c>
      <c r="I756">
        <v>3263</v>
      </c>
      <c r="J756">
        <v>0</v>
      </c>
      <c r="K756">
        <v>6</v>
      </c>
      <c r="M756" t="s">
        <v>23</v>
      </c>
      <c r="N756" t="s">
        <v>23</v>
      </c>
      <c r="O756" t="s">
        <v>25</v>
      </c>
      <c r="P756" t="s">
        <v>26</v>
      </c>
      <c r="Q756" t="s">
        <v>27</v>
      </c>
      <c r="R756" t="s">
        <v>1177</v>
      </c>
      <c r="S756" t="s">
        <v>2087</v>
      </c>
      <c r="T756" t="s">
        <v>64</v>
      </c>
      <c r="U756" t="s">
        <v>234</v>
      </c>
    </row>
    <row r="757" spans="1:21">
      <c r="A757" t="s">
        <v>2088</v>
      </c>
      <c r="B757" s="1">
        <v>45815</v>
      </c>
      <c r="C757" t="s">
        <v>33</v>
      </c>
      <c r="D757">
        <v>42</v>
      </c>
      <c r="E757" t="s">
        <v>39</v>
      </c>
      <c r="F757">
        <v>0</v>
      </c>
      <c r="G757">
        <v>1</v>
      </c>
      <c r="H757" t="s">
        <v>24</v>
      </c>
      <c r="I757">
        <v>2960</v>
      </c>
      <c r="J757">
        <v>0</v>
      </c>
      <c r="K757">
        <v>2</v>
      </c>
      <c r="L757" t="s">
        <v>48</v>
      </c>
      <c r="M757" t="s">
        <v>23</v>
      </c>
      <c r="N757" t="s">
        <v>23</v>
      </c>
      <c r="O757" t="s">
        <v>49</v>
      </c>
      <c r="P757" t="s">
        <v>26</v>
      </c>
      <c r="Q757" t="s">
        <v>50</v>
      </c>
      <c r="R757" t="s">
        <v>2089</v>
      </c>
      <c r="S757" t="s">
        <v>2090</v>
      </c>
      <c r="T757" t="s">
        <v>30</v>
      </c>
      <c r="U757" t="s">
        <v>31</v>
      </c>
    </row>
    <row r="758" spans="1:21">
      <c r="A758" t="s">
        <v>2091</v>
      </c>
      <c r="B758" s="1">
        <v>45542</v>
      </c>
      <c r="C758" t="s">
        <v>33</v>
      </c>
      <c r="D758">
        <v>62</v>
      </c>
      <c r="E758" t="s">
        <v>23</v>
      </c>
      <c r="F758">
        <v>0</v>
      </c>
      <c r="G758">
        <v>1</v>
      </c>
      <c r="H758" t="s">
        <v>24</v>
      </c>
      <c r="I758">
        <v>2860</v>
      </c>
      <c r="J758">
        <v>1</v>
      </c>
      <c r="K758">
        <v>11</v>
      </c>
      <c r="L758" t="s">
        <v>97</v>
      </c>
      <c r="M758" t="s">
        <v>23</v>
      </c>
      <c r="N758" t="s">
        <v>23</v>
      </c>
      <c r="O758" t="s">
        <v>49</v>
      </c>
      <c r="P758" t="s">
        <v>26</v>
      </c>
      <c r="Q758" t="s">
        <v>27</v>
      </c>
      <c r="R758" t="s">
        <v>2092</v>
      </c>
      <c r="S758" t="s">
        <v>2093</v>
      </c>
      <c r="T758" t="s">
        <v>30</v>
      </c>
      <c r="U758" t="s">
        <v>31</v>
      </c>
    </row>
    <row r="759" spans="1:21">
      <c r="A759" t="s">
        <v>2094</v>
      </c>
      <c r="B759" s="1">
        <v>45315</v>
      </c>
      <c r="C759" t="s">
        <v>22</v>
      </c>
      <c r="D759">
        <v>58</v>
      </c>
      <c r="E759" t="s">
        <v>39</v>
      </c>
      <c r="F759">
        <v>0</v>
      </c>
      <c r="G759">
        <v>1</v>
      </c>
      <c r="H759" t="s">
        <v>24</v>
      </c>
      <c r="I759">
        <v>4857</v>
      </c>
      <c r="J759">
        <v>0</v>
      </c>
      <c r="K759">
        <v>19</v>
      </c>
      <c r="L759" t="s">
        <v>97</v>
      </c>
      <c r="M759" t="s">
        <v>23</v>
      </c>
      <c r="N759" t="s">
        <v>23</v>
      </c>
      <c r="O759" t="s">
        <v>25</v>
      </c>
      <c r="P759" t="s">
        <v>26</v>
      </c>
      <c r="Q759" t="s">
        <v>27</v>
      </c>
      <c r="R759" t="s">
        <v>1287</v>
      </c>
      <c r="S759" t="s">
        <v>2095</v>
      </c>
      <c r="T759" t="s">
        <v>30</v>
      </c>
      <c r="U759" t="s">
        <v>31</v>
      </c>
    </row>
    <row r="760" spans="1:21">
      <c r="A760" t="s">
        <v>2096</v>
      </c>
      <c r="B760" s="1">
        <v>45861</v>
      </c>
      <c r="C760" t="s">
        <v>22</v>
      </c>
      <c r="D760">
        <v>23</v>
      </c>
      <c r="E760" t="s">
        <v>39</v>
      </c>
      <c r="F760">
        <v>0</v>
      </c>
      <c r="G760">
        <v>1</v>
      </c>
      <c r="H760" t="s">
        <v>24</v>
      </c>
      <c r="I760">
        <v>4094</v>
      </c>
      <c r="J760">
        <v>0</v>
      </c>
      <c r="K760">
        <v>1</v>
      </c>
      <c r="M760" t="s">
        <v>23</v>
      </c>
      <c r="N760" t="s">
        <v>23</v>
      </c>
      <c r="O760" t="s">
        <v>56</v>
      </c>
      <c r="P760" t="s">
        <v>26</v>
      </c>
      <c r="Q760" t="s">
        <v>50</v>
      </c>
      <c r="R760" t="s">
        <v>2097</v>
      </c>
      <c r="S760" t="s">
        <v>2098</v>
      </c>
      <c r="T760" t="s">
        <v>30</v>
      </c>
      <c r="U760" t="s">
        <v>31</v>
      </c>
    </row>
    <row r="761" spans="1:21">
      <c r="A761" t="s">
        <v>2099</v>
      </c>
      <c r="B761" s="1">
        <v>45556</v>
      </c>
      <c r="C761" t="s">
        <v>22</v>
      </c>
      <c r="D761">
        <v>61</v>
      </c>
      <c r="E761" t="s">
        <v>23</v>
      </c>
      <c r="F761">
        <v>0</v>
      </c>
      <c r="G761">
        <v>1</v>
      </c>
      <c r="H761" t="s">
        <v>24</v>
      </c>
      <c r="I761">
        <v>3469</v>
      </c>
      <c r="J761">
        <v>1</v>
      </c>
      <c r="K761">
        <v>11</v>
      </c>
      <c r="L761" t="s">
        <v>97</v>
      </c>
      <c r="M761" t="s">
        <v>23</v>
      </c>
      <c r="N761" t="s">
        <v>23</v>
      </c>
      <c r="O761" t="s">
        <v>25</v>
      </c>
      <c r="P761" t="s">
        <v>26</v>
      </c>
      <c r="Q761" t="s">
        <v>27</v>
      </c>
      <c r="R761" t="s">
        <v>983</v>
      </c>
      <c r="S761" t="s">
        <v>2100</v>
      </c>
      <c r="T761" t="s">
        <v>30</v>
      </c>
      <c r="U761" t="s">
        <v>69</v>
      </c>
    </row>
    <row r="762" spans="1:21">
      <c r="A762" t="s">
        <v>2101</v>
      </c>
      <c r="B762" s="1">
        <v>45740</v>
      </c>
      <c r="C762" t="s">
        <v>22</v>
      </c>
      <c r="D762">
        <v>32</v>
      </c>
      <c r="E762" t="s">
        <v>39</v>
      </c>
      <c r="F762">
        <v>0</v>
      </c>
      <c r="G762">
        <v>1</v>
      </c>
      <c r="H762" t="s">
        <v>24</v>
      </c>
      <c r="I762">
        <v>3965</v>
      </c>
      <c r="J762">
        <v>0</v>
      </c>
      <c r="K762">
        <v>5</v>
      </c>
      <c r="L762" t="s">
        <v>48</v>
      </c>
      <c r="M762" t="s">
        <v>23</v>
      </c>
      <c r="N762" t="s">
        <v>23</v>
      </c>
      <c r="O762" t="s">
        <v>25</v>
      </c>
      <c r="P762" t="s">
        <v>26</v>
      </c>
      <c r="Q762" t="s">
        <v>27</v>
      </c>
      <c r="R762" t="s">
        <v>262</v>
      </c>
      <c r="S762" t="s">
        <v>2102</v>
      </c>
      <c r="T762" t="s">
        <v>30</v>
      </c>
      <c r="U762" t="s">
        <v>31</v>
      </c>
    </row>
    <row r="763" spans="1:21">
      <c r="A763" t="s">
        <v>2103</v>
      </c>
      <c r="B763" s="1">
        <v>44319</v>
      </c>
      <c r="C763" t="s">
        <v>22</v>
      </c>
      <c r="D763">
        <v>44</v>
      </c>
      <c r="E763" t="s">
        <v>23</v>
      </c>
      <c r="F763">
        <v>0</v>
      </c>
      <c r="G763">
        <v>1</v>
      </c>
      <c r="H763" t="s">
        <v>24</v>
      </c>
      <c r="I763">
        <v>4747</v>
      </c>
      <c r="J763">
        <v>1</v>
      </c>
      <c r="K763">
        <v>51</v>
      </c>
      <c r="M763" t="s">
        <v>23</v>
      </c>
      <c r="N763" t="s">
        <v>23</v>
      </c>
      <c r="O763" t="s">
        <v>25</v>
      </c>
      <c r="P763" t="s">
        <v>26</v>
      </c>
      <c r="Q763" t="s">
        <v>27</v>
      </c>
      <c r="R763" t="s">
        <v>434</v>
      </c>
      <c r="S763" t="s">
        <v>2104</v>
      </c>
      <c r="T763" t="s">
        <v>30</v>
      </c>
      <c r="U763" t="s">
        <v>31</v>
      </c>
    </row>
    <row r="764" spans="1:21">
      <c r="A764" t="s">
        <v>2105</v>
      </c>
      <c r="B764" s="1">
        <v>45780</v>
      </c>
      <c r="C764" t="s">
        <v>33</v>
      </c>
      <c r="D764">
        <v>47</v>
      </c>
      <c r="E764" t="s">
        <v>23</v>
      </c>
      <c r="F764">
        <v>0</v>
      </c>
      <c r="G764">
        <v>1</v>
      </c>
      <c r="H764" t="s">
        <v>24</v>
      </c>
      <c r="I764">
        <v>2014</v>
      </c>
      <c r="J764">
        <v>1</v>
      </c>
      <c r="K764">
        <v>3</v>
      </c>
      <c r="M764" t="s">
        <v>23</v>
      </c>
      <c r="N764" t="s">
        <v>23</v>
      </c>
      <c r="O764" t="s">
        <v>25</v>
      </c>
      <c r="P764" t="s">
        <v>26</v>
      </c>
      <c r="Q764" t="s">
        <v>27</v>
      </c>
      <c r="R764" t="s">
        <v>2106</v>
      </c>
      <c r="S764" t="s">
        <v>2107</v>
      </c>
      <c r="T764" t="s">
        <v>30</v>
      </c>
      <c r="U764" t="s">
        <v>31</v>
      </c>
    </row>
    <row r="765" spans="1:21">
      <c r="A765" t="s">
        <v>2108</v>
      </c>
      <c r="B765" s="1">
        <v>45854</v>
      </c>
      <c r="C765" t="s">
        <v>33</v>
      </c>
      <c r="D765">
        <v>37</v>
      </c>
      <c r="E765" t="s">
        <v>23</v>
      </c>
      <c r="F765">
        <v>0</v>
      </c>
      <c r="G765">
        <v>1</v>
      </c>
      <c r="H765" t="s">
        <v>24</v>
      </c>
      <c r="I765">
        <v>3187</v>
      </c>
      <c r="J765">
        <v>3</v>
      </c>
      <c r="K765">
        <v>1</v>
      </c>
      <c r="M765" t="s">
        <v>23</v>
      </c>
      <c r="N765" t="s">
        <v>23</v>
      </c>
      <c r="O765" t="s">
        <v>49</v>
      </c>
      <c r="P765" t="s">
        <v>26</v>
      </c>
      <c r="Q765" t="s">
        <v>27</v>
      </c>
      <c r="R765" t="s">
        <v>2109</v>
      </c>
      <c r="S765" t="s">
        <v>2110</v>
      </c>
      <c r="T765" t="s">
        <v>30</v>
      </c>
      <c r="U765" t="s">
        <v>69</v>
      </c>
    </row>
    <row r="766" spans="1:21">
      <c r="A766" t="s">
        <v>2111</v>
      </c>
      <c r="B766" s="1">
        <v>45822</v>
      </c>
      <c r="C766" t="s">
        <v>22</v>
      </c>
      <c r="D766">
        <v>58</v>
      </c>
      <c r="E766" t="s">
        <v>39</v>
      </c>
      <c r="F766">
        <v>0</v>
      </c>
      <c r="G766">
        <v>1</v>
      </c>
      <c r="H766" t="s">
        <v>24</v>
      </c>
      <c r="I766">
        <v>2384</v>
      </c>
      <c r="J766">
        <v>0</v>
      </c>
      <c r="K766">
        <v>2</v>
      </c>
      <c r="M766" t="s">
        <v>23</v>
      </c>
      <c r="N766" t="s">
        <v>23</v>
      </c>
      <c r="O766" t="s">
        <v>25</v>
      </c>
      <c r="P766" t="s">
        <v>26</v>
      </c>
      <c r="Q766" t="s">
        <v>27</v>
      </c>
      <c r="R766" t="s">
        <v>832</v>
      </c>
      <c r="S766" t="s">
        <v>2112</v>
      </c>
      <c r="T766" t="s">
        <v>30</v>
      </c>
      <c r="U766" t="s">
        <v>69</v>
      </c>
    </row>
    <row r="767" spans="1:21">
      <c r="A767" t="s">
        <v>2113</v>
      </c>
      <c r="B767" s="1">
        <v>44450</v>
      </c>
      <c r="C767" t="s">
        <v>22</v>
      </c>
      <c r="D767">
        <v>26</v>
      </c>
      <c r="E767" t="s">
        <v>23</v>
      </c>
      <c r="F767">
        <v>0</v>
      </c>
      <c r="G767">
        <v>1</v>
      </c>
      <c r="H767" t="s">
        <v>24</v>
      </c>
      <c r="I767">
        <v>2516</v>
      </c>
      <c r="J767">
        <v>1</v>
      </c>
      <c r="K767">
        <v>47</v>
      </c>
      <c r="L767" t="s">
        <v>142</v>
      </c>
      <c r="M767" t="s">
        <v>23</v>
      </c>
      <c r="N767" t="s">
        <v>23</v>
      </c>
      <c r="O767" t="s">
        <v>25</v>
      </c>
      <c r="P767" t="s">
        <v>26</v>
      </c>
      <c r="Q767" t="s">
        <v>27</v>
      </c>
      <c r="R767" t="s">
        <v>102</v>
      </c>
      <c r="S767" t="s">
        <v>2114</v>
      </c>
      <c r="T767" t="s">
        <v>64</v>
      </c>
      <c r="U767" t="s">
        <v>65</v>
      </c>
    </row>
    <row r="768" spans="1:21">
      <c r="A768" t="s">
        <v>2115</v>
      </c>
      <c r="B768" s="1">
        <v>45205</v>
      </c>
      <c r="C768" t="s">
        <v>33</v>
      </c>
      <c r="D768">
        <v>27</v>
      </c>
      <c r="E768" t="s">
        <v>23</v>
      </c>
      <c r="F768">
        <v>0</v>
      </c>
      <c r="G768">
        <v>1</v>
      </c>
      <c r="H768" t="s">
        <v>24</v>
      </c>
      <c r="I768">
        <v>3410</v>
      </c>
      <c r="J768">
        <v>1</v>
      </c>
      <c r="K768">
        <v>22</v>
      </c>
      <c r="M768" t="s">
        <v>23</v>
      </c>
      <c r="N768" t="s">
        <v>23</v>
      </c>
      <c r="O768" t="s">
        <v>49</v>
      </c>
      <c r="P768" t="s">
        <v>26</v>
      </c>
      <c r="Q768" t="s">
        <v>27</v>
      </c>
      <c r="R768" t="s">
        <v>2116</v>
      </c>
      <c r="S768" t="s">
        <v>2117</v>
      </c>
      <c r="T768" t="s">
        <v>64</v>
      </c>
      <c r="U768" t="s">
        <v>65</v>
      </c>
    </row>
    <row r="769" spans="1:21">
      <c r="A769" t="s">
        <v>2118</v>
      </c>
      <c r="B769" s="1">
        <v>45817</v>
      </c>
      <c r="C769" t="s">
        <v>33</v>
      </c>
      <c r="D769">
        <v>37</v>
      </c>
      <c r="E769" t="s">
        <v>39</v>
      </c>
      <c r="F769">
        <v>0</v>
      </c>
      <c r="G769">
        <v>1</v>
      </c>
      <c r="H769" t="s">
        <v>24</v>
      </c>
      <c r="I769">
        <v>5270</v>
      </c>
      <c r="J769">
        <v>0</v>
      </c>
      <c r="K769">
        <v>2</v>
      </c>
      <c r="L769" t="s">
        <v>48</v>
      </c>
      <c r="M769" t="s">
        <v>23</v>
      </c>
      <c r="N769" t="s">
        <v>23</v>
      </c>
      <c r="O769" t="s">
        <v>25</v>
      </c>
      <c r="P769" t="s">
        <v>26</v>
      </c>
      <c r="Q769" t="s">
        <v>27</v>
      </c>
      <c r="R769" t="s">
        <v>422</v>
      </c>
      <c r="S769" t="s">
        <v>2119</v>
      </c>
      <c r="T769" t="s">
        <v>30</v>
      </c>
      <c r="U769" t="s">
        <v>31</v>
      </c>
    </row>
    <row r="770" spans="1:21">
      <c r="A770" t="s">
        <v>2120</v>
      </c>
      <c r="B770" s="1">
        <v>45855</v>
      </c>
      <c r="C770" t="s">
        <v>22</v>
      </c>
      <c r="D770">
        <v>42</v>
      </c>
      <c r="E770" t="s">
        <v>39</v>
      </c>
      <c r="F770">
        <v>0</v>
      </c>
      <c r="G770">
        <v>1</v>
      </c>
      <c r="H770" t="s">
        <v>24</v>
      </c>
      <c r="I770">
        <v>5739</v>
      </c>
      <c r="J770">
        <v>0</v>
      </c>
      <c r="K770">
        <v>1</v>
      </c>
      <c r="L770" t="s">
        <v>48</v>
      </c>
      <c r="M770" t="s">
        <v>23</v>
      </c>
      <c r="N770" t="s">
        <v>23</v>
      </c>
      <c r="O770" t="s">
        <v>25</v>
      </c>
      <c r="P770" t="s">
        <v>26</v>
      </c>
      <c r="Q770" t="s">
        <v>84</v>
      </c>
      <c r="R770" t="s">
        <v>2121</v>
      </c>
      <c r="S770" t="s">
        <v>2122</v>
      </c>
      <c r="T770" t="s">
        <v>30</v>
      </c>
      <c r="U770" t="s">
        <v>31</v>
      </c>
    </row>
    <row r="771" spans="1:21">
      <c r="A771" t="s">
        <v>2123</v>
      </c>
      <c r="B771" s="1">
        <v>45861</v>
      </c>
      <c r="C771" t="s">
        <v>22</v>
      </c>
      <c r="D771">
        <v>46</v>
      </c>
      <c r="E771" t="s">
        <v>39</v>
      </c>
      <c r="F771">
        <v>0</v>
      </c>
      <c r="G771">
        <v>1</v>
      </c>
      <c r="H771" t="s">
        <v>24</v>
      </c>
      <c r="I771">
        <v>5386</v>
      </c>
      <c r="J771">
        <v>0</v>
      </c>
      <c r="K771">
        <v>1</v>
      </c>
      <c r="L771" t="s">
        <v>48</v>
      </c>
      <c r="M771" t="s">
        <v>39</v>
      </c>
      <c r="N771" t="s">
        <v>23</v>
      </c>
      <c r="O771" t="s">
        <v>49</v>
      </c>
      <c r="P771" t="s">
        <v>26</v>
      </c>
      <c r="Q771" t="s">
        <v>27</v>
      </c>
      <c r="R771" t="s">
        <v>2124</v>
      </c>
      <c r="S771" t="s">
        <v>2124</v>
      </c>
      <c r="T771" t="s">
        <v>30</v>
      </c>
      <c r="U771" t="s">
        <v>31</v>
      </c>
    </row>
    <row r="772" spans="1:21">
      <c r="A772" t="s">
        <v>2125</v>
      </c>
      <c r="B772" s="1">
        <v>45474</v>
      </c>
      <c r="C772" t="s">
        <v>22</v>
      </c>
      <c r="D772">
        <v>46</v>
      </c>
      <c r="E772" t="s">
        <v>39</v>
      </c>
      <c r="F772">
        <v>0</v>
      </c>
      <c r="G772">
        <v>1</v>
      </c>
      <c r="H772" t="s">
        <v>24</v>
      </c>
      <c r="I772">
        <v>5525</v>
      </c>
      <c r="J772">
        <v>0</v>
      </c>
      <c r="K772">
        <v>13</v>
      </c>
      <c r="M772" t="s">
        <v>23</v>
      </c>
      <c r="N772" t="s">
        <v>23</v>
      </c>
      <c r="O772" t="s">
        <v>25</v>
      </c>
      <c r="P772" t="s">
        <v>26</v>
      </c>
      <c r="Q772" t="s">
        <v>84</v>
      </c>
      <c r="R772" t="s">
        <v>1151</v>
      </c>
      <c r="S772" t="s">
        <v>2126</v>
      </c>
      <c r="T772" t="s">
        <v>59</v>
      </c>
      <c r="U772" t="s">
        <v>384</v>
      </c>
    </row>
    <row r="773" spans="1:21">
      <c r="A773" t="s">
        <v>2127</v>
      </c>
      <c r="B773" s="1">
        <v>43854</v>
      </c>
      <c r="C773" t="s">
        <v>33</v>
      </c>
      <c r="D773">
        <v>41</v>
      </c>
      <c r="E773" t="s">
        <v>23</v>
      </c>
      <c r="F773">
        <v>0</v>
      </c>
      <c r="G773">
        <v>1</v>
      </c>
      <c r="H773" t="s">
        <v>24</v>
      </c>
      <c r="I773">
        <v>4348</v>
      </c>
      <c r="J773">
        <v>1</v>
      </c>
      <c r="K773">
        <v>67</v>
      </c>
      <c r="L773" t="s">
        <v>316</v>
      </c>
      <c r="M773" t="s">
        <v>23</v>
      </c>
      <c r="N773" t="s">
        <v>23</v>
      </c>
      <c r="O773" t="s">
        <v>25</v>
      </c>
      <c r="P773" t="s">
        <v>202</v>
      </c>
      <c r="Q773" t="s">
        <v>50</v>
      </c>
      <c r="R773" t="s">
        <v>2128</v>
      </c>
      <c r="S773" t="s">
        <v>2129</v>
      </c>
      <c r="T773" t="s">
        <v>59</v>
      </c>
      <c r="U773" t="s">
        <v>384</v>
      </c>
    </row>
    <row r="774" spans="1:21">
      <c r="A774" t="s">
        <v>2130</v>
      </c>
      <c r="B774" s="1">
        <v>45061</v>
      </c>
      <c r="C774" t="s">
        <v>22</v>
      </c>
      <c r="D774">
        <v>35</v>
      </c>
      <c r="E774" t="s">
        <v>39</v>
      </c>
      <c r="F774">
        <v>0</v>
      </c>
      <c r="G774">
        <v>1</v>
      </c>
      <c r="H774" t="s">
        <v>24</v>
      </c>
      <c r="I774">
        <v>2518</v>
      </c>
      <c r="J774">
        <v>0</v>
      </c>
      <c r="K774">
        <v>27</v>
      </c>
      <c r="M774" t="s">
        <v>23</v>
      </c>
      <c r="N774" t="s">
        <v>23</v>
      </c>
      <c r="O774" t="s">
        <v>25</v>
      </c>
      <c r="P774" t="s">
        <v>26</v>
      </c>
      <c r="Q774" t="s">
        <v>27</v>
      </c>
      <c r="R774" t="s">
        <v>983</v>
      </c>
      <c r="S774" t="s">
        <v>2131</v>
      </c>
      <c r="T774" t="s">
        <v>59</v>
      </c>
      <c r="U774" t="s">
        <v>140</v>
      </c>
    </row>
    <row r="775" spans="1:21">
      <c r="A775" t="s">
        <v>2132</v>
      </c>
      <c r="B775" s="1">
        <v>45846</v>
      </c>
      <c r="C775" t="s">
        <v>33</v>
      </c>
      <c r="D775">
        <v>22</v>
      </c>
      <c r="E775" t="s">
        <v>39</v>
      </c>
      <c r="F775">
        <v>0</v>
      </c>
      <c r="G775">
        <v>1</v>
      </c>
      <c r="H775" t="s">
        <v>24</v>
      </c>
      <c r="I775">
        <v>2318</v>
      </c>
      <c r="J775">
        <v>0</v>
      </c>
      <c r="K775">
        <v>1</v>
      </c>
      <c r="M775" t="s">
        <v>23</v>
      </c>
      <c r="N775" t="s">
        <v>23</v>
      </c>
      <c r="O775" t="s">
        <v>25</v>
      </c>
      <c r="P775" t="s">
        <v>26</v>
      </c>
      <c r="Q775" t="s">
        <v>50</v>
      </c>
      <c r="R775" t="s">
        <v>1953</v>
      </c>
      <c r="S775" t="s">
        <v>2133</v>
      </c>
      <c r="T775" t="s">
        <v>59</v>
      </c>
      <c r="U775" t="s">
        <v>60</v>
      </c>
    </row>
    <row r="776" spans="1:21">
      <c r="A776" t="s">
        <v>2134</v>
      </c>
      <c r="B776" s="1">
        <v>45238</v>
      </c>
      <c r="C776" t="s">
        <v>33</v>
      </c>
      <c r="D776">
        <v>57</v>
      </c>
      <c r="E776" t="s">
        <v>23</v>
      </c>
      <c r="F776">
        <v>0</v>
      </c>
      <c r="G776">
        <v>1</v>
      </c>
      <c r="H776" t="s">
        <v>24</v>
      </c>
      <c r="I776">
        <v>3769</v>
      </c>
      <c r="J776">
        <v>1</v>
      </c>
      <c r="K776">
        <v>21</v>
      </c>
      <c r="L776" t="s">
        <v>97</v>
      </c>
      <c r="M776" t="s">
        <v>23</v>
      </c>
      <c r="N776" t="s">
        <v>23</v>
      </c>
      <c r="O776" t="s">
        <v>25</v>
      </c>
      <c r="P776" t="s">
        <v>26</v>
      </c>
      <c r="Q776" t="s">
        <v>27</v>
      </c>
      <c r="R776" t="s">
        <v>2135</v>
      </c>
      <c r="S776" t="s">
        <v>2136</v>
      </c>
      <c r="T776" t="s">
        <v>64</v>
      </c>
      <c r="U776" t="s">
        <v>254</v>
      </c>
    </row>
    <row r="777" spans="1:21">
      <c r="A777" t="s">
        <v>2137</v>
      </c>
      <c r="B777" s="1">
        <v>45455</v>
      </c>
      <c r="C777" t="s">
        <v>33</v>
      </c>
      <c r="D777">
        <v>57</v>
      </c>
      <c r="E777" t="s">
        <v>23</v>
      </c>
      <c r="F777">
        <v>0</v>
      </c>
      <c r="G777">
        <v>1</v>
      </c>
      <c r="H777" t="s">
        <v>24</v>
      </c>
      <c r="I777">
        <v>2504</v>
      </c>
      <c r="J777">
        <v>1</v>
      </c>
      <c r="K777">
        <v>14</v>
      </c>
      <c r="L777" t="s">
        <v>97</v>
      </c>
      <c r="M777" t="s">
        <v>23</v>
      </c>
      <c r="N777" t="s">
        <v>23</v>
      </c>
      <c r="O777" t="s">
        <v>25</v>
      </c>
      <c r="P777" t="s">
        <v>26</v>
      </c>
      <c r="Q777" t="s">
        <v>50</v>
      </c>
      <c r="R777" t="s">
        <v>2138</v>
      </c>
      <c r="S777" t="s">
        <v>2139</v>
      </c>
      <c r="T777" t="s">
        <v>30</v>
      </c>
      <c r="U777" t="s">
        <v>31</v>
      </c>
    </row>
    <row r="778" spans="1:21">
      <c r="A778" t="s">
        <v>2140</v>
      </c>
      <c r="B778" s="1">
        <v>45613</v>
      </c>
      <c r="C778" t="s">
        <v>22</v>
      </c>
      <c r="D778">
        <v>37</v>
      </c>
      <c r="E778" t="s">
        <v>39</v>
      </c>
      <c r="F778">
        <v>0</v>
      </c>
      <c r="G778">
        <v>1</v>
      </c>
      <c r="H778" t="s">
        <v>24</v>
      </c>
      <c r="I778">
        <v>3361</v>
      </c>
      <c r="J778">
        <v>0</v>
      </c>
      <c r="K778">
        <v>9</v>
      </c>
      <c r="M778" t="s">
        <v>23</v>
      </c>
      <c r="N778" t="s">
        <v>39</v>
      </c>
      <c r="P778" t="s">
        <v>26</v>
      </c>
      <c r="Q778" t="s">
        <v>50</v>
      </c>
      <c r="R778" t="s">
        <v>1415</v>
      </c>
      <c r="S778" t="s">
        <v>2141</v>
      </c>
      <c r="T778" t="s">
        <v>36</v>
      </c>
      <c r="U778" t="s">
        <v>46</v>
      </c>
    </row>
    <row r="779" spans="1:21">
      <c r="A779" t="s">
        <v>2142</v>
      </c>
      <c r="B779" s="1">
        <v>45598</v>
      </c>
      <c r="C779" t="s">
        <v>22</v>
      </c>
      <c r="D779">
        <v>64</v>
      </c>
      <c r="E779" t="s">
        <v>23</v>
      </c>
      <c r="F779">
        <v>0</v>
      </c>
      <c r="G779">
        <v>1</v>
      </c>
      <c r="H779" t="s">
        <v>24</v>
      </c>
      <c r="I779">
        <v>4800</v>
      </c>
      <c r="J779">
        <v>2</v>
      </c>
      <c r="K779">
        <v>9</v>
      </c>
      <c r="L779" t="s">
        <v>48</v>
      </c>
      <c r="M779" t="s">
        <v>39</v>
      </c>
      <c r="N779" t="s">
        <v>23</v>
      </c>
      <c r="O779" t="s">
        <v>49</v>
      </c>
      <c r="P779" t="s">
        <v>26</v>
      </c>
      <c r="Q779" t="s">
        <v>84</v>
      </c>
      <c r="R779" t="s">
        <v>1493</v>
      </c>
      <c r="S779" t="s">
        <v>2143</v>
      </c>
      <c r="T779" t="s">
        <v>30</v>
      </c>
      <c r="U779" t="s">
        <v>31</v>
      </c>
    </row>
    <row r="780" spans="1:21">
      <c r="A780" t="s">
        <v>2144</v>
      </c>
      <c r="B780" s="1">
        <v>45665</v>
      </c>
      <c r="C780" t="s">
        <v>22</v>
      </c>
      <c r="D780">
        <v>35</v>
      </c>
      <c r="E780" t="s">
        <v>39</v>
      </c>
      <c r="F780">
        <v>0</v>
      </c>
      <c r="G780">
        <v>1</v>
      </c>
      <c r="H780" t="s">
        <v>24</v>
      </c>
      <c r="I780">
        <v>4154</v>
      </c>
      <c r="J780">
        <v>0</v>
      </c>
      <c r="K780">
        <v>7</v>
      </c>
      <c r="M780" t="s">
        <v>23</v>
      </c>
      <c r="N780" t="s">
        <v>23</v>
      </c>
      <c r="O780" t="s">
        <v>25</v>
      </c>
      <c r="P780" t="s">
        <v>26</v>
      </c>
      <c r="Q780" t="s">
        <v>50</v>
      </c>
      <c r="R780" t="s">
        <v>2145</v>
      </c>
      <c r="S780" t="s">
        <v>2146</v>
      </c>
      <c r="T780" t="s">
        <v>59</v>
      </c>
      <c r="U780" t="s">
        <v>60</v>
      </c>
    </row>
    <row r="781" spans="1:21">
      <c r="A781" t="s">
        <v>2147</v>
      </c>
      <c r="B781" s="1">
        <v>44823</v>
      </c>
      <c r="C781" t="s">
        <v>33</v>
      </c>
      <c r="D781">
        <v>27</v>
      </c>
      <c r="E781" t="s">
        <v>39</v>
      </c>
      <c r="F781">
        <v>0</v>
      </c>
      <c r="G781">
        <v>1</v>
      </c>
      <c r="H781" t="s">
        <v>24</v>
      </c>
      <c r="I781">
        <v>3833</v>
      </c>
      <c r="J781">
        <v>0</v>
      </c>
      <c r="K781">
        <v>35</v>
      </c>
      <c r="L781" t="s">
        <v>40</v>
      </c>
      <c r="M781" t="s">
        <v>23</v>
      </c>
      <c r="N781" t="s">
        <v>23</v>
      </c>
      <c r="O781" t="s">
        <v>56</v>
      </c>
      <c r="P781" t="s">
        <v>202</v>
      </c>
      <c r="Q781" t="s">
        <v>50</v>
      </c>
      <c r="R781" t="s">
        <v>2148</v>
      </c>
      <c r="S781" t="s">
        <v>2149</v>
      </c>
      <c r="T781" t="s">
        <v>59</v>
      </c>
      <c r="U781" t="s">
        <v>241</v>
      </c>
    </row>
    <row r="782" spans="1:21">
      <c r="A782" t="s">
        <v>2150</v>
      </c>
      <c r="B782" s="1">
        <v>45797</v>
      </c>
      <c r="C782" t="s">
        <v>33</v>
      </c>
      <c r="D782">
        <v>20</v>
      </c>
      <c r="E782" t="s">
        <v>39</v>
      </c>
      <c r="F782">
        <v>0</v>
      </c>
      <c r="G782">
        <v>1</v>
      </c>
      <c r="H782" t="s">
        <v>24</v>
      </c>
      <c r="I782">
        <v>5450</v>
      </c>
      <c r="J782">
        <v>0</v>
      </c>
      <c r="K782">
        <v>3</v>
      </c>
      <c r="L782" t="s">
        <v>48</v>
      </c>
      <c r="M782" t="s">
        <v>39</v>
      </c>
      <c r="N782" t="s">
        <v>23</v>
      </c>
      <c r="O782" t="s">
        <v>49</v>
      </c>
      <c r="P782" t="s">
        <v>26</v>
      </c>
      <c r="Q782" t="s">
        <v>50</v>
      </c>
      <c r="R782" t="s">
        <v>2151</v>
      </c>
      <c r="S782" t="s">
        <v>2152</v>
      </c>
      <c r="T782" t="s">
        <v>30</v>
      </c>
      <c r="U782" t="s">
        <v>31</v>
      </c>
    </row>
    <row r="783" spans="1:21">
      <c r="A783" t="s">
        <v>2153</v>
      </c>
      <c r="B783" s="1">
        <v>44441</v>
      </c>
      <c r="C783" t="s">
        <v>33</v>
      </c>
      <c r="D783">
        <v>42</v>
      </c>
      <c r="E783" t="s">
        <v>39</v>
      </c>
      <c r="F783">
        <v>0</v>
      </c>
      <c r="G783">
        <v>1</v>
      </c>
      <c r="H783" t="s">
        <v>24</v>
      </c>
      <c r="I783">
        <v>4804</v>
      </c>
      <c r="J783">
        <v>0</v>
      </c>
      <c r="K783">
        <v>47</v>
      </c>
      <c r="L783" t="s">
        <v>142</v>
      </c>
      <c r="M783" t="s">
        <v>23</v>
      </c>
      <c r="N783" t="s">
        <v>23</v>
      </c>
      <c r="O783" t="s">
        <v>25</v>
      </c>
      <c r="P783" t="s">
        <v>26</v>
      </c>
      <c r="Q783" t="s">
        <v>27</v>
      </c>
      <c r="R783" t="s">
        <v>1031</v>
      </c>
      <c r="S783" t="s">
        <v>2154</v>
      </c>
      <c r="T783" t="s">
        <v>30</v>
      </c>
      <c r="U783" t="s">
        <v>31</v>
      </c>
    </row>
    <row r="784" spans="1:21">
      <c r="A784" t="s">
        <v>2155</v>
      </c>
      <c r="B784" s="1">
        <v>45017</v>
      </c>
      <c r="C784" t="s">
        <v>22</v>
      </c>
      <c r="D784">
        <v>60</v>
      </c>
      <c r="E784" t="s">
        <v>39</v>
      </c>
      <c r="F784">
        <v>0</v>
      </c>
      <c r="G784">
        <v>1</v>
      </c>
      <c r="H784" t="s">
        <v>24</v>
      </c>
      <c r="I784">
        <v>5392</v>
      </c>
      <c r="J784">
        <v>0</v>
      </c>
      <c r="K784">
        <v>28</v>
      </c>
      <c r="L784" t="s">
        <v>40</v>
      </c>
      <c r="M784" t="s">
        <v>23</v>
      </c>
      <c r="N784" t="s">
        <v>23</v>
      </c>
      <c r="O784" t="s">
        <v>25</v>
      </c>
      <c r="P784" t="s">
        <v>26</v>
      </c>
      <c r="Q784" t="s">
        <v>27</v>
      </c>
      <c r="R784" t="s">
        <v>305</v>
      </c>
      <c r="S784" t="s">
        <v>2156</v>
      </c>
      <c r="T784" t="s">
        <v>59</v>
      </c>
      <c r="U784" t="s">
        <v>384</v>
      </c>
    </row>
    <row r="785" spans="1:21">
      <c r="A785" t="s">
        <v>2157</v>
      </c>
      <c r="B785" s="1">
        <v>45846</v>
      </c>
      <c r="C785" t="s">
        <v>33</v>
      </c>
      <c r="D785">
        <v>20</v>
      </c>
      <c r="E785" t="s">
        <v>39</v>
      </c>
      <c r="F785">
        <v>0</v>
      </c>
      <c r="G785">
        <v>1</v>
      </c>
      <c r="H785" t="s">
        <v>24</v>
      </c>
      <c r="I785">
        <v>3458</v>
      </c>
      <c r="J785">
        <v>0</v>
      </c>
      <c r="K785">
        <v>1</v>
      </c>
      <c r="M785" t="s">
        <v>23</v>
      </c>
      <c r="N785" t="s">
        <v>23</v>
      </c>
      <c r="O785" t="s">
        <v>25</v>
      </c>
      <c r="P785" t="s">
        <v>26</v>
      </c>
      <c r="Q785" t="s">
        <v>27</v>
      </c>
      <c r="R785" t="s">
        <v>2158</v>
      </c>
      <c r="S785" t="s">
        <v>2159</v>
      </c>
      <c r="T785" t="s">
        <v>30</v>
      </c>
      <c r="U785" t="s">
        <v>106</v>
      </c>
    </row>
    <row r="786" spans="1:21">
      <c r="A786" t="s">
        <v>2160</v>
      </c>
      <c r="B786" s="1">
        <v>44993</v>
      </c>
      <c r="C786" t="s">
        <v>22</v>
      </c>
      <c r="D786">
        <v>37</v>
      </c>
      <c r="E786" t="s">
        <v>23</v>
      </c>
      <c r="F786">
        <v>0</v>
      </c>
      <c r="G786">
        <v>1</v>
      </c>
      <c r="H786" t="s">
        <v>24</v>
      </c>
      <c r="I786">
        <v>2651</v>
      </c>
      <c r="J786">
        <v>0</v>
      </c>
      <c r="K786">
        <v>29</v>
      </c>
      <c r="M786" t="s">
        <v>23</v>
      </c>
      <c r="N786" t="s">
        <v>23</v>
      </c>
      <c r="O786" t="s">
        <v>25</v>
      </c>
      <c r="P786" t="s">
        <v>26</v>
      </c>
      <c r="Q786" t="s">
        <v>27</v>
      </c>
      <c r="R786" t="s">
        <v>2161</v>
      </c>
      <c r="S786" t="s">
        <v>2162</v>
      </c>
      <c r="T786" t="s">
        <v>64</v>
      </c>
      <c r="U786" t="s">
        <v>145</v>
      </c>
    </row>
    <row r="787" spans="1:21">
      <c r="A787" t="s">
        <v>2163</v>
      </c>
      <c r="B787" s="1">
        <v>45363</v>
      </c>
      <c r="C787" t="s">
        <v>22</v>
      </c>
      <c r="D787">
        <v>62</v>
      </c>
      <c r="E787" t="s">
        <v>23</v>
      </c>
      <c r="F787">
        <v>0</v>
      </c>
      <c r="G787">
        <v>1</v>
      </c>
      <c r="H787" t="s">
        <v>24</v>
      </c>
      <c r="I787">
        <v>2026</v>
      </c>
      <c r="J787">
        <v>1</v>
      </c>
      <c r="K787">
        <v>17</v>
      </c>
      <c r="L787" t="s">
        <v>97</v>
      </c>
      <c r="M787" t="s">
        <v>23</v>
      </c>
      <c r="N787" t="s">
        <v>23</v>
      </c>
      <c r="O787" t="s">
        <v>25</v>
      </c>
      <c r="P787" t="s">
        <v>26</v>
      </c>
      <c r="Q787" t="s">
        <v>50</v>
      </c>
      <c r="R787" t="s">
        <v>1522</v>
      </c>
      <c r="S787" t="s">
        <v>2164</v>
      </c>
      <c r="T787" t="s">
        <v>64</v>
      </c>
      <c r="U787" t="s">
        <v>65</v>
      </c>
    </row>
    <row r="788" spans="1:21">
      <c r="A788" t="s">
        <v>2165</v>
      </c>
      <c r="B788" s="1">
        <v>45795</v>
      </c>
      <c r="C788" t="s">
        <v>22</v>
      </c>
      <c r="D788">
        <v>53</v>
      </c>
      <c r="E788" t="s">
        <v>39</v>
      </c>
      <c r="F788">
        <v>0</v>
      </c>
      <c r="G788">
        <v>1</v>
      </c>
      <c r="H788" t="s">
        <v>24</v>
      </c>
      <c r="I788">
        <v>2704</v>
      </c>
      <c r="J788">
        <v>0</v>
      </c>
      <c r="K788">
        <v>3</v>
      </c>
      <c r="M788" t="s">
        <v>23</v>
      </c>
      <c r="N788" t="s">
        <v>23</v>
      </c>
      <c r="O788" t="s">
        <v>25</v>
      </c>
      <c r="P788" t="s">
        <v>26</v>
      </c>
      <c r="Q788" t="s">
        <v>27</v>
      </c>
      <c r="R788" t="s">
        <v>1821</v>
      </c>
      <c r="S788" t="s">
        <v>2166</v>
      </c>
      <c r="T788" t="s">
        <v>36</v>
      </c>
      <c r="U788" t="s">
        <v>37</v>
      </c>
    </row>
    <row r="789" spans="1:21">
      <c r="A789" t="s">
        <v>2167</v>
      </c>
      <c r="B789" s="1">
        <v>45703</v>
      </c>
      <c r="C789" t="s">
        <v>22</v>
      </c>
      <c r="D789">
        <v>47</v>
      </c>
      <c r="E789" t="s">
        <v>23</v>
      </c>
      <c r="F789">
        <v>0</v>
      </c>
      <c r="G789">
        <v>1</v>
      </c>
      <c r="H789" t="s">
        <v>24</v>
      </c>
      <c r="I789">
        <v>4242</v>
      </c>
      <c r="J789">
        <v>1</v>
      </c>
      <c r="K789">
        <v>6</v>
      </c>
      <c r="M789" t="s">
        <v>23</v>
      </c>
      <c r="N789" t="s">
        <v>23</v>
      </c>
      <c r="O789" t="s">
        <v>25</v>
      </c>
      <c r="P789" t="s">
        <v>26</v>
      </c>
      <c r="Q789" t="s">
        <v>50</v>
      </c>
      <c r="R789" t="s">
        <v>62</v>
      </c>
      <c r="S789" t="s">
        <v>2168</v>
      </c>
      <c r="T789" t="s">
        <v>64</v>
      </c>
      <c r="U789" t="s">
        <v>65</v>
      </c>
    </row>
    <row r="790" spans="1:21">
      <c r="A790" t="s">
        <v>2169</v>
      </c>
      <c r="B790" s="1">
        <v>45846</v>
      </c>
      <c r="C790" t="s">
        <v>33</v>
      </c>
      <c r="D790">
        <v>45</v>
      </c>
      <c r="E790" t="s">
        <v>39</v>
      </c>
      <c r="F790">
        <v>0</v>
      </c>
      <c r="G790">
        <v>1</v>
      </c>
      <c r="H790" t="s">
        <v>24</v>
      </c>
      <c r="I790">
        <v>5797</v>
      </c>
      <c r="J790">
        <v>0</v>
      </c>
      <c r="K790">
        <v>1</v>
      </c>
      <c r="L790" t="s">
        <v>48</v>
      </c>
      <c r="M790" t="s">
        <v>23</v>
      </c>
      <c r="N790" t="s">
        <v>23</v>
      </c>
      <c r="O790" t="s">
        <v>25</v>
      </c>
      <c r="P790" t="s">
        <v>26</v>
      </c>
      <c r="Q790" t="s">
        <v>50</v>
      </c>
      <c r="R790" t="s">
        <v>719</v>
      </c>
      <c r="S790" t="s">
        <v>2170</v>
      </c>
      <c r="T790" t="s">
        <v>43</v>
      </c>
      <c r="U790" t="s">
        <v>44</v>
      </c>
    </row>
    <row r="791" spans="1:21">
      <c r="A791" t="s">
        <v>2171</v>
      </c>
      <c r="B791" s="1">
        <v>45530</v>
      </c>
      <c r="C791" t="s">
        <v>33</v>
      </c>
      <c r="D791">
        <v>34</v>
      </c>
      <c r="E791" t="s">
        <v>39</v>
      </c>
      <c r="F791">
        <v>0</v>
      </c>
      <c r="G791">
        <v>1</v>
      </c>
      <c r="H791" t="s">
        <v>24</v>
      </c>
      <c r="I791">
        <v>3545</v>
      </c>
      <c r="J791">
        <v>0</v>
      </c>
      <c r="K791">
        <v>12</v>
      </c>
      <c r="L791" t="s">
        <v>97</v>
      </c>
      <c r="M791" t="s">
        <v>23</v>
      </c>
      <c r="N791" t="s">
        <v>23</v>
      </c>
      <c r="O791" t="s">
        <v>25</v>
      </c>
      <c r="P791" t="s">
        <v>26</v>
      </c>
      <c r="Q791" t="s">
        <v>27</v>
      </c>
      <c r="R791" t="s">
        <v>2172</v>
      </c>
      <c r="S791" t="s">
        <v>2173</v>
      </c>
      <c r="T791" t="s">
        <v>30</v>
      </c>
      <c r="U791" t="s">
        <v>103</v>
      </c>
    </row>
    <row r="792" spans="1:21">
      <c r="A792" t="s">
        <v>2174</v>
      </c>
      <c r="B792" s="1">
        <v>44966</v>
      </c>
      <c r="C792" t="s">
        <v>33</v>
      </c>
      <c r="D792">
        <v>64</v>
      </c>
      <c r="E792" t="s">
        <v>23</v>
      </c>
      <c r="F792">
        <v>0</v>
      </c>
      <c r="G792">
        <v>1</v>
      </c>
      <c r="H792" t="s">
        <v>24</v>
      </c>
      <c r="I792">
        <v>4664</v>
      </c>
      <c r="J792">
        <v>1</v>
      </c>
      <c r="K792">
        <v>30</v>
      </c>
      <c r="M792" t="s">
        <v>23</v>
      </c>
      <c r="N792" t="s">
        <v>23</v>
      </c>
      <c r="O792" t="s">
        <v>25</v>
      </c>
      <c r="P792" t="s">
        <v>26</v>
      </c>
      <c r="Q792" t="s">
        <v>27</v>
      </c>
      <c r="R792" t="s">
        <v>343</v>
      </c>
      <c r="S792" t="s">
        <v>2175</v>
      </c>
      <c r="T792" t="s">
        <v>30</v>
      </c>
      <c r="U792" t="s">
        <v>31</v>
      </c>
    </row>
    <row r="793" spans="1:21">
      <c r="A793" t="s">
        <v>2176</v>
      </c>
      <c r="B793" s="1">
        <v>45857</v>
      </c>
      <c r="C793" t="s">
        <v>22</v>
      </c>
      <c r="D793">
        <v>25</v>
      </c>
      <c r="E793" t="s">
        <v>23</v>
      </c>
      <c r="F793">
        <v>0</v>
      </c>
      <c r="G793">
        <v>1</v>
      </c>
      <c r="H793" t="s">
        <v>24</v>
      </c>
      <c r="I793">
        <v>4273</v>
      </c>
      <c r="J793">
        <v>1</v>
      </c>
      <c r="K793">
        <v>1</v>
      </c>
      <c r="M793" t="s">
        <v>23</v>
      </c>
      <c r="N793" t="s">
        <v>23</v>
      </c>
      <c r="O793" t="s">
        <v>25</v>
      </c>
      <c r="P793" t="s">
        <v>26</v>
      </c>
      <c r="Q793" t="s">
        <v>27</v>
      </c>
      <c r="R793" t="s">
        <v>2177</v>
      </c>
      <c r="S793" t="s">
        <v>2178</v>
      </c>
      <c r="T793" t="s">
        <v>30</v>
      </c>
      <c r="U793" t="s">
        <v>31</v>
      </c>
    </row>
    <row r="794" spans="1:21">
      <c r="A794" t="s">
        <v>2179</v>
      </c>
      <c r="B794" s="1">
        <v>45213</v>
      </c>
      <c r="C794" t="s">
        <v>33</v>
      </c>
      <c r="D794">
        <v>32</v>
      </c>
      <c r="E794" t="s">
        <v>39</v>
      </c>
      <c r="F794">
        <v>0</v>
      </c>
      <c r="G794">
        <v>1</v>
      </c>
      <c r="H794" t="s">
        <v>24</v>
      </c>
      <c r="I794">
        <v>2270</v>
      </c>
      <c r="J794">
        <v>0</v>
      </c>
      <c r="K794">
        <v>22</v>
      </c>
      <c r="M794" t="s">
        <v>23</v>
      </c>
      <c r="N794" t="s">
        <v>23</v>
      </c>
      <c r="O794" t="s">
        <v>49</v>
      </c>
      <c r="P794" t="s">
        <v>26</v>
      </c>
      <c r="Q794" t="s">
        <v>50</v>
      </c>
      <c r="R794" t="s">
        <v>2180</v>
      </c>
      <c r="S794" t="s">
        <v>2181</v>
      </c>
      <c r="T794" t="s">
        <v>30</v>
      </c>
      <c r="U794" t="s">
        <v>69</v>
      </c>
    </row>
    <row r="795" spans="1:21">
      <c r="A795" t="s">
        <v>2182</v>
      </c>
      <c r="B795" s="1">
        <v>45251</v>
      </c>
      <c r="C795" t="s">
        <v>33</v>
      </c>
      <c r="D795">
        <v>52</v>
      </c>
      <c r="E795" t="s">
        <v>23</v>
      </c>
      <c r="F795">
        <v>0</v>
      </c>
      <c r="G795">
        <v>1</v>
      </c>
      <c r="H795" t="s">
        <v>24</v>
      </c>
      <c r="I795">
        <v>3123</v>
      </c>
      <c r="J795">
        <v>1</v>
      </c>
      <c r="K795">
        <v>21</v>
      </c>
      <c r="M795" t="s">
        <v>23</v>
      </c>
      <c r="N795" t="s">
        <v>23</v>
      </c>
      <c r="O795" t="s">
        <v>25</v>
      </c>
      <c r="P795" t="s">
        <v>26</v>
      </c>
      <c r="Q795" t="s">
        <v>27</v>
      </c>
      <c r="R795" t="s">
        <v>2183</v>
      </c>
      <c r="S795" t="s">
        <v>2184</v>
      </c>
      <c r="T795" t="s">
        <v>30</v>
      </c>
      <c r="U795" t="s">
        <v>31</v>
      </c>
    </row>
    <row r="796" spans="1:21">
      <c r="A796" t="s">
        <v>2185</v>
      </c>
      <c r="B796" s="1">
        <v>45834</v>
      </c>
      <c r="C796" t="s">
        <v>22</v>
      </c>
      <c r="D796">
        <v>46</v>
      </c>
      <c r="E796" t="s">
        <v>39</v>
      </c>
      <c r="F796">
        <v>0</v>
      </c>
      <c r="G796">
        <v>1</v>
      </c>
      <c r="H796" t="s">
        <v>24</v>
      </c>
      <c r="I796">
        <v>4655</v>
      </c>
      <c r="J796">
        <v>0</v>
      </c>
      <c r="K796">
        <v>2</v>
      </c>
      <c r="M796" t="s">
        <v>23</v>
      </c>
      <c r="N796" t="s">
        <v>23</v>
      </c>
      <c r="O796" t="s">
        <v>49</v>
      </c>
      <c r="P796" t="s">
        <v>26</v>
      </c>
      <c r="Q796" t="s">
        <v>84</v>
      </c>
      <c r="R796" t="s">
        <v>162</v>
      </c>
      <c r="S796" t="s">
        <v>2186</v>
      </c>
      <c r="T796" t="s">
        <v>30</v>
      </c>
      <c r="U796" t="s">
        <v>69</v>
      </c>
    </row>
    <row r="797" spans="1:21">
      <c r="A797" t="s">
        <v>2187</v>
      </c>
      <c r="B797" s="1">
        <v>45084</v>
      </c>
      <c r="C797" t="s">
        <v>22</v>
      </c>
      <c r="D797">
        <v>55</v>
      </c>
      <c r="E797" t="s">
        <v>39</v>
      </c>
      <c r="F797">
        <v>0</v>
      </c>
      <c r="G797">
        <v>1</v>
      </c>
      <c r="H797" t="s">
        <v>24</v>
      </c>
      <c r="I797">
        <v>4997</v>
      </c>
      <c r="J797">
        <v>0</v>
      </c>
      <c r="K797">
        <v>26</v>
      </c>
      <c r="M797" t="s">
        <v>23</v>
      </c>
      <c r="N797" t="s">
        <v>23</v>
      </c>
      <c r="O797" t="s">
        <v>25</v>
      </c>
      <c r="P797" t="s">
        <v>26</v>
      </c>
      <c r="Q797" t="s">
        <v>27</v>
      </c>
      <c r="R797" t="s">
        <v>233</v>
      </c>
      <c r="S797" t="s">
        <v>2188</v>
      </c>
      <c r="T797" t="s">
        <v>30</v>
      </c>
      <c r="U797" t="s">
        <v>31</v>
      </c>
    </row>
    <row r="798" spans="1:21">
      <c r="A798" t="s">
        <v>2189</v>
      </c>
      <c r="B798" s="1">
        <v>45856</v>
      </c>
      <c r="C798" t="s">
        <v>22</v>
      </c>
      <c r="D798">
        <v>62</v>
      </c>
      <c r="E798" t="s">
        <v>39</v>
      </c>
      <c r="F798">
        <v>0</v>
      </c>
      <c r="G798">
        <v>1</v>
      </c>
      <c r="H798" t="s">
        <v>24</v>
      </c>
      <c r="I798">
        <v>2847</v>
      </c>
      <c r="J798">
        <v>0</v>
      </c>
      <c r="K798">
        <v>1</v>
      </c>
      <c r="L798" t="s">
        <v>48</v>
      </c>
      <c r="M798" t="s">
        <v>23</v>
      </c>
      <c r="N798" t="s">
        <v>23</v>
      </c>
      <c r="O798" t="s">
        <v>25</v>
      </c>
      <c r="P798" t="s">
        <v>26</v>
      </c>
      <c r="Q798" t="s">
        <v>84</v>
      </c>
      <c r="R798" t="s">
        <v>85</v>
      </c>
      <c r="S798" t="s">
        <v>2190</v>
      </c>
      <c r="T798" t="s">
        <v>30</v>
      </c>
      <c r="U798" t="s">
        <v>69</v>
      </c>
    </row>
    <row r="799" spans="1:21">
      <c r="A799" t="s">
        <v>2191</v>
      </c>
      <c r="B799" s="1">
        <v>45795</v>
      </c>
      <c r="C799" t="s">
        <v>22</v>
      </c>
      <c r="D799">
        <v>44</v>
      </c>
      <c r="E799" t="s">
        <v>39</v>
      </c>
      <c r="F799">
        <v>0</v>
      </c>
      <c r="G799">
        <v>1</v>
      </c>
      <c r="H799" t="s">
        <v>24</v>
      </c>
      <c r="I799">
        <v>5825</v>
      </c>
      <c r="J799">
        <v>0</v>
      </c>
      <c r="K799">
        <v>3</v>
      </c>
      <c r="L799" t="s">
        <v>48</v>
      </c>
      <c r="M799" t="s">
        <v>39</v>
      </c>
      <c r="N799" t="s">
        <v>23</v>
      </c>
      <c r="O799" t="s">
        <v>49</v>
      </c>
      <c r="P799" t="s">
        <v>26</v>
      </c>
      <c r="Q799" t="s">
        <v>84</v>
      </c>
      <c r="R799" t="s">
        <v>2192</v>
      </c>
      <c r="S799" t="s">
        <v>2193</v>
      </c>
      <c r="T799" t="s">
        <v>30</v>
      </c>
      <c r="U799" t="s">
        <v>69</v>
      </c>
    </row>
    <row r="800" spans="1:21">
      <c r="A800" t="s">
        <v>2194</v>
      </c>
      <c r="B800" s="1">
        <v>45725</v>
      </c>
      <c r="C800" t="s">
        <v>33</v>
      </c>
      <c r="D800">
        <v>57</v>
      </c>
      <c r="E800" t="s">
        <v>39</v>
      </c>
      <c r="F800">
        <v>0</v>
      </c>
      <c r="G800">
        <v>1</v>
      </c>
      <c r="H800" t="s">
        <v>24</v>
      </c>
      <c r="I800">
        <v>3799</v>
      </c>
      <c r="J800">
        <v>0</v>
      </c>
      <c r="K800">
        <v>5</v>
      </c>
      <c r="M800" t="s">
        <v>23</v>
      </c>
      <c r="N800" t="s">
        <v>39</v>
      </c>
      <c r="P800" t="s">
        <v>26</v>
      </c>
      <c r="Q800" t="s">
        <v>50</v>
      </c>
      <c r="R800" t="s">
        <v>2195</v>
      </c>
      <c r="S800" t="s">
        <v>2196</v>
      </c>
      <c r="T800" t="s">
        <v>59</v>
      </c>
      <c r="U800" t="s">
        <v>384</v>
      </c>
    </row>
    <row r="801" spans="1:21">
      <c r="A801" t="s">
        <v>2197</v>
      </c>
      <c r="B801" s="1">
        <v>43848</v>
      </c>
      <c r="C801" t="s">
        <v>22</v>
      </c>
      <c r="D801">
        <v>53</v>
      </c>
      <c r="E801" t="s">
        <v>39</v>
      </c>
      <c r="F801">
        <v>0</v>
      </c>
      <c r="G801">
        <v>1</v>
      </c>
      <c r="H801" t="s">
        <v>24</v>
      </c>
      <c r="I801">
        <v>6255</v>
      </c>
      <c r="J801">
        <v>0</v>
      </c>
      <c r="K801">
        <v>67</v>
      </c>
      <c r="M801" t="s">
        <v>23</v>
      </c>
      <c r="N801" t="s">
        <v>23</v>
      </c>
      <c r="O801" t="s">
        <v>25</v>
      </c>
      <c r="P801" t="s">
        <v>202</v>
      </c>
      <c r="Q801" t="s">
        <v>27</v>
      </c>
      <c r="R801" t="s">
        <v>2198</v>
      </c>
      <c r="S801" t="s">
        <v>2199</v>
      </c>
      <c r="T801" t="s">
        <v>30</v>
      </c>
      <c r="U801" t="s">
        <v>31</v>
      </c>
    </row>
    <row r="802" spans="1:21">
      <c r="A802" t="s">
        <v>2200</v>
      </c>
      <c r="B802" s="1">
        <v>45561</v>
      </c>
      <c r="C802" t="s">
        <v>22</v>
      </c>
      <c r="D802">
        <v>60</v>
      </c>
      <c r="E802" t="s">
        <v>39</v>
      </c>
      <c r="F802">
        <v>0</v>
      </c>
      <c r="G802">
        <v>1</v>
      </c>
      <c r="H802" t="s">
        <v>24</v>
      </c>
      <c r="I802">
        <v>3407</v>
      </c>
      <c r="J802">
        <v>0</v>
      </c>
      <c r="K802">
        <v>11</v>
      </c>
      <c r="L802" t="s">
        <v>97</v>
      </c>
      <c r="M802" t="s">
        <v>23</v>
      </c>
      <c r="N802" t="s">
        <v>23</v>
      </c>
      <c r="O802" t="s">
        <v>49</v>
      </c>
      <c r="P802" t="s">
        <v>26</v>
      </c>
      <c r="Q802" t="s">
        <v>27</v>
      </c>
      <c r="R802" t="s">
        <v>2201</v>
      </c>
      <c r="S802" t="s">
        <v>2202</v>
      </c>
      <c r="T802" t="s">
        <v>30</v>
      </c>
      <c r="U802" t="s">
        <v>69</v>
      </c>
    </row>
    <row r="803" spans="1:21">
      <c r="A803" t="s">
        <v>2203</v>
      </c>
      <c r="B803" s="1">
        <v>45699</v>
      </c>
      <c r="C803" t="s">
        <v>33</v>
      </c>
      <c r="D803">
        <v>43</v>
      </c>
      <c r="E803" t="s">
        <v>39</v>
      </c>
      <c r="F803">
        <v>0</v>
      </c>
      <c r="G803">
        <v>1</v>
      </c>
      <c r="H803" t="s">
        <v>24</v>
      </c>
      <c r="I803">
        <v>5800</v>
      </c>
      <c r="J803">
        <v>0</v>
      </c>
      <c r="K803">
        <v>6</v>
      </c>
      <c r="M803" t="s">
        <v>23</v>
      </c>
      <c r="N803" t="s">
        <v>23</v>
      </c>
      <c r="O803" t="s">
        <v>25</v>
      </c>
      <c r="P803" t="s">
        <v>26</v>
      </c>
      <c r="Q803" t="s">
        <v>27</v>
      </c>
      <c r="R803" t="s">
        <v>1499</v>
      </c>
      <c r="S803" t="s">
        <v>2204</v>
      </c>
      <c r="T803" t="s">
        <v>43</v>
      </c>
      <c r="U803" t="s">
        <v>44</v>
      </c>
    </row>
    <row r="804" spans="1:21">
      <c r="A804" t="s">
        <v>2205</v>
      </c>
      <c r="B804" s="1">
        <v>44999</v>
      </c>
      <c r="C804" t="s">
        <v>22</v>
      </c>
      <c r="D804">
        <v>25</v>
      </c>
      <c r="E804" t="s">
        <v>23</v>
      </c>
      <c r="F804">
        <v>0</v>
      </c>
      <c r="G804">
        <v>1</v>
      </c>
      <c r="H804" t="s">
        <v>24</v>
      </c>
      <c r="I804">
        <v>5292</v>
      </c>
      <c r="J804">
        <v>1</v>
      </c>
      <c r="K804">
        <v>29</v>
      </c>
      <c r="M804" t="s">
        <v>23</v>
      </c>
      <c r="N804" t="s">
        <v>23</v>
      </c>
      <c r="O804" t="s">
        <v>25</v>
      </c>
      <c r="P804" t="s">
        <v>26</v>
      </c>
      <c r="Q804" t="s">
        <v>27</v>
      </c>
      <c r="R804" t="s">
        <v>677</v>
      </c>
      <c r="S804" t="s">
        <v>2206</v>
      </c>
      <c r="T804" t="s">
        <v>30</v>
      </c>
      <c r="U804" t="s">
        <v>69</v>
      </c>
    </row>
    <row r="805" spans="1:21">
      <c r="A805" t="s">
        <v>2207</v>
      </c>
      <c r="B805" s="1">
        <v>45730</v>
      </c>
      <c r="C805" t="s">
        <v>22</v>
      </c>
      <c r="D805">
        <v>64</v>
      </c>
      <c r="E805" t="s">
        <v>23</v>
      </c>
      <c r="F805">
        <v>0</v>
      </c>
      <c r="G805">
        <v>1</v>
      </c>
      <c r="H805" t="s">
        <v>24</v>
      </c>
      <c r="I805">
        <v>5141</v>
      </c>
      <c r="J805">
        <v>3</v>
      </c>
      <c r="K805">
        <v>5</v>
      </c>
      <c r="L805" t="s">
        <v>48</v>
      </c>
      <c r="M805" t="s">
        <v>23</v>
      </c>
      <c r="N805" t="s">
        <v>23</v>
      </c>
      <c r="O805" t="s">
        <v>25</v>
      </c>
      <c r="P805" t="s">
        <v>26</v>
      </c>
      <c r="Q805" t="s">
        <v>27</v>
      </c>
      <c r="R805" t="s">
        <v>1460</v>
      </c>
      <c r="S805" t="s">
        <v>2208</v>
      </c>
      <c r="T805" t="s">
        <v>30</v>
      </c>
      <c r="U805" t="s">
        <v>69</v>
      </c>
    </row>
    <row r="806" spans="1:21">
      <c r="A806" t="s">
        <v>2209</v>
      </c>
      <c r="B806" s="1">
        <v>43933</v>
      </c>
      <c r="C806" t="s">
        <v>22</v>
      </c>
      <c r="D806">
        <v>30</v>
      </c>
      <c r="E806" t="s">
        <v>39</v>
      </c>
      <c r="F806">
        <v>0</v>
      </c>
      <c r="G806">
        <v>1</v>
      </c>
      <c r="H806" t="s">
        <v>24</v>
      </c>
      <c r="I806">
        <v>4870</v>
      </c>
      <c r="J806">
        <v>0</v>
      </c>
      <c r="K806">
        <v>64</v>
      </c>
      <c r="M806" t="s">
        <v>23</v>
      </c>
      <c r="N806" t="s">
        <v>23</v>
      </c>
      <c r="O806" t="s">
        <v>25</v>
      </c>
      <c r="P806" t="s">
        <v>202</v>
      </c>
      <c r="Q806" t="s">
        <v>50</v>
      </c>
      <c r="R806" t="s">
        <v>2210</v>
      </c>
      <c r="S806" t="s">
        <v>2211</v>
      </c>
      <c r="T806" t="s">
        <v>43</v>
      </c>
      <c r="U806" t="s">
        <v>44</v>
      </c>
    </row>
    <row r="807" spans="1:21">
      <c r="A807" t="s">
        <v>2212</v>
      </c>
      <c r="B807" s="1">
        <v>44584</v>
      </c>
      <c r="C807" t="s">
        <v>22</v>
      </c>
      <c r="D807">
        <v>47</v>
      </c>
      <c r="E807" t="s">
        <v>39</v>
      </c>
      <c r="F807">
        <v>0</v>
      </c>
      <c r="G807">
        <v>1</v>
      </c>
      <c r="H807" t="s">
        <v>24</v>
      </c>
      <c r="I807">
        <v>5107</v>
      </c>
      <c r="J807">
        <v>0</v>
      </c>
      <c r="K807">
        <v>43</v>
      </c>
      <c r="L807" t="s">
        <v>142</v>
      </c>
      <c r="M807" t="s">
        <v>23</v>
      </c>
      <c r="N807" t="s">
        <v>23</v>
      </c>
      <c r="O807" t="s">
        <v>25</v>
      </c>
      <c r="P807" t="s">
        <v>26</v>
      </c>
      <c r="Q807" t="s">
        <v>27</v>
      </c>
      <c r="R807" t="s">
        <v>2213</v>
      </c>
      <c r="S807" t="s">
        <v>2214</v>
      </c>
      <c r="T807" t="s">
        <v>59</v>
      </c>
      <c r="U807" t="s">
        <v>140</v>
      </c>
    </row>
    <row r="808" spans="1:21">
      <c r="A808" t="s">
        <v>2215</v>
      </c>
      <c r="B808" s="1">
        <v>45848</v>
      </c>
      <c r="C808" t="s">
        <v>33</v>
      </c>
      <c r="D808">
        <v>47</v>
      </c>
      <c r="E808" t="s">
        <v>39</v>
      </c>
      <c r="F808">
        <v>0</v>
      </c>
      <c r="G808">
        <v>1</v>
      </c>
      <c r="H808" t="s">
        <v>24</v>
      </c>
      <c r="I808">
        <v>3809</v>
      </c>
      <c r="J808">
        <v>0</v>
      </c>
      <c r="K808">
        <v>1</v>
      </c>
      <c r="M808" t="s">
        <v>23</v>
      </c>
      <c r="N808" t="s">
        <v>23</v>
      </c>
      <c r="O808" t="s">
        <v>49</v>
      </c>
      <c r="P808" t="s">
        <v>26</v>
      </c>
      <c r="Q808" t="s">
        <v>50</v>
      </c>
      <c r="R808" t="s">
        <v>486</v>
      </c>
      <c r="S808" t="s">
        <v>2216</v>
      </c>
      <c r="T808" t="s">
        <v>59</v>
      </c>
      <c r="U808" t="s">
        <v>384</v>
      </c>
    </row>
    <row r="809" spans="1:21">
      <c r="A809" t="s">
        <v>2217</v>
      </c>
      <c r="B809" s="1">
        <v>45844</v>
      </c>
      <c r="C809" t="s">
        <v>33</v>
      </c>
      <c r="D809">
        <v>41</v>
      </c>
      <c r="E809" t="s">
        <v>39</v>
      </c>
      <c r="F809">
        <v>0</v>
      </c>
      <c r="G809">
        <v>1</v>
      </c>
      <c r="H809" t="s">
        <v>24</v>
      </c>
      <c r="I809">
        <v>3365</v>
      </c>
      <c r="J809">
        <v>0</v>
      </c>
      <c r="K809">
        <v>1</v>
      </c>
      <c r="M809" t="s">
        <v>23</v>
      </c>
      <c r="N809" t="s">
        <v>23</v>
      </c>
      <c r="O809" t="s">
        <v>25</v>
      </c>
      <c r="P809" t="s">
        <v>26</v>
      </c>
      <c r="Q809" t="s">
        <v>27</v>
      </c>
      <c r="R809" t="s">
        <v>2218</v>
      </c>
      <c r="S809" t="s">
        <v>2219</v>
      </c>
      <c r="T809" t="s">
        <v>64</v>
      </c>
      <c r="U809" t="s">
        <v>65</v>
      </c>
    </row>
    <row r="810" spans="1:21">
      <c r="A810" t="s">
        <v>2220</v>
      </c>
      <c r="B810" s="1">
        <v>44838</v>
      </c>
      <c r="C810" t="s">
        <v>33</v>
      </c>
      <c r="D810">
        <v>19</v>
      </c>
      <c r="E810" t="s">
        <v>23</v>
      </c>
      <c r="F810">
        <v>0</v>
      </c>
      <c r="G810">
        <v>1</v>
      </c>
      <c r="H810" t="s">
        <v>24</v>
      </c>
      <c r="I810">
        <v>3918</v>
      </c>
      <c r="J810">
        <v>1</v>
      </c>
      <c r="K810">
        <v>34</v>
      </c>
      <c r="M810" t="s">
        <v>23</v>
      </c>
      <c r="N810" t="s">
        <v>23</v>
      </c>
      <c r="O810" t="s">
        <v>56</v>
      </c>
      <c r="P810" t="s">
        <v>26</v>
      </c>
      <c r="Q810" t="s">
        <v>27</v>
      </c>
      <c r="R810" t="s">
        <v>2221</v>
      </c>
      <c r="S810" t="s">
        <v>2222</v>
      </c>
      <c r="T810" t="s">
        <v>30</v>
      </c>
      <c r="U810" t="s">
        <v>31</v>
      </c>
    </row>
    <row r="811" spans="1:21">
      <c r="A811" t="s">
        <v>2223</v>
      </c>
      <c r="B811" s="1">
        <v>44820</v>
      </c>
      <c r="C811" t="s">
        <v>22</v>
      </c>
      <c r="D811">
        <v>60</v>
      </c>
      <c r="E811" t="s">
        <v>39</v>
      </c>
      <c r="F811">
        <v>0</v>
      </c>
      <c r="G811">
        <v>1</v>
      </c>
      <c r="H811" t="s">
        <v>24</v>
      </c>
      <c r="I811">
        <v>2220</v>
      </c>
      <c r="J811">
        <v>0</v>
      </c>
      <c r="K811">
        <v>35</v>
      </c>
      <c r="M811" t="s">
        <v>23</v>
      </c>
      <c r="N811" t="s">
        <v>23</v>
      </c>
      <c r="O811" t="s">
        <v>56</v>
      </c>
      <c r="P811" t="s">
        <v>26</v>
      </c>
      <c r="Q811" t="s">
        <v>50</v>
      </c>
      <c r="R811" t="s">
        <v>486</v>
      </c>
      <c r="S811" t="s">
        <v>2224</v>
      </c>
      <c r="T811" t="s">
        <v>43</v>
      </c>
      <c r="U811" t="s">
        <v>44</v>
      </c>
    </row>
    <row r="812" spans="1:21">
      <c r="A812" t="s">
        <v>2225</v>
      </c>
      <c r="B812" s="1">
        <v>45348</v>
      </c>
      <c r="C812" t="s">
        <v>33</v>
      </c>
      <c r="D812">
        <v>34</v>
      </c>
      <c r="E812" t="s">
        <v>39</v>
      </c>
      <c r="F812">
        <v>0</v>
      </c>
      <c r="G812">
        <v>1</v>
      </c>
      <c r="H812" t="s">
        <v>24</v>
      </c>
      <c r="I812">
        <v>3068</v>
      </c>
      <c r="J812">
        <v>0</v>
      </c>
      <c r="K812">
        <v>18</v>
      </c>
      <c r="M812" t="s">
        <v>23</v>
      </c>
      <c r="N812" t="s">
        <v>23</v>
      </c>
      <c r="O812" t="s">
        <v>25</v>
      </c>
      <c r="P812" t="s">
        <v>26</v>
      </c>
      <c r="Q812" t="s">
        <v>27</v>
      </c>
      <c r="R812" t="s">
        <v>361</v>
      </c>
      <c r="S812" t="s">
        <v>2226</v>
      </c>
      <c r="T812" t="s">
        <v>64</v>
      </c>
      <c r="U812" t="s">
        <v>65</v>
      </c>
    </row>
    <row r="813" spans="1:21">
      <c r="A813" t="s">
        <v>2227</v>
      </c>
      <c r="B813" s="1">
        <v>45617</v>
      </c>
      <c r="C813" t="s">
        <v>33</v>
      </c>
      <c r="D813">
        <v>58</v>
      </c>
      <c r="E813" t="s">
        <v>23</v>
      </c>
      <c r="F813">
        <v>0</v>
      </c>
      <c r="G813">
        <v>1</v>
      </c>
      <c r="H813" t="s">
        <v>24</v>
      </c>
      <c r="I813">
        <v>4176</v>
      </c>
      <c r="J813">
        <v>1</v>
      </c>
      <c r="K813">
        <v>9</v>
      </c>
      <c r="L813" t="s">
        <v>48</v>
      </c>
      <c r="M813" t="s">
        <v>23</v>
      </c>
      <c r="N813" t="s">
        <v>23</v>
      </c>
      <c r="O813" t="s">
        <v>25</v>
      </c>
      <c r="P813" t="s">
        <v>26</v>
      </c>
      <c r="Q813" t="s">
        <v>27</v>
      </c>
      <c r="R813" t="s">
        <v>2228</v>
      </c>
      <c r="S813" t="s">
        <v>2229</v>
      </c>
      <c r="T813" t="s">
        <v>59</v>
      </c>
      <c r="U813" t="s">
        <v>241</v>
      </c>
    </row>
    <row r="814" spans="1:21">
      <c r="A814" t="s">
        <v>2230</v>
      </c>
      <c r="B814" s="1">
        <v>45359</v>
      </c>
      <c r="C814" t="s">
        <v>22</v>
      </c>
      <c r="D814">
        <v>66</v>
      </c>
      <c r="E814" t="s">
        <v>23</v>
      </c>
      <c r="F814">
        <v>0</v>
      </c>
      <c r="G814">
        <v>1</v>
      </c>
      <c r="H814" t="s">
        <v>24</v>
      </c>
      <c r="I814">
        <v>3266</v>
      </c>
      <c r="J814">
        <v>2</v>
      </c>
      <c r="K814">
        <v>17</v>
      </c>
      <c r="M814" t="s">
        <v>23</v>
      </c>
      <c r="N814" t="s">
        <v>23</v>
      </c>
      <c r="O814" t="s">
        <v>25</v>
      </c>
      <c r="P814" t="s">
        <v>26</v>
      </c>
      <c r="Q814" t="s">
        <v>27</v>
      </c>
      <c r="R814" t="s">
        <v>2231</v>
      </c>
      <c r="S814" t="s">
        <v>2232</v>
      </c>
      <c r="T814" t="s">
        <v>30</v>
      </c>
      <c r="U814" t="s">
        <v>31</v>
      </c>
    </row>
    <row r="815" spans="1:21">
      <c r="A815" t="s">
        <v>2233</v>
      </c>
      <c r="B815" s="1">
        <v>44508</v>
      </c>
      <c r="C815" t="s">
        <v>22</v>
      </c>
      <c r="D815">
        <v>79</v>
      </c>
      <c r="E815" t="s">
        <v>39</v>
      </c>
      <c r="F815">
        <v>0</v>
      </c>
      <c r="G815">
        <v>1</v>
      </c>
      <c r="H815" t="s">
        <v>24</v>
      </c>
      <c r="I815">
        <v>2654</v>
      </c>
      <c r="J815">
        <v>0</v>
      </c>
      <c r="K815">
        <v>45</v>
      </c>
      <c r="M815" t="s">
        <v>23</v>
      </c>
      <c r="N815" t="s">
        <v>23</v>
      </c>
      <c r="O815" t="s">
        <v>49</v>
      </c>
      <c r="P815" t="s">
        <v>202</v>
      </c>
      <c r="Q815" t="s">
        <v>50</v>
      </c>
      <c r="R815" t="s">
        <v>2234</v>
      </c>
      <c r="S815" t="s">
        <v>2235</v>
      </c>
      <c r="T815" t="s">
        <v>64</v>
      </c>
      <c r="U815" t="s">
        <v>254</v>
      </c>
    </row>
    <row r="816" spans="1:21">
      <c r="A816" t="s">
        <v>2236</v>
      </c>
      <c r="B816" s="1">
        <v>45579</v>
      </c>
      <c r="C816" t="s">
        <v>33</v>
      </c>
      <c r="D816">
        <v>67</v>
      </c>
      <c r="E816" t="s">
        <v>39</v>
      </c>
      <c r="F816">
        <v>0</v>
      </c>
      <c r="G816">
        <v>1</v>
      </c>
      <c r="H816" t="s">
        <v>24</v>
      </c>
      <c r="I816">
        <v>3244</v>
      </c>
      <c r="J816">
        <v>0</v>
      </c>
      <c r="K816">
        <v>10</v>
      </c>
      <c r="L816" t="s">
        <v>97</v>
      </c>
      <c r="M816" t="s">
        <v>39</v>
      </c>
      <c r="N816" t="s">
        <v>23</v>
      </c>
      <c r="O816" t="s">
        <v>49</v>
      </c>
      <c r="P816" t="s">
        <v>26</v>
      </c>
      <c r="Q816" t="s">
        <v>27</v>
      </c>
      <c r="R816" t="s">
        <v>67</v>
      </c>
      <c r="S816" t="s">
        <v>2237</v>
      </c>
      <c r="T816" t="s">
        <v>43</v>
      </c>
      <c r="U816" t="s">
        <v>795</v>
      </c>
    </row>
    <row r="817" spans="1:21">
      <c r="A817" t="s">
        <v>2238</v>
      </c>
      <c r="B817" s="1">
        <v>44761</v>
      </c>
      <c r="C817" t="s">
        <v>33</v>
      </c>
      <c r="D817">
        <v>77</v>
      </c>
      <c r="E817" t="s">
        <v>39</v>
      </c>
      <c r="F817">
        <v>0</v>
      </c>
      <c r="G817">
        <v>1</v>
      </c>
      <c r="H817" t="s">
        <v>24</v>
      </c>
      <c r="I817">
        <v>5849</v>
      </c>
      <c r="J817">
        <v>0</v>
      </c>
      <c r="K817">
        <v>37</v>
      </c>
      <c r="L817" t="s">
        <v>40</v>
      </c>
      <c r="M817" t="s">
        <v>23</v>
      </c>
      <c r="N817" t="s">
        <v>23</v>
      </c>
      <c r="O817" t="s">
        <v>25</v>
      </c>
      <c r="P817" t="s">
        <v>26</v>
      </c>
      <c r="Q817" t="s">
        <v>27</v>
      </c>
      <c r="R817" t="s">
        <v>1263</v>
      </c>
      <c r="S817" t="s">
        <v>2239</v>
      </c>
      <c r="T817" t="s">
        <v>59</v>
      </c>
      <c r="U817" t="s">
        <v>140</v>
      </c>
    </row>
    <row r="818" spans="1:21">
      <c r="A818" t="s">
        <v>2240</v>
      </c>
      <c r="B818" s="1">
        <v>44784</v>
      </c>
      <c r="C818" t="s">
        <v>22</v>
      </c>
      <c r="D818">
        <v>69</v>
      </c>
      <c r="E818" t="s">
        <v>39</v>
      </c>
      <c r="F818">
        <v>0</v>
      </c>
      <c r="G818">
        <v>1</v>
      </c>
      <c r="H818" t="s">
        <v>24</v>
      </c>
      <c r="I818">
        <v>5692</v>
      </c>
      <c r="J818">
        <v>0</v>
      </c>
      <c r="K818">
        <v>36</v>
      </c>
      <c r="L818" t="s">
        <v>40</v>
      </c>
      <c r="M818" t="s">
        <v>23</v>
      </c>
      <c r="N818" t="s">
        <v>23</v>
      </c>
      <c r="O818" t="s">
        <v>25</v>
      </c>
      <c r="P818" t="s">
        <v>26</v>
      </c>
      <c r="Q818" t="s">
        <v>27</v>
      </c>
      <c r="R818" t="s">
        <v>2241</v>
      </c>
      <c r="S818" t="s">
        <v>2242</v>
      </c>
      <c r="T818" t="s">
        <v>30</v>
      </c>
      <c r="U818" t="s">
        <v>69</v>
      </c>
    </row>
    <row r="819" spans="1:21">
      <c r="A819" t="s">
        <v>2243</v>
      </c>
      <c r="B819" s="1">
        <v>45773</v>
      </c>
      <c r="C819" t="s">
        <v>33</v>
      </c>
      <c r="D819">
        <v>68</v>
      </c>
      <c r="E819" t="s">
        <v>23</v>
      </c>
      <c r="F819">
        <v>3</v>
      </c>
      <c r="G819">
        <v>1</v>
      </c>
      <c r="H819" t="s">
        <v>24</v>
      </c>
      <c r="I819">
        <v>4797</v>
      </c>
      <c r="J819">
        <v>1</v>
      </c>
      <c r="K819">
        <v>4</v>
      </c>
      <c r="L819" t="s">
        <v>48</v>
      </c>
      <c r="M819" t="s">
        <v>23</v>
      </c>
      <c r="N819" t="s">
        <v>23</v>
      </c>
      <c r="O819" t="s">
        <v>56</v>
      </c>
      <c r="P819" t="s">
        <v>26</v>
      </c>
      <c r="Q819" t="s">
        <v>27</v>
      </c>
      <c r="R819" t="s">
        <v>185</v>
      </c>
      <c r="S819" t="s">
        <v>2244</v>
      </c>
      <c r="T819" t="s">
        <v>30</v>
      </c>
      <c r="U819" t="s">
        <v>69</v>
      </c>
    </row>
    <row r="820" spans="1:21">
      <c r="A820" t="s">
        <v>2245</v>
      </c>
      <c r="B820" s="1">
        <v>45385</v>
      </c>
      <c r="C820" t="s">
        <v>22</v>
      </c>
      <c r="D820">
        <v>68</v>
      </c>
      <c r="E820" t="s">
        <v>39</v>
      </c>
      <c r="F820">
        <v>0</v>
      </c>
      <c r="G820">
        <v>1</v>
      </c>
      <c r="H820" t="s">
        <v>24</v>
      </c>
      <c r="I820">
        <v>5692</v>
      </c>
      <c r="J820">
        <v>0</v>
      </c>
      <c r="K820">
        <v>16</v>
      </c>
      <c r="M820" t="s">
        <v>39</v>
      </c>
      <c r="N820" t="s">
        <v>23</v>
      </c>
      <c r="O820" t="s">
        <v>49</v>
      </c>
      <c r="P820" t="s">
        <v>26</v>
      </c>
      <c r="Q820" t="s">
        <v>84</v>
      </c>
      <c r="R820" t="s">
        <v>2246</v>
      </c>
      <c r="S820" t="s">
        <v>2247</v>
      </c>
      <c r="T820" t="s">
        <v>30</v>
      </c>
      <c r="U820" t="s">
        <v>31</v>
      </c>
    </row>
    <row r="821" spans="1:21">
      <c r="A821" t="s">
        <v>2248</v>
      </c>
      <c r="B821" s="1">
        <v>45856</v>
      </c>
      <c r="C821" t="s">
        <v>22</v>
      </c>
      <c r="D821">
        <v>29</v>
      </c>
      <c r="E821" t="s">
        <v>39</v>
      </c>
      <c r="F821">
        <v>0</v>
      </c>
      <c r="G821">
        <v>1</v>
      </c>
      <c r="H821" t="s">
        <v>24</v>
      </c>
      <c r="I821">
        <v>4832</v>
      </c>
      <c r="J821">
        <v>0</v>
      </c>
      <c r="K821">
        <v>1</v>
      </c>
      <c r="M821" t="s">
        <v>23</v>
      </c>
      <c r="N821" t="s">
        <v>39</v>
      </c>
      <c r="P821" t="s">
        <v>26</v>
      </c>
      <c r="Q821" t="s">
        <v>50</v>
      </c>
      <c r="R821" t="s">
        <v>2249</v>
      </c>
      <c r="S821" t="s">
        <v>2250</v>
      </c>
      <c r="T821" t="s">
        <v>30</v>
      </c>
      <c r="U821" t="s">
        <v>69</v>
      </c>
    </row>
    <row r="822" spans="1:21">
      <c r="A822" t="s">
        <v>2251</v>
      </c>
      <c r="B822" s="1">
        <v>45823</v>
      </c>
      <c r="C822" t="s">
        <v>33</v>
      </c>
      <c r="D822">
        <v>54</v>
      </c>
      <c r="E822" t="s">
        <v>39</v>
      </c>
      <c r="F822">
        <v>0</v>
      </c>
      <c r="G822">
        <v>1</v>
      </c>
      <c r="H822" t="s">
        <v>24</v>
      </c>
      <c r="I822">
        <v>2683</v>
      </c>
      <c r="J822">
        <v>0</v>
      </c>
      <c r="K822">
        <v>2</v>
      </c>
      <c r="M822" t="s">
        <v>23</v>
      </c>
      <c r="N822" t="s">
        <v>23</v>
      </c>
      <c r="O822" t="s">
        <v>25</v>
      </c>
      <c r="P822" t="s">
        <v>26</v>
      </c>
      <c r="Q822" t="s">
        <v>50</v>
      </c>
      <c r="R822" t="s">
        <v>2252</v>
      </c>
      <c r="S822" t="s">
        <v>2253</v>
      </c>
      <c r="T822" t="s">
        <v>30</v>
      </c>
      <c r="U822" t="s">
        <v>69</v>
      </c>
    </row>
    <row r="823" spans="1:21">
      <c r="A823" t="s">
        <v>2254</v>
      </c>
      <c r="B823" s="1">
        <v>44909</v>
      </c>
      <c r="C823" t="s">
        <v>22</v>
      </c>
      <c r="D823">
        <v>31</v>
      </c>
      <c r="E823" t="s">
        <v>39</v>
      </c>
      <c r="F823">
        <v>0</v>
      </c>
      <c r="G823">
        <v>1</v>
      </c>
      <c r="H823" t="s">
        <v>24</v>
      </c>
      <c r="I823">
        <v>5974</v>
      </c>
      <c r="J823">
        <v>0</v>
      </c>
      <c r="K823">
        <v>32</v>
      </c>
      <c r="L823" t="s">
        <v>40</v>
      </c>
      <c r="M823" t="s">
        <v>23</v>
      </c>
      <c r="N823" t="s">
        <v>23</v>
      </c>
      <c r="O823" t="s">
        <v>25</v>
      </c>
      <c r="P823" t="s">
        <v>26</v>
      </c>
      <c r="Q823" t="s">
        <v>27</v>
      </c>
      <c r="R823" t="s">
        <v>78</v>
      </c>
      <c r="S823" t="s">
        <v>2255</v>
      </c>
      <c r="T823" t="s">
        <v>30</v>
      </c>
      <c r="U823" t="s">
        <v>31</v>
      </c>
    </row>
    <row r="824" spans="1:21">
      <c r="A824" t="s">
        <v>2256</v>
      </c>
      <c r="B824" s="1">
        <v>45770</v>
      </c>
      <c r="C824" t="s">
        <v>22</v>
      </c>
      <c r="D824">
        <v>43</v>
      </c>
      <c r="E824" t="s">
        <v>39</v>
      </c>
      <c r="F824">
        <v>0</v>
      </c>
      <c r="G824">
        <v>1</v>
      </c>
      <c r="H824" t="s">
        <v>24</v>
      </c>
      <c r="I824">
        <v>5094</v>
      </c>
      <c r="J824">
        <v>0</v>
      </c>
      <c r="K824">
        <v>4</v>
      </c>
      <c r="M824" t="s">
        <v>23</v>
      </c>
      <c r="N824" t="s">
        <v>23</v>
      </c>
      <c r="O824" t="s">
        <v>25</v>
      </c>
      <c r="P824" t="s">
        <v>26</v>
      </c>
      <c r="Q824" t="s">
        <v>27</v>
      </c>
      <c r="R824" t="s">
        <v>176</v>
      </c>
      <c r="S824" t="s">
        <v>2257</v>
      </c>
      <c r="T824" t="s">
        <v>30</v>
      </c>
      <c r="U824" t="s">
        <v>31</v>
      </c>
    </row>
    <row r="825" spans="1:21">
      <c r="A825" t="s">
        <v>2258</v>
      </c>
      <c r="B825" s="1">
        <v>44022</v>
      </c>
      <c r="C825" t="s">
        <v>22</v>
      </c>
      <c r="D825">
        <v>52</v>
      </c>
      <c r="E825" t="s">
        <v>23</v>
      </c>
      <c r="F825">
        <v>0</v>
      </c>
      <c r="G825">
        <v>1</v>
      </c>
      <c r="H825" t="s">
        <v>24</v>
      </c>
      <c r="I825">
        <v>4334</v>
      </c>
      <c r="J825">
        <v>1</v>
      </c>
      <c r="K825">
        <v>61</v>
      </c>
      <c r="M825" t="s">
        <v>23</v>
      </c>
      <c r="N825" t="s">
        <v>23</v>
      </c>
      <c r="O825" t="s">
        <v>56</v>
      </c>
      <c r="P825" t="s">
        <v>202</v>
      </c>
      <c r="Q825" t="s">
        <v>27</v>
      </c>
      <c r="R825" t="s">
        <v>2259</v>
      </c>
      <c r="S825" t="s">
        <v>2260</v>
      </c>
      <c r="T825" t="s">
        <v>30</v>
      </c>
      <c r="U825" t="s">
        <v>103</v>
      </c>
    </row>
    <row r="826" spans="1:21">
      <c r="A826" t="s">
        <v>2261</v>
      </c>
      <c r="B826" s="1">
        <v>45852</v>
      </c>
      <c r="C826" t="s">
        <v>22</v>
      </c>
      <c r="D826">
        <v>55</v>
      </c>
      <c r="E826" t="s">
        <v>39</v>
      </c>
      <c r="F826">
        <v>0</v>
      </c>
      <c r="G826">
        <v>1</v>
      </c>
      <c r="H826" t="s">
        <v>24</v>
      </c>
      <c r="I826">
        <v>4325</v>
      </c>
      <c r="J826">
        <v>0</v>
      </c>
      <c r="K826">
        <v>1</v>
      </c>
      <c r="M826" t="s">
        <v>23</v>
      </c>
      <c r="N826" t="s">
        <v>39</v>
      </c>
      <c r="P826" t="s">
        <v>26</v>
      </c>
      <c r="Q826" t="s">
        <v>84</v>
      </c>
      <c r="R826" t="s">
        <v>395</v>
      </c>
      <c r="S826" t="s">
        <v>2262</v>
      </c>
      <c r="T826" t="s">
        <v>59</v>
      </c>
      <c r="U826" t="s">
        <v>384</v>
      </c>
    </row>
    <row r="827" spans="1:21">
      <c r="A827" t="s">
        <v>2263</v>
      </c>
      <c r="B827" s="1">
        <v>45761</v>
      </c>
      <c r="C827" t="s">
        <v>22</v>
      </c>
      <c r="D827">
        <v>60</v>
      </c>
      <c r="E827" t="s">
        <v>39</v>
      </c>
      <c r="F827">
        <v>0</v>
      </c>
      <c r="G827">
        <v>1</v>
      </c>
      <c r="H827" t="s">
        <v>24</v>
      </c>
      <c r="I827">
        <v>4399</v>
      </c>
      <c r="J827">
        <v>0</v>
      </c>
      <c r="K827">
        <v>4</v>
      </c>
      <c r="M827" t="s">
        <v>23</v>
      </c>
      <c r="N827" t="s">
        <v>23</v>
      </c>
      <c r="O827" t="s">
        <v>56</v>
      </c>
      <c r="P827" t="s">
        <v>26</v>
      </c>
      <c r="Q827" t="s">
        <v>50</v>
      </c>
      <c r="R827" t="s">
        <v>2264</v>
      </c>
      <c r="S827" t="s">
        <v>2265</v>
      </c>
      <c r="T827" t="s">
        <v>30</v>
      </c>
      <c r="U827" t="s">
        <v>31</v>
      </c>
    </row>
    <row r="828" spans="1:21">
      <c r="A828" t="s">
        <v>2266</v>
      </c>
      <c r="B828" s="1">
        <v>45848</v>
      </c>
      <c r="C828" t="s">
        <v>33</v>
      </c>
      <c r="D828">
        <v>46</v>
      </c>
      <c r="E828" t="s">
        <v>23</v>
      </c>
      <c r="F828">
        <v>0</v>
      </c>
      <c r="G828">
        <v>1</v>
      </c>
      <c r="H828" t="s">
        <v>24</v>
      </c>
      <c r="I828">
        <v>4779</v>
      </c>
      <c r="J828">
        <v>1</v>
      </c>
      <c r="K828">
        <v>1</v>
      </c>
      <c r="L828" t="s">
        <v>48</v>
      </c>
      <c r="M828" t="s">
        <v>23</v>
      </c>
      <c r="N828" t="s">
        <v>23</v>
      </c>
      <c r="O828" t="s">
        <v>25</v>
      </c>
      <c r="P828" t="s">
        <v>26</v>
      </c>
      <c r="Q828" t="s">
        <v>50</v>
      </c>
      <c r="R828" t="s">
        <v>1328</v>
      </c>
      <c r="S828" t="s">
        <v>621</v>
      </c>
      <c r="T828" t="s">
        <v>43</v>
      </c>
      <c r="U828" t="s">
        <v>44</v>
      </c>
    </row>
    <row r="829" spans="1:21">
      <c r="A829" t="s">
        <v>2267</v>
      </c>
      <c r="B829" s="1">
        <v>45536</v>
      </c>
      <c r="C829" t="s">
        <v>33</v>
      </c>
      <c r="D829">
        <v>60</v>
      </c>
      <c r="E829" t="s">
        <v>23</v>
      </c>
      <c r="F829">
        <v>0</v>
      </c>
      <c r="G829">
        <v>1</v>
      </c>
      <c r="H829" t="s">
        <v>24</v>
      </c>
      <c r="I829">
        <v>3101</v>
      </c>
      <c r="J829">
        <v>5</v>
      </c>
      <c r="K829">
        <v>11</v>
      </c>
      <c r="M829" t="s">
        <v>23</v>
      </c>
      <c r="N829" t="s">
        <v>23</v>
      </c>
      <c r="O829" t="s">
        <v>25</v>
      </c>
      <c r="P829" t="s">
        <v>26</v>
      </c>
      <c r="Q829" t="s">
        <v>50</v>
      </c>
      <c r="R829" t="s">
        <v>2268</v>
      </c>
      <c r="S829" t="s">
        <v>2269</v>
      </c>
      <c r="T829" t="s">
        <v>30</v>
      </c>
      <c r="U829" t="s">
        <v>31</v>
      </c>
    </row>
    <row r="830" spans="1:21">
      <c r="A830" t="s">
        <v>2270</v>
      </c>
      <c r="B830" s="1">
        <v>45841</v>
      </c>
      <c r="C830" t="s">
        <v>33</v>
      </c>
      <c r="D830">
        <v>41</v>
      </c>
      <c r="E830" t="s">
        <v>39</v>
      </c>
      <c r="F830">
        <v>0</v>
      </c>
      <c r="G830">
        <v>1</v>
      </c>
      <c r="H830" t="s">
        <v>24</v>
      </c>
      <c r="I830">
        <v>2540</v>
      </c>
      <c r="J830">
        <v>0</v>
      </c>
      <c r="K830">
        <v>1</v>
      </c>
      <c r="L830" t="s">
        <v>48</v>
      </c>
      <c r="M830" t="s">
        <v>23</v>
      </c>
      <c r="N830" t="s">
        <v>23</v>
      </c>
      <c r="O830" t="s">
        <v>25</v>
      </c>
      <c r="P830" t="s">
        <v>26</v>
      </c>
      <c r="Q830" t="s">
        <v>27</v>
      </c>
      <c r="R830" t="s">
        <v>635</v>
      </c>
      <c r="S830" t="s">
        <v>2271</v>
      </c>
      <c r="T830" t="s">
        <v>30</v>
      </c>
      <c r="U830" t="s">
        <v>103</v>
      </c>
    </row>
    <row r="831" spans="1:21">
      <c r="A831" t="s">
        <v>2272</v>
      </c>
      <c r="B831" s="1">
        <v>45720</v>
      </c>
      <c r="C831" t="s">
        <v>33</v>
      </c>
      <c r="D831">
        <v>44</v>
      </c>
      <c r="E831" t="s">
        <v>39</v>
      </c>
      <c r="F831">
        <v>0</v>
      </c>
      <c r="G831">
        <v>1</v>
      </c>
      <c r="H831" t="s">
        <v>24</v>
      </c>
      <c r="I831">
        <v>5435</v>
      </c>
      <c r="J831">
        <v>0</v>
      </c>
      <c r="K831">
        <v>5</v>
      </c>
      <c r="M831" t="s">
        <v>23</v>
      </c>
      <c r="N831" t="s">
        <v>23</v>
      </c>
      <c r="O831" t="s">
        <v>25</v>
      </c>
      <c r="P831" t="s">
        <v>26</v>
      </c>
      <c r="Q831" t="s">
        <v>84</v>
      </c>
      <c r="R831" t="s">
        <v>283</v>
      </c>
      <c r="S831" t="s">
        <v>2273</v>
      </c>
      <c r="T831" t="s">
        <v>43</v>
      </c>
      <c r="U831" t="s">
        <v>44</v>
      </c>
    </row>
    <row r="832" spans="1:21">
      <c r="A832" t="s">
        <v>2274</v>
      </c>
      <c r="B832" s="1">
        <v>44758</v>
      </c>
      <c r="C832" t="s">
        <v>33</v>
      </c>
      <c r="D832">
        <v>26</v>
      </c>
      <c r="E832" t="s">
        <v>23</v>
      </c>
      <c r="F832">
        <v>0</v>
      </c>
      <c r="G832">
        <v>1</v>
      </c>
      <c r="H832" t="s">
        <v>24</v>
      </c>
      <c r="I832">
        <v>4233</v>
      </c>
      <c r="J832">
        <v>1</v>
      </c>
      <c r="K832">
        <v>37</v>
      </c>
      <c r="M832" t="s">
        <v>23</v>
      </c>
      <c r="N832" t="s">
        <v>23</v>
      </c>
      <c r="O832" t="s">
        <v>25</v>
      </c>
      <c r="P832" t="s">
        <v>26</v>
      </c>
      <c r="Q832" t="s">
        <v>27</v>
      </c>
      <c r="R832" t="s">
        <v>2275</v>
      </c>
      <c r="S832" t="s">
        <v>2276</v>
      </c>
      <c r="T832" t="s">
        <v>30</v>
      </c>
      <c r="U832" t="s">
        <v>69</v>
      </c>
    </row>
    <row r="833" spans="1:21">
      <c r="A833" t="s">
        <v>2277</v>
      </c>
      <c r="B833" s="1">
        <v>45748</v>
      </c>
      <c r="C833" t="s">
        <v>33</v>
      </c>
      <c r="D833">
        <v>42</v>
      </c>
      <c r="E833" t="s">
        <v>39</v>
      </c>
      <c r="F833">
        <v>0</v>
      </c>
      <c r="G833">
        <v>1</v>
      </c>
      <c r="H833" t="s">
        <v>24</v>
      </c>
      <c r="I833">
        <v>2220</v>
      </c>
      <c r="J833">
        <v>0</v>
      </c>
      <c r="K833">
        <v>4</v>
      </c>
      <c r="L833" t="s">
        <v>48</v>
      </c>
      <c r="M833" t="s">
        <v>23</v>
      </c>
      <c r="N833" t="s">
        <v>23</v>
      </c>
      <c r="O833" t="s">
        <v>25</v>
      </c>
      <c r="P833" t="s">
        <v>26</v>
      </c>
      <c r="Q833" t="s">
        <v>27</v>
      </c>
      <c r="R833" t="s">
        <v>2278</v>
      </c>
      <c r="S833" t="s">
        <v>2279</v>
      </c>
      <c r="T833" t="s">
        <v>30</v>
      </c>
      <c r="U833" t="s">
        <v>31</v>
      </c>
    </row>
    <row r="834" spans="1:21">
      <c r="A834" t="s">
        <v>2280</v>
      </c>
      <c r="B834" s="1">
        <v>44776</v>
      </c>
      <c r="C834" t="s">
        <v>33</v>
      </c>
      <c r="D834">
        <v>42</v>
      </c>
      <c r="E834" t="s">
        <v>39</v>
      </c>
      <c r="F834">
        <v>0</v>
      </c>
      <c r="G834">
        <v>1</v>
      </c>
      <c r="H834" t="s">
        <v>24</v>
      </c>
      <c r="I834">
        <v>2558</v>
      </c>
      <c r="J834">
        <v>0</v>
      </c>
      <c r="K834">
        <v>36</v>
      </c>
      <c r="M834" t="s">
        <v>23</v>
      </c>
      <c r="N834" t="s">
        <v>23</v>
      </c>
      <c r="O834" t="s">
        <v>25</v>
      </c>
      <c r="P834" t="s">
        <v>26</v>
      </c>
      <c r="Q834" t="s">
        <v>27</v>
      </c>
      <c r="R834" t="s">
        <v>2281</v>
      </c>
      <c r="S834" t="s">
        <v>2282</v>
      </c>
      <c r="T834" t="s">
        <v>30</v>
      </c>
      <c r="U834" t="s">
        <v>31</v>
      </c>
    </row>
    <row r="835" spans="1:21">
      <c r="A835" t="s">
        <v>2283</v>
      </c>
      <c r="B835" s="1">
        <v>44575</v>
      </c>
      <c r="C835" t="s">
        <v>33</v>
      </c>
      <c r="D835">
        <v>64</v>
      </c>
      <c r="E835" t="s">
        <v>39</v>
      </c>
      <c r="F835">
        <v>0</v>
      </c>
      <c r="G835">
        <v>1</v>
      </c>
      <c r="H835" t="s">
        <v>24</v>
      </c>
      <c r="I835">
        <v>4044</v>
      </c>
      <c r="J835">
        <v>0</v>
      </c>
      <c r="K835">
        <v>43</v>
      </c>
      <c r="L835" t="s">
        <v>142</v>
      </c>
      <c r="M835" t="s">
        <v>39</v>
      </c>
      <c r="N835" t="s">
        <v>23</v>
      </c>
      <c r="O835" t="s">
        <v>49</v>
      </c>
      <c r="P835" t="s">
        <v>26</v>
      </c>
      <c r="Q835" t="s">
        <v>27</v>
      </c>
      <c r="R835" t="s">
        <v>2089</v>
      </c>
      <c r="S835" t="s">
        <v>2284</v>
      </c>
      <c r="T835" t="s">
        <v>30</v>
      </c>
      <c r="U835" t="s">
        <v>106</v>
      </c>
    </row>
    <row r="836" spans="1:21">
      <c r="A836" t="s">
        <v>2285</v>
      </c>
      <c r="B836" s="1">
        <v>44713</v>
      </c>
      <c r="C836" t="s">
        <v>33</v>
      </c>
      <c r="D836">
        <v>60</v>
      </c>
      <c r="E836" t="s">
        <v>23</v>
      </c>
      <c r="F836">
        <v>0</v>
      </c>
      <c r="G836">
        <v>1</v>
      </c>
      <c r="H836" t="s">
        <v>24</v>
      </c>
      <c r="I836">
        <v>2341</v>
      </c>
      <c r="J836">
        <v>1</v>
      </c>
      <c r="K836">
        <v>38</v>
      </c>
      <c r="M836" t="s">
        <v>23</v>
      </c>
      <c r="N836" t="s">
        <v>23</v>
      </c>
      <c r="O836" t="s">
        <v>25</v>
      </c>
      <c r="P836" t="s">
        <v>26</v>
      </c>
      <c r="Q836" t="s">
        <v>27</v>
      </c>
      <c r="R836" t="s">
        <v>2286</v>
      </c>
      <c r="S836" t="s">
        <v>2287</v>
      </c>
      <c r="T836" t="s">
        <v>43</v>
      </c>
      <c r="U836" t="s">
        <v>44</v>
      </c>
    </row>
    <row r="837" spans="1:21">
      <c r="A837" t="s">
        <v>2288</v>
      </c>
      <c r="B837" s="1">
        <v>45560</v>
      </c>
      <c r="C837" t="s">
        <v>33</v>
      </c>
      <c r="D837">
        <v>43</v>
      </c>
      <c r="E837" t="s">
        <v>39</v>
      </c>
      <c r="F837">
        <v>0</v>
      </c>
      <c r="G837">
        <v>1</v>
      </c>
      <c r="H837" t="s">
        <v>24</v>
      </c>
      <c r="I837">
        <v>4444</v>
      </c>
      <c r="J837">
        <v>0</v>
      </c>
      <c r="K837">
        <v>11</v>
      </c>
      <c r="M837" t="s">
        <v>23</v>
      </c>
      <c r="N837" t="s">
        <v>23</v>
      </c>
      <c r="O837" t="s">
        <v>49</v>
      </c>
      <c r="P837" t="s">
        <v>26</v>
      </c>
      <c r="Q837" t="s">
        <v>50</v>
      </c>
      <c r="R837" t="s">
        <v>904</v>
      </c>
      <c r="S837" t="s">
        <v>2289</v>
      </c>
      <c r="T837" t="s">
        <v>30</v>
      </c>
      <c r="U837" t="s">
        <v>69</v>
      </c>
    </row>
    <row r="838" spans="1:21">
      <c r="A838" t="s">
        <v>2290</v>
      </c>
      <c r="B838" s="1">
        <v>45220</v>
      </c>
      <c r="C838" t="s">
        <v>22</v>
      </c>
      <c r="D838">
        <v>65</v>
      </c>
      <c r="E838" t="s">
        <v>39</v>
      </c>
      <c r="F838">
        <v>0</v>
      </c>
      <c r="G838">
        <v>1</v>
      </c>
      <c r="H838" t="s">
        <v>24</v>
      </c>
      <c r="I838">
        <v>4458</v>
      </c>
      <c r="J838">
        <v>0</v>
      </c>
      <c r="K838">
        <v>22</v>
      </c>
      <c r="L838" t="s">
        <v>97</v>
      </c>
      <c r="M838" t="s">
        <v>23</v>
      </c>
      <c r="N838" t="s">
        <v>23</v>
      </c>
      <c r="O838" t="s">
        <v>25</v>
      </c>
      <c r="P838" t="s">
        <v>26</v>
      </c>
      <c r="Q838" t="s">
        <v>27</v>
      </c>
      <c r="R838" t="s">
        <v>2291</v>
      </c>
      <c r="S838" t="s">
        <v>2292</v>
      </c>
      <c r="T838" t="s">
        <v>30</v>
      </c>
      <c r="U838" t="s">
        <v>69</v>
      </c>
    </row>
    <row r="839" spans="1:21">
      <c r="A839" t="s">
        <v>2293</v>
      </c>
      <c r="B839" s="1">
        <v>45372</v>
      </c>
      <c r="C839" t="s">
        <v>22</v>
      </c>
      <c r="D839">
        <v>68</v>
      </c>
      <c r="E839" t="s">
        <v>39</v>
      </c>
      <c r="F839">
        <v>0</v>
      </c>
      <c r="G839">
        <v>1</v>
      </c>
      <c r="H839" t="s">
        <v>24</v>
      </c>
      <c r="I839">
        <v>3797</v>
      </c>
      <c r="J839">
        <v>0</v>
      </c>
      <c r="K839">
        <v>17</v>
      </c>
      <c r="M839" t="s">
        <v>23</v>
      </c>
      <c r="N839" t="s">
        <v>23</v>
      </c>
      <c r="O839" t="s">
        <v>49</v>
      </c>
      <c r="P839" t="s">
        <v>26</v>
      </c>
      <c r="Q839" t="s">
        <v>27</v>
      </c>
      <c r="R839" t="s">
        <v>2097</v>
      </c>
      <c r="S839" t="s">
        <v>2294</v>
      </c>
      <c r="T839" t="s">
        <v>30</v>
      </c>
      <c r="U839" t="s">
        <v>69</v>
      </c>
    </row>
    <row r="840" spans="1:21">
      <c r="A840" t="s">
        <v>2295</v>
      </c>
      <c r="B840" s="1">
        <v>45599</v>
      </c>
      <c r="C840" t="s">
        <v>22</v>
      </c>
      <c r="D840">
        <v>67</v>
      </c>
      <c r="E840" t="s">
        <v>39</v>
      </c>
      <c r="F840">
        <v>0</v>
      </c>
      <c r="G840">
        <v>1</v>
      </c>
      <c r="H840" t="s">
        <v>24</v>
      </c>
      <c r="I840">
        <v>2313</v>
      </c>
      <c r="J840">
        <v>0</v>
      </c>
      <c r="K840">
        <v>9</v>
      </c>
      <c r="M840" t="s">
        <v>23</v>
      </c>
      <c r="N840" t="s">
        <v>23</v>
      </c>
      <c r="O840" t="s">
        <v>25</v>
      </c>
      <c r="P840" t="s">
        <v>26</v>
      </c>
      <c r="Q840" t="s">
        <v>50</v>
      </c>
      <c r="R840" t="s">
        <v>2296</v>
      </c>
      <c r="S840" t="s">
        <v>2297</v>
      </c>
      <c r="T840" t="s">
        <v>30</v>
      </c>
      <c r="U840" t="s">
        <v>31</v>
      </c>
    </row>
    <row r="841" spans="1:21">
      <c r="A841" t="s">
        <v>2298</v>
      </c>
      <c r="B841" s="1">
        <v>44999</v>
      </c>
      <c r="C841" t="s">
        <v>33</v>
      </c>
      <c r="D841">
        <v>76</v>
      </c>
      <c r="E841" t="s">
        <v>39</v>
      </c>
      <c r="F841">
        <v>0</v>
      </c>
      <c r="G841">
        <v>1</v>
      </c>
      <c r="H841" t="s">
        <v>24</v>
      </c>
      <c r="I841">
        <v>4235</v>
      </c>
      <c r="J841">
        <v>0</v>
      </c>
      <c r="K841">
        <v>29</v>
      </c>
      <c r="M841" t="s">
        <v>23</v>
      </c>
      <c r="N841" t="s">
        <v>23</v>
      </c>
      <c r="O841" t="s">
        <v>25</v>
      </c>
      <c r="P841" t="s">
        <v>26</v>
      </c>
      <c r="Q841" t="s">
        <v>27</v>
      </c>
      <c r="R841" t="s">
        <v>2299</v>
      </c>
      <c r="S841" t="s">
        <v>2300</v>
      </c>
      <c r="T841" t="s">
        <v>36</v>
      </c>
      <c r="U841" t="s">
        <v>46</v>
      </c>
    </row>
    <row r="842" spans="1:21">
      <c r="A842" t="s">
        <v>2301</v>
      </c>
      <c r="B842" s="1">
        <v>45065</v>
      </c>
      <c r="C842" t="s">
        <v>22</v>
      </c>
      <c r="D842">
        <v>68</v>
      </c>
      <c r="E842" t="s">
        <v>23</v>
      </c>
      <c r="F842">
        <v>0</v>
      </c>
      <c r="G842">
        <v>1</v>
      </c>
      <c r="H842" t="s">
        <v>24</v>
      </c>
      <c r="I842">
        <v>4564</v>
      </c>
      <c r="J842">
        <v>1</v>
      </c>
      <c r="K842">
        <v>27</v>
      </c>
      <c r="L842" t="s">
        <v>40</v>
      </c>
      <c r="M842" t="s">
        <v>39</v>
      </c>
      <c r="N842" t="s">
        <v>23</v>
      </c>
      <c r="O842" t="s">
        <v>49</v>
      </c>
      <c r="P842" t="s">
        <v>26</v>
      </c>
      <c r="Q842" t="s">
        <v>27</v>
      </c>
      <c r="R842" t="s">
        <v>2302</v>
      </c>
      <c r="S842" t="s">
        <v>2303</v>
      </c>
      <c r="T842" t="s">
        <v>64</v>
      </c>
      <c r="U842" t="s">
        <v>65</v>
      </c>
    </row>
    <row r="843" spans="1:21">
      <c r="A843" t="s">
        <v>2304</v>
      </c>
      <c r="B843" s="1">
        <v>45829</v>
      </c>
      <c r="C843" t="s">
        <v>22</v>
      </c>
      <c r="D843">
        <v>65</v>
      </c>
      <c r="E843" t="s">
        <v>39</v>
      </c>
      <c r="F843">
        <v>0</v>
      </c>
      <c r="G843">
        <v>1</v>
      </c>
      <c r="H843" t="s">
        <v>24</v>
      </c>
      <c r="I843">
        <v>5569</v>
      </c>
      <c r="J843">
        <v>0</v>
      </c>
      <c r="K843">
        <v>2</v>
      </c>
      <c r="L843" t="s">
        <v>48</v>
      </c>
      <c r="M843" t="s">
        <v>23</v>
      </c>
      <c r="N843" t="s">
        <v>23</v>
      </c>
      <c r="O843" t="s">
        <v>25</v>
      </c>
      <c r="P843" t="s">
        <v>26</v>
      </c>
      <c r="Q843" t="s">
        <v>27</v>
      </c>
      <c r="R843" t="s">
        <v>179</v>
      </c>
      <c r="S843" t="s">
        <v>2305</v>
      </c>
      <c r="T843" t="s">
        <v>43</v>
      </c>
      <c r="U843" t="s">
        <v>44</v>
      </c>
    </row>
    <row r="844" spans="1:21">
      <c r="A844" t="s">
        <v>2306</v>
      </c>
      <c r="B844" s="1">
        <v>45857</v>
      </c>
      <c r="C844" t="s">
        <v>22</v>
      </c>
      <c r="D844">
        <v>32</v>
      </c>
      <c r="E844" t="s">
        <v>39</v>
      </c>
      <c r="F844">
        <v>0</v>
      </c>
      <c r="G844">
        <v>1</v>
      </c>
      <c r="H844" t="s">
        <v>24</v>
      </c>
      <c r="I844">
        <v>2814</v>
      </c>
      <c r="J844">
        <v>0</v>
      </c>
      <c r="K844">
        <v>1</v>
      </c>
      <c r="M844" t="s">
        <v>23</v>
      </c>
      <c r="N844" t="s">
        <v>23</v>
      </c>
      <c r="O844" t="s">
        <v>25</v>
      </c>
      <c r="P844" t="s">
        <v>26</v>
      </c>
      <c r="Q844" t="s">
        <v>27</v>
      </c>
      <c r="R844" t="s">
        <v>674</v>
      </c>
      <c r="S844" t="s">
        <v>2307</v>
      </c>
      <c r="T844" t="s">
        <v>30</v>
      </c>
      <c r="U844" t="s">
        <v>31</v>
      </c>
    </row>
    <row r="845" spans="1:21">
      <c r="A845" t="s">
        <v>2308</v>
      </c>
      <c r="B845" s="1">
        <v>45789</v>
      </c>
      <c r="C845" t="s">
        <v>22</v>
      </c>
      <c r="D845">
        <v>23</v>
      </c>
      <c r="E845" t="s">
        <v>23</v>
      </c>
      <c r="F845">
        <v>0</v>
      </c>
      <c r="G845">
        <v>1</v>
      </c>
      <c r="H845" t="s">
        <v>24</v>
      </c>
      <c r="I845">
        <v>3273</v>
      </c>
      <c r="J845">
        <v>1</v>
      </c>
      <c r="K845">
        <v>3</v>
      </c>
      <c r="M845" t="s">
        <v>23</v>
      </c>
      <c r="N845" t="s">
        <v>23</v>
      </c>
      <c r="O845" t="s">
        <v>56</v>
      </c>
      <c r="P845" t="s">
        <v>26</v>
      </c>
      <c r="Q845" t="s">
        <v>27</v>
      </c>
      <c r="R845" t="s">
        <v>977</v>
      </c>
      <c r="S845" t="s">
        <v>2309</v>
      </c>
      <c r="T845" t="s">
        <v>30</v>
      </c>
      <c r="U845" t="s">
        <v>69</v>
      </c>
    </row>
    <row r="846" spans="1:21">
      <c r="A846" t="s">
        <v>2310</v>
      </c>
      <c r="B846" s="1">
        <v>45583</v>
      </c>
      <c r="C846" t="s">
        <v>22</v>
      </c>
      <c r="D846">
        <v>51</v>
      </c>
      <c r="E846" t="s">
        <v>39</v>
      </c>
      <c r="F846">
        <v>0</v>
      </c>
      <c r="G846">
        <v>1</v>
      </c>
      <c r="H846" t="s">
        <v>24</v>
      </c>
      <c r="I846">
        <v>3658</v>
      </c>
      <c r="J846">
        <v>0</v>
      </c>
      <c r="K846">
        <v>10</v>
      </c>
      <c r="L846" t="s">
        <v>97</v>
      </c>
      <c r="M846" t="s">
        <v>23</v>
      </c>
      <c r="N846" t="s">
        <v>23</v>
      </c>
      <c r="O846" t="s">
        <v>25</v>
      </c>
      <c r="P846" t="s">
        <v>26</v>
      </c>
      <c r="Q846" t="s">
        <v>27</v>
      </c>
      <c r="R846" t="s">
        <v>2311</v>
      </c>
      <c r="S846" t="s">
        <v>2312</v>
      </c>
      <c r="T846" t="s">
        <v>30</v>
      </c>
      <c r="U846" t="s">
        <v>69</v>
      </c>
    </row>
    <row r="847" spans="1:21">
      <c r="A847" t="s">
        <v>2313</v>
      </c>
      <c r="B847" s="1">
        <v>45354</v>
      </c>
      <c r="C847" t="s">
        <v>22</v>
      </c>
      <c r="D847">
        <v>36</v>
      </c>
      <c r="E847" t="s">
        <v>39</v>
      </c>
      <c r="F847">
        <v>0</v>
      </c>
      <c r="G847">
        <v>1</v>
      </c>
      <c r="H847" t="s">
        <v>24</v>
      </c>
      <c r="I847">
        <v>4940</v>
      </c>
      <c r="J847">
        <v>0</v>
      </c>
      <c r="K847">
        <v>17</v>
      </c>
      <c r="M847" t="s">
        <v>23</v>
      </c>
      <c r="N847" t="s">
        <v>23</v>
      </c>
      <c r="O847" t="s">
        <v>25</v>
      </c>
      <c r="P847" t="s">
        <v>26</v>
      </c>
      <c r="Q847" t="s">
        <v>27</v>
      </c>
      <c r="R847" t="s">
        <v>410</v>
      </c>
      <c r="S847" t="s">
        <v>2314</v>
      </c>
      <c r="T847" t="s">
        <v>59</v>
      </c>
      <c r="U847" t="s">
        <v>60</v>
      </c>
    </row>
    <row r="848" spans="1:21">
      <c r="A848" t="s">
        <v>2315</v>
      </c>
      <c r="B848" s="1">
        <v>45828</v>
      </c>
      <c r="C848" t="s">
        <v>22</v>
      </c>
      <c r="D848">
        <v>44</v>
      </c>
      <c r="E848" t="s">
        <v>39</v>
      </c>
      <c r="F848">
        <v>0</v>
      </c>
      <c r="G848">
        <v>1</v>
      </c>
      <c r="H848" t="s">
        <v>24</v>
      </c>
      <c r="I848">
        <v>5704</v>
      </c>
      <c r="J848">
        <v>0</v>
      </c>
      <c r="K848">
        <v>2</v>
      </c>
      <c r="M848" t="s">
        <v>23</v>
      </c>
      <c r="N848" t="s">
        <v>23</v>
      </c>
      <c r="O848" t="s">
        <v>56</v>
      </c>
      <c r="P848" t="s">
        <v>26</v>
      </c>
      <c r="Q848" t="s">
        <v>50</v>
      </c>
      <c r="R848" t="s">
        <v>2316</v>
      </c>
      <c r="S848" t="s">
        <v>2317</v>
      </c>
      <c r="T848" t="s">
        <v>30</v>
      </c>
      <c r="U848" t="s">
        <v>31</v>
      </c>
    </row>
    <row r="849" spans="1:21">
      <c r="A849" t="s">
        <v>2318</v>
      </c>
      <c r="B849" s="1">
        <v>45858</v>
      </c>
      <c r="C849" t="s">
        <v>22</v>
      </c>
      <c r="D849">
        <v>59</v>
      </c>
      <c r="E849" t="s">
        <v>39</v>
      </c>
      <c r="F849">
        <v>0</v>
      </c>
      <c r="G849">
        <v>1</v>
      </c>
      <c r="H849" t="s">
        <v>24</v>
      </c>
      <c r="I849">
        <v>4214</v>
      </c>
      <c r="J849">
        <v>0</v>
      </c>
      <c r="K849">
        <v>1</v>
      </c>
      <c r="M849" t="s">
        <v>23</v>
      </c>
      <c r="N849" t="s">
        <v>23</v>
      </c>
      <c r="O849" t="s">
        <v>25</v>
      </c>
      <c r="P849" t="s">
        <v>26</v>
      </c>
      <c r="Q849" t="s">
        <v>27</v>
      </c>
      <c r="R849" t="s">
        <v>2319</v>
      </c>
      <c r="S849" t="s">
        <v>2320</v>
      </c>
      <c r="T849" t="s">
        <v>30</v>
      </c>
      <c r="U849" t="s">
        <v>31</v>
      </c>
    </row>
    <row r="850" spans="1:21">
      <c r="A850" t="s">
        <v>2321</v>
      </c>
      <c r="B850" s="1">
        <v>45855</v>
      </c>
      <c r="C850" t="s">
        <v>22</v>
      </c>
      <c r="D850">
        <v>60</v>
      </c>
      <c r="E850" t="s">
        <v>39</v>
      </c>
      <c r="F850">
        <v>0</v>
      </c>
      <c r="G850">
        <v>1</v>
      </c>
      <c r="H850" t="s">
        <v>24</v>
      </c>
      <c r="I850">
        <v>2377</v>
      </c>
      <c r="J850">
        <v>0</v>
      </c>
      <c r="K850">
        <v>1</v>
      </c>
      <c r="M850" t="s">
        <v>23</v>
      </c>
      <c r="N850" t="s">
        <v>23</v>
      </c>
      <c r="O850" t="s">
        <v>25</v>
      </c>
      <c r="P850" t="s">
        <v>26</v>
      </c>
      <c r="Q850" t="s">
        <v>27</v>
      </c>
      <c r="R850" t="s">
        <v>2322</v>
      </c>
      <c r="S850" t="s">
        <v>2323</v>
      </c>
      <c r="T850" t="s">
        <v>30</v>
      </c>
      <c r="U850" t="s">
        <v>31</v>
      </c>
    </row>
    <row r="851" spans="1:21">
      <c r="A851" t="s">
        <v>2324</v>
      </c>
      <c r="B851" s="1">
        <v>43781</v>
      </c>
      <c r="C851" t="s">
        <v>22</v>
      </c>
      <c r="D851">
        <v>51</v>
      </c>
      <c r="E851" t="s">
        <v>39</v>
      </c>
      <c r="F851">
        <v>0</v>
      </c>
      <c r="G851">
        <v>1</v>
      </c>
      <c r="H851" t="s">
        <v>24</v>
      </c>
      <c r="I851">
        <v>6230</v>
      </c>
      <c r="J851">
        <v>0</v>
      </c>
      <c r="K851">
        <v>69</v>
      </c>
      <c r="L851" t="s">
        <v>316</v>
      </c>
      <c r="M851" t="s">
        <v>23</v>
      </c>
      <c r="N851" t="s">
        <v>23</v>
      </c>
      <c r="O851" t="s">
        <v>49</v>
      </c>
      <c r="P851" t="s">
        <v>202</v>
      </c>
      <c r="Q851" t="s">
        <v>50</v>
      </c>
      <c r="R851" t="s">
        <v>2325</v>
      </c>
      <c r="S851" t="s">
        <v>2326</v>
      </c>
      <c r="T851" t="s">
        <v>30</v>
      </c>
      <c r="U851" t="s">
        <v>69</v>
      </c>
    </row>
    <row r="852" spans="1:21">
      <c r="A852" t="s">
        <v>2327</v>
      </c>
      <c r="B852" s="1">
        <v>44156</v>
      </c>
      <c r="C852" t="s">
        <v>33</v>
      </c>
      <c r="D852">
        <v>39</v>
      </c>
      <c r="E852" t="s">
        <v>39</v>
      </c>
      <c r="F852">
        <v>0</v>
      </c>
      <c r="G852">
        <v>1</v>
      </c>
      <c r="H852" t="s">
        <v>24</v>
      </c>
      <c r="I852">
        <v>5789</v>
      </c>
      <c r="J852">
        <v>0</v>
      </c>
      <c r="K852">
        <v>57</v>
      </c>
      <c r="M852" t="s">
        <v>23</v>
      </c>
      <c r="N852" t="s">
        <v>23</v>
      </c>
      <c r="O852" t="s">
        <v>25</v>
      </c>
      <c r="P852" t="s">
        <v>164</v>
      </c>
      <c r="Q852" t="s">
        <v>27</v>
      </c>
      <c r="R852" t="s">
        <v>1816</v>
      </c>
      <c r="S852" t="s">
        <v>2328</v>
      </c>
      <c r="T852" t="s">
        <v>30</v>
      </c>
      <c r="U852" t="s">
        <v>69</v>
      </c>
    </row>
    <row r="853" spans="1:21">
      <c r="A853" t="s">
        <v>2329</v>
      </c>
      <c r="B853" s="1">
        <v>45853</v>
      </c>
      <c r="C853" t="s">
        <v>22</v>
      </c>
      <c r="D853">
        <v>54</v>
      </c>
      <c r="E853" t="s">
        <v>39</v>
      </c>
      <c r="F853">
        <v>0</v>
      </c>
      <c r="G853">
        <v>1</v>
      </c>
      <c r="H853" t="s">
        <v>24</v>
      </c>
      <c r="I853">
        <v>4747</v>
      </c>
      <c r="J853">
        <v>0</v>
      </c>
      <c r="K853">
        <v>1</v>
      </c>
      <c r="L853" t="s">
        <v>48</v>
      </c>
      <c r="M853" t="s">
        <v>39</v>
      </c>
      <c r="N853" t="s">
        <v>23</v>
      </c>
      <c r="O853" t="s">
        <v>56</v>
      </c>
      <c r="P853" t="s">
        <v>26</v>
      </c>
      <c r="Q853" t="s">
        <v>27</v>
      </c>
      <c r="R853" t="s">
        <v>2330</v>
      </c>
      <c r="S853" t="s">
        <v>2330</v>
      </c>
      <c r="T853" t="s">
        <v>30</v>
      </c>
      <c r="U853" t="s">
        <v>103</v>
      </c>
    </row>
    <row r="854" spans="1:21">
      <c r="A854" t="s">
        <v>2331</v>
      </c>
      <c r="B854" s="1">
        <v>45840</v>
      </c>
      <c r="C854" t="s">
        <v>22</v>
      </c>
      <c r="D854">
        <v>28</v>
      </c>
      <c r="E854" t="s">
        <v>39</v>
      </c>
      <c r="F854">
        <v>0</v>
      </c>
      <c r="G854">
        <v>1</v>
      </c>
      <c r="H854" t="s">
        <v>24</v>
      </c>
      <c r="I854">
        <v>4750</v>
      </c>
      <c r="J854">
        <v>0</v>
      </c>
      <c r="K854">
        <v>1</v>
      </c>
      <c r="M854" t="s">
        <v>23</v>
      </c>
      <c r="N854" t="s">
        <v>23</v>
      </c>
      <c r="O854" t="s">
        <v>25</v>
      </c>
      <c r="P854" t="s">
        <v>26</v>
      </c>
      <c r="Q854" t="s">
        <v>84</v>
      </c>
      <c r="R854" t="s">
        <v>852</v>
      </c>
      <c r="S854" t="s">
        <v>1792</v>
      </c>
      <c r="T854" t="s">
        <v>43</v>
      </c>
      <c r="U854" t="s">
        <v>44</v>
      </c>
    </row>
    <row r="855" spans="1:21">
      <c r="A855" t="s">
        <v>2332</v>
      </c>
      <c r="B855" s="1">
        <v>45675</v>
      </c>
      <c r="C855" t="s">
        <v>22</v>
      </c>
      <c r="D855">
        <v>61</v>
      </c>
      <c r="E855" t="s">
        <v>23</v>
      </c>
      <c r="F855">
        <v>6</v>
      </c>
      <c r="G855">
        <v>1</v>
      </c>
      <c r="H855" t="s">
        <v>24</v>
      </c>
      <c r="I855">
        <v>3520</v>
      </c>
      <c r="J855">
        <v>2</v>
      </c>
      <c r="K855">
        <v>7</v>
      </c>
      <c r="M855" t="s">
        <v>39</v>
      </c>
      <c r="N855" t="s">
        <v>23</v>
      </c>
      <c r="O855" t="s">
        <v>56</v>
      </c>
      <c r="P855" t="s">
        <v>26</v>
      </c>
      <c r="Q855" t="s">
        <v>27</v>
      </c>
      <c r="R855" t="s">
        <v>2333</v>
      </c>
      <c r="S855" t="s">
        <v>2334</v>
      </c>
      <c r="T855" t="s">
        <v>64</v>
      </c>
      <c r="U855" t="s">
        <v>73</v>
      </c>
    </row>
    <row r="856" spans="1:21">
      <c r="A856" t="s">
        <v>2335</v>
      </c>
      <c r="B856" s="1">
        <v>43984</v>
      </c>
      <c r="C856" t="s">
        <v>33</v>
      </c>
      <c r="D856">
        <v>32</v>
      </c>
      <c r="E856" t="s">
        <v>23</v>
      </c>
      <c r="F856">
        <v>0</v>
      </c>
      <c r="G856">
        <v>1</v>
      </c>
      <c r="H856" t="s">
        <v>24</v>
      </c>
      <c r="I856">
        <v>4120</v>
      </c>
      <c r="J856">
        <v>1</v>
      </c>
      <c r="K856">
        <v>62</v>
      </c>
      <c r="M856" t="s">
        <v>23</v>
      </c>
      <c r="N856" t="s">
        <v>23</v>
      </c>
      <c r="O856" t="s">
        <v>25</v>
      </c>
      <c r="P856" t="s">
        <v>26</v>
      </c>
      <c r="Q856" t="s">
        <v>27</v>
      </c>
      <c r="R856" t="s">
        <v>2336</v>
      </c>
      <c r="S856" t="s">
        <v>2337</v>
      </c>
      <c r="T856" t="s">
        <v>30</v>
      </c>
      <c r="U856" t="s">
        <v>31</v>
      </c>
    </row>
    <row r="857" spans="1:21">
      <c r="A857" t="s">
        <v>2338</v>
      </c>
      <c r="B857" s="1">
        <v>44593</v>
      </c>
      <c r="C857" t="s">
        <v>22</v>
      </c>
      <c r="D857">
        <v>54</v>
      </c>
      <c r="E857" t="s">
        <v>23</v>
      </c>
      <c r="F857">
        <v>0</v>
      </c>
      <c r="G857">
        <v>1</v>
      </c>
      <c r="H857" t="s">
        <v>24</v>
      </c>
      <c r="I857">
        <v>2265</v>
      </c>
      <c r="J857">
        <v>1</v>
      </c>
      <c r="K857">
        <v>42</v>
      </c>
      <c r="M857" t="s">
        <v>23</v>
      </c>
      <c r="N857" t="s">
        <v>23</v>
      </c>
      <c r="O857" t="s">
        <v>25</v>
      </c>
      <c r="P857" t="s">
        <v>26</v>
      </c>
      <c r="Q857" t="s">
        <v>27</v>
      </c>
      <c r="R857" t="s">
        <v>1365</v>
      </c>
      <c r="S857" t="s">
        <v>2339</v>
      </c>
      <c r="T857" t="s">
        <v>43</v>
      </c>
      <c r="U857" t="s">
        <v>44</v>
      </c>
    </row>
    <row r="858" spans="1:21">
      <c r="A858" t="s">
        <v>2340</v>
      </c>
      <c r="B858" s="1">
        <v>45843</v>
      </c>
      <c r="C858" t="s">
        <v>33</v>
      </c>
      <c r="D858">
        <v>42</v>
      </c>
      <c r="E858" t="s">
        <v>23</v>
      </c>
      <c r="F858">
        <v>2</v>
      </c>
      <c r="G858">
        <v>1</v>
      </c>
      <c r="H858" t="s">
        <v>24</v>
      </c>
      <c r="I858">
        <v>5434</v>
      </c>
      <c r="J858">
        <v>1</v>
      </c>
      <c r="K858">
        <v>1</v>
      </c>
      <c r="M858" t="s">
        <v>39</v>
      </c>
      <c r="N858" t="s">
        <v>23</v>
      </c>
      <c r="O858" t="s">
        <v>49</v>
      </c>
      <c r="P858" t="s">
        <v>26</v>
      </c>
      <c r="Q858" t="s">
        <v>27</v>
      </c>
      <c r="R858" t="s">
        <v>2341</v>
      </c>
      <c r="S858" t="s">
        <v>2342</v>
      </c>
      <c r="T858" t="s">
        <v>36</v>
      </c>
      <c r="U858" t="s">
        <v>46</v>
      </c>
    </row>
    <row r="859" spans="1:21">
      <c r="A859" t="s">
        <v>2343</v>
      </c>
      <c r="B859" s="1">
        <v>45828</v>
      </c>
      <c r="C859" t="s">
        <v>33</v>
      </c>
      <c r="D859">
        <v>37</v>
      </c>
      <c r="E859" t="s">
        <v>39</v>
      </c>
      <c r="F859">
        <v>0</v>
      </c>
      <c r="G859">
        <v>1</v>
      </c>
      <c r="H859" t="s">
        <v>24</v>
      </c>
      <c r="I859">
        <v>2078</v>
      </c>
      <c r="J859">
        <v>0</v>
      </c>
      <c r="K859">
        <v>2</v>
      </c>
      <c r="M859" t="s">
        <v>23</v>
      </c>
      <c r="N859" t="s">
        <v>23</v>
      </c>
      <c r="O859" t="s">
        <v>25</v>
      </c>
      <c r="P859" t="s">
        <v>26</v>
      </c>
      <c r="Q859" t="s">
        <v>50</v>
      </c>
      <c r="R859" t="s">
        <v>305</v>
      </c>
      <c r="S859" t="s">
        <v>2344</v>
      </c>
      <c r="T859" t="s">
        <v>59</v>
      </c>
      <c r="U859" t="s">
        <v>384</v>
      </c>
    </row>
    <row r="860" spans="1:21">
      <c r="A860" t="s">
        <v>2345</v>
      </c>
      <c r="B860" s="1">
        <v>44567</v>
      </c>
      <c r="C860" t="s">
        <v>22</v>
      </c>
      <c r="D860">
        <v>56</v>
      </c>
      <c r="E860" t="s">
        <v>39</v>
      </c>
      <c r="F860">
        <v>0</v>
      </c>
      <c r="G860">
        <v>1</v>
      </c>
      <c r="H860" t="s">
        <v>24</v>
      </c>
      <c r="I860">
        <v>4760</v>
      </c>
      <c r="J860">
        <v>0</v>
      </c>
      <c r="K860">
        <v>43</v>
      </c>
      <c r="L860" t="s">
        <v>142</v>
      </c>
      <c r="M860" t="s">
        <v>23</v>
      </c>
      <c r="N860" t="s">
        <v>23</v>
      </c>
      <c r="O860" t="s">
        <v>25</v>
      </c>
      <c r="P860" t="s">
        <v>202</v>
      </c>
      <c r="Q860" t="s">
        <v>27</v>
      </c>
      <c r="R860" t="s">
        <v>268</v>
      </c>
      <c r="S860" t="s">
        <v>2346</v>
      </c>
      <c r="T860" t="s">
        <v>64</v>
      </c>
      <c r="U860" t="s">
        <v>65</v>
      </c>
    </row>
    <row r="861" spans="1:21">
      <c r="A861" t="s">
        <v>2347</v>
      </c>
      <c r="B861" s="1">
        <v>45707</v>
      </c>
      <c r="C861" t="s">
        <v>22</v>
      </c>
      <c r="D861">
        <v>47</v>
      </c>
      <c r="E861" t="s">
        <v>39</v>
      </c>
      <c r="F861">
        <v>0</v>
      </c>
      <c r="G861">
        <v>1</v>
      </c>
      <c r="H861" t="s">
        <v>24</v>
      </c>
      <c r="I861">
        <v>4667</v>
      </c>
      <c r="J861">
        <v>0</v>
      </c>
      <c r="K861">
        <v>6</v>
      </c>
      <c r="L861" t="s">
        <v>48</v>
      </c>
      <c r="M861" t="s">
        <v>39</v>
      </c>
      <c r="N861" t="s">
        <v>23</v>
      </c>
      <c r="O861" t="s">
        <v>49</v>
      </c>
      <c r="P861" t="s">
        <v>26</v>
      </c>
      <c r="Q861" t="s">
        <v>50</v>
      </c>
      <c r="R861" t="s">
        <v>738</v>
      </c>
      <c r="S861" t="s">
        <v>2348</v>
      </c>
      <c r="T861" t="s">
        <v>30</v>
      </c>
      <c r="U861" t="s">
        <v>31</v>
      </c>
    </row>
    <row r="862" spans="1:21">
      <c r="A862" t="s">
        <v>2349</v>
      </c>
      <c r="B862" s="1">
        <v>45120</v>
      </c>
      <c r="C862" t="s">
        <v>33</v>
      </c>
      <c r="D862">
        <v>19</v>
      </c>
      <c r="E862" t="s">
        <v>23</v>
      </c>
      <c r="F862">
        <v>0</v>
      </c>
      <c r="G862">
        <v>1</v>
      </c>
      <c r="H862" t="s">
        <v>24</v>
      </c>
      <c r="I862">
        <v>5024</v>
      </c>
      <c r="J862">
        <v>1</v>
      </c>
      <c r="K862">
        <v>25</v>
      </c>
      <c r="L862" t="s">
        <v>40</v>
      </c>
      <c r="M862" t="s">
        <v>39</v>
      </c>
      <c r="N862" t="s">
        <v>23</v>
      </c>
      <c r="O862" t="s">
        <v>56</v>
      </c>
      <c r="P862" t="s">
        <v>26</v>
      </c>
      <c r="Q862" t="s">
        <v>27</v>
      </c>
      <c r="R862" t="s">
        <v>2350</v>
      </c>
      <c r="S862" t="s">
        <v>2351</v>
      </c>
      <c r="T862" t="s">
        <v>30</v>
      </c>
      <c r="U862" t="s">
        <v>31</v>
      </c>
    </row>
    <row r="863" spans="1:21">
      <c r="A863" t="s">
        <v>2352</v>
      </c>
      <c r="B863" s="1">
        <v>45188</v>
      </c>
      <c r="C863" t="s">
        <v>22</v>
      </c>
      <c r="D863">
        <v>49</v>
      </c>
      <c r="E863" t="s">
        <v>39</v>
      </c>
      <c r="F863">
        <v>0</v>
      </c>
      <c r="G863">
        <v>1</v>
      </c>
      <c r="H863" t="s">
        <v>24</v>
      </c>
      <c r="I863">
        <v>5963</v>
      </c>
      <c r="J863">
        <v>0</v>
      </c>
      <c r="K863">
        <v>23</v>
      </c>
      <c r="L863" t="s">
        <v>97</v>
      </c>
      <c r="M863" t="s">
        <v>23</v>
      </c>
      <c r="N863" t="s">
        <v>23</v>
      </c>
      <c r="O863" t="s">
        <v>25</v>
      </c>
      <c r="P863" t="s">
        <v>26</v>
      </c>
      <c r="Q863" t="s">
        <v>50</v>
      </c>
      <c r="R863" t="s">
        <v>2353</v>
      </c>
      <c r="S863" t="s">
        <v>2354</v>
      </c>
      <c r="T863" t="s">
        <v>30</v>
      </c>
      <c r="U863" t="s">
        <v>31</v>
      </c>
    </row>
    <row r="864" spans="1:21">
      <c r="A864" t="s">
        <v>2355</v>
      </c>
      <c r="B864" s="1">
        <v>45844</v>
      </c>
      <c r="C864" t="s">
        <v>33</v>
      </c>
      <c r="D864">
        <v>64</v>
      </c>
      <c r="E864" t="s">
        <v>39</v>
      </c>
      <c r="F864">
        <v>2</v>
      </c>
      <c r="G864">
        <v>1</v>
      </c>
      <c r="H864" t="s">
        <v>24</v>
      </c>
      <c r="I864">
        <v>4531</v>
      </c>
      <c r="J864">
        <v>0</v>
      </c>
      <c r="K864">
        <v>1</v>
      </c>
      <c r="L864" t="s">
        <v>48</v>
      </c>
      <c r="M864" t="s">
        <v>23</v>
      </c>
      <c r="N864" t="s">
        <v>23</v>
      </c>
      <c r="O864" t="s">
        <v>49</v>
      </c>
      <c r="P864" t="s">
        <v>26</v>
      </c>
      <c r="Q864" t="s">
        <v>27</v>
      </c>
      <c r="R864" t="s">
        <v>2356</v>
      </c>
      <c r="S864" t="s">
        <v>2357</v>
      </c>
      <c r="T864" t="s">
        <v>36</v>
      </c>
      <c r="U864" t="s">
        <v>37</v>
      </c>
    </row>
    <row r="865" spans="1:21">
      <c r="A865" t="s">
        <v>2358</v>
      </c>
      <c r="B865" s="1">
        <v>45795</v>
      </c>
      <c r="C865" t="s">
        <v>33</v>
      </c>
      <c r="D865">
        <v>63</v>
      </c>
      <c r="E865" t="s">
        <v>39</v>
      </c>
      <c r="F865">
        <v>0</v>
      </c>
      <c r="G865">
        <v>1</v>
      </c>
      <c r="H865" t="s">
        <v>24</v>
      </c>
      <c r="I865">
        <v>5475</v>
      </c>
      <c r="J865">
        <v>0</v>
      </c>
      <c r="K865">
        <v>3</v>
      </c>
      <c r="L865" t="s">
        <v>48</v>
      </c>
      <c r="M865" t="s">
        <v>23</v>
      </c>
      <c r="N865" t="s">
        <v>23</v>
      </c>
      <c r="O865" t="s">
        <v>25</v>
      </c>
      <c r="P865" t="s">
        <v>26</v>
      </c>
      <c r="Q865" t="s">
        <v>27</v>
      </c>
      <c r="R865" t="s">
        <v>422</v>
      </c>
      <c r="S865" t="s">
        <v>2359</v>
      </c>
      <c r="T865" t="s">
        <v>30</v>
      </c>
      <c r="U865" t="s">
        <v>31</v>
      </c>
    </row>
    <row r="866" spans="1:21">
      <c r="A866" t="s">
        <v>2360</v>
      </c>
      <c r="B866" s="1">
        <v>45803</v>
      </c>
      <c r="C866" t="s">
        <v>22</v>
      </c>
      <c r="D866">
        <v>29</v>
      </c>
      <c r="E866" t="s">
        <v>39</v>
      </c>
      <c r="F866">
        <v>0</v>
      </c>
      <c r="G866">
        <v>1</v>
      </c>
      <c r="H866" t="s">
        <v>24</v>
      </c>
      <c r="I866">
        <v>2158</v>
      </c>
      <c r="J866">
        <v>0</v>
      </c>
      <c r="K866">
        <v>3</v>
      </c>
      <c r="L866" t="s">
        <v>48</v>
      </c>
      <c r="M866" t="s">
        <v>23</v>
      </c>
      <c r="N866" t="s">
        <v>39</v>
      </c>
      <c r="P866" t="s">
        <v>26</v>
      </c>
      <c r="Q866" t="s">
        <v>84</v>
      </c>
      <c r="R866" t="s">
        <v>2195</v>
      </c>
      <c r="S866" t="s">
        <v>2361</v>
      </c>
      <c r="T866" t="s">
        <v>59</v>
      </c>
      <c r="U866" t="s">
        <v>60</v>
      </c>
    </row>
    <row r="867" spans="1:21">
      <c r="A867" t="s">
        <v>2362</v>
      </c>
      <c r="B867" s="1">
        <v>44245</v>
      </c>
      <c r="C867" t="s">
        <v>33</v>
      </c>
      <c r="D867">
        <v>56</v>
      </c>
      <c r="E867" t="s">
        <v>39</v>
      </c>
      <c r="F867">
        <v>0</v>
      </c>
      <c r="G867">
        <v>1</v>
      </c>
      <c r="H867" t="s">
        <v>24</v>
      </c>
      <c r="I867">
        <v>5527</v>
      </c>
      <c r="J867">
        <v>0</v>
      </c>
      <c r="K867">
        <v>54</v>
      </c>
      <c r="M867" t="s">
        <v>23</v>
      </c>
      <c r="N867" t="s">
        <v>23</v>
      </c>
      <c r="O867" t="s">
        <v>25</v>
      </c>
      <c r="P867" t="s">
        <v>26</v>
      </c>
      <c r="Q867" t="s">
        <v>27</v>
      </c>
      <c r="R867" t="s">
        <v>2363</v>
      </c>
      <c r="S867" t="s">
        <v>2364</v>
      </c>
      <c r="T867" t="s">
        <v>64</v>
      </c>
      <c r="U867" t="s">
        <v>65</v>
      </c>
    </row>
    <row r="868" spans="1:21">
      <c r="A868" t="s">
        <v>2365</v>
      </c>
      <c r="B868" s="1">
        <v>44666</v>
      </c>
      <c r="C868" t="s">
        <v>22</v>
      </c>
      <c r="D868">
        <v>51</v>
      </c>
      <c r="E868" t="s">
        <v>39</v>
      </c>
      <c r="F868">
        <v>0</v>
      </c>
      <c r="G868">
        <v>1</v>
      </c>
      <c r="H868" t="s">
        <v>24</v>
      </c>
      <c r="I868">
        <v>2832</v>
      </c>
      <c r="J868">
        <v>0</v>
      </c>
      <c r="K868">
        <v>40</v>
      </c>
      <c r="M868" t="s">
        <v>23</v>
      </c>
      <c r="N868" t="s">
        <v>23</v>
      </c>
      <c r="O868" t="s">
        <v>25</v>
      </c>
      <c r="P868" t="s">
        <v>26</v>
      </c>
      <c r="Q868" t="s">
        <v>50</v>
      </c>
      <c r="R868" t="s">
        <v>1174</v>
      </c>
      <c r="S868" t="s">
        <v>2366</v>
      </c>
      <c r="T868" t="s">
        <v>30</v>
      </c>
      <c r="U868" t="s">
        <v>31</v>
      </c>
    </row>
    <row r="869" spans="1:21">
      <c r="A869" t="s">
        <v>2367</v>
      </c>
      <c r="B869" s="1">
        <v>44899</v>
      </c>
      <c r="C869" t="s">
        <v>22</v>
      </c>
      <c r="D869">
        <v>69</v>
      </c>
      <c r="E869" t="s">
        <v>23</v>
      </c>
      <c r="F869">
        <v>0</v>
      </c>
      <c r="G869">
        <v>1</v>
      </c>
      <c r="H869" t="s">
        <v>24</v>
      </c>
      <c r="I869">
        <v>4584</v>
      </c>
      <c r="J869">
        <v>1</v>
      </c>
      <c r="K869">
        <v>32</v>
      </c>
      <c r="M869" t="s">
        <v>23</v>
      </c>
      <c r="N869" t="s">
        <v>23</v>
      </c>
      <c r="O869" t="s">
        <v>25</v>
      </c>
      <c r="P869" t="s">
        <v>26</v>
      </c>
      <c r="Q869" t="s">
        <v>27</v>
      </c>
      <c r="R869" t="s">
        <v>480</v>
      </c>
      <c r="S869" t="s">
        <v>2368</v>
      </c>
      <c r="T869" t="s">
        <v>36</v>
      </c>
      <c r="U869" t="s">
        <v>46</v>
      </c>
    </row>
    <row r="870" spans="1:21">
      <c r="A870" t="s">
        <v>2369</v>
      </c>
      <c r="B870" s="1">
        <v>44265</v>
      </c>
      <c r="C870" t="s">
        <v>22</v>
      </c>
      <c r="D870">
        <v>69</v>
      </c>
      <c r="E870" t="s">
        <v>23</v>
      </c>
      <c r="F870">
        <v>0</v>
      </c>
      <c r="G870">
        <v>1</v>
      </c>
      <c r="H870" t="s">
        <v>24</v>
      </c>
      <c r="I870">
        <v>5884</v>
      </c>
      <c r="J870">
        <v>1</v>
      </c>
      <c r="K870">
        <v>53</v>
      </c>
      <c r="L870" t="s">
        <v>142</v>
      </c>
      <c r="M870" t="s">
        <v>23</v>
      </c>
      <c r="N870" t="s">
        <v>23</v>
      </c>
      <c r="O870" t="s">
        <v>25</v>
      </c>
      <c r="P870" t="s">
        <v>26</v>
      </c>
      <c r="Q870" t="s">
        <v>27</v>
      </c>
      <c r="R870" t="s">
        <v>2370</v>
      </c>
      <c r="S870" t="s">
        <v>2371</v>
      </c>
      <c r="T870" t="s">
        <v>59</v>
      </c>
      <c r="U870" t="s">
        <v>60</v>
      </c>
    </row>
    <row r="871" spans="1:21">
      <c r="A871" t="s">
        <v>2372</v>
      </c>
      <c r="B871" s="1">
        <v>44598</v>
      </c>
      <c r="C871" t="s">
        <v>33</v>
      </c>
      <c r="D871">
        <v>76</v>
      </c>
      <c r="E871" t="s">
        <v>23</v>
      </c>
      <c r="F871">
        <v>0</v>
      </c>
      <c r="G871">
        <v>1</v>
      </c>
      <c r="H871" t="s">
        <v>24</v>
      </c>
      <c r="I871">
        <v>2322</v>
      </c>
      <c r="J871">
        <v>1</v>
      </c>
      <c r="K871">
        <v>42</v>
      </c>
      <c r="L871" t="s">
        <v>142</v>
      </c>
      <c r="M871" t="s">
        <v>23</v>
      </c>
      <c r="N871" t="s">
        <v>23</v>
      </c>
      <c r="O871" t="s">
        <v>25</v>
      </c>
      <c r="P871" t="s">
        <v>26</v>
      </c>
      <c r="Q871" t="s">
        <v>50</v>
      </c>
      <c r="R871" t="s">
        <v>1902</v>
      </c>
      <c r="S871" t="s">
        <v>2373</v>
      </c>
      <c r="T871" t="s">
        <v>36</v>
      </c>
      <c r="U871" t="s">
        <v>46</v>
      </c>
    </row>
    <row r="872" spans="1:21">
      <c r="A872" t="s">
        <v>2374</v>
      </c>
      <c r="B872" s="1">
        <v>45110</v>
      </c>
      <c r="C872" t="s">
        <v>33</v>
      </c>
      <c r="D872">
        <v>75</v>
      </c>
      <c r="E872" t="s">
        <v>39</v>
      </c>
      <c r="F872">
        <v>0</v>
      </c>
      <c r="G872">
        <v>1</v>
      </c>
      <c r="H872" t="s">
        <v>24</v>
      </c>
      <c r="I872">
        <v>4969</v>
      </c>
      <c r="J872">
        <v>0</v>
      </c>
      <c r="K872">
        <v>25</v>
      </c>
      <c r="M872" t="s">
        <v>23</v>
      </c>
      <c r="N872" t="s">
        <v>23</v>
      </c>
      <c r="O872" t="s">
        <v>25</v>
      </c>
      <c r="P872" t="s">
        <v>26</v>
      </c>
      <c r="Q872" t="s">
        <v>50</v>
      </c>
      <c r="R872" t="s">
        <v>2183</v>
      </c>
      <c r="S872" t="s">
        <v>2375</v>
      </c>
      <c r="T872" t="s">
        <v>59</v>
      </c>
      <c r="U872" t="s">
        <v>60</v>
      </c>
    </row>
    <row r="873" spans="1:21">
      <c r="A873" t="s">
        <v>2376</v>
      </c>
      <c r="B873" s="1">
        <v>45424</v>
      </c>
      <c r="C873" t="s">
        <v>33</v>
      </c>
      <c r="D873">
        <v>73</v>
      </c>
      <c r="E873" t="s">
        <v>39</v>
      </c>
      <c r="F873">
        <v>0</v>
      </c>
      <c r="G873">
        <v>1</v>
      </c>
      <c r="H873" t="s">
        <v>24</v>
      </c>
      <c r="I873">
        <v>3167</v>
      </c>
      <c r="J873">
        <v>0</v>
      </c>
      <c r="K873">
        <v>15</v>
      </c>
      <c r="L873" t="s">
        <v>97</v>
      </c>
      <c r="M873" t="s">
        <v>23</v>
      </c>
      <c r="N873" t="s">
        <v>23</v>
      </c>
      <c r="O873" t="s">
        <v>49</v>
      </c>
      <c r="P873" t="s">
        <v>26</v>
      </c>
      <c r="Q873" t="s">
        <v>50</v>
      </c>
      <c r="R873" t="s">
        <v>486</v>
      </c>
      <c r="S873" t="s">
        <v>2377</v>
      </c>
      <c r="T873" t="s">
        <v>43</v>
      </c>
      <c r="U873" t="s">
        <v>44</v>
      </c>
    </row>
    <row r="874" spans="1:21">
      <c r="A874" t="s">
        <v>2378</v>
      </c>
      <c r="B874" s="1">
        <v>44655</v>
      </c>
      <c r="C874" t="s">
        <v>33</v>
      </c>
      <c r="D874">
        <v>65</v>
      </c>
      <c r="E874" t="s">
        <v>39</v>
      </c>
      <c r="F874">
        <v>0</v>
      </c>
      <c r="G874">
        <v>1</v>
      </c>
      <c r="H874" t="s">
        <v>24</v>
      </c>
      <c r="I874">
        <v>3207</v>
      </c>
      <c r="J874">
        <v>0</v>
      </c>
      <c r="K874">
        <v>40</v>
      </c>
      <c r="L874" t="s">
        <v>142</v>
      </c>
      <c r="M874" t="s">
        <v>23</v>
      </c>
      <c r="N874" t="s">
        <v>23</v>
      </c>
      <c r="O874" t="s">
        <v>25</v>
      </c>
      <c r="P874" t="s">
        <v>26</v>
      </c>
      <c r="Q874" t="s">
        <v>50</v>
      </c>
      <c r="R874" t="s">
        <v>2116</v>
      </c>
      <c r="S874" t="s">
        <v>2379</v>
      </c>
      <c r="T874" t="s">
        <v>59</v>
      </c>
      <c r="U874" t="s">
        <v>60</v>
      </c>
    </row>
    <row r="875" spans="1:21">
      <c r="A875" t="s">
        <v>2380</v>
      </c>
      <c r="B875" s="1">
        <v>44907</v>
      </c>
      <c r="C875" t="s">
        <v>22</v>
      </c>
      <c r="D875">
        <v>71</v>
      </c>
      <c r="E875" t="s">
        <v>23</v>
      </c>
      <c r="F875">
        <v>0</v>
      </c>
      <c r="G875">
        <v>1</v>
      </c>
      <c r="H875" t="s">
        <v>24</v>
      </c>
      <c r="I875">
        <v>5365</v>
      </c>
      <c r="J875">
        <v>1</v>
      </c>
      <c r="K875">
        <v>32</v>
      </c>
      <c r="M875" t="s">
        <v>23</v>
      </c>
      <c r="N875" t="s">
        <v>23</v>
      </c>
      <c r="O875" t="s">
        <v>25</v>
      </c>
      <c r="P875" t="s">
        <v>26</v>
      </c>
      <c r="Q875" t="s">
        <v>50</v>
      </c>
      <c r="R875" t="s">
        <v>569</v>
      </c>
      <c r="S875" t="s">
        <v>2381</v>
      </c>
      <c r="T875" t="s">
        <v>64</v>
      </c>
      <c r="U875" t="s">
        <v>73</v>
      </c>
    </row>
    <row r="876" spans="1:21">
      <c r="A876" t="s">
        <v>2382</v>
      </c>
      <c r="B876" s="1">
        <v>45670</v>
      </c>
      <c r="C876" t="s">
        <v>22</v>
      </c>
      <c r="D876">
        <v>32</v>
      </c>
      <c r="E876" t="s">
        <v>39</v>
      </c>
      <c r="F876">
        <v>4</v>
      </c>
      <c r="G876">
        <v>1</v>
      </c>
      <c r="H876" t="s">
        <v>24</v>
      </c>
      <c r="I876">
        <v>2786</v>
      </c>
      <c r="J876">
        <v>0</v>
      </c>
      <c r="K876">
        <v>7</v>
      </c>
      <c r="L876" t="s">
        <v>48</v>
      </c>
      <c r="M876" t="s">
        <v>23</v>
      </c>
      <c r="N876" t="s">
        <v>23</v>
      </c>
      <c r="O876" t="s">
        <v>56</v>
      </c>
      <c r="P876" t="s">
        <v>26</v>
      </c>
      <c r="Q876" t="s">
        <v>50</v>
      </c>
      <c r="R876" t="s">
        <v>1331</v>
      </c>
      <c r="S876" t="s">
        <v>2383</v>
      </c>
      <c r="T876" t="s">
        <v>30</v>
      </c>
      <c r="U876" t="s">
        <v>31</v>
      </c>
    </row>
    <row r="877" spans="1:21">
      <c r="A877" t="s">
        <v>2384</v>
      </c>
      <c r="B877" s="1">
        <v>45855</v>
      </c>
      <c r="C877" t="s">
        <v>33</v>
      </c>
      <c r="D877">
        <v>29</v>
      </c>
      <c r="E877" t="s">
        <v>23</v>
      </c>
      <c r="F877">
        <v>0</v>
      </c>
      <c r="G877">
        <v>1</v>
      </c>
      <c r="H877" t="s">
        <v>24</v>
      </c>
      <c r="I877">
        <v>4851</v>
      </c>
      <c r="J877">
        <v>4</v>
      </c>
      <c r="K877">
        <v>1</v>
      </c>
      <c r="L877" t="s">
        <v>48</v>
      </c>
      <c r="M877" t="s">
        <v>39</v>
      </c>
      <c r="N877" t="s">
        <v>23</v>
      </c>
      <c r="O877" t="s">
        <v>49</v>
      </c>
      <c r="P877" t="s">
        <v>26</v>
      </c>
      <c r="Q877" t="s">
        <v>27</v>
      </c>
      <c r="R877" t="s">
        <v>610</v>
      </c>
      <c r="S877" t="s">
        <v>610</v>
      </c>
      <c r="T877" t="s">
        <v>64</v>
      </c>
      <c r="U877" t="s">
        <v>65</v>
      </c>
    </row>
    <row r="878" spans="1:21">
      <c r="A878" t="s">
        <v>2385</v>
      </c>
      <c r="B878" s="1">
        <v>45519</v>
      </c>
      <c r="C878" t="s">
        <v>33</v>
      </c>
      <c r="D878">
        <v>46</v>
      </c>
      <c r="E878" t="s">
        <v>23</v>
      </c>
      <c r="F878">
        <v>0</v>
      </c>
      <c r="G878">
        <v>1</v>
      </c>
      <c r="H878" t="s">
        <v>24</v>
      </c>
      <c r="I878">
        <v>3747</v>
      </c>
      <c r="J878">
        <v>1</v>
      </c>
      <c r="K878">
        <v>12</v>
      </c>
      <c r="M878" t="s">
        <v>39</v>
      </c>
      <c r="N878" t="s">
        <v>23</v>
      </c>
      <c r="O878" t="s">
        <v>49</v>
      </c>
      <c r="P878" t="s">
        <v>26</v>
      </c>
      <c r="Q878" t="s">
        <v>84</v>
      </c>
      <c r="R878" t="s">
        <v>2386</v>
      </c>
      <c r="S878" t="s">
        <v>2387</v>
      </c>
      <c r="T878" t="s">
        <v>30</v>
      </c>
      <c r="U878" t="s">
        <v>69</v>
      </c>
    </row>
    <row r="879" spans="1:21">
      <c r="A879" t="s">
        <v>2388</v>
      </c>
      <c r="B879" s="1">
        <v>45451</v>
      </c>
      <c r="C879" t="s">
        <v>33</v>
      </c>
      <c r="D879">
        <v>44</v>
      </c>
      <c r="E879" t="s">
        <v>39</v>
      </c>
      <c r="F879">
        <v>0</v>
      </c>
      <c r="G879">
        <v>1</v>
      </c>
      <c r="H879" t="s">
        <v>24</v>
      </c>
      <c r="I879">
        <v>4155</v>
      </c>
      <c r="J879">
        <v>0</v>
      </c>
      <c r="K879">
        <v>14</v>
      </c>
      <c r="M879" t="s">
        <v>23</v>
      </c>
      <c r="N879" t="s">
        <v>23</v>
      </c>
      <c r="O879" t="s">
        <v>25</v>
      </c>
      <c r="P879" t="s">
        <v>26</v>
      </c>
      <c r="Q879" t="s">
        <v>27</v>
      </c>
      <c r="R879" t="s">
        <v>2034</v>
      </c>
      <c r="S879" t="s">
        <v>2389</v>
      </c>
      <c r="T879" t="s">
        <v>30</v>
      </c>
      <c r="U879" t="s">
        <v>31</v>
      </c>
    </row>
    <row r="880" spans="1:21">
      <c r="A880" t="s">
        <v>2390</v>
      </c>
      <c r="B880" s="1">
        <v>45631</v>
      </c>
      <c r="C880" t="s">
        <v>22</v>
      </c>
      <c r="D880">
        <v>44</v>
      </c>
      <c r="E880" t="s">
        <v>39</v>
      </c>
      <c r="F880">
        <v>0</v>
      </c>
      <c r="G880">
        <v>1</v>
      </c>
      <c r="H880" t="s">
        <v>24</v>
      </c>
      <c r="I880">
        <v>5811</v>
      </c>
      <c r="J880">
        <v>0</v>
      </c>
      <c r="K880">
        <v>8</v>
      </c>
      <c r="M880" t="s">
        <v>23</v>
      </c>
      <c r="N880" t="s">
        <v>23</v>
      </c>
      <c r="O880" t="s">
        <v>25</v>
      </c>
      <c r="P880" t="s">
        <v>26</v>
      </c>
      <c r="Q880" t="s">
        <v>27</v>
      </c>
      <c r="R880" t="s">
        <v>589</v>
      </c>
      <c r="S880" t="s">
        <v>2391</v>
      </c>
      <c r="T880" t="s">
        <v>30</v>
      </c>
      <c r="U880" t="s">
        <v>106</v>
      </c>
    </row>
    <row r="881" spans="1:21">
      <c r="A881" t="s">
        <v>2392</v>
      </c>
      <c r="B881" s="1">
        <v>45819</v>
      </c>
      <c r="C881" t="s">
        <v>33</v>
      </c>
      <c r="D881">
        <v>45</v>
      </c>
      <c r="E881" t="s">
        <v>39</v>
      </c>
      <c r="F881">
        <v>0</v>
      </c>
      <c r="G881">
        <v>1</v>
      </c>
      <c r="H881" t="s">
        <v>24</v>
      </c>
      <c r="I881">
        <v>5390</v>
      </c>
      <c r="J881">
        <v>0</v>
      </c>
      <c r="K881">
        <v>2</v>
      </c>
      <c r="M881" t="s">
        <v>23</v>
      </c>
      <c r="N881" t="s">
        <v>23</v>
      </c>
      <c r="O881" t="s">
        <v>25</v>
      </c>
      <c r="P881" t="s">
        <v>26</v>
      </c>
      <c r="Q881" t="s">
        <v>27</v>
      </c>
      <c r="R881" t="s">
        <v>776</v>
      </c>
      <c r="S881" t="s">
        <v>2393</v>
      </c>
      <c r="T881" t="s">
        <v>64</v>
      </c>
      <c r="U881" t="s">
        <v>350</v>
      </c>
    </row>
    <row r="882" spans="1:21">
      <c r="A882" t="s">
        <v>2394</v>
      </c>
      <c r="B882" s="1">
        <v>45639</v>
      </c>
      <c r="C882" t="s">
        <v>22</v>
      </c>
      <c r="D882">
        <v>55</v>
      </c>
      <c r="E882" t="s">
        <v>39</v>
      </c>
      <c r="F882">
        <v>0</v>
      </c>
      <c r="G882">
        <v>1</v>
      </c>
      <c r="H882" t="s">
        <v>24</v>
      </c>
      <c r="I882">
        <v>4549</v>
      </c>
      <c r="J882">
        <v>0</v>
      </c>
      <c r="K882">
        <v>8</v>
      </c>
      <c r="L882" t="s">
        <v>48</v>
      </c>
      <c r="M882" t="s">
        <v>39</v>
      </c>
      <c r="N882" t="s">
        <v>23</v>
      </c>
      <c r="O882" t="s">
        <v>56</v>
      </c>
      <c r="P882" t="s">
        <v>26</v>
      </c>
      <c r="Q882" t="s">
        <v>27</v>
      </c>
      <c r="R882" t="s">
        <v>2395</v>
      </c>
      <c r="S882" t="s">
        <v>2396</v>
      </c>
      <c r="T882" t="s">
        <v>30</v>
      </c>
      <c r="U882" t="s">
        <v>31</v>
      </c>
    </row>
    <row r="883" spans="1:21">
      <c r="A883" t="s">
        <v>2397</v>
      </c>
      <c r="B883" s="1">
        <v>45857</v>
      </c>
      <c r="C883" t="s">
        <v>22</v>
      </c>
      <c r="D883">
        <v>58</v>
      </c>
      <c r="E883" t="s">
        <v>39</v>
      </c>
      <c r="F883">
        <v>0</v>
      </c>
      <c r="G883">
        <v>1</v>
      </c>
      <c r="H883" t="s">
        <v>24</v>
      </c>
      <c r="I883">
        <v>2180</v>
      </c>
      <c r="J883">
        <v>0</v>
      </c>
      <c r="K883">
        <v>1</v>
      </c>
      <c r="M883" t="s">
        <v>23</v>
      </c>
      <c r="N883" t="s">
        <v>23</v>
      </c>
      <c r="O883" t="s">
        <v>49</v>
      </c>
      <c r="P883" t="s">
        <v>26</v>
      </c>
      <c r="Q883" t="s">
        <v>84</v>
      </c>
      <c r="R883" t="s">
        <v>2398</v>
      </c>
      <c r="S883" t="s">
        <v>2399</v>
      </c>
      <c r="T883" t="s">
        <v>30</v>
      </c>
      <c r="U883" t="s">
        <v>69</v>
      </c>
    </row>
    <row r="884" spans="1:21">
      <c r="A884" t="s">
        <v>2400</v>
      </c>
      <c r="B884" s="1">
        <v>45357</v>
      </c>
      <c r="C884" t="s">
        <v>22</v>
      </c>
      <c r="D884">
        <v>36</v>
      </c>
      <c r="E884" t="s">
        <v>39</v>
      </c>
      <c r="F884">
        <v>0</v>
      </c>
      <c r="G884">
        <v>1</v>
      </c>
      <c r="H884" t="s">
        <v>24</v>
      </c>
      <c r="I884">
        <v>5659</v>
      </c>
      <c r="J884">
        <v>0</v>
      </c>
      <c r="K884">
        <v>17</v>
      </c>
      <c r="L884" t="s">
        <v>97</v>
      </c>
      <c r="M884" t="s">
        <v>23</v>
      </c>
      <c r="N884" t="s">
        <v>23</v>
      </c>
      <c r="O884" t="s">
        <v>56</v>
      </c>
      <c r="P884" t="s">
        <v>26</v>
      </c>
      <c r="Q884" t="s">
        <v>84</v>
      </c>
      <c r="R884" t="s">
        <v>2401</v>
      </c>
      <c r="S884" t="s">
        <v>2402</v>
      </c>
      <c r="T884" t="s">
        <v>64</v>
      </c>
      <c r="U884" t="s">
        <v>145</v>
      </c>
    </row>
    <row r="885" spans="1:21">
      <c r="A885" t="s">
        <v>2403</v>
      </c>
      <c r="B885" s="1">
        <v>45060</v>
      </c>
      <c r="C885" t="s">
        <v>33</v>
      </c>
      <c r="D885">
        <v>72</v>
      </c>
      <c r="E885" t="s">
        <v>39</v>
      </c>
      <c r="F885">
        <v>1</v>
      </c>
      <c r="G885">
        <v>1</v>
      </c>
      <c r="H885" t="s">
        <v>24</v>
      </c>
      <c r="I885">
        <v>4638</v>
      </c>
      <c r="J885">
        <v>0</v>
      </c>
      <c r="K885">
        <v>27</v>
      </c>
      <c r="L885" t="s">
        <v>40</v>
      </c>
      <c r="M885" t="s">
        <v>23</v>
      </c>
      <c r="N885" t="s">
        <v>23</v>
      </c>
      <c r="O885" t="s">
        <v>25</v>
      </c>
      <c r="P885" t="s">
        <v>26</v>
      </c>
      <c r="Q885" t="s">
        <v>27</v>
      </c>
      <c r="R885" t="s">
        <v>2158</v>
      </c>
      <c r="S885" t="s">
        <v>2404</v>
      </c>
      <c r="T885" t="s">
        <v>30</v>
      </c>
      <c r="U885" t="s">
        <v>31</v>
      </c>
    </row>
    <row r="886" spans="1:21">
      <c r="A886" t="s">
        <v>2405</v>
      </c>
      <c r="B886" s="1">
        <v>45286</v>
      </c>
      <c r="C886" t="s">
        <v>22</v>
      </c>
      <c r="D886">
        <v>71</v>
      </c>
      <c r="E886" t="s">
        <v>23</v>
      </c>
      <c r="F886">
        <v>0</v>
      </c>
      <c r="G886">
        <v>1</v>
      </c>
      <c r="H886" t="s">
        <v>24</v>
      </c>
      <c r="I886">
        <v>5849</v>
      </c>
      <c r="J886">
        <v>1</v>
      </c>
      <c r="K886">
        <v>20</v>
      </c>
      <c r="M886" t="s">
        <v>23</v>
      </c>
      <c r="N886" t="s">
        <v>23</v>
      </c>
      <c r="O886" t="s">
        <v>25</v>
      </c>
      <c r="P886" t="s">
        <v>26</v>
      </c>
      <c r="Q886" t="s">
        <v>27</v>
      </c>
      <c r="R886" t="s">
        <v>2406</v>
      </c>
      <c r="S886" t="s">
        <v>2407</v>
      </c>
      <c r="T886" t="s">
        <v>30</v>
      </c>
      <c r="U886" t="s">
        <v>31</v>
      </c>
    </row>
    <row r="887" spans="1:21">
      <c r="A887" t="s">
        <v>2408</v>
      </c>
      <c r="B887" s="1">
        <v>44666</v>
      </c>
      <c r="C887" t="s">
        <v>33</v>
      </c>
      <c r="D887">
        <v>65</v>
      </c>
      <c r="E887" t="s">
        <v>23</v>
      </c>
      <c r="F887">
        <v>0</v>
      </c>
      <c r="G887">
        <v>1</v>
      </c>
      <c r="H887" t="s">
        <v>24</v>
      </c>
      <c r="I887">
        <v>5676</v>
      </c>
      <c r="J887">
        <v>1</v>
      </c>
      <c r="K887">
        <v>40</v>
      </c>
      <c r="M887" t="s">
        <v>23</v>
      </c>
      <c r="N887" t="s">
        <v>23</v>
      </c>
      <c r="O887" t="s">
        <v>25</v>
      </c>
      <c r="P887" t="s">
        <v>26</v>
      </c>
      <c r="Q887" t="s">
        <v>50</v>
      </c>
      <c r="R887" t="s">
        <v>1421</v>
      </c>
      <c r="S887" t="s">
        <v>2409</v>
      </c>
      <c r="T887" t="s">
        <v>30</v>
      </c>
      <c r="U887" t="s">
        <v>31</v>
      </c>
    </row>
    <row r="888" spans="1:21">
      <c r="A888" t="s">
        <v>2410</v>
      </c>
      <c r="B888" s="1">
        <v>45279</v>
      </c>
      <c r="C888" t="s">
        <v>33</v>
      </c>
      <c r="D888">
        <v>69</v>
      </c>
      <c r="E888" t="s">
        <v>39</v>
      </c>
      <c r="F888">
        <v>0</v>
      </c>
      <c r="G888">
        <v>1</v>
      </c>
      <c r="H888" t="s">
        <v>24</v>
      </c>
      <c r="I888">
        <v>4997</v>
      </c>
      <c r="J888">
        <v>0</v>
      </c>
      <c r="K888">
        <v>20</v>
      </c>
      <c r="M888" t="s">
        <v>23</v>
      </c>
      <c r="N888" t="s">
        <v>23</v>
      </c>
      <c r="O888" t="s">
        <v>25</v>
      </c>
      <c r="P888" t="s">
        <v>26</v>
      </c>
      <c r="Q888" t="s">
        <v>27</v>
      </c>
      <c r="R888" t="s">
        <v>277</v>
      </c>
      <c r="S888" t="s">
        <v>2411</v>
      </c>
      <c r="T888" t="s">
        <v>36</v>
      </c>
      <c r="U888" t="s">
        <v>46</v>
      </c>
    </row>
    <row r="889" spans="1:21">
      <c r="A889" t="s">
        <v>2412</v>
      </c>
      <c r="B889" s="1">
        <v>45861</v>
      </c>
      <c r="C889" t="s">
        <v>33</v>
      </c>
      <c r="D889">
        <v>69</v>
      </c>
      <c r="E889" t="s">
        <v>39</v>
      </c>
      <c r="F889">
        <v>0</v>
      </c>
      <c r="G889">
        <v>1</v>
      </c>
      <c r="H889" t="s">
        <v>24</v>
      </c>
      <c r="I889">
        <v>3357</v>
      </c>
      <c r="J889">
        <v>0</v>
      </c>
      <c r="K889">
        <v>1</v>
      </c>
      <c r="M889" t="s">
        <v>23</v>
      </c>
      <c r="N889" t="s">
        <v>23</v>
      </c>
      <c r="O889" t="s">
        <v>56</v>
      </c>
      <c r="P889" t="s">
        <v>26</v>
      </c>
      <c r="Q889" t="s">
        <v>50</v>
      </c>
      <c r="R889" t="s">
        <v>1669</v>
      </c>
      <c r="S889" t="s">
        <v>2413</v>
      </c>
      <c r="T889" t="s">
        <v>64</v>
      </c>
      <c r="U889" t="s">
        <v>65</v>
      </c>
    </row>
    <row r="890" spans="1:21">
      <c r="A890" t="s">
        <v>2414</v>
      </c>
      <c r="B890" s="1">
        <v>44459</v>
      </c>
      <c r="C890" t="s">
        <v>33</v>
      </c>
      <c r="D890">
        <v>73</v>
      </c>
      <c r="E890" t="s">
        <v>23</v>
      </c>
      <c r="F890">
        <v>0</v>
      </c>
      <c r="G890">
        <v>1</v>
      </c>
      <c r="H890" t="s">
        <v>24</v>
      </c>
      <c r="I890">
        <v>5915</v>
      </c>
      <c r="J890">
        <v>1</v>
      </c>
      <c r="K890">
        <v>47</v>
      </c>
      <c r="M890" t="s">
        <v>23</v>
      </c>
      <c r="N890" t="s">
        <v>23</v>
      </c>
      <c r="O890" t="s">
        <v>25</v>
      </c>
      <c r="P890" t="s">
        <v>26</v>
      </c>
      <c r="Q890" t="s">
        <v>27</v>
      </c>
      <c r="R890" t="s">
        <v>78</v>
      </c>
      <c r="S890" t="s">
        <v>2415</v>
      </c>
      <c r="T890" t="s">
        <v>64</v>
      </c>
      <c r="U890" t="s">
        <v>234</v>
      </c>
    </row>
    <row r="891" spans="1:21">
      <c r="A891" t="s">
        <v>2416</v>
      </c>
      <c r="B891" s="1">
        <v>45859</v>
      </c>
      <c r="C891" t="s">
        <v>22</v>
      </c>
      <c r="D891">
        <v>74</v>
      </c>
      <c r="E891" t="s">
        <v>23</v>
      </c>
      <c r="F891">
        <v>0</v>
      </c>
      <c r="G891">
        <v>1</v>
      </c>
      <c r="H891" t="s">
        <v>24</v>
      </c>
      <c r="I891">
        <v>2119</v>
      </c>
      <c r="J891">
        <v>1</v>
      </c>
      <c r="K891">
        <v>1</v>
      </c>
      <c r="L891" t="s">
        <v>48</v>
      </c>
      <c r="M891" t="s">
        <v>39</v>
      </c>
      <c r="N891" t="s">
        <v>23</v>
      </c>
      <c r="O891" t="s">
        <v>56</v>
      </c>
      <c r="P891" t="s">
        <v>26</v>
      </c>
      <c r="Q891" t="s">
        <v>27</v>
      </c>
      <c r="R891" t="s">
        <v>51</v>
      </c>
      <c r="S891" t="s">
        <v>51</v>
      </c>
      <c r="T891" t="s">
        <v>30</v>
      </c>
      <c r="U891" t="s">
        <v>31</v>
      </c>
    </row>
    <row r="892" spans="1:21">
      <c r="A892" t="s">
        <v>2417</v>
      </c>
      <c r="B892" s="1">
        <v>44754</v>
      </c>
      <c r="C892" t="s">
        <v>22</v>
      </c>
      <c r="D892">
        <v>74</v>
      </c>
      <c r="E892" t="s">
        <v>23</v>
      </c>
      <c r="F892">
        <v>0</v>
      </c>
      <c r="G892">
        <v>1</v>
      </c>
      <c r="H892" t="s">
        <v>24</v>
      </c>
      <c r="I892">
        <v>4127</v>
      </c>
      <c r="J892">
        <v>3</v>
      </c>
      <c r="K892">
        <v>37</v>
      </c>
      <c r="M892" t="s">
        <v>23</v>
      </c>
      <c r="N892" t="s">
        <v>23</v>
      </c>
      <c r="O892" t="s">
        <v>25</v>
      </c>
      <c r="P892" t="s">
        <v>26</v>
      </c>
      <c r="Q892" t="s">
        <v>27</v>
      </c>
      <c r="R892" t="s">
        <v>895</v>
      </c>
      <c r="S892" t="s">
        <v>2418</v>
      </c>
      <c r="T892" t="s">
        <v>30</v>
      </c>
      <c r="U892" t="s">
        <v>31</v>
      </c>
    </row>
    <row r="893" spans="1:21">
      <c r="A893" t="s">
        <v>2419</v>
      </c>
      <c r="B893" s="1">
        <v>45846</v>
      </c>
      <c r="C893" t="s">
        <v>33</v>
      </c>
      <c r="D893">
        <v>54</v>
      </c>
      <c r="E893" t="s">
        <v>39</v>
      </c>
      <c r="F893">
        <v>0</v>
      </c>
      <c r="G893">
        <v>1</v>
      </c>
      <c r="H893" t="s">
        <v>24</v>
      </c>
      <c r="I893">
        <v>4534</v>
      </c>
      <c r="J893">
        <v>0</v>
      </c>
      <c r="K893">
        <v>1</v>
      </c>
      <c r="L893" t="s">
        <v>48</v>
      </c>
      <c r="M893" t="s">
        <v>39</v>
      </c>
      <c r="N893" t="s">
        <v>23</v>
      </c>
      <c r="O893" t="s">
        <v>49</v>
      </c>
      <c r="P893" t="s">
        <v>26</v>
      </c>
      <c r="Q893" t="s">
        <v>27</v>
      </c>
      <c r="R893" t="s">
        <v>2420</v>
      </c>
      <c r="S893" t="s">
        <v>2420</v>
      </c>
      <c r="T893" t="s">
        <v>30</v>
      </c>
      <c r="U893" t="s">
        <v>31</v>
      </c>
    </row>
    <row r="894" spans="1:21">
      <c r="A894" t="s">
        <v>2421</v>
      </c>
      <c r="B894" s="1">
        <v>45848</v>
      </c>
      <c r="C894" t="s">
        <v>22</v>
      </c>
      <c r="D894">
        <v>52</v>
      </c>
      <c r="E894" t="s">
        <v>39</v>
      </c>
      <c r="F894">
        <v>0</v>
      </c>
      <c r="G894">
        <v>1</v>
      </c>
      <c r="H894" t="s">
        <v>24</v>
      </c>
      <c r="I894">
        <v>3448</v>
      </c>
      <c r="J894">
        <v>0</v>
      </c>
      <c r="K894">
        <v>1</v>
      </c>
      <c r="L894" t="s">
        <v>48</v>
      </c>
      <c r="M894" t="s">
        <v>23</v>
      </c>
      <c r="N894" t="s">
        <v>39</v>
      </c>
      <c r="P894" t="s">
        <v>26</v>
      </c>
      <c r="Q894" t="s">
        <v>50</v>
      </c>
      <c r="R894" t="s">
        <v>2422</v>
      </c>
      <c r="S894" t="s">
        <v>2423</v>
      </c>
      <c r="T894" t="s">
        <v>30</v>
      </c>
      <c r="U894" t="s">
        <v>69</v>
      </c>
    </row>
    <row r="895" spans="1:21">
      <c r="A895" t="s">
        <v>2424</v>
      </c>
      <c r="B895" s="1">
        <v>45627</v>
      </c>
      <c r="C895" t="s">
        <v>33</v>
      </c>
      <c r="D895">
        <v>32</v>
      </c>
      <c r="E895" t="s">
        <v>23</v>
      </c>
      <c r="F895">
        <v>0</v>
      </c>
      <c r="G895">
        <v>1</v>
      </c>
      <c r="H895" t="s">
        <v>24</v>
      </c>
      <c r="I895">
        <v>2887</v>
      </c>
      <c r="J895">
        <v>0</v>
      </c>
      <c r="K895">
        <v>8</v>
      </c>
      <c r="L895" t="s">
        <v>48</v>
      </c>
      <c r="M895" t="s">
        <v>23</v>
      </c>
      <c r="N895" t="s">
        <v>23</v>
      </c>
      <c r="O895" t="s">
        <v>25</v>
      </c>
      <c r="P895" t="s">
        <v>26</v>
      </c>
      <c r="Q895" t="s">
        <v>50</v>
      </c>
      <c r="R895" t="s">
        <v>563</v>
      </c>
      <c r="S895" t="s">
        <v>2425</v>
      </c>
      <c r="T895" t="s">
        <v>30</v>
      </c>
      <c r="U895" t="s">
        <v>31</v>
      </c>
    </row>
    <row r="896" spans="1:21">
      <c r="A896" t="s">
        <v>2426</v>
      </c>
      <c r="B896" s="1">
        <v>45699</v>
      </c>
      <c r="C896" t="s">
        <v>33</v>
      </c>
      <c r="D896">
        <v>44</v>
      </c>
      <c r="E896" t="s">
        <v>39</v>
      </c>
      <c r="F896">
        <v>0</v>
      </c>
      <c r="G896">
        <v>1</v>
      </c>
      <c r="H896" t="s">
        <v>24</v>
      </c>
      <c r="I896">
        <v>4110</v>
      </c>
      <c r="J896">
        <v>0</v>
      </c>
      <c r="K896">
        <v>6</v>
      </c>
      <c r="L896" t="s">
        <v>48</v>
      </c>
      <c r="M896" t="s">
        <v>23</v>
      </c>
      <c r="N896" t="s">
        <v>23</v>
      </c>
      <c r="O896" t="s">
        <v>49</v>
      </c>
      <c r="P896" t="s">
        <v>26</v>
      </c>
      <c r="Q896" t="s">
        <v>27</v>
      </c>
      <c r="R896" t="s">
        <v>545</v>
      </c>
      <c r="S896" t="s">
        <v>2427</v>
      </c>
      <c r="T896" t="s">
        <v>36</v>
      </c>
      <c r="U896" t="s">
        <v>46</v>
      </c>
    </row>
    <row r="897" spans="1:21">
      <c r="A897" t="s">
        <v>2428</v>
      </c>
      <c r="B897" s="1">
        <v>45157</v>
      </c>
      <c r="C897" t="s">
        <v>33</v>
      </c>
      <c r="D897">
        <v>25</v>
      </c>
      <c r="E897" t="s">
        <v>39</v>
      </c>
      <c r="F897">
        <v>0</v>
      </c>
      <c r="G897">
        <v>1</v>
      </c>
      <c r="H897" t="s">
        <v>24</v>
      </c>
      <c r="I897">
        <v>5153</v>
      </c>
      <c r="J897">
        <v>0</v>
      </c>
      <c r="K897">
        <v>24</v>
      </c>
      <c r="L897" t="s">
        <v>40</v>
      </c>
      <c r="M897" t="s">
        <v>39</v>
      </c>
      <c r="N897" t="s">
        <v>23</v>
      </c>
      <c r="O897" t="s">
        <v>49</v>
      </c>
      <c r="P897" t="s">
        <v>26</v>
      </c>
      <c r="Q897" t="s">
        <v>50</v>
      </c>
      <c r="R897" t="s">
        <v>2429</v>
      </c>
      <c r="S897" t="s">
        <v>2430</v>
      </c>
      <c r="T897" t="s">
        <v>30</v>
      </c>
      <c r="U897" t="s">
        <v>31</v>
      </c>
    </row>
    <row r="898" spans="1:21">
      <c r="A898" t="s">
        <v>2431</v>
      </c>
      <c r="B898" s="1">
        <v>45597</v>
      </c>
      <c r="C898" t="s">
        <v>33</v>
      </c>
      <c r="D898">
        <v>30</v>
      </c>
      <c r="E898" t="s">
        <v>39</v>
      </c>
      <c r="F898">
        <v>0</v>
      </c>
      <c r="G898">
        <v>1</v>
      </c>
      <c r="H898" t="s">
        <v>24</v>
      </c>
      <c r="I898">
        <v>3032</v>
      </c>
      <c r="J898">
        <v>0</v>
      </c>
      <c r="K898">
        <v>9</v>
      </c>
      <c r="L898" t="s">
        <v>48</v>
      </c>
      <c r="M898" t="s">
        <v>39</v>
      </c>
      <c r="N898" t="s">
        <v>23</v>
      </c>
      <c r="O898" t="s">
        <v>56</v>
      </c>
      <c r="P898" t="s">
        <v>26</v>
      </c>
      <c r="Q898" t="s">
        <v>84</v>
      </c>
      <c r="R898" t="s">
        <v>2110</v>
      </c>
      <c r="S898" t="s">
        <v>2432</v>
      </c>
      <c r="T898" t="s">
        <v>30</v>
      </c>
      <c r="U898" t="s">
        <v>103</v>
      </c>
    </row>
    <row r="899" spans="1:21">
      <c r="A899" t="s">
        <v>2433</v>
      </c>
      <c r="B899" s="1">
        <v>45468</v>
      </c>
      <c r="C899" t="s">
        <v>33</v>
      </c>
      <c r="D899">
        <v>27</v>
      </c>
      <c r="E899" t="s">
        <v>39</v>
      </c>
      <c r="F899">
        <v>0</v>
      </c>
      <c r="G899">
        <v>1</v>
      </c>
      <c r="H899" t="s">
        <v>24</v>
      </c>
      <c r="I899">
        <v>3228</v>
      </c>
      <c r="J899">
        <v>0</v>
      </c>
      <c r="K899">
        <v>14</v>
      </c>
      <c r="M899" t="s">
        <v>23</v>
      </c>
      <c r="N899" t="s">
        <v>23</v>
      </c>
      <c r="O899" t="s">
        <v>25</v>
      </c>
      <c r="P899" t="s">
        <v>26</v>
      </c>
      <c r="Q899" t="s">
        <v>50</v>
      </c>
      <c r="R899" t="s">
        <v>2434</v>
      </c>
      <c r="S899" t="s">
        <v>2435</v>
      </c>
      <c r="T899" t="s">
        <v>43</v>
      </c>
      <c r="U899" t="s">
        <v>44</v>
      </c>
    </row>
    <row r="900" spans="1:21">
      <c r="A900" t="s">
        <v>2436</v>
      </c>
      <c r="B900" s="1">
        <v>43711</v>
      </c>
      <c r="C900" t="s">
        <v>22</v>
      </c>
      <c r="D900">
        <v>44</v>
      </c>
      <c r="E900" t="s">
        <v>23</v>
      </c>
      <c r="F900">
        <v>0</v>
      </c>
      <c r="G900">
        <v>1</v>
      </c>
      <c r="H900" t="s">
        <v>24</v>
      </c>
      <c r="I900">
        <v>4879</v>
      </c>
      <c r="J900">
        <v>1</v>
      </c>
      <c r="K900">
        <v>71</v>
      </c>
      <c r="M900" t="s">
        <v>39</v>
      </c>
      <c r="N900" t="s">
        <v>23</v>
      </c>
      <c r="O900" t="s">
        <v>56</v>
      </c>
      <c r="P900" t="s">
        <v>164</v>
      </c>
      <c r="Q900" t="s">
        <v>27</v>
      </c>
      <c r="R900" t="s">
        <v>1393</v>
      </c>
      <c r="S900" t="s">
        <v>2437</v>
      </c>
      <c r="T900" t="s">
        <v>64</v>
      </c>
      <c r="U900" t="s">
        <v>65</v>
      </c>
    </row>
    <row r="901" spans="1:21">
      <c r="A901" t="s">
        <v>2438</v>
      </c>
      <c r="B901" s="1">
        <v>45782</v>
      </c>
      <c r="C901" t="s">
        <v>33</v>
      </c>
      <c r="D901">
        <v>24</v>
      </c>
      <c r="E901" t="s">
        <v>39</v>
      </c>
      <c r="F901">
        <v>0</v>
      </c>
      <c r="G901">
        <v>1</v>
      </c>
      <c r="H901" t="s">
        <v>24</v>
      </c>
      <c r="I901">
        <v>3398</v>
      </c>
      <c r="J901">
        <v>0</v>
      </c>
      <c r="K901">
        <v>3</v>
      </c>
      <c r="L901" t="s">
        <v>48</v>
      </c>
      <c r="M901" t="s">
        <v>23</v>
      </c>
      <c r="N901" t="s">
        <v>39</v>
      </c>
      <c r="P901" t="s">
        <v>26</v>
      </c>
      <c r="Q901" t="s">
        <v>50</v>
      </c>
      <c r="R901" t="s">
        <v>2195</v>
      </c>
      <c r="S901" t="s">
        <v>2439</v>
      </c>
      <c r="T901" t="s">
        <v>59</v>
      </c>
      <c r="U901" t="s">
        <v>384</v>
      </c>
    </row>
    <row r="902" spans="1:21">
      <c r="A902" t="s">
        <v>2440</v>
      </c>
      <c r="B902" s="1">
        <v>45597</v>
      </c>
      <c r="C902" t="s">
        <v>22</v>
      </c>
      <c r="D902">
        <v>43</v>
      </c>
      <c r="E902" t="s">
        <v>39</v>
      </c>
      <c r="F902">
        <v>0</v>
      </c>
      <c r="G902">
        <v>1</v>
      </c>
      <c r="H902" t="s">
        <v>24</v>
      </c>
      <c r="I902">
        <v>5352</v>
      </c>
      <c r="J902">
        <v>0</v>
      </c>
      <c r="K902">
        <v>9</v>
      </c>
      <c r="M902" t="s">
        <v>39</v>
      </c>
      <c r="N902" t="s">
        <v>23</v>
      </c>
      <c r="O902" t="s">
        <v>49</v>
      </c>
      <c r="P902" t="s">
        <v>26</v>
      </c>
      <c r="Q902" t="s">
        <v>50</v>
      </c>
      <c r="R902" t="s">
        <v>67</v>
      </c>
      <c r="S902" t="s">
        <v>2441</v>
      </c>
      <c r="T902" t="s">
        <v>30</v>
      </c>
      <c r="U902" t="s">
        <v>103</v>
      </c>
    </row>
    <row r="903" spans="1:21">
      <c r="A903" t="s">
        <v>2442</v>
      </c>
      <c r="B903" s="1">
        <v>43763</v>
      </c>
      <c r="C903" t="s">
        <v>33</v>
      </c>
      <c r="D903">
        <v>38</v>
      </c>
      <c r="E903" t="s">
        <v>23</v>
      </c>
      <c r="F903">
        <v>0</v>
      </c>
      <c r="G903">
        <v>1</v>
      </c>
      <c r="H903" t="s">
        <v>24</v>
      </c>
      <c r="I903">
        <v>6173</v>
      </c>
      <c r="J903">
        <v>1</v>
      </c>
      <c r="K903">
        <v>70</v>
      </c>
      <c r="L903" t="s">
        <v>316</v>
      </c>
      <c r="M903" t="s">
        <v>23</v>
      </c>
      <c r="N903" t="s">
        <v>23</v>
      </c>
      <c r="O903" t="s">
        <v>25</v>
      </c>
      <c r="P903" t="s">
        <v>164</v>
      </c>
      <c r="Q903" t="s">
        <v>27</v>
      </c>
      <c r="R903" t="s">
        <v>283</v>
      </c>
      <c r="S903" t="s">
        <v>2443</v>
      </c>
      <c r="T903" t="s">
        <v>59</v>
      </c>
      <c r="U903" t="s">
        <v>384</v>
      </c>
    </row>
    <row r="904" spans="1:21">
      <c r="A904" t="s">
        <v>2444</v>
      </c>
      <c r="B904" s="1">
        <v>44599</v>
      </c>
      <c r="C904" t="s">
        <v>33</v>
      </c>
      <c r="D904">
        <v>25</v>
      </c>
      <c r="E904" t="s">
        <v>23</v>
      </c>
      <c r="F904">
        <v>0</v>
      </c>
      <c r="G904">
        <v>1</v>
      </c>
      <c r="H904" t="s">
        <v>24</v>
      </c>
      <c r="I904">
        <v>5458</v>
      </c>
      <c r="J904">
        <v>1</v>
      </c>
      <c r="K904">
        <v>42</v>
      </c>
      <c r="M904" t="s">
        <v>23</v>
      </c>
      <c r="N904" t="s">
        <v>23</v>
      </c>
      <c r="O904" t="s">
        <v>25</v>
      </c>
      <c r="P904" t="s">
        <v>26</v>
      </c>
      <c r="Q904" t="s">
        <v>27</v>
      </c>
      <c r="R904" t="s">
        <v>1154</v>
      </c>
      <c r="S904" t="s">
        <v>2445</v>
      </c>
      <c r="T904" t="s">
        <v>30</v>
      </c>
      <c r="U904" t="s">
        <v>31</v>
      </c>
    </row>
    <row r="905" spans="1:21">
      <c r="A905" t="s">
        <v>2446</v>
      </c>
      <c r="B905" s="1">
        <v>44336</v>
      </c>
      <c r="C905" t="s">
        <v>22</v>
      </c>
      <c r="D905">
        <v>51</v>
      </c>
      <c r="E905" t="s">
        <v>23</v>
      </c>
      <c r="F905">
        <v>0</v>
      </c>
      <c r="G905">
        <v>1</v>
      </c>
      <c r="H905" t="s">
        <v>24</v>
      </c>
      <c r="I905">
        <v>5633</v>
      </c>
      <c r="J905">
        <v>1</v>
      </c>
      <c r="K905">
        <v>51</v>
      </c>
      <c r="M905" t="s">
        <v>39</v>
      </c>
      <c r="N905" t="s">
        <v>23</v>
      </c>
      <c r="O905" t="s">
        <v>49</v>
      </c>
      <c r="P905" t="s">
        <v>202</v>
      </c>
      <c r="Q905" t="s">
        <v>27</v>
      </c>
      <c r="R905" t="s">
        <v>2447</v>
      </c>
      <c r="S905" t="s">
        <v>2448</v>
      </c>
      <c r="T905" t="s">
        <v>43</v>
      </c>
      <c r="U905" t="s">
        <v>44</v>
      </c>
    </row>
    <row r="906" spans="1:21">
      <c r="A906" t="s">
        <v>2449</v>
      </c>
      <c r="B906" s="1">
        <v>44533</v>
      </c>
      <c r="C906" t="s">
        <v>22</v>
      </c>
      <c r="D906">
        <v>73</v>
      </c>
      <c r="E906" t="s">
        <v>23</v>
      </c>
      <c r="F906">
        <v>0</v>
      </c>
      <c r="G906">
        <v>1</v>
      </c>
      <c r="H906" t="s">
        <v>24</v>
      </c>
      <c r="I906">
        <v>4829</v>
      </c>
      <c r="J906">
        <v>2</v>
      </c>
      <c r="K906">
        <v>44</v>
      </c>
      <c r="M906" t="s">
        <v>39</v>
      </c>
      <c r="N906" t="s">
        <v>23</v>
      </c>
      <c r="O906" t="s">
        <v>56</v>
      </c>
      <c r="P906" t="s">
        <v>26</v>
      </c>
      <c r="Q906" t="s">
        <v>27</v>
      </c>
      <c r="R906" t="s">
        <v>2450</v>
      </c>
      <c r="S906" t="s">
        <v>2451</v>
      </c>
      <c r="T906" t="s">
        <v>30</v>
      </c>
      <c r="U906" t="s">
        <v>31</v>
      </c>
    </row>
    <row r="907" spans="1:21">
      <c r="A907" t="s">
        <v>2452</v>
      </c>
      <c r="B907" s="1">
        <v>45861</v>
      </c>
      <c r="C907" t="s">
        <v>33</v>
      </c>
      <c r="D907">
        <v>72</v>
      </c>
      <c r="E907" t="s">
        <v>39</v>
      </c>
      <c r="F907">
        <v>0</v>
      </c>
      <c r="G907">
        <v>1</v>
      </c>
      <c r="H907" t="s">
        <v>24</v>
      </c>
      <c r="I907">
        <v>3438</v>
      </c>
      <c r="J907">
        <v>0</v>
      </c>
      <c r="K907">
        <v>1</v>
      </c>
      <c r="L907" t="s">
        <v>48</v>
      </c>
      <c r="M907" t="s">
        <v>23</v>
      </c>
      <c r="N907" t="s">
        <v>23</v>
      </c>
      <c r="O907" t="s">
        <v>25</v>
      </c>
      <c r="P907" t="s">
        <v>26</v>
      </c>
      <c r="Q907" t="s">
        <v>27</v>
      </c>
      <c r="R907" t="s">
        <v>1077</v>
      </c>
      <c r="S907" t="s">
        <v>2453</v>
      </c>
      <c r="T907" t="s">
        <v>30</v>
      </c>
      <c r="U907" t="s">
        <v>31</v>
      </c>
    </row>
    <row r="908" spans="1:21">
      <c r="A908" t="s">
        <v>2454</v>
      </c>
      <c r="B908" s="1">
        <v>43864</v>
      </c>
      <c r="C908" t="s">
        <v>22</v>
      </c>
      <c r="D908">
        <v>79</v>
      </c>
      <c r="E908" t="s">
        <v>23</v>
      </c>
      <c r="F908">
        <v>0</v>
      </c>
      <c r="G908">
        <v>1</v>
      </c>
      <c r="H908" t="s">
        <v>24</v>
      </c>
      <c r="I908">
        <v>4479</v>
      </c>
      <c r="J908">
        <v>1</v>
      </c>
      <c r="K908">
        <v>66</v>
      </c>
      <c r="L908" t="s">
        <v>316</v>
      </c>
      <c r="M908" t="s">
        <v>23</v>
      </c>
      <c r="N908" t="s">
        <v>23</v>
      </c>
      <c r="O908" t="s">
        <v>25</v>
      </c>
      <c r="P908" t="s">
        <v>26</v>
      </c>
      <c r="Q908" t="s">
        <v>50</v>
      </c>
      <c r="R908" t="s">
        <v>2275</v>
      </c>
      <c r="S908" t="s">
        <v>2455</v>
      </c>
      <c r="T908" t="s">
        <v>30</v>
      </c>
      <c r="U908" t="s">
        <v>31</v>
      </c>
    </row>
    <row r="909" spans="1:21">
      <c r="A909" t="s">
        <v>2456</v>
      </c>
      <c r="B909" s="1">
        <v>45857</v>
      </c>
      <c r="C909" t="s">
        <v>22</v>
      </c>
      <c r="D909">
        <v>66</v>
      </c>
      <c r="E909" t="s">
        <v>23</v>
      </c>
      <c r="F909">
        <v>0</v>
      </c>
      <c r="G909">
        <v>1</v>
      </c>
      <c r="H909" t="s">
        <v>24</v>
      </c>
      <c r="I909">
        <v>4843</v>
      </c>
      <c r="J909">
        <v>0</v>
      </c>
      <c r="K909">
        <v>1</v>
      </c>
      <c r="M909" t="s">
        <v>23</v>
      </c>
      <c r="N909" t="s">
        <v>23</v>
      </c>
      <c r="O909" t="s">
        <v>25</v>
      </c>
      <c r="P909" t="s">
        <v>26</v>
      </c>
      <c r="Q909" t="s">
        <v>27</v>
      </c>
      <c r="R909" t="s">
        <v>2457</v>
      </c>
      <c r="S909" t="s">
        <v>2458</v>
      </c>
      <c r="T909" t="s">
        <v>30</v>
      </c>
      <c r="U909" t="s">
        <v>31</v>
      </c>
    </row>
    <row r="910" spans="1:21">
      <c r="A910" t="s">
        <v>2459</v>
      </c>
      <c r="B910" s="1">
        <v>45815</v>
      </c>
      <c r="C910" t="s">
        <v>33</v>
      </c>
      <c r="D910">
        <v>73</v>
      </c>
      <c r="E910" t="s">
        <v>39</v>
      </c>
      <c r="F910">
        <v>0</v>
      </c>
      <c r="G910">
        <v>1</v>
      </c>
      <c r="H910" t="s">
        <v>24</v>
      </c>
      <c r="I910">
        <v>3016</v>
      </c>
      <c r="J910">
        <v>0</v>
      </c>
      <c r="K910">
        <v>2</v>
      </c>
      <c r="M910" t="s">
        <v>23</v>
      </c>
      <c r="N910" t="s">
        <v>23</v>
      </c>
      <c r="O910" t="s">
        <v>49</v>
      </c>
      <c r="P910" t="s">
        <v>26</v>
      </c>
      <c r="Q910" t="s">
        <v>50</v>
      </c>
      <c r="R910" t="s">
        <v>2460</v>
      </c>
      <c r="S910" t="s">
        <v>2461</v>
      </c>
      <c r="T910" t="s">
        <v>59</v>
      </c>
      <c r="U910" t="s">
        <v>241</v>
      </c>
    </row>
    <row r="911" spans="1:21">
      <c r="A911" t="s">
        <v>2462</v>
      </c>
      <c r="B911" s="1">
        <v>45839</v>
      </c>
      <c r="C911" t="s">
        <v>33</v>
      </c>
      <c r="D911">
        <v>68</v>
      </c>
      <c r="E911" t="s">
        <v>39</v>
      </c>
      <c r="F911">
        <v>0</v>
      </c>
      <c r="G911">
        <v>1</v>
      </c>
      <c r="H911" t="s">
        <v>24</v>
      </c>
      <c r="I911">
        <v>2975</v>
      </c>
      <c r="J911">
        <v>0</v>
      </c>
      <c r="K911">
        <v>1</v>
      </c>
      <c r="M911" t="s">
        <v>23</v>
      </c>
      <c r="N911" t="s">
        <v>23</v>
      </c>
      <c r="O911" t="s">
        <v>25</v>
      </c>
      <c r="P911" t="s">
        <v>26</v>
      </c>
      <c r="Q911" t="s">
        <v>27</v>
      </c>
      <c r="R911" t="s">
        <v>2463</v>
      </c>
      <c r="S911" t="s">
        <v>2464</v>
      </c>
      <c r="T911" t="s">
        <v>30</v>
      </c>
      <c r="U911" t="s">
        <v>31</v>
      </c>
    </row>
    <row r="912" spans="1:21">
      <c r="A912" t="s">
        <v>2465</v>
      </c>
      <c r="B912" s="1">
        <v>45795</v>
      </c>
      <c r="C912" t="s">
        <v>22</v>
      </c>
      <c r="D912">
        <v>74</v>
      </c>
      <c r="E912" t="s">
        <v>39</v>
      </c>
      <c r="F912">
        <v>0</v>
      </c>
      <c r="G912">
        <v>1</v>
      </c>
      <c r="H912" t="s">
        <v>24</v>
      </c>
      <c r="I912">
        <v>3128</v>
      </c>
      <c r="J912">
        <v>0</v>
      </c>
      <c r="K912">
        <v>3</v>
      </c>
      <c r="M912" t="s">
        <v>23</v>
      </c>
      <c r="N912" t="s">
        <v>23</v>
      </c>
      <c r="O912" t="s">
        <v>25</v>
      </c>
      <c r="P912" t="s">
        <v>26</v>
      </c>
      <c r="Q912" t="s">
        <v>27</v>
      </c>
      <c r="R912" t="s">
        <v>2466</v>
      </c>
      <c r="S912" t="s">
        <v>2467</v>
      </c>
      <c r="T912" t="s">
        <v>30</v>
      </c>
      <c r="U912" t="s">
        <v>31</v>
      </c>
    </row>
    <row r="913" spans="1:21">
      <c r="A913" t="s">
        <v>2468</v>
      </c>
      <c r="B913" s="1">
        <v>44319</v>
      </c>
      <c r="C913" t="s">
        <v>33</v>
      </c>
      <c r="D913">
        <v>69</v>
      </c>
      <c r="E913" t="s">
        <v>23</v>
      </c>
      <c r="F913">
        <v>0</v>
      </c>
      <c r="G913">
        <v>1</v>
      </c>
      <c r="H913" t="s">
        <v>24</v>
      </c>
      <c r="I913">
        <v>5748</v>
      </c>
      <c r="J913">
        <v>1</v>
      </c>
      <c r="K913">
        <v>51</v>
      </c>
      <c r="M913" t="s">
        <v>23</v>
      </c>
      <c r="N913" t="s">
        <v>23</v>
      </c>
      <c r="O913" t="s">
        <v>25</v>
      </c>
      <c r="P913" t="s">
        <v>26</v>
      </c>
      <c r="Q913" t="s">
        <v>27</v>
      </c>
      <c r="R913" t="s">
        <v>2469</v>
      </c>
      <c r="S913" t="s">
        <v>2470</v>
      </c>
      <c r="T913" t="s">
        <v>30</v>
      </c>
      <c r="U913" t="s">
        <v>106</v>
      </c>
    </row>
    <row r="914" spans="1:21">
      <c r="A914" t="s">
        <v>2471</v>
      </c>
      <c r="B914" s="1">
        <v>43863</v>
      </c>
      <c r="C914" t="s">
        <v>22</v>
      </c>
      <c r="D914">
        <v>28</v>
      </c>
      <c r="E914" t="s">
        <v>23</v>
      </c>
      <c r="F914">
        <v>0</v>
      </c>
      <c r="G914">
        <v>1</v>
      </c>
      <c r="H914" t="s">
        <v>24</v>
      </c>
      <c r="I914">
        <v>5723</v>
      </c>
      <c r="J914">
        <v>0</v>
      </c>
      <c r="K914">
        <v>66</v>
      </c>
      <c r="L914" t="s">
        <v>316</v>
      </c>
      <c r="M914" t="s">
        <v>23</v>
      </c>
      <c r="N914" t="s">
        <v>23</v>
      </c>
      <c r="O914" t="s">
        <v>25</v>
      </c>
      <c r="P914" t="s">
        <v>26</v>
      </c>
      <c r="Q914" t="s">
        <v>50</v>
      </c>
      <c r="R914" t="s">
        <v>2286</v>
      </c>
      <c r="S914" t="s">
        <v>2472</v>
      </c>
      <c r="T914" t="s">
        <v>30</v>
      </c>
      <c r="U914" t="s">
        <v>31</v>
      </c>
    </row>
    <row r="915" spans="1:21">
      <c r="A915" t="s">
        <v>2473</v>
      </c>
      <c r="B915" s="1">
        <v>45400</v>
      </c>
      <c r="C915" t="s">
        <v>33</v>
      </c>
      <c r="D915">
        <v>39</v>
      </c>
      <c r="E915" t="s">
        <v>39</v>
      </c>
      <c r="F915">
        <v>0</v>
      </c>
      <c r="G915">
        <v>1</v>
      </c>
      <c r="H915" t="s">
        <v>24</v>
      </c>
      <c r="I915">
        <v>5915</v>
      </c>
      <c r="J915">
        <v>0</v>
      </c>
      <c r="K915">
        <v>16</v>
      </c>
      <c r="L915" t="s">
        <v>97</v>
      </c>
      <c r="M915" t="s">
        <v>23</v>
      </c>
      <c r="N915" t="s">
        <v>23</v>
      </c>
      <c r="O915" t="s">
        <v>25</v>
      </c>
      <c r="P915" t="s">
        <v>26</v>
      </c>
      <c r="Q915" t="s">
        <v>50</v>
      </c>
      <c r="R915" t="s">
        <v>372</v>
      </c>
      <c r="S915" t="s">
        <v>2474</v>
      </c>
      <c r="T915" t="s">
        <v>36</v>
      </c>
      <c r="U915" t="s">
        <v>37</v>
      </c>
    </row>
    <row r="916" spans="1:21">
      <c r="A916" t="s">
        <v>2475</v>
      </c>
      <c r="B916" s="1">
        <v>44625</v>
      </c>
      <c r="C916" t="s">
        <v>33</v>
      </c>
      <c r="D916">
        <v>41</v>
      </c>
      <c r="E916" t="s">
        <v>23</v>
      </c>
      <c r="F916">
        <v>0</v>
      </c>
      <c r="G916">
        <v>1</v>
      </c>
      <c r="H916" t="s">
        <v>24</v>
      </c>
      <c r="I916">
        <v>4963</v>
      </c>
      <c r="J916">
        <v>1</v>
      </c>
      <c r="K916">
        <v>41</v>
      </c>
      <c r="M916" t="s">
        <v>23</v>
      </c>
      <c r="N916" t="s">
        <v>23</v>
      </c>
      <c r="O916" t="s">
        <v>25</v>
      </c>
      <c r="P916" t="s">
        <v>26</v>
      </c>
      <c r="Q916" t="s">
        <v>27</v>
      </c>
      <c r="R916" t="s">
        <v>2476</v>
      </c>
      <c r="S916" t="s">
        <v>2477</v>
      </c>
      <c r="T916" t="s">
        <v>59</v>
      </c>
      <c r="U916" t="s">
        <v>241</v>
      </c>
    </row>
    <row r="917" spans="1:21">
      <c r="A917" t="s">
        <v>2478</v>
      </c>
      <c r="B917" s="1">
        <v>45771</v>
      </c>
      <c r="C917" t="s">
        <v>33</v>
      </c>
      <c r="D917">
        <v>63</v>
      </c>
      <c r="E917" t="s">
        <v>39</v>
      </c>
      <c r="F917">
        <v>0</v>
      </c>
      <c r="G917">
        <v>1</v>
      </c>
      <c r="H917" t="s">
        <v>24</v>
      </c>
      <c r="I917">
        <v>3223</v>
      </c>
      <c r="J917">
        <v>0</v>
      </c>
      <c r="K917">
        <v>4</v>
      </c>
      <c r="L917" t="s">
        <v>48</v>
      </c>
      <c r="M917" t="s">
        <v>23</v>
      </c>
      <c r="N917" t="s">
        <v>23</v>
      </c>
      <c r="O917" t="s">
        <v>25</v>
      </c>
      <c r="P917" t="s">
        <v>26</v>
      </c>
      <c r="Q917" t="s">
        <v>27</v>
      </c>
      <c r="R917" t="s">
        <v>621</v>
      </c>
      <c r="S917" t="s">
        <v>2479</v>
      </c>
      <c r="T917" t="s">
        <v>30</v>
      </c>
      <c r="U917" t="s">
        <v>31</v>
      </c>
    </row>
    <row r="918" spans="1:21">
      <c r="A918" t="s">
        <v>2480</v>
      </c>
      <c r="B918" s="1">
        <v>45841</v>
      </c>
      <c r="C918" t="s">
        <v>33</v>
      </c>
      <c r="D918">
        <v>56</v>
      </c>
      <c r="E918" t="s">
        <v>39</v>
      </c>
      <c r="F918">
        <v>0</v>
      </c>
      <c r="G918">
        <v>1</v>
      </c>
      <c r="H918" t="s">
        <v>24</v>
      </c>
      <c r="I918">
        <v>4033</v>
      </c>
      <c r="J918">
        <v>0</v>
      </c>
      <c r="K918">
        <v>1</v>
      </c>
      <c r="M918" t="s">
        <v>23</v>
      </c>
      <c r="N918" t="s">
        <v>23</v>
      </c>
      <c r="O918" t="s">
        <v>25</v>
      </c>
      <c r="P918" t="s">
        <v>26</v>
      </c>
      <c r="Q918" t="s">
        <v>27</v>
      </c>
      <c r="R918" t="s">
        <v>1638</v>
      </c>
      <c r="S918" t="s">
        <v>2481</v>
      </c>
      <c r="T918" t="s">
        <v>43</v>
      </c>
      <c r="U918" t="s">
        <v>44</v>
      </c>
    </row>
    <row r="919" spans="1:21">
      <c r="A919" t="s">
        <v>2482</v>
      </c>
      <c r="B919" s="1">
        <v>45828</v>
      </c>
      <c r="C919" t="s">
        <v>22</v>
      </c>
      <c r="D919">
        <v>21</v>
      </c>
      <c r="E919" t="s">
        <v>39</v>
      </c>
      <c r="F919">
        <v>0</v>
      </c>
      <c r="G919">
        <v>1</v>
      </c>
      <c r="H919" t="s">
        <v>24</v>
      </c>
      <c r="I919">
        <v>5317</v>
      </c>
      <c r="J919">
        <v>0</v>
      </c>
      <c r="K919">
        <v>2</v>
      </c>
      <c r="M919" t="s">
        <v>23</v>
      </c>
      <c r="N919" t="s">
        <v>23</v>
      </c>
      <c r="O919" t="s">
        <v>25</v>
      </c>
      <c r="P919" t="s">
        <v>26</v>
      </c>
      <c r="Q919" t="s">
        <v>50</v>
      </c>
      <c r="R919" t="s">
        <v>2483</v>
      </c>
      <c r="S919" t="s">
        <v>2484</v>
      </c>
      <c r="T919" t="s">
        <v>64</v>
      </c>
      <c r="U919" t="s">
        <v>73</v>
      </c>
    </row>
    <row r="920" spans="1:21">
      <c r="A920" t="s">
        <v>2485</v>
      </c>
      <c r="B920" s="1">
        <v>45796</v>
      </c>
      <c r="C920" t="s">
        <v>33</v>
      </c>
      <c r="D920">
        <v>45</v>
      </c>
      <c r="E920" t="s">
        <v>39</v>
      </c>
      <c r="F920">
        <v>0</v>
      </c>
      <c r="G920">
        <v>1</v>
      </c>
      <c r="H920" t="s">
        <v>24</v>
      </c>
      <c r="I920">
        <v>3190</v>
      </c>
      <c r="J920">
        <v>0</v>
      </c>
      <c r="K920">
        <v>3</v>
      </c>
      <c r="M920" t="s">
        <v>23</v>
      </c>
      <c r="N920" t="s">
        <v>23</v>
      </c>
      <c r="O920" t="s">
        <v>49</v>
      </c>
      <c r="P920" t="s">
        <v>26</v>
      </c>
      <c r="Q920" t="s">
        <v>27</v>
      </c>
      <c r="R920" t="s">
        <v>2486</v>
      </c>
      <c r="S920" t="s">
        <v>2487</v>
      </c>
      <c r="T920" t="s">
        <v>64</v>
      </c>
      <c r="U920" t="s">
        <v>65</v>
      </c>
    </row>
    <row r="921" spans="1:21">
      <c r="A921" t="s">
        <v>2488</v>
      </c>
      <c r="B921" s="1">
        <v>45824</v>
      </c>
      <c r="C921" t="s">
        <v>33</v>
      </c>
      <c r="D921">
        <v>21</v>
      </c>
      <c r="E921" t="s">
        <v>23</v>
      </c>
      <c r="F921">
        <v>2</v>
      </c>
      <c r="G921">
        <v>1</v>
      </c>
      <c r="H921" t="s">
        <v>24</v>
      </c>
      <c r="I921">
        <v>4265</v>
      </c>
      <c r="J921">
        <v>1</v>
      </c>
      <c r="K921">
        <v>2</v>
      </c>
      <c r="M921" t="s">
        <v>23</v>
      </c>
      <c r="N921" t="s">
        <v>23</v>
      </c>
      <c r="O921" t="s">
        <v>49</v>
      </c>
      <c r="P921" t="s">
        <v>26</v>
      </c>
      <c r="Q921" t="s">
        <v>50</v>
      </c>
      <c r="R921" t="s">
        <v>2489</v>
      </c>
      <c r="S921" t="s">
        <v>2490</v>
      </c>
      <c r="T921" t="s">
        <v>30</v>
      </c>
      <c r="U921" t="s">
        <v>31</v>
      </c>
    </row>
    <row r="922" spans="1:21">
      <c r="A922" t="s">
        <v>2491</v>
      </c>
      <c r="B922" s="1">
        <v>45843</v>
      </c>
      <c r="C922" t="s">
        <v>22</v>
      </c>
      <c r="D922">
        <v>56</v>
      </c>
      <c r="E922" t="s">
        <v>39</v>
      </c>
      <c r="F922">
        <v>3</v>
      </c>
      <c r="G922">
        <v>1</v>
      </c>
      <c r="H922" t="s">
        <v>24</v>
      </c>
      <c r="I922">
        <v>3001</v>
      </c>
      <c r="J922">
        <v>0</v>
      </c>
      <c r="K922">
        <v>1</v>
      </c>
      <c r="M922" t="s">
        <v>39</v>
      </c>
      <c r="N922" t="s">
        <v>23</v>
      </c>
      <c r="O922" t="s">
        <v>49</v>
      </c>
      <c r="P922" t="s">
        <v>26</v>
      </c>
      <c r="Q922" t="s">
        <v>27</v>
      </c>
      <c r="R922" t="s">
        <v>2492</v>
      </c>
      <c r="S922" t="s">
        <v>2492</v>
      </c>
      <c r="T922" t="s">
        <v>30</v>
      </c>
      <c r="U922" t="s">
        <v>31</v>
      </c>
    </row>
    <row r="923" spans="1:21">
      <c r="A923" t="s">
        <v>2493</v>
      </c>
      <c r="B923" s="1">
        <v>45362</v>
      </c>
      <c r="C923" t="s">
        <v>22</v>
      </c>
      <c r="D923">
        <v>54</v>
      </c>
      <c r="E923" t="s">
        <v>23</v>
      </c>
      <c r="F923">
        <v>0</v>
      </c>
      <c r="G923">
        <v>1</v>
      </c>
      <c r="H923" t="s">
        <v>24</v>
      </c>
      <c r="I923">
        <v>2544</v>
      </c>
      <c r="J923">
        <v>1</v>
      </c>
      <c r="K923">
        <v>17</v>
      </c>
      <c r="M923" t="s">
        <v>23</v>
      </c>
      <c r="N923" t="s">
        <v>23</v>
      </c>
      <c r="O923" t="s">
        <v>25</v>
      </c>
      <c r="P923" t="s">
        <v>26</v>
      </c>
      <c r="Q923" t="s">
        <v>27</v>
      </c>
      <c r="R923" t="s">
        <v>812</v>
      </c>
      <c r="S923" t="s">
        <v>2494</v>
      </c>
      <c r="T923" t="s">
        <v>64</v>
      </c>
      <c r="U923" t="s">
        <v>73</v>
      </c>
    </row>
    <row r="924" spans="1:21">
      <c r="A924" t="s">
        <v>2495</v>
      </c>
      <c r="B924" s="1">
        <v>45122</v>
      </c>
      <c r="C924" t="s">
        <v>33</v>
      </c>
      <c r="D924">
        <v>36</v>
      </c>
      <c r="E924" t="s">
        <v>23</v>
      </c>
      <c r="F924">
        <v>0</v>
      </c>
      <c r="G924">
        <v>1</v>
      </c>
      <c r="H924" t="s">
        <v>24</v>
      </c>
      <c r="I924">
        <v>4793</v>
      </c>
      <c r="J924">
        <v>1</v>
      </c>
      <c r="K924">
        <v>25</v>
      </c>
      <c r="M924" t="s">
        <v>23</v>
      </c>
      <c r="N924" t="s">
        <v>23</v>
      </c>
      <c r="O924" t="s">
        <v>25</v>
      </c>
      <c r="P924" t="s">
        <v>26</v>
      </c>
      <c r="Q924" t="s">
        <v>27</v>
      </c>
      <c r="R924" t="s">
        <v>2496</v>
      </c>
      <c r="S924" t="s">
        <v>2497</v>
      </c>
      <c r="T924" t="s">
        <v>30</v>
      </c>
      <c r="U924" t="s">
        <v>31</v>
      </c>
    </row>
    <row r="925" spans="1:21">
      <c r="A925" t="s">
        <v>2498</v>
      </c>
      <c r="B925" s="1">
        <v>45850</v>
      </c>
      <c r="C925" t="s">
        <v>22</v>
      </c>
      <c r="D925">
        <v>77</v>
      </c>
      <c r="E925" t="s">
        <v>23</v>
      </c>
      <c r="F925">
        <v>0</v>
      </c>
      <c r="G925">
        <v>2</v>
      </c>
      <c r="H925" t="s">
        <v>24</v>
      </c>
      <c r="I925">
        <v>5828</v>
      </c>
      <c r="J925">
        <v>1</v>
      </c>
      <c r="K925">
        <v>1</v>
      </c>
      <c r="L925" t="s">
        <v>48</v>
      </c>
      <c r="M925" t="s">
        <v>39</v>
      </c>
      <c r="N925" t="s">
        <v>23</v>
      </c>
      <c r="O925" t="s">
        <v>49</v>
      </c>
      <c r="P925" t="s">
        <v>26</v>
      </c>
      <c r="Q925" t="s">
        <v>27</v>
      </c>
      <c r="R925" t="s">
        <v>2499</v>
      </c>
      <c r="S925" t="s">
        <v>2499</v>
      </c>
      <c r="T925" t="s">
        <v>64</v>
      </c>
      <c r="U925" t="s">
        <v>254</v>
      </c>
    </row>
    <row r="926" spans="1:21">
      <c r="A926" t="s">
        <v>2500</v>
      </c>
      <c r="B926" s="1">
        <v>44564</v>
      </c>
      <c r="C926" t="s">
        <v>22</v>
      </c>
      <c r="D926">
        <v>77</v>
      </c>
      <c r="E926" t="s">
        <v>23</v>
      </c>
      <c r="F926">
        <v>0</v>
      </c>
      <c r="G926">
        <v>2</v>
      </c>
      <c r="H926" t="s">
        <v>24</v>
      </c>
      <c r="I926">
        <v>2728</v>
      </c>
      <c r="J926">
        <v>1</v>
      </c>
      <c r="K926">
        <v>43</v>
      </c>
      <c r="L926" t="s">
        <v>142</v>
      </c>
      <c r="M926" t="s">
        <v>23</v>
      </c>
      <c r="N926" t="s">
        <v>23</v>
      </c>
      <c r="O926" t="s">
        <v>25</v>
      </c>
      <c r="P926" t="s">
        <v>26</v>
      </c>
      <c r="Q926" t="s">
        <v>27</v>
      </c>
      <c r="R926" t="s">
        <v>2501</v>
      </c>
      <c r="S926" t="s">
        <v>2502</v>
      </c>
      <c r="T926" t="s">
        <v>30</v>
      </c>
      <c r="U926" t="s">
        <v>69</v>
      </c>
    </row>
    <row r="927" spans="1:21">
      <c r="A927" t="s">
        <v>2503</v>
      </c>
      <c r="B927" s="1">
        <v>44920</v>
      </c>
      <c r="C927" t="s">
        <v>22</v>
      </c>
      <c r="D927">
        <v>77</v>
      </c>
      <c r="E927" t="s">
        <v>23</v>
      </c>
      <c r="F927">
        <v>0</v>
      </c>
      <c r="G927">
        <v>2</v>
      </c>
      <c r="H927" t="s">
        <v>24</v>
      </c>
      <c r="I927">
        <v>4113</v>
      </c>
      <c r="J927">
        <v>3</v>
      </c>
      <c r="K927">
        <v>32</v>
      </c>
      <c r="M927" t="s">
        <v>23</v>
      </c>
      <c r="N927" t="s">
        <v>23</v>
      </c>
      <c r="O927" t="s">
        <v>25</v>
      </c>
      <c r="P927" t="s">
        <v>26</v>
      </c>
      <c r="Q927" t="s">
        <v>27</v>
      </c>
      <c r="R927" t="s">
        <v>2504</v>
      </c>
      <c r="S927" t="s">
        <v>2505</v>
      </c>
      <c r="T927" t="s">
        <v>43</v>
      </c>
      <c r="U927" t="s">
        <v>149</v>
      </c>
    </row>
    <row r="928" spans="1:21">
      <c r="A928" t="s">
        <v>2506</v>
      </c>
      <c r="B928" s="1">
        <v>44260</v>
      </c>
      <c r="C928" t="s">
        <v>22</v>
      </c>
      <c r="D928">
        <v>73</v>
      </c>
      <c r="E928" t="s">
        <v>39</v>
      </c>
      <c r="F928">
        <v>0</v>
      </c>
      <c r="G928">
        <v>2</v>
      </c>
      <c r="H928" t="s">
        <v>24</v>
      </c>
      <c r="I928">
        <v>6280</v>
      </c>
      <c r="J928">
        <v>0</v>
      </c>
      <c r="K928">
        <v>53</v>
      </c>
      <c r="M928" t="s">
        <v>39</v>
      </c>
      <c r="N928" t="s">
        <v>23</v>
      </c>
      <c r="O928" t="s">
        <v>49</v>
      </c>
      <c r="P928" t="s">
        <v>26</v>
      </c>
      <c r="Q928" t="s">
        <v>27</v>
      </c>
      <c r="R928" t="s">
        <v>509</v>
      </c>
      <c r="S928" t="s">
        <v>2507</v>
      </c>
      <c r="T928" t="s">
        <v>59</v>
      </c>
      <c r="U928" t="s">
        <v>60</v>
      </c>
    </row>
    <row r="929" spans="1:21">
      <c r="A929" t="s">
        <v>2508</v>
      </c>
      <c r="B929" s="1">
        <v>44462</v>
      </c>
      <c r="C929" t="s">
        <v>33</v>
      </c>
      <c r="D929">
        <v>78</v>
      </c>
      <c r="E929" t="s">
        <v>39</v>
      </c>
      <c r="F929">
        <v>0</v>
      </c>
      <c r="G929">
        <v>2</v>
      </c>
      <c r="H929" t="s">
        <v>24</v>
      </c>
      <c r="I929">
        <v>5214</v>
      </c>
      <c r="J929">
        <v>0</v>
      </c>
      <c r="K929">
        <v>47</v>
      </c>
      <c r="M929" t="s">
        <v>23</v>
      </c>
      <c r="N929" t="s">
        <v>23</v>
      </c>
      <c r="O929" t="s">
        <v>25</v>
      </c>
      <c r="P929" t="s">
        <v>26</v>
      </c>
      <c r="Q929" t="s">
        <v>27</v>
      </c>
      <c r="R929" t="s">
        <v>1835</v>
      </c>
      <c r="S929" t="s">
        <v>2509</v>
      </c>
      <c r="T929" t="s">
        <v>30</v>
      </c>
      <c r="U929" t="s">
        <v>103</v>
      </c>
    </row>
    <row r="930" spans="1:21">
      <c r="A930" t="s">
        <v>2510</v>
      </c>
      <c r="B930" s="1">
        <v>44857</v>
      </c>
      <c r="C930" t="s">
        <v>22</v>
      </c>
      <c r="D930">
        <v>51</v>
      </c>
      <c r="E930" t="s">
        <v>39</v>
      </c>
      <c r="F930">
        <v>1</v>
      </c>
      <c r="G930">
        <v>2</v>
      </c>
      <c r="H930" t="s">
        <v>24</v>
      </c>
      <c r="I930">
        <v>2941</v>
      </c>
      <c r="J930">
        <v>0</v>
      </c>
      <c r="K930">
        <v>34</v>
      </c>
      <c r="L930" t="s">
        <v>40</v>
      </c>
      <c r="M930" t="s">
        <v>23</v>
      </c>
      <c r="N930" t="s">
        <v>23</v>
      </c>
      <c r="O930" t="s">
        <v>25</v>
      </c>
      <c r="P930" t="s">
        <v>26</v>
      </c>
      <c r="Q930" t="s">
        <v>27</v>
      </c>
      <c r="R930" t="s">
        <v>2504</v>
      </c>
      <c r="S930" t="s">
        <v>2511</v>
      </c>
      <c r="T930" t="s">
        <v>30</v>
      </c>
      <c r="U930" t="s">
        <v>103</v>
      </c>
    </row>
    <row r="931" spans="1:21">
      <c r="A931" t="s">
        <v>2512</v>
      </c>
      <c r="B931" s="1">
        <v>44308</v>
      </c>
      <c r="C931" t="s">
        <v>33</v>
      </c>
      <c r="D931">
        <v>20</v>
      </c>
      <c r="E931" t="s">
        <v>23</v>
      </c>
      <c r="F931">
        <v>0</v>
      </c>
      <c r="G931">
        <v>2</v>
      </c>
      <c r="H931" t="s">
        <v>24</v>
      </c>
      <c r="I931">
        <v>4839</v>
      </c>
      <c r="J931">
        <v>6</v>
      </c>
      <c r="K931">
        <v>52</v>
      </c>
      <c r="M931" t="s">
        <v>23</v>
      </c>
      <c r="N931" t="s">
        <v>23</v>
      </c>
      <c r="O931" t="s">
        <v>25</v>
      </c>
      <c r="P931" t="s">
        <v>26</v>
      </c>
      <c r="Q931" t="s">
        <v>27</v>
      </c>
      <c r="R931" t="s">
        <v>2513</v>
      </c>
      <c r="S931" t="s">
        <v>2514</v>
      </c>
      <c r="T931" t="s">
        <v>43</v>
      </c>
      <c r="U931" t="s">
        <v>44</v>
      </c>
    </row>
    <row r="932" spans="1:21">
      <c r="A932" t="s">
        <v>2515</v>
      </c>
      <c r="B932" s="1">
        <v>44563</v>
      </c>
      <c r="C932" t="s">
        <v>33</v>
      </c>
      <c r="D932">
        <v>57</v>
      </c>
      <c r="E932" t="s">
        <v>23</v>
      </c>
      <c r="F932">
        <v>0</v>
      </c>
      <c r="G932">
        <v>2</v>
      </c>
      <c r="H932" t="s">
        <v>24</v>
      </c>
      <c r="I932">
        <v>2152</v>
      </c>
      <c r="J932">
        <v>3</v>
      </c>
      <c r="K932">
        <v>43</v>
      </c>
      <c r="M932" t="s">
        <v>23</v>
      </c>
      <c r="N932" t="s">
        <v>23</v>
      </c>
      <c r="O932" t="s">
        <v>49</v>
      </c>
      <c r="P932" t="s">
        <v>26</v>
      </c>
      <c r="Q932" t="s">
        <v>27</v>
      </c>
      <c r="R932" t="s">
        <v>1375</v>
      </c>
      <c r="S932" t="s">
        <v>2516</v>
      </c>
      <c r="T932" t="s">
        <v>43</v>
      </c>
      <c r="U932" t="s">
        <v>44</v>
      </c>
    </row>
    <row r="933" spans="1:21">
      <c r="A933" t="s">
        <v>2517</v>
      </c>
      <c r="B933" s="1">
        <v>44704</v>
      </c>
      <c r="C933" t="s">
        <v>33</v>
      </c>
      <c r="D933">
        <v>50</v>
      </c>
      <c r="E933" t="s">
        <v>23</v>
      </c>
      <c r="F933">
        <v>0</v>
      </c>
      <c r="G933">
        <v>2</v>
      </c>
      <c r="H933" t="s">
        <v>24</v>
      </c>
      <c r="I933">
        <v>3849</v>
      </c>
      <c r="J933">
        <v>1</v>
      </c>
      <c r="K933">
        <v>39</v>
      </c>
      <c r="M933" t="s">
        <v>23</v>
      </c>
      <c r="N933" t="s">
        <v>23</v>
      </c>
      <c r="O933" t="s">
        <v>25</v>
      </c>
      <c r="P933" t="s">
        <v>202</v>
      </c>
      <c r="Q933" t="s">
        <v>27</v>
      </c>
      <c r="R933" t="s">
        <v>612</v>
      </c>
      <c r="S933" t="s">
        <v>2518</v>
      </c>
      <c r="T933" t="s">
        <v>64</v>
      </c>
      <c r="U933" t="s">
        <v>1397</v>
      </c>
    </row>
    <row r="934" spans="1:21">
      <c r="A934" t="s">
        <v>2519</v>
      </c>
      <c r="B934" s="1">
        <v>43849</v>
      </c>
      <c r="C934" t="s">
        <v>22</v>
      </c>
      <c r="D934">
        <v>34</v>
      </c>
      <c r="E934" t="s">
        <v>23</v>
      </c>
      <c r="F934">
        <v>0</v>
      </c>
      <c r="G934">
        <v>2</v>
      </c>
      <c r="H934" t="s">
        <v>24</v>
      </c>
      <c r="I934">
        <v>4421</v>
      </c>
      <c r="J934">
        <v>1</v>
      </c>
      <c r="K934">
        <v>67</v>
      </c>
      <c r="L934" t="s">
        <v>316</v>
      </c>
      <c r="M934" t="s">
        <v>23</v>
      </c>
      <c r="N934" t="s">
        <v>23</v>
      </c>
      <c r="O934" t="s">
        <v>56</v>
      </c>
      <c r="P934" t="s">
        <v>202</v>
      </c>
      <c r="Q934" t="s">
        <v>27</v>
      </c>
      <c r="R934" t="s">
        <v>2520</v>
      </c>
      <c r="S934" t="s">
        <v>2521</v>
      </c>
      <c r="T934" t="s">
        <v>30</v>
      </c>
      <c r="U934" t="s">
        <v>69</v>
      </c>
    </row>
    <row r="935" spans="1:21">
      <c r="A935" t="s">
        <v>2522</v>
      </c>
      <c r="B935" s="1">
        <v>45787</v>
      </c>
      <c r="C935" t="s">
        <v>33</v>
      </c>
      <c r="D935">
        <v>55</v>
      </c>
      <c r="E935" t="s">
        <v>39</v>
      </c>
      <c r="F935">
        <v>0</v>
      </c>
      <c r="G935">
        <v>2</v>
      </c>
      <c r="H935" t="s">
        <v>24</v>
      </c>
      <c r="I935">
        <v>4852</v>
      </c>
      <c r="J935">
        <v>0</v>
      </c>
      <c r="K935">
        <v>3</v>
      </c>
      <c r="L935" t="s">
        <v>48</v>
      </c>
      <c r="M935" t="s">
        <v>23</v>
      </c>
      <c r="N935" t="s">
        <v>23</v>
      </c>
      <c r="O935" t="s">
        <v>25</v>
      </c>
      <c r="P935" t="s">
        <v>26</v>
      </c>
      <c r="Q935" t="s">
        <v>27</v>
      </c>
      <c r="R935" t="s">
        <v>468</v>
      </c>
      <c r="S935" t="s">
        <v>2523</v>
      </c>
      <c r="T935" t="s">
        <v>36</v>
      </c>
      <c r="U935" t="s">
        <v>46</v>
      </c>
    </row>
    <row r="936" spans="1:21">
      <c r="A936" t="s">
        <v>2524</v>
      </c>
      <c r="B936" s="1">
        <v>45748</v>
      </c>
      <c r="C936" t="s">
        <v>22</v>
      </c>
      <c r="D936">
        <v>48</v>
      </c>
      <c r="E936" t="s">
        <v>39</v>
      </c>
      <c r="F936">
        <v>0</v>
      </c>
      <c r="G936">
        <v>2</v>
      </c>
      <c r="H936" t="s">
        <v>24</v>
      </c>
      <c r="I936">
        <v>2140</v>
      </c>
      <c r="J936">
        <v>0</v>
      </c>
      <c r="K936">
        <v>4</v>
      </c>
      <c r="L936" t="s">
        <v>48</v>
      </c>
      <c r="M936" t="s">
        <v>23</v>
      </c>
      <c r="N936" t="s">
        <v>23</v>
      </c>
      <c r="O936" t="s">
        <v>25</v>
      </c>
      <c r="P936" t="s">
        <v>26</v>
      </c>
      <c r="Q936" t="s">
        <v>27</v>
      </c>
      <c r="R936" t="s">
        <v>2213</v>
      </c>
      <c r="S936" t="s">
        <v>2525</v>
      </c>
      <c r="T936" t="s">
        <v>43</v>
      </c>
      <c r="U936" t="s">
        <v>44</v>
      </c>
    </row>
    <row r="937" spans="1:21">
      <c r="A937" t="s">
        <v>2526</v>
      </c>
      <c r="B937" s="1">
        <v>45780</v>
      </c>
      <c r="C937" t="s">
        <v>22</v>
      </c>
      <c r="D937">
        <v>23</v>
      </c>
      <c r="E937" t="s">
        <v>39</v>
      </c>
      <c r="F937">
        <v>0</v>
      </c>
      <c r="G937">
        <v>2</v>
      </c>
      <c r="H937" t="s">
        <v>24</v>
      </c>
      <c r="I937">
        <v>2755</v>
      </c>
      <c r="J937">
        <v>0</v>
      </c>
      <c r="K937">
        <v>3</v>
      </c>
      <c r="M937" t="s">
        <v>23</v>
      </c>
      <c r="N937" t="s">
        <v>23</v>
      </c>
      <c r="O937" t="s">
        <v>49</v>
      </c>
      <c r="P937" t="s">
        <v>26</v>
      </c>
      <c r="Q937" t="s">
        <v>50</v>
      </c>
      <c r="R937" t="s">
        <v>2527</v>
      </c>
      <c r="S937" t="s">
        <v>2528</v>
      </c>
      <c r="T937" t="s">
        <v>43</v>
      </c>
      <c r="U937" t="s">
        <v>44</v>
      </c>
    </row>
    <row r="938" spans="1:21">
      <c r="A938" t="s">
        <v>2529</v>
      </c>
      <c r="B938" s="1">
        <v>45799</v>
      </c>
      <c r="C938" t="s">
        <v>33</v>
      </c>
      <c r="D938">
        <v>19</v>
      </c>
      <c r="E938" t="s">
        <v>39</v>
      </c>
      <c r="F938">
        <v>0</v>
      </c>
      <c r="G938">
        <v>2</v>
      </c>
      <c r="H938" t="s">
        <v>24</v>
      </c>
      <c r="I938">
        <v>5787</v>
      </c>
      <c r="J938">
        <v>0</v>
      </c>
      <c r="K938">
        <v>3</v>
      </c>
      <c r="M938" t="s">
        <v>23</v>
      </c>
      <c r="N938" t="s">
        <v>23</v>
      </c>
      <c r="O938" t="s">
        <v>49</v>
      </c>
      <c r="P938" t="s">
        <v>26</v>
      </c>
      <c r="Q938" t="s">
        <v>27</v>
      </c>
      <c r="R938" t="s">
        <v>459</v>
      </c>
      <c r="S938" t="s">
        <v>2530</v>
      </c>
      <c r="T938" t="s">
        <v>30</v>
      </c>
      <c r="U938" t="s">
        <v>106</v>
      </c>
    </row>
    <row r="939" spans="1:21">
      <c r="A939" t="s">
        <v>2531</v>
      </c>
      <c r="B939" s="1">
        <v>45658</v>
      </c>
      <c r="C939" t="s">
        <v>33</v>
      </c>
      <c r="D939">
        <v>25</v>
      </c>
      <c r="E939" t="s">
        <v>23</v>
      </c>
      <c r="F939">
        <v>0</v>
      </c>
      <c r="G939">
        <v>2</v>
      </c>
      <c r="H939" t="s">
        <v>24</v>
      </c>
      <c r="I939">
        <v>5672</v>
      </c>
      <c r="J939">
        <v>1</v>
      </c>
      <c r="K939">
        <v>7</v>
      </c>
      <c r="L939" t="s">
        <v>48</v>
      </c>
      <c r="M939" t="s">
        <v>23</v>
      </c>
      <c r="N939" t="s">
        <v>23</v>
      </c>
      <c r="O939" t="s">
        <v>25</v>
      </c>
      <c r="P939" t="s">
        <v>26</v>
      </c>
      <c r="Q939" t="s">
        <v>27</v>
      </c>
      <c r="R939" t="s">
        <v>627</v>
      </c>
      <c r="S939" t="s">
        <v>2532</v>
      </c>
      <c r="T939" t="s">
        <v>36</v>
      </c>
      <c r="U939" t="s">
        <v>37</v>
      </c>
    </row>
    <row r="940" spans="1:21">
      <c r="A940" t="s">
        <v>2533</v>
      </c>
      <c r="B940" s="1">
        <v>45810</v>
      </c>
      <c r="C940" t="s">
        <v>22</v>
      </c>
      <c r="D940">
        <v>62</v>
      </c>
      <c r="E940" t="s">
        <v>39</v>
      </c>
      <c r="F940">
        <v>0</v>
      </c>
      <c r="G940">
        <v>2</v>
      </c>
      <c r="H940" t="s">
        <v>24</v>
      </c>
      <c r="I940">
        <v>5627</v>
      </c>
      <c r="J940">
        <v>0</v>
      </c>
      <c r="K940">
        <v>2</v>
      </c>
      <c r="M940" t="s">
        <v>23</v>
      </c>
      <c r="N940" t="s">
        <v>39</v>
      </c>
      <c r="P940" t="s">
        <v>26</v>
      </c>
      <c r="Q940" t="s">
        <v>84</v>
      </c>
      <c r="R940" t="s">
        <v>1228</v>
      </c>
      <c r="S940" t="s">
        <v>2534</v>
      </c>
      <c r="T940" t="s">
        <v>36</v>
      </c>
      <c r="U940" t="s">
        <v>46</v>
      </c>
    </row>
    <row r="941" spans="1:21">
      <c r="A941" t="s">
        <v>2535</v>
      </c>
      <c r="B941" s="1">
        <v>45536</v>
      </c>
      <c r="C941" t="s">
        <v>33</v>
      </c>
      <c r="D941">
        <v>45</v>
      </c>
      <c r="E941" t="s">
        <v>39</v>
      </c>
      <c r="F941">
        <v>0</v>
      </c>
      <c r="G941">
        <v>2</v>
      </c>
      <c r="H941" t="s">
        <v>24</v>
      </c>
      <c r="I941">
        <v>2229</v>
      </c>
      <c r="J941">
        <v>0</v>
      </c>
      <c r="K941">
        <v>11</v>
      </c>
      <c r="M941" t="s">
        <v>23</v>
      </c>
      <c r="N941" t="s">
        <v>23</v>
      </c>
      <c r="O941" t="s">
        <v>25</v>
      </c>
      <c r="P941" t="s">
        <v>26</v>
      </c>
      <c r="Q941" t="s">
        <v>27</v>
      </c>
      <c r="R941" t="s">
        <v>2536</v>
      </c>
      <c r="S941" t="s">
        <v>2537</v>
      </c>
      <c r="T941" t="s">
        <v>59</v>
      </c>
      <c r="U941" t="s">
        <v>384</v>
      </c>
    </row>
    <row r="942" spans="1:21">
      <c r="A942" t="s">
        <v>2538</v>
      </c>
      <c r="B942" s="1">
        <v>45735</v>
      </c>
      <c r="C942" t="s">
        <v>22</v>
      </c>
      <c r="D942">
        <v>67</v>
      </c>
      <c r="E942" t="s">
        <v>39</v>
      </c>
      <c r="F942">
        <v>0</v>
      </c>
      <c r="G942">
        <v>2</v>
      </c>
      <c r="H942" t="s">
        <v>24</v>
      </c>
      <c r="I942">
        <v>2718</v>
      </c>
      <c r="J942">
        <v>0</v>
      </c>
      <c r="K942">
        <v>5</v>
      </c>
      <c r="M942" t="s">
        <v>23</v>
      </c>
      <c r="N942" t="s">
        <v>23</v>
      </c>
      <c r="O942" t="s">
        <v>25</v>
      </c>
      <c r="P942" t="s">
        <v>26</v>
      </c>
      <c r="Q942" t="s">
        <v>27</v>
      </c>
      <c r="R942" t="s">
        <v>1350</v>
      </c>
      <c r="S942" t="s">
        <v>2539</v>
      </c>
      <c r="T942" t="s">
        <v>36</v>
      </c>
      <c r="U942" t="s">
        <v>46</v>
      </c>
    </row>
    <row r="943" spans="1:21">
      <c r="A943" t="s">
        <v>2540</v>
      </c>
      <c r="B943" s="1">
        <v>45397</v>
      </c>
      <c r="C943" t="s">
        <v>33</v>
      </c>
      <c r="D943">
        <v>66</v>
      </c>
      <c r="E943" t="s">
        <v>23</v>
      </c>
      <c r="F943">
        <v>0</v>
      </c>
      <c r="G943">
        <v>2</v>
      </c>
      <c r="H943" t="s">
        <v>24</v>
      </c>
      <c r="I943">
        <v>5769</v>
      </c>
      <c r="J943">
        <v>1</v>
      </c>
      <c r="K943">
        <v>16</v>
      </c>
      <c r="L943" t="s">
        <v>97</v>
      </c>
      <c r="M943" t="s">
        <v>23</v>
      </c>
      <c r="N943" t="s">
        <v>23</v>
      </c>
      <c r="O943" t="s">
        <v>25</v>
      </c>
      <c r="P943" t="s">
        <v>26</v>
      </c>
      <c r="Q943" t="s">
        <v>50</v>
      </c>
      <c r="R943" t="s">
        <v>1843</v>
      </c>
      <c r="S943" t="s">
        <v>2541</v>
      </c>
      <c r="T943" t="s">
        <v>64</v>
      </c>
      <c r="U943" t="s">
        <v>254</v>
      </c>
    </row>
    <row r="944" spans="1:21">
      <c r="A944" t="s">
        <v>2542</v>
      </c>
      <c r="B944" s="1">
        <v>45858</v>
      </c>
      <c r="C944" t="s">
        <v>22</v>
      </c>
      <c r="D944">
        <v>40</v>
      </c>
      <c r="E944" t="s">
        <v>39</v>
      </c>
      <c r="F944">
        <v>1</v>
      </c>
      <c r="G944">
        <v>2</v>
      </c>
      <c r="H944" t="s">
        <v>24</v>
      </c>
      <c r="I944">
        <v>2484</v>
      </c>
      <c r="J944">
        <v>0</v>
      </c>
      <c r="K944">
        <v>1</v>
      </c>
      <c r="M944" t="s">
        <v>23</v>
      </c>
      <c r="N944" t="s">
        <v>23</v>
      </c>
      <c r="O944" t="s">
        <v>25</v>
      </c>
      <c r="P944" t="s">
        <v>26</v>
      </c>
      <c r="Q944" t="s">
        <v>50</v>
      </c>
      <c r="R944" t="s">
        <v>962</v>
      </c>
      <c r="S944" t="s">
        <v>2543</v>
      </c>
      <c r="T944" t="s">
        <v>64</v>
      </c>
      <c r="U944" t="s">
        <v>350</v>
      </c>
    </row>
    <row r="945" spans="1:21">
      <c r="A945" t="s">
        <v>2544</v>
      </c>
      <c r="B945" s="1">
        <v>45862</v>
      </c>
      <c r="C945" t="s">
        <v>22</v>
      </c>
      <c r="D945">
        <v>32</v>
      </c>
      <c r="E945" t="s">
        <v>39</v>
      </c>
      <c r="F945">
        <v>0</v>
      </c>
      <c r="G945">
        <v>2</v>
      </c>
      <c r="H945" t="s">
        <v>24</v>
      </c>
      <c r="I945">
        <v>3874</v>
      </c>
      <c r="J945">
        <v>0</v>
      </c>
      <c r="K945">
        <v>1</v>
      </c>
      <c r="L945" t="s">
        <v>48</v>
      </c>
      <c r="M945" t="s">
        <v>23</v>
      </c>
      <c r="N945" t="s">
        <v>39</v>
      </c>
      <c r="P945" t="s">
        <v>26</v>
      </c>
      <c r="Q945" t="s">
        <v>27</v>
      </c>
      <c r="R945" t="s">
        <v>2195</v>
      </c>
      <c r="S945" t="s">
        <v>2545</v>
      </c>
      <c r="T945" t="s">
        <v>36</v>
      </c>
      <c r="U945" t="s">
        <v>46</v>
      </c>
    </row>
    <row r="946" spans="1:21">
      <c r="A946" t="s">
        <v>2546</v>
      </c>
      <c r="B946" s="1">
        <v>45857</v>
      </c>
      <c r="C946" t="s">
        <v>22</v>
      </c>
      <c r="D946">
        <v>57</v>
      </c>
      <c r="E946" t="s">
        <v>39</v>
      </c>
      <c r="F946">
        <v>0</v>
      </c>
      <c r="G946">
        <v>2</v>
      </c>
      <c r="H946" t="s">
        <v>24</v>
      </c>
      <c r="I946">
        <v>4710</v>
      </c>
      <c r="J946">
        <v>0</v>
      </c>
      <c r="K946">
        <v>1</v>
      </c>
      <c r="M946" t="s">
        <v>23</v>
      </c>
      <c r="N946" t="s">
        <v>39</v>
      </c>
      <c r="P946" t="s">
        <v>26</v>
      </c>
      <c r="Q946" t="s">
        <v>27</v>
      </c>
      <c r="R946" t="s">
        <v>2056</v>
      </c>
      <c r="S946" t="s">
        <v>2547</v>
      </c>
      <c r="T946" t="s">
        <v>36</v>
      </c>
      <c r="U946" t="s">
        <v>46</v>
      </c>
    </row>
    <row r="947" spans="1:21">
      <c r="A947" t="s">
        <v>2548</v>
      </c>
      <c r="B947" s="1">
        <v>44550</v>
      </c>
      <c r="C947" t="s">
        <v>33</v>
      </c>
      <c r="D947">
        <v>54</v>
      </c>
      <c r="E947" t="s">
        <v>39</v>
      </c>
      <c r="F947">
        <v>0</v>
      </c>
      <c r="G947">
        <v>2</v>
      </c>
      <c r="H947" t="s">
        <v>24</v>
      </c>
      <c r="I947">
        <v>3997</v>
      </c>
      <c r="J947">
        <v>0</v>
      </c>
      <c r="K947">
        <v>44</v>
      </c>
      <c r="M947" t="s">
        <v>23</v>
      </c>
      <c r="N947" t="s">
        <v>23</v>
      </c>
      <c r="O947" t="s">
        <v>25</v>
      </c>
      <c r="P947" t="s">
        <v>26</v>
      </c>
      <c r="Q947" t="s">
        <v>27</v>
      </c>
      <c r="R947" t="s">
        <v>442</v>
      </c>
      <c r="S947" t="s">
        <v>2549</v>
      </c>
      <c r="T947" t="s">
        <v>36</v>
      </c>
      <c r="U947" t="s">
        <v>46</v>
      </c>
    </row>
    <row r="948" spans="1:21">
      <c r="A948" t="s">
        <v>2550</v>
      </c>
      <c r="B948" s="1">
        <v>45843</v>
      </c>
      <c r="C948" t="s">
        <v>22</v>
      </c>
      <c r="D948">
        <v>35</v>
      </c>
      <c r="E948" t="s">
        <v>39</v>
      </c>
      <c r="F948">
        <v>0</v>
      </c>
      <c r="G948">
        <v>2</v>
      </c>
      <c r="H948" t="s">
        <v>24</v>
      </c>
      <c r="I948">
        <v>2901</v>
      </c>
      <c r="J948">
        <v>0</v>
      </c>
      <c r="K948">
        <v>1</v>
      </c>
      <c r="L948" t="s">
        <v>48</v>
      </c>
      <c r="M948" t="s">
        <v>23</v>
      </c>
      <c r="N948" t="s">
        <v>23</v>
      </c>
      <c r="O948" t="s">
        <v>25</v>
      </c>
      <c r="P948" t="s">
        <v>26</v>
      </c>
      <c r="Q948" t="s">
        <v>27</v>
      </c>
      <c r="R948" t="s">
        <v>262</v>
      </c>
      <c r="S948" t="s">
        <v>2551</v>
      </c>
      <c r="T948" t="s">
        <v>36</v>
      </c>
      <c r="U948" t="s">
        <v>46</v>
      </c>
    </row>
    <row r="949" spans="1:21">
      <c r="A949" t="s">
        <v>2552</v>
      </c>
      <c r="B949" s="1">
        <v>44875</v>
      </c>
      <c r="C949" t="s">
        <v>33</v>
      </c>
      <c r="D949">
        <v>63</v>
      </c>
      <c r="E949" t="s">
        <v>23</v>
      </c>
      <c r="F949">
        <v>0</v>
      </c>
      <c r="G949">
        <v>2</v>
      </c>
      <c r="H949" t="s">
        <v>24</v>
      </c>
      <c r="I949">
        <v>3336</v>
      </c>
      <c r="J949">
        <v>1</v>
      </c>
      <c r="K949">
        <v>33</v>
      </c>
      <c r="M949" t="s">
        <v>23</v>
      </c>
      <c r="N949" t="s">
        <v>23</v>
      </c>
      <c r="O949" t="s">
        <v>25</v>
      </c>
      <c r="P949" t="s">
        <v>26</v>
      </c>
      <c r="Q949" t="s">
        <v>50</v>
      </c>
      <c r="R949" t="s">
        <v>2553</v>
      </c>
      <c r="S949" t="s">
        <v>2554</v>
      </c>
      <c r="T949" t="s">
        <v>36</v>
      </c>
      <c r="U949" t="s">
        <v>37</v>
      </c>
    </row>
    <row r="950" spans="1:21">
      <c r="A950" t="s">
        <v>2555</v>
      </c>
      <c r="B950" s="1">
        <v>45849</v>
      </c>
      <c r="C950" t="s">
        <v>22</v>
      </c>
      <c r="D950">
        <v>52</v>
      </c>
      <c r="E950" t="s">
        <v>39</v>
      </c>
      <c r="F950">
        <v>0</v>
      </c>
      <c r="G950">
        <v>2</v>
      </c>
      <c r="H950" t="s">
        <v>24</v>
      </c>
      <c r="I950">
        <v>4152</v>
      </c>
      <c r="J950">
        <v>0</v>
      </c>
      <c r="K950">
        <v>1</v>
      </c>
      <c r="M950" t="s">
        <v>23</v>
      </c>
      <c r="N950" t="s">
        <v>39</v>
      </c>
      <c r="P950" t="s">
        <v>26</v>
      </c>
      <c r="Q950" t="s">
        <v>84</v>
      </c>
      <c r="R950" t="s">
        <v>1650</v>
      </c>
      <c r="S950" t="s">
        <v>2556</v>
      </c>
      <c r="T950" t="s">
        <v>64</v>
      </c>
      <c r="U950" t="s">
        <v>73</v>
      </c>
    </row>
    <row r="951" spans="1:21">
      <c r="A951" t="s">
        <v>2557</v>
      </c>
      <c r="B951" s="1">
        <v>44887</v>
      </c>
      <c r="C951" t="s">
        <v>33</v>
      </c>
      <c r="D951">
        <v>51</v>
      </c>
      <c r="E951" t="s">
        <v>39</v>
      </c>
      <c r="F951">
        <v>0</v>
      </c>
      <c r="G951">
        <v>2</v>
      </c>
      <c r="H951" t="s">
        <v>24</v>
      </c>
      <c r="I951">
        <v>5456</v>
      </c>
      <c r="J951">
        <v>0</v>
      </c>
      <c r="K951">
        <v>33</v>
      </c>
      <c r="M951" t="s">
        <v>23</v>
      </c>
      <c r="N951" t="s">
        <v>23</v>
      </c>
      <c r="O951" t="s">
        <v>25</v>
      </c>
      <c r="P951" t="s">
        <v>26</v>
      </c>
      <c r="Q951" t="s">
        <v>27</v>
      </c>
      <c r="R951" t="s">
        <v>102</v>
      </c>
      <c r="S951" t="s">
        <v>2558</v>
      </c>
      <c r="T951" t="s">
        <v>59</v>
      </c>
      <c r="U951" t="s">
        <v>60</v>
      </c>
    </row>
    <row r="952" spans="1:21">
      <c r="A952" t="s">
        <v>2559</v>
      </c>
      <c r="B952" s="1">
        <v>45437</v>
      </c>
      <c r="C952" t="s">
        <v>22</v>
      </c>
      <c r="D952">
        <v>47</v>
      </c>
      <c r="E952" t="s">
        <v>39</v>
      </c>
      <c r="F952">
        <v>0</v>
      </c>
      <c r="G952">
        <v>2</v>
      </c>
      <c r="H952" t="s">
        <v>24</v>
      </c>
      <c r="I952">
        <v>2087</v>
      </c>
      <c r="J952">
        <v>0</v>
      </c>
      <c r="K952">
        <v>15</v>
      </c>
      <c r="L952" t="s">
        <v>97</v>
      </c>
      <c r="M952" t="s">
        <v>23</v>
      </c>
      <c r="N952" t="s">
        <v>23</v>
      </c>
      <c r="O952" t="s">
        <v>49</v>
      </c>
      <c r="P952" t="s">
        <v>26</v>
      </c>
      <c r="Q952" t="s">
        <v>27</v>
      </c>
      <c r="R952" t="s">
        <v>2560</v>
      </c>
      <c r="S952" t="s">
        <v>2561</v>
      </c>
      <c r="T952" t="s">
        <v>36</v>
      </c>
      <c r="U952" t="s">
        <v>46</v>
      </c>
    </row>
    <row r="953" spans="1:21">
      <c r="A953" t="s">
        <v>2562</v>
      </c>
      <c r="B953" s="1">
        <v>45750</v>
      </c>
      <c r="C953" t="s">
        <v>22</v>
      </c>
      <c r="D953">
        <v>44</v>
      </c>
      <c r="E953" t="s">
        <v>39</v>
      </c>
      <c r="F953">
        <v>0</v>
      </c>
      <c r="G953">
        <v>2</v>
      </c>
      <c r="H953" t="s">
        <v>24</v>
      </c>
      <c r="I953">
        <v>5605</v>
      </c>
      <c r="J953">
        <v>0</v>
      </c>
      <c r="K953">
        <v>4</v>
      </c>
      <c r="L953" t="s">
        <v>48</v>
      </c>
      <c r="M953" t="s">
        <v>39</v>
      </c>
      <c r="N953" t="s">
        <v>23</v>
      </c>
      <c r="O953" t="s">
        <v>56</v>
      </c>
      <c r="P953" t="s">
        <v>26</v>
      </c>
      <c r="Q953" t="s">
        <v>27</v>
      </c>
      <c r="R953" t="s">
        <v>2563</v>
      </c>
      <c r="S953" t="s">
        <v>2564</v>
      </c>
      <c r="T953" t="s">
        <v>36</v>
      </c>
      <c r="U953" t="s">
        <v>37</v>
      </c>
    </row>
    <row r="954" spans="1:21">
      <c r="A954" t="s">
        <v>2565</v>
      </c>
      <c r="B954" s="1">
        <v>44610</v>
      </c>
      <c r="C954" t="s">
        <v>22</v>
      </c>
      <c r="D954">
        <v>64</v>
      </c>
      <c r="E954" t="s">
        <v>39</v>
      </c>
      <c r="F954">
        <v>0</v>
      </c>
      <c r="G954">
        <v>2</v>
      </c>
      <c r="H954" t="s">
        <v>24</v>
      </c>
      <c r="I954">
        <v>5545</v>
      </c>
      <c r="J954">
        <v>0</v>
      </c>
      <c r="K954">
        <v>42</v>
      </c>
      <c r="M954" t="s">
        <v>23</v>
      </c>
      <c r="N954" t="s">
        <v>23</v>
      </c>
      <c r="O954" t="s">
        <v>25</v>
      </c>
      <c r="P954" t="s">
        <v>26</v>
      </c>
      <c r="Q954" t="s">
        <v>27</v>
      </c>
      <c r="R954" t="s">
        <v>2566</v>
      </c>
      <c r="S954" t="s">
        <v>2567</v>
      </c>
      <c r="T954" t="s">
        <v>43</v>
      </c>
      <c r="U954" t="s">
        <v>44</v>
      </c>
    </row>
    <row r="955" spans="1:21">
      <c r="A955" t="s">
        <v>2568</v>
      </c>
      <c r="B955" s="1">
        <v>45773</v>
      </c>
      <c r="C955" t="s">
        <v>33</v>
      </c>
      <c r="D955">
        <v>29</v>
      </c>
      <c r="E955" t="s">
        <v>39</v>
      </c>
      <c r="F955">
        <v>0</v>
      </c>
      <c r="G955">
        <v>2</v>
      </c>
      <c r="H955" t="s">
        <v>24</v>
      </c>
      <c r="I955">
        <v>4663</v>
      </c>
      <c r="J955">
        <v>0</v>
      </c>
      <c r="K955">
        <v>4</v>
      </c>
      <c r="M955" t="s">
        <v>23</v>
      </c>
      <c r="N955" t="s">
        <v>23</v>
      </c>
      <c r="O955" t="s">
        <v>25</v>
      </c>
      <c r="P955" t="s">
        <v>202</v>
      </c>
      <c r="Q955" t="s">
        <v>27</v>
      </c>
      <c r="R955" t="s">
        <v>2210</v>
      </c>
      <c r="S955" t="s">
        <v>2569</v>
      </c>
      <c r="T955" t="s">
        <v>64</v>
      </c>
      <c r="U955" t="s">
        <v>254</v>
      </c>
    </row>
    <row r="956" spans="1:21">
      <c r="A956" t="s">
        <v>2570</v>
      </c>
      <c r="B956" s="1">
        <v>45558</v>
      </c>
      <c r="C956" t="s">
        <v>22</v>
      </c>
      <c r="D956">
        <v>40</v>
      </c>
      <c r="E956" t="s">
        <v>39</v>
      </c>
      <c r="F956">
        <v>0</v>
      </c>
      <c r="G956">
        <v>2</v>
      </c>
      <c r="H956" t="s">
        <v>24</v>
      </c>
      <c r="I956">
        <v>3634</v>
      </c>
      <c r="J956">
        <v>0</v>
      </c>
      <c r="K956">
        <v>11</v>
      </c>
      <c r="M956" t="s">
        <v>23</v>
      </c>
      <c r="N956" t="s">
        <v>23</v>
      </c>
      <c r="O956" t="s">
        <v>25</v>
      </c>
      <c r="P956" t="s">
        <v>26</v>
      </c>
      <c r="Q956" t="s">
        <v>27</v>
      </c>
      <c r="R956" t="s">
        <v>931</v>
      </c>
      <c r="S956" t="s">
        <v>2571</v>
      </c>
      <c r="T956" t="s">
        <v>43</v>
      </c>
      <c r="U956" t="s">
        <v>149</v>
      </c>
    </row>
    <row r="957" spans="1:21">
      <c r="A957" t="s">
        <v>2572</v>
      </c>
      <c r="B957" s="1">
        <v>44125</v>
      </c>
      <c r="C957" t="s">
        <v>22</v>
      </c>
      <c r="D957">
        <v>34</v>
      </c>
      <c r="E957" t="s">
        <v>39</v>
      </c>
      <c r="F957">
        <v>0</v>
      </c>
      <c r="G957">
        <v>2</v>
      </c>
      <c r="H957" t="s">
        <v>24</v>
      </c>
      <c r="I957">
        <v>5411</v>
      </c>
      <c r="J957">
        <v>0</v>
      </c>
      <c r="K957">
        <v>58</v>
      </c>
      <c r="L957" t="s">
        <v>142</v>
      </c>
      <c r="M957" t="s">
        <v>23</v>
      </c>
      <c r="N957" t="s">
        <v>23</v>
      </c>
      <c r="O957" t="s">
        <v>25</v>
      </c>
      <c r="P957" t="s">
        <v>202</v>
      </c>
      <c r="Q957" t="s">
        <v>27</v>
      </c>
      <c r="R957" t="s">
        <v>2573</v>
      </c>
      <c r="S957" t="s">
        <v>2574</v>
      </c>
      <c r="T957" t="s">
        <v>64</v>
      </c>
      <c r="U957" t="s">
        <v>73</v>
      </c>
    </row>
    <row r="958" spans="1:21">
      <c r="A958" t="s">
        <v>2575</v>
      </c>
      <c r="B958" s="1">
        <v>45680</v>
      </c>
      <c r="C958" t="s">
        <v>22</v>
      </c>
      <c r="D958">
        <v>22</v>
      </c>
      <c r="E958" t="s">
        <v>39</v>
      </c>
      <c r="F958">
        <v>0</v>
      </c>
      <c r="G958">
        <v>2</v>
      </c>
      <c r="H958" t="s">
        <v>24</v>
      </c>
      <c r="I958">
        <v>3780</v>
      </c>
      <c r="J958">
        <v>0</v>
      </c>
      <c r="K958">
        <v>7</v>
      </c>
      <c r="L958" t="s">
        <v>48</v>
      </c>
      <c r="M958" t="s">
        <v>23</v>
      </c>
      <c r="N958" t="s">
        <v>23</v>
      </c>
      <c r="O958" t="s">
        <v>25</v>
      </c>
      <c r="P958" t="s">
        <v>26</v>
      </c>
      <c r="Q958" t="s">
        <v>27</v>
      </c>
      <c r="R958" t="s">
        <v>2576</v>
      </c>
      <c r="S958" t="s">
        <v>2577</v>
      </c>
      <c r="T958" t="s">
        <v>30</v>
      </c>
      <c r="U958" t="s">
        <v>69</v>
      </c>
    </row>
    <row r="959" spans="1:21">
      <c r="A959" t="s">
        <v>2578</v>
      </c>
      <c r="B959" s="1">
        <v>44752</v>
      </c>
      <c r="C959" t="s">
        <v>33</v>
      </c>
      <c r="D959">
        <v>80</v>
      </c>
      <c r="E959" t="s">
        <v>23</v>
      </c>
      <c r="F959">
        <v>1</v>
      </c>
      <c r="G959">
        <v>2</v>
      </c>
      <c r="H959" t="s">
        <v>24</v>
      </c>
      <c r="I959">
        <v>2793</v>
      </c>
      <c r="J959">
        <v>1</v>
      </c>
      <c r="K959">
        <v>37</v>
      </c>
      <c r="L959" t="s">
        <v>40</v>
      </c>
      <c r="M959" t="s">
        <v>23</v>
      </c>
      <c r="N959" t="s">
        <v>23</v>
      </c>
      <c r="O959" t="s">
        <v>25</v>
      </c>
      <c r="P959" t="s">
        <v>26</v>
      </c>
      <c r="Q959" t="s">
        <v>27</v>
      </c>
      <c r="R959" t="s">
        <v>1182</v>
      </c>
      <c r="S959" t="s">
        <v>2579</v>
      </c>
      <c r="T959" t="s">
        <v>59</v>
      </c>
      <c r="U959" t="s">
        <v>241</v>
      </c>
    </row>
    <row r="960" spans="1:21">
      <c r="A960" t="s">
        <v>2580</v>
      </c>
      <c r="B960" s="1">
        <v>45861</v>
      </c>
      <c r="C960" t="s">
        <v>33</v>
      </c>
      <c r="D960">
        <v>80</v>
      </c>
      <c r="E960" t="s">
        <v>39</v>
      </c>
      <c r="F960">
        <v>0</v>
      </c>
      <c r="G960">
        <v>2</v>
      </c>
      <c r="H960" t="s">
        <v>24</v>
      </c>
      <c r="I960">
        <v>4902</v>
      </c>
      <c r="J960">
        <v>0</v>
      </c>
      <c r="K960">
        <v>1</v>
      </c>
      <c r="L960" t="s">
        <v>48</v>
      </c>
      <c r="M960" t="s">
        <v>23</v>
      </c>
      <c r="N960" t="s">
        <v>23</v>
      </c>
      <c r="O960" t="s">
        <v>25</v>
      </c>
      <c r="P960" t="s">
        <v>26</v>
      </c>
      <c r="Q960" t="s">
        <v>27</v>
      </c>
      <c r="R960" t="s">
        <v>153</v>
      </c>
      <c r="S960" t="s">
        <v>2581</v>
      </c>
      <c r="T960" t="s">
        <v>64</v>
      </c>
      <c r="U960" t="s">
        <v>234</v>
      </c>
    </row>
    <row r="961" spans="1:21">
      <c r="A961" t="s">
        <v>2582</v>
      </c>
      <c r="B961" s="1">
        <v>45552</v>
      </c>
      <c r="C961" t="s">
        <v>33</v>
      </c>
      <c r="D961">
        <v>78</v>
      </c>
      <c r="E961" t="s">
        <v>39</v>
      </c>
      <c r="F961">
        <v>0</v>
      </c>
      <c r="G961">
        <v>2</v>
      </c>
      <c r="H961" t="s">
        <v>24</v>
      </c>
      <c r="I961">
        <v>5118</v>
      </c>
      <c r="J961">
        <v>0</v>
      </c>
      <c r="K961">
        <v>11</v>
      </c>
      <c r="M961" t="s">
        <v>23</v>
      </c>
      <c r="N961" t="s">
        <v>23</v>
      </c>
      <c r="O961" t="s">
        <v>25</v>
      </c>
      <c r="P961" t="s">
        <v>26</v>
      </c>
      <c r="Q961" t="s">
        <v>50</v>
      </c>
      <c r="R961" t="s">
        <v>442</v>
      </c>
      <c r="S961" t="s">
        <v>2583</v>
      </c>
      <c r="T961" t="s">
        <v>59</v>
      </c>
      <c r="U961" t="s">
        <v>241</v>
      </c>
    </row>
    <row r="962" spans="1:21">
      <c r="A962" t="s">
        <v>2584</v>
      </c>
      <c r="B962" s="1">
        <v>45854</v>
      </c>
      <c r="C962" t="s">
        <v>33</v>
      </c>
      <c r="D962">
        <v>76</v>
      </c>
      <c r="E962" t="s">
        <v>23</v>
      </c>
      <c r="F962">
        <v>0</v>
      </c>
      <c r="G962">
        <v>2</v>
      </c>
      <c r="H962" t="s">
        <v>24</v>
      </c>
      <c r="I962">
        <v>5948</v>
      </c>
      <c r="J962">
        <v>1</v>
      </c>
      <c r="K962">
        <v>1</v>
      </c>
      <c r="M962" t="s">
        <v>23</v>
      </c>
      <c r="N962" t="s">
        <v>23</v>
      </c>
      <c r="O962" t="s">
        <v>25</v>
      </c>
      <c r="P962" t="s">
        <v>26</v>
      </c>
      <c r="Q962" t="s">
        <v>27</v>
      </c>
      <c r="R962" t="s">
        <v>624</v>
      </c>
      <c r="S962" t="s">
        <v>2585</v>
      </c>
      <c r="T962" t="s">
        <v>64</v>
      </c>
      <c r="U962" t="s">
        <v>234</v>
      </c>
    </row>
    <row r="963" spans="1:21">
      <c r="A963" t="s">
        <v>2586</v>
      </c>
      <c r="B963" s="1">
        <v>45238</v>
      </c>
      <c r="C963" t="s">
        <v>22</v>
      </c>
      <c r="D963">
        <v>76</v>
      </c>
      <c r="E963" t="s">
        <v>23</v>
      </c>
      <c r="F963">
        <v>0</v>
      </c>
      <c r="G963">
        <v>2</v>
      </c>
      <c r="H963" t="s">
        <v>24</v>
      </c>
      <c r="I963">
        <v>3853</v>
      </c>
      <c r="J963">
        <v>1</v>
      </c>
      <c r="K963">
        <v>21</v>
      </c>
      <c r="L963" t="s">
        <v>97</v>
      </c>
      <c r="M963" t="s">
        <v>23</v>
      </c>
      <c r="N963" t="s">
        <v>23</v>
      </c>
      <c r="O963" t="s">
        <v>25</v>
      </c>
      <c r="P963" t="s">
        <v>26</v>
      </c>
      <c r="Q963" t="s">
        <v>27</v>
      </c>
      <c r="R963" t="s">
        <v>1328</v>
      </c>
      <c r="S963" t="s">
        <v>2587</v>
      </c>
      <c r="T963" t="s">
        <v>36</v>
      </c>
      <c r="U963" t="s">
        <v>46</v>
      </c>
    </row>
    <row r="964" spans="1:21">
      <c r="A964" t="s">
        <v>2588</v>
      </c>
      <c r="B964" s="1">
        <v>45831</v>
      </c>
      <c r="C964" t="s">
        <v>33</v>
      </c>
      <c r="D964">
        <v>19</v>
      </c>
      <c r="E964" t="s">
        <v>39</v>
      </c>
      <c r="F964">
        <v>2</v>
      </c>
      <c r="G964">
        <v>2</v>
      </c>
      <c r="H964" t="s">
        <v>24</v>
      </c>
      <c r="I964">
        <v>2701</v>
      </c>
      <c r="J964">
        <v>0</v>
      </c>
      <c r="K964">
        <v>2</v>
      </c>
      <c r="M964" t="s">
        <v>23</v>
      </c>
      <c r="N964" t="s">
        <v>23</v>
      </c>
      <c r="O964" t="s">
        <v>25</v>
      </c>
      <c r="P964" t="s">
        <v>26</v>
      </c>
      <c r="Q964" t="s">
        <v>27</v>
      </c>
      <c r="R964" t="s">
        <v>2483</v>
      </c>
      <c r="S964" t="s">
        <v>2589</v>
      </c>
      <c r="T964" t="s">
        <v>43</v>
      </c>
      <c r="U964" t="s">
        <v>149</v>
      </c>
    </row>
    <row r="965" spans="1:21">
      <c r="A965" t="s">
        <v>2590</v>
      </c>
      <c r="B965" s="1">
        <v>45755</v>
      </c>
      <c r="C965" t="s">
        <v>33</v>
      </c>
      <c r="D965">
        <v>39</v>
      </c>
      <c r="E965" t="s">
        <v>39</v>
      </c>
      <c r="F965">
        <v>2</v>
      </c>
      <c r="G965">
        <v>2</v>
      </c>
      <c r="H965" t="s">
        <v>24</v>
      </c>
      <c r="I965">
        <v>2227</v>
      </c>
      <c r="J965">
        <v>0</v>
      </c>
      <c r="K965">
        <v>4</v>
      </c>
      <c r="M965" t="s">
        <v>23</v>
      </c>
      <c r="N965" t="s">
        <v>23</v>
      </c>
      <c r="O965" t="s">
        <v>25</v>
      </c>
      <c r="P965" t="s">
        <v>26</v>
      </c>
      <c r="Q965" t="s">
        <v>27</v>
      </c>
      <c r="R965" t="s">
        <v>1965</v>
      </c>
      <c r="S965" t="s">
        <v>2591</v>
      </c>
      <c r="T965" t="s">
        <v>43</v>
      </c>
      <c r="U965" t="s">
        <v>44</v>
      </c>
    </row>
    <row r="966" spans="1:21">
      <c r="A966" t="s">
        <v>2592</v>
      </c>
      <c r="B966" s="1">
        <v>44167</v>
      </c>
      <c r="C966" t="s">
        <v>22</v>
      </c>
      <c r="D966">
        <v>50</v>
      </c>
      <c r="E966" t="s">
        <v>23</v>
      </c>
      <c r="F966">
        <v>0</v>
      </c>
      <c r="G966">
        <v>2</v>
      </c>
      <c r="H966" t="s">
        <v>24</v>
      </c>
      <c r="I966">
        <v>5170</v>
      </c>
      <c r="J966">
        <v>2</v>
      </c>
      <c r="K966">
        <v>56</v>
      </c>
      <c r="M966" t="s">
        <v>23</v>
      </c>
      <c r="N966" t="s">
        <v>23</v>
      </c>
      <c r="O966" t="s">
        <v>25</v>
      </c>
      <c r="P966" t="s">
        <v>202</v>
      </c>
      <c r="Q966" t="s">
        <v>50</v>
      </c>
      <c r="R966" t="s">
        <v>680</v>
      </c>
      <c r="S966" t="s">
        <v>2593</v>
      </c>
      <c r="T966" t="s">
        <v>30</v>
      </c>
      <c r="U966" t="s">
        <v>106</v>
      </c>
    </row>
    <row r="967" spans="1:21">
      <c r="A967" t="s">
        <v>2594</v>
      </c>
      <c r="B967" s="1">
        <v>44048</v>
      </c>
      <c r="C967" t="s">
        <v>33</v>
      </c>
      <c r="D967">
        <v>58</v>
      </c>
      <c r="E967" t="s">
        <v>39</v>
      </c>
      <c r="F967">
        <v>0</v>
      </c>
      <c r="G967">
        <v>2</v>
      </c>
      <c r="H967" t="s">
        <v>24</v>
      </c>
      <c r="I967">
        <v>4941</v>
      </c>
      <c r="J967">
        <v>0</v>
      </c>
      <c r="K967">
        <v>60</v>
      </c>
      <c r="L967" t="s">
        <v>142</v>
      </c>
      <c r="M967" t="s">
        <v>39</v>
      </c>
      <c r="N967" t="s">
        <v>23</v>
      </c>
      <c r="O967" t="s">
        <v>56</v>
      </c>
      <c r="P967" t="s">
        <v>26</v>
      </c>
      <c r="Q967" t="s">
        <v>27</v>
      </c>
      <c r="R967" t="s">
        <v>1502</v>
      </c>
      <c r="S967" t="s">
        <v>2595</v>
      </c>
      <c r="T967" t="s">
        <v>30</v>
      </c>
      <c r="U967" t="s">
        <v>106</v>
      </c>
    </row>
    <row r="968" spans="1:21">
      <c r="A968" t="s">
        <v>2596</v>
      </c>
      <c r="B968" s="1">
        <v>45178</v>
      </c>
      <c r="C968" t="s">
        <v>33</v>
      </c>
      <c r="D968">
        <v>64</v>
      </c>
      <c r="E968" t="s">
        <v>39</v>
      </c>
      <c r="F968">
        <v>0</v>
      </c>
      <c r="G968">
        <v>2</v>
      </c>
      <c r="H968" t="s">
        <v>24</v>
      </c>
      <c r="I968">
        <v>4650</v>
      </c>
      <c r="J968">
        <v>0</v>
      </c>
      <c r="K968">
        <v>23</v>
      </c>
      <c r="M968" t="s">
        <v>23</v>
      </c>
      <c r="N968" t="s">
        <v>23</v>
      </c>
      <c r="O968" t="s">
        <v>25</v>
      </c>
      <c r="P968" t="s">
        <v>26</v>
      </c>
      <c r="Q968" t="s">
        <v>27</v>
      </c>
      <c r="R968" t="s">
        <v>2597</v>
      </c>
      <c r="S968" t="s">
        <v>2598</v>
      </c>
      <c r="T968" t="s">
        <v>30</v>
      </c>
      <c r="U968" t="s">
        <v>103</v>
      </c>
    </row>
    <row r="969" spans="1:21">
      <c r="A969" t="s">
        <v>2599</v>
      </c>
      <c r="B969" s="1">
        <v>45143</v>
      </c>
      <c r="C969" t="s">
        <v>22</v>
      </c>
      <c r="D969">
        <v>40</v>
      </c>
      <c r="E969" t="s">
        <v>39</v>
      </c>
      <c r="F969">
        <v>0</v>
      </c>
      <c r="G969">
        <v>2</v>
      </c>
      <c r="H969" t="s">
        <v>24</v>
      </c>
      <c r="I969">
        <v>5927</v>
      </c>
      <c r="J969">
        <v>0</v>
      </c>
      <c r="K969">
        <v>24</v>
      </c>
      <c r="M969" t="s">
        <v>23</v>
      </c>
      <c r="N969" t="s">
        <v>23</v>
      </c>
      <c r="O969" t="s">
        <v>25</v>
      </c>
      <c r="P969" t="s">
        <v>26</v>
      </c>
      <c r="Q969" t="s">
        <v>50</v>
      </c>
      <c r="R969" t="s">
        <v>1795</v>
      </c>
      <c r="S969" t="s">
        <v>2600</v>
      </c>
      <c r="T969" t="s">
        <v>43</v>
      </c>
      <c r="U969" t="s">
        <v>44</v>
      </c>
    </row>
    <row r="970" spans="1:21">
      <c r="A970" t="s">
        <v>2601</v>
      </c>
      <c r="B970" s="1">
        <v>45843</v>
      </c>
      <c r="C970" t="s">
        <v>33</v>
      </c>
      <c r="D970">
        <v>63</v>
      </c>
      <c r="E970" t="s">
        <v>39</v>
      </c>
      <c r="F970">
        <v>0</v>
      </c>
      <c r="G970">
        <v>2</v>
      </c>
      <c r="H970" t="s">
        <v>24</v>
      </c>
      <c r="I970">
        <v>5613</v>
      </c>
      <c r="J970">
        <v>0</v>
      </c>
      <c r="K970">
        <v>1</v>
      </c>
      <c r="M970" t="s">
        <v>23</v>
      </c>
      <c r="N970" t="s">
        <v>23</v>
      </c>
      <c r="O970" t="s">
        <v>56</v>
      </c>
      <c r="P970" t="s">
        <v>26</v>
      </c>
      <c r="Q970" t="s">
        <v>27</v>
      </c>
      <c r="R970" t="s">
        <v>2602</v>
      </c>
      <c r="S970" t="s">
        <v>2603</v>
      </c>
      <c r="T970" t="s">
        <v>36</v>
      </c>
      <c r="U970" t="s">
        <v>46</v>
      </c>
    </row>
    <row r="971" spans="1:21">
      <c r="A971" t="s">
        <v>2604</v>
      </c>
      <c r="B971" s="1">
        <v>45726</v>
      </c>
      <c r="C971" t="s">
        <v>22</v>
      </c>
      <c r="D971">
        <v>30</v>
      </c>
      <c r="E971" t="s">
        <v>39</v>
      </c>
      <c r="F971">
        <v>0</v>
      </c>
      <c r="G971">
        <v>2</v>
      </c>
      <c r="H971" t="s">
        <v>24</v>
      </c>
      <c r="I971">
        <v>5824</v>
      </c>
      <c r="J971">
        <v>0</v>
      </c>
      <c r="K971">
        <v>5</v>
      </c>
      <c r="M971" t="s">
        <v>39</v>
      </c>
      <c r="N971" t="s">
        <v>23</v>
      </c>
      <c r="O971" t="s">
        <v>56</v>
      </c>
      <c r="P971" t="s">
        <v>26</v>
      </c>
      <c r="Q971" t="s">
        <v>84</v>
      </c>
      <c r="R971" t="s">
        <v>2605</v>
      </c>
      <c r="S971" t="s">
        <v>2606</v>
      </c>
      <c r="T971" t="s">
        <v>64</v>
      </c>
      <c r="U971" t="s">
        <v>234</v>
      </c>
    </row>
    <row r="972" spans="1:21">
      <c r="A972" t="s">
        <v>2607</v>
      </c>
      <c r="B972" s="1">
        <v>45854</v>
      </c>
      <c r="C972" t="s">
        <v>33</v>
      </c>
      <c r="D972">
        <v>32</v>
      </c>
      <c r="E972" t="s">
        <v>39</v>
      </c>
      <c r="F972">
        <v>0</v>
      </c>
      <c r="G972">
        <v>2</v>
      </c>
      <c r="H972" t="s">
        <v>24</v>
      </c>
      <c r="I972">
        <v>2168</v>
      </c>
      <c r="J972">
        <v>0</v>
      </c>
      <c r="K972">
        <v>1</v>
      </c>
      <c r="M972" t="s">
        <v>23</v>
      </c>
      <c r="N972" t="s">
        <v>23</v>
      </c>
      <c r="O972" t="s">
        <v>56</v>
      </c>
      <c r="P972" t="s">
        <v>26</v>
      </c>
      <c r="Q972" t="s">
        <v>50</v>
      </c>
      <c r="R972" t="s">
        <v>1236</v>
      </c>
      <c r="S972" t="s">
        <v>2608</v>
      </c>
      <c r="T972" t="s">
        <v>64</v>
      </c>
      <c r="U972" t="s">
        <v>234</v>
      </c>
    </row>
    <row r="973" spans="1:21">
      <c r="A973" t="s">
        <v>2609</v>
      </c>
      <c r="B973" s="1">
        <v>45859</v>
      </c>
      <c r="C973" t="s">
        <v>22</v>
      </c>
      <c r="D973">
        <v>21</v>
      </c>
      <c r="E973" t="s">
        <v>39</v>
      </c>
      <c r="F973">
        <v>0</v>
      </c>
      <c r="G973">
        <v>2</v>
      </c>
      <c r="H973" t="s">
        <v>24</v>
      </c>
      <c r="I973">
        <v>3162</v>
      </c>
      <c r="J973">
        <v>0</v>
      </c>
      <c r="K973">
        <v>1</v>
      </c>
      <c r="M973" t="s">
        <v>23</v>
      </c>
      <c r="N973" t="s">
        <v>39</v>
      </c>
      <c r="P973" t="s">
        <v>26</v>
      </c>
      <c r="Q973" t="s">
        <v>84</v>
      </c>
      <c r="R973" t="s">
        <v>2610</v>
      </c>
      <c r="S973" t="s">
        <v>2611</v>
      </c>
      <c r="T973" t="s">
        <v>59</v>
      </c>
      <c r="U973" t="s">
        <v>60</v>
      </c>
    </row>
    <row r="974" spans="1:21">
      <c r="A974" t="s">
        <v>2612</v>
      </c>
      <c r="B974" s="1">
        <v>44402</v>
      </c>
      <c r="C974" t="s">
        <v>22</v>
      </c>
      <c r="D974">
        <v>57</v>
      </c>
      <c r="E974" t="s">
        <v>23</v>
      </c>
      <c r="F974">
        <v>0</v>
      </c>
      <c r="G974">
        <v>2</v>
      </c>
      <c r="H974" t="s">
        <v>24</v>
      </c>
      <c r="I974">
        <v>5375</v>
      </c>
      <c r="J974">
        <v>2</v>
      </c>
      <c r="K974">
        <v>49</v>
      </c>
      <c r="M974" t="s">
        <v>39</v>
      </c>
      <c r="N974" t="s">
        <v>23</v>
      </c>
      <c r="O974" t="s">
        <v>49</v>
      </c>
      <c r="P974" t="s">
        <v>202</v>
      </c>
      <c r="Q974" t="s">
        <v>27</v>
      </c>
      <c r="R974" t="s">
        <v>2613</v>
      </c>
      <c r="S974" t="s">
        <v>2614</v>
      </c>
      <c r="T974" t="s">
        <v>43</v>
      </c>
      <c r="U974" t="s">
        <v>149</v>
      </c>
    </row>
    <row r="975" spans="1:21">
      <c r="A975" t="s">
        <v>2615</v>
      </c>
      <c r="B975" s="1">
        <v>44233</v>
      </c>
      <c r="C975" t="s">
        <v>33</v>
      </c>
      <c r="D975">
        <v>75</v>
      </c>
      <c r="E975" t="s">
        <v>23</v>
      </c>
      <c r="F975">
        <v>0</v>
      </c>
      <c r="G975">
        <v>2</v>
      </c>
      <c r="H975" t="s">
        <v>24</v>
      </c>
      <c r="I975">
        <v>6405</v>
      </c>
      <c r="J975">
        <v>0</v>
      </c>
      <c r="K975">
        <v>54</v>
      </c>
      <c r="L975" t="s">
        <v>142</v>
      </c>
      <c r="M975" t="s">
        <v>23</v>
      </c>
      <c r="N975" t="s">
        <v>23</v>
      </c>
      <c r="O975" t="s">
        <v>25</v>
      </c>
      <c r="P975" t="s">
        <v>202</v>
      </c>
      <c r="Q975" t="s">
        <v>50</v>
      </c>
      <c r="R975" t="s">
        <v>2616</v>
      </c>
      <c r="S975" t="s">
        <v>2617</v>
      </c>
      <c r="T975" t="s">
        <v>59</v>
      </c>
      <c r="U975" t="s">
        <v>140</v>
      </c>
    </row>
    <row r="976" spans="1:21">
      <c r="A976" t="s">
        <v>2618</v>
      </c>
      <c r="B976" s="1">
        <v>45330</v>
      </c>
      <c r="C976" t="s">
        <v>33</v>
      </c>
      <c r="D976">
        <v>68</v>
      </c>
      <c r="E976" t="s">
        <v>23</v>
      </c>
      <c r="F976">
        <v>0</v>
      </c>
      <c r="G976">
        <v>2</v>
      </c>
      <c r="H976" t="s">
        <v>24</v>
      </c>
      <c r="I976">
        <v>5857</v>
      </c>
      <c r="J976">
        <v>1</v>
      </c>
      <c r="K976">
        <v>18</v>
      </c>
      <c r="M976" t="s">
        <v>23</v>
      </c>
      <c r="N976" t="s">
        <v>23</v>
      </c>
      <c r="O976" t="s">
        <v>25</v>
      </c>
      <c r="P976" t="s">
        <v>26</v>
      </c>
      <c r="Q976" t="s">
        <v>27</v>
      </c>
      <c r="R976" t="s">
        <v>2319</v>
      </c>
      <c r="S976" t="s">
        <v>2619</v>
      </c>
      <c r="T976" t="s">
        <v>36</v>
      </c>
      <c r="U976" t="s">
        <v>46</v>
      </c>
    </row>
    <row r="977" spans="1:21">
      <c r="A977" t="s">
        <v>2620</v>
      </c>
      <c r="B977" s="1">
        <v>45689</v>
      </c>
      <c r="C977" t="s">
        <v>33</v>
      </c>
      <c r="D977">
        <v>53</v>
      </c>
      <c r="E977" t="s">
        <v>39</v>
      </c>
      <c r="F977">
        <v>0</v>
      </c>
      <c r="G977">
        <v>2</v>
      </c>
      <c r="H977" t="s">
        <v>24</v>
      </c>
      <c r="I977">
        <v>2266</v>
      </c>
      <c r="J977">
        <v>0</v>
      </c>
      <c r="K977">
        <v>6</v>
      </c>
      <c r="M977" t="s">
        <v>23</v>
      </c>
      <c r="N977" t="s">
        <v>23</v>
      </c>
      <c r="O977" t="s">
        <v>25</v>
      </c>
      <c r="P977" t="s">
        <v>26</v>
      </c>
      <c r="Q977" t="s">
        <v>27</v>
      </c>
      <c r="R977" t="s">
        <v>2621</v>
      </c>
      <c r="S977" t="s">
        <v>2622</v>
      </c>
      <c r="T977" t="s">
        <v>59</v>
      </c>
      <c r="U977" t="s">
        <v>384</v>
      </c>
    </row>
    <row r="978" spans="1:21">
      <c r="A978" t="s">
        <v>2623</v>
      </c>
      <c r="B978" s="1">
        <v>45487</v>
      </c>
      <c r="C978" t="s">
        <v>33</v>
      </c>
      <c r="D978">
        <v>25</v>
      </c>
      <c r="E978" t="s">
        <v>39</v>
      </c>
      <c r="F978">
        <v>0</v>
      </c>
      <c r="G978">
        <v>2</v>
      </c>
      <c r="H978" t="s">
        <v>24</v>
      </c>
      <c r="I978">
        <v>2189</v>
      </c>
      <c r="J978">
        <v>0</v>
      </c>
      <c r="K978">
        <v>13</v>
      </c>
      <c r="L978" t="s">
        <v>97</v>
      </c>
      <c r="M978" t="s">
        <v>23</v>
      </c>
      <c r="N978" t="s">
        <v>23</v>
      </c>
      <c r="O978" t="s">
        <v>25</v>
      </c>
      <c r="P978" t="s">
        <v>26</v>
      </c>
      <c r="Q978" t="s">
        <v>84</v>
      </c>
      <c r="R978" t="s">
        <v>1139</v>
      </c>
      <c r="S978" t="s">
        <v>2624</v>
      </c>
      <c r="T978" t="s">
        <v>30</v>
      </c>
      <c r="U978" t="s">
        <v>103</v>
      </c>
    </row>
    <row r="979" spans="1:21">
      <c r="A979" t="s">
        <v>2625</v>
      </c>
      <c r="B979" s="1">
        <v>45667</v>
      </c>
      <c r="C979" t="s">
        <v>33</v>
      </c>
      <c r="D979">
        <v>36</v>
      </c>
      <c r="E979" t="s">
        <v>39</v>
      </c>
      <c r="F979">
        <v>0</v>
      </c>
      <c r="G979">
        <v>2</v>
      </c>
      <c r="H979" t="s">
        <v>24</v>
      </c>
      <c r="I979">
        <v>4414</v>
      </c>
      <c r="J979">
        <v>0</v>
      </c>
      <c r="K979">
        <v>7</v>
      </c>
      <c r="M979" t="s">
        <v>39</v>
      </c>
      <c r="N979" t="s">
        <v>23</v>
      </c>
      <c r="O979" t="s">
        <v>49</v>
      </c>
      <c r="P979" t="s">
        <v>26</v>
      </c>
      <c r="Q979" t="s">
        <v>50</v>
      </c>
      <c r="R979" t="s">
        <v>2341</v>
      </c>
      <c r="S979" t="s">
        <v>2626</v>
      </c>
      <c r="T979" t="s">
        <v>36</v>
      </c>
      <c r="U979" t="s">
        <v>37</v>
      </c>
    </row>
    <row r="980" spans="1:21">
      <c r="A980" t="s">
        <v>2627</v>
      </c>
      <c r="B980" s="1">
        <v>44906</v>
      </c>
      <c r="C980" t="s">
        <v>33</v>
      </c>
      <c r="D980">
        <v>44</v>
      </c>
      <c r="E980" t="s">
        <v>39</v>
      </c>
      <c r="F980">
        <v>0</v>
      </c>
      <c r="G980">
        <v>2</v>
      </c>
      <c r="H980" t="s">
        <v>24</v>
      </c>
      <c r="I980">
        <v>3553</v>
      </c>
      <c r="J980">
        <v>0</v>
      </c>
      <c r="K980">
        <v>32</v>
      </c>
      <c r="M980" t="s">
        <v>23</v>
      </c>
      <c r="N980" t="s">
        <v>23</v>
      </c>
      <c r="O980" t="s">
        <v>25</v>
      </c>
      <c r="P980" t="s">
        <v>202</v>
      </c>
      <c r="Q980" t="s">
        <v>27</v>
      </c>
      <c r="R980" t="s">
        <v>950</v>
      </c>
      <c r="S980" t="s">
        <v>2628</v>
      </c>
      <c r="T980" t="s">
        <v>43</v>
      </c>
      <c r="U980" t="s">
        <v>149</v>
      </c>
    </row>
    <row r="981" spans="1:21">
      <c r="A981" t="s">
        <v>2629</v>
      </c>
      <c r="B981" s="1">
        <v>44706</v>
      </c>
      <c r="C981" t="s">
        <v>33</v>
      </c>
      <c r="D981">
        <v>35</v>
      </c>
      <c r="E981" t="s">
        <v>23</v>
      </c>
      <c r="F981">
        <v>0</v>
      </c>
      <c r="G981">
        <v>2</v>
      </c>
      <c r="H981" t="s">
        <v>24</v>
      </c>
      <c r="I981">
        <v>2371</v>
      </c>
      <c r="J981">
        <v>1</v>
      </c>
      <c r="K981">
        <v>39</v>
      </c>
      <c r="M981" t="s">
        <v>23</v>
      </c>
      <c r="N981" t="s">
        <v>23</v>
      </c>
      <c r="O981" t="s">
        <v>25</v>
      </c>
      <c r="P981" t="s">
        <v>202</v>
      </c>
      <c r="Q981" t="s">
        <v>50</v>
      </c>
      <c r="R981" t="s">
        <v>1446</v>
      </c>
      <c r="S981" t="s">
        <v>2630</v>
      </c>
      <c r="T981" t="s">
        <v>30</v>
      </c>
      <c r="U981" t="s">
        <v>69</v>
      </c>
    </row>
    <row r="982" spans="1:21">
      <c r="A982" t="s">
        <v>2631</v>
      </c>
      <c r="B982" s="1">
        <v>45847</v>
      </c>
      <c r="C982" t="s">
        <v>33</v>
      </c>
      <c r="D982">
        <v>20</v>
      </c>
      <c r="E982" t="s">
        <v>39</v>
      </c>
      <c r="F982">
        <v>0</v>
      </c>
      <c r="G982">
        <v>2</v>
      </c>
      <c r="H982" t="s">
        <v>24</v>
      </c>
      <c r="I982">
        <v>4535</v>
      </c>
      <c r="J982">
        <v>0</v>
      </c>
      <c r="K982">
        <v>1</v>
      </c>
      <c r="M982" t="s">
        <v>23</v>
      </c>
      <c r="N982" t="s">
        <v>23</v>
      </c>
      <c r="O982" t="s">
        <v>56</v>
      </c>
      <c r="P982" t="s">
        <v>26</v>
      </c>
      <c r="Q982" t="s">
        <v>27</v>
      </c>
      <c r="R982" t="s">
        <v>1502</v>
      </c>
      <c r="S982" t="s">
        <v>2632</v>
      </c>
      <c r="T982" t="s">
        <v>30</v>
      </c>
      <c r="U982" t="s">
        <v>69</v>
      </c>
    </row>
    <row r="983" spans="1:21">
      <c r="A983" t="s">
        <v>2633</v>
      </c>
      <c r="B983" s="1">
        <v>45356</v>
      </c>
      <c r="C983" t="s">
        <v>33</v>
      </c>
      <c r="D983">
        <v>31</v>
      </c>
      <c r="E983" t="s">
        <v>23</v>
      </c>
      <c r="F983">
        <v>0</v>
      </c>
      <c r="G983">
        <v>2</v>
      </c>
      <c r="H983" t="s">
        <v>24</v>
      </c>
      <c r="I983">
        <v>4041</v>
      </c>
      <c r="J983">
        <v>7</v>
      </c>
      <c r="K983">
        <v>17</v>
      </c>
      <c r="M983" t="s">
        <v>23</v>
      </c>
      <c r="N983" t="s">
        <v>23</v>
      </c>
      <c r="O983" t="s">
        <v>25</v>
      </c>
      <c r="P983" t="s">
        <v>26</v>
      </c>
      <c r="Q983" t="s">
        <v>27</v>
      </c>
      <c r="R983" t="s">
        <v>2634</v>
      </c>
      <c r="S983" t="s">
        <v>2635</v>
      </c>
      <c r="T983" t="s">
        <v>43</v>
      </c>
      <c r="U983" t="s">
        <v>795</v>
      </c>
    </row>
    <row r="984" spans="1:21">
      <c r="A984" t="s">
        <v>2636</v>
      </c>
      <c r="B984" s="1">
        <v>44916</v>
      </c>
      <c r="C984" t="s">
        <v>22</v>
      </c>
      <c r="D984">
        <v>76</v>
      </c>
      <c r="E984" t="s">
        <v>23</v>
      </c>
      <c r="F984">
        <v>0</v>
      </c>
      <c r="G984">
        <v>2</v>
      </c>
      <c r="H984" t="s">
        <v>24</v>
      </c>
      <c r="I984">
        <v>4105</v>
      </c>
      <c r="J984">
        <v>2</v>
      </c>
      <c r="K984">
        <v>32</v>
      </c>
      <c r="L984" t="s">
        <v>40</v>
      </c>
      <c r="M984" t="s">
        <v>23</v>
      </c>
      <c r="N984" t="s">
        <v>23</v>
      </c>
      <c r="O984" t="s">
        <v>25</v>
      </c>
      <c r="P984" t="s">
        <v>26</v>
      </c>
      <c r="Q984" t="s">
        <v>27</v>
      </c>
      <c r="R984" t="s">
        <v>305</v>
      </c>
      <c r="S984" t="s">
        <v>2637</v>
      </c>
      <c r="T984" t="s">
        <v>36</v>
      </c>
      <c r="U984" t="s">
        <v>46</v>
      </c>
    </row>
    <row r="985" spans="1:21">
      <c r="A985" t="s">
        <v>2638</v>
      </c>
      <c r="B985" s="1">
        <v>45524</v>
      </c>
      <c r="C985" t="s">
        <v>22</v>
      </c>
      <c r="D985">
        <v>77</v>
      </c>
      <c r="E985" t="s">
        <v>23</v>
      </c>
      <c r="F985">
        <v>0</v>
      </c>
      <c r="G985">
        <v>2</v>
      </c>
      <c r="H985" t="s">
        <v>24</v>
      </c>
      <c r="I985">
        <v>5374</v>
      </c>
      <c r="J985">
        <v>1</v>
      </c>
      <c r="K985">
        <v>12</v>
      </c>
      <c r="L985" t="s">
        <v>97</v>
      </c>
      <c r="M985" t="s">
        <v>23</v>
      </c>
      <c r="N985" t="s">
        <v>23</v>
      </c>
      <c r="O985" t="s">
        <v>25</v>
      </c>
      <c r="P985" t="s">
        <v>26</v>
      </c>
      <c r="Q985" t="s">
        <v>27</v>
      </c>
      <c r="R985" t="s">
        <v>2034</v>
      </c>
      <c r="S985" t="s">
        <v>2639</v>
      </c>
      <c r="T985" t="s">
        <v>30</v>
      </c>
      <c r="U985" t="s">
        <v>69</v>
      </c>
    </row>
    <row r="986" spans="1:21">
      <c r="A986" t="s">
        <v>2640</v>
      </c>
      <c r="B986" s="1">
        <v>45842</v>
      </c>
      <c r="C986" t="s">
        <v>22</v>
      </c>
      <c r="D986">
        <v>65</v>
      </c>
      <c r="E986" t="s">
        <v>23</v>
      </c>
      <c r="F986">
        <v>0</v>
      </c>
      <c r="G986">
        <v>2</v>
      </c>
      <c r="H986" t="s">
        <v>24</v>
      </c>
      <c r="I986">
        <v>3022</v>
      </c>
      <c r="J986">
        <v>1</v>
      </c>
      <c r="K986">
        <v>1</v>
      </c>
      <c r="L986" t="s">
        <v>48</v>
      </c>
      <c r="M986" t="s">
        <v>23</v>
      </c>
      <c r="N986" t="s">
        <v>23</v>
      </c>
      <c r="O986" t="s">
        <v>25</v>
      </c>
      <c r="P986" t="s">
        <v>26</v>
      </c>
      <c r="Q986" t="s">
        <v>50</v>
      </c>
      <c r="R986" t="s">
        <v>2641</v>
      </c>
      <c r="S986" t="s">
        <v>2642</v>
      </c>
      <c r="T986" t="s">
        <v>59</v>
      </c>
      <c r="U986" t="s">
        <v>384</v>
      </c>
    </row>
    <row r="987" spans="1:21">
      <c r="A987" t="s">
        <v>2643</v>
      </c>
      <c r="B987" s="1">
        <v>44583</v>
      </c>
      <c r="C987" t="s">
        <v>33</v>
      </c>
      <c r="D987">
        <v>74</v>
      </c>
      <c r="E987" t="s">
        <v>23</v>
      </c>
      <c r="F987">
        <v>0</v>
      </c>
      <c r="G987">
        <v>2</v>
      </c>
      <c r="H987" t="s">
        <v>24</v>
      </c>
      <c r="I987">
        <v>5863</v>
      </c>
      <c r="J987">
        <v>7</v>
      </c>
      <c r="K987">
        <v>43</v>
      </c>
      <c r="L987" t="s">
        <v>142</v>
      </c>
      <c r="M987" t="s">
        <v>23</v>
      </c>
      <c r="N987" t="s">
        <v>23</v>
      </c>
      <c r="O987" t="s">
        <v>25</v>
      </c>
      <c r="P987" t="s">
        <v>202</v>
      </c>
      <c r="Q987" t="s">
        <v>50</v>
      </c>
      <c r="R987" t="s">
        <v>2644</v>
      </c>
      <c r="S987" t="s">
        <v>2645</v>
      </c>
      <c r="T987" t="s">
        <v>64</v>
      </c>
      <c r="U987" t="s">
        <v>254</v>
      </c>
    </row>
    <row r="988" spans="1:21">
      <c r="A988" t="s">
        <v>2646</v>
      </c>
      <c r="B988" s="1">
        <v>45753</v>
      </c>
      <c r="C988" t="s">
        <v>22</v>
      </c>
      <c r="D988">
        <v>76</v>
      </c>
      <c r="E988" t="s">
        <v>23</v>
      </c>
      <c r="F988">
        <v>0</v>
      </c>
      <c r="G988">
        <v>2</v>
      </c>
      <c r="H988" t="s">
        <v>24</v>
      </c>
      <c r="I988">
        <v>3716</v>
      </c>
      <c r="J988">
        <v>1</v>
      </c>
      <c r="K988">
        <v>4</v>
      </c>
      <c r="M988" t="s">
        <v>23</v>
      </c>
      <c r="N988" t="s">
        <v>23</v>
      </c>
      <c r="O988" t="s">
        <v>25</v>
      </c>
      <c r="P988" t="s">
        <v>26</v>
      </c>
      <c r="Q988" t="s">
        <v>27</v>
      </c>
      <c r="R988" t="s">
        <v>425</v>
      </c>
      <c r="S988" t="s">
        <v>2647</v>
      </c>
      <c r="T988" t="s">
        <v>30</v>
      </c>
      <c r="U988" t="s">
        <v>106</v>
      </c>
    </row>
    <row r="989" spans="1:21">
      <c r="A989" t="s">
        <v>2648</v>
      </c>
      <c r="B989" s="1">
        <v>44202</v>
      </c>
      <c r="C989" t="s">
        <v>22</v>
      </c>
      <c r="D989">
        <v>73</v>
      </c>
      <c r="E989" t="s">
        <v>39</v>
      </c>
      <c r="F989">
        <v>0</v>
      </c>
      <c r="G989">
        <v>2</v>
      </c>
      <c r="H989" t="s">
        <v>24</v>
      </c>
      <c r="I989">
        <v>5543</v>
      </c>
      <c r="J989">
        <v>0</v>
      </c>
      <c r="K989">
        <v>55</v>
      </c>
      <c r="L989" t="s">
        <v>142</v>
      </c>
      <c r="M989" t="s">
        <v>23</v>
      </c>
      <c r="N989" t="s">
        <v>23</v>
      </c>
      <c r="O989" t="s">
        <v>25</v>
      </c>
      <c r="P989" t="s">
        <v>26</v>
      </c>
      <c r="Q989" t="s">
        <v>27</v>
      </c>
      <c r="R989" t="s">
        <v>1300</v>
      </c>
      <c r="S989" t="s">
        <v>2649</v>
      </c>
      <c r="T989" t="s">
        <v>59</v>
      </c>
      <c r="U989" t="s">
        <v>60</v>
      </c>
    </row>
    <row r="990" spans="1:21">
      <c r="A990" t="s">
        <v>2650</v>
      </c>
      <c r="B990" s="1">
        <v>45856</v>
      </c>
      <c r="C990" t="s">
        <v>22</v>
      </c>
      <c r="D990">
        <v>30</v>
      </c>
      <c r="E990" t="s">
        <v>39</v>
      </c>
      <c r="F990">
        <v>0</v>
      </c>
      <c r="G990">
        <v>2</v>
      </c>
      <c r="H990" t="s">
        <v>24</v>
      </c>
      <c r="I990">
        <v>3338</v>
      </c>
      <c r="J990">
        <v>0</v>
      </c>
      <c r="K990">
        <v>1</v>
      </c>
      <c r="L990" t="s">
        <v>48</v>
      </c>
      <c r="M990" t="s">
        <v>23</v>
      </c>
      <c r="N990" t="s">
        <v>23</v>
      </c>
      <c r="O990" t="s">
        <v>25</v>
      </c>
      <c r="P990" t="s">
        <v>26</v>
      </c>
      <c r="Q990" t="s">
        <v>50</v>
      </c>
      <c r="R990" t="s">
        <v>2651</v>
      </c>
      <c r="S990" t="s">
        <v>2652</v>
      </c>
      <c r="T990" t="s">
        <v>36</v>
      </c>
      <c r="U990" t="s">
        <v>46</v>
      </c>
    </row>
    <row r="991" spans="1:21">
      <c r="A991" t="s">
        <v>2653</v>
      </c>
      <c r="B991" s="1">
        <v>45719</v>
      </c>
      <c r="C991" t="s">
        <v>22</v>
      </c>
      <c r="D991">
        <v>30</v>
      </c>
      <c r="E991" t="s">
        <v>39</v>
      </c>
      <c r="F991">
        <v>0</v>
      </c>
      <c r="G991">
        <v>2</v>
      </c>
      <c r="H991" t="s">
        <v>24</v>
      </c>
      <c r="I991">
        <v>5715</v>
      </c>
      <c r="J991">
        <v>0</v>
      </c>
      <c r="K991">
        <v>5</v>
      </c>
      <c r="L991" t="s">
        <v>48</v>
      </c>
      <c r="M991" t="s">
        <v>23</v>
      </c>
      <c r="N991" t="s">
        <v>23</v>
      </c>
      <c r="O991" t="s">
        <v>25</v>
      </c>
      <c r="P991" t="s">
        <v>26</v>
      </c>
      <c r="Q991" t="s">
        <v>27</v>
      </c>
      <c r="R991" t="s">
        <v>2252</v>
      </c>
      <c r="S991" t="s">
        <v>2654</v>
      </c>
      <c r="T991" t="s">
        <v>30</v>
      </c>
      <c r="U991" t="s">
        <v>69</v>
      </c>
    </row>
    <row r="992" spans="1:21">
      <c r="A992" t="s">
        <v>2655</v>
      </c>
      <c r="B992" s="1">
        <v>45858</v>
      </c>
      <c r="C992" t="s">
        <v>33</v>
      </c>
      <c r="D992">
        <v>34</v>
      </c>
      <c r="E992" t="s">
        <v>39</v>
      </c>
      <c r="F992">
        <v>0</v>
      </c>
      <c r="G992">
        <v>2</v>
      </c>
      <c r="H992" t="s">
        <v>24</v>
      </c>
      <c r="I992">
        <v>2502</v>
      </c>
      <c r="J992">
        <v>0</v>
      </c>
      <c r="K992">
        <v>1</v>
      </c>
      <c r="L992" t="s">
        <v>48</v>
      </c>
      <c r="M992" t="s">
        <v>23</v>
      </c>
      <c r="N992" t="s">
        <v>23</v>
      </c>
      <c r="O992" t="s">
        <v>25</v>
      </c>
      <c r="P992" t="s">
        <v>26</v>
      </c>
      <c r="Q992" t="s">
        <v>27</v>
      </c>
      <c r="R992" t="s">
        <v>907</v>
      </c>
      <c r="S992" t="s">
        <v>2656</v>
      </c>
      <c r="T992" t="s">
        <v>43</v>
      </c>
      <c r="U992" t="s">
        <v>149</v>
      </c>
    </row>
    <row r="993" spans="1:21">
      <c r="A993" t="s">
        <v>2657</v>
      </c>
      <c r="B993" s="1">
        <v>45770</v>
      </c>
      <c r="C993" t="s">
        <v>22</v>
      </c>
      <c r="D993">
        <v>39</v>
      </c>
      <c r="E993" t="s">
        <v>39</v>
      </c>
      <c r="F993">
        <v>0</v>
      </c>
      <c r="G993">
        <v>2</v>
      </c>
      <c r="H993" t="s">
        <v>24</v>
      </c>
      <c r="I993">
        <v>3633</v>
      </c>
      <c r="J993">
        <v>0</v>
      </c>
      <c r="K993">
        <v>4</v>
      </c>
      <c r="M993" t="s">
        <v>23</v>
      </c>
      <c r="N993" t="s">
        <v>23</v>
      </c>
      <c r="O993" t="s">
        <v>49</v>
      </c>
      <c r="P993" t="s">
        <v>26</v>
      </c>
      <c r="Q993" t="s">
        <v>27</v>
      </c>
      <c r="R993" t="s">
        <v>838</v>
      </c>
      <c r="S993" t="s">
        <v>2658</v>
      </c>
      <c r="T993" t="s">
        <v>36</v>
      </c>
      <c r="U993" t="s">
        <v>46</v>
      </c>
    </row>
    <row r="994" spans="1:21">
      <c r="A994" t="s">
        <v>2659</v>
      </c>
      <c r="B994" s="1">
        <v>45855</v>
      </c>
      <c r="C994" t="s">
        <v>33</v>
      </c>
      <c r="D994">
        <v>23</v>
      </c>
      <c r="E994" t="s">
        <v>39</v>
      </c>
      <c r="F994">
        <v>0</v>
      </c>
      <c r="G994">
        <v>2</v>
      </c>
      <c r="H994" t="s">
        <v>24</v>
      </c>
      <c r="I994">
        <v>4888</v>
      </c>
      <c r="J994">
        <v>0</v>
      </c>
      <c r="K994">
        <v>1</v>
      </c>
      <c r="L994" t="s">
        <v>48</v>
      </c>
      <c r="M994" t="s">
        <v>23</v>
      </c>
      <c r="N994" t="s">
        <v>23</v>
      </c>
      <c r="O994" t="s">
        <v>49</v>
      </c>
      <c r="P994" t="s">
        <v>26</v>
      </c>
      <c r="Q994" t="s">
        <v>50</v>
      </c>
      <c r="R994" t="s">
        <v>1311</v>
      </c>
      <c r="S994" t="s">
        <v>2660</v>
      </c>
      <c r="T994" t="s">
        <v>36</v>
      </c>
      <c r="U994" t="s">
        <v>46</v>
      </c>
    </row>
    <row r="995" spans="1:21">
      <c r="A995" t="s">
        <v>2661</v>
      </c>
      <c r="B995" s="1">
        <v>45840</v>
      </c>
      <c r="C995" t="s">
        <v>22</v>
      </c>
      <c r="D995">
        <v>38</v>
      </c>
      <c r="E995" t="s">
        <v>39</v>
      </c>
      <c r="F995">
        <v>0</v>
      </c>
      <c r="G995">
        <v>2</v>
      </c>
      <c r="H995" t="s">
        <v>24</v>
      </c>
      <c r="I995">
        <v>2699</v>
      </c>
      <c r="J995">
        <v>0</v>
      </c>
      <c r="K995">
        <v>1</v>
      </c>
      <c r="M995" t="s">
        <v>23</v>
      </c>
      <c r="N995" t="s">
        <v>23</v>
      </c>
      <c r="O995" t="s">
        <v>25</v>
      </c>
      <c r="P995" t="s">
        <v>26</v>
      </c>
      <c r="Q995" t="s">
        <v>27</v>
      </c>
      <c r="R995" t="s">
        <v>1457</v>
      </c>
      <c r="S995" t="s">
        <v>2662</v>
      </c>
      <c r="T995" t="s">
        <v>36</v>
      </c>
      <c r="U995" t="s">
        <v>46</v>
      </c>
    </row>
    <row r="996" spans="1:21">
      <c r="A996" t="s">
        <v>2663</v>
      </c>
      <c r="B996" s="1">
        <v>45422</v>
      </c>
      <c r="C996" t="s">
        <v>33</v>
      </c>
      <c r="D996">
        <v>54</v>
      </c>
      <c r="E996" t="s">
        <v>39</v>
      </c>
      <c r="F996">
        <v>0</v>
      </c>
      <c r="G996">
        <v>2</v>
      </c>
      <c r="H996" t="s">
        <v>24</v>
      </c>
      <c r="I996">
        <v>2428</v>
      </c>
      <c r="J996">
        <v>0</v>
      </c>
      <c r="K996">
        <v>15</v>
      </c>
      <c r="L996" t="s">
        <v>97</v>
      </c>
      <c r="M996" t="s">
        <v>23</v>
      </c>
      <c r="N996" t="s">
        <v>39</v>
      </c>
      <c r="P996" t="s">
        <v>26</v>
      </c>
      <c r="Q996" t="s">
        <v>27</v>
      </c>
      <c r="R996" t="s">
        <v>2664</v>
      </c>
      <c r="S996" t="s">
        <v>2665</v>
      </c>
      <c r="T996" t="s">
        <v>43</v>
      </c>
      <c r="U996" t="s">
        <v>149</v>
      </c>
    </row>
    <row r="997" spans="1:21">
      <c r="A997" t="s">
        <v>2666</v>
      </c>
      <c r="B997" s="1">
        <v>45780</v>
      </c>
      <c r="C997" t="s">
        <v>22</v>
      </c>
      <c r="D997">
        <v>36</v>
      </c>
      <c r="E997" t="s">
        <v>39</v>
      </c>
      <c r="F997">
        <v>0</v>
      </c>
      <c r="G997">
        <v>2</v>
      </c>
      <c r="H997" t="s">
        <v>24</v>
      </c>
      <c r="I997">
        <v>3503</v>
      </c>
      <c r="J997">
        <v>0</v>
      </c>
      <c r="K997">
        <v>3</v>
      </c>
      <c r="M997" t="s">
        <v>39</v>
      </c>
      <c r="N997" t="s">
        <v>23</v>
      </c>
      <c r="O997" t="s">
        <v>49</v>
      </c>
      <c r="P997" t="s">
        <v>26</v>
      </c>
      <c r="Q997" t="s">
        <v>27</v>
      </c>
      <c r="R997" t="s">
        <v>2492</v>
      </c>
      <c r="S997" t="s">
        <v>2667</v>
      </c>
      <c r="T997" t="s">
        <v>30</v>
      </c>
      <c r="U997" t="s">
        <v>103</v>
      </c>
    </row>
    <row r="998" spans="1:21">
      <c r="A998" t="s">
        <v>2668</v>
      </c>
      <c r="B998" s="1">
        <v>45839</v>
      </c>
      <c r="C998" t="s">
        <v>22</v>
      </c>
      <c r="D998">
        <v>43</v>
      </c>
      <c r="E998" t="s">
        <v>39</v>
      </c>
      <c r="F998">
        <v>0</v>
      </c>
      <c r="G998">
        <v>2</v>
      </c>
      <c r="H998" t="s">
        <v>24</v>
      </c>
      <c r="I998">
        <v>5717</v>
      </c>
      <c r="J998">
        <v>0</v>
      </c>
      <c r="K998">
        <v>1</v>
      </c>
      <c r="L998" t="s">
        <v>48</v>
      </c>
      <c r="M998" t="s">
        <v>23</v>
      </c>
      <c r="N998" t="s">
        <v>39</v>
      </c>
      <c r="P998" t="s">
        <v>26</v>
      </c>
      <c r="Q998" t="s">
        <v>84</v>
      </c>
      <c r="R998" t="s">
        <v>1097</v>
      </c>
      <c r="S998" t="s">
        <v>2669</v>
      </c>
      <c r="T998" t="s">
        <v>64</v>
      </c>
      <c r="U998" t="s">
        <v>73</v>
      </c>
    </row>
    <row r="999" spans="1:21">
      <c r="A999" t="s">
        <v>2670</v>
      </c>
      <c r="B999" s="1">
        <v>45576</v>
      </c>
      <c r="C999" t="s">
        <v>22</v>
      </c>
      <c r="D999">
        <v>54</v>
      </c>
      <c r="E999" t="s">
        <v>39</v>
      </c>
      <c r="F999">
        <v>0</v>
      </c>
      <c r="G999">
        <v>2</v>
      </c>
      <c r="H999" t="s">
        <v>24</v>
      </c>
      <c r="I999">
        <v>4922</v>
      </c>
      <c r="J999">
        <v>0</v>
      </c>
      <c r="K999">
        <v>10</v>
      </c>
      <c r="L999" t="s">
        <v>97</v>
      </c>
      <c r="M999" t="s">
        <v>23</v>
      </c>
      <c r="N999" t="s">
        <v>23</v>
      </c>
      <c r="O999" t="s">
        <v>25</v>
      </c>
      <c r="P999" t="s">
        <v>26</v>
      </c>
      <c r="Q999" t="s">
        <v>27</v>
      </c>
      <c r="R999" t="s">
        <v>1603</v>
      </c>
      <c r="S999" t="s">
        <v>2671</v>
      </c>
      <c r="T999" t="s">
        <v>30</v>
      </c>
      <c r="U999" t="s">
        <v>106</v>
      </c>
    </row>
    <row r="1000" spans="1:21">
      <c r="A1000" t="s">
        <v>2672</v>
      </c>
      <c r="B1000" s="1">
        <v>45401</v>
      </c>
      <c r="C1000" t="s">
        <v>33</v>
      </c>
      <c r="D1000">
        <v>21</v>
      </c>
      <c r="E1000" t="s">
        <v>39</v>
      </c>
      <c r="F1000">
        <v>0</v>
      </c>
      <c r="G1000">
        <v>2</v>
      </c>
      <c r="H1000" t="s">
        <v>24</v>
      </c>
      <c r="I1000">
        <v>4254</v>
      </c>
      <c r="J1000">
        <v>0</v>
      </c>
      <c r="K1000">
        <v>16</v>
      </c>
      <c r="M1000" t="s">
        <v>23</v>
      </c>
      <c r="N1000" t="s">
        <v>23</v>
      </c>
      <c r="O1000" t="s">
        <v>49</v>
      </c>
      <c r="P1000" t="s">
        <v>26</v>
      </c>
      <c r="Q1000" t="s">
        <v>27</v>
      </c>
      <c r="R1000" t="s">
        <v>977</v>
      </c>
      <c r="S1000" t="s">
        <v>2673</v>
      </c>
      <c r="T1000" t="s">
        <v>30</v>
      </c>
      <c r="U1000" t="s">
        <v>103</v>
      </c>
    </row>
    <row r="1001" spans="1:21">
      <c r="A1001" t="s">
        <v>2674</v>
      </c>
      <c r="B1001" s="1">
        <v>45792</v>
      </c>
      <c r="C1001" t="s">
        <v>33</v>
      </c>
      <c r="D1001">
        <v>73</v>
      </c>
      <c r="E1001" t="s">
        <v>39</v>
      </c>
      <c r="F1001">
        <v>0</v>
      </c>
      <c r="G1001">
        <v>2</v>
      </c>
      <c r="H1001" t="s">
        <v>24</v>
      </c>
      <c r="I1001">
        <v>3561</v>
      </c>
      <c r="J1001">
        <v>0</v>
      </c>
      <c r="K1001">
        <v>3</v>
      </c>
      <c r="M1001" t="s">
        <v>23</v>
      </c>
      <c r="N1001" t="s">
        <v>23</v>
      </c>
      <c r="O1001" t="s">
        <v>25</v>
      </c>
      <c r="P1001" t="s">
        <v>26</v>
      </c>
      <c r="Q1001" t="s">
        <v>27</v>
      </c>
      <c r="R1001" t="s">
        <v>988</v>
      </c>
      <c r="S1001" t="s">
        <v>2675</v>
      </c>
      <c r="T1001" t="s">
        <v>36</v>
      </c>
      <c r="U1001" t="s">
        <v>37</v>
      </c>
    </row>
    <row r="1002" spans="1:21">
      <c r="A1002" t="s">
        <v>2676</v>
      </c>
      <c r="B1002" s="1">
        <v>44394</v>
      </c>
      <c r="C1002" t="s">
        <v>33</v>
      </c>
      <c r="D1002">
        <v>76</v>
      </c>
      <c r="E1002" t="s">
        <v>39</v>
      </c>
      <c r="F1002">
        <v>0</v>
      </c>
      <c r="G1002">
        <v>2</v>
      </c>
      <c r="H1002" t="s">
        <v>24</v>
      </c>
      <c r="I1002">
        <v>5651</v>
      </c>
      <c r="J1002">
        <v>0</v>
      </c>
      <c r="K1002">
        <v>49</v>
      </c>
      <c r="L1002" t="s">
        <v>142</v>
      </c>
      <c r="M1002" t="s">
        <v>23</v>
      </c>
      <c r="N1002" t="s">
        <v>23</v>
      </c>
      <c r="O1002" t="s">
        <v>25</v>
      </c>
      <c r="P1002" t="s">
        <v>26</v>
      </c>
      <c r="Q1002" t="s">
        <v>50</v>
      </c>
      <c r="R1002" t="s">
        <v>2241</v>
      </c>
      <c r="S1002" t="s">
        <v>2677</v>
      </c>
      <c r="T1002" t="s">
        <v>36</v>
      </c>
      <c r="U1002" t="s">
        <v>46</v>
      </c>
    </row>
    <row r="1003" spans="1:21">
      <c r="A1003" t="s">
        <v>2678</v>
      </c>
      <c r="B1003" s="1">
        <v>45845</v>
      </c>
      <c r="C1003" t="s">
        <v>22</v>
      </c>
      <c r="D1003">
        <v>35</v>
      </c>
      <c r="E1003" t="s">
        <v>39</v>
      </c>
      <c r="F1003">
        <v>0</v>
      </c>
      <c r="G1003">
        <v>2</v>
      </c>
      <c r="H1003" t="s">
        <v>24</v>
      </c>
      <c r="I1003">
        <v>4103</v>
      </c>
      <c r="J1003">
        <v>0</v>
      </c>
      <c r="K1003">
        <v>1</v>
      </c>
      <c r="L1003" t="s">
        <v>48</v>
      </c>
      <c r="M1003" t="s">
        <v>23</v>
      </c>
      <c r="N1003" t="s">
        <v>39</v>
      </c>
      <c r="P1003" t="s">
        <v>26</v>
      </c>
      <c r="Q1003" t="s">
        <v>50</v>
      </c>
      <c r="R1003" t="s">
        <v>2249</v>
      </c>
      <c r="S1003" t="s">
        <v>2679</v>
      </c>
      <c r="T1003" t="s">
        <v>59</v>
      </c>
      <c r="U1003" t="s">
        <v>384</v>
      </c>
    </row>
    <row r="1004" spans="1:21">
      <c r="A1004" t="s">
        <v>2680</v>
      </c>
      <c r="B1004" s="1">
        <v>44085</v>
      </c>
      <c r="C1004" t="s">
        <v>22</v>
      </c>
      <c r="D1004">
        <v>23</v>
      </c>
      <c r="E1004" t="s">
        <v>23</v>
      </c>
      <c r="F1004">
        <v>0</v>
      </c>
      <c r="G1004">
        <v>2</v>
      </c>
      <c r="H1004" t="s">
        <v>24</v>
      </c>
      <c r="I1004">
        <v>4324</v>
      </c>
      <c r="J1004">
        <v>1</v>
      </c>
      <c r="K1004">
        <v>59</v>
      </c>
      <c r="L1004" t="s">
        <v>142</v>
      </c>
      <c r="M1004" t="s">
        <v>39</v>
      </c>
      <c r="N1004" t="s">
        <v>23</v>
      </c>
      <c r="O1004" t="s">
        <v>49</v>
      </c>
      <c r="P1004" t="s">
        <v>26</v>
      </c>
      <c r="Q1004" t="s">
        <v>27</v>
      </c>
      <c r="R1004" t="s">
        <v>2681</v>
      </c>
      <c r="S1004" t="s">
        <v>2682</v>
      </c>
      <c r="T1004" t="s">
        <v>30</v>
      </c>
      <c r="U1004" t="s">
        <v>103</v>
      </c>
    </row>
    <row r="1005" spans="1:21">
      <c r="A1005" t="s">
        <v>2683</v>
      </c>
      <c r="B1005" s="1">
        <v>45568</v>
      </c>
      <c r="C1005" t="s">
        <v>22</v>
      </c>
      <c r="D1005">
        <v>63</v>
      </c>
      <c r="E1005" t="s">
        <v>23</v>
      </c>
      <c r="F1005">
        <v>0</v>
      </c>
      <c r="G1005">
        <v>2</v>
      </c>
      <c r="H1005" t="s">
        <v>24</v>
      </c>
      <c r="I1005">
        <v>5146</v>
      </c>
      <c r="J1005">
        <v>1</v>
      </c>
      <c r="K1005">
        <v>10</v>
      </c>
      <c r="M1005" t="s">
        <v>23</v>
      </c>
      <c r="N1005" t="s">
        <v>23</v>
      </c>
      <c r="O1005" t="s">
        <v>56</v>
      </c>
      <c r="P1005" t="s">
        <v>26</v>
      </c>
      <c r="Q1005" t="s">
        <v>27</v>
      </c>
      <c r="R1005" t="s">
        <v>1360</v>
      </c>
      <c r="S1005" t="s">
        <v>2684</v>
      </c>
      <c r="T1005" t="s">
        <v>30</v>
      </c>
      <c r="U1005" t="s">
        <v>106</v>
      </c>
    </row>
    <row r="1006" spans="1:21">
      <c r="A1006" t="s">
        <v>2685</v>
      </c>
      <c r="B1006" s="1">
        <v>44736</v>
      </c>
      <c r="C1006" t="s">
        <v>33</v>
      </c>
      <c r="D1006">
        <v>26</v>
      </c>
      <c r="E1006" t="s">
        <v>39</v>
      </c>
      <c r="F1006">
        <v>0</v>
      </c>
      <c r="G1006">
        <v>2</v>
      </c>
      <c r="H1006" t="s">
        <v>24</v>
      </c>
      <c r="I1006">
        <v>2885</v>
      </c>
      <c r="J1006">
        <v>0</v>
      </c>
      <c r="K1006">
        <v>38</v>
      </c>
      <c r="M1006" t="s">
        <v>23</v>
      </c>
      <c r="N1006" t="s">
        <v>23</v>
      </c>
      <c r="O1006" t="s">
        <v>25</v>
      </c>
      <c r="P1006" t="s">
        <v>26</v>
      </c>
      <c r="Q1006" t="s">
        <v>50</v>
      </c>
      <c r="R1006" t="s">
        <v>2686</v>
      </c>
      <c r="S1006" t="s">
        <v>2687</v>
      </c>
      <c r="T1006" t="s">
        <v>36</v>
      </c>
      <c r="U1006" t="s">
        <v>46</v>
      </c>
    </row>
    <row r="1007" spans="1:21">
      <c r="A1007" t="s">
        <v>2688</v>
      </c>
      <c r="B1007" s="1">
        <v>45457</v>
      </c>
      <c r="C1007" t="s">
        <v>33</v>
      </c>
      <c r="D1007">
        <v>64</v>
      </c>
      <c r="E1007" t="s">
        <v>23</v>
      </c>
      <c r="F1007">
        <v>0</v>
      </c>
      <c r="G1007">
        <v>2</v>
      </c>
      <c r="H1007" t="s">
        <v>24</v>
      </c>
      <c r="I1007">
        <v>5148</v>
      </c>
      <c r="J1007">
        <v>1</v>
      </c>
      <c r="K1007">
        <v>14</v>
      </c>
      <c r="L1007" t="s">
        <v>97</v>
      </c>
      <c r="M1007" t="s">
        <v>23</v>
      </c>
      <c r="N1007" t="s">
        <v>23</v>
      </c>
      <c r="O1007" t="s">
        <v>25</v>
      </c>
      <c r="P1007" t="s">
        <v>26</v>
      </c>
      <c r="Q1007" t="s">
        <v>27</v>
      </c>
      <c r="R1007" t="s">
        <v>2689</v>
      </c>
      <c r="S1007" t="s">
        <v>2690</v>
      </c>
      <c r="T1007" t="s">
        <v>30</v>
      </c>
      <c r="U1007" t="s">
        <v>69</v>
      </c>
    </row>
    <row r="1008" spans="1:21">
      <c r="A1008" t="s">
        <v>2691</v>
      </c>
      <c r="B1008" s="1">
        <v>45840</v>
      </c>
      <c r="C1008" t="s">
        <v>33</v>
      </c>
      <c r="D1008">
        <v>55</v>
      </c>
      <c r="E1008" t="s">
        <v>23</v>
      </c>
      <c r="F1008">
        <v>1</v>
      </c>
      <c r="G1008">
        <v>2</v>
      </c>
      <c r="H1008" t="s">
        <v>24</v>
      </c>
      <c r="I1008">
        <v>4277</v>
      </c>
      <c r="J1008">
        <v>1</v>
      </c>
      <c r="K1008">
        <v>1</v>
      </c>
      <c r="L1008" t="s">
        <v>48</v>
      </c>
      <c r="M1008" t="s">
        <v>23</v>
      </c>
      <c r="N1008" t="s">
        <v>39</v>
      </c>
      <c r="P1008" t="s">
        <v>26</v>
      </c>
      <c r="Q1008" t="s">
        <v>50</v>
      </c>
      <c r="R1008" t="s">
        <v>2249</v>
      </c>
      <c r="S1008" t="s">
        <v>2692</v>
      </c>
      <c r="T1008" t="s">
        <v>59</v>
      </c>
      <c r="U1008" t="s">
        <v>384</v>
      </c>
    </row>
    <row r="1009" spans="1:21">
      <c r="A1009" t="s">
        <v>2693</v>
      </c>
      <c r="B1009" s="1">
        <v>45849</v>
      </c>
      <c r="C1009" t="s">
        <v>33</v>
      </c>
      <c r="D1009">
        <v>80</v>
      </c>
      <c r="E1009" t="s">
        <v>39</v>
      </c>
      <c r="F1009">
        <v>0</v>
      </c>
      <c r="G1009">
        <v>2</v>
      </c>
      <c r="H1009" t="s">
        <v>24</v>
      </c>
      <c r="I1009">
        <v>2825</v>
      </c>
      <c r="J1009">
        <v>0</v>
      </c>
      <c r="K1009">
        <v>1</v>
      </c>
      <c r="M1009" t="s">
        <v>23</v>
      </c>
      <c r="N1009" t="s">
        <v>23</v>
      </c>
      <c r="O1009" t="s">
        <v>25</v>
      </c>
      <c r="P1009" t="s">
        <v>26</v>
      </c>
      <c r="Q1009" t="s">
        <v>27</v>
      </c>
      <c r="R1009" t="s">
        <v>1965</v>
      </c>
      <c r="S1009" t="s">
        <v>2694</v>
      </c>
      <c r="T1009" t="s">
        <v>30</v>
      </c>
      <c r="U1009" t="s">
        <v>69</v>
      </c>
    </row>
    <row r="1010" spans="1:21">
      <c r="A1010" t="s">
        <v>2695</v>
      </c>
      <c r="B1010" s="1">
        <v>45848</v>
      </c>
      <c r="C1010" t="s">
        <v>33</v>
      </c>
      <c r="D1010">
        <v>70</v>
      </c>
      <c r="E1010" t="s">
        <v>39</v>
      </c>
      <c r="F1010">
        <v>0</v>
      </c>
      <c r="G1010">
        <v>2</v>
      </c>
      <c r="H1010" t="s">
        <v>24</v>
      </c>
      <c r="I1010">
        <v>4684</v>
      </c>
      <c r="J1010">
        <v>0</v>
      </c>
      <c r="K1010">
        <v>1</v>
      </c>
      <c r="L1010" t="s">
        <v>48</v>
      </c>
      <c r="M1010" t="s">
        <v>23</v>
      </c>
      <c r="N1010" t="s">
        <v>23</v>
      </c>
      <c r="O1010" t="s">
        <v>25</v>
      </c>
      <c r="P1010" t="s">
        <v>26</v>
      </c>
      <c r="Q1010" t="s">
        <v>27</v>
      </c>
      <c r="R1010" t="s">
        <v>1105</v>
      </c>
      <c r="S1010" t="s">
        <v>2696</v>
      </c>
      <c r="T1010" t="s">
        <v>59</v>
      </c>
      <c r="U1010" t="s">
        <v>60</v>
      </c>
    </row>
    <row r="1011" spans="1:21">
      <c r="A1011" t="s">
        <v>2697</v>
      </c>
      <c r="B1011" s="1">
        <v>45604</v>
      </c>
      <c r="C1011" t="s">
        <v>33</v>
      </c>
      <c r="D1011">
        <v>79</v>
      </c>
      <c r="E1011" t="s">
        <v>39</v>
      </c>
      <c r="F1011">
        <v>0</v>
      </c>
      <c r="G1011">
        <v>2</v>
      </c>
      <c r="H1011" t="s">
        <v>24</v>
      </c>
      <c r="I1011">
        <v>5242</v>
      </c>
      <c r="J1011">
        <v>0</v>
      </c>
      <c r="K1011">
        <v>9</v>
      </c>
      <c r="M1011" t="s">
        <v>23</v>
      </c>
      <c r="N1011" t="s">
        <v>23</v>
      </c>
      <c r="O1011" t="s">
        <v>25</v>
      </c>
      <c r="P1011" t="s">
        <v>26</v>
      </c>
      <c r="Q1011" t="s">
        <v>27</v>
      </c>
      <c r="R1011" t="s">
        <v>654</v>
      </c>
      <c r="S1011" t="s">
        <v>2698</v>
      </c>
      <c r="T1011" t="s">
        <v>36</v>
      </c>
      <c r="U1011" t="s">
        <v>46</v>
      </c>
    </row>
    <row r="1012" spans="1:21">
      <c r="A1012" t="s">
        <v>2699</v>
      </c>
      <c r="B1012" s="1">
        <v>45538</v>
      </c>
      <c r="C1012" t="s">
        <v>33</v>
      </c>
      <c r="D1012">
        <v>67</v>
      </c>
      <c r="E1012" t="s">
        <v>39</v>
      </c>
      <c r="F1012">
        <v>0</v>
      </c>
      <c r="G1012">
        <v>2</v>
      </c>
      <c r="H1012" t="s">
        <v>24</v>
      </c>
      <c r="I1012">
        <v>4074</v>
      </c>
      <c r="J1012">
        <v>0</v>
      </c>
      <c r="K1012">
        <v>11</v>
      </c>
      <c r="M1012" t="s">
        <v>23</v>
      </c>
      <c r="N1012" t="s">
        <v>23</v>
      </c>
      <c r="O1012" t="s">
        <v>25</v>
      </c>
      <c r="P1012" t="s">
        <v>26</v>
      </c>
      <c r="Q1012" t="s">
        <v>27</v>
      </c>
      <c r="R1012" t="s">
        <v>2700</v>
      </c>
      <c r="S1012" t="s">
        <v>2701</v>
      </c>
      <c r="T1012" t="s">
        <v>59</v>
      </c>
      <c r="U1012" t="s">
        <v>241</v>
      </c>
    </row>
    <row r="1013" spans="1:21">
      <c r="A1013" t="s">
        <v>2702</v>
      </c>
      <c r="B1013" s="1">
        <v>45786</v>
      </c>
      <c r="C1013" t="s">
        <v>22</v>
      </c>
      <c r="D1013">
        <v>71</v>
      </c>
      <c r="E1013" t="s">
        <v>23</v>
      </c>
      <c r="F1013">
        <v>0</v>
      </c>
      <c r="G1013">
        <v>2</v>
      </c>
      <c r="H1013" t="s">
        <v>24</v>
      </c>
      <c r="I1013">
        <v>2715</v>
      </c>
      <c r="J1013">
        <v>1</v>
      </c>
      <c r="K1013">
        <v>3</v>
      </c>
      <c r="M1013" t="s">
        <v>23</v>
      </c>
      <c r="N1013" t="s">
        <v>23</v>
      </c>
      <c r="O1013" t="s">
        <v>25</v>
      </c>
      <c r="P1013" t="s">
        <v>26</v>
      </c>
      <c r="Q1013" t="s">
        <v>27</v>
      </c>
      <c r="R1013" t="s">
        <v>2703</v>
      </c>
      <c r="S1013" t="s">
        <v>2704</v>
      </c>
      <c r="T1013" t="s">
        <v>36</v>
      </c>
      <c r="U1013" t="s">
        <v>37</v>
      </c>
    </row>
    <row r="1014" spans="1:21">
      <c r="A1014" t="s">
        <v>2705</v>
      </c>
      <c r="B1014" s="1">
        <v>45850</v>
      </c>
      <c r="C1014" t="s">
        <v>33</v>
      </c>
      <c r="D1014">
        <v>51</v>
      </c>
      <c r="E1014" t="s">
        <v>39</v>
      </c>
      <c r="F1014">
        <v>0</v>
      </c>
      <c r="G1014">
        <v>2</v>
      </c>
      <c r="H1014" t="s">
        <v>24</v>
      </c>
      <c r="I1014">
        <v>2041</v>
      </c>
      <c r="J1014">
        <v>0</v>
      </c>
      <c r="K1014">
        <v>1</v>
      </c>
      <c r="M1014" t="s">
        <v>23</v>
      </c>
      <c r="N1014" t="s">
        <v>23</v>
      </c>
      <c r="O1014" t="s">
        <v>56</v>
      </c>
      <c r="P1014" t="s">
        <v>26</v>
      </c>
      <c r="Q1014" t="s">
        <v>27</v>
      </c>
      <c r="R1014" t="s">
        <v>999</v>
      </c>
      <c r="S1014" t="s">
        <v>2706</v>
      </c>
      <c r="T1014" t="s">
        <v>30</v>
      </c>
      <c r="U1014" t="s">
        <v>31</v>
      </c>
    </row>
    <row r="1015" spans="1:21">
      <c r="A1015" t="s">
        <v>2707</v>
      </c>
      <c r="B1015" s="1">
        <v>45451</v>
      </c>
      <c r="C1015" t="s">
        <v>33</v>
      </c>
      <c r="D1015">
        <v>42</v>
      </c>
      <c r="E1015" t="s">
        <v>39</v>
      </c>
      <c r="F1015">
        <v>0</v>
      </c>
      <c r="G1015">
        <v>2</v>
      </c>
      <c r="H1015" t="s">
        <v>24</v>
      </c>
      <c r="I1015">
        <v>4995</v>
      </c>
      <c r="J1015">
        <v>0</v>
      </c>
      <c r="K1015">
        <v>14</v>
      </c>
      <c r="L1015" t="s">
        <v>97</v>
      </c>
      <c r="M1015" t="s">
        <v>23</v>
      </c>
      <c r="N1015" t="s">
        <v>23</v>
      </c>
      <c r="O1015" t="s">
        <v>56</v>
      </c>
      <c r="P1015" t="s">
        <v>26</v>
      </c>
      <c r="Q1015" t="s">
        <v>27</v>
      </c>
      <c r="R1015" t="s">
        <v>2278</v>
      </c>
      <c r="S1015" t="s">
        <v>2708</v>
      </c>
      <c r="T1015" t="s">
        <v>36</v>
      </c>
      <c r="U1015" t="s">
        <v>37</v>
      </c>
    </row>
    <row r="1016" spans="1:21">
      <c r="A1016" t="s">
        <v>2709</v>
      </c>
      <c r="B1016" s="1">
        <v>45080</v>
      </c>
      <c r="C1016" t="s">
        <v>33</v>
      </c>
      <c r="D1016">
        <v>35</v>
      </c>
      <c r="E1016" t="s">
        <v>23</v>
      </c>
      <c r="F1016">
        <v>0</v>
      </c>
      <c r="G1016">
        <v>2</v>
      </c>
      <c r="H1016" t="s">
        <v>24</v>
      </c>
      <c r="I1016">
        <v>2039</v>
      </c>
      <c r="J1016">
        <v>1</v>
      </c>
      <c r="K1016">
        <v>26</v>
      </c>
      <c r="M1016" t="s">
        <v>23</v>
      </c>
      <c r="N1016" t="s">
        <v>23</v>
      </c>
      <c r="O1016" t="s">
        <v>49</v>
      </c>
      <c r="P1016" t="s">
        <v>26</v>
      </c>
      <c r="Q1016" t="s">
        <v>27</v>
      </c>
      <c r="R1016" t="s">
        <v>401</v>
      </c>
      <c r="S1016" t="s">
        <v>2710</v>
      </c>
      <c r="T1016" t="s">
        <v>43</v>
      </c>
      <c r="U1016" t="s">
        <v>44</v>
      </c>
    </row>
    <row r="1017" spans="1:21">
      <c r="A1017" t="s">
        <v>2711</v>
      </c>
      <c r="B1017" s="1">
        <v>45855</v>
      </c>
      <c r="C1017" t="s">
        <v>22</v>
      </c>
      <c r="D1017">
        <v>50</v>
      </c>
      <c r="E1017" t="s">
        <v>39</v>
      </c>
      <c r="F1017">
        <v>0</v>
      </c>
      <c r="G1017">
        <v>2</v>
      </c>
      <c r="H1017" t="s">
        <v>24</v>
      </c>
      <c r="I1017">
        <v>4017</v>
      </c>
      <c r="J1017">
        <v>0</v>
      </c>
      <c r="K1017">
        <v>1</v>
      </c>
      <c r="M1017" t="s">
        <v>23</v>
      </c>
      <c r="N1017" t="s">
        <v>23</v>
      </c>
      <c r="O1017" t="s">
        <v>56</v>
      </c>
      <c r="P1017" t="s">
        <v>26</v>
      </c>
      <c r="Q1017" t="s">
        <v>27</v>
      </c>
      <c r="R1017" t="s">
        <v>2712</v>
      </c>
      <c r="S1017" t="s">
        <v>2713</v>
      </c>
      <c r="T1017" t="s">
        <v>36</v>
      </c>
      <c r="U1017" t="s">
        <v>46</v>
      </c>
    </row>
    <row r="1018" spans="1:21">
      <c r="A1018" t="s">
        <v>2714</v>
      </c>
      <c r="B1018" s="1">
        <v>45313</v>
      </c>
      <c r="C1018" t="s">
        <v>22</v>
      </c>
      <c r="D1018">
        <v>56</v>
      </c>
      <c r="E1018" t="s">
        <v>23</v>
      </c>
      <c r="F1018">
        <v>0</v>
      </c>
      <c r="G1018">
        <v>2</v>
      </c>
      <c r="H1018" t="s">
        <v>24</v>
      </c>
      <c r="I1018">
        <v>2608</v>
      </c>
      <c r="J1018">
        <v>1</v>
      </c>
      <c r="K1018">
        <v>19</v>
      </c>
      <c r="M1018" t="s">
        <v>23</v>
      </c>
      <c r="N1018" t="s">
        <v>23</v>
      </c>
      <c r="O1018" t="s">
        <v>25</v>
      </c>
      <c r="P1018" t="s">
        <v>202</v>
      </c>
      <c r="Q1018" t="s">
        <v>27</v>
      </c>
      <c r="R1018" t="s">
        <v>268</v>
      </c>
      <c r="S1018" t="s">
        <v>2715</v>
      </c>
      <c r="T1018" t="s">
        <v>30</v>
      </c>
      <c r="U1018" t="s">
        <v>106</v>
      </c>
    </row>
    <row r="1019" spans="1:21">
      <c r="A1019" t="s">
        <v>2716</v>
      </c>
      <c r="B1019" s="1">
        <v>45699</v>
      </c>
      <c r="C1019" t="s">
        <v>33</v>
      </c>
      <c r="D1019">
        <v>42</v>
      </c>
      <c r="E1019" t="s">
        <v>39</v>
      </c>
      <c r="F1019">
        <v>0</v>
      </c>
      <c r="G1019">
        <v>2</v>
      </c>
      <c r="H1019" t="s">
        <v>24</v>
      </c>
      <c r="I1019">
        <v>5617</v>
      </c>
      <c r="J1019">
        <v>0</v>
      </c>
      <c r="K1019">
        <v>6</v>
      </c>
      <c r="L1019" t="s">
        <v>48</v>
      </c>
      <c r="M1019" t="s">
        <v>23</v>
      </c>
      <c r="N1019" t="s">
        <v>23</v>
      </c>
      <c r="O1019" t="s">
        <v>25</v>
      </c>
      <c r="P1019" t="s">
        <v>26</v>
      </c>
      <c r="Q1019" t="s">
        <v>27</v>
      </c>
      <c r="R1019" t="s">
        <v>836</v>
      </c>
      <c r="S1019" t="s">
        <v>2717</v>
      </c>
      <c r="T1019" t="s">
        <v>43</v>
      </c>
      <c r="U1019" t="s">
        <v>149</v>
      </c>
    </row>
    <row r="1020" spans="1:21">
      <c r="A1020" t="s">
        <v>2718</v>
      </c>
      <c r="B1020" s="1">
        <v>45800</v>
      </c>
      <c r="C1020" t="s">
        <v>22</v>
      </c>
      <c r="D1020">
        <v>39</v>
      </c>
      <c r="E1020" t="s">
        <v>39</v>
      </c>
      <c r="F1020">
        <v>0</v>
      </c>
      <c r="G1020">
        <v>2</v>
      </c>
      <c r="H1020" t="s">
        <v>24</v>
      </c>
      <c r="I1020">
        <v>3567</v>
      </c>
      <c r="J1020">
        <v>0</v>
      </c>
      <c r="K1020">
        <v>3</v>
      </c>
      <c r="M1020" t="s">
        <v>23</v>
      </c>
      <c r="N1020" t="s">
        <v>23</v>
      </c>
      <c r="O1020" t="s">
        <v>25</v>
      </c>
      <c r="P1020" t="s">
        <v>26</v>
      </c>
      <c r="Q1020" t="s">
        <v>27</v>
      </c>
      <c r="R1020" t="s">
        <v>2719</v>
      </c>
      <c r="S1020" t="s">
        <v>2720</v>
      </c>
      <c r="T1020" t="s">
        <v>59</v>
      </c>
      <c r="U1020" t="s">
        <v>384</v>
      </c>
    </row>
    <row r="1021" spans="1:21">
      <c r="A1021" t="s">
        <v>2721</v>
      </c>
      <c r="B1021" s="1">
        <v>44733</v>
      </c>
      <c r="C1021" t="s">
        <v>22</v>
      </c>
      <c r="D1021">
        <v>25</v>
      </c>
      <c r="E1021" t="s">
        <v>23</v>
      </c>
      <c r="F1021">
        <v>0</v>
      </c>
      <c r="G1021">
        <v>2</v>
      </c>
      <c r="H1021" t="s">
        <v>24</v>
      </c>
      <c r="I1021">
        <v>3498</v>
      </c>
      <c r="J1021">
        <v>1</v>
      </c>
      <c r="K1021">
        <v>38</v>
      </c>
      <c r="M1021" t="s">
        <v>23</v>
      </c>
      <c r="N1021" t="s">
        <v>23</v>
      </c>
      <c r="O1021" t="s">
        <v>25</v>
      </c>
      <c r="P1021" t="s">
        <v>26</v>
      </c>
      <c r="Q1021" t="s">
        <v>27</v>
      </c>
      <c r="R1021" t="s">
        <v>434</v>
      </c>
      <c r="S1021" t="s">
        <v>2722</v>
      </c>
      <c r="T1021" t="s">
        <v>43</v>
      </c>
      <c r="U1021" t="s">
        <v>44</v>
      </c>
    </row>
    <row r="1022" spans="1:21">
      <c r="A1022" t="s">
        <v>2723</v>
      </c>
      <c r="B1022" s="1">
        <v>45832</v>
      </c>
      <c r="C1022" t="s">
        <v>22</v>
      </c>
      <c r="D1022">
        <v>58</v>
      </c>
      <c r="E1022" t="s">
        <v>39</v>
      </c>
      <c r="F1022">
        <v>0</v>
      </c>
      <c r="G1022">
        <v>2</v>
      </c>
      <c r="H1022" t="s">
        <v>24</v>
      </c>
      <c r="I1022">
        <v>2299</v>
      </c>
      <c r="J1022">
        <v>0</v>
      </c>
      <c r="K1022">
        <v>2</v>
      </c>
      <c r="M1022" t="s">
        <v>23</v>
      </c>
      <c r="N1022" t="s">
        <v>23</v>
      </c>
      <c r="O1022" t="s">
        <v>25</v>
      </c>
      <c r="P1022" t="s">
        <v>26</v>
      </c>
      <c r="Q1022" t="s">
        <v>27</v>
      </c>
      <c r="R1022" t="s">
        <v>2724</v>
      </c>
      <c r="S1022" t="s">
        <v>2725</v>
      </c>
      <c r="T1022" t="s">
        <v>43</v>
      </c>
      <c r="U1022" t="s">
        <v>44</v>
      </c>
    </row>
    <row r="1023" spans="1:21">
      <c r="A1023" t="s">
        <v>2726</v>
      </c>
      <c r="B1023" s="1">
        <v>44599</v>
      </c>
      <c r="C1023" t="s">
        <v>33</v>
      </c>
      <c r="D1023">
        <v>22</v>
      </c>
      <c r="E1023" t="s">
        <v>39</v>
      </c>
      <c r="F1023">
        <v>0</v>
      </c>
      <c r="G1023">
        <v>2</v>
      </c>
      <c r="H1023" t="s">
        <v>24</v>
      </c>
      <c r="I1023">
        <v>2774</v>
      </c>
      <c r="J1023">
        <v>0</v>
      </c>
      <c r="K1023">
        <v>42</v>
      </c>
      <c r="L1023" t="s">
        <v>142</v>
      </c>
      <c r="M1023" t="s">
        <v>23</v>
      </c>
      <c r="N1023" t="s">
        <v>23</v>
      </c>
      <c r="O1023" t="s">
        <v>49</v>
      </c>
      <c r="P1023" t="s">
        <v>202</v>
      </c>
      <c r="Q1023" t="s">
        <v>50</v>
      </c>
      <c r="R1023" t="s">
        <v>521</v>
      </c>
      <c r="S1023" t="s">
        <v>2727</v>
      </c>
      <c r="T1023" t="s">
        <v>59</v>
      </c>
      <c r="U1023" t="s">
        <v>60</v>
      </c>
    </row>
    <row r="1024" spans="1:21">
      <c r="A1024" t="s">
        <v>2728</v>
      </c>
      <c r="B1024" s="1">
        <v>44890</v>
      </c>
      <c r="C1024" t="s">
        <v>33</v>
      </c>
      <c r="D1024">
        <v>76</v>
      </c>
      <c r="E1024" t="s">
        <v>23</v>
      </c>
      <c r="F1024">
        <v>0</v>
      </c>
      <c r="G1024">
        <v>2</v>
      </c>
      <c r="H1024" t="s">
        <v>24</v>
      </c>
      <c r="I1024">
        <v>3601</v>
      </c>
      <c r="J1024">
        <v>1</v>
      </c>
      <c r="K1024">
        <v>33</v>
      </c>
      <c r="M1024" t="s">
        <v>23</v>
      </c>
      <c r="N1024" t="s">
        <v>23</v>
      </c>
      <c r="O1024" t="s">
        <v>56</v>
      </c>
      <c r="P1024" t="s">
        <v>26</v>
      </c>
      <c r="Q1024" t="s">
        <v>27</v>
      </c>
      <c r="R1024" t="s">
        <v>2252</v>
      </c>
      <c r="S1024" t="s">
        <v>2729</v>
      </c>
      <c r="T1024" t="s">
        <v>30</v>
      </c>
      <c r="U1024" t="s">
        <v>106</v>
      </c>
    </row>
    <row r="1025" spans="1:21">
      <c r="A1025" t="s">
        <v>2730</v>
      </c>
      <c r="B1025" s="1">
        <v>43877</v>
      </c>
      <c r="C1025" t="s">
        <v>22</v>
      </c>
      <c r="D1025">
        <v>71</v>
      </c>
      <c r="E1025" t="s">
        <v>23</v>
      </c>
      <c r="F1025">
        <v>0</v>
      </c>
      <c r="G1025">
        <v>2</v>
      </c>
      <c r="H1025" t="s">
        <v>24</v>
      </c>
      <c r="I1025">
        <v>4512</v>
      </c>
      <c r="J1025">
        <v>6</v>
      </c>
      <c r="K1025">
        <v>66</v>
      </c>
      <c r="M1025" t="s">
        <v>23</v>
      </c>
      <c r="N1025" t="s">
        <v>23</v>
      </c>
      <c r="O1025" t="s">
        <v>25</v>
      </c>
      <c r="P1025" t="s">
        <v>26</v>
      </c>
      <c r="Q1025" t="s">
        <v>50</v>
      </c>
      <c r="R1025" t="s">
        <v>343</v>
      </c>
      <c r="S1025" t="s">
        <v>2731</v>
      </c>
      <c r="T1025" t="s">
        <v>59</v>
      </c>
      <c r="U1025" t="s">
        <v>241</v>
      </c>
    </row>
    <row r="1026" spans="1:21">
      <c r="A1026" t="s">
        <v>2732</v>
      </c>
      <c r="B1026" s="1">
        <v>45710</v>
      </c>
      <c r="C1026" t="s">
        <v>22</v>
      </c>
      <c r="D1026">
        <v>76</v>
      </c>
      <c r="E1026" t="s">
        <v>23</v>
      </c>
      <c r="F1026">
        <v>0</v>
      </c>
      <c r="G1026">
        <v>2</v>
      </c>
      <c r="H1026" t="s">
        <v>24</v>
      </c>
      <c r="I1026">
        <v>5834</v>
      </c>
      <c r="J1026">
        <v>1</v>
      </c>
      <c r="K1026">
        <v>6</v>
      </c>
      <c r="M1026" t="s">
        <v>23</v>
      </c>
      <c r="N1026" t="s">
        <v>23</v>
      </c>
      <c r="O1026" t="s">
        <v>25</v>
      </c>
      <c r="P1026" t="s">
        <v>26</v>
      </c>
      <c r="Q1026" t="s">
        <v>27</v>
      </c>
      <c r="R1026" t="s">
        <v>2733</v>
      </c>
      <c r="S1026" t="s">
        <v>2734</v>
      </c>
      <c r="T1026" t="s">
        <v>64</v>
      </c>
      <c r="U1026" t="s">
        <v>254</v>
      </c>
    </row>
    <row r="1027" spans="1:21">
      <c r="A1027" t="s">
        <v>2735</v>
      </c>
      <c r="B1027" s="1">
        <v>45828</v>
      </c>
      <c r="C1027" t="s">
        <v>22</v>
      </c>
      <c r="D1027">
        <v>49</v>
      </c>
      <c r="E1027" t="s">
        <v>23</v>
      </c>
      <c r="F1027">
        <v>0</v>
      </c>
      <c r="G1027">
        <v>2</v>
      </c>
      <c r="H1027" t="s">
        <v>24</v>
      </c>
      <c r="I1027">
        <v>3715</v>
      </c>
      <c r="J1027">
        <v>4</v>
      </c>
      <c r="K1027">
        <v>2</v>
      </c>
      <c r="M1027" t="s">
        <v>23</v>
      </c>
      <c r="N1027" t="s">
        <v>23</v>
      </c>
      <c r="O1027" t="s">
        <v>25</v>
      </c>
      <c r="P1027" t="s">
        <v>26</v>
      </c>
      <c r="Q1027" t="s">
        <v>27</v>
      </c>
      <c r="R1027" t="s">
        <v>1154</v>
      </c>
      <c r="S1027" t="s">
        <v>2736</v>
      </c>
      <c r="T1027" t="s">
        <v>43</v>
      </c>
      <c r="U1027" t="s">
        <v>44</v>
      </c>
    </row>
    <row r="1028" spans="1:21">
      <c r="A1028" t="s">
        <v>2737</v>
      </c>
      <c r="B1028" s="1">
        <v>45840</v>
      </c>
      <c r="C1028" t="s">
        <v>33</v>
      </c>
      <c r="D1028">
        <v>30</v>
      </c>
      <c r="E1028" t="s">
        <v>39</v>
      </c>
      <c r="F1028">
        <v>0</v>
      </c>
      <c r="G1028">
        <v>2</v>
      </c>
      <c r="H1028" t="s">
        <v>24</v>
      </c>
      <c r="I1028">
        <v>2627</v>
      </c>
      <c r="J1028">
        <v>0</v>
      </c>
      <c r="K1028">
        <v>1</v>
      </c>
      <c r="L1028" t="s">
        <v>48</v>
      </c>
      <c r="M1028" t="s">
        <v>23</v>
      </c>
      <c r="N1028" t="s">
        <v>23</v>
      </c>
      <c r="O1028" t="s">
        <v>25</v>
      </c>
      <c r="P1028" t="s">
        <v>26</v>
      </c>
      <c r="Q1028" t="s">
        <v>27</v>
      </c>
      <c r="R1028" t="s">
        <v>1795</v>
      </c>
      <c r="S1028" t="s">
        <v>2738</v>
      </c>
      <c r="T1028" t="s">
        <v>30</v>
      </c>
      <c r="U1028" t="s">
        <v>69</v>
      </c>
    </row>
    <row r="1029" spans="1:21">
      <c r="A1029" t="s">
        <v>2739</v>
      </c>
      <c r="B1029" s="1">
        <v>45765</v>
      </c>
      <c r="C1029" t="s">
        <v>22</v>
      </c>
      <c r="D1029">
        <v>28</v>
      </c>
      <c r="E1029" t="s">
        <v>39</v>
      </c>
      <c r="F1029">
        <v>0</v>
      </c>
      <c r="G1029">
        <v>2</v>
      </c>
      <c r="H1029" t="s">
        <v>24</v>
      </c>
      <c r="I1029">
        <v>5436</v>
      </c>
      <c r="J1029">
        <v>0</v>
      </c>
      <c r="K1029">
        <v>4</v>
      </c>
      <c r="M1029" t="s">
        <v>23</v>
      </c>
      <c r="N1029" t="s">
        <v>23</v>
      </c>
      <c r="O1029" t="s">
        <v>25</v>
      </c>
      <c r="P1029" t="s">
        <v>26</v>
      </c>
      <c r="Q1029" t="s">
        <v>50</v>
      </c>
      <c r="R1029" t="s">
        <v>2740</v>
      </c>
      <c r="S1029" t="s">
        <v>2741</v>
      </c>
      <c r="T1029" t="s">
        <v>30</v>
      </c>
      <c r="U1029" t="s">
        <v>103</v>
      </c>
    </row>
    <row r="1030" spans="1:21">
      <c r="A1030" t="s">
        <v>2742</v>
      </c>
      <c r="B1030" s="1">
        <v>45819</v>
      </c>
      <c r="C1030" t="s">
        <v>33</v>
      </c>
      <c r="D1030">
        <v>50</v>
      </c>
      <c r="E1030" t="s">
        <v>39</v>
      </c>
      <c r="F1030">
        <v>0</v>
      </c>
      <c r="G1030">
        <v>2</v>
      </c>
      <c r="H1030" t="s">
        <v>24</v>
      </c>
      <c r="I1030">
        <v>4149</v>
      </c>
      <c r="J1030">
        <v>0</v>
      </c>
      <c r="K1030">
        <v>2</v>
      </c>
      <c r="M1030" t="s">
        <v>23</v>
      </c>
      <c r="N1030" t="s">
        <v>23</v>
      </c>
      <c r="O1030" t="s">
        <v>25</v>
      </c>
      <c r="P1030" t="s">
        <v>26</v>
      </c>
      <c r="Q1030" t="s">
        <v>27</v>
      </c>
      <c r="R1030" t="s">
        <v>2743</v>
      </c>
      <c r="S1030" t="s">
        <v>2744</v>
      </c>
      <c r="T1030" t="s">
        <v>43</v>
      </c>
      <c r="U1030" t="s">
        <v>44</v>
      </c>
    </row>
    <row r="1031" spans="1:21">
      <c r="A1031" t="s">
        <v>2745</v>
      </c>
      <c r="B1031" s="1">
        <v>45734</v>
      </c>
      <c r="C1031" t="s">
        <v>22</v>
      </c>
      <c r="D1031">
        <v>55</v>
      </c>
      <c r="E1031" t="s">
        <v>23</v>
      </c>
      <c r="F1031">
        <v>0</v>
      </c>
      <c r="G1031">
        <v>2</v>
      </c>
      <c r="H1031" t="s">
        <v>24</v>
      </c>
      <c r="I1031">
        <v>3401</v>
      </c>
      <c r="J1031">
        <v>1</v>
      </c>
      <c r="K1031">
        <v>5</v>
      </c>
      <c r="M1031" t="s">
        <v>23</v>
      </c>
      <c r="N1031" t="s">
        <v>23</v>
      </c>
      <c r="O1031" t="s">
        <v>25</v>
      </c>
      <c r="P1031" t="s">
        <v>26</v>
      </c>
      <c r="Q1031" t="s">
        <v>27</v>
      </c>
      <c r="R1031" t="s">
        <v>2746</v>
      </c>
      <c r="S1031" t="s">
        <v>2747</v>
      </c>
      <c r="T1031" t="s">
        <v>43</v>
      </c>
      <c r="U1031" t="s">
        <v>44</v>
      </c>
    </row>
    <row r="1032" spans="1:21">
      <c r="A1032" t="s">
        <v>2748</v>
      </c>
      <c r="B1032" s="1">
        <v>45860</v>
      </c>
      <c r="C1032" t="s">
        <v>22</v>
      </c>
      <c r="D1032">
        <v>59</v>
      </c>
      <c r="E1032" t="s">
        <v>39</v>
      </c>
      <c r="F1032">
        <v>0</v>
      </c>
      <c r="G1032">
        <v>2</v>
      </c>
      <c r="H1032" t="s">
        <v>24</v>
      </c>
      <c r="I1032">
        <v>5593</v>
      </c>
      <c r="J1032">
        <v>0</v>
      </c>
      <c r="K1032">
        <v>1</v>
      </c>
      <c r="M1032" t="s">
        <v>23</v>
      </c>
      <c r="N1032" t="s">
        <v>23</v>
      </c>
      <c r="O1032" t="s">
        <v>25</v>
      </c>
      <c r="P1032" t="s">
        <v>26</v>
      </c>
      <c r="Q1032" t="s">
        <v>27</v>
      </c>
      <c r="R1032" t="s">
        <v>1268</v>
      </c>
      <c r="S1032" t="s">
        <v>2749</v>
      </c>
      <c r="T1032" t="s">
        <v>43</v>
      </c>
      <c r="U1032" t="s">
        <v>44</v>
      </c>
    </row>
    <row r="1033" spans="1:21">
      <c r="A1033" t="s">
        <v>2750</v>
      </c>
      <c r="B1033" s="1">
        <v>45464</v>
      </c>
      <c r="C1033" t="s">
        <v>22</v>
      </c>
      <c r="D1033">
        <v>56</v>
      </c>
      <c r="E1033" t="s">
        <v>39</v>
      </c>
      <c r="F1033">
        <v>0</v>
      </c>
      <c r="G1033">
        <v>2</v>
      </c>
      <c r="H1033" t="s">
        <v>24</v>
      </c>
      <c r="I1033">
        <v>5224</v>
      </c>
      <c r="J1033">
        <v>0</v>
      </c>
      <c r="K1033">
        <v>14</v>
      </c>
      <c r="M1033" t="s">
        <v>23</v>
      </c>
      <c r="N1033" t="s">
        <v>23</v>
      </c>
      <c r="O1033" t="s">
        <v>25</v>
      </c>
      <c r="P1033" t="s">
        <v>26</v>
      </c>
      <c r="Q1033" t="s">
        <v>27</v>
      </c>
      <c r="R1033" t="s">
        <v>2751</v>
      </c>
      <c r="S1033" t="s">
        <v>2752</v>
      </c>
      <c r="T1033" t="s">
        <v>64</v>
      </c>
      <c r="U1033" t="s">
        <v>73</v>
      </c>
    </row>
    <row r="1034" spans="1:21">
      <c r="A1034" t="s">
        <v>2753</v>
      </c>
      <c r="B1034" s="1">
        <v>45201</v>
      </c>
      <c r="C1034" t="s">
        <v>22</v>
      </c>
      <c r="D1034">
        <v>52</v>
      </c>
      <c r="E1034" t="s">
        <v>23</v>
      </c>
      <c r="F1034">
        <v>0</v>
      </c>
      <c r="G1034">
        <v>2</v>
      </c>
      <c r="H1034" t="s">
        <v>24</v>
      </c>
      <c r="I1034">
        <v>5615</v>
      </c>
      <c r="J1034">
        <v>7</v>
      </c>
      <c r="K1034">
        <v>22</v>
      </c>
      <c r="M1034" t="s">
        <v>23</v>
      </c>
      <c r="N1034" t="s">
        <v>23</v>
      </c>
      <c r="O1034" t="s">
        <v>25</v>
      </c>
      <c r="P1034" t="s">
        <v>26</v>
      </c>
      <c r="Q1034" t="s">
        <v>50</v>
      </c>
      <c r="R1034" t="s">
        <v>589</v>
      </c>
      <c r="S1034" t="s">
        <v>2754</v>
      </c>
      <c r="T1034" t="s">
        <v>36</v>
      </c>
      <c r="U1034" t="s">
        <v>46</v>
      </c>
    </row>
    <row r="1035" spans="1:21">
      <c r="A1035" t="s">
        <v>2755</v>
      </c>
      <c r="B1035" s="1">
        <v>45705</v>
      </c>
      <c r="C1035" t="s">
        <v>22</v>
      </c>
      <c r="D1035">
        <v>61</v>
      </c>
      <c r="E1035" t="s">
        <v>39</v>
      </c>
      <c r="F1035">
        <v>0</v>
      </c>
      <c r="G1035">
        <v>2</v>
      </c>
      <c r="H1035" t="s">
        <v>24</v>
      </c>
      <c r="I1035">
        <v>3420</v>
      </c>
      <c r="J1035">
        <v>0</v>
      </c>
      <c r="K1035">
        <v>6</v>
      </c>
      <c r="L1035" t="s">
        <v>48</v>
      </c>
      <c r="M1035" t="s">
        <v>23</v>
      </c>
      <c r="N1035" t="s">
        <v>23</v>
      </c>
      <c r="O1035" t="s">
        <v>25</v>
      </c>
      <c r="P1035" t="s">
        <v>26</v>
      </c>
      <c r="Q1035" t="s">
        <v>27</v>
      </c>
      <c r="R1035" t="s">
        <v>686</v>
      </c>
      <c r="S1035" t="s">
        <v>2756</v>
      </c>
      <c r="T1035" t="s">
        <v>30</v>
      </c>
      <c r="U1035" t="s">
        <v>69</v>
      </c>
    </row>
    <row r="1036" spans="1:21">
      <c r="A1036" t="s">
        <v>2757</v>
      </c>
      <c r="B1036" s="1">
        <v>45610</v>
      </c>
      <c r="C1036" t="s">
        <v>22</v>
      </c>
      <c r="D1036">
        <v>54</v>
      </c>
      <c r="E1036" t="s">
        <v>23</v>
      </c>
      <c r="F1036">
        <v>0</v>
      </c>
      <c r="G1036">
        <v>2</v>
      </c>
      <c r="H1036" t="s">
        <v>24</v>
      </c>
      <c r="I1036">
        <v>3016</v>
      </c>
      <c r="J1036">
        <v>1</v>
      </c>
      <c r="K1036">
        <v>9</v>
      </c>
      <c r="M1036" t="s">
        <v>23</v>
      </c>
      <c r="N1036" t="s">
        <v>23</v>
      </c>
      <c r="O1036" t="s">
        <v>25</v>
      </c>
      <c r="P1036" t="s">
        <v>26</v>
      </c>
      <c r="Q1036" t="s">
        <v>50</v>
      </c>
      <c r="R1036" t="s">
        <v>1120</v>
      </c>
      <c r="S1036" t="s">
        <v>2758</v>
      </c>
      <c r="T1036" t="s">
        <v>43</v>
      </c>
      <c r="U1036" t="s">
        <v>44</v>
      </c>
    </row>
    <row r="1037" spans="1:21">
      <c r="A1037" t="s">
        <v>2759</v>
      </c>
      <c r="B1037" s="1">
        <v>45861</v>
      </c>
      <c r="C1037" t="s">
        <v>22</v>
      </c>
      <c r="D1037">
        <v>34</v>
      </c>
      <c r="E1037" t="s">
        <v>39</v>
      </c>
      <c r="F1037">
        <v>1</v>
      </c>
      <c r="G1037">
        <v>2</v>
      </c>
      <c r="H1037" t="s">
        <v>24</v>
      </c>
      <c r="I1037">
        <v>3113</v>
      </c>
      <c r="J1037">
        <v>0</v>
      </c>
      <c r="K1037">
        <v>1</v>
      </c>
      <c r="M1037" t="s">
        <v>23</v>
      </c>
      <c r="N1037" t="s">
        <v>23</v>
      </c>
      <c r="O1037" t="s">
        <v>49</v>
      </c>
      <c r="P1037" t="s">
        <v>26</v>
      </c>
      <c r="Q1037" t="s">
        <v>84</v>
      </c>
      <c r="R1037" t="s">
        <v>2760</v>
      </c>
      <c r="S1037" t="s">
        <v>1350</v>
      </c>
      <c r="T1037" t="s">
        <v>59</v>
      </c>
      <c r="U1037" t="s">
        <v>241</v>
      </c>
    </row>
    <row r="1038" spans="1:21">
      <c r="A1038" t="s">
        <v>2761</v>
      </c>
      <c r="B1038" s="1">
        <v>45148</v>
      </c>
      <c r="C1038" t="s">
        <v>22</v>
      </c>
      <c r="D1038">
        <v>77</v>
      </c>
      <c r="E1038" t="s">
        <v>23</v>
      </c>
      <c r="F1038">
        <v>0</v>
      </c>
      <c r="G1038">
        <v>2</v>
      </c>
      <c r="H1038" t="s">
        <v>24</v>
      </c>
      <c r="I1038">
        <v>2212</v>
      </c>
      <c r="J1038">
        <v>1</v>
      </c>
      <c r="K1038">
        <v>24</v>
      </c>
      <c r="L1038" t="s">
        <v>40</v>
      </c>
      <c r="M1038" t="s">
        <v>23</v>
      </c>
      <c r="N1038" t="s">
        <v>23</v>
      </c>
      <c r="O1038" t="s">
        <v>56</v>
      </c>
      <c r="P1038" t="s">
        <v>26</v>
      </c>
      <c r="Q1038" t="s">
        <v>27</v>
      </c>
      <c r="R1038" t="s">
        <v>2762</v>
      </c>
      <c r="S1038" t="s">
        <v>2763</v>
      </c>
      <c r="T1038" t="s">
        <v>30</v>
      </c>
      <c r="U1038" t="s">
        <v>69</v>
      </c>
    </row>
    <row r="1039" spans="1:21">
      <c r="A1039" t="s">
        <v>2764</v>
      </c>
      <c r="B1039" s="1">
        <v>45234</v>
      </c>
      <c r="C1039" t="s">
        <v>33</v>
      </c>
      <c r="D1039">
        <v>79</v>
      </c>
      <c r="E1039" t="s">
        <v>39</v>
      </c>
      <c r="F1039">
        <v>0</v>
      </c>
      <c r="G1039">
        <v>2</v>
      </c>
      <c r="H1039" t="s">
        <v>24</v>
      </c>
      <c r="I1039">
        <v>4819</v>
      </c>
      <c r="J1039">
        <v>0</v>
      </c>
      <c r="K1039">
        <v>21</v>
      </c>
      <c r="M1039" t="s">
        <v>23</v>
      </c>
      <c r="N1039" t="s">
        <v>23</v>
      </c>
      <c r="O1039" t="s">
        <v>25</v>
      </c>
      <c r="P1039" t="s">
        <v>26</v>
      </c>
      <c r="Q1039" t="s">
        <v>27</v>
      </c>
      <c r="R1039" t="s">
        <v>665</v>
      </c>
      <c r="S1039" t="s">
        <v>2765</v>
      </c>
      <c r="T1039" t="s">
        <v>30</v>
      </c>
      <c r="U1039" t="s">
        <v>69</v>
      </c>
    </row>
    <row r="1040" spans="1:21">
      <c r="A1040" t="s">
        <v>2766</v>
      </c>
      <c r="B1040" s="1">
        <v>45854</v>
      </c>
      <c r="C1040" t="s">
        <v>22</v>
      </c>
      <c r="D1040">
        <v>60</v>
      </c>
      <c r="E1040" t="s">
        <v>39</v>
      </c>
      <c r="F1040">
        <v>0</v>
      </c>
      <c r="G1040">
        <v>2</v>
      </c>
      <c r="H1040" t="s">
        <v>24</v>
      </c>
      <c r="I1040">
        <v>5087</v>
      </c>
      <c r="J1040">
        <v>0</v>
      </c>
      <c r="K1040">
        <v>1</v>
      </c>
      <c r="L1040" t="s">
        <v>48</v>
      </c>
      <c r="M1040" t="s">
        <v>39</v>
      </c>
      <c r="N1040" t="s">
        <v>23</v>
      </c>
      <c r="O1040" t="s">
        <v>56</v>
      </c>
      <c r="P1040" t="s">
        <v>26</v>
      </c>
      <c r="Q1040" t="s">
        <v>27</v>
      </c>
      <c r="R1040" t="s">
        <v>610</v>
      </c>
      <c r="S1040" t="s">
        <v>610</v>
      </c>
      <c r="T1040" t="s">
        <v>64</v>
      </c>
      <c r="U1040" t="s">
        <v>73</v>
      </c>
    </row>
    <row r="1041" spans="1:21">
      <c r="A1041" t="s">
        <v>2767</v>
      </c>
      <c r="B1041" s="1">
        <v>45842</v>
      </c>
      <c r="C1041" t="s">
        <v>22</v>
      </c>
      <c r="D1041">
        <v>47</v>
      </c>
      <c r="E1041" t="s">
        <v>23</v>
      </c>
      <c r="F1041">
        <v>0</v>
      </c>
      <c r="G1041">
        <v>2</v>
      </c>
      <c r="H1041" t="s">
        <v>24</v>
      </c>
      <c r="I1041">
        <v>3706</v>
      </c>
      <c r="J1041">
        <v>1</v>
      </c>
      <c r="K1041">
        <v>1</v>
      </c>
      <c r="M1041" t="s">
        <v>23</v>
      </c>
      <c r="N1041" t="s">
        <v>23</v>
      </c>
      <c r="O1041" t="s">
        <v>49</v>
      </c>
      <c r="P1041" t="s">
        <v>26</v>
      </c>
      <c r="Q1041" t="s">
        <v>50</v>
      </c>
      <c r="R1041" t="s">
        <v>1245</v>
      </c>
      <c r="S1041" t="s">
        <v>2768</v>
      </c>
      <c r="T1041" t="s">
        <v>43</v>
      </c>
      <c r="U1041" t="s">
        <v>44</v>
      </c>
    </row>
    <row r="1042" spans="1:21">
      <c r="A1042" t="s">
        <v>2769</v>
      </c>
      <c r="B1042" s="1">
        <v>43865</v>
      </c>
      <c r="C1042" t="s">
        <v>22</v>
      </c>
      <c r="D1042">
        <v>62</v>
      </c>
      <c r="E1042" t="s">
        <v>39</v>
      </c>
      <c r="F1042">
        <v>0</v>
      </c>
      <c r="G1042">
        <v>2</v>
      </c>
      <c r="H1042" t="s">
        <v>24</v>
      </c>
      <c r="I1042">
        <v>4001</v>
      </c>
      <c r="J1042">
        <v>0</v>
      </c>
      <c r="K1042">
        <v>66</v>
      </c>
      <c r="L1042" t="s">
        <v>316</v>
      </c>
      <c r="M1042" t="s">
        <v>23</v>
      </c>
      <c r="N1042" t="s">
        <v>23</v>
      </c>
      <c r="O1042" t="s">
        <v>56</v>
      </c>
      <c r="P1042" t="s">
        <v>26</v>
      </c>
      <c r="Q1042" t="s">
        <v>27</v>
      </c>
      <c r="R1042" t="s">
        <v>2275</v>
      </c>
      <c r="S1042" t="s">
        <v>2770</v>
      </c>
      <c r="T1042" t="s">
        <v>43</v>
      </c>
      <c r="U1042" t="s">
        <v>149</v>
      </c>
    </row>
    <row r="1043" spans="1:21">
      <c r="A1043" t="s">
        <v>2771</v>
      </c>
      <c r="B1043" s="1">
        <v>45842</v>
      </c>
      <c r="C1043" t="s">
        <v>22</v>
      </c>
      <c r="D1043">
        <v>31</v>
      </c>
      <c r="E1043" t="s">
        <v>39</v>
      </c>
      <c r="F1043">
        <v>0</v>
      </c>
      <c r="G1043">
        <v>2</v>
      </c>
      <c r="H1043" t="s">
        <v>24</v>
      </c>
      <c r="I1043">
        <v>4340</v>
      </c>
      <c r="J1043">
        <v>0</v>
      </c>
      <c r="K1043">
        <v>1</v>
      </c>
      <c r="M1043" t="s">
        <v>23</v>
      </c>
      <c r="N1043" t="s">
        <v>23</v>
      </c>
      <c r="O1043" t="s">
        <v>25</v>
      </c>
      <c r="P1043" t="s">
        <v>26</v>
      </c>
      <c r="Q1043" t="s">
        <v>27</v>
      </c>
      <c r="R1043" t="s">
        <v>1460</v>
      </c>
      <c r="S1043" t="s">
        <v>2772</v>
      </c>
      <c r="T1043" t="s">
        <v>59</v>
      </c>
      <c r="U1043" t="s">
        <v>60</v>
      </c>
    </row>
    <row r="1044" spans="1:21">
      <c r="A1044" t="s">
        <v>2773</v>
      </c>
      <c r="B1044" s="1">
        <v>45769</v>
      </c>
      <c r="C1044" t="s">
        <v>33</v>
      </c>
      <c r="D1044">
        <v>47</v>
      </c>
      <c r="E1044" t="s">
        <v>39</v>
      </c>
      <c r="F1044">
        <v>0</v>
      </c>
      <c r="G1044">
        <v>2</v>
      </c>
      <c r="H1044" t="s">
        <v>24</v>
      </c>
      <c r="I1044">
        <v>4554</v>
      </c>
      <c r="J1044">
        <v>0</v>
      </c>
      <c r="K1044">
        <v>4</v>
      </c>
      <c r="L1044" t="s">
        <v>48</v>
      </c>
      <c r="M1044" t="s">
        <v>23</v>
      </c>
      <c r="N1044" t="s">
        <v>23</v>
      </c>
      <c r="O1044" t="s">
        <v>25</v>
      </c>
      <c r="P1044" t="s">
        <v>26</v>
      </c>
      <c r="Q1044" t="s">
        <v>27</v>
      </c>
      <c r="R1044" t="s">
        <v>2774</v>
      </c>
      <c r="S1044" t="s">
        <v>2775</v>
      </c>
      <c r="T1044" t="s">
        <v>30</v>
      </c>
      <c r="U1044" t="s">
        <v>69</v>
      </c>
    </row>
    <row r="1045" spans="1:21">
      <c r="A1045" t="s">
        <v>2776</v>
      </c>
      <c r="B1045" s="1">
        <v>44401</v>
      </c>
      <c r="C1045" t="s">
        <v>22</v>
      </c>
      <c r="D1045">
        <v>61</v>
      </c>
      <c r="E1045" t="s">
        <v>23</v>
      </c>
      <c r="F1045">
        <v>0</v>
      </c>
      <c r="G1045">
        <v>2</v>
      </c>
      <c r="H1045" t="s">
        <v>24</v>
      </c>
      <c r="I1045">
        <v>6452</v>
      </c>
      <c r="J1045">
        <v>1</v>
      </c>
      <c r="K1045">
        <v>49</v>
      </c>
      <c r="L1045" t="s">
        <v>142</v>
      </c>
      <c r="M1045" t="s">
        <v>23</v>
      </c>
      <c r="N1045" t="s">
        <v>23</v>
      </c>
      <c r="O1045" t="s">
        <v>56</v>
      </c>
      <c r="P1045" t="s">
        <v>202</v>
      </c>
      <c r="Q1045" t="s">
        <v>27</v>
      </c>
      <c r="R1045" t="s">
        <v>2777</v>
      </c>
      <c r="S1045" t="s">
        <v>2778</v>
      </c>
      <c r="T1045" t="s">
        <v>30</v>
      </c>
      <c r="U1045" t="s">
        <v>103</v>
      </c>
    </row>
    <row r="1046" spans="1:21">
      <c r="A1046" t="s">
        <v>2779</v>
      </c>
      <c r="B1046" s="1">
        <v>45723</v>
      </c>
      <c r="C1046" t="s">
        <v>22</v>
      </c>
      <c r="D1046">
        <v>33</v>
      </c>
      <c r="E1046" t="s">
        <v>39</v>
      </c>
      <c r="F1046">
        <v>0</v>
      </c>
      <c r="G1046">
        <v>2</v>
      </c>
      <c r="H1046" t="s">
        <v>24</v>
      </c>
      <c r="I1046">
        <v>2810</v>
      </c>
      <c r="J1046">
        <v>0</v>
      </c>
      <c r="K1046">
        <v>5</v>
      </c>
      <c r="M1046" t="s">
        <v>23</v>
      </c>
      <c r="N1046" t="s">
        <v>23</v>
      </c>
      <c r="O1046" t="s">
        <v>25</v>
      </c>
      <c r="P1046" t="s">
        <v>26</v>
      </c>
      <c r="Q1046" t="s">
        <v>27</v>
      </c>
      <c r="R1046" t="s">
        <v>895</v>
      </c>
      <c r="S1046" t="s">
        <v>2780</v>
      </c>
      <c r="T1046" t="s">
        <v>30</v>
      </c>
      <c r="U1046" t="s">
        <v>106</v>
      </c>
    </row>
    <row r="1047" spans="1:21">
      <c r="A1047" t="s">
        <v>2781</v>
      </c>
      <c r="B1047" s="1">
        <v>44963</v>
      </c>
      <c r="C1047" t="s">
        <v>33</v>
      </c>
      <c r="D1047">
        <v>59</v>
      </c>
      <c r="E1047" t="s">
        <v>39</v>
      </c>
      <c r="F1047">
        <v>0</v>
      </c>
      <c r="G1047">
        <v>2</v>
      </c>
      <c r="H1047" t="s">
        <v>24</v>
      </c>
      <c r="I1047">
        <v>2313</v>
      </c>
      <c r="J1047">
        <v>0</v>
      </c>
      <c r="K1047">
        <v>30</v>
      </c>
      <c r="M1047" t="s">
        <v>23</v>
      </c>
      <c r="N1047" t="s">
        <v>23</v>
      </c>
      <c r="O1047" t="s">
        <v>56</v>
      </c>
      <c r="P1047" t="s">
        <v>202</v>
      </c>
      <c r="Q1047" t="s">
        <v>27</v>
      </c>
      <c r="R1047" t="s">
        <v>1843</v>
      </c>
      <c r="S1047" t="s">
        <v>2782</v>
      </c>
      <c r="T1047" t="s">
        <v>30</v>
      </c>
      <c r="U1047" t="s">
        <v>69</v>
      </c>
    </row>
    <row r="1048" spans="1:21">
      <c r="A1048" t="s">
        <v>2783</v>
      </c>
      <c r="B1048" s="1">
        <v>45314</v>
      </c>
      <c r="C1048" t="s">
        <v>22</v>
      </c>
      <c r="D1048">
        <v>55</v>
      </c>
      <c r="E1048" t="s">
        <v>39</v>
      </c>
      <c r="F1048">
        <v>0</v>
      </c>
      <c r="G1048">
        <v>2</v>
      </c>
      <c r="H1048" t="s">
        <v>24</v>
      </c>
      <c r="I1048">
        <v>4539</v>
      </c>
      <c r="J1048">
        <v>0</v>
      </c>
      <c r="K1048">
        <v>19</v>
      </c>
      <c r="L1048" t="s">
        <v>97</v>
      </c>
      <c r="M1048" t="s">
        <v>23</v>
      </c>
      <c r="N1048" t="s">
        <v>23</v>
      </c>
      <c r="O1048" t="s">
        <v>56</v>
      </c>
      <c r="P1048" t="s">
        <v>26</v>
      </c>
      <c r="Q1048" t="s">
        <v>50</v>
      </c>
      <c r="R1048" t="s">
        <v>486</v>
      </c>
      <c r="S1048" t="s">
        <v>2784</v>
      </c>
      <c r="T1048" t="s">
        <v>30</v>
      </c>
      <c r="U1048" t="s">
        <v>106</v>
      </c>
    </row>
    <row r="1049" spans="1:21">
      <c r="A1049" t="s">
        <v>2785</v>
      </c>
      <c r="B1049" s="1">
        <v>45435</v>
      </c>
      <c r="C1049" t="s">
        <v>33</v>
      </c>
      <c r="D1049">
        <v>60</v>
      </c>
      <c r="E1049" t="s">
        <v>39</v>
      </c>
      <c r="F1049">
        <v>0</v>
      </c>
      <c r="G1049">
        <v>2</v>
      </c>
      <c r="H1049" t="s">
        <v>24</v>
      </c>
      <c r="I1049">
        <v>4519</v>
      </c>
      <c r="J1049">
        <v>0</v>
      </c>
      <c r="K1049">
        <v>15</v>
      </c>
      <c r="L1049" t="s">
        <v>97</v>
      </c>
      <c r="M1049" t="s">
        <v>23</v>
      </c>
      <c r="N1049" t="s">
        <v>23</v>
      </c>
      <c r="O1049" t="s">
        <v>49</v>
      </c>
      <c r="P1049" t="s">
        <v>26</v>
      </c>
      <c r="Q1049" t="s">
        <v>84</v>
      </c>
      <c r="R1049" t="s">
        <v>1088</v>
      </c>
      <c r="S1049" t="s">
        <v>2786</v>
      </c>
      <c r="T1049" t="s">
        <v>59</v>
      </c>
      <c r="U1049" t="s">
        <v>60</v>
      </c>
    </row>
    <row r="1050" spans="1:21">
      <c r="A1050" t="s">
        <v>2787</v>
      </c>
      <c r="B1050" s="1">
        <v>45854</v>
      </c>
      <c r="C1050" t="s">
        <v>33</v>
      </c>
      <c r="D1050">
        <v>68</v>
      </c>
      <c r="E1050" t="s">
        <v>39</v>
      </c>
      <c r="F1050">
        <v>0</v>
      </c>
      <c r="G1050">
        <v>2</v>
      </c>
      <c r="H1050" t="s">
        <v>24</v>
      </c>
      <c r="I1050">
        <v>2151</v>
      </c>
      <c r="J1050">
        <v>0</v>
      </c>
      <c r="K1050">
        <v>1</v>
      </c>
      <c r="L1050" t="s">
        <v>48</v>
      </c>
      <c r="M1050" t="s">
        <v>23</v>
      </c>
      <c r="N1050" t="s">
        <v>23</v>
      </c>
      <c r="O1050" t="s">
        <v>25</v>
      </c>
      <c r="P1050" t="s">
        <v>26</v>
      </c>
      <c r="Q1050" t="s">
        <v>27</v>
      </c>
      <c r="R1050" t="s">
        <v>1077</v>
      </c>
      <c r="S1050" t="s">
        <v>2788</v>
      </c>
      <c r="T1050" t="s">
        <v>64</v>
      </c>
      <c r="U1050" t="s">
        <v>1397</v>
      </c>
    </row>
    <row r="1051" spans="1:21">
      <c r="A1051" t="s">
        <v>2789</v>
      </c>
      <c r="B1051" s="1">
        <v>44340</v>
      </c>
      <c r="C1051" t="s">
        <v>22</v>
      </c>
      <c r="D1051">
        <v>80</v>
      </c>
      <c r="E1051" t="s">
        <v>23</v>
      </c>
      <c r="F1051">
        <v>0</v>
      </c>
      <c r="G1051">
        <v>2</v>
      </c>
      <c r="H1051" t="s">
        <v>24</v>
      </c>
      <c r="I1051">
        <v>6245</v>
      </c>
      <c r="J1051">
        <v>2</v>
      </c>
      <c r="K1051">
        <v>51</v>
      </c>
      <c r="L1051" t="s">
        <v>142</v>
      </c>
      <c r="M1051" t="s">
        <v>23</v>
      </c>
      <c r="N1051" t="s">
        <v>23</v>
      </c>
      <c r="O1051" t="s">
        <v>56</v>
      </c>
      <c r="P1051" t="s">
        <v>26</v>
      </c>
      <c r="Q1051" t="s">
        <v>27</v>
      </c>
      <c r="R1051" t="s">
        <v>2733</v>
      </c>
      <c r="S1051" t="s">
        <v>2790</v>
      </c>
      <c r="T1051" t="s">
        <v>30</v>
      </c>
      <c r="U1051" t="s">
        <v>106</v>
      </c>
    </row>
    <row r="1052" spans="1:21">
      <c r="A1052" t="s">
        <v>2791</v>
      </c>
      <c r="B1052" s="1">
        <v>44394</v>
      </c>
      <c r="C1052" t="s">
        <v>22</v>
      </c>
      <c r="D1052">
        <v>66</v>
      </c>
      <c r="E1052" t="s">
        <v>39</v>
      </c>
      <c r="F1052">
        <v>0</v>
      </c>
      <c r="G1052">
        <v>2</v>
      </c>
      <c r="H1052" t="s">
        <v>24</v>
      </c>
      <c r="I1052">
        <v>5904</v>
      </c>
      <c r="J1052">
        <v>0</v>
      </c>
      <c r="K1052">
        <v>49</v>
      </c>
      <c r="L1052" t="s">
        <v>142</v>
      </c>
      <c r="M1052" t="s">
        <v>23</v>
      </c>
      <c r="N1052" t="s">
        <v>23</v>
      </c>
      <c r="O1052" t="s">
        <v>25</v>
      </c>
      <c r="P1052" t="s">
        <v>26</v>
      </c>
      <c r="Q1052" t="s">
        <v>27</v>
      </c>
      <c r="R1052" t="s">
        <v>2268</v>
      </c>
      <c r="S1052" t="s">
        <v>2792</v>
      </c>
      <c r="T1052" t="s">
        <v>36</v>
      </c>
      <c r="U1052" t="s">
        <v>46</v>
      </c>
    </row>
    <row r="1053" spans="1:21">
      <c r="A1053" t="s">
        <v>2793</v>
      </c>
      <c r="B1053" s="1">
        <v>43840</v>
      </c>
      <c r="C1053" t="s">
        <v>22</v>
      </c>
      <c r="D1053">
        <v>61</v>
      </c>
      <c r="E1053" t="s">
        <v>23</v>
      </c>
      <c r="F1053">
        <v>0</v>
      </c>
      <c r="G1053">
        <v>2</v>
      </c>
      <c r="H1053" t="s">
        <v>24</v>
      </c>
      <c r="I1053">
        <v>4857</v>
      </c>
      <c r="J1053">
        <v>4</v>
      </c>
      <c r="K1053">
        <v>67</v>
      </c>
      <c r="L1053" t="s">
        <v>316</v>
      </c>
      <c r="M1053" t="s">
        <v>23</v>
      </c>
      <c r="N1053" t="s">
        <v>23</v>
      </c>
      <c r="O1053" t="s">
        <v>25</v>
      </c>
      <c r="P1053" t="s">
        <v>202</v>
      </c>
      <c r="Q1053" t="s">
        <v>27</v>
      </c>
      <c r="R1053" t="s">
        <v>2794</v>
      </c>
      <c r="S1053" t="s">
        <v>2795</v>
      </c>
      <c r="T1053" t="s">
        <v>64</v>
      </c>
      <c r="U1053" t="s">
        <v>65</v>
      </c>
    </row>
    <row r="1054" spans="1:21">
      <c r="A1054" t="s">
        <v>2796</v>
      </c>
      <c r="B1054" s="1">
        <v>45463</v>
      </c>
      <c r="C1054" t="s">
        <v>33</v>
      </c>
      <c r="D1054">
        <v>64</v>
      </c>
      <c r="E1054" t="s">
        <v>39</v>
      </c>
      <c r="F1054">
        <v>0</v>
      </c>
      <c r="G1054">
        <v>2</v>
      </c>
      <c r="H1054" t="s">
        <v>24</v>
      </c>
      <c r="I1054">
        <v>3677</v>
      </c>
      <c r="J1054">
        <v>0</v>
      </c>
      <c r="K1054">
        <v>14</v>
      </c>
      <c r="M1054" t="s">
        <v>23</v>
      </c>
      <c r="N1054" t="s">
        <v>23</v>
      </c>
      <c r="O1054" t="s">
        <v>25</v>
      </c>
      <c r="P1054" t="s">
        <v>26</v>
      </c>
      <c r="Q1054" t="s">
        <v>27</v>
      </c>
      <c r="R1054" t="s">
        <v>2084</v>
      </c>
      <c r="S1054" t="s">
        <v>2797</v>
      </c>
      <c r="T1054" t="s">
        <v>36</v>
      </c>
      <c r="U1054" t="s">
        <v>37</v>
      </c>
    </row>
    <row r="1055" spans="1:21">
      <c r="A1055" t="s">
        <v>2798</v>
      </c>
      <c r="B1055" s="1">
        <v>45725</v>
      </c>
      <c r="C1055" t="s">
        <v>33</v>
      </c>
      <c r="D1055">
        <v>62</v>
      </c>
      <c r="E1055" t="s">
        <v>39</v>
      </c>
      <c r="F1055">
        <v>0</v>
      </c>
      <c r="G1055">
        <v>2</v>
      </c>
      <c r="H1055" t="s">
        <v>24</v>
      </c>
      <c r="I1055">
        <v>5056</v>
      </c>
      <c r="J1055">
        <v>0</v>
      </c>
      <c r="K1055">
        <v>5</v>
      </c>
      <c r="L1055" t="s">
        <v>48</v>
      </c>
      <c r="M1055" t="s">
        <v>23</v>
      </c>
      <c r="N1055" t="s">
        <v>23</v>
      </c>
      <c r="O1055" t="s">
        <v>25</v>
      </c>
      <c r="P1055" t="s">
        <v>26</v>
      </c>
      <c r="Q1055" t="s">
        <v>27</v>
      </c>
      <c r="R1055" t="s">
        <v>2799</v>
      </c>
      <c r="S1055" t="s">
        <v>2800</v>
      </c>
      <c r="T1055" t="s">
        <v>30</v>
      </c>
      <c r="U1055" t="s">
        <v>69</v>
      </c>
    </row>
    <row r="1056" spans="1:21">
      <c r="A1056" t="s">
        <v>2801</v>
      </c>
      <c r="B1056" s="1">
        <v>45847</v>
      </c>
      <c r="C1056" t="s">
        <v>33</v>
      </c>
      <c r="D1056">
        <v>50</v>
      </c>
      <c r="E1056" t="s">
        <v>39</v>
      </c>
      <c r="F1056">
        <v>0</v>
      </c>
      <c r="G1056">
        <v>2</v>
      </c>
      <c r="H1056" t="s">
        <v>24</v>
      </c>
      <c r="I1056">
        <v>4378</v>
      </c>
      <c r="J1056">
        <v>0</v>
      </c>
      <c r="K1056">
        <v>1</v>
      </c>
      <c r="M1056" t="s">
        <v>23</v>
      </c>
      <c r="N1056" t="s">
        <v>23</v>
      </c>
      <c r="O1056" t="s">
        <v>25</v>
      </c>
      <c r="P1056" t="s">
        <v>26</v>
      </c>
      <c r="Q1056" t="s">
        <v>27</v>
      </c>
      <c r="R1056" t="s">
        <v>797</v>
      </c>
      <c r="S1056" t="s">
        <v>2802</v>
      </c>
      <c r="T1056" t="s">
        <v>64</v>
      </c>
      <c r="U1056" t="s">
        <v>234</v>
      </c>
    </row>
    <row r="1057" spans="1:21">
      <c r="A1057" t="s">
        <v>2803</v>
      </c>
      <c r="B1057" s="1">
        <v>44921</v>
      </c>
      <c r="C1057" t="s">
        <v>33</v>
      </c>
      <c r="D1057">
        <v>53</v>
      </c>
      <c r="E1057" t="s">
        <v>23</v>
      </c>
      <c r="F1057">
        <v>0</v>
      </c>
      <c r="G1057">
        <v>2</v>
      </c>
      <c r="H1057" t="s">
        <v>24</v>
      </c>
      <c r="I1057">
        <v>4017</v>
      </c>
      <c r="J1057">
        <v>1</v>
      </c>
      <c r="K1057">
        <v>32</v>
      </c>
      <c r="M1057" t="s">
        <v>23</v>
      </c>
      <c r="N1057" t="s">
        <v>23</v>
      </c>
      <c r="O1057" t="s">
        <v>25</v>
      </c>
      <c r="P1057" t="s">
        <v>26</v>
      </c>
      <c r="Q1057" t="s">
        <v>27</v>
      </c>
      <c r="R1057" t="s">
        <v>2804</v>
      </c>
      <c r="S1057" t="s">
        <v>2805</v>
      </c>
      <c r="T1057" t="s">
        <v>64</v>
      </c>
      <c r="U1057" t="s">
        <v>254</v>
      </c>
    </row>
    <row r="1058" spans="1:21">
      <c r="A1058" t="s">
        <v>2806</v>
      </c>
      <c r="B1058" s="1">
        <v>45476</v>
      </c>
      <c r="C1058" t="s">
        <v>33</v>
      </c>
      <c r="D1058">
        <v>60</v>
      </c>
      <c r="E1058" t="s">
        <v>39</v>
      </c>
      <c r="F1058">
        <v>0</v>
      </c>
      <c r="G1058">
        <v>2</v>
      </c>
      <c r="H1058" t="s">
        <v>24</v>
      </c>
      <c r="I1058">
        <v>5801</v>
      </c>
      <c r="J1058">
        <v>0</v>
      </c>
      <c r="K1058">
        <v>13</v>
      </c>
      <c r="M1058" t="s">
        <v>23</v>
      </c>
      <c r="N1058" t="s">
        <v>23</v>
      </c>
      <c r="O1058" t="s">
        <v>25</v>
      </c>
      <c r="P1058" t="s">
        <v>26</v>
      </c>
      <c r="Q1058" t="s">
        <v>27</v>
      </c>
      <c r="R1058" t="s">
        <v>2161</v>
      </c>
      <c r="S1058" t="s">
        <v>2807</v>
      </c>
      <c r="T1058" t="s">
        <v>59</v>
      </c>
      <c r="U1058" t="s">
        <v>384</v>
      </c>
    </row>
    <row r="1059" spans="1:21">
      <c r="A1059" t="s">
        <v>2808</v>
      </c>
      <c r="B1059" s="1">
        <v>45728</v>
      </c>
      <c r="C1059" t="s">
        <v>33</v>
      </c>
      <c r="D1059">
        <v>45</v>
      </c>
      <c r="E1059" t="s">
        <v>23</v>
      </c>
      <c r="F1059">
        <v>0</v>
      </c>
      <c r="G1059">
        <v>2</v>
      </c>
      <c r="H1059" t="s">
        <v>24</v>
      </c>
      <c r="I1059">
        <v>2283</v>
      </c>
      <c r="J1059">
        <v>1</v>
      </c>
      <c r="K1059">
        <v>5</v>
      </c>
      <c r="M1059" t="s">
        <v>23</v>
      </c>
      <c r="N1059" t="s">
        <v>23</v>
      </c>
      <c r="O1059" t="s">
        <v>25</v>
      </c>
      <c r="P1059" t="s">
        <v>26</v>
      </c>
      <c r="Q1059" t="s">
        <v>84</v>
      </c>
      <c r="R1059" t="s">
        <v>803</v>
      </c>
      <c r="S1059" t="s">
        <v>2809</v>
      </c>
      <c r="T1059" t="s">
        <v>43</v>
      </c>
      <c r="U1059" t="s">
        <v>149</v>
      </c>
    </row>
    <row r="1060" spans="1:21">
      <c r="A1060" t="s">
        <v>2810</v>
      </c>
      <c r="B1060" s="1">
        <v>45255</v>
      </c>
      <c r="C1060" t="s">
        <v>22</v>
      </c>
      <c r="D1060">
        <v>34</v>
      </c>
      <c r="E1060" t="s">
        <v>23</v>
      </c>
      <c r="F1060">
        <v>0</v>
      </c>
      <c r="G1060">
        <v>2</v>
      </c>
      <c r="H1060" t="s">
        <v>24</v>
      </c>
      <c r="I1060">
        <v>5353</v>
      </c>
      <c r="J1060">
        <v>1</v>
      </c>
      <c r="K1060">
        <v>21</v>
      </c>
      <c r="L1060" t="s">
        <v>97</v>
      </c>
      <c r="M1060" t="s">
        <v>23</v>
      </c>
      <c r="N1060" t="s">
        <v>23</v>
      </c>
      <c r="O1060" t="s">
        <v>56</v>
      </c>
      <c r="P1060" t="s">
        <v>202</v>
      </c>
      <c r="Q1060" t="s">
        <v>84</v>
      </c>
      <c r="R1060" t="s">
        <v>2469</v>
      </c>
      <c r="S1060" t="s">
        <v>2811</v>
      </c>
      <c r="T1060" t="s">
        <v>43</v>
      </c>
      <c r="U1060" t="s">
        <v>44</v>
      </c>
    </row>
    <row r="1061" spans="1:21">
      <c r="A1061" t="s">
        <v>2812</v>
      </c>
      <c r="B1061" s="1">
        <v>45842</v>
      </c>
      <c r="C1061" t="s">
        <v>33</v>
      </c>
      <c r="D1061">
        <v>75</v>
      </c>
      <c r="E1061" t="s">
        <v>39</v>
      </c>
      <c r="F1061">
        <v>0</v>
      </c>
      <c r="G1061">
        <v>2</v>
      </c>
      <c r="H1061" t="s">
        <v>24</v>
      </c>
      <c r="I1061">
        <v>4371</v>
      </c>
      <c r="J1061">
        <v>0</v>
      </c>
      <c r="K1061">
        <v>1</v>
      </c>
      <c r="L1061" t="s">
        <v>48</v>
      </c>
      <c r="M1061" t="s">
        <v>23</v>
      </c>
      <c r="N1061" t="s">
        <v>23</v>
      </c>
      <c r="O1061" t="s">
        <v>56</v>
      </c>
      <c r="P1061" t="s">
        <v>26</v>
      </c>
      <c r="Q1061" t="s">
        <v>27</v>
      </c>
      <c r="R1061" t="s">
        <v>956</v>
      </c>
      <c r="S1061" t="s">
        <v>2813</v>
      </c>
      <c r="T1061" t="s">
        <v>36</v>
      </c>
      <c r="U1061" t="s">
        <v>46</v>
      </c>
    </row>
    <row r="1062" spans="1:21">
      <c r="A1062" t="s">
        <v>2814</v>
      </c>
      <c r="B1062" s="1">
        <v>44846</v>
      </c>
      <c r="C1062" t="s">
        <v>33</v>
      </c>
      <c r="D1062">
        <v>53</v>
      </c>
      <c r="E1062" t="s">
        <v>39</v>
      </c>
      <c r="F1062">
        <v>0</v>
      </c>
      <c r="G1062">
        <v>2</v>
      </c>
      <c r="H1062" t="s">
        <v>24</v>
      </c>
      <c r="I1062">
        <v>5189</v>
      </c>
      <c r="J1062">
        <v>0</v>
      </c>
      <c r="K1062">
        <v>34</v>
      </c>
      <c r="L1062" t="s">
        <v>40</v>
      </c>
      <c r="M1062" t="s">
        <v>23</v>
      </c>
      <c r="N1062" t="s">
        <v>23</v>
      </c>
      <c r="O1062" t="s">
        <v>49</v>
      </c>
      <c r="P1062" t="s">
        <v>202</v>
      </c>
      <c r="Q1062" t="s">
        <v>84</v>
      </c>
      <c r="R1062" t="s">
        <v>2815</v>
      </c>
      <c r="S1062" t="s">
        <v>2816</v>
      </c>
      <c r="T1062" t="s">
        <v>36</v>
      </c>
      <c r="U1062" t="s">
        <v>46</v>
      </c>
    </row>
    <row r="1063" spans="1:21">
      <c r="A1063" t="s">
        <v>2817</v>
      </c>
      <c r="B1063" s="1">
        <v>45862</v>
      </c>
      <c r="C1063" t="s">
        <v>33</v>
      </c>
      <c r="D1063">
        <v>47</v>
      </c>
      <c r="E1063" t="s">
        <v>23</v>
      </c>
      <c r="F1063">
        <v>2</v>
      </c>
      <c r="G1063">
        <v>2</v>
      </c>
      <c r="H1063" t="s">
        <v>24</v>
      </c>
      <c r="I1063">
        <v>2426</v>
      </c>
      <c r="J1063">
        <v>1</v>
      </c>
      <c r="K1063">
        <v>1</v>
      </c>
      <c r="L1063" t="s">
        <v>48</v>
      </c>
      <c r="M1063" t="s">
        <v>23</v>
      </c>
      <c r="N1063" t="s">
        <v>23</v>
      </c>
      <c r="O1063" t="s">
        <v>49</v>
      </c>
      <c r="P1063" t="s">
        <v>26</v>
      </c>
      <c r="Q1063" t="s">
        <v>84</v>
      </c>
      <c r="R1063" t="s">
        <v>2818</v>
      </c>
      <c r="S1063" t="s">
        <v>2819</v>
      </c>
      <c r="T1063" t="s">
        <v>30</v>
      </c>
      <c r="U1063" t="s">
        <v>69</v>
      </c>
    </row>
    <row r="1064" spans="1:21">
      <c r="A1064" t="s">
        <v>2820</v>
      </c>
      <c r="B1064" s="1">
        <v>45851</v>
      </c>
      <c r="C1064" t="s">
        <v>33</v>
      </c>
      <c r="D1064">
        <v>64</v>
      </c>
      <c r="E1064" t="s">
        <v>23</v>
      </c>
      <c r="F1064">
        <v>0</v>
      </c>
      <c r="G1064">
        <v>2</v>
      </c>
      <c r="H1064" t="s">
        <v>24</v>
      </c>
      <c r="I1064">
        <v>5644</v>
      </c>
      <c r="J1064">
        <v>1</v>
      </c>
      <c r="K1064">
        <v>1</v>
      </c>
      <c r="L1064" t="s">
        <v>48</v>
      </c>
      <c r="M1064" t="s">
        <v>23</v>
      </c>
      <c r="N1064" t="s">
        <v>23</v>
      </c>
      <c r="O1064" t="s">
        <v>25</v>
      </c>
      <c r="P1064" t="s">
        <v>26</v>
      </c>
      <c r="Q1064" t="s">
        <v>27</v>
      </c>
      <c r="R1064" t="s">
        <v>1437</v>
      </c>
      <c r="S1064" t="s">
        <v>635</v>
      </c>
      <c r="T1064" t="s">
        <v>64</v>
      </c>
      <c r="U1064" t="s">
        <v>254</v>
      </c>
    </row>
    <row r="1065" spans="1:21">
      <c r="A1065" t="s">
        <v>2821</v>
      </c>
      <c r="B1065" s="1">
        <v>45856</v>
      </c>
      <c r="C1065" t="s">
        <v>22</v>
      </c>
      <c r="D1065">
        <v>62</v>
      </c>
      <c r="E1065" t="s">
        <v>39</v>
      </c>
      <c r="F1065">
        <v>0</v>
      </c>
      <c r="G1065">
        <v>2</v>
      </c>
      <c r="H1065" t="s">
        <v>24</v>
      </c>
      <c r="I1065">
        <v>2038</v>
      </c>
      <c r="J1065">
        <v>0</v>
      </c>
      <c r="K1065">
        <v>1</v>
      </c>
      <c r="L1065" t="s">
        <v>48</v>
      </c>
      <c r="M1065" t="s">
        <v>23</v>
      </c>
      <c r="N1065" t="s">
        <v>23</v>
      </c>
      <c r="O1065" t="s">
        <v>25</v>
      </c>
      <c r="P1065" t="s">
        <v>26</v>
      </c>
      <c r="Q1065" t="s">
        <v>27</v>
      </c>
      <c r="R1065" t="s">
        <v>1560</v>
      </c>
      <c r="S1065" t="s">
        <v>2822</v>
      </c>
      <c r="T1065" t="s">
        <v>30</v>
      </c>
      <c r="U1065" t="s">
        <v>103</v>
      </c>
    </row>
    <row r="1066" spans="1:21">
      <c r="A1066" t="s">
        <v>2823</v>
      </c>
      <c r="B1066" s="1">
        <v>45672</v>
      </c>
      <c r="C1066" t="s">
        <v>33</v>
      </c>
      <c r="D1066">
        <v>21</v>
      </c>
      <c r="E1066" t="s">
        <v>39</v>
      </c>
      <c r="F1066">
        <v>0</v>
      </c>
      <c r="G1066">
        <v>2</v>
      </c>
      <c r="H1066" t="s">
        <v>24</v>
      </c>
      <c r="I1066">
        <v>3949</v>
      </c>
      <c r="J1066">
        <v>0</v>
      </c>
      <c r="K1066">
        <v>7</v>
      </c>
      <c r="M1066" t="s">
        <v>23</v>
      </c>
      <c r="N1066" t="s">
        <v>23</v>
      </c>
      <c r="O1066" t="s">
        <v>25</v>
      </c>
      <c r="P1066" t="s">
        <v>26</v>
      </c>
      <c r="Q1066" t="s">
        <v>84</v>
      </c>
      <c r="R1066" t="s">
        <v>569</v>
      </c>
      <c r="S1066" t="s">
        <v>2824</v>
      </c>
      <c r="T1066" t="s">
        <v>30</v>
      </c>
      <c r="U1066" t="s">
        <v>69</v>
      </c>
    </row>
    <row r="1067" spans="1:21">
      <c r="A1067" t="s">
        <v>2825</v>
      </c>
      <c r="B1067" s="1">
        <v>45475</v>
      </c>
      <c r="C1067" t="s">
        <v>22</v>
      </c>
      <c r="D1067">
        <v>61</v>
      </c>
      <c r="E1067" t="s">
        <v>39</v>
      </c>
      <c r="F1067">
        <v>0</v>
      </c>
      <c r="G1067">
        <v>2</v>
      </c>
      <c r="H1067" t="s">
        <v>24</v>
      </c>
      <c r="I1067">
        <v>5067</v>
      </c>
      <c r="J1067">
        <v>0</v>
      </c>
      <c r="K1067">
        <v>13</v>
      </c>
      <c r="M1067" t="s">
        <v>23</v>
      </c>
      <c r="N1067" t="s">
        <v>23</v>
      </c>
      <c r="O1067" t="s">
        <v>25</v>
      </c>
      <c r="P1067" t="s">
        <v>26</v>
      </c>
      <c r="Q1067" t="s">
        <v>27</v>
      </c>
      <c r="R1067" t="s">
        <v>2826</v>
      </c>
      <c r="S1067" t="s">
        <v>2827</v>
      </c>
      <c r="T1067" t="s">
        <v>64</v>
      </c>
      <c r="U1067" t="s">
        <v>73</v>
      </c>
    </row>
    <row r="1068" spans="1:21">
      <c r="A1068" t="s">
        <v>2828</v>
      </c>
      <c r="B1068" s="1">
        <v>45854</v>
      </c>
      <c r="C1068" t="s">
        <v>33</v>
      </c>
      <c r="D1068">
        <v>76</v>
      </c>
      <c r="E1068" t="s">
        <v>23</v>
      </c>
      <c r="F1068">
        <v>2</v>
      </c>
      <c r="G1068">
        <v>2</v>
      </c>
      <c r="H1068" t="s">
        <v>24</v>
      </c>
      <c r="I1068">
        <v>3964</v>
      </c>
      <c r="J1068">
        <v>1</v>
      </c>
      <c r="K1068">
        <v>1</v>
      </c>
      <c r="L1068" t="s">
        <v>48</v>
      </c>
      <c r="M1068" t="s">
        <v>23</v>
      </c>
      <c r="N1068" t="s">
        <v>23</v>
      </c>
      <c r="O1068" t="s">
        <v>25</v>
      </c>
      <c r="P1068" t="s">
        <v>26</v>
      </c>
      <c r="Q1068" t="s">
        <v>84</v>
      </c>
      <c r="R1068" t="s">
        <v>1686</v>
      </c>
      <c r="S1068" t="s">
        <v>2829</v>
      </c>
      <c r="T1068" t="s">
        <v>43</v>
      </c>
      <c r="U1068" t="s">
        <v>44</v>
      </c>
    </row>
    <row r="1069" spans="1:21">
      <c r="A1069" t="s">
        <v>2830</v>
      </c>
      <c r="B1069" s="1">
        <v>45584</v>
      </c>
      <c r="C1069" t="s">
        <v>22</v>
      </c>
      <c r="D1069">
        <v>71</v>
      </c>
      <c r="E1069" t="s">
        <v>23</v>
      </c>
      <c r="F1069">
        <v>0</v>
      </c>
      <c r="G1069">
        <v>2</v>
      </c>
      <c r="H1069" t="s">
        <v>24</v>
      </c>
      <c r="I1069">
        <v>5124</v>
      </c>
      <c r="J1069">
        <v>0</v>
      </c>
      <c r="K1069">
        <v>10</v>
      </c>
      <c r="M1069" t="s">
        <v>23</v>
      </c>
      <c r="N1069" t="s">
        <v>23</v>
      </c>
      <c r="O1069" t="s">
        <v>25</v>
      </c>
      <c r="P1069" t="s">
        <v>26</v>
      </c>
      <c r="Q1069" t="s">
        <v>27</v>
      </c>
      <c r="R1069" t="s">
        <v>534</v>
      </c>
      <c r="S1069" t="s">
        <v>2831</v>
      </c>
      <c r="T1069" t="s">
        <v>30</v>
      </c>
      <c r="U1069" t="s">
        <v>69</v>
      </c>
    </row>
    <row r="1070" spans="1:21">
      <c r="A1070" t="s">
        <v>2832</v>
      </c>
      <c r="B1070" s="1">
        <v>44866</v>
      </c>
      <c r="C1070" t="s">
        <v>22</v>
      </c>
      <c r="D1070">
        <v>24</v>
      </c>
      <c r="E1070" t="s">
        <v>23</v>
      </c>
      <c r="F1070">
        <v>0</v>
      </c>
      <c r="G1070">
        <v>2</v>
      </c>
      <c r="H1070" t="s">
        <v>24</v>
      </c>
      <c r="I1070">
        <v>4161</v>
      </c>
      <c r="J1070">
        <v>1</v>
      </c>
      <c r="K1070">
        <v>33</v>
      </c>
      <c r="L1070" t="s">
        <v>40</v>
      </c>
      <c r="M1070" t="s">
        <v>23</v>
      </c>
      <c r="N1070" t="s">
        <v>23</v>
      </c>
      <c r="O1070" t="s">
        <v>25</v>
      </c>
      <c r="P1070" t="s">
        <v>202</v>
      </c>
      <c r="Q1070" t="s">
        <v>27</v>
      </c>
      <c r="R1070" t="s">
        <v>2833</v>
      </c>
      <c r="S1070" t="s">
        <v>2834</v>
      </c>
      <c r="T1070" t="s">
        <v>30</v>
      </c>
      <c r="U1070" t="s">
        <v>69</v>
      </c>
    </row>
    <row r="1071" spans="1:21">
      <c r="A1071" t="s">
        <v>2835</v>
      </c>
      <c r="B1071" s="1">
        <v>45846</v>
      </c>
      <c r="C1071" t="s">
        <v>22</v>
      </c>
      <c r="D1071">
        <v>27</v>
      </c>
      <c r="E1071" t="s">
        <v>39</v>
      </c>
      <c r="F1071">
        <v>0</v>
      </c>
      <c r="G1071">
        <v>2</v>
      </c>
      <c r="H1071" t="s">
        <v>24</v>
      </c>
      <c r="I1071">
        <v>3042</v>
      </c>
      <c r="J1071">
        <v>0</v>
      </c>
      <c r="K1071">
        <v>1</v>
      </c>
      <c r="L1071" t="s">
        <v>48</v>
      </c>
      <c r="M1071" t="s">
        <v>23</v>
      </c>
      <c r="N1071" t="s">
        <v>23</v>
      </c>
      <c r="O1071" t="s">
        <v>25</v>
      </c>
      <c r="P1071" t="s">
        <v>26</v>
      </c>
      <c r="Q1071" t="s">
        <v>27</v>
      </c>
      <c r="R1071" t="s">
        <v>624</v>
      </c>
      <c r="S1071" t="s">
        <v>2836</v>
      </c>
      <c r="T1071" t="s">
        <v>36</v>
      </c>
      <c r="U1071" t="s">
        <v>46</v>
      </c>
    </row>
    <row r="1072" spans="1:21">
      <c r="A1072" t="s">
        <v>2837</v>
      </c>
      <c r="B1072" s="1">
        <v>45857</v>
      </c>
      <c r="C1072" t="s">
        <v>33</v>
      </c>
      <c r="D1072">
        <v>39</v>
      </c>
      <c r="E1072" t="s">
        <v>39</v>
      </c>
      <c r="F1072">
        <v>0</v>
      </c>
      <c r="G1072">
        <v>2</v>
      </c>
      <c r="H1072" t="s">
        <v>24</v>
      </c>
      <c r="I1072">
        <v>5768</v>
      </c>
      <c r="J1072">
        <v>0</v>
      </c>
      <c r="K1072">
        <v>1</v>
      </c>
      <c r="M1072" t="s">
        <v>39</v>
      </c>
      <c r="N1072" t="s">
        <v>23</v>
      </c>
      <c r="O1072" t="s">
        <v>49</v>
      </c>
      <c r="P1072" t="s">
        <v>26</v>
      </c>
      <c r="Q1072" t="s">
        <v>27</v>
      </c>
      <c r="R1072" t="s">
        <v>2838</v>
      </c>
      <c r="S1072" t="s">
        <v>2838</v>
      </c>
      <c r="T1072" t="s">
        <v>59</v>
      </c>
      <c r="U1072" t="s">
        <v>60</v>
      </c>
    </row>
    <row r="1073" spans="1:21">
      <c r="A1073" t="s">
        <v>2839</v>
      </c>
      <c r="B1073" s="1">
        <v>45337</v>
      </c>
      <c r="C1073" t="s">
        <v>33</v>
      </c>
      <c r="D1073">
        <v>27</v>
      </c>
      <c r="E1073" t="s">
        <v>39</v>
      </c>
      <c r="F1073">
        <v>0</v>
      </c>
      <c r="G1073">
        <v>2</v>
      </c>
      <c r="H1073" t="s">
        <v>24</v>
      </c>
      <c r="I1073">
        <v>2649</v>
      </c>
      <c r="J1073">
        <v>0</v>
      </c>
      <c r="K1073">
        <v>18</v>
      </c>
      <c r="M1073" t="s">
        <v>39</v>
      </c>
      <c r="N1073" t="s">
        <v>23</v>
      </c>
      <c r="O1073" t="s">
        <v>49</v>
      </c>
      <c r="P1073" t="s">
        <v>26</v>
      </c>
      <c r="Q1073" t="s">
        <v>27</v>
      </c>
      <c r="R1073" t="s">
        <v>2840</v>
      </c>
      <c r="S1073" t="s">
        <v>2841</v>
      </c>
      <c r="T1073" t="s">
        <v>30</v>
      </c>
      <c r="U1073" t="s">
        <v>106</v>
      </c>
    </row>
    <row r="1074" spans="1:21">
      <c r="A1074" t="s">
        <v>2842</v>
      </c>
      <c r="B1074" s="1">
        <v>45839</v>
      </c>
      <c r="C1074" t="s">
        <v>22</v>
      </c>
      <c r="D1074">
        <v>47</v>
      </c>
      <c r="E1074" t="s">
        <v>39</v>
      </c>
      <c r="F1074">
        <v>0</v>
      </c>
      <c r="G1074">
        <v>2</v>
      </c>
      <c r="H1074" t="s">
        <v>24</v>
      </c>
      <c r="I1074">
        <v>4167</v>
      </c>
      <c r="J1074">
        <v>0</v>
      </c>
      <c r="K1074">
        <v>1</v>
      </c>
      <c r="L1074" t="s">
        <v>48</v>
      </c>
      <c r="M1074" t="s">
        <v>23</v>
      </c>
      <c r="N1074" t="s">
        <v>23</v>
      </c>
      <c r="O1074" t="s">
        <v>49</v>
      </c>
      <c r="P1074" t="s">
        <v>26</v>
      </c>
      <c r="Q1074" t="s">
        <v>50</v>
      </c>
      <c r="R1074" t="s">
        <v>2843</v>
      </c>
      <c r="S1074" t="s">
        <v>2844</v>
      </c>
      <c r="T1074" t="s">
        <v>36</v>
      </c>
      <c r="U1074" t="s">
        <v>46</v>
      </c>
    </row>
    <row r="1075" spans="1:21">
      <c r="A1075" t="s">
        <v>2845</v>
      </c>
      <c r="B1075" s="1">
        <v>44974</v>
      </c>
      <c r="C1075" t="s">
        <v>33</v>
      </c>
      <c r="D1075">
        <v>45</v>
      </c>
      <c r="E1075" t="s">
        <v>39</v>
      </c>
      <c r="F1075">
        <v>0</v>
      </c>
      <c r="G1075">
        <v>2</v>
      </c>
      <c r="H1075" t="s">
        <v>24</v>
      </c>
      <c r="I1075">
        <v>4417</v>
      </c>
      <c r="J1075">
        <v>0</v>
      </c>
      <c r="K1075">
        <v>30</v>
      </c>
      <c r="L1075" t="s">
        <v>40</v>
      </c>
      <c r="M1075" t="s">
        <v>23</v>
      </c>
      <c r="N1075" t="s">
        <v>23</v>
      </c>
      <c r="O1075" t="s">
        <v>25</v>
      </c>
      <c r="P1075" t="s">
        <v>26</v>
      </c>
      <c r="Q1075" t="s">
        <v>27</v>
      </c>
      <c r="R1075" t="s">
        <v>1257</v>
      </c>
      <c r="S1075" t="s">
        <v>2846</v>
      </c>
      <c r="T1075" t="s">
        <v>36</v>
      </c>
      <c r="U1075" t="s">
        <v>46</v>
      </c>
    </row>
    <row r="1076" spans="1:21">
      <c r="A1076" t="s">
        <v>2847</v>
      </c>
      <c r="B1076" s="1">
        <v>44874</v>
      </c>
      <c r="C1076" t="s">
        <v>33</v>
      </c>
      <c r="D1076">
        <v>22</v>
      </c>
      <c r="E1076" t="s">
        <v>23</v>
      </c>
      <c r="F1076">
        <v>0</v>
      </c>
      <c r="G1076">
        <v>2</v>
      </c>
      <c r="H1076" t="s">
        <v>24</v>
      </c>
      <c r="I1076">
        <v>4461</v>
      </c>
      <c r="J1076">
        <v>1</v>
      </c>
      <c r="K1076">
        <v>33</v>
      </c>
      <c r="L1076" t="s">
        <v>40</v>
      </c>
      <c r="M1076" t="s">
        <v>23</v>
      </c>
      <c r="N1076" t="s">
        <v>23</v>
      </c>
      <c r="O1076" t="s">
        <v>25</v>
      </c>
      <c r="P1076" t="s">
        <v>202</v>
      </c>
      <c r="Q1076" t="s">
        <v>84</v>
      </c>
      <c r="R1076" t="s">
        <v>1345</v>
      </c>
      <c r="S1076" t="s">
        <v>2848</v>
      </c>
      <c r="T1076" t="s">
        <v>30</v>
      </c>
      <c r="U1076" t="s">
        <v>31</v>
      </c>
    </row>
    <row r="1077" spans="1:21">
      <c r="A1077" t="s">
        <v>2849</v>
      </c>
      <c r="B1077" s="1">
        <v>45841</v>
      </c>
      <c r="C1077" t="s">
        <v>33</v>
      </c>
      <c r="D1077">
        <v>58</v>
      </c>
      <c r="E1077" t="s">
        <v>39</v>
      </c>
      <c r="F1077">
        <v>0</v>
      </c>
      <c r="G1077">
        <v>2</v>
      </c>
      <c r="H1077" t="s">
        <v>24</v>
      </c>
      <c r="I1077">
        <v>3204</v>
      </c>
      <c r="J1077">
        <v>0</v>
      </c>
      <c r="K1077">
        <v>1</v>
      </c>
      <c r="L1077" t="s">
        <v>48</v>
      </c>
      <c r="M1077" t="s">
        <v>23</v>
      </c>
      <c r="N1077" t="s">
        <v>23</v>
      </c>
      <c r="O1077" t="s">
        <v>49</v>
      </c>
      <c r="P1077" t="s">
        <v>26</v>
      </c>
      <c r="Q1077" t="s">
        <v>50</v>
      </c>
      <c r="R1077" t="s">
        <v>1765</v>
      </c>
      <c r="S1077" t="s">
        <v>2850</v>
      </c>
      <c r="T1077" t="s">
        <v>36</v>
      </c>
      <c r="U1077" t="s">
        <v>46</v>
      </c>
    </row>
    <row r="1078" spans="1:21">
      <c r="A1078" t="s">
        <v>2851</v>
      </c>
      <c r="B1078" s="1">
        <v>45859</v>
      </c>
      <c r="C1078" t="s">
        <v>33</v>
      </c>
      <c r="D1078">
        <v>24</v>
      </c>
      <c r="E1078" t="s">
        <v>39</v>
      </c>
      <c r="F1078">
        <v>0</v>
      </c>
      <c r="G1078">
        <v>2</v>
      </c>
      <c r="H1078" t="s">
        <v>24</v>
      </c>
      <c r="I1078">
        <v>3820</v>
      </c>
      <c r="J1078">
        <v>0</v>
      </c>
      <c r="K1078">
        <v>1</v>
      </c>
      <c r="L1078" t="s">
        <v>48</v>
      </c>
      <c r="M1078" t="s">
        <v>23</v>
      </c>
      <c r="N1078" t="s">
        <v>39</v>
      </c>
      <c r="P1078" t="s">
        <v>26</v>
      </c>
      <c r="Q1078" t="s">
        <v>50</v>
      </c>
      <c r="R1078" t="s">
        <v>860</v>
      </c>
      <c r="S1078" t="s">
        <v>2852</v>
      </c>
      <c r="T1078" t="s">
        <v>59</v>
      </c>
      <c r="U1078" t="s">
        <v>384</v>
      </c>
    </row>
    <row r="1079" spans="1:21">
      <c r="A1079" t="s">
        <v>2853</v>
      </c>
      <c r="B1079" s="1">
        <v>45362</v>
      </c>
      <c r="C1079" t="s">
        <v>33</v>
      </c>
      <c r="D1079">
        <v>50</v>
      </c>
      <c r="E1079" t="s">
        <v>39</v>
      </c>
      <c r="F1079">
        <v>0</v>
      </c>
      <c r="G1079">
        <v>2</v>
      </c>
      <c r="H1079" t="s">
        <v>24</v>
      </c>
      <c r="I1079">
        <v>5472</v>
      </c>
      <c r="J1079">
        <v>0</v>
      </c>
      <c r="K1079">
        <v>17</v>
      </c>
      <c r="M1079" t="s">
        <v>23</v>
      </c>
      <c r="N1079" t="s">
        <v>23</v>
      </c>
      <c r="O1079" t="s">
        <v>49</v>
      </c>
      <c r="P1079" t="s">
        <v>202</v>
      </c>
      <c r="Q1079" t="s">
        <v>84</v>
      </c>
      <c r="R1079" t="s">
        <v>2854</v>
      </c>
      <c r="S1079" t="s">
        <v>2855</v>
      </c>
      <c r="T1079" t="s">
        <v>59</v>
      </c>
      <c r="U1079" t="s">
        <v>60</v>
      </c>
    </row>
    <row r="1080" spans="1:21">
      <c r="A1080" t="s">
        <v>2856</v>
      </c>
      <c r="B1080" s="1">
        <v>45086</v>
      </c>
      <c r="C1080" t="s">
        <v>33</v>
      </c>
      <c r="D1080">
        <v>48</v>
      </c>
      <c r="E1080" t="s">
        <v>39</v>
      </c>
      <c r="F1080">
        <v>0</v>
      </c>
      <c r="G1080">
        <v>2</v>
      </c>
      <c r="H1080" t="s">
        <v>24</v>
      </c>
      <c r="I1080">
        <v>2934</v>
      </c>
      <c r="J1080">
        <v>0</v>
      </c>
      <c r="K1080">
        <v>26</v>
      </c>
      <c r="M1080" t="s">
        <v>23</v>
      </c>
      <c r="N1080" t="s">
        <v>23</v>
      </c>
      <c r="O1080" t="s">
        <v>25</v>
      </c>
      <c r="P1080" t="s">
        <v>26</v>
      </c>
      <c r="Q1080" t="s">
        <v>27</v>
      </c>
      <c r="R1080" t="s">
        <v>425</v>
      </c>
      <c r="S1080" t="s">
        <v>2857</v>
      </c>
      <c r="T1080" t="s">
        <v>43</v>
      </c>
      <c r="U1080" t="s">
        <v>44</v>
      </c>
    </row>
    <row r="1081" spans="1:21">
      <c r="A1081" t="s">
        <v>2858</v>
      </c>
      <c r="B1081" s="1">
        <v>45650</v>
      </c>
      <c r="C1081" t="s">
        <v>33</v>
      </c>
      <c r="D1081">
        <v>47</v>
      </c>
      <c r="E1081" t="s">
        <v>23</v>
      </c>
      <c r="F1081">
        <v>0</v>
      </c>
      <c r="G1081">
        <v>2</v>
      </c>
      <c r="H1081" t="s">
        <v>24</v>
      </c>
      <c r="I1081">
        <v>2750</v>
      </c>
      <c r="J1081">
        <v>1</v>
      </c>
      <c r="K1081">
        <v>8</v>
      </c>
      <c r="M1081" t="s">
        <v>23</v>
      </c>
      <c r="N1081" t="s">
        <v>23</v>
      </c>
      <c r="O1081" t="s">
        <v>25</v>
      </c>
      <c r="P1081" t="s">
        <v>26</v>
      </c>
      <c r="Q1081" t="s">
        <v>27</v>
      </c>
      <c r="R1081" t="s">
        <v>1432</v>
      </c>
      <c r="S1081" t="s">
        <v>2859</v>
      </c>
      <c r="T1081" t="s">
        <v>30</v>
      </c>
      <c r="U1081" t="s">
        <v>69</v>
      </c>
    </row>
    <row r="1082" spans="1:21">
      <c r="A1082" t="s">
        <v>2860</v>
      </c>
      <c r="B1082" s="1">
        <v>45842</v>
      </c>
      <c r="C1082" t="s">
        <v>33</v>
      </c>
      <c r="D1082">
        <v>30</v>
      </c>
      <c r="E1082" t="s">
        <v>39</v>
      </c>
      <c r="F1082">
        <v>0</v>
      </c>
      <c r="G1082">
        <v>2</v>
      </c>
      <c r="H1082" t="s">
        <v>24</v>
      </c>
      <c r="I1082">
        <v>2632</v>
      </c>
      <c r="J1082">
        <v>0</v>
      </c>
      <c r="K1082">
        <v>1</v>
      </c>
      <c r="L1082" t="s">
        <v>48</v>
      </c>
      <c r="M1082" t="s">
        <v>23</v>
      </c>
      <c r="N1082" t="s">
        <v>23</v>
      </c>
      <c r="O1082" t="s">
        <v>49</v>
      </c>
      <c r="P1082" t="s">
        <v>26</v>
      </c>
      <c r="Q1082" t="s">
        <v>27</v>
      </c>
      <c r="R1082" t="s">
        <v>2861</v>
      </c>
      <c r="S1082" t="s">
        <v>2862</v>
      </c>
      <c r="T1082" t="s">
        <v>64</v>
      </c>
      <c r="U1082" t="s">
        <v>145</v>
      </c>
    </row>
    <row r="1083" spans="1:21">
      <c r="A1083" t="s">
        <v>2863</v>
      </c>
      <c r="B1083" s="1">
        <v>45845</v>
      </c>
      <c r="C1083" t="s">
        <v>22</v>
      </c>
      <c r="D1083">
        <v>75</v>
      </c>
      <c r="E1083" t="s">
        <v>39</v>
      </c>
      <c r="F1083">
        <v>0</v>
      </c>
      <c r="G1083">
        <v>2</v>
      </c>
      <c r="H1083" t="s">
        <v>24</v>
      </c>
      <c r="I1083">
        <v>3273</v>
      </c>
      <c r="J1083">
        <v>0</v>
      </c>
      <c r="K1083">
        <v>1</v>
      </c>
      <c r="M1083" t="s">
        <v>23</v>
      </c>
      <c r="N1083" t="s">
        <v>23</v>
      </c>
      <c r="O1083" t="s">
        <v>25</v>
      </c>
      <c r="P1083" t="s">
        <v>26</v>
      </c>
      <c r="Q1083" t="s">
        <v>27</v>
      </c>
      <c r="R1083" t="s">
        <v>2218</v>
      </c>
      <c r="S1083" t="s">
        <v>2864</v>
      </c>
      <c r="T1083" t="s">
        <v>59</v>
      </c>
      <c r="U1083" t="s">
        <v>60</v>
      </c>
    </row>
    <row r="1084" spans="1:21">
      <c r="A1084" t="s">
        <v>2865</v>
      </c>
      <c r="B1084" s="1">
        <v>45750</v>
      </c>
      <c r="C1084" t="s">
        <v>22</v>
      </c>
      <c r="D1084">
        <v>75</v>
      </c>
      <c r="E1084" t="s">
        <v>23</v>
      </c>
      <c r="F1084">
        <v>0</v>
      </c>
      <c r="G1084">
        <v>2</v>
      </c>
      <c r="H1084" t="s">
        <v>24</v>
      </c>
      <c r="I1084">
        <v>5839</v>
      </c>
      <c r="J1084">
        <v>0</v>
      </c>
      <c r="K1084">
        <v>4</v>
      </c>
      <c r="M1084" t="s">
        <v>23</v>
      </c>
      <c r="N1084" t="s">
        <v>23</v>
      </c>
      <c r="O1084" t="s">
        <v>25</v>
      </c>
      <c r="P1084" t="s">
        <v>26</v>
      </c>
      <c r="Q1084" t="s">
        <v>84</v>
      </c>
      <c r="R1084" t="s">
        <v>838</v>
      </c>
      <c r="S1084" t="s">
        <v>2866</v>
      </c>
      <c r="T1084" t="s">
        <v>30</v>
      </c>
      <c r="U1084" t="s">
        <v>69</v>
      </c>
    </row>
    <row r="1085" spans="1:21">
      <c r="A1085" t="s">
        <v>2867</v>
      </c>
      <c r="B1085" s="1">
        <v>45376</v>
      </c>
      <c r="C1085" t="s">
        <v>22</v>
      </c>
      <c r="D1085">
        <v>58</v>
      </c>
      <c r="E1085" t="s">
        <v>23</v>
      </c>
      <c r="F1085">
        <v>0</v>
      </c>
      <c r="G1085">
        <v>2</v>
      </c>
      <c r="H1085" t="s">
        <v>24</v>
      </c>
      <c r="I1085">
        <v>3368</v>
      </c>
      <c r="J1085">
        <v>1</v>
      </c>
      <c r="K1085">
        <v>17</v>
      </c>
      <c r="L1085" t="s">
        <v>97</v>
      </c>
      <c r="M1085" t="s">
        <v>23</v>
      </c>
      <c r="N1085" t="s">
        <v>23</v>
      </c>
      <c r="O1085" t="s">
        <v>25</v>
      </c>
      <c r="P1085" t="s">
        <v>26</v>
      </c>
      <c r="Q1085" t="s">
        <v>27</v>
      </c>
      <c r="R1085" t="s">
        <v>627</v>
      </c>
      <c r="S1085" t="s">
        <v>2868</v>
      </c>
      <c r="T1085" t="s">
        <v>30</v>
      </c>
      <c r="U1085" t="s">
        <v>103</v>
      </c>
    </row>
    <row r="1086" spans="1:21">
      <c r="A1086" t="s">
        <v>2869</v>
      </c>
      <c r="B1086" s="1">
        <v>45728</v>
      </c>
      <c r="C1086" t="s">
        <v>22</v>
      </c>
      <c r="D1086">
        <v>39</v>
      </c>
      <c r="E1086" t="s">
        <v>39</v>
      </c>
      <c r="F1086">
        <v>0</v>
      </c>
      <c r="G1086">
        <v>2</v>
      </c>
      <c r="H1086" t="s">
        <v>24</v>
      </c>
      <c r="I1086">
        <v>2673</v>
      </c>
      <c r="J1086">
        <v>0</v>
      </c>
      <c r="K1086">
        <v>5</v>
      </c>
      <c r="M1086" t="s">
        <v>23</v>
      </c>
      <c r="N1086" t="s">
        <v>23</v>
      </c>
      <c r="O1086" t="s">
        <v>49</v>
      </c>
      <c r="P1086" t="s">
        <v>202</v>
      </c>
      <c r="Q1086" t="s">
        <v>50</v>
      </c>
      <c r="R1086" t="s">
        <v>206</v>
      </c>
      <c r="S1086" t="s">
        <v>2870</v>
      </c>
      <c r="T1086" t="s">
        <v>30</v>
      </c>
      <c r="U1086" t="s">
        <v>31</v>
      </c>
    </row>
    <row r="1087" spans="1:21">
      <c r="A1087" t="s">
        <v>2871</v>
      </c>
      <c r="B1087" s="1">
        <v>44487</v>
      </c>
      <c r="C1087" t="s">
        <v>33</v>
      </c>
      <c r="D1087">
        <v>57</v>
      </c>
      <c r="E1087" t="s">
        <v>39</v>
      </c>
      <c r="F1087">
        <v>0</v>
      </c>
      <c r="G1087">
        <v>2</v>
      </c>
      <c r="H1087" t="s">
        <v>24</v>
      </c>
      <c r="I1087">
        <v>2712</v>
      </c>
      <c r="J1087">
        <v>0</v>
      </c>
      <c r="K1087">
        <v>46</v>
      </c>
      <c r="M1087" t="s">
        <v>23</v>
      </c>
      <c r="N1087" t="s">
        <v>23</v>
      </c>
      <c r="O1087" t="s">
        <v>56</v>
      </c>
      <c r="P1087" t="s">
        <v>26</v>
      </c>
      <c r="Q1087" t="s">
        <v>27</v>
      </c>
      <c r="R1087" t="s">
        <v>1792</v>
      </c>
      <c r="S1087" t="s">
        <v>2872</v>
      </c>
      <c r="T1087" t="s">
        <v>59</v>
      </c>
      <c r="U1087" t="s">
        <v>241</v>
      </c>
    </row>
    <row r="1088" spans="1:21">
      <c r="A1088" t="s">
        <v>2873</v>
      </c>
      <c r="B1088" s="1">
        <v>45854</v>
      </c>
      <c r="C1088" t="s">
        <v>33</v>
      </c>
      <c r="D1088">
        <v>54</v>
      </c>
      <c r="E1088" t="s">
        <v>39</v>
      </c>
      <c r="F1088">
        <v>0</v>
      </c>
      <c r="G1088">
        <v>2</v>
      </c>
      <c r="H1088" t="s">
        <v>24</v>
      </c>
      <c r="I1088">
        <v>5211</v>
      </c>
      <c r="J1088">
        <v>0</v>
      </c>
      <c r="K1088">
        <v>1</v>
      </c>
      <c r="M1088" t="s">
        <v>23</v>
      </c>
      <c r="N1088" t="s">
        <v>39</v>
      </c>
      <c r="P1088" t="s">
        <v>26</v>
      </c>
      <c r="Q1088" t="s">
        <v>50</v>
      </c>
      <c r="R1088" t="s">
        <v>2874</v>
      </c>
      <c r="S1088" t="s">
        <v>2875</v>
      </c>
      <c r="T1088" t="s">
        <v>36</v>
      </c>
      <c r="U1088" t="s">
        <v>46</v>
      </c>
    </row>
    <row r="1089" spans="1:21">
      <c r="A1089" t="s">
        <v>2876</v>
      </c>
      <c r="B1089" s="1">
        <v>45816</v>
      </c>
      <c r="C1089" t="s">
        <v>22</v>
      </c>
      <c r="D1089">
        <v>61</v>
      </c>
      <c r="E1089" t="s">
        <v>39</v>
      </c>
      <c r="F1089">
        <v>0</v>
      </c>
      <c r="G1089">
        <v>2</v>
      </c>
      <c r="H1089" t="s">
        <v>24</v>
      </c>
      <c r="I1089">
        <v>4546</v>
      </c>
      <c r="J1089">
        <v>0</v>
      </c>
      <c r="K1089">
        <v>2</v>
      </c>
      <c r="L1089" t="s">
        <v>48</v>
      </c>
      <c r="M1089" t="s">
        <v>23</v>
      </c>
      <c r="N1089" t="s">
        <v>23</v>
      </c>
      <c r="O1089" t="s">
        <v>25</v>
      </c>
      <c r="P1089" t="s">
        <v>26</v>
      </c>
      <c r="Q1089" t="s">
        <v>27</v>
      </c>
      <c r="R1089" t="s">
        <v>1287</v>
      </c>
      <c r="S1089" t="s">
        <v>2877</v>
      </c>
      <c r="T1089" t="s">
        <v>36</v>
      </c>
      <c r="U1089" t="s">
        <v>46</v>
      </c>
    </row>
    <row r="1090" spans="1:21">
      <c r="A1090" t="s">
        <v>2878</v>
      </c>
      <c r="B1090" s="1">
        <v>44988</v>
      </c>
      <c r="C1090" t="s">
        <v>33</v>
      </c>
      <c r="D1090">
        <v>53</v>
      </c>
      <c r="E1090" t="s">
        <v>39</v>
      </c>
      <c r="F1090">
        <v>0</v>
      </c>
      <c r="G1090">
        <v>2</v>
      </c>
      <c r="H1090" t="s">
        <v>24</v>
      </c>
      <c r="I1090">
        <v>3615</v>
      </c>
      <c r="J1090">
        <v>0</v>
      </c>
      <c r="K1090">
        <v>29</v>
      </c>
      <c r="M1090" t="s">
        <v>39</v>
      </c>
      <c r="N1090" t="s">
        <v>23</v>
      </c>
      <c r="O1090" t="s">
        <v>49</v>
      </c>
      <c r="P1090" t="s">
        <v>26</v>
      </c>
      <c r="Q1090" t="s">
        <v>27</v>
      </c>
      <c r="R1090" t="s">
        <v>2879</v>
      </c>
      <c r="S1090" t="s">
        <v>2880</v>
      </c>
      <c r="T1090" t="s">
        <v>64</v>
      </c>
      <c r="U1090" t="s">
        <v>65</v>
      </c>
    </row>
    <row r="1091" spans="1:21">
      <c r="A1091" t="s">
        <v>2881</v>
      </c>
      <c r="B1091" s="1">
        <v>45812</v>
      </c>
      <c r="C1091" t="s">
        <v>33</v>
      </c>
      <c r="D1091">
        <v>32</v>
      </c>
      <c r="E1091" t="s">
        <v>39</v>
      </c>
      <c r="F1091">
        <v>0</v>
      </c>
      <c r="G1091">
        <v>2</v>
      </c>
      <c r="H1091" t="s">
        <v>24</v>
      </c>
      <c r="I1091">
        <v>4320</v>
      </c>
      <c r="J1091">
        <v>0</v>
      </c>
      <c r="K1091">
        <v>2</v>
      </c>
      <c r="M1091" t="s">
        <v>23</v>
      </c>
      <c r="N1091" t="s">
        <v>23</v>
      </c>
      <c r="O1091" t="s">
        <v>25</v>
      </c>
      <c r="P1091" t="s">
        <v>26</v>
      </c>
      <c r="Q1091" t="s">
        <v>27</v>
      </c>
      <c r="R1091" t="s">
        <v>1838</v>
      </c>
      <c r="S1091" t="s">
        <v>2882</v>
      </c>
      <c r="T1091" t="s">
        <v>30</v>
      </c>
      <c r="U1091" t="s">
        <v>69</v>
      </c>
    </row>
    <row r="1092" spans="1:21">
      <c r="A1092" t="s">
        <v>2883</v>
      </c>
      <c r="B1092" s="1">
        <v>45236</v>
      </c>
      <c r="C1092" t="s">
        <v>22</v>
      </c>
      <c r="D1092">
        <v>45</v>
      </c>
      <c r="E1092" t="s">
        <v>23</v>
      </c>
      <c r="F1092">
        <v>0</v>
      </c>
      <c r="G1092">
        <v>2</v>
      </c>
      <c r="H1092" t="s">
        <v>24</v>
      </c>
      <c r="I1092">
        <v>3796</v>
      </c>
      <c r="J1092">
        <v>1</v>
      </c>
      <c r="K1092">
        <v>21</v>
      </c>
      <c r="L1092" t="s">
        <v>97</v>
      </c>
      <c r="M1092" t="s">
        <v>23</v>
      </c>
      <c r="N1092" t="s">
        <v>23</v>
      </c>
      <c r="O1092" t="s">
        <v>25</v>
      </c>
      <c r="P1092" t="s">
        <v>26</v>
      </c>
      <c r="Q1092" t="s">
        <v>27</v>
      </c>
      <c r="R1092" t="s">
        <v>196</v>
      </c>
      <c r="S1092" t="s">
        <v>2884</v>
      </c>
      <c r="T1092" t="s">
        <v>36</v>
      </c>
      <c r="U1092" t="s">
        <v>46</v>
      </c>
    </row>
    <row r="1093" spans="1:21">
      <c r="A1093" t="s">
        <v>2885</v>
      </c>
      <c r="B1093" s="1">
        <v>45860</v>
      </c>
      <c r="C1093" t="s">
        <v>33</v>
      </c>
      <c r="D1093">
        <v>30</v>
      </c>
      <c r="E1093" t="s">
        <v>23</v>
      </c>
      <c r="F1093">
        <v>0</v>
      </c>
      <c r="G1093">
        <v>2</v>
      </c>
      <c r="H1093" t="s">
        <v>24</v>
      </c>
      <c r="I1093">
        <v>3492</v>
      </c>
      <c r="J1093">
        <v>2</v>
      </c>
      <c r="K1093">
        <v>1</v>
      </c>
      <c r="L1093" t="s">
        <v>48</v>
      </c>
      <c r="M1093" t="s">
        <v>23</v>
      </c>
      <c r="N1093" t="s">
        <v>23</v>
      </c>
      <c r="O1093" t="s">
        <v>25</v>
      </c>
      <c r="P1093" t="s">
        <v>26</v>
      </c>
      <c r="Q1093" t="s">
        <v>27</v>
      </c>
      <c r="R1093" t="s">
        <v>280</v>
      </c>
      <c r="S1093" t="s">
        <v>2886</v>
      </c>
      <c r="T1093" t="s">
        <v>36</v>
      </c>
      <c r="U1093" t="s">
        <v>46</v>
      </c>
    </row>
    <row r="1094" spans="1:21">
      <c r="A1094" t="s">
        <v>2887</v>
      </c>
      <c r="B1094" s="1">
        <v>45849</v>
      </c>
      <c r="C1094" t="s">
        <v>33</v>
      </c>
      <c r="D1094">
        <v>52</v>
      </c>
      <c r="E1094" t="s">
        <v>39</v>
      </c>
      <c r="F1094">
        <v>0</v>
      </c>
      <c r="G1094">
        <v>2</v>
      </c>
      <c r="H1094" t="s">
        <v>24</v>
      </c>
      <c r="I1094">
        <v>2418</v>
      </c>
      <c r="J1094">
        <v>0</v>
      </c>
      <c r="K1094">
        <v>1</v>
      </c>
      <c r="L1094" t="s">
        <v>48</v>
      </c>
      <c r="M1094" t="s">
        <v>23</v>
      </c>
      <c r="N1094" t="s">
        <v>23</v>
      </c>
      <c r="O1094" t="s">
        <v>25</v>
      </c>
      <c r="P1094" t="s">
        <v>26</v>
      </c>
      <c r="Q1094" t="s">
        <v>27</v>
      </c>
      <c r="R1094" t="s">
        <v>232</v>
      </c>
      <c r="S1094" t="s">
        <v>2888</v>
      </c>
      <c r="T1094" t="s">
        <v>30</v>
      </c>
      <c r="U1094" t="s">
        <v>103</v>
      </c>
    </row>
    <row r="1095" spans="1:21">
      <c r="A1095" t="s">
        <v>2889</v>
      </c>
      <c r="B1095" s="1">
        <v>45030</v>
      </c>
      <c r="C1095" t="s">
        <v>33</v>
      </c>
      <c r="D1095">
        <v>79</v>
      </c>
      <c r="E1095" t="s">
        <v>39</v>
      </c>
      <c r="F1095">
        <v>0</v>
      </c>
      <c r="G1095">
        <v>2</v>
      </c>
      <c r="H1095" t="s">
        <v>24</v>
      </c>
      <c r="I1095">
        <v>4136</v>
      </c>
      <c r="J1095">
        <v>0</v>
      </c>
      <c r="K1095">
        <v>28</v>
      </c>
      <c r="M1095" t="s">
        <v>23</v>
      </c>
      <c r="N1095" t="s">
        <v>23</v>
      </c>
      <c r="O1095" t="s">
        <v>25</v>
      </c>
      <c r="P1095" t="s">
        <v>26</v>
      </c>
      <c r="Q1095" t="s">
        <v>27</v>
      </c>
      <c r="R1095" t="s">
        <v>2890</v>
      </c>
      <c r="S1095" t="s">
        <v>2891</v>
      </c>
      <c r="T1095" t="s">
        <v>30</v>
      </c>
      <c r="U1095" t="s">
        <v>69</v>
      </c>
    </row>
    <row r="1096" spans="1:21">
      <c r="A1096" t="s">
        <v>2892</v>
      </c>
      <c r="B1096" s="1">
        <v>45855</v>
      </c>
      <c r="C1096" t="s">
        <v>22</v>
      </c>
      <c r="D1096">
        <v>70</v>
      </c>
      <c r="E1096" t="s">
        <v>39</v>
      </c>
      <c r="F1096">
        <v>0</v>
      </c>
      <c r="G1096">
        <v>2</v>
      </c>
      <c r="H1096" t="s">
        <v>24</v>
      </c>
      <c r="I1096">
        <v>5844</v>
      </c>
      <c r="J1096">
        <v>0</v>
      </c>
      <c r="K1096">
        <v>1</v>
      </c>
      <c r="M1096" t="s">
        <v>23</v>
      </c>
      <c r="N1096" t="s">
        <v>23</v>
      </c>
      <c r="O1096" t="s">
        <v>25</v>
      </c>
      <c r="P1096" t="s">
        <v>26</v>
      </c>
      <c r="Q1096" t="s">
        <v>27</v>
      </c>
      <c r="R1096" t="s">
        <v>232</v>
      </c>
      <c r="S1096" t="s">
        <v>2893</v>
      </c>
      <c r="T1096" t="s">
        <v>43</v>
      </c>
      <c r="U1096" t="s">
        <v>44</v>
      </c>
    </row>
    <row r="1097" spans="1:21">
      <c r="A1097" t="s">
        <v>2894</v>
      </c>
      <c r="B1097" s="1">
        <v>45840</v>
      </c>
      <c r="C1097" t="s">
        <v>33</v>
      </c>
      <c r="D1097">
        <v>23</v>
      </c>
      <c r="E1097" t="s">
        <v>39</v>
      </c>
      <c r="F1097">
        <v>0</v>
      </c>
      <c r="G1097">
        <v>2</v>
      </c>
      <c r="H1097" t="s">
        <v>24</v>
      </c>
      <c r="I1097">
        <v>4838</v>
      </c>
      <c r="J1097">
        <v>0</v>
      </c>
      <c r="K1097">
        <v>1</v>
      </c>
      <c r="L1097" t="s">
        <v>48</v>
      </c>
      <c r="M1097" t="s">
        <v>23</v>
      </c>
      <c r="N1097" t="s">
        <v>23</v>
      </c>
      <c r="O1097" t="s">
        <v>25</v>
      </c>
      <c r="P1097" t="s">
        <v>26</v>
      </c>
      <c r="Q1097" t="s">
        <v>84</v>
      </c>
      <c r="R1097" t="s">
        <v>1372</v>
      </c>
      <c r="S1097" t="s">
        <v>2895</v>
      </c>
      <c r="T1097" t="s">
        <v>30</v>
      </c>
      <c r="U1097" t="s">
        <v>69</v>
      </c>
    </row>
    <row r="1098" spans="1:21">
      <c r="A1098" t="s">
        <v>2896</v>
      </c>
      <c r="B1098" s="1">
        <v>45706</v>
      </c>
      <c r="C1098" t="s">
        <v>22</v>
      </c>
      <c r="D1098">
        <v>35</v>
      </c>
      <c r="E1098" t="s">
        <v>39</v>
      </c>
      <c r="F1098">
        <v>0</v>
      </c>
      <c r="G1098">
        <v>2</v>
      </c>
      <c r="H1098" t="s">
        <v>24</v>
      </c>
      <c r="I1098">
        <v>2087</v>
      </c>
      <c r="J1098">
        <v>0</v>
      </c>
      <c r="K1098">
        <v>6</v>
      </c>
      <c r="M1098" t="s">
        <v>23</v>
      </c>
      <c r="N1098" t="s">
        <v>23</v>
      </c>
      <c r="O1098" t="s">
        <v>56</v>
      </c>
      <c r="P1098" t="s">
        <v>26</v>
      </c>
      <c r="Q1098" t="s">
        <v>27</v>
      </c>
      <c r="R1098" t="s">
        <v>2897</v>
      </c>
      <c r="S1098" t="s">
        <v>2898</v>
      </c>
      <c r="T1098" t="s">
        <v>64</v>
      </c>
      <c r="U1098" t="s">
        <v>234</v>
      </c>
    </row>
    <row r="1099" spans="1:21">
      <c r="A1099" t="s">
        <v>2899</v>
      </c>
      <c r="B1099" s="1">
        <v>45861</v>
      </c>
      <c r="C1099" t="s">
        <v>22</v>
      </c>
      <c r="D1099">
        <v>42</v>
      </c>
      <c r="E1099" t="s">
        <v>39</v>
      </c>
      <c r="F1099">
        <v>0</v>
      </c>
      <c r="G1099">
        <v>2</v>
      </c>
      <c r="H1099" t="s">
        <v>24</v>
      </c>
      <c r="I1099">
        <v>5687</v>
      </c>
      <c r="J1099">
        <v>0</v>
      </c>
      <c r="K1099">
        <v>1</v>
      </c>
      <c r="L1099" t="s">
        <v>48</v>
      </c>
      <c r="M1099" t="s">
        <v>23</v>
      </c>
      <c r="N1099" t="s">
        <v>39</v>
      </c>
      <c r="P1099" t="s">
        <v>26</v>
      </c>
      <c r="Q1099" t="s">
        <v>50</v>
      </c>
      <c r="R1099" t="s">
        <v>971</v>
      </c>
      <c r="S1099" t="s">
        <v>454</v>
      </c>
      <c r="T1099" t="s">
        <v>64</v>
      </c>
      <c r="U1099" t="s">
        <v>350</v>
      </c>
    </row>
    <row r="1100" spans="1:21">
      <c r="A1100" t="s">
        <v>2900</v>
      </c>
      <c r="B1100" s="1">
        <v>45469</v>
      </c>
      <c r="C1100" t="s">
        <v>33</v>
      </c>
      <c r="D1100">
        <v>49</v>
      </c>
      <c r="E1100" t="s">
        <v>23</v>
      </c>
      <c r="F1100">
        <v>0</v>
      </c>
      <c r="G1100">
        <v>2</v>
      </c>
      <c r="H1100" t="s">
        <v>24</v>
      </c>
      <c r="I1100">
        <v>4786</v>
      </c>
      <c r="J1100">
        <v>1</v>
      </c>
      <c r="K1100">
        <v>14</v>
      </c>
      <c r="M1100" t="s">
        <v>23</v>
      </c>
      <c r="N1100" t="s">
        <v>23</v>
      </c>
      <c r="O1100" t="s">
        <v>25</v>
      </c>
      <c r="P1100" t="s">
        <v>26</v>
      </c>
      <c r="Q1100" t="s">
        <v>27</v>
      </c>
      <c r="R1100" t="s">
        <v>1869</v>
      </c>
      <c r="S1100" t="s">
        <v>2901</v>
      </c>
      <c r="T1100" t="s">
        <v>30</v>
      </c>
      <c r="U1100" t="s">
        <v>69</v>
      </c>
    </row>
    <row r="1101" spans="1:21">
      <c r="A1101" t="s">
        <v>2902</v>
      </c>
      <c r="B1101" s="1">
        <v>45831</v>
      </c>
      <c r="C1101" t="s">
        <v>33</v>
      </c>
      <c r="D1101">
        <v>36</v>
      </c>
      <c r="E1101" t="s">
        <v>23</v>
      </c>
      <c r="F1101">
        <v>0</v>
      </c>
      <c r="G1101">
        <v>2</v>
      </c>
      <c r="H1101" t="s">
        <v>24</v>
      </c>
      <c r="I1101">
        <v>2643</v>
      </c>
      <c r="J1101">
        <v>1</v>
      </c>
      <c r="K1101">
        <v>2</v>
      </c>
      <c r="L1101" t="s">
        <v>48</v>
      </c>
      <c r="M1101" t="s">
        <v>39</v>
      </c>
      <c r="N1101" t="s">
        <v>23</v>
      </c>
      <c r="O1101" t="s">
        <v>49</v>
      </c>
      <c r="P1101" t="s">
        <v>26</v>
      </c>
      <c r="Q1101" t="s">
        <v>27</v>
      </c>
      <c r="R1101" t="s">
        <v>2903</v>
      </c>
      <c r="S1101" t="s">
        <v>2746</v>
      </c>
      <c r="T1101" t="s">
        <v>36</v>
      </c>
      <c r="U1101" t="s">
        <v>46</v>
      </c>
    </row>
    <row r="1102" spans="1:21">
      <c r="A1102" t="s">
        <v>2904</v>
      </c>
      <c r="B1102" s="1">
        <v>45648</v>
      </c>
      <c r="C1102" t="s">
        <v>22</v>
      </c>
      <c r="D1102">
        <v>40</v>
      </c>
      <c r="E1102" t="s">
        <v>39</v>
      </c>
      <c r="F1102">
        <v>0</v>
      </c>
      <c r="G1102">
        <v>2</v>
      </c>
      <c r="H1102" t="s">
        <v>24</v>
      </c>
      <c r="I1102">
        <v>5578</v>
      </c>
      <c r="J1102">
        <v>0</v>
      </c>
      <c r="K1102">
        <v>8</v>
      </c>
      <c r="M1102" t="s">
        <v>39</v>
      </c>
      <c r="N1102" t="s">
        <v>23</v>
      </c>
      <c r="O1102" t="s">
        <v>49</v>
      </c>
      <c r="P1102" t="s">
        <v>26</v>
      </c>
      <c r="Q1102" t="s">
        <v>84</v>
      </c>
      <c r="R1102" t="s">
        <v>2905</v>
      </c>
      <c r="S1102" t="s">
        <v>2906</v>
      </c>
      <c r="T1102" t="s">
        <v>36</v>
      </c>
      <c r="U1102" t="s">
        <v>46</v>
      </c>
    </row>
    <row r="1103" spans="1:21">
      <c r="A1103" t="s">
        <v>2907</v>
      </c>
      <c r="B1103" s="1">
        <v>45283</v>
      </c>
      <c r="C1103" t="s">
        <v>22</v>
      </c>
      <c r="D1103">
        <v>35</v>
      </c>
      <c r="E1103" t="s">
        <v>23</v>
      </c>
      <c r="F1103">
        <v>0</v>
      </c>
      <c r="G1103">
        <v>2</v>
      </c>
      <c r="H1103" t="s">
        <v>24</v>
      </c>
      <c r="I1103">
        <v>4594</v>
      </c>
      <c r="J1103">
        <v>1</v>
      </c>
      <c r="K1103">
        <v>20</v>
      </c>
      <c r="L1103" t="s">
        <v>97</v>
      </c>
      <c r="M1103" t="s">
        <v>23</v>
      </c>
      <c r="N1103" t="s">
        <v>23</v>
      </c>
      <c r="O1103" t="s">
        <v>25</v>
      </c>
      <c r="P1103" t="s">
        <v>26</v>
      </c>
      <c r="Q1103" t="s">
        <v>50</v>
      </c>
      <c r="R1103" t="s">
        <v>2908</v>
      </c>
      <c r="S1103" t="s">
        <v>2909</v>
      </c>
      <c r="T1103" t="s">
        <v>64</v>
      </c>
      <c r="U1103" t="s">
        <v>73</v>
      </c>
    </row>
    <row r="1104" spans="1:21">
      <c r="A1104" t="s">
        <v>2910</v>
      </c>
      <c r="B1104" s="1">
        <v>45792</v>
      </c>
      <c r="C1104" t="s">
        <v>22</v>
      </c>
      <c r="D1104">
        <v>25</v>
      </c>
      <c r="E1104" t="s">
        <v>39</v>
      </c>
      <c r="F1104">
        <v>0</v>
      </c>
      <c r="G1104">
        <v>2</v>
      </c>
      <c r="H1104" t="s">
        <v>24</v>
      </c>
      <c r="I1104">
        <v>5698</v>
      </c>
      <c r="J1104">
        <v>0</v>
      </c>
      <c r="K1104">
        <v>3</v>
      </c>
      <c r="L1104" t="s">
        <v>48</v>
      </c>
      <c r="M1104" t="s">
        <v>23</v>
      </c>
      <c r="N1104" t="s">
        <v>23</v>
      </c>
      <c r="O1104" t="s">
        <v>49</v>
      </c>
      <c r="P1104" t="s">
        <v>26</v>
      </c>
      <c r="Q1104" t="s">
        <v>50</v>
      </c>
      <c r="R1104" t="s">
        <v>2911</v>
      </c>
      <c r="S1104" t="s">
        <v>2912</v>
      </c>
      <c r="T1104" t="s">
        <v>64</v>
      </c>
      <c r="U1104" t="s">
        <v>234</v>
      </c>
    </row>
    <row r="1105" spans="1:21">
      <c r="A1105" t="s">
        <v>2913</v>
      </c>
      <c r="B1105" s="1">
        <v>45839</v>
      </c>
      <c r="C1105" t="s">
        <v>33</v>
      </c>
      <c r="D1105">
        <v>43</v>
      </c>
      <c r="E1105" t="s">
        <v>39</v>
      </c>
      <c r="F1105">
        <v>0</v>
      </c>
      <c r="G1105">
        <v>2</v>
      </c>
      <c r="H1105" t="s">
        <v>24</v>
      </c>
      <c r="I1105">
        <v>4689</v>
      </c>
      <c r="J1105">
        <v>0</v>
      </c>
      <c r="K1105">
        <v>1</v>
      </c>
      <c r="M1105" t="s">
        <v>23</v>
      </c>
      <c r="N1105" t="s">
        <v>23</v>
      </c>
      <c r="O1105" t="s">
        <v>56</v>
      </c>
      <c r="P1105" t="s">
        <v>26</v>
      </c>
      <c r="Q1105" t="s">
        <v>27</v>
      </c>
      <c r="R1105" t="s">
        <v>615</v>
      </c>
      <c r="S1105" t="s">
        <v>2914</v>
      </c>
      <c r="T1105" t="s">
        <v>30</v>
      </c>
      <c r="U1105" t="s">
        <v>103</v>
      </c>
    </row>
    <row r="1106" spans="1:21">
      <c r="A1106" t="s">
        <v>2915</v>
      </c>
      <c r="B1106" s="1">
        <v>45847</v>
      </c>
      <c r="C1106" t="s">
        <v>22</v>
      </c>
      <c r="D1106">
        <v>59</v>
      </c>
      <c r="E1106" t="s">
        <v>39</v>
      </c>
      <c r="F1106">
        <v>0</v>
      </c>
      <c r="G1106">
        <v>2</v>
      </c>
      <c r="H1106" t="s">
        <v>24</v>
      </c>
      <c r="I1106">
        <v>5774</v>
      </c>
      <c r="J1106">
        <v>0</v>
      </c>
      <c r="K1106">
        <v>1</v>
      </c>
      <c r="M1106" t="s">
        <v>23</v>
      </c>
      <c r="N1106" t="s">
        <v>23</v>
      </c>
      <c r="O1106" t="s">
        <v>49</v>
      </c>
      <c r="P1106" t="s">
        <v>26</v>
      </c>
      <c r="Q1106" t="s">
        <v>27</v>
      </c>
      <c r="R1106" t="s">
        <v>57</v>
      </c>
      <c r="S1106" t="s">
        <v>2916</v>
      </c>
      <c r="T1106" t="s">
        <v>30</v>
      </c>
      <c r="U1106" t="s">
        <v>103</v>
      </c>
    </row>
    <row r="1107" spans="1:21">
      <c r="A1107" t="s">
        <v>2917</v>
      </c>
      <c r="B1107" s="1">
        <v>45840</v>
      </c>
      <c r="C1107" t="s">
        <v>22</v>
      </c>
      <c r="D1107">
        <v>32</v>
      </c>
      <c r="E1107" t="s">
        <v>39</v>
      </c>
      <c r="F1107">
        <v>0</v>
      </c>
      <c r="G1107">
        <v>2</v>
      </c>
      <c r="H1107" t="s">
        <v>24</v>
      </c>
      <c r="I1107">
        <v>4512</v>
      </c>
      <c r="J1107">
        <v>0</v>
      </c>
      <c r="K1107">
        <v>1</v>
      </c>
      <c r="L1107" t="s">
        <v>48</v>
      </c>
      <c r="M1107" t="s">
        <v>23</v>
      </c>
      <c r="N1107" t="s">
        <v>23</v>
      </c>
      <c r="O1107" t="s">
        <v>25</v>
      </c>
      <c r="P1107" t="s">
        <v>26</v>
      </c>
      <c r="Q1107" t="s">
        <v>27</v>
      </c>
      <c r="R1107" t="s">
        <v>126</v>
      </c>
      <c r="S1107" t="s">
        <v>2918</v>
      </c>
      <c r="T1107" t="s">
        <v>43</v>
      </c>
      <c r="U1107" t="s">
        <v>44</v>
      </c>
    </row>
    <row r="1108" spans="1:21">
      <c r="A1108" t="s">
        <v>2919</v>
      </c>
      <c r="B1108" s="1">
        <v>45489</v>
      </c>
      <c r="C1108" t="s">
        <v>22</v>
      </c>
      <c r="D1108">
        <v>54</v>
      </c>
      <c r="E1108" t="s">
        <v>39</v>
      </c>
      <c r="F1108">
        <v>0</v>
      </c>
      <c r="G1108">
        <v>2</v>
      </c>
      <c r="H1108" t="s">
        <v>24</v>
      </c>
      <c r="I1108">
        <v>5347</v>
      </c>
      <c r="J1108">
        <v>0</v>
      </c>
      <c r="K1108">
        <v>13</v>
      </c>
      <c r="L1108" t="s">
        <v>97</v>
      </c>
      <c r="M1108" t="s">
        <v>23</v>
      </c>
      <c r="N1108" t="s">
        <v>23</v>
      </c>
      <c r="O1108" t="s">
        <v>25</v>
      </c>
      <c r="P1108" t="s">
        <v>26</v>
      </c>
      <c r="Q1108" t="s">
        <v>27</v>
      </c>
      <c r="R1108" t="s">
        <v>2621</v>
      </c>
      <c r="S1108" t="s">
        <v>2920</v>
      </c>
      <c r="T1108" t="s">
        <v>36</v>
      </c>
      <c r="U1108" t="s">
        <v>46</v>
      </c>
    </row>
    <row r="1109" spans="1:21">
      <c r="A1109" t="s">
        <v>2921</v>
      </c>
      <c r="B1109" s="1">
        <v>45788</v>
      </c>
      <c r="C1109" t="s">
        <v>33</v>
      </c>
      <c r="D1109">
        <v>33</v>
      </c>
      <c r="E1109" t="s">
        <v>23</v>
      </c>
      <c r="F1109">
        <v>0</v>
      </c>
      <c r="G1109">
        <v>2</v>
      </c>
      <c r="H1109" t="s">
        <v>24</v>
      </c>
      <c r="I1109">
        <v>2270</v>
      </c>
      <c r="J1109">
        <v>1</v>
      </c>
      <c r="K1109">
        <v>3</v>
      </c>
      <c r="M1109" t="s">
        <v>23</v>
      </c>
      <c r="N1109" t="s">
        <v>23</v>
      </c>
      <c r="O1109" t="s">
        <v>25</v>
      </c>
      <c r="P1109" t="s">
        <v>26</v>
      </c>
      <c r="Q1109" t="s">
        <v>50</v>
      </c>
      <c r="R1109" t="s">
        <v>416</v>
      </c>
      <c r="S1109" t="s">
        <v>2922</v>
      </c>
      <c r="T1109" t="s">
        <v>36</v>
      </c>
      <c r="U1109" t="s">
        <v>46</v>
      </c>
    </row>
    <row r="1110" spans="1:21">
      <c r="A1110" t="s">
        <v>2923</v>
      </c>
      <c r="B1110" s="1">
        <v>45180</v>
      </c>
      <c r="C1110" t="s">
        <v>22</v>
      </c>
      <c r="D1110">
        <v>47</v>
      </c>
      <c r="E1110" t="s">
        <v>39</v>
      </c>
      <c r="F1110">
        <v>0</v>
      </c>
      <c r="G1110">
        <v>2</v>
      </c>
      <c r="H1110" t="s">
        <v>24</v>
      </c>
      <c r="I1110">
        <v>5701</v>
      </c>
      <c r="J1110">
        <v>0</v>
      </c>
      <c r="K1110">
        <v>23</v>
      </c>
      <c r="L1110" t="s">
        <v>97</v>
      </c>
      <c r="M1110" t="s">
        <v>23</v>
      </c>
      <c r="N1110" t="s">
        <v>23</v>
      </c>
      <c r="O1110" t="s">
        <v>25</v>
      </c>
      <c r="P1110" t="s">
        <v>26</v>
      </c>
      <c r="Q1110" t="s">
        <v>27</v>
      </c>
      <c r="R1110" t="s">
        <v>1402</v>
      </c>
      <c r="S1110" t="s">
        <v>2924</v>
      </c>
      <c r="T1110" t="s">
        <v>30</v>
      </c>
      <c r="U1110" t="s">
        <v>106</v>
      </c>
    </row>
    <row r="1111" spans="1:21">
      <c r="A1111" t="s">
        <v>2925</v>
      </c>
      <c r="B1111" s="1">
        <v>45856</v>
      </c>
      <c r="C1111" t="s">
        <v>22</v>
      </c>
      <c r="D1111">
        <v>71</v>
      </c>
      <c r="E1111" t="s">
        <v>39</v>
      </c>
      <c r="F1111">
        <v>0</v>
      </c>
      <c r="G1111">
        <v>2</v>
      </c>
      <c r="H1111" t="s">
        <v>24</v>
      </c>
      <c r="I1111">
        <v>4499</v>
      </c>
      <c r="J1111">
        <v>0</v>
      </c>
      <c r="K1111">
        <v>1</v>
      </c>
      <c r="L1111" t="s">
        <v>48</v>
      </c>
      <c r="M1111" t="s">
        <v>23</v>
      </c>
      <c r="N1111" t="s">
        <v>23</v>
      </c>
      <c r="O1111" t="s">
        <v>56</v>
      </c>
      <c r="P1111" t="s">
        <v>26</v>
      </c>
      <c r="Q1111" t="s">
        <v>27</v>
      </c>
      <c r="R1111" t="s">
        <v>404</v>
      </c>
      <c r="S1111" t="s">
        <v>2926</v>
      </c>
      <c r="T1111" t="s">
        <v>36</v>
      </c>
      <c r="U1111" t="s">
        <v>46</v>
      </c>
    </row>
    <row r="1112" spans="1:21">
      <c r="A1112" t="s">
        <v>2927</v>
      </c>
      <c r="B1112" s="1">
        <v>45374</v>
      </c>
      <c r="C1112" t="s">
        <v>22</v>
      </c>
      <c r="D1112">
        <v>70</v>
      </c>
      <c r="E1112" t="s">
        <v>23</v>
      </c>
      <c r="F1112">
        <v>0</v>
      </c>
      <c r="G1112">
        <v>2</v>
      </c>
      <c r="H1112" t="s">
        <v>24</v>
      </c>
      <c r="I1112">
        <v>3443</v>
      </c>
      <c r="J1112">
        <v>1</v>
      </c>
      <c r="K1112">
        <v>17</v>
      </c>
      <c r="M1112" t="s">
        <v>23</v>
      </c>
      <c r="N1112" t="s">
        <v>23</v>
      </c>
      <c r="O1112" t="s">
        <v>25</v>
      </c>
      <c r="P1112" t="s">
        <v>26</v>
      </c>
      <c r="Q1112" t="s">
        <v>27</v>
      </c>
      <c r="R1112" t="s">
        <v>2928</v>
      </c>
      <c r="S1112" t="s">
        <v>2929</v>
      </c>
      <c r="T1112" t="s">
        <v>30</v>
      </c>
      <c r="U1112" t="s">
        <v>69</v>
      </c>
    </row>
    <row r="1113" spans="1:21">
      <c r="A1113" t="s">
        <v>2930</v>
      </c>
      <c r="B1113" s="1">
        <v>44911</v>
      </c>
      <c r="C1113" t="s">
        <v>22</v>
      </c>
      <c r="D1113">
        <v>67</v>
      </c>
      <c r="E1113" t="s">
        <v>39</v>
      </c>
      <c r="F1113">
        <v>0</v>
      </c>
      <c r="G1113">
        <v>2</v>
      </c>
      <c r="H1113" t="s">
        <v>24</v>
      </c>
      <c r="I1113">
        <v>2246</v>
      </c>
      <c r="J1113">
        <v>0</v>
      </c>
      <c r="K1113">
        <v>32</v>
      </c>
      <c r="L1113" t="s">
        <v>40</v>
      </c>
      <c r="M1113" t="s">
        <v>23</v>
      </c>
      <c r="N1113" t="s">
        <v>23</v>
      </c>
      <c r="O1113" t="s">
        <v>25</v>
      </c>
      <c r="P1113" t="s">
        <v>26</v>
      </c>
      <c r="Q1113" t="s">
        <v>50</v>
      </c>
      <c r="R1113" t="s">
        <v>2931</v>
      </c>
      <c r="S1113" t="s">
        <v>2932</v>
      </c>
      <c r="T1113" t="s">
        <v>59</v>
      </c>
      <c r="U1113" t="s">
        <v>60</v>
      </c>
    </row>
    <row r="1114" spans="1:21">
      <c r="A1114" t="s">
        <v>2933</v>
      </c>
      <c r="B1114" s="1">
        <v>44876</v>
      </c>
      <c r="C1114" t="s">
        <v>22</v>
      </c>
      <c r="D1114">
        <v>78</v>
      </c>
      <c r="E1114" t="s">
        <v>39</v>
      </c>
      <c r="F1114">
        <v>0</v>
      </c>
      <c r="G1114">
        <v>2</v>
      </c>
      <c r="H1114" t="s">
        <v>24</v>
      </c>
      <c r="I1114">
        <v>2583</v>
      </c>
      <c r="J1114">
        <v>0</v>
      </c>
      <c r="K1114">
        <v>33</v>
      </c>
      <c r="M1114" t="s">
        <v>23</v>
      </c>
      <c r="N1114" t="s">
        <v>23</v>
      </c>
      <c r="O1114" t="s">
        <v>25</v>
      </c>
      <c r="P1114" t="s">
        <v>26</v>
      </c>
      <c r="Q1114" t="s">
        <v>50</v>
      </c>
      <c r="R1114" t="s">
        <v>471</v>
      </c>
      <c r="S1114" t="s">
        <v>2934</v>
      </c>
      <c r="T1114" t="s">
        <v>30</v>
      </c>
      <c r="U1114" t="s">
        <v>69</v>
      </c>
    </row>
    <row r="1115" spans="1:21">
      <c r="A1115" t="s">
        <v>2935</v>
      </c>
      <c r="B1115" s="1">
        <v>43869</v>
      </c>
      <c r="C1115" t="s">
        <v>33</v>
      </c>
      <c r="D1115">
        <v>72</v>
      </c>
      <c r="E1115" t="s">
        <v>39</v>
      </c>
      <c r="F1115">
        <v>0</v>
      </c>
      <c r="G1115">
        <v>2</v>
      </c>
      <c r="H1115" t="s">
        <v>24</v>
      </c>
      <c r="I1115">
        <v>5011</v>
      </c>
      <c r="J1115">
        <v>0</v>
      </c>
      <c r="K1115">
        <v>66</v>
      </c>
      <c r="M1115" t="s">
        <v>23</v>
      </c>
      <c r="N1115" t="s">
        <v>23</v>
      </c>
      <c r="O1115" t="s">
        <v>25</v>
      </c>
      <c r="P1115" t="s">
        <v>26</v>
      </c>
      <c r="Q1115" t="s">
        <v>50</v>
      </c>
      <c r="R1115" t="s">
        <v>2034</v>
      </c>
      <c r="S1115" t="s">
        <v>2936</v>
      </c>
      <c r="T1115" t="s">
        <v>36</v>
      </c>
      <c r="U1115" t="s">
        <v>46</v>
      </c>
    </row>
    <row r="1116" spans="1:21">
      <c r="A1116" t="s">
        <v>2937</v>
      </c>
      <c r="B1116" s="1">
        <v>43965</v>
      </c>
      <c r="C1116" t="s">
        <v>33</v>
      </c>
      <c r="D1116">
        <v>48</v>
      </c>
      <c r="E1116" t="s">
        <v>23</v>
      </c>
      <c r="F1116">
        <v>0</v>
      </c>
      <c r="G1116">
        <v>2</v>
      </c>
      <c r="H1116" t="s">
        <v>24</v>
      </c>
      <c r="I1116">
        <v>5413</v>
      </c>
      <c r="J1116">
        <v>3</v>
      </c>
      <c r="K1116">
        <v>63</v>
      </c>
      <c r="L1116" t="s">
        <v>142</v>
      </c>
      <c r="M1116" t="s">
        <v>23</v>
      </c>
      <c r="N1116" t="s">
        <v>23</v>
      </c>
      <c r="O1116" t="s">
        <v>25</v>
      </c>
      <c r="P1116" t="s">
        <v>26</v>
      </c>
      <c r="Q1116" t="s">
        <v>27</v>
      </c>
      <c r="R1116" t="s">
        <v>2751</v>
      </c>
      <c r="S1116" t="s">
        <v>2938</v>
      </c>
      <c r="T1116" t="s">
        <v>59</v>
      </c>
      <c r="U1116" t="s">
        <v>60</v>
      </c>
    </row>
    <row r="1117" spans="1:21">
      <c r="A1117" t="s">
        <v>2939</v>
      </c>
      <c r="B1117" s="1">
        <v>45825</v>
      </c>
      <c r="C1117" t="s">
        <v>33</v>
      </c>
      <c r="D1117">
        <v>49</v>
      </c>
      <c r="E1117" t="s">
        <v>39</v>
      </c>
      <c r="F1117">
        <v>0</v>
      </c>
      <c r="G1117">
        <v>2</v>
      </c>
      <c r="H1117" t="s">
        <v>24</v>
      </c>
      <c r="I1117">
        <v>4648</v>
      </c>
      <c r="J1117">
        <v>0</v>
      </c>
      <c r="K1117">
        <v>2</v>
      </c>
      <c r="L1117" t="s">
        <v>48</v>
      </c>
      <c r="M1117" t="s">
        <v>39</v>
      </c>
      <c r="N1117" t="s">
        <v>23</v>
      </c>
      <c r="O1117" t="s">
        <v>49</v>
      </c>
      <c r="P1117" t="s">
        <v>26</v>
      </c>
      <c r="Q1117" t="s">
        <v>27</v>
      </c>
      <c r="R1117" t="s">
        <v>2940</v>
      </c>
      <c r="S1117" t="s">
        <v>2941</v>
      </c>
      <c r="T1117" t="s">
        <v>30</v>
      </c>
      <c r="U1117" t="s">
        <v>106</v>
      </c>
    </row>
    <row r="1118" spans="1:21">
      <c r="A1118" t="s">
        <v>2942</v>
      </c>
      <c r="B1118" s="1">
        <v>45842</v>
      </c>
      <c r="C1118" t="s">
        <v>33</v>
      </c>
      <c r="D1118">
        <v>29</v>
      </c>
      <c r="E1118" t="s">
        <v>39</v>
      </c>
      <c r="F1118">
        <v>0</v>
      </c>
      <c r="G1118">
        <v>2</v>
      </c>
      <c r="H1118" t="s">
        <v>24</v>
      </c>
      <c r="I1118">
        <v>4091</v>
      </c>
      <c r="J1118">
        <v>0</v>
      </c>
      <c r="K1118">
        <v>1</v>
      </c>
      <c r="M1118" t="s">
        <v>23</v>
      </c>
      <c r="N1118" t="s">
        <v>23</v>
      </c>
      <c r="O1118" t="s">
        <v>25</v>
      </c>
      <c r="P1118" t="s">
        <v>26</v>
      </c>
      <c r="Q1118" t="s">
        <v>27</v>
      </c>
      <c r="R1118" t="s">
        <v>372</v>
      </c>
      <c r="S1118" t="s">
        <v>2943</v>
      </c>
      <c r="T1118" t="s">
        <v>43</v>
      </c>
      <c r="U1118" t="s">
        <v>44</v>
      </c>
    </row>
    <row r="1119" spans="1:21">
      <c r="A1119" t="s">
        <v>2944</v>
      </c>
      <c r="B1119" s="1">
        <v>45210</v>
      </c>
      <c r="C1119" t="s">
        <v>33</v>
      </c>
      <c r="D1119">
        <v>32</v>
      </c>
      <c r="E1119" t="s">
        <v>23</v>
      </c>
      <c r="F1119">
        <v>1</v>
      </c>
      <c r="G1119">
        <v>2</v>
      </c>
      <c r="H1119" t="s">
        <v>24</v>
      </c>
      <c r="I1119">
        <v>5115</v>
      </c>
      <c r="J1119">
        <v>1</v>
      </c>
      <c r="K1119">
        <v>22</v>
      </c>
      <c r="M1119" t="s">
        <v>23</v>
      </c>
      <c r="N1119" t="s">
        <v>23</v>
      </c>
      <c r="O1119" t="s">
        <v>49</v>
      </c>
      <c r="P1119" t="s">
        <v>26</v>
      </c>
      <c r="Q1119" t="s">
        <v>27</v>
      </c>
      <c r="R1119" t="s">
        <v>2911</v>
      </c>
      <c r="S1119" t="s">
        <v>2945</v>
      </c>
      <c r="T1119" t="s">
        <v>64</v>
      </c>
      <c r="U1119" t="s">
        <v>73</v>
      </c>
    </row>
    <row r="1120" spans="1:21">
      <c r="A1120" t="s">
        <v>2946</v>
      </c>
      <c r="B1120" s="1">
        <v>45785</v>
      </c>
      <c r="C1120" t="s">
        <v>33</v>
      </c>
      <c r="D1120">
        <v>61</v>
      </c>
      <c r="E1120" t="s">
        <v>23</v>
      </c>
      <c r="F1120">
        <v>0</v>
      </c>
      <c r="G1120">
        <v>2</v>
      </c>
      <c r="H1120" t="s">
        <v>24</v>
      </c>
      <c r="I1120">
        <v>4062</v>
      </c>
      <c r="J1120">
        <v>1</v>
      </c>
      <c r="K1120">
        <v>3</v>
      </c>
      <c r="L1120" t="s">
        <v>48</v>
      </c>
      <c r="M1120" t="s">
        <v>23</v>
      </c>
      <c r="N1120" t="s">
        <v>23</v>
      </c>
      <c r="O1120" t="s">
        <v>25</v>
      </c>
      <c r="P1120" t="s">
        <v>26</v>
      </c>
      <c r="Q1120" t="s">
        <v>27</v>
      </c>
      <c r="R1120" t="s">
        <v>2947</v>
      </c>
      <c r="S1120" t="s">
        <v>2948</v>
      </c>
      <c r="T1120" t="s">
        <v>30</v>
      </c>
      <c r="U1120" t="s">
        <v>106</v>
      </c>
    </row>
    <row r="1121" spans="1:21">
      <c r="A1121" t="s">
        <v>2949</v>
      </c>
      <c r="B1121" s="1">
        <v>45854</v>
      </c>
      <c r="C1121" t="s">
        <v>22</v>
      </c>
      <c r="D1121">
        <v>44</v>
      </c>
      <c r="E1121" t="s">
        <v>39</v>
      </c>
      <c r="F1121">
        <v>0</v>
      </c>
      <c r="G1121">
        <v>2</v>
      </c>
      <c r="H1121" t="s">
        <v>24</v>
      </c>
      <c r="I1121">
        <v>2905</v>
      </c>
      <c r="J1121">
        <v>0</v>
      </c>
      <c r="K1121">
        <v>1</v>
      </c>
      <c r="M1121" t="s">
        <v>23</v>
      </c>
      <c r="N1121" t="s">
        <v>23</v>
      </c>
      <c r="O1121" t="s">
        <v>25</v>
      </c>
      <c r="P1121" t="s">
        <v>26</v>
      </c>
      <c r="Q1121" t="s">
        <v>27</v>
      </c>
      <c r="R1121" t="s">
        <v>2496</v>
      </c>
      <c r="S1121" t="s">
        <v>2950</v>
      </c>
      <c r="T1121" t="s">
        <v>43</v>
      </c>
      <c r="U1121" t="s">
        <v>149</v>
      </c>
    </row>
    <row r="1122" spans="1:21">
      <c r="A1122" t="s">
        <v>2951</v>
      </c>
      <c r="B1122" s="1">
        <v>45820</v>
      </c>
      <c r="C1122" t="s">
        <v>33</v>
      </c>
      <c r="D1122">
        <v>34</v>
      </c>
      <c r="E1122" t="s">
        <v>39</v>
      </c>
      <c r="F1122">
        <v>0</v>
      </c>
      <c r="G1122">
        <v>2</v>
      </c>
      <c r="H1122" t="s">
        <v>24</v>
      </c>
      <c r="I1122">
        <v>5299</v>
      </c>
      <c r="J1122">
        <v>0</v>
      </c>
      <c r="K1122">
        <v>2</v>
      </c>
      <c r="M1122" t="s">
        <v>23</v>
      </c>
      <c r="N1122" t="s">
        <v>23</v>
      </c>
      <c r="O1122" t="s">
        <v>25</v>
      </c>
      <c r="P1122" t="s">
        <v>26</v>
      </c>
      <c r="Q1122" t="s">
        <v>27</v>
      </c>
      <c r="R1122" t="s">
        <v>1154</v>
      </c>
      <c r="S1122" t="s">
        <v>2952</v>
      </c>
      <c r="T1122" t="s">
        <v>64</v>
      </c>
      <c r="U1122" t="s">
        <v>145</v>
      </c>
    </row>
    <row r="1123" spans="1:21">
      <c r="A1123" t="s">
        <v>2953</v>
      </c>
      <c r="B1123" s="1">
        <v>44202</v>
      </c>
      <c r="C1123" t="s">
        <v>33</v>
      </c>
      <c r="D1123">
        <v>38</v>
      </c>
      <c r="E1123" t="s">
        <v>23</v>
      </c>
      <c r="F1123">
        <v>0</v>
      </c>
      <c r="G1123">
        <v>2</v>
      </c>
      <c r="H1123" t="s">
        <v>24</v>
      </c>
      <c r="I1123">
        <v>4398</v>
      </c>
      <c r="J1123">
        <v>5</v>
      </c>
      <c r="K1123">
        <v>55</v>
      </c>
      <c r="M1123" t="s">
        <v>23</v>
      </c>
      <c r="N1123" t="s">
        <v>23</v>
      </c>
      <c r="O1123" t="s">
        <v>25</v>
      </c>
      <c r="P1123" t="s">
        <v>26</v>
      </c>
      <c r="Q1123" t="s">
        <v>27</v>
      </c>
      <c r="R1123" t="s">
        <v>2954</v>
      </c>
      <c r="S1123" t="s">
        <v>2955</v>
      </c>
      <c r="T1123" t="s">
        <v>30</v>
      </c>
      <c r="U1123" t="s">
        <v>69</v>
      </c>
    </row>
    <row r="1124" spans="1:21">
      <c r="A1124" t="s">
        <v>2956</v>
      </c>
      <c r="B1124" s="1">
        <v>45788</v>
      </c>
      <c r="C1124" t="s">
        <v>33</v>
      </c>
      <c r="D1124">
        <v>30</v>
      </c>
      <c r="E1124" t="s">
        <v>39</v>
      </c>
      <c r="F1124">
        <v>0</v>
      </c>
      <c r="G1124">
        <v>2</v>
      </c>
      <c r="H1124" t="s">
        <v>24</v>
      </c>
      <c r="I1124">
        <v>5948</v>
      </c>
      <c r="J1124">
        <v>0</v>
      </c>
      <c r="K1124">
        <v>3</v>
      </c>
      <c r="L1124" t="s">
        <v>48</v>
      </c>
      <c r="M1124" t="s">
        <v>23</v>
      </c>
      <c r="N1124" t="s">
        <v>23</v>
      </c>
      <c r="O1124" t="s">
        <v>25</v>
      </c>
      <c r="P1124" t="s">
        <v>26</v>
      </c>
      <c r="Q1124" t="s">
        <v>27</v>
      </c>
      <c r="R1124" t="s">
        <v>28</v>
      </c>
      <c r="S1124" t="s">
        <v>2957</v>
      </c>
      <c r="T1124" t="s">
        <v>36</v>
      </c>
      <c r="U1124" t="s">
        <v>37</v>
      </c>
    </row>
    <row r="1125" spans="1:21">
      <c r="A1125" t="s">
        <v>2958</v>
      </c>
      <c r="B1125" s="1">
        <v>45737</v>
      </c>
      <c r="C1125" t="s">
        <v>33</v>
      </c>
      <c r="D1125">
        <v>20</v>
      </c>
      <c r="E1125" t="s">
        <v>39</v>
      </c>
      <c r="F1125">
        <v>0</v>
      </c>
      <c r="G1125">
        <v>2</v>
      </c>
      <c r="H1125" t="s">
        <v>24</v>
      </c>
      <c r="I1125">
        <v>4600</v>
      </c>
      <c r="J1125">
        <v>0</v>
      </c>
      <c r="K1125">
        <v>5</v>
      </c>
      <c r="M1125" t="s">
        <v>23</v>
      </c>
      <c r="N1125" t="s">
        <v>23</v>
      </c>
      <c r="O1125" t="s">
        <v>25</v>
      </c>
      <c r="P1125" t="s">
        <v>26</v>
      </c>
      <c r="Q1125" t="s">
        <v>27</v>
      </c>
      <c r="R1125" t="s">
        <v>1838</v>
      </c>
      <c r="S1125" t="s">
        <v>2959</v>
      </c>
      <c r="T1125" t="s">
        <v>30</v>
      </c>
      <c r="U1125" t="s">
        <v>69</v>
      </c>
    </row>
    <row r="1126" spans="1:21">
      <c r="A1126" t="s">
        <v>2960</v>
      </c>
      <c r="B1126" s="1">
        <v>45636</v>
      </c>
      <c r="C1126" t="s">
        <v>22</v>
      </c>
      <c r="D1126">
        <v>66</v>
      </c>
      <c r="E1126" t="s">
        <v>39</v>
      </c>
      <c r="F1126">
        <v>0</v>
      </c>
      <c r="G1126">
        <v>2</v>
      </c>
      <c r="H1126" t="s">
        <v>24</v>
      </c>
      <c r="I1126">
        <v>4345</v>
      </c>
      <c r="J1126">
        <v>0</v>
      </c>
      <c r="K1126">
        <v>8</v>
      </c>
      <c r="M1126" t="s">
        <v>23</v>
      </c>
      <c r="N1126" t="s">
        <v>23</v>
      </c>
      <c r="O1126" t="s">
        <v>25</v>
      </c>
      <c r="P1126" t="s">
        <v>26</v>
      </c>
      <c r="Q1126" t="s">
        <v>27</v>
      </c>
      <c r="R1126" t="s">
        <v>389</v>
      </c>
      <c r="S1126" t="s">
        <v>2961</v>
      </c>
      <c r="T1126" t="s">
        <v>64</v>
      </c>
      <c r="U1126" t="s">
        <v>1397</v>
      </c>
    </row>
    <row r="1127" spans="1:21">
      <c r="A1127" t="s">
        <v>2962</v>
      </c>
      <c r="B1127" s="1">
        <v>45812</v>
      </c>
      <c r="C1127" t="s">
        <v>33</v>
      </c>
      <c r="D1127">
        <v>69</v>
      </c>
      <c r="E1127" t="s">
        <v>39</v>
      </c>
      <c r="F1127">
        <v>0</v>
      </c>
      <c r="G1127">
        <v>2</v>
      </c>
      <c r="H1127" t="s">
        <v>24</v>
      </c>
      <c r="I1127">
        <v>2065</v>
      </c>
      <c r="J1127">
        <v>0</v>
      </c>
      <c r="K1127">
        <v>2</v>
      </c>
      <c r="M1127" t="s">
        <v>23</v>
      </c>
      <c r="N1127" t="s">
        <v>23</v>
      </c>
      <c r="O1127" t="s">
        <v>25</v>
      </c>
      <c r="P1127" t="s">
        <v>26</v>
      </c>
      <c r="Q1127" t="s">
        <v>27</v>
      </c>
      <c r="R1127" t="s">
        <v>1350</v>
      </c>
      <c r="S1127" t="s">
        <v>2963</v>
      </c>
      <c r="T1127" t="s">
        <v>36</v>
      </c>
      <c r="U1127" t="s">
        <v>46</v>
      </c>
    </row>
    <row r="1128" spans="1:21">
      <c r="A1128" t="s">
        <v>2964</v>
      </c>
      <c r="B1128" s="1">
        <v>45814</v>
      </c>
      <c r="C1128" t="s">
        <v>33</v>
      </c>
      <c r="D1128">
        <v>52</v>
      </c>
      <c r="E1128" t="s">
        <v>39</v>
      </c>
      <c r="F1128">
        <v>0</v>
      </c>
      <c r="G1128">
        <v>2</v>
      </c>
      <c r="H1128" t="s">
        <v>24</v>
      </c>
      <c r="I1128">
        <v>2323</v>
      </c>
      <c r="J1128">
        <v>0</v>
      </c>
      <c r="K1128">
        <v>2</v>
      </c>
      <c r="L1128" t="s">
        <v>48</v>
      </c>
      <c r="M1128" t="s">
        <v>23</v>
      </c>
      <c r="N1128" t="s">
        <v>23</v>
      </c>
      <c r="O1128" t="s">
        <v>25</v>
      </c>
      <c r="P1128" t="s">
        <v>26</v>
      </c>
      <c r="Q1128" t="s">
        <v>27</v>
      </c>
      <c r="R1128" t="s">
        <v>232</v>
      </c>
      <c r="S1128" t="s">
        <v>2965</v>
      </c>
      <c r="T1128" t="s">
        <v>30</v>
      </c>
      <c r="U1128" t="s">
        <v>69</v>
      </c>
    </row>
    <row r="1129" spans="1:21">
      <c r="A1129" t="s">
        <v>2966</v>
      </c>
      <c r="B1129" s="1">
        <v>45757</v>
      </c>
      <c r="C1129" t="s">
        <v>33</v>
      </c>
      <c r="D1129">
        <v>33</v>
      </c>
      <c r="E1129" t="s">
        <v>39</v>
      </c>
      <c r="F1129">
        <v>0</v>
      </c>
      <c r="G1129">
        <v>2</v>
      </c>
      <c r="H1129" t="s">
        <v>24</v>
      </c>
      <c r="I1129">
        <v>5587</v>
      </c>
      <c r="J1129">
        <v>0</v>
      </c>
      <c r="K1129">
        <v>4</v>
      </c>
      <c r="M1129" t="s">
        <v>23</v>
      </c>
      <c r="N1129" t="s">
        <v>23</v>
      </c>
      <c r="O1129" t="s">
        <v>25</v>
      </c>
      <c r="P1129" t="s">
        <v>26</v>
      </c>
      <c r="Q1129" t="s">
        <v>84</v>
      </c>
      <c r="R1129" t="s">
        <v>2967</v>
      </c>
      <c r="S1129" t="s">
        <v>2968</v>
      </c>
      <c r="T1129" t="s">
        <v>30</v>
      </c>
      <c r="U1129" t="s">
        <v>69</v>
      </c>
    </row>
    <row r="1130" spans="1:21">
      <c r="A1130" t="s">
        <v>2969</v>
      </c>
      <c r="B1130" s="1">
        <v>45591</v>
      </c>
      <c r="C1130" t="s">
        <v>33</v>
      </c>
      <c r="D1130">
        <v>57</v>
      </c>
      <c r="E1130" t="s">
        <v>39</v>
      </c>
      <c r="F1130">
        <v>0</v>
      </c>
      <c r="G1130">
        <v>2</v>
      </c>
      <c r="H1130" t="s">
        <v>24</v>
      </c>
      <c r="I1130">
        <v>5699</v>
      </c>
      <c r="J1130">
        <v>0</v>
      </c>
      <c r="K1130">
        <v>10</v>
      </c>
      <c r="M1130" t="s">
        <v>23</v>
      </c>
      <c r="N1130" t="s">
        <v>23</v>
      </c>
      <c r="O1130" t="s">
        <v>25</v>
      </c>
      <c r="P1130" t="s">
        <v>26</v>
      </c>
      <c r="Q1130" t="s">
        <v>27</v>
      </c>
      <c r="R1130" t="s">
        <v>271</v>
      </c>
      <c r="S1130" t="s">
        <v>2970</v>
      </c>
      <c r="T1130" t="s">
        <v>30</v>
      </c>
      <c r="U1130" t="s">
        <v>69</v>
      </c>
    </row>
    <row r="1131" spans="1:21">
      <c r="A1131" t="s">
        <v>2971</v>
      </c>
      <c r="B1131" s="1">
        <v>45549</v>
      </c>
      <c r="C1131" t="s">
        <v>22</v>
      </c>
      <c r="D1131">
        <v>35</v>
      </c>
      <c r="E1131" t="s">
        <v>23</v>
      </c>
      <c r="F1131">
        <v>0</v>
      </c>
      <c r="G1131">
        <v>2</v>
      </c>
      <c r="H1131" t="s">
        <v>24</v>
      </c>
      <c r="I1131">
        <v>5075</v>
      </c>
      <c r="J1131">
        <v>1</v>
      </c>
      <c r="K1131">
        <v>11</v>
      </c>
      <c r="L1131" t="s">
        <v>97</v>
      </c>
      <c r="M1131" t="s">
        <v>23</v>
      </c>
      <c r="N1131" t="s">
        <v>23</v>
      </c>
      <c r="O1131" t="s">
        <v>25</v>
      </c>
      <c r="P1131" t="s">
        <v>26</v>
      </c>
      <c r="Q1131" t="s">
        <v>27</v>
      </c>
      <c r="R1131" t="s">
        <v>674</v>
      </c>
      <c r="S1131" t="s">
        <v>2972</v>
      </c>
      <c r="T1131" t="s">
        <v>30</v>
      </c>
      <c r="U1131" t="s">
        <v>69</v>
      </c>
    </row>
    <row r="1132" spans="1:21">
      <c r="A1132" t="s">
        <v>2973</v>
      </c>
      <c r="B1132" s="1">
        <v>44746</v>
      </c>
      <c r="C1132" t="s">
        <v>22</v>
      </c>
      <c r="D1132">
        <v>52</v>
      </c>
      <c r="E1132" t="s">
        <v>23</v>
      </c>
      <c r="F1132">
        <v>1</v>
      </c>
      <c r="G1132">
        <v>2</v>
      </c>
      <c r="H1132" t="s">
        <v>24</v>
      </c>
      <c r="I1132">
        <v>3627</v>
      </c>
      <c r="J1132">
        <v>1</v>
      </c>
      <c r="K1132">
        <v>37</v>
      </c>
      <c r="M1132" t="s">
        <v>39</v>
      </c>
      <c r="N1132" t="s">
        <v>23</v>
      </c>
      <c r="O1132" t="s">
        <v>49</v>
      </c>
      <c r="P1132" t="s">
        <v>26</v>
      </c>
      <c r="Q1132" t="s">
        <v>27</v>
      </c>
      <c r="R1132" t="s">
        <v>2499</v>
      </c>
      <c r="S1132" t="s">
        <v>2974</v>
      </c>
      <c r="T1132" t="s">
        <v>30</v>
      </c>
      <c r="U1132" t="s">
        <v>106</v>
      </c>
    </row>
    <row r="1133" spans="1:21">
      <c r="A1133" t="s">
        <v>2975</v>
      </c>
      <c r="B1133" s="1">
        <v>45325</v>
      </c>
      <c r="C1133" t="s">
        <v>22</v>
      </c>
      <c r="D1133">
        <v>71</v>
      </c>
      <c r="E1133" t="s">
        <v>39</v>
      </c>
      <c r="F1133">
        <v>3</v>
      </c>
      <c r="G1133">
        <v>2</v>
      </c>
      <c r="H1133" t="s">
        <v>24</v>
      </c>
      <c r="I1133">
        <v>3179</v>
      </c>
      <c r="J1133">
        <v>0</v>
      </c>
      <c r="K1133">
        <v>18</v>
      </c>
      <c r="L1133" t="s">
        <v>97</v>
      </c>
      <c r="M1133" t="s">
        <v>23</v>
      </c>
      <c r="N1133" t="s">
        <v>23</v>
      </c>
      <c r="O1133" t="s">
        <v>25</v>
      </c>
      <c r="P1133" t="s">
        <v>26</v>
      </c>
      <c r="Q1133" t="s">
        <v>27</v>
      </c>
      <c r="R1133" t="s">
        <v>548</v>
      </c>
      <c r="S1133" t="s">
        <v>2976</v>
      </c>
      <c r="T1133" t="s">
        <v>30</v>
      </c>
      <c r="U1133" t="s">
        <v>69</v>
      </c>
    </row>
    <row r="1134" spans="1:21">
      <c r="A1134" t="s">
        <v>2977</v>
      </c>
      <c r="B1134" s="1">
        <v>45675</v>
      </c>
      <c r="C1134" t="s">
        <v>33</v>
      </c>
      <c r="D1134">
        <v>77</v>
      </c>
      <c r="E1134" t="s">
        <v>39</v>
      </c>
      <c r="F1134">
        <v>2</v>
      </c>
      <c r="G1134">
        <v>2</v>
      </c>
      <c r="H1134" t="s">
        <v>24</v>
      </c>
      <c r="I1134">
        <v>4419</v>
      </c>
      <c r="J1134">
        <v>0</v>
      </c>
      <c r="K1134">
        <v>7</v>
      </c>
      <c r="L1134" t="s">
        <v>48</v>
      </c>
      <c r="M1134" t="s">
        <v>23</v>
      </c>
      <c r="N1134" t="s">
        <v>23</v>
      </c>
      <c r="O1134" t="s">
        <v>25</v>
      </c>
      <c r="P1134" t="s">
        <v>26</v>
      </c>
      <c r="Q1134" t="s">
        <v>27</v>
      </c>
      <c r="R1134" t="s">
        <v>2231</v>
      </c>
      <c r="S1134" t="s">
        <v>2978</v>
      </c>
      <c r="T1134" t="s">
        <v>59</v>
      </c>
      <c r="U1134" t="s">
        <v>140</v>
      </c>
    </row>
    <row r="1135" spans="1:21">
      <c r="A1135" t="s">
        <v>2979</v>
      </c>
      <c r="B1135" s="1">
        <v>45814</v>
      </c>
      <c r="C1135" t="s">
        <v>22</v>
      </c>
      <c r="D1135">
        <v>74</v>
      </c>
      <c r="E1135" t="s">
        <v>39</v>
      </c>
      <c r="F1135">
        <v>0</v>
      </c>
      <c r="G1135">
        <v>2</v>
      </c>
      <c r="H1135" t="s">
        <v>24</v>
      </c>
      <c r="I1135">
        <v>2803</v>
      </c>
      <c r="J1135">
        <v>0</v>
      </c>
      <c r="K1135">
        <v>2</v>
      </c>
      <c r="M1135" t="s">
        <v>23</v>
      </c>
      <c r="N1135" t="s">
        <v>23</v>
      </c>
      <c r="O1135" t="s">
        <v>25</v>
      </c>
      <c r="P1135" t="s">
        <v>26</v>
      </c>
      <c r="Q1135" t="s">
        <v>27</v>
      </c>
      <c r="R1135" t="s">
        <v>800</v>
      </c>
      <c r="S1135" t="s">
        <v>2980</v>
      </c>
      <c r="T1135" t="s">
        <v>30</v>
      </c>
      <c r="U1135" t="s">
        <v>69</v>
      </c>
    </row>
    <row r="1136" spans="1:21">
      <c r="A1136" t="s">
        <v>2981</v>
      </c>
      <c r="B1136" s="1">
        <v>44319</v>
      </c>
      <c r="C1136" t="s">
        <v>22</v>
      </c>
      <c r="D1136">
        <v>70</v>
      </c>
      <c r="E1136" t="s">
        <v>39</v>
      </c>
      <c r="F1136">
        <v>0</v>
      </c>
      <c r="G1136">
        <v>2</v>
      </c>
      <c r="H1136" t="s">
        <v>24</v>
      </c>
      <c r="I1136">
        <v>6204</v>
      </c>
      <c r="J1136">
        <v>0</v>
      </c>
      <c r="K1136">
        <v>51</v>
      </c>
      <c r="L1136" t="s">
        <v>142</v>
      </c>
      <c r="M1136" t="s">
        <v>23</v>
      </c>
      <c r="N1136" t="s">
        <v>23</v>
      </c>
      <c r="O1136" t="s">
        <v>25</v>
      </c>
      <c r="P1136" t="s">
        <v>26</v>
      </c>
      <c r="Q1136" t="s">
        <v>27</v>
      </c>
      <c r="R1136" t="s">
        <v>2982</v>
      </c>
      <c r="S1136" t="s">
        <v>2983</v>
      </c>
      <c r="T1136" t="s">
        <v>59</v>
      </c>
      <c r="U1136" t="s">
        <v>384</v>
      </c>
    </row>
    <row r="1137" spans="1:21">
      <c r="A1137" t="s">
        <v>2984</v>
      </c>
      <c r="B1137" s="1">
        <v>44758</v>
      </c>
      <c r="C1137" t="s">
        <v>33</v>
      </c>
      <c r="D1137">
        <v>66</v>
      </c>
      <c r="E1137" t="s">
        <v>39</v>
      </c>
      <c r="F1137">
        <v>0</v>
      </c>
      <c r="G1137">
        <v>2</v>
      </c>
      <c r="H1137" t="s">
        <v>24</v>
      </c>
      <c r="I1137">
        <v>4448</v>
      </c>
      <c r="J1137">
        <v>0</v>
      </c>
      <c r="K1137">
        <v>37</v>
      </c>
      <c r="M1137" t="s">
        <v>23</v>
      </c>
      <c r="N1137" t="s">
        <v>23</v>
      </c>
      <c r="O1137" t="s">
        <v>25</v>
      </c>
      <c r="P1137" t="s">
        <v>26</v>
      </c>
      <c r="Q1137" t="s">
        <v>27</v>
      </c>
      <c r="R1137" t="s">
        <v>1555</v>
      </c>
      <c r="S1137" t="s">
        <v>2985</v>
      </c>
      <c r="T1137" t="s">
        <v>36</v>
      </c>
      <c r="U1137" t="s">
        <v>37</v>
      </c>
    </row>
    <row r="1138" spans="1:21">
      <c r="A1138" t="s">
        <v>2986</v>
      </c>
      <c r="B1138" s="1">
        <v>45843</v>
      </c>
      <c r="C1138" t="s">
        <v>33</v>
      </c>
      <c r="D1138">
        <v>22</v>
      </c>
      <c r="E1138" t="s">
        <v>23</v>
      </c>
      <c r="F1138">
        <v>0</v>
      </c>
      <c r="G1138">
        <v>2</v>
      </c>
      <c r="H1138" t="s">
        <v>24</v>
      </c>
      <c r="I1138">
        <v>3638</v>
      </c>
      <c r="J1138">
        <v>0</v>
      </c>
      <c r="K1138">
        <v>1</v>
      </c>
      <c r="M1138" t="s">
        <v>23</v>
      </c>
      <c r="N1138" t="s">
        <v>23</v>
      </c>
      <c r="O1138" t="s">
        <v>49</v>
      </c>
      <c r="P1138" t="s">
        <v>26</v>
      </c>
      <c r="Q1138" t="s">
        <v>50</v>
      </c>
      <c r="R1138" t="s">
        <v>991</v>
      </c>
      <c r="S1138" t="s">
        <v>773</v>
      </c>
      <c r="T1138" t="s">
        <v>64</v>
      </c>
      <c r="U1138" t="s">
        <v>1397</v>
      </c>
    </row>
    <row r="1139" spans="1:21">
      <c r="A1139" t="s">
        <v>2987</v>
      </c>
      <c r="B1139" s="1">
        <v>45611</v>
      </c>
      <c r="C1139" t="s">
        <v>33</v>
      </c>
      <c r="D1139">
        <v>27</v>
      </c>
      <c r="E1139" t="s">
        <v>39</v>
      </c>
      <c r="F1139">
        <v>0</v>
      </c>
      <c r="G1139">
        <v>2</v>
      </c>
      <c r="H1139" t="s">
        <v>24</v>
      </c>
      <c r="I1139">
        <v>2954</v>
      </c>
      <c r="J1139">
        <v>0</v>
      </c>
      <c r="K1139">
        <v>9</v>
      </c>
      <c r="M1139" t="s">
        <v>23</v>
      </c>
      <c r="N1139" t="s">
        <v>23</v>
      </c>
      <c r="O1139" t="s">
        <v>25</v>
      </c>
      <c r="P1139" t="s">
        <v>26</v>
      </c>
      <c r="Q1139" t="s">
        <v>50</v>
      </c>
      <c r="R1139" t="s">
        <v>2988</v>
      </c>
      <c r="S1139" t="s">
        <v>2989</v>
      </c>
      <c r="T1139" t="s">
        <v>59</v>
      </c>
      <c r="U1139" t="s">
        <v>60</v>
      </c>
    </row>
    <row r="1140" spans="1:21">
      <c r="A1140" t="s">
        <v>2990</v>
      </c>
      <c r="B1140" s="1">
        <v>45740</v>
      </c>
      <c r="C1140" t="s">
        <v>33</v>
      </c>
      <c r="D1140">
        <v>55</v>
      </c>
      <c r="E1140" t="s">
        <v>23</v>
      </c>
      <c r="F1140">
        <v>0</v>
      </c>
      <c r="G1140">
        <v>2</v>
      </c>
      <c r="H1140" t="s">
        <v>24</v>
      </c>
      <c r="I1140">
        <v>2969</v>
      </c>
      <c r="J1140">
        <v>1</v>
      </c>
      <c r="K1140">
        <v>5</v>
      </c>
      <c r="L1140" t="s">
        <v>48</v>
      </c>
      <c r="M1140" t="s">
        <v>23</v>
      </c>
      <c r="N1140" t="s">
        <v>23</v>
      </c>
      <c r="O1140" t="s">
        <v>25</v>
      </c>
      <c r="P1140" t="s">
        <v>26</v>
      </c>
      <c r="Q1140" t="s">
        <v>27</v>
      </c>
      <c r="R1140" t="s">
        <v>1094</v>
      </c>
      <c r="S1140" t="s">
        <v>2991</v>
      </c>
      <c r="T1140" t="s">
        <v>36</v>
      </c>
      <c r="U1140" t="s">
        <v>37</v>
      </c>
    </row>
    <row r="1141" spans="1:21">
      <c r="A1141" t="s">
        <v>2992</v>
      </c>
      <c r="B1141" s="1">
        <v>45551</v>
      </c>
      <c r="C1141" t="s">
        <v>22</v>
      </c>
      <c r="D1141">
        <v>20</v>
      </c>
      <c r="E1141" t="s">
        <v>39</v>
      </c>
      <c r="F1141">
        <v>0</v>
      </c>
      <c r="G1141">
        <v>2</v>
      </c>
      <c r="H1141" t="s">
        <v>24</v>
      </c>
      <c r="I1141">
        <v>4601</v>
      </c>
      <c r="J1141">
        <v>0</v>
      </c>
      <c r="K1141">
        <v>11</v>
      </c>
      <c r="M1141" t="s">
        <v>23</v>
      </c>
      <c r="N1141" t="s">
        <v>23</v>
      </c>
      <c r="O1141" t="s">
        <v>25</v>
      </c>
      <c r="P1141" t="s">
        <v>26</v>
      </c>
      <c r="Q1141" t="s">
        <v>27</v>
      </c>
      <c r="R1141" t="s">
        <v>325</v>
      </c>
      <c r="S1141" t="s">
        <v>2993</v>
      </c>
      <c r="T1141" t="s">
        <v>59</v>
      </c>
      <c r="U1141" t="s">
        <v>384</v>
      </c>
    </row>
    <row r="1142" spans="1:21">
      <c r="A1142" t="s">
        <v>2994</v>
      </c>
      <c r="B1142" s="1">
        <v>45840</v>
      </c>
      <c r="C1142" t="s">
        <v>33</v>
      </c>
      <c r="D1142">
        <v>58</v>
      </c>
      <c r="E1142" t="s">
        <v>39</v>
      </c>
      <c r="F1142">
        <v>0</v>
      </c>
      <c r="G1142">
        <v>2</v>
      </c>
      <c r="H1142" t="s">
        <v>24</v>
      </c>
      <c r="I1142">
        <v>5082</v>
      </c>
      <c r="J1142">
        <v>0</v>
      </c>
      <c r="K1142">
        <v>1</v>
      </c>
      <c r="M1142" t="s">
        <v>23</v>
      </c>
      <c r="N1142" t="s">
        <v>23</v>
      </c>
      <c r="O1142" t="s">
        <v>25</v>
      </c>
      <c r="P1142" t="s">
        <v>26</v>
      </c>
      <c r="Q1142" t="s">
        <v>27</v>
      </c>
      <c r="R1142" t="s">
        <v>1268</v>
      </c>
      <c r="S1142" t="s">
        <v>2995</v>
      </c>
      <c r="T1142" t="s">
        <v>30</v>
      </c>
      <c r="U1142" t="s">
        <v>69</v>
      </c>
    </row>
    <row r="1143" spans="1:21">
      <c r="A1143" t="s">
        <v>2996</v>
      </c>
      <c r="B1143" s="1">
        <v>45809</v>
      </c>
      <c r="C1143" t="s">
        <v>22</v>
      </c>
      <c r="D1143">
        <v>56</v>
      </c>
      <c r="E1143" t="s">
        <v>39</v>
      </c>
      <c r="F1143">
        <v>0</v>
      </c>
      <c r="G1143">
        <v>2</v>
      </c>
      <c r="H1143" t="s">
        <v>24</v>
      </c>
      <c r="I1143">
        <v>2699</v>
      </c>
      <c r="J1143">
        <v>0</v>
      </c>
      <c r="K1143">
        <v>2</v>
      </c>
      <c r="L1143" t="s">
        <v>48</v>
      </c>
      <c r="M1143" t="s">
        <v>23</v>
      </c>
      <c r="N1143" t="s">
        <v>23</v>
      </c>
      <c r="O1143" t="s">
        <v>49</v>
      </c>
      <c r="P1143" t="s">
        <v>26</v>
      </c>
      <c r="Q1143" t="s">
        <v>27</v>
      </c>
      <c r="R1143" t="s">
        <v>646</v>
      </c>
      <c r="S1143" t="s">
        <v>2997</v>
      </c>
      <c r="T1143" t="s">
        <v>30</v>
      </c>
      <c r="U1143" t="s">
        <v>103</v>
      </c>
    </row>
    <row r="1144" spans="1:21">
      <c r="A1144" t="s">
        <v>2998</v>
      </c>
      <c r="B1144" s="1">
        <v>45476</v>
      </c>
      <c r="C1144" t="s">
        <v>33</v>
      </c>
      <c r="D1144">
        <v>52</v>
      </c>
      <c r="E1144" t="s">
        <v>23</v>
      </c>
      <c r="F1144">
        <v>0</v>
      </c>
      <c r="G1144">
        <v>2</v>
      </c>
      <c r="H1144" t="s">
        <v>24</v>
      </c>
      <c r="I1144">
        <v>3740</v>
      </c>
      <c r="J1144">
        <v>1</v>
      </c>
      <c r="K1144">
        <v>13</v>
      </c>
      <c r="M1144" t="s">
        <v>23</v>
      </c>
      <c r="N1144" t="s">
        <v>23</v>
      </c>
      <c r="O1144" t="s">
        <v>25</v>
      </c>
      <c r="P1144" t="s">
        <v>26</v>
      </c>
      <c r="Q1144" t="s">
        <v>27</v>
      </c>
      <c r="R1144" t="s">
        <v>578</v>
      </c>
      <c r="S1144" t="s">
        <v>2999</v>
      </c>
      <c r="T1144" t="s">
        <v>30</v>
      </c>
      <c r="U1144" t="s">
        <v>69</v>
      </c>
    </row>
    <row r="1145" spans="1:21">
      <c r="A1145" t="s">
        <v>3000</v>
      </c>
      <c r="B1145" s="1">
        <v>45560</v>
      </c>
      <c r="C1145" t="s">
        <v>22</v>
      </c>
      <c r="D1145">
        <v>39</v>
      </c>
      <c r="E1145" t="s">
        <v>39</v>
      </c>
      <c r="F1145">
        <v>0</v>
      </c>
      <c r="G1145">
        <v>2</v>
      </c>
      <c r="H1145" t="s">
        <v>24</v>
      </c>
      <c r="I1145">
        <v>3119</v>
      </c>
      <c r="J1145">
        <v>0</v>
      </c>
      <c r="K1145">
        <v>11</v>
      </c>
      <c r="M1145" t="s">
        <v>39</v>
      </c>
      <c r="N1145" t="s">
        <v>23</v>
      </c>
      <c r="O1145" t="s">
        <v>49</v>
      </c>
      <c r="P1145" t="s">
        <v>202</v>
      </c>
      <c r="Q1145" t="s">
        <v>27</v>
      </c>
      <c r="R1145" t="s">
        <v>3001</v>
      </c>
      <c r="S1145" t="s">
        <v>3002</v>
      </c>
      <c r="T1145" t="s">
        <v>30</v>
      </c>
      <c r="U1145" t="s">
        <v>103</v>
      </c>
    </row>
    <row r="1146" spans="1:21">
      <c r="A1146" t="s">
        <v>3003</v>
      </c>
      <c r="B1146" s="1">
        <v>44534</v>
      </c>
      <c r="C1146" t="s">
        <v>22</v>
      </c>
      <c r="D1146">
        <v>41</v>
      </c>
      <c r="E1146" t="s">
        <v>39</v>
      </c>
      <c r="F1146">
        <v>0</v>
      </c>
      <c r="G1146">
        <v>2</v>
      </c>
      <c r="H1146" t="s">
        <v>24</v>
      </c>
      <c r="I1146">
        <v>3486</v>
      </c>
      <c r="J1146">
        <v>0</v>
      </c>
      <c r="K1146">
        <v>44</v>
      </c>
      <c r="M1146" t="s">
        <v>23</v>
      </c>
      <c r="N1146" t="s">
        <v>23</v>
      </c>
      <c r="O1146" t="s">
        <v>25</v>
      </c>
      <c r="P1146" t="s">
        <v>26</v>
      </c>
      <c r="Q1146" t="s">
        <v>27</v>
      </c>
      <c r="R1146" t="s">
        <v>2751</v>
      </c>
      <c r="S1146" t="s">
        <v>3004</v>
      </c>
      <c r="T1146" t="s">
        <v>64</v>
      </c>
      <c r="U1146" t="s">
        <v>234</v>
      </c>
    </row>
    <row r="1147" spans="1:21">
      <c r="A1147" t="s">
        <v>3005</v>
      </c>
      <c r="B1147" s="1">
        <v>45854</v>
      </c>
      <c r="C1147" t="s">
        <v>33</v>
      </c>
      <c r="D1147">
        <v>51</v>
      </c>
      <c r="E1147" t="s">
        <v>39</v>
      </c>
      <c r="F1147">
        <v>0</v>
      </c>
      <c r="G1147">
        <v>2</v>
      </c>
      <c r="H1147" t="s">
        <v>24</v>
      </c>
      <c r="I1147">
        <v>2637</v>
      </c>
      <c r="J1147">
        <v>0</v>
      </c>
      <c r="K1147">
        <v>1</v>
      </c>
      <c r="M1147" t="s">
        <v>23</v>
      </c>
      <c r="N1147" t="s">
        <v>23</v>
      </c>
      <c r="O1147" t="s">
        <v>25</v>
      </c>
      <c r="P1147" t="s">
        <v>26</v>
      </c>
      <c r="Q1147" t="s">
        <v>27</v>
      </c>
      <c r="R1147" t="s">
        <v>3006</v>
      </c>
      <c r="S1147" t="s">
        <v>3007</v>
      </c>
      <c r="T1147" t="s">
        <v>64</v>
      </c>
      <c r="U1147" t="s">
        <v>1397</v>
      </c>
    </row>
    <row r="1148" spans="1:21">
      <c r="A1148" t="s">
        <v>3008</v>
      </c>
      <c r="B1148" s="1">
        <v>44160</v>
      </c>
      <c r="C1148" t="s">
        <v>22</v>
      </c>
      <c r="D1148">
        <v>70</v>
      </c>
      <c r="E1148" t="s">
        <v>23</v>
      </c>
      <c r="F1148">
        <v>0</v>
      </c>
      <c r="G1148">
        <v>2</v>
      </c>
      <c r="H1148" t="s">
        <v>24</v>
      </c>
      <c r="I1148">
        <v>5172</v>
      </c>
      <c r="J1148">
        <v>1</v>
      </c>
      <c r="K1148">
        <v>57</v>
      </c>
      <c r="M1148" t="s">
        <v>39</v>
      </c>
      <c r="N1148" t="s">
        <v>23</v>
      </c>
      <c r="O1148" t="s">
        <v>56</v>
      </c>
      <c r="P1148" t="s">
        <v>26</v>
      </c>
      <c r="Q1148" t="s">
        <v>27</v>
      </c>
      <c r="R1148" t="s">
        <v>3009</v>
      </c>
      <c r="S1148" t="s">
        <v>3010</v>
      </c>
      <c r="T1148" t="s">
        <v>36</v>
      </c>
      <c r="U1148" t="s">
        <v>46</v>
      </c>
    </row>
    <row r="1149" spans="1:21">
      <c r="A1149" t="s">
        <v>3011</v>
      </c>
      <c r="B1149" s="1">
        <v>44775</v>
      </c>
      <c r="C1149" t="s">
        <v>22</v>
      </c>
      <c r="D1149">
        <v>65</v>
      </c>
      <c r="E1149" t="s">
        <v>23</v>
      </c>
      <c r="F1149">
        <v>0</v>
      </c>
      <c r="G1149">
        <v>2</v>
      </c>
      <c r="H1149" t="s">
        <v>24</v>
      </c>
      <c r="I1149">
        <v>3041</v>
      </c>
      <c r="J1149">
        <v>1</v>
      </c>
      <c r="K1149">
        <v>36</v>
      </c>
      <c r="M1149" t="s">
        <v>23</v>
      </c>
      <c r="N1149" t="s">
        <v>23</v>
      </c>
      <c r="O1149" t="s">
        <v>25</v>
      </c>
      <c r="P1149" t="s">
        <v>26</v>
      </c>
      <c r="Q1149" t="s">
        <v>50</v>
      </c>
      <c r="R1149" t="s">
        <v>1114</v>
      </c>
      <c r="S1149" t="s">
        <v>3012</v>
      </c>
      <c r="T1149" t="s">
        <v>64</v>
      </c>
      <c r="U1149" t="s">
        <v>65</v>
      </c>
    </row>
    <row r="1150" spans="1:21">
      <c r="A1150" t="s">
        <v>3013</v>
      </c>
      <c r="B1150" s="1">
        <v>45748</v>
      </c>
      <c r="C1150" t="s">
        <v>22</v>
      </c>
      <c r="D1150">
        <v>50</v>
      </c>
      <c r="E1150" t="s">
        <v>23</v>
      </c>
      <c r="F1150">
        <v>0</v>
      </c>
      <c r="G1150">
        <v>2</v>
      </c>
      <c r="H1150" t="s">
        <v>24</v>
      </c>
      <c r="I1150">
        <v>3394</v>
      </c>
      <c r="J1150">
        <v>2</v>
      </c>
      <c r="K1150">
        <v>4</v>
      </c>
      <c r="M1150" t="s">
        <v>23</v>
      </c>
      <c r="N1150" t="s">
        <v>23</v>
      </c>
      <c r="O1150" t="s">
        <v>56</v>
      </c>
      <c r="P1150" t="s">
        <v>26</v>
      </c>
      <c r="Q1150" t="s">
        <v>50</v>
      </c>
      <c r="R1150" t="s">
        <v>3014</v>
      </c>
      <c r="S1150" t="s">
        <v>3015</v>
      </c>
      <c r="T1150" t="s">
        <v>30</v>
      </c>
      <c r="U1150" t="s">
        <v>69</v>
      </c>
    </row>
    <row r="1151" spans="1:21">
      <c r="A1151" t="s">
        <v>3016</v>
      </c>
      <c r="B1151" s="1">
        <v>44362</v>
      </c>
      <c r="C1151" t="s">
        <v>33</v>
      </c>
      <c r="D1151">
        <v>58</v>
      </c>
      <c r="E1151" t="s">
        <v>23</v>
      </c>
      <c r="F1151">
        <v>0</v>
      </c>
      <c r="G1151">
        <v>2</v>
      </c>
      <c r="H1151" t="s">
        <v>24</v>
      </c>
      <c r="I1151">
        <v>4274</v>
      </c>
      <c r="J1151">
        <v>1</v>
      </c>
      <c r="K1151">
        <v>50</v>
      </c>
      <c r="L1151" t="s">
        <v>142</v>
      </c>
      <c r="M1151" t="s">
        <v>23</v>
      </c>
      <c r="N1151" t="s">
        <v>23</v>
      </c>
      <c r="O1151" t="s">
        <v>25</v>
      </c>
      <c r="P1151" t="s">
        <v>202</v>
      </c>
      <c r="Q1151" t="s">
        <v>27</v>
      </c>
      <c r="R1151" t="s">
        <v>3017</v>
      </c>
      <c r="S1151" t="s">
        <v>3018</v>
      </c>
      <c r="T1151" t="s">
        <v>43</v>
      </c>
      <c r="U1151" t="s">
        <v>149</v>
      </c>
    </row>
    <row r="1152" spans="1:21">
      <c r="A1152" t="s">
        <v>3019</v>
      </c>
      <c r="B1152" s="1">
        <v>45181</v>
      </c>
      <c r="C1152" t="s">
        <v>22</v>
      </c>
      <c r="D1152">
        <v>21</v>
      </c>
      <c r="E1152" t="s">
        <v>39</v>
      </c>
      <c r="F1152">
        <v>0</v>
      </c>
      <c r="G1152">
        <v>2</v>
      </c>
      <c r="H1152" t="s">
        <v>24</v>
      </c>
      <c r="I1152">
        <v>4359</v>
      </c>
      <c r="J1152">
        <v>0</v>
      </c>
      <c r="K1152">
        <v>23</v>
      </c>
      <c r="M1152" t="s">
        <v>23</v>
      </c>
      <c r="N1152" t="s">
        <v>23</v>
      </c>
      <c r="O1152" t="s">
        <v>56</v>
      </c>
      <c r="P1152" t="s">
        <v>26</v>
      </c>
      <c r="Q1152" t="s">
        <v>27</v>
      </c>
      <c r="R1152" t="s">
        <v>635</v>
      </c>
      <c r="S1152" t="s">
        <v>3020</v>
      </c>
      <c r="T1152" t="s">
        <v>30</v>
      </c>
      <c r="U1152" t="s">
        <v>103</v>
      </c>
    </row>
    <row r="1153" spans="1:21">
      <c r="A1153" t="s">
        <v>3021</v>
      </c>
      <c r="B1153" s="1">
        <v>45833</v>
      </c>
      <c r="C1153" t="s">
        <v>33</v>
      </c>
      <c r="D1153">
        <v>32</v>
      </c>
      <c r="E1153" t="s">
        <v>39</v>
      </c>
      <c r="F1153">
        <v>0</v>
      </c>
      <c r="G1153">
        <v>2</v>
      </c>
      <c r="H1153" t="s">
        <v>24</v>
      </c>
      <c r="I1153">
        <v>2414</v>
      </c>
      <c r="J1153">
        <v>0</v>
      </c>
      <c r="K1153">
        <v>2</v>
      </c>
      <c r="L1153" t="s">
        <v>48</v>
      </c>
      <c r="M1153" t="s">
        <v>23</v>
      </c>
      <c r="N1153" t="s">
        <v>23</v>
      </c>
      <c r="O1153" t="s">
        <v>25</v>
      </c>
      <c r="P1153" t="s">
        <v>26</v>
      </c>
      <c r="Q1153" t="s">
        <v>27</v>
      </c>
      <c r="R1153" t="s">
        <v>2700</v>
      </c>
      <c r="S1153" t="s">
        <v>3022</v>
      </c>
      <c r="T1153" t="s">
        <v>30</v>
      </c>
      <c r="U1153" t="s">
        <v>69</v>
      </c>
    </row>
    <row r="1154" spans="1:21">
      <c r="A1154" t="s">
        <v>3023</v>
      </c>
      <c r="B1154" s="1">
        <v>45730</v>
      </c>
      <c r="C1154" t="s">
        <v>22</v>
      </c>
      <c r="D1154">
        <v>25</v>
      </c>
      <c r="E1154" t="s">
        <v>39</v>
      </c>
      <c r="F1154">
        <v>0</v>
      </c>
      <c r="G1154">
        <v>2</v>
      </c>
      <c r="H1154" t="s">
        <v>24</v>
      </c>
      <c r="I1154">
        <v>2857</v>
      </c>
      <c r="J1154">
        <v>0</v>
      </c>
      <c r="K1154">
        <v>5</v>
      </c>
      <c r="M1154" t="s">
        <v>23</v>
      </c>
      <c r="N1154" t="s">
        <v>23</v>
      </c>
      <c r="O1154" t="s">
        <v>56</v>
      </c>
      <c r="P1154" t="s">
        <v>26</v>
      </c>
      <c r="Q1154" t="s">
        <v>27</v>
      </c>
      <c r="R1154" t="s">
        <v>3024</v>
      </c>
      <c r="S1154" t="s">
        <v>3025</v>
      </c>
      <c r="T1154" t="s">
        <v>30</v>
      </c>
      <c r="U1154" t="s">
        <v>69</v>
      </c>
    </row>
    <row r="1155" spans="1:21">
      <c r="A1155" t="s">
        <v>3026</v>
      </c>
      <c r="B1155" s="1">
        <v>44603</v>
      </c>
      <c r="C1155" t="s">
        <v>33</v>
      </c>
      <c r="D1155">
        <v>55</v>
      </c>
      <c r="E1155" t="s">
        <v>23</v>
      </c>
      <c r="F1155">
        <v>0</v>
      </c>
      <c r="G1155">
        <v>2</v>
      </c>
      <c r="H1155" t="s">
        <v>24</v>
      </c>
      <c r="I1155">
        <v>2044</v>
      </c>
      <c r="J1155">
        <v>1</v>
      </c>
      <c r="K1155">
        <v>42</v>
      </c>
      <c r="L1155" t="s">
        <v>142</v>
      </c>
      <c r="M1155" t="s">
        <v>39</v>
      </c>
      <c r="N1155" t="s">
        <v>23</v>
      </c>
      <c r="O1155" t="s">
        <v>56</v>
      </c>
      <c r="P1155" t="s">
        <v>202</v>
      </c>
      <c r="Q1155" t="s">
        <v>84</v>
      </c>
      <c r="R1155" t="s">
        <v>3027</v>
      </c>
      <c r="S1155" t="s">
        <v>3028</v>
      </c>
      <c r="T1155" t="s">
        <v>30</v>
      </c>
      <c r="U1155" t="s">
        <v>31</v>
      </c>
    </row>
    <row r="1156" spans="1:21">
      <c r="A1156" t="s">
        <v>3029</v>
      </c>
      <c r="B1156" s="1">
        <v>45338</v>
      </c>
      <c r="C1156" t="s">
        <v>22</v>
      </c>
      <c r="D1156">
        <v>59</v>
      </c>
      <c r="E1156" t="s">
        <v>39</v>
      </c>
      <c r="F1156">
        <v>0</v>
      </c>
      <c r="G1156">
        <v>2</v>
      </c>
      <c r="H1156" t="s">
        <v>24</v>
      </c>
      <c r="I1156">
        <v>5474</v>
      </c>
      <c r="J1156">
        <v>0</v>
      </c>
      <c r="K1156">
        <v>18</v>
      </c>
      <c r="L1156" t="s">
        <v>97</v>
      </c>
      <c r="M1156" t="s">
        <v>39</v>
      </c>
      <c r="N1156" t="s">
        <v>23</v>
      </c>
      <c r="O1156" t="s">
        <v>49</v>
      </c>
      <c r="P1156" t="s">
        <v>26</v>
      </c>
      <c r="Q1156" t="s">
        <v>50</v>
      </c>
      <c r="R1156" t="s">
        <v>3030</v>
      </c>
      <c r="S1156" t="s">
        <v>3031</v>
      </c>
      <c r="T1156" t="s">
        <v>64</v>
      </c>
      <c r="U1156" t="s">
        <v>65</v>
      </c>
    </row>
    <row r="1157" spans="1:21">
      <c r="A1157" t="s">
        <v>3032</v>
      </c>
      <c r="B1157" s="1">
        <v>45618</v>
      </c>
      <c r="C1157" t="s">
        <v>22</v>
      </c>
      <c r="D1157">
        <v>53</v>
      </c>
      <c r="E1157" t="s">
        <v>23</v>
      </c>
      <c r="F1157">
        <v>0</v>
      </c>
      <c r="G1157">
        <v>2</v>
      </c>
      <c r="H1157" t="s">
        <v>24</v>
      </c>
      <c r="I1157">
        <v>3195</v>
      </c>
      <c r="J1157">
        <v>1</v>
      </c>
      <c r="K1157">
        <v>9</v>
      </c>
      <c r="L1157" t="s">
        <v>48</v>
      </c>
      <c r="M1157" t="s">
        <v>39</v>
      </c>
      <c r="N1157" t="s">
        <v>23</v>
      </c>
      <c r="O1157" t="s">
        <v>49</v>
      </c>
      <c r="P1157" t="s">
        <v>202</v>
      </c>
      <c r="Q1157" t="s">
        <v>27</v>
      </c>
      <c r="R1157" t="s">
        <v>1606</v>
      </c>
      <c r="S1157" t="s">
        <v>3033</v>
      </c>
      <c r="T1157" t="s">
        <v>30</v>
      </c>
      <c r="U1157" t="s">
        <v>106</v>
      </c>
    </row>
    <row r="1158" spans="1:21">
      <c r="A1158" t="s">
        <v>3034</v>
      </c>
      <c r="B1158" s="1">
        <v>45092</v>
      </c>
      <c r="C1158" t="s">
        <v>33</v>
      </c>
      <c r="D1158">
        <v>58</v>
      </c>
      <c r="E1158" t="s">
        <v>39</v>
      </c>
      <c r="F1158">
        <v>0</v>
      </c>
      <c r="G1158">
        <v>2</v>
      </c>
      <c r="H1158" t="s">
        <v>24</v>
      </c>
      <c r="I1158">
        <v>4910</v>
      </c>
      <c r="J1158">
        <v>0</v>
      </c>
      <c r="K1158">
        <v>26</v>
      </c>
      <c r="M1158" t="s">
        <v>23</v>
      </c>
      <c r="N1158" t="s">
        <v>23</v>
      </c>
      <c r="O1158" t="s">
        <v>25</v>
      </c>
      <c r="P1158" t="s">
        <v>26</v>
      </c>
      <c r="Q1158" t="s">
        <v>27</v>
      </c>
      <c r="R1158" t="s">
        <v>2026</v>
      </c>
      <c r="S1158" t="s">
        <v>3035</v>
      </c>
      <c r="T1158" t="s">
        <v>64</v>
      </c>
      <c r="U1158" t="s">
        <v>73</v>
      </c>
    </row>
    <row r="1159" spans="1:21">
      <c r="A1159" t="s">
        <v>3036</v>
      </c>
      <c r="B1159" s="1">
        <v>43758</v>
      </c>
      <c r="C1159" t="s">
        <v>22</v>
      </c>
      <c r="D1159">
        <v>38</v>
      </c>
      <c r="E1159" t="s">
        <v>23</v>
      </c>
      <c r="F1159">
        <v>0</v>
      </c>
      <c r="G1159">
        <v>2</v>
      </c>
      <c r="H1159" t="s">
        <v>24</v>
      </c>
      <c r="I1159">
        <v>6136</v>
      </c>
      <c r="J1159">
        <v>1</v>
      </c>
      <c r="K1159">
        <v>70</v>
      </c>
      <c r="M1159" t="s">
        <v>23</v>
      </c>
      <c r="N1159" t="s">
        <v>23</v>
      </c>
      <c r="O1159" t="s">
        <v>25</v>
      </c>
      <c r="P1159" t="s">
        <v>202</v>
      </c>
      <c r="Q1159" t="s">
        <v>27</v>
      </c>
      <c r="R1159" t="s">
        <v>3037</v>
      </c>
      <c r="S1159" t="s">
        <v>3038</v>
      </c>
      <c r="T1159" t="s">
        <v>59</v>
      </c>
      <c r="U1159" t="s">
        <v>384</v>
      </c>
    </row>
    <row r="1160" spans="1:21">
      <c r="A1160" t="s">
        <v>3039</v>
      </c>
      <c r="B1160" s="1">
        <v>45864</v>
      </c>
      <c r="C1160" t="s">
        <v>33</v>
      </c>
      <c r="D1160">
        <v>29</v>
      </c>
      <c r="E1160" t="s">
        <v>39</v>
      </c>
      <c r="F1160">
        <v>0</v>
      </c>
      <c r="G1160">
        <v>2</v>
      </c>
      <c r="H1160" t="s">
        <v>24</v>
      </c>
      <c r="I1160">
        <v>3196</v>
      </c>
      <c r="J1160">
        <v>0</v>
      </c>
      <c r="K1160">
        <v>1</v>
      </c>
      <c r="M1160" t="s">
        <v>39</v>
      </c>
      <c r="N1160" t="s">
        <v>23</v>
      </c>
      <c r="O1160" t="s">
        <v>49</v>
      </c>
      <c r="P1160" t="s">
        <v>26</v>
      </c>
      <c r="Q1160" t="s">
        <v>84</v>
      </c>
      <c r="R1160" t="s">
        <v>168</v>
      </c>
      <c r="S1160" t="s">
        <v>168</v>
      </c>
      <c r="T1160" t="s">
        <v>43</v>
      </c>
      <c r="U1160" t="s">
        <v>44</v>
      </c>
    </row>
    <row r="1161" spans="1:21">
      <c r="A1161" t="s">
        <v>3040</v>
      </c>
      <c r="B1161" s="1">
        <v>45770</v>
      </c>
      <c r="C1161" t="s">
        <v>22</v>
      </c>
      <c r="D1161">
        <v>57</v>
      </c>
      <c r="E1161" t="s">
        <v>23</v>
      </c>
      <c r="F1161">
        <v>0</v>
      </c>
      <c r="G1161">
        <v>2</v>
      </c>
      <c r="H1161" t="s">
        <v>24</v>
      </c>
      <c r="I1161">
        <v>2650</v>
      </c>
      <c r="J1161">
        <v>1</v>
      </c>
      <c r="K1161">
        <v>4</v>
      </c>
      <c r="M1161" t="s">
        <v>23</v>
      </c>
      <c r="N1161" t="s">
        <v>23</v>
      </c>
      <c r="O1161" t="s">
        <v>25</v>
      </c>
      <c r="P1161" t="s">
        <v>26</v>
      </c>
      <c r="Q1161" t="s">
        <v>27</v>
      </c>
      <c r="R1161" t="s">
        <v>413</v>
      </c>
      <c r="S1161" t="s">
        <v>3041</v>
      </c>
      <c r="T1161" t="s">
        <v>64</v>
      </c>
      <c r="U1161" t="s">
        <v>73</v>
      </c>
    </row>
    <row r="1162" spans="1:21">
      <c r="A1162" t="s">
        <v>3042</v>
      </c>
      <c r="B1162" s="1">
        <v>45597</v>
      </c>
      <c r="C1162" t="s">
        <v>33</v>
      </c>
      <c r="D1162">
        <v>55</v>
      </c>
      <c r="E1162" t="s">
        <v>39</v>
      </c>
      <c r="F1162">
        <v>0</v>
      </c>
      <c r="G1162">
        <v>2</v>
      </c>
      <c r="H1162" t="s">
        <v>24</v>
      </c>
      <c r="I1162">
        <v>5003</v>
      </c>
      <c r="J1162">
        <v>0</v>
      </c>
      <c r="K1162">
        <v>9</v>
      </c>
      <c r="L1162" t="s">
        <v>48</v>
      </c>
      <c r="M1162" t="s">
        <v>23</v>
      </c>
      <c r="N1162" t="s">
        <v>23</v>
      </c>
      <c r="O1162" t="s">
        <v>25</v>
      </c>
      <c r="P1162" t="s">
        <v>26</v>
      </c>
      <c r="Q1162" t="s">
        <v>27</v>
      </c>
      <c r="R1162" t="s">
        <v>94</v>
      </c>
      <c r="S1162" t="s">
        <v>3043</v>
      </c>
      <c r="T1162" t="s">
        <v>30</v>
      </c>
      <c r="U1162" t="s">
        <v>69</v>
      </c>
    </row>
    <row r="1163" spans="1:21">
      <c r="A1163" t="s">
        <v>3044</v>
      </c>
      <c r="B1163" s="1">
        <v>44747</v>
      </c>
      <c r="C1163" t="s">
        <v>33</v>
      </c>
      <c r="D1163">
        <v>31</v>
      </c>
      <c r="E1163" t="s">
        <v>39</v>
      </c>
      <c r="F1163">
        <v>0</v>
      </c>
      <c r="G1163">
        <v>2</v>
      </c>
      <c r="H1163" t="s">
        <v>24</v>
      </c>
      <c r="I1163">
        <v>4429</v>
      </c>
      <c r="J1163">
        <v>0</v>
      </c>
      <c r="K1163">
        <v>37</v>
      </c>
      <c r="M1163" t="s">
        <v>39</v>
      </c>
      <c r="N1163" t="s">
        <v>23</v>
      </c>
      <c r="O1163" t="s">
        <v>49</v>
      </c>
      <c r="P1163" t="s">
        <v>26</v>
      </c>
      <c r="Q1163" t="s">
        <v>50</v>
      </c>
      <c r="R1163" t="s">
        <v>3045</v>
      </c>
      <c r="S1163" t="s">
        <v>3046</v>
      </c>
      <c r="T1163" t="s">
        <v>43</v>
      </c>
      <c r="U1163" t="s">
        <v>44</v>
      </c>
    </row>
    <row r="1164" spans="1:21">
      <c r="A1164" t="s">
        <v>3047</v>
      </c>
      <c r="B1164" s="1">
        <v>43840</v>
      </c>
      <c r="C1164" t="s">
        <v>22</v>
      </c>
      <c r="D1164">
        <v>25</v>
      </c>
      <c r="E1164" t="s">
        <v>39</v>
      </c>
      <c r="F1164">
        <v>0</v>
      </c>
      <c r="G1164">
        <v>2</v>
      </c>
      <c r="H1164" t="s">
        <v>24</v>
      </c>
      <c r="I1164">
        <v>4495</v>
      </c>
      <c r="J1164">
        <v>0</v>
      </c>
      <c r="K1164">
        <v>67</v>
      </c>
      <c r="L1164" t="s">
        <v>316</v>
      </c>
      <c r="M1164" t="s">
        <v>23</v>
      </c>
      <c r="N1164" t="s">
        <v>23</v>
      </c>
      <c r="O1164" t="s">
        <v>25</v>
      </c>
      <c r="P1164" t="s">
        <v>164</v>
      </c>
      <c r="Q1164" t="s">
        <v>50</v>
      </c>
      <c r="R1164" t="s">
        <v>3048</v>
      </c>
      <c r="S1164" t="s">
        <v>3049</v>
      </c>
      <c r="T1164" t="s">
        <v>43</v>
      </c>
      <c r="U1164" t="s">
        <v>44</v>
      </c>
    </row>
    <row r="1165" spans="1:21">
      <c r="A1165" t="s">
        <v>3050</v>
      </c>
      <c r="B1165" s="1">
        <v>44385</v>
      </c>
      <c r="C1165" t="s">
        <v>22</v>
      </c>
      <c r="D1165">
        <v>42</v>
      </c>
      <c r="E1165" t="s">
        <v>39</v>
      </c>
      <c r="F1165">
        <v>0</v>
      </c>
      <c r="G1165">
        <v>2</v>
      </c>
      <c r="H1165" t="s">
        <v>24</v>
      </c>
      <c r="I1165">
        <v>5585</v>
      </c>
      <c r="J1165">
        <v>0</v>
      </c>
      <c r="K1165">
        <v>49</v>
      </c>
      <c r="M1165" t="s">
        <v>23</v>
      </c>
      <c r="N1165" t="s">
        <v>23</v>
      </c>
      <c r="O1165" t="s">
        <v>25</v>
      </c>
      <c r="P1165" t="s">
        <v>202</v>
      </c>
      <c r="Q1165" t="s">
        <v>27</v>
      </c>
      <c r="R1165" t="s">
        <v>700</v>
      </c>
      <c r="S1165" t="s">
        <v>3051</v>
      </c>
      <c r="T1165" t="s">
        <v>30</v>
      </c>
      <c r="U1165" t="s">
        <v>106</v>
      </c>
    </row>
    <row r="1166" spans="1:21">
      <c r="A1166" t="s">
        <v>3052</v>
      </c>
      <c r="B1166" s="1">
        <v>45644</v>
      </c>
      <c r="C1166" t="s">
        <v>33</v>
      </c>
      <c r="D1166">
        <v>74</v>
      </c>
      <c r="E1166" t="s">
        <v>39</v>
      </c>
      <c r="F1166">
        <v>0</v>
      </c>
      <c r="G1166">
        <v>2</v>
      </c>
      <c r="H1166" t="s">
        <v>24</v>
      </c>
      <c r="I1166">
        <v>5432</v>
      </c>
      <c r="J1166">
        <v>0</v>
      </c>
      <c r="K1166">
        <v>8</v>
      </c>
      <c r="M1166" t="s">
        <v>23</v>
      </c>
      <c r="N1166" t="s">
        <v>39</v>
      </c>
      <c r="P1166" t="s">
        <v>26</v>
      </c>
      <c r="Q1166" t="s">
        <v>27</v>
      </c>
      <c r="R1166" t="s">
        <v>1097</v>
      </c>
      <c r="S1166" t="s">
        <v>3053</v>
      </c>
      <c r="T1166" t="s">
        <v>36</v>
      </c>
      <c r="U1166" t="s">
        <v>46</v>
      </c>
    </row>
    <row r="1167" spans="1:21">
      <c r="A1167" t="s">
        <v>3054</v>
      </c>
      <c r="B1167" s="1">
        <v>45612</v>
      </c>
      <c r="C1167" t="s">
        <v>22</v>
      </c>
      <c r="D1167">
        <v>67</v>
      </c>
      <c r="E1167" t="s">
        <v>39</v>
      </c>
      <c r="F1167">
        <v>0</v>
      </c>
      <c r="G1167">
        <v>2</v>
      </c>
      <c r="H1167" t="s">
        <v>24</v>
      </c>
      <c r="I1167">
        <v>5745</v>
      </c>
      <c r="J1167">
        <v>0</v>
      </c>
      <c r="K1167">
        <v>9</v>
      </c>
      <c r="M1167" t="s">
        <v>23</v>
      </c>
      <c r="N1167" t="s">
        <v>23</v>
      </c>
      <c r="O1167" t="s">
        <v>25</v>
      </c>
      <c r="P1167" t="s">
        <v>26</v>
      </c>
      <c r="Q1167" t="s">
        <v>50</v>
      </c>
      <c r="R1167" t="s">
        <v>1171</v>
      </c>
      <c r="S1167" t="s">
        <v>3055</v>
      </c>
      <c r="T1167" t="s">
        <v>36</v>
      </c>
      <c r="U1167" t="s">
        <v>46</v>
      </c>
    </row>
    <row r="1168" spans="1:21">
      <c r="A1168" t="s">
        <v>3056</v>
      </c>
      <c r="B1168" s="1">
        <v>45666</v>
      </c>
      <c r="C1168" t="s">
        <v>22</v>
      </c>
      <c r="D1168">
        <v>75</v>
      </c>
      <c r="E1168" t="s">
        <v>23</v>
      </c>
      <c r="F1168">
        <v>0</v>
      </c>
      <c r="G1168">
        <v>2</v>
      </c>
      <c r="H1168" t="s">
        <v>24</v>
      </c>
      <c r="I1168">
        <v>3669</v>
      </c>
      <c r="J1168">
        <v>1</v>
      </c>
      <c r="K1168">
        <v>7</v>
      </c>
      <c r="M1168" t="s">
        <v>23</v>
      </c>
      <c r="N1168" t="s">
        <v>23</v>
      </c>
      <c r="O1168" t="s">
        <v>25</v>
      </c>
      <c r="P1168" t="s">
        <v>26</v>
      </c>
      <c r="Q1168" t="s">
        <v>50</v>
      </c>
      <c r="R1168" t="s">
        <v>788</v>
      </c>
      <c r="S1168" t="s">
        <v>3057</v>
      </c>
      <c r="T1168" t="s">
        <v>36</v>
      </c>
      <c r="U1168" t="s">
        <v>37</v>
      </c>
    </row>
    <row r="1169" spans="1:21">
      <c r="A1169" t="s">
        <v>3058</v>
      </c>
      <c r="B1169" s="1">
        <v>45581</v>
      </c>
      <c r="C1169" t="s">
        <v>22</v>
      </c>
      <c r="D1169">
        <v>34</v>
      </c>
      <c r="E1169" t="s">
        <v>39</v>
      </c>
      <c r="F1169">
        <v>0</v>
      </c>
      <c r="G1169">
        <v>2</v>
      </c>
      <c r="H1169" t="s">
        <v>24</v>
      </c>
      <c r="I1169">
        <v>4061</v>
      </c>
      <c r="J1169">
        <v>0</v>
      </c>
      <c r="K1169">
        <v>10</v>
      </c>
      <c r="M1169" t="s">
        <v>23</v>
      </c>
      <c r="N1169" t="s">
        <v>23</v>
      </c>
      <c r="O1169" t="s">
        <v>49</v>
      </c>
      <c r="P1169" t="s">
        <v>26</v>
      </c>
      <c r="Q1169" t="s">
        <v>50</v>
      </c>
      <c r="R1169" t="s">
        <v>3009</v>
      </c>
      <c r="S1169" t="s">
        <v>3059</v>
      </c>
      <c r="T1169" t="s">
        <v>30</v>
      </c>
      <c r="U1169" t="s">
        <v>69</v>
      </c>
    </row>
    <row r="1170" spans="1:21">
      <c r="A1170" t="s">
        <v>3060</v>
      </c>
      <c r="B1170" s="1">
        <v>45609</v>
      </c>
      <c r="C1170" t="s">
        <v>22</v>
      </c>
      <c r="D1170">
        <v>32</v>
      </c>
      <c r="E1170" t="s">
        <v>23</v>
      </c>
      <c r="F1170">
        <v>0</v>
      </c>
      <c r="G1170">
        <v>2</v>
      </c>
      <c r="H1170" t="s">
        <v>24</v>
      </c>
      <c r="I1170">
        <v>2573</v>
      </c>
      <c r="J1170">
        <v>1</v>
      </c>
      <c r="K1170">
        <v>9</v>
      </c>
      <c r="L1170" t="s">
        <v>48</v>
      </c>
      <c r="M1170" t="s">
        <v>39</v>
      </c>
      <c r="N1170" t="s">
        <v>23</v>
      </c>
      <c r="O1170" t="s">
        <v>49</v>
      </c>
      <c r="P1170" t="s">
        <v>26</v>
      </c>
      <c r="Q1170" t="s">
        <v>27</v>
      </c>
      <c r="R1170" t="s">
        <v>2420</v>
      </c>
      <c r="S1170" t="s">
        <v>3061</v>
      </c>
      <c r="T1170" t="s">
        <v>30</v>
      </c>
      <c r="U1170" t="s">
        <v>106</v>
      </c>
    </row>
    <row r="1171" spans="1:21">
      <c r="A1171" t="s">
        <v>3062</v>
      </c>
      <c r="B1171" s="1">
        <v>45821</v>
      </c>
      <c r="C1171" t="s">
        <v>33</v>
      </c>
      <c r="D1171">
        <v>57</v>
      </c>
      <c r="E1171" t="s">
        <v>39</v>
      </c>
      <c r="F1171">
        <v>0</v>
      </c>
      <c r="G1171">
        <v>2</v>
      </c>
      <c r="H1171" t="s">
        <v>24</v>
      </c>
      <c r="I1171">
        <v>3391</v>
      </c>
      <c r="J1171">
        <v>0</v>
      </c>
      <c r="K1171">
        <v>2</v>
      </c>
      <c r="M1171" t="s">
        <v>23</v>
      </c>
      <c r="N1171" t="s">
        <v>23</v>
      </c>
      <c r="O1171" t="s">
        <v>25</v>
      </c>
      <c r="P1171" t="s">
        <v>26</v>
      </c>
      <c r="Q1171" t="s">
        <v>27</v>
      </c>
      <c r="R1171" t="s">
        <v>500</v>
      </c>
      <c r="S1171" t="s">
        <v>3063</v>
      </c>
      <c r="T1171" t="s">
        <v>30</v>
      </c>
      <c r="U1171" t="s">
        <v>106</v>
      </c>
    </row>
    <row r="1172" spans="1:21">
      <c r="A1172" t="s">
        <v>3064</v>
      </c>
      <c r="B1172" s="1">
        <v>45608</v>
      </c>
      <c r="C1172" t="s">
        <v>33</v>
      </c>
      <c r="D1172">
        <v>34</v>
      </c>
      <c r="E1172" t="s">
        <v>39</v>
      </c>
      <c r="F1172">
        <v>0</v>
      </c>
      <c r="G1172">
        <v>2</v>
      </c>
      <c r="H1172" t="s">
        <v>24</v>
      </c>
      <c r="I1172">
        <v>2893</v>
      </c>
      <c r="J1172">
        <v>0</v>
      </c>
      <c r="K1172">
        <v>9</v>
      </c>
      <c r="L1172" t="s">
        <v>48</v>
      </c>
      <c r="M1172" t="s">
        <v>23</v>
      </c>
      <c r="N1172" t="s">
        <v>23</v>
      </c>
      <c r="O1172" t="s">
        <v>25</v>
      </c>
      <c r="P1172" t="s">
        <v>26</v>
      </c>
      <c r="Q1172" t="s">
        <v>27</v>
      </c>
      <c r="R1172" t="s">
        <v>3065</v>
      </c>
      <c r="S1172" t="s">
        <v>3066</v>
      </c>
      <c r="T1172" t="s">
        <v>30</v>
      </c>
      <c r="U1172" t="s">
        <v>106</v>
      </c>
    </row>
    <row r="1173" spans="1:21">
      <c r="A1173" t="s">
        <v>3067</v>
      </c>
      <c r="B1173" s="1">
        <v>45173</v>
      </c>
      <c r="C1173" t="s">
        <v>22</v>
      </c>
      <c r="D1173">
        <v>60</v>
      </c>
      <c r="E1173" t="s">
        <v>23</v>
      </c>
      <c r="F1173">
        <v>0</v>
      </c>
      <c r="G1173">
        <v>2</v>
      </c>
      <c r="H1173" t="s">
        <v>24</v>
      </c>
      <c r="I1173">
        <v>4580</v>
      </c>
      <c r="J1173">
        <v>1</v>
      </c>
      <c r="K1173">
        <v>23</v>
      </c>
      <c r="M1173" t="s">
        <v>23</v>
      </c>
      <c r="N1173" t="s">
        <v>23</v>
      </c>
      <c r="O1173" t="s">
        <v>49</v>
      </c>
      <c r="P1173" t="s">
        <v>202</v>
      </c>
      <c r="Q1173" t="s">
        <v>50</v>
      </c>
      <c r="R1173" t="s">
        <v>3068</v>
      </c>
      <c r="S1173" t="s">
        <v>3069</v>
      </c>
      <c r="T1173" t="s">
        <v>43</v>
      </c>
      <c r="U1173" t="s">
        <v>44</v>
      </c>
    </row>
    <row r="1174" spans="1:21">
      <c r="A1174" t="s">
        <v>3070</v>
      </c>
      <c r="B1174" s="1">
        <v>45765</v>
      </c>
      <c r="C1174" t="s">
        <v>22</v>
      </c>
      <c r="D1174">
        <v>44</v>
      </c>
      <c r="E1174" t="s">
        <v>23</v>
      </c>
      <c r="F1174">
        <v>1</v>
      </c>
      <c r="G1174">
        <v>2</v>
      </c>
      <c r="H1174" t="s">
        <v>24</v>
      </c>
      <c r="I1174">
        <v>2131</v>
      </c>
      <c r="J1174">
        <v>4</v>
      </c>
      <c r="K1174">
        <v>4</v>
      </c>
      <c r="M1174" t="s">
        <v>23</v>
      </c>
      <c r="N1174" t="s">
        <v>23</v>
      </c>
      <c r="O1174" t="s">
        <v>49</v>
      </c>
      <c r="P1174" t="s">
        <v>26</v>
      </c>
      <c r="Q1174" t="s">
        <v>50</v>
      </c>
      <c r="R1174" t="s">
        <v>3071</v>
      </c>
      <c r="S1174" t="s">
        <v>3072</v>
      </c>
      <c r="T1174" t="s">
        <v>59</v>
      </c>
      <c r="U1174" t="s">
        <v>60</v>
      </c>
    </row>
    <row r="1175" spans="1:21">
      <c r="A1175" t="s">
        <v>3073</v>
      </c>
      <c r="B1175" s="1">
        <v>45839</v>
      </c>
      <c r="C1175" t="s">
        <v>33</v>
      </c>
      <c r="D1175">
        <v>36</v>
      </c>
      <c r="E1175" t="s">
        <v>39</v>
      </c>
      <c r="F1175">
        <v>0</v>
      </c>
      <c r="G1175">
        <v>2</v>
      </c>
      <c r="H1175" t="s">
        <v>24</v>
      </c>
      <c r="I1175">
        <v>4335</v>
      </c>
      <c r="J1175">
        <v>0</v>
      </c>
      <c r="K1175">
        <v>1</v>
      </c>
      <c r="M1175" t="s">
        <v>23</v>
      </c>
      <c r="N1175" t="s">
        <v>23</v>
      </c>
      <c r="O1175" t="s">
        <v>25</v>
      </c>
      <c r="P1175" t="s">
        <v>26</v>
      </c>
      <c r="Q1175" t="s">
        <v>27</v>
      </c>
      <c r="R1175" t="s">
        <v>3074</v>
      </c>
      <c r="S1175" t="s">
        <v>3075</v>
      </c>
      <c r="T1175" t="s">
        <v>64</v>
      </c>
      <c r="U1175" t="s">
        <v>145</v>
      </c>
    </row>
    <row r="1176" spans="1:21">
      <c r="A1176" t="s">
        <v>3076</v>
      </c>
      <c r="B1176" s="1">
        <v>45832</v>
      </c>
      <c r="C1176" t="s">
        <v>33</v>
      </c>
      <c r="D1176">
        <v>60</v>
      </c>
      <c r="E1176" t="s">
        <v>39</v>
      </c>
      <c r="F1176">
        <v>0</v>
      </c>
      <c r="G1176">
        <v>2</v>
      </c>
      <c r="H1176" t="s">
        <v>24</v>
      </c>
      <c r="I1176">
        <v>3845</v>
      </c>
      <c r="J1176">
        <v>0</v>
      </c>
      <c r="K1176">
        <v>2</v>
      </c>
      <c r="L1176" t="s">
        <v>48</v>
      </c>
      <c r="M1176" t="s">
        <v>23</v>
      </c>
      <c r="N1176" t="s">
        <v>39</v>
      </c>
      <c r="P1176" t="s">
        <v>26</v>
      </c>
      <c r="Q1176" t="s">
        <v>84</v>
      </c>
      <c r="R1176" t="s">
        <v>3077</v>
      </c>
      <c r="S1176" t="s">
        <v>3078</v>
      </c>
      <c r="T1176" t="s">
        <v>36</v>
      </c>
      <c r="U1176" t="s">
        <v>46</v>
      </c>
    </row>
    <row r="1177" spans="1:21">
      <c r="A1177" t="s">
        <v>3079</v>
      </c>
      <c r="B1177" s="1">
        <v>45862</v>
      </c>
      <c r="C1177" t="s">
        <v>22</v>
      </c>
      <c r="D1177">
        <v>30</v>
      </c>
      <c r="E1177" t="s">
        <v>39</v>
      </c>
      <c r="F1177">
        <v>0</v>
      </c>
      <c r="G1177">
        <v>2</v>
      </c>
      <c r="H1177" t="s">
        <v>24</v>
      </c>
      <c r="I1177">
        <v>3657</v>
      </c>
      <c r="J1177">
        <v>0</v>
      </c>
      <c r="K1177">
        <v>1</v>
      </c>
      <c r="M1177" t="s">
        <v>23</v>
      </c>
      <c r="N1177" t="s">
        <v>39</v>
      </c>
      <c r="P1177" t="s">
        <v>26</v>
      </c>
      <c r="Q1177" t="s">
        <v>84</v>
      </c>
      <c r="R1177" t="s">
        <v>657</v>
      </c>
      <c r="S1177" t="s">
        <v>3080</v>
      </c>
      <c r="T1177" t="s">
        <v>36</v>
      </c>
      <c r="U1177" t="s">
        <v>37</v>
      </c>
    </row>
    <row r="1178" spans="1:21">
      <c r="A1178" t="s">
        <v>3081</v>
      </c>
      <c r="B1178" s="1">
        <v>44941</v>
      </c>
      <c r="C1178" t="s">
        <v>33</v>
      </c>
      <c r="D1178">
        <v>39</v>
      </c>
      <c r="E1178" t="s">
        <v>23</v>
      </c>
      <c r="F1178">
        <v>0</v>
      </c>
      <c r="G1178">
        <v>2</v>
      </c>
      <c r="H1178" t="s">
        <v>24</v>
      </c>
      <c r="I1178">
        <v>5219</v>
      </c>
      <c r="J1178">
        <v>1</v>
      </c>
      <c r="K1178">
        <v>31</v>
      </c>
      <c r="M1178" t="s">
        <v>23</v>
      </c>
      <c r="N1178" t="s">
        <v>23</v>
      </c>
      <c r="O1178" t="s">
        <v>56</v>
      </c>
      <c r="P1178" t="s">
        <v>26</v>
      </c>
      <c r="Q1178" t="s">
        <v>27</v>
      </c>
      <c r="R1178" t="s">
        <v>3082</v>
      </c>
      <c r="S1178" t="s">
        <v>3083</v>
      </c>
      <c r="T1178" t="s">
        <v>64</v>
      </c>
      <c r="U1178" t="s">
        <v>1397</v>
      </c>
    </row>
    <row r="1179" spans="1:21">
      <c r="A1179" t="s">
        <v>3084</v>
      </c>
      <c r="B1179" s="1">
        <v>43886</v>
      </c>
      <c r="C1179" t="s">
        <v>22</v>
      </c>
      <c r="D1179">
        <v>30</v>
      </c>
      <c r="E1179" t="s">
        <v>23</v>
      </c>
      <c r="F1179">
        <v>0</v>
      </c>
      <c r="G1179">
        <v>2</v>
      </c>
      <c r="H1179" t="s">
        <v>24</v>
      </c>
      <c r="I1179">
        <v>5602</v>
      </c>
      <c r="J1179">
        <v>0</v>
      </c>
      <c r="K1179">
        <v>66</v>
      </c>
      <c r="M1179" t="s">
        <v>23</v>
      </c>
      <c r="N1179" t="s">
        <v>23</v>
      </c>
      <c r="O1179" t="s">
        <v>25</v>
      </c>
      <c r="P1179" t="s">
        <v>164</v>
      </c>
      <c r="Q1179" t="s">
        <v>50</v>
      </c>
      <c r="R1179" t="s">
        <v>3085</v>
      </c>
      <c r="S1179" t="s">
        <v>3086</v>
      </c>
      <c r="T1179" t="s">
        <v>64</v>
      </c>
      <c r="U1179" t="s">
        <v>65</v>
      </c>
    </row>
    <row r="1180" spans="1:21">
      <c r="A1180" t="s">
        <v>3087</v>
      </c>
      <c r="B1180" s="1">
        <v>44701</v>
      </c>
      <c r="C1180" t="s">
        <v>33</v>
      </c>
      <c r="D1180">
        <v>52</v>
      </c>
      <c r="E1180" t="s">
        <v>39</v>
      </c>
      <c r="F1180">
        <v>0</v>
      </c>
      <c r="G1180">
        <v>2</v>
      </c>
      <c r="H1180" t="s">
        <v>24</v>
      </c>
      <c r="I1180">
        <v>4811</v>
      </c>
      <c r="J1180">
        <v>0</v>
      </c>
      <c r="K1180">
        <v>39</v>
      </c>
      <c r="L1180" t="s">
        <v>40</v>
      </c>
      <c r="M1180" t="s">
        <v>23</v>
      </c>
      <c r="N1180" t="s">
        <v>23</v>
      </c>
      <c r="O1180" t="s">
        <v>25</v>
      </c>
      <c r="P1180" t="s">
        <v>26</v>
      </c>
      <c r="Q1180" t="s">
        <v>27</v>
      </c>
      <c r="R1180" t="s">
        <v>3088</v>
      </c>
      <c r="S1180" t="s">
        <v>3089</v>
      </c>
      <c r="T1180" t="s">
        <v>30</v>
      </c>
      <c r="U1180" t="s">
        <v>69</v>
      </c>
    </row>
    <row r="1181" spans="1:21">
      <c r="A1181" t="s">
        <v>3090</v>
      </c>
      <c r="B1181" s="1">
        <v>45854</v>
      </c>
      <c r="C1181" t="s">
        <v>22</v>
      </c>
      <c r="D1181">
        <v>62</v>
      </c>
      <c r="E1181" t="s">
        <v>39</v>
      </c>
      <c r="F1181">
        <v>0</v>
      </c>
      <c r="G1181">
        <v>2</v>
      </c>
      <c r="H1181" t="s">
        <v>24</v>
      </c>
      <c r="I1181">
        <v>2051</v>
      </c>
      <c r="J1181">
        <v>0</v>
      </c>
      <c r="K1181">
        <v>1</v>
      </c>
      <c r="M1181" t="s">
        <v>23</v>
      </c>
      <c r="N1181" t="s">
        <v>39</v>
      </c>
      <c r="P1181" t="s">
        <v>26</v>
      </c>
      <c r="Q1181" t="s">
        <v>27</v>
      </c>
      <c r="R1181" t="s">
        <v>869</v>
      </c>
      <c r="S1181" t="s">
        <v>3091</v>
      </c>
      <c r="T1181" t="s">
        <v>36</v>
      </c>
      <c r="U1181" t="s">
        <v>46</v>
      </c>
    </row>
    <row r="1182" spans="1:21">
      <c r="A1182" t="s">
        <v>3092</v>
      </c>
      <c r="B1182" s="1">
        <v>45801</v>
      </c>
      <c r="C1182" t="s">
        <v>22</v>
      </c>
      <c r="D1182">
        <v>61</v>
      </c>
      <c r="E1182" t="s">
        <v>23</v>
      </c>
      <c r="F1182">
        <v>0</v>
      </c>
      <c r="G1182">
        <v>2</v>
      </c>
      <c r="H1182" t="s">
        <v>24</v>
      </c>
      <c r="I1182">
        <v>2987</v>
      </c>
      <c r="J1182">
        <v>1</v>
      </c>
      <c r="K1182">
        <v>3</v>
      </c>
      <c r="L1182" t="s">
        <v>48</v>
      </c>
      <c r="M1182" t="s">
        <v>39</v>
      </c>
      <c r="N1182" t="s">
        <v>23</v>
      </c>
      <c r="O1182" t="s">
        <v>56</v>
      </c>
      <c r="P1182" t="s">
        <v>26</v>
      </c>
      <c r="Q1182" t="s">
        <v>27</v>
      </c>
      <c r="R1182" t="s">
        <v>3093</v>
      </c>
      <c r="S1182" t="s">
        <v>2319</v>
      </c>
      <c r="T1182" t="s">
        <v>36</v>
      </c>
      <c r="U1182" t="s">
        <v>46</v>
      </c>
    </row>
    <row r="1183" spans="1:21">
      <c r="A1183" t="s">
        <v>3094</v>
      </c>
      <c r="B1183" s="1">
        <v>45821</v>
      </c>
      <c r="C1183" t="s">
        <v>22</v>
      </c>
      <c r="D1183">
        <v>80</v>
      </c>
      <c r="E1183" t="s">
        <v>39</v>
      </c>
      <c r="F1183">
        <v>0</v>
      </c>
      <c r="G1183">
        <v>2</v>
      </c>
      <c r="H1183" t="s">
        <v>24</v>
      </c>
      <c r="I1183">
        <v>5900</v>
      </c>
      <c r="J1183">
        <v>0</v>
      </c>
      <c r="K1183">
        <v>2</v>
      </c>
      <c r="L1183" t="s">
        <v>48</v>
      </c>
      <c r="M1183" t="s">
        <v>23</v>
      </c>
      <c r="N1183" t="s">
        <v>23</v>
      </c>
      <c r="O1183" t="s">
        <v>49</v>
      </c>
      <c r="P1183" t="s">
        <v>26</v>
      </c>
      <c r="Q1183" t="s">
        <v>50</v>
      </c>
      <c r="R1183" t="s">
        <v>135</v>
      </c>
      <c r="S1183" t="s">
        <v>3095</v>
      </c>
      <c r="T1183" t="s">
        <v>43</v>
      </c>
      <c r="U1183" t="s">
        <v>44</v>
      </c>
    </row>
    <row r="1184" spans="1:21">
      <c r="A1184" t="s">
        <v>3096</v>
      </c>
      <c r="B1184" s="1">
        <v>45850</v>
      </c>
      <c r="C1184" t="s">
        <v>22</v>
      </c>
      <c r="D1184">
        <v>65</v>
      </c>
      <c r="E1184" t="s">
        <v>39</v>
      </c>
      <c r="F1184">
        <v>0</v>
      </c>
      <c r="G1184">
        <v>2</v>
      </c>
      <c r="H1184" t="s">
        <v>24</v>
      </c>
      <c r="I1184">
        <v>5674</v>
      </c>
      <c r="J1184">
        <v>0</v>
      </c>
      <c r="K1184">
        <v>1</v>
      </c>
      <c r="L1184" t="s">
        <v>48</v>
      </c>
      <c r="M1184" t="s">
        <v>23</v>
      </c>
      <c r="N1184" t="s">
        <v>23</v>
      </c>
      <c r="O1184" t="s">
        <v>25</v>
      </c>
      <c r="P1184" t="s">
        <v>26</v>
      </c>
      <c r="Q1184" t="s">
        <v>27</v>
      </c>
      <c r="R1184" t="s">
        <v>2322</v>
      </c>
      <c r="S1184" t="s">
        <v>3097</v>
      </c>
      <c r="T1184" t="s">
        <v>30</v>
      </c>
      <c r="U1184" t="s">
        <v>106</v>
      </c>
    </row>
    <row r="1185" spans="1:21">
      <c r="A1185" t="s">
        <v>3098</v>
      </c>
      <c r="B1185" s="1">
        <v>45671</v>
      </c>
      <c r="C1185" t="s">
        <v>22</v>
      </c>
      <c r="D1185">
        <v>78</v>
      </c>
      <c r="E1185" t="s">
        <v>39</v>
      </c>
      <c r="F1185">
        <v>0</v>
      </c>
      <c r="G1185">
        <v>2</v>
      </c>
      <c r="H1185" t="s">
        <v>24</v>
      </c>
      <c r="I1185">
        <v>5638</v>
      </c>
      <c r="J1185">
        <v>0</v>
      </c>
      <c r="K1185">
        <v>7</v>
      </c>
      <c r="M1185" t="s">
        <v>23</v>
      </c>
      <c r="N1185" t="s">
        <v>23</v>
      </c>
      <c r="O1185" t="s">
        <v>25</v>
      </c>
      <c r="P1185" t="s">
        <v>26</v>
      </c>
      <c r="Q1185" t="s">
        <v>50</v>
      </c>
      <c r="R1185" t="s">
        <v>1390</v>
      </c>
      <c r="S1185" t="s">
        <v>3099</v>
      </c>
      <c r="T1185" t="s">
        <v>36</v>
      </c>
      <c r="U1185" t="s">
        <v>46</v>
      </c>
    </row>
    <row r="1186" spans="1:21">
      <c r="A1186" t="s">
        <v>3100</v>
      </c>
      <c r="B1186" s="1">
        <v>45825</v>
      </c>
      <c r="C1186" t="s">
        <v>22</v>
      </c>
      <c r="D1186">
        <v>79</v>
      </c>
      <c r="E1186" t="s">
        <v>39</v>
      </c>
      <c r="F1186">
        <v>0</v>
      </c>
      <c r="G1186">
        <v>2</v>
      </c>
      <c r="H1186" t="s">
        <v>24</v>
      </c>
      <c r="I1186">
        <v>5378</v>
      </c>
      <c r="J1186">
        <v>0</v>
      </c>
      <c r="K1186">
        <v>2</v>
      </c>
      <c r="L1186" t="s">
        <v>48</v>
      </c>
      <c r="M1186" t="s">
        <v>23</v>
      </c>
      <c r="N1186" t="s">
        <v>23</v>
      </c>
      <c r="O1186" t="s">
        <v>25</v>
      </c>
      <c r="P1186" t="s">
        <v>26</v>
      </c>
      <c r="Q1186" t="s">
        <v>84</v>
      </c>
      <c r="R1186" t="s">
        <v>3101</v>
      </c>
      <c r="S1186" t="s">
        <v>3102</v>
      </c>
      <c r="T1186" t="s">
        <v>30</v>
      </c>
      <c r="U1186" t="s">
        <v>69</v>
      </c>
    </row>
    <row r="1187" spans="1:21">
      <c r="A1187" t="s">
        <v>3103</v>
      </c>
      <c r="B1187" s="1">
        <v>44066</v>
      </c>
      <c r="C1187" t="s">
        <v>33</v>
      </c>
      <c r="D1187">
        <v>20</v>
      </c>
      <c r="E1187" t="s">
        <v>39</v>
      </c>
      <c r="F1187">
        <v>0</v>
      </c>
      <c r="G1187">
        <v>2</v>
      </c>
      <c r="H1187" t="s">
        <v>24</v>
      </c>
      <c r="I1187">
        <v>4105</v>
      </c>
      <c r="J1187">
        <v>0</v>
      </c>
      <c r="K1187">
        <v>60</v>
      </c>
      <c r="M1187" t="s">
        <v>23</v>
      </c>
      <c r="N1187" t="s">
        <v>23</v>
      </c>
      <c r="O1187" t="s">
        <v>25</v>
      </c>
      <c r="P1187" t="s">
        <v>26</v>
      </c>
      <c r="Q1187" t="s">
        <v>27</v>
      </c>
      <c r="R1187" t="s">
        <v>2703</v>
      </c>
      <c r="S1187" t="s">
        <v>3104</v>
      </c>
      <c r="T1187" t="s">
        <v>43</v>
      </c>
      <c r="U1187" t="s">
        <v>44</v>
      </c>
    </row>
    <row r="1188" spans="1:21">
      <c r="A1188" t="s">
        <v>3105</v>
      </c>
      <c r="B1188" s="1">
        <v>44967</v>
      </c>
      <c r="C1188" t="s">
        <v>22</v>
      </c>
      <c r="D1188">
        <v>33</v>
      </c>
      <c r="E1188" t="s">
        <v>39</v>
      </c>
      <c r="F1188">
        <v>0</v>
      </c>
      <c r="G1188">
        <v>2</v>
      </c>
      <c r="H1188" t="s">
        <v>24</v>
      </c>
      <c r="I1188">
        <v>5654</v>
      </c>
      <c r="J1188">
        <v>0</v>
      </c>
      <c r="K1188">
        <v>30</v>
      </c>
      <c r="M1188" t="s">
        <v>23</v>
      </c>
      <c r="N1188" t="s">
        <v>23</v>
      </c>
      <c r="O1188" t="s">
        <v>25</v>
      </c>
      <c r="P1188" t="s">
        <v>26</v>
      </c>
      <c r="Q1188" t="s">
        <v>27</v>
      </c>
      <c r="R1188" t="s">
        <v>3106</v>
      </c>
      <c r="S1188" t="s">
        <v>3107</v>
      </c>
      <c r="T1188" t="s">
        <v>30</v>
      </c>
      <c r="U1188" t="s">
        <v>69</v>
      </c>
    </row>
    <row r="1189" spans="1:21">
      <c r="A1189" t="s">
        <v>3108</v>
      </c>
      <c r="B1189" s="1">
        <v>45273</v>
      </c>
      <c r="C1189" t="s">
        <v>33</v>
      </c>
      <c r="D1189">
        <v>57</v>
      </c>
      <c r="E1189" t="s">
        <v>23</v>
      </c>
      <c r="F1189">
        <v>0</v>
      </c>
      <c r="G1189">
        <v>2</v>
      </c>
      <c r="H1189" t="s">
        <v>24</v>
      </c>
      <c r="I1189">
        <v>4223</v>
      </c>
      <c r="J1189">
        <v>3</v>
      </c>
      <c r="K1189">
        <v>20</v>
      </c>
      <c r="M1189" t="s">
        <v>23</v>
      </c>
      <c r="N1189" t="s">
        <v>23</v>
      </c>
      <c r="O1189" t="s">
        <v>25</v>
      </c>
      <c r="P1189" t="s">
        <v>26</v>
      </c>
      <c r="Q1189" t="s">
        <v>27</v>
      </c>
      <c r="R1189" t="s">
        <v>3109</v>
      </c>
      <c r="S1189" t="s">
        <v>3110</v>
      </c>
      <c r="T1189" t="s">
        <v>64</v>
      </c>
      <c r="U1189" t="s">
        <v>73</v>
      </c>
    </row>
    <row r="1190" spans="1:21">
      <c r="A1190" t="s">
        <v>3111</v>
      </c>
      <c r="B1190" s="1">
        <v>45846</v>
      </c>
      <c r="C1190" t="s">
        <v>33</v>
      </c>
      <c r="D1190">
        <v>35</v>
      </c>
      <c r="E1190" t="s">
        <v>39</v>
      </c>
      <c r="F1190">
        <v>0</v>
      </c>
      <c r="G1190">
        <v>2</v>
      </c>
      <c r="H1190" t="s">
        <v>24</v>
      </c>
      <c r="I1190">
        <v>5890</v>
      </c>
      <c r="J1190">
        <v>0</v>
      </c>
      <c r="K1190">
        <v>1</v>
      </c>
      <c r="M1190" t="s">
        <v>23</v>
      </c>
      <c r="N1190" t="s">
        <v>39</v>
      </c>
      <c r="P1190" t="s">
        <v>26</v>
      </c>
      <c r="Q1190" t="s">
        <v>50</v>
      </c>
      <c r="R1190" t="s">
        <v>3112</v>
      </c>
      <c r="S1190" t="s">
        <v>3113</v>
      </c>
      <c r="T1190" t="s">
        <v>30</v>
      </c>
      <c r="U1190" t="s">
        <v>69</v>
      </c>
    </row>
    <row r="1191" spans="1:21">
      <c r="A1191" t="s">
        <v>3114</v>
      </c>
      <c r="B1191" s="1">
        <v>45850</v>
      </c>
      <c r="C1191" t="s">
        <v>33</v>
      </c>
      <c r="D1191">
        <v>54</v>
      </c>
      <c r="E1191" t="s">
        <v>23</v>
      </c>
      <c r="F1191">
        <v>2</v>
      </c>
      <c r="G1191">
        <v>2</v>
      </c>
      <c r="H1191" t="s">
        <v>24</v>
      </c>
      <c r="I1191">
        <v>2865</v>
      </c>
      <c r="J1191">
        <v>1</v>
      </c>
      <c r="K1191">
        <v>1</v>
      </c>
      <c r="M1191" t="s">
        <v>23</v>
      </c>
      <c r="N1191" t="s">
        <v>39</v>
      </c>
      <c r="P1191" t="s">
        <v>26</v>
      </c>
      <c r="Q1191" t="s">
        <v>84</v>
      </c>
      <c r="R1191" t="s">
        <v>971</v>
      </c>
      <c r="S1191" t="s">
        <v>3115</v>
      </c>
      <c r="T1191" t="s">
        <v>30</v>
      </c>
      <c r="U1191" t="s">
        <v>69</v>
      </c>
    </row>
    <row r="1192" spans="1:21">
      <c r="A1192" t="s">
        <v>3116</v>
      </c>
      <c r="B1192" s="1">
        <v>45785</v>
      </c>
      <c r="C1192" t="s">
        <v>22</v>
      </c>
      <c r="D1192">
        <v>53</v>
      </c>
      <c r="E1192" t="s">
        <v>39</v>
      </c>
      <c r="F1192">
        <v>0</v>
      </c>
      <c r="G1192">
        <v>2</v>
      </c>
      <c r="H1192" t="s">
        <v>24</v>
      </c>
      <c r="I1192">
        <v>2421</v>
      </c>
      <c r="J1192">
        <v>0</v>
      </c>
      <c r="K1192">
        <v>3</v>
      </c>
      <c r="L1192" t="s">
        <v>48</v>
      </c>
      <c r="M1192" t="s">
        <v>23</v>
      </c>
      <c r="N1192" t="s">
        <v>23</v>
      </c>
      <c r="O1192" t="s">
        <v>25</v>
      </c>
      <c r="P1192" t="s">
        <v>26</v>
      </c>
      <c r="Q1192" t="s">
        <v>27</v>
      </c>
      <c r="R1192" t="s">
        <v>232</v>
      </c>
      <c r="S1192" t="s">
        <v>3117</v>
      </c>
      <c r="T1192" t="s">
        <v>30</v>
      </c>
      <c r="U1192" t="s">
        <v>103</v>
      </c>
    </row>
    <row r="1193" spans="1:21">
      <c r="A1193" t="s">
        <v>3118</v>
      </c>
      <c r="B1193" s="1">
        <v>45850</v>
      </c>
      <c r="C1193" t="s">
        <v>22</v>
      </c>
      <c r="D1193">
        <v>22</v>
      </c>
      <c r="E1193" t="s">
        <v>39</v>
      </c>
      <c r="F1193">
        <v>0</v>
      </c>
      <c r="G1193">
        <v>2</v>
      </c>
      <c r="H1193" t="s">
        <v>24</v>
      </c>
      <c r="I1193">
        <v>3731</v>
      </c>
      <c r="J1193">
        <v>0</v>
      </c>
      <c r="K1193">
        <v>1</v>
      </c>
      <c r="M1193" t="s">
        <v>23</v>
      </c>
      <c r="N1193" t="s">
        <v>39</v>
      </c>
      <c r="P1193" t="s">
        <v>26</v>
      </c>
      <c r="Q1193" t="s">
        <v>50</v>
      </c>
      <c r="R1193" t="s">
        <v>860</v>
      </c>
      <c r="S1193" t="s">
        <v>3119</v>
      </c>
      <c r="T1193" t="s">
        <v>36</v>
      </c>
      <c r="U1193" t="s">
        <v>46</v>
      </c>
    </row>
    <row r="1194" spans="1:21">
      <c r="A1194" t="s">
        <v>3120</v>
      </c>
      <c r="B1194" s="1">
        <v>44089</v>
      </c>
      <c r="C1194" t="s">
        <v>22</v>
      </c>
      <c r="D1194">
        <v>70</v>
      </c>
      <c r="E1194" t="s">
        <v>23</v>
      </c>
      <c r="F1194">
        <v>0</v>
      </c>
      <c r="G1194">
        <v>2</v>
      </c>
      <c r="H1194" t="s">
        <v>24</v>
      </c>
      <c r="I1194">
        <v>5390</v>
      </c>
      <c r="J1194">
        <v>0</v>
      </c>
      <c r="K1194">
        <v>59</v>
      </c>
      <c r="M1194" t="s">
        <v>23</v>
      </c>
      <c r="N1194" t="s">
        <v>23</v>
      </c>
      <c r="O1194" t="s">
        <v>25</v>
      </c>
      <c r="P1194" t="s">
        <v>26</v>
      </c>
      <c r="Q1194" t="s">
        <v>27</v>
      </c>
      <c r="R1194" t="s">
        <v>410</v>
      </c>
      <c r="S1194" t="s">
        <v>3121</v>
      </c>
      <c r="T1194" t="s">
        <v>59</v>
      </c>
      <c r="U1194" t="s">
        <v>60</v>
      </c>
    </row>
    <row r="1195" spans="1:21">
      <c r="A1195" t="s">
        <v>3122</v>
      </c>
      <c r="B1195" s="1">
        <v>45497</v>
      </c>
      <c r="C1195" t="s">
        <v>33</v>
      </c>
      <c r="D1195">
        <v>77</v>
      </c>
      <c r="E1195" t="s">
        <v>23</v>
      </c>
      <c r="F1195">
        <v>0</v>
      </c>
      <c r="G1195">
        <v>2</v>
      </c>
      <c r="H1195" t="s">
        <v>24</v>
      </c>
      <c r="I1195">
        <v>5101</v>
      </c>
      <c r="J1195">
        <v>2</v>
      </c>
      <c r="K1195">
        <v>13</v>
      </c>
      <c r="M1195" t="s">
        <v>23</v>
      </c>
      <c r="N1195" t="s">
        <v>23</v>
      </c>
      <c r="O1195" t="s">
        <v>25</v>
      </c>
      <c r="P1195" t="s">
        <v>26</v>
      </c>
      <c r="Q1195" t="s">
        <v>27</v>
      </c>
      <c r="R1195" t="s">
        <v>1965</v>
      </c>
      <c r="S1195" t="s">
        <v>3123</v>
      </c>
      <c r="T1195" t="s">
        <v>43</v>
      </c>
      <c r="U1195" t="s">
        <v>1397</v>
      </c>
    </row>
    <row r="1196" spans="1:21">
      <c r="A1196" t="s">
        <v>3124</v>
      </c>
      <c r="B1196" s="1">
        <v>45200</v>
      </c>
      <c r="C1196" t="s">
        <v>22</v>
      </c>
      <c r="D1196">
        <v>52</v>
      </c>
      <c r="E1196" t="s">
        <v>39</v>
      </c>
      <c r="F1196">
        <v>0</v>
      </c>
      <c r="G1196">
        <v>2</v>
      </c>
      <c r="H1196" t="s">
        <v>24</v>
      </c>
      <c r="I1196">
        <v>3665</v>
      </c>
      <c r="J1196">
        <v>0</v>
      </c>
      <c r="K1196">
        <v>22</v>
      </c>
      <c r="M1196" t="s">
        <v>23</v>
      </c>
      <c r="N1196" t="s">
        <v>23</v>
      </c>
      <c r="O1196" t="s">
        <v>25</v>
      </c>
      <c r="P1196" t="s">
        <v>26</v>
      </c>
      <c r="Q1196" t="s">
        <v>50</v>
      </c>
      <c r="R1196" t="s">
        <v>434</v>
      </c>
      <c r="S1196" t="s">
        <v>3125</v>
      </c>
      <c r="T1196" t="s">
        <v>30</v>
      </c>
      <c r="U1196" t="s">
        <v>103</v>
      </c>
    </row>
    <row r="1197" spans="1:21">
      <c r="A1197" t="s">
        <v>3126</v>
      </c>
      <c r="B1197" s="1">
        <v>45853</v>
      </c>
      <c r="C1197" t="s">
        <v>22</v>
      </c>
      <c r="D1197">
        <v>41</v>
      </c>
      <c r="E1197" t="s">
        <v>39</v>
      </c>
      <c r="F1197">
        <v>0</v>
      </c>
      <c r="G1197">
        <v>2</v>
      </c>
      <c r="H1197" t="s">
        <v>24</v>
      </c>
      <c r="I1197">
        <v>3605</v>
      </c>
      <c r="J1197">
        <v>0</v>
      </c>
      <c r="K1197">
        <v>1</v>
      </c>
      <c r="L1197" t="s">
        <v>48</v>
      </c>
      <c r="M1197" t="s">
        <v>39</v>
      </c>
      <c r="N1197" t="s">
        <v>23</v>
      </c>
      <c r="O1197" t="s">
        <v>49</v>
      </c>
      <c r="P1197" t="s">
        <v>26</v>
      </c>
      <c r="Q1197" t="s">
        <v>84</v>
      </c>
      <c r="R1197" t="s">
        <v>3127</v>
      </c>
      <c r="S1197" t="s">
        <v>3128</v>
      </c>
      <c r="T1197" t="s">
        <v>36</v>
      </c>
      <c r="U1197" t="s">
        <v>37</v>
      </c>
    </row>
    <row r="1198" spans="1:21">
      <c r="A1198" t="s">
        <v>3129</v>
      </c>
      <c r="B1198" s="1">
        <v>45830</v>
      </c>
      <c r="C1198" t="s">
        <v>33</v>
      </c>
      <c r="D1198">
        <v>51</v>
      </c>
      <c r="E1198" t="s">
        <v>39</v>
      </c>
      <c r="F1198">
        <v>0</v>
      </c>
      <c r="G1198">
        <v>2</v>
      </c>
      <c r="H1198" t="s">
        <v>24</v>
      </c>
      <c r="I1198">
        <v>4381</v>
      </c>
      <c r="J1198">
        <v>0</v>
      </c>
      <c r="K1198">
        <v>2</v>
      </c>
      <c r="L1198" t="s">
        <v>48</v>
      </c>
      <c r="M1198" t="s">
        <v>23</v>
      </c>
      <c r="N1198" t="s">
        <v>23</v>
      </c>
      <c r="O1198" t="s">
        <v>25</v>
      </c>
      <c r="P1198" t="s">
        <v>26</v>
      </c>
      <c r="Q1198" t="s">
        <v>27</v>
      </c>
      <c r="R1198" t="s">
        <v>832</v>
      </c>
      <c r="S1198" t="s">
        <v>3130</v>
      </c>
      <c r="T1198" t="s">
        <v>36</v>
      </c>
      <c r="U1198" t="s">
        <v>37</v>
      </c>
    </row>
    <row r="1199" spans="1:21">
      <c r="A1199" t="s">
        <v>3131</v>
      </c>
      <c r="B1199" s="1">
        <v>44294</v>
      </c>
      <c r="C1199" t="s">
        <v>22</v>
      </c>
      <c r="D1199">
        <v>21</v>
      </c>
      <c r="E1199" t="s">
        <v>39</v>
      </c>
      <c r="F1199">
        <v>0</v>
      </c>
      <c r="G1199">
        <v>2</v>
      </c>
      <c r="H1199" t="s">
        <v>24</v>
      </c>
      <c r="I1199">
        <v>4630</v>
      </c>
      <c r="J1199">
        <v>0</v>
      </c>
      <c r="K1199">
        <v>52</v>
      </c>
      <c r="M1199" t="s">
        <v>23</v>
      </c>
      <c r="N1199" t="s">
        <v>23</v>
      </c>
      <c r="O1199" t="s">
        <v>25</v>
      </c>
      <c r="P1199" t="s">
        <v>202</v>
      </c>
      <c r="Q1199" t="s">
        <v>27</v>
      </c>
      <c r="R1199" t="s">
        <v>2286</v>
      </c>
      <c r="S1199" t="s">
        <v>3132</v>
      </c>
      <c r="T1199" t="s">
        <v>43</v>
      </c>
      <c r="U1199" t="s">
        <v>44</v>
      </c>
    </row>
    <row r="1200" spans="1:21">
      <c r="A1200" t="s">
        <v>3133</v>
      </c>
      <c r="B1200" s="1">
        <v>44627</v>
      </c>
      <c r="C1200" t="s">
        <v>33</v>
      </c>
      <c r="D1200">
        <v>63</v>
      </c>
      <c r="E1200" t="s">
        <v>39</v>
      </c>
      <c r="F1200">
        <v>0</v>
      </c>
      <c r="G1200">
        <v>2</v>
      </c>
      <c r="H1200" t="s">
        <v>24</v>
      </c>
      <c r="I1200">
        <v>5383</v>
      </c>
      <c r="J1200">
        <v>0</v>
      </c>
      <c r="K1200">
        <v>41</v>
      </c>
      <c r="M1200" t="s">
        <v>23</v>
      </c>
      <c r="N1200" t="s">
        <v>23</v>
      </c>
      <c r="O1200" t="s">
        <v>25</v>
      </c>
      <c r="P1200" t="s">
        <v>26</v>
      </c>
      <c r="Q1200" t="s">
        <v>27</v>
      </c>
      <c r="R1200" t="s">
        <v>3134</v>
      </c>
      <c r="S1200" t="s">
        <v>3135</v>
      </c>
      <c r="T1200" t="s">
        <v>59</v>
      </c>
      <c r="U1200" t="s">
        <v>60</v>
      </c>
    </row>
    <row r="1201" spans="1:21">
      <c r="A1201" t="s">
        <v>3136</v>
      </c>
      <c r="B1201" s="1">
        <v>45858</v>
      </c>
      <c r="C1201" t="s">
        <v>33</v>
      </c>
      <c r="D1201">
        <v>64</v>
      </c>
      <c r="E1201" t="s">
        <v>39</v>
      </c>
      <c r="F1201">
        <v>0</v>
      </c>
      <c r="G1201">
        <v>2</v>
      </c>
      <c r="H1201" t="s">
        <v>24</v>
      </c>
      <c r="I1201">
        <v>2783</v>
      </c>
      <c r="J1201">
        <v>0</v>
      </c>
      <c r="K1201">
        <v>1</v>
      </c>
      <c r="L1201" t="s">
        <v>48</v>
      </c>
      <c r="M1201" t="s">
        <v>23</v>
      </c>
      <c r="N1201" t="s">
        <v>39</v>
      </c>
      <c r="P1201" t="s">
        <v>26</v>
      </c>
      <c r="Q1201" t="s">
        <v>50</v>
      </c>
      <c r="R1201" t="s">
        <v>1415</v>
      </c>
      <c r="S1201" t="s">
        <v>3137</v>
      </c>
      <c r="T1201" t="s">
        <v>36</v>
      </c>
      <c r="U1201" t="s">
        <v>46</v>
      </c>
    </row>
    <row r="1202" spans="1:21">
      <c r="A1202" t="s">
        <v>3138</v>
      </c>
      <c r="B1202" s="1">
        <v>45845</v>
      </c>
      <c r="C1202" t="s">
        <v>22</v>
      </c>
      <c r="D1202">
        <v>38</v>
      </c>
      <c r="E1202" t="s">
        <v>23</v>
      </c>
      <c r="F1202">
        <v>0</v>
      </c>
      <c r="G1202">
        <v>2</v>
      </c>
      <c r="H1202" t="s">
        <v>24</v>
      </c>
      <c r="I1202">
        <v>2485</v>
      </c>
      <c r="J1202">
        <v>1</v>
      </c>
      <c r="K1202">
        <v>1</v>
      </c>
      <c r="M1202" t="s">
        <v>23</v>
      </c>
      <c r="N1202" t="s">
        <v>23</v>
      </c>
      <c r="O1202" t="s">
        <v>25</v>
      </c>
      <c r="P1202" t="s">
        <v>26</v>
      </c>
      <c r="Q1202" t="s">
        <v>27</v>
      </c>
      <c r="R1202" t="s">
        <v>206</v>
      </c>
      <c r="S1202" t="s">
        <v>3139</v>
      </c>
      <c r="T1202" t="s">
        <v>59</v>
      </c>
      <c r="U1202" t="s">
        <v>60</v>
      </c>
    </row>
    <row r="1203" spans="1:21">
      <c r="A1203" t="s">
        <v>3140</v>
      </c>
      <c r="B1203" s="1">
        <v>44934</v>
      </c>
      <c r="C1203" t="s">
        <v>33</v>
      </c>
      <c r="D1203">
        <v>54</v>
      </c>
      <c r="E1203" t="s">
        <v>39</v>
      </c>
      <c r="F1203">
        <v>0</v>
      </c>
      <c r="G1203">
        <v>2</v>
      </c>
      <c r="H1203" t="s">
        <v>24</v>
      </c>
      <c r="I1203">
        <v>2031</v>
      </c>
      <c r="J1203">
        <v>0</v>
      </c>
      <c r="K1203">
        <v>31</v>
      </c>
      <c r="M1203" t="s">
        <v>23</v>
      </c>
      <c r="N1203" t="s">
        <v>23</v>
      </c>
      <c r="O1203" t="s">
        <v>25</v>
      </c>
      <c r="P1203" t="s">
        <v>26</v>
      </c>
      <c r="Q1203" t="s">
        <v>27</v>
      </c>
      <c r="R1203" t="s">
        <v>1131</v>
      </c>
      <c r="S1203" t="s">
        <v>3141</v>
      </c>
      <c r="T1203" t="s">
        <v>64</v>
      </c>
      <c r="U1203" t="s">
        <v>73</v>
      </c>
    </row>
    <row r="1204" spans="1:21">
      <c r="A1204" t="s">
        <v>3142</v>
      </c>
      <c r="B1204" s="1">
        <v>44156</v>
      </c>
      <c r="C1204" t="s">
        <v>22</v>
      </c>
      <c r="D1204">
        <v>74</v>
      </c>
      <c r="E1204" t="s">
        <v>23</v>
      </c>
      <c r="F1204">
        <v>0</v>
      </c>
      <c r="G1204">
        <v>2</v>
      </c>
      <c r="H1204" t="s">
        <v>24</v>
      </c>
      <c r="I1204">
        <v>6259</v>
      </c>
      <c r="J1204">
        <v>1</v>
      </c>
      <c r="K1204">
        <v>57</v>
      </c>
      <c r="M1204" t="s">
        <v>23</v>
      </c>
      <c r="N1204" t="s">
        <v>23</v>
      </c>
      <c r="O1204" t="s">
        <v>25</v>
      </c>
      <c r="P1204" t="s">
        <v>26</v>
      </c>
      <c r="Q1204" t="s">
        <v>27</v>
      </c>
      <c r="R1204" t="s">
        <v>1816</v>
      </c>
      <c r="S1204" t="s">
        <v>3143</v>
      </c>
      <c r="T1204" t="s">
        <v>36</v>
      </c>
      <c r="U1204" t="s">
        <v>46</v>
      </c>
    </row>
    <row r="1205" spans="1:21">
      <c r="A1205" t="s">
        <v>3144</v>
      </c>
      <c r="B1205" s="1">
        <v>43874</v>
      </c>
      <c r="C1205" t="s">
        <v>33</v>
      </c>
      <c r="D1205">
        <v>68</v>
      </c>
      <c r="E1205" t="s">
        <v>23</v>
      </c>
      <c r="F1205">
        <v>0</v>
      </c>
      <c r="G1205">
        <v>2</v>
      </c>
      <c r="H1205" t="s">
        <v>24</v>
      </c>
      <c r="I1205">
        <v>6117</v>
      </c>
      <c r="J1205">
        <v>1</v>
      </c>
      <c r="K1205">
        <v>66</v>
      </c>
      <c r="M1205" t="s">
        <v>23</v>
      </c>
      <c r="N1205" t="s">
        <v>23</v>
      </c>
      <c r="O1205" t="s">
        <v>25</v>
      </c>
      <c r="P1205" t="s">
        <v>202</v>
      </c>
      <c r="Q1205" t="s">
        <v>50</v>
      </c>
      <c r="R1205" t="s">
        <v>1050</v>
      </c>
      <c r="S1205" t="s">
        <v>3145</v>
      </c>
      <c r="T1205" t="s">
        <v>43</v>
      </c>
      <c r="U1205" t="s">
        <v>44</v>
      </c>
    </row>
    <row r="1206" spans="1:21">
      <c r="A1206" t="s">
        <v>3146</v>
      </c>
      <c r="B1206" s="1">
        <v>45825</v>
      </c>
      <c r="C1206" t="s">
        <v>22</v>
      </c>
      <c r="D1206">
        <v>78</v>
      </c>
      <c r="E1206" t="s">
        <v>39</v>
      </c>
      <c r="F1206">
        <v>0</v>
      </c>
      <c r="G1206">
        <v>2</v>
      </c>
      <c r="H1206" t="s">
        <v>24</v>
      </c>
      <c r="I1206">
        <v>5655</v>
      </c>
      <c r="J1206">
        <v>0</v>
      </c>
      <c r="K1206">
        <v>2</v>
      </c>
      <c r="M1206" t="s">
        <v>23</v>
      </c>
      <c r="N1206" t="s">
        <v>23</v>
      </c>
      <c r="O1206" t="s">
        <v>49</v>
      </c>
      <c r="P1206" t="s">
        <v>26</v>
      </c>
      <c r="Q1206" t="s">
        <v>27</v>
      </c>
      <c r="R1206" t="s">
        <v>1905</v>
      </c>
      <c r="S1206" t="s">
        <v>3147</v>
      </c>
      <c r="T1206" t="s">
        <v>36</v>
      </c>
      <c r="U1206" t="s">
        <v>46</v>
      </c>
    </row>
    <row r="1207" spans="1:21">
      <c r="A1207" t="s">
        <v>3148</v>
      </c>
      <c r="B1207" s="1">
        <v>44746</v>
      </c>
      <c r="C1207" t="s">
        <v>22</v>
      </c>
      <c r="D1207">
        <v>75</v>
      </c>
      <c r="E1207" t="s">
        <v>23</v>
      </c>
      <c r="F1207">
        <v>0</v>
      </c>
      <c r="G1207">
        <v>2</v>
      </c>
      <c r="H1207" t="s">
        <v>24</v>
      </c>
      <c r="I1207">
        <v>4712</v>
      </c>
      <c r="J1207">
        <v>1</v>
      </c>
      <c r="K1207">
        <v>37</v>
      </c>
      <c r="L1207" t="s">
        <v>40</v>
      </c>
      <c r="M1207" t="s">
        <v>23</v>
      </c>
      <c r="N1207" t="s">
        <v>23</v>
      </c>
      <c r="O1207" t="s">
        <v>25</v>
      </c>
      <c r="P1207" t="s">
        <v>26</v>
      </c>
      <c r="Q1207" t="s">
        <v>27</v>
      </c>
      <c r="R1207" t="s">
        <v>108</v>
      </c>
      <c r="S1207" t="s">
        <v>3149</v>
      </c>
      <c r="T1207" t="s">
        <v>30</v>
      </c>
      <c r="U1207" t="s">
        <v>103</v>
      </c>
    </row>
    <row r="1208" spans="1:21">
      <c r="A1208" t="s">
        <v>3150</v>
      </c>
      <c r="B1208" s="1">
        <v>45085</v>
      </c>
      <c r="C1208" t="s">
        <v>33</v>
      </c>
      <c r="D1208">
        <v>73</v>
      </c>
      <c r="E1208" t="s">
        <v>23</v>
      </c>
      <c r="F1208">
        <v>0</v>
      </c>
      <c r="G1208">
        <v>2</v>
      </c>
      <c r="H1208" t="s">
        <v>24</v>
      </c>
      <c r="I1208">
        <v>2591</v>
      </c>
      <c r="J1208">
        <v>1</v>
      </c>
      <c r="K1208">
        <v>26</v>
      </c>
      <c r="L1208" t="s">
        <v>40</v>
      </c>
      <c r="M1208" t="s">
        <v>23</v>
      </c>
      <c r="N1208" t="s">
        <v>23</v>
      </c>
      <c r="O1208" t="s">
        <v>25</v>
      </c>
      <c r="P1208" t="s">
        <v>26</v>
      </c>
      <c r="Q1208" t="s">
        <v>27</v>
      </c>
      <c r="R1208" t="s">
        <v>410</v>
      </c>
      <c r="S1208" t="s">
        <v>3151</v>
      </c>
      <c r="T1208" t="s">
        <v>64</v>
      </c>
      <c r="U1208" t="s">
        <v>234</v>
      </c>
    </row>
    <row r="1209" spans="1:21">
      <c r="A1209" t="s">
        <v>3152</v>
      </c>
      <c r="B1209" s="1">
        <v>43804</v>
      </c>
      <c r="C1209" t="s">
        <v>22</v>
      </c>
      <c r="D1209">
        <v>26</v>
      </c>
      <c r="E1209" t="s">
        <v>23</v>
      </c>
      <c r="F1209">
        <v>0</v>
      </c>
      <c r="G1209">
        <v>2</v>
      </c>
      <c r="H1209" t="s">
        <v>24</v>
      </c>
      <c r="I1209">
        <v>5034</v>
      </c>
      <c r="J1209">
        <v>4</v>
      </c>
      <c r="K1209">
        <v>68</v>
      </c>
      <c r="L1209" t="s">
        <v>316</v>
      </c>
      <c r="M1209" t="s">
        <v>23</v>
      </c>
      <c r="N1209" t="s">
        <v>23</v>
      </c>
      <c r="O1209" t="s">
        <v>25</v>
      </c>
      <c r="P1209" t="s">
        <v>164</v>
      </c>
      <c r="Q1209" t="s">
        <v>27</v>
      </c>
      <c r="R1209" t="s">
        <v>1198</v>
      </c>
      <c r="S1209" t="s">
        <v>3153</v>
      </c>
      <c r="T1209" t="s">
        <v>30</v>
      </c>
      <c r="U1209" t="s">
        <v>31</v>
      </c>
    </row>
    <row r="1210" spans="1:21">
      <c r="A1210" t="s">
        <v>3154</v>
      </c>
      <c r="B1210" s="1">
        <v>45639</v>
      </c>
      <c r="C1210" t="s">
        <v>22</v>
      </c>
      <c r="D1210">
        <v>51</v>
      </c>
      <c r="E1210" t="s">
        <v>39</v>
      </c>
      <c r="F1210">
        <v>2</v>
      </c>
      <c r="G1210">
        <v>2</v>
      </c>
      <c r="H1210" t="s">
        <v>24</v>
      </c>
      <c r="I1210">
        <v>2152</v>
      </c>
      <c r="J1210">
        <v>0</v>
      </c>
      <c r="K1210">
        <v>8</v>
      </c>
      <c r="L1210" t="s">
        <v>48</v>
      </c>
      <c r="M1210" t="s">
        <v>23</v>
      </c>
      <c r="N1210" t="s">
        <v>23</v>
      </c>
      <c r="O1210" t="s">
        <v>25</v>
      </c>
      <c r="P1210" t="s">
        <v>26</v>
      </c>
      <c r="Q1210" t="s">
        <v>27</v>
      </c>
      <c r="R1210" t="s">
        <v>1460</v>
      </c>
      <c r="S1210" t="s">
        <v>3155</v>
      </c>
      <c r="T1210" t="s">
        <v>59</v>
      </c>
      <c r="U1210" t="s">
        <v>241</v>
      </c>
    </row>
    <row r="1211" spans="1:21">
      <c r="A1211" t="s">
        <v>3156</v>
      </c>
      <c r="B1211" s="1">
        <v>44643</v>
      </c>
      <c r="C1211" t="s">
        <v>22</v>
      </c>
      <c r="D1211">
        <v>34</v>
      </c>
      <c r="E1211" t="s">
        <v>23</v>
      </c>
      <c r="F1211">
        <v>0</v>
      </c>
      <c r="G1211">
        <v>2</v>
      </c>
      <c r="H1211" t="s">
        <v>24</v>
      </c>
      <c r="I1211">
        <v>2041</v>
      </c>
      <c r="J1211">
        <v>1</v>
      </c>
      <c r="K1211">
        <v>41</v>
      </c>
      <c r="M1211" t="s">
        <v>23</v>
      </c>
      <c r="N1211" t="s">
        <v>23</v>
      </c>
      <c r="O1211" t="s">
        <v>49</v>
      </c>
      <c r="P1211" t="s">
        <v>202</v>
      </c>
      <c r="Q1211" t="s">
        <v>27</v>
      </c>
      <c r="R1211" t="s">
        <v>835</v>
      </c>
      <c r="S1211" t="s">
        <v>3157</v>
      </c>
      <c r="T1211" t="s">
        <v>30</v>
      </c>
      <c r="U1211" t="s">
        <v>103</v>
      </c>
    </row>
    <row r="1212" spans="1:21">
      <c r="A1212" t="s">
        <v>3158</v>
      </c>
      <c r="B1212" s="1">
        <v>45489</v>
      </c>
      <c r="C1212" t="s">
        <v>33</v>
      </c>
      <c r="D1212">
        <v>42</v>
      </c>
      <c r="E1212" t="s">
        <v>23</v>
      </c>
      <c r="F1212">
        <v>0</v>
      </c>
      <c r="G1212">
        <v>2</v>
      </c>
      <c r="H1212" t="s">
        <v>24</v>
      </c>
      <c r="I1212">
        <v>2655</v>
      </c>
      <c r="J1212">
        <v>1</v>
      </c>
      <c r="K1212">
        <v>13</v>
      </c>
      <c r="M1212" t="s">
        <v>39</v>
      </c>
      <c r="N1212" t="s">
        <v>23</v>
      </c>
      <c r="O1212" t="s">
        <v>49</v>
      </c>
      <c r="P1212" t="s">
        <v>26</v>
      </c>
      <c r="Q1212" t="s">
        <v>27</v>
      </c>
      <c r="R1212" t="s">
        <v>3159</v>
      </c>
      <c r="S1212" t="s">
        <v>3160</v>
      </c>
      <c r="T1212" t="s">
        <v>36</v>
      </c>
      <c r="U1212" t="s">
        <v>46</v>
      </c>
    </row>
    <row r="1213" spans="1:21">
      <c r="A1213" t="s">
        <v>3161</v>
      </c>
      <c r="B1213" s="1">
        <v>45841</v>
      </c>
      <c r="C1213" t="s">
        <v>33</v>
      </c>
      <c r="D1213">
        <v>45</v>
      </c>
      <c r="E1213" t="s">
        <v>39</v>
      </c>
      <c r="F1213">
        <v>0</v>
      </c>
      <c r="G1213">
        <v>2</v>
      </c>
      <c r="H1213" t="s">
        <v>24</v>
      </c>
      <c r="I1213">
        <v>3967</v>
      </c>
      <c r="J1213">
        <v>0</v>
      </c>
      <c r="K1213">
        <v>1</v>
      </c>
      <c r="L1213" t="s">
        <v>48</v>
      </c>
      <c r="M1213" t="s">
        <v>23</v>
      </c>
      <c r="N1213" t="s">
        <v>23</v>
      </c>
      <c r="O1213" t="s">
        <v>25</v>
      </c>
      <c r="P1213" t="s">
        <v>26</v>
      </c>
      <c r="Q1213" t="s">
        <v>50</v>
      </c>
      <c r="R1213" t="s">
        <v>1212</v>
      </c>
      <c r="S1213" t="s">
        <v>2888</v>
      </c>
      <c r="T1213" t="s">
        <v>43</v>
      </c>
      <c r="U1213" t="s">
        <v>149</v>
      </c>
    </row>
    <row r="1214" spans="1:21">
      <c r="A1214" t="s">
        <v>3162</v>
      </c>
      <c r="B1214" s="1">
        <v>45830</v>
      </c>
      <c r="C1214" t="s">
        <v>33</v>
      </c>
      <c r="D1214">
        <v>28</v>
      </c>
      <c r="E1214" t="s">
        <v>23</v>
      </c>
      <c r="F1214">
        <v>0</v>
      </c>
      <c r="G1214">
        <v>2</v>
      </c>
      <c r="H1214" t="s">
        <v>24</v>
      </c>
      <c r="I1214">
        <v>4559</v>
      </c>
      <c r="J1214">
        <v>1</v>
      </c>
      <c r="K1214">
        <v>2</v>
      </c>
      <c r="L1214" t="s">
        <v>48</v>
      </c>
      <c r="M1214" t="s">
        <v>23</v>
      </c>
      <c r="N1214" t="s">
        <v>23</v>
      </c>
      <c r="O1214" t="s">
        <v>56</v>
      </c>
      <c r="P1214" t="s">
        <v>26</v>
      </c>
      <c r="Q1214" t="s">
        <v>27</v>
      </c>
      <c r="R1214" t="s">
        <v>2483</v>
      </c>
      <c r="S1214" t="s">
        <v>3163</v>
      </c>
      <c r="T1214" t="s">
        <v>30</v>
      </c>
      <c r="U1214" t="s">
        <v>69</v>
      </c>
    </row>
    <row r="1215" spans="1:21">
      <c r="A1215" t="s">
        <v>3164</v>
      </c>
      <c r="B1215" s="1">
        <v>45487</v>
      </c>
      <c r="C1215" t="s">
        <v>22</v>
      </c>
      <c r="D1215">
        <v>42</v>
      </c>
      <c r="E1215" t="s">
        <v>39</v>
      </c>
      <c r="F1215">
        <v>0</v>
      </c>
      <c r="G1215">
        <v>2</v>
      </c>
      <c r="H1215" t="s">
        <v>24</v>
      </c>
      <c r="I1215">
        <v>4028</v>
      </c>
      <c r="J1215">
        <v>0</v>
      </c>
      <c r="K1215">
        <v>13</v>
      </c>
      <c r="L1215" t="s">
        <v>97</v>
      </c>
      <c r="M1215" t="s">
        <v>23</v>
      </c>
      <c r="N1215" t="s">
        <v>23</v>
      </c>
      <c r="O1215" t="s">
        <v>25</v>
      </c>
      <c r="P1215" t="s">
        <v>26</v>
      </c>
      <c r="Q1215" t="s">
        <v>27</v>
      </c>
      <c r="R1215" t="s">
        <v>3165</v>
      </c>
      <c r="S1215" t="s">
        <v>3166</v>
      </c>
      <c r="T1215" t="s">
        <v>36</v>
      </c>
      <c r="U1215" t="s">
        <v>46</v>
      </c>
    </row>
    <row r="1216" spans="1:21">
      <c r="A1216" t="s">
        <v>3167</v>
      </c>
      <c r="B1216" s="1">
        <v>45264</v>
      </c>
      <c r="C1216" t="s">
        <v>22</v>
      </c>
      <c r="D1216">
        <v>30</v>
      </c>
      <c r="E1216" t="s">
        <v>39</v>
      </c>
      <c r="F1216">
        <v>3</v>
      </c>
      <c r="G1216">
        <v>2</v>
      </c>
      <c r="H1216" t="s">
        <v>24</v>
      </c>
      <c r="I1216">
        <v>3785</v>
      </c>
      <c r="J1216">
        <v>0</v>
      </c>
      <c r="K1216">
        <v>20</v>
      </c>
      <c r="M1216" t="s">
        <v>23</v>
      </c>
      <c r="N1216" t="s">
        <v>39</v>
      </c>
      <c r="P1216" t="s">
        <v>26</v>
      </c>
      <c r="Q1216" t="s">
        <v>27</v>
      </c>
      <c r="R1216" t="s">
        <v>1650</v>
      </c>
      <c r="S1216" t="s">
        <v>3168</v>
      </c>
      <c r="T1216" t="s">
        <v>36</v>
      </c>
      <c r="U1216" t="s">
        <v>46</v>
      </c>
    </row>
    <row r="1217" spans="1:21">
      <c r="A1217" t="s">
        <v>3169</v>
      </c>
      <c r="B1217" s="1">
        <v>43776</v>
      </c>
      <c r="C1217" t="s">
        <v>33</v>
      </c>
      <c r="D1217">
        <v>42</v>
      </c>
      <c r="E1217" t="s">
        <v>23</v>
      </c>
      <c r="F1217">
        <v>0</v>
      </c>
      <c r="G1217">
        <v>2</v>
      </c>
      <c r="H1217" t="s">
        <v>24</v>
      </c>
      <c r="I1217">
        <v>4283</v>
      </c>
      <c r="J1217">
        <v>1</v>
      </c>
      <c r="K1217">
        <v>69</v>
      </c>
      <c r="M1217" t="s">
        <v>23</v>
      </c>
      <c r="N1217" t="s">
        <v>23</v>
      </c>
      <c r="O1217" t="s">
        <v>25</v>
      </c>
      <c r="P1217" t="s">
        <v>26</v>
      </c>
      <c r="Q1217" t="s">
        <v>27</v>
      </c>
      <c r="R1217" t="s">
        <v>3170</v>
      </c>
      <c r="S1217" t="s">
        <v>3171</v>
      </c>
      <c r="T1217" t="s">
        <v>30</v>
      </c>
      <c r="U1217" t="s">
        <v>69</v>
      </c>
    </row>
    <row r="1218" spans="1:21">
      <c r="A1218" t="s">
        <v>3172</v>
      </c>
      <c r="B1218" s="1">
        <v>45846</v>
      </c>
      <c r="C1218" t="s">
        <v>22</v>
      </c>
      <c r="D1218">
        <v>58</v>
      </c>
      <c r="E1218" t="s">
        <v>39</v>
      </c>
      <c r="F1218">
        <v>0</v>
      </c>
      <c r="G1218">
        <v>2</v>
      </c>
      <c r="H1218" t="s">
        <v>24</v>
      </c>
      <c r="I1218">
        <v>2937</v>
      </c>
      <c r="J1218">
        <v>0</v>
      </c>
      <c r="K1218">
        <v>1</v>
      </c>
      <c r="L1218" t="s">
        <v>48</v>
      </c>
      <c r="M1218" t="s">
        <v>23</v>
      </c>
      <c r="N1218" t="s">
        <v>23</v>
      </c>
      <c r="O1218" t="s">
        <v>49</v>
      </c>
      <c r="P1218" t="s">
        <v>26</v>
      </c>
      <c r="Q1218" t="s">
        <v>84</v>
      </c>
      <c r="R1218" t="s">
        <v>2000</v>
      </c>
      <c r="S1218" t="s">
        <v>3173</v>
      </c>
      <c r="T1218" t="s">
        <v>43</v>
      </c>
      <c r="U1218" t="s">
        <v>149</v>
      </c>
    </row>
    <row r="1219" spans="1:21">
      <c r="A1219" t="s">
        <v>3174</v>
      </c>
      <c r="B1219" s="1">
        <v>45732</v>
      </c>
      <c r="C1219" t="s">
        <v>22</v>
      </c>
      <c r="D1219">
        <v>20</v>
      </c>
      <c r="E1219" t="s">
        <v>39</v>
      </c>
      <c r="F1219">
        <v>0</v>
      </c>
      <c r="G1219">
        <v>2</v>
      </c>
      <c r="H1219" t="s">
        <v>24</v>
      </c>
      <c r="I1219">
        <v>4630</v>
      </c>
      <c r="J1219">
        <v>0</v>
      </c>
      <c r="K1219">
        <v>5</v>
      </c>
      <c r="M1219" t="s">
        <v>39</v>
      </c>
      <c r="N1219" t="s">
        <v>23</v>
      </c>
      <c r="O1219" t="s">
        <v>49</v>
      </c>
      <c r="P1219" t="s">
        <v>26</v>
      </c>
      <c r="Q1219" t="s">
        <v>84</v>
      </c>
      <c r="R1219" t="s">
        <v>1956</v>
      </c>
      <c r="S1219" t="s">
        <v>3175</v>
      </c>
      <c r="T1219" t="s">
        <v>59</v>
      </c>
      <c r="U1219" t="s">
        <v>384</v>
      </c>
    </row>
    <row r="1220" spans="1:21">
      <c r="A1220" t="s">
        <v>3176</v>
      </c>
      <c r="B1220" s="1">
        <v>44793</v>
      </c>
      <c r="C1220" t="s">
        <v>33</v>
      </c>
      <c r="D1220">
        <v>39</v>
      </c>
      <c r="E1220" t="s">
        <v>23</v>
      </c>
      <c r="F1220">
        <v>0</v>
      </c>
      <c r="G1220">
        <v>2</v>
      </c>
      <c r="H1220" t="s">
        <v>24</v>
      </c>
      <c r="I1220">
        <v>4544</v>
      </c>
      <c r="J1220">
        <v>3</v>
      </c>
      <c r="K1220">
        <v>36</v>
      </c>
      <c r="M1220" t="s">
        <v>23</v>
      </c>
      <c r="N1220" t="s">
        <v>23</v>
      </c>
      <c r="O1220" t="s">
        <v>25</v>
      </c>
      <c r="P1220" t="s">
        <v>26</v>
      </c>
      <c r="Q1220" t="s">
        <v>27</v>
      </c>
      <c r="R1220" t="s">
        <v>3177</v>
      </c>
      <c r="S1220" t="s">
        <v>3178</v>
      </c>
      <c r="T1220" t="s">
        <v>64</v>
      </c>
      <c r="U1220" t="s">
        <v>254</v>
      </c>
    </row>
    <row r="1221" spans="1:21">
      <c r="A1221" t="s">
        <v>3179</v>
      </c>
      <c r="B1221" s="1">
        <v>45862</v>
      </c>
      <c r="C1221" t="s">
        <v>33</v>
      </c>
      <c r="D1221">
        <v>77</v>
      </c>
      <c r="E1221" t="s">
        <v>39</v>
      </c>
      <c r="F1221">
        <v>0</v>
      </c>
      <c r="G1221">
        <v>2</v>
      </c>
      <c r="H1221" t="s">
        <v>24</v>
      </c>
      <c r="I1221">
        <v>4628</v>
      </c>
      <c r="J1221">
        <v>0</v>
      </c>
      <c r="K1221">
        <v>1</v>
      </c>
      <c r="L1221" t="s">
        <v>48</v>
      </c>
      <c r="M1221" t="s">
        <v>39</v>
      </c>
      <c r="N1221" t="s">
        <v>23</v>
      </c>
      <c r="O1221" t="s">
        <v>49</v>
      </c>
      <c r="P1221" t="s">
        <v>26</v>
      </c>
      <c r="Q1221" t="s">
        <v>27</v>
      </c>
      <c r="R1221" t="s">
        <v>880</v>
      </c>
      <c r="S1221" t="s">
        <v>880</v>
      </c>
      <c r="T1221" t="s">
        <v>59</v>
      </c>
      <c r="U1221" t="s">
        <v>60</v>
      </c>
    </row>
    <row r="1222" spans="1:21">
      <c r="A1222" t="s">
        <v>3180</v>
      </c>
      <c r="B1222" s="1">
        <v>45388</v>
      </c>
      <c r="C1222" t="s">
        <v>22</v>
      </c>
      <c r="D1222">
        <v>69</v>
      </c>
      <c r="E1222" t="s">
        <v>23</v>
      </c>
      <c r="F1222">
        <v>0</v>
      </c>
      <c r="G1222">
        <v>2</v>
      </c>
      <c r="H1222" t="s">
        <v>24</v>
      </c>
      <c r="I1222">
        <v>3392</v>
      </c>
      <c r="J1222">
        <v>1</v>
      </c>
      <c r="K1222">
        <v>16</v>
      </c>
      <c r="M1222" t="s">
        <v>23</v>
      </c>
      <c r="N1222" t="s">
        <v>23</v>
      </c>
      <c r="O1222" t="s">
        <v>25</v>
      </c>
      <c r="P1222" t="s">
        <v>26</v>
      </c>
      <c r="Q1222" t="s">
        <v>27</v>
      </c>
      <c r="R1222" t="s">
        <v>1148</v>
      </c>
      <c r="S1222" t="s">
        <v>3181</v>
      </c>
      <c r="T1222" t="s">
        <v>36</v>
      </c>
      <c r="U1222" t="s">
        <v>46</v>
      </c>
    </row>
    <row r="1223" spans="1:21">
      <c r="A1223" t="s">
        <v>3182</v>
      </c>
      <c r="B1223" s="1">
        <v>45579</v>
      </c>
      <c r="C1223" t="s">
        <v>33</v>
      </c>
      <c r="D1223">
        <v>62</v>
      </c>
      <c r="E1223" t="s">
        <v>23</v>
      </c>
      <c r="F1223">
        <v>2</v>
      </c>
      <c r="G1223">
        <v>2</v>
      </c>
      <c r="H1223" t="s">
        <v>24</v>
      </c>
      <c r="I1223">
        <v>5998</v>
      </c>
      <c r="J1223">
        <v>1</v>
      </c>
      <c r="K1223">
        <v>10</v>
      </c>
      <c r="M1223" t="s">
        <v>23</v>
      </c>
      <c r="N1223" t="s">
        <v>23</v>
      </c>
      <c r="O1223" t="s">
        <v>25</v>
      </c>
      <c r="P1223" t="s">
        <v>26</v>
      </c>
      <c r="Q1223" t="s">
        <v>27</v>
      </c>
      <c r="R1223" t="s">
        <v>719</v>
      </c>
      <c r="S1223" t="s">
        <v>3183</v>
      </c>
      <c r="T1223" t="s">
        <v>59</v>
      </c>
      <c r="U1223" t="s">
        <v>60</v>
      </c>
    </row>
    <row r="1224" spans="1:21">
      <c r="A1224" t="s">
        <v>3184</v>
      </c>
      <c r="B1224" s="1">
        <v>44843</v>
      </c>
      <c r="C1224" t="s">
        <v>33</v>
      </c>
      <c r="D1224">
        <v>35</v>
      </c>
      <c r="E1224" t="s">
        <v>23</v>
      </c>
      <c r="F1224">
        <v>0</v>
      </c>
      <c r="G1224">
        <v>2</v>
      </c>
      <c r="H1224" t="s">
        <v>24</v>
      </c>
      <c r="I1224">
        <v>3979</v>
      </c>
      <c r="J1224">
        <v>1</v>
      </c>
      <c r="K1224">
        <v>34</v>
      </c>
      <c r="M1224" t="s">
        <v>23</v>
      </c>
      <c r="N1224" t="s">
        <v>23</v>
      </c>
      <c r="O1224" t="s">
        <v>25</v>
      </c>
      <c r="P1224" t="s">
        <v>26</v>
      </c>
      <c r="Q1224" t="s">
        <v>27</v>
      </c>
      <c r="R1224" t="s">
        <v>3185</v>
      </c>
      <c r="S1224" t="s">
        <v>3186</v>
      </c>
      <c r="T1224" t="s">
        <v>43</v>
      </c>
      <c r="U1224" t="s">
        <v>44</v>
      </c>
    </row>
    <row r="1225" spans="1:21">
      <c r="A1225" t="s">
        <v>3187</v>
      </c>
      <c r="B1225" s="1">
        <v>45857</v>
      </c>
      <c r="C1225" t="s">
        <v>22</v>
      </c>
      <c r="D1225">
        <v>53</v>
      </c>
      <c r="E1225" t="s">
        <v>39</v>
      </c>
      <c r="F1225">
        <v>0</v>
      </c>
      <c r="G1225">
        <v>2</v>
      </c>
      <c r="H1225" t="s">
        <v>24</v>
      </c>
      <c r="I1225">
        <v>5636</v>
      </c>
      <c r="J1225">
        <v>0</v>
      </c>
      <c r="K1225">
        <v>1</v>
      </c>
      <c r="M1225" t="s">
        <v>23</v>
      </c>
      <c r="N1225" t="s">
        <v>39</v>
      </c>
      <c r="P1225" t="s">
        <v>26</v>
      </c>
      <c r="Q1225" t="s">
        <v>27</v>
      </c>
      <c r="R1225" t="s">
        <v>1922</v>
      </c>
      <c r="S1225" t="s">
        <v>3188</v>
      </c>
      <c r="T1225" t="s">
        <v>36</v>
      </c>
      <c r="U1225" t="s">
        <v>37</v>
      </c>
    </row>
    <row r="1226" spans="1:21">
      <c r="A1226" t="s">
        <v>3189</v>
      </c>
      <c r="B1226" s="1">
        <v>45355</v>
      </c>
      <c r="C1226" t="s">
        <v>22</v>
      </c>
      <c r="D1226">
        <v>62</v>
      </c>
      <c r="E1226" t="s">
        <v>39</v>
      </c>
      <c r="F1226">
        <v>0</v>
      </c>
      <c r="G1226">
        <v>2</v>
      </c>
      <c r="H1226" t="s">
        <v>24</v>
      </c>
      <c r="I1226">
        <v>3182</v>
      </c>
      <c r="J1226">
        <v>0</v>
      </c>
      <c r="K1226">
        <v>17</v>
      </c>
      <c r="M1226" t="s">
        <v>23</v>
      </c>
      <c r="N1226" t="s">
        <v>23</v>
      </c>
      <c r="O1226" t="s">
        <v>25</v>
      </c>
      <c r="P1226" t="s">
        <v>26</v>
      </c>
      <c r="Q1226" t="s">
        <v>27</v>
      </c>
      <c r="R1226" t="s">
        <v>1895</v>
      </c>
      <c r="S1226" t="s">
        <v>3190</v>
      </c>
      <c r="T1226" t="s">
        <v>30</v>
      </c>
      <c r="U1226" t="s">
        <v>106</v>
      </c>
    </row>
    <row r="1227" spans="1:21">
      <c r="A1227" t="s">
        <v>3191</v>
      </c>
      <c r="B1227" s="1">
        <v>45664</v>
      </c>
      <c r="C1227" t="s">
        <v>33</v>
      </c>
      <c r="D1227">
        <v>35</v>
      </c>
      <c r="E1227" t="s">
        <v>23</v>
      </c>
      <c r="F1227">
        <v>0</v>
      </c>
      <c r="G1227">
        <v>2</v>
      </c>
      <c r="H1227" t="s">
        <v>24</v>
      </c>
      <c r="I1227">
        <v>3238</v>
      </c>
      <c r="J1227">
        <v>1</v>
      </c>
      <c r="K1227">
        <v>7</v>
      </c>
      <c r="M1227" t="s">
        <v>23</v>
      </c>
      <c r="N1227" t="s">
        <v>23</v>
      </c>
      <c r="O1227" t="s">
        <v>25</v>
      </c>
      <c r="P1227" t="s">
        <v>26</v>
      </c>
      <c r="Q1227" t="s">
        <v>27</v>
      </c>
      <c r="R1227" t="s">
        <v>3192</v>
      </c>
      <c r="S1227" t="s">
        <v>3193</v>
      </c>
      <c r="T1227" t="s">
        <v>30</v>
      </c>
      <c r="U1227" t="s">
        <v>69</v>
      </c>
    </row>
    <row r="1228" spans="1:21">
      <c r="A1228" t="s">
        <v>3194</v>
      </c>
      <c r="B1228" s="1">
        <v>45739</v>
      </c>
      <c r="C1228" t="s">
        <v>22</v>
      </c>
      <c r="D1228">
        <v>30</v>
      </c>
      <c r="E1228" t="s">
        <v>39</v>
      </c>
      <c r="F1228">
        <v>0</v>
      </c>
      <c r="G1228">
        <v>2</v>
      </c>
      <c r="H1228" t="s">
        <v>24</v>
      </c>
      <c r="I1228">
        <v>3520</v>
      </c>
      <c r="J1228">
        <v>0</v>
      </c>
      <c r="K1228">
        <v>5</v>
      </c>
      <c r="M1228" t="s">
        <v>23</v>
      </c>
      <c r="N1228" t="s">
        <v>23</v>
      </c>
      <c r="O1228" t="s">
        <v>25</v>
      </c>
      <c r="P1228" t="s">
        <v>26</v>
      </c>
      <c r="Q1228" t="s">
        <v>27</v>
      </c>
      <c r="R1228" t="s">
        <v>1571</v>
      </c>
      <c r="S1228" t="s">
        <v>3195</v>
      </c>
      <c r="T1228" t="s">
        <v>30</v>
      </c>
      <c r="U1228" t="s">
        <v>69</v>
      </c>
    </row>
    <row r="1229" spans="1:21">
      <c r="A1229" t="s">
        <v>3196</v>
      </c>
      <c r="B1229" s="1">
        <v>44272</v>
      </c>
      <c r="C1229" t="s">
        <v>33</v>
      </c>
      <c r="D1229">
        <v>45</v>
      </c>
      <c r="E1229" t="s">
        <v>23</v>
      </c>
      <c r="F1229">
        <v>0</v>
      </c>
      <c r="G1229">
        <v>2</v>
      </c>
      <c r="H1229" t="s">
        <v>24</v>
      </c>
      <c r="I1229">
        <v>6481</v>
      </c>
      <c r="J1229">
        <v>1</v>
      </c>
      <c r="K1229">
        <v>53</v>
      </c>
      <c r="M1229" t="s">
        <v>23</v>
      </c>
      <c r="N1229" t="s">
        <v>23</v>
      </c>
      <c r="O1229" t="s">
        <v>25</v>
      </c>
      <c r="P1229" t="s">
        <v>26</v>
      </c>
      <c r="Q1229" t="s">
        <v>50</v>
      </c>
      <c r="R1229" t="s">
        <v>2044</v>
      </c>
      <c r="S1229" t="s">
        <v>3197</v>
      </c>
      <c r="T1229" t="s">
        <v>59</v>
      </c>
      <c r="U1229" t="s">
        <v>241</v>
      </c>
    </row>
    <row r="1230" spans="1:21">
      <c r="A1230" t="s">
        <v>3198</v>
      </c>
      <c r="B1230" s="1">
        <v>45841</v>
      </c>
      <c r="C1230" t="s">
        <v>33</v>
      </c>
      <c r="D1230">
        <v>45</v>
      </c>
      <c r="E1230" t="s">
        <v>39</v>
      </c>
      <c r="F1230">
        <v>0</v>
      </c>
      <c r="G1230">
        <v>2</v>
      </c>
      <c r="H1230" t="s">
        <v>24</v>
      </c>
      <c r="I1230">
        <v>3473</v>
      </c>
      <c r="J1230">
        <v>0</v>
      </c>
      <c r="K1230">
        <v>1</v>
      </c>
      <c r="L1230" t="s">
        <v>48</v>
      </c>
      <c r="M1230" t="s">
        <v>23</v>
      </c>
      <c r="N1230" t="s">
        <v>23</v>
      </c>
      <c r="O1230" t="s">
        <v>25</v>
      </c>
      <c r="P1230" t="s">
        <v>26</v>
      </c>
      <c r="Q1230" t="s">
        <v>50</v>
      </c>
      <c r="R1230" t="s">
        <v>41</v>
      </c>
      <c r="S1230" t="s">
        <v>3199</v>
      </c>
      <c r="T1230" t="s">
        <v>36</v>
      </c>
      <c r="U1230" t="s">
        <v>37</v>
      </c>
    </row>
    <row r="1231" spans="1:21">
      <c r="A1231" t="s">
        <v>3200</v>
      </c>
      <c r="B1231" s="1">
        <v>45699</v>
      </c>
      <c r="C1231" t="s">
        <v>33</v>
      </c>
      <c r="D1231">
        <v>26</v>
      </c>
      <c r="E1231" t="s">
        <v>39</v>
      </c>
      <c r="F1231">
        <v>0</v>
      </c>
      <c r="G1231">
        <v>2</v>
      </c>
      <c r="H1231" t="s">
        <v>24</v>
      </c>
      <c r="I1231">
        <v>3722</v>
      </c>
      <c r="J1231">
        <v>0</v>
      </c>
      <c r="K1231">
        <v>6</v>
      </c>
      <c r="M1231" t="s">
        <v>23</v>
      </c>
      <c r="N1231" t="s">
        <v>23</v>
      </c>
      <c r="O1231" t="s">
        <v>25</v>
      </c>
      <c r="P1231" t="s">
        <v>26</v>
      </c>
      <c r="Q1231" t="s">
        <v>84</v>
      </c>
      <c r="R1231" t="s">
        <v>883</v>
      </c>
      <c r="S1231" t="s">
        <v>3201</v>
      </c>
      <c r="T1231" t="s">
        <v>30</v>
      </c>
      <c r="U1231" t="s">
        <v>103</v>
      </c>
    </row>
    <row r="1232" spans="1:21">
      <c r="A1232" t="s">
        <v>3202</v>
      </c>
      <c r="B1232" s="1">
        <v>44551</v>
      </c>
      <c r="C1232" t="s">
        <v>33</v>
      </c>
      <c r="D1232">
        <v>19</v>
      </c>
      <c r="E1232" t="s">
        <v>23</v>
      </c>
      <c r="F1232">
        <v>0</v>
      </c>
      <c r="G1232">
        <v>2</v>
      </c>
      <c r="H1232" t="s">
        <v>24</v>
      </c>
      <c r="I1232">
        <v>5606</v>
      </c>
      <c r="J1232">
        <v>4</v>
      </c>
      <c r="K1232">
        <v>44</v>
      </c>
      <c r="M1232" t="s">
        <v>23</v>
      </c>
      <c r="N1232" t="s">
        <v>23</v>
      </c>
      <c r="O1232" t="s">
        <v>25</v>
      </c>
      <c r="P1232" t="s">
        <v>26</v>
      </c>
      <c r="Q1232" t="s">
        <v>27</v>
      </c>
      <c r="R1232" t="s">
        <v>123</v>
      </c>
      <c r="S1232" t="s">
        <v>3203</v>
      </c>
      <c r="T1232" t="s">
        <v>30</v>
      </c>
      <c r="U1232" t="s">
        <v>103</v>
      </c>
    </row>
    <row r="1233" spans="1:21">
      <c r="A1233" t="s">
        <v>3204</v>
      </c>
      <c r="B1233" s="1">
        <v>45204</v>
      </c>
      <c r="C1233" t="s">
        <v>22</v>
      </c>
      <c r="D1233">
        <v>48</v>
      </c>
      <c r="E1233" t="s">
        <v>23</v>
      </c>
      <c r="F1233">
        <v>0</v>
      </c>
      <c r="G1233">
        <v>2</v>
      </c>
      <c r="H1233" t="s">
        <v>24</v>
      </c>
      <c r="I1233">
        <v>5102</v>
      </c>
      <c r="J1233">
        <v>1</v>
      </c>
      <c r="K1233">
        <v>22</v>
      </c>
      <c r="L1233" t="s">
        <v>97</v>
      </c>
      <c r="M1233" t="s">
        <v>23</v>
      </c>
      <c r="N1233" t="s">
        <v>23</v>
      </c>
      <c r="O1233" t="s">
        <v>49</v>
      </c>
      <c r="P1233" t="s">
        <v>26</v>
      </c>
      <c r="Q1233" t="s">
        <v>27</v>
      </c>
      <c r="R1233" t="s">
        <v>1007</v>
      </c>
      <c r="S1233" t="s">
        <v>3205</v>
      </c>
      <c r="T1233" t="s">
        <v>36</v>
      </c>
      <c r="U1233" t="s">
        <v>37</v>
      </c>
    </row>
    <row r="1234" spans="1:21">
      <c r="A1234" t="s">
        <v>3206</v>
      </c>
      <c r="B1234" s="1">
        <v>44086</v>
      </c>
      <c r="C1234" t="s">
        <v>33</v>
      </c>
      <c r="D1234">
        <v>21</v>
      </c>
      <c r="E1234" t="s">
        <v>23</v>
      </c>
      <c r="F1234">
        <v>0</v>
      </c>
      <c r="G1234">
        <v>2</v>
      </c>
      <c r="H1234" t="s">
        <v>24</v>
      </c>
      <c r="I1234">
        <v>4160</v>
      </c>
      <c r="J1234">
        <v>4</v>
      </c>
      <c r="K1234">
        <v>59</v>
      </c>
      <c r="L1234" t="s">
        <v>142</v>
      </c>
      <c r="M1234" t="s">
        <v>23</v>
      </c>
      <c r="N1234" t="s">
        <v>23</v>
      </c>
      <c r="O1234" t="s">
        <v>25</v>
      </c>
      <c r="P1234" t="s">
        <v>26</v>
      </c>
      <c r="Q1234" t="s">
        <v>27</v>
      </c>
      <c r="R1234" t="s">
        <v>1633</v>
      </c>
      <c r="S1234" t="s">
        <v>3207</v>
      </c>
      <c r="T1234" t="s">
        <v>64</v>
      </c>
      <c r="U1234" t="s">
        <v>73</v>
      </c>
    </row>
    <row r="1235" spans="1:21">
      <c r="A1235" t="s">
        <v>3208</v>
      </c>
      <c r="B1235" s="1">
        <v>45751</v>
      </c>
      <c r="C1235" t="s">
        <v>22</v>
      </c>
      <c r="D1235">
        <v>64</v>
      </c>
      <c r="E1235" t="s">
        <v>39</v>
      </c>
      <c r="F1235">
        <v>0</v>
      </c>
      <c r="G1235">
        <v>2</v>
      </c>
      <c r="H1235" t="s">
        <v>24</v>
      </c>
      <c r="I1235">
        <v>5834</v>
      </c>
      <c r="J1235">
        <v>0</v>
      </c>
      <c r="K1235">
        <v>4</v>
      </c>
      <c r="L1235" t="s">
        <v>48</v>
      </c>
      <c r="M1235" t="s">
        <v>23</v>
      </c>
      <c r="N1235" t="s">
        <v>23</v>
      </c>
      <c r="O1235" t="s">
        <v>49</v>
      </c>
      <c r="P1235" t="s">
        <v>26</v>
      </c>
      <c r="Q1235" t="s">
        <v>27</v>
      </c>
      <c r="R1235" t="s">
        <v>3209</v>
      </c>
      <c r="S1235" t="s">
        <v>3210</v>
      </c>
      <c r="T1235" t="s">
        <v>59</v>
      </c>
      <c r="U1235" t="s">
        <v>384</v>
      </c>
    </row>
    <row r="1236" spans="1:21">
      <c r="A1236" t="s">
        <v>3211</v>
      </c>
      <c r="B1236" s="1">
        <v>45839</v>
      </c>
      <c r="C1236" t="s">
        <v>22</v>
      </c>
      <c r="D1236">
        <v>54</v>
      </c>
      <c r="E1236" t="s">
        <v>23</v>
      </c>
      <c r="F1236">
        <v>0</v>
      </c>
      <c r="G1236">
        <v>2</v>
      </c>
      <c r="H1236" t="s">
        <v>24</v>
      </c>
      <c r="I1236">
        <v>4179</v>
      </c>
      <c r="J1236">
        <v>1</v>
      </c>
      <c r="K1236">
        <v>1</v>
      </c>
      <c r="M1236" t="s">
        <v>23</v>
      </c>
      <c r="N1236" t="s">
        <v>23</v>
      </c>
      <c r="O1236" t="s">
        <v>25</v>
      </c>
      <c r="P1236" t="s">
        <v>26</v>
      </c>
      <c r="Q1236" t="s">
        <v>27</v>
      </c>
      <c r="R1236" t="s">
        <v>3212</v>
      </c>
      <c r="S1236" t="s">
        <v>3213</v>
      </c>
      <c r="T1236" t="s">
        <v>30</v>
      </c>
      <c r="U1236" t="s">
        <v>106</v>
      </c>
    </row>
    <row r="1237" spans="1:21">
      <c r="A1237" t="s">
        <v>3214</v>
      </c>
      <c r="B1237" s="1">
        <v>45620</v>
      </c>
      <c r="C1237" t="s">
        <v>33</v>
      </c>
      <c r="D1237">
        <v>40</v>
      </c>
      <c r="E1237" t="s">
        <v>39</v>
      </c>
      <c r="F1237">
        <v>0</v>
      </c>
      <c r="G1237">
        <v>2</v>
      </c>
      <c r="H1237" t="s">
        <v>24</v>
      </c>
      <c r="I1237">
        <v>2029</v>
      </c>
      <c r="J1237">
        <v>0</v>
      </c>
      <c r="K1237">
        <v>9</v>
      </c>
      <c r="M1237" t="s">
        <v>23</v>
      </c>
      <c r="N1237" t="s">
        <v>23</v>
      </c>
      <c r="O1237" t="s">
        <v>56</v>
      </c>
      <c r="P1237" t="s">
        <v>26</v>
      </c>
      <c r="Q1237" t="s">
        <v>27</v>
      </c>
      <c r="R1237" t="s">
        <v>3215</v>
      </c>
      <c r="S1237" t="s">
        <v>3216</v>
      </c>
      <c r="T1237" t="s">
        <v>30</v>
      </c>
      <c r="U1237" t="s">
        <v>103</v>
      </c>
    </row>
    <row r="1238" spans="1:21">
      <c r="A1238" t="s">
        <v>3217</v>
      </c>
      <c r="B1238" s="1">
        <v>45131</v>
      </c>
      <c r="C1238" t="s">
        <v>33</v>
      </c>
      <c r="D1238">
        <v>78</v>
      </c>
      <c r="E1238" t="s">
        <v>23</v>
      </c>
      <c r="F1238">
        <v>1</v>
      </c>
      <c r="G1238">
        <v>2</v>
      </c>
      <c r="H1238" t="s">
        <v>24</v>
      </c>
      <c r="I1238">
        <v>5337</v>
      </c>
      <c r="J1238">
        <v>1</v>
      </c>
      <c r="K1238">
        <v>25</v>
      </c>
      <c r="L1238" t="s">
        <v>40</v>
      </c>
      <c r="M1238" t="s">
        <v>23</v>
      </c>
      <c r="N1238" t="s">
        <v>23</v>
      </c>
      <c r="O1238" t="s">
        <v>25</v>
      </c>
      <c r="P1238" t="s">
        <v>26</v>
      </c>
      <c r="Q1238" t="s">
        <v>27</v>
      </c>
      <c r="R1238" t="s">
        <v>706</v>
      </c>
      <c r="S1238" t="s">
        <v>3218</v>
      </c>
      <c r="T1238" t="s">
        <v>64</v>
      </c>
      <c r="U1238" t="s">
        <v>254</v>
      </c>
    </row>
    <row r="1239" spans="1:21">
      <c r="A1239" t="s">
        <v>3219</v>
      </c>
      <c r="B1239" s="1">
        <v>44818</v>
      </c>
      <c r="C1239" t="s">
        <v>33</v>
      </c>
      <c r="D1239">
        <v>28</v>
      </c>
      <c r="E1239" t="s">
        <v>39</v>
      </c>
      <c r="F1239">
        <v>0</v>
      </c>
      <c r="G1239">
        <v>2</v>
      </c>
      <c r="H1239" t="s">
        <v>24</v>
      </c>
      <c r="I1239">
        <v>2455</v>
      </c>
      <c r="J1239">
        <v>0</v>
      </c>
      <c r="K1239">
        <v>35</v>
      </c>
      <c r="L1239" t="s">
        <v>40</v>
      </c>
      <c r="M1239" t="s">
        <v>23</v>
      </c>
      <c r="N1239" t="s">
        <v>23</v>
      </c>
      <c r="O1239" t="s">
        <v>25</v>
      </c>
      <c r="P1239" t="s">
        <v>26</v>
      </c>
      <c r="Q1239" t="s">
        <v>50</v>
      </c>
      <c r="R1239" t="s">
        <v>193</v>
      </c>
      <c r="S1239" t="s">
        <v>3220</v>
      </c>
      <c r="T1239" t="s">
        <v>30</v>
      </c>
      <c r="U1239" t="s">
        <v>106</v>
      </c>
    </row>
    <row r="1240" spans="1:21">
      <c r="A1240" t="s">
        <v>3221</v>
      </c>
      <c r="B1240" s="1">
        <v>45780</v>
      </c>
      <c r="C1240" t="s">
        <v>33</v>
      </c>
      <c r="D1240">
        <v>19</v>
      </c>
      <c r="E1240" t="s">
        <v>23</v>
      </c>
      <c r="F1240">
        <v>0</v>
      </c>
      <c r="G1240">
        <v>2</v>
      </c>
      <c r="H1240" t="s">
        <v>24</v>
      </c>
      <c r="I1240">
        <v>4903</v>
      </c>
      <c r="J1240">
        <v>1</v>
      </c>
      <c r="K1240">
        <v>3</v>
      </c>
      <c r="L1240" t="s">
        <v>48</v>
      </c>
      <c r="M1240" t="s">
        <v>23</v>
      </c>
      <c r="N1240" t="s">
        <v>23</v>
      </c>
      <c r="O1240" t="s">
        <v>49</v>
      </c>
      <c r="P1240" t="s">
        <v>26</v>
      </c>
      <c r="Q1240" t="s">
        <v>50</v>
      </c>
      <c r="R1240" t="s">
        <v>3222</v>
      </c>
      <c r="S1240" t="s">
        <v>3223</v>
      </c>
      <c r="T1240" t="s">
        <v>59</v>
      </c>
      <c r="U1240" t="s">
        <v>241</v>
      </c>
    </row>
    <row r="1241" spans="1:21">
      <c r="A1241" t="s">
        <v>3224</v>
      </c>
      <c r="B1241" s="1">
        <v>45848</v>
      </c>
      <c r="C1241" t="s">
        <v>22</v>
      </c>
      <c r="D1241">
        <v>56</v>
      </c>
      <c r="E1241" t="s">
        <v>39</v>
      </c>
      <c r="F1241">
        <v>0</v>
      </c>
      <c r="G1241">
        <v>2</v>
      </c>
      <c r="H1241" t="s">
        <v>24</v>
      </c>
      <c r="I1241">
        <v>3349</v>
      </c>
      <c r="J1241">
        <v>0</v>
      </c>
      <c r="K1241">
        <v>1</v>
      </c>
      <c r="M1241" t="s">
        <v>23</v>
      </c>
      <c r="N1241" t="s">
        <v>23</v>
      </c>
      <c r="O1241" t="s">
        <v>25</v>
      </c>
      <c r="P1241" t="s">
        <v>26</v>
      </c>
      <c r="Q1241" t="s">
        <v>27</v>
      </c>
      <c r="R1241" t="s">
        <v>1994</v>
      </c>
      <c r="S1241" t="s">
        <v>2788</v>
      </c>
      <c r="T1241" t="s">
        <v>36</v>
      </c>
      <c r="U1241" t="s">
        <v>46</v>
      </c>
    </row>
    <row r="1242" spans="1:21">
      <c r="A1242" t="s">
        <v>3225</v>
      </c>
      <c r="B1242" s="1">
        <v>45843</v>
      </c>
      <c r="C1242" t="s">
        <v>22</v>
      </c>
      <c r="D1242">
        <v>53</v>
      </c>
      <c r="E1242" t="s">
        <v>39</v>
      </c>
      <c r="F1242">
        <v>0</v>
      </c>
      <c r="G1242">
        <v>2</v>
      </c>
      <c r="H1242" t="s">
        <v>24</v>
      </c>
      <c r="I1242">
        <v>2548</v>
      </c>
      <c r="J1242">
        <v>0</v>
      </c>
      <c r="K1242">
        <v>1</v>
      </c>
      <c r="M1242" t="s">
        <v>39</v>
      </c>
      <c r="N1242" t="s">
        <v>23</v>
      </c>
      <c r="O1242" t="s">
        <v>49</v>
      </c>
      <c r="P1242" t="s">
        <v>26</v>
      </c>
      <c r="Q1242" t="s">
        <v>27</v>
      </c>
      <c r="R1242" t="s">
        <v>3226</v>
      </c>
      <c r="S1242" t="s">
        <v>3226</v>
      </c>
      <c r="T1242" t="s">
        <v>59</v>
      </c>
      <c r="U1242" t="s">
        <v>140</v>
      </c>
    </row>
    <row r="1243" spans="1:21">
      <c r="A1243" t="s">
        <v>3227</v>
      </c>
      <c r="B1243" s="1">
        <v>44057</v>
      </c>
      <c r="C1243" t="s">
        <v>22</v>
      </c>
      <c r="D1243">
        <v>59</v>
      </c>
      <c r="E1243" t="s">
        <v>23</v>
      </c>
      <c r="F1243">
        <v>0</v>
      </c>
      <c r="G1243">
        <v>2</v>
      </c>
      <c r="H1243" t="s">
        <v>24</v>
      </c>
      <c r="I1243">
        <v>4129</v>
      </c>
      <c r="J1243">
        <v>1</v>
      </c>
      <c r="K1243">
        <v>60</v>
      </c>
      <c r="M1243" t="s">
        <v>23</v>
      </c>
      <c r="N1243" t="s">
        <v>23</v>
      </c>
      <c r="O1243" t="s">
        <v>25</v>
      </c>
      <c r="P1243" t="s">
        <v>26</v>
      </c>
      <c r="Q1243" t="s">
        <v>27</v>
      </c>
      <c r="R1243" t="s">
        <v>3228</v>
      </c>
      <c r="S1243" t="s">
        <v>3229</v>
      </c>
      <c r="T1243" t="s">
        <v>64</v>
      </c>
      <c r="U1243" t="s">
        <v>73</v>
      </c>
    </row>
    <row r="1244" spans="1:21">
      <c r="A1244" t="s">
        <v>3230</v>
      </c>
      <c r="B1244" s="1">
        <v>45694</v>
      </c>
      <c r="C1244" t="s">
        <v>33</v>
      </c>
      <c r="D1244">
        <v>51</v>
      </c>
      <c r="E1244" t="s">
        <v>39</v>
      </c>
      <c r="F1244">
        <v>0</v>
      </c>
      <c r="G1244">
        <v>2</v>
      </c>
      <c r="H1244" t="s">
        <v>24</v>
      </c>
      <c r="I1244">
        <v>4713</v>
      </c>
      <c r="J1244">
        <v>0</v>
      </c>
      <c r="K1244">
        <v>6</v>
      </c>
      <c r="L1244" t="s">
        <v>48</v>
      </c>
      <c r="M1244" t="s">
        <v>23</v>
      </c>
      <c r="N1244" t="s">
        <v>23</v>
      </c>
      <c r="O1244" t="s">
        <v>49</v>
      </c>
      <c r="P1244" t="s">
        <v>26</v>
      </c>
      <c r="Q1244" t="s">
        <v>27</v>
      </c>
      <c r="R1244" t="s">
        <v>1502</v>
      </c>
      <c r="S1244" t="s">
        <v>3231</v>
      </c>
      <c r="T1244" t="s">
        <v>30</v>
      </c>
      <c r="U1244" t="s">
        <v>103</v>
      </c>
    </row>
    <row r="1245" spans="1:21">
      <c r="A1245" t="s">
        <v>3232</v>
      </c>
      <c r="B1245" s="1">
        <v>44117</v>
      </c>
      <c r="C1245" t="s">
        <v>22</v>
      </c>
      <c r="D1245">
        <v>31</v>
      </c>
      <c r="E1245" t="s">
        <v>23</v>
      </c>
      <c r="F1245">
        <v>0</v>
      </c>
      <c r="G1245">
        <v>2</v>
      </c>
      <c r="H1245" t="s">
        <v>24</v>
      </c>
      <c r="I1245">
        <v>4026</v>
      </c>
      <c r="J1245">
        <v>1</v>
      </c>
      <c r="K1245">
        <v>58</v>
      </c>
      <c r="L1245" t="s">
        <v>142</v>
      </c>
      <c r="M1245" t="s">
        <v>23</v>
      </c>
      <c r="N1245" t="s">
        <v>23</v>
      </c>
      <c r="O1245" t="s">
        <v>56</v>
      </c>
      <c r="P1245" t="s">
        <v>202</v>
      </c>
      <c r="Q1245" t="s">
        <v>50</v>
      </c>
      <c r="R1245" t="s">
        <v>3233</v>
      </c>
      <c r="S1245" t="s">
        <v>3234</v>
      </c>
      <c r="T1245" t="s">
        <v>64</v>
      </c>
      <c r="U1245" t="s">
        <v>234</v>
      </c>
    </row>
    <row r="1246" spans="1:21">
      <c r="A1246" t="s">
        <v>3235</v>
      </c>
      <c r="B1246" s="1">
        <v>45386</v>
      </c>
      <c r="C1246" t="s">
        <v>33</v>
      </c>
      <c r="D1246">
        <v>44</v>
      </c>
      <c r="E1246" t="s">
        <v>39</v>
      </c>
      <c r="F1246">
        <v>0</v>
      </c>
      <c r="G1246">
        <v>2</v>
      </c>
      <c r="H1246" t="s">
        <v>24</v>
      </c>
      <c r="I1246">
        <v>5186</v>
      </c>
      <c r="J1246">
        <v>0</v>
      </c>
      <c r="K1246">
        <v>16</v>
      </c>
      <c r="L1246" t="s">
        <v>97</v>
      </c>
      <c r="M1246" t="s">
        <v>23</v>
      </c>
      <c r="N1246" t="s">
        <v>23</v>
      </c>
      <c r="O1246" t="s">
        <v>25</v>
      </c>
      <c r="P1246" t="s">
        <v>26</v>
      </c>
      <c r="Q1246" t="s">
        <v>27</v>
      </c>
      <c r="R1246" t="s">
        <v>3236</v>
      </c>
      <c r="S1246" t="s">
        <v>3237</v>
      </c>
      <c r="T1246" t="s">
        <v>43</v>
      </c>
      <c r="U1246" t="s">
        <v>44</v>
      </c>
    </row>
    <row r="1247" spans="1:21">
      <c r="A1247" t="s">
        <v>3238</v>
      </c>
      <c r="B1247" s="1">
        <v>45763</v>
      </c>
      <c r="C1247" t="s">
        <v>22</v>
      </c>
      <c r="D1247">
        <v>25</v>
      </c>
      <c r="E1247" t="s">
        <v>39</v>
      </c>
      <c r="F1247">
        <v>0</v>
      </c>
      <c r="G1247">
        <v>2</v>
      </c>
      <c r="H1247" t="s">
        <v>24</v>
      </c>
      <c r="I1247">
        <v>3591</v>
      </c>
      <c r="J1247">
        <v>0</v>
      </c>
      <c r="K1247">
        <v>4</v>
      </c>
      <c r="L1247" t="s">
        <v>48</v>
      </c>
      <c r="M1247" t="s">
        <v>23</v>
      </c>
      <c r="N1247" t="s">
        <v>23</v>
      </c>
      <c r="O1247" t="s">
        <v>25</v>
      </c>
      <c r="P1247" t="s">
        <v>26</v>
      </c>
      <c r="Q1247" t="s">
        <v>27</v>
      </c>
      <c r="R1247" t="s">
        <v>1402</v>
      </c>
      <c r="S1247" t="s">
        <v>3239</v>
      </c>
      <c r="T1247" t="s">
        <v>64</v>
      </c>
      <c r="U1247" t="s">
        <v>254</v>
      </c>
    </row>
    <row r="1248" spans="1:21">
      <c r="A1248" t="s">
        <v>3240</v>
      </c>
      <c r="B1248" s="1">
        <v>45651</v>
      </c>
      <c r="C1248" t="s">
        <v>22</v>
      </c>
      <c r="D1248">
        <v>51</v>
      </c>
      <c r="E1248" t="s">
        <v>23</v>
      </c>
      <c r="F1248">
        <v>0</v>
      </c>
      <c r="G1248">
        <v>2</v>
      </c>
      <c r="H1248" t="s">
        <v>24</v>
      </c>
      <c r="I1248">
        <v>3683</v>
      </c>
      <c r="J1248">
        <v>1</v>
      </c>
      <c r="K1248">
        <v>8</v>
      </c>
      <c r="M1248" t="s">
        <v>23</v>
      </c>
      <c r="N1248" t="s">
        <v>23</v>
      </c>
      <c r="O1248" t="s">
        <v>25</v>
      </c>
      <c r="P1248" t="s">
        <v>26</v>
      </c>
      <c r="Q1248" t="s">
        <v>27</v>
      </c>
      <c r="R1248" t="s">
        <v>389</v>
      </c>
      <c r="S1248" t="s">
        <v>3241</v>
      </c>
      <c r="T1248" t="s">
        <v>30</v>
      </c>
      <c r="U1248" t="s">
        <v>69</v>
      </c>
    </row>
    <row r="1249" spans="1:21">
      <c r="A1249" t="s">
        <v>3242</v>
      </c>
      <c r="B1249" s="1">
        <v>45294</v>
      </c>
      <c r="C1249" t="s">
        <v>22</v>
      </c>
      <c r="D1249">
        <v>59</v>
      </c>
      <c r="E1249" t="s">
        <v>23</v>
      </c>
      <c r="F1249">
        <v>0</v>
      </c>
      <c r="G1249">
        <v>2</v>
      </c>
      <c r="H1249" t="s">
        <v>24</v>
      </c>
      <c r="I1249">
        <v>3427</v>
      </c>
      <c r="J1249">
        <v>1</v>
      </c>
      <c r="K1249">
        <v>19</v>
      </c>
      <c r="M1249" t="s">
        <v>23</v>
      </c>
      <c r="N1249" t="s">
        <v>23</v>
      </c>
      <c r="O1249" t="s">
        <v>25</v>
      </c>
      <c r="P1249" t="s">
        <v>26</v>
      </c>
      <c r="Q1249" t="s">
        <v>27</v>
      </c>
      <c r="R1249" t="s">
        <v>3243</v>
      </c>
      <c r="S1249" t="s">
        <v>3244</v>
      </c>
      <c r="T1249" t="s">
        <v>30</v>
      </c>
      <c r="U1249" t="s">
        <v>69</v>
      </c>
    </row>
    <row r="1250" spans="1:21">
      <c r="A1250" t="s">
        <v>3245</v>
      </c>
      <c r="B1250" s="1">
        <v>45710</v>
      </c>
      <c r="C1250" t="s">
        <v>33</v>
      </c>
      <c r="D1250">
        <v>49</v>
      </c>
      <c r="E1250" t="s">
        <v>39</v>
      </c>
      <c r="F1250">
        <v>0</v>
      </c>
      <c r="G1250">
        <v>2</v>
      </c>
      <c r="H1250" t="s">
        <v>24</v>
      </c>
      <c r="I1250">
        <v>4248</v>
      </c>
      <c r="J1250">
        <v>0</v>
      </c>
      <c r="K1250">
        <v>6</v>
      </c>
      <c r="L1250" t="s">
        <v>48</v>
      </c>
      <c r="M1250" t="s">
        <v>23</v>
      </c>
      <c r="N1250" t="s">
        <v>23</v>
      </c>
      <c r="O1250" t="s">
        <v>49</v>
      </c>
      <c r="P1250" t="s">
        <v>26</v>
      </c>
      <c r="Q1250" t="s">
        <v>27</v>
      </c>
      <c r="R1250" t="s">
        <v>3246</v>
      </c>
      <c r="S1250" t="s">
        <v>3247</v>
      </c>
      <c r="T1250" t="s">
        <v>64</v>
      </c>
      <c r="U1250" t="s">
        <v>145</v>
      </c>
    </row>
    <row r="1251" spans="1:21">
      <c r="A1251" t="s">
        <v>3248</v>
      </c>
      <c r="B1251" s="1">
        <v>45524</v>
      </c>
      <c r="C1251" t="s">
        <v>33</v>
      </c>
      <c r="D1251">
        <v>61</v>
      </c>
      <c r="E1251" t="s">
        <v>39</v>
      </c>
      <c r="F1251">
        <v>0</v>
      </c>
      <c r="G1251">
        <v>2</v>
      </c>
      <c r="H1251" t="s">
        <v>24</v>
      </c>
      <c r="I1251">
        <v>3538</v>
      </c>
      <c r="J1251">
        <v>0</v>
      </c>
      <c r="K1251">
        <v>12</v>
      </c>
      <c r="M1251" t="s">
        <v>23</v>
      </c>
      <c r="N1251" t="s">
        <v>23</v>
      </c>
      <c r="O1251" t="s">
        <v>25</v>
      </c>
      <c r="P1251" t="s">
        <v>202</v>
      </c>
      <c r="Q1251" t="s">
        <v>84</v>
      </c>
      <c r="R1251" t="s">
        <v>736</v>
      </c>
      <c r="S1251" t="s">
        <v>3249</v>
      </c>
      <c r="T1251" t="s">
        <v>30</v>
      </c>
      <c r="U1251" t="s">
        <v>69</v>
      </c>
    </row>
    <row r="1252" spans="1:21">
      <c r="A1252" t="s">
        <v>3250</v>
      </c>
      <c r="B1252" s="1">
        <v>45853</v>
      </c>
      <c r="C1252" t="s">
        <v>22</v>
      </c>
      <c r="D1252">
        <v>57</v>
      </c>
      <c r="E1252" t="s">
        <v>39</v>
      </c>
      <c r="F1252">
        <v>0</v>
      </c>
      <c r="G1252">
        <v>2</v>
      </c>
      <c r="H1252" t="s">
        <v>24</v>
      </c>
      <c r="I1252">
        <v>2843</v>
      </c>
      <c r="J1252">
        <v>0</v>
      </c>
      <c r="K1252">
        <v>1</v>
      </c>
      <c r="M1252" t="s">
        <v>23</v>
      </c>
      <c r="N1252" t="s">
        <v>23</v>
      </c>
      <c r="O1252" t="s">
        <v>25</v>
      </c>
      <c r="P1252" t="s">
        <v>26</v>
      </c>
      <c r="Q1252" t="s">
        <v>27</v>
      </c>
      <c r="R1252" t="s">
        <v>1317</v>
      </c>
      <c r="S1252" t="s">
        <v>3251</v>
      </c>
      <c r="T1252" t="s">
        <v>36</v>
      </c>
      <c r="U1252" t="s">
        <v>37</v>
      </c>
    </row>
    <row r="1253" spans="1:21">
      <c r="A1253" t="s">
        <v>3252</v>
      </c>
      <c r="B1253" s="1">
        <v>45717</v>
      </c>
      <c r="C1253" t="s">
        <v>33</v>
      </c>
      <c r="D1253">
        <v>77</v>
      </c>
      <c r="E1253" t="s">
        <v>39</v>
      </c>
      <c r="F1253">
        <v>0</v>
      </c>
      <c r="G1253">
        <v>2</v>
      </c>
      <c r="H1253" t="s">
        <v>24</v>
      </c>
      <c r="I1253">
        <v>4099</v>
      </c>
      <c r="J1253">
        <v>0</v>
      </c>
      <c r="K1253">
        <v>5</v>
      </c>
      <c r="L1253" t="s">
        <v>48</v>
      </c>
      <c r="M1253" t="s">
        <v>39</v>
      </c>
      <c r="N1253" t="s">
        <v>23</v>
      </c>
      <c r="O1253" t="s">
        <v>49</v>
      </c>
      <c r="P1253" t="s">
        <v>26</v>
      </c>
      <c r="Q1253" t="s">
        <v>27</v>
      </c>
      <c r="R1253" t="s">
        <v>3253</v>
      </c>
      <c r="S1253" t="s">
        <v>3254</v>
      </c>
      <c r="T1253" t="s">
        <v>64</v>
      </c>
      <c r="U1253" t="s">
        <v>254</v>
      </c>
    </row>
    <row r="1254" spans="1:21">
      <c r="A1254" t="s">
        <v>3255</v>
      </c>
      <c r="B1254" s="1">
        <v>45553</v>
      </c>
      <c r="C1254" t="s">
        <v>33</v>
      </c>
      <c r="D1254">
        <v>68</v>
      </c>
      <c r="E1254" t="s">
        <v>39</v>
      </c>
      <c r="F1254">
        <v>0</v>
      </c>
      <c r="G1254">
        <v>2</v>
      </c>
      <c r="H1254" t="s">
        <v>24</v>
      </c>
      <c r="I1254">
        <v>2202</v>
      </c>
      <c r="J1254">
        <v>0</v>
      </c>
      <c r="K1254">
        <v>11</v>
      </c>
      <c r="M1254" t="s">
        <v>23</v>
      </c>
      <c r="N1254" t="s">
        <v>23</v>
      </c>
      <c r="O1254" t="s">
        <v>25</v>
      </c>
      <c r="P1254" t="s">
        <v>26</v>
      </c>
      <c r="Q1254" t="s">
        <v>27</v>
      </c>
      <c r="R1254" t="s">
        <v>3256</v>
      </c>
      <c r="S1254" t="s">
        <v>3257</v>
      </c>
      <c r="T1254" t="s">
        <v>36</v>
      </c>
      <c r="U1254" t="s">
        <v>46</v>
      </c>
    </row>
    <row r="1255" spans="1:21">
      <c r="A1255" t="s">
        <v>3258</v>
      </c>
      <c r="B1255" s="1">
        <v>45802</v>
      </c>
      <c r="C1255" t="s">
        <v>33</v>
      </c>
      <c r="D1255">
        <v>74</v>
      </c>
      <c r="E1255" t="s">
        <v>23</v>
      </c>
      <c r="F1255">
        <v>0</v>
      </c>
      <c r="G1255">
        <v>2</v>
      </c>
      <c r="H1255" t="s">
        <v>24</v>
      </c>
      <c r="I1255">
        <v>3834</v>
      </c>
      <c r="J1255">
        <v>1</v>
      </c>
      <c r="K1255">
        <v>3</v>
      </c>
      <c r="L1255" t="s">
        <v>48</v>
      </c>
      <c r="M1255" t="s">
        <v>23</v>
      </c>
      <c r="N1255" t="s">
        <v>23</v>
      </c>
      <c r="O1255" t="s">
        <v>25</v>
      </c>
      <c r="P1255" t="s">
        <v>26</v>
      </c>
      <c r="Q1255" t="s">
        <v>27</v>
      </c>
      <c r="R1255" t="s">
        <v>3259</v>
      </c>
      <c r="S1255" t="s">
        <v>3260</v>
      </c>
      <c r="T1255" t="s">
        <v>36</v>
      </c>
      <c r="U1255" t="s">
        <v>37</v>
      </c>
    </row>
    <row r="1256" spans="1:21">
      <c r="A1256" t="s">
        <v>3261</v>
      </c>
      <c r="B1256" s="1">
        <v>45671</v>
      </c>
      <c r="C1256" t="s">
        <v>22</v>
      </c>
      <c r="D1256">
        <v>75</v>
      </c>
      <c r="E1256" t="s">
        <v>23</v>
      </c>
      <c r="F1256">
        <v>0</v>
      </c>
      <c r="G1256">
        <v>2</v>
      </c>
      <c r="H1256" t="s">
        <v>24</v>
      </c>
      <c r="I1256">
        <v>3077</v>
      </c>
      <c r="J1256">
        <v>1</v>
      </c>
      <c r="K1256">
        <v>7</v>
      </c>
      <c r="L1256" t="s">
        <v>48</v>
      </c>
      <c r="M1256" t="s">
        <v>23</v>
      </c>
      <c r="N1256" t="s">
        <v>23</v>
      </c>
      <c r="O1256" t="s">
        <v>25</v>
      </c>
      <c r="P1256" t="s">
        <v>26</v>
      </c>
      <c r="Q1256" t="s">
        <v>27</v>
      </c>
      <c r="R1256" t="s">
        <v>1350</v>
      </c>
      <c r="S1256" t="s">
        <v>3262</v>
      </c>
      <c r="T1256" t="s">
        <v>64</v>
      </c>
      <c r="U1256" t="s">
        <v>234</v>
      </c>
    </row>
    <row r="1257" spans="1:21">
      <c r="A1257" t="s">
        <v>3263</v>
      </c>
      <c r="B1257" s="1">
        <v>45741</v>
      </c>
      <c r="C1257" t="s">
        <v>22</v>
      </c>
      <c r="D1257">
        <v>68</v>
      </c>
      <c r="E1257" t="s">
        <v>39</v>
      </c>
      <c r="F1257">
        <v>0</v>
      </c>
      <c r="G1257">
        <v>2</v>
      </c>
      <c r="H1257" t="s">
        <v>24</v>
      </c>
      <c r="I1257">
        <v>3684</v>
      </c>
      <c r="J1257">
        <v>0</v>
      </c>
      <c r="K1257">
        <v>5</v>
      </c>
      <c r="M1257" t="s">
        <v>23</v>
      </c>
      <c r="N1257" t="s">
        <v>23</v>
      </c>
      <c r="O1257" t="s">
        <v>25</v>
      </c>
      <c r="P1257" t="s">
        <v>26</v>
      </c>
      <c r="Q1257" t="s">
        <v>50</v>
      </c>
      <c r="R1257" t="s">
        <v>1810</v>
      </c>
      <c r="S1257" t="s">
        <v>3264</v>
      </c>
      <c r="T1257" t="s">
        <v>59</v>
      </c>
      <c r="U1257" t="s">
        <v>60</v>
      </c>
    </row>
    <row r="1258" spans="1:21">
      <c r="A1258" t="s">
        <v>3265</v>
      </c>
      <c r="B1258" s="1">
        <v>45575</v>
      </c>
      <c r="C1258" t="s">
        <v>33</v>
      </c>
      <c r="D1258">
        <v>76</v>
      </c>
      <c r="E1258" t="s">
        <v>39</v>
      </c>
      <c r="F1258">
        <v>0</v>
      </c>
      <c r="G1258">
        <v>2</v>
      </c>
      <c r="H1258" t="s">
        <v>24</v>
      </c>
      <c r="I1258">
        <v>5702</v>
      </c>
      <c r="J1258">
        <v>0</v>
      </c>
      <c r="K1258">
        <v>10</v>
      </c>
      <c r="M1258" t="s">
        <v>39</v>
      </c>
      <c r="N1258" t="s">
        <v>23</v>
      </c>
      <c r="O1258" t="s">
        <v>56</v>
      </c>
      <c r="P1258" t="s">
        <v>26</v>
      </c>
      <c r="Q1258" t="s">
        <v>27</v>
      </c>
      <c r="R1258" t="s">
        <v>3266</v>
      </c>
      <c r="S1258" t="s">
        <v>3267</v>
      </c>
      <c r="T1258" t="s">
        <v>43</v>
      </c>
      <c r="U1258" t="s">
        <v>44</v>
      </c>
    </row>
    <row r="1259" spans="1:21">
      <c r="A1259" t="s">
        <v>3268</v>
      </c>
      <c r="B1259" s="1">
        <v>45858</v>
      </c>
      <c r="C1259" t="s">
        <v>33</v>
      </c>
      <c r="D1259">
        <v>76</v>
      </c>
      <c r="E1259" t="s">
        <v>23</v>
      </c>
      <c r="F1259">
        <v>0</v>
      </c>
      <c r="G1259">
        <v>2</v>
      </c>
      <c r="H1259" t="s">
        <v>24</v>
      </c>
      <c r="I1259">
        <v>2426</v>
      </c>
      <c r="J1259">
        <v>6</v>
      </c>
      <c r="K1259">
        <v>1</v>
      </c>
      <c r="M1259" t="s">
        <v>23</v>
      </c>
      <c r="N1259" t="s">
        <v>23</v>
      </c>
      <c r="O1259" t="s">
        <v>25</v>
      </c>
      <c r="P1259" t="s">
        <v>26</v>
      </c>
      <c r="Q1259" t="s">
        <v>84</v>
      </c>
      <c r="R1259" t="s">
        <v>512</v>
      </c>
      <c r="S1259" t="s">
        <v>3269</v>
      </c>
      <c r="T1259" t="s">
        <v>36</v>
      </c>
      <c r="U1259" t="s">
        <v>46</v>
      </c>
    </row>
    <row r="1260" spans="1:21">
      <c r="A1260" t="s">
        <v>3270</v>
      </c>
      <c r="B1260" s="1">
        <v>45847</v>
      </c>
      <c r="C1260" t="s">
        <v>22</v>
      </c>
      <c r="D1260">
        <v>68</v>
      </c>
      <c r="E1260" t="s">
        <v>39</v>
      </c>
      <c r="F1260">
        <v>0</v>
      </c>
      <c r="G1260">
        <v>2</v>
      </c>
      <c r="H1260" t="s">
        <v>24</v>
      </c>
      <c r="I1260">
        <v>3429</v>
      </c>
      <c r="J1260">
        <v>0</v>
      </c>
      <c r="K1260">
        <v>1</v>
      </c>
      <c r="L1260" t="s">
        <v>48</v>
      </c>
      <c r="M1260" t="s">
        <v>23</v>
      </c>
      <c r="N1260" t="s">
        <v>23</v>
      </c>
      <c r="O1260" t="s">
        <v>25</v>
      </c>
      <c r="P1260" t="s">
        <v>26</v>
      </c>
      <c r="Q1260" t="s">
        <v>27</v>
      </c>
      <c r="R1260" t="s">
        <v>838</v>
      </c>
      <c r="S1260" t="s">
        <v>3271</v>
      </c>
      <c r="T1260" t="s">
        <v>59</v>
      </c>
      <c r="U1260" t="s">
        <v>60</v>
      </c>
    </row>
    <row r="1261" spans="1:21">
      <c r="A1261" t="s">
        <v>3272</v>
      </c>
      <c r="B1261" s="1">
        <v>45682</v>
      </c>
      <c r="C1261" t="s">
        <v>33</v>
      </c>
      <c r="D1261">
        <v>63</v>
      </c>
      <c r="E1261" t="s">
        <v>23</v>
      </c>
      <c r="F1261">
        <v>0</v>
      </c>
      <c r="G1261">
        <v>2</v>
      </c>
      <c r="H1261" t="s">
        <v>24</v>
      </c>
      <c r="I1261">
        <v>3344</v>
      </c>
      <c r="J1261">
        <v>1</v>
      </c>
      <c r="K1261">
        <v>7</v>
      </c>
      <c r="L1261" t="s">
        <v>48</v>
      </c>
      <c r="M1261" t="s">
        <v>23</v>
      </c>
      <c r="N1261" t="s">
        <v>23</v>
      </c>
      <c r="O1261" t="s">
        <v>25</v>
      </c>
      <c r="P1261" t="s">
        <v>26</v>
      </c>
      <c r="Q1261" t="s">
        <v>27</v>
      </c>
      <c r="R1261" t="s">
        <v>3273</v>
      </c>
      <c r="S1261" t="s">
        <v>3274</v>
      </c>
      <c r="T1261" t="s">
        <v>36</v>
      </c>
      <c r="U1261" t="s">
        <v>46</v>
      </c>
    </row>
    <row r="1262" spans="1:21">
      <c r="A1262" t="s">
        <v>3275</v>
      </c>
      <c r="B1262" s="1">
        <v>45619</v>
      </c>
      <c r="C1262" t="s">
        <v>22</v>
      </c>
      <c r="D1262">
        <v>28</v>
      </c>
      <c r="E1262" t="s">
        <v>39</v>
      </c>
      <c r="F1262">
        <v>0</v>
      </c>
      <c r="G1262">
        <v>2</v>
      </c>
      <c r="H1262" t="s">
        <v>24</v>
      </c>
      <c r="I1262">
        <v>2752</v>
      </c>
      <c r="J1262">
        <v>0</v>
      </c>
      <c r="K1262">
        <v>9</v>
      </c>
      <c r="L1262" t="s">
        <v>48</v>
      </c>
      <c r="M1262" t="s">
        <v>23</v>
      </c>
      <c r="N1262" t="s">
        <v>23</v>
      </c>
      <c r="O1262" t="s">
        <v>25</v>
      </c>
      <c r="P1262" t="s">
        <v>26</v>
      </c>
      <c r="Q1262" t="s">
        <v>27</v>
      </c>
      <c r="R1262" t="s">
        <v>1843</v>
      </c>
      <c r="S1262" t="s">
        <v>3276</v>
      </c>
      <c r="T1262" t="s">
        <v>30</v>
      </c>
      <c r="U1262" t="s">
        <v>103</v>
      </c>
    </row>
    <row r="1263" spans="1:21">
      <c r="A1263" t="s">
        <v>3277</v>
      </c>
      <c r="B1263" s="1">
        <v>45764</v>
      </c>
      <c r="C1263" t="s">
        <v>33</v>
      </c>
      <c r="D1263">
        <v>31</v>
      </c>
      <c r="E1263" t="s">
        <v>39</v>
      </c>
      <c r="F1263">
        <v>0</v>
      </c>
      <c r="G1263">
        <v>2</v>
      </c>
      <c r="H1263" t="s">
        <v>24</v>
      </c>
      <c r="I1263">
        <v>5365</v>
      </c>
      <c r="J1263">
        <v>0</v>
      </c>
      <c r="K1263">
        <v>4</v>
      </c>
      <c r="M1263" t="s">
        <v>23</v>
      </c>
      <c r="N1263" t="s">
        <v>23</v>
      </c>
      <c r="O1263" t="s">
        <v>25</v>
      </c>
      <c r="P1263" t="s">
        <v>26</v>
      </c>
      <c r="Q1263" t="s">
        <v>27</v>
      </c>
      <c r="R1263" t="s">
        <v>1305</v>
      </c>
      <c r="S1263" t="s">
        <v>3278</v>
      </c>
      <c r="T1263" t="s">
        <v>30</v>
      </c>
      <c r="U1263" t="s">
        <v>69</v>
      </c>
    </row>
    <row r="1264" spans="1:21">
      <c r="A1264" t="s">
        <v>3279</v>
      </c>
      <c r="B1264" s="1">
        <v>45677</v>
      </c>
      <c r="C1264" t="s">
        <v>33</v>
      </c>
      <c r="D1264">
        <v>62</v>
      </c>
      <c r="E1264" t="s">
        <v>39</v>
      </c>
      <c r="F1264">
        <v>0</v>
      </c>
      <c r="G1264">
        <v>2</v>
      </c>
      <c r="H1264" t="s">
        <v>24</v>
      </c>
      <c r="I1264">
        <v>5595</v>
      </c>
      <c r="J1264">
        <v>0</v>
      </c>
      <c r="K1264">
        <v>7</v>
      </c>
      <c r="L1264" t="s">
        <v>48</v>
      </c>
      <c r="M1264" t="s">
        <v>23</v>
      </c>
      <c r="N1264" t="s">
        <v>39</v>
      </c>
      <c r="P1264" t="s">
        <v>26</v>
      </c>
      <c r="Q1264" t="s">
        <v>84</v>
      </c>
      <c r="R1264" t="s">
        <v>2056</v>
      </c>
      <c r="S1264" t="s">
        <v>3280</v>
      </c>
      <c r="T1264" t="s">
        <v>43</v>
      </c>
      <c r="U1264" t="s">
        <v>149</v>
      </c>
    </row>
    <row r="1265" spans="1:21">
      <c r="A1265" t="s">
        <v>3281</v>
      </c>
      <c r="B1265" s="1">
        <v>45069</v>
      </c>
      <c r="C1265" t="s">
        <v>33</v>
      </c>
      <c r="D1265">
        <v>48</v>
      </c>
      <c r="E1265" t="s">
        <v>39</v>
      </c>
      <c r="F1265">
        <v>0</v>
      </c>
      <c r="G1265">
        <v>2</v>
      </c>
      <c r="H1265" t="s">
        <v>24</v>
      </c>
      <c r="I1265">
        <v>4464</v>
      </c>
      <c r="J1265">
        <v>0</v>
      </c>
      <c r="K1265">
        <v>27</v>
      </c>
      <c r="M1265" t="s">
        <v>23</v>
      </c>
      <c r="N1265" t="s">
        <v>23</v>
      </c>
      <c r="O1265" t="s">
        <v>25</v>
      </c>
      <c r="P1265" t="s">
        <v>26</v>
      </c>
      <c r="Q1265" t="s">
        <v>84</v>
      </c>
      <c r="R1265" t="s">
        <v>1421</v>
      </c>
      <c r="S1265" t="s">
        <v>3282</v>
      </c>
      <c r="T1265" t="s">
        <v>30</v>
      </c>
      <c r="U1265" t="s">
        <v>69</v>
      </c>
    </row>
    <row r="1266" spans="1:21">
      <c r="A1266" t="s">
        <v>3283</v>
      </c>
      <c r="B1266" s="1">
        <v>45860</v>
      </c>
      <c r="C1266" t="s">
        <v>22</v>
      </c>
      <c r="D1266">
        <v>57</v>
      </c>
      <c r="E1266" t="s">
        <v>23</v>
      </c>
      <c r="F1266">
        <v>0</v>
      </c>
      <c r="G1266">
        <v>2</v>
      </c>
      <c r="H1266" t="s">
        <v>24</v>
      </c>
      <c r="I1266">
        <v>4207</v>
      </c>
      <c r="J1266">
        <v>1</v>
      </c>
      <c r="K1266">
        <v>1</v>
      </c>
      <c r="L1266" t="s">
        <v>48</v>
      </c>
      <c r="M1266" t="s">
        <v>23</v>
      </c>
      <c r="N1266" t="s">
        <v>23</v>
      </c>
      <c r="O1266" t="s">
        <v>25</v>
      </c>
      <c r="P1266" t="s">
        <v>26</v>
      </c>
      <c r="Q1266" t="s">
        <v>27</v>
      </c>
      <c r="R1266" t="s">
        <v>2434</v>
      </c>
      <c r="S1266" t="s">
        <v>3284</v>
      </c>
      <c r="T1266" t="s">
        <v>36</v>
      </c>
      <c r="U1266" t="s">
        <v>46</v>
      </c>
    </row>
    <row r="1267" spans="1:21">
      <c r="A1267" t="s">
        <v>3285</v>
      </c>
      <c r="B1267" s="1">
        <v>45761</v>
      </c>
      <c r="C1267" t="s">
        <v>22</v>
      </c>
      <c r="D1267">
        <v>20</v>
      </c>
      <c r="E1267" t="s">
        <v>39</v>
      </c>
      <c r="F1267">
        <v>0</v>
      </c>
      <c r="G1267">
        <v>2</v>
      </c>
      <c r="H1267" t="s">
        <v>24</v>
      </c>
      <c r="I1267">
        <v>5668</v>
      </c>
      <c r="J1267">
        <v>0</v>
      </c>
      <c r="K1267">
        <v>4</v>
      </c>
      <c r="L1267" t="s">
        <v>48</v>
      </c>
      <c r="M1267" t="s">
        <v>23</v>
      </c>
      <c r="N1267" t="s">
        <v>23</v>
      </c>
      <c r="O1267" t="s">
        <v>25</v>
      </c>
      <c r="P1267" t="s">
        <v>26</v>
      </c>
      <c r="Q1267" t="s">
        <v>27</v>
      </c>
      <c r="R1267" t="s">
        <v>3286</v>
      </c>
      <c r="S1267" t="s">
        <v>3287</v>
      </c>
      <c r="T1267" t="s">
        <v>64</v>
      </c>
      <c r="U1267" t="s">
        <v>73</v>
      </c>
    </row>
    <row r="1268" spans="1:21">
      <c r="A1268" t="s">
        <v>3288</v>
      </c>
      <c r="B1268" s="1">
        <v>45787</v>
      </c>
      <c r="C1268" t="s">
        <v>22</v>
      </c>
      <c r="D1268">
        <v>33</v>
      </c>
      <c r="E1268" t="s">
        <v>39</v>
      </c>
      <c r="F1268">
        <v>0</v>
      </c>
      <c r="G1268">
        <v>2</v>
      </c>
      <c r="H1268" t="s">
        <v>24</v>
      </c>
      <c r="I1268">
        <v>4183</v>
      </c>
      <c r="J1268">
        <v>0</v>
      </c>
      <c r="K1268">
        <v>3</v>
      </c>
      <c r="L1268" t="s">
        <v>48</v>
      </c>
      <c r="M1268" t="s">
        <v>23</v>
      </c>
      <c r="N1268" t="s">
        <v>23</v>
      </c>
      <c r="O1268" t="s">
        <v>25</v>
      </c>
      <c r="P1268" t="s">
        <v>26</v>
      </c>
      <c r="Q1268" t="s">
        <v>27</v>
      </c>
      <c r="R1268" t="s">
        <v>618</v>
      </c>
      <c r="S1268" t="s">
        <v>3289</v>
      </c>
      <c r="T1268" t="s">
        <v>30</v>
      </c>
      <c r="U1268" t="s">
        <v>103</v>
      </c>
    </row>
    <row r="1269" spans="1:21">
      <c r="A1269" t="s">
        <v>3290</v>
      </c>
      <c r="B1269" s="1">
        <v>44428</v>
      </c>
      <c r="C1269" t="s">
        <v>33</v>
      </c>
      <c r="D1269">
        <v>20</v>
      </c>
      <c r="E1269" t="s">
        <v>39</v>
      </c>
      <c r="F1269">
        <v>0</v>
      </c>
      <c r="G1269">
        <v>2</v>
      </c>
      <c r="H1269" t="s">
        <v>24</v>
      </c>
      <c r="I1269">
        <v>4956</v>
      </c>
      <c r="J1269">
        <v>0</v>
      </c>
      <c r="K1269">
        <v>48</v>
      </c>
      <c r="M1269" t="s">
        <v>23</v>
      </c>
      <c r="N1269" t="s">
        <v>23</v>
      </c>
      <c r="O1269" t="s">
        <v>25</v>
      </c>
      <c r="P1269" t="s">
        <v>26</v>
      </c>
      <c r="Q1269" t="s">
        <v>27</v>
      </c>
      <c r="R1269" t="s">
        <v>3291</v>
      </c>
      <c r="S1269" t="s">
        <v>3292</v>
      </c>
      <c r="T1269" t="s">
        <v>36</v>
      </c>
      <c r="U1269" t="s">
        <v>46</v>
      </c>
    </row>
    <row r="1270" spans="1:21">
      <c r="A1270" t="s">
        <v>3293</v>
      </c>
      <c r="B1270" s="1">
        <v>44296</v>
      </c>
      <c r="C1270" t="s">
        <v>22</v>
      </c>
      <c r="D1270">
        <v>76</v>
      </c>
      <c r="E1270" t="s">
        <v>39</v>
      </c>
      <c r="F1270">
        <v>0</v>
      </c>
      <c r="G1270">
        <v>2</v>
      </c>
      <c r="H1270" t="s">
        <v>24</v>
      </c>
      <c r="I1270">
        <v>5597</v>
      </c>
      <c r="J1270">
        <v>0</v>
      </c>
      <c r="K1270">
        <v>52</v>
      </c>
      <c r="M1270" t="s">
        <v>39</v>
      </c>
      <c r="N1270" t="s">
        <v>23</v>
      </c>
      <c r="O1270" t="s">
        <v>49</v>
      </c>
      <c r="P1270" t="s">
        <v>26</v>
      </c>
      <c r="Q1270" t="s">
        <v>27</v>
      </c>
      <c r="R1270" t="s">
        <v>313</v>
      </c>
      <c r="S1270" t="s">
        <v>3294</v>
      </c>
      <c r="T1270" t="s">
        <v>30</v>
      </c>
      <c r="U1270" t="s">
        <v>69</v>
      </c>
    </row>
    <row r="1271" spans="1:21">
      <c r="A1271" t="s">
        <v>3295</v>
      </c>
      <c r="B1271" s="1">
        <v>44491</v>
      </c>
      <c r="C1271" t="s">
        <v>33</v>
      </c>
      <c r="D1271">
        <v>73</v>
      </c>
      <c r="E1271" t="s">
        <v>39</v>
      </c>
      <c r="F1271">
        <v>0</v>
      </c>
      <c r="G1271">
        <v>2</v>
      </c>
      <c r="H1271" t="s">
        <v>24</v>
      </c>
      <c r="I1271">
        <v>3180</v>
      </c>
      <c r="J1271">
        <v>0</v>
      </c>
      <c r="K1271">
        <v>46</v>
      </c>
      <c r="M1271" t="s">
        <v>23</v>
      </c>
      <c r="N1271" t="s">
        <v>23</v>
      </c>
      <c r="O1271" t="s">
        <v>25</v>
      </c>
      <c r="P1271" t="s">
        <v>202</v>
      </c>
      <c r="Q1271" t="s">
        <v>50</v>
      </c>
      <c r="R1271" t="s">
        <v>1816</v>
      </c>
      <c r="S1271" t="s">
        <v>3296</v>
      </c>
      <c r="T1271" t="s">
        <v>30</v>
      </c>
      <c r="U1271" t="s">
        <v>31</v>
      </c>
    </row>
    <row r="1272" spans="1:21">
      <c r="A1272" t="s">
        <v>3297</v>
      </c>
      <c r="B1272" s="1">
        <v>44613</v>
      </c>
      <c r="C1272" t="s">
        <v>33</v>
      </c>
      <c r="D1272">
        <v>79</v>
      </c>
      <c r="E1272" t="s">
        <v>39</v>
      </c>
      <c r="F1272">
        <v>0</v>
      </c>
      <c r="G1272">
        <v>2</v>
      </c>
      <c r="H1272" t="s">
        <v>24</v>
      </c>
      <c r="I1272">
        <v>4871</v>
      </c>
      <c r="J1272">
        <v>0</v>
      </c>
      <c r="K1272">
        <v>42</v>
      </c>
      <c r="M1272" t="s">
        <v>23</v>
      </c>
      <c r="N1272" t="s">
        <v>23</v>
      </c>
      <c r="O1272" t="s">
        <v>25</v>
      </c>
      <c r="P1272" t="s">
        <v>26</v>
      </c>
      <c r="Q1272" t="s">
        <v>27</v>
      </c>
      <c r="R1272" t="s">
        <v>1085</v>
      </c>
      <c r="S1272" t="s">
        <v>3298</v>
      </c>
      <c r="T1272" t="s">
        <v>30</v>
      </c>
      <c r="U1272" t="s">
        <v>69</v>
      </c>
    </row>
    <row r="1273" spans="1:21">
      <c r="A1273" t="s">
        <v>3299</v>
      </c>
      <c r="B1273" s="1">
        <v>45674</v>
      </c>
      <c r="C1273" t="s">
        <v>22</v>
      </c>
      <c r="D1273">
        <v>71</v>
      </c>
      <c r="E1273" t="s">
        <v>23</v>
      </c>
      <c r="F1273">
        <v>0</v>
      </c>
      <c r="G1273">
        <v>2</v>
      </c>
      <c r="H1273" t="s">
        <v>24</v>
      </c>
      <c r="I1273">
        <v>2487</v>
      </c>
      <c r="J1273">
        <v>1</v>
      </c>
      <c r="K1273">
        <v>7</v>
      </c>
      <c r="M1273" t="s">
        <v>23</v>
      </c>
      <c r="N1273" t="s">
        <v>23</v>
      </c>
      <c r="O1273" t="s">
        <v>25</v>
      </c>
      <c r="P1273" t="s">
        <v>26</v>
      </c>
      <c r="Q1273" t="s">
        <v>27</v>
      </c>
      <c r="R1273" t="s">
        <v>855</v>
      </c>
      <c r="S1273" t="s">
        <v>3300</v>
      </c>
      <c r="T1273" t="s">
        <v>36</v>
      </c>
      <c r="U1273" t="s">
        <v>46</v>
      </c>
    </row>
    <row r="1274" spans="1:21">
      <c r="A1274" t="s">
        <v>3301</v>
      </c>
      <c r="B1274" s="1">
        <v>45732</v>
      </c>
      <c r="C1274" t="s">
        <v>22</v>
      </c>
      <c r="D1274">
        <v>78</v>
      </c>
      <c r="E1274" t="s">
        <v>23</v>
      </c>
      <c r="F1274">
        <v>0</v>
      </c>
      <c r="G1274">
        <v>2</v>
      </c>
      <c r="H1274" t="s">
        <v>24</v>
      </c>
      <c r="I1274">
        <v>4324</v>
      </c>
      <c r="J1274">
        <v>1</v>
      </c>
      <c r="K1274">
        <v>5</v>
      </c>
      <c r="M1274" t="s">
        <v>23</v>
      </c>
      <c r="N1274" t="s">
        <v>23</v>
      </c>
      <c r="O1274" t="s">
        <v>25</v>
      </c>
      <c r="P1274" t="s">
        <v>26</v>
      </c>
      <c r="Q1274" t="s">
        <v>27</v>
      </c>
      <c r="R1274" t="s">
        <v>936</v>
      </c>
      <c r="S1274" t="s">
        <v>3302</v>
      </c>
      <c r="T1274" t="s">
        <v>30</v>
      </c>
      <c r="U1274" t="s">
        <v>106</v>
      </c>
    </row>
    <row r="1275" spans="1:21">
      <c r="A1275" t="s">
        <v>3303</v>
      </c>
      <c r="B1275" s="1">
        <v>45799</v>
      </c>
      <c r="C1275" t="s">
        <v>22</v>
      </c>
      <c r="D1275">
        <v>77</v>
      </c>
      <c r="E1275" t="s">
        <v>39</v>
      </c>
      <c r="F1275">
        <v>0</v>
      </c>
      <c r="G1275">
        <v>2</v>
      </c>
      <c r="H1275" t="s">
        <v>24</v>
      </c>
      <c r="I1275">
        <v>4367</v>
      </c>
      <c r="J1275">
        <v>0</v>
      </c>
      <c r="K1275">
        <v>3</v>
      </c>
      <c r="M1275" t="s">
        <v>23</v>
      </c>
      <c r="N1275" t="s">
        <v>23</v>
      </c>
      <c r="O1275" t="s">
        <v>25</v>
      </c>
      <c r="P1275" t="s">
        <v>26</v>
      </c>
      <c r="Q1275" t="s">
        <v>27</v>
      </c>
      <c r="R1275" t="s">
        <v>936</v>
      </c>
      <c r="S1275" t="s">
        <v>3304</v>
      </c>
      <c r="T1275" t="s">
        <v>59</v>
      </c>
      <c r="U1275" t="s">
        <v>60</v>
      </c>
    </row>
    <row r="1276" spans="1:21">
      <c r="A1276" t="s">
        <v>3305</v>
      </c>
      <c r="B1276" s="1">
        <v>45694</v>
      </c>
      <c r="C1276" t="s">
        <v>22</v>
      </c>
      <c r="D1276">
        <v>73</v>
      </c>
      <c r="E1276" t="s">
        <v>39</v>
      </c>
      <c r="F1276">
        <v>0</v>
      </c>
      <c r="G1276">
        <v>2</v>
      </c>
      <c r="H1276" t="s">
        <v>24</v>
      </c>
      <c r="I1276">
        <v>5831</v>
      </c>
      <c r="J1276">
        <v>0</v>
      </c>
      <c r="K1276">
        <v>6</v>
      </c>
      <c r="L1276" t="s">
        <v>48</v>
      </c>
      <c r="M1276" t="s">
        <v>23</v>
      </c>
      <c r="N1276" t="s">
        <v>23</v>
      </c>
      <c r="O1276" t="s">
        <v>25</v>
      </c>
      <c r="P1276" t="s">
        <v>26</v>
      </c>
      <c r="Q1276" t="s">
        <v>27</v>
      </c>
      <c r="R1276" t="s">
        <v>1257</v>
      </c>
      <c r="S1276" t="s">
        <v>3306</v>
      </c>
      <c r="T1276" t="s">
        <v>36</v>
      </c>
      <c r="U1276" t="s">
        <v>37</v>
      </c>
    </row>
    <row r="1277" spans="1:21">
      <c r="A1277" t="s">
        <v>3307</v>
      </c>
      <c r="B1277" s="1">
        <v>43745</v>
      </c>
      <c r="C1277" t="s">
        <v>22</v>
      </c>
      <c r="D1277">
        <v>79</v>
      </c>
      <c r="E1277" t="s">
        <v>39</v>
      </c>
      <c r="F1277">
        <v>0</v>
      </c>
      <c r="G1277">
        <v>2</v>
      </c>
      <c r="H1277" t="s">
        <v>24</v>
      </c>
      <c r="I1277">
        <v>5824</v>
      </c>
      <c r="J1277">
        <v>0</v>
      </c>
      <c r="K1277">
        <v>70</v>
      </c>
      <c r="M1277" t="s">
        <v>39</v>
      </c>
      <c r="N1277" t="s">
        <v>23</v>
      </c>
      <c r="O1277" t="s">
        <v>49</v>
      </c>
      <c r="P1277" t="s">
        <v>202</v>
      </c>
      <c r="Q1277" t="s">
        <v>27</v>
      </c>
      <c r="R1277" t="s">
        <v>735</v>
      </c>
      <c r="S1277" t="s">
        <v>3308</v>
      </c>
      <c r="T1277" t="s">
        <v>36</v>
      </c>
      <c r="U1277" t="s">
        <v>37</v>
      </c>
    </row>
    <row r="1278" spans="1:21">
      <c r="A1278" t="s">
        <v>3309</v>
      </c>
      <c r="B1278" s="1">
        <v>44444</v>
      </c>
      <c r="C1278" t="s">
        <v>22</v>
      </c>
      <c r="D1278">
        <v>54</v>
      </c>
      <c r="E1278" t="s">
        <v>23</v>
      </c>
      <c r="F1278">
        <v>0</v>
      </c>
      <c r="G1278">
        <v>2</v>
      </c>
      <c r="H1278" t="s">
        <v>24</v>
      </c>
      <c r="I1278">
        <v>5863</v>
      </c>
      <c r="J1278">
        <v>1</v>
      </c>
      <c r="K1278">
        <v>47</v>
      </c>
      <c r="L1278" t="s">
        <v>142</v>
      </c>
      <c r="M1278" t="s">
        <v>23</v>
      </c>
      <c r="N1278" t="s">
        <v>23</v>
      </c>
      <c r="O1278" t="s">
        <v>25</v>
      </c>
      <c r="P1278" t="s">
        <v>26</v>
      </c>
      <c r="Q1278" t="s">
        <v>27</v>
      </c>
      <c r="R1278" t="s">
        <v>2644</v>
      </c>
      <c r="S1278" t="s">
        <v>3310</v>
      </c>
      <c r="T1278" t="s">
        <v>30</v>
      </c>
      <c r="U1278" t="s">
        <v>69</v>
      </c>
    </row>
    <row r="1279" spans="1:21">
      <c r="A1279" t="s">
        <v>3311</v>
      </c>
      <c r="B1279" s="1">
        <v>45428</v>
      </c>
      <c r="C1279" t="s">
        <v>22</v>
      </c>
      <c r="D1279">
        <v>62</v>
      </c>
      <c r="E1279" t="s">
        <v>23</v>
      </c>
      <c r="F1279">
        <v>0</v>
      </c>
      <c r="G1279">
        <v>2</v>
      </c>
      <c r="H1279" t="s">
        <v>24</v>
      </c>
      <c r="I1279">
        <v>2055</v>
      </c>
      <c r="J1279">
        <v>1</v>
      </c>
      <c r="K1279">
        <v>15</v>
      </c>
      <c r="M1279" t="s">
        <v>23</v>
      </c>
      <c r="N1279" t="s">
        <v>23</v>
      </c>
      <c r="O1279" t="s">
        <v>25</v>
      </c>
      <c r="P1279" t="s">
        <v>26</v>
      </c>
      <c r="Q1279" t="s">
        <v>27</v>
      </c>
      <c r="R1279" t="s">
        <v>1633</v>
      </c>
      <c r="S1279" t="s">
        <v>3312</v>
      </c>
      <c r="T1279" t="s">
        <v>30</v>
      </c>
      <c r="U1279" t="s">
        <v>106</v>
      </c>
    </row>
    <row r="1280" spans="1:21">
      <c r="A1280" t="s">
        <v>3313</v>
      </c>
      <c r="B1280" s="1">
        <v>45631</v>
      </c>
      <c r="C1280" t="s">
        <v>22</v>
      </c>
      <c r="D1280">
        <v>56</v>
      </c>
      <c r="E1280" t="s">
        <v>39</v>
      </c>
      <c r="F1280">
        <v>0</v>
      </c>
      <c r="G1280">
        <v>2</v>
      </c>
      <c r="H1280" t="s">
        <v>24</v>
      </c>
      <c r="I1280">
        <v>3849</v>
      </c>
      <c r="J1280">
        <v>0</v>
      </c>
      <c r="K1280">
        <v>8</v>
      </c>
      <c r="L1280" t="s">
        <v>48</v>
      </c>
      <c r="M1280" t="s">
        <v>23</v>
      </c>
      <c r="N1280" t="s">
        <v>23</v>
      </c>
      <c r="O1280" t="s">
        <v>25</v>
      </c>
      <c r="P1280" t="s">
        <v>26</v>
      </c>
      <c r="Q1280" t="s">
        <v>27</v>
      </c>
      <c r="R1280" t="s">
        <v>450</v>
      </c>
      <c r="S1280" t="s">
        <v>3314</v>
      </c>
      <c r="T1280" t="s">
        <v>36</v>
      </c>
      <c r="U1280" t="s">
        <v>37</v>
      </c>
    </row>
    <row r="1281" spans="1:21">
      <c r="A1281" t="s">
        <v>3315</v>
      </c>
      <c r="B1281" s="1">
        <v>45002</v>
      </c>
      <c r="C1281" t="s">
        <v>33</v>
      </c>
      <c r="D1281">
        <v>37</v>
      </c>
      <c r="E1281" t="s">
        <v>39</v>
      </c>
      <c r="F1281">
        <v>0</v>
      </c>
      <c r="G1281">
        <v>2</v>
      </c>
      <c r="H1281" t="s">
        <v>24</v>
      </c>
      <c r="I1281">
        <v>3249</v>
      </c>
      <c r="J1281">
        <v>0</v>
      </c>
      <c r="K1281">
        <v>29</v>
      </c>
      <c r="M1281" t="s">
        <v>23</v>
      </c>
      <c r="N1281" t="s">
        <v>23</v>
      </c>
      <c r="O1281" t="s">
        <v>25</v>
      </c>
      <c r="P1281" t="s">
        <v>26</v>
      </c>
      <c r="Q1281" t="s">
        <v>27</v>
      </c>
      <c r="R1281" t="s">
        <v>3316</v>
      </c>
      <c r="S1281" t="s">
        <v>3317</v>
      </c>
      <c r="T1281" t="s">
        <v>59</v>
      </c>
      <c r="U1281" t="s">
        <v>241</v>
      </c>
    </row>
    <row r="1282" spans="1:21">
      <c r="A1282" t="s">
        <v>3318</v>
      </c>
      <c r="B1282" s="1">
        <v>45469</v>
      </c>
      <c r="C1282" t="s">
        <v>22</v>
      </c>
      <c r="D1282">
        <v>40</v>
      </c>
      <c r="E1282" t="s">
        <v>39</v>
      </c>
      <c r="F1282">
        <v>0</v>
      </c>
      <c r="G1282">
        <v>2</v>
      </c>
      <c r="H1282" t="s">
        <v>24</v>
      </c>
      <c r="I1282">
        <v>5463</v>
      </c>
      <c r="J1282">
        <v>0</v>
      </c>
      <c r="K1282">
        <v>14</v>
      </c>
      <c r="L1282" t="s">
        <v>97</v>
      </c>
      <c r="M1282" t="s">
        <v>23</v>
      </c>
      <c r="N1282" t="s">
        <v>23</v>
      </c>
      <c r="O1282" t="s">
        <v>56</v>
      </c>
      <c r="P1282" t="s">
        <v>26</v>
      </c>
      <c r="Q1282" t="s">
        <v>27</v>
      </c>
      <c r="R1282" t="s">
        <v>1284</v>
      </c>
      <c r="S1282" t="s">
        <v>3319</v>
      </c>
      <c r="T1282" t="s">
        <v>36</v>
      </c>
      <c r="U1282" t="s">
        <v>46</v>
      </c>
    </row>
    <row r="1283" spans="1:21">
      <c r="A1283" t="s">
        <v>3320</v>
      </c>
      <c r="B1283" s="1">
        <v>45304</v>
      </c>
      <c r="C1283" t="s">
        <v>33</v>
      </c>
      <c r="D1283">
        <v>31</v>
      </c>
      <c r="E1283" t="s">
        <v>23</v>
      </c>
      <c r="F1283">
        <v>0</v>
      </c>
      <c r="G1283">
        <v>2</v>
      </c>
      <c r="H1283" t="s">
        <v>24</v>
      </c>
      <c r="I1283">
        <v>4718</v>
      </c>
      <c r="J1283">
        <v>1</v>
      </c>
      <c r="K1283">
        <v>19</v>
      </c>
      <c r="L1283" t="s">
        <v>97</v>
      </c>
      <c r="M1283" t="s">
        <v>23</v>
      </c>
      <c r="N1283" t="s">
        <v>23</v>
      </c>
      <c r="O1283" t="s">
        <v>25</v>
      </c>
      <c r="P1283" t="s">
        <v>26</v>
      </c>
      <c r="Q1283" t="s">
        <v>27</v>
      </c>
      <c r="R1283" t="s">
        <v>3321</v>
      </c>
      <c r="S1283" t="s">
        <v>3322</v>
      </c>
      <c r="T1283" t="s">
        <v>36</v>
      </c>
      <c r="U1283" t="s">
        <v>46</v>
      </c>
    </row>
    <row r="1284" spans="1:21">
      <c r="A1284" t="s">
        <v>3323</v>
      </c>
      <c r="B1284" s="1">
        <v>45843</v>
      </c>
      <c r="C1284" t="s">
        <v>33</v>
      </c>
      <c r="D1284">
        <v>30</v>
      </c>
      <c r="E1284" t="s">
        <v>23</v>
      </c>
      <c r="F1284">
        <v>0</v>
      </c>
      <c r="G1284">
        <v>2</v>
      </c>
      <c r="H1284" t="s">
        <v>24</v>
      </c>
      <c r="I1284">
        <v>3753</v>
      </c>
      <c r="J1284">
        <v>1</v>
      </c>
      <c r="K1284">
        <v>1</v>
      </c>
      <c r="L1284" t="s">
        <v>48</v>
      </c>
      <c r="M1284" t="s">
        <v>23</v>
      </c>
      <c r="N1284" t="s">
        <v>39</v>
      </c>
      <c r="P1284" t="s">
        <v>26</v>
      </c>
      <c r="Q1284" t="s">
        <v>27</v>
      </c>
      <c r="R1284" t="s">
        <v>3324</v>
      </c>
      <c r="S1284" t="s">
        <v>3325</v>
      </c>
      <c r="T1284" t="s">
        <v>36</v>
      </c>
      <c r="U1284" t="s">
        <v>46</v>
      </c>
    </row>
    <row r="1285" spans="1:21">
      <c r="A1285" t="s">
        <v>3326</v>
      </c>
      <c r="B1285" s="1">
        <v>45126</v>
      </c>
      <c r="C1285" t="s">
        <v>33</v>
      </c>
      <c r="D1285">
        <v>36</v>
      </c>
      <c r="E1285" t="s">
        <v>23</v>
      </c>
      <c r="F1285">
        <v>0</v>
      </c>
      <c r="G1285">
        <v>2</v>
      </c>
      <c r="H1285" t="s">
        <v>24</v>
      </c>
      <c r="I1285">
        <v>5853</v>
      </c>
      <c r="J1285">
        <v>1</v>
      </c>
      <c r="K1285">
        <v>25</v>
      </c>
      <c r="M1285" t="s">
        <v>23</v>
      </c>
      <c r="N1285" t="s">
        <v>23</v>
      </c>
      <c r="O1285" t="s">
        <v>25</v>
      </c>
      <c r="P1285" t="s">
        <v>26</v>
      </c>
      <c r="Q1285" t="s">
        <v>27</v>
      </c>
      <c r="R1285" t="s">
        <v>289</v>
      </c>
      <c r="S1285" t="s">
        <v>3327</v>
      </c>
      <c r="T1285" t="s">
        <v>30</v>
      </c>
      <c r="U1285" t="s">
        <v>69</v>
      </c>
    </row>
    <row r="1286" spans="1:21">
      <c r="A1286" t="s">
        <v>3328</v>
      </c>
      <c r="B1286" s="1">
        <v>44976</v>
      </c>
      <c r="C1286" t="s">
        <v>33</v>
      </c>
      <c r="D1286">
        <v>25</v>
      </c>
      <c r="E1286" t="s">
        <v>23</v>
      </c>
      <c r="F1286">
        <v>0</v>
      </c>
      <c r="G1286">
        <v>2</v>
      </c>
      <c r="H1286" t="s">
        <v>24</v>
      </c>
      <c r="I1286">
        <v>3698</v>
      </c>
      <c r="J1286">
        <v>1</v>
      </c>
      <c r="K1286">
        <v>30</v>
      </c>
      <c r="L1286" t="s">
        <v>40</v>
      </c>
      <c r="M1286" t="s">
        <v>23</v>
      </c>
      <c r="N1286" t="s">
        <v>23</v>
      </c>
      <c r="O1286" t="s">
        <v>25</v>
      </c>
      <c r="P1286" t="s">
        <v>26</v>
      </c>
      <c r="Q1286" t="s">
        <v>27</v>
      </c>
      <c r="R1286" t="s">
        <v>480</v>
      </c>
      <c r="S1286" t="s">
        <v>3329</v>
      </c>
      <c r="T1286" t="s">
        <v>43</v>
      </c>
      <c r="U1286" t="s">
        <v>44</v>
      </c>
    </row>
    <row r="1287" spans="1:21">
      <c r="A1287" t="s">
        <v>3330</v>
      </c>
      <c r="B1287" s="1">
        <v>45507</v>
      </c>
      <c r="C1287" t="s">
        <v>22</v>
      </c>
      <c r="D1287">
        <v>60</v>
      </c>
      <c r="E1287" t="s">
        <v>39</v>
      </c>
      <c r="F1287">
        <v>0</v>
      </c>
      <c r="G1287">
        <v>2</v>
      </c>
      <c r="H1287" t="s">
        <v>24</v>
      </c>
      <c r="I1287">
        <v>3965</v>
      </c>
      <c r="J1287">
        <v>0</v>
      </c>
      <c r="K1287">
        <v>12</v>
      </c>
      <c r="M1287" t="s">
        <v>23</v>
      </c>
      <c r="N1287" t="s">
        <v>23</v>
      </c>
      <c r="O1287" t="s">
        <v>56</v>
      </c>
      <c r="P1287" t="s">
        <v>26</v>
      </c>
      <c r="Q1287" t="s">
        <v>84</v>
      </c>
      <c r="R1287" t="s">
        <v>1781</v>
      </c>
      <c r="S1287" t="s">
        <v>3331</v>
      </c>
      <c r="T1287" t="s">
        <v>36</v>
      </c>
      <c r="U1287" t="s">
        <v>46</v>
      </c>
    </row>
    <row r="1288" spans="1:21">
      <c r="A1288" t="s">
        <v>3332</v>
      </c>
      <c r="B1288" s="1">
        <v>45748</v>
      </c>
      <c r="C1288" t="s">
        <v>22</v>
      </c>
      <c r="D1288">
        <v>26</v>
      </c>
      <c r="E1288" t="s">
        <v>23</v>
      </c>
      <c r="F1288">
        <v>0</v>
      </c>
      <c r="G1288">
        <v>2</v>
      </c>
      <c r="H1288" t="s">
        <v>24</v>
      </c>
      <c r="I1288">
        <v>3955</v>
      </c>
      <c r="J1288">
        <v>4</v>
      </c>
      <c r="K1288">
        <v>4</v>
      </c>
      <c r="M1288" t="s">
        <v>39</v>
      </c>
      <c r="N1288" t="s">
        <v>23</v>
      </c>
      <c r="O1288" t="s">
        <v>49</v>
      </c>
      <c r="P1288" t="s">
        <v>26</v>
      </c>
      <c r="Q1288" t="s">
        <v>27</v>
      </c>
      <c r="R1288" t="s">
        <v>904</v>
      </c>
      <c r="S1288" t="s">
        <v>3333</v>
      </c>
      <c r="T1288" t="s">
        <v>59</v>
      </c>
      <c r="U1288" t="s">
        <v>384</v>
      </c>
    </row>
    <row r="1289" spans="1:21">
      <c r="A1289" t="s">
        <v>3334</v>
      </c>
      <c r="B1289" s="1">
        <v>45620</v>
      </c>
      <c r="C1289" t="s">
        <v>33</v>
      </c>
      <c r="D1289">
        <v>46</v>
      </c>
      <c r="E1289" t="s">
        <v>39</v>
      </c>
      <c r="F1289">
        <v>0</v>
      </c>
      <c r="G1289">
        <v>2</v>
      </c>
      <c r="H1289" t="s">
        <v>24</v>
      </c>
      <c r="I1289">
        <v>3520</v>
      </c>
      <c r="J1289">
        <v>0</v>
      </c>
      <c r="K1289">
        <v>9</v>
      </c>
      <c r="M1289" t="s">
        <v>23</v>
      </c>
      <c r="N1289" t="s">
        <v>23</v>
      </c>
      <c r="O1289" t="s">
        <v>25</v>
      </c>
      <c r="P1289" t="s">
        <v>26</v>
      </c>
      <c r="Q1289" t="s">
        <v>27</v>
      </c>
      <c r="R1289" t="s">
        <v>1716</v>
      </c>
      <c r="S1289" t="s">
        <v>3335</v>
      </c>
      <c r="T1289" t="s">
        <v>36</v>
      </c>
      <c r="U1289" t="s">
        <v>46</v>
      </c>
    </row>
    <row r="1290" spans="1:21">
      <c r="A1290" t="s">
        <v>3336</v>
      </c>
      <c r="B1290" s="1">
        <v>45706</v>
      </c>
      <c r="C1290" t="s">
        <v>22</v>
      </c>
      <c r="D1290">
        <v>61</v>
      </c>
      <c r="E1290" t="s">
        <v>23</v>
      </c>
      <c r="F1290">
        <v>1</v>
      </c>
      <c r="G1290">
        <v>2</v>
      </c>
      <c r="H1290" t="s">
        <v>24</v>
      </c>
      <c r="I1290">
        <v>4525</v>
      </c>
      <c r="J1290">
        <v>5</v>
      </c>
      <c r="K1290">
        <v>6</v>
      </c>
      <c r="L1290" t="s">
        <v>48</v>
      </c>
      <c r="M1290" t="s">
        <v>23</v>
      </c>
      <c r="N1290" t="s">
        <v>23</v>
      </c>
      <c r="O1290" t="s">
        <v>49</v>
      </c>
      <c r="P1290" t="s">
        <v>26</v>
      </c>
      <c r="Q1290" t="s">
        <v>27</v>
      </c>
      <c r="R1290" t="s">
        <v>3337</v>
      </c>
      <c r="S1290" t="s">
        <v>3338</v>
      </c>
      <c r="T1290" t="s">
        <v>59</v>
      </c>
      <c r="U1290" t="s">
        <v>241</v>
      </c>
    </row>
    <row r="1291" spans="1:21">
      <c r="A1291" t="s">
        <v>3339</v>
      </c>
      <c r="B1291" s="1">
        <v>44456</v>
      </c>
      <c r="C1291" t="s">
        <v>33</v>
      </c>
      <c r="D1291">
        <v>40</v>
      </c>
      <c r="E1291" t="s">
        <v>23</v>
      </c>
      <c r="F1291">
        <v>0</v>
      </c>
      <c r="G1291">
        <v>2</v>
      </c>
      <c r="H1291" t="s">
        <v>24</v>
      </c>
      <c r="I1291">
        <v>3631</v>
      </c>
      <c r="J1291">
        <v>1</v>
      </c>
      <c r="K1291">
        <v>47</v>
      </c>
      <c r="M1291" t="s">
        <v>23</v>
      </c>
      <c r="N1291" t="s">
        <v>23</v>
      </c>
      <c r="O1291" t="s">
        <v>56</v>
      </c>
      <c r="P1291" t="s">
        <v>26</v>
      </c>
      <c r="Q1291" t="s">
        <v>27</v>
      </c>
      <c r="R1291" t="s">
        <v>193</v>
      </c>
      <c r="S1291" t="s">
        <v>3340</v>
      </c>
      <c r="T1291" t="s">
        <v>43</v>
      </c>
      <c r="U1291" t="s">
        <v>44</v>
      </c>
    </row>
    <row r="1292" spans="1:21">
      <c r="A1292" t="s">
        <v>3341</v>
      </c>
      <c r="B1292" s="1">
        <v>45860</v>
      </c>
      <c r="C1292" t="s">
        <v>33</v>
      </c>
      <c r="D1292">
        <v>47</v>
      </c>
      <c r="E1292" t="s">
        <v>39</v>
      </c>
      <c r="F1292">
        <v>0</v>
      </c>
      <c r="G1292">
        <v>2</v>
      </c>
      <c r="H1292" t="s">
        <v>24</v>
      </c>
      <c r="I1292">
        <v>4778</v>
      </c>
      <c r="J1292">
        <v>0</v>
      </c>
      <c r="K1292">
        <v>1</v>
      </c>
      <c r="M1292" t="s">
        <v>23</v>
      </c>
      <c r="N1292" t="s">
        <v>23</v>
      </c>
      <c r="O1292" t="s">
        <v>49</v>
      </c>
      <c r="P1292" t="s">
        <v>26</v>
      </c>
      <c r="Q1292" t="s">
        <v>50</v>
      </c>
      <c r="R1292" t="s">
        <v>2342</v>
      </c>
      <c r="S1292" t="s">
        <v>3342</v>
      </c>
      <c r="T1292" t="s">
        <v>43</v>
      </c>
      <c r="U1292" t="s">
        <v>44</v>
      </c>
    </row>
    <row r="1293" spans="1:21">
      <c r="A1293" t="s">
        <v>3343</v>
      </c>
      <c r="B1293" s="1">
        <v>45620</v>
      </c>
      <c r="C1293" t="s">
        <v>22</v>
      </c>
      <c r="D1293">
        <v>45</v>
      </c>
      <c r="E1293" t="s">
        <v>39</v>
      </c>
      <c r="F1293">
        <v>0</v>
      </c>
      <c r="G1293">
        <v>2</v>
      </c>
      <c r="H1293" t="s">
        <v>24</v>
      </c>
      <c r="I1293">
        <v>5007</v>
      </c>
      <c r="J1293">
        <v>0</v>
      </c>
      <c r="K1293">
        <v>9</v>
      </c>
      <c r="M1293" t="s">
        <v>23</v>
      </c>
      <c r="N1293" t="s">
        <v>23</v>
      </c>
      <c r="O1293" t="s">
        <v>25</v>
      </c>
      <c r="P1293" t="s">
        <v>26</v>
      </c>
      <c r="Q1293" t="s">
        <v>27</v>
      </c>
      <c r="R1293" t="s">
        <v>736</v>
      </c>
      <c r="S1293" t="s">
        <v>3344</v>
      </c>
      <c r="T1293" t="s">
        <v>64</v>
      </c>
      <c r="U1293" t="s">
        <v>254</v>
      </c>
    </row>
    <row r="1294" spans="1:21">
      <c r="A1294" t="s">
        <v>3345</v>
      </c>
      <c r="B1294" s="1">
        <v>45734</v>
      </c>
      <c r="C1294" t="s">
        <v>33</v>
      </c>
      <c r="D1294">
        <v>62</v>
      </c>
      <c r="E1294" t="s">
        <v>39</v>
      </c>
      <c r="F1294">
        <v>0</v>
      </c>
      <c r="G1294">
        <v>2</v>
      </c>
      <c r="H1294" t="s">
        <v>24</v>
      </c>
      <c r="I1294">
        <v>3716</v>
      </c>
      <c r="J1294">
        <v>0</v>
      </c>
      <c r="K1294">
        <v>5</v>
      </c>
      <c r="L1294" t="s">
        <v>48</v>
      </c>
      <c r="M1294" t="s">
        <v>23</v>
      </c>
      <c r="N1294" t="s">
        <v>23</v>
      </c>
      <c r="O1294" t="s">
        <v>25</v>
      </c>
      <c r="P1294" t="s">
        <v>26</v>
      </c>
      <c r="Q1294" t="s">
        <v>50</v>
      </c>
      <c r="R1294" t="s">
        <v>3346</v>
      </c>
      <c r="S1294" t="s">
        <v>3347</v>
      </c>
      <c r="T1294" t="s">
        <v>59</v>
      </c>
      <c r="U1294" t="s">
        <v>384</v>
      </c>
    </row>
    <row r="1295" spans="1:21">
      <c r="A1295" t="s">
        <v>3348</v>
      </c>
      <c r="B1295" s="1">
        <v>44394</v>
      </c>
      <c r="C1295" t="s">
        <v>22</v>
      </c>
      <c r="D1295">
        <v>62</v>
      </c>
      <c r="E1295" t="s">
        <v>39</v>
      </c>
      <c r="F1295">
        <v>0</v>
      </c>
      <c r="G1295">
        <v>2</v>
      </c>
      <c r="H1295" t="s">
        <v>24</v>
      </c>
      <c r="I1295">
        <v>5283</v>
      </c>
      <c r="J1295">
        <v>0</v>
      </c>
      <c r="K1295">
        <v>49</v>
      </c>
      <c r="M1295" t="s">
        <v>23</v>
      </c>
      <c r="N1295" t="s">
        <v>23</v>
      </c>
      <c r="O1295" t="s">
        <v>25</v>
      </c>
      <c r="P1295" t="s">
        <v>26</v>
      </c>
      <c r="Q1295" t="s">
        <v>50</v>
      </c>
      <c r="R1295" t="s">
        <v>296</v>
      </c>
      <c r="S1295" t="s">
        <v>3349</v>
      </c>
      <c r="T1295" t="s">
        <v>59</v>
      </c>
      <c r="U1295" t="s">
        <v>241</v>
      </c>
    </row>
    <row r="1296" spans="1:21">
      <c r="A1296" t="s">
        <v>3350</v>
      </c>
      <c r="B1296" s="1">
        <v>45847</v>
      </c>
      <c r="C1296" t="s">
        <v>22</v>
      </c>
      <c r="D1296">
        <v>50</v>
      </c>
      <c r="E1296" t="s">
        <v>39</v>
      </c>
      <c r="F1296">
        <v>0</v>
      </c>
      <c r="G1296">
        <v>2</v>
      </c>
      <c r="H1296" t="s">
        <v>24</v>
      </c>
      <c r="I1296">
        <v>4154</v>
      </c>
      <c r="J1296">
        <v>0</v>
      </c>
      <c r="K1296">
        <v>1</v>
      </c>
      <c r="M1296" t="s">
        <v>23</v>
      </c>
      <c r="N1296" t="s">
        <v>23</v>
      </c>
      <c r="O1296" t="s">
        <v>25</v>
      </c>
      <c r="P1296" t="s">
        <v>26</v>
      </c>
      <c r="Q1296" t="s">
        <v>27</v>
      </c>
      <c r="R1296" t="s">
        <v>729</v>
      </c>
      <c r="S1296" t="s">
        <v>3351</v>
      </c>
      <c r="T1296" t="s">
        <v>64</v>
      </c>
      <c r="U1296" t="s">
        <v>234</v>
      </c>
    </row>
    <row r="1297" spans="1:21">
      <c r="A1297" t="s">
        <v>3352</v>
      </c>
      <c r="B1297" s="1">
        <v>44251</v>
      </c>
      <c r="C1297" t="s">
        <v>22</v>
      </c>
      <c r="D1297">
        <v>34</v>
      </c>
      <c r="E1297" t="s">
        <v>23</v>
      </c>
      <c r="F1297">
        <v>0</v>
      </c>
      <c r="G1297">
        <v>2</v>
      </c>
      <c r="H1297" t="s">
        <v>24</v>
      </c>
      <c r="I1297">
        <v>6274</v>
      </c>
      <c r="J1297">
        <v>1</v>
      </c>
      <c r="K1297">
        <v>54</v>
      </c>
      <c r="M1297" t="s">
        <v>23</v>
      </c>
      <c r="N1297" t="s">
        <v>23</v>
      </c>
      <c r="O1297" t="s">
        <v>25</v>
      </c>
      <c r="P1297" t="s">
        <v>164</v>
      </c>
      <c r="Q1297" t="s">
        <v>27</v>
      </c>
      <c r="R1297" t="s">
        <v>3353</v>
      </c>
      <c r="S1297" t="s">
        <v>3354</v>
      </c>
      <c r="T1297" t="s">
        <v>30</v>
      </c>
      <c r="U1297" t="s">
        <v>31</v>
      </c>
    </row>
    <row r="1298" spans="1:21">
      <c r="A1298" t="s">
        <v>3355</v>
      </c>
      <c r="B1298" s="1">
        <v>45855</v>
      </c>
      <c r="C1298" t="s">
        <v>33</v>
      </c>
      <c r="D1298">
        <v>53</v>
      </c>
      <c r="E1298" t="s">
        <v>39</v>
      </c>
      <c r="F1298">
        <v>0</v>
      </c>
      <c r="G1298">
        <v>2</v>
      </c>
      <c r="H1298" t="s">
        <v>24</v>
      </c>
      <c r="I1298">
        <v>4123</v>
      </c>
      <c r="J1298">
        <v>0</v>
      </c>
      <c r="K1298">
        <v>1</v>
      </c>
      <c r="M1298" t="s">
        <v>23</v>
      </c>
      <c r="N1298" t="s">
        <v>23</v>
      </c>
      <c r="O1298" t="s">
        <v>25</v>
      </c>
      <c r="P1298" t="s">
        <v>26</v>
      </c>
      <c r="Q1298" t="s">
        <v>27</v>
      </c>
      <c r="R1298" t="s">
        <v>3356</v>
      </c>
      <c r="S1298" t="s">
        <v>3357</v>
      </c>
      <c r="T1298" t="s">
        <v>30</v>
      </c>
      <c r="U1298" t="s">
        <v>103</v>
      </c>
    </row>
    <row r="1299" spans="1:21">
      <c r="A1299" t="s">
        <v>3358</v>
      </c>
      <c r="B1299" s="1">
        <v>45414</v>
      </c>
      <c r="C1299" t="s">
        <v>22</v>
      </c>
      <c r="D1299">
        <v>29</v>
      </c>
      <c r="E1299" t="s">
        <v>39</v>
      </c>
      <c r="F1299">
        <v>0</v>
      </c>
      <c r="G1299">
        <v>2</v>
      </c>
      <c r="H1299" t="s">
        <v>24</v>
      </c>
      <c r="I1299">
        <v>2003</v>
      </c>
      <c r="J1299">
        <v>0</v>
      </c>
      <c r="K1299">
        <v>15</v>
      </c>
      <c r="L1299" t="s">
        <v>97</v>
      </c>
      <c r="M1299" t="s">
        <v>23</v>
      </c>
      <c r="N1299" t="s">
        <v>23</v>
      </c>
      <c r="O1299" t="s">
        <v>49</v>
      </c>
      <c r="P1299" t="s">
        <v>26</v>
      </c>
      <c r="Q1299" t="s">
        <v>50</v>
      </c>
      <c r="R1299" t="s">
        <v>2071</v>
      </c>
      <c r="S1299" t="s">
        <v>3359</v>
      </c>
      <c r="T1299" t="s">
        <v>64</v>
      </c>
      <c r="U1299" t="s">
        <v>73</v>
      </c>
    </row>
    <row r="1300" spans="1:21">
      <c r="A1300" t="s">
        <v>3360</v>
      </c>
      <c r="B1300" s="1">
        <v>45766</v>
      </c>
      <c r="C1300" t="s">
        <v>33</v>
      </c>
      <c r="D1300">
        <v>55</v>
      </c>
      <c r="E1300" t="s">
        <v>23</v>
      </c>
      <c r="F1300">
        <v>0</v>
      </c>
      <c r="G1300">
        <v>2</v>
      </c>
      <c r="H1300" t="s">
        <v>24</v>
      </c>
      <c r="I1300">
        <v>2140</v>
      </c>
      <c r="J1300">
        <v>1</v>
      </c>
      <c r="K1300">
        <v>4</v>
      </c>
      <c r="L1300" t="s">
        <v>48</v>
      </c>
      <c r="M1300" t="s">
        <v>23</v>
      </c>
      <c r="N1300" t="s">
        <v>23</v>
      </c>
      <c r="O1300" t="s">
        <v>25</v>
      </c>
      <c r="P1300" t="s">
        <v>26</v>
      </c>
      <c r="Q1300" t="s">
        <v>27</v>
      </c>
      <c r="R1300" t="s">
        <v>3361</v>
      </c>
      <c r="S1300" t="s">
        <v>3362</v>
      </c>
      <c r="T1300" t="s">
        <v>59</v>
      </c>
      <c r="U1300" t="s">
        <v>241</v>
      </c>
    </row>
    <row r="1301" spans="1:21">
      <c r="A1301" t="s">
        <v>3363</v>
      </c>
      <c r="B1301" s="1">
        <v>44426</v>
      </c>
      <c r="C1301" t="s">
        <v>33</v>
      </c>
      <c r="D1301">
        <v>31</v>
      </c>
      <c r="E1301" t="s">
        <v>23</v>
      </c>
      <c r="F1301">
        <v>0</v>
      </c>
      <c r="G1301">
        <v>2</v>
      </c>
      <c r="H1301" t="s">
        <v>24</v>
      </c>
      <c r="I1301">
        <v>5995</v>
      </c>
      <c r="J1301">
        <v>1</v>
      </c>
      <c r="K1301">
        <v>48</v>
      </c>
      <c r="M1301" t="s">
        <v>39</v>
      </c>
      <c r="N1301" t="s">
        <v>23</v>
      </c>
      <c r="O1301" t="s">
        <v>49</v>
      </c>
      <c r="P1301" t="s">
        <v>202</v>
      </c>
      <c r="Q1301" t="s">
        <v>84</v>
      </c>
      <c r="R1301" t="s">
        <v>67</v>
      </c>
      <c r="S1301" t="s">
        <v>3364</v>
      </c>
      <c r="T1301" t="s">
        <v>64</v>
      </c>
      <c r="U1301" t="s">
        <v>65</v>
      </c>
    </row>
    <row r="1302" spans="1:21">
      <c r="A1302" t="s">
        <v>3365</v>
      </c>
      <c r="B1302" s="1">
        <v>45497</v>
      </c>
      <c r="C1302" t="s">
        <v>33</v>
      </c>
      <c r="D1302">
        <v>46</v>
      </c>
      <c r="E1302" t="s">
        <v>39</v>
      </c>
      <c r="F1302">
        <v>0</v>
      </c>
      <c r="G1302">
        <v>2</v>
      </c>
      <c r="H1302" t="s">
        <v>24</v>
      </c>
      <c r="I1302">
        <v>5131</v>
      </c>
      <c r="J1302">
        <v>0</v>
      </c>
      <c r="K1302">
        <v>13</v>
      </c>
      <c r="M1302" t="s">
        <v>39</v>
      </c>
      <c r="N1302" t="s">
        <v>23</v>
      </c>
      <c r="O1302" t="s">
        <v>56</v>
      </c>
      <c r="P1302" t="s">
        <v>26</v>
      </c>
      <c r="Q1302" t="s">
        <v>27</v>
      </c>
      <c r="R1302" t="s">
        <v>3366</v>
      </c>
      <c r="S1302" t="s">
        <v>3367</v>
      </c>
      <c r="T1302" t="s">
        <v>43</v>
      </c>
      <c r="U1302" t="s">
        <v>44</v>
      </c>
    </row>
    <row r="1303" spans="1:21">
      <c r="A1303" t="s">
        <v>3368</v>
      </c>
      <c r="B1303" s="1">
        <v>45841</v>
      </c>
      <c r="C1303" t="s">
        <v>33</v>
      </c>
      <c r="D1303">
        <v>27</v>
      </c>
      <c r="E1303" t="s">
        <v>23</v>
      </c>
      <c r="F1303">
        <v>3</v>
      </c>
      <c r="G1303">
        <v>2</v>
      </c>
      <c r="H1303" t="s">
        <v>24</v>
      </c>
      <c r="I1303">
        <v>4599</v>
      </c>
      <c r="J1303">
        <v>0</v>
      </c>
      <c r="K1303">
        <v>1</v>
      </c>
      <c r="M1303" t="s">
        <v>23</v>
      </c>
      <c r="N1303" t="s">
        <v>23</v>
      </c>
      <c r="O1303" t="s">
        <v>56</v>
      </c>
      <c r="P1303" t="s">
        <v>26</v>
      </c>
      <c r="Q1303" t="s">
        <v>27</v>
      </c>
      <c r="R1303" t="s">
        <v>3369</v>
      </c>
      <c r="S1303" t="s">
        <v>3370</v>
      </c>
      <c r="T1303" t="s">
        <v>36</v>
      </c>
      <c r="U1303" t="s">
        <v>46</v>
      </c>
    </row>
    <row r="1304" spans="1:21">
      <c r="A1304" t="s">
        <v>3371</v>
      </c>
      <c r="B1304" s="1">
        <v>45661</v>
      </c>
      <c r="C1304" t="s">
        <v>22</v>
      </c>
      <c r="D1304">
        <v>49</v>
      </c>
      <c r="E1304" t="s">
        <v>23</v>
      </c>
      <c r="F1304">
        <v>0</v>
      </c>
      <c r="G1304">
        <v>2</v>
      </c>
      <c r="H1304" t="s">
        <v>24</v>
      </c>
      <c r="I1304">
        <v>3296</v>
      </c>
      <c r="J1304">
        <v>9</v>
      </c>
      <c r="K1304">
        <v>7</v>
      </c>
      <c r="M1304" t="s">
        <v>23</v>
      </c>
      <c r="N1304" t="s">
        <v>23</v>
      </c>
      <c r="O1304" t="s">
        <v>25</v>
      </c>
      <c r="P1304" t="s">
        <v>26</v>
      </c>
      <c r="Q1304" t="s">
        <v>27</v>
      </c>
      <c r="R1304" t="s">
        <v>1094</v>
      </c>
      <c r="S1304" t="s">
        <v>3372</v>
      </c>
      <c r="T1304" t="s">
        <v>64</v>
      </c>
      <c r="U1304" t="s">
        <v>1397</v>
      </c>
    </row>
    <row r="1305" spans="1:21">
      <c r="A1305" t="s">
        <v>3373</v>
      </c>
      <c r="B1305" s="1">
        <v>45621</v>
      </c>
      <c r="C1305" t="s">
        <v>33</v>
      </c>
      <c r="D1305">
        <v>51</v>
      </c>
      <c r="E1305" t="s">
        <v>23</v>
      </c>
      <c r="F1305">
        <v>0</v>
      </c>
      <c r="G1305">
        <v>2</v>
      </c>
      <c r="H1305" t="s">
        <v>24</v>
      </c>
      <c r="I1305">
        <v>4359</v>
      </c>
      <c r="J1305">
        <v>1</v>
      </c>
      <c r="K1305">
        <v>9</v>
      </c>
      <c r="M1305" t="s">
        <v>39</v>
      </c>
      <c r="N1305" t="s">
        <v>23</v>
      </c>
      <c r="O1305" t="s">
        <v>49</v>
      </c>
      <c r="P1305" t="s">
        <v>26</v>
      </c>
      <c r="Q1305" t="s">
        <v>27</v>
      </c>
      <c r="R1305" t="s">
        <v>3159</v>
      </c>
      <c r="S1305" t="s">
        <v>3374</v>
      </c>
      <c r="T1305" t="s">
        <v>59</v>
      </c>
      <c r="U1305" t="s">
        <v>140</v>
      </c>
    </row>
    <row r="1306" spans="1:21">
      <c r="A1306" t="s">
        <v>3375</v>
      </c>
      <c r="B1306" s="1">
        <v>45676</v>
      </c>
      <c r="C1306" t="s">
        <v>22</v>
      </c>
      <c r="D1306">
        <v>25</v>
      </c>
      <c r="E1306" t="s">
        <v>23</v>
      </c>
      <c r="F1306">
        <v>0</v>
      </c>
      <c r="G1306">
        <v>2</v>
      </c>
      <c r="H1306" t="s">
        <v>24</v>
      </c>
      <c r="I1306">
        <v>3807</v>
      </c>
      <c r="J1306">
        <v>1</v>
      </c>
      <c r="K1306">
        <v>7</v>
      </c>
      <c r="M1306" t="s">
        <v>23</v>
      </c>
      <c r="N1306" t="s">
        <v>23</v>
      </c>
      <c r="O1306" t="s">
        <v>25</v>
      </c>
      <c r="P1306" t="s">
        <v>26</v>
      </c>
      <c r="Q1306" t="s">
        <v>27</v>
      </c>
      <c r="R1306" t="s">
        <v>601</v>
      </c>
      <c r="S1306" t="s">
        <v>3376</v>
      </c>
      <c r="T1306" t="s">
        <v>64</v>
      </c>
      <c r="U1306" t="s">
        <v>1397</v>
      </c>
    </row>
    <row r="1307" spans="1:21">
      <c r="A1307" t="s">
        <v>3377</v>
      </c>
      <c r="B1307" s="1">
        <v>45855</v>
      </c>
      <c r="C1307" t="s">
        <v>22</v>
      </c>
      <c r="D1307">
        <v>55</v>
      </c>
      <c r="E1307" t="s">
        <v>23</v>
      </c>
      <c r="F1307">
        <v>0</v>
      </c>
      <c r="G1307">
        <v>2</v>
      </c>
      <c r="H1307" t="s">
        <v>24</v>
      </c>
      <c r="I1307">
        <v>4517</v>
      </c>
      <c r="J1307">
        <v>3</v>
      </c>
      <c r="K1307">
        <v>1</v>
      </c>
      <c r="L1307" t="s">
        <v>48</v>
      </c>
      <c r="M1307" t="s">
        <v>39</v>
      </c>
      <c r="N1307" t="s">
        <v>23</v>
      </c>
      <c r="O1307" t="s">
        <v>49</v>
      </c>
      <c r="P1307" t="s">
        <v>26</v>
      </c>
      <c r="Q1307" t="s">
        <v>27</v>
      </c>
      <c r="R1307" t="s">
        <v>3378</v>
      </c>
      <c r="S1307" t="s">
        <v>3378</v>
      </c>
      <c r="T1307" t="s">
        <v>59</v>
      </c>
      <c r="U1307" t="s">
        <v>60</v>
      </c>
    </row>
    <row r="1308" spans="1:21">
      <c r="A1308" t="s">
        <v>3379</v>
      </c>
      <c r="B1308" s="1">
        <v>44602</v>
      </c>
      <c r="C1308" t="s">
        <v>33</v>
      </c>
      <c r="D1308">
        <v>30</v>
      </c>
      <c r="E1308" t="s">
        <v>23</v>
      </c>
      <c r="F1308">
        <v>0</v>
      </c>
      <c r="G1308">
        <v>2</v>
      </c>
      <c r="H1308" t="s">
        <v>24</v>
      </c>
      <c r="I1308">
        <v>4873</v>
      </c>
      <c r="J1308">
        <v>2</v>
      </c>
      <c r="K1308">
        <v>42</v>
      </c>
      <c r="L1308" t="s">
        <v>142</v>
      </c>
      <c r="M1308" t="s">
        <v>23</v>
      </c>
      <c r="N1308" t="s">
        <v>23</v>
      </c>
      <c r="O1308" t="s">
        <v>56</v>
      </c>
      <c r="P1308" t="s">
        <v>26</v>
      </c>
      <c r="Q1308" t="s">
        <v>27</v>
      </c>
      <c r="R1308" t="s">
        <v>239</v>
      </c>
      <c r="S1308" t="s">
        <v>3380</v>
      </c>
      <c r="T1308" t="s">
        <v>30</v>
      </c>
      <c r="U1308" t="s">
        <v>106</v>
      </c>
    </row>
    <row r="1309" spans="1:21">
      <c r="A1309" t="s">
        <v>3381</v>
      </c>
      <c r="B1309" s="1">
        <v>45839</v>
      </c>
      <c r="C1309" t="s">
        <v>22</v>
      </c>
      <c r="D1309">
        <v>42</v>
      </c>
      <c r="E1309" t="s">
        <v>39</v>
      </c>
      <c r="F1309">
        <v>0</v>
      </c>
      <c r="G1309">
        <v>2</v>
      </c>
      <c r="H1309" t="s">
        <v>24</v>
      </c>
      <c r="I1309">
        <v>5707</v>
      </c>
      <c r="J1309">
        <v>0</v>
      </c>
      <c r="K1309">
        <v>1</v>
      </c>
      <c r="M1309" t="s">
        <v>23</v>
      </c>
      <c r="N1309" t="s">
        <v>39</v>
      </c>
      <c r="P1309" t="s">
        <v>26</v>
      </c>
      <c r="Q1309" t="s">
        <v>84</v>
      </c>
      <c r="R1309" t="s">
        <v>1325</v>
      </c>
      <c r="S1309" t="s">
        <v>3382</v>
      </c>
      <c r="T1309" t="s">
        <v>36</v>
      </c>
      <c r="U1309" t="s">
        <v>37</v>
      </c>
    </row>
    <row r="1310" spans="1:21">
      <c r="A1310" t="s">
        <v>3383</v>
      </c>
      <c r="B1310" s="1">
        <v>44525</v>
      </c>
      <c r="C1310" t="s">
        <v>33</v>
      </c>
      <c r="D1310">
        <v>41</v>
      </c>
      <c r="E1310" t="s">
        <v>39</v>
      </c>
      <c r="F1310">
        <v>0</v>
      </c>
      <c r="G1310">
        <v>2</v>
      </c>
      <c r="H1310" t="s">
        <v>24</v>
      </c>
      <c r="I1310">
        <v>4880</v>
      </c>
      <c r="J1310">
        <v>0</v>
      </c>
      <c r="K1310">
        <v>45</v>
      </c>
      <c r="L1310" t="s">
        <v>142</v>
      </c>
      <c r="M1310" t="s">
        <v>23</v>
      </c>
      <c r="N1310" t="s">
        <v>23</v>
      </c>
      <c r="O1310" t="s">
        <v>25</v>
      </c>
      <c r="P1310" t="s">
        <v>26</v>
      </c>
      <c r="Q1310" t="s">
        <v>50</v>
      </c>
      <c r="R1310" t="s">
        <v>1499</v>
      </c>
      <c r="S1310" t="s">
        <v>3384</v>
      </c>
      <c r="T1310" t="s">
        <v>64</v>
      </c>
      <c r="U1310" t="s">
        <v>1397</v>
      </c>
    </row>
    <row r="1311" spans="1:21">
      <c r="A1311" t="s">
        <v>3385</v>
      </c>
      <c r="B1311" s="1">
        <v>45415</v>
      </c>
      <c r="C1311" t="s">
        <v>22</v>
      </c>
      <c r="D1311">
        <v>39</v>
      </c>
      <c r="E1311" t="s">
        <v>23</v>
      </c>
      <c r="F1311">
        <v>0</v>
      </c>
      <c r="G1311">
        <v>2</v>
      </c>
      <c r="H1311" t="s">
        <v>24</v>
      </c>
      <c r="I1311">
        <v>2510</v>
      </c>
      <c r="J1311">
        <v>1</v>
      </c>
      <c r="K1311">
        <v>15</v>
      </c>
      <c r="L1311" t="s">
        <v>97</v>
      </c>
      <c r="M1311" t="s">
        <v>23</v>
      </c>
      <c r="N1311" t="s">
        <v>23</v>
      </c>
      <c r="O1311" t="s">
        <v>25</v>
      </c>
      <c r="P1311" t="s">
        <v>26</v>
      </c>
      <c r="Q1311" t="s">
        <v>27</v>
      </c>
      <c r="R1311" t="s">
        <v>305</v>
      </c>
      <c r="S1311" t="s">
        <v>3386</v>
      </c>
      <c r="T1311" t="s">
        <v>64</v>
      </c>
      <c r="U1311" t="s">
        <v>145</v>
      </c>
    </row>
    <row r="1312" spans="1:21">
      <c r="A1312" t="s">
        <v>3387</v>
      </c>
      <c r="B1312" s="1">
        <v>44412</v>
      </c>
      <c r="C1312" t="s">
        <v>33</v>
      </c>
      <c r="D1312">
        <v>47</v>
      </c>
      <c r="E1312" t="s">
        <v>39</v>
      </c>
      <c r="F1312">
        <v>0</v>
      </c>
      <c r="G1312">
        <v>2</v>
      </c>
      <c r="H1312" t="s">
        <v>24</v>
      </c>
      <c r="I1312">
        <v>2459</v>
      </c>
      <c r="J1312">
        <v>0</v>
      </c>
      <c r="K1312">
        <v>48</v>
      </c>
      <c r="M1312" t="s">
        <v>23</v>
      </c>
      <c r="N1312" t="s">
        <v>23</v>
      </c>
      <c r="O1312" t="s">
        <v>25</v>
      </c>
      <c r="P1312" t="s">
        <v>164</v>
      </c>
      <c r="Q1312" t="s">
        <v>50</v>
      </c>
      <c r="R1312" t="s">
        <v>736</v>
      </c>
      <c r="S1312" t="s">
        <v>3388</v>
      </c>
      <c r="T1312" t="s">
        <v>30</v>
      </c>
      <c r="U1312" t="s">
        <v>69</v>
      </c>
    </row>
    <row r="1313" spans="1:21">
      <c r="A1313" t="s">
        <v>3389</v>
      </c>
      <c r="B1313" s="1">
        <v>45428</v>
      </c>
      <c r="C1313" t="s">
        <v>33</v>
      </c>
      <c r="D1313">
        <v>70</v>
      </c>
      <c r="E1313" t="s">
        <v>39</v>
      </c>
      <c r="F1313">
        <v>2</v>
      </c>
      <c r="G1313">
        <v>2</v>
      </c>
      <c r="H1313" t="s">
        <v>24</v>
      </c>
      <c r="I1313">
        <v>5717</v>
      </c>
      <c r="J1313">
        <v>0</v>
      </c>
      <c r="K1313">
        <v>15</v>
      </c>
      <c r="L1313" t="s">
        <v>97</v>
      </c>
      <c r="M1313" t="s">
        <v>23</v>
      </c>
      <c r="N1313" t="s">
        <v>23</v>
      </c>
      <c r="O1313" t="s">
        <v>25</v>
      </c>
      <c r="P1313" t="s">
        <v>26</v>
      </c>
      <c r="Q1313" t="s">
        <v>84</v>
      </c>
      <c r="R1313" t="s">
        <v>3390</v>
      </c>
      <c r="S1313" t="s">
        <v>3391</v>
      </c>
      <c r="T1313" t="s">
        <v>64</v>
      </c>
      <c r="U1313" t="s">
        <v>254</v>
      </c>
    </row>
    <row r="1314" spans="1:21">
      <c r="A1314" t="s">
        <v>3392</v>
      </c>
      <c r="B1314" s="1">
        <v>45141</v>
      </c>
      <c r="C1314" t="s">
        <v>22</v>
      </c>
      <c r="D1314">
        <v>69</v>
      </c>
      <c r="E1314" t="s">
        <v>39</v>
      </c>
      <c r="F1314">
        <v>0</v>
      </c>
      <c r="G1314">
        <v>2</v>
      </c>
      <c r="H1314" t="s">
        <v>24</v>
      </c>
      <c r="I1314">
        <v>2018</v>
      </c>
      <c r="J1314">
        <v>0</v>
      </c>
      <c r="K1314">
        <v>24</v>
      </c>
      <c r="L1314" t="s">
        <v>40</v>
      </c>
      <c r="M1314" t="s">
        <v>23</v>
      </c>
      <c r="N1314" t="s">
        <v>23</v>
      </c>
      <c r="O1314" t="s">
        <v>25</v>
      </c>
      <c r="P1314" t="s">
        <v>26</v>
      </c>
      <c r="Q1314" t="s">
        <v>27</v>
      </c>
      <c r="R1314" t="s">
        <v>3393</v>
      </c>
      <c r="S1314" t="s">
        <v>3394</v>
      </c>
      <c r="T1314" t="s">
        <v>30</v>
      </c>
      <c r="U1314" t="s">
        <v>69</v>
      </c>
    </row>
    <row r="1315" spans="1:21">
      <c r="A1315" t="s">
        <v>3395</v>
      </c>
      <c r="B1315" s="1">
        <v>45768</v>
      </c>
      <c r="C1315" t="s">
        <v>33</v>
      </c>
      <c r="D1315">
        <v>65</v>
      </c>
      <c r="E1315" t="s">
        <v>39</v>
      </c>
      <c r="F1315">
        <v>0</v>
      </c>
      <c r="G1315">
        <v>2</v>
      </c>
      <c r="H1315" t="s">
        <v>24</v>
      </c>
      <c r="I1315">
        <v>5419</v>
      </c>
      <c r="J1315">
        <v>0</v>
      </c>
      <c r="K1315">
        <v>4</v>
      </c>
      <c r="L1315" t="s">
        <v>48</v>
      </c>
      <c r="M1315" t="s">
        <v>23</v>
      </c>
      <c r="N1315" t="s">
        <v>23</v>
      </c>
      <c r="O1315" t="s">
        <v>25</v>
      </c>
      <c r="P1315" t="s">
        <v>26</v>
      </c>
      <c r="Q1315" t="s">
        <v>27</v>
      </c>
      <c r="R1315" t="s">
        <v>3396</v>
      </c>
      <c r="S1315" t="s">
        <v>992</v>
      </c>
      <c r="T1315" t="s">
        <v>30</v>
      </c>
      <c r="U1315" t="s">
        <v>69</v>
      </c>
    </row>
    <row r="1316" spans="1:21">
      <c r="A1316" t="s">
        <v>3397</v>
      </c>
      <c r="B1316" s="1">
        <v>45863</v>
      </c>
      <c r="C1316" t="s">
        <v>22</v>
      </c>
      <c r="D1316">
        <v>68</v>
      </c>
      <c r="E1316" t="s">
        <v>39</v>
      </c>
      <c r="F1316">
        <v>0</v>
      </c>
      <c r="G1316">
        <v>2</v>
      </c>
      <c r="H1316" t="s">
        <v>24</v>
      </c>
      <c r="I1316">
        <v>3438</v>
      </c>
      <c r="J1316">
        <v>0</v>
      </c>
      <c r="K1316">
        <v>1</v>
      </c>
      <c r="L1316" t="s">
        <v>48</v>
      </c>
      <c r="M1316" t="s">
        <v>23</v>
      </c>
      <c r="N1316" t="s">
        <v>23</v>
      </c>
      <c r="O1316" t="s">
        <v>56</v>
      </c>
      <c r="P1316" t="s">
        <v>26</v>
      </c>
      <c r="Q1316" t="s">
        <v>84</v>
      </c>
      <c r="R1316" t="s">
        <v>977</v>
      </c>
      <c r="S1316" t="s">
        <v>3398</v>
      </c>
      <c r="T1316" t="s">
        <v>30</v>
      </c>
      <c r="U1316" t="s">
        <v>69</v>
      </c>
    </row>
    <row r="1317" spans="1:21">
      <c r="A1317" t="s">
        <v>3399</v>
      </c>
      <c r="B1317" s="1">
        <v>45398</v>
      </c>
      <c r="C1317" t="s">
        <v>33</v>
      </c>
      <c r="D1317">
        <v>76</v>
      </c>
      <c r="E1317" t="s">
        <v>39</v>
      </c>
      <c r="F1317">
        <v>0</v>
      </c>
      <c r="G1317">
        <v>2</v>
      </c>
      <c r="H1317" t="s">
        <v>24</v>
      </c>
      <c r="I1317">
        <v>5136</v>
      </c>
      <c r="J1317">
        <v>0</v>
      </c>
      <c r="K1317">
        <v>16</v>
      </c>
      <c r="M1317" t="s">
        <v>23</v>
      </c>
      <c r="N1317" t="s">
        <v>23</v>
      </c>
      <c r="O1317" t="s">
        <v>25</v>
      </c>
      <c r="P1317" t="s">
        <v>26</v>
      </c>
      <c r="Q1317" t="s">
        <v>27</v>
      </c>
      <c r="R1317" t="s">
        <v>2106</v>
      </c>
      <c r="S1317" t="s">
        <v>3400</v>
      </c>
      <c r="T1317" t="s">
        <v>36</v>
      </c>
      <c r="U1317" t="s">
        <v>46</v>
      </c>
    </row>
    <row r="1318" spans="1:21">
      <c r="A1318" t="s">
        <v>3401</v>
      </c>
      <c r="B1318" s="1">
        <v>45109</v>
      </c>
      <c r="C1318" t="s">
        <v>22</v>
      </c>
      <c r="D1318">
        <v>73</v>
      </c>
      <c r="E1318" t="s">
        <v>39</v>
      </c>
      <c r="F1318">
        <v>0</v>
      </c>
      <c r="G1318">
        <v>2</v>
      </c>
      <c r="H1318" t="s">
        <v>24</v>
      </c>
      <c r="I1318">
        <v>4283</v>
      </c>
      <c r="J1318">
        <v>0</v>
      </c>
      <c r="K1318">
        <v>25</v>
      </c>
      <c r="L1318" t="s">
        <v>40</v>
      </c>
      <c r="M1318" t="s">
        <v>23</v>
      </c>
      <c r="N1318" t="s">
        <v>23</v>
      </c>
      <c r="O1318" t="s">
        <v>25</v>
      </c>
      <c r="P1318" t="s">
        <v>26</v>
      </c>
      <c r="Q1318" t="s">
        <v>50</v>
      </c>
      <c r="R1318" t="s">
        <v>1050</v>
      </c>
      <c r="S1318" t="s">
        <v>3402</v>
      </c>
      <c r="T1318" t="s">
        <v>59</v>
      </c>
      <c r="U1318" t="s">
        <v>60</v>
      </c>
    </row>
    <row r="1319" spans="1:21">
      <c r="A1319" t="s">
        <v>3403</v>
      </c>
      <c r="B1319" s="1">
        <v>44937</v>
      </c>
      <c r="C1319" t="s">
        <v>33</v>
      </c>
      <c r="D1319">
        <v>70</v>
      </c>
      <c r="E1319" t="s">
        <v>23</v>
      </c>
      <c r="F1319">
        <v>0</v>
      </c>
      <c r="G1319">
        <v>2</v>
      </c>
      <c r="H1319" t="s">
        <v>24</v>
      </c>
      <c r="I1319">
        <v>4050</v>
      </c>
      <c r="J1319">
        <v>1</v>
      </c>
      <c r="K1319">
        <v>31</v>
      </c>
      <c r="L1319" t="s">
        <v>40</v>
      </c>
      <c r="M1319" t="s">
        <v>23</v>
      </c>
      <c r="N1319" t="s">
        <v>23</v>
      </c>
      <c r="O1319" t="s">
        <v>25</v>
      </c>
      <c r="P1319" t="s">
        <v>26</v>
      </c>
      <c r="Q1319" t="s">
        <v>27</v>
      </c>
      <c r="R1319" t="s">
        <v>492</v>
      </c>
      <c r="S1319" t="s">
        <v>3404</v>
      </c>
      <c r="T1319" t="s">
        <v>43</v>
      </c>
      <c r="U1319" t="s">
        <v>44</v>
      </c>
    </row>
    <row r="1320" spans="1:21">
      <c r="A1320" t="s">
        <v>3405</v>
      </c>
      <c r="B1320" s="1">
        <v>44811</v>
      </c>
      <c r="C1320" t="s">
        <v>22</v>
      </c>
      <c r="D1320">
        <v>70</v>
      </c>
      <c r="E1320" t="s">
        <v>39</v>
      </c>
      <c r="F1320">
        <v>0</v>
      </c>
      <c r="G1320">
        <v>2</v>
      </c>
      <c r="H1320" t="s">
        <v>24</v>
      </c>
      <c r="I1320">
        <v>2080</v>
      </c>
      <c r="J1320">
        <v>0</v>
      </c>
      <c r="K1320">
        <v>35</v>
      </c>
      <c r="L1320" t="s">
        <v>40</v>
      </c>
      <c r="M1320" t="s">
        <v>23</v>
      </c>
      <c r="N1320" t="s">
        <v>23</v>
      </c>
      <c r="O1320" t="s">
        <v>25</v>
      </c>
      <c r="P1320" t="s">
        <v>26</v>
      </c>
      <c r="Q1320" t="s">
        <v>27</v>
      </c>
      <c r="R1320" t="s">
        <v>548</v>
      </c>
      <c r="S1320" t="s">
        <v>3406</v>
      </c>
      <c r="T1320" t="s">
        <v>43</v>
      </c>
      <c r="U1320" t="s">
        <v>44</v>
      </c>
    </row>
    <row r="1321" spans="1:21">
      <c r="A1321" t="s">
        <v>3407</v>
      </c>
      <c r="B1321" s="1">
        <v>45145</v>
      </c>
      <c r="C1321" t="s">
        <v>33</v>
      </c>
      <c r="D1321">
        <v>69</v>
      </c>
      <c r="E1321" t="s">
        <v>23</v>
      </c>
      <c r="F1321">
        <v>0</v>
      </c>
      <c r="G1321">
        <v>2</v>
      </c>
      <c r="H1321" t="s">
        <v>24</v>
      </c>
      <c r="I1321">
        <v>4937</v>
      </c>
      <c r="J1321">
        <v>1</v>
      </c>
      <c r="K1321">
        <v>24</v>
      </c>
      <c r="M1321" t="s">
        <v>23</v>
      </c>
      <c r="N1321" t="s">
        <v>23</v>
      </c>
      <c r="O1321" t="s">
        <v>25</v>
      </c>
      <c r="P1321" t="s">
        <v>26</v>
      </c>
      <c r="Q1321" t="s">
        <v>27</v>
      </c>
      <c r="R1321" t="s">
        <v>836</v>
      </c>
      <c r="S1321" t="s">
        <v>3408</v>
      </c>
      <c r="T1321" t="s">
        <v>59</v>
      </c>
      <c r="U1321" t="s">
        <v>60</v>
      </c>
    </row>
    <row r="1322" spans="1:21">
      <c r="A1322" t="s">
        <v>3409</v>
      </c>
      <c r="B1322" s="1">
        <v>45428</v>
      </c>
      <c r="C1322" t="s">
        <v>33</v>
      </c>
      <c r="D1322">
        <v>67</v>
      </c>
      <c r="E1322" t="s">
        <v>39</v>
      </c>
      <c r="F1322">
        <v>0</v>
      </c>
      <c r="G1322">
        <v>2</v>
      </c>
      <c r="H1322" t="s">
        <v>24</v>
      </c>
      <c r="I1322">
        <v>2668</v>
      </c>
      <c r="J1322">
        <v>0</v>
      </c>
      <c r="K1322">
        <v>15</v>
      </c>
      <c r="L1322" t="s">
        <v>97</v>
      </c>
      <c r="M1322" t="s">
        <v>23</v>
      </c>
      <c r="N1322" t="s">
        <v>23</v>
      </c>
      <c r="O1322" t="s">
        <v>25</v>
      </c>
      <c r="P1322" t="s">
        <v>26</v>
      </c>
      <c r="Q1322" t="s">
        <v>27</v>
      </c>
      <c r="R1322" t="s">
        <v>3410</v>
      </c>
      <c r="S1322" t="s">
        <v>3411</v>
      </c>
      <c r="T1322" t="s">
        <v>64</v>
      </c>
      <c r="U1322" t="s">
        <v>73</v>
      </c>
    </row>
    <row r="1323" spans="1:21">
      <c r="A1323" t="s">
        <v>3412</v>
      </c>
      <c r="B1323" s="1">
        <v>45265</v>
      </c>
      <c r="C1323" t="s">
        <v>22</v>
      </c>
      <c r="D1323">
        <v>78</v>
      </c>
      <c r="E1323" t="s">
        <v>39</v>
      </c>
      <c r="F1323">
        <v>0</v>
      </c>
      <c r="G1323">
        <v>2</v>
      </c>
      <c r="H1323" t="s">
        <v>24</v>
      </c>
      <c r="I1323">
        <v>3684</v>
      </c>
      <c r="J1323">
        <v>0</v>
      </c>
      <c r="K1323">
        <v>20</v>
      </c>
      <c r="L1323" t="s">
        <v>97</v>
      </c>
      <c r="M1323" t="s">
        <v>23</v>
      </c>
      <c r="N1323" t="s">
        <v>23</v>
      </c>
      <c r="O1323" t="s">
        <v>25</v>
      </c>
      <c r="P1323" t="s">
        <v>26</v>
      </c>
      <c r="Q1323" t="s">
        <v>50</v>
      </c>
      <c r="R1323" t="s">
        <v>3413</v>
      </c>
      <c r="S1323" t="s">
        <v>3414</v>
      </c>
      <c r="T1323" t="s">
        <v>36</v>
      </c>
      <c r="U1323" t="s">
        <v>37</v>
      </c>
    </row>
    <row r="1324" spans="1:21">
      <c r="A1324" t="s">
        <v>3415</v>
      </c>
      <c r="B1324" s="1">
        <v>45118</v>
      </c>
      <c r="C1324" t="s">
        <v>22</v>
      </c>
      <c r="D1324">
        <v>71</v>
      </c>
      <c r="E1324" t="s">
        <v>39</v>
      </c>
      <c r="F1324">
        <v>0</v>
      </c>
      <c r="G1324">
        <v>2</v>
      </c>
      <c r="H1324" t="s">
        <v>24</v>
      </c>
      <c r="I1324">
        <v>3878</v>
      </c>
      <c r="J1324">
        <v>0</v>
      </c>
      <c r="K1324">
        <v>25</v>
      </c>
      <c r="L1324" t="s">
        <v>40</v>
      </c>
      <c r="M1324" t="s">
        <v>23</v>
      </c>
      <c r="N1324" t="s">
        <v>23</v>
      </c>
      <c r="O1324" t="s">
        <v>25</v>
      </c>
      <c r="P1324" t="s">
        <v>26</v>
      </c>
      <c r="Q1324" t="s">
        <v>27</v>
      </c>
      <c r="R1324" t="s">
        <v>586</v>
      </c>
      <c r="S1324" t="s">
        <v>3416</v>
      </c>
      <c r="T1324" t="s">
        <v>30</v>
      </c>
      <c r="U1324" t="s">
        <v>69</v>
      </c>
    </row>
    <row r="1325" spans="1:21">
      <c r="A1325" t="s">
        <v>3417</v>
      </c>
      <c r="B1325" s="1">
        <v>45778</v>
      </c>
      <c r="C1325" t="s">
        <v>22</v>
      </c>
      <c r="D1325">
        <v>65</v>
      </c>
      <c r="E1325" t="s">
        <v>39</v>
      </c>
      <c r="F1325">
        <v>0</v>
      </c>
      <c r="G1325">
        <v>2</v>
      </c>
      <c r="H1325" t="s">
        <v>24</v>
      </c>
      <c r="I1325">
        <v>2194</v>
      </c>
      <c r="J1325">
        <v>0</v>
      </c>
      <c r="K1325">
        <v>3</v>
      </c>
      <c r="L1325" t="s">
        <v>48</v>
      </c>
      <c r="M1325" t="s">
        <v>23</v>
      </c>
      <c r="N1325" t="s">
        <v>23</v>
      </c>
      <c r="O1325" t="s">
        <v>25</v>
      </c>
      <c r="P1325" t="s">
        <v>26</v>
      </c>
      <c r="Q1325" t="s">
        <v>27</v>
      </c>
      <c r="R1325" t="s">
        <v>1193</v>
      </c>
      <c r="S1325" t="s">
        <v>3418</v>
      </c>
      <c r="T1325" t="s">
        <v>30</v>
      </c>
      <c r="U1325" t="s">
        <v>69</v>
      </c>
    </row>
    <row r="1326" spans="1:21">
      <c r="A1326" t="s">
        <v>3419</v>
      </c>
      <c r="B1326" s="1">
        <v>45489</v>
      </c>
      <c r="C1326" t="s">
        <v>33</v>
      </c>
      <c r="D1326">
        <v>79</v>
      </c>
      <c r="E1326" t="s">
        <v>39</v>
      </c>
      <c r="F1326">
        <v>0</v>
      </c>
      <c r="G1326">
        <v>2</v>
      </c>
      <c r="H1326" t="s">
        <v>24</v>
      </c>
      <c r="I1326">
        <v>3363</v>
      </c>
      <c r="J1326">
        <v>0</v>
      </c>
      <c r="K1326">
        <v>13</v>
      </c>
      <c r="M1326" t="s">
        <v>23</v>
      </c>
      <c r="N1326" t="s">
        <v>23</v>
      </c>
      <c r="O1326" t="s">
        <v>25</v>
      </c>
      <c r="P1326" t="s">
        <v>26</v>
      </c>
      <c r="Q1326" t="s">
        <v>27</v>
      </c>
      <c r="R1326" t="s">
        <v>1065</v>
      </c>
      <c r="S1326" t="s">
        <v>3420</v>
      </c>
      <c r="T1326" t="s">
        <v>36</v>
      </c>
      <c r="U1326" t="s">
        <v>46</v>
      </c>
    </row>
    <row r="1327" spans="1:21">
      <c r="A1327" t="s">
        <v>3421</v>
      </c>
      <c r="B1327" s="1">
        <v>45854</v>
      </c>
      <c r="C1327" t="s">
        <v>22</v>
      </c>
      <c r="D1327">
        <v>62</v>
      </c>
      <c r="E1327" t="s">
        <v>39</v>
      </c>
      <c r="F1327">
        <v>3</v>
      </c>
      <c r="G1327">
        <v>2</v>
      </c>
      <c r="H1327" t="s">
        <v>24</v>
      </c>
      <c r="I1327">
        <v>3394</v>
      </c>
      <c r="J1327">
        <v>0</v>
      </c>
      <c r="K1327">
        <v>1</v>
      </c>
      <c r="M1327" t="s">
        <v>23</v>
      </c>
      <c r="N1327" t="s">
        <v>23</v>
      </c>
      <c r="O1327" t="s">
        <v>25</v>
      </c>
      <c r="P1327" t="s">
        <v>26</v>
      </c>
      <c r="Q1327" t="s">
        <v>27</v>
      </c>
      <c r="R1327" t="s">
        <v>936</v>
      </c>
      <c r="S1327" t="s">
        <v>3422</v>
      </c>
      <c r="T1327" t="s">
        <v>36</v>
      </c>
      <c r="U1327" t="s">
        <v>46</v>
      </c>
    </row>
    <row r="1328" spans="1:21">
      <c r="A1328" t="s">
        <v>3423</v>
      </c>
      <c r="B1328" s="1">
        <v>45816</v>
      </c>
      <c r="C1328" t="s">
        <v>33</v>
      </c>
      <c r="D1328">
        <v>41</v>
      </c>
      <c r="E1328" t="s">
        <v>23</v>
      </c>
      <c r="F1328">
        <v>0</v>
      </c>
      <c r="G1328">
        <v>2</v>
      </c>
      <c r="H1328" t="s">
        <v>24</v>
      </c>
      <c r="I1328">
        <v>4884</v>
      </c>
      <c r="J1328">
        <v>3</v>
      </c>
      <c r="K1328">
        <v>2</v>
      </c>
      <c r="L1328" t="s">
        <v>48</v>
      </c>
      <c r="M1328" t="s">
        <v>23</v>
      </c>
      <c r="N1328" t="s">
        <v>23</v>
      </c>
      <c r="O1328" t="s">
        <v>56</v>
      </c>
      <c r="P1328" t="s">
        <v>26</v>
      </c>
      <c r="Q1328" t="s">
        <v>50</v>
      </c>
      <c r="R1328" t="s">
        <v>3337</v>
      </c>
      <c r="S1328" t="s">
        <v>3424</v>
      </c>
      <c r="T1328" t="s">
        <v>59</v>
      </c>
      <c r="U1328" t="s">
        <v>140</v>
      </c>
    </row>
    <row r="1329" spans="1:21">
      <c r="A1329" t="s">
        <v>3425</v>
      </c>
      <c r="B1329" s="1">
        <v>43977</v>
      </c>
      <c r="C1329" t="s">
        <v>22</v>
      </c>
      <c r="D1329">
        <v>61</v>
      </c>
      <c r="E1329" t="s">
        <v>23</v>
      </c>
      <c r="F1329">
        <v>0</v>
      </c>
      <c r="G1329">
        <v>2</v>
      </c>
      <c r="H1329" t="s">
        <v>24</v>
      </c>
      <c r="I1329">
        <v>4352</v>
      </c>
      <c r="J1329">
        <v>2</v>
      </c>
      <c r="K1329">
        <v>63</v>
      </c>
      <c r="M1329" t="s">
        <v>23</v>
      </c>
      <c r="N1329" t="s">
        <v>23</v>
      </c>
      <c r="O1329" t="s">
        <v>25</v>
      </c>
      <c r="P1329" t="s">
        <v>26</v>
      </c>
      <c r="Q1329" t="s">
        <v>27</v>
      </c>
      <c r="R1329" t="s">
        <v>3426</v>
      </c>
      <c r="S1329" t="s">
        <v>3427</v>
      </c>
      <c r="T1329" t="s">
        <v>30</v>
      </c>
      <c r="U1329" t="s">
        <v>69</v>
      </c>
    </row>
    <row r="1330" spans="1:21">
      <c r="A1330" t="s">
        <v>3428</v>
      </c>
      <c r="B1330" s="1">
        <v>45856</v>
      </c>
      <c r="C1330" t="s">
        <v>22</v>
      </c>
      <c r="D1330">
        <v>38</v>
      </c>
      <c r="E1330" t="s">
        <v>39</v>
      </c>
      <c r="F1330">
        <v>0</v>
      </c>
      <c r="G1330">
        <v>2</v>
      </c>
      <c r="H1330" t="s">
        <v>24</v>
      </c>
      <c r="I1330">
        <v>4996</v>
      </c>
      <c r="J1330">
        <v>0</v>
      </c>
      <c r="K1330">
        <v>1</v>
      </c>
      <c r="L1330" t="s">
        <v>48</v>
      </c>
      <c r="M1330" t="s">
        <v>23</v>
      </c>
      <c r="N1330" t="s">
        <v>23</v>
      </c>
      <c r="O1330" t="s">
        <v>56</v>
      </c>
      <c r="P1330" t="s">
        <v>26</v>
      </c>
      <c r="Q1330" t="s">
        <v>27</v>
      </c>
      <c r="R1330" t="s">
        <v>612</v>
      </c>
      <c r="S1330" t="s">
        <v>3429</v>
      </c>
      <c r="T1330" t="s">
        <v>30</v>
      </c>
      <c r="U1330" t="s">
        <v>31</v>
      </c>
    </row>
    <row r="1331" spans="1:21">
      <c r="A1331" t="s">
        <v>3430</v>
      </c>
      <c r="B1331" s="1">
        <v>45113</v>
      </c>
      <c r="C1331" t="s">
        <v>33</v>
      </c>
      <c r="D1331">
        <v>54</v>
      </c>
      <c r="E1331" t="s">
        <v>39</v>
      </c>
      <c r="F1331">
        <v>0</v>
      </c>
      <c r="G1331">
        <v>2</v>
      </c>
      <c r="H1331" t="s">
        <v>24</v>
      </c>
      <c r="I1331">
        <v>4535</v>
      </c>
      <c r="J1331">
        <v>0</v>
      </c>
      <c r="K1331">
        <v>25</v>
      </c>
      <c r="L1331" t="s">
        <v>40</v>
      </c>
      <c r="M1331" t="s">
        <v>23</v>
      </c>
      <c r="N1331" t="s">
        <v>23</v>
      </c>
      <c r="O1331" t="s">
        <v>25</v>
      </c>
      <c r="P1331" t="s">
        <v>26</v>
      </c>
      <c r="Q1331" t="s">
        <v>27</v>
      </c>
      <c r="R1331" t="s">
        <v>218</v>
      </c>
      <c r="S1331" t="s">
        <v>3431</v>
      </c>
      <c r="T1331" t="s">
        <v>30</v>
      </c>
      <c r="U1331" t="s">
        <v>69</v>
      </c>
    </row>
    <row r="1332" spans="1:21">
      <c r="A1332" t="s">
        <v>3432</v>
      </c>
      <c r="B1332" s="1">
        <v>45863</v>
      </c>
      <c r="C1332" t="s">
        <v>33</v>
      </c>
      <c r="D1332">
        <v>45</v>
      </c>
      <c r="E1332" t="s">
        <v>39</v>
      </c>
      <c r="F1332">
        <v>0</v>
      </c>
      <c r="G1332">
        <v>2</v>
      </c>
      <c r="H1332" t="s">
        <v>24</v>
      </c>
      <c r="I1332">
        <v>4248</v>
      </c>
      <c r="J1332">
        <v>0</v>
      </c>
      <c r="K1332">
        <v>1</v>
      </c>
      <c r="M1332" t="s">
        <v>23</v>
      </c>
      <c r="N1332" t="s">
        <v>39</v>
      </c>
      <c r="P1332" t="s">
        <v>26</v>
      </c>
      <c r="Q1332" t="s">
        <v>84</v>
      </c>
      <c r="R1332" t="s">
        <v>226</v>
      </c>
      <c r="S1332" t="s">
        <v>3433</v>
      </c>
      <c r="T1332" t="s">
        <v>36</v>
      </c>
      <c r="U1332" t="s">
        <v>46</v>
      </c>
    </row>
    <row r="1333" spans="1:21">
      <c r="A1333" t="s">
        <v>3434</v>
      </c>
      <c r="B1333" s="1">
        <v>44348</v>
      </c>
      <c r="C1333" t="s">
        <v>22</v>
      </c>
      <c r="D1333">
        <v>55</v>
      </c>
      <c r="E1333" t="s">
        <v>23</v>
      </c>
      <c r="F1333">
        <v>0</v>
      </c>
      <c r="G1333">
        <v>2</v>
      </c>
      <c r="H1333" t="s">
        <v>24</v>
      </c>
      <c r="I1333">
        <v>5812</v>
      </c>
      <c r="J1333">
        <v>6</v>
      </c>
      <c r="K1333">
        <v>50</v>
      </c>
      <c r="L1333" t="s">
        <v>142</v>
      </c>
      <c r="M1333" t="s">
        <v>23</v>
      </c>
      <c r="N1333" t="s">
        <v>23</v>
      </c>
      <c r="O1333" t="s">
        <v>25</v>
      </c>
      <c r="P1333" t="s">
        <v>26</v>
      </c>
      <c r="Q1333" t="s">
        <v>27</v>
      </c>
      <c r="R1333" t="s">
        <v>1641</v>
      </c>
      <c r="S1333" t="s">
        <v>3435</v>
      </c>
      <c r="T1333" t="s">
        <v>59</v>
      </c>
      <c r="U1333" t="s">
        <v>60</v>
      </c>
    </row>
    <row r="1334" spans="1:21">
      <c r="A1334" t="s">
        <v>3436</v>
      </c>
      <c r="B1334" s="1">
        <v>44388</v>
      </c>
      <c r="C1334" t="s">
        <v>22</v>
      </c>
      <c r="D1334">
        <v>54</v>
      </c>
      <c r="E1334" t="s">
        <v>23</v>
      </c>
      <c r="F1334">
        <v>0</v>
      </c>
      <c r="G1334">
        <v>2</v>
      </c>
      <c r="H1334" t="s">
        <v>24</v>
      </c>
      <c r="I1334">
        <v>5157</v>
      </c>
      <c r="J1334">
        <v>1</v>
      </c>
      <c r="K1334">
        <v>49</v>
      </c>
      <c r="L1334" t="s">
        <v>142</v>
      </c>
      <c r="M1334" t="s">
        <v>23</v>
      </c>
      <c r="N1334" t="s">
        <v>23</v>
      </c>
      <c r="O1334" t="s">
        <v>25</v>
      </c>
      <c r="P1334" t="s">
        <v>26</v>
      </c>
      <c r="Q1334" t="s">
        <v>27</v>
      </c>
      <c r="R1334" t="s">
        <v>1278</v>
      </c>
      <c r="S1334" t="s">
        <v>3437</v>
      </c>
      <c r="T1334" t="s">
        <v>30</v>
      </c>
      <c r="U1334" t="s">
        <v>103</v>
      </c>
    </row>
    <row r="1335" spans="1:21">
      <c r="A1335" t="s">
        <v>3438</v>
      </c>
      <c r="B1335" s="1">
        <v>44064</v>
      </c>
      <c r="C1335" t="s">
        <v>22</v>
      </c>
      <c r="D1335">
        <v>33</v>
      </c>
      <c r="E1335" t="s">
        <v>23</v>
      </c>
      <c r="F1335">
        <v>0</v>
      </c>
      <c r="G1335">
        <v>2</v>
      </c>
      <c r="H1335" t="s">
        <v>24</v>
      </c>
      <c r="I1335">
        <v>4990</v>
      </c>
      <c r="J1335">
        <v>9</v>
      </c>
      <c r="K1335">
        <v>60</v>
      </c>
      <c r="L1335" t="s">
        <v>142</v>
      </c>
      <c r="M1335" t="s">
        <v>23</v>
      </c>
      <c r="N1335" t="s">
        <v>23</v>
      </c>
      <c r="O1335" t="s">
        <v>56</v>
      </c>
      <c r="P1335" t="s">
        <v>202</v>
      </c>
      <c r="Q1335" t="s">
        <v>27</v>
      </c>
      <c r="R1335" t="s">
        <v>147</v>
      </c>
      <c r="S1335" t="s">
        <v>3439</v>
      </c>
      <c r="T1335" t="s">
        <v>36</v>
      </c>
      <c r="U1335" t="s">
        <v>46</v>
      </c>
    </row>
    <row r="1336" spans="1:21">
      <c r="A1336" t="s">
        <v>3440</v>
      </c>
      <c r="B1336" s="1">
        <v>45429</v>
      </c>
      <c r="C1336" t="s">
        <v>22</v>
      </c>
      <c r="D1336">
        <v>42</v>
      </c>
      <c r="E1336" t="s">
        <v>39</v>
      </c>
      <c r="F1336">
        <v>0</v>
      </c>
      <c r="G1336">
        <v>2</v>
      </c>
      <c r="H1336" t="s">
        <v>24</v>
      </c>
      <c r="I1336">
        <v>3025</v>
      </c>
      <c r="J1336">
        <v>0</v>
      </c>
      <c r="K1336">
        <v>15</v>
      </c>
      <c r="L1336" t="s">
        <v>97</v>
      </c>
      <c r="M1336" t="s">
        <v>23</v>
      </c>
      <c r="N1336" t="s">
        <v>23</v>
      </c>
      <c r="O1336" t="s">
        <v>25</v>
      </c>
      <c r="P1336" t="s">
        <v>26</v>
      </c>
      <c r="Q1336" t="s">
        <v>27</v>
      </c>
      <c r="R1336" t="s">
        <v>246</v>
      </c>
      <c r="S1336" t="s">
        <v>3441</v>
      </c>
      <c r="T1336" t="s">
        <v>36</v>
      </c>
      <c r="U1336" t="s">
        <v>37</v>
      </c>
    </row>
    <row r="1337" spans="1:21">
      <c r="A1337" t="s">
        <v>3442</v>
      </c>
      <c r="B1337" s="1">
        <v>45682</v>
      </c>
      <c r="C1337" t="s">
        <v>22</v>
      </c>
      <c r="D1337">
        <v>31</v>
      </c>
      <c r="E1337" t="s">
        <v>39</v>
      </c>
      <c r="F1337">
        <v>0</v>
      </c>
      <c r="G1337">
        <v>2</v>
      </c>
      <c r="H1337" t="s">
        <v>24</v>
      </c>
      <c r="I1337">
        <v>5356</v>
      </c>
      <c r="J1337">
        <v>0</v>
      </c>
      <c r="K1337">
        <v>7</v>
      </c>
      <c r="L1337" t="s">
        <v>48</v>
      </c>
      <c r="M1337" t="s">
        <v>23</v>
      </c>
      <c r="N1337" t="s">
        <v>23</v>
      </c>
      <c r="O1337" t="s">
        <v>25</v>
      </c>
      <c r="P1337" t="s">
        <v>26</v>
      </c>
      <c r="Q1337" t="s">
        <v>27</v>
      </c>
      <c r="R1337" t="s">
        <v>3443</v>
      </c>
      <c r="S1337" t="s">
        <v>3444</v>
      </c>
      <c r="T1337" t="s">
        <v>30</v>
      </c>
      <c r="U1337" t="s">
        <v>69</v>
      </c>
    </row>
    <row r="1338" spans="1:21">
      <c r="A1338" t="s">
        <v>3445</v>
      </c>
      <c r="B1338" s="1">
        <v>45822</v>
      </c>
      <c r="C1338" t="s">
        <v>33</v>
      </c>
      <c r="D1338">
        <v>53</v>
      </c>
      <c r="E1338" t="s">
        <v>39</v>
      </c>
      <c r="F1338">
        <v>0</v>
      </c>
      <c r="G1338">
        <v>2</v>
      </c>
      <c r="H1338" t="s">
        <v>24</v>
      </c>
      <c r="I1338">
        <v>2860</v>
      </c>
      <c r="J1338">
        <v>0</v>
      </c>
      <c r="K1338">
        <v>2</v>
      </c>
      <c r="M1338" t="s">
        <v>39</v>
      </c>
      <c r="N1338" t="s">
        <v>23</v>
      </c>
      <c r="O1338" t="s">
        <v>49</v>
      </c>
      <c r="P1338" t="s">
        <v>26</v>
      </c>
      <c r="Q1338" t="s">
        <v>27</v>
      </c>
      <c r="R1338" t="s">
        <v>3446</v>
      </c>
      <c r="S1338" t="s">
        <v>3447</v>
      </c>
      <c r="T1338" t="s">
        <v>64</v>
      </c>
      <c r="U1338" t="s">
        <v>234</v>
      </c>
    </row>
    <row r="1339" spans="1:21">
      <c r="A1339" t="s">
        <v>3448</v>
      </c>
      <c r="B1339" s="1">
        <v>45820</v>
      </c>
      <c r="C1339" t="s">
        <v>22</v>
      </c>
      <c r="D1339">
        <v>51</v>
      </c>
      <c r="E1339" t="s">
        <v>23</v>
      </c>
      <c r="F1339">
        <v>0</v>
      </c>
      <c r="G1339">
        <v>2</v>
      </c>
      <c r="H1339" t="s">
        <v>24</v>
      </c>
      <c r="I1339">
        <v>3902</v>
      </c>
      <c r="J1339">
        <v>1</v>
      </c>
      <c r="K1339">
        <v>2</v>
      </c>
      <c r="M1339" t="s">
        <v>23</v>
      </c>
      <c r="N1339" t="s">
        <v>23</v>
      </c>
      <c r="O1339" t="s">
        <v>25</v>
      </c>
      <c r="P1339" t="s">
        <v>26</v>
      </c>
      <c r="Q1339" t="s">
        <v>50</v>
      </c>
      <c r="R1339" t="s">
        <v>1889</v>
      </c>
      <c r="S1339" t="s">
        <v>3449</v>
      </c>
      <c r="T1339" t="s">
        <v>30</v>
      </c>
      <c r="U1339" t="s">
        <v>69</v>
      </c>
    </row>
    <row r="1340" spans="1:21">
      <c r="A1340" t="s">
        <v>3450</v>
      </c>
      <c r="B1340" s="1">
        <v>45354</v>
      </c>
      <c r="C1340" t="s">
        <v>33</v>
      </c>
      <c r="D1340">
        <v>38</v>
      </c>
      <c r="E1340" t="s">
        <v>23</v>
      </c>
      <c r="F1340">
        <v>0</v>
      </c>
      <c r="G1340">
        <v>2</v>
      </c>
      <c r="H1340" t="s">
        <v>24</v>
      </c>
      <c r="I1340">
        <v>5160</v>
      </c>
      <c r="J1340">
        <v>1</v>
      </c>
      <c r="K1340">
        <v>17</v>
      </c>
      <c r="L1340" t="s">
        <v>97</v>
      </c>
      <c r="M1340" t="s">
        <v>23</v>
      </c>
      <c r="N1340" t="s">
        <v>23</v>
      </c>
      <c r="O1340" t="s">
        <v>25</v>
      </c>
      <c r="P1340" t="s">
        <v>202</v>
      </c>
      <c r="Q1340" t="s">
        <v>27</v>
      </c>
      <c r="R1340" t="s">
        <v>575</v>
      </c>
      <c r="S1340" t="s">
        <v>3451</v>
      </c>
      <c r="T1340" t="s">
        <v>30</v>
      </c>
      <c r="U1340" t="s">
        <v>31</v>
      </c>
    </row>
    <row r="1341" spans="1:21">
      <c r="A1341" t="s">
        <v>3452</v>
      </c>
      <c r="B1341" s="1">
        <v>44454</v>
      </c>
      <c r="C1341" t="s">
        <v>22</v>
      </c>
      <c r="D1341">
        <v>43</v>
      </c>
      <c r="E1341" t="s">
        <v>23</v>
      </c>
      <c r="F1341">
        <v>0</v>
      </c>
      <c r="G1341">
        <v>2</v>
      </c>
      <c r="H1341" t="s">
        <v>24</v>
      </c>
      <c r="I1341">
        <v>3620</v>
      </c>
      <c r="J1341">
        <v>1</v>
      </c>
      <c r="K1341">
        <v>47</v>
      </c>
      <c r="M1341" t="s">
        <v>23</v>
      </c>
      <c r="N1341" t="s">
        <v>23</v>
      </c>
      <c r="O1341" t="s">
        <v>25</v>
      </c>
      <c r="P1341" t="s">
        <v>26</v>
      </c>
      <c r="Q1341" t="s">
        <v>27</v>
      </c>
      <c r="R1341" t="s">
        <v>3453</v>
      </c>
      <c r="S1341" t="s">
        <v>3454</v>
      </c>
      <c r="T1341" t="s">
        <v>36</v>
      </c>
      <c r="U1341" t="s">
        <v>46</v>
      </c>
    </row>
    <row r="1342" spans="1:21">
      <c r="A1342" t="s">
        <v>3455</v>
      </c>
      <c r="B1342" s="1">
        <v>45661</v>
      </c>
      <c r="C1342" t="s">
        <v>22</v>
      </c>
      <c r="D1342">
        <v>61</v>
      </c>
      <c r="E1342" t="s">
        <v>23</v>
      </c>
      <c r="F1342">
        <v>0</v>
      </c>
      <c r="G1342">
        <v>2</v>
      </c>
      <c r="H1342" t="s">
        <v>24</v>
      </c>
      <c r="I1342">
        <v>2984</v>
      </c>
      <c r="J1342">
        <v>1</v>
      </c>
      <c r="K1342">
        <v>7</v>
      </c>
      <c r="M1342" t="s">
        <v>23</v>
      </c>
      <c r="N1342" t="s">
        <v>23</v>
      </c>
      <c r="O1342" t="s">
        <v>49</v>
      </c>
      <c r="P1342" t="s">
        <v>26</v>
      </c>
      <c r="Q1342" t="s">
        <v>27</v>
      </c>
      <c r="R1342" t="s">
        <v>3456</v>
      </c>
      <c r="S1342" t="s">
        <v>3457</v>
      </c>
      <c r="T1342" t="s">
        <v>43</v>
      </c>
      <c r="U1342" t="s">
        <v>44</v>
      </c>
    </row>
    <row r="1343" spans="1:21">
      <c r="A1343" t="s">
        <v>3458</v>
      </c>
      <c r="B1343" s="1">
        <v>43913</v>
      </c>
      <c r="C1343" t="s">
        <v>22</v>
      </c>
      <c r="D1343">
        <v>60</v>
      </c>
      <c r="E1343" t="s">
        <v>39</v>
      </c>
      <c r="F1343">
        <v>0</v>
      </c>
      <c r="G1343">
        <v>2</v>
      </c>
      <c r="H1343" t="s">
        <v>24</v>
      </c>
      <c r="I1343">
        <v>6001</v>
      </c>
      <c r="J1343">
        <v>0</v>
      </c>
      <c r="K1343">
        <v>65</v>
      </c>
      <c r="L1343" t="s">
        <v>142</v>
      </c>
      <c r="M1343" t="s">
        <v>23</v>
      </c>
      <c r="N1343" t="s">
        <v>23</v>
      </c>
      <c r="O1343" t="s">
        <v>25</v>
      </c>
      <c r="P1343" t="s">
        <v>26</v>
      </c>
      <c r="Q1343" t="s">
        <v>27</v>
      </c>
      <c r="R1343" t="s">
        <v>3459</v>
      </c>
      <c r="S1343" t="s">
        <v>3460</v>
      </c>
      <c r="T1343" t="s">
        <v>36</v>
      </c>
      <c r="U1343" t="s">
        <v>46</v>
      </c>
    </row>
    <row r="1344" spans="1:21">
      <c r="A1344" t="s">
        <v>3461</v>
      </c>
      <c r="B1344" s="1">
        <v>45862</v>
      </c>
      <c r="C1344" t="s">
        <v>33</v>
      </c>
      <c r="D1344">
        <v>24</v>
      </c>
      <c r="E1344" t="s">
        <v>39</v>
      </c>
      <c r="F1344">
        <v>0</v>
      </c>
      <c r="G1344">
        <v>2</v>
      </c>
      <c r="H1344" t="s">
        <v>24</v>
      </c>
      <c r="I1344">
        <v>4205</v>
      </c>
      <c r="J1344">
        <v>0</v>
      </c>
      <c r="K1344">
        <v>1</v>
      </c>
      <c r="L1344" t="s">
        <v>48</v>
      </c>
      <c r="M1344" t="s">
        <v>23</v>
      </c>
      <c r="N1344" t="s">
        <v>39</v>
      </c>
      <c r="P1344" t="s">
        <v>26</v>
      </c>
      <c r="Q1344" t="s">
        <v>50</v>
      </c>
      <c r="R1344" t="s">
        <v>2422</v>
      </c>
      <c r="S1344" t="s">
        <v>3462</v>
      </c>
      <c r="T1344" t="s">
        <v>59</v>
      </c>
      <c r="U1344" t="s">
        <v>60</v>
      </c>
    </row>
    <row r="1345" spans="1:21">
      <c r="A1345" t="s">
        <v>3463</v>
      </c>
      <c r="B1345" s="1">
        <v>45213</v>
      </c>
      <c r="C1345" t="s">
        <v>22</v>
      </c>
      <c r="D1345">
        <v>51</v>
      </c>
      <c r="E1345" t="s">
        <v>39</v>
      </c>
      <c r="F1345">
        <v>0</v>
      </c>
      <c r="G1345">
        <v>2</v>
      </c>
      <c r="H1345" t="s">
        <v>24</v>
      </c>
      <c r="I1345">
        <v>4152</v>
      </c>
      <c r="J1345">
        <v>0</v>
      </c>
      <c r="K1345">
        <v>22</v>
      </c>
      <c r="M1345" t="s">
        <v>23</v>
      </c>
      <c r="N1345" t="s">
        <v>23</v>
      </c>
      <c r="O1345" t="s">
        <v>25</v>
      </c>
      <c r="P1345" t="s">
        <v>26</v>
      </c>
      <c r="Q1345" t="s">
        <v>27</v>
      </c>
      <c r="R1345" t="s">
        <v>2536</v>
      </c>
      <c r="S1345" t="s">
        <v>3464</v>
      </c>
      <c r="T1345" t="s">
        <v>43</v>
      </c>
      <c r="U1345" t="s">
        <v>44</v>
      </c>
    </row>
    <row r="1346" spans="1:21">
      <c r="A1346" t="s">
        <v>3465</v>
      </c>
      <c r="B1346" s="1">
        <v>45512</v>
      </c>
      <c r="C1346" t="s">
        <v>22</v>
      </c>
      <c r="D1346">
        <v>41</v>
      </c>
      <c r="E1346" t="s">
        <v>39</v>
      </c>
      <c r="F1346">
        <v>0</v>
      </c>
      <c r="G1346">
        <v>2</v>
      </c>
      <c r="H1346" t="s">
        <v>24</v>
      </c>
      <c r="I1346">
        <v>3330</v>
      </c>
      <c r="J1346">
        <v>0</v>
      </c>
      <c r="K1346">
        <v>12</v>
      </c>
      <c r="M1346" t="s">
        <v>23</v>
      </c>
      <c r="N1346" t="s">
        <v>23</v>
      </c>
      <c r="O1346" t="s">
        <v>25</v>
      </c>
      <c r="P1346" t="s">
        <v>26</v>
      </c>
      <c r="Q1346" t="s">
        <v>27</v>
      </c>
      <c r="R1346" t="s">
        <v>2161</v>
      </c>
      <c r="S1346" t="s">
        <v>3466</v>
      </c>
      <c r="T1346" t="s">
        <v>64</v>
      </c>
      <c r="U1346" t="s">
        <v>254</v>
      </c>
    </row>
    <row r="1347" spans="1:21">
      <c r="A1347" t="s">
        <v>3467</v>
      </c>
      <c r="B1347" s="1">
        <v>44886</v>
      </c>
      <c r="C1347" t="s">
        <v>22</v>
      </c>
      <c r="D1347">
        <v>37</v>
      </c>
      <c r="E1347" t="s">
        <v>39</v>
      </c>
      <c r="F1347">
        <v>0</v>
      </c>
      <c r="G1347">
        <v>2</v>
      </c>
      <c r="H1347" t="s">
        <v>24</v>
      </c>
      <c r="I1347">
        <v>5647</v>
      </c>
      <c r="J1347">
        <v>0</v>
      </c>
      <c r="K1347">
        <v>33</v>
      </c>
      <c r="M1347" t="s">
        <v>23</v>
      </c>
      <c r="N1347" t="s">
        <v>23</v>
      </c>
      <c r="O1347" t="s">
        <v>25</v>
      </c>
      <c r="P1347" t="s">
        <v>26</v>
      </c>
      <c r="Q1347" t="s">
        <v>27</v>
      </c>
      <c r="R1347" t="s">
        <v>3468</v>
      </c>
      <c r="S1347" t="s">
        <v>3469</v>
      </c>
      <c r="T1347" t="s">
        <v>36</v>
      </c>
      <c r="U1347" t="s">
        <v>46</v>
      </c>
    </row>
    <row r="1348" spans="1:21">
      <c r="A1348" t="s">
        <v>3470</v>
      </c>
      <c r="B1348" s="1">
        <v>45750</v>
      </c>
      <c r="C1348" t="s">
        <v>33</v>
      </c>
      <c r="D1348">
        <v>36</v>
      </c>
      <c r="E1348" t="s">
        <v>39</v>
      </c>
      <c r="F1348">
        <v>0</v>
      </c>
      <c r="G1348">
        <v>2</v>
      </c>
      <c r="H1348" t="s">
        <v>24</v>
      </c>
      <c r="I1348">
        <v>3443</v>
      </c>
      <c r="J1348">
        <v>0</v>
      </c>
      <c r="K1348">
        <v>4</v>
      </c>
      <c r="L1348" t="s">
        <v>48</v>
      </c>
      <c r="M1348" t="s">
        <v>23</v>
      </c>
      <c r="N1348" t="s">
        <v>23</v>
      </c>
      <c r="O1348" t="s">
        <v>56</v>
      </c>
      <c r="P1348" t="s">
        <v>26</v>
      </c>
      <c r="Q1348" t="s">
        <v>50</v>
      </c>
      <c r="R1348" t="s">
        <v>57</v>
      </c>
      <c r="S1348" t="s">
        <v>3471</v>
      </c>
      <c r="T1348" t="s">
        <v>43</v>
      </c>
      <c r="U1348" t="s">
        <v>44</v>
      </c>
    </row>
    <row r="1349" spans="1:21">
      <c r="A1349" t="s">
        <v>3472</v>
      </c>
      <c r="B1349" s="1">
        <v>44473</v>
      </c>
      <c r="C1349" t="s">
        <v>33</v>
      </c>
      <c r="D1349">
        <v>23</v>
      </c>
      <c r="E1349" t="s">
        <v>39</v>
      </c>
      <c r="F1349">
        <v>0</v>
      </c>
      <c r="G1349">
        <v>2</v>
      </c>
      <c r="H1349" t="s">
        <v>24</v>
      </c>
      <c r="I1349">
        <v>3322</v>
      </c>
      <c r="J1349">
        <v>0</v>
      </c>
      <c r="K1349">
        <v>46</v>
      </c>
      <c r="M1349" t="s">
        <v>23</v>
      </c>
      <c r="N1349" t="s">
        <v>23</v>
      </c>
      <c r="O1349" t="s">
        <v>25</v>
      </c>
      <c r="P1349" t="s">
        <v>202</v>
      </c>
      <c r="Q1349" t="s">
        <v>27</v>
      </c>
      <c r="R1349" t="s">
        <v>1813</v>
      </c>
      <c r="S1349" t="s">
        <v>3473</v>
      </c>
      <c r="T1349" t="s">
        <v>43</v>
      </c>
      <c r="U1349" t="s">
        <v>44</v>
      </c>
    </row>
    <row r="1350" spans="1:21">
      <c r="A1350" t="s">
        <v>3474</v>
      </c>
      <c r="B1350" s="1">
        <v>45627</v>
      </c>
      <c r="C1350" t="s">
        <v>22</v>
      </c>
      <c r="D1350">
        <v>59</v>
      </c>
      <c r="E1350" t="s">
        <v>39</v>
      </c>
      <c r="F1350">
        <v>0</v>
      </c>
      <c r="G1350">
        <v>2</v>
      </c>
      <c r="H1350" t="s">
        <v>24</v>
      </c>
      <c r="I1350">
        <v>3721</v>
      </c>
      <c r="J1350">
        <v>0</v>
      </c>
      <c r="K1350">
        <v>8</v>
      </c>
      <c r="M1350" t="s">
        <v>23</v>
      </c>
      <c r="N1350" t="s">
        <v>23</v>
      </c>
      <c r="O1350" t="s">
        <v>56</v>
      </c>
      <c r="P1350" t="s">
        <v>26</v>
      </c>
      <c r="Q1350" t="s">
        <v>50</v>
      </c>
      <c r="R1350" t="s">
        <v>646</v>
      </c>
      <c r="S1350" t="s">
        <v>3475</v>
      </c>
      <c r="T1350" t="s">
        <v>43</v>
      </c>
      <c r="U1350" t="s">
        <v>44</v>
      </c>
    </row>
    <row r="1351" spans="1:21">
      <c r="A1351" t="s">
        <v>3476</v>
      </c>
      <c r="B1351" s="1">
        <v>44653</v>
      </c>
      <c r="C1351" t="s">
        <v>33</v>
      </c>
      <c r="D1351">
        <v>64</v>
      </c>
      <c r="E1351" t="s">
        <v>23</v>
      </c>
      <c r="F1351">
        <v>0</v>
      </c>
      <c r="G1351">
        <v>2</v>
      </c>
      <c r="H1351" t="s">
        <v>24</v>
      </c>
      <c r="I1351">
        <v>5764</v>
      </c>
      <c r="J1351">
        <v>1</v>
      </c>
      <c r="K1351">
        <v>40</v>
      </c>
      <c r="L1351" t="s">
        <v>142</v>
      </c>
      <c r="M1351" t="s">
        <v>23</v>
      </c>
      <c r="N1351" t="s">
        <v>23</v>
      </c>
      <c r="O1351" t="s">
        <v>25</v>
      </c>
      <c r="P1351" t="s">
        <v>26</v>
      </c>
      <c r="Q1351" t="s">
        <v>27</v>
      </c>
      <c r="R1351" t="s">
        <v>686</v>
      </c>
      <c r="S1351" t="s">
        <v>3477</v>
      </c>
      <c r="T1351" t="s">
        <v>30</v>
      </c>
      <c r="U1351" t="s">
        <v>69</v>
      </c>
    </row>
    <row r="1352" spans="1:21">
      <c r="A1352" t="s">
        <v>3478</v>
      </c>
      <c r="B1352" s="1">
        <v>45574</v>
      </c>
      <c r="C1352" t="s">
        <v>22</v>
      </c>
      <c r="D1352">
        <v>35</v>
      </c>
      <c r="E1352" t="s">
        <v>23</v>
      </c>
      <c r="F1352">
        <v>0</v>
      </c>
      <c r="G1352">
        <v>2</v>
      </c>
      <c r="H1352" t="s">
        <v>24</v>
      </c>
      <c r="I1352">
        <v>4501</v>
      </c>
      <c r="J1352">
        <v>1</v>
      </c>
      <c r="K1352">
        <v>10</v>
      </c>
      <c r="L1352" t="s">
        <v>97</v>
      </c>
      <c r="M1352" t="s">
        <v>23</v>
      </c>
      <c r="N1352" t="s">
        <v>23</v>
      </c>
      <c r="O1352" t="s">
        <v>25</v>
      </c>
      <c r="P1352" t="s">
        <v>26</v>
      </c>
      <c r="Q1352" t="s">
        <v>27</v>
      </c>
      <c r="R1352" t="s">
        <v>706</v>
      </c>
      <c r="S1352" t="s">
        <v>3479</v>
      </c>
      <c r="T1352" t="s">
        <v>64</v>
      </c>
      <c r="U1352" t="s">
        <v>145</v>
      </c>
    </row>
    <row r="1353" spans="1:21">
      <c r="A1353" t="s">
        <v>3480</v>
      </c>
      <c r="B1353" s="1">
        <v>45860</v>
      </c>
      <c r="C1353" t="s">
        <v>22</v>
      </c>
      <c r="D1353">
        <v>64</v>
      </c>
      <c r="E1353" t="s">
        <v>39</v>
      </c>
      <c r="F1353">
        <v>0</v>
      </c>
      <c r="G1353">
        <v>2</v>
      </c>
      <c r="H1353" t="s">
        <v>24</v>
      </c>
      <c r="I1353">
        <v>5796</v>
      </c>
      <c r="J1353">
        <v>0</v>
      </c>
      <c r="K1353">
        <v>1</v>
      </c>
      <c r="M1353" t="s">
        <v>23</v>
      </c>
      <c r="N1353" t="s">
        <v>23</v>
      </c>
      <c r="O1353" t="s">
        <v>25</v>
      </c>
      <c r="P1353" t="s">
        <v>26</v>
      </c>
      <c r="Q1353" t="s">
        <v>27</v>
      </c>
      <c r="R1353" t="s">
        <v>1317</v>
      </c>
      <c r="S1353" t="s">
        <v>3481</v>
      </c>
      <c r="T1353" t="s">
        <v>59</v>
      </c>
      <c r="U1353" t="s">
        <v>384</v>
      </c>
    </row>
    <row r="1354" spans="1:21">
      <c r="A1354" t="s">
        <v>3482</v>
      </c>
      <c r="B1354" s="1">
        <v>43696</v>
      </c>
      <c r="C1354" t="s">
        <v>22</v>
      </c>
      <c r="D1354">
        <v>31</v>
      </c>
      <c r="E1354" t="s">
        <v>23</v>
      </c>
      <c r="F1354">
        <v>0</v>
      </c>
      <c r="G1354">
        <v>2</v>
      </c>
      <c r="H1354" t="s">
        <v>24</v>
      </c>
      <c r="I1354">
        <v>4432</v>
      </c>
      <c r="J1354">
        <v>1</v>
      </c>
      <c r="K1354">
        <v>72</v>
      </c>
      <c r="M1354" t="s">
        <v>23</v>
      </c>
      <c r="N1354" t="s">
        <v>23</v>
      </c>
      <c r="O1354" t="s">
        <v>25</v>
      </c>
      <c r="P1354" t="s">
        <v>202</v>
      </c>
      <c r="Q1354" t="s">
        <v>27</v>
      </c>
      <c r="R1354" t="s">
        <v>3483</v>
      </c>
      <c r="S1354" t="s">
        <v>3484</v>
      </c>
      <c r="T1354" t="s">
        <v>30</v>
      </c>
      <c r="U1354" t="s">
        <v>103</v>
      </c>
    </row>
    <row r="1355" spans="1:21">
      <c r="A1355" t="s">
        <v>3485</v>
      </c>
      <c r="B1355" s="1">
        <v>44551</v>
      </c>
      <c r="C1355" t="s">
        <v>22</v>
      </c>
      <c r="D1355">
        <v>38</v>
      </c>
      <c r="E1355" t="s">
        <v>39</v>
      </c>
      <c r="F1355">
        <v>0</v>
      </c>
      <c r="G1355">
        <v>2</v>
      </c>
      <c r="H1355" t="s">
        <v>24</v>
      </c>
      <c r="I1355">
        <v>3051</v>
      </c>
      <c r="J1355">
        <v>0</v>
      </c>
      <c r="K1355">
        <v>44</v>
      </c>
      <c r="L1355" t="s">
        <v>142</v>
      </c>
      <c r="M1355" t="s">
        <v>39</v>
      </c>
      <c r="N1355" t="s">
        <v>23</v>
      </c>
      <c r="O1355" t="s">
        <v>56</v>
      </c>
      <c r="P1355" t="s">
        <v>202</v>
      </c>
      <c r="Q1355" t="s">
        <v>50</v>
      </c>
      <c r="R1355" t="s">
        <v>1942</v>
      </c>
      <c r="S1355" t="s">
        <v>3486</v>
      </c>
      <c r="T1355" t="s">
        <v>30</v>
      </c>
      <c r="U1355" t="s">
        <v>106</v>
      </c>
    </row>
    <row r="1356" spans="1:21">
      <c r="A1356" t="s">
        <v>3487</v>
      </c>
      <c r="B1356" s="1">
        <v>45843</v>
      </c>
      <c r="C1356" t="s">
        <v>33</v>
      </c>
      <c r="D1356">
        <v>41</v>
      </c>
      <c r="E1356" t="s">
        <v>39</v>
      </c>
      <c r="F1356">
        <v>0</v>
      </c>
      <c r="G1356">
        <v>2</v>
      </c>
      <c r="H1356" t="s">
        <v>24</v>
      </c>
      <c r="I1356">
        <v>5824</v>
      </c>
      <c r="J1356">
        <v>0</v>
      </c>
      <c r="K1356">
        <v>1</v>
      </c>
      <c r="L1356" t="s">
        <v>48</v>
      </c>
      <c r="M1356" t="s">
        <v>23</v>
      </c>
      <c r="N1356" t="s">
        <v>23</v>
      </c>
      <c r="O1356" t="s">
        <v>25</v>
      </c>
      <c r="P1356" t="s">
        <v>26</v>
      </c>
      <c r="Q1356" t="s">
        <v>84</v>
      </c>
      <c r="R1356" t="s">
        <v>3488</v>
      </c>
      <c r="S1356" t="s">
        <v>3489</v>
      </c>
      <c r="T1356" t="s">
        <v>30</v>
      </c>
      <c r="U1356" t="s">
        <v>69</v>
      </c>
    </row>
    <row r="1357" spans="1:21">
      <c r="A1357" t="s">
        <v>3490</v>
      </c>
      <c r="B1357" s="1">
        <v>45704</v>
      </c>
      <c r="C1357" t="s">
        <v>22</v>
      </c>
      <c r="D1357">
        <v>53</v>
      </c>
      <c r="E1357" t="s">
        <v>39</v>
      </c>
      <c r="F1357">
        <v>0</v>
      </c>
      <c r="G1357">
        <v>2</v>
      </c>
      <c r="H1357" t="s">
        <v>24</v>
      </c>
      <c r="I1357">
        <v>3469</v>
      </c>
      <c r="J1357">
        <v>0</v>
      </c>
      <c r="K1357">
        <v>6</v>
      </c>
      <c r="L1357" t="s">
        <v>48</v>
      </c>
      <c r="M1357" t="s">
        <v>23</v>
      </c>
      <c r="N1357" t="s">
        <v>23</v>
      </c>
      <c r="O1357" t="s">
        <v>25</v>
      </c>
      <c r="P1357" t="s">
        <v>26</v>
      </c>
      <c r="Q1357" t="s">
        <v>84</v>
      </c>
      <c r="R1357" t="s">
        <v>1157</v>
      </c>
      <c r="S1357" t="s">
        <v>3491</v>
      </c>
      <c r="T1357" t="s">
        <v>64</v>
      </c>
      <c r="U1357" t="s">
        <v>234</v>
      </c>
    </row>
    <row r="1358" spans="1:21">
      <c r="A1358" t="s">
        <v>3492</v>
      </c>
      <c r="B1358" s="1">
        <v>45827</v>
      </c>
      <c r="C1358" t="s">
        <v>33</v>
      </c>
      <c r="D1358">
        <v>56</v>
      </c>
      <c r="E1358" t="s">
        <v>39</v>
      </c>
      <c r="F1358">
        <v>0</v>
      </c>
      <c r="G1358">
        <v>2</v>
      </c>
      <c r="H1358" t="s">
        <v>24</v>
      </c>
      <c r="I1358">
        <v>5082</v>
      </c>
      <c r="J1358">
        <v>0</v>
      </c>
      <c r="K1358">
        <v>2</v>
      </c>
      <c r="L1358" t="s">
        <v>48</v>
      </c>
      <c r="M1358" t="s">
        <v>23</v>
      </c>
      <c r="N1358" t="s">
        <v>23</v>
      </c>
      <c r="O1358" t="s">
        <v>25</v>
      </c>
      <c r="P1358" t="s">
        <v>26</v>
      </c>
      <c r="Q1358" t="s">
        <v>84</v>
      </c>
      <c r="R1358" t="s">
        <v>1239</v>
      </c>
      <c r="S1358" t="s">
        <v>3493</v>
      </c>
      <c r="T1358" t="s">
        <v>59</v>
      </c>
      <c r="U1358" t="s">
        <v>140</v>
      </c>
    </row>
    <row r="1359" spans="1:21">
      <c r="A1359" t="s">
        <v>3494</v>
      </c>
      <c r="B1359" s="1">
        <v>45856</v>
      </c>
      <c r="C1359" t="s">
        <v>33</v>
      </c>
      <c r="D1359">
        <v>48</v>
      </c>
      <c r="E1359" t="s">
        <v>39</v>
      </c>
      <c r="F1359">
        <v>0</v>
      </c>
      <c r="G1359">
        <v>2</v>
      </c>
      <c r="H1359" t="s">
        <v>24</v>
      </c>
      <c r="I1359">
        <v>3061</v>
      </c>
      <c r="J1359">
        <v>0</v>
      </c>
      <c r="K1359">
        <v>1</v>
      </c>
      <c r="M1359" t="s">
        <v>23</v>
      </c>
      <c r="N1359" t="s">
        <v>39</v>
      </c>
      <c r="P1359" t="s">
        <v>26</v>
      </c>
      <c r="Q1359" t="s">
        <v>27</v>
      </c>
      <c r="R1359" t="s">
        <v>395</v>
      </c>
      <c r="S1359" t="s">
        <v>3495</v>
      </c>
      <c r="T1359" t="s">
        <v>59</v>
      </c>
      <c r="U1359" t="s">
        <v>60</v>
      </c>
    </row>
    <row r="1360" spans="1:21">
      <c r="A1360" t="s">
        <v>3496</v>
      </c>
      <c r="B1360" s="1">
        <v>45803</v>
      </c>
      <c r="C1360" t="s">
        <v>22</v>
      </c>
      <c r="D1360">
        <v>48</v>
      </c>
      <c r="E1360" t="s">
        <v>39</v>
      </c>
      <c r="F1360">
        <v>0</v>
      </c>
      <c r="G1360">
        <v>2</v>
      </c>
      <c r="H1360" t="s">
        <v>24</v>
      </c>
      <c r="I1360">
        <v>3520</v>
      </c>
      <c r="J1360">
        <v>0</v>
      </c>
      <c r="K1360">
        <v>3</v>
      </c>
      <c r="M1360" t="s">
        <v>23</v>
      </c>
      <c r="N1360" t="s">
        <v>23</v>
      </c>
      <c r="O1360" t="s">
        <v>56</v>
      </c>
      <c r="P1360" t="s">
        <v>26</v>
      </c>
      <c r="Q1360" t="s">
        <v>27</v>
      </c>
      <c r="R1360" t="s">
        <v>1317</v>
      </c>
      <c r="S1360" t="s">
        <v>3497</v>
      </c>
      <c r="T1360" t="s">
        <v>43</v>
      </c>
      <c r="U1360" t="s">
        <v>44</v>
      </c>
    </row>
    <row r="1361" spans="1:21">
      <c r="A1361" t="s">
        <v>3498</v>
      </c>
      <c r="B1361" s="1">
        <v>45216</v>
      </c>
      <c r="C1361" t="s">
        <v>22</v>
      </c>
      <c r="D1361">
        <v>39</v>
      </c>
      <c r="E1361" t="s">
        <v>39</v>
      </c>
      <c r="F1361">
        <v>0</v>
      </c>
      <c r="G1361">
        <v>2</v>
      </c>
      <c r="H1361" t="s">
        <v>24</v>
      </c>
      <c r="I1361">
        <v>5438</v>
      </c>
      <c r="J1361">
        <v>0</v>
      </c>
      <c r="K1361">
        <v>22</v>
      </c>
      <c r="L1361" t="s">
        <v>97</v>
      </c>
      <c r="M1361" t="s">
        <v>23</v>
      </c>
      <c r="N1361" t="s">
        <v>23</v>
      </c>
      <c r="O1361" t="s">
        <v>25</v>
      </c>
      <c r="P1361" t="s">
        <v>26</v>
      </c>
      <c r="Q1361" t="s">
        <v>27</v>
      </c>
      <c r="R1361" t="s">
        <v>812</v>
      </c>
      <c r="S1361" t="s">
        <v>3499</v>
      </c>
      <c r="T1361" t="s">
        <v>64</v>
      </c>
      <c r="U1361" t="s">
        <v>145</v>
      </c>
    </row>
    <row r="1362" spans="1:21">
      <c r="A1362" t="s">
        <v>3500</v>
      </c>
      <c r="B1362" s="1">
        <v>44275</v>
      </c>
      <c r="C1362" t="s">
        <v>22</v>
      </c>
      <c r="D1362">
        <v>61</v>
      </c>
      <c r="E1362" t="s">
        <v>23</v>
      </c>
      <c r="F1362">
        <v>0</v>
      </c>
      <c r="G1362">
        <v>2</v>
      </c>
      <c r="H1362" t="s">
        <v>24</v>
      </c>
      <c r="I1362">
        <v>5650</v>
      </c>
      <c r="J1362">
        <v>1</v>
      </c>
      <c r="K1362">
        <v>53</v>
      </c>
      <c r="M1362" t="s">
        <v>39</v>
      </c>
      <c r="N1362" t="s">
        <v>23</v>
      </c>
      <c r="O1362" t="s">
        <v>49</v>
      </c>
      <c r="P1362" t="s">
        <v>202</v>
      </c>
      <c r="Q1362" t="s">
        <v>27</v>
      </c>
      <c r="R1362" t="s">
        <v>3501</v>
      </c>
      <c r="S1362" t="s">
        <v>3502</v>
      </c>
      <c r="T1362" t="s">
        <v>59</v>
      </c>
      <c r="U1362" t="s">
        <v>140</v>
      </c>
    </row>
    <row r="1363" spans="1:21">
      <c r="A1363" t="s">
        <v>3503</v>
      </c>
      <c r="B1363" s="1">
        <v>45622</v>
      </c>
      <c r="C1363" t="s">
        <v>33</v>
      </c>
      <c r="D1363">
        <v>62</v>
      </c>
      <c r="E1363" t="s">
        <v>23</v>
      </c>
      <c r="F1363">
        <v>0</v>
      </c>
      <c r="G1363">
        <v>2</v>
      </c>
      <c r="H1363" t="s">
        <v>24</v>
      </c>
      <c r="I1363">
        <v>4971</v>
      </c>
      <c r="J1363">
        <v>3</v>
      </c>
      <c r="K1363">
        <v>9</v>
      </c>
      <c r="L1363" t="s">
        <v>48</v>
      </c>
      <c r="M1363" t="s">
        <v>23</v>
      </c>
      <c r="N1363" t="s">
        <v>23</v>
      </c>
      <c r="O1363" t="s">
        <v>25</v>
      </c>
      <c r="P1363" t="s">
        <v>26</v>
      </c>
      <c r="Q1363" t="s">
        <v>27</v>
      </c>
      <c r="R1363" t="s">
        <v>3504</v>
      </c>
      <c r="S1363" t="s">
        <v>3505</v>
      </c>
      <c r="T1363" t="s">
        <v>30</v>
      </c>
      <c r="U1363" t="s">
        <v>69</v>
      </c>
    </row>
    <row r="1364" spans="1:21">
      <c r="A1364" t="s">
        <v>3506</v>
      </c>
      <c r="B1364" s="1">
        <v>45580</v>
      </c>
      <c r="C1364" t="s">
        <v>22</v>
      </c>
      <c r="D1364">
        <v>49</v>
      </c>
      <c r="E1364" t="s">
        <v>39</v>
      </c>
      <c r="F1364">
        <v>0</v>
      </c>
      <c r="G1364">
        <v>2</v>
      </c>
      <c r="H1364" t="s">
        <v>24</v>
      </c>
      <c r="I1364">
        <v>2457</v>
      </c>
      <c r="J1364">
        <v>0</v>
      </c>
      <c r="K1364">
        <v>10</v>
      </c>
      <c r="M1364" t="s">
        <v>23</v>
      </c>
      <c r="N1364" t="s">
        <v>23</v>
      </c>
      <c r="O1364" t="s">
        <v>49</v>
      </c>
      <c r="P1364" t="s">
        <v>26</v>
      </c>
      <c r="Q1364" t="s">
        <v>50</v>
      </c>
      <c r="R1364" t="s">
        <v>3507</v>
      </c>
      <c r="S1364" t="s">
        <v>3508</v>
      </c>
      <c r="T1364" t="s">
        <v>64</v>
      </c>
      <c r="U1364" t="s">
        <v>254</v>
      </c>
    </row>
    <row r="1365" spans="1:21">
      <c r="A1365" t="s">
        <v>3509</v>
      </c>
      <c r="B1365" s="1">
        <v>45819</v>
      </c>
      <c r="C1365" t="s">
        <v>33</v>
      </c>
      <c r="D1365">
        <v>39</v>
      </c>
      <c r="E1365" t="s">
        <v>39</v>
      </c>
      <c r="F1365">
        <v>0</v>
      </c>
      <c r="G1365">
        <v>2</v>
      </c>
      <c r="H1365" t="s">
        <v>24</v>
      </c>
      <c r="I1365">
        <v>3005</v>
      </c>
      <c r="J1365">
        <v>0</v>
      </c>
      <c r="K1365">
        <v>2</v>
      </c>
      <c r="L1365" t="s">
        <v>48</v>
      </c>
      <c r="M1365" t="s">
        <v>23</v>
      </c>
      <c r="N1365" t="s">
        <v>23</v>
      </c>
      <c r="O1365" t="s">
        <v>49</v>
      </c>
      <c r="P1365" t="s">
        <v>26</v>
      </c>
      <c r="Q1365" t="s">
        <v>27</v>
      </c>
      <c r="R1365" t="s">
        <v>512</v>
      </c>
      <c r="S1365" t="s">
        <v>3510</v>
      </c>
      <c r="T1365" t="s">
        <v>59</v>
      </c>
      <c r="U1365" t="s">
        <v>140</v>
      </c>
    </row>
    <row r="1366" spans="1:21">
      <c r="A1366" t="s">
        <v>3511</v>
      </c>
      <c r="B1366" s="1">
        <v>45617</v>
      </c>
      <c r="C1366" t="s">
        <v>22</v>
      </c>
      <c r="D1366">
        <v>35</v>
      </c>
      <c r="E1366" t="s">
        <v>23</v>
      </c>
      <c r="F1366">
        <v>0</v>
      </c>
      <c r="G1366">
        <v>2</v>
      </c>
      <c r="H1366" t="s">
        <v>24</v>
      </c>
      <c r="I1366">
        <v>4748</v>
      </c>
      <c r="J1366">
        <v>0</v>
      </c>
      <c r="K1366">
        <v>9</v>
      </c>
      <c r="L1366" t="s">
        <v>48</v>
      </c>
      <c r="M1366" t="s">
        <v>23</v>
      </c>
      <c r="N1366" t="s">
        <v>23</v>
      </c>
      <c r="O1366" t="s">
        <v>25</v>
      </c>
      <c r="P1366" t="s">
        <v>26</v>
      </c>
      <c r="Q1366" t="s">
        <v>27</v>
      </c>
      <c r="R1366" t="s">
        <v>936</v>
      </c>
      <c r="S1366" t="s">
        <v>3512</v>
      </c>
      <c r="T1366" t="s">
        <v>59</v>
      </c>
      <c r="U1366" t="s">
        <v>241</v>
      </c>
    </row>
    <row r="1367" spans="1:21">
      <c r="A1367" t="s">
        <v>3513</v>
      </c>
      <c r="B1367" s="1">
        <v>45667</v>
      </c>
      <c r="C1367" t="s">
        <v>33</v>
      </c>
      <c r="D1367">
        <v>31</v>
      </c>
      <c r="E1367" t="s">
        <v>39</v>
      </c>
      <c r="F1367">
        <v>0</v>
      </c>
      <c r="G1367">
        <v>2</v>
      </c>
      <c r="H1367" t="s">
        <v>24</v>
      </c>
      <c r="I1367">
        <v>3109</v>
      </c>
      <c r="J1367">
        <v>0</v>
      </c>
      <c r="K1367">
        <v>7</v>
      </c>
      <c r="M1367" t="s">
        <v>23</v>
      </c>
      <c r="N1367" t="s">
        <v>23</v>
      </c>
      <c r="O1367" t="s">
        <v>25</v>
      </c>
      <c r="P1367" t="s">
        <v>26</v>
      </c>
      <c r="Q1367" t="s">
        <v>27</v>
      </c>
      <c r="R1367" t="s">
        <v>81</v>
      </c>
      <c r="S1367" t="s">
        <v>3514</v>
      </c>
      <c r="T1367" t="s">
        <v>36</v>
      </c>
      <c r="U1367" t="s">
        <v>46</v>
      </c>
    </row>
    <row r="1368" spans="1:21">
      <c r="A1368" t="s">
        <v>3515</v>
      </c>
      <c r="B1368" s="1">
        <v>43759</v>
      </c>
      <c r="C1368" t="s">
        <v>33</v>
      </c>
      <c r="D1368">
        <v>21</v>
      </c>
      <c r="E1368" t="s">
        <v>23</v>
      </c>
      <c r="F1368">
        <v>0</v>
      </c>
      <c r="G1368">
        <v>2</v>
      </c>
      <c r="H1368" t="s">
        <v>24</v>
      </c>
      <c r="I1368">
        <v>4191</v>
      </c>
      <c r="J1368">
        <v>1</v>
      </c>
      <c r="K1368">
        <v>70</v>
      </c>
      <c r="L1368" t="s">
        <v>316</v>
      </c>
      <c r="M1368" t="s">
        <v>23</v>
      </c>
      <c r="N1368" t="s">
        <v>23</v>
      </c>
      <c r="O1368" t="s">
        <v>25</v>
      </c>
      <c r="P1368" t="s">
        <v>202</v>
      </c>
      <c r="Q1368" t="s">
        <v>27</v>
      </c>
      <c r="R1368" t="s">
        <v>3037</v>
      </c>
      <c r="S1368" t="s">
        <v>3516</v>
      </c>
      <c r="T1368" t="s">
        <v>36</v>
      </c>
      <c r="U1368" t="s">
        <v>37</v>
      </c>
    </row>
    <row r="1369" spans="1:21">
      <c r="A1369" t="s">
        <v>3517</v>
      </c>
      <c r="B1369" s="1">
        <v>45736</v>
      </c>
      <c r="C1369" t="s">
        <v>22</v>
      </c>
      <c r="D1369">
        <v>33</v>
      </c>
      <c r="E1369" t="s">
        <v>23</v>
      </c>
      <c r="F1369">
        <v>0</v>
      </c>
      <c r="G1369">
        <v>2</v>
      </c>
      <c r="H1369" t="s">
        <v>24</v>
      </c>
      <c r="I1369">
        <v>3819</v>
      </c>
      <c r="J1369">
        <v>0</v>
      </c>
      <c r="K1369">
        <v>5</v>
      </c>
      <c r="L1369" t="s">
        <v>48</v>
      </c>
      <c r="M1369" t="s">
        <v>23</v>
      </c>
      <c r="N1369" t="s">
        <v>23</v>
      </c>
      <c r="O1369" t="s">
        <v>25</v>
      </c>
      <c r="P1369" t="s">
        <v>26</v>
      </c>
      <c r="Q1369" t="s">
        <v>27</v>
      </c>
      <c r="R1369" t="s">
        <v>3518</v>
      </c>
      <c r="S1369" t="s">
        <v>3519</v>
      </c>
      <c r="T1369" t="s">
        <v>36</v>
      </c>
      <c r="U1369" t="s">
        <v>37</v>
      </c>
    </row>
    <row r="1370" spans="1:21">
      <c r="A1370" t="s">
        <v>3520</v>
      </c>
      <c r="B1370" s="1">
        <v>45864</v>
      </c>
      <c r="C1370" t="s">
        <v>22</v>
      </c>
      <c r="D1370">
        <v>45</v>
      </c>
      <c r="E1370" t="s">
        <v>39</v>
      </c>
      <c r="F1370">
        <v>0</v>
      </c>
      <c r="G1370">
        <v>2</v>
      </c>
      <c r="H1370" t="s">
        <v>24</v>
      </c>
      <c r="I1370">
        <v>5418</v>
      </c>
      <c r="J1370">
        <v>0</v>
      </c>
      <c r="K1370">
        <v>1</v>
      </c>
      <c r="L1370" t="s">
        <v>48</v>
      </c>
      <c r="M1370" t="s">
        <v>23</v>
      </c>
      <c r="N1370" t="s">
        <v>39</v>
      </c>
      <c r="P1370" t="s">
        <v>26</v>
      </c>
      <c r="Q1370" t="s">
        <v>50</v>
      </c>
      <c r="R1370" t="s">
        <v>395</v>
      </c>
      <c r="S1370" t="s">
        <v>3521</v>
      </c>
      <c r="T1370" t="s">
        <v>30</v>
      </c>
      <c r="U1370" t="s">
        <v>69</v>
      </c>
    </row>
    <row r="1371" spans="1:21">
      <c r="A1371" t="s">
        <v>3522</v>
      </c>
      <c r="B1371" s="1">
        <v>45451</v>
      </c>
      <c r="C1371" t="s">
        <v>22</v>
      </c>
      <c r="D1371">
        <v>27</v>
      </c>
      <c r="E1371" t="s">
        <v>23</v>
      </c>
      <c r="F1371">
        <v>0</v>
      </c>
      <c r="G1371">
        <v>2</v>
      </c>
      <c r="H1371" t="s">
        <v>24</v>
      </c>
      <c r="I1371">
        <v>4550</v>
      </c>
      <c r="J1371">
        <v>1</v>
      </c>
      <c r="K1371">
        <v>14</v>
      </c>
      <c r="M1371" t="s">
        <v>23</v>
      </c>
      <c r="N1371" t="s">
        <v>23</v>
      </c>
      <c r="O1371" t="s">
        <v>25</v>
      </c>
      <c r="P1371" t="s">
        <v>26</v>
      </c>
      <c r="Q1371" t="s">
        <v>27</v>
      </c>
      <c r="R1371" t="s">
        <v>1257</v>
      </c>
      <c r="S1371" t="s">
        <v>3523</v>
      </c>
      <c r="T1371" t="s">
        <v>64</v>
      </c>
      <c r="U1371" t="s">
        <v>350</v>
      </c>
    </row>
    <row r="1372" spans="1:21">
      <c r="A1372" t="s">
        <v>3524</v>
      </c>
      <c r="B1372" s="1">
        <v>45758</v>
      </c>
      <c r="C1372" t="s">
        <v>22</v>
      </c>
      <c r="D1372">
        <v>28</v>
      </c>
      <c r="E1372" t="s">
        <v>39</v>
      </c>
      <c r="F1372">
        <v>0</v>
      </c>
      <c r="G1372">
        <v>2</v>
      </c>
      <c r="H1372" t="s">
        <v>24</v>
      </c>
      <c r="I1372">
        <v>2777</v>
      </c>
      <c r="J1372">
        <v>0</v>
      </c>
      <c r="K1372">
        <v>4</v>
      </c>
      <c r="L1372" t="s">
        <v>48</v>
      </c>
      <c r="M1372" t="s">
        <v>23</v>
      </c>
      <c r="N1372" t="s">
        <v>23</v>
      </c>
      <c r="O1372" t="s">
        <v>25</v>
      </c>
      <c r="P1372" t="s">
        <v>26</v>
      </c>
      <c r="Q1372" t="s">
        <v>27</v>
      </c>
      <c r="R1372" t="s">
        <v>3525</v>
      </c>
      <c r="S1372" t="s">
        <v>3526</v>
      </c>
      <c r="T1372" t="s">
        <v>30</v>
      </c>
      <c r="U1372" t="s">
        <v>69</v>
      </c>
    </row>
    <row r="1373" spans="1:21">
      <c r="A1373" t="s">
        <v>3527</v>
      </c>
      <c r="B1373" s="1">
        <v>45692</v>
      </c>
      <c r="C1373" t="s">
        <v>22</v>
      </c>
      <c r="D1373">
        <v>49</v>
      </c>
      <c r="E1373" t="s">
        <v>23</v>
      </c>
      <c r="F1373">
        <v>1</v>
      </c>
      <c r="G1373">
        <v>2</v>
      </c>
      <c r="H1373" t="s">
        <v>24</v>
      </c>
      <c r="I1373">
        <v>3878</v>
      </c>
      <c r="J1373">
        <v>1</v>
      </c>
      <c r="K1373">
        <v>6</v>
      </c>
      <c r="L1373" t="s">
        <v>48</v>
      </c>
      <c r="M1373" t="s">
        <v>23</v>
      </c>
      <c r="N1373" t="s">
        <v>23</v>
      </c>
      <c r="O1373" t="s">
        <v>49</v>
      </c>
      <c r="P1373" t="s">
        <v>26</v>
      </c>
      <c r="Q1373" t="s">
        <v>84</v>
      </c>
      <c r="R1373" t="s">
        <v>2486</v>
      </c>
      <c r="S1373" t="s">
        <v>3528</v>
      </c>
      <c r="T1373" t="s">
        <v>30</v>
      </c>
      <c r="U1373" t="s">
        <v>69</v>
      </c>
    </row>
    <row r="1374" spans="1:21">
      <c r="A1374" t="s">
        <v>3529</v>
      </c>
      <c r="B1374" s="1">
        <v>43759</v>
      </c>
      <c r="C1374" t="s">
        <v>22</v>
      </c>
      <c r="D1374">
        <v>51</v>
      </c>
      <c r="E1374" t="s">
        <v>23</v>
      </c>
      <c r="F1374">
        <v>0</v>
      </c>
      <c r="G1374">
        <v>2</v>
      </c>
      <c r="H1374" t="s">
        <v>24</v>
      </c>
      <c r="I1374">
        <v>5563</v>
      </c>
      <c r="J1374">
        <v>1</v>
      </c>
      <c r="K1374">
        <v>70</v>
      </c>
      <c r="L1374" t="s">
        <v>316</v>
      </c>
      <c r="M1374" t="s">
        <v>23</v>
      </c>
      <c r="N1374" t="s">
        <v>23</v>
      </c>
      <c r="O1374" t="s">
        <v>25</v>
      </c>
      <c r="P1374" t="s">
        <v>202</v>
      </c>
      <c r="Q1374" t="s">
        <v>50</v>
      </c>
      <c r="R1374" t="s">
        <v>3530</v>
      </c>
      <c r="S1374" t="s">
        <v>3531</v>
      </c>
      <c r="T1374" t="s">
        <v>64</v>
      </c>
      <c r="U1374" t="s">
        <v>65</v>
      </c>
    </row>
    <row r="1375" spans="1:21">
      <c r="A1375" t="s">
        <v>3532</v>
      </c>
      <c r="B1375" s="1">
        <v>45834</v>
      </c>
      <c r="C1375" t="s">
        <v>22</v>
      </c>
      <c r="D1375">
        <v>46</v>
      </c>
      <c r="E1375" t="s">
        <v>39</v>
      </c>
      <c r="F1375">
        <v>0</v>
      </c>
      <c r="G1375">
        <v>2</v>
      </c>
      <c r="H1375" t="s">
        <v>24</v>
      </c>
      <c r="I1375">
        <v>3280</v>
      </c>
      <c r="J1375">
        <v>0</v>
      </c>
      <c r="K1375">
        <v>2</v>
      </c>
      <c r="L1375" t="s">
        <v>48</v>
      </c>
      <c r="M1375" t="s">
        <v>23</v>
      </c>
      <c r="N1375" t="s">
        <v>23</v>
      </c>
      <c r="O1375" t="s">
        <v>25</v>
      </c>
      <c r="P1375" t="s">
        <v>26</v>
      </c>
      <c r="Q1375" t="s">
        <v>27</v>
      </c>
      <c r="R1375" t="s">
        <v>218</v>
      </c>
      <c r="S1375" t="s">
        <v>3533</v>
      </c>
      <c r="T1375" t="s">
        <v>64</v>
      </c>
      <c r="U1375" t="s">
        <v>73</v>
      </c>
    </row>
    <row r="1376" spans="1:21">
      <c r="A1376" t="s">
        <v>3534</v>
      </c>
      <c r="B1376" s="1">
        <v>45846</v>
      </c>
      <c r="C1376" t="s">
        <v>33</v>
      </c>
      <c r="D1376">
        <v>62</v>
      </c>
      <c r="E1376" t="s">
        <v>39</v>
      </c>
      <c r="F1376">
        <v>0</v>
      </c>
      <c r="G1376">
        <v>2</v>
      </c>
      <c r="H1376" t="s">
        <v>24</v>
      </c>
      <c r="I1376">
        <v>3052</v>
      </c>
      <c r="J1376">
        <v>0</v>
      </c>
      <c r="K1376">
        <v>1</v>
      </c>
      <c r="L1376" t="s">
        <v>48</v>
      </c>
      <c r="M1376" t="s">
        <v>23</v>
      </c>
      <c r="N1376" t="s">
        <v>23</v>
      </c>
      <c r="O1376" t="s">
        <v>25</v>
      </c>
      <c r="P1376" t="s">
        <v>26</v>
      </c>
      <c r="Q1376" t="s">
        <v>27</v>
      </c>
      <c r="R1376" t="s">
        <v>3535</v>
      </c>
      <c r="S1376" t="s">
        <v>2077</v>
      </c>
      <c r="T1376" t="s">
        <v>59</v>
      </c>
      <c r="U1376" t="s">
        <v>60</v>
      </c>
    </row>
    <row r="1377" spans="1:21">
      <c r="A1377" t="s">
        <v>3536</v>
      </c>
      <c r="B1377" s="1">
        <v>45844</v>
      </c>
      <c r="C1377" t="s">
        <v>22</v>
      </c>
      <c r="D1377">
        <v>20</v>
      </c>
      <c r="E1377" t="s">
        <v>39</v>
      </c>
      <c r="F1377">
        <v>3</v>
      </c>
      <c r="G1377">
        <v>2</v>
      </c>
      <c r="H1377" t="s">
        <v>24</v>
      </c>
      <c r="I1377">
        <v>5421</v>
      </c>
      <c r="J1377">
        <v>0</v>
      </c>
      <c r="K1377">
        <v>1</v>
      </c>
      <c r="M1377" t="s">
        <v>39</v>
      </c>
      <c r="N1377" t="s">
        <v>23</v>
      </c>
      <c r="O1377" t="s">
        <v>56</v>
      </c>
      <c r="P1377" t="s">
        <v>26</v>
      </c>
      <c r="Q1377" t="s">
        <v>27</v>
      </c>
      <c r="R1377" t="s">
        <v>3537</v>
      </c>
      <c r="S1377" t="s">
        <v>3538</v>
      </c>
      <c r="T1377" t="s">
        <v>30</v>
      </c>
      <c r="U1377" t="s">
        <v>69</v>
      </c>
    </row>
    <row r="1378" spans="1:21">
      <c r="A1378" t="s">
        <v>3539</v>
      </c>
      <c r="B1378" s="1">
        <v>45768</v>
      </c>
      <c r="C1378" t="s">
        <v>33</v>
      </c>
      <c r="D1378">
        <v>38</v>
      </c>
      <c r="E1378" t="s">
        <v>23</v>
      </c>
      <c r="F1378">
        <v>3</v>
      </c>
      <c r="G1378">
        <v>2</v>
      </c>
      <c r="H1378" t="s">
        <v>24</v>
      </c>
      <c r="I1378">
        <v>5758</v>
      </c>
      <c r="J1378">
        <v>5</v>
      </c>
      <c r="K1378">
        <v>4</v>
      </c>
      <c r="M1378" t="s">
        <v>23</v>
      </c>
      <c r="N1378" t="s">
        <v>23</v>
      </c>
      <c r="O1378" t="s">
        <v>49</v>
      </c>
      <c r="P1378" t="s">
        <v>26</v>
      </c>
      <c r="Q1378" t="s">
        <v>50</v>
      </c>
      <c r="R1378" t="s">
        <v>3540</v>
      </c>
      <c r="S1378" t="s">
        <v>3541</v>
      </c>
      <c r="T1378" t="s">
        <v>64</v>
      </c>
      <c r="U1378" t="s">
        <v>145</v>
      </c>
    </row>
    <row r="1379" spans="1:21">
      <c r="A1379" t="s">
        <v>3542</v>
      </c>
      <c r="B1379" s="1">
        <v>45862</v>
      </c>
      <c r="C1379" t="s">
        <v>33</v>
      </c>
      <c r="D1379">
        <v>64</v>
      </c>
      <c r="E1379" t="s">
        <v>39</v>
      </c>
      <c r="F1379">
        <v>0</v>
      </c>
      <c r="G1379">
        <v>2</v>
      </c>
      <c r="H1379" t="s">
        <v>24</v>
      </c>
      <c r="I1379">
        <v>4620</v>
      </c>
      <c r="J1379">
        <v>0</v>
      </c>
      <c r="K1379">
        <v>1</v>
      </c>
      <c r="M1379" t="s">
        <v>23</v>
      </c>
      <c r="N1379" t="s">
        <v>23</v>
      </c>
      <c r="O1379" t="s">
        <v>25</v>
      </c>
      <c r="P1379" t="s">
        <v>26</v>
      </c>
      <c r="Q1379" t="s">
        <v>27</v>
      </c>
      <c r="R1379" t="s">
        <v>117</v>
      </c>
      <c r="S1379" t="s">
        <v>3543</v>
      </c>
      <c r="T1379" t="s">
        <v>36</v>
      </c>
      <c r="U1379" t="s">
        <v>37</v>
      </c>
    </row>
    <row r="1380" spans="1:21">
      <c r="A1380" t="s">
        <v>3544</v>
      </c>
      <c r="B1380" s="1">
        <v>43753</v>
      </c>
      <c r="C1380" t="s">
        <v>22</v>
      </c>
      <c r="D1380">
        <v>34</v>
      </c>
      <c r="E1380" t="s">
        <v>23</v>
      </c>
      <c r="F1380">
        <v>0</v>
      </c>
      <c r="G1380">
        <v>2</v>
      </c>
      <c r="H1380" t="s">
        <v>24</v>
      </c>
      <c r="I1380">
        <v>4794</v>
      </c>
      <c r="J1380">
        <v>1</v>
      </c>
      <c r="K1380">
        <v>70</v>
      </c>
      <c r="L1380" t="s">
        <v>316</v>
      </c>
      <c r="M1380" t="s">
        <v>23</v>
      </c>
      <c r="N1380" t="s">
        <v>23</v>
      </c>
      <c r="O1380" t="s">
        <v>25</v>
      </c>
      <c r="P1380" t="s">
        <v>164</v>
      </c>
      <c r="Q1380" t="s">
        <v>27</v>
      </c>
      <c r="R1380" t="s">
        <v>2988</v>
      </c>
      <c r="S1380" t="s">
        <v>3545</v>
      </c>
      <c r="T1380" t="s">
        <v>30</v>
      </c>
      <c r="U1380" t="s">
        <v>31</v>
      </c>
    </row>
    <row r="1381" spans="1:21">
      <c r="A1381" t="s">
        <v>3546</v>
      </c>
      <c r="B1381" s="1">
        <v>45325</v>
      </c>
      <c r="C1381" t="s">
        <v>33</v>
      </c>
      <c r="D1381">
        <v>70</v>
      </c>
      <c r="E1381" t="s">
        <v>23</v>
      </c>
      <c r="F1381">
        <v>0</v>
      </c>
      <c r="G1381">
        <v>2</v>
      </c>
      <c r="H1381" t="s">
        <v>24</v>
      </c>
      <c r="I1381">
        <v>2167</v>
      </c>
      <c r="J1381">
        <v>1</v>
      </c>
      <c r="K1381">
        <v>18</v>
      </c>
      <c r="M1381" t="s">
        <v>39</v>
      </c>
      <c r="N1381" t="s">
        <v>23</v>
      </c>
      <c r="O1381" t="s">
        <v>49</v>
      </c>
      <c r="P1381" t="s">
        <v>26</v>
      </c>
      <c r="Q1381" t="s">
        <v>27</v>
      </c>
      <c r="R1381" t="s">
        <v>3068</v>
      </c>
      <c r="S1381" t="s">
        <v>3547</v>
      </c>
      <c r="T1381" t="s">
        <v>64</v>
      </c>
      <c r="U1381" t="s">
        <v>73</v>
      </c>
    </row>
    <row r="1382" spans="1:21">
      <c r="A1382" t="s">
        <v>3548</v>
      </c>
      <c r="B1382" s="1">
        <v>45810</v>
      </c>
      <c r="C1382" t="s">
        <v>33</v>
      </c>
      <c r="D1382">
        <v>69</v>
      </c>
      <c r="E1382" t="s">
        <v>39</v>
      </c>
      <c r="F1382">
        <v>0</v>
      </c>
      <c r="G1382">
        <v>2</v>
      </c>
      <c r="H1382" t="s">
        <v>24</v>
      </c>
      <c r="I1382">
        <v>5203</v>
      </c>
      <c r="J1382">
        <v>0</v>
      </c>
      <c r="K1382">
        <v>2</v>
      </c>
      <c r="L1382" t="s">
        <v>48</v>
      </c>
      <c r="M1382" t="s">
        <v>23</v>
      </c>
      <c r="N1382" t="s">
        <v>23</v>
      </c>
      <c r="O1382" t="s">
        <v>25</v>
      </c>
      <c r="P1382" t="s">
        <v>26</v>
      </c>
      <c r="Q1382" t="s">
        <v>27</v>
      </c>
      <c r="R1382" t="s">
        <v>3549</v>
      </c>
      <c r="S1382" t="s">
        <v>3550</v>
      </c>
      <c r="T1382" t="s">
        <v>30</v>
      </c>
      <c r="U1382" t="s">
        <v>69</v>
      </c>
    </row>
    <row r="1383" spans="1:21">
      <c r="A1383" t="s">
        <v>3551</v>
      </c>
      <c r="B1383" s="1">
        <v>43986</v>
      </c>
      <c r="C1383" t="s">
        <v>22</v>
      </c>
      <c r="D1383">
        <v>58</v>
      </c>
      <c r="E1383" t="s">
        <v>39</v>
      </c>
      <c r="F1383">
        <v>0</v>
      </c>
      <c r="G1383">
        <v>2</v>
      </c>
      <c r="H1383" t="s">
        <v>24</v>
      </c>
      <c r="I1383">
        <v>5016</v>
      </c>
      <c r="J1383">
        <v>0</v>
      </c>
      <c r="K1383">
        <v>62</v>
      </c>
      <c r="L1383" t="s">
        <v>142</v>
      </c>
      <c r="M1383" t="s">
        <v>23</v>
      </c>
      <c r="N1383" t="s">
        <v>23</v>
      </c>
      <c r="O1383" t="s">
        <v>25</v>
      </c>
      <c r="P1383" t="s">
        <v>202</v>
      </c>
      <c r="Q1383" t="s">
        <v>27</v>
      </c>
      <c r="R1383" t="s">
        <v>763</v>
      </c>
      <c r="S1383" t="s">
        <v>3552</v>
      </c>
      <c r="T1383" t="s">
        <v>36</v>
      </c>
      <c r="U1383" t="s">
        <v>37</v>
      </c>
    </row>
    <row r="1384" spans="1:21">
      <c r="A1384" t="s">
        <v>3553</v>
      </c>
      <c r="B1384" s="1">
        <v>45663</v>
      </c>
      <c r="C1384" t="s">
        <v>33</v>
      </c>
      <c r="D1384">
        <v>46</v>
      </c>
      <c r="E1384" t="s">
        <v>39</v>
      </c>
      <c r="F1384">
        <v>0</v>
      </c>
      <c r="G1384">
        <v>2</v>
      </c>
      <c r="H1384" t="s">
        <v>24</v>
      </c>
      <c r="I1384">
        <v>3077</v>
      </c>
      <c r="J1384">
        <v>0</v>
      </c>
      <c r="K1384">
        <v>7</v>
      </c>
      <c r="L1384" t="s">
        <v>48</v>
      </c>
      <c r="M1384" t="s">
        <v>23</v>
      </c>
      <c r="N1384" t="s">
        <v>23</v>
      </c>
      <c r="O1384" t="s">
        <v>25</v>
      </c>
      <c r="P1384" t="s">
        <v>26</v>
      </c>
      <c r="Q1384" t="s">
        <v>27</v>
      </c>
      <c r="R1384" t="s">
        <v>740</v>
      </c>
      <c r="S1384" t="s">
        <v>3554</v>
      </c>
      <c r="T1384" t="s">
        <v>30</v>
      </c>
      <c r="U1384" t="s">
        <v>69</v>
      </c>
    </row>
    <row r="1385" spans="1:21">
      <c r="A1385" t="s">
        <v>3555</v>
      </c>
      <c r="B1385" s="1">
        <v>45788</v>
      </c>
      <c r="C1385" t="s">
        <v>22</v>
      </c>
      <c r="D1385">
        <v>44</v>
      </c>
      <c r="E1385" t="s">
        <v>39</v>
      </c>
      <c r="F1385">
        <v>0</v>
      </c>
      <c r="G1385">
        <v>2</v>
      </c>
      <c r="H1385" t="s">
        <v>24</v>
      </c>
      <c r="I1385">
        <v>4428</v>
      </c>
      <c r="J1385">
        <v>0</v>
      </c>
      <c r="K1385">
        <v>3</v>
      </c>
      <c r="M1385" t="s">
        <v>23</v>
      </c>
      <c r="N1385" t="s">
        <v>23</v>
      </c>
      <c r="O1385" t="s">
        <v>25</v>
      </c>
      <c r="P1385" t="s">
        <v>26</v>
      </c>
      <c r="Q1385" t="s">
        <v>27</v>
      </c>
      <c r="R1385" t="s">
        <v>3556</v>
      </c>
      <c r="S1385" t="s">
        <v>3557</v>
      </c>
      <c r="T1385" t="s">
        <v>30</v>
      </c>
      <c r="U1385" t="s">
        <v>69</v>
      </c>
    </row>
    <row r="1386" spans="1:21">
      <c r="A1386" t="s">
        <v>3558</v>
      </c>
      <c r="B1386" s="1">
        <v>45860</v>
      </c>
      <c r="C1386" t="s">
        <v>33</v>
      </c>
      <c r="D1386">
        <v>58</v>
      </c>
      <c r="E1386" t="s">
        <v>39</v>
      </c>
      <c r="F1386">
        <v>0</v>
      </c>
      <c r="G1386">
        <v>2</v>
      </c>
      <c r="H1386" t="s">
        <v>24</v>
      </c>
      <c r="I1386">
        <v>3236</v>
      </c>
      <c r="J1386">
        <v>0</v>
      </c>
      <c r="K1386">
        <v>1</v>
      </c>
      <c r="L1386" t="s">
        <v>48</v>
      </c>
      <c r="M1386" t="s">
        <v>23</v>
      </c>
      <c r="N1386" t="s">
        <v>39</v>
      </c>
      <c r="P1386" t="s">
        <v>26</v>
      </c>
      <c r="Q1386" t="s">
        <v>27</v>
      </c>
      <c r="R1386" t="s">
        <v>3559</v>
      </c>
      <c r="S1386" t="s">
        <v>3560</v>
      </c>
      <c r="T1386" t="s">
        <v>36</v>
      </c>
      <c r="U1386" t="s">
        <v>46</v>
      </c>
    </row>
    <row r="1387" spans="1:21">
      <c r="A1387" t="s">
        <v>3561</v>
      </c>
      <c r="B1387" s="1">
        <v>45849</v>
      </c>
      <c r="C1387" t="s">
        <v>22</v>
      </c>
      <c r="D1387">
        <v>60</v>
      </c>
      <c r="E1387" t="s">
        <v>39</v>
      </c>
      <c r="F1387">
        <v>0</v>
      </c>
      <c r="G1387">
        <v>2</v>
      </c>
      <c r="H1387" t="s">
        <v>24</v>
      </c>
      <c r="I1387">
        <v>4490</v>
      </c>
      <c r="J1387">
        <v>0</v>
      </c>
      <c r="K1387">
        <v>1</v>
      </c>
      <c r="L1387" t="s">
        <v>48</v>
      </c>
      <c r="M1387" t="s">
        <v>23</v>
      </c>
      <c r="N1387" t="s">
        <v>23</v>
      </c>
      <c r="O1387" t="s">
        <v>25</v>
      </c>
      <c r="P1387" t="s">
        <v>26</v>
      </c>
      <c r="Q1387" t="s">
        <v>27</v>
      </c>
      <c r="R1387" t="s">
        <v>983</v>
      </c>
      <c r="S1387" t="s">
        <v>3562</v>
      </c>
      <c r="T1387" t="s">
        <v>36</v>
      </c>
      <c r="U1387" t="s">
        <v>37</v>
      </c>
    </row>
    <row r="1388" spans="1:21">
      <c r="A1388" t="s">
        <v>3563</v>
      </c>
      <c r="B1388" s="1">
        <v>45517</v>
      </c>
      <c r="C1388" t="s">
        <v>22</v>
      </c>
      <c r="D1388">
        <v>44</v>
      </c>
      <c r="E1388" t="s">
        <v>39</v>
      </c>
      <c r="F1388">
        <v>0</v>
      </c>
      <c r="G1388">
        <v>2</v>
      </c>
      <c r="H1388" t="s">
        <v>24</v>
      </c>
      <c r="I1388">
        <v>2406</v>
      </c>
      <c r="J1388">
        <v>0</v>
      </c>
      <c r="K1388">
        <v>12</v>
      </c>
      <c r="M1388" t="s">
        <v>23</v>
      </c>
      <c r="N1388" t="s">
        <v>23</v>
      </c>
      <c r="O1388" t="s">
        <v>25</v>
      </c>
      <c r="P1388" t="s">
        <v>26</v>
      </c>
      <c r="Q1388" t="s">
        <v>27</v>
      </c>
      <c r="R1388" t="s">
        <v>3564</v>
      </c>
      <c r="S1388" t="s">
        <v>3565</v>
      </c>
      <c r="T1388" t="s">
        <v>36</v>
      </c>
      <c r="U1388" t="s">
        <v>46</v>
      </c>
    </row>
    <row r="1389" spans="1:21">
      <c r="A1389" t="s">
        <v>3566</v>
      </c>
      <c r="B1389" s="1">
        <v>45269</v>
      </c>
      <c r="C1389" t="s">
        <v>22</v>
      </c>
      <c r="D1389">
        <v>49</v>
      </c>
      <c r="E1389" t="s">
        <v>39</v>
      </c>
      <c r="F1389">
        <v>0</v>
      </c>
      <c r="G1389">
        <v>2</v>
      </c>
      <c r="H1389" t="s">
        <v>24</v>
      </c>
      <c r="I1389">
        <v>2414</v>
      </c>
      <c r="J1389">
        <v>0</v>
      </c>
      <c r="K1389">
        <v>20</v>
      </c>
      <c r="L1389" t="s">
        <v>97</v>
      </c>
      <c r="M1389" t="s">
        <v>23</v>
      </c>
      <c r="N1389" t="s">
        <v>23</v>
      </c>
      <c r="O1389" t="s">
        <v>25</v>
      </c>
      <c r="P1389" t="s">
        <v>26</v>
      </c>
      <c r="Q1389" t="s">
        <v>27</v>
      </c>
      <c r="R1389" t="s">
        <v>1114</v>
      </c>
      <c r="S1389" t="s">
        <v>3567</v>
      </c>
      <c r="T1389" t="s">
        <v>43</v>
      </c>
      <c r="U1389" t="s">
        <v>149</v>
      </c>
    </row>
    <row r="1390" spans="1:21">
      <c r="A1390" t="s">
        <v>3568</v>
      </c>
      <c r="B1390" s="1">
        <v>44381</v>
      </c>
      <c r="C1390" t="s">
        <v>33</v>
      </c>
      <c r="D1390">
        <v>38</v>
      </c>
      <c r="E1390" t="s">
        <v>23</v>
      </c>
      <c r="F1390">
        <v>0</v>
      </c>
      <c r="G1390">
        <v>2</v>
      </c>
      <c r="H1390" t="s">
        <v>24</v>
      </c>
      <c r="I1390">
        <v>5785</v>
      </c>
      <c r="J1390">
        <v>1</v>
      </c>
      <c r="K1390">
        <v>49</v>
      </c>
      <c r="M1390" t="s">
        <v>23</v>
      </c>
      <c r="N1390" t="s">
        <v>23</v>
      </c>
      <c r="O1390" t="s">
        <v>25</v>
      </c>
      <c r="P1390" t="s">
        <v>164</v>
      </c>
      <c r="Q1390" t="s">
        <v>27</v>
      </c>
      <c r="R1390" t="s">
        <v>3569</v>
      </c>
      <c r="S1390" t="s">
        <v>3570</v>
      </c>
      <c r="T1390" t="s">
        <v>30</v>
      </c>
      <c r="U1390" t="s">
        <v>69</v>
      </c>
    </row>
    <row r="1391" spans="1:21">
      <c r="A1391" t="s">
        <v>3571</v>
      </c>
      <c r="B1391" s="1">
        <v>45670</v>
      </c>
      <c r="C1391" t="s">
        <v>33</v>
      </c>
      <c r="D1391">
        <v>63</v>
      </c>
      <c r="E1391" t="s">
        <v>39</v>
      </c>
      <c r="F1391">
        <v>0</v>
      </c>
      <c r="G1391">
        <v>2</v>
      </c>
      <c r="H1391" t="s">
        <v>24</v>
      </c>
      <c r="I1391">
        <v>3735</v>
      </c>
      <c r="J1391">
        <v>0</v>
      </c>
      <c r="K1391">
        <v>7</v>
      </c>
      <c r="M1391" t="s">
        <v>23</v>
      </c>
      <c r="N1391" t="s">
        <v>23</v>
      </c>
      <c r="O1391" t="s">
        <v>25</v>
      </c>
      <c r="P1391" t="s">
        <v>26</v>
      </c>
      <c r="Q1391" t="s">
        <v>27</v>
      </c>
      <c r="R1391" t="s">
        <v>3572</v>
      </c>
      <c r="S1391" t="s">
        <v>3573</v>
      </c>
      <c r="T1391" t="s">
        <v>36</v>
      </c>
      <c r="U1391" t="s">
        <v>46</v>
      </c>
    </row>
    <row r="1392" spans="1:21">
      <c r="A1392" t="s">
        <v>3574</v>
      </c>
      <c r="B1392" s="1">
        <v>45582</v>
      </c>
      <c r="C1392" t="s">
        <v>22</v>
      </c>
      <c r="D1392">
        <v>42</v>
      </c>
      <c r="E1392" t="s">
        <v>23</v>
      </c>
      <c r="F1392">
        <v>0</v>
      </c>
      <c r="G1392">
        <v>2</v>
      </c>
      <c r="H1392" t="s">
        <v>24</v>
      </c>
      <c r="I1392">
        <v>2457</v>
      </c>
      <c r="J1392">
        <v>1</v>
      </c>
      <c r="K1392">
        <v>10</v>
      </c>
      <c r="M1392" t="s">
        <v>23</v>
      </c>
      <c r="N1392" t="s">
        <v>23</v>
      </c>
      <c r="O1392" t="s">
        <v>25</v>
      </c>
      <c r="P1392" t="s">
        <v>26</v>
      </c>
      <c r="Q1392" t="s">
        <v>27</v>
      </c>
      <c r="R1392" t="s">
        <v>788</v>
      </c>
      <c r="S1392" t="s">
        <v>3575</v>
      </c>
      <c r="T1392" t="s">
        <v>64</v>
      </c>
      <c r="U1392" t="s">
        <v>234</v>
      </c>
    </row>
    <row r="1393" spans="1:21">
      <c r="A1393" t="s">
        <v>3576</v>
      </c>
      <c r="B1393" s="1">
        <v>44512</v>
      </c>
      <c r="C1393" t="s">
        <v>33</v>
      </c>
      <c r="D1393">
        <v>60</v>
      </c>
      <c r="E1393" t="s">
        <v>23</v>
      </c>
      <c r="F1393">
        <v>0</v>
      </c>
      <c r="G1393">
        <v>2</v>
      </c>
      <c r="H1393" t="s">
        <v>24</v>
      </c>
      <c r="I1393">
        <v>2761</v>
      </c>
      <c r="J1393">
        <v>1</v>
      </c>
      <c r="K1393">
        <v>45</v>
      </c>
      <c r="M1393" t="s">
        <v>23</v>
      </c>
      <c r="N1393" t="s">
        <v>23</v>
      </c>
      <c r="O1393" t="s">
        <v>56</v>
      </c>
      <c r="P1393" t="s">
        <v>202</v>
      </c>
      <c r="Q1393" t="s">
        <v>50</v>
      </c>
      <c r="R1393" t="s">
        <v>2429</v>
      </c>
      <c r="S1393" t="s">
        <v>3577</v>
      </c>
      <c r="T1393" t="s">
        <v>36</v>
      </c>
      <c r="U1393" t="s">
        <v>37</v>
      </c>
    </row>
    <row r="1394" spans="1:21">
      <c r="A1394" t="s">
        <v>3578</v>
      </c>
      <c r="B1394" s="1">
        <v>44624</v>
      </c>
      <c r="C1394" t="s">
        <v>22</v>
      </c>
      <c r="D1394">
        <v>66</v>
      </c>
      <c r="E1394" t="s">
        <v>23</v>
      </c>
      <c r="F1394">
        <v>0</v>
      </c>
      <c r="G1394">
        <v>2</v>
      </c>
      <c r="H1394" t="s">
        <v>24</v>
      </c>
      <c r="I1394">
        <v>3711</v>
      </c>
      <c r="J1394">
        <v>1</v>
      </c>
      <c r="K1394">
        <v>41</v>
      </c>
      <c r="L1394" t="s">
        <v>142</v>
      </c>
      <c r="M1394" t="s">
        <v>23</v>
      </c>
      <c r="N1394" t="s">
        <v>23</v>
      </c>
      <c r="O1394" t="s">
        <v>56</v>
      </c>
      <c r="P1394" t="s">
        <v>202</v>
      </c>
      <c r="Q1394" t="s">
        <v>27</v>
      </c>
      <c r="R1394" t="s">
        <v>3579</v>
      </c>
      <c r="S1394" t="s">
        <v>3580</v>
      </c>
      <c r="T1394" t="s">
        <v>43</v>
      </c>
      <c r="U1394" t="s">
        <v>44</v>
      </c>
    </row>
    <row r="1395" spans="1:21">
      <c r="A1395" t="s">
        <v>3581</v>
      </c>
      <c r="B1395" s="1">
        <v>44572</v>
      </c>
      <c r="C1395" t="s">
        <v>33</v>
      </c>
      <c r="D1395">
        <v>80</v>
      </c>
      <c r="E1395" t="s">
        <v>23</v>
      </c>
      <c r="F1395">
        <v>0</v>
      </c>
      <c r="G1395">
        <v>2</v>
      </c>
      <c r="H1395" t="s">
        <v>24</v>
      </c>
      <c r="I1395">
        <v>4423</v>
      </c>
      <c r="J1395">
        <v>1</v>
      </c>
      <c r="K1395">
        <v>43</v>
      </c>
      <c r="M1395" t="s">
        <v>23</v>
      </c>
      <c r="N1395" t="s">
        <v>23</v>
      </c>
      <c r="O1395" t="s">
        <v>56</v>
      </c>
      <c r="P1395" t="s">
        <v>202</v>
      </c>
      <c r="Q1395" t="s">
        <v>27</v>
      </c>
      <c r="R1395" t="s">
        <v>3582</v>
      </c>
      <c r="S1395" t="s">
        <v>3583</v>
      </c>
      <c r="T1395" t="s">
        <v>64</v>
      </c>
      <c r="U1395" t="s">
        <v>73</v>
      </c>
    </row>
    <row r="1396" spans="1:21">
      <c r="A1396" t="s">
        <v>3584</v>
      </c>
      <c r="B1396" s="1">
        <v>45864</v>
      </c>
      <c r="C1396" t="s">
        <v>33</v>
      </c>
      <c r="D1396">
        <v>77</v>
      </c>
      <c r="E1396" t="s">
        <v>23</v>
      </c>
      <c r="F1396">
        <v>0</v>
      </c>
      <c r="G1396">
        <v>2</v>
      </c>
      <c r="H1396" t="s">
        <v>24</v>
      </c>
      <c r="I1396">
        <v>2905</v>
      </c>
      <c r="J1396">
        <v>1</v>
      </c>
      <c r="K1396">
        <v>1</v>
      </c>
      <c r="L1396" t="s">
        <v>48</v>
      </c>
      <c r="M1396" t="s">
        <v>23</v>
      </c>
      <c r="N1396" t="s">
        <v>23</v>
      </c>
      <c r="O1396" t="s">
        <v>25</v>
      </c>
      <c r="P1396" t="s">
        <v>26</v>
      </c>
      <c r="Q1396" t="s">
        <v>27</v>
      </c>
      <c r="R1396" t="s">
        <v>635</v>
      </c>
      <c r="S1396" t="s">
        <v>3585</v>
      </c>
      <c r="T1396" t="s">
        <v>43</v>
      </c>
      <c r="U1396" t="s">
        <v>44</v>
      </c>
    </row>
    <row r="1397" spans="1:21">
      <c r="A1397" t="s">
        <v>3586</v>
      </c>
      <c r="B1397" s="1">
        <v>45849</v>
      </c>
      <c r="C1397" t="s">
        <v>33</v>
      </c>
      <c r="D1397">
        <v>71</v>
      </c>
      <c r="E1397" t="s">
        <v>39</v>
      </c>
      <c r="F1397">
        <v>0</v>
      </c>
      <c r="G1397">
        <v>2</v>
      </c>
      <c r="H1397" t="s">
        <v>24</v>
      </c>
      <c r="I1397">
        <v>2650</v>
      </c>
      <c r="J1397">
        <v>0</v>
      </c>
      <c r="K1397">
        <v>1</v>
      </c>
      <c r="M1397" t="s">
        <v>23</v>
      </c>
      <c r="N1397" t="s">
        <v>23</v>
      </c>
      <c r="O1397" t="s">
        <v>25</v>
      </c>
      <c r="P1397" t="s">
        <v>26</v>
      </c>
      <c r="Q1397" t="s">
        <v>27</v>
      </c>
      <c r="R1397" t="s">
        <v>480</v>
      </c>
      <c r="S1397" t="s">
        <v>3587</v>
      </c>
      <c r="T1397" t="s">
        <v>64</v>
      </c>
      <c r="U1397" t="s">
        <v>234</v>
      </c>
    </row>
    <row r="1398" spans="1:21">
      <c r="A1398" t="s">
        <v>3588</v>
      </c>
      <c r="B1398" s="1">
        <v>45767</v>
      </c>
      <c r="C1398" t="s">
        <v>33</v>
      </c>
      <c r="D1398">
        <v>48</v>
      </c>
      <c r="E1398" t="s">
        <v>39</v>
      </c>
      <c r="F1398">
        <v>0</v>
      </c>
      <c r="G1398">
        <v>2</v>
      </c>
      <c r="H1398" t="s">
        <v>24</v>
      </c>
      <c r="I1398">
        <v>2038</v>
      </c>
      <c r="J1398">
        <v>0</v>
      </c>
      <c r="K1398">
        <v>4</v>
      </c>
      <c r="L1398" t="s">
        <v>48</v>
      </c>
      <c r="M1398" t="s">
        <v>39</v>
      </c>
      <c r="N1398" t="s">
        <v>23</v>
      </c>
      <c r="O1398" t="s">
        <v>56</v>
      </c>
      <c r="P1398" t="s">
        <v>26</v>
      </c>
      <c r="Q1398" t="s">
        <v>84</v>
      </c>
      <c r="R1398" t="s">
        <v>1525</v>
      </c>
      <c r="S1398" t="s">
        <v>1792</v>
      </c>
      <c r="T1398" t="s">
        <v>30</v>
      </c>
      <c r="U1398" t="s">
        <v>69</v>
      </c>
    </row>
    <row r="1399" spans="1:21">
      <c r="A1399" t="s">
        <v>3589</v>
      </c>
      <c r="B1399" s="1">
        <v>44835</v>
      </c>
      <c r="C1399" t="s">
        <v>33</v>
      </c>
      <c r="D1399">
        <v>61</v>
      </c>
      <c r="E1399" t="s">
        <v>39</v>
      </c>
      <c r="F1399">
        <v>0</v>
      </c>
      <c r="G1399">
        <v>2</v>
      </c>
      <c r="H1399" t="s">
        <v>24</v>
      </c>
      <c r="I1399">
        <v>2318</v>
      </c>
      <c r="J1399">
        <v>0</v>
      </c>
      <c r="K1399">
        <v>34</v>
      </c>
      <c r="L1399" t="s">
        <v>40</v>
      </c>
      <c r="M1399" t="s">
        <v>23</v>
      </c>
      <c r="N1399" t="s">
        <v>23</v>
      </c>
      <c r="O1399" t="s">
        <v>25</v>
      </c>
      <c r="P1399" t="s">
        <v>26</v>
      </c>
      <c r="Q1399" t="s">
        <v>50</v>
      </c>
      <c r="R1399" t="s">
        <v>206</v>
      </c>
      <c r="S1399" t="s">
        <v>3590</v>
      </c>
      <c r="T1399" t="s">
        <v>30</v>
      </c>
      <c r="U1399" t="s">
        <v>106</v>
      </c>
    </row>
    <row r="1400" spans="1:21">
      <c r="A1400" t="s">
        <v>3591</v>
      </c>
      <c r="B1400" s="1">
        <v>45724</v>
      </c>
      <c r="C1400" t="s">
        <v>33</v>
      </c>
      <c r="D1400">
        <v>55</v>
      </c>
      <c r="E1400" t="s">
        <v>39</v>
      </c>
      <c r="F1400">
        <v>0</v>
      </c>
      <c r="G1400">
        <v>2</v>
      </c>
      <c r="H1400" t="s">
        <v>24</v>
      </c>
      <c r="I1400">
        <v>2863</v>
      </c>
      <c r="J1400">
        <v>0</v>
      </c>
      <c r="K1400">
        <v>5</v>
      </c>
      <c r="L1400" t="s">
        <v>48</v>
      </c>
      <c r="M1400" t="s">
        <v>39</v>
      </c>
      <c r="N1400" t="s">
        <v>23</v>
      </c>
      <c r="O1400" t="s">
        <v>49</v>
      </c>
      <c r="P1400" t="s">
        <v>26</v>
      </c>
      <c r="Q1400" t="s">
        <v>27</v>
      </c>
      <c r="R1400" t="s">
        <v>3592</v>
      </c>
      <c r="S1400" t="s">
        <v>3593</v>
      </c>
      <c r="T1400" t="s">
        <v>30</v>
      </c>
      <c r="U1400" t="s">
        <v>103</v>
      </c>
    </row>
    <row r="1401" spans="1:21">
      <c r="A1401" t="s">
        <v>3594</v>
      </c>
      <c r="B1401" s="1">
        <v>45794</v>
      </c>
      <c r="C1401" t="s">
        <v>22</v>
      </c>
      <c r="D1401">
        <v>33</v>
      </c>
      <c r="E1401" t="s">
        <v>39</v>
      </c>
      <c r="F1401">
        <v>0</v>
      </c>
      <c r="G1401">
        <v>2</v>
      </c>
      <c r="H1401" t="s">
        <v>24</v>
      </c>
      <c r="I1401">
        <v>5202</v>
      </c>
      <c r="J1401">
        <v>0</v>
      </c>
      <c r="K1401">
        <v>3</v>
      </c>
      <c r="L1401" t="s">
        <v>48</v>
      </c>
      <c r="M1401" t="s">
        <v>23</v>
      </c>
      <c r="N1401" t="s">
        <v>23</v>
      </c>
      <c r="O1401" t="s">
        <v>25</v>
      </c>
      <c r="P1401" t="s">
        <v>26</v>
      </c>
      <c r="Q1401" t="s">
        <v>50</v>
      </c>
      <c r="R1401" t="s">
        <v>578</v>
      </c>
      <c r="S1401" t="s">
        <v>3595</v>
      </c>
      <c r="T1401" t="s">
        <v>30</v>
      </c>
      <c r="U1401" t="s">
        <v>106</v>
      </c>
    </row>
    <row r="1402" spans="1:21">
      <c r="A1402" t="s">
        <v>3596</v>
      </c>
      <c r="B1402" s="1">
        <v>45845</v>
      </c>
      <c r="C1402" t="s">
        <v>22</v>
      </c>
      <c r="D1402">
        <v>61</v>
      </c>
      <c r="E1402" t="s">
        <v>39</v>
      </c>
      <c r="F1402">
        <v>0</v>
      </c>
      <c r="G1402">
        <v>2</v>
      </c>
      <c r="H1402" t="s">
        <v>24</v>
      </c>
      <c r="I1402">
        <v>5355</v>
      </c>
      <c r="J1402">
        <v>0</v>
      </c>
      <c r="K1402">
        <v>1</v>
      </c>
      <c r="L1402" t="s">
        <v>48</v>
      </c>
      <c r="M1402" t="s">
        <v>23</v>
      </c>
      <c r="N1402" t="s">
        <v>23</v>
      </c>
      <c r="O1402" t="s">
        <v>49</v>
      </c>
      <c r="P1402" t="s">
        <v>26</v>
      </c>
      <c r="Q1402" t="s">
        <v>27</v>
      </c>
      <c r="R1402" t="s">
        <v>1339</v>
      </c>
      <c r="S1402" t="s">
        <v>3597</v>
      </c>
      <c r="T1402" t="s">
        <v>30</v>
      </c>
      <c r="U1402" t="s">
        <v>31</v>
      </c>
    </row>
    <row r="1403" spans="1:21">
      <c r="A1403" t="s">
        <v>3598</v>
      </c>
      <c r="B1403" s="1">
        <v>44425</v>
      </c>
      <c r="C1403" t="s">
        <v>33</v>
      </c>
      <c r="D1403">
        <v>41</v>
      </c>
      <c r="E1403" t="s">
        <v>23</v>
      </c>
      <c r="F1403">
        <v>0</v>
      </c>
      <c r="G1403">
        <v>2</v>
      </c>
      <c r="H1403" t="s">
        <v>24</v>
      </c>
      <c r="I1403">
        <v>3365</v>
      </c>
      <c r="J1403">
        <v>1</v>
      </c>
      <c r="K1403">
        <v>48</v>
      </c>
      <c r="L1403" t="s">
        <v>142</v>
      </c>
      <c r="M1403" t="s">
        <v>23</v>
      </c>
      <c r="N1403" t="s">
        <v>23</v>
      </c>
      <c r="O1403" t="s">
        <v>25</v>
      </c>
      <c r="P1403" t="s">
        <v>202</v>
      </c>
      <c r="Q1403" t="s">
        <v>84</v>
      </c>
      <c r="R1403" t="s">
        <v>3599</v>
      </c>
      <c r="S1403" t="s">
        <v>3600</v>
      </c>
      <c r="T1403" t="s">
        <v>30</v>
      </c>
      <c r="U1403" t="s">
        <v>103</v>
      </c>
    </row>
    <row r="1404" spans="1:21">
      <c r="A1404" t="s">
        <v>3601</v>
      </c>
      <c r="B1404" s="1">
        <v>45856</v>
      </c>
      <c r="C1404" t="s">
        <v>33</v>
      </c>
      <c r="D1404">
        <v>56</v>
      </c>
      <c r="E1404" t="s">
        <v>39</v>
      </c>
      <c r="F1404">
        <v>0</v>
      </c>
      <c r="G1404">
        <v>2</v>
      </c>
      <c r="H1404" t="s">
        <v>24</v>
      </c>
      <c r="I1404">
        <v>3963</v>
      </c>
      <c r="J1404">
        <v>0</v>
      </c>
      <c r="K1404">
        <v>1</v>
      </c>
      <c r="M1404" t="s">
        <v>23</v>
      </c>
      <c r="N1404" t="s">
        <v>23</v>
      </c>
      <c r="O1404" t="s">
        <v>25</v>
      </c>
      <c r="P1404" t="s">
        <v>26</v>
      </c>
      <c r="Q1404" t="s">
        <v>84</v>
      </c>
      <c r="R1404" t="s">
        <v>583</v>
      </c>
      <c r="S1404" t="s">
        <v>763</v>
      </c>
      <c r="T1404" t="s">
        <v>64</v>
      </c>
      <c r="U1404" t="s">
        <v>73</v>
      </c>
    </row>
    <row r="1405" spans="1:21">
      <c r="A1405" t="s">
        <v>3602</v>
      </c>
      <c r="B1405" s="1">
        <v>45861</v>
      </c>
      <c r="C1405" t="s">
        <v>33</v>
      </c>
      <c r="D1405">
        <v>56</v>
      </c>
      <c r="E1405" t="s">
        <v>39</v>
      </c>
      <c r="F1405">
        <v>0</v>
      </c>
      <c r="G1405">
        <v>2</v>
      </c>
      <c r="H1405" t="s">
        <v>24</v>
      </c>
      <c r="I1405">
        <v>5571</v>
      </c>
      <c r="J1405">
        <v>0</v>
      </c>
      <c r="K1405">
        <v>1</v>
      </c>
      <c r="L1405" t="s">
        <v>48</v>
      </c>
      <c r="M1405" t="s">
        <v>23</v>
      </c>
      <c r="N1405" t="s">
        <v>23</v>
      </c>
      <c r="O1405" t="s">
        <v>25</v>
      </c>
      <c r="P1405" t="s">
        <v>26</v>
      </c>
      <c r="Q1405" t="s">
        <v>50</v>
      </c>
      <c r="R1405" t="s">
        <v>1268</v>
      </c>
      <c r="S1405" t="s">
        <v>1085</v>
      </c>
      <c r="T1405" t="s">
        <v>59</v>
      </c>
      <c r="U1405" t="s">
        <v>60</v>
      </c>
    </row>
    <row r="1406" spans="1:21">
      <c r="A1406" t="s">
        <v>3603</v>
      </c>
      <c r="B1406" s="1">
        <v>45849</v>
      </c>
      <c r="C1406" t="s">
        <v>22</v>
      </c>
      <c r="D1406">
        <v>75</v>
      </c>
      <c r="E1406" t="s">
        <v>23</v>
      </c>
      <c r="F1406">
        <v>0</v>
      </c>
      <c r="G1406">
        <v>2</v>
      </c>
      <c r="H1406" t="s">
        <v>24</v>
      </c>
      <c r="I1406">
        <v>4369</v>
      </c>
      <c r="J1406">
        <v>0</v>
      </c>
      <c r="K1406">
        <v>1</v>
      </c>
      <c r="M1406" t="s">
        <v>23</v>
      </c>
      <c r="N1406" t="s">
        <v>23</v>
      </c>
      <c r="O1406" t="s">
        <v>25</v>
      </c>
      <c r="P1406" t="s">
        <v>26</v>
      </c>
      <c r="Q1406" t="s">
        <v>27</v>
      </c>
      <c r="R1406" t="s">
        <v>1950</v>
      </c>
      <c r="S1406" t="s">
        <v>3604</v>
      </c>
      <c r="T1406" t="s">
        <v>59</v>
      </c>
      <c r="U1406" t="s">
        <v>60</v>
      </c>
    </row>
    <row r="1407" spans="1:21">
      <c r="A1407" t="s">
        <v>3605</v>
      </c>
      <c r="B1407" s="1">
        <v>45847</v>
      </c>
      <c r="C1407" t="s">
        <v>33</v>
      </c>
      <c r="D1407">
        <v>73</v>
      </c>
      <c r="E1407" t="s">
        <v>39</v>
      </c>
      <c r="F1407">
        <v>0</v>
      </c>
      <c r="G1407">
        <v>2</v>
      </c>
      <c r="H1407" t="s">
        <v>24</v>
      </c>
      <c r="I1407">
        <v>3208</v>
      </c>
      <c r="J1407">
        <v>0</v>
      </c>
      <c r="K1407">
        <v>1</v>
      </c>
      <c r="L1407" t="s">
        <v>48</v>
      </c>
      <c r="M1407" t="s">
        <v>23</v>
      </c>
      <c r="N1407" t="s">
        <v>23</v>
      </c>
      <c r="O1407" t="s">
        <v>25</v>
      </c>
      <c r="P1407" t="s">
        <v>26</v>
      </c>
      <c r="Q1407" t="s">
        <v>27</v>
      </c>
      <c r="R1407" t="s">
        <v>1094</v>
      </c>
      <c r="S1407" t="s">
        <v>1308</v>
      </c>
      <c r="T1407" t="s">
        <v>30</v>
      </c>
      <c r="U1407" t="s">
        <v>69</v>
      </c>
    </row>
    <row r="1408" spans="1:21">
      <c r="A1408" t="s">
        <v>3606</v>
      </c>
      <c r="B1408" s="1">
        <v>44963</v>
      </c>
      <c r="C1408" t="s">
        <v>33</v>
      </c>
      <c r="D1408">
        <v>74</v>
      </c>
      <c r="E1408" t="s">
        <v>39</v>
      </c>
      <c r="F1408">
        <v>0</v>
      </c>
      <c r="G1408">
        <v>2</v>
      </c>
      <c r="H1408" t="s">
        <v>24</v>
      </c>
      <c r="I1408">
        <v>3016</v>
      </c>
      <c r="J1408">
        <v>0</v>
      </c>
      <c r="K1408">
        <v>30</v>
      </c>
      <c r="M1408" t="s">
        <v>39</v>
      </c>
      <c r="N1408" t="s">
        <v>23</v>
      </c>
      <c r="O1408" t="s">
        <v>56</v>
      </c>
      <c r="P1408" t="s">
        <v>26</v>
      </c>
      <c r="Q1408" t="s">
        <v>27</v>
      </c>
      <c r="R1408" t="s">
        <v>3607</v>
      </c>
      <c r="S1408" t="s">
        <v>3608</v>
      </c>
      <c r="T1408" t="s">
        <v>43</v>
      </c>
      <c r="U1408" t="s">
        <v>44</v>
      </c>
    </row>
    <row r="1409" spans="1:21">
      <c r="A1409" t="s">
        <v>3609</v>
      </c>
      <c r="B1409" s="1">
        <v>45513</v>
      </c>
      <c r="C1409" t="s">
        <v>33</v>
      </c>
      <c r="D1409">
        <v>79</v>
      </c>
      <c r="E1409" t="s">
        <v>39</v>
      </c>
      <c r="F1409">
        <v>0</v>
      </c>
      <c r="G1409">
        <v>2</v>
      </c>
      <c r="H1409" t="s">
        <v>24</v>
      </c>
      <c r="I1409">
        <v>4703</v>
      </c>
      <c r="J1409">
        <v>0</v>
      </c>
      <c r="K1409">
        <v>12</v>
      </c>
      <c r="M1409" t="s">
        <v>23</v>
      </c>
      <c r="N1409" t="s">
        <v>23</v>
      </c>
      <c r="O1409" t="s">
        <v>25</v>
      </c>
      <c r="P1409" t="s">
        <v>26</v>
      </c>
      <c r="Q1409" t="s">
        <v>27</v>
      </c>
      <c r="R1409" t="s">
        <v>3610</v>
      </c>
      <c r="S1409" t="s">
        <v>3611</v>
      </c>
      <c r="T1409" t="s">
        <v>30</v>
      </c>
      <c r="U1409" t="s">
        <v>69</v>
      </c>
    </row>
    <row r="1410" spans="1:21">
      <c r="A1410" t="s">
        <v>3612</v>
      </c>
      <c r="B1410" s="1">
        <v>45841</v>
      </c>
      <c r="C1410" t="s">
        <v>33</v>
      </c>
      <c r="D1410">
        <v>73</v>
      </c>
      <c r="E1410" t="s">
        <v>23</v>
      </c>
      <c r="F1410">
        <v>0</v>
      </c>
      <c r="G1410">
        <v>2</v>
      </c>
      <c r="H1410" t="s">
        <v>24</v>
      </c>
      <c r="I1410">
        <v>2394</v>
      </c>
      <c r="J1410">
        <v>1</v>
      </c>
      <c r="K1410">
        <v>1</v>
      </c>
      <c r="M1410" t="s">
        <v>23</v>
      </c>
      <c r="N1410" t="s">
        <v>23</v>
      </c>
      <c r="O1410" t="s">
        <v>25</v>
      </c>
      <c r="P1410" t="s">
        <v>26</v>
      </c>
      <c r="Q1410" t="s">
        <v>27</v>
      </c>
      <c r="R1410" t="s">
        <v>3390</v>
      </c>
      <c r="S1410" t="s">
        <v>3613</v>
      </c>
      <c r="T1410" t="s">
        <v>43</v>
      </c>
      <c r="U1410" t="s">
        <v>44</v>
      </c>
    </row>
    <row r="1411" spans="1:21">
      <c r="A1411" t="s">
        <v>3614</v>
      </c>
      <c r="B1411" s="1">
        <v>45706</v>
      </c>
      <c r="C1411" t="s">
        <v>22</v>
      </c>
      <c r="D1411">
        <v>39</v>
      </c>
      <c r="E1411" t="s">
        <v>23</v>
      </c>
      <c r="F1411">
        <v>2</v>
      </c>
      <c r="G1411">
        <v>2</v>
      </c>
      <c r="H1411" t="s">
        <v>24</v>
      </c>
      <c r="I1411">
        <v>2283</v>
      </c>
      <c r="J1411">
        <v>5</v>
      </c>
      <c r="K1411">
        <v>6</v>
      </c>
      <c r="M1411" t="s">
        <v>23</v>
      </c>
      <c r="N1411" t="s">
        <v>23</v>
      </c>
      <c r="O1411" t="s">
        <v>25</v>
      </c>
      <c r="P1411" t="s">
        <v>26</v>
      </c>
      <c r="Q1411" t="s">
        <v>27</v>
      </c>
      <c r="R1411" t="s">
        <v>3615</v>
      </c>
      <c r="S1411" t="s">
        <v>3616</v>
      </c>
      <c r="T1411" t="s">
        <v>64</v>
      </c>
      <c r="U1411" t="s">
        <v>73</v>
      </c>
    </row>
    <row r="1412" spans="1:21">
      <c r="A1412" t="s">
        <v>3617</v>
      </c>
      <c r="B1412" s="1">
        <v>45854</v>
      </c>
      <c r="C1412" t="s">
        <v>22</v>
      </c>
      <c r="D1412">
        <v>58</v>
      </c>
      <c r="E1412" t="s">
        <v>39</v>
      </c>
      <c r="F1412">
        <v>0</v>
      </c>
      <c r="G1412">
        <v>2</v>
      </c>
      <c r="H1412" t="s">
        <v>24</v>
      </c>
      <c r="I1412">
        <v>5930</v>
      </c>
      <c r="J1412">
        <v>0</v>
      </c>
      <c r="K1412">
        <v>1</v>
      </c>
      <c r="L1412" t="s">
        <v>48</v>
      </c>
      <c r="M1412" t="s">
        <v>23</v>
      </c>
      <c r="N1412" t="s">
        <v>23</v>
      </c>
      <c r="O1412" t="s">
        <v>56</v>
      </c>
      <c r="P1412" t="s">
        <v>26</v>
      </c>
      <c r="Q1412" t="s">
        <v>50</v>
      </c>
      <c r="R1412" t="s">
        <v>1245</v>
      </c>
      <c r="S1412" t="s">
        <v>635</v>
      </c>
      <c r="T1412" t="s">
        <v>36</v>
      </c>
      <c r="U1412" t="s">
        <v>46</v>
      </c>
    </row>
    <row r="1413" spans="1:21">
      <c r="A1413" t="s">
        <v>3618</v>
      </c>
      <c r="B1413" s="1">
        <v>45213</v>
      </c>
      <c r="C1413" t="s">
        <v>33</v>
      </c>
      <c r="D1413">
        <v>22</v>
      </c>
      <c r="E1413" t="s">
        <v>23</v>
      </c>
      <c r="F1413">
        <v>0</v>
      </c>
      <c r="G1413">
        <v>2</v>
      </c>
      <c r="H1413" t="s">
        <v>24</v>
      </c>
      <c r="I1413">
        <v>5922</v>
      </c>
      <c r="J1413">
        <v>1</v>
      </c>
      <c r="K1413">
        <v>22</v>
      </c>
      <c r="M1413" t="s">
        <v>23</v>
      </c>
      <c r="N1413" t="s">
        <v>23</v>
      </c>
      <c r="O1413" t="s">
        <v>49</v>
      </c>
      <c r="P1413" t="s">
        <v>202</v>
      </c>
      <c r="Q1413" t="s">
        <v>27</v>
      </c>
      <c r="R1413" t="s">
        <v>2218</v>
      </c>
      <c r="S1413" t="s">
        <v>3619</v>
      </c>
      <c r="T1413" t="s">
        <v>30</v>
      </c>
      <c r="U1413" t="s">
        <v>106</v>
      </c>
    </row>
    <row r="1414" spans="1:21">
      <c r="A1414" t="s">
        <v>3620</v>
      </c>
      <c r="B1414" s="1">
        <v>45841</v>
      </c>
      <c r="C1414" t="s">
        <v>33</v>
      </c>
      <c r="D1414">
        <v>20</v>
      </c>
      <c r="E1414" t="s">
        <v>39</v>
      </c>
      <c r="F1414">
        <v>0</v>
      </c>
      <c r="G1414">
        <v>2</v>
      </c>
      <c r="H1414" t="s">
        <v>24</v>
      </c>
      <c r="I1414">
        <v>3108</v>
      </c>
      <c r="J1414">
        <v>0</v>
      </c>
      <c r="K1414">
        <v>1</v>
      </c>
      <c r="L1414" t="s">
        <v>48</v>
      </c>
      <c r="M1414" t="s">
        <v>23</v>
      </c>
      <c r="N1414" t="s">
        <v>23</v>
      </c>
      <c r="O1414" t="s">
        <v>25</v>
      </c>
      <c r="P1414" t="s">
        <v>26</v>
      </c>
      <c r="Q1414" t="s">
        <v>27</v>
      </c>
      <c r="R1414" t="s">
        <v>111</v>
      </c>
      <c r="S1414" t="s">
        <v>3621</v>
      </c>
      <c r="T1414" t="s">
        <v>43</v>
      </c>
      <c r="U1414" t="s">
        <v>795</v>
      </c>
    </row>
    <row r="1415" spans="1:21">
      <c r="A1415" t="s">
        <v>3622</v>
      </c>
      <c r="B1415" s="1">
        <v>45826</v>
      </c>
      <c r="C1415" t="s">
        <v>33</v>
      </c>
      <c r="D1415">
        <v>40</v>
      </c>
      <c r="E1415" t="s">
        <v>39</v>
      </c>
      <c r="F1415">
        <v>0</v>
      </c>
      <c r="G1415">
        <v>2</v>
      </c>
      <c r="H1415" t="s">
        <v>24</v>
      </c>
      <c r="I1415">
        <v>3529</v>
      </c>
      <c r="J1415">
        <v>0</v>
      </c>
      <c r="K1415">
        <v>2</v>
      </c>
      <c r="M1415" t="s">
        <v>23</v>
      </c>
      <c r="N1415" t="s">
        <v>23</v>
      </c>
      <c r="O1415" t="s">
        <v>25</v>
      </c>
      <c r="P1415" t="s">
        <v>26</v>
      </c>
      <c r="Q1415" t="s">
        <v>27</v>
      </c>
      <c r="R1415" t="s">
        <v>3273</v>
      </c>
      <c r="S1415" t="s">
        <v>3623</v>
      </c>
      <c r="T1415" t="s">
        <v>30</v>
      </c>
      <c r="U1415" t="s">
        <v>103</v>
      </c>
    </row>
    <row r="1416" spans="1:21">
      <c r="A1416" t="s">
        <v>3624</v>
      </c>
      <c r="B1416" s="1">
        <v>45734</v>
      </c>
      <c r="C1416" t="s">
        <v>33</v>
      </c>
      <c r="D1416">
        <v>54</v>
      </c>
      <c r="E1416" t="s">
        <v>39</v>
      </c>
      <c r="F1416">
        <v>0</v>
      </c>
      <c r="G1416">
        <v>2</v>
      </c>
      <c r="H1416" t="s">
        <v>24</v>
      </c>
      <c r="I1416">
        <v>2353</v>
      </c>
      <c r="J1416">
        <v>0</v>
      </c>
      <c r="K1416">
        <v>5</v>
      </c>
      <c r="L1416" t="s">
        <v>48</v>
      </c>
      <c r="M1416" t="s">
        <v>23</v>
      </c>
      <c r="N1416" t="s">
        <v>23</v>
      </c>
      <c r="O1416" t="s">
        <v>56</v>
      </c>
      <c r="P1416" t="s">
        <v>26</v>
      </c>
      <c r="Q1416" t="s">
        <v>84</v>
      </c>
      <c r="R1416" t="s">
        <v>1322</v>
      </c>
      <c r="S1416" t="s">
        <v>3625</v>
      </c>
      <c r="T1416" t="s">
        <v>30</v>
      </c>
      <c r="U1416" t="s">
        <v>69</v>
      </c>
    </row>
    <row r="1417" spans="1:21">
      <c r="A1417" t="s">
        <v>3626</v>
      </c>
      <c r="B1417" s="1">
        <v>44829</v>
      </c>
      <c r="C1417" t="s">
        <v>22</v>
      </c>
      <c r="D1417">
        <v>48</v>
      </c>
      <c r="E1417" t="s">
        <v>23</v>
      </c>
      <c r="F1417">
        <v>0</v>
      </c>
      <c r="G1417">
        <v>2</v>
      </c>
      <c r="H1417" t="s">
        <v>24</v>
      </c>
      <c r="I1417">
        <v>4639</v>
      </c>
      <c r="J1417">
        <v>1</v>
      </c>
      <c r="K1417">
        <v>35</v>
      </c>
      <c r="L1417" t="s">
        <v>40</v>
      </c>
      <c r="M1417" t="s">
        <v>23</v>
      </c>
      <c r="N1417" t="s">
        <v>23</v>
      </c>
      <c r="O1417" t="s">
        <v>25</v>
      </c>
      <c r="P1417" t="s">
        <v>26</v>
      </c>
      <c r="Q1417" t="s">
        <v>27</v>
      </c>
      <c r="R1417" t="s">
        <v>296</v>
      </c>
      <c r="S1417" t="s">
        <v>3627</v>
      </c>
      <c r="T1417" t="s">
        <v>59</v>
      </c>
      <c r="U1417" t="s">
        <v>60</v>
      </c>
    </row>
    <row r="1418" spans="1:21">
      <c r="A1418" t="s">
        <v>3628</v>
      </c>
      <c r="B1418" s="1">
        <v>45810</v>
      </c>
      <c r="C1418" t="s">
        <v>22</v>
      </c>
      <c r="D1418">
        <v>69</v>
      </c>
      <c r="E1418" t="s">
        <v>39</v>
      </c>
      <c r="F1418">
        <v>0</v>
      </c>
      <c r="G1418">
        <v>2</v>
      </c>
      <c r="H1418" t="s">
        <v>24</v>
      </c>
      <c r="I1418">
        <v>3475</v>
      </c>
      <c r="J1418">
        <v>0</v>
      </c>
      <c r="K1418">
        <v>2</v>
      </c>
      <c r="M1418" t="s">
        <v>23</v>
      </c>
      <c r="N1418" t="s">
        <v>23</v>
      </c>
      <c r="O1418" t="s">
        <v>49</v>
      </c>
      <c r="P1418" t="s">
        <v>26</v>
      </c>
      <c r="Q1418" t="s">
        <v>27</v>
      </c>
      <c r="R1418" t="s">
        <v>3629</v>
      </c>
      <c r="S1418" t="s">
        <v>3630</v>
      </c>
      <c r="T1418" t="s">
        <v>30</v>
      </c>
      <c r="U1418" t="s">
        <v>69</v>
      </c>
    </row>
    <row r="1419" spans="1:21">
      <c r="A1419" t="s">
        <v>3631</v>
      </c>
      <c r="B1419" s="1">
        <v>45185</v>
      </c>
      <c r="C1419" t="s">
        <v>33</v>
      </c>
      <c r="D1419">
        <v>77</v>
      </c>
      <c r="E1419" t="s">
        <v>39</v>
      </c>
      <c r="F1419">
        <v>0</v>
      </c>
      <c r="G1419">
        <v>2</v>
      </c>
      <c r="H1419" t="s">
        <v>24</v>
      </c>
      <c r="I1419">
        <v>2740</v>
      </c>
      <c r="J1419">
        <v>0</v>
      </c>
      <c r="K1419">
        <v>23</v>
      </c>
      <c r="L1419" t="s">
        <v>97</v>
      </c>
      <c r="M1419" t="s">
        <v>23</v>
      </c>
      <c r="N1419" t="s">
        <v>23</v>
      </c>
      <c r="O1419" t="s">
        <v>25</v>
      </c>
      <c r="P1419" t="s">
        <v>26</v>
      </c>
      <c r="Q1419" t="s">
        <v>27</v>
      </c>
      <c r="R1419" t="s">
        <v>3065</v>
      </c>
      <c r="S1419" t="s">
        <v>3632</v>
      </c>
      <c r="T1419" t="s">
        <v>30</v>
      </c>
      <c r="U1419" t="s">
        <v>69</v>
      </c>
    </row>
    <row r="1420" spans="1:21">
      <c r="A1420" t="s">
        <v>3633</v>
      </c>
      <c r="B1420" s="1">
        <v>45847</v>
      </c>
      <c r="C1420" t="s">
        <v>22</v>
      </c>
      <c r="D1420">
        <v>27</v>
      </c>
      <c r="E1420" t="s">
        <v>39</v>
      </c>
      <c r="F1420">
        <v>0</v>
      </c>
      <c r="G1420">
        <v>2</v>
      </c>
      <c r="H1420" t="s">
        <v>24</v>
      </c>
      <c r="I1420">
        <v>3556</v>
      </c>
      <c r="J1420">
        <v>0</v>
      </c>
      <c r="K1420">
        <v>1</v>
      </c>
      <c r="M1420" t="s">
        <v>23</v>
      </c>
      <c r="N1420" t="s">
        <v>39</v>
      </c>
      <c r="P1420" t="s">
        <v>26</v>
      </c>
      <c r="Q1420" t="s">
        <v>84</v>
      </c>
      <c r="R1420" t="s">
        <v>3634</v>
      </c>
      <c r="S1420" t="s">
        <v>3635</v>
      </c>
      <c r="T1420" t="s">
        <v>30</v>
      </c>
      <c r="U1420" t="s">
        <v>69</v>
      </c>
    </row>
    <row r="1421" spans="1:21">
      <c r="A1421" t="s">
        <v>3636</v>
      </c>
      <c r="B1421" s="1">
        <v>45758</v>
      </c>
      <c r="C1421" t="s">
        <v>33</v>
      </c>
      <c r="D1421">
        <v>47</v>
      </c>
      <c r="E1421" t="s">
        <v>39</v>
      </c>
      <c r="F1421">
        <v>0</v>
      </c>
      <c r="G1421">
        <v>2</v>
      </c>
      <c r="H1421" t="s">
        <v>24</v>
      </c>
      <c r="I1421">
        <v>2563</v>
      </c>
      <c r="J1421">
        <v>0</v>
      </c>
      <c r="K1421">
        <v>4</v>
      </c>
      <c r="L1421" t="s">
        <v>48</v>
      </c>
      <c r="M1421" t="s">
        <v>39</v>
      </c>
      <c r="N1421" t="s">
        <v>23</v>
      </c>
      <c r="O1421" t="s">
        <v>49</v>
      </c>
      <c r="P1421" t="s">
        <v>26</v>
      </c>
      <c r="Q1421" t="s">
        <v>27</v>
      </c>
      <c r="R1421" t="s">
        <v>3637</v>
      </c>
      <c r="S1421" t="s">
        <v>3638</v>
      </c>
      <c r="T1421" t="s">
        <v>36</v>
      </c>
      <c r="U1421" t="s">
        <v>37</v>
      </c>
    </row>
    <row r="1422" spans="1:21">
      <c r="A1422" t="s">
        <v>3639</v>
      </c>
      <c r="B1422" s="1">
        <v>45826</v>
      </c>
      <c r="C1422" t="s">
        <v>33</v>
      </c>
      <c r="D1422">
        <v>39</v>
      </c>
      <c r="E1422" t="s">
        <v>39</v>
      </c>
      <c r="F1422">
        <v>0</v>
      </c>
      <c r="G1422">
        <v>2</v>
      </c>
      <c r="H1422" t="s">
        <v>24</v>
      </c>
      <c r="I1422">
        <v>2187</v>
      </c>
      <c r="J1422">
        <v>0</v>
      </c>
      <c r="K1422">
        <v>2</v>
      </c>
      <c r="M1422" t="s">
        <v>23</v>
      </c>
      <c r="N1422" t="s">
        <v>23</v>
      </c>
      <c r="O1422" t="s">
        <v>25</v>
      </c>
      <c r="P1422" t="s">
        <v>26</v>
      </c>
      <c r="Q1422" t="s">
        <v>27</v>
      </c>
      <c r="R1422" t="s">
        <v>108</v>
      </c>
      <c r="S1422" t="s">
        <v>3640</v>
      </c>
      <c r="T1422" t="s">
        <v>36</v>
      </c>
      <c r="U1422" t="s">
        <v>37</v>
      </c>
    </row>
    <row r="1423" spans="1:21">
      <c r="A1423" t="s">
        <v>3641</v>
      </c>
      <c r="B1423" s="1">
        <v>43864</v>
      </c>
      <c r="C1423" t="s">
        <v>22</v>
      </c>
      <c r="D1423">
        <v>23</v>
      </c>
      <c r="E1423" t="s">
        <v>23</v>
      </c>
      <c r="F1423">
        <v>0</v>
      </c>
      <c r="G1423">
        <v>2</v>
      </c>
      <c r="H1423" t="s">
        <v>24</v>
      </c>
      <c r="I1423">
        <v>5504</v>
      </c>
      <c r="J1423">
        <v>1</v>
      </c>
      <c r="K1423">
        <v>66</v>
      </c>
      <c r="L1423" t="s">
        <v>316</v>
      </c>
      <c r="M1423" t="s">
        <v>23</v>
      </c>
      <c r="N1423" t="s">
        <v>23</v>
      </c>
      <c r="O1423" t="s">
        <v>25</v>
      </c>
      <c r="P1423" t="s">
        <v>202</v>
      </c>
      <c r="Q1423" t="s">
        <v>27</v>
      </c>
      <c r="R1423" t="s">
        <v>2353</v>
      </c>
      <c r="S1423" t="s">
        <v>3642</v>
      </c>
      <c r="T1423" t="s">
        <v>30</v>
      </c>
      <c r="U1423" t="s">
        <v>106</v>
      </c>
    </row>
    <row r="1424" spans="1:21">
      <c r="A1424" t="s">
        <v>3643</v>
      </c>
      <c r="B1424" s="1">
        <v>44483</v>
      </c>
      <c r="C1424" t="s">
        <v>22</v>
      </c>
      <c r="D1424">
        <v>57</v>
      </c>
      <c r="E1424" t="s">
        <v>39</v>
      </c>
      <c r="F1424">
        <v>0</v>
      </c>
      <c r="G1424">
        <v>2</v>
      </c>
      <c r="H1424" t="s">
        <v>24</v>
      </c>
      <c r="I1424">
        <v>2243</v>
      </c>
      <c r="J1424">
        <v>0</v>
      </c>
      <c r="K1424">
        <v>46</v>
      </c>
      <c r="M1424" t="s">
        <v>39</v>
      </c>
      <c r="N1424" t="s">
        <v>23</v>
      </c>
      <c r="O1424" t="s">
        <v>49</v>
      </c>
      <c r="P1424" t="s">
        <v>26</v>
      </c>
      <c r="Q1424" t="s">
        <v>27</v>
      </c>
      <c r="R1424" t="s">
        <v>3644</v>
      </c>
      <c r="S1424" t="s">
        <v>3645</v>
      </c>
      <c r="T1424" t="s">
        <v>64</v>
      </c>
      <c r="U1424" t="s">
        <v>73</v>
      </c>
    </row>
    <row r="1425" spans="1:21">
      <c r="A1425" t="s">
        <v>3646</v>
      </c>
      <c r="B1425" s="1">
        <v>45810</v>
      </c>
      <c r="C1425" t="s">
        <v>22</v>
      </c>
      <c r="D1425">
        <v>64</v>
      </c>
      <c r="E1425" t="s">
        <v>39</v>
      </c>
      <c r="F1425">
        <v>0</v>
      </c>
      <c r="G1425">
        <v>2</v>
      </c>
      <c r="H1425" t="s">
        <v>24</v>
      </c>
      <c r="I1425">
        <v>4268</v>
      </c>
      <c r="J1425">
        <v>0</v>
      </c>
      <c r="K1425">
        <v>2</v>
      </c>
      <c r="M1425" t="s">
        <v>39</v>
      </c>
      <c r="N1425" t="s">
        <v>23</v>
      </c>
      <c r="O1425" t="s">
        <v>56</v>
      </c>
      <c r="P1425" t="s">
        <v>26</v>
      </c>
      <c r="Q1425" t="s">
        <v>27</v>
      </c>
      <c r="R1425" t="s">
        <v>3647</v>
      </c>
      <c r="S1425" t="s">
        <v>1219</v>
      </c>
      <c r="T1425" t="s">
        <v>43</v>
      </c>
      <c r="U1425" t="s">
        <v>44</v>
      </c>
    </row>
    <row r="1426" spans="1:21">
      <c r="A1426" t="s">
        <v>3648</v>
      </c>
      <c r="B1426" s="1">
        <v>45844</v>
      </c>
      <c r="C1426" t="s">
        <v>33</v>
      </c>
      <c r="D1426">
        <v>48</v>
      </c>
      <c r="E1426" t="s">
        <v>39</v>
      </c>
      <c r="F1426">
        <v>0</v>
      </c>
      <c r="G1426">
        <v>2</v>
      </c>
      <c r="H1426" t="s">
        <v>24</v>
      </c>
      <c r="I1426">
        <v>4931</v>
      </c>
      <c r="J1426">
        <v>0</v>
      </c>
      <c r="K1426">
        <v>1</v>
      </c>
      <c r="L1426" t="s">
        <v>48</v>
      </c>
      <c r="M1426" t="s">
        <v>23</v>
      </c>
      <c r="N1426" t="s">
        <v>23</v>
      </c>
      <c r="O1426" t="s">
        <v>25</v>
      </c>
      <c r="P1426" t="s">
        <v>26</v>
      </c>
      <c r="Q1426" t="s">
        <v>27</v>
      </c>
      <c r="R1426" t="s">
        <v>1953</v>
      </c>
      <c r="S1426" t="s">
        <v>3649</v>
      </c>
      <c r="T1426" t="s">
        <v>59</v>
      </c>
      <c r="U1426" t="s">
        <v>140</v>
      </c>
    </row>
    <row r="1427" spans="1:21">
      <c r="A1427" t="s">
        <v>3650</v>
      </c>
      <c r="B1427" s="1">
        <v>45330</v>
      </c>
      <c r="C1427" t="s">
        <v>22</v>
      </c>
      <c r="D1427">
        <v>58</v>
      </c>
      <c r="E1427" t="s">
        <v>39</v>
      </c>
      <c r="F1427">
        <v>0</v>
      </c>
      <c r="G1427">
        <v>2</v>
      </c>
      <c r="H1427" t="s">
        <v>24</v>
      </c>
      <c r="I1427">
        <v>3788</v>
      </c>
      <c r="J1427">
        <v>0</v>
      </c>
      <c r="K1427">
        <v>18</v>
      </c>
      <c r="M1427" t="s">
        <v>23</v>
      </c>
      <c r="N1427" t="s">
        <v>23</v>
      </c>
      <c r="O1427" t="s">
        <v>25</v>
      </c>
      <c r="P1427" t="s">
        <v>26</v>
      </c>
      <c r="Q1427" t="s">
        <v>27</v>
      </c>
      <c r="R1427" t="s">
        <v>1866</v>
      </c>
      <c r="S1427" t="s">
        <v>3651</v>
      </c>
      <c r="T1427" t="s">
        <v>30</v>
      </c>
      <c r="U1427" t="s">
        <v>106</v>
      </c>
    </row>
    <row r="1428" spans="1:21">
      <c r="A1428" t="s">
        <v>3652</v>
      </c>
      <c r="B1428" s="1">
        <v>45205</v>
      </c>
      <c r="C1428" t="s">
        <v>33</v>
      </c>
      <c r="D1428">
        <v>60</v>
      </c>
      <c r="E1428" t="s">
        <v>39</v>
      </c>
      <c r="F1428">
        <v>0</v>
      </c>
      <c r="G1428">
        <v>2</v>
      </c>
      <c r="H1428" t="s">
        <v>24</v>
      </c>
      <c r="I1428">
        <v>4739</v>
      </c>
      <c r="J1428">
        <v>0</v>
      </c>
      <c r="K1428">
        <v>22</v>
      </c>
      <c r="M1428" t="s">
        <v>23</v>
      </c>
      <c r="N1428" t="s">
        <v>23</v>
      </c>
      <c r="O1428" t="s">
        <v>25</v>
      </c>
      <c r="P1428" t="s">
        <v>26</v>
      </c>
      <c r="Q1428" t="s">
        <v>27</v>
      </c>
      <c r="R1428" t="s">
        <v>1889</v>
      </c>
      <c r="S1428" t="s">
        <v>3653</v>
      </c>
      <c r="T1428" t="s">
        <v>64</v>
      </c>
      <c r="U1428" t="s">
        <v>254</v>
      </c>
    </row>
    <row r="1429" spans="1:21">
      <c r="A1429" t="s">
        <v>3654</v>
      </c>
      <c r="B1429" s="1">
        <v>45552</v>
      </c>
      <c r="C1429" t="s">
        <v>33</v>
      </c>
      <c r="D1429">
        <v>62</v>
      </c>
      <c r="E1429" t="s">
        <v>39</v>
      </c>
      <c r="F1429">
        <v>3</v>
      </c>
      <c r="G1429">
        <v>2</v>
      </c>
      <c r="H1429" t="s">
        <v>24</v>
      </c>
      <c r="I1429">
        <v>4500</v>
      </c>
      <c r="J1429">
        <v>0</v>
      </c>
      <c r="K1429">
        <v>11</v>
      </c>
      <c r="L1429" t="s">
        <v>97</v>
      </c>
      <c r="M1429" t="s">
        <v>23</v>
      </c>
      <c r="N1429" t="s">
        <v>39</v>
      </c>
      <c r="P1429" t="s">
        <v>26</v>
      </c>
      <c r="Q1429" t="s">
        <v>50</v>
      </c>
      <c r="R1429" t="s">
        <v>1163</v>
      </c>
      <c r="S1429" t="s">
        <v>3655</v>
      </c>
      <c r="T1429" t="s">
        <v>36</v>
      </c>
      <c r="U1429" t="s">
        <v>46</v>
      </c>
    </row>
    <row r="1430" spans="1:21">
      <c r="A1430" t="s">
        <v>3656</v>
      </c>
      <c r="B1430" s="1">
        <v>45577</v>
      </c>
      <c r="C1430" t="s">
        <v>33</v>
      </c>
      <c r="D1430">
        <v>46</v>
      </c>
      <c r="E1430" t="s">
        <v>39</v>
      </c>
      <c r="F1430">
        <v>0</v>
      </c>
      <c r="G1430">
        <v>2</v>
      </c>
      <c r="H1430" t="s">
        <v>24</v>
      </c>
      <c r="I1430">
        <v>2946</v>
      </c>
      <c r="J1430">
        <v>0</v>
      </c>
      <c r="K1430">
        <v>10</v>
      </c>
      <c r="L1430" t="s">
        <v>97</v>
      </c>
      <c r="M1430" t="s">
        <v>23</v>
      </c>
      <c r="N1430" t="s">
        <v>23</v>
      </c>
      <c r="O1430" t="s">
        <v>25</v>
      </c>
      <c r="P1430" t="s">
        <v>26</v>
      </c>
      <c r="Q1430" t="s">
        <v>50</v>
      </c>
      <c r="R1430" t="s">
        <v>1402</v>
      </c>
      <c r="S1430" t="s">
        <v>3657</v>
      </c>
      <c r="T1430" t="s">
        <v>36</v>
      </c>
      <c r="U1430" t="s">
        <v>46</v>
      </c>
    </row>
    <row r="1431" spans="1:21">
      <c r="A1431" t="s">
        <v>3658</v>
      </c>
      <c r="B1431" s="1">
        <v>45779</v>
      </c>
      <c r="C1431" t="s">
        <v>22</v>
      </c>
      <c r="D1431">
        <v>67</v>
      </c>
      <c r="E1431" t="s">
        <v>39</v>
      </c>
      <c r="F1431">
        <v>0</v>
      </c>
      <c r="G1431">
        <v>2</v>
      </c>
      <c r="H1431" t="s">
        <v>24</v>
      </c>
      <c r="I1431">
        <v>2314</v>
      </c>
      <c r="J1431">
        <v>0</v>
      </c>
      <c r="K1431">
        <v>3</v>
      </c>
      <c r="L1431" t="s">
        <v>48</v>
      </c>
      <c r="M1431" t="s">
        <v>39</v>
      </c>
      <c r="N1431" t="s">
        <v>23</v>
      </c>
      <c r="O1431" t="s">
        <v>49</v>
      </c>
      <c r="P1431" t="s">
        <v>26</v>
      </c>
      <c r="Q1431" t="s">
        <v>27</v>
      </c>
      <c r="R1431" t="s">
        <v>3659</v>
      </c>
      <c r="S1431" t="s">
        <v>3660</v>
      </c>
      <c r="T1431" t="s">
        <v>59</v>
      </c>
      <c r="U1431" t="s">
        <v>384</v>
      </c>
    </row>
    <row r="1432" spans="1:21">
      <c r="A1432" t="s">
        <v>3661</v>
      </c>
      <c r="B1432" s="1">
        <v>44402</v>
      </c>
      <c r="C1432" t="s">
        <v>22</v>
      </c>
      <c r="D1432">
        <v>75</v>
      </c>
      <c r="E1432" t="s">
        <v>23</v>
      </c>
      <c r="F1432">
        <v>0</v>
      </c>
      <c r="G1432">
        <v>2</v>
      </c>
      <c r="H1432" t="s">
        <v>24</v>
      </c>
      <c r="I1432">
        <v>5059</v>
      </c>
      <c r="J1432">
        <v>3</v>
      </c>
      <c r="K1432">
        <v>49</v>
      </c>
      <c r="L1432" t="s">
        <v>142</v>
      </c>
      <c r="M1432" t="s">
        <v>23</v>
      </c>
      <c r="N1432" t="s">
        <v>23</v>
      </c>
      <c r="O1432" t="s">
        <v>25</v>
      </c>
      <c r="P1432" t="s">
        <v>26</v>
      </c>
      <c r="Q1432" t="s">
        <v>50</v>
      </c>
      <c r="R1432" t="s">
        <v>2597</v>
      </c>
      <c r="S1432" t="s">
        <v>3662</v>
      </c>
      <c r="T1432" t="s">
        <v>30</v>
      </c>
      <c r="U1432" t="s">
        <v>69</v>
      </c>
    </row>
    <row r="1433" spans="1:21">
      <c r="A1433" t="s">
        <v>3663</v>
      </c>
      <c r="B1433" s="1">
        <v>45408</v>
      </c>
      <c r="C1433" t="s">
        <v>33</v>
      </c>
      <c r="D1433">
        <v>76</v>
      </c>
      <c r="E1433" t="s">
        <v>39</v>
      </c>
      <c r="F1433">
        <v>0</v>
      </c>
      <c r="G1433">
        <v>2</v>
      </c>
      <c r="H1433" t="s">
        <v>24</v>
      </c>
      <c r="I1433">
        <v>5913</v>
      </c>
      <c r="J1433">
        <v>0</v>
      </c>
      <c r="K1433">
        <v>16</v>
      </c>
      <c r="M1433" t="s">
        <v>23</v>
      </c>
      <c r="N1433" t="s">
        <v>23</v>
      </c>
      <c r="O1433" t="s">
        <v>25</v>
      </c>
      <c r="P1433" t="s">
        <v>26</v>
      </c>
      <c r="Q1433" t="s">
        <v>27</v>
      </c>
      <c r="R1433" t="s">
        <v>2931</v>
      </c>
      <c r="S1433" t="s">
        <v>3664</v>
      </c>
      <c r="T1433" t="s">
        <v>43</v>
      </c>
      <c r="U1433" t="s">
        <v>44</v>
      </c>
    </row>
    <row r="1434" spans="1:21">
      <c r="A1434" t="s">
        <v>3665</v>
      </c>
      <c r="B1434" s="1">
        <v>45810</v>
      </c>
      <c r="C1434" t="s">
        <v>33</v>
      </c>
      <c r="D1434">
        <v>74</v>
      </c>
      <c r="E1434" t="s">
        <v>39</v>
      </c>
      <c r="F1434">
        <v>0</v>
      </c>
      <c r="G1434">
        <v>2</v>
      </c>
      <c r="H1434" t="s">
        <v>24</v>
      </c>
      <c r="I1434">
        <v>4407</v>
      </c>
      <c r="J1434">
        <v>0</v>
      </c>
      <c r="K1434">
        <v>2</v>
      </c>
      <c r="L1434" t="s">
        <v>48</v>
      </c>
      <c r="M1434" t="s">
        <v>23</v>
      </c>
      <c r="N1434" t="s">
        <v>23</v>
      </c>
      <c r="O1434" t="s">
        <v>25</v>
      </c>
      <c r="P1434" t="s">
        <v>26</v>
      </c>
      <c r="Q1434" t="s">
        <v>27</v>
      </c>
      <c r="R1434" t="s">
        <v>583</v>
      </c>
      <c r="S1434" t="s">
        <v>3666</v>
      </c>
      <c r="T1434" t="s">
        <v>59</v>
      </c>
      <c r="U1434" t="s">
        <v>384</v>
      </c>
    </row>
    <row r="1435" spans="1:21">
      <c r="A1435" t="s">
        <v>3667</v>
      </c>
      <c r="B1435" s="1">
        <v>44912</v>
      </c>
      <c r="C1435" t="s">
        <v>22</v>
      </c>
      <c r="D1435">
        <v>37</v>
      </c>
      <c r="E1435" t="s">
        <v>23</v>
      </c>
      <c r="F1435">
        <v>0</v>
      </c>
      <c r="G1435">
        <v>2</v>
      </c>
      <c r="H1435" t="s">
        <v>24</v>
      </c>
      <c r="I1435">
        <v>2356</v>
      </c>
      <c r="J1435">
        <v>1</v>
      </c>
      <c r="K1435">
        <v>32</v>
      </c>
      <c r="M1435" t="s">
        <v>23</v>
      </c>
      <c r="N1435" t="s">
        <v>23</v>
      </c>
      <c r="O1435" t="s">
        <v>25</v>
      </c>
      <c r="P1435" t="s">
        <v>26</v>
      </c>
      <c r="Q1435" t="s">
        <v>27</v>
      </c>
      <c r="R1435" t="s">
        <v>262</v>
      </c>
      <c r="S1435" t="s">
        <v>3668</v>
      </c>
      <c r="T1435" t="s">
        <v>43</v>
      </c>
      <c r="U1435" t="s">
        <v>44</v>
      </c>
    </row>
    <row r="1436" spans="1:21">
      <c r="A1436" t="s">
        <v>3669</v>
      </c>
      <c r="B1436" s="1">
        <v>44121</v>
      </c>
      <c r="C1436" t="s">
        <v>33</v>
      </c>
      <c r="D1436">
        <v>33</v>
      </c>
      <c r="E1436" t="s">
        <v>23</v>
      </c>
      <c r="F1436">
        <v>0</v>
      </c>
      <c r="G1436">
        <v>2</v>
      </c>
      <c r="H1436" t="s">
        <v>24</v>
      </c>
      <c r="I1436">
        <v>4415</v>
      </c>
      <c r="J1436">
        <v>1</v>
      </c>
      <c r="K1436">
        <v>58</v>
      </c>
      <c r="M1436" t="s">
        <v>23</v>
      </c>
      <c r="N1436" t="s">
        <v>23</v>
      </c>
      <c r="O1436" t="s">
        <v>25</v>
      </c>
      <c r="P1436" t="s">
        <v>26</v>
      </c>
      <c r="Q1436" t="s">
        <v>50</v>
      </c>
      <c r="R1436" t="s">
        <v>3670</v>
      </c>
      <c r="S1436" t="s">
        <v>3671</v>
      </c>
      <c r="T1436" t="s">
        <v>30</v>
      </c>
      <c r="U1436" t="s">
        <v>69</v>
      </c>
    </row>
    <row r="1437" spans="1:21">
      <c r="A1437" t="s">
        <v>3672</v>
      </c>
      <c r="B1437" s="1">
        <v>45514</v>
      </c>
      <c r="C1437" t="s">
        <v>33</v>
      </c>
      <c r="D1437">
        <v>24</v>
      </c>
      <c r="E1437" t="s">
        <v>39</v>
      </c>
      <c r="F1437">
        <v>0</v>
      </c>
      <c r="G1437">
        <v>2</v>
      </c>
      <c r="H1437" t="s">
        <v>24</v>
      </c>
      <c r="I1437">
        <v>3682</v>
      </c>
      <c r="J1437">
        <v>0</v>
      </c>
      <c r="K1437">
        <v>12</v>
      </c>
      <c r="L1437" t="s">
        <v>97</v>
      </c>
      <c r="M1437" t="s">
        <v>23</v>
      </c>
      <c r="N1437" t="s">
        <v>23</v>
      </c>
      <c r="O1437" t="s">
        <v>25</v>
      </c>
      <c r="P1437" t="s">
        <v>26</v>
      </c>
      <c r="Q1437" t="s">
        <v>27</v>
      </c>
      <c r="R1437" t="s">
        <v>2336</v>
      </c>
      <c r="S1437" t="s">
        <v>3673</v>
      </c>
      <c r="T1437" t="s">
        <v>59</v>
      </c>
      <c r="U1437" t="s">
        <v>60</v>
      </c>
    </row>
    <row r="1438" spans="1:21">
      <c r="A1438" t="s">
        <v>3674</v>
      </c>
      <c r="B1438" s="1">
        <v>45660</v>
      </c>
      <c r="C1438" t="s">
        <v>33</v>
      </c>
      <c r="D1438">
        <v>35</v>
      </c>
      <c r="E1438" t="s">
        <v>39</v>
      </c>
      <c r="F1438">
        <v>0</v>
      </c>
      <c r="G1438">
        <v>2</v>
      </c>
      <c r="H1438" t="s">
        <v>24</v>
      </c>
      <c r="I1438">
        <v>5514</v>
      </c>
      <c r="J1438">
        <v>0</v>
      </c>
      <c r="K1438">
        <v>7</v>
      </c>
      <c r="L1438" t="s">
        <v>48</v>
      </c>
      <c r="M1438" t="s">
        <v>23</v>
      </c>
      <c r="N1438" t="s">
        <v>23</v>
      </c>
      <c r="O1438" t="s">
        <v>25</v>
      </c>
      <c r="P1438" t="s">
        <v>26</v>
      </c>
      <c r="Q1438" t="s">
        <v>27</v>
      </c>
      <c r="R1438" t="s">
        <v>3074</v>
      </c>
      <c r="S1438" t="s">
        <v>3675</v>
      </c>
      <c r="T1438" t="s">
        <v>30</v>
      </c>
      <c r="U1438" t="s">
        <v>106</v>
      </c>
    </row>
    <row r="1439" spans="1:21">
      <c r="A1439" t="s">
        <v>3676</v>
      </c>
      <c r="B1439" s="1">
        <v>45729</v>
      </c>
      <c r="C1439" t="s">
        <v>33</v>
      </c>
      <c r="D1439">
        <v>61</v>
      </c>
      <c r="E1439" t="s">
        <v>39</v>
      </c>
      <c r="F1439">
        <v>0</v>
      </c>
      <c r="G1439">
        <v>2</v>
      </c>
      <c r="H1439" t="s">
        <v>24</v>
      </c>
      <c r="I1439">
        <v>3718</v>
      </c>
      <c r="J1439">
        <v>0</v>
      </c>
      <c r="K1439">
        <v>5</v>
      </c>
      <c r="L1439" t="s">
        <v>48</v>
      </c>
      <c r="M1439" t="s">
        <v>23</v>
      </c>
      <c r="N1439" t="s">
        <v>23</v>
      </c>
      <c r="O1439" t="s">
        <v>25</v>
      </c>
      <c r="P1439" t="s">
        <v>26</v>
      </c>
      <c r="Q1439" t="s">
        <v>50</v>
      </c>
      <c r="R1439" t="s">
        <v>1402</v>
      </c>
      <c r="S1439" t="s">
        <v>3677</v>
      </c>
      <c r="T1439" t="s">
        <v>30</v>
      </c>
      <c r="U1439" t="s">
        <v>69</v>
      </c>
    </row>
    <row r="1440" spans="1:21">
      <c r="A1440" t="s">
        <v>3678</v>
      </c>
      <c r="B1440" s="1">
        <v>45708</v>
      </c>
      <c r="C1440" t="s">
        <v>22</v>
      </c>
      <c r="D1440">
        <v>45</v>
      </c>
      <c r="E1440" t="s">
        <v>39</v>
      </c>
      <c r="F1440">
        <v>0</v>
      </c>
      <c r="G1440">
        <v>2</v>
      </c>
      <c r="H1440" t="s">
        <v>24</v>
      </c>
      <c r="I1440">
        <v>2181</v>
      </c>
      <c r="J1440">
        <v>0</v>
      </c>
      <c r="K1440">
        <v>6</v>
      </c>
      <c r="M1440" t="s">
        <v>23</v>
      </c>
      <c r="N1440" t="s">
        <v>23</v>
      </c>
      <c r="O1440" t="s">
        <v>25</v>
      </c>
      <c r="P1440" t="s">
        <v>26</v>
      </c>
      <c r="Q1440" t="s">
        <v>50</v>
      </c>
      <c r="R1440" t="s">
        <v>809</v>
      </c>
      <c r="S1440" t="s">
        <v>3679</v>
      </c>
      <c r="T1440" t="s">
        <v>36</v>
      </c>
      <c r="U1440" t="s">
        <v>46</v>
      </c>
    </row>
    <row r="1441" spans="1:21">
      <c r="A1441" t="s">
        <v>3680</v>
      </c>
      <c r="B1441" s="1">
        <v>44598</v>
      </c>
      <c r="C1441" t="s">
        <v>22</v>
      </c>
      <c r="D1441">
        <v>50</v>
      </c>
      <c r="E1441" t="s">
        <v>23</v>
      </c>
      <c r="F1441">
        <v>0</v>
      </c>
      <c r="G1441">
        <v>2</v>
      </c>
      <c r="H1441" t="s">
        <v>24</v>
      </c>
      <c r="I1441">
        <v>4624</v>
      </c>
      <c r="J1441">
        <v>1</v>
      </c>
      <c r="K1441">
        <v>42</v>
      </c>
      <c r="L1441" t="s">
        <v>142</v>
      </c>
      <c r="M1441" t="s">
        <v>23</v>
      </c>
      <c r="N1441" t="s">
        <v>23</v>
      </c>
      <c r="O1441" t="s">
        <v>25</v>
      </c>
      <c r="P1441" t="s">
        <v>26</v>
      </c>
      <c r="Q1441" t="s">
        <v>27</v>
      </c>
      <c r="R1441" t="s">
        <v>2296</v>
      </c>
      <c r="S1441" t="s">
        <v>3681</v>
      </c>
      <c r="T1441" t="s">
        <v>64</v>
      </c>
      <c r="U1441" t="s">
        <v>234</v>
      </c>
    </row>
    <row r="1442" spans="1:21">
      <c r="A1442" t="s">
        <v>3682</v>
      </c>
      <c r="B1442" s="1">
        <v>45598</v>
      </c>
      <c r="C1442" t="s">
        <v>33</v>
      </c>
      <c r="D1442">
        <v>40</v>
      </c>
      <c r="E1442" t="s">
        <v>39</v>
      </c>
      <c r="F1442">
        <v>0</v>
      </c>
      <c r="G1442">
        <v>2</v>
      </c>
      <c r="H1442" t="s">
        <v>24</v>
      </c>
      <c r="I1442">
        <v>3847</v>
      </c>
      <c r="J1442">
        <v>0</v>
      </c>
      <c r="K1442">
        <v>9</v>
      </c>
      <c r="M1442" t="s">
        <v>23</v>
      </c>
      <c r="N1442" t="s">
        <v>23</v>
      </c>
      <c r="O1442" t="s">
        <v>25</v>
      </c>
      <c r="P1442" t="s">
        <v>26</v>
      </c>
      <c r="Q1442" t="s">
        <v>27</v>
      </c>
      <c r="R1442" t="s">
        <v>3683</v>
      </c>
      <c r="S1442" t="s">
        <v>3684</v>
      </c>
      <c r="T1442" t="s">
        <v>30</v>
      </c>
      <c r="U1442" t="s">
        <v>69</v>
      </c>
    </row>
    <row r="1443" spans="1:21">
      <c r="A1443" t="s">
        <v>3685</v>
      </c>
      <c r="B1443" s="1">
        <v>44587</v>
      </c>
      <c r="C1443" t="s">
        <v>33</v>
      </c>
      <c r="D1443">
        <v>29</v>
      </c>
      <c r="E1443" t="s">
        <v>39</v>
      </c>
      <c r="F1443">
        <v>0</v>
      </c>
      <c r="G1443">
        <v>3</v>
      </c>
      <c r="H1443" t="s">
        <v>3686</v>
      </c>
      <c r="I1443">
        <v>2319</v>
      </c>
      <c r="J1443">
        <v>0</v>
      </c>
      <c r="K1443">
        <v>43</v>
      </c>
      <c r="M1443" t="s">
        <v>23</v>
      </c>
      <c r="N1443" t="s">
        <v>23</v>
      </c>
      <c r="O1443" t="s">
        <v>49</v>
      </c>
      <c r="P1443" t="s">
        <v>202</v>
      </c>
      <c r="Q1443" t="s">
        <v>50</v>
      </c>
      <c r="R1443" t="s">
        <v>286</v>
      </c>
      <c r="S1443" t="s">
        <v>3687</v>
      </c>
    </row>
    <row r="1444" spans="1:21">
      <c r="A1444" t="s">
        <v>3688</v>
      </c>
      <c r="B1444" s="1">
        <v>43678</v>
      </c>
      <c r="C1444" t="s">
        <v>33</v>
      </c>
      <c r="D1444">
        <v>71</v>
      </c>
      <c r="E1444" t="s">
        <v>23</v>
      </c>
      <c r="F1444">
        <v>0</v>
      </c>
      <c r="G1444">
        <v>3</v>
      </c>
      <c r="H1444" t="s">
        <v>3686</v>
      </c>
      <c r="I1444">
        <v>6102</v>
      </c>
      <c r="J1444">
        <v>1</v>
      </c>
      <c r="K1444">
        <v>72</v>
      </c>
      <c r="L1444" t="s">
        <v>316</v>
      </c>
      <c r="M1444" t="s">
        <v>23</v>
      </c>
      <c r="N1444" t="s">
        <v>23</v>
      </c>
      <c r="O1444" t="s">
        <v>49</v>
      </c>
      <c r="P1444" t="s">
        <v>164</v>
      </c>
      <c r="Q1444" t="s">
        <v>50</v>
      </c>
      <c r="R1444" t="s">
        <v>3689</v>
      </c>
      <c r="S1444" t="s">
        <v>3690</v>
      </c>
    </row>
    <row r="1445" spans="1:21">
      <c r="A1445" t="s">
        <v>3691</v>
      </c>
      <c r="B1445" s="1">
        <v>44970</v>
      </c>
      <c r="C1445" t="s">
        <v>22</v>
      </c>
      <c r="D1445">
        <v>32</v>
      </c>
      <c r="E1445" t="s">
        <v>23</v>
      </c>
      <c r="F1445">
        <v>3</v>
      </c>
      <c r="G1445">
        <v>3</v>
      </c>
      <c r="H1445" t="s">
        <v>3686</v>
      </c>
      <c r="I1445">
        <v>5036</v>
      </c>
      <c r="J1445">
        <v>5</v>
      </c>
      <c r="K1445">
        <v>30</v>
      </c>
      <c r="L1445" t="s">
        <v>40</v>
      </c>
      <c r="M1445" t="s">
        <v>23</v>
      </c>
      <c r="N1445" t="s">
        <v>23</v>
      </c>
      <c r="O1445" t="s">
        <v>25</v>
      </c>
      <c r="P1445" t="s">
        <v>26</v>
      </c>
      <c r="Q1445" t="s">
        <v>27</v>
      </c>
      <c r="R1445" t="s">
        <v>3599</v>
      </c>
      <c r="S1445" t="s">
        <v>3692</v>
      </c>
    </row>
    <row r="1446" spans="1:21">
      <c r="A1446" t="s">
        <v>3693</v>
      </c>
      <c r="B1446" s="1">
        <v>43702</v>
      </c>
      <c r="C1446" t="s">
        <v>22</v>
      </c>
      <c r="D1446">
        <v>39</v>
      </c>
      <c r="E1446" t="s">
        <v>39</v>
      </c>
      <c r="F1446">
        <v>0</v>
      </c>
      <c r="G1446">
        <v>3</v>
      </c>
      <c r="H1446" t="s">
        <v>3686</v>
      </c>
      <c r="I1446">
        <v>5368</v>
      </c>
      <c r="J1446">
        <v>0</v>
      </c>
      <c r="K1446">
        <v>72</v>
      </c>
      <c r="L1446" t="s">
        <v>316</v>
      </c>
      <c r="M1446" t="s">
        <v>23</v>
      </c>
      <c r="N1446" t="s">
        <v>39</v>
      </c>
      <c r="P1446" t="s">
        <v>164</v>
      </c>
      <c r="Q1446" t="s">
        <v>50</v>
      </c>
      <c r="R1446" t="s">
        <v>1080</v>
      </c>
      <c r="S1446" t="s">
        <v>3694</v>
      </c>
    </row>
    <row r="1447" spans="1:21">
      <c r="A1447" t="s">
        <v>3695</v>
      </c>
      <c r="B1447" s="1">
        <v>44665</v>
      </c>
      <c r="C1447" t="s">
        <v>33</v>
      </c>
      <c r="D1447">
        <v>74</v>
      </c>
      <c r="E1447" t="s">
        <v>39</v>
      </c>
      <c r="F1447">
        <v>0</v>
      </c>
      <c r="G1447">
        <v>3</v>
      </c>
      <c r="H1447" t="s">
        <v>3686</v>
      </c>
      <c r="I1447">
        <v>3568</v>
      </c>
      <c r="J1447">
        <v>0</v>
      </c>
      <c r="K1447">
        <v>40</v>
      </c>
      <c r="M1447" t="s">
        <v>23</v>
      </c>
      <c r="N1447" t="s">
        <v>23</v>
      </c>
      <c r="O1447" t="s">
        <v>25</v>
      </c>
      <c r="P1447" t="s">
        <v>202</v>
      </c>
      <c r="Q1447" t="s">
        <v>50</v>
      </c>
      <c r="R1447" t="s">
        <v>1273</v>
      </c>
      <c r="S1447" t="s">
        <v>3696</v>
      </c>
    </row>
    <row r="1448" spans="1:21">
      <c r="A1448" t="s">
        <v>3697</v>
      </c>
      <c r="B1448" s="1">
        <v>43722</v>
      </c>
      <c r="C1448" t="s">
        <v>33</v>
      </c>
      <c r="D1448">
        <v>72</v>
      </c>
      <c r="E1448" t="s">
        <v>23</v>
      </c>
      <c r="F1448">
        <v>0</v>
      </c>
      <c r="G1448">
        <v>3</v>
      </c>
      <c r="H1448" t="s">
        <v>3686</v>
      </c>
      <c r="I1448">
        <v>5089</v>
      </c>
      <c r="J1448">
        <v>1</v>
      </c>
      <c r="K1448">
        <v>71</v>
      </c>
      <c r="L1448" t="s">
        <v>316</v>
      </c>
      <c r="M1448" t="s">
        <v>23</v>
      </c>
      <c r="N1448" t="s">
        <v>23</v>
      </c>
      <c r="O1448" t="s">
        <v>49</v>
      </c>
      <c r="P1448" t="s">
        <v>164</v>
      </c>
      <c r="Q1448" t="s">
        <v>27</v>
      </c>
      <c r="R1448" t="s">
        <v>3698</v>
      </c>
      <c r="S1448" t="s">
        <v>3699</v>
      </c>
    </row>
    <row r="1449" spans="1:21">
      <c r="A1449" t="s">
        <v>3700</v>
      </c>
      <c r="B1449" s="1">
        <v>44767</v>
      </c>
      <c r="C1449" t="s">
        <v>22</v>
      </c>
      <c r="D1449">
        <v>75</v>
      </c>
      <c r="E1449" t="s">
        <v>23</v>
      </c>
      <c r="F1449">
        <v>0</v>
      </c>
      <c r="G1449">
        <v>3</v>
      </c>
      <c r="H1449" t="s">
        <v>3686</v>
      </c>
      <c r="I1449">
        <v>4121</v>
      </c>
      <c r="J1449">
        <v>8</v>
      </c>
      <c r="K1449">
        <v>37</v>
      </c>
      <c r="M1449" t="s">
        <v>23</v>
      </c>
      <c r="N1449" t="s">
        <v>23</v>
      </c>
      <c r="O1449" t="s">
        <v>25</v>
      </c>
      <c r="P1449" t="s">
        <v>164</v>
      </c>
      <c r="Q1449" t="s">
        <v>27</v>
      </c>
      <c r="R1449" t="s">
        <v>1399</v>
      </c>
      <c r="S1449" t="s">
        <v>3701</v>
      </c>
    </row>
    <row r="1450" spans="1:21">
      <c r="A1450" t="s">
        <v>3702</v>
      </c>
      <c r="B1450" s="1">
        <v>44170</v>
      </c>
      <c r="C1450" t="s">
        <v>33</v>
      </c>
      <c r="D1450">
        <v>80</v>
      </c>
      <c r="E1450" t="s">
        <v>23</v>
      </c>
      <c r="F1450">
        <v>0</v>
      </c>
      <c r="G1450">
        <v>3</v>
      </c>
      <c r="H1450" t="s">
        <v>3686</v>
      </c>
      <c r="I1450">
        <v>6335</v>
      </c>
      <c r="J1450">
        <v>10</v>
      </c>
      <c r="K1450">
        <v>56</v>
      </c>
      <c r="L1450" t="s">
        <v>142</v>
      </c>
      <c r="M1450" t="s">
        <v>23</v>
      </c>
      <c r="N1450" t="s">
        <v>23</v>
      </c>
      <c r="O1450" t="s">
        <v>25</v>
      </c>
      <c r="P1450" t="s">
        <v>202</v>
      </c>
      <c r="Q1450" t="s">
        <v>27</v>
      </c>
      <c r="R1450" t="s">
        <v>41</v>
      </c>
      <c r="S1450" t="s">
        <v>3703</v>
      </c>
    </row>
    <row r="1451" spans="1:21">
      <c r="A1451" t="s">
        <v>3704</v>
      </c>
      <c r="B1451" s="1">
        <v>43877</v>
      </c>
      <c r="C1451" t="s">
        <v>33</v>
      </c>
      <c r="D1451">
        <v>72</v>
      </c>
      <c r="E1451" t="s">
        <v>39</v>
      </c>
      <c r="F1451">
        <v>0</v>
      </c>
      <c r="G1451">
        <v>3</v>
      </c>
      <c r="H1451" t="s">
        <v>3686</v>
      </c>
      <c r="I1451">
        <v>4722</v>
      </c>
      <c r="J1451">
        <v>0</v>
      </c>
      <c r="K1451">
        <v>66</v>
      </c>
      <c r="M1451" t="s">
        <v>23</v>
      </c>
      <c r="N1451" t="s">
        <v>23</v>
      </c>
      <c r="O1451" t="s">
        <v>25</v>
      </c>
      <c r="P1451" t="s">
        <v>202</v>
      </c>
      <c r="Q1451" t="s">
        <v>27</v>
      </c>
      <c r="R1451" t="s">
        <v>3705</v>
      </c>
      <c r="S1451" t="s">
        <v>3706</v>
      </c>
    </row>
    <row r="1452" spans="1:21">
      <c r="A1452" t="s">
        <v>3707</v>
      </c>
      <c r="B1452" s="1">
        <v>45571</v>
      </c>
      <c r="C1452" t="s">
        <v>33</v>
      </c>
      <c r="D1452">
        <v>20</v>
      </c>
      <c r="E1452" t="s">
        <v>23</v>
      </c>
      <c r="F1452">
        <v>2</v>
      </c>
      <c r="G1452">
        <v>3</v>
      </c>
      <c r="H1452" t="s">
        <v>3686</v>
      </c>
      <c r="I1452">
        <v>4922</v>
      </c>
      <c r="J1452">
        <v>0</v>
      </c>
      <c r="K1452">
        <v>10</v>
      </c>
      <c r="L1452" t="s">
        <v>97</v>
      </c>
      <c r="M1452" t="s">
        <v>23</v>
      </c>
      <c r="N1452" t="s">
        <v>23</v>
      </c>
      <c r="O1452" t="s">
        <v>25</v>
      </c>
      <c r="P1452" t="s">
        <v>26</v>
      </c>
      <c r="Q1452" t="s">
        <v>27</v>
      </c>
      <c r="R1452" t="s">
        <v>2148</v>
      </c>
      <c r="S1452" t="s">
        <v>3708</v>
      </c>
    </row>
    <row r="1453" spans="1:21">
      <c r="A1453" t="s">
        <v>3709</v>
      </c>
      <c r="B1453" s="1">
        <v>43739</v>
      </c>
      <c r="C1453" t="s">
        <v>33</v>
      </c>
      <c r="D1453">
        <v>50</v>
      </c>
      <c r="E1453" t="s">
        <v>23</v>
      </c>
      <c r="F1453">
        <v>0</v>
      </c>
      <c r="G1453">
        <v>3</v>
      </c>
      <c r="H1453" t="s">
        <v>3686</v>
      </c>
      <c r="I1453">
        <v>6316</v>
      </c>
      <c r="J1453">
        <v>1</v>
      </c>
      <c r="K1453">
        <v>70</v>
      </c>
      <c r="L1453" t="s">
        <v>316</v>
      </c>
      <c r="M1453" t="s">
        <v>23</v>
      </c>
      <c r="N1453" t="s">
        <v>23</v>
      </c>
      <c r="O1453" t="s">
        <v>49</v>
      </c>
      <c r="P1453" t="s">
        <v>202</v>
      </c>
      <c r="Q1453" t="s">
        <v>27</v>
      </c>
      <c r="R1453" t="s">
        <v>638</v>
      </c>
      <c r="S1453" t="s">
        <v>3710</v>
      </c>
    </row>
    <row r="1454" spans="1:21">
      <c r="A1454" t="s">
        <v>3711</v>
      </c>
      <c r="B1454" s="1">
        <v>44023</v>
      </c>
      <c r="C1454" t="s">
        <v>22</v>
      </c>
      <c r="D1454">
        <v>26</v>
      </c>
      <c r="E1454" t="s">
        <v>23</v>
      </c>
      <c r="F1454">
        <v>0</v>
      </c>
      <c r="G1454">
        <v>3</v>
      </c>
      <c r="H1454" t="s">
        <v>3686</v>
      </c>
      <c r="I1454">
        <v>4072</v>
      </c>
      <c r="J1454">
        <v>2</v>
      </c>
      <c r="K1454">
        <v>61</v>
      </c>
      <c r="M1454" t="s">
        <v>23</v>
      </c>
      <c r="N1454" t="s">
        <v>23</v>
      </c>
      <c r="O1454" t="s">
        <v>56</v>
      </c>
      <c r="P1454" t="s">
        <v>164</v>
      </c>
      <c r="Q1454" t="s">
        <v>50</v>
      </c>
      <c r="R1454" t="s">
        <v>2077</v>
      </c>
      <c r="S1454" t="s">
        <v>3712</v>
      </c>
    </row>
    <row r="1455" spans="1:21">
      <c r="A1455" t="s">
        <v>3713</v>
      </c>
      <c r="B1455" s="1">
        <v>45670</v>
      </c>
      <c r="C1455" t="s">
        <v>22</v>
      </c>
      <c r="D1455">
        <v>57</v>
      </c>
      <c r="E1455" t="s">
        <v>39</v>
      </c>
      <c r="F1455">
        <v>0</v>
      </c>
      <c r="G1455">
        <v>3</v>
      </c>
      <c r="H1455" t="s">
        <v>3686</v>
      </c>
      <c r="I1455">
        <v>3481</v>
      </c>
      <c r="J1455">
        <v>0</v>
      </c>
      <c r="K1455">
        <v>7</v>
      </c>
      <c r="M1455" t="s">
        <v>23</v>
      </c>
      <c r="N1455" t="s">
        <v>23</v>
      </c>
      <c r="O1455" t="s">
        <v>49</v>
      </c>
      <c r="P1455" t="s">
        <v>26</v>
      </c>
      <c r="Q1455" t="s">
        <v>84</v>
      </c>
      <c r="R1455" t="s">
        <v>2460</v>
      </c>
      <c r="S1455" t="s">
        <v>3714</v>
      </c>
    </row>
    <row r="1456" spans="1:21">
      <c r="A1456" t="s">
        <v>3715</v>
      </c>
      <c r="B1456" s="1">
        <v>43846</v>
      </c>
      <c r="C1456" t="s">
        <v>33</v>
      </c>
      <c r="D1456">
        <v>51</v>
      </c>
      <c r="E1456" t="s">
        <v>23</v>
      </c>
      <c r="F1456">
        <v>0</v>
      </c>
      <c r="G1456">
        <v>3</v>
      </c>
      <c r="H1456" t="s">
        <v>3686</v>
      </c>
      <c r="I1456">
        <v>5441</v>
      </c>
      <c r="J1456">
        <v>5</v>
      </c>
      <c r="K1456">
        <v>67</v>
      </c>
      <c r="M1456" t="s">
        <v>23</v>
      </c>
      <c r="N1456" t="s">
        <v>23</v>
      </c>
      <c r="O1456" t="s">
        <v>56</v>
      </c>
      <c r="P1456" t="s">
        <v>164</v>
      </c>
      <c r="Q1456" t="s">
        <v>50</v>
      </c>
      <c r="R1456" t="s">
        <v>3716</v>
      </c>
      <c r="S1456" t="s">
        <v>3717</v>
      </c>
    </row>
    <row r="1457" spans="1:19">
      <c r="A1457" t="s">
        <v>3718</v>
      </c>
      <c r="B1457" s="1">
        <v>43728</v>
      </c>
      <c r="C1457" t="s">
        <v>22</v>
      </c>
      <c r="D1457">
        <v>22</v>
      </c>
      <c r="E1457" t="s">
        <v>23</v>
      </c>
      <c r="F1457">
        <v>0</v>
      </c>
      <c r="G1457">
        <v>3</v>
      </c>
      <c r="H1457" t="s">
        <v>3686</v>
      </c>
      <c r="I1457">
        <v>5228</v>
      </c>
      <c r="J1457">
        <v>2</v>
      </c>
      <c r="K1457">
        <v>71</v>
      </c>
      <c r="L1457" t="s">
        <v>316</v>
      </c>
      <c r="M1457" t="s">
        <v>23</v>
      </c>
      <c r="N1457" t="s">
        <v>23</v>
      </c>
      <c r="O1457" t="s">
        <v>49</v>
      </c>
      <c r="P1457" t="s">
        <v>164</v>
      </c>
      <c r="Q1457" t="s">
        <v>50</v>
      </c>
      <c r="R1457" t="s">
        <v>3259</v>
      </c>
      <c r="S1457" t="s">
        <v>3719</v>
      </c>
    </row>
    <row r="1458" spans="1:19">
      <c r="A1458" t="s">
        <v>3720</v>
      </c>
      <c r="B1458" s="1">
        <v>43964</v>
      </c>
      <c r="C1458" t="s">
        <v>22</v>
      </c>
      <c r="D1458">
        <v>36</v>
      </c>
      <c r="E1458" t="s">
        <v>23</v>
      </c>
      <c r="F1458">
        <v>0</v>
      </c>
      <c r="G1458">
        <v>3</v>
      </c>
      <c r="H1458" t="s">
        <v>3686</v>
      </c>
      <c r="I1458">
        <v>5639</v>
      </c>
      <c r="J1458">
        <v>1</v>
      </c>
      <c r="K1458">
        <v>63</v>
      </c>
      <c r="M1458" t="s">
        <v>39</v>
      </c>
      <c r="N1458" t="s">
        <v>23</v>
      </c>
      <c r="O1458" t="s">
        <v>56</v>
      </c>
      <c r="P1458" t="s">
        <v>164</v>
      </c>
      <c r="Q1458" t="s">
        <v>27</v>
      </c>
      <c r="R1458" t="s">
        <v>3721</v>
      </c>
      <c r="S1458" t="s">
        <v>3722</v>
      </c>
    </row>
    <row r="1459" spans="1:19">
      <c r="A1459" t="s">
        <v>3723</v>
      </c>
      <c r="B1459" s="1">
        <v>44263</v>
      </c>
      <c r="C1459" t="s">
        <v>33</v>
      </c>
      <c r="D1459">
        <v>50</v>
      </c>
      <c r="E1459" t="s">
        <v>39</v>
      </c>
      <c r="F1459">
        <v>0</v>
      </c>
      <c r="G1459">
        <v>3</v>
      </c>
      <c r="H1459" t="s">
        <v>3686</v>
      </c>
      <c r="I1459">
        <v>5249</v>
      </c>
      <c r="J1459">
        <v>0</v>
      </c>
      <c r="K1459">
        <v>53</v>
      </c>
      <c r="M1459" t="s">
        <v>23</v>
      </c>
      <c r="N1459" t="s">
        <v>23</v>
      </c>
      <c r="O1459" t="s">
        <v>25</v>
      </c>
      <c r="P1459" t="s">
        <v>26</v>
      </c>
      <c r="Q1459" t="s">
        <v>27</v>
      </c>
      <c r="R1459" t="s">
        <v>773</v>
      </c>
      <c r="S1459" t="s">
        <v>3724</v>
      </c>
    </row>
    <row r="1460" spans="1:19">
      <c r="A1460" t="s">
        <v>3725</v>
      </c>
      <c r="B1460" s="1">
        <v>43780</v>
      </c>
      <c r="C1460" t="s">
        <v>22</v>
      </c>
      <c r="D1460">
        <v>41</v>
      </c>
      <c r="E1460" t="s">
        <v>39</v>
      </c>
      <c r="F1460">
        <v>0</v>
      </c>
      <c r="G1460">
        <v>3</v>
      </c>
      <c r="H1460" t="s">
        <v>3686</v>
      </c>
      <c r="I1460">
        <v>5709</v>
      </c>
      <c r="J1460">
        <v>0</v>
      </c>
      <c r="K1460">
        <v>69</v>
      </c>
      <c r="L1460" t="s">
        <v>316</v>
      </c>
      <c r="M1460" t="s">
        <v>23</v>
      </c>
      <c r="N1460" t="s">
        <v>23</v>
      </c>
      <c r="O1460" t="s">
        <v>25</v>
      </c>
      <c r="P1460" t="s">
        <v>164</v>
      </c>
      <c r="Q1460" t="s">
        <v>50</v>
      </c>
      <c r="R1460" t="s">
        <v>3185</v>
      </c>
      <c r="S1460" t="s">
        <v>3726</v>
      </c>
    </row>
    <row r="1461" spans="1:19">
      <c r="A1461" t="s">
        <v>3727</v>
      </c>
      <c r="B1461" s="1">
        <v>44328</v>
      </c>
      <c r="C1461" t="s">
        <v>33</v>
      </c>
      <c r="D1461">
        <v>41</v>
      </c>
      <c r="E1461" t="s">
        <v>23</v>
      </c>
      <c r="F1461">
        <v>3</v>
      </c>
      <c r="G1461">
        <v>3</v>
      </c>
      <c r="H1461" t="s">
        <v>3686</v>
      </c>
      <c r="I1461">
        <v>5457</v>
      </c>
      <c r="J1461">
        <v>9</v>
      </c>
      <c r="K1461">
        <v>51</v>
      </c>
      <c r="M1461" t="s">
        <v>23</v>
      </c>
      <c r="N1461" t="s">
        <v>23</v>
      </c>
      <c r="O1461" t="s">
        <v>25</v>
      </c>
      <c r="P1461" t="s">
        <v>26</v>
      </c>
      <c r="Q1461" t="s">
        <v>27</v>
      </c>
      <c r="R1461" t="s">
        <v>1074</v>
      </c>
      <c r="S1461" t="s">
        <v>3728</v>
      </c>
    </row>
    <row r="1462" spans="1:19">
      <c r="A1462" t="s">
        <v>3729</v>
      </c>
      <c r="B1462" s="1">
        <v>45194</v>
      </c>
      <c r="C1462" t="s">
        <v>33</v>
      </c>
      <c r="D1462">
        <v>55</v>
      </c>
      <c r="E1462" t="s">
        <v>39</v>
      </c>
      <c r="F1462">
        <v>0</v>
      </c>
      <c r="G1462">
        <v>3</v>
      </c>
      <c r="H1462" t="s">
        <v>3686</v>
      </c>
      <c r="I1462">
        <v>2499</v>
      </c>
      <c r="J1462">
        <v>0</v>
      </c>
      <c r="K1462">
        <v>23</v>
      </c>
      <c r="L1462" t="s">
        <v>97</v>
      </c>
      <c r="M1462" t="s">
        <v>23</v>
      </c>
      <c r="N1462" t="s">
        <v>23</v>
      </c>
      <c r="O1462" t="s">
        <v>49</v>
      </c>
      <c r="P1462" t="s">
        <v>202</v>
      </c>
      <c r="Q1462" t="s">
        <v>27</v>
      </c>
      <c r="R1462" t="s">
        <v>1620</v>
      </c>
      <c r="S1462" t="s">
        <v>3730</v>
      </c>
    </row>
    <row r="1463" spans="1:19">
      <c r="A1463" t="s">
        <v>3731</v>
      </c>
      <c r="B1463" s="1">
        <v>45325</v>
      </c>
      <c r="C1463" t="s">
        <v>33</v>
      </c>
      <c r="D1463">
        <v>44</v>
      </c>
      <c r="E1463" t="s">
        <v>39</v>
      </c>
      <c r="F1463">
        <v>0</v>
      </c>
      <c r="G1463">
        <v>3</v>
      </c>
      <c r="H1463" t="s">
        <v>3686</v>
      </c>
      <c r="I1463">
        <v>4333</v>
      </c>
      <c r="J1463">
        <v>0</v>
      </c>
      <c r="K1463">
        <v>18</v>
      </c>
      <c r="L1463" t="s">
        <v>97</v>
      </c>
      <c r="M1463" t="s">
        <v>23</v>
      </c>
      <c r="N1463" t="s">
        <v>39</v>
      </c>
      <c r="P1463" t="s">
        <v>26</v>
      </c>
      <c r="Q1463" t="s">
        <v>50</v>
      </c>
      <c r="R1463" t="s">
        <v>1097</v>
      </c>
      <c r="S1463" t="s">
        <v>3732</v>
      </c>
    </row>
    <row r="1464" spans="1:19">
      <c r="A1464" t="s">
        <v>3733</v>
      </c>
      <c r="B1464" s="1">
        <v>43881</v>
      </c>
      <c r="C1464" t="s">
        <v>33</v>
      </c>
      <c r="D1464">
        <v>31</v>
      </c>
      <c r="E1464" t="s">
        <v>23</v>
      </c>
      <c r="F1464">
        <v>0</v>
      </c>
      <c r="G1464">
        <v>3</v>
      </c>
      <c r="H1464" t="s">
        <v>3686</v>
      </c>
      <c r="I1464">
        <v>4082</v>
      </c>
      <c r="J1464">
        <v>9</v>
      </c>
      <c r="K1464">
        <v>66</v>
      </c>
      <c r="M1464" t="s">
        <v>23</v>
      </c>
      <c r="N1464" t="s">
        <v>23</v>
      </c>
      <c r="O1464" t="s">
        <v>56</v>
      </c>
      <c r="P1464" t="s">
        <v>164</v>
      </c>
      <c r="Q1464" t="s">
        <v>50</v>
      </c>
      <c r="R1464" t="s">
        <v>1131</v>
      </c>
      <c r="S1464" t="s">
        <v>3734</v>
      </c>
    </row>
    <row r="1465" spans="1:19">
      <c r="A1465" t="s">
        <v>3735</v>
      </c>
      <c r="B1465" s="1">
        <v>45324</v>
      </c>
      <c r="C1465" t="s">
        <v>22</v>
      </c>
      <c r="D1465">
        <v>64</v>
      </c>
      <c r="E1465" t="s">
        <v>39</v>
      </c>
      <c r="F1465">
        <v>0</v>
      </c>
      <c r="G1465">
        <v>3</v>
      </c>
      <c r="H1465" t="s">
        <v>3686</v>
      </c>
      <c r="I1465">
        <v>2782</v>
      </c>
      <c r="J1465">
        <v>0</v>
      </c>
      <c r="K1465">
        <v>18</v>
      </c>
      <c r="M1465" t="s">
        <v>23</v>
      </c>
      <c r="N1465" t="s">
        <v>39</v>
      </c>
      <c r="P1465" t="s">
        <v>164</v>
      </c>
      <c r="Q1465" t="s">
        <v>50</v>
      </c>
      <c r="R1465" t="s">
        <v>2056</v>
      </c>
      <c r="S1465" t="s">
        <v>3736</v>
      </c>
    </row>
    <row r="1466" spans="1:19">
      <c r="A1466" t="s">
        <v>3737</v>
      </c>
      <c r="B1466" s="1">
        <v>43682</v>
      </c>
      <c r="C1466" t="s">
        <v>33</v>
      </c>
      <c r="D1466">
        <v>48</v>
      </c>
      <c r="E1466" t="s">
        <v>23</v>
      </c>
      <c r="F1466">
        <v>0</v>
      </c>
      <c r="G1466">
        <v>3</v>
      </c>
      <c r="H1466" t="s">
        <v>3686</v>
      </c>
      <c r="I1466">
        <v>6380</v>
      </c>
      <c r="J1466">
        <v>10</v>
      </c>
      <c r="K1466">
        <v>72</v>
      </c>
      <c r="L1466" t="s">
        <v>316</v>
      </c>
      <c r="M1466" t="s">
        <v>23</v>
      </c>
      <c r="N1466" t="s">
        <v>23</v>
      </c>
      <c r="O1466" t="s">
        <v>25</v>
      </c>
      <c r="P1466" t="s">
        <v>164</v>
      </c>
      <c r="Q1466" t="s">
        <v>27</v>
      </c>
      <c r="R1466" t="s">
        <v>1487</v>
      </c>
      <c r="S1466" t="s">
        <v>3738</v>
      </c>
    </row>
    <row r="1467" spans="1:19">
      <c r="A1467" t="s">
        <v>3739</v>
      </c>
      <c r="B1467" s="1">
        <v>44273</v>
      </c>
      <c r="C1467" t="s">
        <v>22</v>
      </c>
      <c r="D1467">
        <v>34</v>
      </c>
      <c r="E1467" t="s">
        <v>39</v>
      </c>
      <c r="F1467">
        <v>0</v>
      </c>
      <c r="G1467">
        <v>3</v>
      </c>
      <c r="H1467" t="s">
        <v>3686</v>
      </c>
      <c r="I1467">
        <v>4865</v>
      </c>
      <c r="J1467">
        <v>0</v>
      </c>
      <c r="K1467">
        <v>53</v>
      </c>
      <c r="L1467" t="s">
        <v>142</v>
      </c>
      <c r="M1467" t="s">
        <v>23</v>
      </c>
      <c r="N1467" t="s">
        <v>39</v>
      </c>
      <c r="P1467" t="s">
        <v>202</v>
      </c>
      <c r="Q1467" t="s">
        <v>27</v>
      </c>
      <c r="R1467" t="s">
        <v>2610</v>
      </c>
      <c r="S1467" t="s">
        <v>3740</v>
      </c>
    </row>
    <row r="1468" spans="1:19">
      <c r="A1468" t="s">
        <v>3741</v>
      </c>
      <c r="B1468" s="1">
        <v>43967</v>
      </c>
      <c r="C1468" t="s">
        <v>22</v>
      </c>
      <c r="D1468">
        <v>57</v>
      </c>
      <c r="E1468" t="s">
        <v>23</v>
      </c>
      <c r="F1468">
        <v>0</v>
      </c>
      <c r="G1468">
        <v>3</v>
      </c>
      <c r="H1468" t="s">
        <v>3686</v>
      </c>
      <c r="I1468">
        <v>4538</v>
      </c>
      <c r="J1468">
        <v>9</v>
      </c>
      <c r="K1468">
        <v>63</v>
      </c>
      <c r="L1468" t="s">
        <v>142</v>
      </c>
      <c r="M1468" t="s">
        <v>23</v>
      </c>
      <c r="N1468" t="s">
        <v>39</v>
      </c>
      <c r="P1468" t="s">
        <v>164</v>
      </c>
      <c r="Q1468" t="s">
        <v>50</v>
      </c>
      <c r="R1468" t="s">
        <v>355</v>
      </c>
      <c r="S1468" t="s">
        <v>3742</v>
      </c>
    </row>
    <row r="1469" spans="1:19">
      <c r="A1469" t="s">
        <v>3743</v>
      </c>
      <c r="B1469" s="1">
        <v>45341</v>
      </c>
      <c r="C1469" t="s">
        <v>33</v>
      </c>
      <c r="D1469">
        <v>56</v>
      </c>
      <c r="E1469" t="s">
        <v>23</v>
      </c>
      <c r="F1469">
        <v>0</v>
      </c>
      <c r="G1469">
        <v>3</v>
      </c>
      <c r="H1469" t="s">
        <v>3686</v>
      </c>
      <c r="I1469">
        <v>5009</v>
      </c>
      <c r="J1469">
        <v>9</v>
      </c>
      <c r="K1469">
        <v>18</v>
      </c>
      <c r="L1469" t="s">
        <v>97</v>
      </c>
      <c r="M1469" t="s">
        <v>23</v>
      </c>
      <c r="N1469" t="s">
        <v>23</v>
      </c>
      <c r="O1469" t="s">
        <v>25</v>
      </c>
      <c r="P1469" t="s">
        <v>26</v>
      </c>
      <c r="Q1469" t="s">
        <v>50</v>
      </c>
      <c r="R1469" t="s">
        <v>3744</v>
      </c>
      <c r="S1469" t="s">
        <v>3745</v>
      </c>
    </row>
    <row r="1470" spans="1:19">
      <c r="A1470" t="s">
        <v>3746</v>
      </c>
      <c r="B1470" s="1">
        <v>43801</v>
      </c>
      <c r="C1470" t="s">
        <v>22</v>
      </c>
      <c r="D1470">
        <v>38</v>
      </c>
      <c r="E1470" t="s">
        <v>23</v>
      </c>
      <c r="F1470">
        <v>3</v>
      </c>
      <c r="G1470">
        <v>3</v>
      </c>
      <c r="H1470" t="s">
        <v>3686</v>
      </c>
      <c r="I1470">
        <v>4319</v>
      </c>
      <c r="J1470">
        <v>9</v>
      </c>
      <c r="K1470">
        <v>68</v>
      </c>
      <c r="L1470" t="s">
        <v>316</v>
      </c>
      <c r="M1470" t="s">
        <v>23</v>
      </c>
      <c r="N1470" t="s">
        <v>23</v>
      </c>
      <c r="O1470" t="s">
        <v>25</v>
      </c>
      <c r="P1470" t="s">
        <v>164</v>
      </c>
      <c r="Q1470" t="s">
        <v>27</v>
      </c>
      <c r="R1470" t="s">
        <v>495</v>
      </c>
      <c r="S1470" t="s">
        <v>3747</v>
      </c>
    </row>
    <row r="1471" spans="1:19">
      <c r="A1471" t="s">
        <v>3748</v>
      </c>
      <c r="B1471" s="1">
        <v>43679</v>
      </c>
      <c r="C1471" t="s">
        <v>22</v>
      </c>
      <c r="D1471">
        <v>39</v>
      </c>
      <c r="E1471" t="s">
        <v>23</v>
      </c>
      <c r="F1471">
        <v>0</v>
      </c>
      <c r="G1471">
        <v>3</v>
      </c>
      <c r="H1471" t="s">
        <v>3686</v>
      </c>
      <c r="I1471">
        <v>5943</v>
      </c>
      <c r="J1471">
        <v>9</v>
      </c>
      <c r="K1471">
        <v>72</v>
      </c>
      <c r="M1471" t="s">
        <v>23</v>
      </c>
      <c r="N1471" t="s">
        <v>23</v>
      </c>
      <c r="O1471" t="s">
        <v>25</v>
      </c>
      <c r="P1471" t="s">
        <v>26</v>
      </c>
      <c r="Q1471" t="s">
        <v>27</v>
      </c>
      <c r="R1471" t="s">
        <v>434</v>
      </c>
      <c r="S1471" t="s">
        <v>3749</v>
      </c>
    </row>
    <row r="1472" spans="1:19">
      <c r="A1472" t="s">
        <v>3750</v>
      </c>
      <c r="B1472" s="1">
        <v>45840</v>
      </c>
      <c r="C1472" t="s">
        <v>22</v>
      </c>
      <c r="D1472">
        <v>55</v>
      </c>
      <c r="E1472" t="s">
        <v>23</v>
      </c>
      <c r="F1472">
        <v>1</v>
      </c>
      <c r="G1472">
        <v>3</v>
      </c>
      <c r="H1472" t="s">
        <v>3751</v>
      </c>
      <c r="I1472">
        <v>2618</v>
      </c>
      <c r="J1472">
        <v>5</v>
      </c>
      <c r="K1472">
        <v>1</v>
      </c>
      <c r="M1472" t="s">
        <v>23</v>
      </c>
      <c r="N1472" t="s">
        <v>39</v>
      </c>
      <c r="P1472" t="s">
        <v>202</v>
      </c>
      <c r="Q1472" t="s">
        <v>50</v>
      </c>
      <c r="R1472" t="s">
        <v>2195</v>
      </c>
      <c r="S1472" t="s">
        <v>3752</v>
      </c>
    </row>
    <row r="1473" spans="1:19">
      <c r="A1473" t="s">
        <v>3753</v>
      </c>
      <c r="B1473" s="1">
        <v>45667</v>
      </c>
      <c r="C1473" t="s">
        <v>22</v>
      </c>
      <c r="D1473">
        <v>54</v>
      </c>
      <c r="E1473" t="s">
        <v>39</v>
      </c>
      <c r="F1473">
        <v>0</v>
      </c>
      <c r="G1473">
        <v>3</v>
      </c>
      <c r="H1473" t="s">
        <v>3686</v>
      </c>
      <c r="I1473">
        <v>4320</v>
      </c>
      <c r="J1473">
        <v>0</v>
      </c>
      <c r="K1473">
        <v>7</v>
      </c>
      <c r="M1473" t="s">
        <v>23</v>
      </c>
      <c r="N1473" t="s">
        <v>23</v>
      </c>
      <c r="O1473" t="s">
        <v>25</v>
      </c>
      <c r="P1473" t="s">
        <v>26</v>
      </c>
      <c r="Q1473" t="s">
        <v>27</v>
      </c>
      <c r="R1473" t="s">
        <v>3212</v>
      </c>
      <c r="S1473" t="s">
        <v>3754</v>
      </c>
    </row>
    <row r="1474" spans="1:19">
      <c r="A1474" t="s">
        <v>3755</v>
      </c>
      <c r="B1474" s="1">
        <v>45590</v>
      </c>
      <c r="C1474" t="s">
        <v>22</v>
      </c>
      <c r="D1474">
        <v>36</v>
      </c>
      <c r="E1474" t="s">
        <v>39</v>
      </c>
      <c r="F1474">
        <v>0</v>
      </c>
      <c r="G1474">
        <v>3</v>
      </c>
      <c r="H1474" t="s">
        <v>3686</v>
      </c>
      <c r="I1474">
        <v>2385</v>
      </c>
      <c r="J1474">
        <v>0</v>
      </c>
      <c r="K1474">
        <v>10</v>
      </c>
      <c r="L1474" t="s">
        <v>97</v>
      </c>
      <c r="M1474" t="s">
        <v>23</v>
      </c>
      <c r="N1474" t="s">
        <v>23</v>
      </c>
      <c r="O1474" t="s">
        <v>49</v>
      </c>
      <c r="P1474" t="s">
        <v>26</v>
      </c>
      <c r="Q1474" t="s">
        <v>50</v>
      </c>
      <c r="R1474" t="s">
        <v>3756</v>
      </c>
      <c r="S1474" t="s">
        <v>3757</v>
      </c>
    </row>
    <row r="1475" spans="1:19">
      <c r="A1475" t="s">
        <v>3758</v>
      </c>
      <c r="B1475" s="1">
        <v>44277</v>
      </c>
      <c r="C1475" t="s">
        <v>33</v>
      </c>
      <c r="D1475">
        <v>52</v>
      </c>
      <c r="E1475" t="s">
        <v>39</v>
      </c>
      <c r="F1475">
        <v>0</v>
      </c>
      <c r="G1475">
        <v>3</v>
      </c>
      <c r="H1475" t="s">
        <v>3686</v>
      </c>
      <c r="I1475">
        <v>4635</v>
      </c>
      <c r="J1475">
        <v>0</v>
      </c>
      <c r="K1475">
        <v>53</v>
      </c>
      <c r="M1475" t="s">
        <v>23</v>
      </c>
      <c r="N1475" t="s">
        <v>23</v>
      </c>
      <c r="O1475" t="s">
        <v>25</v>
      </c>
      <c r="P1475" t="s">
        <v>202</v>
      </c>
      <c r="Q1475" t="s">
        <v>50</v>
      </c>
      <c r="R1475" t="s">
        <v>575</v>
      </c>
      <c r="S1475" t="s">
        <v>3759</v>
      </c>
    </row>
    <row r="1476" spans="1:19">
      <c r="A1476" t="s">
        <v>3760</v>
      </c>
      <c r="B1476" s="1">
        <v>44533</v>
      </c>
      <c r="C1476" t="s">
        <v>33</v>
      </c>
      <c r="D1476">
        <v>46</v>
      </c>
      <c r="E1476" t="s">
        <v>23</v>
      </c>
      <c r="F1476">
        <v>0</v>
      </c>
      <c r="G1476">
        <v>3</v>
      </c>
      <c r="H1476" t="s">
        <v>3686</v>
      </c>
      <c r="I1476">
        <v>2221</v>
      </c>
      <c r="J1476">
        <v>10</v>
      </c>
      <c r="K1476">
        <v>44</v>
      </c>
      <c r="L1476" t="s">
        <v>142</v>
      </c>
      <c r="M1476" t="s">
        <v>23</v>
      </c>
      <c r="N1476" t="s">
        <v>23</v>
      </c>
      <c r="O1476" t="s">
        <v>25</v>
      </c>
      <c r="P1476" t="s">
        <v>26</v>
      </c>
      <c r="Q1476" t="s">
        <v>50</v>
      </c>
      <c r="R1476" t="s">
        <v>407</v>
      </c>
      <c r="S1476" t="s">
        <v>3761</v>
      </c>
    </row>
    <row r="1477" spans="1:19">
      <c r="A1477" t="s">
        <v>3762</v>
      </c>
      <c r="B1477" s="1">
        <v>45133</v>
      </c>
      <c r="C1477" t="s">
        <v>33</v>
      </c>
      <c r="D1477">
        <v>42</v>
      </c>
      <c r="E1477" t="s">
        <v>39</v>
      </c>
      <c r="F1477">
        <v>0</v>
      </c>
      <c r="G1477">
        <v>3</v>
      </c>
      <c r="H1477" t="s">
        <v>3686</v>
      </c>
      <c r="I1477">
        <v>3875</v>
      </c>
      <c r="J1477">
        <v>0</v>
      </c>
      <c r="K1477">
        <v>25</v>
      </c>
      <c r="L1477" t="s">
        <v>40</v>
      </c>
      <c r="M1477" t="s">
        <v>23</v>
      </c>
      <c r="N1477" t="s">
        <v>39</v>
      </c>
      <c r="P1477" t="s">
        <v>164</v>
      </c>
      <c r="Q1477" t="s">
        <v>50</v>
      </c>
      <c r="R1477" t="s">
        <v>1080</v>
      </c>
      <c r="S1477" t="s">
        <v>3763</v>
      </c>
    </row>
    <row r="1478" spans="1:19">
      <c r="A1478" t="s">
        <v>3764</v>
      </c>
      <c r="B1478" s="1">
        <v>45696</v>
      </c>
      <c r="C1478" t="s">
        <v>22</v>
      </c>
      <c r="D1478">
        <v>24</v>
      </c>
      <c r="E1478" t="s">
        <v>39</v>
      </c>
      <c r="F1478">
        <v>0</v>
      </c>
      <c r="G1478">
        <v>3</v>
      </c>
      <c r="H1478" t="s">
        <v>3686</v>
      </c>
      <c r="I1478">
        <v>4439</v>
      </c>
      <c r="J1478">
        <v>0</v>
      </c>
      <c r="K1478">
        <v>6</v>
      </c>
      <c r="L1478" t="s">
        <v>48</v>
      </c>
      <c r="M1478" t="s">
        <v>23</v>
      </c>
      <c r="N1478" t="s">
        <v>39</v>
      </c>
      <c r="P1478" t="s">
        <v>202</v>
      </c>
      <c r="Q1478" t="s">
        <v>50</v>
      </c>
      <c r="R1478" t="s">
        <v>1962</v>
      </c>
      <c r="S1478" t="s">
        <v>3765</v>
      </c>
    </row>
    <row r="1479" spans="1:19">
      <c r="A1479" t="s">
        <v>3766</v>
      </c>
      <c r="B1479" s="1">
        <v>43941</v>
      </c>
      <c r="C1479" t="s">
        <v>33</v>
      </c>
      <c r="D1479">
        <v>63</v>
      </c>
      <c r="E1479" t="s">
        <v>23</v>
      </c>
      <c r="F1479">
        <v>1</v>
      </c>
      <c r="G1479">
        <v>3</v>
      </c>
      <c r="H1479" t="s">
        <v>3686</v>
      </c>
      <c r="I1479">
        <v>4952</v>
      </c>
      <c r="J1479">
        <v>1</v>
      </c>
      <c r="K1479">
        <v>64</v>
      </c>
      <c r="L1479" t="s">
        <v>142</v>
      </c>
      <c r="M1479" t="s">
        <v>23</v>
      </c>
      <c r="N1479" t="s">
        <v>23</v>
      </c>
      <c r="O1479" t="s">
        <v>25</v>
      </c>
      <c r="P1479" t="s">
        <v>202</v>
      </c>
      <c r="Q1479" t="s">
        <v>27</v>
      </c>
      <c r="R1479" t="s">
        <v>3767</v>
      </c>
      <c r="S1479" t="s">
        <v>3768</v>
      </c>
    </row>
    <row r="1480" spans="1:19">
      <c r="A1480" t="s">
        <v>3769</v>
      </c>
      <c r="B1480" s="1">
        <v>44014</v>
      </c>
      <c r="C1480" t="s">
        <v>33</v>
      </c>
      <c r="D1480">
        <v>46</v>
      </c>
      <c r="E1480" t="s">
        <v>23</v>
      </c>
      <c r="F1480">
        <v>3</v>
      </c>
      <c r="G1480">
        <v>3</v>
      </c>
      <c r="H1480" t="s">
        <v>3686</v>
      </c>
      <c r="I1480">
        <v>5063</v>
      </c>
      <c r="J1480">
        <v>8</v>
      </c>
      <c r="K1480">
        <v>61</v>
      </c>
      <c r="L1480" t="s">
        <v>142</v>
      </c>
      <c r="M1480" t="s">
        <v>39</v>
      </c>
      <c r="N1480" t="s">
        <v>23</v>
      </c>
      <c r="O1480" t="s">
        <v>49</v>
      </c>
      <c r="P1480" t="s">
        <v>164</v>
      </c>
      <c r="Q1480" t="s">
        <v>27</v>
      </c>
      <c r="R1480" t="s">
        <v>3071</v>
      </c>
      <c r="S1480" t="s">
        <v>3770</v>
      </c>
    </row>
    <row r="1481" spans="1:19">
      <c r="A1481" t="s">
        <v>3771</v>
      </c>
      <c r="B1481" s="1">
        <v>44397</v>
      </c>
      <c r="C1481" t="s">
        <v>33</v>
      </c>
      <c r="D1481">
        <v>48</v>
      </c>
      <c r="E1481" t="s">
        <v>23</v>
      </c>
      <c r="F1481">
        <v>0</v>
      </c>
      <c r="G1481">
        <v>3</v>
      </c>
      <c r="H1481" t="s">
        <v>3686</v>
      </c>
      <c r="I1481">
        <v>6061</v>
      </c>
      <c r="J1481">
        <v>5</v>
      </c>
      <c r="K1481">
        <v>49</v>
      </c>
      <c r="L1481" t="s">
        <v>142</v>
      </c>
      <c r="M1481" t="s">
        <v>23</v>
      </c>
      <c r="N1481" t="s">
        <v>39</v>
      </c>
      <c r="P1481" t="s">
        <v>202</v>
      </c>
      <c r="Q1481" t="s">
        <v>27</v>
      </c>
      <c r="R1481" t="s">
        <v>3772</v>
      </c>
      <c r="S1481" t="s">
        <v>3773</v>
      </c>
    </row>
    <row r="1482" spans="1:19">
      <c r="A1482" t="s">
        <v>3774</v>
      </c>
      <c r="B1482" s="1">
        <v>45506</v>
      </c>
      <c r="C1482" t="s">
        <v>33</v>
      </c>
      <c r="D1482">
        <v>58</v>
      </c>
      <c r="E1482" t="s">
        <v>39</v>
      </c>
      <c r="F1482">
        <v>0</v>
      </c>
      <c r="G1482">
        <v>3</v>
      </c>
      <c r="H1482" t="s">
        <v>3686</v>
      </c>
      <c r="I1482">
        <v>3100</v>
      </c>
      <c r="J1482">
        <v>0</v>
      </c>
      <c r="K1482">
        <v>12</v>
      </c>
      <c r="L1482" t="s">
        <v>97</v>
      </c>
      <c r="M1482" t="s">
        <v>39</v>
      </c>
      <c r="N1482" t="s">
        <v>23</v>
      </c>
      <c r="O1482" t="s">
        <v>49</v>
      </c>
      <c r="P1482" t="s">
        <v>164</v>
      </c>
      <c r="Q1482" t="s">
        <v>50</v>
      </c>
      <c r="R1482" t="s">
        <v>3775</v>
      </c>
      <c r="S1482" t="s">
        <v>3776</v>
      </c>
    </row>
    <row r="1483" spans="1:19">
      <c r="A1483" t="s">
        <v>3777</v>
      </c>
      <c r="B1483" s="1">
        <v>45293</v>
      </c>
      <c r="C1483" t="s">
        <v>22</v>
      </c>
      <c r="D1483">
        <v>57</v>
      </c>
      <c r="E1483" t="s">
        <v>39</v>
      </c>
      <c r="F1483">
        <v>0</v>
      </c>
      <c r="G1483">
        <v>3</v>
      </c>
      <c r="H1483" t="s">
        <v>3686</v>
      </c>
      <c r="I1483">
        <v>2464</v>
      </c>
      <c r="J1483">
        <v>0</v>
      </c>
      <c r="K1483">
        <v>19</v>
      </c>
      <c r="M1483" t="s">
        <v>23</v>
      </c>
      <c r="N1483" t="s">
        <v>23</v>
      </c>
      <c r="O1483" t="s">
        <v>25</v>
      </c>
      <c r="P1483" t="s">
        <v>26</v>
      </c>
      <c r="Q1483" t="s">
        <v>27</v>
      </c>
      <c r="R1483" t="s">
        <v>3778</v>
      </c>
      <c r="S1483" t="s">
        <v>3779</v>
      </c>
    </row>
    <row r="1484" spans="1:19">
      <c r="A1484" t="s">
        <v>3780</v>
      </c>
      <c r="B1484" s="1">
        <v>45221</v>
      </c>
      <c r="C1484" t="s">
        <v>33</v>
      </c>
      <c r="D1484">
        <v>65</v>
      </c>
      <c r="E1484" t="s">
        <v>39</v>
      </c>
      <c r="F1484">
        <v>0</v>
      </c>
      <c r="G1484">
        <v>3</v>
      </c>
      <c r="H1484" t="s">
        <v>3686</v>
      </c>
      <c r="I1484">
        <v>4327</v>
      </c>
      <c r="J1484">
        <v>0</v>
      </c>
      <c r="K1484">
        <v>22</v>
      </c>
      <c r="M1484" t="s">
        <v>23</v>
      </c>
      <c r="N1484" t="s">
        <v>39</v>
      </c>
      <c r="P1484" t="s">
        <v>202</v>
      </c>
      <c r="Q1484" t="s">
        <v>50</v>
      </c>
      <c r="R1484" t="s">
        <v>2056</v>
      </c>
      <c r="S1484" t="s">
        <v>3781</v>
      </c>
    </row>
    <row r="1485" spans="1:19">
      <c r="A1485" t="s">
        <v>3782</v>
      </c>
      <c r="B1485" s="1">
        <v>43901</v>
      </c>
      <c r="C1485" t="s">
        <v>22</v>
      </c>
      <c r="D1485">
        <v>78</v>
      </c>
      <c r="E1485" t="s">
        <v>23</v>
      </c>
      <c r="F1485">
        <v>1</v>
      </c>
      <c r="G1485">
        <v>3</v>
      </c>
      <c r="H1485" t="s">
        <v>3686</v>
      </c>
      <c r="I1485">
        <v>4978</v>
      </c>
      <c r="J1485">
        <v>10</v>
      </c>
      <c r="K1485">
        <v>65</v>
      </c>
      <c r="M1485" t="s">
        <v>23</v>
      </c>
      <c r="N1485" t="s">
        <v>23</v>
      </c>
      <c r="O1485" t="s">
        <v>25</v>
      </c>
      <c r="P1485" t="s">
        <v>164</v>
      </c>
      <c r="Q1485" t="s">
        <v>27</v>
      </c>
      <c r="R1485" t="s">
        <v>539</v>
      </c>
      <c r="S1485" t="s">
        <v>3783</v>
      </c>
    </row>
    <row r="1486" spans="1:19">
      <c r="A1486" t="s">
        <v>3784</v>
      </c>
      <c r="B1486" s="1">
        <v>44124</v>
      </c>
      <c r="C1486" t="s">
        <v>22</v>
      </c>
      <c r="D1486">
        <v>80</v>
      </c>
      <c r="E1486" t="s">
        <v>23</v>
      </c>
      <c r="F1486">
        <v>0</v>
      </c>
      <c r="G1486">
        <v>3</v>
      </c>
      <c r="H1486" t="s">
        <v>3686</v>
      </c>
      <c r="I1486">
        <v>4993</v>
      </c>
      <c r="J1486">
        <v>8</v>
      </c>
      <c r="K1486">
        <v>58</v>
      </c>
      <c r="M1486" t="s">
        <v>23</v>
      </c>
      <c r="N1486" t="s">
        <v>23</v>
      </c>
      <c r="O1486" t="s">
        <v>25</v>
      </c>
      <c r="P1486" t="s">
        <v>164</v>
      </c>
      <c r="Q1486" t="s">
        <v>27</v>
      </c>
      <c r="R1486" t="s">
        <v>492</v>
      </c>
      <c r="S1486" t="s">
        <v>3785</v>
      </c>
    </row>
    <row r="1487" spans="1:19">
      <c r="A1487" t="s">
        <v>3786</v>
      </c>
      <c r="B1487" s="1">
        <v>43785</v>
      </c>
      <c r="C1487" t="s">
        <v>22</v>
      </c>
      <c r="D1487">
        <v>73</v>
      </c>
      <c r="E1487" t="s">
        <v>23</v>
      </c>
      <c r="F1487">
        <v>0</v>
      </c>
      <c r="G1487">
        <v>3</v>
      </c>
      <c r="H1487" t="s">
        <v>3686</v>
      </c>
      <c r="I1487">
        <v>6132</v>
      </c>
      <c r="J1487">
        <v>5</v>
      </c>
      <c r="K1487">
        <v>69</v>
      </c>
      <c r="M1487" t="s">
        <v>23</v>
      </c>
      <c r="N1487" t="s">
        <v>23</v>
      </c>
      <c r="O1487" t="s">
        <v>25</v>
      </c>
      <c r="P1487" t="s">
        <v>164</v>
      </c>
      <c r="Q1487" t="s">
        <v>27</v>
      </c>
      <c r="R1487" t="s">
        <v>740</v>
      </c>
      <c r="S1487" t="s">
        <v>3787</v>
      </c>
    </row>
    <row r="1488" spans="1:19">
      <c r="A1488" t="s">
        <v>3788</v>
      </c>
      <c r="B1488" s="1">
        <v>43774</v>
      </c>
      <c r="C1488" t="s">
        <v>22</v>
      </c>
      <c r="D1488">
        <v>67</v>
      </c>
      <c r="E1488" t="s">
        <v>39</v>
      </c>
      <c r="F1488">
        <v>0</v>
      </c>
      <c r="G1488">
        <v>3</v>
      </c>
      <c r="H1488" t="s">
        <v>3686</v>
      </c>
      <c r="I1488">
        <v>4042</v>
      </c>
      <c r="J1488">
        <v>0</v>
      </c>
      <c r="K1488">
        <v>69</v>
      </c>
      <c r="M1488" t="s">
        <v>23</v>
      </c>
      <c r="N1488" t="s">
        <v>39</v>
      </c>
      <c r="P1488" t="s">
        <v>164</v>
      </c>
      <c r="Q1488" t="s">
        <v>50</v>
      </c>
      <c r="R1488" t="s">
        <v>3789</v>
      </c>
      <c r="S1488" t="s">
        <v>3790</v>
      </c>
    </row>
    <row r="1489" spans="1:19">
      <c r="A1489" t="s">
        <v>3791</v>
      </c>
      <c r="B1489" s="1">
        <v>44095</v>
      </c>
      <c r="C1489" t="s">
        <v>33</v>
      </c>
      <c r="D1489">
        <v>75</v>
      </c>
      <c r="E1489" t="s">
        <v>23</v>
      </c>
      <c r="F1489">
        <v>1</v>
      </c>
      <c r="G1489">
        <v>3</v>
      </c>
      <c r="H1489" t="s">
        <v>3686</v>
      </c>
      <c r="I1489">
        <v>6492</v>
      </c>
      <c r="J1489">
        <v>3</v>
      </c>
      <c r="K1489">
        <v>59</v>
      </c>
      <c r="M1489" t="s">
        <v>23</v>
      </c>
      <c r="N1489" t="s">
        <v>23</v>
      </c>
      <c r="O1489" t="s">
        <v>25</v>
      </c>
      <c r="P1489" t="s">
        <v>26</v>
      </c>
      <c r="Q1489" t="s">
        <v>50</v>
      </c>
      <c r="R1489" t="s">
        <v>3792</v>
      </c>
      <c r="S1489" t="s">
        <v>3793</v>
      </c>
    </row>
    <row r="1490" spans="1:19">
      <c r="A1490" t="s">
        <v>3794</v>
      </c>
      <c r="B1490" s="1">
        <v>43690</v>
      </c>
      <c r="C1490" t="s">
        <v>33</v>
      </c>
      <c r="D1490">
        <v>70</v>
      </c>
      <c r="E1490" t="s">
        <v>23</v>
      </c>
      <c r="F1490">
        <v>0</v>
      </c>
      <c r="G1490">
        <v>3</v>
      </c>
      <c r="H1490" t="s">
        <v>3686</v>
      </c>
      <c r="I1490">
        <v>5079</v>
      </c>
      <c r="J1490">
        <v>9</v>
      </c>
      <c r="K1490">
        <v>72</v>
      </c>
      <c r="M1490" t="s">
        <v>23</v>
      </c>
      <c r="N1490" t="s">
        <v>39</v>
      </c>
      <c r="P1490" t="s">
        <v>164</v>
      </c>
      <c r="Q1490" t="s">
        <v>50</v>
      </c>
      <c r="R1490" t="s">
        <v>1370</v>
      </c>
      <c r="S1490" t="s">
        <v>3795</v>
      </c>
    </row>
    <row r="1491" spans="1:19">
      <c r="A1491" t="s">
        <v>3796</v>
      </c>
      <c r="B1491" s="1">
        <v>43847</v>
      </c>
      <c r="C1491" t="s">
        <v>33</v>
      </c>
      <c r="D1491">
        <v>67</v>
      </c>
      <c r="E1491" t="s">
        <v>23</v>
      </c>
      <c r="F1491">
        <v>0</v>
      </c>
      <c r="G1491">
        <v>3</v>
      </c>
      <c r="H1491" t="s">
        <v>3686</v>
      </c>
      <c r="I1491">
        <v>4126</v>
      </c>
      <c r="J1491">
        <v>8</v>
      </c>
      <c r="K1491">
        <v>67</v>
      </c>
      <c r="M1491" t="s">
        <v>23</v>
      </c>
      <c r="N1491" t="s">
        <v>23</v>
      </c>
      <c r="O1491" t="s">
        <v>25</v>
      </c>
      <c r="P1491" t="s">
        <v>202</v>
      </c>
      <c r="Q1491" t="s">
        <v>50</v>
      </c>
      <c r="R1491" t="s">
        <v>3797</v>
      </c>
      <c r="S1491" t="s">
        <v>3798</v>
      </c>
    </row>
    <row r="1492" spans="1:19">
      <c r="A1492" t="s">
        <v>3799</v>
      </c>
      <c r="B1492" s="1">
        <v>43700</v>
      </c>
      <c r="C1492" t="s">
        <v>22</v>
      </c>
      <c r="D1492">
        <v>36</v>
      </c>
      <c r="E1492" t="s">
        <v>23</v>
      </c>
      <c r="F1492">
        <v>0</v>
      </c>
      <c r="G1492">
        <v>3</v>
      </c>
      <c r="H1492" t="s">
        <v>3686</v>
      </c>
      <c r="I1492">
        <v>5974</v>
      </c>
      <c r="J1492">
        <v>9</v>
      </c>
      <c r="K1492">
        <v>72</v>
      </c>
      <c r="M1492" t="s">
        <v>23</v>
      </c>
      <c r="N1492" t="s">
        <v>23</v>
      </c>
      <c r="O1492" t="s">
        <v>49</v>
      </c>
      <c r="P1492" t="s">
        <v>164</v>
      </c>
      <c r="Q1492" t="s">
        <v>50</v>
      </c>
      <c r="R1492" t="s">
        <v>3106</v>
      </c>
      <c r="S1492" t="s">
        <v>3800</v>
      </c>
    </row>
    <row r="1493" spans="1:19">
      <c r="A1493" t="s">
        <v>3801</v>
      </c>
      <c r="B1493" s="1">
        <v>43703</v>
      </c>
      <c r="C1493" t="s">
        <v>33</v>
      </c>
      <c r="D1493">
        <v>25</v>
      </c>
      <c r="E1493" t="s">
        <v>23</v>
      </c>
      <c r="F1493">
        <v>0</v>
      </c>
      <c r="G1493">
        <v>3</v>
      </c>
      <c r="H1493" t="s">
        <v>3686</v>
      </c>
      <c r="I1493">
        <v>4594</v>
      </c>
      <c r="J1493">
        <v>1</v>
      </c>
      <c r="K1493">
        <v>72</v>
      </c>
      <c r="L1493" t="s">
        <v>316</v>
      </c>
      <c r="M1493" t="s">
        <v>23</v>
      </c>
      <c r="N1493" t="s">
        <v>23</v>
      </c>
      <c r="O1493" t="s">
        <v>25</v>
      </c>
      <c r="P1493" t="s">
        <v>202</v>
      </c>
      <c r="Q1493" t="s">
        <v>27</v>
      </c>
      <c r="R1493" t="s">
        <v>1594</v>
      </c>
      <c r="S1493" t="s">
        <v>3802</v>
      </c>
    </row>
    <row r="1494" spans="1:19">
      <c r="A1494" t="s">
        <v>3803</v>
      </c>
      <c r="B1494" s="1">
        <v>45779</v>
      </c>
      <c r="C1494" t="s">
        <v>33</v>
      </c>
      <c r="D1494">
        <v>40</v>
      </c>
      <c r="E1494" t="s">
        <v>39</v>
      </c>
      <c r="F1494">
        <v>0</v>
      </c>
      <c r="G1494">
        <v>3</v>
      </c>
      <c r="H1494" t="s">
        <v>3751</v>
      </c>
      <c r="I1494">
        <v>5575</v>
      </c>
      <c r="J1494">
        <v>0</v>
      </c>
      <c r="K1494">
        <v>3</v>
      </c>
      <c r="L1494" t="s">
        <v>48</v>
      </c>
      <c r="M1494" t="s">
        <v>23</v>
      </c>
      <c r="N1494" t="s">
        <v>39</v>
      </c>
      <c r="P1494" t="s">
        <v>26</v>
      </c>
      <c r="Q1494" t="s">
        <v>50</v>
      </c>
      <c r="R1494" t="s">
        <v>657</v>
      </c>
      <c r="S1494" t="s">
        <v>3804</v>
      </c>
    </row>
    <row r="1495" spans="1:19">
      <c r="A1495" t="s">
        <v>3805</v>
      </c>
      <c r="B1495" s="1">
        <v>45782</v>
      </c>
      <c r="C1495" t="s">
        <v>33</v>
      </c>
      <c r="D1495">
        <v>48</v>
      </c>
      <c r="E1495" t="s">
        <v>39</v>
      </c>
      <c r="F1495">
        <v>0</v>
      </c>
      <c r="G1495">
        <v>3</v>
      </c>
      <c r="H1495" t="s">
        <v>3751</v>
      </c>
      <c r="I1495">
        <v>3319</v>
      </c>
      <c r="J1495">
        <v>0</v>
      </c>
      <c r="K1495">
        <v>3</v>
      </c>
      <c r="M1495" t="s">
        <v>23</v>
      </c>
      <c r="N1495" t="s">
        <v>23</v>
      </c>
      <c r="O1495" t="s">
        <v>25</v>
      </c>
      <c r="P1495" t="s">
        <v>26</v>
      </c>
      <c r="Q1495" t="s">
        <v>84</v>
      </c>
      <c r="R1495" t="s">
        <v>94</v>
      </c>
      <c r="S1495" t="s">
        <v>3806</v>
      </c>
    </row>
    <row r="1496" spans="1:19">
      <c r="A1496" t="s">
        <v>3807</v>
      </c>
      <c r="B1496" s="1">
        <v>43776</v>
      </c>
      <c r="C1496" t="s">
        <v>33</v>
      </c>
      <c r="D1496">
        <v>57</v>
      </c>
      <c r="E1496" t="s">
        <v>23</v>
      </c>
      <c r="F1496">
        <v>0</v>
      </c>
      <c r="G1496">
        <v>3</v>
      </c>
      <c r="H1496" t="s">
        <v>3686</v>
      </c>
      <c r="I1496">
        <v>4884</v>
      </c>
      <c r="J1496">
        <v>10</v>
      </c>
      <c r="K1496">
        <v>69</v>
      </c>
      <c r="L1496" t="s">
        <v>316</v>
      </c>
      <c r="M1496" t="s">
        <v>23</v>
      </c>
      <c r="N1496" t="s">
        <v>39</v>
      </c>
      <c r="P1496" t="s">
        <v>164</v>
      </c>
      <c r="Q1496" t="s">
        <v>27</v>
      </c>
      <c r="R1496" t="s">
        <v>1525</v>
      </c>
      <c r="S1496" t="s">
        <v>3808</v>
      </c>
    </row>
    <row r="1497" spans="1:19">
      <c r="A1497" t="s">
        <v>3809</v>
      </c>
      <c r="B1497" s="1">
        <v>44750</v>
      </c>
      <c r="C1497" t="s">
        <v>22</v>
      </c>
      <c r="D1497">
        <v>26</v>
      </c>
      <c r="E1497" t="s">
        <v>39</v>
      </c>
      <c r="F1497">
        <v>0</v>
      </c>
      <c r="G1497">
        <v>3</v>
      </c>
      <c r="H1497" t="s">
        <v>3686</v>
      </c>
      <c r="I1497">
        <v>4812</v>
      </c>
      <c r="J1497">
        <v>0</v>
      </c>
      <c r="K1497">
        <v>37</v>
      </c>
      <c r="L1497" t="s">
        <v>40</v>
      </c>
      <c r="M1497" t="s">
        <v>23</v>
      </c>
      <c r="N1497" t="s">
        <v>23</v>
      </c>
      <c r="O1497" t="s">
        <v>25</v>
      </c>
      <c r="P1497" t="s">
        <v>202</v>
      </c>
      <c r="Q1497" t="s">
        <v>50</v>
      </c>
      <c r="R1497" t="s">
        <v>1174</v>
      </c>
      <c r="S1497" t="s">
        <v>3810</v>
      </c>
    </row>
    <row r="1498" spans="1:19">
      <c r="A1498" t="s">
        <v>3811</v>
      </c>
      <c r="B1498" s="1">
        <v>44413</v>
      </c>
      <c r="C1498" t="s">
        <v>33</v>
      </c>
      <c r="D1498">
        <v>32</v>
      </c>
      <c r="E1498" t="s">
        <v>39</v>
      </c>
      <c r="F1498">
        <v>0</v>
      </c>
      <c r="G1498">
        <v>3</v>
      </c>
      <c r="H1498" t="s">
        <v>3686</v>
      </c>
      <c r="I1498">
        <v>3396</v>
      </c>
      <c r="J1498">
        <v>0</v>
      </c>
      <c r="K1498">
        <v>48</v>
      </c>
      <c r="M1498" t="s">
        <v>23</v>
      </c>
      <c r="N1498" t="s">
        <v>39</v>
      </c>
      <c r="P1498" t="s">
        <v>202</v>
      </c>
      <c r="Q1498" t="s">
        <v>84</v>
      </c>
      <c r="R1498" t="s">
        <v>869</v>
      </c>
      <c r="S1498" t="s">
        <v>3812</v>
      </c>
    </row>
    <row r="1499" spans="1:19">
      <c r="A1499" t="s">
        <v>3813</v>
      </c>
      <c r="B1499" s="1">
        <v>44687</v>
      </c>
      <c r="C1499" t="s">
        <v>22</v>
      </c>
      <c r="D1499">
        <v>27</v>
      </c>
      <c r="E1499" t="s">
        <v>23</v>
      </c>
      <c r="F1499">
        <v>0</v>
      </c>
      <c r="G1499">
        <v>3</v>
      </c>
      <c r="H1499" t="s">
        <v>3686</v>
      </c>
      <c r="I1499">
        <v>4259</v>
      </c>
      <c r="J1499">
        <v>8</v>
      </c>
      <c r="K1499">
        <v>39</v>
      </c>
      <c r="M1499" t="s">
        <v>39</v>
      </c>
      <c r="N1499" t="s">
        <v>23</v>
      </c>
      <c r="O1499" t="s">
        <v>49</v>
      </c>
      <c r="P1499" t="s">
        <v>202</v>
      </c>
      <c r="Q1499" t="s">
        <v>50</v>
      </c>
      <c r="R1499" t="s">
        <v>880</v>
      </c>
      <c r="S1499" t="s">
        <v>3814</v>
      </c>
    </row>
    <row r="1500" spans="1:19">
      <c r="A1500" t="s">
        <v>3815</v>
      </c>
      <c r="B1500" s="1">
        <v>44548</v>
      </c>
      <c r="C1500" t="s">
        <v>33</v>
      </c>
      <c r="D1500">
        <v>60</v>
      </c>
      <c r="E1500" t="s">
        <v>23</v>
      </c>
      <c r="F1500">
        <v>0</v>
      </c>
      <c r="G1500">
        <v>3</v>
      </c>
      <c r="H1500" t="s">
        <v>3686</v>
      </c>
      <c r="I1500">
        <v>2059</v>
      </c>
      <c r="J1500">
        <v>8</v>
      </c>
      <c r="K1500">
        <v>44</v>
      </c>
      <c r="L1500" t="s">
        <v>142</v>
      </c>
      <c r="M1500" t="s">
        <v>23</v>
      </c>
      <c r="N1500" t="s">
        <v>23</v>
      </c>
      <c r="O1500" t="s">
        <v>56</v>
      </c>
      <c r="P1500" t="s">
        <v>202</v>
      </c>
      <c r="Q1500" t="s">
        <v>50</v>
      </c>
      <c r="R1500" t="s">
        <v>3816</v>
      </c>
      <c r="S1500" t="s">
        <v>3817</v>
      </c>
    </row>
    <row r="1501" spans="1:19">
      <c r="A1501" t="s">
        <v>3818</v>
      </c>
      <c r="B1501" s="1">
        <v>44297</v>
      </c>
      <c r="C1501" t="s">
        <v>22</v>
      </c>
      <c r="D1501">
        <v>61</v>
      </c>
      <c r="E1501" t="s">
        <v>23</v>
      </c>
      <c r="F1501">
        <v>2</v>
      </c>
      <c r="G1501">
        <v>3</v>
      </c>
      <c r="H1501" t="s">
        <v>3686</v>
      </c>
      <c r="I1501">
        <v>4676</v>
      </c>
      <c r="J1501">
        <v>6</v>
      </c>
      <c r="K1501">
        <v>52</v>
      </c>
      <c r="L1501" t="s">
        <v>142</v>
      </c>
      <c r="M1501" t="s">
        <v>23</v>
      </c>
      <c r="N1501" t="s">
        <v>39</v>
      </c>
      <c r="P1501" t="s">
        <v>164</v>
      </c>
      <c r="Q1501" t="s">
        <v>84</v>
      </c>
      <c r="R1501" t="s">
        <v>3819</v>
      </c>
      <c r="S1501" t="s">
        <v>3820</v>
      </c>
    </row>
    <row r="1502" spans="1:19">
      <c r="A1502" t="s">
        <v>3821</v>
      </c>
      <c r="B1502" s="1">
        <v>44426</v>
      </c>
      <c r="C1502" t="s">
        <v>33</v>
      </c>
      <c r="D1502">
        <v>43</v>
      </c>
      <c r="E1502" t="s">
        <v>23</v>
      </c>
      <c r="F1502">
        <v>3</v>
      </c>
      <c r="G1502">
        <v>3</v>
      </c>
      <c r="H1502" t="s">
        <v>3686</v>
      </c>
      <c r="I1502">
        <v>5269</v>
      </c>
      <c r="J1502">
        <v>3</v>
      </c>
      <c r="K1502">
        <v>48</v>
      </c>
      <c r="M1502" t="s">
        <v>39</v>
      </c>
      <c r="N1502" t="s">
        <v>23</v>
      </c>
      <c r="O1502" t="s">
        <v>49</v>
      </c>
      <c r="P1502" t="s">
        <v>202</v>
      </c>
      <c r="Q1502" t="s">
        <v>50</v>
      </c>
      <c r="R1502" t="s">
        <v>2316</v>
      </c>
      <c r="S1502" t="s">
        <v>3822</v>
      </c>
    </row>
    <row r="1503" spans="1:19">
      <c r="A1503" t="s">
        <v>3823</v>
      </c>
      <c r="B1503" s="1">
        <v>44354</v>
      </c>
      <c r="C1503" t="s">
        <v>22</v>
      </c>
      <c r="D1503">
        <v>29</v>
      </c>
      <c r="E1503" t="s">
        <v>23</v>
      </c>
      <c r="F1503">
        <v>1</v>
      </c>
      <c r="G1503">
        <v>3</v>
      </c>
      <c r="H1503" t="s">
        <v>3686</v>
      </c>
      <c r="I1503">
        <v>5141</v>
      </c>
      <c r="J1503">
        <v>1</v>
      </c>
      <c r="K1503">
        <v>50</v>
      </c>
      <c r="M1503" t="s">
        <v>23</v>
      </c>
      <c r="N1503" t="s">
        <v>23</v>
      </c>
      <c r="O1503" t="s">
        <v>56</v>
      </c>
      <c r="P1503" t="s">
        <v>202</v>
      </c>
      <c r="Q1503" t="s">
        <v>27</v>
      </c>
      <c r="R1503" t="s">
        <v>28</v>
      </c>
      <c r="S1503" t="s">
        <v>3824</v>
      </c>
    </row>
    <row r="1504" spans="1:19">
      <c r="A1504" t="s">
        <v>3825</v>
      </c>
      <c r="B1504" s="1">
        <v>44324</v>
      </c>
      <c r="C1504" t="s">
        <v>33</v>
      </c>
      <c r="D1504">
        <v>21</v>
      </c>
      <c r="E1504" t="s">
        <v>23</v>
      </c>
      <c r="F1504">
        <v>1</v>
      </c>
      <c r="G1504">
        <v>3</v>
      </c>
      <c r="H1504" t="s">
        <v>3686</v>
      </c>
      <c r="I1504">
        <v>6492</v>
      </c>
      <c r="J1504">
        <v>2</v>
      </c>
      <c r="K1504">
        <v>51</v>
      </c>
      <c r="L1504" t="s">
        <v>142</v>
      </c>
      <c r="M1504" t="s">
        <v>23</v>
      </c>
      <c r="N1504" t="s">
        <v>23</v>
      </c>
      <c r="O1504" t="s">
        <v>25</v>
      </c>
      <c r="P1504" t="s">
        <v>202</v>
      </c>
      <c r="Q1504" t="s">
        <v>84</v>
      </c>
      <c r="R1504" t="s">
        <v>2700</v>
      </c>
      <c r="S1504" t="s">
        <v>3826</v>
      </c>
    </row>
    <row r="1505" spans="1:19">
      <c r="A1505" t="s">
        <v>3827</v>
      </c>
      <c r="B1505" s="1">
        <v>44100</v>
      </c>
      <c r="C1505" t="s">
        <v>22</v>
      </c>
      <c r="D1505">
        <v>21</v>
      </c>
      <c r="E1505" t="s">
        <v>23</v>
      </c>
      <c r="F1505">
        <v>3</v>
      </c>
      <c r="G1505">
        <v>3</v>
      </c>
      <c r="H1505" t="s">
        <v>3686</v>
      </c>
      <c r="I1505">
        <v>5020</v>
      </c>
      <c r="J1505">
        <v>4</v>
      </c>
      <c r="K1505">
        <v>59</v>
      </c>
      <c r="L1505" t="s">
        <v>142</v>
      </c>
      <c r="M1505" t="s">
        <v>23</v>
      </c>
      <c r="N1505" t="s">
        <v>23</v>
      </c>
      <c r="O1505" t="s">
        <v>56</v>
      </c>
      <c r="P1505" t="s">
        <v>164</v>
      </c>
      <c r="Q1505" t="s">
        <v>27</v>
      </c>
      <c r="R1505" t="s">
        <v>3828</v>
      </c>
      <c r="S1505" t="s">
        <v>3829</v>
      </c>
    </row>
    <row r="1506" spans="1:19">
      <c r="A1506" t="s">
        <v>3830</v>
      </c>
      <c r="B1506" s="1">
        <v>45847</v>
      </c>
      <c r="C1506" t="s">
        <v>22</v>
      </c>
      <c r="D1506">
        <v>44</v>
      </c>
      <c r="E1506" t="s">
        <v>39</v>
      </c>
      <c r="F1506">
        <v>0</v>
      </c>
      <c r="G1506">
        <v>3</v>
      </c>
      <c r="H1506" t="s">
        <v>3751</v>
      </c>
      <c r="I1506">
        <v>2451</v>
      </c>
      <c r="J1506">
        <v>0</v>
      </c>
      <c r="K1506">
        <v>1</v>
      </c>
      <c r="L1506" t="s">
        <v>48</v>
      </c>
      <c r="M1506" t="s">
        <v>23</v>
      </c>
      <c r="N1506" t="s">
        <v>23</v>
      </c>
      <c r="O1506" t="s">
        <v>49</v>
      </c>
      <c r="P1506" t="s">
        <v>26</v>
      </c>
      <c r="Q1506" t="s">
        <v>50</v>
      </c>
      <c r="R1506" t="s">
        <v>2861</v>
      </c>
      <c r="S1506" t="s">
        <v>2679</v>
      </c>
    </row>
    <row r="1507" spans="1:19">
      <c r="A1507" t="s">
        <v>3831</v>
      </c>
      <c r="B1507" s="1">
        <v>44159</v>
      </c>
      <c r="C1507" t="s">
        <v>33</v>
      </c>
      <c r="D1507">
        <v>33</v>
      </c>
      <c r="E1507" t="s">
        <v>23</v>
      </c>
      <c r="F1507">
        <v>2</v>
      </c>
      <c r="G1507">
        <v>3</v>
      </c>
      <c r="H1507" t="s">
        <v>3686</v>
      </c>
      <c r="I1507">
        <v>5660</v>
      </c>
      <c r="J1507">
        <v>1</v>
      </c>
      <c r="K1507">
        <v>57</v>
      </c>
      <c r="M1507" t="s">
        <v>23</v>
      </c>
      <c r="N1507" t="s">
        <v>23</v>
      </c>
      <c r="O1507" t="s">
        <v>49</v>
      </c>
      <c r="P1507" t="s">
        <v>202</v>
      </c>
      <c r="Q1507" t="s">
        <v>27</v>
      </c>
      <c r="R1507" t="s">
        <v>3832</v>
      </c>
      <c r="S1507" t="s">
        <v>3833</v>
      </c>
    </row>
    <row r="1508" spans="1:19">
      <c r="A1508" t="s">
        <v>3834</v>
      </c>
      <c r="B1508" s="1">
        <v>44369</v>
      </c>
      <c r="C1508" t="s">
        <v>33</v>
      </c>
      <c r="D1508">
        <v>62</v>
      </c>
      <c r="E1508" t="s">
        <v>23</v>
      </c>
      <c r="F1508">
        <v>0</v>
      </c>
      <c r="G1508">
        <v>3</v>
      </c>
      <c r="H1508" t="s">
        <v>3686</v>
      </c>
      <c r="I1508">
        <v>4676</v>
      </c>
      <c r="J1508">
        <v>4</v>
      </c>
      <c r="K1508">
        <v>50</v>
      </c>
      <c r="L1508" t="s">
        <v>142</v>
      </c>
      <c r="M1508" t="s">
        <v>23</v>
      </c>
      <c r="N1508" t="s">
        <v>23</v>
      </c>
      <c r="O1508" t="s">
        <v>25</v>
      </c>
      <c r="P1508" t="s">
        <v>26</v>
      </c>
      <c r="Q1508" t="s">
        <v>27</v>
      </c>
      <c r="R1508" t="s">
        <v>1449</v>
      </c>
      <c r="S1508" t="s">
        <v>3835</v>
      </c>
    </row>
    <row r="1509" spans="1:19">
      <c r="A1509" t="s">
        <v>3836</v>
      </c>
      <c r="B1509" s="1">
        <v>44105</v>
      </c>
      <c r="C1509" t="s">
        <v>33</v>
      </c>
      <c r="D1509">
        <v>25</v>
      </c>
      <c r="E1509" t="s">
        <v>23</v>
      </c>
      <c r="F1509">
        <v>3</v>
      </c>
      <c r="G1509">
        <v>3</v>
      </c>
      <c r="H1509" t="s">
        <v>3686</v>
      </c>
      <c r="I1509">
        <v>4678</v>
      </c>
      <c r="J1509">
        <v>8</v>
      </c>
      <c r="K1509">
        <v>58</v>
      </c>
      <c r="L1509" t="s">
        <v>142</v>
      </c>
      <c r="M1509" t="s">
        <v>39</v>
      </c>
      <c r="N1509" t="s">
        <v>23</v>
      </c>
      <c r="O1509" t="s">
        <v>49</v>
      </c>
      <c r="P1509" t="s">
        <v>164</v>
      </c>
      <c r="Q1509" t="s">
        <v>50</v>
      </c>
      <c r="R1509" t="s">
        <v>1002</v>
      </c>
      <c r="S1509" t="s">
        <v>3837</v>
      </c>
    </row>
    <row r="1510" spans="1:19">
      <c r="A1510" t="s">
        <v>3838</v>
      </c>
      <c r="B1510" s="1">
        <v>45519</v>
      </c>
      <c r="C1510" t="s">
        <v>33</v>
      </c>
      <c r="D1510">
        <v>43</v>
      </c>
      <c r="E1510" t="s">
        <v>23</v>
      </c>
      <c r="F1510">
        <v>1</v>
      </c>
      <c r="G1510">
        <v>3</v>
      </c>
      <c r="H1510" t="s">
        <v>3686</v>
      </c>
      <c r="I1510">
        <v>2360</v>
      </c>
      <c r="J1510">
        <v>3</v>
      </c>
      <c r="K1510">
        <v>12</v>
      </c>
      <c r="M1510" t="s">
        <v>23</v>
      </c>
      <c r="N1510" t="s">
        <v>39</v>
      </c>
      <c r="P1510" t="s">
        <v>26</v>
      </c>
      <c r="Q1510" t="s">
        <v>50</v>
      </c>
      <c r="R1510" t="s">
        <v>1163</v>
      </c>
      <c r="S1510" t="s">
        <v>532</v>
      </c>
    </row>
    <row r="1511" spans="1:19">
      <c r="A1511" t="s">
        <v>3839</v>
      </c>
      <c r="B1511" s="1">
        <v>45750</v>
      </c>
      <c r="C1511" t="s">
        <v>22</v>
      </c>
      <c r="D1511">
        <v>55</v>
      </c>
      <c r="E1511" t="s">
        <v>23</v>
      </c>
      <c r="F1511">
        <v>2</v>
      </c>
      <c r="G1511">
        <v>3</v>
      </c>
      <c r="H1511" t="s">
        <v>3686</v>
      </c>
      <c r="I1511">
        <v>4463</v>
      </c>
      <c r="J1511">
        <v>1</v>
      </c>
      <c r="K1511">
        <v>4</v>
      </c>
      <c r="L1511" t="s">
        <v>48</v>
      </c>
      <c r="M1511" t="s">
        <v>23</v>
      </c>
      <c r="N1511" t="s">
        <v>39</v>
      </c>
      <c r="P1511" t="s">
        <v>202</v>
      </c>
      <c r="Q1511" t="s">
        <v>50</v>
      </c>
      <c r="R1511" t="s">
        <v>1606</v>
      </c>
      <c r="S1511" t="s">
        <v>3840</v>
      </c>
    </row>
    <row r="1512" spans="1:19">
      <c r="A1512" t="s">
        <v>3841</v>
      </c>
      <c r="B1512" s="1">
        <v>43693</v>
      </c>
      <c r="C1512" t="s">
        <v>33</v>
      </c>
      <c r="D1512">
        <v>20</v>
      </c>
      <c r="E1512" t="s">
        <v>23</v>
      </c>
      <c r="F1512">
        <v>0</v>
      </c>
      <c r="G1512">
        <v>3</v>
      </c>
      <c r="H1512" t="s">
        <v>3686</v>
      </c>
      <c r="I1512">
        <v>4498</v>
      </c>
      <c r="J1512">
        <v>5</v>
      </c>
      <c r="K1512">
        <v>72</v>
      </c>
      <c r="L1512" t="s">
        <v>316</v>
      </c>
      <c r="M1512" t="s">
        <v>23</v>
      </c>
      <c r="N1512" t="s">
        <v>23</v>
      </c>
      <c r="O1512" t="s">
        <v>25</v>
      </c>
      <c r="P1512" t="s">
        <v>164</v>
      </c>
      <c r="Q1512" t="s">
        <v>50</v>
      </c>
      <c r="R1512" t="s">
        <v>649</v>
      </c>
      <c r="S1512" t="s">
        <v>3842</v>
      </c>
    </row>
    <row r="1513" spans="1:19">
      <c r="A1513" t="s">
        <v>3843</v>
      </c>
      <c r="B1513" s="1">
        <v>44976</v>
      </c>
      <c r="C1513" t="s">
        <v>22</v>
      </c>
      <c r="D1513">
        <v>63</v>
      </c>
      <c r="E1513" t="s">
        <v>23</v>
      </c>
      <c r="F1513">
        <v>2</v>
      </c>
      <c r="G1513">
        <v>3</v>
      </c>
      <c r="H1513" t="s">
        <v>3686</v>
      </c>
      <c r="I1513">
        <v>3409</v>
      </c>
      <c r="J1513">
        <v>9</v>
      </c>
      <c r="K1513">
        <v>30</v>
      </c>
      <c r="M1513" t="s">
        <v>23</v>
      </c>
      <c r="N1513" t="s">
        <v>23</v>
      </c>
      <c r="O1513" t="s">
        <v>25</v>
      </c>
      <c r="P1513" t="s">
        <v>26</v>
      </c>
      <c r="Q1513" t="s">
        <v>27</v>
      </c>
      <c r="R1513" t="s">
        <v>1953</v>
      </c>
      <c r="S1513" t="s">
        <v>3844</v>
      </c>
    </row>
    <row r="1514" spans="1:19">
      <c r="A1514" t="s">
        <v>3845</v>
      </c>
      <c r="B1514" s="1">
        <v>44872</v>
      </c>
      <c r="C1514" t="s">
        <v>22</v>
      </c>
      <c r="D1514">
        <v>59</v>
      </c>
      <c r="E1514" t="s">
        <v>39</v>
      </c>
      <c r="F1514">
        <v>0</v>
      </c>
      <c r="G1514">
        <v>3</v>
      </c>
      <c r="H1514" t="s">
        <v>3686</v>
      </c>
      <c r="I1514">
        <v>4396</v>
      </c>
      <c r="J1514">
        <v>0</v>
      </c>
      <c r="K1514">
        <v>33</v>
      </c>
      <c r="L1514" t="s">
        <v>40</v>
      </c>
      <c r="M1514" t="s">
        <v>23</v>
      </c>
      <c r="N1514" t="s">
        <v>23</v>
      </c>
      <c r="O1514" t="s">
        <v>25</v>
      </c>
      <c r="P1514" t="s">
        <v>26</v>
      </c>
      <c r="Q1514" t="s">
        <v>50</v>
      </c>
      <c r="R1514" t="s">
        <v>3572</v>
      </c>
      <c r="S1514" t="s">
        <v>3846</v>
      </c>
    </row>
    <row r="1515" spans="1:19">
      <c r="A1515" t="s">
        <v>3847</v>
      </c>
      <c r="B1515" s="1">
        <v>44885</v>
      </c>
      <c r="C1515" t="s">
        <v>22</v>
      </c>
      <c r="D1515">
        <v>19</v>
      </c>
      <c r="E1515" t="s">
        <v>23</v>
      </c>
      <c r="F1515">
        <v>0</v>
      </c>
      <c r="G1515">
        <v>3</v>
      </c>
      <c r="H1515" t="s">
        <v>3686</v>
      </c>
      <c r="I1515">
        <v>3215</v>
      </c>
      <c r="J1515">
        <v>3</v>
      </c>
      <c r="K1515">
        <v>33</v>
      </c>
      <c r="L1515" t="s">
        <v>40</v>
      </c>
      <c r="M1515" t="s">
        <v>23</v>
      </c>
      <c r="N1515" t="s">
        <v>23</v>
      </c>
      <c r="O1515" t="s">
        <v>49</v>
      </c>
      <c r="P1515" t="s">
        <v>164</v>
      </c>
      <c r="Q1515" t="s">
        <v>50</v>
      </c>
      <c r="R1515" t="s">
        <v>3848</v>
      </c>
      <c r="S1515" t="s">
        <v>3849</v>
      </c>
    </row>
    <row r="1516" spans="1:19">
      <c r="A1516" t="s">
        <v>3850</v>
      </c>
      <c r="B1516" s="1">
        <v>45555</v>
      </c>
      <c r="C1516" t="s">
        <v>22</v>
      </c>
      <c r="D1516">
        <v>38</v>
      </c>
      <c r="E1516" t="s">
        <v>23</v>
      </c>
      <c r="F1516">
        <v>0</v>
      </c>
      <c r="G1516">
        <v>3</v>
      </c>
      <c r="H1516" t="s">
        <v>3686</v>
      </c>
      <c r="I1516">
        <v>2762</v>
      </c>
      <c r="J1516">
        <v>6</v>
      </c>
      <c r="K1516">
        <v>11</v>
      </c>
      <c r="M1516" t="s">
        <v>23</v>
      </c>
      <c r="N1516" t="s">
        <v>23</v>
      </c>
      <c r="O1516" t="s">
        <v>49</v>
      </c>
      <c r="P1516" t="s">
        <v>26</v>
      </c>
      <c r="Q1516" t="s">
        <v>27</v>
      </c>
      <c r="R1516" t="s">
        <v>1233</v>
      </c>
      <c r="S1516" t="s">
        <v>3851</v>
      </c>
    </row>
    <row r="1517" spans="1:19">
      <c r="A1517" t="s">
        <v>3852</v>
      </c>
      <c r="B1517" s="1">
        <v>45862</v>
      </c>
      <c r="C1517" t="s">
        <v>33</v>
      </c>
      <c r="D1517">
        <v>49</v>
      </c>
      <c r="E1517" t="s">
        <v>39</v>
      </c>
      <c r="F1517">
        <v>0</v>
      </c>
      <c r="G1517">
        <v>3</v>
      </c>
      <c r="H1517" t="s">
        <v>3751</v>
      </c>
      <c r="I1517">
        <v>5566</v>
      </c>
      <c r="J1517">
        <v>0</v>
      </c>
      <c r="K1517">
        <v>1</v>
      </c>
      <c r="M1517" t="s">
        <v>23</v>
      </c>
      <c r="N1517" t="s">
        <v>39</v>
      </c>
      <c r="P1517" t="s">
        <v>26</v>
      </c>
      <c r="Q1517" t="s">
        <v>50</v>
      </c>
      <c r="R1517" t="s">
        <v>1650</v>
      </c>
      <c r="S1517" t="s">
        <v>3853</v>
      </c>
    </row>
    <row r="1518" spans="1:19">
      <c r="A1518" t="s">
        <v>3854</v>
      </c>
      <c r="B1518" s="1">
        <v>43678</v>
      </c>
      <c r="C1518" t="s">
        <v>22</v>
      </c>
      <c r="D1518">
        <v>31</v>
      </c>
      <c r="E1518" t="s">
        <v>23</v>
      </c>
      <c r="F1518">
        <v>1</v>
      </c>
      <c r="G1518">
        <v>3</v>
      </c>
      <c r="H1518" t="s">
        <v>3686</v>
      </c>
      <c r="I1518">
        <v>4890</v>
      </c>
      <c r="J1518">
        <v>9</v>
      </c>
      <c r="K1518">
        <v>72</v>
      </c>
      <c r="L1518" t="s">
        <v>316</v>
      </c>
      <c r="M1518" t="s">
        <v>23</v>
      </c>
      <c r="N1518" t="s">
        <v>23</v>
      </c>
      <c r="O1518" t="s">
        <v>25</v>
      </c>
      <c r="P1518" t="s">
        <v>164</v>
      </c>
      <c r="Q1518" t="s">
        <v>50</v>
      </c>
      <c r="R1518" t="s">
        <v>382</v>
      </c>
      <c r="S1518" t="s">
        <v>3855</v>
      </c>
    </row>
    <row r="1519" spans="1:19">
      <c r="A1519" t="s">
        <v>3856</v>
      </c>
      <c r="B1519" s="1">
        <v>43842</v>
      </c>
      <c r="C1519" t="s">
        <v>33</v>
      </c>
      <c r="D1519">
        <v>46</v>
      </c>
      <c r="E1519" t="s">
        <v>23</v>
      </c>
      <c r="F1519">
        <v>1</v>
      </c>
      <c r="G1519">
        <v>3</v>
      </c>
      <c r="H1519" t="s">
        <v>3686</v>
      </c>
      <c r="I1519">
        <v>6079</v>
      </c>
      <c r="J1519">
        <v>1</v>
      </c>
      <c r="K1519">
        <v>67</v>
      </c>
      <c r="L1519" t="s">
        <v>316</v>
      </c>
      <c r="M1519" t="s">
        <v>23</v>
      </c>
      <c r="N1519" t="s">
        <v>23</v>
      </c>
      <c r="O1519" t="s">
        <v>49</v>
      </c>
      <c r="P1519" t="s">
        <v>164</v>
      </c>
      <c r="Q1519" t="s">
        <v>27</v>
      </c>
      <c r="R1519" t="s">
        <v>1994</v>
      </c>
      <c r="S1519" t="s">
        <v>3857</v>
      </c>
    </row>
    <row r="1520" spans="1:19">
      <c r="A1520" t="s">
        <v>3858</v>
      </c>
      <c r="B1520" s="1">
        <v>44396</v>
      </c>
      <c r="C1520" t="s">
        <v>33</v>
      </c>
      <c r="D1520">
        <v>76</v>
      </c>
      <c r="E1520" t="s">
        <v>39</v>
      </c>
      <c r="F1520">
        <v>0</v>
      </c>
      <c r="G1520">
        <v>3</v>
      </c>
      <c r="H1520" t="s">
        <v>3686</v>
      </c>
      <c r="I1520">
        <v>5348</v>
      </c>
      <c r="J1520">
        <v>0</v>
      </c>
      <c r="K1520">
        <v>49</v>
      </c>
      <c r="M1520" t="s">
        <v>23</v>
      </c>
      <c r="N1520" t="s">
        <v>23</v>
      </c>
      <c r="O1520" t="s">
        <v>25</v>
      </c>
      <c r="P1520" t="s">
        <v>202</v>
      </c>
      <c r="Q1520" t="s">
        <v>50</v>
      </c>
      <c r="R1520" t="s">
        <v>3859</v>
      </c>
      <c r="S1520" t="s">
        <v>3860</v>
      </c>
    </row>
    <row r="1521" spans="1:19">
      <c r="A1521" t="s">
        <v>3861</v>
      </c>
      <c r="B1521" s="1">
        <v>43740</v>
      </c>
      <c r="C1521" t="s">
        <v>33</v>
      </c>
      <c r="D1521">
        <v>73</v>
      </c>
      <c r="E1521" t="s">
        <v>23</v>
      </c>
      <c r="F1521">
        <v>0</v>
      </c>
      <c r="G1521">
        <v>3</v>
      </c>
      <c r="H1521" t="s">
        <v>3686</v>
      </c>
      <c r="I1521">
        <v>5209</v>
      </c>
      <c r="J1521">
        <v>2</v>
      </c>
      <c r="K1521">
        <v>70</v>
      </c>
      <c r="L1521" t="s">
        <v>316</v>
      </c>
      <c r="M1521" t="s">
        <v>23</v>
      </c>
      <c r="N1521" t="s">
        <v>39</v>
      </c>
      <c r="P1521" t="s">
        <v>164</v>
      </c>
      <c r="Q1521" t="s">
        <v>50</v>
      </c>
      <c r="R1521" t="s">
        <v>3634</v>
      </c>
      <c r="S1521" t="s">
        <v>3862</v>
      </c>
    </row>
    <row r="1522" spans="1:19">
      <c r="A1522" t="s">
        <v>3863</v>
      </c>
      <c r="B1522" s="1">
        <v>44685</v>
      </c>
      <c r="C1522" t="s">
        <v>33</v>
      </c>
      <c r="D1522">
        <v>77</v>
      </c>
      <c r="E1522" t="s">
        <v>23</v>
      </c>
      <c r="F1522">
        <v>0</v>
      </c>
      <c r="G1522">
        <v>3</v>
      </c>
      <c r="H1522" t="s">
        <v>3686</v>
      </c>
      <c r="I1522">
        <v>4599</v>
      </c>
      <c r="J1522">
        <v>6</v>
      </c>
      <c r="K1522">
        <v>39</v>
      </c>
      <c r="M1522" t="s">
        <v>23</v>
      </c>
      <c r="N1522" t="s">
        <v>23</v>
      </c>
      <c r="O1522" t="s">
        <v>25</v>
      </c>
      <c r="P1522" t="s">
        <v>202</v>
      </c>
      <c r="Q1522" t="s">
        <v>84</v>
      </c>
      <c r="R1522" t="s">
        <v>1294</v>
      </c>
      <c r="S1522" t="s">
        <v>3864</v>
      </c>
    </row>
    <row r="1523" spans="1:19">
      <c r="A1523" t="s">
        <v>3865</v>
      </c>
      <c r="B1523" s="1">
        <v>45583</v>
      </c>
      <c r="C1523" t="s">
        <v>22</v>
      </c>
      <c r="D1523">
        <v>53</v>
      </c>
      <c r="E1523" t="s">
        <v>23</v>
      </c>
      <c r="F1523">
        <v>0</v>
      </c>
      <c r="G1523">
        <v>3</v>
      </c>
      <c r="H1523" t="s">
        <v>3686</v>
      </c>
      <c r="I1523">
        <v>2392</v>
      </c>
      <c r="J1523">
        <v>6</v>
      </c>
      <c r="K1523">
        <v>10</v>
      </c>
      <c r="L1523" t="s">
        <v>97</v>
      </c>
      <c r="M1523" t="s">
        <v>23</v>
      </c>
      <c r="N1523" t="s">
        <v>23</v>
      </c>
      <c r="O1523" t="s">
        <v>49</v>
      </c>
      <c r="P1523" t="s">
        <v>202</v>
      </c>
      <c r="Q1523" t="s">
        <v>50</v>
      </c>
      <c r="R1523" t="s">
        <v>829</v>
      </c>
      <c r="S1523" t="s">
        <v>3866</v>
      </c>
    </row>
    <row r="1524" spans="1:19">
      <c r="A1524" t="s">
        <v>3867</v>
      </c>
      <c r="B1524" s="1">
        <v>45784</v>
      </c>
      <c r="C1524" t="s">
        <v>22</v>
      </c>
      <c r="D1524">
        <v>38</v>
      </c>
      <c r="E1524" t="s">
        <v>23</v>
      </c>
      <c r="F1524">
        <v>2</v>
      </c>
      <c r="G1524">
        <v>3</v>
      </c>
      <c r="H1524" t="s">
        <v>3751</v>
      </c>
      <c r="I1524">
        <v>4648</v>
      </c>
      <c r="J1524">
        <v>1</v>
      </c>
      <c r="K1524">
        <v>3</v>
      </c>
      <c r="L1524" t="s">
        <v>48</v>
      </c>
      <c r="M1524" t="s">
        <v>23</v>
      </c>
      <c r="N1524" t="s">
        <v>23</v>
      </c>
      <c r="O1524" t="s">
        <v>25</v>
      </c>
      <c r="P1524" t="s">
        <v>26</v>
      </c>
      <c r="Q1524" t="s">
        <v>27</v>
      </c>
      <c r="R1524" t="s">
        <v>3410</v>
      </c>
      <c r="S1524" t="s">
        <v>3868</v>
      </c>
    </row>
    <row r="1525" spans="1:19">
      <c r="A1525" t="s">
        <v>3869</v>
      </c>
      <c r="B1525" s="1">
        <v>45494</v>
      </c>
      <c r="C1525" t="s">
        <v>33</v>
      </c>
      <c r="D1525">
        <v>63</v>
      </c>
      <c r="E1525" t="s">
        <v>39</v>
      </c>
      <c r="F1525">
        <v>1</v>
      </c>
      <c r="G1525">
        <v>3</v>
      </c>
      <c r="H1525" t="s">
        <v>3686</v>
      </c>
      <c r="I1525">
        <v>5156</v>
      </c>
      <c r="J1525">
        <v>0</v>
      </c>
      <c r="K1525">
        <v>13</v>
      </c>
      <c r="M1525" t="s">
        <v>23</v>
      </c>
      <c r="N1525" t="s">
        <v>23</v>
      </c>
      <c r="O1525" t="s">
        <v>49</v>
      </c>
      <c r="P1525" t="s">
        <v>26</v>
      </c>
      <c r="Q1525" t="s">
        <v>27</v>
      </c>
      <c r="R1525" t="s">
        <v>3870</v>
      </c>
      <c r="S1525" t="s">
        <v>3871</v>
      </c>
    </row>
    <row r="1526" spans="1:19">
      <c r="A1526" t="s">
        <v>3872</v>
      </c>
      <c r="B1526" s="1">
        <v>43770</v>
      </c>
      <c r="C1526" t="s">
        <v>22</v>
      </c>
      <c r="D1526">
        <v>62</v>
      </c>
      <c r="E1526" t="s">
        <v>39</v>
      </c>
      <c r="F1526">
        <v>0</v>
      </c>
      <c r="G1526">
        <v>3</v>
      </c>
      <c r="H1526" t="s">
        <v>3686</v>
      </c>
      <c r="I1526">
        <v>5388</v>
      </c>
      <c r="J1526">
        <v>0</v>
      </c>
      <c r="K1526">
        <v>69</v>
      </c>
      <c r="M1526" t="s">
        <v>39</v>
      </c>
      <c r="N1526" t="s">
        <v>23</v>
      </c>
      <c r="O1526" t="s">
        <v>56</v>
      </c>
      <c r="P1526" t="s">
        <v>164</v>
      </c>
      <c r="Q1526" t="s">
        <v>27</v>
      </c>
      <c r="R1526" t="s">
        <v>401</v>
      </c>
      <c r="S1526" t="s">
        <v>3873</v>
      </c>
    </row>
    <row r="1527" spans="1:19">
      <c r="A1527" t="s">
        <v>3874</v>
      </c>
      <c r="B1527" s="1">
        <v>45395</v>
      </c>
      <c r="C1527" t="s">
        <v>33</v>
      </c>
      <c r="D1527">
        <v>58</v>
      </c>
      <c r="E1527" t="s">
        <v>23</v>
      </c>
      <c r="F1527">
        <v>1</v>
      </c>
      <c r="G1527">
        <v>3</v>
      </c>
      <c r="H1527" t="s">
        <v>3686</v>
      </c>
      <c r="I1527">
        <v>3624</v>
      </c>
      <c r="J1527">
        <v>6</v>
      </c>
      <c r="K1527">
        <v>16</v>
      </c>
      <c r="L1527" t="s">
        <v>97</v>
      </c>
      <c r="M1527" t="s">
        <v>23</v>
      </c>
      <c r="N1527" t="s">
        <v>23</v>
      </c>
      <c r="O1527" t="s">
        <v>25</v>
      </c>
      <c r="P1527" t="s">
        <v>26</v>
      </c>
      <c r="Q1527" t="s">
        <v>27</v>
      </c>
      <c r="R1527" t="s">
        <v>1010</v>
      </c>
      <c r="S1527" t="s">
        <v>3875</v>
      </c>
    </row>
    <row r="1528" spans="1:19">
      <c r="A1528" t="s">
        <v>3876</v>
      </c>
      <c r="B1528" s="1">
        <v>44835</v>
      </c>
      <c r="C1528" t="s">
        <v>22</v>
      </c>
      <c r="D1528">
        <v>64</v>
      </c>
      <c r="E1528" t="s">
        <v>39</v>
      </c>
      <c r="F1528">
        <v>0</v>
      </c>
      <c r="G1528">
        <v>3</v>
      </c>
      <c r="H1528" t="s">
        <v>3686</v>
      </c>
      <c r="I1528">
        <v>4022</v>
      </c>
      <c r="J1528">
        <v>0</v>
      </c>
      <c r="K1528">
        <v>34</v>
      </c>
      <c r="L1528" t="s">
        <v>40</v>
      </c>
      <c r="M1528" t="s">
        <v>23</v>
      </c>
      <c r="N1528" t="s">
        <v>23</v>
      </c>
      <c r="O1528" t="s">
        <v>25</v>
      </c>
      <c r="P1528" t="s">
        <v>202</v>
      </c>
      <c r="Q1528" t="s">
        <v>50</v>
      </c>
      <c r="R1528" t="s">
        <v>3877</v>
      </c>
      <c r="S1528" t="s">
        <v>3878</v>
      </c>
    </row>
    <row r="1529" spans="1:19">
      <c r="A1529" t="s">
        <v>3879</v>
      </c>
      <c r="B1529" s="1">
        <v>45286</v>
      </c>
      <c r="C1529" t="s">
        <v>33</v>
      </c>
      <c r="D1529">
        <v>45</v>
      </c>
      <c r="E1529" t="s">
        <v>23</v>
      </c>
      <c r="F1529">
        <v>0</v>
      </c>
      <c r="G1529">
        <v>3</v>
      </c>
      <c r="H1529" t="s">
        <v>3686</v>
      </c>
      <c r="I1529">
        <v>4741</v>
      </c>
      <c r="J1529">
        <v>6</v>
      </c>
      <c r="K1529">
        <v>20</v>
      </c>
      <c r="L1529" t="s">
        <v>97</v>
      </c>
      <c r="M1529" t="s">
        <v>23</v>
      </c>
      <c r="N1529" t="s">
        <v>23</v>
      </c>
      <c r="O1529" t="s">
        <v>25</v>
      </c>
      <c r="P1529" t="s">
        <v>26</v>
      </c>
      <c r="Q1529" t="s">
        <v>84</v>
      </c>
      <c r="R1529" t="s">
        <v>1402</v>
      </c>
      <c r="S1529" t="s">
        <v>3880</v>
      </c>
    </row>
    <row r="1530" spans="1:19">
      <c r="A1530" t="s">
        <v>3881</v>
      </c>
      <c r="B1530" s="1">
        <v>45119</v>
      </c>
      <c r="C1530" t="s">
        <v>22</v>
      </c>
      <c r="D1530">
        <v>41</v>
      </c>
      <c r="E1530" t="s">
        <v>39</v>
      </c>
      <c r="F1530">
        <v>0</v>
      </c>
      <c r="G1530">
        <v>3</v>
      </c>
      <c r="H1530" t="s">
        <v>3686</v>
      </c>
      <c r="I1530">
        <v>2130</v>
      </c>
      <c r="J1530">
        <v>0</v>
      </c>
      <c r="K1530">
        <v>25</v>
      </c>
      <c r="L1530" t="s">
        <v>40</v>
      </c>
      <c r="M1530" t="s">
        <v>23</v>
      </c>
      <c r="N1530" t="s">
        <v>39</v>
      </c>
      <c r="P1530" t="s">
        <v>202</v>
      </c>
      <c r="Q1530" t="s">
        <v>50</v>
      </c>
      <c r="R1530" t="s">
        <v>226</v>
      </c>
      <c r="S1530" t="s">
        <v>3882</v>
      </c>
    </row>
    <row r="1531" spans="1:19">
      <c r="A1531" t="s">
        <v>3883</v>
      </c>
      <c r="B1531" s="1">
        <v>45195</v>
      </c>
      <c r="C1531" t="s">
        <v>33</v>
      </c>
      <c r="D1531">
        <v>30</v>
      </c>
      <c r="E1531" t="s">
        <v>23</v>
      </c>
      <c r="F1531">
        <v>0</v>
      </c>
      <c r="G1531">
        <v>3</v>
      </c>
      <c r="H1531" t="s">
        <v>3686</v>
      </c>
      <c r="I1531">
        <v>3794</v>
      </c>
      <c r="J1531">
        <v>5</v>
      </c>
      <c r="K1531">
        <v>23</v>
      </c>
      <c r="L1531" t="s">
        <v>97</v>
      </c>
      <c r="M1531" t="s">
        <v>23</v>
      </c>
      <c r="N1531" t="s">
        <v>23</v>
      </c>
      <c r="O1531" t="s">
        <v>49</v>
      </c>
      <c r="P1531" t="s">
        <v>202</v>
      </c>
      <c r="Q1531" t="s">
        <v>50</v>
      </c>
      <c r="R1531" t="s">
        <v>3884</v>
      </c>
      <c r="S1531" t="s">
        <v>3885</v>
      </c>
    </row>
    <row r="1532" spans="1:19">
      <c r="A1532" t="s">
        <v>3886</v>
      </c>
      <c r="B1532" s="1">
        <v>43719</v>
      </c>
      <c r="C1532" t="s">
        <v>33</v>
      </c>
      <c r="D1532">
        <v>44</v>
      </c>
      <c r="E1532" t="s">
        <v>23</v>
      </c>
      <c r="F1532">
        <v>0</v>
      </c>
      <c r="G1532">
        <v>3</v>
      </c>
      <c r="H1532" t="s">
        <v>3686</v>
      </c>
      <c r="I1532">
        <v>4795</v>
      </c>
      <c r="J1532">
        <v>1</v>
      </c>
      <c r="K1532">
        <v>71</v>
      </c>
      <c r="L1532" t="s">
        <v>316</v>
      </c>
      <c r="M1532" t="s">
        <v>39</v>
      </c>
      <c r="N1532" t="s">
        <v>23</v>
      </c>
      <c r="O1532" t="s">
        <v>49</v>
      </c>
      <c r="P1532" t="s">
        <v>164</v>
      </c>
      <c r="Q1532" t="s">
        <v>27</v>
      </c>
      <c r="R1532" t="s">
        <v>3887</v>
      </c>
      <c r="S1532" t="s">
        <v>3888</v>
      </c>
    </row>
    <row r="1533" spans="1:19">
      <c r="A1533" t="s">
        <v>3889</v>
      </c>
      <c r="B1533" s="1">
        <v>43722</v>
      </c>
      <c r="C1533" t="s">
        <v>22</v>
      </c>
      <c r="D1533">
        <v>53</v>
      </c>
      <c r="E1533" t="s">
        <v>23</v>
      </c>
      <c r="F1533">
        <v>0</v>
      </c>
      <c r="G1533">
        <v>3</v>
      </c>
      <c r="H1533" t="s">
        <v>3686</v>
      </c>
      <c r="I1533">
        <v>4564</v>
      </c>
      <c r="J1533">
        <v>9</v>
      </c>
      <c r="K1533">
        <v>71</v>
      </c>
      <c r="L1533" t="s">
        <v>316</v>
      </c>
      <c r="M1533" t="s">
        <v>23</v>
      </c>
      <c r="N1533" t="s">
        <v>23</v>
      </c>
      <c r="O1533" t="s">
        <v>25</v>
      </c>
      <c r="P1533" t="s">
        <v>202</v>
      </c>
      <c r="Q1533" t="s">
        <v>27</v>
      </c>
      <c r="R1533" t="s">
        <v>3890</v>
      </c>
      <c r="S1533" t="s">
        <v>3891</v>
      </c>
    </row>
    <row r="1534" spans="1:19">
      <c r="A1534" t="s">
        <v>3892</v>
      </c>
      <c r="B1534" s="1">
        <v>45193</v>
      </c>
      <c r="C1534" t="s">
        <v>33</v>
      </c>
      <c r="D1534">
        <v>40</v>
      </c>
      <c r="E1534" t="s">
        <v>39</v>
      </c>
      <c r="F1534">
        <v>0</v>
      </c>
      <c r="G1534">
        <v>3</v>
      </c>
      <c r="H1534" t="s">
        <v>3686</v>
      </c>
      <c r="I1534">
        <v>2989</v>
      </c>
      <c r="J1534">
        <v>0</v>
      </c>
      <c r="K1534">
        <v>23</v>
      </c>
      <c r="M1534" t="s">
        <v>23</v>
      </c>
      <c r="N1534" t="s">
        <v>23</v>
      </c>
      <c r="O1534" t="s">
        <v>56</v>
      </c>
      <c r="P1534" t="s">
        <v>26</v>
      </c>
      <c r="Q1534" t="s">
        <v>27</v>
      </c>
      <c r="R1534" t="s">
        <v>3893</v>
      </c>
      <c r="S1534" t="s">
        <v>3894</v>
      </c>
    </row>
    <row r="1535" spans="1:19">
      <c r="A1535" t="s">
        <v>3895</v>
      </c>
      <c r="B1535" s="1">
        <v>44309</v>
      </c>
      <c r="C1535" t="s">
        <v>33</v>
      </c>
      <c r="D1535">
        <v>61</v>
      </c>
      <c r="E1535" t="s">
        <v>23</v>
      </c>
      <c r="F1535">
        <v>1</v>
      </c>
      <c r="G1535">
        <v>3</v>
      </c>
      <c r="H1535" t="s">
        <v>3686</v>
      </c>
      <c r="I1535">
        <v>5494</v>
      </c>
      <c r="J1535">
        <v>3</v>
      </c>
      <c r="K1535">
        <v>52</v>
      </c>
      <c r="L1535" t="s">
        <v>142</v>
      </c>
      <c r="M1535" t="s">
        <v>23</v>
      </c>
      <c r="N1535" t="s">
        <v>23</v>
      </c>
      <c r="O1535" t="s">
        <v>25</v>
      </c>
      <c r="P1535" t="s">
        <v>26</v>
      </c>
      <c r="Q1535" t="s">
        <v>27</v>
      </c>
      <c r="R1535" t="s">
        <v>748</v>
      </c>
      <c r="S1535" t="s">
        <v>3896</v>
      </c>
    </row>
    <row r="1536" spans="1:19">
      <c r="A1536" t="s">
        <v>3897</v>
      </c>
      <c r="B1536" s="1">
        <v>45403</v>
      </c>
      <c r="C1536" t="s">
        <v>33</v>
      </c>
      <c r="D1536">
        <v>23</v>
      </c>
      <c r="E1536" t="s">
        <v>39</v>
      </c>
      <c r="F1536">
        <v>0</v>
      </c>
      <c r="G1536">
        <v>3</v>
      </c>
      <c r="H1536" t="s">
        <v>3686</v>
      </c>
      <c r="I1536">
        <v>4545</v>
      </c>
      <c r="J1536">
        <v>0</v>
      </c>
      <c r="K1536">
        <v>16</v>
      </c>
      <c r="L1536" t="s">
        <v>97</v>
      </c>
      <c r="M1536" t="s">
        <v>23</v>
      </c>
      <c r="N1536" t="s">
        <v>39</v>
      </c>
      <c r="P1536" t="s">
        <v>202</v>
      </c>
      <c r="Q1536" t="s">
        <v>27</v>
      </c>
      <c r="R1536" t="s">
        <v>1163</v>
      </c>
      <c r="S1536" t="s">
        <v>3898</v>
      </c>
    </row>
    <row r="1537" spans="1:19">
      <c r="A1537" t="s">
        <v>3899</v>
      </c>
      <c r="B1537" s="1">
        <v>44117</v>
      </c>
      <c r="C1537" t="s">
        <v>33</v>
      </c>
      <c r="D1537">
        <v>20</v>
      </c>
      <c r="E1537" t="s">
        <v>23</v>
      </c>
      <c r="F1537">
        <v>2</v>
      </c>
      <c r="G1537">
        <v>3</v>
      </c>
      <c r="H1537" t="s">
        <v>3686</v>
      </c>
      <c r="I1537">
        <v>4098</v>
      </c>
      <c r="J1537">
        <v>9</v>
      </c>
      <c r="K1537">
        <v>58</v>
      </c>
      <c r="M1537" t="s">
        <v>23</v>
      </c>
      <c r="N1537" t="s">
        <v>23</v>
      </c>
      <c r="O1537" t="s">
        <v>25</v>
      </c>
      <c r="P1537" t="s">
        <v>202</v>
      </c>
      <c r="Q1537" t="s">
        <v>50</v>
      </c>
      <c r="R1537" t="s">
        <v>855</v>
      </c>
      <c r="S1537" t="s">
        <v>3900</v>
      </c>
    </row>
    <row r="1538" spans="1:19">
      <c r="A1538" t="s">
        <v>3901</v>
      </c>
      <c r="B1538" s="1">
        <v>44056</v>
      </c>
      <c r="C1538" t="s">
        <v>22</v>
      </c>
      <c r="D1538">
        <v>48</v>
      </c>
      <c r="E1538" t="s">
        <v>23</v>
      </c>
      <c r="F1538">
        <v>3</v>
      </c>
      <c r="G1538">
        <v>3</v>
      </c>
      <c r="H1538" t="s">
        <v>3686</v>
      </c>
      <c r="I1538">
        <v>5756</v>
      </c>
      <c r="J1538">
        <v>1</v>
      </c>
      <c r="K1538">
        <v>60</v>
      </c>
      <c r="M1538" t="s">
        <v>23</v>
      </c>
      <c r="N1538" t="s">
        <v>23</v>
      </c>
      <c r="O1538" t="s">
        <v>25</v>
      </c>
      <c r="P1538" t="s">
        <v>164</v>
      </c>
      <c r="Q1538" t="s">
        <v>27</v>
      </c>
      <c r="R1538" t="s">
        <v>3902</v>
      </c>
      <c r="S1538" t="s">
        <v>3903</v>
      </c>
    </row>
    <row r="1539" spans="1:19">
      <c r="A1539" t="s">
        <v>3904</v>
      </c>
      <c r="B1539" s="1">
        <v>44325</v>
      </c>
      <c r="C1539" t="s">
        <v>33</v>
      </c>
      <c r="D1539">
        <v>21</v>
      </c>
      <c r="E1539" t="s">
        <v>23</v>
      </c>
      <c r="F1539">
        <v>3</v>
      </c>
      <c r="G1539">
        <v>3</v>
      </c>
      <c r="H1539" t="s">
        <v>3686</v>
      </c>
      <c r="I1539">
        <v>5692</v>
      </c>
      <c r="J1539">
        <v>4</v>
      </c>
      <c r="K1539">
        <v>51</v>
      </c>
      <c r="L1539" t="s">
        <v>142</v>
      </c>
      <c r="M1539" t="s">
        <v>23</v>
      </c>
      <c r="N1539" t="s">
        <v>23</v>
      </c>
      <c r="O1539" t="s">
        <v>25</v>
      </c>
      <c r="P1539" t="s">
        <v>202</v>
      </c>
      <c r="Q1539" t="s">
        <v>27</v>
      </c>
      <c r="R1539" t="s">
        <v>129</v>
      </c>
      <c r="S1539" t="s">
        <v>3905</v>
      </c>
    </row>
    <row r="1540" spans="1:19">
      <c r="A1540" t="s">
        <v>3906</v>
      </c>
      <c r="B1540" s="1">
        <v>45798</v>
      </c>
      <c r="C1540" t="s">
        <v>33</v>
      </c>
      <c r="D1540">
        <v>23</v>
      </c>
      <c r="E1540" t="s">
        <v>23</v>
      </c>
      <c r="F1540">
        <v>3</v>
      </c>
      <c r="G1540">
        <v>3</v>
      </c>
      <c r="H1540" t="s">
        <v>3751</v>
      </c>
      <c r="I1540">
        <v>2301</v>
      </c>
      <c r="J1540">
        <v>3</v>
      </c>
      <c r="K1540">
        <v>3</v>
      </c>
      <c r="M1540" t="s">
        <v>23</v>
      </c>
      <c r="N1540" t="s">
        <v>23</v>
      </c>
      <c r="O1540" t="s">
        <v>49</v>
      </c>
      <c r="P1540" t="s">
        <v>26</v>
      </c>
      <c r="Q1540" t="s">
        <v>27</v>
      </c>
      <c r="R1540" t="s">
        <v>3212</v>
      </c>
      <c r="S1540" t="s">
        <v>3907</v>
      </c>
    </row>
    <row r="1541" spans="1:19">
      <c r="A1541" t="s">
        <v>3908</v>
      </c>
      <c r="B1541" s="1">
        <v>45651</v>
      </c>
      <c r="C1541" t="s">
        <v>33</v>
      </c>
      <c r="D1541">
        <v>22</v>
      </c>
      <c r="E1541" t="s">
        <v>39</v>
      </c>
      <c r="F1541">
        <v>1</v>
      </c>
      <c r="G1541">
        <v>3</v>
      </c>
      <c r="H1541" t="s">
        <v>3686</v>
      </c>
      <c r="I1541">
        <v>4194</v>
      </c>
      <c r="J1541">
        <v>0</v>
      </c>
      <c r="K1541">
        <v>8</v>
      </c>
      <c r="M1541" t="s">
        <v>39</v>
      </c>
      <c r="N1541" t="s">
        <v>23</v>
      </c>
      <c r="O1541" t="s">
        <v>49</v>
      </c>
      <c r="P1541" t="s">
        <v>26</v>
      </c>
      <c r="Q1541" t="s">
        <v>27</v>
      </c>
      <c r="R1541" t="s">
        <v>3909</v>
      </c>
      <c r="S1541" t="s">
        <v>3910</v>
      </c>
    </row>
    <row r="1542" spans="1:19">
      <c r="A1542" t="s">
        <v>3911</v>
      </c>
      <c r="B1542" s="1">
        <v>43936</v>
      </c>
      <c r="C1542" t="s">
        <v>22</v>
      </c>
      <c r="D1542">
        <v>27</v>
      </c>
      <c r="E1542" t="s">
        <v>23</v>
      </c>
      <c r="F1542">
        <v>0</v>
      </c>
      <c r="G1542">
        <v>3</v>
      </c>
      <c r="H1542" t="s">
        <v>3686</v>
      </c>
      <c r="I1542">
        <v>4576</v>
      </c>
      <c r="J1542">
        <v>1</v>
      </c>
      <c r="K1542">
        <v>64</v>
      </c>
      <c r="L1542" t="s">
        <v>142</v>
      </c>
      <c r="M1542" t="s">
        <v>23</v>
      </c>
      <c r="N1542" t="s">
        <v>23</v>
      </c>
      <c r="O1542" t="s">
        <v>25</v>
      </c>
      <c r="P1542" t="s">
        <v>202</v>
      </c>
      <c r="Q1542" t="s">
        <v>50</v>
      </c>
      <c r="R1542" t="s">
        <v>3912</v>
      </c>
      <c r="S1542" t="s">
        <v>3913</v>
      </c>
    </row>
    <row r="1543" spans="1:19">
      <c r="A1543" t="s">
        <v>3914</v>
      </c>
      <c r="B1543" s="1">
        <v>45353</v>
      </c>
      <c r="C1543" t="s">
        <v>33</v>
      </c>
      <c r="D1543">
        <v>22</v>
      </c>
      <c r="E1543" t="s">
        <v>23</v>
      </c>
      <c r="F1543">
        <v>2</v>
      </c>
      <c r="G1543">
        <v>3</v>
      </c>
      <c r="H1543" t="s">
        <v>3686</v>
      </c>
      <c r="I1543">
        <v>4451</v>
      </c>
      <c r="J1543">
        <v>8</v>
      </c>
      <c r="K1543">
        <v>17</v>
      </c>
      <c r="L1543" t="s">
        <v>97</v>
      </c>
      <c r="M1543" t="s">
        <v>23</v>
      </c>
      <c r="N1543" t="s">
        <v>23</v>
      </c>
      <c r="O1543" t="s">
        <v>49</v>
      </c>
      <c r="P1543" t="s">
        <v>26</v>
      </c>
      <c r="Q1543" t="s">
        <v>50</v>
      </c>
      <c r="R1543" t="s">
        <v>325</v>
      </c>
      <c r="S1543" t="s">
        <v>3915</v>
      </c>
    </row>
    <row r="1544" spans="1:19">
      <c r="A1544" t="s">
        <v>3916</v>
      </c>
      <c r="B1544" s="1">
        <v>44034</v>
      </c>
      <c r="C1544" t="s">
        <v>22</v>
      </c>
      <c r="D1544">
        <v>24</v>
      </c>
      <c r="E1544" t="s">
        <v>39</v>
      </c>
      <c r="F1544">
        <v>0</v>
      </c>
      <c r="G1544">
        <v>3</v>
      </c>
      <c r="H1544" t="s">
        <v>3686</v>
      </c>
      <c r="I1544">
        <v>4344</v>
      </c>
      <c r="J1544">
        <v>0</v>
      </c>
      <c r="K1544">
        <v>61</v>
      </c>
      <c r="L1544" t="s">
        <v>142</v>
      </c>
      <c r="M1544" t="s">
        <v>23</v>
      </c>
      <c r="N1544" t="s">
        <v>23</v>
      </c>
      <c r="O1544" t="s">
        <v>25</v>
      </c>
      <c r="P1544" t="s">
        <v>202</v>
      </c>
      <c r="Q1544" t="s">
        <v>27</v>
      </c>
      <c r="R1544" t="s">
        <v>1128</v>
      </c>
      <c r="S1544" t="s">
        <v>3917</v>
      </c>
    </row>
    <row r="1545" spans="1:19">
      <c r="A1545" t="s">
        <v>3918</v>
      </c>
      <c r="B1545" s="1">
        <v>44481</v>
      </c>
      <c r="C1545" t="s">
        <v>22</v>
      </c>
      <c r="D1545">
        <v>35</v>
      </c>
      <c r="E1545" t="s">
        <v>39</v>
      </c>
      <c r="F1545">
        <v>0</v>
      </c>
      <c r="G1545">
        <v>3</v>
      </c>
      <c r="H1545" t="s">
        <v>3686</v>
      </c>
      <c r="I1545">
        <v>3007</v>
      </c>
      <c r="J1545">
        <v>0</v>
      </c>
      <c r="K1545">
        <v>46</v>
      </c>
      <c r="L1545" t="s">
        <v>142</v>
      </c>
      <c r="M1545" t="s">
        <v>39</v>
      </c>
      <c r="N1545" t="s">
        <v>23</v>
      </c>
      <c r="O1545" t="s">
        <v>49</v>
      </c>
      <c r="P1545" t="s">
        <v>202</v>
      </c>
      <c r="Q1545" t="s">
        <v>50</v>
      </c>
      <c r="R1545" t="s">
        <v>3919</v>
      </c>
      <c r="S1545" t="s">
        <v>3920</v>
      </c>
    </row>
    <row r="1546" spans="1:19">
      <c r="A1546" t="s">
        <v>3921</v>
      </c>
      <c r="B1546" s="1">
        <v>44277</v>
      </c>
      <c r="C1546" t="s">
        <v>22</v>
      </c>
      <c r="D1546">
        <v>54</v>
      </c>
      <c r="E1546" t="s">
        <v>23</v>
      </c>
      <c r="F1546">
        <v>3</v>
      </c>
      <c r="G1546">
        <v>3</v>
      </c>
      <c r="H1546" t="s">
        <v>3686</v>
      </c>
      <c r="I1546">
        <v>4975</v>
      </c>
      <c r="J1546">
        <v>9</v>
      </c>
      <c r="K1546">
        <v>53</v>
      </c>
      <c r="M1546" t="s">
        <v>23</v>
      </c>
      <c r="N1546" t="s">
        <v>23</v>
      </c>
      <c r="O1546" t="s">
        <v>49</v>
      </c>
      <c r="P1546" t="s">
        <v>164</v>
      </c>
      <c r="Q1546" t="s">
        <v>27</v>
      </c>
      <c r="R1546" t="s">
        <v>117</v>
      </c>
      <c r="S1546" t="s">
        <v>3922</v>
      </c>
    </row>
    <row r="1547" spans="1:19">
      <c r="A1547" t="s">
        <v>3923</v>
      </c>
      <c r="B1547" s="1">
        <v>44757</v>
      </c>
      <c r="C1547" t="s">
        <v>33</v>
      </c>
      <c r="D1547">
        <v>40</v>
      </c>
      <c r="E1547" t="s">
        <v>23</v>
      </c>
      <c r="F1547">
        <v>1</v>
      </c>
      <c r="G1547">
        <v>3</v>
      </c>
      <c r="H1547" t="s">
        <v>3686</v>
      </c>
      <c r="I1547">
        <v>3407</v>
      </c>
      <c r="J1547">
        <v>2</v>
      </c>
      <c r="K1547">
        <v>37</v>
      </c>
      <c r="M1547" t="s">
        <v>23</v>
      </c>
      <c r="N1547" t="s">
        <v>23</v>
      </c>
      <c r="O1547" t="s">
        <v>25</v>
      </c>
      <c r="P1547" t="s">
        <v>26</v>
      </c>
      <c r="Q1547" t="s">
        <v>27</v>
      </c>
      <c r="R1547" t="s">
        <v>2700</v>
      </c>
      <c r="S1547" t="s">
        <v>3924</v>
      </c>
    </row>
    <row r="1548" spans="1:19">
      <c r="A1548" t="s">
        <v>3925</v>
      </c>
      <c r="B1548" s="1">
        <v>45712</v>
      </c>
      <c r="C1548" t="s">
        <v>22</v>
      </c>
      <c r="D1548">
        <v>21</v>
      </c>
      <c r="E1548" t="s">
        <v>39</v>
      </c>
      <c r="F1548">
        <v>3</v>
      </c>
      <c r="G1548">
        <v>3</v>
      </c>
      <c r="H1548" t="s">
        <v>3686</v>
      </c>
      <c r="I1548">
        <v>2189</v>
      </c>
      <c r="J1548">
        <v>0</v>
      </c>
      <c r="K1548">
        <v>6</v>
      </c>
      <c r="L1548" t="s">
        <v>48</v>
      </c>
      <c r="M1548" t="s">
        <v>23</v>
      </c>
      <c r="N1548" t="s">
        <v>39</v>
      </c>
      <c r="P1548" t="s">
        <v>26</v>
      </c>
      <c r="Q1548" t="s">
        <v>50</v>
      </c>
      <c r="R1548" t="s">
        <v>3926</v>
      </c>
      <c r="S1548" t="s">
        <v>3927</v>
      </c>
    </row>
    <row r="1549" spans="1:19">
      <c r="A1549" t="s">
        <v>3928</v>
      </c>
      <c r="B1549" s="1">
        <v>43773</v>
      </c>
      <c r="C1549" t="s">
        <v>22</v>
      </c>
      <c r="D1549">
        <v>63</v>
      </c>
      <c r="E1549" t="s">
        <v>23</v>
      </c>
      <c r="F1549">
        <v>2</v>
      </c>
      <c r="G1549">
        <v>3</v>
      </c>
      <c r="H1549" t="s">
        <v>3686</v>
      </c>
      <c r="I1549">
        <v>4933</v>
      </c>
      <c r="J1549">
        <v>5</v>
      </c>
      <c r="K1549">
        <v>69</v>
      </c>
      <c r="M1549" t="s">
        <v>23</v>
      </c>
      <c r="N1549" t="s">
        <v>39</v>
      </c>
      <c r="P1549" t="s">
        <v>164</v>
      </c>
      <c r="Q1549" t="s">
        <v>27</v>
      </c>
      <c r="R1549" t="s">
        <v>3929</v>
      </c>
      <c r="S1549" t="s">
        <v>3930</v>
      </c>
    </row>
    <row r="1550" spans="1:19">
      <c r="A1550" t="s">
        <v>3931</v>
      </c>
      <c r="B1550" s="1">
        <v>44031</v>
      </c>
      <c r="C1550" t="s">
        <v>33</v>
      </c>
      <c r="D1550">
        <v>44</v>
      </c>
      <c r="E1550" t="s">
        <v>23</v>
      </c>
      <c r="F1550">
        <v>2</v>
      </c>
      <c r="G1550">
        <v>3</v>
      </c>
      <c r="H1550" t="s">
        <v>3686</v>
      </c>
      <c r="I1550">
        <v>6108</v>
      </c>
      <c r="J1550">
        <v>6</v>
      </c>
      <c r="K1550">
        <v>61</v>
      </c>
      <c r="L1550" t="s">
        <v>142</v>
      </c>
      <c r="M1550" t="s">
        <v>23</v>
      </c>
      <c r="N1550" t="s">
        <v>39</v>
      </c>
      <c r="P1550" t="s">
        <v>164</v>
      </c>
      <c r="Q1550" t="s">
        <v>50</v>
      </c>
      <c r="R1550" t="s">
        <v>2664</v>
      </c>
      <c r="S1550" t="s">
        <v>3932</v>
      </c>
    </row>
    <row r="1551" spans="1:19">
      <c r="A1551" t="s">
        <v>3933</v>
      </c>
      <c r="B1551" s="1">
        <v>45328</v>
      </c>
      <c r="C1551" t="s">
        <v>22</v>
      </c>
      <c r="D1551">
        <v>61</v>
      </c>
      <c r="E1551" t="s">
        <v>39</v>
      </c>
      <c r="F1551">
        <v>0</v>
      </c>
      <c r="G1551">
        <v>3</v>
      </c>
      <c r="H1551" t="s">
        <v>3686</v>
      </c>
      <c r="I1551">
        <v>4204</v>
      </c>
      <c r="J1551">
        <v>0</v>
      </c>
      <c r="K1551">
        <v>18</v>
      </c>
      <c r="M1551" t="s">
        <v>23</v>
      </c>
      <c r="N1551" t="s">
        <v>39</v>
      </c>
      <c r="P1551" t="s">
        <v>26</v>
      </c>
      <c r="Q1551" t="s">
        <v>50</v>
      </c>
      <c r="R1551" t="s">
        <v>2056</v>
      </c>
      <c r="S1551" t="s">
        <v>3934</v>
      </c>
    </row>
    <row r="1552" spans="1:19">
      <c r="A1552" t="s">
        <v>3935</v>
      </c>
      <c r="B1552" s="1">
        <v>45738</v>
      </c>
      <c r="C1552" t="s">
        <v>22</v>
      </c>
      <c r="D1552">
        <v>56</v>
      </c>
      <c r="E1552" t="s">
        <v>39</v>
      </c>
      <c r="F1552">
        <v>0</v>
      </c>
      <c r="G1552">
        <v>3</v>
      </c>
      <c r="H1552" t="s">
        <v>3686</v>
      </c>
      <c r="I1552">
        <v>5225</v>
      </c>
      <c r="J1552">
        <v>0</v>
      </c>
      <c r="K1552">
        <v>5</v>
      </c>
      <c r="M1552" t="s">
        <v>23</v>
      </c>
      <c r="N1552" t="s">
        <v>23</v>
      </c>
      <c r="O1552" t="s">
        <v>25</v>
      </c>
      <c r="P1552" t="s">
        <v>26</v>
      </c>
      <c r="Q1552" t="s">
        <v>50</v>
      </c>
      <c r="R1552" t="s">
        <v>212</v>
      </c>
      <c r="S1552" t="s">
        <v>3936</v>
      </c>
    </row>
    <row r="1553" spans="1:19">
      <c r="A1553" t="s">
        <v>3937</v>
      </c>
      <c r="B1553" s="1">
        <v>44154</v>
      </c>
      <c r="C1553" t="s">
        <v>22</v>
      </c>
      <c r="D1553">
        <v>31</v>
      </c>
      <c r="E1553" t="s">
        <v>23</v>
      </c>
      <c r="F1553">
        <v>0</v>
      </c>
      <c r="G1553">
        <v>3</v>
      </c>
      <c r="H1553" t="s">
        <v>3686</v>
      </c>
      <c r="I1553">
        <v>4607</v>
      </c>
      <c r="J1553">
        <v>6</v>
      </c>
      <c r="K1553">
        <v>57</v>
      </c>
      <c r="M1553" t="s">
        <v>23</v>
      </c>
      <c r="N1553" t="s">
        <v>23</v>
      </c>
      <c r="O1553" t="s">
        <v>56</v>
      </c>
      <c r="P1553" t="s">
        <v>26</v>
      </c>
      <c r="Q1553" t="s">
        <v>27</v>
      </c>
      <c r="R1553" t="s">
        <v>1088</v>
      </c>
      <c r="S1553" t="s">
        <v>3938</v>
      </c>
    </row>
    <row r="1554" spans="1:19">
      <c r="A1554" t="s">
        <v>3939</v>
      </c>
      <c r="B1554" s="1">
        <v>45495</v>
      </c>
      <c r="C1554" t="s">
        <v>33</v>
      </c>
      <c r="D1554">
        <v>45</v>
      </c>
      <c r="E1554" t="s">
        <v>23</v>
      </c>
      <c r="F1554">
        <v>1</v>
      </c>
      <c r="G1554">
        <v>3</v>
      </c>
      <c r="H1554" t="s">
        <v>3686</v>
      </c>
      <c r="I1554">
        <v>4314</v>
      </c>
      <c r="J1554">
        <v>7</v>
      </c>
      <c r="K1554">
        <v>13</v>
      </c>
      <c r="M1554" t="s">
        <v>23</v>
      </c>
      <c r="N1554" t="s">
        <v>39</v>
      </c>
      <c r="P1554" t="s">
        <v>164</v>
      </c>
      <c r="Q1554" t="s">
        <v>27</v>
      </c>
      <c r="R1554" t="s">
        <v>2664</v>
      </c>
      <c r="S1554" t="s">
        <v>3940</v>
      </c>
    </row>
    <row r="1555" spans="1:19">
      <c r="A1555" t="s">
        <v>3941</v>
      </c>
      <c r="B1555" s="1">
        <v>44115</v>
      </c>
      <c r="C1555" t="s">
        <v>33</v>
      </c>
      <c r="D1555">
        <v>66</v>
      </c>
      <c r="E1555" t="s">
        <v>23</v>
      </c>
      <c r="F1555">
        <v>0</v>
      </c>
      <c r="G1555">
        <v>3</v>
      </c>
      <c r="H1555" t="s">
        <v>3686</v>
      </c>
      <c r="I1555">
        <v>6019</v>
      </c>
      <c r="J1555">
        <v>5</v>
      </c>
      <c r="K1555">
        <v>58</v>
      </c>
      <c r="L1555" t="s">
        <v>142</v>
      </c>
      <c r="M1555" t="s">
        <v>23</v>
      </c>
      <c r="N1555" t="s">
        <v>23</v>
      </c>
      <c r="O1555" t="s">
        <v>25</v>
      </c>
      <c r="P1555" t="s">
        <v>202</v>
      </c>
      <c r="Q1555" t="s">
        <v>27</v>
      </c>
      <c r="R1555" t="s">
        <v>2982</v>
      </c>
      <c r="S1555" t="s">
        <v>3942</v>
      </c>
    </row>
    <row r="1556" spans="1:19">
      <c r="A1556" t="s">
        <v>3943</v>
      </c>
      <c r="B1556" s="1">
        <v>45094</v>
      </c>
      <c r="C1556" t="s">
        <v>33</v>
      </c>
      <c r="D1556">
        <v>68</v>
      </c>
      <c r="E1556" t="s">
        <v>23</v>
      </c>
      <c r="F1556">
        <v>0</v>
      </c>
      <c r="G1556">
        <v>3</v>
      </c>
      <c r="H1556" t="s">
        <v>3686</v>
      </c>
      <c r="I1556">
        <v>3935</v>
      </c>
      <c r="J1556">
        <v>4</v>
      </c>
      <c r="K1556">
        <v>26</v>
      </c>
      <c r="M1556" t="s">
        <v>23</v>
      </c>
      <c r="N1556" t="s">
        <v>23</v>
      </c>
      <c r="O1556" t="s">
        <v>25</v>
      </c>
      <c r="P1556" t="s">
        <v>164</v>
      </c>
      <c r="Q1556" t="s">
        <v>50</v>
      </c>
      <c r="R1556" t="s">
        <v>108</v>
      </c>
      <c r="S1556" t="s">
        <v>3944</v>
      </c>
    </row>
    <row r="1557" spans="1:19">
      <c r="A1557" t="s">
        <v>3945</v>
      </c>
      <c r="B1557" s="1">
        <v>45549</v>
      </c>
      <c r="C1557" t="s">
        <v>22</v>
      </c>
      <c r="D1557">
        <v>75</v>
      </c>
      <c r="E1557" t="s">
        <v>39</v>
      </c>
      <c r="F1557">
        <v>0</v>
      </c>
      <c r="G1557">
        <v>3</v>
      </c>
      <c r="H1557" t="s">
        <v>3686</v>
      </c>
      <c r="I1557">
        <v>5296</v>
      </c>
      <c r="J1557">
        <v>0</v>
      </c>
      <c r="K1557">
        <v>11</v>
      </c>
      <c r="M1557" t="s">
        <v>23</v>
      </c>
      <c r="N1557" t="s">
        <v>23</v>
      </c>
      <c r="O1557" t="s">
        <v>49</v>
      </c>
      <c r="P1557" t="s">
        <v>164</v>
      </c>
      <c r="Q1557" t="s">
        <v>27</v>
      </c>
      <c r="R1557" t="s">
        <v>3946</v>
      </c>
      <c r="S1557" t="s">
        <v>3947</v>
      </c>
    </row>
    <row r="1558" spans="1:19">
      <c r="A1558" t="s">
        <v>3948</v>
      </c>
      <c r="B1558" s="1">
        <v>44780</v>
      </c>
      <c r="C1558" t="s">
        <v>33</v>
      </c>
      <c r="D1558">
        <v>80</v>
      </c>
      <c r="E1558" t="s">
        <v>39</v>
      </c>
      <c r="F1558">
        <v>0</v>
      </c>
      <c r="G1558">
        <v>3</v>
      </c>
      <c r="H1558" t="s">
        <v>3686</v>
      </c>
      <c r="I1558">
        <v>5041</v>
      </c>
      <c r="J1558">
        <v>0</v>
      </c>
      <c r="K1558">
        <v>36</v>
      </c>
      <c r="L1558" t="s">
        <v>40</v>
      </c>
      <c r="M1558" t="s">
        <v>23</v>
      </c>
      <c r="N1558" t="s">
        <v>23</v>
      </c>
      <c r="O1558" t="s">
        <v>25</v>
      </c>
      <c r="P1558" t="s">
        <v>164</v>
      </c>
      <c r="Q1558" t="s">
        <v>27</v>
      </c>
      <c r="R1558" t="s">
        <v>305</v>
      </c>
      <c r="S1558" t="s">
        <v>3949</v>
      </c>
    </row>
    <row r="1559" spans="1:19">
      <c r="A1559" t="s">
        <v>3950</v>
      </c>
      <c r="B1559" s="1">
        <v>45362</v>
      </c>
      <c r="C1559" t="s">
        <v>33</v>
      </c>
      <c r="D1559">
        <v>77</v>
      </c>
      <c r="E1559" t="s">
        <v>23</v>
      </c>
      <c r="F1559">
        <v>0</v>
      </c>
      <c r="G1559">
        <v>3</v>
      </c>
      <c r="H1559" t="s">
        <v>3686</v>
      </c>
      <c r="I1559">
        <v>3689</v>
      </c>
      <c r="J1559">
        <v>9</v>
      </c>
      <c r="K1559">
        <v>17</v>
      </c>
      <c r="M1559" t="s">
        <v>23</v>
      </c>
      <c r="N1559" t="s">
        <v>23</v>
      </c>
      <c r="O1559" t="s">
        <v>25</v>
      </c>
      <c r="P1559" t="s">
        <v>26</v>
      </c>
      <c r="Q1559" t="s">
        <v>27</v>
      </c>
      <c r="R1559" t="s">
        <v>3951</v>
      </c>
      <c r="S1559" t="s">
        <v>3952</v>
      </c>
    </row>
    <row r="1560" spans="1:19">
      <c r="A1560" t="s">
        <v>3953</v>
      </c>
      <c r="B1560" s="1">
        <v>44154</v>
      </c>
      <c r="C1560" t="s">
        <v>33</v>
      </c>
      <c r="D1560">
        <v>75</v>
      </c>
      <c r="E1560" t="s">
        <v>23</v>
      </c>
      <c r="F1560">
        <v>1</v>
      </c>
      <c r="G1560">
        <v>3</v>
      </c>
      <c r="H1560" t="s">
        <v>3686</v>
      </c>
      <c r="I1560">
        <v>4912</v>
      </c>
      <c r="J1560">
        <v>8</v>
      </c>
      <c r="K1560">
        <v>57</v>
      </c>
      <c r="M1560" t="s">
        <v>23</v>
      </c>
      <c r="N1560" t="s">
        <v>23</v>
      </c>
      <c r="O1560" t="s">
        <v>25</v>
      </c>
      <c r="P1560" t="s">
        <v>26</v>
      </c>
      <c r="Q1560" t="s">
        <v>50</v>
      </c>
      <c r="R1560" t="s">
        <v>3954</v>
      </c>
      <c r="S1560" t="s">
        <v>3955</v>
      </c>
    </row>
    <row r="1561" spans="1:19">
      <c r="A1561" t="s">
        <v>3956</v>
      </c>
      <c r="B1561" s="1">
        <v>45223</v>
      </c>
      <c r="C1561" t="s">
        <v>22</v>
      </c>
      <c r="D1561">
        <v>65</v>
      </c>
      <c r="E1561" t="s">
        <v>23</v>
      </c>
      <c r="F1561">
        <v>0</v>
      </c>
      <c r="G1561">
        <v>3</v>
      </c>
      <c r="H1561" t="s">
        <v>3686</v>
      </c>
      <c r="I1561">
        <v>4180</v>
      </c>
      <c r="J1561">
        <v>8</v>
      </c>
      <c r="K1561">
        <v>22</v>
      </c>
      <c r="M1561" t="s">
        <v>23</v>
      </c>
      <c r="N1561" t="s">
        <v>23</v>
      </c>
      <c r="O1561" t="s">
        <v>25</v>
      </c>
      <c r="P1561" t="s">
        <v>26</v>
      </c>
      <c r="Q1561" t="s">
        <v>27</v>
      </c>
      <c r="R1561" t="s">
        <v>601</v>
      </c>
      <c r="S1561" t="s">
        <v>3957</v>
      </c>
    </row>
    <row r="1562" spans="1:19">
      <c r="A1562" t="s">
        <v>3958</v>
      </c>
      <c r="B1562" s="1">
        <v>44566</v>
      </c>
      <c r="C1562" t="s">
        <v>22</v>
      </c>
      <c r="D1562">
        <v>24</v>
      </c>
      <c r="E1562" t="s">
        <v>23</v>
      </c>
      <c r="F1562">
        <v>0</v>
      </c>
      <c r="G1562">
        <v>3</v>
      </c>
      <c r="H1562" t="s">
        <v>3686</v>
      </c>
      <c r="I1562">
        <v>4106</v>
      </c>
      <c r="J1562">
        <v>5</v>
      </c>
      <c r="K1562">
        <v>43</v>
      </c>
      <c r="L1562" t="s">
        <v>142</v>
      </c>
      <c r="M1562" t="s">
        <v>23</v>
      </c>
      <c r="N1562" t="s">
        <v>23</v>
      </c>
      <c r="O1562" t="s">
        <v>49</v>
      </c>
      <c r="P1562" t="s">
        <v>202</v>
      </c>
      <c r="Q1562" t="s">
        <v>50</v>
      </c>
      <c r="R1562" t="s">
        <v>3959</v>
      </c>
      <c r="S1562" t="s">
        <v>3960</v>
      </c>
    </row>
    <row r="1563" spans="1:19">
      <c r="A1563" t="s">
        <v>3961</v>
      </c>
      <c r="B1563" s="1">
        <v>45464</v>
      </c>
      <c r="C1563" t="s">
        <v>22</v>
      </c>
      <c r="D1563">
        <v>47</v>
      </c>
      <c r="E1563" t="s">
        <v>39</v>
      </c>
      <c r="F1563">
        <v>0</v>
      </c>
      <c r="G1563">
        <v>3</v>
      </c>
      <c r="H1563" t="s">
        <v>3686</v>
      </c>
      <c r="I1563">
        <v>4900</v>
      </c>
      <c r="J1563">
        <v>0</v>
      </c>
      <c r="K1563">
        <v>14</v>
      </c>
      <c r="L1563" t="s">
        <v>97</v>
      </c>
      <c r="M1563" t="s">
        <v>39</v>
      </c>
      <c r="N1563" t="s">
        <v>23</v>
      </c>
      <c r="O1563" t="s">
        <v>49</v>
      </c>
      <c r="P1563" t="s">
        <v>26</v>
      </c>
      <c r="Q1563" t="s">
        <v>27</v>
      </c>
      <c r="R1563" t="s">
        <v>486</v>
      </c>
      <c r="S1563" t="s">
        <v>3099</v>
      </c>
    </row>
    <row r="1564" spans="1:19">
      <c r="A1564" t="s">
        <v>3962</v>
      </c>
      <c r="B1564" s="1">
        <v>43703</v>
      </c>
      <c r="C1564" t="s">
        <v>33</v>
      </c>
      <c r="D1564">
        <v>43</v>
      </c>
      <c r="E1564" t="s">
        <v>23</v>
      </c>
      <c r="F1564">
        <v>5</v>
      </c>
      <c r="G1564">
        <v>3</v>
      </c>
      <c r="H1564" t="s">
        <v>3686</v>
      </c>
      <c r="I1564">
        <v>5308</v>
      </c>
      <c r="J1564">
        <v>10</v>
      </c>
      <c r="K1564">
        <v>72</v>
      </c>
      <c r="M1564" t="s">
        <v>23</v>
      </c>
      <c r="N1564" t="s">
        <v>23</v>
      </c>
      <c r="O1564" t="s">
        <v>25</v>
      </c>
      <c r="P1564" t="s">
        <v>164</v>
      </c>
      <c r="Q1564" t="s">
        <v>27</v>
      </c>
      <c r="R1564" t="s">
        <v>3963</v>
      </c>
      <c r="S1564" t="s">
        <v>3964</v>
      </c>
    </row>
    <row r="1565" spans="1:19">
      <c r="A1565" t="s">
        <v>3965</v>
      </c>
      <c r="B1565" s="1">
        <v>45119</v>
      </c>
      <c r="C1565" t="s">
        <v>33</v>
      </c>
      <c r="D1565">
        <v>23</v>
      </c>
      <c r="E1565" t="s">
        <v>39</v>
      </c>
      <c r="F1565">
        <v>0</v>
      </c>
      <c r="G1565">
        <v>3</v>
      </c>
      <c r="H1565" t="s">
        <v>3686</v>
      </c>
      <c r="I1565">
        <v>4874</v>
      </c>
      <c r="J1565">
        <v>0</v>
      </c>
      <c r="K1565">
        <v>25</v>
      </c>
      <c r="L1565" t="s">
        <v>40</v>
      </c>
      <c r="M1565" t="s">
        <v>23</v>
      </c>
      <c r="N1565" t="s">
        <v>23</v>
      </c>
      <c r="O1565" t="s">
        <v>25</v>
      </c>
      <c r="P1565" t="s">
        <v>26</v>
      </c>
      <c r="Q1565" t="s">
        <v>50</v>
      </c>
      <c r="R1565" t="s">
        <v>962</v>
      </c>
      <c r="S1565" t="s">
        <v>3966</v>
      </c>
    </row>
    <row r="1566" spans="1:19">
      <c r="A1566" t="s">
        <v>3967</v>
      </c>
      <c r="B1566" s="1">
        <v>44701</v>
      </c>
      <c r="C1566" t="s">
        <v>33</v>
      </c>
      <c r="D1566">
        <v>22</v>
      </c>
      <c r="E1566" t="s">
        <v>39</v>
      </c>
      <c r="F1566">
        <v>0</v>
      </c>
      <c r="G1566">
        <v>3</v>
      </c>
      <c r="H1566" t="s">
        <v>3686</v>
      </c>
      <c r="I1566">
        <v>5531</v>
      </c>
      <c r="J1566">
        <v>0</v>
      </c>
      <c r="K1566">
        <v>39</v>
      </c>
      <c r="M1566" t="s">
        <v>23</v>
      </c>
      <c r="N1566" t="s">
        <v>23</v>
      </c>
      <c r="O1566" t="s">
        <v>49</v>
      </c>
      <c r="P1566" t="s">
        <v>202</v>
      </c>
      <c r="Q1566" t="s">
        <v>27</v>
      </c>
      <c r="R1566" t="s">
        <v>165</v>
      </c>
      <c r="S1566" t="s">
        <v>3968</v>
      </c>
    </row>
    <row r="1567" spans="1:19">
      <c r="A1567" t="s">
        <v>3969</v>
      </c>
      <c r="B1567" s="1">
        <v>45799</v>
      </c>
      <c r="C1567" t="s">
        <v>22</v>
      </c>
      <c r="D1567">
        <v>20</v>
      </c>
      <c r="E1567" t="s">
        <v>39</v>
      </c>
      <c r="F1567">
        <v>0</v>
      </c>
      <c r="G1567">
        <v>3</v>
      </c>
      <c r="H1567" t="s">
        <v>3751</v>
      </c>
      <c r="I1567">
        <v>2085</v>
      </c>
      <c r="J1567">
        <v>0</v>
      </c>
      <c r="K1567">
        <v>3</v>
      </c>
      <c r="M1567" t="s">
        <v>23</v>
      </c>
      <c r="N1567" t="s">
        <v>23</v>
      </c>
      <c r="O1567" t="s">
        <v>49</v>
      </c>
      <c r="P1567" t="s">
        <v>26</v>
      </c>
      <c r="Q1567" t="s">
        <v>50</v>
      </c>
      <c r="R1567" t="s">
        <v>977</v>
      </c>
      <c r="S1567" t="s">
        <v>3970</v>
      </c>
    </row>
    <row r="1568" spans="1:19">
      <c r="A1568" t="s">
        <v>3971</v>
      </c>
      <c r="B1568" s="1">
        <v>44734</v>
      </c>
      <c r="C1568" t="s">
        <v>33</v>
      </c>
      <c r="D1568">
        <v>36</v>
      </c>
      <c r="E1568" t="s">
        <v>39</v>
      </c>
      <c r="F1568">
        <v>0</v>
      </c>
      <c r="G1568">
        <v>3</v>
      </c>
      <c r="H1568" t="s">
        <v>3686</v>
      </c>
      <c r="I1568">
        <v>2997</v>
      </c>
      <c r="J1568">
        <v>0</v>
      </c>
      <c r="K1568">
        <v>38</v>
      </c>
      <c r="M1568" t="s">
        <v>23</v>
      </c>
      <c r="N1568" t="s">
        <v>39</v>
      </c>
      <c r="P1568" t="s">
        <v>202</v>
      </c>
      <c r="Q1568" t="s">
        <v>27</v>
      </c>
      <c r="R1568" t="s">
        <v>1525</v>
      </c>
      <c r="S1568" t="s">
        <v>3972</v>
      </c>
    </row>
    <row r="1569" spans="1:19">
      <c r="A1569" t="s">
        <v>3973</v>
      </c>
      <c r="B1569" s="1">
        <v>45717</v>
      </c>
      <c r="C1569" t="s">
        <v>33</v>
      </c>
      <c r="D1569">
        <v>49</v>
      </c>
      <c r="E1569" t="s">
        <v>39</v>
      </c>
      <c r="F1569">
        <v>0</v>
      </c>
      <c r="G1569">
        <v>3</v>
      </c>
      <c r="H1569" t="s">
        <v>3686</v>
      </c>
      <c r="I1569">
        <v>5967</v>
      </c>
      <c r="J1569">
        <v>0</v>
      </c>
      <c r="K1569">
        <v>5</v>
      </c>
      <c r="M1569" t="s">
        <v>23</v>
      </c>
      <c r="N1569" t="s">
        <v>39</v>
      </c>
      <c r="P1569" t="s">
        <v>26</v>
      </c>
      <c r="Q1569" t="s">
        <v>50</v>
      </c>
      <c r="R1569" t="s">
        <v>1922</v>
      </c>
      <c r="S1569" t="s">
        <v>3974</v>
      </c>
    </row>
    <row r="1570" spans="1:19">
      <c r="A1570" t="s">
        <v>3975</v>
      </c>
      <c r="B1570" s="1">
        <v>45591</v>
      </c>
      <c r="C1570" t="s">
        <v>22</v>
      </c>
      <c r="D1570">
        <v>35</v>
      </c>
      <c r="E1570" t="s">
        <v>39</v>
      </c>
      <c r="F1570">
        <v>0</v>
      </c>
      <c r="G1570">
        <v>3</v>
      </c>
      <c r="H1570" t="s">
        <v>3686</v>
      </c>
      <c r="I1570">
        <v>4810</v>
      </c>
      <c r="J1570">
        <v>0</v>
      </c>
      <c r="K1570">
        <v>10</v>
      </c>
      <c r="M1570" t="s">
        <v>23</v>
      </c>
      <c r="N1570" t="s">
        <v>23</v>
      </c>
      <c r="O1570" t="s">
        <v>25</v>
      </c>
      <c r="P1570" t="s">
        <v>26</v>
      </c>
      <c r="Q1570" t="s">
        <v>27</v>
      </c>
      <c r="R1570" t="s">
        <v>1816</v>
      </c>
      <c r="S1570" t="s">
        <v>3976</v>
      </c>
    </row>
    <row r="1571" spans="1:19">
      <c r="A1571" t="s">
        <v>3977</v>
      </c>
      <c r="B1571" s="1">
        <v>45129</v>
      </c>
      <c r="C1571" t="s">
        <v>33</v>
      </c>
      <c r="D1571">
        <v>21</v>
      </c>
      <c r="E1571" t="s">
        <v>23</v>
      </c>
      <c r="F1571">
        <v>0</v>
      </c>
      <c r="G1571">
        <v>3</v>
      </c>
      <c r="H1571" t="s">
        <v>3686</v>
      </c>
      <c r="I1571">
        <v>4129</v>
      </c>
      <c r="J1571">
        <v>2</v>
      </c>
      <c r="K1571">
        <v>25</v>
      </c>
      <c r="M1571" t="s">
        <v>23</v>
      </c>
      <c r="N1571" t="s">
        <v>39</v>
      </c>
      <c r="P1571" t="s">
        <v>202</v>
      </c>
      <c r="Q1571" t="s">
        <v>27</v>
      </c>
      <c r="R1571" t="s">
        <v>395</v>
      </c>
      <c r="S1571" t="s">
        <v>3978</v>
      </c>
    </row>
    <row r="1572" spans="1:19">
      <c r="A1572" t="s">
        <v>3979</v>
      </c>
      <c r="B1572" s="1">
        <v>44278</v>
      </c>
      <c r="C1572" t="s">
        <v>33</v>
      </c>
      <c r="D1572">
        <v>46</v>
      </c>
      <c r="E1572" t="s">
        <v>39</v>
      </c>
      <c r="F1572">
        <v>0</v>
      </c>
      <c r="G1572">
        <v>3</v>
      </c>
      <c r="H1572" t="s">
        <v>3686</v>
      </c>
      <c r="I1572">
        <v>4754</v>
      </c>
      <c r="J1572">
        <v>0</v>
      </c>
      <c r="K1572">
        <v>53</v>
      </c>
      <c r="L1572" t="s">
        <v>142</v>
      </c>
      <c r="M1572" t="s">
        <v>23</v>
      </c>
      <c r="N1572" t="s">
        <v>23</v>
      </c>
      <c r="O1572" t="s">
        <v>25</v>
      </c>
      <c r="P1572" t="s">
        <v>164</v>
      </c>
      <c r="Q1572" t="s">
        <v>50</v>
      </c>
      <c r="R1572" t="s">
        <v>2275</v>
      </c>
      <c r="S1572" t="s">
        <v>3980</v>
      </c>
    </row>
    <row r="1573" spans="1:19">
      <c r="A1573" t="s">
        <v>3981</v>
      </c>
      <c r="B1573" s="1">
        <v>44571</v>
      </c>
      <c r="C1573" t="s">
        <v>33</v>
      </c>
      <c r="D1573">
        <v>30</v>
      </c>
      <c r="E1573" t="s">
        <v>23</v>
      </c>
      <c r="F1573">
        <v>1</v>
      </c>
      <c r="G1573">
        <v>3</v>
      </c>
      <c r="H1573" t="s">
        <v>3686</v>
      </c>
      <c r="I1573">
        <v>3976</v>
      </c>
      <c r="J1573">
        <v>10</v>
      </c>
      <c r="K1573">
        <v>43</v>
      </c>
      <c r="M1573" t="s">
        <v>23</v>
      </c>
      <c r="N1573" t="s">
        <v>23</v>
      </c>
      <c r="O1573" t="s">
        <v>56</v>
      </c>
      <c r="P1573" t="s">
        <v>164</v>
      </c>
      <c r="Q1573" t="s">
        <v>27</v>
      </c>
      <c r="R1573" t="s">
        <v>296</v>
      </c>
      <c r="S1573" t="s">
        <v>3982</v>
      </c>
    </row>
    <row r="1574" spans="1:19">
      <c r="A1574" t="s">
        <v>3983</v>
      </c>
      <c r="B1574" s="1">
        <v>44081</v>
      </c>
      <c r="C1574" t="s">
        <v>22</v>
      </c>
      <c r="D1574">
        <v>34</v>
      </c>
      <c r="E1574" t="s">
        <v>23</v>
      </c>
      <c r="F1574">
        <v>0</v>
      </c>
      <c r="G1574">
        <v>3</v>
      </c>
      <c r="H1574" t="s">
        <v>3686</v>
      </c>
      <c r="I1574">
        <v>6251</v>
      </c>
      <c r="J1574">
        <v>9</v>
      </c>
      <c r="K1574">
        <v>59</v>
      </c>
      <c r="L1574" t="s">
        <v>142</v>
      </c>
      <c r="M1574" t="s">
        <v>23</v>
      </c>
      <c r="N1574" t="s">
        <v>23</v>
      </c>
      <c r="O1574" t="s">
        <v>25</v>
      </c>
      <c r="P1574" t="s">
        <v>164</v>
      </c>
      <c r="Q1574" t="s">
        <v>27</v>
      </c>
      <c r="R1574" t="s">
        <v>3984</v>
      </c>
      <c r="S1574" t="s">
        <v>3985</v>
      </c>
    </row>
    <row r="1575" spans="1:19">
      <c r="A1575" t="s">
        <v>3986</v>
      </c>
      <c r="B1575" s="1">
        <v>43761</v>
      </c>
      <c r="C1575" t="s">
        <v>22</v>
      </c>
      <c r="D1575">
        <v>22</v>
      </c>
      <c r="E1575" t="s">
        <v>23</v>
      </c>
      <c r="F1575">
        <v>0</v>
      </c>
      <c r="G1575">
        <v>3</v>
      </c>
      <c r="H1575" t="s">
        <v>3686</v>
      </c>
      <c r="I1575">
        <v>6252</v>
      </c>
      <c r="J1575">
        <v>2</v>
      </c>
      <c r="K1575">
        <v>70</v>
      </c>
      <c r="M1575" t="s">
        <v>23</v>
      </c>
      <c r="N1575" t="s">
        <v>23</v>
      </c>
      <c r="O1575" t="s">
        <v>56</v>
      </c>
      <c r="P1575" t="s">
        <v>164</v>
      </c>
      <c r="Q1575" t="s">
        <v>50</v>
      </c>
      <c r="R1575" t="s">
        <v>3987</v>
      </c>
      <c r="S1575" t="s">
        <v>3988</v>
      </c>
    </row>
    <row r="1576" spans="1:19">
      <c r="A1576" t="s">
        <v>3989</v>
      </c>
      <c r="B1576" s="1">
        <v>43964</v>
      </c>
      <c r="C1576" t="s">
        <v>22</v>
      </c>
      <c r="D1576">
        <v>33</v>
      </c>
      <c r="E1576" t="s">
        <v>39</v>
      </c>
      <c r="F1576">
        <v>0</v>
      </c>
      <c r="G1576">
        <v>3</v>
      </c>
      <c r="H1576" t="s">
        <v>3686</v>
      </c>
      <c r="I1576">
        <v>4616</v>
      </c>
      <c r="J1576">
        <v>0</v>
      </c>
      <c r="K1576">
        <v>63</v>
      </c>
      <c r="M1576" t="s">
        <v>23</v>
      </c>
      <c r="N1576" t="s">
        <v>23</v>
      </c>
      <c r="O1576" t="s">
        <v>25</v>
      </c>
      <c r="P1576" t="s">
        <v>202</v>
      </c>
      <c r="Q1576" t="s">
        <v>50</v>
      </c>
      <c r="R1576" t="s">
        <v>3443</v>
      </c>
      <c r="S1576" t="s">
        <v>3990</v>
      </c>
    </row>
    <row r="1577" spans="1:19">
      <c r="A1577" t="s">
        <v>3991</v>
      </c>
      <c r="B1577" s="1">
        <v>45771</v>
      </c>
      <c r="C1577" t="s">
        <v>33</v>
      </c>
      <c r="D1577">
        <v>28</v>
      </c>
      <c r="E1577" t="s">
        <v>23</v>
      </c>
      <c r="F1577">
        <v>3</v>
      </c>
      <c r="G1577">
        <v>3</v>
      </c>
      <c r="H1577" t="s">
        <v>3686</v>
      </c>
      <c r="I1577">
        <v>5605</v>
      </c>
      <c r="J1577">
        <v>9</v>
      </c>
      <c r="K1577">
        <v>4</v>
      </c>
      <c r="M1577" t="s">
        <v>23</v>
      </c>
      <c r="N1577" t="s">
        <v>23</v>
      </c>
      <c r="O1577" t="s">
        <v>49</v>
      </c>
      <c r="P1577" t="s">
        <v>26</v>
      </c>
      <c r="Q1577" t="s">
        <v>50</v>
      </c>
      <c r="R1577" t="s">
        <v>2110</v>
      </c>
      <c r="S1577" t="s">
        <v>3992</v>
      </c>
    </row>
    <row r="1578" spans="1:19">
      <c r="A1578" t="s">
        <v>3993</v>
      </c>
      <c r="B1578" s="1">
        <v>44031</v>
      </c>
      <c r="C1578" t="s">
        <v>33</v>
      </c>
      <c r="D1578">
        <v>60</v>
      </c>
      <c r="E1578" t="s">
        <v>39</v>
      </c>
      <c r="F1578">
        <v>0</v>
      </c>
      <c r="G1578">
        <v>3</v>
      </c>
      <c r="H1578" t="s">
        <v>3686</v>
      </c>
      <c r="I1578">
        <v>5536</v>
      </c>
      <c r="J1578">
        <v>0</v>
      </c>
      <c r="K1578">
        <v>61</v>
      </c>
      <c r="L1578" t="s">
        <v>142</v>
      </c>
      <c r="M1578" t="s">
        <v>23</v>
      </c>
      <c r="N1578" t="s">
        <v>23</v>
      </c>
      <c r="O1578" t="s">
        <v>25</v>
      </c>
      <c r="P1578" t="s">
        <v>26</v>
      </c>
      <c r="Q1578" t="s">
        <v>50</v>
      </c>
      <c r="R1578" t="s">
        <v>677</v>
      </c>
      <c r="S1578" t="s">
        <v>3994</v>
      </c>
    </row>
    <row r="1579" spans="1:19">
      <c r="A1579" t="s">
        <v>3995</v>
      </c>
      <c r="B1579" s="1">
        <v>43723</v>
      </c>
      <c r="C1579" t="s">
        <v>33</v>
      </c>
      <c r="D1579">
        <v>45</v>
      </c>
      <c r="E1579" t="s">
        <v>23</v>
      </c>
      <c r="F1579">
        <v>2</v>
      </c>
      <c r="G1579">
        <v>3</v>
      </c>
      <c r="H1579" t="s">
        <v>3686</v>
      </c>
      <c r="I1579">
        <v>5043</v>
      </c>
      <c r="J1579">
        <v>1</v>
      </c>
      <c r="K1579">
        <v>71</v>
      </c>
      <c r="M1579" t="s">
        <v>23</v>
      </c>
      <c r="N1579" t="s">
        <v>39</v>
      </c>
      <c r="P1579" t="s">
        <v>164</v>
      </c>
      <c r="Q1579" t="s">
        <v>27</v>
      </c>
      <c r="R1579" t="s">
        <v>1163</v>
      </c>
      <c r="S1579" t="s">
        <v>3996</v>
      </c>
    </row>
    <row r="1580" spans="1:19">
      <c r="A1580" t="s">
        <v>3997</v>
      </c>
      <c r="B1580" s="1">
        <v>45809</v>
      </c>
      <c r="C1580" t="s">
        <v>22</v>
      </c>
      <c r="D1580">
        <v>49</v>
      </c>
      <c r="E1580" t="s">
        <v>39</v>
      </c>
      <c r="F1580">
        <v>0</v>
      </c>
      <c r="G1580">
        <v>3</v>
      </c>
      <c r="H1580" t="s">
        <v>3751</v>
      </c>
      <c r="I1580">
        <v>4855</v>
      </c>
      <c r="J1580">
        <v>0</v>
      </c>
      <c r="K1580">
        <v>2</v>
      </c>
      <c r="L1580" t="s">
        <v>48</v>
      </c>
      <c r="M1580" t="s">
        <v>23</v>
      </c>
      <c r="N1580" t="s">
        <v>23</v>
      </c>
      <c r="O1580" t="s">
        <v>25</v>
      </c>
      <c r="P1580" t="s">
        <v>26</v>
      </c>
      <c r="Q1580" t="s">
        <v>27</v>
      </c>
      <c r="R1580" t="s">
        <v>413</v>
      </c>
      <c r="S1580" t="s">
        <v>3998</v>
      </c>
    </row>
    <row r="1581" spans="1:19">
      <c r="A1581" t="s">
        <v>3999</v>
      </c>
      <c r="B1581" s="1">
        <v>44719</v>
      </c>
      <c r="C1581" t="s">
        <v>33</v>
      </c>
      <c r="D1581">
        <v>30</v>
      </c>
      <c r="E1581" t="s">
        <v>23</v>
      </c>
      <c r="F1581">
        <v>3</v>
      </c>
      <c r="G1581">
        <v>3</v>
      </c>
      <c r="H1581" t="s">
        <v>3686</v>
      </c>
      <c r="I1581">
        <v>5499</v>
      </c>
      <c r="J1581">
        <v>5</v>
      </c>
      <c r="K1581">
        <v>38</v>
      </c>
      <c r="M1581" t="s">
        <v>23</v>
      </c>
      <c r="N1581" t="s">
        <v>23</v>
      </c>
      <c r="O1581" t="s">
        <v>56</v>
      </c>
      <c r="P1581" t="s">
        <v>26</v>
      </c>
      <c r="Q1581" t="s">
        <v>27</v>
      </c>
      <c r="R1581" t="s">
        <v>4000</v>
      </c>
      <c r="S1581" t="s">
        <v>4001</v>
      </c>
    </row>
    <row r="1582" spans="1:19">
      <c r="A1582" t="s">
        <v>4002</v>
      </c>
      <c r="B1582" s="1">
        <v>45053</v>
      </c>
      <c r="C1582" t="s">
        <v>33</v>
      </c>
      <c r="D1582">
        <v>44</v>
      </c>
      <c r="E1582" t="s">
        <v>39</v>
      </c>
      <c r="F1582">
        <v>0</v>
      </c>
      <c r="G1582">
        <v>3</v>
      </c>
      <c r="H1582" t="s">
        <v>3686</v>
      </c>
      <c r="I1582">
        <v>2842</v>
      </c>
      <c r="J1582">
        <v>0</v>
      </c>
      <c r="K1582">
        <v>27</v>
      </c>
      <c r="M1582" t="s">
        <v>23</v>
      </c>
      <c r="N1582" t="s">
        <v>23</v>
      </c>
      <c r="O1582" t="s">
        <v>49</v>
      </c>
      <c r="P1582" t="s">
        <v>164</v>
      </c>
      <c r="Q1582" t="s">
        <v>27</v>
      </c>
      <c r="R1582" t="s">
        <v>4003</v>
      </c>
      <c r="S1582" t="s">
        <v>4004</v>
      </c>
    </row>
    <row r="1583" spans="1:19">
      <c r="A1583" t="s">
        <v>4005</v>
      </c>
      <c r="B1583" s="1">
        <v>45081</v>
      </c>
      <c r="C1583" t="s">
        <v>33</v>
      </c>
      <c r="D1583">
        <v>49</v>
      </c>
      <c r="E1583" t="s">
        <v>39</v>
      </c>
      <c r="F1583">
        <v>0</v>
      </c>
      <c r="G1583">
        <v>3</v>
      </c>
      <c r="H1583" t="s">
        <v>3686</v>
      </c>
      <c r="I1583">
        <v>5379</v>
      </c>
      <c r="J1583">
        <v>0</v>
      </c>
      <c r="K1583">
        <v>26</v>
      </c>
      <c r="M1583" t="s">
        <v>23</v>
      </c>
      <c r="N1583" t="s">
        <v>23</v>
      </c>
      <c r="O1583" t="s">
        <v>25</v>
      </c>
      <c r="P1583" t="s">
        <v>26</v>
      </c>
      <c r="Q1583" t="s">
        <v>50</v>
      </c>
      <c r="R1583" t="s">
        <v>4006</v>
      </c>
      <c r="S1583" t="s">
        <v>4007</v>
      </c>
    </row>
    <row r="1584" spans="1:19">
      <c r="A1584" t="s">
        <v>4008</v>
      </c>
      <c r="B1584" s="1">
        <v>43867</v>
      </c>
      <c r="C1584" t="s">
        <v>22</v>
      </c>
      <c r="D1584">
        <v>58</v>
      </c>
      <c r="E1584" t="s">
        <v>39</v>
      </c>
      <c r="F1584">
        <v>0</v>
      </c>
      <c r="G1584">
        <v>3</v>
      </c>
      <c r="H1584" t="s">
        <v>3686</v>
      </c>
      <c r="I1584">
        <v>5637</v>
      </c>
      <c r="J1584">
        <v>0</v>
      </c>
      <c r="K1584">
        <v>66</v>
      </c>
      <c r="M1584" t="s">
        <v>23</v>
      </c>
      <c r="N1584" t="s">
        <v>39</v>
      </c>
      <c r="P1584" t="s">
        <v>164</v>
      </c>
      <c r="Q1584" t="s">
        <v>27</v>
      </c>
      <c r="R1584" t="s">
        <v>1980</v>
      </c>
      <c r="S1584" t="s">
        <v>4009</v>
      </c>
    </row>
    <row r="1585" spans="1:19">
      <c r="A1585" t="s">
        <v>4010</v>
      </c>
      <c r="B1585" s="1">
        <v>44292</v>
      </c>
      <c r="C1585" t="s">
        <v>22</v>
      </c>
      <c r="D1585">
        <v>42</v>
      </c>
      <c r="E1585" t="s">
        <v>39</v>
      </c>
      <c r="F1585">
        <v>0</v>
      </c>
      <c r="G1585">
        <v>3</v>
      </c>
      <c r="H1585" t="s">
        <v>3686</v>
      </c>
      <c r="I1585">
        <v>5957</v>
      </c>
      <c r="J1585">
        <v>0</v>
      </c>
      <c r="K1585">
        <v>52</v>
      </c>
      <c r="M1585" t="s">
        <v>23</v>
      </c>
      <c r="N1585" t="s">
        <v>23</v>
      </c>
      <c r="O1585" t="s">
        <v>49</v>
      </c>
      <c r="P1585" t="s">
        <v>202</v>
      </c>
      <c r="Q1585" t="s">
        <v>27</v>
      </c>
      <c r="R1585" t="s">
        <v>2201</v>
      </c>
      <c r="S1585" t="s">
        <v>4011</v>
      </c>
    </row>
    <row r="1586" spans="1:19">
      <c r="A1586" t="s">
        <v>4012</v>
      </c>
      <c r="B1586" s="1">
        <v>45780</v>
      </c>
      <c r="C1586" t="s">
        <v>22</v>
      </c>
      <c r="D1586">
        <v>22</v>
      </c>
      <c r="E1586" t="s">
        <v>23</v>
      </c>
      <c r="F1586">
        <v>0</v>
      </c>
      <c r="G1586">
        <v>3</v>
      </c>
      <c r="H1586" t="s">
        <v>3751</v>
      </c>
      <c r="I1586">
        <v>4416</v>
      </c>
      <c r="J1586">
        <v>5</v>
      </c>
      <c r="K1586">
        <v>3</v>
      </c>
      <c r="M1586" t="s">
        <v>39</v>
      </c>
      <c r="N1586" t="s">
        <v>23</v>
      </c>
      <c r="O1586" t="s">
        <v>49</v>
      </c>
      <c r="P1586" t="s">
        <v>26</v>
      </c>
      <c r="Q1586" t="s">
        <v>27</v>
      </c>
      <c r="R1586" t="s">
        <v>4013</v>
      </c>
      <c r="S1586" t="s">
        <v>4014</v>
      </c>
    </row>
    <row r="1587" spans="1:19">
      <c r="A1587" t="s">
        <v>4015</v>
      </c>
      <c r="B1587" s="1">
        <v>45233</v>
      </c>
      <c r="C1587" t="s">
        <v>33</v>
      </c>
      <c r="D1587">
        <v>40</v>
      </c>
      <c r="E1587" t="s">
        <v>23</v>
      </c>
      <c r="F1587">
        <v>0</v>
      </c>
      <c r="G1587">
        <v>3</v>
      </c>
      <c r="H1587" t="s">
        <v>3686</v>
      </c>
      <c r="I1587">
        <v>2937</v>
      </c>
      <c r="J1587">
        <v>7</v>
      </c>
      <c r="K1587">
        <v>21</v>
      </c>
      <c r="M1587" t="s">
        <v>23</v>
      </c>
      <c r="N1587" t="s">
        <v>23</v>
      </c>
      <c r="O1587" t="s">
        <v>25</v>
      </c>
      <c r="P1587" t="s">
        <v>26</v>
      </c>
      <c r="Q1587" t="s">
        <v>27</v>
      </c>
      <c r="R1587" t="s">
        <v>2457</v>
      </c>
      <c r="S1587" t="s">
        <v>4016</v>
      </c>
    </row>
    <row r="1588" spans="1:19">
      <c r="A1588" t="s">
        <v>4017</v>
      </c>
      <c r="B1588" s="1">
        <v>43899</v>
      </c>
      <c r="C1588" t="s">
        <v>33</v>
      </c>
      <c r="D1588">
        <v>33</v>
      </c>
      <c r="E1588" t="s">
        <v>23</v>
      </c>
      <c r="F1588">
        <v>2</v>
      </c>
      <c r="G1588">
        <v>3</v>
      </c>
      <c r="H1588" t="s">
        <v>3686</v>
      </c>
      <c r="I1588">
        <v>6332</v>
      </c>
      <c r="J1588">
        <v>1</v>
      </c>
      <c r="K1588">
        <v>65</v>
      </c>
      <c r="L1588" t="s">
        <v>142</v>
      </c>
      <c r="M1588" t="s">
        <v>23</v>
      </c>
      <c r="N1588" t="s">
        <v>23</v>
      </c>
      <c r="O1588" t="s">
        <v>25</v>
      </c>
      <c r="P1588" t="s">
        <v>164</v>
      </c>
      <c r="Q1588" t="s">
        <v>50</v>
      </c>
      <c r="R1588" t="s">
        <v>4018</v>
      </c>
      <c r="S1588" t="s">
        <v>4019</v>
      </c>
    </row>
    <row r="1589" spans="1:19">
      <c r="A1589" t="s">
        <v>4020</v>
      </c>
      <c r="B1589" s="1">
        <v>44203</v>
      </c>
      <c r="C1589" t="s">
        <v>33</v>
      </c>
      <c r="D1589">
        <v>75</v>
      </c>
      <c r="E1589" t="s">
        <v>23</v>
      </c>
      <c r="F1589">
        <v>0</v>
      </c>
      <c r="G1589">
        <v>3</v>
      </c>
      <c r="H1589" t="s">
        <v>3686</v>
      </c>
      <c r="I1589">
        <v>4763</v>
      </c>
      <c r="J1589">
        <v>5</v>
      </c>
      <c r="K1589">
        <v>55</v>
      </c>
      <c r="M1589" t="s">
        <v>23</v>
      </c>
      <c r="N1589" t="s">
        <v>23</v>
      </c>
      <c r="O1589" t="s">
        <v>56</v>
      </c>
      <c r="P1589" t="s">
        <v>202</v>
      </c>
      <c r="Q1589" t="s">
        <v>27</v>
      </c>
      <c r="R1589" t="s">
        <v>4021</v>
      </c>
      <c r="S1589" t="s">
        <v>4022</v>
      </c>
    </row>
    <row r="1590" spans="1:19">
      <c r="A1590" t="s">
        <v>4023</v>
      </c>
      <c r="B1590" s="1">
        <v>44854</v>
      </c>
      <c r="C1590" t="s">
        <v>22</v>
      </c>
      <c r="D1590">
        <v>70</v>
      </c>
      <c r="E1590" t="s">
        <v>23</v>
      </c>
      <c r="F1590">
        <v>1</v>
      </c>
      <c r="G1590">
        <v>3</v>
      </c>
      <c r="H1590" t="s">
        <v>3686</v>
      </c>
      <c r="I1590">
        <v>5151</v>
      </c>
      <c r="J1590">
        <v>7</v>
      </c>
      <c r="K1590">
        <v>34</v>
      </c>
      <c r="M1590" t="s">
        <v>23</v>
      </c>
      <c r="N1590" t="s">
        <v>23</v>
      </c>
      <c r="O1590" t="s">
        <v>25</v>
      </c>
      <c r="P1590" t="s">
        <v>26</v>
      </c>
      <c r="Q1590" t="s">
        <v>27</v>
      </c>
      <c r="R1590" t="s">
        <v>4024</v>
      </c>
      <c r="S1590" t="s">
        <v>4025</v>
      </c>
    </row>
    <row r="1591" spans="1:19">
      <c r="A1591" t="s">
        <v>4026</v>
      </c>
      <c r="B1591" s="1">
        <v>43954</v>
      </c>
      <c r="C1591" t="s">
        <v>22</v>
      </c>
      <c r="D1591">
        <v>68</v>
      </c>
      <c r="E1591" t="s">
        <v>39</v>
      </c>
      <c r="F1591">
        <v>0</v>
      </c>
      <c r="G1591">
        <v>3</v>
      </c>
      <c r="H1591" t="s">
        <v>3686</v>
      </c>
      <c r="I1591">
        <v>5961</v>
      </c>
      <c r="J1591">
        <v>0</v>
      </c>
      <c r="K1591">
        <v>63</v>
      </c>
      <c r="M1591" t="s">
        <v>23</v>
      </c>
      <c r="N1591" t="s">
        <v>23</v>
      </c>
      <c r="O1591" t="s">
        <v>25</v>
      </c>
      <c r="P1591" t="s">
        <v>26</v>
      </c>
      <c r="Q1591" t="s">
        <v>27</v>
      </c>
      <c r="R1591" t="s">
        <v>2061</v>
      </c>
      <c r="S1591" t="s">
        <v>4027</v>
      </c>
    </row>
    <row r="1592" spans="1:19">
      <c r="A1592" t="s">
        <v>4028</v>
      </c>
      <c r="B1592" s="1">
        <v>43800</v>
      </c>
      <c r="C1592" t="s">
        <v>33</v>
      </c>
      <c r="D1592">
        <v>24</v>
      </c>
      <c r="E1592" t="s">
        <v>39</v>
      </c>
      <c r="F1592">
        <v>0</v>
      </c>
      <c r="G1592">
        <v>3</v>
      </c>
      <c r="H1592" t="s">
        <v>3686</v>
      </c>
      <c r="I1592">
        <v>5310</v>
      </c>
      <c r="J1592">
        <v>0</v>
      </c>
      <c r="K1592">
        <v>68</v>
      </c>
      <c r="M1592" t="s">
        <v>23</v>
      </c>
      <c r="N1592" t="s">
        <v>23</v>
      </c>
      <c r="O1592" t="s">
        <v>49</v>
      </c>
      <c r="P1592" t="s">
        <v>26</v>
      </c>
      <c r="Q1592" t="s">
        <v>84</v>
      </c>
      <c r="R1592" t="s">
        <v>509</v>
      </c>
      <c r="S1592" t="s">
        <v>4029</v>
      </c>
    </row>
    <row r="1593" spans="1:19">
      <c r="A1593" t="s">
        <v>4030</v>
      </c>
      <c r="B1593" s="1">
        <v>44065</v>
      </c>
      <c r="C1593" t="s">
        <v>22</v>
      </c>
      <c r="D1593">
        <v>23</v>
      </c>
      <c r="E1593" t="s">
        <v>23</v>
      </c>
      <c r="F1593">
        <v>0</v>
      </c>
      <c r="G1593">
        <v>3</v>
      </c>
      <c r="H1593" t="s">
        <v>3686</v>
      </c>
      <c r="I1593">
        <v>4501</v>
      </c>
      <c r="J1593">
        <v>1</v>
      </c>
      <c r="K1593">
        <v>60</v>
      </c>
      <c r="L1593" t="s">
        <v>142</v>
      </c>
      <c r="M1593" t="s">
        <v>23</v>
      </c>
      <c r="N1593" t="s">
        <v>39</v>
      </c>
      <c r="P1593" t="s">
        <v>202</v>
      </c>
      <c r="Q1593" t="s">
        <v>27</v>
      </c>
      <c r="R1593" t="s">
        <v>4031</v>
      </c>
      <c r="S1593" t="s">
        <v>4032</v>
      </c>
    </row>
    <row r="1594" spans="1:19">
      <c r="A1594" t="s">
        <v>4033</v>
      </c>
      <c r="B1594" s="1">
        <v>44964</v>
      </c>
      <c r="C1594" t="s">
        <v>33</v>
      </c>
      <c r="D1594">
        <v>53</v>
      </c>
      <c r="E1594" t="s">
        <v>23</v>
      </c>
      <c r="F1594">
        <v>3</v>
      </c>
      <c r="G1594">
        <v>3</v>
      </c>
      <c r="H1594" t="s">
        <v>3686</v>
      </c>
      <c r="I1594">
        <v>2923</v>
      </c>
      <c r="J1594">
        <v>0</v>
      </c>
      <c r="K1594">
        <v>30</v>
      </c>
      <c r="L1594" t="s">
        <v>40</v>
      </c>
      <c r="M1594" t="s">
        <v>23</v>
      </c>
      <c r="N1594" t="s">
        <v>23</v>
      </c>
      <c r="O1594" t="s">
        <v>25</v>
      </c>
      <c r="P1594" t="s">
        <v>202</v>
      </c>
      <c r="Q1594" t="s">
        <v>27</v>
      </c>
      <c r="R1594" t="s">
        <v>271</v>
      </c>
      <c r="S1594" t="s">
        <v>4034</v>
      </c>
    </row>
    <row r="1595" spans="1:19">
      <c r="A1595" t="s">
        <v>4035</v>
      </c>
      <c r="B1595" s="1">
        <v>44327</v>
      </c>
      <c r="C1595" t="s">
        <v>33</v>
      </c>
      <c r="D1595">
        <v>62</v>
      </c>
      <c r="E1595" t="s">
        <v>39</v>
      </c>
      <c r="F1595">
        <v>0</v>
      </c>
      <c r="G1595">
        <v>3</v>
      </c>
      <c r="H1595" t="s">
        <v>3686</v>
      </c>
      <c r="I1595">
        <v>5446</v>
      </c>
      <c r="J1595">
        <v>0</v>
      </c>
      <c r="K1595">
        <v>51</v>
      </c>
      <c r="M1595" t="s">
        <v>23</v>
      </c>
      <c r="N1595" t="s">
        <v>23</v>
      </c>
      <c r="O1595" t="s">
        <v>25</v>
      </c>
      <c r="P1595" t="s">
        <v>202</v>
      </c>
      <c r="Q1595" t="s">
        <v>27</v>
      </c>
      <c r="R1595" t="s">
        <v>4036</v>
      </c>
      <c r="S1595" t="s">
        <v>4037</v>
      </c>
    </row>
    <row r="1596" spans="1:19">
      <c r="A1596" t="s">
        <v>4038</v>
      </c>
      <c r="B1596" s="1">
        <v>44066</v>
      </c>
      <c r="C1596" t="s">
        <v>33</v>
      </c>
      <c r="D1596">
        <v>63</v>
      </c>
      <c r="E1596" t="s">
        <v>39</v>
      </c>
      <c r="F1596">
        <v>0</v>
      </c>
      <c r="G1596">
        <v>3</v>
      </c>
      <c r="H1596" t="s">
        <v>3686</v>
      </c>
      <c r="I1596">
        <v>6355</v>
      </c>
      <c r="J1596">
        <v>0</v>
      </c>
      <c r="K1596">
        <v>60</v>
      </c>
      <c r="L1596" t="s">
        <v>142</v>
      </c>
      <c r="M1596" t="s">
        <v>23</v>
      </c>
      <c r="N1596" t="s">
        <v>39</v>
      </c>
      <c r="P1596" t="s">
        <v>164</v>
      </c>
      <c r="Q1596" t="s">
        <v>84</v>
      </c>
      <c r="R1596" t="s">
        <v>4039</v>
      </c>
      <c r="S1596" t="s">
        <v>4040</v>
      </c>
    </row>
    <row r="1597" spans="1:19">
      <c r="A1597" t="s">
        <v>4041</v>
      </c>
      <c r="B1597" s="1">
        <v>45337</v>
      </c>
      <c r="C1597" t="s">
        <v>22</v>
      </c>
      <c r="D1597">
        <v>56</v>
      </c>
      <c r="E1597" t="s">
        <v>39</v>
      </c>
      <c r="F1597">
        <v>0</v>
      </c>
      <c r="G1597">
        <v>3</v>
      </c>
      <c r="H1597" t="s">
        <v>3686</v>
      </c>
      <c r="I1597">
        <v>4466</v>
      </c>
      <c r="J1597">
        <v>0</v>
      </c>
      <c r="K1597">
        <v>18</v>
      </c>
      <c r="M1597" t="s">
        <v>23</v>
      </c>
      <c r="N1597" t="s">
        <v>23</v>
      </c>
      <c r="O1597" t="s">
        <v>49</v>
      </c>
      <c r="P1597" t="s">
        <v>26</v>
      </c>
      <c r="Q1597" t="s">
        <v>84</v>
      </c>
      <c r="R1597" t="s">
        <v>2218</v>
      </c>
      <c r="S1597" t="s">
        <v>4042</v>
      </c>
    </row>
    <row r="1598" spans="1:19">
      <c r="A1598" t="s">
        <v>4043</v>
      </c>
      <c r="B1598" s="1">
        <v>43730</v>
      </c>
      <c r="C1598" t="s">
        <v>33</v>
      </c>
      <c r="D1598">
        <v>57</v>
      </c>
      <c r="E1598" t="s">
        <v>23</v>
      </c>
      <c r="F1598">
        <v>0</v>
      </c>
      <c r="G1598">
        <v>3</v>
      </c>
      <c r="H1598" t="s">
        <v>3686</v>
      </c>
      <c r="I1598">
        <v>4144</v>
      </c>
      <c r="J1598">
        <v>7</v>
      </c>
      <c r="K1598">
        <v>71</v>
      </c>
      <c r="L1598" t="s">
        <v>316</v>
      </c>
      <c r="M1598" t="s">
        <v>23</v>
      </c>
      <c r="N1598" t="s">
        <v>23</v>
      </c>
      <c r="O1598" t="s">
        <v>25</v>
      </c>
      <c r="P1598" t="s">
        <v>164</v>
      </c>
      <c r="Q1598" t="s">
        <v>50</v>
      </c>
      <c r="R1598" t="s">
        <v>4044</v>
      </c>
      <c r="S1598" t="s">
        <v>4045</v>
      </c>
    </row>
    <row r="1599" spans="1:19">
      <c r="A1599" t="s">
        <v>4046</v>
      </c>
      <c r="B1599" s="1">
        <v>44197</v>
      </c>
      <c r="C1599" t="s">
        <v>33</v>
      </c>
      <c r="D1599">
        <v>53</v>
      </c>
      <c r="E1599" t="s">
        <v>23</v>
      </c>
      <c r="F1599">
        <v>3</v>
      </c>
      <c r="G1599">
        <v>3</v>
      </c>
      <c r="H1599" t="s">
        <v>3686</v>
      </c>
      <c r="I1599">
        <v>5046</v>
      </c>
      <c r="J1599">
        <v>8</v>
      </c>
      <c r="K1599">
        <v>55</v>
      </c>
      <c r="L1599" t="s">
        <v>142</v>
      </c>
      <c r="M1599" t="s">
        <v>23</v>
      </c>
      <c r="N1599" t="s">
        <v>39</v>
      </c>
      <c r="P1599" t="s">
        <v>164</v>
      </c>
      <c r="Q1599" t="s">
        <v>50</v>
      </c>
      <c r="R1599" t="s">
        <v>3324</v>
      </c>
      <c r="S1599" t="s">
        <v>4047</v>
      </c>
    </row>
    <row r="1600" spans="1:19">
      <c r="A1600" t="s">
        <v>4048</v>
      </c>
      <c r="B1600" s="1">
        <v>45505</v>
      </c>
      <c r="C1600" t="s">
        <v>33</v>
      </c>
      <c r="D1600">
        <v>24</v>
      </c>
      <c r="E1600" t="s">
        <v>23</v>
      </c>
      <c r="F1600">
        <v>0</v>
      </c>
      <c r="G1600">
        <v>3</v>
      </c>
      <c r="H1600" t="s">
        <v>3686</v>
      </c>
      <c r="I1600">
        <v>2873</v>
      </c>
      <c r="J1600">
        <v>10</v>
      </c>
      <c r="K1600">
        <v>12</v>
      </c>
      <c r="L1600" t="s">
        <v>97</v>
      </c>
      <c r="M1600" t="s">
        <v>39</v>
      </c>
      <c r="N1600" t="s">
        <v>23</v>
      </c>
      <c r="O1600" t="s">
        <v>56</v>
      </c>
      <c r="P1600" t="s">
        <v>26</v>
      </c>
      <c r="Q1600" t="s">
        <v>27</v>
      </c>
      <c r="R1600" t="s">
        <v>3775</v>
      </c>
      <c r="S1600" t="s">
        <v>4049</v>
      </c>
    </row>
    <row r="1601" spans="1:19">
      <c r="A1601" t="s">
        <v>4050</v>
      </c>
      <c r="B1601" s="1">
        <v>45646</v>
      </c>
      <c r="C1601" t="s">
        <v>22</v>
      </c>
      <c r="D1601">
        <v>23</v>
      </c>
      <c r="E1601" t="s">
        <v>39</v>
      </c>
      <c r="F1601">
        <v>0</v>
      </c>
      <c r="G1601">
        <v>3</v>
      </c>
      <c r="H1601" t="s">
        <v>3686</v>
      </c>
      <c r="I1601">
        <v>5624</v>
      </c>
      <c r="J1601">
        <v>0</v>
      </c>
      <c r="K1601">
        <v>8</v>
      </c>
      <c r="L1601" t="s">
        <v>48</v>
      </c>
      <c r="M1601" t="s">
        <v>23</v>
      </c>
      <c r="N1601" t="s">
        <v>39</v>
      </c>
      <c r="P1601" t="s">
        <v>26</v>
      </c>
      <c r="Q1601" t="s">
        <v>50</v>
      </c>
      <c r="R1601" t="s">
        <v>3772</v>
      </c>
      <c r="S1601" t="s">
        <v>4051</v>
      </c>
    </row>
    <row r="1602" spans="1:19">
      <c r="A1602" t="s">
        <v>4052</v>
      </c>
      <c r="B1602" s="1">
        <v>43995</v>
      </c>
      <c r="C1602" t="s">
        <v>33</v>
      </c>
      <c r="D1602">
        <v>58</v>
      </c>
      <c r="E1602" t="s">
        <v>23</v>
      </c>
      <c r="F1602">
        <v>2</v>
      </c>
      <c r="G1602">
        <v>3</v>
      </c>
      <c r="H1602" t="s">
        <v>3686</v>
      </c>
      <c r="I1602">
        <v>4133</v>
      </c>
      <c r="J1602">
        <v>5</v>
      </c>
      <c r="K1602">
        <v>62</v>
      </c>
      <c r="M1602" t="s">
        <v>23</v>
      </c>
      <c r="N1602" t="s">
        <v>23</v>
      </c>
      <c r="O1602" t="s">
        <v>49</v>
      </c>
      <c r="P1602" t="s">
        <v>202</v>
      </c>
      <c r="Q1602" t="s">
        <v>27</v>
      </c>
      <c r="R1602" t="s">
        <v>583</v>
      </c>
      <c r="S1602" t="s">
        <v>4053</v>
      </c>
    </row>
    <row r="1603" spans="1:19">
      <c r="A1603" t="s">
        <v>4054</v>
      </c>
      <c r="B1603" s="1">
        <v>44927</v>
      </c>
      <c r="C1603" t="s">
        <v>33</v>
      </c>
      <c r="D1603">
        <v>60</v>
      </c>
      <c r="E1603" t="s">
        <v>23</v>
      </c>
      <c r="F1603">
        <v>3</v>
      </c>
      <c r="G1603">
        <v>3</v>
      </c>
      <c r="H1603" t="s">
        <v>3686</v>
      </c>
      <c r="I1603">
        <v>5225</v>
      </c>
      <c r="J1603">
        <v>3</v>
      </c>
      <c r="K1603">
        <v>31</v>
      </c>
      <c r="L1603" t="s">
        <v>40</v>
      </c>
      <c r="M1603" t="s">
        <v>23</v>
      </c>
      <c r="N1603" t="s">
        <v>39</v>
      </c>
      <c r="P1603" t="s">
        <v>164</v>
      </c>
      <c r="Q1603" t="s">
        <v>50</v>
      </c>
      <c r="R1603" t="s">
        <v>3324</v>
      </c>
      <c r="S1603" t="s">
        <v>4055</v>
      </c>
    </row>
    <row r="1604" spans="1:19">
      <c r="A1604" t="s">
        <v>4056</v>
      </c>
      <c r="B1604" s="1">
        <v>43879</v>
      </c>
      <c r="C1604" t="s">
        <v>22</v>
      </c>
      <c r="D1604">
        <v>42</v>
      </c>
      <c r="E1604" t="s">
        <v>23</v>
      </c>
      <c r="F1604">
        <v>0</v>
      </c>
      <c r="G1604">
        <v>3</v>
      </c>
      <c r="H1604" t="s">
        <v>3686</v>
      </c>
      <c r="I1604">
        <v>5137</v>
      </c>
      <c r="J1604">
        <v>2</v>
      </c>
      <c r="K1604">
        <v>66</v>
      </c>
      <c r="M1604" t="s">
        <v>23</v>
      </c>
      <c r="N1604" t="s">
        <v>23</v>
      </c>
      <c r="O1604" t="s">
        <v>49</v>
      </c>
      <c r="P1604" t="s">
        <v>164</v>
      </c>
      <c r="Q1604" t="s">
        <v>27</v>
      </c>
      <c r="R1604" t="s">
        <v>4057</v>
      </c>
      <c r="S1604" t="s">
        <v>4058</v>
      </c>
    </row>
    <row r="1605" spans="1:19">
      <c r="A1605" t="s">
        <v>4059</v>
      </c>
      <c r="B1605" s="1">
        <v>44151</v>
      </c>
      <c r="C1605" t="s">
        <v>22</v>
      </c>
      <c r="D1605">
        <v>31</v>
      </c>
      <c r="E1605" t="s">
        <v>23</v>
      </c>
      <c r="F1605">
        <v>0</v>
      </c>
      <c r="G1605">
        <v>3</v>
      </c>
      <c r="H1605" t="s">
        <v>3686</v>
      </c>
      <c r="I1605">
        <v>4687</v>
      </c>
      <c r="J1605">
        <v>2</v>
      </c>
      <c r="K1605">
        <v>57</v>
      </c>
      <c r="M1605" t="s">
        <v>23</v>
      </c>
      <c r="N1605" t="s">
        <v>23</v>
      </c>
      <c r="O1605" t="s">
        <v>25</v>
      </c>
      <c r="P1605" t="s">
        <v>164</v>
      </c>
      <c r="Q1605" t="s">
        <v>27</v>
      </c>
      <c r="R1605" t="s">
        <v>3569</v>
      </c>
      <c r="S1605" t="s">
        <v>4060</v>
      </c>
    </row>
    <row r="1606" spans="1:19">
      <c r="A1606" t="s">
        <v>4061</v>
      </c>
      <c r="B1606" s="1">
        <v>45496</v>
      </c>
      <c r="C1606" t="s">
        <v>22</v>
      </c>
      <c r="D1606">
        <v>34</v>
      </c>
      <c r="E1606" t="s">
        <v>39</v>
      </c>
      <c r="F1606">
        <v>0</v>
      </c>
      <c r="G1606">
        <v>3</v>
      </c>
      <c r="H1606" t="s">
        <v>3686</v>
      </c>
      <c r="I1606">
        <v>2252</v>
      </c>
      <c r="J1606">
        <v>0</v>
      </c>
      <c r="K1606">
        <v>13</v>
      </c>
      <c r="L1606" t="s">
        <v>97</v>
      </c>
      <c r="M1606" t="s">
        <v>23</v>
      </c>
      <c r="N1606" t="s">
        <v>39</v>
      </c>
      <c r="P1606" t="s">
        <v>202</v>
      </c>
      <c r="Q1606" t="s">
        <v>27</v>
      </c>
      <c r="R1606" t="s">
        <v>869</v>
      </c>
      <c r="S1606" t="s">
        <v>4062</v>
      </c>
    </row>
    <row r="1607" spans="1:19">
      <c r="A1607" t="s">
        <v>4063</v>
      </c>
      <c r="B1607" s="1">
        <v>45237</v>
      </c>
      <c r="C1607" t="s">
        <v>33</v>
      </c>
      <c r="D1607">
        <v>49</v>
      </c>
      <c r="E1607" t="s">
        <v>23</v>
      </c>
      <c r="F1607">
        <v>0</v>
      </c>
      <c r="G1607">
        <v>3</v>
      </c>
      <c r="H1607" t="s">
        <v>3686</v>
      </c>
      <c r="I1607">
        <v>4900</v>
      </c>
      <c r="J1607">
        <v>7</v>
      </c>
      <c r="K1607">
        <v>21</v>
      </c>
      <c r="L1607" t="s">
        <v>97</v>
      </c>
      <c r="M1607" t="s">
        <v>23</v>
      </c>
      <c r="N1607" t="s">
        <v>23</v>
      </c>
      <c r="O1607" t="s">
        <v>25</v>
      </c>
      <c r="P1607" t="s">
        <v>202</v>
      </c>
      <c r="Q1607" t="s">
        <v>27</v>
      </c>
      <c r="R1607" t="s">
        <v>2116</v>
      </c>
      <c r="S1607" t="s">
        <v>4064</v>
      </c>
    </row>
    <row r="1608" spans="1:19">
      <c r="A1608" t="s">
        <v>4065</v>
      </c>
      <c r="B1608" s="1">
        <v>45356</v>
      </c>
      <c r="C1608" t="s">
        <v>22</v>
      </c>
      <c r="D1608">
        <v>63</v>
      </c>
      <c r="E1608" t="s">
        <v>39</v>
      </c>
      <c r="F1608">
        <v>0</v>
      </c>
      <c r="G1608">
        <v>3</v>
      </c>
      <c r="H1608" t="s">
        <v>3686</v>
      </c>
      <c r="I1608">
        <v>3090</v>
      </c>
      <c r="J1608">
        <v>0</v>
      </c>
      <c r="K1608">
        <v>17</v>
      </c>
      <c r="M1608" t="s">
        <v>39</v>
      </c>
      <c r="N1608" t="s">
        <v>23</v>
      </c>
      <c r="O1608" t="s">
        <v>56</v>
      </c>
      <c r="P1608" t="s">
        <v>26</v>
      </c>
      <c r="Q1608" t="s">
        <v>84</v>
      </c>
      <c r="R1608" t="s">
        <v>4066</v>
      </c>
      <c r="S1608" t="s">
        <v>4067</v>
      </c>
    </row>
    <row r="1609" spans="1:19">
      <c r="A1609" t="s">
        <v>4068</v>
      </c>
      <c r="B1609" s="1">
        <v>45731</v>
      </c>
      <c r="C1609" t="s">
        <v>33</v>
      </c>
      <c r="D1609">
        <v>63</v>
      </c>
      <c r="E1609" t="s">
        <v>39</v>
      </c>
      <c r="F1609">
        <v>0</v>
      </c>
      <c r="G1609">
        <v>3</v>
      </c>
      <c r="H1609" t="s">
        <v>3686</v>
      </c>
      <c r="I1609">
        <v>4855</v>
      </c>
      <c r="J1609">
        <v>0</v>
      </c>
      <c r="K1609">
        <v>5</v>
      </c>
      <c r="M1609" t="s">
        <v>23</v>
      </c>
      <c r="N1609" t="s">
        <v>39</v>
      </c>
      <c r="P1609" t="s">
        <v>26</v>
      </c>
      <c r="Q1609" t="s">
        <v>50</v>
      </c>
      <c r="R1609" t="s">
        <v>4069</v>
      </c>
      <c r="S1609" t="s">
        <v>4070</v>
      </c>
    </row>
    <row r="1610" spans="1:19">
      <c r="A1610" t="s">
        <v>4071</v>
      </c>
      <c r="B1610" s="1">
        <v>45582</v>
      </c>
      <c r="C1610" t="s">
        <v>33</v>
      </c>
      <c r="D1610">
        <v>33</v>
      </c>
      <c r="E1610" t="s">
        <v>39</v>
      </c>
      <c r="F1610">
        <v>0</v>
      </c>
      <c r="G1610">
        <v>3</v>
      </c>
      <c r="H1610" t="s">
        <v>3686</v>
      </c>
      <c r="I1610">
        <v>4571</v>
      </c>
      <c r="J1610">
        <v>0</v>
      </c>
      <c r="K1610">
        <v>10</v>
      </c>
      <c r="M1610" t="s">
        <v>39</v>
      </c>
      <c r="N1610" t="s">
        <v>23</v>
      </c>
      <c r="O1610" t="s">
        <v>49</v>
      </c>
      <c r="P1610" t="s">
        <v>26</v>
      </c>
      <c r="Q1610" t="s">
        <v>27</v>
      </c>
      <c r="R1610" t="s">
        <v>4072</v>
      </c>
      <c r="S1610" t="s">
        <v>4073</v>
      </c>
    </row>
    <row r="1611" spans="1:19">
      <c r="A1611" t="s">
        <v>4074</v>
      </c>
      <c r="B1611" s="1">
        <v>45462</v>
      </c>
      <c r="C1611" t="s">
        <v>22</v>
      </c>
      <c r="D1611">
        <v>52</v>
      </c>
      <c r="E1611" t="s">
        <v>23</v>
      </c>
      <c r="F1611">
        <v>3</v>
      </c>
      <c r="G1611">
        <v>3</v>
      </c>
      <c r="H1611" t="s">
        <v>3686</v>
      </c>
      <c r="I1611">
        <v>2871</v>
      </c>
      <c r="J1611">
        <v>8</v>
      </c>
      <c r="K1611">
        <v>14</v>
      </c>
      <c r="L1611" t="s">
        <v>97</v>
      </c>
      <c r="M1611" t="s">
        <v>23</v>
      </c>
      <c r="N1611" t="s">
        <v>23</v>
      </c>
      <c r="O1611" t="s">
        <v>49</v>
      </c>
      <c r="P1611" t="s">
        <v>26</v>
      </c>
      <c r="Q1611" t="s">
        <v>50</v>
      </c>
      <c r="R1611" t="s">
        <v>3006</v>
      </c>
      <c r="S1611" t="s">
        <v>4075</v>
      </c>
    </row>
    <row r="1612" spans="1:19">
      <c r="A1612" t="s">
        <v>4076</v>
      </c>
      <c r="B1612" s="1">
        <v>44762</v>
      </c>
      <c r="C1612" t="s">
        <v>22</v>
      </c>
      <c r="D1612">
        <v>26</v>
      </c>
      <c r="E1612" t="s">
        <v>39</v>
      </c>
      <c r="F1612">
        <v>0</v>
      </c>
      <c r="G1612">
        <v>3</v>
      </c>
      <c r="H1612" t="s">
        <v>3686</v>
      </c>
      <c r="I1612">
        <v>4050</v>
      </c>
      <c r="J1612">
        <v>0</v>
      </c>
      <c r="K1612">
        <v>37</v>
      </c>
      <c r="M1612" t="s">
        <v>39</v>
      </c>
      <c r="N1612" t="s">
        <v>23</v>
      </c>
      <c r="O1612" t="s">
        <v>49</v>
      </c>
      <c r="P1612" t="s">
        <v>164</v>
      </c>
      <c r="Q1612" t="s">
        <v>50</v>
      </c>
      <c r="R1612" t="s">
        <v>4077</v>
      </c>
      <c r="S1612" t="s">
        <v>4078</v>
      </c>
    </row>
    <row r="1613" spans="1:19">
      <c r="A1613" t="s">
        <v>4079</v>
      </c>
      <c r="B1613" s="1">
        <v>45475</v>
      </c>
      <c r="C1613" t="s">
        <v>22</v>
      </c>
      <c r="D1613">
        <v>20</v>
      </c>
      <c r="E1613" t="s">
        <v>39</v>
      </c>
      <c r="F1613">
        <v>1</v>
      </c>
      <c r="G1613">
        <v>3</v>
      </c>
      <c r="H1613" t="s">
        <v>3686</v>
      </c>
      <c r="I1613">
        <v>5611</v>
      </c>
      <c r="J1613">
        <v>0</v>
      </c>
      <c r="K1613">
        <v>13</v>
      </c>
      <c r="L1613" t="s">
        <v>97</v>
      </c>
      <c r="M1613" t="s">
        <v>23</v>
      </c>
      <c r="N1613" t="s">
        <v>23</v>
      </c>
      <c r="O1613" t="s">
        <v>49</v>
      </c>
      <c r="P1613" t="s">
        <v>26</v>
      </c>
      <c r="Q1613" t="s">
        <v>50</v>
      </c>
      <c r="R1613" t="s">
        <v>4080</v>
      </c>
      <c r="S1613" t="s">
        <v>4081</v>
      </c>
    </row>
    <row r="1614" spans="1:19">
      <c r="A1614" t="s">
        <v>4082</v>
      </c>
      <c r="B1614" s="1">
        <v>45751</v>
      </c>
      <c r="C1614" t="s">
        <v>33</v>
      </c>
      <c r="D1614">
        <v>52</v>
      </c>
      <c r="E1614" t="s">
        <v>39</v>
      </c>
      <c r="F1614">
        <v>1</v>
      </c>
      <c r="G1614">
        <v>3</v>
      </c>
      <c r="H1614" t="s">
        <v>3686</v>
      </c>
      <c r="I1614">
        <v>5602</v>
      </c>
      <c r="J1614">
        <v>0</v>
      </c>
      <c r="K1614">
        <v>4</v>
      </c>
      <c r="M1614" t="s">
        <v>23</v>
      </c>
      <c r="N1614" t="s">
        <v>39</v>
      </c>
      <c r="P1614" t="s">
        <v>202</v>
      </c>
      <c r="Q1614" t="s">
        <v>50</v>
      </c>
      <c r="R1614" t="s">
        <v>4083</v>
      </c>
      <c r="S1614" t="s">
        <v>4084</v>
      </c>
    </row>
    <row r="1615" spans="1:19">
      <c r="A1615" t="s">
        <v>4085</v>
      </c>
      <c r="B1615" s="1">
        <v>44815</v>
      </c>
      <c r="C1615" t="s">
        <v>22</v>
      </c>
      <c r="D1615">
        <v>64</v>
      </c>
      <c r="E1615" t="s">
        <v>39</v>
      </c>
      <c r="F1615">
        <v>0</v>
      </c>
      <c r="G1615">
        <v>3</v>
      </c>
      <c r="H1615" t="s">
        <v>3686</v>
      </c>
      <c r="I1615">
        <v>5498</v>
      </c>
      <c r="J1615">
        <v>0</v>
      </c>
      <c r="K1615">
        <v>35</v>
      </c>
      <c r="M1615" t="s">
        <v>23</v>
      </c>
      <c r="N1615" t="s">
        <v>23</v>
      </c>
      <c r="O1615" t="s">
        <v>49</v>
      </c>
      <c r="P1615" t="s">
        <v>164</v>
      </c>
      <c r="Q1615" t="s">
        <v>50</v>
      </c>
      <c r="R1615" t="s">
        <v>91</v>
      </c>
      <c r="S1615" t="s">
        <v>4086</v>
      </c>
    </row>
    <row r="1616" spans="1:19">
      <c r="A1616" t="s">
        <v>4087</v>
      </c>
      <c r="B1616" s="1">
        <v>44517</v>
      </c>
      <c r="C1616" t="s">
        <v>22</v>
      </c>
      <c r="D1616">
        <v>21</v>
      </c>
      <c r="E1616" t="s">
        <v>23</v>
      </c>
      <c r="F1616">
        <v>1</v>
      </c>
      <c r="G1616">
        <v>3</v>
      </c>
      <c r="H1616" t="s">
        <v>3686</v>
      </c>
      <c r="I1616">
        <v>3451</v>
      </c>
      <c r="J1616">
        <v>6</v>
      </c>
      <c r="K1616">
        <v>45</v>
      </c>
      <c r="L1616" t="s">
        <v>142</v>
      </c>
      <c r="M1616" t="s">
        <v>23</v>
      </c>
      <c r="N1616" t="s">
        <v>39</v>
      </c>
      <c r="P1616" t="s">
        <v>164</v>
      </c>
      <c r="Q1616" t="s">
        <v>27</v>
      </c>
      <c r="R1616" t="s">
        <v>4088</v>
      </c>
      <c r="S1616" t="s">
        <v>4089</v>
      </c>
    </row>
    <row r="1617" spans="1:19">
      <c r="A1617" t="s">
        <v>4090</v>
      </c>
      <c r="B1617" s="1">
        <v>45847</v>
      </c>
      <c r="C1617" t="s">
        <v>22</v>
      </c>
      <c r="D1617">
        <v>55</v>
      </c>
      <c r="E1617" t="s">
        <v>39</v>
      </c>
      <c r="F1617">
        <v>0</v>
      </c>
      <c r="G1617">
        <v>3</v>
      </c>
      <c r="H1617" t="s">
        <v>3751</v>
      </c>
      <c r="I1617">
        <v>2978</v>
      </c>
      <c r="J1617">
        <v>0</v>
      </c>
      <c r="K1617">
        <v>1</v>
      </c>
      <c r="M1617" t="s">
        <v>23</v>
      </c>
      <c r="N1617" t="s">
        <v>23</v>
      </c>
      <c r="O1617" t="s">
        <v>56</v>
      </c>
      <c r="P1617" t="s">
        <v>26</v>
      </c>
      <c r="Q1617" t="s">
        <v>50</v>
      </c>
      <c r="R1617" t="s">
        <v>4091</v>
      </c>
      <c r="S1617" t="s">
        <v>4092</v>
      </c>
    </row>
    <row r="1618" spans="1:19">
      <c r="A1618" t="s">
        <v>4093</v>
      </c>
      <c r="B1618" s="1">
        <v>45129</v>
      </c>
      <c r="C1618" t="s">
        <v>33</v>
      </c>
      <c r="D1618">
        <v>37</v>
      </c>
      <c r="E1618" t="s">
        <v>39</v>
      </c>
      <c r="F1618">
        <v>0</v>
      </c>
      <c r="G1618">
        <v>3</v>
      </c>
      <c r="H1618" t="s">
        <v>3686</v>
      </c>
      <c r="I1618">
        <v>4458</v>
      </c>
      <c r="J1618">
        <v>0</v>
      </c>
      <c r="K1618">
        <v>25</v>
      </c>
      <c r="L1618" t="s">
        <v>40</v>
      </c>
      <c r="M1618" t="s">
        <v>39</v>
      </c>
      <c r="N1618" t="s">
        <v>23</v>
      </c>
      <c r="O1618" t="s">
        <v>56</v>
      </c>
      <c r="P1618" t="s">
        <v>202</v>
      </c>
      <c r="Q1618" t="s">
        <v>27</v>
      </c>
      <c r="R1618" t="s">
        <v>1007</v>
      </c>
      <c r="S1618" t="s">
        <v>4094</v>
      </c>
    </row>
    <row r="1619" spans="1:19">
      <c r="A1619" t="s">
        <v>4095</v>
      </c>
      <c r="B1619" s="1">
        <v>43933</v>
      </c>
      <c r="C1619" t="s">
        <v>33</v>
      </c>
      <c r="D1619">
        <v>61</v>
      </c>
      <c r="E1619" t="s">
        <v>23</v>
      </c>
      <c r="F1619">
        <v>0</v>
      </c>
      <c r="G1619">
        <v>3</v>
      </c>
      <c r="H1619" t="s">
        <v>3686</v>
      </c>
      <c r="I1619">
        <v>4512</v>
      </c>
      <c r="J1619">
        <v>8</v>
      </c>
      <c r="K1619">
        <v>64</v>
      </c>
      <c r="L1619" t="s">
        <v>142</v>
      </c>
      <c r="M1619" t="s">
        <v>23</v>
      </c>
      <c r="N1619" t="s">
        <v>23</v>
      </c>
      <c r="O1619" t="s">
        <v>25</v>
      </c>
      <c r="P1619" t="s">
        <v>164</v>
      </c>
      <c r="Q1619" t="s">
        <v>27</v>
      </c>
      <c r="R1619" t="s">
        <v>1694</v>
      </c>
      <c r="S1619" t="s">
        <v>4096</v>
      </c>
    </row>
    <row r="1620" spans="1:19">
      <c r="A1620" t="s">
        <v>4097</v>
      </c>
      <c r="B1620" s="1">
        <v>45509</v>
      </c>
      <c r="C1620" t="s">
        <v>33</v>
      </c>
      <c r="D1620">
        <v>62</v>
      </c>
      <c r="E1620" t="s">
        <v>39</v>
      </c>
      <c r="F1620">
        <v>0</v>
      </c>
      <c r="G1620">
        <v>3</v>
      </c>
      <c r="H1620" t="s">
        <v>3686</v>
      </c>
      <c r="I1620">
        <v>3740</v>
      </c>
      <c r="J1620">
        <v>0</v>
      </c>
      <c r="K1620">
        <v>12</v>
      </c>
      <c r="M1620" t="s">
        <v>39</v>
      </c>
      <c r="N1620" t="s">
        <v>23</v>
      </c>
      <c r="O1620" t="s">
        <v>56</v>
      </c>
      <c r="P1620" t="s">
        <v>202</v>
      </c>
      <c r="Q1620" t="s">
        <v>27</v>
      </c>
      <c r="R1620" t="s">
        <v>4098</v>
      </c>
      <c r="S1620" t="s">
        <v>4099</v>
      </c>
    </row>
    <row r="1621" spans="1:19">
      <c r="A1621" t="s">
        <v>4100</v>
      </c>
      <c r="B1621" s="1">
        <v>44362</v>
      </c>
      <c r="C1621" t="s">
        <v>22</v>
      </c>
      <c r="D1621">
        <v>80</v>
      </c>
      <c r="E1621" t="s">
        <v>23</v>
      </c>
      <c r="F1621">
        <v>0</v>
      </c>
      <c r="G1621">
        <v>3</v>
      </c>
      <c r="H1621" t="s">
        <v>3686</v>
      </c>
      <c r="I1621">
        <v>4184</v>
      </c>
      <c r="J1621">
        <v>9</v>
      </c>
      <c r="K1621">
        <v>50</v>
      </c>
      <c r="M1621" t="s">
        <v>23</v>
      </c>
      <c r="N1621" t="s">
        <v>23</v>
      </c>
      <c r="O1621" t="s">
        <v>25</v>
      </c>
      <c r="P1621" t="s">
        <v>202</v>
      </c>
      <c r="Q1621" t="s">
        <v>27</v>
      </c>
      <c r="R1621" t="s">
        <v>2370</v>
      </c>
      <c r="S1621" t="s">
        <v>4101</v>
      </c>
    </row>
    <row r="1622" spans="1:19">
      <c r="A1622" t="s">
        <v>4102</v>
      </c>
      <c r="B1622" s="1">
        <v>43703</v>
      </c>
      <c r="C1622" t="s">
        <v>22</v>
      </c>
      <c r="D1622">
        <v>75</v>
      </c>
      <c r="E1622" t="s">
        <v>23</v>
      </c>
      <c r="F1622">
        <v>0</v>
      </c>
      <c r="G1622">
        <v>3</v>
      </c>
      <c r="H1622" t="s">
        <v>3686</v>
      </c>
      <c r="I1622">
        <v>5856</v>
      </c>
      <c r="J1622">
        <v>3</v>
      </c>
      <c r="K1622">
        <v>72</v>
      </c>
      <c r="L1622" t="s">
        <v>316</v>
      </c>
      <c r="M1622" t="s">
        <v>23</v>
      </c>
      <c r="N1622" t="s">
        <v>23</v>
      </c>
      <c r="O1622" t="s">
        <v>56</v>
      </c>
      <c r="P1622" t="s">
        <v>164</v>
      </c>
      <c r="Q1622" t="s">
        <v>50</v>
      </c>
      <c r="R1622" t="s">
        <v>2161</v>
      </c>
      <c r="S1622" t="s">
        <v>4103</v>
      </c>
    </row>
    <row r="1623" spans="1:19">
      <c r="A1623" t="s">
        <v>4104</v>
      </c>
      <c r="B1623" s="1">
        <v>43679</v>
      </c>
      <c r="C1623" t="s">
        <v>33</v>
      </c>
      <c r="D1623">
        <v>74</v>
      </c>
      <c r="E1623" t="s">
        <v>23</v>
      </c>
      <c r="F1623">
        <v>0</v>
      </c>
      <c r="G1623">
        <v>3</v>
      </c>
      <c r="H1623" t="s">
        <v>3686</v>
      </c>
      <c r="I1623">
        <v>4993</v>
      </c>
      <c r="J1623">
        <v>4</v>
      </c>
      <c r="K1623">
        <v>72</v>
      </c>
      <c r="L1623" t="s">
        <v>316</v>
      </c>
      <c r="M1623" t="s">
        <v>23</v>
      </c>
      <c r="N1623" t="s">
        <v>23</v>
      </c>
      <c r="O1623" t="s">
        <v>49</v>
      </c>
      <c r="P1623" t="s">
        <v>164</v>
      </c>
      <c r="Q1623" t="s">
        <v>50</v>
      </c>
      <c r="R1623" t="s">
        <v>612</v>
      </c>
      <c r="S1623" t="s">
        <v>4105</v>
      </c>
    </row>
    <row r="1624" spans="1:19">
      <c r="A1624" t="s">
        <v>4106</v>
      </c>
      <c r="B1624" s="1">
        <v>45772</v>
      </c>
      <c r="C1624" t="s">
        <v>33</v>
      </c>
      <c r="D1624">
        <v>65</v>
      </c>
      <c r="E1624" t="s">
        <v>39</v>
      </c>
      <c r="F1624">
        <v>0</v>
      </c>
      <c r="G1624">
        <v>3</v>
      </c>
      <c r="H1624" t="s">
        <v>3686</v>
      </c>
      <c r="I1624">
        <v>3048</v>
      </c>
      <c r="J1624">
        <v>0</v>
      </c>
      <c r="K1624">
        <v>4</v>
      </c>
      <c r="M1624" t="s">
        <v>23</v>
      </c>
      <c r="N1624" t="s">
        <v>23</v>
      </c>
      <c r="O1624" t="s">
        <v>49</v>
      </c>
      <c r="P1624" t="s">
        <v>164</v>
      </c>
      <c r="Q1624" t="s">
        <v>84</v>
      </c>
      <c r="R1624" t="s">
        <v>3159</v>
      </c>
      <c r="S1624" t="s">
        <v>4107</v>
      </c>
    </row>
    <row r="1625" spans="1:19">
      <c r="A1625" t="s">
        <v>4108</v>
      </c>
      <c r="B1625" s="1">
        <v>43791</v>
      </c>
      <c r="C1625" t="s">
        <v>22</v>
      </c>
      <c r="D1625">
        <v>73</v>
      </c>
      <c r="E1625" t="s">
        <v>23</v>
      </c>
      <c r="F1625">
        <v>0</v>
      </c>
      <c r="G1625">
        <v>3</v>
      </c>
      <c r="H1625" t="s">
        <v>3686</v>
      </c>
      <c r="I1625">
        <v>4887</v>
      </c>
      <c r="J1625">
        <v>2</v>
      </c>
      <c r="K1625">
        <v>69</v>
      </c>
      <c r="M1625" t="s">
        <v>23</v>
      </c>
      <c r="N1625" t="s">
        <v>23</v>
      </c>
      <c r="O1625" t="s">
        <v>25</v>
      </c>
      <c r="P1625" t="s">
        <v>202</v>
      </c>
      <c r="Q1625" t="s">
        <v>84</v>
      </c>
      <c r="R1625" t="s">
        <v>4109</v>
      </c>
      <c r="S1625" t="s">
        <v>4110</v>
      </c>
    </row>
    <row r="1626" spans="1:19">
      <c r="A1626" t="s">
        <v>4111</v>
      </c>
      <c r="B1626" s="1">
        <v>43750</v>
      </c>
      <c r="C1626" t="s">
        <v>33</v>
      </c>
      <c r="D1626">
        <v>52</v>
      </c>
      <c r="E1626" t="s">
        <v>23</v>
      </c>
      <c r="F1626">
        <v>0</v>
      </c>
      <c r="G1626">
        <v>3</v>
      </c>
      <c r="H1626" t="s">
        <v>3686</v>
      </c>
      <c r="I1626">
        <v>4715</v>
      </c>
      <c r="J1626">
        <v>8</v>
      </c>
      <c r="K1626">
        <v>70</v>
      </c>
      <c r="M1626" t="s">
        <v>23</v>
      </c>
      <c r="N1626" t="s">
        <v>23</v>
      </c>
      <c r="O1626" t="s">
        <v>49</v>
      </c>
      <c r="P1626" t="s">
        <v>164</v>
      </c>
      <c r="Q1626" t="s">
        <v>50</v>
      </c>
      <c r="R1626" t="s">
        <v>3006</v>
      </c>
      <c r="S1626" t="s">
        <v>4112</v>
      </c>
    </row>
    <row r="1627" spans="1:19">
      <c r="A1627" t="s">
        <v>4113</v>
      </c>
      <c r="B1627" s="1">
        <v>43690</v>
      </c>
      <c r="C1627" t="s">
        <v>22</v>
      </c>
      <c r="D1627">
        <v>47</v>
      </c>
      <c r="E1627" t="s">
        <v>23</v>
      </c>
      <c r="F1627">
        <v>0</v>
      </c>
      <c r="G1627">
        <v>3</v>
      </c>
      <c r="H1627" t="s">
        <v>3686</v>
      </c>
      <c r="I1627">
        <v>5534</v>
      </c>
      <c r="J1627">
        <v>8</v>
      </c>
      <c r="K1627">
        <v>72</v>
      </c>
      <c r="L1627" t="s">
        <v>316</v>
      </c>
      <c r="M1627" t="s">
        <v>23</v>
      </c>
      <c r="N1627" t="s">
        <v>23</v>
      </c>
      <c r="O1627" t="s">
        <v>25</v>
      </c>
      <c r="P1627" t="s">
        <v>164</v>
      </c>
      <c r="Q1627" t="s">
        <v>27</v>
      </c>
      <c r="R1627" t="s">
        <v>1762</v>
      </c>
      <c r="S1627" t="s">
        <v>4114</v>
      </c>
    </row>
    <row r="1628" spans="1:19">
      <c r="A1628" t="s">
        <v>4115</v>
      </c>
      <c r="B1628" s="1">
        <v>45819</v>
      </c>
      <c r="C1628" t="s">
        <v>33</v>
      </c>
      <c r="D1628">
        <v>30</v>
      </c>
      <c r="E1628" t="s">
        <v>39</v>
      </c>
      <c r="F1628">
        <v>0</v>
      </c>
      <c r="G1628">
        <v>3</v>
      </c>
      <c r="H1628" t="s">
        <v>3751</v>
      </c>
      <c r="I1628">
        <v>5629</v>
      </c>
      <c r="J1628">
        <v>0</v>
      </c>
      <c r="K1628">
        <v>2</v>
      </c>
      <c r="M1628" t="s">
        <v>23</v>
      </c>
      <c r="N1628" t="s">
        <v>39</v>
      </c>
      <c r="P1628" t="s">
        <v>26</v>
      </c>
      <c r="Q1628" t="s">
        <v>84</v>
      </c>
      <c r="R1628" t="s">
        <v>1922</v>
      </c>
      <c r="S1628" t="s">
        <v>4116</v>
      </c>
    </row>
    <row r="1629" spans="1:19">
      <c r="A1629" t="s">
        <v>4117</v>
      </c>
      <c r="B1629" s="1">
        <v>44063</v>
      </c>
      <c r="C1629" t="s">
        <v>33</v>
      </c>
      <c r="D1629">
        <v>29</v>
      </c>
      <c r="E1629" t="s">
        <v>39</v>
      </c>
      <c r="F1629">
        <v>0</v>
      </c>
      <c r="G1629">
        <v>3</v>
      </c>
      <c r="H1629" t="s">
        <v>3686</v>
      </c>
      <c r="I1629">
        <v>6408</v>
      </c>
      <c r="J1629">
        <v>0</v>
      </c>
      <c r="K1629">
        <v>60</v>
      </c>
      <c r="M1629" t="s">
        <v>23</v>
      </c>
      <c r="N1629" t="s">
        <v>23</v>
      </c>
      <c r="O1629" t="s">
        <v>49</v>
      </c>
      <c r="P1629" t="s">
        <v>202</v>
      </c>
      <c r="Q1629" t="s">
        <v>27</v>
      </c>
      <c r="R1629" t="s">
        <v>1188</v>
      </c>
      <c r="S1629" t="s">
        <v>4118</v>
      </c>
    </row>
    <row r="1630" spans="1:19">
      <c r="A1630" t="s">
        <v>4119</v>
      </c>
      <c r="B1630" s="1">
        <v>43695</v>
      </c>
      <c r="C1630" t="s">
        <v>33</v>
      </c>
      <c r="D1630">
        <v>56</v>
      </c>
      <c r="E1630" t="s">
        <v>23</v>
      </c>
      <c r="F1630">
        <v>0</v>
      </c>
      <c r="G1630">
        <v>3</v>
      </c>
      <c r="H1630" t="s">
        <v>3686</v>
      </c>
      <c r="I1630">
        <v>4119</v>
      </c>
      <c r="J1630">
        <v>6</v>
      </c>
      <c r="K1630">
        <v>72</v>
      </c>
      <c r="M1630" t="s">
        <v>39</v>
      </c>
      <c r="N1630" t="s">
        <v>23</v>
      </c>
      <c r="O1630" t="s">
        <v>49</v>
      </c>
      <c r="P1630" t="s">
        <v>164</v>
      </c>
      <c r="Q1630" t="s">
        <v>27</v>
      </c>
      <c r="R1630" t="s">
        <v>4120</v>
      </c>
      <c r="S1630" t="s">
        <v>4121</v>
      </c>
    </row>
    <row r="1631" spans="1:19">
      <c r="A1631" t="s">
        <v>4122</v>
      </c>
      <c r="B1631" s="1">
        <v>44004</v>
      </c>
      <c r="C1631" t="s">
        <v>22</v>
      </c>
      <c r="D1631">
        <v>56</v>
      </c>
      <c r="E1631" t="s">
        <v>23</v>
      </c>
      <c r="F1631">
        <v>3</v>
      </c>
      <c r="G1631">
        <v>3</v>
      </c>
      <c r="H1631" t="s">
        <v>3686</v>
      </c>
      <c r="I1631">
        <v>6349</v>
      </c>
      <c r="J1631">
        <v>3</v>
      </c>
      <c r="K1631">
        <v>62</v>
      </c>
      <c r="M1631" t="s">
        <v>23</v>
      </c>
      <c r="N1631" t="s">
        <v>23</v>
      </c>
      <c r="O1631" t="s">
        <v>25</v>
      </c>
      <c r="P1631" t="s">
        <v>164</v>
      </c>
      <c r="Q1631" t="s">
        <v>27</v>
      </c>
      <c r="R1631" t="s">
        <v>1653</v>
      </c>
      <c r="S1631" t="s">
        <v>4123</v>
      </c>
    </row>
    <row r="1632" spans="1:19">
      <c r="A1632" t="s">
        <v>4124</v>
      </c>
      <c r="B1632" s="1">
        <v>44796</v>
      </c>
      <c r="C1632" t="s">
        <v>33</v>
      </c>
      <c r="D1632">
        <v>54</v>
      </c>
      <c r="E1632" t="s">
        <v>23</v>
      </c>
      <c r="F1632">
        <v>0</v>
      </c>
      <c r="G1632">
        <v>3</v>
      </c>
      <c r="H1632" t="s">
        <v>3686</v>
      </c>
      <c r="I1632">
        <v>4505</v>
      </c>
      <c r="J1632">
        <v>4</v>
      </c>
      <c r="K1632">
        <v>36</v>
      </c>
      <c r="M1632" t="s">
        <v>23</v>
      </c>
      <c r="N1632" t="s">
        <v>23</v>
      </c>
      <c r="O1632" t="s">
        <v>25</v>
      </c>
      <c r="P1632" t="s">
        <v>164</v>
      </c>
      <c r="Q1632" t="s">
        <v>50</v>
      </c>
      <c r="R1632" t="s">
        <v>3085</v>
      </c>
      <c r="S1632" t="s">
        <v>4125</v>
      </c>
    </row>
    <row r="1633" spans="1:19">
      <c r="A1633" t="s">
        <v>4126</v>
      </c>
      <c r="B1633" s="1">
        <v>45181</v>
      </c>
      <c r="C1633" t="s">
        <v>33</v>
      </c>
      <c r="D1633">
        <v>25</v>
      </c>
      <c r="E1633" t="s">
        <v>23</v>
      </c>
      <c r="F1633">
        <v>1</v>
      </c>
      <c r="G1633">
        <v>3</v>
      </c>
      <c r="H1633" t="s">
        <v>3686</v>
      </c>
      <c r="I1633">
        <v>3513</v>
      </c>
      <c r="J1633">
        <v>10</v>
      </c>
      <c r="K1633">
        <v>23</v>
      </c>
      <c r="M1633" t="s">
        <v>23</v>
      </c>
      <c r="N1633" t="s">
        <v>23</v>
      </c>
      <c r="O1633" t="s">
        <v>25</v>
      </c>
      <c r="P1633" t="s">
        <v>26</v>
      </c>
      <c r="Q1633" t="s">
        <v>27</v>
      </c>
      <c r="R1633" t="s">
        <v>1360</v>
      </c>
      <c r="S1633" t="s">
        <v>4127</v>
      </c>
    </row>
    <row r="1634" spans="1:19">
      <c r="A1634" t="s">
        <v>4128</v>
      </c>
      <c r="B1634" s="1">
        <v>44778</v>
      </c>
      <c r="C1634" t="s">
        <v>33</v>
      </c>
      <c r="D1634">
        <v>38</v>
      </c>
      <c r="E1634" t="s">
        <v>39</v>
      </c>
      <c r="F1634">
        <v>0</v>
      </c>
      <c r="G1634">
        <v>3</v>
      </c>
      <c r="H1634" t="s">
        <v>3686</v>
      </c>
      <c r="I1634">
        <v>4770</v>
      </c>
      <c r="J1634">
        <v>0</v>
      </c>
      <c r="K1634">
        <v>36</v>
      </c>
      <c r="M1634" t="s">
        <v>23</v>
      </c>
      <c r="N1634" t="s">
        <v>23</v>
      </c>
      <c r="O1634" t="s">
        <v>49</v>
      </c>
      <c r="P1634" t="s">
        <v>202</v>
      </c>
      <c r="Q1634" t="s">
        <v>27</v>
      </c>
      <c r="R1634" t="s">
        <v>1620</v>
      </c>
      <c r="S1634" t="s">
        <v>4129</v>
      </c>
    </row>
    <row r="1635" spans="1:19">
      <c r="A1635" t="s">
        <v>4130</v>
      </c>
      <c r="B1635" s="1">
        <v>43853</v>
      </c>
      <c r="C1635" t="s">
        <v>33</v>
      </c>
      <c r="D1635">
        <v>55</v>
      </c>
      <c r="E1635" t="s">
        <v>23</v>
      </c>
      <c r="F1635">
        <v>0</v>
      </c>
      <c r="G1635">
        <v>3</v>
      </c>
      <c r="H1635" t="s">
        <v>3686</v>
      </c>
      <c r="I1635">
        <v>5655</v>
      </c>
      <c r="J1635">
        <v>5</v>
      </c>
      <c r="K1635">
        <v>67</v>
      </c>
      <c r="M1635" t="s">
        <v>39</v>
      </c>
      <c r="N1635" t="s">
        <v>23</v>
      </c>
      <c r="O1635" t="s">
        <v>56</v>
      </c>
      <c r="P1635" t="s">
        <v>164</v>
      </c>
      <c r="Q1635" t="s">
        <v>50</v>
      </c>
      <c r="R1635" t="s">
        <v>4131</v>
      </c>
      <c r="S1635" t="s">
        <v>4132</v>
      </c>
    </row>
    <row r="1636" spans="1:19">
      <c r="A1636" t="s">
        <v>4133</v>
      </c>
      <c r="B1636" s="1">
        <v>43693</v>
      </c>
      <c r="C1636" t="s">
        <v>33</v>
      </c>
      <c r="D1636">
        <v>39</v>
      </c>
      <c r="E1636" t="s">
        <v>23</v>
      </c>
      <c r="F1636">
        <v>2</v>
      </c>
      <c r="G1636">
        <v>3</v>
      </c>
      <c r="H1636" t="s">
        <v>3686</v>
      </c>
      <c r="I1636">
        <v>5584</v>
      </c>
      <c r="J1636">
        <v>8</v>
      </c>
      <c r="K1636">
        <v>72</v>
      </c>
      <c r="M1636" t="s">
        <v>23</v>
      </c>
      <c r="N1636" t="s">
        <v>23</v>
      </c>
      <c r="O1636" t="s">
        <v>25</v>
      </c>
      <c r="P1636" t="s">
        <v>164</v>
      </c>
      <c r="Q1636" t="s">
        <v>27</v>
      </c>
      <c r="R1636" t="s">
        <v>407</v>
      </c>
      <c r="S1636" t="s">
        <v>4134</v>
      </c>
    </row>
    <row r="1637" spans="1:19">
      <c r="A1637" t="s">
        <v>4135</v>
      </c>
      <c r="B1637" s="1">
        <v>44876</v>
      </c>
      <c r="C1637" t="s">
        <v>33</v>
      </c>
      <c r="D1637">
        <v>61</v>
      </c>
      <c r="E1637" t="s">
        <v>23</v>
      </c>
      <c r="F1637">
        <v>3</v>
      </c>
      <c r="G1637">
        <v>3</v>
      </c>
      <c r="H1637" t="s">
        <v>3686</v>
      </c>
      <c r="I1637">
        <v>3700</v>
      </c>
      <c r="J1637">
        <v>2</v>
      </c>
      <c r="K1637">
        <v>33</v>
      </c>
      <c r="M1637" t="s">
        <v>23</v>
      </c>
      <c r="N1637" t="s">
        <v>39</v>
      </c>
      <c r="P1637" t="s">
        <v>164</v>
      </c>
      <c r="Q1637" t="s">
        <v>50</v>
      </c>
      <c r="R1637" t="s">
        <v>1163</v>
      </c>
      <c r="S1637" t="s">
        <v>4136</v>
      </c>
    </row>
    <row r="1638" spans="1:19">
      <c r="A1638" t="s">
        <v>4137</v>
      </c>
      <c r="B1638" s="1">
        <v>45756</v>
      </c>
      <c r="C1638" t="s">
        <v>22</v>
      </c>
      <c r="D1638">
        <v>20</v>
      </c>
      <c r="E1638" t="s">
        <v>39</v>
      </c>
      <c r="F1638">
        <v>0</v>
      </c>
      <c r="G1638">
        <v>3</v>
      </c>
      <c r="H1638" t="s">
        <v>3686</v>
      </c>
      <c r="I1638">
        <v>4987</v>
      </c>
      <c r="J1638">
        <v>0</v>
      </c>
      <c r="K1638">
        <v>4</v>
      </c>
      <c r="M1638" t="s">
        <v>23</v>
      </c>
      <c r="N1638" t="s">
        <v>39</v>
      </c>
      <c r="P1638" t="s">
        <v>26</v>
      </c>
      <c r="Q1638" t="s">
        <v>50</v>
      </c>
      <c r="R1638" t="s">
        <v>2664</v>
      </c>
      <c r="S1638" t="s">
        <v>4138</v>
      </c>
    </row>
    <row r="1639" spans="1:19">
      <c r="A1639" t="s">
        <v>4139</v>
      </c>
      <c r="B1639" s="1">
        <v>45426</v>
      </c>
      <c r="C1639" t="s">
        <v>22</v>
      </c>
      <c r="D1639">
        <v>40</v>
      </c>
      <c r="E1639" t="s">
        <v>39</v>
      </c>
      <c r="F1639">
        <v>0</v>
      </c>
      <c r="G1639">
        <v>3</v>
      </c>
      <c r="H1639" t="s">
        <v>3686</v>
      </c>
      <c r="I1639">
        <v>2597</v>
      </c>
      <c r="J1639">
        <v>0</v>
      </c>
      <c r="K1639">
        <v>15</v>
      </c>
      <c r="M1639" t="s">
        <v>23</v>
      </c>
      <c r="N1639" t="s">
        <v>23</v>
      </c>
      <c r="O1639" t="s">
        <v>49</v>
      </c>
      <c r="P1639" t="s">
        <v>26</v>
      </c>
      <c r="Q1639" t="s">
        <v>27</v>
      </c>
      <c r="R1639" t="s">
        <v>4140</v>
      </c>
      <c r="S1639" t="s">
        <v>4141</v>
      </c>
    </row>
    <row r="1640" spans="1:19">
      <c r="A1640" t="s">
        <v>4142</v>
      </c>
      <c r="B1640" s="1">
        <v>45457</v>
      </c>
      <c r="C1640" t="s">
        <v>33</v>
      </c>
      <c r="D1640">
        <v>19</v>
      </c>
      <c r="E1640" t="s">
        <v>39</v>
      </c>
      <c r="F1640">
        <v>0</v>
      </c>
      <c r="G1640">
        <v>3</v>
      </c>
      <c r="H1640" t="s">
        <v>3686</v>
      </c>
      <c r="I1640">
        <v>2331</v>
      </c>
      <c r="J1640">
        <v>0</v>
      </c>
      <c r="K1640">
        <v>14</v>
      </c>
      <c r="M1640" t="s">
        <v>23</v>
      </c>
      <c r="N1640" t="s">
        <v>23</v>
      </c>
      <c r="O1640" t="s">
        <v>56</v>
      </c>
      <c r="P1640" t="s">
        <v>26</v>
      </c>
      <c r="Q1640" t="s">
        <v>27</v>
      </c>
      <c r="R1640" t="s">
        <v>2342</v>
      </c>
      <c r="S1640" t="s">
        <v>4143</v>
      </c>
    </row>
    <row r="1641" spans="1:19">
      <c r="A1641" t="s">
        <v>4144</v>
      </c>
      <c r="B1641" s="1">
        <v>45714</v>
      </c>
      <c r="C1641" t="s">
        <v>22</v>
      </c>
      <c r="D1641">
        <v>48</v>
      </c>
      <c r="E1641" t="s">
        <v>23</v>
      </c>
      <c r="F1641">
        <v>3</v>
      </c>
      <c r="G1641">
        <v>3</v>
      </c>
      <c r="H1641" t="s">
        <v>3686</v>
      </c>
      <c r="I1641">
        <v>3072</v>
      </c>
      <c r="J1641">
        <v>5</v>
      </c>
      <c r="K1641">
        <v>6</v>
      </c>
      <c r="L1641" t="s">
        <v>48</v>
      </c>
      <c r="M1641" t="s">
        <v>23</v>
      </c>
      <c r="N1641" t="s">
        <v>39</v>
      </c>
      <c r="P1641" t="s">
        <v>26</v>
      </c>
      <c r="Q1641" t="s">
        <v>50</v>
      </c>
      <c r="R1641" t="s">
        <v>3634</v>
      </c>
      <c r="S1641" t="s">
        <v>4145</v>
      </c>
    </row>
    <row r="1642" spans="1:19">
      <c r="A1642" t="s">
        <v>4146</v>
      </c>
      <c r="B1642" s="1">
        <v>44365</v>
      </c>
      <c r="C1642" t="s">
        <v>22</v>
      </c>
      <c r="D1642">
        <v>34</v>
      </c>
      <c r="E1642" t="s">
        <v>39</v>
      </c>
      <c r="F1642">
        <v>0</v>
      </c>
      <c r="G1642">
        <v>3</v>
      </c>
      <c r="H1642" t="s">
        <v>3686</v>
      </c>
      <c r="I1642">
        <v>6435</v>
      </c>
      <c r="J1642">
        <v>0</v>
      </c>
      <c r="K1642">
        <v>50</v>
      </c>
      <c r="M1642" t="s">
        <v>23</v>
      </c>
      <c r="N1642" t="s">
        <v>23</v>
      </c>
      <c r="O1642" t="s">
        <v>25</v>
      </c>
      <c r="P1642" t="s">
        <v>202</v>
      </c>
      <c r="Q1642" t="s">
        <v>50</v>
      </c>
      <c r="R1642" t="s">
        <v>531</v>
      </c>
      <c r="S1642" t="s">
        <v>4147</v>
      </c>
    </row>
    <row r="1643" spans="1:19">
      <c r="A1643" t="s">
        <v>4148</v>
      </c>
      <c r="B1643" s="1">
        <v>44927</v>
      </c>
      <c r="C1643" t="s">
        <v>22</v>
      </c>
      <c r="D1643">
        <v>60</v>
      </c>
      <c r="E1643" t="s">
        <v>39</v>
      </c>
      <c r="F1643">
        <v>0</v>
      </c>
      <c r="G1643">
        <v>3</v>
      </c>
      <c r="H1643" t="s">
        <v>3686</v>
      </c>
      <c r="I1643">
        <v>3031</v>
      </c>
      <c r="J1643">
        <v>0</v>
      </c>
      <c r="K1643">
        <v>31</v>
      </c>
      <c r="M1643" t="s">
        <v>23</v>
      </c>
      <c r="N1643" t="s">
        <v>23</v>
      </c>
      <c r="O1643" t="s">
        <v>25</v>
      </c>
      <c r="P1643" t="s">
        <v>26</v>
      </c>
      <c r="Q1643" t="s">
        <v>27</v>
      </c>
      <c r="R1643" t="s">
        <v>1044</v>
      </c>
      <c r="S1643" t="s">
        <v>4149</v>
      </c>
    </row>
    <row r="1644" spans="1:19">
      <c r="A1644" t="s">
        <v>4150</v>
      </c>
      <c r="B1644" s="1">
        <v>43891</v>
      </c>
      <c r="C1644" t="s">
        <v>33</v>
      </c>
      <c r="D1644">
        <v>43</v>
      </c>
      <c r="E1644" t="s">
        <v>23</v>
      </c>
      <c r="F1644">
        <v>1</v>
      </c>
      <c r="G1644">
        <v>3</v>
      </c>
      <c r="H1644" t="s">
        <v>3686</v>
      </c>
      <c r="I1644">
        <v>5509</v>
      </c>
      <c r="J1644">
        <v>3</v>
      </c>
      <c r="K1644">
        <v>65</v>
      </c>
      <c r="M1644" t="s">
        <v>23</v>
      </c>
      <c r="N1644" t="s">
        <v>23</v>
      </c>
      <c r="O1644" t="s">
        <v>56</v>
      </c>
      <c r="P1644" t="s">
        <v>164</v>
      </c>
      <c r="Q1644" t="s">
        <v>50</v>
      </c>
      <c r="R1644" t="s">
        <v>3443</v>
      </c>
      <c r="S1644" t="s">
        <v>4151</v>
      </c>
    </row>
    <row r="1645" spans="1:19">
      <c r="A1645" t="s">
        <v>4152</v>
      </c>
      <c r="B1645" s="1">
        <v>43695</v>
      </c>
      <c r="C1645" t="s">
        <v>33</v>
      </c>
      <c r="D1645">
        <v>61</v>
      </c>
      <c r="E1645" t="s">
        <v>23</v>
      </c>
      <c r="F1645">
        <v>3</v>
      </c>
      <c r="G1645">
        <v>3</v>
      </c>
      <c r="H1645" t="s">
        <v>3686</v>
      </c>
      <c r="I1645">
        <v>4703</v>
      </c>
      <c r="J1645">
        <v>9</v>
      </c>
      <c r="K1645">
        <v>72</v>
      </c>
      <c r="M1645" t="s">
        <v>23</v>
      </c>
      <c r="N1645" t="s">
        <v>23</v>
      </c>
      <c r="O1645" t="s">
        <v>49</v>
      </c>
      <c r="P1645" t="s">
        <v>164</v>
      </c>
      <c r="Q1645" t="s">
        <v>50</v>
      </c>
      <c r="R1645" t="s">
        <v>325</v>
      </c>
      <c r="S1645" t="s">
        <v>4153</v>
      </c>
    </row>
    <row r="1646" spans="1:19">
      <c r="A1646" t="s">
        <v>4154</v>
      </c>
      <c r="B1646" s="1">
        <v>45376</v>
      </c>
      <c r="C1646" t="s">
        <v>22</v>
      </c>
      <c r="D1646">
        <v>29</v>
      </c>
      <c r="E1646" t="s">
        <v>39</v>
      </c>
      <c r="F1646">
        <v>0</v>
      </c>
      <c r="G1646">
        <v>3</v>
      </c>
      <c r="H1646" t="s">
        <v>3686</v>
      </c>
      <c r="I1646">
        <v>2754</v>
      </c>
      <c r="J1646">
        <v>0</v>
      </c>
      <c r="K1646">
        <v>17</v>
      </c>
      <c r="M1646" t="s">
        <v>23</v>
      </c>
      <c r="N1646" t="s">
        <v>23</v>
      </c>
      <c r="O1646" t="s">
        <v>25</v>
      </c>
      <c r="P1646" t="s">
        <v>26</v>
      </c>
      <c r="Q1646" t="s">
        <v>27</v>
      </c>
      <c r="R1646" t="s">
        <v>4155</v>
      </c>
      <c r="S1646" t="s">
        <v>4156</v>
      </c>
    </row>
    <row r="1647" spans="1:19">
      <c r="A1647" t="s">
        <v>4157</v>
      </c>
      <c r="B1647" s="1">
        <v>44611</v>
      </c>
      <c r="C1647" t="s">
        <v>33</v>
      </c>
      <c r="D1647">
        <v>60</v>
      </c>
      <c r="E1647" t="s">
        <v>23</v>
      </c>
      <c r="F1647">
        <v>0</v>
      </c>
      <c r="G1647">
        <v>3</v>
      </c>
      <c r="H1647" t="s">
        <v>3686</v>
      </c>
      <c r="I1647">
        <v>2219</v>
      </c>
      <c r="J1647">
        <v>8</v>
      </c>
      <c r="K1647">
        <v>42</v>
      </c>
      <c r="M1647" t="s">
        <v>23</v>
      </c>
      <c r="N1647" t="s">
        <v>23</v>
      </c>
      <c r="O1647" t="s">
        <v>25</v>
      </c>
      <c r="P1647" t="s">
        <v>26</v>
      </c>
      <c r="Q1647" t="s">
        <v>50</v>
      </c>
      <c r="R1647" t="s">
        <v>4057</v>
      </c>
      <c r="S1647" t="s">
        <v>4158</v>
      </c>
    </row>
    <row r="1648" spans="1:19">
      <c r="A1648" t="s">
        <v>4159</v>
      </c>
      <c r="B1648" s="1">
        <v>43685</v>
      </c>
      <c r="C1648" t="s">
        <v>22</v>
      </c>
      <c r="D1648">
        <v>20</v>
      </c>
      <c r="E1648" t="s">
        <v>39</v>
      </c>
      <c r="F1648">
        <v>3</v>
      </c>
      <c r="G1648">
        <v>3</v>
      </c>
      <c r="H1648" t="s">
        <v>3686</v>
      </c>
      <c r="I1648">
        <v>5592</v>
      </c>
      <c r="J1648">
        <v>0</v>
      </c>
      <c r="K1648">
        <v>72</v>
      </c>
      <c r="M1648" t="s">
        <v>39</v>
      </c>
      <c r="N1648" t="s">
        <v>23</v>
      </c>
      <c r="O1648" t="s">
        <v>56</v>
      </c>
      <c r="P1648" t="s">
        <v>164</v>
      </c>
      <c r="Q1648" t="s">
        <v>50</v>
      </c>
      <c r="R1648" t="s">
        <v>4160</v>
      </c>
      <c r="S1648" t="s">
        <v>4161</v>
      </c>
    </row>
    <row r="1649" spans="1:19">
      <c r="A1649" t="s">
        <v>4162</v>
      </c>
      <c r="B1649" s="1">
        <v>44175</v>
      </c>
      <c r="C1649" t="s">
        <v>33</v>
      </c>
      <c r="D1649">
        <v>33</v>
      </c>
      <c r="E1649" t="s">
        <v>23</v>
      </c>
      <c r="F1649">
        <v>0</v>
      </c>
      <c r="G1649">
        <v>3</v>
      </c>
      <c r="H1649" t="s">
        <v>3686</v>
      </c>
      <c r="I1649">
        <v>4615</v>
      </c>
      <c r="J1649">
        <v>10</v>
      </c>
      <c r="K1649">
        <v>56</v>
      </c>
      <c r="L1649" t="s">
        <v>142</v>
      </c>
      <c r="M1649" t="s">
        <v>23</v>
      </c>
      <c r="N1649" t="s">
        <v>23</v>
      </c>
      <c r="O1649" t="s">
        <v>25</v>
      </c>
      <c r="P1649" t="s">
        <v>202</v>
      </c>
      <c r="Q1649" t="s">
        <v>27</v>
      </c>
      <c r="R1649" t="s">
        <v>2063</v>
      </c>
      <c r="S1649" t="s">
        <v>4163</v>
      </c>
    </row>
    <row r="1650" spans="1:19">
      <c r="A1650" t="s">
        <v>4164</v>
      </c>
      <c r="B1650" s="1">
        <v>43928</v>
      </c>
      <c r="C1650" t="s">
        <v>22</v>
      </c>
      <c r="D1650">
        <v>40</v>
      </c>
      <c r="E1650" t="s">
        <v>23</v>
      </c>
      <c r="F1650">
        <v>0</v>
      </c>
      <c r="G1650">
        <v>3</v>
      </c>
      <c r="H1650" t="s">
        <v>3686</v>
      </c>
      <c r="I1650">
        <v>4703</v>
      </c>
      <c r="J1650">
        <v>3</v>
      </c>
      <c r="K1650">
        <v>64</v>
      </c>
      <c r="L1650" t="s">
        <v>142</v>
      </c>
      <c r="M1650" t="s">
        <v>23</v>
      </c>
      <c r="N1650" t="s">
        <v>23</v>
      </c>
      <c r="O1650" t="s">
        <v>49</v>
      </c>
      <c r="P1650" t="s">
        <v>202</v>
      </c>
      <c r="Q1650" t="s">
        <v>50</v>
      </c>
      <c r="R1650" t="s">
        <v>4165</v>
      </c>
      <c r="S1650" t="s">
        <v>4166</v>
      </c>
    </row>
    <row r="1651" spans="1:19">
      <c r="A1651" t="s">
        <v>4167</v>
      </c>
      <c r="B1651" s="1">
        <v>44113</v>
      </c>
      <c r="C1651" t="s">
        <v>22</v>
      </c>
      <c r="D1651">
        <v>40</v>
      </c>
      <c r="E1651" t="s">
        <v>23</v>
      </c>
      <c r="F1651">
        <v>2</v>
      </c>
      <c r="G1651">
        <v>3</v>
      </c>
      <c r="H1651" t="s">
        <v>3686</v>
      </c>
      <c r="I1651">
        <v>4348</v>
      </c>
      <c r="J1651">
        <v>1</v>
      </c>
      <c r="K1651">
        <v>58</v>
      </c>
      <c r="M1651" t="s">
        <v>23</v>
      </c>
      <c r="N1651" t="s">
        <v>23</v>
      </c>
      <c r="O1651" t="s">
        <v>25</v>
      </c>
      <c r="P1651" t="s">
        <v>164</v>
      </c>
      <c r="Q1651" t="s">
        <v>27</v>
      </c>
      <c r="R1651" t="s">
        <v>4168</v>
      </c>
      <c r="S1651" t="s">
        <v>4169</v>
      </c>
    </row>
    <row r="1652" spans="1:19">
      <c r="A1652" t="s">
        <v>4170</v>
      </c>
      <c r="B1652" s="1">
        <v>43990</v>
      </c>
      <c r="C1652" t="s">
        <v>33</v>
      </c>
      <c r="D1652">
        <v>42</v>
      </c>
      <c r="E1652" t="s">
        <v>39</v>
      </c>
      <c r="F1652">
        <v>0</v>
      </c>
      <c r="G1652">
        <v>3</v>
      </c>
      <c r="H1652" t="s">
        <v>3686</v>
      </c>
      <c r="I1652">
        <v>4778</v>
      </c>
      <c r="J1652">
        <v>0</v>
      </c>
      <c r="K1652">
        <v>62</v>
      </c>
      <c r="L1652" t="s">
        <v>142</v>
      </c>
      <c r="M1652" t="s">
        <v>23</v>
      </c>
      <c r="N1652" t="s">
        <v>23</v>
      </c>
      <c r="O1652" t="s">
        <v>25</v>
      </c>
      <c r="P1652" t="s">
        <v>202</v>
      </c>
      <c r="Q1652" t="s">
        <v>27</v>
      </c>
      <c r="R1652" t="s">
        <v>179</v>
      </c>
      <c r="S1652" t="s">
        <v>4171</v>
      </c>
    </row>
    <row r="1653" spans="1:19">
      <c r="A1653" t="s">
        <v>4172</v>
      </c>
      <c r="B1653" s="1">
        <v>43693</v>
      </c>
      <c r="C1653" t="s">
        <v>22</v>
      </c>
      <c r="D1653">
        <v>47</v>
      </c>
      <c r="E1653" t="s">
        <v>23</v>
      </c>
      <c r="F1653">
        <v>1</v>
      </c>
      <c r="G1653">
        <v>3</v>
      </c>
      <c r="H1653" t="s">
        <v>3686</v>
      </c>
      <c r="I1653">
        <v>4004</v>
      </c>
      <c r="J1653">
        <v>9</v>
      </c>
      <c r="K1653">
        <v>72</v>
      </c>
      <c r="M1653" t="s">
        <v>23</v>
      </c>
      <c r="N1653" t="s">
        <v>23</v>
      </c>
      <c r="O1653" t="s">
        <v>25</v>
      </c>
      <c r="P1653" t="s">
        <v>164</v>
      </c>
      <c r="Q1653" t="s">
        <v>27</v>
      </c>
      <c r="R1653" t="s">
        <v>3579</v>
      </c>
      <c r="S1653" t="s">
        <v>4173</v>
      </c>
    </row>
    <row r="1654" spans="1:19">
      <c r="A1654" t="s">
        <v>4174</v>
      </c>
      <c r="B1654" s="1">
        <v>45481</v>
      </c>
      <c r="C1654" t="s">
        <v>33</v>
      </c>
      <c r="D1654">
        <v>59</v>
      </c>
      <c r="E1654" t="s">
        <v>23</v>
      </c>
      <c r="F1654">
        <v>1</v>
      </c>
      <c r="G1654">
        <v>3</v>
      </c>
      <c r="H1654" t="s">
        <v>3686</v>
      </c>
      <c r="I1654">
        <v>5417</v>
      </c>
      <c r="J1654">
        <v>1</v>
      </c>
      <c r="K1654">
        <v>13</v>
      </c>
      <c r="L1654" t="s">
        <v>97</v>
      </c>
      <c r="M1654" t="s">
        <v>23</v>
      </c>
      <c r="N1654" t="s">
        <v>39</v>
      </c>
      <c r="P1654" t="s">
        <v>26</v>
      </c>
      <c r="Q1654" t="s">
        <v>50</v>
      </c>
      <c r="R1654" t="s">
        <v>3772</v>
      </c>
      <c r="S1654" t="s">
        <v>4175</v>
      </c>
    </row>
    <row r="1655" spans="1:19">
      <c r="A1655" t="s">
        <v>4176</v>
      </c>
      <c r="B1655" s="1">
        <v>45751</v>
      </c>
      <c r="C1655" t="s">
        <v>22</v>
      </c>
      <c r="D1655">
        <v>51</v>
      </c>
      <c r="E1655" t="s">
        <v>39</v>
      </c>
      <c r="F1655">
        <v>0</v>
      </c>
      <c r="G1655">
        <v>3</v>
      </c>
      <c r="H1655" t="s">
        <v>3686</v>
      </c>
      <c r="I1655">
        <v>3545</v>
      </c>
      <c r="J1655">
        <v>0</v>
      </c>
      <c r="K1655">
        <v>4</v>
      </c>
      <c r="M1655" t="s">
        <v>23</v>
      </c>
      <c r="N1655" t="s">
        <v>23</v>
      </c>
      <c r="O1655" t="s">
        <v>49</v>
      </c>
      <c r="P1655" t="s">
        <v>26</v>
      </c>
      <c r="Q1655" t="s">
        <v>27</v>
      </c>
      <c r="R1655" t="s">
        <v>221</v>
      </c>
      <c r="S1655" t="s">
        <v>4177</v>
      </c>
    </row>
    <row r="1656" spans="1:19">
      <c r="A1656" t="s">
        <v>4178</v>
      </c>
      <c r="B1656" s="1">
        <v>45844</v>
      </c>
      <c r="C1656" t="s">
        <v>33</v>
      </c>
      <c r="D1656">
        <v>28</v>
      </c>
      <c r="E1656" t="s">
        <v>39</v>
      </c>
      <c r="F1656">
        <v>0</v>
      </c>
      <c r="G1656">
        <v>3</v>
      </c>
      <c r="H1656" t="s">
        <v>3751</v>
      </c>
      <c r="I1656">
        <v>5454</v>
      </c>
      <c r="J1656">
        <v>0</v>
      </c>
      <c r="K1656">
        <v>1</v>
      </c>
      <c r="M1656" t="s">
        <v>23</v>
      </c>
      <c r="N1656" t="s">
        <v>39</v>
      </c>
      <c r="P1656" t="s">
        <v>26</v>
      </c>
      <c r="Q1656" t="s">
        <v>50</v>
      </c>
      <c r="R1656" t="s">
        <v>1097</v>
      </c>
      <c r="S1656" t="s">
        <v>4179</v>
      </c>
    </row>
    <row r="1657" spans="1:19">
      <c r="A1657" t="s">
        <v>4180</v>
      </c>
      <c r="B1657" s="1">
        <v>44166</v>
      </c>
      <c r="C1657" t="s">
        <v>33</v>
      </c>
      <c r="D1657">
        <v>80</v>
      </c>
      <c r="E1657" t="s">
        <v>39</v>
      </c>
      <c r="F1657">
        <v>0</v>
      </c>
      <c r="G1657">
        <v>3</v>
      </c>
      <c r="H1657" t="s">
        <v>3686</v>
      </c>
      <c r="I1657">
        <v>4011</v>
      </c>
      <c r="J1657">
        <v>0</v>
      </c>
      <c r="K1657">
        <v>56</v>
      </c>
      <c r="M1657" t="s">
        <v>23</v>
      </c>
      <c r="N1657" t="s">
        <v>23</v>
      </c>
      <c r="O1657" t="s">
        <v>49</v>
      </c>
      <c r="P1657" t="s">
        <v>164</v>
      </c>
      <c r="Q1657" t="s">
        <v>27</v>
      </c>
      <c r="R1657" t="s">
        <v>1010</v>
      </c>
      <c r="S1657" t="s">
        <v>4181</v>
      </c>
    </row>
    <row r="1658" spans="1:19">
      <c r="A1658" t="s">
        <v>4182</v>
      </c>
      <c r="B1658" s="1">
        <v>43684</v>
      </c>
      <c r="C1658" t="s">
        <v>33</v>
      </c>
      <c r="D1658">
        <v>74</v>
      </c>
      <c r="E1658" t="s">
        <v>23</v>
      </c>
      <c r="F1658">
        <v>0</v>
      </c>
      <c r="G1658">
        <v>3</v>
      </c>
      <c r="H1658" t="s">
        <v>3686</v>
      </c>
      <c r="I1658">
        <v>4796</v>
      </c>
      <c r="J1658">
        <v>3</v>
      </c>
      <c r="K1658">
        <v>72</v>
      </c>
      <c r="L1658" t="s">
        <v>316</v>
      </c>
      <c r="M1658" t="s">
        <v>23</v>
      </c>
      <c r="N1658" t="s">
        <v>23</v>
      </c>
      <c r="O1658" t="s">
        <v>25</v>
      </c>
      <c r="P1658" t="s">
        <v>164</v>
      </c>
      <c r="Q1658" t="s">
        <v>27</v>
      </c>
      <c r="R1658" t="s">
        <v>4183</v>
      </c>
      <c r="S1658" t="s">
        <v>4184</v>
      </c>
    </row>
    <row r="1659" spans="1:19">
      <c r="A1659" t="s">
        <v>4185</v>
      </c>
      <c r="B1659" s="1">
        <v>45750</v>
      </c>
      <c r="C1659" t="s">
        <v>22</v>
      </c>
      <c r="D1659">
        <v>77</v>
      </c>
      <c r="E1659" t="s">
        <v>39</v>
      </c>
      <c r="F1659">
        <v>0</v>
      </c>
      <c r="G1659">
        <v>3</v>
      </c>
      <c r="H1659" t="s">
        <v>3686</v>
      </c>
      <c r="I1659">
        <v>4140</v>
      </c>
      <c r="J1659">
        <v>0</v>
      </c>
      <c r="K1659">
        <v>4</v>
      </c>
      <c r="M1659" t="s">
        <v>23</v>
      </c>
      <c r="N1659" t="s">
        <v>23</v>
      </c>
      <c r="O1659" t="s">
        <v>25</v>
      </c>
      <c r="P1659" t="s">
        <v>164</v>
      </c>
      <c r="Q1659" t="s">
        <v>27</v>
      </c>
      <c r="R1659" t="s">
        <v>1317</v>
      </c>
      <c r="S1659" t="s">
        <v>4186</v>
      </c>
    </row>
    <row r="1660" spans="1:19">
      <c r="A1660" t="s">
        <v>4187</v>
      </c>
      <c r="B1660" s="1">
        <v>43719</v>
      </c>
      <c r="C1660" t="s">
        <v>33</v>
      </c>
      <c r="D1660">
        <v>67</v>
      </c>
      <c r="E1660" t="s">
        <v>23</v>
      </c>
      <c r="F1660">
        <v>0</v>
      </c>
      <c r="G1660">
        <v>3</v>
      </c>
      <c r="H1660" t="s">
        <v>3686</v>
      </c>
      <c r="I1660">
        <v>5011</v>
      </c>
      <c r="J1660">
        <v>1</v>
      </c>
      <c r="K1660">
        <v>71</v>
      </c>
      <c r="L1660" t="s">
        <v>316</v>
      </c>
      <c r="M1660" t="s">
        <v>23</v>
      </c>
      <c r="N1660" t="s">
        <v>23</v>
      </c>
      <c r="O1660" t="s">
        <v>25</v>
      </c>
      <c r="P1660" t="s">
        <v>164</v>
      </c>
      <c r="Q1660" t="s">
        <v>27</v>
      </c>
      <c r="R1660" t="s">
        <v>4188</v>
      </c>
      <c r="S1660" t="s">
        <v>4189</v>
      </c>
    </row>
    <row r="1661" spans="1:19">
      <c r="A1661" t="s">
        <v>4190</v>
      </c>
      <c r="B1661" s="1">
        <v>43840</v>
      </c>
      <c r="C1661" t="s">
        <v>22</v>
      </c>
      <c r="D1661">
        <v>73</v>
      </c>
      <c r="E1661" t="s">
        <v>39</v>
      </c>
      <c r="F1661">
        <v>0</v>
      </c>
      <c r="G1661">
        <v>3</v>
      </c>
      <c r="H1661" t="s">
        <v>3686</v>
      </c>
      <c r="I1661">
        <v>6388</v>
      </c>
      <c r="J1661">
        <v>0</v>
      </c>
      <c r="K1661">
        <v>67</v>
      </c>
      <c r="M1661" t="s">
        <v>23</v>
      </c>
      <c r="N1661" t="s">
        <v>39</v>
      </c>
      <c r="P1661" t="s">
        <v>164</v>
      </c>
      <c r="Q1661" t="s">
        <v>50</v>
      </c>
      <c r="R1661" t="s">
        <v>1070</v>
      </c>
      <c r="S1661" t="s">
        <v>4191</v>
      </c>
    </row>
    <row r="1662" spans="1:19">
      <c r="A1662" t="s">
        <v>4192</v>
      </c>
      <c r="B1662" s="1">
        <v>44614</v>
      </c>
      <c r="C1662" t="s">
        <v>33</v>
      </c>
      <c r="D1662">
        <v>66</v>
      </c>
      <c r="E1662" t="s">
        <v>23</v>
      </c>
      <c r="F1662">
        <v>0</v>
      </c>
      <c r="G1662">
        <v>3</v>
      </c>
      <c r="H1662" t="s">
        <v>3686</v>
      </c>
      <c r="I1662">
        <v>4121</v>
      </c>
      <c r="J1662">
        <v>3</v>
      </c>
      <c r="K1662">
        <v>42</v>
      </c>
      <c r="M1662" t="s">
        <v>23</v>
      </c>
      <c r="N1662" t="s">
        <v>23</v>
      </c>
      <c r="O1662" t="s">
        <v>25</v>
      </c>
      <c r="P1662" t="s">
        <v>26</v>
      </c>
      <c r="Q1662" t="s">
        <v>27</v>
      </c>
      <c r="R1662" t="s">
        <v>662</v>
      </c>
      <c r="S1662" t="s">
        <v>4193</v>
      </c>
    </row>
    <row r="1663" spans="1:19">
      <c r="A1663" t="s">
        <v>4194</v>
      </c>
      <c r="B1663" s="1">
        <v>44294</v>
      </c>
      <c r="C1663" t="s">
        <v>33</v>
      </c>
      <c r="D1663">
        <v>24</v>
      </c>
      <c r="E1663" t="s">
        <v>23</v>
      </c>
      <c r="F1663">
        <v>0</v>
      </c>
      <c r="G1663">
        <v>3</v>
      </c>
      <c r="H1663" t="s">
        <v>3686</v>
      </c>
      <c r="I1663">
        <v>5482</v>
      </c>
      <c r="J1663">
        <v>3</v>
      </c>
      <c r="K1663">
        <v>52</v>
      </c>
      <c r="L1663" t="s">
        <v>142</v>
      </c>
      <c r="M1663" t="s">
        <v>23</v>
      </c>
      <c r="N1663" t="s">
        <v>39</v>
      </c>
      <c r="P1663" t="s">
        <v>202</v>
      </c>
      <c r="Q1663" t="s">
        <v>27</v>
      </c>
      <c r="R1663" t="s">
        <v>4083</v>
      </c>
      <c r="S1663" t="s">
        <v>4195</v>
      </c>
    </row>
    <row r="1664" spans="1:19">
      <c r="A1664" t="s">
        <v>4196</v>
      </c>
      <c r="B1664" s="1">
        <v>45859</v>
      </c>
      <c r="C1664" t="s">
        <v>33</v>
      </c>
      <c r="D1664">
        <v>38</v>
      </c>
      <c r="E1664" t="s">
        <v>23</v>
      </c>
      <c r="F1664">
        <v>2</v>
      </c>
      <c r="G1664">
        <v>3</v>
      </c>
      <c r="H1664" t="s">
        <v>3751</v>
      </c>
      <c r="I1664">
        <v>5612</v>
      </c>
      <c r="J1664">
        <v>1</v>
      </c>
      <c r="K1664">
        <v>1</v>
      </c>
      <c r="L1664" t="s">
        <v>48</v>
      </c>
      <c r="M1664" t="s">
        <v>23</v>
      </c>
      <c r="N1664" t="s">
        <v>39</v>
      </c>
      <c r="P1664" t="s">
        <v>26</v>
      </c>
      <c r="Q1664" t="s">
        <v>27</v>
      </c>
      <c r="R1664" t="s">
        <v>971</v>
      </c>
      <c r="S1664" t="s">
        <v>4197</v>
      </c>
    </row>
    <row r="1665" spans="1:19">
      <c r="A1665" t="s">
        <v>4198</v>
      </c>
      <c r="B1665" s="1">
        <v>44873</v>
      </c>
      <c r="C1665" t="s">
        <v>22</v>
      </c>
      <c r="D1665">
        <v>35</v>
      </c>
      <c r="E1665" t="s">
        <v>23</v>
      </c>
      <c r="F1665">
        <v>0</v>
      </c>
      <c r="G1665">
        <v>3</v>
      </c>
      <c r="H1665" t="s">
        <v>3686</v>
      </c>
      <c r="I1665">
        <v>5344</v>
      </c>
      <c r="J1665">
        <v>7</v>
      </c>
      <c r="K1665">
        <v>33</v>
      </c>
      <c r="L1665" t="s">
        <v>40</v>
      </c>
      <c r="M1665" t="s">
        <v>23</v>
      </c>
      <c r="N1665" t="s">
        <v>23</v>
      </c>
      <c r="O1665" t="s">
        <v>56</v>
      </c>
      <c r="P1665" t="s">
        <v>202</v>
      </c>
      <c r="Q1665" t="s">
        <v>50</v>
      </c>
      <c r="R1665" t="s">
        <v>94</v>
      </c>
      <c r="S1665" t="s">
        <v>4199</v>
      </c>
    </row>
    <row r="1666" spans="1:19">
      <c r="A1666" t="s">
        <v>4200</v>
      </c>
      <c r="B1666" s="1">
        <v>45154</v>
      </c>
      <c r="C1666" t="s">
        <v>22</v>
      </c>
      <c r="D1666">
        <v>19</v>
      </c>
      <c r="E1666" t="s">
        <v>23</v>
      </c>
      <c r="F1666">
        <v>3</v>
      </c>
      <c r="G1666">
        <v>3</v>
      </c>
      <c r="H1666" t="s">
        <v>3686</v>
      </c>
      <c r="I1666">
        <v>4634</v>
      </c>
      <c r="J1666">
        <v>1</v>
      </c>
      <c r="K1666">
        <v>24</v>
      </c>
      <c r="L1666" t="s">
        <v>40</v>
      </c>
      <c r="M1666" t="s">
        <v>23</v>
      </c>
      <c r="N1666" t="s">
        <v>39</v>
      </c>
      <c r="P1666" t="s">
        <v>164</v>
      </c>
      <c r="Q1666" t="s">
        <v>27</v>
      </c>
      <c r="R1666" t="s">
        <v>1606</v>
      </c>
      <c r="S1666" t="s">
        <v>4201</v>
      </c>
    </row>
    <row r="1667" spans="1:19">
      <c r="A1667" t="s">
        <v>4202</v>
      </c>
      <c r="B1667" s="1">
        <v>45480</v>
      </c>
      <c r="C1667" t="s">
        <v>22</v>
      </c>
      <c r="D1667">
        <v>55</v>
      </c>
      <c r="E1667" t="s">
        <v>39</v>
      </c>
      <c r="F1667">
        <v>3</v>
      </c>
      <c r="G1667">
        <v>3</v>
      </c>
      <c r="H1667" t="s">
        <v>3686</v>
      </c>
      <c r="I1667">
        <v>5566</v>
      </c>
      <c r="J1667">
        <v>0</v>
      </c>
      <c r="K1667">
        <v>13</v>
      </c>
      <c r="L1667" t="s">
        <v>97</v>
      </c>
      <c r="M1667" t="s">
        <v>23</v>
      </c>
      <c r="N1667" t="s">
        <v>23</v>
      </c>
      <c r="O1667" t="s">
        <v>25</v>
      </c>
      <c r="P1667" t="s">
        <v>26</v>
      </c>
      <c r="Q1667" t="s">
        <v>50</v>
      </c>
      <c r="R1667" t="s">
        <v>2172</v>
      </c>
      <c r="S1667" t="s">
        <v>4203</v>
      </c>
    </row>
    <row r="1668" spans="1:19">
      <c r="A1668" t="s">
        <v>4204</v>
      </c>
      <c r="B1668" s="1">
        <v>43685</v>
      </c>
      <c r="C1668" t="s">
        <v>22</v>
      </c>
      <c r="D1668">
        <v>49</v>
      </c>
      <c r="E1668" t="s">
        <v>39</v>
      </c>
      <c r="F1668">
        <v>0</v>
      </c>
      <c r="G1668">
        <v>3</v>
      </c>
      <c r="H1668" t="s">
        <v>3686</v>
      </c>
      <c r="I1668">
        <v>4551</v>
      </c>
      <c r="J1668">
        <v>0</v>
      </c>
      <c r="K1668">
        <v>72</v>
      </c>
      <c r="M1668" t="s">
        <v>23</v>
      </c>
      <c r="N1668" t="s">
        <v>23</v>
      </c>
      <c r="O1668" t="s">
        <v>25</v>
      </c>
      <c r="P1668" t="s">
        <v>164</v>
      </c>
      <c r="Q1668" t="s">
        <v>27</v>
      </c>
      <c r="R1668" t="s">
        <v>4205</v>
      </c>
      <c r="S1668" t="s">
        <v>4206</v>
      </c>
    </row>
    <row r="1669" spans="1:19">
      <c r="A1669" t="s">
        <v>4207</v>
      </c>
      <c r="B1669" s="1">
        <v>43868</v>
      </c>
      <c r="C1669" t="s">
        <v>33</v>
      </c>
      <c r="D1669">
        <v>22</v>
      </c>
      <c r="E1669" t="s">
        <v>23</v>
      </c>
      <c r="F1669">
        <v>1</v>
      </c>
      <c r="G1669">
        <v>3</v>
      </c>
      <c r="H1669" t="s">
        <v>3686</v>
      </c>
      <c r="I1669">
        <v>4172</v>
      </c>
      <c r="J1669">
        <v>6</v>
      </c>
      <c r="K1669">
        <v>66</v>
      </c>
      <c r="M1669" t="s">
        <v>23</v>
      </c>
      <c r="N1669" t="s">
        <v>23</v>
      </c>
      <c r="O1669" t="s">
        <v>49</v>
      </c>
      <c r="P1669" t="s">
        <v>26</v>
      </c>
      <c r="Q1669" t="s">
        <v>27</v>
      </c>
      <c r="R1669" t="s">
        <v>4208</v>
      </c>
      <c r="S1669" t="s">
        <v>4209</v>
      </c>
    </row>
    <row r="1670" spans="1:19">
      <c r="A1670" t="s">
        <v>4210</v>
      </c>
      <c r="B1670" s="1">
        <v>44342</v>
      </c>
      <c r="C1670" t="s">
        <v>22</v>
      </c>
      <c r="D1670">
        <v>53</v>
      </c>
      <c r="E1670" t="s">
        <v>23</v>
      </c>
      <c r="F1670">
        <v>0</v>
      </c>
      <c r="G1670">
        <v>3</v>
      </c>
      <c r="H1670" t="s">
        <v>3686</v>
      </c>
      <c r="I1670">
        <v>4965</v>
      </c>
      <c r="J1670">
        <v>0</v>
      </c>
      <c r="K1670">
        <v>51</v>
      </c>
      <c r="M1670" t="s">
        <v>23</v>
      </c>
      <c r="N1670" t="s">
        <v>23</v>
      </c>
      <c r="O1670" t="s">
        <v>25</v>
      </c>
      <c r="P1670" t="s">
        <v>202</v>
      </c>
      <c r="Q1670" t="s">
        <v>50</v>
      </c>
      <c r="R1670" t="s">
        <v>215</v>
      </c>
      <c r="S1670" t="s">
        <v>4211</v>
      </c>
    </row>
    <row r="1671" spans="1:19">
      <c r="A1671" t="s">
        <v>4212</v>
      </c>
      <c r="B1671" s="1">
        <v>44916</v>
      </c>
      <c r="C1671" t="s">
        <v>22</v>
      </c>
      <c r="D1671">
        <v>51</v>
      </c>
      <c r="E1671" t="s">
        <v>39</v>
      </c>
      <c r="F1671">
        <v>0</v>
      </c>
      <c r="G1671">
        <v>3</v>
      </c>
      <c r="H1671" t="s">
        <v>3686</v>
      </c>
      <c r="I1671">
        <v>2383</v>
      </c>
      <c r="J1671">
        <v>0</v>
      </c>
      <c r="K1671">
        <v>32</v>
      </c>
      <c r="M1671" t="s">
        <v>23</v>
      </c>
      <c r="N1671" t="s">
        <v>23</v>
      </c>
      <c r="O1671" t="s">
        <v>25</v>
      </c>
      <c r="P1671" t="s">
        <v>26</v>
      </c>
      <c r="Q1671" t="s">
        <v>27</v>
      </c>
      <c r="R1671" t="s">
        <v>621</v>
      </c>
      <c r="S1671" t="s">
        <v>4213</v>
      </c>
    </row>
    <row r="1672" spans="1:19">
      <c r="A1672" t="s">
        <v>4214</v>
      </c>
      <c r="B1672" s="1">
        <v>45778</v>
      </c>
      <c r="C1672" t="s">
        <v>33</v>
      </c>
      <c r="D1672">
        <v>56</v>
      </c>
      <c r="E1672" t="s">
        <v>39</v>
      </c>
      <c r="F1672">
        <v>0</v>
      </c>
      <c r="G1672">
        <v>3</v>
      </c>
      <c r="H1672" t="s">
        <v>3751</v>
      </c>
      <c r="I1672">
        <v>2228</v>
      </c>
      <c r="J1672">
        <v>0</v>
      </c>
      <c r="K1672">
        <v>3</v>
      </c>
      <c r="M1672" t="s">
        <v>23</v>
      </c>
      <c r="N1672" t="s">
        <v>23</v>
      </c>
      <c r="O1672" t="s">
        <v>25</v>
      </c>
      <c r="P1672" t="s">
        <v>26</v>
      </c>
      <c r="Q1672" t="s">
        <v>27</v>
      </c>
      <c r="R1672" t="s">
        <v>1965</v>
      </c>
      <c r="S1672" t="s">
        <v>4215</v>
      </c>
    </row>
    <row r="1673" spans="1:19">
      <c r="A1673" t="s">
        <v>4216</v>
      </c>
      <c r="B1673" s="1">
        <v>45813</v>
      </c>
      <c r="C1673" t="s">
        <v>33</v>
      </c>
      <c r="D1673">
        <v>49</v>
      </c>
      <c r="E1673" t="s">
        <v>23</v>
      </c>
      <c r="F1673">
        <v>0</v>
      </c>
      <c r="G1673">
        <v>3</v>
      </c>
      <c r="H1673" t="s">
        <v>3751</v>
      </c>
      <c r="I1673">
        <v>5251</v>
      </c>
      <c r="J1673">
        <v>0</v>
      </c>
      <c r="K1673">
        <v>2</v>
      </c>
      <c r="L1673" t="s">
        <v>48</v>
      </c>
      <c r="M1673" t="s">
        <v>23</v>
      </c>
      <c r="N1673" t="s">
        <v>23</v>
      </c>
      <c r="O1673" t="s">
        <v>25</v>
      </c>
      <c r="P1673" t="s">
        <v>26</v>
      </c>
      <c r="Q1673" t="s">
        <v>27</v>
      </c>
      <c r="R1673" t="s">
        <v>595</v>
      </c>
      <c r="S1673" t="s">
        <v>4217</v>
      </c>
    </row>
    <row r="1674" spans="1:19">
      <c r="A1674" t="s">
        <v>4218</v>
      </c>
      <c r="B1674" s="1">
        <v>43742</v>
      </c>
      <c r="C1674" t="s">
        <v>33</v>
      </c>
      <c r="D1674">
        <v>62</v>
      </c>
      <c r="E1674" t="s">
        <v>39</v>
      </c>
      <c r="F1674">
        <v>0</v>
      </c>
      <c r="G1674">
        <v>3</v>
      </c>
      <c r="H1674" t="s">
        <v>3686</v>
      </c>
      <c r="I1674">
        <v>4442</v>
      </c>
      <c r="J1674">
        <v>0</v>
      </c>
      <c r="K1674">
        <v>70</v>
      </c>
      <c r="L1674" t="s">
        <v>316</v>
      </c>
      <c r="M1674" t="s">
        <v>39</v>
      </c>
      <c r="N1674" t="s">
        <v>23</v>
      </c>
      <c r="O1674" t="s">
        <v>49</v>
      </c>
      <c r="P1674" t="s">
        <v>164</v>
      </c>
      <c r="Q1674" t="s">
        <v>27</v>
      </c>
      <c r="R1674" t="s">
        <v>3337</v>
      </c>
      <c r="S1674" t="s">
        <v>4219</v>
      </c>
    </row>
    <row r="1675" spans="1:19">
      <c r="A1675" t="s">
        <v>4220</v>
      </c>
      <c r="B1675" s="1">
        <v>44378</v>
      </c>
      <c r="C1675" t="s">
        <v>22</v>
      </c>
      <c r="D1675">
        <v>29</v>
      </c>
      <c r="E1675" t="s">
        <v>23</v>
      </c>
      <c r="F1675">
        <v>0</v>
      </c>
      <c r="G1675">
        <v>3</v>
      </c>
      <c r="H1675" t="s">
        <v>3686</v>
      </c>
      <c r="I1675">
        <v>5601</v>
      </c>
      <c r="J1675">
        <v>3</v>
      </c>
      <c r="K1675">
        <v>49</v>
      </c>
      <c r="M1675" t="s">
        <v>23</v>
      </c>
      <c r="N1675" t="s">
        <v>23</v>
      </c>
      <c r="O1675" t="s">
        <v>56</v>
      </c>
      <c r="P1675" t="s">
        <v>202</v>
      </c>
      <c r="Q1675" t="s">
        <v>27</v>
      </c>
      <c r="R1675" t="s">
        <v>459</v>
      </c>
      <c r="S1675" t="s">
        <v>4221</v>
      </c>
    </row>
    <row r="1676" spans="1:19">
      <c r="A1676" t="s">
        <v>4222</v>
      </c>
      <c r="B1676" s="1">
        <v>44169</v>
      </c>
      <c r="C1676" t="s">
        <v>33</v>
      </c>
      <c r="D1676">
        <v>62</v>
      </c>
      <c r="E1676" t="s">
        <v>23</v>
      </c>
      <c r="F1676">
        <v>0</v>
      </c>
      <c r="G1676">
        <v>3</v>
      </c>
      <c r="H1676" t="s">
        <v>3686</v>
      </c>
      <c r="I1676">
        <v>4775</v>
      </c>
      <c r="J1676">
        <v>1</v>
      </c>
      <c r="K1676">
        <v>56</v>
      </c>
      <c r="L1676" t="s">
        <v>142</v>
      </c>
      <c r="M1676" t="s">
        <v>23</v>
      </c>
      <c r="N1676" t="s">
        <v>23</v>
      </c>
      <c r="O1676" t="s">
        <v>49</v>
      </c>
      <c r="P1676" t="s">
        <v>202</v>
      </c>
      <c r="Q1676" t="s">
        <v>27</v>
      </c>
      <c r="R1676" t="s">
        <v>638</v>
      </c>
      <c r="S1676" t="s">
        <v>4223</v>
      </c>
    </row>
    <row r="1677" spans="1:19">
      <c r="A1677" t="s">
        <v>4224</v>
      </c>
      <c r="B1677" s="1">
        <v>45037</v>
      </c>
      <c r="C1677" t="s">
        <v>33</v>
      </c>
      <c r="D1677">
        <v>37</v>
      </c>
      <c r="E1677" t="s">
        <v>39</v>
      </c>
      <c r="F1677">
        <v>0</v>
      </c>
      <c r="G1677">
        <v>3</v>
      </c>
      <c r="H1677" t="s">
        <v>3686</v>
      </c>
      <c r="I1677">
        <v>2885</v>
      </c>
      <c r="J1677">
        <v>0</v>
      </c>
      <c r="K1677">
        <v>28</v>
      </c>
      <c r="M1677" t="s">
        <v>23</v>
      </c>
      <c r="N1677" t="s">
        <v>23</v>
      </c>
      <c r="O1677" t="s">
        <v>56</v>
      </c>
      <c r="P1677" t="s">
        <v>26</v>
      </c>
      <c r="Q1677" t="s">
        <v>50</v>
      </c>
      <c r="R1677" t="s">
        <v>1789</v>
      </c>
      <c r="S1677" t="s">
        <v>4225</v>
      </c>
    </row>
    <row r="1678" spans="1:19">
      <c r="A1678" t="s">
        <v>4226</v>
      </c>
      <c r="B1678" s="1">
        <v>44363</v>
      </c>
      <c r="C1678" t="s">
        <v>33</v>
      </c>
      <c r="D1678">
        <v>57</v>
      </c>
      <c r="E1678" t="s">
        <v>23</v>
      </c>
      <c r="F1678">
        <v>0</v>
      </c>
      <c r="G1678">
        <v>3</v>
      </c>
      <c r="H1678" t="s">
        <v>3686</v>
      </c>
      <c r="I1678">
        <v>6100</v>
      </c>
      <c r="J1678">
        <v>7</v>
      </c>
      <c r="K1678">
        <v>50</v>
      </c>
      <c r="L1678" t="s">
        <v>142</v>
      </c>
      <c r="M1678" t="s">
        <v>23</v>
      </c>
      <c r="N1678" t="s">
        <v>23</v>
      </c>
      <c r="O1678" t="s">
        <v>25</v>
      </c>
      <c r="P1678" t="s">
        <v>202</v>
      </c>
      <c r="Q1678" t="s">
        <v>84</v>
      </c>
      <c r="R1678" t="s">
        <v>196</v>
      </c>
      <c r="S1678" t="s">
        <v>4227</v>
      </c>
    </row>
    <row r="1679" spans="1:19">
      <c r="A1679" t="s">
        <v>4228</v>
      </c>
      <c r="B1679" s="1">
        <v>43751</v>
      </c>
      <c r="C1679" t="s">
        <v>33</v>
      </c>
      <c r="D1679">
        <v>46</v>
      </c>
      <c r="E1679" t="s">
        <v>23</v>
      </c>
      <c r="F1679">
        <v>0</v>
      </c>
      <c r="G1679">
        <v>3</v>
      </c>
      <c r="H1679" t="s">
        <v>3686</v>
      </c>
      <c r="I1679">
        <v>5460</v>
      </c>
      <c r="J1679">
        <v>8</v>
      </c>
      <c r="K1679">
        <v>70</v>
      </c>
      <c r="M1679" t="s">
        <v>39</v>
      </c>
      <c r="N1679" t="s">
        <v>23</v>
      </c>
      <c r="O1679" t="s">
        <v>56</v>
      </c>
      <c r="P1679" t="s">
        <v>164</v>
      </c>
      <c r="Q1679" t="s">
        <v>27</v>
      </c>
      <c r="R1679" t="s">
        <v>3775</v>
      </c>
      <c r="S1679" t="s">
        <v>4229</v>
      </c>
    </row>
    <row r="1680" spans="1:19">
      <c r="A1680" t="s">
        <v>4230</v>
      </c>
      <c r="B1680" s="1">
        <v>43759</v>
      </c>
      <c r="C1680" t="s">
        <v>22</v>
      </c>
      <c r="D1680">
        <v>51</v>
      </c>
      <c r="E1680" t="s">
        <v>39</v>
      </c>
      <c r="F1680">
        <v>0</v>
      </c>
      <c r="G1680">
        <v>3</v>
      </c>
      <c r="H1680" t="s">
        <v>3686</v>
      </c>
      <c r="I1680">
        <v>4511</v>
      </c>
      <c r="J1680">
        <v>0</v>
      </c>
      <c r="K1680">
        <v>70</v>
      </c>
      <c r="L1680" t="s">
        <v>316</v>
      </c>
      <c r="M1680" t="s">
        <v>23</v>
      </c>
      <c r="N1680" t="s">
        <v>23</v>
      </c>
      <c r="O1680" t="s">
        <v>25</v>
      </c>
      <c r="P1680" t="s">
        <v>164</v>
      </c>
      <c r="Q1680" t="s">
        <v>27</v>
      </c>
      <c r="R1680" t="s">
        <v>4231</v>
      </c>
      <c r="S1680" t="s">
        <v>4232</v>
      </c>
    </row>
    <row r="1681" spans="1:19">
      <c r="A1681" t="s">
        <v>4233</v>
      </c>
      <c r="B1681" s="1">
        <v>43902</v>
      </c>
      <c r="C1681" t="s">
        <v>33</v>
      </c>
      <c r="D1681">
        <v>52</v>
      </c>
      <c r="E1681" t="s">
        <v>23</v>
      </c>
      <c r="F1681">
        <v>3</v>
      </c>
      <c r="G1681">
        <v>3</v>
      </c>
      <c r="H1681" t="s">
        <v>3686</v>
      </c>
      <c r="I1681">
        <v>4921</v>
      </c>
      <c r="J1681">
        <v>1</v>
      </c>
      <c r="K1681">
        <v>65</v>
      </c>
      <c r="M1681" t="s">
        <v>23</v>
      </c>
      <c r="N1681" t="s">
        <v>23</v>
      </c>
      <c r="O1681" t="s">
        <v>56</v>
      </c>
      <c r="P1681" t="s">
        <v>164</v>
      </c>
      <c r="Q1681" t="s">
        <v>27</v>
      </c>
      <c r="R1681" t="s">
        <v>4234</v>
      </c>
      <c r="S1681" t="s">
        <v>4235</v>
      </c>
    </row>
    <row r="1682" spans="1:19">
      <c r="A1682" t="s">
        <v>4236</v>
      </c>
      <c r="B1682" s="1">
        <v>45459</v>
      </c>
      <c r="C1682" t="s">
        <v>33</v>
      </c>
      <c r="D1682">
        <v>43</v>
      </c>
      <c r="E1682" t="s">
        <v>23</v>
      </c>
      <c r="F1682">
        <v>3</v>
      </c>
      <c r="G1682">
        <v>3</v>
      </c>
      <c r="H1682" t="s">
        <v>3686</v>
      </c>
      <c r="I1682">
        <v>5772</v>
      </c>
      <c r="J1682">
        <v>8</v>
      </c>
      <c r="K1682">
        <v>14</v>
      </c>
      <c r="L1682" t="s">
        <v>97</v>
      </c>
      <c r="M1682" t="s">
        <v>23</v>
      </c>
      <c r="N1682" t="s">
        <v>23</v>
      </c>
      <c r="O1682" t="s">
        <v>49</v>
      </c>
      <c r="P1682" t="s">
        <v>26</v>
      </c>
      <c r="Q1682" t="s">
        <v>50</v>
      </c>
      <c r="R1682" t="s">
        <v>2034</v>
      </c>
      <c r="S1682" t="s">
        <v>4237</v>
      </c>
    </row>
    <row r="1683" spans="1:19">
      <c r="A1683" t="s">
        <v>4238</v>
      </c>
      <c r="B1683" s="1">
        <v>45852</v>
      </c>
      <c r="C1683" t="s">
        <v>33</v>
      </c>
      <c r="D1683">
        <v>49</v>
      </c>
      <c r="E1683" t="s">
        <v>39</v>
      </c>
      <c r="F1683">
        <v>0</v>
      </c>
      <c r="G1683">
        <v>3</v>
      </c>
      <c r="H1683" t="s">
        <v>3751</v>
      </c>
      <c r="I1683">
        <v>5960</v>
      </c>
      <c r="J1683">
        <v>0</v>
      </c>
      <c r="K1683">
        <v>1</v>
      </c>
      <c r="M1683" t="s">
        <v>23</v>
      </c>
      <c r="N1683" t="s">
        <v>23</v>
      </c>
      <c r="O1683" t="s">
        <v>25</v>
      </c>
      <c r="P1683" t="s">
        <v>26</v>
      </c>
      <c r="Q1683" t="s">
        <v>50</v>
      </c>
      <c r="R1683" t="s">
        <v>4239</v>
      </c>
      <c r="S1683" t="s">
        <v>4240</v>
      </c>
    </row>
    <row r="1684" spans="1:19">
      <c r="A1684" t="s">
        <v>4241</v>
      </c>
      <c r="B1684" s="1">
        <v>44008</v>
      </c>
      <c r="C1684" t="s">
        <v>33</v>
      </c>
      <c r="D1684">
        <v>32</v>
      </c>
      <c r="E1684" t="s">
        <v>23</v>
      </c>
      <c r="F1684">
        <v>2</v>
      </c>
      <c r="G1684">
        <v>3</v>
      </c>
      <c r="H1684" t="s">
        <v>3686</v>
      </c>
      <c r="I1684">
        <v>5453</v>
      </c>
      <c r="J1684">
        <v>6</v>
      </c>
      <c r="K1684">
        <v>62</v>
      </c>
      <c r="L1684" t="s">
        <v>142</v>
      </c>
      <c r="M1684" t="s">
        <v>39</v>
      </c>
      <c r="N1684" t="s">
        <v>23</v>
      </c>
      <c r="O1684" t="s">
        <v>56</v>
      </c>
      <c r="P1684" t="s">
        <v>164</v>
      </c>
      <c r="Q1684" t="s">
        <v>27</v>
      </c>
      <c r="R1684" t="s">
        <v>3456</v>
      </c>
      <c r="S1684" t="s">
        <v>4242</v>
      </c>
    </row>
    <row r="1685" spans="1:19">
      <c r="A1685" t="s">
        <v>4243</v>
      </c>
      <c r="B1685" s="1">
        <v>45833</v>
      </c>
      <c r="C1685" t="s">
        <v>33</v>
      </c>
      <c r="D1685">
        <v>22</v>
      </c>
      <c r="E1685" t="s">
        <v>39</v>
      </c>
      <c r="F1685">
        <v>0</v>
      </c>
      <c r="G1685">
        <v>3</v>
      </c>
      <c r="H1685" t="s">
        <v>3751</v>
      </c>
      <c r="I1685">
        <v>5694</v>
      </c>
      <c r="J1685">
        <v>0</v>
      </c>
      <c r="K1685">
        <v>2</v>
      </c>
      <c r="L1685" t="s">
        <v>48</v>
      </c>
      <c r="M1685" t="s">
        <v>23</v>
      </c>
      <c r="N1685" t="s">
        <v>23</v>
      </c>
      <c r="O1685" t="s">
        <v>49</v>
      </c>
      <c r="P1685" t="s">
        <v>26</v>
      </c>
      <c r="Q1685" t="s">
        <v>27</v>
      </c>
      <c r="R1685" t="s">
        <v>4244</v>
      </c>
      <c r="S1685" t="s">
        <v>4245</v>
      </c>
    </row>
    <row r="1686" spans="1:19">
      <c r="A1686" t="s">
        <v>4246</v>
      </c>
      <c r="B1686" s="1">
        <v>44322</v>
      </c>
      <c r="C1686" t="s">
        <v>22</v>
      </c>
      <c r="D1686">
        <v>63</v>
      </c>
      <c r="E1686" t="s">
        <v>23</v>
      </c>
      <c r="F1686">
        <v>0</v>
      </c>
      <c r="G1686">
        <v>3</v>
      </c>
      <c r="H1686" t="s">
        <v>3686</v>
      </c>
      <c r="I1686">
        <v>4745</v>
      </c>
      <c r="J1686">
        <v>7</v>
      </c>
      <c r="K1686">
        <v>51</v>
      </c>
      <c r="L1686" t="s">
        <v>142</v>
      </c>
      <c r="M1686" t="s">
        <v>23</v>
      </c>
      <c r="N1686" t="s">
        <v>23</v>
      </c>
      <c r="O1686" t="s">
        <v>25</v>
      </c>
      <c r="P1686" t="s">
        <v>202</v>
      </c>
      <c r="Q1686" t="s">
        <v>50</v>
      </c>
      <c r="R1686" t="s">
        <v>4247</v>
      </c>
      <c r="S1686" t="s">
        <v>4248</v>
      </c>
    </row>
    <row r="1687" spans="1:19">
      <c r="A1687" t="s">
        <v>4249</v>
      </c>
      <c r="B1687" s="1">
        <v>45606</v>
      </c>
      <c r="C1687" t="s">
        <v>33</v>
      </c>
      <c r="D1687">
        <v>38</v>
      </c>
      <c r="E1687" t="s">
        <v>39</v>
      </c>
      <c r="F1687">
        <v>0</v>
      </c>
      <c r="G1687">
        <v>3</v>
      </c>
      <c r="H1687" t="s">
        <v>3686</v>
      </c>
      <c r="I1687">
        <v>3581</v>
      </c>
      <c r="J1687">
        <v>0</v>
      </c>
      <c r="K1687">
        <v>9</v>
      </c>
      <c r="M1687" t="s">
        <v>23</v>
      </c>
      <c r="N1687" t="s">
        <v>23</v>
      </c>
      <c r="O1687" t="s">
        <v>25</v>
      </c>
      <c r="P1687" t="s">
        <v>26</v>
      </c>
      <c r="Q1687" t="s">
        <v>27</v>
      </c>
      <c r="R1687" t="s">
        <v>2177</v>
      </c>
      <c r="S1687" t="s">
        <v>4250</v>
      </c>
    </row>
    <row r="1688" spans="1:19">
      <c r="A1688" t="s">
        <v>4251</v>
      </c>
      <c r="B1688" s="1">
        <v>43776</v>
      </c>
      <c r="C1688" t="s">
        <v>33</v>
      </c>
      <c r="D1688">
        <v>24</v>
      </c>
      <c r="E1688" t="s">
        <v>23</v>
      </c>
      <c r="F1688">
        <v>2</v>
      </c>
      <c r="G1688">
        <v>3</v>
      </c>
      <c r="H1688" t="s">
        <v>3686</v>
      </c>
      <c r="I1688">
        <v>5188</v>
      </c>
      <c r="J1688">
        <v>5</v>
      </c>
      <c r="K1688">
        <v>69</v>
      </c>
      <c r="M1688" t="s">
        <v>23</v>
      </c>
      <c r="N1688" t="s">
        <v>39</v>
      </c>
      <c r="P1688" t="s">
        <v>202</v>
      </c>
      <c r="Q1688" t="s">
        <v>50</v>
      </c>
      <c r="R1688" t="s">
        <v>1228</v>
      </c>
      <c r="S1688" t="s">
        <v>4252</v>
      </c>
    </row>
    <row r="1689" spans="1:19">
      <c r="A1689" t="s">
        <v>4253</v>
      </c>
      <c r="B1689" s="1">
        <v>44413</v>
      </c>
      <c r="C1689" t="s">
        <v>33</v>
      </c>
      <c r="D1689">
        <v>62</v>
      </c>
      <c r="E1689" t="s">
        <v>39</v>
      </c>
      <c r="F1689">
        <v>0</v>
      </c>
      <c r="G1689">
        <v>3</v>
      </c>
      <c r="H1689" t="s">
        <v>3686</v>
      </c>
      <c r="I1689">
        <v>2469</v>
      </c>
      <c r="J1689">
        <v>0</v>
      </c>
      <c r="K1689">
        <v>48</v>
      </c>
      <c r="M1689" t="s">
        <v>39</v>
      </c>
      <c r="N1689" t="s">
        <v>23</v>
      </c>
      <c r="O1689" t="s">
        <v>56</v>
      </c>
      <c r="P1689" t="s">
        <v>26</v>
      </c>
      <c r="Q1689" t="s">
        <v>27</v>
      </c>
      <c r="R1689" t="s">
        <v>4254</v>
      </c>
      <c r="S1689" t="s">
        <v>4255</v>
      </c>
    </row>
    <row r="1690" spans="1:19">
      <c r="A1690" t="s">
        <v>4256</v>
      </c>
      <c r="B1690" s="1">
        <v>45821</v>
      </c>
      <c r="C1690" t="s">
        <v>22</v>
      </c>
      <c r="D1690">
        <v>31</v>
      </c>
      <c r="E1690" t="s">
        <v>39</v>
      </c>
      <c r="F1690">
        <v>0</v>
      </c>
      <c r="G1690">
        <v>3</v>
      </c>
      <c r="H1690" t="s">
        <v>3751</v>
      </c>
      <c r="I1690">
        <v>3527</v>
      </c>
      <c r="J1690">
        <v>0</v>
      </c>
      <c r="K1690">
        <v>2</v>
      </c>
      <c r="M1690" t="s">
        <v>23</v>
      </c>
      <c r="N1690" t="s">
        <v>23</v>
      </c>
      <c r="O1690" t="s">
        <v>25</v>
      </c>
      <c r="P1690" t="s">
        <v>26</v>
      </c>
      <c r="Q1690" t="s">
        <v>27</v>
      </c>
      <c r="R1690" t="s">
        <v>729</v>
      </c>
      <c r="S1690" t="s">
        <v>4257</v>
      </c>
    </row>
    <row r="1691" spans="1:19">
      <c r="A1691" t="s">
        <v>4258</v>
      </c>
      <c r="B1691" s="1">
        <v>44808</v>
      </c>
      <c r="C1691" t="s">
        <v>33</v>
      </c>
      <c r="D1691">
        <v>30</v>
      </c>
      <c r="E1691" t="s">
        <v>23</v>
      </c>
      <c r="F1691">
        <v>2</v>
      </c>
      <c r="G1691">
        <v>3</v>
      </c>
      <c r="H1691" t="s">
        <v>3686</v>
      </c>
      <c r="I1691">
        <v>3739</v>
      </c>
      <c r="J1691">
        <v>1</v>
      </c>
      <c r="K1691">
        <v>35</v>
      </c>
      <c r="L1691" t="s">
        <v>40</v>
      </c>
      <c r="M1691" t="s">
        <v>23</v>
      </c>
      <c r="N1691" t="s">
        <v>39</v>
      </c>
      <c r="P1691" t="s">
        <v>202</v>
      </c>
      <c r="Q1691" t="s">
        <v>50</v>
      </c>
      <c r="R1691" t="s">
        <v>1097</v>
      </c>
      <c r="S1691" t="s">
        <v>4259</v>
      </c>
    </row>
    <row r="1692" spans="1:19">
      <c r="A1692" t="s">
        <v>4260</v>
      </c>
      <c r="B1692" s="1">
        <v>43953</v>
      </c>
      <c r="C1692" t="s">
        <v>22</v>
      </c>
      <c r="D1692">
        <v>46</v>
      </c>
      <c r="E1692" t="s">
        <v>23</v>
      </c>
      <c r="F1692">
        <v>0</v>
      </c>
      <c r="G1692">
        <v>3</v>
      </c>
      <c r="H1692" t="s">
        <v>3686</v>
      </c>
      <c r="I1692">
        <v>6216</v>
      </c>
      <c r="J1692">
        <v>8</v>
      </c>
      <c r="K1692">
        <v>63</v>
      </c>
      <c r="M1692" t="s">
        <v>23</v>
      </c>
      <c r="N1692" t="s">
        <v>23</v>
      </c>
      <c r="O1692" t="s">
        <v>25</v>
      </c>
      <c r="P1692" t="s">
        <v>164</v>
      </c>
      <c r="Q1692" t="s">
        <v>50</v>
      </c>
      <c r="R1692" t="s">
        <v>849</v>
      </c>
      <c r="S1692" t="s">
        <v>4261</v>
      </c>
    </row>
    <row r="1693" spans="1:19">
      <c r="A1693" t="s">
        <v>4262</v>
      </c>
      <c r="B1693" s="1">
        <v>44244</v>
      </c>
      <c r="C1693" t="s">
        <v>22</v>
      </c>
      <c r="D1693">
        <v>51</v>
      </c>
      <c r="E1693" t="s">
        <v>39</v>
      </c>
      <c r="F1693">
        <v>0</v>
      </c>
      <c r="G1693">
        <v>3</v>
      </c>
      <c r="H1693" t="s">
        <v>3686</v>
      </c>
      <c r="I1693">
        <v>6143</v>
      </c>
      <c r="J1693">
        <v>0</v>
      </c>
      <c r="K1693">
        <v>54</v>
      </c>
      <c r="L1693" t="s">
        <v>142</v>
      </c>
      <c r="M1693" t="s">
        <v>39</v>
      </c>
      <c r="N1693" t="s">
        <v>23</v>
      </c>
      <c r="O1693" t="s">
        <v>49</v>
      </c>
      <c r="P1693" t="s">
        <v>164</v>
      </c>
      <c r="Q1693" t="s">
        <v>27</v>
      </c>
      <c r="R1693" t="s">
        <v>2843</v>
      </c>
      <c r="S1693" t="s">
        <v>4263</v>
      </c>
    </row>
    <row r="1694" spans="1:19">
      <c r="A1694" t="s">
        <v>4264</v>
      </c>
      <c r="B1694" s="1">
        <v>45570</v>
      </c>
      <c r="C1694" t="s">
        <v>33</v>
      </c>
      <c r="D1694">
        <v>23</v>
      </c>
      <c r="E1694" t="s">
        <v>23</v>
      </c>
      <c r="F1694">
        <v>0</v>
      </c>
      <c r="G1694">
        <v>3</v>
      </c>
      <c r="H1694" t="s">
        <v>3686</v>
      </c>
      <c r="I1694">
        <v>3403</v>
      </c>
      <c r="J1694">
        <v>4</v>
      </c>
      <c r="K1694">
        <v>10</v>
      </c>
      <c r="M1694" t="s">
        <v>23</v>
      </c>
      <c r="N1694" t="s">
        <v>23</v>
      </c>
      <c r="O1694" t="s">
        <v>25</v>
      </c>
      <c r="P1694" t="s">
        <v>26</v>
      </c>
      <c r="Q1694" t="s">
        <v>50</v>
      </c>
      <c r="R1694" t="s">
        <v>4265</v>
      </c>
      <c r="S1694" t="s">
        <v>4266</v>
      </c>
    </row>
    <row r="1695" spans="1:19">
      <c r="A1695" t="s">
        <v>4267</v>
      </c>
      <c r="B1695" s="1">
        <v>45131</v>
      </c>
      <c r="C1695" t="s">
        <v>22</v>
      </c>
      <c r="D1695">
        <v>61</v>
      </c>
      <c r="E1695" t="s">
        <v>23</v>
      </c>
      <c r="F1695">
        <v>4</v>
      </c>
      <c r="G1695">
        <v>3</v>
      </c>
      <c r="H1695" t="s">
        <v>3686</v>
      </c>
      <c r="I1695">
        <v>5250</v>
      </c>
      <c r="J1695">
        <v>8</v>
      </c>
      <c r="K1695">
        <v>25</v>
      </c>
      <c r="L1695" t="s">
        <v>40</v>
      </c>
      <c r="M1695" t="s">
        <v>23</v>
      </c>
      <c r="N1695" t="s">
        <v>39</v>
      </c>
      <c r="P1695" t="s">
        <v>26</v>
      </c>
      <c r="Q1695" t="s">
        <v>27</v>
      </c>
      <c r="R1695" t="s">
        <v>1597</v>
      </c>
      <c r="S1695" t="s">
        <v>4268</v>
      </c>
    </row>
    <row r="1696" spans="1:19">
      <c r="A1696" t="s">
        <v>4269</v>
      </c>
      <c r="B1696" s="1">
        <v>44363</v>
      </c>
      <c r="C1696" t="s">
        <v>33</v>
      </c>
      <c r="D1696">
        <v>50</v>
      </c>
      <c r="E1696" t="s">
        <v>23</v>
      </c>
      <c r="F1696">
        <v>3</v>
      </c>
      <c r="G1696">
        <v>3</v>
      </c>
      <c r="H1696" t="s">
        <v>3686</v>
      </c>
      <c r="I1696">
        <v>5823</v>
      </c>
      <c r="J1696">
        <v>6</v>
      </c>
      <c r="K1696">
        <v>50</v>
      </c>
      <c r="L1696" t="s">
        <v>142</v>
      </c>
      <c r="M1696" t="s">
        <v>23</v>
      </c>
      <c r="N1696" t="s">
        <v>23</v>
      </c>
      <c r="O1696" t="s">
        <v>49</v>
      </c>
      <c r="P1696" t="s">
        <v>202</v>
      </c>
      <c r="Q1696" t="s">
        <v>27</v>
      </c>
      <c r="R1696" t="s">
        <v>874</v>
      </c>
      <c r="S1696" t="s">
        <v>4270</v>
      </c>
    </row>
    <row r="1697" spans="1:19">
      <c r="A1697" t="s">
        <v>4271</v>
      </c>
      <c r="B1697" s="1">
        <v>44305</v>
      </c>
      <c r="C1697" t="s">
        <v>33</v>
      </c>
      <c r="D1697">
        <v>33</v>
      </c>
      <c r="E1697" t="s">
        <v>39</v>
      </c>
      <c r="F1697">
        <v>0</v>
      </c>
      <c r="G1697">
        <v>3</v>
      </c>
      <c r="H1697" t="s">
        <v>3686</v>
      </c>
      <c r="I1697">
        <v>6334</v>
      </c>
      <c r="J1697">
        <v>0</v>
      </c>
      <c r="K1697">
        <v>52</v>
      </c>
      <c r="L1697" t="s">
        <v>142</v>
      </c>
      <c r="M1697" t="s">
        <v>23</v>
      </c>
      <c r="N1697" t="s">
        <v>23</v>
      </c>
      <c r="O1697" t="s">
        <v>49</v>
      </c>
      <c r="P1697" t="s">
        <v>26</v>
      </c>
      <c r="Q1697" t="s">
        <v>27</v>
      </c>
      <c r="R1697" t="s">
        <v>806</v>
      </c>
      <c r="S1697" t="s">
        <v>4272</v>
      </c>
    </row>
    <row r="1698" spans="1:19">
      <c r="A1698" t="s">
        <v>4273</v>
      </c>
      <c r="B1698" s="1">
        <v>45768</v>
      </c>
      <c r="C1698" t="s">
        <v>33</v>
      </c>
      <c r="D1698">
        <v>31</v>
      </c>
      <c r="E1698" t="s">
        <v>39</v>
      </c>
      <c r="F1698">
        <v>3</v>
      </c>
      <c r="G1698">
        <v>3</v>
      </c>
      <c r="H1698" t="s">
        <v>3686</v>
      </c>
      <c r="I1698">
        <v>2421</v>
      </c>
      <c r="J1698">
        <v>0</v>
      </c>
      <c r="K1698">
        <v>4</v>
      </c>
      <c r="L1698" t="s">
        <v>48</v>
      </c>
      <c r="M1698" t="s">
        <v>39</v>
      </c>
      <c r="N1698" t="s">
        <v>23</v>
      </c>
      <c r="O1698" t="s">
        <v>56</v>
      </c>
      <c r="P1698" t="s">
        <v>26</v>
      </c>
      <c r="Q1698" t="s">
        <v>50</v>
      </c>
      <c r="R1698" t="s">
        <v>4274</v>
      </c>
      <c r="S1698" t="s">
        <v>4275</v>
      </c>
    </row>
    <row r="1699" spans="1:19">
      <c r="A1699" t="s">
        <v>4276</v>
      </c>
      <c r="B1699" s="1">
        <v>44085</v>
      </c>
      <c r="C1699" t="s">
        <v>33</v>
      </c>
      <c r="D1699">
        <v>60</v>
      </c>
      <c r="E1699" t="s">
        <v>23</v>
      </c>
      <c r="F1699">
        <v>0</v>
      </c>
      <c r="G1699">
        <v>3</v>
      </c>
      <c r="H1699" t="s">
        <v>3686</v>
      </c>
      <c r="I1699">
        <v>5238</v>
      </c>
      <c r="J1699">
        <v>4</v>
      </c>
      <c r="K1699">
        <v>59</v>
      </c>
      <c r="L1699" t="s">
        <v>142</v>
      </c>
      <c r="M1699" t="s">
        <v>23</v>
      </c>
      <c r="N1699" t="s">
        <v>23</v>
      </c>
      <c r="O1699" t="s">
        <v>25</v>
      </c>
      <c r="P1699" t="s">
        <v>26</v>
      </c>
      <c r="Q1699" t="s">
        <v>27</v>
      </c>
      <c r="R1699" t="s">
        <v>3065</v>
      </c>
      <c r="S1699" t="s">
        <v>4277</v>
      </c>
    </row>
    <row r="1700" spans="1:19">
      <c r="A1700" t="s">
        <v>4278</v>
      </c>
      <c r="B1700" s="1">
        <v>45833</v>
      </c>
      <c r="C1700" t="s">
        <v>33</v>
      </c>
      <c r="D1700">
        <v>38</v>
      </c>
      <c r="E1700" t="s">
        <v>23</v>
      </c>
      <c r="F1700">
        <v>0</v>
      </c>
      <c r="G1700">
        <v>3</v>
      </c>
      <c r="H1700" t="s">
        <v>3751</v>
      </c>
      <c r="I1700">
        <v>4158</v>
      </c>
      <c r="J1700">
        <v>9</v>
      </c>
      <c r="K1700">
        <v>2</v>
      </c>
      <c r="M1700" t="s">
        <v>23</v>
      </c>
      <c r="N1700" t="s">
        <v>39</v>
      </c>
      <c r="P1700" t="s">
        <v>26</v>
      </c>
      <c r="Q1700" t="s">
        <v>27</v>
      </c>
      <c r="R1700" t="s">
        <v>1163</v>
      </c>
      <c r="S1700" t="s">
        <v>4279</v>
      </c>
    </row>
    <row r="1701" spans="1:19">
      <c r="A1701" t="s">
        <v>4280</v>
      </c>
      <c r="B1701" s="1">
        <v>45464</v>
      </c>
      <c r="C1701" t="s">
        <v>33</v>
      </c>
      <c r="D1701">
        <v>29</v>
      </c>
      <c r="E1701" t="s">
        <v>23</v>
      </c>
      <c r="F1701">
        <v>2</v>
      </c>
      <c r="G1701">
        <v>3</v>
      </c>
      <c r="H1701" t="s">
        <v>3686</v>
      </c>
      <c r="I1701">
        <v>5723</v>
      </c>
      <c r="J1701">
        <v>4</v>
      </c>
      <c r="K1701">
        <v>14</v>
      </c>
      <c r="L1701" t="s">
        <v>97</v>
      </c>
      <c r="M1701" t="s">
        <v>23</v>
      </c>
      <c r="N1701" t="s">
        <v>23</v>
      </c>
      <c r="O1701" t="s">
        <v>49</v>
      </c>
      <c r="P1701" t="s">
        <v>26</v>
      </c>
      <c r="Q1701" t="s">
        <v>27</v>
      </c>
      <c r="R1701" t="s">
        <v>299</v>
      </c>
      <c r="S1701" t="s">
        <v>4281</v>
      </c>
    </row>
    <row r="1702" spans="1:19">
      <c r="A1702" t="s">
        <v>4282</v>
      </c>
      <c r="B1702" s="1">
        <v>43715</v>
      </c>
      <c r="C1702" t="s">
        <v>22</v>
      </c>
      <c r="D1702">
        <v>20</v>
      </c>
      <c r="E1702" t="s">
        <v>39</v>
      </c>
      <c r="F1702">
        <v>3</v>
      </c>
      <c r="G1702">
        <v>3</v>
      </c>
      <c r="H1702" t="s">
        <v>3686</v>
      </c>
      <c r="I1702">
        <v>4633</v>
      </c>
      <c r="J1702">
        <v>0</v>
      </c>
      <c r="K1702">
        <v>71</v>
      </c>
      <c r="L1702" t="s">
        <v>316</v>
      </c>
      <c r="M1702" t="s">
        <v>23</v>
      </c>
      <c r="N1702" t="s">
        <v>23</v>
      </c>
      <c r="O1702" t="s">
        <v>49</v>
      </c>
      <c r="P1702" t="s">
        <v>164</v>
      </c>
      <c r="Q1702" t="s">
        <v>50</v>
      </c>
      <c r="R1702" t="s">
        <v>4283</v>
      </c>
      <c r="S1702" t="s">
        <v>4284</v>
      </c>
    </row>
    <row r="1703" spans="1:19">
      <c r="A1703" t="s">
        <v>4285</v>
      </c>
      <c r="B1703" s="1">
        <v>43902</v>
      </c>
      <c r="C1703" t="s">
        <v>33</v>
      </c>
      <c r="D1703">
        <v>23</v>
      </c>
      <c r="E1703" t="s">
        <v>23</v>
      </c>
      <c r="F1703">
        <v>2</v>
      </c>
      <c r="G1703">
        <v>3</v>
      </c>
      <c r="H1703" t="s">
        <v>3686</v>
      </c>
      <c r="I1703">
        <v>5314</v>
      </c>
      <c r="J1703">
        <v>0</v>
      </c>
      <c r="K1703">
        <v>65</v>
      </c>
      <c r="L1703" t="s">
        <v>142</v>
      </c>
      <c r="M1703" t="s">
        <v>23</v>
      </c>
      <c r="N1703" t="s">
        <v>23</v>
      </c>
      <c r="O1703" t="s">
        <v>49</v>
      </c>
      <c r="P1703" t="s">
        <v>164</v>
      </c>
      <c r="Q1703" t="s">
        <v>27</v>
      </c>
      <c r="R1703" t="s">
        <v>4168</v>
      </c>
      <c r="S1703" t="s">
        <v>4286</v>
      </c>
    </row>
    <row r="1704" spans="1:19">
      <c r="A1704" t="s">
        <v>4287</v>
      </c>
      <c r="B1704" s="1">
        <v>45767</v>
      </c>
      <c r="C1704" t="s">
        <v>33</v>
      </c>
      <c r="D1704">
        <v>35</v>
      </c>
      <c r="E1704" t="s">
        <v>23</v>
      </c>
      <c r="F1704">
        <v>0</v>
      </c>
      <c r="G1704">
        <v>3</v>
      </c>
      <c r="H1704" t="s">
        <v>3686</v>
      </c>
      <c r="I1704">
        <v>2198</v>
      </c>
      <c r="J1704">
        <v>5</v>
      </c>
      <c r="K1704">
        <v>4</v>
      </c>
      <c r="M1704" t="s">
        <v>23</v>
      </c>
      <c r="N1704" t="s">
        <v>39</v>
      </c>
      <c r="P1704" t="s">
        <v>26</v>
      </c>
      <c r="Q1704" t="s">
        <v>27</v>
      </c>
      <c r="R1704" t="s">
        <v>2249</v>
      </c>
      <c r="S1704" t="s">
        <v>4288</v>
      </c>
    </row>
    <row r="1705" spans="1:19">
      <c r="A1705" t="s">
        <v>4289</v>
      </c>
      <c r="B1705" s="1">
        <v>44658</v>
      </c>
      <c r="C1705" t="s">
        <v>22</v>
      </c>
      <c r="D1705">
        <v>46</v>
      </c>
      <c r="E1705" t="s">
        <v>23</v>
      </c>
      <c r="F1705">
        <v>0</v>
      </c>
      <c r="G1705">
        <v>3</v>
      </c>
      <c r="H1705" t="s">
        <v>3686</v>
      </c>
      <c r="I1705">
        <v>3387</v>
      </c>
      <c r="J1705">
        <v>5</v>
      </c>
      <c r="K1705">
        <v>40</v>
      </c>
      <c r="L1705" t="s">
        <v>142</v>
      </c>
      <c r="M1705" t="s">
        <v>23</v>
      </c>
      <c r="N1705" t="s">
        <v>23</v>
      </c>
      <c r="O1705" t="s">
        <v>25</v>
      </c>
      <c r="P1705" t="s">
        <v>202</v>
      </c>
      <c r="Q1705" t="s">
        <v>27</v>
      </c>
      <c r="R1705" t="s">
        <v>2740</v>
      </c>
      <c r="S1705" t="s">
        <v>4290</v>
      </c>
    </row>
    <row r="1706" spans="1:19">
      <c r="A1706" t="s">
        <v>4291</v>
      </c>
      <c r="B1706" s="1">
        <v>43691</v>
      </c>
      <c r="C1706" t="s">
        <v>22</v>
      </c>
      <c r="D1706">
        <v>26</v>
      </c>
      <c r="E1706" t="s">
        <v>23</v>
      </c>
      <c r="F1706">
        <v>2</v>
      </c>
      <c r="G1706">
        <v>3</v>
      </c>
      <c r="H1706" t="s">
        <v>3686</v>
      </c>
      <c r="I1706">
        <v>4495</v>
      </c>
      <c r="J1706">
        <v>1</v>
      </c>
      <c r="K1706">
        <v>72</v>
      </c>
      <c r="L1706" t="s">
        <v>316</v>
      </c>
      <c r="M1706" t="s">
        <v>23</v>
      </c>
      <c r="N1706" t="s">
        <v>23</v>
      </c>
      <c r="O1706" t="s">
        <v>25</v>
      </c>
      <c r="P1706" t="s">
        <v>164</v>
      </c>
      <c r="Q1706" t="s">
        <v>50</v>
      </c>
      <c r="R1706" t="s">
        <v>3170</v>
      </c>
      <c r="S1706" t="s">
        <v>4292</v>
      </c>
    </row>
    <row r="1707" spans="1:19">
      <c r="A1707" t="s">
        <v>4293</v>
      </c>
      <c r="B1707" s="1">
        <v>45307</v>
      </c>
      <c r="C1707" t="s">
        <v>33</v>
      </c>
      <c r="D1707">
        <v>48</v>
      </c>
      <c r="E1707" t="s">
        <v>23</v>
      </c>
      <c r="F1707">
        <v>3</v>
      </c>
      <c r="G1707">
        <v>3</v>
      </c>
      <c r="H1707" t="s">
        <v>3686</v>
      </c>
      <c r="I1707">
        <v>4246</v>
      </c>
      <c r="J1707">
        <v>1</v>
      </c>
      <c r="K1707">
        <v>19</v>
      </c>
      <c r="L1707" t="s">
        <v>97</v>
      </c>
      <c r="M1707" t="s">
        <v>23</v>
      </c>
      <c r="N1707" t="s">
        <v>39</v>
      </c>
      <c r="P1707" t="s">
        <v>164</v>
      </c>
      <c r="Q1707" t="s">
        <v>50</v>
      </c>
      <c r="R1707" t="s">
        <v>2249</v>
      </c>
      <c r="S1707" t="s">
        <v>4294</v>
      </c>
    </row>
    <row r="1708" spans="1:19">
      <c r="A1708" t="s">
        <v>4295</v>
      </c>
      <c r="B1708" s="1">
        <v>44722</v>
      </c>
      <c r="C1708" t="s">
        <v>22</v>
      </c>
      <c r="D1708">
        <v>38</v>
      </c>
      <c r="E1708" t="s">
        <v>39</v>
      </c>
      <c r="F1708">
        <v>0</v>
      </c>
      <c r="G1708">
        <v>3</v>
      </c>
      <c r="H1708" t="s">
        <v>3686</v>
      </c>
      <c r="I1708">
        <v>2907</v>
      </c>
      <c r="J1708">
        <v>0</v>
      </c>
      <c r="K1708">
        <v>38</v>
      </c>
      <c r="M1708" t="s">
        <v>23</v>
      </c>
      <c r="N1708" t="s">
        <v>39</v>
      </c>
      <c r="P1708" t="s">
        <v>202</v>
      </c>
      <c r="Q1708" t="s">
        <v>50</v>
      </c>
      <c r="R1708" t="s">
        <v>1163</v>
      </c>
      <c r="S1708" t="s">
        <v>4296</v>
      </c>
    </row>
    <row r="1709" spans="1:19">
      <c r="A1709" t="s">
        <v>4297</v>
      </c>
      <c r="B1709" s="1">
        <v>45589</v>
      </c>
      <c r="C1709" t="s">
        <v>22</v>
      </c>
      <c r="D1709">
        <v>34</v>
      </c>
      <c r="E1709" t="s">
        <v>23</v>
      </c>
      <c r="F1709">
        <v>0</v>
      </c>
      <c r="G1709">
        <v>3</v>
      </c>
      <c r="H1709" t="s">
        <v>3686</v>
      </c>
      <c r="I1709">
        <v>3519</v>
      </c>
      <c r="J1709">
        <v>9</v>
      </c>
      <c r="K1709">
        <v>10</v>
      </c>
      <c r="L1709" t="s">
        <v>97</v>
      </c>
      <c r="M1709" t="s">
        <v>23</v>
      </c>
      <c r="N1709" t="s">
        <v>23</v>
      </c>
      <c r="O1709" t="s">
        <v>49</v>
      </c>
      <c r="P1709" t="s">
        <v>26</v>
      </c>
      <c r="Q1709" t="s">
        <v>50</v>
      </c>
      <c r="R1709" t="s">
        <v>4298</v>
      </c>
      <c r="S1709" t="s">
        <v>4299</v>
      </c>
    </row>
    <row r="1710" spans="1:19">
      <c r="A1710" t="s">
        <v>4300</v>
      </c>
      <c r="B1710" s="1">
        <v>45031</v>
      </c>
      <c r="C1710" t="s">
        <v>22</v>
      </c>
      <c r="D1710">
        <v>64</v>
      </c>
      <c r="E1710" t="s">
        <v>23</v>
      </c>
      <c r="F1710">
        <v>2</v>
      </c>
      <c r="G1710">
        <v>3</v>
      </c>
      <c r="H1710" t="s">
        <v>3686</v>
      </c>
      <c r="I1710">
        <v>4022</v>
      </c>
      <c r="J1710">
        <v>6</v>
      </c>
      <c r="K1710">
        <v>28</v>
      </c>
      <c r="M1710" t="s">
        <v>23</v>
      </c>
      <c r="N1710" t="s">
        <v>23</v>
      </c>
      <c r="O1710" t="s">
        <v>25</v>
      </c>
      <c r="P1710" t="s">
        <v>26</v>
      </c>
      <c r="Q1710" t="s">
        <v>27</v>
      </c>
      <c r="R1710" t="s">
        <v>1953</v>
      </c>
      <c r="S1710" t="s">
        <v>4301</v>
      </c>
    </row>
    <row r="1711" spans="1:19">
      <c r="A1711" t="s">
        <v>4302</v>
      </c>
      <c r="B1711" s="1">
        <v>44118</v>
      </c>
      <c r="C1711" t="s">
        <v>22</v>
      </c>
      <c r="D1711">
        <v>54</v>
      </c>
      <c r="E1711" t="s">
        <v>39</v>
      </c>
      <c r="F1711">
        <v>0</v>
      </c>
      <c r="G1711">
        <v>3</v>
      </c>
      <c r="H1711" t="s">
        <v>3686</v>
      </c>
      <c r="I1711">
        <v>6409</v>
      </c>
      <c r="J1711">
        <v>0</v>
      </c>
      <c r="K1711">
        <v>58</v>
      </c>
      <c r="L1711" t="s">
        <v>142</v>
      </c>
      <c r="M1711" t="s">
        <v>23</v>
      </c>
      <c r="N1711" t="s">
        <v>23</v>
      </c>
      <c r="O1711" t="s">
        <v>25</v>
      </c>
      <c r="P1711" t="s">
        <v>202</v>
      </c>
      <c r="Q1711" t="s">
        <v>27</v>
      </c>
      <c r="R1711" t="s">
        <v>803</v>
      </c>
      <c r="S1711" t="s">
        <v>4303</v>
      </c>
    </row>
    <row r="1712" spans="1:19">
      <c r="A1712" t="s">
        <v>4304</v>
      </c>
      <c r="B1712" s="1">
        <v>43868</v>
      </c>
      <c r="C1712" t="s">
        <v>33</v>
      </c>
      <c r="D1712">
        <v>74</v>
      </c>
      <c r="E1712" t="s">
        <v>23</v>
      </c>
      <c r="F1712">
        <v>0</v>
      </c>
      <c r="G1712">
        <v>3</v>
      </c>
      <c r="H1712" t="s">
        <v>3686</v>
      </c>
      <c r="I1712">
        <v>5722</v>
      </c>
      <c r="J1712">
        <v>7</v>
      </c>
      <c r="K1712">
        <v>66</v>
      </c>
      <c r="L1712" t="s">
        <v>316</v>
      </c>
      <c r="M1712" t="s">
        <v>23</v>
      </c>
      <c r="N1712" t="s">
        <v>23</v>
      </c>
      <c r="O1712" t="s">
        <v>25</v>
      </c>
      <c r="P1712" t="s">
        <v>202</v>
      </c>
      <c r="Q1712" t="s">
        <v>50</v>
      </c>
      <c r="R1712" t="s">
        <v>2074</v>
      </c>
      <c r="S1712" t="s">
        <v>4305</v>
      </c>
    </row>
    <row r="1713" spans="1:19">
      <c r="A1713" t="s">
        <v>4306</v>
      </c>
      <c r="B1713" s="1">
        <v>45637</v>
      </c>
      <c r="C1713" t="s">
        <v>22</v>
      </c>
      <c r="D1713">
        <v>76</v>
      </c>
      <c r="E1713" t="s">
        <v>23</v>
      </c>
      <c r="F1713">
        <v>0</v>
      </c>
      <c r="G1713">
        <v>3</v>
      </c>
      <c r="H1713" t="s">
        <v>3686</v>
      </c>
      <c r="I1713">
        <v>2136</v>
      </c>
      <c r="J1713">
        <v>9</v>
      </c>
      <c r="K1713">
        <v>8</v>
      </c>
      <c r="L1713" t="s">
        <v>48</v>
      </c>
      <c r="M1713" t="s">
        <v>23</v>
      </c>
      <c r="N1713" t="s">
        <v>23</v>
      </c>
      <c r="O1713" t="s">
        <v>49</v>
      </c>
      <c r="P1713" t="s">
        <v>202</v>
      </c>
      <c r="Q1713" t="s">
        <v>27</v>
      </c>
      <c r="R1713" t="s">
        <v>4307</v>
      </c>
      <c r="S1713" t="s">
        <v>4308</v>
      </c>
    </row>
    <row r="1714" spans="1:19">
      <c r="A1714" t="s">
        <v>4309</v>
      </c>
      <c r="B1714" s="1">
        <v>45526</v>
      </c>
      <c r="C1714" t="s">
        <v>22</v>
      </c>
      <c r="D1714">
        <v>79</v>
      </c>
      <c r="E1714" t="s">
        <v>39</v>
      </c>
      <c r="F1714">
        <v>0</v>
      </c>
      <c r="G1714">
        <v>3</v>
      </c>
      <c r="H1714" t="s">
        <v>3686</v>
      </c>
      <c r="I1714">
        <v>3606</v>
      </c>
      <c r="J1714">
        <v>0</v>
      </c>
      <c r="K1714">
        <v>12</v>
      </c>
      <c r="M1714" t="s">
        <v>39</v>
      </c>
      <c r="N1714" t="s">
        <v>23</v>
      </c>
      <c r="O1714" t="s">
        <v>49</v>
      </c>
      <c r="P1714" t="s">
        <v>164</v>
      </c>
      <c r="Q1714" t="s">
        <v>50</v>
      </c>
      <c r="R1714" t="s">
        <v>4310</v>
      </c>
      <c r="S1714" t="s">
        <v>4311</v>
      </c>
    </row>
    <row r="1715" spans="1:19">
      <c r="A1715" t="s">
        <v>4312</v>
      </c>
      <c r="B1715" s="1">
        <v>44909</v>
      </c>
      <c r="C1715" t="s">
        <v>33</v>
      </c>
      <c r="D1715">
        <v>68</v>
      </c>
      <c r="E1715" t="s">
        <v>23</v>
      </c>
      <c r="F1715">
        <v>0</v>
      </c>
      <c r="G1715">
        <v>3</v>
      </c>
      <c r="H1715" t="s">
        <v>3686</v>
      </c>
      <c r="I1715">
        <v>5242</v>
      </c>
      <c r="J1715">
        <v>2</v>
      </c>
      <c r="K1715">
        <v>32</v>
      </c>
      <c r="L1715" t="s">
        <v>40</v>
      </c>
      <c r="M1715" t="s">
        <v>23</v>
      </c>
      <c r="N1715" t="s">
        <v>23</v>
      </c>
      <c r="O1715" t="s">
        <v>25</v>
      </c>
      <c r="P1715" t="s">
        <v>164</v>
      </c>
      <c r="Q1715" t="s">
        <v>84</v>
      </c>
      <c r="R1715" t="s">
        <v>340</v>
      </c>
      <c r="S1715" t="s">
        <v>4313</v>
      </c>
    </row>
    <row r="1716" spans="1:19">
      <c r="A1716" t="s">
        <v>4314</v>
      </c>
      <c r="B1716" s="1">
        <v>45841</v>
      </c>
      <c r="C1716" t="s">
        <v>33</v>
      </c>
      <c r="D1716">
        <v>36</v>
      </c>
      <c r="E1716" t="s">
        <v>23</v>
      </c>
      <c r="F1716">
        <v>0</v>
      </c>
      <c r="G1716">
        <v>3</v>
      </c>
      <c r="H1716" t="s">
        <v>3751</v>
      </c>
      <c r="I1716">
        <v>3964</v>
      </c>
      <c r="J1716">
        <v>0</v>
      </c>
      <c r="K1716">
        <v>1</v>
      </c>
      <c r="L1716" t="s">
        <v>48</v>
      </c>
      <c r="M1716" t="s">
        <v>39</v>
      </c>
      <c r="N1716" t="s">
        <v>23</v>
      </c>
      <c r="O1716" t="s">
        <v>49</v>
      </c>
      <c r="P1716" t="s">
        <v>26</v>
      </c>
      <c r="Q1716" t="s">
        <v>27</v>
      </c>
      <c r="R1716" t="s">
        <v>3647</v>
      </c>
      <c r="S1716" t="s">
        <v>3647</v>
      </c>
    </row>
    <row r="1717" spans="1:19">
      <c r="A1717" t="s">
        <v>4315</v>
      </c>
      <c r="B1717" s="1">
        <v>43680</v>
      </c>
      <c r="C1717" t="s">
        <v>33</v>
      </c>
      <c r="D1717">
        <v>56</v>
      </c>
      <c r="E1717" t="s">
        <v>23</v>
      </c>
      <c r="F1717">
        <v>0</v>
      </c>
      <c r="G1717">
        <v>3</v>
      </c>
      <c r="H1717" t="s">
        <v>3686</v>
      </c>
      <c r="I1717">
        <v>5092</v>
      </c>
      <c r="J1717">
        <v>5</v>
      </c>
      <c r="K1717">
        <v>72</v>
      </c>
      <c r="L1717" t="s">
        <v>316</v>
      </c>
      <c r="M1717" t="s">
        <v>39</v>
      </c>
      <c r="N1717" t="s">
        <v>23</v>
      </c>
      <c r="O1717" t="s">
        <v>49</v>
      </c>
      <c r="P1717" t="s">
        <v>164</v>
      </c>
      <c r="Q1717" t="s">
        <v>50</v>
      </c>
      <c r="R1717" t="s">
        <v>638</v>
      </c>
      <c r="S1717" t="s">
        <v>4316</v>
      </c>
    </row>
    <row r="1718" spans="1:19">
      <c r="A1718" t="s">
        <v>4317</v>
      </c>
      <c r="B1718" s="1">
        <v>45814</v>
      </c>
      <c r="C1718" t="s">
        <v>22</v>
      </c>
      <c r="D1718">
        <v>21</v>
      </c>
      <c r="E1718" t="s">
        <v>39</v>
      </c>
      <c r="F1718">
        <v>0</v>
      </c>
      <c r="G1718">
        <v>3</v>
      </c>
      <c r="H1718" t="s">
        <v>3751</v>
      </c>
      <c r="I1718">
        <v>4799</v>
      </c>
      <c r="J1718">
        <v>0</v>
      </c>
      <c r="K1718">
        <v>2</v>
      </c>
      <c r="M1718" t="s">
        <v>23</v>
      </c>
      <c r="N1718" t="s">
        <v>23</v>
      </c>
      <c r="O1718" t="s">
        <v>49</v>
      </c>
      <c r="P1718" t="s">
        <v>26</v>
      </c>
      <c r="Q1718" t="s">
        <v>27</v>
      </c>
      <c r="R1718" t="s">
        <v>126</v>
      </c>
      <c r="S1718" t="s">
        <v>4318</v>
      </c>
    </row>
    <row r="1719" spans="1:19">
      <c r="A1719" t="s">
        <v>4319</v>
      </c>
      <c r="B1719" s="1">
        <v>44744</v>
      </c>
      <c r="C1719" t="s">
        <v>33</v>
      </c>
      <c r="D1719">
        <v>28</v>
      </c>
      <c r="E1719" t="s">
        <v>39</v>
      </c>
      <c r="F1719">
        <v>0</v>
      </c>
      <c r="G1719">
        <v>3</v>
      </c>
      <c r="H1719" t="s">
        <v>3686</v>
      </c>
      <c r="I1719">
        <v>3408</v>
      </c>
      <c r="J1719">
        <v>0</v>
      </c>
      <c r="K1719">
        <v>37</v>
      </c>
      <c r="M1719" t="s">
        <v>23</v>
      </c>
      <c r="N1719" t="s">
        <v>39</v>
      </c>
      <c r="P1719" t="s">
        <v>164</v>
      </c>
      <c r="Q1719" t="s">
        <v>50</v>
      </c>
      <c r="R1719" t="s">
        <v>2195</v>
      </c>
      <c r="S1719" t="s">
        <v>4320</v>
      </c>
    </row>
    <row r="1720" spans="1:19">
      <c r="A1720" t="s">
        <v>4321</v>
      </c>
      <c r="B1720" s="1">
        <v>45480</v>
      </c>
      <c r="C1720" t="s">
        <v>33</v>
      </c>
      <c r="D1720">
        <v>30</v>
      </c>
      <c r="E1720" t="s">
        <v>39</v>
      </c>
      <c r="F1720">
        <v>0</v>
      </c>
      <c r="G1720">
        <v>3</v>
      </c>
      <c r="H1720" t="s">
        <v>3686</v>
      </c>
      <c r="I1720">
        <v>5407</v>
      </c>
      <c r="J1720">
        <v>0</v>
      </c>
      <c r="K1720">
        <v>13</v>
      </c>
      <c r="M1720" t="s">
        <v>23</v>
      </c>
      <c r="N1720" t="s">
        <v>23</v>
      </c>
      <c r="O1720" t="s">
        <v>49</v>
      </c>
      <c r="P1720" t="s">
        <v>164</v>
      </c>
      <c r="Q1720" t="s">
        <v>50</v>
      </c>
      <c r="R1720" t="s">
        <v>586</v>
      </c>
      <c r="S1720" t="s">
        <v>4322</v>
      </c>
    </row>
    <row r="1721" spans="1:19">
      <c r="A1721" t="s">
        <v>4323</v>
      </c>
      <c r="B1721" s="1">
        <v>43925</v>
      </c>
      <c r="C1721" t="s">
        <v>22</v>
      </c>
      <c r="D1721">
        <v>42</v>
      </c>
      <c r="E1721" t="s">
        <v>39</v>
      </c>
      <c r="F1721">
        <v>0</v>
      </c>
      <c r="G1721">
        <v>3</v>
      </c>
      <c r="H1721" t="s">
        <v>3686</v>
      </c>
      <c r="I1721">
        <v>6036</v>
      </c>
      <c r="J1721">
        <v>0</v>
      </c>
      <c r="K1721">
        <v>64</v>
      </c>
      <c r="M1721" t="s">
        <v>23</v>
      </c>
      <c r="N1721" t="s">
        <v>39</v>
      </c>
      <c r="P1721" t="s">
        <v>164</v>
      </c>
      <c r="Q1721" t="s">
        <v>50</v>
      </c>
      <c r="R1721" t="s">
        <v>3634</v>
      </c>
      <c r="S1721" t="s">
        <v>4324</v>
      </c>
    </row>
    <row r="1722" spans="1:19">
      <c r="A1722" t="s">
        <v>4325</v>
      </c>
      <c r="B1722" s="1">
        <v>45719</v>
      </c>
      <c r="C1722" t="s">
        <v>33</v>
      </c>
      <c r="D1722">
        <v>50</v>
      </c>
      <c r="E1722" t="s">
        <v>39</v>
      </c>
      <c r="F1722">
        <v>0</v>
      </c>
      <c r="G1722">
        <v>3</v>
      </c>
      <c r="H1722" t="s">
        <v>3686</v>
      </c>
      <c r="I1722">
        <v>3469</v>
      </c>
      <c r="J1722">
        <v>0</v>
      </c>
      <c r="K1722">
        <v>5</v>
      </c>
      <c r="M1722" t="s">
        <v>23</v>
      </c>
      <c r="N1722" t="s">
        <v>23</v>
      </c>
      <c r="O1722" t="s">
        <v>25</v>
      </c>
      <c r="P1722" t="s">
        <v>26</v>
      </c>
      <c r="Q1722" t="s">
        <v>27</v>
      </c>
      <c r="R1722" t="s">
        <v>1219</v>
      </c>
      <c r="S1722" t="s">
        <v>4326</v>
      </c>
    </row>
    <row r="1723" spans="1:19">
      <c r="A1723" t="s">
        <v>4327</v>
      </c>
      <c r="B1723" s="1">
        <v>44805</v>
      </c>
      <c r="C1723" t="s">
        <v>22</v>
      </c>
      <c r="D1723">
        <v>27</v>
      </c>
      <c r="E1723" t="s">
        <v>39</v>
      </c>
      <c r="F1723">
        <v>0</v>
      </c>
      <c r="G1723">
        <v>3</v>
      </c>
      <c r="H1723" t="s">
        <v>3686</v>
      </c>
      <c r="I1723">
        <v>3715</v>
      </c>
      <c r="J1723">
        <v>0</v>
      </c>
      <c r="K1723">
        <v>35</v>
      </c>
      <c r="M1723" t="s">
        <v>23</v>
      </c>
      <c r="N1723" t="s">
        <v>23</v>
      </c>
      <c r="O1723" t="s">
        <v>25</v>
      </c>
      <c r="P1723" t="s">
        <v>26</v>
      </c>
      <c r="Q1723" t="s">
        <v>27</v>
      </c>
      <c r="R1723" t="s">
        <v>736</v>
      </c>
      <c r="S1723" t="s">
        <v>4328</v>
      </c>
    </row>
    <row r="1724" spans="1:19">
      <c r="A1724" t="s">
        <v>4329</v>
      </c>
      <c r="B1724" s="1">
        <v>45858</v>
      </c>
      <c r="C1724" t="s">
        <v>22</v>
      </c>
      <c r="D1724">
        <v>46</v>
      </c>
      <c r="E1724" t="s">
        <v>39</v>
      </c>
      <c r="F1724">
        <v>3</v>
      </c>
      <c r="G1724">
        <v>3</v>
      </c>
      <c r="H1724" t="s">
        <v>3751</v>
      </c>
      <c r="I1724">
        <v>4221</v>
      </c>
      <c r="J1724">
        <v>0</v>
      </c>
      <c r="K1724">
        <v>1</v>
      </c>
      <c r="M1724" t="s">
        <v>23</v>
      </c>
      <c r="N1724" t="s">
        <v>39</v>
      </c>
      <c r="P1724" t="s">
        <v>26</v>
      </c>
      <c r="Q1724" t="s">
        <v>50</v>
      </c>
      <c r="R1724" t="s">
        <v>2056</v>
      </c>
      <c r="S1724" t="s">
        <v>4330</v>
      </c>
    </row>
    <row r="1725" spans="1:19">
      <c r="A1725" t="s">
        <v>4331</v>
      </c>
      <c r="B1725" s="1">
        <v>45717</v>
      </c>
      <c r="C1725" t="s">
        <v>33</v>
      </c>
      <c r="D1725">
        <v>22</v>
      </c>
      <c r="E1725" t="s">
        <v>23</v>
      </c>
      <c r="F1725">
        <v>1</v>
      </c>
      <c r="G1725">
        <v>3</v>
      </c>
      <c r="H1725" t="s">
        <v>3686</v>
      </c>
      <c r="I1725">
        <v>5973</v>
      </c>
      <c r="J1725">
        <v>1</v>
      </c>
      <c r="K1725">
        <v>5</v>
      </c>
      <c r="M1725" t="s">
        <v>39</v>
      </c>
      <c r="N1725" t="s">
        <v>23</v>
      </c>
      <c r="O1725" t="s">
        <v>49</v>
      </c>
      <c r="P1725" t="s">
        <v>26</v>
      </c>
      <c r="Q1725" t="s">
        <v>27</v>
      </c>
      <c r="R1725" t="s">
        <v>738</v>
      </c>
      <c r="S1725" t="s">
        <v>4332</v>
      </c>
    </row>
    <row r="1726" spans="1:19">
      <c r="A1726" t="s">
        <v>4333</v>
      </c>
      <c r="B1726" s="1">
        <v>43757</v>
      </c>
      <c r="C1726" t="s">
        <v>22</v>
      </c>
      <c r="D1726">
        <v>56</v>
      </c>
      <c r="E1726" t="s">
        <v>23</v>
      </c>
      <c r="F1726">
        <v>0</v>
      </c>
      <c r="G1726">
        <v>3</v>
      </c>
      <c r="H1726" t="s">
        <v>3686</v>
      </c>
      <c r="I1726">
        <v>5085</v>
      </c>
      <c r="J1726">
        <v>8</v>
      </c>
      <c r="K1726">
        <v>70</v>
      </c>
      <c r="L1726" t="s">
        <v>316</v>
      </c>
      <c r="M1726" t="s">
        <v>23</v>
      </c>
      <c r="N1726" t="s">
        <v>23</v>
      </c>
      <c r="O1726" t="s">
        <v>56</v>
      </c>
      <c r="P1726" t="s">
        <v>164</v>
      </c>
      <c r="Q1726" t="s">
        <v>27</v>
      </c>
      <c r="R1726" t="s">
        <v>618</v>
      </c>
      <c r="S1726" t="s">
        <v>4334</v>
      </c>
    </row>
    <row r="1727" spans="1:19">
      <c r="A1727" t="s">
        <v>4335</v>
      </c>
      <c r="B1727" s="1">
        <v>44448</v>
      </c>
      <c r="C1727" t="s">
        <v>22</v>
      </c>
      <c r="D1727">
        <v>50</v>
      </c>
      <c r="E1727" t="s">
        <v>39</v>
      </c>
      <c r="F1727">
        <v>0</v>
      </c>
      <c r="G1727">
        <v>3</v>
      </c>
      <c r="H1727" t="s">
        <v>3686</v>
      </c>
      <c r="I1727">
        <v>2508</v>
      </c>
      <c r="J1727">
        <v>0</v>
      </c>
      <c r="K1727">
        <v>47</v>
      </c>
      <c r="M1727" t="s">
        <v>23</v>
      </c>
      <c r="N1727" t="s">
        <v>23</v>
      </c>
      <c r="O1727" t="s">
        <v>25</v>
      </c>
      <c r="P1727" t="s">
        <v>26</v>
      </c>
      <c r="Q1727" t="s">
        <v>50</v>
      </c>
      <c r="R1727" t="s">
        <v>2536</v>
      </c>
      <c r="S1727" t="s">
        <v>4336</v>
      </c>
    </row>
    <row r="1728" spans="1:19">
      <c r="A1728" t="s">
        <v>4337</v>
      </c>
      <c r="B1728" s="1">
        <v>44369</v>
      </c>
      <c r="C1728" t="s">
        <v>33</v>
      </c>
      <c r="D1728">
        <v>40</v>
      </c>
      <c r="E1728" t="s">
        <v>39</v>
      </c>
      <c r="F1728">
        <v>3</v>
      </c>
      <c r="G1728">
        <v>3</v>
      </c>
      <c r="H1728" t="s">
        <v>3686</v>
      </c>
      <c r="I1728">
        <v>4263</v>
      </c>
      <c r="J1728">
        <v>0</v>
      </c>
      <c r="K1728">
        <v>50</v>
      </c>
      <c r="M1728" t="s">
        <v>23</v>
      </c>
      <c r="N1728" t="s">
        <v>39</v>
      </c>
      <c r="P1728" t="s">
        <v>164</v>
      </c>
      <c r="Q1728" t="s">
        <v>50</v>
      </c>
      <c r="R1728" t="s">
        <v>2249</v>
      </c>
      <c r="S1728" t="s">
        <v>4338</v>
      </c>
    </row>
    <row r="1729" spans="1:19">
      <c r="A1729" t="s">
        <v>4339</v>
      </c>
      <c r="B1729" s="1">
        <v>44658</v>
      </c>
      <c r="C1729" t="s">
        <v>33</v>
      </c>
      <c r="D1729">
        <v>42</v>
      </c>
      <c r="E1729" t="s">
        <v>39</v>
      </c>
      <c r="F1729">
        <v>0</v>
      </c>
      <c r="G1729">
        <v>3</v>
      </c>
      <c r="H1729" t="s">
        <v>3686</v>
      </c>
      <c r="I1729">
        <v>3091</v>
      </c>
      <c r="J1729">
        <v>0</v>
      </c>
      <c r="K1729">
        <v>40</v>
      </c>
      <c r="M1729" t="s">
        <v>23</v>
      </c>
      <c r="N1729" t="s">
        <v>39</v>
      </c>
      <c r="P1729" t="s">
        <v>164</v>
      </c>
      <c r="Q1729" t="s">
        <v>27</v>
      </c>
      <c r="R1729" t="s">
        <v>1962</v>
      </c>
      <c r="S1729" t="s">
        <v>4340</v>
      </c>
    </row>
    <row r="1730" spans="1:19">
      <c r="A1730" t="s">
        <v>4341</v>
      </c>
      <c r="B1730" s="1">
        <v>44242</v>
      </c>
      <c r="C1730" t="s">
        <v>33</v>
      </c>
      <c r="D1730">
        <v>27</v>
      </c>
      <c r="E1730" t="s">
        <v>23</v>
      </c>
      <c r="F1730">
        <v>0</v>
      </c>
      <c r="G1730">
        <v>3</v>
      </c>
      <c r="H1730" t="s">
        <v>3686</v>
      </c>
      <c r="I1730">
        <v>5907</v>
      </c>
      <c r="J1730">
        <v>5</v>
      </c>
      <c r="K1730">
        <v>54</v>
      </c>
      <c r="M1730" t="s">
        <v>23</v>
      </c>
      <c r="N1730" t="s">
        <v>23</v>
      </c>
      <c r="O1730" t="s">
        <v>56</v>
      </c>
      <c r="P1730" t="s">
        <v>164</v>
      </c>
      <c r="Q1730" t="s">
        <v>50</v>
      </c>
      <c r="R1730" t="s">
        <v>3610</v>
      </c>
      <c r="S1730" t="s">
        <v>4342</v>
      </c>
    </row>
    <row r="1731" spans="1:19">
      <c r="A1731" t="s">
        <v>4343</v>
      </c>
      <c r="B1731" s="1">
        <v>44730</v>
      </c>
      <c r="C1731" t="s">
        <v>33</v>
      </c>
      <c r="D1731">
        <v>22</v>
      </c>
      <c r="E1731" t="s">
        <v>39</v>
      </c>
      <c r="F1731">
        <v>0</v>
      </c>
      <c r="G1731">
        <v>3</v>
      </c>
      <c r="H1731" t="s">
        <v>3686</v>
      </c>
      <c r="I1731">
        <v>4539</v>
      </c>
      <c r="J1731">
        <v>0</v>
      </c>
      <c r="K1731">
        <v>38</v>
      </c>
      <c r="M1731" t="s">
        <v>23</v>
      </c>
      <c r="N1731" t="s">
        <v>39</v>
      </c>
      <c r="P1731" t="s">
        <v>202</v>
      </c>
      <c r="Q1731" t="s">
        <v>50</v>
      </c>
      <c r="R1731" t="s">
        <v>2056</v>
      </c>
      <c r="S1731" t="s">
        <v>4344</v>
      </c>
    </row>
    <row r="1732" spans="1:19">
      <c r="A1732" t="s">
        <v>4345</v>
      </c>
      <c r="B1732" s="1">
        <v>44806</v>
      </c>
      <c r="C1732" t="s">
        <v>22</v>
      </c>
      <c r="D1732">
        <v>48</v>
      </c>
      <c r="E1732" t="s">
        <v>39</v>
      </c>
      <c r="F1732">
        <v>0</v>
      </c>
      <c r="G1732">
        <v>3</v>
      </c>
      <c r="H1732" t="s">
        <v>3686</v>
      </c>
      <c r="I1732">
        <v>2187</v>
      </c>
      <c r="J1732">
        <v>0</v>
      </c>
      <c r="K1732">
        <v>35</v>
      </c>
      <c r="M1732" t="s">
        <v>23</v>
      </c>
      <c r="N1732" t="s">
        <v>23</v>
      </c>
      <c r="O1732" t="s">
        <v>49</v>
      </c>
      <c r="P1732" t="s">
        <v>26</v>
      </c>
      <c r="Q1732" t="s">
        <v>27</v>
      </c>
      <c r="R1732" t="s">
        <v>4346</v>
      </c>
      <c r="S1732" t="s">
        <v>4347</v>
      </c>
    </row>
    <row r="1733" spans="1:19">
      <c r="A1733" t="s">
        <v>4348</v>
      </c>
      <c r="B1733" s="1">
        <v>43887</v>
      </c>
      <c r="C1733" t="s">
        <v>33</v>
      </c>
      <c r="D1733">
        <v>64</v>
      </c>
      <c r="E1733" t="s">
        <v>39</v>
      </c>
      <c r="F1733">
        <v>0</v>
      </c>
      <c r="G1733">
        <v>3</v>
      </c>
      <c r="H1733" t="s">
        <v>3686</v>
      </c>
      <c r="I1733">
        <v>6435</v>
      </c>
      <c r="J1733">
        <v>0</v>
      </c>
      <c r="K1733">
        <v>66</v>
      </c>
      <c r="L1733" t="s">
        <v>316</v>
      </c>
      <c r="M1733" t="s">
        <v>39</v>
      </c>
      <c r="N1733" t="s">
        <v>23</v>
      </c>
      <c r="O1733" t="s">
        <v>49</v>
      </c>
      <c r="P1733" t="s">
        <v>164</v>
      </c>
      <c r="Q1733" t="s">
        <v>84</v>
      </c>
      <c r="R1733" t="s">
        <v>4349</v>
      </c>
      <c r="S1733" t="s">
        <v>4350</v>
      </c>
    </row>
    <row r="1734" spans="1:19">
      <c r="A1734" t="s">
        <v>4351</v>
      </c>
      <c r="B1734" s="1">
        <v>45851</v>
      </c>
      <c r="C1734" t="s">
        <v>22</v>
      </c>
      <c r="D1734">
        <v>37</v>
      </c>
      <c r="E1734" t="s">
        <v>39</v>
      </c>
      <c r="F1734">
        <v>0</v>
      </c>
      <c r="G1734">
        <v>3</v>
      </c>
      <c r="H1734" t="s">
        <v>3751</v>
      </c>
      <c r="I1734">
        <v>5925</v>
      </c>
      <c r="J1734">
        <v>0</v>
      </c>
      <c r="K1734">
        <v>1</v>
      </c>
      <c r="L1734" t="s">
        <v>48</v>
      </c>
      <c r="M1734" t="s">
        <v>23</v>
      </c>
      <c r="N1734" t="s">
        <v>39</v>
      </c>
      <c r="P1734" t="s">
        <v>164</v>
      </c>
      <c r="Q1734" t="s">
        <v>50</v>
      </c>
      <c r="R1734" t="s">
        <v>3772</v>
      </c>
      <c r="S1734" t="s">
        <v>4352</v>
      </c>
    </row>
    <row r="1735" spans="1:19">
      <c r="A1735" t="s">
        <v>4353</v>
      </c>
      <c r="B1735" s="1">
        <v>45507</v>
      </c>
      <c r="C1735" t="s">
        <v>33</v>
      </c>
      <c r="D1735">
        <v>26</v>
      </c>
      <c r="E1735" t="s">
        <v>39</v>
      </c>
      <c r="F1735">
        <v>0</v>
      </c>
      <c r="G1735">
        <v>3</v>
      </c>
      <c r="H1735" t="s">
        <v>3686</v>
      </c>
      <c r="I1735">
        <v>4177</v>
      </c>
      <c r="J1735">
        <v>0</v>
      </c>
      <c r="K1735">
        <v>12</v>
      </c>
      <c r="M1735" t="s">
        <v>23</v>
      </c>
      <c r="N1735" t="s">
        <v>39</v>
      </c>
      <c r="P1735" t="s">
        <v>26</v>
      </c>
      <c r="Q1735" t="s">
        <v>84</v>
      </c>
      <c r="R1735" t="s">
        <v>3789</v>
      </c>
      <c r="S1735" t="s">
        <v>4354</v>
      </c>
    </row>
    <row r="1736" spans="1:19">
      <c r="A1736" t="s">
        <v>4355</v>
      </c>
      <c r="B1736" s="1">
        <v>45476</v>
      </c>
      <c r="C1736" t="s">
        <v>22</v>
      </c>
      <c r="D1736">
        <v>54</v>
      </c>
      <c r="E1736" t="s">
        <v>23</v>
      </c>
      <c r="F1736">
        <v>2</v>
      </c>
      <c r="G1736">
        <v>3</v>
      </c>
      <c r="H1736" t="s">
        <v>3686</v>
      </c>
      <c r="I1736">
        <v>5651</v>
      </c>
      <c r="J1736">
        <v>7</v>
      </c>
      <c r="K1736">
        <v>13</v>
      </c>
      <c r="M1736" t="s">
        <v>23</v>
      </c>
      <c r="N1736" t="s">
        <v>39</v>
      </c>
      <c r="P1736" t="s">
        <v>202</v>
      </c>
      <c r="Q1736" t="s">
        <v>50</v>
      </c>
      <c r="R1736" t="s">
        <v>657</v>
      </c>
      <c r="S1736" t="s">
        <v>4356</v>
      </c>
    </row>
    <row r="1737" spans="1:19">
      <c r="A1737" t="s">
        <v>4357</v>
      </c>
      <c r="B1737" s="1">
        <v>44623</v>
      </c>
      <c r="C1737" t="s">
        <v>33</v>
      </c>
      <c r="D1737">
        <v>33</v>
      </c>
      <c r="E1737" t="s">
        <v>39</v>
      </c>
      <c r="F1737">
        <v>2</v>
      </c>
      <c r="G1737">
        <v>3</v>
      </c>
      <c r="H1737" t="s">
        <v>3686</v>
      </c>
      <c r="I1737">
        <v>5984</v>
      </c>
      <c r="J1737">
        <v>0</v>
      </c>
      <c r="K1737">
        <v>41</v>
      </c>
      <c r="M1737" t="s">
        <v>23</v>
      </c>
      <c r="N1737" t="s">
        <v>23</v>
      </c>
      <c r="O1737" t="s">
        <v>25</v>
      </c>
      <c r="P1737" t="s">
        <v>26</v>
      </c>
      <c r="Q1737" t="s">
        <v>27</v>
      </c>
      <c r="R1737" t="s">
        <v>4358</v>
      </c>
      <c r="S1737" t="s">
        <v>4359</v>
      </c>
    </row>
    <row r="1738" spans="1:19">
      <c r="A1738" t="s">
        <v>4360</v>
      </c>
      <c r="B1738" s="1">
        <v>44096</v>
      </c>
      <c r="C1738" t="s">
        <v>22</v>
      </c>
      <c r="D1738">
        <v>46</v>
      </c>
      <c r="E1738" t="s">
        <v>39</v>
      </c>
      <c r="F1738">
        <v>0</v>
      </c>
      <c r="G1738">
        <v>3</v>
      </c>
      <c r="H1738" t="s">
        <v>3686</v>
      </c>
      <c r="I1738">
        <v>6250</v>
      </c>
      <c r="J1738">
        <v>0</v>
      </c>
      <c r="K1738">
        <v>59</v>
      </c>
      <c r="M1738" t="s">
        <v>23</v>
      </c>
      <c r="N1738" t="s">
        <v>23</v>
      </c>
      <c r="O1738" t="s">
        <v>49</v>
      </c>
      <c r="P1738" t="s">
        <v>202</v>
      </c>
      <c r="Q1738" t="s">
        <v>27</v>
      </c>
      <c r="R1738" t="s">
        <v>4361</v>
      </c>
      <c r="S1738" t="s">
        <v>4362</v>
      </c>
    </row>
    <row r="1739" spans="1:19">
      <c r="A1739" t="s">
        <v>4363</v>
      </c>
      <c r="B1739" s="1">
        <v>43748</v>
      </c>
      <c r="C1739" t="s">
        <v>22</v>
      </c>
      <c r="D1739">
        <v>41</v>
      </c>
      <c r="E1739" t="s">
        <v>23</v>
      </c>
      <c r="F1739">
        <v>0</v>
      </c>
      <c r="G1739">
        <v>3</v>
      </c>
      <c r="H1739" t="s">
        <v>3686</v>
      </c>
      <c r="I1739">
        <v>5514</v>
      </c>
      <c r="J1739">
        <v>7</v>
      </c>
      <c r="K1739">
        <v>70</v>
      </c>
      <c r="L1739" t="s">
        <v>316</v>
      </c>
      <c r="M1739" t="s">
        <v>23</v>
      </c>
      <c r="N1739" t="s">
        <v>23</v>
      </c>
      <c r="O1739" t="s">
        <v>49</v>
      </c>
      <c r="P1739" t="s">
        <v>164</v>
      </c>
      <c r="Q1739" t="s">
        <v>50</v>
      </c>
      <c r="R1739" t="s">
        <v>4364</v>
      </c>
      <c r="S1739" t="s">
        <v>4365</v>
      </c>
    </row>
    <row r="1740" spans="1:19">
      <c r="A1740" t="s">
        <v>4366</v>
      </c>
      <c r="B1740" s="1">
        <v>45304</v>
      </c>
      <c r="C1740" t="s">
        <v>33</v>
      </c>
      <c r="D1740">
        <v>54</v>
      </c>
      <c r="E1740" t="s">
        <v>39</v>
      </c>
      <c r="F1740">
        <v>0</v>
      </c>
      <c r="G1740">
        <v>3</v>
      </c>
      <c r="H1740" t="s">
        <v>3686</v>
      </c>
      <c r="I1740">
        <v>3367</v>
      </c>
      <c r="J1740">
        <v>0</v>
      </c>
      <c r="K1740">
        <v>19</v>
      </c>
      <c r="L1740" t="s">
        <v>97</v>
      </c>
      <c r="M1740" t="s">
        <v>23</v>
      </c>
      <c r="N1740" t="s">
        <v>23</v>
      </c>
      <c r="O1740" t="s">
        <v>49</v>
      </c>
      <c r="P1740" t="s">
        <v>26</v>
      </c>
      <c r="Q1740" t="s">
        <v>50</v>
      </c>
      <c r="R1740" t="s">
        <v>4367</v>
      </c>
      <c r="S1740" t="s">
        <v>4368</v>
      </c>
    </row>
    <row r="1741" spans="1:19">
      <c r="A1741" t="s">
        <v>4369</v>
      </c>
      <c r="B1741" s="1">
        <v>45612</v>
      </c>
      <c r="C1741" t="s">
        <v>22</v>
      </c>
      <c r="D1741">
        <v>22</v>
      </c>
      <c r="E1741" t="s">
        <v>23</v>
      </c>
      <c r="F1741">
        <v>3</v>
      </c>
      <c r="G1741">
        <v>3</v>
      </c>
      <c r="H1741" t="s">
        <v>3686</v>
      </c>
      <c r="I1741">
        <v>2993</v>
      </c>
      <c r="J1741">
        <v>9</v>
      </c>
      <c r="K1741">
        <v>9</v>
      </c>
      <c r="L1741" t="s">
        <v>48</v>
      </c>
      <c r="M1741" t="s">
        <v>23</v>
      </c>
      <c r="N1741" t="s">
        <v>23</v>
      </c>
      <c r="O1741" t="s">
        <v>25</v>
      </c>
      <c r="P1741" t="s">
        <v>202</v>
      </c>
      <c r="Q1741" t="s">
        <v>27</v>
      </c>
      <c r="R1741" t="s">
        <v>215</v>
      </c>
      <c r="S1741" t="s">
        <v>4370</v>
      </c>
    </row>
    <row r="1742" spans="1:19">
      <c r="A1742" t="s">
        <v>4371</v>
      </c>
      <c r="B1742" s="1">
        <v>43702</v>
      </c>
      <c r="C1742" t="s">
        <v>33</v>
      </c>
      <c r="D1742">
        <v>21</v>
      </c>
      <c r="E1742" t="s">
        <v>23</v>
      </c>
      <c r="F1742">
        <v>0</v>
      </c>
      <c r="G1742">
        <v>3</v>
      </c>
      <c r="H1742" t="s">
        <v>3686</v>
      </c>
      <c r="I1742">
        <v>6114</v>
      </c>
      <c r="J1742">
        <v>6</v>
      </c>
      <c r="K1742">
        <v>72</v>
      </c>
      <c r="M1742" t="s">
        <v>23</v>
      </c>
      <c r="N1742" t="s">
        <v>23</v>
      </c>
      <c r="O1742" t="s">
        <v>49</v>
      </c>
      <c r="P1742" t="s">
        <v>164</v>
      </c>
      <c r="Q1742" t="s">
        <v>27</v>
      </c>
      <c r="R1742" t="s">
        <v>4372</v>
      </c>
      <c r="S1742" t="s">
        <v>4373</v>
      </c>
    </row>
    <row r="1743" spans="1:19">
      <c r="A1743" t="s">
        <v>4374</v>
      </c>
      <c r="B1743" s="1">
        <v>45486</v>
      </c>
      <c r="C1743" t="s">
        <v>22</v>
      </c>
      <c r="D1743">
        <v>58</v>
      </c>
      <c r="E1743" t="s">
        <v>23</v>
      </c>
      <c r="F1743">
        <v>3</v>
      </c>
      <c r="G1743">
        <v>3</v>
      </c>
      <c r="H1743" t="s">
        <v>3686</v>
      </c>
      <c r="I1743">
        <v>2898</v>
      </c>
      <c r="J1743">
        <v>0</v>
      </c>
      <c r="K1743">
        <v>13</v>
      </c>
      <c r="M1743" t="s">
        <v>39</v>
      </c>
      <c r="N1743" t="s">
        <v>23</v>
      </c>
      <c r="O1743" t="s">
        <v>49</v>
      </c>
      <c r="P1743" t="s">
        <v>164</v>
      </c>
      <c r="Q1743" t="s">
        <v>50</v>
      </c>
      <c r="R1743" t="s">
        <v>4077</v>
      </c>
      <c r="S1743" t="s">
        <v>4375</v>
      </c>
    </row>
    <row r="1744" spans="1:19">
      <c r="A1744" t="s">
        <v>4376</v>
      </c>
      <c r="B1744" s="1">
        <v>44267</v>
      </c>
      <c r="C1744" t="s">
        <v>22</v>
      </c>
      <c r="D1744">
        <v>25</v>
      </c>
      <c r="E1744" t="s">
        <v>23</v>
      </c>
      <c r="F1744">
        <v>2</v>
      </c>
      <c r="G1744">
        <v>3</v>
      </c>
      <c r="H1744" t="s">
        <v>3686</v>
      </c>
      <c r="I1744">
        <v>4700</v>
      </c>
      <c r="J1744">
        <v>5</v>
      </c>
      <c r="K1744">
        <v>53</v>
      </c>
      <c r="M1744" t="s">
        <v>23</v>
      </c>
      <c r="N1744" t="s">
        <v>23</v>
      </c>
      <c r="O1744" t="s">
        <v>25</v>
      </c>
      <c r="P1744" t="s">
        <v>26</v>
      </c>
      <c r="Q1744" t="s">
        <v>27</v>
      </c>
      <c r="R1744" t="s">
        <v>3951</v>
      </c>
      <c r="S1744" t="s">
        <v>4377</v>
      </c>
    </row>
    <row r="1745" spans="1:19">
      <c r="A1745" t="s">
        <v>4378</v>
      </c>
      <c r="B1745" s="1">
        <v>45734</v>
      </c>
      <c r="C1745" t="s">
        <v>22</v>
      </c>
      <c r="D1745">
        <v>32</v>
      </c>
      <c r="E1745" t="s">
        <v>39</v>
      </c>
      <c r="F1745">
        <v>0</v>
      </c>
      <c r="G1745">
        <v>3</v>
      </c>
      <c r="H1745" t="s">
        <v>3686</v>
      </c>
      <c r="I1745">
        <v>3056</v>
      </c>
      <c r="J1745">
        <v>0</v>
      </c>
      <c r="K1745">
        <v>5</v>
      </c>
      <c r="M1745" t="s">
        <v>23</v>
      </c>
      <c r="N1745" t="s">
        <v>39</v>
      </c>
      <c r="P1745" t="s">
        <v>26</v>
      </c>
      <c r="Q1745" t="s">
        <v>50</v>
      </c>
      <c r="R1745" t="s">
        <v>355</v>
      </c>
      <c r="S1745" t="s">
        <v>4379</v>
      </c>
    </row>
    <row r="1746" spans="1:19">
      <c r="A1746" t="s">
        <v>4380</v>
      </c>
      <c r="B1746" s="1">
        <v>45302</v>
      </c>
      <c r="C1746" t="s">
        <v>33</v>
      </c>
      <c r="D1746">
        <v>43</v>
      </c>
      <c r="E1746" t="s">
        <v>23</v>
      </c>
      <c r="F1746">
        <v>1</v>
      </c>
      <c r="G1746">
        <v>3</v>
      </c>
      <c r="H1746" t="s">
        <v>3686</v>
      </c>
      <c r="I1746">
        <v>5735</v>
      </c>
      <c r="J1746">
        <v>3</v>
      </c>
      <c r="K1746">
        <v>19</v>
      </c>
      <c r="M1746" t="s">
        <v>23</v>
      </c>
      <c r="N1746" t="s">
        <v>23</v>
      </c>
      <c r="O1746" t="s">
        <v>49</v>
      </c>
      <c r="P1746" t="s">
        <v>26</v>
      </c>
      <c r="Q1746" t="s">
        <v>27</v>
      </c>
      <c r="R1746" t="s">
        <v>1016</v>
      </c>
      <c r="S1746" t="s">
        <v>4381</v>
      </c>
    </row>
    <row r="1747" spans="1:19">
      <c r="A1747" t="s">
        <v>4382</v>
      </c>
      <c r="B1747" s="1">
        <v>45846</v>
      </c>
      <c r="C1747" t="s">
        <v>33</v>
      </c>
      <c r="D1747">
        <v>63</v>
      </c>
      <c r="E1747" t="s">
        <v>39</v>
      </c>
      <c r="F1747">
        <v>0</v>
      </c>
      <c r="G1747">
        <v>3</v>
      </c>
      <c r="H1747" t="s">
        <v>3751</v>
      </c>
      <c r="I1747">
        <v>5838</v>
      </c>
      <c r="J1747">
        <v>0</v>
      </c>
      <c r="K1747">
        <v>1</v>
      </c>
      <c r="M1747" t="s">
        <v>23</v>
      </c>
      <c r="N1747" t="s">
        <v>23</v>
      </c>
      <c r="O1747" t="s">
        <v>56</v>
      </c>
      <c r="P1747" t="s">
        <v>26</v>
      </c>
      <c r="Q1747" t="s">
        <v>27</v>
      </c>
      <c r="R1747" t="s">
        <v>4383</v>
      </c>
      <c r="S1747" t="s">
        <v>4384</v>
      </c>
    </row>
    <row r="1748" spans="1:19">
      <c r="A1748" t="s">
        <v>4385</v>
      </c>
      <c r="B1748" s="1">
        <v>44579</v>
      </c>
      <c r="C1748" t="s">
        <v>22</v>
      </c>
      <c r="D1748">
        <v>19</v>
      </c>
      <c r="E1748" t="s">
        <v>39</v>
      </c>
      <c r="F1748">
        <v>0</v>
      </c>
      <c r="G1748">
        <v>3</v>
      </c>
      <c r="H1748" t="s">
        <v>3686</v>
      </c>
      <c r="I1748">
        <v>2496</v>
      </c>
      <c r="J1748">
        <v>0</v>
      </c>
      <c r="K1748">
        <v>43</v>
      </c>
      <c r="L1748" t="s">
        <v>142</v>
      </c>
      <c r="M1748" t="s">
        <v>23</v>
      </c>
      <c r="N1748" t="s">
        <v>23</v>
      </c>
      <c r="O1748" t="s">
        <v>25</v>
      </c>
      <c r="P1748" t="s">
        <v>202</v>
      </c>
      <c r="Q1748" t="s">
        <v>50</v>
      </c>
      <c r="R1748" t="s">
        <v>4386</v>
      </c>
      <c r="S1748" t="s">
        <v>4387</v>
      </c>
    </row>
    <row r="1749" spans="1:19">
      <c r="A1749" t="s">
        <v>4388</v>
      </c>
      <c r="B1749" s="1">
        <v>45739</v>
      </c>
      <c r="C1749" t="s">
        <v>22</v>
      </c>
      <c r="D1749">
        <v>33</v>
      </c>
      <c r="E1749" t="s">
        <v>23</v>
      </c>
      <c r="F1749">
        <v>0</v>
      </c>
      <c r="G1749">
        <v>3</v>
      </c>
      <c r="H1749" t="s">
        <v>3686</v>
      </c>
      <c r="I1749">
        <v>2576</v>
      </c>
      <c r="J1749">
        <v>8</v>
      </c>
      <c r="K1749">
        <v>5</v>
      </c>
      <c r="L1749" t="s">
        <v>48</v>
      </c>
      <c r="M1749" t="s">
        <v>23</v>
      </c>
      <c r="N1749" t="s">
        <v>23</v>
      </c>
      <c r="O1749" t="s">
        <v>25</v>
      </c>
      <c r="P1749" t="s">
        <v>26</v>
      </c>
      <c r="Q1749" t="s">
        <v>27</v>
      </c>
      <c r="R1749" t="s">
        <v>289</v>
      </c>
      <c r="S1749" t="s">
        <v>4389</v>
      </c>
    </row>
    <row r="1750" spans="1:19">
      <c r="A1750" t="s">
        <v>4390</v>
      </c>
      <c r="B1750" s="1">
        <v>44635</v>
      </c>
      <c r="C1750" t="s">
        <v>33</v>
      </c>
      <c r="D1750">
        <v>20</v>
      </c>
      <c r="E1750" t="s">
        <v>23</v>
      </c>
      <c r="F1750">
        <v>2</v>
      </c>
      <c r="G1750">
        <v>3</v>
      </c>
      <c r="H1750" t="s">
        <v>3686</v>
      </c>
      <c r="I1750">
        <v>5468</v>
      </c>
      <c r="J1750">
        <v>1</v>
      </c>
      <c r="K1750">
        <v>41</v>
      </c>
      <c r="M1750" t="s">
        <v>23</v>
      </c>
      <c r="N1750" t="s">
        <v>23</v>
      </c>
      <c r="O1750" t="s">
        <v>49</v>
      </c>
      <c r="P1750" t="s">
        <v>164</v>
      </c>
      <c r="Q1750" t="s">
        <v>27</v>
      </c>
      <c r="R1750" t="s">
        <v>173</v>
      </c>
      <c r="S1750" t="s">
        <v>4391</v>
      </c>
    </row>
    <row r="1751" spans="1:19">
      <c r="A1751" t="s">
        <v>4392</v>
      </c>
      <c r="B1751" s="1">
        <v>43786</v>
      </c>
      <c r="C1751" t="s">
        <v>33</v>
      </c>
      <c r="D1751">
        <v>19</v>
      </c>
      <c r="E1751" t="s">
        <v>23</v>
      </c>
      <c r="F1751">
        <v>3</v>
      </c>
      <c r="G1751">
        <v>3</v>
      </c>
      <c r="H1751" t="s">
        <v>3686</v>
      </c>
      <c r="I1751">
        <v>4686</v>
      </c>
      <c r="J1751">
        <v>1</v>
      </c>
      <c r="K1751">
        <v>69</v>
      </c>
      <c r="L1751" t="s">
        <v>316</v>
      </c>
      <c r="M1751" t="s">
        <v>23</v>
      </c>
      <c r="N1751" t="s">
        <v>23</v>
      </c>
      <c r="O1751" t="s">
        <v>25</v>
      </c>
      <c r="P1751" t="s">
        <v>202</v>
      </c>
      <c r="Q1751" t="s">
        <v>50</v>
      </c>
      <c r="R1751" t="s">
        <v>114</v>
      </c>
      <c r="S1751" t="s">
        <v>4393</v>
      </c>
    </row>
    <row r="1752" spans="1:19">
      <c r="A1752" t="s">
        <v>4394</v>
      </c>
      <c r="B1752" s="1">
        <v>44350</v>
      </c>
      <c r="C1752" t="s">
        <v>22</v>
      </c>
      <c r="D1752">
        <v>44</v>
      </c>
      <c r="E1752" t="s">
        <v>23</v>
      </c>
      <c r="F1752">
        <v>3</v>
      </c>
      <c r="G1752">
        <v>3</v>
      </c>
      <c r="H1752" t="s">
        <v>3686</v>
      </c>
      <c r="I1752">
        <v>6018</v>
      </c>
      <c r="J1752">
        <v>10</v>
      </c>
      <c r="K1752">
        <v>50</v>
      </c>
      <c r="M1752" t="s">
        <v>39</v>
      </c>
      <c r="N1752" t="s">
        <v>23</v>
      </c>
      <c r="O1752" t="s">
        <v>49</v>
      </c>
      <c r="P1752" t="s">
        <v>26</v>
      </c>
      <c r="Q1752" t="s">
        <v>50</v>
      </c>
      <c r="R1752" t="s">
        <v>4395</v>
      </c>
      <c r="S1752" t="s">
        <v>4396</v>
      </c>
    </row>
    <row r="1753" spans="1:19">
      <c r="A1753" t="s">
        <v>4397</v>
      </c>
      <c r="B1753" s="1">
        <v>45822</v>
      </c>
      <c r="C1753" t="s">
        <v>33</v>
      </c>
      <c r="D1753">
        <v>34</v>
      </c>
      <c r="E1753" t="s">
        <v>39</v>
      </c>
      <c r="F1753">
        <v>0</v>
      </c>
      <c r="G1753">
        <v>3</v>
      </c>
      <c r="H1753" t="s">
        <v>3751</v>
      </c>
      <c r="I1753">
        <v>5441</v>
      </c>
      <c r="J1753">
        <v>0</v>
      </c>
      <c r="K1753">
        <v>2</v>
      </c>
      <c r="L1753" t="s">
        <v>48</v>
      </c>
      <c r="M1753" t="s">
        <v>23</v>
      </c>
      <c r="N1753" t="s">
        <v>23</v>
      </c>
      <c r="O1753" t="s">
        <v>56</v>
      </c>
      <c r="P1753" t="s">
        <v>26</v>
      </c>
      <c r="Q1753" t="s">
        <v>50</v>
      </c>
      <c r="R1753" t="s">
        <v>735</v>
      </c>
      <c r="S1753" t="s">
        <v>4398</v>
      </c>
    </row>
    <row r="1754" spans="1:19">
      <c r="A1754" t="s">
        <v>4399</v>
      </c>
      <c r="B1754" s="1">
        <v>45080</v>
      </c>
      <c r="C1754" t="s">
        <v>33</v>
      </c>
      <c r="D1754">
        <v>24</v>
      </c>
      <c r="E1754" t="s">
        <v>39</v>
      </c>
      <c r="F1754">
        <v>2</v>
      </c>
      <c r="G1754">
        <v>3</v>
      </c>
      <c r="H1754" t="s">
        <v>3686</v>
      </c>
      <c r="I1754">
        <v>3746</v>
      </c>
      <c r="J1754">
        <v>0</v>
      </c>
      <c r="K1754">
        <v>26</v>
      </c>
      <c r="M1754" t="s">
        <v>39</v>
      </c>
      <c r="N1754" t="s">
        <v>23</v>
      </c>
      <c r="O1754" t="s">
        <v>49</v>
      </c>
      <c r="P1754" t="s">
        <v>26</v>
      </c>
      <c r="Q1754" t="s">
        <v>50</v>
      </c>
      <c r="R1754" t="s">
        <v>4400</v>
      </c>
      <c r="S1754" t="s">
        <v>4401</v>
      </c>
    </row>
    <row r="1755" spans="1:19">
      <c r="A1755" t="s">
        <v>4402</v>
      </c>
      <c r="B1755" s="1">
        <v>43719</v>
      </c>
      <c r="C1755" t="s">
        <v>33</v>
      </c>
      <c r="D1755">
        <v>21</v>
      </c>
      <c r="E1755" t="s">
        <v>23</v>
      </c>
      <c r="F1755">
        <v>3</v>
      </c>
      <c r="G1755">
        <v>3</v>
      </c>
      <c r="H1755" t="s">
        <v>3686</v>
      </c>
      <c r="I1755">
        <v>5097</v>
      </c>
      <c r="J1755">
        <v>10</v>
      </c>
      <c r="K1755">
        <v>71</v>
      </c>
      <c r="L1755" t="s">
        <v>316</v>
      </c>
      <c r="M1755" t="s">
        <v>23</v>
      </c>
      <c r="N1755" t="s">
        <v>23</v>
      </c>
      <c r="O1755" t="s">
        <v>56</v>
      </c>
      <c r="P1755" t="s">
        <v>164</v>
      </c>
      <c r="Q1755" t="s">
        <v>50</v>
      </c>
      <c r="R1755" t="s">
        <v>4403</v>
      </c>
      <c r="S1755" t="s">
        <v>4404</v>
      </c>
    </row>
    <row r="1756" spans="1:19">
      <c r="A1756" t="s">
        <v>4405</v>
      </c>
      <c r="B1756" s="1">
        <v>45549</v>
      </c>
      <c r="C1756" t="s">
        <v>22</v>
      </c>
      <c r="D1756">
        <v>75</v>
      </c>
      <c r="E1756" t="s">
        <v>39</v>
      </c>
      <c r="F1756">
        <v>0</v>
      </c>
      <c r="G1756">
        <v>3</v>
      </c>
      <c r="H1756" t="s">
        <v>3686</v>
      </c>
      <c r="I1756">
        <v>3175</v>
      </c>
      <c r="J1756">
        <v>0</v>
      </c>
      <c r="K1756">
        <v>11</v>
      </c>
      <c r="M1756" t="s">
        <v>23</v>
      </c>
      <c r="N1756" t="s">
        <v>23</v>
      </c>
      <c r="O1756" t="s">
        <v>25</v>
      </c>
      <c r="P1756" t="s">
        <v>164</v>
      </c>
      <c r="Q1756" t="s">
        <v>27</v>
      </c>
      <c r="R1756" t="s">
        <v>4406</v>
      </c>
      <c r="S1756" t="s">
        <v>4407</v>
      </c>
    </row>
    <row r="1757" spans="1:19">
      <c r="A1757" t="s">
        <v>4408</v>
      </c>
      <c r="B1757" s="1">
        <v>43728</v>
      </c>
      <c r="C1757" t="s">
        <v>22</v>
      </c>
      <c r="D1757">
        <v>67</v>
      </c>
      <c r="E1757" t="s">
        <v>39</v>
      </c>
      <c r="F1757">
        <v>0</v>
      </c>
      <c r="G1757">
        <v>3</v>
      </c>
      <c r="H1757" t="s">
        <v>3686</v>
      </c>
      <c r="I1757">
        <v>6423</v>
      </c>
      <c r="J1757">
        <v>0</v>
      </c>
      <c r="K1757">
        <v>71</v>
      </c>
      <c r="M1757" t="s">
        <v>23</v>
      </c>
      <c r="N1757" t="s">
        <v>23</v>
      </c>
      <c r="O1757" t="s">
        <v>25</v>
      </c>
      <c r="P1757" t="s">
        <v>164</v>
      </c>
      <c r="Q1757" t="s">
        <v>27</v>
      </c>
      <c r="R1757" t="s">
        <v>4409</v>
      </c>
      <c r="S1757" t="s">
        <v>4410</v>
      </c>
    </row>
    <row r="1758" spans="1:19">
      <c r="A1758" t="s">
        <v>4411</v>
      </c>
      <c r="B1758" s="1">
        <v>43772</v>
      </c>
      <c r="C1758" t="s">
        <v>22</v>
      </c>
      <c r="D1758">
        <v>79</v>
      </c>
      <c r="E1758" t="s">
        <v>23</v>
      </c>
      <c r="F1758">
        <v>0</v>
      </c>
      <c r="G1758">
        <v>3</v>
      </c>
      <c r="H1758" t="s">
        <v>3686</v>
      </c>
      <c r="I1758">
        <v>4162</v>
      </c>
      <c r="J1758">
        <v>10</v>
      </c>
      <c r="K1758">
        <v>69</v>
      </c>
      <c r="L1758" t="s">
        <v>316</v>
      </c>
      <c r="M1758" t="s">
        <v>39</v>
      </c>
      <c r="N1758" t="s">
        <v>23</v>
      </c>
      <c r="O1758" t="s">
        <v>49</v>
      </c>
      <c r="P1758" t="s">
        <v>164</v>
      </c>
      <c r="Q1758" t="s">
        <v>50</v>
      </c>
      <c r="R1758" t="s">
        <v>4412</v>
      </c>
      <c r="S1758" t="s">
        <v>4413</v>
      </c>
    </row>
    <row r="1759" spans="1:19">
      <c r="A1759" t="s">
        <v>4414</v>
      </c>
      <c r="B1759" s="1">
        <v>45543</v>
      </c>
      <c r="C1759" t="s">
        <v>33</v>
      </c>
      <c r="D1759">
        <v>23</v>
      </c>
      <c r="E1759" t="s">
        <v>23</v>
      </c>
      <c r="F1759">
        <v>1</v>
      </c>
      <c r="G1759">
        <v>3</v>
      </c>
      <c r="H1759" t="s">
        <v>3686</v>
      </c>
      <c r="I1759">
        <v>3443</v>
      </c>
      <c r="J1759">
        <v>1</v>
      </c>
      <c r="K1759">
        <v>11</v>
      </c>
      <c r="M1759" t="s">
        <v>39</v>
      </c>
      <c r="N1759" t="s">
        <v>23</v>
      </c>
      <c r="O1759" t="s">
        <v>56</v>
      </c>
      <c r="P1759" t="s">
        <v>26</v>
      </c>
      <c r="Q1759" t="s">
        <v>27</v>
      </c>
      <c r="R1759" t="s">
        <v>1669</v>
      </c>
      <c r="S1759" t="s">
        <v>4415</v>
      </c>
    </row>
    <row r="1760" spans="1:19">
      <c r="A1760" t="s">
        <v>4416</v>
      </c>
      <c r="B1760" s="1">
        <v>44291</v>
      </c>
      <c r="C1760" t="s">
        <v>33</v>
      </c>
      <c r="D1760">
        <v>35</v>
      </c>
      <c r="E1760" t="s">
        <v>39</v>
      </c>
      <c r="F1760">
        <v>0</v>
      </c>
      <c r="G1760">
        <v>3</v>
      </c>
      <c r="H1760" t="s">
        <v>3686</v>
      </c>
      <c r="I1760">
        <v>6078</v>
      </c>
      <c r="J1760">
        <v>0</v>
      </c>
      <c r="K1760">
        <v>52</v>
      </c>
      <c r="M1760" t="s">
        <v>23</v>
      </c>
      <c r="N1760" t="s">
        <v>23</v>
      </c>
      <c r="O1760" t="s">
        <v>49</v>
      </c>
      <c r="P1760" t="s">
        <v>202</v>
      </c>
      <c r="Q1760" t="s">
        <v>50</v>
      </c>
      <c r="R1760" t="s">
        <v>4417</v>
      </c>
      <c r="S1760" t="s">
        <v>4418</v>
      </c>
    </row>
    <row r="1761" spans="1:19">
      <c r="A1761" t="s">
        <v>4419</v>
      </c>
      <c r="B1761" s="1">
        <v>45064</v>
      </c>
      <c r="C1761" t="s">
        <v>22</v>
      </c>
      <c r="D1761">
        <v>33</v>
      </c>
      <c r="E1761" t="s">
        <v>23</v>
      </c>
      <c r="F1761">
        <v>1</v>
      </c>
      <c r="G1761">
        <v>3</v>
      </c>
      <c r="H1761" t="s">
        <v>3686</v>
      </c>
      <c r="I1761">
        <v>3796</v>
      </c>
      <c r="J1761">
        <v>1</v>
      </c>
      <c r="K1761">
        <v>27</v>
      </c>
      <c r="L1761" t="s">
        <v>40</v>
      </c>
      <c r="M1761" t="s">
        <v>23</v>
      </c>
      <c r="N1761" t="s">
        <v>23</v>
      </c>
      <c r="O1761" t="s">
        <v>25</v>
      </c>
      <c r="P1761" t="s">
        <v>26</v>
      </c>
      <c r="Q1761" t="s">
        <v>50</v>
      </c>
      <c r="R1761" t="s">
        <v>563</v>
      </c>
      <c r="S1761" t="s">
        <v>4420</v>
      </c>
    </row>
    <row r="1762" spans="1:19">
      <c r="A1762" t="s">
        <v>4421</v>
      </c>
      <c r="B1762" s="1">
        <v>44095</v>
      </c>
      <c r="C1762" t="s">
        <v>22</v>
      </c>
      <c r="D1762">
        <v>33</v>
      </c>
      <c r="E1762" t="s">
        <v>23</v>
      </c>
      <c r="F1762">
        <v>0</v>
      </c>
      <c r="G1762">
        <v>3</v>
      </c>
      <c r="H1762" t="s">
        <v>3686</v>
      </c>
      <c r="I1762">
        <v>4149</v>
      </c>
      <c r="J1762">
        <v>3</v>
      </c>
      <c r="K1762">
        <v>59</v>
      </c>
      <c r="L1762" t="s">
        <v>142</v>
      </c>
      <c r="M1762" t="s">
        <v>23</v>
      </c>
      <c r="N1762" t="s">
        <v>39</v>
      </c>
      <c r="P1762" t="s">
        <v>164</v>
      </c>
      <c r="Q1762" t="s">
        <v>50</v>
      </c>
      <c r="R1762" t="s">
        <v>3559</v>
      </c>
      <c r="S1762" t="s">
        <v>4422</v>
      </c>
    </row>
    <row r="1763" spans="1:19">
      <c r="A1763" t="s">
        <v>4423</v>
      </c>
      <c r="B1763" s="1">
        <v>43717</v>
      </c>
      <c r="C1763" t="s">
        <v>22</v>
      </c>
      <c r="D1763">
        <v>49</v>
      </c>
      <c r="E1763" t="s">
        <v>39</v>
      </c>
      <c r="F1763">
        <v>0</v>
      </c>
      <c r="G1763">
        <v>3</v>
      </c>
      <c r="H1763" t="s">
        <v>3686</v>
      </c>
      <c r="I1763">
        <v>5308</v>
      </c>
      <c r="J1763">
        <v>0</v>
      </c>
      <c r="K1763">
        <v>71</v>
      </c>
      <c r="M1763" t="s">
        <v>23</v>
      </c>
      <c r="N1763" t="s">
        <v>39</v>
      </c>
      <c r="P1763" t="s">
        <v>164</v>
      </c>
      <c r="Q1763" t="s">
        <v>50</v>
      </c>
      <c r="R1763" t="s">
        <v>226</v>
      </c>
      <c r="S1763" t="s">
        <v>4424</v>
      </c>
    </row>
    <row r="1764" spans="1:19">
      <c r="A1764" t="s">
        <v>4425</v>
      </c>
      <c r="B1764" s="1">
        <v>45856</v>
      </c>
      <c r="C1764" t="s">
        <v>22</v>
      </c>
      <c r="D1764">
        <v>61</v>
      </c>
      <c r="E1764" t="s">
        <v>39</v>
      </c>
      <c r="F1764">
        <v>0</v>
      </c>
      <c r="G1764">
        <v>3</v>
      </c>
      <c r="H1764" t="s">
        <v>3751</v>
      </c>
      <c r="I1764">
        <v>4120</v>
      </c>
      <c r="J1764">
        <v>0</v>
      </c>
      <c r="K1764">
        <v>1</v>
      </c>
      <c r="M1764" t="s">
        <v>23</v>
      </c>
      <c r="N1764" t="s">
        <v>23</v>
      </c>
      <c r="O1764" t="s">
        <v>25</v>
      </c>
      <c r="P1764" t="s">
        <v>26</v>
      </c>
      <c r="Q1764" t="s">
        <v>27</v>
      </c>
      <c r="R1764" t="s">
        <v>3074</v>
      </c>
      <c r="S1764" t="s">
        <v>4426</v>
      </c>
    </row>
    <row r="1765" spans="1:19">
      <c r="A1765" t="s">
        <v>4427</v>
      </c>
      <c r="B1765" s="1">
        <v>45432</v>
      </c>
      <c r="C1765" t="s">
        <v>22</v>
      </c>
      <c r="D1765">
        <v>23</v>
      </c>
      <c r="E1765" t="s">
        <v>23</v>
      </c>
      <c r="F1765">
        <v>1</v>
      </c>
      <c r="G1765">
        <v>3</v>
      </c>
      <c r="H1765" t="s">
        <v>3686</v>
      </c>
      <c r="I1765">
        <v>3707</v>
      </c>
      <c r="J1765">
        <v>8</v>
      </c>
      <c r="K1765">
        <v>15</v>
      </c>
      <c r="M1765" t="s">
        <v>23</v>
      </c>
      <c r="N1765" t="s">
        <v>23</v>
      </c>
      <c r="O1765" t="s">
        <v>25</v>
      </c>
      <c r="P1765" t="s">
        <v>202</v>
      </c>
      <c r="Q1765" t="s">
        <v>27</v>
      </c>
      <c r="R1765" t="s">
        <v>2370</v>
      </c>
      <c r="S1765" t="s">
        <v>4428</v>
      </c>
    </row>
    <row r="1766" spans="1:19">
      <c r="A1766" t="s">
        <v>4429</v>
      </c>
      <c r="B1766" s="1">
        <v>45098</v>
      </c>
      <c r="C1766" t="s">
        <v>33</v>
      </c>
      <c r="D1766">
        <v>37</v>
      </c>
      <c r="E1766" t="s">
        <v>39</v>
      </c>
      <c r="F1766">
        <v>0</v>
      </c>
      <c r="G1766">
        <v>3</v>
      </c>
      <c r="H1766" t="s">
        <v>3686</v>
      </c>
      <c r="I1766">
        <v>4501</v>
      </c>
      <c r="J1766">
        <v>0</v>
      </c>
      <c r="K1766">
        <v>26</v>
      </c>
      <c r="L1766" t="s">
        <v>40</v>
      </c>
      <c r="M1766" t="s">
        <v>23</v>
      </c>
      <c r="N1766" t="s">
        <v>23</v>
      </c>
      <c r="O1766" t="s">
        <v>25</v>
      </c>
      <c r="P1766" t="s">
        <v>26</v>
      </c>
      <c r="Q1766" t="s">
        <v>27</v>
      </c>
      <c r="R1766" t="s">
        <v>953</v>
      </c>
      <c r="S1766" t="s">
        <v>4430</v>
      </c>
    </row>
    <row r="1767" spans="1:19">
      <c r="A1767" t="s">
        <v>4431</v>
      </c>
      <c r="B1767" s="1">
        <v>45276</v>
      </c>
      <c r="C1767" t="s">
        <v>33</v>
      </c>
      <c r="D1767">
        <v>23</v>
      </c>
      <c r="E1767" t="s">
        <v>39</v>
      </c>
      <c r="F1767">
        <v>0</v>
      </c>
      <c r="G1767">
        <v>3</v>
      </c>
      <c r="H1767" t="s">
        <v>3686</v>
      </c>
      <c r="I1767">
        <v>5409</v>
      </c>
      <c r="J1767">
        <v>0</v>
      </c>
      <c r="K1767">
        <v>20</v>
      </c>
      <c r="L1767" t="s">
        <v>97</v>
      </c>
      <c r="M1767" t="s">
        <v>23</v>
      </c>
      <c r="N1767" t="s">
        <v>39</v>
      </c>
      <c r="P1767" t="s">
        <v>26</v>
      </c>
      <c r="Q1767" t="s">
        <v>27</v>
      </c>
      <c r="R1767" t="s">
        <v>2874</v>
      </c>
      <c r="S1767" t="s">
        <v>4432</v>
      </c>
    </row>
    <row r="1768" spans="1:19">
      <c r="A1768" t="s">
        <v>4433</v>
      </c>
      <c r="B1768" s="1">
        <v>45327</v>
      </c>
      <c r="C1768" t="s">
        <v>22</v>
      </c>
      <c r="D1768">
        <v>26</v>
      </c>
      <c r="E1768" t="s">
        <v>23</v>
      </c>
      <c r="F1768">
        <v>2</v>
      </c>
      <c r="G1768">
        <v>3</v>
      </c>
      <c r="H1768" t="s">
        <v>3686</v>
      </c>
      <c r="I1768">
        <v>4134</v>
      </c>
      <c r="J1768">
        <v>9</v>
      </c>
      <c r="K1768">
        <v>18</v>
      </c>
      <c r="L1768" t="s">
        <v>97</v>
      </c>
      <c r="M1768" t="s">
        <v>39</v>
      </c>
      <c r="N1768" t="s">
        <v>23</v>
      </c>
      <c r="O1768" t="s">
        <v>49</v>
      </c>
      <c r="P1768" t="s">
        <v>26</v>
      </c>
      <c r="Q1768" t="s">
        <v>50</v>
      </c>
      <c r="R1768" t="s">
        <v>4434</v>
      </c>
      <c r="S1768" t="s">
        <v>4435</v>
      </c>
    </row>
    <row r="1769" spans="1:19">
      <c r="A1769" t="s">
        <v>4436</v>
      </c>
      <c r="B1769" s="1">
        <v>44264</v>
      </c>
      <c r="C1769" t="s">
        <v>33</v>
      </c>
      <c r="D1769">
        <v>34</v>
      </c>
      <c r="E1769" t="s">
        <v>39</v>
      </c>
      <c r="F1769">
        <v>0</v>
      </c>
      <c r="G1769">
        <v>3</v>
      </c>
      <c r="H1769" t="s">
        <v>3686</v>
      </c>
      <c r="I1769">
        <v>5183</v>
      </c>
      <c r="J1769">
        <v>0</v>
      </c>
      <c r="K1769">
        <v>53</v>
      </c>
      <c r="M1769" t="s">
        <v>39</v>
      </c>
      <c r="N1769" t="s">
        <v>23</v>
      </c>
      <c r="O1769" t="s">
        <v>49</v>
      </c>
      <c r="P1769" t="s">
        <v>202</v>
      </c>
      <c r="Q1769" t="s">
        <v>27</v>
      </c>
      <c r="R1769" t="s">
        <v>4437</v>
      </c>
      <c r="S1769" t="s">
        <v>4438</v>
      </c>
    </row>
    <row r="1770" spans="1:19">
      <c r="A1770" t="s">
        <v>4439</v>
      </c>
      <c r="B1770" s="1">
        <v>43924</v>
      </c>
      <c r="C1770" t="s">
        <v>22</v>
      </c>
      <c r="D1770">
        <v>20</v>
      </c>
      <c r="E1770" t="s">
        <v>23</v>
      </c>
      <c r="F1770">
        <v>0</v>
      </c>
      <c r="G1770">
        <v>3</v>
      </c>
      <c r="H1770" t="s">
        <v>3686</v>
      </c>
      <c r="I1770">
        <v>4515</v>
      </c>
      <c r="J1770">
        <v>5</v>
      </c>
      <c r="K1770">
        <v>64</v>
      </c>
      <c r="L1770" t="s">
        <v>142</v>
      </c>
      <c r="M1770" t="s">
        <v>23</v>
      </c>
      <c r="N1770" t="s">
        <v>23</v>
      </c>
      <c r="O1770" t="s">
        <v>49</v>
      </c>
      <c r="P1770" t="s">
        <v>202</v>
      </c>
      <c r="Q1770" t="s">
        <v>50</v>
      </c>
      <c r="R1770" t="s">
        <v>4440</v>
      </c>
      <c r="S1770" t="s">
        <v>4441</v>
      </c>
    </row>
    <row r="1771" spans="1:19">
      <c r="A1771" t="s">
        <v>4442</v>
      </c>
      <c r="B1771" s="1">
        <v>45176</v>
      </c>
      <c r="C1771" t="s">
        <v>33</v>
      </c>
      <c r="D1771">
        <v>37</v>
      </c>
      <c r="E1771" t="s">
        <v>39</v>
      </c>
      <c r="F1771">
        <v>0</v>
      </c>
      <c r="G1771">
        <v>3</v>
      </c>
      <c r="H1771" t="s">
        <v>3686</v>
      </c>
      <c r="I1771">
        <v>3483</v>
      </c>
      <c r="J1771">
        <v>0</v>
      </c>
      <c r="K1771">
        <v>23</v>
      </c>
      <c r="L1771" t="s">
        <v>97</v>
      </c>
      <c r="M1771" t="s">
        <v>23</v>
      </c>
      <c r="N1771" t="s">
        <v>23</v>
      </c>
      <c r="O1771" t="s">
        <v>49</v>
      </c>
      <c r="P1771" t="s">
        <v>202</v>
      </c>
      <c r="Q1771" t="s">
        <v>50</v>
      </c>
      <c r="R1771" t="s">
        <v>1390</v>
      </c>
      <c r="S1771" t="s">
        <v>4443</v>
      </c>
    </row>
    <row r="1772" spans="1:19">
      <c r="A1772" t="s">
        <v>4444</v>
      </c>
      <c r="B1772" s="1">
        <v>44764</v>
      </c>
      <c r="C1772" t="s">
        <v>22</v>
      </c>
      <c r="D1772">
        <v>24</v>
      </c>
      <c r="E1772" t="s">
        <v>23</v>
      </c>
      <c r="F1772">
        <v>3</v>
      </c>
      <c r="G1772">
        <v>3</v>
      </c>
      <c r="H1772" t="s">
        <v>3686</v>
      </c>
      <c r="I1772">
        <v>2745</v>
      </c>
      <c r="J1772">
        <v>0</v>
      </c>
      <c r="K1772">
        <v>37</v>
      </c>
      <c r="M1772" t="s">
        <v>23</v>
      </c>
      <c r="N1772" t="s">
        <v>39</v>
      </c>
      <c r="P1772" t="s">
        <v>164</v>
      </c>
      <c r="Q1772" t="s">
        <v>27</v>
      </c>
      <c r="R1772" t="s">
        <v>1080</v>
      </c>
      <c r="S1772" t="s">
        <v>4445</v>
      </c>
    </row>
    <row r="1773" spans="1:19">
      <c r="A1773" t="s">
        <v>4446</v>
      </c>
      <c r="B1773" s="1">
        <v>44275</v>
      </c>
      <c r="C1773" t="s">
        <v>33</v>
      </c>
      <c r="D1773">
        <v>29</v>
      </c>
      <c r="E1773" t="s">
        <v>23</v>
      </c>
      <c r="F1773">
        <v>0</v>
      </c>
      <c r="G1773">
        <v>3</v>
      </c>
      <c r="H1773" t="s">
        <v>3686</v>
      </c>
      <c r="I1773">
        <v>5713</v>
      </c>
      <c r="J1773">
        <v>3</v>
      </c>
      <c r="K1773">
        <v>53</v>
      </c>
      <c r="M1773" t="s">
        <v>23</v>
      </c>
      <c r="N1773" t="s">
        <v>23</v>
      </c>
      <c r="O1773" t="s">
        <v>25</v>
      </c>
      <c r="P1773" t="s">
        <v>202</v>
      </c>
      <c r="Q1773" t="s">
        <v>27</v>
      </c>
      <c r="R1773" t="s">
        <v>4447</v>
      </c>
      <c r="S1773" t="s">
        <v>4448</v>
      </c>
    </row>
    <row r="1774" spans="1:19">
      <c r="A1774" t="s">
        <v>4449</v>
      </c>
      <c r="B1774" s="1">
        <v>45428</v>
      </c>
      <c r="C1774" t="s">
        <v>33</v>
      </c>
      <c r="D1774">
        <v>26</v>
      </c>
      <c r="E1774" t="s">
        <v>39</v>
      </c>
      <c r="F1774">
        <v>0</v>
      </c>
      <c r="G1774">
        <v>3</v>
      </c>
      <c r="H1774" t="s">
        <v>3686</v>
      </c>
      <c r="I1774">
        <v>2976</v>
      </c>
      <c r="J1774">
        <v>0</v>
      </c>
      <c r="K1774">
        <v>15</v>
      </c>
      <c r="L1774" t="s">
        <v>97</v>
      </c>
      <c r="M1774" t="s">
        <v>23</v>
      </c>
      <c r="N1774" t="s">
        <v>23</v>
      </c>
      <c r="O1774" t="s">
        <v>56</v>
      </c>
      <c r="P1774" t="s">
        <v>202</v>
      </c>
      <c r="Q1774" t="s">
        <v>50</v>
      </c>
      <c r="R1774" t="s">
        <v>4450</v>
      </c>
      <c r="S1774" t="s">
        <v>4451</v>
      </c>
    </row>
    <row r="1775" spans="1:19">
      <c r="A1775" t="s">
        <v>4452</v>
      </c>
      <c r="B1775" s="1">
        <v>43700</v>
      </c>
      <c r="C1775" t="s">
        <v>33</v>
      </c>
      <c r="D1775">
        <v>62</v>
      </c>
      <c r="E1775" t="s">
        <v>23</v>
      </c>
      <c r="F1775">
        <v>0</v>
      </c>
      <c r="G1775">
        <v>3</v>
      </c>
      <c r="H1775" t="s">
        <v>3686</v>
      </c>
      <c r="I1775">
        <v>5197</v>
      </c>
      <c r="J1775">
        <v>2</v>
      </c>
      <c r="K1775">
        <v>72</v>
      </c>
      <c r="L1775" t="s">
        <v>316</v>
      </c>
      <c r="M1775" t="s">
        <v>23</v>
      </c>
      <c r="N1775" t="s">
        <v>23</v>
      </c>
      <c r="O1775" t="s">
        <v>56</v>
      </c>
      <c r="P1775" t="s">
        <v>164</v>
      </c>
      <c r="Q1775" t="s">
        <v>27</v>
      </c>
      <c r="R1775" t="s">
        <v>1811</v>
      </c>
      <c r="S1775" t="s">
        <v>4453</v>
      </c>
    </row>
    <row r="1776" spans="1:19">
      <c r="A1776" t="s">
        <v>4454</v>
      </c>
      <c r="B1776" s="1">
        <v>44219</v>
      </c>
      <c r="C1776" t="s">
        <v>33</v>
      </c>
      <c r="D1776">
        <v>54</v>
      </c>
      <c r="E1776" t="s">
        <v>23</v>
      </c>
      <c r="F1776">
        <v>0</v>
      </c>
      <c r="G1776">
        <v>3</v>
      </c>
      <c r="H1776" t="s">
        <v>3686</v>
      </c>
      <c r="I1776">
        <v>4888</v>
      </c>
      <c r="J1776">
        <v>8</v>
      </c>
      <c r="K1776">
        <v>55</v>
      </c>
      <c r="L1776" t="s">
        <v>142</v>
      </c>
      <c r="M1776" t="s">
        <v>23</v>
      </c>
      <c r="N1776" t="s">
        <v>39</v>
      </c>
      <c r="P1776" t="s">
        <v>202</v>
      </c>
      <c r="Q1776" t="s">
        <v>27</v>
      </c>
      <c r="R1776" t="s">
        <v>1325</v>
      </c>
      <c r="S1776" t="s">
        <v>4455</v>
      </c>
    </row>
    <row r="1777" spans="1:19">
      <c r="A1777" t="s">
        <v>4456</v>
      </c>
      <c r="B1777" s="1">
        <v>43715</v>
      </c>
      <c r="C1777" t="s">
        <v>33</v>
      </c>
      <c r="D1777">
        <v>50</v>
      </c>
      <c r="E1777" t="s">
        <v>23</v>
      </c>
      <c r="F1777">
        <v>0</v>
      </c>
      <c r="G1777">
        <v>3</v>
      </c>
      <c r="H1777" t="s">
        <v>3686</v>
      </c>
      <c r="I1777">
        <v>5643</v>
      </c>
      <c r="J1777">
        <v>2</v>
      </c>
      <c r="K1777">
        <v>71</v>
      </c>
      <c r="M1777" t="s">
        <v>23</v>
      </c>
      <c r="N1777" t="s">
        <v>23</v>
      </c>
      <c r="O1777" t="s">
        <v>56</v>
      </c>
      <c r="P1777" t="s">
        <v>202</v>
      </c>
      <c r="Q1777" t="s">
        <v>27</v>
      </c>
      <c r="R1777" t="s">
        <v>442</v>
      </c>
      <c r="S1777" t="s">
        <v>4457</v>
      </c>
    </row>
    <row r="1778" spans="1:19">
      <c r="A1778" t="s">
        <v>4458</v>
      </c>
      <c r="B1778" s="1">
        <v>43699</v>
      </c>
      <c r="C1778" t="s">
        <v>33</v>
      </c>
      <c r="D1778">
        <v>61</v>
      </c>
      <c r="E1778" t="s">
        <v>23</v>
      </c>
      <c r="F1778">
        <v>1</v>
      </c>
      <c r="G1778">
        <v>3</v>
      </c>
      <c r="H1778" t="s">
        <v>3686</v>
      </c>
      <c r="I1778">
        <v>4954</v>
      </c>
      <c r="J1778">
        <v>10</v>
      </c>
      <c r="K1778">
        <v>72</v>
      </c>
      <c r="L1778" t="s">
        <v>316</v>
      </c>
      <c r="M1778" t="s">
        <v>39</v>
      </c>
      <c r="N1778" t="s">
        <v>23</v>
      </c>
      <c r="O1778" t="s">
        <v>56</v>
      </c>
      <c r="P1778" t="s">
        <v>164</v>
      </c>
      <c r="Q1778" t="s">
        <v>50</v>
      </c>
      <c r="R1778" t="s">
        <v>4459</v>
      </c>
      <c r="S1778" t="s">
        <v>4460</v>
      </c>
    </row>
    <row r="1779" spans="1:19">
      <c r="A1779" t="s">
        <v>4461</v>
      </c>
      <c r="B1779" s="1">
        <v>43863</v>
      </c>
      <c r="C1779" t="s">
        <v>33</v>
      </c>
      <c r="D1779">
        <v>61</v>
      </c>
      <c r="E1779" t="s">
        <v>23</v>
      </c>
      <c r="F1779">
        <v>2</v>
      </c>
      <c r="G1779">
        <v>3</v>
      </c>
      <c r="H1779" t="s">
        <v>3686</v>
      </c>
      <c r="I1779">
        <v>5865</v>
      </c>
      <c r="J1779">
        <v>2</v>
      </c>
      <c r="K1779">
        <v>66</v>
      </c>
      <c r="M1779" t="s">
        <v>23</v>
      </c>
      <c r="N1779" t="s">
        <v>23</v>
      </c>
      <c r="O1779" t="s">
        <v>25</v>
      </c>
      <c r="P1779" t="s">
        <v>164</v>
      </c>
      <c r="Q1779" t="s">
        <v>27</v>
      </c>
      <c r="R1779" t="s">
        <v>1919</v>
      </c>
      <c r="S1779" t="s">
        <v>4462</v>
      </c>
    </row>
    <row r="1780" spans="1:19">
      <c r="A1780" t="s">
        <v>4463</v>
      </c>
      <c r="B1780" s="1">
        <v>43691</v>
      </c>
      <c r="C1780" t="s">
        <v>33</v>
      </c>
      <c r="D1780">
        <v>46</v>
      </c>
      <c r="E1780" t="s">
        <v>23</v>
      </c>
      <c r="F1780">
        <v>1</v>
      </c>
      <c r="G1780">
        <v>3</v>
      </c>
      <c r="H1780" t="s">
        <v>3686</v>
      </c>
      <c r="I1780">
        <v>4456</v>
      </c>
      <c r="J1780">
        <v>0</v>
      </c>
      <c r="K1780">
        <v>72</v>
      </c>
      <c r="M1780" t="s">
        <v>23</v>
      </c>
      <c r="N1780" t="s">
        <v>23</v>
      </c>
      <c r="O1780" t="s">
        <v>56</v>
      </c>
      <c r="P1780" t="s">
        <v>164</v>
      </c>
      <c r="Q1780" t="s">
        <v>27</v>
      </c>
      <c r="R1780" t="s">
        <v>193</v>
      </c>
      <c r="S1780" t="s">
        <v>4464</v>
      </c>
    </row>
    <row r="1781" spans="1:19">
      <c r="A1781" t="s">
        <v>4465</v>
      </c>
      <c r="B1781" s="1">
        <v>43702</v>
      </c>
      <c r="C1781" t="s">
        <v>33</v>
      </c>
      <c r="D1781">
        <v>19</v>
      </c>
      <c r="E1781" t="s">
        <v>39</v>
      </c>
      <c r="F1781">
        <v>0</v>
      </c>
      <c r="G1781">
        <v>3</v>
      </c>
      <c r="H1781" t="s">
        <v>3686</v>
      </c>
      <c r="I1781">
        <v>5430</v>
      </c>
      <c r="J1781">
        <v>0</v>
      </c>
      <c r="K1781">
        <v>72</v>
      </c>
      <c r="M1781" t="s">
        <v>23</v>
      </c>
      <c r="N1781" t="s">
        <v>23</v>
      </c>
      <c r="O1781" t="s">
        <v>25</v>
      </c>
      <c r="P1781" t="s">
        <v>164</v>
      </c>
      <c r="Q1781" t="s">
        <v>50</v>
      </c>
      <c r="R1781" t="s">
        <v>1225</v>
      </c>
      <c r="S1781" t="s">
        <v>4466</v>
      </c>
    </row>
    <row r="1782" spans="1:19">
      <c r="A1782" t="s">
        <v>4467</v>
      </c>
      <c r="B1782" s="1">
        <v>45589</v>
      </c>
      <c r="C1782" t="s">
        <v>33</v>
      </c>
      <c r="D1782">
        <v>58</v>
      </c>
      <c r="E1782" t="s">
        <v>39</v>
      </c>
      <c r="F1782">
        <v>0</v>
      </c>
      <c r="G1782">
        <v>3</v>
      </c>
      <c r="H1782" t="s">
        <v>3686</v>
      </c>
      <c r="I1782">
        <v>4323</v>
      </c>
      <c r="J1782">
        <v>0</v>
      </c>
      <c r="K1782">
        <v>10</v>
      </c>
      <c r="M1782" t="s">
        <v>23</v>
      </c>
      <c r="N1782" t="s">
        <v>23</v>
      </c>
      <c r="O1782" t="s">
        <v>56</v>
      </c>
      <c r="P1782" t="s">
        <v>26</v>
      </c>
      <c r="Q1782" t="s">
        <v>50</v>
      </c>
      <c r="R1782" t="s">
        <v>4468</v>
      </c>
      <c r="S1782" t="s">
        <v>4469</v>
      </c>
    </row>
    <row r="1783" spans="1:19">
      <c r="A1783" t="s">
        <v>4470</v>
      </c>
      <c r="B1783" s="1">
        <v>45848</v>
      </c>
      <c r="C1783" t="s">
        <v>33</v>
      </c>
      <c r="D1783">
        <v>19</v>
      </c>
      <c r="E1783" t="s">
        <v>39</v>
      </c>
      <c r="F1783">
        <v>0</v>
      </c>
      <c r="G1783">
        <v>3</v>
      </c>
      <c r="H1783" t="s">
        <v>3751</v>
      </c>
      <c r="I1783">
        <v>4056</v>
      </c>
      <c r="J1783">
        <v>0</v>
      </c>
      <c r="K1783">
        <v>1</v>
      </c>
      <c r="M1783" t="s">
        <v>23</v>
      </c>
      <c r="N1783" t="s">
        <v>23</v>
      </c>
      <c r="O1783" t="s">
        <v>25</v>
      </c>
      <c r="P1783" t="s">
        <v>26</v>
      </c>
      <c r="Q1783" t="s">
        <v>50</v>
      </c>
      <c r="R1783" t="s">
        <v>2483</v>
      </c>
      <c r="S1783" t="s">
        <v>4471</v>
      </c>
    </row>
    <row r="1784" spans="1:19">
      <c r="A1784" t="s">
        <v>4472</v>
      </c>
      <c r="B1784" s="1">
        <v>44297</v>
      </c>
      <c r="C1784" t="s">
        <v>22</v>
      </c>
      <c r="D1784">
        <v>34</v>
      </c>
      <c r="E1784" t="s">
        <v>23</v>
      </c>
      <c r="F1784">
        <v>1</v>
      </c>
      <c r="G1784">
        <v>3</v>
      </c>
      <c r="H1784" t="s">
        <v>3686</v>
      </c>
      <c r="I1784">
        <v>5535</v>
      </c>
      <c r="J1784">
        <v>6</v>
      </c>
      <c r="K1784">
        <v>52</v>
      </c>
      <c r="L1784" t="s">
        <v>142</v>
      </c>
      <c r="M1784" t="s">
        <v>23</v>
      </c>
      <c r="N1784" t="s">
        <v>39</v>
      </c>
      <c r="P1784" t="s">
        <v>164</v>
      </c>
      <c r="Q1784" t="s">
        <v>50</v>
      </c>
      <c r="R1784" t="s">
        <v>4473</v>
      </c>
      <c r="S1784" t="s">
        <v>4474</v>
      </c>
    </row>
    <row r="1785" spans="1:19">
      <c r="A1785" t="s">
        <v>4475</v>
      </c>
      <c r="B1785" s="1">
        <v>44138</v>
      </c>
      <c r="C1785" t="s">
        <v>22</v>
      </c>
      <c r="D1785">
        <v>37</v>
      </c>
      <c r="E1785" t="s">
        <v>23</v>
      </c>
      <c r="F1785">
        <v>3</v>
      </c>
      <c r="G1785">
        <v>3</v>
      </c>
      <c r="H1785" t="s">
        <v>3686</v>
      </c>
      <c r="I1785">
        <v>4778</v>
      </c>
      <c r="J1785">
        <v>7</v>
      </c>
      <c r="K1785">
        <v>57</v>
      </c>
      <c r="M1785" t="s">
        <v>23</v>
      </c>
      <c r="N1785" t="s">
        <v>23</v>
      </c>
      <c r="O1785" t="s">
        <v>49</v>
      </c>
      <c r="P1785" t="s">
        <v>202</v>
      </c>
      <c r="Q1785" t="s">
        <v>50</v>
      </c>
      <c r="R1785" t="s">
        <v>4346</v>
      </c>
      <c r="S1785" t="s">
        <v>4476</v>
      </c>
    </row>
    <row r="1786" spans="1:19">
      <c r="A1786" t="s">
        <v>4477</v>
      </c>
      <c r="B1786" s="1">
        <v>45209</v>
      </c>
      <c r="C1786" t="s">
        <v>33</v>
      </c>
      <c r="D1786">
        <v>55</v>
      </c>
      <c r="E1786" t="s">
        <v>39</v>
      </c>
      <c r="F1786">
        <v>2</v>
      </c>
      <c r="G1786">
        <v>3</v>
      </c>
      <c r="H1786" t="s">
        <v>3686</v>
      </c>
      <c r="I1786">
        <v>5941</v>
      </c>
      <c r="J1786">
        <v>0</v>
      </c>
      <c r="K1786">
        <v>22</v>
      </c>
      <c r="M1786" t="s">
        <v>39</v>
      </c>
      <c r="N1786" t="s">
        <v>23</v>
      </c>
      <c r="O1786" t="s">
        <v>49</v>
      </c>
      <c r="P1786" t="s">
        <v>202</v>
      </c>
      <c r="Q1786" t="s">
        <v>50</v>
      </c>
      <c r="R1786" t="s">
        <v>4478</v>
      </c>
      <c r="S1786" t="s">
        <v>4479</v>
      </c>
    </row>
    <row r="1787" spans="1:19">
      <c r="A1787" t="s">
        <v>4480</v>
      </c>
      <c r="B1787" s="1">
        <v>43916</v>
      </c>
      <c r="C1787" t="s">
        <v>22</v>
      </c>
      <c r="D1787">
        <v>47</v>
      </c>
      <c r="E1787" t="s">
        <v>39</v>
      </c>
      <c r="F1787">
        <v>0</v>
      </c>
      <c r="G1787">
        <v>3</v>
      </c>
      <c r="H1787" t="s">
        <v>3686</v>
      </c>
      <c r="I1787">
        <v>5649</v>
      </c>
      <c r="J1787">
        <v>0</v>
      </c>
      <c r="K1787">
        <v>65</v>
      </c>
      <c r="L1787" t="s">
        <v>142</v>
      </c>
      <c r="M1787" t="s">
        <v>23</v>
      </c>
      <c r="N1787" t="s">
        <v>23</v>
      </c>
      <c r="O1787" t="s">
        <v>25</v>
      </c>
      <c r="P1787" t="s">
        <v>164</v>
      </c>
      <c r="Q1787" t="s">
        <v>50</v>
      </c>
      <c r="R1787" t="s">
        <v>114</v>
      </c>
      <c r="S1787" t="s">
        <v>4481</v>
      </c>
    </row>
    <row r="1788" spans="1:19">
      <c r="A1788" t="s">
        <v>4482</v>
      </c>
      <c r="B1788" s="1">
        <v>44430</v>
      </c>
      <c r="C1788" t="s">
        <v>22</v>
      </c>
      <c r="D1788">
        <v>44</v>
      </c>
      <c r="E1788" t="s">
        <v>23</v>
      </c>
      <c r="F1788">
        <v>0</v>
      </c>
      <c r="G1788">
        <v>3</v>
      </c>
      <c r="H1788" t="s">
        <v>3686</v>
      </c>
      <c r="I1788">
        <v>2964</v>
      </c>
      <c r="J1788">
        <v>4</v>
      </c>
      <c r="K1788">
        <v>48</v>
      </c>
      <c r="M1788" t="s">
        <v>23</v>
      </c>
      <c r="N1788" t="s">
        <v>39</v>
      </c>
      <c r="P1788" t="s">
        <v>164</v>
      </c>
      <c r="Q1788" t="s">
        <v>50</v>
      </c>
      <c r="R1788" t="s">
        <v>2056</v>
      </c>
      <c r="S1788" t="s">
        <v>4483</v>
      </c>
    </row>
    <row r="1789" spans="1:19">
      <c r="A1789" t="s">
        <v>4484</v>
      </c>
      <c r="B1789" s="1">
        <v>43681</v>
      </c>
      <c r="C1789" t="s">
        <v>22</v>
      </c>
      <c r="D1789">
        <v>25</v>
      </c>
      <c r="E1789" t="s">
        <v>23</v>
      </c>
      <c r="F1789">
        <v>2</v>
      </c>
      <c r="G1789">
        <v>3</v>
      </c>
      <c r="H1789" t="s">
        <v>3686</v>
      </c>
      <c r="I1789">
        <v>5940</v>
      </c>
      <c r="J1789">
        <v>4</v>
      </c>
      <c r="K1789">
        <v>72</v>
      </c>
      <c r="M1789" t="s">
        <v>23</v>
      </c>
      <c r="N1789" t="s">
        <v>23</v>
      </c>
      <c r="O1789" t="s">
        <v>49</v>
      </c>
      <c r="P1789" t="s">
        <v>164</v>
      </c>
      <c r="Q1789" t="s">
        <v>50</v>
      </c>
      <c r="R1789" t="s">
        <v>62</v>
      </c>
      <c r="S1789" t="s">
        <v>4485</v>
      </c>
    </row>
    <row r="1790" spans="1:19">
      <c r="A1790" t="s">
        <v>4486</v>
      </c>
      <c r="B1790" s="1">
        <v>44531</v>
      </c>
      <c r="C1790" t="s">
        <v>33</v>
      </c>
      <c r="D1790">
        <v>36</v>
      </c>
      <c r="E1790" t="s">
        <v>23</v>
      </c>
      <c r="F1790">
        <v>3</v>
      </c>
      <c r="G1790">
        <v>3</v>
      </c>
      <c r="H1790" t="s">
        <v>3686</v>
      </c>
      <c r="I1790">
        <v>3918</v>
      </c>
      <c r="J1790">
        <v>10</v>
      </c>
      <c r="K1790">
        <v>44</v>
      </c>
      <c r="L1790" t="s">
        <v>142</v>
      </c>
      <c r="M1790" t="s">
        <v>23</v>
      </c>
      <c r="N1790" t="s">
        <v>23</v>
      </c>
      <c r="O1790" t="s">
        <v>49</v>
      </c>
      <c r="P1790" t="s">
        <v>26</v>
      </c>
      <c r="Q1790" t="s">
        <v>27</v>
      </c>
      <c r="R1790" t="s">
        <v>545</v>
      </c>
      <c r="S1790" t="s">
        <v>4487</v>
      </c>
    </row>
    <row r="1791" spans="1:19">
      <c r="A1791" t="s">
        <v>4488</v>
      </c>
      <c r="B1791" s="1">
        <v>44798</v>
      </c>
      <c r="C1791" t="s">
        <v>22</v>
      </c>
      <c r="D1791">
        <v>33</v>
      </c>
      <c r="E1791" t="s">
        <v>39</v>
      </c>
      <c r="F1791">
        <v>0</v>
      </c>
      <c r="G1791">
        <v>3</v>
      </c>
      <c r="H1791" t="s">
        <v>3686</v>
      </c>
      <c r="I1791">
        <v>5703</v>
      </c>
      <c r="J1791">
        <v>0</v>
      </c>
      <c r="K1791">
        <v>36</v>
      </c>
      <c r="L1791" t="s">
        <v>40</v>
      </c>
      <c r="M1791" t="s">
        <v>23</v>
      </c>
      <c r="N1791" t="s">
        <v>39</v>
      </c>
      <c r="P1791" t="s">
        <v>164</v>
      </c>
      <c r="Q1791" t="s">
        <v>50</v>
      </c>
      <c r="R1791" t="s">
        <v>4489</v>
      </c>
      <c r="S1791" t="s">
        <v>4490</v>
      </c>
    </row>
    <row r="1792" spans="1:19">
      <c r="A1792" t="s">
        <v>4491</v>
      </c>
      <c r="B1792" s="1">
        <v>43931</v>
      </c>
      <c r="C1792" t="s">
        <v>33</v>
      </c>
      <c r="D1792">
        <v>41</v>
      </c>
      <c r="E1792" t="s">
        <v>23</v>
      </c>
      <c r="F1792">
        <v>0</v>
      </c>
      <c r="G1792">
        <v>3</v>
      </c>
      <c r="H1792" t="s">
        <v>3686</v>
      </c>
      <c r="I1792">
        <v>5628</v>
      </c>
      <c r="J1792">
        <v>8</v>
      </c>
      <c r="K1792">
        <v>64</v>
      </c>
      <c r="L1792" t="s">
        <v>142</v>
      </c>
      <c r="M1792" t="s">
        <v>23</v>
      </c>
      <c r="N1792" t="s">
        <v>39</v>
      </c>
      <c r="P1792" t="s">
        <v>164</v>
      </c>
      <c r="Q1792" t="s">
        <v>50</v>
      </c>
      <c r="R1792" t="s">
        <v>971</v>
      </c>
      <c r="S1792" t="s">
        <v>4492</v>
      </c>
    </row>
    <row r="1793" spans="1:19">
      <c r="A1793" t="s">
        <v>4493</v>
      </c>
      <c r="B1793" s="1">
        <v>45187</v>
      </c>
      <c r="C1793" t="s">
        <v>33</v>
      </c>
      <c r="D1793">
        <v>23</v>
      </c>
      <c r="E1793" t="s">
        <v>39</v>
      </c>
      <c r="F1793">
        <v>0</v>
      </c>
      <c r="G1793">
        <v>3</v>
      </c>
      <c r="H1793" t="s">
        <v>3686</v>
      </c>
      <c r="I1793">
        <v>2061</v>
      </c>
      <c r="J1793">
        <v>0</v>
      </c>
      <c r="K1793">
        <v>23</v>
      </c>
      <c r="M1793" t="s">
        <v>23</v>
      </c>
      <c r="N1793" t="s">
        <v>23</v>
      </c>
      <c r="O1793" t="s">
        <v>25</v>
      </c>
      <c r="P1793" t="s">
        <v>26</v>
      </c>
      <c r="Q1793" t="s">
        <v>27</v>
      </c>
      <c r="R1793" t="s">
        <v>3165</v>
      </c>
      <c r="S1793" t="s">
        <v>4494</v>
      </c>
    </row>
    <row r="1794" spans="1:19">
      <c r="A1794" t="s">
        <v>4495</v>
      </c>
      <c r="B1794" s="1">
        <v>43698</v>
      </c>
      <c r="C1794" t="s">
        <v>33</v>
      </c>
      <c r="D1794">
        <v>73</v>
      </c>
      <c r="E1794" t="s">
        <v>23</v>
      </c>
      <c r="F1794">
        <v>0</v>
      </c>
      <c r="G1794">
        <v>3</v>
      </c>
      <c r="H1794" t="s">
        <v>3686</v>
      </c>
      <c r="I1794">
        <v>5408</v>
      </c>
      <c r="J1794">
        <v>1</v>
      </c>
      <c r="K1794">
        <v>72</v>
      </c>
      <c r="L1794" t="s">
        <v>316</v>
      </c>
      <c r="M1794" t="s">
        <v>23</v>
      </c>
      <c r="N1794" t="s">
        <v>23</v>
      </c>
      <c r="O1794" t="s">
        <v>25</v>
      </c>
      <c r="P1794" t="s">
        <v>164</v>
      </c>
      <c r="Q1794" t="s">
        <v>27</v>
      </c>
      <c r="R1794" t="s">
        <v>4496</v>
      </c>
      <c r="S1794" t="s">
        <v>4497</v>
      </c>
    </row>
    <row r="1795" spans="1:19">
      <c r="A1795" t="s">
        <v>4498</v>
      </c>
      <c r="B1795" s="1">
        <v>43712</v>
      </c>
      <c r="C1795" t="s">
        <v>33</v>
      </c>
      <c r="D1795">
        <v>78</v>
      </c>
      <c r="E1795" t="s">
        <v>23</v>
      </c>
      <c r="F1795">
        <v>0</v>
      </c>
      <c r="G1795">
        <v>3</v>
      </c>
      <c r="H1795" t="s">
        <v>3686</v>
      </c>
      <c r="I1795">
        <v>4964</v>
      </c>
      <c r="J1795">
        <v>2</v>
      </c>
      <c r="K1795">
        <v>71</v>
      </c>
      <c r="L1795" t="s">
        <v>316</v>
      </c>
      <c r="M1795" t="s">
        <v>23</v>
      </c>
      <c r="N1795" t="s">
        <v>23</v>
      </c>
      <c r="O1795" t="s">
        <v>25</v>
      </c>
      <c r="P1795" t="s">
        <v>164</v>
      </c>
      <c r="Q1795" t="s">
        <v>27</v>
      </c>
      <c r="R1795" t="s">
        <v>1579</v>
      </c>
      <c r="S1795" t="s">
        <v>4499</v>
      </c>
    </row>
    <row r="1796" spans="1:19">
      <c r="A1796" t="s">
        <v>4500</v>
      </c>
      <c r="B1796" s="1">
        <v>43897</v>
      </c>
      <c r="C1796" t="s">
        <v>22</v>
      </c>
      <c r="D1796">
        <v>67</v>
      </c>
      <c r="E1796" t="s">
        <v>39</v>
      </c>
      <c r="F1796">
        <v>0</v>
      </c>
      <c r="G1796">
        <v>3</v>
      </c>
      <c r="H1796" t="s">
        <v>3686</v>
      </c>
      <c r="I1796">
        <v>5692</v>
      </c>
      <c r="J1796">
        <v>0</v>
      </c>
      <c r="K1796">
        <v>65</v>
      </c>
      <c r="M1796" t="s">
        <v>23</v>
      </c>
      <c r="N1796" t="s">
        <v>23</v>
      </c>
      <c r="O1796" t="s">
        <v>25</v>
      </c>
      <c r="P1796" t="s">
        <v>164</v>
      </c>
      <c r="Q1796" t="s">
        <v>27</v>
      </c>
      <c r="R1796" t="s">
        <v>4501</v>
      </c>
      <c r="S1796" t="s">
        <v>4502</v>
      </c>
    </row>
    <row r="1797" spans="1:19">
      <c r="A1797" t="s">
        <v>4503</v>
      </c>
      <c r="B1797" s="1">
        <v>45551</v>
      </c>
      <c r="C1797" t="s">
        <v>22</v>
      </c>
      <c r="D1797">
        <v>76</v>
      </c>
      <c r="E1797" t="s">
        <v>23</v>
      </c>
      <c r="F1797">
        <v>0</v>
      </c>
      <c r="G1797">
        <v>3</v>
      </c>
      <c r="H1797" t="s">
        <v>3686</v>
      </c>
      <c r="I1797">
        <v>2848</v>
      </c>
      <c r="J1797">
        <v>7</v>
      </c>
      <c r="K1797">
        <v>11</v>
      </c>
      <c r="L1797" t="s">
        <v>97</v>
      </c>
      <c r="M1797" t="s">
        <v>23</v>
      </c>
      <c r="N1797" t="s">
        <v>23</v>
      </c>
      <c r="O1797" t="s">
        <v>25</v>
      </c>
      <c r="P1797" t="s">
        <v>164</v>
      </c>
      <c r="Q1797" t="s">
        <v>27</v>
      </c>
      <c r="R1797" t="s">
        <v>176</v>
      </c>
      <c r="S1797" t="s">
        <v>4504</v>
      </c>
    </row>
    <row r="1798" spans="1:19">
      <c r="A1798" t="s">
        <v>4505</v>
      </c>
      <c r="B1798" s="1">
        <v>43699</v>
      </c>
      <c r="C1798" t="s">
        <v>22</v>
      </c>
      <c r="D1798">
        <v>69</v>
      </c>
      <c r="E1798" t="s">
        <v>23</v>
      </c>
      <c r="F1798">
        <v>0</v>
      </c>
      <c r="G1798">
        <v>3</v>
      </c>
      <c r="H1798" t="s">
        <v>3686</v>
      </c>
      <c r="I1798">
        <v>5569</v>
      </c>
      <c r="J1798">
        <v>6</v>
      </c>
      <c r="K1798">
        <v>72</v>
      </c>
      <c r="L1798" t="s">
        <v>316</v>
      </c>
      <c r="M1798" t="s">
        <v>23</v>
      </c>
      <c r="N1798" t="s">
        <v>23</v>
      </c>
      <c r="O1798" t="s">
        <v>25</v>
      </c>
      <c r="P1798" t="s">
        <v>164</v>
      </c>
      <c r="Q1798" t="s">
        <v>50</v>
      </c>
      <c r="R1798" t="s">
        <v>4506</v>
      </c>
      <c r="S1798" t="s">
        <v>4507</v>
      </c>
    </row>
    <row r="1799" spans="1:19">
      <c r="A1799" t="s">
        <v>4508</v>
      </c>
      <c r="B1799" s="1">
        <v>45455</v>
      </c>
      <c r="C1799" t="s">
        <v>33</v>
      </c>
      <c r="D1799">
        <v>79</v>
      </c>
      <c r="E1799" t="s">
        <v>23</v>
      </c>
      <c r="F1799">
        <v>1</v>
      </c>
      <c r="G1799">
        <v>3</v>
      </c>
      <c r="H1799" t="s">
        <v>3686</v>
      </c>
      <c r="I1799">
        <v>3471</v>
      </c>
      <c r="J1799">
        <v>5</v>
      </c>
      <c r="K1799">
        <v>14</v>
      </c>
      <c r="M1799" t="s">
        <v>23</v>
      </c>
      <c r="N1799" t="s">
        <v>23</v>
      </c>
      <c r="O1799" t="s">
        <v>25</v>
      </c>
      <c r="P1799" t="s">
        <v>164</v>
      </c>
      <c r="Q1799" t="s">
        <v>27</v>
      </c>
      <c r="R1799" t="s">
        <v>2833</v>
      </c>
      <c r="S1799" t="s">
        <v>4509</v>
      </c>
    </row>
    <row r="1800" spans="1:19">
      <c r="A1800" t="s">
        <v>4510</v>
      </c>
      <c r="B1800" s="1">
        <v>43685</v>
      </c>
      <c r="C1800" t="s">
        <v>22</v>
      </c>
      <c r="D1800">
        <v>79</v>
      </c>
      <c r="E1800" t="s">
        <v>23</v>
      </c>
      <c r="F1800">
        <v>0</v>
      </c>
      <c r="G1800">
        <v>3</v>
      </c>
      <c r="H1800" t="s">
        <v>3686</v>
      </c>
      <c r="I1800">
        <v>5540</v>
      </c>
      <c r="J1800">
        <v>7</v>
      </c>
      <c r="K1800">
        <v>72</v>
      </c>
      <c r="L1800" t="s">
        <v>316</v>
      </c>
      <c r="M1800" t="s">
        <v>23</v>
      </c>
      <c r="N1800" t="s">
        <v>23</v>
      </c>
      <c r="O1800" t="s">
        <v>56</v>
      </c>
      <c r="P1800" t="s">
        <v>164</v>
      </c>
      <c r="Q1800" t="s">
        <v>50</v>
      </c>
      <c r="R1800" t="s">
        <v>4511</v>
      </c>
      <c r="S1800" t="s">
        <v>4512</v>
      </c>
    </row>
    <row r="1801" spans="1:19">
      <c r="A1801" t="s">
        <v>4513</v>
      </c>
      <c r="B1801" s="1">
        <v>43963</v>
      </c>
      <c r="C1801" t="s">
        <v>33</v>
      </c>
      <c r="D1801">
        <v>71</v>
      </c>
      <c r="E1801" t="s">
        <v>39</v>
      </c>
      <c r="F1801">
        <v>0</v>
      </c>
      <c r="G1801">
        <v>3</v>
      </c>
      <c r="H1801" t="s">
        <v>3686</v>
      </c>
      <c r="I1801">
        <v>5428</v>
      </c>
      <c r="J1801">
        <v>0</v>
      </c>
      <c r="K1801">
        <v>63</v>
      </c>
      <c r="L1801" t="s">
        <v>142</v>
      </c>
      <c r="M1801" t="s">
        <v>23</v>
      </c>
      <c r="N1801" t="s">
        <v>23</v>
      </c>
      <c r="O1801" t="s">
        <v>49</v>
      </c>
      <c r="P1801" t="s">
        <v>202</v>
      </c>
      <c r="Q1801" t="s">
        <v>27</v>
      </c>
      <c r="R1801" t="s">
        <v>1584</v>
      </c>
      <c r="S1801" t="s">
        <v>4514</v>
      </c>
    </row>
    <row r="1802" spans="1:19">
      <c r="A1802" t="s">
        <v>4515</v>
      </c>
      <c r="B1802" s="1">
        <v>45537</v>
      </c>
      <c r="C1802" t="s">
        <v>33</v>
      </c>
      <c r="D1802">
        <v>21</v>
      </c>
      <c r="E1802" t="s">
        <v>23</v>
      </c>
      <c r="F1802">
        <v>0</v>
      </c>
      <c r="G1802">
        <v>3</v>
      </c>
      <c r="H1802" t="s">
        <v>3686</v>
      </c>
      <c r="I1802">
        <v>4047</v>
      </c>
      <c r="J1802">
        <v>7</v>
      </c>
      <c r="K1802">
        <v>11</v>
      </c>
      <c r="M1802" t="s">
        <v>23</v>
      </c>
      <c r="N1802" t="s">
        <v>39</v>
      </c>
      <c r="P1802" t="s">
        <v>202</v>
      </c>
      <c r="Q1802" t="s">
        <v>50</v>
      </c>
      <c r="R1802" t="s">
        <v>1962</v>
      </c>
      <c r="S1802" t="s">
        <v>4516</v>
      </c>
    </row>
    <row r="1803" spans="1:19">
      <c r="A1803" t="s">
        <v>4517</v>
      </c>
      <c r="B1803" s="1">
        <v>44294</v>
      </c>
      <c r="C1803" t="s">
        <v>22</v>
      </c>
      <c r="D1803">
        <v>43</v>
      </c>
      <c r="E1803" t="s">
        <v>39</v>
      </c>
      <c r="F1803">
        <v>0</v>
      </c>
      <c r="G1803">
        <v>3</v>
      </c>
      <c r="H1803" t="s">
        <v>3686</v>
      </c>
      <c r="I1803">
        <v>4770</v>
      </c>
      <c r="J1803">
        <v>0</v>
      </c>
      <c r="K1803">
        <v>52</v>
      </c>
      <c r="L1803" t="s">
        <v>142</v>
      </c>
      <c r="M1803" t="s">
        <v>23</v>
      </c>
      <c r="N1803" t="s">
        <v>23</v>
      </c>
      <c r="O1803" t="s">
        <v>25</v>
      </c>
      <c r="P1803" t="s">
        <v>202</v>
      </c>
      <c r="Q1803" t="s">
        <v>27</v>
      </c>
      <c r="R1803" t="s">
        <v>4518</v>
      </c>
      <c r="S1803" t="s">
        <v>4519</v>
      </c>
    </row>
    <row r="1804" spans="1:19">
      <c r="A1804" t="s">
        <v>4520</v>
      </c>
      <c r="B1804" s="1">
        <v>45820</v>
      </c>
      <c r="C1804" t="s">
        <v>33</v>
      </c>
      <c r="D1804">
        <v>19</v>
      </c>
      <c r="E1804" t="s">
        <v>23</v>
      </c>
      <c r="F1804">
        <v>0</v>
      </c>
      <c r="G1804">
        <v>3</v>
      </c>
      <c r="H1804" t="s">
        <v>3751</v>
      </c>
      <c r="I1804">
        <v>5361</v>
      </c>
      <c r="J1804">
        <v>10</v>
      </c>
      <c r="K1804">
        <v>2</v>
      </c>
      <c r="M1804" t="s">
        <v>23</v>
      </c>
      <c r="N1804" t="s">
        <v>23</v>
      </c>
      <c r="O1804" t="s">
        <v>25</v>
      </c>
      <c r="P1804" t="s">
        <v>26</v>
      </c>
      <c r="Q1804" t="s">
        <v>27</v>
      </c>
      <c r="R1804" t="s">
        <v>215</v>
      </c>
      <c r="S1804" t="s">
        <v>4521</v>
      </c>
    </row>
    <row r="1805" spans="1:19">
      <c r="A1805" t="s">
        <v>4522</v>
      </c>
      <c r="B1805" s="1">
        <v>43689</v>
      </c>
      <c r="C1805" t="s">
        <v>22</v>
      </c>
      <c r="D1805">
        <v>60</v>
      </c>
      <c r="E1805" t="s">
        <v>23</v>
      </c>
      <c r="F1805">
        <v>3</v>
      </c>
      <c r="G1805">
        <v>3</v>
      </c>
      <c r="H1805" t="s">
        <v>3686</v>
      </c>
      <c r="I1805">
        <v>4558</v>
      </c>
      <c r="J1805">
        <v>1</v>
      </c>
      <c r="K1805">
        <v>72</v>
      </c>
      <c r="M1805" t="s">
        <v>23</v>
      </c>
      <c r="N1805" t="s">
        <v>23</v>
      </c>
      <c r="O1805" t="s">
        <v>25</v>
      </c>
      <c r="P1805" t="s">
        <v>164</v>
      </c>
      <c r="Q1805" t="s">
        <v>27</v>
      </c>
      <c r="R1805" t="s">
        <v>4523</v>
      </c>
      <c r="S1805" t="s">
        <v>4524</v>
      </c>
    </row>
    <row r="1806" spans="1:19">
      <c r="A1806" t="s">
        <v>4525</v>
      </c>
      <c r="B1806" s="1">
        <v>44940</v>
      </c>
      <c r="C1806" t="s">
        <v>22</v>
      </c>
      <c r="D1806">
        <v>56</v>
      </c>
      <c r="E1806" t="s">
        <v>39</v>
      </c>
      <c r="F1806">
        <v>0</v>
      </c>
      <c r="G1806">
        <v>3</v>
      </c>
      <c r="H1806" t="s">
        <v>3686</v>
      </c>
      <c r="I1806">
        <v>5363</v>
      </c>
      <c r="J1806">
        <v>0</v>
      </c>
      <c r="K1806">
        <v>31</v>
      </c>
      <c r="M1806" t="s">
        <v>23</v>
      </c>
      <c r="N1806" t="s">
        <v>39</v>
      </c>
      <c r="P1806" t="s">
        <v>164</v>
      </c>
      <c r="Q1806" t="s">
        <v>27</v>
      </c>
      <c r="R1806" t="s">
        <v>4083</v>
      </c>
      <c r="S1806" t="s">
        <v>4526</v>
      </c>
    </row>
    <row r="1807" spans="1:19">
      <c r="A1807" t="s">
        <v>4527</v>
      </c>
      <c r="B1807" s="1">
        <v>45607</v>
      </c>
      <c r="C1807" t="s">
        <v>22</v>
      </c>
      <c r="D1807">
        <v>47</v>
      </c>
      <c r="E1807" t="s">
        <v>23</v>
      </c>
      <c r="F1807">
        <v>0</v>
      </c>
      <c r="G1807">
        <v>3</v>
      </c>
      <c r="H1807" t="s">
        <v>3686</v>
      </c>
      <c r="I1807">
        <v>2452</v>
      </c>
      <c r="J1807">
        <v>2</v>
      </c>
      <c r="K1807">
        <v>9</v>
      </c>
      <c r="L1807" t="s">
        <v>48</v>
      </c>
      <c r="M1807" t="s">
        <v>23</v>
      </c>
      <c r="N1807" t="s">
        <v>23</v>
      </c>
      <c r="O1807" t="s">
        <v>49</v>
      </c>
      <c r="P1807" t="s">
        <v>26</v>
      </c>
      <c r="Q1807" t="s">
        <v>84</v>
      </c>
      <c r="R1807" t="s">
        <v>1437</v>
      </c>
      <c r="S1807" t="s">
        <v>4528</v>
      </c>
    </row>
    <row r="1808" spans="1:19">
      <c r="A1808" t="s">
        <v>4529</v>
      </c>
      <c r="B1808" s="1">
        <v>44310</v>
      </c>
      <c r="C1808" t="s">
        <v>33</v>
      </c>
      <c r="D1808">
        <v>31</v>
      </c>
      <c r="E1808" t="s">
        <v>23</v>
      </c>
      <c r="F1808">
        <v>2</v>
      </c>
      <c r="G1808">
        <v>3</v>
      </c>
      <c r="H1808" t="s">
        <v>3686</v>
      </c>
      <c r="I1808">
        <v>4811</v>
      </c>
      <c r="J1808">
        <v>7</v>
      </c>
      <c r="K1808">
        <v>52</v>
      </c>
      <c r="M1808" t="s">
        <v>23</v>
      </c>
      <c r="N1808" t="s">
        <v>23</v>
      </c>
      <c r="O1808" t="s">
        <v>25</v>
      </c>
      <c r="P1808" t="s">
        <v>202</v>
      </c>
      <c r="Q1808" t="s">
        <v>27</v>
      </c>
      <c r="R1808" t="s">
        <v>680</v>
      </c>
      <c r="S1808" t="s">
        <v>4530</v>
      </c>
    </row>
    <row r="1809" spans="1:19">
      <c r="A1809" t="s">
        <v>4531</v>
      </c>
      <c r="B1809" s="1">
        <v>45779</v>
      </c>
      <c r="C1809" t="s">
        <v>33</v>
      </c>
      <c r="D1809">
        <v>28</v>
      </c>
      <c r="E1809" t="s">
        <v>23</v>
      </c>
      <c r="F1809">
        <v>0</v>
      </c>
      <c r="G1809">
        <v>3</v>
      </c>
      <c r="H1809" t="s">
        <v>3751</v>
      </c>
      <c r="I1809">
        <v>2941</v>
      </c>
      <c r="J1809">
        <v>5</v>
      </c>
      <c r="K1809">
        <v>3</v>
      </c>
      <c r="M1809" t="s">
        <v>23</v>
      </c>
      <c r="N1809" t="s">
        <v>39</v>
      </c>
      <c r="P1809" t="s">
        <v>26</v>
      </c>
      <c r="Q1809" t="s">
        <v>50</v>
      </c>
      <c r="R1809" t="s">
        <v>2422</v>
      </c>
      <c r="S1809" t="s">
        <v>4532</v>
      </c>
    </row>
    <row r="1810" spans="1:19">
      <c r="A1810" t="s">
        <v>4533</v>
      </c>
      <c r="B1810" s="1">
        <v>44998</v>
      </c>
      <c r="C1810" t="s">
        <v>33</v>
      </c>
      <c r="D1810">
        <v>47</v>
      </c>
      <c r="E1810" t="s">
        <v>39</v>
      </c>
      <c r="F1810">
        <v>0</v>
      </c>
      <c r="G1810">
        <v>3</v>
      </c>
      <c r="H1810" t="s">
        <v>3686</v>
      </c>
      <c r="I1810">
        <v>5103</v>
      </c>
      <c r="J1810">
        <v>0</v>
      </c>
      <c r="K1810">
        <v>29</v>
      </c>
      <c r="M1810" t="s">
        <v>39</v>
      </c>
      <c r="N1810" t="s">
        <v>23</v>
      </c>
      <c r="O1810" t="s">
        <v>56</v>
      </c>
      <c r="P1810" t="s">
        <v>202</v>
      </c>
      <c r="Q1810" t="s">
        <v>50</v>
      </c>
      <c r="R1810" t="s">
        <v>3592</v>
      </c>
      <c r="S1810" t="s">
        <v>4534</v>
      </c>
    </row>
    <row r="1811" spans="1:19">
      <c r="A1811" t="s">
        <v>4535</v>
      </c>
      <c r="B1811" s="1">
        <v>45652</v>
      </c>
      <c r="C1811" t="s">
        <v>33</v>
      </c>
      <c r="D1811">
        <v>43</v>
      </c>
      <c r="E1811" t="s">
        <v>39</v>
      </c>
      <c r="F1811">
        <v>0</v>
      </c>
      <c r="G1811">
        <v>3</v>
      </c>
      <c r="H1811" t="s">
        <v>3686</v>
      </c>
      <c r="I1811">
        <v>5862</v>
      </c>
      <c r="J1811">
        <v>0</v>
      </c>
      <c r="K1811">
        <v>8</v>
      </c>
      <c r="M1811" t="s">
        <v>23</v>
      </c>
      <c r="N1811" t="s">
        <v>23</v>
      </c>
      <c r="O1811" t="s">
        <v>49</v>
      </c>
      <c r="P1811" t="s">
        <v>26</v>
      </c>
      <c r="Q1811" t="s">
        <v>27</v>
      </c>
      <c r="R1811" t="s">
        <v>2356</v>
      </c>
      <c r="S1811" t="s">
        <v>4536</v>
      </c>
    </row>
    <row r="1812" spans="1:19">
      <c r="A1812" t="s">
        <v>4537</v>
      </c>
      <c r="B1812" s="1">
        <v>45679</v>
      </c>
      <c r="C1812" t="s">
        <v>33</v>
      </c>
      <c r="D1812">
        <v>32</v>
      </c>
      <c r="E1812" t="s">
        <v>39</v>
      </c>
      <c r="F1812">
        <v>0</v>
      </c>
      <c r="G1812">
        <v>3</v>
      </c>
      <c r="H1812" t="s">
        <v>3686</v>
      </c>
      <c r="I1812">
        <v>4770</v>
      </c>
      <c r="J1812">
        <v>0</v>
      </c>
      <c r="K1812">
        <v>7</v>
      </c>
      <c r="M1812" t="s">
        <v>23</v>
      </c>
      <c r="N1812" t="s">
        <v>23</v>
      </c>
      <c r="O1812" t="s">
        <v>49</v>
      </c>
      <c r="P1812" t="s">
        <v>202</v>
      </c>
      <c r="Q1812" t="s">
        <v>27</v>
      </c>
      <c r="R1812" t="s">
        <v>4538</v>
      </c>
      <c r="S1812" t="s">
        <v>4539</v>
      </c>
    </row>
    <row r="1813" spans="1:19">
      <c r="A1813" t="s">
        <v>4540</v>
      </c>
      <c r="B1813" s="1">
        <v>45217</v>
      </c>
      <c r="C1813" t="s">
        <v>33</v>
      </c>
      <c r="D1813">
        <v>64</v>
      </c>
      <c r="E1813" t="s">
        <v>39</v>
      </c>
      <c r="F1813">
        <v>0</v>
      </c>
      <c r="G1813">
        <v>3</v>
      </c>
      <c r="H1813" t="s">
        <v>3686</v>
      </c>
      <c r="I1813">
        <v>4667</v>
      </c>
      <c r="J1813">
        <v>0</v>
      </c>
      <c r="K1813">
        <v>22</v>
      </c>
      <c r="L1813" t="s">
        <v>97</v>
      </c>
      <c r="M1813" t="s">
        <v>23</v>
      </c>
      <c r="N1813" t="s">
        <v>23</v>
      </c>
      <c r="O1813" t="s">
        <v>56</v>
      </c>
      <c r="P1813" t="s">
        <v>26</v>
      </c>
      <c r="Q1813" t="s">
        <v>27</v>
      </c>
      <c r="R1813" t="s">
        <v>4091</v>
      </c>
      <c r="S1813" t="s">
        <v>4541</v>
      </c>
    </row>
    <row r="1814" spans="1:19">
      <c r="A1814" t="s">
        <v>4542</v>
      </c>
      <c r="B1814" s="1">
        <v>45659</v>
      </c>
      <c r="C1814" t="s">
        <v>22</v>
      </c>
      <c r="D1814">
        <v>47</v>
      </c>
      <c r="E1814" t="s">
        <v>39</v>
      </c>
      <c r="F1814">
        <v>2</v>
      </c>
      <c r="G1814">
        <v>3</v>
      </c>
      <c r="H1814" t="s">
        <v>3686</v>
      </c>
      <c r="I1814">
        <v>5084</v>
      </c>
      <c r="J1814">
        <v>0</v>
      </c>
      <c r="K1814">
        <v>7</v>
      </c>
      <c r="M1814" t="s">
        <v>23</v>
      </c>
      <c r="N1814" t="s">
        <v>39</v>
      </c>
      <c r="P1814" t="s">
        <v>202</v>
      </c>
      <c r="Q1814" t="s">
        <v>50</v>
      </c>
      <c r="R1814" t="s">
        <v>971</v>
      </c>
      <c r="S1814" t="s">
        <v>4543</v>
      </c>
    </row>
    <row r="1815" spans="1:19">
      <c r="A1815" t="s">
        <v>4544</v>
      </c>
      <c r="B1815" s="1">
        <v>45528</v>
      </c>
      <c r="C1815" t="s">
        <v>33</v>
      </c>
      <c r="D1815">
        <v>48</v>
      </c>
      <c r="E1815" t="s">
        <v>23</v>
      </c>
      <c r="F1815">
        <v>1</v>
      </c>
      <c r="G1815">
        <v>3</v>
      </c>
      <c r="H1815" t="s">
        <v>3686</v>
      </c>
      <c r="I1815">
        <v>3713</v>
      </c>
      <c r="J1815">
        <v>0</v>
      </c>
      <c r="K1815">
        <v>12</v>
      </c>
      <c r="L1815" t="s">
        <v>97</v>
      </c>
      <c r="M1815" t="s">
        <v>23</v>
      </c>
      <c r="N1815" t="s">
        <v>39</v>
      </c>
      <c r="P1815" t="s">
        <v>26</v>
      </c>
      <c r="Q1815" t="s">
        <v>27</v>
      </c>
      <c r="R1815" t="s">
        <v>1650</v>
      </c>
      <c r="S1815" t="s">
        <v>4545</v>
      </c>
    </row>
    <row r="1816" spans="1:19">
      <c r="A1816" t="s">
        <v>4546</v>
      </c>
      <c r="B1816" s="1">
        <v>44031</v>
      </c>
      <c r="C1816" t="s">
        <v>22</v>
      </c>
      <c r="D1816">
        <v>30</v>
      </c>
      <c r="E1816" t="s">
        <v>39</v>
      </c>
      <c r="F1816">
        <v>0</v>
      </c>
      <c r="G1816">
        <v>3</v>
      </c>
      <c r="H1816" t="s">
        <v>3686</v>
      </c>
      <c r="I1816">
        <v>5364</v>
      </c>
      <c r="J1816">
        <v>0</v>
      </c>
      <c r="K1816">
        <v>61</v>
      </c>
      <c r="L1816" t="s">
        <v>142</v>
      </c>
      <c r="M1816" t="s">
        <v>23</v>
      </c>
      <c r="N1816" t="s">
        <v>23</v>
      </c>
      <c r="O1816" t="s">
        <v>25</v>
      </c>
      <c r="P1816" t="s">
        <v>202</v>
      </c>
      <c r="Q1816" t="s">
        <v>27</v>
      </c>
      <c r="R1816" t="s">
        <v>4547</v>
      </c>
      <c r="S1816" t="s">
        <v>4548</v>
      </c>
    </row>
    <row r="1817" spans="1:19">
      <c r="A1817" t="s">
        <v>4549</v>
      </c>
      <c r="B1817" s="1">
        <v>45639</v>
      </c>
      <c r="C1817" t="s">
        <v>33</v>
      </c>
      <c r="D1817">
        <v>57</v>
      </c>
      <c r="E1817" t="s">
        <v>39</v>
      </c>
      <c r="F1817">
        <v>0</v>
      </c>
      <c r="G1817">
        <v>3</v>
      </c>
      <c r="H1817" t="s">
        <v>3686</v>
      </c>
      <c r="I1817">
        <v>2038</v>
      </c>
      <c r="J1817">
        <v>0</v>
      </c>
      <c r="K1817">
        <v>8</v>
      </c>
      <c r="M1817" t="s">
        <v>39</v>
      </c>
      <c r="N1817" t="s">
        <v>23</v>
      </c>
      <c r="O1817" t="s">
        <v>49</v>
      </c>
      <c r="P1817" t="s">
        <v>26</v>
      </c>
      <c r="Q1817" t="s">
        <v>50</v>
      </c>
      <c r="R1817" t="s">
        <v>4550</v>
      </c>
      <c r="S1817" t="s">
        <v>4551</v>
      </c>
    </row>
    <row r="1818" spans="1:19">
      <c r="A1818" t="s">
        <v>4552</v>
      </c>
      <c r="B1818" s="1">
        <v>45283</v>
      </c>
      <c r="C1818" t="s">
        <v>22</v>
      </c>
      <c r="D1818">
        <v>33</v>
      </c>
      <c r="E1818" t="s">
        <v>23</v>
      </c>
      <c r="F1818">
        <v>1</v>
      </c>
      <c r="G1818">
        <v>3</v>
      </c>
      <c r="H1818" t="s">
        <v>3686</v>
      </c>
      <c r="I1818">
        <v>3899</v>
      </c>
      <c r="J1818">
        <v>4</v>
      </c>
      <c r="K1818">
        <v>20</v>
      </c>
      <c r="M1818" t="s">
        <v>39</v>
      </c>
      <c r="N1818" t="s">
        <v>23</v>
      </c>
      <c r="O1818" t="s">
        <v>56</v>
      </c>
      <c r="P1818" t="s">
        <v>164</v>
      </c>
      <c r="Q1818" t="s">
        <v>50</v>
      </c>
      <c r="R1818" t="s">
        <v>4553</v>
      </c>
      <c r="S1818" t="s">
        <v>4554</v>
      </c>
    </row>
    <row r="1819" spans="1:19">
      <c r="A1819" t="s">
        <v>4555</v>
      </c>
      <c r="B1819" s="1">
        <v>44076</v>
      </c>
      <c r="C1819" t="s">
        <v>33</v>
      </c>
      <c r="D1819">
        <v>62</v>
      </c>
      <c r="E1819" t="s">
        <v>39</v>
      </c>
      <c r="F1819">
        <v>0</v>
      </c>
      <c r="G1819">
        <v>3</v>
      </c>
      <c r="H1819" t="s">
        <v>3686</v>
      </c>
      <c r="I1819">
        <v>4244</v>
      </c>
      <c r="J1819">
        <v>0</v>
      </c>
      <c r="K1819">
        <v>59</v>
      </c>
      <c r="L1819" t="s">
        <v>142</v>
      </c>
      <c r="M1819" t="s">
        <v>23</v>
      </c>
      <c r="N1819" t="s">
        <v>23</v>
      </c>
      <c r="O1819" t="s">
        <v>49</v>
      </c>
      <c r="P1819" t="s">
        <v>202</v>
      </c>
      <c r="Q1819" t="s">
        <v>27</v>
      </c>
      <c r="R1819" t="s">
        <v>4556</v>
      </c>
      <c r="S1819" t="s">
        <v>4557</v>
      </c>
    </row>
    <row r="1820" spans="1:19">
      <c r="A1820" t="s">
        <v>4558</v>
      </c>
      <c r="B1820" s="1">
        <v>44584</v>
      </c>
      <c r="C1820" t="s">
        <v>22</v>
      </c>
      <c r="D1820">
        <v>42</v>
      </c>
      <c r="E1820" t="s">
        <v>23</v>
      </c>
      <c r="F1820">
        <v>0</v>
      </c>
      <c r="G1820">
        <v>3</v>
      </c>
      <c r="H1820" t="s">
        <v>3686</v>
      </c>
      <c r="I1820">
        <v>2168</v>
      </c>
      <c r="J1820">
        <v>1</v>
      </c>
      <c r="K1820">
        <v>43</v>
      </c>
      <c r="M1820" t="s">
        <v>23</v>
      </c>
      <c r="N1820" t="s">
        <v>23</v>
      </c>
      <c r="O1820" t="s">
        <v>49</v>
      </c>
      <c r="P1820" t="s">
        <v>26</v>
      </c>
      <c r="Q1820" t="s">
        <v>27</v>
      </c>
      <c r="R1820" t="s">
        <v>4559</v>
      </c>
      <c r="S1820" t="s">
        <v>4560</v>
      </c>
    </row>
    <row r="1821" spans="1:19">
      <c r="A1821" t="s">
        <v>4561</v>
      </c>
      <c r="B1821" s="1">
        <v>45130</v>
      </c>
      <c r="C1821" t="s">
        <v>22</v>
      </c>
      <c r="D1821">
        <v>56</v>
      </c>
      <c r="E1821" t="s">
        <v>39</v>
      </c>
      <c r="F1821">
        <v>2</v>
      </c>
      <c r="G1821">
        <v>3</v>
      </c>
      <c r="H1821" t="s">
        <v>3686</v>
      </c>
      <c r="I1821">
        <v>5079</v>
      </c>
      <c r="J1821">
        <v>0</v>
      </c>
      <c r="K1821">
        <v>25</v>
      </c>
      <c r="M1821" t="s">
        <v>39</v>
      </c>
      <c r="N1821" t="s">
        <v>23</v>
      </c>
      <c r="O1821" t="s">
        <v>49</v>
      </c>
      <c r="P1821" t="s">
        <v>202</v>
      </c>
      <c r="Q1821" t="s">
        <v>50</v>
      </c>
      <c r="R1821" t="s">
        <v>1493</v>
      </c>
      <c r="S1821" t="s">
        <v>4562</v>
      </c>
    </row>
    <row r="1822" spans="1:19">
      <c r="A1822" t="s">
        <v>4563</v>
      </c>
      <c r="B1822" s="1">
        <v>45081</v>
      </c>
      <c r="C1822" t="s">
        <v>33</v>
      </c>
      <c r="D1822">
        <v>24</v>
      </c>
      <c r="E1822" t="s">
        <v>23</v>
      </c>
      <c r="F1822">
        <v>0</v>
      </c>
      <c r="G1822">
        <v>3</v>
      </c>
      <c r="H1822" t="s">
        <v>3686</v>
      </c>
      <c r="I1822">
        <v>2519</v>
      </c>
      <c r="J1822">
        <v>4</v>
      </c>
      <c r="K1822">
        <v>26</v>
      </c>
      <c r="M1822" t="s">
        <v>39</v>
      </c>
      <c r="N1822" t="s">
        <v>23</v>
      </c>
      <c r="O1822" t="s">
        <v>49</v>
      </c>
      <c r="P1822" t="s">
        <v>202</v>
      </c>
      <c r="Q1822" t="s">
        <v>50</v>
      </c>
      <c r="R1822" t="s">
        <v>921</v>
      </c>
      <c r="S1822" t="s">
        <v>4564</v>
      </c>
    </row>
    <row r="1823" spans="1:19">
      <c r="A1823" t="s">
        <v>4565</v>
      </c>
      <c r="B1823" s="1">
        <v>44846</v>
      </c>
      <c r="C1823" t="s">
        <v>22</v>
      </c>
      <c r="D1823">
        <v>44</v>
      </c>
      <c r="E1823" t="s">
        <v>23</v>
      </c>
      <c r="F1823">
        <v>0</v>
      </c>
      <c r="G1823">
        <v>3</v>
      </c>
      <c r="H1823" t="s">
        <v>3686</v>
      </c>
      <c r="I1823">
        <v>2236</v>
      </c>
      <c r="J1823">
        <v>6</v>
      </c>
      <c r="K1823">
        <v>34</v>
      </c>
      <c r="L1823" t="s">
        <v>40</v>
      </c>
      <c r="M1823" t="s">
        <v>23</v>
      </c>
      <c r="N1823" t="s">
        <v>39</v>
      </c>
      <c r="P1823" t="s">
        <v>164</v>
      </c>
      <c r="Q1823" t="s">
        <v>50</v>
      </c>
      <c r="R1823" t="s">
        <v>2056</v>
      </c>
      <c r="S1823" t="s">
        <v>4566</v>
      </c>
    </row>
    <row r="1824" spans="1:19">
      <c r="A1824" t="s">
        <v>4567</v>
      </c>
      <c r="B1824" s="1">
        <v>44207</v>
      </c>
      <c r="C1824" t="s">
        <v>33</v>
      </c>
      <c r="D1824">
        <v>31</v>
      </c>
      <c r="E1824" t="s">
        <v>23</v>
      </c>
      <c r="F1824">
        <v>1</v>
      </c>
      <c r="G1824">
        <v>3</v>
      </c>
      <c r="H1824" t="s">
        <v>3686</v>
      </c>
      <c r="I1824">
        <v>5390</v>
      </c>
      <c r="J1824">
        <v>0</v>
      </c>
      <c r="K1824">
        <v>55</v>
      </c>
      <c r="L1824" t="s">
        <v>142</v>
      </c>
      <c r="M1824" t="s">
        <v>23</v>
      </c>
      <c r="N1824" t="s">
        <v>39</v>
      </c>
      <c r="P1824" t="s">
        <v>202</v>
      </c>
      <c r="Q1824" t="s">
        <v>50</v>
      </c>
      <c r="R1824" t="s">
        <v>4568</v>
      </c>
      <c r="S1824" t="s">
        <v>4569</v>
      </c>
    </row>
    <row r="1825" spans="1:19">
      <c r="A1825" t="s">
        <v>4570</v>
      </c>
      <c r="B1825" s="1">
        <v>44643</v>
      </c>
      <c r="C1825" t="s">
        <v>33</v>
      </c>
      <c r="D1825">
        <v>51</v>
      </c>
      <c r="E1825" t="s">
        <v>39</v>
      </c>
      <c r="F1825">
        <v>0</v>
      </c>
      <c r="G1825">
        <v>3</v>
      </c>
      <c r="H1825" t="s">
        <v>3686</v>
      </c>
      <c r="I1825">
        <v>4176</v>
      </c>
      <c r="J1825">
        <v>0</v>
      </c>
      <c r="K1825">
        <v>41</v>
      </c>
      <c r="M1825" t="s">
        <v>23</v>
      </c>
      <c r="N1825" t="s">
        <v>23</v>
      </c>
      <c r="O1825" t="s">
        <v>49</v>
      </c>
      <c r="P1825" t="s">
        <v>202</v>
      </c>
      <c r="Q1825" t="s">
        <v>27</v>
      </c>
      <c r="R1825" t="s">
        <v>2177</v>
      </c>
      <c r="S1825" t="s">
        <v>4571</v>
      </c>
    </row>
    <row r="1826" spans="1:19">
      <c r="A1826" t="s">
        <v>4572</v>
      </c>
      <c r="B1826" s="1">
        <v>44907</v>
      </c>
      <c r="C1826" t="s">
        <v>33</v>
      </c>
      <c r="D1826">
        <v>35</v>
      </c>
      <c r="E1826" t="s">
        <v>39</v>
      </c>
      <c r="F1826">
        <v>0</v>
      </c>
      <c r="G1826">
        <v>3</v>
      </c>
      <c r="H1826" t="s">
        <v>3686</v>
      </c>
      <c r="I1826">
        <v>4374</v>
      </c>
      <c r="J1826">
        <v>0</v>
      </c>
      <c r="K1826">
        <v>32</v>
      </c>
      <c r="L1826" t="s">
        <v>40</v>
      </c>
      <c r="M1826" t="s">
        <v>23</v>
      </c>
      <c r="N1826" t="s">
        <v>39</v>
      </c>
      <c r="P1826" t="s">
        <v>26</v>
      </c>
      <c r="Q1826" t="s">
        <v>27</v>
      </c>
      <c r="R1826" t="s">
        <v>226</v>
      </c>
      <c r="S1826" t="s">
        <v>4573</v>
      </c>
    </row>
    <row r="1827" spans="1:19">
      <c r="A1827" t="s">
        <v>4574</v>
      </c>
      <c r="B1827" s="1">
        <v>44450</v>
      </c>
      <c r="C1827" t="s">
        <v>22</v>
      </c>
      <c r="D1827">
        <v>27</v>
      </c>
      <c r="E1827" t="s">
        <v>23</v>
      </c>
      <c r="F1827">
        <v>1</v>
      </c>
      <c r="G1827">
        <v>3</v>
      </c>
      <c r="H1827" t="s">
        <v>3686</v>
      </c>
      <c r="I1827">
        <v>5040</v>
      </c>
      <c r="J1827">
        <v>7</v>
      </c>
      <c r="K1827">
        <v>47</v>
      </c>
      <c r="L1827" t="s">
        <v>142</v>
      </c>
      <c r="M1827" t="s">
        <v>39</v>
      </c>
      <c r="N1827" t="s">
        <v>23</v>
      </c>
      <c r="O1827" t="s">
        <v>49</v>
      </c>
      <c r="P1827" t="s">
        <v>202</v>
      </c>
      <c r="Q1827" t="s">
        <v>27</v>
      </c>
      <c r="R1827" t="s">
        <v>3607</v>
      </c>
      <c r="S1827" t="s">
        <v>4575</v>
      </c>
    </row>
    <row r="1828" spans="1:19">
      <c r="A1828" t="s">
        <v>4576</v>
      </c>
      <c r="B1828" s="1">
        <v>44083</v>
      </c>
      <c r="C1828" t="s">
        <v>22</v>
      </c>
      <c r="D1828">
        <v>30</v>
      </c>
      <c r="E1828" t="s">
        <v>23</v>
      </c>
      <c r="F1828">
        <v>0</v>
      </c>
      <c r="G1828">
        <v>3</v>
      </c>
      <c r="H1828" t="s">
        <v>3686</v>
      </c>
      <c r="I1828">
        <v>4765</v>
      </c>
      <c r="J1828">
        <v>1</v>
      </c>
      <c r="K1828">
        <v>59</v>
      </c>
      <c r="L1828" t="s">
        <v>142</v>
      </c>
      <c r="M1828" t="s">
        <v>23</v>
      </c>
      <c r="N1828" t="s">
        <v>23</v>
      </c>
      <c r="O1828" t="s">
        <v>56</v>
      </c>
      <c r="P1828" t="s">
        <v>202</v>
      </c>
      <c r="Q1828" t="s">
        <v>50</v>
      </c>
      <c r="R1828" t="s">
        <v>1328</v>
      </c>
      <c r="S1828" t="s">
        <v>4577</v>
      </c>
    </row>
    <row r="1829" spans="1:19">
      <c r="A1829" t="s">
        <v>4578</v>
      </c>
      <c r="B1829" s="1">
        <v>45572</v>
      </c>
      <c r="C1829" t="s">
        <v>33</v>
      </c>
      <c r="D1829">
        <v>23</v>
      </c>
      <c r="E1829" t="s">
        <v>39</v>
      </c>
      <c r="F1829">
        <v>1</v>
      </c>
      <c r="G1829">
        <v>3</v>
      </c>
      <c r="H1829" t="s">
        <v>3686</v>
      </c>
      <c r="I1829">
        <v>4434</v>
      </c>
      <c r="J1829">
        <v>0</v>
      </c>
      <c r="K1829">
        <v>10</v>
      </c>
      <c r="L1829" t="s">
        <v>97</v>
      </c>
      <c r="M1829" t="s">
        <v>23</v>
      </c>
      <c r="N1829" t="s">
        <v>23</v>
      </c>
      <c r="O1829" t="s">
        <v>56</v>
      </c>
      <c r="P1829" t="s">
        <v>202</v>
      </c>
      <c r="Q1829" t="s">
        <v>50</v>
      </c>
      <c r="R1829" t="s">
        <v>1950</v>
      </c>
      <c r="S1829" t="s">
        <v>4579</v>
      </c>
    </row>
    <row r="1830" spans="1:19">
      <c r="A1830" t="s">
        <v>4580</v>
      </c>
      <c r="B1830" s="1">
        <v>44418</v>
      </c>
      <c r="C1830" t="s">
        <v>33</v>
      </c>
      <c r="D1830">
        <v>53</v>
      </c>
      <c r="E1830" t="s">
        <v>23</v>
      </c>
      <c r="F1830">
        <v>2</v>
      </c>
      <c r="G1830">
        <v>3</v>
      </c>
      <c r="H1830" t="s">
        <v>3686</v>
      </c>
      <c r="I1830">
        <v>5921</v>
      </c>
      <c r="J1830">
        <v>2</v>
      </c>
      <c r="K1830">
        <v>48</v>
      </c>
      <c r="L1830" t="s">
        <v>142</v>
      </c>
      <c r="M1830" t="s">
        <v>23</v>
      </c>
      <c r="N1830" t="s">
        <v>23</v>
      </c>
      <c r="O1830" t="s">
        <v>25</v>
      </c>
      <c r="P1830" t="s">
        <v>202</v>
      </c>
      <c r="Q1830" t="s">
        <v>27</v>
      </c>
      <c r="R1830" t="s">
        <v>328</v>
      </c>
      <c r="S1830" t="s">
        <v>4581</v>
      </c>
    </row>
    <row r="1831" spans="1:19">
      <c r="A1831" t="s">
        <v>4582</v>
      </c>
      <c r="B1831" s="1">
        <v>45609</v>
      </c>
      <c r="C1831" t="s">
        <v>33</v>
      </c>
      <c r="D1831">
        <v>65</v>
      </c>
      <c r="E1831" t="s">
        <v>39</v>
      </c>
      <c r="F1831">
        <v>0</v>
      </c>
      <c r="G1831">
        <v>3</v>
      </c>
      <c r="H1831" t="s">
        <v>3686</v>
      </c>
      <c r="I1831">
        <v>3021</v>
      </c>
      <c r="J1831">
        <v>0</v>
      </c>
      <c r="K1831">
        <v>9</v>
      </c>
      <c r="M1831" t="s">
        <v>23</v>
      </c>
      <c r="N1831" t="s">
        <v>23</v>
      </c>
      <c r="O1831" t="s">
        <v>25</v>
      </c>
      <c r="P1831" t="s">
        <v>164</v>
      </c>
      <c r="Q1831" t="s">
        <v>50</v>
      </c>
      <c r="R1831" t="s">
        <v>28</v>
      </c>
      <c r="S1831" t="s">
        <v>4583</v>
      </c>
    </row>
    <row r="1832" spans="1:19">
      <c r="A1832" t="s">
        <v>4584</v>
      </c>
      <c r="B1832" s="1">
        <v>44092</v>
      </c>
      <c r="C1832" t="s">
        <v>33</v>
      </c>
      <c r="D1832">
        <v>71</v>
      </c>
      <c r="E1832" t="s">
        <v>23</v>
      </c>
      <c r="F1832">
        <v>0</v>
      </c>
      <c r="G1832">
        <v>3</v>
      </c>
      <c r="H1832" t="s">
        <v>3686</v>
      </c>
      <c r="I1832">
        <v>5061</v>
      </c>
      <c r="J1832">
        <v>0</v>
      </c>
      <c r="K1832">
        <v>59</v>
      </c>
      <c r="M1832" t="s">
        <v>23</v>
      </c>
      <c r="N1832" t="s">
        <v>23</v>
      </c>
      <c r="O1832" t="s">
        <v>25</v>
      </c>
      <c r="P1832" t="s">
        <v>202</v>
      </c>
      <c r="Q1832" t="s">
        <v>27</v>
      </c>
      <c r="R1832" t="s">
        <v>4585</v>
      </c>
      <c r="S1832" t="s">
        <v>4586</v>
      </c>
    </row>
    <row r="1833" spans="1:19">
      <c r="A1833" t="s">
        <v>4587</v>
      </c>
      <c r="B1833" s="1">
        <v>45333</v>
      </c>
      <c r="C1833" t="s">
        <v>22</v>
      </c>
      <c r="D1833">
        <v>74</v>
      </c>
      <c r="E1833" t="s">
        <v>23</v>
      </c>
      <c r="F1833">
        <v>0</v>
      </c>
      <c r="G1833">
        <v>3</v>
      </c>
      <c r="H1833" t="s">
        <v>3686</v>
      </c>
      <c r="I1833">
        <v>2422</v>
      </c>
      <c r="J1833">
        <v>6</v>
      </c>
      <c r="K1833">
        <v>18</v>
      </c>
      <c r="M1833" t="s">
        <v>23</v>
      </c>
      <c r="N1833" t="s">
        <v>23</v>
      </c>
      <c r="O1833" t="s">
        <v>49</v>
      </c>
      <c r="P1833" t="s">
        <v>164</v>
      </c>
      <c r="Q1833" t="s">
        <v>50</v>
      </c>
      <c r="R1833" t="s">
        <v>4538</v>
      </c>
      <c r="S1833" t="s">
        <v>4588</v>
      </c>
    </row>
    <row r="1834" spans="1:19">
      <c r="A1834" t="s">
        <v>4589</v>
      </c>
      <c r="B1834" s="1">
        <v>43903</v>
      </c>
      <c r="C1834" t="s">
        <v>22</v>
      </c>
      <c r="D1834">
        <v>76</v>
      </c>
      <c r="E1834" t="s">
        <v>23</v>
      </c>
      <c r="F1834">
        <v>0</v>
      </c>
      <c r="G1834">
        <v>3</v>
      </c>
      <c r="H1834" t="s">
        <v>3686</v>
      </c>
      <c r="I1834">
        <v>4871</v>
      </c>
      <c r="J1834">
        <v>6</v>
      </c>
      <c r="K1834">
        <v>65</v>
      </c>
      <c r="M1834" t="s">
        <v>23</v>
      </c>
      <c r="N1834" t="s">
        <v>23</v>
      </c>
      <c r="O1834" t="s">
        <v>25</v>
      </c>
      <c r="P1834" t="s">
        <v>202</v>
      </c>
      <c r="Q1834" t="s">
        <v>27</v>
      </c>
      <c r="R1834" t="s">
        <v>776</v>
      </c>
      <c r="S1834" t="s">
        <v>4590</v>
      </c>
    </row>
    <row r="1835" spans="1:19">
      <c r="A1835" t="s">
        <v>4591</v>
      </c>
      <c r="B1835" s="1">
        <v>44994</v>
      </c>
      <c r="C1835" t="s">
        <v>33</v>
      </c>
      <c r="D1835">
        <v>68</v>
      </c>
      <c r="E1835" t="s">
        <v>39</v>
      </c>
      <c r="F1835">
        <v>0</v>
      </c>
      <c r="G1835">
        <v>3</v>
      </c>
      <c r="H1835" t="s">
        <v>3686</v>
      </c>
      <c r="I1835">
        <v>2044</v>
      </c>
      <c r="J1835">
        <v>0</v>
      </c>
      <c r="K1835">
        <v>29</v>
      </c>
      <c r="L1835" t="s">
        <v>40</v>
      </c>
      <c r="M1835" t="s">
        <v>23</v>
      </c>
      <c r="N1835" t="s">
        <v>23</v>
      </c>
      <c r="O1835" t="s">
        <v>49</v>
      </c>
      <c r="P1835" t="s">
        <v>164</v>
      </c>
      <c r="Q1835" t="s">
        <v>27</v>
      </c>
      <c r="R1835" t="s">
        <v>4592</v>
      </c>
      <c r="S1835" t="s">
        <v>4593</v>
      </c>
    </row>
    <row r="1836" spans="1:19">
      <c r="A1836" t="s">
        <v>4594</v>
      </c>
      <c r="B1836" s="1">
        <v>44932</v>
      </c>
      <c r="C1836" t="s">
        <v>33</v>
      </c>
      <c r="D1836">
        <v>68</v>
      </c>
      <c r="E1836" t="s">
        <v>23</v>
      </c>
      <c r="F1836">
        <v>0</v>
      </c>
      <c r="G1836">
        <v>3</v>
      </c>
      <c r="H1836" t="s">
        <v>3686</v>
      </c>
      <c r="I1836">
        <v>5603</v>
      </c>
      <c r="J1836">
        <v>4</v>
      </c>
      <c r="K1836">
        <v>31</v>
      </c>
      <c r="L1836" t="s">
        <v>40</v>
      </c>
      <c r="M1836" t="s">
        <v>23</v>
      </c>
      <c r="N1836" t="s">
        <v>23</v>
      </c>
      <c r="O1836" t="s">
        <v>25</v>
      </c>
      <c r="P1836" t="s">
        <v>164</v>
      </c>
      <c r="Q1836" t="s">
        <v>27</v>
      </c>
      <c r="R1836" t="s">
        <v>686</v>
      </c>
      <c r="S1836" t="s">
        <v>4595</v>
      </c>
    </row>
    <row r="1837" spans="1:19">
      <c r="A1837" t="s">
        <v>4596</v>
      </c>
      <c r="B1837" s="1">
        <v>44490</v>
      </c>
      <c r="C1837" t="s">
        <v>33</v>
      </c>
      <c r="D1837">
        <v>65</v>
      </c>
      <c r="E1837" t="s">
        <v>39</v>
      </c>
      <c r="F1837">
        <v>0</v>
      </c>
      <c r="G1837">
        <v>3</v>
      </c>
      <c r="H1837" t="s">
        <v>3686</v>
      </c>
      <c r="I1837">
        <v>3856</v>
      </c>
      <c r="J1837">
        <v>0</v>
      </c>
      <c r="K1837">
        <v>46</v>
      </c>
      <c r="M1837" t="s">
        <v>23</v>
      </c>
      <c r="N1837" t="s">
        <v>23</v>
      </c>
      <c r="O1837" t="s">
        <v>49</v>
      </c>
      <c r="P1837" t="s">
        <v>202</v>
      </c>
      <c r="Q1837" t="s">
        <v>50</v>
      </c>
      <c r="R1837" t="s">
        <v>1328</v>
      </c>
      <c r="S1837" t="s">
        <v>4597</v>
      </c>
    </row>
    <row r="1838" spans="1:19">
      <c r="A1838" t="s">
        <v>4598</v>
      </c>
      <c r="B1838" s="1">
        <v>45693</v>
      </c>
      <c r="C1838" t="s">
        <v>22</v>
      </c>
      <c r="D1838">
        <v>69</v>
      </c>
      <c r="E1838" t="s">
        <v>39</v>
      </c>
      <c r="F1838">
        <v>0</v>
      </c>
      <c r="G1838">
        <v>3</v>
      </c>
      <c r="H1838" t="s">
        <v>3686</v>
      </c>
      <c r="I1838">
        <v>4270</v>
      </c>
      <c r="J1838">
        <v>0</v>
      </c>
      <c r="K1838">
        <v>6</v>
      </c>
      <c r="L1838" t="s">
        <v>48</v>
      </c>
      <c r="M1838" t="s">
        <v>23</v>
      </c>
      <c r="N1838" t="s">
        <v>23</v>
      </c>
      <c r="O1838" t="s">
        <v>49</v>
      </c>
      <c r="P1838" t="s">
        <v>26</v>
      </c>
      <c r="Q1838" t="s">
        <v>50</v>
      </c>
      <c r="R1838" t="s">
        <v>2053</v>
      </c>
      <c r="S1838" t="s">
        <v>4599</v>
      </c>
    </row>
    <row r="1839" spans="1:19">
      <c r="A1839" t="s">
        <v>4600</v>
      </c>
      <c r="B1839" s="1">
        <v>44356</v>
      </c>
      <c r="C1839" t="s">
        <v>22</v>
      </c>
      <c r="D1839">
        <v>69</v>
      </c>
      <c r="E1839" t="s">
        <v>39</v>
      </c>
      <c r="F1839">
        <v>0</v>
      </c>
      <c r="G1839">
        <v>3</v>
      </c>
      <c r="H1839" t="s">
        <v>3686</v>
      </c>
      <c r="I1839">
        <v>5596</v>
      </c>
      <c r="J1839">
        <v>0</v>
      </c>
      <c r="K1839">
        <v>50</v>
      </c>
      <c r="L1839" t="s">
        <v>142</v>
      </c>
      <c r="M1839" t="s">
        <v>23</v>
      </c>
      <c r="N1839" t="s">
        <v>23</v>
      </c>
      <c r="O1839" t="s">
        <v>49</v>
      </c>
      <c r="P1839" t="s">
        <v>26</v>
      </c>
      <c r="Q1839" t="s">
        <v>27</v>
      </c>
      <c r="R1839" t="s">
        <v>4601</v>
      </c>
      <c r="S1839" t="s">
        <v>4602</v>
      </c>
    </row>
    <row r="1840" spans="1:19">
      <c r="A1840" t="s">
        <v>4603</v>
      </c>
      <c r="B1840" s="1">
        <v>45852</v>
      </c>
      <c r="C1840" t="s">
        <v>22</v>
      </c>
      <c r="D1840">
        <v>39</v>
      </c>
      <c r="E1840" t="s">
        <v>39</v>
      </c>
      <c r="F1840">
        <v>0</v>
      </c>
      <c r="G1840">
        <v>3</v>
      </c>
      <c r="H1840" t="s">
        <v>3751</v>
      </c>
      <c r="I1840">
        <v>3178</v>
      </c>
      <c r="J1840">
        <v>0</v>
      </c>
      <c r="K1840">
        <v>1</v>
      </c>
      <c r="M1840" t="s">
        <v>23</v>
      </c>
      <c r="N1840" t="s">
        <v>23</v>
      </c>
      <c r="O1840" t="s">
        <v>56</v>
      </c>
      <c r="P1840" t="s">
        <v>26</v>
      </c>
      <c r="Q1840" t="s">
        <v>50</v>
      </c>
      <c r="R1840" t="s">
        <v>2089</v>
      </c>
      <c r="S1840" t="s">
        <v>4604</v>
      </c>
    </row>
    <row r="1841" spans="1:19">
      <c r="A1841" t="s">
        <v>4605</v>
      </c>
      <c r="B1841" s="1">
        <v>44446</v>
      </c>
      <c r="C1841" t="s">
        <v>33</v>
      </c>
      <c r="D1841">
        <v>22</v>
      </c>
      <c r="E1841" t="s">
        <v>23</v>
      </c>
      <c r="F1841">
        <v>0</v>
      </c>
      <c r="G1841">
        <v>3</v>
      </c>
      <c r="H1841" t="s">
        <v>3686</v>
      </c>
      <c r="I1841">
        <v>5698</v>
      </c>
      <c r="J1841">
        <v>6</v>
      </c>
      <c r="K1841">
        <v>47</v>
      </c>
      <c r="L1841" t="s">
        <v>142</v>
      </c>
      <c r="M1841" t="s">
        <v>23</v>
      </c>
      <c r="N1841" t="s">
        <v>23</v>
      </c>
      <c r="O1841" t="s">
        <v>49</v>
      </c>
      <c r="P1841" t="s">
        <v>164</v>
      </c>
      <c r="Q1841" t="s">
        <v>50</v>
      </c>
      <c r="R1841" t="s">
        <v>193</v>
      </c>
      <c r="S1841" t="s">
        <v>4606</v>
      </c>
    </row>
    <row r="1842" spans="1:19">
      <c r="A1842" t="s">
        <v>4607</v>
      </c>
      <c r="B1842" s="1">
        <v>45037</v>
      </c>
      <c r="C1842" t="s">
        <v>33</v>
      </c>
      <c r="D1842">
        <v>19</v>
      </c>
      <c r="E1842" t="s">
        <v>39</v>
      </c>
      <c r="F1842">
        <v>0</v>
      </c>
      <c r="G1842">
        <v>3</v>
      </c>
      <c r="H1842" t="s">
        <v>3686</v>
      </c>
      <c r="I1842">
        <v>5271</v>
      </c>
      <c r="J1842">
        <v>0</v>
      </c>
      <c r="K1842">
        <v>28</v>
      </c>
      <c r="L1842" t="s">
        <v>40</v>
      </c>
      <c r="M1842" t="s">
        <v>23</v>
      </c>
      <c r="N1842" t="s">
        <v>23</v>
      </c>
      <c r="O1842" t="s">
        <v>49</v>
      </c>
      <c r="P1842" t="s">
        <v>202</v>
      </c>
      <c r="Q1842" t="s">
        <v>50</v>
      </c>
      <c r="R1842" t="s">
        <v>3209</v>
      </c>
      <c r="S1842" t="s">
        <v>4608</v>
      </c>
    </row>
    <row r="1843" spans="1:19">
      <c r="A1843" t="s">
        <v>4609</v>
      </c>
      <c r="B1843" s="1">
        <v>43689</v>
      </c>
      <c r="C1843" t="s">
        <v>22</v>
      </c>
      <c r="D1843">
        <v>61</v>
      </c>
      <c r="E1843" t="s">
        <v>23</v>
      </c>
      <c r="F1843">
        <v>0</v>
      </c>
      <c r="G1843">
        <v>3</v>
      </c>
      <c r="H1843" t="s">
        <v>3686</v>
      </c>
      <c r="I1843">
        <v>5512</v>
      </c>
      <c r="J1843">
        <v>2</v>
      </c>
      <c r="K1843">
        <v>72</v>
      </c>
      <c r="L1843" t="s">
        <v>316</v>
      </c>
      <c r="M1843" t="s">
        <v>23</v>
      </c>
      <c r="N1843" t="s">
        <v>39</v>
      </c>
      <c r="P1843" t="s">
        <v>164</v>
      </c>
      <c r="Q1843" t="s">
        <v>50</v>
      </c>
      <c r="R1843" t="s">
        <v>1597</v>
      </c>
      <c r="S1843" t="s">
        <v>4610</v>
      </c>
    </row>
    <row r="1844" spans="1:19">
      <c r="A1844" t="s">
        <v>4611</v>
      </c>
      <c r="B1844" s="1">
        <v>45674</v>
      </c>
      <c r="C1844" t="s">
        <v>22</v>
      </c>
      <c r="D1844">
        <v>47</v>
      </c>
      <c r="E1844" t="s">
        <v>23</v>
      </c>
      <c r="F1844">
        <v>2</v>
      </c>
      <c r="G1844">
        <v>3</v>
      </c>
      <c r="H1844" t="s">
        <v>3686</v>
      </c>
      <c r="I1844">
        <v>3459</v>
      </c>
      <c r="J1844">
        <v>3</v>
      </c>
      <c r="K1844">
        <v>7</v>
      </c>
      <c r="M1844" t="s">
        <v>23</v>
      </c>
      <c r="N1844" t="s">
        <v>23</v>
      </c>
      <c r="O1844" t="s">
        <v>56</v>
      </c>
      <c r="P1844" t="s">
        <v>26</v>
      </c>
      <c r="Q1844" t="s">
        <v>50</v>
      </c>
      <c r="R1844" t="s">
        <v>3213</v>
      </c>
      <c r="S1844" t="s">
        <v>4612</v>
      </c>
    </row>
    <row r="1845" spans="1:19">
      <c r="A1845" t="s">
        <v>4613</v>
      </c>
      <c r="B1845" s="1">
        <v>43959</v>
      </c>
      <c r="C1845" t="s">
        <v>33</v>
      </c>
      <c r="D1845">
        <v>38</v>
      </c>
      <c r="E1845" t="s">
        <v>23</v>
      </c>
      <c r="F1845">
        <v>0</v>
      </c>
      <c r="G1845">
        <v>3</v>
      </c>
      <c r="H1845" t="s">
        <v>3686</v>
      </c>
      <c r="I1845">
        <v>4010</v>
      </c>
      <c r="J1845">
        <v>1</v>
      </c>
      <c r="K1845">
        <v>63</v>
      </c>
      <c r="L1845" t="s">
        <v>142</v>
      </c>
      <c r="M1845" t="s">
        <v>23</v>
      </c>
      <c r="N1845" t="s">
        <v>23</v>
      </c>
      <c r="O1845" t="s">
        <v>56</v>
      </c>
      <c r="P1845" t="s">
        <v>202</v>
      </c>
      <c r="Q1845" t="s">
        <v>50</v>
      </c>
      <c r="R1845" t="s">
        <v>81</v>
      </c>
      <c r="S1845" t="s">
        <v>4614</v>
      </c>
    </row>
    <row r="1846" spans="1:19">
      <c r="A1846" t="s">
        <v>4615</v>
      </c>
      <c r="B1846" s="1">
        <v>45508</v>
      </c>
      <c r="C1846" t="s">
        <v>33</v>
      </c>
      <c r="D1846">
        <v>58</v>
      </c>
      <c r="E1846" t="s">
        <v>39</v>
      </c>
      <c r="F1846">
        <v>0</v>
      </c>
      <c r="G1846">
        <v>3</v>
      </c>
      <c r="H1846" t="s">
        <v>3686</v>
      </c>
      <c r="I1846">
        <v>2990</v>
      </c>
      <c r="J1846">
        <v>0</v>
      </c>
      <c r="K1846">
        <v>12</v>
      </c>
      <c r="M1846" t="s">
        <v>39</v>
      </c>
      <c r="N1846" t="s">
        <v>23</v>
      </c>
      <c r="O1846" t="s">
        <v>49</v>
      </c>
      <c r="P1846" t="s">
        <v>202</v>
      </c>
      <c r="Q1846" t="s">
        <v>84</v>
      </c>
      <c r="R1846" t="s">
        <v>4616</v>
      </c>
      <c r="S1846" t="s">
        <v>4617</v>
      </c>
    </row>
    <row r="1847" spans="1:19">
      <c r="A1847" t="s">
        <v>4618</v>
      </c>
      <c r="B1847" s="1">
        <v>44340</v>
      </c>
      <c r="C1847" t="s">
        <v>33</v>
      </c>
      <c r="D1847">
        <v>21</v>
      </c>
      <c r="E1847" t="s">
        <v>23</v>
      </c>
      <c r="F1847">
        <v>0</v>
      </c>
      <c r="G1847">
        <v>3</v>
      </c>
      <c r="H1847" t="s">
        <v>3686</v>
      </c>
      <c r="I1847">
        <v>5528</v>
      </c>
      <c r="J1847">
        <v>0</v>
      </c>
      <c r="K1847">
        <v>51</v>
      </c>
      <c r="L1847" t="s">
        <v>142</v>
      </c>
      <c r="M1847" t="s">
        <v>39</v>
      </c>
      <c r="N1847" t="s">
        <v>23</v>
      </c>
      <c r="O1847" t="s">
        <v>49</v>
      </c>
      <c r="P1847" t="s">
        <v>26</v>
      </c>
      <c r="Q1847" t="s">
        <v>27</v>
      </c>
      <c r="R1847" t="s">
        <v>3246</v>
      </c>
      <c r="S1847" t="s">
        <v>4619</v>
      </c>
    </row>
    <row r="1848" spans="1:19">
      <c r="A1848" t="s">
        <v>4620</v>
      </c>
      <c r="B1848" s="1">
        <v>43806</v>
      </c>
      <c r="C1848" t="s">
        <v>22</v>
      </c>
      <c r="D1848">
        <v>42</v>
      </c>
      <c r="E1848" t="s">
        <v>23</v>
      </c>
      <c r="F1848">
        <v>0</v>
      </c>
      <c r="G1848">
        <v>3</v>
      </c>
      <c r="H1848" t="s">
        <v>3686</v>
      </c>
      <c r="I1848">
        <v>4601</v>
      </c>
      <c r="J1848">
        <v>7</v>
      </c>
      <c r="K1848">
        <v>68</v>
      </c>
      <c r="L1848" t="s">
        <v>316</v>
      </c>
      <c r="M1848" t="s">
        <v>39</v>
      </c>
      <c r="N1848" t="s">
        <v>23</v>
      </c>
      <c r="O1848" t="s">
        <v>56</v>
      </c>
      <c r="P1848" t="s">
        <v>164</v>
      </c>
      <c r="Q1848" t="s">
        <v>27</v>
      </c>
      <c r="R1848" t="s">
        <v>4621</v>
      </c>
      <c r="S1848" t="s">
        <v>4622</v>
      </c>
    </row>
    <row r="1849" spans="1:19">
      <c r="A1849" t="s">
        <v>4623</v>
      </c>
      <c r="B1849" s="1">
        <v>45700</v>
      </c>
      <c r="C1849" t="s">
        <v>33</v>
      </c>
      <c r="D1849">
        <v>28</v>
      </c>
      <c r="E1849" t="s">
        <v>23</v>
      </c>
      <c r="F1849">
        <v>1</v>
      </c>
      <c r="G1849">
        <v>3</v>
      </c>
      <c r="H1849" t="s">
        <v>3686</v>
      </c>
      <c r="I1849">
        <v>3061</v>
      </c>
      <c r="J1849">
        <v>1</v>
      </c>
      <c r="K1849">
        <v>6</v>
      </c>
      <c r="L1849" t="s">
        <v>48</v>
      </c>
      <c r="M1849" t="s">
        <v>23</v>
      </c>
      <c r="N1849" t="s">
        <v>23</v>
      </c>
      <c r="O1849" t="s">
        <v>56</v>
      </c>
      <c r="P1849" t="s">
        <v>26</v>
      </c>
      <c r="Q1849" t="s">
        <v>50</v>
      </c>
      <c r="R1849" t="s">
        <v>101</v>
      </c>
      <c r="S1849" t="s">
        <v>4624</v>
      </c>
    </row>
    <row r="1850" spans="1:19">
      <c r="A1850" t="s">
        <v>4625</v>
      </c>
      <c r="B1850" s="1">
        <v>45071</v>
      </c>
      <c r="C1850" t="s">
        <v>22</v>
      </c>
      <c r="D1850">
        <v>33</v>
      </c>
      <c r="E1850" t="s">
        <v>23</v>
      </c>
      <c r="F1850">
        <v>0</v>
      </c>
      <c r="G1850">
        <v>3</v>
      </c>
      <c r="H1850" t="s">
        <v>3686</v>
      </c>
      <c r="I1850">
        <v>3560</v>
      </c>
      <c r="J1850">
        <v>10</v>
      </c>
      <c r="K1850">
        <v>27</v>
      </c>
      <c r="M1850" t="s">
        <v>23</v>
      </c>
      <c r="N1850" t="s">
        <v>23</v>
      </c>
      <c r="O1850" t="s">
        <v>49</v>
      </c>
      <c r="P1850" t="s">
        <v>202</v>
      </c>
      <c r="Q1850" t="s">
        <v>50</v>
      </c>
      <c r="R1850" t="s">
        <v>3456</v>
      </c>
      <c r="S1850" t="s">
        <v>4626</v>
      </c>
    </row>
    <row r="1851" spans="1:19">
      <c r="A1851" t="s">
        <v>4627</v>
      </c>
      <c r="B1851" s="1">
        <v>44932</v>
      </c>
      <c r="C1851" t="s">
        <v>33</v>
      </c>
      <c r="D1851">
        <v>63</v>
      </c>
      <c r="E1851" t="s">
        <v>39</v>
      </c>
      <c r="F1851">
        <v>0</v>
      </c>
      <c r="G1851">
        <v>3</v>
      </c>
      <c r="H1851" t="s">
        <v>3686</v>
      </c>
      <c r="I1851">
        <v>3086</v>
      </c>
      <c r="J1851">
        <v>0</v>
      </c>
      <c r="K1851">
        <v>31</v>
      </c>
      <c r="L1851" t="s">
        <v>40</v>
      </c>
      <c r="M1851" t="s">
        <v>23</v>
      </c>
      <c r="N1851" t="s">
        <v>39</v>
      </c>
      <c r="P1851" t="s">
        <v>202</v>
      </c>
      <c r="Q1851" t="s">
        <v>50</v>
      </c>
      <c r="R1851" t="s">
        <v>1163</v>
      </c>
      <c r="S1851" t="s">
        <v>4628</v>
      </c>
    </row>
    <row r="1852" spans="1:19">
      <c r="A1852" t="s">
        <v>4629</v>
      </c>
      <c r="B1852" s="1">
        <v>43723</v>
      </c>
      <c r="C1852" t="s">
        <v>22</v>
      </c>
      <c r="D1852">
        <v>59</v>
      </c>
      <c r="E1852" t="s">
        <v>23</v>
      </c>
      <c r="F1852">
        <v>0</v>
      </c>
      <c r="G1852">
        <v>3</v>
      </c>
      <c r="H1852" t="s">
        <v>3686</v>
      </c>
      <c r="I1852">
        <v>5529</v>
      </c>
      <c r="J1852">
        <v>7</v>
      </c>
      <c r="K1852">
        <v>71</v>
      </c>
      <c r="L1852" t="s">
        <v>316</v>
      </c>
      <c r="M1852" t="s">
        <v>23</v>
      </c>
      <c r="N1852" t="s">
        <v>23</v>
      </c>
      <c r="O1852" t="s">
        <v>49</v>
      </c>
      <c r="P1852" t="s">
        <v>164</v>
      </c>
      <c r="Q1852" t="s">
        <v>50</v>
      </c>
      <c r="R1852" t="s">
        <v>4518</v>
      </c>
      <c r="S1852" t="s">
        <v>4630</v>
      </c>
    </row>
    <row r="1853" spans="1:19">
      <c r="A1853" t="s">
        <v>4631</v>
      </c>
      <c r="B1853" s="1">
        <v>45765</v>
      </c>
      <c r="C1853" t="s">
        <v>33</v>
      </c>
      <c r="D1853">
        <v>19</v>
      </c>
      <c r="E1853" t="s">
        <v>39</v>
      </c>
      <c r="F1853">
        <v>0</v>
      </c>
      <c r="G1853">
        <v>3</v>
      </c>
      <c r="H1853" t="s">
        <v>3686</v>
      </c>
      <c r="I1853">
        <v>2682</v>
      </c>
      <c r="J1853">
        <v>0</v>
      </c>
      <c r="K1853">
        <v>4</v>
      </c>
      <c r="L1853" t="s">
        <v>48</v>
      </c>
      <c r="M1853" t="s">
        <v>39</v>
      </c>
      <c r="N1853" t="s">
        <v>23</v>
      </c>
      <c r="O1853" t="s">
        <v>56</v>
      </c>
      <c r="P1853" t="s">
        <v>26</v>
      </c>
      <c r="Q1853" t="s">
        <v>84</v>
      </c>
      <c r="R1853" t="s">
        <v>4632</v>
      </c>
      <c r="S1853" t="s">
        <v>4633</v>
      </c>
    </row>
    <row r="1854" spans="1:19">
      <c r="A1854" t="s">
        <v>4634</v>
      </c>
      <c r="B1854" s="1">
        <v>45602</v>
      </c>
      <c r="C1854" t="s">
        <v>22</v>
      </c>
      <c r="D1854">
        <v>58</v>
      </c>
      <c r="E1854" t="s">
        <v>39</v>
      </c>
      <c r="F1854">
        <v>0</v>
      </c>
      <c r="G1854">
        <v>3</v>
      </c>
      <c r="H1854" t="s">
        <v>3686</v>
      </c>
      <c r="I1854">
        <v>4990</v>
      </c>
      <c r="J1854">
        <v>0</v>
      </c>
      <c r="K1854">
        <v>9</v>
      </c>
      <c r="M1854" t="s">
        <v>23</v>
      </c>
      <c r="N1854" t="s">
        <v>23</v>
      </c>
      <c r="O1854" t="s">
        <v>25</v>
      </c>
      <c r="P1854" t="s">
        <v>26</v>
      </c>
      <c r="Q1854" t="s">
        <v>27</v>
      </c>
      <c r="R1854" t="s">
        <v>1219</v>
      </c>
      <c r="S1854" t="s">
        <v>4635</v>
      </c>
    </row>
    <row r="1855" spans="1:19">
      <c r="A1855" t="s">
        <v>4636</v>
      </c>
      <c r="B1855" s="1">
        <v>44455</v>
      </c>
      <c r="C1855" t="s">
        <v>22</v>
      </c>
      <c r="D1855">
        <v>30</v>
      </c>
      <c r="E1855" t="s">
        <v>23</v>
      </c>
      <c r="F1855">
        <v>3</v>
      </c>
      <c r="G1855">
        <v>3</v>
      </c>
      <c r="H1855" t="s">
        <v>3686</v>
      </c>
      <c r="I1855">
        <v>3413</v>
      </c>
      <c r="J1855">
        <v>10</v>
      </c>
      <c r="K1855">
        <v>47</v>
      </c>
      <c r="L1855" t="s">
        <v>142</v>
      </c>
      <c r="M1855" t="s">
        <v>23</v>
      </c>
      <c r="N1855" t="s">
        <v>23</v>
      </c>
      <c r="O1855" t="s">
        <v>49</v>
      </c>
      <c r="P1855" t="s">
        <v>164</v>
      </c>
      <c r="Q1855" t="s">
        <v>84</v>
      </c>
      <c r="R1855" t="s">
        <v>474</v>
      </c>
      <c r="S1855" t="s">
        <v>4637</v>
      </c>
    </row>
    <row r="1856" spans="1:19">
      <c r="A1856" t="s">
        <v>4638</v>
      </c>
      <c r="B1856" s="1">
        <v>45100</v>
      </c>
      <c r="C1856" t="s">
        <v>22</v>
      </c>
      <c r="D1856">
        <v>23</v>
      </c>
      <c r="E1856" t="s">
        <v>39</v>
      </c>
      <c r="F1856">
        <v>0</v>
      </c>
      <c r="G1856">
        <v>3</v>
      </c>
      <c r="H1856" t="s">
        <v>3686</v>
      </c>
      <c r="I1856">
        <v>5156</v>
      </c>
      <c r="J1856">
        <v>0</v>
      </c>
      <c r="K1856">
        <v>26</v>
      </c>
      <c r="M1856" t="s">
        <v>23</v>
      </c>
      <c r="N1856" t="s">
        <v>23</v>
      </c>
      <c r="O1856" t="s">
        <v>49</v>
      </c>
      <c r="P1856" t="s">
        <v>202</v>
      </c>
      <c r="Q1856" t="s">
        <v>27</v>
      </c>
      <c r="R1856" t="s">
        <v>4639</v>
      </c>
      <c r="S1856" t="s">
        <v>4640</v>
      </c>
    </row>
    <row r="1857" spans="1:19">
      <c r="A1857" t="s">
        <v>4641</v>
      </c>
      <c r="B1857" s="1">
        <v>43777</v>
      </c>
      <c r="C1857" t="s">
        <v>22</v>
      </c>
      <c r="D1857">
        <v>56</v>
      </c>
      <c r="E1857" t="s">
        <v>23</v>
      </c>
      <c r="F1857">
        <v>3</v>
      </c>
      <c r="G1857">
        <v>3</v>
      </c>
      <c r="H1857" t="s">
        <v>3686</v>
      </c>
      <c r="I1857">
        <v>5817</v>
      </c>
      <c r="J1857">
        <v>2</v>
      </c>
      <c r="K1857">
        <v>69</v>
      </c>
      <c r="L1857" t="s">
        <v>316</v>
      </c>
      <c r="M1857" t="s">
        <v>23</v>
      </c>
      <c r="N1857" t="s">
        <v>23</v>
      </c>
      <c r="O1857" t="s">
        <v>25</v>
      </c>
      <c r="P1857" t="s">
        <v>164</v>
      </c>
      <c r="Q1857" t="s">
        <v>84</v>
      </c>
      <c r="R1857" t="s">
        <v>4642</v>
      </c>
      <c r="S1857" t="s">
        <v>4643</v>
      </c>
    </row>
    <row r="1858" spans="1:19">
      <c r="A1858" t="s">
        <v>4644</v>
      </c>
      <c r="B1858" s="1">
        <v>44077</v>
      </c>
      <c r="C1858" t="s">
        <v>22</v>
      </c>
      <c r="D1858">
        <v>43</v>
      </c>
      <c r="E1858" t="s">
        <v>39</v>
      </c>
      <c r="F1858">
        <v>0</v>
      </c>
      <c r="G1858">
        <v>3</v>
      </c>
      <c r="H1858" t="s">
        <v>3686</v>
      </c>
      <c r="I1858">
        <v>6107</v>
      </c>
      <c r="J1858">
        <v>0</v>
      </c>
      <c r="K1858">
        <v>59</v>
      </c>
      <c r="M1858" t="s">
        <v>39</v>
      </c>
      <c r="N1858" t="s">
        <v>23</v>
      </c>
      <c r="O1858" t="s">
        <v>49</v>
      </c>
      <c r="P1858" t="s">
        <v>26</v>
      </c>
      <c r="Q1858" t="s">
        <v>27</v>
      </c>
      <c r="R1858" t="s">
        <v>4645</v>
      </c>
      <c r="S1858" t="s">
        <v>4646</v>
      </c>
    </row>
    <row r="1859" spans="1:19">
      <c r="A1859" t="s">
        <v>4647</v>
      </c>
      <c r="B1859" s="1">
        <v>44260</v>
      </c>
      <c r="C1859" t="s">
        <v>22</v>
      </c>
      <c r="D1859">
        <v>31</v>
      </c>
      <c r="E1859" t="s">
        <v>23</v>
      </c>
      <c r="F1859">
        <v>1</v>
      </c>
      <c r="G1859">
        <v>3</v>
      </c>
      <c r="H1859" t="s">
        <v>3686</v>
      </c>
      <c r="I1859">
        <v>5534</v>
      </c>
      <c r="J1859">
        <v>9</v>
      </c>
      <c r="K1859">
        <v>53</v>
      </c>
      <c r="L1859" t="s">
        <v>142</v>
      </c>
      <c r="M1859" t="s">
        <v>23</v>
      </c>
      <c r="N1859" t="s">
        <v>23</v>
      </c>
      <c r="O1859" t="s">
        <v>49</v>
      </c>
      <c r="P1859" t="s">
        <v>26</v>
      </c>
      <c r="Q1859" t="s">
        <v>50</v>
      </c>
      <c r="R1859" t="s">
        <v>846</v>
      </c>
      <c r="S1859" t="s">
        <v>4648</v>
      </c>
    </row>
    <row r="1860" spans="1:19">
      <c r="A1860" t="s">
        <v>4649</v>
      </c>
      <c r="B1860" s="1">
        <v>45859</v>
      </c>
      <c r="C1860" t="s">
        <v>33</v>
      </c>
      <c r="D1860">
        <v>63</v>
      </c>
      <c r="E1860" t="s">
        <v>39</v>
      </c>
      <c r="F1860">
        <v>0</v>
      </c>
      <c r="G1860">
        <v>3</v>
      </c>
      <c r="H1860" t="s">
        <v>3751</v>
      </c>
      <c r="I1860">
        <v>4421</v>
      </c>
      <c r="J1860">
        <v>0</v>
      </c>
      <c r="K1860">
        <v>1</v>
      </c>
      <c r="L1860" t="s">
        <v>48</v>
      </c>
      <c r="M1860" t="s">
        <v>23</v>
      </c>
      <c r="N1860" t="s">
        <v>23</v>
      </c>
      <c r="O1860" t="s">
        <v>49</v>
      </c>
      <c r="P1860" t="s">
        <v>26</v>
      </c>
      <c r="Q1860" t="s">
        <v>27</v>
      </c>
      <c r="R1860" t="s">
        <v>977</v>
      </c>
      <c r="S1860" t="s">
        <v>4650</v>
      </c>
    </row>
    <row r="1861" spans="1:19">
      <c r="A1861" t="s">
        <v>4651</v>
      </c>
      <c r="B1861" s="1">
        <v>43700</v>
      </c>
      <c r="C1861" t="s">
        <v>22</v>
      </c>
      <c r="D1861">
        <v>22</v>
      </c>
      <c r="E1861" t="s">
        <v>23</v>
      </c>
      <c r="F1861">
        <v>1</v>
      </c>
      <c r="G1861">
        <v>3</v>
      </c>
      <c r="H1861" t="s">
        <v>3686</v>
      </c>
      <c r="I1861">
        <v>6188</v>
      </c>
      <c r="J1861">
        <v>1</v>
      </c>
      <c r="K1861">
        <v>72</v>
      </c>
      <c r="L1861" t="s">
        <v>316</v>
      </c>
      <c r="M1861" t="s">
        <v>23</v>
      </c>
      <c r="N1861" t="s">
        <v>23</v>
      </c>
      <c r="O1861" t="s">
        <v>25</v>
      </c>
      <c r="P1861" t="s">
        <v>164</v>
      </c>
      <c r="Q1861" t="s">
        <v>50</v>
      </c>
      <c r="R1861" t="s">
        <v>773</v>
      </c>
      <c r="S1861" t="s">
        <v>4652</v>
      </c>
    </row>
    <row r="1862" spans="1:19">
      <c r="A1862" t="s">
        <v>4653</v>
      </c>
      <c r="B1862" s="1">
        <v>45499</v>
      </c>
      <c r="C1862" t="s">
        <v>33</v>
      </c>
      <c r="D1862">
        <v>36</v>
      </c>
      <c r="E1862" t="s">
        <v>39</v>
      </c>
      <c r="F1862">
        <v>0</v>
      </c>
      <c r="G1862">
        <v>3</v>
      </c>
      <c r="H1862" t="s">
        <v>3686</v>
      </c>
      <c r="I1862">
        <v>4115</v>
      </c>
      <c r="J1862">
        <v>0</v>
      </c>
      <c r="K1862">
        <v>13</v>
      </c>
      <c r="L1862" t="s">
        <v>97</v>
      </c>
      <c r="M1862" t="s">
        <v>23</v>
      </c>
      <c r="N1862" t="s">
        <v>23</v>
      </c>
      <c r="O1862" t="s">
        <v>49</v>
      </c>
      <c r="P1862" t="s">
        <v>26</v>
      </c>
      <c r="Q1862" t="s">
        <v>27</v>
      </c>
      <c r="R1862" t="s">
        <v>4654</v>
      </c>
      <c r="S1862" t="s">
        <v>4655</v>
      </c>
    </row>
    <row r="1863" spans="1:19">
      <c r="A1863" t="s">
        <v>4656</v>
      </c>
      <c r="B1863" s="1">
        <v>45608</v>
      </c>
      <c r="C1863" t="s">
        <v>22</v>
      </c>
      <c r="D1863">
        <v>49</v>
      </c>
      <c r="E1863" t="s">
        <v>23</v>
      </c>
      <c r="F1863">
        <v>0</v>
      </c>
      <c r="G1863">
        <v>3</v>
      </c>
      <c r="H1863" t="s">
        <v>3686</v>
      </c>
      <c r="I1863">
        <v>2715</v>
      </c>
      <c r="J1863">
        <v>3</v>
      </c>
      <c r="K1863">
        <v>9</v>
      </c>
      <c r="M1863" t="s">
        <v>23</v>
      </c>
      <c r="N1863" t="s">
        <v>23</v>
      </c>
      <c r="O1863" t="s">
        <v>25</v>
      </c>
      <c r="P1863" t="s">
        <v>26</v>
      </c>
      <c r="Q1863" t="s">
        <v>27</v>
      </c>
      <c r="R1863" t="s">
        <v>3689</v>
      </c>
      <c r="S1863" t="s">
        <v>4657</v>
      </c>
    </row>
    <row r="1864" spans="1:19">
      <c r="A1864" t="s">
        <v>4658</v>
      </c>
      <c r="B1864" s="1">
        <v>43679</v>
      </c>
      <c r="C1864" t="s">
        <v>33</v>
      </c>
      <c r="D1864">
        <v>26</v>
      </c>
      <c r="E1864" t="s">
        <v>23</v>
      </c>
      <c r="F1864">
        <v>1</v>
      </c>
      <c r="G1864">
        <v>3</v>
      </c>
      <c r="H1864" t="s">
        <v>3686</v>
      </c>
      <c r="I1864">
        <v>5656</v>
      </c>
      <c r="J1864">
        <v>8</v>
      </c>
      <c r="K1864">
        <v>72</v>
      </c>
      <c r="L1864" t="s">
        <v>316</v>
      </c>
      <c r="M1864" t="s">
        <v>23</v>
      </c>
      <c r="N1864" t="s">
        <v>23</v>
      </c>
      <c r="O1864" t="s">
        <v>56</v>
      </c>
      <c r="P1864" t="s">
        <v>164</v>
      </c>
      <c r="Q1864" t="s">
        <v>27</v>
      </c>
      <c r="R1864" t="s">
        <v>4659</v>
      </c>
      <c r="S1864" t="s">
        <v>4660</v>
      </c>
    </row>
    <row r="1865" spans="1:19">
      <c r="A1865" t="s">
        <v>4661</v>
      </c>
      <c r="B1865" s="1">
        <v>43679</v>
      </c>
      <c r="C1865" t="s">
        <v>33</v>
      </c>
      <c r="D1865">
        <v>45</v>
      </c>
      <c r="E1865" t="s">
        <v>23</v>
      </c>
      <c r="F1865">
        <v>0</v>
      </c>
      <c r="G1865">
        <v>3</v>
      </c>
      <c r="H1865" t="s">
        <v>3686</v>
      </c>
      <c r="I1865">
        <v>4675</v>
      </c>
      <c r="J1865">
        <v>7</v>
      </c>
      <c r="K1865">
        <v>72</v>
      </c>
      <c r="M1865" t="s">
        <v>23</v>
      </c>
      <c r="N1865" t="s">
        <v>23</v>
      </c>
      <c r="O1865" t="s">
        <v>49</v>
      </c>
      <c r="P1865" t="s">
        <v>164</v>
      </c>
      <c r="Q1865" t="s">
        <v>27</v>
      </c>
      <c r="R1865" t="s">
        <v>1188</v>
      </c>
      <c r="S1865" t="s">
        <v>4662</v>
      </c>
    </row>
    <row r="1866" spans="1:19">
      <c r="A1866" t="s">
        <v>4663</v>
      </c>
      <c r="B1866" s="1">
        <v>44812</v>
      </c>
      <c r="C1866" t="s">
        <v>22</v>
      </c>
      <c r="D1866">
        <v>63</v>
      </c>
      <c r="E1866" t="s">
        <v>23</v>
      </c>
      <c r="F1866">
        <v>2</v>
      </c>
      <c r="G1866">
        <v>3</v>
      </c>
      <c r="H1866" t="s">
        <v>3686</v>
      </c>
      <c r="I1866">
        <v>2334</v>
      </c>
      <c r="J1866">
        <v>7</v>
      </c>
      <c r="K1866">
        <v>35</v>
      </c>
      <c r="M1866" t="s">
        <v>23</v>
      </c>
      <c r="N1866" t="s">
        <v>39</v>
      </c>
      <c r="P1866" t="s">
        <v>202</v>
      </c>
      <c r="Q1866" t="s">
        <v>27</v>
      </c>
      <c r="R1866" t="s">
        <v>226</v>
      </c>
      <c r="S1866" t="s">
        <v>4664</v>
      </c>
    </row>
    <row r="1867" spans="1:19">
      <c r="A1867" t="s">
        <v>4665</v>
      </c>
      <c r="B1867" s="1">
        <v>43680</v>
      </c>
      <c r="C1867" t="s">
        <v>33</v>
      </c>
      <c r="D1867">
        <v>26</v>
      </c>
      <c r="E1867" t="s">
        <v>23</v>
      </c>
      <c r="F1867">
        <v>3</v>
      </c>
      <c r="G1867">
        <v>3</v>
      </c>
      <c r="H1867" t="s">
        <v>3686</v>
      </c>
      <c r="I1867">
        <v>4213</v>
      </c>
      <c r="J1867">
        <v>9</v>
      </c>
      <c r="K1867">
        <v>72</v>
      </c>
      <c r="M1867" t="s">
        <v>23</v>
      </c>
      <c r="N1867" t="s">
        <v>23</v>
      </c>
      <c r="O1867" t="s">
        <v>25</v>
      </c>
      <c r="P1867" t="s">
        <v>164</v>
      </c>
      <c r="Q1867" t="s">
        <v>27</v>
      </c>
      <c r="R1867" t="s">
        <v>256</v>
      </c>
      <c r="S1867" t="s">
        <v>4666</v>
      </c>
    </row>
    <row r="1868" spans="1:19">
      <c r="A1868" t="s">
        <v>4667</v>
      </c>
      <c r="B1868" s="1">
        <v>43742</v>
      </c>
      <c r="C1868" t="s">
        <v>33</v>
      </c>
      <c r="D1868">
        <v>21</v>
      </c>
      <c r="E1868" t="s">
        <v>23</v>
      </c>
      <c r="F1868">
        <v>0</v>
      </c>
      <c r="G1868">
        <v>3</v>
      </c>
      <c r="H1868" t="s">
        <v>3686</v>
      </c>
      <c r="I1868">
        <v>4858</v>
      </c>
      <c r="J1868">
        <v>5</v>
      </c>
      <c r="K1868">
        <v>70</v>
      </c>
      <c r="L1868" t="s">
        <v>316</v>
      </c>
      <c r="M1868" t="s">
        <v>39</v>
      </c>
      <c r="N1868" t="s">
        <v>23</v>
      </c>
      <c r="O1868" t="s">
        <v>56</v>
      </c>
      <c r="P1868" t="s">
        <v>164</v>
      </c>
      <c r="Q1868" t="s">
        <v>27</v>
      </c>
      <c r="R1868" t="s">
        <v>4668</v>
      </c>
      <c r="S1868" t="s">
        <v>4669</v>
      </c>
    </row>
    <row r="1869" spans="1:19">
      <c r="A1869" t="s">
        <v>4670</v>
      </c>
      <c r="B1869" s="1">
        <v>45220</v>
      </c>
      <c r="C1869" t="s">
        <v>33</v>
      </c>
      <c r="D1869">
        <v>35</v>
      </c>
      <c r="E1869" t="s">
        <v>23</v>
      </c>
      <c r="F1869">
        <v>1</v>
      </c>
      <c r="G1869">
        <v>3</v>
      </c>
      <c r="H1869" t="s">
        <v>3686</v>
      </c>
      <c r="I1869">
        <v>4312</v>
      </c>
      <c r="J1869">
        <v>0</v>
      </c>
      <c r="K1869">
        <v>22</v>
      </c>
      <c r="L1869" t="s">
        <v>97</v>
      </c>
      <c r="M1869" t="s">
        <v>23</v>
      </c>
      <c r="N1869" t="s">
        <v>39</v>
      </c>
      <c r="P1869" t="s">
        <v>26</v>
      </c>
      <c r="Q1869" t="s">
        <v>27</v>
      </c>
      <c r="R1869" t="s">
        <v>4671</v>
      </c>
      <c r="S1869" t="s">
        <v>4672</v>
      </c>
    </row>
    <row r="1870" spans="1:19">
      <c r="A1870" t="s">
        <v>4673</v>
      </c>
      <c r="B1870" s="1">
        <v>43711</v>
      </c>
      <c r="C1870" t="s">
        <v>33</v>
      </c>
      <c r="D1870">
        <v>38</v>
      </c>
      <c r="E1870" t="s">
        <v>23</v>
      </c>
      <c r="F1870">
        <v>0</v>
      </c>
      <c r="G1870">
        <v>3</v>
      </c>
      <c r="H1870" t="s">
        <v>3686</v>
      </c>
      <c r="I1870">
        <v>4658</v>
      </c>
      <c r="J1870">
        <v>7</v>
      </c>
      <c r="K1870">
        <v>71</v>
      </c>
      <c r="L1870" t="s">
        <v>316</v>
      </c>
      <c r="M1870" t="s">
        <v>23</v>
      </c>
      <c r="N1870" t="s">
        <v>23</v>
      </c>
      <c r="O1870" t="s">
        <v>49</v>
      </c>
      <c r="P1870" t="s">
        <v>164</v>
      </c>
      <c r="Q1870" t="s">
        <v>50</v>
      </c>
      <c r="R1870" t="s">
        <v>1499</v>
      </c>
      <c r="S1870" t="s">
        <v>4674</v>
      </c>
    </row>
    <row r="1871" spans="1:19">
      <c r="A1871" t="s">
        <v>4675</v>
      </c>
      <c r="B1871" s="1">
        <v>45840</v>
      </c>
      <c r="C1871" t="s">
        <v>22</v>
      </c>
      <c r="D1871">
        <v>56</v>
      </c>
      <c r="E1871" t="s">
        <v>39</v>
      </c>
      <c r="F1871">
        <v>0</v>
      </c>
      <c r="G1871">
        <v>3</v>
      </c>
      <c r="H1871" t="s">
        <v>3751</v>
      </c>
      <c r="I1871">
        <v>3007</v>
      </c>
      <c r="J1871">
        <v>0</v>
      </c>
      <c r="K1871">
        <v>1</v>
      </c>
      <c r="L1871" t="s">
        <v>48</v>
      </c>
      <c r="M1871" t="s">
        <v>23</v>
      </c>
      <c r="N1871" t="s">
        <v>23</v>
      </c>
      <c r="O1871" t="s">
        <v>56</v>
      </c>
      <c r="P1871" t="s">
        <v>26</v>
      </c>
      <c r="Q1871" t="s">
        <v>50</v>
      </c>
      <c r="R1871" t="s">
        <v>4676</v>
      </c>
      <c r="S1871" t="s">
        <v>3792</v>
      </c>
    </row>
    <row r="1872" spans="1:19">
      <c r="A1872" t="s">
        <v>4677</v>
      </c>
      <c r="B1872" s="1">
        <v>43774</v>
      </c>
      <c r="C1872" t="s">
        <v>22</v>
      </c>
      <c r="D1872">
        <v>27</v>
      </c>
      <c r="E1872" t="s">
        <v>39</v>
      </c>
      <c r="F1872">
        <v>0</v>
      </c>
      <c r="G1872">
        <v>3</v>
      </c>
      <c r="H1872" t="s">
        <v>3686</v>
      </c>
      <c r="I1872">
        <v>5798</v>
      </c>
      <c r="J1872">
        <v>0</v>
      </c>
      <c r="K1872">
        <v>69</v>
      </c>
      <c r="L1872" t="s">
        <v>316</v>
      </c>
      <c r="M1872" t="s">
        <v>23</v>
      </c>
      <c r="N1872" t="s">
        <v>23</v>
      </c>
      <c r="O1872" t="s">
        <v>25</v>
      </c>
      <c r="P1872" t="s">
        <v>164</v>
      </c>
      <c r="Q1872" t="s">
        <v>50</v>
      </c>
      <c r="R1872" t="s">
        <v>4678</v>
      </c>
      <c r="S1872" t="s">
        <v>4679</v>
      </c>
    </row>
    <row r="1873" spans="1:19">
      <c r="A1873" t="s">
        <v>4680</v>
      </c>
      <c r="B1873" s="1">
        <v>44300</v>
      </c>
      <c r="C1873" t="s">
        <v>22</v>
      </c>
      <c r="D1873">
        <v>48</v>
      </c>
      <c r="E1873" t="s">
        <v>23</v>
      </c>
      <c r="F1873">
        <v>2</v>
      </c>
      <c r="G1873">
        <v>3</v>
      </c>
      <c r="H1873" t="s">
        <v>3686</v>
      </c>
      <c r="I1873">
        <v>6340</v>
      </c>
      <c r="J1873">
        <v>9</v>
      </c>
      <c r="K1873">
        <v>52</v>
      </c>
      <c r="M1873" t="s">
        <v>39</v>
      </c>
      <c r="N1873" t="s">
        <v>23</v>
      </c>
      <c r="O1873" t="s">
        <v>49</v>
      </c>
      <c r="P1873" t="s">
        <v>202</v>
      </c>
      <c r="Q1873" t="s">
        <v>27</v>
      </c>
      <c r="R1873" t="s">
        <v>4681</v>
      </c>
      <c r="S1873" t="s">
        <v>4682</v>
      </c>
    </row>
    <row r="1874" spans="1:19">
      <c r="A1874" t="s">
        <v>4683</v>
      </c>
      <c r="B1874" s="1">
        <v>44583</v>
      </c>
      <c r="C1874" t="s">
        <v>22</v>
      </c>
      <c r="D1874">
        <v>59</v>
      </c>
      <c r="E1874" t="s">
        <v>23</v>
      </c>
      <c r="F1874">
        <v>1</v>
      </c>
      <c r="G1874">
        <v>3</v>
      </c>
      <c r="H1874" t="s">
        <v>3686</v>
      </c>
      <c r="I1874">
        <v>5884</v>
      </c>
      <c r="J1874">
        <v>11</v>
      </c>
      <c r="K1874">
        <v>43</v>
      </c>
      <c r="M1874" t="s">
        <v>23</v>
      </c>
      <c r="N1874" t="s">
        <v>23</v>
      </c>
      <c r="O1874" t="s">
        <v>25</v>
      </c>
      <c r="P1874" t="s">
        <v>202</v>
      </c>
      <c r="Q1874" t="s">
        <v>50</v>
      </c>
      <c r="R1874" t="s">
        <v>4518</v>
      </c>
      <c r="S1874" t="s">
        <v>4684</v>
      </c>
    </row>
    <row r="1875" spans="1:19">
      <c r="A1875" t="s">
        <v>4685</v>
      </c>
      <c r="B1875" s="1">
        <v>43873</v>
      </c>
      <c r="C1875" t="s">
        <v>22</v>
      </c>
      <c r="D1875">
        <v>77</v>
      </c>
      <c r="E1875" t="s">
        <v>23</v>
      </c>
      <c r="F1875">
        <v>2</v>
      </c>
      <c r="G1875">
        <v>3</v>
      </c>
      <c r="H1875" t="s">
        <v>3686</v>
      </c>
      <c r="I1875">
        <v>4578</v>
      </c>
      <c r="J1875">
        <v>0</v>
      </c>
      <c r="K1875">
        <v>66</v>
      </c>
      <c r="M1875" t="s">
        <v>23</v>
      </c>
      <c r="N1875" t="s">
        <v>23</v>
      </c>
      <c r="O1875" t="s">
        <v>25</v>
      </c>
      <c r="P1875" t="s">
        <v>202</v>
      </c>
      <c r="Q1875" t="s">
        <v>27</v>
      </c>
      <c r="R1875" t="s">
        <v>3877</v>
      </c>
      <c r="S1875" t="s">
        <v>4686</v>
      </c>
    </row>
    <row r="1876" spans="1:19">
      <c r="A1876" t="s">
        <v>4687</v>
      </c>
      <c r="B1876" s="1">
        <v>43728</v>
      </c>
      <c r="C1876" t="s">
        <v>22</v>
      </c>
      <c r="D1876">
        <v>34</v>
      </c>
      <c r="E1876" t="s">
        <v>23</v>
      </c>
      <c r="F1876">
        <v>0</v>
      </c>
      <c r="G1876">
        <v>3</v>
      </c>
      <c r="H1876" t="s">
        <v>3686</v>
      </c>
      <c r="I1876">
        <v>5431</v>
      </c>
      <c r="J1876">
        <v>7</v>
      </c>
      <c r="K1876">
        <v>71</v>
      </c>
      <c r="M1876" t="s">
        <v>23</v>
      </c>
      <c r="N1876" t="s">
        <v>23</v>
      </c>
      <c r="O1876" t="s">
        <v>49</v>
      </c>
      <c r="P1876" t="s">
        <v>164</v>
      </c>
      <c r="Q1876" t="s">
        <v>50</v>
      </c>
      <c r="R1876" t="s">
        <v>797</v>
      </c>
      <c r="S1876" t="s">
        <v>4688</v>
      </c>
    </row>
    <row r="1877" spans="1:19">
      <c r="A1877" t="s">
        <v>4689</v>
      </c>
      <c r="B1877" s="1">
        <v>45643</v>
      </c>
      <c r="C1877" t="s">
        <v>33</v>
      </c>
      <c r="D1877">
        <v>64</v>
      </c>
      <c r="E1877" t="s">
        <v>39</v>
      </c>
      <c r="F1877">
        <v>0</v>
      </c>
      <c r="G1877">
        <v>3</v>
      </c>
      <c r="H1877" t="s">
        <v>3686</v>
      </c>
      <c r="I1877">
        <v>2934</v>
      </c>
      <c r="J1877">
        <v>0</v>
      </c>
      <c r="K1877">
        <v>8</v>
      </c>
      <c r="L1877" t="s">
        <v>48</v>
      </c>
      <c r="M1877" t="s">
        <v>23</v>
      </c>
      <c r="N1877" t="s">
        <v>23</v>
      </c>
      <c r="O1877" t="s">
        <v>25</v>
      </c>
      <c r="P1877" t="s">
        <v>26</v>
      </c>
      <c r="Q1877" t="s">
        <v>27</v>
      </c>
      <c r="R1877" t="s">
        <v>1219</v>
      </c>
      <c r="S1877" t="s">
        <v>4690</v>
      </c>
    </row>
    <row r="1878" spans="1:19">
      <c r="A1878" t="s">
        <v>4691</v>
      </c>
      <c r="B1878" s="1">
        <v>43774</v>
      </c>
      <c r="C1878" t="s">
        <v>22</v>
      </c>
      <c r="D1878">
        <v>57</v>
      </c>
      <c r="E1878" t="s">
        <v>39</v>
      </c>
      <c r="F1878">
        <v>0</v>
      </c>
      <c r="G1878">
        <v>3</v>
      </c>
      <c r="H1878" t="s">
        <v>3686</v>
      </c>
      <c r="I1878">
        <v>6059</v>
      </c>
      <c r="J1878">
        <v>0</v>
      </c>
      <c r="K1878">
        <v>69</v>
      </c>
      <c r="M1878" t="s">
        <v>23</v>
      </c>
      <c r="N1878" t="s">
        <v>39</v>
      </c>
      <c r="P1878" t="s">
        <v>164</v>
      </c>
      <c r="Q1878" t="s">
        <v>27</v>
      </c>
      <c r="R1878" t="s">
        <v>4692</v>
      </c>
      <c r="S1878" t="s">
        <v>4693</v>
      </c>
    </row>
    <row r="1879" spans="1:19">
      <c r="A1879" t="s">
        <v>4694</v>
      </c>
      <c r="B1879" s="1">
        <v>44140</v>
      </c>
      <c r="C1879" t="s">
        <v>33</v>
      </c>
      <c r="D1879">
        <v>39</v>
      </c>
      <c r="E1879" t="s">
        <v>23</v>
      </c>
      <c r="F1879">
        <v>0</v>
      </c>
      <c r="G1879">
        <v>3</v>
      </c>
      <c r="H1879" t="s">
        <v>3686</v>
      </c>
      <c r="I1879">
        <v>6354</v>
      </c>
      <c r="J1879">
        <v>5</v>
      </c>
      <c r="K1879">
        <v>57</v>
      </c>
      <c r="L1879" t="s">
        <v>142</v>
      </c>
      <c r="M1879" t="s">
        <v>23</v>
      </c>
      <c r="N1879" t="s">
        <v>23</v>
      </c>
      <c r="O1879" t="s">
        <v>25</v>
      </c>
      <c r="P1879" t="s">
        <v>202</v>
      </c>
      <c r="Q1879" t="s">
        <v>50</v>
      </c>
      <c r="R1879" t="s">
        <v>2536</v>
      </c>
      <c r="S1879" t="s">
        <v>4695</v>
      </c>
    </row>
    <row r="1880" spans="1:19">
      <c r="A1880" t="s">
        <v>4696</v>
      </c>
      <c r="B1880" s="1">
        <v>44228</v>
      </c>
      <c r="C1880" t="s">
        <v>22</v>
      </c>
      <c r="D1880">
        <v>41</v>
      </c>
      <c r="E1880" t="s">
        <v>39</v>
      </c>
      <c r="F1880">
        <v>0</v>
      </c>
      <c r="G1880">
        <v>3</v>
      </c>
      <c r="H1880" t="s">
        <v>3686</v>
      </c>
      <c r="I1880">
        <v>4154</v>
      </c>
      <c r="J1880">
        <v>0</v>
      </c>
      <c r="K1880">
        <v>54</v>
      </c>
      <c r="L1880" t="s">
        <v>142</v>
      </c>
      <c r="M1880" t="s">
        <v>23</v>
      </c>
      <c r="N1880" t="s">
        <v>23</v>
      </c>
      <c r="O1880" t="s">
        <v>25</v>
      </c>
      <c r="P1880" t="s">
        <v>202</v>
      </c>
      <c r="Q1880" t="s">
        <v>27</v>
      </c>
      <c r="R1880" t="s">
        <v>1171</v>
      </c>
      <c r="S1880" t="s">
        <v>4697</v>
      </c>
    </row>
    <row r="1881" spans="1:19">
      <c r="A1881" t="s">
        <v>4698</v>
      </c>
      <c r="B1881" s="1">
        <v>45159</v>
      </c>
      <c r="C1881" t="s">
        <v>33</v>
      </c>
      <c r="D1881">
        <v>44</v>
      </c>
      <c r="E1881" t="s">
        <v>39</v>
      </c>
      <c r="F1881">
        <v>0</v>
      </c>
      <c r="G1881">
        <v>3</v>
      </c>
      <c r="H1881" t="s">
        <v>3686</v>
      </c>
      <c r="I1881">
        <v>2198</v>
      </c>
      <c r="J1881">
        <v>0</v>
      </c>
      <c r="K1881">
        <v>24</v>
      </c>
      <c r="M1881" t="s">
        <v>23</v>
      </c>
      <c r="N1881" t="s">
        <v>23</v>
      </c>
      <c r="O1881" t="s">
        <v>25</v>
      </c>
      <c r="P1881" t="s">
        <v>26</v>
      </c>
      <c r="Q1881" t="s">
        <v>27</v>
      </c>
      <c r="R1881" t="s">
        <v>2777</v>
      </c>
      <c r="S1881" t="s">
        <v>4699</v>
      </c>
    </row>
    <row r="1882" spans="1:19">
      <c r="A1882" t="s">
        <v>4700</v>
      </c>
      <c r="B1882" s="1">
        <v>45848</v>
      </c>
      <c r="C1882" t="s">
        <v>33</v>
      </c>
      <c r="D1882">
        <v>21</v>
      </c>
      <c r="E1882" t="s">
        <v>39</v>
      </c>
      <c r="F1882">
        <v>0</v>
      </c>
      <c r="G1882">
        <v>3</v>
      </c>
      <c r="H1882" t="s">
        <v>3751</v>
      </c>
      <c r="I1882">
        <v>5750</v>
      </c>
      <c r="J1882">
        <v>0</v>
      </c>
      <c r="K1882">
        <v>1</v>
      </c>
      <c r="M1882" t="s">
        <v>23</v>
      </c>
      <c r="N1882" t="s">
        <v>39</v>
      </c>
      <c r="P1882" t="s">
        <v>26</v>
      </c>
      <c r="Q1882" t="s">
        <v>50</v>
      </c>
      <c r="R1882" t="s">
        <v>3634</v>
      </c>
      <c r="S1882" t="s">
        <v>4701</v>
      </c>
    </row>
    <row r="1883" spans="1:19">
      <c r="A1883" t="s">
        <v>4702</v>
      </c>
      <c r="B1883" s="1">
        <v>43848</v>
      </c>
      <c r="C1883" t="s">
        <v>22</v>
      </c>
      <c r="D1883">
        <v>40</v>
      </c>
      <c r="E1883" t="s">
        <v>23</v>
      </c>
      <c r="F1883">
        <v>0</v>
      </c>
      <c r="G1883">
        <v>3</v>
      </c>
      <c r="H1883" t="s">
        <v>3686</v>
      </c>
      <c r="I1883">
        <v>4078</v>
      </c>
      <c r="J1883">
        <v>8</v>
      </c>
      <c r="K1883">
        <v>67</v>
      </c>
      <c r="L1883" t="s">
        <v>316</v>
      </c>
      <c r="M1883" t="s">
        <v>23</v>
      </c>
      <c r="N1883" t="s">
        <v>23</v>
      </c>
      <c r="O1883" t="s">
        <v>25</v>
      </c>
      <c r="P1883" t="s">
        <v>202</v>
      </c>
      <c r="Q1883" t="s">
        <v>50</v>
      </c>
      <c r="R1883" t="s">
        <v>4703</v>
      </c>
      <c r="S1883" t="s">
        <v>4704</v>
      </c>
    </row>
    <row r="1884" spans="1:19">
      <c r="A1884" t="s">
        <v>4705</v>
      </c>
      <c r="B1884" s="1">
        <v>45708</v>
      </c>
      <c r="C1884" t="s">
        <v>33</v>
      </c>
      <c r="D1884">
        <v>40</v>
      </c>
      <c r="E1884" t="s">
        <v>23</v>
      </c>
      <c r="F1884">
        <v>1</v>
      </c>
      <c r="G1884">
        <v>3</v>
      </c>
      <c r="H1884" t="s">
        <v>3686</v>
      </c>
      <c r="I1884">
        <v>5060</v>
      </c>
      <c r="J1884">
        <v>1</v>
      </c>
      <c r="K1884">
        <v>6</v>
      </c>
      <c r="L1884" t="s">
        <v>48</v>
      </c>
      <c r="M1884" t="s">
        <v>23</v>
      </c>
      <c r="N1884" t="s">
        <v>39</v>
      </c>
      <c r="P1884" t="s">
        <v>26</v>
      </c>
      <c r="Q1884" t="s">
        <v>50</v>
      </c>
      <c r="R1884" t="s">
        <v>2195</v>
      </c>
      <c r="S1884" t="s">
        <v>4706</v>
      </c>
    </row>
    <row r="1885" spans="1:19">
      <c r="A1885" t="s">
        <v>4707</v>
      </c>
      <c r="B1885" s="1">
        <v>43800</v>
      </c>
      <c r="C1885" t="s">
        <v>22</v>
      </c>
      <c r="D1885">
        <v>20</v>
      </c>
      <c r="E1885" t="s">
        <v>39</v>
      </c>
      <c r="F1885">
        <v>0</v>
      </c>
      <c r="G1885">
        <v>3</v>
      </c>
      <c r="H1885" t="s">
        <v>3686</v>
      </c>
      <c r="I1885">
        <v>6042</v>
      </c>
      <c r="J1885">
        <v>0</v>
      </c>
      <c r="K1885">
        <v>68</v>
      </c>
      <c r="M1885" t="s">
        <v>23</v>
      </c>
      <c r="N1885" t="s">
        <v>39</v>
      </c>
      <c r="P1885" t="s">
        <v>164</v>
      </c>
      <c r="Q1885" t="s">
        <v>50</v>
      </c>
      <c r="R1885" t="s">
        <v>4473</v>
      </c>
      <c r="S1885" t="s">
        <v>4708</v>
      </c>
    </row>
    <row r="1886" spans="1:19">
      <c r="A1886" t="s">
        <v>4709</v>
      </c>
      <c r="B1886" s="1">
        <v>45057</v>
      </c>
      <c r="C1886" t="s">
        <v>22</v>
      </c>
      <c r="D1886">
        <v>39</v>
      </c>
      <c r="E1886" t="s">
        <v>23</v>
      </c>
      <c r="F1886">
        <v>1</v>
      </c>
      <c r="G1886">
        <v>3</v>
      </c>
      <c r="H1886" t="s">
        <v>3686</v>
      </c>
      <c r="I1886">
        <v>3160</v>
      </c>
      <c r="J1886">
        <v>0</v>
      </c>
      <c r="K1886">
        <v>27</v>
      </c>
      <c r="M1886" t="s">
        <v>23</v>
      </c>
      <c r="N1886" t="s">
        <v>23</v>
      </c>
      <c r="O1886" t="s">
        <v>25</v>
      </c>
      <c r="P1886" t="s">
        <v>26</v>
      </c>
      <c r="Q1886" t="s">
        <v>27</v>
      </c>
      <c r="R1886" t="s">
        <v>2536</v>
      </c>
      <c r="S1886" t="s">
        <v>4710</v>
      </c>
    </row>
    <row r="1887" spans="1:19">
      <c r="A1887" t="s">
        <v>4711</v>
      </c>
      <c r="B1887" s="1">
        <v>45792</v>
      </c>
      <c r="C1887" t="s">
        <v>33</v>
      </c>
      <c r="D1887">
        <v>60</v>
      </c>
      <c r="E1887" t="s">
        <v>39</v>
      </c>
      <c r="F1887">
        <v>0</v>
      </c>
      <c r="G1887">
        <v>3</v>
      </c>
      <c r="H1887" t="s">
        <v>3751</v>
      </c>
      <c r="I1887">
        <v>4331</v>
      </c>
      <c r="J1887">
        <v>0</v>
      </c>
      <c r="K1887">
        <v>3</v>
      </c>
      <c r="M1887" t="s">
        <v>23</v>
      </c>
      <c r="N1887" t="s">
        <v>39</v>
      </c>
      <c r="P1887" t="s">
        <v>202</v>
      </c>
      <c r="Q1887" t="s">
        <v>84</v>
      </c>
      <c r="R1887" t="s">
        <v>1415</v>
      </c>
      <c r="S1887" t="s">
        <v>4712</v>
      </c>
    </row>
    <row r="1888" spans="1:19">
      <c r="A1888" t="s">
        <v>4713</v>
      </c>
      <c r="B1888" s="1">
        <v>44664</v>
      </c>
      <c r="C1888" t="s">
        <v>22</v>
      </c>
      <c r="D1888">
        <v>41</v>
      </c>
      <c r="E1888" t="s">
        <v>23</v>
      </c>
      <c r="F1888">
        <v>0</v>
      </c>
      <c r="G1888">
        <v>3</v>
      </c>
      <c r="H1888" t="s">
        <v>3686</v>
      </c>
      <c r="I1888">
        <v>2478</v>
      </c>
      <c r="J1888">
        <v>8</v>
      </c>
      <c r="K1888">
        <v>40</v>
      </c>
      <c r="L1888" t="s">
        <v>142</v>
      </c>
      <c r="M1888" t="s">
        <v>23</v>
      </c>
      <c r="N1888" t="s">
        <v>23</v>
      </c>
      <c r="O1888" t="s">
        <v>25</v>
      </c>
      <c r="P1888" t="s">
        <v>26</v>
      </c>
      <c r="Q1888" t="s">
        <v>27</v>
      </c>
      <c r="R1888" t="s">
        <v>877</v>
      </c>
      <c r="S1888" t="s">
        <v>4714</v>
      </c>
    </row>
    <row r="1889" spans="1:19">
      <c r="A1889" t="s">
        <v>4715</v>
      </c>
      <c r="B1889" s="1">
        <v>44294</v>
      </c>
      <c r="C1889" t="s">
        <v>22</v>
      </c>
      <c r="D1889">
        <v>34</v>
      </c>
      <c r="E1889" t="s">
        <v>39</v>
      </c>
      <c r="F1889">
        <v>0</v>
      </c>
      <c r="G1889">
        <v>3</v>
      </c>
      <c r="H1889" t="s">
        <v>3686</v>
      </c>
      <c r="I1889">
        <v>4624</v>
      </c>
      <c r="J1889">
        <v>0</v>
      </c>
      <c r="K1889">
        <v>52</v>
      </c>
      <c r="M1889" t="s">
        <v>23</v>
      </c>
      <c r="N1889" t="s">
        <v>23</v>
      </c>
      <c r="O1889" t="s">
        <v>49</v>
      </c>
      <c r="P1889" t="s">
        <v>164</v>
      </c>
      <c r="Q1889" t="s">
        <v>50</v>
      </c>
      <c r="R1889" t="s">
        <v>1297</v>
      </c>
      <c r="S1889" t="s">
        <v>4716</v>
      </c>
    </row>
    <row r="1890" spans="1:19">
      <c r="A1890" t="s">
        <v>4717</v>
      </c>
      <c r="B1890" s="1">
        <v>44300</v>
      </c>
      <c r="C1890" t="s">
        <v>33</v>
      </c>
      <c r="D1890">
        <v>53</v>
      </c>
      <c r="E1890" t="s">
        <v>23</v>
      </c>
      <c r="F1890">
        <v>3</v>
      </c>
      <c r="G1890">
        <v>3</v>
      </c>
      <c r="H1890" t="s">
        <v>3686</v>
      </c>
      <c r="I1890">
        <v>4415</v>
      </c>
      <c r="J1890">
        <v>8</v>
      </c>
      <c r="K1890">
        <v>52</v>
      </c>
      <c r="L1890" t="s">
        <v>142</v>
      </c>
      <c r="M1890" t="s">
        <v>23</v>
      </c>
      <c r="N1890" t="s">
        <v>23</v>
      </c>
      <c r="O1890" t="s">
        <v>25</v>
      </c>
      <c r="P1890" t="s">
        <v>202</v>
      </c>
      <c r="Q1890" t="s">
        <v>50</v>
      </c>
      <c r="R1890" t="s">
        <v>4718</v>
      </c>
      <c r="S1890" t="s">
        <v>4719</v>
      </c>
    </row>
    <row r="1891" spans="1:19">
      <c r="A1891" t="s">
        <v>4720</v>
      </c>
      <c r="B1891" s="1">
        <v>45554</v>
      </c>
      <c r="C1891" t="s">
        <v>22</v>
      </c>
      <c r="D1891">
        <v>33</v>
      </c>
      <c r="E1891" t="s">
        <v>23</v>
      </c>
      <c r="F1891">
        <v>2</v>
      </c>
      <c r="G1891">
        <v>3</v>
      </c>
      <c r="H1891" t="s">
        <v>3686</v>
      </c>
      <c r="I1891">
        <v>4075</v>
      </c>
      <c r="J1891">
        <v>1</v>
      </c>
      <c r="K1891">
        <v>11</v>
      </c>
      <c r="M1891" t="s">
        <v>23</v>
      </c>
      <c r="N1891" t="s">
        <v>39</v>
      </c>
      <c r="P1891" t="s">
        <v>26</v>
      </c>
      <c r="Q1891" t="s">
        <v>27</v>
      </c>
      <c r="R1891" t="s">
        <v>431</v>
      </c>
      <c r="S1891" t="s">
        <v>4721</v>
      </c>
    </row>
    <row r="1892" spans="1:19">
      <c r="A1892" t="s">
        <v>4722</v>
      </c>
      <c r="B1892" s="1">
        <v>43710</v>
      </c>
      <c r="C1892" t="s">
        <v>22</v>
      </c>
      <c r="D1892">
        <v>50</v>
      </c>
      <c r="E1892" t="s">
        <v>23</v>
      </c>
      <c r="F1892">
        <v>0</v>
      </c>
      <c r="G1892">
        <v>3</v>
      </c>
      <c r="H1892" t="s">
        <v>3686</v>
      </c>
      <c r="I1892">
        <v>5295</v>
      </c>
      <c r="J1892">
        <v>5</v>
      </c>
      <c r="K1892">
        <v>71</v>
      </c>
      <c r="M1892" t="s">
        <v>23</v>
      </c>
      <c r="N1892" t="s">
        <v>23</v>
      </c>
      <c r="O1892" t="s">
        <v>25</v>
      </c>
      <c r="P1892" t="s">
        <v>164</v>
      </c>
      <c r="Q1892" t="s">
        <v>27</v>
      </c>
      <c r="R1892" t="s">
        <v>947</v>
      </c>
      <c r="S1892" t="s">
        <v>4723</v>
      </c>
    </row>
    <row r="1893" spans="1:19">
      <c r="A1893" t="s">
        <v>4724</v>
      </c>
      <c r="B1893" s="1">
        <v>45210</v>
      </c>
      <c r="C1893" t="s">
        <v>22</v>
      </c>
      <c r="D1893">
        <v>22</v>
      </c>
      <c r="E1893" t="s">
        <v>23</v>
      </c>
      <c r="F1893">
        <v>0</v>
      </c>
      <c r="G1893">
        <v>3</v>
      </c>
      <c r="H1893" t="s">
        <v>3686</v>
      </c>
      <c r="I1893">
        <v>3947</v>
      </c>
      <c r="J1893">
        <v>10</v>
      </c>
      <c r="K1893">
        <v>22</v>
      </c>
      <c r="L1893" t="s">
        <v>97</v>
      </c>
      <c r="M1893" t="s">
        <v>23</v>
      </c>
      <c r="N1893" t="s">
        <v>23</v>
      </c>
      <c r="O1893" t="s">
        <v>49</v>
      </c>
      <c r="P1893" t="s">
        <v>202</v>
      </c>
      <c r="Q1893" t="s">
        <v>27</v>
      </c>
      <c r="R1893" t="s">
        <v>1002</v>
      </c>
      <c r="S1893" t="s">
        <v>4725</v>
      </c>
    </row>
    <row r="1894" spans="1:19">
      <c r="A1894" t="s">
        <v>4726</v>
      </c>
      <c r="B1894" s="1">
        <v>45309</v>
      </c>
      <c r="C1894" t="s">
        <v>22</v>
      </c>
      <c r="D1894">
        <v>41</v>
      </c>
      <c r="E1894" t="s">
        <v>39</v>
      </c>
      <c r="F1894">
        <v>3</v>
      </c>
      <c r="G1894">
        <v>3</v>
      </c>
      <c r="H1894" t="s">
        <v>3686</v>
      </c>
      <c r="I1894">
        <v>5188</v>
      </c>
      <c r="J1894">
        <v>0</v>
      </c>
      <c r="K1894">
        <v>19</v>
      </c>
      <c r="L1894" t="s">
        <v>97</v>
      </c>
      <c r="M1894" t="s">
        <v>23</v>
      </c>
      <c r="N1894" t="s">
        <v>39</v>
      </c>
      <c r="P1894" t="s">
        <v>26</v>
      </c>
      <c r="Q1894" t="s">
        <v>27</v>
      </c>
      <c r="R1894" t="s">
        <v>657</v>
      </c>
      <c r="S1894" t="s">
        <v>4727</v>
      </c>
    </row>
    <row r="1895" spans="1:19">
      <c r="A1895" t="s">
        <v>4728</v>
      </c>
      <c r="B1895" s="1">
        <v>45057</v>
      </c>
      <c r="C1895" t="s">
        <v>22</v>
      </c>
      <c r="D1895">
        <v>47</v>
      </c>
      <c r="E1895" t="s">
        <v>23</v>
      </c>
      <c r="F1895">
        <v>3</v>
      </c>
      <c r="G1895">
        <v>3</v>
      </c>
      <c r="H1895" t="s">
        <v>3686</v>
      </c>
      <c r="I1895">
        <v>5856</v>
      </c>
      <c r="J1895">
        <v>1</v>
      </c>
      <c r="K1895">
        <v>27</v>
      </c>
      <c r="M1895" t="s">
        <v>23</v>
      </c>
      <c r="N1895" t="s">
        <v>23</v>
      </c>
      <c r="O1895" t="s">
        <v>25</v>
      </c>
      <c r="P1895" t="s">
        <v>202</v>
      </c>
      <c r="Q1895" t="s">
        <v>50</v>
      </c>
      <c r="R1895" t="s">
        <v>1866</v>
      </c>
      <c r="S1895" t="s">
        <v>4729</v>
      </c>
    </row>
    <row r="1896" spans="1:19">
      <c r="A1896" t="s">
        <v>4730</v>
      </c>
      <c r="B1896" s="1">
        <v>44185</v>
      </c>
      <c r="C1896" t="s">
        <v>22</v>
      </c>
      <c r="D1896">
        <v>31</v>
      </c>
      <c r="E1896" t="s">
        <v>39</v>
      </c>
      <c r="F1896">
        <v>0</v>
      </c>
      <c r="G1896">
        <v>3</v>
      </c>
      <c r="H1896" t="s">
        <v>3686</v>
      </c>
      <c r="I1896">
        <v>5680</v>
      </c>
      <c r="J1896">
        <v>0</v>
      </c>
      <c r="K1896">
        <v>56</v>
      </c>
      <c r="M1896" t="s">
        <v>23</v>
      </c>
      <c r="N1896" t="s">
        <v>23</v>
      </c>
      <c r="O1896" t="s">
        <v>25</v>
      </c>
      <c r="P1896" t="s">
        <v>26</v>
      </c>
      <c r="Q1896" t="s">
        <v>50</v>
      </c>
      <c r="R1896" t="s">
        <v>4731</v>
      </c>
      <c r="S1896" t="s">
        <v>4732</v>
      </c>
    </row>
    <row r="1897" spans="1:19">
      <c r="A1897" t="s">
        <v>4733</v>
      </c>
      <c r="B1897" s="1">
        <v>45858</v>
      </c>
      <c r="C1897" t="s">
        <v>22</v>
      </c>
      <c r="D1897">
        <v>40</v>
      </c>
      <c r="E1897" t="s">
        <v>39</v>
      </c>
      <c r="F1897">
        <v>0</v>
      </c>
      <c r="G1897">
        <v>3</v>
      </c>
      <c r="H1897" t="s">
        <v>3751</v>
      </c>
      <c r="I1897">
        <v>3192</v>
      </c>
      <c r="J1897">
        <v>0</v>
      </c>
      <c r="K1897">
        <v>1</v>
      </c>
      <c r="M1897" t="s">
        <v>23</v>
      </c>
      <c r="N1897" t="s">
        <v>39</v>
      </c>
      <c r="P1897" t="s">
        <v>26</v>
      </c>
      <c r="Q1897" t="s">
        <v>50</v>
      </c>
      <c r="R1897" t="s">
        <v>1097</v>
      </c>
      <c r="S1897" t="s">
        <v>4734</v>
      </c>
    </row>
    <row r="1898" spans="1:19">
      <c r="A1898" t="s">
        <v>4735</v>
      </c>
      <c r="B1898" s="1">
        <v>43780</v>
      </c>
      <c r="C1898" t="s">
        <v>22</v>
      </c>
      <c r="D1898">
        <v>19</v>
      </c>
      <c r="E1898" t="s">
        <v>39</v>
      </c>
      <c r="F1898">
        <v>0</v>
      </c>
      <c r="G1898">
        <v>3</v>
      </c>
      <c r="H1898" t="s">
        <v>3686</v>
      </c>
      <c r="I1898">
        <v>4535</v>
      </c>
      <c r="J1898">
        <v>0</v>
      </c>
      <c r="K1898">
        <v>69</v>
      </c>
      <c r="L1898" t="s">
        <v>316</v>
      </c>
      <c r="M1898" t="s">
        <v>23</v>
      </c>
      <c r="N1898" t="s">
        <v>39</v>
      </c>
      <c r="P1898" t="s">
        <v>164</v>
      </c>
      <c r="Q1898" t="s">
        <v>50</v>
      </c>
      <c r="R1898" t="s">
        <v>3112</v>
      </c>
      <c r="S1898" t="s">
        <v>4736</v>
      </c>
    </row>
    <row r="1899" spans="1:19">
      <c r="A1899" t="s">
        <v>4737</v>
      </c>
      <c r="B1899" s="1">
        <v>44793</v>
      </c>
      <c r="C1899" t="s">
        <v>22</v>
      </c>
      <c r="D1899">
        <v>36</v>
      </c>
      <c r="E1899" t="s">
        <v>23</v>
      </c>
      <c r="F1899">
        <v>2</v>
      </c>
      <c r="G1899">
        <v>3</v>
      </c>
      <c r="H1899" t="s">
        <v>3686</v>
      </c>
      <c r="I1899">
        <v>2504</v>
      </c>
      <c r="J1899">
        <v>8</v>
      </c>
      <c r="K1899">
        <v>36</v>
      </c>
      <c r="M1899" t="s">
        <v>23</v>
      </c>
      <c r="N1899" t="s">
        <v>23</v>
      </c>
      <c r="O1899" t="s">
        <v>49</v>
      </c>
      <c r="P1899" t="s">
        <v>202</v>
      </c>
      <c r="Q1899" t="s">
        <v>50</v>
      </c>
      <c r="R1899" t="s">
        <v>4738</v>
      </c>
      <c r="S1899" t="s">
        <v>4739</v>
      </c>
    </row>
    <row r="1900" spans="1:19">
      <c r="A1900" t="s">
        <v>4740</v>
      </c>
      <c r="B1900" s="1">
        <v>45328</v>
      </c>
      <c r="C1900" t="s">
        <v>22</v>
      </c>
      <c r="D1900">
        <v>32</v>
      </c>
      <c r="E1900" t="s">
        <v>39</v>
      </c>
      <c r="F1900">
        <v>0</v>
      </c>
      <c r="G1900">
        <v>3</v>
      </c>
      <c r="H1900" t="s">
        <v>3686</v>
      </c>
      <c r="I1900">
        <v>2675</v>
      </c>
      <c r="J1900">
        <v>0</v>
      </c>
      <c r="K1900">
        <v>18</v>
      </c>
      <c r="M1900" t="s">
        <v>39</v>
      </c>
      <c r="N1900" t="s">
        <v>23</v>
      </c>
      <c r="O1900" t="s">
        <v>49</v>
      </c>
      <c r="P1900" t="s">
        <v>26</v>
      </c>
      <c r="Q1900" t="s">
        <v>50</v>
      </c>
      <c r="R1900" t="s">
        <v>2124</v>
      </c>
      <c r="S1900" t="s">
        <v>4741</v>
      </c>
    </row>
    <row r="1901" spans="1:19">
      <c r="A1901" t="s">
        <v>4742</v>
      </c>
      <c r="B1901" s="1">
        <v>44961</v>
      </c>
      <c r="C1901" t="s">
        <v>22</v>
      </c>
      <c r="D1901">
        <v>19</v>
      </c>
      <c r="E1901" t="s">
        <v>23</v>
      </c>
      <c r="F1901">
        <v>1</v>
      </c>
      <c r="G1901">
        <v>3</v>
      </c>
      <c r="H1901" t="s">
        <v>3686</v>
      </c>
      <c r="I1901">
        <v>3558</v>
      </c>
      <c r="J1901">
        <v>1</v>
      </c>
      <c r="K1901">
        <v>30</v>
      </c>
      <c r="M1901" t="s">
        <v>23</v>
      </c>
      <c r="N1901" t="s">
        <v>23</v>
      </c>
      <c r="O1901" t="s">
        <v>25</v>
      </c>
      <c r="P1901" t="s">
        <v>26</v>
      </c>
      <c r="Q1901" t="s">
        <v>27</v>
      </c>
      <c r="R1901" t="s">
        <v>62</v>
      </c>
      <c r="S1901" t="s">
        <v>4743</v>
      </c>
    </row>
    <row r="1902" spans="1:19">
      <c r="A1902" t="s">
        <v>4744</v>
      </c>
      <c r="B1902" s="1">
        <v>43692</v>
      </c>
      <c r="C1902" t="s">
        <v>33</v>
      </c>
      <c r="D1902">
        <v>64</v>
      </c>
      <c r="E1902" t="s">
        <v>23</v>
      </c>
      <c r="F1902">
        <v>3</v>
      </c>
      <c r="G1902">
        <v>3</v>
      </c>
      <c r="H1902" t="s">
        <v>3686</v>
      </c>
      <c r="I1902">
        <v>4382</v>
      </c>
      <c r="J1902">
        <v>1</v>
      </c>
      <c r="K1902">
        <v>72</v>
      </c>
      <c r="L1902" t="s">
        <v>316</v>
      </c>
      <c r="M1902" t="s">
        <v>23</v>
      </c>
      <c r="N1902" t="s">
        <v>39</v>
      </c>
      <c r="P1902" t="s">
        <v>164</v>
      </c>
      <c r="Q1902" t="s">
        <v>27</v>
      </c>
      <c r="R1902" t="s">
        <v>168</v>
      </c>
      <c r="S1902" t="s">
        <v>4745</v>
      </c>
    </row>
    <row r="1903" spans="1:19">
      <c r="A1903" t="s">
        <v>4746</v>
      </c>
      <c r="B1903" s="1">
        <v>45719</v>
      </c>
      <c r="C1903" t="s">
        <v>22</v>
      </c>
      <c r="D1903">
        <v>42</v>
      </c>
      <c r="E1903" t="s">
        <v>23</v>
      </c>
      <c r="F1903">
        <v>2</v>
      </c>
      <c r="G1903">
        <v>3</v>
      </c>
      <c r="H1903" t="s">
        <v>3686</v>
      </c>
      <c r="I1903">
        <v>3260</v>
      </c>
      <c r="J1903">
        <v>7</v>
      </c>
      <c r="K1903">
        <v>5</v>
      </c>
      <c r="M1903" t="s">
        <v>23</v>
      </c>
      <c r="N1903" t="s">
        <v>23</v>
      </c>
      <c r="O1903" t="s">
        <v>49</v>
      </c>
      <c r="P1903" t="s">
        <v>26</v>
      </c>
      <c r="Q1903" t="s">
        <v>50</v>
      </c>
      <c r="R1903" t="s">
        <v>2815</v>
      </c>
      <c r="S1903" t="s">
        <v>4747</v>
      </c>
    </row>
    <row r="1904" spans="1:19">
      <c r="A1904" t="s">
        <v>4748</v>
      </c>
      <c r="B1904" s="1">
        <v>45222</v>
      </c>
      <c r="C1904" t="s">
        <v>33</v>
      </c>
      <c r="D1904">
        <v>78</v>
      </c>
      <c r="E1904" t="s">
        <v>39</v>
      </c>
      <c r="F1904">
        <v>0</v>
      </c>
      <c r="G1904">
        <v>3</v>
      </c>
      <c r="H1904" t="s">
        <v>3686</v>
      </c>
      <c r="I1904">
        <v>3509</v>
      </c>
      <c r="J1904">
        <v>0</v>
      </c>
      <c r="K1904">
        <v>22</v>
      </c>
      <c r="L1904" t="s">
        <v>97</v>
      </c>
      <c r="M1904" t="s">
        <v>23</v>
      </c>
      <c r="N1904" t="s">
        <v>23</v>
      </c>
      <c r="O1904" t="s">
        <v>49</v>
      </c>
      <c r="P1904" t="s">
        <v>202</v>
      </c>
      <c r="Q1904" t="s">
        <v>84</v>
      </c>
      <c r="R1904" t="s">
        <v>262</v>
      </c>
      <c r="S1904" t="s">
        <v>4749</v>
      </c>
    </row>
    <row r="1905" spans="1:19">
      <c r="A1905" t="s">
        <v>4750</v>
      </c>
      <c r="B1905" s="1">
        <v>45283</v>
      </c>
      <c r="C1905" t="s">
        <v>22</v>
      </c>
      <c r="D1905">
        <v>78</v>
      </c>
      <c r="E1905" t="s">
        <v>23</v>
      </c>
      <c r="F1905">
        <v>0</v>
      </c>
      <c r="G1905">
        <v>3</v>
      </c>
      <c r="H1905" t="s">
        <v>3686</v>
      </c>
      <c r="I1905">
        <v>2574</v>
      </c>
      <c r="J1905">
        <v>1</v>
      </c>
      <c r="K1905">
        <v>20</v>
      </c>
      <c r="M1905" t="s">
        <v>23</v>
      </c>
      <c r="N1905" t="s">
        <v>23</v>
      </c>
      <c r="O1905" t="s">
        <v>25</v>
      </c>
      <c r="P1905" t="s">
        <v>202</v>
      </c>
      <c r="Q1905" t="s">
        <v>50</v>
      </c>
      <c r="R1905" t="s">
        <v>3396</v>
      </c>
      <c r="S1905" t="s">
        <v>4751</v>
      </c>
    </row>
    <row r="1906" spans="1:19">
      <c r="A1906" t="s">
        <v>4752</v>
      </c>
      <c r="B1906" s="1">
        <v>44842</v>
      </c>
      <c r="C1906" t="s">
        <v>33</v>
      </c>
      <c r="D1906">
        <v>72</v>
      </c>
      <c r="E1906" t="s">
        <v>39</v>
      </c>
      <c r="F1906">
        <v>0</v>
      </c>
      <c r="G1906">
        <v>3</v>
      </c>
      <c r="H1906" t="s">
        <v>3686</v>
      </c>
      <c r="I1906">
        <v>5597</v>
      </c>
      <c r="J1906">
        <v>0</v>
      </c>
      <c r="K1906">
        <v>34</v>
      </c>
      <c r="M1906" t="s">
        <v>39</v>
      </c>
      <c r="N1906" t="s">
        <v>23</v>
      </c>
      <c r="O1906" t="s">
        <v>49</v>
      </c>
      <c r="P1906" t="s">
        <v>164</v>
      </c>
      <c r="Q1906" t="s">
        <v>27</v>
      </c>
      <c r="R1906" t="s">
        <v>545</v>
      </c>
      <c r="S1906" t="s">
        <v>4753</v>
      </c>
    </row>
    <row r="1907" spans="1:19">
      <c r="A1907" t="s">
        <v>4754</v>
      </c>
      <c r="B1907" s="1">
        <v>44562</v>
      </c>
      <c r="C1907" t="s">
        <v>33</v>
      </c>
      <c r="D1907">
        <v>76</v>
      </c>
      <c r="E1907" t="s">
        <v>23</v>
      </c>
      <c r="F1907">
        <v>0</v>
      </c>
      <c r="G1907">
        <v>3</v>
      </c>
      <c r="H1907" t="s">
        <v>3686</v>
      </c>
      <c r="I1907">
        <v>4745</v>
      </c>
      <c r="J1907">
        <v>4</v>
      </c>
      <c r="K1907">
        <v>43</v>
      </c>
      <c r="M1907" t="s">
        <v>23</v>
      </c>
      <c r="N1907" t="s">
        <v>23</v>
      </c>
      <c r="O1907" t="s">
        <v>25</v>
      </c>
      <c r="P1907" t="s">
        <v>26</v>
      </c>
      <c r="Q1907" t="s">
        <v>27</v>
      </c>
      <c r="R1907" t="s">
        <v>1157</v>
      </c>
      <c r="S1907" t="s">
        <v>4755</v>
      </c>
    </row>
    <row r="1908" spans="1:19">
      <c r="A1908" t="s">
        <v>4756</v>
      </c>
      <c r="B1908" s="1">
        <v>44870</v>
      </c>
      <c r="C1908" t="s">
        <v>22</v>
      </c>
      <c r="D1908">
        <v>59</v>
      </c>
      <c r="E1908" t="s">
        <v>39</v>
      </c>
      <c r="F1908">
        <v>0</v>
      </c>
      <c r="G1908">
        <v>3</v>
      </c>
      <c r="H1908" t="s">
        <v>3686</v>
      </c>
      <c r="I1908">
        <v>5087</v>
      </c>
      <c r="J1908">
        <v>0</v>
      </c>
      <c r="K1908">
        <v>33</v>
      </c>
      <c r="L1908" t="s">
        <v>40</v>
      </c>
      <c r="M1908" t="s">
        <v>23</v>
      </c>
      <c r="N1908" t="s">
        <v>23</v>
      </c>
      <c r="O1908" t="s">
        <v>25</v>
      </c>
      <c r="P1908" t="s">
        <v>164</v>
      </c>
      <c r="Q1908" t="s">
        <v>27</v>
      </c>
      <c r="R1908" t="s">
        <v>586</v>
      </c>
      <c r="S1908" t="s">
        <v>4757</v>
      </c>
    </row>
    <row r="1909" spans="1:19">
      <c r="A1909" t="s">
        <v>4758</v>
      </c>
      <c r="B1909" s="1">
        <v>45225</v>
      </c>
      <c r="C1909" t="s">
        <v>33</v>
      </c>
      <c r="D1909">
        <v>23</v>
      </c>
      <c r="E1909" t="s">
        <v>39</v>
      </c>
      <c r="F1909">
        <v>0</v>
      </c>
      <c r="G1909">
        <v>3</v>
      </c>
      <c r="H1909" t="s">
        <v>3686</v>
      </c>
      <c r="I1909">
        <v>3549</v>
      </c>
      <c r="J1909">
        <v>0</v>
      </c>
      <c r="K1909">
        <v>22</v>
      </c>
      <c r="M1909" t="s">
        <v>23</v>
      </c>
      <c r="N1909" t="s">
        <v>23</v>
      </c>
      <c r="O1909" t="s">
        <v>25</v>
      </c>
      <c r="P1909" t="s">
        <v>26</v>
      </c>
      <c r="Q1909" t="s">
        <v>27</v>
      </c>
      <c r="R1909" t="s">
        <v>2804</v>
      </c>
      <c r="S1909" t="s">
        <v>4759</v>
      </c>
    </row>
    <row r="1910" spans="1:19">
      <c r="A1910" t="s">
        <v>4760</v>
      </c>
      <c r="B1910" s="1">
        <v>43690</v>
      </c>
      <c r="C1910" t="s">
        <v>22</v>
      </c>
      <c r="D1910">
        <v>30</v>
      </c>
      <c r="E1910" t="s">
        <v>23</v>
      </c>
      <c r="F1910">
        <v>0</v>
      </c>
      <c r="G1910">
        <v>3</v>
      </c>
      <c r="H1910" t="s">
        <v>3686</v>
      </c>
      <c r="I1910">
        <v>4556</v>
      </c>
      <c r="J1910">
        <v>5</v>
      </c>
      <c r="K1910">
        <v>72</v>
      </c>
      <c r="L1910" t="s">
        <v>316</v>
      </c>
      <c r="M1910" t="s">
        <v>39</v>
      </c>
      <c r="N1910" t="s">
        <v>23</v>
      </c>
      <c r="O1910" t="s">
        <v>56</v>
      </c>
      <c r="P1910" t="s">
        <v>164</v>
      </c>
      <c r="Q1910" t="s">
        <v>50</v>
      </c>
      <c r="R1910" t="s">
        <v>4761</v>
      </c>
      <c r="S1910" t="s">
        <v>4762</v>
      </c>
    </row>
    <row r="1911" spans="1:19">
      <c r="A1911" t="s">
        <v>4763</v>
      </c>
      <c r="B1911" s="1">
        <v>45141</v>
      </c>
      <c r="C1911" t="s">
        <v>22</v>
      </c>
      <c r="D1911">
        <v>28</v>
      </c>
      <c r="E1911" t="s">
        <v>39</v>
      </c>
      <c r="F1911">
        <v>0</v>
      </c>
      <c r="G1911">
        <v>3</v>
      </c>
      <c r="H1911" t="s">
        <v>3686</v>
      </c>
      <c r="I1911">
        <v>4806</v>
      </c>
      <c r="J1911">
        <v>0</v>
      </c>
      <c r="K1911">
        <v>24</v>
      </c>
      <c r="L1911" t="s">
        <v>40</v>
      </c>
      <c r="M1911" t="s">
        <v>39</v>
      </c>
      <c r="N1911" t="s">
        <v>23</v>
      </c>
      <c r="O1911" t="s">
        <v>49</v>
      </c>
      <c r="P1911" t="s">
        <v>202</v>
      </c>
      <c r="Q1911" t="s">
        <v>84</v>
      </c>
      <c r="R1911" t="s">
        <v>1322</v>
      </c>
      <c r="S1911" t="s">
        <v>4764</v>
      </c>
    </row>
    <row r="1912" spans="1:19">
      <c r="A1912" t="s">
        <v>4765</v>
      </c>
      <c r="B1912" s="1">
        <v>43680</v>
      </c>
      <c r="C1912" t="s">
        <v>33</v>
      </c>
      <c r="D1912">
        <v>56</v>
      </c>
      <c r="E1912" t="s">
        <v>23</v>
      </c>
      <c r="F1912">
        <v>0</v>
      </c>
      <c r="G1912">
        <v>3</v>
      </c>
      <c r="H1912" t="s">
        <v>3686</v>
      </c>
      <c r="I1912">
        <v>6264</v>
      </c>
      <c r="J1912">
        <v>6</v>
      </c>
      <c r="K1912">
        <v>72</v>
      </c>
      <c r="L1912" t="s">
        <v>316</v>
      </c>
      <c r="M1912" t="s">
        <v>23</v>
      </c>
      <c r="N1912" t="s">
        <v>23</v>
      </c>
      <c r="O1912" t="s">
        <v>49</v>
      </c>
      <c r="P1912" t="s">
        <v>164</v>
      </c>
      <c r="Q1912" t="s">
        <v>27</v>
      </c>
      <c r="R1912" t="s">
        <v>4766</v>
      </c>
      <c r="S1912" t="s">
        <v>4767</v>
      </c>
    </row>
    <row r="1913" spans="1:19">
      <c r="A1913" t="s">
        <v>4768</v>
      </c>
      <c r="B1913" s="1">
        <v>44764</v>
      </c>
      <c r="C1913" t="s">
        <v>22</v>
      </c>
      <c r="D1913">
        <v>62</v>
      </c>
      <c r="E1913" t="s">
        <v>39</v>
      </c>
      <c r="F1913">
        <v>0</v>
      </c>
      <c r="G1913">
        <v>3</v>
      </c>
      <c r="H1913" t="s">
        <v>3686</v>
      </c>
      <c r="I1913">
        <v>5402</v>
      </c>
      <c r="J1913">
        <v>0</v>
      </c>
      <c r="K1913">
        <v>37</v>
      </c>
      <c r="M1913" t="s">
        <v>23</v>
      </c>
      <c r="N1913" t="s">
        <v>23</v>
      </c>
      <c r="O1913" t="s">
        <v>25</v>
      </c>
      <c r="P1913" t="s">
        <v>26</v>
      </c>
      <c r="Q1913" t="s">
        <v>50</v>
      </c>
      <c r="R1913" t="s">
        <v>4601</v>
      </c>
      <c r="S1913" t="s">
        <v>4769</v>
      </c>
    </row>
    <row r="1914" spans="1:19">
      <c r="A1914" t="s">
        <v>4770</v>
      </c>
      <c r="B1914" s="1">
        <v>44065</v>
      </c>
      <c r="C1914" t="s">
        <v>22</v>
      </c>
      <c r="D1914">
        <v>38</v>
      </c>
      <c r="E1914" t="s">
        <v>39</v>
      </c>
      <c r="F1914">
        <v>0</v>
      </c>
      <c r="G1914">
        <v>3</v>
      </c>
      <c r="H1914" t="s">
        <v>3686</v>
      </c>
      <c r="I1914">
        <v>5544</v>
      </c>
      <c r="J1914">
        <v>0</v>
      </c>
      <c r="K1914">
        <v>60</v>
      </c>
      <c r="L1914" t="s">
        <v>142</v>
      </c>
      <c r="M1914" t="s">
        <v>39</v>
      </c>
      <c r="N1914" t="s">
        <v>23</v>
      </c>
      <c r="O1914" t="s">
        <v>49</v>
      </c>
      <c r="P1914" t="s">
        <v>164</v>
      </c>
      <c r="Q1914" t="s">
        <v>27</v>
      </c>
      <c r="R1914" t="s">
        <v>4771</v>
      </c>
      <c r="S1914" t="s">
        <v>4772</v>
      </c>
    </row>
    <row r="1915" spans="1:19">
      <c r="A1915" t="s">
        <v>4773</v>
      </c>
      <c r="B1915" s="1">
        <v>43694</v>
      </c>
      <c r="C1915" t="s">
        <v>22</v>
      </c>
      <c r="D1915">
        <v>51</v>
      </c>
      <c r="E1915" t="s">
        <v>23</v>
      </c>
      <c r="F1915">
        <v>1</v>
      </c>
      <c r="G1915">
        <v>3</v>
      </c>
      <c r="H1915" t="s">
        <v>3686</v>
      </c>
      <c r="I1915">
        <v>4700</v>
      </c>
      <c r="J1915">
        <v>0</v>
      </c>
      <c r="K1915">
        <v>72</v>
      </c>
      <c r="L1915" t="s">
        <v>316</v>
      </c>
      <c r="M1915" t="s">
        <v>23</v>
      </c>
      <c r="N1915" t="s">
        <v>23</v>
      </c>
      <c r="O1915" t="s">
        <v>25</v>
      </c>
      <c r="P1915" t="s">
        <v>164</v>
      </c>
      <c r="Q1915" t="s">
        <v>27</v>
      </c>
      <c r="R1915" t="s">
        <v>4774</v>
      </c>
      <c r="S1915" t="s">
        <v>4775</v>
      </c>
    </row>
    <row r="1916" spans="1:19">
      <c r="A1916" t="s">
        <v>4776</v>
      </c>
      <c r="B1916" s="1">
        <v>45271</v>
      </c>
      <c r="C1916" t="s">
        <v>22</v>
      </c>
      <c r="D1916">
        <v>20</v>
      </c>
      <c r="E1916" t="s">
        <v>39</v>
      </c>
      <c r="F1916">
        <v>0</v>
      </c>
      <c r="G1916">
        <v>3</v>
      </c>
      <c r="H1916" t="s">
        <v>3686</v>
      </c>
      <c r="I1916">
        <v>4958</v>
      </c>
      <c r="J1916">
        <v>0</v>
      </c>
      <c r="K1916">
        <v>20</v>
      </c>
      <c r="L1916" t="s">
        <v>97</v>
      </c>
      <c r="M1916" t="s">
        <v>23</v>
      </c>
      <c r="N1916" t="s">
        <v>39</v>
      </c>
      <c r="P1916" t="s">
        <v>26</v>
      </c>
      <c r="Q1916" t="s">
        <v>50</v>
      </c>
      <c r="R1916" t="s">
        <v>1650</v>
      </c>
      <c r="S1916" t="s">
        <v>4777</v>
      </c>
    </row>
    <row r="1917" spans="1:19">
      <c r="A1917" t="s">
        <v>4778</v>
      </c>
      <c r="B1917" s="1">
        <v>45212</v>
      </c>
      <c r="C1917" t="s">
        <v>22</v>
      </c>
      <c r="D1917">
        <v>22</v>
      </c>
      <c r="E1917" t="s">
        <v>39</v>
      </c>
      <c r="F1917">
        <v>0</v>
      </c>
      <c r="G1917">
        <v>3</v>
      </c>
      <c r="H1917" t="s">
        <v>3686</v>
      </c>
      <c r="I1917">
        <v>4838</v>
      </c>
      <c r="J1917">
        <v>0</v>
      </c>
      <c r="K1917">
        <v>22</v>
      </c>
      <c r="L1917" t="s">
        <v>97</v>
      </c>
      <c r="M1917" t="s">
        <v>23</v>
      </c>
      <c r="N1917" t="s">
        <v>23</v>
      </c>
      <c r="O1917" t="s">
        <v>25</v>
      </c>
      <c r="P1917" t="s">
        <v>26</v>
      </c>
      <c r="Q1917" t="s">
        <v>50</v>
      </c>
      <c r="R1917" t="s">
        <v>117</v>
      </c>
      <c r="S1917" t="s">
        <v>4779</v>
      </c>
    </row>
    <row r="1918" spans="1:19">
      <c r="A1918" t="s">
        <v>4780</v>
      </c>
      <c r="B1918" s="1">
        <v>45860</v>
      </c>
      <c r="C1918" t="s">
        <v>22</v>
      </c>
      <c r="D1918">
        <v>53</v>
      </c>
      <c r="E1918" t="s">
        <v>39</v>
      </c>
      <c r="F1918">
        <v>1</v>
      </c>
      <c r="G1918">
        <v>3</v>
      </c>
      <c r="H1918" t="s">
        <v>3751</v>
      </c>
      <c r="I1918">
        <v>3389</v>
      </c>
      <c r="J1918">
        <v>0</v>
      </c>
      <c r="K1918">
        <v>1</v>
      </c>
      <c r="M1918" t="s">
        <v>23</v>
      </c>
      <c r="N1918" t="s">
        <v>39</v>
      </c>
      <c r="P1918" t="s">
        <v>26</v>
      </c>
      <c r="Q1918" t="s">
        <v>84</v>
      </c>
      <c r="R1918" t="s">
        <v>4781</v>
      </c>
      <c r="S1918" t="s">
        <v>4782</v>
      </c>
    </row>
    <row r="1919" spans="1:19">
      <c r="A1919" t="s">
        <v>4783</v>
      </c>
      <c r="B1919" s="1">
        <v>45126</v>
      </c>
      <c r="C1919" t="s">
        <v>33</v>
      </c>
      <c r="D1919">
        <v>26</v>
      </c>
      <c r="E1919" t="s">
        <v>39</v>
      </c>
      <c r="F1919">
        <v>0</v>
      </c>
      <c r="G1919">
        <v>3</v>
      </c>
      <c r="H1919" t="s">
        <v>3686</v>
      </c>
      <c r="I1919">
        <v>3955</v>
      </c>
      <c r="J1919">
        <v>0</v>
      </c>
      <c r="K1919">
        <v>25</v>
      </c>
      <c r="M1919" t="s">
        <v>23</v>
      </c>
      <c r="N1919" t="s">
        <v>23</v>
      </c>
      <c r="O1919" t="s">
        <v>49</v>
      </c>
      <c r="P1919" t="s">
        <v>26</v>
      </c>
      <c r="Q1919" t="s">
        <v>50</v>
      </c>
      <c r="R1919" t="s">
        <v>4784</v>
      </c>
      <c r="S1919" t="s">
        <v>4785</v>
      </c>
    </row>
    <row r="1920" spans="1:19">
      <c r="A1920" t="s">
        <v>4786</v>
      </c>
      <c r="B1920" s="1">
        <v>45302</v>
      </c>
      <c r="C1920" t="s">
        <v>22</v>
      </c>
      <c r="D1920">
        <v>43</v>
      </c>
      <c r="E1920" t="s">
        <v>23</v>
      </c>
      <c r="F1920">
        <v>2</v>
      </c>
      <c r="G1920">
        <v>3</v>
      </c>
      <c r="H1920" t="s">
        <v>3686</v>
      </c>
      <c r="I1920">
        <v>2276</v>
      </c>
      <c r="J1920">
        <v>6</v>
      </c>
      <c r="K1920">
        <v>19</v>
      </c>
      <c r="L1920" t="s">
        <v>97</v>
      </c>
      <c r="M1920" t="s">
        <v>23</v>
      </c>
      <c r="N1920" t="s">
        <v>39</v>
      </c>
      <c r="P1920" t="s">
        <v>26</v>
      </c>
      <c r="Q1920" t="s">
        <v>50</v>
      </c>
      <c r="R1920" t="s">
        <v>1962</v>
      </c>
      <c r="S1920" t="s">
        <v>4787</v>
      </c>
    </row>
    <row r="1921" spans="1:19">
      <c r="A1921" t="s">
        <v>4788</v>
      </c>
      <c r="B1921" s="1">
        <v>45792</v>
      </c>
      <c r="C1921" t="s">
        <v>22</v>
      </c>
      <c r="D1921">
        <v>62</v>
      </c>
      <c r="E1921" t="s">
        <v>23</v>
      </c>
      <c r="F1921">
        <v>0</v>
      </c>
      <c r="G1921">
        <v>3</v>
      </c>
      <c r="H1921" t="s">
        <v>3751</v>
      </c>
      <c r="I1921">
        <v>5614</v>
      </c>
      <c r="J1921">
        <v>1</v>
      </c>
      <c r="K1921">
        <v>3</v>
      </c>
      <c r="L1921" t="s">
        <v>48</v>
      </c>
      <c r="M1921" t="s">
        <v>39</v>
      </c>
      <c r="N1921" t="s">
        <v>23</v>
      </c>
      <c r="O1921" t="s">
        <v>49</v>
      </c>
      <c r="P1921" t="s">
        <v>26</v>
      </c>
      <c r="Q1921" t="s">
        <v>50</v>
      </c>
      <c r="R1921" t="s">
        <v>4400</v>
      </c>
      <c r="S1921" t="s">
        <v>147</v>
      </c>
    </row>
    <row r="1922" spans="1:19">
      <c r="A1922" t="s">
        <v>4789</v>
      </c>
      <c r="B1922" s="1">
        <v>44251</v>
      </c>
      <c r="C1922" t="s">
        <v>33</v>
      </c>
      <c r="D1922">
        <v>52</v>
      </c>
      <c r="E1922" t="s">
        <v>39</v>
      </c>
      <c r="F1922">
        <v>0</v>
      </c>
      <c r="G1922">
        <v>3</v>
      </c>
      <c r="H1922" t="s">
        <v>3686</v>
      </c>
      <c r="I1922">
        <v>6205</v>
      </c>
      <c r="J1922">
        <v>0</v>
      </c>
      <c r="K1922">
        <v>54</v>
      </c>
      <c r="M1922" t="s">
        <v>39</v>
      </c>
      <c r="N1922" t="s">
        <v>23</v>
      </c>
      <c r="O1922" t="s">
        <v>49</v>
      </c>
      <c r="P1922" t="s">
        <v>202</v>
      </c>
      <c r="Q1922" t="s">
        <v>27</v>
      </c>
      <c r="R1922" t="s">
        <v>4790</v>
      </c>
      <c r="S1922" t="s">
        <v>4791</v>
      </c>
    </row>
    <row r="1923" spans="1:19">
      <c r="A1923" t="s">
        <v>4792</v>
      </c>
      <c r="B1923" s="1">
        <v>44479</v>
      </c>
      <c r="C1923" t="s">
        <v>33</v>
      </c>
      <c r="D1923">
        <v>41</v>
      </c>
      <c r="E1923" t="s">
        <v>23</v>
      </c>
      <c r="F1923">
        <v>0</v>
      </c>
      <c r="G1923">
        <v>3</v>
      </c>
      <c r="H1923" t="s">
        <v>3686</v>
      </c>
      <c r="I1923">
        <v>3517</v>
      </c>
      <c r="J1923">
        <v>3</v>
      </c>
      <c r="K1923">
        <v>46</v>
      </c>
      <c r="L1923" t="s">
        <v>142</v>
      </c>
      <c r="M1923" t="s">
        <v>23</v>
      </c>
      <c r="N1923" t="s">
        <v>23</v>
      </c>
      <c r="O1923" t="s">
        <v>25</v>
      </c>
      <c r="P1923" t="s">
        <v>202</v>
      </c>
      <c r="Q1923" t="s">
        <v>27</v>
      </c>
      <c r="R1923" t="s">
        <v>4793</v>
      </c>
      <c r="S1923" t="s">
        <v>4794</v>
      </c>
    </row>
    <row r="1924" spans="1:19">
      <c r="A1924" t="s">
        <v>4795</v>
      </c>
      <c r="B1924" s="1">
        <v>44094</v>
      </c>
      <c r="C1924" t="s">
        <v>33</v>
      </c>
      <c r="D1924">
        <v>48</v>
      </c>
      <c r="E1924" t="s">
        <v>39</v>
      </c>
      <c r="F1924">
        <v>0</v>
      </c>
      <c r="G1924">
        <v>3</v>
      </c>
      <c r="H1924" t="s">
        <v>3686</v>
      </c>
      <c r="I1924">
        <v>4094</v>
      </c>
      <c r="J1924">
        <v>0</v>
      </c>
      <c r="K1924">
        <v>59</v>
      </c>
      <c r="L1924" t="s">
        <v>142</v>
      </c>
      <c r="M1924" t="s">
        <v>23</v>
      </c>
      <c r="N1924" t="s">
        <v>23</v>
      </c>
      <c r="O1924" t="s">
        <v>25</v>
      </c>
      <c r="P1924" t="s">
        <v>26</v>
      </c>
      <c r="Q1924" t="s">
        <v>27</v>
      </c>
      <c r="R1924" t="s">
        <v>4796</v>
      </c>
      <c r="S1924" t="s">
        <v>4797</v>
      </c>
    </row>
    <row r="1925" spans="1:19">
      <c r="A1925" t="s">
        <v>4798</v>
      </c>
      <c r="B1925" s="1">
        <v>44069</v>
      </c>
      <c r="C1925" t="s">
        <v>33</v>
      </c>
      <c r="D1925">
        <v>48</v>
      </c>
      <c r="E1925" t="s">
        <v>23</v>
      </c>
      <c r="F1925">
        <v>0</v>
      </c>
      <c r="G1925">
        <v>3</v>
      </c>
      <c r="H1925" t="s">
        <v>3686</v>
      </c>
      <c r="I1925">
        <v>4115</v>
      </c>
      <c r="J1925">
        <v>5</v>
      </c>
      <c r="K1925">
        <v>60</v>
      </c>
      <c r="L1925" t="s">
        <v>142</v>
      </c>
      <c r="M1925" t="s">
        <v>23</v>
      </c>
      <c r="N1925" t="s">
        <v>23</v>
      </c>
      <c r="O1925" t="s">
        <v>25</v>
      </c>
      <c r="P1925" t="s">
        <v>26</v>
      </c>
      <c r="Q1925" t="s">
        <v>27</v>
      </c>
      <c r="R1925" t="s">
        <v>1365</v>
      </c>
      <c r="S1925" t="s">
        <v>4799</v>
      </c>
    </row>
    <row r="1926" spans="1:19">
      <c r="A1926" t="s">
        <v>4800</v>
      </c>
      <c r="B1926" s="1">
        <v>45337</v>
      </c>
      <c r="C1926" t="s">
        <v>33</v>
      </c>
      <c r="D1926">
        <v>45</v>
      </c>
      <c r="E1926" t="s">
        <v>39</v>
      </c>
      <c r="F1926">
        <v>0</v>
      </c>
      <c r="G1926">
        <v>3</v>
      </c>
      <c r="H1926" t="s">
        <v>3686</v>
      </c>
      <c r="I1926">
        <v>5381</v>
      </c>
      <c r="J1926">
        <v>0</v>
      </c>
      <c r="K1926">
        <v>18</v>
      </c>
      <c r="L1926" t="s">
        <v>97</v>
      </c>
      <c r="M1926" t="s">
        <v>39</v>
      </c>
      <c r="N1926" t="s">
        <v>23</v>
      </c>
      <c r="O1926" t="s">
        <v>49</v>
      </c>
      <c r="P1926" t="s">
        <v>26</v>
      </c>
      <c r="Q1926" t="s">
        <v>27</v>
      </c>
      <c r="R1926" t="s">
        <v>2151</v>
      </c>
      <c r="S1926" t="s">
        <v>4801</v>
      </c>
    </row>
    <row r="1927" spans="1:19">
      <c r="A1927" t="s">
        <v>4802</v>
      </c>
      <c r="B1927" s="1">
        <v>44144</v>
      </c>
      <c r="C1927" t="s">
        <v>33</v>
      </c>
      <c r="D1927">
        <v>32</v>
      </c>
      <c r="E1927" t="s">
        <v>23</v>
      </c>
      <c r="F1927">
        <v>0</v>
      </c>
      <c r="G1927">
        <v>3</v>
      </c>
      <c r="H1927" t="s">
        <v>3686</v>
      </c>
      <c r="I1927">
        <v>5779</v>
      </c>
      <c r="J1927">
        <v>1</v>
      </c>
      <c r="K1927">
        <v>57</v>
      </c>
      <c r="L1927" t="s">
        <v>142</v>
      </c>
      <c r="M1927" t="s">
        <v>23</v>
      </c>
      <c r="N1927" t="s">
        <v>23</v>
      </c>
      <c r="O1927" t="s">
        <v>56</v>
      </c>
      <c r="P1927" t="s">
        <v>164</v>
      </c>
      <c r="Q1927" t="s">
        <v>50</v>
      </c>
      <c r="R1927" t="s">
        <v>4601</v>
      </c>
      <c r="S1927" t="s">
        <v>4803</v>
      </c>
    </row>
    <row r="1928" spans="1:19">
      <c r="A1928" t="s">
        <v>4804</v>
      </c>
      <c r="B1928" s="1">
        <v>44520</v>
      </c>
      <c r="C1928" t="s">
        <v>33</v>
      </c>
      <c r="D1928">
        <v>42</v>
      </c>
      <c r="E1928" t="s">
        <v>39</v>
      </c>
      <c r="F1928">
        <v>0</v>
      </c>
      <c r="G1928">
        <v>3</v>
      </c>
      <c r="H1928" t="s">
        <v>3686</v>
      </c>
      <c r="I1928">
        <v>5470</v>
      </c>
      <c r="J1928">
        <v>0</v>
      </c>
      <c r="K1928">
        <v>45</v>
      </c>
      <c r="L1928" t="s">
        <v>142</v>
      </c>
      <c r="M1928" t="s">
        <v>23</v>
      </c>
      <c r="N1928" t="s">
        <v>23</v>
      </c>
      <c r="O1928" t="s">
        <v>25</v>
      </c>
      <c r="P1928" t="s">
        <v>26</v>
      </c>
      <c r="Q1928" t="s">
        <v>50</v>
      </c>
      <c r="R1928" t="s">
        <v>1499</v>
      </c>
      <c r="S1928" t="s">
        <v>4805</v>
      </c>
    </row>
    <row r="1929" spans="1:19">
      <c r="A1929" t="s">
        <v>4806</v>
      </c>
      <c r="B1929" s="1">
        <v>44825</v>
      </c>
      <c r="C1929" t="s">
        <v>22</v>
      </c>
      <c r="D1929">
        <v>42</v>
      </c>
      <c r="E1929" t="s">
        <v>39</v>
      </c>
      <c r="F1929">
        <v>0</v>
      </c>
      <c r="G1929">
        <v>3</v>
      </c>
      <c r="H1929" t="s">
        <v>3686</v>
      </c>
      <c r="I1929">
        <v>5903</v>
      </c>
      <c r="J1929">
        <v>0</v>
      </c>
      <c r="K1929">
        <v>35</v>
      </c>
      <c r="M1929" t="s">
        <v>23</v>
      </c>
      <c r="N1929" t="s">
        <v>23</v>
      </c>
      <c r="O1929" t="s">
        <v>25</v>
      </c>
      <c r="P1929" t="s">
        <v>164</v>
      </c>
      <c r="Q1929" t="s">
        <v>27</v>
      </c>
      <c r="R1929" t="s">
        <v>2152</v>
      </c>
      <c r="S1929" t="s">
        <v>4807</v>
      </c>
    </row>
    <row r="1930" spans="1:19">
      <c r="A1930" t="s">
        <v>4808</v>
      </c>
      <c r="B1930" s="1">
        <v>45310</v>
      </c>
      <c r="C1930" t="s">
        <v>33</v>
      </c>
      <c r="D1930">
        <v>20</v>
      </c>
      <c r="E1930" t="s">
        <v>23</v>
      </c>
      <c r="F1930">
        <v>0</v>
      </c>
      <c r="G1930">
        <v>3</v>
      </c>
      <c r="H1930" t="s">
        <v>3686</v>
      </c>
      <c r="I1930">
        <v>3652</v>
      </c>
      <c r="J1930">
        <v>3</v>
      </c>
      <c r="K1930">
        <v>19</v>
      </c>
      <c r="M1930" t="s">
        <v>23</v>
      </c>
      <c r="N1930" t="s">
        <v>23</v>
      </c>
      <c r="O1930" t="s">
        <v>49</v>
      </c>
      <c r="P1930" t="s">
        <v>26</v>
      </c>
      <c r="Q1930" t="s">
        <v>50</v>
      </c>
      <c r="R1930" t="s">
        <v>4809</v>
      </c>
      <c r="S1930" t="s">
        <v>4810</v>
      </c>
    </row>
    <row r="1931" spans="1:19">
      <c r="A1931" t="s">
        <v>4811</v>
      </c>
      <c r="B1931" s="1">
        <v>45346</v>
      </c>
      <c r="C1931" t="s">
        <v>22</v>
      </c>
      <c r="D1931">
        <v>32</v>
      </c>
      <c r="E1931" t="s">
        <v>39</v>
      </c>
      <c r="F1931">
        <v>0</v>
      </c>
      <c r="G1931">
        <v>3</v>
      </c>
      <c r="H1931" t="s">
        <v>3686</v>
      </c>
      <c r="I1931">
        <v>4695</v>
      </c>
      <c r="J1931">
        <v>0</v>
      </c>
      <c r="K1931">
        <v>18</v>
      </c>
      <c r="L1931" t="s">
        <v>97</v>
      </c>
      <c r="M1931" t="s">
        <v>23</v>
      </c>
      <c r="N1931" t="s">
        <v>39</v>
      </c>
      <c r="P1931" t="s">
        <v>202</v>
      </c>
      <c r="Q1931" t="s">
        <v>50</v>
      </c>
      <c r="R1931" t="s">
        <v>1097</v>
      </c>
      <c r="S1931" t="s">
        <v>4812</v>
      </c>
    </row>
    <row r="1932" spans="1:19">
      <c r="A1932" t="s">
        <v>4813</v>
      </c>
      <c r="B1932" s="1">
        <v>43709</v>
      </c>
      <c r="C1932" t="s">
        <v>33</v>
      </c>
      <c r="D1932">
        <v>57</v>
      </c>
      <c r="E1932" t="s">
        <v>39</v>
      </c>
      <c r="F1932">
        <v>0</v>
      </c>
      <c r="G1932">
        <v>3</v>
      </c>
      <c r="H1932" t="s">
        <v>3686</v>
      </c>
      <c r="I1932">
        <v>5610</v>
      </c>
      <c r="J1932">
        <v>0</v>
      </c>
      <c r="K1932">
        <v>71</v>
      </c>
      <c r="L1932" t="s">
        <v>316</v>
      </c>
      <c r="M1932" t="s">
        <v>23</v>
      </c>
      <c r="N1932" t="s">
        <v>23</v>
      </c>
      <c r="O1932" t="s">
        <v>25</v>
      </c>
      <c r="P1932" t="s">
        <v>164</v>
      </c>
      <c r="Q1932" t="s">
        <v>50</v>
      </c>
      <c r="R1932" t="s">
        <v>1263</v>
      </c>
      <c r="S1932" t="s">
        <v>4814</v>
      </c>
    </row>
    <row r="1933" spans="1:19">
      <c r="A1933" t="s">
        <v>4815</v>
      </c>
      <c r="B1933" s="1">
        <v>45854</v>
      </c>
      <c r="C1933" t="s">
        <v>33</v>
      </c>
      <c r="D1933">
        <v>37</v>
      </c>
      <c r="E1933" t="s">
        <v>39</v>
      </c>
      <c r="F1933">
        <v>0</v>
      </c>
      <c r="G1933">
        <v>3</v>
      </c>
      <c r="H1933" t="s">
        <v>3751</v>
      </c>
      <c r="I1933">
        <v>5230</v>
      </c>
      <c r="J1933">
        <v>0</v>
      </c>
      <c r="K1933">
        <v>1</v>
      </c>
      <c r="M1933" t="s">
        <v>23</v>
      </c>
      <c r="N1933" t="s">
        <v>23</v>
      </c>
      <c r="O1933" t="s">
        <v>49</v>
      </c>
      <c r="P1933" t="s">
        <v>26</v>
      </c>
      <c r="Q1933" t="s">
        <v>27</v>
      </c>
      <c r="R1933" t="s">
        <v>999</v>
      </c>
      <c r="S1933" t="s">
        <v>4816</v>
      </c>
    </row>
    <row r="1934" spans="1:19">
      <c r="A1934" t="s">
        <v>4817</v>
      </c>
      <c r="B1934" s="1">
        <v>44462</v>
      </c>
      <c r="C1934" t="s">
        <v>22</v>
      </c>
      <c r="D1934">
        <v>74</v>
      </c>
      <c r="E1934" t="s">
        <v>39</v>
      </c>
      <c r="F1934">
        <v>0</v>
      </c>
      <c r="G1934">
        <v>3</v>
      </c>
      <c r="H1934" t="s">
        <v>3686</v>
      </c>
      <c r="I1934">
        <v>3155</v>
      </c>
      <c r="J1934">
        <v>0</v>
      </c>
      <c r="K1934">
        <v>47</v>
      </c>
      <c r="M1934" t="s">
        <v>23</v>
      </c>
      <c r="N1934" t="s">
        <v>23</v>
      </c>
      <c r="O1934" t="s">
        <v>49</v>
      </c>
      <c r="P1934" t="s">
        <v>164</v>
      </c>
      <c r="Q1934" t="s">
        <v>27</v>
      </c>
      <c r="R1934" t="s">
        <v>4346</v>
      </c>
      <c r="S1934" t="s">
        <v>4818</v>
      </c>
    </row>
    <row r="1935" spans="1:19">
      <c r="A1935" t="s">
        <v>4819</v>
      </c>
      <c r="B1935" s="1">
        <v>43720</v>
      </c>
      <c r="C1935" t="s">
        <v>33</v>
      </c>
      <c r="D1935">
        <v>69</v>
      </c>
      <c r="E1935" t="s">
        <v>39</v>
      </c>
      <c r="F1935">
        <v>0</v>
      </c>
      <c r="G1935">
        <v>3</v>
      </c>
      <c r="H1935" t="s">
        <v>3686</v>
      </c>
      <c r="I1935">
        <v>4994</v>
      </c>
      <c r="J1935">
        <v>0</v>
      </c>
      <c r="K1935">
        <v>71</v>
      </c>
      <c r="L1935" t="s">
        <v>316</v>
      </c>
      <c r="M1935" t="s">
        <v>23</v>
      </c>
      <c r="N1935" t="s">
        <v>23</v>
      </c>
      <c r="O1935" t="s">
        <v>49</v>
      </c>
      <c r="P1935" t="s">
        <v>164</v>
      </c>
      <c r="Q1935" t="s">
        <v>50</v>
      </c>
      <c r="R1935" t="s">
        <v>3410</v>
      </c>
      <c r="S1935" t="s">
        <v>4820</v>
      </c>
    </row>
    <row r="1936" spans="1:19">
      <c r="A1936" t="s">
        <v>4821</v>
      </c>
      <c r="B1936" s="1">
        <v>44021</v>
      </c>
      <c r="C1936" t="s">
        <v>22</v>
      </c>
      <c r="D1936">
        <v>66</v>
      </c>
      <c r="E1936" t="s">
        <v>23</v>
      </c>
      <c r="F1936">
        <v>0</v>
      </c>
      <c r="G1936">
        <v>3</v>
      </c>
      <c r="H1936" t="s">
        <v>3686</v>
      </c>
      <c r="I1936">
        <v>4250</v>
      </c>
      <c r="J1936">
        <v>4</v>
      </c>
      <c r="K1936">
        <v>61</v>
      </c>
      <c r="L1936" t="s">
        <v>142</v>
      </c>
      <c r="M1936" t="s">
        <v>23</v>
      </c>
      <c r="N1936" t="s">
        <v>23</v>
      </c>
      <c r="O1936" t="s">
        <v>25</v>
      </c>
      <c r="P1936" t="s">
        <v>202</v>
      </c>
      <c r="Q1936" t="s">
        <v>27</v>
      </c>
      <c r="R1936" t="s">
        <v>4822</v>
      </c>
      <c r="S1936" t="s">
        <v>4823</v>
      </c>
    </row>
    <row r="1937" spans="1:19">
      <c r="A1937" t="s">
        <v>4824</v>
      </c>
      <c r="B1937" s="1">
        <v>45759</v>
      </c>
      <c r="C1937" t="s">
        <v>22</v>
      </c>
      <c r="D1937">
        <v>72</v>
      </c>
      <c r="E1937" t="s">
        <v>39</v>
      </c>
      <c r="F1937">
        <v>0</v>
      </c>
      <c r="G1937">
        <v>3</v>
      </c>
      <c r="H1937" t="s">
        <v>3686</v>
      </c>
      <c r="I1937">
        <v>2104</v>
      </c>
      <c r="J1937">
        <v>0</v>
      </c>
      <c r="K1937">
        <v>4</v>
      </c>
      <c r="M1937" t="s">
        <v>39</v>
      </c>
      <c r="N1937" t="s">
        <v>23</v>
      </c>
      <c r="O1937" t="s">
        <v>49</v>
      </c>
      <c r="P1937" t="s">
        <v>164</v>
      </c>
      <c r="Q1937" t="s">
        <v>50</v>
      </c>
      <c r="R1937" t="s">
        <v>4825</v>
      </c>
      <c r="S1937" t="s">
        <v>4826</v>
      </c>
    </row>
    <row r="1938" spans="1:19">
      <c r="A1938" t="s">
        <v>4827</v>
      </c>
      <c r="B1938" s="1">
        <v>44736</v>
      </c>
      <c r="C1938" t="s">
        <v>22</v>
      </c>
      <c r="D1938">
        <v>69</v>
      </c>
      <c r="E1938" t="s">
        <v>23</v>
      </c>
      <c r="F1938">
        <v>0</v>
      </c>
      <c r="G1938">
        <v>3</v>
      </c>
      <c r="H1938" t="s">
        <v>3686</v>
      </c>
      <c r="I1938">
        <v>3511</v>
      </c>
      <c r="J1938">
        <v>2</v>
      </c>
      <c r="K1938">
        <v>38</v>
      </c>
      <c r="L1938" t="s">
        <v>40</v>
      </c>
      <c r="M1938" t="s">
        <v>39</v>
      </c>
      <c r="N1938" t="s">
        <v>23</v>
      </c>
      <c r="O1938" t="s">
        <v>56</v>
      </c>
      <c r="P1938" t="s">
        <v>26</v>
      </c>
      <c r="Q1938" t="s">
        <v>27</v>
      </c>
      <c r="R1938" t="s">
        <v>4828</v>
      </c>
      <c r="S1938" t="s">
        <v>4829</v>
      </c>
    </row>
    <row r="1939" spans="1:19">
      <c r="A1939" t="s">
        <v>4830</v>
      </c>
      <c r="B1939" s="1">
        <v>44971</v>
      </c>
      <c r="C1939" t="s">
        <v>22</v>
      </c>
      <c r="D1939">
        <v>62</v>
      </c>
      <c r="E1939" t="s">
        <v>39</v>
      </c>
      <c r="F1939">
        <v>0</v>
      </c>
      <c r="G1939">
        <v>3</v>
      </c>
      <c r="H1939" t="s">
        <v>3686</v>
      </c>
      <c r="I1939">
        <v>3233</v>
      </c>
      <c r="J1939">
        <v>0</v>
      </c>
      <c r="K1939">
        <v>30</v>
      </c>
      <c r="M1939" t="s">
        <v>23</v>
      </c>
      <c r="N1939" t="s">
        <v>23</v>
      </c>
      <c r="O1939" t="s">
        <v>25</v>
      </c>
      <c r="P1939" t="s">
        <v>26</v>
      </c>
      <c r="Q1939" t="s">
        <v>50</v>
      </c>
      <c r="R1939" t="s">
        <v>1131</v>
      </c>
      <c r="S1939" t="s">
        <v>4831</v>
      </c>
    </row>
    <row r="1940" spans="1:19">
      <c r="A1940" t="s">
        <v>4832</v>
      </c>
      <c r="B1940" s="1">
        <v>44366</v>
      </c>
      <c r="C1940" t="s">
        <v>22</v>
      </c>
      <c r="D1940">
        <v>46</v>
      </c>
      <c r="E1940" t="s">
        <v>39</v>
      </c>
      <c r="F1940">
        <v>0</v>
      </c>
      <c r="G1940">
        <v>3</v>
      </c>
      <c r="H1940" t="s">
        <v>3686</v>
      </c>
      <c r="I1940">
        <v>5068</v>
      </c>
      <c r="J1940">
        <v>0</v>
      </c>
      <c r="K1940">
        <v>50</v>
      </c>
      <c r="L1940" t="s">
        <v>142</v>
      </c>
      <c r="M1940" t="s">
        <v>23</v>
      </c>
      <c r="N1940" t="s">
        <v>23</v>
      </c>
      <c r="O1940" t="s">
        <v>25</v>
      </c>
      <c r="P1940" t="s">
        <v>202</v>
      </c>
      <c r="Q1940" t="s">
        <v>50</v>
      </c>
      <c r="R1940" t="s">
        <v>4833</v>
      </c>
      <c r="S1940" t="s">
        <v>4834</v>
      </c>
    </row>
    <row r="1941" spans="1:19">
      <c r="A1941" t="s">
        <v>4835</v>
      </c>
      <c r="B1941" s="1">
        <v>45548</v>
      </c>
      <c r="C1941" t="s">
        <v>22</v>
      </c>
      <c r="D1941">
        <v>48</v>
      </c>
      <c r="E1941" t="s">
        <v>23</v>
      </c>
      <c r="F1941">
        <v>2</v>
      </c>
      <c r="G1941">
        <v>3</v>
      </c>
      <c r="H1941" t="s">
        <v>3686</v>
      </c>
      <c r="I1941">
        <v>3372</v>
      </c>
      <c r="J1941">
        <v>2</v>
      </c>
      <c r="K1941">
        <v>11</v>
      </c>
      <c r="L1941" t="s">
        <v>97</v>
      </c>
      <c r="M1941" t="s">
        <v>23</v>
      </c>
      <c r="N1941" t="s">
        <v>39</v>
      </c>
      <c r="P1941" t="s">
        <v>164</v>
      </c>
      <c r="Q1941" t="s">
        <v>50</v>
      </c>
      <c r="R1941" t="s">
        <v>1097</v>
      </c>
      <c r="S1941" t="s">
        <v>4836</v>
      </c>
    </row>
    <row r="1942" spans="1:19">
      <c r="A1942" t="s">
        <v>4837</v>
      </c>
      <c r="B1942" s="1">
        <v>45630</v>
      </c>
      <c r="C1942" t="s">
        <v>22</v>
      </c>
      <c r="D1942">
        <v>55</v>
      </c>
      <c r="E1942" t="s">
        <v>39</v>
      </c>
      <c r="F1942">
        <v>0</v>
      </c>
      <c r="G1942">
        <v>3</v>
      </c>
      <c r="H1942" t="s">
        <v>3686</v>
      </c>
      <c r="I1942">
        <v>2372</v>
      </c>
      <c r="J1942">
        <v>0</v>
      </c>
      <c r="K1942">
        <v>8</v>
      </c>
      <c r="M1942" t="s">
        <v>39</v>
      </c>
      <c r="N1942" t="s">
        <v>23</v>
      </c>
      <c r="O1942" t="s">
        <v>56</v>
      </c>
      <c r="P1942" t="s">
        <v>26</v>
      </c>
      <c r="Q1942" t="s">
        <v>50</v>
      </c>
      <c r="R1942" t="s">
        <v>880</v>
      </c>
      <c r="S1942" t="s">
        <v>4838</v>
      </c>
    </row>
    <row r="1943" spans="1:19">
      <c r="A1943" t="s">
        <v>4839</v>
      </c>
      <c r="B1943" s="1">
        <v>45566</v>
      </c>
      <c r="C1943" t="s">
        <v>22</v>
      </c>
      <c r="D1943">
        <v>32</v>
      </c>
      <c r="E1943" t="s">
        <v>39</v>
      </c>
      <c r="F1943">
        <v>0</v>
      </c>
      <c r="G1943">
        <v>3</v>
      </c>
      <c r="H1943" t="s">
        <v>3686</v>
      </c>
      <c r="I1943">
        <v>5787</v>
      </c>
      <c r="J1943">
        <v>0</v>
      </c>
      <c r="K1943">
        <v>10</v>
      </c>
      <c r="L1943" t="s">
        <v>97</v>
      </c>
      <c r="M1943" t="s">
        <v>23</v>
      </c>
      <c r="N1943" t="s">
        <v>23</v>
      </c>
      <c r="O1943" t="s">
        <v>25</v>
      </c>
      <c r="P1943" t="s">
        <v>26</v>
      </c>
      <c r="Q1943" t="s">
        <v>50</v>
      </c>
      <c r="R1943" t="s">
        <v>407</v>
      </c>
      <c r="S1943" t="s">
        <v>4840</v>
      </c>
    </row>
    <row r="1944" spans="1:19">
      <c r="A1944" t="s">
        <v>4841</v>
      </c>
      <c r="B1944" s="1">
        <v>45448</v>
      </c>
      <c r="C1944" t="s">
        <v>33</v>
      </c>
      <c r="D1944">
        <v>53</v>
      </c>
      <c r="E1944" t="s">
        <v>39</v>
      </c>
      <c r="F1944">
        <v>1</v>
      </c>
      <c r="G1944">
        <v>3</v>
      </c>
      <c r="H1944" t="s">
        <v>3686</v>
      </c>
      <c r="I1944">
        <v>5494</v>
      </c>
      <c r="J1944">
        <v>0</v>
      </c>
      <c r="K1944">
        <v>14</v>
      </c>
      <c r="L1944" t="s">
        <v>97</v>
      </c>
      <c r="M1944" t="s">
        <v>23</v>
      </c>
      <c r="N1944" t="s">
        <v>23</v>
      </c>
      <c r="O1944" t="s">
        <v>25</v>
      </c>
      <c r="P1944" t="s">
        <v>26</v>
      </c>
      <c r="Q1944" t="s">
        <v>84</v>
      </c>
      <c r="R1944" t="s">
        <v>1287</v>
      </c>
      <c r="S1944" t="s">
        <v>4842</v>
      </c>
    </row>
    <row r="1945" spans="1:19">
      <c r="A1945" t="s">
        <v>4843</v>
      </c>
      <c r="B1945" s="1">
        <v>45131</v>
      </c>
      <c r="C1945" t="s">
        <v>22</v>
      </c>
      <c r="D1945">
        <v>51</v>
      </c>
      <c r="E1945" t="s">
        <v>23</v>
      </c>
      <c r="F1945">
        <v>3</v>
      </c>
      <c r="G1945">
        <v>3</v>
      </c>
      <c r="H1945" t="s">
        <v>3686</v>
      </c>
      <c r="I1945">
        <v>5985</v>
      </c>
      <c r="J1945">
        <v>4</v>
      </c>
      <c r="K1945">
        <v>25</v>
      </c>
      <c r="M1945" t="s">
        <v>23</v>
      </c>
      <c r="N1945" t="s">
        <v>23</v>
      </c>
      <c r="O1945" t="s">
        <v>25</v>
      </c>
      <c r="P1945" t="s">
        <v>26</v>
      </c>
      <c r="Q1945" t="s">
        <v>27</v>
      </c>
      <c r="R1945" t="s">
        <v>28</v>
      </c>
      <c r="S1945" t="s">
        <v>4844</v>
      </c>
    </row>
    <row r="1946" spans="1:19">
      <c r="A1946" t="s">
        <v>4845</v>
      </c>
      <c r="B1946" s="1">
        <v>44445</v>
      </c>
      <c r="C1946" t="s">
        <v>22</v>
      </c>
      <c r="D1946">
        <v>20</v>
      </c>
      <c r="E1946" t="s">
        <v>23</v>
      </c>
      <c r="F1946">
        <v>0</v>
      </c>
      <c r="G1946">
        <v>3</v>
      </c>
      <c r="H1946" t="s">
        <v>3686</v>
      </c>
      <c r="I1946">
        <v>3159</v>
      </c>
      <c r="J1946">
        <v>1</v>
      </c>
      <c r="K1946">
        <v>47</v>
      </c>
      <c r="M1946" t="s">
        <v>23</v>
      </c>
      <c r="N1946" t="s">
        <v>39</v>
      </c>
      <c r="P1946" t="s">
        <v>26</v>
      </c>
      <c r="Q1946" t="s">
        <v>27</v>
      </c>
      <c r="R1946" t="s">
        <v>1597</v>
      </c>
      <c r="S1946" t="s">
        <v>4846</v>
      </c>
    </row>
    <row r="1947" spans="1:19">
      <c r="A1947" t="s">
        <v>4847</v>
      </c>
      <c r="B1947" s="1">
        <v>43744</v>
      </c>
      <c r="C1947" t="s">
        <v>33</v>
      </c>
      <c r="D1947">
        <v>38</v>
      </c>
      <c r="E1947" t="s">
        <v>39</v>
      </c>
      <c r="F1947">
        <v>0</v>
      </c>
      <c r="G1947">
        <v>3</v>
      </c>
      <c r="H1947" t="s">
        <v>3686</v>
      </c>
      <c r="I1947">
        <v>5327</v>
      </c>
      <c r="J1947">
        <v>0</v>
      </c>
      <c r="K1947">
        <v>70</v>
      </c>
      <c r="M1947" t="s">
        <v>23</v>
      </c>
      <c r="N1947" t="s">
        <v>23</v>
      </c>
      <c r="O1947" t="s">
        <v>25</v>
      </c>
      <c r="P1947" t="s">
        <v>202</v>
      </c>
      <c r="Q1947" t="s">
        <v>27</v>
      </c>
      <c r="R1947" t="s">
        <v>3106</v>
      </c>
      <c r="S1947" t="s">
        <v>4848</v>
      </c>
    </row>
    <row r="1948" spans="1:19">
      <c r="A1948" t="s">
        <v>4849</v>
      </c>
      <c r="B1948" s="1">
        <v>43697</v>
      </c>
      <c r="C1948" t="s">
        <v>33</v>
      </c>
      <c r="D1948">
        <v>63</v>
      </c>
      <c r="E1948" t="s">
        <v>23</v>
      </c>
      <c r="F1948">
        <v>1</v>
      </c>
      <c r="G1948">
        <v>3</v>
      </c>
      <c r="H1948" t="s">
        <v>3686</v>
      </c>
      <c r="I1948">
        <v>4055</v>
      </c>
      <c r="J1948">
        <v>1</v>
      </c>
      <c r="K1948">
        <v>72</v>
      </c>
      <c r="L1948" t="s">
        <v>316</v>
      </c>
      <c r="M1948" t="s">
        <v>23</v>
      </c>
      <c r="N1948" t="s">
        <v>23</v>
      </c>
      <c r="O1948" t="s">
        <v>25</v>
      </c>
      <c r="P1948" t="s">
        <v>164</v>
      </c>
      <c r="Q1948" t="s">
        <v>27</v>
      </c>
      <c r="R1948" t="s">
        <v>4850</v>
      </c>
      <c r="S1948" t="s">
        <v>4851</v>
      </c>
    </row>
    <row r="1949" spans="1:19">
      <c r="A1949" t="s">
        <v>4852</v>
      </c>
      <c r="B1949" s="1">
        <v>44519</v>
      </c>
      <c r="C1949" t="s">
        <v>22</v>
      </c>
      <c r="D1949">
        <v>30</v>
      </c>
      <c r="E1949" t="s">
        <v>39</v>
      </c>
      <c r="F1949">
        <v>0</v>
      </c>
      <c r="G1949">
        <v>3</v>
      </c>
      <c r="H1949" t="s">
        <v>3686</v>
      </c>
      <c r="I1949">
        <v>5093</v>
      </c>
      <c r="J1949">
        <v>0</v>
      </c>
      <c r="K1949">
        <v>45</v>
      </c>
      <c r="M1949" t="s">
        <v>23</v>
      </c>
      <c r="N1949" t="s">
        <v>23</v>
      </c>
      <c r="O1949" t="s">
        <v>25</v>
      </c>
      <c r="P1949" t="s">
        <v>26</v>
      </c>
      <c r="Q1949" t="s">
        <v>50</v>
      </c>
      <c r="R1949" t="s">
        <v>4853</v>
      </c>
      <c r="S1949" t="s">
        <v>4854</v>
      </c>
    </row>
    <row r="1950" spans="1:19">
      <c r="A1950" t="s">
        <v>4855</v>
      </c>
      <c r="B1950" s="1">
        <v>44324</v>
      </c>
      <c r="C1950" t="s">
        <v>22</v>
      </c>
      <c r="D1950">
        <v>31</v>
      </c>
      <c r="E1950" t="s">
        <v>23</v>
      </c>
      <c r="F1950">
        <v>0</v>
      </c>
      <c r="G1950">
        <v>3</v>
      </c>
      <c r="H1950" t="s">
        <v>3686</v>
      </c>
      <c r="I1950">
        <v>4640</v>
      </c>
      <c r="J1950">
        <v>3</v>
      </c>
      <c r="K1950">
        <v>51</v>
      </c>
      <c r="L1950" t="s">
        <v>142</v>
      </c>
      <c r="M1950" t="s">
        <v>23</v>
      </c>
      <c r="N1950" t="s">
        <v>23</v>
      </c>
      <c r="O1950" t="s">
        <v>25</v>
      </c>
      <c r="P1950" t="s">
        <v>202</v>
      </c>
      <c r="Q1950" t="s">
        <v>27</v>
      </c>
      <c r="R1950" t="s">
        <v>4409</v>
      </c>
      <c r="S1950" t="s">
        <v>4856</v>
      </c>
    </row>
    <row r="1951" spans="1:19">
      <c r="A1951" t="s">
        <v>4857</v>
      </c>
      <c r="B1951" s="1">
        <v>44980</v>
      </c>
      <c r="C1951" t="s">
        <v>22</v>
      </c>
      <c r="D1951">
        <v>31</v>
      </c>
      <c r="E1951" t="s">
        <v>23</v>
      </c>
      <c r="F1951">
        <v>1</v>
      </c>
      <c r="G1951">
        <v>3</v>
      </c>
      <c r="H1951" t="s">
        <v>3686</v>
      </c>
      <c r="I1951">
        <v>4104</v>
      </c>
      <c r="J1951">
        <v>4</v>
      </c>
      <c r="K1951">
        <v>30</v>
      </c>
      <c r="L1951" t="s">
        <v>40</v>
      </c>
      <c r="M1951" t="s">
        <v>23</v>
      </c>
      <c r="N1951" t="s">
        <v>23</v>
      </c>
      <c r="O1951" t="s">
        <v>56</v>
      </c>
      <c r="P1951" t="s">
        <v>26</v>
      </c>
      <c r="Q1951" t="s">
        <v>27</v>
      </c>
      <c r="R1951" t="s">
        <v>4858</v>
      </c>
      <c r="S1951" t="s">
        <v>4859</v>
      </c>
    </row>
    <row r="1952" spans="1:19">
      <c r="A1952" t="s">
        <v>4860</v>
      </c>
      <c r="B1952" s="1">
        <v>45140</v>
      </c>
      <c r="C1952" t="s">
        <v>22</v>
      </c>
      <c r="D1952">
        <v>25</v>
      </c>
      <c r="E1952" t="s">
        <v>23</v>
      </c>
      <c r="F1952">
        <v>0</v>
      </c>
      <c r="G1952">
        <v>3</v>
      </c>
      <c r="H1952" t="s">
        <v>3686</v>
      </c>
      <c r="I1952">
        <v>4636</v>
      </c>
      <c r="J1952">
        <v>4</v>
      </c>
      <c r="K1952">
        <v>24</v>
      </c>
      <c r="L1952" t="s">
        <v>40</v>
      </c>
      <c r="M1952" t="s">
        <v>39</v>
      </c>
      <c r="N1952" t="s">
        <v>23</v>
      </c>
      <c r="O1952" t="s">
        <v>49</v>
      </c>
      <c r="P1952" t="s">
        <v>26</v>
      </c>
      <c r="Q1952" t="s">
        <v>27</v>
      </c>
      <c r="R1952" t="s">
        <v>4861</v>
      </c>
      <c r="S1952" t="s">
        <v>4862</v>
      </c>
    </row>
    <row r="1953" spans="1:19">
      <c r="A1953" t="s">
        <v>4863</v>
      </c>
      <c r="B1953" s="1">
        <v>44128</v>
      </c>
      <c r="C1953" t="s">
        <v>22</v>
      </c>
      <c r="D1953">
        <v>38</v>
      </c>
      <c r="E1953" t="s">
        <v>23</v>
      </c>
      <c r="F1953">
        <v>0</v>
      </c>
      <c r="G1953">
        <v>3</v>
      </c>
      <c r="H1953" t="s">
        <v>3686</v>
      </c>
      <c r="I1953">
        <v>5666</v>
      </c>
      <c r="J1953">
        <v>3</v>
      </c>
      <c r="K1953">
        <v>58</v>
      </c>
      <c r="L1953" t="s">
        <v>142</v>
      </c>
      <c r="M1953" t="s">
        <v>23</v>
      </c>
      <c r="N1953" t="s">
        <v>23</v>
      </c>
      <c r="O1953" t="s">
        <v>49</v>
      </c>
      <c r="P1953" t="s">
        <v>164</v>
      </c>
      <c r="Q1953" t="s">
        <v>27</v>
      </c>
      <c r="R1953" t="s">
        <v>1786</v>
      </c>
      <c r="S1953" t="s">
        <v>4864</v>
      </c>
    </row>
    <row r="1954" spans="1:19">
      <c r="A1954" t="s">
        <v>4865</v>
      </c>
      <c r="B1954" s="1">
        <v>43846</v>
      </c>
      <c r="C1954" t="s">
        <v>22</v>
      </c>
      <c r="D1954">
        <v>30</v>
      </c>
      <c r="E1954" t="s">
        <v>39</v>
      </c>
      <c r="F1954">
        <v>0</v>
      </c>
      <c r="G1954">
        <v>3</v>
      </c>
      <c r="H1954" t="s">
        <v>3686</v>
      </c>
      <c r="I1954">
        <v>5905</v>
      </c>
      <c r="J1954">
        <v>0</v>
      </c>
      <c r="K1954">
        <v>67</v>
      </c>
      <c r="L1954" t="s">
        <v>316</v>
      </c>
      <c r="M1954" t="s">
        <v>39</v>
      </c>
      <c r="N1954" t="s">
        <v>23</v>
      </c>
      <c r="O1954" t="s">
        <v>56</v>
      </c>
      <c r="P1954" t="s">
        <v>202</v>
      </c>
      <c r="Q1954" t="s">
        <v>27</v>
      </c>
      <c r="R1954" t="s">
        <v>1393</v>
      </c>
      <c r="S1954" t="s">
        <v>4866</v>
      </c>
    </row>
    <row r="1955" spans="1:19">
      <c r="A1955" t="s">
        <v>4867</v>
      </c>
      <c r="B1955" s="1">
        <v>45357</v>
      </c>
      <c r="C1955" t="s">
        <v>22</v>
      </c>
      <c r="D1955">
        <v>58</v>
      </c>
      <c r="E1955" t="s">
        <v>23</v>
      </c>
      <c r="F1955">
        <v>3</v>
      </c>
      <c r="G1955">
        <v>3</v>
      </c>
      <c r="H1955" t="s">
        <v>3686</v>
      </c>
      <c r="I1955">
        <v>3937</v>
      </c>
      <c r="J1955">
        <v>10</v>
      </c>
      <c r="K1955">
        <v>17</v>
      </c>
      <c r="M1955" t="s">
        <v>23</v>
      </c>
      <c r="N1955" t="s">
        <v>23</v>
      </c>
      <c r="O1955" t="s">
        <v>56</v>
      </c>
      <c r="P1955" t="s">
        <v>202</v>
      </c>
      <c r="Q1955" t="s">
        <v>50</v>
      </c>
      <c r="R1955" t="s">
        <v>4868</v>
      </c>
      <c r="S1955" t="s">
        <v>4869</v>
      </c>
    </row>
    <row r="1956" spans="1:19">
      <c r="A1956" t="s">
        <v>4870</v>
      </c>
      <c r="B1956" s="1">
        <v>45376</v>
      </c>
      <c r="C1956" t="s">
        <v>22</v>
      </c>
      <c r="D1956">
        <v>33</v>
      </c>
      <c r="E1956" t="s">
        <v>23</v>
      </c>
      <c r="F1956">
        <v>3</v>
      </c>
      <c r="G1956">
        <v>3</v>
      </c>
      <c r="H1956" t="s">
        <v>3686</v>
      </c>
      <c r="I1956">
        <v>3931</v>
      </c>
      <c r="J1956">
        <v>8</v>
      </c>
      <c r="K1956">
        <v>17</v>
      </c>
      <c r="L1956" t="s">
        <v>97</v>
      </c>
      <c r="M1956" t="s">
        <v>23</v>
      </c>
      <c r="N1956" t="s">
        <v>39</v>
      </c>
      <c r="P1956" t="s">
        <v>164</v>
      </c>
      <c r="Q1956" t="s">
        <v>50</v>
      </c>
      <c r="R1956" t="s">
        <v>2124</v>
      </c>
      <c r="S1956" t="s">
        <v>4871</v>
      </c>
    </row>
    <row r="1957" spans="1:19">
      <c r="A1957" t="s">
        <v>4872</v>
      </c>
      <c r="B1957" s="1">
        <v>45193</v>
      </c>
      <c r="C1957" t="s">
        <v>33</v>
      </c>
      <c r="D1957">
        <v>62</v>
      </c>
      <c r="E1957" t="s">
        <v>23</v>
      </c>
      <c r="F1957">
        <v>2</v>
      </c>
      <c r="G1957">
        <v>3</v>
      </c>
      <c r="H1957" t="s">
        <v>3686</v>
      </c>
      <c r="I1957">
        <v>2572</v>
      </c>
      <c r="J1957">
        <v>10</v>
      </c>
      <c r="K1957">
        <v>23</v>
      </c>
      <c r="M1957" t="s">
        <v>23</v>
      </c>
      <c r="N1957" t="s">
        <v>23</v>
      </c>
      <c r="O1957" t="s">
        <v>49</v>
      </c>
      <c r="P1957" t="s">
        <v>164</v>
      </c>
      <c r="Q1957" t="s">
        <v>27</v>
      </c>
      <c r="R1957" t="s">
        <v>4873</v>
      </c>
      <c r="S1957" t="s">
        <v>4874</v>
      </c>
    </row>
    <row r="1958" spans="1:19">
      <c r="A1958" t="s">
        <v>4875</v>
      </c>
      <c r="B1958" s="1">
        <v>44200</v>
      </c>
      <c r="C1958" t="s">
        <v>22</v>
      </c>
      <c r="D1958">
        <v>20</v>
      </c>
      <c r="E1958" t="s">
        <v>39</v>
      </c>
      <c r="F1958">
        <v>0</v>
      </c>
      <c r="G1958">
        <v>3</v>
      </c>
      <c r="H1958" t="s">
        <v>3686</v>
      </c>
      <c r="I1958">
        <v>5162</v>
      </c>
      <c r="J1958">
        <v>0</v>
      </c>
      <c r="K1958">
        <v>55</v>
      </c>
      <c r="M1958" t="s">
        <v>23</v>
      </c>
      <c r="N1958" t="s">
        <v>23</v>
      </c>
      <c r="O1958" t="s">
        <v>49</v>
      </c>
      <c r="P1958" t="s">
        <v>164</v>
      </c>
      <c r="Q1958" t="s">
        <v>27</v>
      </c>
      <c r="R1958" t="s">
        <v>71</v>
      </c>
      <c r="S1958" t="s">
        <v>4876</v>
      </c>
    </row>
    <row r="1959" spans="1:19">
      <c r="A1959" t="s">
        <v>4877</v>
      </c>
      <c r="B1959" s="1">
        <v>43698</v>
      </c>
      <c r="C1959" t="s">
        <v>22</v>
      </c>
      <c r="D1959">
        <v>24</v>
      </c>
      <c r="E1959" t="s">
        <v>23</v>
      </c>
      <c r="F1959">
        <v>0</v>
      </c>
      <c r="G1959">
        <v>3</v>
      </c>
      <c r="H1959" t="s">
        <v>3686</v>
      </c>
      <c r="I1959">
        <v>5091</v>
      </c>
      <c r="J1959">
        <v>2</v>
      </c>
      <c r="K1959">
        <v>72</v>
      </c>
      <c r="L1959" t="s">
        <v>316</v>
      </c>
      <c r="M1959" t="s">
        <v>23</v>
      </c>
      <c r="N1959" t="s">
        <v>23</v>
      </c>
      <c r="O1959" t="s">
        <v>49</v>
      </c>
      <c r="P1959" t="s">
        <v>164</v>
      </c>
      <c r="Q1959" t="s">
        <v>27</v>
      </c>
      <c r="R1959" t="s">
        <v>53</v>
      </c>
      <c r="S1959" t="s">
        <v>4878</v>
      </c>
    </row>
    <row r="1960" spans="1:19">
      <c r="A1960" t="s">
        <v>4879</v>
      </c>
      <c r="B1960" s="1">
        <v>45295</v>
      </c>
      <c r="C1960" t="s">
        <v>33</v>
      </c>
      <c r="D1960">
        <v>52</v>
      </c>
      <c r="E1960" t="s">
        <v>39</v>
      </c>
      <c r="F1960">
        <v>3</v>
      </c>
      <c r="G1960">
        <v>3</v>
      </c>
      <c r="H1960" t="s">
        <v>3686</v>
      </c>
      <c r="I1960">
        <v>2463</v>
      </c>
      <c r="J1960">
        <v>0</v>
      </c>
      <c r="K1960">
        <v>19</v>
      </c>
      <c r="L1960" t="s">
        <v>97</v>
      </c>
      <c r="M1960" t="s">
        <v>23</v>
      </c>
      <c r="N1960" t="s">
        <v>23</v>
      </c>
      <c r="O1960" t="s">
        <v>49</v>
      </c>
      <c r="P1960" t="s">
        <v>26</v>
      </c>
      <c r="Q1960" t="s">
        <v>27</v>
      </c>
      <c r="R1960" t="s">
        <v>4880</v>
      </c>
      <c r="S1960" t="s">
        <v>4881</v>
      </c>
    </row>
    <row r="1961" spans="1:19">
      <c r="A1961" t="s">
        <v>4882</v>
      </c>
      <c r="B1961" s="1">
        <v>43824</v>
      </c>
      <c r="C1961" t="s">
        <v>22</v>
      </c>
      <c r="D1961">
        <v>25</v>
      </c>
      <c r="E1961" t="s">
        <v>23</v>
      </c>
      <c r="F1961">
        <v>3</v>
      </c>
      <c r="G1961">
        <v>3</v>
      </c>
      <c r="H1961" t="s">
        <v>3686</v>
      </c>
      <c r="I1961">
        <v>5954</v>
      </c>
      <c r="J1961">
        <v>8</v>
      </c>
      <c r="K1961">
        <v>68</v>
      </c>
      <c r="L1961" t="s">
        <v>316</v>
      </c>
      <c r="M1961" t="s">
        <v>23</v>
      </c>
      <c r="N1961" t="s">
        <v>23</v>
      </c>
      <c r="O1961" t="s">
        <v>25</v>
      </c>
      <c r="P1961" t="s">
        <v>164</v>
      </c>
      <c r="Q1961" t="s">
        <v>50</v>
      </c>
      <c r="R1961" t="s">
        <v>78</v>
      </c>
      <c r="S1961" t="s">
        <v>4883</v>
      </c>
    </row>
    <row r="1962" spans="1:19">
      <c r="A1962" t="s">
        <v>4884</v>
      </c>
      <c r="B1962" s="1">
        <v>44484</v>
      </c>
      <c r="C1962" t="s">
        <v>33</v>
      </c>
      <c r="D1962">
        <v>27</v>
      </c>
      <c r="E1962" t="s">
        <v>23</v>
      </c>
      <c r="F1962">
        <v>2</v>
      </c>
      <c r="G1962">
        <v>3</v>
      </c>
      <c r="H1962" t="s">
        <v>3686</v>
      </c>
      <c r="I1962">
        <v>4829</v>
      </c>
      <c r="J1962">
        <v>9</v>
      </c>
      <c r="K1962">
        <v>46</v>
      </c>
      <c r="M1962" t="s">
        <v>39</v>
      </c>
      <c r="N1962" t="s">
        <v>23</v>
      </c>
      <c r="O1962" t="s">
        <v>49</v>
      </c>
      <c r="P1962" t="s">
        <v>26</v>
      </c>
      <c r="Q1962" t="s">
        <v>27</v>
      </c>
      <c r="R1962" t="s">
        <v>1819</v>
      </c>
      <c r="S1962" t="s">
        <v>4885</v>
      </c>
    </row>
    <row r="1963" spans="1:19">
      <c r="A1963" t="s">
        <v>4886</v>
      </c>
      <c r="B1963" s="1">
        <v>43946</v>
      </c>
      <c r="C1963" t="s">
        <v>33</v>
      </c>
      <c r="D1963">
        <v>21</v>
      </c>
      <c r="E1963" t="s">
        <v>39</v>
      </c>
      <c r="F1963">
        <v>0</v>
      </c>
      <c r="G1963">
        <v>3</v>
      </c>
      <c r="H1963" t="s">
        <v>3686</v>
      </c>
      <c r="I1963">
        <v>6474</v>
      </c>
      <c r="J1963">
        <v>0</v>
      </c>
      <c r="K1963">
        <v>64</v>
      </c>
      <c r="M1963" t="s">
        <v>23</v>
      </c>
      <c r="N1963" t="s">
        <v>23</v>
      </c>
      <c r="O1963" t="s">
        <v>49</v>
      </c>
      <c r="P1963" t="s">
        <v>164</v>
      </c>
      <c r="Q1963" t="s">
        <v>50</v>
      </c>
      <c r="R1963" t="s">
        <v>4372</v>
      </c>
      <c r="S1963" t="s">
        <v>4887</v>
      </c>
    </row>
    <row r="1964" spans="1:19">
      <c r="A1964" t="s">
        <v>4888</v>
      </c>
      <c r="B1964" s="1">
        <v>43686</v>
      </c>
      <c r="C1964" t="s">
        <v>33</v>
      </c>
      <c r="D1964">
        <v>57</v>
      </c>
      <c r="E1964" t="s">
        <v>23</v>
      </c>
      <c r="F1964">
        <v>0</v>
      </c>
      <c r="G1964">
        <v>3</v>
      </c>
      <c r="H1964" t="s">
        <v>3686</v>
      </c>
      <c r="I1964">
        <v>4700</v>
      </c>
      <c r="J1964">
        <v>2</v>
      </c>
      <c r="K1964">
        <v>72</v>
      </c>
      <c r="L1964" t="s">
        <v>316</v>
      </c>
      <c r="M1964" t="s">
        <v>39</v>
      </c>
      <c r="N1964" t="s">
        <v>23</v>
      </c>
      <c r="O1964" t="s">
        <v>49</v>
      </c>
      <c r="P1964" t="s">
        <v>164</v>
      </c>
      <c r="Q1964" t="s">
        <v>27</v>
      </c>
      <c r="R1964" t="s">
        <v>651</v>
      </c>
      <c r="S1964" t="s">
        <v>4889</v>
      </c>
    </row>
    <row r="1965" spans="1:19">
      <c r="A1965" t="s">
        <v>4890</v>
      </c>
      <c r="B1965" s="1">
        <v>45540</v>
      </c>
      <c r="C1965" t="s">
        <v>33</v>
      </c>
      <c r="D1965">
        <v>28</v>
      </c>
      <c r="E1965" t="s">
        <v>39</v>
      </c>
      <c r="F1965">
        <v>0</v>
      </c>
      <c r="G1965">
        <v>3</v>
      </c>
      <c r="H1965" t="s">
        <v>3686</v>
      </c>
      <c r="I1965">
        <v>3885</v>
      </c>
      <c r="J1965">
        <v>0</v>
      </c>
      <c r="K1965">
        <v>11</v>
      </c>
      <c r="L1965" t="s">
        <v>97</v>
      </c>
      <c r="M1965" t="s">
        <v>23</v>
      </c>
      <c r="N1965" t="s">
        <v>23</v>
      </c>
      <c r="O1965" t="s">
        <v>25</v>
      </c>
      <c r="P1965" t="s">
        <v>26</v>
      </c>
      <c r="Q1965" t="s">
        <v>27</v>
      </c>
      <c r="R1965" t="s">
        <v>3572</v>
      </c>
      <c r="S1965" t="s">
        <v>4891</v>
      </c>
    </row>
    <row r="1966" spans="1:19">
      <c r="A1966" t="s">
        <v>4892</v>
      </c>
      <c r="B1966" s="1">
        <v>44887</v>
      </c>
      <c r="C1966" t="s">
        <v>33</v>
      </c>
      <c r="D1966">
        <v>39</v>
      </c>
      <c r="E1966" t="s">
        <v>39</v>
      </c>
      <c r="F1966">
        <v>0</v>
      </c>
      <c r="G1966">
        <v>3</v>
      </c>
      <c r="H1966" t="s">
        <v>3686</v>
      </c>
      <c r="I1966">
        <v>4800</v>
      </c>
      <c r="J1966">
        <v>0</v>
      </c>
      <c r="K1966">
        <v>33</v>
      </c>
      <c r="M1966" t="s">
        <v>23</v>
      </c>
      <c r="N1966" t="s">
        <v>23</v>
      </c>
      <c r="O1966" t="s">
        <v>25</v>
      </c>
      <c r="P1966" t="s">
        <v>26</v>
      </c>
      <c r="Q1966" t="s">
        <v>27</v>
      </c>
      <c r="R1966" t="s">
        <v>3582</v>
      </c>
      <c r="S1966" t="s">
        <v>4893</v>
      </c>
    </row>
    <row r="1967" spans="1:19">
      <c r="A1967" t="s">
        <v>4894</v>
      </c>
      <c r="B1967" s="1">
        <v>45467</v>
      </c>
      <c r="C1967" t="s">
        <v>22</v>
      </c>
      <c r="D1967">
        <v>24</v>
      </c>
      <c r="E1967" t="s">
        <v>39</v>
      </c>
      <c r="F1967">
        <v>3</v>
      </c>
      <c r="G1967">
        <v>3</v>
      </c>
      <c r="H1967" t="s">
        <v>3686</v>
      </c>
      <c r="I1967">
        <v>2045</v>
      </c>
      <c r="J1967">
        <v>0</v>
      </c>
      <c r="K1967">
        <v>14</v>
      </c>
      <c r="M1967" t="s">
        <v>23</v>
      </c>
      <c r="N1967" t="s">
        <v>23</v>
      </c>
      <c r="O1967" t="s">
        <v>56</v>
      </c>
      <c r="P1967" t="s">
        <v>164</v>
      </c>
      <c r="Q1967" t="s">
        <v>27</v>
      </c>
      <c r="R1967" t="s">
        <v>3393</v>
      </c>
      <c r="S1967" t="s">
        <v>4895</v>
      </c>
    </row>
    <row r="1968" spans="1:19">
      <c r="A1968" t="s">
        <v>4896</v>
      </c>
      <c r="B1968" s="1">
        <v>43682</v>
      </c>
      <c r="C1968" t="s">
        <v>33</v>
      </c>
      <c r="D1968">
        <v>53</v>
      </c>
      <c r="E1968" t="s">
        <v>23</v>
      </c>
      <c r="F1968">
        <v>1</v>
      </c>
      <c r="G1968">
        <v>3</v>
      </c>
      <c r="H1968" t="s">
        <v>3686</v>
      </c>
      <c r="I1968">
        <v>5451</v>
      </c>
      <c r="J1968">
        <v>9</v>
      </c>
      <c r="K1968">
        <v>72</v>
      </c>
      <c r="M1968" t="s">
        <v>23</v>
      </c>
      <c r="N1968" t="s">
        <v>39</v>
      </c>
      <c r="P1968" t="s">
        <v>164</v>
      </c>
      <c r="Q1968" t="s">
        <v>50</v>
      </c>
      <c r="R1968" t="s">
        <v>1325</v>
      </c>
      <c r="S1968" t="s">
        <v>4897</v>
      </c>
    </row>
    <row r="1969" spans="1:19">
      <c r="A1969" t="s">
        <v>4898</v>
      </c>
      <c r="B1969" s="1">
        <v>44387</v>
      </c>
      <c r="C1969" t="s">
        <v>22</v>
      </c>
      <c r="D1969">
        <v>49</v>
      </c>
      <c r="E1969" t="s">
        <v>39</v>
      </c>
      <c r="F1969">
        <v>0</v>
      </c>
      <c r="G1969">
        <v>3</v>
      </c>
      <c r="H1969" t="s">
        <v>3686</v>
      </c>
      <c r="I1969">
        <v>6138</v>
      </c>
      <c r="J1969">
        <v>0</v>
      </c>
      <c r="K1969">
        <v>49</v>
      </c>
      <c r="M1969" t="s">
        <v>23</v>
      </c>
      <c r="N1969" t="s">
        <v>23</v>
      </c>
      <c r="O1969" t="s">
        <v>49</v>
      </c>
      <c r="P1969" t="s">
        <v>164</v>
      </c>
      <c r="Q1969" t="s">
        <v>27</v>
      </c>
      <c r="R1969" t="s">
        <v>4165</v>
      </c>
      <c r="S1969" t="s">
        <v>4899</v>
      </c>
    </row>
    <row r="1970" spans="1:19">
      <c r="A1970" t="s">
        <v>4900</v>
      </c>
      <c r="B1970" s="1">
        <v>44427</v>
      </c>
      <c r="C1970" t="s">
        <v>22</v>
      </c>
      <c r="D1970">
        <v>28</v>
      </c>
      <c r="E1970" t="s">
        <v>39</v>
      </c>
      <c r="F1970">
        <v>0</v>
      </c>
      <c r="G1970">
        <v>3</v>
      </c>
      <c r="H1970" t="s">
        <v>3686</v>
      </c>
      <c r="I1970">
        <v>4334</v>
      </c>
      <c r="J1970">
        <v>0</v>
      </c>
      <c r="K1970">
        <v>48</v>
      </c>
      <c r="M1970" t="s">
        <v>23</v>
      </c>
      <c r="N1970" t="s">
        <v>23</v>
      </c>
      <c r="O1970" t="s">
        <v>25</v>
      </c>
      <c r="P1970" t="s">
        <v>26</v>
      </c>
      <c r="Q1970" t="s">
        <v>27</v>
      </c>
      <c r="R1970" t="s">
        <v>4901</v>
      </c>
      <c r="S1970" t="s">
        <v>4902</v>
      </c>
    </row>
    <row r="1971" spans="1:19">
      <c r="A1971" t="s">
        <v>4903</v>
      </c>
      <c r="B1971" s="1">
        <v>45352</v>
      </c>
      <c r="C1971" t="s">
        <v>22</v>
      </c>
      <c r="D1971">
        <v>35</v>
      </c>
      <c r="E1971" t="s">
        <v>39</v>
      </c>
      <c r="F1971">
        <v>3</v>
      </c>
      <c r="G1971">
        <v>3</v>
      </c>
      <c r="H1971" t="s">
        <v>3686</v>
      </c>
      <c r="I1971">
        <v>3202</v>
      </c>
      <c r="J1971">
        <v>0</v>
      </c>
      <c r="K1971">
        <v>17</v>
      </c>
      <c r="M1971" t="s">
        <v>23</v>
      </c>
      <c r="N1971" t="s">
        <v>23</v>
      </c>
      <c r="O1971" t="s">
        <v>49</v>
      </c>
      <c r="P1971" t="s">
        <v>26</v>
      </c>
      <c r="Q1971" t="s">
        <v>50</v>
      </c>
      <c r="R1971" t="s">
        <v>4904</v>
      </c>
      <c r="S1971" t="s">
        <v>4905</v>
      </c>
    </row>
    <row r="1972" spans="1:19">
      <c r="A1972" t="s">
        <v>4906</v>
      </c>
      <c r="B1972" s="1">
        <v>45497</v>
      </c>
      <c r="C1972" t="s">
        <v>33</v>
      </c>
      <c r="D1972">
        <v>29</v>
      </c>
      <c r="E1972" t="s">
        <v>39</v>
      </c>
      <c r="F1972">
        <v>2</v>
      </c>
      <c r="G1972">
        <v>3</v>
      </c>
      <c r="H1972" t="s">
        <v>3686</v>
      </c>
      <c r="I1972">
        <v>2810</v>
      </c>
      <c r="J1972">
        <v>0</v>
      </c>
      <c r="K1972">
        <v>13</v>
      </c>
      <c r="L1972" t="s">
        <v>97</v>
      </c>
      <c r="M1972" t="s">
        <v>23</v>
      </c>
      <c r="N1972" t="s">
        <v>23</v>
      </c>
      <c r="O1972" t="s">
        <v>25</v>
      </c>
      <c r="P1972" t="s">
        <v>202</v>
      </c>
      <c r="Q1972" t="s">
        <v>50</v>
      </c>
      <c r="R1972" t="s">
        <v>1594</v>
      </c>
      <c r="S1972" t="s">
        <v>4907</v>
      </c>
    </row>
    <row r="1973" spans="1:19">
      <c r="A1973" t="s">
        <v>4908</v>
      </c>
      <c r="B1973" s="1">
        <v>44722</v>
      </c>
      <c r="C1973" t="s">
        <v>22</v>
      </c>
      <c r="D1973">
        <v>32</v>
      </c>
      <c r="E1973" t="s">
        <v>23</v>
      </c>
      <c r="F1973">
        <v>2</v>
      </c>
      <c r="G1973">
        <v>3</v>
      </c>
      <c r="H1973" t="s">
        <v>3686</v>
      </c>
      <c r="I1973">
        <v>2436</v>
      </c>
      <c r="J1973">
        <v>1</v>
      </c>
      <c r="K1973">
        <v>38</v>
      </c>
      <c r="M1973" t="s">
        <v>23</v>
      </c>
      <c r="N1973" t="s">
        <v>23</v>
      </c>
      <c r="O1973" t="s">
        <v>25</v>
      </c>
      <c r="P1973" t="s">
        <v>164</v>
      </c>
      <c r="Q1973" t="s">
        <v>27</v>
      </c>
      <c r="R1973" t="s">
        <v>1385</v>
      </c>
      <c r="S1973" t="s">
        <v>4909</v>
      </c>
    </row>
    <row r="1974" spans="1:19">
      <c r="A1974" t="s">
        <v>4910</v>
      </c>
      <c r="B1974" s="1">
        <v>45683</v>
      </c>
      <c r="C1974" t="s">
        <v>33</v>
      </c>
      <c r="D1974">
        <v>68</v>
      </c>
      <c r="E1974" t="s">
        <v>39</v>
      </c>
      <c r="F1974">
        <v>0</v>
      </c>
      <c r="G1974">
        <v>3</v>
      </c>
      <c r="H1974" t="s">
        <v>3686</v>
      </c>
      <c r="I1974">
        <v>5525</v>
      </c>
      <c r="J1974">
        <v>0</v>
      </c>
      <c r="K1974">
        <v>7</v>
      </c>
      <c r="L1974" t="s">
        <v>48</v>
      </c>
      <c r="M1974" t="s">
        <v>23</v>
      </c>
      <c r="N1974" t="s">
        <v>23</v>
      </c>
      <c r="O1974" t="s">
        <v>49</v>
      </c>
      <c r="P1974" t="s">
        <v>164</v>
      </c>
      <c r="Q1974" t="s">
        <v>27</v>
      </c>
      <c r="R1974" t="s">
        <v>4911</v>
      </c>
      <c r="S1974" t="s">
        <v>4912</v>
      </c>
    </row>
    <row r="1975" spans="1:19">
      <c r="A1975" t="s">
        <v>4913</v>
      </c>
      <c r="B1975" s="1">
        <v>44952</v>
      </c>
      <c r="C1975" t="s">
        <v>33</v>
      </c>
      <c r="D1975">
        <v>67</v>
      </c>
      <c r="E1975" t="s">
        <v>23</v>
      </c>
      <c r="F1975">
        <v>0</v>
      </c>
      <c r="G1975">
        <v>3</v>
      </c>
      <c r="H1975" t="s">
        <v>3686</v>
      </c>
      <c r="I1975">
        <v>2364</v>
      </c>
      <c r="J1975">
        <v>1</v>
      </c>
      <c r="K1975">
        <v>31</v>
      </c>
      <c r="M1975" t="s">
        <v>23</v>
      </c>
      <c r="N1975" t="s">
        <v>23</v>
      </c>
      <c r="O1975" t="s">
        <v>25</v>
      </c>
      <c r="P1975" t="s">
        <v>202</v>
      </c>
      <c r="Q1975" t="s">
        <v>27</v>
      </c>
      <c r="R1975" t="s">
        <v>1807</v>
      </c>
      <c r="S1975" t="s">
        <v>4914</v>
      </c>
    </row>
    <row r="1976" spans="1:19">
      <c r="A1976" t="s">
        <v>4915</v>
      </c>
      <c r="B1976" s="1">
        <v>45397</v>
      </c>
      <c r="C1976" t="s">
        <v>22</v>
      </c>
      <c r="D1976">
        <v>79</v>
      </c>
      <c r="E1976" t="s">
        <v>23</v>
      </c>
      <c r="F1976">
        <v>0</v>
      </c>
      <c r="G1976">
        <v>3</v>
      </c>
      <c r="H1976" t="s">
        <v>3686</v>
      </c>
      <c r="I1976">
        <v>3324</v>
      </c>
      <c r="J1976">
        <v>5</v>
      </c>
      <c r="K1976">
        <v>16</v>
      </c>
      <c r="M1976" t="s">
        <v>23</v>
      </c>
      <c r="N1976" t="s">
        <v>23</v>
      </c>
      <c r="O1976" t="s">
        <v>49</v>
      </c>
      <c r="P1976" t="s">
        <v>164</v>
      </c>
      <c r="Q1976" t="s">
        <v>27</v>
      </c>
      <c r="R1976" t="s">
        <v>386</v>
      </c>
      <c r="S1976" t="s">
        <v>4916</v>
      </c>
    </row>
    <row r="1977" spans="1:19">
      <c r="A1977" t="s">
        <v>4917</v>
      </c>
      <c r="B1977" s="1">
        <v>43779</v>
      </c>
      <c r="C1977" t="s">
        <v>22</v>
      </c>
      <c r="D1977">
        <v>71</v>
      </c>
      <c r="E1977" t="s">
        <v>39</v>
      </c>
      <c r="F1977">
        <v>0</v>
      </c>
      <c r="G1977">
        <v>3</v>
      </c>
      <c r="H1977" t="s">
        <v>3686</v>
      </c>
      <c r="I1977">
        <v>4204</v>
      </c>
      <c r="J1977">
        <v>0</v>
      </c>
      <c r="K1977">
        <v>69</v>
      </c>
      <c r="L1977" t="s">
        <v>316</v>
      </c>
      <c r="M1977" t="s">
        <v>23</v>
      </c>
      <c r="N1977" t="s">
        <v>23</v>
      </c>
      <c r="O1977" t="s">
        <v>56</v>
      </c>
      <c r="P1977" t="s">
        <v>164</v>
      </c>
      <c r="Q1977" t="s">
        <v>50</v>
      </c>
      <c r="R1977" t="s">
        <v>392</v>
      </c>
      <c r="S1977" t="s">
        <v>4918</v>
      </c>
    </row>
    <row r="1978" spans="1:19">
      <c r="A1978" t="s">
        <v>4919</v>
      </c>
      <c r="B1978" s="1">
        <v>43942</v>
      </c>
      <c r="C1978" t="s">
        <v>22</v>
      </c>
      <c r="D1978">
        <v>77</v>
      </c>
      <c r="E1978" t="s">
        <v>23</v>
      </c>
      <c r="F1978">
        <v>0</v>
      </c>
      <c r="G1978">
        <v>3</v>
      </c>
      <c r="H1978" t="s">
        <v>3686</v>
      </c>
      <c r="I1978">
        <v>4270</v>
      </c>
      <c r="J1978">
        <v>5</v>
      </c>
      <c r="K1978">
        <v>64</v>
      </c>
      <c r="M1978" t="s">
        <v>23</v>
      </c>
      <c r="N1978" t="s">
        <v>23</v>
      </c>
      <c r="O1978" t="s">
        <v>25</v>
      </c>
      <c r="P1978" t="s">
        <v>202</v>
      </c>
      <c r="Q1978" t="s">
        <v>50</v>
      </c>
      <c r="R1978" t="s">
        <v>569</v>
      </c>
      <c r="S1978" t="s">
        <v>4920</v>
      </c>
    </row>
    <row r="1979" spans="1:19">
      <c r="A1979" t="s">
        <v>4921</v>
      </c>
      <c r="B1979" s="1">
        <v>44502</v>
      </c>
      <c r="C1979" t="s">
        <v>33</v>
      </c>
      <c r="D1979">
        <v>71</v>
      </c>
      <c r="E1979" t="s">
        <v>39</v>
      </c>
      <c r="F1979">
        <v>0</v>
      </c>
      <c r="G1979">
        <v>3</v>
      </c>
      <c r="H1979" t="s">
        <v>3686</v>
      </c>
      <c r="I1979">
        <v>4735</v>
      </c>
      <c r="J1979">
        <v>0</v>
      </c>
      <c r="K1979">
        <v>45</v>
      </c>
      <c r="M1979" t="s">
        <v>23</v>
      </c>
      <c r="N1979" t="s">
        <v>23</v>
      </c>
      <c r="O1979" t="s">
        <v>25</v>
      </c>
      <c r="P1979" t="s">
        <v>164</v>
      </c>
      <c r="Q1979" t="s">
        <v>27</v>
      </c>
      <c r="R1979" t="s">
        <v>4922</v>
      </c>
      <c r="S1979" t="s">
        <v>4923</v>
      </c>
    </row>
    <row r="1980" spans="1:19">
      <c r="A1980" t="s">
        <v>4924</v>
      </c>
      <c r="B1980" s="1">
        <v>43817</v>
      </c>
      <c r="C1980" t="s">
        <v>22</v>
      </c>
      <c r="D1980">
        <v>79</v>
      </c>
      <c r="E1980" t="s">
        <v>23</v>
      </c>
      <c r="F1980">
        <v>0</v>
      </c>
      <c r="G1980">
        <v>3</v>
      </c>
      <c r="H1980" t="s">
        <v>3686</v>
      </c>
      <c r="I1980">
        <v>5607</v>
      </c>
      <c r="J1980">
        <v>9</v>
      </c>
      <c r="K1980">
        <v>68</v>
      </c>
      <c r="M1980" t="s">
        <v>39</v>
      </c>
      <c r="N1980" t="s">
        <v>23</v>
      </c>
      <c r="O1980" t="s">
        <v>56</v>
      </c>
      <c r="P1980" t="s">
        <v>164</v>
      </c>
      <c r="Q1980" t="s">
        <v>27</v>
      </c>
      <c r="R1980" t="s">
        <v>4925</v>
      </c>
      <c r="S1980" t="s">
        <v>4926</v>
      </c>
    </row>
    <row r="1981" spans="1:19">
      <c r="A1981" t="s">
        <v>4927</v>
      </c>
      <c r="B1981" s="1">
        <v>43684</v>
      </c>
      <c r="C1981" t="s">
        <v>33</v>
      </c>
      <c r="D1981">
        <v>45</v>
      </c>
      <c r="E1981" t="s">
        <v>23</v>
      </c>
      <c r="F1981">
        <v>0</v>
      </c>
      <c r="G1981">
        <v>3</v>
      </c>
      <c r="H1981" t="s">
        <v>3686</v>
      </c>
      <c r="I1981">
        <v>5120</v>
      </c>
      <c r="J1981">
        <v>5</v>
      </c>
      <c r="K1981">
        <v>72</v>
      </c>
      <c r="L1981" t="s">
        <v>316</v>
      </c>
      <c r="M1981" t="s">
        <v>23</v>
      </c>
      <c r="N1981" t="s">
        <v>23</v>
      </c>
      <c r="O1981" t="s">
        <v>56</v>
      </c>
      <c r="P1981" t="s">
        <v>164</v>
      </c>
      <c r="Q1981" t="s">
        <v>27</v>
      </c>
      <c r="R1981" t="s">
        <v>4928</v>
      </c>
      <c r="S1981" t="s">
        <v>4929</v>
      </c>
    </row>
    <row r="1982" spans="1:19">
      <c r="A1982" t="s">
        <v>4930</v>
      </c>
      <c r="B1982" s="1">
        <v>43990</v>
      </c>
      <c r="C1982" t="s">
        <v>33</v>
      </c>
      <c r="D1982">
        <v>55</v>
      </c>
      <c r="E1982" t="s">
        <v>39</v>
      </c>
      <c r="F1982">
        <v>0</v>
      </c>
      <c r="G1982">
        <v>3</v>
      </c>
      <c r="H1982" t="s">
        <v>3686</v>
      </c>
      <c r="I1982">
        <v>6201</v>
      </c>
      <c r="J1982">
        <v>0</v>
      </c>
      <c r="K1982">
        <v>62</v>
      </c>
      <c r="M1982" t="s">
        <v>23</v>
      </c>
      <c r="N1982" t="s">
        <v>39</v>
      </c>
      <c r="P1982" t="s">
        <v>164</v>
      </c>
      <c r="Q1982" t="s">
        <v>50</v>
      </c>
      <c r="R1982" t="s">
        <v>1841</v>
      </c>
      <c r="S1982" t="s">
        <v>4931</v>
      </c>
    </row>
    <row r="1983" spans="1:19">
      <c r="A1983" t="s">
        <v>4932</v>
      </c>
      <c r="B1983" s="1">
        <v>43718</v>
      </c>
      <c r="C1983" t="s">
        <v>33</v>
      </c>
      <c r="D1983">
        <v>25</v>
      </c>
      <c r="E1983" t="s">
        <v>23</v>
      </c>
      <c r="F1983">
        <v>2</v>
      </c>
      <c r="G1983">
        <v>3</v>
      </c>
      <c r="H1983" t="s">
        <v>3686</v>
      </c>
      <c r="I1983">
        <v>6171</v>
      </c>
      <c r="J1983">
        <v>4</v>
      </c>
      <c r="K1983">
        <v>71</v>
      </c>
      <c r="L1983" t="s">
        <v>316</v>
      </c>
      <c r="M1983" t="s">
        <v>23</v>
      </c>
      <c r="N1983" t="s">
        <v>23</v>
      </c>
      <c r="O1983" t="s">
        <v>25</v>
      </c>
      <c r="P1983" t="s">
        <v>164</v>
      </c>
      <c r="Q1983" t="s">
        <v>27</v>
      </c>
      <c r="R1983" t="s">
        <v>4933</v>
      </c>
      <c r="S1983" t="s">
        <v>4934</v>
      </c>
    </row>
    <row r="1984" spans="1:19">
      <c r="A1984" t="s">
        <v>4935</v>
      </c>
      <c r="B1984" s="1">
        <v>44820</v>
      </c>
      <c r="C1984" t="s">
        <v>22</v>
      </c>
      <c r="D1984">
        <v>41</v>
      </c>
      <c r="E1984" t="s">
        <v>23</v>
      </c>
      <c r="F1984">
        <v>3</v>
      </c>
      <c r="G1984">
        <v>3</v>
      </c>
      <c r="H1984" t="s">
        <v>3686</v>
      </c>
      <c r="I1984">
        <v>2622</v>
      </c>
      <c r="J1984">
        <v>4</v>
      </c>
      <c r="K1984">
        <v>35</v>
      </c>
      <c r="M1984" t="s">
        <v>23</v>
      </c>
      <c r="N1984" t="s">
        <v>23</v>
      </c>
      <c r="O1984" t="s">
        <v>25</v>
      </c>
      <c r="P1984" t="s">
        <v>26</v>
      </c>
      <c r="Q1984" t="s">
        <v>27</v>
      </c>
      <c r="R1984" t="s">
        <v>2138</v>
      </c>
      <c r="S1984" t="s">
        <v>4936</v>
      </c>
    </row>
    <row r="1985" spans="1:19">
      <c r="A1985" t="s">
        <v>4937</v>
      </c>
      <c r="B1985" s="1">
        <v>44335</v>
      </c>
      <c r="C1985" t="s">
        <v>22</v>
      </c>
      <c r="D1985">
        <v>54</v>
      </c>
      <c r="E1985" t="s">
        <v>39</v>
      </c>
      <c r="F1985">
        <v>0</v>
      </c>
      <c r="G1985">
        <v>3</v>
      </c>
      <c r="H1985" t="s">
        <v>3686</v>
      </c>
      <c r="I1985">
        <v>4121</v>
      </c>
      <c r="J1985">
        <v>0</v>
      </c>
      <c r="K1985">
        <v>51</v>
      </c>
      <c r="M1985" t="s">
        <v>23</v>
      </c>
      <c r="N1985" t="s">
        <v>23</v>
      </c>
      <c r="O1985" t="s">
        <v>25</v>
      </c>
      <c r="P1985" t="s">
        <v>26</v>
      </c>
      <c r="Q1985" t="s">
        <v>27</v>
      </c>
      <c r="R1985" t="s">
        <v>1402</v>
      </c>
      <c r="S1985" t="s">
        <v>4938</v>
      </c>
    </row>
    <row r="1986" spans="1:19">
      <c r="A1986" t="s">
        <v>4939</v>
      </c>
      <c r="B1986" s="1">
        <v>45456</v>
      </c>
      <c r="C1986" t="s">
        <v>22</v>
      </c>
      <c r="D1986">
        <v>27</v>
      </c>
      <c r="E1986" t="s">
        <v>39</v>
      </c>
      <c r="F1986">
        <v>0</v>
      </c>
      <c r="G1986">
        <v>3</v>
      </c>
      <c r="H1986" t="s">
        <v>3686</v>
      </c>
      <c r="I1986">
        <v>3854</v>
      </c>
      <c r="J1986">
        <v>0</v>
      </c>
      <c r="K1986">
        <v>14</v>
      </c>
      <c r="L1986" t="s">
        <v>97</v>
      </c>
      <c r="M1986" t="s">
        <v>23</v>
      </c>
      <c r="N1986" t="s">
        <v>39</v>
      </c>
      <c r="P1986" t="s">
        <v>26</v>
      </c>
      <c r="Q1986" t="s">
        <v>50</v>
      </c>
      <c r="R1986" t="s">
        <v>226</v>
      </c>
      <c r="S1986" t="s">
        <v>4940</v>
      </c>
    </row>
    <row r="1987" spans="1:19">
      <c r="A1987" t="s">
        <v>4941</v>
      </c>
      <c r="B1987" s="1">
        <v>44738</v>
      </c>
      <c r="C1987" t="s">
        <v>22</v>
      </c>
      <c r="D1987">
        <v>34</v>
      </c>
      <c r="E1987" t="s">
        <v>23</v>
      </c>
      <c r="F1987">
        <v>1</v>
      </c>
      <c r="G1987">
        <v>3</v>
      </c>
      <c r="H1987" t="s">
        <v>3686</v>
      </c>
      <c r="I1987">
        <v>3738</v>
      </c>
      <c r="J1987">
        <v>9</v>
      </c>
      <c r="K1987">
        <v>38</v>
      </c>
      <c r="M1987" t="s">
        <v>23</v>
      </c>
      <c r="N1987" t="s">
        <v>23</v>
      </c>
      <c r="O1987" t="s">
        <v>25</v>
      </c>
      <c r="P1987" t="s">
        <v>26</v>
      </c>
      <c r="Q1987" t="s">
        <v>50</v>
      </c>
      <c r="R1987" t="s">
        <v>1432</v>
      </c>
      <c r="S1987" t="s">
        <v>4942</v>
      </c>
    </row>
    <row r="1988" spans="1:19">
      <c r="A1988" t="s">
        <v>4943</v>
      </c>
      <c r="B1988" s="1">
        <v>45182</v>
      </c>
      <c r="C1988" t="s">
        <v>33</v>
      </c>
      <c r="D1988">
        <v>38</v>
      </c>
      <c r="E1988" t="s">
        <v>23</v>
      </c>
      <c r="F1988">
        <v>0</v>
      </c>
      <c r="G1988">
        <v>3</v>
      </c>
      <c r="H1988" t="s">
        <v>3686</v>
      </c>
      <c r="I1988">
        <v>3519</v>
      </c>
      <c r="J1988">
        <v>3</v>
      </c>
      <c r="K1988">
        <v>23</v>
      </c>
      <c r="M1988" t="s">
        <v>23</v>
      </c>
      <c r="N1988" t="s">
        <v>23</v>
      </c>
      <c r="O1988" t="s">
        <v>49</v>
      </c>
      <c r="P1988" t="s">
        <v>202</v>
      </c>
      <c r="Q1988" t="s">
        <v>27</v>
      </c>
      <c r="R1988" t="s">
        <v>4944</v>
      </c>
      <c r="S1988" t="s">
        <v>4945</v>
      </c>
    </row>
    <row r="1989" spans="1:19">
      <c r="A1989" t="s">
        <v>4946</v>
      </c>
      <c r="B1989" s="1">
        <v>45485</v>
      </c>
      <c r="C1989" t="s">
        <v>22</v>
      </c>
      <c r="D1989">
        <v>28</v>
      </c>
      <c r="E1989" t="s">
        <v>39</v>
      </c>
      <c r="F1989">
        <v>1</v>
      </c>
      <c r="G1989">
        <v>3</v>
      </c>
      <c r="H1989" t="s">
        <v>3686</v>
      </c>
      <c r="I1989">
        <v>4929</v>
      </c>
      <c r="J1989">
        <v>0</v>
      </c>
      <c r="K1989">
        <v>13</v>
      </c>
      <c r="L1989" t="s">
        <v>97</v>
      </c>
      <c r="M1989" t="s">
        <v>23</v>
      </c>
      <c r="N1989" t="s">
        <v>23</v>
      </c>
      <c r="O1989" t="s">
        <v>56</v>
      </c>
      <c r="P1989" t="s">
        <v>26</v>
      </c>
      <c r="Q1989" t="s">
        <v>50</v>
      </c>
      <c r="R1989" t="s">
        <v>4947</v>
      </c>
      <c r="S1989" t="s">
        <v>4948</v>
      </c>
    </row>
    <row r="1990" spans="1:19">
      <c r="A1990" t="s">
        <v>4949</v>
      </c>
      <c r="B1990" s="1">
        <v>45833</v>
      </c>
      <c r="C1990" t="s">
        <v>33</v>
      </c>
      <c r="D1990">
        <v>59</v>
      </c>
      <c r="E1990" t="s">
        <v>23</v>
      </c>
      <c r="F1990">
        <v>0</v>
      </c>
      <c r="G1990">
        <v>3</v>
      </c>
      <c r="H1990" t="s">
        <v>3751</v>
      </c>
      <c r="I1990">
        <v>5766</v>
      </c>
      <c r="J1990">
        <v>6</v>
      </c>
      <c r="K1990">
        <v>2</v>
      </c>
      <c r="L1990" t="s">
        <v>48</v>
      </c>
      <c r="M1990" t="s">
        <v>23</v>
      </c>
      <c r="N1990" t="s">
        <v>23</v>
      </c>
      <c r="O1990" t="s">
        <v>56</v>
      </c>
      <c r="P1990" t="s">
        <v>26</v>
      </c>
      <c r="Q1990" t="s">
        <v>84</v>
      </c>
      <c r="R1990" t="s">
        <v>4950</v>
      </c>
      <c r="S1990" t="s">
        <v>4951</v>
      </c>
    </row>
    <row r="1991" spans="1:19">
      <c r="A1991" t="s">
        <v>4952</v>
      </c>
      <c r="B1991" s="1">
        <v>45813</v>
      </c>
      <c r="C1991" t="s">
        <v>22</v>
      </c>
      <c r="D1991">
        <v>19</v>
      </c>
      <c r="E1991" t="s">
        <v>39</v>
      </c>
      <c r="F1991">
        <v>0</v>
      </c>
      <c r="G1991">
        <v>3</v>
      </c>
      <c r="H1991" t="s">
        <v>3751</v>
      </c>
      <c r="I1991">
        <v>4545</v>
      </c>
      <c r="J1991">
        <v>0</v>
      </c>
      <c r="K1991">
        <v>2</v>
      </c>
      <c r="L1991" t="s">
        <v>48</v>
      </c>
      <c r="M1991" t="s">
        <v>23</v>
      </c>
      <c r="N1991" t="s">
        <v>23</v>
      </c>
      <c r="O1991" t="s">
        <v>25</v>
      </c>
      <c r="P1991" t="s">
        <v>26</v>
      </c>
      <c r="Q1991" t="s">
        <v>27</v>
      </c>
      <c r="R1991" t="s">
        <v>94</v>
      </c>
      <c r="S1991" t="s">
        <v>4953</v>
      </c>
    </row>
    <row r="1992" spans="1:19">
      <c r="A1992" t="s">
        <v>4954</v>
      </c>
      <c r="B1992" s="1">
        <v>44660</v>
      </c>
      <c r="C1992" t="s">
        <v>22</v>
      </c>
      <c r="D1992">
        <v>38</v>
      </c>
      <c r="E1992" t="s">
        <v>39</v>
      </c>
      <c r="F1992">
        <v>0</v>
      </c>
      <c r="G1992">
        <v>3</v>
      </c>
      <c r="H1992" t="s">
        <v>3686</v>
      </c>
      <c r="I1992">
        <v>2290</v>
      </c>
      <c r="J1992">
        <v>0</v>
      </c>
      <c r="K1992">
        <v>40</v>
      </c>
      <c r="M1992" t="s">
        <v>39</v>
      </c>
      <c r="N1992" t="s">
        <v>23</v>
      </c>
      <c r="O1992" t="s">
        <v>56</v>
      </c>
      <c r="P1992" t="s">
        <v>202</v>
      </c>
      <c r="Q1992" t="s">
        <v>50</v>
      </c>
      <c r="R1992" t="s">
        <v>2000</v>
      </c>
      <c r="S1992" t="s">
        <v>4955</v>
      </c>
    </row>
    <row r="1993" spans="1:19">
      <c r="A1993" t="s">
        <v>4956</v>
      </c>
      <c r="B1993" s="1">
        <v>43897</v>
      </c>
      <c r="C1993" t="s">
        <v>33</v>
      </c>
      <c r="D1993">
        <v>63</v>
      </c>
      <c r="E1993" t="s">
        <v>23</v>
      </c>
      <c r="F1993">
        <v>0</v>
      </c>
      <c r="G1993">
        <v>3</v>
      </c>
      <c r="H1993" t="s">
        <v>3686</v>
      </c>
      <c r="I1993">
        <v>6205</v>
      </c>
      <c r="J1993">
        <v>7</v>
      </c>
      <c r="K1993">
        <v>65</v>
      </c>
      <c r="M1993" t="s">
        <v>23</v>
      </c>
      <c r="N1993" t="s">
        <v>23</v>
      </c>
      <c r="O1993" t="s">
        <v>49</v>
      </c>
      <c r="P1993" t="s">
        <v>26</v>
      </c>
      <c r="Q1993" t="s">
        <v>50</v>
      </c>
      <c r="R1993" t="s">
        <v>2911</v>
      </c>
      <c r="S1993" t="s">
        <v>4957</v>
      </c>
    </row>
    <row r="1994" spans="1:19">
      <c r="A1994" t="s">
        <v>4958</v>
      </c>
      <c r="B1994" s="1">
        <v>45583</v>
      </c>
      <c r="C1994" t="s">
        <v>33</v>
      </c>
      <c r="D1994">
        <v>57</v>
      </c>
      <c r="E1994" t="s">
        <v>39</v>
      </c>
      <c r="F1994">
        <v>0</v>
      </c>
      <c r="G1994">
        <v>3</v>
      </c>
      <c r="H1994" t="s">
        <v>3686</v>
      </c>
      <c r="I1994">
        <v>5270</v>
      </c>
      <c r="J1994">
        <v>0</v>
      </c>
      <c r="K1994">
        <v>10</v>
      </c>
      <c r="M1994" t="s">
        <v>23</v>
      </c>
      <c r="N1994" t="s">
        <v>39</v>
      </c>
      <c r="P1994" t="s">
        <v>202</v>
      </c>
      <c r="Q1994" t="s">
        <v>50</v>
      </c>
      <c r="R1994" t="s">
        <v>1080</v>
      </c>
      <c r="S1994" t="s">
        <v>4959</v>
      </c>
    </row>
    <row r="1995" spans="1:19">
      <c r="A1995" t="s">
        <v>4960</v>
      </c>
      <c r="B1995" s="1">
        <v>44717</v>
      </c>
      <c r="C1995" t="s">
        <v>22</v>
      </c>
      <c r="D1995">
        <v>40</v>
      </c>
      <c r="E1995" t="s">
        <v>23</v>
      </c>
      <c r="F1995">
        <v>2</v>
      </c>
      <c r="G1995">
        <v>3</v>
      </c>
      <c r="H1995" t="s">
        <v>3686</v>
      </c>
      <c r="I1995">
        <v>3854</v>
      </c>
      <c r="J1995">
        <v>3</v>
      </c>
      <c r="K1995">
        <v>38</v>
      </c>
      <c r="M1995" t="s">
        <v>23</v>
      </c>
      <c r="N1995" t="s">
        <v>39</v>
      </c>
      <c r="P1995" t="s">
        <v>26</v>
      </c>
      <c r="Q1995" t="s">
        <v>27</v>
      </c>
      <c r="R1995" t="s">
        <v>2422</v>
      </c>
      <c r="S1995" t="s">
        <v>4961</v>
      </c>
    </row>
    <row r="1996" spans="1:19">
      <c r="A1996" t="s">
        <v>4962</v>
      </c>
      <c r="B1996" s="1">
        <v>44307</v>
      </c>
      <c r="C1996" t="s">
        <v>33</v>
      </c>
      <c r="D1996">
        <v>42</v>
      </c>
      <c r="E1996" t="s">
        <v>23</v>
      </c>
      <c r="F1996">
        <v>2</v>
      </c>
      <c r="G1996">
        <v>3</v>
      </c>
      <c r="H1996" t="s">
        <v>3686</v>
      </c>
      <c r="I1996">
        <v>4922</v>
      </c>
      <c r="J1996">
        <v>1</v>
      </c>
      <c r="K1996">
        <v>52</v>
      </c>
      <c r="M1996" t="s">
        <v>23</v>
      </c>
      <c r="N1996" t="s">
        <v>39</v>
      </c>
      <c r="P1996" t="s">
        <v>164</v>
      </c>
      <c r="Q1996" t="s">
        <v>50</v>
      </c>
      <c r="R1996" t="s">
        <v>4963</v>
      </c>
      <c r="S1996" t="s">
        <v>4964</v>
      </c>
    </row>
    <row r="1997" spans="1:19">
      <c r="A1997" t="s">
        <v>4965</v>
      </c>
      <c r="B1997" s="1">
        <v>45728</v>
      </c>
      <c r="C1997" t="s">
        <v>22</v>
      </c>
      <c r="D1997">
        <v>58</v>
      </c>
      <c r="E1997" t="s">
        <v>39</v>
      </c>
      <c r="F1997">
        <v>0</v>
      </c>
      <c r="G1997">
        <v>3</v>
      </c>
      <c r="H1997" t="s">
        <v>3686</v>
      </c>
      <c r="I1997">
        <v>3319</v>
      </c>
      <c r="J1997">
        <v>0</v>
      </c>
      <c r="K1997">
        <v>5</v>
      </c>
      <c r="M1997" t="s">
        <v>23</v>
      </c>
      <c r="N1997" t="s">
        <v>23</v>
      </c>
      <c r="O1997" t="s">
        <v>25</v>
      </c>
      <c r="P1997" t="s">
        <v>26</v>
      </c>
      <c r="Q1997" t="s">
        <v>27</v>
      </c>
      <c r="R1997" t="s">
        <v>1658</v>
      </c>
      <c r="S1997" t="s">
        <v>4966</v>
      </c>
    </row>
    <row r="1998" spans="1:19">
      <c r="A1998" t="s">
        <v>4967</v>
      </c>
      <c r="B1998" s="1">
        <v>43697</v>
      </c>
      <c r="C1998" t="s">
        <v>22</v>
      </c>
      <c r="D1998">
        <v>56</v>
      </c>
      <c r="E1998" t="s">
        <v>23</v>
      </c>
      <c r="F1998">
        <v>0</v>
      </c>
      <c r="G1998">
        <v>3</v>
      </c>
      <c r="H1998" t="s">
        <v>3686</v>
      </c>
      <c r="I1998">
        <v>4613</v>
      </c>
      <c r="J1998">
        <v>1</v>
      </c>
      <c r="K1998">
        <v>72</v>
      </c>
      <c r="L1998" t="s">
        <v>316</v>
      </c>
      <c r="M1998" t="s">
        <v>23</v>
      </c>
      <c r="N1998" t="s">
        <v>23</v>
      </c>
      <c r="O1998" t="s">
        <v>49</v>
      </c>
      <c r="P1998" t="s">
        <v>164</v>
      </c>
      <c r="Q1998" t="s">
        <v>50</v>
      </c>
      <c r="R1998" t="s">
        <v>4968</v>
      </c>
      <c r="S1998" t="s">
        <v>4969</v>
      </c>
    </row>
    <row r="1999" spans="1:19">
      <c r="A1999" t="s">
        <v>4970</v>
      </c>
      <c r="B1999" s="1">
        <v>44447</v>
      </c>
      <c r="C1999" t="s">
        <v>33</v>
      </c>
      <c r="D1999">
        <v>33</v>
      </c>
      <c r="E1999" t="s">
        <v>23</v>
      </c>
      <c r="F1999">
        <v>3</v>
      </c>
      <c r="G1999">
        <v>3</v>
      </c>
      <c r="H1999" t="s">
        <v>3686</v>
      </c>
      <c r="I1999">
        <v>3843</v>
      </c>
      <c r="J1999">
        <v>10</v>
      </c>
      <c r="K1999">
        <v>47</v>
      </c>
      <c r="L1999" t="s">
        <v>142</v>
      </c>
      <c r="M1999" t="s">
        <v>23</v>
      </c>
      <c r="N1999" t="s">
        <v>39</v>
      </c>
      <c r="P1999" t="s">
        <v>164</v>
      </c>
      <c r="Q1999" t="s">
        <v>50</v>
      </c>
      <c r="R1999" t="s">
        <v>2664</v>
      </c>
      <c r="S1999" t="s">
        <v>4971</v>
      </c>
    </row>
    <row r="2000" spans="1:19">
      <c r="A2000" t="s">
        <v>4972</v>
      </c>
      <c r="B2000" s="1">
        <v>45153</v>
      </c>
      <c r="C2000" t="s">
        <v>22</v>
      </c>
      <c r="D2000">
        <v>32</v>
      </c>
      <c r="E2000" t="s">
        <v>23</v>
      </c>
      <c r="F2000">
        <v>0</v>
      </c>
      <c r="G2000">
        <v>3</v>
      </c>
      <c r="H2000" t="s">
        <v>3686</v>
      </c>
      <c r="I2000">
        <v>3455</v>
      </c>
      <c r="J2000">
        <v>4</v>
      </c>
      <c r="K2000">
        <v>24</v>
      </c>
      <c r="M2000" t="s">
        <v>23</v>
      </c>
      <c r="N2000" t="s">
        <v>39</v>
      </c>
      <c r="P2000" t="s">
        <v>164</v>
      </c>
      <c r="Q2000" t="s">
        <v>50</v>
      </c>
      <c r="R2000" t="s">
        <v>2664</v>
      </c>
      <c r="S2000" t="s">
        <v>4973</v>
      </c>
    </row>
    <row r="2001" spans="1:19">
      <c r="A2001" t="s">
        <v>4974</v>
      </c>
      <c r="B2001" s="1">
        <v>43846</v>
      </c>
      <c r="C2001" t="s">
        <v>33</v>
      </c>
      <c r="D2001">
        <v>53</v>
      </c>
      <c r="E2001" t="s">
        <v>39</v>
      </c>
      <c r="F2001">
        <v>0</v>
      </c>
      <c r="G2001">
        <v>3</v>
      </c>
      <c r="H2001" t="s">
        <v>3686</v>
      </c>
      <c r="I2001">
        <v>5183</v>
      </c>
      <c r="J2001">
        <v>0</v>
      </c>
      <c r="K2001">
        <v>67</v>
      </c>
      <c r="M2001" t="s">
        <v>23</v>
      </c>
      <c r="N2001" t="s">
        <v>39</v>
      </c>
      <c r="P2001" t="s">
        <v>164</v>
      </c>
      <c r="Q2001" t="s">
        <v>27</v>
      </c>
      <c r="R2001" t="s">
        <v>4975</v>
      </c>
      <c r="S2001" t="s">
        <v>4976</v>
      </c>
    </row>
    <row r="2002" spans="1:19">
      <c r="A2002" t="s">
        <v>4977</v>
      </c>
      <c r="B2002" s="1">
        <v>44541</v>
      </c>
      <c r="C2002" t="s">
        <v>33</v>
      </c>
      <c r="D2002">
        <v>71</v>
      </c>
      <c r="E2002" t="s">
        <v>39</v>
      </c>
      <c r="F2002">
        <v>0</v>
      </c>
      <c r="G2002">
        <v>3</v>
      </c>
      <c r="H2002" t="s">
        <v>3686</v>
      </c>
      <c r="I2002">
        <v>5720</v>
      </c>
      <c r="J2002">
        <v>0</v>
      </c>
      <c r="K2002">
        <v>44</v>
      </c>
      <c r="M2002" t="s">
        <v>23</v>
      </c>
      <c r="N2002" t="s">
        <v>23</v>
      </c>
      <c r="O2002" t="s">
        <v>25</v>
      </c>
      <c r="P2002" t="s">
        <v>202</v>
      </c>
      <c r="Q2002" t="s">
        <v>50</v>
      </c>
      <c r="R2002" t="s">
        <v>1775</v>
      </c>
      <c r="S2002" t="s">
        <v>4978</v>
      </c>
    </row>
    <row r="2003" spans="1:19">
      <c r="A2003" t="s">
        <v>4979</v>
      </c>
      <c r="B2003" s="1">
        <v>44173</v>
      </c>
      <c r="C2003" t="s">
        <v>33</v>
      </c>
      <c r="D2003">
        <v>67</v>
      </c>
      <c r="E2003" t="s">
        <v>39</v>
      </c>
      <c r="F2003">
        <v>0</v>
      </c>
      <c r="G2003">
        <v>3</v>
      </c>
      <c r="H2003" t="s">
        <v>3686</v>
      </c>
      <c r="I2003">
        <v>5128</v>
      </c>
      <c r="J2003">
        <v>0</v>
      </c>
      <c r="K2003">
        <v>56</v>
      </c>
      <c r="M2003" t="s">
        <v>23</v>
      </c>
      <c r="N2003" t="s">
        <v>23</v>
      </c>
      <c r="O2003" t="s">
        <v>25</v>
      </c>
      <c r="P2003" t="s">
        <v>164</v>
      </c>
      <c r="Q2003" t="s">
        <v>27</v>
      </c>
      <c r="R2003" t="s">
        <v>1038</v>
      </c>
      <c r="S2003" t="s">
        <v>4980</v>
      </c>
    </row>
    <row r="2004" spans="1:19">
      <c r="A2004" t="s">
        <v>4981</v>
      </c>
      <c r="B2004" s="1">
        <v>43884</v>
      </c>
      <c r="C2004" t="s">
        <v>33</v>
      </c>
      <c r="D2004">
        <v>73</v>
      </c>
      <c r="E2004" t="s">
        <v>23</v>
      </c>
      <c r="F2004">
        <v>0</v>
      </c>
      <c r="G2004">
        <v>3</v>
      </c>
      <c r="H2004" t="s">
        <v>3686</v>
      </c>
      <c r="I2004">
        <v>5360</v>
      </c>
      <c r="J2004">
        <v>3</v>
      </c>
      <c r="K2004">
        <v>66</v>
      </c>
      <c r="M2004" t="s">
        <v>23</v>
      </c>
      <c r="N2004" t="s">
        <v>23</v>
      </c>
      <c r="O2004" t="s">
        <v>25</v>
      </c>
      <c r="P2004" t="s">
        <v>202</v>
      </c>
      <c r="Q2004" t="s">
        <v>50</v>
      </c>
      <c r="R2004" t="s">
        <v>3705</v>
      </c>
      <c r="S2004" t="s">
        <v>4982</v>
      </c>
    </row>
    <row r="2005" spans="1:19">
      <c r="A2005" t="s">
        <v>4983</v>
      </c>
      <c r="B2005" s="1">
        <v>44810</v>
      </c>
      <c r="C2005" t="s">
        <v>33</v>
      </c>
      <c r="D2005">
        <v>74</v>
      </c>
      <c r="E2005" t="s">
        <v>39</v>
      </c>
      <c r="F2005">
        <v>0</v>
      </c>
      <c r="G2005">
        <v>3</v>
      </c>
      <c r="H2005" t="s">
        <v>3686</v>
      </c>
      <c r="I2005">
        <v>2125</v>
      </c>
      <c r="J2005">
        <v>0</v>
      </c>
      <c r="K2005">
        <v>35</v>
      </c>
      <c r="M2005" t="s">
        <v>23</v>
      </c>
      <c r="N2005" t="s">
        <v>23</v>
      </c>
      <c r="O2005" t="s">
        <v>25</v>
      </c>
      <c r="P2005" t="s">
        <v>202</v>
      </c>
      <c r="Q2005" t="s">
        <v>27</v>
      </c>
      <c r="R2005" t="s">
        <v>4018</v>
      </c>
      <c r="S2005" t="s">
        <v>4984</v>
      </c>
    </row>
    <row r="2006" spans="1:19">
      <c r="A2006" t="s">
        <v>4985</v>
      </c>
      <c r="B2006" s="1">
        <v>44805</v>
      </c>
      <c r="C2006" t="s">
        <v>22</v>
      </c>
      <c r="D2006">
        <v>78</v>
      </c>
      <c r="E2006" t="s">
        <v>39</v>
      </c>
      <c r="F2006">
        <v>0</v>
      </c>
      <c r="G2006">
        <v>3</v>
      </c>
      <c r="H2006" t="s">
        <v>3686</v>
      </c>
      <c r="I2006">
        <v>5527</v>
      </c>
      <c r="J2006">
        <v>0</v>
      </c>
      <c r="K2006">
        <v>35</v>
      </c>
      <c r="M2006" t="s">
        <v>23</v>
      </c>
      <c r="N2006" t="s">
        <v>23</v>
      </c>
      <c r="O2006" t="s">
        <v>25</v>
      </c>
      <c r="P2006" t="s">
        <v>26</v>
      </c>
      <c r="Q2006" t="s">
        <v>50</v>
      </c>
      <c r="R2006" t="s">
        <v>3615</v>
      </c>
      <c r="S2006" t="s">
        <v>4986</v>
      </c>
    </row>
    <row r="2007" spans="1:19">
      <c r="A2007" t="s">
        <v>4987</v>
      </c>
      <c r="B2007" s="1">
        <v>44045</v>
      </c>
      <c r="C2007" t="s">
        <v>22</v>
      </c>
      <c r="D2007">
        <v>27</v>
      </c>
      <c r="E2007" t="s">
        <v>39</v>
      </c>
      <c r="F2007">
        <v>0</v>
      </c>
      <c r="G2007">
        <v>3</v>
      </c>
      <c r="H2007" t="s">
        <v>3686</v>
      </c>
      <c r="I2007">
        <v>6292</v>
      </c>
      <c r="J2007">
        <v>0</v>
      </c>
      <c r="K2007">
        <v>60</v>
      </c>
      <c r="L2007" t="s">
        <v>142</v>
      </c>
      <c r="M2007" t="s">
        <v>23</v>
      </c>
      <c r="N2007" t="s">
        <v>23</v>
      </c>
      <c r="O2007" t="s">
        <v>25</v>
      </c>
      <c r="P2007" t="s">
        <v>26</v>
      </c>
      <c r="Q2007" t="s">
        <v>27</v>
      </c>
      <c r="R2007" t="s">
        <v>1131</v>
      </c>
      <c r="S2007" t="s">
        <v>4988</v>
      </c>
    </row>
    <row r="2008" spans="1:19">
      <c r="A2008" t="s">
        <v>4989</v>
      </c>
      <c r="B2008" s="1">
        <v>45783</v>
      </c>
      <c r="C2008" t="s">
        <v>33</v>
      </c>
      <c r="D2008">
        <v>53</v>
      </c>
      <c r="E2008" t="s">
        <v>39</v>
      </c>
      <c r="F2008">
        <v>0</v>
      </c>
      <c r="G2008">
        <v>3</v>
      </c>
      <c r="H2008" t="s">
        <v>3751</v>
      </c>
      <c r="I2008">
        <v>5387</v>
      </c>
      <c r="J2008">
        <v>0</v>
      </c>
      <c r="K2008">
        <v>3</v>
      </c>
      <c r="L2008" t="s">
        <v>48</v>
      </c>
      <c r="M2008" t="s">
        <v>23</v>
      </c>
      <c r="N2008" t="s">
        <v>23</v>
      </c>
      <c r="O2008" t="s">
        <v>49</v>
      </c>
      <c r="P2008" t="s">
        <v>26</v>
      </c>
      <c r="Q2008" t="s">
        <v>27</v>
      </c>
      <c r="R2008" t="s">
        <v>153</v>
      </c>
      <c r="S2008" t="s">
        <v>4990</v>
      </c>
    </row>
    <row r="2009" spans="1:19">
      <c r="A2009" t="s">
        <v>4991</v>
      </c>
      <c r="B2009" s="1">
        <v>45749</v>
      </c>
      <c r="C2009" t="s">
        <v>22</v>
      </c>
      <c r="D2009">
        <v>55</v>
      </c>
      <c r="E2009" t="s">
        <v>39</v>
      </c>
      <c r="F2009">
        <v>0</v>
      </c>
      <c r="G2009">
        <v>3</v>
      </c>
      <c r="H2009" t="s">
        <v>3686</v>
      </c>
      <c r="I2009">
        <v>3314</v>
      </c>
      <c r="J2009">
        <v>0</v>
      </c>
      <c r="K2009">
        <v>4</v>
      </c>
      <c r="M2009" t="s">
        <v>23</v>
      </c>
      <c r="N2009" t="s">
        <v>23</v>
      </c>
      <c r="O2009" t="s">
        <v>25</v>
      </c>
      <c r="P2009" t="s">
        <v>26</v>
      </c>
      <c r="Q2009" t="s">
        <v>27</v>
      </c>
      <c r="R2009" t="s">
        <v>4992</v>
      </c>
      <c r="S2009" t="s">
        <v>4993</v>
      </c>
    </row>
    <row r="2010" spans="1:19">
      <c r="A2010" t="s">
        <v>4994</v>
      </c>
      <c r="B2010" s="1">
        <v>44782</v>
      </c>
      <c r="C2010" t="s">
        <v>33</v>
      </c>
      <c r="D2010">
        <v>59</v>
      </c>
      <c r="E2010" t="s">
        <v>23</v>
      </c>
      <c r="F2010">
        <v>0</v>
      </c>
      <c r="G2010">
        <v>3</v>
      </c>
      <c r="H2010" t="s">
        <v>3686</v>
      </c>
      <c r="I2010">
        <v>5544</v>
      </c>
      <c r="J2010">
        <v>8</v>
      </c>
      <c r="K2010">
        <v>36</v>
      </c>
      <c r="M2010" t="s">
        <v>23</v>
      </c>
      <c r="N2010" t="s">
        <v>23</v>
      </c>
      <c r="O2010" t="s">
        <v>25</v>
      </c>
      <c r="P2010" t="s">
        <v>26</v>
      </c>
      <c r="Q2010" t="s">
        <v>27</v>
      </c>
      <c r="R2010" t="s">
        <v>3259</v>
      </c>
      <c r="S2010" t="s">
        <v>4995</v>
      </c>
    </row>
    <row r="2011" spans="1:19">
      <c r="A2011" t="s">
        <v>4996</v>
      </c>
      <c r="B2011" s="1">
        <v>44290</v>
      </c>
      <c r="C2011" t="s">
        <v>22</v>
      </c>
      <c r="D2011">
        <v>32</v>
      </c>
      <c r="E2011" t="s">
        <v>39</v>
      </c>
      <c r="F2011">
        <v>0</v>
      </c>
      <c r="G2011">
        <v>3</v>
      </c>
      <c r="H2011" t="s">
        <v>3686</v>
      </c>
      <c r="I2011">
        <v>5386</v>
      </c>
      <c r="J2011">
        <v>0</v>
      </c>
      <c r="K2011">
        <v>52</v>
      </c>
      <c r="L2011" t="s">
        <v>142</v>
      </c>
      <c r="M2011" t="s">
        <v>23</v>
      </c>
      <c r="N2011" t="s">
        <v>23</v>
      </c>
      <c r="O2011" t="s">
        <v>25</v>
      </c>
      <c r="P2011" t="s">
        <v>164</v>
      </c>
      <c r="Q2011" t="s">
        <v>50</v>
      </c>
      <c r="R2011" t="s">
        <v>3504</v>
      </c>
      <c r="S2011" t="s">
        <v>4997</v>
      </c>
    </row>
    <row r="2012" spans="1:19">
      <c r="A2012" t="s">
        <v>4998</v>
      </c>
      <c r="B2012" s="1">
        <v>45650</v>
      </c>
      <c r="C2012" t="s">
        <v>22</v>
      </c>
      <c r="D2012">
        <v>47</v>
      </c>
      <c r="E2012" t="s">
        <v>39</v>
      </c>
      <c r="F2012">
        <v>0</v>
      </c>
      <c r="G2012">
        <v>3</v>
      </c>
      <c r="H2012" t="s">
        <v>3686</v>
      </c>
      <c r="I2012">
        <v>4490</v>
      </c>
      <c r="J2012">
        <v>0</v>
      </c>
      <c r="K2012">
        <v>8</v>
      </c>
      <c r="M2012" t="s">
        <v>23</v>
      </c>
      <c r="N2012" t="s">
        <v>23</v>
      </c>
      <c r="O2012" t="s">
        <v>49</v>
      </c>
      <c r="P2012" t="s">
        <v>26</v>
      </c>
      <c r="Q2012" t="s">
        <v>27</v>
      </c>
      <c r="R2012" t="s">
        <v>4999</v>
      </c>
      <c r="S2012" t="s">
        <v>5000</v>
      </c>
    </row>
    <row r="2013" spans="1:19">
      <c r="A2013" t="s">
        <v>5001</v>
      </c>
      <c r="B2013" s="1">
        <v>44524</v>
      </c>
      <c r="C2013" t="s">
        <v>22</v>
      </c>
      <c r="D2013">
        <v>63</v>
      </c>
      <c r="E2013" t="s">
        <v>23</v>
      </c>
      <c r="F2013">
        <v>0</v>
      </c>
      <c r="G2013">
        <v>3</v>
      </c>
      <c r="H2013" t="s">
        <v>3686</v>
      </c>
      <c r="I2013">
        <v>3403</v>
      </c>
      <c r="J2013">
        <v>3</v>
      </c>
      <c r="K2013">
        <v>45</v>
      </c>
      <c r="L2013" t="s">
        <v>142</v>
      </c>
      <c r="M2013" t="s">
        <v>23</v>
      </c>
      <c r="N2013" t="s">
        <v>23</v>
      </c>
      <c r="O2013" t="s">
        <v>56</v>
      </c>
      <c r="P2013" t="s">
        <v>164</v>
      </c>
      <c r="Q2013" t="s">
        <v>50</v>
      </c>
      <c r="R2013" t="s">
        <v>2777</v>
      </c>
      <c r="S2013" t="s">
        <v>5002</v>
      </c>
    </row>
    <row r="2014" spans="1:19">
      <c r="A2014" t="s">
        <v>5003</v>
      </c>
      <c r="B2014" s="1">
        <v>43701</v>
      </c>
      <c r="C2014" t="s">
        <v>22</v>
      </c>
      <c r="D2014">
        <v>43</v>
      </c>
      <c r="E2014" t="s">
        <v>23</v>
      </c>
      <c r="F2014">
        <v>0</v>
      </c>
      <c r="G2014">
        <v>3</v>
      </c>
      <c r="H2014" t="s">
        <v>3686</v>
      </c>
      <c r="I2014">
        <v>4171</v>
      </c>
      <c r="J2014">
        <v>7</v>
      </c>
      <c r="K2014">
        <v>72</v>
      </c>
      <c r="M2014" t="s">
        <v>23</v>
      </c>
      <c r="N2014" t="s">
        <v>23</v>
      </c>
      <c r="O2014" t="s">
        <v>56</v>
      </c>
      <c r="P2014" t="s">
        <v>164</v>
      </c>
      <c r="Q2014" t="s">
        <v>27</v>
      </c>
      <c r="R2014" t="s">
        <v>5004</v>
      </c>
      <c r="S2014" t="s">
        <v>5005</v>
      </c>
    </row>
    <row r="2015" spans="1:19">
      <c r="A2015" t="s">
        <v>5006</v>
      </c>
      <c r="B2015" s="1">
        <v>44083</v>
      </c>
      <c r="C2015" t="s">
        <v>33</v>
      </c>
      <c r="D2015">
        <v>57</v>
      </c>
      <c r="E2015" t="s">
        <v>23</v>
      </c>
      <c r="F2015">
        <v>0</v>
      </c>
      <c r="G2015">
        <v>3</v>
      </c>
      <c r="H2015" t="s">
        <v>3686</v>
      </c>
      <c r="I2015">
        <v>5631</v>
      </c>
      <c r="J2015">
        <v>6</v>
      </c>
      <c r="K2015">
        <v>59</v>
      </c>
      <c r="M2015" t="s">
        <v>23</v>
      </c>
      <c r="N2015" t="s">
        <v>23</v>
      </c>
      <c r="O2015" t="s">
        <v>56</v>
      </c>
      <c r="P2015" t="s">
        <v>202</v>
      </c>
      <c r="Q2015" t="s">
        <v>84</v>
      </c>
      <c r="R2015" t="s">
        <v>4120</v>
      </c>
      <c r="S2015" t="s">
        <v>5007</v>
      </c>
    </row>
    <row r="2016" spans="1:19">
      <c r="A2016" t="s">
        <v>5008</v>
      </c>
      <c r="B2016" s="1">
        <v>43686</v>
      </c>
      <c r="C2016" t="s">
        <v>22</v>
      </c>
      <c r="D2016">
        <v>22</v>
      </c>
      <c r="E2016" t="s">
        <v>23</v>
      </c>
      <c r="F2016">
        <v>2</v>
      </c>
      <c r="G2016">
        <v>3</v>
      </c>
      <c r="H2016" t="s">
        <v>3686</v>
      </c>
      <c r="I2016">
        <v>4927</v>
      </c>
      <c r="J2016">
        <v>9</v>
      </c>
      <c r="K2016">
        <v>72</v>
      </c>
      <c r="M2016" t="s">
        <v>23</v>
      </c>
      <c r="N2016" t="s">
        <v>23</v>
      </c>
      <c r="O2016" t="s">
        <v>25</v>
      </c>
      <c r="P2016" t="s">
        <v>202</v>
      </c>
      <c r="Q2016" t="s">
        <v>50</v>
      </c>
      <c r="R2016" t="s">
        <v>1028</v>
      </c>
      <c r="S2016" t="s">
        <v>5009</v>
      </c>
    </row>
    <row r="2017" spans="1:19">
      <c r="A2017" t="s">
        <v>5010</v>
      </c>
      <c r="B2017" s="1">
        <v>44380</v>
      </c>
      <c r="C2017" t="s">
        <v>33</v>
      </c>
      <c r="D2017">
        <v>23</v>
      </c>
      <c r="E2017" t="s">
        <v>23</v>
      </c>
      <c r="F2017">
        <v>2</v>
      </c>
      <c r="G2017">
        <v>3</v>
      </c>
      <c r="H2017" t="s">
        <v>3686</v>
      </c>
      <c r="I2017">
        <v>5616</v>
      </c>
      <c r="J2017">
        <v>8</v>
      </c>
      <c r="K2017">
        <v>49</v>
      </c>
      <c r="M2017" t="s">
        <v>23</v>
      </c>
      <c r="N2017" t="s">
        <v>39</v>
      </c>
      <c r="P2017" t="s">
        <v>164</v>
      </c>
      <c r="Q2017" t="s">
        <v>50</v>
      </c>
      <c r="R2017" t="s">
        <v>880</v>
      </c>
      <c r="S2017" t="s">
        <v>5011</v>
      </c>
    </row>
    <row r="2018" spans="1:19">
      <c r="A2018" t="s">
        <v>5012</v>
      </c>
      <c r="B2018" s="1">
        <v>43685</v>
      </c>
      <c r="C2018" t="s">
        <v>22</v>
      </c>
      <c r="D2018">
        <v>31</v>
      </c>
      <c r="E2018" t="s">
        <v>23</v>
      </c>
      <c r="F2018">
        <v>3</v>
      </c>
      <c r="G2018">
        <v>3</v>
      </c>
      <c r="H2018" t="s">
        <v>3686</v>
      </c>
      <c r="I2018">
        <v>4461</v>
      </c>
      <c r="J2018">
        <v>7</v>
      </c>
      <c r="K2018">
        <v>72</v>
      </c>
      <c r="L2018" t="s">
        <v>316</v>
      </c>
      <c r="M2018" t="s">
        <v>23</v>
      </c>
      <c r="N2018" t="s">
        <v>23</v>
      </c>
      <c r="O2018" t="s">
        <v>25</v>
      </c>
      <c r="P2018" t="s">
        <v>164</v>
      </c>
      <c r="Q2018" t="s">
        <v>27</v>
      </c>
      <c r="R2018" t="s">
        <v>3443</v>
      </c>
      <c r="S2018" t="s">
        <v>5013</v>
      </c>
    </row>
    <row r="2019" spans="1:19">
      <c r="A2019" t="s">
        <v>5014</v>
      </c>
      <c r="B2019" s="1">
        <v>45436</v>
      </c>
      <c r="C2019" t="s">
        <v>33</v>
      </c>
      <c r="D2019">
        <v>44</v>
      </c>
      <c r="E2019" t="s">
        <v>39</v>
      </c>
      <c r="F2019">
        <v>0</v>
      </c>
      <c r="G2019">
        <v>3</v>
      </c>
      <c r="H2019" t="s">
        <v>3686</v>
      </c>
      <c r="I2019">
        <v>3314</v>
      </c>
      <c r="J2019">
        <v>0</v>
      </c>
      <c r="K2019">
        <v>15</v>
      </c>
      <c r="L2019" t="s">
        <v>97</v>
      </c>
      <c r="M2019" t="s">
        <v>23</v>
      </c>
      <c r="N2019" t="s">
        <v>23</v>
      </c>
      <c r="O2019" t="s">
        <v>25</v>
      </c>
      <c r="P2019" t="s">
        <v>26</v>
      </c>
      <c r="Q2019" t="s">
        <v>50</v>
      </c>
      <c r="R2019" t="s">
        <v>2777</v>
      </c>
      <c r="S2019" t="s">
        <v>5015</v>
      </c>
    </row>
    <row r="2020" spans="1:19">
      <c r="A2020" t="s">
        <v>5016</v>
      </c>
      <c r="B2020" s="1">
        <v>43848</v>
      </c>
      <c r="C2020" t="s">
        <v>33</v>
      </c>
      <c r="D2020">
        <v>49</v>
      </c>
      <c r="E2020" t="s">
        <v>23</v>
      </c>
      <c r="F2020">
        <v>2</v>
      </c>
      <c r="G2020">
        <v>3</v>
      </c>
      <c r="H2020" t="s">
        <v>3686</v>
      </c>
      <c r="I2020">
        <v>4188</v>
      </c>
      <c r="J2020">
        <v>5</v>
      </c>
      <c r="K2020">
        <v>67</v>
      </c>
      <c r="M2020" t="s">
        <v>23</v>
      </c>
      <c r="N2020" t="s">
        <v>23</v>
      </c>
      <c r="O2020" t="s">
        <v>56</v>
      </c>
      <c r="P2020" t="s">
        <v>164</v>
      </c>
      <c r="Q2020" t="s">
        <v>50</v>
      </c>
      <c r="R2020" t="s">
        <v>5017</v>
      </c>
      <c r="S2020" t="s">
        <v>5018</v>
      </c>
    </row>
    <row r="2021" spans="1:19">
      <c r="A2021" t="s">
        <v>5019</v>
      </c>
      <c r="B2021" s="1">
        <v>45369</v>
      </c>
      <c r="C2021" t="s">
        <v>22</v>
      </c>
      <c r="D2021">
        <v>36</v>
      </c>
      <c r="E2021" t="s">
        <v>23</v>
      </c>
      <c r="F2021">
        <v>3</v>
      </c>
      <c r="G2021">
        <v>3</v>
      </c>
      <c r="H2021" t="s">
        <v>3686</v>
      </c>
      <c r="I2021">
        <v>2704</v>
      </c>
      <c r="J2021">
        <v>5</v>
      </c>
      <c r="K2021">
        <v>17</v>
      </c>
      <c r="M2021" t="s">
        <v>23</v>
      </c>
      <c r="N2021" t="s">
        <v>23</v>
      </c>
      <c r="O2021" t="s">
        <v>49</v>
      </c>
      <c r="P2021" t="s">
        <v>202</v>
      </c>
      <c r="Q2021" t="s">
        <v>27</v>
      </c>
      <c r="R2021" t="s">
        <v>4601</v>
      </c>
      <c r="S2021" t="s">
        <v>5020</v>
      </c>
    </row>
    <row r="2022" spans="1:19">
      <c r="A2022" t="s">
        <v>5021</v>
      </c>
      <c r="B2022" s="1">
        <v>45255</v>
      </c>
      <c r="C2022" t="s">
        <v>33</v>
      </c>
      <c r="D2022">
        <v>40</v>
      </c>
      <c r="E2022" t="s">
        <v>39</v>
      </c>
      <c r="F2022">
        <v>0</v>
      </c>
      <c r="G2022">
        <v>3</v>
      </c>
      <c r="H2022" t="s">
        <v>3686</v>
      </c>
      <c r="I2022">
        <v>5422</v>
      </c>
      <c r="J2022">
        <v>0</v>
      </c>
      <c r="K2022">
        <v>21</v>
      </c>
      <c r="L2022" t="s">
        <v>97</v>
      </c>
      <c r="M2022" t="s">
        <v>23</v>
      </c>
      <c r="N2022" t="s">
        <v>39</v>
      </c>
      <c r="P2022" t="s">
        <v>164</v>
      </c>
      <c r="Q2022" t="s">
        <v>50</v>
      </c>
      <c r="R2022" t="s">
        <v>5022</v>
      </c>
      <c r="S2022" t="s">
        <v>5023</v>
      </c>
    </row>
    <row r="2023" spans="1:19">
      <c r="A2023" t="s">
        <v>5024</v>
      </c>
      <c r="B2023" s="1">
        <v>44964</v>
      </c>
      <c r="C2023" t="s">
        <v>33</v>
      </c>
      <c r="D2023">
        <v>39</v>
      </c>
      <c r="E2023" t="s">
        <v>23</v>
      </c>
      <c r="F2023">
        <v>2</v>
      </c>
      <c r="G2023">
        <v>3</v>
      </c>
      <c r="H2023" t="s">
        <v>3686</v>
      </c>
      <c r="I2023">
        <v>5851</v>
      </c>
      <c r="J2023">
        <v>6</v>
      </c>
      <c r="K2023">
        <v>30</v>
      </c>
      <c r="L2023" t="s">
        <v>40</v>
      </c>
      <c r="M2023" t="s">
        <v>23</v>
      </c>
      <c r="N2023" t="s">
        <v>39</v>
      </c>
      <c r="P2023" t="s">
        <v>164</v>
      </c>
      <c r="Q2023" t="s">
        <v>50</v>
      </c>
      <c r="R2023" t="s">
        <v>1070</v>
      </c>
      <c r="S2023" t="s">
        <v>5025</v>
      </c>
    </row>
    <row r="2024" spans="1:19">
      <c r="A2024" t="s">
        <v>5026</v>
      </c>
      <c r="B2024" s="1">
        <v>44579</v>
      </c>
      <c r="C2024" t="s">
        <v>22</v>
      </c>
      <c r="D2024">
        <v>30</v>
      </c>
      <c r="E2024" t="s">
        <v>23</v>
      </c>
      <c r="F2024">
        <v>0</v>
      </c>
      <c r="G2024">
        <v>3</v>
      </c>
      <c r="H2024" t="s">
        <v>3686</v>
      </c>
      <c r="I2024">
        <v>5888</v>
      </c>
      <c r="J2024">
        <v>7</v>
      </c>
      <c r="K2024">
        <v>43</v>
      </c>
      <c r="M2024" t="s">
        <v>23</v>
      </c>
      <c r="N2024" t="s">
        <v>23</v>
      </c>
      <c r="O2024" t="s">
        <v>49</v>
      </c>
      <c r="P2024" t="s">
        <v>202</v>
      </c>
      <c r="Q2024" t="s">
        <v>27</v>
      </c>
      <c r="R2024" t="s">
        <v>832</v>
      </c>
      <c r="S2024" t="s">
        <v>5027</v>
      </c>
    </row>
    <row r="2025" spans="1:19">
      <c r="A2025" t="s">
        <v>5028</v>
      </c>
      <c r="B2025" s="1">
        <v>44048</v>
      </c>
      <c r="C2025" t="s">
        <v>33</v>
      </c>
      <c r="D2025">
        <v>60</v>
      </c>
      <c r="E2025" t="s">
        <v>39</v>
      </c>
      <c r="F2025">
        <v>0</v>
      </c>
      <c r="G2025">
        <v>3</v>
      </c>
      <c r="H2025" t="s">
        <v>3686</v>
      </c>
      <c r="I2025">
        <v>4192</v>
      </c>
      <c r="J2025">
        <v>0</v>
      </c>
      <c r="K2025">
        <v>60</v>
      </c>
      <c r="L2025" t="s">
        <v>142</v>
      </c>
      <c r="M2025" t="s">
        <v>23</v>
      </c>
      <c r="N2025" t="s">
        <v>39</v>
      </c>
      <c r="P2025" t="s">
        <v>164</v>
      </c>
      <c r="Q2025" t="s">
        <v>50</v>
      </c>
      <c r="R2025" t="s">
        <v>1962</v>
      </c>
      <c r="S2025" t="s">
        <v>5029</v>
      </c>
    </row>
    <row r="2026" spans="1:19">
      <c r="A2026" t="s">
        <v>5030</v>
      </c>
      <c r="B2026" s="1">
        <v>44050</v>
      </c>
      <c r="C2026" t="s">
        <v>22</v>
      </c>
      <c r="D2026">
        <v>27</v>
      </c>
      <c r="E2026" t="s">
        <v>23</v>
      </c>
      <c r="F2026">
        <v>0</v>
      </c>
      <c r="G2026">
        <v>3</v>
      </c>
      <c r="H2026" t="s">
        <v>3686</v>
      </c>
      <c r="I2026">
        <v>5301</v>
      </c>
      <c r="J2026">
        <v>0</v>
      </c>
      <c r="K2026">
        <v>60</v>
      </c>
      <c r="M2026" t="s">
        <v>23</v>
      </c>
      <c r="N2026" t="s">
        <v>23</v>
      </c>
      <c r="O2026" t="s">
        <v>25</v>
      </c>
      <c r="P2026" t="s">
        <v>164</v>
      </c>
      <c r="Q2026" t="s">
        <v>50</v>
      </c>
      <c r="R2026" t="s">
        <v>1432</v>
      </c>
      <c r="S2026" t="s">
        <v>5031</v>
      </c>
    </row>
    <row r="2027" spans="1:19">
      <c r="A2027" t="s">
        <v>5032</v>
      </c>
      <c r="B2027" s="1">
        <v>44944</v>
      </c>
      <c r="C2027" t="s">
        <v>22</v>
      </c>
      <c r="D2027">
        <v>35</v>
      </c>
      <c r="E2027" t="s">
        <v>39</v>
      </c>
      <c r="F2027">
        <v>0</v>
      </c>
      <c r="G2027">
        <v>3</v>
      </c>
      <c r="H2027" t="s">
        <v>3686</v>
      </c>
      <c r="I2027">
        <v>4529</v>
      </c>
      <c r="J2027">
        <v>0</v>
      </c>
      <c r="K2027">
        <v>31</v>
      </c>
      <c r="M2027" t="s">
        <v>39</v>
      </c>
      <c r="N2027" t="s">
        <v>23</v>
      </c>
      <c r="O2027" t="s">
        <v>49</v>
      </c>
      <c r="P2027" t="s">
        <v>202</v>
      </c>
      <c r="Q2027" t="s">
        <v>27</v>
      </c>
      <c r="R2027" t="s">
        <v>3014</v>
      </c>
      <c r="S2027" t="s">
        <v>5033</v>
      </c>
    </row>
    <row r="2028" spans="1:19">
      <c r="A2028" t="s">
        <v>5034</v>
      </c>
      <c r="B2028" s="1">
        <v>45305</v>
      </c>
      <c r="C2028" t="s">
        <v>22</v>
      </c>
      <c r="D2028">
        <v>59</v>
      </c>
      <c r="E2028" t="s">
        <v>23</v>
      </c>
      <c r="F2028">
        <v>1</v>
      </c>
      <c r="G2028">
        <v>3</v>
      </c>
      <c r="H2028" t="s">
        <v>3686</v>
      </c>
      <c r="I2028">
        <v>2394</v>
      </c>
      <c r="J2028">
        <v>1</v>
      </c>
      <c r="K2028">
        <v>19</v>
      </c>
      <c r="L2028" t="s">
        <v>97</v>
      </c>
      <c r="M2028" t="s">
        <v>23</v>
      </c>
      <c r="N2028" t="s">
        <v>23</v>
      </c>
      <c r="O2028" t="s">
        <v>56</v>
      </c>
      <c r="P2028" t="s">
        <v>202</v>
      </c>
      <c r="Q2028" t="s">
        <v>27</v>
      </c>
      <c r="R2028" t="s">
        <v>101</v>
      </c>
      <c r="S2028" t="s">
        <v>5035</v>
      </c>
    </row>
    <row r="2029" spans="1:19">
      <c r="A2029" t="s">
        <v>5036</v>
      </c>
      <c r="B2029" s="1">
        <v>45779</v>
      </c>
      <c r="C2029" t="s">
        <v>22</v>
      </c>
      <c r="D2029">
        <v>33</v>
      </c>
      <c r="E2029" t="s">
        <v>23</v>
      </c>
      <c r="F2029">
        <v>0</v>
      </c>
      <c r="G2029">
        <v>3</v>
      </c>
      <c r="H2029" t="s">
        <v>3751</v>
      </c>
      <c r="I2029">
        <v>3610</v>
      </c>
      <c r="J2029">
        <v>3</v>
      </c>
      <c r="K2029">
        <v>3</v>
      </c>
      <c r="L2029" t="s">
        <v>48</v>
      </c>
      <c r="M2029" t="s">
        <v>39</v>
      </c>
      <c r="N2029" t="s">
        <v>23</v>
      </c>
      <c r="O2029" t="s">
        <v>56</v>
      </c>
      <c r="P2029" t="s">
        <v>26</v>
      </c>
      <c r="Q2029" t="s">
        <v>50</v>
      </c>
      <c r="R2029" t="s">
        <v>2903</v>
      </c>
      <c r="S2029" t="s">
        <v>1633</v>
      </c>
    </row>
    <row r="2030" spans="1:19">
      <c r="A2030" t="s">
        <v>5037</v>
      </c>
      <c r="B2030" s="1">
        <v>45705</v>
      </c>
      <c r="C2030" t="s">
        <v>22</v>
      </c>
      <c r="D2030">
        <v>55</v>
      </c>
      <c r="E2030" t="s">
        <v>39</v>
      </c>
      <c r="F2030">
        <v>0</v>
      </c>
      <c r="G2030">
        <v>3</v>
      </c>
      <c r="H2030" t="s">
        <v>3686</v>
      </c>
      <c r="I2030">
        <v>4093</v>
      </c>
      <c r="J2030">
        <v>0</v>
      </c>
      <c r="K2030">
        <v>6</v>
      </c>
      <c r="L2030" t="s">
        <v>48</v>
      </c>
      <c r="M2030" t="s">
        <v>23</v>
      </c>
      <c r="N2030" t="s">
        <v>23</v>
      </c>
      <c r="O2030" t="s">
        <v>25</v>
      </c>
      <c r="P2030" t="s">
        <v>26</v>
      </c>
      <c r="Q2030" t="s">
        <v>27</v>
      </c>
      <c r="R2030" t="s">
        <v>1560</v>
      </c>
      <c r="S2030" t="s">
        <v>5038</v>
      </c>
    </row>
    <row r="2031" spans="1:19">
      <c r="A2031" t="s">
        <v>5039</v>
      </c>
      <c r="B2031" s="1">
        <v>43714</v>
      </c>
      <c r="C2031" t="s">
        <v>33</v>
      </c>
      <c r="D2031">
        <v>25</v>
      </c>
      <c r="E2031" t="s">
        <v>39</v>
      </c>
      <c r="F2031">
        <v>0</v>
      </c>
      <c r="G2031">
        <v>3</v>
      </c>
      <c r="H2031" t="s">
        <v>3686</v>
      </c>
      <c r="I2031">
        <v>4955</v>
      </c>
      <c r="J2031">
        <v>0</v>
      </c>
      <c r="K2031">
        <v>71</v>
      </c>
      <c r="L2031" t="s">
        <v>316</v>
      </c>
      <c r="M2031" t="s">
        <v>23</v>
      </c>
      <c r="N2031" t="s">
        <v>23</v>
      </c>
      <c r="O2031" t="s">
        <v>25</v>
      </c>
      <c r="P2031" t="s">
        <v>164</v>
      </c>
      <c r="Q2031" t="s">
        <v>50</v>
      </c>
      <c r="R2031" t="s">
        <v>1959</v>
      </c>
      <c r="S2031" t="s">
        <v>5040</v>
      </c>
    </row>
    <row r="2032" spans="1:19">
      <c r="A2032" t="s">
        <v>5041</v>
      </c>
      <c r="B2032" s="1">
        <v>45514</v>
      </c>
      <c r="C2032" t="s">
        <v>33</v>
      </c>
      <c r="D2032">
        <v>47</v>
      </c>
      <c r="E2032" t="s">
        <v>39</v>
      </c>
      <c r="F2032">
        <v>0</v>
      </c>
      <c r="G2032">
        <v>3</v>
      </c>
      <c r="H2032" t="s">
        <v>3686</v>
      </c>
      <c r="I2032">
        <v>4998</v>
      </c>
      <c r="J2032">
        <v>0</v>
      </c>
      <c r="K2032">
        <v>12</v>
      </c>
      <c r="M2032" t="s">
        <v>23</v>
      </c>
      <c r="N2032" t="s">
        <v>23</v>
      </c>
      <c r="O2032" t="s">
        <v>49</v>
      </c>
      <c r="P2032" t="s">
        <v>26</v>
      </c>
      <c r="Q2032" t="s">
        <v>27</v>
      </c>
      <c r="R2032" t="s">
        <v>2316</v>
      </c>
      <c r="S2032" t="s">
        <v>5042</v>
      </c>
    </row>
    <row r="2033" spans="1:19">
      <c r="A2033" t="s">
        <v>5043</v>
      </c>
      <c r="B2033" s="1">
        <v>44465</v>
      </c>
      <c r="C2033" t="s">
        <v>22</v>
      </c>
      <c r="D2033">
        <v>58</v>
      </c>
      <c r="E2033" t="s">
        <v>23</v>
      </c>
      <c r="F2033">
        <v>1</v>
      </c>
      <c r="G2033">
        <v>3</v>
      </c>
      <c r="H2033" t="s">
        <v>3686</v>
      </c>
      <c r="I2033">
        <v>3729</v>
      </c>
      <c r="J2033">
        <v>7</v>
      </c>
      <c r="K2033">
        <v>47</v>
      </c>
      <c r="M2033" t="s">
        <v>23</v>
      </c>
      <c r="N2033" t="s">
        <v>23</v>
      </c>
      <c r="O2033" t="s">
        <v>25</v>
      </c>
      <c r="P2033" t="s">
        <v>202</v>
      </c>
      <c r="Q2033" t="s">
        <v>27</v>
      </c>
      <c r="R2033" t="s">
        <v>5044</v>
      </c>
      <c r="S2033" t="s">
        <v>5045</v>
      </c>
    </row>
    <row r="2034" spans="1:19">
      <c r="A2034" t="s">
        <v>5046</v>
      </c>
      <c r="B2034" s="1">
        <v>45009</v>
      </c>
      <c r="C2034" t="s">
        <v>33</v>
      </c>
      <c r="D2034">
        <v>30</v>
      </c>
      <c r="E2034" t="s">
        <v>39</v>
      </c>
      <c r="F2034">
        <v>0</v>
      </c>
      <c r="G2034">
        <v>3</v>
      </c>
      <c r="H2034" t="s">
        <v>3686</v>
      </c>
      <c r="I2034">
        <v>2265</v>
      </c>
      <c r="J2034">
        <v>0</v>
      </c>
      <c r="K2034">
        <v>29</v>
      </c>
      <c r="M2034" t="s">
        <v>23</v>
      </c>
      <c r="N2034" t="s">
        <v>39</v>
      </c>
      <c r="P2034" t="s">
        <v>164</v>
      </c>
      <c r="Q2034" t="s">
        <v>50</v>
      </c>
      <c r="R2034" t="s">
        <v>1650</v>
      </c>
      <c r="S2034" t="s">
        <v>5047</v>
      </c>
    </row>
    <row r="2035" spans="1:19">
      <c r="A2035" t="s">
        <v>5048</v>
      </c>
      <c r="B2035" s="1">
        <v>44940</v>
      </c>
      <c r="C2035" t="s">
        <v>22</v>
      </c>
      <c r="D2035">
        <v>59</v>
      </c>
      <c r="E2035" t="s">
        <v>39</v>
      </c>
      <c r="F2035">
        <v>0</v>
      </c>
      <c r="G2035">
        <v>3</v>
      </c>
      <c r="H2035" t="s">
        <v>3686</v>
      </c>
      <c r="I2035">
        <v>2598</v>
      </c>
      <c r="J2035">
        <v>0</v>
      </c>
      <c r="K2035">
        <v>31</v>
      </c>
      <c r="M2035" t="s">
        <v>23</v>
      </c>
      <c r="N2035" t="s">
        <v>39</v>
      </c>
      <c r="P2035" t="s">
        <v>164</v>
      </c>
      <c r="Q2035" t="s">
        <v>50</v>
      </c>
      <c r="R2035" t="s">
        <v>3772</v>
      </c>
      <c r="S2035" t="s">
        <v>5049</v>
      </c>
    </row>
    <row r="2036" spans="1:19">
      <c r="A2036" t="s">
        <v>5050</v>
      </c>
      <c r="B2036" s="1">
        <v>44927</v>
      </c>
      <c r="C2036" t="s">
        <v>33</v>
      </c>
      <c r="D2036">
        <v>30</v>
      </c>
      <c r="E2036" t="s">
        <v>39</v>
      </c>
      <c r="F2036">
        <v>0</v>
      </c>
      <c r="G2036">
        <v>3</v>
      </c>
      <c r="H2036" t="s">
        <v>3686</v>
      </c>
      <c r="I2036">
        <v>3727</v>
      </c>
      <c r="J2036">
        <v>0</v>
      </c>
      <c r="K2036">
        <v>31</v>
      </c>
      <c r="L2036" t="s">
        <v>40</v>
      </c>
      <c r="M2036" t="s">
        <v>23</v>
      </c>
      <c r="N2036" t="s">
        <v>23</v>
      </c>
      <c r="O2036" t="s">
        <v>25</v>
      </c>
      <c r="P2036" t="s">
        <v>26</v>
      </c>
      <c r="Q2036" t="s">
        <v>50</v>
      </c>
      <c r="R2036" t="s">
        <v>2106</v>
      </c>
      <c r="S2036" t="s">
        <v>5051</v>
      </c>
    </row>
    <row r="2037" spans="1:19">
      <c r="A2037" t="s">
        <v>5052</v>
      </c>
      <c r="B2037" s="1">
        <v>44538</v>
      </c>
      <c r="C2037" t="s">
        <v>22</v>
      </c>
      <c r="D2037">
        <v>39</v>
      </c>
      <c r="E2037" t="s">
        <v>23</v>
      </c>
      <c r="F2037">
        <v>0</v>
      </c>
      <c r="G2037">
        <v>3</v>
      </c>
      <c r="H2037" t="s">
        <v>3686</v>
      </c>
      <c r="I2037">
        <v>5981</v>
      </c>
      <c r="J2037">
        <v>1</v>
      </c>
      <c r="K2037">
        <v>44</v>
      </c>
      <c r="M2037" t="s">
        <v>23</v>
      </c>
      <c r="N2037" t="s">
        <v>23</v>
      </c>
      <c r="O2037" t="s">
        <v>49</v>
      </c>
      <c r="P2037" t="s">
        <v>202</v>
      </c>
      <c r="Q2037" t="s">
        <v>27</v>
      </c>
      <c r="R2037" t="s">
        <v>2712</v>
      </c>
      <c r="S2037" t="s">
        <v>5053</v>
      </c>
    </row>
    <row r="2038" spans="1:19">
      <c r="A2038" t="s">
        <v>5054</v>
      </c>
      <c r="B2038" s="1">
        <v>43725</v>
      </c>
      <c r="C2038" t="s">
        <v>33</v>
      </c>
      <c r="D2038">
        <v>22</v>
      </c>
      <c r="E2038" t="s">
        <v>23</v>
      </c>
      <c r="F2038">
        <v>1</v>
      </c>
      <c r="G2038">
        <v>3</v>
      </c>
      <c r="H2038" t="s">
        <v>3686</v>
      </c>
      <c r="I2038">
        <v>4204</v>
      </c>
      <c r="J2038">
        <v>2</v>
      </c>
      <c r="K2038">
        <v>71</v>
      </c>
      <c r="M2038" t="s">
        <v>23</v>
      </c>
      <c r="N2038" t="s">
        <v>23</v>
      </c>
      <c r="O2038" t="s">
        <v>25</v>
      </c>
      <c r="P2038" t="s">
        <v>164</v>
      </c>
      <c r="Q2038" t="s">
        <v>27</v>
      </c>
      <c r="R2038" t="s">
        <v>5055</v>
      </c>
      <c r="S2038" t="s">
        <v>5056</v>
      </c>
    </row>
    <row r="2039" spans="1:19">
      <c r="A2039" t="s">
        <v>5057</v>
      </c>
      <c r="B2039" s="1">
        <v>44476</v>
      </c>
      <c r="C2039" t="s">
        <v>22</v>
      </c>
      <c r="D2039">
        <v>54</v>
      </c>
      <c r="E2039" t="s">
        <v>23</v>
      </c>
      <c r="F2039">
        <v>1</v>
      </c>
      <c r="G2039">
        <v>3</v>
      </c>
      <c r="H2039" t="s">
        <v>3686</v>
      </c>
      <c r="I2039">
        <v>3136</v>
      </c>
      <c r="J2039">
        <v>1</v>
      </c>
      <c r="K2039">
        <v>46</v>
      </c>
      <c r="M2039" t="s">
        <v>23</v>
      </c>
      <c r="N2039" t="s">
        <v>39</v>
      </c>
      <c r="P2039" t="s">
        <v>164</v>
      </c>
      <c r="Q2039" t="s">
        <v>50</v>
      </c>
      <c r="R2039" t="s">
        <v>395</v>
      </c>
      <c r="S2039" t="s">
        <v>5058</v>
      </c>
    </row>
    <row r="2040" spans="1:19">
      <c r="A2040" t="s">
        <v>5059</v>
      </c>
      <c r="B2040" s="1">
        <v>44668</v>
      </c>
      <c r="C2040" t="s">
        <v>33</v>
      </c>
      <c r="D2040">
        <v>27</v>
      </c>
      <c r="E2040" t="s">
        <v>23</v>
      </c>
      <c r="F2040">
        <v>3</v>
      </c>
      <c r="G2040">
        <v>3</v>
      </c>
      <c r="H2040" t="s">
        <v>3686</v>
      </c>
      <c r="I2040">
        <v>2819</v>
      </c>
      <c r="J2040">
        <v>0</v>
      </c>
      <c r="K2040">
        <v>40</v>
      </c>
      <c r="M2040" t="s">
        <v>39</v>
      </c>
      <c r="N2040" t="s">
        <v>23</v>
      </c>
      <c r="O2040" t="s">
        <v>49</v>
      </c>
      <c r="P2040" t="s">
        <v>26</v>
      </c>
      <c r="Q2040" t="s">
        <v>27</v>
      </c>
      <c r="R2040" t="s">
        <v>1908</v>
      </c>
      <c r="S2040" t="s">
        <v>5060</v>
      </c>
    </row>
    <row r="2041" spans="1:19">
      <c r="A2041" t="s">
        <v>5061</v>
      </c>
      <c r="B2041" s="1">
        <v>45491</v>
      </c>
      <c r="C2041" t="s">
        <v>22</v>
      </c>
      <c r="D2041">
        <v>60</v>
      </c>
      <c r="E2041" t="s">
        <v>23</v>
      </c>
      <c r="F2041">
        <v>1</v>
      </c>
      <c r="G2041">
        <v>3</v>
      </c>
      <c r="H2041" t="s">
        <v>3686</v>
      </c>
      <c r="I2041">
        <v>5282</v>
      </c>
      <c r="J2041">
        <v>1</v>
      </c>
      <c r="K2041">
        <v>13</v>
      </c>
      <c r="L2041" t="s">
        <v>97</v>
      </c>
      <c r="M2041" t="s">
        <v>23</v>
      </c>
      <c r="N2041" t="s">
        <v>23</v>
      </c>
      <c r="O2041" t="s">
        <v>25</v>
      </c>
      <c r="P2041" t="s">
        <v>26</v>
      </c>
      <c r="Q2041" t="s">
        <v>27</v>
      </c>
      <c r="R2041" t="s">
        <v>5062</v>
      </c>
      <c r="S2041" t="s">
        <v>5063</v>
      </c>
    </row>
    <row r="2042" spans="1:19">
      <c r="A2042" t="s">
        <v>5064</v>
      </c>
      <c r="B2042" s="1">
        <v>45162</v>
      </c>
      <c r="C2042" t="s">
        <v>22</v>
      </c>
      <c r="D2042">
        <v>60</v>
      </c>
      <c r="E2042" t="s">
        <v>39</v>
      </c>
      <c r="F2042">
        <v>0</v>
      </c>
      <c r="G2042">
        <v>3</v>
      </c>
      <c r="H2042" t="s">
        <v>3686</v>
      </c>
      <c r="I2042">
        <v>5796</v>
      </c>
      <c r="J2042">
        <v>0</v>
      </c>
      <c r="K2042">
        <v>24</v>
      </c>
      <c r="M2042" t="s">
        <v>23</v>
      </c>
      <c r="N2042" t="s">
        <v>23</v>
      </c>
      <c r="O2042" t="s">
        <v>49</v>
      </c>
      <c r="P2042" t="s">
        <v>26</v>
      </c>
      <c r="Q2042" t="s">
        <v>27</v>
      </c>
      <c r="R2042" t="s">
        <v>5065</v>
      </c>
      <c r="S2042" t="s">
        <v>5066</v>
      </c>
    </row>
    <row r="2043" spans="1:19">
      <c r="A2043" t="s">
        <v>5067</v>
      </c>
      <c r="B2043" s="1">
        <v>45765</v>
      </c>
      <c r="C2043" t="s">
        <v>33</v>
      </c>
      <c r="D2043">
        <v>40</v>
      </c>
      <c r="E2043" t="s">
        <v>23</v>
      </c>
      <c r="F2043">
        <v>0</v>
      </c>
      <c r="G2043">
        <v>3</v>
      </c>
      <c r="H2043" t="s">
        <v>3686</v>
      </c>
      <c r="I2043">
        <v>3306</v>
      </c>
      <c r="J2043">
        <v>2</v>
      </c>
      <c r="K2043">
        <v>4</v>
      </c>
      <c r="L2043" t="s">
        <v>48</v>
      </c>
      <c r="M2043" t="s">
        <v>39</v>
      </c>
      <c r="N2043" t="s">
        <v>23</v>
      </c>
      <c r="O2043" t="s">
        <v>49</v>
      </c>
      <c r="P2043" t="s">
        <v>26</v>
      </c>
      <c r="Q2043" t="s">
        <v>27</v>
      </c>
      <c r="R2043" t="s">
        <v>5068</v>
      </c>
      <c r="S2043" t="s">
        <v>5069</v>
      </c>
    </row>
    <row r="2044" spans="1:19">
      <c r="A2044" t="s">
        <v>5070</v>
      </c>
      <c r="B2044" s="1">
        <v>44734</v>
      </c>
      <c r="C2044" t="s">
        <v>22</v>
      </c>
      <c r="D2044">
        <v>63</v>
      </c>
      <c r="E2044" t="s">
        <v>39</v>
      </c>
      <c r="F2044">
        <v>0</v>
      </c>
      <c r="G2044">
        <v>3</v>
      </c>
      <c r="H2044" t="s">
        <v>3686</v>
      </c>
      <c r="I2044">
        <v>4591</v>
      </c>
      <c r="J2044">
        <v>0</v>
      </c>
      <c r="K2044">
        <v>38</v>
      </c>
      <c r="M2044" t="s">
        <v>23</v>
      </c>
      <c r="N2044" t="s">
        <v>23</v>
      </c>
      <c r="O2044" t="s">
        <v>25</v>
      </c>
      <c r="P2044" t="s">
        <v>26</v>
      </c>
      <c r="Q2044" t="s">
        <v>50</v>
      </c>
      <c r="R2044" t="s">
        <v>2218</v>
      </c>
      <c r="S2044" t="s">
        <v>5071</v>
      </c>
    </row>
    <row r="2045" spans="1:19">
      <c r="A2045" t="s">
        <v>5072</v>
      </c>
      <c r="B2045" s="1">
        <v>44594</v>
      </c>
      <c r="C2045" t="s">
        <v>33</v>
      </c>
      <c r="D2045">
        <v>79</v>
      </c>
      <c r="E2045" t="s">
        <v>23</v>
      </c>
      <c r="F2045">
        <v>0</v>
      </c>
      <c r="G2045">
        <v>3</v>
      </c>
      <c r="H2045" t="s">
        <v>3686</v>
      </c>
      <c r="I2045">
        <v>5573</v>
      </c>
      <c r="J2045">
        <v>2</v>
      </c>
      <c r="K2045">
        <v>42</v>
      </c>
      <c r="M2045" t="s">
        <v>23</v>
      </c>
      <c r="N2045" t="s">
        <v>23</v>
      </c>
      <c r="O2045" t="s">
        <v>25</v>
      </c>
      <c r="P2045" t="s">
        <v>202</v>
      </c>
      <c r="Q2045" t="s">
        <v>27</v>
      </c>
      <c r="R2045" t="s">
        <v>1813</v>
      </c>
      <c r="S2045" t="s">
        <v>5073</v>
      </c>
    </row>
    <row r="2046" spans="1:19">
      <c r="A2046" t="s">
        <v>5074</v>
      </c>
      <c r="B2046" s="1">
        <v>45200</v>
      </c>
      <c r="C2046" t="s">
        <v>33</v>
      </c>
      <c r="D2046">
        <v>73</v>
      </c>
      <c r="E2046" t="s">
        <v>23</v>
      </c>
      <c r="F2046">
        <v>0</v>
      </c>
      <c r="G2046">
        <v>3</v>
      </c>
      <c r="H2046" t="s">
        <v>3686</v>
      </c>
      <c r="I2046">
        <v>2136</v>
      </c>
      <c r="J2046">
        <v>5</v>
      </c>
      <c r="K2046">
        <v>22</v>
      </c>
      <c r="L2046" t="s">
        <v>97</v>
      </c>
      <c r="M2046" t="s">
        <v>23</v>
      </c>
      <c r="N2046" t="s">
        <v>23</v>
      </c>
      <c r="O2046" t="s">
        <v>49</v>
      </c>
      <c r="P2046" t="s">
        <v>164</v>
      </c>
      <c r="Q2046" t="s">
        <v>50</v>
      </c>
      <c r="R2046" t="s">
        <v>5075</v>
      </c>
      <c r="S2046" t="s">
        <v>5076</v>
      </c>
    </row>
    <row r="2047" spans="1:19">
      <c r="A2047" t="s">
        <v>5077</v>
      </c>
      <c r="B2047" s="1">
        <v>45145</v>
      </c>
      <c r="C2047" t="s">
        <v>22</v>
      </c>
      <c r="D2047">
        <v>66</v>
      </c>
      <c r="E2047" t="s">
        <v>23</v>
      </c>
      <c r="F2047">
        <v>2</v>
      </c>
      <c r="G2047">
        <v>3</v>
      </c>
      <c r="H2047" t="s">
        <v>3686</v>
      </c>
      <c r="I2047">
        <v>3412</v>
      </c>
      <c r="J2047">
        <v>6</v>
      </c>
      <c r="K2047">
        <v>24</v>
      </c>
      <c r="L2047" t="s">
        <v>40</v>
      </c>
      <c r="M2047" t="s">
        <v>23</v>
      </c>
      <c r="N2047" t="s">
        <v>23</v>
      </c>
      <c r="O2047" t="s">
        <v>25</v>
      </c>
      <c r="P2047" t="s">
        <v>164</v>
      </c>
      <c r="Q2047" t="s">
        <v>27</v>
      </c>
      <c r="R2047" t="s">
        <v>218</v>
      </c>
      <c r="S2047" t="s">
        <v>5078</v>
      </c>
    </row>
    <row r="2048" spans="1:19">
      <c r="A2048" t="s">
        <v>5079</v>
      </c>
      <c r="B2048" s="1">
        <v>45270</v>
      </c>
      <c r="C2048" t="s">
        <v>33</v>
      </c>
      <c r="D2048">
        <v>32</v>
      </c>
      <c r="E2048" t="s">
        <v>23</v>
      </c>
      <c r="F2048">
        <v>0</v>
      </c>
      <c r="G2048">
        <v>3</v>
      </c>
      <c r="H2048" t="s">
        <v>3686</v>
      </c>
      <c r="I2048">
        <v>4382</v>
      </c>
      <c r="J2048">
        <v>0</v>
      </c>
      <c r="K2048">
        <v>20</v>
      </c>
      <c r="L2048" t="s">
        <v>97</v>
      </c>
      <c r="M2048" t="s">
        <v>23</v>
      </c>
      <c r="N2048" t="s">
        <v>23</v>
      </c>
      <c r="O2048" t="s">
        <v>25</v>
      </c>
      <c r="P2048" t="s">
        <v>26</v>
      </c>
      <c r="Q2048" t="s">
        <v>27</v>
      </c>
      <c r="R2048" t="s">
        <v>1555</v>
      </c>
      <c r="S2048" t="s">
        <v>5080</v>
      </c>
    </row>
    <row r="2049" spans="1:19">
      <c r="A2049" t="s">
        <v>5081</v>
      </c>
      <c r="B2049" s="1">
        <v>45583</v>
      </c>
      <c r="C2049" t="s">
        <v>33</v>
      </c>
      <c r="D2049">
        <v>43</v>
      </c>
      <c r="E2049" t="s">
        <v>23</v>
      </c>
      <c r="F2049">
        <v>0</v>
      </c>
      <c r="G2049">
        <v>3</v>
      </c>
      <c r="H2049" t="s">
        <v>3686</v>
      </c>
      <c r="I2049">
        <v>2578</v>
      </c>
      <c r="J2049">
        <v>2</v>
      </c>
      <c r="K2049">
        <v>10</v>
      </c>
      <c r="M2049" t="s">
        <v>39</v>
      </c>
      <c r="N2049" t="s">
        <v>23</v>
      </c>
      <c r="O2049" t="s">
        <v>56</v>
      </c>
      <c r="P2049" t="s">
        <v>164</v>
      </c>
      <c r="Q2049" t="s">
        <v>27</v>
      </c>
      <c r="R2049" t="s">
        <v>5082</v>
      </c>
      <c r="S2049" t="s">
        <v>5083</v>
      </c>
    </row>
    <row r="2050" spans="1:19">
      <c r="A2050" t="s">
        <v>5084</v>
      </c>
      <c r="B2050" s="1">
        <v>43862</v>
      </c>
      <c r="C2050" t="s">
        <v>22</v>
      </c>
      <c r="D2050">
        <v>50</v>
      </c>
      <c r="E2050" t="s">
        <v>39</v>
      </c>
      <c r="F2050">
        <v>0</v>
      </c>
      <c r="G2050">
        <v>3</v>
      </c>
      <c r="H2050" t="s">
        <v>3686</v>
      </c>
      <c r="I2050">
        <v>4601</v>
      </c>
      <c r="J2050">
        <v>0</v>
      </c>
      <c r="K2050">
        <v>66</v>
      </c>
      <c r="L2050" t="s">
        <v>316</v>
      </c>
      <c r="M2050" t="s">
        <v>23</v>
      </c>
      <c r="N2050" t="s">
        <v>39</v>
      </c>
      <c r="P2050" t="s">
        <v>164</v>
      </c>
      <c r="Q2050" t="s">
        <v>27</v>
      </c>
      <c r="R2050" t="s">
        <v>1325</v>
      </c>
      <c r="S2050" t="s">
        <v>5085</v>
      </c>
    </row>
    <row r="2051" spans="1:19">
      <c r="A2051" t="s">
        <v>5086</v>
      </c>
      <c r="B2051" s="1">
        <v>45080</v>
      </c>
      <c r="C2051" t="s">
        <v>22</v>
      </c>
      <c r="D2051">
        <v>29</v>
      </c>
      <c r="E2051" t="s">
        <v>39</v>
      </c>
      <c r="F2051">
        <v>0</v>
      </c>
      <c r="G2051">
        <v>3</v>
      </c>
      <c r="H2051" t="s">
        <v>3686</v>
      </c>
      <c r="I2051">
        <v>3130</v>
      </c>
      <c r="J2051">
        <v>0</v>
      </c>
      <c r="K2051">
        <v>26</v>
      </c>
      <c r="L2051" t="s">
        <v>40</v>
      </c>
      <c r="M2051" t="s">
        <v>23</v>
      </c>
      <c r="N2051" t="s">
        <v>23</v>
      </c>
      <c r="O2051" t="s">
        <v>56</v>
      </c>
      <c r="P2051" t="s">
        <v>202</v>
      </c>
      <c r="Q2051" t="s">
        <v>50</v>
      </c>
      <c r="R2051" t="s">
        <v>2560</v>
      </c>
      <c r="S2051" t="s">
        <v>5087</v>
      </c>
    </row>
    <row r="2052" spans="1:19">
      <c r="A2052" t="s">
        <v>5088</v>
      </c>
      <c r="B2052" s="1">
        <v>44818</v>
      </c>
      <c r="C2052" t="s">
        <v>33</v>
      </c>
      <c r="D2052">
        <v>38</v>
      </c>
      <c r="E2052" t="s">
        <v>39</v>
      </c>
      <c r="F2052">
        <v>0</v>
      </c>
      <c r="G2052">
        <v>3</v>
      </c>
      <c r="H2052" t="s">
        <v>3686</v>
      </c>
      <c r="I2052">
        <v>3244</v>
      </c>
      <c r="J2052">
        <v>0</v>
      </c>
      <c r="K2052">
        <v>35</v>
      </c>
      <c r="L2052" t="s">
        <v>40</v>
      </c>
      <c r="M2052" t="s">
        <v>23</v>
      </c>
      <c r="N2052" t="s">
        <v>23</v>
      </c>
      <c r="O2052" t="s">
        <v>25</v>
      </c>
      <c r="P2052" t="s">
        <v>202</v>
      </c>
      <c r="Q2052" t="s">
        <v>27</v>
      </c>
      <c r="R2052" t="s">
        <v>855</v>
      </c>
      <c r="S2052" t="s">
        <v>5089</v>
      </c>
    </row>
    <row r="2053" spans="1:19">
      <c r="A2053" t="s">
        <v>5090</v>
      </c>
      <c r="B2053" s="1">
        <v>43994</v>
      </c>
      <c r="C2053" t="s">
        <v>33</v>
      </c>
      <c r="D2053">
        <v>32</v>
      </c>
      <c r="E2053" t="s">
        <v>23</v>
      </c>
      <c r="F2053">
        <v>3</v>
      </c>
      <c r="G2053">
        <v>3</v>
      </c>
      <c r="H2053" t="s">
        <v>3686</v>
      </c>
      <c r="I2053">
        <v>5735</v>
      </c>
      <c r="J2053">
        <v>4</v>
      </c>
      <c r="K2053">
        <v>62</v>
      </c>
      <c r="M2053" t="s">
        <v>23</v>
      </c>
      <c r="N2053" t="s">
        <v>23</v>
      </c>
      <c r="O2053" t="s">
        <v>25</v>
      </c>
      <c r="P2053" t="s">
        <v>164</v>
      </c>
      <c r="Q2053" t="s">
        <v>27</v>
      </c>
      <c r="R2053" t="s">
        <v>1432</v>
      </c>
      <c r="S2053" t="s">
        <v>5091</v>
      </c>
    </row>
    <row r="2054" spans="1:19">
      <c r="A2054" t="s">
        <v>5092</v>
      </c>
      <c r="B2054" s="1">
        <v>44352</v>
      </c>
      <c r="C2054" t="s">
        <v>22</v>
      </c>
      <c r="D2054">
        <v>45</v>
      </c>
      <c r="E2054" t="s">
        <v>39</v>
      </c>
      <c r="F2054">
        <v>0</v>
      </c>
      <c r="G2054">
        <v>3</v>
      </c>
      <c r="H2054" t="s">
        <v>3686</v>
      </c>
      <c r="I2054">
        <v>5052</v>
      </c>
      <c r="J2054">
        <v>0</v>
      </c>
      <c r="K2054">
        <v>50</v>
      </c>
      <c r="L2054" t="s">
        <v>142</v>
      </c>
      <c r="M2054" t="s">
        <v>39</v>
      </c>
      <c r="N2054" t="s">
        <v>23</v>
      </c>
      <c r="O2054" t="s">
        <v>49</v>
      </c>
      <c r="P2054" t="s">
        <v>202</v>
      </c>
      <c r="Q2054" t="s">
        <v>50</v>
      </c>
      <c r="R2054" t="s">
        <v>921</v>
      </c>
      <c r="S2054" t="s">
        <v>5093</v>
      </c>
    </row>
    <row r="2055" spans="1:19">
      <c r="A2055" t="s">
        <v>5094</v>
      </c>
      <c r="B2055" s="1">
        <v>43691</v>
      </c>
      <c r="C2055" t="s">
        <v>22</v>
      </c>
      <c r="D2055">
        <v>23</v>
      </c>
      <c r="E2055" t="s">
        <v>23</v>
      </c>
      <c r="F2055">
        <v>0</v>
      </c>
      <c r="G2055">
        <v>3</v>
      </c>
      <c r="H2055" t="s">
        <v>3686</v>
      </c>
      <c r="I2055">
        <v>6436</v>
      </c>
      <c r="J2055">
        <v>10</v>
      </c>
      <c r="K2055">
        <v>72</v>
      </c>
      <c r="L2055" t="s">
        <v>316</v>
      </c>
      <c r="M2055" t="s">
        <v>23</v>
      </c>
      <c r="N2055" t="s">
        <v>39</v>
      </c>
      <c r="P2055" t="s">
        <v>164</v>
      </c>
      <c r="Q2055" t="s">
        <v>50</v>
      </c>
      <c r="R2055" t="s">
        <v>1325</v>
      </c>
      <c r="S2055" t="s">
        <v>5095</v>
      </c>
    </row>
    <row r="2056" spans="1:19">
      <c r="A2056" t="s">
        <v>5096</v>
      </c>
      <c r="B2056" s="1">
        <v>44593</v>
      </c>
      <c r="C2056" t="s">
        <v>22</v>
      </c>
      <c r="D2056">
        <v>64</v>
      </c>
      <c r="E2056" t="s">
        <v>23</v>
      </c>
      <c r="F2056">
        <v>1</v>
      </c>
      <c r="G2056">
        <v>3</v>
      </c>
      <c r="H2056" t="s">
        <v>3686</v>
      </c>
      <c r="I2056">
        <v>4701</v>
      </c>
      <c r="J2056">
        <v>10</v>
      </c>
      <c r="K2056">
        <v>42</v>
      </c>
      <c r="L2056" t="s">
        <v>142</v>
      </c>
      <c r="M2056" t="s">
        <v>23</v>
      </c>
      <c r="N2056" t="s">
        <v>23</v>
      </c>
      <c r="O2056" t="s">
        <v>56</v>
      </c>
      <c r="P2056" t="s">
        <v>26</v>
      </c>
      <c r="Q2056" t="s">
        <v>27</v>
      </c>
      <c r="R2056" t="s">
        <v>85</v>
      </c>
      <c r="S2056" t="s">
        <v>5097</v>
      </c>
    </row>
    <row r="2057" spans="1:19">
      <c r="A2057" t="s">
        <v>5098</v>
      </c>
      <c r="B2057" s="1">
        <v>43974</v>
      </c>
      <c r="C2057" t="s">
        <v>22</v>
      </c>
      <c r="D2057">
        <v>46</v>
      </c>
      <c r="E2057" t="s">
        <v>39</v>
      </c>
      <c r="F2057">
        <v>0</v>
      </c>
      <c r="G2057">
        <v>3</v>
      </c>
      <c r="H2057" t="s">
        <v>3686</v>
      </c>
      <c r="I2057">
        <v>5342</v>
      </c>
      <c r="J2057">
        <v>0</v>
      </c>
      <c r="K2057">
        <v>63</v>
      </c>
      <c r="L2057" t="s">
        <v>142</v>
      </c>
      <c r="M2057" t="s">
        <v>23</v>
      </c>
      <c r="N2057" t="s">
        <v>23</v>
      </c>
      <c r="O2057" t="s">
        <v>49</v>
      </c>
      <c r="P2057" t="s">
        <v>202</v>
      </c>
      <c r="Q2057" t="s">
        <v>27</v>
      </c>
      <c r="R2057" t="s">
        <v>5099</v>
      </c>
      <c r="S2057" t="s">
        <v>5100</v>
      </c>
    </row>
    <row r="2058" spans="1:19">
      <c r="A2058" t="s">
        <v>5101</v>
      </c>
      <c r="B2058" s="1">
        <v>45567</v>
      </c>
      <c r="C2058" t="s">
        <v>22</v>
      </c>
      <c r="D2058">
        <v>61</v>
      </c>
      <c r="E2058" t="s">
        <v>39</v>
      </c>
      <c r="F2058">
        <v>3</v>
      </c>
      <c r="G2058">
        <v>3</v>
      </c>
      <c r="H2058" t="s">
        <v>3686</v>
      </c>
      <c r="I2058">
        <v>5212</v>
      </c>
      <c r="J2058">
        <v>0</v>
      </c>
      <c r="K2058">
        <v>10</v>
      </c>
      <c r="L2058" t="s">
        <v>97</v>
      </c>
      <c r="M2058" t="s">
        <v>23</v>
      </c>
      <c r="N2058" t="s">
        <v>39</v>
      </c>
      <c r="P2058" t="s">
        <v>26</v>
      </c>
      <c r="Q2058" t="s">
        <v>50</v>
      </c>
      <c r="R2058" t="s">
        <v>610</v>
      </c>
      <c r="S2058" t="s">
        <v>5102</v>
      </c>
    </row>
    <row r="2059" spans="1:19">
      <c r="A2059" t="s">
        <v>5103</v>
      </c>
      <c r="B2059" s="1">
        <v>43702</v>
      </c>
      <c r="C2059" t="s">
        <v>33</v>
      </c>
      <c r="D2059">
        <v>25</v>
      </c>
      <c r="E2059" t="s">
        <v>23</v>
      </c>
      <c r="F2059">
        <v>0</v>
      </c>
      <c r="G2059">
        <v>3</v>
      </c>
      <c r="H2059" t="s">
        <v>3686</v>
      </c>
      <c r="I2059">
        <v>4592</v>
      </c>
      <c r="J2059">
        <v>9</v>
      </c>
      <c r="K2059">
        <v>72</v>
      </c>
      <c r="M2059" t="s">
        <v>23</v>
      </c>
      <c r="N2059" t="s">
        <v>23</v>
      </c>
      <c r="O2059" t="s">
        <v>56</v>
      </c>
      <c r="P2059" t="s">
        <v>164</v>
      </c>
      <c r="Q2059" t="s">
        <v>27</v>
      </c>
      <c r="R2059" t="s">
        <v>5104</v>
      </c>
      <c r="S2059" t="s">
        <v>5105</v>
      </c>
    </row>
    <row r="2060" spans="1:19">
      <c r="A2060" t="s">
        <v>5106</v>
      </c>
      <c r="B2060" s="1">
        <v>43693</v>
      </c>
      <c r="C2060" t="s">
        <v>33</v>
      </c>
      <c r="D2060">
        <v>45</v>
      </c>
      <c r="E2060" t="s">
        <v>23</v>
      </c>
      <c r="F2060">
        <v>0</v>
      </c>
      <c r="G2060">
        <v>3</v>
      </c>
      <c r="H2060" t="s">
        <v>3686</v>
      </c>
      <c r="I2060">
        <v>4551</v>
      </c>
      <c r="J2060">
        <v>9</v>
      </c>
      <c r="K2060">
        <v>72</v>
      </c>
      <c r="M2060" t="s">
        <v>23</v>
      </c>
      <c r="N2060" t="s">
        <v>39</v>
      </c>
      <c r="P2060" t="s">
        <v>164</v>
      </c>
      <c r="Q2060" t="s">
        <v>27</v>
      </c>
      <c r="R2060" t="s">
        <v>880</v>
      </c>
      <c r="S2060" t="s">
        <v>5107</v>
      </c>
    </row>
    <row r="2061" spans="1:19">
      <c r="A2061" t="s">
        <v>5108</v>
      </c>
      <c r="B2061" s="1">
        <v>44206</v>
      </c>
      <c r="C2061" t="s">
        <v>33</v>
      </c>
      <c r="D2061">
        <v>63</v>
      </c>
      <c r="E2061" t="s">
        <v>39</v>
      </c>
      <c r="F2061">
        <v>0</v>
      </c>
      <c r="G2061">
        <v>3</v>
      </c>
      <c r="H2061" t="s">
        <v>3686</v>
      </c>
      <c r="I2061">
        <v>4634</v>
      </c>
      <c r="J2061">
        <v>0</v>
      </c>
      <c r="K2061">
        <v>55</v>
      </c>
      <c r="L2061" t="s">
        <v>142</v>
      </c>
      <c r="M2061" t="s">
        <v>23</v>
      </c>
      <c r="N2061" t="s">
        <v>23</v>
      </c>
      <c r="O2061" t="s">
        <v>56</v>
      </c>
      <c r="P2061" t="s">
        <v>164</v>
      </c>
      <c r="Q2061" t="s">
        <v>84</v>
      </c>
      <c r="R2061" t="s">
        <v>1188</v>
      </c>
      <c r="S2061" t="s">
        <v>5109</v>
      </c>
    </row>
    <row r="2062" spans="1:19">
      <c r="A2062" t="s">
        <v>5110</v>
      </c>
      <c r="B2062" s="1">
        <v>45506</v>
      </c>
      <c r="C2062" t="s">
        <v>22</v>
      </c>
      <c r="D2062">
        <v>41</v>
      </c>
      <c r="E2062" t="s">
        <v>39</v>
      </c>
      <c r="F2062">
        <v>1</v>
      </c>
      <c r="G2062">
        <v>3</v>
      </c>
      <c r="H2062" t="s">
        <v>3686</v>
      </c>
      <c r="I2062">
        <v>5796</v>
      </c>
      <c r="J2062">
        <v>0</v>
      </c>
      <c r="K2062">
        <v>12</v>
      </c>
      <c r="L2062" t="s">
        <v>97</v>
      </c>
      <c r="M2062" t="s">
        <v>23</v>
      </c>
      <c r="N2062" t="s">
        <v>23</v>
      </c>
      <c r="O2062" t="s">
        <v>56</v>
      </c>
      <c r="P2062" t="s">
        <v>26</v>
      </c>
      <c r="Q2062" t="s">
        <v>84</v>
      </c>
      <c r="R2062" t="s">
        <v>252</v>
      </c>
      <c r="S2062" t="s">
        <v>5111</v>
      </c>
    </row>
    <row r="2063" spans="1:19">
      <c r="A2063" t="s">
        <v>5112</v>
      </c>
      <c r="B2063" s="1">
        <v>44555</v>
      </c>
      <c r="C2063" t="s">
        <v>22</v>
      </c>
      <c r="D2063">
        <v>55</v>
      </c>
      <c r="E2063" t="s">
        <v>39</v>
      </c>
      <c r="F2063">
        <v>0</v>
      </c>
      <c r="G2063">
        <v>3</v>
      </c>
      <c r="H2063" t="s">
        <v>3686</v>
      </c>
      <c r="I2063">
        <v>4256</v>
      </c>
      <c r="J2063">
        <v>0</v>
      </c>
      <c r="K2063">
        <v>44</v>
      </c>
      <c r="M2063" t="s">
        <v>39</v>
      </c>
      <c r="N2063" t="s">
        <v>23</v>
      </c>
      <c r="O2063" t="s">
        <v>56</v>
      </c>
      <c r="P2063" t="s">
        <v>202</v>
      </c>
      <c r="Q2063" t="s">
        <v>27</v>
      </c>
      <c r="R2063" t="s">
        <v>5113</v>
      </c>
      <c r="S2063" t="s">
        <v>5114</v>
      </c>
    </row>
    <row r="2064" spans="1:19">
      <c r="A2064" t="s">
        <v>5115</v>
      </c>
      <c r="B2064" s="1">
        <v>45243</v>
      </c>
      <c r="C2064" t="s">
        <v>33</v>
      </c>
      <c r="D2064">
        <v>22</v>
      </c>
      <c r="E2064" t="s">
        <v>39</v>
      </c>
      <c r="F2064">
        <v>0</v>
      </c>
      <c r="G2064">
        <v>3</v>
      </c>
      <c r="H2064" t="s">
        <v>3686</v>
      </c>
      <c r="I2064">
        <v>5324</v>
      </c>
      <c r="J2064">
        <v>0</v>
      </c>
      <c r="K2064">
        <v>21</v>
      </c>
      <c r="L2064" t="s">
        <v>97</v>
      </c>
      <c r="M2064" t="s">
        <v>23</v>
      </c>
      <c r="N2064" t="s">
        <v>23</v>
      </c>
      <c r="O2064" t="s">
        <v>25</v>
      </c>
      <c r="P2064" t="s">
        <v>26</v>
      </c>
      <c r="Q2064" t="s">
        <v>27</v>
      </c>
      <c r="R2064" t="s">
        <v>803</v>
      </c>
      <c r="S2064" t="s">
        <v>5116</v>
      </c>
    </row>
    <row r="2065" spans="1:19">
      <c r="A2065" t="s">
        <v>5117</v>
      </c>
      <c r="B2065" s="1">
        <v>45422</v>
      </c>
      <c r="C2065" t="s">
        <v>33</v>
      </c>
      <c r="D2065">
        <v>60</v>
      </c>
      <c r="E2065" t="s">
        <v>39</v>
      </c>
      <c r="F2065">
        <v>0</v>
      </c>
      <c r="G2065">
        <v>3</v>
      </c>
      <c r="H2065" t="s">
        <v>3686</v>
      </c>
      <c r="I2065">
        <v>4096</v>
      </c>
      <c r="J2065">
        <v>0</v>
      </c>
      <c r="K2065">
        <v>15</v>
      </c>
      <c r="M2065" t="s">
        <v>23</v>
      </c>
      <c r="N2065" t="s">
        <v>23</v>
      </c>
      <c r="O2065" t="s">
        <v>25</v>
      </c>
      <c r="P2065" t="s">
        <v>26</v>
      </c>
      <c r="Q2065" t="s">
        <v>27</v>
      </c>
      <c r="R2065" t="s">
        <v>3165</v>
      </c>
      <c r="S2065" t="s">
        <v>5118</v>
      </c>
    </row>
    <row r="2066" spans="1:19">
      <c r="A2066" t="s">
        <v>5119</v>
      </c>
      <c r="B2066" s="1">
        <v>45328</v>
      </c>
      <c r="C2066" t="s">
        <v>22</v>
      </c>
      <c r="D2066">
        <v>43</v>
      </c>
      <c r="E2066" t="s">
        <v>39</v>
      </c>
      <c r="F2066">
        <v>0</v>
      </c>
      <c r="G2066">
        <v>3</v>
      </c>
      <c r="H2066" t="s">
        <v>3686</v>
      </c>
      <c r="I2066">
        <v>2269</v>
      </c>
      <c r="J2066">
        <v>0</v>
      </c>
      <c r="K2066">
        <v>18</v>
      </c>
      <c r="M2066" t="s">
        <v>23</v>
      </c>
      <c r="N2066" t="s">
        <v>23</v>
      </c>
      <c r="O2066" t="s">
        <v>25</v>
      </c>
      <c r="P2066" t="s">
        <v>202</v>
      </c>
      <c r="Q2066" t="s">
        <v>50</v>
      </c>
      <c r="R2066" t="s">
        <v>317</v>
      </c>
      <c r="S2066" t="s">
        <v>5120</v>
      </c>
    </row>
    <row r="2067" spans="1:19">
      <c r="A2067" t="s">
        <v>5121</v>
      </c>
      <c r="B2067" s="1">
        <v>44719</v>
      </c>
      <c r="C2067" t="s">
        <v>22</v>
      </c>
      <c r="D2067">
        <v>36</v>
      </c>
      <c r="E2067" t="s">
        <v>23</v>
      </c>
      <c r="F2067">
        <v>0</v>
      </c>
      <c r="G2067">
        <v>3</v>
      </c>
      <c r="H2067" t="s">
        <v>3686</v>
      </c>
      <c r="I2067">
        <v>3676</v>
      </c>
      <c r="J2067">
        <v>3</v>
      </c>
      <c r="K2067">
        <v>38</v>
      </c>
      <c r="M2067" t="s">
        <v>23</v>
      </c>
      <c r="N2067" t="s">
        <v>23</v>
      </c>
      <c r="O2067" t="s">
        <v>25</v>
      </c>
      <c r="P2067" t="s">
        <v>26</v>
      </c>
      <c r="Q2067" t="s">
        <v>27</v>
      </c>
      <c r="R2067" t="s">
        <v>1474</v>
      </c>
      <c r="S2067" t="s">
        <v>5122</v>
      </c>
    </row>
    <row r="2068" spans="1:19">
      <c r="A2068" t="s">
        <v>5123</v>
      </c>
      <c r="B2068" s="1">
        <v>44299</v>
      </c>
      <c r="C2068" t="s">
        <v>22</v>
      </c>
      <c r="D2068">
        <v>26</v>
      </c>
      <c r="E2068" t="s">
        <v>23</v>
      </c>
      <c r="F2068">
        <v>0</v>
      </c>
      <c r="G2068">
        <v>3</v>
      </c>
      <c r="H2068" t="s">
        <v>3686</v>
      </c>
      <c r="I2068">
        <v>4969</v>
      </c>
      <c r="J2068">
        <v>4</v>
      </c>
      <c r="K2068">
        <v>52</v>
      </c>
      <c r="M2068" t="s">
        <v>23</v>
      </c>
      <c r="N2068" t="s">
        <v>23</v>
      </c>
      <c r="O2068" t="s">
        <v>25</v>
      </c>
      <c r="P2068" t="s">
        <v>164</v>
      </c>
      <c r="Q2068" t="s">
        <v>27</v>
      </c>
      <c r="R2068" t="s">
        <v>3134</v>
      </c>
      <c r="S2068" t="s">
        <v>5124</v>
      </c>
    </row>
    <row r="2069" spans="1:19">
      <c r="A2069" t="s">
        <v>5125</v>
      </c>
      <c r="B2069" s="1">
        <v>44270</v>
      </c>
      <c r="C2069" t="s">
        <v>33</v>
      </c>
      <c r="D2069">
        <v>62</v>
      </c>
      <c r="E2069" t="s">
        <v>39</v>
      </c>
      <c r="F2069">
        <v>0</v>
      </c>
      <c r="G2069">
        <v>3</v>
      </c>
      <c r="H2069" t="s">
        <v>3686</v>
      </c>
      <c r="I2069">
        <v>6338</v>
      </c>
      <c r="J2069">
        <v>0</v>
      </c>
      <c r="K2069">
        <v>53</v>
      </c>
      <c r="M2069" t="s">
        <v>23</v>
      </c>
      <c r="N2069" t="s">
        <v>39</v>
      </c>
      <c r="P2069" t="s">
        <v>164</v>
      </c>
      <c r="Q2069" t="s">
        <v>50</v>
      </c>
      <c r="R2069" t="s">
        <v>2195</v>
      </c>
      <c r="S2069" t="s">
        <v>5126</v>
      </c>
    </row>
    <row r="2070" spans="1:19">
      <c r="A2070" t="s">
        <v>5127</v>
      </c>
      <c r="B2070" s="1">
        <v>43911</v>
      </c>
      <c r="C2070" t="s">
        <v>33</v>
      </c>
      <c r="D2070">
        <v>55</v>
      </c>
      <c r="E2070" t="s">
        <v>23</v>
      </c>
      <c r="F2070">
        <v>2</v>
      </c>
      <c r="G2070">
        <v>3</v>
      </c>
      <c r="H2070" t="s">
        <v>3686</v>
      </c>
      <c r="I2070">
        <v>6354</v>
      </c>
      <c r="J2070">
        <v>0</v>
      </c>
      <c r="K2070">
        <v>65</v>
      </c>
      <c r="L2070" t="s">
        <v>142</v>
      </c>
      <c r="M2070" t="s">
        <v>23</v>
      </c>
      <c r="N2070" t="s">
        <v>23</v>
      </c>
      <c r="O2070" t="s">
        <v>49</v>
      </c>
      <c r="P2070" t="s">
        <v>202</v>
      </c>
      <c r="Q2070" t="s">
        <v>27</v>
      </c>
      <c r="R2070" t="s">
        <v>4361</v>
      </c>
      <c r="S2070" t="s">
        <v>5128</v>
      </c>
    </row>
    <row r="2071" spans="1:19">
      <c r="A2071" t="s">
        <v>5129</v>
      </c>
      <c r="B2071" s="1">
        <v>45792</v>
      </c>
      <c r="C2071" t="s">
        <v>22</v>
      </c>
      <c r="D2071">
        <v>39</v>
      </c>
      <c r="E2071" t="s">
        <v>39</v>
      </c>
      <c r="F2071">
        <v>0</v>
      </c>
      <c r="G2071">
        <v>3</v>
      </c>
      <c r="H2071" t="s">
        <v>3751</v>
      </c>
      <c r="I2071">
        <v>5203</v>
      </c>
      <c r="J2071">
        <v>0</v>
      </c>
      <c r="K2071">
        <v>3</v>
      </c>
      <c r="M2071" t="s">
        <v>23</v>
      </c>
      <c r="N2071" t="s">
        <v>23</v>
      </c>
      <c r="O2071" t="s">
        <v>25</v>
      </c>
      <c r="P2071" t="s">
        <v>26</v>
      </c>
      <c r="Q2071" t="s">
        <v>27</v>
      </c>
      <c r="R2071" t="s">
        <v>389</v>
      </c>
      <c r="S2071" t="s">
        <v>5130</v>
      </c>
    </row>
    <row r="2072" spans="1:19">
      <c r="A2072" t="s">
        <v>5131</v>
      </c>
      <c r="B2072" s="1">
        <v>43808</v>
      </c>
      <c r="C2072" t="s">
        <v>22</v>
      </c>
      <c r="D2072">
        <v>41</v>
      </c>
      <c r="E2072" t="s">
        <v>23</v>
      </c>
      <c r="F2072">
        <v>2</v>
      </c>
      <c r="G2072">
        <v>3</v>
      </c>
      <c r="H2072" t="s">
        <v>3686</v>
      </c>
      <c r="I2072">
        <v>5795</v>
      </c>
      <c r="J2072">
        <v>3</v>
      </c>
      <c r="K2072">
        <v>68</v>
      </c>
      <c r="M2072" t="s">
        <v>23</v>
      </c>
      <c r="N2072" t="s">
        <v>23</v>
      </c>
      <c r="O2072" t="s">
        <v>25</v>
      </c>
      <c r="P2072" t="s">
        <v>164</v>
      </c>
      <c r="Q2072" t="s">
        <v>27</v>
      </c>
      <c r="R2072" t="s">
        <v>2015</v>
      </c>
      <c r="S2072" t="s">
        <v>5132</v>
      </c>
    </row>
    <row r="2073" spans="1:19">
      <c r="A2073" t="s">
        <v>5133</v>
      </c>
      <c r="B2073" s="1">
        <v>43960</v>
      </c>
      <c r="C2073" t="s">
        <v>33</v>
      </c>
      <c r="D2073">
        <v>37</v>
      </c>
      <c r="E2073" t="s">
        <v>23</v>
      </c>
      <c r="F2073">
        <v>1</v>
      </c>
      <c r="G2073">
        <v>3</v>
      </c>
      <c r="H2073" t="s">
        <v>3686</v>
      </c>
      <c r="I2073">
        <v>4847</v>
      </c>
      <c r="J2073">
        <v>6</v>
      </c>
      <c r="K2073">
        <v>63</v>
      </c>
      <c r="L2073" t="s">
        <v>142</v>
      </c>
      <c r="M2073" t="s">
        <v>23</v>
      </c>
      <c r="N2073" t="s">
        <v>23</v>
      </c>
      <c r="O2073" t="s">
        <v>49</v>
      </c>
      <c r="P2073" t="s">
        <v>164</v>
      </c>
      <c r="Q2073" t="s">
        <v>27</v>
      </c>
      <c r="R2073" t="s">
        <v>841</v>
      </c>
      <c r="S2073" t="s">
        <v>5134</v>
      </c>
    </row>
    <row r="2074" spans="1:19">
      <c r="A2074" t="s">
        <v>5135</v>
      </c>
      <c r="B2074" s="1">
        <v>43694</v>
      </c>
      <c r="C2074" t="s">
        <v>22</v>
      </c>
      <c r="D2074">
        <v>33</v>
      </c>
      <c r="E2074" t="s">
        <v>23</v>
      </c>
      <c r="F2074">
        <v>0</v>
      </c>
      <c r="G2074">
        <v>3</v>
      </c>
      <c r="H2074" t="s">
        <v>3686</v>
      </c>
      <c r="I2074">
        <v>6075</v>
      </c>
      <c r="J2074">
        <v>8</v>
      </c>
      <c r="K2074">
        <v>72</v>
      </c>
      <c r="L2074" t="s">
        <v>316</v>
      </c>
      <c r="M2074" t="s">
        <v>39</v>
      </c>
      <c r="N2074" t="s">
        <v>23</v>
      </c>
      <c r="O2074" t="s">
        <v>49</v>
      </c>
      <c r="P2074" t="s">
        <v>164</v>
      </c>
      <c r="Q2074" t="s">
        <v>27</v>
      </c>
      <c r="R2074" t="s">
        <v>703</v>
      </c>
      <c r="S2074" t="s">
        <v>5136</v>
      </c>
    </row>
    <row r="2075" spans="1:19">
      <c r="A2075" t="s">
        <v>5137</v>
      </c>
      <c r="B2075" s="1">
        <v>45449</v>
      </c>
      <c r="C2075" t="s">
        <v>22</v>
      </c>
      <c r="D2075">
        <v>48</v>
      </c>
      <c r="E2075" t="s">
        <v>23</v>
      </c>
      <c r="F2075">
        <v>0</v>
      </c>
      <c r="G2075">
        <v>3</v>
      </c>
      <c r="H2075" t="s">
        <v>3686</v>
      </c>
      <c r="I2075">
        <v>3516</v>
      </c>
      <c r="J2075">
        <v>3</v>
      </c>
      <c r="K2075">
        <v>14</v>
      </c>
      <c r="M2075" t="s">
        <v>23</v>
      </c>
      <c r="N2075" t="s">
        <v>23</v>
      </c>
      <c r="O2075" t="s">
        <v>49</v>
      </c>
      <c r="P2075" t="s">
        <v>26</v>
      </c>
      <c r="Q2075" t="s">
        <v>50</v>
      </c>
      <c r="R2075" t="s">
        <v>5138</v>
      </c>
      <c r="S2075" t="s">
        <v>5139</v>
      </c>
    </row>
    <row r="2076" spans="1:19">
      <c r="A2076" t="s">
        <v>5140</v>
      </c>
      <c r="B2076" s="1">
        <v>45748</v>
      </c>
      <c r="C2076" t="s">
        <v>33</v>
      </c>
      <c r="D2076">
        <v>73</v>
      </c>
      <c r="E2076" t="s">
        <v>23</v>
      </c>
      <c r="F2076">
        <v>0</v>
      </c>
      <c r="G2076">
        <v>3</v>
      </c>
      <c r="H2076" t="s">
        <v>3686</v>
      </c>
      <c r="I2076">
        <v>5251</v>
      </c>
      <c r="J2076">
        <v>10</v>
      </c>
      <c r="K2076">
        <v>4</v>
      </c>
      <c r="M2076" t="s">
        <v>23</v>
      </c>
      <c r="N2076" t="s">
        <v>23</v>
      </c>
      <c r="O2076" t="s">
        <v>25</v>
      </c>
      <c r="P2076" t="s">
        <v>202</v>
      </c>
      <c r="Q2076" t="s">
        <v>27</v>
      </c>
      <c r="R2076" t="s">
        <v>4796</v>
      </c>
      <c r="S2076" t="s">
        <v>5141</v>
      </c>
    </row>
    <row r="2077" spans="1:19">
      <c r="A2077" t="s">
        <v>5142</v>
      </c>
      <c r="B2077" s="1">
        <v>43697</v>
      </c>
      <c r="C2077" t="s">
        <v>33</v>
      </c>
      <c r="D2077">
        <v>80</v>
      </c>
      <c r="E2077" t="s">
        <v>23</v>
      </c>
      <c r="F2077">
        <v>0</v>
      </c>
      <c r="G2077">
        <v>3</v>
      </c>
      <c r="H2077" t="s">
        <v>3686</v>
      </c>
      <c r="I2077">
        <v>6144</v>
      </c>
      <c r="J2077">
        <v>5</v>
      </c>
      <c r="K2077">
        <v>72</v>
      </c>
      <c r="L2077" t="s">
        <v>316</v>
      </c>
      <c r="M2077" t="s">
        <v>23</v>
      </c>
      <c r="N2077" t="s">
        <v>23</v>
      </c>
      <c r="O2077" t="s">
        <v>25</v>
      </c>
      <c r="P2077" t="s">
        <v>164</v>
      </c>
      <c r="Q2077" t="s">
        <v>27</v>
      </c>
      <c r="R2077" t="s">
        <v>5143</v>
      </c>
      <c r="S2077" t="s">
        <v>5144</v>
      </c>
    </row>
    <row r="2078" spans="1:19">
      <c r="A2078" t="s">
        <v>5145</v>
      </c>
      <c r="B2078" s="1">
        <v>43756</v>
      </c>
      <c r="C2078" t="s">
        <v>22</v>
      </c>
      <c r="D2078">
        <v>69</v>
      </c>
      <c r="E2078" t="s">
        <v>23</v>
      </c>
      <c r="F2078">
        <v>0</v>
      </c>
      <c r="G2078">
        <v>3</v>
      </c>
      <c r="H2078" t="s">
        <v>3686</v>
      </c>
      <c r="I2078">
        <v>4097</v>
      </c>
      <c r="J2078">
        <v>4</v>
      </c>
      <c r="K2078">
        <v>70</v>
      </c>
      <c r="M2078" t="s">
        <v>23</v>
      </c>
      <c r="N2078" t="s">
        <v>23</v>
      </c>
      <c r="O2078" t="s">
        <v>49</v>
      </c>
      <c r="P2078" t="s">
        <v>164</v>
      </c>
      <c r="Q2078" t="s">
        <v>50</v>
      </c>
      <c r="R2078" t="s">
        <v>1102</v>
      </c>
      <c r="S2078" t="s">
        <v>5146</v>
      </c>
    </row>
    <row r="2079" spans="1:19">
      <c r="A2079" t="s">
        <v>5147</v>
      </c>
      <c r="B2079" s="1">
        <v>44383</v>
      </c>
      <c r="C2079" t="s">
        <v>22</v>
      </c>
      <c r="D2079">
        <v>74</v>
      </c>
      <c r="E2079" t="s">
        <v>23</v>
      </c>
      <c r="F2079">
        <v>0</v>
      </c>
      <c r="G2079">
        <v>3</v>
      </c>
      <c r="H2079" t="s">
        <v>3686</v>
      </c>
      <c r="I2079">
        <v>4306</v>
      </c>
      <c r="J2079">
        <v>4</v>
      </c>
      <c r="K2079">
        <v>49</v>
      </c>
      <c r="M2079" t="s">
        <v>23</v>
      </c>
      <c r="N2079" t="s">
        <v>23</v>
      </c>
      <c r="O2079" t="s">
        <v>49</v>
      </c>
      <c r="P2079" t="s">
        <v>164</v>
      </c>
      <c r="Q2079" t="s">
        <v>50</v>
      </c>
      <c r="R2079" t="s">
        <v>4091</v>
      </c>
      <c r="S2079" t="s">
        <v>5148</v>
      </c>
    </row>
    <row r="2080" spans="1:19">
      <c r="A2080" t="s">
        <v>5149</v>
      </c>
      <c r="B2080" s="1">
        <v>45087</v>
      </c>
      <c r="C2080" t="s">
        <v>33</v>
      </c>
      <c r="D2080">
        <v>70</v>
      </c>
      <c r="E2080" t="s">
        <v>39</v>
      </c>
      <c r="F2080">
        <v>0</v>
      </c>
      <c r="G2080">
        <v>3</v>
      </c>
      <c r="H2080" t="s">
        <v>3686</v>
      </c>
      <c r="I2080">
        <v>4509</v>
      </c>
      <c r="J2080">
        <v>0</v>
      </c>
      <c r="K2080">
        <v>26</v>
      </c>
      <c r="M2080" t="s">
        <v>23</v>
      </c>
      <c r="N2080" t="s">
        <v>23</v>
      </c>
      <c r="O2080" t="s">
        <v>25</v>
      </c>
      <c r="P2080" t="s">
        <v>26</v>
      </c>
      <c r="Q2080" t="s">
        <v>27</v>
      </c>
      <c r="R2080" t="s">
        <v>5150</v>
      </c>
      <c r="S2080" t="s">
        <v>5151</v>
      </c>
    </row>
    <row r="2081" spans="1:19">
      <c r="A2081" t="s">
        <v>5152</v>
      </c>
      <c r="B2081" s="1">
        <v>43699</v>
      </c>
      <c r="C2081" t="s">
        <v>33</v>
      </c>
      <c r="D2081">
        <v>37</v>
      </c>
      <c r="E2081" t="s">
        <v>39</v>
      </c>
      <c r="F2081">
        <v>0</v>
      </c>
      <c r="G2081">
        <v>3</v>
      </c>
      <c r="H2081" t="s">
        <v>3686</v>
      </c>
      <c r="I2081">
        <v>4530</v>
      </c>
      <c r="J2081">
        <v>0</v>
      </c>
      <c r="K2081">
        <v>72</v>
      </c>
      <c r="M2081" t="s">
        <v>23</v>
      </c>
      <c r="N2081" t="s">
        <v>23</v>
      </c>
      <c r="O2081" t="s">
        <v>56</v>
      </c>
      <c r="P2081" t="s">
        <v>164</v>
      </c>
      <c r="Q2081" t="s">
        <v>27</v>
      </c>
      <c r="R2081" t="s">
        <v>440</v>
      </c>
      <c r="S2081" t="s">
        <v>5153</v>
      </c>
    </row>
    <row r="2082" spans="1:19">
      <c r="A2082" t="s">
        <v>5154</v>
      </c>
      <c r="B2082" s="1">
        <v>45665</v>
      </c>
      <c r="C2082" t="s">
        <v>33</v>
      </c>
      <c r="D2082">
        <v>47</v>
      </c>
      <c r="E2082" t="s">
        <v>23</v>
      </c>
      <c r="F2082">
        <v>3</v>
      </c>
      <c r="G2082">
        <v>3</v>
      </c>
      <c r="H2082" t="s">
        <v>3686</v>
      </c>
      <c r="I2082">
        <v>2950</v>
      </c>
      <c r="J2082">
        <v>8</v>
      </c>
      <c r="K2082">
        <v>7</v>
      </c>
      <c r="M2082" t="s">
        <v>23</v>
      </c>
      <c r="N2082" t="s">
        <v>23</v>
      </c>
      <c r="O2082" t="s">
        <v>49</v>
      </c>
      <c r="P2082" t="s">
        <v>26</v>
      </c>
      <c r="Q2082" t="s">
        <v>27</v>
      </c>
      <c r="R2082" t="s">
        <v>1314</v>
      </c>
      <c r="S2082" t="s">
        <v>5155</v>
      </c>
    </row>
    <row r="2083" spans="1:19">
      <c r="A2083" t="s">
        <v>5156</v>
      </c>
      <c r="B2083" s="1">
        <v>45600</v>
      </c>
      <c r="C2083" t="s">
        <v>22</v>
      </c>
      <c r="D2083">
        <v>30</v>
      </c>
      <c r="E2083" t="s">
        <v>39</v>
      </c>
      <c r="F2083">
        <v>0</v>
      </c>
      <c r="G2083">
        <v>3</v>
      </c>
      <c r="H2083" t="s">
        <v>3686</v>
      </c>
      <c r="I2083">
        <v>3198</v>
      </c>
      <c r="J2083">
        <v>0</v>
      </c>
      <c r="K2083">
        <v>9</v>
      </c>
      <c r="L2083" t="s">
        <v>48</v>
      </c>
      <c r="M2083" t="s">
        <v>23</v>
      </c>
      <c r="N2083" t="s">
        <v>23</v>
      </c>
      <c r="O2083" t="s">
        <v>25</v>
      </c>
      <c r="P2083" t="s">
        <v>26</v>
      </c>
      <c r="Q2083" t="s">
        <v>27</v>
      </c>
      <c r="R2083" t="s">
        <v>3356</v>
      </c>
      <c r="S2083" t="s">
        <v>5157</v>
      </c>
    </row>
    <row r="2084" spans="1:19">
      <c r="A2084" t="s">
        <v>5158</v>
      </c>
      <c r="B2084" s="1">
        <v>45756</v>
      </c>
      <c r="C2084" t="s">
        <v>22</v>
      </c>
      <c r="D2084">
        <v>34</v>
      </c>
      <c r="E2084" t="s">
        <v>39</v>
      </c>
      <c r="F2084">
        <v>0</v>
      </c>
      <c r="G2084">
        <v>3</v>
      </c>
      <c r="H2084" t="s">
        <v>3686</v>
      </c>
      <c r="I2084">
        <v>3272</v>
      </c>
      <c r="J2084">
        <v>0</v>
      </c>
      <c r="K2084">
        <v>4</v>
      </c>
      <c r="M2084" t="s">
        <v>23</v>
      </c>
      <c r="N2084" t="s">
        <v>23</v>
      </c>
      <c r="O2084" t="s">
        <v>56</v>
      </c>
      <c r="P2084" t="s">
        <v>26</v>
      </c>
      <c r="Q2084" t="s">
        <v>84</v>
      </c>
      <c r="R2084" t="s">
        <v>3629</v>
      </c>
      <c r="S2084" t="s">
        <v>5159</v>
      </c>
    </row>
    <row r="2085" spans="1:19">
      <c r="A2085" t="s">
        <v>5160</v>
      </c>
      <c r="B2085" s="1">
        <v>44319</v>
      </c>
      <c r="C2085" t="s">
        <v>33</v>
      </c>
      <c r="D2085">
        <v>48</v>
      </c>
      <c r="E2085" t="s">
        <v>39</v>
      </c>
      <c r="F2085">
        <v>0</v>
      </c>
      <c r="G2085">
        <v>3</v>
      </c>
      <c r="H2085" t="s">
        <v>3686</v>
      </c>
      <c r="I2085">
        <v>5404</v>
      </c>
      <c r="J2085">
        <v>0</v>
      </c>
      <c r="K2085">
        <v>51</v>
      </c>
      <c r="M2085" t="s">
        <v>39</v>
      </c>
      <c r="N2085" t="s">
        <v>23</v>
      </c>
      <c r="O2085" t="s">
        <v>49</v>
      </c>
      <c r="P2085" t="s">
        <v>202</v>
      </c>
      <c r="Q2085" t="s">
        <v>27</v>
      </c>
      <c r="R2085" t="s">
        <v>5161</v>
      </c>
      <c r="S2085" t="s">
        <v>5162</v>
      </c>
    </row>
    <row r="2086" spans="1:19">
      <c r="A2086" t="s">
        <v>5163</v>
      </c>
      <c r="B2086" s="1">
        <v>43855</v>
      </c>
      <c r="C2086" t="s">
        <v>33</v>
      </c>
      <c r="D2086">
        <v>39</v>
      </c>
      <c r="E2086" t="s">
        <v>23</v>
      </c>
      <c r="F2086">
        <v>0</v>
      </c>
      <c r="G2086">
        <v>3</v>
      </c>
      <c r="H2086" t="s">
        <v>3686</v>
      </c>
      <c r="I2086">
        <v>5649</v>
      </c>
      <c r="J2086">
        <v>1</v>
      </c>
      <c r="K2086">
        <v>67</v>
      </c>
      <c r="M2086" t="s">
        <v>23</v>
      </c>
      <c r="N2086" t="s">
        <v>23</v>
      </c>
      <c r="O2086" t="s">
        <v>25</v>
      </c>
      <c r="P2086" t="s">
        <v>202</v>
      </c>
      <c r="Q2086" t="s">
        <v>27</v>
      </c>
      <c r="R2086" t="s">
        <v>1977</v>
      </c>
      <c r="S2086" t="s">
        <v>5164</v>
      </c>
    </row>
    <row r="2087" spans="1:19">
      <c r="A2087" t="s">
        <v>5165</v>
      </c>
      <c r="B2087" s="1">
        <v>43717</v>
      </c>
      <c r="C2087" t="s">
        <v>33</v>
      </c>
      <c r="D2087">
        <v>33</v>
      </c>
      <c r="E2087" t="s">
        <v>23</v>
      </c>
      <c r="F2087">
        <v>2</v>
      </c>
      <c r="G2087">
        <v>3</v>
      </c>
      <c r="H2087" t="s">
        <v>3686</v>
      </c>
      <c r="I2087">
        <v>4993</v>
      </c>
      <c r="J2087">
        <v>0</v>
      </c>
      <c r="K2087">
        <v>71</v>
      </c>
      <c r="L2087" t="s">
        <v>316</v>
      </c>
      <c r="M2087" t="s">
        <v>23</v>
      </c>
      <c r="N2087" t="s">
        <v>39</v>
      </c>
      <c r="P2087" t="s">
        <v>164</v>
      </c>
      <c r="Q2087" t="s">
        <v>27</v>
      </c>
      <c r="R2087" t="s">
        <v>4069</v>
      </c>
      <c r="S2087" t="s">
        <v>5166</v>
      </c>
    </row>
    <row r="2088" spans="1:19">
      <c r="A2088" t="s">
        <v>5167</v>
      </c>
      <c r="B2088" s="1">
        <v>43722</v>
      </c>
      <c r="C2088" t="s">
        <v>22</v>
      </c>
      <c r="D2088">
        <v>36</v>
      </c>
      <c r="E2088" t="s">
        <v>23</v>
      </c>
      <c r="F2088">
        <v>0</v>
      </c>
      <c r="G2088">
        <v>3</v>
      </c>
      <c r="H2088" t="s">
        <v>3686</v>
      </c>
      <c r="I2088">
        <v>6045</v>
      </c>
      <c r="J2088">
        <v>5</v>
      </c>
      <c r="K2088">
        <v>71</v>
      </c>
      <c r="L2088" t="s">
        <v>316</v>
      </c>
      <c r="M2088" t="s">
        <v>23</v>
      </c>
      <c r="N2088" t="s">
        <v>23</v>
      </c>
      <c r="O2088" t="s">
        <v>49</v>
      </c>
      <c r="P2088" t="s">
        <v>164</v>
      </c>
      <c r="Q2088" t="s">
        <v>50</v>
      </c>
      <c r="R2088" t="s">
        <v>212</v>
      </c>
      <c r="S2088" t="s">
        <v>5168</v>
      </c>
    </row>
    <row r="2089" spans="1:19">
      <c r="A2089" t="s">
        <v>5169</v>
      </c>
      <c r="B2089" s="1">
        <v>44303</v>
      </c>
      <c r="C2089" t="s">
        <v>33</v>
      </c>
      <c r="D2089">
        <v>41</v>
      </c>
      <c r="E2089" t="s">
        <v>23</v>
      </c>
      <c r="F2089">
        <v>0</v>
      </c>
      <c r="G2089">
        <v>3</v>
      </c>
      <c r="H2089" t="s">
        <v>3686</v>
      </c>
      <c r="I2089">
        <v>4848</v>
      </c>
      <c r="J2089">
        <v>0</v>
      </c>
      <c r="K2089">
        <v>52</v>
      </c>
      <c r="M2089" t="s">
        <v>23</v>
      </c>
      <c r="N2089" t="s">
        <v>39</v>
      </c>
      <c r="P2089" t="s">
        <v>202</v>
      </c>
      <c r="Q2089" t="s">
        <v>50</v>
      </c>
      <c r="R2089" t="s">
        <v>2422</v>
      </c>
      <c r="S2089" t="s">
        <v>5170</v>
      </c>
    </row>
    <row r="2090" spans="1:19">
      <c r="A2090" t="s">
        <v>5171</v>
      </c>
      <c r="B2090" s="1">
        <v>45020</v>
      </c>
      <c r="C2090" t="s">
        <v>33</v>
      </c>
      <c r="D2090">
        <v>57</v>
      </c>
      <c r="E2090" t="s">
        <v>39</v>
      </c>
      <c r="F2090">
        <v>0</v>
      </c>
      <c r="G2090">
        <v>3</v>
      </c>
      <c r="H2090" t="s">
        <v>3686</v>
      </c>
      <c r="I2090">
        <v>3354</v>
      </c>
      <c r="J2090">
        <v>0</v>
      </c>
      <c r="K2090">
        <v>28</v>
      </c>
      <c r="M2090" t="s">
        <v>23</v>
      </c>
      <c r="N2090" t="s">
        <v>23</v>
      </c>
      <c r="O2090" t="s">
        <v>56</v>
      </c>
      <c r="P2090" t="s">
        <v>26</v>
      </c>
      <c r="Q2090" t="s">
        <v>27</v>
      </c>
      <c r="R2090" t="s">
        <v>5172</v>
      </c>
      <c r="S2090" t="s">
        <v>5173</v>
      </c>
    </row>
    <row r="2091" spans="1:19">
      <c r="A2091" t="s">
        <v>5174</v>
      </c>
      <c r="B2091" s="1">
        <v>44586</v>
      </c>
      <c r="C2091" t="s">
        <v>33</v>
      </c>
      <c r="D2091">
        <v>59</v>
      </c>
      <c r="E2091" t="s">
        <v>23</v>
      </c>
      <c r="F2091">
        <v>3</v>
      </c>
      <c r="G2091">
        <v>3</v>
      </c>
      <c r="H2091" t="s">
        <v>3686</v>
      </c>
      <c r="I2091">
        <v>3853</v>
      </c>
      <c r="J2091">
        <v>3</v>
      </c>
      <c r="K2091">
        <v>43</v>
      </c>
      <c r="L2091" t="s">
        <v>142</v>
      </c>
      <c r="M2091" t="s">
        <v>23</v>
      </c>
      <c r="N2091" t="s">
        <v>23</v>
      </c>
      <c r="O2091" t="s">
        <v>25</v>
      </c>
      <c r="P2091" t="s">
        <v>26</v>
      </c>
      <c r="Q2091" t="s">
        <v>27</v>
      </c>
      <c r="R2091" t="s">
        <v>3951</v>
      </c>
      <c r="S2091" t="s">
        <v>5175</v>
      </c>
    </row>
    <row r="2092" spans="1:19">
      <c r="A2092" t="s">
        <v>5176</v>
      </c>
      <c r="B2092" s="1">
        <v>45528</v>
      </c>
      <c r="C2092" t="s">
        <v>22</v>
      </c>
      <c r="D2092">
        <v>39</v>
      </c>
      <c r="E2092" t="s">
        <v>23</v>
      </c>
      <c r="F2092">
        <v>3</v>
      </c>
      <c r="G2092">
        <v>3</v>
      </c>
      <c r="H2092" t="s">
        <v>3686</v>
      </c>
      <c r="I2092">
        <v>3582</v>
      </c>
      <c r="J2092">
        <v>8</v>
      </c>
      <c r="K2092">
        <v>12</v>
      </c>
      <c r="L2092" t="s">
        <v>97</v>
      </c>
      <c r="M2092" t="s">
        <v>23</v>
      </c>
      <c r="N2092" t="s">
        <v>23</v>
      </c>
      <c r="O2092" t="s">
        <v>56</v>
      </c>
      <c r="P2092" t="s">
        <v>26</v>
      </c>
      <c r="Q2092" t="s">
        <v>27</v>
      </c>
      <c r="R2092" t="s">
        <v>651</v>
      </c>
      <c r="S2092" t="s">
        <v>5177</v>
      </c>
    </row>
    <row r="2093" spans="1:19">
      <c r="A2093" t="s">
        <v>5178</v>
      </c>
      <c r="B2093" s="1">
        <v>44762</v>
      </c>
      <c r="C2093" t="s">
        <v>22</v>
      </c>
      <c r="D2093">
        <v>42</v>
      </c>
      <c r="E2093" t="s">
        <v>39</v>
      </c>
      <c r="F2093">
        <v>0</v>
      </c>
      <c r="G2093">
        <v>3</v>
      </c>
      <c r="H2093" t="s">
        <v>3686</v>
      </c>
      <c r="I2093">
        <v>5042</v>
      </c>
      <c r="J2093">
        <v>0</v>
      </c>
      <c r="K2093">
        <v>37</v>
      </c>
      <c r="L2093" t="s">
        <v>40</v>
      </c>
      <c r="M2093" t="s">
        <v>23</v>
      </c>
      <c r="N2093" t="s">
        <v>23</v>
      </c>
      <c r="O2093" t="s">
        <v>49</v>
      </c>
      <c r="P2093" t="s">
        <v>202</v>
      </c>
      <c r="Q2093" t="s">
        <v>27</v>
      </c>
      <c r="R2093" t="s">
        <v>4208</v>
      </c>
      <c r="S2093" t="s">
        <v>5179</v>
      </c>
    </row>
    <row r="2094" spans="1:19">
      <c r="A2094" t="s">
        <v>5180</v>
      </c>
      <c r="B2094" s="1">
        <v>45855</v>
      </c>
      <c r="C2094" t="s">
        <v>33</v>
      </c>
      <c r="D2094">
        <v>27</v>
      </c>
      <c r="E2094" t="s">
        <v>23</v>
      </c>
      <c r="F2094">
        <v>0</v>
      </c>
      <c r="G2094">
        <v>3</v>
      </c>
      <c r="H2094" t="s">
        <v>3751</v>
      </c>
      <c r="I2094">
        <v>2849</v>
      </c>
      <c r="J2094">
        <v>8</v>
      </c>
      <c r="K2094">
        <v>1</v>
      </c>
      <c r="M2094" t="s">
        <v>23</v>
      </c>
      <c r="N2094" t="s">
        <v>23</v>
      </c>
      <c r="O2094" t="s">
        <v>49</v>
      </c>
      <c r="P2094" t="s">
        <v>26</v>
      </c>
      <c r="Q2094" t="s">
        <v>50</v>
      </c>
      <c r="R2094" t="s">
        <v>2486</v>
      </c>
      <c r="S2094" t="s">
        <v>5181</v>
      </c>
    </row>
    <row r="2095" spans="1:19">
      <c r="A2095" t="s">
        <v>5182</v>
      </c>
      <c r="B2095" s="1">
        <v>45151</v>
      </c>
      <c r="C2095" t="s">
        <v>33</v>
      </c>
      <c r="D2095">
        <v>63</v>
      </c>
      <c r="E2095" t="s">
        <v>39</v>
      </c>
      <c r="F2095">
        <v>0</v>
      </c>
      <c r="G2095">
        <v>3</v>
      </c>
      <c r="H2095" t="s">
        <v>3686</v>
      </c>
      <c r="I2095">
        <v>5557</v>
      </c>
      <c r="J2095">
        <v>0</v>
      </c>
      <c r="K2095">
        <v>24</v>
      </c>
      <c r="L2095" t="s">
        <v>40</v>
      </c>
      <c r="M2095" t="s">
        <v>23</v>
      </c>
      <c r="N2095" t="s">
        <v>23</v>
      </c>
      <c r="O2095" t="s">
        <v>25</v>
      </c>
      <c r="P2095" t="s">
        <v>26</v>
      </c>
      <c r="Q2095" t="s">
        <v>50</v>
      </c>
      <c r="R2095" t="s">
        <v>586</v>
      </c>
      <c r="S2095" t="s">
        <v>5183</v>
      </c>
    </row>
    <row r="2096" spans="1:19">
      <c r="A2096" t="s">
        <v>5184</v>
      </c>
      <c r="B2096" s="1">
        <v>43773</v>
      </c>
      <c r="C2096" t="s">
        <v>33</v>
      </c>
      <c r="D2096">
        <v>55</v>
      </c>
      <c r="E2096" t="s">
        <v>23</v>
      </c>
      <c r="F2096">
        <v>0</v>
      </c>
      <c r="G2096">
        <v>3</v>
      </c>
      <c r="H2096" t="s">
        <v>3686</v>
      </c>
      <c r="I2096">
        <v>4216</v>
      </c>
      <c r="J2096">
        <v>3</v>
      </c>
      <c r="K2096">
        <v>69</v>
      </c>
      <c r="L2096" t="s">
        <v>316</v>
      </c>
      <c r="M2096" t="s">
        <v>23</v>
      </c>
      <c r="N2096" t="s">
        <v>23</v>
      </c>
      <c r="O2096" t="s">
        <v>25</v>
      </c>
      <c r="P2096" t="s">
        <v>164</v>
      </c>
      <c r="Q2096" t="s">
        <v>27</v>
      </c>
      <c r="R2096" t="s">
        <v>5185</v>
      </c>
      <c r="S2096" t="s">
        <v>5186</v>
      </c>
    </row>
    <row r="2097" spans="1:19">
      <c r="A2097" t="s">
        <v>5187</v>
      </c>
      <c r="B2097" s="1">
        <v>45670</v>
      </c>
      <c r="C2097" t="s">
        <v>33</v>
      </c>
      <c r="D2097">
        <v>63</v>
      </c>
      <c r="E2097" t="s">
        <v>39</v>
      </c>
      <c r="F2097">
        <v>0</v>
      </c>
      <c r="G2097">
        <v>3</v>
      </c>
      <c r="H2097" t="s">
        <v>3686</v>
      </c>
      <c r="I2097">
        <v>4989</v>
      </c>
      <c r="J2097">
        <v>0</v>
      </c>
      <c r="K2097">
        <v>7</v>
      </c>
      <c r="M2097" t="s">
        <v>23</v>
      </c>
      <c r="N2097" t="s">
        <v>23</v>
      </c>
      <c r="O2097" t="s">
        <v>25</v>
      </c>
      <c r="P2097" t="s">
        <v>26</v>
      </c>
      <c r="Q2097" t="s">
        <v>27</v>
      </c>
      <c r="R2097" t="s">
        <v>2278</v>
      </c>
      <c r="S2097" t="s">
        <v>5188</v>
      </c>
    </row>
    <row r="2098" spans="1:19">
      <c r="A2098" t="s">
        <v>5189</v>
      </c>
      <c r="B2098" s="1">
        <v>44768</v>
      </c>
      <c r="C2098" t="s">
        <v>22</v>
      </c>
      <c r="D2098">
        <v>29</v>
      </c>
      <c r="E2098" t="s">
        <v>39</v>
      </c>
      <c r="F2098">
        <v>0</v>
      </c>
      <c r="G2098">
        <v>3</v>
      </c>
      <c r="H2098" t="s">
        <v>3686</v>
      </c>
      <c r="I2098">
        <v>3194</v>
      </c>
      <c r="J2098">
        <v>0</v>
      </c>
      <c r="K2098">
        <v>37</v>
      </c>
      <c r="L2098" t="s">
        <v>40</v>
      </c>
      <c r="M2098" t="s">
        <v>23</v>
      </c>
      <c r="N2098" t="s">
        <v>23</v>
      </c>
      <c r="O2098" t="s">
        <v>25</v>
      </c>
      <c r="P2098" t="s">
        <v>26</v>
      </c>
      <c r="Q2098" t="s">
        <v>27</v>
      </c>
      <c r="R2098" t="s">
        <v>3082</v>
      </c>
      <c r="S2098" t="s">
        <v>5190</v>
      </c>
    </row>
    <row r="2099" spans="1:19">
      <c r="A2099" t="s">
        <v>5191</v>
      </c>
      <c r="B2099" s="1">
        <v>43729</v>
      </c>
      <c r="C2099" t="s">
        <v>22</v>
      </c>
      <c r="D2099">
        <v>47</v>
      </c>
      <c r="E2099" t="s">
        <v>39</v>
      </c>
      <c r="F2099">
        <v>0</v>
      </c>
      <c r="G2099">
        <v>3</v>
      </c>
      <c r="H2099" t="s">
        <v>3686</v>
      </c>
      <c r="I2099">
        <v>5319</v>
      </c>
      <c r="J2099">
        <v>0</v>
      </c>
      <c r="K2099">
        <v>71</v>
      </c>
      <c r="M2099" t="s">
        <v>23</v>
      </c>
      <c r="N2099" t="s">
        <v>23</v>
      </c>
      <c r="O2099" t="s">
        <v>25</v>
      </c>
      <c r="P2099" t="s">
        <v>202</v>
      </c>
      <c r="Q2099" t="s">
        <v>50</v>
      </c>
      <c r="R2099" t="s">
        <v>3185</v>
      </c>
      <c r="S2099" t="s">
        <v>5192</v>
      </c>
    </row>
    <row r="2100" spans="1:19">
      <c r="A2100" t="s">
        <v>5193</v>
      </c>
      <c r="B2100" s="1">
        <v>44677</v>
      </c>
      <c r="C2100" t="s">
        <v>33</v>
      </c>
      <c r="D2100">
        <v>49</v>
      </c>
      <c r="E2100" t="s">
        <v>23</v>
      </c>
      <c r="F2100">
        <v>4</v>
      </c>
      <c r="G2100">
        <v>3</v>
      </c>
      <c r="H2100" t="s">
        <v>3686</v>
      </c>
      <c r="I2100">
        <v>2211</v>
      </c>
      <c r="J2100">
        <v>5</v>
      </c>
      <c r="K2100">
        <v>40</v>
      </c>
      <c r="M2100" t="s">
        <v>23</v>
      </c>
      <c r="N2100" t="s">
        <v>39</v>
      </c>
      <c r="P2100" t="s">
        <v>26</v>
      </c>
      <c r="Q2100" t="s">
        <v>27</v>
      </c>
      <c r="R2100" t="s">
        <v>5194</v>
      </c>
      <c r="S2100" t="s">
        <v>5195</v>
      </c>
    </row>
    <row r="2101" spans="1:19">
      <c r="A2101" t="s">
        <v>5196</v>
      </c>
      <c r="B2101" s="1">
        <v>45827</v>
      </c>
      <c r="C2101" t="s">
        <v>33</v>
      </c>
      <c r="D2101">
        <v>42</v>
      </c>
      <c r="E2101" t="s">
        <v>39</v>
      </c>
      <c r="F2101">
        <v>0</v>
      </c>
      <c r="G2101">
        <v>3</v>
      </c>
      <c r="H2101" t="s">
        <v>3751</v>
      </c>
      <c r="I2101">
        <v>5968</v>
      </c>
      <c r="J2101">
        <v>0</v>
      </c>
      <c r="K2101">
        <v>2</v>
      </c>
      <c r="L2101" t="s">
        <v>48</v>
      </c>
      <c r="M2101" t="s">
        <v>23</v>
      </c>
      <c r="N2101" t="s">
        <v>23</v>
      </c>
      <c r="O2101" t="s">
        <v>49</v>
      </c>
      <c r="P2101" t="s">
        <v>26</v>
      </c>
      <c r="Q2101" t="s">
        <v>50</v>
      </c>
      <c r="R2101" t="s">
        <v>4825</v>
      </c>
      <c r="S2101" t="s">
        <v>5197</v>
      </c>
    </row>
    <row r="2102" spans="1:19">
      <c r="A2102" t="s">
        <v>5198</v>
      </c>
      <c r="B2102" s="1">
        <v>44174</v>
      </c>
      <c r="C2102" t="s">
        <v>33</v>
      </c>
      <c r="D2102">
        <v>39</v>
      </c>
      <c r="E2102" t="s">
        <v>39</v>
      </c>
      <c r="F2102">
        <v>0</v>
      </c>
      <c r="G2102">
        <v>3</v>
      </c>
      <c r="H2102" t="s">
        <v>3686</v>
      </c>
      <c r="I2102">
        <v>5795</v>
      </c>
      <c r="J2102">
        <v>0</v>
      </c>
      <c r="K2102">
        <v>56</v>
      </c>
      <c r="M2102" t="s">
        <v>39</v>
      </c>
      <c r="N2102" t="s">
        <v>23</v>
      </c>
      <c r="O2102" t="s">
        <v>49</v>
      </c>
      <c r="P2102" t="s">
        <v>164</v>
      </c>
      <c r="Q2102" t="s">
        <v>27</v>
      </c>
      <c r="R2102" t="s">
        <v>2097</v>
      </c>
      <c r="S2102" t="s">
        <v>5199</v>
      </c>
    </row>
    <row r="2103" spans="1:19">
      <c r="A2103" t="s">
        <v>5200</v>
      </c>
      <c r="B2103" s="1">
        <v>43808</v>
      </c>
      <c r="C2103" t="s">
        <v>22</v>
      </c>
      <c r="D2103">
        <v>51</v>
      </c>
      <c r="E2103" t="s">
        <v>23</v>
      </c>
      <c r="F2103">
        <v>3</v>
      </c>
      <c r="G2103">
        <v>3</v>
      </c>
      <c r="H2103" t="s">
        <v>3686</v>
      </c>
      <c r="I2103">
        <v>4108</v>
      </c>
      <c r="J2103">
        <v>1</v>
      </c>
      <c r="K2103">
        <v>68</v>
      </c>
      <c r="M2103" t="s">
        <v>23</v>
      </c>
      <c r="N2103" t="s">
        <v>23</v>
      </c>
      <c r="O2103" t="s">
        <v>25</v>
      </c>
      <c r="P2103" t="s">
        <v>164</v>
      </c>
      <c r="Q2103" t="s">
        <v>27</v>
      </c>
      <c r="R2103" t="s">
        <v>5201</v>
      </c>
      <c r="S2103" t="s">
        <v>5202</v>
      </c>
    </row>
    <row r="2104" spans="1:19">
      <c r="A2104" t="s">
        <v>5203</v>
      </c>
      <c r="B2104" s="1">
        <v>43924</v>
      </c>
      <c r="C2104" t="s">
        <v>22</v>
      </c>
      <c r="D2104">
        <v>21</v>
      </c>
      <c r="E2104" t="s">
        <v>23</v>
      </c>
      <c r="F2104">
        <v>1</v>
      </c>
      <c r="G2104">
        <v>3</v>
      </c>
      <c r="H2104" t="s">
        <v>3686</v>
      </c>
      <c r="I2104">
        <v>5371</v>
      </c>
      <c r="J2104">
        <v>0</v>
      </c>
      <c r="K2104">
        <v>64</v>
      </c>
      <c r="M2104" t="s">
        <v>23</v>
      </c>
      <c r="N2104" t="s">
        <v>23</v>
      </c>
      <c r="O2104" t="s">
        <v>25</v>
      </c>
      <c r="P2104" t="s">
        <v>26</v>
      </c>
      <c r="Q2104" t="s">
        <v>27</v>
      </c>
      <c r="R2104" t="s">
        <v>5204</v>
      </c>
      <c r="S2104" t="s">
        <v>5205</v>
      </c>
    </row>
    <row r="2105" spans="1:19">
      <c r="A2105" t="s">
        <v>5206</v>
      </c>
      <c r="B2105" s="1">
        <v>44965</v>
      </c>
      <c r="C2105" t="s">
        <v>22</v>
      </c>
      <c r="D2105">
        <v>45</v>
      </c>
      <c r="E2105" t="s">
        <v>39</v>
      </c>
      <c r="F2105">
        <v>0</v>
      </c>
      <c r="G2105">
        <v>3</v>
      </c>
      <c r="H2105" t="s">
        <v>3686</v>
      </c>
      <c r="I2105">
        <v>3778</v>
      </c>
      <c r="J2105">
        <v>0</v>
      </c>
      <c r="K2105">
        <v>30</v>
      </c>
      <c r="L2105" t="s">
        <v>40</v>
      </c>
      <c r="M2105" t="s">
        <v>23</v>
      </c>
      <c r="N2105" t="s">
        <v>23</v>
      </c>
      <c r="O2105" t="s">
        <v>25</v>
      </c>
      <c r="P2105" t="s">
        <v>26</v>
      </c>
      <c r="Q2105" t="s">
        <v>27</v>
      </c>
      <c r="R2105" t="s">
        <v>1063</v>
      </c>
      <c r="S2105" t="s">
        <v>5207</v>
      </c>
    </row>
    <row r="2106" spans="1:19">
      <c r="A2106" t="s">
        <v>5208</v>
      </c>
      <c r="B2106" s="1">
        <v>44813</v>
      </c>
      <c r="C2106" t="s">
        <v>22</v>
      </c>
      <c r="D2106">
        <v>62</v>
      </c>
      <c r="E2106" t="s">
        <v>39</v>
      </c>
      <c r="F2106">
        <v>0</v>
      </c>
      <c r="G2106">
        <v>3</v>
      </c>
      <c r="H2106" t="s">
        <v>3686</v>
      </c>
      <c r="I2106">
        <v>5154</v>
      </c>
      <c r="J2106">
        <v>0</v>
      </c>
      <c r="K2106">
        <v>35</v>
      </c>
      <c r="L2106" t="s">
        <v>40</v>
      </c>
      <c r="M2106" t="s">
        <v>23</v>
      </c>
      <c r="N2106" t="s">
        <v>23</v>
      </c>
      <c r="O2106" t="s">
        <v>25</v>
      </c>
      <c r="P2106" t="s">
        <v>26</v>
      </c>
      <c r="Q2106" t="s">
        <v>50</v>
      </c>
      <c r="R2106" t="s">
        <v>763</v>
      </c>
      <c r="S2106" t="s">
        <v>5209</v>
      </c>
    </row>
    <row r="2107" spans="1:19">
      <c r="A2107" t="s">
        <v>5210</v>
      </c>
      <c r="B2107" s="1">
        <v>43988</v>
      </c>
      <c r="C2107" t="s">
        <v>22</v>
      </c>
      <c r="D2107">
        <v>44</v>
      </c>
      <c r="E2107" t="s">
        <v>39</v>
      </c>
      <c r="F2107">
        <v>2</v>
      </c>
      <c r="G2107">
        <v>3</v>
      </c>
      <c r="H2107" t="s">
        <v>3686</v>
      </c>
      <c r="I2107">
        <v>4402</v>
      </c>
      <c r="J2107">
        <v>0</v>
      </c>
      <c r="K2107">
        <v>62</v>
      </c>
      <c r="M2107" t="s">
        <v>23</v>
      </c>
      <c r="N2107" t="s">
        <v>39</v>
      </c>
      <c r="P2107" t="s">
        <v>164</v>
      </c>
      <c r="Q2107" t="s">
        <v>27</v>
      </c>
      <c r="R2107" t="s">
        <v>657</v>
      </c>
      <c r="S2107" t="s">
        <v>5211</v>
      </c>
    </row>
    <row r="2108" spans="1:19">
      <c r="A2108" t="s">
        <v>5212</v>
      </c>
      <c r="B2108" s="1">
        <v>44936</v>
      </c>
      <c r="C2108" t="s">
        <v>22</v>
      </c>
      <c r="D2108">
        <v>64</v>
      </c>
      <c r="E2108" t="s">
        <v>23</v>
      </c>
      <c r="F2108">
        <v>2</v>
      </c>
      <c r="G2108">
        <v>3</v>
      </c>
      <c r="H2108" t="s">
        <v>3686</v>
      </c>
      <c r="I2108">
        <v>4337</v>
      </c>
      <c r="J2108">
        <v>7</v>
      </c>
      <c r="K2108">
        <v>31</v>
      </c>
      <c r="L2108" t="s">
        <v>40</v>
      </c>
      <c r="M2108" t="s">
        <v>39</v>
      </c>
      <c r="N2108" t="s">
        <v>23</v>
      </c>
      <c r="O2108" t="s">
        <v>56</v>
      </c>
      <c r="P2108" t="s">
        <v>202</v>
      </c>
      <c r="Q2108" t="s">
        <v>27</v>
      </c>
      <c r="R2108" t="s">
        <v>5213</v>
      </c>
      <c r="S2108" t="s">
        <v>5214</v>
      </c>
    </row>
    <row r="2109" spans="1:19">
      <c r="A2109" t="s">
        <v>5215</v>
      </c>
      <c r="B2109" s="1">
        <v>43780</v>
      </c>
      <c r="C2109" t="s">
        <v>33</v>
      </c>
      <c r="D2109">
        <v>42</v>
      </c>
      <c r="E2109" t="s">
        <v>39</v>
      </c>
      <c r="F2109">
        <v>0</v>
      </c>
      <c r="G2109">
        <v>3</v>
      </c>
      <c r="H2109" t="s">
        <v>3686</v>
      </c>
      <c r="I2109">
        <v>6499</v>
      </c>
      <c r="J2109">
        <v>0</v>
      </c>
      <c r="K2109">
        <v>69</v>
      </c>
      <c r="L2109" t="s">
        <v>316</v>
      </c>
      <c r="M2109" t="s">
        <v>23</v>
      </c>
      <c r="N2109" t="s">
        <v>23</v>
      </c>
      <c r="O2109" t="s">
        <v>49</v>
      </c>
      <c r="P2109" t="s">
        <v>164</v>
      </c>
      <c r="Q2109" t="s">
        <v>50</v>
      </c>
      <c r="R2109" t="s">
        <v>1843</v>
      </c>
      <c r="S2109" t="s">
        <v>5216</v>
      </c>
    </row>
    <row r="2110" spans="1:19">
      <c r="A2110" t="s">
        <v>5217</v>
      </c>
      <c r="B2110" s="1">
        <v>45188</v>
      </c>
      <c r="C2110" t="s">
        <v>22</v>
      </c>
      <c r="D2110">
        <v>66</v>
      </c>
      <c r="E2110" t="s">
        <v>23</v>
      </c>
      <c r="F2110">
        <v>0</v>
      </c>
      <c r="G2110">
        <v>3</v>
      </c>
      <c r="H2110" t="s">
        <v>3686</v>
      </c>
      <c r="I2110">
        <v>5788</v>
      </c>
      <c r="J2110">
        <v>1</v>
      </c>
      <c r="K2110">
        <v>23</v>
      </c>
      <c r="M2110" t="s">
        <v>23</v>
      </c>
      <c r="N2110" t="s">
        <v>23</v>
      </c>
      <c r="O2110" t="s">
        <v>25</v>
      </c>
      <c r="P2110" t="s">
        <v>202</v>
      </c>
      <c r="Q2110" t="s">
        <v>27</v>
      </c>
      <c r="R2110" t="s">
        <v>2576</v>
      </c>
      <c r="S2110" t="s">
        <v>5218</v>
      </c>
    </row>
    <row r="2111" spans="1:19">
      <c r="A2111" t="s">
        <v>5219</v>
      </c>
      <c r="B2111" s="1">
        <v>45396</v>
      </c>
      <c r="C2111" t="s">
        <v>33</v>
      </c>
      <c r="D2111">
        <v>70</v>
      </c>
      <c r="E2111" t="s">
        <v>39</v>
      </c>
      <c r="F2111">
        <v>0</v>
      </c>
      <c r="G2111">
        <v>3</v>
      </c>
      <c r="H2111" t="s">
        <v>3686</v>
      </c>
      <c r="I2111">
        <v>2276</v>
      </c>
      <c r="J2111">
        <v>0</v>
      </c>
      <c r="K2111">
        <v>16</v>
      </c>
      <c r="L2111" t="s">
        <v>97</v>
      </c>
      <c r="M2111" t="s">
        <v>23</v>
      </c>
      <c r="N2111" t="s">
        <v>23</v>
      </c>
      <c r="O2111" t="s">
        <v>49</v>
      </c>
      <c r="P2111" t="s">
        <v>202</v>
      </c>
      <c r="Q2111" t="s">
        <v>27</v>
      </c>
      <c r="R2111" t="s">
        <v>4621</v>
      </c>
      <c r="S2111" t="s">
        <v>5220</v>
      </c>
    </row>
    <row r="2112" spans="1:19">
      <c r="A2112" t="s">
        <v>5221</v>
      </c>
      <c r="B2112" s="1">
        <v>45669</v>
      </c>
      <c r="C2112" t="s">
        <v>33</v>
      </c>
      <c r="D2112">
        <v>66</v>
      </c>
      <c r="E2112" t="s">
        <v>39</v>
      </c>
      <c r="F2112">
        <v>0</v>
      </c>
      <c r="G2112">
        <v>3</v>
      </c>
      <c r="H2112" t="s">
        <v>3686</v>
      </c>
      <c r="I2112">
        <v>2107</v>
      </c>
      <c r="J2112">
        <v>0</v>
      </c>
      <c r="K2112">
        <v>7</v>
      </c>
      <c r="L2112" t="s">
        <v>48</v>
      </c>
      <c r="M2112" t="s">
        <v>23</v>
      </c>
      <c r="N2112" t="s">
        <v>23</v>
      </c>
      <c r="O2112" t="s">
        <v>25</v>
      </c>
      <c r="P2112" t="s">
        <v>202</v>
      </c>
      <c r="Q2112" t="s">
        <v>27</v>
      </c>
      <c r="R2112" t="s">
        <v>2777</v>
      </c>
      <c r="S2112" t="s">
        <v>5222</v>
      </c>
    </row>
    <row r="2113" spans="1:19">
      <c r="A2113" t="s">
        <v>5223</v>
      </c>
      <c r="B2113" s="1">
        <v>44518</v>
      </c>
      <c r="C2113" t="s">
        <v>33</v>
      </c>
      <c r="D2113">
        <v>67</v>
      </c>
      <c r="E2113" t="s">
        <v>39</v>
      </c>
      <c r="F2113">
        <v>0</v>
      </c>
      <c r="G2113">
        <v>3</v>
      </c>
      <c r="H2113" t="s">
        <v>3686</v>
      </c>
      <c r="I2113">
        <v>5715</v>
      </c>
      <c r="J2113">
        <v>0</v>
      </c>
      <c r="K2113">
        <v>45</v>
      </c>
      <c r="L2113" t="s">
        <v>142</v>
      </c>
      <c r="M2113" t="s">
        <v>39</v>
      </c>
      <c r="N2113" t="s">
        <v>23</v>
      </c>
      <c r="O2113" t="s">
        <v>56</v>
      </c>
      <c r="P2113" t="s">
        <v>202</v>
      </c>
      <c r="Q2113" t="s">
        <v>27</v>
      </c>
      <c r="R2113" t="s">
        <v>5224</v>
      </c>
      <c r="S2113" t="s">
        <v>5225</v>
      </c>
    </row>
    <row r="2114" spans="1:19">
      <c r="A2114" t="s">
        <v>5226</v>
      </c>
      <c r="B2114" s="1">
        <v>44851</v>
      </c>
      <c r="C2114" t="s">
        <v>22</v>
      </c>
      <c r="D2114">
        <v>71</v>
      </c>
      <c r="E2114" t="s">
        <v>23</v>
      </c>
      <c r="F2114">
        <v>0</v>
      </c>
      <c r="G2114">
        <v>3</v>
      </c>
      <c r="H2114" t="s">
        <v>3686</v>
      </c>
      <c r="I2114">
        <v>3202</v>
      </c>
      <c r="J2114">
        <v>7</v>
      </c>
      <c r="K2114">
        <v>34</v>
      </c>
      <c r="M2114" t="s">
        <v>23</v>
      </c>
      <c r="N2114" t="s">
        <v>23</v>
      </c>
      <c r="O2114" t="s">
        <v>25</v>
      </c>
      <c r="P2114" t="s">
        <v>202</v>
      </c>
      <c r="Q2114" t="s">
        <v>50</v>
      </c>
      <c r="R2114" t="s">
        <v>129</v>
      </c>
      <c r="S2114" t="s">
        <v>5227</v>
      </c>
    </row>
    <row r="2115" spans="1:19">
      <c r="A2115" t="s">
        <v>5228</v>
      </c>
      <c r="B2115" s="1">
        <v>45587</v>
      </c>
      <c r="C2115" t="s">
        <v>22</v>
      </c>
      <c r="D2115">
        <v>29</v>
      </c>
      <c r="E2115" t="s">
        <v>39</v>
      </c>
      <c r="F2115">
        <v>0</v>
      </c>
      <c r="G2115">
        <v>3</v>
      </c>
      <c r="H2115" t="s">
        <v>3686</v>
      </c>
      <c r="I2115">
        <v>5983</v>
      </c>
      <c r="J2115">
        <v>0</v>
      </c>
      <c r="K2115">
        <v>10</v>
      </c>
      <c r="M2115" t="s">
        <v>23</v>
      </c>
      <c r="N2115" t="s">
        <v>23</v>
      </c>
      <c r="O2115" t="s">
        <v>25</v>
      </c>
      <c r="P2115" t="s">
        <v>26</v>
      </c>
      <c r="Q2115" t="s">
        <v>50</v>
      </c>
      <c r="R2115" t="s">
        <v>218</v>
      </c>
      <c r="S2115" t="s">
        <v>5229</v>
      </c>
    </row>
    <row r="2116" spans="1:19">
      <c r="A2116" t="s">
        <v>5230</v>
      </c>
      <c r="B2116" s="1">
        <v>44160</v>
      </c>
      <c r="C2116" t="s">
        <v>33</v>
      </c>
      <c r="D2116">
        <v>45</v>
      </c>
      <c r="E2116" t="s">
        <v>23</v>
      </c>
      <c r="F2116">
        <v>0</v>
      </c>
      <c r="G2116">
        <v>3</v>
      </c>
      <c r="H2116" t="s">
        <v>3686</v>
      </c>
      <c r="I2116">
        <v>4115</v>
      </c>
      <c r="J2116">
        <v>1</v>
      </c>
      <c r="K2116">
        <v>57</v>
      </c>
      <c r="L2116" t="s">
        <v>142</v>
      </c>
      <c r="M2116" t="s">
        <v>39</v>
      </c>
      <c r="N2116" t="s">
        <v>23</v>
      </c>
      <c r="O2116" t="s">
        <v>56</v>
      </c>
      <c r="P2116" t="s">
        <v>26</v>
      </c>
      <c r="Q2116" t="s">
        <v>27</v>
      </c>
      <c r="R2116" t="s">
        <v>5231</v>
      </c>
      <c r="S2116" t="s">
        <v>5232</v>
      </c>
    </row>
    <row r="2117" spans="1:19">
      <c r="A2117" t="s">
        <v>5233</v>
      </c>
      <c r="B2117" s="1">
        <v>44023</v>
      </c>
      <c r="C2117" t="s">
        <v>33</v>
      </c>
      <c r="D2117">
        <v>42</v>
      </c>
      <c r="E2117" t="s">
        <v>23</v>
      </c>
      <c r="F2117">
        <v>1</v>
      </c>
      <c r="G2117">
        <v>3</v>
      </c>
      <c r="H2117" t="s">
        <v>3686</v>
      </c>
      <c r="I2117">
        <v>6090</v>
      </c>
      <c r="J2117">
        <v>3</v>
      </c>
      <c r="K2117">
        <v>61</v>
      </c>
      <c r="L2117" t="s">
        <v>142</v>
      </c>
      <c r="M2117" t="s">
        <v>23</v>
      </c>
      <c r="N2117" t="s">
        <v>23</v>
      </c>
      <c r="O2117" t="s">
        <v>25</v>
      </c>
      <c r="P2117" t="s">
        <v>164</v>
      </c>
      <c r="Q2117" t="s">
        <v>50</v>
      </c>
      <c r="R2117" t="s">
        <v>5234</v>
      </c>
      <c r="S2117" t="s">
        <v>5235</v>
      </c>
    </row>
    <row r="2118" spans="1:19">
      <c r="A2118" t="s">
        <v>5236</v>
      </c>
      <c r="B2118" s="1">
        <v>45840</v>
      </c>
      <c r="C2118" t="s">
        <v>33</v>
      </c>
      <c r="D2118">
        <v>21</v>
      </c>
      <c r="E2118" t="s">
        <v>39</v>
      </c>
      <c r="F2118">
        <v>1</v>
      </c>
      <c r="G2118">
        <v>3</v>
      </c>
      <c r="H2118" t="s">
        <v>3751</v>
      </c>
      <c r="I2118">
        <v>4556</v>
      </c>
      <c r="J2118">
        <v>0</v>
      </c>
      <c r="K2118">
        <v>1</v>
      </c>
      <c r="L2118" t="s">
        <v>48</v>
      </c>
      <c r="M2118" t="s">
        <v>23</v>
      </c>
      <c r="N2118" t="s">
        <v>39</v>
      </c>
      <c r="P2118" t="s">
        <v>26</v>
      </c>
      <c r="Q2118" t="s">
        <v>84</v>
      </c>
      <c r="R2118" t="s">
        <v>1597</v>
      </c>
      <c r="S2118" t="s">
        <v>5237</v>
      </c>
    </row>
    <row r="2119" spans="1:19">
      <c r="A2119" t="s">
        <v>5238</v>
      </c>
      <c r="B2119" s="1">
        <v>45487</v>
      </c>
      <c r="C2119" t="s">
        <v>33</v>
      </c>
      <c r="D2119">
        <v>59</v>
      </c>
      <c r="E2119" t="s">
        <v>39</v>
      </c>
      <c r="F2119">
        <v>0</v>
      </c>
      <c r="G2119">
        <v>3</v>
      </c>
      <c r="H2119" t="s">
        <v>3686</v>
      </c>
      <c r="I2119">
        <v>2444</v>
      </c>
      <c r="J2119">
        <v>0</v>
      </c>
      <c r="K2119">
        <v>13</v>
      </c>
      <c r="M2119" t="s">
        <v>39</v>
      </c>
      <c r="N2119" t="s">
        <v>23</v>
      </c>
      <c r="O2119" t="s">
        <v>56</v>
      </c>
      <c r="P2119" t="s">
        <v>26</v>
      </c>
      <c r="Q2119" t="s">
        <v>27</v>
      </c>
      <c r="R2119" t="s">
        <v>5239</v>
      </c>
      <c r="S2119" t="s">
        <v>5240</v>
      </c>
    </row>
    <row r="2120" spans="1:19">
      <c r="A2120" t="s">
        <v>5241</v>
      </c>
      <c r="B2120" s="1">
        <v>45370</v>
      </c>
      <c r="C2120" t="s">
        <v>33</v>
      </c>
      <c r="D2120">
        <v>53</v>
      </c>
      <c r="E2120" t="s">
        <v>23</v>
      </c>
      <c r="F2120">
        <v>0</v>
      </c>
      <c r="G2120">
        <v>3</v>
      </c>
      <c r="H2120" t="s">
        <v>3686</v>
      </c>
      <c r="I2120">
        <v>2362</v>
      </c>
      <c r="J2120">
        <v>1</v>
      </c>
      <c r="K2120">
        <v>17</v>
      </c>
      <c r="L2120" t="s">
        <v>97</v>
      </c>
      <c r="M2120" t="s">
        <v>23</v>
      </c>
      <c r="N2120" t="s">
        <v>23</v>
      </c>
      <c r="O2120" t="s">
        <v>25</v>
      </c>
      <c r="P2120" t="s">
        <v>26</v>
      </c>
      <c r="Q2120" t="s">
        <v>27</v>
      </c>
      <c r="R2120" t="s">
        <v>3316</v>
      </c>
      <c r="S2120" t="s">
        <v>5242</v>
      </c>
    </row>
    <row r="2121" spans="1:19">
      <c r="A2121" t="s">
        <v>5243</v>
      </c>
      <c r="B2121" s="1">
        <v>45676</v>
      </c>
      <c r="C2121" t="s">
        <v>22</v>
      </c>
      <c r="D2121">
        <v>47</v>
      </c>
      <c r="E2121" t="s">
        <v>39</v>
      </c>
      <c r="F2121">
        <v>0</v>
      </c>
      <c r="G2121">
        <v>3</v>
      </c>
      <c r="H2121" t="s">
        <v>3686</v>
      </c>
      <c r="I2121">
        <v>3331</v>
      </c>
      <c r="J2121">
        <v>0</v>
      </c>
      <c r="K2121">
        <v>7</v>
      </c>
      <c r="M2121" t="s">
        <v>23</v>
      </c>
      <c r="N2121" t="s">
        <v>39</v>
      </c>
      <c r="P2121" t="s">
        <v>26</v>
      </c>
      <c r="Q2121" t="s">
        <v>50</v>
      </c>
      <c r="R2121" t="s">
        <v>869</v>
      </c>
      <c r="S2121" t="s">
        <v>5244</v>
      </c>
    </row>
    <row r="2122" spans="1:19">
      <c r="A2122" t="s">
        <v>5245</v>
      </c>
      <c r="B2122" s="1">
        <v>44671</v>
      </c>
      <c r="C2122" t="s">
        <v>22</v>
      </c>
      <c r="D2122">
        <v>55</v>
      </c>
      <c r="E2122" t="s">
        <v>39</v>
      </c>
      <c r="F2122">
        <v>0</v>
      </c>
      <c r="G2122">
        <v>3</v>
      </c>
      <c r="H2122" t="s">
        <v>3686</v>
      </c>
      <c r="I2122">
        <v>5323</v>
      </c>
      <c r="J2122">
        <v>0</v>
      </c>
      <c r="K2122">
        <v>40</v>
      </c>
      <c r="M2122" t="s">
        <v>39</v>
      </c>
      <c r="N2122" t="s">
        <v>23</v>
      </c>
      <c r="O2122" t="s">
        <v>56</v>
      </c>
      <c r="P2122" t="s">
        <v>202</v>
      </c>
      <c r="Q2122" t="s">
        <v>50</v>
      </c>
      <c r="R2122" t="s">
        <v>5246</v>
      </c>
      <c r="S2122" t="s">
        <v>5247</v>
      </c>
    </row>
    <row r="2123" spans="1:19">
      <c r="A2123" t="s">
        <v>5248</v>
      </c>
      <c r="B2123" s="1">
        <v>44149</v>
      </c>
      <c r="C2123" t="s">
        <v>33</v>
      </c>
      <c r="D2123">
        <v>21</v>
      </c>
      <c r="E2123" t="s">
        <v>39</v>
      </c>
      <c r="F2123">
        <v>0</v>
      </c>
      <c r="G2123">
        <v>3</v>
      </c>
      <c r="H2123" t="s">
        <v>3686</v>
      </c>
      <c r="I2123">
        <v>4487</v>
      </c>
      <c r="J2123">
        <v>0</v>
      </c>
      <c r="K2123">
        <v>57</v>
      </c>
      <c r="M2123" t="s">
        <v>23</v>
      </c>
      <c r="N2123" t="s">
        <v>23</v>
      </c>
      <c r="O2123" t="s">
        <v>56</v>
      </c>
      <c r="P2123" t="s">
        <v>164</v>
      </c>
      <c r="Q2123" t="s">
        <v>84</v>
      </c>
      <c r="R2123" t="s">
        <v>262</v>
      </c>
      <c r="S2123" t="s">
        <v>5249</v>
      </c>
    </row>
    <row r="2124" spans="1:19">
      <c r="A2124" t="s">
        <v>5250</v>
      </c>
      <c r="B2124" s="1">
        <v>45437</v>
      </c>
      <c r="C2124" t="s">
        <v>33</v>
      </c>
      <c r="D2124">
        <v>64</v>
      </c>
      <c r="E2124" t="s">
        <v>39</v>
      </c>
      <c r="F2124">
        <v>0</v>
      </c>
      <c r="G2124">
        <v>3</v>
      </c>
      <c r="H2124" t="s">
        <v>3686</v>
      </c>
      <c r="I2124">
        <v>2722</v>
      </c>
      <c r="J2124">
        <v>0</v>
      </c>
      <c r="K2124">
        <v>15</v>
      </c>
      <c r="L2124" t="s">
        <v>97</v>
      </c>
      <c r="M2124" t="s">
        <v>23</v>
      </c>
      <c r="N2124" t="s">
        <v>39</v>
      </c>
      <c r="P2124" t="s">
        <v>164</v>
      </c>
      <c r="Q2124" t="s">
        <v>50</v>
      </c>
      <c r="R2124" t="s">
        <v>2422</v>
      </c>
      <c r="S2124" t="s">
        <v>5251</v>
      </c>
    </row>
    <row r="2125" spans="1:19">
      <c r="A2125" t="s">
        <v>5252</v>
      </c>
      <c r="B2125" s="1">
        <v>44876</v>
      </c>
      <c r="C2125" t="s">
        <v>33</v>
      </c>
      <c r="D2125">
        <v>41</v>
      </c>
      <c r="E2125" t="s">
        <v>39</v>
      </c>
      <c r="F2125">
        <v>0</v>
      </c>
      <c r="G2125">
        <v>3</v>
      </c>
      <c r="H2125" t="s">
        <v>3686</v>
      </c>
      <c r="I2125">
        <v>2853</v>
      </c>
      <c r="J2125">
        <v>0</v>
      </c>
      <c r="K2125">
        <v>33</v>
      </c>
      <c r="M2125" t="s">
        <v>23</v>
      </c>
      <c r="N2125" t="s">
        <v>23</v>
      </c>
      <c r="O2125" t="s">
        <v>56</v>
      </c>
      <c r="P2125" t="s">
        <v>202</v>
      </c>
      <c r="Q2125" t="s">
        <v>27</v>
      </c>
      <c r="R2125" t="s">
        <v>1617</v>
      </c>
      <c r="S2125" t="s">
        <v>5253</v>
      </c>
    </row>
    <row r="2126" spans="1:19">
      <c r="A2126" t="s">
        <v>5254</v>
      </c>
      <c r="B2126" s="1">
        <v>45370</v>
      </c>
      <c r="C2126" t="s">
        <v>33</v>
      </c>
      <c r="D2126">
        <v>48</v>
      </c>
      <c r="E2126" t="s">
        <v>23</v>
      </c>
      <c r="F2126">
        <v>0</v>
      </c>
      <c r="G2126">
        <v>3</v>
      </c>
      <c r="H2126" t="s">
        <v>3686</v>
      </c>
      <c r="I2126">
        <v>5977</v>
      </c>
      <c r="J2126">
        <v>5</v>
      </c>
      <c r="K2126">
        <v>17</v>
      </c>
      <c r="L2126" t="s">
        <v>97</v>
      </c>
      <c r="M2126" t="s">
        <v>39</v>
      </c>
      <c r="N2126" t="s">
        <v>23</v>
      </c>
      <c r="O2126" t="s">
        <v>49</v>
      </c>
      <c r="P2126" t="s">
        <v>26</v>
      </c>
      <c r="Q2126" t="s">
        <v>50</v>
      </c>
      <c r="R2126" t="s">
        <v>5255</v>
      </c>
      <c r="S2126" t="s">
        <v>5256</v>
      </c>
    </row>
    <row r="2127" spans="1:19">
      <c r="A2127" t="s">
        <v>5257</v>
      </c>
      <c r="B2127" s="1">
        <v>44820</v>
      </c>
      <c r="C2127" t="s">
        <v>33</v>
      </c>
      <c r="D2127">
        <v>53</v>
      </c>
      <c r="E2127" t="s">
        <v>23</v>
      </c>
      <c r="F2127">
        <v>1</v>
      </c>
      <c r="G2127">
        <v>3</v>
      </c>
      <c r="H2127" t="s">
        <v>3686</v>
      </c>
      <c r="I2127">
        <v>5070</v>
      </c>
      <c r="J2127">
        <v>9</v>
      </c>
      <c r="K2127">
        <v>35</v>
      </c>
      <c r="M2127" t="s">
        <v>23</v>
      </c>
      <c r="N2127" t="s">
        <v>39</v>
      </c>
      <c r="P2127" t="s">
        <v>164</v>
      </c>
      <c r="Q2127" t="s">
        <v>50</v>
      </c>
      <c r="R2127" t="s">
        <v>1597</v>
      </c>
      <c r="S2127" t="s">
        <v>5258</v>
      </c>
    </row>
    <row r="2128" spans="1:19">
      <c r="A2128" t="s">
        <v>5259</v>
      </c>
      <c r="B2128" s="1">
        <v>43807</v>
      </c>
      <c r="C2128" t="s">
        <v>22</v>
      </c>
      <c r="D2128">
        <v>31</v>
      </c>
      <c r="E2128" t="s">
        <v>23</v>
      </c>
      <c r="F2128">
        <v>2</v>
      </c>
      <c r="G2128">
        <v>3</v>
      </c>
      <c r="H2128" t="s">
        <v>3686</v>
      </c>
      <c r="I2128">
        <v>5748</v>
      </c>
      <c r="J2128">
        <v>3</v>
      </c>
      <c r="K2128">
        <v>68</v>
      </c>
      <c r="L2128" t="s">
        <v>316</v>
      </c>
      <c r="M2128" t="s">
        <v>23</v>
      </c>
      <c r="N2128" t="s">
        <v>23</v>
      </c>
      <c r="O2128" t="s">
        <v>25</v>
      </c>
      <c r="P2128" t="s">
        <v>164</v>
      </c>
      <c r="Q2128" t="s">
        <v>27</v>
      </c>
      <c r="R2128" t="s">
        <v>407</v>
      </c>
      <c r="S2128" t="s">
        <v>5260</v>
      </c>
    </row>
    <row r="2129" spans="1:19">
      <c r="A2129" t="s">
        <v>5261</v>
      </c>
      <c r="B2129" s="1">
        <v>43703</v>
      </c>
      <c r="C2129" t="s">
        <v>33</v>
      </c>
      <c r="D2129">
        <v>35</v>
      </c>
      <c r="E2129" t="s">
        <v>23</v>
      </c>
      <c r="F2129">
        <v>0</v>
      </c>
      <c r="G2129">
        <v>3</v>
      </c>
      <c r="H2129" t="s">
        <v>3686</v>
      </c>
      <c r="I2129">
        <v>5411</v>
      </c>
      <c r="J2129">
        <v>10</v>
      </c>
      <c r="K2129">
        <v>72</v>
      </c>
      <c r="L2129" t="s">
        <v>316</v>
      </c>
      <c r="M2129" t="s">
        <v>23</v>
      </c>
      <c r="N2129" t="s">
        <v>23</v>
      </c>
      <c r="O2129" t="s">
        <v>25</v>
      </c>
      <c r="P2129" t="s">
        <v>164</v>
      </c>
      <c r="Q2129" t="s">
        <v>27</v>
      </c>
      <c r="R2129" t="s">
        <v>5262</v>
      </c>
      <c r="S2129" t="s">
        <v>5263</v>
      </c>
    </row>
    <row r="2130" spans="1:19">
      <c r="A2130" t="s">
        <v>5264</v>
      </c>
      <c r="B2130" s="1">
        <v>45579</v>
      </c>
      <c r="C2130" t="s">
        <v>33</v>
      </c>
      <c r="D2130">
        <v>52</v>
      </c>
      <c r="E2130" t="s">
        <v>39</v>
      </c>
      <c r="F2130">
        <v>5</v>
      </c>
      <c r="G2130">
        <v>3</v>
      </c>
      <c r="H2130" t="s">
        <v>3686</v>
      </c>
      <c r="I2130">
        <v>2876</v>
      </c>
      <c r="J2130">
        <v>0</v>
      </c>
      <c r="K2130">
        <v>10</v>
      </c>
      <c r="L2130" t="s">
        <v>97</v>
      </c>
      <c r="M2130" t="s">
        <v>39</v>
      </c>
      <c r="N2130" t="s">
        <v>23</v>
      </c>
      <c r="O2130" t="s">
        <v>49</v>
      </c>
      <c r="P2130" t="s">
        <v>202</v>
      </c>
      <c r="Q2130" t="s">
        <v>50</v>
      </c>
      <c r="R2130" t="s">
        <v>5265</v>
      </c>
      <c r="S2130" t="s">
        <v>5266</v>
      </c>
    </row>
    <row r="2131" spans="1:19">
      <c r="A2131" t="s">
        <v>5267</v>
      </c>
      <c r="B2131" s="1">
        <v>45467</v>
      </c>
      <c r="C2131" t="s">
        <v>22</v>
      </c>
      <c r="D2131">
        <v>47</v>
      </c>
      <c r="E2131" t="s">
        <v>39</v>
      </c>
      <c r="F2131">
        <v>0</v>
      </c>
      <c r="G2131">
        <v>3</v>
      </c>
      <c r="H2131" t="s">
        <v>3686</v>
      </c>
      <c r="I2131">
        <v>4296</v>
      </c>
      <c r="J2131">
        <v>0</v>
      </c>
      <c r="K2131">
        <v>14</v>
      </c>
      <c r="L2131" t="s">
        <v>97</v>
      </c>
      <c r="M2131" t="s">
        <v>23</v>
      </c>
      <c r="N2131" t="s">
        <v>23</v>
      </c>
      <c r="O2131" t="s">
        <v>25</v>
      </c>
      <c r="P2131" t="s">
        <v>26</v>
      </c>
      <c r="Q2131" t="s">
        <v>27</v>
      </c>
      <c r="R2131" t="s">
        <v>5268</v>
      </c>
      <c r="S2131" t="s">
        <v>5269</v>
      </c>
    </row>
    <row r="2132" spans="1:19">
      <c r="A2132" t="s">
        <v>5270</v>
      </c>
      <c r="B2132" s="1">
        <v>44508</v>
      </c>
      <c r="C2132" t="s">
        <v>22</v>
      </c>
      <c r="D2132">
        <v>62</v>
      </c>
      <c r="E2132" t="s">
        <v>23</v>
      </c>
      <c r="F2132">
        <v>3</v>
      </c>
      <c r="G2132">
        <v>3</v>
      </c>
      <c r="H2132" t="s">
        <v>3686</v>
      </c>
      <c r="I2132">
        <v>4221</v>
      </c>
      <c r="J2132">
        <v>2</v>
      </c>
      <c r="K2132">
        <v>45</v>
      </c>
      <c r="M2132" t="s">
        <v>23</v>
      </c>
      <c r="N2132" t="s">
        <v>23</v>
      </c>
      <c r="O2132" t="s">
        <v>25</v>
      </c>
      <c r="P2132" t="s">
        <v>164</v>
      </c>
      <c r="Q2132" t="s">
        <v>27</v>
      </c>
      <c r="R2132" t="s">
        <v>3353</v>
      </c>
      <c r="S2132" t="s">
        <v>5271</v>
      </c>
    </row>
    <row r="2133" spans="1:19">
      <c r="A2133" t="s">
        <v>5272</v>
      </c>
      <c r="B2133" s="1">
        <v>44183</v>
      </c>
      <c r="C2133" t="s">
        <v>22</v>
      </c>
      <c r="D2133">
        <v>61</v>
      </c>
      <c r="E2133" t="s">
        <v>23</v>
      </c>
      <c r="F2133">
        <v>1</v>
      </c>
      <c r="G2133">
        <v>3</v>
      </c>
      <c r="H2133" t="s">
        <v>3686</v>
      </c>
      <c r="I2133">
        <v>5092</v>
      </c>
      <c r="J2133">
        <v>1</v>
      </c>
      <c r="K2133">
        <v>56</v>
      </c>
      <c r="M2133" t="s">
        <v>39</v>
      </c>
      <c r="N2133" t="s">
        <v>23</v>
      </c>
      <c r="O2133" t="s">
        <v>49</v>
      </c>
      <c r="P2133" t="s">
        <v>202</v>
      </c>
      <c r="Q2133" t="s">
        <v>50</v>
      </c>
      <c r="R2133" t="s">
        <v>5273</v>
      </c>
      <c r="S2133" t="s">
        <v>5274</v>
      </c>
    </row>
    <row r="2134" spans="1:19">
      <c r="A2134" t="s">
        <v>5275</v>
      </c>
      <c r="B2134" s="1">
        <v>43686</v>
      </c>
      <c r="C2134" t="s">
        <v>33</v>
      </c>
      <c r="D2134">
        <v>23</v>
      </c>
      <c r="E2134" t="s">
        <v>23</v>
      </c>
      <c r="F2134">
        <v>0</v>
      </c>
      <c r="G2134">
        <v>3</v>
      </c>
      <c r="H2134" t="s">
        <v>3686</v>
      </c>
      <c r="I2134">
        <v>5076</v>
      </c>
      <c r="J2134">
        <v>1</v>
      </c>
      <c r="K2134">
        <v>72</v>
      </c>
      <c r="M2134" t="s">
        <v>23</v>
      </c>
      <c r="N2134" t="s">
        <v>23</v>
      </c>
      <c r="O2134" t="s">
        <v>25</v>
      </c>
      <c r="P2134" t="s">
        <v>164</v>
      </c>
      <c r="Q2134" t="s">
        <v>50</v>
      </c>
      <c r="R2134" t="s">
        <v>1653</v>
      </c>
      <c r="S2134" t="s">
        <v>5276</v>
      </c>
    </row>
    <row r="2135" spans="1:19">
      <c r="A2135" t="s">
        <v>5277</v>
      </c>
      <c r="B2135" s="1">
        <v>44594</v>
      </c>
      <c r="C2135" t="s">
        <v>33</v>
      </c>
      <c r="D2135">
        <v>56</v>
      </c>
      <c r="E2135" t="s">
        <v>23</v>
      </c>
      <c r="F2135">
        <v>0</v>
      </c>
      <c r="G2135">
        <v>3</v>
      </c>
      <c r="H2135" t="s">
        <v>3686</v>
      </c>
      <c r="I2135">
        <v>3773</v>
      </c>
      <c r="J2135">
        <v>4</v>
      </c>
      <c r="K2135">
        <v>42</v>
      </c>
      <c r="M2135" t="s">
        <v>23</v>
      </c>
      <c r="N2135" t="s">
        <v>23</v>
      </c>
      <c r="O2135" t="s">
        <v>49</v>
      </c>
      <c r="P2135" t="s">
        <v>26</v>
      </c>
      <c r="Q2135" t="s">
        <v>50</v>
      </c>
      <c r="R2135" t="s">
        <v>1626</v>
      </c>
      <c r="S2135" t="s">
        <v>5278</v>
      </c>
    </row>
    <row r="2136" spans="1:19">
      <c r="A2136" t="s">
        <v>5279</v>
      </c>
      <c r="B2136" s="1">
        <v>43845</v>
      </c>
      <c r="C2136" t="s">
        <v>22</v>
      </c>
      <c r="D2136">
        <v>58</v>
      </c>
      <c r="E2136" t="s">
        <v>23</v>
      </c>
      <c r="F2136">
        <v>0</v>
      </c>
      <c r="G2136">
        <v>3</v>
      </c>
      <c r="H2136" t="s">
        <v>3686</v>
      </c>
      <c r="I2136">
        <v>4879</v>
      </c>
      <c r="J2136">
        <v>1</v>
      </c>
      <c r="K2136">
        <v>67</v>
      </c>
      <c r="L2136" t="s">
        <v>316</v>
      </c>
      <c r="M2136" t="s">
        <v>23</v>
      </c>
      <c r="N2136" t="s">
        <v>39</v>
      </c>
      <c r="P2136" t="s">
        <v>164</v>
      </c>
      <c r="Q2136" t="s">
        <v>50</v>
      </c>
      <c r="R2136" t="s">
        <v>4975</v>
      </c>
      <c r="S2136" t="s">
        <v>5280</v>
      </c>
    </row>
    <row r="2137" spans="1:19">
      <c r="A2137" t="s">
        <v>5281</v>
      </c>
      <c r="B2137" s="1">
        <v>45857</v>
      </c>
      <c r="C2137" t="s">
        <v>33</v>
      </c>
      <c r="D2137">
        <v>57</v>
      </c>
      <c r="E2137" t="s">
        <v>39</v>
      </c>
      <c r="F2137">
        <v>0</v>
      </c>
      <c r="G2137">
        <v>3</v>
      </c>
      <c r="H2137" t="s">
        <v>3751</v>
      </c>
      <c r="I2137">
        <v>3666</v>
      </c>
      <c r="J2137">
        <v>0</v>
      </c>
      <c r="K2137">
        <v>1</v>
      </c>
      <c r="M2137" t="s">
        <v>23</v>
      </c>
      <c r="N2137" t="s">
        <v>39</v>
      </c>
      <c r="P2137" t="s">
        <v>26</v>
      </c>
      <c r="Q2137" t="s">
        <v>27</v>
      </c>
      <c r="R2137" t="s">
        <v>2664</v>
      </c>
      <c r="S2137" t="s">
        <v>5282</v>
      </c>
    </row>
    <row r="2138" spans="1:19">
      <c r="A2138" t="s">
        <v>5283</v>
      </c>
      <c r="B2138" s="1">
        <v>45629</v>
      </c>
      <c r="C2138" t="s">
        <v>33</v>
      </c>
      <c r="D2138">
        <v>37</v>
      </c>
      <c r="E2138" t="s">
        <v>39</v>
      </c>
      <c r="F2138">
        <v>0</v>
      </c>
      <c r="G2138">
        <v>3</v>
      </c>
      <c r="H2138" t="s">
        <v>3686</v>
      </c>
      <c r="I2138">
        <v>3033</v>
      </c>
      <c r="J2138">
        <v>0</v>
      </c>
      <c r="K2138">
        <v>8</v>
      </c>
      <c r="L2138" t="s">
        <v>48</v>
      </c>
      <c r="M2138" t="s">
        <v>23</v>
      </c>
      <c r="N2138" t="s">
        <v>23</v>
      </c>
      <c r="O2138" t="s">
        <v>49</v>
      </c>
      <c r="P2138" t="s">
        <v>26</v>
      </c>
      <c r="Q2138" t="s">
        <v>27</v>
      </c>
      <c r="R2138" t="s">
        <v>4120</v>
      </c>
      <c r="S2138" t="s">
        <v>5284</v>
      </c>
    </row>
    <row r="2139" spans="1:19">
      <c r="A2139" t="s">
        <v>5285</v>
      </c>
      <c r="B2139" s="1">
        <v>44982</v>
      </c>
      <c r="C2139" t="s">
        <v>33</v>
      </c>
      <c r="D2139">
        <v>24</v>
      </c>
      <c r="E2139" t="s">
        <v>23</v>
      </c>
      <c r="F2139">
        <v>1</v>
      </c>
      <c r="G2139">
        <v>3</v>
      </c>
      <c r="H2139" t="s">
        <v>3686</v>
      </c>
      <c r="I2139">
        <v>5045</v>
      </c>
      <c r="J2139">
        <v>1</v>
      </c>
      <c r="K2139">
        <v>30</v>
      </c>
      <c r="M2139" t="s">
        <v>23</v>
      </c>
      <c r="N2139" t="s">
        <v>39</v>
      </c>
      <c r="P2139" t="s">
        <v>164</v>
      </c>
      <c r="Q2139" t="s">
        <v>50</v>
      </c>
      <c r="R2139" t="s">
        <v>1325</v>
      </c>
      <c r="S2139" t="s">
        <v>5286</v>
      </c>
    </row>
    <row r="2140" spans="1:19">
      <c r="A2140" t="s">
        <v>5287</v>
      </c>
      <c r="B2140" s="1">
        <v>45842</v>
      </c>
      <c r="C2140" t="s">
        <v>33</v>
      </c>
      <c r="D2140">
        <v>38</v>
      </c>
      <c r="E2140" t="s">
        <v>39</v>
      </c>
      <c r="F2140">
        <v>1</v>
      </c>
      <c r="G2140">
        <v>3</v>
      </c>
      <c r="H2140" t="s">
        <v>3751</v>
      </c>
      <c r="I2140">
        <v>2432</v>
      </c>
      <c r="J2140">
        <v>0</v>
      </c>
      <c r="K2140">
        <v>1</v>
      </c>
      <c r="M2140" t="s">
        <v>23</v>
      </c>
      <c r="N2140" t="s">
        <v>23</v>
      </c>
      <c r="O2140" t="s">
        <v>25</v>
      </c>
      <c r="P2140" t="s">
        <v>26</v>
      </c>
      <c r="Q2140" t="s">
        <v>27</v>
      </c>
      <c r="R2140" t="s">
        <v>2145</v>
      </c>
      <c r="S2140" t="s">
        <v>5288</v>
      </c>
    </row>
    <row r="2141" spans="1:19">
      <c r="A2141" t="s">
        <v>5289</v>
      </c>
      <c r="B2141" s="1">
        <v>44084</v>
      </c>
      <c r="C2141" t="s">
        <v>22</v>
      </c>
      <c r="D2141">
        <v>60</v>
      </c>
      <c r="E2141" t="s">
        <v>39</v>
      </c>
      <c r="F2141">
        <v>0</v>
      </c>
      <c r="G2141">
        <v>3</v>
      </c>
      <c r="H2141" t="s">
        <v>3686</v>
      </c>
      <c r="I2141">
        <v>5687</v>
      </c>
      <c r="J2141">
        <v>0</v>
      </c>
      <c r="K2141">
        <v>59</v>
      </c>
      <c r="M2141" t="s">
        <v>23</v>
      </c>
      <c r="N2141" t="s">
        <v>23</v>
      </c>
      <c r="O2141" t="s">
        <v>56</v>
      </c>
      <c r="P2141" t="s">
        <v>26</v>
      </c>
      <c r="Q2141" t="s">
        <v>27</v>
      </c>
      <c r="R2141" t="s">
        <v>1770</v>
      </c>
      <c r="S2141" t="s">
        <v>5290</v>
      </c>
    </row>
    <row r="2142" spans="1:19">
      <c r="A2142" t="s">
        <v>5291</v>
      </c>
      <c r="B2142" s="1">
        <v>43697</v>
      </c>
      <c r="C2142" t="s">
        <v>22</v>
      </c>
      <c r="D2142">
        <v>43</v>
      </c>
      <c r="E2142" t="s">
        <v>39</v>
      </c>
      <c r="F2142">
        <v>0</v>
      </c>
      <c r="G2142">
        <v>3</v>
      </c>
      <c r="H2142" t="s">
        <v>3686</v>
      </c>
      <c r="I2142">
        <v>4085</v>
      </c>
      <c r="J2142">
        <v>0</v>
      </c>
      <c r="K2142">
        <v>72</v>
      </c>
      <c r="M2142" t="s">
        <v>39</v>
      </c>
      <c r="N2142" t="s">
        <v>23</v>
      </c>
      <c r="O2142" t="s">
        <v>49</v>
      </c>
      <c r="P2142" t="s">
        <v>164</v>
      </c>
      <c r="Q2142" t="s">
        <v>50</v>
      </c>
      <c r="R2142" t="s">
        <v>5292</v>
      </c>
      <c r="S2142" t="s">
        <v>5293</v>
      </c>
    </row>
    <row r="2143" spans="1:19">
      <c r="A2143" t="s">
        <v>5294</v>
      </c>
      <c r="B2143" s="1">
        <v>44144</v>
      </c>
      <c r="C2143" t="s">
        <v>33</v>
      </c>
      <c r="D2143">
        <v>54</v>
      </c>
      <c r="E2143" t="s">
        <v>23</v>
      </c>
      <c r="F2143">
        <v>1</v>
      </c>
      <c r="G2143">
        <v>3</v>
      </c>
      <c r="H2143" t="s">
        <v>3686</v>
      </c>
      <c r="I2143">
        <v>6287</v>
      </c>
      <c r="J2143">
        <v>6</v>
      </c>
      <c r="K2143">
        <v>57</v>
      </c>
      <c r="L2143" t="s">
        <v>142</v>
      </c>
      <c r="M2143" t="s">
        <v>23</v>
      </c>
      <c r="N2143" t="s">
        <v>23</v>
      </c>
      <c r="O2143" t="s">
        <v>56</v>
      </c>
      <c r="P2143" t="s">
        <v>202</v>
      </c>
      <c r="Q2143" t="s">
        <v>50</v>
      </c>
      <c r="R2143" t="s">
        <v>2447</v>
      </c>
      <c r="S2143" t="s">
        <v>5295</v>
      </c>
    </row>
    <row r="2144" spans="1:19">
      <c r="A2144" t="s">
        <v>5296</v>
      </c>
      <c r="B2144" s="1">
        <v>43754</v>
      </c>
      <c r="C2144" t="s">
        <v>33</v>
      </c>
      <c r="D2144">
        <v>60</v>
      </c>
      <c r="E2144" t="s">
        <v>39</v>
      </c>
      <c r="F2144">
        <v>0</v>
      </c>
      <c r="G2144">
        <v>3</v>
      </c>
      <c r="H2144" t="s">
        <v>3686</v>
      </c>
      <c r="I2144">
        <v>5474</v>
      </c>
      <c r="J2144">
        <v>0</v>
      </c>
      <c r="K2144">
        <v>70</v>
      </c>
      <c r="M2144" t="s">
        <v>23</v>
      </c>
      <c r="N2144" t="s">
        <v>23</v>
      </c>
      <c r="O2144" t="s">
        <v>49</v>
      </c>
      <c r="P2144" t="s">
        <v>164</v>
      </c>
      <c r="Q2144" t="s">
        <v>27</v>
      </c>
      <c r="R2144" t="s">
        <v>111</v>
      </c>
      <c r="S2144" t="s">
        <v>5297</v>
      </c>
    </row>
    <row r="2145" spans="1:19">
      <c r="A2145" t="s">
        <v>5298</v>
      </c>
      <c r="B2145" s="1">
        <v>45680</v>
      </c>
      <c r="C2145" t="s">
        <v>33</v>
      </c>
      <c r="D2145">
        <v>20</v>
      </c>
      <c r="E2145" t="s">
        <v>39</v>
      </c>
      <c r="F2145">
        <v>0</v>
      </c>
      <c r="G2145">
        <v>3</v>
      </c>
      <c r="H2145" t="s">
        <v>3686</v>
      </c>
      <c r="I2145">
        <v>5545</v>
      </c>
      <c r="J2145">
        <v>0</v>
      </c>
      <c r="K2145">
        <v>7</v>
      </c>
      <c r="L2145" t="s">
        <v>48</v>
      </c>
      <c r="M2145" t="s">
        <v>23</v>
      </c>
      <c r="N2145" t="s">
        <v>23</v>
      </c>
      <c r="O2145" t="s">
        <v>25</v>
      </c>
      <c r="P2145" t="s">
        <v>202</v>
      </c>
      <c r="Q2145" t="s">
        <v>50</v>
      </c>
      <c r="R2145" t="s">
        <v>4585</v>
      </c>
      <c r="S2145" t="s">
        <v>5299</v>
      </c>
    </row>
    <row r="2146" spans="1:19">
      <c r="A2146" t="s">
        <v>5300</v>
      </c>
      <c r="B2146" s="1">
        <v>45159</v>
      </c>
      <c r="C2146" t="s">
        <v>22</v>
      </c>
      <c r="D2146">
        <v>21</v>
      </c>
      <c r="E2146" t="s">
        <v>39</v>
      </c>
      <c r="F2146">
        <v>0</v>
      </c>
      <c r="G2146">
        <v>3</v>
      </c>
      <c r="H2146" t="s">
        <v>3686</v>
      </c>
      <c r="I2146">
        <v>2911</v>
      </c>
      <c r="J2146">
        <v>0</v>
      </c>
      <c r="K2146">
        <v>24</v>
      </c>
      <c r="L2146" t="s">
        <v>40</v>
      </c>
      <c r="M2146" t="s">
        <v>23</v>
      </c>
      <c r="N2146" t="s">
        <v>23</v>
      </c>
      <c r="O2146" t="s">
        <v>56</v>
      </c>
      <c r="P2146" t="s">
        <v>26</v>
      </c>
      <c r="Q2146" t="s">
        <v>84</v>
      </c>
      <c r="R2146" t="s">
        <v>5301</v>
      </c>
      <c r="S2146" t="s">
        <v>5302</v>
      </c>
    </row>
    <row r="2147" spans="1:19">
      <c r="A2147" t="s">
        <v>5303</v>
      </c>
      <c r="B2147" s="1">
        <v>43891</v>
      </c>
      <c r="C2147" t="s">
        <v>33</v>
      </c>
      <c r="D2147">
        <v>68</v>
      </c>
      <c r="E2147" t="s">
        <v>23</v>
      </c>
      <c r="F2147">
        <v>0</v>
      </c>
      <c r="G2147">
        <v>3</v>
      </c>
      <c r="H2147" t="s">
        <v>3686</v>
      </c>
      <c r="I2147">
        <v>4452</v>
      </c>
      <c r="J2147">
        <v>8</v>
      </c>
      <c r="K2147">
        <v>65</v>
      </c>
      <c r="L2147" t="s">
        <v>142</v>
      </c>
      <c r="M2147" t="s">
        <v>23</v>
      </c>
      <c r="N2147" t="s">
        <v>23</v>
      </c>
      <c r="O2147" t="s">
        <v>25</v>
      </c>
      <c r="P2147" t="s">
        <v>202</v>
      </c>
      <c r="Q2147" t="s">
        <v>50</v>
      </c>
      <c r="R2147" t="s">
        <v>2061</v>
      </c>
      <c r="S2147" t="s">
        <v>5304</v>
      </c>
    </row>
    <row r="2148" spans="1:19">
      <c r="A2148" t="s">
        <v>5305</v>
      </c>
      <c r="B2148" s="1">
        <v>43688</v>
      </c>
      <c r="C2148" t="s">
        <v>33</v>
      </c>
      <c r="D2148">
        <v>70</v>
      </c>
      <c r="E2148" t="s">
        <v>23</v>
      </c>
      <c r="F2148">
        <v>0</v>
      </c>
      <c r="G2148">
        <v>3</v>
      </c>
      <c r="H2148" t="s">
        <v>3686</v>
      </c>
      <c r="I2148">
        <v>4627</v>
      </c>
      <c r="J2148">
        <v>1</v>
      </c>
      <c r="K2148">
        <v>72</v>
      </c>
      <c r="M2148" t="s">
        <v>23</v>
      </c>
      <c r="N2148" t="s">
        <v>23</v>
      </c>
      <c r="O2148" t="s">
        <v>49</v>
      </c>
      <c r="P2148" t="s">
        <v>164</v>
      </c>
      <c r="Q2148" t="s">
        <v>50</v>
      </c>
      <c r="R2148" t="s">
        <v>2496</v>
      </c>
      <c r="S2148" t="s">
        <v>5306</v>
      </c>
    </row>
    <row r="2149" spans="1:19">
      <c r="A2149" t="s">
        <v>5307</v>
      </c>
      <c r="B2149" s="1">
        <v>43688</v>
      </c>
      <c r="C2149" t="s">
        <v>22</v>
      </c>
      <c r="D2149">
        <v>73</v>
      </c>
      <c r="E2149" t="s">
        <v>23</v>
      </c>
      <c r="F2149">
        <v>0</v>
      </c>
      <c r="G2149">
        <v>3</v>
      </c>
      <c r="H2149" t="s">
        <v>3686</v>
      </c>
      <c r="I2149">
        <v>4988</v>
      </c>
      <c r="J2149">
        <v>10</v>
      </c>
      <c r="K2149">
        <v>72</v>
      </c>
      <c r="L2149" t="s">
        <v>316</v>
      </c>
      <c r="M2149" t="s">
        <v>23</v>
      </c>
      <c r="N2149" t="s">
        <v>23</v>
      </c>
      <c r="O2149" t="s">
        <v>25</v>
      </c>
      <c r="P2149" t="s">
        <v>164</v>
      </c>
      <c r="Q2149" t="s">
        <v>27</v>
      </c>
      <c r="R2149" t="s">
        <v>5308</v>
      </c>
      <c r="S2149" t="s">
        <v>5309</v>
      </c>
    </row>
    <row r="2150" spans="1:19">
      <c r="A2150" t="s">
        <v>5310</v>
      </c>
      <c r="B2150" s="1">
        <v>44949</v>
      </c>
      <c r="C2150" t="s">
        <v>33</v>
      </c>
      <c r="D2150">
        <v>72</v>
      </c>
      <c r="E2150" t="s">
        <v>39</v>
      </c>
      <c r="F2150">
        <v>0</v>
      </c>
      <c r="G2150">
        <v>3</v>
      </c>
      <c r="H2150" t="s">
        <v>3686</v>
      </c>
      <c r="I2150">
        <v>2057</v>
      </c>
      <c r="J2150">
        <v>0</v>
      </c>
      <c r="K2150">
        <v>31</v>
      </c>
      <c r="M2150" t="s">
        <v>23</v>
      </c>
      <c r="N2150" t="s">
        <v>23</v>
      </c>
      <c r="O2150" t="s">
        <v>25</v>
      </c>
      <c r="P2150" t="s">
        <v>164</v>
      </c>
      <c r="Q2150" t="s">
        <v>50</v>
      </c>
      <c r="R2150" t="s">
        <v>1950</v>
      </c>
      <c r="S2150" t="s">
        <v>5311</v>
      </c>
    </row>
    <row r="2151" spans="1:19">
      <c r="A2151" t="s">
        <v>5312</v>
      </c>
      <c r="B2151" s="1">
        <v>44952</v>
      </c>
      <c r="C2151" t="s">
        <v>33</v>
      </c>
      <c r="D2151">
        <v>72</v>
      </c>
      <c r="E2151" t="s">
        <v>23</v>
      </c>
      <c r="F2151">
        <v>0</v>
      </c>
      <c r="G2151">
        <v>3</v>
      </c>
      <c r="H2151" t="s">
        <v>3686</v>
      </c>
      <c r="I2151">
        <v>2166</v>
      </c>
      <c r="J2151">
        <v>10</v>
      </c>
      <c r="K2151">
        <v>31</v>
      </c>
      <c r="L2151" t="s">
        <v>40</v>
      </c>
      <c r="M2151" t="s">
        <v>39</v>
      </c>
      <c r="N2151" t="s">
        <v>23</v>
      </c>
      <c r="O2151" t="s">
        <v>49</v>
      </c>
      <c r="P2151" t="s">
        <v>202</v>
      </c>
      <c r="Q2151" t="s">
        <v>50</v>
      </c>
      <c r="R2151" t="s">
        <v>2264</v>
      </c>
      <c r="S2151" t="s">
        <v>5313</v>
      </c>
    </row>
    <row r="2152" spans="1:19">
      <c r="A2152" t="s">
        <v>5314</v>
      </c>
      <c r="B2152" s="1">
        <v>45402</v>
      </c>
      <c r="C2152" t="s">
        <v>22</v>
      </c>
      <c r="D2152">
        <v>21</v>
      </c>
      <c r="E2152" t="s">
        <v>39</v>
      </c>
      <c r="F2152">
        <v>0</v>
      </c>
      <c r="G2152">
        <v>3</v>
      </c>
      <c r="H2152" t="s">
        <v>3686</v>
      </c>
      <c r="I2152">
        <v>4726</v>
      </c>
      <c r="J2152">
        <v>0</v>
      </c>
      <c r="K2152">
        <v>16</v>
      </c>
      <c r="L2152" t="s">
        <v>97</v>
      </c>
      <c r="M2152" t="s">
        <v>23</v>
      </c>
      <c r="N2152" t="s">
        <v>39</v>
      </c>
      <c r="P2152" t="s">
        <v>164</v>
      </c>
      <c r="Q2152" t="s">
        <v>50</v>
      </c>
      <c r="R2152" t="s">
        <v>5315</v>
      </c>
      <c r="S2152" t="s">
        <v>5316</v>
      </c>
    </row>
    <row r="2153" spans="1:19">
      <c r="A2153" t="s">
        <v>5317</v>
      </c>
      <c r="B2153" s="1">
        <v>43692</v>
      </c>
      <c r="C2153" t="s">
        <v>22</v>
      </c>
      <c r="D2153">
        <v>52</v>
      </c>
      <c r="E2153" t="s">
        <v>23</v>
      </c>
      <c r="F2153">
        <v>0</v>
      </c>
      <c r="G2153">
        <v>3</v>
      </c>
      <c r="H2153" t="s">
        <v>3686</v>
      </c>
      <c r="I2153">
        <v>4842</v>
      </c>
      <c r="J2153">
        <v>5</v>
      </c>
      <c r="K2153">
        <v>72</v>
      </c>
      <c r="L2153" t="s">
        <v>316</v>
      </c>
      <c r="M2153" t="s">
        <v>23</v>
      </c>
      <c r="N2153" t="s">
        <v>23</v>
      </c>
      <c r="O2153" t="s">
        <v>25</v>
      </c>
      <c r="P2153" t="s">
        <v>164</v>
      </c>
      <c r="Q2153" t="s">
        <v>50</v>
      </c>
      <c r="R2153" t="s">
        <v>5318</v>
      </c>
      <c r="S2153" t="s">
        <v>5319</v>
      </c>
    </row>
    <row r="2154" spans="1:19">
      <c r="A2154" t="s">
        <v>5320</v>
      </c>
      <c r="B2154" s="1">
        <v>43899</v>
      </c>
      <c r="C2154" t="s">
        <v>22</v>
      </c>
      <c r="D2154">
        <v>41</v>
      </c>
      <c r="E2154" t="s">
        <v>39</v>
      </c>
      <c r="F2154">
        <v>0</v>
      </c>
      <c r="G2154">
        <v>3</v>
      </c>
      <c r="H2154" t="s">
        <v>3686</v>
      </c>
      <c r="I2154">
        <v>4774</v>
      </c>
      <c r="J2154">
        <v>0</v>
      </c>
      <c r="K2154">
        <v>65</v>
      </c>
      <c r="L2154" t="s">
        <v>142</v>
      </c>
      <c r="M2154" t="s">
        <v>23</v>
      </c>
      <c r="N2154" t="s">
        <v>23</v>
      </c>
      <c r="O2154" t="s">
        <v>49</v>
      </c>
      <c r="P2154" t="s">
        <v>164</v>
      </c>
      <c r="Q2154" t="s">
        <v>50</v>
      </c>
      <c r="R2154" t="s">
        <v>1105</v>
      </c>
      <c r="S2154" t="s">
        <v>5321</v>
      </c>
    </row>
    <row r="2155" spans="1:19">
      <c r="A2155" t="s">
        <v>5322</v>
      </c>
      <c r="B2155" s="1">
        <v>43691</v>
      </c>
      <c r="C2155" t="s">
        <v>33</v>
      </c>
      <c r="D2155">
        <v>57</v>
      </c>
      <c r="E2155" t="s">
        <v>23</v>
      </c>
      <c r="F2155">
        <v>2</v>
      </c>
      <c r="G2155">
        <v>3</v>
      </c>
      <c r="H2155" t="s">
        <v>3686</v>
      </c>
      <c r="I2155">
        <v>5841</v>
      </c>
      <c r="J2155">
        <v>9</v>
      </c>
      <c r="K2155">
        <v>72</v>
      </c>
      <c r="M2155" t="s">
        <v>23</v>
      </c>
      <c r="N2155" t="s">
        <v>23</v>
      </c>
      <c r="O2155" t="s">
        <v>25</v>
      </c>
      <c r="P2155" t="s">
        <v>164</v>
      </c>
      <c r="Q2155" t="s">
        <v>27</v>
      </c>
      <c r="R2155" t="s">
        <v>5323</v>
      </c>
      <c r="S2155" t="s">
        <v>5324</v>
      </c>
    </row>
    <row r="2156" spans="1:19">
      <c r="A2156" t="s">
        <v>5325</v>
      </c>
      <c r="B2156" s="1">
        <v>44294</v>
      </c>
      <c r="C2156" t="s">
        <v>33</v>
      </c>
      <c r="D2156">
        <v>31</v>
      </c>
      <c r="E2156" t="s">
        <v>39</v>
      </c>
      <c r="F2156">
        <v>0</v>
      </c>
      <c r="G2156">
        <v>3</v>
      </c>
      <c r="H2156" t="s">
        <v>3686</v>
      </c>
      <c r="I2156">
        <v>5806</v>
      </c>
      <c r="J2156">
        <v>0</v>
      </c>
      <c r="K2156">
        <v>52</v>
      </c>
      <c r="M2156" t="s">
        <v>23</v>
      </c>
      <c r="N2156" t="s">
        <v>23</v>
      </c>
      <c r="O2156" t="s">
        <v>56</v>
      </c>
      <c r="P2156" t="s">
        <v>202</v>
      </c>
      <c r="Q2156" t="s">
        <v>50</v>
      </c>
      <c r="R2156" t="s">
        <v>5017</v>
      </c>
      <c r="S2156" t="s">
        <v>5326</v>
      </c>
    </row>
    <row r="2157" spans="1:19">
      <c r="A2157" t="s">
        <v>5327</v>
      </c>
      <c r="B2157" s="1">
        <v>45810</v>
      </c>
      <c r="C2157" t="s">
        <v>33</v>
      </c>
      <c r="D2157">
        <v>45</v>
      </c>
      <c r="E2157" t="s">
        <v>23</v>
      </c>
      <c r="F2157">
        <v>0</v>
      </c>
      <c r="G2157">
        <v>3</v>
      </c>
      <c r="H2157" t="s">
        <v>3751</v>
      </c>
      <c r="I2157">
        <v>4917</v>
      </c>
      <c r="J2157">
        <v>1</v>
      </c>
      <c r="K2157">
        <v>2</v>
      </c>
      <c r="L2157" t="s">
        <v>48</v>
      </c>
      <c r="M2157" t="s">
        <v>23</v>
      </c>
      <c r="N2157" t="s">
        <v>23</v>
      </c>
      <c r="O2157" t="s">
        <v>25</v>
      </c>
      <c r="P2157" t="s">
        <v>26</v>
      </c>
      <c r="Q2157" t="s">
        <v>27</v>
      </c>
      <c r="R2157" t="s">
        <v>4601</v>
      </c>
      <c r="S2157" t="s">
        <v>5328</v>
      </c>
    </row>
    <row r="2158" spans="1:19">
      <c r="A2158" t="s">
        <v>5329</v>
      </c>
      <c r="B2158" s="1">
        <v>43732</v>
      </c>
      <c r="C2158" t="s">
        <v>33</v>
      </c>
      <c r="D2158">
        <v>26</v>
      </c>
      <c r="E2158" t="s">
        <v>23</v>
      </c>
      <c r="F2158">
        <v>0</v>
      </c>
      <c r="G2158">
        <v>3</v>
      </c>
      <c r="H2158" t="s">
        <v>3686</v>
      </c>
      <c r="I2158">
        <v>4644</v>
      </c>
      <c r="J2158">
        <v>3</v>
      </c>
      <c r="K2158">
        <v>71</v>
      </c>
      <c r="L2158" t="s">
        <v>316</v>
      </c>
      <c r="M2158" t="s">
        <v>23</v>
      </c>
      <c r="N2158" t="s">
        <v>23</v>
      </c>
      <c r="O2158" t="s">
        <v>56</v>
      </c>
      <c r="P2158" t="s">
        <v>164</v>
      </c>
      <c r="Q2158" t="s">
        <v>50</v>
      </c>
      <c r="R2158" t="s">
        <v>1193</v>
      </c>
      <c r="S2158" t="s">
        <v>5330</v>
      </c>
    </row>
    <row r="2159" spans="1:19">
      <c r="A2159" t="s">
        <v>5331</v>
      </c>
      <c r="B2159" s="1">
        <v>44725</v>
      </c>
      <c r="C2159" t="s">
        <v>22</v>
      </c>
      <c r="D2159">
        <v>51</v>
      </c>
      <c r="E2159" t="s">
        <v>39</v>
      </c>
      <c r="F2159">
        <v>0</v>
      </c>
      <c r="G2159">
        <v>3</v>
      </c>
      <c r="H2159" t="s">
        <v>3686</v>
      </c>
      <c r="I2159">
        <v>5858</v>
      </c>
      <c r="J2159">
        <v>0</v>
      </c>
      <c r="K2159">
        <v>38</v>
      </c>
      <c r="M2159" t="s">
        <v>23</v>
      </c>
      <c r="N2159" t="s">
        <v>23</v>
      </c>
      <c r="O2159" t="s">
        <v>49</v>
      </c>
      <c r="P2159" t="s">
        <v>26</v>
      </c>
      <c r="Q2159" t="s">
        <v>27</v>
      </c>
      <c r="R2159" t="s">
        <v>1094</v>
      </c>
      <c r="S2159" t="s">
        <v>5332</v>
      </c>
    </row>
    <row r="2160" spans="1:19">
      <c r="A2160" t="s">
        <v>5333</v>
      </c>
      <c r="B2160" s="1">
        <v>44048</v>
      </c>
      <c r="C2160" t="s">
        <v>33</v>
      </c>
      <c r="D2160">
        <v>61</v>
      </c>
      <c r="E2160" t="s">
        <v>39</v>
      </c>
      <c r="F2160">
        <v>0</v>
      </c>
      <c r="G2160">
        <v>3</v>
      </c>
      <c r="H2160" t="s">
        <v>3686</v>
      </c>
      <c r="I2160">
        <v>4173</v>
      </c>
      <c r="J2160">
        <v>0</v>
      </c>
      <c r="K2160">
        <v>60</v>
      </c>
      <c r="M2160" t="s">
        <v>39</v>
      </c>
      <c r="N2160" t="s">
        <v>23</v>
      </c>
      <c r="O2160" t="s">
        <v>56</v>
      </c>
      <c r="P2160" t="s">
        <v>164</v>
      </c>
      <c r="Q2160" t="s">
        <v>27</v>
      </c>
      <c r="R2160" t="s">
        <v>4437</v>
      </c>
      <c r="S2160" t="s">
        <v>5334</v>
      </c>
    </row>
    <row r="2161" spans="1:19">
      <c r="A2161" t="s">
        <v>5335</v>
      </c>
      <c r="B2161" s="1">
        <v>45162</v>
      </c>
      <c r="C2161" t="s">
        <v>33</v>
      </c>
      <c r="D2161">
        <v>33</v>
      </c>
      <c r="E2161" t="s">
        <v>23</v>
      </c>
      <c r="F2161">
        <v>0</v>
      </c>
      <c r="G2161">
        <v>3</v>
      </c>
      <c r="H2161" t="s">
        <v>3686</v>
      </c>
      <c r="I2161">
        <v>3573</v>
      </c>
      <c r="J2161">
        <v>1</v>
      </c>
      <c r="K2161">
        <v>24</v>
      </c>
      <c r="L2161" t="s">
        <v>40</v>
      </c>
      <c r="M2161" t="s">
        <v>23</v>
      </c>
      <c r="N2161" t="s">
        <v>39</v>
      </c>
      <c r="P2161" t="s">
        <v>202</v>
      </c>
      <c r="Q2161" t="s">
        <v>50</v>
      </c>
      <c r="R2161" t="s">
        <v>2249</v>
      </c>
      <c r="S2161" t="s">
        <v>5336</v>
      </c>
    </row>
    <row r="2162" spans="1:19">
      <c r="A2162" t="s">
        <v>5337</v>
      </c>
      <c r="B2162" s="1">
        <v>45040</v>
      </c>
      <c r="C2162" t="s">
        <v>33</v>
      </c>
      <c r="D2162">
        <v>22</v>
      </c>
      <c r="E2162" t="s">
        <v>23</v>
      </c>
      <c r="F2162">
        <v>0</v>
      </c>
      <c r="G2162">
        <v>3</v>
      </c>
      <c r="H2162" t="s">
        <v>3686</v>
      </c>
      <c r="I2162">
        <v>3493</v>
      </c>
      <c r="J2162">
        <v>7</v>
      </c>
      <c r="K2162">
        <v>28</v>
      </c>
      <c r="M2162" t="s">
        <v>23</v>
      </c>
      <c r="N2162" t="s">
        <v>39</v>
      </c>
      <c r="P2162" t="s">
        <v>202</v>
      </c>
      <c r="Q2162" t="s">
        <v>84</v>
      </c>
      <c r="R2162" t="s">
        <v>4434</v>
      </c>
      <c r="S2162" t="s">
        <v>5338</v>
      </c>
    </row>
    <row r="2163" spans="1:19">
      <c r="A2163" t="s">
        <v>5339</v>
      </c>
      <c r="B2163" s="1">
        <v>44852</v>
      </c>
      <c r="C2163" t="s">
        <v>22</v>
      </c>
      <c r="D2163">
        <v>28</v>
      </c>
      <c r="E2163" t="s">
        <v>23</v>
      </c>
      <c r="F2163">
        <v>2</v>
      </c>
      <c r="G2163">
        <v>3</v>
      </c>
      <c r="H2163" t="s">
        <v>3686</v>
      </c>
      <c r="I2163">
        <v>5789</v>
      </c>
      <c r="J2163">
        <v>9</v>
      </c>
      <c r="K2163">
        <v>34</v>
      </c>
      <c r="M2163" t="s">
        <v>23</v>
      </c>
      <c r="N2163" t="s">
        <v>23</v>
      </c>
      <c r="O2163" t="s">
        <v>25</v>
      </c>
      <c r="P2163" t="s">
        <v>26</v>
      </c>
      <c r="Q2163" t="s">
        <v>27</v>
      </c>
      <c r="R2163" t="s">
        <v>1796</v>
      </c>
      <c r="S2163" t="s">
        <v>5340</v>
      </c>
    </row>
    <row r="2164" spans="1:19">
      <c r="A2164" t="s">
        <v>5341</v>
      </c>
      <c r="B2164" s="1">
        <v>43967</v>
      </c>
      <c r="C2164" t="s">
        <v>33</v>
      </c>
      <c r="D2164">
        <v>46</v>
      </c>
      <c r="E2164" t="s">
        <v>39</v>
      </c>
      <c r="F2164">
        <v>0</v>
      </c>
      <c r="G2164">
        <v>3</v>
      </c>
      <c r="H2164" t="s">
        <v>3686</v>
      </c>
      <c r="I2164">
        <v>5331</v>
      </c>
      <c r="J2164">
        <v>0</v>
      </c>
      <c r="K2164">
        <v>63</v>
      </c>
      <c r="M2164" t="s">
        <v>23</v>
      </c>
      <c r="N2164" t="s">
        <v>23</v>
      </c>
      <c r="O2164" t="s">
        <v>25</v>
      </c>
      <c r="P2164" t="s">
        <v>26</v>
      </c>
      <c r="Q2164" t="s">
        <v>50</v>
      </c>
      <c r="R2164" t="s">
        <v>5342</v>
      </c>
      <c r="S2164" t="s">
        <v>5343</v>
      </c>
    </row>
    <row r="2165" spans="1:19">
      <c r="A2165" t="s">
        <v>5344</v>
      </c>
      <c r="B2165" s="1">
        <v>44494</v>
      </c>
      <c r="C2165" t="s">
        <v>33</v>
      </c>
      <c r="D2165">
        <v>28</v>
      </c>
      <c r="E2165" t="s">
        <v>39</v>
      </c>
      <c r="F2165">
        <v>2</v>
      </c>
      <c r="G2165">
        <v>3</v>
      </c>
      <c r="H2165" t="s">
        <v>3686</v>
      </c>
      <c r="I2165">
        <v>5756</v>
      </c>
      <c r="J2165">
        <v>0</v>
      </c>
      <c r="K2165">
        <v>46</v>
      </c>
      <c r="M2165" t="s">
        <v>23</v>
      </c>
      <c r="N2165" t="s">
        <v>23</v>
      </c>
      <c r="O2165" t="s">
        <v>25</v>
      </c>
      <c r="P2165" t="s">
        <v>26</v>
      </c>
      <c r="Q2165" t="s">
        <v>27</v>
      </c>
      <c r="R2165" t="s">
        <v>442</v>
      </c>
      <c r="S2165" t="s">
        <v>5345</v>
      </c>
    </row>
    <row r="2166" spans="1:19">
      <c r="A2166" t="s">
        <v>5346</v>
      </c>
      <c r="B2166" s="1">
        <v>45513</v>
      </c>
      <c r="C2166" t="s">
        <v>22</v>
      </c>
      <c r="D2166">
        <v>35</v>
      </c>
      <c r="E2166" t="s">
        <v>39</v>
      </c>
      <c r="F2166">
        <v>0</v>
      </c>
      <c r="G2166">
        <v>3</v>
      </c>
      <c r="H2166" t="s">
        <v>3686</v>
      </c>
      <c r="I2166">
        <v>3215</v>
      </c>
      <c r="J2166">
        <v>0</v>
      </c>
      <c r="K2166">
        <v>12</v>
      </c>
      <c r="L2166" t="s">
        <v>97</v>
      </c>
      <c r="M2166" t="s">
        <v>39</v>
      </c>
      <c r="N2166" t="s">
        <v>23</v>
      </c>
      <c r="O2166" t="s">
        <v>56</v>
      </c>
      <c r="P2166" t="s">
        <v>26</v>
      </c>
      <c r="Q2166" t="s">
        <v>50</v>
      </c>
      <c r="R2166" t="s">
        <v>2350</v>
      </c>
      <c r="S2166" t="s">
        <v>5347</v>
      </c>
    </row>
    <row r="2167" spans="1:19">
      <c r="A2167" t="s">
        <v>5348</v>
      </c>
      <c r="B2167" s="1">
        <v>45469</v>
      </c>
      <c r="C2167" t="s">
        <v>22</v>
      </c>
      <c r="D2167">
        <v>24</v>
      </c>
      <c r="E2167" t="s">
        <v>39</v>
      </c>
      <c r="F2167">
        <v>0</v>
      </c>
      <c r="G2167">
        <v>3</v>
      </c>
      <c r="H2167" t="s">
        <v>3686</v>
      </c>
      <c r="I2167">
        <v>2400</v>
      </c>
      <c r="J2167">
        <v>0</v>
      </c>
      <c r="K2167">
        <v>14</v>
      </c>
      <c r="L2167" t="s">
        <v>97</v>
      </c>
      <c r="M2167" t="s">
        <v>23</v>
      </c>
      <c r="N2167" t="s">
        <v>39</v>
      </c>
      <c r="P2167" t="s">
        <v>202</v>
      </c>
      <c r="Q2167" t="s">
        <v>84</v>
      </c>
      <c r="R2167" t="s">
        <v>1980</v>
      </c>
      <c r="S2167" t="s">
        <v>5349</v>
      </c>
    </row>
    <row r="2168" spans="1:19">
      <c r="A2168" t="s">
        <v>5350</v>
      </c>
      <c r="B2168" s="1">
        <v>44361</v>
      </c>
      <c r="C2168" t="s">
        <v>33</v>
      </c>
      <c r="D2168">
        <v>29</v>
      </c>
      <c r="E2168" t="s">
        <v>39</v>
      </c>
      <c r="F2168">
        <v>0</v>
      </c>
      <c r="G2168">
        <v>3</v>
      </c>
      <c r="H2168" t="s">
        <v>3686</v>
      </c>
      <c r="I2168">
        <v>5247</v>
      </c>
      <c r="J2168">
        <v>0</v>
      </c>
      <c r="K2168">
        <v>50</v>
      </c>
      <c r="M2168" t="s">
        <v>23</v>
      </c>
      <c r="N2168" t="s">
        <v>39</v>
      </c>
      <c r="P2168" t="s">
        <v>202</v>
      </c>
      <c r="Q2168" t="s">
        <v>84</v>
      </c>
      <c r="R2168" t="s">
        <v>1980</v>
      </c>
      <c r="S2168" t="s">
        <v>5351</v>
      </c>
    </row>
    <row r="2169" spans="1:19">
      <c r="A2169" t="s">
        <v>5352</v>
      </c>
      <c r="B2169" s="1">
        <v>45759</v>
      </c>
      <c r="C2169" t="s">
        <v>22</v>
      </c>
      <c r="D2169">
        <v>46</v>
      </c>
      <c r="E2169" t="s">
        <v>39</v>
      </c>
      <c r="F2169">
        <v>0</v>
      </c>
      <c r="G2169">
        <v>3</v>
      </c>
      <c r="H2169" t="s">
        <v>3686</v>
      </c>
      <c r="I2169">
        <v>3200</v>
      </c>
      <c r="J2169">
        <v>0</v>
      </c>
      <c r="K2169">
        <v>4</v>
      </c>
      <c r="L2169" t="s">
        <v>48</v>
      </c>
      <c r="M2169" t="s">
        <v>23</v>
      </c>
      <c r="N2169" t="s">
        <v>23</v>
      </c>
      <c r="O2169" t="s">
        <v>56</v>
      </c>
      <c r="P2169" t="s">
        <v>26</v>
      </c>
      <c r="Q2169" t="s">
        <v>27</v>
      </c>
      <c r="R2169" t="s">
        <v>5353</v>
      </c>
      <c r="S2169" t="s">
        <v>5354</v>
      </c>
    </row>
    <row r="2170" spans="1:19">
      <c r="A2170" t="s">
        <v>5355</v>
      </c>
      <c r="B2170" s="1">
        <v>45079</v>
      </c>
      <c r="C2170" t="s">
        <v>33</v>
      </c>
      <c r="D2170">
        <v>46</v>
      </c>
      <c r="E2170" t="s">
        <v>23</v>
      </c>
      <c r="F2170">
        <v>0</v>
      </c>
      <c r="G2170">
        <v>3</v>
      </c>
      <c r="H2170" t="s">
        <v>3686</v>
      </c>
      <c r="I2170">
        <v>2068</v>
      </c>
      <c r="J2170">
        <v>1</v>
      </c>
      <c r="K2170">
        <v>26</v>
      </c>
      <c r="L2170" t="s">
        <v>40</v>
      </c>
      <c r="M2170" t="s">
        <v>23</v>
      </c>
      <c r="N2170" t="s">
        <v>23</v>
      </c>
      <c r="O2170" t="s">
        <v>49</v>
      </c>
      <c r="P2170" t="s">
        <v>202</v>
      </c>
      <c r="Q2170" t="s">
        <v>50</v>
      </c>
      <c r="R2170" t="s">
        <v>531</v>
      </c>
      <c r="S2170" t="s">
        <v>5356</v>
      </c>
    </row>
    <row r="2171" spans="1:19">
      <c r="A2171" t="s">
        <v>5357</v>
      </c>
      <c r="B2171" s="1">
        <v>43786</v>
      </c>
      <c r="C2171" t="s">
        <v>22</v>
      </c>
      <c r="D2171">
        <v>32</v>
      </c>
      <c r="E2171" t="s">
        <v>23</v>
      </c>
      <c r="F2171">
        <v>1</v>
      </c>
      <c r="G2171">
        <v>3</v>
      </c>
      <c r="H2171" t="s">
        <v>3686</v>
      </c>
      <c r="I2171">
        <v>4665</v>
      </c>
      <c r="J2171">
        <v>4</v>
      </c>
      <c r="K2171">
        <v>69</v>
      </c>
      <c r="L2171" t="s">
        <v>316</v>
      </c>
      <c r="M2171" t="s">
        <v>23</v>
      </c>
      <c r="N2171" t="s">
        <v>23</v>
      </c>
      <c r="O2171" t="s">
        <v>49</v>
      </c>
      <c r="P2171" t="s">
        <v>164</v>
      </c>
      <c r="Q2171" t="s">
        <v>27</v>
      </c>
      <c r="R2171" t="s">
        <v>1002</v>
      </c>
      <c r="S2171" t="s">
        <v>5358</v>
      </c>
    </row>
    <row r="2172" spans="1:19">
      <c r="A2172" t="s">
        <v>5359</v>
      </c>
      <c r="B2172" s="1">
        <v>44612</v>
      </c>
      <c r="C2172" t="s">
        <v>22</v>
      </c>
      <c r="D2172">
        <v>55</v>
      </c>
      <c r="E2172" t="s">
        <v>39</v>
      </c>
      <c r="F2172">
        <v>0</v>
      </c>
      <c r="G2172">
        <v>3</v>
      </c>
      <c r="H2172" t="s">
        <v>3686</v>
      </c>
      <c r="I2172">
        <v>3575</v>
      </c>
      <c r="J2172">
        <v>0</v>
      </c>
      <c r="K2172">
        <v>42</v>
      </c>
      <c r="M2172" t="s">
        <v>23</v>
      </c>
      <c r="N2172" t="s">
        <v>39</v>
      </c>
      <c r="P2172" t="s">
        <v>202</v>
      </c>
      <c r="Q2172" t="s">
        <v>27</v>
      </c>
      <c r="R2172" t="s">
        <v>1080</v>
      </c>
      <c r="S2172" t="s">
        <v>5360</v>
      </c>
    </row>
    <row r="2173" spans="1:19">
      <c r="A2173" t="s">
        <v>5361</v>
      </c>
      <c r="B2173" s="1">
        <v>45404</v>
      </c>
      <c r="C2173" t="s">
        <v>33</v>
      </c>
      <c r="D2173">
        <v>34</v>
      </c>
      <c r="E2173" t="s">
        <v>39</v>
      </c>
      <c r="F2173">
        <v>0</v>
      </c>
      <c r="G2173">
        <v>3</v>
      </c>
      <c r="H2173" t="s">
        <v>3686</v>
      </c>
      <c r="I2173">
        <v>3300</v>
      </c>
      <c r="J2173">
        <v>0</v>
      </c>
      <c r="K2173">
        <v>16</v>
      </c>
      <c r="M2173" t="s">
        <v>39</v>
      </c>
      <c r="N2173" t="s">
        <v>23</v>
      </c>
      <c r="O2173" t="s">
        <v>49</v>
      </c>
      <c r="P2173" t="s">
        <v>26</v>
      </c>
      <c r="Q2173" t="s">
        <v>27</v>
      </c>
      <c r="R2173" t="s">
        <v>5362</v>
      </c>
      <c r="S2173" t="s">
        <v>5363</v>
      </c>
    </row>
    <row r="2174" spans="1:19">
      <c r="A2174" t="s">
        <v>5364</v>
      </c>
      <c r="B2174" s="1">
        <v>43969</v>
      </c>
      <c r="C2174" t="s">
        <v>22</v>
      </c>
      <c r="D2174">
        <v>46</v>
      </c>
      <c r="E2174" t="s">
        <v>23</v>
      </c>
      <c r="F2174">
        <v>0</v>
      </c>
      <c r="G2174">
        <v>3</v>
      </c>
      <c r="H2174" t="s">
        <v>3686</v>
      </c>
      <c r="I2174">
        <v>5135</v>
      </c>
      <c r="J2174">
        <v>3</v>
      </c>
      <c r="K2174">
        <v>63</v>
      </c>
      <c r="L2174" t="s">
        <v>142</v>
      </c>
      <c r="M2174" t="s">
        <v>23</v>
      </c>
      <c r="N2174" t="s">
        <v>23</v>
      </c>
      <c r="O2174" t="s">
        <v>25</v>
      </c>
      <c r="P2174" t="s">
        <v>164</v>
      </c>
      <c r="Q2174" t="s">
        <v>50</v>
      </c>
      <c r="R2174" t="s">
        <v>328</v>
      </c>
      <c r="S2174" t="s">
        <v>5365</v>
      </c>
    </row>
    <row r="2175" spans="1:19">
      <c r="A2175" t="s">
        <v>5366</v>
      </c>
      <c r="B2175" s="1">
        <v>44398</v>
      </c>
      <c r="C2175" t="s">
        <v>33</v>
      </c>
      <c r="D2175">
        <v>54</v>
      </c>
      <c r="E2175" t="s">
        <v>23</v>
      </c>
      <c r="F2175">
        <v>0</v>
      </c>
      <c r="G2175">
        <v>3</v>
      </c>
      <c r="H2175" t="s">
        <v>3686</v>
      </c>
      <c r="I2175">
        <v>4066</v>
      </c>
      <c r="J2175">
        <v>3</v>
      </c>
      <c r="K2175">
        <v>49</v>
      </c>
      <c r="L2175" t="s">
        <v>142</v>
      </c>
      <c r="M2175" t="s">
        <v>23</v>
      </c>
      <c r="N2175" t="s">
        <v>39</v>
      </c>
      <c r="P2175" t="s">
        <v>202</v>
      </c>
      <c r="Q2175" t="s">
        <v>50</v>
      </c>
      <c r="R2175" t="s">
        <v>566</v>
      </c>
      <c r="S2175" t="s">
        <v>5367</v>
      </c>
    </row>
    <row r="2176" spans="1:19">
      <c r="A2176" t="s">
        <v>5368</v>
      </c>
      <c r="B2176" s="1">
        <v>44666</v>
      </c>
      <c r="C2176" t="s">
        <v>22</v>
      </c>
      <c r="D2176">
        <v>59</v>
      </c>
      <c r="E2176" t="s">
        <v>23</v>
      </c>
      <c r="F2176">
        <v>3</v>
      </c>
      <c r="G2176">
        <v>3</v>
      </c>
      <c r="H2176" t="s">
        <v>3686</v>
      </c>
      <c r="I2176">
        <v>2283</v>
      </c>
      <c r="J2176">
        <v>6</v>
      </c>
      <c r="K2176">
        <v>40</v>
      </c>
      <c r="L2176" t="s">
        <v>142</v>
      </c>
      <c r="M2176" t="s">
        <v>23</v>
      </c>
      <c r="N2176" t="s">
        <v>23</v>
      </c>
      <c r="O2176" t="s">
        <v>25</v>
      </c>
      <c r="P2176" t="s">
        <v>26</v>
      </c>
      <c r="Q2176" t="s">
        <v>50</v>
      </c>
      <c r="R2176" t="s">
        <v>849</v>
      </c>
      <c r="S2176" t="s">
        <v>5369</v>
      </c>
    </row>
    <row r="2177" spans="1:19">
      <c r="A2177" t="s">
        <v>5370</v>
      </c>
      <c r="B2177" s="1">
        <v>45251</v>
      </c>
      <c r="C2177" t="s">
        <v>33</v>
      </c>
      <c r="D2177">
        <v>38</v>
      </c>
      <c r="E2177" t="s">
        <v>39</v>
      </c>
      <c r="F2177">
        <v>2</v>
      </c>
      <c r="G2177">
        <v>3</v>
      </c>
      <c r="H2177" t="s">
        <v>3686</v>
      </c>
      <c r="I2177">
        <v>2143</v>
      </c>
      <c r="J2177">
        <v>0</v>
      </c>
      <c r="K2177">
        <v>21</v>
      </c>
      <c r="L2177" t="s">
        <v>97</v>
      </c>
      <c r="M2177" t="s">
        <v>23</v>
      </c>
      <c r="N2177" t="s">
        <v>39</v>
      </c>
      <c r="P2177" t="s">
        <v>26</v>
      </c>
      <c r="Q2177" t="s">
        <v>50</v>
      </c>
      <c r="R2177" t="s">
        <v>5371</v>
      </c>
      <c r="S2177" t="s">
        <v>5372</v>
      </c>
    </row>
    <row r="2178" spans="1:19">
      <c r="A2178" t="s">
        <v>5373</v>
      </c>
      <c r="B2178" s="1">
        <v>43871</v>
      </c>
      <c r="C2178" t="s">
        <v>22</v>
      </c>
      <c r="D2178">
        <v>19</v>
      </c>
      <c r="E2178" t="s">
        <v>23</v>
      </c>
      <c r="F2178">
        <v>0</v>
      </c>
      <c r="G2178">
        <v>3</v>
      </c>
      <c r="H2178" t="s">
        <v>3686</v>
      </c>
      <c r="I2178">
        <v>5453</v>
      </c>
      <c r="J2178">
        <v>1</v>
      </c>
      <c r="K2178">
        <v>66</v>
      </c>
      <c r="L2178" t="s">
        <v>316</v>
      </c>
      <c r="M2178" t="s">
        <v>23</v>
      </c>
      <c r="N2178" t="s">
        <v>23</v>
      </c>
      <c r="O2178" t="s">
        <v>49</v>
      </c>
      <c r="P2178" t="s">
        <v>164</v>
      </c>
      <c r="Q2178" t="s">
        <v>27</v>
      </c>
      <c r="R2178" t="s">
        <v>1474</v>
      </c>
      <c r="S2178" t="s">
        <v>5374</v>
      </c>
    </row>
    <row r="2179" spans="1:19">
      <c r="A2179" t="s">
        <v>5375</v>
      </c>
      <c r="B2179" s="1">
        <v>43846</v>
      </c>
      <c r="C2179" t="s">
        <v>33</v>
      </c>
      <c r="D2179">
        <v>58</v>
      </c>
      <c r="E2179" t="s">
        <v>23</v>
      </c>
      <c r="F2179">
        <v>1</v>
      </c>
      <c r="G2179">
        <v>3</v>
      </c>
      <c r="H2179" t="s">
        <v>3686</v>
      </c>
      <c r="I2179">
        <v>6314</v>
      </c>
      <c r="J2179">
        <v>5</v>
      </c>
      <c r="K2179">
        <v>67</v>
      </c>
      <c r="M2179" t="s">
        <v>39</v>
      </c>
      <c r="N2179" t="s">
        <v>23</v>
      </c>
      <c r="O2179" t="s">
        <v>49</v>
      </c>
      <c r="P2179" t="s">
        <v>164</v>
      </c>
      <c r="Q2179" t="s">
        <v>27</v>
      </c>
      <c r="R2179" t="s">
        <v>5376</v>
      </c>
      <c r="S2179" t="s">
        <v>5377</v>
      </c>
    </row>
    <row r="2180" spans="1:19">
      <c r="A2180" t="s">
        <v>5378</v>
      </c>
      <c r="B2180" s="1">
        <v>44631</v>
      </c>
      <c r="C2180" t="s">
        <v>33</v>
      </c>
      <c r="D2180">
        <v>40</v>
      </c>
      <c r="E2180" t="s">
        <v>39</v>
      </c>
      <c r="F2180">
        <v>0</v>
      </c>
      <c r="G2180">
        <v>3</v>
      </c>
      <c r="H2180" t="s">
        <v>3686</v>
      </c>
      <c r="I2180">
        <v>5678</v>
      </c>
      <c r="J2180">
        <v>0</v>
      </c>
      <c r="K2180">
        <v>41</v>
      </c>
      <c r="M2180" t="s">
        <v>23</v>
      </c>
      <c r="N2180" t="s">
        <v>39</v>
      </c>
      <c r="P2180" t="s">
        <v>202</v>
      </c>
      <c r="Q2180" t="s">
        <v>50</v>
      </c>
      <c r="R2180" t="s">
        <v>2664</v>
      </c>
      <c r="S2180" t="s">
        <v>5379</v>
      </c>
    </row>
    <row r="2181" spans="1:19">
      <c r="A2181" t="s">
        <v>5380</v>
      </c>
      <c r="B2181" s="1">
        <v>45102</v>
      </c>
      <c r="C2181" t="s">
        <v>33</v>
      </c>
      <c r="D2181">
        <v>42</v>
      </c>
      <c r="E2181" t="s">
        <v>23</v>
      </c>
      <c r="F2181">
        <v>0</v>
      </c>
      <c r="G2181">
        <v>3</v>
      </c>
      <c r="H2181" t="s">
        <v>3686</v>
      </c>
      <c r="I2181">
        <v>3656</v>
      </c>
      <c r="J2181">
        <v>10</v>
      </c>
      <c r="K2181">
        <v>26</v>
      </c>
      <c r="L2181" t="s">
        <v>40</v>
      </c>
      <c r="M2181" t="s">
        <v>23</v>
      </c>
      <c r="N2181" t="s">
        <v>39</v>
      </c>
      <c r="P2181" t="s">
        <v>202</v>
      </c>
      <c r="Q2181" t="s">
        <v>50</v>
      </c>
      <c r="R2181" t="s">
        <v>4088</v>
      </c>
      <c r="S2181" t="s">
        <v>5381</v>
      </c>
    </row>
    <row r="2182" spans="1:19">
      <c r="A2182" t="s">
        <v>5382</v>
      </c>
      <c r="B2182" s="1">
        <v>44204</v>
      </c>
      <c r="C2182" t="s">
        <v>33</v>
      </c>
      <c r="D2182">
        <v>48</v>
      </c>
      <c r="E2182" t="s">
        <v>39</v>
      </c>
      <c r="F2182">
        <v>0</v>
      </c>
      <c r="G2182">
        <v>3</v>
      </c>
      <c r="H2182" t="s">
        <v>3686</v>
      </c>
      <c r="I2182">
        <v>4055</v>
      </c>
      <c r="J2182">
        <v>0</v>
      </c>
      <c r="K2182">
        <v>55</v>
      </c>
      <c r="M2182" t="s">
        <v>23</v>
      </c>
      <c r="N2182" t="s">
        <v>23</v>
      </c>
      <c r="O2182" t="s">
        <v>49</v>
      </c>
      <c r="P2182" t="s">
        <v>202</v>
      </c>
      <c r="Q2182" t="s">
        <v>27</v>
      </c>
      <c r="R2182" t="s">
        <v>2097</v>
      </c>
      <c r="S2182" t="s">
        <v>5383</v>
      </c>
    </row>
    <row r="2183" spans="1:19">
      <c r="A2183" t="s">
        <v>5384</v>
      </c>
      <c r="B2183" s="1">
        <v>43818</v>
      </c>
      <c r="C2183" t="s">
        <v>22</v>
      </c>
      <c r="D2183">
        <v>56</v>
      </c>
      <c r="E2183" t="s">
        <v>23</v>
      </c>
      <c r="F2183">
        <v>2</v>
      </c>
      <c r="G2183">
        <v>3</v>
      </c>
      <c r="H2183" t="s">
        <v>3686</v>
      </c>
      <c r="I2183">
        <v>4437</v>
      </c>
      <c r="J2183">
        <v>9</v>
      </c>
      <c r="K2183">
        <v>68</v>
      </c>
      <c r="M2183" t="s">
        <v>23</v>
      </c>
      <c r="N2183" t="s">
        <v>23</v>
      </c>
      <c r="O2183" t="s">
        <v>25</v>
      </c>
      <c r="P2183" t="s">
        <v>202</v>
      </c>
      <c r="Q2183" t="s">
        <v>50</v>
      </c>
      <c r="R2183" t="s">
        <v>2041</v>
      </c>
      <c r="S2183" t="s">
        <v>5385</v>
      </c>
    </row>
    <row r="2184" spans="1:19">
      <c r="A2184" t="s">
        <v>5386</v>
      </c>
      <c r="B2184" s="1">
        <v>43747</v>
      </c>
      <c r="C2184" t="s">
        <v>22</v>
      </c>
      <c r="D2184">
        <v>28</v>
      </c>
      <c r="E2184" t="s">
        <v>23</v>
      </c>
      <c r="F2184">
        <v>3</v>
      </c>
      <c r="G2184">
        <v>3</v>
      </c>
      <c r="H2184" t="s">
        <v>3686</v>
      </c>
      <c r="I2184">
        <v>5114</v>
      </c>
      <c r="J2184">
        <v>0</v>
      </c>
      <c r="K2184">
        <v>70</v>
      </c>
      <c r="M2184" t="s">
        <v>23</v>
      </c>
      <c r="N2184" t="s">
        <v>39</v>
      </c>
      <c r="P2184" t="s">
        <v>164</v>
      </c>
      <c r="Q2184" t="s">
        <v>50</v>
      </c>
      <c r="R2184" t="s">
        <v>2124</v>
      </c>
      <c r="S2184" t="s">
        <v>5387</v>
      </c>
    </row>
    <row r="2185" spans="1:19">
      <c r="A2185" t="s">
        <v>5388</v>
      </c>
      <c r="B2185" s="1">
        <v>44506</v>
      </c>
      <c r="C2185" t="s">
        <v>22</v>
      </c>
      <c r="D2185">
        <v>21</v>
      </c>
      <c r="E2185" t="s">
        <v>23</v>
      </c>
      <c r="F2185">
        <v>1</v>
      </c>
      <c r="G2185">
        <v>3</v>
      </c>
      <c r="H2185" t="s">
        <v>3686</v>
      </c>
      <c r="I2185">
        <v>5083</v>
      </c>
      <c r="J2185">
        <v>1</v>
      </c>
      <c r="K2185">
        <v>45</v>
      </c>
      <c r="M2185" t="s">
        <v>23</v>
      </c>
      <c r="N2185" t="s">
        <v>23</v>
      </c>
      <c r="O2185" t="s">
        <v>56</v>
      </c>
      <c r="P2185" t="s">
        <v>164</v>
      </c>
      <c r="Q2185" t="s">
        <v>27</v>
      </c>
      <c r="R2185" t="s">
        <v>5389</v>
      </c>
      <c r="S2185" t="s">
        <v>5390</v>
      </c>
    </row>
    <row r="2186" spans="1:19">
      <c r="A2186" t="s">
        <v>5391</v>
      </c>
      <c r="B2186" s="1">
        <v>45344</v>
      </c>
      <c r="C2186" t="s">
        <v>33</v>
      </c>
      <c r="D2186">
        <v>25</v>
      </c>
      <c r="E2186" t="s">
        <v>23</v>
      </c>
      <c r="F2186">
        <v>0</v>
      </c>
      <c r="G2186">
        <v>3</v>
      </c>
      <c r="H2186" t="s">
        <v>3686</v>
      </c>
      <c r="I2186">
        <v>4809</v>
      </c>
      <c r="J2186">
        <v>1</v>
      </c>
      <c r="K2186">
        <v>18</v>
      </c>
      <c r="L2186" t="s">
        <v>97</v>
      </c>
      <c r="M2186" t="s">
        <v>23</v>
      </c>
      <c r="N2186" t="s">
        <v>23</v>
      </c>
      <c r="O2186" t="s">
        <v>25</v>
      </c>
      <c r="P2186" t="s">
        <v>26</v>
      </c>
      <c r="Q2186" t="s">
        <v>27</v>
      </c>
      <c r="R2186" t="s">
        <v>524</v>
      </c>
      <c r="S2186" t="s">
        <v>5392</v>
      </c>
    </row>
    <row r="2187" spans="1:19">
      <c r="A2187" t="s">
        <v>5393</v>
      </c>
      <c r="B2187" s="1">
        <v>45823</v>
      </c>
      <c r="C2187" t="s">
        <v>33</v>
      </c>
      <c r="D2187">
        <v>61</v>
      </c>
      <c r="E2187" t="s">
        <v>23</v>
      </c>
      <c r="F2187">
        <v>0</v>
      </c>
      <c r="G2187">
        <v>3</v>
      </c>
      <c r="H2187" t="s">
        <v>3751</v>
      </c>
      <c r="I2187">
        <v>5748</v>
      </c>
      <c r="J2187">
        <v>9</v>
      </c>
      <c r="K2187">
        <v>2</v>
      </c>
      <c r="M2187" t="s">
        <v>23</v>
      </c>
      <c r="N2187" t="s">
        <v>23</v>
      </c>
      <c r="O2187" t="s">
        <v>25</v>
      </c>
      <c r="P2187" t="s">
        <v>26</v>
      </c>
      <c r="Q2187" t="s">
        <v>50</v>
      </c>
      <c r="R2187" t="s">
        <v>209</v>
      </c>
      <c r="S2187" t="s">
        <v>5394</v>
      </c>
    </row>
    <row r="2188" spans="1:19">
      <c r="A2188" t="s">
        <v>5395</v>
      </c>
      <c r="B2188" s="1">
        <v>43745</v>
      </c>
      <c r="C2188" t="s">
        <v>22</v>
      </c>
      <c r="D2188">
        <v>45</v>
      </c>
      <c r="E2188" t="s">
        <v>23</v>
      </c>
      <c r="F2188">
        <v>0</v>
      </c>
      <c r="G2188">
        <v>3</v>
      </c>
      <c r="H2188" t="s">
        <v>3686</v>
      </c>
      <c r="I2188">
        <v>5679</v>
      </c>
      <c r="J2188">
        <v>3</v>
      </c>
      <c r="K2188">
        <v>70</v>
      </c>
      <c r="L2188" t="s">
        <v>316</v>
      </c>
      <c r="M2188" t="s">
        <v>23</v>
      </c>
      <c r="N2188" t="s">
        <v>23</v>
      </c>
      <c r="O2188" t="s">
        <v>25</v>
      </c>
      <c r="P2188" t="s">
        <v>164</v>
      </c>
      <c r="Q2188" t="s">
        <v>27</v>
      </c>
      <c r="R2188" t="s">
        <v>962</v>
      </c>
      <c r="S2188" t="s">
        <v>5396</v>
      </c>
    </row>
    <row r="2189" spans="1:19">
      <c r="A2189" t="s">
        <v>5397</v>
      </c>
      <c r="B2189" s="1">
        <v>44383</v>
      </c>
      <c r="C2189" t="s">
        <v>33</v>
      </c>
      <c r="D2189">
        <v>35</v>
      </c>
      <c r="E2189" t="s">
        <v>23</v>
      </c>
      <c r="F2189">
        <v>1</v>
      </c>
      <c r="G2189">
        <v>3</v>
      </c>
      <c r="H2189" t="s">
        <v>3686</v>
      </c>
      <c r="I2189">
        <v>5511</v>
      </c>
      <c r="J2189">
        <v>6</v>
      </c>
      <c r="K2189">
        <v>49</v>
      </c>
      <c r="M2189" t="s">
        <v>23</v>
      </c>
      <c r="N2189" t="s">
        <v>23</v>
      </c>
      <c r="O2189" t="s">
        <v>49</v>
      </c>
      <c r="P2189" t="s">
        <v>26</v>
      </c>
      <c r="Q2189" t="s">
        <v>27</v>
      </c>
      <c r="R2189" t="s">
        <v>5398</v>
      </c>
      <c r="S2189" t="s">
        <v>5399</v>
      </c>
    </row>
    <row r="2190" spans="1:19">
      <c r="A2190" t="s">
        <v>5400</v>
      </c>
      <c r="B2190" s="1">
        <v>43841</v>
      </c>
      <c r="C2190" t="s">
        <v>33</v>
      </c>
      <c r="D2190">
        <v>28</v>
      </c>
      <c r="E2190" t="s">
        <v>39</v>
      </c>
      <c r="F2190">
        <v>1</v>
      </c>
      <c r="G2190">
        <v>3</v>
      </c>
      <c r="H2190" t="s">
        <v>3686</v>
      </c>
      <c r="I2190">
        <v>4741</v>
      </c>
      <c r="J2190">
        <v>0</v>
      </c>
      <c r="K2190">
        <v>67</v>
      </c>
      <c r="M2190" t="s">
        <v>23</v>
      </c>
      <c r="N2190" t="s">
        <v>23</v>
      </c>
      <c r="O2190" t="s">
        <v>25</v>
      </c>
      <c r="P2190" t="s">
        <v>164</v>
      </c>
      <c r="Q2190" t="s">
        <v>27</v>
      </c>
      <c r="R2190" t="s">
        <v>1128</v>
      </c>
      <c r="S2190" t="s">
        <v>5401</v>
      </c>
    </row>
    <row r="2191" spans="1:19">
      <c r="A2191" t="s">
        <v>5402</v>
      </c>
      <c r="B2191" s="1">
        <v>45848</v>
      </c>
      <c r="C2191" t="s">
        <v>22</v>
      </c>
      <c r="D2191">
        <v>71</v>
      </c>
      <c r="E2191" t="s">
        <v>39</v>
      </c>
      <c r="F2191">
        <v>0</v>
      </c>
      <c r="G2191">
        <v>3</v>
      </c>
      <c r="H2191" t="s">
        <v>3751</v>
      </c>
      <c r="I2191">
        <v>3144</v>
      </c>
      <c r="J2191">
        <v>0</v>
      </c>
      <c r="K2191">
        <v>1</v>
      </c>
      <c r="L2191" t="s">
        <v>48</v>
      </c>
      <c r="M2191" t="s">
        <v>23</v>
      </c>
      <c r="N2191" t="s">
        <v>23</v>
      </c>
      <c r="O2191" t="s">
        <v>49</v>
      </c>
      <c r="P2191" t="s">
        <v>202</v>
      </c>
      <c r="Q2191" t="s">
        <v>27</v>
      </c>
      <c r="R2191" t="s">
        <v>735</v>
      </c>
      <c r="S2191" t="s">
        <v>5403</v>
      </c>
    </row>
    <row r="2192" spans="1:19">
      <c r="A2192" t="s">
        <v>5404</v>
      </c>
      <c r="B2192" s="1">
        <v>45750</v>
      </c>
      <c r="C2192" t="s">
        <v>22</v>
      </c>
      <c r="D2192">
        <v>66</v>
      </c>
      <c r="E2192" t="s">
        <v>39</v>
      </c>
      <c r="F2192">
        <v>0</v>
      </c>
      <c r="G2192">
        <v>3</v>
      </c>
      <c r="H2192" t="s">
        <v>3686</v>
      </c>
      <c r="I2192">
        <v>4033</v>
      </c>
      <c r="J2192">
        <v>0</v>
      </c>
      <c r="K2192">
        <v>4</v>
      </c>
      <c r="L2192" t="s">
        <v>48</v>
      </c>
      <c r="M2192" t="s">
        <v>23</v>
      </c>
      <c r="N2192" t="s">
        <v>23</v>
      </c>
      <c r="O2192" t="s">
        <v>25</v>
      </c>
      <c r="P2192" t="s">
        <v>202</v>
      </c>
      <c r="Q2192" t="s">
        <v>27</v>
      </c>
      <c r="R2192" t="s">
        <v>2278</v>
      </c>
      <c r="S2192" t="s">
        <v>5405</v>
      </c>
    </row>
    <row r="2193" spans="1:19">
      <c r="A2193" t="s">
        <v>5406</v>
      </c>
      <c r="B2193" s="1">
        <v>43880</v>
      </c>
      <c r="C2193" t="s">
        <v>33</v>
      </c>
      <c r="D2193">
        <v>69</v>
      </c>
      <c r="E2193" t="s">
        <v>39</v>
      </c>
      <c r="F2193">
        <v>0</v>
      </c>
      <c r="G2193">
        <v>3</v>
      </c>
      <c r="H2193" t="s">
        <v>3686</v>
      </c>
      <c r="I2193">
        <v>5569</v>
      </c>
      <c r="J2193">
        <v>0</v>
      </c>
      <c r="K2193">
        <v>66</v>
      </c>
      <c r="L2193" t="s">
        <v>316</v>
      </c>
      <c r="M2193" t="s">
        <v>23</v>
      </c>
      <c r="N2193" t="s">
        <v>23</v>
      </c>
      <c r="O2193" t="s">
        <v>25</v>
      </c>
      <c r="P2193" t="s">
        <v>202</v>
      </c>
      <c r="Q2193" t="s">
        <v>50</v>
      </c>
      <c r="R2193" t="s">
        <v>5407</v>
      </c>
      <c r="S2193" t="s">
        <v>5408</v>
      </c>
    </row>
    <row r="2194" spans="1:19">
      <c r="A2194" t="s">
        <v>5409</v>
      </c>
      <c r="B2194" s="1">
        <v>44056</v>
      </c>
      <c r="C2194" t="s">
        <v>22</v>
      </c>
      <c r="D2194">
        <v>69</v>
      </c>
      <c r="E2194" t="s">
        <v>23</v>
      </c>
      <c r="F2194">
        <v>0</v>
      </c>
      <c r="G2194">
        <v>3</v>
      </c>
      <c r="H2194" t="s">
        <v>3686</v>
      </c>
      <c r="I2194">
        <v>4763</v>
      </c>
      <c r="J2194">
        <v>5</v>
      </c>
      <c r="K2194">
        <v>60</v>
      </c>
      <c r="L2194" t="s">
        <v>142</v>
      </c>
      <c r="M2194" t="s">
        <v>23</v>
      </c>
      <c r="N2194" t="s">
        <v>23</v>
      </c>
      <c r="O2194" t="s">
        <v>25</v>
      </c>
      <c r="P2194" t="s">
        <v>164</v>
      </c>
      <c r="Q2194" t="s">
        <v>27</v>
      </c>
      <c r="R2194" t="s">
        <v>947</v>
      </c>
      <c r="S2194" t="s">
        <v>5410</v>
      </c>
    </row>
    <row r="2195" spans="1:19">
      <c r="A2195" t="s">
        <v>5411</v>
      </c>
      <c r="B2195" s="1">
        <v>44362</v>
      </c>
      <c r="C2195" t="s">
        <v>33</v>
      </c>
      <c r="D2195">
        <v>79</v>
      </c>
      <c r="E2195" t="s">
        <v>23</v>
      </c>
      <c r="F2195">
        <v>0</v>
      </c>
      <c r="G2195">
        <v>3</v>
      </c>
      <c r="H2195" t="s">
        <v>3686</v>
      </c>
      <c r="I2195">
        <v>5791</v>
      </c>
      <c r="J2195">
        <v>1</v>
      </c>
      <c r="K2195">
        <v>50</v>
      </c>
      <c r="M2195" t="s">
        <v>23</v>
      </c>
      <c r="N2195" t="s">
        <v>23</v>
      </c>
      <c r="O2195" t="s">
        <v>25</v>
      </c>
      <c r="P2195" t="s">
        <v>202</v>
      </c>
      <c r="Q2195" t="s">
        <v>27</v>
      </c>
      <c r="R2195" t="s">
        <v>1487</v>
      </c>
      <c r="S2195" t="s">
        <v>5412</v>
      </c>
    </row>
    <row r="2196" spans="1:19">
      <c r="A2196" t="s">
        <v>5413</v>
      </c>
      <c r="B2196" s="1">
        <v>44152</v>
      </c>
      <c r="C2196" t="s">
        <v>22</v>
      </c>
      <c r="D2196">
        <v>58</v>
      </c>
      <c r="E2196" t="s">
        <v>39</v>
      </c>
      <c r="F2196">
        <v>0</v>
      </c>
      <c r="G2196">
        <v>3</v>
      </c>
      <c r="H2196" t="s">
        <v>3686</v>
      </c>
      <c r="I2196">
        <v>4393</v>
      </c>
      <c r="J2196">
        <v>0</v>
      </c>
      <c r="K2196">
        <v>57</v>
      </c>
      <c r="M2196" t="s">
        <v>23</v>
      </c>
      <c r="N2196" t="s">
        <v>39</v>
      </c>
      <c r="P2196" t="s">
        <v>164</v>
      </c>
      <c r="Q2196" t="s">
        <v>50</v>
      </c>
      <c r="R2196" t="s">
        <v>2422</v>
      </c>
      <c r="S2196" t="s">
        <v>5414</v>
      </c>
    </row>
    <row r="2197" spans="1:19">
      <c r="A2197" t="s">
        <v>5415</v>
      </c>
      <c r="B2197" s="1">
        <v>43723</v>
      </c>
      <c r="C2197" t="s">
        <v>22</v>
      </c>
      <c r="D2197">
        <v>25</v>
      </c>
      <c r="E2197" t="s">
        <v>23</v>
      </c>
      <c r="F2197">
        <v>0</v>
      </c>
      <c r="G2197">
        <v>3</v>
      </c>
      <c r="H2197" t="s">
        <v>3686</v>
      </c>
      <c r="I2197">
        <v>5633</v>
      </c>
      <c r="J2197">
        <v>1</v>
      </c>
      <c r="K2197">
        <v>71</v>
      </c>
      <c r="M2197" t="s">
        <v>23</v>
      </c>
      <c r="N2197" t="s">
        <v>23</v>
      </c>
      <c r="O2197" t="s">
        <v>49</v>
      </c>
      <c r="P2197" t="s">
        <v>164</v>
      </c>
      <c r="Q2197" t="s">
        <v>27</v>
      </c>
      <c r="R2197" t="s">
        <v>4992</v>
      </c>
      <c r="S2197" t="s">
        <v>5416</v>
      </c>
    </row>
    <row r="2198" spans="1:19">
      <c r="A2198" t="s">
        <v>5417</v>
      </c>
      <c r="B2198" s="1">
        <v>44473</v>
      </c>
      <c r="C2198" t="s">
        <v>33</v>
      </c>
      <c r="D2198">
        <v>48</v>
      </c>
      <c r="E2198" t="s">
        <v>23</v>
      </c>
      <c r="F2198">
        <v>0</v>
      </c>
      <c r="G2198">
        <v>3</v>
      </c>
      <c r="H2198" t="s">
        <v>3686</v>
      </c>
      <c r="I2198">
        <v>5928</v>
      </c>
      <c r="J2198">
        <v>9</v>
      </c>
      <c r="K2198">
        <v>46</v>
      </c>
      <c r="M2198" t="s">
        <v>23</v>
      </c>
      <c r="N2198" t="s">
        <v>23</v>
      </c>
      <c r="O2198" t="s">
        <v>49</v>
      </c>
      <c r="P2198" t="s">
        <v>26</v>
      </c>
      <c r="Q2198" t="s">
        <v>27</v>
      </c>
      <c r="R2198" t="s">
        <v>486</v>
      </c>
      <c r="S2198" t="s">
        <v>5418</v>
      </c>
    </row>
    <row r="2199" spans="1:19">
      <c r="A2199" t="s">
        <v>5419</v>
      </c>
      <c r="B2199" s="1">
        <v>43702</v>
      </c>
      <c r="C2199" t="s">
        <v>33</v>
      </c>
      <c r="D2199">
        <v>27</v>
      </c>
      <c r="E2199" t="s">
        <v>23</v>
      </c>
      <c r="F2199">
        <v>0</v>
      </c>
      <c r="G2199">
        <v>3</v>
      </c>
      <c r="H2199" t="s">
        <v>3686</v>
      </c>
      <c r="I2199">
        <v>4689</v>
      </c>
      <c r="J2199">
        <v>5</v>
      </c>
      <c r="K2199">
        <v>72</v>
      </c>
      <c r="L2199" t="s">
        <v>316</v>
      </c>
      <c r="M2199" t="s">
        <v>23</v>
      </c>
      <c r="N2199" t="s">
        <v>23</v>
      </c>
      <c r="O2199" t="s">
        <v>25</v>
      </c>
      <c r="P2199" t="s">
        <v>164</v>
      </c>
      <c r="Q2199" t="s">
        <v>27</v>
      </c>
      <c r="R2199" t="s">
        <v>1177</v>
      </c>
      <c r="S2199" t="s">
        <v>5420</v>
      </c>
    </row>
    <row r="2200" spans="1:19">
      <c r="A2200" t="s">
        <v>5421</v>
      </c>
      <c r="B2200" s="1">
        <v>44900</v>
      </c>
      <c r="C2200" t="s">
        <v>22</v>
      </c>
      <c r="D2200">
        <v>48</v>
      </c>
      <c r="E2200" t="s">
        <v>23</v>
      </c>
      <c r="F2200">
        <v>2</v>
      </c>
      <c r="G2200">
        <v>3</v>
      </c>
      <c r="H2200" t="s">
        <v>3686</v>
      </c>
      <c r="I2200">
        <v>3087</v>
      </c>
      <c r="J2200">
        <v>10</v>
      </c>
      <c r="K2200">
        <v>32</v>
      </c>
      <c r="M2200" t="s">
        <v>39</v>
      </c>
      <c r="N2200" t="s">
        <v>23</v>
      </c>
      <c r="O2200" t="s">
        <v>49</v>
      </c>
      <c r="P2200" t="s">
        <v>26</v>
      </c>
      <c r="Q2200" t="s">
        <v>50</v>
      </c>
      <c r="R2200" t="s">
        <v>1322</v>
      </c>
      <c r="S2200" t="s">
        <v>5422</v>
      </c>
    </row>
    <row r="2201" spans="1:19">
      <c r="A2201" t="s">
        <v>5423</v>
      </c>
      <c r="B2201" s="1">
        <v>44451</v>
      </c>
      <c r="C2201" t="s">
        <v>33</v>
      </c>
      <c r="D2201">
        <v>38</v>
      </c>
      <c r="E2201" t="s">
        <v>39</v>
      </c>
      <c r="F2201">
        <v>0</v>
      </c>
      <c r="G2201">
        <v>3</v>
      </c>
      <c r="H2201" t="s">
        <v>3686</v>
      </c>
      <c r="I2201">
        <v>3286</v>
      </c>
      <c r="J2201">
        <v>0</v>
      </c>
      <c r="K2201">
        <v>47</v>
      </c>
      <c r="L2201" t="s">
        <v>142</v>
      </c>
      <c r="M2201" t="s">
        <v>23</v>
      </c>
      <c r="N2201" t="s">
        <v>23</v>
      </c>
      <c r="O2201" t="s">
        <v>49</v>
      </c>
      <c r="P2201" t="s">
        <v>164</v>
      </c>
      <c r="Q2201" t="s">
        <v>50</v>
      </c>
      <c r="R2201" t="s">
        <v>846</v>
      </c>
      <c r="S2201" t="s">
        <v>5424</v>
      </c>
    </row>
    <row r="2202" spans="1:19">
      <c r="A2202" t="s">
        <v>5425</v>
      </c>
      <c r="B2202" s="1">
        <v>44853</v>
      </c>
      <c r="C2202" t="s">
        <v>33</v>
      </c>
      <c r="D2202">
        <v>22</v>
      </c>
      <c r="E2202" t="s">
        <v>39</v>
      </c>
      <c r="F2202">
        <v>0</v>
      </c>
      <c r="G2202">
        <v>3</v>
      </c>
      <c r="H2202" t="s">
        <v>3686</v>
      </c>
      <c r="I2202">
        <v>4263</v>
      </c>
      <c r="J2202">
        <v>0</v>
      </c>
      <c r="K2202">
        <v>34</v>
      </c>
      <c r="M2202" t="s">
        <v>23</v>
      </c>
      <c r="N2202" t="s">
        <v>23</v>
      </c>
      <c r="O2202" t="s">
        <v>49</v>
      </c>
      <c r="P2202" t="s">
        <v>164</v>
      </c>
      <c r="Q2202" t="s">
        <v>50</v>
      </c>
      <c r="R2202" t="s">
        <v>5426</v>
      </c>
      <c r="S2202" t="s">
        <v>5427</v>
      </c>
    </row>
    <row r="2203" spans="1:19">
      <c r="A2203" t="s">
        <v>5428</v>
      </c>
      <c r="B2203" s="1">
        <v>43976</v>
      </c>
      <c r="C2203" t="s">
        <v>22</v>
      </c>
      <c r="D2203">
        <v>20</v>
      </c>
      <c r="E2203" t="s">
        <v>39</v>
      </c>
      <c r="F2203">
        <v>0</v>
      </c>
      <c r="G2203">
        <v>3</v>
      </c>
      <c r="H2203" t="s">
        <v>3686</v>
      </c>
      <c r="I2203">
        <v>5082</v>
      </c>
      <c r="J2203">
        <v>0</v>
      </c>
      <c r="K2203">
        <v>63</v>
      </c>
      <c r="M2203" t="s">
        <v>23</v>
      </c>
      <c r="N2203" t="s">
        <v>23</v>
      </c>
      <c r="O2203" t="s">
        <v>56</v>
      </c>
      <c r="P2203" t="s">
        <v>202</v>
      </c>
      <c r="Q2203" t="s">
        <v>27</v>
      </c>
      <c r="R2203" t="s">
        <v>5429</v>
      </c>
      <c r="S2203" t="s">
        <v>5430</v>
      </c>
    </row>
    <row r="2204" spans="1:19">
      <c r="A2204" t="s">
        <v>5431</v>
      </c>
      <c r="B2204" s="1">
        <v>44781</v>
      </c>
      <c r="C2204" t="s">
        <v>33</v>
      </c>
      <c r="D2204">
        <v>46</v>
      </c>
      <c r="E2204" t="s">
        <v>39</v>
      </c>
      <c r="F2204">
        <v>0</v>
      </c>
      <c r="G2204">
        <v>3</v>
      </c>
      <c r="H2204" t="s">
        <v>3686</v>
      </c>
      <c r="I2204">
        <v>2751</v>
      </c>
      <c r="J2204">
        <v>0</v>
      </c>
      <c r="K2204">
        <v>36</v>
      </c>
      <c r="M2204" t="s">
        <v>39</v>
      </c>
      <c r="N2204" t="s">
        <v>23</v>
      </c>
      <c r="O2204" t="s">
        <v>56</v>
      </c>
      <c r="P2204" t="s">
        <v>164</v>
      </c>
      <c r="Q2204" t="s">
        <v>50</v>
      </c>
      <c r="R2204" t="s">
        <v>5432</v>
      </c>
      <c r="S2204" t="s">
        <v>5433</v>
      </c>
    </row>
    <row r="2205" spans="1:19">
      <c r="A2205" t="s">
        <v>5434</v>
      </c>
      <c r="B2205" s="1">
        <v>45617</v>
      </c>
      <c r="C2205" t="s">
        <v>33</v>
      </c>
      <c r="D2205">
        <v>46</v>
      </c>
      <c r="E2205" t="s">
        <v>39</v>
      </c>
      <c r="F2205">
        <v>1</v>
      </c>
      <c r="G2205">
        <v>3</v>
      </c>
      <c r="H2205" t="s">
        <v>3686</v>
      </c>
      <c r="I2205">
        <v>2267</v>
      </c>
      <c r="J2205">
        <v>0</v>
      </c>
      <c r="K2205">
        <v>9</v>
      </c>
      <c r="M2205" t="s">
        <v>23</v>
      </c>
      <c r="N2205" t="s">
        <v>23</v>
      </c>
      <c r="O2205" t="s">
        <v>25</v>
      </c>
      <c r="P2205" t="s">
        <v>26</v>
      </c>
      <c r="Q2205" t="s">
        <v>27</v>
      </c>
      <c r="R2205" t="s">
        <v>5435</v>
      </c>
      <c r="S2205" t="s">
        <v>5436</v>
      </c>
    </row>
    <row r="2206" spans="1:19">
      <c r="A2206" t="s">
        <v>5437</v>
      </c>
      <c r="B2206" s="1">
        <v>45478</v>
      </c>
      <c r="C2206" t="s">
        <v>33</v>
      </c>
      <c r="D2206">
        <v>34</v>
      </c>
      <c r="E2206" t="s">
        <v>23</v>
      </c>
      <c r="F2206">
        <v>0</v>
      </c>
      <c r="G2206">
        <v>3</v>
      </c>
      <c r="H2206" t="s">
        <v>3686</v>
      </c>
      <c r="I2206">
        <v>4369</v>
      </c>
      <c r="J2206">
        <v>1</v>
      </c>
      <c r="K2206">
        <v>13</v>
      </c>
      <c r="M2206" t="s">
        <v>23</v>
      </c>
      <c r="N2206" t="s">
        <v>23</v>
      </c>
      <c r="O2206" t="s">
        <v>49</v>
      </c>
      <c r="P2206" t="s">
        <v>202</v>
      </c>
      <c r="Q2206" t="s">
        <v>27</v>
      </c>
      <c r="R2206" t="s">
        <v>5438</v>
      </c>
      <c r="S2206" t="s">
        <v>5439</v>
      </c>
    </row>
    <row r="2207" spans="1:19">
      <c r="A2207" t="s">
        <v>5440</v>
      </c>
      <c r="B2207" s="1">
        <v>44045</v>
      </c>
      <c r="C2207" t="s">
        <v>22</v>
      </c>
      <c r="D2207">
        <v>24</v>
      </c>
      <c r="E2207" t="s">
        <v>39</v>
      </c>
      <c r="F2207">
        <v>0</v>
      </c>
      <c r="G2207">
        <v>3</v>
      </c>
      <c r="H2207" t="s">
        <v>3686</v>
      </c>
      <c r="I2207">
        <v>6209</v>
      </c>
      <c r="J2207">
        <v>0</v>
      </c>
      <c r="K2207">
        <v>60</v>
      </c>
      <c r="L2207" t="s">
        <v>142</v>
      </c>
      <c r="M2207" t="s">
        <v>23</v>
      </c>
      <c r="N2207" t="s">
        <v>23</v>
      </c>
      <c r="O2207" t="s">
        <v>49</v>
      </c>
      <c r="P2207" t="s">
        <v>164</v>
      </c>
      <c r="Q2207" t="s">
        <v>27</v>
      </c>
      <c r="R2207" t="s">
        <v>5441</v>
      </c>
      <c r="S2207" t="s">
        <v>5442</v>
      </c>
    </row>
    <row r="2208" spans="1:19">
      <c r="A2208" t="s">
        <v>5443</v>
      </c>
      <c r="B2208" s="1">
        <v>44645</v>
      </c>
      <c r="C2208" t="s">
        <v>33</v>
      </c>
      <c r="D2208">
        <v>34</v>
      </c>
      <c r="E2208" t="s">
        <v>23</v>
      </c>
      <c r="F2208">
        <v>1</v>
      </c>
      <c r="G2208">
        <v>3</v>
      </c>
      <c r="H2208" t="s">
        <v>3686</v>
      </c>
      <c r="I2208">
        <v>4180</v>
      </c>
      <c r="J2208">
        <v>1</v>
      </c>
      <c r="K2208">
        <v>41</v>
      </c>
      <c r="L2208" t="s">
        <v>142</v>
      </c>
      <c r="M2208" t="s">
        <v>23</v>
      </c>
      <c r="N2208" t="s">
        <v>39</v>
      </c>
      <c r="P2208" t="s">
        <v>164</v>
      </c>
      <c r="Q2208" t="s">
        <v>27</v>
      </c>
      <c r="R2208" t="s">
        <v>3559</v>
      </c>
      <c r="S2208" t="s">
        <v>5444</v>
      </c>
    </row>
    <row r="2209" spans="1:19">
      <c r="A2209" t="s">
        <v>5445</v>
      </c>
      <c r="B2209" s="1">
        <v>44173</v>
      </c>
      <c r="C2209" t="s">
        <v>22</v>
      </c>
      <c r="D2209">
        <v>52</v>
      </c>
      <c r="E2209" t="s">
        <v>39</v>
      </c>
      <c r="F2209">
        <v>0</v>
      </c>
      <c r="G2209">
        <v>3</v>
      </c>
      <c r="H2209" t="s">
        <v>3686</v>
      </c>
      <c r="I2209">
        <v>4246</v>
      </c>
      <c r="J2209">
        <v>0</v>
      </c>
      <c r="K2209">
        <v>56</v>
      </c>
      <c r="M2209" t="s">
        <v>23</v>
      </c>
      <c r="N2209" t="s">
        <v>39</v>
      </c>
      <c r="P2209" t="s">
        <v>164</v>
      </c>
      <c r="Q2209" t="s">
        <v>27</v>
      </c>
      <c r="R2209" t="s">
        <v>5446</v>
      </c>
      <c r="S2209" t="s">
        <v>5447</v>
      </c>
    </row>
    <row r="2210" spans="1:19">
      <c r="A2210" t="s">
        <v>5448</v>
      </c>
      <c r="B2210" s="1">
        <v>45611</v>
      </c>
      <c r="C2210" t="s">
        <v>22</v>
      </c>
      <c r="D2210">
        <v>45</v>
      </c>
      <c r="E2210" t="s">
        <v>39</v>
      </c>
      <c r="F2210">
        <v>0</v>
      </c>
      <c r="G2210">
        <v>3</v>
      </c>
      <c r="H2210" t="s">
        <v>3686</v>
      </c>
      <c r="I2210">
        <v>4366</v>
      </c>
      <c r="J2210">
        <v>0</v>
      </c>
      <c r="K2210">
        <v>9</v>
      </c>
      <c r="L2210" t="s">
        <v>48</v>
      </c>
      <c r="M2210" t="s">
        <v>23</v>
      </c>
      <c r="N2210" t="s">
        <v>23</v>
      </c>
      <c r="O2210" t="s">
        <v>56</v>
      </c>
      <c r="P2210" t="s">
        <v>26</v>
      </c>
      <c r="Q2210" t="s">
        <v>27</v>
      </c>
      <c r="R2210" t="s">
        <v>3468</v>
      </c>
      <c r="S2210" t="s">
        <v>5449</v>
      </c>
    </row>
    <row r="2211" spans="1:19">
      <c r="A2211" t="s">
        <v>5450</v>
      </c>
      <c r="B2211" s="1">
        <v>45084</v>
      </c>
      <c r="C2211" t="s">
        <v>22</v>
      </c>
      <c r="D2211">
        <v>54</v>
      </c>
      <c r="E2211" t="s">
        <v>23</v>
      </c>
      <c r="F2211">
        <v>3</v>
      </c>
      <c r="G2211">
        <v>3</v>
      </c>
      <c r="H2211" t="s">
        <v>3686</v>
      </c>
      <c r="I2211">
        <v>4237</v>
      </c>
      <c r="J2211">
        <v>3</v>
      </c>
      <c r="K2211">
        <v>26</v>
      </c>
      <c r="M2211" t="s">
        <v>23</v>
      </c>
      <c r="N2211" t="s">
        <v>23</v>
      </c>
      <c r="O2211" t="s">
        <v>25</v>
      </c>
      <c r="P2211" t="s">
        <v>202</v>
      </c>
      <c r="Q2211" t="s">
        <v>27</v>
      </c>
      <c r="R2211" t="s">
        <v>1560</v>
      </c>
      <c r="S2211" t="s">
        <v>5451</v>
      </c>
    </row>
    <row r="2212" spans="1:19">
      <c r="A2212" t="s">
        <v>5452</v>
      </c>
      <c r="B2212" s="1">
        <v>45845</v>
      </c>
      <c r="C2212" t="s">
        <v>22</v>
      </c>
      <c r="D2212">
        <v>25</v>
      </c>
      <c r="E2212" t="s">
        <v>23</v>
      </c>
      <c r="F2212">
        <v>2</v>
      </c>
      <c r="G2212">
        <v>3</v>
      </c>
      <c r="H2212" t="s">
        <v>3751</v>
      </c>
      <c r="I2212">
        <v>3960</v>
      </c>
      <c r="J2212">
        <v>7</v>
      </c>
      <c r="K2212">
        <v>1</v>
      </c>
      <c r="L2212" t="s">
        <v>48</v>
      </c>
      <c r="M2212" t="s">
        <v>23</v>
      </c>
      <c r="N2212" t="s">
        <v>39</v>
      </c>
      <c r="P2212" t="s">
        <v>26</v>
      </c>
      <c r="Q2212" t="s">
        <v>27</v>
      </c>
      <c r="R2212" t="s">
        <v>2249</v>
      </c>
      <c r="S2212" t="s">
        <v>5453</v>
      </c>
    </row>
    <row r="2213" spans="1:19">
      <c r="A2213" t="s">
        <v>5454</v>
      </c>
      <c r="B2213" s="1">
        <v>44292</v>
      </c>
      <c r="C2213" t="s">
        <v>22</v>
      </c>
      <c r="D2213">
        <v>58</v>
      </c>
      <c r="E2213" t="s">
        <v>39</v>
      </c>
      <c r="F2213">
        <v>0</v>
      </c>
      <c r="G2213">
        <v>3</v>
      </c>
      <c r="H2213" t="s">
        <v>3686</v>
      </c>
      <c r="I2213">
        <v>6339</v>
      </c>
      <c r="J2213">
        <v>0</v>
      </c>
      <c r="K2213">
        <v>52</v>
      </c>
      <c r="M2213" t="s">
        <v>23</v>
      </c>
      <c r="N2213" t="s">
        <v>23</v>
      </c>
      <c r="O2213" t="s">
        <v>25</v>
      </c>
      <c r="P2213" t="s">
        <v>26</v>
      </c>
      <c r="Q2213" t="s">
        <v>50</v>
      </c>
      <c r="R2213" t="s">
        <v>968</v>
      </c>
      <c r="S2213" t="s">
        <v>5455</v>
      </c>
    </row>
    <row r="2214" spans="1:19">
      <c r="A2214" t="s">
        <v>5456</v>
      </c>
      <c r="B2214" s="1">
        <v>45267</v>
      </c>
      <c r="C2214" t="s">
        <v>22</v>
      </c>
      <c r="D2214">
        <v>27</v>
      </c>
      <c r="E2214" t="s">
        <v>23</v>
      </c>
      <c r="F2214">
        <v>0</v>
      </c>
      <c r="G2214">
        <v>3</v>
      </c>
      <c r="H2214" t="s">
        <v>3686</v>
      </c>
      <c r="I2214">
        <v>4147</v>
      </c>
      <c r="J2214">
        <v>8</v>
      </c>
      <c r="K2214">
        <v>20</v>
      </c>
      <c r="L2214" t="s">
        <v>97</v>
      </c>
      <c r="M2214" t="s">
        <v>23</v>
      </c>
      <c r="N2214" t="s">
        <v>39</v>
      </c>
      <c r="P2214" t="s">
        <v>202</v>
      </c>
      <c r="Q2214" t="s">
        <v>50</v>
      </c>
      <c r="R2214" t="s">
        <v>3077</v>
      </c>
      <c r="S2214" t="s">
        <v>5457</v>
      </c>
    </row>
    <row r="2215" spans="1:19">
      <c r="A2215" t="s">
        <v>5458</v>
      </c>
      <c r="B2215" s="1">
        <v>44312</v>
      </c>
      <c r="C2215" t="s">
        <v>33</v>
      </c>
      <c r="D2215">
        <v>30</v>
      </c>
      <c r="E2215" t="s">
        <v>39</v>
      </c>
      <c r="F2215">
        <v>0</v>
      </c>
      <c r="G2215">
        <v>3</v>
      </c>
      <c r="H2215" t="s">
        <v>3686</v>
      </c>
      <c r="I2215">
        <v>6107</v>
      </c>
      <c r="J2215">
        <v>0</v>
      </c>
      <c r="K2215">
        <v>52</v>
      </c>
      <c r="M2215" t="s">
        <v>23</v>
      </c>
      <c r="N2215" t="s">
        <v>23</v>
      </c>
      <c r="O2215" t="s">
        <v>49</v>
      </c>
      <c r="P2215" t="s">
        <v>26</v>
      </c>
      <c r="Q2215" t="s">
        <v>27</v>
      </c>
      <c r="R2215" t="s">
        <v>299</v>
      </c>
      <c r="S2215" t="s">
        <v>5459</v>
      </c>
    </row>
    <row r="2216" spans="1:19">
      <c r="A2216" t="s">
        <v>5460</v>
      </c>
      <c r="B2216" s="1">
        <v>43811</v>
      </c>
      <c r="C2216" t="s">
        <v>33</v>
      </c>
      <c r="D2216">
        <v>38</v>
      </c>
      <c r="E2216" t="s">
        <v>39</v>
      </c>
      <c r="F2216">
        <v>0</v>
      </c>
      <c r="G2216">
        <v>3</v>
      </c>
      <c r="H2216" t="s">
        <v>3686</v>
      </c>
      <c r="I2216">
        <v>4146</v>
      </c>
      <c r="J2216">
        <v>0</v>
      </c>
      <c r="K2216">
        <v>68</v>
      </c>
      <c r="L2216" t="s">
        <v>316</v>
      </c>
      <c r="M2216" t="s">
        <v>39</v>
      </c>
      <c r="N2216" t="s">
        <v>23</v>
      </c>
      <c r="O2216" t="s">
        <v>49</v>
      </c>
      <c r="P2216" t="s">
        <v>164</v>
      </c>
      <c r="Q2216" t="s">
        <v>50</v>
      </c>
      <c r="R2216" t="s">
        <v>5461</v>
      </c>
      <c r="S2216" t="s">
        <v>5462</v>
      </c>
    </row>
    <row r="2217" spans="1:19">
      <c r="A2217" t="s">
        <v>5463</v>
      </c>
      <c r="B2217" s="1">
        <v>44211</v>
      </c>
      <c r="C2217" t="s">
        <v>22</v>
      </c>
      <c r="D2217">
        <v>47</v>
      </c>
      <c r="E2217" t="s">
        <v>39</v>
      </c>
      <c r="F2217">
        <v>0</v>
      </c>
      <c r="G2217">
        <v>3</v>
      </c>
      <c r="H2217" t="s">
        <v>3686</v>
      </c>
      <c r="I2217">
        <v>5151</v>
      </c>
      <c r="J2217">
        <v>0</v>
      </c>
      <c r="K2217">
        <v>55</v>
      </c>
      <c r="L2217" t="s">
        <v>142</v>
      </c>
      <c r="M2217" t="s">
        <v>23</v>
      </c>
      <c r="N2217" t="s">
        <v>23</v>
      </c>
      <c r="O2217" t="s">
        <v>56</v>
      </c>
      <c r="P2217" t="s">
        <v>202</v>
      </c>
      <c r="Q2217" t="s">
        <v>27</v>
      </c>
      <c r="R2217" t="s">
        <v>5464</v>
      </c>
      <c r="S2217" t="s">
        <v>5465</v>
      </c>
    </row>
    <row r="2218" spans="1:19">
      <c r="A2218" t="s">
        <v>5466</v>
      </c>
      <c r="B2218" s="1">
        <v>43840</v>
      </c>
      <c r="C2218" t="s">
        <v>22</v>
      </c>
      <c r="D2218">
        <v>31</v>
      </c>
      <c r="E2218" t="s">
        <v>23</v>
      </c>
      <c r="F2218">
        <v>3</v>
      </c>
      <c r="G2218">
        <v>3</v>
      </c>
      <c r="H2218" t="s">
        <v>3686</v>
      </c>
      <c r="I2218">
        <v>4376</v>
      </c>
      <c r="J2218">
        <v>4</v>
      </c>
      <c r="K2218">
        <v>67</v>
      </c>
      <c r="L2218" t="s">
        <v>316</v>
      </c>
      <c r="M2218" t="s">
        <v>23</v>
      </c>
      <c r="N2218" t="s">
        <v>23</v>
      </c>
      <c r="O2218" t="s">
        <v>25</v>
      </c>
      <c r="P2218" t="s">
        <v>164</v>
      </c>
      <c r="Q2218" t="s">
        <v>27</v>
      </c>
      <c r="R2218" t="s">
        <v>4793</v>
      </c>
      <c r="S2218" t="s">
        <v>5467</v>
      </c>
    </row>
    <row r="2219" spans="1:19">
      <c r="A2219" t="s">
        <v>5468</v>
      </c>
      <c r="B2219" s="1">
        <v>43852</v>
      </c>
      <c r="C2219" t="s">
        <v>22</v>
      </c>
      <c r="D2219">
        <v>39</v>
      </c>
      <c r="E2219" t="s">
        <v>23</v>
      </c>
      <c r="F2219">
        <v>1</v>
      </c>
      <c r="G2219">
        <v>3</v>
      </c>
      <c r="H2219" t="s">
        <v>3686</v>
      </c>
      <c r="I2219">
        <v>5589</v>
      </c>
      <c r="J2219">
        <v>6</v>
      </c>
      <c r="K2219">
        <v>67</v>
      </c>
      <c r="M2219" t="s">
        <v>23</v>
      </c>
      <c r="N2219" t="s">
        <v>23</v>
      </c>
      <c r="O2219" t="s">
        <v>49</v>
      </c>
      <c r="P2219" t="s">
        <v>202</v>
      </c>
      <c r="Q2219" t="s">
        <v>50</v>
      </c>
      <c r="R2219" t="s">
        <v>1317</v>
      </c>
      <c r="S2219" t="s">
        <v>5469</v>
      </c>
    </row>
    <row r="2220" spans="1:19">
      <c r="A2220" t="s">
        <v>5470</v>
      </c>
      <c r="B2220" s="1">
        <v>43743</v>
      </c>
      <c r="C2220" t="s">
        <v>22</v>
      </c>
      <c r="D2220">
        <v>21</v>
      </c>
      <c r="E2220" t="s">
        <v>23</v>
      </c>
      <c r="F2220">
        <v>2</v>
      </c>
      <c r="G2220">
        <v>3</v>
      </c>
      <c r="H2220" t="s">
        <v>3686</v>
      </c>
      <c r="I2220">
        <v>6116</v>
      </c>
      <c r="J2220">
        <v>5</v>
      </c>
      <c r="K2220">
        <v>70</v>
      </c>
      <c r="L2220" t="s">
        <v>316</v>
      </c>
      <c r="M2220" t="s">
        <v>23</v>
      </c>
      <c r="N2220" t="s">
        <v>23</v>
      </c>
      <c r="O2220" t="s">
        <v>25</v>
      </c>
      <c r="P2220" t="s">
        <v>164</v>
      </c>
      <c r="Q2220" t="s">
        <v>50</v>
      </c>
      <c r="R2220" t="s">
        <v>5471</v>
      </c>
      <c r="S2220" t="s">
        <v>5472</v>
      </c>
    </row>
    <row r="2221" spans="1:19">
      <c r="A2221" t="s">
        <v>5473</v>
      </c>
      <c r="B2221" s="1">
        <v>44539</v>
      </c>
      <c r="C2221" t="s">
        <v>22</v>
      </c>
      <c r="D2221">
        <v>48</v>
      </c>
      <c r="E2221" t="s">
        <v>39</v>
      </c>
      <c r="F2221">
        <v>2</v>
      </c>
      <c r="G2221">
        <v>3</v>
      </c>
      <c r="H2221" t="s">
        <v>3686</v>
      </c>
      <c r="I2221">
        <v>5860</v>
      </c>
      <c r="J2221">
        <v>0</v>
      </c>
      <c r="K2221">
        <v>44</v>
      </c>
      <c r="L2221" t="s">
        <v>142</v>
      </c>
      <c r="M2221" t="s">
        <v>23</v>
      </c>
      <c r="N2221" t="s">
        <v>39</v>
      </c>
      <c r="P2221" t="s">
        <v>164</v>
      </c>
      <c r="Q2221" t="s">
        <v>27</v>
      </c>
      <c r="R2221" t="s">
        <v>3634</v>
      </c>
      <c r="S2221" t="s">
        <v>5474</v>
      </c>
    </row>
    <row r="2222" spans="1:19">
      <c r="A2222" t="s">
        <v>5475</v>
      </c>
      <c r="B2222" s="1">
        <v>44724</v>
      </c>
      <c r="C2222" t="s">
        <v>22</v>
      </c>
      <c r="D2222">
        <v>76</v>
      </c>
      <c r="E2222" t="s">
        <v>39</v>
      </c>
      <c r="F2222">
        <v>2</v>
      </c>
      <c r="G2222">
        <v>3</v>
      </c>
      <c r="H2222" t="s">
        <v>3686</v>
      </c>
      <c r="I2222">
        <v>2926</v>
      </c>
      <c r="J2222">
        <v>0</v>
      </c>
      <c r="K2222">
        <v>38</v>
      </c>
      <c r="M2222" t="s">
        <v>23</v>
      </c>
      <c r="N2222" t="s">
        <v>23</v>
      </c>
      <c r="O2222" t="s">
        <v>25</v>
      </c>
      <c r="P2222" t="s">
        <v>164</v>
      </c>
      <c r="Q2222" t="s">
        <v>50</v>
      </c>
      <c r="R2222" t="s">
        <v>2034</v>
      </c>
      <c r="S2222" t="s">
        <v>5476</v>
      </c>
    </row>
    <row r="2223" spans="1:19">
      <c r="A2223" t="s">
        <v>5477</v>
      </c>
      <c r="B2223" s="1">
        <v>45421</v>
      </c>
      <c r="C2223" t="s">
        <v>33</v>
      </c>
      <c r="D2223">
        <v>80</v>
      </c>
      <c r="E2223" t="s">
        <v>39</v>
      </c>
      <c r="F2223">
        <v>0</v>
      </c>
      <c r="G2223">
        <v>3</v>
      </c>
      <c r="H2223" t="s">
        <v>3686</v>
      </c>
      <c r="I2223">
        <v>4173</v>
      </c>
      <c r="J2223">
        <v>0</v>
      </c>
      <c r="K2223">
        <v>15</v>
      </c>
      <c r="M2223" t="s">
        <v>23</v>
      </c>
      <c r="N2223" t="s">
        <v>23</v>
      </c>
      <c r="O2223" t="s">
        <v>25</v>
      </c>
      <c r="P2223" t="s">
        <v>164</v>
      </c>
      <c r="Q2223" t="s">
        <v>27</v>
      </c>
      <c r="R2223" t="s">
        <v>5478</v>
      </c>
      <c r="S2223" t="s">
        <v>5479</v>
      </c>
    </row>
    <row r="2224" spans="1:19">
      <c r="A2224" t="s">
        <v>5480</v>
      </c>
      <c r="B2224" s="1">
        <v>43849</v>
      </c>
      <c r="C2224" t="s">
        <v>22</v>
      </c>
      <c r="D2224">
        <v>79</v>
      </c>
      <c r="E2224" t="s">
        <v>23</v>
      </c>
      <c r="F2224">
        <v>0</v>
      </c>
      <c r="G2224">
        <v>3</v>
      </c>
      <c r="H2224" t="s">
        <v>3686</v>
      </c>
      <c r="I2224">
        <v>5792</v>
      </c>
      <c r="J2224">
        <v>7</v>
      </c>
      <c r="K2224">
        <v>67</v>
      </c>
      <c r="L2224" t="s">
        <v>316</v>
      </c>
      <c r="M2224" t="s">
        <v>23</v>
      </c>
      <c r="N2224" t="s">
        <v>23</v>
      </c>
      <c r="O2224" t="s">
        <v>56</v>
      </c>
      <c r="P2224" t="s">
        <v>202</v>
      </c>
      <c r="Q2224" t="s">
        <v>27</v>
      </c>
      <c r="R2224" t="s">
        <v>4468</v>
      </c>
      <c r="S2224" t="s">
        <v>5481</v>
      </c>
    </row>
    <row r="2225" spans="1:19">
      <c r="A2225" t="s">
        <v>5482</v>
      </c>
      <c r="B2225" s="1">
        <v>44472</v>
      </c>
      <c r="C2225" t="s">
        <v>33</v>
      </c>
      <c r="D2225">
        <v>19</v>
      </c>
      <c r="E2225" t="s">
        <v>39</v>
      </c>
      <c r="F2225">
        <v>0</v>
      </c>
      <c r="G2225">
        <v>3</v>
      </c>
      <c r="H2225" t="s">
        <v>3686</v>
      </c>
      <c r="I2225">
        <v>3395</v>
      </c>
      <c r="J2225">
        <v>0</v>
      </c>
      <c r="K2225">
        <v>46</v>
      </c>
      <c r="L2225" t="s">
        <v>142</v>
      </c>
      <c r="M2225" t="s">
        <v>23</v>
      </c>
      <c r="N2225" t="s">
        <v>23</v>
      </c>
      <c r="O2225" t="s">
        <v>25</v>
      </c>
      <c r="P2225" t="s">
        <v>26</v>
      </c>
      <c r="Q2225" t="s">
        <v>50</v>
      </c>
      <c r="R2225" t="s">
        <v>524</v>
      </c>
      <c r="S2225" t="s">
        <v>5483</v>
      </c>
    </row>
    <row r="2226" spans="1:19">
      <c r="A2226" t="s">
        <v>5484</v>
      </c>
      <c r="B2226" s="1">
        <v>45065</v>
      </c>
      <c r="C2226" t="s">
        <v>22</v>
      </c>
      <c r="D2226">
        <v>54</v>
      </c>
      <c r="E2226" t="s">
        <v>23</v>
      </c>
      <c r="F2226">
        <v>6</v>
      </c>
      <c r="G2226">
        <v>3</v>
      </c>
      <c r="H2226" t="s">
        <v>3686</v>
      </c>
      <c r="I2226">
        <v>3519</v>
      </c>
      <c r="J2226">
        <v>5</v>
      </c>
      <c r="K2226">
        <v>27</v>
      </c>
      <c r="M2226" t="s">
        <v>23</v>
      </c>
      <c r="N2226" t="s">
        <v>23</v>
      </c>
      <c r="O2226" t="s">
        <v>49</v>
      </c>
      <c r="P2226" t="s">
        <v>26</v>
      </c>
      <c r="Q2226" t="s">
        <v>50</v>
      </c>
      <c r="R2226" t="s">
        <v>1881</v>
      </c>
      <c r="S2226" t="s">
        <v>5485</v>
      </c>
    </row>
    <row r="2227" spans="1:19">
      <c r="A2227" t="s">
        <v>5486</v>
      </c>
      <c r="B2227" s="1">
        <v>44516</v>
      </c>
      <c r="C2227" t="s">
        <v>33</v>
      </c>
      <c r="D2227">
        <v>57</v>
      </c>
      <c r="E2227" t="s">
        <v>39</v>
      </c>
      <c r="F2227">
        <v>0</v>
      </c>
      <c r="G2227">
        <v>3</v>
      </c>
      <c r="H2227" t="s">
        <v>3686</v>
      </c>
      <c r="I2227">
        <v>5937</v>
      </c>
      <c r="J2227">
        <v>0</v>
      </c>
      <c r="K2227">
        <v>45</v>
      </c>
      <c r="L2227" t="s">
        <v>142</v>
      </c>
      <c r="M2227" t="s">
        <v>23</v>
      </c>
      <c r="N2227" t="s">
        <v>23</v>
      </c>
      <c r="O2227" t="s">
        <v>49</v>
      </c>
      <c r="P2227" t="s">
        <v>164</v>
      </c>
      <c r="Q2227" t="s">
        <v>27</v>
      </c>
      <c r="R2227" t="s">
        <v>5487</v>
      </c>
      <c r="S2227" t="s">
        <v>5488</v>
      </c>
    </row>
    <row r="2228" spans="1:19">
      <c r="A2228" t="s">
        <v>5489</v>
      </c>
      <c r="B2228" s="1">
        <v>43710</v>
      </c>
      <c r="C2228" t="s">
        <v>33</v>
      </c>
      <c r="D2228">
        <v>35</v>
      </c>
      <c r="E2228" t="s">
        <v>23</v>
      </c>
      <c r="F2228">
        <v>1</v>
      </c>
      <c r="G2228">
        <v>3</v>
      </c>
      <c r="H2228" t="s">
        <v>3686</v>
      </c>
      <c r="I2228">
        <v>5647</v>
      </c>
      <c r="J2228">
        <v>3</v>
      </c>
      <c r="K2228">
        <v>71</v>
      </c>
      <c r="L2228" t="s">
        <v>316</v>
      </c>
      <c r="M2228" t="s">
        <v>23</v>
      </c>
      <c r="N2228" t="s">
        <v>23</v>
      </c>
      <c r="O2228" t="s">
        <v>25</v>
      </c>
      <c r="P2228" t="s">
        <v>202</v>
      </c>
      <c r="Q2228" t="s">
        <v>50</v>
      </c>
      <c r="R2228" t="s">
        <v>2700</v>
      </c>
      <c r="S2228" t="s">
        <v>5490</v>
      </c>
    </row>
    <row r="2229" spans="1:19">
      <c r="A2229" t="s">
        <v>5491</v>
      </c>
      <c r="B2229" s="1">
        <v>44139</v>
      </c>
      <c r="C2229" t="s">
        <v>33</v>
      </c>
      <c r="D2229">
        <v>33</v>
      </c>
      <c r="E2229" t="s">
        <v>23</v>
      </c>
      <c r="F2229">
        <v>0</v>
      </c>
      <c r="G2229">
        <v>3</v>
      </c>
      <c r="H2229" t="s">
        <v>3686</v>
      </c>
      <c r="I2229">
        <v>5928</v>
      </c>
      <c r="J2229">
        <v>2</v>
      </c>
      <c r="K2229">
        <v>57</v>
      </c>
      <c r="L2229" t="s">
        <v>142</v>
      </c>
      <c r="M2229" t="s">
        <v>23</v>
      </c>
      <c r="N2229" t="s">
        <v>23</v>
      </c>
      <c r="O2229" t="s">
        <v>49</v>
      </c>
      <c r="P2229" t="s">
        <v>164</v>
      </c>
      <c r="Q2229" t="s">
        <v>27</v>
      </c>
      <c r="R2229" t="s">
        <v>1460</v>
      </c>
      <c r="S2229" t="s">
        <v>5492</v>
      </c>
    </row>
    <row r="2230" spans="1:19">
      <c r="A2230" t="s">
        <v>5493</v>
      </c>
      <c r="B2230" s="1">
        <v>43683</v>
      </c>
      <c r="C2230" t="s">
        <v>33</v>
      </c>
      <c r="D2230">
        <v>43</v>
      </c>
      <c r="E2230" t="s">
        <v>23</v>
      </c>
      <c r="F2230">
        <v>0</v>
      </c>
      <c r="G2230">
        <v>3</v>
      </c>
      <c r="H2230" t="s">
        <v>3686</v>
      </c>
      <c r="I2230">
        <v>4743</v>
      </c>
      <c r="J2230">
        <v>1</v>
      </c>
      <c r="K2230">
        <v>72</v>
      </c>
      <c r="L2230" t="s">
        <v>316</v>
      </c>
      <c r="M2230" t="s">
        <v>23</v>
      </c>
      <c r="N2230" t="s">
        <v>23</v>
      </c>
      <c r="O2230" t="s">
        <v>25</v>
      </c>
      <c r="P2230" t="s">
        <v>164</v>
      </c>
      <c r="Q2230" t="s">
        <v>50</v>
      </c>
      <c r="R2230" t="s">
        <v>5494</v>
      </c>
      <c r="S2230" t="s">
        <v>5495</v>
      </c>
    </row>
    <row r="2231" spans="1:19">
      <c r="A2231" t="s">
        <v>5496</v>
      </c>
      <c r="B2231" s="1">
        <v>44050</v>
      </c>
      <c r="C2231" t="s">
        <v>22</v>
      </c>
      <c r="D2231">
        <v>28</v>
      </c>
      <c r="E2231" t="s">
        <v>39</v>
      </c>
      <c r="F2231">
        <v>1</v>
      </c>
      <c r="G2231">
        <v>3</v>
      </c>
      <c r="H2231" t="s">
        <v>3686</v>
      </c>
      <c r="I2231">
        <v>4104</v>
      </c>
      <c r="J2231">
        <v>0</v>
      </c>
      <c r="K2231">
        <v>60</v>
      </c>
      <c r="L2231" t="s">
        <v>142</v>
      </c>
      <c r="M2231" t="s">
        <v>23</v>
      </c>
      <c r="N2231" t="s">
        <v>23</v>
      </c>
      <c r="O2231" t="s">
        <v>49</v>
      </c>
      <c r="P2231" t="s">
        <v>164</v>
      </c>
      <c r="Q2231" t="s">
        <v>27</v>
      </c>
      <c r="R2231" t="s">
        <v>1260</v>
      </c>
      <c r="S2231" t="s">
        <v>5497</v>
      </c>
    </row>
    <row r="2232" spans="1:19">
      <c r="A2232" t="s">
        <v>5498</v>
      </c>
      <c r="B2232" s="1">
        <v>43686</v>
      </c>
      <c r="C2232" t="s">
        <v>22</v>
      </c>
      <c r="D2232">
        <v>24</v>
      </c>
      <c r="E2232" t="s">
        <v>23</v>
      </c>
      <c r="F2232">
        <v>1</v>
      </c>
      <c r="G2232">
        <v>3</v>
      </c>
      <c r="H2232" t="s">
        <v>3686</v>
      </c>
      <c r="I2232">
        <v>4949</v>
      </c>
      <c r="J2232">
        <v>1</v>
      </c>
      <c r="K2232">
        <v>72</v>
      </c>
      <c r="M2232" t="s">
        <v>23</v>
      </c>
      <c r="N2232" t="s">
        <v>39</v>
      </c>
      <c r="P2232" t="s">
        <v>164</v>
      </c>
      <c r="Q2232" t="s">
        <v>27</v>
      </c>
      <c r="R2232" t="s">
        <v>1228</v>
      </c>
      <c r="S2232" t="s">
        <v>5499</v>
      </c>
    </row>
    <row r="2233" spans="1:19">
      <c r="A2233" t="s">
        <v>5500</v>
      </c>
      <c r="B2233" s="1">
        <v>43685</v>
      </c>
      <c r="C2233" t="s">
        <v>22</v>
      </c>
      <c r="D2233">
        <v>61</v>
      </c>
      <c r="E2233" t="s">
        <v>23</v>
      </c>
      <c r="F2233">
        <v>2</v>
      </c>
      <c r="G2233">
        <v>3</v>
      </c>
      <c r="H2233" t="s">
        <v>3686</v>
      </c>
      <c r="I2233">
        <v>5475</v>
      </c>
      <c r="J2233">
        <v>2</v>
      </c>
      <c r="K2233">
        <v>72</v>
      </c>
      <c r="M2233" t="s">
        <v>23</v>
      </c>
      <c r="N2233" t="s">
        <v>39</v>
      </c>
      <c r="P2233" t="s">
        <v>164</v>
      </c>
      <c r="Q2233" t="s">
        <v>50</v>
      </c>
      <c r="R2233" t="s">
        <v>5501</v>
      </c>
      <c r="S2233" t="s">
        <v>5502</v>
      </c>
    </row>
    <row r="2234" spans="1:19">
      <c r="A2234" t="s">
        <v>5503</v>
      </c>
      <c r="B2234" s="1">
        <v>44566</v>
      </c>
      <c r="C2234" t="s">
        <v>33</v>
      </c>
      <c r="D2234">
        <v>44</v>
      </c>
      <c r="E2234" t="s">
        <v>39</v>
      </c>
      <c r="F2234">
        <v>0</v>
      </c>
      <c r="G2234">
        <v>3</v>
      </c>
      <c r="H2234" t="s">
        <v>3686</v>
      </c>
      <c r="I2234">
        <v>3678</v>
      </c>
      <c r="J2234">
        <v>0</v>
      </c>
      <c r="K2234">
        <v>43</v>
      </c>
      <c r="L2234" t="s">
        <v>142</v>
      </c>
      <c r="M2234" t="s">
        <v>23</v>
      </c>
      <c r="N2234" t="s">
        <v>39</v>
      </c>
      <c r="P2234" t="s">
        <v>164</v>
      </c>
      <c r="Q2234" t="s">
        <v>27</v>
      </c>
      <c r="R2234" t="s">
        <v>1097</v>
      </c>
      <c r="S2234" t="s">
        <v>5504</v>
      </c>
    </row>
    <row r="2235" spans="1:19">
      <c r="A2235" t="s">
        <v>5505</v>
      </c>
      <c r="B2235" s="1">
        <v>44278</v>
      </c>
      <c r="C2235" t="s">
        <v>22</v>
      </c>
      <c r="D2235">
        <v>44</v>
      </c>
      <c r="E2235" t="s">
        <v>23</v>
      </c>
      <c r="F2235">
        <v>0</v>
      </c>
      <c r="G2235">
        <v>3</v>
      </c>
      <c r="H2235" t="s">
        <v>3686</v>
      </c>
      <c r="I2235">
        <v>4488</v>
      </c>
      <c r="J2235">
        <v>6</v>
      </c>
      <c r="K2235">
        <v>53</v>
      </c>
      <c r="M2235" t="s">
        <v>23</v>
      </c>
      <c r="N2235" t="s">
        <v>23</v>
      </c>
      <c r="O2235" t="s">
        <v>25</v>
      </c>
      <c r="P2235" t="s">
        <v>202</v>
      </c>
      <c r="Q2235" t="s">
        <v>27</v>
      </c>
      <c r="R2235" t="s">
        <v>5506</v>
      </c>
      <c r="S2235" t="s">
        <v>5507</v>
      </c>
    </row>
    <row r="2236" spans="1:19">
      <c r="A2236" t="s">
        <v>5508</v>
      </c>
      <c r="B2236" s="1">
        <v>44659</v>
      </c>
      <c r="C2236" t="s">
        <v>33</v>
      </c>
      <c r="D2236">
        <v>27</v>
      </c>
      <c r="E2236" t="s">
        <v>23</v>
      </c>
      <c r="F2236">
        <v>0</v>
      </c>
      <c r="G2236">
        <v>3</v>
      </c>
      <c r="H2236" t="s">
        <v>3686</v>
      </c>
      <c r="I2236">
        <v>2654</v>
      </c>
      <c r="J2236">
        <v>4</v>
      </c>
      <c r="K2236">
        <v>40</v>
      </c>
      <c r="L2236" t="s">
        <v>142</v>
      </c>
      <c r="M2236" t="s">
        <v>23</v>
      </c>
      <c r="N2236" t="s">
        <v>23</v>
      </c>
      <c r="O2236" t="s">
        <v>49</v>
      </c>
      <c r="P2236" t="s">
        <v>202</v>
      </c>
      <c r="Q2236" t="s">
        <v>27</v>
      </c>
      <c r="R2236" t="s">
        <v>5509</v>
      </c>
      <c r="S2236" t="s">
        <v>5510</v>
      </c>
    </row>
    <row r="2237" spans="1:19">
      <c r="A2237" t="s">
        <v>5511</v>
      </c>
      <c r="B2237" s="1">
        <v>43685</v>
      </c>
      <c r="C2237" t="s">
        <v>22</v>
      </c>
      <c r="D2237">
        <v>63</v>
      </c>
      <c r="E2237" t="s">
        <v>23</v>
      </c>
      <c r="F2237">
        <v>0</v>
      </c>
      <c r="G2237">
        <v>3</v>
      </c>
      <c r="H2237" t="s">
        <v>3686</v>
      </c>
      <c r="I2237">
        <v>5764</v>
      </c>
      <c r="J2237">
        <v>4</v>
      </c>
      <c r="K2237">
        <v>72</v>
      </c>
      <c r="L2237" t="s">
        <v>316</v>
      </c>
      <c r="M2237" t="s">
        <v>23</v>
      </c>
      <c r="N2237" t="s">
        <v>23</v>
      </c>
      <c r="O2237" t="s">
        <v>49</v>
      </c>
      <c r="P2237" t="s">
        <v>164</v>
      </c>
      <c r="Q2237" t="s">
        <v>50</v>
      </c>
      <c r="R2237" t="s">
        <v>1600</v>
      </c>
      <c r="S2237" t="s">
        <v>5512</v>
      </c>
    </row>
    <row r="2238" spans="1:19">
      <c r="A2238" t="s">
        <v>5513</v>
      </c>
      <c r="B2238" s="1">
        <v>43783</v>
      </c>
      <c r="C2238" t="s">
        <v>22</v>
      </c>
      <c r="D2238">
        <v>48</v>
      </c>
      <c r="E2238" t="s">
        <v>23</v>
      </c>
      <c r="F2238">
        <v>3</v>
      </c>
      <c r="G2238">
        <v>3</v>
      </c>
      <c r="H2238" t="s">
        <v>3686</v>
      </c>
      <c r="I2238">
        <v>4618</v>
      </c>
      <c r="J2238">
        <v>5</v>
      </c>
      <c r="K2238">
        <v>69</v>
      </c>
      <c r="M2238" t="s">
        <v>23</v>
      </c>
      <c r="N2238" t="s">
        <v>23</v>
      </c>
      <c r="O2238" t="s">
        <v>56</v>
      </c>
      <c r="P2238" t="s">
        <v>164</v>
      </c>
      <c r="Q2238" t="s">
        <v>27</v>
      </c>
      <c r="R2238" t="s">
        <v>1866</v>
      </c>
      <c r="S2238" t="s">
        <v>5514</v>
      </c>
    </row>
    <row r="2239" spans="1:19">
      <c r="A2239" t="s">
        <v>5515</v>
      </c>
      <c r="B2239" s="1">
        <v>45216</v>
      </c>
      <c r="C2239" t="s">
        <v>22</v>
      </c>
      <c r="D2239">
        <v>21</v>
      </c>
      <c r="E2239" t="s">
        <v>23</v>
      </c>
      <c r="F2239">
        <v>3</v>
      </c>
      <c r="G2239">
        <v>3</v>
      </c>
      <c r="H2239" t="s">
        <v>3686</v>
      </c>
      <c r="I2239">
        <v>5036</v>
      </c>
      <c r="J2239">
        <v>9</v>
      </c>
      <c r="K2239">
        <v>22</v>
      </c>
      <c r="L2239" t="s">
        <v>97</v>
      </c>
      <c r="M2239" t="s">
        <v>23</v>
      </c>
      <c r="N2239" t="s">
        <v>23</v>
      </c>
      <c r="O2239" t="s">
        <v>49</v>
      </c>
      <c r="P2239" t="s">
        <v>26</v>
      </c>
      <c r="Q2239" t="s">
        <v>50</v>
      </c>
      <c r="R2239" t="s">
        <v>4417</v>
      </c>
      <c r="S2239" t="s">
        <v>5516</v>
      </c>
    </row>
    <row r="2240" spans="1:19">
      <c r="A2240" t="s">
        <v>5517</v>
      </c>
      <c r="B2240" s="1">
        <v>43762</v>
      </c>
      <c r="C2240" t="s">
        <v>33</v>
      </c>
      <c r="D2240">
        <v>44</v>
      </c>
      <c r="E2240" t="s">
        <v>23</v>
      </c>
      <c r="F2240">
        <v>1</v>
      </c>
      <c r="G2240">
        <v>3</v>
      </c>
      <c r="H2240" t="s">
        <v>3686</v>
      </c>
      <c r="I2240">
        <v>4848</v>
      </c>
      <c r="J2240">
        <v>3</v>
      </c>
      <c r="K2240">
        <v>70</v>
      </c>
      <c r="L2240" t="s">
        <v>316</v>
      </c>
      <c r="M2240" t="s">
        <v>23</v>
      </c>
      <c r="N2240" t="s">
        <v>23</v>
      </c>
      <c r="O2240" t="s">
        <v>49</v>
      </c>
      <c r="P2240" t="s">
        <v>164</v>
      </c>
      <c r="Q2240" t="s">
        <v>27</v>
      </c>
      <c r="R2240" t="s">
        <v>81</v>
      </c>
      <c r="S2240" t="s">
        <v>5518</v>
      </c>
    </row>
    <row r="2241" spans="1:19">
      <c r="A2241" t="s">
        <v>5519</v>
      </c>
      <c r="B2241" s="1">
        <v>43697</v>
      </c>
      <c r="C2241" t="s">
        <v>22</v>
      </c>
      <c r="D2241">
        <v>50</v>
      </c>
      <c r="E2241" t="s">
        <v>23</v>
      </c>
      <c r="F2241">
        <v>0</v>
      </c>
      <c r="G2241">
        <v>3</v>
      </c>
      <c r="H2241" t="s">
        <v>3686</v>
      </c>
      <c r="I2241">
        <v>5130</v>
      </c>
      <c r="J2241">
        <v>8</v>
      </c>
      <c r="K2241">
        <v>72</v>
      </c>
      <c r="M2241" t="s">
        <v>23</v>
      </c>
      <c r="N2241" t="s">
        <v>23</v>
      </c>
      <c r="O2241" t="s">
        <v>25</v>
      </c>
      <c r="P2241" t="s">
        <v>164</v>
      </c>
      <c r="Q2241" t="s">
        <v>50</v>
      </c>
      <c r="R2241" t="s">
        <v>5323</v>
      </c>
      <c r="S2241" t="s">
        <v>5520</v>
      </c>
    </row>
    <row r="2242" spans="1:19">
      <c r="A2242" t="s">
        <v>5521</v>
      </c>
      <c r="B2242" s="1">
        <v>44237</v>
      </c>
      <c r="C2242" t="s">
        <v>22</v>
      </c>
      <c r="D2242">
        <v>48</v>
      </c>
      <c r="E2242" t="s">
        <v>39</v>
      </c>
      <c r="F2242">
        <v>0</v>
      </c>
      <c r="G2242">
        <v>3</v>
      </c>
      <c r="H2242" t="s">
        <v>3686</v>
      </c>
      <c r="I2242">
        <v>6094</v>
      </c>
      <c r="J2242">
        <v>0</v>
      </c>
      <c r="K2242">
        <v>54</v>
      </c>
      <c r="L2242" t="s">
        <v>142</v>
      </c>
      <c r="M2242" t="s">
        <v>23</v>
      </c>
      <c r="N2242" t="s">
        <v>39</v>
      </c>
      <c r="P2242" t="s">
        <v>164</v>
      </c>
      <c r="Q2242" t="s">
        <v>50</v>
      </c>
      <c r="R2242" t="s">
        <v>657</v>
      </c>
      <c r="S2242" t="s">
        <v>5522</v>
      </c>
    </row>
    <row r="2243" spans="1:19">
      <c r="A2243" t="s">
        <v>5523</v>
      </c>
      <c r="B2243" s="1">
        <v>43811</v>
      </c>
      <c r="C2243" t="s">
        <v>33</v>
      </c>
      <c r="D2243">
        <v>52</v>
      </c>
      <c r="E2243" t="s">
        <v>23</v>
      </c>
      <c r="F2243">
        <v>0</v>
      </c>
      <c r="G2243">
        <v>3</v>
      </c>
      <c r="H2243" t="s">
        <v>3686</v>
      </c>
      <c r="I2243">
        <v>5520</v>
      </c>
      <c r="J2243">
        <v>1</v>
      </c>
      <c r="K2243">
        <v>68</v>
      </c>
      <c r="L2243" t="s">
        <v>316</v>
      </c>
      <c r="M2243" t="s">
        <v>23</v>
      </c>
      <c r="N2243" t="s">
        <v>23</v>
      </c>
      <c r="O2243" t="s">
        <v>25</v>
      </c>
      <c r="P2243" t="s">
        <v>164</v>
      </c>
      <c r="Q2243" t="s">
        <v>27</v>
      </c>
      <c r="R2243" t="s">
        <v>334</v>
      </c>
      <c r="S2243" t="s">
        <v>5524</v>
      </c>
    </row>
    <row r="2244" spans="1:19">
      <c r="A2244" t="s">
        <v>5525</v>
      </c>
      <c r="B2244" s="1">
        <v>45814</v>
      </c>
      <c r="C2244" t="s">
        <v>22</v>
      </c>
      <c r="D2244">
        <v>22</v>
      </c>
      <c r="E2244" t="s">
        <v>39</v>
      </c>
      <c r="F2244">
        <v>0</v>
      </c>
      <c r="G2244">
        <v>3</v>
      </c>
      <c r="H2244" t="s">
        <v>3751</v>
      </c>
      <c r="I2244">
        <v>4033</v>
      </c>
      <c r="J2244">
        <v>0</v>
      </c>
      <c r="K2244">
        <v>2</v>
      </c>
      <c r="M2244" t="s">
        <v>39</v>
      </c>
      <c r="N2244" t="s">
        <v>23</v>
      </c>
      <c r="O2244" t="s">
        <v>49</v>
      </c>
      <c r="P2244" t="s">
        <v>26</v>
      </c>
      <c r="Q2244" t="s">
        <v>50</v>
      </c>
      <c r="R2244" t="s">
        <v>5526</v>
      </c>
      <c r="S2244" t="s">
        <v>5527</v>
      </c>
    </row>
    <row r="2245" spans="1:19">
      <c r="A2245" t="s">
        <v>5528</v>
      </c>
      <c r="B2245" s="1">
        <v>44545</v>
      </c>
      <c r="C2245" t="s">
        <v>22</v>
      </c>
      <c r="D2245">
        <v>28</v>
      </c>
      <c r="E2245" t="s">
        <v>39</v>
      </c>
      <c r="F2245">
        <v>0</v>
      </c>
      <c r="G2245">
        <v>3</v>
      </c>
      <c r="H2245" t="s">
        <v>3686</v>
      </c>
      <c r="I2245">
        <v>2798</v>
      </c>
      <c r="J2245">
        <v>0</v>
      </c>
      <c r="K2245">
        <v>44</v>
      </c>
      <c r="M2245" t="s">
        <v>23</v>
      </c>
      <c r="N2245" t="s">
        <v>39</v>
      </c>
      <c r="P2245" t="s">
        <v>164</v>
      </c>
      <c r="Q2245" t="s">
        <v>50</v>
      </c>
      <c r="R2245" t="s">
        <v>2056</v>
      </c>
      <c r="S2245" t="s">
        <v>5529</v>
      </c>
    </row>
    <row r="2246" spans="1:19">
      <c r="A2246" t="s">
        <v>5530</v>
      </c>
      <c r="B2246" s="1">
        <v>44117</v>
      </c>
      <c r="C2246" t="s">
        <v>33</v>
      </c>
      <c r="D2246">
        <v>55</v>
      </c>
      <c r="E2246" t="s">
        <v>23</v>
      </c>
      <c r="F2246">
        <v>0</v>
      </c>
      <c r="G2246">
        <v>3</v>
      </c>
      <c r="H2246" t="s">
        <v>3686</v>
      </c>
      <c r="I2246">
        <v>5137</v>
      </c>
      <c r="J2246">
        <v>7</v>
      </c>
      <c r="K2246">
        <v>58</v>
      </c>
      <c r="M2246" t="s">
        <v>39</v>
      </c>
      <c r="N2246" t="s">
        <v>23</v>
      </c>
      <c r="O2246" t="s">
        <v>49</v>
      </c>
      <c r="P2246" t="s">
        <v>202</v>
      </c>
      <c r="Q2246" t="s">
        <v>27</v>
      </c>
      <c r="R2246" t="s">
        <v>1222</v>
      </c>
      <c r="S2246" t="s">
        <v>5531</v>
      </c>
    </row>
    <row r="2247" spans="1:19">
      <c r="A2247" t="s">
        <v>5532</v>
      </c>
      <c r="B2247" s="1">
        <v>44928</v>
      </c>
      <c r="C2247" t="s">
        <v>22</v>
      </c>
      <c r="D2247">
        <v>20</v>
      </c>
      <c r="E2247" t="s">
        <v>23</v>
      </c>
      <c r="F2247">
        <v>1</v>
      </c>
      <c r="G2247">
        <v>3</v>
      </c>
      <c r="H2247" t="s">
        <v>3686</v>
      </c>
      <c r="I2247">
        <v>3615</v>
      </c>
      <c r="J2247">
        <v>6</v>
      </c>
      <c r="K2247">
        <v>31</v>
      </c>
      <c r="M2247" t="s">
        <v>23</v>
      </c>
      <c r="N2247" t="s">
        <v>23</v>
      </c>
      <c r="O2247" t="s">
        <v>49</v>
      </c>
      <c r="P2247" t="s">
        <v>26</v>
      </c>
      <c r="Q2247" t="s">
        <v>50</v>
      </c>
      <c r="R2247" t="s">
        <v>5533</v>
      </c>
      <c r="S2247" t="s">
        <v>5534</v>
      </c>
    </row>
    <row r="2248" spans="1:19">
      <c r="A2248" t="s">
        <v>5535</v>
      </c>
      <c r="B2248" s="1">
        <v>44353</v>
      </c>
      <c r="C2248" t="s">
        <v>22</v>
      </c>
      <c r="D2248">
        <v>40</v>
      </c>
      <c r="E2248" t="s">
        <v>39</v>
      </c>
      <c r="F2248">
        <v>3</v>
      </c>
      <c r="G2248">
        <v>3</v>
      </c>
      <c r="H2248" t="s">
        <v>3686</v>
      </c>
      <c r="I2248">
        <v>5409</v>
      </c>
      <c r="J2248">
        <v>0</v>
      </c>
      <c r="K2248">
        <v>50</v>
      </c>
      <c r="L2248" t="s">
        <v>142</v>
      </c>
      <c r="M2248" t="s">
        <v>39</v>
      </c>
      <c r="N2248" t="s">
        <v>23</v>
      </c>
      <c r="O2248" t="s">
        <v>49</v>
      </c>
      <c r="P2248" t="s">
        <v>202</v>
      </c>
      <c r="Q2248" t="s">
        <v>27</v>
      </c>
      <c r="R2248" t="s">
        <v>5536</v>
      </c>
      <c r="S2248" t="s">
        <v>5537</v>
      </c>
    </row>
    <row r="2249" spans="1:19">
      <c r="A2249" t="s">
        <v>5538</v>
      </c>
      <c r="B2249" s="1">
        <v>43956</v>
      </c>
      <c r="C2249" t="s">
        <v>22</v>
      </c>
      <c r="D2249">
        <v>65</v>
      </c>
      <c r="E2249" t="s">
        <v>23</v>
      </c>
      <c r="F2249">
        <v>0</v>
      </c>
      <c r="G2249">
        <v>3</v>
      </c>
      <c r="H2249" t="s">
        <v>3686</v>
      </c>
      <c r="I2249">
        <v>5688</v>
      </c>
      <c r="J2249">
        <v>1</v>
      </c>
      <c r="K2249">
        <v>63</v>
      </c>
      <c r="M2249" t="s">
        <v>23</v>
      </c>
      <c r="N2249" t="s">
        <v>23</v>
      </c>
      <c r="O2249" t="s">
        <v>49</v>
      </c>
      <c r="P2249" t="s">
        <v>202</v>
      </c>
      <c r="Q2249" t="s">
        <v>27</v>
      </c>
      <c r="R2249" t="s">
        <v>5539</v>
      </c>
      <c r="S2249" t="s">
        <v>5540</v>
      </c>
    </row>
    <row r="2250" spans="1:19">
      <c r="A2250" t="s">
        <v>5541</v>
      </c>
      <c r="B2250" s="1">
        <v>44212</v>
      </c>
      <c r="C2250" t="s">
        <v>33</v>
      </c>
      <c r="D2250">
        <v>66</v>
      </c>
      <c r="E2250" t="s">
        <v>23</v>
      </c>
      <c r="F2250">
        <v>1</v>
      </c>
      <c r="G2250">
        <v>3</v>
      </c>
      <c r="H2250" t="s">
        <v>3686</v>
      </c>
      <c r="I2250">
        <v>4319</v>
      </c>
      <c r="J2250">
        <v>1</v>
      </c>
      <c r="K2250">
        <v>55</v>
      </c>
      <c r="M2250" t="s">
        <v>23</v>
      </c>
      <c r="N2250" t="s">
        <v>23</v>
      </c>
      <c r="O2250" t="s">
        <v>56</v>
      </c>
      <c r="P2250" t="s">
        <v>202</v>
      </c>
      <c r="Q2250" t="s">
        <v>27</v>
      </c>
      <c r="R2250" t="s">
        <v>5542</v>
      </c>
      <c r="S2250" t="s">
        <v>5543</v>
      </c>
    </row>
    <row r="2251" spans="1:19">
      <c r="A2251" t="s">
        <v>5544</v>
      </c>
      <c r="B2251" s="1">
        <v>45741</v>
      </c>
      <c r="C2251" t="s">
        <v>22</v>
      </c>
      <c r="D2251">
        <v>28</v>
      </c>
      <c r="E2251" t="s">
        <v>23</v>
      </c>
      <c r="F2251">
        <v>0</v>
      </c>
      <c r="G2251">
        <v>3</v>
      </c>
      <c r="H2251" t="s">
        <v>3686</v>
      </c>
      <c r="I2251">
        <v>2894</v>
      </c>
      <c r="J2251">
        <v>1</v>
      </c>
      <c r="K2251">
        <v>5</v>
      </c>
      <c r="M2251" t="s">
        <v>23</v>
      </c>
      <c r="N2251" t="s">
        <v>39</v>
      </c>
      <c r="P2251" t="s">
        <v>202</v>
      </c>
      <c r="Q2251" t="s">
        <v>50</v>
      </c>
      <c r="R2251" t="s">
        <v>1163</v>
      </c>
      <c r="S2251" t="s">
        <v>2363</v>
      </c>
    </row>
    <row r="2252" spans="1:19">
      <c r="A2252" t="s">
        <v>5545</v>
      </c>
      <c r="B2252" s="1">
        <v>44264</v>
      </c>
      <c r="C2252" t="s">
        <v>33</v>
      </c>
      <c r="D2252">
        <v>60</v>
      </c>
      <c r="E2252" t="s">
        <v>23</v>
      </c>
      <c r="F2252">
        <v>0</v>
      </c>
      <c r="G2252">
        <v>3</v>
      </c>
      <c r="H2252" t="s">
        <v>3686</v>
      </c>
      <c r="I2252">
        <v>4836</v>
      </c>
      <c r="J2252">
        <v>6</v>
      </c>
      <c r="K2252">
        <v>53</v>
      </c>
      <c r="L2252" t="s">
        <v>142</v>
      </c>
      <c r="M2252" t="s">
        <v>23</v>
      </c>
      <c r="N2252" t="s">
        <v>39</v>
      </c>
      <c r="P2252" t="s">
        <v>202</v>
      </c>
      <c r="Q2252" t="s">
        <v>27</v>
      </c>
      <c r="R2252" t="s">
        <v>2195</v>
      </c>
      <c r="S2252" t="s">
        <v>5546</v>
      </c>
    </row>
    <row r="2253" spans="1:19">
      <c r="A2253" t="s">
        <v>5547</v>
      </c>
      <c r="B2253" s="1">
        <v>43940</v>
      </c>
      <c r="C2253" t="s">
        <v>22</v>
      </c>
      <c r="D2253">
        <v>53</v>
      </c>
      <c r="E2253" t="s">
        <v>23</v>
      </c>
      <c r="F2253">
        <v>1</v>
      </c>
      <c r="G2253">
        <v>3</v>
      </c>
      <c r="H2253" t="s">
        <v>3686</v>
      </c>
      <c r="I2253">
        <v>6249</v>
      </c>
      <c r="J2253">
        <v>2</v>
      </c>
      <c r="K2253">
        <v>64</v>
      </c>
      <c r="M2253" t="s">
        <v>23</v>
      </c>
      <c r="N2253" t="s">
        <v>23</v>
      </c>
      <c r="O2253" t="s">
        <v>25</v>
      </c>
      <c r="P2253" t="s">
        <v>164</v>
      </c>
      <c r="Q2253" t="s">
        <v>27</v>
      </c>
      <c r="R2253" t="s">
        <v>671</v>
      </c>
      <c r="S2253" t="s">
        <v>5548</v>
      </c>
    </row>
    <row r="2254" spans="1:19">
      <c r="A2254" t="s">
        <v>5549</v>
      </c>
      <c r="B2254" s="1">
        <v>43703</v>
      </c>
      <c r="C2254" t="s">
        <v>22</v>
      </c>
      <c r="D2254">
        <v>54</v>
      </c>
      <c r="E2254" t="s">
        <v>23</v>
      </c>
      <c r="F2254">
        <v>0</v>
      </c>
      <c r="G2254">
        <v>3</v>
      </c>
      <c r="H2254" t="s">
        <v>3686</v>
      </c>
      <c r="I2254">
        <v>4035</v>
      </c>
      <c r="J2254">
        <v>3</v>
      </c>
      <c r="K2254">
        <v>72</v>
      </c>
      <c r="M2254" t="s">
        <v>23</v>
      </c>
      <c r="N2254" t="s">
        <v>39</v>
      </c>
      <c r="P2254" t="s">
        <v>164</v>
      </c>
      <c r="Q2254" t="s">
        <v>50</v>
      </c>
      <c r="R2254" t="s">
        <v>3559</v>
      </c>
      <c r="S2254" t="s">
        <v>5550</v>
      </c>
    </row>
    <row r="2255" spans="1:19">
      <c r="A2255" t="s">
        <v>5551</v>
      </c>
      <c r="B2255" s="1">
        <v>45552</v>
      </c>
      <c r="C2255" t="s">
        <v>22</v>
      </c>
      <c r="D2255">
        <v>19</v>
      </c>
      <c r="E2255" t="s">
        <v>23</v>
      </c>
      <c r="F2255">
        <v>2</v>
      </c>
      <c r="G2255">
        <v>3</v>
      </c>
      <c r="H2255" t="s">
        <v>3686</v>
      </c>
      <c r="I2255">
        <v>5942</v>
      </c>
      <c r="J2255">
        <v>7</v>
      </c>
      <c r="K2255">
        <v>11</v>
      </c>
      <c r="M2255" t="s">
        <v>23</v>
      </c>
      <c r="N2255" t="s">
        <v>23</v>
      </c>
      <c r="O2255" t="s">
        <v>49</v>
      </c>
      <c r="P2255" t="s">
        <v>26</v>
      </c>
      <c r="Q2255" t="s">
        <v>27</v>
      </c>
      <c r="R2255" t="s">
        <v>5552</v>
      </c>
      <c r="S2255" t="s">
        <v>5553</v>
      </c>
    </row>
    <row r="2256" spans="1:19">
      <c r="A2256" t="s">
        <v>5554</v>
      </c>
      <c r="B2256" s="1">
        <v>43682</v>
      </c>
      <c r="C2256" t="s">
        <v>33</v>
      </c>
      <c r="D2256">
        <v>47</v>
      </c>
      <c r="E2256" t="s">
        <v>23</v>
      </c>
      <c r="F2256">
        <v>0</v>
      </c>
      <c r="G2256">
        <v>3</v>
      </c>
      <c r="H2256" t="s">
        <v>3686</v>
      </c>
      <c r="I2256">
        <v>6434</v>
      </c>
      <c r="J2256">
        <v>8</v>
      </c>
      <c r="K2256">
        <v>72</v>
      </c>
      <c r="L2256" t="s">
        <v>316</v>
      </c>
      <c r="M2256" t="s">
        <v>23</v>
      </c>
      <c r="N2256" t="s">
        <v>23</v>
      </c>
      <c r="O2256" t="s">
        <v>49</v>
      </c>
      <c r="P2256" t="s">
        <v>164</v>
      </c>
      <c r="Q2256" t="s">
        <v>27</v>
      </c>
      <c r="R2256" t="s">
        <v>5555</v>
      </c>
      <c r="S2256" t="s">
        <v>5556</v>
      </c>
    </row>
    <row r="2257" spans="1:19">
      <c r="A2257" t="s">
        <v>5557</v>
      </c>
      <c r="B2257" s="1">
        <v>45272</v>
      </c>
      <c r="C2257" t="s">
        <v>22</v>
      </c>
      <c r="D2257">
        <v>26</v>
      </c>
      <c r="E2257" t="s">
        <v>39</v>
      </c>
      <c r="F2257">
        <v>0</v>
      </c>
      <c r="G2257">
        <v>3</v>
      </c>
      <c r="H2257" t="s">
        <v>3686</v>
      </c>
      <c r="I2257">
        <v>3300</v>
      </c>
      <c r="J2257">
        <v>0</v>
      </c>
      <c r="K2257">
        <v>20</v>
      </c>
      <c r="M2257" t="s">
        <v>23</v>
      </c>
      <c r="N2257" t="s">
        <v>23</v>
      </c>
      <c r="O2257" t="s">
        <v>25</v>
      </c>
      <c r="P2257" t="s">
        <v>26</v>
      </c>
      <c r="Q2257" t="s">
        <v>84</v>
      </c>
      <c r="R2257" t="s">
        <v>2311</v>
      </c>
      <c r="S2257" t="s">
        <v>5558</v>
      </c>
    </row>
    <row r="2258" spans="1:19">
      <c r="A2258" t="s">
        <v>5559</v>
      </c>
      <c r="B2258" s="1">
        <v>44948</v>
      </c>
      <c r="C2258" t="s">
        <v>22</v>
      </c>
      <c r="D2258">
        <v>56</v>
      </c>
      <c r="E2258" t="s">
        <v>39</v>
      </c>
      <c r="F2258">
        <v>0</v>
      </c>
      <c r="G2258">
        <v>3</v>
      </c>
      <c r="H2258" t="s">
        <v>3686</v>
      </c>
      <c r="I2258">
        <v>3949</v>
      </c>
      <c r="J2258">
        <v>0</v>
      </c>
      <c r="K2258">
        <v>31</v>
      </c>
      <c r="M2258" t="s">
        <v>23</v>
      </c>
      <c r="N2258" t="s">
        <v>23</v>
      </c>
      <c r="O2258" t="s">
        <v>25</v>
      </c>
      <c r="P2258" t="s">
        <v>26</v>
      </c>
      <c r="Q2258" t="s">
        <v>27</v>
      </c>
      <c r="R2258" t="s">
        <v>1157</v>
      </c>
      <c r="S2258" t="s">
        <v>5560</v>
      </c>
    </row>
    <row r="2259" spans="1:19">
      <c r="A2259" t="s">
        <v>5561</v>
      </c>
      <c r="B2259" s="1">
        <v>45635</v>
      </c>
      <c r="C2259" t="s">
        <v>33</v>
      </c>
      <c r="D2259">
        <v>42</v>
      </c>
      <c r="E2259" t="s">
        <v>39</v>
      </c>
      <c r="F2259">
        <v>0</v>
      </c>
      <c r="G2259">
        <v>3</v>
      </c>
      <c r="H2259" t="s">
        <v>3686</v>
      </c>
      <c r="I2259">
        <v>2879</v>
      </c>
      <c r="J2259">
        <v>0</v>
      </c>
      <c r="K2259">
        <v>8</v>
      </c>
      <c r="M2259" t="s">
        <v>23</v>
      </c>
      <c r="N2259" t="s">
        <v>39</v>
      </c>
      <c r="P2259" t="s">
        <v>26</v>
      </c>
      <c r="Q2259" t="s">
        <v>50</v>
      </c>
      <c r="R2259" t="s">
        <v>4088</v>
      </c>
      <c r="S2259" t="s">
        <v>5562</v>
      </c>
    </row>
    <row r="2260" spans="1:19">
      <c r="A2260" t="s">
        <v>5563</v>
      </c>
      <c r="B2260" s="1">
        <v>43703</v>
      </c>
      <c r="C2260" t="s">
        <v>22</v>
      </c>
      <c r="D2260">
        <v>39</v>
      </c>
      <c r="E2260" t="s">
        <v>23</v>
      </c>
      <c r="F2260">
        <v>0</v>
      </c>
      <c r="G2260">
        <v>3</v>
      </c>
      <c r="H2260" t="s">
        <v>3686</v>
      </c>
      <c r="I2260">
        <v>4658</v>
      </c>
      <c r="J2260">
        <v>5</v>
      </c>
      <c r="K2260">
        <v>72</v>
      </c>
      <c r="M2260" t="s">
        <v>23</v>
      </c>
      <c r="N2260" t="s">
        <v>23</v>
      </c>
      <c r="O2260" t="s">
        <v>49</v>
      </c>
      <c r="P2260" t="s">
        <v>164</v>
      </c>
      <c r="Q2260" t="s">
        <v>50</v>
      </c>
      <c r="R2260" t="s">
        <v>5564</v>
      </c>
      <c r="S2260" t="s">
        <v>5565</v>
      </c>
    </row>
    <row r="2261" spans="1:19">
      <c r="A2261" t="s">
        <v>5566</v>
      </c>
      <c r="B2261" s="1">
        <v>45793</v>
      </c>
      <c r="C2261" t="s">
        <v>22</v>
      </c>
      <c r="D2261">
        <v>58</v>
      </c>
      <c r="E2261" t="s">
        <v>39</v>
      </c>
      <c r="F2261">
        <v>0</v>
      </c>
      <c r="G2261">
        <v>3</v>
      </c>
      <c r="H2261" t="s">
        <v>3751</v>
      </c>
      <c r="I2261">
        <v>4345</v>
      </c>
      <c r="J2261">
        <v>0</v>
      </c>
      <c r="K2261">
        <v>3</v>
      </c>
      <c r="L2261" t="s">
        <v>48</v>
      </c>
      <c r="M2261" t="s">
        <v>23</v>
      </c>
      <c r="N2261" t="s">
        <v>23</v>
      </c>
      <c r="O2261" t="s">
        <v>25</v>
      </c>
      <c r="P2261" t="s">
        <v>26</v>
      </c>
      <c r="Q2261" t="s">
        <v>27</v>
      </c>
      <c r="R2261" t="s">
        <v>5555</v>
      </c>
      <c r="S2261" t="s">
        <v>5567</v>
      </c>
    </row>
    <row r="2262" spans="1:19">
      <c r="A2262" t="s">
        <v>5568</v>
      </c>
      <c r="B2262" s="1">
        <v>44634</v>
      </c>
      <c r="C2262" t="s">
        <v>33</v>
      </c>
      <c r="D2262">
        <v>38</v>
      </c>
      <c r="E2262" t="s">
        <v>39</v>
      </c>
      <c r="F2262">
        <v>0</v>
      </c>
      <c r="G2262">
        <v>3</v>
      </c>
      <c r="H2262" t="s">
        <v>3686</v>
      </c>
      <c r="I2262">
        <v>3089</v>
      </c>
      <c r="J2262">
        <v>0</v>
      </c>
      <c r="K2262">
        <v>41</v>
      </c>
      <c r="M2262" t="s">
        <v>23</v>
      </c>
      <c r="N2262" t="s">
        <v>39</v>
      </c>
      <c r="P2262" t="s">
        <v>202</v>
      </c>
      <c r="Q2262" t="s">
        <v>84</v>
      </c>
      <c r="R2262" t="s">
        <v>4828</v>
      </c>
      <c r="S2262" t="s">
        <v>5569</v>
      </c>
    </row>
    <row r="2263" spans="1:19">
      <c r="A2263" t="s">
        <v>5570</v>
      </c>
      <c r="B2263" s="1">
        <v>44204</v>
      </c>
      <c r="C2263" t="s">
        <v>33</v>
      </c>
      <c r="D2263">
        <v>37</v>
      </c>
      <c r="E2263" t="s">
        <v>23</v>
      </c>
      <c r="F2263">
        <v>0</v>
      </c>
      <c r="G2263">
        <v>3</v>
      </c>
      <c r="H2263" t="s">
        <v>3686</v>
      </c>
      <c r="I2263">
        <v>5875</v>
      </c>
      <c r="J2263">
        <v>2</v>
      </c>
      <c r="K2263">
        <v>55</v>
      </c>
      <c r="L2263" t="s">
        <v>142</v>
      </c>
      <c r="M2263" t="s">
        <v>23</v>
      </c>
      <c r="N2263" t="s">
        <v>23</v>
      </c>
      <c r="O2263" t="s">
        <v>25</v>
      </c>
      <c r="P2263" t="s">
        <v>26</v>
      </c>
      <c r="Q2263" t="s">
        <v>27</v>
      </c>
      <c r="R2263" t="s">
        <v>534</v>
      </c>
      <c r="S2263" t="s">
        <v>5571</v>
      </c>
    </row>
    <row r="2264" spans="1:19">
      <c r="A2264" t="s">
        <v>5572</v>
      </c>
      <c r="B2264" s="1">
        <v>44341</v>
      </c>
      <c r="C2264" t="s">
        <v>22</v>
      </c>
      <c r="D2264">
        <v>59</v>
      </c>
      <c r="E2264" t="s">
        <v>39</v>
      </c>
      <c r="F2264">
        <v>0</v>
      </c>
      <c r="G2264">
        <v>3</v>
      </c>
      <c r="H2264" t="s">
        <v>3686</v>
      </c>
      <c r="I2264">
        <v>5233</v>
      </c>
      <c r="J2264">
        <v>0</v>
      </c>
      <c r="K2264">
        <v>51</v>
      </c>
      <c r="M2264" t="s">
        <v>23</v>
      </c>
      <c r="N2264" t="s">
        <v>23</v>
      </c>
      <c r="O2264" t="s">
        <v>56</v>
      </c>
      <c r="P2264" t="s">
        <v>202</v>
      </c>
      <c r="Q2264" t="s">
        <v>50</v>
      </c>
      <c r="R2264" t="s">
        <v>905</v>
      </c>
      <c r="S2264" t="s">
        <v>5573</v>
      </c>
    </row>
    <row r="2265" spans="1:19">
      <c r="A2265" t="s">
        <v>5574</v>
      </c>
      <c r="B2265" s="1">
        <v>45083</v>
      </c>
      <c r="C2265" t="s">
        <v>33</v>
      </c>
      <c r="D2265">
        <v>60</v>
      </c>
      <c r="E2265" t="s">
        <v>39</v>
      </c>
      <c r="F2265">
        <v>0</v>
      </c>
      <c r="G2265">
        <v>3</v>
      </c>
      <c r="H2265" t="s">
        <v>3686</v>
      </c>
      <c r="I2265">
        <v>3834</v>
      </c>
      <c r="J2265">
        <v>0</v>
      </c>
      <c r="K2265">
        <v>26</v>
      </c>
      <c r="L2265" t="s">
        <v>40</v>
      </c>
      <c r="M2265" t="s">
        <v>23</v>
      </c>
      <c r="N2265" t="s">
        <v>23</v>
      </c>
      <c r="O2265" t="s">
        <v>25</v>
      </c>
      <c r="P2265" t="s">
        <v>202</v>
      </c>
      <c r="Q2265" t="s">
        <v>27</v>
      </c>
      <c r="R2265" t="s">
        <v>159</v>
      </c>
      <c r="S2265" t="s">
        <v>5575</v>
      </c>
    </row>
    <row r="2266" spans="1:19">
      <c r="A2266" t="s">
        <v>5576</v>
      </c>
      <c r="B2266" s="1">
        <v>45721</v>
      </c>
      <c r="C2266" t="s">
        <v>33</v>
      </c>
      <c r="D2266">
        <v>62</v>
      </c>
      <c r="E2266" t="s">
        <v>39</v>
      </c>
      <c r="F2266">
        <v>0</v>
      </c>
      <c r="G2266">
        <v>3</v>
      </c>
      <c r="H2266" t="s">
        <v>3686</v>
      </c>
      <c r="I2266">
        <v>2878</v>
      </c>
      <c r="J2266">
        <v>0</v>
      </c>
      <c r="K2266">
        <v>5</v>
      </c>
      <c r="M2266" t="s">
        <v>23</v>
      </c>
      <c r="N2266" t="s">
        <v>39</v>
      </c>
      <c r="P2266" t="s">
        <v>26</v>
      </c>
      <c r="Q2266" t="s">
        <v>50</v>
      </c>
      <c r="R2266" t="s">
        <v>1097</v>
      </c>
      <c r="S2266" t="s">
        <v>5577</v>
      </c>
    </row>
    <row r="2267" spans="1:19">
      <c r="A2267" t="s">
        <v>5578</v>
      </c>
      <c r="B2267" s="1">
        <v>44724</v>
      </c>
      <c r="C2267" t="s">
        <v>22</v>
      </c>
      <c r="D2267">
        <v>47</v>
      </c>
      <c r="E2267" t="s">
        <v>23</v>
      </c>
      <c r="F2267">
        <v>0</v>
      </c>
      <c r="G2267">
        <v>3</v>
      </c>
      <c r="H2267" t="s">
        <v>3686</v>
      </c>
      <c r="I2267">
        <v>2187</v>
      </c>
      <c r="J2267">
        <v>5</v>
      </c>
      <c r="K2267">
        <v>38</v>
      </c>
      <c r="M2267" t="s">
        <v>39</v>
      </c>
      <c r="N2267" t="s">
        <v>23</v>
      </c>
      <c r="O2267" t="s">
        <v>56</v>
      </c>
      <c r="P2267" t="s">
        <v>164</v>
      </c>
      <c r="Q2267" t="s">
        <v>27</v>
      </c>
      <c r="R2267" t="s">
        <v>2356</v>
      </c>
      <c r="S2267" t="s">
        <v>5579</v>
      </c>
    </row>
    <row r="2268" spans="1:19">
      <c r="A2268" t="s">
        <v>5580</v>
      </c>
      <c r="B2268" s="1">
        <v>43698</v>
      </c>
      <c r="C2268" t="s">
        <v>33</v>
      </c>
      <c r="D2268">
        <v>53</v>
      </c>
      <c r="E2268" t="s">
        <v>23</v>
      </c>
      <c r="F2268">
        <v>0</v>
      </c>
      <c r="G2268">
        <v>3</v>
      </c>
      <c r="H2268" t="s">
        <v>3686</v>
      </c>
      <c r="I2268">
        <v>4324</v>
      </c>
      <c r="J2268">
        <v>7</v>
      </c>
      <c r="K2268">
        <v>72</v>
      </c>
      <c r="L2268" t="s">
        <v>316</v>
      </c>
      <c r="M2268" t="s">
        <v>23</v>
      </c>
      <c r="N2268" t="s">
        <v>23</v>
      </c>
      <c r="O2268" t="s">
        <v>49</v>
      </c>
      <c r="P2268" t="s">
        <v>164</v>
      </c>
      <c r="Q2268" t="s">
        <v>50</v>
      </c>
      <c r="R2268" t="s">
        <v>5581</v>
      </c>
      <c r="S2268" t="s">
        <v>5582</v>
      </c>
    </row>
    <row r="2269" spans="1:19">
      <c r="A2269" t="s">
        <v>5583</v>
      </c>
      <c r="B2269" s="1">
        <v>44214</v>
      </c>
      <c r="C2269" t="s">
        <v>22</v>
      </c>
      <c r="D2269">
        <v>24</v>
      </c>
      <c r="E2269" t="s">
        <v>23</v>
      </c>
      <c r="F2269">
        <v>1</v>
      </c>
      <c r="G2269">
        <v>3</v>
      </c>
      <c r="H2269" t="s">
        <v>3686</v>
      </c>
      <c r="I2269">
        <v>5821</v>
      </c>
      <c r="J2269">
        <v>5</v>
      </c>
      <c r="K2269">
        <v>55</v>
      </c>
      <c r="M2269" t="s">
        <v>23</v>
      </c>
      <c r="N2269" t="s">
        <v>23</v>
      </c>
      <c r="O2269" t="s">
        <v>49</v>
      </c>
      <c r="P2269" t="s">
        <v>164</v>
      </c>
      <c r="Q2269" t="s">
        <v>50</v>
      </c>
      <c r="R2269" t="s">
        <v>91</v>
      </c>
      <c r="S2269" t="s">
        <v>5584</v>
      </c>
    </row>
    <row r="2270" spans="1:19">
      <c r="A2270" t="s">
        <v>5585</v>
      </c>
      <c r="B2270" s="1">
        <v>44489</v>
      </c>
      <c r="C2270" t="s">
        <v>22</v>
      </c>
      <c r="D2270">
        <v>44</v>
      </c>
      <c r="E2270" t="s">
        <v>39</v>
      </c>
      <c r="F2270">
        <v>0</v>
      </c>
      <c r="G2270">
        <v>3</v>
      </c>
      <c r="H2270" t="s">
        <v>3686</v>
      </c>
      <c r="I2270">
        <v>5646</v>
      </c>
      <c r="J2270">
        <v>0</v>
      </c>
      <c r="K2270">
        <v>46</v>
      </c>
      <c r="M2270" t="s">
        <v>39</v>
      </c>
      <c r="N2270" t="s">
        <v>23</v>
      </c>
      <c r="O2270" t="s">
        <v>56</v>
      </c>
      <c r="P2270" t="s">
        <v>202</v>
      </c>
      <c r="Q2270" t="s">
        <v>27</v>
      </c>
      <c r="R2270" t="s">
        <v>2008</v>
      </c>
      <c r="S2270" t="s">
        <v>5586</v>
      </c>
    </row>
    <row r="2271" spans="1:19">
      <c r="A2271" t="s">
        <v>5587</v>
      </c>
      <c r="B2271" s="1">
        <v>44548</v>
      </c>
      <c r="C2271" t="s">
        <v>33</v>
      </c>
      <c r="D2271">
        <v>64</v>
      </c>
      <c r="E2271" t="s">
        <v>39</v>
      </c>
      <c r="F2271">
        <v>0</v>
      </c>
      <c r="G2271">
        <v>3</v>
      </c>
      <c r="H2271" t="s">
        <v>3686</v>
      </c>
      <c r="I2271">
        <v>5790</v>
      </c>
      <c r="J2271">
        <v>0</v>
      </c>
      <c r="K2271">
        <v>44</v>
      </c>
      <c r="L2271" t="s">
        <v>142</v>
      </c>
      <c r="M2271" t="s">
        <v>23</v>
      </c>
      <c r="N2271" t="s">
        <v>23</v>
      </c>
      <c r="O2271" t="s">
        <v>49</v>
      </c>
      <c r="P2271" t="s">
        <v>26</v>
      </c>
      <c r="Q2271" t="s">
        <v>50</v>
      </c>
      <c r="R2271" t="s">
        <v>977</v>
      </c>
      <c r="S2271" t="s">
        <v>5588</v>
      </c>
    </row>
    <row r="2272" spans="1:19">
      <c r="A2272" t="s">
        <v>5589</v>
      </c>
      <c r="B2272" s="1">
        <v>45714</v>
      </c>
      <c r="C2272" t="s">
        <v>33</v>
      </c>
      <c r="D2272">
        <v>22</v>
      </c>
      <c r="E2272" t="s">
        <v>39</v>
      </c>
      <c r="F2272">
        <v>0</v>
      </c>
      <c r="G2272">
        <v>3</v>
      </c>
      <c r="H2272" t="s">
        <v>3686</v>
      </c>
      <c r="I2272">
        <v>4391</v>
      </c>
      <c r="J2272">
        <v>0</v>
      </c>
      <c r="K2272">
        <v>6</v>
      </c>
      <c r="L2272" t="s">
        <v>48</v>
      </c>
      <c r="M2272" t="s">
        <v>39</v>
      </c>
      <c r="N2272" t="s">
        <v>23</v>
      </c>
      <c r="O2272" t="s">
        <v>56</v>
      </c>
      <c r="P2272" t="s">
        <v>26</v>
      </c>
      <c r="Q2272" t="s">
        <v>27</v>
      </c>
      <c r="R2272" t="s">
        <v>5590</v>
      </c>
      <c r="S2272" t="s">
        <v>5591</v>
      </c>
    </row>
    <row r="2273" spans="1:19">
      <c r="A2273" t="s">
        <v>5592</v>
      </c>
      <c r="B2273" s="1">
        <v>44571</v>
      </c>
      <c r="C2273" t="s">
        <v>22</v>
      </c>
      <c r="D2273">
        <v>48</v>
      </c>
      <c r="E2273" t="s">
        <v>23</v>
      </c>
      <c r="F2273">
        <v>0</v>
      </c>
      <c r="G2273">
        <v>3</v>
      </c>
      <c r="H2273" t="s">
        <v>3686</v>
      </c>
      <c r="I2273">
        <v>2358</v>
      </c>
      <c r="J2273">
        <v>10</v>
      </c>
      <c r="K2273">
        <v>43</v>
      </c>
      <c r="L2273" t="s">
        <v>142</v>
      </c>
      <c r="M2273" t="s">
        <v>23</v>
      </c>
      <c r="N2273" t="s">
        <v>23</v>
      </c>
      <c r="O2273" t="s">
        <v>25</v>
      </c>
      <c r="P2273" t="s">
        <v>26</v>
      </c>
      <c r="Q2273" t="s">
        <v>50</v>
      </c>
      <c r="R2273" t="s">
        <v>1786</v>
      </c>
      <c r="S2273" t="s">
        <v>5593</v>
      </c>
    </row>
    <row r="2274" spans="1:19">
      <c r="A2274" t="s">
        <v>5594</v>
      </c>
      <c r="B2274" s="1">
        <v>45635</v>
      </c>
      <c r="C2274" t="s">
        <v>22</v>
      </c>
      <c r="D2274">
        <v>61</v>
      </c>
      <c r="E2274" t="s">
        <v>39</v>
      </c>
      <c r="F2274">
        <v>1</v>
      </c>
      <c r="G2274">
        <v>3</v>
      </c>
      <c r="H2274" t="s">
        <v>3686</v>
      </c>
      <c r="I2274">
        <v>4577</v>
      </c>
      <c r="J2274">
        <v>0</v>
      </c>
      <c r="K2274">
        <v>8</v>
      </c>
      <c r="M2274" t="s">
        <v>23</v>
      </c>
      <c r="N2274" t="s">
        <v>39</v>
      </c>
      <c r="P2274" t="s">
        <v>26</v>
      </c>
      <c r="Q2274" t="s">
        <v>50</v>
      </c>
      <c r="R2274" t="s">
        <v>1228</v>
      </c>
      <c r="S2274" t="s">
        <v>5595</v>
      </c>
    </row>
    <row r="2275" spans="1:19">
      <c r="A2275" t="s">
        <v>5596</v>
      </c>
      <c r="B2275" s="1">
        <v>43849</v>
      </c>
      <c r="C2275" t="s">
        <v>33</v>
      </c>
      <c r="D2275">
        <v>45</v>
      </c>
      <c r="E2275" t="s">
        <v>39</v>
      </c>
      <c r="F2275">
        <v>0</v>
      </c>
      <c r="G2275">
        <v>3</v>
      </c>
      <c r="H2275" t="s">
        <v>3686</v>
      </c>
      <c r="I2275">
        <v>6466</v>
      </c>
      <c r="J2275">
        <v>0</v>
      </c>
      <c r="K2275">
        <v>67</v>
      </c>
      <c r="M2275" t="s">
        <v>23</v>
      </c>
      <c r="N2275" t="s">
        <v>39</v>
      </c>
      <c r="P2275" t="s">
        <v>164</v>
      </c>
      <c r="Q2275" t="s">
        <v>50</v>
      </c>
      <c r="R2275" t="s">
        <v>5501</v>
      </c>
      <c r="S2275" t="s">
        <v>5597</v>
      </c>
    </row>
    <row r="2276" spans="1:19">
      <c r="A2276" t="s">
        <v>5598</v>
      </c>
      <c r="B2276" s="1">
        <v>44694</v>
      </c>
      <c r="C2276" t="s">
        <v>33</v>
      </c>
      <c r="D2276">
        <v>35</v>
      </c>
      <c r="E2276" t="s">
        <v>39</v>
      </c>
      <c r="F2276">
        <v>0</v>
      </c>
      <c r="G2276">
        <v>3</v>
      </c>
      <c r="H2276" t="s">
        <v>3686</v>
      </c>
      <c r="I2276">
        <v>3618</v>
      </c>
      <c r="J2276">
        <v>0</v>
      </c>
      <c r="K2276">
        <v>39</v>
      </c>
      <c r="M2276" t="s">
        <v>39</v>
      </c>
      <c r="N2276" t="s">
        <v>23</v>
      </c>
      <c r="O2276" t="s">
        <v>49</v>
      </c>
      <c r="P2276" t="s">
        <v>26</v>
      </c>
      <c r="Q2276" t="s">
        <v>27</v>
      </c>
      <c r="R2276" t="s">
        <v>5599</v>
      </c>
      <c r="S2276" t="s">
        <v>5600</v>
      </c>
    </row>
    <row r="2277" spans="1:19">
      <c r="A2277" t="s">
        <v>5601</v>
      </c>
      <c r="B2277" s="1">
        <v>45164</v>
      </c>
      <c r="C2277" t="s">
        <v>33</v>
      </c>
      <c r="D2277">
        <v>37</v>
      </c>
      <c r="E2277" t="s">
        <v>39</v>
      </c>
      <c r="F2277">
        <v>0</v>
      </c>
      <c r="G2277">
        <v>3</v>
      </c>
      <c r="H2277" t="s">
        <v>3686</v>
      </c>
      <c r="I2277">
        <v>3667</v>
      </c>
      <c r="J2277">
        <v>0</v>
      </c>
      <c r="K2277">
        <v>24</v>
      </c>
      <c r="M2277" t="s">
        <v>23</v>
      </c>
      <c r="N2277" t="s">
        <v>23</v>
      </c>
      <c r="O2277" t="s">
        <v>25</v>
      </c>
      <c r="P2277" t="s">
        <v>26</v>
      </c>
      <c r="Q2277" t="s">
        <v>27</v>
      </c>
      <c r="R2277" t="s">
        <v>1638</v>
      </c>
      <c r="S2277" t="s">
        <v>5602</v>
      </c>
    </row>
    <row r="2278" spans="1:19">
      <c r="A2278" t="s">
        <v>5603</v>
      </c>
      <c r="B2278" s="1">
        <v>43864</v>
      </c>
      <c r="C2278" t="s">
        <v>22</v>
      </c>
      <c r="D2278">
        <v>28</v>
      </c>
      <c r="E2278" t="s">
        <v>23</v>
      </c>
      <c r="F2278">
        <v>0</v>
      </c>
      <c r="G2278">
        <v>3</v>
      </c>
      <c r="H2278" t="s">
        <v>3686</v>
      </c>
      <c r="I2278">
        <v>5845</v>
      </c>
      <c r="J2278">
        <v>9</v>
      </c>
      <c r="K2278">
        <v>66</v>
      </c>
      <c r="M2278" t="s">
        <v>23</v>
      </c>
      <c r="N2278" t="s">
        <v>23</v>
      </c>
      <c r="O2278" t="s">
        <v>25</v>
      </c>
      <c r="P2278" t="s">
        <v>202</v>
      </c>
      <c r="Q2278" t="s">
        <v>27</v>
      </c>
      <c r="R2278" t="s">
        <v>5323</v>
      </c>
      <c r="S2278" t="s">
        <v>5604</v>
      </c>
    </row>
    <row r="2279" spans="1:19">
      <c r="A2279" t="s">
        <v>5605</v>
      </c>
      <c r="B2279" s="1">
        <v>45679</v>
      </c>
      <c r="C2279" t="s">
        <v>33</v>
      </c>
      <c r="D2279">
        <v>19</v>
      </c>
      <c r="E2279" t="s">
        <v>23</v>
      </c>
      <c r="F2279">
        <v>0</v>
      </c>
      <c r="G2279">
        <v>3</v>
      </c>
      <c r="H2279" t="s">
        <v>3686</v>
      </c>
      <c r="I2279">
        <v>2547</v>
      </c>
      <c r="J2279">
        <v>7</v>
      </c>
      <c r="K2279">
        <v>7</v>
      </c>
      <c r="M2279" t="s">
        <v>23</v>
      </c>
      <c r="N2279" t="s">
        <v>23</v>
      </c>
      <c r="O2279" t="s">
        <v>49</v>
      </c>
      <c r="P2279" t="s">
        <v>26</v>
      </c>
      <c r="Q2279" t="s">
        <v>27</v>
      </c>
      <c r="R2279" t="s">
        <v>4904</v>
      </c>
      <c r="S2279" t="s">
        <v>5606</v>
      </c>
    </row>
    <row r="2280" spans="1:19">
      <c r="A2280" t="s">
        <v>5607</v>
      </c>
      <c r="B2280" s="1">
        <v>44411</v>
      </c>
      <c r="C2280" t="s">
        <v>33</v>
      </c>
      <c r="D2280">
        <v>22</v>
      </c>
      <c r="E2280" t="s">
        <v>23</v>
      </c>
      <c r="F2280">
        <v>0</v>
      </c>
      <c r="G2280">
        <v>3</v>
      </c>
      <c r="H2280" t="s">
        <v>3686</v>
      </c>
      <c r="I2280">
        <v>3109</v>
      </c>
      <c r="J2280">
        <v>4</v>
      </c>
      <c r="K2280">
        <v>48</v>
      </c>
      <c r="L2280" t="s">
        <v>142</v>
      </c>
      <c r="M2280" t="s">
        <v>23</v>
      </c>
      <c r="N2280" t="s">
        <v>23</v>
      </c>
      <c r="O2280" t="s">
        <v>25</v>
      </c>
      <c r="P2280" t="s">
        <v>26</v>
      </c>
      <c r="Q2280" t="s">
        <v>50</v>
      </c>
      <c r="R2280" t="s">
        <v>114</v>
      </c>
      <c r="S2280" t="s">
        <v>5608</v>
      </c>
    </row>
    <row r="2281" spans="1:19">
      <c r="A2281" t="s">
        <v>5609</v>
      </c>
      <c r="B2281" s="1">
        <v>45371</v>
      </c>
      <c r="C2281" t="s">
        <v>33</v>
      </c>
      <c r="D2281">
        <v>45</v>
      </c>
      <c r="E2281" t="s">
        <v>39</v>
      </c>
      <c r="F2281">
        <v>0</v>
      </c>
      <c r="G2281">
        <v>3</v>
      </c>
      <c r="H2281" t="s">
        <v>3686</v>
      </c>
      <c r="I2281">
        <v>5574</v>
      </c>
      <c r="J2281">
        <v>0</v>
      </c>
      <c r="K2281">
        <v>17</v>
      </c>
      <c r="M2281" t="s">
        <v>23</v>
      </c>
      <c r="N2281" t="s">
        <v>23</v>
      </c>
      <c r="O2281" t="s">
        <v>56</v>
      </c>
      <c r="P2281" t="s">
        <v>202</v>
      </c>
      <c r="Q2281" t="s">
        <v>50</v>
      </c>
      <c r="R2281" t="s">
        <v>218</v>
      </c>
      <c r="S2281" t="s">
        <v>5610</v>
      </c>
    </row>
    <row r="2282" spans="1:19">
      <c r="A2282" t="s">
        <v>5611</v>
      </c>
      <c r="B2282" s="1">
        <v>44125</v>
      </c>
      <c r="C2282" t="s">
        <v>33</v>
      </c>
      <c r="D2282">
        <v>56</v>
      </c>
      <c r="E2282" t="s">
        <v>39</v>
      </c>
      <c r="F2282">
        <v>0</v>
      </c>
      <c r="G2282">
        <v>3</v>
      </c>
      <c r="H2282" t="s">
        <v>3686</v>
      </c>
      <c r="I2282">
        <v>5395</v>
      </c>
      <c r="J2282">
        <v>0</v>
      </c>
      <c r="K2282">
        <v>58</v>
      </c>
      <c r="M2282" t="s">
        <v>23</v>
      </c>
      <c r="N2282" t="s">
        <v>23</v>
      </c>
      <c r="O2282" t="s">
        <v>56</v>
      </c>
      <c r="P2282" t="s">
        <v>202</v>
      </c>
      <c r="Q2282" t="s">
        <v>50</v>
      </c>
      <c r="R2282" t="s">
        <v>3488</v>
      </c>
      <c r="S2282" t="s">
        <v>5612</v>
      </c>
    </row>
    <row r="2283" spans="1:19">
      <c r="A2283" t="s">
        <v>5613</v>
      </c>
      <c r="B2283" s="1">
        <v>45367</v>
      </c>
      <c r="C2283" t="s">
        <v>33</v>
      </c>
      <c r="D2283">
        <v>21</v>
      </c>
      <c r="E2283" t="s">
        <v>39</v>
      </c>
      <c r="F2283">
        <v>0</v>
      </c>
      <c r="G2283">
        <v>3</v>
      </c>
      <c r="H2283" t="s">
        <v>3686</v>
      </c>
      <c r="I2283">
        <v>4947</v>
      </c>
      <c r="J2283">
        <v>0</v>
      </c>
      <c r="K2283">
        <v>17</v>
      </c>
      <c r="M2283" t="s">
        <v>23</v>
      </c>
      <c r="N2283" t="s">
        <v>39</v>
      </c>
      <c r="P2283" t="s">
        <v>202</v>
      </c>
      <c r="Q2283" t="s">
        <v>50</v>
      </c>
      <c r="R2283" t="s">
        <v>3634</v>
      </c>
      <c r="S2283" t="s">
        <v>5614</v>
      </c>
    </row>
    <row r="2284" spans="1:19">
      <c r="A2284" t="s">
        <v>5615</v>
      </c>
      <c r="B2284" s="1">
        <v>44349</v>
      </c>
      <c r="C2284" t="s">
        <v>22</v>
      </c>
      <c r="D2284">
        <v>27</v>
      </c>
      <c r="E2284" t="s">
        <v>23</v>
      </c>
      <c r="F2284">
        <v>0</v>
      </c>
      <c r="G2284">
        <v>3</v>
      </c>
      <c r="H2284" t="s">
        <v>3686</v>
      </c>
      <c r="I2284">
        <v>4363</v>
      </c>
      <c r="J2284">
        <v>0</v>
      </c>
      <c r="K2284">
        <v>50</v>
      </c>
      <c r="M2284" t="s">
        <v>23</v>
      </c>
      <c r="N2284" t="s">
        <v>23</v>
      </c>
      <c r="O2284" t="s">
        <v>25</v>
      </c>
      <c r="P2284" t="s">
        <v>202</v>
      </c>
      <c r="Q2284" t="s">
        <v>27</v>
      </c>
      <c r="R2284" t="s">
        <v>3170</v>
      </c>
      <c r="S2284" t="s">
        <v>5616</v>
      </c>
    </row>
    <row r="2285" spans="1:19">
      <c r="A2285" t="s">
        <v>5617</v>
      </c>
      <c r="B2285" s="1">
        <v>43729</v>
      </c>
      <c r="C2285" t="s">
        <v>33</v>
      </c>
      <c r="D2285">
        <v>32</v>
      </c>
      <c r="E2285" t="s">
        <v>23</v>
      </c>
      <c r="F2285">
        <v>0</v>
      </c>
      <c r="G2285">
        <v>3</v>
      </c>
      <c r="H2285" t="s">
        <v>3686</v>
      </c>
      <c r="I2285">
        <v>5044</v>
      </c>
      <c r="J2285">
        <v>7</v>
      </c>
      <c r="K2285">
        <v>71</v>
      </c>
      <c r="M2285" t="s">
        <v>23</v>
      </c>
      <c r="N2285" t="s">
        <v>23</v>
      </c>
      <c r="O2285" t="s">
        <v>25</v>
      </c>
      <c r="P2285" t="s">
        <v>164</v>
      </c>
      <c r="Q2285" t="s">
        <v>27</v>
      </c>
      <c r="R2285" t="s">
        <v>1919</v>
      </c>
      <c r="S2285" t="s">
        <v>5618</v>
      </c>
    </row>
    <row r="2286" spans="1:19">
      <c r="A2286" t="s">
        <v>5619</v>
      </c>
      <c r="B2286" s="1">
        <v>44517</v>
      </c>
      <c r="C2286" t="s">
        <v>33</v>
      </c>
      <c r="D2286">
        <v>80</v>
      </c>
      <c r="E2286" t="s">
        <v>39</v>
      </c>
      <c r="F2286">
        <v>0</v>
      </c>
      <c r="G2286">
        <v>3</v>
      </c>
      <c r="H2286" t="s">
        <v>3686</v>
      </c>
      <c r="I2286">
        <v>4223</v>
      </c>
      <c r="J2286">
        <v>0</v>
      </c>
      <c r="K2286">
        <v>45</v>
      </c>
      <c r="L2286" t="s">
        <v>142</v>
      </c>
      <c r="M2286" t="s">
        <v>23</v>
      </c>
      <c r="N2286" t="s">
        <v>23</v>
      </c>
      <c r="O2286" t="s">
        <v>56</v>
      </c>
      <c r="P2286" t="s">
        <v>164</v>
      </c>
      <c r="Q2286" t="s">
        <v>27</v>
      </c>
      <c r="R2286" t="s">
        <v>1457</v>
      </c>
      <c r="S2286" t="s">
        <v>5620</v>
      </c>
    </row>
    <row r="2287" spans="1:19">
      <c r="A2287" t="s">
        <v>5621</v>
      </c>
      <c r="B2287" s="1">
        <v>43774</v>
      </c>
      <c r="C2287" t="s">
        <v>22</v>
      </c>
      <c r="D2287">
        <v>69</v>
      </c>
      <c r="E2287" t="s">
        <v>23</v>
      </c>
      <c r="F2287">
        <v>0</v>
      </c>
      <c r="G2287">
        <v>3</v>
      </c>
      <c r="H2287" t="s">
        <v>3686</v>
      </c>
      <c r="I2287">
        <v>5681</v>
      </c>
      <c r="J2287">
        <v>7</v>
      </c>
      <c r="K2287">
        <v>69</v>
      </c>
      <c r="M2287" t="s">
        <v>39</v>
      </c>
      <c r="N2287" t="s">
        <v>23</v>
      </c>
      <c r="O2287" t="s">
        <v>49</v>
      </c>
      <c r="P2287" t="s">
        <v>202</v>
      </c>
      <c r="Q2287" t="s">
        <v>50</v>
      </c>
      <c r="R2287" t="s">
        <v>4400</v>
      </c>
      <c r="S2287" t="s">
        <v>5622</v>
      </c>
    </row>
    <row r="2288" spans="1:19">
      <c r="A2288" t="s">
        <v>5623</v>
      </c>
      <c r="B2288" s="1">
        <v>45627</v>
      </c>
      <c r="C2288" t="s">
        <v>33</v>
      </c>
      <c r="D2288">
        <v>62</v>
      </c>
      <c r="E2288" t="s">
        <v>23</v>
      </c>
      <c r="F2288">
        <v>1</v>
      </c>
      <c r="G2288">
        <v>3</v>
      </c>
      <c r="H2288" t="s">
        <v>3686</v>
      </c>
      <c r="I2288">
        <v>5614</v>
      </c>
      <c r="J2288">
        <v>1</v>
      </c>
      <c r="K2288">
        <v>8</v>
      </c>
      <c r="L2288" t="s">
        <v>48</v>
      </c>
      <c r="M2288" t="s">
        <v>23</v>
      </c>
      <c r="N2288" t="s">
        <v>23</v>
      </c>
      <c r="O2288" t="s">
        <v>49</v>
      </c>
      <c r="P2288" t="s">
        <v>26</v>
      </c>
      <c r="Q2288" t="s">
        <v>50</v>
      </c>
      <c r="R2288" t="s">
        <v>5389</v>
      </c>
      <c r="S2288" t="s">
        <v>5624</v>
      </c>
    </row>
    <row r="2289" spans="1:19">
      <c r="A2289" t="s">
        <v>5625</v>
      </c>
      <c r="B2289" s="1">
        <v>45714</v>
      </c>
      <c r="C2289" t="s">
        <v>33</v>
      </c>
      <c r="D2289">
        <v>29</v>
      </c>
      <c r="E2289" t="s">
        <v>23</v>
      </c>
      <c r="F2289">
        <v>3</v>
      </c>
      <c r="G2289">
        <v>3</v>
      </c>
      <c r="H2289" t="s">
        <v>3686</v>
      </c>
      <c r="I2289">
        <v>4293</v>
      </c>
      <c r="J2289">
        <v>9</v>
      </c>
      <c r="K2289">
        <v>6</v>
      </c>
      <c r="M2289" t="s">
        <v>23</v>
      </c>
      <c r="N2289" t="s">
        <v>39</v>
      </c>
      <c r="P2289" t="s">
        <v>26</v>
      </c>
      <c r="Q2289" t="s">
        <v>50</v>
      </c>
      <c r="R2289" t="s">
        <v>1325</v>
      </c>
      <c r="S2289" t="s">
        <v>5626</v>
      </c>
    </row>
    <row r="2290" spans="1:19">
      <c r="A2290" t="s">
        <v>5627</v>
      </c>
      <c r="B2290" s="1">
        <v>44842</v>
      </c>
      <c r="C2290" t="s">
        <v>22</v>
      </c>
      <c r="D2290">
        <v>59</v>
      </c>
      <c r="E2290" t="s">
        <v>23</v>
      </c>
      <c r="F2290">
        <v>1</v>
      </c>
      <c r="G2290">
        <v>3</v>
      </c>
      <c r="H2290" t="s">
        <v>3686</v>
      </c>
      <c r="I2290">
        <v>2074</v>
      </c>
      <c r="J2290">
        <v>1</v>
      </c>
      <c r="K2290">
        <v>34</v>
      </c>
      <c r="L2290" t="s">
        <v>40</v>
      </c>
      <c r="M2290" t="s">
        <v>23</v>
      </c>
      <c r="N2290" t="s">
        <v>23</v>
      </c>
      <c r="O2290" t="s">
        <v>25</v>
      </c>
      <c r="P2290" t="s">
        <v>202</v>
      </c>
      <c r="Q2290" t="s">
        <v>27</v>
      </c>
      <c r="R2290" t="s">
        <v>1560</v>
      </c>
      <c r="S2290" t="s">
        <v>5628</v>
      </c>
    </row>
    <row r="2291" spans="1:19">
      <c r="A2291" t="s">
        <v>5629</v>
      </c>
      <c r="B2291" s="1">
        <v>44153</v>
      </c>
      <c r="C2291" t="s">
        <v>33</v>
      </c>
      <c r="D2291">
        <v>30</v>
      </c>
      <c r="E2291" t="s">
        <v>39</v>
      </c>
      <c r="F2291">
        <v>0</v>
      </c>
      <c r="G2291">
        <v>3</v>
      </c>
      <c r="H2291" t="s">
        <v>3686</v>
      </c>
      <c r="I2291">
        <v>4882</v>
      </c>
      <c r="J2291">
        <v>0</v>
      </c>
      <c r="K2291">
        <v>57</v>
      </c>
      <c r="M2291" t="s">
        <v>23</v>
      </c>
      <c r="N2291" t="s">
        <v>23</v>
      </c>
      <c r="O2291" t="s">
        <v>25</v>
      </c>
      <c r="P2291" t="s">
        <v>26</v>
      </c>
      <c r="Q2291" t="s">
        <v>27</v>
      </c>
      <c r="R2291" t="s">
        <v>2281</v>
      </c>
      <c r="S2291" t="s">
        <v>5630</v>
      </c>
    </row>
    <row r="2292" spans="1:19">
      <c r="A2292" t="s">
        <v>5631</v>
      </c>
      <c r="B2292" s="1">
        <v>44929</v>
      </c>
      <c r="C2292" t="s">
        <v>22</v>
      </c>
      <c r="D2292">
        <v>55</v>
      </c>
      <c r="E2292" t="s">
        <v>23</v>
      </c>
      <c r="F2292">
        <v>0</v>
      </c>
      <c r="G2292">
        <v>3</v>
      </c>
      <c r="H2292" t="s">
        <v>3686</v>
      </c>
      <c r="I2292">
        <v>4258</v>
      </c>
      <c r="J2292">
        <v>7</v>
      </c>
      <c r="K2292">
        <v>31</v>
      </c>
      <c r="M2292" t="s">
        <v>23</v>
      </c>
      <c r="N2292" t="s">
        <v>23</v>
      </c>
      <c r="O2292" t="s">
        <v>49</v>
      </c>
      <c r="P2292" t="s">
        <v>202</v>
      </c>
      <c r="Q2292" t="s">
        <v>27</v>
      </c>
      <c r="R2292" t="s">
        <v>5632</v>
      </c>
      <c r="S2292" t="s">
        <v>5633</v>
      </c>
    </row>
    <row r="2293" spans="1:19">
      <c r="A2293" t="s">
        <v>5634</v>
      </c>
      <c r="B2293" s="1">
        <v>44479</v>
      </c>
      <c r="C2293" t="s">
        <v>22</v>
      </c>
      <c r="D2293">
        <v>21</v>
      </c>
      <c r="E2293" t="s">
        <v>39</v>
      </c>
      <c r="F2293">
        <v>0</v>
      </c>
      <c r="G2293">
        <v>3</v>
      </c>
      <c r="H2293" t="s">
        <v>3686</v>
      </c>
      <c r="I2293">
        <v>5593</v>
      </c>
      <c r="J2293">
        <v>0</v>
      </c>
      <c r="K2293">
        <v>46</v>
      </c>
      <c r="L2293" t="s">
        <v>142</v>
      </c>
      <c r="M2293" t="s">
        <v>23</v>
      </c>
      <c r="N2293" t="s">
        <v>23</v>
      </c>
      <c r="O2293" t="s">
        <v>25</v>
      </c>
      <c r="P2293" t="s">
        <v>26</v>
      </c>
      <c r="Q2293" t="s">
        <v>50</v>
      </c>
      <c r="R2293" t="s">
        <v>289</v>
      </c>
      <c r="S2293" t="s">
        <v>5635</v>
      </c>
    </row>
    <row r="2294" spans="1:19">
      <c r="A2294" t="s">
        <v>5636</v>
      </c>
      <c r="B2294" s="1">
        <v>43742</v>
      </c>
      <c r="C2294" t="s">
        <v>33</v>
      </c>
      <c r="D2294">
        <v>46</v>
      </c>
      <c r="E2294" t="s">
        <v>23</v>
      </c>
      <c r="F2294">
        <v>0</v>
      </c>
      <c r="G2294">
        <v>3</v>
      </c>
      <c r="H2294" t="s">
        <v>3686</v>
      </c>
      <c r="I2294">
        <v>6325</v>
      </c>
      <c r="J2294">
        <v>7</v>
      </c>
      <c r="K2294">
        <v>70</v>
      </c>
      <c r="M2294" t="s">
        <v>23</v>
      </c>
      <c r="N2294" t="s">
        <v>23</v>
      </c>
      <c r="O2294" t="s">
        <v>49</v>
      </c>
      <c r="P2294" t="s">
        <v>202</v>
      </c>
      <c r="Q2294" t="s">
        <v>50</v>
      </c>
      <c r="R2294" t="s">
        <v>392</v>
      </c>
      <c r="S2294" t="s">
        <v>5637</v>
      </c>
    </row>
    <row r="2295" spans="1:19">
      <c r="A2295" t="s">
        <v>5638</v>
      </c>
      <c r="B2295" s="1">
        <v>44610</v>
      </c>
      <c r="C2295" t="s">
        <v>22</v>
      </c>
      <c r="D2295">
        <v>32</v>
      </c>
      <c r="E2295" t="s">
        <v>39</v>
      </c>
      <c r="F2295">
        <v>0</v>
      </c>
      <c r="G2295">
        <v>3</v>
      </c>
      <c r="H2295" t="s">
        <v>3686</v>
      </c>
      <c r="I2295">
        <v>5293</v>
      </c>
      <c r="J2295">
        <v>0</v>
      </c>
      <c r="K2295">
        <v>42</v>
      </c>
      <c r="M2295" t="s">
        <v>23</v>
      </c>
      <c r="N2295" t="s">
        <v>39</v>
      </c>
      <c r="P2295" t="s">
        <v>202</v>
      </c>
      <c r="Q2295" t="s">
        <v>50</v>
      </c>
      <c r="R2295" t="s">
        <v>3634</v>
      </c>
      <c r="S2295" t="s">
        <v>5639</v>
      </c>
    </row>
    <row r="2296" spans="1:19">
      <c r="A2296" t="s">
        <v>5640</v>
      </c>
      <c r="B2296" s="1">
        <v>44573</v>
      </c>
      <c r="C2296" t="s">
        <v>33</v>
      </c>
      <c r="D2296">
        <v>61</v>
      </c>
      <c r="E2296" t="s">
        <v>23</v>
      </c>
      <c r="F2296">
        <v>0</v>
      </c>
      <c r="G2296">
        <v>3</v>
      </c>
      <c r="H2296" t="s">
        <v>3686</v>
      </c>
      <c r="I2296">
        <v>5656</v>
      </c>
      <c r="J2296">
        <v>2</v>
      </c>
      <c r="K2296">
        <v>43</v>
      </c>
      <c r="L2296" t="s">
        <v>142</v>
      </c>
      <c r="M2296" t="s">
        <v>39</v>
      </c>
      <c r="N2296" t="s">
        <v>23</v>
      </c>
      <c r="O2296" t="s">
        <v>56</v>
      </c>
      <c r="P2296" t="s">
        <v>202</v>
      </c>
      <c r="Q2296" t="s">
        <v>27</v>
      </c>
      <c r="R2296" t="s">
        <v>2398</v>
      </c>
      <c r="S2296" t="s">
        <v>5641</v>
      </c>
    </row>
    <row r="2297" spans="1:19">
      <c r="A2297" t="s">
        <v>5642</v>
      </c>
      <c r="B2297" s="1">
        <v>44331</v>
      </c>
      <c r="C2297" t="s">
        <v>33</v>
      </c>
      <c r="D2297">
        <v>63</v>
      </c>
      <c r="E2297" t="s">
        <v>23</v>
      </c>
      <c r="F2297">
        <v>0</v>
      </c>
      <c r="G2297">
        <v>3</v>
      </c>
      <c r="H2297" t="s">
        <v>3686</v>
      </c>
      <c r="I2297">
        <v>6261</v>
      </c>
      <c r="J2297">
        <v>10</v>
      </c>
      <c r="K2297">
        <v>51</v>
      </c>
      <c r="L2297" t="s">
        <v>142</v>
      </c>
      <c r="M2297" t="s">
        <v>23</v>
      </c>
      <c r="N2297" t="s">
        <v>23</v>
      </c>
      <c r="O2297" t="s">
        <v>49</v>
      </c>
      <c r="P2297" t="s">
        <v>164</v>
      </c>
      <c r="Q2297" t="s">
        <v>50</v>
      </c>
      <c r="R2297" t="s">
        <v>5643</v>
      </c>
      <c r="S2297" t="s">
        <v>5644</v>
      </c>
    </row>
    <row r="2298" spans="1:19">
      <c r="A2298" t="s">
        <v>5645</v>
      </c>
      <c r="B2298" s="1">
        <v>43807</v>
      </c>
      <c r="C2298" t="s">
        <v>22</v>
      </c>
      <c r="D2298">
        <v>56</v>
      </c>
      <c r="E2298" t="s">
        <v>23</v>
      </c>
      <c r="F2298">
        <v>0</v>
      </c>
      <c r="G2298">
        <v>3</v>
      </c>
      <c r="H2298" t="s">
        <v>3686</v>
      </c>
      <c r="I2298">
        <v>5036</v>
      </c>
      <c r="J2298">
        <v>4</v>
      </c>
      <c r="K2298">
        <v>68</v>
      </c>
      <c r="M2298" t="s">
        <v>23</v>
      </c>
      <c r="N2298" t="s">
        <v>23</v>
      </c>
      <c r="O2298" t="s">
        <v>49</v>
      </c>
      <c r="P2298" t="s">
        <v>164</v>
      </c>
      <c r="Q2298" t="s">
        <v>27</v>
      </c>
      <c r="R2298" t="s">
        <v>776</v>
      </c>
      <c r="S2298" t="s">
        <v>5646</v>
      </c>
    </row>
    <row r="2299" spans="1:19">
      <c r="A2299" t="s">
        <v>5647</v>
      </c>
      <c r="B2299" s="1">
        <v>43713</v>
      </c>
      <c r="C2299" t="s">
        <v>22</v>
      </c>
      <c r="D2299">
        <v>40</v>
      </c>
      <c r="E2299" t="s">
        <v>23</v>
      </c>
      <c r="F2299">
        <v>3</v>
      </c>
      <c r="G2299">
        <v>3</v>
      </c>
      <c r="H2299" t="s">
        <v>3686</v>
      </c>
      <c r="I2299">
        <v>5952</v>
      </c>
      <c r="J2299">
        <v>9</v>
      </c>
      <c r="K2299">
        <v>71</v>
      </c>
      <c r="M2299" t="s">
        <v>23</v>
      </c>
      <c r="N2299" t="s">
        <v>23</v>
      </c>
      <c r="O2299" t="s">
        <v>25</v>
      </c>
      <c r="P2299" t="s">
        <v>164</v>
      </c>
      <c r="Q2299" t="s">
        <v>27</v>
      </c>
      <c r="R2299" t="s">
        <v>442</v>
      </c>
      <c r="S2299" t="s">
        <v>5648</v>
      </c>
    </row>
    <row r="2300" spans="1:19">
      <c r="A2300" t="s">
        <v>5649</v>
      </c>
      <c r="B2300" s="1">
        <v>43823</v>
      </c>
      <c r="C2300" t="s">
        <v>22</v>
      </c>
      <c r="D2300">
        <v>39</v>
      </c>
      <c r="E2300" t="s">
        <v>23</v>
      </c>
      <c r="F2300">
        <v>0</v>
      </c>
      <c r="G2300">
        <v>3</v>
      </c>
      <c r="H2300" t="s">
        <v>3686</v>
      </c>
      <c r="I2300">
        <v>4451</v>
      </c>
      <c r="J2300">
        <v>4</v>
      </c>
      <c r="K2300">
        <v>68</v>
      </c>
      <c r="L2300" t="s">
        <v>316</v>
      </c>
      <c r="M2300" t="s">
        <v>23</v>
      </c>
      <c r="N2300" t="s">
        <v>23</v>
      </c>
      <c r="O2300" t="s">
        <v>49</v>
      </c>
      <c r="P2300" t="s">
        <v>164</v>
      </c>
      <c r="Q2300" t="s">
        <v>50</v>
      </c>
      <c r="R2300" t="s">
        <v>5650</v>
      </c>
      <c r="S2300" t="s">
        <v>5651</v>
      </c>
    </row>
    <row r="2301" spans="1:19">
      <c r="A2301" t="s">
        <v>5652</v>
      </c>
      <c r="B2301" s="1">
        <v>45305</v>
      </c>
      <c r="C2301" t="s">
        <v>22</v>
      </c>
      <c r="D2301">
        <v>62</v>
      </c>
      <c r="E2301" t="s">
        <v>39</v>
      </c>
      <c r="F2301">
        <v>0</v>
      </c>
      <c r="G2301">
        <v>3</v>
      </c>
      <c r="H2301" t="s">
        <v>3686</v>
      </c>
      <c r="I2301">
        <v>2916</v>
      </c>
      <c r="J2301">
        <v>0</v>
      </c>
      <c r="K2301">
        <v>19</v>
      </c>
      <c r="L2301" t="s">
        <v>97</v>
      </c>
      <c r="M2301" t="s">
        <v>23</v>
      </c>
      <c r="N2301" t="s">
        <v>39</v>
      </c>
      <c r="P2301" t="s">
        <v>202</v>
      </c>
      <c r="Q2301" t="s">
        <v>50</v>
      </c>
      <c r="R2301" t="s">
        <v>5653</v>
      </c>
      <c r="S2301" t="s">
        <v>5654</v>
      </c>
    </row>
    <row r="2302" spans="1:19">
      <c r="A2302" t="s">
        <v>5655</v>
      </c>
      <c r="B2302" s="1">
        <v>45155</v>
      </c>
      <c r="C2302" t="s">
        <v>33</v>
      </c>
      <c r="D2302">
        <v>57</v>
      </c>
      <c r="E2302" t="s">
        <v>39</v>
      </c>
      <c r="F2302">
        <v>1</v>
      </c>
      <c r="G2302">
        <v>3</v>
      </c>
      <c r="H2302" t="s">
        <v>3686</v>
      </c>
      <c r="I2302">
        <v>2639</v>
      </c>
      <c r="J2302">
        <v>0</v>
      </c>
      <c r="K2302">
        <v>24</v>
      </c>
      <c r="M2302" t="s">
        <v>23</v>
      </c>
      <c r="N2302" t="s">
        <v>39</v>
      </c>
      <c r="P2302" t="s">
        <v>164</v>
      </c>
      <c r="Q2302" t="s">
        <v>84</v>
      </c>
      <c r="R2302" t="s">
        <v>2664</v>
      </c>
      <c r="S2302" t="s">
        <v>5656</v>
      </c>
    </row>
    <row r="2303" spans="1:19">
      <c r="A2303" t="s">
        <v>5657</v>
      </c>
      <c r="B2303" s="1">
        <v>44354</v>
      </c>
      <c r="C2303" t="s">
        <v>33</v>
      </c>
      <c r="D2303">
        <v>53</v>
      </c>
      <c r="E2303" t="s">
        <v>23</v>
      </c>
      <c r="F2303">
        <v>0</v>
      </c>
      <c r="G2303">
        <v>3</v>
      </c>
      <c r="H2303" t="s">
        <v>3686</v>
      </c>
      <c r="I2303">
        <v>4625</v>
      </c>
      <c r="J2303">
        <v>9</v>
      </c>
      <c r="K2303">
        <v>50</v>
      </c>
      <c r="L2303" t="s">
        <v>142</v>
      </c>
      <c r="M2303" t="s">
        <v>23</v>
      </c>
      <c r="N2303" t="s">
        <v>23</v>
      </c>
      <c r="O2303" t="s">
        <v>49</v>
      </c>
      <c r="P2303" t="s">
        <v>202</v>
      </c>
      <c r="Q2303" t="s">
        <v>50</v>
      </c>
      <c r="R2303" t="s">
        <v>2804</v>
      </c>
      <c r="S2303" t="s">
        <v>5658</v>
      </c>
    </row>
    <row r="2304" spans="1:19">
      <c r="A2304" t="s">
        <v>5659</v>
      </c>
      <c r="B2304" s="1">
        <v>45834</v>
      </c>
      <c r="C2304" t="s">
        <v>22</v>
      </c>
      <c r="D2304">
        <v>40</v>
      </c>
      <c r="E2304" t="s">
        <v>23</v>
      </c>
      <c r="F2304">
        <v>1</v>
      </c>
      <c r="G2304">
        <v>3</v>
      </c>
      <c r="H2304" t="s">
        <v>3751</v>
      </c>
      <c r="I2304">
        <v>5745</v>
      </c>
      <c r="J2304">
        <v>10</v>
      </c>
      <c r="K2304">
        <v>2</v>
      </c>
      <c r="L2304" t="s">
        <v>48</v>
      </c>
      <c r="M2304" t="s">
        <v>23</v>
      </c>
      <c r="N2304" t="s">
        <v>23</v>
      </c>
      <c r="O2304" t="s">
        <v>25</v>
      </c>
      <c r="P2304" t="s">
        <v>26</v>
      </c>
      <c r="Q2304" t="s">
        <v>27</v>
      </c>
      <c r="R2304" t="s">
        <v>5660</v>
      </c>
      <c r="S2304" t="s">
        <v>5661</v>
      </c>
    </row>
    <row r="2305" spans="1:19">
      <c r="A2305" t="s">
        <v>5662</v>
      </c>
      <c r="B2305" s="1">
        <v>45578</v>
      </c>
      <c r="C2305" t="s">
        <v>33</v>
      </c>
      <c r="D2305">
        <v>63</v>
      </c>
      <c r="E2305" t="s">
        <v>39</v>
      </c>
      <c r="F2305">
        <v>0</v>
      </c>
      <c r="G2305">
        <v>3</v>
      </c>
      <c r="H2305" t="s">
        <v>3686</v>
      </c>
      <c r="I2305">
        <v>3595</v>
      </c>
      <c r="J2305">
        <v>0</v>
      </c>
      <c r="K2305">
        <v>10</v>
      </c>
      <c r="M2305" t="s">
        <v>23</v>
      </c>
      <c r="N2305" t="s">
        <v>39</v>
      </c>
      <c r="P2305" t="s">
        <v>26</v>
      </c>
      <c r="Q2305" t="s">
        <v>84</v>
      </c>
      <c r="R2305" t="s">
        <v>1922</v>
      </c>
      <c r="S2305" t="s">
        <v>5663</v>
      </c>
    </row>
    <row r="2306" spans="1:19">
      <c r="A2306" t="s">
        <v>5664</v>
      </c>
      <c r="B2306" s="1">
        <v>43855</v>
      </c>
      <c r="C2306" t="s">
        <v>22</v>
      </c>
      <c r="D2306">
        <v>59</v>
      </c>
      <c r="E2306" t="s">
        <v>23</v>
      </c>
      <c r="F2306">
        <v>0</v>
      </c>
      <c r="G2306">
        <v>3</v>
      </c>
      <c r="H2306" t="s">
        <v>3686</v>
      </c>
      <c r="I2306">
        <v>4323</v>
      </c>
      <c r="J2306">
        <v>0</v>
      </c>
      <c r="K2306">
        <v>67</v>
      </c>
      <c r="M2306" t="s">
        <v>23</v>
      </c>
      <c r="N2306" t="s">
        <v>23</v>
      </c>
      <c r="O2306" t="s">
        <v>49</v>
      </c>
      <c r="P2306" t="s">
        <v>164</v>
      </c>
      <c r="Q2306" t="s">
        <v>50</v>
      </c>
      <c r="R2306" t="s">
        <v>3006</v>
      </c>
      <c r="S2306" t="s">
        <v>5665</v>
      </c>
    </row>
    <row r="2307" spans="1:19">
      <c r="A2307" t="s">
        <v>5666</v>
      </c>
      <c r="B2307" s="1">
        <v>45831</v>
      </c>
      <c r="C2307" t="s">
        <v>33</v>
      </c>
      <c r="D2307">
        <v>34</v>
      </c>
      <c r="E2307" t="s">
        <v>39</v>
      </c>
      <c r="F2307">
        <v>0</v>
      </c>
      <c r="G2307">
        <v>3</v>
      </c>
      <c r="H2307" t="s">
        <v>3751</v>
      </c>
      <c r="I2307">
        <v>3009</v>
      </c>
      <c r="J2307">
        <v>0</v>
      </c>
      <c r="K2307">
        <v>2</v>
      </c>
      <c r="M2307" t="s">
        <v>23</v>
      </c>
      <c r="N2307" t="s">
        <v>39</v>
      </c>
      <c r="P2307" t="s">
        <v>26</v>
      </c>
      <c r="Q2307" t="s">
        <v>50</v>
      </c>
      <c r="R2307" t="s">
        <v>3559</v>
      </c>
      <c r="S2307" t="s">
        <v>5667</v>
      </c>
    </row>
    <row r="2308" spans="1:19">
      <c r="A2308" t="s">
        <v>5668</v>
      </c>
      <c r="B2308" s="1">
        <v>45824</v>
      </c>
      <c r="C2308" t="s">
        <v>22</v>
      </c>
      <c r="D2308">
        <v>53</v>
      </c>
      <c r="E2308" t="s">
        <v>39</v>
      </c>
      <c r="F2308">
        <v>0</v>
      </c>
      <c r="G2308">
        <v>3</v>
      </c>
      <c r="H2308" t="s">
        <v>3751</v>
      </c>
      <c r="I2308">
        <v>2274</v>
      </c>
      <c r="J2308">
        <v>0</v>
      </c>
      <c r="K2308">
        <v>2</v>
      </c>
      <c r="L2308" t="s">
        <v>48</v>
      </c>
      <c r="M2308" t="s">
        <v>23</v>
      </c>
      <c r="N2308" t="s">
        <v>23</v>
      </c>
      <c r="O2308" t="s">
        <v>25</v>
      </c>
      <c r="P2308" t="s">
        <v>26</v>
      </c>
      <c r="Q2308" t="s">
        <v>50</v>
      </c>
      <c r="R2308" t="s">
        <v>3413</v>
      </c>
      <c r="S2308" t="s">
        <v>5669</v>
      </c>
    </row>
    <row r="2309" spans="1:19">
      <c r="A2309" t="s">
        <v>5670</v>
      </c>
      <c r="B2309" s="1">
        <v>45398</v>
      </c>
      <c r="C2309" t="s">
        <v>22</v>
      </c>
      <c r="D2309">
        <v>22</v>
      </c>
      <c r="E2309" t="s">
        <v>23</v>
      </c>
      <c r="F2309">
        <v>2</v>
      </c>
      <c r="G2309">
        <v>3</v>
      </c>
      <c r="H2309" t="s">
        <v>3686</v>
      </c>
      <c r="I2309">
        <v>2269</v>
      </c>
      <c r="J2309">
        <v>5</v>
      </c>
      <c r="K2309">
        <v>16</v>
      </c>
      <c r="L2309" t="s">
        <v>97</v>
      </c>
      <c r="M2309" t="s">
        <v>23</v>
      </c>
      <c r="N2309" t="s">
        <v>23</v>
      </c>
      <c r="O2309" t="s">
        <v>49</v>
      </c>
      <c r="P2309" t="s">
        <v>26</v>
      </c>
      <c r="Q2309" t="s">
        <v>27</v>
      </c>
      <c r="R2309" t="s">
        <v>364</v>
      </c>
      <c r="S2309" t="s">
        <v>5671</v>
      </c>
    </row>
    <row r="2310" spans="1:19">
      <c r="A2310" t="s">
        <v>5672</v>
      </c>
      <c r="B2310" s="1">
        <v>45174</v>
      </c>
      <c r="C2310" t="s">
        <v>22</v>
      </c>
      <c r="D2310">
        <v>61</v>
      </c>
      <c r="E2310" t="s">
        <v>39</v>
      </c>
      <c r="F2310">
        <v>1</v>
      </c>
      <c r="G2310">
        <v>3</v>
      </c>
      <c r="H2310" t="s">
        <v>3686</v>
      </c>
      <c r="I2310">
        <v>5230</v>
      </c>
      <c r="J2310">
        <v>0</v>
      </c>
      <c r="K2310">
        <v>23</v>
      </c>
      <c r="M2310" t="s">
        <v>39</v>
      </c>
      <c r="N2310" t="s">
        <v>23</v>
      </c>
      <c r="O2310" t="s">
        <v>49</v>
      </c>
      <c r="P2310" t="s">
        <v>202</v>
      </c>
      <c r="Q2310" t="s">
        <v>27</v>
      </c>
      <c r="R2310" t="s">
        <v>1493</v>
      </c>
      <c r="S2310" t="s">
        <v>5673</v>
      </c>
    </row>
    <row r="2311" spans="1:19">
      <c r="A2311" t="s">
        <v>5674</v>
      </c>
      <c r="B2311" s="1">
        <v>45511</v>
      </c>
      <c r="C2311" t="s">
        <v>33</v>
      </c>
      <c r="D2311">
        <v>61</v>
      </c>
      <c r="E2311" t="s">
        <v>39</v>
      </c>
      <c r="F2311">
        <v>0</v>
      </c>
      <c r="G2311">
        <v>3</v>
      </c>
      <c r="H2311" t="s">
        <v>3686</v>
      </c>
      <c r="I2311">
        <v>5906</v>
      </c>
      <c r="J2311">
        <v>0</v>
      </c>
      <c r="K2311">
        <v>12</v>
      </c>
      <c r="L2311" t="s">
        <v>97</v>
      </c>
      <c r="M2311" t="s">
        <v>23</v>
      </c>
      <c r="N2311" t="s">
        <v>23</v>
      </c>
      <c r="O2311" t="s">
        <v>25</v>
      </c>
      <c r="P2311" t="s">
        <v>26</v>
      </c>
      <c r="Q2311" t="s">
        <v>27</v>
      </c>
      <c r="R2311" t="s">
        <v>2826</v>
      </c>
      <c r="S2311" t="s">
        <v>5675</v>
      </c>
    </row>
    <row r="2312" spans="1:19">
      <c r="A2312" t="s">
        <v>5676</v>
      </c>
      <c r="B2312" s="1">
        <v>45141</v>
      </c>
      <c r="C2312" t="s">
        <v>22</v>
      </c>
      <c r="D2312">
        <v>40</v>
      </c>
      <c r="E2312" t="s">
        <v>39</v>
      </c>
      <c r="F2312">
        <v>0</v>
      </c>
      <c r="G2312">
        <v>3</v>
      </c>
      <c r="H2312" t="s">
        <v>3686</v>
      </c>
      <c r="I2312">
        <v>4117</v>
      </c>
      <c r="J2312">
        <v>0</v>
      </c>
      <c r="K2312">
        <v>24</v>
      </c>
      <c r="M2312" t="s">
        <v>23</v>
      </c>
      <c r="N2312" t="s">
        <v>39</v>
      </c>
      <c r="P2312" t="s">
        <v>164</v>
      </c>
      <c r="Q2312" t="s">
        <v>50</v>
      </c>
      <c r="R2312" t="s">
        <v>5371</v>
      </c>
      <c r="S2312" t="s">
        <v>5677</v>
      </c>
    </row>
    <row r="2313" spans="1:19">
      <c r="A2313" t="s">
        <v>5678</v>
      </c>
      <c r="B2313" s="1">
        <v>43855</v>
      </c>
      <c r="C2313" t="s">
        <v>33</v>
      </c>
      <c r="D2313">
        <v>35</v>
      </c>
      <c r="E2313" t="s">
        <v>23</v>
      </c>
      <c r="F2313">
        <v>2</v>
      </c>
      <c r="G2313">
        <v>3</v>
      </c>
      <c r="H2313" t="s">
        <v>3686</v>
      </c>
      <c r="I2313">
        <v>4780</v>
      </c>
      <c r="J2313">
        <v>3</v>
      </c>
      <c r="K2313">
        <v>67</v>
      </c>
      <c r="L2313" t="s">
        <v>316</v>
      </c>
      <c r="M2313" t="s">
        <v>23</v>
      </c>
      <c r="N2313" t="s">
        <v>23</v>
      </c>
      <c r="O2313" t="s">
        <v>25</v>
      </c>
      <c r="P2313" t="s">
        <v>164</v>
      </c>
      <c r="Q2313" t="s">
        <v>50</v>
      </c>
      <c r="R2313" t="s">
        <v>3564</v>
      </c>
      <c r="S2313" t="s">
        <v>5679</v>
      </c>
    </row>
    <row r="2314" spans="1:19">
      <c r="A2314" t="s">
        <v>5680</v>
      </c>
      <c r="B2314" s="1">
        <v>45239</v>
      </c>
      <c r="C2314" t="s">
        <v>22</v>
      </c>
      <c r="D2314">
        <v>57</v>
      </c>
      <c r="E2314" t="s">
        <v>23</v>
      </c>
      <c r="F2314">
        <v>0</v>
      </c>
      <c r="G2314">
        <v>3</v>
      </c>
      <c r="H2314" t="s">
        <v>3686</v>
      </c>
      <c r="I2314">
        <v>5763</v>
      </c>
      <c r="J2314">
        <v>4</v>
      </c>
      <c r="K2314">
        <v>21</v>
      </c>
      <c r="M2314" t="s">
        <v>23</v>
      </c>
      <c r="N2314" t="s">
        <v>23</v>
      </c>
      <c r="O2314" t="s">
        <v>49</v>
      </c>
      <c r="P2314" t="s">
        <v>26</v>
      </c>
      <c r="Q2314" t="s">
        <v>27</v>
      </c>
      <c r="R2314" t="s">
        <v>5681</v>
      </c>
      <c r="S2314" t="s">
        <v>5682</v>
      </c>
    </row>
    <row r="2315" spans="1:19">
      <c r="A2315" t="s">
        <v>5683</v>
      </c>
      <c r="B2315" s="1">
        <v>44378</v>
      </c>
      <c r="C2315" t="s">
        <v>22</v>
      </c>
      <c r="D2315">
        <v>23</v>
      </c>
      <c r="E2315" t="s">
        <v>23</v>
      </c>
      <c r="F2315">
        <v>0</v>
      </c>
      <c r="G2315">
        <v>3</v>
      </c>
      <c r="H2315" t="s">
        <v>3686</v>
      </c>
      <c r="I2315">
        <v>4995</v>
      </c>
      <c r="J2315">
        <v>4</v>
      </c>
      <c r="K2315">
        <v>49</v>
      </c>
      <c r="L2315" t="s">
        <v>142</v>
      </c>
      <c r="M2315" t="s">
        <v>23</v>
      </c>
      <c r="N2315" t="s">
        <v>23</v>
      </c>
      <c r="O2315" t="s">
        <v>25</v>
      </c>
      <c r="P2315" t="s">
        <v>202</v>
      </c>
      <c r="Q2315" t="s">
        <v>50</v>
      </c>
      <c r="R2315" t="s">
        <v>855</v>
      </c>
      <c r="S2315" t="s">
        <v>5684</v>
      </c>
    </row>
    <row r="2316" spans="1:19">
      <c r="A2316" t="s">
        <v>5685</v>
      </c>
      <c r="B2316" s="1">
        <v>44750</v>
      </c>
      <c r="C2316" t="s">
        <v>33</v>
      </c>
      <c r="D2316">
        <v>28</v>
      </c>
      <c r="E2316" t="s">
        <v>39</v>
      </c>
      <c r="F2316">
        <v>3</v>
      </c>
      <c r="G2316">
        <v>3</v>
      </c>
      <c r="H2316" t="s">
        <v>3686</v>
      </c>
      <c r="I2316">
        <v>4186</v>
      </c>
      <c r="J2316">
        <v>0</v>
      </c>
      <c r="K2316">
        <v>37</v>
      </c>
      <c r="M2316" t="s">
        <v>23</v>
      </c>
      <c r="N2316" t="s">
        <v>39</v>
      </c>
      <c r="P2316" t="s">
        <v>202</v>
      </c>
      <c r="Q2316" t="s">
        <v>27</v>
      </c>
      <c r="R2316" t="s">
        <v>3789</v>
      </c>
      <c r="S2316" t="s">
        <v>5686</v>
      </c>
    </row>
    <row r="2317" spans="1:19">
      <c r="A2317" t="s">
        <v>5687</v>
      </c>
      <c r="B2317" s="1">
        <v>44703</v>
      </c>
      <c r="C2317" t="s">
        <v>33</v>
      </c>
      <c r="D2317">
        <v>35</v>
      </c>
      <c r="E2317" t="s">
        <v>23</v>
      </c>
      <c r="F2317">
        <v>3</v>
      </c>
      <c r="G2317">
        <v>3</v>
      </c>
      <c r="H2317" t="s">
        <v>3686</v>
      </c>
      <c r="I2317">
        <v>4447</v>
      </c>
      <c r="J2317">
        <v>1</v>
      </c>
      <c r="K2317">
        <v>39</v>
      </c>
      <c r="M2317" t="s">
        <v>23</v>
      </c>
      <c r="N2317" t="s">
        <v>23</v>
      </c>
      <c r="O2317" t="s">
        <v>25</v>
      </c>
      <c r="P2317" t="s">
        <v>26</v>
      </c>
      <c r="Q2317" t="s">
        <v>50</v>
      </c>
      <c r="R2317" t="s">
        <v>883</v>
      </c>
      <c r="S2317" t="s">
        <v>5688</v>
      </c>
    </row>
    <row r="2318" spans="1:19">
      <c r="A2318" t="s">
        <v>5689</v>
      </c>
      <c r="B2318" s="1">
        <v>45403</v>
      </c>
      <c r="C2318" t="s">
        <v>33</v>
      </c>
      <c r="D2318">
        <v>44</v>
      </c>
      <c r="E2318" t="s">
        <v>23</v>
      </c>
      <c r="F2318">
        <v>2</v>
      </c>
      <c r="G2318">
        <v>3</v>
      </c>
      <c r="H2318" t="s">
        <v>3686</v>
      </c>
      <c r="I2318">
        <v>5293</v>
      </c>
      <c r="J2318">
        <v>10</v>
      </c>
      <c r="K2318">
        <v>16</v>
      </c>
      <c r="L2318" t="s">
        <v>97</v>
      </c>
      <c r="M2318" t="s">
        <v>23</v>
      </c>
      <c r="N2318" t="s">
        <v>39</v>
      </c>
      <c r="P2318" t="s">
        <v>164</v>
      </c>
      <c r="Q2318" t="s">
        <v>50</v>
      </c>
      <c r="R2318" t="s">
        <v>1325</v>
      </c>
      <c r="S2318" t="s">
        <v>5690</v>
      </c>
    </row>
    <row r="2319" spans="1:19">
      <c r="A2319" t="s">
        <v>5691</v>
      </c>
      <c r="B2319" s="1">
        <v>45397</v>
      </c>
      <c r="C2319" t="s">
        <v>33</v>
      </c>
      <c r="D2319">
        <v>32</v>
      </c>
      <c r="E2319" t="s">
        <v>23</v>
      </c>
      <c r="F2319">
        <v>1</v>
      </c>
      <c r="G2319">
        <v>3</v>
      </c>
      <c r="H2319" t="s">
        <v>3686</v>
      </c>
      <c r="I2319">
        <v>3559</v>
      </c>
      <c r="J2319">
        <v>10</v>
      </c>
      <c r="K2319">
        <v>16</v>
      </c>
      <c r="M2319" t="s">
        <v>23</v>
      </c>
      <c r="N2319" t="s">
        <v>23</v>
      </c>
      <c r="O2319" t="s">
        <v>56</v>
      </c>
      <c r="P2319" t="s">
        <v>164</v>
      </c>
      <c r="Q2319" t="s">
        <v>27</v>
      </c>
      <c r="R2319" t="s">
        <v>3468</v>
      </c>
      <c r="S2319" t="s">
        <v>5692</v>
      </c>
    </row>
    <row r="2320" spans="1:19">
      <c r="A2320" t="s">
        <v>5693</v>
      </c>
      <c r="B2320" s="1">
        <v>44259</v>
      </c>
      <c r="C2320" t="s">
        <v>33</v>
      </c>
      <c r="D2320">
        <v>64</v>
      </c>
      <c r="E2320" t="s">
        <v>23</v>
      </c>
      <c r="F2320">
        <v>1</v>
      </c>
      <c r="G2320">
        <v>3</v>
      </c>
      <c r="H2320" t="s">
        <v>3686</v>
      </c>
      <c r="I2320">
        <v>4190</v>
      </c>
      <c r="J2320">
        <v>1</v>
      </c>
      <c r="K2320">
        <v>53</v>
      </c>
      <c r="L2320" t="s">
        <v>142</v>
      </c>
      <c r="M2320" t="s">
        <v>23</v>
      </c>
      <c r="N2320" t="s">
        <v>23</v>
      </c>
      <c r="O2320" t="s">
        <v>25</v>
      </c>
      <c r="P2320" t="s">
        <v>164</v>
      </c>
      <c r="Q2320" t="s">
        <v>27</v>
      </c>
      <c r="R2320" t="s">
        <v>2353</v>
      </c>
      <c r="S2320" t="s">
        <v>5694</v>
      </c>
    </row>
    <row r="2321" spans="1:19">
      <c r="A2321" t="s">
        <v>5695</v>
      </c>
      <c r="B2321" s="1">
        <v>43734</v>
      </c>
      <c r="C2321" t="s">
        <v>22</v>
      </c>
      <c r="D2321">
        <v>28</v>
      </c>
      <c r="E2321" t="s">
        <v>23</v>
      </c>
      <c r="F2321">
        <v>2</v>
      </c>
      <c r="G2321">
        <v>3</v>
      </c>
      <c r="H2321" t="s">
        <v>3686</v>
      </c>
      <c r="I2321">
        <v>4603</v>
      </c>
      <c r="J2321">
        <v>7</v>
      </c>
      <c r="K2321">
        <v>71</v>
      </c>
      <c r="L2321" t="s">
        <v>316</v>
      </c>
      <c r="M2321" t="s">
        <v>23</v>
      </c>
      <c r="N2321" t="s">
        <v>23</v>
      </c>
      <c r="O2321" t="s">
        <v>25</v>
      </c>
      <c r="P2321" t="s">
        <v>164</v>
      </c>
      <c r="Q2321" t="s">
        <v>27</v>
      </c>
      <c r="R2321" t="s">
        <v>5696</v>
      </c>
      <c r="S2321" t="s">
        <v>5697</v>
      </c>
    </row>
    <row r="2322" spans="1:19">
      <c r="A2322" t="s">
        <v>5698</v>
      </c>
      <c r="B2322" s="1">
        <v>44044</v>
      </c>
      <c r="C2322" t="s">
        <v>22</v>
      </c>
      <c r="D2322">
        <v>37</v>
      </c>
      <c r="E2322" t="s">
        <v>23</v>
      </c>
      <c r="F2322">
        <v>2</v>
      </c>
      <c r="G2322">
        <v>3</v>
      </c>
      <c r="H2322" t="s">
        <v>3686</v>
      </c>
      <c r="I2322">
        <v>6026</v>
      </c>
      <c r="J2322">
        <v>7</v>
      </c>
      <c r="K2322">
        <v>60</v>
      </c>
      <c r="M2322" t="s">
        <v>23</v>
      </c>
      <c r="N2322" t="s">
        <v>23</v>
      </c>
      <c r="O2322" t="s">
        <v>49</v>
      </c>
      <c r="P2322" t="s">
        <v>164</v>
      </c>
      <c r="Q2322" t="s">
        <v>27</v>
      </c>
      <c r="R2322" t="s">
        <v>5699</v>
      </c>
      <c r="S2322" t="s">
        <v>5700</v>
      </c>
    </row>
    <row r="2323" spans="1:19">
      <c r="A2323" t="s">
        <v>5701</v>
      </c>
      <c r="B2323" s="1">
        <v>45496</v>
      </c>
      <c r="C2323" t="s">
        <v>33</v>
      </c>
      <c r="D2323">
        <v>51</v>
      </c>
      <c r="E2323" t="s">
        <v>23</v>
      </c>
      <c r="F2323">
        <v>1</v>
      </c>
      <c r="G2323">
        <v>3</v>
      </c>
      <c r="H2323" t="s">
        <v>3686</v>
      </c>
      <c r="I2323">
        <v>4977</v>
      </c>
      <c r="J2323">
        <v>5</v>
      </c>
      <c r="K2323">
        <v>13</v>
      </c>
      <c r="L2323" t="s">
        <v>97</v>
      </c>
      <c r="M2323" t="s">
        <v>23</v>
      </c>
      <c r="N2323" t="s">
        <v>23</v>
      </c>
      <c r="O2323" t="s">
        <v>49</v>
      </c>
      <c r="P2323" t="s">
        <v>202</v>
      </c>
      <c r="Q2323" t="s">
        <v>27</v>
      </c>
      <c r="R2323" t="s">
        <v>2429</v>
      </c>
      <c r="S2323" t="s">
        <v>5702</v>
      </c>
    </row>
    <row r="2324" spans="1:19">
      <c r="A2324" t="s">
        <v>5703</v>
      </c>
      <c r="B2324" s="1">
        <v>44553</v>
      </c>
      <c r="C2324" t="s">
        <v>33</v>
      </c>
      <c r="D2324">
        <v>39</v>
      </c>
      <c r="E2324" t="s">
        <v>39</v>
      </c>
      <c r="F2324">
        <v>3</v>
      </c>
      <c r="G2324">
        <v>3</v>
      </c>
      <c r="H2324" t="s">
        <v>3686</v>
      </c>
      <c r="I2324">
        <v>5044</v>
      </c>
      <c r="J2324">
        <v>0</v>
      </c>
      <c r="K2324">
        <v>44</v>
      </c>
      <c r="L2324" t="s">
        <v>142</v>
      </c>
      <c r="M2324" t="s">
        <v>23</v>
      </c>
      <c r="N2324" t="s">
        <v>23</v>
      </c>
      <c r="O2324" t="s">
        <v>49</v>
      </c>
      <c r="P2324" t="s">
        <v>202</v>
      </c>
      <c r="Q2324" t="s">
        <v>50</v>
      </c>
      <c r="R2324" t="s">
        <v>4403</v>
      </c>
      <c r="S2324" t="s">
        <v>5704</v>
      </c>
    </row>
    <row r="2325" spans="1:19">
      <c r="A2325" t="s">
        <v>5705</v>
      </c>
      <c r="B2325" s="1">
        <v>44813</v>
      </c>
      <c r="C2325" t="s">
        <v>22</v>
      </c>
      <c r="D2325">
        <v>53</v>
      </c>
      <c r="E2325" t="s">
        <v>23</v>
      </c>
      <c r="F2325">
        <v>0</v>
      </c>
      <c r="G2325">
        <v>3</v>
      </c>
      <c r="H2325" t="s">
        <v>3686</v>
      </c>
      <c r="I2325">
        <v>5638</v>
      </c>
      <c r="J2325">
        <v>5</v>
      </c>
      <c r="K2325">
        <v>35</v>
      </c>
      <c r="M2325" t="s">
        <v>39</v>
      </c>
      <c r="N2325" t="s">
        <v>23</v>
      </c>
      <c r="O2325" t="s">
        <v>49</v>
      </c>
      <c r="P2325" t="s">
        <v>202</v>
      </c>
      <c r="Q2325" t="s">
        <v>50</v>
      </c>
      <c r="R2325" t="s">
        <v>5706</v>
      </c>
      <c r="S2325" t="s">
        <v>5707</v>
      </c>
    </row>
    <row r="2326" spans="1:19">
      <c r="A2326" t="s">
        <v>5708</v>
      </c>
      <c r="B2326" s="1">
        <v>45767</v>
      </c>
      <c r="C2326" t="s">
        <v>22</v>
      </c>
      <c r="D2326">
        <v>49</v>
      </c>
      <c r="E2326" t="s">
        <v>39</v>
      </c>
      <c r="F2326">
        <v>0</v>
      </c>
      <c r="G2326">
        <v>3</v>
      </c>
      <c r="H2326" t="s">
        <v>3686</v>
      </c>
      <c r="I2326">
        <v>5018</v>
      </c>
      <c r="J2326">
        <v>0</v>
      </c>
      <c r="K2326">
        <v>4</v>
      </c>
      <c r="M2326" t="s">
        <v>23</v>
      </c>
      <c r="N2326" t="s">
        <v>39</v>
      </c>
      <c r="P2326" t="s">
        <v>202</v>
      </c>
      <c r="Q2326" t="s">
        <v>50</v>
      </c>
      <c r="R2326" t="s">
        <v>1325</v>
      </c>
      <c r="S2326" t="s">
        <v>5709</v>
      </c>
    </row>
    <row r="2327" spans="1:19">
      <c r="A2327" t="s">
        <v>5710</v>
      </c>
      <c r="B2327" s="1">
        <v>45180</v>
      </c>
      <c r="C2327" t="s">
        <v>33</v>
      </c>
      <c r="D2327">
        <v>38</v>
      </c>
      <c r="E2327" t="s">
        <v>39</v>
      </c>
      <c r="F2327">
        <v>0</v>
      </c>
      <c r="G2327">
        <v>3</v>
      </c>
      <c r="H2327" t="s">
        <v>3686</v>
      </c>
      <c r="I2327">
        <v>3630</v>
      </c>
      <c r="J2327">
        <v>0</v>
      </c>
      <c r="K2327">
        <v>23</v>
      </c>
      <c r="M2327" t="s">
        <v>23</v>
      </c>
      <c r="N2327" t="s">
        <v>39</v>
      </c>
      <c r="P2327" t="s">
        <v>26</v>
      </c>
      <c r="Q2327" t="s">
        <v>27</v>
      </c>
      <c r="R2327" t="s">
        <v>3789</v>
      </c>
      <c r="S2327" t="s">
        <v>5711</v>
      </c>
    </row>
    <row r="2328" spans="1:19">
      <c r="A2328" t="s">
        <v>5712</v>
      </c>
      <c r="B2328" s="1">
        <v>45339</v>
      </c>
      <c r="C2328" t="s">
        <v>22</v>
      </c>
      <c r="D2328">
        <v>29</v>
      </c>
      <c r="E2328" t="s">
        <v>23</v>
      </c>
      <c r="F2328">
        <v>1</v>
      </c>
      <c r="G2328">
        <v>3</v>
      </c>
      <c r="H2328" t="s">
        <v>3686</v>
      </c>
      <c r="I2328">
        <v>2065</v>
      </c>
      <c r="J2328">
        <v>3</v>
      </c>
      <c r="K2328">
        <v>18</v>
      </c>
      <c r="M2328" t="s">
        <v>23</v>
      </c>
      <c r="N2328" t="s">
        <v>23</v>
      </c>
      <c r="O2328" t="s">
        <v>49</v>
      </c>
      <c r="P2328" t="s">
        <v>26</v>
      </c>
      <c r="Q2328" t="s">
        <v>27</v>
      </c>
      <c r="R2328" t="s">
        <v>4796</v>
      </c>
      <c r="S2328" t="s">
        <v>5713</v>
      </c>
    </row>
    <row r="2329" spans="1:19">
      <c r="A2329" t="s">
        <v>5714</v>
      </c>
      <c r="B2329" s="1">
        <v>44061</v>
      </c>
      <c r="C2329" t="s">
        <v>22</v>
      </c>
      <c r="D2329">
        <v>62</v>
      </c>
      <c r="E2329" t="s">
        <v>39</v>
      </c>
      <c r="F2329">
        <v>0</v>
      </c>
      <c r="G2329">
        <v>3</v>
      </c>
      <c r="H2329" t="s">
        <v>3686</v>
      </c>
      <c r="I2329">
        <v>4807</v>
      </c>
      <c r="J2329">
        <v>0</v>
      </c>
      <c r="K2329">
        <v>60</v>
      </c>
      <c r="M2329" t="s">
        <v>23</v>
      </c>
      <c r="N2329" t="s">
        <v>23</v>
      </c>
      <c r="O2329" t="s">
        <v>49</v>
      </c>
      <c r="P2329" t="s">
        <v>202</v>
      </c>
      <c r="Q2329" t="s">
        <v>50</v>
      </c>
      <c r="R2329" t="s">
        <v>3572</v>
      </c>
      <c r="S2329" t="s">
        <v>5715</v>
      </c>
    </row>
    <row r="2330" spans="1:19">
      <c r="A2330" t="s">
        <v>5716</v>
      </c>
      <c r="B2330" s="1">
        <v>45703</v>
      </c>
      <c r="C2330" t="s">
        <v>22</v>
      </c>
      <c r="D2330">
        <v>48</v>
      </c>
      <c r="E2330" t="s">
        <v>23</v>
      </c>
      <c r="F2330">
        <v>3</v>
      </c>
      <c r="G2330">
        <v>3</v>
      </c>
      <c r="H2330" t="s">
        <v>3686</v>
      </c>
      <c r="I2330">
        <v>4076</v>
      </c>
      <c r="J2330">
        <v>1</v>
      </c>
      <c r="K2330">
        <v>6</v>
      </c>
      <c r="L2330" t="s">
        <v>48</v>
      </c>
      <c r="M2330" t="s">
        <v>23</v>
      </c>
      <c r="N2330" t="s">
        <v>23</v>
      </c>
      <c r="O2330" t="s">
        <v>49</v>
      </c>
      <c r="P2330" t="s">
        <v>26</v>
      </c>
      <c r="Q2330" t="s">
        <v>27</v>
      </c>
      <c r="R2330" t="s">
        <v>313</v>
      </c>
      <c r="S2330" t="s">
        <v>5717</v>
      </c>
    </row>
    <row r="2331" spans="1:19">
      <c r="A2331" t="s">
        <v>5718</v>
      </c>
      <c r="B2331" s="1">
        <v>45282</v>
      </c>
      <c r="C2331" t="s">
        <v>33</v>
      </c>
      <c r="D2331">
        <v>31</v>
      </c>
      <c r="E2331" t="s">
        <v>23</v>
      </c>
      <c r="F2331">
        <v>2</v>
      </c>
      <c r="G2331">
        <v>3</v>
      </c>
      <c r="H2331" t="s">
        <v>3686</v>
      </c>
      <c r="I2331">
        <v>2698</v>
      </c>
      <c r="J2331">
        <v>10</v>
      </c>
      <c r="K2331">
        <v>20</v>
      </c>
      <c r="M2331" t="s">
        <v>23</v>
      </c>
      <c r="N2331" t="s">
        <v>39</v>
      </c>
      <c r="P2331" t="s">
        <v>26</v>
      </c>
      <c r="Q2331" t="s">
        <v>50</v>
      </c>
      <c r="R2331" t="s">
        <v>2056</v>
      </c>
      <c r="S2331" t="s">
        <v>5719</v>
      </c>
    </row>
    <row r="2332" spans="1:19">
      <c r="A2332" t="s">
        <v>5720</v>
      </c>
      <c r="B2332" s="1">
        <v>45070</v>
      </c>
      <c r="C2332" t="s">
        <v>33</v>
      </c>
      <c r="D2332">
        <v>26</v>
      </c>
      <c r="E2332" t="s">
        <v>23</v>
      </c>
      <c r="F2332">
        <v>0</v>
      </c>
      <c r="G2332">
        <v>3</v>
      </c>
      <c r="H2332" t="s">
        <v>3686</v>
      </c>
      <c r="I2332">
        <v>3291</v>
      </c>
      <c r="J2332">
        <v>0</v>
      </c>
      <c r="K2332">
        <v>27</v>
      </c>
      <c r="L2332" t="s">
        <v>40</v>
      </c>
      <c r="M2332" t="s">
        <v>23</v>
      </c>
      <c r="N2332" t="s">
        <v>23</v>
      </c>
      <c r="O2332" t="s">
        <v>25</v>
      </c>
      <c r="P2332" t="s">
        <v>26</v>
      </c>
      <c r="Q2332" t="s">
        <v>27</v>
      </c>
      <c r="R2332" t="s">
        <v>3393</v>
      </c>
      <c r="S2332" t="s">
        <v>5721</v>
      </c>
    </row>
    <row r="2333" spans="1:19">
      <c r="A2333" t="s">
        <v>5722</v>
      </c>
      <c r="B2333" s="1">
        <v>45812</v>
      </c>
      <c r="C2333" t="s">
        <v>33</v>
      </c>
      <c r="D2333">
        <v>73</v>
      </c>
      <c r="E2333" t="s">
        <v>39</v>
      </c>
      <c r="F2333">
        <v>0</v>
      </c>
      <c r="G2333">
        <v>3</v>
      </c>
      <c r="H2333" t="s">
        <v>3751</v>
      </c>
      <c r="I2333">
        <v>3805</v>
      </c>
      <c r="J2333">
        <v>0</v>
      </c>
      <c r="K2333">
        <v>2</v>
      </c>
      <c r="L2333" t="s">
        <v>48</v>
      </c>
      <c r="M2333" t="s">
        <v>23</v>
      </c>
      <c r="N2333" t="s">
        <v>23</v>
      </c>
      <c r="O2333" t="s">
        <v>56</v>
      </c>
      <c r="P2333" t="s">
        <v>202</v>
      </c>
      <c r="Q2333" t="s">
        <v>27</v>
      </c>
      <c r="R2333" t="s">
        <v>3222</v>
      </c>
      <c r="S2333" t="s">
        <v>5723</v>
      </c>
    </row>
    <row r="2334" spans="1:19">
      <c r="A2334" t="s">
        <v>5724</v>
      </c>
      <c r="B2334" s="1">
        <v>45853</v>
      </c>
      <c r="C2334" t="s">
        <v>22</v>
      </c>
      <c r="D2334">
        <v>73</v>
      </c>
      <c r="E2334" t="s">
        <v>39</v>
      </c>
      <c r="F2334">
        <v>0</v>
      </c>
      <c r="G2334">
        <v>3</v>
      </c>
      <c r="H2334" t="s">
        <v>3751</v>
      </c>
      <c r="I2334">
        <v>4576</v>
      </c>
      <c r="J2334">
        <v>0</v>
      </c>
      <c r="K2334">
        <v>1</v>
      </c>
      <c r="L2334" t="s">
        <v>48</v>
      </c>
      <c r="M2334" t="s">
        <v>23</v>
      </c>
      <c r="N2334" t="s">
        <v>23</v>
      </c>
      <c r="O2334" t="s">
        <v>49</v>
      </c>
      <c r="P2334" t="s">
        <v>164</v>
      </c>
      <c r="Q2334" t="s">
        <v>27</v>
      </c>
      <c r="R2334" t="s">
        <v>5725</v>
      </c>
      <c r="S2334" t="s">
        <v>5726</v>
      </c>
    </row>
    <row r="2335" spans="1:19">
      <c r="A2335" t="s">
        <v>5727</v>
      </c>
      <c r="B2335" s="1">
        <v>45018</v>
      </c>
      <c r="C2335" t="s">
        <v>22</v>
      </c>
      <c r="D2335">
        <v>73</v>
      </c>
      <c r="E2335" t="s">
        <v>23</v>
      </c>
      <c r="F2335">
        <v>2</v>
      </c>
      <c r="G2335">
        <v>3</v>
      </c>
      <c r="H2335" t="s">
        <v>3686</v>
      </c>
      <c r="I2335">
        <v>5195</v>
      </c>
      <c r="J2335">
        <v>1</v>
      </c>
      <c r="K2335">
        <v>28</v>
      </c>
      <c r="M2335" t="s">
        <v>23</v>
      </c>
      <c r="N2335" t="s">
        <v>23</v>
      </c>
      <c r="O2335" t="s">
        <v>49</v>
      </c>
      <c r="P2335" t="s">
        <v>202</v>
      </c>
      <c r="Q2335" t="s">
        <v>27</v>
      </c>
      <c r="R2335" t="s">
        <v>1956</v>
      </c>
      <c r="S2335" t="s">
        <v>5728</v>
      </c>
    </row>
    <row r="2336" spans="1:19">
      <c r="A2336" t="s">
        <v>5729</v>
      </c>
      <c r="B2336" s="1">
        <v>44064</v>
      </c>
      <c r="C2336" t="s">
        <v>33</v>
      </c>
      <c r="D2336">
        <v>70</v>
      </c>
      <c r="E2336" t="s">
        <v>23</v>
      </c>
      <c r="F2336">
        <v>0</v>
      </c>
      <c r="G2336">
        <v>3</v>
      </c>
      <c r="H2336" t="s">
        <v>3686</v>
      </c>
      <c r="I2336">
        <v>4340</v>
      </c>
      <c r="J2336">
        <v>6</v>
      </c>
      <c r="K2336">
        <v>60</v>
      </c>
      <c r="L2336" t="s">
        <v>142</v>
      </c>
      <c r="M2336" t="s">
        <v>23</v>
      </c>
      <c r="N2336" t="s">
        <v>23</v>
      </c>
      <c r="O2336" t="s">
        <v>25</v>
      </c>
      <c r="P2336" t="s">
        <v>164</v>
      </c>
      <c r="Q2336" t="s">
        <v>27</v>
      </c>
      <c r="R2336" t="s">
        <v>3504</v>
      </c>
      <c r="S2336" t="s">
        <v>5730</v>
      </c>
    </row>
    <row r="2337" spans="1:19">
      <c r="A2337" t="s">
        <v>5731</v>
      </c>
      <c r="B2337" s="1">
        <v>43716</v>
      </c>
      <c r="C2337" t="s">
        <v>22</v>
      </c>
      <c r="D2337">
        <v>76</v>
      </c>
      <c r="E2337" t="s">
        <v>23</v>
      </c>
      <c r="F2337">
        <v>2</v>
      </c>
      <c r="G2337">
        <v>3</v>
      </c>
      <c r="H2337" t="s">
        <v>3686</v>
      </c>
      <c r="I2337">
        <v>4485</v>
      </c>
      <c r="J2337">
        <v>5</v>
      </c>
      <c r="K2337">
        <v>71</v>
      </c>
      <c r="L2337" t="s">
        <v>316</v>
      </c>
      <c r="M2337" t="s">
        <v>23</v>
      </c>
      <c r="N2337" t="s">
        <v>23</v>
      </c>
      <c r="O2337" t="s">
        <v>25</v>
      </c>
      <c r="P2337" t="s">
        <v>202</v>
      </c>
      <c r="Q2337" t="s">
        <v>27</v>
      </c>
      <c r="R2337" t="s">
        <v>5732</v>
      </c>
      <c r="S2337" t="s">
        <v>5733</v>
      </c>
    </row>
    <row r="2338" spans="1:19">
      <c r="A2338" t="s">
        <v>5734</v>
      </c>
      <c r="B2338" s="1">
        <v>45469</v>
      </c>
      <c r="C2338" t="s">
        <v>33</v>
      </c>
      <c r="D2338">
        <v>76</v>
      </c>
      <c r="E2338" t="s">
        <v>39</v>
      </c>
      <c r="F2338">
        <v>0</v>
      </c>
      <c r="G2338">
        <v>3</v>
      </c>
      <c r="H2338" t="s">
        <v>3686</v>
      </c>
      <c r="I2338">
        <v>5327</v>
      </c>
      <c r="J2338">
        <v>0</v>
      </c>
      <c r="K2338">
        <v>14</v>
      </c>
      <c r="M2338" t="s">
        <v>23</v>
      </c>
      <c r="N2338" t="s">
        <v>23</v>
      </c>
      <c r="O2338" t="s">
        <v>25</v>
      </c>
      <c r="P2338" t="s">
        <v>26</v>
      </c>
      <c r="Q2338" t="s">
        <v>27</v>
      </c>
      <c r="R2338" t="s">
        <v>53</v>
      </c>
      <c r="S2338" t="s">
        <v>5735</v>
      </c>
    </row>
    <row r="2339" spans="1:19">
      <c r="A2339" t="s">
        <v>5736</v>
      </c>
      <c r="B2339" s="1">
        <v>45813</v>
      </c>
      <c r="C2339" t="s">
        <v>22</v>
      </c>
      <c r="D2339">
        <v>22</v>
      </c>
      <c r="E2339" t="s">
        <v>23</v>
      </c>
      <c r="F2339">
        <v>0</v>
      </c>
      <c r="G2339">
        <v>3</v>
      </c>
      <c r="H2339" t="s">
        <v>3751</v>
      </c>
      <c r="I2339">
        <v>3866</v>
      </c>
      <c r="J2339">
        <v>6</v>
      </c>
      <c r="K2339">
        <v>2</v>
      </c>
      <c r="M2339" t="s">
        <v>23</v>
      </c>
      <c r="N2339" t="s">
        <v>39</v>
      </c>
      <c r="P2339" t="s">
        <v>202</v>
      </c>
      <c r="Q2339" t="s">
        <v>50</v>
      </c>
      <c r="R2339" t="s">
        <v>395</v>
      </c>
      <c r="S2339" t="s">
        <v>5737</v>
      </c>
    </row>
    <row r="2340" spans="1:19">
      <c r="A2340" t="s">
        <v>5738</v>
      </c>
      <c r="B2340" s="1">
        <v>43680</v>
      </c>
      <c r="C2340" t="s">
        <v>22</v>
      </c>
      <c r="D2340">
        <v>55</v>
      </c>
      <c r="E2340" t="s">
        <v>23</v>
      </c>
      <c r="F2340">
        <v>0</v>
      </c>
      <c r="G2340">
        <v>3</v>
      </c>
      <c r="H2340" t="s">
        <v>3686</v>
      </c>
      <c r="I2340">
        <v>5883</v>
      </c>
      <c r="J2340">
        <v>8</v>
      </c>
      <c r="K2340">
        <v>72</v>
      </c>
      <c r="M2340" t="s">
        <v>23</v>
      </c>
      <c r="N2340" t="s">
        <v>23</v>
      </c>
      <c r="O2340" t="s">
        <v>49</v>
      </c>
      <c r="P2340" t="s">
        <v>164</v>
      </c>
      <c r="Q2340" t="s">
        <v>50</v>
      </c>
      <c r="R2340" t="s">
        <v>5555</v>
      </c>
      <c r="S2340" t="s">
        <v>5739</v>
      </c>
    </row>
    <row r="2341" spans="1:19">
      <c r="A2341" t="s">
        <v>5740</v>
      </c>
      <c r="B2341" s="1">
        <v>45863</v>
      </c>
      <c r="C2341" t="s">
        <v>22</v>
      </c>
      <c r="D2341">
        <v>33</v>
      </c>
      <c r="E2341" t="s">
        <v>39</v>
      </c>
      <c r="F2341">
        <v>0</v>
      </c>
      <c r="G2341">
        <v>3</v>
      </c>
      <c r="H2341" t="s">
        <v>3751</v>
      </c>
      <c r="I2341">
        <v>4629</v>
      </c>
      <c r="J2341">
        <v>0</v>
      </c>
      <c r="K2341">
        <v>1</v>
      </c>
      <c r="M2341" t="s">
        <v>23</v>
      </c>
      <c r="N2341" t="s">
        <v>39</v>
      </c>
      <c r="P2341" t="s">
        <v>26</v>
      </c>
      <c r="Q2341" t="s">
        <v>50</v>
      </c>
      <c r="R2341" t="s">
        <v>4088</v>
      </c>
      <c r="S2341" t="s">
        <v>5741</v>
      </c>
    </row>
    <row r="2342" spans="1:19">
      <c r="A2342" t="s">
        <v>5742</v>
      </c>
      <c r="B2342" s="1">
        <v>44621</v>
      </c>
      <c r="C2342" t="s">
        <v>33</v>
      </c>
      <c r="D2342">
        <v>28</v>
      </c>
      <c r="E2342" t="s">
        <v>23</v>
      </c>
      <c r="F2342">
        <v>0</v>
      </c>
      <c r="G2342">
        <v>3</v>
      </c>
      <c r="H2342" t="s">
        <v>3686</v>
      </c>
      <c r="I2342">
        <v>2894</v>
      </c>
      <c r="J2342">
        <v>8</v>
      </c>
      <c r="K2342">
        <v>41</v>
      </c>
      <c r="L2342" t="s">
        <v>142</v>
      </c>
      <c r="M2342" t="s">
        <v>23</v>
      </c>
      <c r="N2342" t="s">
        <v>23</v>
      </c>
      <c r="O2342" t="s">
        <v>56</v>
      </c>
      <c r="P2342" t="s">
        <v>202</v>
      </c>
      <c r="Q2342" t="s">
        <v>50</v>
      </c>
      <c r="R2342" t="s">
        <v>5743</v>
      </c>
      <c r="S2342" t="s">
        <v>5744</v>
      </c>
    </row>
    <row r="2343" spans="1:19">
      <c r="A2343" t="s">
        <v>5745</v>
      </c>
      <c r="B2343" s="1">
        <v>45707</v>
      </c>
      <c r="C2343" t="s">
        <v>22</v>
      </c>
      <c r="D2343">
        <v>46</v>
      </c>
      <c r="E2343" t="s">
        <v>39</v>
      </c>
      <c r="F2343">
        <v>1</v>
      </c>
      <c r="G2343">
        <v>3</v>
      </c>
      <c r="H2343" t="s">
        <v>3686</v>
      </c>
      <c r="I2343">
        <v>2276</v>
      </c>
      <c r="J2343">
        <v>0</v>
      </c>
      <c r="K2343">
        <v>6</v>
      </c>
      <c r="M2343" t="s">
        <v>23</v>
      </c>
      <c r="N2343" t="s">
        <v>39</v>
      </c>
      <c r="P2343" t="s">
        <v>26</v>
      </c>
      <c r="Q2343" t="s">
        <v>84</v>
      </c>
      <c r="R2343" t="s">
        <v>1325</v>
      </c>
      <c r="S2343" t="s">
        <v>5746</v>
      </c>
    </row>
    <row r="2344" spans="1:19">
      <c r="A2344" t="s">
        <v>5747</v>
      </c>
      <c r="B2344" s="1">
        <v>44516</v>
      </c>
      <c r="C2344" t="s">
        <v>22</v>
      </c>
      <c r="D2344">
        <v>49</v>
      </c>
      <c r="E2344" t="s">
        <v>23</v>
      </c>
      <c r="F2344">
        <v>0</v>
      </c>
      <c r="G2344">
        <v>3</v>
      </c>
      <c r="H2344" t="s">
        <v>3686</v>
      </c>
      <c r="I2344">
        <v>3289</v>
      </c>
      <c r="J2344">
        <v>8</v>
      </c>
      <c r="K2344">
        <v>45</v>
      </c>
      <c r="M2344" t="s">
        <v>23</v>
      </c>
      <c r="N2344" t="s">
        <v>23</v>
      </c>
      <c r="O2344" t="s">
        <v>25</v>
      </c>
      <c r="P2344" t="s">
        <v>26</v>
      </c>
      <c r="Q2344" t="s">
        <v>50</v>
      </c>
      <c r="R2344" t="s">
        <v>1111</v>
      </c>
      <c r="S2344" t="s">
        <v>5748</v>
      </c>
    </row>
    <row r="2345" spans="1:19">
      <c r="A2345" t="s">
        <v>5749</v>
      </c>
      <c r="B2345" s="1">
        <v>43717</v>
      </c>
      <c r="C2345" t="s">
        <v>22</v>
      </c>
      <c r="D2345">
        <v>35</v>
      </c>
      <c r="E2345" t="s">
        <v>23</v>
      </c>
      <c r="F2345">
        <v>3</v>
      </c>
      <c r="G2345">
        <v>3</v>
      </c>
      <c r="H2345" t="s">
        <v>3686</v>
      </c>
      <c r="I2345">
        <v>5394</v>
      </c>
      <c r="J2345">
        <v>9</v>
      </c>
      <c r="K2345">
        <v>71</v>
      </c>
      <c r="L2345" t="s">
        <v>316</v>
      </c>
      <c r="M2345" t="s">
        <v>23</v>
      </c>
      <c r="N2345" t="s">
        <v>23</v>
      </c>
      <c r="O2345" t="s">
        <v>49</v>
      </c>
      <c r="P2345" t="s">
        <v>164</v>
      </c>
      <c r="Q2345" t="s">
        <v>27</v>
      </c>
      <c r="R2345" t="s">
        <v>1953</v>
      </c>
      <c r="S2345" t="s">
        <v>5750</v>
      </c>
    </row>
    <row r="2346" spans="1:19">
      <c r="A2346" t="s">
        <v>5751</v>
      </c>
      <c r="B2346" s="1">
        <v>44487</v>
      </c>
      <c r="C2346" t="s">
        <v>22</v>
      </c>
      <c r="D2346">
        <v>63</v>
      </c>
      <c r="E2346" t="s">
        <v>23</v>
      </c>
      <c r="F2346">
        <v>0</v>
      </c>
      <c r="G2346">
        <v>3</v>
      </c>
      <c r="H2346" t="s">
        <v>3686</v>
      </c>
      <c r="I2346">
        <v>2519</v>
      </c>
      <c r="J2346">
        <v>6</v>
      </c>
      <c r="K2346">
        <v>46</v>
      </c>
      <c r="L2346" t="s">
        <v>142</v>
      </c>
      <c r="M2346" t="s">
        <v>39</v>
      </c>
      <c r="N2346" t="s">
        <v>23</v>
      </c>
      <c r="O2346" t="s">
        <v>49</v>
      </c>
      <c r="P2346" t="s">
        <v>164</v>
      </c>
      <c r="Q2346" t="s">
        <v>50</v>
      </c>
      <c r="R2346" t="s">
        <v>5752</v>
      </c>
      <c r="S2346" t="s">
        <v>5753</v>
      </c>
    </row>
    <row r="2347" spans="1:19">
      <c r="A2347" t="s">
        <v>5754</v>
      </c>
      <c r="B2347" s="1">
        <v>45728</v>
      </c>
      <c r="C2347" t="s">
        <v>22</v>
      </c>
      <c r="D2347">
        <v>31</v>
      </c>
      <c r="E2347" t="s">
        <v>39</v>
      </c>
      <c r="F2347">
        <v>0</v>
      </c>
      <c r="G2347">
        <v>3</v>
      </c>
      <c r="H2347" t="s">
        <v>3686</v>
      </c>
      <c r="I2347">
        <v>5064</v>
      </c>
      <c r="J2347">
        <v>0</v>
      </c>
      <c r="K2347">
        <v>5</v>
      </c>
      <c r="M2347" t="s">
        <v>23</v>
      </c>
      <c r="N2347" t="s">
        <v>39</v>
      </c>
      <c r="P2347" t="s">
        <v>26</v>
      </c>
      <c r="Q2347" t="s">
        <v>50</v>
      </c>
      <c r="R2347" t="s">
        <v>1415</v>
      </c>
      <c r="S2347" t="s">
        <v>5755</v>
      </c>
    </row>
    <row r="2348" spans="1:19">
      <c r="A2348" t="s">
        <v>5756</v>
      </c>
      <c r="B2348" s="1">
        <v>44798</v>
      </c>
      <c r="C2348" t="s">
        <v>22</v>
      </c>
      <c r="D2348">
        <v>58</v>
      </c>
      <c r="E2348" t="s">
        <v>23</v>
      </c>
      <c r="F2348">
        <v>0</v>
      </c>
      <c r="G2348">
        <v>3</v>
      </c>
      <c r="H2348" t="s">
        <v>3686</v>
      </c>
      <c r="I2348">
        <v>5111</v>
      </c>
      <c r="J2348">
        <v>4</v>
      </c>
      <c r="K2348">
        <v>36</v>
      </c>
      <c r="L2348" t="s">
        <v>40</v>
      </c>
      <c r="M2348" t="s">
        <v>23</v>
      </c>
      <c r="N2348" t="s">
        <v>23</v>
      </c>
      <c r="O2348" t="s">
        <v>25</v>
      </c>
      <c r="P2348" t="s">
        <v>26</v>
      </c>
      <c r="Q2348" t="s">
        <v>27</v>
      </c>
      <c r="R2348" t="s">
        <v>4901</v>
      </c>
      <c r="S2348" t="s">
        <v>5757</v>
      </c>
    </row>
    <row r="2349" spans="1:19">
      <c r="A2349" t="s">
        <v>5758</v>
      </c>
      <c r="B2349" s="1">
        <v>43958</v>
      </c>
      <c r="C2349" t="s">
        <v>22</v>
      </c>
      <c r="D2349">
        <v>59</v>
      </c>
      <c r="E2349" t="s">
        <v>23</v>
      </c>
      <c r="F2349">
        <v>0</v>
      </c>
      <c r="G2349">
        <v>3</v>
      </c>
      <c r="H2349" t="s">
        <v>3686</v>
      </c>
      <c r="I2349">
        <v>5114</v>
      </c>
      <c r="J2349">
        <v>6</v>
      </c>
      <c r="K2349">
        <v>63</v>
      </c>
      <c r="M2349" t="s">
        <v>23</v>
      </c>
      <c r="N2349" t="s">
        <v>23</v>
      </c>
      <c r="O2349" t="s">
        <v>56</v>
      </c>
      <c r="P2349" t="s">
        <v>202</v>
      </c>
      <c r="Q2349" t="s">
        <v>50</v>
      </c>
      <c r="R2349" t="s">
        <v>5759</v>
      </c>
      <c r="S2349" t="s">
        <v>5760</v>
      </c>
    </row>
    <row r="2350" spans="1:19">
      <c r="A2350" t="s">
        <v>5761</v>
      </c>
      <c r="B2350" s="1">
        <v>43812</v>
      </c>
      <c r="C2350" t="s">
        <v>33</v>
      </c>
      <c r="D2350">
        <v>49</v>
      </c>
      <c r="E2350" t="s">
        <v>23</v>
      </c>
      <c r="F2350">
        <v>1</v>
      </c>
      <c r="G2350">
        <v>3</v>
      </c>
      <c r="H2350" t="s">
        <v>3686</v>
      </c>
      <c r="I2350">
        <v>5436</v>
      </c>
      <c r="J2350">
        <v>10</v>
      </c>
      <c r="K2350">
        <v>68</v>
      </c>
      <c r="M2350" t="s">
        <v>23</v>
      </c>
      <c r="N2350" t="s">
        <v>23</v>
      </c>
      <c r="O2350" t="s">
        <v>49</v>
      </c>
      <c r="P2350" t="s">
        <v>164</v>
      </c>
      <c r="Q2350" t="s">
        <v>50</v>
      </c>
      <c r="R2350" t="s">
        <v>5762</v>
      </c>
      <c r="S2350" t="s">
        <v>5763</v>
      </c>
    </row>
    <row r="2351" spans="1:19">
      <c r="A2351" t="s">
        <v>5764</v>
      </c>
      <c r="B2351" s="1">
        <v>43793</v>
      </c>
      <c r="C2351" t="s">
        <v>22</v>
      </c>
      <c r="D2351">
        <v>22</v>
      </c>
      <c r="E2351" t="s">
        <v>23</v>
      </c>
      <c r="F2351">
        <v>0</v>
      </c>
      <c r="G2351">
        <v>3</v>
      </c>
      <c r="H2351" t="s">
        <v>3686</v>
      </c>
      <c r="I2351">
        <v>5717</v>
      </c>
      <c r="J2351">
        <v>7</v>
      </c>
      <c r="K2351">
        <v>69</v>
      </c>
      <c r="M2351" t="s">
        <v>39</v>
      </c>
      <c r="N2351" t="s">
        <v>23</v>
      </c>
      <c r="O2351" t="s">
        <v>49</v>
      </c>
      <c r="P2351" t="s">
        <v>164</v>
      </c>
      <c r="Q2351" t="s">
        <v>27</v>
      </c>
      <c r="R2351" t="s">
        <v>3946</v>
      </c>
      <c r="S2351" t="s">
        <v>5765</v>
      </c>
    </row>
    <row r="2352" spans="1:19">
      <c r="A2352" t="s">
        <v>5766</v>
      </c>
      <c r="B2352" s="1">
        <v>45309</v>
      </c>
      <c r="C2352" t="s">
        <v>33</v>
      </c>
      <c r="D2352">
        <v>50</v>
      </c>
      <c r="E2352" t="s">
        <v>23</v>
      </c>
      <c r="F2352">
        <v>2</v>
      </c>
      <c r="G2352">
        <v>3</v>
      </c>
      <c r="H2352" t="s">
        <v>3686</v>
      </c>
      <c r="I2352">
        <v>5038</v>
      </c>
      <c r="J2352">
        <v>4</v>
      </c>
      <c r="K2352">
        <v>19</v>
      </c>
      <c r="L2352" t="s">
        <v>97</v>
      </c>
      <c r="M2352" t="s">
        <v>23</v>
      </c>
      <c r="N2352" t="s">
        <v>39</v>
      </c>
      <c r="P2352" t="s">
        <v>164</v>
      </c>
      <c r="Q2352" t="s">
        <v>50</v>
      </c>
      <c r="R2352" t="s">
        <v>4975</v>
      </c>
      <c r="S2352" t="s">
        <v>5767</v>
      </c>
    </row>
    <row r="2353" spans="1:19">
      <c r="A2353" t="s">
        <v>5768</v>
      </c>
      <c r="B2353" s="1">
        <v>45355</v>
      </c>
      <c r="C2353" t="s">
        <v>33</v>
      </c>
      <c r="D2353">
        <v>58</v>
      </c>
      <c r="E2353" t="s">
        <v>39</v>
      </c>
      <c r="F2353">
        <v>0</v>
      </c>
      <c r="G2353">
        <v>3</v>
      </c>
      <c r="H2353" t="s">
        <v>3686</v>
      </c>
      <c r="I2353">
        <v>3561</v>
      </c>
      <c r="J2353">
        <v>0</v>
      </c>
      <c r="K2353">
        <v>17</v>
      </c>
      <c r="L2353" t="s">
        <v>97</v>
      </c>
      <c r="M2353" t="s">
        <v>23</v>
      </c>
      <c r="N2353" t="s">
        <v>39</v>
      </c>
      <c r="P2353" t="s">
        <v>164</v>
      </c>
      <c r="Q2353" t="s">
        <v>50</v>
      </c>
      <c r="R2353" t="s">
        <v>1650</v>
      </c>
      <c r="S2353" t="s">
        <v>5769</v>
      </c>
    </row>
    <row r="2354" spans="1:19">
      <c r="A2354" t="s">
        <v>5770</v>
      </c>
      <c r="B2354" s="1">
        <v>44403</v>
      </c>
      <c r="C2354" t="s">
        <v>22</v>
      </c>
      <c r="D2354">
        <v>35</v>
      </c>
      <c r="E2354" t="s">
        <v>39</v>
      </c>
      <c r="F2354">
        <v>3</v>
      </c>
      <c r="G2354">
        <v>3</v>
      </c>
      <c r="H2354" t="s">
        <v>3686</v>
      </c>
      <c r="I2354">
        <v>6005</v>
      </c>
      <c r="J2354">
        <v>0</v>
      </c>
      <c r="K2354">
        <v>49</v>
      </c>
      <c r="M2354" t="s">
        <v>23</v>
      </c>
      <c r="N2354" t="s">
        <v>23</v>
      </c>
      <c r="O2354" t="s">
        <v>25</v>
      </c>
      <c r="P2354" t="s">
        <v>202</v>
      </c>
      <c r="Q2354" t="s">
        <v>50</v>
      </c>
      <c r="R2354" t="s">
        <v>4205</v>
      </c>
      <c r="S2354" t="s">
        <v>5771</v>
      </c>
    </row>
    <row r="2355" spans="1:19">
      <c r="A2355" t="s">
        <v>5772</v>
      </c>
      <c r="B2355" s="1">
        <v>43696</v>
      </c>
      <c r="C2355" t="s">
        <v>33</v>
      </c>
      <c r="D2355">
        <v>26</v>
      </c>
      <c r="E2355" t="s">
        <v>23</v>
      </c>
      <c r="F2355">
        <v>0</v>
      </c>
      <c r="G2355">
        <v>3</v>
      </c>
      <c r="H2355" t="s">
        <v>3686</v>
      </c>
      <c r="I2355">
        <v>4697</v>
      </c>
      <c r="J2355">
        <v>4</v>
      </c>
      <c r="K2355">
        <v>72</v>
      </c>
      <c r="L2355" t="s">
        <v>316</v>
      </c>
      <c r="M2355" t="s">
        <v>23</v>
      </c>
      <c r="N2355" t="s">
        <v>23</v>
      </c>
      <c r="O2355" t="s">
        <v>25</v>
      </c>
      <c r="P2355" t="s">
        <v>164</v>
      </c>
      <c r="Q2355" t="s">
        <v>27</v>
      </c>
      <c r="R2355" t="s">
        <v>5773</v>
      </c>
      <c r="S2355" t="s">
        <v>5774</v>
      </c>
    </row>
    <row r="2356" spans="1:19">
      <c r="A2356" t="s">
        <v>5775</v>
      </c>
      <c r="B2356" s="1">
        <v>45788</v>
      </c>
      <c r="C2356" t="s">
        <v>22</v>
      </c>
      <c r="D2356">
        <v>51</v>
      </c>
      <c r="E2356" t="s">
        <v>23</v>
      </c>
      <c r="F2356">
        <v>0</v>
      </c>
      <c r="G2356">
        <v>3</v>
      </c>
      <c r="H2356" t="s">
        <v>3751</v>
      </c>
      <c r="I2356">
        <v>3985</v>
      </c>
      <c r="J2356">
        <v>3</v>
      </c>
      <c r="K2356">
        <v>3</v>
      </c>
      <c r="M2356" t="s">
        <v>23</v>
      </c>
      <c r="N2356" t="s">
        <v>39</v>
      </c>
      <c r="P2356" t="s">
        <v>26</v>
      </c>
      <c r="Q2356" t="s">
        <v>27</v>
      </c>
      <c r="R2356" t="s">
        <v>657</v>
      </c>
      <c r="S2356" t="s">
        <v>5776</v>
      </c>
    </row>
    <row r="2357" spans="1:19">
      <c r="A2357" t="s">
        <v>5777</v>
      </c>
      <c r="B2357" s="1">
        <v>45330</v>
      </c>
      <c r="C2357" t="s">
        <v>22</v>
      </c>
      <c r="D2357">
        <v>41</v>
      </c>
      <c r="E2357" t="s">
        <v>23</v>
      </c>
      <c r="F2357">
        <v>0</v>
      </c>
      <c r="G2357">
        <v>3</v>
      </c>
      <c r="H2357" t="s">
        <v>3686</v>
      </c>
      <c r="I2357">
        <v>2935</v>
      </c>
      <c r="J2357">
        <v>10</v>
      </c>
      <c r="K2357">
        <v>18</v>
      </c>
      <c r="L2357" t="s">
        <v>97</v>
      </c>
      <c r="M2357" t="s">
        <v>23</v>
      </c>
      <c r="N2357" t="s">
        <v>23</v>
      </c>
      <c r="O2357" t="s">
        <v>49</v>
      </c>
      <c r="P2357" t="s">
        <v>26</v>
      </c>
      <c r="Q2357" t="s">
        <v>27</v>
      </c>
      <c r="R2357" t="s">
        <v>3369</v>
      </c>
      <c r="S2357" t="s">
        <v>5778</v>
      </c>
    </row>
    <row r="2358" spans="1:19">
      <c r="A2358" t="s">
        <v>5779</v>
      </c>
      <c r="B2358" s="1">
        <v>44763</v>
      </c>
      <c r="C2358" t="s">
        <v>33</v>
      </c>
      <c r="D2358">
        <v>52</v>
      </c>
      <c r="E2358" t="s">
        <v>39</v>
      </c>
      <c r="F2358">
        <v>0</v>
      </c>
      <c r="G2358">
        <v>3</v>
      </c>
      <c r="H2358" t="s">
        <v>3686</v>
      </c>
      <c r="I2358">
        <v>5135</v>
      </c>
      <c r="J2358">
        <v>0</v>
      </c>
      <c r="K2358">
        <v>37</v>
      </c>
      <c r="M2358" t="s">
        <v>23</v>
      </c>
      <c r="N2358" t="s">
        <v>23</v>
      </c>
      <c r="O2358" t="s">
        <v>25</v>
      </c>
      <c r="P2358" t="s">
        <v>26</v>
      </c>
      <c r="Q2358" t="s">
        <v>27</v>
      </c>
      <c r="R2358" t="s">
        <v>5780</v>
      </c>
      <c r="S2358" t="s">
        <v>5781</v>
      </c>
    </row>
    <row r="2359" spans="1:19">
      <c r="A2359" t="s">
        <v>5782</v>
      </c>
      <c r="B2359" s="1">
        <v>44249</v>
      </c>
      <c r="C2359" t="s">
        <v>22</v>
      </c>
      <c r="D2359">
        <v>60</v>
      </c>
      <c r="E2359" t="s">
        <v>39</v>
      </c>
      <c r="F2359">
        <v>0</v>
      </c>
      <c r="G2359">
        <v>3</v>
      </c>
      <c r="H2359" t="s">
        <v>3686</v>
      </c>
      <c r="I2359">
        <v>5418</v>
      </c>
      <c r="J2359">
        <v>0</v>
      </c>
      <c r="K2359">
        <v>54</v>
      </c>
      <c r="M2359" t="s">
        <v>23</v>
      </c>
      <c r="N2359" t="s">
        <v>23</v>
      </c>
      <c r="O2359" t="s">
        <v>49</v>
      </c>
      <c r="P2359" t="s">
        <v>164</v>
      </c>
      <c r="Q2359" t="s">
        <v>27</v>
      </c>
      <c r="R2359" t="s">
        <v>2967</v>
      </c>
      <c r="S2359" t="s">
        <v>5783</v>
      </c>
    </row>
    <row r="2360" spans="1:19">
      <c r="A2360" t="s">
        <v>5784</v>
      </c>
      <c r="B2360" s="1">
        <v>45224</v>
      </c>
      <c r="C2360" t="s">
        <v>33</v>
      </c>
      <c r="D2360">
        <v>28</v>
      </c>
      <c r="E2360" t="s">
        <v>39</v>
      </c>
      <c r="F2360">
        <v>2</v>
      </c>
      <c r="G2360">
        <v>3</v>
      </c>
      <c r="H2360" t="s">
        <v>3686</v>
      </c>
      <c r="I2360">
        <v>3169</v>
      </c>
      <c r="J2360">
        <v>0</v>
      </c>
      <c r="K2360">
        <v>22</v>
      </c>
      <c r="L2360" t="s">
        <v>97</v>
      </c>
      <c r="M2360" t="s">
        <v>23</v>
      </c>
      <c r="N2360" t="s">
        <v>39</v>
      </c>
      <c r="P2360" t="s">
        <v>26</v>
      </c>
      <c r="Q2360" t="s">
        <v>27</v>
      </c>
      <c r="R2360" t="s">
        <v>1922</v>
      </c>
      <c r="S2360" t="s">
        <v>5785</v>
      </c>
    </row>
    <row r="2361" spans="1:19">
      <c r="A2361" t="s">
        <v>5786</v>
      </c>
      <c r="B2361" s="1">
        <v>43698</v>
      </c>
      <c r="C2361" t="s">
        <v>33</v>
      </c>
      <c r="D2361">
        <v>38</v>
      </c>
      <c r="E2361" t="s">
        <v>23</v>
      </c>
      <c r="F2361">
        <v>0</v>
      </c>
      <c r="G2361">
        <v>3</v>
      </c>
      <c r="H2361" t="s">
        <v>3686</v>
      </c>
      <c r="I2361">
        <v>5046</v>
      </c>
      <c r="J2361">
        <v>1</v>
      </c>
      <c r="K2361">
        <v>72</v>
      </c>
      <c r="L2361" t="s">
        <v>316</v>
      </c>
      <c r="M2361" t="s">
        <v>23</v>
      </c>
      <c r="N2361" t="s">
        <v>23</v>
      </c>
      <c r="O2361" t="s">
        <v>49</v>
      </c>
      <c r="P2361" t="s">
        <v>164</v>
      </c>
      <c r="Q2361" t="s">
        <v>50</v>
      </c>
      <c r="R2361" t="s">
        <v>1171</v>
      </c>
      <c r="S2361" t="s">
        <v>5787</v>
      </c>
    </row>
    <row r="2362" spans="1:19">
      <c r="A2362" t="s">
        <v>5788</v>
      </c>
      <c r="B2362" s="1">
        <v>44207</v>
      </c>
      <c r="C2362" t="s">
        <v>33</v>
      </c>
      <c r="D2362">
        <v>38</v>
      </c>
      <c r="E2362" t="s">
        <v>39</v>
      </c>
      <c r="F2362">
        <v>0</v>
      </c>
      <c r="G2362">
        <v>3</v>
      </c>
      <c r="H2362" t="s">
        <v>3686</v>
      </c>
      <c r="I2362">
        <v>6250</v>
      </c>
      <c r="J2362">
        <v>0</v>
      </c>
      <c r="K2362">
        <v>55</v>
      </c>
      <c r="L2362" t="s">
        <v>142</v>
      </c>
      <c r="M2362" t="s">
        <v>23</v>
      </c>
      <c r="N2362" t="s">
        <v>23</v>
      </c>
      <c r="O2362" t="s">
        <v>49</v>
      </c>
      <c r="P2362" t="s">
        <v>26</v>
      </c>
      <c r="Q2362" t="s">
        <v>50</v>
      </c>
      <c r="R2362" t="s">
        <v>1669</v>
      </c>
      <c r="S2362" t="s">
        <v>5789</v>
      </c>
    </row>
    <row r="2363" spans="1:19">
      <c r="A2363" t="s">
        <v>5790</v>
      </c>
      <c r="B2363" s="1">
        <v>45492</v>
      </c>
      <c r="C2363" t="s">
        <v>22</v>
      </c>
      <c r="D2363">
        <v>56</v>
      </c>
      <c r="E2363" t="s">
        <v>23</v>
      </c>
      <c r="F2363">
        <v>0</v>
      </c>
      <c r="G2363">
        <v>3</v>
      </c>
      <c r="H2363" t="s">
        <v>3686</v>
      </c>
      <c r="I2363">
        <v>2731</v>
      </c>
      <c r="J2363">
        <v>1</v>
      </c>
      <c r="K2363">
        <v>13</v>
      </c>
      <c r="L2363" t="s">
        <v>97</v>
      </c>
      <c r="M2363" t="s">
        <v>23</v>
      </c>
      <c r="N2363" t="s">
        <v>23</v>
      </c>
      <c r="O2363" t="s">
        <v>49</v>
      </c>
      <c r="P2363" t="s">
        <v>26</v>
      </c>
      <c r="Q2363" t="s">
        <v>27</v>
      </c>
      <c r="R2363" t="s">
        <v>5791</v>
      </c>
      <c r="S2363" t="s">
        <v>5792</v>
      </c>
    </row>
    <row r="2364" spans="1:19">
      <c r="A2364" t="s">
        <v>5793</v>
      </c>
      <c r="B2364" s="1">
        <v>45479</v>
      </c>
      <c r="C2364" t="s">
        <v>22</v>
      </c>
      <c r="D2364">
        <v>25</v>
      </c>
      <c r="E2364" t="s">
        <v>23</v>
      </c>
      <c r="F2364">
        <v>3</v>
      </c>
      <c r="G2364">
        <v>3</v>
      </c>
      <c r="H2364" t="s">
        <v>3686</v>
      </c>
      <c r="I2364">
        <v>4680</v>
      </c>
      <c r="J2364">
        <v>0</v>
      </c>
      <c r="K2364">
        <v>13</v>
      </c>
      <c r="M2364" t="s">
        <v>23</v>
      </c>
      <c r="N2364" t="s">
        <v>23</v>
      </c>
      <c r="O2364" t="s">
        <v>56</v>
      </c>
      <c r="P2364" t="s">
        <v>26</v>
      </c>
      <c r="Q2364" t="s">
        <v>27</v>
      </c>
      <c r="R2364" t="s">
        <v>4254</v>
      </c>
      <c r="S2364" t="s">
        <v>5794</v>
      </c>
    </row>
    <row r="2365" spans="1:19">
      <c r="A2365" t="s">
        <v>5795</v>
      </c>
      <c r="B2365" s="1">
        <v>44089</v>
      </c>
      <c r="C2365" t="s">
        <v>33</v>
      </c>
      <c r="D2365">
        <v>45</v>
      </c>
      <c r="E2365" t="s">
        <v>23</v>
      </c>
      <c r="F2365">
        <v>0</v>
      </c>
      <c r="G2365">
        <v>3</v>
      </c>
      <c r="H2365" t="s">
        <v>3686</v>
      </c>
      <c r="I2365">
        <v>4814</v>
      </c>
      <c r="J2365">
        <v>1</v>
      </c>
      <c r="K2365">
        <v>59</v>
      </c>
      <c r="M2365" t="s">
        <v>23</v>
      </c>
      <c r="N2365" t="s">
        <v>23</v>
      </c>
      <c r="O2365" t="s">
        <v>25</v>
      </c>
      <c r="P2365" t="s">
        <v>26</v>
      </c>
      <c r="Q2365" t="s">
        <v>27</v>
      </c>
      <c r="R2365" t="s">
        <v>912</v>
      </c>
      <c r="S2365" t="s">
        <v>5796</v>
      </c>
    </row>
    <row r="2366" spans="1:19">
      <c r="A2366" t="s">
        <v>5797</v>
      </c>
      <c r="B2366" s="1">
        <v>44698</v>
      </c>
      <c r="C2366" t="s">
        <v>33</v>
      </c>
      <c r="D2366">
        <v>30</v>
      </c>
      <c r="E2366" t="s">
        <v>39</v>
      </c>
      <c r="F2366">
        <v>0</v>
      </c>
      <c r="G2366">
        <v>3</v>
      </c>
      <c r="H2366" t="s">
        <v>3686</v>
      </c>
      <c r="I2366">
        <v>2007</v>
      </c>
      <c r="J2366">
        <v>0</v>
      </c>
      <c r="K2366">
        <v>39</v>
      </c>
      <c r="L2366" t="s">
        <v>40</v>
      </c>
      <c r="M2366" t="s">
        <v>23</v>
      </c>
      <c r="N2366" t="s">
        <v>39</v>
      </c>
      <c r="P2366" t="s">
        <v>164</v>
      </c>
      <c r="Q2366" t="s">
        <v>84</v>
      </c>
      <c r="R2366" t="s">
        <v>2249</v>
      </c>
      <c r="S2366" t="s">
        <v>5798</v>
      </c>
    </row>
    <row r="2367" spans="1:19">
      <c r="A2367" t="s">
        <v>5799</v>
      </c>
      <c r="B2367" s="1">
        <v>44183</v>
      </c>
      <c r="C2367" t="s">
        <v>33</v>
      </c>
      <c r="D2367">
        <v>80</v>
      </c>
      <c r="E2367" t="s">
        <v>39</v>
      </c>
      <c r="F2367">
        <v>0</v>
      </c>
      <c r="G2367">
        <v>3</v>
      </c>
      <c r="H2367" t="s">
        <v>3686</v>
      </c>
      <c r="I2367">
        <v>5840</v>
      </c>
      <c r="J2367">
        <v>0</v>
      </c>
      <c r="K2367">
        <v>56</v>
      </c>
      <c r="M2367" t="s">
        <v>23</v>
      </c>
      <c r="N2367" t="s">
        <v>23</v>
      </c>
      <c r="O2367" t="s">
        <v>25</v>
      </c>
      <c r="P2367" t="s">
        <v>164</v>
      </c>
      <c r="Q2367" t="s">
        <v>27</v>
      </c>
      <c r="R2367" t="s">
        <v>5800</v>
      </c>
      <c r="S2367" t="s">
        <v>5801</v>
      </c>
    </row>
    <row r="2368" spans="1:19">
      <c r="A2368" t="s">
        <v>5802</v>
      </c>
      <c r="B2368" s="1">
        <v>43848</v>
      </c>
      <c r="C2368" t="s">
        <v>33</v>
      </c>
      <c r="D2368">
        <v>74</v>
      </c>
      <c r="E2368" t="s">
        <v>23</v>
      </c>
      <c r="F2368">
        <v>0</v>
      </c>
      <c r="G2368">
        <v>3</v>
      </c>
      <c r="H2368" t="s">
        <v>3686</v>
      </c>
      <c r="I2368">
        <v>5768</v>
      </c>
      <c r="J2368">
        <v>3</v>
      </c>
      <c r="K2368">
        <v>67</v>
      </c>
      <c r="M2368" t="s">
        <v>23</v>
      </c>
      <c r="N2368" t="s">
        <v>23</v>
      </c>
      <c r="O2368" t="s">
        <v>25</v>
      </c>
      <c r="P2368" t="s">
        <v>202</v>
      </c>
      <c r="Q2368" t="s">
        <v>27</v>
      </c>
      <c r="R2368" t="s">
        <v>5803</v>
      </c>
      <c r="S2368" t="s">
        <v>5804</v>
      </c>
    </row>
    <row r="2369" spans="1:19">
      <c r="A2369" t="s">
        <v>5805</v>
      </c>
      <c r="B2369" s="1">
        <v>44234</v>
      </c>
      <c r="C2369" t="s">
        <v>33</v>
      </c>
      <c r="D2369">
        <v>79</v>
      </c>
      <c r="E2369" t="s">
        <v>23</v>
      </c>
      <c r="F2369">
        <v>0</v>
      </c>
      <c r="G2369">
        <v>3</v>
      </c>
      <c r="H2369" t="s">
        <v>3686</v>
      </c>
      <c r="I2369">
        <v>4337</v>
      </c>
      <c r="J2369">
        <v>2</v>
      </c>
      <c r="K2369">
        <v>54</v>
      </c>
      <c r="L2369" t="s">
        <v>142</v>
      </c>
      <c r="M2369" t="s">
        <v>23</v>
      </c>
      <c r="N2369" t="s">
        <v>23</v>
      </c>
      <c r="O2369" t="s">
        <v>25</v>
      </c>
      <c r="P2369" t="s">
        <v>202</v>
      </c>
      <c r="Q2369" t="s">
        <v>27</v>
      </c>
      <c r="R2369" t="s">
        <v>5806</v>
      </c>
      <c r="S2369" t="s">
        <v>5807</v>
      </c>
    </row>
    <row r="2370" spans="1:19">
      <c r="A2370" t="s">
        <v>5808</v>
      </c>
      <c r="B2370" s="1">
        <v>44642</v>
      </c>
      <c r="C2370" t="s">
        <v>22</v>
      </c>
      <c r="D2370">
        <v>65</v>
      </c>
      <c r="E2370" t="s">
        <v>23</v>
      </c>
      <c r="F2370">
        <v>0</v>
      </c>
      <c r="G2370">
        <v>3</v>
      </c>
      <c r="H2370" t="s">
        <v>3686</v>
      </c>
      <c r="I2370">
        <v>4914</v>
      </c>
      <c r="J2370">
        <v>8</v>
      </c>
      <c r="K2370">
        <v>41</v>
      </c>
      <c r="L2370" t="s">
        <v>142</v>
      </c>
      <c r="M2370" t="s">
        <v>23</v>
      </c>
      <c r="N2370" t="s">
        <v>23</v>
      </c>
      <c r="O2370" t="s">
        <v>25</v>
      </c>
      <c r="P2370" t="s">
        <v>26</v>
      </c>
      <c r="Q2370" t="s">
        <v>27</v>
      </c>
      <c r="R2370" t="s">
        <v>1421</v>
      </c>
      <c r="S2370" t="s">
        <v>5809</v>
      </c>
    </row>
    <row r="2371" spans="1:19">
      <c r="A2371" t="s">
        <v>5810</v>
      </c>
      <c r="B2371" s="1">
        <v>44270</v>
      </c>
      <c r="C2371" t="s">
        <v>33</v>
      </c>
      <c r="D2371">
        <v>75</v>
      </c>
      <c r="E2371" t="s">
        <v>39</v>
      </c>
      <c r="F2371">
        <v>0</v>
      </c>
      <c r="G2371">
        <v>3</v>
      </c>
      <c r="H2371" t="s">
        <v>3686</v>
      </c>
      <c r="I2371">
        <v>6469</v>
      </c>
      <c r="J2371">
        <v>0</v>
      </c>
      <c r="K2371">
        <v>53</v>
      </c>
      <c r="M2371" t="s">
        <v>23</v>
      </c>
      <c r="N2371" t="s">
        <v>23</v>
      </c>
      <c r="O2371" t="s">
        <v>25</v>
      </c>
      <c r="P2371" t="s">
        <v>26</v>
      </c>
      <c r="Q2371" t="s">
        <v>50</v>
      </c>
      <c r="R2371" t="s">
        <v>5811</v>
      </c>
      <c r="S2371" t="s">
        <v>5812</v>
      </c>
    </row>
    <row r="2372" spans="1:19">
      <c r="A2372" t="s">
        <v>5813</v>
      </c>
      <c r="B2372" s="1">
        <v>43773</v>
      </c>
      <c r="C2372" t="s">
        <v>33</v>
      </c>
      <c r="D2372">
        <v>32</v>
      </c>
      <c r="E2372" t="s">
        <v>23</v>
      </c>
      <c r="F2372">
        <v>0</v>
      </c>
      <c r="G2372">
        <v>3</v>
      </c>
      <c r="H2372" t="s">
        <v>3686</v>
      </c>
      <c r="I2372">
        <v>5251</v>
      </c>
      <c r="J2372">
        <v>4</v>
      </c>
      <c r="K2372">
        <v>69</v>
      </c>
      <c r="M2372" t="s">
        <v>23</v>
      </c>
      <c r="N2372" t="s">
        <v>23</v>
      </c>
      <c r="O2372" t="s">
        <v>25</v>
      </c>
      <c r="P2372" t="s">
        <v>202</v>
      </c>
      <c r="Q2372" t="s">
        <v>50</v>
      </c>
      <c r="R2372" t="s">
        <v>41</v>
      </c>
      <c r="S2372" t="s">
        <v>5814</v>
      </c>
    </row>
    <row r="2373" spans="1:19">
      <c r="A2373" t="s">
        <v>5815</v>
      </c>
      <c r="B2373" s="1">
        <v>45861</v>
      </c>
      <c r="C2373" t="s">
        <v>22</v>
      </c>
      <c r="D2373">
        <v>54</v>
      </c>
      <c r="E2373" t="s">
        <v>39</v>
      </c>
      <c r="F2373">
        <v>0</v>
      </c>
      <c r="G2373">
        <v>3</v>
      </c>
      <c r="H2373" t="s">
        <v>3751</v>
      </c>
      <c r="I2373">
        <v>4209</v>
      </c>
      <c r="J2373">
        <v>0</v>
      </c>
      <c r="K2373">
        <v>1</v>
      </c>
      <c r="M2373" t="s">
        <v>23</v>
      </c>
      <c r="N2373" t="s">
        <v>23</v>
      </c>
      <c r="O2373" t="s">
        <v>49</v>
      </c>
      <c r="P2373" t="s">
        <v>26</v>
      </c>
      <c r="Q2373" t="s">
        <v>27</v>
      </c>
      <c r="R2373" t="s">
        <v>5816</v>
      </c>
      <c r="S2373" t="s">
        <v>5817</v>
      </c>
    </row>
    <row r="2374" spans="1:19">
      <c r="A2374" t="s">
        <v>5818</v>
      </c>
      <c r="B2374" s="1">
        <v>43886</v>
      </c>
      <c r="C2374" t="s">
        <v>33</v>
      </c>
      <c r="D2374">
        <v>34</v>
      </c>
      <c r="E2374" t="s">
        <v>23</v>
      </c>
      <c r="F2374">
        <v>1</v>
      </c>
      <c r="G2374">
        <v>3</v>
      </c>
      <c r="H2374" t="s">
        <v>3686</v>
      </c>
      <c r="I2374">
        <v>4395</v>
      </c>
      <c r="J2374">
        <v>1</v>
      </c>
      <c r="K2374">
        <v>66</v>
      </c>
      <c r="M2374" t="s">
        <v>23</v>
      </c>
      <c r="N2374" t="s">
        <v>23</v>
      </c>
      <c r="O2374" t="s">
        <v>25</v>
      </c>
      <c r="P2374" t="s">
        <v>202</v>
      </c>
      <c r="Q2374" t="s">
        <v>27</v>
      </c>
      <c r="R2374" t="s">
        <v>852</v>
      </c>
      <c r="S2374" t="s">
        <v>5819</v>
      </c>
    </row>
    <row r="2375" spans="1:19">
      <c r="A2375" t="s">
        <v>5820</v>
      </c>
      <c r="B2375" s="1">
        <v>44138</v>
      </c>
      <c r="C2375" t="s">
        <v>33</v>
      </c>
      <c r="D2375">
        <v>33</v>
      </c>
      <c r="E2375" t="s">
        <v>23</v>
      </c>
      <c r="F2375">
        <v>3</v>
      </c>
      <c r="G2375">
        <v>3</v>
      </c>
      <c r="H2375" t="s">
        <v>3686</v>
      </c>
      <c r="I2375">
        <v>5864</v>
      </c>
      <c r="J2375">
        <v>5</v>
      </c>
      <c r="K2375">
        <v>57</v>
      </c>
      <c r="L2375" t="s">
        <v>142</v>
      </c>
      <c r="M2375" t="s">
        <v>23</v>
      </c>
      <c r="N2375" t="s">
        <v>39</v>
      </c>
      <c r="P2375" t="s">
        <v>164</v>
      </c>
      <c r="Q2375" t="s">
        <v>27</v>
      </c>
      <c r="R2375" t="s">
        <v>2874</v>
      </c>
      <c r="S2375" t="s">
        <v>5821</v>
      </c>
    </row>
    <row r="2376" spans="1:19">
      <c r="A2376" t="s">
        <v>5822</v>
      </c>
      <c r="B2376" s="1">
        <v>43975</v>
      </c>
      <c r="C2376" t="s">
        <v>33</v>
      </c>
      <c r="D2376">
        <v>41</v>
      </c>
      <c r="E2376" t="s">
        <v>39</v>
      </c>
      <c r="F2376">
        <v>0</v>
      </c>
      <c r="G2376">
        <v>3</v>
      </c>
      <c r="H2376" t="s">
        <v>3686</v>
      </c>
      <c r="I2376">
        <v>4039</v>
      </c>
      <c r="J2376">
        <v>0</v>
      </c>
      <c r="K2376">
        <v>63</v>
      </c>
      <c r="L2376" t="s">
        <v>142</v>
      </c>
      <c r="M2376" t="s">
        <v>23</v>
      </c>
      <c r="N2376" t="s">
        <v>23</v>
      </c>
      <c r="O2376" t="s">
        <v>25</v>
      </c>
      <c r="P2376" t="s">
        <v>202</v>
      </c>
      <c r="Q2376" t="s">
        <v>50</v>
      </c>
      <c r="R2376" t="s">
        <v>2597</v>
      </c>
      <c r="S2376" t="s">
        <v>5823</v>
      </c>
    </row>
    <row r="2377" spans="1:19">
      <c r="A2377" t="s">
        <v>5824</v>
      </c>
      <c r="B2377" s="1">
        <v>43820</v>
      </c>
      <c r="C2377" t="s">
        <v>33</v>
      </c>
      <c r="D2377">
        <v>32</v>
      </c>
      <c r="E2377" t="s">
        <v>23</v>
      </c>
      <c r="F2377">
        <v>3</v>
      </c>
      <c r="G2377">
        <v>3</v>
      </c>
      <c r="H2377" t="s">
        <v>3686</v>
      </c>
      <c r="I2377">
        <v>4121</v>
      </c>
      <c r="J2377">
        <v>6</v>
      </c>
      <c r="K2377">
        <v>68</v>
      </c>
      <c r="M2377" t="s">
        <v>23</v>
      </c>
      <c r="N2377" t="s">
        <v>23</v>
      </c>
      <c r="O2377" t="s">
        <v>25</v>
      </c>
      <c r="P2377" t="s">
        <v>164</v>
      </c>
      <c r="Q2377" t="s">
        <v>50</v>
      </c>
      <c r="R2377" t="s">
        <v>1273</v>
      </c>
      <c r="S2377" t="s">
        <v>5825</v>
      </c>
    </row>
    <row r="2378" spans="1:19">
      <c r="A2378" t="s">
        <v>5826</v>
      </c>
      <c r="B2378" s="1">
        <v>45579</v>
      </c>
      <c r="C2378" t="s">
        <v>33</v>
      </c>
      <c r="D2378">
        <v>40</v>
      </c>
      <c r="E2378" t="s">
        <v>23</v>
      </c>
      <c r="F2378">
        <v>0</v>
      </c>
      <c r="G2378">
        <v>3</v>
      </c>
      <c r="H2378" t="s">
        <v>3686</v>
      </c>
      <c r="I2378">
        <v>2048</v>
      </c>
      <c r="J2378">
        <v>8</v>
      </c>
      <c r="K2378">
        <v>10</v>
      </c>
      <c r="M2378" t="s">
        <v>23</v>
      </c>
      <c r="N2378" t="s">
        <v>23</v>
      </c>
      <c r="O2378" t="s">
        <v>49</v>
      </c>
      <c r="P2378" t="s">
        <v>164</v>
      </c>
      <c r="Q2378" t="s">
        <v>84</v>
      </c>
      <c r="R2378" t="s">
        <v>654</v>
      </c>
      <c r="S2378" t="s">
        <v>5827</v>
      </c>
    </row>
    <row r="2379" spans="1:19">
      <c r="A2379" t="s">
        <v>5828</v>
      </c>
      <c r="B2379" s="1">
        <v>45816</v>
      </c>
      <c r="C2379" t="s">
        <v>22</v>
      </c>
      <c r="D2379">
        <v>58</v>
      </c>
      <c r="E2379" t="s">
        <v>39</v>
      </c>
      <c r="F2379">
        <v>1</v>
      </c>
      <c r="G2379">
        <v>3</v>
      </c>
      <c r="H2379" t="s">
        <v>3751</v>
      </c>
      <c r="I2379">
        <v>4725</v>
      </c>
      <c r="J2379">
        <v>0</v>
      </c>
      <c r="K2379">
        <v>2</v>
      </c>
      <c r="M2379" t="s">
        <v>23</v>
      </c>
      <c r="N2379" t="s">
        <v>39</v>
      </c>
      <c r="P2379" t="s">
        <v>26</v>
      </c>
      <c r="Q2379" t="s">
        <v>50</v>
      </c>
      <c r="R2379" t="s">
        <v>355</v>
      </c>
      <c r="S2379" t="s">
        <v>5829</v>
      </c>
    </row>
    <row r="2380" spans="1:19">
      <c r="A2380" t="s">
        <v>5830</v>
      </c>
      <c r="B2380" s="1">
        <v>45661</v>
      </c>
      <c r="C2380" t="s">
        <v>33</v>
      </c>
      <c r="D2380">
        <v>37</v>
      </c>
      <c r="E2380" t="s">
        <v>23</v>
      </c>
      <c r="F2380">
        <v>1</v>
      </c>
      <c r="G2380">
        <v>3</v>
      </c>
      <c r="H2380" t="s">
        <v>3686</v>
      </c>
      <c r="I2380">
        <v>5996</v>
      </c>
      <c r="J2380">
        <v>8</v>
      </c>
      <c r="K2380">
        <v>7</v>
      </c>
      <c r="M2380" t="s">
        <v>39</v>
      </c>
      <c r="N2380" t="s">
        <v>23</v>
      </c>
      <c r="O2380" t="s">
        <v>56</v>
      </c>
      <c r="P2380" t="s">
        <v>26</v>
      </c>
      <c r="Q2380" t="s">
        <v>50</v>
      </c>
      <c r="R2380" t="s">
        <v>5831</v>
      </c>
      <c r="S2380" t="s">
        <v>5832</v>
      </c>
    </row>
    <row r="2381" spans="1:19">
      <c r="A2381" t="s">
        <v>5833</v>
      </c>
      <c r="B2381" s="1">
        <v>45367</v>
      </c>
      <c r="C2381" t="s">
        <v>22</v>
      </c>
      <c r="D2381">
        <v>36</v>
      </c>
      <c r="E2381" t="s">
        <v>23</v>
      </c>
      <c r="F2381">
        <v>0</v>
      </c>
      <c r="G2381">
        <v>3</v>
      </c>
      <c r="H2381" t="s">
        <v>3686</v>
      </c>
      <c r="I2381">
        <v>4207</v>
      </c>
      <c r="J2381">
        <v>1</v>
      </c>
      <c r="K2381">
        <v>17</v>
      </c>
      <c r="M2381" t="s">
        <v>39</v>
      </c>
      <c r="N2381" t="s">
        <v>23</v>
      </c>
      <c r="O2381" t="s">
        <v>56</v>
      </c>
      <c r="P2381" t="s">
        <v>26</v>
      </c>
      <c r="Q2381" t="s">
        <v>84</v>
      </c>
      <c r="R2381" t="s">
        <v>5834</v>
      </c>
      <c r="S2381" t="s">
        <v>5835</v>
      </c>
    </row>
    <row r="2382" spans="1:19">
      <c r="A2382" t="s">
        <v>5836</v>
      </c>
      <c r="B2382" s="1">
        <v>45810</v>
      </c>
      <c r="C2382" t="s">
        <v>33</v>
      </c>
      <c r="D2382">
        <v>31</v>
      </c>
      <c r="E2382" t="s">
        <v>39</v>
      </c>
      <c r="F2382">
        <v>0</v>
      </c>
      <c r="G2382">
        <v>3</v>
      </c>
      <c r="H2382" t="s">
        <v>3751</v>
      </c>
      <c r="I2382">
        <v>4964</v>
      </c>
      <c r="J2382">
        <v>0</v>
      </c>
      <c r="K2382">
        <v>2</v>
      </c>
      <c r="M2382" t="s">
        <v>23</v>
      </c>
      <c r="N2382" t="s">
        <v>23</v>
      </c>
      <c r="O2382" t="s">
        <v>56</v>
      </c>
      <c r="P2382" t="s">
        <v>26</v>
      </c>
      <c r="Q2382" t="s">
        <v>27</v>
      </c>
      <c r="R2382" t="s">
        <v>1236</v>
      </c>
      <c r="S2382" t="s">
        <v>5837</v>
      </c>
    </row>
    <row r="2383" spans="1:19">
      <c r="A2383" t="s">
        <v>5838</v>
      </c>
      <c r="B2383" s="1">
        <v>44781</v>
      </c>
      <c r="C2383" t="s">
        <v>22</v>
      </c>
      <c r="D2383">
        <v>48</v>
      </c>
      <c r="E2383" t="s">
        <v>23</v>
      </c>
      <c r="F2383">
        <v>1</v>
      </c>
      <c r="G2383">
        <v>3</v>
      </c>
      <c r="H2383" t="s">
        <v>3686</v>
      </c>
      <c r="I2383">
        <v>3040</v>
      </c>
      <c r="J2383">
        <v>9</v>
      </c>
      <c r="K2383">
        <v>36</v>
      </c>
      <c r="M2383" t="s">
        <v>23</v>
      </c>
      <c r="N2383" t="s">
        <v>39</v>
      </c>
      <c r="P2383" t="s">
        <v>164</v>
      </c>
      <c r="Q2383" t="s">
        <v>50</v>
      </c>
      <c r="R2383" t="s">
        <v>1070</v>
      </c>
      <c r="S2383" t="s">
        <v>5839</v>
      </c>
    </row>
    <row r="2384" spans="1:19">
      <c r="A2384" t="s">
        <v>5840</v>
      </c>
      <c r="B2384" s="1">
        <v>45758</v>
      </c>
      <c r="C2384" t="s">
        <v>22</v>
      </c>
      <c r="D2384">
        <v>38</v>
      </c>
      <c r="E2384" t="s">
        <v>39</v>
      </c>
      <c r="F2384">
        <v>0</v>
      </c>
      <c r="G2384">
        <v>3</v>
      </c>
      <c r="H2384" t="s">
        <v>3686</v>
      </c>
      <c r="I2384">
        <v>2124</v>
      </c>
      <c r="J2384">
        <v>0</v>
      </c>
      <c r="K2384">
        <v>4</v>
      </c>
      <c r="L2384" t="s">
        <v>48</v>
      </c>
      <c r="M2384" t="s">
        <v>23</v>
      </c>
      <c r="N2384" t="s">
        <v>23</v>
      </c>
      <c r="O2384" t="s">
        <v>56</v>
      </c>
      <c r="P2384" t="s">
        <v>26</v>
      </c>
      <c r="Q2384" t="s">
        <v>50</v>
      </c>
      <c r="R2384" t="s">
        <v>2563</v>
      </c>
      <c r="S2384" t="s">
        <v>5841</v>
      </c>
    </row>
    <row r="2385" spans="1:19">
      <c r="A2385" t="s">
        <v>5842</v>
      </c>
      <c r="B2385" s="1">
        <v>43801</v>
      </c>
      <c r="C2385" t="s">
        <v>33</v>
      </c>
      <c r="D2385">
        <v>21</v>
      </c>
      <c r="E2385" t="s">
        <v>39</v>
      </c>
      <c r="F2385">
        <v>0</v>
      </c>
      <c r="G2385">
        <v>3</v>
      </c>
      <c r="H2385" t="s">
        <v>3686</v>
      </c>
      <c r="I2385">
        <v>5278</v>
      </c>
      <c r="J2385">
        <v>0</v>
      </c>
      <c r="K2385">
        <v>68</v>
      </c>
      <c r="M2385" t="s">
        <v>39</v>
      </c>
      <c r="N2385" t="s">
        <v>23</v>
      </c>
      <c r="O2385" t="s">
        <v>49</v>
      </c>
      <c r="P2385" t="s">
        <v>164</v>
      </c>
      <c r="Q2385" t="s">
        <v>50</v>
      </c>
      <c r="R2385" t="s">
        <v>5362</v>
      </c>
      <c r="S2385" t="s">
        <v>5843</v>
      </c>
    </row>
    <row r="2386" spans="1:19">
      <c r="A2386" t="s">
        <v>5844</v>
      </c>
      <c r="B2386" s="1">
        <v>44453</v>
      </c>
      <c r="C2386" t="s">
        <v>33</v>
      </c>
      <c r="D2386">
        <v>32</v>
      </c>
      <c r="E2386" t="s">
        <v>23</v>
      </c>
      <c r="F2386">
        <v>3</v>
      </c>
      <c r="G2386">
        <v>3</v>
      </c>
      <c r="H2386" t="s">
        <v>3686</v>
      </c>
      <c r="I2386">
        <v>5144</v>
      </c>
      <c r="J2386">
        <v>0</v>
      </c>
      <c r="K2386">
        <v>47</v>
      </c>
      <c r="M2386" t="s">
        <v>23</v>
      </c>
      <c r="N2386" t="s">
        <v>23</v>
      </c>
      <c r="O2386" t="s">
        <v>49</v>
      </c>
      <c r="P2386" t="s">
        <v>164</v>
      </c>
      <c r="Q2386" t="s">
        <v>27</v>
      </c>
      <c r="R2386" t="s">
        <v>5845</v>
      </c>
      <c r="S2386" t="s">
        <v>5846</v>
      </c>
    </row>
    <row r="2387" spans="1:19">
      <c r="A2387" t="s">
        <v>5847</v>
      </c>
      <c r="B2387" s="1">
        <v>45765</v>
      </c>
      <c r="C2387" t="s">
        <v>22</v>
      </c>
      <c r="D2387">
        <v>29</v>
      </c>
      <c r="E2387" t="s">
        <v>39</v>
      </c>
      <c r="F2387">
        <v>0</v>
      </c>
      <c r="G2387">
        <v>3</v>
      </c>
      <c r="H2387" t="s">
        <v>3686</v>
      </c>
      <c r="I2387">
        <v>4267</v>
      </c>
      <c r="J2387">
        <v>0</v>
      </c>
      <c r="K2387">
        <v>4</v>
      </c>
      <c r="M2387" t="s">
        <v>23</v>
      </c>
      <c r="N2387" t="s">
        <v>39</v>
      </c>
      <c r="P2387" t="s">
        <v>26</v>
      </c>
      <c r="Q2387" t="s">
        <v>27</v>
      </c>
      <c r="R2387" t="s">
        <v>395</v>
      </c>
      <c r="S2387" t="s">
        <v>5848</v>
      </c>
    </row>
    <row r="2388" spans="1:19">
      <c r="A2388" t="s">
        <v>5849</v>
      </c>
      <c r="B2388" s="1">
        <v>45160</v>
      </c>
      <c r="C2388" t="s">
        <v>22</v>
      </c>
      <c r="D2388">
        <v>50</v>
      </c>
      <c r="E2388" t="s">
        <v>23</v>
      </c>
      <c r="F2388">
        <v>0</v>
      </c>
      <c r="G2388">
        <v>3</v>
      </c>
      <c r="H2388" t="s">
        <v>3686</v>
      </c>
      <c r="I2388">
        <v>5428</v>
      </c>
      <c r="J2388">
        <v>5</v>
      </c>
      <c r="K2388">
        <v>24</v>
      </c>
      <c r="M2388" t="s">
        <v>23</v>
      </c>
      <c r="N2388" t="s">
        <v>23</v>
      </c>
      <c r="O2388" t="s">
        <v>56</v>
      </c>
      <c r="P2388" t="s">
        <v>202</v>
      </c>
      <c r="Q2388" t="s">
        <v>27</v>
      </c>
      <c r="R2388" t="s">
        <v>5850</v>
      </c>
      <c r="S2388" t="s">
        <v>5851</v>
      </c>
    </row>
    <row r="2389" spans="1:19">
      <c r="A2389" t="s">
        <v>5852</v>
      </c>
      <c r="B2389" s="1">
        <v>43772</v>
      </c>
      <c r="C2389" t="s">
        <v>33</v>
      </c>
      <c r="D2389">
        <v>23</v>
      </c>
      <c r="E2389" t="s">
        <v>23</v>
      </c>
      <c r="F2389">
        <v>0</v>
      </c>
      <c r="G2389">
        <v>3</v>
      </c>
      <c r="H2389" t="s">
        <v>3686</v>
      </c>
      <c r="I2389">
        <v>4106</v>
      </c>
      <c r="J2389">
        <v>10</v>
      </c>
      <c r="K2389">
        <v>69</v>
      </c>
      <c r="M2389" t="s">
        <v>23</v>
      </c>
      <c r="N2389" t="s">
        <v>39</v>
      </c>
      <c r="P2389" t="s">
        <v>164</v>
      </c>
      <c r="Q2389" t="s">
        <v>50</v>
      </c>
      <c r="R2389" t="s">
        <v>1062</v>
      </c>
      <c r="S2389" t="s">
        <v>5853</v>
      </c>
    </row>
    <row r="2390" spans="1:19">
      <c r="A2390" t="s">
        <v>5854</v>
      </c>
      <c r="B2390" s="1">
        <v>44461</v>
      </c>
      <c r="C2390" t="s">
        <v>33</v>
      </c>
      <c r="D2390">
        <v>54</v>
      </c>
      <c r="E2390" t="s">
        <v>39</v>
      </c>
      <c r="F2390">
        <v>0</v>
      </c>
      <c r="G2390">
        <v>3</v>
      </c>
      <c r="H2390" t="s">
        <v>3686</v>
      </c>
      <c r="I2390">
        <v>2540</v>
      </c>
      <c r="J2390">
        <v>0</v>
      </c>
      <c r="K2390">
        <v>47</v>
      </c>
      <c r="L2390" t="s">
        <v>142</v>
      </c>
      <c r="M2390" t="s">
        <v>39</v>
      </c>
      <c r="N2390" t="s">
        <v>23</v>
      </c>
      <c r="O2390" t="s">
        <v>56</v>
      </c>
      <c r="P2390" t="s">
        <v>164</v>
      </c>
      <c r="Q2390" t="s">
        <v>50</v>
      </c>
      <c r="R2390" t="s">
        <v>1826</v>
      </c>
      <c r="S2390" t="s">
        <v>5855</v>
      </c>
    </row>
    <row r="2391" spans="1:19">
      <c r="A2391" t="s">
        <v>5856</v>
      </c>
      <c r="B2391" s="1">
        <v>44748</v>
      </c>
      <c r="C2391" t="s">
        <v>33</v>
      </c>
      <c r="D2391">
        <v>42</v>
      </c>
      <c r="E2391" t="s">
        <v>39</v>
      </c>
      <c r="F2391">
        <v>0</v>
      </c>
      <c r="G2391">
        <v>3</v>
      </c>
      <c r="H2391" t="s">
        <v>3686</v>
      </c>
      <c r="I2391">
        <v>5255</v>
      </c>
      <c r="J2391">
        <v>0</v>
      </c>
      <c r="K2391">
        <v>37</v>
      </c>
      <c r="M2391" t="s">
        <v>23</v>
      </c>
      <c r="N2391" t="s">
        <v>23</v>
      </c>
      <c r="O2391" t="s">
        <v>56</v>
      </c>
      <c r="P2391" t="s">
        <v>202</v>
      </c>
      <c r="Q2391" t="s">
        <v>27</v>
      </c>
      <c r="R2391" t="s">
        <v>1770</v>
      </c>
      <c r="S2391" t="s">
        <v>5857</v>
      </c>
    </row>
    <row r="2392" spans="1:19">
      <c r="A2392" t="s">
        <v>5858</v>
      </c>
      <c r="B2392" s="1">
        <v>45145</v>
      </c>
      <c r="C2392" t="s">
        <v>33</v>
      </c>
      <c r="D2392">
        <v>21</v>
      </c>
      <c r="E2392" t="s">
        <v>23</v>
      </c>
      <c r="F2392">
        <v>0</v>
      </c>
      <c r="G2392">
        <v>3</v>
      </c>
      <c r="H2392" t="s">
        <v>3686</v>
      </c>
      <c r="I2392">
        <v>2235</v>
      </c>
      <c r="J2392">
        <v>6</v>
      </c>
      <c r="K2392">
        <v>24</v>
      </c>
      <c r="M2392" t="s">
        <v>23</v>
      </c>
      <c r="N2392" t="s">
        <v>23</v>
      </c>
      <c r="O2392" t="s">
        <v>49</v>
      </c>
      <c r="P2392" t="s">
        <v>26</v>
      </c>
      <c r="Q2392" t="s">
        <v>50</v>
      </c>
      <c r="R2392" t="s">
        <v>5859</v>
      </c>
      <c r="S2392" t="s">
        <v>5860</v>
      </c>
    </row>
    <row r="2393" spans="1:19">
      <c r="A2393" t="s">
        <v>5861</v>
      </c>
      <c r="B2393" s="1">
        <v>44365</v>
      </c>
      <c r="C2393" t="s">
        <v>22</v>
      </c>
      <c r="D2393">
        <v>51</v>
      </c>
      <c r="E2393" t="s">
        <v>39</v>
      </c>
      <c r="F2393">
        <v>0</v>
      </c>
      <c r="G2393">
        <v>3</v>
      </c>
      <c r="H2393" t="s">
        <v>3686</v>
      </c>
      <c r="I2393">
        <v>5629</v>
      </c>
      <c r="J2393">
        <v>0</v>
      </c>
      <c r="K2393">
        <v>50</v>
      </c>
      <c r="L2393" t="s">
        <v>142</v>
      </c>
      <c r="M2393" t="s">
        <v>39</v>
      </c>
      <c r="N2393" t="s">
        <v>23</v>
      </c>
      <c r="O2393" t="s">
        <v>49</v>
      </c>
      <c r="P2393" t="s">
        <v>26</v>
      </c>
      <c r="Q2393" t="s">
        <v>50</v>
      </c>
      <c r="R2393" t="s">
        <v>2840</v>
      </c>
      <c r="S2393" t="s">
        <v>5862</v>
      </c>
    </row>
    <row r="2394" spans="1:19">
      <c r="A2394" t="s">
        <v>5863</v>
      </c>
      <c r="B2394" s="1">
        <v>43929</v>
      </c>
      <c r="C2394" t="s">
        <v>33</v>
      </c>
      <c r="D2394">
        <v>49</v>
      </c>
      <c r="E2394" t="s">
        <v>23</v>
      </c>
      <c r="F2394">
        <v>1</v>
      </c>
      <c r="G2394">
        <v>3</v>
      </c>
      <c r="H2394" t="s">
        <v>3686</v>
      </c>
      <c r="I2394">
        <v>5574</v>
      </c>
      <c r="J2394">
        <v>7</v>
      </c>
      <c r="K2394">
        <v>64</v>
      </c>
      <c r="L2394" t="s">
        <v>142</v>
      </c>
      <c r="M2394" t="s">
        <v>23</v>
      </c>
      <c r="N2394" t="s">
        <v>23</v>
      </c>
      <c r="O2394" t="s">
        <v>25</v>
      </c>
      <c r="P2394" t="s">
        <v>164</v>
      </c>
      <c r="Q2394" t="s">
        <v>27</v>
      </c>
      <c r="R2394" t="s">
        <v>5864</v>
      </c>
      <c r="S2394" t="s">
        <v>5865</v>
      </c>
    </row>
    <row r="2395" spans="1:19">
      <c r="A2395" t="s">
        <v>5866</v>
      </c>
      <c r="B2395" s="1">
        <v>45845</v>
      </c>
      <c r="C2395" t="s">
        <v>22</v>
      </c>
      <c r="D2395">
        <v>32</v>
      </c>
      <c r="E2395" t="s">
        <v>39</v>
      </c>
      <c r="F2395">
        <v>0</v>
      </c>
      <c r="G2395">
        <v>3</v>
      </c>
      <c r="H2395" t="s">
        <v>3751</v>
      </c>
      <c r="I2395">
        <v>5289</v>
      </c>
      <c r="J2395">
        <v>0</v>
      </c>
      <c r="K2395">
        <v>1</v>
      </c>
      <c r="M2395" t="s">
        <v>23</v>
      </c>
      <c r="N2395" t="s">
        <v>23</v>
      </c>
      <c r="O2395" t="s">
        <v>49</v>
      </c>
      <c r="P2395" t="s">
        <v>26</v>
      </c>
      <c r="Q2395" t="s">
        <v>50</v>
      </c>
      <c r="R2395" t="s">
        <v>4140</v>
      </c>
      <c r="S2395" t="s">
        <v>5867</v>
      </c>
    </row>
    <row r="2396" spans="1:19">
      <c r="A2396" t="s">
        <v>5868</v>
      </c>
      <c r="B2396" s="1">
        <v>45662</v>
      </c>
      <c r="C2396" t="s">
        <v>22</v>
      </c>
      <c r="D2396">
        <v>31</v>
      </c>
      <c r="E2396" t="s">
        <v>23</v>
      </c>
      <c r="F2396">
        <v>1</v>
      </c>
      <c r="G2396">
        <v>3</v>
      </c>
      <c r="H2396" t="s">
        <v>3686</v>
      </c>
      <c r="I2396">
        <v>4954</v>
      </c>
      <c r="J2396">
        <v>9</v>
      </c>
      <c r="K2396">
        <v>7</v>
      </c>
      <c r="M2396" t="s">
        <v>23</v>
      </c>
      <c r="N2396" t="s">
        <v>39</v>
      </c>
      <c r="P2396" t="s">
        <v>26</v>
      </c>
      <c r="Q2396" t="s">
        <v>50</v>
      </c>
      <c r="R2396" t="s">
        <v>1415</v>
      </c>
      <c r="S2396" t="s">
        <v>5869</v>
      </c>
    </row>
    <row r="2397" spans="1:19">
      <c r="A2397" t="s">
        <v>5870</v>
      </c>
      <c r="B2397" s="1">
        <v>44095</v>
      </c>
      <c r="C2397" t="s">
        <v>33</v>
      </c>
      <c r="D2397">
        <v>36</v>
      </c>
      <c r="E2397" t="s">
        <v>39</v>
      </c>
      <c r="F2397">
        <v>0</v>
      </c>
      <c r="G2397">
        <v>3</v>
      </c>
      <c r="H2397" t="s">
        <v>3686</v>
      </c>
      <c r="I2397">
        <v>5470</v>
      </c>
      <c r="J2397">
        <v>0</v>
      </c>
      <c r="K2397">
        <v>59</v>
      </c>
      <c r="M2397" t="s">
        <v>23</v>
      </c>
      <c r="N2397" t="s">
        <v>23</v>
      </c>
      <c r="O2397" t="s">
        <v>25</v>
      </c>
      <c r="P2397" t="s">
        <v>164</v>
      </c>
      <c r="Q2397" t="s">
        <v>27</v>
      </c>
      <c r="R2397" t="s">
        <v>2833</v>
      </c>
      <c r="S2397" t="s">
        <v>5871</v>
      </c>
    </row>
    <row r="2398" spans="1:19">
      <c r="A2398" t="s">
        <v>5872</v>
      </c>
      <c r="B2398" s="1">
        <v>44229</v>
      </c>
      <c r="C2398" t="s">
        <v>33</v>
      </c>
      <c r="D2398">
        <v>40</v>
      </c>
      <c r="E2398" t="s">
        <v>23</v>
      </c>
      <c r="F2398">
        <v>2</v>
      </c>
      <c r="G2398">
        <v>3</v>
      </c>
      <c r="H2398" t="s">
        <v>3686</v>
      </c>
      <c r="I2398">
        <v>6275</v>
      </c>
      <c r="J2398">
        <v>7</v>
      </c>
      <c r="K2398">
        <v>54</v>
      </c>
      <c r="L2398" t="s">
        <v>142</v>
      </c>
      <c r="M2398" t="s">
        <v>23</v>
      </c>
      <c r="N2398" t="s">
        <v>23</v>
      </c>
      <c r="O2398" t="s">
        <v>49</v>
      </c>
      <c r="P2398" t="s">
        <v>26</v>
      </c>
      <c r="Q2398" t="s">
        <v>27</v>
      </c>
      <c r="R2398" t="s">
        <v>1935</v>
      </c>
      <c r="S2398" t="s">
        <v>5873</v>
      </c>
    </row>
    <row r="2399" spans="1:19">
      <c r="A2399" t="s">
        <v>5874</v>
      </c>
      <c r="B2399" s="1">
        <v>45689</v>
      </c>
      <c r="C2399" t="s">
        <v>22</v>
      </c>
      <c r="D2399">
        <v>22</v>
      </c>
      <c r="E2399" t="s">
        <v>39</v>
      </c>
      <c r="F2399">
        <v>0</v>
      </c>
      <c r="G2399">
        <v>3</v>
      </c>
      <c r="H2399" t="s">
        <v>3686</v>
      </c>
      <c r="I2399">
        <v>2482</v>
      </c>
      <c r="J2399">
        <v>0</v>
      </c>
      <c r="K2399">
        <v>6</v>
      </c>
      <c r="M2399" t="s">
        <v>23</v>
      </c>
      <c r="N2399" t="s">
        <v>23</v>
      </c>
      <c r="O2399" t="s">
        <v>49</v>
      </c>
      <c r="P2399" t="s">
        <v>26</v>
      </c>
      <c r="Q2399" t="s">
        <v>27</v>
      </c>
      <c r="R2399" t="s">
        <v>1088</v>
      </c>
      <c r="S2399" t="s">
        <v>5875</v>
      </c>
    </row>
    <row r="2400" spans="1:19">
      <c r="A2400" t="s">
        <v>5876</v>
      </c>
      <c r="B2400" s="1">
        <v>45244</v>
      </c>
      <c r="C2400" t="s">
        <v>22</v>
      </c>
      <c r="D2400">
        <v>28</v>
      </c>
      <c r="E2400" t="s">
        <v>39</v>
      </c>
      <c r="F2400">
        <v>0</v>
      </c>
      <c r="G2400">
        <v>3</v>
      </c>
      <c r="H2400" t="s">
        <v>3686</v>
      </c>
      <c r="I2400">
        <v>2887</v>
      </c>
      <c r="J2400">
        <v>0</v>
      </c>
      <c r="K2400">
        <v>21</v>
      </c>
      <c r="M2400" t="s">
        <v>23</v>
      </c>
      <c r="N2400" t="s">
        <v>23</v>
      </c>
      <c r="O2400" t="s">
        <v>49</v>
      </c>
      <c r="P2400" t="s">
        <v>26</v>
      </c>
      <c r="Q2400" t="s">
        <v>27</v>
      </c>
      <c r="R2400" t="s">
        <v>5877</v>
      </c>
      <c r="S2400" t="s">
        <v>5878</v>
      </c>
    </row>
    <row r="2401" spans="1:19">
      <c r="A2401" t="s">
        <v>5879</v>
      </c>
      <c r="B2401" s="1">
        <v>44304</v>
      </c>
      <c r="C2401" t="s">
        <v>22</v>
      </c>
      <c r="D2401">
        <v>27</v>
      </c>
      <c r="E2401" t="s">
        <v>23</v>
      </c>
      <c r="F2401">
        <v>0</v>
      </c>
      <c r="G2401">
        <v>3</v>
      </c>
      <c r="H2401" t="s">
        <v>3686</v>
      </c>
      <c r="I2401">
        <v>4465</v>
      </c>
      <c r="J2401">
        <v>1</v>
      </c>
      <c r="K2401">
        <v>52</v>
      </c>
      <c r="M2401" t="s">
        <v>23</v>
      </c>
      <c r="N2401" t="s">
        <v>23</v>
      </c>
      <c r="O2401" t="s">
        <v>25</v>
      </c>
      <c r="P2401" t="s">
        <v>26</v>
      </c>
      <c r="Q2401" t="s">
        <v>50</v>
      </c>
      <c r="R2401" t="s">
        <v>41</v>
      </c>
      <c r="S2401" t="s">
        <v>5880</v>
      </c>
    </row>
    <row r="2402" spans="1:19">
      <c r="A2402" t="s">
        <v>5881</v>
      </c>
      <c r="B2402" s="1">
        <v>43779</v>
      </c>
      <c r="C2402" t="s">
        <v>33</v>
      </c>
      <c r="D2402">
        <v>52</v>
      </c>
      <c r="E2402" t="s">
        <v>23</v>
      </c>
      <c r="F2402">
        <v>0</v>
      </c>
      <c r="G2402">
        <v>3</v>
      </c>
      <c r="H2402" t="s">
        <v>3686</v>
      </c>
      <c r="I2402">
        <v>5031</v>
      </c>
      <c r="J2402">
        <v>6</v>
      </c>
      <c r="K2402">
        <v>69</v>
      </c>
      <c r="M2402" t="s">
        <v>23</v>
      </c>
      <c r="N2402" t="s">
        <v>23</v>
      </c>
      <c r="O2402" t="s">
        <v>25</v>
      </c>
      <c r="P2402" t="s">
        <v>164</v>
      </c>
      <c r="Q2402" t="s">
        <v>27</v>
      </c>
      <c r="R2402" t="s">
        <v>803</v>
      </c>
      <c r="S2402" t="s">
        <v>5882</v>
      </c>
    </row>
    <row r="2403" spans="1:19">
      <c r="A2403" t="s">
        <v>5883</v>
      </c>
      <c r="B2403" s="1">
        <v>44272</v>
      </c>
      <c r="C2403" t="s">
        <v>22</v>
      </c>
      <c r="D2403">
        <v>35</v>
      </c>
      <c r="E2403" t="s">
        <v>23</v>
      </c>
      <c r="F2403">
        <v>2</v>
      </c>
      <c r="G2403">
        <v>3</v>
      </c>
      <c r="H2403" t="s">
        <v>3686</v>
      </c>
      <c r="I2403">
        <v>5570</v>
      </c>
      <c r="J2403">
        <v>1</v>
      </c>
      <c r="K2403">
        <v>53</v>
      </c>
      <c r="L2403" t="s">
        <v>142</v>
      </c>
      <c r="M2403" t="s">
        <v>23</v>
      </c>
      <c r="N2403" t="s">
        <v>23</v>
      </c>
      <c r="O2403" t="s">
        <v>49</v>
      </c>
      <c r="P2403" t="s">
        <v>202</v>
      </c>
      <c r="Q2403" t="s">
        <v>27</v>
      </c>
      <c r="R2403" t="s">
        <v>5884</v>
      </c>
      <c r="S2403" t="s">
        <v>5885</v>
      </c>
    </row>
    <row r="2404" spans="1:19">
      <c r="A2404" t="s">
        <v>5886</v>
      </c>
      <c r="B2404" s="1">
        <v>44808</v>
      </c>
      <c r="C2404" t="s">
        <v>22</v>
      </c>
      <c r="D2404">
        <v>64</v>
      </c>
      <c r="E2404" t="s">
        <v>39</v>
      </c>
      <c r="F2404">
        <v>0</v>
      </c>
      <c r="G2404">
        <v>3</v>
      </c>
      <c r="H2404" t="s">
        <v>3686</v>
      </c>
      <c r="I2404">
        <v>3481</v>
      </c>
      <c r="J2404">
        <v>0</v>
      </c>
      <c r="K2404">
        <v>35</v>
      </c>
      <c r="M2404" t="s">
        <v>23</v>
      </c>
      <c r="N2404" t="s">
        <v>39</v>
      </c>
      <c r="P2404" t="s">
        <v>164</v>
      </c>
      <c r="Q2404" t="s">
        <v>50</v>
      </c>
      <c r="R2404" t="s">
        <v>395</v>
      </c>
      <c r="S2404" t="s">
        <v>5887</v>
      </c>
    </row>
    <row r="2405" spans="1:19">
      <c r="A2405" t="s">
        <v>5888</v>
      </c>
      <c r="B2405" s="1">
        <v>44631</v>
      </c>
      <c r="C2405" t="s">
        <v>22</v>
      </c>
      <c r="D2405">
        <v>65</v>
      </c>
      <c r="E2405" t="s">
        <v>23</v>
      </c>
      <c r="F2405">
        <v>0</v>
      </c>
      <c r="G2405">
        <v>3</v>
      </c>
      <c r="H2405" t="s">
        <v>3686</v>
      </c>
      <c r="I2405">
        <v>3920</v>
      </c>
      <c r="J2405">
        <v>8</v>
      </c>
      <c r="K2405">
        <v>41</v>
      </c>
      <c r="L2405" t="s">
        <v>142</v>
      </c>
      <c r="M2405" t="s">
        <v>39</v>
      </c>
      <c r="N2405" t="s">
        <v>23</v>
      </c>
      <c r="O2405" t="s">
        <v>56</v>
      </c>
      <c r="P2405" t="s">
        <v>164</v>
      </c>
      <c r="Q2405" t="s">
        <v>27</v>
      </c>
      <c r="R2405" t="s">
        <v>1942</v>
      </c>
      <c r="S2405" t="s">
        <v>5889</v>
      </c>
    </row>
    <row r="2406" spans="1:19">
      <c r="A2406" t="s">
        <v>5890</v>
      </c>
      <c r="B2406" s="1">
        <v>45090</v>
      </c>
      <c r="C2406" t="s">
        <v>33</v>
      </c>
      <c r="D2406">
        <v>71</v>
      </c>
      <c r="E2406" t="s">
        <v>39</v>
      </c>
      <c r="F2406">
        <v>0</v>
      </c>
      <c r="G2406">
        <v>3</v>
      </c>
      <c r="H2406" t="s">
        <v>3686</v>
      </c>
      <c r="I2406">
        <v>5700</v>
      </c>
      <c r="J2406">
        <v>0</v>
      </c>
      <c r="K2406">
        <v>26</v>
      </c>
      <c r="M2406" t="s">
        <v>23</v>
      </c>
      <c r="N2406" t="s">
        <v>23</v>
      </c>
      <c r="O2406" t="s">
        <v>25</v>
      </c>
      <c r="P2406" t="s">
        <v>26</v>
      </c>
      <c r="Q2406" t="s">
        <v>50</v>
      </c>
      <c r="R2406" t="s">
        <v>748</v>
      </c>
      <c r="S2406" t="s">
        <v>5891</v>
      </c>
    </row>
    <row r="2407" spans="1:19">
      <c r="A2407" t="s">
        <v>5892</v>
      </c>
      <c r="B2407" s="1">
        <v>44612</v>
      </c>
      <c r="C2407" t="s">
        <v>22</v>
      </c>
      <c r="D2407">
        <v>28</v>
      </c>
      <c r="E2407" t="s">
        <v>39</v>
      </c>
      <c r="F2407">
        <v>0</v>
      </c>
      <c r="G2407">
        <v>3</v>
      </c>
      <c r="H2407" t="s">
        <v>3686</v>
      </c>
      <c r="I2407">
        <v>2887</v>
      </c>
      <c r="J2407">
        <v>0</v>
      </c>
      <c r="K2407">
        <v>42</v>
      </c>
      <c r="L2407" t="s">
        <v>142</v>
      </c>
      <c r="M2407" t="s">
        <v>23</v>
      </c>
      <c r="N2407" t="s">
        <v>23</v>
      </c>
      <c r="O2407" t="s">
        <v>25</v>
      </c>
      <c r="P2407" t="s">
        <v>202</v>
      </c>
      <c r="Q2407" t="s">
        <v>27</v>
      </c>
      <c r="R2407" t="s">
        <v>947</v>
      </c>
      <c r="S2407" t="s">
        <v>5893</v>
      </c>
    </row>
    <row r="2408" spans="1:19">
      <c r="A2408" t="s">
        <v>5894</v>
      </c>
      <c r="B2408" s="1">
        <v>45614</v>
      </c>
      <c r="C2408" t="s">
        <v>33</v>
      </c>
      <c r="D2408">
        <v>31</v>
      </c>
      <c r="E2408" t="s">
        <v>23</v>
      </c>
      <c r="F2408">
        <v>0</v>
      </c>
      <c r="G2408">
        <v>3</v>
      </c>
      <c r="H2408" t="s">
        <v>3686</v>
      </c>
      <c r="I2408">
        <v>4562</v>
      </c>
      <c r="J2408">
        <v>9</v>
      </c>
      <c r="K2408">
        <v>9</v>
      </c>
      <c r="L2408" t="s">
        <v>48</v>
      </c>
      <c r="M2408" t="s">
        <v>23</v>
      </c>
      <c r="N2408" t="s">
        <v>23</v>
      </c>
      <c r="O2408" t="s">
        <v>49</v>
      </c>
      <c r="P2408" t="s">
        <v>202</v>
      </c>
      <c r="Q2408" t="s">
        <v>50</v>
      </c>
      <c r="R2408" t="s">
        <v>1408</v>
      </c>
      <c r="S2408" t="s">
        <v>5895</v>
      </c>
    </row>
    <row r="2409" spans="1:19">
      <c r="A2409" t="s">
        <v>5896</v>
      </c>
      <c r="B2409" s="1">
        <v>44805</v>
      </c>
      <c r="C2409" t="s">
        <v>33</v>
      </c>
      <c r="D2409">
        <v>37</v>
      </c>
      <c r="E2409" t="s">
        <v>23</v>
      </c>
      <c r="F2409">
        <v>1</v>
      </c>
      <c r="G2409">
        <v>3</v>
      </c>
      <c r="H2409" t="s">
        <v>3686</v>
      </c>
      <c r="I2409">
        <v>4177</v>
      </c>
      <c r="J2409">
        <v>5</v>
      </c>
      <c r="K2409">
        <v>35</v>
      </c>
      <c r="M2409" t="s">
        <v>23</v>
      </c>
      <c r="N2409" t="s">
        <v>39</v>
      </c>
      <c r="P2409" t="s">
        <v>164</v>
      </c>
      <c r="Q2409" t="s">
        <v>50</v>
      </c>
      <c r="R2409" t="s">
        <v>2195</v>
      </c>
      <c r="S2409" t="s">
        <v>5897</v>
      </c>
    </row>
    <row r="2410" spans="1:19">
      <c r="A2410" t="s">
        <v>5898</v>
      </c>
      <c r="B2410" s="1">
        <v>43821</v>
      </c>
      <c r="C2410" t="s">
        <v>33</v>
      </c>
      <c r="D2410">
        <v>63</v>
      </c>
      <c r="E2410" t="s">
        <v>39</v>
      </c>
      <c r="F2410">
        <v>0</v>
      </c>
      <c r="G2410">
        <v>3</v>
      </c>
      <c r="H2410" t="s">
        <v>3686</v>
      </c>
      <c r="I2410">
        <v>5531</v>
      </c>
      <c r="J2410">
        <v>0</v>
      </c>
      <c r="K2410">
        <v>68</v>
      </c>
      <c r="M2410" t="s">
        <v>23</v>
      </c>
      <c r="N2410" t="s">
        <v>23</v>
      </c>
      <c r="O2410" t="s">
        <v>49</v>
      </c>
      <c r="P2410" t="s">
        <v>164</v>
      </c>
      <c r="Q2410" t="s">
        <v>27</v>
      </c>
      <c r="R2410" t="s">
        <v>1056</v>
      </c>
      <c r="S2410" t="s">
        <v>5899</v>
      </c>
    </row>
    <row r="2411" spans="1:19">
      <c r="A2411" t="s">
        <v>5900</v>
      </c>
      <c r="B2411" s="1">
        <v>43702</v>
      </c>
      <c r="C2411" t="s">
        <v>22</v>
      </c>
      <c r="D2411">
        <v>52</v>
      </c>
      <c r="E2411" t="s">
        <v>23</v>
      </c>
      <c r="F2411">
        <v>0</v>
      </c>
      <c r="G2411">
        <v>3</v>
      </c>
      <c r="H2411" t="s">
        <v>3686</v>
      </c>
      <c r="I2411">
        <v>5152</v>
      </c>
      <c r="J2411">
        <v>1</v>
      </c>
      <c r="K2411">
        <v>72</v>
      </c>
      <c r="M2411" t="s">
        <v>23</v>
      </c>
      <c r="N2411" t="s">
        <v>23</v>
      </c>
      <c r="O2411" t="s">
        <v>25</v>
      </c>
      <c r="P2411" t="s">
        <v>164</v>
      </c>
      <c r="Q2411" t="s">
        <v>27</v>
      </c>
      <c r="R2411" t="s">
        <v>803</v>
      </c>
      <c r="S2411" t="s">
        <v>5901</v>
      </c>
    </row>
    <row r="2412" spans="1:19">
      <c r="A2412" t="s">
        <v>5902</v>
      </c>
      <c r="B2412" s="1">
        <v>44260</v>
      </c>
      <c r="C2412" t="s">
        <v>22</v>
      </c>
      <c r="D2412">
        <v>37</v>
      </c>
      <c r="E2412" t="s">
        <v>23</v>
      </c>
      <c r="F2412">
        <v>3</v>
      </c>
      <c r="G2412">
        <v>3</v>
      </c>
      <c r="H2412" t="s">
        <v>3686</v>
      </c>
      <c r="I2412">
        <v>5794</v>
      </c>
      <c r="J2412">
        <v>3</v>
      </c>
      <c r="K2412">
        <v>53</v>
      </c>
      <c r="L2412" t="s">
        <v>142</v>
      </c>
      <c r="M2412" t="s">
        <v>23</v>
      </c>
      <c r="N2412" t="s">
        <v>39</v>
      </c>
      <c r="P2412" t="s">
        <v>164</v>
      </c>
      <c r="Q2412" t="s">
        <v>50</v>
      </c>
      <c r="R2412" t="s">
        <v>4434</v>
      </c>
      <c r="S2412" t="s">
        <v>5903</v>
      </c>
    </row>
    <row r="2413" spans="1:19">
      <c r="A2413" t="s">
        <v>5904</v>
      </c>
      <c r="B2413" s="1">
        <v>44952</v>
      </c>
      <c r="C2413" t="s">
        <v>22</v>
      </c>
      <c r="D2413">
        <v>37</v>
      </c>
      <c r="E2413" t="s">
        <v>23</v>
      </c>
      <c r="F2413">
        <v>3</v>
      </c>
      <c r="G2413">
        <v>3</v>
      </c>
      <c r="H2413" t="s">
        <v>3686</v>
      </c>
      <c r="I2413">
        <v>2132</v>
      </c>
      <c r="J2413">
        <v>1</v>
      </c>
      <c r="K2413">
        <v>31</v>
      </c>
      <c r="L2413" t="s">
        <v>40</v>
      </c>
      <c r="M2413" t="s">
        <v>23</v>
      </c>
      <c r="N2413" t="s">
        <v>23</v>
      </c>
      <c r="O2413" t="s">
        <v>25</v>
      </c>
      <c r="P2413" t="s">
        <v>26</v>
      </c>
      <c r="Q2413" t="s">
        <v>27</v>
      </c>
      <c r="R2413" t="s">
        <v>1499</v>
      </c>
      <c r="S2413" t="s">
        <v>5905</v>
      </c>
    </row>
    <row r="2414" spans="1:19">
      <c r="A2414" t="s">
        <v>5906</v>
      </c>
      <c r="B2414" s="1">
        <v>44099</v>
      </c>
      <c r="C2414" t="s">
        <v>33</v>
      </c>
      <c r="D2414">
        <v>40</v>
      </c>
      <c r="E2414" t="s">
        <v>23</v>
      </c>
      <c r="F2414">
        <v>0</v>
      </c>
      <c r="G2414">
        <v>3</v>
      </c>
      <c r="H2414" t="s">
        <v>3686</v>
      </c>
      <c r="I2414">
        <v>5446</v>
      </c>
      <c r="J2414">
        <v>4</v>
      </c>
      <c r="K2414">
        <v>59</v>
      </c>
      <c r="L2414" t="s">
        <v>142</v>
      </c>
      <c r="M2414" t="s">
        <v>23</v>
      </c>
      <c r="N2414" t="s">
        <v>23</v>
      </c>
      <c r="O2414" t="s">
        <v>49</v>
      </c>
      <c r="P2414" t="s">
        <v>164</v>
      </c>
      <c r="Q2414" t="s">
        <v>50</v>
      </c>
      <c r="R2414" t="s">
        <v>5907</v>
      </c>
      <c r="S2414" t="s">
        <v>5908</v>
      </c>
    </row>
    <row r="2415" spans="1:19">
      <c r="A2415" t="s">
        <v>5909</v>
      </c>
      <c r="B2415" s="1">
        <v>45729</v>
      </c>
      <c r="C2415" t="s">
        <v>22</v>
      </c>
      <c r="D2415">
        <v>38</v>
      </c>
      <c r="E2415" t="s">
        <v>23</v>
      </c>
      <c r="F2415">
        <v>1</v>
      </c>
      <c r="G2415">
        <v>3</v>
      </c>
      <c r="H2415" t="s">
        <v>3686</v>
      </c>
      <c r="I2415">
        <v>3598</v>
      </c>
      <c r="J2415">
        <v>3</v>
      </c>
      <c r="K2415">
        <v>5</v>
      </c>
      <c r="M2415" t="s">
        <v>23</v>
      </c>
      <c r="N2415" t="s">
        <v>23</v>
      </c>
      <c r="O2415" t="s">
        <v>56</v>
      </c>
      <c r="P2415" t="s">
        <v>26</v>
      </c>
      <c r="Q2415" t="s">
        <v>50</v>
      </c>
      <c r="R2415" t="s">
        <v>1088</v>
      </c>
      <c r="S2415" t="s">
        <v>5910</v>
      </c>
    </row>
    <row r="2416" spans="1:19">
      <c r="A2416" t="s">
        <v>5911</v>
      </c>
      <c r="B2416" s="1">
        <v>45190</v>
      </c>
      <c r="C2416" t="s">
        <v>33</v>
      </c>
      <c r="D2416">
        <v>21</v>
      </c>
      <c r="E2416" t="s">
        <v>39</v>
      </c>
      <c r="F2416">
        <v>0</v>
      </c>
      <c r="G2416">
        <v>3</v>
      </c>
      <c r="H2416" t="s">
        <v>3686</v>
      </c>
      <c r="I2416">
        <v>4402</v>
      </c>
      <c r="J2416">
        <v>0</v>
      </c>
      <c r="K2416">
        <v>23</v>
      </c>
      <c r="M2416" t="s">
        <v>23</v>
      </c>
      <c r="N2416" t="s">
        <v>39</v>
      </c>
      <c r="P2416" t="s">
        <v>202</v>
      </c>
      <c r="Q2416" t="s">
        <v>50</v>
      </c>
      <c r="R2416" t="s">
        <v>610</v>
      </c>
      <c r="S2416" t="s">
        <v>5912</v>
      </c>
    </row>
    <row r="2417" spans="1:19">
      <c r="A2417" t="s">
        <v>5913</v>
      </c>
      <c r="B2417" s="1">
        <v>43993</v>
      </c>
      <c r="C2417" t="s">
        <v>33</v>
      </c>
      <c r="D2417">
        <v>51</v>
      </c>
      <c r="E2417" t="s">
        <v>39</v>
      </c>
      <c r="F2417">
        <v>3</v>
      </c>
      <c r="G2417">
        <v>3</v>
      </c>
      <c r="H2417" t="s">
        <v>3686</v>
      </c>
      <c r="I2417">
        <v>4535</v>
      </c>
      <c r="J2417">
        <v>0</v>
      </c>
      <c r="K2417">
        <v>62</v>
      </c>
      <c r="L2417" t="s">
        <v>142</v>
      </c>
      <c r="M2417" t="s">
        <v>23</v>
      </c>
      <c r="N2417" t="s">
        <v>39</v>
      </c>
      <c r="P2417" t="s">
        <v>164</v>
      </c>
      <c r="Q2417" t="s">
        <v>27</v>
      </c>
      <c r="R2417" t="s">
        <v>3929</v>
      </c>
      <c r="S2417" t="s">
        <v>5914</v>
      </c>
    </row>
    <row r="2418" spans="1:19">
      <c r="A2418" t="s">
        <v>5915</v>
      </c>
      <c r="B2418" s="1">
        <v>44857</v>
      </c>
      <c r="C2418" t="s">
        <v>22</v>
      </c>
      <c r="D2418">
        <v>54</v>
      </c>
      <c r="E2418" t="s">
        <v>39</v>
      </c>
      <c r="F2418">
        <v>0</v>
      </c>
      <c r="G2418">
        <v>3</v>
      </c>
      <c r="H2418" t="s">
        <v>3686</v>
      </c>
      <c r="I2418">
        <v>2026</v>
      </c>
      <c r="J2418">
        <v>0</v>
      </c>
      <c r="K2418">
        <v>34</v>
      </c>
      <c r="M2418" t="s">
        <v>23</v>
      </c>
      <c r="N2418" t="s">
        <v>39</v>
      </c>
      <c r="P2418" t="s">
        <v>164</v>
      </c>
      <c r="Q2418" t="s">
        <v>27</v>
      </c>
      <c r="R2418" t="s">
        <v>5501</v>
      </c>
      <c r="S2418" t="s">
        <v>5916</v>
      </c>
    </row>
    <row r="2419" spans="1:19">
      <c r="A2419" t="s">
        <v>5917</v>
      </c>
      <c r="B2419" s="1">
        <v>43702</v>
      </c>
      <c r="C2419" t="s">
        <v>22</v>
      </c>
      <c r="D2419">
        <v>36</v>
      </c>
      <c r="E2419" t="s">
        <v>39</v>
      </c>
      <c r="F2419">
        <v>0</v>
      </c>
      <c r="G2419">
        <v>3</v>
      </c>
      <c r="H2419" t="s">
        <v>3686</v>
      </c>
      <c r="I2419">
        <v>4921</v>
      </c>
      <c r="J2419">
        <v>0</v>
      </c>
      <c r="K2419">
        <v>72</v>
      </c>
      <c r="L2419" t="s">
        <v>316</v>
      </c>
      <c r="M2419" t="s">
        <v>39</v>
      </c>
      <c r="N2419" t="s">
        <v>23</v>
      </c>
      <c r="O2419" t="s">
        <v>56</v>
      </c>
      <c r="P2419" t="s">
        <v>164</v>
      </c>
      <c r="Q2419" t="s">
        <v>27</v>
      </c>
      <c r="R2419" t="s">
        <v>4738</v>
      </c>
      <c r="S2419" t="s">
        <v>5918</v>
      </c>
    </row>
    <row r="2420" spans="1:19">
      <c r="A2420" t="s">
        <v>5919</v>
      </c>
      <c r="B2420" s="1">
        <v>43685</v>
      </c>
      <c r="C2420" t="s">
        <v>22</v>
      </c>
      <c r="D2420">
        <v>25</v>
      </c>
      <c r="E2420" t="s">
        <v>23</v>
      </c>
      <c r="F2420">
        <v>3</v>
      </c>
      <c r="G2420">
        <v>3</v>
      </c>
      <c r="H2420" t="s">
        <v>3686</v>
      </c>
      <c r="I2420">
        <v>4054</v>
      </c>
      <c r="J2420">
        <v>1</v>
      </c>
      <c r="K2420">
        <v>72</v>
      </c>
      <c r="M2420" t="s">
        <v>23</v>
      </c>
      <c r="N2420" t="s">
        <v>23</v>
      </c>
      <c r="O2420" t="s">
        <v>25</v>
      </c>
      <c r="P2420" t="s">
        <v>164</v>
      </c>
      <c r="Q2420" t="s">
        <v>50</v>
      </c>
      <c r="R2420" t="s">
        <v>5506</v>
      </c>
      <c r="S2420" t="s">
        <v>5920</v>
      </c>
    </row>
    <row r="2421" spans="1:19">
      <c r="A2421" t="s">
        <v>5921</v>
      </c>
      <c r="B2421" s="1">
        <v>45375</v>
      </c>
      <c r="C2421" t="s">
        <v>22</v>
      </c>
      <c r="D2421">
        <v>48</v>
      </c>
      <c r="E2421" t="s">
        <v>23</v>
      </c>
      <c r="F2421">
        <v>3</v>
      </c>
      <c r="G2421">
        <v>3</v>
      </c>
      <c r="H2421" t="s">
        <v>3686</v>
      </c>
      <c r="I2421">
        <v>2814</v>
      </c>
      <c r="J2421">
        <v>1</v>
      </c>
      <c r="K2421">
        <v>17</v>
      </c>
      <c r="L2421" t="s">
        <v>97</v>
      </c>
      <c r="M2421" t="s">
        <v>23</v>
      </c>
      <c r="N2421" t="s">
        <v>23</v>
      </c>
      <c r="O2421" t="s">
        <v>49</v>
      </c>
      <c r="P2421" t="s">
        <v>26</v>
      </c>
      <c r="Q2421" t="s">
        <v>84</v>
      </c>
      <c r="R2421" t="s">
        <v>4999</v>
      </c>
      <c r="S2421" t="s">
        <v>5922</v>
      </c>
    </row>
    <row r="2422" spans="1:19">
      <c r="A2422" t="s">
        <v>5923</v>
      </c>
      <c r="B2422" s="1">
        <v>43685</v>
      </c>
      <c r="C2422" t="s">
        <v>33</v>
      </c>
      <c r="D2422">
        <v>41</v>
      </c>
      <c r="E2422" t="s">
        <v>39</v>
      </c>
      <c r="F2422">
        <v>0</v>
      </c>
      <c r="G2422">
        <v>3</v>
      </c>
      <c r="H2422" t="s">
        <v>3686</v>
      </c>
      <c r="I2422">
        <v>5905</v>
      </c>
      <c r="J2422">
        <v>0</v>
      </c>
      <c r="K2422">
        <v>72</v>
      </c>
      <c r="L2422" t="s">
        <v>316</v>
      </c>
      <c r="M2422" t="s">
        <v>23</v>
      </c>
      <c r="N2422" t="s">
        <v>23</v>
      </c>
      <c r="O2422" t="s">
        <v>25</v>
      </c>
      <c r="P2422" t="s">
        <v>164</v>
      </c>
      <c r="Q2422" t="s">
        <v>50</v>
      </c>
      <c r="R2422" t="s">
        <v>5924</v>
      </c>
      <c r="S2422" t="s">
        <v>5925</v>
      </c>
    </row>
    <row r="2423" spans="1:19">
      <c r="A2423" t="s">
        <v>5926</v>
      </c>
      <c r="B2423" s="1">
        <v>45798</v>
      </c>
      <c r="C2423" t="s">
        <v>22</v>
      </c>
      <c r="D2423">
        <v>32</v>
      </c>
      <c r="E2423" t="s">
        <v>39</v>
      </c>
      <c r="F2423">
        <v>0</v>
      </c>
      <c r="G2423">
        <v>3</v>
      </c>
      <c r="H2423" t="s">
        <v>3751</v>
      </c>
      <c r="I2423">
        <v>5534</v>
      </c>
      <c r="J2423">
        <v>0</v>
      </c>
      <c r="K2423">
        <v>3</v>
      </c>
      <c r="M2423" t="s">
        <v>39</v>
      </c>
      <c r="N2423" t="s">
        <v>23</v>
      </c>
      <c r="O2423" t="s">
        <v>56</v>
      </c>
      <c r="P2423" t="s">
        <v>26</v>
      </c>
      <c r="Q2423" t="s">
        <v>50</v>
      </c>
      <c r="R2423" t="s">
        <v>5927</v>
      </c>
      <c r="S2423" t="s">
        <v>5928</v>
      </c>
    </row>
    <row r="2424" spans="1:19">
      <c r="A2424" t="s">
        <v>5929</v>
      </c>
      <c r="B2424" s="1">
        <v>45481</v>
      </c>
      <c r="C2424" t="s">
        <v>33</v>
      </c>
      <c r="D2424">
        <v>40</v>
      </c>
      <c r="E2424" t="s">
        <v>23</v>
      </c>
      <c r="F2424">
        <v>3</v>
      </c>
      <c r="G2424">
        <v>3</v>
      </c>
      <c r="H2424" t="s">
        <v>3686</v>
      </c>
      <c r="I2424">
        <v>5916</v>
      </c>
      <c r="J2424">
        <v>3</v>
      </c>
      <c r="K2424">
        <v>13</v>
      </c>
      <c r="M2424" t="s">
        <v>23</v>
      </c>
      <c r="N2424" t="s">
        <v>23</v>
      </c>
      <c r="O2424" t="s">
        <v>56</v>
      </c>
      <c r="P2424" t="s">
        <v>26</v>
      </c>
      <c r="Q2424" t="s">
        <v>50</v>
      </c>
      <c r="R2424" t="s">
        <v>5930</v>
      </c>
      <c r="S2424" t="s">
        <v>5931</v>
      </c>
    </row>
    <row r="2425" spans="1:19">
      <c r="A2425" t="s">
        <v>5932</v>
      </c>
      <c r="B2425" s="1">
        <v>45424</v>
      </c>
      <c r="C2425" t="s">
        <v>33</v>
      </c>
      <c r="D2425">
        <v>58</v>
      </c>
      <c r="E2425" t="s">
        <v>39</v>
      </c>
      <c r="F2425">
        <v>0</v>
      </c>
      <c r="G2425">
        <v>3</v>
      </c>
      <c r="H2425" t="s">
        <v>3686</v>
      </c>
      <c r="I2425">
        <v>4653</v>
      </c>
      <c r="J2425">
        <v>0</v>
      </c>
      <c r="K2425">
        <v>15</v>
      </c>
      <c r="L2425" t="s">
        <v>97</v>
      </c>
      <c r="M2425" t="s">
        <v>23</v>
      </c>
      <c r="N2425" t="s">
        <v>23</v>
      </c>
      <c r="O2425" t="s">
        <v>56</v>
      </c>
      <c r="P2425" t="s">
        <v>26</v>
      </c>
      <c r="Q2425" t="s">
        <v>84</v>
      </c>
      <c r="R2425" t="s">
        <v>2161</v>
      </c>
      <c r="S2425" t="s">
        <v>5933</v>
      </c>
    </row>
    <row r="2426" spans="1:19">
      <c r="A2426" t="s">
        <v>5934</v>
      </c>
      <c r="B2426" s="1">
        <v>45188</v>
      </c>
      <c r="C2426" t="s">
        <v>22</v>
      </c>
      <c r="D2426">
        <v>32</v>
      </c>
      <c r="E2426" t="s">
        <v>23</v>
      </c>
      <c r="F2426">
        <v>1</v>
      </c>
      <c r="G2426">
        <v>3</v>
      </c>
      <c r="H2426" t="s">
        <v>3686</v>
      </c>
      <c r="I2426">
        <v>4076</v>
      </c>
      <c r="J2426">
        <v>1</v>
      </c>
      <c r="K2426">
        <v>23</v>
      </c>
      <c r="L2426" t="s">
        <v>97</v>
      </c>
      <c r="M2426" t="s">
        <v>23</v>
      </c>
      <c r="N2426" t="s">
        <v>39</v>
      </c>
      <c r="P2426" t="s">
        <v>164</v>
      </c>
      <c r="Q2426" t="s">
        <v>50</v>
      </c>
      <c r="R2426" t="s">
        <v>5935</v>
      </c>
      <c r="S2426" t="s">
        <v>5936</v>
      </c>
    </row>
    <row r="2427" spans="1:19">
      <c r="A2427" t="s">
        <v>5937</v>
      </c>
      <c r="B2427" s="1">
        <v>44213</v>
      </c>
      <c r="C2427" t="s">
        <v>33</v>
      </c>
      <c r="D2427">
        <v>20</v>
      </c>
      <c r="E2427" t="s">
        <v>23</v>
      </c>
      <c r="F2427">
        <v>0</v>
      </c>
      <c r="G2427">
        <v>3</v>
      </c>
      <c r="H2427" t="s">
        <v>3686</v>
      </c>
      <c r="I2427">
        <v>4621</v>
      </c>
      <c r="J2427">
        <v>3</v>
      </c>
      <c r="K2427">
        <v>55</v>
      </c>
      <c r="M2427" t="s">
        <v>23</v>
      </c>
      <c r="N2427" t="s">
        <v>23</v>
      </c>
      <c r="O2427" t="s">
        <v>25</v>
      </c>
      <c r="P2427" t="s">
        <v>26</v>
      </c>
      <c r="Q2427" t="s">
        <v>50</v>
      </c>
      <c r="R2427" t="s">
        <v>2954</v>
      </c>
      <c r="S2427" t="s">
        <v>5938</v>
      </c>
    </row>
    <row r="2428" spans="1:19">
      <c r="A2428" t="s">
        <v>5939</v>
      </c>
      <c r="B2428" s="1">
        <v>45070</v>
      </c>
      <c r="C2428" t="s">
        <v>22</v>
      </c>
      <c r="D2428">
        <v>60</v>
      </c>
      <c r="E2428" t="s">
        <v>23</v>
      </c>
      <c r="F2428">
        <v>3</v>
      </c>
      <c r="G2428">
        <v>3</v>
      </c>
      <c r="H2428" t="s">
        <v>3686</v>
      </c>
      <c r="I2428">
        <v>4994</v>
      </c>
      <c r="J2428">
        <v>7</v>
      </c>
      <c r="K2428">
        <v>27</v>
      </c>
      <c r="L2428" t="s">
        <v>40</v>
      </c>
      <c r="M2428" t="s">
        <v>23</v>
      </c>
      <c r="N2428" t="s">
        <v>23</v>
      </c>
      <c r="O2428" t="s">
        <v>25</v>
      </c>
      <c r="P2428" t="s">
        <v>26</v>
      </c>
      <c r="Q2428" t="s">
        <v>27</v>
      </c>
      <c r="R2428" t="s">
        <v>1862</v>
      </c>
      <c r="S2428" t="s">
        <v>5940</v>
      </c>
    </row>
    <row r="2429" spans="1:19">
      <c r="A2429" t="s">
        <v>5941</v>
      </c>
      <c r="B2429" s="1">
        <v>45828</v>
      </c>
      <c r="C2429" t="s">
        <v>22</v>
      </c>
      <c r="D2429">
        <v>48</v>
      </c>
      <c r="E2429" t="s">
        <v>23</v>
      </c>
      <c r="F2429">
        <v>2</v>
      </c>
      <c r="G2429">
        <v>3</v>
      </c>
      <c r="H2429" t="s">
        <v>3751</v>
      </c>
      <c r="I2429">
        <v>5010</v>
      </c>
      <c r="J2429">
        <v>6</v>
      </c>
      <c r="K2429">
        <v>2</v>
      </c>
      <c r="L2429" t="s">
        <v>48</v>
      </c>
      <c r="M2429" t="s">
        <v>23</v>
      </c>
      <c r="N2429" t="s">
        <v>23</v>
      </c>
      <c r="O2429" t="s">
        <v>25</v>
      </c>
      <c r="P2429" t="s">
        <v>26</v>
      </c>
      <c r="Q2429" t="s">
        <v>50</v>
      </c>
      <c r="R2429" t="s">
        <v>1094</v>
      </c>
      <c r="S2429" t="s">
        <v>5942</v>
      </c>
    </row>
    <row r="2430" spans="1:19">
      <c r="A2430" t="s">
        <v>5943</v>
      </c>
      <c r="B2430" s="1">
        <v>44993</v>
      </c>
      <c r="C2430" t="s">
        <v>33</v>
      </c>
      <c r="D2430">
        <v>24</v>
      </c>
      <c r="E2430" t="s">
        <v>39</v>
      </c>
      <c r="F2430">
        <v>0</v>
      </c>
      <c r="G2430">
        <v>3</v>
      </c>
      <c r="H2430" t="s">
        <v>3686</v>
      </c>
      <c r="I2430">
        <v>5324</v>
      </c>
      <c r="J2430">
        <v>0</v>
      </c>
      <c r="K2430">
        <v>29</v>
      </c>
      <c r="M2430" t="s">
        <v>23</v>
      </c>
      <c r="N2430" t="s">
        <v>23</v>
      </c>
      <c r="O2430" t="s">
        <v>25</v>
      </c>
      <c r="P2430" t="s">
        <v>26</v>
      </c>
      <c r="Q2430" t="s">
        <v>50</v>
      </c>
      <c r="R2430" t="s">
        <v>572</v>
      </c>
      <c r="S2430" t="s">
        <v>5944</v>
      </c>
    </row>
    <row r="2431" spans="1:19">
      <c r="A2431" t="s">
        <v>5945</v>
      </c>
      <c r="B2431" s="1">
        <v>43878</v>
      </c>
      <c r="C2431" t="s">
        <v>33</v>
      </c>
      <c r="D2431">
        <v>33</v>
      </c>
      <c r="E2431" t="s">
        <v>39</v>
      </c>
      <c r="F2431">
        <v>0</v>
      </c>
      <c r="G2431">
        <v>3</v>
      </c>
      <c r="H2431" t="s">
        <v>3686</v>
      </c>
      <c r="I2431">
        <v>6183</v>
      </c>
      <c r="J2431">
        <v>0</v>
      </c>
      <c r="K2431">
        <v>66</v>
      </c>
      <c r="L2431" t="s">
        <v>316</v>
      </c>
      <c r="M2431" t="s">
        <v>23</v>
      </c>
      <c r="N2431" t="s">
        <v>23</v>
      </c>
      <c r="O2431" t="s">
        <v>25</v>
      </c>
      <c r="P2431" t="s">
        <v>26</v>
      </c>
      <c r="Q2431" t="s">
        <v>27</v>
      </c>
      <c r="R2431" t="s">
        <v>3422</v>
      </c>
      <c r="S2431" t="s">
        <v>5946</v>
      </c>
    </row>
    <row r="2432" spans="1:19">
      <c r="A2432" t="s">
        <v>5947</v>
      </c>
      <c r="B2432" s="1">
        <v>43744</v>
      </c>
      <c r="C2432" t="s">
        <v>33</v>
      </c>
      <c r="D2432">
        <v>30</v>
      </c>
      <c r="E2432" t="s">
        <v>23</v>
      </c>
      <c r="F2432">
        <v>1</v>
      </c>
      <c r="G2432">
        <v>3</v>
      </c>
      <c r="H2432" t="s">
        <v>3686</v>
      </c>
      <c r="I2432">
        <v>5650</v>
      </c>
      <c r="J2432">
        <v>3</v>
      </c>
      <c r="K2432">
        <v>70</v>
      </c>
      <c r="M2432" t="s">
        <v>23</v>
      </c>
      <c r="N2432" t="s">
        <v>23</v>
      </c>
      <c r="O2432" t="s">
        <v>49</v>
      </c>
      <c r="P2432" t="s">
        <v>164</v>
      </c>
      <c r="Q2432" t="s">
        <v>27</v>
      </c>
      <c r="R2432" t="s">
        <v>2908</v>
      </c>
      <c r="S2432" t="s">
        <v>5948</v>
      </c>
    </row>
    <row r="2433" spans="1:19">
      <c r="A2433" t="s">
        <v>5949</v>
      </c>
      <c r="B2433" s="1">
        <v>45665</v>
      </c>
      <c r="C2433" t="s">
        <v>33</v>
      </c>
      <c r="D2433">
        <v>29</v>
      </c>
      <c r="E2433" t="s">
        <v>39</v>
      </c>
      <c r="F2433">
        <v>0</v>
      </c>
      <c r="G2433">
        <v>3</v>
      </c>
      <c r="H2433" t="s">
        <v>3686</v>
      </c>
      <c r="I2433">
        <v>2750</v>
      </c>
      <c r="J2433">
        <v>0</v>
      </c>
      <c r="K2433">
        <v>7</v>
      </c>
      <c r="L2433" t="s">
        <v>48</v>
      </c>
      <c r="M2433" t="s">
        <v>23</v>
      </c>
      <c r="N2433" t="s">
        <v>39</v>
      </c>
      <c r="P2433" t="s">
        <v>202</v>
      </c>
      <c r="Q2433" t="s">
        <v>50</v>
      </c>
      <c r="R2433" t="s">
        <v>226</v>
      </c>
      <c r="S2433" t="s">
        <v>5950</v>
      </c>
    </row>
    <row r="2434" spans="1:19">
      <c r="A2434" t="s">
        <v>5951</v>
      </c>
      <c r="B2434" s="1">
        <v>43876</v>
      </c>
      <c r="C2434" t="s">
        <v>22</v>
      </c>
      <c r="D2434">
        <v>35</v>
      </c>
      <c r="E2434" t="s">
        <v>23</v>
      </c>
      <c r="F2434">
        <v>3</v>
      </c>
      <c r="G2434">
        <v>3</v>
      </c>
      <c r="H2434" t="s">
        <v>3686</v>
      </c>
      <c r="I2434">
        <v>5748</v>
      </c>
      <c r="J2434">
        <v>4</v>
      </c>
      <c r="K2434">
        <v>66</v>
      </c>
      <c r="M2434" t="s">
        <v>39</v>
      </c>
      <c r="N2434" t="s">
        <v>23</v>
      </c>
      <c r="O2434" t="s">
        <v>56</v>
      </c>
      <c r="P2434" t="s">
        <v>164</v>
      </c>
      <c r="Q2434" t="s">
        <v>50</v>
      </c>
      <c r="R2434" t="s">
        <v>5952</v>
      </c>
      <c r="S2434" t="s">
        <v>5953</v>
      </c>
    </row>
    <row r="2435" spans="1:19">
      <c r="A2435" t="s">
        <v>5954</v>
      </c>
      <c r="B2435" s="1">
        <v>45133</v>
      </c>
      <c r="C2435" t="s">
        <v>33</v>
      </c>
      <c r="D2435">
        <v>25</v>
      </c>
      <c r="E2435" t="s">
        <v>23</v>
      </c>
      <c r="F2435">
        <v>3</v>
      </c>
      <c r="G2435">
        <v>3</v>
      </c>
      <c r="H2435" t="s">
        <v>3686</v>
      </c>
      <c r="I2435">
        <v>5306</v>
      </c>
      <c r="J2435">
        <v>1</v>
      </c>
      <c r="K2435">
        <v>25</v>
      </c>
      <c r="L2435" t="s">
        <v>40</v>
      </c>
      <c r="M2435" t="s">
        <v>23</v>
      </c>
      <c r="N2435" t="s">
        <v>39</v>
      </c>
      <c r="P2435" t="s">
        <v>164</v>
      </c>
      <c r="Q2435" t="s">
        <v>50</v>
      </c>
      <c r="R2435" t="s">
        <v>1163</v>
      </c>
      <c r="S2435" t="s">
        <v>5955</v>
      </c>
    </row>
    <row r="2436" spans="1:19">
      <c r="A2436" t="s">
        <v>5956</v>
      </c>
      <c r="B2436" s="1">
        <v>45266</v>
      </c>
      <c r="C2436" t="s">
        <v>22</v>
      </c>
      <c r="D2436">
        <v>38</v>
      </c>
      <c r="E2436" t="s">
        <v>39</v>
      </c>
      <c r="F2436">
        <v>0</v>
      </c>
      <c r="G2436">
        <v>3</v>
      </c>
      <c r="H2436" t="s">
        <v>3686</v>
      </c>
      <c r="I2436">
        <v>5741</v>
      </c>
      <c r="J2436">
        <v>0</v>
      </c>
      <c r="K2436">
        <v>20</v>
      </c>
      <c r="L2436" t="s">
        <v>97</v>
      </c>
      <c r="M2436" t="s">
        <v>23</v>
      </c>
      <c r="N2436" t="s">
        <v>23</v>
      </c>
      <c r="O2436" t="s">
        <v>49</v>
      </c>
      <c r="P2436" t="s">
        <v>26</v>
      </c>
      <c r="Q2436" t="s">
        <v>50</v>
      </c>
      <c r="R2436" t="s">
        <v>5957</v>
      </c>
      <c r="S2436" t="s">
        <v>5958</v>
      </c>
    </row>
    <row r="2437" spans="1:19">
      <c r="A2437" t="s">
        <v>5959</v>
      </c>
      <c r="B2437" s="1">
        <v>45852</v>
      </c>
      <c r="C2437" t="s">
        <v>33</v>
      </c>
      <c r="D2437">
        <v>44</v>
      </c>
      <c r="E2437" t="s">
        <v>39</v>
      </c>
      <c r="F2437">
        <v>0</v>
      </c>
      <c r="G2437">
        <v>3</v>
      </c>
      <c r="H2437" t="s">
        <v>3751</v>
      </c>
      <c r="I2437">
        <v>2196</v>
      </c>
      <c r="J2437">
        <v>0</v>
      </c>
      <c r="K2437">
        <v>1</v>
      </c>
      <c r="L2437" t="s">
        <v>48</v>
      </c>
      <c r="M2437" t="s">
        <v>23</v>
      </c>
      <c r="N2437" t="s">
        <v>23</v>
      </c>
      <c r="O2437" t="s">
        <v>25</v>
      </c>
      <c r="P2437" t="s">
        <v>26</v>
      </c>
      <c r="Q2437" t="s">
        <v>27</v>
      </c>
      <c r="R2437" t="s">
        <v>962</v>
      </c>
      <c r="S2437" t="s">
        <v>5960</v>
      </c>
    </row>
    <row r="2438" spans="1:19">
      <c r="A2438" t="s">
        <v>5961</v>
      </c>
      <c r="B2438" s="1">
        <v>45741</v>
      </c>
      <c r="C2438" t="s">
        <v>33</v>
      </c>
      <c r="D2438">
        <v>25</v>
      </c>
      <c r="E2438" t="s">
        <v>39</v>
      </c>
      <c r="F2438">
        <v>0</v>
      </c>
      <c r="G2438">
        <v>3</v>
      </c>
      <c r="H2438" t="s">
        <v>3686</v>
      </c>
      <c r="I2438">
        <v>3391</v>
      </c>
      <c r="J2438">
        <v>0</v>
      </c>
      <c r="K2438">
        <v>5</v>
      </c>
      <c r="L2438" t="s">
        <v>48</v>
      </c>
      <c r="M2438" t="s">
        <v>23</v>
      </c>
      <c r="N2438" t="s">
        <v>23</v>
      </c>
      <c r="O2438" t="s">
        <v>25</v>
      </c>
      <c r="P2438" t="s">
        <v>26</v>
      </c>
      <c r="Q2438" t="s">
        <v>27</v>
      </c>
      <c r="R2438" t="s">
        <v>832</v>
      </c>
      <c r="S2438" t="s">
        <v>5962</v>
      </c>
    </row>
    <row r="2439" spans="1:19">
      <c r="A2439" t="s">
        <v>5963</v>
      </c>
      <c r="B2439" s="1">
        <v>44600</v>
      </c>
      <c r="C2439" t="s">
        <v>33</v>
      </c>
      <c r="D2439">
        <v>63</v>
      </c>
      <c r="E2439" t="s">
        <v>23</v>
      </c>
      <c r="F2439">
        <v>1</v>
      </c>
      <c r="G2439">
        <v>3</v>
      </c>
      <c r="H2439" t="s">
        <v>3686</v>
      </c>
      <c r="I2439">
        <v>3413</v>
      </c>
      <c r="J2439">
        <v>3</v>
      </c>
      <c r="K2439">
        <v>42</v>
      </c>
      <c r="L2439" t="s">
        <v>142</v>
      </c>
      <c r="M2439" t="s">
        <v>23</v>
      </c>
      <c r="N2439" t="s">
        <v>39</v>
      </c>
      <c r="P2439" t="s">
        <v>164</v>
      </c>
      <c r="Q2439" t="s">
        <v>50</v>
      </c>
      <c r="R2439" t="s">
        <v>657</v>
      </c>
      <c r="S2439" t="s">
        <v>5964</v>
      </c>
    </row>
    <row r="2440" spans="1:19">
      <c r="A2440" t="s">
        <v>5965</v>
      </c>
      <c r="B2440" s="1">
        <v>43902</v>
      </c>
      <c r="C2440" t="s">
        <v>33</v>
      </c>
      <c r="D2440">
        <v>42</v>
      </c>
      <c r="E2440" t="s">
        <v>39</v>
      </c>
      <c r="F2440">
        <v>0</v>
      </c>
      <c r="G2440">
        <v>3</v>
      </c>
      <c r="H2440" t="s">
        <v>3686</v>
      </c>
      <c r="I2440">
        <v>4404</v>
      </c>
      <c r="J2440">
        <v>0</v>
      </c>
      <c r="K2440">
        <v>65</v>
      </c>
      <c r="L2440" t="s">
        <v>142</v>
      </c>
      <c r="M2440" t="s">
        <v>23</v>
      </c>
      <c r="N2440" t="s">
        <v>39</v>
      </c>
      <c r="P2440" t="s">
        <v>164</v>
      </c>
      <c r="Q2440" t="s">
        <v>27</v>
      </c>
      <c r="R2440" t="s">
        <v>5966</v>
      </c>
      <c r="S2440" t="s">
        <v>5967</v>
      </c>
    </row>
    <row r="2441" spans="1:19">
      <c r="A2441" t="s">
        <v>5968</v>
      </c>
      <c r="B2441" s="1">
        <v>44027</v>
      </c>
      <c r="C2441" t="s">
        <v>33</v>
      </c>
      <c r="D2441">
        <v>34</v>
      </c>
      <c r="E2441" t="s">
        <v>23</v>
      </c>
      <c r="F2441">
        <v>2</v>
      </c>
      <c r="G2441">
        <v>3</v>
      </c>
      <c r="H2441" t="s">
        <v>3686</v>
      </c>
      <c r="I2441">
        <v>4577</v>
      </c>
      <c r="J2441">
        <v>2</v>
      </c>
      <c r="K2441">
        <v>61</v>
      </c>
      <c r="L2441" t="s">
        <v>142</v>
      </c>
      <c r="M2441" t="s">
        <v>23</v>
      </c>
      <c r="N2441" t="s">
        <v>23</v>
      </c>
      <c r="O2441" t="s">
        <v>49</v>
      </c>
      <c r="P2441" t="s">
        <v>202</v>
      </c>
      <c r="Q2441" t="s">
        <v>27</v>
      </c>
      <c r="R2441" t="s">
        <v>5301</v>
      </c>
      <c r="S2441" t="s">
        <v>5969</v>
      </c>
    </row>
    <row r="2442" spans="1:19">
      <c r="A2442" t="s">
        <v>5970</v>
      </c>
      <c r="B2442" s="1">
        <v>44336</v>
      </c>
      <c r="C2442" t="s">
        <v>22</v>
      </c>
      <c r="D2442">
        <v>63</v>
      </c>
      <c r="E2442" t="s">
        <v>39</v>
      </c>
      <c r="F2442">
        <v>0</v>
      </c>
      <c r="G2442">
        <v>3</v>
      </c>
      <c r="H2442" t="s">
        <v>3686</v>
      </c>
      <c r="I2442">
        <v>5080</v>
      </c>
      <c r="J2442">
        <v>0</v>
      </c>
      <c r="K2442">
        <v>51</v>
      </c>
      <c r="L2442" t="s">
        <v>142</v>
      </c>
      <c r="M2442" t="s">
        <v>23</v>
      </c>
      <c r="N2442" t="s">
        <v>39</v>
      </c>
      <c r="P2442" t="s">
        <v>164</v>
      </c>
      <c r="Q2442" t="s">
        <v>50</v>
      </c>
      <c r="R2442" t="s">
        <v>2492</v>
      </c>
      <c r="S2442" t="s">
        <v>5971</v>
      </c>
    </row>
    <row r="2443" spans="1:19">
      <c r="A2443" t="s">
        <v>5972</v>
      </c>
      <c r="B2443" s="1">
        <v>45800</v>
      </c>
      <c r="C2443" t="s">
        <v>22</v>
      </c>
      <c r="D2443">
        <v>36</v>
      </c>
      <c r="E2443" t="s">
        <v>39</v>
      </c>
      <c r="F2443">
        <v>3</v>
      </c>
      <c r="G2443">
        <v>3</v>
      </c>
      <c r="H2443" t="s">
        <v>3751</v>
      </c>
      <c r="I2443">
        <v>3594</v>
      </c>
      <c r="J2443">
        <v>0</v>
      </c>
      <c r="K2443">
        <v>3</v>
      </c>
      <c r="M2443" t="s">
        <v>23</v>
      </c>
      <c r="N2443" t="s">
        <v>39</v>
      </c>
      <c r="P2443" t="s">
        <v>26</v>
      </c>
      <c r="Q2443" t="s">
        <v>27</v>
      </c>
      <c r="R2443" t="s">
        <v>395</v>
      </c>
      <c r="S2443" t="s">
        <v>5973</v>
      </c>
    </row>
    <row r="2444" spans="1:19">
      <c r="A2444" t="s">
        <v>5974</v>
      </c>
      <c r="B2444" s="1">
        <v>45252</v>
      </c>
      <c r="C2444" t="s">
        <v>22</v>
      </c>
      <c r="D2444">
        <v>45</v>
      </c>
      <c r="E2444" t="s">
        <v>39</v>
      </c>
      <c r="F2444">
        <v>2</v>
      </c>
      <c r="G2444">
        <v>3</v>
      </c>
      <c r="H2444" t="s">
        <v>3686</v>
      </c>
      <c r="I2444">
        <v>2447</v>
      </c>
      <c r="J2444">
        <v>0</v>
      </c>
      <c r="K2444">
        <v>21</v>
      </c>
      <c r="L2444" t="s">
        <v>97</v>
      </c>
      <c r="M2444" t="s">
        <v>23</v>
      </c>
      <c r="N2444" t="s">
        <v>39</v>
      </c>
      <c r="P2444" t="s">
        <v>164</v>
      </c>
      <c r="Q2444" t="s">
        <v>50</v>
      </c>
      <c r="R2444" t="s">
        <v>2422</v>
      </c>
      <c r="S2444" t="s">
        <v>5975</v>
      </c>
    </row>
    <row r="2445" spans="1:19">
      <c r="A2445" t="s">
        <v>5976</v>
      </c>
      <c r="B2445" s="1">
        <v>45863</v>
      </c>
      <c r="C2445" t="s">
        <v>22</v>
      </c>
      <c r="D2445">
        <v>37</v>
      </c>
      <c r="E2445" t="s">
        <v>39</v>
      </c>
      <c r="F2445">
        <v>1</v>
      </c>
      <c r="G2445">
        <v>3</v>
      </c>
      <c r="H2445" t="s">
        <v>3751</v>
      </c>
      <c r="I2445">
        <v>4136</v>
      </c>
      <c r="J2445">
        <v>0</v>
      </c>
      <c r="K2445">
        <v>1</v>
      </c>
      <c r="L2445" t="s">
        <v>48</v>
      </c>
      <c r="M2445" t="s">
        <v>23</v>
      </c>
      <c r="N2445" t="s">
        <v>39</v>
      </c>
      <c r="P2445" t="s">
        <v>26</v>
      </c>
      <c r="Q2445" t="s">
        <v>50</v>
      </c>
      <c r="R2445" t="s">
        <v>3559</v>
      </c>
      <c r="S2445" t="s">
        <v>5977</v>
      </c>
    </row>
    <row r="2446" spans="1:19">
      <c r="A2446" t="s">
        <v>5978</v>
      </c>
      <c r="B2446" s="1">
        <v>43718</v>
      </c>
      <c r="C2446" t="s">
        <v>33</v>
      </c>
      <c r="D2446">
        <v>55</v>
      </c>
      <c r="E2446" t="s">
        <v>39</v>
      </c>
      <c r="F2446">
        <v>0</v>
      </c>
      <c r="G2446">
        <v>3</v>
      </c>
      <c r="H2446" t="s">
        <v>3686</v>
      </c>
      <c r="I2446">
        <v>5957</v>
      </c>
      <c r="J2446">
        <v>0</v>
      </c>
      <c r="K2446">
        <v>71</v>
      </c>
      <c r="L2446" t="s">
        <v>316</v>
      </c>
      <c r="M2446" t="s">
        <v>23</v>
      </c>
      <c r="N2446" t="s">
        <v>23</v>
      </c>
      <c r="O2446" t="s">
        <v>25</v>
      </c>
      <c r="P2446" t="s">
        <v>164</v>
      </c>
      <c r="Q2446" t="s">
        <v>50</v>
      </c>
      <c r="R2446" t="s">
        <v>5979</v>
      </c>
      <c r="S2446" t="s">
        <v>5980</v>
      </c>
    </row>
    <row r="2447" spans="1:19">
      <c r="A2447" t="s">
        <v>5981</v>
      </c>
      <c r="B2447" s="1">
        <v>45647</v>
      </c>
      <c r="C2447" t="s">
        <v>22</v>
      </c>
      <c r="D2447">
        <v>67</v>
      </c>
      <c r="E2447" t="s">
        <v>39</v>
      </c>
      <c r="F2447">
        <v>0</v>
      </c>
      <c r="G2447">
        <v>3</v>
      </c>
      <c r="H2447" t="s">
        <v>3686</v>
      </c>
      <c r="I2447">
        <v>2939</v>
      </c>
      <c r="J2447">
        <v>0</v>
      </c>
      <c r="K2447">
        <v>8</v>
      </c>
      <c r="M2447" t="s">
        <v>23</v>
      </c>
      <c r="N2447" t="s">
        <v>23</v>
      </c>
      <c r="O2447" t="s">
        <v>25</v>
      </c>
      <c r="P2447" t="s">
        <v>164</v>
      </c>
      <c r="Q2447" t="s">
        <v>50</v>
      </c>
      <c r="R2447" t="s">
        <v>1094</v>
      </c>
      <c r="S2447" t="s">
        <v>5982</v>
      </c>
    </row>
    <row r="2448" spans="1:19">
      <c r="A2448" t="s">
        <v>5983</v>
      </c>
      <c r="B2448" s="1">
        <v>43763</v>
      </c>
      <c r="C2448" t="s">
        <v>33</v>
      </c>
      <c r="D2448">
        <v>74</v>
      </c>
      <c r="E2448" t="s">
        <v>23</v>
      </c>
      <c r="F2448">
        <v>0</v>
      </c>
      <c r="G2448">
        <v>3</v>
      </c>
      <c r="H2448" t="s">
        <v>3686</v>
      </c>
      <c r="I2448">
        <v>4588</v>
      </c>
      <c r="J2448">
        <v>8</v>
      </c>
      <c r="K2448">
        <v>70</v>
      </c>
      <c r="L2448" t="s">
        <v>316</v>
      </c>
      <c r="M2448" t="s">
        <v>23</v>
      </c>
      <c r="N2448" t="s">
        <v>23</v>
      </c>
      <c r="O2448" t="s">
        <v>25</v>
      </c>
      <c r="P2448" t="s">
        <v>164</v>
      </c>
      <c r="Q2448" t="s">
        <v>50</v>
      </c>
      <c r="R2448" t="s">
        <v>5984</v>
      </c>
      <c r="S2448" t="s">
        <v>5985</v>
      </c>
    </row>
    <row r="2449" spans="1:19">
      <c r="A2449" t="s">
        <v>5986</v>
      </c>
      <c r="B2449" s="1">
        <v>43746</v>
      </c>
      <c r="C2449" t="s">
        <v>22</v>
      </c>
      <c r="D2449">
        <v>65</v>
      </c>
      <c r="E2449" t="s">
        <v>23</v>
      </c>
      <c r="F2449">
        <v>0</v>
      </c>
      <c r="G2449">
        <v>3</v>
      </c>
      <c r="H2449" t="s">
        <v>3686</v>
      </c>
      <c r="I2449">
        <v>4666</v>
      </c>
      <c r="J2449">
        <v>7</v>
      </c>
      <c r="K2449">
        <v>70</v>
      </c>
      <c r="M2449" t="s">
        <v>23</v>
      </c>
      <c r="N2449" t="s">
        <v>23</v>
      </c>
      <c r="O2449" t="s">
        <v>49</v>
      </c>
      <c r="P2449" t="s">
        <v>164</v>
      </c>
      <c r="Q2449" t="s">
        <v>50</v>
      </c>
      <c r="R2449" t="s">
        <v>2597</v>
      </c>
      <c r="S2449" t="s">
        <v>5987</v>
      </c>
    </row>
    <row r="2450" spans="1:19">
      <c r="A2450" t="s">
        <v>5988</v>
      </c>
      <c r="B2450" s="1">
        <v>45813</v>
      </c>
      <c r="C2450" t="s">
        <v>22</v>
      </c>
      <c r="D2450">
        <v>73</v>
      </c>
      <c r="E2450" t="s">
        <v>39</v>
      </c>
      <c r="F2450">
        <v>0</v>
      </c>
      <c r="G2450">
        <v>3</v>
      </c>
      <c r="H2450" t="s">
        <v>3751</v>
      </c>
      <c r="I2450">
        <v>5098</v>
      </c>
      <c r="J2450">
        <v>0</v>
      </c>
      <c r="K2450">
        <v>2</v>
      </c>
      <c r="M2450" t="s">
        <v>23</v>
      </c>
      <c r="N2450" t="s">
        <v>23</v>
      </c>
      <c r="O2450" t="s">
        <v>25</v>
      </c>
      <c r="P2450" t="s">
        <v>26</v>
      </c>
      <c r="Q2450" t="s">
        <v>84</v>
      </c>
      <c r="R2450" t="s">
        <v>5989</v>
      </c>
      <c r="S2450" t="s">
        <v>5990</v>
      </c>
    </row>
    <row r="2451" spans="1:19">
      <c r="A2451" t="s">
        <v>5991</v>
      </c>
      <c r="B2451" s="1">
        <v>43686</v>
      </c>
      <c r="C2451" t="s">
        <v>22</v>
      </c>
      <c r="D2451">
        <v>75</v>
      </c>
      <c r="E2451" t="s">
        <v>23</v>
      </c>
      <c r="F2451">
        <v>0</v>
      </c>
      <c r="G2451">
        <v>3</v>
      </c>
      <c r="H2451" t="s">
        <v>3686</v>
      </c>
      <c r="I2451">
        <v>6051</v>
      </c>
      <c r="J2451">
        <v>4</v>
      </c>
      <c r="K2451">
        <v>72</v>
      </c>
      <c r="L2451" t="s">
        <v>316</v>
      </c>
      <c r="M2451" t="s">
        <v>23</v>
      </c>
      <c r="N2451" t="s">
        <v>23</v>
      </c>
      <c r="O2451" t="s">
        <v>25</v>
      </c>
      <c r="P2451" t="s">
        <v>164</v>
      </c>
      <c r="Q2451" t="s">
        <v>84</v>
      </c>
      <c r="R2451" t="s">
        <v>1136</v>
      </c>
      <c r="S2451" t="s">
        <v>5992</v>
      </c>
    </row>
    <row r="2452" spans="1:19">
      <c r="A2452" t="s">
        <v>5993</v>
      </c>
      <c r="B2452" s="1">
        <v>45142</v>
      </c>
      <c r="C2452" t="s">
        <v>22</v>
      </c>
      <c r="D2452">
        <v>56</v>
      </c>
      <c r="E2452" t="s">
        <v>23</v>
      </c>
      <c r="F2452">
        <v>0</v>
      </c>
      <c r="G2452">
        <v>3</v>
      </c>
      <c r="H2452" t="s">
        <v>3686</v>
      </c>
      <c r="I2452">
        <v>2977</v>
      </c>
      <c r="J2452">
        <v>7</v>
      </c>
      <c r="K2452">
        <v>24</v>
      </c>
      <c r="L2452" t="s">
        <v>40</v>
      </c>
      <c r="M2452" t="s">
        <v>23</v>
      </c>
      <c r="N2452" t="s">
        <v>23</v>
      </c>
      <c r="O2452" t="s">
        <v>56</v>
      </c>
      <c r="P2452" t="s">
        <v>26</v>
      </c>
      <c r="Q2452" t="s">
        <v>84</v>
      </c>
      <c r="R2452" t="s">
        <v>4437</v>
      </c>
      <c r="S2452" t="s">
        <v>5994</v>
      </c>
    </row>
    <row r="2453" spans="1:19">
      <c r="A2453" t="s">
        <v>5995</v>
      </c>
      <c r="B2453" s="1">
        <v>45256</v>
      </c>
      <c r="C2453" t="s">
        <v>22</v>
      </c>
      <c r="D2453">
        <v>59</v>
      </c>
      <c r="E2453" t="s">
        <v>39</v>
      </c>
      <c r="F2453">
        <v>0</v>
      </c>
      <c r="G2453">
        <v>3</v>
      </c>
      <c r="H2453" t="s">
        <v>3686</v>
      </c>
      <c r="I2453">
        <v>2366</v>
      </c>
      <c r="J2453">
        <v>0</v>
      </c>
      <c r="K2453">
        <v>21</v>
      </c>
      <c r="L2453" t="s">
        <v>97</v>
      </c>
      <c r="M2453" t="s">
        <v>23</v>
      </c>
      <c r="N2453" t="s">
        <v>39</v>
      </c>
      <c r="P2453" t="s">
        <v>26</v>
      </c>
      <c r="Q2453" t="s">
        <v>50</v>
      </c>
      <c r="R2453" t="s">
        <v>657</v>
      </c>
      <c r="S2453" t="s">
        <v>5996</v>
      </c>
    </row>
    <row r="2454" spans="1:19">
      <c r="A2454" t="s">
        <v>5997</v>
      </c>
      <c r="B2454" s="1">
        <v>45449</v>
      </c>
      <c r="C2454" t="s">
        <v>33</v>
      </c>
      <c r="D2454">
        <v>56</v>
      </c>
      <c r="E2454" t="s">
        <v>23</v>
      </c>
      <c r="F2454">
        <v>0</v>
      </c>
      <c r="G2454">
        <v>3</v>
      </c>
      <c r="H2454" t="s">
        <v>3686</v>
      </c>
      <c r="I2454">
        <v>5620</v>
      </c>
      <c r="J2454">
        <v>9</v>
      </c>
      <c r="K2454">
        <v>14</v>
      </c>
      <c r="M2454" t="s">
        <v>23</v>
      </c>
      <c r="N2454" t="s">
        <v>39</v>
      </c>
      <c r="P2454" t="s">
        <v>202</v>
      </c>
      <c r="Q2454" t="s">
        <v>84</v>
      </c>
      <c r="R2454" t="s">
        <v>3634</v>
      </c>
      <c r="S2454" t="s">
        <v>5998</v>
      </c>
    </row>
    <row r="2455" spans="1:19">
      <c r="A2455" t="s">
        <v>5999</v>
      </c>
      <c r="B2455" s="1">
        <v>44488</v>
      </c>
      <c r="C2455" t="s">
        <v>33</v>
      </c>
      <c r="D2455">
        <v>47</v>
      </c>
      <c r="E2455" t="s">
        <v>23</v>
      </c>
      <c r="F2455">
        <v>0</v>
      </c>
      <c r="G2455">
        <v>3</v>
      </c>
      <c r="H2455" t="s">
        <v>3686</v>
      </c>
      <c r="I2455">
        <v>4818</v>
      </c>
      <c r="J2455">
        <v>1</v>
      </c>
      <c r="K2455">
        <v>46</v>
      </c>
      <c r="M2455" t="s">
        <v>39</v>
      </c>
      <c r="N2455" t="s">
        <v>23</v>
      </c>
      <c r="O2455" t="s">
        <v>49</v>
      </c>
      <c r="P2455" t="s">
        <v>26</v>
      </c>
      <c r="Q2455" t="s">
        <v>27</v>
      </c>
      <c r="R2455" t="s">
        <v>6000</v>
      </c>
      <c r="S2455" t="s">
        <v>6001</v>
      </c>
    </row>
    <row r="2456" spans="1:19">
      <c r="A2456" t="s">
        <v>6002</v>
      </c>
      <c r="B2456" s="1">
        <v>45482</v>
      </c>
      <c r="C2456" t="s">
        <v>22</v>
      </c>
      <c r="D2456">
        <v>56</v>
      </c>
      <c r="E2456" t="s">
        <v>23</v>
      </c>
      <c r="F2456">
        <v>3</v>
      </c>
      <c r="G2456">
        <v>3</v>
      </c>
      <c r="H2456" t="s">
        <v>3686</v>
      </c>
      <c r="I2456">
        <v>4749</v>
      </c>
      <c r="J2456">
        <v>8</v>
      </c>
      <c r="K2456">
        <v>13</v>
      </c>
      <c r="M2456" t="s">
        <v>23</v>
      </c>
      <c r="N2456" t="s">
        <v>23</v>
      </c>
      <c r="O2456" t="s">
        <v>56</v>
      </c>
      <c r="P2456" t="s">
        <v>26</v>
      </c>
      <c r="Q2456" t="s">
        <v>27</v>
      </c>
      <c r="R2456" t="s">
        <v>6003</v>
      </c>
      <c r="S2456" t="s">
        <v>6004</v>
      </c>
    </row>
    <row r="2457" spans="1:19">
      <c r="A2457" t="s">
        <v>6005</v>
      </c>
      <c r="B2457" s="1">
        <v>43719</v>
      </c>
      <c r="C2457" t="s">
        <v>22</v>
      </c>
      <c r="D2457">
        <v>42</v>
      </c>
      <c r="E2457" t="s">
        <v>23</v>
      </c>
      <c r="F2457">
        <v>0</v>
      </c>
      <c r="G2457">
        <v>3</v>
      </c>
      <c r="H2457" t="s">
        <v>3686</v>
      </c>
      <c r="I2457">
        <v>6124</v>
      </c>
      <c r="J2457">
        <v>4</v>
      </c>
      <c r="K2457">
        <v>71</v>
      </c>
      <c r="M2457" t="s">
        <v>23</v>
      </c>
      <c r="N2457" t="s">
        <v>23</v>
      </c>
      <c r="O2457" t="s">
        <v>25</v>
      </c>
      <c r="P2457" t="s">
        <v>164</v>
      </c>
      <c r="Q2457" t="s">
        <v>27</v>
      </c>
      <c r="R2457" t="s">
        <v>3877</v>
      </c>
      <c r="S2457" t="s">
        <v>6006</v>
      </c>
    </row>
    <row r="2458" spans="1:19">
      <c r="A2458" t="s">
        <v>6007</v>
      </c>
      <c r="B2458" s="1">
        <v>45551</v>
      </c>
      <c r="C2458" t="s">
        <v>22</v>
      </c>
      <c r="D2458">
        <v>35</v>
      </c>
      <c r="E2458" t="s">
        <v>39</v>
      </c>
      <c r="F2458">
        <v>0</v>
      </c>
      <c r="G2458">
        <v>3</v>
      </c>
      <c r="H2458" t="s">
        <v>3686</v>
      </c>
      <c r="I2458">
        <v>2288</v>
      </c>
      <c r="J2458">
        <v>0</v>
      </c>
      <c r="K2458">
        <v>11</v>
      </c>
      <c r="M2458" t="s">
        <v>23</v>
      </c>
      <c r="N2458" t="s">
        <v>23</v>
      </c>
      <c r="O2458" t="s">
        <v>49</v>
      </c>
      <c r="P2458" t="s">
        <v>26</v>
      </c>
      <c r="Q2458" t="s">
        <v>27</v>
      </c>
      <c r="R2458" t="s">
        <v>1317</v>
      </c>
      <c r="S2458" t="s">
        <v>6008</v>
      </c>
    </row>
    <row r="2459" spans="1:19">
      <c r="A2459" t="s">
        <v>6009</v>
      </c>
      <c r="B2459" s="1">
        <v>44065</v>
      </c>
      <c r="C2459" t="s">
        <v>22</v>
      </c>
      <c r="D2459">
        <v>37</v>
      </c>
      <c r="E2459" t="s">
        <v>23</v>
      </c>
      <c r="F2459">
        <v>3</v>
      </c>
      <c r="G2459">
        <v>3</v>
      </c>
      <c r="H2459" t="s">
        <v>3686</v>
      </c>
      <c r="I2459">
        <v>4020</v>
      </c>
      <c r="J2459">
        <v>4</v>
      </c>
      <c r="K2459">
        <v>60</v>
      </c>
      <c r="L2459" t="s">
        <v>142</v>
      </c>
      <c r="M2459" t="s">
        <v>23</v>
      </c>
      <c r="N2459" t="s">
        <v>39</v>
      </c>
      <c r="P2459" t="s">
        <v>164</v>
      </c>
      <c r="Q2459" t="s">
        <v>50</v>
      </c>
      <c r="R2459" t="s">
        <v>1922</v>
      </c>
      <c r="S2459" t="s">
        <v>6010</v>
      </c>
    </row>
    <row r="2460" spans="1:19">
      <c r="A2460" t="s">
        <v>6011</v>
      </c>
      <c r="B2460" s="1">
        <v>45161</v>
      </c>
      <c r="C2460" t="s">
        <v>22</v>
      </c>
      <c r="D2460">
        <v>39</v>
      </c>
      <c r="E2460" t="s">
        <v>39</v>
      </c>
      <c r="F2460">
        <v>0</v>
      </c>
      <c r="G2460">
        <v>3</v>
      </c>
      <c r="H2460" t="s">
        <v>3686</v>
      </c>
      <c r="I2460">
        <v>5207</v>
      </c>
      <c r="J2460">
        <v>0</v>
      </c>
      <c r="K2460">
        <v>24</v>
      </c>
      <c r="L2460" t="s">
        <v>40</v>
      </c>
      <c r="M2460" t="s">
        <v>23</v>
      </c>
      <c r="N2460" t="s">
        <v>23</v>
      </c>
      <c r="O2460" t="s">
        <v>25</v>
      </c>
      <c r="P2460" t="s">
        <v>26</v>
      </c>
      <c r="Q2460" t="s">
        <v>27</v>
      </c>
      <c r="R2460" t="s">
        <v>6012</v>
      </c>
      <c r="S2460" t="s">
        <v>6013</v>
      </c>
    </row>
    <row r="2461" spans="1:19">
      <c r="A2461" t="s">
        <v>6014</v>
      </c>
      <c r="B2461" s="1">
        <v>45343</v>
      </c>
      <c r="C2461" t="s">
        <v>22</v>
      </c>
      <c r="D2461">
        <v>22</v>
      </c>
      <c r="E2461" t="s">
        <v>39</v>
      </c>
      <c r="F2461">
        <v>0</v>
      </c>
      <c r="G2461">
        <v>3</v>
      </c>
      <c r="H2461" t="s">
        <v>3686</v>
      </c>
      <c r="I2461">
        <v>5993</v>
      </c>
      <c r="J2461">
        <v>0</v>
      </c>
      <c r="K2461">
        <v>18</v>
      </c>
      <c r="L2461" t="s">
        <v>97</v>
      </c>
      <c r="M2461" t="s">
        <v>23</v>
      </c>
      <c r="N2461" t="s">
        <v>23</v>
      </c>
      <c r="O2461" t="s">
        <v>49</v>
      </c>
      <c r="P2461" t="s">
        <v>26</v>
      </c>
      <c r="Q2461" t="s">
        <v>27</v>
      </c>
      <c r="R2461" t="s">
        <v>6015</v>
      </c>
      <c r="S2461" t="s">
        <v>6016</v>
      </c>
    </row>
    <row r="2462" spans="1:19">
      <c r="A2462" t="s">
        <v>6017</v>
      </c>
      <c r="B2462" s="1">
        <v>43785</v>
      </c>
      <c r="C2462" t="s">
        <v>22</v>
      </c>
      <c r="D2462">
        <v>48</v>
      </c>
      <c r="E2462" t="s">
        <v>39</v>
      </c>
      <c r="F2462">
        <v>0</v>
      </c>
      <c r="G2462">
        <v>3</v>
      </c>
      <c r="H2462" t="s">
        <v>3686</v>
      </c>
      <c r="I2462">
        <v>6247</v>
      </c>
      <c r="J2462">
        <v>0</v>
      </c>
      <c r="K2462">
        <v>69</v>
      </c>
      <c r="L2462" t="s">
        <v>316</v>
      </c>
      <c r="M2462" t="s">
        <v>23</v>
      </c>
      <c r="N2462" t="s">
        <v>23</v>
      </c>
      <c r="O2462" t="s">
        <v>25</v>
      </c>
      <c r="P2462" t="s">
        <v>202</v>
      </c>
      <c r="Q2462" t="s">
        <v>27</v>
      </c>
      <c r="R2462" t="s">
        <v>1813</v>
      </c>
      <c r="S2462" t="s">
        <v>6018</v>
      </c>
    </row>
    <row r="2463" spans="1:19">
      <c r="A2463" t="s">
        <v>6019</v>
      </c>
      <c r="B2463" s="1">
        <v>45042</v>
      </c>
      <c r="C2463" t="s">
        <v>33</v>
      </c>
      <c r="D2463">
        <v>51</v>
      </c>
      <c r="E2463" t="s">
        <v>39</v>
      </c>
      <c r="F2463">
        <v>0</v>
      </c>
      <c r="G2463">
        <v>3</v>
      </c>
      <c r="H2463" t="s">
        <v>3686</v>
      </c>
      <c r="I2463">
        <v>4468</v>
      </c>
      <c r="J2463">
        <v>0</v>
      </c>
      <c r="K2463">
        <v>28</v>
      </c>
      <c r="L2463" t="s">
        <v>40</v>
      </c>
      <c r="M2463" t="s">
        <v>23</v>
      </c>
      <c r="N2463" t="s">
        <v>23</v>
      </c>
      <c r="O2463" t="s">
        <v>56</v>
      </c>
      <c r="P2463" t="s">
        <v>26</v>
      </c>
      <c r="Q2463" t="s">
        <v>27</v>
      </c>
      <c r="R2463" t="s">
        <v>6020</v>
      </c>
      <c r="S2463" t="s">
        <v>6021</v>
      </c>
    </row>
    <row r="2464" spans="1:19">
      <c r="A2464" t="s">
        <v>6022</v>
      </c>
      <c r="B2464" s="1">
        <v>43701</v>
      </c>
      <c r="C2464" t="s">
        <v>22</v>
      </c>
      <c r="D2464">
        <v>53</v>
      </c>
      <c r="E2464" t="s">
        <v>23</v>
      </c>
      <c r="F2464">
        <v>3</v>
      </c>
      <c r="G2464">
        <v>3</v>
      </c>
      <c r="H2464" t="s">
        <v>3686</v>
      </c>
      <c r="I2464">
        <v>5415</v>
      </c>
      <c r="J2464">
        <v>3</v>
      </c>
      <c r="K2464">
        <v>72</v>
      </c>
      <c r="M2464" t="s">
        <v>39</v>
      </c>
      <c r="N2464" t="s">
        <v>23</v>
      </c>
      <c r="O2464" t="s">
        <v>49</v>
      </c>
      <c r="P2464" t="s">
        <v>164</v>
      </c>
      <c r="Q2464" t="s">
        <v>84</v>
      </c>
      <c r="R2464" t="s">
        <v>6023</v>
      </c>
      <c r="S2464" t="s">
        <v>6024</v>
      </c>
    </row>
    <row r="2465" spans="1:19">
      <c r="A2465" t="s">
        <v>6025</v>
      </c>
      <c r="B2465" s="1">
        <v>45192</v>
      </c>
      <c r="C2465" t="s">
        <v>33</v>
      </c>
      <c r="D2465">
        <v>43</v>
      </c>
      <c r="E2465" t="s">
        <v>39</v>
      </c>
      <c r="F2465">
        <v>0</v>
      </c>
      <c r="G2465">
        <v>3</v>
      </c>
      <c r="H2465" t="s">
        <v>3686</v>
      </c>
      <c r="I2465">
        <v>3127</v>
      </c>
      <c r="J2465">
        <v>0</v>
      </c>
      <c r="K2465">
        <v>23</v>
      </c>
      <c r="M2465" t="s">
        <v>23</v>
      </c>
      <c r="N2465" t="s">
        <v>23</v>
      </c>
      <c r="O2465" t="s">
        <v>49</v>
      </c>
      <c r="P2465" t="s">
        <v>202</v>
      </c>
      <c r="Q2465" t="s">
        <v>27</v>
      </c>
      <c r="R2465" t="s">
        <v>3549</v>
      </c>
      <c r="S2465" t="s">
        <v>6026</v>
      </c>
    </row>
    <row r="2466" spans="1:19">
      <c r="A2466" t="s">
        <v>6027</v>
      </c>
      <c r="B2466" s="1">
        <v>43754</v>
      </c>
      <c r="C2466" t="s">
        <v>33</v>
      </c>
      <c r="D2466">
        <v>19</v>
      </c>
      <c r="E2466" t="s">
        <v>23</v>
      </c>
      <c r="F2466">
        <v>0</v>
      </c>
      <c r="G2466">
        <v>3</v>
      </c>
      <c r="H2466" t="s">
        <v>3686</v>
      </c>
      <c r="I2466">
        <v>5596</v>
      </c>
      <c r="J2466">
        <v>0</v>
      </c>
      <c r="K2466">
        <v>70</v>
      </c>
      <c r="M2466" t="s">
        <v>23</v>
      </c>
      <c r="N2466" t="s">
        <v>23</v>
      </c>
      <c r="O2466" t="s">
        <v>25</v>
      </c>
      <c r="P2466" t="s">
        <v>202</v>
      </c>
      <c r="Q2466" t="s">
        <v>27</v>
      </c>
      <c r="R2466" t="s">
        <v>2566</v>
      </c>
      <c r="S2466" t="s">
        <v>6028</v>
      </c>
    </row>
    <row r="2467" spans="1:19">
      <c r="A2467" t="s">
        <v>6029</v>
      </c>
      <c r="B2467" s="1">
        <v>45631</v>
      </c>
      <c r="C2467" t="s">
        <v>22</v>
      </c>
      <c r="D2467">
        <v>36</v>
      </c>
      <c r="E2467" t="s">
        <v>23</v>
      </c>
      <c r="F2467">
        <v>0</v>
      </c>
      <c r="G2467">
        <v>3</v>
      </c>
      <c r="H2467" t="s">
        <v>3686</v>
      </c>
      <c r="I2467">
        <v>4099</v>
      </c>
      <c r="J2467">
        <v>10</v>
      </c>
      <c r="K2467">
        <v>8</v>
      </c>
      <c r="L2467" t="s">
        <v>48</v>
      </c>
      <c r="M2467" t="s">
        <v>23</v>
      </c>
      <c r="N2467" t="s">
        <v>23</v>
      </c>
      <c r="O2467" t="s">
        <v>56</v>
      </c>
      <c r="P2467" t="s">
        <v>26</v>
      </c>
      <c r="Q2467" t="s">
        <v>50</v>
      </c>
      <c r="R2467" t="s">
        <v>1881</v>
      </c>
      <c r="S2467" t="s">
        <v>6030</v>
      </c>
    </row>
    <row r="2468" spans="1:19">
      <c r="A2468" t="s">
        <v>6031</v>
      </c>
      <c r="B2468" s="1">
        <v>45798</v>
      </c>
      <c r="C2468" t="s">
        <v>33</v>
      </c>
      <c r="D2468">
        <v>21</v>
      </c>
      <c r="E2468" t="s">
        <v>39</v>
      </c>
      <c r="F2468">
        <v>0</v>
      </c>
      <c r="G2468">
        <v>3</v>
      </c>
      <c r="H2468" t="s">
        <v>3751</v>
      </c>
      <c r="I2468">
        <v>4099</v>
      </c>
      <c r="J2468">
        <v>0</v>
      </c>
      <c r="K2468">
        <v>3</v>
      </c>
      <c r="M2468" t="s">
        <v>23</v>
      </c>
      <c r="N2468" t="s">
        <v>23</v>
      </c>
      <c r="O2468" t="s">
        <v>56</v>
      </c>
      <c r="P2468" t="s">
        <v>26</v>
      </c>
      <c r="Q2468" t="s">
        <v>27</v>
      </c>
      <c r="R2468" t="s">
        <v>358</v>
      </c>
      <c r="S2468" t="s">
        <v>6032</v>
      </c>
    </row>
    <row r="2469" spans="1:19">
      <c r="A2469" t="s">
        <v>6033</v>
      </c>
      <c r="B2469" s="1">
        <v>45712</v>
      </c>
      <c r="C2469" t="s">
        <v>22</v>
      </c>
      <c r="D2469">
        <v>37</v>
      </c>
      <c r="E2469" t="s">
        <v>39</v>
      </c>
      <c r="F2469">
        <v>0</v>
      </c>
      <c r="G2469">
        <v>3</v>
      </c>
      <c r="H2469" t="s">
        <v>3686</v>
      </c>
      <c r="I2469">
        <v>2684</v>
      </c>
      <c r="J2469">
        <v>0</v>
      </c>
      <c r="K2469">
        <v>6</v>
      </c>
      <c r="M2469" t="s">
        <v>23</v>
      </c>
      <c r="N2469" t="s">
        <v>23</v>
      </c>
      <c r="O2469" t="s">
        <v>25</v>
      </c>
      <c r="P2469" t="s">
        <v>26</v>
      </c>
      <c r="Q2469" t="s">
        <v>27</v>
      </c>
      <c r="R2469" t="s">
        <v>6034</v>
      </c>
      <c r="S2469" t="s">
        <v>6035</v>
      </c>
    </row>
    <row r="2470" spans="1:19">
      <c r="A2470" t="s">
        <v>6036</v>
      </c>
      <c r="B2470" s="1">
        <v>45154</v>
      </c>
      <c r="C2470" t="s">
        <v>33</v>
      </c>
      <c r="D2470">
        <v>34</v>
      </c>
      <c r="E2470" t="s">
        <v>23</v>
      </c>
      <c r="F2470">
        <v>3</v>
      </c>
      <c r="G2470">
        <v>3</v>
      </c>
      <c r="H2470" t="s">
        <v>3686</v>
      </c>
      <c r="I2470">
        <v>3303</v>
      </c>
      <c r="J2470">
        <v>1</v>
      </c>
      <c r="K2470">
        <v>24</v>
      </c>
      <c r="L2470" t="s">
        <v>40</v>
      </c>
      <c r="M2470" t="s">
        <v>39</v>
      </c>
      <c r="N2470" t="s">
        <v>23</v>
      </c>
      <c r="O2470" t="s">
        <v>49</v>
      </c>
      <c r="P2470" t="s">
        <v>164</v>
      </c>
      <c r="Q2470" t="s">
        <v>50</v>
      </c>
      <c r="R2470" t="s">
        <v>6037</v>
      </c>
      <c r="S2470" t="s">
        <v>6038</v>
      </c>
    </row>
    <row r="2471" spans="1:19">
      <c r="A2471" t="s">
        <v>6039</v>
      </c>
      <c r="B2471" s="1">
        <v>44523</v>
      </c>
      <c r="C2471" t="s">
        <v>33</v>
      </c>
      <c r="D2471">
        <v>35</v>
      </c>
      <c r="E2471" t="s">
        <v>23</v>
      </c>
      <c r="F2471">
        <v>0</v>
      </c>
      <c r="G2471">
        <v>3</v>
      </c>
      <c r="H2471" t="s">
        <v>3686</v>
      </c>
      <c r="I2471">
        <v>3146</v>
      </c>
      <c r="J2471">
        <v>6</v>
      </c>
      <c r="K2471">
        <v>45</v>
      </c>
      <c r="L2471" t="s">
        <v>142</v>
      </c>
      <c r="M2471" t="s">
        <v>23</v>
      </c>
      <c r="N2471" t="s">
        <v>39</v>
      </c>
      <c r="P2471" t="s">
        <v>164</v>
      </c>
      <c r="Q2471" t="s">
        <v>50</v>
      </c>
      <c r="R2471" t="s">
        <v>2905</v>
      </c>
      <c r="S2471" t="s">
        <v>6040</v>
      </c>
    </row>
    <row r="2472" spans="1:19">
      <c r="A2472" t="s">
        <v>6041</v>
      </c>
      <c r="B2472" s="1">
        <v>45853</v>
      </c>
      <c r="C2472" t="s">
        <v>22</v>
      </c>
      <c r="D2472">
        <v>20</v>
      </c>
      <c r="E2472" t="s">
        <v>39</v>
      </c>
      <c r="F2472">
        <v>1</v>
      </c>
      <c r="G2472">
        <v>3</v>
      </c>
      <c r="H2472" t="s">
        <v>3751</v>
      </c>
      <c r="I2472">
        <v>5824</v>
      </c>
      <c r="J2472">
        <v>0</v>
      </c>
      <c r="K2472">
        <v>1</v>
      </c>
      <c r="M2472" t="s">
        <v>23</v>
      </c>
      <c r="N2472" t="s">
        <v>23</v>
      </c>
      <c r="O2472" t="s">
        <v>56</v>
      </c>
      <c r="P2472" t="s">
        <v>26</v>
      </c>
      <c r="Q2472" t="s">
        <v>50</v>
      </c>
      <c r="R2472" t="s">
        <v>5172</v>
      </c>
      <c r="S2472" t="s">
        <v>6042</v>
      </c>
    </row>
    <row r="2473" spans="1:19">
      <c r="A2473" t="s">
        <v>6043</v>
      </c>
      <c r="B2473" s="1">
        <v>43701</v>
      </c>
      <c r="C2473" t="s">
        <v>22</v>
      </c>
      <c r="D2473">
        <v>32</v>
      </c>
      <c r="E2473" t="s">
        <v>23</v>
      </c>
      <c r="F2473">
        <v>1</v>
      </c>
      <c r="G2473">
        <v>3</v>
      </c>
      <c r="H2473" t="s">
        <v>3686</v>
      </c>
      <c r="I2473">
        <v>4934</v>
      </c>
      <c r="J2473">
        <v>1</v>
      </c>
      <c r="K2473">
        <v>72</v>
      </c>
      <c r="M2473" t="s">
        <v>39</v>
      </c>
      <c r="N2473" t="s">
        <v>23</v>
      </c>
      <c r="O2473" t="s">
        <v>49</v>
      </c>
      <c r="P2473" t="s">
        <v>164</v>
      </c>
      <c r="Q2473" t="s">
        <v>27</v>
      </c>
      <c r="R2473" t="s">
        <v>3716</v>
      </c>
      <c r="S2473" t="s">
        <v>6044</v>
      </c>
    </row>
    <row r="2474" spans="1:19">
      <c r="A2474" t="s">
        <v>6045</v>
      </c>
      <c r="B2474" s="1">
        <v>45231</v>
      </c>
      <c r="C2474" t="s">
        <v>22</v>
      </c>
      <c r="D2474">
        <v>38</v>
      </c>
      <c r="E2474" t="s">
        <v>23</v>
      </c>
      <c r="F2474">
        <v>1</v>
      </c>
      <c r="G2474">
        <v>3</v>
      </c>
      <c r="H2474" t="s">
        <v>3686</v>
      </c>
      <c r="I2474">
        <v>3243</v>
      </c>
      <c r="J2474">
        <v>10</v>
      </c>
      <c r="K2474">
        <v>21</v>
      </c>
      <c r="M2474" t="s">
        <v>23</v>
      </c>
      <c r="N2474" t="s">
        <v>39</v>
      </c>
      <c r="P2474" t="s">
        <v>202</v>
      </c>
      <c r="Q2474" t="s">
        <v>50</v>
      </c>
      <c r="R2474" t="s">
        <v>1080</v>
      </c>
      <c r="S2474" t="s">
        <v>6046</v>
      </c>
    </row>
    <row r="2475" spans="1:19">
      <c r="A2475" t="s">
        <v>6047</v>
      </c>
      <c r="B2475" s="1">
        <v>45843</v>
      </c>
      <c r="C2475" t="s">
        <v>22</v>
      </c>
      <c r="D2475">
        <v>20</v>
      </c>
      <c r="E2475" t="s">
        <v>23</v>
      </c>
      <c r="F2475">
        <v>3</v>
      </c>
      <c r="G2475">
        <v>3</v>
      </c>
      <c r="H2475" t="s">
        <v>3751</v>
      </c>
      <c r="I2475">
        <v>4142</v>
      </c>
      <c r="J2475">
        <v>1</v>
      </c>
      <c r="K2475">
        <v>1</v>
      </c>
      <c r="M2475" t="s">
        <v>23</v>
      </c>
      <c r="N2475" t="s">
        <v>23</v>
      </c>
      <c r="O2475" t="s">
        <v>25</v>
      </c>
      <c r="P2475" t="s">
        <v>26</v>
      </c>
      <c r="Q2475" t="s">
        <v>27</v>
      </c>
      <c r="R2475" t="s">
        <v>531</v>
      </c>
      <c r="S2475" t="s">
        <v>6048</v>
      </c>
    </row>
    <row r="2476" spans="1:19">
      <c r="A2476" t="s">
        <v>6049</v>
      </c>
      <c r="B2476" s="1">
        <v>43988</v>
      </c>
      <c r="C2476" t="s">
        <v>33</v>
      </c>
      <c r="D2476">
        <v>45</v>
      </c>
      <c r="E2476" t="s">
        <v>39</v>
      </c>
      <c r="F2476">
        <v>0</v>
      </c>
      <c r="G2476">
        <v>3</v>
      </c>
      <c r="H2476" t="s">
        <v>3686</v>
      </c>
      <c r="I2476">
        <v>5172</v>
      </c>
      <c r="J2476">
        <v>0</v>
      </c>
      <c r="K2476">
        <v>62</v>
      </c>
      <c r="M2476" t="s">
        <v>23</v>
      </c>
      <c r="N2476" t="s">
        <v>23</v>
      </c>
      <c r="O2476" t="s">
        <v>49</v>
      </c>
      <c r="P2476" t="s">
        <v>164</v>
      </c>
      <c r="Q2476" t="s">
        <v>50</v>
      </c>
      <c r="R2476" t="s">
        <v>6050</v>
      </c>
      <c r="S2476" t="s">
        <v>6051</v>
      </c>
    </row>
    <row r="2477" spans="1:19">
      <c r="A2477" t="s">
        <v>6052</v>
      </c>
      <c r="B2477" s="1">
        <v>43748</v>
      </c>
      <c r="C2477" t="s">
        <v>22</v>
      </c>
      <c r="D2477">
        <v>46</v>
      </c>
      <c r="E2477" t="s">
        <v>23</v>
      </c>
      <c r="F2477">
        <v>0</v>
      </c>
      <c r="G2477">
        <v>3</v>
      </c>
      <c r="H2477" t="s">
        <v>3686</v>
      </c>
      <c r="I2477">
        <v>6280</v>
      </c>
      <c r="J2477">
        <v>1</v>
      </c>
      <c r="K2477">
        <v>70</v>
      </c>
      <c r="L2477" t="s">
        <v>316</v>
      </c>
      <c r="M2477" t="s">
        <v>23</v>
      </c>
      <c r="N2477" t="s">
        <v>23</v>
      </c>
      <c r="O2477" t="s">
        <v>49</v>
      </c>
      <c r="P2477" t="s">
        <v>164</v>
      </c>
      <c r="Q2477" t="s">
        <v>50</v>
      </c>
      <c r="R2477" t="s">
        <v>3556</v>
      </c>
      <c r="S2477" t="s">
        <v>6053</v>
      </c>
    </row>
    <row r="2478" spans="1:19">
      <c r="A2478" t="s">
        <v>6054</v>
      </c>
      <c r="B2478" s="1">
        <v>44983</v>
      </c>
      <c r="C2478" t="s">
        <v>22</v>
      </c>
      <c r="D2478">
        <v>61</v>
      </c>
      <c r="E2478" t="s">
        <v>39</v>
      </c>
      <c r="F2478">
        <v>2</v>
      </c>
      <c r="G2478">
        <v>3</v>
      </c>
      <c r="H2478" t="s">
        <v>3686</v>
      </c>
      <c r="I2478">
        <v>5915</v>
      </c>
      <c r="J2478">
        <v>0</v>
      </c>
      <c r="K2478">
        <v>30</v>
      </c>
      <c r="L2478" t="s">
        <v>40</v>
      </c>
      <c r="M2478" t="s">
        <v>23</v>
      </c>
      <c r="N2478" t="s">
        <v>39</v>
      </c>
      <c r="P2478" t="s">
        <v>202</v>
      </c>
      <c r="Q2478" t="s">
        <v>27</v>
      </c>
      <c r="R2478" t="s">
        <v>6055</v>
      </c>
      <c r="S2478" t="s">
        <v>6056</v>
      </c>
    </row>
    <row r="2479" spans="1:19">
      <c r="A2479" t="s">
        <v>6057</v>
      </c>
      <c r="B2479" s="1">
        <v>44699</v>
      </c>
      <c r="C2479" t="s">
        <v>33</v>
      </c>
      <c r="D2479">
        <v>32</v>
      </c>
      <c r="E2479" t="s">
        <v>23</v>
      </c>
      <c r="F2479">
        <v>2</v>
      </c>
      <c r="G2479">
        <v>3</v>
      </c>
      <c r="H2479" t="s">
        <v>3686</v>
      </c>
      <c r="I2479">
        <v>3900</v>
      </c>
      <c r="J2479">
        <v>4</v>
      </c>
      <c r="K2479">
        <v>39</v>
      </c>
      <c r="L2479" t="s">
        <v>40</v>
      </c>
      <c r="M2479" t="s">
        <v>23</v>
      </c>
      <c r="N2479" t="s">
        <v>23</v>
      </c>
      <c r="O2479" t="s">
        <v>56</v>
      </c>
      <c r="P2479" t="s">
        <v>26</v>
      </c>
      <c r="Q2479" t="s">
        <v>50</v>
      </c>
      <c r="R2479" t="s">
        <v>2712</v>
      </c>
      <c r="S2479" t="s">
        <v>6058</v>
      </c>
    </row>
    <row r="2480" spans="1:19">
      <c r="A2480" t="s">
        <v>6059</v>
      </c>
      <c r="B2480" s="1">
        <v>45833</v>
      </c>
      <c r="C2480" t="s">
        <v>33</v>
      </c>
      <c r="D2480">
        <v>44</v>
      </c>
      <c r="E2480" t="s">
        <v>39</v>
      </c>
      <c r="F2480">
        <v>3</v>
      </c>
      <c r="G2480">
        <v>3</v>
      </c>
      <c r="H2480" t="s">
        <v>3751</v>
      </c>
      <c r="I2480">
        <v>4486</v>
      </c>
      <c r="J2480">
        <v>0</v>
      </c>
      <c r="K2480">
        <v>2</v>
      </c>
      <c r="M2480" t="s">
        <v>23</v>
      </c>
      <c r="N2480" t="s">
        <v>39</v>
      </c>
      <c r="P2480" t="s">
        <v>202</v>
      </c>
      <c r="Q2480" t="s">
        <v>27</v>
      </c>
      <c r="R2480" t="s">
        <v>860</v>
      </c>
      <c r="S2480" t="s">
        <v>6060</v>
      </c>
    </row>
    <row r="2481" spans="1:19">
      <c r="A2481" t="s">
        <v>6061</v>
      </c>
      <c r="B2481" s="1">
        <v>44618</v>
      </c>
      <c r="C2481" t="s">
        <v>22</v>
      </c>
      <c r="D2481">
        <v>52</v>
      </c>
      <c r="E2481" t="s">
        <v>23</v>
      </c>
      <c r="F2481">
        <v>0</v>
      </c>
      <c r="G2481">
        <v>3</v>
      </c>
      <c r="H2481" t="s">
        <v>3686</v>
      </c>
      <c r="I2481">
        <v>2662</v>
      </c>
      <c r="J2481">
        <v>9</v>
      </c>
      <c r="K2481">
        <v>42</v>
      </c>
      <c r="M2481" t="s">
        <v>23</v>
      </c>
      <c r="N2481" t="s">
        <v>23</v>
      </c>
      <c r="O2481" t="s">
        <v>25</v>
      </c>
      <c r="P2481" t="s">
        <v>26</v>
      </c>
      <c r="Q2481" t="s">
        <v>27</v>
      </c>
      <c r="R2481" t="s">
        <v>147</v>
      </c>
      <c r="S2481" t="s">
        <v>6062</v>
      </c>
    </row>
    <row r="2482" spans="1:19">
      <c r="A2482" t="s">
        <v>6063</v>
      </c>
      <c r="B2482" s="1">
        <v>44631</v>
      </c>
      <c r="C2482" t="s">
        <v>22</v>
      </c>
      <c r="D2482">
        <v>46</v>
      </c>
      <c r="E2482" t="s">
        <v>39</v>
      </c>
      <c r="F2482">
        <v>0</v>
      </c>
      <c r="G2482">
        <v>3</v>
      </c>
      <c r="H2482" t="s">
        <v>3686</v>
      </c>
      <c r="I2482">
        <v>4982</v>
      </c>
      <c r="J2482">
        <v>0</v>
      </c>
      <c r="K2482">
        <v>41</v>
      </c>
      <c r="M2482" t="s">
        <v>23</v>
      </c>
      <c r="N2482" t="s">
        <v>39</v>
      </c>
      <c r="P2482" t="s">
        <v>164</v>
      </c>
      <c r="Q2482" t="s">
        <v>50</v>
      </c>
      <c r="R2482" t="s">
        <v>2249</v>
      </c>
      <c r="S2482" t="s">
        <v>6064</v>
      </c>
    </row>
    <row r="2483" spans="1:19">
      <c r="A2483" t="s">
        <v>6065</v>
      </c>
      <c r="B2483" s="1">
        <v>43679</v>
      </c>
      <c r="C2483" t="s">
        <v>33</v>
      </c>
      <c r="D2483">
        <v>49</v>
      </c>
      <c r="E2483" t="s">
        <v>23</v>
      </c>
      <c r="F2483">
        <v>3</v>
      </c>
      <c r="G2483">
        <v>3</v>
      </c>
      <c r="H2483" t="s">
        <v>3686</v>
      </c>
      <c r="I2483">
        <v>5498</v>
      </c>
      <c r="J2483">
        <v>9</v>
      </c>
      <c r="K2483">
        <v>72</v>
      </c>
      <c r="M2483" t="s">
        <v>39</v>
      </c>
      <c r="N2483" t="s">
        <v>23</v>
      </c>
      <c r="O2483" t="s">
        <v>49</v>
      </c>
      <c r="P2483" t="s">
        <v>164</v>
      </c>
      <c r="Q2483" t="s">
        <v>50</v>
      </c>
      <c r="R2483" t="s">
        <v>996</v>
      </c>
      <c r="S2483" t="s">
        <v>6066</v>
      </c>
    </row>
    <row r="2484" spans="1:19">
      <c r="A2484" t="s">
        <v>6067</v>
      </c>
      <c r="B2484" s="1">
        <v>45646</v>
      </c>
      <c r="C2484" t="s">
        <v>33</v>
      </c>
      <c r="D2484">
        <v>26</v>
      </c>
      <c r="E2484" t="s">
        <v>23</v>
      </c>
      <c r="F2484">
        <v>1</v>
      </c>
      <c r="G2484">
        <v>3</v>
      </c>
      <c r="H2484" t="s">
        <v>3686</v>
      </c>
      <c r="I2484">
        <v>3153</v>
      </c>
      <c r="J2484">
        <v>1</v>
      </c>
      <c r="K2484">
        <v>8</v>
      </c>
      <c r="M2484" t="s">
        <v>23</v>
      </c>
      <c r="N2484" t="s">
        <v>39</v>
      </c>
      <c r="P2484" t="s">
        <v>164</v>
      </c>
      <c r="Q2484" t="s">
        <v>50</v>
      </c>
      <c r="R2484" t="s">
        <v>4671</v>
      </c>
      <c r="S2484" t="s">
        <v>6068</v>
      </c>
    </row>
    <row r="2485" spans="1:19">
      <c r="A2485" t="s">
        <v>6069</v>
      </c>
      <c r="B2485" s="1">
        <v>44788</v>
      </c>
      <c r="C2485" t="s">
        <v>22</v>
      </c>
      <c r="D2485">
        <v>65</v>
      </c>
      <c r="E2485" t="s">
        <v>23</v>
      </c>
      <c r="F2485">
        <v>0</v>
      </c>
      <c r="G2485">
        <v>3</v>
      </c>
      <c r="H2485" t="s">
        <v>3686</v>
      </c>
      <c r="I2485">
        <v>4017</v>
      </c>
      <c r="J2485">
        <v>9</v>
      </c>
      <c r="K2485">
        <v>36</v>
      </c>
      <c r="L2485" t="s">
        <v>40</v>
      </c>
      <c r="M2485" t="s">
        <v>23</v>
      </c>
      <c r="N2485" t="s">
        <v>23</v>
      </c>
      <c r="O2485" t="s">
        <v>49</v>
      </c>
      <c r="P2485" t="s">
        <v>202</v>
      </c>
      <c r="Q2485" t="s">
        <v>50</v>
      </c>
      <c r="R2485" t="s">
        <v>4621</v>
      </c>
      <c r="S2485" t="s">
        <v>6070</v>
      </c>
    </row>
    <row r="2486" spans="1:19">
      <c r="A2486" t="s">
        <v>6071</v>
      </c>
      <c r="B2486" s="1">
        <v>43975</v>
      </c>
      <c r="C2486" t="s">
        <v>22</v>
      </c>
      <c r="D2486">
        <v>76</v>
      </c>
      <c r="E2486" t="s">
        <v>23</v>
      </c>
      <c r="F2486">
        <v>0</v>
      </c>
      <c r="G2486">
        <v>3</v>
      </c>
      <c r="H2486" t="s">
        <v>3686</v>
      </c>
      <c r="I2486">
        <v>5089</v>
      </c>
      <c r="J2486">
        <v>2</v>
      </c>
      <c r="K2486">
        <v>63</v>
      </c>
      <c r="L2486" t="s">
        <v>142</v>
      </c>
      <c r="M2486" t="s">
        <v>39</v>
      </c>
      <c r="N2486" t="s">
        <v>23</v>
      </c>
      <c r="O2486" t="s">
        <v>49</v>
      </c>
      <c r="P2486" t="s">
        <v>202</v>
      </c>
      <c r="Q2486" t="s">
        <v>27</v>
      </c>
      <c r="R2486" t="s">
        <v>5273</v>
      </c>
      <c r="S2486" t="s">
        <v>6072</v>
      </c>
    </row>
    <row r="2487" spans="1:19">
      <c r="A2487" t="s">
        <v>6073</v>
      </c>
      <c r="B2487" s="1">
        <v>44025</v>
      </c>
      <c r="C2487" t="s">
        <v>33</v>
      </c>
      <c r="D2487">
        <v>52</v>
      </c>
      <c r="E2487" t="s">
        <v>39</v>
      </c>
      <c r="F2487">
        <v>0</v>
      </c>
      <c r="G2487">
        <v>3</v>
      </c>
      <c r="H2487" t="s">
        <v>3686</v>
      </c>
      <c r="I2487">
        <v>6149</v>
      </c>
      <c r="J2487">
        <v>0</v>
      </c>
      <c r="K2487">
        <v>61</v>
      </c>
      <c r="M2487" t="s">
        <v>23</v>
      </c>
      <c r="N2487" t="s">
        <v>23</v>
      </c>
      <c r="O2487" t="s">
        <v>49</v>
      </c>
      <c r="P2487" t="s">
        <v>164</v>
      </c>
      <c r="Q2487" t="s">
        <v>27</v>
      </c>
      <c r="R2487" t="s">
        <v>2138</v>
      </c>
      <c r="S2487" t="s">
        <v>6074</v>
      </c>
    </row>
    <row r="2488" spans="1:19">
      <c r="A2488" t="s">
        <v>6075</v>
      </c>
      <c r="B2488" s="1">
        <v>44290</v>
      </c>
      <c r="C2488" t="s">
        <v>33</v>
      </c>
      <c r="D2488">
        <v>54</v>
      </c>
      <c r="E2488" t="s">
        <v>23</v>
      </c>
      <c r="F2488">
        <v>2</v>
      </c>
      <c r="G2488">
        <v>3</v>
      </c>
      <c r="H2488" t="s">
        <v>3686</v>
      </c>
      <c r="I2488">
        <v>6099</v>
      </c>
      <c r="J2488">
        <v>1</v>
      </c>
      <c r="K2488">
        <v>52</v>
      </c>
      <c r="L2488" t="s">
        <v>142</v>
      </c>
      <c r="M2488" t="s">
        <v>23</v>
      </c>
      <c r="N2488" t="s">
        <v>23</v>
      </c>
      <c r="O2488" t="s">
        <v>25</v>
      </c>
      <c r="P2488" t="s">
        <v>26</v>
      </c>
      <c r="Q2488" t="s">
        <v>27</v>
      </c>
      <c r="R2488" t="s">
        <v>950</v>
      </c>
      <c r="S2488" t="s">
        <v>6076</v>
      </c>
    </row>
    <row r="2489" spans="1:19">
      <c r="A2489" t="s">
        <v>6077</v>
      </c>
      <c r="B2489" s="1">
        <v>45858</v>
      </c>
      <c r="C2489" t="s">
        <v>22</v>
      </c>
      <c r="D2489">
        <v>53</v>
      </c>
      <c r="E2489" t="s">
        <v>39</v>
      </c>
      <c r="F2489">
        <v>0</v>
      </c>
      <c r="G2489">
        <v>3</v>
      </c>
      <c r="H2489" t="s">
        <v>3751</v>
      </c>
      <c r="I2489">
        <v>5384</v>
      </c>
      <c r="J2489">
        <v>0</v>
      </c>
      <c r="K2489">
        <v>1</v>
      </c>
      <c r="M2489" t="s">
        <v>23</v>
      </c>
      <c r="N2489" t="s">
        <v>39</v>
      </c>
      <c r="P2489" t="s">
        <v>26</v>
      </c>
      <c r="Q2489" t="s">
        <v>84</v>
      </c>
      <c r="R2489" t="s">
        <v>3772</v>
      </c>
      <c r="S2489" t="s">
        <v>6078</v>
      </c>
    </row>
    <row r="2490" spans="1:19">
      <c r="A2490" t="s">
        <v>6079</v>
      </c>
      <c r="B2490" s="1">
        <v>43749</v>
      </c>
      <c r="C2490" t="s">
        <v>22</v>
      </c>
      <c r="D2490">
        <v>26</v>
      </c>
      <c r="E2490" t="s">
        <v>23</v>
      </c>
      <c r="F2490">
        <v>0</v>
      </c>
      <c r="G2490">
        <v>3</v>
      </c>
      <c r="H2490" t="s">
        <v>3686</v>
      </c>
      <c r="I2490">
        <v>5025</v>
      </c>
      <c r="J2490">
        <v>9</v>
      </c>
      <c r="K2490">
        <v>70</v>
      </c>
      <c r="L2490" t="s">
        <v>316</v>
      </c>
      <c r="M2490" t="s">
        <v>23</v>
      </c>
      <c r="N2490" t="s">
        <v>23</v>
      </c>
      <c r="O2490" t="s">
        <v>25</v>
      </c>
      <c r="P2490" t="s">
        <v>164</v>
      </c>
      <c r="Q2490" t="s">
        <v>50</v>
      </c>
      <c r="R2490" t="s">
        <v>1623</v>
      </c>
      <c r="S2490" t="s">
        <v>6080</v>
      </c>
    </row>
    <row r="2491" spans="1:19">
      <c r="A2491" t="s">
        <v>6081</v>
      </c>
      <c r="B2491" s="1">
        <v>43763</v>
      </c>
      <c r="C2491" t="s">
        <v>22</v>
      </c>
      <c r="D2491">
        <v>30</v>
      </c>
      <c r="E2491" t="s">
        <v>23</v>
      </c>
      <c r="F2491">
        <v>0</v>
      </c>
      <c r="G2491">
        <v>3</v>
      </c>
      <c r="H2491" t="s">
        <v>3686</v>
      </c>
      <c r="I2491">
        <v>4867</v>
      </c>
      <c r="J2491">
        <v>9</v>
      </c>
      <c r="K2491">
        <v>70</v>
      </c>
      <c r="M2491" t="s">
        <v>23</v>
      </c>
      <c r="N2491" t="s">
        <v>23</v>
      </c>
      <c r="O2491" t="s">
        <v>25</v>
      </c>
      <c r="P2491" t="s">
        <v>164</v>
      </c>
      <c r="Q2491" t="s">
        <v>50</v>
      </c>
      <c r="R2491" t="s">
        <v>5762</v>
      </c>
      <c r="S2491" t="s">
        <v>6082</v>
      </c>
    </row>
    <row r="2492" spans="1:19">
      <c r="A2492" t="s">
        <v>6083</v>
      </c>
      <c r="B2492" s="1">
        <v>45396</v>
      </c>
      <c r="C2492" t="s">
        <v>33</v>
      </c>
      <c r="D2492">
        <v>56</v>
      </c>
      <c r="E2492" t="s">
        <v>39</v>
      </c>
      <c r="F2492">
        <v>0</v>
      </c>
      <c r="G2492">
        <v>3</v>
      </c>
      <c r="H2492" t="s">
        <v>3686</v>
      </c>
      <c r="I2492">
        <v>2870</v>
      </c>
      <c r="J2492">
        <v>0</v>
      </c>
      <c r="K2492">
        <v>16</v>
      </c>
      <c r="L2492" t="s">
        <v>97</v>
      </c>
      <c r="M2492" t="s">
        <v>23</v>
      </c>
      <c r="N2492" t="s">
        <v>39</v>
      </c>
      <c r="P2492" t="s">
        <v>202</v>
      </c>
      <c r="Q2492" t="s">
        <v>27</v>
      </c>
      <c r="R2492" t="s">
        <v>3559</v>
      </c>
      <c r="S2492" t="s">
        <v>6084</v>
      </c>
    </row>
    <row r="2493" spans="1:19">
      <c r="A2493" t="s">
        <v>6085</v>
      </c>
      <c r="B2493" s="1">
        <v>44980</v>
      </c>
      <c r="C2493" t="s">
        <v>22</v>
      </c>
      <c r="D2493">
        <v>58</v>
      </c>
      <c r="E2493" t="s">
        <v>39</v>
      </c>
      <c r="F2493">
        <v>0</v>
      </c>
      <c r="G2493">
        <v>3</v>
      </c>
      <c r="H2493" t="s">
        <v>3686</v>
      </c>
      <c r="I2493">
        <v>5039</v>
      </c>
      <c r="J2493">
        <v>0</v>
      </c>
      <c r="K2493">
        <v>30</v>
      </c>
      <c r="M2493" t="s">
        <v>23</v>
      </c>
      <c r="N2493" t="s">
        <v>23</v>
      </c>
      <c r="O2493" t="s">
        <v>49</v>
      </c>
      <c r="P2493" t="s">
        <v>26</v>
      </c>
      <c r="Q2493" t="s">
        <v>84</v>
      </c>
      <c r="R2493" t="s">
        <v>6086</v>
      </c>
      <c r="S2493" t="s">
        <v>6087</v>
      </c>
    </row>
    <row r="2494" spans="1:19">
      <c r="A2494" t="s">
        <v>6088</v>
      </c>
      <c r="B2494" s="1">
        <v>44058</v>
      </c>
      <c r="C2494" t="s">
        <v>22</v>
      </c>
      <c r="D2494">
        <v>35</v>
      </c>
      <c r="E2494" t="s">
        <v>23</v>
      </c>
      <c r="F2494">
        <v>0</v>
      </c>
      <c r="G2494">
        <v>3</v>
      </c>
      <c r="H2494" t="s">
        <v>3686</v>
      </c>
      <c r="I2494">
        <v>4053</v>
      </c>
      <c r="J2494">
        <v>4</v>
      </c>
      <c r="K2494">
        <v>60</v>
      </c>
      <c r="L2494" t="s">
        <v>142</v>
      </c>
      <c r="M2494" t="s">
        <v>23</v>
      </c>
      <c r="N2494" t="s">
        <v>23</v>
      </c>
      <c r="O2494" t="s">
        <v>49</v>
      </c>
      <c r="P2494" t="s">
        <v>202</v>
      </c>
      <c r="Q2494" t="s">
        <v>27</v>
      </c>
      <c r="R2494" t="s">
        <v>5791</v>
      </c>
      <c r="S2494" t="s">
        <v>6089</v>
      </c>
    </row>
    <row r="2495" spans="1:19">
      <c r="A2495" t="s">
        <v>6090</v>
      </c>
      <c r="B2495" s="1">
        <v>44230</v>
      </c>
      <c r="C2495" t="s">
        <v>22</v>
      </c>
      <c r="D2495">
        <v>31</v>
      </c>
      <c r="E2495" t="s">
        <v>23</v>
      </c>
      <c r="F2495">
        <v>8</v>
      </c>
      <c r="G2495">
        <v>3</v>
      </c>
      <c r="H2495" t="s">
        <v>3686</v>
      </c>
      <c r="I2495">
        <v>4387</v>
      </c>
      <c r="J2495">
        <v>2</v>
      </c>
      <c r="K2495">
        <v>54</v>
      </c>
      <c r="L2495" t="s">
        <v>142</v>
      </c>
      <c r="M2495" t="s">
        <v>23</v>
      </c>
      <c r="N2495" t="s">
        <v>23</v>
      </c>
      <c r="O2495" t="s">
        <v>25</v>
      </c>
      <c r="P2495" t="s">
        <v>164</v>
      </c>
      <c r="Q2495" t="s">
        <v>27</v>
      </c>
      <c r="R2495" t="s">
        <v>265</v>
      </c>
      <c r="S2495" t="s">
        <v>6091</v>
      </c>
    </row>
    <row r="2496" spans="1:19">
      <c r="A2496" t="s">
        <v>6092</v>
      </c>
      <c r="B2496" s="1">
        <v>45456</v>
      </c>
      <c r="C2496" t="s">
        <v>22</v>
      </c>
      <c r="D2496">
        <v>27</v>
      </c>
      <c r="E2496" t="s">
        <v>23</v>
      </c>
      <c r="F2496">
        <v>0</v>
      </c>
      <c r="G2496">
        <v>3</v>
      </c>
      <c r="H2496" t="s">
        <v>3686</v>
      </c>
      <c r="I2496">
        <v>4253</v>
      </c>
      <c r="J2496">
        <v>6</v>
      </c>
      <c r="K2496">
        <v>14</v>
      </c>
      <c r="M2496" t="s">
        <v>23</v>
      </c>
      <c r="N2496" t="s">
        <v>23</v>
      </c>
      <c r="O2496" t="s">
        <v>49</v>
      </c>
      <c r="P2496" t="s">
        <v>26</v>
      </c>
      <c r="Q2496" t="s">
        <v>50</v>
      </c>
      <c r="R2496" t="s">
        <v>6093</v>
      </c>
      <c r="S2496" t="s">
        <v>6094</v>
      </c>
    </row>
    <row r="2497" spans="1:19">
      <c r="A2497" t="s">
        <v>6095</v>
      </c>
      <c r="B2497" s="1">
        <v>45031</v>
      </c>
      <c r="C2497" t="s">
        <v>22</v>
      </c>
      <c r="D2497">
        <v>52</v>
      </c>
      <c r="E2497" t="s">
        <v>23</v>
      </c>
      <c r="F2497">
        <v>2</v>
      </c>
      <c r="G2497">
        <v>3</v>
      </c>
      <c r="H2497" t="s">
        <v>3686</v>
      </c>
      <c r="I2497">
        <v>2434</v>
      </c>
      <c r="J2497">
        <v>2</v>
      </c>
      <c r="K2497">
        <v>28</v>
      </c>
      <c r="M2497" t="s">
        <v>23</v>
      </c>
      <c r="N2497" t="s">
        <v>23</v>
      </c>
      <c r="O2497" t="s">
        <v>49</v>
      </c>
      <c r="P2497" t="s">
        <v>26</v>
      </c>
      <c r="Q2497" t="s">
        <v>27</v>
      </c>
      <c r="R2497" t="s">
        <v>2815</v>
      </c>
      <c r="S2497" t="s">
        <v>6096</v>
      </c>
    </row>
    <row r="2498" spans="1:19">
      <c r="A2498" t="s">
        <v>6097</v>
      </c>
      <c r="B2498" s="1">
        <v>44146</v>
      </c>
      <c r="C2498" t="s">
        <v>33</v>
      </c>
      <c r="D2498">
        <v>37</v>
      </c>
      <c r="E2498" t="s">
        <v>23</v>
      </c>
      <c r="F2498">
        <v>3</v>
      </c>
      <c r="G2498">
        <v>3</v>
      </c>
      <c r="H2498" t="s">
        <v>3686</v>
      </c>
      <c r="I2498">
        <v>6351</v>
      </c>
      <c r="J2498">
        <v>1</v>
      </c>
      <c r="K2498">
        <v>57</v>
      </c>
      <c r="M2498" t="s">
        <v>23</v>
      </c>
      <c r="N2498" t="s">
        <v>23</v>
      </c>
      <c r="O2498" t="s">
        <v>25</v>
      </c>
      <c r="P2498" t="s">
        <v>26</v>
      </c>
      <c r="Q2498" t="s">
        <v>27</v>
      </c>
      <c r="R2498" t="s">
        <v>700</v>
      </c>
      <c r="S2498" t="s">
        <v>6098</v>
      </c>
    </row>
    <row r="2499" spans="1:19">
      <c r="A2499" t="s">
        <v>6099</v>
      </c>
      <c r="B2499" s="1">
        <v>43934</v>
      </c>
      <c r="C2499" t="s">
        <v>22</v>
      </c>
      <c r="D2499">
        <v>47</v>
      </c>
      <c r="E2499" t="s">
        <v>23</v>
      </c>
      <c r="F2499">
        <v>2</v>
      </c>
      <c r="G2499">
        <v>3</v>
      </c>
      <c r="H2499" t="s">
        <v>3686</v>
      </c>
      <c r="I2499">
        <v>5168</v>
      </c>
      <c r="J2499">
        <v>4</v>
      </c>
      <c r="K2499">
        <v>64</v>
      </c>
      <c r="M2499" t="s">
        <v>23</v>
      </c>
      <c r="N2499" t="s">
        <v>23</v>
      </c>
      <c r="O2499" t="s">
        <v>25</v>
      </c>
      <c r="P2499" t="s">
        <v>26</v>
      </c>
      <c r="Q2499" t="s">
        <v>27</v>
      </c>
      <c r="R2499" t="s">
        <v>2077</v>
      </c>
      <c r="S2499" t="s">
        <v>6100</v>
      </c>
    </row>
    <row r="2500" spans="1:19">
      <c r="A2500" t="s">
        <v>6101</v>
      </c>
      <c r="B2500" s="1">
        <v>45860</v>
      </c>
      <c r="C2500" t="s">
        <v>22</v>
      </c>
      <c r="D2500">
        <v>34</v>
      </c>
      <c r="E2500" t="s">
        <v>39</v>
      </c>
      <c r="F2500">
        <v>0</v>
      </c>
      <c r="G2500">
        <v>3</v>
      </c>
      <c r="H2500" t="s">
        <v>3751</v>
      </c>
      <c r="I2500">
        <v>2133</v>
      </c>
      <c r="J2500">
        <v>0</v>
      </c>
      <c r="K2500">
        <v>1</v>
      </c>
      <c r="L2500" t="s">
        <v>48</v>
      </c>
      <c r="M2500" t="s">
        <v>23</v>
      </c>
      <c r="N2500" t="s">
        <v>39</v>
      </c>
      <c r="P2500" t="s">
        <v>26</v>
      </c>
      <c r="Q2500" t="s">
        <v>50</v>
      </c>
      <c r="R2500" t="s">
        <v>971</v>
      </c>
      <c r="S2500" t="s">
        <v>1408</v>
      </c>
    </row>
    <row r="2501" spans="1:19">
      <c r="A2501" t="s">
        <v>6102</v>
      </c>
      <c r="B2501" s="1">
        <v>43698</v>
      </c>
      <c r="C2501" t="s">
        <v>22</v>
      </c>
      <c r="D2501">
        <v>59</v>
      </c>
      <c r="E2501" t="s">
        <v>23</v>
      </c>
      <c r="F2501">
        <v>0</v>
      </c>
      <c r="G2501">
        <v>3</v>
      </c>
      <c r="H2501" t="s">
        <v>3686</v>
      </c>
      <c r="I2501">
        <v>5981</v>
      </c>
      <c r="J2501">
        <v>5</v>
      </c>
      <c r="K2501">
        <v>72</v>
      </c>
      <c r="M2501" t="s">
        <v>23</v>
      </c>
      <c r="N2501" t="s">
        <v>23</v>
      </c>
      <c r="O2501" t="s">
        <v>25</v>
      </c>
      <c r="P2501" t="s">
        <v>164</v>
      </c>
      <c r="Q2501" t="s">
        <v>27</v>
      </c>
      <c r="R2501" t="s">
        <v>5803</v>
      </c>
      <c r="S2501" t="s">
        <v>6103</v>
      </c>
    </row>
    <row r="2502" spans="1:19">
      <c r="A2502" t="s">
        <v>6104</v>
      </c>
      <c r="B2502" s="1">
        <v>45663</v>
      </c>
      <c r="C2502" t="s">
        <v>22</v>
      </c>
      <c r="D2502">
        <v>28</v>
      </c>
      <c r="E2502" t="s">
        <v>39</v>
      </c>
      <c r="F2502">
        <v>0</v>
      </c>
      <c r="G2502">
        <v>3</v>
      </c>
      <c r="H2502" t="s">
        <v>3686</v>
      </c>
      <c r="I2502">
        <v>5124</v>
      </c>
      <c r="J2502">
        <v>0</v>
      </c>
      <c r="K2502">
        <v>7</v>
      </c>
      <c r="L2502" t="s">
        <v>48</v>
      </c>
      <c r="M2502" t="s">
        <v>39</v>
      </c>
      <c r="N2502" t="s">
        <v>23</v>
      </c>
      <c r="O2502" t="s">
        <v>49</v>
      </c>
      <c r="P2502" t="s">
        <v>202</v>
      </c>
      <c r="Q2502" t="s">
        <v>50</v>
      </c>
      <c r="R2502" t="s">
        <v>6105</v>
      </c>
      <c r="S2502" t="s">
        <v>6106</v>
      </c>
    </row>
    <row r="2503" spans="1:19">
      <c r="A2503" t="s">
        <v>6107</v>
      </c>
      <c r="B2503" s="1">
        <v>43845</v>
      </c>
      <c r="C2503" t="s">
        <v>33</v>
      </c>
      <c r="D2503">
        <v>28</v>
      </c>
      <c r="E2503" t="s">
        <v>39</v>
      </c>
      <c r="F2503">
        <v>0</v>
      </c>
      <c r="G2503">
        <v>3</v>
      </c>
      <c r="H2503" t="s">
        <v>3686</v>
      </c>
      <c r="I2503">
        <v>4363</v>
      </c>
      <c r="J2503">
        <v>0</v>
      </c>
      <c r="K2503">
        <v>67</v>
      </c>
      <c r="L2503" t="s">
        <v>316</v>
      </c>
      <c r="M2503" t="s">
        <v>23</v>
      </c>
      <c r="N2503" t="s">
        <v>23</v>
      </c>
      <c r="O2503" t="s">
        <v>49</v>
      </c>
      <c r="P2503" t="s">
        <v>202</v>
      </c>
      <c r="Q2503" t="s">
        <v>50</v>
      </c>
      <c r="R2503" t="s">
        <v>5699</v>
      </c>
      <c r="S2503" t="s">
        <v>6108</v>
      </c>
    </row>
    <row r="2504" spans="1:19">
      <c r="A2504" t="s">
        <v>6109</v>
      </c>
      <c r="B2504" s="1">
        <v>45854</v>
      </c>
      <c r="C2504" t="s">
        <v>22</v>
      </c>
      <c r="D2504">
        <v>21</v>
      </c>
      <c r="E2504" t="s">
        <v>39</v>
      </c>
      <c r="F2504">
        <v>2</v>
      </c>
      <c r="G2504">
        <v>3</v>
      </c>
      <c r="H2504" t="s">
        <v>3751</v>
      </c>
      <c r="I2504">
        <v>2448</v>
      </c>
      <c r="J2504">
        <v>0</v>
      </c>
      <c r="K2504">
        <v>1</v>
      </c>
      <c r="L2504" t="s">
        <v>48</v>
      </c>
      <c r="M2504" t="s">
        <v>23</v>
      </c>
      <c r="N2504" t="s">
        <v>39</v>
      </c>
      <c r="P2504" t="s">
        <v>26</v>
      </c>
      <c r="Q2504" t="s">
        <v>50</v>
      </c>
      <c r="R2504" t="s">
        <v>1415</v>
      </c>
      <c r="S2504" t="s">
        <v>863</v>
      </c>
    </row>
    <row r="2505" spans="1:19">
      <c r="A2505" t="s">
        <v>6110</v>
      </c>
      <c r="B2505" s="1">
        <v>43875</v>
      </c>
      <c r="C2505" t="s">
        <v>22</v>
      </c>
      <c r="D2505">
        <v>40</v>
      </c>
      <c r="E2505" t="s">
        <v>39</v>
      </c>
      <c r="F2505">
        <v>0</v>
      </c>
      <c r="G2505">
        <v>3</v>
      </c>
      <c r="H2505" t="s">
        <v>3686</v>
      </c>
      <c r="I2505">
        <v>4163</v>
      </c>
      <c r="J2505">
        <v>0</v>
      </c>
      <c r="K2505">
        <v>66</v>
      </c>
      <c r="L2505" t="s">
        <v>316</v>
      </c>
      <c r="M2505" t="s">
        <v>23</v>
      </c>
      <c r="N2505" t="s">
        <v>39</v>
      </c>
      <c r="P2505" t="s">
        <v>202</v>
      </c>
      <c r="Q2505" t="s">
        <v>27</v>
      </c>
      <c r="R2505" t="s">
        <v>4069</v>
      </c>
      <c r="S2505" t="s">
        <v>6111</v>
      </c>
    </row>
    <row r="2506" spans="1:19">
      <c r="A2506" t="s">
        <v>6112</v>
      </c>
      <c r="B2506" s="1">
        <v>45217</v>
      </c>
      <c r="C2506" t="s">
        <v>22</v>
      </c>
      <c r="D2506">
        <v>50</v>
      </c>
      <c r="E2506" t="s">
        <v>23</v>
      </c>
      <c r="F2506">
        <v>2</v>
      </c>
      <c r="G2506">
        <v>3</v>
      </c>
      <c r="H2506" t="s">
        <v>3686</v>
      </c>
      <c r="I2506">
        <v>4040</v>
      </c>
      <c r="J2506">
        <v>1</v>
      </c>
      <c r="K2506">
        <v>22</v>
      </c>
      <c r="L2506" t="s">
        <v>97</v>
      </c>
      <c r="M2506" t="s">
        <v>23</v>
      </c>
      <c r="N2506" t="s">
        <v>23</v>
      </c>
      <c r="O2506" t="s">
        <v>25</v>
      </c>
      <c r="P2506" t="s">
        <v>26</v>
      </c>
      <c r="Q2506" t="s">
        <v>27</v>
      </c>
      <c r="R2506" t="s">
        <v>1139</v>
      </c>
      <c r="S2506" t="s">
        <v>6113</v>
      </c>
    </row>
    <row r="2507" spans="1:19">
      <c r="A2507" t="s">
        <v>6114</v>
      </c>
      <c r="B2507" s="1">
        <v>45853</v>
      </c>
      <c r="C2507" t="s">
        <v>33</v>
      </c>
      <c r="D2507">
        <v>43</v>
      </c>
      <c r="E2507" t="s">
        <v>39</v>
      </c>
      <c r="F2507">
        <v>0</v>
      </c>
      <c r="G2507">
        <v>3</v>
      </c>
      <c r="H2507" t="s">
        <v>3751</v>
      </c>
      <c r="I2507">
        <v>4131</v>
      </c>
      <c r="J2507">
        <v>0</v>
      </c>
      <c r="K2507">
        <v>1</v>
      </c>
      <c r="M2507" t="s">
        <v>23</v>
      </c>
      <c r="N2507" t="s">
        <v>23</v>
      </c>
      <c r="O2507" t="s">
        <v>49</v>
      </c>
      <c r="P2507" t="s">
        <v>26</v>
      </c>
      <c r="Q2507" t="s">
        <v>50</v>
      </c>
      <c r="R2507" t="s">
        <v>646</v>
      </c>
      <c r="S2507" t="s">
        <v>6115</v>
      </c>
    </row>
    <row r="2508" spans="1:19">
      <c r="A2508" t="s">
        <v>6116</v>
      </c>
      <c r="B2508" s="1">
        <v>43964</v>
      </c>
      <c r="C2508" t="s">
        <v>33</v>
      </c>
      <c r="D2508">
        <v>62</v>
      </c>
      <c r="E2508" t="s">
        <v>23</v>
      </c>
      <c r="F2508">
        <v>2</v>
      </c>
      <c r="G2508">
        <v>3</v>
      </c>
      <c r="H2508" t="s">
        <v>3686</v>
      </c>
      <c r="I2508">
        <v>5733</v>
      </c>
      <c r="J2508">
        <v>6</v>
      </c>
      <c r="K2508">
        <v>63</v>
      </c>
      <c r="L2508" t="s">
        <v>142</v>
      </c>
      <c r="M2508" t="s">
        <v>23</v>
      </c>
      <c r="N2508" t="s">
        <v>23</v>
      </c>
      <c r="O2508" t="s">
        <v>49</v>
      </c>
      <c r="P2508" t="s">
        <v>164</v>
      </c>
      <c r="Q2508" t="s">
        <v>50</v>
      </c>
      <c r="R2508" t="s">
        <v>5075</v>
      </c>
      <c r="S2508" t="s">
        <v>6117</v>
      </c>
    </row>
    <row r="2509" spans="1:19">
      <c r="A2509" t="s">
        <v>6118</v>
      </c>
      <c r="B2509" s="1">
        <v>43702</v>
      </c>
      <c r="C2509" t="s">
        <v>33</v>
      </c>
      <c r="D2509">
        <v>52</v>
      </c>
      <c r="E2509" t="s">
        <v>23</v>
      </c>
      <c r="F2509">
        <v>1</v>
      </c>
      <c r="G2509">
        <v>3</v>
      </c>
      <c r="H2509" t="s">
        <v>3686</v>
      </c>
      <c r="I2509">
        <v>4463</v>
      </c>
      <c r="J2509">
        <v>8</v>
      </c>
      <c r="K2509">
        <v>72</v>
      </c>
      <c r="L2509" t="s">
        <v>316</v>
      </c>
      <c r="M2509" t="s">
        <v>23</v>
      </c>
      <c r="N2509" t="s">
        <v>23</v>
      </c>
      <c r="O2509" t="s">
        <v>49</v>
      </c>
      <c r="P2509" t="s">
        <v>164</v>
      </c>
      <c r="Q2509" t="s">
        <v>27</v>
      </c>
      <c r="R2509" t="s">
        <v>1686</v>
      </c>
      <c r="S2509" t="s">
        <v>6119</v>
      </c>
    </row>
    <row r="2510" spans="1:19">
      <c r="A2510" t="s">
        <v>6120</v>
      </c>
      <c r="B2510" s="1">
        <v>43804</v>
      </c>
      <c r="C2510" t="s">
        <v>22</v>
      </c>
      <c r="D2510">
        <v>27</v>
      </c>
      <c r="E2510" t="s">
        <v>23</v>
      </c>
      <c r="F2510">
        <v>1</v>
      </c>
      <c r="G2510">
        <v>3</v>
      </c>
      <c r="H2510" t="s">
        <v>3686</v>
      </c>
      <c r="I2510">
        <v>4380</v>
      </c>
      <c r="J2510">
        <v>1</v>
      </c>
      <c r="K2510">
        <v>68</v>
      </c>
      <c r="M2510" t="s">
        <v>23</v>
      </c>
      <c r="N2510" t="s">
        <v>23</v>
      </c>
      <c r="O2510" t="s">
        <v>25</v>
      </c>
      <c r="P2510" t="s">
        <v>202</v>
      </c>
      <c r="Q2510" t="s">
        <v>27</v>
      </c>
      <c r="R2510" t="s">
        <v>5643</v>
      </c>
      <c r="S2510" t="s">
        <v>6121</v>
      </c>
    </row>
    <row r="2511" spans="1:19">
      <c r="A2511" t="s">
        <v>6122</v>
      </c>
      <c r="B2511" s="1">
        <v>44448</v>
      </c>
      <c r="C2511" t="s">
        <v>33</v>
      </c>
      <c r="D2511">
        <v>37</v>
      </c>
      <c r="E2511" t="s">
        <v>23</v>
      </c>
      <c r="F2511">
        <v>2</v>
      </c>
      <c r="G2511">
        <v>3</v>
      </c>
      <c r="H2511" t="s">
        <v>3686</v>
      </c>
      <c r="I2511">
        <v>3248</v>
      </c>
      <c r="J2511">
        <v>1</v>
      </c>
      <c r="K2511">
        <v>47</v>
      </c>
      <c r="M2511" t="s">
        <v>39</v>
      </c>
      <c r="N2511" t="s">
        <v>23</v>
      </c>
      <c r="O2511" t="s">
        <v>49</v>
      </c>
      <c r="P2511" t="s">
        <v>164</v>
      </c>
      <c r="Q2511" t="s">
        <v>50</v>
      </c>
      <c r="R2511" t="s">
        <v>2356</v>
      </c>
      <c r="S2511" t="s">
        <v>6123</v>
      </c>
    </row>
    <row r="2512" spans="1:19">
      <c r="A2512" t="s">
        <v>6124</v>
      </c>
      <c r="B2512" s="1">
        <v>44140</v>
      </c>
      <c r="C2512" t="s">
        <v>22</v>
      </c>
      <c r="D2512">
        <v>56</v>
      </c>
      <c r="E2512" t="s">
        <v>39</v>
      </c>
      <c r="F2512">
        <v>0</v>
      </c>
      <c r="G2512">
        <v>3</v>
      </c>
      <c r="H2512" t="s">
        <v>3686</v>
      </c>
      <c r="I2512">
        <v>4565</v>
      </c>
      <c r="J2512">
        <v>0</v>
      </c>
      <c r="K2512">
        <v>57</v>
      </c>
      <c r="L2512" t="s">
        <v>142</v>
      </c>
      <c r="M2512" t="s">
        <v>23</v>
      </c>
      <c r="N2512" t="s">
        <v>39</v>
      </c>
      <c r="P2512" t="s">
        <v>164</v>
      </c>
      <c r="Q2512" t="s">
        <v>50</v>
      </c>
      <c r="R2512" t="s">
        <v>1922</v>
      </c>
      <c r="S2512" t="s">
        <v>6125</v>
      </c>
    </row>
    <row r="2513" spans="1:19">
      <c r="A2513" t="s">
        <v>6126</v>
      </c>
      <c r="B2513" s="1">
        <v>45590</v>
      </c>
      <c r="C2513" t="s">
        <v>22</v>
      </c>
      <c r="D2513">
        <v>49</v>
      </c>
      <c r="E2513" t="s">
        <v>23</v>
      </c>
      <c r="F2513">
        <v>2</v>
      </c>
      <c r="G2513">
        <v>3</v>
      </c>
      <c r="H2513" t="s">
        <v>3686</v>
      </c>
      <c r="I2513">
        <v>5671</v>
      </c>
      <c r="J2513">
        <v>2</v>
      </c>
      <c r="K2513">
        <v>10</v>
      </c>
      <c r="L2513" t="s">
        <v>97</v>
      </c>
      <c r="M2513" t="s">
        <v>39</v>
      </c>
      <c r="N2513" t="s">
        <v>23</v>
      </c>
      <c r="O2513" t="s">
        <v>56</v>
      </c>
      <c r="P2513" t="s">
        <v>164</v>
      </c>
      <c r="Q2513" t="s">
        <v>50</v>
      </c>
      <c r="R2513" t="s">
        <v>6127</v>
      </c>
      <c r="S2513" t="s">
        <v>6128</v>
      </c>
    </row>
    <row r="2514" spans="1:19">
      <c r="A2514" t="s">
        <v>6129</v>
      </c>
      <c r="B2514" s="1">
        <v>44023</v>
      </c>
      <c r="C2514" t="s">
        <v>33</v>
      </c>
      <c r="D2514">
        <v>19</v>
      </c>
      <c r="E2514" t="s">
        <v>23</v>
      </c>
      <c r="F2514">
        <v>0</v>
      </c>
      <c r="G2514">
        <v>3</v>
      </c>
      <c r="H2514" t="s">
        <v>3686</v>
      </c>
      <c r="I2514">
        <v>4300</v>
      </c>
      <c r="J2514">
        <v>0</v>
      </c>
      <c r="K2514">
        <v>61</v>
      </c>
      <c r="M2514" t="s">
        <v>23</v>
      </c>
      <c r="N2514" t="s">
        <v>23</v>
      </c>
      <c r="O2514" t="s">
        <v>25</v>
      </c>
      <c r="P2514" t="s">
        <v>202</v>
      </c>
      <c r="Q2514" t="s">
        <v>27</v>
      </c>
      <c r="R2514" t="s">
        <v>428</v>
      </c>
      <c r="S2514" t="s">
        <v>6130</v>
      </c>
    </row>
    <row r="2515" spans="1:19">
      <c r="A2515" t="s">
        <v>6131</v>
      </c>
      <c r="B2515" s="1">
        <v>44860</v>
      </c>
      <c r="C2515" t="s">
        <v>33</v>
      </c>
      <c r="D2515">
        <v>55</v>
      </c>
      <c r="E2515" t="s">
        <v>39</v>
      </c>
      <c r="F2515">
        <v>0</v>
      </c>
      <c r="G2515">
        <v>3</v>
      </c>
      <c r="H2515" t="s">
        <v>3686</v>
      </c>
      <c r="I2515">
        <v>3445</v>
      </c>
      <c r="J2515">
        <v>0</v>
      </c>
      <c r="K2515">
        <v>34</v>
      </c>
      <c r="M2515" t="s">
        <v>23</v>
      </c>
      <c r="N2515" t="s">
        <v>23</v>
      </c>
      <c r="O2515" t="s">
        <v>49</v>
      </c>
      <c r="P2515" t="s">
        <v>202</v>
      </c>
      <c r="Q2515" t="s">
        <v>27</v>
      </c>
      <c r="R2515" t="s">
        <v>5461</v>
      </c>
      <c r="S2515" t="s">
        <v>6132</v>
      </c>
    </row>
    <row r="2516" spans="1:19">
      <c r="A2516" t="s">
        <v>6133</v>
      </c>
      <c r="B2516" s="1">
        <v>43681</v>
      </c>
      <c r="C2516" t="s">
        <v>33</v>
      </c>
      <c r="D2516">
        <v>78</v>
      </c>
      <c r="E2516" t="s">
        <v>23</v>
      </c>
      <c r="F2516">
        <v>1</v>
      </c>
      <c r="G2516">
        <v>3</v>
      </c>
      <c r="H2516" t="s">
        <v>3686</v>
      </c>
      <c r="I2516">
        <v>4606</v>
      </c>
      <c r="J2516">
        <v>2</v>
      </c>
      <c r="K2516">
        <v>72</v>
      </c>
      <c r="M2516" t="s">
        <v>23</v>
      </c>
      <c r="N2516" t="s">
        <v>23</v>
      </c>
      <c r="O2516" t="s">
        <v>56</v>
      </c>
      <c r="P2516" t="s">
        <v>164</v>
      </c>
      <c r="Q2516" t="s">
        <v>27</v>
      </c>
      <c r="R2516" t="s">
        <v>129</v>
      </c>
      <c r="S2516" t="s">
        <v>6134</v>
      </c>
    </row>
    <row r="2517" spans="1:19">
      <c r="A2517" t="s">
        <v>6135</v>
      </c>
      <c r="B2517" s="1">
        <v>44736</v>
      </c>
      <c r="C2517" t="s">
        <v>33</v>
      </c>
      <c r="D2517">
        <v>76</v>
      </c>
      <c r="E2517" t="s">
        <v>23</v>
      </c>
      <c r="F2517">
        <v>0</v>
      </c>
      <c r="G2517">
        <v>3</v>
      </c>
      <c r="H2517" t="s">
        <v>3686</v>
      </c>
      <c r="I2517">
        <v>2768</v>
      </c>
      <c r="J2517">
        <v>0</v>
      </c>
      <c r="K2517">
        <v>38</v>
      </c>
      <c r="M2517" t="s">
        <v>23</v>
      </c>
      <c r="N2517" t="s">
        <v>23</v>
      </c>
      <c r="O2517" t="s">
        <v>25</v>
      </c>
      <c r="P2517" t="s">
        <v>164</v>
      </c>
      <c r="Q2517" t="s">
        <v>27</v>
      </c>
      <c r="R2517" t="s">
        <v>6136</v>
      </c>
      <c r="S2517" t="s">
        <v>6137</v>
      </c>
    </row>
    <row r="2518" spans="1:19">
      <c r="A2518" t="s">
        <v>6138</v>
      </c>
      <c r="B2518" s="1">
        <v>45374</v>
      </c>
      <c r="C2518" t="s">
        <v>22</v>
      </c>
      <c r="D2518">
        <v>79</v>
      </c>
      <c r="E2518" t="s">
        <v>23</v>
      </c>
      <c r="F2518">
        <v>0</v>
      </c>
      <c r="G2518">
        <v>3</v>
      </c>
      <c r="H2518" t="s">
        <v>3686</v>
      </c>
      <c r="I2518">
        <v>4831</v>
      </c>
      <c r="J2518">
        <v>7</v>
      </c>
      <c r="K2518">
        <v>17</v>
      </c>
      <c r="M2518" t="s">
        <v>23</v>
      </c>
      <c r="N2518" t="s">
        <v>23</v>
      </c>
      <c r="O2518" t="s">
        <v>25</v>
      </c>
      <c r="P2518" t="s">
        <v>164</v>
      </c>
      <c r="Q2518" t="s">
        <v>27</v>
      </c>
      <c r="R2518" t="s">
        <v>6139</v>
      </c>
      <c r="S2518" t="s">
        <v>6140</v>
      </c>
    </row>
    <row r="2519" spans="1:19">
      <c r="A2519" t="s">
        <v>6141</v>
      </c>
      <c r="B2519" s="1">
        <v>44095</v>
      </c>
      <c r="C2519" t="s">
        <v>22</v>
      </c>
      <c r="D2519">
        <v>77</v>
      </c>
      <c r="E2519" t="s">
        <v>23</v>
      </c>
      <c r="F2519">
        <v>0</v>
      </c>
      <c r="G2519">
        <v>3</v>
      </c>
      <c r="H2519" t="s">
        <v>3686</v>
      </c>
      <c r="I2519">
        <v>6306</v>
      </c>
      <c r="J2519">
        <v>3</v>
      </c>
      <c r="K2519">
        <v>59</v>
      </c>
      <c r="M2519" t="s">
        <v>39</v>
      </c>
      <c r="N2519" t="s">
        <v>23</v>
      </c>
      <c r="O2519" t="s">
        <v>56</v>
      </c>
      <c r="P2519" t="s">
        <v>164</v>
      </c>
      <c r="Q2519" t="s">
        <v>50</v>
      </c>
      <c r="R2519" t="s">
        <v>6142</v>
      </c>
      <c r="S2519" t="s">
        <v>6143</v>
      </c>
    </row>
    <row r="2520" spans="1:19">
      <c r="A2520" t="s">
        <v>6144</v>
      </c>
      <c r="B2520" s="1">
        <v>44412</v>
      </c>
      <c r="C2520" t="s">
        <v>33</v>
      </c>
      <c r="D2520">
        <v>65</v>
      </c>
      <c r="E2520" t="s">
        <v>23</v>
      </c>
      <c r="F2520">
        <v>0</v>
      </c>
      <c r="G2520">
        <v>3</v>
      </c>
      <c r="H2520" t="s">
        <v>3686</v>
      </c>
      <c r="I2520">
        <v>4815</v>
      </c>
      <c r="J2520">
        <v>10</v>
      </c>
      <c r="K2520">
        <v>48</v>
      </c>
      <c r="M2520" t="s">
        <v>23</v>
      </c>
      <c r="N2520" t="s">
        <v>23</v>
      </c>
      <c r="O2520" t="s">
        <v>49</v>
      </c>
      <c r="P2520" t="s">
        <v>202</v>
      </c>
      <c r="Q2520" t="s">
        <v>27</v>
      </c>
      <c r="R2520" t="s">
        <v>6145</v>
      </c>
      <c r="S2520" t="s">
        <v>6146</v>
      </c>
    </row>
    <row r="2521" spans="1:19">
      <c r="A2521" t="s">
        <v>6147</v>
      </c>
      <c r="B2521" s="1">
        <v>44960</v>
      </c>
      <c r="C2521" t="s">
        <v>22</v>
      </c>
      <c r="D2521">
        <v>65</v>
      </c>
      <c r="E2521" t="s">
        <v>23</v>
      </c>
      <c r="F2521">
        <v>0</v>
      </c>
      <c r="G2521">
        <v>3</v>
      </c>
      <c r="H2521" t="s">
        <v>3686</v>
      </c>
      <c r="I2521">
        <v>2009</v>
      </c>
      <c r="J2521">
        <v>1</v>
      </c>
      <c r="K2521">
        <v>30</v>
      </c>
      <c r="M2521" t="s">
        <v>23</v>
      </c>
      <c r="N2521" t="s">
        <v>23</v>
      </c>
      <c r="O2521" t="s">
        <v>25</v>
      </c>
      <c r="P2521" t="s">
        <v>26</v>
      </c>
      <c r="Q2521" t="s">
        <v>84</v>
      </c>
      <c r="R2521" t="s">
        <v>6148</v>
      </c>
      <c r="S2521" t="s">
        <v>6149</v>
      </c>
    </row>
    <row r="2522" spans="1:19">
      <c r="A2522" t="s">
        <v>6150</v>
      </c>
      <c r="B2522" s="1">
        <v>44218</v>
      </c>
      <c r="C2522" t="s">
        <v>22</v>
      </c>
      <c r="D2522">
        <v>77</v>
      </c>
      <c r="E2522" t="s">
        <v>39</v>
      </c>
      <c r="F2522">
        <v>0</v>
      </c>
      <c r="G2522">
        <v>3</v>
      </c>
      <c r="H2522" t="s">
        <v>3686</v>
      </c>
      <c r="I2522">
        <v>5829</v>
      </c>
      <c r="J2522">
        <v>0</v>
      </c>
      <c r="K2522">
        <v>55</v>
      </c>
      <c r="L2522" t="s">
        <v>142</v>
      </c>
      <c r="M2522" t="s">
        <v>39</v>
      </c>
      <c r="N2522" t="s">
        <v>23</v>
      </c>
      <c r="O2522" t="s">
        <v>49</v>
      </c>
      <c r="P2522" t="s">
        <v>26</v>
      </c>
      <c r="Q2522" t="s">
        <v>27</v>
      </c>
      <c r="R2522" t="s">
        <v>3009</v>
      </c>
      <c r="S2522" t="s">
        <v>6151</v>
      </c>
    </row>
    <row r="2523" spans="1:19">
      <c r="A2523" t="s">
        <v>6152</v>
      </c>
      <c r="B2523" s="1">
        <v>43854</v>
      </c>
      <c r="C2523" t="s">
        <v>22</v>
      </c>
      <c r="D2523">
        <v>66</v>
      </c>
      <c r="E2523" t="s">
        <v>23</v>
      </c>
      <c r="F2523">
        <v>0</v>
      </c>
      <c r="G2523">
        <v>3</v>
      </c>
      <c r="H2523" t="s">
        <v>3686</v>
      </c>
      <c r="I2523">
        <v>5261</v>
      </c>
      <c r="J2523">
        <v>10</v>
      </c>
      <c r="K2523">
        <v>67</v>
      </c>
      <c r="M2523" t="s">
        <v>23</v>
      </c>
      <c r="N2523" t="s">
        <v>23</v>
      </c>
      <c r="O2523" t="s">
        <v>25</v>
      </c>
      <c r="P2523" t="s">
        <v>26</v>
      </c>
      <c r="Q2523" t="s">
        <v>27</v>
      </c>
      <c r="R2523" t="s">
        <v>471</v>
      </c>
      <c r="S2523" t="s">
        <v>6153</v>
      </c>
    </row>
    <row r="2524" spans="1:19">
      <c r="A2524" t="s">
        <v>6154</v>
      </c>
      <c r="B2524" s="1">
        <v>45488</v>
      </c>
      <c r="C2524" t="s">
        <v>33</v>
      </c>
      <c r="D2524">
        <v>61</v>
      </c>
      <c r="E2524" t="s">
        <v>39</v>
      </c>
      <c r="F2524">
        <v>0</v>
      </c>
      <c r="G2524">
        <v>3</v>
      </c>
      <c r="H2524" t="s">
        <v>3686</v>
      </c>
      <c r="I2524">
        <v>2024</v>
      </c>
      <c r="J2524">
        <v>0</v>
      </c>
      <c r="K2524">
        <v>13</v>
      </c>
      <c r="L2524" t="s">
        <v>97</v>
      </c>
      <c r="M2524" t="s">
        <v>23</v>
      </c>
      <c r="N2524" t="s">
        <v>39</v>
      </c>
      <c r="P2524" t="s">
        <v>202</v>
      </c>
      <c r="Q2524" t="s">
        <v>27</v>
      </c>
      <c r="R2524" t="s">
        <v>1097</v>
      </c>
      <c r="S2524" t="s">
        <v>6155</v>
      </c>
    </row>
    <row r="2525" spans="1:19">
      <c r="A2525" t="s">
        <v>6156</v>
      </c>
      <c r="B2525" s="1">
        <v>44222</v>
      </c>
      <c r="C2525" t="s">
        <v>22</v>
      </c>
      <c r="D2525">
        <v>46</v>
      </c>
      <c r="E2525" t="s">
        <v>23</v>
      </c>
      <c r="F2525">
        <v>2</v>
      </c>
      <c r="G2525">
        <v>3</v>
      </c>
      <c r="H2525" t="s">
        <v>3686</v>
      </c>
      <c r="I2525">
        <v>5248</v>
      </c>
      <c r="J2525">
        <v>2</v>
      </c>
      <c r="K2525">
        <v>55</v>
      </c>
      <c r="M2525" t="s">
        <v>23</v>
      </c>
      <c r="N2525" t="s">
        <v>39</v>
      </c>
      <c r="P2525" t="s">
        <v>164</v>
      </c>
      <c r="Q2525" t="s">
        <v>27</v>
      </c>
      <c r="R2525" t="s">
        <v>1980</v>
      </c>
      <c r="S2525" t="s">
        <v>6157</v>
      </c>
    </row>
    <row r="2526" spans="1:19">
      <c r="A2526" t="s">
        <v>6158</v>
      </c>
      <c r="B2526" s="1">
        <v>45543</v>
      </c>
      <c r="C2526" t="s">
        <v>33</v>
      </c>
      <c r="D2526">
        <v>55</v>
      </c>
      <c r="E2526" t="s">
        <v>39</v>
      </c>
      <c r="F2526">
        <v>0</v>
      </c>
      <c r="G2526">
        <v>3</v>
      </c>
      <c r="H2526" t="s">
        <v>3686</v>
      </c>
      <c r="I2526">
        <v>3206</v>
      </c>
      <c r="J2526">
        <v>0</v>
      </c>
      <c r="K2526">
        <v>11</v>
      </c>
      <c r="M2526" t="s">
        <v>23</v>
      </c>
      <c r="N2526" t="s">
        <v>23</v>
      </c>
      <c r="O2526" t="s">
        <v>56</v>
      </c>
      <c r="P2526" t="s">
        <v>202</v>
      </c>
      <c r="Q2526" t="s">
        <v>50</v>
      </c>
      <c r="R2526" t="s">
        <v>6159</v>
      </c>
      <c r="S2526" t="s">
        <v>6160</v>
      </c>
    </row>
    <row r="2527" spans="1:19">
      <c r="A2527" t="s">
        <v>6161</v>
      </c>
      <c r="B2527" s="1">
        <v>43686</v>
      </c>
      <c r="C2527" t="s">
        <v>22</v>
      </c>
      <c r="D2527">
        <v>23</v>
      </c>
      <c r="E2527" t="s">
        <v>23</v>
      </c>
      <c r="F2527">
        <v>0</v>
      </c>
      <c r="G2527">
        <v>3</v>
      </c>
      <c r="H2527" t="s">
        <v>3686</v>
      </c>
      <c r="I2527">
        <v>4397</v>
      </c>
      <c r="J2527">
        <v>8</v>
      </c>
      <c r="K2527">
        <v>72</v>
      </c>
      <c r="M2527" t="s">
        <v>23</v>
      </c>
      <c r="N2527" t="s">
        <v>23</v>
      </c>
      <c r="O2527" t="s">
        <v>49</v>
      </c>
      <c r="P2527" t="s">
        <v>164</v>
      </c>
      <c r="Q2527" t="s">
        <v>50</v>
      </c>
      <c r="R2527" t="s">
        <v>6162</v>
      </c>
      <c r="S2527" t="s">
        <v>6163</v>
      </c>
    </row>
    <row r="2528" spans="1:19">
      <c r="A2528" t="s">
        <v>6164</v>
      </c>
      <c r="B2528" s="1">
        <v>43697</v>
      </c>
      <c r="C2528" t="s">
        <v>33</v>
      </c>
      <c r="D2528">
        <v>41</v>
      </c>
      <c r="E2528" t="s">
        <v>23</v>
      </c>
      <c r="F2528">
        <v>0</v>
      </c>
      <c r="G2528">
        <v>3</v>
      </c>
      <c r="H2528" t="s">
        <v>3686</v>
      </c>
      <c r="I2528">
        <v>5794</v>
      </c>
      <c r="J2528">
        <v>9</v>
      </c>
      <c r="K2528">
        <v>72</v>
      </c>
      <c r="L2528" t="s">
        <v>316</v>
      </c>
      <c r="M2528" t="s">
        <v>23</v>
      </c>
      <c r="N2528" t="s">
        <v>23</v>
      </c>
      <c r="O2528" t="s">
        <v>25</v>
      </c>
      <c r="P2528" t="s">
        <v>164</v>
      </c>
      <c r="Q2528" t="s">
        <v>27</v>
      </c>
      <c r="R2528" t="s">
        <v>215</v>
      </c>
      <c r="S2528" t="s">
        <v>6165</v>
      </c>
    </row>
    <row r="2529" spans="1:19">
      <c r="A2529" t="s">
        <v>6166</v>
      </c>
      <c r="B2529" s="1">
        <v>44191</v>
      </c>
      <c r="C2529" t="s">
        <v>33</v>
      </c>
      <c r="D2529">
        <v>49</v>
      </c>
      <c r="E2529" t="s">
        <v>39</v>
      </c>
      <c r="F2529">
        <v>0</v>
      </c>
      <c r="G2529">
        <v>3</v>
      </c>
      <c r="H2529" t="s">
        <v>3686</v>
      </c>
      <c r="I2529">
        <v>6161</v>
      </c>
      <c r="J2529">
        <v>0</v>
      </c>
      <c r="K2529">
        <v>56</v>
      </c>
      <c r="M2529" t="s">
        <v>23</v>
      </c>
      <c r="N2529" t="s">
        <v>23</v>
      </c>
      <c r="O2529" t="s">
        <v>25</v>
      </c>
      <c r="P2529" t="s">
        <v>202</v>
      </c>
      <c r="Q2529" t="s">
        <v>27</v>
      </c>
      <c r="R2529" t="s">
        <v>4409</v>
      </c>
      <c r="S2529" t="s">
        <v>6167</v>
      </c>
    </row>
    <row r="2530" spans="1:19">
      <c r="A2530" t="s">
        <v>6168</v>
      </c>
      <c r="B2530" s="1">
        <v>44310</v>
      </c>
      <c r="C2530" t="s">
        <v>22</v>
      </c>
      <c r="D2530">
        <v>39</v>
      </c>
      <c r="E2530" t="s">
        <v>23</v>
      </c>
      <c r="F2530">
        <v>0</v>
      </c>
      <c r="G2530">
        <v>3</v>
      </c>
      <c r="H2530" t="s">
        <v>3686</v>
      </c>
      <c r="I2530">
        <v>4729</v>
      </c>
      <c r="J2530">
        <v>3</v>
      </c>
      <c r="K2530">
        <v>52</v>
      </c>
      <c r="M2530" t="s">
        <v>23</v>
      </c>
      <c r="N2530" t="s">
        <v>23</v>
      </c>
      <c r="O2530" t="s">
        <v>56</v>
      </c>
      <c r="P2530" t="s">
        <v>26</v>
      </c>
      <c r="Q2530" t="s">
        <v>27</v>
      </c>
      <c r="R2530" t="s">
        <v>4361</v>
      </c>
      <c r="S2530" t="s">
        <v>6169</v>
      </c>
    </row>
    <row r="2531" spans="1:19">
      <c r="A2531" t="s">
        <v>6170</v>
      </c>
      <c r="B2531" s="1">
        <v>44370</v>
      </c>
      <c r="C2531" t="s">
        <v>33</v>
      </c>
      <c r="D2531">
        <v>48</v>
      </c>
      <c r="E2531" t="s">
        <v>39</v>
      </c>
      <c r="F2531">
        <v>0</v>
      </c>
      <c r="G2531">
        <v>3</v>
      </c>
      <c r="H2531" t="s">
        <v>3686</v>
      </c>
      <c r="I2531">
        <v>5174</v>
      </c>
      <c r="J2531">
        <v>0</v>
      </c>
      <c r="K2531">
        <v>50</v>
      </c>
      <c r="M2531" t="s">
        <v>39</v>
      </c>
      <c r="N2531" t="s">
        <v>23</v>
      </c>
      <c r="O2531" t="s">
        <v>49</v>
      </c>
      <c r="P2531" t="s">
        <v>164</v>
      </c>
      <c r="Q2531" t="s">
        <v>50</v>
      </c>
      <c r="R2531" t="s">
        <v>6171</v>
      </c>
      <c r="S2531" t="s">
        <v>6172</v>
      </c>
    </row>
    <row r="2532" spans="1:19">
      <c r="A2532" t="s">
        <v>6173</v>
      </c>
      <c r="B2532" s="1">
        <v>45524</v>
      </c>
      <c r="C2532" t="s">
        <v>33</v>
      </c>
      <c r="D2532">
        <v>39</v>
      </c>
      <c r="E2532" t="s">
        <v>23</v>
      </c>
      <c r="F2532">
        <v>2</v>
      </c>
      <c r="G2532">
        <v>3</v>
      </c>
      <c r="H2532" t="s">
        <v>3686</v>
      </c>
      <c r="I2532">
        <v>2646</v>
      </c>
      <c r="J2532">
        <v>4</v>
      </c>
      <c r="K2532">
        <v>12</v>
      </c>
      <c r="M2532" t="s">
        <v>23</v>
      </c>
      <c r="N2532" t="s">
        <v>39</v>
      </c>
      <c r="P2532" t="s">
        <v>164</v>
      </c>
      <c r="Q2532" t="s">
        <v>50</v>
      </c>
      <c r="R2532" t="s">
        <v>880</v>
      </c>
      <c r="S2532" t="s">
        <v>6174</v>
      </c>
    </row>
    <row r="2533" spans="1:19">
      <c r="A2533" t="s">
        <v>6175</v>
      </c>
      <c r="B2533" s="1">
        <v>43770</v>
      </c>
      <c r="C2533" t="s">
        <v>33</v>
      </c>
      <c r="D2533">
        <v>47</v>
      </c>
      <c r="E2533" t="s">
        <v>23</v>
      </c>
      <c r="F2533">
        <v>1</v>
      </c>
      <c r="G2533">
        <v>3</v>
      </c>
      <c r="H2533" t="s">
        <v>3686</v>
      </c>
      <c r="I2533">
        <v>5629</v>
      </c>
      <c r="J2533">
        <v>7</v>
      </c>
      <c r="K2533">
        <v>69</v>
      </c>
      <c r="M2533" t="s">
        <v>23</v>
      </c>
      <c r="N2533" t="s">
        <v>23</v>
      </c>
      <c r="O2533" t="s">
        <v>25</v>
      </c>
      <c r="P2533" t="s">
        <v>202</v>
      </c>
      <c r="Q2533" t="s">
        <v>27</v>
      </c>
      <c r="R2533" t="s">
        <v>2161</v>
      </c>
      <c r="S2533" t="s">
        <v>6176</v>
      </c>
    </row>
    <row r="2534" spans="1:19">
      <c r="A2534" t="s">
        <v>6177</v>
      </c>
      <c r="B2534" s="1">
        <v>44066</v>
      </c>
      <c r="C2534" t="s">
        <v>33</v>
      </c>
      <c r="D2534">
        <v>24</v>
      </c>
      <c r="E2534" t="s">
        <v>39</v>
      </c>
      <c r="F2534">
        <v>0</v>
      </c>
      <c r="G2534">
        <v>3</v>
      </c>
      <c r="H2534" t="s">
        <v>3686</v>
      </c>
      <c r="I2534">
        <v>5687</v>
      </c>
      <c r="J2534">
        <v>0</v>
      </c>
      <c r="K2534">
        <v>60</v>
      </c>
      <c r="M2534" t="s">
        <v>23</v>
      </c>
      <c r="N2534" t="s">
        <v>23</v>
      </c>
      <c r="O2534" t="s">
        <v>25</v>
      </c>
      <c r="P2534" t="s">
        <v>202</v>
      </c>
      <c r="Q2534" t="s">
        <v>27</v>
      </c>
      <c r="R2534" t="s">
        <v>2116</v>
      </c>
      <c r="S2534" t="s">
        <v>6178</v>
      </c>
    </row>
    <row r="2535" spans="1:19">
      <c r="A2535" t="s">
        <v>6179</v>
      </c>
      <c r="B2535" s="1">
        <v>44250</v>
      </c>
      <c r="C2535" t="s">
        <v>22</v>
      </c>
      <c r="D2535">
        <v>25</v>
      </c>
      <c r="E2535" t="s">
        <v>23</v>
      </c>
      <c r="F2535">
        <v>2</v>
      </c>
      <c r="G2535">
        <v>3</v>
      </c>
      <c r="H2535" t="s">
        <v>3686</v>
      </c>
      <c r="I2535">
        <v>5725</v>
      </c>
      <c r="J2535">
        <v>1</v>
      </c>
      <c r="K2535">
        <v>54</v>
      </c>
      <c r="L2535" t="s">
        <v>142</v>
      </c>
      <c r="M2535" t="s">
        <v>23</v>
      </c>
      <c r="N2535" t="s">
        <v>23</v>
      </c>
      <c r="O2535" t="s">
        <v>49</v>
      </c>
      <c r="P2535" t="s">
        <v>164</v>
      </c>
      <c r="Q2535" t="s">
        <v>50</v>
      </c>
      <c r="R2535" t="s">
        <v>3716</v>
      </c>
      <c r="S2535" t="s">
        <v>6180</v>
      </c>
    </row>
    <row r="2536" spans="1:19">
      <c r="A2536" t="s">
        <v>6181</v>
      </c>
      <c r="B2536" s="1">
        <v>44811</v>
      </c>
      <c r="C2536" t="s">
        <v>33</v>
      </c>
      <c r="D2536">
        <v>42</v>
      </c>
      <c r="E2536" t="s">
        <v>23</v>
      </c>
      <c r="F2536">
        <v>3</v>
      </c>
      <c r="G2536">
        <v>3</v>
      </c>
      <c r="H2536" t="s">
        <v>3686</v>
      </c>
      <c r="I2536">
        <v>3682</v>
      </c>
      <c r="J2536">
        <v>0</v>
      </c>
      <c r="K2536">
        <v>35</v>
      </c>
      <c r="L2536" t="s">
        <v>40</v>
      </c>
      <c r="M2536" t="s">
        <v>23</v>
      </c>
      <c r="N2536" t="s">
        <v>23</v>
      </c>
      <c r="O2536" t="s">
        <v>49</v>
      </c>
      <c r="P2536" t="s">
        <v>26</v>
      </c>
      <c r="Q2536" t="s">
        <v>50</v>
      </c>
      <c r="R2536" t="s">
        <v>299</v>
      </c>
      <c r="S2536" t="s">
        <v>6182</v>
      </c>
    </row>
    <row r="2537" spans="1:19">
      <c r="A2537" t="s">
        <v>6183</v>
      </c>
      <c r="B2537" s="1">
        <v>44782</v>
      </c>
      <c r="C2537" t="s">
        <v>33</v>
      </c>
      <c r="D2537">
        <v>39</v>
      </c>
      <c r="E2537" t="s">
        <v>23</v>
      </c>
      <c r="F2537">
        <v>1</v>
      </c>
      <c r="G2537">
        <v>3</v>
      </c>
      <c r="H2537" t="s">
        <v>3686</v>
      </c>
      <c r="I2537">
        <v>4102</v>
      </c>
      <c r="J2537">
        <v>4</v>
      </c>
      <c r="K2537">
        <v>36</v>
      </c>
      <c r="M2537" t="s">
        <v>23</v>
      </c>
      <c r="N2537" t="s">
        <v>23</v>
      </c>
      <c r="O2537" t="s">
        <v>25</v>
      </c>
      <c r="P2537" t="s">
        <v>26</v>
      </c>
      <c r="Q2537" t="s">
        <v>50</v>
      </c>
      <c r="R2537" t="s">
        <v>1174</v>
      </c>
      <c r="S2537" t="s">
        <v>6184</v>
      </c>
    </row>
    <row r="2538" spans="1:19">
      <c r="A2538" t="s">
        <v>6185</v>
      </c>
      <c r="B2538" s="1">
        <v>44203</v>
      </c>
      <c r="C2538" t="s">
        <v>22</v>
      </c>
      <c r="D2538">
        <v>38</v>
      </c>
      <c r="E2538" t="s">
        <v>23</v>
      </c>
      <c r="F2538">
        <v>0</v>
      </c>
      <c r="G2538">
        <v>3</v>
      </c>
      <c r="H2538" t="s">
        <v>3686</v>
      </c>
      <c r="I2538">
        <v>6231</v>
      </c>
      <c r="J2538">
        <v>9</v>
      </c>
      <c r="K2538">
        <v>55</v>
      </c>
      <c r="L2538" t="s">
        <v>142</v>
      </c>
      <c r="M2538" t="s">
        <v>23</v>
      </c>
      <c r="N2538" t="s">
        <v>23</v>
      </c>
      <c r="O2538" t="s">
        <v>49</v>
      </c>
      <c r="P2538" t="s">
        <v>164</v>
      </c>
      <c r="Q2538" t="s">
        <v>27</v>
      </c>
      <c r="R2538" t="s">
        <v>2071</v>
      </c>
      <c r="S2538" t="s">
        <v>6186</v>
      </c>
    </row>
    <row r="2539" spans="1:19">
      <c r="A2539" t="s">
        <v>6187</v>
      </c>
      <c r="B2539" s="1">
        <v>43836</v>
      </c>
      <c r="C2539" t="s">
        <v>33</v>
      </c>
      <c r="D2539">
        <v>53</v>
      </c>
      <c r="E2539" t="s">
        <v>23</v>
      </c>
      <c r="F2539">
        <v>2</v>
      </c>
      <c r="G2539">
        <v>3</v>
      </c>
      <c r="H2539" t="s">
        <v>3686</v>
      </c>
      <c r="I2539">
        <v>4103</v>
      </c>
      <c r="J2539">
        <v>7</v>
      </c>
      <c r="K2539">
        <v>67</v>
      </c>
      <c r="M2539" t="s">
        <v>23</v>
      </c>
      <c r="N2539" t="s">
        <v>23</v>
      </c>
      <c r="O2539" t="s">
        <v>25</v>
      </c>
      <c r="P2539" t="s">
        <v>202</v>
      </c>
      <c r="Q2539" t="s">
        <v>27</v>
      </c>
      <c r="R2539" t="s">
        <v>2061</v>
      </c>
      <c r="S2539" t="s">
        <v>6188</v>
      </c>
    </row>
    <row r="2540" spans="1:19">
      <c r="A2540" t="s">
        <v>6189</v>
      </c>
      <c r="B2540" s="1">
        <v>43746</v>
      </c>
      <c r="C2540" t="s">
        <v>22</v>
      </c>
      <c r="D2540">
        <v>31</v>
      </c>
      <c r="E2540" t="s">
        <v>23</v>
      </c>
      <c r="F2540">
        <v>1</v>
      </c>
      <c r="G2540">
        <v>3</v>
      </c>
      <c r="H2540" t="s">
        <v>3686</v>
      </c>
      <c r="I2540">
        <v>5824</v>
      </c>
      <c r="J2540">
        <v>7</v>
      </c>
      <c r="K2540">
        <v>70</v>
      </c>
      <c r="M2540" t="s">
        <v>23</v>
      </c>
      <c r="N2540" t="s">
        <v>23</v>
      </c>
      <c r="O2540" t="s">
        <v>56</v>
      </c>
      <c r="P2540" t="s">
        <v>164</v>
      </c>
      <c r="Q2540" t="s">
        <v>50</v>
      </c>
      <c r="R2540" t="s">
        <v>129</v>
      </c>
      <c r="S2540" t="s">
        <v>6190</v>
      </c>
    </row>
    <row r="2541" spans="1:19">
      <c r="A2541" t="s">
        <v>6191</v>
      </c>
      <c r="B2541" s="1">
        <v>44114</v>
      </c>
      <c r="C2541" t="s">
        <v>33</v>
      </c>
      <c r="D2541">
        <v>49</v>
      </c>
      <c r="E2541" t="s">
        <v>23</v>
      </c>
      <c r="F2541">
        <v>2</v>
      </c>
      <c r="G2541">
        <v>3</v>
      </c>
      <c r="H2541" t="s">
        <v>3686</v>
      </c>
      <c r="I2541">
        <v>6423</v>
      </c>
      <c r="J2541">
        <v>5</v>
      </c>
      <c r="K2541">
        <v>58</v>
      </c>
      <c r="L2541" t="s">
        <v>142</v>
      </c>
      <c r="M2541" t="s">
        <v>23</v>
      </c>
      <c r="N2541" t="s">
        <v>23</v>
      </c>
      <c r="O2541" t="s">
        <v>25</v>
      </c>
      <c r="P2541" t="s">
        <v>26</v>
      </c>
      <c r="Q2541" t="s">
        <v>27</v>
      </c>
      <c r="R2541" t="s">
        <v>4234</v>
      </c>
      <c r="S2541" t="s">
        <v>6192</v>
      </c>
    </row>
    <row r="2542" spans="1:19">
      <c r="A2542" t="s">
        <v>6193</v>
      </c>
      <c r="B2542" s="1">
        <v>45567</v>
      </c>
      <c r="C2542" t="s">
        <v>33</v>
      </c>
      <c r="D2542">
        <v>46</v>
      </c>
      <c r="E2542" t="s">
        <v>23</v>
      </c>
      <c r="F2542">
        <v>1</v>
      </c>
      <c r="G2542">
        <v>3</v>
      </c>
      <c r="H2542" t="s">
        <v>3686</v>
      </c>
      <c r="I2542">
        <v>3196</v>
      </c>
      <c r="J2542">
        <v>6</v>
      </c>
      <c r="K2542">
        <v>10</v>
      </c>
      <c r="L2542" t="s">
        <v>97</v>
      </c>
      <c r="M2542" t="s">
        <v>23</v>
      </c>
      <c r="N2542" t="s">
        <v>39</v>
      </c>
      <c r="P2542" t="s">
        <v>26</v>
      </c>
      <c r="Q2542" t="s">
        <v>27</v>
      </c>
      <c r="R2542" t="s">
        <v>1080</v>
      </c>
      <c r="S2542" t="s">
        <v>6194</v>
      </c>
    </row>
    <row r="2543" spans="1:19">
      <c r="A2543" t="s">
        <v>6195</v>
      </c>
      <c r="B2543" s="1">
        <v>44889</v>
      </c>
      <c r="C2543" t="s">
        <v>33</v>
      </c>
      <c r="D2543">
        <v>27</v>
      </c>
      <c r="E2543" t="s">
        <v>23</v>
      </c>
      <c r="F2543">
        <v>0</v>
      </c>
      <c r="G2543">
        <v>3</v>
      </c>
      <c r="H2543" t="s">
        <v>3686</v>
      </c>
      <c r="I2543">
        <v>3160</v>
      </c>
      <c r="J2543">
        <v>1</v>
      </c>
      <c r="K2543">
        <v>33</v>
      </c>
      <c r="M2543" t="s">
        <v>23</v>
      </c>
      <c r="N2543" t="s">
        <v>23</v>
      </c>
      <c r="O2543" t="s">
        <v>56</v>
      </c>
      <c r="P2543" t="s">
        <v>202</v>
      </c>
      <c r="Q2543" t="s">
        <v>50</v>
      </c>
      <c r="R2543" t="s">
        <v>2201</v>
      </c>
      <c r="S2543" t="s">
        <v>6196</v>
      </c>
    </row>
    <row r="2544" spans="1:19">
      <c r="A2544" t="s">
        <v>6197</v>
      </c>
      <c r="B2544" s="1">
        <v>43791</v>
      </c>
      <c r="C2544" t="s">
        <v>22</v>
      </c>
      <c r="D2544">
        <v>47</v>
      </c>
      <c r="E2544" t="s">
        <v>23</v>
      </c>
      <c r="F2544">
        <v>3</v>
      </c>
      <c r="G2544">
        <v>3</v>
      </c>
      <c r="H2544" t="s">
        <v>3686</v>
      </c>
      <c r="I2544">
        <v>4667</v>
      </c>
      <c r="J2544">
        <v>9</v>
      </c>
      <c r="K2544">
        <v>69</v>
      </c>
      <c r="M2544" t="s">
        <v>23</v>
      </c>
      <c r="N2544" t="s">
        <v>23</v>
      </c>
      <c r="O2544" t="s">
        <v>49</v>
      </c>
      <c r="P2544" t="s">
        <v>164</v>
      </c>
      <c r="Q2544" t="s">
        <v>27</v>
      </c>
      <c r="R2544" t="s">
        <v>6198</v>
      </c>
      <c r="S2544" t="s">
        <v>6199</v>
      </c>
    </row>
    <row r="2545" spans="1:19">
      <c r="A2545" t="s">
        <v>6200</v>
      </c>
      <c r="B2545" s="1">
        <v>45541</v>
      </c>
      <c r="C2545" t="s">
        <v>33</v>
      </c>
      <c r="D2545">
        <v>42</v>
      </c>
      <c r="E2545" t="s">
        <v>23</v>
      </c>
      <c r="F2545">
        <v>3</v>
      </c>
      <c r="G2545">
        <v>3</v>
      </c>
      <c r="H2545" t="s">
        <v>3686</v>
      </c>
      <c r="I2545">
        <v>5777</v>
      </c>
      <c r="J2545">
        <v>8</v>
      </c>
      <c r="K2545">
        <v>11</v>
      </c>
      <c r="M2545" t="s">
        <v>23</v>
      </c>
      <c r="N2545" t="s">
        <v>23</v>
      </c>
      <c r="O2545" t="s">
        <v>49</v>
      </c>
      <c r="P2545" t="s">
        <v>26</v>
      </c>
      <c r="Q2545" t="s">
        <v>27</v>
      </c>
      <c r="R2545" t="s">
        <v>1956</v>
      </c>
      <c r="S2545" t="s">
        <v>6201</v>
      </c>
    </row>
    <row r="2546" spans="1:19">
      <c r="A2546" t="s">
        <v>6202</v>
      </c>
      <c r="B2546" s="1">
        <v>44820</v>
      </c>
      <c r="C2546" t="s">
        <v>22</v>
      </c>
      <c r="D2546">
        <v>24</v>
      </c>
      <c r="E2546" t="s">
        <v>23</v>
      </c>
      <c r="F2546">
        <v>1</v>
      </c>
      <c r="G2546">
        <v>3</v>
      </c>
      <c r="H2546" t="s">
        <v>3686</v>
      </c>
      <c r="I2546">
        <v>3942</v>
      </c>
      <c r="J2546">
        <v>4</v>
      </c>
      <c r="K2546">
        <v>35</v>
      </c>
      <c r="L2546" t="s">
        <v>40</v>
      </c>
      <c r="M2546" t="s">
        <v>23</v>
      </c>
      <c r="N2546" t="s">
        <v>39</v>
      </c>
      <c r="P2546" t="s">
        <v>202</v>
      </c>
      <c r="Q2546" t="s">
        <v>27</v>
      </c>
      <c r="R2546" t="s">
        <v>2056</v>
      </c>
      <c r="S2546" t="s">
        <v>6203</v>
      </c>
    </row>
    <row r="2547" spans="1:19">
      <c r="A2547" t="s">
        <v>6204</v>
      </c>
      <c r="B2547" s="1">
        <v>45475</v>
      </c>
      <c r="C2547" t="s">
        <v>33</v>
      </c>
      <c r="D2547">
        <v>27</v>
      </c>
      <c r="E2547" t="s">
        <v>39</v>
      </c>
      <c r="F2547">
        <v>0</v>
      </c>
      <c r="G2547">
        <v>3</v>
      </c>
      <c r="H2547" t="s">
        <v>3686</v>
      </c>
      <c r="I2547">
        <v>4959</v>
      </c>
      <c r="J2547">
        <v>0</v>
      </c>
      <c r="K2547">
        <v>13</v>
      </c>
      <c r="L2547" t="s">
        <v>97</v>
      </c>
      <c r="M2547" t="s">
        <v>39</v>
      </c>
      <c r="N2547" t="s">
        <v>23</v>
      </c>
      <c r="O2547" t="s">
        <v>49</v>
      </c>
      <c r="P2547" t="s">
        <v>26</v>
      </c>
      <c r="Q2547" t="s">
        <v>27</v>
      </c>
      <c r="R2547" t="s">
        <v>6205</v>
      </c>
      <c r="S2547" t="s">
        <v>6206</v>
      </c>
    </row>
    <row r="2548" spans="1:19">
      <c r="A2548" t="s">
        <v>6207</v>
      </c>
      <c r="B2548" s="1">
        <v>43871</v>
      </c>
      <c r="C2548" t="s">
        <v>22</v>
      </c>
      <c r="D2548">
        <v>55</v>
      </c>
      <c r="E2548" t="s">
        <v>39</v>
      </c>
      <c r="F2548">
        <v>0</v>
      </c>
      <c r="G2548">
        <v>3</v>
      </c>
      <c r="H2548" t="s">
        <v>3686</v>
      </c>
      <c r="I2548">
        <v>4889</v>
      </c>
      <c r="J2548">
        <v>0</v>
      </c>
      <c r="K2548">
        <v>66</v>
      </c>
      <c r="L2548" t="s">
        <v>316</v>
      </c>
      <c r="M2548" t="s">
        <v>23</v>
      </c>
      <c r="N2548" t="s">
        <v>23</v>
      </c>
      <c r="O2548" t="s">
        <v>25</v>
      </c>
      <c r="P2548" t="s">
        <v>26</v>
      </c>
      <c r="Q2548" t="s">
        <v>50</v>
      </c>
      <c r="R2548" t="s">
        <v>812</v>
      </c>
      <c r="S2548" t="s">
        <v>6208</v>
      </c>
    </row>
    <row r="2549" spans="1:19">
      <c r="A2549" t="s">
        <v>6209</v>
      </c>
      <c r="B2549" s="1">
        <v>45180</v>
      </c>
      <c r="C2549" t="s">
        <v>22</v>
      </c>
      <c r="D2549">
        <v>50</v>
      </c>
      <c r="E2549" t="s">
        <v>39</v>
      </c>
      <c r="F2549">
        <v>3</v>
      </c>
      <c r="G2549">
        <v>3</v>
      </c>
      <c r="H2549" t="s">
        <v>3686</v>
      </c>
      <c r="I2549">
        <v>3058</v>
      </c>
      <c r="J2549">
        <v>0</v>
      </c>
      <c r="K2549">
        <v>23</v>
      </c>
      <c r="L2549" t="s">
        <v>97</v>
      </c>
      <c r="M2549" t="s">
        <v>23</v>
      </c>
      <c r="N2549" t="s">
        <v>39</v>
      </c>
      <c r="P2549" t="s">
        <v>202</v>
      </c>
      <c r="Q2549" t="s">
        <v>50</v>
      </c>
      <c r="R2549" t="s">
        <v>1080</v>
      </c>
      <c r="S2549" t="s">
        <v>6210</v>
      </c>
    </row>
    <row r="2550" spans="1:19">
      <c r="A2550" t="s">
        <v>6211</v>
      </c>
      <c r="B2550" s="1">
        <v>44766</v>
      </c>
      <c r="C2550" t="s">
        <v>22</v>
      </c>
      <c r="D2550">
        <v>23</v>
      </c>
      <c r="E2550" t="s">
        <v>23</v>
      </c>
      <c r="F2550">
        <v>0</v>
      </c>
      <c r="G2550">
        <v>3</v>
      </c>
      <c r="H2550" t="s">
        <v>3686</v>
      </c>
      <c r="I2550">
        <v>2615</v>
      </c>
      <c r="J2550">
        <v>8</v>
      </c>
      <c r="K2550">
        <v>37</v>
      </c>
      <c r="L2550" t="s">
        <v>40</v>
      </c>
      <c r="M2550" t="s">
        <v>23</v>
      </c>
      <c r="N2550" t="s">
        <v>23</v>
      </c>
      <c r="O2550" t="s">
        <v>25</v>
      </c>
      <c r="P2550" t="s">
        <v>164</v>
      </c>
      <c r="Q2550" t="s">
        <v>50</v>
      </c>
      <c r="R2550" t="s">
        <v>3396</v>
      </c>
      <c r="S2550" t="s">
        <v>6212</v>
      </c>
    </row>
    <row r="2551" spans="1:19">
      <c r="A2551" t="s">
        <v>6213</v>
      </c>
      <c r="B2551" s="1">
        <v>43816</v>
      </c>
      <c r="C2551" t="s">
        <v>33</v>
      </c>
      <c r="D2551">
        <v>50</v>
      </c>
      <c r="E2551" t="s">
        <v>23</v>
      </c>
      <c r="F2551">
        <v>1</v>
      </c>
      <c r="G2551">
        <v>3</v>
      </c>
      <c r="H2551" t="s">
        <v>3686</v>
      </c>
      <c r="I2551">
        <v>5001</v>
      </c>
      <c r="J2551">
        <v>4</v>
      </c>
      <c r="K2551">
        <v>68</v>
      </c>
      <c r="L2551" t="s">
        <v>316</v>
      </c>
      <c r="M2551" t="s">
        <v>23</v>
      </c>
      <c r="N2551" t="s">
        <v>23</v>
      </c>
      <c r="O2551" t="s">
        <v>49</v>
      </c>
      <c r="P2551" t="s">
        <v>164</v>
      </c>
      <c r="Q2551" t="s">
        <v>27</v>
      </c>
      <c r="R2551" t="s">
        <v>1281</v>
      </c>
      <c r="S2551" t="s">
        <v>6214</v>
      </c>
    </row>
    <row r="2552" spans="1:19">
      <c r="A2552" t="s">
        <v>6215</v>
      </c>
      <c r="B2552" s="1">
        <v>45004</v>
      </c>
      <c r="C2552" t="s">
        <v>33</v>
      </c>
      <c r="D2552">
        <v>69</v>
      </c>
      <c r="E2552" t="s">
        <v>23</v>
      </c>
      <c r="F2552">
        <v>0</v>
      </c>
      <c r="G2552">
        <v>3</v>
      </c>
      <c r="H2552" t="s">
        <v>3686</v>
      </c>
      <c r="I2552">
        <v>3094</v>
      </c>
      <c r="J2552">
        <v>5</v>
      </c>
      <c r="K2552">
        <v>29</v>
      </c>
      <c r="M2552" t="s">
        <v>39</v>
      </c>
      <c r="N2552" t="s">
        <v>23</v>
      </c>
      <c r="O2552" t="s">
        <v>56</v>
      </c>
      <c r="P2552" t="s">
        <v>202</v>
      </c>
      <c r="Q2552" t="s">
        <v>27</v>
      </c>
      <c r="R2552" t="s">
        <v>2316</v>
      </c>
      <c r="S2552" t="s">
        <v>6216</v>
      </c>
    </row>
    <row r="2553" spans="1:19">
      <c r="A2553" t="s">
        <v>6217</v>
      </c>
      <c r="B2553" s="1">
        <v>45764</v>
      </c>
      <c r="C2553" t="s">
        <v>33</v>
      </c>
      <c r="D2553">
        <v>65</v>
      </c>
      <c r="E2553" t="s">
        <v>39</v>
      </c>
      <c r="F2553">
        <v>0</v>
      </c>
      <c r="G2553">
        <v>3</v>
      </c>
      <c r="H2553" t="s">
        <v>3686</v>
      </c>
      <c r="I2553">
        <v>4093</v>
      </c>
      <c r="J2553">
        <v>0</v>
      </c>
      <c r="K2553">
        <v>4</v>
      </c>
      <c r="M2553" t="s">
        <v>23</v>
      </c>
      <c r="N2553" t="s">
        <v>23</v>
      </c>
      <c r="O2553" t="s">
        <v>25</v>
      </c>
      <c r="P2553" t="s">
        <v>164</v>
      </c>
      <c r="Q2553" t="s">
        <v>27</v>
      </c>
      <c r="R2553" t="s">
        <v>3390</v>
      </c>
      <c r="S2553" t="s">
        <v>6218</v>
      </c>
    </row>
    <row r="2554" spans="1:19">
      <c r="A2554" t="s">
        <v>6219</v>
      </c>
      <c r="B2554" s="1">
        <v>43688</v>
      </c>
      <c r="C2554" t="s">
        <v>33</v>
      </c>
      <c r="D2554">
        <v>75</v>
      </c>
      <c r="E2554" t="s">
        <v>23</v>
      </c>
      <c r="F2554">
        <v>0</v>
      </c>
      <c r="G2554">
        <v>3</v>
      </c>
      <c r="H2554" t="s">
        <v>3686</v>
      </c>
      <c r="I2554">
        <v>6205</v>
      </c>
      <c r="J2554">
        <v>2</v>
      </c>
      <c r="K2554">
        <v>72</v>
      </c>
      <c r="L2554" t="s">
        <v>316</v>
      </c>
      <c r="M2554" t="s">
        <v>23</v>
      </c>
      <c r="N2554" t="s">
        <v>23</v>
      </c>
      <c r="O2554" t="s">
        <v>25</v>
      </c>
      <c r="P2554" t="s">
        <v>164</v>
      </c>
      <c r="Q2554" t="s">
        <v>50</v>
      </c>
      <c r="R2554" t="s">
        <v>6220</v>
      </c>
      <c r="S2554" t="s">
        <v>6221</v>
      </c>
    </row>
    <row r="2555" spans="1:19">
      <c r="A2555" t="s">
        <v>6222</v>
      </c>
      <c r="B2555" s="1">
        <v>45179</v>
      </c>
      <c r="C2555" t="s">
        <v>22</v>
      </c>
      <c r="D2555">
        <v>70</v>
      </c>
      <c r="E2555" t="s">
        <v>23</v>
      </c>
      <c r="F2555">
        <v>0</v>
      </c>
      <c r="G2555">
        <v>3</v>
      </c>
      <c r="H2555" t="s">
        <v>3686</v>
      </c>
      <c r="I2555">
        <v>4999</v>
      </c>
      <c r="J2555">
        <v>3</v>
      </c>
      <c r="K2555">
        <v>23</v>
      </c>
      <c r="L2555" t="s">
        <v>97</v>
      </c>
      <c r="M2555" t="s">
        <v>23</v>
      </c>
      <c r="N2555" t="s">
        <v>23</v>
      </c>
      <c r="O2555" t="s">
        <v>25</v>
      </c>
      <c r="P2555" t="s">
        <v>26</v>
      </c>
      <c r="Q2555" t="s">
        <v>27</v>
      </c>
      <c r="R2555" t="s">
        <v>1889</v>
      </c>
      <c r="S2555" t="s">
        <v>6223</v>
      </c>
    </row>
    <row r="2556" spans="1:19">
      <c r="A2556" t="s">
        <v>6224</v>
      </c>
      <c r="B2556" s="1">
        <v>44806</v>
      </c>
      <c r="C2556" t="s">
        <v>33</v>
      </c>
      <c r="D2556">
        <v>72</v>
      </c>
      <c r="E2556" t="s">
        <v>39</v>
      </c>
      <c r="F2556">
        <v>0</v>
      </c>
      <c r="G2556">
        <v>3</v>
      </c>
      <c r="H2556" t="s">
        <v>3686</v>
      </c>
      <c r="I2556">
        <v>5139</v>
      </c>
      <c r="J2556">
        <v>0</v>
      </c>
      <c r="K2556">
        <v>35</v>
      </c>
      <c r="L2556" t="s">
        <v>40</v>
      </c>
      <c r="M2556" t="s">
        <v>23</v>
      </c>
      <c r="N2556" t="s">
        <v>23</v>
      </c>
      <c r="O2556" t="s">
        <v>25</v>
      </c>
      <c r="P2556" t="s">
        <v>202</v>
      </c>
      <c r="Q2556" t="s">
        <v>27</v>
      </c>
      <c r="R2556" t="s">
        <v>6225</v>
      </c>
      <c r="S2556" t="s">
        <v>6226</v>
      </c>
    </row>
    <row r="2557" spans="1:19">
      <c r="A2557" t="s">
        <v>6227</v>
      </c>
      <c r="B2557" s="1">
        <v>45660</v>
      </c>
      <c r="C2557" t="s">
        <v>22</v>
      </c>
      <c r="D2557">
        <v>63</v>
      </c>
      <c r="E2557" t="s">
        <v>23</v>
      </c>
      <c r="F2557">
        <v>3</v>
      </c>
      <c r="G2557">
        <v>3</v>
      </c>
      <c r="H2557" t="s">
        <v>3686</v>
      </c>
      <c r="I2557">
        <v>4326</v>
      </c>
      <c r="J2557">
        <v>6</v>
      </c>
      <c r="K2557">
        <v>7</v>
      </c>
      <c r="L2557" t="s">
        <v>48</v>
      </c>
      <c r="M2557" t="s">
        <v>23</v>
      </c>
      <c r="N2557" t="s">
        <v>23</v>
      </c>
      <c r="O2557" t="s">
        <v>56</v>
      </c>
      <c r="P2557" t="s">
        <v>26</v>
      </c>
      <c r="Q2557" t="s">
        <v>50</v>
      </c>
      <c r="R2557" t="s">
        <v>117</v>
      </c>
      <c r="S2557" t="s">
        <v>6228</v>
      </c>
    </row>
    <row r="2558" spans="1:19">
      <c r="A2558" t="s">
        <v>6229</v>
      </c>
      <c r="B2558" s="1">
        <v>45844</v>
      </c>
      <c r="C2558" t="s">
        <v>22</v>
      </c>
      <c r="D2558">
        <v>36</v>
      </c>
      <c r="E2558" t="s">
        <v>39</v>
      </c>
      <c r="F2558">
        <v>0</v>
      </c>
      <c r="G2558">
        <v>3</v>
      </c>
      <c r="H2558" t="s">
        <v>3751</v>
      </c>
      <c r="I2558">
        <v>2352</v>
      </c>
      <c r="J2558">
        <v>0</v>
      </c>
      <c r="K2558">
        <v>1</v>
      </c>
      <c r="M2558" t="s">
        <v>23</v>
      </c>
      <c r="N2558" t="s">
        <v>23</v>
      </c>
      <c r="O2558" t="s">
        <v>49</v>
      </c>
      <c r="P2558" t="s">
        <v>26</v>
      </c>
      <c r="Q2558" t="s">
        <v>50</v>
      </c>
      <c r="R2558" t="s">
        <v>1739</v>
      </c>
      <c r="S2558" t="s">
        <v>6230</v>
      </c>
    </row>
    <row r="2559" spans="1:19">
      <c r="A2559" t="s">
        <v>6231</v>
      </c>
      <c r="B2559" s="1">
        <v>43846</v>
      </c>
      <c r="C2559" t="s">
        <v>33</v>
      </c>
      <c r="D2559">
        <v>63</v>
      </c>
      <c r="E2559" t="s">
        <v>39</v>
      </c>
      <c r="F2559">
        <v>0</v>
      </c>
      <c r="G2559">
        <v>3</v>
      </c>
      <c r="H2559" t="s">
        <v>3686</v>
      </c>
      <c r="I2559">
        <v>4910</v>
      </c>
      <c r="J2559">
        <v>0</v>
      </c>
      <c r="K2559">
        <v>67</v>
      </c>
      <c r="M2559" t="s">
        <v>23</v>
      </c>
      <c r="N2559" t="s">
        <v>23</v>
      </c>
      <c r="O2559" t="s">
        <v>56</v>
      </c>
      <c r="P2559" t="s">
        <v>202</v>
      </c>
      <c r="Q2559" t="s">
        <v>27</v>
      </c>
      <c r="R2559" t="s">
        <v>6232</v>
      </c>
      <c r="S2559" t="s">
        <v>6233</v>
      </c>
    </row>
    <row r="2560" spans="1:19">
      <c r="A2560" t="s">
        <v>6234</v>
      </c>
      <c r="B2560" s="1">
        <v>44326</v>
      </c>
      <c r="C2560" t="s">
        <v>33</v>
      </c>
      <c r="D2560">
        <v>50</v>
      </c>
      <c r="E2560" t="s">
        <v>23</v>
      </c>
      <c r="F2560">
        <v>0</v>
      </c>
      <c r="G2560">
        <v>3</v>
      </c>
      <c r="H2560" t="s">
        <v>3686</v>
      </c>
      <c r="I2560">
        <v>5628</v>
      </c>
      <c r="J2560">
        <v>2</v>
      </c>
      <c r="K2560">
        <v>51</v>
      </c>
      <c r="M2560" t="s">
        <v>23</v>
      </c>
      <c r="N2560" t="s">
        <v>23</v>
      </c>
      <c r="O2560" t="s">
        <v>49</v>
      </c>
      <c r="P2560" t="s">
        <v>202</v>
      </c>
      <c r="Q2560" t="s">
        <v>50</v>
      </c>
      <c r="R2560" t="s">
        <v>262</v>
      </c>
      <c r="S2560" t="s">
        <v>6235</v>
      </c>
    </row>
    <row r="2561" spans="1:19">
      <c r="A2561" t="s">
        <v>6236</v>
      </c>
      <c r="B2561" s="1">
        <v>44622</v>
      </c>
      <c r="C2561" t="s">
        <v>22</v>
      </c>
      <c r="D2561">
        <v>20</v>
      </c>
      <c r="E2561" t="s">
        <v>23</v>
      </c>
      <c r="F2561">
        <v>0</v>
      </c>
      <c r="G2561">
        <v>3</v>
      </c>
      <c r="H2561" t="s">
        <v>3686</v>
      </c>
      <c r="I2561">
        <v>4565</v>
      </c>
      <c r="J2561">
        <v>8</v>
      </c>
      <c r="K2561">
        <v>41</v>
      </c>
      <c r="M2561" t="s">
        <v>23</v>
      </c>
      <c r="N2561" t="s">
        <v>23</v>
      </c>
      <c r="O2561" t="s">
        <v>49</v>
      </c>
      <c r="P2561" t="s">
        <v>202</v>
      </c>
      <c r="Q2561" t="s">
        <v>27</v>
      </c>
      <c r="R2561" t="s">
        <v>3233</v>
      </c>
      <c r="S2561" t="s">
        <v>6237</v>
      </c>
    </row>
    <row r="2562" spans="1:19">
      <c r="A2562" t="s">
        <v>6238</v>
      </c>
      <c r="B2562" s="1">
        <v>44968</v>
      </c>
      <c r="C2562" t="s">
        <v>33</v>
      </c>
      <c r="D2562">
        <v>57</v>
      </c>
      <c r="E2562" t="s">
        <v>23</v>
      </c>
      <c r="F2562">
        <v>0</v>
      </c>
      <c r="G2562">
        <v>3</v>
      </c>
      <c r="H2562" t="s">
        <v>3686</v>
      </c>
      <c r="I2562">
        <v>5203</v>
      </c>
      <c r="J2562">
        <v>1</v>
      </c>
      <c r="K2562">
        <v>30</v>
      </c>
      <c r="M2562" t="s">
        <v>23</v>
      </c>
      <c r="N2562" t="s">
        <v>39</v>
      </c>
      <c r="P2562" t="s">
        <v>202</v>
      </c>
      <c r="Q2562" t="s">
        <v>27</v>
      </c>
      <c r="R2562" t="s">
        <v>3634</v>
      </c>
      <c r="S2562" t="s">
        <v>6239</v>
      </c>
    </row>
    <row r="2563" spans="1:19">
      <c r="A2563" t="s">
        <v>6240</v>
      </c>
      <c r="B2563" s="1">
        <v>45048</v>
      </c>
      <c r="C2563" t="s">
        <v>22</v>
      </c>
      <c r="D2563">
        <v>23</v>
      </c>
      <c r="E2563" t="s">
        <v>39</v>
      </c>
      <c r="F2563">
        <v>0</v>
      </c>
      <c r="G2563">
        <v>3</v>
      </c>
      <c r="H2563" t="s">
        <v>3686</v>
      </c>
      <c r="I2563">
        <v>5939</v>
      </c>
      <c r="J2563">
        <v>0</v>
      </c>
      <c r="K2563">
        <v>27</v>
      </c>
      <c r="L2563" t="s">
        <v>40</v>
      </c>
      <c r="M2563" t="s">
        <v>23</v>
      </c>
      <c r="N2563" t="s">
        <v>23</v>
      </c>
      <c r="O2563" t="s">
        <v>25</v>
      </c>
      <c r="P2563" t="s">
        <v>202</v>
      </c>
      <c r="Q2563" t="s">
        <v>27</v>
      </c>
      <c r="R2563" t="s">
        <v>398</v>
      </c>
      <c r="S2563" t="s">
        <v>6241</v>
      </c>
    </row>
    <row r="2564" spans="1:19">
      <c r="A2564" t="s">
        <v>6242</v>
      </c>
      <c r="B2564" s="1">
        <v>45665</v>
      </c>
      <c r="C2564" t="s">
        <v>33</v>
      </c>
      <c r="D2564">
        <v>56</v>
      </c>
      <c r="E2564" t="s">
        <v>39</v>
      </c>
      <c r="F2564">
        <v>0</v>
      </c>
      <c r="G2564">
        <v>3</v>
      </c>
      <c r="H2564" t="s">
        <v>3686</v>
      </c>
      <c r="I2564">
        <v>4216</v>
      </c>
      <c r="J2564">
        <v>0</v>
      </c>
      <c r="K2564">
        <v>7</v>
      </c>
      <c r="M2564" t="s">
        <v>23</v>
      </c>
      <c r="N2564" t="s">
        <v>23</v>
      </c>
      <c r="O2564" t="s">
        <v>25</v>
      </c>
      <c r="P2564" t="s">
        <v>26</v>
      </c>
      <c r="Q2564" t="s">
        <v>27</v>
      </c>
      <c r="R2564" t="s">
        <v>416</v>
      </c>
      <c r="S2564" t="s">
        <v>6243</v>
      </c>
    </row>
    <row r="2565" spans="1:19">
      <c r="A2565" t="s">
        <v>6244</v>
      </c>
      <c r="B2565" s="1">
        <v>45860</v>
      </c>
      <c r="C2565" t="s">
        <v>22</v>
      </c>
      <c r="D2565">
        <v>45</v>
      </c>
      <c r="E2565" t="s">
        <v>39</v>
      </c>
      <c r="F2565">
        <v>0</v>
      </c>
      <c r="G2565">
        <v>3</v>
      </c>
      <c r="H2565" t="s">
        <v>3751</v>
      </c>
      <c r="I2565">
        <v>4014</v>
      </c>
      <c r="J2565">
        <v>0</v>
      </c>
      <c r="K2565">
        <v>1</v>
      </c>
      <c r="L2565" t="s">
        <v>48</v>
      </c>
      <c r="M2565" t="s">
        <v>23</v>
      </c>
      <c r="N2565" t="s">
        <v>23</v>
      </c>
      <c r="O2565" t="s">
        <v>49</v>
      </c>
      <c r="P2565" t="s">
        <v>26</v>
      </c>
      <c r="Q2565" t="s">
        <v>50</v>
      </c>
      <c r="R2565" t="s">
        <v>977</v>
      </c>
      <c r="S2565" t="s">
        <v>1686</v>
      </c>
    </row>
    <row r="2566" spans="1:19">
      <c r="A2566" t="s">
        <v>6245</v>
      </c>
      <c r="B2566" s="1">
        <v>43697</v>
      </c>
      <c r="C2566" t="s">
        <v>22</v>
      </c>
      <c r="D2566">
        <v>25</v>
      </c>
      <c r="E2566" t="s">
        <v>23</v>
      </c>
      <c r="F2566">
        <v>1</v>
      </c>
      <c r="G2566">
        <v>3</v>
      </c>
      <c r="H2566" t="s">
        <v>3686</v>
      </c>
      <c r="I2566">
        <v>4193</v>
      </c>
      <c r="J2566">
        <v>10</v>
      </c>
      <c r="K2566">
        <v>72</v>
      </c>
      <c r="L2566" t="s">
        <v>316</v>
      </c>
      <c r="M2566" t="s">
        <v>23</v>
      </c>
      <c r="N2566" t="s">
        <v>23</v>
      </c>
      <c r="O2566" t="s">
        <v>56</v>
      </c>
      <c r="P2566" t="s">
        <v>164</v>
      </c>
      <c r="Q2566" t="s">
        <v>50</v>
      </c>
      <c r="R2566" t="s">
        <v>3256</v>
      </c>
      <c r="S2566" t="s">
        <v>6246</v>
      </c>
    </row>
    <row r="2567" spans="1:19">
      <c r="A2567" t="s">
        <v>6247</v>
      </c>
      <c r="B2567" s="1">
        <v>45432</v>
      </c>
      <c r="C2567" t="s">
        <v>33</v>
      </c>
      <c r="D2567">
        <v>55</v>
      </c>
      <c r="E2567" t="s">
        <v>23</v>
      </c>
      <c r="F2567">
        <v>0</v>
      </c>
      <c r="G2567">
        <v>3</v>
      </c>
      <c r="H2567" t="s">
        <v>3686</v>
      </c>
      <c r="I2567">
        <v>2919</v>
      </c>
      <c r="J2567">
        <v>8</v>
      </c>
      <c r="K2567">
        <v>15</v>
      </c>
      <c r="M2567" t="s">
        <v>23</v>
      </c>
      <c r="N2567" t="s">
        <v>23</v>
      </c>
      <c r="O2567" t="s">
        <v>25</v>
      </c>
      <c r="P2567" t="s">
        <v>26</v>
      </c>
      <c r="Q2567" t="s">
        <v>27</v>
      </c>
      <c r="R2567" t="s">
        <v>2566</v>
      </c>
      <c r="S2567" t="s">
        <v>6248</v>
      </c>
    </row>
    <row r="2568" spans="1:19">
      <c r="A2568" t="s">
        <v>6249</v>
      </c>
      <c r="B2568" s="1">
        <v>45588</v>
      </c>
      <c r="C2568" t="s">
        <v>33</v>
      </c>
      <c r="D2568">
        <v>43</v>
      </c>
      <c r="E2568" t="s">
        <v>39</v>
      </c>
      <c r="F2568">
        <v>3</v>
      </c>
      <c r="G2568">
        <v>3</v>
      </c>
      <c r="H2568" t="s">
        <v>3686</v>
      </c>
      <c r="I2568">
        <v>3857</v>
      </c>
      <c r="J2568">
        <v>0</v>
      </c>
      <c r="K2568">
        <v>10</v>
      </c>
      <c r="M2568" t="s">
        <v>23</v>
      </c>
      <c r="N2568" t="s">
        <v>23</v>
      </c>
      <c r="O2568" t="s">
        <v>25</v>
      </c>
      <c r="P2568" t="s">
        <v>26</v>
      </c>
      <c r="Q2568" t="s">
        <v>27</v>
      </c>
      <c r="R2568" t="s">
        <v>2621</v>
      </c>
      <c r="S2568" t="s">
        <v>6250</v>
      </c>
    </row>
    <row r="2569" spans="1:19">
      <c r="A2569" t="s">
        <v>6251</v>
      </c>
      <c r="B2569" s="1">
        <v>43687</v>
      </c>
      <c r="C2569" t="s">
        <v>22</v>
      </c>
      <c r="D2569">
        <v>35</v>
      </c>
      <c r="E2569" t="s">
        <v>23</v>
      </c>
      <c r="F2569">
        <v>0</v>
      </c>
      <c r="G2569">
        <v>3</v>
      </c>
      <c r="H2569" t="s">
        <v>3686</v>
      </c>
      <c r="I2569">
        <v>6297</v>
      </c>
      <c r="J2569">
        <v>8</v>
      </c>
      <c r="K2569">
        <v>72</v>
      </c>
      <c r="L2569" t="s">
        <v>316</v>
      </c>
      <c r="M2569" t="s">
        <v>23</v>
      </c>
      <c r="N2569" t="s">
        <v>23</v>
      </c>
      <c r="O2569" t="s">
        <v>49</v>
      </c>
      <c r="P2569" t="s">
        <v>164</v>
      </c>
      <c r="Q2569" t="s">
        <v>50</v>
      </c>
      <c r="R2569" t="s">
        <v>2161</v>
      </c>
      <c r="S2569" t="s">
        <v>6252</v>
      </c>
    </row>
    <row r="2570" spans="1:19">
      <c r="A2570" t="s">
        <v>6253</v>
      </c>
      <c r="B2570" s="1">
        <v>45087</v>
      </c>
      <c r="C2570" t="s">
        <v>33</v>
      </c>
      <c r="D2570">
        <v>60</v>
      </c>
      <c r="E2570" t="s">
        <v>39</v>
      </c>
      <c r="F2570">
        <v>0</v>
      </c>
      <c r="G2570">
        <v>3</v>
      </c>
      <c r="H2570" t="s">
        <v>3686</v>
      </c>
      <c r="I2570">
        <v>2921</v>
      </c>
      <c r="J2570">
        <v>0</v>
      </c>
      <c r="K2570">
        <v>26</v>
      </c>
      <c r="L2570" t="s">
        <v>40</v>
      </c>
      <c r="M2570" t="s">
        <v>23</v>
      </c>
      <c r="N2570" t="s">
        <v>23</v>
      </c>
      <c r="O2570" t="s">
        <v>25</v>
      </c>
      <c r="P2570" t="s">
        <v>26</v>
      </c>
      <c r="Q2570" t="s">
        <v>27</v>
      </c>
      <c r="R2570" t="s">
        <v>398</v>
      </c>
      <c r="S2570" t="s">
        <v>6254</v>
      </c>
    </row>
    <row r="2571" spans="1:19">
      <c r="A2571" t="s">
        <v>6255</v>
      </c>
      <c r="B2571" s="1">
        <v>45560</v>
      </c>
      <c r="C2571" t="s">
        <v>22</v>
      </c>
      <c r="D2571">
        <v>45</v>
      </c>
      <c r="E2571" t="s">
        <v>39</v>
      </c>
      <c r="F2571">
        <v>0</v>
      </c>
      <c r="G2571">
        <v>3</v>
      </c>
      <c r="H2571" t="s">
        <v>3686</v>
      </c>
      <c r="I2571">
        <v>5433</v>
      </c>
      <c r="J2571">
        <v>0</v>
      </c>
      <c r="K2571">
        <v>11</v>
      </c>
      <c r="L2571" t="s">
        <v>97</v>
      </c>
      <c r="M2571" t="s">
        <v>23</v>
      </c>
      <c r="N2571" t="s">
        <v>39</v>
      </c>
      <c r="P2571" t="s">
        <v>164</v>
      </c>
      <c r="Q2571" t="s">
        <v>50</v>
      </c>
      <c r="R2571" t="s">
        <v>3634</v>
      </c>
      <c r="S2571" t="s">
        <v>6256</v>
      </c>
    </row>
    <row r="2572" spans="1:19">
      <c r="A2572" t="s">
        <v>6257</v>
      </c>
      <c r="B2572" s="1">
        <v>44758</v>
      </c>
      <c r="C2572" t="s">
        <v>33</v>
      </c>
      <c r="D2572">
        <v>41</v>
      </c>
      <c r="E2572" t="s">
        <v>23</v>
      </c>
      <c r="F2572">
        <v>0</v>
      </c>
      <c r="G2572">
        <v>3</v>
      </c>
      <c r="H2572" t="s">
        <v>3686</v>
      </c>
      <c r="I2572">
        <v>2703</v>
      </c>
      <c r="J2572">
        <v>4</v>
      </c>
      <c r="K2572">
        <v>37</v>
      </c>
      <c r="M2572" t="s">
        <v>23</v>
      </c>
      <c r="N2572" t="s">
        <v>23</v>
      </c>
      <c r="O2572" t="s">
        <v>49</v>
      </c>
      <c r="P2572" t="s">
        <v>202</v>
      </c>
      <c r="Q2572" t="s">
        <v>50</v>
      </c>
      <c r="R2572" t="s">
        <v>5564</v>
      </c>
      <c r="S2572" t="s">
        <v>6258</v>
      </c>
    </row>
    <row r="2573" spans="1:19">
      <c r="A2573" t="s">
        <v>6259</v>
      </c>
      <c r="B2573" s="1">
        <v>44388</v>
      </c>
      <c r="C2573" t="s">
        <v>33</v>
      </c>
      <c r="D2573">
        <v>62</v>
      </c>
      <c r="E2573" t="s">
        <v>23</v>
      </c>
      <c r="F2573">
        <v>0</v>
      </c>
      <c r="G2573">
        <v>3</v>
      </c>
      <c r="H2573" t="s">
        <v>3686</v>
      </c>
      <c r="I2573">
        <v>4074</v>
      </c>
      <c r="J2573">
        <v>0</v>
      </c>
      <c r="K2573">
        <v>49</v>
      </c>
      <c r="M2573" t="s">
        <v>23</v>
      </c>
      <c r="N2573" t="s">
        <v>39</v>
      </c>
      <c r="P2573" t="s">
        <v>202</v>
      </c>
      <c r="Q2573" t="s">
        <v>50</v>
      </c>
      <c r="R2573" t="s">
        <v>6260</v>
      </c>
      <c r="S2573" t="s">
        <v>6261</v>
      </c>
    </row>
    <row r="2574" spans="1:19">
      <c r="A2574" t="s">
        <v>6262</v>
      </c>
      <c r="B2574" s="1">
        <v>45110</v>
      </c>
      <c r="C2574" t="s">
        <v>22</v>
      </c>
      <c r="D2574">
        <v>33</v>
      </c>
      <c r="E2574" t="s">
        <v>39</v>
      </c>
      <c r="F2574">
        <v>0</v>
      </c>
      <c r="G2574">
        <v>3</v>
      </c>
      <c r="H2574" t="s">
        <v>3686</v>
      </c>
      <c r="I2574">
        <v>2305</v>
      </c>
      <c r="J2574">
        <v>0</v>
      </c>
      <c r="K2574">
        <v>25</v>
      </c>
      <c r="L2574" t="s">
        <v>40</v>
      </c>
      <c r="M2574" t="s">
        <v>23</v>
      </c>
      <c r="N2574" t="s">
        <v>39</v>
      </c>
      <c r="P2574" t="s">
        <v>26</v>
      </c>
      <c r="Q2574" t="s">
        <v>50</v>
      </c>
      <c r="R2574" t="s">
        <v>1962</v>
      </c>
      <c r="S2574" t="s">
        <v>6263</v>
      </c>
    </row>
    <row r="2575" spans="1:19">
      <c r="A2575" t="s">
        <v>6264</v>
      </c>
      <c r="B2575" s="1">
        <v>45150</v>
      </c>
      <c r="C2575" t="s">
        <v>22</v>
      </c>
      <c r="D2575">
        <v>51</v>
      </c>
      <c r="E2575" t="s">
        <v>23</v>
      </c>
      <c r="F2575">
        <v>3</v>
      </c>
      <c r="G2575">
        <v>3</v>
      </c>
      <c r="H2575" t="s">
        <v>3686</v>
      </c>
      <c r="I2575">
        <v>3019</v>
      </c>
      <c r="J2575">
        <v>3</v>
      </c>
      <c r="K2575">
        <v>24</v>
      </c>
      <c r="L2575" t="s">
        <v>40</v>
      </c>
      <c r="M2575" t="s">
        <v>23</v>
      </c>
      <c r="N2575" t="s">
        <v>23</v>
      </c>
      <c r="O2575" t="s">
        <v>56</v>
      </c>
      <c r="P2575" t="s">
        <v>26</v>
      </c>
      <c r="Q2575" t="s">
        <v>27</v>
      </c>
      <c r="R2575" t="s">
        <v>1402</v>
      </c>
      <c r="S2575" t="s">
        <v>6265</v>
      </c>
    </row>
    <row r="2576" spans="1:19">
      <c r="A2576" t="s">
        <v>6266</v>
      </c>
      <c r="B2576" s="1">
        <v>45602</v>
      </c>
      <c r="C2576" t="s">
        <v>33</v>
      </c>
      <c r="D2576">
        <v>63</v>
      </c>
      <c r="E2576" t="s">
        <v>39</v>
      </c>
      <c r="F2576">
        <v>0</v>
      </c>
      <c r="G2576">
        <v>3</v>
      </c>
      <c r="H2576" t="s">
        <v>3686</v>
      </c>
      <c r="I2576">
        <v>5121</v>
      </c>
      <c r="J2576">
        <v>0</v>
      </c>
      <c r="K2576">
        <v>9</v>
      </c>
      <c r="L2576" t="s">
        <v>48</v>
      </c>
      <c r="M2576" t="s">
        <v>23</v>
      </c>
      <c r="N2576" t="s">
        <v>23</v>
      </c>
      <c r="O2576" t="s">
        <v>25</v>
      </c>
      <c r="P2576" t="s">
        <v>26</v>
      </c>
      <c r="Q2576" t="s">
        <v>27</v>
      </c>
      <c r="R2576" t="s">
        <v>4006</v>
      </c>
      <c r="S2576" t="s">
        <v>6267</v>
      </c>
    </row>
    <row r="2577" spans="1:19">
      <c r="A2577" t="s">
        <v>6268</v>
      </c>
      <c r="B2577" s="1">
        <v>45852</v>
      </c>
      <c r="C2577" t="s">
        <v>33</v>
      </c>
      <c r="D2577">
        <v>38</v>
      </c>
      <c r="E2577" t="s">
        <v>39</v>
      </c>
      <c r="F2577">
        <v>0</v>
      </c>
      <c r="G2577">
        <v>3</v>
      </c>
      <c r="H2577" t="s">
        <v>3751</v>
      </c>
      <c r="I2577">
        <v>4916</v>
      </c>
      <c r="J2577">
        <v>0</v>
      </c>
      <c r="K2577">
        <v>1</v>
      </c>
      <c r="L2577" t="s">
        <v>48</v>
      </c>
      <c r="M2577" t="s">
        <v>23</v>
      </c>
      <c r="N2577" t="s">
        <v>23</v>
      </c>
      <c r="O2577" t="s">
        <v>49</v>
      </c>
      <c r="P2577" t="s">
        <v>26</v>
      </c>
      <c r="Q2577" t="s">
        <v>50</v>
      </c>
      <c r="R2577" t="s">
        <v>1236</v>
      </c>
      <c r="S2577" t="s">
        <v>6269</v>
      </c>
    </row>
    <row r="2578" spans="1:19">
      <c r="A2578" t="s">
        <v>6270</v>
      </c>
      <c r="B2578" s="1">
        <v>44082</v>
      </c>
      <c r="C2578" t="s">
        <v>22</v>
      </c>
      <c r="D2578">
        <v>35</v>
      </c>
      <c r="E2578" t="s">
        <v>23</v>
      </c>
      <c r="F2578">
        <v>2</v>
      </c>
      <c r="G2578">
        <v>3</v>
      </c>
      <c r="H2578" t="s">
        <v>3686</v>
      </c>
      <c r="I2578">
        <v>5293</v>
      </c>
      <c r="J2578">
        <v>10</v>
      </c>
      <c r="K2578">
        <v>59</v>
      </c>
      <c r="L2578" t="s">
        <v>142</v>
      </c>
      <c r="M2578" t="s">
        <v>23</v>
      </c>
      <c r="N2578" t="s">
        <v>39</v>
      </c>
      <c r="P2578" t="s">
        <v>164</v>
      </c>
      <c r="Q2578" t="s">
        <v>50</v>
      </c>
      <c r="R2578" t="s">
        <v>2874</v>
      </c>
      <c r="S2578" t="s">
        <v>6271</v>
      </c>
    </row>
    <row r="2579" spans="1:19">
      <c r="A2579" t="s">
        <v>6272</v>
      </c>
      <c r="B2579" s="1">
        <v>45252</v>
      </c>
      <c r="C2579" t="s">
        <v>22</v>
      </c>
      <c r="D2579">
        <v>25</v>
      </c>
      <c r="E2579" t="s">
        <v>39</v>
      </c>
      <c r="F2579">
        <v>0</v>
      </c>
      <c r="G2579">
        <v>3</v>
      </c>
      <c r="H2579" t="s">
        <v>3686</v>
      </c>
      <c r="I2579">
        <v>2847</v>
      </c>
      <c r="J2579">
        <v>0</v>
      </c>
      <c r="K2579">
        <v>21</v>
      </c>
      <c r="M2579" t="s">
        <v>23</v>
      </c>
      <c r="N2579" t="s">
        <v>23</v>
      </c>
      <c r="O2579" t="s">
        <v>25</v>
      </c>
      <c r="P2579" t="s">
        <v>26</v>
      </c>
      <c r="Q2579" t="s">
        <v>50</v>
      </c>
      <c r="R2579" t="s">
        <v>153</v>
      </c>
      <c r="S2579" t="s">
        <v>6273</v>
      </c>
    </row>
    <row r="2580" spans="1:19">
      <c r="A2580" t="s">
        <v>6274</v>
      </c>
      <c r="B2580" s="1">
        <v>45583</v>
      </c>
      <c r="C2580" t="s">
        <v>22</v>
      </c>
      <c r="D2580">
        <v>37</v>
      </c>
      <c r="E2580" t="s">
        <v>39</v>
      </c>
      <c r="F2580">
        <v>0</v>
      </c>
      <c r="G2580">
        <v>3</v>
      </c>
      <c r="H2580" t="s">
        <v>3686</v>
      </c>
      <c r="I2580">
        <v>4614</v>
      </c>
      <c r="J2580">
        <v>0</v>
      </c>
      <c r="K2580">
        <v>10</v>
      </c>
      <c r="L2580" t="s">
        <v>97</v>
      </c>
      <c r="M2580" t="s">
        <v>23</v>
      </c>
      <c r="N2580" t="s">
        <v>23</v>
      </c>
      <c r="O2580" t="s">
        <v>25</v>
      </c>
      <c r="P2580" t="s">
        <v>202</v>
      </c>
      <c r="Q2580" t="s">
        <v>27</v>
      </c>
      <c r="R2580" t="s">
        <v>492</v>
      </c>
      <c r="S2580" t="s">
        <v>6275</v>
      </c>
    </row>
    <row r="2581" spans="1:19">
      <c r="A2581" t="s">
        <v>6276</v>
      </c>
      <c r="B2581" s="1">
        <v>44352</v>
      </c>
      <c r="C2581" t="s">
        <v>33</v>
      </c>
      <c r="D2581">
        <v>45</v>
      </c>
      <c r="E2581" t="s">
        <v>39</v>
      </c>
      <c r="F2581">
        <v>2</v>
      </c>
      <c r="G2581">
        <v>3</v>
      </c>
      <c r="H2581" t="s">
        <v>3686</v>
      </c>
      <c r="I2581">
        <v>5521</v>
      </c>
      <c r="J2581">
        <v>0</v>
      </c>
      <c r="K2581">
        <v>50</v>
      </c>
      <c r="L2581" t="s">
        <v>142</v>
      </c>
      <c r="M2581" t="s">
        <v>23</v>
      </c>
      <c r="N2581" t="s">
        <v>23</v>
      </c>
      <c r="O2581" t="s">
        <v>25</v>
      </c>
      <c r="P2581" t="s">
        <v>164</v>
      </c>
      <c r="Q2581" t="s">
        <v>50</v>
      </c>
      <c r="R2581" t="s">
        <v>4601</v>
      </c>
      <c r="S2581" t="s">
        <v>6277</v>
      </c>
    </row>
    <row r="2582" spans="1:19">
      <c r="A2582" t="s">
        <v>6278</v>
      </c>
      <c r="B2582" s="1">
        <v>45652</v>
      </c>
      <c r="C2582" t="s">
        <v>22</v>
      </c>
      <c r="D2582">
        <v>48</v>
      </c>
      <c r="E2582" t="s">
        <v>23</v>
      </c>
      <c r="F2582">
        <v>2</v>
      </c>
      <c r="G2582">
        <v>3</v>
      </c>
      <c r="H2582" t="s">
        <v>3686</v>
      </c>
      <c r="I2582">
        <v>4184</v>
      </c>
      <c r="J2582">
        <v>1</v>
      </c>
      <c r="K2582">
        <v>8</v>
      </c>
      <c r="L2582" t="s">
        <v>48</v>
      </c>
      <c r="M2582" t="s">
        <v>23</v>
      </c>
      <c r="N2582" t="s">
        <v>23</v>
      </c>
      <c r="O2582" t="s">
        <v>49</v>
      </c>
      <c r="P2582" t="s">
        <v>202</v>
      </c>
      <c r="Q2582" t="s">
        <v>50</v>
      </c>
      <c r="R2582" t="s">
        <v>6279</v>
      </c>
      <c r="S2582" t="s">
        <v>6280</v>
      </c>
    </row>
    <row r="2583" spans="1:19">
      <c r="A2583" t="s">
        <v>6281</v>
      </c>
      <c r="B2583" s="1">
        <v>43942</v>
      </c>
      <c r="C2583" t="s">
        <v>22</v>
      </c>
      <c r="D2583">
        <v>40</v>
      </c>
      <c r="E2583" t="s">
        <v>23</v>
      </c>
      <c r="F2583">
        <v>0</v>
      </c>
      <c r="G2583">
        <v>3</v>
      </c>
      <c r="H2583" t="s">
        <v>3686</v>
      </c>
      <c r="I2583">
        <v>5018</v>
      </c>
      <c r="J2583">
        <v>0</v>
      </c>
      <c r="K2583">
        <v>64</v>
      </c>
      <c r="L2583" t="s">
        <v>142</v>
      </c>
      <c r="M2583" t="s">
        <v>23</v>
      </c>
      <c r="N2583" t="s">
        <v>23</v>
      </c>
      <c r="O2583" t="s">
        <v>25</v>
      </c>
      <c r="P2583" t="s">
        <v>26</v>
      </c>
      <c r="Q2583" t="s">
        <v>50</v>
      </c>
      <c r="R2583" t="s">
        <v>1950</v>
      </c>
      <c r="S2583" t="s">
        <v>6282</v>
      </c>
    </row>
    <row r="2584" spans="1:19">
      <c r="A2584" t="s">
        <v>6283</v>
      </c>
      <c r="B2584" s="1">
        <v>45030</v>
      </c>
      <c r="C2584" t="s">
        <v>22</v>
      </c>
      <c r="D2584">
        <v>39</v>
      </c>
      <c r="E2584" t="s">
        <v>23</v>
      </c>
      <c r="F2584">
        <v>2</v>
      </c>
      <c r="G2584">
        <v>3</v>
      </c>
      <c r="H2584" t="s">
        <v>3686</v>
      </c>
      <c r="I2584">
        <v>3411</v>
      </c>
      <c r="J2584">
        <v>8</v>
      </c>
      <c r="K2584">
        <v>28</v>
      </c>
      <c r="M2584" t="s">
        <v>23</v>
      </c>
      <c r="N2584" t="s">
        <v>23</v>
      </c>
      <c r="O2584" t="s">
        <v>25</v>
      </c>
      <c r="P2584" t="s">
        <v>202</v>
      </c>
      <c r="Q2584" t="s">
        <v>27</v>
      </c>
      <c r="R2584" t="s">
        <v>376</v>
      </c>
      <c r="S2584" t="s">
        <v>6284</v>
      </c>
    </row>
    <row r="2585" spans="1:19">
      <c r="A2585" t="s">
        <v>6285</v>
      </c>
      <c r="B2585" s="1">
        <v>44413</v>
      </c>
      <c r="C2585" t="s">
        <v>33</v>
      </c>
      <c r="D2585">
        <v>19</v>
      </c>
      <c r="E2585" t="s">
        <v>23</v>
      </c>
      <c r="F2585">
        <v>1</v>
      </c>
      <c r="G2585">
        <v>3</v>
      </c>
      <c r="H2585" t="s">
        <v>3686</v>
      </c>
      <c r="I2585">
        <v>3442</v>
      </c>
      <c r="J2585">
        <v>6</v>
      </c>
      <c r="K2585">
        <v>48</v>
      </c>
      <c r="L2585" t="s">
        <v>142</v>
      </c>
      <c r="M2585" t="s">
        <v>23</v>
      </c>
      <c r="N2585" t="s">
        <v>23</v>
      </c>
      <c r="O2585" t="s">
        <v>49</v>
      </c>
      <c r="P2585" t="s">
        <v>202</v>
      </c>
      <c r="Q2585" t="s">
        <v>27</v>
      </c>
      <c r="R2585" t="s">
        <v>117</v>
      </c>
      <c r="S2585" t="s">
        <v>6286</v>
      </c>
    </row>
    <row r="2586" spans="1:19">
      <c r="A2586" t="s">
        <v>6287</v>
      </c>
      <c r="B2586" s="1">
        <v>43899</v>
      </c>
      <c r="C2586" t="s">
        <v>22</v>
      </c>
      <c r="D2586">
        <v>65</v>
      </c>
      <c r="E2586" t="s">
        <v>23</v>
      </c>
      <c r="F2586">
        <v>0</v>
      </c>
      <c r="G2586">
        <v>3</v>
      </c>
      <c r="H2586" t="s">
        <v>3686</v>
      </c>
      <c r="I2586">
        <v>6441</v>
      </c>
      <c r="J2586">
        <v>1</v>
      </c>
      <c r="K2586">
        <v>65</v>
      </c>
      <c r="M2586" t="s">
        <v>23</v>
      </c>
      <c r="N2586" t="s">
        <v>23</v>
      </c>
      <c r="O2586" t="s">
        <v>25</v>
      </c>
      <c r="P2586" t="s">
        <v>202</v>
      </c>
      <c r="Q2586" t="s">
        <v>27</v>
      </c>
      <c r="R2586" t="s">
        <v>4793</v>
      </c>
      <c r="S2586" t="s">
        <v>6288</v>
      </c>
    </row>
    <row r="2587" spans="1:19">
      <c r="A2587" t="s">
        <v>6289</v>
      </c>
      <c r="B2587" s="1">
        <v>45858</v>
      </c>
      <c r="C2587" t="s">
        <v>22</v>
      </c>
      <c r="D2587">
        <v>72</v>
      </c>
      <c r="E2587" t="s">
        <v>39</v>
      </c>
      <c r="F2587">
        <v>0</v>
      </c>
      <c r="G2587">
        <v>3</v>
      </c>
      <c r="H2587" t="s">
        <v>3751</v>
      </c>
      <c r="I2587">
        <v>2469</v>
      </c>
      <c r="J2587">
        <v>0</v>
      </c>
      <c r="K2587">
        <v>1</v>
      </c>
      <c r="L2587" t="s">
        <v>48</v>
      </c>
      <c r="M2587" t="s">
        <v>23</v>
      </c>
      <c r="N2587" t="s">
        <v>23</v>
      </c>
      <c r="O2587" t="s">
        <v>25</v>
      </c>
      <c r="P2587" t="s">
        <v>164</v>
      </c>
      <c r="Q2587" t="s">
        <v>27</v>
      </c>
      <c r="R2587" t="s">
        <v>1457</v>
      </c>
      <c r="S2587" t="s">
        <v>6290</v>
      </c>
    </row>
    <row r="2588" spans="1:19">
      <c r="A2588" t="s">
        <v>6291</v>
      </c>
      <c r="B2588" s="1">
        <v>45122</v>
      </c>
      <c r="C2588" t="s">
        <v>33</v>
      </c>
      <c r="D2588">
        <v>72</v>
      </c>
      <c r="E2588" t="s">
        <v>23</v>
      </c>
      <c r="F2588">
        <v>0</v>
      </c>
      <c r="G2588">
        <v>3</v>
      </c>
      <c r="H2588" t="s">
        <v>3686</v>
      </c>
      <c r="I2588">
        <v>4849</v>
      </c>
      <c r="J2588">
        <v>1</v>
      </c>
      <c r="K2588">
        <v>25</v>
      </c>
      <c r="M2588" t="s">
        <v>23</v>
      </c>
      <c r="N2588" t="s">
        <v>23</v>
      </c>
      <c r="O2588" t="s">
        <v>25</v>
      </c>
      <c r="P2588" t="s">
        <v>164</v>
      </c>
      <c r="Q2588" t="s">
        <v>27</v>
      </c>
      <c r="R2588" t="s">
        <v>6292</v>
      </c>
      <c r="S2588" t="s">
        <v>6293</v>
      </c>
    </row>
    <row r="2589" spans="1:19">
      <c r="A2589" t="s">
        <v>6294</v>
      </c>
      <c r="B2589" s="1">
        <v>43805</v>
      </c>
      <c r="C2589" t="s">
        <v>22</v>
      </c>
      <c r="D2589">
        <v>73</v>
      </c>
      <c r="E2589" t="s">
        <v>23</v>
      </c>
      <c r="F2589">
        <v>1</v>
      </c>
      <c r="G2589">
        <v>3</v>
      </c>
      <c r="H2589" t="s">
        <v>3686</v>
      </c>
      <c r="I2589">
        <v>5443</v>
      </c>
      <c r="J2589">
        <v>8</v>
      </c>
      <c r="K2589">
        <v>68</v>
      </c>
      <c r="M2589" t="s">
        <v>23</v>
      </c>
      <c r="N2589" t="s">
        <v>39</v>
      </c>
      <c r="P2589" t="s">
        <v>202</v>
      </c>
      <c r="Q2589" t="s">
        <v>27</v>
      </c>
      <c r="R2589" t="s">
        <v>2874</v>
      </c>
      <c r="S2589" t="s">
        <v>6295</v>
      </c>
    </row>
    <row r="2590" spans="1:19">
      <c r="A2590" t="s">
        <v>6296</v>
      </c>
      <c r="B2590" s="1">
        <v>45551</v>
      </c>
      <c r="C2590" t="s">
        <v>22</v>
      </c>
      <c r="D2590">
        <v>71</v>
      </c>
      <c r="E2590" t="s">
        <v>39</v>
      </c>
      <c r="F2590">
        <v>0</v>
      </c>
      <c r="G2590">
        <v>3</v>
      </c>
      <c r="H2590" t="s">
        <v>3686</v>
      </c>
      <c r="I2590">
        <v>4333</v>
      </c>
      <c r="J2590">
        <v>0</v>
      </c>
      <c r="K2590">
        <v>11</v>
      </c>
      <c r="M2590" t="s">
        <v>23</v>
      </c>
      <c r="N2590" t="s">
        <v>23</v>
      </c>
      <c r="O2590" t="s">
        <v>25</v>
      </c>
      <c r="P2590" t="s">
        <v>164</v>
      </c>
      <c r="Q2590" t="s">
        <v>27</v>
      </c>
      <c r="R2590" t="s">
        <v>2719</v>
      </c>
      <c r="S2590" t="s">
        <v>6297</v>
      </c>
    </row>
    <row r="2591" spans="1:19">
      <c r="A2591" t="s">
        <v>6298</v>
      </c>
      <c r="B2591" s="1">
        <v>43679</v>
      </c>
      <c r="C2591" t="s">
        <v>22</v>
      </c>
      <c r="D2591">
        <v>80</v>
      </c>
      <c r="E2591" t="s">
        <v>39</v>
      </c>
      <c r="F2591">
        <v>0</v>
      </c>
      <c r="G2591">
        <v>3</v>
      </c>
      <c r="H2591" t="s">
        <v>3686</v>
      </c>
      <c r="I2591">
        <v>6141</v>
      </c>
      <c r="J2591">
        <v>0</v>
      </c>
      <c r="K2591">
        <v>72</v>
      </c>
      <c r="L2591" t="s">
        <v>316</v>
      </c>
      <c r="M2591" t="s">
        <v>23</v>
      </c>
      <c r="N2591" t="s">
        <v>39</v>
      </c>
      <c r="P2591" t="s">
        <v>164</v>
      </c>
      <c r="Q2591" t="s">
        <v>27</v>
      </c>
      <c r="R2591" t="s">
        <v>1597</v>
      </c>
      <c r="S2591" t="s">
        <v>6299</v>
      </c>
    </row>
    <row r="2592" spans="1:19">
      <c r="A2592" t="s">
        <v>6300</v>
      </c>
      <c r="B2592" s="1">
        <v>45584</v>
      </c>
      <c r="C2592" t="s">
        <v>33</v>
      </c>
      <c r="D2592">
        <v>42</v>
      </c>
      <c r="E2592" t="s">
        <v>39</v>
      </c>
      <c r="F2592">
        <v>0</v>
      </c>
      <c r="G2592">
        <v>3</v>
      </c>
      <c r="H2592" t="s">
        <v>3686</v>
      </c>
      <c r="I2592">
        <v>2013</v>
      </c>
      <c r="J2592">
        <v>0</v>
      </c>
      <c r="K2592">
        <v>10</v>
      </c>
      <c r="L2592" t="s">
        <v>97</v>
      </c>
      <c r="M2592" t="s">
        <v>39</v>
      </c>
      <c r="N2592" t="s">
        <v>23</v>
      </c>
      <c r="O2592" t="s">
        <v>49</v>
      </c>
      <c r="P2592" t="s">
        <v>26</v>
      </c>
      <c r="Q2592" t="s">
        <v>84</v>
      </c>
      <c r="R2592" t="s">
        <v>6301</v>
      </c>
      <c r="S2592" t="s">
        <v>6302</v>
      </c>
    </row>
    <row r="2593" spans="1:19">
      <c r="A2593" t="s">
        <v>6303</v>
      </c>
      <c r="B2593" s="1">
        <v>44572</v>
      </c>
      <c r="C2593" t="s">
        <v>22</v>
      </c>
      <c r="D2593">
        <v>61</v>
      </c>
      <c r="E2593" t="s">
        <v>23</v>
      </c>
      <c r="F2593">
        <v>0</v>
      </c>
      <c r="G2593">
        <v>3</v>
      </c>
      <c r="H2593" t="s">
        <v>3686</v>
      </c>
      <c r="I2593">
        <v>4382</v>
      </c>
      <c r="J2593">
        <v>6</v>
      </c>
      <c r="K2593">
        <v>43</v>
      </c>
      <c r="M2593" t="s">
        <v>23</v>
      </c>
      <c r="N2593" t="s">
        <v>23</v>
      </c>
      <c r="O2593" t="s">
        <v>25</v>
      </c>
      <c r="P2593" t="s">
        <v>202</v>
      </c>
      <c r="Q2593" t="s">
        <v>27</v>
      </c>
      <c r="R2593" t="s">
        <v>2686</v>
      </c>
      <c r="S2593" t="s">
        <v>6304</v>
      </c>
    </row>
    <row r="2594" spans="1:19">
      <c r="A2594" t="s">
        <v>6305</v>
      </c>
      <c r="B2594" s="1">
        <v>44532</v>
      </c>
      <c r="C2594" t="s">
        <v>22</v>
      </c>
      <c r="D2594">
        <v>41</v>
      </c>
      <c r="E2594" t="s">
        <v>39</v>
      </c>
      <c r="F2594">
        <v>0</v>
      </c>
      <c r="G2594">
        <v>3</v>
      </c>
      <c r="H2594" t="s">
        <v>3686</v>
      </c>
      <c r="I2594">
        <v>2053</v>
      </c>
      <c r="J2594">
        <v>0</v>
      </c>
      <c r="K2594">
        <v>44</v>
      </c>
      <c r="L2594" t="s">
        <v>142</v>
      </c>
      <c r="M2594" t="s">
        <v>23</v>
      </c>
      <c r="N2594" t="s">
        <v>23</v>
      </c>
      <c r="O2594" t="s">
        <v>25</v>
      </c>
      <c r="P2594" t="s">
        <v>26</v>
      </c>
      <c r="Q2594" t="s">
        <v>50</v>
      </c>
      <c r="R2594" t="s">
        <v>1047</v>
      </c>
      <c r="S2594" t="s">
        <v>6306</v>
      </c>
    </row>
    <row r="2595" spans="1:19">
      <c r="A2595" t="s">
        <v>6307</v>
      </c>
      <c r="B2595" s="1">
        <v>43713</v>
      </c>
      <c r="C2595" t="s">
        <v>33</v>
      </c>
      <c r="D2595">
        <v>55</v>
      </c>
      <c r="E2595" t="s">
        <v>23</v>
      </c>
      <c r="F2595">
        <v>0</v>
      </c>
      <c r="G2595">
        <v>3</v>
      </c>
      <c r="H2595" t="s">
        <v>3686</v>
      </c>
      <c r="I2595">
        <v>4642</v>
      </c>
      <c r="J2595">
        <v>3</v>
      </c>
      <c r="K2595">
        <v>71</v>
      </c>
      <c r="M2595" t="s">
        <v>23</v>
      </c>
      <c r="N2595" t="s">
        <v>39</v>
      </c>
      <c r="P2595" t="s">
        <v>164</v>
      </c>
      <c r="Q2595" t="s">
        <v>27</v>
      </c>
      <c r="R2595" t="s">
        <v>2492</v>
      </c>
      <c r="S2595" t="s">
        <v>6308</v>
      </c>
    </row>
    <row r="2596" spans="1:19">
      <c r="A2596" t="s">
        <v>6309</v>
      </c>
      <c r="B2596" s="1">
        <v>45674</v>
      </c>
      <c r="C2596" t="s">
        <v>33</v>
      </c>
      <c r="D2596">
        <v>61</v>
      </c>
      <c r="E2596" t="s">
        <v>39</v>
      </c>
      <c r="F2596">
        <v>0</v>
      </c>
      <c r="G2596">
        <v>3</v>
      </c>
      <c r="H2596" t="s">
        <v>3686</v>
      </c>
      <c r="I2596">
        <v>5501</v>
      </c>
      <c r="J2596">
        <v>0</v>
      </c>
      <c r="K2596">
        <v>7</v>
      </c>
      <c r="M2596" t="s">
        <v>23</v>
      </c>
      <c r="N2596" t="s">
        <v>23</v>
      </c>
      <c r="O2596" t="s">
        <v>25</v>
      </c>
      <c r="P2596" t="s">
        <v>26</v>
      </c>
      <c r="Q2596" t="s">
        <v>27</v>
      </c>
      <c r="R2596" t="s">
        <v>252</v>
      </c>
      <c r="S2596" t="s">
        <v>6310</v>
      </c>
    </row>
    <row r="2597" spans="1:19">
      <c r="A2597" t="s">
        <v>6311</v>
      </c>
      <c r="B2597" s="1">
        <v>45039</v>
      </c>
      <c r="C2597" t="s">
        <v>22</v>
      </c>
      <c r="D2597">
        <v>35</v>
      </c>
      <c r="E2597" t="s">
        <v>23</v>
      </c>
      <c r="F2597">
        <v>0</v>
      </c>
      <c r="G2597">
        <v>3</v>
      </c>
      <c r="H2597" t="s">
        <v>3686</v>
      </c>
      <c r="I2597">
        <v>2037</v>
      </c>
      <c r="J2597">
        <v>1</v>
      </c>
      <c r="K2597">
        <v>28</v>
      </c>
      <c r="M2597" t="s">
        <v>23</v>
      </c>
      <c r="N2597" t="s">
        <v>23</v>
      </c>
      <c r="O2597" t="s">
        <v>25</v>
      </c>
      <c r="P2597" t="s">
        <v>202</v>
      </c>
      <c r="Q2597" t="s">
        <v>27</v>
      </c>
      <c r="R2597" t="s">
        <v>5268</v>
      </c>
      <c r="S2597" t="s">
        <v>6312</v>
      </c>
    </row>
    <row r="2598" spans="1:19">
      <c r="A2598" t="s">
        <v>6313</v>
      </c>
      <c r="B2598" s="1">
        <v>43686</v>
      </c>
      <c r="C2598" t="s">
        <v>22</v>
      </c>
      <c r="D2598">
        <v>47</v>
      </c>
      <c r="E2598" t="s">
        <v>23</v>
      </c>
      <c r="F2598">
        <v>3</v>
      </c>
      <c r="G2598">
        <v>3</v>
      </c>
      <c r="H2598" t="s">
        <v>3686</v>
      </c>
      <c r="I2598">
        <v>6158</v>
      </c>
      <c r="J2598">
        <v>1</v>
      </c>
      <c r="K2598">
        <v>72</v>
      </c>
      <c r="M2598" t="s">
        <v>23</v>
      </c>
      <c r="N2598" t="s">
        <v>23</v>
      </c>
      <c r="O2598" t="s">
        <v>25</v>
      </c>
      <c r="P2598" t="s">
        <v>164</v>
      </c>
      <c r="Q2598" t="s">
        <v>27</v>
      </c>
      <c r="R2598" t="s">
        <v>6314</v>
      </c>
      <c r="S2598" t="s">
        <v>6315</v>
      </c>
    </row>
    <row r="2599" spans="1:19">
      <c r="A2599" t="s">
        <v>6316</v>
      </c>
      <c r="B2599" s="1">
        <v>44303</v>
      </c>
      <c r="C2599" t="s">
        <v>22</v>
      </c>
      <c r="D2599">
        <v>42</v>
      </c>
      <c r="E2599" t="s">
        <v>39</v>
      </c>
      <c r="F2599">
        <v>0</v>
      </c>
      <c r="G2599">
        <v>3</v>
      </c>
      <c r="H2599" t="s">
        <v>3686</v>
      </c>
      <c r="I2599">
        <v>6290</v>
      </c>
      <c r="J2599">
        <v>0</v>
      </c>
      <c r="K2599">
        <v>52</v>
      </c>
      <c r="L2599" t="s">
        <v>142</v>
      </c>
      <c r="M2599" t="s">
        <v>39</v>
      </c>
      <c r="N2599" t="s">
        <v>23</v>
      </c>
      <c r="O2599" t="s">
        <v>56</v>
      </c>
      <c r="P2599" t="s">
        <v>202</v>
      </c>
      <c r="Q2599" t="s">
        <v>84</v>
      </c>
      <c r="R2599" t="s">
        <v>6317</v>
      </c>
      <c r="S2599" t="s">
        <v>6318</v>
      </c>
    </row>
    <row r="2600" spans="1:19">
      <c r="A2600" t="s">
        <v>6319</v>
      </c>
      <c r="B2600" s="1">
        <v>43831</v>
      </c>
      <c r="C2600" t="s">
        <v>22</v>
      </c>
      <c r="D2600">
        <v>60</v>
      </c>
      <c r="E2600" t="s">
        <v>23</v>
      </c>
      <c r="F2600">
        <v>0</v>
      </c>
      <c r="G2600">
        <v>3</v>
      </c>
      <c r="H2600" t="s">
        <v>3686</v>
      </c>
      <c r="I2600">
        <v>4219</v>
      </c>
      <c r="J2600">
        <v>1</v>
      </c>
      <c r="K2600">
        <v>67</v>
      </c>
      <c r="M2600" t="s">
        <v>23</v>
      </c>
      <c r="N2600" t="s">
        <v>23</v>
      </c>
      <c r="O2600" t="s">
        <v>49</v>
      </c>
      <c r="P2600" t="s">
        <v>164</v>
      </c>
      <c r="Q2600" t="s">
        <v>50</v>
      </c>
      <c r="R2600" t="s">
        <v>604</v>
      </c>
      <c r="S2600" t="s">
        <v>6320</v>
      </c>
    </row>
    <row r="2601" spans="1:19">
      <c r="A2601" t="s">
        <v>6321</v>
      </c>
      <c r="B2601" s="1">
        <v>45765</v>
      </c>
      <c r="C2601" t="s">
        <v>22</v>
      </c>
      <c r="D2601">
        <v>26</v>
      </c>
      <c r="E2601" t="s">
        <v>39</v>
      </c>
      <c r="F2601">
        <v>0</v>
      </c>
      <c r="G2601">
        <v>3</v>
      </c>
      <c r="H2601" t="s">
        <v>3686</v>
      </c>
      <c r="I2601">
        <v>2401</v>
      </c>
      <c r="J2601">
        <v>0</v>
      </c>
      <c r="K2601">
        <v>4</v>
      </c>
      <c r="L2601" t="s">
        <v>48</v>
      </c>
      <c r="M2601" t="s">
        <v>23</v>
      </c>
      <c r="N2601" t="s">
        <v>23</v>
      </c>
      <c r="O2601" t="s">
        <v>49</v>
      </c>
      <c r="P2601" t="s">
        <v>26</v>
      </c>
      <c r="Q2601" t="s">
        <v>27</v>
      </c>
      <c r="R2601" t="s">
        <v>5952</v>
      </c>
      <c r="S2601" t="s">
        <v>6322</v>
      </c>
    </row>
    <row r="2602" spans="1:19">
      <c r="A2602" t="s">
        <v>6323</v>
      </c>
      <c r="B2602" s="1">
        <v>45060</v>
      </c>
      <c r="C2602" t="s">
        <v>22</v>
      </c>
      <c r="D2602">
        <v>20</v>
      </c>
      <c r="E2602" t="s">
        <v>39</v>
      </c>
      <c r="F2602">
        <v>2</v>
      </c>
      <c r="G2602">
        <v>3</v>
      </c>
      <c r="H2602" t="s">
        <v>3686</v>
      </c>
      <c r="I2602">
        <v>4004</v>
      </c>
      <c r="J2602">
        <v>0</v>
      </c>
      <c r="K2602">
        <v>27</v>
      </c>
      <c r="M2602" t="s">
        <v>23</v>
      </c>
      <c r="N2602" t="s">
        <v>39</v>
      </c>
      <c r="P2602" t="s">
        <v>26</v>
      </c>
      <c r="Q2602" t="s">
        <v>50</v>
      </c>
      <c r="R2602" t="s">
        <v>4568</v>
      </c>
      <c r="S2602" t="s">
        <v>6324</v>
      </c>
    </row>
    <row r="2603" spans="1:19">
      <c r="A2603" t="s">
        <v>6325</v>
      </c>
      <c r="B2603" s="1">
        <v>44127</v>
      </c>
      <c r="C2603" t="s">
        <v>33</v>
      </c>
      <c r="D2603">
        <v>31</v>
      </c>
      <c r="E2603" t="s">
        <v>39</v>
      </c>
      <c r="F2603">
        <v>0</v>
      </c>
      <c r="G2603">
        <v>3</v>
      </c>
      <c r="H2603" t="s">
        <v>3686</v>
      </c>
      <c r="I2603">
        <v>6190</v>
      </c>
      <c r="J2603">
        <v>0</v>
      </c>
      <c r="K2603">
        <v>58</v>
      </c>
      <c r="L2603" t="s">
        <v>142</v>
      </c>
      <c r="M2603" t="s">
        <v>23</v>
      </c>
      <c r="N2603" t="s">
        <v>39</v>
      </c>
      <c r="P2603" t="s">
        <v>164</v>
      </c>
      <c r="Q2603" t="s">
        <v>50</v>
      </c>
      <c r="R2603" t="s">
        <v>554</v>
      </c>
      <c r="S2603" t="s">
        <v>6326</v>
      </c>
    </row>
    <row r="2604" spans="1:19">
      <c r="A2604" t="s">
        <v>6327</v>
      </c>
      <c r="B2604" s="1">
        <v>45052</v>
      </c>
      <c r="C2604" t="s">
        <v>22</v>
      </c>
      <c r="D2604">
        <v>61</v>
      </c>
      <c r="E2604" t="s">
        <v>39</v>
      </c>
      <c r="F2604">
        <v>0</v>
      </c>
      <c r="G2604">
        <v>3</v>
      </c>
      <c r="H2604" t="s">
        <v>3686</v>
      </c>
      <c r="I2604">
        <v>5428</v>
      </c>
      <c r="J2604">
        <v>0</v>
      </c>
      <c r="K2604">
        <v>27</v>
      </c>
      <c r="M2604" t="s">
        <v>23</v>
      </c>
      <c r="N2604" t="s">
        <v>23</v>
      </c>
      <c r="O2604" t="s">
        <v>56</v>
      </c>
      <c r="P2604" t="s">
        <v>26</v>
      </c>
      <c r="Q2604" t="s">
        <v>84</v>
      </c>
      <c r="R2604" t="s">
        <v>4140</v>
      </c>
      <c r="S2604" t="s">
        <v>6328</v>
      </c>
    </row>
    <row r="2605" spans="1:19">
      <c r="A2605" t="s">
        <v>6329</v>
      </c>
      <c r="B2605" s="1">
        <v>45095</v>
      </c>
      <c r="C2605" t="s">
        <v>22</v>
      </c>
      <c r="D2605">
        <v>31</v>
      </c>
      <c r="E2605" t="s">
        <v>39</v>
      </c>
      <c r="F2605">
        <v>0</v>
      </c>
      <c r="G2605">
        <v>3</v>
      </c>
      <c r="H2605" t="s">
        <v>3686</v>
      </c>
      <c r="I2605">
        <v>5895</v>
      </c>
      <c r="J2605">
        <v>0</v>
      </c>
      <c r="K2605">
        <v>26</v>
      </c>
      <c r="L2605" t="s">
        <v>40</v>
      </c>
      <c r="M2605" t="s">
        <v>23</v>
      </c>
      <c r="N2605" t="s">
        <v>39</v>
      </c>
      <c r="P2605" t="s">
        <v>26</v>
      </c>
      <c r="Q2605" t="s">
        <v>50</v>
      </c>
      <c r="R2605" t="s">
        <v>5935</v>
      </c>
      <c r="S2605" t="s">
        <v>6330</v>
      </c>
    </row>
    <row r="2606" spans="1:19">
      <c r="A2606" t="s">
        <v>6331</v>
      </c>
      <c r="B2606" s="1">
        <v>45845</v>
      </c>
      <c r="C2606" t="s">
        <v>22</v>
      </c>
      <c r="D2606">
        <v>29</v>
      </c>
      <c r="E2606" t="s">
        <v>23</v>
      </c>
      <c r="F2606">
        <v>0</v>
      </c>
      <c r="G2606">
        <v>3</v>
      </c>
      <c r="H2606" t="s">
        <v>3751</v>
      </c>
      <c r="I2606">
        <v>5160</v>
      </c>
      <c r="J2606">
        <v>9</v>
      </c>
      <c r="K2606">
        <v>1</v>
      </c>
      <c r="M2606" t="s">
        <v>23</v>
      </c>
      <c r="N2606" t="s">
        <v>39</v>
      </c>
      <c r="P2606" t="s">
        <v>202</v>
      </c>
      <c r="Q2606" t="s">
        <v>84</v>
      </c>
      <c r="R2606" t="s">
        <v>5653</v>
      </c>
      <c r="S2606" t="s">
        <v>6332</v>
      </c>
    </row>
    <row r="2607" spans="1:19">
      <c r="A2607" t="s">
        <v>6333</v>
      </c>
      <c r="B2607" s="1">
        <v>45053</v>
      </c>
      <c r="C2607" t="s">
        <v>22</v>
      </c>
      <c r="D2607">
        <v>42</v>
      </c>
      <c r="E2607" t="s">
        <v>23</v>
      </c>
      <c r="F2607">
        <v>0</v>
      </c>
      <c r="G2607">
        <v>3</v>
      </c>
      <c r="H2607" t="s">
        <v>3686</v>
      </c>
      <c r="I2607">
        <v>4732</v>
      </c>
      <c r="J2607">
        <v>3</v>
      </c>
      <c r="K2607">
        <v>27</v>
      </c>
      <c r="L2607" t="s">
        <v>40</v>
      </c>
      <c r="M2607" t="s">
        <v>23</v>
      </c>
      <c r="N2607" t="s">
        <v>23</v>
      </c>
      <c r="O2607" t="s">
        <v>49</v>
      </c>
      <c r="P2607" t="s">
        <v>202</v>
      </c>
      <c r="Q2607" t="s">
        <v>50</v>
      </c>
      <c r="R2607" t="s">
        <v>654</v>
      </c>
      <c r="S2607" t="s">
        <v>6334</v>
      </c>
    </row>
    <row r="2608" spans="1:19">
      <c r="A2608" t="s">
        <v>6335</v>
      </c>
      <c r="B2608" s="1">
        <v>45242</v>
      </c>
      <c r="C2608" t="s">
        <v>33</v>
      </c>
      <c r="D2608">
        <v>55</v>
      </c>
      <c r="E2608" t="s">
        <v>39</v>
      </c>
      <c r="F2608">
        <v>0</v>
      </c>
      <c r="G2608">
        <v>3</v>
      </c>
      <c r="H2608" t="s">
        <v>3686</v>
      </c>
      <c r="I2608">
        <v>3302</v>
      </c>
      <c r="J2608">
        <v>0</v>
      </c>
      <c r="K2608">
        <v>21</v>
      </c>
      <c r="L2608" t="s">
        <v>97</v>
      </c>
      <c r="M2608" t="s">
        <v>23</v>
      </c>
      <c r="N2608" t="s">
        <v>23</v>
      </c>
      <c r="O2608" t="s">
        <v>49</v>
      </c>
      <c r="P2608" t="s">
        <v>202</v>
      </c>
      <c r="Q2608" t="s">
        <v>84</v>
      </c>
      <c r="R2608" t="s">
        <v>6336</v>
      </c>
      <c r="S2608" t="s">
        <v>6337</v>
      </c>
    </row>
    <row r="2609" spans="1:19">
      <c r="A2609" t="s">
        <v>6338</v>
      </c>
      <c r="B2609" s="1">
        <v>45856</v>
      </c>
      <c r="C2609" t="s">
        <v>33</v>
      </c>
      <c r="D2609">
        <v>42</v>
      </c>
      <c r="E2609" t="s">
        <v>39</v>
      </c>
      <c r="F2609">
        <v>3</v>
      </c>
      <c r="G2609">
        <v>3</v>
      </c>
      <c r="H2609" t="s">
        <v>3751</v>
      </c>
      <c r="I2609">
        <v>3699</v>
      </c>
      <c r="J2609">
        <v>0</v>
      </c>
      <c r="K2609">
        <v>1</v>
      </c>
      <c r="M2609" t="s">
        <v>23</v>
      </c>
      <c r="N2609" t="s">
        <v>23</v>
      </c>
      <c r="O2609" t="s">
        <v>56</v>
      </c>
      <c r="P2609" t="s">
        <v>26</v>
      </c>
      <c r="Q2609" t="s">
        <v>50</v>
      </c>
      <c r="R2609" t="s">
        <v>6339</v>
      </c>
      <c r="S2609" t="s">
        <v>6340</v>
      </c>
    </row>
    <row r="2610" spans="1:19">
      <c r="A2610" t="s">
        <v>6341</v>
      </c>
      <c r="B2610" s="1">
        <v>44837</v>
      </c>
      <c r="C2610" t="s">
        <v>33</v>
      </c>
      <c r="D2610">
        <v>41</v>
      </c>
      <c r="E2610" t="s">
        <v>23</v>
      </c>
      <c r="F2610">
        <v>2</v>
      </c>
      <c r="G2610">
        <v>3</v>
      </c>
      <c r="H2610" t="s">
        <v>3686</v>
      </c>
      <c r="I2610">
        <v>2020</v>
      </c>
      <c r="J2610">
        <v>9</v>
      </c>
      <c r="K2610">
        <v>34</v>
      </c>
      <c r="L2610" t="s">
        <v>40</v>
      </c>
      <c r="M2610" t="s">
        <v>23</v>
      </c>
      <c r="N2610" t="s">
        <v>23</v>
      </c>
      <c r="O2610" t="s">
        <v>49</v>
      </c>
      <c r="P2610" t="s">
        <v>164</v>
      </c>
      <c r="Q2610" t="s">
        <v>50</v>
      </c>
      <c r="R2610" t="s">
        <v>2106</v>
      </c>
      <c r="S2610" t="s">
        <v>6342</v>
      </c>
    </row>
    <row r="2611" spans="1:19">
      <c r="A2611" t="s">
        <v>6343</v>
      </c>
      <c r="B2611" s="1">
        <v>44288</v>
      </c>
      <c r="C2611" t="s">
        <v>22</v>
      </c>
      <c r="D2611">
        <v>45</v>
      </c>
      <c r="E2611" t="s">
        <v>23</v>
      </c>
      <c r="F2611">
        <v>2</v>
      </c>
      <c r="G2611">
        <v>3</v>
      </c>
      <c r="H2611" t="s">
        <v>3686</v>
      </c>
      <c r="I2611">
        <v>4172</v>
      </c>
      <c r="J2611">
        <v>9</v>
      </c>
      <c r="K2611">
        <v>52</v>
      </c>
      <c r="M2611" t="s">
        <v>23</v>
      </c>
      <c r="N2611" t="s">
        <v>23</v>
      </c>
      <c r="O2611" t="s">
        <v>56</v>
      </c>
      <c r="P2611" t="s">
        <v>202</v>
      </c>
      <c r="Q2611" t="s">
        <v>27</v>
      </c>
      <c r="R2611" t="s">
        <v>4944</v>
      </c>
      <c r="S2611" t="s">
        <v>6344</v>
      </c>
    </row>
    <row r="2612" spans="1:19">
      <c r="A2612" t="s">
        <v>6345</v>
      </c>
      <c r="B2612" s="1">
        <v>44209</v>
      </c>
      <c r="C2612" t="s">
        <v>33</v>
      </c>
      <c r="D2612">
        <v>41</v>
      </c>
      <c r="E2612" t="s">
        <v>23</v>
      </c>
      <c r="F2612">
        <v>3</v>
      </c>
      <c r="G2612">
        <v>3</v>
      </c>
      <c r="H2612" t="s">
        <v>3686</v>
      </c>
      <c r="I2612">
        <v>4489</v>
      </c>
      <c r="J2612">
        <v>7</v>
      </c>
      <c r="K2612">
        <v>55</v>
      </c>
      <c r="L2612" t="s">
        <v>142</v>
      </c>
      <c r="M2612" t="s">
        <v>23</v>
      </c>
      <c r="N2612" t="s">
        <v>23</v>
      </c>
      <c r="O2612" t="s">
        <v>49</v>
      </c>
      <c r="P2612" t="s">
        <v>202</v>
      </c>
      <c r="Q2612" t="s">
        <v>27</v>
      </c>
      <c r="R2612" t="s">
        <v>1862</v>
      </c>
      <c r="S2612" t="s">
        <v>6346</v>
      </c>
    </row>
    <row r="2613" spans="1:19">
      <c r="A2613" t="s">
        <v>6347</v>
      </c>
      <c r="B2613" s="1">
        <v>43695</v>
      </c>
      <c r="C2613" t="s">
        <v>22</v>
      </c>
      <c r="D2613">
        <v>55</v>
      </c>
      <c r="E2613" t="s">
        <v>23</v>
      </c>
      <c r="F2613">
        <v>2</v>
      </c>
      <c r="G2613">
        <v>3</v>
      </c>
      <c r="H2613" t="s">
        <v>3686</v>
      </c>
      <c r="I2613">
        <v>6067</v>
      </c>
      <c r="J2613">
        <v>6</v>
      </c>
      <c r="K2613">
        <v>72</v>
      </c>
      <c r="M2613" t="s">
        <v>23</v>
      </c>
      <c r="N2613" t="s">
        <v>23</v>
      </c>
      <c r="O2613" t="s">
        <v>49</v>
      </c>
      <c r="P2613" t="s">
        <v>164</v>
      </c>
      <c r="Q2613" t="s">
        <v>27</v>
      </c>
      <c r="R2613" t="s">
        <v>654</v>
      </c>
      <c r="S2613" t="s">
        <v>6348</v>
      </c>
    </row>
    <row r="2614" spans="1:19">
      <c r="A2614" t="s">
        <v>6349</v>
      </c>
      <c r="B2614" s="1">
        <v>44094</v>
      </c>
      <c r="C2614" t="s">
        <v>33</v>
      </c>
      <c r="D2614">
        <v>54</v>
      </c>
      <c r="E2614" t="s">
        <v>39</v>
      </c>
      <c r="F2614">
        <v>0</v>
      </c>
      <c r="G2614">
        <v>3</v>
      </c>
      <c r="H2614" t="s">
        <v>3686</v>
      </c>
      <c r="I2614">
        <v>5247</v>
      </c>
      <c r="J2614">
        <v>0</v>
      </c>
      <c r="K2614">
        <v>59</v>
      </c>
      <c r="L2614" t="s">
        <v>142</v>
      </c>
      <c r="M2614" t="s">
        <v>23</v>
      </c>
      <c r="N2614" t="s">
        <v>23</v>
      </c>
      <c r="O2614" t="s">
        <v>25</v>
      </c>
      <c r="P2614" t="s">
        <v>26</v>
      </c>
      <c r="Q2614" t="s">
        <v>27</v>
      </c>
      <c r="R2614" t="s">
        <v>2296</v>
      </c>
      <c r="S2614" t="s">
        <v>6350</v>
      </c>
    </row>
    <row r="2615" spans="1:19">
      <c r="A2615" t="s">
        <v>6351</v>
      </c>
      <c r="B2615" s="1">
        <v>44915</v>
      </c>
      <c r="C2615" t="s">
        <v>33</v>
      </c>
      <c r="D2615">
        <v>49</v>
      </c>
      <c r="E2615" t="s">
        <v>23</v>
      </c>
      <c r="F2615">
        <v>1</v>
      </c>
      <c r="G2615">
        <v>3</v>
      </c>
      <c r="H2615" t="s">
        <v>3686</v>
      </c>
      <c r="I2615">
        <v>2649</v>
      </c>
      <c r="J2615">
        <v>3</v>
      </c>
      <c r="K2615">
        <v>32</v>
      </c>
      <c r="M2615" t="s">
        <v>23</v>
      </c>
      <c r="N2615" t="s">
        <v>23</v>
      </c>
      <c r="O2615" t="s">
        <v>49</v>
      </c>
      <c r="P2615" t="s">
        <v>26</v>
      </c>
      <c r="Q2615" t="s">
        <v>27</v>
      </c>
      <c r="R2615" t="s">
        <v>5441</v>
      </c>
      <c r="S2615" t="s">
        <v>6352</v>
      </c>
    </row>
    <row r="2616" spans="1:19">
      <c r="A2616" t="s">
        <v>6353</v>
      </c>
      <c r="B2616" s="1">
        <v>45710</v>
      </c>
      <c r="C2616" t="s">
        <v>33</v>
      </c>
      <c r="D2616">
        <v>62</v>
      </c>
      <c r="E2616" t="s">
        <v>23</v>
      </c>
      <c r="F2616">
        <v>3</v>
      </c>
      <c r="G2616">
        <v>3</v>
      </c>
      <c r="H2616" t="s">
        <v>3686</v>
      </c>
      <c r="I2616">
        <v>4122</v>
      </c>
      <c r="J2616">
        <v>5</v>
      </c>
      <c r="K2616">
        <v>6</v>
      </c>
      <c r="M2616" t="s">
        <v>23</v>
      </c>
      <c r="N2616" t="s">
        <v>39</v>
      </c>
      <c r="P2616" t="s">
        <v>202</v>
      </c>
      <c r="Q2616" t="s">
        <v>50</v>
      </c>
      <c r="R2616" t="s">
        <v>1325</v>
      </c>
      <c r="S2616" t="s">
        <v>6354</v>
      </c>
    </row>
    <row r="2617" spans="1:19">
      <c r="A2617" t="s">
        <v>6355</v>
      </c>
      <c r="B2617" s="1">
        <v>45139</v>
      </c>
      <c r="C2617" t="s">
        <v>22</v>
      </c>
      <c r="D2617">
        <v>28</v>
      </c>
      <c r="E2617" t="s">
        <v>39</v>
      </c>
      <c r="F2617">
        <v>0</v>
      </c>
      <c r="G2617">
        <v>3</v>
      </c>
      <c r="H2617" t="s">
        <v>3686</v>
      </c>
      <c r="I2617">
        <v>3398</v>
      </c>
      <c r="J2617">
        <v>0</v>
      </c>
      <c r="K2617">
        <v>24</v>
      </c>
      <c r="M2617" t="s">
        <v>23</v>
      </c>
      <c r="N2617" t="s">
        <v>23</v>
      </c>
      <c r="O2617" t="s">
        <v>56</v>
      </c>
      <c r="P2617" t="s">
        <v>202</v>
      </c>
      <c r="Q2617" t="s">
        <v>27</v>
      </c>
      <c r="R2617" t="s">
        <v>5681</v>
      </c>
      <c r="S2617" t="s">
        <v>6356</v>
      </c>
    </row>
    <row r="2618" spans="1:19">
      <c r="A2618" t="s">
        <v>6357</v>
      </c>
      <c r="B2618" s="1">
        <v>45216</v>
      </c>
      <c r="C2618" t="s">
        <v>22</v>
      </c>
      <c r="D2618">
        <v>50</v>
      </c>
      <c r="E2618" t="s">
        <v>23</v>
      </c>
      <c r="F2618">
        <v>2</v>
      </c>
      <c r="G2618">
        <v>3</v>
      </c>
      <c r="H2618" t="s">
        <v>3686</v>
      </c>
      <c r="I2618">
        <v>3339</v>
      </c>
      <c r="J2618">
        <v>1</v>
      </c>
      <c r="K2618">
        <v>22</v>
      </c>
      <c r="L2618" t="s">
        <v>97</v>
      </c>
      <c r="M2618" t="s">
        <v>23</v>
      </c>
      <c r="N2618" t="s">
        <v>39</v>
      </c>
      <c r="P2618" t="s">
        <v>202</v>
      </c>
      <c r="Q2618" t="s">
        <v>27</v>
      </c>
      <c r="R2618" t="s">
        <v>1415</v>
      </c>
      <c r="S2618" t="s">
        <v>6358</v>
      </c>
    </row>
    <row r="2619" spans="1:19">
      <c r="A2619" t="s">
        <v>6359</v>
      </c>
      <c r="B2619" s="1">
        <v>45419</v>
      </c>
      <c r="C2619" t="s">
        <v>22</v>
      </c>
      <c r="D2619">
        <v>41</v>
      </c>
      <c r="E2619" t="s">
        <v>39</v>
      </c>
      <c r="F2619">
        <v>0</v>
      </c>
      <c r="G2619">
        <v>3</v>
      </c>
      <c r="H2619" t="s">
        <v>3686</v>
      </c>
      <c r="I2619">
        <v>5559</v>
      </c>
      <c r="J2619">
        <v>0</v>
      </c>
      <c r="K2619">
        <v>15</v>
      </c>
      <c r="M2619" t="s">
        <v>23</v>
      </c>
      <c r="N2619" t="s">
        <v>23</v>
      </c>
      <c r="O2619" t="s">
        <v>25</v>
      </c>
      <c r="P2619" t="s">
        <v>26</v>
      </c>
      <c r="Q2619" t="s">
        <v>27</v>
      </c>
      <c r="R2619" t="s">
        <v>193</v>
      </c>
      <c r="S2619" t="s">
        <v>6360</v>
      </c>
    </row>
    <row r="2620" spans="1:19">
      <c r="A2620" t="s">
        <v>6361</v>
      </c>
      <c r="B2620" s="1">
        <v>44031</v>
      </c>
      <c r="C2620" t="s">
        <v>33</v>
      </c>
      <c r="D2620">
        <v>56</v>
      </c>
      <c r="E2620" t="s">
        <v>23</v>
      </c>
      <c r="F2620">
        <v>1</v>
      </c>
      <c r="G2620">
        <v>3</v>
      </c>
      <c r="H2620" t="s">
        <v>3686</v>
      </c>
      <c r="I2620">
        <v>6201</v>
      </c>
      <c r="J2620">
        <v>7</v>
      </c>
      <c r="K2620">
        <v>61</v>
      </c>
      <c r="M2620" t="s">
        <v>23</v>
      </c>
      <c r="N2620" t="s">
        <v>39</v>
      </c>
      <c r="P2620" t="s">
        <v>164</v>
      </c>
      <c r="Q2620" t="s">
        <v>50</v>
      </c>
      <c r="R2620" t="s">
        <v>6362</v>
      </c>
      <c r="S2620" t="s">
        <v>6363</v>
      </c>
    </row>
    <row r="2621" spans="1:19">
      <c r="A2621" t="s">
        <v>6364</v>
      </c>
      <c r="B2621" s="1">
        <v>45464</v>
      </c>
      <c r="C2621" t="s">
        <v>22</v>
      </c>
      <c r="D2621">
        <v>57</v>
      </c>
      <c r="E2621" t="s">
        <v>23</v>
      </c>
      <c r="F2621">
        <v>0</v>
      </c>
      <c r="G2621">
        <v>3</v>
      </c>
      <c r="H2621" t="s">
        <v>3686</v>
      </c>
      <c r="I2621">
        <v>4612</v>
      </c>
      <c r="J2621">
        <v>1</v>
      </c>
      <c r="K2621">
        <v>14</v>
      </c>
      <c r="L2621" t="s">
        <v>97</v>
      </c>
      <c r="M2621" t="s">
        <v>23</v>
      </c>
      <c r="N2621" t="s">
        <v>23</v>
      </c>
      <c r="O2621" t="s">
        <v>49</v>
      </c>
      <c r="P2621" t="s">
        <v>202</v>
      </c>
      <c r="Q2621" t="s">
        <v>27</v>
      </c>
      <c r="R2621" t="s">
        <v>3337</v>
      </c>
      <c r="S2621" t="s">
        <v>6365</v>
      </c>
    </row>
    <row r="2622" spans="1:19">
      <c r="A2622" t="s">
        <v>6366</v>
      </c>
      <c r="B2622" s="1">
        <v>45427</v>
      </c>
      <c r="C2622" t="s">
        <v>33</v>
      </c>
      <c r="D2622">
        <v>60</v>
      </c>
      <c r="E2622" t="s">
        <v>39</v>
      </c>
      <c r="F2622">
        <v>0</v>
      </c>
      <c r="G2622">
        <v>3</v>
      </c>
      <c r="H2622" t="s">
        <v>3686</v>
      </c>
      <c r="I2622">
        <v>3572</v>
      </c>
      <c r="J2622">
        <v>0</v>
      </c>
      <c r="K2622">
        <v>15</v>
      </c>
      <c r="L2622" t="s">
        <v>97</v>
      </c>
      <c r="M2622" t="s">
        <v>39</v>
      </c>
      <c r="N2622" t="s">
        <v>23</v>
      </c>
      <c r="O2622" t="s">
        <v>49</v>
      </c>
      <c r="P2622" t="s">
        <v>202</v>
      </c>
      <c r="Q2622" t="s">
        <v>50</v>
      </c>
      <c r="R2622" t="s">
        <v>5353</v>
      </c>
      <c r="S2622" t="s">
        <v>6367</v>
      </c>
    </row>
    <row r="2623" spans="1:19">
      <c r="A2623" t="s">
        <v>6368</v>
      </c>
      <c r="B2623" s="1">
        <v>43713</v>
      </c>
      <c r="C2623" t="s">
        <v>22</v>
      </c>
      <c r="D2623">
        <v>66</v>
      </c>
      <c r="E2623" t="s">
        <v>23</v>
      </c>
      <c r="F2623">
        <v>0</v>
      </c>
      <c r="G2623">
        <v>3</v>
      </c>
      <c r="H2623" t="s">
        <v>3686</v>
      </c>
      <c r="I2623">
        <v>4329</v>
      </c>
      <c r="J2623">
        <v>7</v>
      </c>
      <c r="K2623">
        <v>71</v>
      </c>
      <c r="L2623" t="s">
        <v>316</v>
      </c>
      <c r="M2623" t="s">
        <v>23</v>
      </c>
      <c r="N2623" t="s">
        <v>39</v>
      </c>
      <c r="P2623" t="s">
        <v>164</v>
      </c>
      <c r="Q2623" t="s">
        <v>27</v>
      </c>
      <c r="R2623" t="s">
        <v>4692</v>
      </c>
      <c r="S2623" t="s">
        <v>6369</v>
      </c>
    </row>
    <row r="2624" spans="1:19">
      <c r="A2624" t="s">
        <v>6370</v>
      </c>
      <c r="B2624" s="1">
        <v>43850</v>
      </c>
      <c r="C2624" t="s">
        <v>22</v>
      </c>
      <c r="D2624">
        <v>72</v>
      </c>
      <c r="E2624" t="s">
        <v>23</v>
      </c>
      <c r="F2624">
        <v>0</v>
      </c>
      <c r="G2624">
        <v>3</v>
      </c>
      <c r="H2624" t="s">
        <v>3686</v>
      </c>
      <c r="I2624">
        <v>5869</v>
      </c>
      <c r="J2624">
        <v>9</v>
      </c>
      <c r="K2624">
        <v>67</v>
      </c>
      <c r="L2624" t="s">
        <v>316</v>
      </c>
      <c r="M2624" t="s">
        <v>23</v>
      </c>
      <c r="N2624" t="s">
        <v>23</v>
      </c>
      <c r="O2624" t="s">
        <v>25</v>
      </c>
      <c r="P2624" t="s">
        <v>164</v>
      </c>
      <c r="Q2624" t="s">
        <v>27</v>
      </c>
      <c r="R2624" t="s">
        <v>6371</v>
      </c>
      <c r="S2624" t="s">
        <v>6372</v>
      </c>
    </row>
    <row r="2625" spans="1:19">
      <c r="A2625" t="s">
        <v>6373</v>
      </c>
      <c r="B2625" s="1">
        <v>44503</v>
      </c>
      <c r="C2625" t="s">
        <v>22</v>
      </c>
      <c r="D2625">
        <v>77</v>
      </c>
      <c r="E2625" t="s">
        <v>23</v>
      </c>
      <c r="F2625">
        <v>0</v>
      </c>
      <c r="G2625">
        <v>3</v>
      </c>
      <c r="H2625" t="s">
        <v>3686</v>
      </c>
      <c r="I2625">
        <v>5837</v>
      </c>
      <c r="J2625">
        <v>4</v>
      </c>
      <c r="K2625">
        <v>45</v>
      </c>
      <c r="M2625" t="s">
        <v>23</v>
      </c>
      <c r="N2625" t="s">
        <v>23</v>
      </c>
      <c r="O2625" t="s">
        <v>49</v>
      </c>
      <c r="P2625" t="s">
        <v>164</v>
      </c>
      <c r="Q2625" t="s">
        <v>50</v>
      </c>
      <c r="R2625" t="s">
        <v>416</v>
      </c>
      <c r="S2625" t="s">
        <v>6374</v>
      </c>
    </row>
    <row r="2626" spans="1:19">
      <c r="A2626" t="s">
        <v>6375</v>
      </c>
      <c r="B2626" s="1">
        <v>45465</v>
      </c>
      <c r="C2626" t="s">
        <v>22</v>
      </c>
      <c r="D2626">
        <v>48</v>
      </c>
      <c r="E2626" t="s">
        <v>23</v>
      </c>
      <c r="F2626">
        <v>0</v>
      </c>
      <c r="G2626">
        <v>3</v>
      </c>
      <c r="H2626" t="s">
        <v>3686</v>
      </c>
      <c r="I2626">
        <v>2564</v>
      </c>
      <c r="J2626">
        <v>3</v>
      </c>
      <c r="K2626">
        <v>14</v>
      </c>
      <c r="L2626" t="s">
        <v>97</v>
      </c>
      <c r="M2626" t="s">
        <v>23</v>
      </c>
      <c r="N2626" t="s">
        <v>23</v>
      </c>
      <c r="O2626" t="s">
        <v>56</v>
      </c>
      <c r="P2626" t="s">
        <v>164</v>
      </c>
      <c r="Q2626" t="s">
        <v>50</v>
      </c>
      <c r="R2626" t="s">
        <v>1517</v>
      </c>
      <c r="S2626" t="s">
        <v>6376</v>
      </c>
    </row>
    <row r="2627" spans="1:19">
      <c r="A2627" t="s">
        <v>6377</v>
      </c>
      <c r="B2627" s="1">
        <v>44881</v>
      </c>
      <c r="C2627" t="s">
        <v>33</v>
      </c>
      <c r="D2627">
        <v>64</v>
      </c>
      <c r="E2627" t="s">
        <v>39</v>
      </c>
      <c r="F2627">
        <v>0</v>
      </c>
      <c r="G2627">
        <v>3</v>
      </c>
      <c r="H2627" t="s">
        <v>3686</v>
      </c>
      <c r="I2627">
        <v>3118</v>
      </c>
      <c r="J2627">
        <v>0</v>
      </c>
      <c r="K2627">
        <v>33</v>
      </c>
      <c r="L2627" t="s">
        <v>40</v>
      </c>
      <c r="M2627" t="s">
        <v>23</v>
      </c>
      <c r="N2627" t="s">
        <v>23</v>
      </c>
      <c r="O2627" t="s">
        <v>25</v>
      </c>
      <c r="P2627" t="s">
        <v>202</v>
      </c>
      <c r="Q2627" t="s">
        <v>27</v>
      </c>
      <c r="R2627" t="s">
        <v>265</v>
      </c>
      <c r="S2627" t="s">
        <v>6378</v>
      </c>
    </row>
    <row r="2628" spans="1:19">
      <c r="A2628" t="s">
        <v>6379</v>
      </c>
      <c r="B2628" s="1">
        <v>43678</v>
      </c>
      <c r="C2628" t="s">
        <v>22</v>
      </c>
      <c r="D2628">
        <v>26</v>
      </c>
      <c r="E2628" t="s">
        <v>39</v>
      </c>
      <c r="F2628">
        <v>0</v>
      </c>
      <c r="G2628">
        <v>3</v>
      </c>
      <c r="H2628" t="s">
        <v>3686</v>
      </c>
      <c r="I2628">
        <v>5842</v>
      </c>
      <c r="J2628">
        <v>0</v>
      </c>
      <c r="K2628">
        <v>72</v>
      </c>
      <c r="L2628" t="s">
        <v>316</v>
      </c>
      <c r="M2628" t="s">
        <v>23</v>
      </c>
      <c r="N2628" t="s">
        <v>23</v>
      </c>
      <c r="O2628" t="s">
        <v>49</v>
      </c>
      <c r="P2628" t="s">
        <v>164</v>
      </c>
      <c r="Q2628" t="s">
        <v>27</v>
      </c>
      <c r="R2628" t="s">
        <v>6380</v>
      </c>
      <c r="S2628" t="s">
        <v>6381</v>
      </c>
    </row>
    <row r="2629" spans="1:19">
      <c r="A2629" t="s">
        <v>6382</v>
      </c>
      <c r="B2629" s="1">
        <v>45116</v>
      </c>
      <c r="C2629" t="s">
        <v>33</v>
      </c>
      <c r="D2629">
        <v>22</v>
      </c>
      <c r="E2629" t="s">
        <v>23</v>
      </c>
      <c r="F2629">
        <v>0</v>
      </c>
      <c r="G2629">
        <v>3</v>
      </c>
      <c r="H2629" t="s">
        <v>3686</v>
      </c>
      <c r="I2629">
        <v>3273</v>
      </c>
      <c r="J2629">
        <v>0</v>
      </c>
      <c r="K2629">
        <v>25</v>
      </c>
      <c r="M2629" t="s">
        <v>23</v>
      </c>
      <c r="N2629" t="s">
        <v>23</v>
      </c>
      <c r="O2629" t="s">
        <v>25</v>
      </c>
      <c r="P2629" t="s">
        <v>26</v>
      </c>
      <c r="Q2629" t="s">
        <v>27</v>
      </c>
      <c r="R2629" t="s">
        <v>2700</v>
      </c>
      <c r="S2629" t="s">
        <v>6383</v>
      </c>
    </row>
    <row r="2630" spans="1:19">
      <c r="A2630" t="s">
        <v>6384</v>
      </c>
      <c r="B2630" s="1">
        <v>45862</v>
      </c>
      <c r="C2630" t="s">
        <v>22</v>
      </c>
      <c r="D2630">
        <v>42</v>
      </c>
      <c r="E2630" t="s">
        <v>39</v>
      </c>
      <c r="F2630">
        <v>0</v>
      </c>
      <c r="G2630">
        <v>3</v>
      </c>
      <c r="H2630" t="s">
        <v>3751</v>
      </c>
      <c r="I2630">
        <v>5368</v>
      </c>
      <c r="J2630">
        <v>0</v>
      </c>
      <c r="K2630">
        <v>1</v>
      </c>
      <c r="M2630" t="s">
        <v>23</v>
      </c>
      <c r="N2630" t="s">
        <v>39</v>
      </c>
      <c r="P2630" t="s">
        <v>26</v>
      </c>
      <c r="Q2630" t="s">
        <v>50</v>
      </c>
      <c r="R2630" t="s">
        <v>2056</v>
      </c>
      <c r="S2630" t="s">
        <v>6385</v>
      </c>
    </row>
    <row r="2631" spans="1:19">
      <c r="A2631" t="s">
        <v>6386</v>
      </c>
      <c r="B2631" s="1">
        <v>44090</v>
      </c>
      <c r="C2631" t="s">
        <v>33</v>
      </c>
      <c r="D2631">
        <v>35</v>
      </c>
      <c r="E2631" t="s">
        <v>23</v>
      </c>
      <c r="F2631">
        <v>5</v>
      </c>
      <c r="G2631">
        <v>3</v>
      </c>
      <c r="H2631" t="s">
        <v>3686</v>
      </c>
      <c r="I2631">
        <v>5266</v>
      </c>
      <c r="J2631">
        <v>2</v>
      </c>
      <c r="K2631">
        <v>59</v>
      </c>
      <c r="M2631" t="s">
        <v>23</v>
      </c>
      <c r="N2631" t="s">
        <v>23</v>
      </c>
      <c r="O2631" t="s">
        <v>25</v>
      </c>
      <c r="P2631" t="s">
        <v>26</v>
      </c>
      <c r="Q2631" t="s">
        <v>27</v>
      </c>
      <c r="R2631" t="s">
        <v>98</v>
      </c>
      <c r="S2631" t="s">
        <v>6387</v>
      </c>
    </row>
    <row r="2632" spans="1:19">
      <c r="A2632" t="s">
        <v>6388</v>
      </c>
      <c r="B2632" s="1">
        <v>45782</v>
      </c>
      <c r="C2632" t="s">
        <v>33</v>
      </c>
      <c r="D2632">
        <v>25</v>
      </c>
      <c r="E2632" t="s">
        <v>23</v>
      </c>
      <c r="F2632">
        <v>2</v>
      </c>
      <c r="G2632">
        <v>3</v>
      </c>
      <c r="H2632" t="s">
        <v>3751</v>
      </c>
      <c r="I2632">
        <v>3654</v>
      </c>
      <c r="J2632">
        <v>9</v>
      </c>
      <c r="K2632">
        <v>3</v>
      </c>
      <c r="L2632" t="s">
        <v>48</v>
      </c>
      <c r="M2632" t="s">
        <v>23</v>
      </c>
      <c r="N2632" t="s">
        <v>23</v>
      </c>
      <c r="O2632" t="s">
        <v>49</v>
      </c>
      <c r="P2632" t="s">
        <v>26</v>
      </c>
      <c r="Q2632" t="s">
        <v>50</v>
      </c>
      <c r="R2632" t="s">
        <v>6389</v>
      </c>
      <c r="S2632" t="s">
        <v>6390</v>
      </c>
    </row>
    <row r="2633" spans="1:19">
      <c r="A2633" t="s">
        <v>6391</v>
      </c>
      <c r="B2633" s="1">
        <v>43693</v>
      </c>
      <c r="C2633" t="s">
        <v>33</v>
      </c>
      <c r="D2633">
        <v>29</v>
      </c>
      <c r="E2633" t="s">
        <v>23</v>
      </c>
      <c r="F2633">
        <v>0</v>
      </c>
      <c r="G2633">
        <v>3</v>
      </c>
      <c r="H2633" t="s">
        <v>3686</v>
      </c>
      <c r="I2633">
        <v>4505</v>
      </c>
      <c r="J2633">
        <v>6</v>
      </c>
      <c r="K2633">
        <v>72</v>
      </c>
      <c r="L2633" t="s">
        <v>316</v>
      </c>
      <c r="M2633" t="s">
        <v>23</v>
      </c>
      <c r="N2633" t="s">
        <v>23</v>
      </c>
      <c r="O2633" t="s">
        <v>49</v>
      </c>
      <c r="P2633" t="s">
        <v>164</v>
      </c>
      <c r="Q2633" t="s">
        <v>50</v>
      </c>
      <c r="R2633" t="s">
        <v>4944</v>
      </c>
      <c r="S2633" t="s">
        <v>6392</v>
      </c>
    </row>
    <row r="2634" spans="1:19">
      <c r="A2634" t="s">
        <v>6393</v>
      </c>
      <c r="B2634" s="1">
        <v>44480</v>
      </c>
      <c r="C2634" t="s">
        <v>33</v>
      </c>
      <c r="D2634">
        <v>45</v>
      </c>
      <c r="E2634" t="s">
        <v>23</v>
      </c>
      <c r="F2634">
        <v>0</v>
      </c>
      <c r="G2634">
        <v>3</v>
      </c>
      <c r="H2634" t="s">
        <v>3686</v>
      </c>
      <c r="I2634">
        <v>5433</v>
      </c>
      <c r="J2634">
        <v>6</v>
      </c>
      <c r="K2634">
        <v>46</v>
      </c>
      <c r="M2634" t="s">
        <v>23</v>
      </c>
      <c r="N2634" t="s">
        <v>23</v>
      </c>
      <c r="O2634" t="s">
        <v>49</v>
      </c>
      <c r="P2634" t="s">
        <v>202</v>
      </c>
      <c r="Q2634" t="s">
        <v>50</v>
      </c>
      <c r="R2634" t="s">
        <v>2651</v>
      </c>
      <c r="S2634" t="s">
        <v>6394</v>
      </c>
    </row>
    <row r="2635" spans="1:19">
      <c r="A2635" t="s">
        <v>6395</v>
      </c>
      <c r="B2635" s="1">
        <v>45701</v>
      </c>
      <c r="C2635" t="s">
        <v>22</v>
      </c>
      <c r="D2635">
        <v>58</v>
      </c>
      <c r="E2635" t="s">
        <v>23</v>
      </c>
      <c r="F2635">
        <v>3</v>
      </c>
      <c r="G2635">
        <v>3</v>
      </c>
      <c r="H2635" t="s">
        <v>3686</v>
      </c>
      <c r="I2635">
        <v>2882</v>
      </c>
      <c r="J2635">
        <v>8</v>
      </c>
      <c r="K2635">
        <v>6</v>
      </c>
      <c r="L2635" t="s">
        <v>48</v>
      </c>
      <c r="M2635" t="s">
        <v>23</v>
      </c>
      <c r="N2635" t="s">
        <v>39</v>
      </c>
      <c r="P2635" t="s">
        <v>164</v>
      </c>
      <c r="Q2635" t="s">
        <v>84</v>
      </c>
      <c r="R2635" t="s">
        <v>1597</v>
      </c>
      <c r="S2635" t="s">
        <v>6396</v>
      </c>
    </row>
    <row r="2636" spans="1:19">
      <c r="A2636" t="s">
        <v>6397</v>
      </c>
      <c r="B2636" s="1">
        <v>43694</v>
      </c>
      <c r="C2636" t="s">
        <v>22</v>
      </c>
      <c r="D2636">
        <v>64</v>
      </c>
      <c r="E2636" t="s">
        <v>23</v>
      </c>
      <c r="F2636">
        <v>0</v>
      </c>
      <c r="G2636">
        <v>3</v>
      </c>
      <c r="H2636" t="s">
        <v>3686</v>
      </c>
      <c r="I2636">
        <v>6275</v>
      </c>
      <c r="J2636">
        <v>9</v>
      </c>
      <c r="K2636">
        <v>72</v>
      </c>
      <c r="M2636" t="s">
        <v>23</v>
      </c>
      <c r="N2636" t="s">
        <v>23</v>
      </c>
      <c r="O2636" t="s">
        <v>49</v>
      </c>
      <c r="P2636" t="s">
        <v>164</v>
      </c>
      <c r="Q2636" t="s">
        <v>27</v>
      </c>
      <c r="R2636" t="s">
        <v>1114</v>
      </c>
      <c r="S2636" t="s">
        <v>6398</v>
      </c>
    </row>
    <row r="2637" spans="1:19">
      <c r="A2637" t="s">
        <v>6399</v>
      </c>
      <c r="B2637" s="1">
        <v>45828</v>
      </c>
      <c r="C2637" t="s">
        <v>33</v>
      </c>
      <c r="D2637">
        <v>36</v>
      </c>
      <c r="E2637" t="s">
        <v>39</v>
      </c>
      <c r="F2637">
        <v>0</v>
      </c>
      <c r="G2637">
        <v>3</v>
      </c>
      <c r="H2637" t="s">
        <v>3751</v>
      </c>
      <c r="I2637">
        <v>2686</v>
      </c>
      <c r="J2637">
        <v>0</v>
      </c>
      <c r="K2637">
        <v>2</v>
      </c>
      <c r="M2637" t="s">
        <v>23</v>
      </c>
      <c r="N2637" t="s">
        <v>23</v>
      </c>
      <c r="O2637" t="s">
        <v>25</v>
      </c>
      <c r="P2637" t="s">
        <v>26</v>
      </c>
      <c r="Q2637" t="s">
        <v>27</v>
      </c>
      <c r="R2637" t="s">
        <v>3082</v>
      </c>
      <c r="S2637" t="s">
        <v>6400</v>
      </c>
    </row>
    <row r="2638" spans="1:19">
      <c r="A2638" t="s">
        <v>6401</v>
      </c>
      <c r="B2638" s="1">
        <v>43718</v>
      </c>
      <c r="C2638" t="s">
        <v>33</v>
      </c>
      <c r="D2638">
        <v>22</v>
      </c>
      <c r="E2638" t="s">
        <v>23</v>
      </c>
      <c r="F2638">
        <v>2</v>
      </c>
      <c r="G2638">
        <v>3</v>
      </c>
      <c r="H2638" t="s">
        <v>3686</v>
      </c>
      <c r="I2638">
        <v>5921</v>
      </c>
      <c r="J2638">
        <v>5</v>
      </c>
      <c r="K2638">
        <v>71</v>
      </c>
      <c r="M2638" t="s">
        <v>23</v>
      </c>
      <c r="N2638" t="s">
        <v>39</v>
      </c>
      <c r="P2638" t="s">
        <v>164</v>
      </c>
      <c r="Q2638" t="s">
        <v>50</v>
      </c>
      <c r="R2638" t="s">
        <v>1325</v>
      </c>
      <c r="S2638" t="s">
        <v>6402</v>
      </c>
    </row>
    <row r="2639" spans="1:19">
      <c r="A2639" t="s">
        <v>6403</v>
      </c>
      <c r="B2639" s="1">
        <v>44642</v>
      </c>
      <c r="C2639" t="s">
        <v>33</v>
      </c>
      <c r="D2639">
        <v>45</v>
      </c>
      <c r="E2639" t="s">
        <v>23</v>
      </c>
      <c r="F2639">
        <v>1</v>
      </c>
      <c r="G2639">
        <v>3</v>
      </c>
      <c r="H2639" t="s">
        <v>3686</v>
      </c>
      <c r="I2639">
        <v>2902</v>
      </c>
      <c r="J2639">
        <v>1</v>
      </c>
      <c r="K2639">
        <v>41</v>
      </c>
      <c r="M2639" t="s">
        <v>23</v>
      </c>
      <c r="N2639" t="s">
        <v>39</v>
      </c>
      <c r="P2639" t="s">
        <v>164</v>
      </c>
      <c r="Q2639" t="s">
        <v>27</v>
      </c>
      <c r="R2639" t="s">
        <v>1325</v>
      </c>
      <c r="S2639" t="s">
        <v>6404</v>
      </c>
    </row>
    <row r="2640" spans="1:19">
      <c r="A2640" t="s">
        <v>6405</v>
      </c>
      <c r="B2640" s="1">
        <v>44336</v>
      </c>
      <c r="C2640" t="s">
        <v>22</v>
      </c>
      <c r="D2640">
        <v>59</v>
      </c>
      <c r="E2640" t="s">
        <v>23</v>
      </c>
      <c r="F2640">
        <v>0</v>
      </c>
      <c r="G2640">
        <v>3</v>
      </c>
      <c r="H2640" t="s">
        <v>3686</v>
      </c>
      <c r="I2640">
        <v>6385</v>
      </c>
      <c r="J2640">
        <v>1</v>
      </c>
      <c r="K2640">
        <v>51</v>
      </c>
      <c r="M2640" t="s">
        <v>23</v>
      </c>
      <c r="N2640" t="s">
        <v>23</v>
      </c>
      <c r="O2640" t="s">
        <v>56</v>
      </c>
      <c r="P2640" t="s">
        <v>202</v>
      </c>
      <c r="Q2640" t="s">
        <v>27</v>
      </c>
      <c r="R2640" t="s">
        <v>512</v>
      </c>
      <c r="S2640" t="s">
        <v>6406</v>
      </c>
    </row>
    <row r="2641" spans="1:19">
      <c r="A2641" t="s">
        <v>6407</v>
      </c>
      <c r="B2641" s="1">
        <v>44454</v>
      </c>
      <c r="C2641" t="s">
        <v>22</v>
      </c>
      <c r="D2641">
        <v>52</v>
      </c>
      <c r="E2641" t="s">
        <v>39</v>
      </c>
      <c r="F2641">
        <v>2</v>
      </c>
      <c r="G2641">
        <v>3</v>
      </c>
      <c r="H2641" t="s">
        <v>3686</v>
      </c>
      <c r="I2641">
        <v>5491</v>
      </c>
      <c r="J2641">
        <v>0</v>
      </c>
      <c r="K2641">
        <v>47</v>
      </c>
      <c r="L2641" t="s">
        <v>142</v>
      </c>
      <c r="M2641" t="s">
        <v>23</v>
      </c>
      <c r="N2641" t="s">
        <v>23</v>
      </c>
      <c r="O2641" t="s">
        <v>56</v>
      </c>
      <c r="P2641" t="s">
        <v>26</v>
      </c>
      <c r="Q2641" t="s">
        <v>27</v>
      </c>
      <c r="R2641" t="s">
        <v>2486</v>
      </c>
      <c r="S2641" t="s">
        <v>6408</v>
      </c>
    </row>
    <row r="2642" spans="1:19">
      <c r="A2642" t="s">
        <v>6409</v>
      </c>
      <c r="B2642" s="1">
        <v>45668</v>
      </c>
      <c r="C2642" t="s">
        <v>22</v>
      </c>
      <c r="D2642">
        <v>55</v>
      </c>
      <c r="E2642" t="s">
        <v>39</v>
      </c>
      <c r="F2642">
        <v>0</v>
      </c>
      <c r="G2642">
        <v>3</v>
      </c>
      <c r="H2642" t="s">
        <v>3686</v>
      </c>
      <c r="I2642">
        <v>5335</v>
      </c>
      <c r="J2642">
        <v>0</v>
      </c>
      <c r="K2642">
        <v>7</v>
      </c>
      <c r="L2642" t="s">
        <v>48</v>
      </c>
      <c r="M2642" t="s">
        <v>23</v>
      </c>
      <c r="N2642" t="s">
        <v>23</v>
      </c>
      <c r="O2642" t="s">
        <v>25</v>
      </c>
      <c r="P2642" t="s">
        <v>26</v>
      </c>
      <c r="Q2642" t="s">
        <v>27</v>
      </c>
      <c r="R2642" t="s">
        <v>305</v>
      </c>
      <c r="S2642" t="s">
        <v>6410</v>
      </c>
    </row>
    <row r="2643" spans="1:19">
      <c r="A2643" t="s">
        <v>6411</v>
      </c>
      <c r="B2643" s="1">
        <v>44176</v>
      </c>
      <c r="C2643" t="s">
        <v>22</v>
      </c>
      <c r="D2643">
        <v>33</v>
      </c>
      <c r="E2643" t="s">
        <v>23</v>
      </c>
      <c r="F2643">
        <v>1</v>
      </c>
      <c r="G2643">
        <v>3</v>
      </c>
      <c r="H2643" t="s">
        <v>3686</v>
      </c>
      <c r="I2643">
        <v>5314</v>
      </c>
      <c r="J2643">
        <v>6</v>
      </c>
      <c r="K2643">
        <v>56</v>
      </c>
      <c r="L2643" t="s">
        <v>142</v>
      </c>
      <c r="M2643" t="s">
        <v>23</v>
      </c>
      <c r="N2643" t="s">
        <v>23</v>
      </c>
      <c r="O2643" t="s">
        <v>49</v>
      </c>
      <c r="P2643" t="s">
        <v>164</v>
      </c>
      <c r="Q2643" t="s">
        <v>50</v>
      </c>
      <c r="R2643" t="s">
        <v>2947</v>
      </c>
      <c r="S2643" t="s">
        <v>6412</v>
      </c>
    </row>
    <row r="2644" spans="1:19">
      <c r="A2644" t="s">
        <v>6413</v>
      </c>
      <c r="B2644" s="1">
        <v>44306</v>
      </c>
      <c r="C2644" t="s">
        <v>33</v>
      </c>
      <c r="D2644">
        <v>63</v>
      </c>
      <c r="E2644" t="s">
        <v>39</v>
      </c>
      <c r="F2644">
        <v>0</v>
      </c>
      <c r="G2644">
        <v>3</v>
      </c>
      <c r="H2644" t="s">
        <v>3686</v>
      </c>
      <c r="I2644">
        <v>4247</v>
      </c>
      <c r="J2644">
        <v>0</v>
      </c>
      <c r="K2644">
        <v>52</v>
      </c>
      <c r="M2644" t="s">
        <v>39</v>
      </c>
      <c r="N2644" t="s">
        <v>23</v>
      </c>
      <c r="O2644" t="s">
        <v>49</v>
      </c>
      <c r="P2644" t="s">
        <v>164</v>
      </c>
      <c r="Q2644" t="s">
        <v>50</v>
      </c>
      <c r="R2644" t="s">
        <v>1753</v>
      </c>
      <c r="S2644" t="s">
        <v>6414</v>
      </c>
    </row>
    <row r="2645" spans="1:19">
      <c r="A2645" t="s">
        <v>6415</v>
      </c>
      <c r="B2645" s="1">
        <v>43679</v>
      </c>
      <c r="C2645" t="s">
        <v>33</v>
      </c>
      <c r="D2645">
        <v>47</v>
      </c>
      <c r="E2645" t="s">
        <v>39</v>
      </c>
      <c r="F2645">
        <v>0</v>
      </c>
      <c r="G2645">
        <v>3</v>
      </c>
      <c r="H2645" t="s">
        <v>3686</v>
      </c>
      <c r="I2645">
        <v>5378</v>
      </c>
      <c r="J2645">
        <v>0</v>
      </c>
      <c r="K2645">
        <v>72</v>
      </c>
      <c r="L2645" t="s">
        <v>316</v>
      </c>
      <c r="M2645" t="s">
        <v>23</v>
      </c>
      <c r="N2645" t="s">
        <v>23</v>
      </c>
      <c r="O2645" t="s">
        <v>49</v>
      </c>
      <c r="P2645" t="s">
        <v>164</v>
      </c>
      <c r="Q2645" t="s">
        <v>27</v>
      </c>
      <c r="R2645" t="s">
        <v>6416</v>
      </c>
      <c r="S2645" t="s">
        <v>6417</v>
      </c>
    </row>
    <row r="2646" spans="1:19">
      <c r="A2646" t="s">
        <v>6418</v>
      </c>
      <c r="B2646" s="1">
        <v>45551</v>
      </c>
      <c r="C2646" t="s">
        <v>33</v>
      </c>
      <c r="D2646">
        <v>54</v>
      </c>
      <c r="E2646" t="s">
        <v>39</v>
      </c>
      <c r="F2646">
        <v>0</v>
      </c>
      <c r="G2646">
        <v>3</v>
      </c>
      <c r="H2646" t="s">
        <v>3686</v>
      </c>
      <c r="I2646">
        <v>2405</v>
      </c>
      <c r="J2646">
        <v>0</v>
      </c>
      <c r="K2646">
        <v>11</v>
      </c>
      <c r="M2646" t="s">
        <v>23</v>
      </c>
      <c r="N2646" t="s">
        <v>23</v>
      </c>
      <c r="O2646" t="s">
        <v>25</v>
      </c>
      <c r="P2646" t="s">
        <v>26</v>
      </c>
      <c r="Q2646" t="s">
        <v>27</v>
      </c>
      <c r="R2646" t="s">
        <v>1154</v>
      </c>
      <c r="S2646" t="s">
        <v>6419</v>
      </c>
    </row>
    <row r="2647" spans="1:19">
      <c r="A2647" t="s">
        <v>6420</v>
      </c>
      <c r="B2647" s="1">
        <v>45162</v>
      </c>
      <c r="C2647" t="s">
        <v>22</v>
      </c>
      <c r="D2647">
        <v>60</v>
      </c>
      <c r="E2647" t="s">
        <v>39</v>
      </c>
      <c r="F2647">
        <v>0</v>
      </c>
      <c r="G2647">
        <v>3</v>
      </c>
      <c r="H2647" t="s">
        <v>3686</v>
      </c>
      <c r="I2647">
        <v>5421</v>
      </c>
      <c r="J2647">
        <v>0</v>
      </c>
      <c r="K2647">
        <v>24</v>
      </c>
      <c r="M2647" t="s">
        <v>23</v>
      </c>
      <c r="N2647" t="s">
        <v>23</v>
      </c>
      <c r="O2647" t="s">
        <v>25</v>
      </c>
      <c r="P2647" t="s">
        <v>26</v>
      </c>
      <c r="Q2647" t="s">
        <v>27</v>
      </c>
      <c r="R2647" t="s">
        <v>2148</v>
      </c>
      <c r="S2647" t="s">
        <v>6421</v>
      </c>
    </row>
    <row r="2648" spans="1:19">
      <c r="A2648" t="s">
        <v>6422</v>
      </c>
      <c r="B2648" s="1">
        <v>43892</v>
      </c>
      <c r="C2648" t="s">
        <v>22</v>
      </c>
      <c r="D2648">
        <v>55</v>
      </c>
      <c r="E2648" t="s">
        <v>23</v>
      </c>
      <c r="F2648">
        <v>1</v>
      </c>
      <c r="G2648">
        <v>3</v>
      </c>
      <c r="H2648" t="s">
        <v>3686</v>
      </c>
      <c r="I2648">
        <v>6009</v>
      </c>
      <c r="J2648">
        <v>5</v>
      </c>
      <c r="K2648">
        <v>65</v>
      </c>
      <c r="L2648" t="s">
        <v>142</v>
      </c>
      <c r="M2648" t="s">
        <v>23</v>
      </c>
      <c r="N2648" t="s">
        <v>39</v>
      </c>
      <c r="P2648" t="s">
        <v>164</v>
      </c>
      <c r="Q2648" t="s">
        <v>50</v>
      </c>
      <c r="R2648" t="s">
        <v>2195</v>
      </c>
      <c r="S2648" t="s">
        <v>6423</v>
      </c>
    </row>
    <row r="2649" spans="1:19">
      <c r="A2649" t="s">
        <v>6424</v>
      </c>
      <c r="B2649" s="1">
        <v>45710</v>
      </c>
      <c r="C2649" t="s">
        <v>33</v>
      </c>
      <c r="D2649">
        <v>52</v>
      </c>
      <c r="E2649" t="s">
        <v>39</v>
      </c>
      <c r="F2649">
        <v>0</v>
      </c>
      <c r="G2649">
        <v>3</v>
      </c>
      <c r="H2649" t="s">
        <v>3686</v>
      </c>
      <c r="I2649">
        <v>4059</v>
      </c>
      <c r="J2649">
        <v>0</v>
      </c>
      <c r="K2649">
        <v>6</v>
      </c>
      <c r="L2649" t="s">
        <v>48</v>
      </c>
      <c r="M2649" t="s">
        <v>23</v>
      </c>
      <c r="N2649" t="s">
        <v>23</v>
      </c>
      <c r="O2649" t="s">
        <v>25</v>
      </c>
      <c r="P2649" t="s">
        <v>26</v>
      </c>
      <c r="Q2649" t="s">
        <v>50</v>
      </c>
      <c r="R2649" t="s">
        <v>6425</v>
      </c>
      <c r="S2649" t="s">
        <v>6426</v>
      </c>
    </row>
    <row r="2650" spans="1:19">
      <c r="A2650" t="s">
        <v>6427</v>
      </c>
      <c r="B2650" s="1">
        <v>43702</v>
      </c>
      <c r="C2650" t="s">
        <v>22</v>
      </c>
      <c r="D2650">
        <v>49</v>
      </c>
      <c r="E2650" t="s">
        <v>23</v>
      </c>
      <c r="F2650">
        <v>2</v>
      </c>
      <c r="G2650">
        <v>3</v>
      </c>
      <c r="H2650" t="s">
        <v>3686</v>
      </c>
      <c r="I2650">
        <v>4185</v>
      </c>
      <c r="J2650">
        <v>7</v>
      </c>
      <c r="K2650">
        <v>72</v>
      </c>
      <c r="L2650" t="s">
        <v>316</v>
      </c>
      <c r="M2650" t="s">
        <v>23</v>
      </c>
      <c r="N2650" t="s">
        <v>39</v>
      </c>
      <c r="P2650" t="s">
        <v>164</v>
      </c>
      <c r="Q2650" t="s">
        <v>50</v>
      </c>
      <c r="R2650" t="s">
        <v>1070</v>
      </c>
      <c r="S2650" t="s">
        <v>6428</v>
      </c>
    </row>
    <row r="2651" spans="1:19">
      <c r="A2651" t="s">
        <v>6429</v>
      </c>
      <c r="B2651" s="1">
        <v>45402</v>
      </c>
      <c r="C2651" t="s">
        <v>22</v>
      </c>
      <c r="D2651">
        <v>30</v>
      </c>
      <c r="E2651" t="s">
        <v>23</v>
      </c>
      <c r="F2651">
        <v>2</v>
      </c>
      <c r="G2651">
        <v>3</v>
      </c>
      <c r="H2651" t="s">
        <v>3686</v>
      </c>
      <c r="I2651">
        <v>2856</v>
      </c>
      <c r="J2651">
        <v>3</v>
      </c>
      <c r="K2651">
        <v>16</v>
      </c>
      <c r="L2651" t="s">
        <v>97</v>
      </c>
      <c r="M2651" t="s">
        <v>23</v>
      </c>
      <c r="N2651" t="s">
        <v>39</v>
      </c>
      <c r="P2651" t="s">
        <v>164</v>
      </c>
      <c r="Q2651" t="s">
        <v>50</v>
      </c>
      <c r="R2651" t="s">
        <v>860</v>
      </c>
      <c r="S2651" t="s">
        <v>6430</v>
      </c>
    </row>
    <row r="2652" spans="1:19">
      <c r="A2652" t="s">
        <v>6431</v>
      </c>
      <c r="B2652" s="1">
        <v>44657</v>
      </c>
      <c r="C2652" t="s">
        <v>33</v>
      </c>
      <c r="D2652">
        <v>50</v>
      </c>
      <c r="E2652" t="s">
        <v>39</v>
      </c>
      <c r="F2652">
        <v>0</v>
      </c>
      <c r="G2652">
        <v>3</v>
      </c>
      <c r="H2652" t="s">
        <v>3686</v>
      </c>
      <c r="I2652">
        <v>3258</v>
      </c>
      <c r="J2652">
        <v>0</v>
      </c>
      <c r="K2652">
        <v>40</v>
      </c>
      <c r="L2652" t="s">
        <v>142</v>
      </c>
      <c r="M2652" t="s">
        <v>23</v>
      </c>
      <c r="N2652" t="s">
        <v>23</v>
      </c>
      <c r="O2652" t="s">
        <v>25</v>
      </c>
      <c r="P2652" t="s">
        <v>26</v>
      </c>
      <c r="Q2652" t="s">
        <v>50</v>
      </c>
      <c r="R2652" t="s">
        <v>524</v>
      </c>
      <c r="S2652" t="s">
        <v>6432</v>
      </c>
    </row>
    <row r="2653" spans="1:19">
      <c r="A2653" t="s">
        <v>6433</v>
      </c>
      <c r="B2653" s="1">
        <v>43679</v>
      </c>
      <c r="C2653" t="s">
        <v>33</v>
      </c>
      <c r="D2653">
        <v>44</v>
      </c>
      <c r="E2653" t="s">
        <v>23</v>
      </c>
      <c r="F2653">
        <v>2</v>
      </c>
      <c r="G2653">
        <v>3</v>
      </c>
      <c r="H2653" t="s">
        <v>3686</v>
      </c>
      <c r="I2653">
        <v>6187</v>
      </c>
      <c r="J2653">
        <v>5</v>
      </c>
      <c r="K2653">
        <v>72</v>
      </c>
      <c r="L2653" t="s">
        <v>316</v>
      </c>
      <c r="M2653" t="s">
        <v>39</v>
      </c>
      <c r="N2653" t="s">
        <v>23</v>
      </c>
      <c r="O2653" t="s">
        <v>56</v>
      </c>
      <c r="P2653" t="s">
        <v>164</v>
      </c>
      <c r="Q2653" t="s">
        <v>27</v>
      </c>
      <c r="R2653" t="s">
        <v>2489</v>
      </c>
      <c r="S2653" t="s">
        <v>6434</v>
      </c>
    </row>
    <row r="2654" spans="1:19">
      <c r="A2654" t="s">
        <v>6435</v>
      </c>
      <c r="B2654" s="1">
        <v>43911</v>
      </c>
      <c r="C2654" t="s">
        <v>22</v>
      </c>
      <c r="D2654">
        <v>50</v>
      </c>
      <c r="E2654" t="s">
        <v>23</v>
      </c>
      <c r="F2654">
        <v>0</v>
      </c>
      <c r="G2654">
        <v>3</v>
      </c>
      <c r="H2654" t="s">
        <v>3686</v>
      </c>
      <c r="I2654">
        <v>5224</v>
      </c>
      <c r="J2654">
        <v>6</v>
      </c>
      <c r="K2654">
        <v>65</v>
      </c>
      <c r="L2654" t="s">
        <v>142</v>
      </c>
      <c r="M2654" t="s">
        <v>23</v>
      </c>
      <c r="N2654" t="s">
        <v>23</v>
      </c>
      <c r="O2654" t="s">
        <v>49</v>
      </c>
      <c r="P2654" t="s">
        <v>202</v>
      </c>
      <c r="Q2654" t="s">
        <v>50</v>
      </c>
      <c r="R2654" t="s">
        <v>6436</v>
      </c>
      <c r="S2654" t="s">
        <v>6437</v>
      </c>
    </row>
    <row r="2655" spans="1:19">
      <c r="A2655" t="s">
        <v>6438</v>
      </c>
      <c r="B2655" s="1">
        <v>43684</v>
      </c>
      <c r="C2655" t="s">
        <v>33</v>
      </c>
      <c r="D2655">
        <v>25</v>
      </c>
      <c r="E2655" t="s">
        <v>23</v>
      </c>
      <c r="F2655">
        <v>2</v>
      </c>
      <c r="G2655">
        <v>3</v>
      </c>
      <c r="H2655" t="s">
        <v>3686</v>
      </c>
      <c r="I2655">
        <v>6252</v>
      </c>
      <c r="J2655">
        <v>2</v>
      </c>
      <c r="K2655">
        <v>72</v>
      </c>
      <c r="M2655" t="s">
        <v>23</v>
      </c>
      <c r="N2655" t="s">
        <v>23</v>
      </c>
      <c r="O2655" t="s">
        <v>25</v>
      </c>
      <c r="P2655" t="s">
        <v>164</v>
      </c>
      <c r="Q2655" t="s">
        <v>50</v>
      </c>
      <c r="R2655" t="s">
        <v>6439</v>
      </c>
      <c r="S2655" t="s">
        <v>6440</v>
      </c>
    </row>
    <row r="2656" spans="1:19">
      <c r="A2656" t="s">
        <v>6441</v>
      </c>
      <c r="B2656" s="1">
        <v>44229</v>
      </c>
      <c r="C2656" t="s">
        <v>33</v>
      </c>
      <c r="D2656">
        <v>22</v>
      </c>
      <c r="E2656" t="s">
        <v>23</v>
      </c>
      <c r="F2656">
        <v>3</v>
      </c>
      <c r="G2656">
        <v>3</v>
      </c>
      <c r="H2656" t="s">
        <v>3686</v>
      </c>
      <c r="I2656">
        <v>4798</v>
      </c>
      <c r="J2656">
        <v>6</v>
      </c>
      <c r="K2656">
        <v>54</v>
      </c>
      <c r="M2656" t="s">
        <v>23</v>
      </c>
      <c r="N2656" t="s">
        <v>23</v>
      </c>
      <c r="O2656" t="s">
        <v>56</v>
      </c>
      <c r="P2656" t="s">
        <v>164</v>
      </c>
      <c r="Q2656" t="s">
        <v>27</v>
      </c>
      <c r="R2656" t="s">
        <v>2356</v>
      </c>
      <c r="S2656" t="s">
        <v>6442</v>
      </c>
    </row>
    <row r="2657" spans="1:19">
      <c r="A2657" t="s">
        <v>6443</v>
      </c>
      <c r="B2657" s="1">
        <v>43872</v>
      </c>
      <c r="C2657" t="s">
        <v>22</v>
      </c>
      <c r="D2657">
        <v>27</v>
      </c>
      <c r="E2657" t="s">
        <v>39</v>
      </c>
      <c r="F2657">
        <v>0</v>
      </c>
      <c r="G2657">
        <v>3</v>
      </c>
      <c r="H2657" t="s">
        <v>3686</v>
      </c>
      <c r="I2657">
        <v>5303</v>
      </c>
      <c r="J2657">
        <v>0</v>
      </c>
      <c r="K2657">
        <v>66</v>
      </c>
      <c r="L2657" t="s">
        <v>316</v>
      </c>
      <c r="M2657" t="s">
        <v>23</v>
      </c>
      <c r="N2657" t="s">
        <v>23</v>
      </c>
      <c r="O2657" t="s">
        <v>25</v>
      </c>
      <c r="P2657" t="s">
        <v>202</v>
      </c>
      <c r="Q2657" t="s">
        <v>27</v>
      </c>
      <c r="R2657" t="s">
        <v>6444</v>
      </c>
      <c r="S2657" t="s">
        <v>6445</v>
      </c>
    </row>
    <row r="2658" spans="1:19">
      <c r="A2658" t="s">
        <v>6446</v>
      </c>
      <c r="B2658" s="1">
        <v>45676</v>
      </c>
      <c r="C2658" t="s">
        <v>33</v>
      </c>
      <c r="D2658">
        <v>20</v>
      </c>
      <c r="E2658" t="s">
        <v>23</v>
      </c>
      <c r="F2658">
        <v>2</v>
      </c>
      <c r="G2658">
        <v>3</v>
      </c>
      <c r="H2658" t="s">
        <v>3686</v>
      </c>
      <c r="I2658">
        <v>3872</v>
      </c>
      <c r="J2658">
        <v>3</v>
      </c>
      <c r="K2658">
        <v>7</v>
      </c>
      <c r="M2658" t="s">
        <v>39</v>
      </c>
      <c r="N2658" t="s">
        <v>23</v>
      </c>
      <c r="O2658" t="s">
        <v>49</v>
      </c>
      <c r="P2658" t="s">
        <v>26</v>
      </c>
      <c r="Q2658" t="s">
        <v>27</v>
      </c>
      <c r="R2658" t="s">
        <v>6447</v>
      </c>
      <c r="S2658" t="s">
        <v>6448</v>
      </c>
    </row>
    <row r="2659" spans="1:19">
      <c r="A2659" t="s">
        <v>6449</v>
      </c>
      <c r="B2659" s="1">
        <v>44402</v>
      </c>
      <c r="C2659" t="s">
        <v>33</v>
      </c>
      <c r="D2659">
        <v>49</v>
      </c>
      <c r="E2659" t="s">
        <v>39</v>
      </c>
      <c r="F2659">
        <v>0</v>
      </c>
      <c r="G2659">
        <v>3</v>
      </c>
      <c r="H2659" t="s">
        <v>3686</v>
      </c>
      <c r="I2659">
        <v>5499</v>
      </c>
      <c r="J2659">
        <v>0</v>
      </c>
      <c r="K2659">
        <v>49</v>
      </c>
      <c r="M2659" t="s">
        <v>23</v>
      </c>
      <c r="N2659" t="s">
        <v>23</v>
      </c>
      <c r="O2659" t="s">
        <v>25</v>
      </c>
      <c r="P2659" t="s">
        <v>164</v>
      </c>
      <c r="Q2659" t="s">
        <v>50</v>
      </c>
      <c r="R2659" t="s">
        <v>1487</v>
      </c>
      <c r="S2659" t="s">
        <v>6450</v>
      </c>
    </row>
    <row r="2660" spans="1:19">
      <c r="A2660" t="s">
        <v>6451</v>
      </c>
      <c r="B2660" s="1">
        <v>45828</v>
      </c>
      <c r="C2660" t="s">
        <v>22</v>
      </c>
      <c r="D2660">
        <v>42</v>
      </c>
      <c r="E2660" t="s">
        <v>39</v>
      </c>
      <c r="F2660">
        <v>0</v>
      </c>
      <c r="G2660">
        <v>3</v>
      </c>
      <c r="H2660" t="s">
        <v>3751</v>
      </c>
      <c r="I2660">
        <v>5863</v>
      </c>
      <c r="J2660">
        <v>0</v>
      </c>
      <c r="K2660">
        <v>2</v>
      </c>
      <c r="M2660" t="s">
        <v>23</v>
      </c>
      <c r="N2660" t="s">
        <v>39</v>
      </c>
      <c r="P2660" t="s">
        <v>26</v>
      </c>
      <c r="Q2660" t="s">
        <v>50</v>
      </c>
      <c r="R2660" t="s">
        <v>1980</v>
      </c>
      <c r="S2660" t="s">
        <v>6452</v>
      </c>
    </row>
    <row r="2661" spans="1:19">
      <c r="A2661" t="s">
        <v>6453</v>
      </c>
      <c r="B2661" s="1">
        <v>44185</v>
      </c>
      <c r="C2661" t="s">
        <v>33</v>
      </c>
      <c r="D2661">
        <v>20</v>
      </c>
      <c r="E2661" t="s">
        <v>23</v>
      </c>
      <c r="F2661">
        <v>2</v>
      </c>
      <c r="G2661">
        <v>3</v>
      </c>
      <c r="H2661" t="s">
        <v>3686</v>
      </c>
      <c r="I2661">
        <v>5577</v>
      </c>
      <c r="J2661">
        <v>2</v>
      </c>
      <c r="K2661">
        <v>56</v>
      </c>
      <c r="L2661" t="s">
        <v>142</v>
      </c>
      <c r="M2661" t="s">
        <v>23</v>
      </c>
      <c r="N2661" t="s">
        <v>39</v>
      </c>
      <c r="P2661" t="s">
        <v>164</v>
      </c>
      <c r="Q2661" t="s">
        <v>50</v>
      </c>
      <c r="R2661" t="s">
        <v>439</v>
      </c>
      <c r="S2661" t="s">
        <v>6454</v>
      </c>
    </row>
    <row r="2662" spans="1:19">
      <c r="A2662" t="s">
        <v>6455</v>
      </c>
      <c r="B2662" s="1">
        <v>45856</v>
      </c>
      <c r="C2662" t="s">
        <v>22</v>
      </c>
      <c r="D2662">
        <v>55</v>
      </c>
      <c r="E2662" t="s">
        <v>39</v>
      </c>
      <c r="F2662">
        <v>0</v>
      </c>
      <c r="G2662">
        <v>3</v>
      </c>
      <c r="H2662" t="s">
        <v>3751</v>
      </c>
      <c r="I2662">
        <v>5370</v>
      </c>
      <c r="J2662">
        <v>0</v>
      </c>
      <c r="K2662">
        <v>1</v>
      </c>
      <c r="L2662" t="s">
        <v>48</v>
      </c>
      <c r="M2662" t="s">
        <v>23</v>
      </c>
      <c r="N2662" t="s">
        <v>39</v>
      </c>
      <c r="P2662" t="s">
        <v>26</v>
      </c>
      <c r="Q2662" t="s">
        <v>50</v>
      </c>
      <c r="R2662" t="s">
        <v>1962</v>
      </c>
      <c r="S2662" t="s">
        <v>6456</v>
      </c>
    </row>
    <row r="2663" spans="1:19">
      <c r="A2663" t="s">
        <v>6457</v>
      </c>
      <c r="B2663" s="1">
        <v>45696</v>
      </c>
      <c r="C2663" t="s">
        <v>33</v>
      </c>
      <c r="D2663">
        <v>29</v>
      </c>
      <c r="E2663" t="s">
        <v>39</v>
      </c>
      <c r="F2663">
        <v>0</v>
      </c>
      <c r="G2663">
        <v>3</v>
      </c>
      <c r="H2663" t="s">
        <v>3686</v>
      </c>
      <c r="I2663">
        <v>2979</v>
      </c>
      <c r="J2663">
        <v>0</v>
      </c>
      <c r="K2663">
        <v>6</v>
      </c>
      <c r="M2663" t="s">
        <v>39</v>
      </c>
      <c r="N2663" t="s">
        <v>23</v>
      </c>
      <c r="O2663" t="s">
        <v>56</v>
      </c>
      <c r="P2663" t="s">
        <v>202</v>
      </c>
      <c r="Q2663" t="s">
        <v>50</v>
      </c>
      <c r="R2663" t="s">
        <v>3629</v>
      </c>
      <c r="S2663" t="s">
        <v>6458</v>
      </c>
    </row>
    <row r="2664" spans="1:19">
      <c r="A2664" t="s">
        <v>6459</v>
      </c>
      <c r="B2664" s="1">
        <v>44621</v>
      </c>
      <c r="C2664" t="s">
        <v>33</v>
      </c>
      <c r="D2664">
        <v>21</v>
      </c>
      <c r="E2664" t="s">
        <v>23</v>
      </c>
      <c r="F2664">
        <v>1</v>
      </c>
      <c r="G2664">
        <v>3</v>
      </c>
      <c r="H2664" t="s">
        <v>3686</v>
      </c>
      <c r="I2664">
        <v>3275</v>
      </c>
      <c r="J2664">
        <v>7</v>
      </c>
      <c r="K2664">
        <v>41</v>
      </c>
      <c r="L2664" t="s">
        <v>142</v>
      </c>
      <c r="M2664" t="s">
        <v>23</v>
      </c>
      <c r="N2664" t="s">
        <v>23</v>
      </c>
      <c r="O2664" t="s">
        <v>25</v>
      </c>
      <c r="P2664" t="s">
        <v>202</v>
      </c>
      <c r="Q2664" t="s">
        <v>27</v>
      </c>
      <c r="R2664" t="s">
        <v>6460</v>
      </c>
      <c r="S2664" t="s">
        <v>6461</v>
      </c>
    </row>
    <row r="2665" spans="1:19">
      <c r="A2665" t="s">
        <v>6462</v>
      </c>
      <c r="B2665" s="1">
        <v>43696</v>
      </c>
      <c r="C2665" t="s">
        <v>22</v>
      </c>
      <c r="D2665">
        <v>45</v>
      </c>
      <c r="E2665" t="s">
        <v>23</v>
      </c>
      <c r="F2665">
        <v>2</v>
      </c>
      <c r="G2665">
        <v>3</v>
      </c>
      <c r="H2665" t="s">
        <v>3686</v>
      </c>
      <c r="I2665">
        <v>6044</v>
      </c>
      <c r="J2665">
        <v>7</v>
      </c>
      <c r="K2665">
        <v>72</v>
      </c>
      <c r="M2665" t="s">
        <v>23</v>
      </c>
      <c r="N2665" t="s">
        <v>23</v>
      </c>
      <c r="O2665" t="s">
        <v>49</v>
      </c>
      <c r="P2665" t="s">
        <v>164</v>
      </c>
      <c r="Q2665" t="s">
        <v>50</v>
      </c>
      <c r="R2665" t="s">
        <v>812</v>
      </c>
      <c r="S2665" t="s">
        <v>6463</v>
      </c>
    </row>
    <row r="2666" spans="1:19">
      <c r="A2666" t="s">
        <v>6464</v>
      </c>
      <c r="B2666" s="1">
        <v>45622</v>
      </c>
      <c r="C2666" t="s">
        <v>22</v>
      </c>
      <c r="D2666">
        <v>54</v>
      </c>
      <c r="E2666" t="s">
        <v>39</v>
      </c>
      <c r="F2666">
        <v>0</v>
      </c>
      <c r="G2666">
        <v>3</v>
      </c>
      <c r="H2666" t="s">
        <v>3686</v>
      </c>
      <c r="I2666">
        <v>4895</v>
      </c>
      <c r="J2666">
        <v>0</v>
      </c>
      <c r="K2666">
        <v>9</v>
      </c>
      <c r="M2666" t="s">
        <v>23</v>
      </c>
      <c r="N2666" t="s">
        <v>23</v>
      </c>
      <c r="O2666" t="s">
        <v>25</v>
      </c>
      <c r="P2666" t="s">
        <v>26</v>
      </c>
      <c r="Q2666" t="s">
        <v>27</v>
      </c>
      <c r="R2666" t="s">
        <v>5811</v>
      </c>
      <c r="S2666" t="s">
        <v>6465</v>
      </c>
    </row>
    <row r="2667" spans="1:19">
      <c r="A2667" t="s">
        <v>6466</v>
      </c>
      <c r="B2667" s="1">
        <v>45204</v>
      </c>
      <c r="C2667" t="s">
        <v>33</v>
      </c>
      <c r="D2667">
        <v>50</v>
      </c>
      <c r="E2667" t="s">
        <v>39</v>
      </c>
      <c r="F2667">
        <v>0</v>
      </c>
      <c r="G2667">
        <v>3</v>
      </c>
      <c r="H2667" t="s">
        <v>3686</v>
      </c>
      <c r="I2667">
        <v>2691</v>
      </c>
      <c r="J2667">
        <v>0</v>
      </c>
      <c r="K2667">
        <v>22</v>
      </c>
      <c r="M2667" t="s">
        <v>23</v>
      </c>
      <c r="N2667" t="s">
        <v>39</v>
      </c>
      <c r="P2667" t="s">
        <v>202</v>
      </c>
      <c r="Q2667" t="s">
        <v>50</v>
      </c>
      <c r="R2667" t="s">
        <v>355</v>
      </c>
      <c r="S2667" t="s">
        <v>6467</v>
      </c>
    </row>
    <row r="2668" spans="1:19">
      <c r="A2668" t="s">
        <v>6468</v>
      </c>
      <c r="B2668" s="1">
        <v>45050</v>
      </c>
      <c r="C2668" t="s">
        <v>22</v>
      </c>
      <c r="D2668">
        <v>42</v>
      </c>
      <c r="E2668" t="s">
        <v>39</v>
      </c>
      <c r="F2668">
        <v>0</v>
      </c>
      <c r="G2668">
        <v>3</v>
      </c>
      <c r="H2668" t="s">
        <v>3686</v>
      </c>
      <c r="I2668">
        <v>4962</v>
      </c>
      <c r="J2668">
        <v>0</v>
      </c>
      <c r="K2668">
        <v>27</v>
      </c>
      <c r="L2668" t="s">
        <v>40</v>
      </c>
      <c r="M2668" t="s">
        <v>23</v>
      </c>
      <c r="N2668" t="s">
        <v>39</v>
      </c>
      <c r="P2668" t="s">
        <v>164</v>
      </c>
      <c r="Q2668" t="s">
        <v>50</v>
      </c>
      <c r="R2668" t="s">
        <v>1228</v>
      </c>
      <c r="S2668" t="s">
        <v>6469</v>
      </c>
    </row>
    <row r="2669" spans="1:19">
      <c r="A2669" t="s">
        <v>6470</v>
      </c>
      <c r="B2669" s="1">
        <v>45860</v>
      </c>
      <c r="C2669" t="s">
        <v>22</v>
      </c>
      <c r="D2669">
        <v>36</v>
      </c>
      <c r="E2669" t="s">
        <v>39</v>
      </c>
      <c r="F2669">
        <v>0</v>
      </c>
      <c r="G2669">
        <v>3</v>
      </c>
      <c r="H2669" t="s">
        <v>3751</v>
      </c>
      <c r="I2669">
        <v>4590</v>
      </c>
      <c r="J2669">
        <v>0</v>
      </c>
      <c r="K2669">
        <v>1</v>
      </c>
      <c r="M2669" t="s">
        <v>23</v>
      </c>
      <c r="N2669" t="s">
        <v>39</v>
      </c>
      <c r="P2669" t="s">
        <v>26</v>
      </c>
      <c r="Q2669" t="s">
        <v>50</v>
      </c>
      <c r="R2669" t="s">
        <v>226</v>
      </c>
      <c r="S2669" t="s">
        <v>6471</v>
      </c>
    </row>
    <row r="2670" spans="1:19">
      <c r="A2670" t="s">
        <v>6472</v>
      </c>
      <c r="B2670" s="1">
        <v>44425</v>
      </c>
      <c r="C2670" t="s">
        <v>33</v>
      </c>
      <c r="D2670">
        <v>26</v>
      </c>
      <c r="E2670" t="s">
        <v>39</v>
      </c>
      <c r="F2670">
        <v>2</v>
      </c>
      <c r="G2670">
        <v>3</v>
      </c>
      <c r="H2670" t="s">
        <v>3686</v>
      </c>
      <c r="I2670">
        <v>4106</v>
      </c>
      <c r="J2670">
        <v>0</v>
      </c>
      <c r="K2670">
        <v>48</v>
      </c>
      <c r="L2670" t="s">
        <v>142</v>
      </c>
      <c r="M2670" t="s">
        <v>39</v>
      </c>
      <c r="N2670" t="s">
        <v>23</v>
      </c>
      <c r="O2670" t="s">
        <v>49</v>
      </c>
      <c r="P2670" t="s">
        <v>26</v>
      </c>
      <c r="Q2670" t="s">
        <v>50</v>
      </c>
      <c r="R2670" t="s">
        <v>199</v>
      </c>
      <c r="S2670" t="s">
        <v>6473</v>
      </c>
    </row>
    <row r="2671" spans="1:19">
      <c r="A2671" t="s">
        <v>6474</v>
      </c>
      <c r="B2671" s="1">
        <v>45824</v>
      </c>
      <c r="C2671" t="s">
        <v>33</v>
      </c>
      <c r="D2671">
        <v>76</v>
      </c>
      <c r="E2671" t="s">
        <v>39</v>
      </c>
      <c r="F2671">
        <v>0</v>
      </c>
      <c r="G2671">
        <v>3</v>
      </c>
      <c r="H2671" t="s">
        <v>3751</v>
      </c>
      <c r="I2671">
        <v>2885</v>
      </c>
      <c r="J2671">
        <v>0</v>
      </c>
      <c r="K2671">
        <v>2</v>
      </c>
      <c r="M2671" t="s">
        <v>23</v>
      </c>
      <c r="N2671" t="s">
        <v>23</v>
      </c>
      <c r="O2671" t="s">
        <v>25</v>
      </c>
      <c r="P2671" t="s">
        <v>164</v>
      </c>
      <c r="Q2671" t="s">
        <v>27</v>
      </c>
      <c r="R2671" t="s">
        <v>968</v>
      </c>
      <c r="S2671" t="s">
        <v>6475</v>
      </c>
    </row>
    <row r="2672" spans="1:19">
      <c r="A2672" t="s">
        <v>6476</v>
      </c>
      <c r="B2672" s="1">
        <v>43743</v>
      </c>
      <c r="C2672" t="s">
        <v>33</v>
      </c>
      <c r="D2672">
        <v>65</v>
      </c>
      <c r="E2672" t="s">
        <v>23</v>
      </c>
      <c r="F2672">
        <v>2</v>
      </c>
      <c r="G2672">
        <v>3</v>
      </c>
      <c r="H2672" t="s">
        <v>3686</v>
      </c>
      <c r="I2672">
        <v>5899</v>
      </c>
      <c r="J2672">
        <v>2</v>
      </c>
      <c r="K2672">
        <v>70</v>
      </c>
      <c r="M2672" t="s">
        <v>23</v>
      </c>
      <c r="N2672" t="s">
        <v>23</v>
      </c>
      <c r="O2672" t="s">
        <v>25</v>
      </c>
      <c r="P2672" t="s">
        <v>202</v>
      </c>
      <c r="Q2672" t="s">
        <v>27</v>
      </c>
      <c r="R2672" t="s">
        <v>6477</v>
      </c>
      <c r="S2672" t="s">
        <v>6478</v>
      </c>
    </row>
    <row r="2673" spans="1:19">
      <c r="A2673" t="s">
        <v>6479</v>
      </c>
      <c r="B2673" s="1">
        <v>44667</v>
      </c>
      <c r="C2673" t="s">
        <v>22</v>
      </c>
      <c r="D2673">
        <v>68</v>
      </c>
      <c r="E2673" t="s">
        <v>23</v>
      </c>
      <c r="F2673">
        <v>0</v>
      </c>
      <c r="G2673">
        <v>3</v>
      </c>
      <c r="H2673" t="s">
        <v>3686</v>
      </c>
      <c r="I2673">
        <v>4332</v>
      </c>
      <c r="J2673">
        <v>2</v>
      </c>
      <c r="K2673">
        <v>40</v>
      </c>
      <c r="M2673" t="s">
        <v>23</v>
      </c>
      <c r="N2673" t="s">
        <v>23</v>
      </c>
      <c r="O2673" t="s">
        <v>25</v>
      </c>
      <c r="P2673" t="s">
        <v>202</v>
      </c>
      <c r="Q2673" t="s">
        <v>50</v>
      </c>
      <c r="R2673" t="s">
        <v>1151</v>
      </c>
      <c r="S2673" t="s">
        <v>6480</v>
      </c>
    </row>
    <row r="2674" spans="1:19">
      <c r="A2674" t="s">
        <v>6481</v>
      </c>
      <c r="B2674" s="1">
        <v>44972</v>
      </c>
      <c r="C2674" t="s">
        <v>22</v>
      </c>
      <c r="D2674">
        <v>69</v>
      </c>
      <c r="E2674" t="s">
        <v>39</v>
      </c>
      <c r="F2674">
        <v>0</v>
      </c>
      <c r="G2674">
        <v>3</v>
      </c>
      <c r="H2674" t="s">
        <v>3686</v>
      </c>
      <c r="I2674">
        <v>5983</v>
      </c>
      <c r="J2674">
        <v>0</v>
      </c>
      <c r="K2674">
        <v>30</v>
      </c>
      <c r="M2674" t="s">
        <v>23</v>
      </c>
      <c r="N2674" t="s">
        <v>23</v>
      </c>
      <c r="O2674" t="s">
        <v>25</v>
      </c>
      <c r="P2674" t="s">
        <v>164</v>
      </c>
      <c r="Q2674" t="s">
        <v>50</v>
      </c>
      <c r="R2674" t="s">
        <v>474</v>
      </c>
      <c r="S2674" t="s">
        <v>6482</v>
      </c>
    </row>
    <row r="2675" spans="1:19">
      <c r="A2675" t="s">
        <v>6483</v>
      </c>
      <c r="B2675" s="1">
        <v>44125</v>
      </c>
      <c r="C2675" t="s">
        <v>33</v>
      </c>
      <c r="D2675">
        <v>25</v>
      </c>
      <c r="E2675" t="s">
        <v>23</v>
      </c>
      <c r="F2675">
        <v>0</v>
      </c>
      <c r="G2675">
        <v>3</v>
      </c>
      <c r="H2675" t="s">
        <v>3686</v>
      </c>
      <c r="I2675">
        <v>6407</v>
      </c>
      <c r="J2675">
        <v>1</v>
      </c>
      <c r="K2675">
        <v>58</v>
      </c>
      <c r="L2675" t="s">
        <v>142</v>
      </c>
      <c r="M2675" t="s">
        <v>23</v>
      </c>
      <c r="N2675" t="s">
        <v>23</v>
      </c>
      <c r="O2675" t="s">
        <v>56</v>
      </c>
      <c r="P2675" t="s">
        <v>164</v>
      </c>
      <c r="Q2675" t="s">
        <v>50</v>
      </c>
      <c r="R2675" t="s">
        <v>905</v>
      </c>
      <c r="S2675" t="s">
        <v>6484</v>
      </c>
    </row>
    <row r="2676" spans="1:19">
      <c r="A2676" t="s">
        <v>6485</v>
      </c>
      <c r="B2676" s="1">
        <v>43692</v>
      </c>
      <c r="C2676" t="s">
        <v>33</v>
      </c>
      <c r="D2676">
        <v>40</v>
      </c>
      <c r="E2676" t="s">
        <v>39</v>
      </c>
      <c r="F2676">
        <v>0</v>
      </c>
      <c r="G2676">
        <v>3</v>
      </c>
      <c r="H2676" t="s">
        <v>3686</v>
      </c>
      <c r="I2676">
        <v>4708</v>
      </c>
      <c r="J2676">
        <v>0</v>
      </c>
      <c r="K2676">
        <v>72</v>
      </c>
      <c r="M2676" t="s">
        <v>23</v>
      </c>
      <c r="N2676" t="s">
        <v>23</v>
      </c>
      <c r="O2676" t="s">
        <v>25</v>
      </c>
      <c r="P2676" t="s">
        <v>164</v>
      </c>
      <c r="Q2676" t="s">
        <v>50</v>
      </c>
      <c r="R2676" t="s">
        <v>6486</v>
      </c>
      <c r="S2676" t="s">
        <v>6487</v>
      </c>
    </row>
    <row r="2677" spans="1:19">
      <c r="A2677" t="s">
        <v>6488</v>
      </c>
      <c r="B2677" s="1">
        <v>44575</v>
      </c>
      <c r="C2677" t="s">
        <v>22</v>
      </c>
      <c r="D2677">
        <v>50</v>
      </c>
      <c r="E2677" t="s">
        <v>39</v>
      </c>
      <c r="F2677">
        <v>0</v>
      </c>
      <c r="G2677">
        <v>3</v>
      </c>
      <c r="H2677" t="s">
        <v>3686</v>
      </c>
      <c r="I2677">
        <v>5845</v>
      </c>
      <c r="J2677">
        <v>0</v>
      </c>
      <c r="K2677">
        <v>43</v>
      </c>
      <c r="M2677" t="s">
        <v>23</v>
      </c>
      <c r="N2677" t="s">
        <v>23</v>
      </c>
      <c r="O2677" t="s">
        <v>25</v>
      </c>
      <c r="P2677" t="s">
        <v>202</v>
      </c>
      <c r="Q2677" t="s">
        <v>50</v>
      </c>
      <c r="R2677" t="s">
        <v>2128</v>
      </c>
      <c r="S2677" t="s">
        <v>6489</v>
      </c>
    </row>
    <row r="2678" spans="1:19">
      <c r="A2678" t="s">
        <v>6490</v>
      </c>
      <c r="B2678" s="1">
        <v>43922</v>
      </c>
      <c r="C2678" t="s">
        <v>22</v>
      </c>
      <c r="D2678">
        <v>34</v>
      </c>
      <c r="E2678" t="s">
        <v>39</v>
      </c>
      <c r="F2678">
        <v>0</v>
      </c>
      <c r="G2678">
        <v>3</v>
      </c>
      <c r="H2678" t="s">
        <v>3686</v>
      </c>
      <c r="I2678">
        <v>5044</v>
      </c>
      <c r="J2678">
        <v>0</v>
      </c>
      <c r="K2678">
        <v>64</v>
      </c>
      <c r="M2678" t="s">
        <v>23</v>
      </c>
      <c r="N2678" t="s">
        <v>23</v>
      </c>
      <c r="O2678" t="s">
        <v>25</v>
      </c>
      <c r="P2678" t="s">
        <v>202</v>
      </c>
      <c r="Q2678" t="s">
        <v>50</v>
      </c>
      <c r="R2678" t="s">
        <v>1019</v>
      </c>
      <c r="S2678" t="s">
        <v>6491</v>
      </c>
    </row>
    <row r="2679" spans="1:19">
      <c r="A2679" t="s">
        <v>6492</v>
      </c>
      <c r="B2679" s="1">
        <v>44796</v>
      </c>
      <c r="C2679" t="s">
        <v>22</v>
      </c>
      <c r="D2679">
        <v>27</v>
      </c>
      <c r="E2679" t="s">
        <v>39</v>
      </c>
      <c r="F2679">
        <v>0</v>
      </c>
      <c r="G2679">
        <v>3</v>
      </c>
      <c r="H2679" t="s">
        <v>3686</v>
      </c>
      <c r="I2679">
        <v>4830</v>
      </c>
      <c r="J2679">
        <v>0</v>
      </c>
      <c r="K2679">
        <v>36</v>
      </c>
      <c r="L2679" t="s">
        <v>40</v>
      </c>
      <c r="M2679" t="s">
        <v>23</v>
      </c>
      <c r="N2679" t="s">
        <v>23</v>
      </c>
      <c r="O2679" t="s">
        <v>56</v>
      </c>
      <c r="P2679" t="s">
        <v>26</v>
      </c>
      <c r="Q2679" t="s">
        <v>50</v>
      </c>
      <c r="R2679" t="s">
        <v>2116</v>
      </c>
      <c r="S2679" t="s">
        <v>6493</v>
      </c>
    </row>
    <row r="2680" spans="1:19">
      <c r="A2680" t="s">
        <v>6494</v>
      </c>
      <c r="B2680" s="1">
        <v>43865</v>
      </c>
      <c r="C2680" t="s">
        <v>33</v>
      </c>
      <c r="D2680">
        <v>59</v>
      </c>
      <c r="E2680" t="s">
        <v>23</v>
      </c>
      <c r="F2680">
        <v>0</v>
      </c>
      <c r="G2680">
        <v>3</v>
      </c>
      <c r="H2680" t="s">
        <v>3686</v>
      </c>
      <c r="I2680">
        <v>4488</v>
      </c>
      <c r="J2680">
        <v>10</v>
      </c>
      <c r="K2680">
        <v>66</v>
      </c>
      <c r="M2680" t="s">
        <v>23</v>
      </c>
      <c r="N2680" t="s">
        <v>23</v>
      </c>
      <c r="O2680" t="s">
        <v>25</v>
      </c>
      <c r="P2680" t="s">
        <v>202</v>
      </c>
      <c r="Q2680" t="s">
        <v>27</v>
      </c>
      <c r="R2680" t="s">
        <v>2908</v>
      </c>
      <c r="S2680" t="s">
        <v>6495</v>
      </c>
    </row>
    <row r="2681" spans="1:19">
      <c r="A2681" t="s">
        <v>6496</v>
      </c>
      <c r="B2681" s="1">
        <v>45739</v>
      </c>
      <c r="C2681" t="s">
        <v>33</v>
      </c>
      <c r="D2681">
        <v>44</v>
      </c>
      <c r="E2681" t="s">
        <v>39</v>
      </c>
      <c r="F2681">
        <v>0</v>
      </c>
      <c r="G2681">
        <v>3</v>
      </c>
      <c r="H2681" t="s">
        <v>3686</v>
      </c>
      <c r="I2681">
        <v>5263</v>
      </c>
      <c r="J2681">
        <v>0</v>
      </c>
      <c r="K2681">
        <v>5</v>
      </c>
      <c r="M2681" t="s">
        <v>23</v>
      </c>
      <c r="N2681" t="s">
        <v>39</v>
      </c>
      <c r="P2681" t="s">
        <v>26</v>
      </c>
      <c r="Q2681" t="s">
        <v>50</v>
      </c>
      <c r="R2681" t="s">
        <v>860</v>
      </c>
      <c r="S2681" t="s">
        <v>6497</v>
      </c>
    </row>
    <row r="2682" spans="1:19">
      <c r="A2682" t="s">
        <v>6498</v>
      </c>
      <c r="B2682" s="1">
        <v>45845</v>
      </c>
      <c r="C2682" t="s">
        <v>22</v>
      </c>
      <c r="D2682">
        <v>21</v>
      </c>
      <c r="E2682" t="s">
        <v>23</v>
      </c>
      <c r="F2682">
        <v>0</v>
      </c>
      <c r="G2682">
        <v>3</v>
      </c>
      <c r="H2682" t="s">
        <v>3751</v>
      </c>
      <c r="I2682">
        <v>2539</v>
      </c>
      <c r="J2682">
        <v>1</v>
      </c>
      <c r="K2682">
        <v>1</v>
      </c>
      <c r="L2682" t="s">
        <v>48</v>
      </c>
      <c r="M2682" t="s">
        <v>23</v>
      </c>
      <c r="N2682" t="s">
        <v>39</v>
      </c>
      <c r="P2682" t="s">
        <v>202</v>
      </c>
      <c r="Q2682" t="s">
        <v>84</v>
      </c>
      <c r="R2682" t="s">
        <v>1097</v>
      </c>
      <c r="S2682" t="s">
        <v>6499</v>
      </c>
    </row>
    <row r="2683" spans="1:19">
      <c r="A2683" t="s">
        <v>6500</v>
      </c>
      <c r="B2683" s="1">
        <v>44379</v>
      </c>
      <c r="C2683" t="s">
        <v>33</v>
      </c>
      <c r="D2683">
        <v>56</v>
      </c>
      <c r="E2683" t="s">
        <v>23</v>
      </c>
      <c r="F2683">
        <v>0</v>
      </c>
      <c r="G2683">
        <v>3</v>
      </c>
      <c r="H2683" t="s">
        <v>3686</v>
      </c>
      <c r="I2683">
        <v>5417</v>
      </c>
      <c r="J2683">
        <v>3</v>
      </c>
      <c r="K2683">
        <v>49</v>
      </c>
      <c r="M2683" t="s">
        <v>23</v>
      </c>
      <c r="N2683" t="s">
        <v>23</v>
      </c>
      <c r="O2683" t="s">
        <v>25</v>
      </c>
      <c r="P2683" t="s">
        <v>26</v>
      </c>
      <c r="Q2683" t="s">
        <v>84</v>
      </c>
      <c r="R2683" t="s">
        <v>450</v>
      </c>
      <c r="S2683" t="s">
        <v>6501</v>
      </c>
    </row>
    <row r="2684" spans="1:19">
      <c r="A2684" t="s">
        <v>6502</v>
      </c>
      <c r="B2684" s="1">
        <v>43687</v>
      </c>
      <c r="C2684" t="s">
        <v>33</v>
      </c>
      <c r="D2684">
        <v>32</v>
      </c>
      <c r="E2684" t="s">
        <v>39</v>
      </c>
      <c r="F2684">
        <v>0</v>
      </c>
      <c r="G2684">
        <v>3</v>
      </c>
      <c r="H2684" t="s">
        <v>3686</v>
      </c>
      <c r="I2684">
        <v>5513</v>
      </c>
      <c r="J2684">
        <v>0</v>
      </c>
      <c r="K2684">
        <v>72</v>
      </c>
      <c r="L2684" t="s">
        <v>316</v>
      </c>
      <c r="M2684" t="s">
        <v>23</v>
      </c>
      <c r="N2684" t="s">
        <v>23</v>
      </c>
      <c r="O2684" t="s">
        <v>25</v>
      </c>
      <c r="P2684" t="s">
        <v>164</v>
      </c>
      <c r="Q2684" t="s">
        <v>27</v>
      </c>
      <c r="R2684" t="s">
        <v>419</v>
      </c>
      <c r="S2684" t="s">
        <v>6503</v>
      </c>
    </row>
    <row r="2685" spans="1:19">
      <c r="A2685" t="s">
        <v>6504</v>
      </c>
      <c r="B2685" s="1">
        <v>45861</v>
      </c>
      <c r="C2685" t="s">
        <v>22</v>
      </c>
      <c r="D2685">
        <v>61</v>
      </c>
      <c r="E2685" t="s">
        <v>39</v>
      </c>
      <c r="F2685">
        <v>1</v>
      </c>
      <c r="G2685">
        <v>3</v>
      </c>
      <c r="H2685" t="s">
        <v>3751</v>
      </c>
      <c r="I2685">
        <v>2706</v>
      </c>
      <c r="J2685">
        <v>0</v>
      </c>
      <c r="K2685">
        <v>1</v>
      </c>
      <c r="M2685" t="s">
        <v>23</v>
      </c>
      <c r="N2685" t="s">
        <v>23</v>
      </c>
      <c r="O2685" t="s">
        <v>56</v>
      </c>
      <c r="P2685" t="s">
        <v>26</v>
      </c>
      <c r="Q2685" t="s">
        <v>27</v>
      </c>
      <c r="R2685" t="s">
        <v>1686</v>
      </c>
      <c r="S2685" t="s">
        <v>1795</v>
      </c>
    </row>
    <row r="2686" spans="1:19">
      <c r="A2686" t="s">
        <v>6505</v>
      </c>
      <c r="B2686" s="1">
        <v>44402</v>
      </c>
      <c r="C2686" t="s">
        <v>22</v>
      </c>
      <c r="D2686">
        <v>61</v>
      </c>
      <c r="E2686" t="s">
        <v>23</v>
      </c>
      <c r="F2686">
        <v>1</v>
      </c>
      <c r="G2686">
        <v>3</v>
      </c>
      <c r="H2686" t="s">
        <v>3686</v>
      </c>
      <c r="I2686">
        <v>4301</v>
      </c>
      <c r="J2686">
        <v>7</v>
      </c>
      <c r="K2686">
        <v>49</v>
      </c>
      <c r="L2686" t="s">
        <v>142</v>
      </c>
      <c r="M2686" t="s">
        <v>23</v>
      </c>
      <c r="N2686" t="s">
        <v>23</v>
      </c>
      <c r="O2686" t="s">
        <v>25</v>
      </c>
      <c r="P2686" t="s">
        <v>202</v>
      </c>
      <c r="Q2686" t="s">
        <v>27</v>
      </c>
      <c r="R2686" t="s">
        <v>6506</v>
      </c>
      <c r="S2686" t="s">
        <v>6507</v>
      </c>
    </row>
    <row r="2687" spans="1:19">
      <c r="A2687" t="s">
        <v>6508</v>
      </c>
      <c r="B2687" s="1">
        <v>43700</v>
      </c>
      <c r="C2687" t="s">
        <v>33</v>
      </c>
      <c r="D2687">
        <v>34</v>
      </c>
      <c r="E2687" t="s">
        <v>23</v>
      </c>
      <c r="F2687">
        <v>0</v>
      </c>
      <c r="G2687">
        <v>3</v>
      </c>
      <c r="H2687" t="s">
        <v>3686</v>
      </c>
      <c r="I2687">
        <v>6452</v>
      </c>
      <c r="J2687">
        <v>9</v>
      </c>
      <c r="K2687">
        <v>72</v>
      </c>
      <c r="M2687" t="s">
        <v>23</v>
      </c>
      <c r="N2687" t="s">
        <v>23</v>
      </c>
      <c r="O2687" t="s">
        <v>25</v>
      </c>
      <c r="P2687" t="s">
        <v>164</v>
      </c>
      <c r="Q2687" t="s">
        <v>27</v>
      </c>
      <c r="R2687" t="s">
        <v>2644</v>
      </c>
      <c r="S2687" t="s">
        <v>6509</v>
      </c>
    </row>
    <row r="2688" spans="1:19">
      <c r="A2688" t="s">
        <v>6510</v>
      </c>
      <c r="B2688" s="1">
        <v>44087</v>
      </c>
      <c r="C2688" t="s">
        <v>33</v>
      </c>
      <c r="D2688">
        <v>50</v>
      </c>
      <c r="E2688" t="s">
        <v>23</v>
      </c>
      <c r="F2688">
        <v>2</v>
      </c>
      <c r="G2688">
        <v>3</v>
      </c>
      <c r="H2688" t="s">
        <v>3686</v>
      </c>
      <c r="I2688">
        <v>4617</v>
      </c>
      <c r="J2688">
        <v>5</v>
      </c>
      <c r="K2688">
        <v>59</v>
      </c>
      <c r="L2688" t="s">
        <v>142</v>
      </c>
      <c r="M2688" t="s">
        <v>23</v>
      </c>
      <c r="N2688" t="s">
        <v>23</v>
      </c>
      <c r="O2688" t="s">
        <v>56</v>
      </c>
      <c r="P2688" t="s">
        <v>164</v>
      </c>
      <c r="Q2688" t="s">
        <v>50</v>
      </c>
      <c r="R2688" t="s">
        <v>6511</v>
      </c>
      <c r="S2688" t="s">
        <v>6512</v>
      </c>
    </row>
    <row r="2689" spans="1:19">
      <c r="A2689" t="s">
        <v>6513</v>
      </c>
      <c r="B2689" s="1">
        <v>45864</v>
      </c>
      <c r="C2689" t="s">
        <v>22</v>
      </c>
      <c r="D2689">
        <v>41</v>
      </c>
      <c r="E2689" t="s">
        <v>39</v>
      </c>
      <c r="F2689">
        <v>0</v>
      </c>
      <c r="G2689">
        <v>3</v>
      </c>
      <c r="H2689" t="s">
        <v>3751</v>
      </c>
      <c r="I2689">
        <v>2371</v>
      </c>
      <c r="J2689">
        <v>0</v>
      </c>
      <c r="K2689">
        <v>1</v>
      </c>
      <c r="L2689" t="s">
        <v>48</v>
      </c>
      <c r="M2689" t="s">
        <v>23</v>
      </c>
      <c r="N2689" t="s">
        <v>39</v>
      </c>
      <c r="P2689" t="s">
        <v>26</v>
      </c>
      <c r="Q2689" t="s">
        <v>50</v>
      </c>
      <c r="R2689" t="s">
        <v>4039</v>
      </c>
      <c r="S2689" t="s">
        <v>6514</v>
      </c>
    </row>
    <row r="2690" spans="1:19">
      <c r="A2690" t="s">
        <v>6515</v>
      </c>
      <c r="B2690" s="1">
        <v>45712</v>
      </c>
      <c r="C2690" t="s">
        <v>33</v>
      </c>
      <c r="D2690">
        <v>60</v>
      </c>
      <c r="E2690" t="s">
        <v>39</v>
      </c>
      <c r="F2690">
        <v>0</v>
      </c>
      <c r="G2690">
        <v>3</v>
      </c>
      <c r="H2690" t="s">
        <v>3686</v>
      </c>
      <c r="I2690">
        <v>3142</v>
      </c>
      <c r="J2690">
        <v>0</v>
      </c>
      <c r="K2690">
        <v>6</v>
      </c>
      <c r="M2690" t="s">
        <v>23</v>
      </c>
      <c r="N2690" t="s">
        <v>39</v>
      </c>
      <c r="P2690" t="s">
        <v>26</v>
      </c>
      <c r="Q2690" t="s">
        <v>84</v>
      </c>
      <c r="R2690" t="s">
        <v>657</v>
      </c>
      <c r="S2690" t="s">
        <v>6516</v>
      </c>
    </row>
    <row r="2691" spans="1:19">
      <c r="A2691" t="s">
        <v>6517</v>
      </c>
      <c r="B2691" s="1">
        <v>45569</v>
      </c>
      <c r="C2691" t="s">
        <v>22</v>
      </c>
      <c r="D2691">
        <v>56</v>
      </c>
      <c r="E2691" t="s">
        <v>23</v>
      </c>
      <c r="F2691">
        <v>1</v>
      </c>
      <c r="G2691">
        <v>3</v>
      </c>
      <c r="H2691" t="s">
        <v>3686</v>
      </c>
      <c r="I2691">
        <v>2019</v>
      </c>
      <c r="J2691">
        <v>5</v>
      </c>
      <c r="K2691">
        <v>10</v>
      </c>
      <c r="M2691" t="s">
        <v>23</v>
      </c>
      <c r="N2691" t="s">
        <v>39</v>
      </c>
      <c r="P2691" t="s">
        <v>164</v>
      </c>
      <c r="Q2691" t="s">
        <v>50</v>
      </c>
      <c r="R2691" t="s">
        <v>2195</v>
      </c>
      <c r="S2691" t="s">
        <v>6518</v>
      </c>
    </row>
    <row r="2692" spans="1:19">
      <c r="A2692" t="s">
        <v>6519</v>
      </c>
      <c r="B2692" s="1">
        <v>43807</v>
      </c>
      <c r="C2692" t="s">
        <v>22</v>
      </c>
      <c r="D2692">
        <v>45</v>
      </c>
      <c r="E2692" t="s">
        <v>23</v>
      </c>
      <c r="F2692">
        <v>3</v>
      </c>
      <c r="G2692">
        <v>3</v>
      </c>
      <c r="H2692" t="s">
        <v>3686</v>
      </c>
      <c r="I2692">
        <v>4165</v>
      </c>
      <c r="J2692">
        <v>1</v>
      </c>
      <c r="K2692">
        <v>68</v>
      </c>
      <c r="L2692" t="s">
        <v>316</v>
      </c>
      <c r="M2692" t="s">
        <v>23</v>
      </c>
      <c r="N2692" t="s">
        <v>39</v>
      </c>
      <c r="P2692" t="s">
        <v>164</v>
      </c>
      <c r="Q2692" t="s">
        <v>27</v>
      </c>
      <c r="R2692" t="s">
        <v>869</v>
      </c>
      <c r="S2692" t="s">
        <v>6520</v>
      </c>
    </row>
    <row r="2693" spans="1:19">
      <c r="A2693" t="s">
        <v>6521</v>
      </c>
      <c r="B2693" s="1">
        <v>43755</v>
      </c>
      <c r="C2693" t="s">
        <v>22</v>
      </c>
      <c r="D2693">
        <v>58</v>
      </c>
      <c r="E2693" t="s">
        <v>23</v>
      </c>
      <c r="F2693">
        <v>0</v>
      </c>
      <c r="G2693">
        <v>3</v>
      </c>
      <c r="H2693" t="s">
        <v>3686</v>
      </c>
      <c r="I2693">
        <v>4120</v>
      </c>
      <c r="J2693">
        <v>10</v>
      </c>
      <c r="K2693">
        <v>70</v>
      </c>
      <c r="L2693" t="s">
        <v>316</v>
      </c>
      <c r="M2693" t="s">
        <v>23</v>
      </c>
      <c r="N2693" t="s">
        <v>23</v>
      </c>
      <c r="O2693" t="s">
        <v>25</v>
      </c>
      <c r="P2693" t="s">
        <v>164</v>
      </c>
      <c r="Q2693" t="s">
        <v>50</v>
      </c>
      <c r="R2693" t="s">
        <v>901</v>
      </c>
      <c r="S2693" t="s">
        <v>6522</v>
      </c>
    </row>
    <row r="2694" spans="1:19">
      <c r="A2694" t="s">
        <v>6523</v>
      </c>
      <c r="B2694" s="1">
        <v>43825</v>
      </c>
      <c r="C2694" t="s">
        <v>22</v>
      </c>
      <c r="D2694">
        <v>25</v>
      </c>
      <c r="E2694" t="s">
        <v>23</v>
      </c>
      <c r="F2694">
        <v>0</v>
      </c>
      <c r="G2694">
        <v>3</v>
      </c>
      <c r="H2694" t="s">
        <v>3686</v>
      </c>
      <c r="I2694">
        <v>5015</v>
      </c>
      <c r="J2694">
        <v>2</v>
      </c>
      <c r="K2694">
        <v>68</v>
      </c>
      <c r="L2694" t="s">
        <v>316</v>
      </c>
      <c r="M2694" t="s">
        <v>23</v>
      </c>
      <c r="N2694" t="s">
        <v>23</v>
      </c>
      <c r="O2694" t="s">
        <v>25</v>
      </c>
      <c r="P2694" t="s">
        <v>26</v>
      </c>
      <c r="Q2694" t="s">
        <v>27</v>
      </c>
      <c r="R2694" t="s">
        <v>6524</v>
      </c>
      <c r="S2694" t="s">
        <v>6525</v>
      </c>
    </row>
    <row r="2695" spans="1:19">
      <c r="A2695" t="s">
        <v>6526</v>
      </c>
      <c r="B2695" s="1">
        <v>43732</v>
      </c>
      <c r="C2695" t="s">
        <v>33</v>
      </c>
      <c r="D2695">
        <v>28</v>
      </c>
      <c r="E2695" t="s">
        <v>23</v>
      </c>
      <c r="F2695">
        <v>2</v>
      </c>
      <c r="G2695">
        <v>3</v>
      </c>
      <c r="H2695" t="s">
        <v>3686</v>
      </c>
      <c r="I2695">
        <v>6015</v>
      </c>
      <c r="J2695">
        <v>1</v>
      </c>
      <c r="K2695">
        <v>71</v>
      </c>
      <c r="L2695" t="s">
        <v>316</v>
      </c>
      <c r="M2695" t="s">
        <v>23</v>
      </c>
      <c r="N2695" t="s">
        <v>39</v>
      </c>
      <c r="P2695" t="s">
        <v>164</v>
      </c>
      <c r="Q2695" t="s">
        <v>50</v>
      </c>
      <c r="R2695" t="s">
        <v>226</v>
      </c>
      <c r="S2695" t="s">
        <v>6527</v>
      </c>
    </row>
    <row r="2696" spans="1:19">
      <c r="A2696" t="s">
        <v>6528</v>
      </c>
      <c r="B2696" s="1">
        <v>44641</v>
      </c>
      <c r="C2696" t="s">
        <v>33</v>
      </c>
      <c r="D2696">
        <v>25</v>
      </c>
      <c r="E2696" t="s">
        <v>23</v>
      </c>
      <c r="F2696">
        <v>3</v>
      </c>
      <c r="G2696">
        <v>3</v>
      </c>
      <c r="H2696" t="s">
        <v>3686</v>
      </c>
      <c r="I2696">
        <v>3539</v>
      </c>
      <c r="J2696">
        <v>2</v>
      </c>
      <c r="K2696">
        <v>41</v>
      </c>
      <c r="M2696" t="s">
        <v>23</v>
      </c>
      <c r="N2696" t="s">
        <v>23</v>
      </c>
      <c r="O2696" t="s">
        <v>25</v>
      </c>
      <c r="P2696" t="s">
        <v>26</v>
      </c>
      <c r="Q2696" t="s">
        <v>27</v>
      </c>
      <c r="R2696" t="s">
        <v>1385</v>
      </c>
      <c r="S2696" t="s">
        <v>6529</v>
      </c>
    </row>
    <row r="2697" spans="1:19">
      <c r="A2697" t="s">
        <v>6530</v>
      </c>
      <c r="B2697" s="1">
        <v>44318</v>
      </c>
      <c r="C2697" t="s">
        <v>22</v>
      </c>
      <c r="D2697">
        <v>20</v>
      </c>
      <c r="E2697" t="s">
        <v>23</v>
      </c>
      <c r="F2697">
        <v>0</v>
      </c>
      <c r="G2697">
        <v>3</v>
      </c>
      <c r="H2697" t="s">
        <v>3686</v>
      </c>
      <c r="I2697">
        <v>5703</v>
      </c>
      <c r="J2697">
        <v>5</v>
      </c>
      <c r="K2697">
        <v>51</v>
      </c>
      <c r="L2697" t="s">
        <v>142</v>
      </c>
      <c r="M2697" t="s">
        <v>23</v>
      </c>
      <c r="N2697" t="s">
        <v>23</v>
      </c>
      <c r="O2697" t="s">
        <v>56</v>
      </c>
      <c r="P2697" t="s">
        <v>164</v>
      </c>
      <c r="Q2697" t="s">
        <v>50</v>
      </c>
      <c r="R2697" t="s">
        <v>471</v>
      </c>
      <c r="S2697" t="s">
        <v>6531</v>
      </c>
    </row>
    <row r="2698" spans="1:19">
      <c r="A2698" t="s">
        <v>6532</v>
      </c>
      <c r="B2698" s="1">
        <v>44026</v>
      </c>
      <c r="C2698" t="s">
        <v>33</v>
      </c>
      <c r="D2698">
        <v>27</v>
      </c>
      <c r="E2698" t="s">
        <v>23</v>
      </c>
      <c r="F2698">
        <v>1</v>
      </c>
      <c r="G2698">
        <v>3</v>
      </c>
      <c r="H2698" t="s">
        <v>3686</v>
      </c>
      <c r="I2698">
        <v>5381</v>
      </c>
      <c r="J2698">
        <v>1</v>
      </c>
      <c r="K2698">
        <v>61</v>
      </c>
      <c r="L2698" t="s">
        <v>142</v>
      </c>
      <c r="M2698" t="s">
        <v>23</v>
      </c>
      <c r="N2698" t="s">
        <v>23</v>
      </c>
      <c r="O2698" t="s">
        <v>49</v>
      </c>
      <c r="P2698" t="s">
        <v>26</v>
      </c>
      <c r="Q2698" t="s">
        <v>27</v>
      </c>
      <c r="R2698" t="s">
        <v>4809</v>
      </c>
      <c r="S2698" t="s">
        <v>6533</v>
      </c>
    </row>
    <row r="2699" spans="1:19">
      <c r="A2699" t="s">
        <v>6534</v>
      </c>
      <c r="B2699" s="1">
        <v>43865</v>
      </c>
      <c r="C2699" t="s">
        <v>22</v>
      </c>
      <c r="D2699">
        <v>59</v>
      </c>
      <c r="E2699" t="s">
        <v>23</v>
      </c>
      <c r="F2699">
        <v>2</v>
      </c>
      <c r="G2699">
        <v>3</v>
      </c>
      <c r="H2699" t="s">
        <v>3686</v>
      </c>
      <c r="I2699">
        <v>5500</v>
      </c>
      <c r="J2699">
        <v>10</v>
      </c>
      <c r="K2699">
        <v>66</v>
      </c>
      <c r="L2699" t="s">
        <v>316</v>
      </c>
      <c r="M2699" t="s">
        <v>23</v>
      </c>
      <c r="N2699" t="s">
        <v>23</v>
      </c>
      <c r="O2699" t="s">
        <v>56</v>
      </c>
      <c r="P2699" t="s">
        <v>164</v>
      </c>
      <c r="Q2699" t="s">
        <v>50</v>
      </c>
      <c r="R2699" t="s">
        <v>5791</v>
      </c>
      <c r="S2699" t="s">
        <v>6535</v>
      </c>
    </row>
    <row r="2700" spans="1:19">
      <c r="A2700" t="s">
        <v>6536</v>
      </c>
      <c r="B2700" s="1">
        <v>43887</v>
      </c>
      <c r="C2700" t="s">
        <v>33</v>
      </c>
      <c r="D2700">
        <v>44</v>
      </c>
      <c r="E2700" t="s">
        <v>39</v>
      </c>
      <c r="F2700">
        <v>0</v>
      </c>
      <c r="G2700">
        <v>3</v>
      </c>
      <c r="H2700" t="s">
        <v>3686</v>
      </c>
      <c r="I2700">
        <v>4494</v>
      </c>
      <c r="J2700">
        <v>0</v>
      </c>
      <c r="K2700">
        <v>66</v>
      </c>
      <c r="L2700" t="s">
        <v>316</v>
      </c>
      <c r="M2700" t="s">
        <v>23</v>
      </c>
      <c r="N2700" t="s">
        <v>23</v>
      </c>
      <c r="O2700" t="s">
        <v>25</v>
      </c>
      <c r="P2700" t="s">
        <v>202</v>
      </c>
      <c r="Q2700" t="s">
        <v>27</v>
      </c>
      <c r="R2700" t="s">
        <v>6537</v>
      </c>
      <c r="S2700" t="s">
        <v>6538</v>
      </c>
    </row>
    <row r="2701" spans="1:19">
      <c r="A2701" t="s">
        <v>6539</v>
      </c>
      <c r="B2701" s="1">
        <v>45223</v>
      </c>
      <c r="C2701" t="s">
        <v>33</v>
      </c>
      <c r="D2701">
        <v>60</v>
      </c>
      <c r="E2701" t="s">
        <v>23</v>
      </c>
      <c r="F2701">
        <v>0</v>
      </c>
      <c r="G2701">
        <v>3</v>
      </c>
      <c r="H2701" t="s">
        <v>3686</v>
      </c>
      <c r="I2701">
        <v>5722</v>
      </c>
      <c r="J2701">
        <v>1</v>
      </c>
      <c r="K2701">
        <v>22</v>
      </c>
      <c r="L2701" t="s">
        <v>97</v>
      </c>
      <c r="M2701" t="s">
        <v>23</v>
      </c>
      <c r="N2701" t="s">
        <v>23</v>
      </c>
      <c r="O2701" t="s">
        <v>56</v>
      </c>
      <c r="P2701" t="s">
        <v>26</v>
      </c>
      <c r="Q2701" t="s">
        <v>50</v>
      </c>
      <c r="R2701" t="s">
        <v>132</v>
      </c>
      <c r="S2701" t="s">
        <v>6540</v>
      </c>
    </row>
    <row r="2702" spans="1:19">
      <c r="A2702" t="s">
        <v>6541</v>
      </c>
      <c r="B2702" s="1">
        <v>43743</v>
      </c>
      <c r="C2702" t="s">
        <v>33</v>
      </c>
      <c r="D2702">
        <v>26</v>
      </c>
      <c r="E2702" t="s">
        <v>23</v>
      </c>
      <c r="F2702">
        <v>3</v>
      </c>
      <c r="G2702">
        <v>3</v>
      </c>
      <c r="H2702" t="s">
        <v>3686</v>
      </c>
      <c r="I2702">
        <v>4098</v>
      </c>
      <c r="J2702">
        <v>4</v>
      </c>
      <c r="K2702">
        <v>70</v>
      </c>
      <c r="M2702" t="s">
        <v>23</v>
      </c>
      <c r="N2702" t="s">
        <v>23</v>
      </c>
      <c r="O2702" t="s">
        <v>25</v>
      </c>
      <c r="P2702" t="s">
        <v>164</v>
      </c>
      <c r="Q2702" t="s">
        <v>27</v>
      </c>
      <c r="R2702" t="s">
        <v>5201</v>
      </c>
      <c r="S2702" t="s">
        <v>6542</v>
      </c>
    </row>
    <row r="2703" spans="1:19">
      <c r="A2703" t="s">
        <v>6543</v>
      </c>
      <c r="B2703" s="1">
        <v>43774</v>
      </c>
      <c r="C2703" t="s">
        <v>22</v>
      </c>
      <c r="D2703">
        <v>52</v>
      </c>
      <c r="E2703" t="s">
        <v>23</v>
      </c>
      <c r="F2703">
        <v>1</v>
      </c>
      <c r="G2703">
        <v>3</v>
      </c>
      <c r="H2703" t="s">
        <v>3686</v>
      </c>
      <c r="I2703">
        <v>5987</v>
      </c>
      <c r="J2703">
        <v>3</v>
      </c>
      <c r="K2703">
        <v>69</v>
      </c>
      <c r="M2703" t="s">
        <v>39</v>
      </c>
      <c r="N2703" t="s">
        <v>23</v>
      </c>
      <c r="O2703" t="s">
        <v>49</v>
      </c>
      <c r="P2703" t="s">
        <v>164</v>
      </c>
      <c r="Q2703" t="s">
        <v>50</v>
      </c>
      <c r="R2703" t="s">
        <v>1753</v>
      </c>
      <c r="S2703" t="s">
        <v>6544</v>
      </c>
    </row>
    <row r="2704" spans="1:19">
      <c r="A2704" t="s">
        <v>6545</v>
      </c>
      <c r="B2704" s="1">
        <v>43908</v>
      </c>
      <c r="C2704" t="s">
        <v>33</v>
      </c>
      <c r="D2704">
        <v>35</v>
      </c>
      <c r="E2704" t="s">
        <v>23</v>
      </c>
      <c r="F2704">
        <v>0</v>
      </c>
      <c r="G2704">
        <v>3</v>
      </c>
      <c r="H2704" t="s">
        <v>3686</v>
      </c>
      <c r="I2704">
        <v>5313</v>
      </c>
      <c r="J2704">
        <v>3</v>
      </c>
      <c r="K2704">
        <v>65</v>
      </c>
      <c r="L2704" t="s">
        <v>142</v>
      </c>
      <c r="M2704" t="s">
        <v>23</v>
      </c>
      <c r="N2704" t="s">
        <v>23</v>
      </c>
      <c r="O2704" t="s">
        <v>25</v>
      </c>
      <c r="P2704" t="s">
        <v>26</v>
      </c>
      <c r="Q2704" t="s">
        <v>27</v>
      </c>
      <c r="R2704" t="s">
        <v>2513</v>
      </c>
      <c r="S2704" t="s">
        <v>6546</v>
      </c>
    </row>
    <row r="2705" spans="1:19">
      <c r="A2705" t="s">
        <v>6547</v>
      </c>
      <c r="B2705" s="1">
        <v>45370</v>
      </c>
      <c r="C2705" t="s">
        <v>33</v>
      </c>
      <c r="D2705">
        <v>53</v>
      </c>
      <c r="E2705" t="s">
        <v>39</v>
      </c>
      <c r="F2705">
        <v>0</v>
      </c>
      <c r="G2705">
        <v>3</v>
      </c>
      <c r="H2705" t="s">
        <v>3686</v>
      </c>
      <c r="I2705">
        <v>3650</v>
      </c>
      <c r="J2705">
        <v>0</v>
      </c>
      <c r="K2705">
        <v>17</v>
      </c>
      <c r="L2705" t="s">
        <v>97</v>
      </c>
      <c r="M2705" t="s">
        <v>23</v>
      </c>
      <c r="N2705" t="s">
        <v>23</v>
      </c>
      <c r="O2705" t="s">
        <v>25</v>
      </c>
      <c r="P2705" t="s">
        <v>26</v>
      </c>
      <c r="Q2705" t="s">
        <v>27</v>
      </c>
      <c r="R2705" t="s">
        <v>3356</v>
      </c>
      <c r="S2705" t="s">
        <v>6548</v>
      </c>
    </row>
    <row r="2706" spans="1:19">
      <c r="A2706" t="s">
        <v>6549</v>
      </c>
      <c r="B2706" s="1">
        <v>44734</v>
      </c>
      <c r="C2706" t="s">
        <v>33</v>
      </c>
      <c r="D2706">
        <v>60</v>
      </c>
      <c r="E2706" t="s">
        <v>23</v>
      </c>
      <c r="F2706">
        <v>2</v>
      </c>
      <c r="G2706">
        <v>3</v>
      </c>
      <c r="H2706" t="s">
        <v>3686</v>
      </c>
      <c r="I2706">
        <v>4623</v>
      </c>
      <c r="J2706">
        <v>1</v>
      </c>
      <c r="K2706">
        <v>38</v>
      </c>
      <c r="M2706" t="s">
        <v>23</v>
      </c>
      <c r="N2706" t="s">
        <v>39</v>
      </c>
      <c r="P2706" t="s">
        <v>202</v>
      </c>
      <c r="Q2706" t="s">
        <v>50</v>
      </c>
      <c r="R2706" t="s">
        <v>2422</v>
      </c>
      <c r="S2706" t="s">
        <v>6550</v>
      </c>
    </row>
    <row r="2707" spans="1:19">
      <c r="A2707" t="s">
        <v>6551</v>
      </c>
      <c r="B2707" s="1">
        <v>43760</v>
      </c>
      <c r="C2707" t="s">
        <v>33</v>
      </c>
      <c r="D2707">
        <v>38</v>
      </c>
      <c r="E2707" t="s">
        <v>23</v>
      </c>
      <c r="F2707">
        <v>3</v>
      </c>
      <c r="G2707">
        <v>3</v>
      </c>
      <c r="H2707" t="s">
        <v>3686</v>
      </c>
      <c r="I2707">
        <v>5261</v>
      </c>
      <c r="J2707">
        <v>1</v>
      </c>
      <c r="K2707">
        <v>70</v>
      </c>
      <c r="M2707" t="s">
        <v>23</v>
      </c>
      <c r="N2707" t="s">
        <v>39</v>
      </c>
      <c r="P2707" t="s">
        <v>164</v>
      </c>
      <c r="Q2707" t="s">
        <v>50</v>
      </c>
      <c r="R2707" t="s">
        <v>4088</v>
      </c>
      <c r="S2707" t="s">
        <v>6552</v>
      </c>
    </row>
    <row r="2708" spans="1:19">
      <c r="A2708" t="s">
        <v>6553</v>
      </c>
      <c r="B2708" s="1">
        <v>44178</v>
      </c>
      <c r="C2708" t="s">
        <v>33</v>
      </c>
      <c r="D2708">
        <v>25</v>
      </c>
      <c r="E2708" t="s">
        <v>23</v>
      </c>
      <c r="F2708">
        <v>1</v>
      </c>
      <c r="G2708">
        <v>3</v>
      </c>
      <c r="H2708" t="s">
        <v>3686</v>
      </c>
      <c r="I2708">
        <v>6494</v>
      </c>
      <c r="J2708">
        <v>7</v>
      </c>
      <c r="K2708">
        <v>56</v>
      </c>
      <c r="M2708" t="s">
        <v>23</v>
      </c>
      <c r="N2708" t="s">
        <v>23</v>
      </c>
      <c r="O2708" t="s">
        <v>49</v>
      </c>
      <c r="P2708" t="s">
        <v>202</v>
      </c>
      <c r="Q2708" t="s">
        <v>27</v>
      </c>
      <c r="R2708" t="s">
        <v>4944</v>
      </c>
      <c r="S2708" t="s">
        <v>6554</v>
      </c>
    </row>
    <row r="2709" spans="1:19">
      <c r="A2709" t="s">
        <v>6555</v>
      </c>
      <c r="B2709" s="1">
        <v>44657</v>
      </c>
      <c r="C2709" t="s">
        <v>33</v>
      </c>
      <c r="D2709">
        <v>54</v>
      </c>
      <c r="E2709" t="s">
        <v>39</v>
      </c>
      <c r="F2709">
        <v>0</v>
      </c>
      <c r="G2709">
        <v>3</v>
      </c>
      <c r="H2709" t="s">
        <v>3686</v>
      </c>
      <c r="I2709">
        <v>3819</v>
      </c>
      <c r="J2709">
        <v>0</v>
      </c>
      <c r="K2709">
        <v>40</v>
      </c>
      <c r="L2709" t="s">
        <v>142</v>
      </c>
      <c r="M2709" t="s">
        <v>23</v>
      </c>
      <c r="N2709" t="s">
        <v>23</v>
      </c>
      <c r="O2709" t="s">
        <v>25</v>
      </c>
      <c r="P2709" t="s">
        <v>26</v>
      </c>
      <c r="Q2709" t="s">
        <v>27</v>
      </c>
      <c r="R2709" t="s">
        <v>671</v>
      </c>
      <c r="S2709" t="s">
        <v>6556</v>
      </c>
    </row>
    <row r="2710" spans="1:19">
      <c r="A2710" t="s">
        <v>6557</v>
      </c>
      <c r="B2710" s="1">
        <v>43712</v>
      </c>
      <c r="C2710" t="s">
        <v>33</v>
      </c>
      <c r="D2710">
        <v>73</v>
      </c>
      <c r="E2710" t="s">
        <v>23</v>
      </c>
      <c r="F2710">
        <v>0</v>
      </c>
      <c r="G2710">
        <v>3</v>
      </c>
      <c r="H2710" t="s">
        <v>3686</v>
      </c>
      <c r="I2710">
        <v>4583</v>
      </c>
      <c r="J2710">
        <v>4</v>
      </c>
      <c r="K2710">
        <v>71</v>
      </c>
      <c r="L2710" t="s">
        <v>316</v>
      </c>
      <c r="M2710" t="s">
        <v>23</v>
      </c>
      <c r="N2710" t="s">
        <v>23</v>
      </c>
      <c r="O2710" t="s">
        <v>25</v>
      </c>
      <c r="P2710" t="s">
        <v>164</v>
      </c>
      <c r="Q2710" t="s">
        <v>50</v>
      </c>
      <c r="R2710" t="s">
        <v>953</v>
      </c>
      <c r="S2710" t="s">
        <v>6558</v>
      </c>
    </row>
    <row r="2711" spans="1:19">
      <c r="A2711" t="s">
        <v>6559</v>
      </c>
      <c r="B2711" s="1">
        <v>43699</v>
      </c>
      <c r="C2711" t="s">
        <v>22</v>
      </c>
      <c r="D2711">
        <v>67</v>
      </c>
      <c r="E2711" t="s">
        <v>23</v>
      </c>
      <c r="F2711">
        <v>2</v>
      </c>
      <c r="G2711">
        <v>3</v>
      </c>
      <c r="H2711" t="s">
        <v>3686</v>
      </c>
      <c r="I2711">
        <v>5092</v>
      </c>
      <c r="J2711">
        <v>4</v>
      </c>
      <c r="K2711">
        <v>72</v>
      </c>
      <c r="M2711" t="s">
        <v>23</v>
      </c>
      <c r="N2711" t="s">
        <v>23</v>
      </c>
      <c r="O2711" t="s">
        <v>25</v>
      </c>
      <c r="P2711" t="s">
        <v>164</v>
      </c>
      <c r="Q2711" t="s">
        <v>50</v>
      </c>
      <c r="R2711" t="s">
        <v>2794</v>
      </c>
      <c r="S2711" t="s">
        <v>6560</v>
      </c>
    </row>
    <row r="2712" spans="1:19">
      <c r="A2712" t="s">
        <v>6561</v>
      </c>
      <c r="B2712" s="1">
        <v>44364</v>
      </c>
      <c r="C2712" t="s">
        <v>33</v>
      </c>
      <c r="D2712">
        <v>70</v>
      </c>
      <c r="E2712" t="s">
        <v>23</v>
      </c>
      <c r="F2712">
        <v>0</v>
      </c>
      <c r="G2712">
        <v>3</v>
      </c>
      <c r="H2712" t="s">
        <v>3686</v>
      </c>
      <c r="I2712">
        <v>5211</v>
      </c>
      <c r="J2712">
        <v>1</v>
      </c>
      <c r="K2712">
        <v>50</v>
      </c>
      <c r="L2712" t="s">
        <v>142</v>
      </c>
      <c r="M2712" t="s">
        <v>23</v>
      </c>
      <c r="N2712" t="s">
        <v>23</v>
      </c>
      <c r="O2712" t="s">
        <v>25</v>
      </c>
      <c r="P2712" t="s">
        <v>26</v>
      </c>
      <c r="Q2712" t="s">
        <v>27</v>
      </c>
      <c r="R2712" t="s">
        <v>1911</v>
      </c>
      <c r="S2712" t="s">
        <v>6562</v>
      </c>
    </row>
    <row r="2713" spans="1:19">
      <c r="A2713" t="s">
        <v>6563</v>
      </c>
      <c r="B2713" s="1">
        <v>45790</v>
      </c>
      <c r="C2713" t="s">
        <v>33</v>
      </c>
      <c r="D2713">
        <v>51</v>
      </c>
      <c r="E2713" t="s">
        <v>39</v>
      </c>
      <c r="F2713">
        <v>3</v>
      </c>
      <c r="G2713">
        <v>3</v>
      </c>
      <c r="H2713" t="s">
        <v>3751</v>
      </c>
      <c r="I2713">
        <v>5613</v>
      </c>
      <c r="J2713">
        <v>0</v>
      </c>
      <c r="K2713">
        <v>3</v>
      </c>
      <c r="L2713" t="s">
        <v>48</v>
      </c>
      <c r="M2713" t="s">
        <v>23</v>
      </c>
      <c r="N2713" t="s">
        <v>23</v>
      </c>
      <c r="O2713" t="s">
        <v>49</v>
      </c>
      <c r="P2713" t="s">
        <v>26</v>
      </c>
      <c r="Q2713" t="s">
        <v>27</v>
      </c>
      <c r="R2713" t="s">
        <v>6086</v>
      </c>
      <c r="S2713" t="s">
        <v>6564</v>
      </c>
    </row>
    <row r="2714" spans="1:19">
      <c r="A2714" t="s">
        <v>6565</v>
      </c>
      <c r="B2714" s="1">
        <v>43687</v>
      </c>
      <c r="C2714" t="s">
        <v>22</v>
      </c>
      <c r="D2714">
        <v>52</v>
      </c>
      <c r="E2714" t="s">
        <v>39</v>
      </c>
      <c r="F2714">
        <v>0</v>
      </c>
      <c r="G2714">
        <v>3</v>
      </c>
      <c r="H2714" t="s">
        <v>3686</v>
      </c>
      <c r="I2714">
        <v>5781</v>
      </c>
      <c r="J2714">
        <v>0</v>
      </c>
      <c r="K2714">
        <v>72</v>
      </c>
      <c r="L2714" t="s">
        <v>316</v>
      </c>
      <c r="M2714" t="s">
        <v>23</v>
      </c>
      <c r="N2714" t="s">
        <v>23</v>
      </c>
      <c r="O2714" t="s">
        <v>25</v>
      </c>
      <c r="P2714" t="s">
        <v>164</v>
      </c>
      <c r="Q2714" t="s">
        <v>27</v>
      </c>
      <c r="R2714" t="s">
        <v>4703</v>
      </c>
      <c r="S2714" t="s">
        <v>6566</v>
      </c>
    </row>
    <row r="2715" spans="1:19">
      <c r="A2715" t="s">
        <v>6567</v>
      </c>
      <c r="B2715" s="1">
        <v>45742</v>
      </c>
      <c r="C2715" t="s">
        <v>33</v>
      </c>
      <c r="D2715">
        <v>24</v>
      </c>
      <c r="E2715" t="s">
        <v>39</v>
      </c>
      <c r="F2715">
        <v>0</v>
      </c>
      <c r="G2715">
        <v>3</v>
      </c>
      <c r="H2715" t="s">
        <v>3686</v>
      </c>
      <c r="I2715">
        <v>2739</v>
      </c>
      <c r="J2715">
        <v>0</v>
      </c>
      <c r="K2715">
        <v>5</v>
      </c>
      <c r="M2715" t="s">
        <v>23</v>
      </c>
      <c r="N2715" t="s">
        <v>23</v>
      </c>
      <c r="O2715" t="s">
        <v>49</v>
      </c>
      <c r="P2715" t="s">
        <v>26</v>
      </c>
      <c r="Q2715" t="s">
        <v>27</v>
      </c>
      <c r="R2715" t="s">
        <v>1669</v>
      </c>
      <c r="S2715" t="s">
        <v>6568</v>
      </c>
    </row>
    <row r="2716" spans="1:19">
      <c r="A2716" t="s">
        <v>6569</v>
      </c>
      <c r="B2716" s="1">
        <v>43694</v>
      </c>
      <c r="C2716" t="s">
        <v>33</v>
      </c>
      <c r="D2716">
        <v>52</v>
      </c>
      <c r="E2716" t="s">
        <v>23</v>
      </c>
      <c r="F2716">
        <v>0</v>
      </c>
      <c r="G2716">
        <v>3</v>
      </c>
      <c r="H2716" t="s">
        <v>3686</v>
      </c>
      <c r="I2716">
        <v>6091</v>
      </c>
      <c r="J2716">
        <v>6</v>
      </c>
      <c r="K2716">
        <v>72</v>
      </c>
      <c r="M2716" t="s">
        <v>23</v>
      </c>
      <c r="N2716" t="s">
        <v>23</v>
      </c>
      <c r="O2716" t="s">
        <v>49</v>
      </c>
      <c r="P2716" t="s">
        <v>164</v>
      </c>
      <c r="Q2716" t="s">
        <v>27</v>
      </c>
      <c r="R2716" t="s">
        <v>6570</v>
      </c>
      <c r="S2716" t="s">
        <v>6571</v>
      </c>
    </row>
    <row r="2717" spans="1:19">
      <c r="A2717" t="s">
        <v>6572</v>
      </c>
      <c r="B2717" s="1">
        <v>45846</v>
      </c>
      <c r="C2717" t="s">
        <v>33</v>
      </c>
      <c r="D2717">
        <v>30</v>
      </c>
      <c r="E2717" t="s">
        <v>39</v>
      </c>
      <c r="F2717">
        <v>0</v>
      </c>
      <c r="G2717">
        <v>3</v>
      </c>
      <c r="H2717" t="s">
        <v>3751</v>
      </c>
      <c r="I2717">
        <v>5249</v>
      </c>
      <c r="J2717">
        <v>0</v>
      </c>
      <c r="K2717">
        <v>1</v>
      </c>
      <c r="L2717" t="s">
        <v>48</v>
      </c>
      <c r="M2717" t="s">
        <v>23</v>
      </c>
      <c r="N2717" t="s">
        <v>39</v>
      </c>
      <c r="P2717" t="s">
        <v>26</v>
      </c>
      <c r="Q2717" t="s">
        <v>27</v>
      </c>
      <c r="R2717" t="s">
        <v>1370</v>
      </c>
      <c r="S2717" t="s">
        <v>6573</v>
      </c>
    </row>
    <row r="2718" spans="1:19">
      <c r="A2718" t="s">
        <v>6574</v>
      </c>
      <c r="B2718" s="1">
        <v>45637</v>
      </c>
      <c r="C2718" t="s">
        <v>22</v>
      </c>
      <c r="D2718">
        <v>38</v>
      </c>
      <c r="E2718" t="s">
        <v>39</v>
      </c>
      <c r="F2718">
        <v>0</v>
      </c>
      <c r="G2718">
        <v>3</v>
      </c>
      <c r="H2718" t="s">
        <v>3686</v>
      </c>
      <c r="I2718">
        <v>3003</v>
      </c>
      <c r="J2718">
        <v>0</v>
      </c>
      <c r="K2718">
        <v>8</v>
      </c>
      <c r="L2718" t="s">
        <v>48</v>
      </c>
      <c r="M2718" t="s">
        <v>23</v>
      </c>
      <c r="N2718" t="s">
        <v>23</v>
      </c>
      <c r="O2718" t="s">
        <v>49</v>
      </c>
      <c r="P2718" t="s">
        <v>26</v>
      </c>
      <c r="Q2718" t="s">
        <v>27</v>
      </c>
      <c r="R2718" t="s">
        <v>6575</v>
      </c>
      <c r="S2718" t="s">
        <v>6576</v>
      </c>
    </row>
    <row r="2719" spans="1:19">
      <c r="A2719" t="s">
        <v>6577</v>
      </c>
      <c r="B2719" s="1">
        <v>45435</v>
      </c>
      <c r="C2719" t="s">
        <v>22</v>
      </c>
      <c r="D2719">
        <v>19</v>
      </c>
      <c r="E2719" t="s">
        <v>23</v>
      </c>
      <c r="F2719">
        <v>3</v>
      </c>
      <c r="G2719">
        <v>3</v>
      </c>
      <c r="H2719" t="s">
        <v>3686</v>
      </c>
      <c r="I2719">
        <v>2742</v>
      </c>
      <c r="J2719">
        <v>2</v>
      </c>
      <c r="K2719">
        <v>15</v>
      </c>
      <c r="M2719" t="s">
        <v>23</v>
      </c>
      <c r="N2719" t="s">
        <v>39</v>
      </c>
      <c r="P2719" t="s">
        <v>164</v>
      </c>
      <c r="Q2719" t="s">
        <v>50</v>
      </c>
      <c r="R2719" t="s">
        <v>1980</v>
      </c>
      <c r="S2719" t="s">
        <v>6578</v>
      </c>
    </row>
    <row r="2720" spans="1:19">
      <c r="A2720" t="s">
        <v>6579</v>
      </c>
      <c r="B2720" s="1">
        <v>44051</v>
      </c>
      <c r="C2720" t="s">
        <v>33</v>
      </c>
      <c r="D2720">
        <v>49</v>
      </c>
      <c r="E2720" t="s">
        <v>23</v>
      </c>
      <c r="F2720">
        <v>0</v>
      </c>
      <c r="G2720">
        <v>3</v>
      </c>
      <c r="H2720" t="s">
        <v>3686</v>
      </c>
      <c r="I2720">
        <v>4029</v>
      </c>
      <c r="J2720">
        <v>7</v>
      </c>
      <c r="K2720">
        <v>60</v>
      </c>
      <c r="L2720" t="s">
        <v>142</v>
      </c>
      <c r="M2720" t="s">
        <v>23</v>
      </c>
      <c r="N2720" t="s">
        <v>23</v>
      </c>
      <c r="O2720" t="s">
        <v>56</v>
      </c>
      <c r="P2720" t="s">
        <v>164</v>
      </c>
      <c r="Q2720" t="s">
        <v>27</v>
      </c>
      <c r="R2720" t="s">
        <v>2712</v>
      </c>
      <c r="S2720" t="s">
        <v>6580</v>
      </c>
    </row>
    <row r="2721" spans="1:19">
      <c r="A2721" t="s">
        <v>6581</v>
      </c>
      <c r="B2721" s="1">
        <v>45190</v>
      </c>
      <c r="C2721" t="s">
        <v>33</v>
      </c>
      <c r="D2721">
        <v>19</v>
      </c>
      <c r="E2721" t="s">
        <v>23</v>
      </c>
      <c r="F2721">
        <v>2</v>
      </c>
      <c r="G2721">
        <v>3</v>
      </c>
      <c r="H2721" t="s">
        <v>3686</v>
      </c>
      <c r="I2721">
        <v>2177</v>
      </c>
      <c r="J2721">
        <v>5</v>
      </c>
      <c r="K2721">
        <v>23</v>
      </c>
      <c r="M2721" t="s">
        <v>23</v>
      </c>
      <c r="N2721" t="s">
        <v>23</v>
      </c>
      <c r="O2721" t="s">
        <v>25</v>
      </c>
      <c r="P2721" t="s">
        <v>26</v>
      </c>
      <c r="Q2721" t="s">
        <v>84</v>
      </c>
      <c r="R2721" t="s">
        <v>1171</v>
      </c>
      <c r="S2721" t="s">
        <v>6582</v>
      </c>
    </row>
    <row r="2722" spans="1:19">
      <c r="A2722" t="s">
        <v>6583</v>
      </c>
      <c r="B2722" s="1">
        <v>45088</v>
      </c>
      <c r="C2722" t="s">
        <v>33</v>
      </c>
      <c r="D2722">
        <v>50</v>
      </c>
      <c r="E2722" t="s">
        <v>23</v>
      </c>
      <c r="F2722">
        <v>0</v>
      </c>
      <c r="G2722">
        <v>3</v>
      </c>
      <c r="H2722" t="s">
        <v>3686</v>
      </c>
      <c r="I2722">
        <v>5168</v>
      </c>
      <c r="J2722">
        <v>5</v>
      </c>
      <c r="K2722">
        <v>26</v>
      </c>
      <c r="M2722" t="s">
        <v>23</v>
      </c>
      <c r="N2722" t="s">
        <v>23</v>
      </c>
      <c r="O2722" t="s">
        <v>25</v>
      </c>
      <c r="P2722" t="s">
        <v>26</v>
      </c>
      <c r="Q2722" t="s">
        <v>27</v>
      </c>
      <c r="R2722" t="s">
        <v>340</v>
      </c>
      <c r="S2722" t="s">
        <v>6584</v>
      </c>
    </row>
    <row r="2723" spans="1:19">
      <c r="A2723" t="s">
        <v>6585</v>
      </c>
      <c r="B2723" s="1">
        <v>43692</v>
      </c>
      <c r="C2723" t="s">
        <v>33</v>
      </c>
      <c r="D2723">
        <v>28</v>
      </c>
      <c r="E2723" t="s">
        <v>23</v>
      </c>
      <c r="F2723">
        <v>1</v>
      </c>
      <c r="G2723">
        <v>3</v>
      </c>
      <c r="H2723" t="s">
        <v>3686</v>
      </c>
      <c r="I2723">
        <v>6173</v>
      </c>
      <c r="J2723">
        <v>10</v>
      </c>
      <c r="K2723">
        <v>72</v>
      </c>
      <c r="M2723" t="s">
        <v>23</v>
      </c>
      <c r="N2723" t="s">
        <v>23</v>
      </c>
      <c r="O2723" t="s">
        <v>25</v>
      </c>
      <c r="P2723" t="s">
        <v>164</v>
      </c>
      <c r="Q2723" t="s">
        <v>27</v>
      </c>
      <c r="R2723" t="s">
        <v>6586</v>
      </c>
      <c r="S2723" t="s">
        <v>6587</v>
      </c>
    </row>
    <row r="2724" spans="1:19">
      <c r="A2724" t="s">
        <v>6588</v>
      </c>
      <c r="B2724" s="1">
        <v>45041</v>
      </c>
      <c r="C2724" t="s">
        <v>33</v>
      </c>
      <c r="D2724">
        <v>56</v>
      </c>
      <c r="E2724" t="s">
        <v>23</v>
      </c>
      <c r="F2724">
        <v>2</v>
      </c>
      <c r="G2724">
        <v>3</v>
      </c>
      <c r="H2724" t="s">
        <v>3686</v>
      </c>
      <c r="I2724">
        <v>5195</v>
      </c>
      <c r="J2724">
        <v>6</v>
      </c>
      <c r="K2724">
        <v>28</v>
      </c>
      <c r="L2724" t="s">
        <v>40</v>
      </c>
      <c r="M2724" t="s">
        <v>23</v>
      </c>
      <c r="N2724" t="s">
        <v>23</v>
      </c>
      <c r="O2724" t="s">
        <v>25</v>
      </c>
      <c r="P2724" t="s">
        <v>202</v>
      </c>
      <c r="Q2724" t="s">
        <v>27</v>
      </c>
      <c r="R2724" t="s">
        <v>209</v>
      </c>
      <c r="S2724" t="s">
        <v>6589</v>
      </c>
    </row>
    <row r="2725" spans="1:19">
      <c r="A2725" t="s">
        <v>6590</v>
      </c>
      <c r="B2725" s="1">
        <v>44675</v>
      </c>
      <c r="C2725" t="s">
        <v>33</v>
      </c>
      <c r="D2725">
        <v>32</v>
      </c>
      <c r="E2725" t="s">
        <v>39</v>
      </c>
      <c r="F2725">
        <v>0</v>
      </c>
      <c r="G2725">
        <v>3</v>
      </c>
      <c r="H2725" t="s">
        <v>3686</v>
      </c>
      <c r="I2725">
        <v>3885</v>
      </c>
      <c r="J2725">
        <v>0</v>
      </c>
      <c r="K2725">
        <v>40</v>
      </c>
      <c r="M2725" t="s">
        <v>23</v>
      </c>
      <c r="N2725" t="s">
        <v>23</v>
      </c>
      <c r="O2725" t="s">
        <v>49</v>
      </c>
      <c r="P2725" t="s">
        <v>26</v>
      </c>
      <c r="Q2725" t="s">
        <v>50</v>
      </c>
      <c r="R2725" t="s">
        <v>6050</v>
      </c>
      <c r="S2725" t="s">
        <v>6591</v>
      </c>
    </row>
    <row r="2726" spans="1:19">
      <c r="A2726" t="s">
        <v>6592</v>
      </c>
      <c r="B2726" s="1">
        <v>43787</v>
      </c>
      <c r="C2726" t="s">
        <v>22</v>
      </c>
      <c r="D2726">
        <v>49</v>
      </c>
      <c r="E2726" t="s">
        <v>23</v>
      </c>
      <c r="F2726">
        <v>2</v>
      </c>
      <c r="G2726">
        <v>3</v>
      </c>
      <c r="H2726" t="s">
        <v>3686</v>
      </c>
      <c r="I2726">
        <v>6058</v>
      </c>
      <c r="J2726">
        <v>10</v>
      </c>
      <c r="K2726">
        <v>69</v>
      </c>
      <c r="L2726" t="s">
        <v>316</v>
      </c>
      <c r="M2726" t="s">
        <v>23</v>
      </c>
      <c r="N2726" t="s">
        <v>39</v>
      </c>
      <c r="P2726" t="s">
        <v>164</v>
      </c>
      <c r="Q2726" t="s">
        <v>27</v>
      </c>
      <c r="R2726" t="s">
        <v>226</v>
      </c>
      <c r="S2726" t="s">
        <v>6593</v>
      </c>
    </row>
    <row r="2727" spans="1:19">
      <c r="A2727" t="s">
        <v>6594</v>
      </c>
      <c r="B2727" s="1">
        <v>45679</v>
      </c>
      <c r="C2727" t="s">
        <v>33</v>
      </c>
      <c r="D2727">
        <v>39</v>
      </c>
      <c r="E2727" t="s">
        <v>23</v>
      </c>
      <c r="F2727">
        <v>3</v>
      </c>
      <c r="G2727">
        <v>3</v>
      </c>
      <c r="H2727" t="s">
        <v>3686</v>
      </c>
      <c r="I2727">
        <v>3334</v>
      </c>
      <c r="J2727">
        <v>1</v>
      </c>
      <c r="K2727">
        <v>7</v>
      </c>
      <c r="M2727" t="s">
        <v>23</v>
      </c>
      <c r="N2727" t="s">
        <v>23</v>
      </c>
      <c r="O2727" t="s">
        <v>49</v>
      </c>
      <c r="P2727" t="s">
        <v>202</v>
      </c>
      <c r="Q2727" t="s">
        <v>27</v>
      </c>
      <c r="R2727" t="s">
        <v>6595</v>
      </c>
      <c r="S2727" t="s">
        <v>6596</v>
      </c>
    </row>
    <row r="2728" spans="1:19">
      <c r="A2728" t="s">
        <v>6597</v>
      </c>
      <c r="B2728" s="1">
        <v>45847</v>
      </c>
      <c r="C2728" t="s">
        <v>33</v>
      </c>
      <c r="D2728">
        <v>39</v>
      </c>
      <c r="E2728" t="s">
        <v>39</v>
      </c>
      <c r="F2728">
        <v>3</v>
      </c>
      <c r="G2728">
        <v>3</v>
      </c>
      <c r="H2728" t="s">
        <v>3751</v>
      </c>
      <c r="I2728">
        <v>5969</v>
      </c>
      <c r="J2728">
        <v>0</v>
      </c>
      <c r="K2728">
        <v>1</v>
      </c>
      <c r="L2728" t="s">
        <v>48</v>
      </c>
      <c r="M2728" t="s">
        <v>23</v>
      </c>
      <c r="N2728" t="s">
        <v>23</v>
      </c>
      <c r="O2728" t="s">
        <v>56</v>
      </c>
      <c r="P2728" t="s">
        <v>26</v>
      </c>
      <c r="Q2728" t="s">
        <v>50</v>
      </c>
      <c r="R2728" t="s">
        <v>2760</v>
      </c>
      <c r="S2728" t="s">
        <v>881</v>
      </c>
    </row>
    <row r="2729" spans="1:19">
      <c r="A2729" t="s">
        <v>6598</v>
      </c>
      <c r="B2729" s="1">
        <v>45723</v>
      </c>
      <c r="C2729" t="s">
        <v>22</v>
      </c>
      <c r="D2729">
        <v>27</v>
      </c>
      <c r="E2729" t="s">
        <v>23</v>
      </c>
      <c r="F2729">
        <v>2</v>
      </c>
      <c r="G2729">
        <v>3</v>
      </c>
      <c r="H2729" t="s">
        <v>3686</v>
      </c>
      <c r="I2729">
        <v>3629</v>
      </c>
      <c r="J2729">
        <v>1</v>
      </c>
      <c r="K2729">
        <v>5</v>
      </c>
      <c r="M2729" t="s">
        <v>23</v>
      </c>
      <c r="N2729" t="s">
        <v>39</v>
      </c>
      <c r="P2729" t="s">
        <v>202</v>
      </c>
      <c r="Q2729" t="s">
        <v>27</v>
      </c>
      <c r="R2729" t="s">
        <v>1922</v>
      </c>
      <c r="S2729" t="s">
        <v>6599</v>
      </c>
    </row>
    <row r="2730" spans="1:19">
      <c r="A2730" t="s">
        <v>6600</v>
      </c>
      <c r="B2730" s="1">
        <v>44474</v>
      </c>
      <c r="C2730" t="s">
        <v>33</v>
      </c>
      <c r="D2730">
        <v>27</v>
      </c>
      <c r="E2730" t="s">
        <v>39</v>
      </c>
      <c r="F2730">
        <v>0</v>
      </c>
      <c r="G2730">
        <v>3</v>
      </c>
      <c r="H2730" t="s">
        <v>3686</v>
      </c>
      <c r="I2730">
        <v>4727</v>
      </c>
      <c r="J2730">
        <v>0</v>
      </c>
      <c r="K2730">
        <v>46</v>
      </c>
      <c r="L2730" t="s">
        <v>142</v>
      </c>
      <c r="M2730" t="s">
        <v>23</v>
      </c>
      <c r="N2730" t="s">
        <v>23</v>
      </c>
      <c r="O2730" t="s">
        <v>25</v>
      </c>
      <c r="P2730" t="s">
        <v>202</v>
      </c>
      <c r="Q2730" t="s">
        <v>50</v>
      </c>
      <c r="R2730" t="s">
        <v>41</v>
      </c>
      <c r="S2730" t="s">
        <v>6601</v>
      </c>
    </row>
    <row r="2731" spans="1:19">
      <c r="A2731" t="s">
        <v>6602</v>
      </c>
      <c r="B2731" s="1">
        <v>45842</v>
      </c>
      <c r="C2731" t="s">
        <v>33</v>
      </c>
      <c r="D2731">
        <v>63</v>
      </c>
      <c r="E2731" t="s">
        <v>39</v>
      </c>
      <c r="F2731">
        <v>3</v>
      </c>
      <c r="G2731">
        <v>3</v>
      </c>
      <c r="H2731" t="s">
        <v>3751</v>
      </c>
      <c r="I2731">
        <v>4359</v>
      </c>
      <c r="J2731">
        <v>0</v>
      </c>
      <c r="K2731">
        <v>1</v>
      </c>
      <c r="M2731" t="s">
        <v>23</v>
      </c>
      <c r="N2731" t="s">
        <v>23</v>
      </c>
      <c r="O2731" t="s">
        <v>49</v>
      </c>
      <c r="P2731" t="s">
        <v>26</v>
      </c>
      <c r="Q2731" t="s">
        <v>27</v>
      </c>
      <c r="R2731" t="s">
        <v>4000</v>
      </c>
      <c r="S2731" t="s">
        <v>6603</v>
      </c>
    </row>
    <row r="2732" spans="1:19">
      <c r="A2732" t="s">
        <v>6604</v>
      </c>
      <c r="B2732" s="1">
        <v>45843</v>
      </c>
      <c r="C2732" t="s">
        <v>33</v>
      </c>
      <c r="D2732">
        <v>33</v>
      </c>
      <c r="E2732" t="s">
        <v>23</v>
      </c>
      <c r="F2732">
        <v>0</v>
      </c>
      <c r="G2732">
        <v>3</v>
      </c>
      <c r="H2732" t="s">
        <v>3751</v>
      </c>
      <c r="I2732">
        <v>4099</v>
      </c>
      <c r="J2732">
        <v>9</v>
      </c>
      <c r="K2732">
        <v>1</v>
      </c>
      <c r="M2732" t="s">
        <v>39</v>
      </c>
      <c r="N2732" t="s">
        <v>23</v>
      </c>
      <c r="O2732" t="s">
        <v>49</v>
      </c>
      <c r="P2732" t="s">
        <v>26</v>
      </c>
      <c r="Q2732" t="s">
        <v>27</v>
      </c>
      <c r="R2732" t="s">
        <v>2840</v>
      </c>
      <c r="S2732" t="s">
        <v>2840</v>
      </c>
    </row>
    <row r="2733" spans="1:19">
      <c r="A2733" t="s">
        <v>6605</v>
      </c>
      <c r="B2733" s="1">
        <v>45049</v>
      </c>
      <c r="C2733" t="s">
        <v>33</v>
      </c>
      <c r="D2733">
        <v>31</v>
      </c>
      <c r="E2733" t="s">
        <v>39</v>
      </c>
      <c r="F2733">
        <v>0</v>
      </c>
      <c r="G2733">
        <v>3</v>
      </c>
      <c r="H2733" t="s">
        <v>3686</v>
      </c>
      <c r="I2733">
        <v>4384</v>
      </c>
      <c r="J2733">
        <v>0</v>
      </c>
      <c r="K2733">
        <v>27</v>
      </c>
      <c r="L2733" t="s">
        <v>40</v>
      </c>
      <c r="M2733" t="s">
        <v>23</v>
      </c>
      <c r="N2733" t="s">
        <v>23</v>
      </c>
      <c r="O2733" t="s">
        <v>25</v>
      </c>
      <c r="P2733" t="s">
        <v>26</v>
      </c>
      <c r="Q2733" t="s">
        <v>27</v>
      </c>
      <c r="R2733" t="s">
        <v>677</v>
      </c>
      <c r="S2733" t="s">
        <v>6606</v>
      </c>
    </row>
    <row r="2734" spans="1:19">
      <c r="A2734" t="s">
        <v>6607</v>
      </c>
      <c r="B2734" s="1">
        <v>45053</v>
      </c>
      <c r="C2734" t="s">
        <v>33</v>
      </c>
      <c r="D2734">
        <v>20</v>
      </c>
      <c r="E2734" t="s">
        <v>39</v>
      </c>
      <c r="F2734">
        <v>0</v>
      </c>
      <c r="G2734">
        <v>3</v>
      </c>
      <c r="H2734" t="s">
        <v>3686</v>
      </c>
      <c r="I2734">
        <v>2297</v>
      </c>
      <c r="J2734">
        <v>0</v>
      </c>
      <c r="K2734">
        <v>27</v>
      </c>
      <c r="L2734" t="s">
        <v>40</v>
      </c>
      <c r="M2734" t="s">
        <v>23</v>
      </c>
      <c r="N2734" t="s">
        <v>23</v>
      </c>
      <c r="O2734" t="s">
        <v>49</v>
      </c>
      <c r="P2734" t="s">
        <v>202</v>
      </c>
      <c r="Q2734" t="s">
        <v>50</v>
      </c>
      <c r="R2734" t="s">
        <v>6608</v>
      </c>
      <c r="S2734" t="s">
        <v>6609</v>
      </c>
    </row>
    <row r="2735" spans="1:19">
      <c r="A2735" t="s">
        <v>6610</v>
      </c>
      <c r="B2735" s="1">
        <v>44295</v>
      </c>
      <c r="C2735" t="s">
        <v>22</v>
      </c>
      <c r="D2735">
        <v>47</v>
      </c>
      <c r="E2735" t="s">
        <v>23</v>
      </c>
      <c r="F2735">
        <v>0</v>
      </c>
      <c r="G2735">
        <v>3</v>
      </c>
      <c r="H2735" t="s">
        <v>3686</v>
      </c>
      <c r="I2735">
        <v>6371</v>
      </c>
      <c r="J2735">
        <v>1</v>
      </c>
      <c r="K2735">
        <v>52</v>
      </c>
      <c r="M2735" t="s">
        <v>39</v>
      </c>
      <c r="N2735" t="s">
        <v>23</v>
      </c>
      <c r="O2735" t="s">
        <v>49</v>
      </c>
      <c r="P2735" t="s">
        <v>26</v>
      </c>
      <c r="Q2735" t="s">
        <v>27</v>
      </c>
      <c r="R2735" t="s">
        <v>6611</v>
      </c>
      <c r="S2735" t="s">
        <v>6612</v>
      </c>
    </row>
    <row r="2736" spans="1:19">
      <c r="A2736" t="s">
        <v>6613</v>
      </c>
      <c r="B2736" s="1">
        <v>43701</v>
      </c>
      <c r="C2736" t="s">
        <v>33</v>
      </c>
      <c r="D2736">
        <v>35</v>
      </c>
      <c r="E2736" t="s">
        <v>23</v>
      </c>
      <c r="F2736">
        <v>3</v>
      </c>
      <c r="G2736">
        <v>3</v>
      </c>
      <c r="H2736" t="s">
        <v>3686</v>
      </c>
      <c r="I2736">
        <v>4480</v>
      </c>
      <c r="J2736">
        <v>3</v>
      </c>
      <c r="K2736">
        <v>72</v>
      </c>
      <c r="M2736" t="s">
        <v>23</v>
      </c>
      <c r="N2736" t="s">
        <v>23</v>
      </c>
      <c r="O2736" t="s">
        <v>49</v>
      </c>
      <c r="P2736" t="s">
        <v>164</v>
      </c>
      <c r="Q2736" t="s">
        <v>27</v>
      </c>
      <c r="R2736" t="s">
        <v>2034</v>
      </c>
      <c r="S2736" t="s">
        <v>6614</v>
      </c>
    </row>
    <row r="2737" spans="1:19">
      <c r="A2737" t="s">
        <v>6615</v>
      </c>
      <c r="B2737" s="1">
        <v>45100</v>
      </c>
      <c r="C2737" t="s">
        <v>22</v>
      </c>
      <c r="D2737">
        <v>19</v>
      </c>
      <c r="E2737" t="s">
        <v>39</v>
      </c>
      <c r="F2737">
        <v>0</v>
      </c>
      <c r="G2737">
        <v>3</v>
      </c>
      <c r="H2737" t="s">
        <v>3686</v>
      </c>
      <c r="I2737">
        <v>4469</v>
      </c>
      <c r="J2737">
        <v>0</v>
      </c>
      <c r="K2737">
        <v>26</v>
      </c>
      <c r="L2737" t="s">
        <v>40</v>
      </c>
      <c r="M2737" t="s">
        <v>23</v>
      </c>
      <c r="N2737" t="s">
        <v>23</v>
      </c>
      <c r="O2737" t="s">
        <v>25</v>
      </c>
      <c r="P2737" t="s">
        <v>26</v>
      </c>
      <c r="Q2737" t="s">
        <v>50</v>
      </c>
      <c r="R2737" t="s">
        <v>1424</v>
      </c>
      <c r="S2737" t="s">
        <v>6616</v>
      </c>
    </row>
    <row r="2738" spans="1:19">
      <c r="A2738" t="s">
        <v>6617</v>
      </c>
      <c r="B2738" s="1">
        <v>44995</v>
      </c>
      <c r="C2738" t="s">
        <v>22</v>
      </c>
      <c r="D2738">
        <v>73</v>
      </c>
      <c r="E2738" t="s">
        <v>23</v>
      </c>
      <c r="F2738">
        <v>0</v>
      </c>
      <c r="G2738">
        <v>3</v>
      </c>
      <c r="H2738" t="s">
        <v>3686</v>
      </c>
      <c r="I2738">
        <v>3553</v>
      </c>
      <c r="J2738">
        <v>10</v>
      </c>
      <c r="K2738">
        <v>29</v>
      </c>
      <c r="M2738" t="s">
        <v>23</v>
      </c>
      <c r="N2738" t="s">
        <v>23</v>
      </c>
      <c r="O2738" t="s">
        <v>25</v>
      </c>
      <c r="P2738" t="s">
        <v>202</v>
      </c>
      <c r="Q2738" t="s">
        <v>27</v>
      </c>
      <c r="R2738" t="s">
        <v>531</v>
      </c>
      <c r="S2738" t="s">
        <v>6618</v>
      </c>
    </row>
    <row r="2739" spans="1:19">
      <c r="A2739" t="s">
        <v>6619</v>
      </c>
      <c r="B2739" s="1">
        <v>44474</v>
      </c>
      <c r="C2739" t="s">
        <v>33</v>
      </c>
      <c r="D2739">
        <v>76</v>
      </c>
      <c r="E2739" t="s">
        <v>23</v>
      </c>
      <c r="F2739">
        <v>1</v>
      </c>
      <c r="G2739">
        <v>3</v>
      </c>
      <c r="H2739" t="s">
        <v>3686</v>
      </c>
      <c r="I2739">
        <v>4162</v>
      </c>
      <c r="J2739">
        <v>7</v>
      </c>
      <c r="K2739">
        <v>46</v>
      </c>
      <c r="L2739" t="s">
        <v>142</v>
      </c>
      <c r="M2739" t="s">
        <v>23</v>
      </c>
      <c r="N2739" t="s">
        <v>23</v>
      </c>
      <c r="O2739" t="s">
        <v>25</v>
      </c>
      <c r="P2739" t="s">
        <v>164</v>
      </c>
      <c r="Q2739" t="s">
        <v>27</v>
      </c>
      <c r="R2739" t="s">
        <v>5201</v>
      </c>
      <c r="S2739" t="s">
        <v>6620</v>
      </c>
    </row>
    <row r="2740" spans="1:19">
      <c r="A2740" t="s">
        <v>6621</v>
      </c>
      <c r="B2740" s="1">
        <v>43730</v>
      </c>
      <c r="C2740" t="s">
        <v>22</v>
      </c>
      <c r="D2740">
        <v>69</v>
      </c>
      <c r="E2740" t="s">
        <v>23</v>
      </c>
      <c r="F2740">
        <v>0</v>
      </c>
      <c r="G2740">
        <v>3</v>
      </c>
      <c r="H2740" t="s">
        <v>3686</v>
      </c>
      <c r="I2740">
        <v>5247</v>
      </c>
      <c r="J2740">
        <v>10</v>
      </c>
      <c r="K2740">
        <v>71</v>
      </c>
      <c r="M2740" t="s">
        <v>23</v>
      </c>
      <c r="N2740" t="s">
        <v>23</v>
      </c>
      <c r="O2740" t="s">
        <v>49</v>
      </c>
      <c r="P2740" t="s">
        <v>202</v>
      </c>
      <c r="Q2740" t="s">
        <v>27</v>
      </c>
      <c r="R2740" t="s">
        <v>2434</v>
      </c>
      <c r="S2740" t="s">
        <v>6622</v>
      </c>
    </row>
    <row r="2741" spans="1:19">
      <c r="A2741" t="s">
        <v>6623</v>
      </c>
      <c r="B2741" s="1">
        <v>44173</v>
      </c>
      <c r="C2741" t="s">
        <v>33</v>
      </c>
      <c r="D2741">
        <v>42</v>
      </c>
      <c r="E2741" t="s">
        <v>39</v>
      </c>
      <c r="F2741">
        <v>0</v>
      </c>
      <c r="G2741">
        <v>3</v>
      </c>
      <c r="H2741" t="s">
        <v>3686</v>
      </c>
      <c r="I2741">
        <v>4212</v>
      </c>
      <c r="J2741">
        <v>0</v>
      </c>
      <c r="K2741">
        <v>56</v>
      </c>
      <c r="L2741" t="s">
        <v>142</v>
      </c>
      <c r="M2741" t="s">
        <v>23</v>
      </c>
      <c r="N2741" t="s">
        <v>23</v>
      </c>
      <c r="O2741" t="s">
        <v>25</v>
      </c>
      <c r="P2741" t="s">
        <v>26</v>
      </c>
      <c r="Q2741" t="s">
        <v>27</v>
      </c>
      <c r="R2741" t="s">
        <v>6624</v>
      </c>
      <c r="S2741" t="s">
        <v>6625</v>
      </c>
    </row>
    <row r="2742" spans="1:19">
      <c r="A2742" t="s">
        <v>6626</v>
      </c>
      <c r="B2742" s="1">
        <v>43698</v>
      </c>
      <c r="C2742" t="s">
        <v>22</v>
      </c>
      <c r="D2742">
        <v>19</v>
      </c>
      <c r="E2742" t="s">
        <v>23</v>
      </c>
      <c r="F2742">
        <v>0</v>
      </c>
      <c r="G2742">
        <v>3</v>
      </c>
      <c r="H2742" t="s">
        <v>3686</v>
      </c>
      <c r="I2742">
        <v>6317</v>
      </c>
      <c r="J2742">
        <v>1</v>
      </c>
      <c r="K2742">
        <v>72</v>
      </c>
      <c r="L2742" t="s">
        <v>316</v>
      </c>
      <c r="M2742" t="s">
        <v>23</v>
      </c>
      <c r="N2742" t="s">
        <v>39</v>
      </c>
      <c r="P2742" t="s">
        <v>164</v>
      </c>
      <c r="Q2742" t="s">
        <v>27</v>
      </c>
      <c r="R2742" t="s">
        <v>6260</v>
      </c>
      <c r="S2742" t="s">
        <v>6627</v>
      </c>
    </row>
    <row r="2743" spans="1:19">
      <c r="A2743" t="s">
        <v>6628</v>
      </c>
      <c r="B2743" s="1">
        <v>44451</v>
      </c>
      <c r="C2743" t="s">
        <v>33</v>
      </c>
      <c r="D2743">
        <v>33</v>
      </c>
      <c r="E2743" t="s">
        <v>39</v>
      </c>
      <c r="F2743">
        <v>0</v>
      </c>
      <c r="G2743">
        <v>3</v>
      </c>
      <c r="H2743" t="s">
        <v>3686</v>
      </c>
      <c r="I2743">
        <v>3459</v>
      </c>
      <c r="J2743">
        <v>0</v>
      </c>
      <c r="K2743">
        <v>47</v>
      </c>
      <c r="L2743" t="s">
        <v>142</v>
      </c>
      <c r="M2743" t="s">
        <v>23</v>
      </c>
      <c r="N2743" t="s">
        <v>23</v>
      </c>
      <c r="O2743" t="s">
        <v>49</v>
      </c>
      <c r="P2743" t="s">
        <v>164</v>
      </c>
      <c r="Q2743" t="s">
        <v>50</v>
      </c>
      <c r="R2743" t="s">
        <v>3390</v>
      </c>
      <c r="S2743" t="s">
        <v>6629</v>
      </c>
    </row>
    <row r="2744" spans="1:19">
      <c r="A2744" t="s">
        <v>6630</v>
      </c>
      <c r="B2744" s="1">
        <v>45614</v>
      </c>
      <c r="C2744" t="s">
        <v>33</v>
      </c>
      <c r="D2744">
        <v>23</v>
      </c>
      <c r="E2744" t="s">
        <v>39</v>
      </c>
      <c r="F2744">
        <v>3</v>
      </c>
      <c r="G2744">
        <v>3</v>
      </c>
      <c r="H2744" t="s">
        <v>3686</v>
      </c>
      <c r="I2744">
        <v>5108</v>
      </c>
      <c r="J2744">
        <v>0</v>
      </c>
      <c r="K2744">
        <v>9</v>
      </c>
      <c r="L2744" t="s">
        <v>48</v>
      </c>
      <c r="M2744" t="s">
        <v>23</v>
      </c>
      <c r="N2744" t="s">
        <v>23</v>
      </c>
      <c r="O2744" t="s">
        <v>56</v>
      </c>
      <c r="P2744" t="s">
        <v>26</v>
      </c>
      <c r="Q2744" t="s">
        <v>50</v>
      </c>
      <c r="R2744" t="s">
        <v>85</v>
      </c>
      <c r="S2744" t="s">
        <v>6631</v>
      </c>
    </row>
    <row r="2745" spans="1:19">
      <c r="A2745" t="s">
        <v>6632</v>
      </c>
      <c r="B2745" s="1">
        <v>43864</v>
      </c>
      <c r="C2745" t="s">
        <v>22</v>
      </c>
      <c r="D2745">
        <v>45</v>
      </c>
      <c r="E2745" t="s">
        <v>39</v>
      </c>
      <c r="F2745">
        <v>0</v>
      </c>
      <c r="G2745">
        <v>3</v>
      </c>
      <c r="H2745" t="s">
        <v>3686</v>
      </c>
      <c r="I2745">
        <v>5112</v>
      </c>
      <c r="J2745">
        <v>0</v>
      </c>
      <c r="K2745">
        <v>66</v>
      </c>
      <c r="M2745" t="s">
        <v>39</v>
      </c>
      <c r="N2745" t="s">
        <v>23</v>
      </c>
      <c r="O2745" t="s">
        <v>56</v>
      </c>
      <c r="P2745" t="s">
        <v>202</v>
      </c>
      <c r="Q2745" t="s">
        <v>50</v>
      </c>
      <c r="R2745" t="s">
        <v>5590</v>
      </c>
      <c r="S2745" t="s">
        <v>6633</v>
      </c>
    </row>
    <row r="2746" spans="1:19">
      <c r="A2746" t="s">
        <v>6634</v>
      </c>
      <c r="B2746" s="1">
        <v>44115</v>
      </c>
      <c r="C2746" t="s">
        <v>33</v>
      </c>
      <c r="D2746">
        <v>35</v>
      </c>
      <c r="E2746" t="s">
        <v>23</v>
      </c>
      <c r="F2746">
        <v>0</v>
      </c>
      <c r="G2746">
        <v>3</v>
      </c>
      <c r="H2746" t="s">
        <v>3686</v>
      </c>
      <c r="I2746">
        <v>4761</v>
      </c>
      <c r="J2746">
        <v>8</v>
      </c>
      <c r="K2746">
        <v>58</v>
      </c>
      <c r="L2746" t="s">
        <v>142</v>
      </c>
      <c r="M2746" t="s">
        <v>23</v>
      </c>
      <c r="N2746" t="s">
        <v>23</v>
      </c>
      <c r="O2746" t="s">
        <v>25</v>
      </c>
      <c r="P2746" t="s">
        <v>202</v>
      </c>
      <c r="Q2746" t="s">
        <v>50</v>
      </c>
      <c r="R2746" t="s">
        <v>6635</v>
      </c>
      <c r="S2746" t="s">
        <v>6636</v>
      </c>
    </row>
    <row r="2747" spans="1:19">
      <c r="A2747" t="s">
        <v>6637</v>
      </c>
      <c r="B2747" s="1">
        <v>44014</v>
      </c>
      <c r="C2747" t="s">
        <v>33</v>
      </c>
      <c r="D2747">
        <v>38</v>
      </c>
      <c r="E2747" t="s">
        <v>23</v>
      </c>
      <c r="F2747">
        <v>0</v>
      </c>
      <c r="G2747">
        <v>3</v>
      </c>
      <c r="H2747" t="s">
        <v>3686</v>
      </c>
      <c r="I2747">
        <v>4159</v>
      </c>
      <c r="J2747">
        <v>10</v>
      </c>
      <c r="K2747">
        <v>61</v>
      </c>
      <c r="L2747" t="s">
        <v>142</v>
      </c>
      <c r="M2747" t="s">
        <v>39</v>
      </c>
      <c r="N2747" t="s">
        <v>23</v>
      </c>
      <c r="O2747" t="s">
        <v>49</v>
      </c>
      <c r="P2747" t="s">
        <v>164</v>
      </c>
      <c r="Q2747" t="s">
        <v>50</v>
      </c>
      <c r="R2747" t="s">
        <v>6638</v>
      </c>
      <c r="S2747" t="s">
        <v>6639</v>
      </c>
    </row>
    <row r="2748" spans="1:19">
      <c r="A2748" t="s">
        <v>6640</v>
      </c>
      <c r="B2748" s="1">
        <v>45143</v>
      </c>
      <c r="C2748" t="s">
        <v>22</v>
      </c>
      <c r="D2748">
        <v>28</v>
      </c>
      <c r="E2748" t="s">
        <v>39</v>
      </c>
      <c r="F2748">
        <v>0</v>
      </c>
      <c r="G2748">
        <v>3</v>
      </c>
      <c r="H2748" t="s">
        <v>3686</v>
      </c>
      <c r="I2748">
        <v>3407</v>
      </c>
      <c r="J2748">
        <v>0</v>
      </c>
      <c r="K2748">
        <v>24</v>
      </c>
      <c r="M2748" t="s">
        <v>23</v>
      </c>
      <c r="N2748" t="s">
        <v>23</v>
      </c>
      <c r="O2748" t="s">
        <v>49</v>
      </c>
      <c r="P2748" t="s">
        <v>26</v>
      </c>
      <c r="Q2748" t="s">
        <v>27</v>
      </c>
      <c r="R2748" t="s">
        <v>4298</v>
      </c>
      <c r="S2748" t="s">
        <v>6641</v>
      </c>
    </row>
    <row r="2749" spans="1:19">
      <c r="A2749" t="s">
        <v>6642</v>
      </c>
      <c r="B2749" s="1">
        <v>44618</v>
      </c>
      <c r="C2749" t="s">
        <v>33</v>
      </c>
      <c r="D2749">
        <v>23</v>
      </c>
      <c r="E2749" t="s">
        <v>39</v>
      </c>
      <c r="F2749">
        <v>0</v>
      </c>
      <c r="G2749">
        <v>3</v>
      </c>
      <c r="H2749" t="s">
        <v>3686</v>
      </c>
      <c r="I2749">
        <v>5988</v>
      </c>
      <c r="J2749">
        <v>0</v>
      </c>
      <c r="K2749">
        <v>42</v>
      </c>
      <c r="L2749" t="s">
        <v>142</v>
      </c>
      <c r="M2749" t="s">
        <v>23</v>
      </c>
      <c r="N2749" t="s">
        <v>23</v>
      </c>
      <c r="O2749" t="s">
        <v>56</v>
      </c>
      <c r="P2749" t="s">
        <v>202</v>
      </c>
      <c r="Q2749" t="s">
        <v>27</v>
      </c>
      <c r="R2749" t="s">
        <v>5161</v>
      </c>
      <c r="S2749" t="s">
        <v>6643</v>
      </c>
    </row>
    <row r="2750" spans="1:19">
      <c r="A2750" t="s">
        <v>6644</v>
      </c>
      <c r="B2750" s="1">
        <v>44570</v>
      </c>
      <c r="C2750" t="s">
        <v>33</v>
      </c>
      <c r="D2750">
        <v>26</v>
      </c>
      <c r="E2750" t="s">
        <v>39</v>
      </c>
      <c r="F2750">
        <v>1</v>
      </c>
      <c r="G2750">
        <v>3</v>
      </c>
      <c r="H2750" t="s">
        <v>3686</v>
      </c>
      <c r="I2750">
        <v>4205</v>
      </c>
      <c r="J2750">
        <v>0</v>
      </c>
      <c r="K2750">
        <v>43</v>
      </c>
      <c r="M2750" t="s">
        <v>23</v>
      </c>
      <c r="N2750" t="s">
        <v>23</v>
      </c>
      <c r="O2750" t="s">
        <v>56</v>
      </c>
      <c r="P2750" t="s">
        <v>26</v>
      </c>
      <c r="Q2750" t="s">
        <v>27</v>
      </c>
      <c r="R2750" t="s">
        <v>6645</v>
      </c>
      <c r="S2750" t="s">
        <v>6646</v>
      </c>
    </row>
    <row r="2751" spans="1:19">
      <c r="A2751" t="s">
        <v>6647</v>
      </c>
      <c r="B2751" s="1">
        <v>43946</v>
      </c>
      <c r="C2751" t="s">
        <v>22</v>
      </c>
      <c r="D2751">
        <v>62</v>
      </c>
      <c r="E2751" t="s">
        <v>23</v>
      </c>
      <c r="F2751">
        <v>1</v>
      </c>
      <c r="G2751">
        <v>3</v>
      </c>
      <c r="H2751" t="s">
        <v>3686</v>
      </c>
      <c r="I2751">
        <v>6281</v>
      </c>
      <c r="J2751">
        <v>1</v>
      </c>
      <c r="K2751">
        <v>64</v>
      </c>
      <c r="M2751" t="s">
        <v>23</v>
      </c>
      <c r="N2751" t="s">
        <v>39</v>
      </c>
      <c r="P2751" t="s">
        <v>164</v>
      </c>
      <c r="Q2751" t="s">
        <v>50</v>
      </c>
      <c r="R2751" t="s">
        <v>610</v>
      </c>
      <c r="S2751" t="s">
        <v>6648</v>
      </c>
    </row>
    <row r="2752" spans="1:19">
      <c r="A2752" t="s">
        <v>6649</v>
      </c>
      <c r="B2752" s="1">
        <v>45389</v>
      </c>
      <c r="C2752" t="s">
        <v>22</v>
      </c>
      <c r="D2752">
        <v>57</v>
      </c>
      <c r="E2752" t="s">
        <v>23</v>
      </c>
      <c r="F2752">
        <v>0</v>
      </c>
      <c r="G2752">
        <v>3</v>
      </c>
      <c r="H2752" t="s">
        <v>3686</v>
      </c>
      <c r="I2752">
        <v>2464</v>
      </c>
      <c r="J2752">
        <v>1</v>
      </c>
      <c r="K2752">
        <v>16</v>
      </c>
      <c r="L2752" t="s">
        <v>97</v>
      </c>
      <c r="M2752" t="s">
        <v>23</v>
      </c>
      <c r="N2752" t="s">
        <v>23</v>
      </c>
      <c r="O2752" t="s">
        <v>56</v>
      </c>
      <c r="P2752" t="s">
        <v>202</v>
      </c>
      <c r="Q2752" t="s">
        <v>50</v>
      </c>
      <c r="R2752" t="s">
        <v>2854</v>
      </c>
      <c r="S2752" t="s">
        <v>6650</v>
      </c>
    </row>
    <row r="2753" spans="1:19">
      <c r="A2753" t="s">
        <v>6651</v>
      </c>
      <c r="B2753" s="1">
        <v>43699</v>
      </c>
      <c r="C2753" t="s">
        <v>22</v>
      </c>
      <c r="D2753">
        <v>34</v>
      </c>
      <c r="E2753" t="s">
        <v>23</v>
      </c>
      <c r="F2753">
        <v>0</v>
      </c>
      <c r="G2753">
        <v>3</v>
      </c>
      <c r="H2753" t="s">
        <v>3686</v>
      </c>
      <c r="I2753">
        <v>4766</v>
      </c>
      <c r="J2753">
        <v>3</v>
      </c>
      <c r="K2753">
        <v>72</v>
      </c>
      <c r="L2753" t="s">
        <v>316</v>
      </c>
      <c r="M2753" t="s">
        <v>23</v>
      </c>
      <c r="N2753" t="s">
        <v>23</v>
      </c>
      <c r="O2753" t="s">
        <v>56</v>
      </c>
      <c r="P2753" t="s">
        <v>164</v>
      </c>
      <c r="Q2753" t="s">
        <v>50</v>
      </c>
      <c r="R2753" t="s">
        <v>1268</v>
      </c>
      <c r="S2753" t="s">
        <v>6652</v>
      </c>
    </row>
    <row r="2754" spans="1:19">
      <c r="A2754" t="s">
        <v>6653</v>
      </c>
      <c r="B2754" s="1">
        <v>44182</v>
      </c>
      <c r="C2754" t="s">
        <v>22</v>
      </c>
      <c r="D2754">
        <v>38</v>
      </c>
      <c r="E2754" t="s">
        <v>23</v>
      </c>
      <c r="F2754">
        <v>1</v>
      </c>
      <c r="G2754">
        <v>3</v>
      </c>
      <c r="H2754" t="s">
        <v>3686</v>
      </c>
      <c r="I2754">
        <v>4478</v>
      </c>
      <c r="J2754">
        <v>3</v>
      </c>
      <c r="K2754">
        <v>56</v>
      </c>
      <c r="L2754" t="s">
        <v>142</v>
      </c>
      <c r="M2754" t="s">
        <v>23</v>
      </c>
      <c r="N2754" t="s">
        <v>23</v>
      </c>
      <c r="O2754" t="s">
        <v>25</v>
      </c>
      <c r="P2754" t="s">
        <v>164</v>
      </c>
      <c r="Q2754" t="s">
        <v>27</v>
      </c>
      <c r="R2754" t="s">
        <v>6654</v>
      </c>
      <c r="S2754" t="s">
        <v>6655</v>
      </c>
    </row>
    <row r="2755" spans="1:19">
      <c r="A2755" t="s">
        <v>6656</v>
      </c>
      <c r="B2755" s="1">
        <v>43694</v>
      </c>
      <c r="C2755" t="s">
        <v>22</v>
      </c>
      <c r="D2755">
        <v>48</v>
      </c>
      <c r="E2755" t="s">
        <v>23</v>
      </c>
      <c r="F2755">
        <v>0</v>
      </c>
      <c r="G2755">
        <v>3</v>
      </c>
      <c r="H2755" t="s">
        <v>3686</v>
      </c>
      <c r="I2755">
        <v>4278</v>
      </c>
      <c r="J2755">
        <v>2</v>
      </c>
      <c r="K2755">
        <v>72</v>
      </c>
      <c r="M2755" t="s">
        <v>23</v>
      </c>
      <c r="N2755" t="s">
        <v>23</v>
      </c>
      <c r="O2755" t="s">
        <v>49</v>
      </c>
      <c r="P2755" t="s">
        <v>164</v>
      </c>
      <c r="Q2755" t="s">
        <v>27</v>
      </c>
      <c r="R2755" t="s">
        <v>280</v>
      </c>
      <c r="S2755" t="s">
        <v>6657</v>
      </c>
    </row>
    <row r="2756" spans="1:19">
      <c r="A2756" t="s">
        <v>6658</v>
      </c>
      <c r="B2756" s="1">
        <v>45524</v>
      </c>
      <c r="C2756" t="s">
        <v>33</v>
      </c>
      <c r="D2756">
        <v>46</v>
      </c>
      <c r="E2756" t="s">
        <v>23</v>
      </c>
      <c r="F2756">
        <v>0</v>
      </c>
      <c r="G2756">
        <v>3</v>
      </c>
      <c r="H2756" t="s">
        <v>3686</v>
      </c>
      <c r="I2756">
        <v>2495</v>
      </c>
      <c r="J2756">
        <v>3</v>
      </c>
      <c r="K2756">
        <v>12</v>
      </c>
      <c r="M2756" t="s">
        <v>23</v>
      </c>
      <c r="N2756" t="s">
        <v>23</v>
      </c>
      <c r="O2756" t="s">
        <v>56</v>
      </c>
      <c r="P2756" t="s">
        <v>202</v>
      </c>
      <c r="Q2756" t="s">
        <v>27</v>
      </c>
      <c r="R2756" t="s">
        <v>53</v>
      </c>
      <c r="S2756" t="s">
        <v>6659</v>
      </c>
    </row>
    <row r="2757" spans="1:19">
      <c r="A2757" t="s">
        <v>6660</v>
      </c>
      <c r="B2757" s="1">
        <v>43928</v>
      </c>
      <c r="C2757" t="s">
        <v>33</v>
      </c>
      <c r="D2757">
        <v>45</v>
      </c>
      <c r="E2757" t="s">
        <v>23</v>
      </c>
      <c r="F2757">
        <v>3</v>
      </c>
      <c r="G2757">
        <v>3</v>
      </c>
      <c r="H2757" t="s">
        <v>3686</v>
      </c>
      <c r="I2757">
        <v>4582</v>
      </c>
      <c r="J2757">
        <v>5</v>
      </c>
      <c r="K2757">
        <v>64</v>
      </c>
      <c r="L2757" t="s">
        <v>142</v>
      </c>
      <c r="M2757" t="s">
        <v>23</v>
      </c>
      <c r="N2757" t="s">
        <v>39</v>
      </c>
      <c r="P2757" t="s">
        <v>164</v>
      </c>
      <c r="Q2757" t="s">
        <v>84</v>
      </c>
      <c r="R2757" t="s">
        <v>2610</v>
      </c>
      <c r="S2757" t="s">
        <v>6661</v>
      </c>
    </row>
    <row r="2758" spans="1:19">
      <c r="A2758" t="s">
        <v>6662</v>
      </c>
      <c r="B2758" s="1">
        <v>44130</v>
      </c>
      <c r="C2758" t="s">
        <v>22</v>
      </c>
      <c r="D2758">
        <v>53</v>
      </c>
      <c r="E2758" t="s">
        <v>23</v>
      </c>
      <c r="F2758">
        <v>0</v>
      </c>
      <c r="G2758">
        <v>3</v>
      </c>
      <c r="H2758" t="s">
        <v>3686</v>
      </c>
      <c r="I2758">
        <v>5006</v>
      </c>
      <c r="J2758">
        <v>0</v>
      </c>
      <c r="K2758">
        <v>58</v>
      </c>
      <c r="M2758" t="s">
        <v>39</v>
      </c>
      <c r="N2758" t="s">
        <v>23</v>
      </c>
      <c r="O2758" t="s">
        <v>56</v>
      </c>
      <c r="P2758" t="s">
        <v>202</v>
      </c>
      <c r="Q2758" t="s">
        <v>50</v>
      </c>
      <c r="R2758" t="s">
        <v>2316</v>
      </c>
      <c r="S2758" t="s">
        <v>6663</v>
      </c>
    </row>
    <row r="2759" spans="1:19">
      <c r="A2759" t="s">
        <v>6664</v>
      </c>
      <c r="B2759" s="1">
        <v>45781</v>
      </c>
      <c r="C2759" t="s">
        <v>22</v>
      </c>
      <c r="D2759">
        <v>58</v>
      </c>
      <c r="E2759" t="s">
        <v>39</v>
      </c>
      <c r="F2759">
        <v>0</v>
      </c>
      <c r="G2759">
        <v>3</v>
      </c>
      <c r="H2759" t="s">
        <v>3751</v>
      </c>
      <c r="I2759">
        <v>3425</v>
      </c>
      <c r="J2759">
        <v>0</v>
      </c>
      <c r="K2759">
        <v>3</v>
      </c>
      <c r="L2759" t="s">
        <v>48</v>
      </c>
      <c r="M2759" t="s">
        <v>39</v>
      </c>
      <c r="N2759" t="s">
        <v>23</v>
      </c>
      <c r="O2759" t="s">
        <v>49</v>
      </c>
      <c r="P2759" t="s">
        <v>26</v>
      </c>
      <c r="Q2759" t="s">
        <v>27</v>
      </c>
      <c r="R2759" t="s">
        <v>6301</v>
      </c>
      <c r="S2759" t="s">
        <v>6665</v>
      </c>
    </row>
    <row r="2760" spans="1:19">
      <c r="A2760" t="s">
        <v>6666</v>
      </c>
      <c r="B2760" s="1">
        <v>43824</v>
      </c>
      <c r="C2760" t="s">
        <v>22</v>
      </c>
      <c r="D2760">
        <v>39</v>
      </c>
      <c r="E2760" t="s">
        <v>39</v>
      </c>
      <c r="F2760">
        <v>0</v>
      </c>
      <c r="G2760">
        <v>3</v>
      </c>
      <c r="H2760" t="s">
        <v>3686</v>
      </c>
      <c r="I2760">
        <v>4629</v>
      </c>
      <c r="J2760">
        <v>0</v>
      </c>
      <c r="K2760">
        <v>68</v>
      </c>
      <c r="M2760" t="s">
        <v>23</v>
      </c>
      <c r="N2760" t="s">
        <v>23</v>
      </c>
      <c r="O2760" t="s">
        <v>25</v>
      </c>
      <c r="P2760" t="s">
        <v>202</v>
      </c>
      <c r="Q2760" t="s">
        <v>50</v>
      </c>
      <c r="R2760" t="s">
        <v>6667</v>
      </c>
      <c r="S2760" t="s">
        <v>6668</v>
      </c>
    </row>
    <row r="2761" spans="1:19">
      <c r="A2761" t="s">
        <v>6669</v>
      </c>
      <c r="B2761" s="1">
        <v>43739</v>
      </c>
      <c r="C2761" t="s">
        <v>33</v>
      </c>
      <c r="D2761">
        <v>54</v>
      </c>
      <c r="E2761" t="s">
        <v>39</v>
      </c>
      <c r="F2761">
        <v>0</v>
      </c>
      <c r="G2761">
        <v>3</v>
      </c>
      <c r="H2761" t="s">
        <v>3686</v>
      </c>
      <c r="I2761">
        <v>4093</v>
      </c>
      <c r="J2761">
        <v>0</v>
      </c>
      <c r="K2761">
        <v>70</v>
      </c>
      <c r="L2761" t="s">
        <v>316</v>
      </c>
      <c r="M2761" t="s">
        <v>39</v>
      </c>
      <c r="N2761" t="s">
        <v>23</v>
      </c>
      <c r="O2761" t="s">
        <v>49</v>
      </c>
      <c r="P2761" t="s">
        <v>164</v>
      </c>
      <c r="Q2761" t="s">
        <v>27</v>
      </c>
      <c r="R2761" t="s">
        <v>5850</v>
      </c>
      <c r="S2761" t="s">
        <v>6670</v>
      </c>
    </row>
    <row r="2762" spans="1:19">
      <c r="A2762" t="s">
        <v>6671</v>
      </c>
      <c r="B2762" s="1">
        <v>45236</v>
      </c>
      <c r="C2762" t="s">
        <v>33</v>
      </c>
      <c r="D2762">
        <v>60</v>
      </c>
      <c r="E2762" t="s">
        <v>23</v>
      </c>
      <c r="F2762">
        <v>0</v>
      </c>
      <c r="G2762">
        <v>3</v>
      </c>
      <c r="H2762" t="s">
        <v>3686</v>
      </c>
      <c r="I2762">
        <v>2058</v>
      </c>
      <c r="J2762">
        <v>6</v>
      </c>
      <c r="K2762">
        <v>21</v>
      </c>
      <c r="L2762" t="s">
        <v>97</v>
      </c>
      <c r="M2762" t="s">
        <v>23</v>
      </c>
      <c r="N2762" t="s">
        <v>23</v>
      </c>
      <c r="O2762" t="s">
        <v>25</v>
      </c>
      <c r="P2762" t="s">
        <v>26</v>
      </c>
      <c r="Q2762" t="s">
        <v>27</v>
      </c>
      <c r="R2762" t="s">
        <v>3396</v>
      </c>
      <c r="S2762" t="s">
        <v>6672</v>
      </c>
    </row>
    <row r="2763" spans="1:19">
      <c r="A2763" t="s">
        <v>6673</v>
      </c>
      <c r="B2763" s="1">
        <v>43727</v>
      </c>
      <c r="C2763" t="s">
        <v>22</v>
      </c>
      <c r="D2763">
        <v>22</v>
      </c>
      <c r="E2763" t="s">
        <v>23</v>
      </c>
      <c r="F2763">
        <v>1</v>
      </c>
      <c r="G2763">
        <v>3</v>
      </c>
      <c r="H2763" t="s">
        <v>3686</v>
      </c>
      <c r="I2763">
        <v>5502</v>
      </c>
      <c r="J2763">
        <v>1</v>
      </c>
      <c r="K2763">
        <v>71</v>
      </c>
      <c r="M2763" t="s">
        <v>23</v>
      </c>
      <c r="N2763" t="s">
        <v>23</v>
      </c>
      <c r="O2763" t="s">
        <v>25</v>
      </c>
      <c r="P2763" t="s">
        <v>164</v>
      </c>
      <c r="Q2763" t="s">
        <v>50</v>
      </c>
      <c r="R2763" t="s">
        <v>413</v>
      </c>
      <c r="S2763" t="s">
        <v>6674</v>
      </c>
    </row>
    <row r="2764" spans="1:19">
      <c r="A2764" t="s">
        <v>6675</v>
      </c>
      <c r="B2764" s="1">
        <v>43937</v>
      </c>
      <c r="C2764" t="s">
        <v>33</v>
      </c>
      <c r="D2764">
        <v>27</v>
      </c>
      <c r="E2764" t="s">
        <v>23</v>
      </c>
      <c r="F2764">
        <v>0</v>
      </c>
      <c r="G2764">
        <v>3</v>
      </c>
      <c r="H2764" t="s">
        <v>3686</v>
      </c>
      <c r="I2764">
        <v>5331</v>
      </c>
      <c r="J2764">
        <v>1</v>
      </c>
      <c r="K2764">
        <v>64</v>
      </c>
      <c r="L2764" t="s">
        <v>142</v>
      </c>
      <c r="M2764" t="s">
        <v>23</v>
      </c>
      <c r="N2764" t="s">
        <v>23</v>
      </c>
      <c r="O2764" t="s">
        <v>49</v>
      </c>
      <c r="P2764" t="s">
        <v>202</v>
      </c>
      <c r="Q2764" t="s">
        <v>27</v>
      </c>
      <c r="R2764" t="s">
        <v>5850</v>
      </c>
      <c r="S2764" t="s">
        <v>6676</v>
      </c>
    </row>
    <row r="2765" spans="1:19">
      <c r="A2765" t="s">
        <v>6677</v>
      </c>
      <c r="B2765" s="1">
        <v>43790</v>
      </c>
      <c r="C2765" t="s">
        <v>22</v>
      </c>
      <c r="D2765">
        <v>42</v>
      </c>
      <c r="E2765" t="s">
        <v>39</v>
      </c>
      <c r="F2765">
        <v>0</v>
      </c>
      <c r="G2765">
        <v>3</v>
      </c>
      <c r="H2765" t="s">
        <v>3686</v>
      </c>
      <c r="I2765">
        <v>6487</v>
      </c>
      <c r="J2765">
        <v>0</v>
      </c>
      <c r="K2765">
        <v>69</v>
      </c>
      <c r="M2765" t="s">
        <v>23</v>
      </c>
      <c r="N2765" t="s">
        <v>23</v>
      </c>
      <c r="O2765" t="s">
        <v>49</v>
      </c>
      <c r="P2765" t="s">
        <v>164</v>
      </c>
      <c r="Q2765" t="s">
        <v>50</v>
      </c>
      <c r="R2765" t="s">
        <v>4386</v>
      </c>
      <c r="S2765" t="s">
        <v>6678</v>
      </c>
    </row>
    <row r="2766" spans="1:19">
      <c r="A2766" t="s">
        <v>6679</v>
      </c>
      <c r="B2766" s="1">
        <v>44669</v>
      </c>
      <c r="C2766" t="s">
        <v>22</v>
      </c>
      <c r="D2766">
        <v>28</v>
      </c>
      <c r="E2766" t="s">
        <v>39</v>
      </c>
      <c r="F2766">
        <v>0</v>
      </c>
      <c r="G2766">
        <v>3</v>
      </c>
      <c r="H2766" t="s">
        <v>3686</v>
      </c>
      <c r="I2766">
        <v>4714</v>
      </c>
      <c r="J2766">
        <v>0</v>
      </c>
      <c r="K2766">
        <v>40</v>
      </c>
      <c r="M2766" t="s">
        <v>23</v>
      </c>
      <c r="N2766" t="s">
        <v>23</v>
      </c>
      <c r="O2766" t="s">
        <v>49</v>
      </c>
      <c r="P2766" t="s">
        <v>26</v>
      </c>
      <c r="Q2766" t="s">
        <v>27</v>
      </c>
      <c r="R2766" t="s">
        <v>4208</v>
      </c>
      <c r="S2766" t="s">
        <v>6680</v>
      </c>
    </row>
    <row r="2767" spans="1:19">
      <c r="A2767" t="s">
        <v>6681</v>
      </c>
      <c r="B2767" s="1">
        <v>43689</v>
      </c>
      <c r="C2767" t="s">
        <v>22</v>
      </c>
      <c r="D2767">
        <v>32</v>
      </c>
      <c r="E2767" t="s">
        <v>39</v>
      </c>
      <c r="F2767">
        <v>0</v>
      </c>
      <c r="G2767">
        <v>3</v>
      </c>
      <c r="H2767" t="s">
        <v>3686</v>
      </c>
      <c r="I2767">
        <v>6284</v>
      </c>
      <c r="J2767">
        <v>0</v>
      </c>
      <c r="K2767">
        <v>72</v>
      </c>
      <c r="L2767" t="s">
        <v>316</v>
      </c>
      <c r="M2767" t="s">
        <v>23</v>
      </c>
      <c r="N2767" t="s">
        <v>23</v>
      </c>
      <c r="O2767" t="s">
        <v>56</v>
      </c>
      <c r="P2767" t="s">
        <v>164</v>
      </c>
      <c r="Q2767" t="s">
        <v>27</v>
      </c>
      <c r="R2767" t="s">
        <v>3074</v>
      </c>
      <c r="S2767" t="s">
        <v>6682</v>
      </c>
    </row>
    <row r="2768" spans="1:19">
      <c r="A2768" t="s">
        <v>6683</v>
      </c>
      <c r="B2768" s="1">
        <v>44025</v>
      </c>
      <c r="C2768" t="s">
        <v>33</v>
      </c>
      <c r="D2768">
        <v>64</v>
      </c>
      <c r="E2768" t="s">
        <v>23</v>
      </c>
      <c r="F2768">
        <v>0</v>
      </c>
      <c r="G2768">
        <v>3</v>
      </c>
      <c r="H2768" t="s">
        <v>3686</v>
      </c>
      <c r="I2768">
        <v>5974</v>
      </c>
      <c r="J2768">
        <v>1</v>
      </c>
      <c r="K2768">
        <v>61</v>
      </c>
      <c r="M2768" t="s">
        <v>23</v>
      </c>
      <c r="N2768" t="s">
        <v>39</v>
      </c>
      <c r="P2768" t="s">
        <v>164</v>
      </c>
      <c r="Q2768" t="s">
        <v>50</v>
      </c>
      <c r="R2768" t="s">
        <v>1415</v>
      </c>
      <c r="S2768" t="s">
        <v>6684</v>
      </c>
    </row>
    <row r="2769" spans="1:19">
      <c r="A2769" t="s">
        <v>6685</v>
      </c>
      <c r="B2769" s="1">
        <v>43947</v>
      </c>
      <c r="C2769" t="s">
        <v>33</v>
      </c>
      <c r="D2769">
        <v>31</v>
      </c>
      <c r="E2769" t="s">
        <v>23</v>
      </c>
      <c r="F2769">
        <v>0</v>
      </c>
      <c r="G2769">
        <v>3</v>
      </c>
      <c r="H2769" t="s">
        <v>3686</v>
      </c>
      <c r="I2769">
        <v>5369</v>
      </c>
      <c r="J2769">
        <v>10</v>
      </c>
      <c r="K2769">
        <v>64</v>
      </c>
      <c r="M2769" t="s">
        <v>23</v>
      </c>
      <c r="N2769" t="s">
        <v>23</v>
      </c>
      <c r="O2769" t="s">
        <v>25</v>
      </c>
      <c r="P2769" t="s">
        <v>202</v>
      </c>
      <c r="Q2769" t="s">
        <v>50</v>
      </c>
      <c r="R2769" t="s">
        <v>6686</v>
      </c>
      <c r="S2769" t="s">
        <v>6687</v>
      </c>
    </row>
    <row r="2770" spans="1:19">
      <c r="A2770" t="s">
        <v>6688</v>
      </c>
      <c r="B2770" s="1">
        <v>44170</v>
      </c>
      <c r="C2770" t="s">
        <v>22</v>
      </c>
      <c r="D2770">
        <v>24</v>
      </c>
      <c r="E2770" t="s">
        <v>23</v>
      </c>
      <c r="F2770">
        <v>2</v>
      </c>
      <c r="G2770">
        <v>3</v>
      </c>
      <c r="H2770" t="s">
        <v>3686</v>
      </c>
      <c r="I2770">
        <v>5845</v>
      </c>
      <c r="J2770">
        <v>8</v>
      </c>
      <c r="K2770">
        <v>56</v>
      </c>
      <c r="L2770" t="s">
        <v>142</v>
      </c>
      <c r="M2770" t="s">
        <v>39</v>
      </c>
      <c r="N2770" t="s">
        <v>23</v>
      </c>
      <c r="O2770" t="s">
        <v>56</v>
      </c>
      <c r="P2770" t="s">
        <v>202</v>
      </c>
      <c r="Q2770" t="s">
        <v>50</v>
      </c>
      <c r="R2770" t="s">
        <v>6689</v>
      </c>
      <c r="S2770" t="s">
        <v>6690</v>
      </c>
    </row>
    <row r="2771" spans="1:19">
      <c r="A2771" t="s">
        <v>6691</v>
      </c>
      <c r="B2771" s="1">
        <v>45389</v>
      </c>
      <c r="C2771" t="s">
        <v>22</v>
      </c>
      <c r="D2771">
        <v>59</v>
      </c>
      <c r="E2771" t="s">
        <v>23</v>
      </c>
      <c r="F2771">
        <v>0</v>
      </c>
      <c r="G2771">
        <v>3</v>
      </c>
      <c r="H2771" t="s">
        <v>3686</v>
      </c>
      <c r="I2771">
        <v>2942</v>
      </c>
      <c r="J2771">
        <v>8</v>
      </c>
      <c r="K2771">
        <v>16</v>
      </c>
      <c r="M2771" t="s">
        <v>23</v>
      </c>
      <c r="N2771" t="s">
        <v>23</v>
      </c>
      <c r="O2771" t="s">
        <v>25</v>
      </c>
      <c r="P2771" t="s">
        <v>26</v>
      </c>
      <c r="Q2771" t="s">
        <v>27</v>
      </c>
      <c r="R2771" t="s">
        <v>6692</v>
      </c>
      <c r="S2771" t="s">
        <v>6693</v>
      </c>
    </row>
    <row r="2772" spans="1:19">
      <c r="A2772" t="s">
        <v>6694</v>
      </c>
      <c r="B2772" s="1">
        <v>43686</v>
      </c>
      <c r="C2772" t="s">
        <v>33</v>
      </c>
      <c r="D2772">
        <v>38</v>
      </c>
      <c r="E2772" t="s">
        <v>23</v>
      </c>
      <c r="F2772">
        <v>1</v>
      </c>
      <c r="G2772">
        <v>3</v>
      </c>
      <c r="H2772" t="s">
        <v>3686</v>
      </c>
      <c r="I2772">
        <v>6419</v>
      </c>
      <c r="J2772">
        <v>3</v>
      </c>
      <c r="K2772">
        <v>72</v>
      </c>
      <c r="M2772" t="s">
        <v>23</v>
      </c>
      <c r="N2772" t="s">
        <v>23</v>
      </c>
      <c r="O2772" t="s">
        <v>25</v>
      </c>
      <c r="P2772" t="s">
        <v>164</v>
      </c>
      <c r="Q2772" t="s">
        <v>50</v>
      </c>
      <c r="R2772" t="s">
        <v>3037</v>
      </c>
      <c r="S2772" t="s">
        <v>6695</v>
      </c>
    </row>
    <row r="2773" spans="1:19">
      <c r="A2773" t="s">
        <v>6696</v>
      </c>
      <c r="B2773" s="1">
        <v>43683</v>
      </c>
      <c r="C2773" t="s">
        <v>22</v>
      </c>
      <c r="D2773">
        <v>60</v>
      </c>
      <c r="E2773" t="s">
        <v>39</v>
      </c>
      <c r="F2773">
        <v>0</v>
      </c>
      <c r="G2773">
        <v>3</v>
      </c>
      <c r="H2773" t="s">
        <v>3686</v>
      </c>
      <c r="I2773">
        <v>4886</v>
      </c>
      <c r="J2773">
        <v>0</v>
      </c>
      <c r="K2773">
        <v>72</v>
      </c>
      <c r="M2773" t="s">
        <v>23</v>
      </c>
      <c r="N2773" t="s">
        <v>23</v>
      </c>
      <c r="O2773" t="s">
        <v>25</v>
      </c>
      <c r="P2773" t="s">
        <v>164</v>
      </c>
      <c r="Q2773" t="s">
        <v>27</v>
      </c>
      <c r="R2773" t="s">
        <v>6697</v>
      </c>
      <c r="S2773" t="s">
        <v>6698</v>
      </c>
    </row>
    <row r="2774" spans="1:19">
      <c r="A2774" t="s">
        <v>6699</v>
      </c>
      <c r="B2774" s="1">
        <v>45842</v>
      </c>
      <c r="C2774" t="s">
        <v>33</v>
      </c>
      <c r="D2774">
        <v>50</v>
      </c>
      <c r="E2774" t="s">
        <v>39</v>
      </c>
      <c r="F2774">
        <v>0</v>
      </c>
      <c r="G2774">
        <v>3</v>
      </c>
      <c r="H2774" t="s">
        <v>3751</v>
      </c>
      <c r="I2774">
        <v>4467</v>
      </c>
      <c r="J2774">
        <v>0</v>
      </c>
      <c r="K2774">
        <v>1</v>
      </c>
      <c r="M2774" t="s">
        <v>39</v>
      </c>
      <c r="N2774" t="s">
        <v>23</v>
      </c>
      <c r="O2774" t="s">
        <v>49</v>
      </c>
      <c r="P2774" t="s">
        <v>202</v>
      </c>
      <c r="Q2774" t="s">
        <v>50</v>
      </c>
      <c r="R2774" t="s">
        <v>6700</v>
      </c>
      <c r="S2774" t="s">
        <v>6700</v>
      </c>
    </row>
    <row r="2775" spans="1:19">
      <c r="A2775" t="s">
        <v>6701</v>
      </c>
      <c r="B2775" s="1">
        <v>43774</v>
      </c>
      <c r="C2775" t="s">
        <v>22</v>
      </c>
      <c r="D2775">
        <v>36</v>
      </c>
      <c r="E2775" t="s">
        <v>23</v>
      </c>
      <c r="F2775">
        <v>0</v>
      </c>
      <c r="G2775">
        <v>3</v>
      </c>
      <c r="H2775" t="s">
        <v>3686</v>
      </c>
      <c r="I2775">
        <v>6092</v>
      </c>
      <c r="J2775">
        <v>7</v>
      </c>
      <c r="K2775">
        <v>69</v>
      </c>
      <c r="L2775" t="s">
        <v>316</v>
      </c>
      <c r="M2775" t="s">
        <v>23</v>
      </c>
      <c r="N2775" t="s">
        <v>23</v>
      </c>
      <c r="O2775" t="s">
        <v>49</v>
      </c>
      <c r="P2775" t="s">
        <v>202</v>
      </c>
      <c r="Q2775" t="s">
        <v>50</v>
      </c>
      <c r="R2775" t="s">
        <v>996</v>
      </c>
      <c r="S2775" t="s">
        <v>6702</v>
      </c>
    </row>
    <row r="2776" spans="1:19">
      <c r="A2776" t="s">
        <v>6703</v>
      </c>
      <c r="B2776" s="1">
        <v>43679</v>
      </c>
      <c r="C2776" t="s">
        <v>33</v>
      </c>
      <c r="D2776">
        <v>68</v>
      </c>
      <c r="E2776" t="s">
        <v>23</v>
      </c>
      <c r="F2776">
        <v>0</v>
      </c>
      <c r="G2776">
        <v>3</v>
      </c>
      <c r="H2776" t="s">
        <v>3686</v>
      </c>
      <c r="I2776">
        <v>5881</v>
      </c>
      <c r="J2776">
        <v>0</v>
      </c>
      <c r="K2776">
        <v>72</v>
      </c>
      <c r="L2776" t="s">
        <v>316</v>
      </c>
      <c r="M2776" t="s">
        <v>23</v>
      </c>
      <c r="N2776" t="s">
        <v>23</v>
      </c>
      <c r="O2776" t="s">
        <v>56</v>
      </c>
      <c r="P2776" t="s">
        <v>164</v>
      </c>
      <c r="Q2776" t="s">
        <v>27</v>
      </c>
      <c r="R2776" t="s">
        <v>3410</v>
      </c>
      <c r="S2776" t="s">
        <v>6704</v>
      </c>
    </row>
    <row r="2777" spans="1:19">
      <c r="A2777" t="s">
        <v>6705</v>
      </c>
      <c r="B2777" s="1">
        <v>45066</v>
      </c>
      <c r="C2777" t="s">
        <v>33</v>
      </c>
      <c r="D2777">
        <v>70</v>
      </c>
      <c r="E2777" t="s">
        <v>39</v>
      </c>
      <c r="F2777">
        <v>0</v>
      </c>
      <c r="G2777">
        <v>3</v>
      </c>
      <c r="H2777" t="s">
        <v>3686</v>
      </c>
      <c r="I2777">
        <v>4997</v>
      </c>
      <c r="J2777">
        <v>0</v>
      </c>
      <c r="K2777">
        <v>27</v>
      </c>
      <c r="L2777" t="s">
        <v>40</v>
      </c>
      <c r="M2777" t="s">
        <v>23</v>
      </c>
      <c r="N2777" t="s">
        <v>23</v>
      </c>
      <c r="O2777" t="s">
        <v>25</v>
      </c>
      <c r="P2777" t="s">
        <v>202</v>
      </c>
      <c r="Q2777" t="s">
        <v>27</v>
      </c>
      <c r="R2777" t="s">
        <v>6706</v>
      </c>
      <c r="S2777" t="s">
        <v>6707</v>
      </c>
    </row>
    <row r="2778" spans="1:19">
      <c r="A2778" t="s">
        <v>6708</v>
      </c>
      <c r="B2778" s="1">
        <v>43683</v>
      </c>
      <c r="C2778" t="s">
        <v>22</v>
      </c>
      <c r="D2778">
        <v>75</v>
      </c>
      <c r="E2778" t="s">
        <v>39</v>
      </c>
      <c r="F2778">
        <v>0</v>
      </c>
      <c r="G2778">
        <v>3</v>
      </c>
      <c r="H2778" t="s">
        <v>3686</v>
      </c>
      <c r="I2778">
        <v>4598</v>
      </c>
      <c r="J2778">
        <v>0</v>
      </c>
      <c r="K2778">
        <v>72</v>
      </c>
      <c r="M2778" t="s">
        <v>23</v>
      </c>
      <c r="N2778" t="s">
        <v>23</v>
      </c>
      <c r="O2778" t="s">
        <v>25</v>
      </c>
      <c r="P2778" t="s">
        <v>164</v>
      </c>
      <c r="Q2778" t="s">
        <v>27</v>
      </c>
      <c r="R2778" t="s">
        <v>6709</v>
      </c>
      <c r="S2778" t="s">
        <v>6710</v>
      </c>
    </row>
    <row r="2779" spans="1:19">
      <c r="A2779" t="s">
        <v>6711</v>
      </c>
      <c r="B2779" s="1">
        <v>44236</v>
      </c>
      <c r="C2779" t="s">
        <v>22</v>
      </c>
      <c r="D2779">
        <v>76</v>
      </c>
      <c r="E2779" t="s">
        <v>23</v>
      </c>
      <c r="F2779">
        <v>0</v>
      </c>
      <c r="G2779">
        <v>3</v>
      </c>
      <c r="H2779" t="s">
        <v>3686</v>
      </c>
      <c r="I2779">
        <v>4691</v>
      </c>
      <c r="J2779">
        <v>4</v>
      </c>
      <c r="K2779">
        <v>54</v>
      </c>
      <c r="L2779" t="s">
        <v>142</v>
      </c>
      <c r="M2779" t="s">
        <v>39</v>
      </c>
      <c r="N2779" t="s">
        <v>23</v>
      </c>
      <c r="O2779" t="s">
        <v>49</v>
      </c>
      <c r="P2779" t="s">
        <v>26</v>
      </c>
      <c r="Q2779" t="s">
        <v>27</v>
      </c>
      <c r="R2779" t="s">
        <v>1062</v>
      </c>
      <c r="S2779" t="s">
        <v>6712</v>
      </c>
    </row>
    <row r="2780" spans="1:19">
      <c r="A2780" t="s">
        <v>6713</v>
      </c>
      <c r="B2780" s="1">
        <v>43691</v>
      </c>
      <c r="C2780" t="s">
        <v>22</v>
      </c>
      <c r="D2780">
        <v>78</v>
      </c>
      <c r="E2780" t="s">
        <v>23</v>
      </c>
      <c r="F2780">
        <v>0</v>
      </c>
      <c r="G2780">
        <v>3</v>
      </c>
      <c r="H2780" t="s">
        <v>3686</v>
      </c>
      <c r="I2780">
        <v>4933</v>
      </c>
      <c r="J2780">
        <v>8</v>
      </c>
      <c r="K2780">
        <v>72</v>
      </c>
      <c r="L2780" t="s">
        <v>316</v>
      </c>
      <c r="M2780" t="s">
        <v>39</v>
      </c>
      <c r="N2780" t="s">
        <v>23</v>
      </c>
      <c r="O2780" t="s">
        <v>56</v>
      </c>
      <c r="P2780" t="s">
        <v>164</v>
      </c>
      <c r="Q2780" t="s">
        <v>27</v>
      </c>
      <c r="R2780" t="s">
        <v>6714</v>
      </c>
      <c r="S2780" t="s">
        <v>6715</v>
      </c>
    </row>
    <row r="2781" spans="1:19">
      <c r="A2781" t="s">
        <v>6716</v>
      </c>
      <c r="B2781" s="1">
        <v>44323</v>
      </c>
      <c r="C2781" t="s">
        <v>22</v>
      </c>
      <c r="D2781">
        <v>23</v>
      </c>
      <c r="E2781" t="s">
        <v>23</v>
      </c>
      <c r="F2781">
        <v>0</v>
      </c>
      <c r="G2781">
        <v>3</v>
      </c>
      <c r="H2781" t="s">
        <v>3686</v>
      </c>
      <c r="I2781">
        <v>5604</v>
      </c>
      <c r="J2781">
        <v>6</v>
      </c>
      <c r="K2781">
        <v>51</v>
      </c>
      <c r="M2781" t="s">
        <v>23</v>
      </c>
      <c r="N2781" t="s">
        <v>23</v>
      </c>
      <c r="O2781" t="s">
        <v>25</v>
      </c>
      <c r="P2781" t="s">
        <v>202</v>
      </c>
      <c r="Q2781" t="s">
        <v>50</v>
      </c>
      <c r="R2781" t="s">
        <v>4678</v>
      </c>
      <c r="S2781" t="s">
        <v>6717</v>
      </c>
    </row>
    <row r="2782" spans="1:19">
      <c r="A2782" t="s">
        <v>6718</v>
      </c>
      <c r="B2782" s="1">
        <v>45844</v>
      </c>
      <c r="C2782" t="s">
        <v>33</v>
      </c>
      <c r="D2782">
        <v>33</v>
      </c>
      <c r="E2782" t="s">
        <v>39</v>
      </c>
      <c r="F2782">
        <v>0</v>
      </c>
      <c r="G2782">
        <v>3</v>
      </c>
      <c r="H2782" t="s">
        <v>3751</v>
      </c>
      <c r="I2782">
        <v>4667</v>
      </c>
      <c r="J2782">
        <v>0</v>
      </c>
      <c r="K2782">
        <v>1</v>
      </c>
      <c r="M2782" t="s">
        <v>23</v>
      </c>
      <c r="N2782" t="s">
        <v>23</v>
      </c>
      <c r="O2782" t="s">
        <v>49</v>
      </c>
      <c r="P2782" t="s">
        <v>26</v>
      </c>
      <c r="Q2782" t="s">
        <v>27</v>
      </c>
      <c r="R2782" t="s">
        <v>2760</v>
      </c>
      <c r="S2782" t="s">
        <v>6719</v>
      </c>
    </row>
    <row r="2783" spans="1:19">
      <c r="A2783" t="s">
        <v>6720</v>
      </c>
      <c r="B2783" s="1">
        <v>43998</v>
      </c>
      <c r="C2783" t="s">
        <v>22</v>
      </c>
      <c r="D2783">
        <v>47</v>
      </c>
      <c r="E2783" t="s">
        <v>23</v>
      </c>
      <c r="F2783">
        <v>0</v>
      </c>
      <c r="G2783">
        <v>3</v>
      </c>
      <c r="H2783" t="s">
        <v>3686</v>
      </c>
      <c r="I2783">
        <v>5327</v>
      </c>
      <c r="J2783">
        <v>0</v>
      </c>
      <c r="K2783">
        <v>62</v>
      </c>
      <c r="M2783" t="s">
        <v>23</v>
      </c>
      <c r="N2783" t="s">
        <v>23</v>
      </c>
      <c r="O2783" t="s">
        <v>49</v>
      </c>
      <c r="P2783" t="s">
        <v>202</v>
      </c>
      <c r="Q2783" t="s">
        <v>50</v>
      </c>
      <c r="R2783" t="s">
        <v>6721</v>
      </c>
      <c r="S2783" t="s">
        <v>6722</v>
      </c>
    </row>
    <row r="2784" spans="1:19">
      <c r="A2784" t="s">
        <v>6723</v>
      </c>
      <c r="B2784" s="1">
        <v>44181</v>
      </c>
      <c r="C2784" t="s">
        <v>22</v>
      </c>
      <c r="D2784">
        <v>45</v>
      </c>
      <c r="E2784" t="s">
        <v>23</v>
      </c>
      <c r="F2784">
        <v>0</v>
      </c>
      <c r="G2784">
        <v>3</v>
      </c>
      <c r="H2784" t="s">
        <v>3686</v>
      </c>
      <c r="I2784">
        <v>4778</v>
      </c>
      <c r="J2784">
        <v>1</v>
      </c>
      <c r="K2784">
        <v>56</v>
      </c>
      <c r="L2784" t="s">
        <v>142</v>
      </c>
      <c r="M2784" t="s">
        <v>23</v>
      </c>
      <c r="N2784" t="s">
        <v>23</v>
      </c>
      <c r="O2784" t="s">
        <v>25</v>
      </c>
      <c r="P2784" t="s">
        <v>202</v>
      </c>
      <c r="Q2784" t="s">
        <v>27</v>
      </c>
      <c r="R2784" t="s">
        <v>2762</v>
      </c>
      <c r="S2784" t="s">
        <v>6724</v>
      </c>
    </row>
    <row r="2785" spans="1:19">
      <c r="A2785" t="s">
        <v>6725</v>
      </c>
      <c r="B2785" s="1">
        <v>44518</v>
      </c>
      <c r="C2785" t="s">
        <v>33</v>
      </c>
      <c r="D2785">
        <v>41</v>
      </c>
      <c r="E2785" t="s">
        <v>23</v>
      </c>
      <c r="F2785">
        <v>0</v>
      </c>
      <c r="G2785">
        <v>3</v>
      </c>
      <c r="H2785" t="s">
        <v>3686</v>
      </c>
      <c r="I2785">
        <v>2934</v>
      </c>
      <c r="J2785">
        <v>10</v>
      </c>
      <c r="K2785">
        <v>45</v>
      </c>
      <c r="M2785" t="s">
        <v>23</v>
      </c>
      <c r="N2785" t="s">
        <v>23</v>
      </c>
      <c r="O2785" t="s">
        <v>56</v>
      </c>
      <c r="P2785" t="s">
        <v>164</v>
      </c>
      <c r="Q2785" t="s">
        <v>50</v>
      </c>
      <c r="R2785" t="s">
        <v>1402</v>
      </c>
      <c r="S2785" t="s">
        <v>6726</v>
      </c>
    </row>
    <row r="2786" spans="1:19">
      <c r="A2786" t="s">
        <v>6727</v>
      </c>
      <c r="B2786" s="1">
        <v>44429</v>
      </c>
      <c r="C2786" t="s">
        <v>22</v>
      </c>
      <c r="D2786">
        <v>50</v>
      </c>
      <c r="E2786" t="s">
        <v>39</v>
      </c>
      <c r="F2786">
        <v>0</v>
      </c>
      <c r="G2786">
        <v>3</v>
      </c>
      <c r="H2786" t="s">
        <v>3686</v>
      </c>
      <c r="I2786">
        <v>2667</v>
      </c>
      <c r="J2786">
        <v>0</v>
      </c>
      <c r="K2786">
        <v>48</v>
      </c>
      <c r="L2786" t="s">
        <v>142</v>
      </c>
      <c r="M2786" t="s">
        <v>23</v>
      </c>
      <c r="N2786" t="s">
        <v>23</v>
      </c>
      <c r="O2786" t="s">
        <v>49</v>
      </c>
      <c r="P2786" t="s">
        <v>202</v>
      </c>
      <c r="Q2786" t="s">
        <v>27</v>
      </c>
      <c r="R2786" t="s">
        <v>776</v>
      </c>
      <c r="S2786" t="s">
        <v>6728</v>
      </c>
    </row>
    <row r="2787" spans="1:19">
      <c r="A2787" t="s">
        <v>6729</v>
      </c>
      <c r="B2787" s="1">
        <v>45220</v>
      </c>
      <c r="C2787" t="s">
        <v>22</v>
      </c>
      <c r="D2787">
        <v>42</v>
      </c>
      <c r="E2787" t="s">
        <v>23</v>
      </c>
      <c r="F2787">
        <v>0</v>
      </c>
      <c r="G2787">
        <v>3</v>
      </c>
      <c r="H2787" t="s">
        <v>3686</v>
      </c>
      <c r="I2787">
        <v>3207</v>
      </c>
      <c r="J2787">
        <v>6</v>
      </c>
      <c r="K2787">
        <v>22</v>
      </c>
      <c r="M2787" t="s">
        <v>23</v>
      </c>
      <c r="N2787" t="s">
        <v>23</v>
      </c>
      <c r="O2787" t="s">
        <v>25</v>
      </c>
      <c r="P2787" t="s">
        <v>26</v>
      </c>
      <c r="Q2787" t="s">
        <v>50</v>
      </c>
      <c r="R2787" t="s">
        <v>256</v>
      </c>
      <c r="S2787" t="s">
        <v>6730</v>
      </c>
    </row>
    <row r="2788" spans="1:19">
      <c r="A2788" t="s">
        <v>6731</v>
      </c>
      <c r="B2788" s="1">
        <v>45521</v>
      </c>
      <c r="C2788" t="s">
        <v>22</v>
      </c>
      <c r="D2788">
        <v>54</v>
      </c>
      <c r="E2788" t="s">
        <v>39</v>
      </c>
      <c r="F2788">
        <v>0</v>
      </c>
      <c r="G2788">
        <v>3</v>
      </c>
      <c r="H2788" t="s">
        <v>3686</v>
      </c>
      <c r="I2788">
        <v>4334</v>
      </c>
      <c r="J2788">
        <v>0</v>
      </c>
      <c r="K2788">
        <v>12</v>
      </c>
      <c r="L2788" t="s">
        <v>97</v>
      </c>
      <c r="M2788" t="s">
        <v>23</v>
      </c>
      <c r="N2788" t="s">
        <v>23</v>
      </c>
      <c r="O2788" t="s">
        <v>49</v>
      </c>
      <c r="P2788" t="s">
        <v>26</v>
      </c>
      <c r="Q2788" t="s">
        <v>27</v>
      </c>
      <c r="R2788" t="s">
        <v>6732</v>
      </c>
      <c r="S2788" t="s">
        <v>6733</v>
      </c>
    </row>
    <row r="2789" spans="1:19">
      <c r="A2789" t="s">
        <v>6734</v>
      </c>
      <c r="B2789" s="1">
        <v>45139</v>
      </c>
      <c r="C2789" t="s">
        <v>22</v>
      </c>
      <c r="D2789">
        <v>30</v>
      </c>
      <c r="E2789" t="s">
        <v>23</v>
      </c>
      <c r="F2789">
        <v>2</v>
      </c>
      <c r="G2789">
        <v>3</v>
      </c>
      <c r="H2789" t="s">
        <v>3686</v>
      </c>
      <c r="I2789">
        <v>3359</v>
      </c>
      <c r="J2789">
        <v>6</v>
      </c>
      <c r="K2789">
        <v>24</v>
      </c>
      <c r="M2789" t="s">
        <v>23</v>
      </c>
      <c r="N2789" t="s">
        <v>23</v>
      </c>
      <c r="O2789" t="s">
        <v>56</v>
      </c>
      <c r="P2789" t="s">
        <v>26</v>
      </c>
      <c r="Q2789" t="s">
        <v>50</v>
      </c>
      <c r="R2789" t="s">
        <v>126</v>
      </c>
      <c r="S2789" t="s">
        <v>6735</v>
      </c>
    </row>
    <row r="2790" spans="1:19">
      <c r="A2790" t="s">
        <v>6736</v>
      </c>
      <c r="B2790" s="1">
        <v>43856</v>
      </c>
      <c r="C2790" t="s">
        <v>22</v>
      </c>
      <c r="D2790">
        <v>32</v>
      </c>
      <c r="E2790" t="s">
        <v>23</v>
      </c>
      <c r="F2790">
        <v>3</v>
      </c>
      <c r="G2790">
        <v>3</v>
      </c>
      <c r="H2790" t="s">
        <v>3686</v>
      </c>
      <c r="I2790">
        <v>4743</v>
      </c>
      <c r="J2790">
        <v>10</v>
      </c>
      <c r="K2790">
        <v>67</v>
      </c>
      <c r="M2790" t="s">
        <v>23</v>
      </c>
      <c r="N2790" t="s">
        <v>23</v>
      </c>
      <c r="O2790" t="s">
        <v>25</v>
      </c>
      <c r="P2790" t="s">
        <v>164</v>
      </c>
      <c r="Q2790" t="s">
        <v>27</v>
      </c>
      <c r="R2790" t="s">
        <v>2074</v>
      </c>
      <c r="S2790" t="s">
        <v>6737</v>
      </c>
    </row>
    <row r="2791" spans="1:19">
      <c r="A2791" t="s">
        <v>6738</v>
      </c>
      <c r="B2791" s="1">
        <v>43684</v>
      </c>
      <c r="C2791" t="s">
        <v>22</v>
      </c>
      <c r="D2791">
        <v>48</v>
      </c>
      <c r="E2791" t="s">
        <v>23</v>
      </c>
      <c r="F2791">
        <v>2</v>
      </c>
      <c r="G2791">
        <v>3</v>
      </c>
      <c r="H2791" t="s">
        <v>3686</v>
      </c>
      <c r="I2791">
        <v>5092</v>
      </c>
      <c r="J2791">
        <v>0</v>
      </c>
      <c r="K2791">
        <v>72</v>
      </c>
      <c r="L2791" t="s">
        <v>316</v>
      </c>
      <c r="M2791" t="s">
        <v>23</v>
      </c>
      <c r="N2791" t="s">
        <v>39</v>
      </c>
      <c r="P2791" t="s">
        <v>164</v>
      </c>
      <c r="Q2791" t="s">
        <v>27</v>
      </c>
      <c r="R2791" t="s">
        <v>869</v>
      </c>
      <c r="S2791" t="s">
        <v>6739</v>
      </c>
    </row>
    <row r="2792" spans="1:19">
      <c r="A2792" t="s">
        <v>6740</v>
      </c>
      <c r="B2792" s="1">
        <v>45676</v>
      </c>
      <c r="C2792" t="s">
        <v>33</v>
      </c>
      <c r="D2792">
        <v>45</v>
      </c>
      <c r="E2792" t="s">
        <v>39</v>
      </c>
      <c r="F2792">
        <v>0</v>
      </c>
      <c r="G2792">
        <v>3</v>
      </c>
      <c r="H2792" t="s">
        <v>3686</v>
      </c>
      <c r="I2792">
        <v>5041</v>
      </c>
      <c r="J2792">
        <v>0</v>
      </c>
      <c r="K2792">
        <v>7</v>
      </c>
      <c r="M2792" t="s">
        <v>23</v>
      </c>
      <c r="N2792" t="s">
        <v>23</v>
      </c>
      <c r="O2792" t="s">
        <v>25</v>
      </c>
      <c r="P2792" t="s">
        <v>26</v>
      </c>
      <c r="Q2792" t="s">
        <v>27</v>
      </c>
      <c r="R2792" t="s">
        <v>1063</v>
      </c>
      <c r="S2792" t="s">
        <v>6741</v>
      </c>
    </row>
    <row r="2793" spans="1:19">
      <c r="A2793" t="s">
        <v>6742</v>
      </c>
      <c r="B2793" s="1">
        <v>43689</v>
      </c>
      <c r="C2793" t="s">
        <v>22</v>
      </c>
      <c r="D2793">
        <v>33</v>
      </c>
      <c r="E2793" t="s">
        <v>39</v>
      </c>
      <c r="F2793">
        <v>0</v>
      </c>
      <c r="G2793">
        <v>3</v>
      </c>
      <c r="H2793" t="s">
        <v>3686</v>
      </c>
      <c r="I2793">
        <v>6347</v>
      </c>
      <c r="J2793">
        <v>0</v>
      </c>
      <c r="K2793">
        <v>72</v>
      </c>
      <c r="L2793" t="s">
        <v>316</v>
      </c>
      <c r="M2793" t="s">
        <v>23</v>
      </c>
      <c r="N2793" t="s">
        <v>23</v>
      </c>
      <c r="O2793" t="s">
        <v>25</v>
      </c>
      <c r="P2793" t="s">
        <v>164</v>
      </c>
      <c r="Q2793" t="s">
        <v>27</v>
      </c>
      <c r="R2793" t="s">
        <v>6743</v>
      </c>
      <c r="S2793" t="s">
        <v>6744</v>
      </c>
    </row>
    <row r="2794" spans="1:19">
      <c r="A2794" t="s">
        <v>6745</v>
      </c>
      <c r="B2794" s="1">
        <v>45140</v>
      </c>
      <c r="C2794" t="s">
        <v>33</v>
      </c>
      <c r="D2794">
        <v>42</v>
      </c>
      <c r="E2794" t="s">
        <v>23</v>
      </c>
      <c r="F2794">
        <v>3</v>
      </c>
      <c r="G2794">
        <v>3</v>
      </c>
      <c r="H2794" t="s">
        <v>3686</v>
      </c>
      <c r="I2794">
        <v>5302</v>
      </c>
      <c r="J2794">
        <v>7</v>
      </c>
      <c r="K2794">
        <v>24</v>
      </c>
      <c r="M2794" t="s">
        <v>23</v>
      </c>
      <c r="N2794" t="s">
        <v>39</v>
      </c>
      <c r="P2794" t="s">
        <v>164</v>
      </c>
      <c r="Q2794" t="s">
        <v>84</v>
      </c>
      <c r="R2794" t="s">
        <v>6447</v>
      </c>
      <c r="S2794" t="s">
        <v>6746</v>
      </c>
    </row>
    <row r="2795" spans="1:19">
      <c r="A2795" t="s">
        <v>6747</v>
      </c>
      <c r="B2795" s="1">
        <v>45524</v>
      </c>
      <c r="C2795" t="s">
        <v>22</v>
      </c>
      <c r="D2795">
        <v>49</v>
      </c>
      <c r="E2795" t="s">
        <v>23</v>
      </c>
      <c r="F2795">
        <v>2</v>
      </c>
      <c r="G2795">
        <v>3</v>
      </c>
      <c r="H2795" t="s">
        <v>3686</v>
      </c>
      <c r="I2795">
        <v>2047</v>
      </c>
      <c r="J2795">
        <v>5</v>
      </c>
      <c r="K2795">
        <v>12</v>
      </c>
      <c r="L2795" t="s">
        <v>97</v>
      </c>
      <c r="M2795" t="s">
        <v>23</v>
      </c>
      <c r="N2795" t="s">
        <v>23</v>
      </c>
      <c r="O2795" t="s">
        <v>56</v>
      </c>
      <c r="P2795" t="s">
        <v>26</v>
      </c>
      <c r="Q2795" t="s">
        <v>84</v>
      </c>
      <c r="R2795" t="s">
        <v>6748</v>
      </c>
      <c r="S2795" t="s">
        <v>6749</v>
      </c>
    </row>
    <row r="2796" spans="1:19">
      <c r="A2796" t="s">
        <v>6750</v>
      </c>
      <c r="B2796" s="1">
        <v>44276</v>
      </c>
      <c r="C2796" t="s">
        <v>22</v>
      </c>
      <c r="D2796">
        <v>40</v>
      </c>
      <c r="E2796" t="s">
        <v>23</v>
      </c>
      <c r="F2796">
        <v>1</v>
      </c>
      <c r="G2796">
        <v>3</v>
      </c>
      <c r="H2796" t="s">
        <v>3686</v>
      </c>
      <c r="I2796">
        <v>6365</v>
      </c>
      <c r="J2796">
        <v>7</v>
      </c>
      <c r="K2796">
        <v>53</v>
      </c>
      <c r="L2796" t="s">
        <v>142</v>
      </c>
      <c r="M2796" t="s">
        <v>23</v>
      </c>
      <c r="N2796" t="s">
        <v>23</v>
      </c>
      <c r="O2796" t="s">
        <v>25</v>
      </c>
      <c r="P2796" t="s">
        <v>202</v>
      </c>
      <c r="Q2796" t="s">
        <v>27</v>
      </c>
      <c r="R2796" t="s">
        <v>2015</v>
      </c>
      <c r="S2796" t="s">
        <v>6751</v>
      </c>
    </row>
    <row r="2797" spans="1:19">
      <c r="A2797" t="s">
        <v>6752</v>
      </c>
      <c r="B2797" s="1">
        <v>44931</v>
      </c>
      <c r="C2797" t="s">
        <v>33</v>
      </c>
      <c r="D2797">
        <v>64</v>
      </c>
      <c r="E2797" t="s">
        <v>23</v>
      </c>
      <c r="F2797">
        <v>0</v>
      </c>
      <c r="G2797">
        <v>3</v>
      </c>
      <c r="H2797" t="s">
        <v>3686</v>
      </c>
      <c r="I2797">
        <v>4283</v>
      </c>
      <c r="J2797">
        <v>1</v>
      </c>
      <c r="K2797">
        <v>31</v>
      </c>
      <c r="L2797" t="s">
        <v>40</v>
      </c>
      <c r="M2797" t="s">
        <v>23</v>
      </c>
      <c r="N2797" t="s">
        <v>23</v>
      </c>
      <c r="O2797" t="s">
        <v>25</v>
      </c>
      <c r="P2797" t="s">
        <v>26</v>
      </c>
      <c r="Q2797" t="s">
        <v>27</v>
      </c>
      <c r="R2797" t="s">
        <v>471</v>
      </c>
      <c r="S2797" t="s">
        <v>6753</v>
      </c>
    </row>
    <row r="2798" spans="1:19">
      <c r="A2798" t="s">
        <v>6754</v>
      </c>
      <c r="B2798" s="1">
        <v>44774</v>
      </c>
      <c r="C2798" t="s">
        <v>33</v>
      </c>
      <c r="D2798">
        <v>40</v>
      </c>
      <c r="E2798" t="s">
        <v>39</v>
      </c>
      <c r="F2798">
        <v>0</v>
      </c>
      <c r="G2798">
        <v>3</v>
      </c>
      <c r="H2798" t="s">
        <v>3686</v>
      </c>
      <c r="I2798">
        <v>4462</v>
      </c>
      <c r="J2798">
        <v>0</v>
      </c>
      <c r="K2798">
        <v>36</v>
      </c>
      <c r="M2798" t="s">
        <v>23</v>
      </c>
      <c r="N2798" t="s">
        <v>23</v>
      </c>
      <c r="O2798" t="s">
        <v>49</v>
      </c>
      <c r="P2798" t="s">
        <v>202</v>
      </c>
      <c r="Q2798" t="s">
        <v>50</v>
      </c>
      <c r="R2798" t="s">
        <v>509</v>
      </c>
      <c r="S2798" t="s">
        <v>6755</v>
      </c>
    </row>
    <row r="2799" spans="1:19">
      <c r="A2799" t="s">
        <v>6756</v>
      </c>
      <c r="B2799" s="1">
        <v>44310</v>
      </c>
      <c r="C2799" t="s">
        <v>22</v>
      </c>
      <c r="D2799">
        <v>49</v>
      </c>
      <c r="E2799" t="s">
        <v>23</v>
      </c>
      <c r="F2799">
        <v>1</v>
      </c>
      <c r="G2799">
        <v>3</v>
      </c>
      <c r="H2799" t="s">
        <v>3686</v>
      </c>
      <c r="I2799">
        <v>4740</v>
      </c>
      <c r="J2799">
        <v>1</v>
      </c>
      <c r="K2799">
        <v>52</v>
      </c>
      <c r="M2799" t="s">
        <v>23</v>
      </c>
      <c r="N2799" t="s">
        <v>23</v>
      </c>
      <c r="O2799" t="s">
        <v>25</v>
      </c>
      <c r="P2799" t="s">
        <v>26</v>
      </c>
      <c r="Q2799" t="s">
        <v>27</v>
      </c>
      <c r="R2799" t="s">
        <v>1811</v>
      </c>
      <c r="S2799" t="s">
        <v>6757</v>
      </c>
    </row>
    <row r="2800" spans="1:19">
      <c r="A2800" t="s">
        <v>6758</v>
      </c>
      <c r="B2800" s="1">
        <v>44521</v>
      </c>
      <c r="C2800" t="s">
        <v>33</v>
      </c>
      <c r="D2800">
        <v>60</v>
      </c>
      <c r="E2800" t="s">
        <v>39</v>
      </c>
      <c r="F2800">
        <v>0</v>
      </c>
      <c r="G2800">
        <v>3</v>
      </c>
      <c r="H2800" t="s">
        <v>3686</v>
      </c>
      <c r="I2800">
        <v>2280</v>
      </c>
      <c r="J2800">
        <v>0</v>
      </c>
      <c r="K2800">
        <v>45</v>
      </c>
      <c r="L2800" t="s">
        <v>142</v>
      </c>
      <c r="M2800" t="s">
        <v>23</v>
      </c>
      <c r="N2800" t="s">
        <v>23</v>
      </c>
      <c r="O2800" t="s">
        <v>49</v>
      </c>
      <c r="P2800" t="s">
        <v>164</v>
      </c>
      <c r="Q2800" t="s">
        <v>50</v>
      </c>
      <c r="R2800" t="s">
        <v>1950</v>
      </c>
      <c r="S2800" t="s">
        <v>6759</v>
      </c>
    </row>
    <row r="2801" spans="1:19">
      <c r="A2801" t="s">
        <v>6760</v>
      </c>
      <c r="B2801" s="1">
        <v>44190</v>
      </c>
      <c r="C2801" t="s">
        <v>22</v>
      </c>
      <c r="D2801">
        <v>61</v>
      </c>
      <c r="E2801" t="s">
        <v>39</v>
      </c>
      <c r="F2801">
        <v>0</v>
      </c>
      <c r="G2801">
        <v>3</v>
      </c>
      <c r="H2801" t="s">
        <v>3686</v>
      </c>
      <c r="I2801">
        <v>6487</v>
      </c>
      <c r="J2801">
        <v>0</v>
      </c>
      <c r="K2801">
        <v>56</v>
      </c>
      <c r="L2801" t="s">
        <v>142</v>
      </c>
      <c r="M2801" t="s">
        <v>23</v>
      </c>
      <c r="N2801" t="s">
        <v>23</v>
      </c>
      <c r="O2801" t="s">
        <v>49</v>
      </c>
      <c r="P2801" t="s">
        <v>202</v>
      </c>
      <c r="Q2801" t="s">
        <v>27</v>
      </c>
      <c r="R2801" t="s">
        <v>1862</v>
      </c>
      <c r="S2801" t="s">
        <v>6761</v>
      </c>
    </row>
    <row r="2802" spans="1:19">
      <c r="A2802" t="s">
        <v>6762</v>
      </c>
      <c r="B2802" s="1">
        <v>43968</v>
      </c>
      <c r="C2802" t="s">
        <v>22</v>
      </c>
      <c r="D2802">
        <v>34</v>
      </c>
      <c r="E2802" t="s">
        <v>23</v>
      </c>
      <c r="F2802">
        <v>0</v>
      </c>
      <c r="G2802">
        <v>3</v>
      </c>
      <c r="H2802" t="s">
        <v>3686</v>
      </c>
      <c r="I2802">
        <v>5540</v>
      </c>
      <c r="J2802">
        <v>9</v>
      </c>
      <c r="K2802">
        <v>63</v>
      </c>
      <c r="M2802" t="s">
        <v>23</v>
      </c>
      <c r="N2802" t="s">
        <v>23</v>
      </c>
      <c r="O2802" t="s">
        <v>49</v>
      </c>
      <c r="P2802" t="s">
        <v>202</v>
      </c>
      <c r="Q2802" t="s">
        <v>50</v>
      </c>
      <c r="R2802" t="s">
        <v>877</v>
      </c>
      <c r="S2802" t="s">
        <v>6763</v>
      </c>
    </row>
    <row r="2803" spans="1:19">
      <c r="A2803" t="s">
        <v>6764</v>
      </c>
      <c r="B2803" s="1">
        <v>43679</v>
      </c>
      <c r="C2803" t="s">
        <v>33</v>
      </c>
      <c r="D2803">
        <v>33</v>
      </c>
      <c r="E2803" t="s">
        <v>23</v>
      </c>
      <c r="F2803">
        <v>0</v>
      </c>
      <c r="G2803">
        <v>3</v>
      </c>
      <c r="H2803" t="s">
        <v>3686</v>
      </c>
      <c r="I2803">
        <v>5096</v>
      </c>
      <c r="J2803">
        <v>10</v>
      </c>
      <c r="K2803">
        <v>72</v>
      </c>
      <c r="L2803" t="s">
        <v>316</v>
      </c>
      <c r="M2803" t="s">
        <v>23</v>
      </c>
      <c r="N2803" t="s">
        <v>23</v>
      </c>
      <c r="O2803" t="s">
        <v>25</v>
      </c>
      <c r="P2803" t="s">
        <v>164</v>
      </c>
      <c r="Q2803" t="s">
        <v>27</v>
      </c>
      <c r="R2803" t="s">
        <v>3170</v>
      </c>
      <c r="S2803" t="s">
        <v>6765</v>
      </c>
    </row>
    <row r="2804" spans="1:19">
      <c r="A2804" t="s">
        <v>6766</v>
      </c>
      <c r="B2804" s="1">
        <v>45669</v>
      </c>
      <c r="C2804" t="s">
        <v>33</v>
      </c>
      <c r="D2804">
        <v>33</v>
      </c>
      <c r="E2804" t="s">
        <v>39</v>
      </c>
      <c r="F2804">
        <v>2</v>
      </c>
      <c r="G2804">
        <v>3</v>
      </c>
      <c r="H2804" t="s">
        <v>3686</v>
      </c>
      <c r="I2804">
        <v>4236</v>
      </c>
      <c r="J2804">
        <v>0</v>
      </c>
      <c r="K2804">
        <v>7</v>
      </c>
      <c r="M2804" t="s">
        <v>39</v>
      </c>
      <c r="N2804" t="s">
        <v>23</v>
      </c>
      <c r="O2804" t="s">
        <v>56</v>
      </c>
      <c r="P2804" t="s">
        <v>26</v>
      </c>
      <c r="Q2804" t="s">
        <v>50</v>
      </c>
      <c r="R2804" t="s">
        <v>4400</v>
      </c>
      <c r="S2804" t="s">
        <v>6767</v>
      </c>
    </row>
    <row r="2805" spans="1:19">
      <c r="A2805" t="s">
        <v>6768</v>
      </c>
      <c r="B2805" s="1">
        <v>45377</v>
      </c>
      <c r="C2805" t="s">
        <v>22</v>
      </c>
      <c r="D2805">
        <v>58</v>
      </c>
      <c r="E2805" t="s">
        <v>39</v>
      </c>
      <c r="F2805">
        <v>0</v>
      </c>
      <c r="G2805">
        <v>3</v>
      </c>
      <c r="H2805" t="s">
        <v>3686</v>
      </c>
      <c r="I2805">
        <v>5025</v>
      </c>
      <c r="J2805">
        <v>0</v>
      </c>
      <c r="K2805">
        <v>17</v>
      </c>
      <c r="M2805" t="s">
        <v>23</v>
      </c>
      <c r="N2805" t="s">
        <v>23</v>
      </c>
      <c r="O2805" t="s">
        <v>56</v>
      </c>
      <c r="P2805" t="s">
        <v>202</v>
      </c>
      <c r="Q2805" t="s">
        <v>50</v>
      </c>
      <c r="R2805" t="s">
        <v>4367</v>
      </c>
      <c r="S2805" t="s">
        <v>6769</v>
      </c>
    </row>
    <row r="2806" spans="1:19">
      <c r="A2806" t="s">
        <v>6770</v>
      </c>
      <c r="B2806" s="1">
        <v>45778</v>
      </c>
      <c r="C2806" t="s">
        <v>22</v>
      </c>
      <c r="D2806">
        <v>44</v>
      </c>
      <c r="E2806" t="s">
        <v>39</v>
      </c>
      <c r="F2806">
        <v>1</v>
      </c>
      <c r="G2806">
        <v>3</v>
      </c>
      <c r="H2806" t="s">
        <v>3751</v>
      </c>
      <c r="I2806">
        <v>2584</v>
      </c>
      <c r="J2806">
        <v>0</v>
      </c>
      <c r="K2806">
        <v>3</v>
      </c>
      <c r="L2806" t="s">
        <v>48</v>
      </c>
      <c r="M2806" t="s">
        <v>23</v>
      </c>
      <c r="N2806" t="s">
        <v>23</v>
      </c>
      <c r="O2806" t="s">
        <v>56</v>
      </c>
      <c r="P2806" t="s">
        <v>26</v>
      </c>
      <c r="Q2806" t="s">
        <v>50</v>
      </c>
      <c r="R2806" t="s">
        <v>2483</v>
      </c>
      <c r="S2806" t="s">
        <v>6771</v>
      </c>
    </row>
    <row r="2807" spans="1:19">
      <c r="A2807" t="s">
        <v>6772</v>
      </c>
      <c r="B2807" s="1">
        <v>44781</v>
      </c>
      <c r="C2807" t="s">
        <v>33</v>
      </c>
      <c r="D2807">
        <v>32</v>
      </c>
      <c r="E2807" t="s">
        <v>23</v>
      </c>
      <c r="F2807">
        <v>2</v>
      </c>
      <c r="G2807">
        <v>3</v>
      </c>
      <c r="H2807" t="s">
        <v>3686</v>
      </c>
      <c r="I2807">
        <v>2161</v>
      </c>
      <c r="J2807">
        <v>3</v>
      </c>
      <c r="K2807">
        <v>36</v>
      </c>
      <c r="M2807" t="s">
        <v>23</v>
      </c>
      <c r="N2807" t="s">
        <v>23</v>
      </c>
      <c r="O2807" t="s">
        <v>49</v>
      </c>
      <c r="P2807" t="s">
        <v>26</v>
      </c>
      <c r="Q2807" t="s">
        <v>50</v>
      </c>
      <c r="R2807" t="s">
        <v>926</v>
      </c>
      <c r="S2807" t="s">
        <v>6773</v>
      </c>
    </row>
    <row r="2808" spans="1:19">
      <c r="A2808" t="s">
        <v>6774</v>
      </c>
      <c r="B2808" s="1">
        <v>45786</v>
      </c>
      <c r="C2808" t="s">
        <v>33</v>
      </c>
      <c r="D2808">
        <v>35</v>
      </c>
      <c r="E2808" t="s">
        <v>23</v>
      </c>
      <c r="F2808">
        <v>0</v>
      </c>
      <c r="G2808">
        <v>3</v>
      </c>
      <c r="H2808" t="s">
        <v>3751</v>
      </c>
      <c r="I2808">
        <v>5867</v>
      </c>
      <c r="J2808">
        <v>9</v>
      </c>
      <c r="K2808">
        <v>3</v>
      </c>
      <c r="M2808" t="s">
        <v>23</v>
      </c>
      <c r="N2808" t="s">
        <v>39</v>
      </c>
      <c r="P2808" t="s">
        <v>26</v>
      </c>
      <c r="Q2808" t="s">
        <v>50</v>
      </c>
      <c r="R2808" t="s">
        <v>5022</v>
      </c>
      <c r="S2808" t="s">
        <v>6775</v>
      </c>
    </row>
    <row r="2809" spans="1:19">
      <c r="A2809" t="s">
        <v>6776</v>
      </c>
      <c r="B2809" s="1">
        <v>43741</v>
      </c>
      <c r="C2809" t="s">
        <v>22</v>
      </c>
      <c r="D2809">
        <v>19</v>
      </c>
      <c r="E2809" t="s">
        <v>23</v>
      </c>
      <c r="F2809">
        <v>3</v>
      </c>
      <c r="G2809">
        <v>3</v>
      </c>
      <c r="H2809" t="s">
        <v>3686</v>
      </c>
      <c r="I2809">
        <v>4122</v>
      </c>
      <c r="J2809">
        <v>1</v>
      </c>
      <c r="K2809">
        <v>70</v>
      </c>
      <c r="L2809" t="s">
        <v>316</v>
      </c>
      <c r="M2809" t="s">
        <v>39</v>
      </c>
      <c r="N2809" t="s">
        <v>23</v>
      </c>
      <c r="O2809" t="s">
        <v>56</v>
      </c>
      <c r="P2809" t="s">
        <v>202</v>
      </c>
      <c r="Q2809" t="s">
        <v>27</v>
      </c>
      <c r="R2809" t="s">
        <v>348</v>
      </c>
      <c r="S2809" t="s">
        <v>6777</v>
      </c>
    </row>
    <row r="2810" spans="1:19">
      <c r="A2810" t="s">
        <v>6778</v>
      </c>
      <c r="B2810" s="1">
        <v>43775</v>
      </c>
      <c r="C2810" t="s">
        <v>22</v>
      </c>
      <c r="D2810">
        <v>47</v>
      </c>
      <c r="E2810" t="s">
        <v>23</v>
      </c>
      <c r="F2810">
        <v>0</v>
      </c>
      <c r="G2810">
        <v>3</v>
      </c>
      <c r="H2810" t="s">
        <v>3686</v>
      </c>
      <c r="I2810">
        <v>4452</v>
      </c>
      <c r="J2810">
        <v>9</v>
      </c>
      <c r="K2810">
        <v>69</v>
      </c>
      <c r="M2810" t="s">
        <v>23</v>
      </c>
      <c r="N2810" t="s">
        <v>23</v>
      </c>
      <c r="O2810" t="s">
        <v>25</v>
      </c>
      <c r="P2810" t="s">
        <v>164</v>
      </c>
      <c r="Q2810" t="s">
        <v>50</v>
      </c>
      <c r="R2810" t="s">
        <v>980</v>
      </c>
      <c r="S2810" t="s">
        <v>6779</v>
      </c>
    </row>
    <row r="2811" spans="1:19">
      <c r="A2811" t="s">
        <v>6780</v>
      </c>
      <c r="B2811" s="1">
        <v>45733</v>
      </c>
      <c r="C2811" t="s">
        <v>22</v>
      </c>
      <c r="D2811">
        <v>40</v>
      </c>
      <c r="E2811" t="s">
        <v>39</v>
      </c>
      <c r="F2811">
        <v>0</v>
      </c>
      <c r="G2811">
        <v>3</v>
      </c>
      <c r="H2811" t="s">
        <v>3686</v>
      </c>
      <c r="I2811">
        <v>3787</v>
      </c>
      <c r="J2811">
        <v>0</v>
      </c>
      <c r="K2811">
        <v>5</v>
      </c>
      <c r="M2811" t="s">
        <v>23</v>
      </c>
      <c r="N2811" t="s">
        <v>23</v>
      </c>
      <c r="O2811" t="s">
        <v>25</v>
      </c>
      <c r="P2811" t="s">
        <v>26</v>
      </c>
      <c r="Q2811" t="s">
        <v>27</v>
      </c>
      <c r="R2811" t="s">
        <v>1555</v>
      </c>
      <c r="S2811" t="s">
        <v>6781</v>
      </c>
    </row>
    <row r="2812" spans="1:19">
      <c r="A2812" t="s">
        <v>6782</v>
      </c>
      <c r="B2812" s="1">
        <v>44175</v>
      </c>
      <c r="C2812" t="s">
        <v>33</v>
      </c>
      <c r="D2812">
        <v>69</v>
      </c>
      <c r="E2812" t="s">
        <v>39</v>
      </c>
      <c r="F2812">
        <v>0</v>
      </c>
      <c r="G2812">
        <v>3</v>
      </c>
      <c r="H2812" t="s">
        <v>3686</v>
      </c>
      <c r="I2812">
        <v>5679</v>
      </c>
      <c r="J2812">
        <v>0</v>
      </c>
      <c r="K2812">
        <v>56</v>
      </c>
      <c r="M2812" t="s">
        <v>23</v>
      </c>
      <c r="N2812" t="s">
        <v>23</v>
      </c>
      <c r="O2812" t="s">
        <v>25</v>
      </c>
      <c r="P2812" t="s">
        <v>164</v>
      </c>
      <c r="Q2812" t="s">
        <v>27</v>
      </c>
      <c r="R2812" t="s">
        <v>6665</v>
      </c>
      <c r="S2812" t="s">
        <v>6783</v>
      </c>
    </row>
    <row r="2813" spans="1:19">
      <c r="A2813" t="s">
        <v>6784</v>
      </c>
      <c r="B2813" s="1">
        <v>45256</v>
      </c>
      <c r="C2813" t="s">
        <v>33</v>
      </c>
      <c r="D2813">
        <v>30</v>
      </c>
      <c r="E2813" t="s">
        <v>39</v>
      </c>
      <c r="F2813">
        <v>0</v>
      </c>
      <c r="G2813">
        <v>3</v>
      </c>
      <c r="H2813" t="s">
        <v>3686</v>
      </c>
      <c r="I2813">
        <v>5982</v>
      </c>
      <c r="J2813">
        <v>0</v>
      </c>
      <c r="K2813">
        <v>21</v>
      </c>
      <c r="L2813" t="s">
        <v>97</v>
      </c>
      <c r="M2813" t="s">
        <v>23</v>
      </c>
      <c r="N2813" t="s">
        <v>23</v>
      </c>
      <c r="O2813" t="s">
        <v>25</v>
      </c>
      <c r="P2813" t="s">
        <v>26</v>
      </c>
      <c r="Q2813" t="s">
        <v>27</v>
      </c>
      <c r="R2813" t="s">
        <v>2597</v>
      </c>
      <c r="S2813" t="s">
        <v>6785</v>
      </c>
    </row>
    <row r="2814" spans="1:19">
      <c r="A2814" t="s">
        <v>6786</v>
      </c>
      <c r="B2814" s="1">
        <v>45852</v>
      </c>
      <c r="C2814" t="s">
        <v>22</v>
      </c>
      <c r="D2814">
        <v>44</v>
      </c>
      <c r="E2814" t="s">
        <v>39</v>
      </c>
      <c r="F2814">
        <v>0</v>
      </c>
      <c r="G2814">
        <v>3</v>
      </c>
      <c r="H2814" t="s">
        <v>3751</v>
      </c>
      <c r="I2814">
        <v>5384</v>
      </c>
      <c r="J2814">
        <v>0</v>
      </c>
      <c r="K2814">
        <v>1</v>
      </c>
      <c r="L2814" t="s">
        <v>48</v>
      </c>
      <c r="M2814" t="s">
        <v>23</v>
      </c>
      <c r="N2814" t="s">
        <v>39</v>
      </c>
      <c r="P2814" t="s">
        <v>26</v>
      </c>
      <c r="Q2814" t="s">
        <v>50</v>
      </c>
      <c r="R2814" t="s">
        <v>1415</v>
      </c>
      <c r="S2814" t="s">
        <v>6787</v>
      </c>
    </row>
    <row r="2815" spans="1:19">
      <c r="A2815" t="s">
        <v>6788</v>
      </c>
      <c r="B2815" s="1">
        <v>43729</v>
      </c>
      <c r="C2815" t="s">
        <v>33</v>
      </c>
      <c r="D2815">
        <v>59</v>
      </c>
      <c r="E2815" t="s">
        <v>23</v>
      </c>
      <c r="F2815">
        <v>0</v>
      </c>
      <c r="G2815">
        <v>3</v>
      </c>
      <c r="H2815" t="s">
        <v>3686</v>
      </c>
      <c r="I2815">
        <v>4487</v>
      </c>
      <c r="J2815">
        <v>3</v>
      </c>
      <c r="K2815">
        <v>71</v>
      </c>
      <c r="M2815" t="s">
        <v>23</v>
      </c>
      <c r="N2815" t="s">
        <v>23</v>
      </c>
      <c r="O2815" t="s">
        <v>56</v>
      </c>
      <c r="P2815" t="s">
        <v>164</v>
      </c>
      <c r="Q2815" t="s">
        <v>50</v>
      </c>
      <c r="R2815" t="s">
        <v>539</v>
      </c>
      <c r="S2815" t="s">
        <v>6789</v>
      </c>
    </row>
    <row r="2816" spans="1:19">
      <c r="A2816" t="s">
        <v>6790</v>
      </c>
      <c r="B2816" s="1">
        <v>43762</v>
      </c>
      <c r="C2816" t="s">
        <v>22</v>
      </c>
      <c r="D2816">
        <v>23</v>
      </c>
      <c r="E2816" t="s">
        <v>23</v>
      </c>
      <c r="F2816">
        <v>0</v>
      </c>
      <c r="G2816">
        <v>3</v>
      </c>
      <c r="H2816" t="s">
        <v>3686</v>
      </c>
      <c r="I2816">
        <v>5582</v>
      </c>
      <c r="J2816">
        <v>5</v>
      </c>
      <c r="K2816">
        <v>70</v>
      </c>
      <c r="L2816" t="s">
        <v>316</v>
      </c>
      <c r="M2816" t="s">
        <v>23</v>
      </c>
      <c r="N2816" t="s">
        <v>23</v>
      </c>
      <c r="O2816" t="s">
        <v>25</v>
      </c>
      <c r="P2816" t="s">
        <v>164</v>
      </c>
      <c r="Q2816" t="s">
        <v>27</v>
      </c>
      <c r="R2816" t="s">
        <v>274</v>
      </c>
      <c r="S2816" t="s">
        <v>6791</v>
      </c>
    </row>
    <row r="2817" spans="1:19">
      <c r="A2817" t="s">
        <v>6792</v>
      </c>
      <c r="B2817" s="1">
        <v>45817</v>
      </c>
      <c r="C2817" t="s">
        <v>22</v>
      </c>
      <c r="D2817">
        <v>50</v>
      </c>
      <c r="E2817" t="s">
        <v>39</v>
      </c>
      <c r="F2817">
        <v>0</v>
      </c>
      <c r="G2817">
        <v>3</v>
      </c>
      <c r="H2817" t="s">
        <v>3751</v>
      </c>
      <c r="I2817">
        <v>5983</v>
      </c>
      <c r="J2817">
        <v>0</v>
      </c>
      <c r="K2817">
        <v>2</v>
      </c>
      <c r="L2817" t="s">
        <v>48</v>
      </c>
      <c r="M2817" t="s">
        <v>23</v>
      </c>
      <c r="N2817" t="s">
        <v>39</v>
      </c>
      <c r="P2817" t="s">
        <v>26</v>
      </c>
      <c r="Q2817" t="s">
        <v>50</v>
      </c>
      <c r="R2817" t="s">
        <v>4828</v>
      </c>
      <c r="S2817" t="s">
        <v>6793</v>
      </c>
    </row>
    <row r="2818" spans="1:19">
      <c r="A2818" t="s">
        <v>6794</v>
      </c>
      <c r="B2818" s="1">
        <v>45681</v>
      </c>
      <c r="C2818" t="s">
        <v>33</v>
      </c>
      <c r="D2818">
        <v>38</v>
      </c>
      <c r="E2818" t="s">
        <v>23</v>
      </c>
      <c r="F2818">
        <v>0</v>
      </c>
      <c r="G2818">
        <v>3</v>
      </c>
      <c r="H2818" t="s">
        <v>3686</v>
      </c>
      <c r="I2818">
        <v>5928</v>
      </c>
      <c r="J2818">
        <v>4</v>
      </c>
      <c r="K2818">
        <v>7</v>
      </c>
      <c r="M2818" t="s">
        <v>23</v>
      </c>
      <c r="N2818" t="s">
        <v>23</v>
      </c>
      <c r="O2818" t="s">
        <v>49</v>
      </c>
      <c r="P2818" t="s">
        <v>26</v>
      </c>
      <c r="Q2818" t="s">
        <v>27</v>
      </c>
      <c r="R2818" t="s">
        <v>557</v>
      </c>
      <c r="S2818" t="s">
        <v>6795</v>
      </c>
    </row>
    <row r="2819" spans="1:19">
      <c r="A2819" t="s">
        <v>6796</v>
      </c>
      <c r="B2819" s="1">
        <v>45424</v>
      </c>
      <c r="C2819" t="s">
        <v>22</v>
      </c>
      <c r="D2819">
        <v>53</v>
      </c>
      <c r="E2819" t="s">
        <v>39</v>
      </c>
      <c r="F2819">
        <v>3</v>
      </c>
      <c r="G2819">
        <v>3</v>
      </c>
      <c r="H2819" t="s">
        <v>3686</v>
      </c>
      <c r="I2819">
        <v>3965</v>
      </c>
      <c r="J2819">
        <v>0</v>
      </c>
      <c r="K2819">
        <v>15</v>
      </c>
      <c r="M2819" t="s">
        <v>23</v>
      </c>
      <c r="N2819" t="s">
        <v>39</v>
      </c>
      <c r="P2819" t="s">
        <v>26</v>
      </c>
      <c r="Q2819" t="s">
        <v>27</v>
      </c>
      <c r="R2819" t="s">
        <v>610</v>
      </c>
      <c r="S2819" t="s">
        <v>6797</v>
      </c>
    </row>
    <row r="2820" spans="1:19">
      <c r="A2820" t="s">
        <v>6798</v>
      </c>
      <c r="B2820" s="1">
        <v>44602</v>
      </c>
      <c r="C2820" t="s">
        <v>33</v>
      </c>
      <c r="D2820">
        <v>24</v>
      </c>
      <c r="E2820" t="s">
        <v>39</v>
      </c>
      <c r="F2820">
        <v>0</v>
      </c>
      <c r="G2820">
        <v>3</v>
      </c>
      <c r="H2820" t="s">
        <v>3686</v>
      </c>
      <c r="I2820">
        <v>2574</v>
      </c>
      <c r="J2820">
        <v>0</v>
      </c>
      <c r="K2820">
        <v>42</v>
      </c>
      <c r="L2820" t="s">
        <v>142</v>
      </c>
      <c r="M2820" t="s">
        <v>23</v>
      </c>
      <c r="N2820" t="s">
        <v>39</v>
      </c>
      <c r="P2820" t="s">
        <v>164</v>
      </c>
      <c r="Q2820" t="s">
        <v>27</v>
      </c>
      <c r="R2820" t="s">
        <v>5371</v>
      </c>
      <c r="S2820" t="s">
        <v>6799</v>
      </c>
    </row>
    <row r="2821" spans="1:19">
      <c r="A2821" t="s">
        <v>6800</v>
      </c>
      <c r="B2821" s="1">
        <v>45510</v>
      </c>
      <c r="C2821" t="s">
        <v>33</v>
      </c>
      <c r="D2821">
        <v>26</v>
      </c>
      <c r="E2821" t="s">
        <v>23</v>
      </c>
      <c r="F2821">
        <v>0</v>
      </c>
      <c r="G2821">
        <v>3</v>
      </c>
      <c r="H2821" t="s">
        <v>3686</v>
      </c>
      <c r="I2821">
        <v>3097</v>
      </c>
      <c r="J2821">
        <v>1</v>
      </c>
      <c r="K2821">
        <v>12</v>
      </c>
      <c r="L2821" t="s">
        <v>97</v>
      </c>
      <c r="M2821" t="s">
        <v>23</v>
      </c>
      <c r="N2821" t="s">
        <v>23</v>
      </c>
      <c r="O2821" t="s">
        <v>56</v>
      </c>
      <c r="P2821" t="s">
        <v>26</v>
      </c>
      <c r="Q2821" t="s">
        <v>27</v>
      </c>
      <c r="R2821" t="s">
        <v>2398</v>
      </c>
      <c r="S2821" t="s">
        <v>6801</v>
      </c>
    </row>
    <row r="2822" spans="1:19">
      <c r="A2822" t="s">
        <v>6802</v>
      </c>
      <c r="B2822" s="1">
        <v>45054</v>
      </c>
      <c r="C2822" t="s">
        <v>33</v>
      </c>
      <c r="D2822">
        <v>56</v>
      </c>
      <c r="E2822" t="s">
        <v>23</v>
      </c>
      <c r="F2822">
        <v>2</v>
      </c>
      <c r="G2822">
        <v>3</v>
      </c>
      <c r="H2822" t="s">
        <v>3686</v>
      </c>
      <c r="I2822">
        <v>4331</v>
      </c>
      <c r="J2822">
        <v>6</v>
      </c>
      <c r="K2822">
        <v>27</v>
      </c>
      <c r="L2822" t="s">
        <v>40</v>
      </c>
      <c r="M2822" t="s">
        <v>23</v>
      </c>
      <c r="N2822" t="s">
        <v>23</v>
      </c>
      <c r="O2822" t="s">
        <v>25</v>
      </c>
      <c r="P2822" t="s">
        <v>26</v>
      </c>
      <c r="Q2822" t="s">
        <v>50</v>
      </c>
      <c r="R2822" t="s">
        <v>838</v>
      </c>
      <c r="S2822" t="s">
        <v>6803</v>
      </c>
    </row>
    <row r="2823" spans="1:19">
      <c r="A2823" t="s">
        <v>6804</v>
      </c>
      <c r="B2823" s="1">
        <v>43721</v>
      </c>
      <c r="C2823" t="s">
        <v>22</v>
      </c>
      <c r="D2823">
        <v>57</v>
      </c>
      <c r="E2823" t="s">
        <v>23</v>
      </c>
      <c r="F2823">
        <v>3</v>
      </c>
      <c r="G2823">
        <v>3</v>
      </c>
      <c r="H2823" t="s">
        <v>3686</v>
      </c>
      <c r="I2823">
        <v>4444</v>
      </c>
      <c r="J2823">
        <v>6</v>
      </c>
      <c r="K2823">
        <v>71</v>
      </c>
      <c r="L2823" t="s">
        <v>316</v>
      </c>
      <c r="M2823" t="s">
        <v>23</v>
      </c>
      <c r="N2823" t="s">
        <v>23</v>
      </c>
      <c r="O2823" t="s">
        <v>56</v>
      </c>
      <c r="P2823" t="s">
        <v>164</v>
      </c>
      <c r="Q2823" t="s">
        <v>50</v>
      </c>
      <c r="R2823" t="s">
        <v>1131</v>
      </c>
      <c r="S2823" t="s">
        <v>6805</v>
      </c>
    </row>
    <row r="2824" spans="1:19">
      <c r="A2824" t="s">
        <v>6806</v>
      </c>
      <c r="B2824" s="1">
        <v>43928</v>
      </c>
      <c r="C2824" t="s">
        <v>33</v>
      </c>
      <c r="D2824">
        <v>39</v>
      </c>
      <c r="E2824" t="s">
        <v>23</v>
      </c>
      <c r="F2824">
        <v>2</v>
      </c>
      <c r="G2824">
        <v>3</v>
      </c>
      <c r="H2824" t="s">
        <v>3686</v>
      </c>
      <c r="I2824">
        <v>4754</v>
      </c>
      <c r="J2824">
        <v>5</v>
      </c>
      <c r="K2824">
        <v>64</v>
      </c>
      <c r="L2824" t="s">
        <v>142</v>
      </c>
      <c r="M2824" t="s">
        <v>23</v>
      </c>
      <c r="N2824" t="s">
        <v>23</v>
      </c>
      <c r="O2824" t="s">
        <v>56</v>
      </c>
      <c r="P2824" t="s">
        <v>202</v>
      </c>
      <c r="Q2824" t="s">
        <v>84</v>
      </c>
      <c r="R2824" t="s">
        <v>6807</v>
      </c>
      <c r="S2824" t="s">
        <v>6808</v>
      </c>
    </row>
    <row r="2825" spans="1:19">
      <c r="A2825" t="s">
        <v>6809</v>
      </c>
      <c r="B2825" s="1">
        <v>44024</v>
      </c>
      <c r="C2825" t="s">
        <v>33</v>
      </c>
      <c r="D2825">
        <v>60</v>
      </c>
      <c r="E2825" t="s">
        <v>23</v>
      </c>
      <c r="F2825">
        <v>1</v>
      </c>
      <c r="G2825">
        <v>3</v>
      </c>
      <c r="H2825" t="s">
        <v>3686</v>
      </c>
      <c r="I2825">
        <v>4804</v>
      </c>
      <c r="J2825">
        <v>5</v>
      </c>
      <c r="K2825">
        <v>61</v>
      </c>
      <c r="L2825" t="s">
        <v>142</v>
      </c>
      <c r="M2825" t="s">
        <v>23</v>
      </c>
      <c r="N2825" t="s">
        <v>23</v>
      </c>
      <c r="O2825" t="s">
        <v>25</v>
      </c>
      <c r="P2825" t="s">
        <v>202</v>
      </c>
      <c r="Q2825" t="s">
        <v>50</v>
      </c>
      <c r="R2825" t="s">
        <v>551</v>
      </c>
      <c r="S2825" t="s">
        <v>6810</v>
      </c>
    </row>
    <row r="2826" spans="1:19">
      <c r="A2826" t="s">
        <v>6811</v>
      </c>
      <c r="B2826" s="1">
        <v>44117</v>
      </c>
      <c r="C2826" t="s">
        <v>33</v>
      </c>
      <c r="D2826">
        <v>51</v>
      </c>
      <c r="E2826" t="s">
        <v>39</v>
      </c>
      <c r="F2826">
        <v>0</v>
      </c>
      <c r="G2826">
        <v>3</v>
      </c>
      <c r="H2826" t="s">
        <v>3686</v>
      </c>
      <c r="I2826">
        <v>5121</v>
      </c>
      <c r="J2826">
        <v>0</v>
      </c>
      <c r="K2826">
        <v>58</v>
      </c>
      <c r="L2826" t="s">
        <v>142</v>
      </c>
      <c r="M2826" t="s">
        <v>23</v>
      </c>
      <c r="N2826" t="s">
        <v>23</v>
      </c>
      <c r="O2826" t="s">
        <v>25</v>
      </c>
      <c r="P2826" t="s">
        <v>202</v>
      </c>
      <c r="Q2826" t="s">
        <v>27</v>
      </c>
      <c r="R2826" t="s">
        <v>4547</v>
      </c>
      <c r="S2826" t="s">
        <v>6812</v>
      </c>
    </row>
    <row r="2827" spans="1:19">
      <c r="A2827" t="s">
        <v>6813</v>
      </c>
      <c r="B2827" s="1">
        <v>43709</v>
      </c>
      <c r="C2827" t="s">
        <v>22</v>
      </c>
      <c r="D2827">
        <v>21</v>
      </c>
      <c r="E2827" t="s">
        <v>23</v>
      </c>
      <c r="F2827">
        <v>0</v>
      </c>
      <c r="G2827">
        <v>3</v>
      </c>
      <c r="H2827" t="s">
        <v>3686</v>
      </c>
      <c r="I2827">
        <v>4957</v>
      </c>
      <c r="J2827">
        <v>5</v>
      </c>
      <c r="K2827">
        <v>71</v>
      </c>
      <c r="M2827" t="s">
        <v>23</v>
      </c>
      <c r="N2827" t="s">
        <v>23</v>
      </c>
      <c r="O2827" t="s">
        <v>49</v>
      </c>
      <c r="P2827" t="s">
        <v>164</v>
      </c>
      <c r="Q2827" t="s">
        <v>27</v>
      </c>
      <c r="R2827" t="s">
        <v>4000</v>
      </c>
      <c r="S2827" t="s">
        <v>6814</v>
      </c>
    </row>
    <row r="2828" spans="1:19">
      <c r="A2828" t="s">
        <v>6815</v>
      </c>
      <c r="B2828" s="1">
        <v>44122</v>
      </c>
      <c r="C2828" t="s">
        <v>33</v>
      </c>
      <c r="D2828">
        <v>51</v>
      </c>
      <c r="E2828" t="s">
        <v>23</v>
      </c>
      <c r="F2828">
        <v>0</v>
      </c>
      <c r="G2828">
        <v>3</v>
      </c>
      <c r="H2828" t="s">
        <v>3686</v>
      </c>
      <c r="I2828">
        <v>4935</v>
      </c>
      <c r="J2828">
        <v>6</v>
      </c>
      <c r="K2828">
        <v>58</v>
      </c>
      <c r="M2828" t="s">
        <v>23</v>
      </c>
      <c r="N2828" t="s">
        <v>23</v>
      </c>
      <c r="O2828" t="s">
        <v>25</v>
      </c>
      <c r="P2828" t="s">
        <v>164</v>
      </c>
      <c r="Q2828" t="s">
        <v>50</v>
      </c>
      <c r="R2828" t="s">
        <v>6816</v>
      </c>
      <c r="S2828" t="s">
        <v>6817</v>
      </c>
    </row>
    <row r="2829" spans="1:19">
      <c r="A2829" t="s">
        <v>6818</v>
      </c>
      <c r="B2829" s="1">
        <v>44599</v>
      </c>
      <c r="C2829" t="s">
        <v>22</v>
      </c>
      <c r="D2829">
        <v>26</v>
      </c>
      <c r="E2829" t="s">
        <v>23</v>
      </c>
      <c r="F2829">
        <v>0</v>
      </c>
      <c r="G2829">
        <v>3</v>
      </c>
      <c r="H2829" t="s">
        <v>3686</v>
      </c>
      <c r="I2829">
        <v>4959</v>
      </c>
      <c r="J2829">
        <v>5</v>
      </c>
      <c r="K2829">
        <v>42</v>
      </c>
      <c r="M2829" t="s">
        <v>39</v>
      </c>
      <c r="N2829" t="s">
        <v>23</v>
      </c>
      <c r="O2829" t="s">
        <v>49</v>
      </c>
      <c r="P2829" t="s">
        <v>26</v>
      </c>
      <c r="Q2829" t="s">
        <v>50</v>
      </c>
      <c r="R2829" t="s">
        <v>1070</v>
      </c>
      <c r="S2829" t="s">
        <v>6819</v>
      </c>
    </row>
    <row r="2830" spans="1:19">
      <c r="A2830" t="s">
        <v>6820</v>
      </c>
      <c r="B2830" s="1">
        <v>45723</v>
      </c>
      <c r="C2830" t="s">
        <v>33</v>
      </c>
      <c r="D2830">
        <v>58</v>
      </c>
      <c r="E2830" t="s">
        <v>23</v>
      </c>
      <c r="F2830">
        <v>0</v>
      </c>
      <c r="G2830">
        <v>3</v>
      </c>
      <c r="H2830" t="s">
        <v>3686</v>
      </c>
      <c r="I2830">
        <v>5536</v>
      </c>
      <c r="J2830">
        <v>0</v>
      </c>
      <c r="K2830">
        <v>5</v>
      </c>
      <c r="M2830" t="s">
        <v>23</v>
      </c>
      <c r="N2830" t="s">
        <v>23</v>
      </c>
      <c r="O2830" t="s">
        <v>25</v>
      </c>
      <c r="P2830" t="s">
        <v>26</v>
      </c>
      <c r="Q2830" t="s">
        <v>27</v>
      </c>
      <c r="R2830" t="s">
        <v>1437</v>
      </c>
      <c r="S2830" t="s">
        <v>6821</v>
      </c>
    </row>
    <row r="2831" spans="1:19">
      <c r="A2831" t="s">
        <v>6822</v>
      </c>
      <c r="B2831" s="1">
        <v>45273</v>
      </c>
      <c r="C2831" t="s">
        <v>33</v>
      </c>
      <c r="D2831">
        <v>23</v>
      </c>
      <c r="E2831" t="s">
        <v>23</v>
      </c>
      <c r="F2831">
        <v>0</v>
      </c>
      <c r="G2831">
        <v>3</v>
      </c>
      <c r="H2831" t="s">
        <v>3686</v>
      </c>
      <c r="I2831">
        <v>4390</v>
      </c>
      <c r="J2831">
        <v>1</v>
      </c>
      <c r="K2831">
        <v>20</v>
      </c>
      <c r="M2831" t="s">
        <v>23</v>
      </c>
      <c r="N2831" t="s">
        <v>39</v>
      </c>
      <c r="P2831" t="s">
        <v>202</v>
      </c>
      <c r="Q2831" t="s">
        <v>50</v>
      </c>
      <c r="R2831" t="s">
        <v>1228</v>
      </c>
      <c r="S2831" t="s">
        <v>6823</v>
      </c>
    </row>
    <row r="2832" spans="1:19">
      <c r="A2832" t="s">
        <v>6824</v>
      </c>
      <c r="B2832" s="1">
        <v>44877</v>
      </c>
      <c r="C2832" t="s">
        <v>22</v>
      </c>
      <c r="D2832">
        <v>51</v>
      </c>
      <c r="E2832" t="s">
        <v>39</v>
      </c>
      <c r="F2832">
        <v>3</v>
      </c>
      <c r="G2832">
        <v>3</v>
      </c>
      <c r="H2832" t="s">
        <v>3686</v>
      </c>
      <c r="I2832">
        <v>5759</v>
      </c>
      <c r="J2832">
        <v>0</v>
      </c>
      <c r="K2832">
        <v>33</v>
      </c>
      <c r="L2832" t="s">
        <v>40</v>
      </c>
      <c r="M2832" t="s">
        <v>23</v>
      </c>
      <c r="N2832" t="s">
        <v>39</v>
      </c>
      <c r="P2832" t="s">
        <v>202</v>
      </c>
      <c r="Q2832" t="s">
        <v>50</v>
      </c>
      <c r="R2832" t="s">
        <v>2249</v>
      </c>
      <c r="S2832" t="s">
        <v>6825</v>
      </c>
    </row>
    <row r="2833" spans="1:19">
      <c r="A2833" t="s">
        <v>6826</v>
      </c>
      <c r="B2833" s="1">
        <v>45545</v>
      </c>
      <c r="C2833" t="s">
        <v>33</v>
      </c>
      <c r="D2833">
        <v>49</v>
      </c>
      <c r="E2833" t="s">
        <v>39</v>
      </c>
      <c r="F2833">
        <v>1</v>
      </c>
      <c r="G2833">
        <v>3</v>
      </c>
      <c r="H2833" t="s">
        <v>3686</v>
      </c>
      <c r="I2833">
        <v>5916</v>
      </c>
      <c r="J2833">
        <v>0</v>
      </c>
      <c r="K2833">
        <v>11</v>
      </c>
      <c r="M2833" t="s">
        <v>39</v>
      </c>
      <c r="N2833" t="s">
        <v>23</v>
      </c>
      <c r="O2833" t="s">
        <v>49</v>
      </c>
      <c r="P2833" t="s">
        <v>26</v>
      </c>
      <c r="Q2833" t="s">
        <v>27</v>
      </c>
      <c r="R2833" t="s">
        <v>168</v>
      </c>
      <c r="S2833" t="s">
        <v>6827</v>
      </c>
    </row>
    <row r="2834" spans="1:19">
      <c r="A2834" t="s">
        <v>6828</v>
      </c>
      <c r="B2834" s="1">
        <v>44413</v>
      </c>
      <c r="C2834" t="s">
        <v>22</v>
      </c>
      <c r="D2834">
        <v>49</v>
      </c>
      <c r="E2834" t="s">
        <v>23</v>
      </c>
      <c r="F2834">
        <v>2</v>
      </c>
      <c r="G2834">
        <v>3</v>
      </c>
      <c r="H2834" t="s">
        <v>3686</v>
      </c>
      <c r="I2834">
        <v>3922</v>
      </c>
      <c r="J2834">
        <v>10</v>
      </c>
      <c r="K2834">
        <v>48</v>
      </c>
      <c r="M2834" t="s">
        <v>23</v>
      </c>
      <c r="N2834" t="s">
        <v>23</v>
      </c>
      <c r="O2834" t="s">
        <v>25</v>
      </c>
      <c r="P2834" t="s">
        <v>164</v>
      </c>
      <c r="Q2834" t="s">
        <v>50</v>
      </c>
      <c r="R2834" t="s">
        <v>4447</v>
      </c>
      <c r="S2834" t="s">
        <v>6829</v>
      </c>
    </row>
    <row r="2835" spans="1:19">
      <c r="A2835" t="s">
        <v>6830</v>
      </c>
      <c r="B2835" s="1">
        <v>45458</v>
      </c>
      <c r="C2835" t="s">
        <v>33</v>
      </c>
      <c r="D2835">
        <v>64</v>
      </c>
      <c r="E2835" t="s">
        <v>39</v>
      </c>
      <c r="F2835">
        <v>0</v>
      </c>
      <c r="G2835">
        <v>3</v>
      </c>
      <c r="H2835" t="s">
        <v>3686</v>
      </c>
      <c r="I2835">
        <v>4298</v>
      </c>
      <c r="J2835">
        <v>0</v>
      </c>
      <c r="K2835">
        <v>14</v>
      </c>
      <c r="M2835" t="s">
        <v>23</v>
      </c>
      <c r="N2835" t="s">
        <v>23</v>
      </c>
      <c r="O2835" t="s">
        <v>56</v>
      </c>
      <c r="P2835" t="s">
        <v>202</v>
      </c>
      <c r="Q2835" t="s">
        <v>50</v>
      </c>
      <c r="R2835" t="s">
        <v>6831</v>
      </c>
      <c r="S2835" t="s">
        <v>6832</v>
      </c>
    </row>
    <row r="2836" spans="1:19">
      <c r="A2836" t="s">
        <v>6833</v>
      </c>
      <c r="B2836" s="1">
        <v>43887</v>
      </c>
      <c r="C2836" t="s">
        <v>22</v>
      </c>
      <c r="D2836">
        <v>37</v>
      </c>
      <c r="E2836" t="s">
        <v>39</v>
      </c>
      <c r="F2836">
        <v>2</v>
      </c>
      <c r="G2836">
        <v>3</v>
      </c>
      <c r="H2836" t="s">
        <v>3686</v>
      </c>
      <c r="I2836">
        <v>5058</v>
      </c>
      <c r="J2836">
        <v>0</v>
      </c>
      <c r="K2836">
        <v>66</v>
      </c>
      <c r="M2836" t="s">
        <v>23</v>
      </c>
      <c r="N2836" t="s">
        <v>23</v>
      </c>
      <c r="O2836" t="s">
        <v>49</v>
      </c>
      <c r="P2836" t="s">
        <v>164</v>
      </c>
      <c r="Q2836" t="s">
        <v>27</v>
      </c>
      <c r="R2836" t="s">
        <v>2489</v>
      </c>
      <c r="S2836" t="s">
        <v>6834</v>
      </c>
    </row>
    <row r="2837" spans="1:19">
      <c r="A2837" t="s">
        <v>6835</v>
      </c>
      <c r="B2837" s="1">
        <v>44287</v>
      </c>
      <c r="C2837" t="s">
        <v>33</v>
      </c>
      <c r="D2837">
        <v>60</v>
      </c>
      <c r="E2837" t="s">
        <v>23</v>
      </c>
      <c r="F2837">
        <v>0</v>
      </c>
      <c r="G2837">
        <v>3</v>
      </c>
      <c r="H2837" t="s">
        <v>3686</v>
      </c>
      <c r="I2837">
        <v>6212</v>
      </c>
      <c r="J2837">
        <v>0</v>
      </c>
      <c r="K2837">
        <v>52</v>
      </c>
      <c r="L2837" t="s">
        <v>142</v>
      </c>
      <c r="M2837" t="s">
        <v>23</v>
      </c>
      <c r="N2837" t="s">
        <v>23</v>
      </c>
      <c r="O2837" t="s">
        <v>25</v>
      </c>
      <c r="P2837" t="s">
        <v>26</v>
      </c>
      <c r="Q2837" t="s">
        <v>27</v>
      </c>
      <c r="R2837" t="s">
        <v>1638</v>
      </c>
      <c r="S2837" t="s">
        <v>6836</v>
      </c>
    </row>
    <row r="2838" spans="1:19">
      <c r="A2838" t="s">
        <v>6837</v>
      </c>
      <c r="B2838" s="1">
        <v>44685</v>
      </c>
      <c r="C2838" t="s">
        <v>33</v>
      </c>
      <c r="D2838">
        <v>72</v>
      </c>
      <c r="E2838" t="s">
        <v>39</v>
      </c>
      <c r="F2838">
        <v>0</v>
      </c>
      <c r="G2838">
        <v>3</v>
      </c>
      <c r="H2838" t="s">
        <v>3686</v>
      </c>
      <c r="I2838">
        <v>3860</v>
      </c>
      <c r="J2838">
        <v>0</v>
      </c>
      <c r="K2838">
        <v>39</v>
      </c>
      <c r="M2838" t="s">
        <v>23</v>
      </c>
      <c r="N2838" t="s">
        <v>23</v>
      </c>
      <c r="O2838" t="s">
        <v>25</v>
      </c>
      <c r="P2838" t="s">
        <v>164</v>
      </c>
      <c r="Q2838" t="s">
        <v>27</v>
      </c>
      <c r="R2838" t="s">
        <v>2319</v>
      </c>
      <c r="S2838" t="s">
        <v>6838</v>
      </c>
    </row>
    <row r="2839" spans="1:19">
      <c r="A2839" t="s">
        <v>6839</v>
      </c>
      <c r="B2839" s="1">
        <v>44242</v>
      </c>
      <c r="C2839" t="s">
        <v>22</v>
      </c>
      <c r="D2839">
        <v>72</v>
      </c>
      <c r="E2839" t="s">
        <v>39</v>
      </c>
      <c r="F2839">
        <v>0</v>
      </c>
      <c r="G2839">
        <v>3</v>
      </c>
      <c r="H2839" t="s">
        <v>3686</v>
      </c>
      <c r="I2839">
        <v>4521</v>
      </c>
      <c r="J2839">
        <v>0</v>
      </c>
      <c r="K2839">
        <v>54</v>
      </c>
      <c r="M2839" t="s">
        <v>39</v>
      </c>
      <c r="N2839" t="s">
        <v>23</v>
      </c>
      <c r="O2839" t="s">
        <v>49</v>
      </c>
      <c r="P2839" t="s">
        <v>202</v>
      </c>
      <c r="Q2839" t="s">
        <v>27</v>
      </c>
      <c r="R2839" t="s">
        <v>4761</v>
      </c>
      <c r="S2839" t="s">
        <v>6840</v>
      </c>
    </row>
    <row r="2840" spans="1:19">
      <c r="A2840" t="s">
        <v>6841</v>
      </c>
      <c r="B2840" s="1">
        <v>44115</v>
      </c>
      <c r="C2840" t="s">
        <v>22</v>
      </c>
      <c r="D2840">
        <v>71</v>
      </c>
      <c r="E2840" t="s">
        <v>23</v>
      </c>
      <c r="F2840">
        <v>1</v>
      </c>
      <c r="G2840">
        <v>3</v>
      </c>
      <c r="H2840" t="s">
        <v>3686</v>
      </c>
      <c r="I2840">
        <v>5035</v>
      </c>
      <c r="J2840">
        <v>1</v>
      </c>
      <c r="K2840">
        <v>58</v>
      </c>
      <c r="L2840" t="s">
        <v>142</v>
      </c>
      <c r="M2840" t="s">
        <v>23</v>
      </c>
      <c r="N2840" t="s">
        <v>23</v>
      </c>
      <c r="O2840" t="s">
        <v>25</v>
      </c>
      <c r="P2840" t="s">
        <v>202</v>
      </c>
      <c r="Q2840" t="s">
        <v>27</v>
      </c>
      <c r="R2840" t="s">
        <v>3410</v>
      </c>
      <c r="S2840" t="s">
        <v>6842</v>
      </c>
    </row>
    <row r="2841" spans="1:19">
      <c r="A2841" t="s">
        <v>6843</v>
      </c>
      <c r="B2841" s="1">
        <v>45651</v>
      </c>
      <c r="C2841" t="s">
        <v>33</v>
      </c>
      <c r="D2841">
        <v>33</v>
      </c>
      <c r="E2841" t="s">
        <v>23</v>
      </c>
      <c r="F2841">
        <v>1</v>
      </c>
      <c r="G2841">
        <v>3</v>
      </c>
      <c r="H2841" t="s">
        <v>3686</v>
      </c>
      <c r="I2841">
        <v>3123</v>
      </c>
      <c r="J2841">
        <v>1</v>
      </c>
      <c r="K2841">
        <v>8</v>
      </c>
      <c r="M2841" t="s">
        <v>23</v>
      </c>
      <c r="N2841" t="s">
        <v>23</v>
      </c>
      <c r="O2841" t="s">
        <v>56</v>
      </c>
      <c r="P2841" t="s">
        <v>26</v>
      </c>
      <c r="Q2841" t="s">
        <v>27</v>
      </c>
      <c r="R2841" t="s">
        <v>6844</v>
      </c>
      <c r="S2841" t="s">
        <v>6845</v>
      </c>
    </row>
    <row r="2842" spans="1:19">
      <c r="A2842" t="s">
        <v>6846</v>
      </c>
      <c r="B2842" s="1">
        <v>43928</v>
      </c>
      <c r="C2842" t="s">
        <v>22</v>
      </c>
      <c r="D2842">
        <v>22</v>
      </c>
      <c r="E2842" t="s">
        <v>23</v>
      </c>
      <c r="F2842">
        <v>0</v>
      </c>
      <c r="G2842">
        <v>3</v>
      </c>
      <c r="H2842" t="s">
        <v>3686</v>
      </c>
      <c r="I2842">
        <v>6398</v>
      </c>
      <c r="J2842">
        <v>10</v>
      </c>
      <c r="K2842">
        <v>64</v>
      </c>
      <c r="L2842" t="s">
        <v>142</v>
      </c>
      <c r="M2842" t="s">
        <v>23</v>
      </c>
      <c r="N2842" t="s">
        <v>23</v>
      </c>
      <c r="O2842" t="s">
        <v>25</v>
      </c>
      <c r="P2842" t="s">
        <v>202</v>
      </c>
      <c r="Q2842" t="s">
        <v>50</v>
      </c>
      <c r="R2842" t="s">
        <v>1308</v>
      </c>
      <c r="S2842" t="s">
        <v>6847</v>
      </c>
    </row>
    <row r="2843" spans="1:19">
      <c r="A2843" t="s">
        <v>6848</v>
      </c>
      <c r="B2843" s="1">
        <v>43732</v>
      </c>
      <c r="C2843" t="s">
        <v>22</v>
      </c>
      <c r="D2843">
        <v>29</v>
      </c>
      <c r="E2843" t="s">
        <v>23</v>
      </c>
      <c r="F2843">
        <v>0</v>
      </c>
      <c r="G2843">
        <v>3</v>
      </c>
      <c r="H2843" t="s">
        <v>3686</v>
      </c>
      <c r="I2843">
        <v>4111</v>
      </c>
      <c r="J2843">
        <v>10</v>
      </c>
      <c r="K2843">
        <v>71</v>
      </c>
      <c r="L2843" t="s">
        <v>316</v>
      </c>
      <c r="M2843" t="s">
        <v>23</v>
      </c>
      <c r="N2843" t="s">
        <v>23</v>
      </c>
      <c r="O2843" t="s">
        <v>25</v>
      </c>
      <c r="P2843" t="s">
        <v>164</v>
      </c>
      <c r="Q2843" t="s">
        <v>50</v>
      </c>
      <c r="R2843" t="s">
        <v>3017</v>
      </c>
      <c r="S2843" t="s">
        <v>6849</v>
      </c>
    </row>
    <row r="2844" spans="1:19">
      <c r="A2844" t="s">
        <v>6850</v>
      </c>
      <c r="B2844" s="1">
        <v>44866</v>
      </c>
      <c r="C2844" t="s">
        <v>22</v>
      </c>
      <c r="D2844">
        <v>62</v>
      </c>
      <c r="E2844" t="s">
        <v>39</v>
      </c>
      <c r="F2844">
        <v>0</v>
      </c>
      <c r="G2844">
        <v>3</v>
      </c>
      <c r="H2844" t="s">
        <v>3686</v>
      </c>
      <c r="I2844">
        <v>5201</v>
      </c>
      <c r="J2844">
        <v>0</v>
      </c>
      <c r="K2844">
        <v>33</v>
      </c>
      <c r="L2844" t="s">
        <v>40</v>
      </c>
      <c r="M2844" t="s">
        <v>23</v>
      </c>
      <c r="N2844" t="s">
        <v>23</v>
      </c>
      <c r="O2844" t="s">
        <v>49</v>
      </c>
      <c r="P2844" t="s">
        <v>26</v>
      </c>
      <c r="Q2844" t="s">
        <v>27</v>
      </c>
      <c r="R2844" t="s">
        <v>5389</v>
      </c>
      <c r="S2844" t="s">
        <v>6851</v>
      </c>
    </row>
    <row r="2845" spans="1:19">
      <c r="A2845" t="s">
        <v>6852</v>
      </c>
      <c r="B2845" s="1">
        <v>44485</v>
      </c>
      <c r="C2845" t="s">
        <v>33</v>
      </c>
      <c r="D2845">
        <v>39</v>
      </c>
      <c r="E2845" t="s">
        <v>23</v>
      </c>
      <c r="F2845">
        <v>0</v>
      </c>
      <c r="G2845">
        <v>3</v>
      </c>
      <c r="H2845" t="s">
        <v>3686</v>
      </c>
      <c r="I2845">
        <v>3979</v>
      </c>
      <c r="J2845">
        <v>0</v>
      </c>
      <c r="K2845">
        <v>46</v>
      </c>
      <c r="L2845" t="s">
        <v>142</v>
      </c>
      <c r="M2845" t="s">
        <v>23</v>
      </c>
      <c r="N2845" t="s">
        <v>39</v>
      </c>
      <c r="P2845" t="s">
        <v>202</v>
      </c>
      <c r="Q2845" t="s">
        <v>50</v>
      </c>
      <c r="R2845" t="s">
        <v>1062</v>
      </c>
      <c r="S2845" t="s">
        <v>6853</v>
      </c>
    </row>
    <row r="2846" spans="1:19">
      <c r="A2846" t="s">
        <v>6854</v>
      </c>
      <c r="B2846" s="1">
        <v>45646</v>
      </c>
      <c r="C2846" t="s">
        <v>22</v>
      </c>
      <c r="D2846">
        <v>51</v>
      </c>
      <c r="E2846" t="s">
        <v>23</v>
      </c>
      <c r="F2846">
        <v>3</v>
      </c>
      <c r="G2846">
        <v>3</v>
      </c>
      <c r="H2846" t="s">
        <v>3686</v>
      </c>
      <c r="I2846">
        <v>5416</v>
      </c>
      <c r="J2846">
        <v>0</v>
      </c>
      <c r="K2846">
        <v>8</v>
      </c>
      <c r="L2846" t="s">
        <v>48</v>
      </c>
      <c r="M2846" t="s">
        <v>23</v>
      </c>
      <c r="N2846" t="s">
        <v>39</v>
      </c>
      <c r="P2846" t="s">
        <v>26</v>
      </c>
      <c r="Q2846" t="s">
        <v>84</v>
      </c>
      <c r="R2846" t="s">
        <v>1980</v>
      </c>
      <c r="S2846" t="s">
        <v>6855</v>
      </c>
    </row>
    <row r="2847" spans="1:19">
      <c r="A2847" t="s">
        <v>6856</v>
      </c>
      <c r="B2847" s="1">
        <v>45275</v>
      </c>
      <c r="C2847" t="s">
        <v>22</v>
      </c>
      <c r="D2847">
        <v>53</v>
      </c>
      <c r="E2847" t="s">
        <v>39</v>
      </c>
      <c r="F2847">
        <v>0</v>
      </c>
      <c r="G2847">
        <v>3</v>
      </c>
      <c r="H2847" t="s">
        <v>3686</v>
      </c>
      <c r="I2847">
        <v>5924</v>
      </c>
      <c r="J2847">
        <v>0</v>
      </c>
      <c r="K2847">
        <v>20</v>
      </c>
      <c r="M2847" t="s">
        <v>23</v>
      </c>
      <c r="N2847" t="s">
        <v>23</v>
      </c>
      <c r="O2847" t="s">
        <v>49</v>
      </c>
      <c r="P2847" t="s">
        <v>26</v>
      </c>
      <c r="Q2847" t="s">
        <v>27</v>
      </c>
      <c r="R2847" t="s">
        <v>71</v>
      </c>
      <c r="S2847" t="s">
        <v>6857</v>
      </c>
    </row>
    <row r="2848" spans="1:19">
      <c r="A2848" t="s">
        <v>6858</v>
      </c>
      <c r="B2848" s="1">
        <v>44556</v>
      </c>
      <c r="C2848" t="s">
        <v>22</v>
      </c>
      <c r="D2848">
        <v>44</v>
      </c>
      <c r="E2848" t="s">
        <v>23</v>
      </c>
      <c r="F2848">
        <v>0</v>
      </c>
      <c r="G2848">
        <v>3</v>
      </c>
      <c r="H2848" t="s">
        <v>3686</v>
      </c>
      <c r="I2848">
        <v>5331</v>
      </c>
      <c r="J2848">
        <v>7</v>
      </c>
      <c r="K2848">
        <v>44</v>
      </c>
      <c r="M2848" t="s">
        <v>23</v>
      </c>
      <c r="N2848" t="s">
        <v>39</v>
      </c>
      <c r="P2848" t="s">
        <v>202</v>
      </c>
      <c r="Q2848" t="s">
        <v>27</v>
      </c>
      <c r="R2848" t="s">
        <v>4828</v>
      </c>
      <c r="S2848" t="s">
        <v>6859</v>
      </c>
    </row>
    <row r="2849" spans="1:19">
      <c r="A2849" t="s">
        <v>6860</v>
      </c>
      <c r="B2849" s="1">
        <v>45559</v>
      </c>
      <c r="C2849" t="s">
        <v>22</v>
      </c>
      <c r="D2849">
        <v>29</v>
      </c>
      <c r="E2849" t="s">
        <v>39</v>
      </c>
      <c r="F2849">
        <v>0</v>
      </c>
      <c r="G2849">
        <v>3</v>
      </c>
      <c r="H2849" t="s">
        <v>3686</v>
      </c>
      <c r="I2849">
        <v>2738</v>
      </c>
      <c r="J2849">
        <v>0</v>
      </c>
      <c r="K2849">
        <v>11</v>
      </c>
      <c r="L2849" t="s">
        <v>97</v>
      </c>
      <c r="M2849" t="s">
        <v>23</v>
      </c>
      <c r="N2849" t="s">
        <v>23</v>
      </c>
      <c r="O2849" t="s">
        <v>56</v>
      </c>
      <c r="P2849" t="s">
        <v>202</v>
      </c>
      <c r="Q2849" t="s">
        <v>27</v>
      </c>
      <c r="R2849" t="s">
        <v>6861</v>
      </c>
      <c r="S2849" t="s">
        <v>6862</v>
      </c>
    </row>
    <row r="2850" spans="1:19">
      <c r="A2850" t="s">
        <v>6863</v>
      </c>
      <c r="B2850" s="1">
        <v>43698</v>
      </c>
      <c r="C2850" t="s">
        <v>22</v>
      </c>
      <c r="D2850">
        <v>46</v>
      </c>
      <c r="E2850" t="s">
        <v>23</v>
      </c>
      <c r="F2850">
        <v>0</v>
      </c>
      <c r="G2850">
        <v>3</v>
      </c>
      <c r="H2850" t="s">
        <v>3686</v>
      </c>
      <c r="I2850">
        <v>5890</v>
      </c>
      <c r="J2850">
        <v>2</v>
      </c>
      <c r="K2850">
        <v>72</v>
      </c>
      <c r="L2850" t="s">
        <v>316</v>
      </c>
      <c r="M2850" t="s">
        <v>23</v>
      </c>
      <c r="N2850" t="s">
        <v>23</v>
      </c>
      <c r="O2850" t="s">
        <v>25</v>
      </c>
      <c r="P2850" t="s">
        <v>164</v>
      </c>
      <c r="Q2850" t="s">
        <v>27</v>
      </c>
      <c r="R2850" t="s">
        <v>1653</v>
      </c>
      <c r="S2850" t="s">
        <v>6864</v>
      </c>
    </row>
    <row r="2851" spans="1:19">
      <c r="A2851" t="s">
        <v>6865</v>
      </c>
      <c r="B2851" s="1">
        <v>45811</v>
      </c>
      <c r="C2851" t="s">
        <v>33</v>
      </c>
      <c r="D2851">
        <v>57</v>
      </c>
      <c r="E2851" t="s">
        <v>23</v>
      </c>
      <c r="F2851">
        <v>2</v>
      </c>
      <c r="G2851">
        <v>3</v>
      </c>
      <c r="H2851" t="s">
        <v>3751</v>
      </c>
      <c r="I2851">
        <v>2843</v>
      </c>
      <c r="J2851">
        <v>2</v>
      </c>
      <c r="K2851">
        <v>2</v>
      </c>
      <c r="M2851" t="s">
        <v>23</v>
      </c>
      <c r="N2851" t="s">
        <v>39</v>
      </c>
      <c r="P2851" t="s">
        <v>202</v>
      </c>
      <c r="Q2851" t="s">
        <v>50</v>
      </c>
      <c r="R2851" t="s">
        <v>3789</v>
      </c>
      <c r="S2851" t="s">
        <v>6866</v>
      </c>
    </row>
    <row r="2852" spans="1:19">
      <c r="A2852" t="s">
        <v>6867</v>
      </c>
      <c r="B2852" s="1">
        <v>44094</v>
      </c>
      <c r="C2852" t="s">
        <v>33</v>
      </c>
      <c r="D2852">
        <v>43</v>
      </c>
      <c r="E2852" t="s">
        <v>23</v>
      </c>
      <c r="F2852">
        <v>0</v>
      </c>
      <c r="G2852">
        <v>3</v>
      </c>
      <c r="H2852" t="s">
        <v>3686</v>
      </c>
      <c r="I2852">
        <v>4709</v>
      </c>
      <c r="J2852">
        <v>1</v>
      </c>
      <c r="K2852">
        <v>59</v>
      </c>
      <c r="M2852" t="s">
        <v>23</v>
      </c>
      <c r="N2852" t="s">
        <v>23</v>
      </c>
      <c r="O2852" t="s">
        <v>25</v>
      </c>
      <c r="P2852" t="s">
        <v>202</v>
      </c>
      <c r="Q2852" t="s">
        <v>50</v>
      </c>
      <c r="R2852" t="s">
        <v>557</v>
      </c>
      <c r="S2852" t="s">
        <v>6868</v>
      </c>
    </row>
    <row r="2853" spans="1:19">
      <c r="A2853" t="s">
        <v>6869</v>
      </c>
      <c r="B2853" s="1">
        <v>44185</v>
      </c>
      <c r="C2853" t="s">
        <v>22</v>
      </c>
      <c r="D2853">
        <v>62</v>
      </c>
      <c r="E2853" t="s">
        <v>39</v>
      </c>
      <c r="F2853">
        <v>0</v>
      </c>
      <c r="G2853">
        <v>3</v>
      </c>
      <c r="H2853" t="s">
        <v>3686</v>
      </c>
      <c r="I2853">
        <v>5601</v>
      </c>
      <c r="J2853">
        <v>0</v>
      </c>
      <c r="K2853">
        <v>56</v>
      </c>
      <c r="L2853" t="s">
        <v>142</v>
      </c>
      <c r="M2853" t="s">
        <v>23</v>
      </c>
      <c r="N2853" t="s">
        <v>23</v>
      </c>
      <c r="O2853" t="s">
        <v>25</v>
      </c>
      <c r="P2853" t="s">
        <v>26</v>
      </c>
      <c r="Q2853" t="s">
        <v>27</v>
      </c>
      <c r="R2853" t="s">
        <v>575</v>
      </c>
      <c r="S2853" t="s">
        <v>6870</v>
      </c>
    </row>
    <row r="2854" spans="1:19">
      <c r="A2854" t="s">
        <v>6871</v>
      </c>
      <c r="B2854" s="1">
        <v>44608</v>
      </c>
      <c r="C2854" t="s">
        <v>22</v>
      </c>
      <c r="D2854">
        <v>54</v>
      </c>
      <c r="E2854" t="s">
        <v>23</v>
      </c>
      <c r="F2854">
        <v>2</v>
      </c>
      <c r="G2854">
        <v>3</v>
      </c>
      <c r="H2854" t="s">
        <v>3686</v>
      </c>
      <c r="I2854">
        <v>2531</v>
      </c>
      <c r="J2854">
        <v>1</v>
      </c>
      <c r="K2854">
        <v>42</v>
      </c>
      <c r="M2854" t="s">
        <v>23</v>
      </c>
      <c r="N2854" t="s">
        <v>23</v>
      </c>
      <c r="O2854" t="s">
        <v>49</v>
      </c>
      <c r="P2854" t="s">
        <v>202</v>
      </c>
      <c r="Q2854" t="s">
        <v>27</v>
      </c>
      <c r="R2854" t="s">
        <v>6872</v>
      </c>
      <c r="S2854" t="s">
        <v>6873</v>
      </c>
    </row>
    <row r="2855" spans="1:19">
      <c r="A2855" t="s">
        <v>6874</v>
      </c>
      <c r="B2855" s="1">
        <v>45177</v>
      </c>
      <c r="C2855" t="s">
        <v>33</v>
      </c>
      <c r="D2855">
        <v>34</v>
      </c>
      <c r="E2855" t="s">
        <v>39</v>
      </c>
      <c r="F2855">
        <v>0</v>
      </c>
      <c r="G2855">
        <v>3</v>
      </c>
      <c r="H2855" t="s">
        <v>3686</v>
      </c>
      <c r="I2855">
        <v>5916</v>
      </c>
      <c r="J2855">
        <v>0</v>
      </c>
      <c r="K2855">
        <v>23</v>
      </c>
      <c r="L2855" t="s">
        <v>97</v>
      </c>
      <c r="M2855" t="s">
        <v>23</v>
      </c>
      <c r="N2855" t="s">
        <v>39</v>
      </c>
      <c r="P2855" t="s">
        <v>202</v>
      </c>
      <c r="Q2855" t="s">
        <v>50</v>
      </c>
      <c r="R2855" t="s">
        <v>1097</v>
      </c>
      <c r="S2855" t="s">
        <v>6875</v>
      </c>
    </row>
    <row r="2856" spans="1:19">
      <c r="A2856" t="s">
        <v>6876</v>
      </c>
      <c r="B2856" s="1">
        <v>45754</v>
      </c>
      <c r="C2856" t="s">
        <v>22</v>
      </c>
      <c r="D2856">
        <v>54</v>
      </c>
      <c r="E2856" t="s">
        <v>39</v>
      </c>
      <c r="F2856">
        <v>0</v>
      </c>
      <c r="G2856">
        <v>3</v>
      </c>
      <c r="H2856" t="s">
        <v>3686</v>
      </c>
      <c r="I2856">
        <v>5281</v>
      </c>
      <c r="J2856">
        <v>0</v>
      </c>
      <c r="K2856">
        <v>4</v>
      </c>
      <c r="M2856" t="s">
        <v>23</v>
      </c>
      <c r="N2856" t="s">
        <v>23</v>
      </c>
      <c r="O2856" t="s">
        <v>49</v>
      </c>
      <c r="P2856" t="s">
        <v>26</v>
      </c>
      <c r="Q2856" t="s">
        <v>27</v>
      </c>
      <c r="R2856" t="s">
        <v>6877</v>
      </c>
      <c r="S2856" t="s">
        <v>6878</v>
      </c>
    </row>
    <row r="2857" spans="1:19">
      <c r="A2857" t="s">
        <v>6879</v>
      </c>
      <c r="B2857" s="1">
        <v>44683</v>
      </c>
      <c r="C2857" t="s">
        <v>22</v>
      </c>
      <c r="D2857">
        <v>60</v>
      </c>
      <c r="E2857" t="s">
        <v>23</v>
      </c>
      <c r="F2857">
        <v>2</v>
      </c>
      <c r="G2857">
        <v>3</v>
      </c>
      <c r="H2857" t="s">
        <v>3686</v>
      </c>
      <c r="I2857">
        <v>3093</v>
      </c>
      <c r="J2857">
        <v>5</v>
      </c>
      <c r="K2857">
        <v>39</v>
      </c>
      <c r="M2857" t="s">
        <v>23</v>
      </c>
      <c r="N2857" t="s">
        <v>23</v>
      </c>
      <c r="O2857" t="s">
        <v>49</v>
      </c>
      <c r="P2857" t="s">
        <v>202</v>
      </c>
      <c r="Q2857" t="s">
        <v>27</v>
      </c>
      <c r="R2857" t="s">
        <v>4809</v>
      </c>
      <c r="S2857" t="s">
        <v>6880</v>
      </c>
    </row>
    <row r="2858" spans="1:19">
      <c r="A2858" t="s">
        <v>6881</v>
      </c>
      <c r="B2858" s="1">
        <v>45788</v>
      </c>
      <c r="C2858" t="s">
        <v>33</v>
      </c>
      <c r="D2858">
        <v>20</v>
      </c>
      <c r="E2858" t="s">
        <v>39</v>
      </c>
      <c r="F2858">
        <v>0</v>
      </c>
      <c r="G2858">
        <v>3</v>
      </c>
      <c r="H2858" t="s">
        <v>3751</v>
      </c>
      <c r="I2858">
        <v>5125</v>
      </c>
      <c r="J2858">
        <v>0</v>
      </c>
      <c r="K2858">
        <v>3</v>
      </c>
      <c r="M2858" t="s">
        <v>23</v>
      </c>
      <c r="N2858" t="s">
        <v>23</v>
      </c>
      <c r="O2858" t="s">
        <v>25</v>
      </c>
      <c r="P2858" t="s">
        <v>26</v>
      </c>
      <c r="Q2858" t="s">
        <v>27</v>
      </c>
      <c r="R2858" t="s">
        <v>325</v>
      </c>
      <c r="S2858" t="s">
        <v>6882</v>
      </c>
    </row>
    <row r="2859" spans="1:19">
      <c r="A2859" t="s">
        <v>6883</v>
      </c>
      <c r="B2859" s="1">
        <v>44476</v>
      </c>
      <c r="C2859" t="s">
        <v>33</v>
      </c>
      <c r="D2859">
        <v>42</v>
      </c>
      <c r="E2859" t="s">
        <v>23</v>
      </c>
      <c r="F2859">
        <v>1</v>
      </c>
      <c r="G2859">
        <v>3</v>
      </c>
      <c r="H2859" t="s">
        <v>3686</v>
      </c>
      <c r="I2859">
        <v>3879</v>
      </c>
      <c r="J2859">
        <v>7</v>
      </c>
      <c r="K2859">
        <v>46</v>
      </c>
      <c r="M2859" t="s">
        <v>23</v>
      </c>
      <c r="N2859" t="s">
        <v>39</v>
      </c>
      <c r="P2859" t="s">
        <v>164</v>
      </c>
      <c r="Q2859" t="s">
        <v>27</v>
      </c>
      <c r="R2859" t="s">
        <v>1415</v>
      </c>
      <c r="S2859" t="s">
        <v>6884</v>
      </c>
    </row>
    <row r="2860" spans="1:19">
      <c r="A2860" t="s">
        <v>6885</v>
      </c>
      <c r="B2860" s="1">
        <v>43844</v>
      </c>
      <c r="C2860" t="s">
        <v>33</v>
      </c>
      <c r="D2860">
        <v>29</v>
      </c>
      <c r="E2860" t="s">
        <v>23</v>
      </c>
      <c r="F2860">
        <v>2</v>
      </c>
      <c r="G2860">
        <v>3</v>
      </c>
      <c r="H2860" t="s">
        <v>3686</v>
      </c>
      <c r="I2860">
        <v>5261</v>
      </c>
      <c r="J2860">
        <v>2</v>
      </c>
      <c r="K2860">
        <v>67</v>
      </c>
      <c r="M2860" t="s">
        <v>39</v>
      </c>
      <c r="N2860" t="s">
        <v>23</v>
      </c>
      <c r="O2860" t="s">
        <v>56</v>
      </c>
      <c r="P2860" t="s">
        <v>164</v>
      </c>
      <c r="Q2860" t="s">
        <v>50</v>
      </c>
      <c r="R2860" t="s">
        <v>1007</v>
      </c>
      <c r="S2860" t="s">
        <v>6886</v>
      </c>
    </row>
    <row r="2861" spans="1:19">
      <c r="A2861" t="s">
        <v>6887</v>
      </c>
      <c r="B2861" s="1">
        <v>44485</v>
      </c>
      <c r="C2861" t="s">
        <v>33</v>
      </c>
      <c r="D2861">
        <v>32</v>
      </c>
      <c r="E2861" t="s">
        <v>23</v>
      </c>
      <c r="F2861">
        <v>1</v>
      </c>
      <c r="G2861">
        <v>3</v>
      </c>
      <c r="H2861" t="s">
        <v>3686</v>
      </c>
      <c r="I2861">
        <v>4736</v>
      </c>
      <c r="J2861">
        <v>10</v>
      </c>
      <c r="K2861">
        <v>46</v>
      </c>
      <c r="L2861" t="s">
        <v>142</v>
      </c>
      <c r="M2861" t="s">
        <v>23</v>
      </c>
      <c r="N2861" t="s">
        <v>23</v>
      </c>
      <c r="O2861" t="s">
        <v>25</v>
      </c>
      <c r="P2861" t="s">
        <v>164</v>
      </c>
      <c r="Q2861" t="s">
        <v>50</v>
      </c>
      <c r="R2861" t="s">
        <v>6012</v>
      </c>
      <c r="S2861" t="s">
        <v>6888</v>
      </c>
    </row>
    <row r="2862" spans="1:19">
      <c r="A2862" t="s">
        <v>6889</v>
      </c>
      <c r="B2862" s="1">
        <v>45540</v>
      </c>
      <c r="C2862" t="s">
        <v>22</v>
      </c>
      <c r="D2862">
        <v>23</v>
      </c>
      <c r="E2862" t="s">
        <v>39</v>
      </c>
      <c r="F2862">
        <v>0</v>
      </c>
      <c r="G2862">
        <v>3</v>
      </c>
      <c r="H2862" t="s">
        <v>3686</v>
      </c>
      <c r="I2862">
        <v>2726</v>
      </c>
      <c r="J2862">
        <v>0</v>
      </c>
      <c r="K2862">
        <v>11</v>
      </c>
      <c r="L2862" t="s">
        <v>97</v>
      </c>
      <c r="M2862" t="s">
        <v>23</v>
      </c>
      <c r="N2862" t="s">
        <v>23</v>
      </c>
      <c r="O2862" t="s">
        <v>49</v>
      </c>
      <c r="P2862" t="s">
        <v>26</v>
      </c>
      <c r="Q2862" t="s">
        <v>27</v>
      </c>
      <c r="R2862" t="s">
        <v>4307</v>
      </c>
      <c r="S2862" t="s">
        <v>6890</v>
      </c>
    </row>
    <row r="2863" spans="1:19">
      <c r="A2863" t="s">
        <v>6891</v>
      </c>
      <c r="B2863" s="1">
        <v>45444</v>
      </c>
      <c r="C2863" t="s">
        <v>22</v>
      </c>
      <c r="D2863">
        <v>38</v>
      </c>
      <c r="E2863" t="s">
        <v>23</v>
      </c>
      <c r="F2863">
        <v>2</v>
      </c>
      <c r="G2863">
        <v>3</v>
      </c>
      <c r="H2863" t="s">
        <v>3686</v>
      </c>
      <c r="I2863">
        <v>3958</v>
      </c>
      <c r="J2863">
        <v>6</v>
      </c>
      <c r="K2863">
        <v>14</v>
      </c>
      <c r="L2863" t="s">
        <v>97</v>
      </c>
      <c r="M2863" t="s">
        <v>23</v>
      </c>
      <c r="N2863" t="s">
        <v>39</v>
      </c>
      <c r="P2863" t="s">
        <v>202</v>
      </c>
      <c r="Q2863" t="s">
        <v>50</v>
      </c>
      <c r="R2863" t="s">
        <v>2664</v>
      </c>
      <c r="S2863" t="s">
        <v>6892</v>
      </c>
    </row>
    <row r="2864" spans="1:19">
      <c r="A2864" t="s">
        <v>6893</v>
      </c>
      <c r="B2864" s="1">
        <v>44067</v>
      </c>
      <c r="C2864" t="s">
        <v>33</v>
      </c>
      <c r="D2864">
        <v>72</v>
      </c>
      <c r="E2864" t="s">
        <v>23</v>
      </c>
      <c r="F2864">
        <v>0</v>
      </c>
      <c r="G2864">
        <v>3</v>
      </c>
      <c r="H2864" t="s">
        <v>3686</v>
      </c>
      <c r="I2864">
        <v>5153</v>
      </c>
      <c r="J2864">
        <v>9</v>
      </c>
      <c r="K2864">
        <v>60</v>
      </c>
      <c r="L2864" t="s">
        <v>142</v>
      </c>
      <c r="M2864" t="s">
        <v>23</v>
      </c>
      <c r="N2864" t="s">
        <v>23</v>
      </c>
      <c r="O2864" t="s">
        <v>56</v>
      </c>
      <c r="P2864" t="s">
        <v>202</v>
      </c>
      <c r="Q2864" t="s">
        <v>50</v>
      </c>
      <c r="R2864" t="s">
        <v>3101</v>
      </c>
      <c r="S2864" t="s">
        <v>6894</v>
      </c>
    </row>
    <row r="2865" spans="1:19">
      <c r="A2865" t="s">
        <v>6895</v>
      </c>
      <c r="B2865" s="1">
        <v>45303</v>
      </c>
      <c r="C2865" t="s">
        <v>33</v>
      </c>
      <c r="D2865">
        <v>67</v>
      </c>
      <c r="E2865" t="s">
        <v>39</v>
      </c>
      <c r="F2865">
        <v>0</v>
      </c>
      <c r="G2865">
        <v>3</v>
      </c>
      <c r="H2865" t="s">
        <v>3686</v>
      </c>
      <c r="I2865">
        <v>3524</v>
      </c>
      <c r="J2865">
        <v>0</v>
      </c>
      <c r="K2865">
        <v>19</v>
      </c>
      <c r="M2865" t="s">
        <v>23</v>
      </c>
      <c r="N2865" t="s">
        <v>23</v>
      </c>
      <c r="O2865" t="s">
        <v>25</v>
      </c>
      <c r="P2865" t="s">
        <v>202</v>
      </c>
      <c r="Q2865" t="s">
        <v>84</v>
      </c>
      <c r="R2865" t="s">
        <v>2286</v>
      </c>
      <c r="S2865" t="s">
        <v>6896</v>
      </c>
    </row>
    <row r="2866" spans="1:19">
      <c r="A2866" t="s">
        <v>6897</v>
      </c>
      <c r="B2866" s="1">
        <v>44868</v>
      </c>
      <c r="C2866" t="s">
        <v>22</v>
      </c>
      <c r="D2866">
        <v>78</v>
      </c>
      <c r="E2866" t="s">
        <v>23</v>
      </c>
      <c r="F2866">
        <v>0</v>
      </c>
      <c r="G2866">
        <v>3</v>
      </c>
      <c r="H2866" t="s">
        <v>3686</v>
      </c>
      <c r="I2866">
        <v>5655</v>
      </c>
      <c r="J2866">
        <v>7</v>
      </c>
      <c r="K2866">
        <v>33</v>
      </c>
      <c r="M2866" t="s">
        <v>23</v>
      </c>
      <c r="N2866" t="s">
        <v>23</v>
      </c>
      <c r="O2866" t="s">
        <v>25</v>
      </c>
      <c r="P2866" t="s">
        <v>202</v>
      </c>
      <c r="Q2866" t="s">
        <v>27</v>
      </c>
      <c r="R2866" t="s">
        <v>337</v>
      </c>
      <c r="S2866" t="s">
        <v>6898</v>
      </c>
    </row>
    <row r="2867" spans="1:19">
      <c r="A2867" t="s">
        <v>6899</v>
      </c>
      <c r="B2867" s="1">
        <v>44917</v>
      </c>
      <c r="C2867" t="s">
        <v>33</v>
      </c>
      <c r="D2867">
        <v>77</v>
      </c>
      <c r="E2867" t="s">
        <v>23</v>
      </c>
      <c r="F2867">
        <v>2</v>
      </c>
      <c r="G2867">
        <v>3</v>
      </c>
      <c r="H2867" t="s">
        <v>3686</v>
      </c>
      <c r="I2867">
        <v>4848</v>
      </c>
      <c r="J2867">
        <v>1</v>
      </c>
      <c r="K2867">
        <v>32</v>
      </c>
      <c r="L2867" t="s">
        <v>40</v>
      </c>
      <c r="M2867" t="s">
        <v>23</v>
      </c>
      <c r="N2867" t="s">
        <v>23</v>
      </c>
      <c r="O2867" t="s">
        <v>25</v>
      </c>
      <c r="P2867" t="s">
        <v>202</v>
      </c>
      <c r="Q2867" t="s">
        <v>27</v>
      </c>
      <c r="R2867" t="s">
        <v>1063</v>
      </c>
      <c r="S2867" t="s">
        <v>6900</v>
      </c>
    </row>
    <row r="2868" spans="1:19">
      <c r="A2868" t="s">
        <v>6901</v>
      </c>
      <c r="B2868" s="1">
        <v>44352</v>
      </c>
      <c r="C2868" t="s">
        <v>33</v>
      </c>
      <c r="D2868">
        <v>66</v>
      </c>
      <c r="E2868" t="s">
        <v>39</v>
      </c>
      <c r="F2868">
        <v>0</v>
      </c>
      <c r="G2868">
        <v>3</v>
      </c>
      <c r="H2868" t="s">
        <v>3686</v>
      </c>
      <c r="I2868">
        <v>5746</v>
      </c>
      <c r="J2868">
        <v>0</v>
      </c>
      <c r="K2868">
        <v>50</v>
      </c>
      <c r="L2868" t="s">
        <v>142</v>
      </c>
      <c r="M2868" t="s">
        <v>23</v>
      </c>
      <c r="N2868" t="s">
        <v>23</v>
      </c>
      <c r="O2868" t="s">
        <v>25</v>
      </c>
      <c r="P2868" t="s">
        <v>202</v>
      </c>
      <c r="Q2868" t="s">
        <v>27</v>
      </c>
      <c r="R2868" t="s">
        <v>4409</v>
      </c>
      <c r="S2868" t="s">
        <v>6902</v>
      </c>
    </row>
    <row r="2869" spans="1:19">
      <c r="A2869" t="s">
        <v>6903</v>
      </c>
      <c r="B2869" s="1">
        <v>44662</v>
      </c>
      <c r="C2869" t="s">
        <v>33</v>
      </c>
      <c r="D2869">
        <v>72</v>
      </c>
      <c r="E2869" t="s">
        <v>39</v>
      </c>
      <c r="F2869">
        <v>0</v>
      </c>
      <c r="G2869">
        <v>3</v>
      </c>
      <c r="H2869" t="s">
        <v>3686</v>
      </c>
      <c r="I2869">
        <v>5742</v>
      </c>
      <c r="J2869">
        <v>0</v>
      </c>
      <c r="K2869">
        <v>40</v>
      </c>
      <c r="M2869" t="s">
        <v>23</v>
      </c>
      <c r="N2869" t="s">
        <v>23</v>
      </c>
      <c r="O2869" t="s">
        <v>25</v>
      </c>
      <c r="P2869" t="s">
        <v>164</v>
      </c>
      <c r="Q2869" t="s">
        <v>27</v>
      </c>
      <c r="R2869" t="s">
        <v>4234</v>
      </c>
      <c r="S2869" t="s">
        <v>6904</v>
      </c>
    </row>
    <row r="2870" spans="1:19">
      <c r="A2870" t="s">
        <v>6905</v>
      </c>
      <c r="B2870" s="1">
        <v>45608</v>
      </c>
      <c r="C2870" t="s">
        <v>22</v>
      </c>
      <c r="D2870">
        <v>79</v>
      </c>
      <c r="E2870" t="s">
        <v>23</v>
      </c>
      <c r="F2870">
        <v>0</v>
      </c>
      <c r="G2870">
        <v>3</v>
      </c>
      <c r="H2870" t="s">
        <v>3686</v>
      </c>
      <c r="I2870">
        <v>5601</v>
      </c>
      <c r="J2870">
        <v>3</v>
      </c>
      <c r="K2870">
        <v>9</v>
      </c>
      <c r="M2870" t="s">
        <v>23</v>
      </c>
      <c r="N2870" t="s">
        <v>39</v>
      </c>
      <c r="P2870" t="s">
        <v>202</v>
      </c>
      <c r="Q2870" t="s">
        <v>50</v>
      </c>
      <c r="R2870" t="s">
        <v>2195</v>
      </c>
      <c r="S2870" t="s">
        <v>6906</v>
      </c>
    </row>
    <row r="2871" spans="1:19">
      <c r="A2871" t="s">
        <v>6907</v>
      </c>
      <c r="B2871" s="1">
        <v>45019</v>
      </c>
      <c r="C2871" t="s">
        <v>33</v>
      </c>
      <c r="D2871">
        <v>76</v>
      </c>
      <c r="E2871" t="s">
        <v>23</v>
      </c>
      <c r="F2871">
        <v>3</v>
      </c>
      <c r="G2871">
        <v>3</v>
      </c>
      <c r="H2871" t="s">
        <v>3686</v>
      </c>
      <c r="I2871">
        <v>2305</v>
      </c>
      <c r="J2871">
        <v>2</v>
      </c>
      <c r="K2871">
        <v>28</v>
      </c>
      <c r="M2871" t="s">
        <v>39</v>
      </c>
      <c r="N2871" t="s">
        <v>23</v>
      </c>
      <c r="O2871" t="s">
        <v>49</v>
      </c>
      <c r="P2871" t="s">
        <v>202</v>
      </c>
      <c r="Q2871" t="s">
        <v>27</v>
      </c>
      <c r="R2871" t="s">
        <v>1753</v>
      </c>
      <c r="S2871" t="s">
        <v>6908</v>
      </c>
    </row>
    <row r="2872" spans="1:19">
      <c r="A2872" t="s">
        <v>6909</v>
      </c>
      <c r="B2872" s="1">
        <v>43777</v>
      </c>
      <c r="C2872" t="s">
        <v>22</v>
      </c>
      <c r="D2872">
        <v>77</v>
      </c>
      <c r="E2872" t="s">
        <v>23</v>
      </c>
      <c r="F2872">
        <v>0</v>
      </c>
      <c r="G2872">
        <v>3</v>
      </c>
      <c r="H2872" t="s">
        <v>3686</v>
      </c>
      <c r="I2872">
        <v>4503</v>
      </c>
      <c r="J2872">
        <v>7</v>
      </c>
      <c r="K2872">
        <v>69</v>
      </c>
      <c r="M2872" t="s">
        <v>23</v>
      </c>
      <c r="N2872" t="s">
        <v>23</v>
      </c>
      <c r="O2872" t="s">
        <v>25</v>
      </c>
      <c r="P2872" t="s">
        <v>26</v>
      </c>
      <c r="Q2872" t="s">
        <v>50</v>
      </c>
      <c r="R2872" t="s">
        <v>364</v>
      </c>
      <c r="S2872" t="s">
        <v>6910</v>
      </c>
    </row>
    <row r="2873" spans="1:19">
      <c r="A2873" t="s">
        <v>6911</v>
      </c>
      <c r="B2873" s="1">
        <v>43697</v>
      </c>
      <c r="C2873" t="s">
        <v>22</v>
      </c>
      <c r="D2873">
        <v>67</v>
      </c>
      <c r="E2873" t="s">
        <v>23</v>
      </c>
      <c r="F2873">
        <v>0</v>
      </c>
      <c r="G2873">
        <v>3</v>
      </c>
      <c r="H2873" t="s">
        <v>3686</v>
      </c>
      <c r="I2873">
        <v>4086</v>
      </c>
      <c r="J2873">
        <v>1</v>
      </c>
      <c r="K2873">
        <v>72</v>
      </c>
      <c r="M2873" t="s">
        <v>23</v>
      </c>
      <c r="N2873" t="s">
        <v>23</v>
      </c>
      <c r="O2873" t="s">
        <v>25</v>
      </c>
      <c r="P2873" t="s">
        <v>164</v>
      </c>
      <c r="Q2873" t="s">
        <v>27</v>
      </c>
      <c r="R2873" t="s">
        <v>2644</v>
      </c>
      <c r="S2873" t="s">
        <v>6912</v>
      </c>
    </row>
    <row r="2874" spans="1:19">
      <c r="A2874" t="s">
        <v>6913</v>
      </c>
      <c r="B2874" s="1">
        <v>45680</v>
      </c>
      <c r="C2874" t="s">
        <v>33</v>
      </c>
      <c r="D2874">
        <v>20</v>
      </c>
      <c r="E2874" t="s">
        <v>23</v>
      </c>
      <c r="F2874">
        <v>2</v>
      </c>
      <c r="G2874">
        <v>3</v>
      </c>
      <c r="H2874" t="s">
        <v>3686</v>
      </c>
      <c r="I2874">
        <v>3097</v>
      </c>
      <c r="J2874">
        <v>1</v>
      </c>
      <c r="K2874">
        <v>7</v>
      </c>
      <c r="M2874" t="s">
        <v>23</v>
      </c>
      <c r="N2874" t="s">
        <v>23</v>
      </c>
      <c r="O2874" t="s">
        <v>49</v>
      </c>
      <c r="P2874" t="s">
        <v>26</v>
      </c>
      <c r="Q2874" t="s">
        <v>50</v>
      </c>
      <c r="R2874" t="s">
        <v>4676</v>
      </c>
      <c r="S2874" t="s">
        <v>6914</v>
      </c>
    </row>
    <row r="2875" spans="1:19">
      <c r="A2875" t="s">
        <v>6915</v>
      </c>
      <c r="B2875" s="1">
        <v>43699</v>
      </c>
      <c r="C2875" t="s">
        <v>22</v>
      </c>
      <c r="D2875">
        <v>46</v>
      </c>
      <c r="E2875" t="s">
        <v>23</v>
      </c>
      <c r="F2875">
        <v>0</v>
      </c>
      <c r="G2875">
        <v>3</v>
      </c>
      <c r="H2875" t="s">
        <v>3686</v>
      </c>
      <c r="I2875">
        <v>5901</v>
      </c>
      <c r="J2875">
        <v>1</v>
      </c>
      <c r="K2875">
        <v>72</v>
      </c>
      <c r="L2875" t="s">
        <v>316</v>
      </c>
      <c r="M2875" t="s">
        <v>23</v>
      </c>
      <c r="N2875" t="s">
        <v>39</v>
      </c>
      <c r="P2875" t="s">
        <v>164</v>
      </c>
      <c r="Q2875" t="s">
        <v>27</v>
      </c>
      <c r="R2875" t="s">
        <v>6916</v>
      </c>
      <c r="S2875" t="s">
        <v>6917</v>
      </c>
    </row>
    <row r="2876" spans="1:19">
      <c r="A2876" t="s">
        <v>6918</v>
      </c>
      <c r="B2876" s="1">
        <v>43904</v>
      </c>
      <c r="C2876" t="s">
        <v>33</v>
      </c>
      <c r="D2876">
        <v>56</v>
      </c>
      <c r="E2876" t="s">
        <v>23</v>
      </c>
      <c r="F2876">
        <v>0</v>
      </c>
      <c r="G2876">
        <v>3</v>
      </c>
      <c r="H2876" t="s">
        <v>3686</v>
      </c>
      <c r="I2876">
        <v>5878</v>
      </c>
      <c r="J2876">
        <v>5</v>
      </c>
      <c r="K2876">
        <v>65</v>
      </c>
      <c r="M2876" t="s">
        <v>23</v>
      </c>
      <c r="N2876" t="s">
        <v>23</v>
      </c>
      <c r="O2876" t="s">
        <v>25</v>
      </c>
      <c r="P2876" t="s">
        <v>164</v>
      </c>
      <c r="Q2876" t="s">
        <v>50</v>
      </c>
      <c r="R2876" t="s">
        <v>1278</v>
      </c>
      <c r="S2876" t="s">
        <v>6919</v>
      </c>
    </row>
    <row r="2877" spans="1:19">
      <c r="A2877" t="s">
        <v>6920</v>
      </c>
      <c r="B2877" s="1">
        <v>45413</v>
      </c>
      <c r="C2877" t="s">
        <v>33</v>
      </c>
      <c r="D2877">
        <v>21</v>
      </c>
      <c r="E2877" t="s">
        <v>23</v>
      </c>
      <c r="F2877">
        <v>1</v>
      </c>
      <c r="G2877">
        <v>3</v>
      </c>
      <c r="H2877" t="s">
        <v>3686</v>
      </c>
      <c r="I2877">
        <v>4667</v>
      </c>
      <c r="J2877">
        <v>1</v>
      </c>
      <c r="K2877">
        <v>15</v>
      </c>
      <c r="M2877" t="s">
        <v>23</v>
      </c>
      <c r="N2877" t="s">
        <v>39</v>
      </c>
      <c r="P2877" t="s">
        <v>26</v>
      </c>
      <c r="Q2877" t="s">
        <v>27</v>
      </c>
      <c r="R2877" t="s">
        <v>880</v>
      </c>
      <c r="S2877" t="s">
        <v>6921</v>
      </c>
    </row>
    <row r="2878" spans="1:19">
      <c r="A2878" t="s">
        <v>6922</v>
      </c>
      <c r="B2878" s="1">
        <v>43811</v>
      </c>
      <c r="C2878" t="s">
        <v>22</v>
      </c>
      <c r="D2878">
        <v>61</v>
      </c>
      <c r="E2878" t="s">
        <v>23</v>
      </c>
      <c r="F2878">
        <v>1</v>
      </c>
      <c r="G2878">
        <v>3</v>
      </c>
      <c r="H2878" t="s">
        <v>3686</v>
      </c>
      <c r="I2878">
        <v>5671</v>
      </c>
      <c r="J2878">
        <v>5</v>
      </c>
      <c r="K2878">
        <v>68</v>
      </c>
      <c r="L2878" t="s">
        <v>316</v>
      </c>
      <c r="M2878" t="s">
        <v>23</v>
      </c>
      <c r="N2878" t="s">
        <v>23</v>
      </c>
      <c r="O2878" t="s">
        <v>25</v>
      </c>
      <c r="P2878" t="s">
        <v>164</v>
      </c>
      <c r="Q2878" t="s">
        <v>27</v>
      </c>
      <c r="R2878" t="s">
        <v>6923</v>
      </c>
      <c r="S2878" t="s">
        <v>6924</v>
      </c>
    </row>
    <row r="2879" spans="1:19">
      <c r="A2879" t="s">
        <v>6925</v>
      </c>
      <c r="B2879" s="1">
        <v>45797</v>
      </c>
      <c r="C2879" t="s">
        <v>33</v>
      </c>
      <c r="D2879">
        <v>61</v>
      </c>
      <c r="E2879" t="s">
        <v>23</v>
      </c>
      <c r="F2879">
        <v>2</v>
      </c>
      <c r="G2879">
        <v>3</v>
      </c>
      <c r="H2879" t="s">
        <v>3751</v>
      </c>
      <c r="I2879">
        <v>5998</v>
      </c>
      <c r="J2879">
        <v>3</v>
      </c>
      <c r="K2879">
        <v>3</v>
      </c>
      <c r="M2879" t="s">
        <v>23</v>
      </c>
      <c r="N2879" t="s">
        <v>23</v>
      </c>
      <c r="O2879" t="s">
        <v>25</v>
      </c>
      <c r="P2879" t="s">
        <v>26</v>
      </c>
      <c r="Q2879" t="s">
        <v>27</v>
      </c>
      <c r="R2879" t="s">
        <v>624</v>
      </c>
      <c r="S2879" t="s">
        <v>6926</v>
      </c>
    </row>
    <row r="2880" spans="1:19">
      <c r="A2880" t="s">
        <v>6927</v>
      </c>
      <c r="B2880" s="1">
        <v>45272</v>
      </c>
      <c r="C2880" t="s">
        <v>22</v>
      </c>
      <c r="D2880">
        <v>56</v>
      </c>
      <c r="E2880" t="s">
        <v>39</v>
      </c>
      <c r="F2880">
        <v>0</v>
      </c>
      <c r="G2880">
        <v>3</v>
      </c>
      <c r="H2880" t="s">
        <v>3686</v>
      </c>
      <c r="I2880">
        <v>5790</v>
      </c>
      <c r="J2880">
        <v>0</v>
      </c>
      <c r="K2880">
        <v>20</v>
      </c>
      <c r="M2880" t="s">
        <v>23</v>
      </c>
      <c r="N2880" t="s">
        <v>23</v>
      </c>
      <c r="O2880" t="s">
        <v>25</v>
      </c>
      <c r="P2880" t="s">
        <v>26</v>
      </c>
      <c r="Q2880" t="s">
        <v>50</v>
      </c>
      <c r="R2880" t="s">
        <v>6425</v>
      </c>
      <c r="S2880" t="s">
        <v>6928</v>
      </c>
    </row>
    <row r="2881" spans="1:19">
      <c r="A2881" t="s">
        <v>6929</v>
      </c>
      <c r="B2881" s="1">
        <v>44098</v>
      </c>
      <c r="C2881" t="s">
        <v>22</v>
      </c>
      <c r="D2881">
        <v>50</v>
      </c>
      <c r="E2881" t="s">
        <v>23</v>
      </c>
      <c r="F2881">
        <v>1</v>
      </c>
      <c r="G2881">
        <v>3</v>
      </c>
      <c r="H2881" t="s">
        <v>3686</v>
      </c>
      <c r="I2881">
        <v>6144</v>
      </c>
      <c r="J2881">
        <v>2</v>
      </c>
      <c r="K2881">
        <v>59</v>
      </c>
      <c r="M2881" t="s">
        <v>23</v>
      </c>
      <c r="N2881" t="s">
        <v>39</v>
      </c>
      <c r="P2881" t="s">
        <v>164</v>
      </c>
      <c r="Q2881" t="s">
        <v>50</v>
      </c>
      <c r="R2881" t="s">
        <v>2195</v>
      </c>
      <c r="S2881" t="s">
        <v>6930</v>
      </c>
    </row>
    <row r="2882" spans="1:19">
      <c r="A2882" t="s">
        <v>6931</v>
      </c>
      <c r="B2882" s="1">
        <v>44177</v>
      </c>
      <c r="C2882" t="s">
        <v>33</v>
      </c>
      <c r="D2882">
        <v>58</v>
      </c>
      <c r="E2882" t="s">
        <v>23</v>
      </c>
      <c r="F2882">
        <v>1</v>
      </c>
      <c r="G2882">
        <v>3</v>
      </c>
      <c r="H2882" t="s">
        <v>3686</v>
      </c>
      <c r="I2882">
        <v>4681</v>
      </c>
      <c r="J2882">
        <v>2</v>
      </c>
      <c r="K2882">
        <v>56</v>
      </c>
      <c r="L2882" t="s">
        <v>142</v>
      </c>
      <c r="M2882" t="s">
        <v>23</v>
      </c>
      <c r="N2882" t="s">
        <v>39</v>
      </c>
      <c r="P2882" t="s">
        <v>164</v>
      </c>
      <c r="Q2882" t="s">
        <v>50</v>
      </c>
      <c r="R2882" t="s">
        <v>1080</v>
      </c>
      <c r="S2882" t="s">
        <v>6932</v>
      </c>
    </row>
    <row r="2883" spans="1:19">
      <c r="A2883" t="s">
        <v>6933</v>
      </c>
      <c r="B2883" s="1">
        <v>44534</v>
      </c>
      <c r="C2883" t="s">
        <v>22</v>
      </c>
      <c r="D2883">
        <v>64</v>
      </c>
      <c r="E2883" t="s">
        <v>23</v>
      </c>
      <c r="F2883">
        <v>0</v>
      </c>
      <c r="G2883">
        <v>3</v>
      </c>
      <c r="H2883" t="s">
        <v>3686</v>
      </c>
      <c r="I2883">
        <v>3093</v>
      </c>
      <c r="J2883">
        <v>1</v>
      </c>
      <c r="K2883">
        <v>44</v>
      </c>
      <c r="M2883" t="s">
        <v>23</v>
      </c>
      <c r="N2883" t="s">
        <v>39</v>
      </c>
      <c r="P2883" t="s">
        <v>202</v>
      </c>
      <c r="Q2883" t="s">
        <v>27</v>
      </c>
      <c r="R2883" t="s">
        <v>860</v>
      </c>
      <c r="S2883" t="s">
        <v>6934</v>
      </c>
    </row>
    <row r="2884" spans="1:19">
      <c r="A2884" t="s">
        <v>6935</v>
      </c>
      <c r="B2884" s="1">
        <v>43832</v>
      </c>
      <c r="C2884" t="s">
        <v>22</v>
      </c>
      <c r="D2884">
        <v>21</v>
      </c>
      <c r="E2884" t="s">
        <v>23</v>
      </c>
      <c r="F2884">
        <v>0</v>
      </c>
      <c r="G2884">
        <v>3</v>
      </c>
      <c r="H2884" t="s">
        <v>3686</v>
      </c>
      <c r="I2884">
        <v>4792</v>
      </c>
      <c r="J2884">
        <v>5</v>
      </c>
      <c r="K2884">
        <v>67</v>
      </c>
      <c r="L2884" t="s">
        <v>316</v>
      </c>
      <c r="M2884" t="s">
        <v>23</v>
      </c>
      <c r="N2884" t="s">
        <v>23</v>
      </c>
      <c r="O2884" t="s">
        <v>56</v>
      </c>
      <c r="P2884" t="s">
        <v>164</v>
      </c>
      <c r="Q2884" t="s">
        <v>50</v>
      </c>
      <c r="R2884" t="s">
        <v>6936</v>
      </c>
      <c r="S2884" t="s">
        <v>6937</v>
      </c>
    </row>
    <row r="2885" spans="1:19">
      <c r="A2885" t="s">
        <v>6938</v>
      </c>
      <c r="B2885" s="1">
        <v>43871</v>
      </c>
      <c r="C2885" t="s">
        <v>33</v>
      </c>
      <c r="D2885">
        <v>34</v>
      </c>
      <c r="E2885" t="s">
        <v>23</v>
      </c>
      <c r="F2885">
        <v>2</v>
      </c>
      <c r="G2885">
        <v>3</v>
      </c>
      <c r="H2885" t="s">
        <v>3686</v>
      </c>
      <c r="I2885">
        <v>5232</v>
      </c>
      <c r="J2885">
        <v>1</v>
      </c>
      <c r="K2885">
        <v>66</v>
      </c>
      <c r="L2885" t="s">
        <v>316</v>
      </c>
      <c r="M2885" t="s">
        <v>23</v>
      </c>
      <c r="N2885" t="s">
        <v>23</v>
      </c>
      <c r="O2885" t="s">
        <v>56</v>
      </c>
      <c r="P2885" t="s">
        <v>202</v>
      </c>
      <c r="Q2885" t="s">
        <v>50</v>
      </c>
      <c r="R2885" t="s">
        <v>793</v>
      </c>
      <c r="S2885" t="s">
        <v>6939</v>
      </c>
    </row>
    <row r="2886" spans="1:19">
      <c r="A2886" t="s">
        <v>6940</v>
      </c>
      <c r="B2886" s="1">
        <v>45570</v>
      </c>
      <c r="C2886" t="s">
        <v>22</v>
      </c>
      <c r="D2886">
        <v>53</v>
      </c>
      <c r="E2886" t="s">
        <v>39</v>
      </c>
      <c r="F2886">
        <v>0</v>
      </c>
      <c r="G2886">
        <v>3</v>
      </c>
      <c r="H2886" t="s">
        <v>3686</v>
      </c>
      <c r="I2886">
        <v>2263</v>
      </c>
      <c r="J2886">
        <v>0</v>
      </c>
      <c r="K2886">
        <v>10</v>
      </c>
      <c r="L2886" t="s">
        <v>97</v>
      </c>
      <c r="M2886" t="s">
        <v>39</v>
      </c>
      <c r="N2886" t="s">
        <v>23</v>
      </c>
      <c r="O2886" t="s">
        <v>49</v>
      </c>
      <c r="P2886" t="s">
        <v>26</v>
      </c>
      <c r="Q2886" t="s">
        <v>27</v>
      </c>
      <c r="R2886" t="s">
        <v>6941</v>
      </c>
      <c r="S2886" t="s">
        <v>6942</v>
      </c>
    </row>
    <row r="2887" spans="1:19">
      <c r="A2887" t="s">
        <v>6943</v>
      </c>
      <c r="B2887" s="1">
        <v>45818</v>
      </c>
      <c r="C2887" t="s">
        <v>22</v>
      </c>
      <c r="D2887">
        <v>33</v>
      </c>
      <c r="E2887" t="s">
        <v>39</v>
      </c>
      <c r="F2887">
        <v>0</v>
      </c>
      <c r="G2887">
        <v>3</v>
      </c>
      <c r="H2887" t="s">
        <v>3751</v>
      </c>
      <c r="I2887">
        <v>4978</v>
      </c>
      <c r="J2887">
        <v>0</v>
      </c>
      <c r="K2887">
        <v>2</v>
      </c>
      <c r="M2887" t="s">
        <v>23</v>
      </c>
      <c r="N2887" t="s">
        <v>39</v>
      </c>
      <c r="P2887" t="s">
        <v>26</v>
      </c>
      <c r="Q2887" t="s">
        <v>50</v>
      </c>
      <c r="R2887" t="s">
        <v>2056</v>
      </c>
      <c r="S2887" t="s">
        <v>6944</v>
      </c>
    </row>
    <row r="2888" spans="1:19">
      <c r="A2888" t="s">
        <v>6945</v>
      </c>
      <c r="B2888" s="1">
        <v>45703</v>
      </c>
      <c r="C2888" t="s">
        <v>33</v>
      </c>
      <c r="D2888">
        <v>39</v>
      </c>
      <c r="E2888" t="s">
        <v>23</v>
      </c>
      <c r="F2888">
        <v>2</v>
      </c>
      <c r="G2888">
        <v>3</v>
      </c>
      <c r="H2888" t="s">
        <v>3686</v>
      </c>
      <c r="I2888">
        <v>3083</v>
      </c>
      <c r="J2888">
        <v>7</v>
      </c>
      <c r="K2888">
        <v>6</v>
      </c>
      <c r="M2888" t="s">
        <v>23</v>
      </c>
      <c r="N2888" t="s">
        <v>23</v>
      </c>
      <c r="O2888" t="s">
        <v>25</v>
      </c>
      <c r="P2888" t="s">
        <v>26</v>
      </c>
      <c r="Q2888" t="s">
        <v>50</v>
      </c>
      <c r="R2888" t="s">
        <v>4585</v>
      </c>
      <c r="S2888" t="s">
        <v>6946</v>
      </c>
    </row>
    <row r="2889" spans="1:19">
      <c r="A2889" t="s">
        <v>6947</v>
      </c>
      <c r="B2889" s="1">
        <v>43843</v>
      </c>
      <c r="C2889" t="s">
        <v>22</v>
      </c>
      <c r="D2889">
        <v>60</v>
      </c>
      <c r="E2889" t="s">
        <v>23</v>
      </c>
      <c r="F2889">
        <v>0</v>
      </c>
      <c r="G2889">
        <v>3</v>
      </c>
      <c r="H2889" t="s">
        <v>3686</v>
      </c>
      <c r="I2889">
        <v>4469</v>
      </c>
      <c r="J2889">
        <v>1</v>
      </c>
      <c r="K2889">
        <v>67</v>
      </c>
      <c r="L2889" t="s">
        <v>316</v>
      </c>
      <c r="M2889" t="s">
        <v>23</v>
      </c>
      <c r="N2889" t="s">
        <v>23</v>
      </c>
      <c r="O2889" t="s">
        <v>25</v>
      </c>
      <c r="P2889" t="s">
        <v>164</v>
      </c>
      <c r="Q2889" t="s">
        <v>27</v>
      </c>
      <c r="R2889" t="s">
        <v>5979</v>
      </c>
      <c r="S2889" t="s">
        <v>6948</v>
      </c>
    </row>
    <row r="2890" spans="1:19">
      <c r="A2890" t="s">
        <v>6949</v>
      </c>
      <c r="B2890" s="1">
        <v>44029</v>
      </c>
      <c r="C2890" t="s">
        <v>22</v>
      </c>
      <c r="D2890">
        <v>22</v>
      </c>
      <c r="E2890" t="s">
        <v>23</v>
      </c>
      <c r="F2890">
        <v>0</v>
      </c>
      <c r="G2890">
        <v>3</v>
      </c>
      <c r="H2890" t="s">
        <v>3686</v>
      </c>
      <c r="I2890">
        <v>6427</v>
      </c>
      <c r="J2890">
        <v>1</v>
      </c>
      <c r="K2890">
        <v>61</v>
      </c>
      <c r="L2890" t="s">
        <v>142</v>
      </c>
      <c r="M2890" t="s">
        <v>39</v>
      </c>
      <c r="N2890" t="s">
        <v>23</v>
      </c>
      <c r="O2890" t="s">
        <v>49</v>
      </c>
      <c r="P2890" t="s">
        <v>164</v>
      </c>
      <c r="Q2890" t="s">
        <v>50</v>
      </c>
      <c r="R2890" t="s">
        <v>4950</v>
      </c>
      <c r="S2890" t="s">
        <v>6950</v>
      </c>
    </row>
    <row r="2891" spans="1:19">
      <c r="A2891" t="s">
        <v>6951</v>
      </c>
      <c r="B2891" s="1">
        <v>43808</v>
      </c>
      <c r="C2891" t="s">
        <v>22</v>
      </c>
      <c r="D2891">
        <v>47</v>
      </c>
      <c r="E2891" t="s">
        <v>23</v>
      </c>
      <c r="F2891">
        <v>2</v>
      </c>
      <c r="G2891">
        <v>3</v>
      </c>
      <c r="H2891" t="s">
        <v>3686</v>
      </c>
      <c r="I2891">
        <v>4556</v>
      </c>
      <c r="J2891">
        <v>10</v>
      </c>
      <c r="K2891">
        <v>68</v>
      </c>
      <c r="L2891" t="s">
        <v>316</v>
      </c>
      <c r="M2891" t="s">
        <v>39</v>
      </c>
      <c r="N2891" t="s">
        <v>23</v>
      </c>
      <c r="O2891" t="s">
        <v>49</v>
      </c>
      <c r="P2891" t="s">
        <v>164</v>
      </c>
      <c r="Q2891" t="s">
        <v>50</v>
      </c>
      <c r="R2891" t="s">
        <v>6952</v>
      </c>
      <c r="S2891" t="s">
        <v>6953</v>
      </c>
    </row>
    <row r="2892" spans="1:19">
      <c r="A2892" t="s">
        <v>6954</v>
      </c>
      <c r="B2892" s="1">
        <v>43701</v>
      </c>
      <c r="C2892" t="s">
        <v>33</v>
      </c>
      <c r="D2892">
        <v>20</v>
      </c>
      <c r="E2892" t="s">
        <v>23</v>
      </c>
      <c r="F2892">
        <v>0</v>
      </c>
      <c r="G2892">
        <v>3</v>
      </c>
      <c r="H2892" t="s">
        <v>3686</v>
      </c>
      <c r="I2892">
        <v>5527</v>
      </c>
      <c r="J2892">
        <v>8</v>
      </c>
      <c r="K2892">
        <v>72</v>
      </c>
      <c r="M2892" t="s">
        <v>23</v>
      </c>
      <c r="N2892" t="s">
        <v>23</v>
      </c>
      <c r="O2892" t="s">
        <v>49</v>
      </c>
      <c r="P2892" t="s">
        <v>164</v>
      </c>
      <c r="Q2892" t="s">
        <v>27</v>
      </c>
      <c r="R2892" t="s">
        <v>6955</v>
      </c>
      <c r="S2892" t="s">
        <v>6956</v>
      </c>
    </row>
    <row r="2893" spans="1:19">
      <c r="A2893" t="s">
        <v>6957</v>
      </c>
      <c r="B2893" s="1">
        <v>45641</v>
      </c>
      <c r="C2893" t="s">
        <v>33</v>
      </c>
      <c r="D2893">
        <v>34</v>
      </c>
      <c r="E2893" t="s">
        <v>39</v>
      </c>
      <c r="F2893">
        <v>0</v>
      </c>
      <c r="G2893">
        <v>3</v>
      </c>
      <c r="H2893" t="s">
        <v>3686</v>
      </c>
      <c r="I2893">
        <v>4157</v>
      </c>
      <c r="J2893">
        <v>0</v>
      </c>
      <c r="K2893">
        <v>8</v>
      </c>
      <c r="L2893" t="s">
        <v>48</v>
      </c>
      <c r="M2893" t="s">
        <v>23</v>
      </c>
      <c r="N2893" t="s">
        <v>23</v>
      </c>
      <c r="O2893" t="s">
        <v>49</v>
      </c>
      <c r="P2893" t="s">
        <v>26</v>
      </c>
      <c r="Q2893" t="s">
        <v>27</v>
      </c>
      <c r="R2893" t="s">
        <v>6958</v>
      </c>
      <c r="S2893" t="s">
        <v>6959</v>
      </c>
    </row>
    <row r="2894" spans="1:19">
      <c r="A2894" t="s">
        <v>6960</v>
      </c>
      <c r="B2894" s="1">
        <v>44982</v>
      </c>
      <c r="C2894" t="s">
        <v>33</v>
      </c>
      <c r="D2894">
        <v>52</v>
      </c>
      <c r="E2894" t="s">
        <v>39</v>
      </c>
      <c r="F2894">
        <v>0</v>
      </c>
      <c r="G2894">
        <v>3</v>
      </c>
      <c r="H2894" t="s">
        <v>3686</v>
      </c>
      <c r="I2894">
        <v>5616</v>
      </c>
      <c r="J2894">
        <v>0</v>
      </c>
      <c r="K2894">
        <v>30</v>
      </c>
      <c r="M2894" t="s">
        <v>23</v>
      </c>
      <c r="N2894" t="s">
        <v>23</v>
      </c>
      <c r="O2894" t="s">
        <v>49</v>
      </c>
      <c r="P2894" t="s">
        <v>202</v>
      </c>
      <c r="Q2894" t="s">
        <v>50</v>
      </c>
      <c r="R2894" t="s">
        <v>1658</v>
      </c>
      <c r="S2894" t="s">
        <v>6961</v>
      </c>
    </row>
    <row r="2895" spans="1:19">
      <c r="A2895" t="s">
        <v>6962</v>
      </c>
      <c r="B2895" s="1">
        <v>43804</v>
      </c>
      <c r="C2895" t="s">
        <v>22</v>
      </c>
      <c r="D2895">
        <v>38</v>
      </c>
      <c r="E2895" t="s">
        <v>23</v>
      </c>
      <c r="F2895">
        <v>1</v>
      </c>
      <c r="G2895">
        <v>3</v>
      </c>
      <c r="H2895" t="s">
        <v>3686</v>
      </c>
      <c r="I2895">
        <v>5215</v>
      </c>
      <c r="J2895">
        <v>4</v>
      </c>
      <c r="K2895">
        <v>68</v>
      </c>
      <c r="L2895" t="s">
        <v>316</v>
      </c>
      <c r="M2895" t="s">
        <v>23</v>
      </c>
      <c r="N2895" t="s">
        <v>23</v>
      </c>
      <c r="O2895" t="s">
        <v>49</v>
      </c>
      <c r="P2895" t="s">
        <v>164</v>
      </c>
      <c r="Q2895" t="s">
        <v>50</v>
      </c>
      <c r="R2895" t="s">
        <v>2221</v>
      </c>
      <c r="S2895" t="s">
        <v>6963</v>
      </c>
    </row>
    <row r="2896" spans="1:19">
      <c r="A2896" t="s">
        <v>6964</v>
      </c>
      <c r="B2896" s="1">
        <v>44322</v>
      </c>
      <c r="C2896" t="s">
        <v>22</v>
      </c>
      <c r="D2896">
        <v>39</v>
      </c>
      <c r="E2896" t="s">
        <v>23</v>
      </c>
      <c r="F2896">
        <v>0</v>
      </c>
      <c r="G2896">
        <v>3</v>
      </c>
      <c r="H2896" t="s">
        <v>3686</v>
      </c>
      <c r="I2896">
        <v>4708</v>
      </c>
      <c r="J2896">
        <v>10</v>
      </c>
      <c r="K2896">
        <v>51</v>
      </c>
      <c r="L2896" t="s">
        <v>142</v>
      </c>
      <c r="M2896" t="s">
        <v>23</v>
      </c>
      <c r="N2896" t="s">
        <v>23</v>
      </c>
      <c r="O2896" t="s">
        <v>49</v>
      </c>
      <c r="P2896" t="s">
        <v>164</v>
      </c>
      <c r="Q2896" t="s">
        <v>27</v>
      </c>
      <c r="R2896" t="s">
        <v>296</v>
      </c>
      <c r="S2896" t="s">
        <v>6965</v>
      </c>
    </row>
    <row r="2897" spans="1:19">
      <c r="A2897" t="s">
        <v>6966</v>
      </c>
      <c r="B2897" s="1">
        <v>45263</v>
      </c>
      <c r="C2897" t="s">
        <v>33</v>
      </c>
      <c r="D2897">
        <v>38</v>
      </c>
      <c r="E2897" t="s">
        <v>39</v>
      </c>
      <c r="F2897">
        <v>0</v>
      </c>
      <c r="G2897">
        <v>3</v>
      </c>
      <c r="H2897" t="s">
        <v>3686</v>
      </c>
      <c r="I2897">
        <v>4700</v>
      </c>
      <c r="J2897">
        <v>0</v>
      </c>
      <c r="K2897">
        <v>20</v>
      </c>
      <c r="M2897" t="s">
        <v>23</v>
      </c>
      <c r="N2897" t="s">
        <v>39</v>
      </c>
      <c r="P2897" t="s">
        <v>202</v>
      </c>
      <c r="Q2897" t="s">
        <v>50</v>
      </c>
      <c r="R2897" t="s">
        <v>2874</v>
      </c>
      <c r="S2897" t="s">
        <v>6967</v>
      </c>
    </row>
    <row r="2898" spans="1:19">
      <c r="A2898" t="s">
        <v>6968</v>
      </c>
      <c r="B2898" s="1">
        <v>44871</v>
      </c>
      <c r="C2898" t="s">
        <v>33</v>
      </c>
      <c r="D2898">
        <v>42</v>
      </c>
      <c r="E2898" t="s">
        <v>23</v>
      </c>
      <c r="F2898">
        <v>0</v>
      </c>
      <c r="G2898">
        <v>3</v>
      </c>
      <c r="H2898" t="s">
        <v>3686</v>
      </c>
      <c r="I2898">
        <v>4935</v>
      </c>
      <c r="J2898">
        <v>7</v>
      </c>
      <c r="K2898">
        <v>33</v>
      </c>
      <c r="M2898" t="s">
        <v>23</v>
      </c>
      <c r="N2898" t="s">
        <v>23</v>
      </c>
      <c r="O2898" t="s">
        <v>49</v>
      </c>
      <c r="P2898" t="s">
        <v>202</v>
      </c>
      <c r="Q2898" t="s">
        <v>50</v>
      </c>
      <c r="R2898" t="s">
        <v>6831</v>
      </c>
      <c r="S2898" t="s">
        <v>6969</v>
      </c>
    </row>
    <row r="2899" spans="1:19">
      <c r="A2899" t="s">
        <v>6970</v>
      </c>
      <c r="B2899" s="1">
        <v>44274</v>
      </c>
      <c r="C2899" t="s">
        <v>33</v>
      </c>
      <c r="D2899">
        <v>43</v>
      </c>
      <c r="E2899" t="s">
        <v>23</v>
      </c>
      <c r="F2899">
        <v>0</v>
      </c>
      <c r="G2899">
        <v>3</v>
      </c>
      <c r="H2899" t="s">
        <v>3686</v>
      </c>
      <c r="I2899">
        <v>4135</v>
      </c>
      <c r="J2899">
        <v>1</v>
      </c>
      <c r="K2899">
        <v>53</v>
      </c>
      <c r="M2899" t="s">
        <v>23</v>
      </c>
      <c r="N2899" t="s">
        <v>23</v>
      </c>
      <c r="O2899" t="s">
        <v>25</v>
      </c>
      <c r="P2899" t="s">
        <v>202</v>
      </c>
      <c r="Q2899" t="s">
        <v>27</v>
      </c>
      <c r="R2899" t="s">
        <v>6706</v>
      </c>
      <c r="S2899" t="s">
        <v>6971</v>
      </c>
    </row>
    <row r="2900" spans="1:19">
      <c r="A2900" t="s">
        <v>6972</v>
      </c>
      <c r="B2900" s="1">
        <v>44730</v>
      </c>
      <c r="C2900" t="s">
        <v>22</v>
      </c>
      <c r="D2900">
        <v>59</v>
      </c>
      <c r="E2900" t="s">
        <v>23</v>
      </c>
      <c r="F2900">
        <v>3</v>
      </c>
      <c r="G2900">
        <v>3</v>
      </c>
      <c r="H2900" t="s">
        <v>3686</v>
      </c>
      <c r="I2900">
        <v>5975</v>
      </c>
      <c r="J2900">
        <v>4</v>
      </c>
      <c r="K2900">
        <v>38</v>
      </c>
      <c r="M2900" t="s">
        <v>23</v>
      </c>
      <c r="N2900" t="s">
        <v>23</v>
      </c>
      <c r="O2900" t="s">
        <v>49</v>
      </c>
      <c r="P2900" t="s">
        <v>202</v>
      </c>
      <c r="Q2900" t="s">
        <v>27</v>
      </c>
      <c r="R2900" t="s">
        <v>6973</v>
      </c>
      <c r="S2900" t="s">
        <v>6974</v>
      </c>
    </row>
    <row r="2901" spans="1:19">
      <c r="A2901" t="s">
        <v>6975</v>
      </c>
      <c r="B2901" s="1">
        <v>43680</v>
      </c>
      <c r="C2901" t="s">
        <v>33</v>
      </c>
      <c r="D2901">
        <v>40</v>
      </c>
      <c r="E2901" t="s">
        <v>39</v>
      </c>
      <c r="F2901">
        <v>0</v>
      </c>
      <c r="G2901">
        <v>3</v>
      </c>
      <c r="H2901" t="s">
        <v>3686</v>
      </c>
      <c r="I2901">
        <v>4515</v>
      </c>
      <c r="J2901">
        <v>0</v>
      </c>
      <c r="K2901">
        <v>72</v>
      </c>
      <c r="M2901" t="s">
        <v>23</v>
      </c>
      <c r="N2901" t="s">
        <v>23</v>
      </c>
      <c r="O2901" t="s">
        <v>49</v>
      </c>
      <c r="P2901" t="s">
        <v>164</v>
      </c>
      <c r="Q2901" t="s">
        <v>27</v>
      </c>
      <c r="R2901" t="s">
        <v>1002</v>
      </c>
      <c r="S2901" t="s">
        <v>6976</v>
      </c>
    </row>
    <row r="2902" spans="1:19">
      <c r="A2902" t="s">
        <v>6977</v>
      </c>
      <c r="B2902" s="1">
        <v>43700</v>
      </c>
      <c r="C2902" t="s">
        <v>22</v>
      </c>
      <c r="D2902">
        <v>26</v>
      </c>
      <c r="E2902" t="s">
        <v>23</v>
      </c>
      <c r="F2902">
        <v>1</v>
      </c>
      <c r="G2902">
        <v>3</v>
      </c>
      <c r="H2902" t="s">
        <v>3686</v>
      </c>
      <c r="I2902">
        <v>5227</v>
      </c>
      <c r="J2902">
        <v>7</v>
      </c>
      <c r="K2902">
        <v>72</v>
      </c>
      <c r="M2902" t="s">
        <v>23</v>
      </c>
      <c r="N2902" t="s">
        <v>23</v>
      </c>
      <c r="O2902" t="s">
        <v>25</v>
      </c>
      <c r="P2902" t="s">
        <v>164</v>
      </c>
      <c r="Q2902" t="s">
        <v>27</v>
      </c>
      <c r="R2902" t="s">
        <v>6978</v>
      </c>
      <c r="S2902" t="s">
        <v>6979</v>
      </c>
    </row>
    <row r="2903" spans="1:19">
      <c r="A2903" t="s">
        <v>6980</v>
      </c>
      <c r="B2903" s="1">
        <v>44656</v>
      </c>
      <c r="C2903" t="s">
        <v>33</v>
      </c>
      <c r="D2903">
        <v>39</v>
      </c>
      <c r="E2903" t="s">
        <v>23</v>
      </c>
      <c r="F2903">
        <v>0</v>
      </c>
      <c r="G2903">
        <v>3</v>
      </c>
      <c r="H2903" t="s">
        <v>3686</v>
      </c>
      <c r="I2903">
        <v>2056</v>
      </c>
      <c r="J2903">
        <v>1</v>
      </c>
      <c r="K2903">
        <v>40</v>
      </c>
      <c r="M2903" t="s">
        <v>23</v>
      </c>
      <c r="N2903" t="s">
        <v>39</v>
      </c>
      <c r="P2903" t="s">
        <v>164</v>
      </c>
      <c r="Q2903" t="s">
        <v>50</v>
      </c>
      <c r="R2903" t="s">
        <v>3112</v>
      </c>
      <c r="S2903" t="s">
        <v>6981</v>
      </c>
    </row>
    <row r="2904" spans="1:19">
      <c r="A2904" t="s">
        <v>6982</v>
      </c>
      <c r="B2904" s="1">
        <v>44816</v>
      </c>
      <c r="C2904" t="s">
        <v>22</v>
      </c>
      <c r="D2904">
        <v>50</v>
      </c>
      <c r="E2904" t="s">
        <v>23</v>
      </c>
      <c r="F2904">
        <v>0</v>
      </c>
      <c r="G2904">
        <v>3</v>
      </c>
      <c r="H2904" t="s">
        <v>3686</v>
      </c>
      <c r="I2904">
        <v>5283</v>
      </c>
      <c r="J2904">
        <v>6</v>
      </c>
      <c r="K2904">
        <v>35</v>
      </c>
      <c r="L2904" t="s">
        <v>40</v>
      </c>
      <c r="M2904" t="s">
        <v>23</v>
      </c>
      <c r="N2904" t="s">
        <v>23</v>
      </c>
      <c r="O2904" t="s">
        <v>49</v>
      </c>
      <c r="P2904" t="s">
        <v>202</v>
      </c>
      <c r="Q2904" t="s">
        <v>27</v>
      </c>
      <c r="R2904" t="s">
        <v>627</v>
      </c>
      <c r="S2904" t="s">
        <v>6983</v>
      </c>
    </row>
    <row r="2905" spans="1:19">
      <c r="A2905" t="s">
        <v>6984</v>
      </c>
      <c r="B2905" s="1">
        <v>45149</v>
      </c>
      <c r="C2905" t="s">
        <v>22</v>
      </c>
      <c r="D2905">
        <v>38</v>
      </c>
      <c r="E2905" t="s">
        <v>23</v>
      </c>
      <c r="F2905">
        <v>2</v>
      </c>
      <c r="G2905">
        <v>3</v>
      </c>
      <c r="H2905" t="s">
        <v>3686</v>
      </c>
      <c r="I2905">
        <v>2140</v>
      </c>
      <c r="J2905">
        <v>1</v>
      </c>
      <c r="K2905">
        <v>24</v>
      </c>
      <c r="L2905" t="s">
        <v>40</v>
      </c>
      <c r="M2905" t="s">
        <v>23</v>
      </c>
      <c r="N2905" t="s">
        <v>23</v>
      </c>
      <c r="O2905" t="s">
        <v>56</v>
      </c>
      <c r="P2905" t="s">
        <v>202</v>
      </c>
      <c r="Q2905" t="s">
        <v>84</v>
      </c>
      <c r="R2905" t="s">
        <v>442</v>
      </c>
      <c r="S2905" t="s">
        <v>6985</v>
      </c>
    </row>
    <row r="2906" spans="1:19">
      <c r="A2906" t="s">
        <v>6986</v>
      </c>
      <c r="B2906" s="1">
        <v>43844</v>
      </c>
      <c r="C2906" t="s">
        <v>22</v>
      </c>
      <c r="D2906">
        <v>68</v>
      </c>
      <c r="E2906" t="s">
        <v>39</v>
      </c>
      <c r="F2906">
        <v>0</v>
      </c>
      <c r="G2906">
        <v>3</v>
      </c>
      <c r="H2906" t="s">
        <v>3686</v>
      </c>
      <c r="I2906">
        <v>5896</v>
      </c>
      <c r="J2906">
        <v>0</v>
      </c>
      <c r="K2906">
        <v>67</v>
      </c>
      <c r="M2906" t="s">
        <v>23</v>
      </c>
      <c r="N2906" t="s">
        <v>23</v>
      </c>
      <c r="O2906" t="s">
        <v>25</v>
      </c>
      <c r="P2906" t="s">
        <v>164</v>
      </c>
      <c r="Q2906" t="s">
        <v>50</v>
      </c>
      <c r="R2906" t="s">
        <v>6987</v>
      </c>
      <c r="S2906" t="s">
        <v>6988</v>
      </c>
    </row>
    <row r="2907" spans="1:19">
      <c r="A2907" t="s">
        <v>6989</v>
      </c>
      <c r="B2907" s="1">
        <v>43711</v>
      </c>
      <c r="C2907" t="s">
        <v>33</v>
      </c>
      <c r="D2907">
        <v>65</v>
      </c>
      <c r="E2907" t="s">
        <v>39</v>
      </c>
      <c r="F2907">
        <v>0</v>
      </c>
      <c r="G2907">
        <v>3</v>
      </c>
      <c r="H2907" t="s">
        <v>3686</v>
      </c>
      <c r="I2907">
        <v>5479</v>
      </c>
      <c r="J2907">
        <v>0</v>
      </c>
      <c r="K2907">
        <v>71</v>
      </c>
      <c r="M2907" t="s">
        <v>23</v>
      </c>
      <c r="N2907" t="s">
        <v>23</v>
      </c>
      <c r="O2907" t="s">
        <v>25</v>
      </c>
      <c r="P2907" t="s">
        <v>202</v>
      </c>
      <c r="Q2907" t="s">
        <v>27</v>
      </c>
      <c r="R2907" t="s">
        <v>2703</v>
      </c>
      <c r="S2907" t="s">
        <v>6990</v>
      </c>
    </row>
    <row r="2908" spans="1:19">
      <c r="A2908" t="s">
        <v>6991</v>
      </c>
      <c r="B2908" s="1">
        <v>44825</v>
      </c>
      <c r="C2908" t="s">
        <v>22</v>
      </c>
      <c r="D2908">
        <v>76</v>
      </c>
      <c r="E2908" t="s">
        <v>23</v>
      </c>
      <c r="F2908">
        <v>0</v>
      </c>
      <c r="G2908">
        <v>3</v>
      </c>
      <c r="H2908" t="s">
        <v>3686</v>
      </c>
      <c r="I2908">
        <v>2300</v>
      </c>
      <c r="J2908">
        <v>2</v>
      </c>
      <c r="K2908">
        <v>35</v>
      </c>
      <c r="M2908" t="s">
        <v>23</v>
      </c>
      <c r="N2908" t="s">
        <v>23</v>
      </c>
      <c r="O2908" t="s">
        <v>25</v>
      </c>
      <c r="P2908" t="s">
        <v>202</v>
      </c>
      <c r="Q2908" t="s">
        <v>27</v>
      </c>
      <c r="R2908" t="s">
        <v>6992</v>
      </c>
      <c r="S2908" t="s">
        <v>6993</v>
      </c>
    </row>
    <row r="2909" spans="1:19">
      <c r="A2909" t="s">
        <v>6994</v>
      </c>
      <c r="B2909" s="1">
        <v>43681</v>
      </c>
      <c r="C2909" t="s">
        <v>22</v>
      </c>
      <c r="D2909">
        <v>40</v>
      </c>
      <c r="E2909" t="s">
        <v>23</v>
      </c>
      <c r="F2909">
        <v>0</v>
      </c>
      <c r="G2909">
        <v>3</v>
      </c>
      <c r="H2909" t="s">
        <v>3686</v>
      </c>
      <c r="I2909">
        <v>4162</v>
      </c>
      <c r="J2909">
        <v>10</v>
      </c>
      <c r="K2909">
        <v>72</v>
      </c>
      <c r="L2909" t="s">
        <v>316</v>
      </c>
      <c r="M2909" t="s">
        <v>23</v>
      </c>
      <c r="N2909" t="s">
        <v>23</v>
      </c>
      <c r="O2909" t="s">
        <v>56</v>
      </c>
      <c r="P2909" t="s">
        <v>164</v>
      </c>
      <c r="Q2909" t="s">
        <v>27</v>
      </c>
      <c r="R2909" t="s">
        <v>542</v>
      </c>
      <c r="S2909" t="s">
        <v>6995</v>
      </c>
    </row>
    <row r="2910" spans="1:19">
      <c r="A2910" t="s">
        <v>6996</v>
      </c>
      <c r="B2910" s="1">
        <v>44774</v>
      </c>
      <c r="C2910" t="s">
        <v>22</v>
      </c>
      <c r="D2910">
        <v>47</v>
      </c>
      <c r="E2910" t="s">
        <v>23</v>
      </c>
      <c r="F2910">
        <v>0</v>
      </c>
      <c r="G2910">
        <v>3</v>
      </c>
      <c r="H2910" t="s">
        <v>3686</v>
      </c>
      <c r="I2910">
        <v>4175</v>
      </c>
      <c r="J2910">
        <v>7</v>
      </c>
      <c r="K2910">
        <v>36</v>
      </c>
      <c r="M2910" t="s">
        <v>23</v>
      </c>
      <c r="N2910" t="s">
        <v>39</v>
      </c>
      <c r="P2910" t="s">
        <v>202</v>
      </c>
      <c r="Q2910" t="s">
        <v>84</v>
      </c>
      <c r="R2910" t="s">
        <v>657</v>
      </c>
      <c r="S2910" t="s">
        <v>6997</v>
      </c>
    </row>
    <row r="2911" spans="1:19">
      <c r="A2911" t="s">
        <v>6998</v>
      </c>
      <c r="B2911" s="1">
        <v>45834</v>
      </c>
      <c r="C2911" t="s">
        <v>22</v>
      </c>
      <c r="D2911">
        <v>55</v>
      </c>
      <c r="E2911" t="s">
        <v>39</v>
      </c>
      <c r="F2911">
        <v>0</v>
      </c>
      <c r="G2911">
        <v>3</v>
      </c>
      <c r="H2911" t="s">
        <v>3751</v>
      </c>
      <c r="I2911">
        <v>4766</v>
      </c>
      <c r="J2911">
        <v>0</v>
      </c>
      <c r="K2911">
        <v>2</v>
      </c>
      <c r="L2911" t="s">
        <v>48</v>
      </c>
      <c r="M2911" t="s">
        <v>23</v>
      </c>
      <c r="N2911" t="s">
        <v>23</v>
      </c>
      <c r="O2911" t="s">
        <v>25</v>
      </c>
      <c r="P2911" t="s">
        <v>26</v>
      </c>
      <c r="Q2911" t="s">
        <v>50</v>
      </c>
      <c r="R2911" t="s">
        <v>6999</v>
      </c>
      <c r="S2911" t="s">
        <v>7000</v>
      </c>
    </row>
    <row r="2912" spans="1:19">
      <c r="A2912" t="s">
        <v>7001</v>
      </c>
      <c r="B2912" s="1">
        <v>45673</v>
      </c>
      <c r="C2912" t="s">
        <v>22</v>
      </c>
      <c r="D2912">
        <v>46</v>
      </c>
      <c r="E2912" t="s">
        <v>23</v>
      </c>
      <c r="F2912">
        <v>2</v>
      </c>
      <c r="G2912">
        <v>3</v>
      </c>
      <c r="H2912" t="s">
        <v>3686</v>
      </c>
      <c r="I2912">
        <v>2750</v>
      </c>
      <c r="J2912">
        <v>4</v>
      </c>
      <c r="K2912">
        <v>7</v>
      </c>
      <c r="M2912" t="s">
        <v>39</v>
      </c>
      <c r="N2912" t="s">
        <v>23</v>
      </c>
      <c r="O2912" t="s">
        <v>49</v>
      </c>
      <c r="P2912" t="s">
        <v>164</v>
      </c>
      <c r="Q2912" t="s">
        <v>50</v>
      </c>
      <c r="R2912" t="s">
        <v>3246</v>
      </c>
      <c r="S2912" t="s">
        <v>7002</v>
      </c>
    </row>
    <row r="2913" spans="1:19">
      <c r="A2913" t="s">
        <v>7003</v>
      </c>
      <c r="B2913" s="1">
        <v>44825</v>
      </c>
      <c r="C2913" t="s">
        <v>22</v>
      </c>
      <c r="D2913">
        <v>53</v>
      </c>
      <c r="E2913" t="s">
        <v>39</v>
      </c>
      <c r="F2913">
        <v>0</v>
      </c>
      <c r="G2913">
        <v>3</v>
      </c>
      <c r="H2913" t="s">
        <v>3686</v>
      </c>
      <c r="I2913">
        <v>4052</v>
      </c>
      <c r="J2913">
        <v>0</v>
      </c>
      <c r="K2913">
        <v>35</v>
      </c>
      <c r="M2913" t="s">
        <v>23</v>
      </c>
      <c r="N2913" t="s">
        <v>39</v>
      </c>
      <c r="P2913" t="s">
        <v>202</v>
      </c>
      <c r="Q2913" t="s">
        <v>50</v>
      </c>
      <c r="R2913" t="s">
        <v>4568</v>
      </c>
      <c r="S2913" t="s">
        <v>7004</v>
      </c>
    </row>
    <row r="2914" spans="1:19">
      <c r="A2914" t="s">
        <v>7005</v>
      </c>
      <c r="B2914" s="1">
        <v>43742</v>
      </c>
      <c r="C2914" t="s">
        <v>22</v>
      </c>
      <c r="D2914">
        <v>49</v>
      </c>
      <c r="E2914" t="s">
        <v>23</v>
      </c>
      <c r="F2914">
        <v>1</v>
      </c>
      <c r="G2914">
        <v>3</v>
      </c>
      <c r="H2914" t="s">
        <v>3686</v>
      </c>
      <c r="I2914">
        <v>4858</v>
      </c>
      <c r="J2914">
        <v>9</v>
      </c>
      <c r="K2914">
        <v>70</v>
      </c>
      <c r="L2914" t="s">
        <v>316</v>
      </c>
      <c r="M2914" t="s">
        <v>23</v>
      </c>
      <c r="N2914" t="s">
        <v>23</v>
      </c>
      <c r="O2914" t="s">
        <v>49</v>
      </c>
      <c r="P2914" t="s">
        <v>164</v>
      </c>
      <c r="Q2914" t="s">
        <v>50</v>
      </c>
      <c r="R2914" t="s">
        <v>1437</v>
      </c>
      <c r="S2914" t="s">
        <v>7006</v>
      </c>
    </row>
    <row r="2915" spans="1:19">
      <c r="A2915" t="s">
        <v>7007</v>
      </c>
      <c r="B2915" s="1">
        <v>45057</v>
      </c>
      <c r="C2915" t="s">
        <v>22</v>
      </c>
      <c r="D2915">
        <v>19</v>
      </c>
      <c r="E2915" t="s">
        <v>39</v>
      </c>
      <c r="F2915">
        <v>0</v>
      </c>
      <c r="G2915">
        <v>3</v>
      </c>
      <c r="H2915" t="s">
        <v>3686</v>
      </c>
      <c r="I2915">
        <v>2450</v>
      </c>
      <c r="J2915">
        <v>0</v>
      </c>
      <c r="K2915">
        <v>27</v>
      </c>
      <c r="M2915" t="s">
        <v>23</v>
      </c>
      <c r="N2915" t="s">
        <v>23</v>
      </c>
      <c r="O2915" t="s">
        <v>49</v>
      </c>
      <c r="P2915" t="s">
        <v>202</v>
      </c>
      <c r="Q2915" t="s">
        <v>50</v>
      </c>
      <c r="R2915" t="s">
        <v>1317</v>
      </c>
      <c r="S2915" t="s">
        <v>7008</v>
      </c>
    </row>
    <row r="2916" spans="1:19">
      <c r="A2916" t="s">
        <v>7009</v>
      </c>
      <c r="B2916" s="1">
        <v>43689</v>
      </c>
      <c r="C2916" t="s">
        <v>33</v>
      </c>
      <c r="D2916">
        <v>41</v>
      </c>
      <c r="E2916" t="s">
        <v>23</v>
      </c>
      <c r="F2916">
        <v>1</v>
      </c>
      <c r="G2916">
        <v>3</v>
      </c>
      <c r="H2916" t="s">
        <v>3686</v>
      </c>
      <c r="I2916">
        <v>5096</v>
      </c>
      <c r="J2916">
        <v>1</v>
      </c>
      <c r="K2916">
        <v>72</v>
      </c>
      <c r="L2916" t="s">
        <v>316</v>
      </c>
      <c r="M2916" t="s">
        <v>23</v>
      </c>
      <c r="N2916" t="s">
        <v>23</v>
      </c>
      <c r="O2916" t="s">
        <v>49</v>
      </c>
      <c r="P2916" t="s">
        <v>164</v>
      </c>
      <c r="Q2916" t="s">
        <v>50</v>
      </c>
      <c r="R2916" t="s">
        <v>601</v>
      </c>
      <c r="S2916" t="s">
        <v>7010</v>
      </c>
    </row>
    <row r="2917" spans="1:19">
      <c r="A2917" t="s">
        <v>7011</v>
      </c>
      <c r="B2917" s="1">
        <v>45313</v>
      </c>
      <c r="C2917" t="s">
        <v>22</v>
      </c>
      <c r="D2917">
        <v>32</v>
      </c>
      <c r="E2917" t="s">
        <v>23</v>
      </c>
      <c r="F2917">
        <v>3</v>
      </c>
      <c r="G2917">
        <v>3</v>
      </c>
      <c r="H2917" t="s">
        <v>3686</v>
      </c>
      <c r="I2917">
        <v>4821</v>
      </c>
      <c r="J2917">
        <v>3</v>
      </c>
      <c r="K2917">
        <v>19</v>
      </c>
      <c r="M2917" t="s">
        <v>23</v>
      </c>
      <c r="N2917" t="s">
        <v>39</v>
      </c>
      <c r="P2917" t="s">
        <v>164</v>
      </c>
      <c r="Q2917" t="s">
        <v>50</v>
      </c>
      <c r="R2917" t="s">
        <v>395</v>
      </c>
      <c r="S2917" t="s">
        <v>7012</v>
      </c>
    </row>
    <row r="2918" spans="1:19">
      <c r="A2918" t="s">
        <v>7013</v>
      </c>
      <c r="B2918" s="1">
        <v>45699</v>
      </c>
      <c r="C2918" t="s">
        <v>33</v>
      </c>
      <c r="D2918">
        <v>63</v>
      </c>
      <c r="E2918" t="s">
        <v>39</v>
      </c>
      <c r="F2918">
        <v>0</v>
      </c>
      <c r="G2918">
        <v>3</v>
      </c>
      <c r="H2918" t="s">
        <v>3686</v>
      </c>
      <c r="I2918">
        <v>3672</v>
      </c>
      <c r="J2918">
        <v>0</v>
      </c>
      <c r="K2918">
        <v>6</v>
      </c>
      <c r="M2918" t="s">
        <v>23</v>
      </c>
      <c r="N2918" t="s">
        <v>23</v>
      </c>
      <c r="O2918" t="s">
        <v>49</v>
      </c>
      <c r="P2918" t="s">
        <v>26</v>
      </c>
      <c r="Q2918" t="s">
        <v>27</v>
      </c>
      <c r="R2918" t="s">
        <v>4478</v>
      </c>
      <c r="S2918" t="s">
        <v>7014</v>
      </c>
    </row>
    <row r="2919" spans="1:19">
      <c r="A2919" t="s">
        <v>7015</v>
      </c>
      <c r="B2919" s="1">
        <v>44715</v>
      </c>
      <c r="C2919" t="s">
        <v>22</v>
      </c>
      <c r="D2919">
        <v>59</v>
      </c>
      <c r="E2919" t="s">
        <v>23</v>
      </c>
      <c r="F2919">
        <v>0</v>
      </c>
      <c r="G2919">
        <v>3</v>
      </c>
      <c r="H2919" t="s">
        <v>3686</v>
      </c>
      <c r="I2919">
        <v>5461</v>
      </c>
      <c r="J2919">
        <v>9</v>
      </c>
      <c r="K2919">
        <v>38</v>
      </c>
      <c r="L2919" t="s">
        <v>40</v>
      </c>
      <c r="M2919" t="s">
        <v>23</v>
      </c>
      <c r="N2919" t="s">
        <v>23</v>
      </c>
      <c r="O2919" t="s">
        <v>25</v>
      </c>
      <c r="P2919" t="s">
        <v>202</v>
      </c>
      <c r="Q2919" t="s">
        <v>27</v>
      </c>
      <c r="R2919" t="s">
        <v>7016</v>
      </c>
      <c r="S2919" t="s">
        <v>7017</v>
      </c>
    </row>
    <row r="2920" spans="1:19">
      <c r="A2920" t="s">
        <v>7018</v>
      </c>
      <c r="B2920" s="1">
        <v>44545</v>
      </c>
      <c r="C2920" t="s">
        <v>22</v>
      </c>
      <c r="D2920">
        <v>25</v>
      </c>
      <c r="E2920" t="s">
        <v>39</v>
      </c>
      <c r="F2920">
        <v>0</v>
      </c>
      <c r="G2920">
        <v>3</v>
      </c>
      <c r="H2920" t="s">
        <v>3686</v>
      </c>
      <c r="I2920">
        <v>4588</v>
      </c>
      <c r="J2920">
        <v>0</v>
      </c>
      <c r="K2920">
        <v>44</v>
      </c>
      <c r="M2920" t="s">
        <v>23</v>
      </c>
      <c r="N2920" t="s">
        <v>23</v>
      </c>
      <c r="O2920" t="s">
        <v>25</v>
      </c>
      <c r="P2920" t="s">
        <v>202</v>
      </c>
      <c r="Q2920" t="s">
        <v>27</v>
      </c>
      <c r="R2920" t="s">
        <v>3085</v>
      </c>
      <c r="S2920" t="s">
        <v>7019</v>
      </c>
    </row>
    <row r="2921" spans="1:19">
      <c r="A2921" t="s">
        <v>7020</v>
      </c>
      <c r="B2921" s="1">
        <v>43755</v>
      </c>
      <c r="C2921" t="s">
        <v>22</v>
      </c>
      <c r="D2921">
        <v>47</v>
      </c>
      <c r="E2921" t="s">
        <v>23</v>
      </c>
      <c r="F2921">
        <v>0</v>
      </c>
      <c r="G2921">
        <v>3</v>
      </c>
      <c r="H2921" t="s">
        <v>3686</v>
      </c>
      <c r="I2921">
        <v>5840</v>
      </c>
      <c r="J2921">
        <v>1</v>
      </c>
      <c r="K2921">
        <v>70</v>
      </c>
      <c r="M2921" t="s">
        <v>39</v>
      </c>
      <c r="N2921" t="s">
        <v>23</v>
      </c>
      <c r="O2921" t="s">
        <v>49</v>
      </c>
      <c r="P2921" t="s">
        <v>164</v>
      </c>
      <c r="Q2921" t="s">
        <v>50</v>
      </c>
      <c r="R2921" t="s">
        <v>7021</v>
      </c>
      <c r="S2921" t="s">
        <v>7022</v>
      </c>
    </row>
    <row r="2922" spans="1:19">
      <c r="A2922" t="s">
        <v>7023</v>
      </c>
      <c r="B2922" s="1">
        <v>45613</v>
      </c>
      <c r="C2922" t="s">
        <v>22</v>
      </c>
      <c r="D2922">
        <v>33</v>
      </c>
      <c r="E2922" t="s">
        <v>23</v>
      </c>
      <c r="F2922">
        <v>1</v>
      </c>
      <c r="G2922">
        <v>3</v>
      </c>
      <c r="H2922" t="s">
        <v>3686</v>
      </c>
      <c r="I2922">
        <v>2757</v>
      </c>
      <c r="J2922">
        <v>1</v>
      </c>
      <c r="K2922">
        <v>9</v>
      </c>
      <c r="M2922" t="s">
        <v>23</v>
      </c>
      <c r="N2922" t="s">
        <v>23</v>
      </c>
      <c r="O2922" t="s">
        <v>25</v>
      </c>
      <c r="P2922" t="s">
        <v>26</v>
      </c>
      <c r="Q2922" t="s">
        <v>27</v>
      </c>
      <c r="R2922" t="s">
        <v>2616</v>
      </c>
      <c r="S2922" t="s">
        <v>7024</v>
      </c>
    </row>
    <row r="2923" spans="1:19">
      <c r="A2923" t="s">
        <v>7025</v>
      </c>
      <c r="B2923" s="1">
        <v>45667</v>
      </c>
      <c r="C2923" t="s">
        <v>33</v>
      </c>
      <c r="D2923">
        <v>38</v>
      </c>
      <c r="E2923" t="s">
        <v>23</v>
      </c>
      <c r="F2923">
        <v>1</v>
      </c>
      <c r="G2923">
        <v>3</v>
      </c>
      <c r="H2923" t="s">
        <v>3686</v>
      </c>
      <c r="I2923">
        <v>3973</v>
      </c>
      <c r="J2923">
        <v>2</v>
      </c>
      <c r="K2923">
        <v>7</v>
      </c>
      <c r="L2923" t="s">
        <v>48</v>
      </c>
      <c r="M2923" t="s">
        <v>23</v>
      </c>
      <c r="N2923" t="s">
        <v>39</v>
      </c>
      <c r="P2923" t="s">
        <v>164</v>
      </c>
      <c r="Q2923" t="s">
        <v>50</v>
      </c>
      <c r="R2923" t="s">
        <v>2195</v>
      </c>
      <c r="S2923" t="s">
        <v>7026</v>
      </c>
    </row>
    <row r="2924" spans="1:19">
      <c r="A2924" t="s">
        <v>7027</v>
      </c>
      <c r="B2924" s="1">
        <v>45527</v>
      </c>
      <c r="C2924" t="s">
        <v>33</v>
      </c>
      <c r="D2924">
        <v>39</v>
      </c>
      <c r="E2924" t="s">
        <v>23</v>
      </c>
      <c r="F2924">
        <v>0</v>
      </c>
      <c r="G2924">
        <v>3</v>
      </c>
      <c r="H2924" t="s">
        <v>3686</v>
      </c>
      <c r="I2924">
        <v>5790</v>
      </c>
      <c r="J2924">
        <v>0</v>
      </c>
      <c r="K2924">
        <v>12</v>
      </c>
      <c r="M2924" t="s">
        <v>23</v>
      </c>
      <c r="N2924" t="s">
        <v>23</v>
      </c>
      <c r="O2924" t="s">
        <v>49</v>
      </c>
      <c r="P2924" t="s">
        <v>26</v>
      </c>
      <c r="Q2924" t="s">
        <v>27</v>
      </c>
      <c r="R2924" t="s">
        <v>5353</v>
      </c>
      <c r="S2924" t="s">
        <v>7028</v>
      </c>
    </row>
    <row r="2925" spans="1:19">
      <c r="A2925" t="s">
        <v>7029</v>
      </c>
      <c r="B2925" s="1">
        <v>43746</v>
      </c>
      <c r="C2925" t="s">
        <v>22</v>
      </c>
      <c r="D2925">
        <v>34</v>
      </c>
      <c r="E2925" t="s">
        <v>23</v>
      </c>
      <c r="F2925">
        <v>0</v>
      </c>
      <c r="G2925">
        <v>3</v>
      </c>
      <c r="H2925" t="s">
        <v>3686</v>
      </c>
      <c r="I2925">
        <v>6447</v>
      </c>
      <c r="J2925">
        <v>9</v>
      </c>
      <c r="K2925">
        <v>70</v>
      </c>
      <c r="L2925" t="s">
        <v>316</v>
      </c>
      <c r="M2925" t="s">
        <v>23</v>
      </c>
      <c r="N2925" t="s">
        <v>23</v>
      </c>
      <c r="O2925" t="s">
        <v>49</v>
      </c>
      <c r="P2925" t="s">
        <v>164</v>
      </c>
      <c r="Q2925" t="s">
        <v>50</v>
      </c>
      <c r="R2925" t="s">
        <v>524</v>
      </c>
      <c r="S2925" t="s">
        <v>7030</v>
      </c>
    </row>
    <row r="2926" spans="1:19">
      <c r="A2926" t="s">
        <v>7031</v>
      </c>
      <c r="B2926" s="1">
        <v>44627</v>
      </c>
      <c r="C2926" t="s">
        <v>22</v>
      </c>
      <c r="D2926">
        <v>24</v>
      </c>
      <c r="E2926" t="s">
        <v>23</v>
      </c>
      <c r="F2926">
        <v>1</v>
      </c>
      <c r="G2926">
        <v>3</v>
      </c>
      <c r="H2926" t="s">
        <v>3686</v>
      </c>
      <c r="I2926">
        <v>5743</v>
      </c>
      <c r="J2926">
        <v>5</v>
      </c>
      <c r="K2926">
        <v>41</v>
      </c>
      <c r="M2926" t="s">
        <v>23</v>
      </c>
      <c r="N2926" t="s">
        <v>39</v>
      </c>
      <c r="P2926" t="s">
        <v>164</v>
      </c>
      <c r="Q2926" t="s">
        <v>50</v>
      </c>
      <c r="R2926" t="s">
        <v>657</v>
      </c>
      <c r="S2926" t="s">
        <v>7032</v>
      </c>
    </row>
    <row r="2927" spans="1:19">
      <c r="A2927" t="s">
        <v>7033</v>
      </c>
      <c r="B2927" s="1">
        <v>45295</v>
      </c>
      <c r="C2927" t="s">
        <v>22</v>
      </c>
      <c r="D2927">
        <v>62</v>
      </c>
      <c r="E2927" t="s">
        <v>39</v>
      </c>
      <c r="F2927">
        <v>0</v>
      </c>
      <c r="G2927">
        <v>3</v>
      </c>
      <c r="H2927" t="s">
        <v>3686</v>
      </c>
      <c r="I2927">
        <v>5831</v>
      </c>
      <c r="J2927">
        <v>0</v>
      </c>
      <c r="K2927">
        <v>19</v>
      </c>
      <c r="L2927" t="s">
        <v>97</v>
      </c>
      <c r="M2927" t="s">
        <v>23</v>
      </c>
      <c r="N2927" t="s">
        <v>23</v>
      </c>
      <c r="O2927" t="s">
        <v>56</v>
      </c>
      <c r="P2927" t="s">
        <v>26</v>
      </c>
      <c r="Q2927" t="s">
        <v>50</v>
      </c>
      <c r="R2927" t="s">
        <v>4639</v>
      </c>
      <c r="S2927" t="s">
        <v>7034</v>
      </c>
    </row>
    <row r="2928" spans="1:19">
      <c r="A2928" t="s">
        <v>7035</v>
      </c>
      <c r="B2928" s="1">
        <v>45371</v>
      </c>
      <c r="C2928" t="s">
        <v>22</v>
      </c>
      <c r="D2928">
        <v>35</v>
      </c>
      <c r="E2928" t="s">
        <v>39</v>
      </c>
      <c r="F2928">
        <v>0</v>
      </c>
      <c r="G2928">
        <v>3</v>
      </c>
      <c r="H2928" t="s">
        <v>3686</v>
      </c>
      <c r="I2928">
        <v>2717</v>
      </c>
      <c r="J2928">
        <v>0</v>
      </c>
      <c r="K2928">
        <v>17</v>
      </c>
      <c r="M2928" t="s">
        <v>23</v>
      </c>
      <c r="N2928" t="s">
        <v>39</v>
      </c>
      <c r="P2928" t="s">
        <v>164</v>
      </c>
      <c r="Q2928" t="s">
        <v>50</v>
      </c>
      <c r="R2928" t="s">
        <v>4568</v>
      </c>
      <c r="S2928" t="s">
        <v>7036</v>
      </c>
    </row>
    <row r="2929" spans="1:19">
      <c r="A2929" t="s">
        <v>7037</v>
      </c>
      <c r="B2929" s="1">
        <v>45433</v>
      </c>
      <c r="C2929" t="s">
        <v>22</v>
      </c>
      <c r="D2929">
        <v>53</v>
      </c>
      <c r="E2929" t="s">
        <v>39</v>
      </c>
      <c r="F2929">
        <v>0</v>
      </c>
      <c r="G2929">
        <v>3</v>
      </c>
      <c r="H2929" t="s">
        <v>3686</v>
      </c>
      <c r="I2929">
        <v>4157</v>
      </c>
      <c r="J2929">
        <v>0</v>
      </c>
      <c r="K2929">
        <v>15</v>
      </c>
      <c r="L2929" t="s">
        <v>97</v>
      </c>
      <c r="M2929" t="s">
        <v>23</v>
      </c>
      <c r="N2929" t="s">
        <v>23</v>
      </c>
      <c r="O2929" t="s">
        <v>25</v>
      </c>
      <c r="P2929" t="s">
        <v>26</v>
      </c>
      <c r="Q2929" t="s">
        <v>27</v>
      </c>
      <c r="R2929" t="s">
        <v>328</v>
      </c>
      <c r="S2929" t="s">
        <v>7038</v>
      </c>
    </row>
    <row r="2930" spans="1:19">
      <c r="A2930" t="s">
        <v>7039</v>
      </c>
      <c r="B2930" s="1">
        <v>44159</v>
      </c>
      <c r="C2930" t="s">
        <v>22</v>
      </c>
      <c r="D2930">
        <v>37</v>
      </c>
      <c r="E2930" t="s">
        <v>39</v>
      </c>
      <c r="F2930">
        <v>0</v>
      </c>
      <c r="G2930">
        <v>3</v>
      </c>
      <c r="H2930" t="s">
        <v>3686</v>
      </c>
      <c r="I2930">
        <v>6271</v>
      </c>
      <c r="J2930">
        <v>0</v>
      </c>
      <c r="K2930">
        <v>57</v>
      </c>
      <c r="M2930" t="s">
        <v>23</v>
      </c>
      <c r="N2930" t="s">
        <v>39</v>
      </c>
      <c r="P2930" t="s">
        <v>164</v>
      </c>
      <c r="Q2930" t="s">
        <v>50</v>
      </c>
      <c r="R2930" t="s">
        <v>5371</v>
      </c>
      <c r="S2930" t="s">
        <v>7040</v>
      </c>
    </row>
    <row r="2931" spans="1:19">
      <c r="A2931" t="s">
        <v>7041</v>
      </c>
      <c r="B2931" s="1">
        <v>43694</v>
      </c>
      <c r="C2931" t="s">
        <v>22</v>
      </c>
      <c r="D2931">
        <v>75</v>
      </c>
      <c r="E2931" t="s">
        <v>23</v>
      </c>
      <c r="F2931">
        <v>0</v>
      </c>
      <c r="G2931">
        <v>3</v>
      </c>
      <c r="H2931" t="s">
        <v>3686</v>
      </c>
      <c r="I2931">
        <v>6268</v>
      </c>
      <c r="J2931">
        <v>3</v>
      </c>
      <c r="K2931">
        <v>72</v>
      </c>
      <c r="L2931" t="s">
        <v>316</v>
      </c>
      <c r="M2931" t="s">
        <v>23</v>
      </c>
      <c r="N2931" t="s">
        <v>23</v>
      </c>
      <c r="O2931" t="s">
        <v>25</v>
      </c>
      <c r="P2931" t="s">
        <v>164</v>
      </c>
      <c r="Q2931" t="s">
        <v>27</v>
      </c>
      <c r="R2931" t="s">
        <v>4231</v>
      </c>
      <c r="S2931" t="s">
        <v>7042</v>
      </c>
    </row>
    <row r="2932" spans="1:19">
      <c r="A2932" t="s">
        <v>7043</v>
      </c>
      <c r="B2932" s="1">
        <v>44357</v>
      </c>
      <c r="C2932" t="s">
        <v>33</v>
      </c>
      <c r="D2932">
        <v>79</v>
      </c>
      <c r="E2932" t="s">
        <v>23</v>
      </c>
      <c r="F2932">
        <v>0</v>
      </c>
      <c r="G2932">
        <v>3</v>
      </c>
      <c r="H2932" t="s">
        <v>3686</v>
      </c>
      <c r="I2932">
        <v>4015</v>
      </c>
      <c r="J2932">
        <v>0</v>
      </c>
      <c r="K2932">
        <v>50</v>
      </c>
      <c r="M2932" t="s">
        <v>23</v>
      </c>
      <c r="N2932" t="s">
        <v>39</v>
      </c>
      <c r="P2932" t="s">
        <v>202</v>
      </c>
      <c r="Q2932" t="s">
        <v>27</v>
      </c>
      <c r="R2932" t="s">
        <v>168</v>
      </c>
      <c r="S2932" t="s">
        <v>7044</v>
      </c>
    </row>
    <row r="2933" spans="1:19">
      <c r="A2933" t="s">
        <v>7045</v>
      </c>
      <c r="B2933" s="1">
        <v>44054</v>
      </c>
      <c r="C2933" t="s">
        <v>33</v>
      </c>
      <c r="D2933">
        <v>70</v>
      </c>
      <c r="E2933" t="s">
        <v>23</v>
      </c>
      <c r="F2933">
        <v>0</v>
      </c>
      <c r="G2933">
        <v>3</v>
      </c>
      <c r="H2933" t="s">
        <v>3686</v>
      </c>
      <c r="I2933">
        <v>4277</v>
      </c>
      <c r="J2933">
        <v>3</v>
      </c>
      <c r="K2933">
        <v>60</v>
      </c>
      <c r="M2933" t="s">
        <v>39</v>
      </c>
      <c r="N2933" t="s">
        <v>23</v>
      </c>
      <c r="O2933" t="s">
        <v>49</v>
      </c>
      <c r="P2933" t="s">
        <v>164</v>
      </c>
      <c r="Q2933" t="s">
        <v>50</v>
      </c>
      <c r="R2933" t="s">
        <v>4478</v>
      </c>
      <c r="S2933" t="s">
        <v>7046</v>
      </c>
    </row>
    <row r="2934" spans="1:19">
      <c r="A2934" t="s">
        <v>7047</v>
      </c>
      <c r="B2934" s="1">
        <v>44838</v>
      </c>
      <c r="C2934" t="s">
        <v>22</v>
      </c>
      <c r="D2934">
        <v>46</v>
      </c>
      <c r="E2934" t="s">
        <v>39</v>
      </c>
      <c r="F2934">
        <v>0</v>
      </c>
      <c r="G2934">
        <v>3</v>
      </c>
      <c r="H2934" t="s">
        <v>3686</v>
      </c>
      <c r="I2934">
        <v>3441</v>
      </c>
      <c r="J2934">
        <v>0</v>
      </c>
      <c r="K2934">
        <v>34</v>
      </c>
      <c r="M2934" t="s">
        <v>23</v>
      </c>
      <c r="N2934" t="s">
        <v>23</v>
      </c>
      <c r="O2934" t="s">
        <v>49</v>
      </c>
      <c r="P2934" t="s">
        <v>202</v>
      </c>
      <c r="Q2934" t="s">
        <v>84</v>
      </c>
      <c r="R2934" t="s">
        <v>7048</v>
      </c>
      <c r="S2934" t="s">
        <v>7049</v>
      </c>
    </row>
    <row r="2935" spans="1:19">
      <c r="A2935" t="s">
        <v>7050</v>
      </c>
      <c r="B2935" s="1">
        <v>45740</v>
      </c>
      <c r="C2935" t="s">
        <v>22</v>
      </c>
      <c r="D2935">
        <v>35</v>
      </c>
      <c r="E2935" t="s">
        <v>39</v>
      </c>
      <c r="F2935">
        <v>0</v>
      </c>
      <c r="G2935">
        <v>3</v>
      </c>
      <c r="H2935" t="s">
        <v>3686</v>
      </c>
      <c r="I2935">
        <v>4015</v>
      </c>
      <c r="J2935">
        <v>0</v>
      </c>
      <c r="K2935">
        <v>5</v>
      </c>
      <c r="L2935" t="s">
        <v>48</v>
      </c>
      <c r="M2935" t="s">
        <v>39</v>
      </c>
      <c r="N2935" t="s">
        <v>23</v>
      </c>
      <c r="O2935" t="s">
        <v>49</v>
      </c>
      <c r="P2935" t="s">
        <v>26</v>
      </c>
      <c r="Q2935" t="s">
        <v>50</v>
      </c>
      <c r="R2935" t="s">
        <v>7051</v>
      </c>
      <c r="S2935" t="s">
        <v>413</v>
      </c>
    </row>
    <row r="2936" spans="1:19">
      <c r="A2936" t="s">
        <v>7052</v>
      </c>
      <c r="B2936" s="1">
        <v>44516</v>
      </c>
      <c r="C2936" t="s">
        <v>33</v>
      </c>
      <c r="D2936">
        <v>57</v>
      </c>
      <c r="E2936" t="s">
        <v>23</v>
      </c>
      <c r="F2936">
        <v>0</v>
      </c>
      <c r="G2936">
        <v>3</v>
      </c>
      <c r="H2936" t="s">
        <v>3686</v>
      </c>
      <c r="I2936">
        <v>4885</v>
      </c>
      <c r="J2936">
        <v>1</v>
      </c>
      <c r="K2936">
        <v>45</v>
      </c>
      <c r="L2936" t="s">
        <v>142</v>
      </c>
      <c r="M2936" t="s">
        <v>23</v>
      </c>
      <c r="N2936" t="s">
        <v>23</v>
      </c>
      <c r="O2936" t="s">
        <v>25</v>
      </c>
      <c r="P2936" t="s">
        <v>202</v>
      </c>
      <c r="Q2936" t="s">
        <v>84</v>
      </c>
      <c r="R2936" t="s">
        <v>7053</v>
      </c>
      <c r="S2936" t="s">
        <v>7054</v>
      </c>
    </row>
    <row r="2937" spans="1:19">
      <c r="A2937" t="s">
        <v>7055</v>
      </c>
      <c r="B2937" s="1">
        <v>43684</v>
      </c>
      <c r="C2937" t="s">
        <v>22</v>
      </c>
      <c r="D2937">
        <v>35</v>
      </c>
      <c r="E2937" t="s">
        <v>23</v>
      </c>
      <c r="F2937">
        <v>0</v>
      </c>
      <c r="G2937">
        <v>3</v>
      </c>
      <c r="H2937" t="s">
        <v>3686</v>
      </c>
      <c r="I2937">
        <v>5483</v>
      </c>
      <c r="J2937">
        <v>1</v>
      </c>
      <c r="K2937">
        <v>72</v>
      </c>
      <c r="M2937" t="s">
        <v>23</v>
      </c>
      <c r="N2937" t="s">
        <v>23</v>
      </c>
      <c r="O2937" t="s">
        <v>56</v>
      </c>
      <c r="P2937" t="s">
        <v>164</v>
      </c>
      <c r="Q2937" t="s">
        <v>50</v>
      </c>
      <c r="R2937" t="s">
        <v>1424</v>
      </c>
      <c r="S2937" t="s">
        <v>7056</v>
      </c>
    </row>
    <row r="2938" spans="1:19">
      <c r="A2938" t="s">
        <v>7057</v>
      </c>
      <c r="B2938" s="1">
        <v>45682</v>
      </c>
      <c r="C2938" t="s">
        <v>33</v>
      </c>
      <c r="D2938">
        <v>51</v>
      </c>
      <c r="E2938" t="s">
        <v>39</v>
      </c>
      <c r="F2938">
        <v>0</v>
      </c>
      <c r="G2938">
        <v>3</v>
      </c>
      <c r="H2938" t="s">
        <v>3686</v>
      </c>
      <c r="I2938">
        <v>4025</v>
      </c>
      <c r="J2938">
        <v>0</v>
      </c>
      <c r="K2938">
        <v>7</v>
      </c>
      <c r="M2938" t="s">
        <v>23</v>
      </c>
      <c r="N2938" t="s">
        <v>23</v>
      </c>
      <c r="O2938" t="s">
        <v>25</v>
      </c>
      <c r="P2938" t="s">
        <v>26</v>
      </c>
      <c r="Q2938" t="s">
        <v>27</v>
      </c>
      <c r="R2938" t="s">
        <v>3549</v>
      </c>
      <c r="S2938" t="s">
        <v>7058</v>
      </c>
    </row>
    <row r="2939" spans="1:19">
      <c r="A2939" t="s">
        <v>7059</v>
      </c>
      <c r="B2939" s="1">
        <v>45127</v>
      </c>
      <c r="C2939" t="s">
        <v>22</v>
      </c>
      <c r="D2939">
        <v>59</v>
      </c>
      <c r="E2939" t="s">
        <v>39</v>
      </c>
      <c r="F2939">
        <v>0</v>
      </c>
      <c r="G2939">
        <v>3</v>
      </c>
      <c r="H2939" t="s">
        <v>3686</v>
      </c>
      <c r="I2939">
        <v>5917</v>
      </c>
      <c r="J2939">
        <v>0</v>
      </c>
      <c r="K2939">
        <v>25</v>
      </c>
      <c r="M2939" t="s">
        <v>23</v>
      </c>
      <c r="N2939" t="s">
        <v>23</v>
      </c>
      <c r="O2939" t="s">
        <v>56</v>
      </c>
      <c r="P2939" t="s">
        <v>26</v>
      </c>
      <c r="Q2939" t="s">
        <v>27</v>
      </c>
      <c r="R2939" t="s">
        <v>7060</v>
      </c>
      <c r="S2939" t="s">
        <v>7061</v>
      </c>
    </row>
    <row r="2940" spans="1:19">
      <c r="A2940" t="s">
        <v>7062</v>
      </c>
      <c r="B2940" s="1">
        <v>43729</v>
      </c>
      <c r="C2940" t="s">
        <v>33</v>
      </c>
      <c r="D2940">
        <v>48</v>
      </c>
      <c r="E2940" t="s">
        <v>39</v>
      </c>
      <c r="F2940">
        <v>0</v>
      </c>
      <c r="G2940">
        <v>3</v>
      </c>
      <c r="H2940" t="s">
        <v>3686</v>
      </c>
      <c r="I2940">
        <v>4846</v>
      </c>
      <c r="J2940">
        <v>0</v>
      </c>
      <c r="K2940">
        <v>71</v>
      </c>
      <c r="L2940" t="s">
        <v>316</v>
      </c>
      <c r="M2940" t="s">
        <v>23</v>
      </c>
      <c r="N2940" t="s">
        <v>23</v>
      </c>
      <c r="O2940" t="s">
        <v>49</v>
      </c>
      <c r="P2940" t="s">
        <v>164</v>
      </c>
      <c r="Q2940" t="s">
        <v>50</v>
      </c>
      <c r="R2940" t="s">
        <v>7063</v>
      </c>
      <c r="S2940" t="s">
        <v>7064</v>
      </c>
    </row>
    <row r="2941" spans="1:19">
      <c r="A2941" t="s">
        <v>7065</v>
      </c>
      <c r="B2941" s="1">
        <v>44808</v>
      </c>
      <c r="C2941" t="s">
        <v>22</v>
      </c>
      <c r="D2941">
        <v>60</v>
      </c>
      <c r="E2941" t="s">
        <v>23</v>
      </c>
      <c r="F2941">
        <v>0</v>
      </c>
      <c r="G2941">
        <v>3</v>
      </c>
      <c r="H2941" t="s">
        <v>3686</v>
      </c>
      <c r="I2941">
        <v>3945</v>
      </c>
      <c r="J2941">
        <v>0</v>
      </c>
      <c r="K2941">
        <v>35</v>
      </c>
      <c r="L2941" t="s">
        <v>40</v>
      </c>
      <c r="M2941" t="s">
        <v>23</v>
      </c>
      <c r="N2941" t="s">
        <v>23</v>
      </c>
      <c r="O2941" t="s">
        <v>56</v>
      </c>
      <c r="P2941" t="s">
        <v>164</v>
      </c>
      <c r="Q2941" t="s">
        <v>50</v>
      </c>
      <c r="R2941" t="s">
        <v>3212</v>
      </c>
      <c r="S2941" t="s">
        <v>7066</v>
      </c>
    </row>
    <row r="2942" spans="1:19">
      <c r="A2942" t="s">
        <v>7067</v>
      </c>
      <c r="B2942" s="1">
        <v>44176</v>
      </c>
      <c r="C2942" t="s">
        <v>22</v>
      </c>
      <c r="D2942">
        <v>28</v>
      </c>
      <c r="E2942" t="s">
        <v>23</v>
      </c>
      <c r="F2942">
        <v>0</v>
      </c>
      <c r="G2942">
        <v>3</v>
      </c>
      <c r="H2942" t="s">
        <v>3686</v>
      </c>
      <c r="I2942">
        <v>4847</v>
      </c>
      <c r="J2942">
        <v>7</v>
      </c>
      <c r="K2942">
        <v>56</v>
      </c>
      <c r="M2942" t="s">
        <v>23</v>
      </c>
      <c r="N2942" t="s">
        <v>23</v>
      </c>
      <c r="O2942" t="s">
        <v>25</v>
      </c>
      <c r="P2942" t="s">
        <v>202</v>
      </c>
      <c r="Q2942" t="s">
        <v>27</v>
      </c>
      <c r="R2942" t="s">
        <v>2751</v>
      </c>
      <c r="S2942" t="s">
        <v>7068</v>
      </c>
    </row>
    <row r="2943" spans="1:19">
      <c r="A2943" t="s">
        <v>7069</v>
      </c>
      <c r="B2943" s="1">
        <v>45827</v>
      </c>
      <c r="C2943" t="s">
        <v>33</v>
      </c>
      <c r="D2943">
        <v>52</v>
      </c>
      <c r="E2943" t="s">
        <v>39</v>
      </c>
      <c r="F2943">
        <v>0</v>
      </c>
      <c r="G2943">
        <v>3</v>
      </c>
      <c r="H2943" t="s">
        <v>3751</v>
      </c>
      <c r="I2943">
        <v>5994</v>
      </c>
      <c r="J2943">
        <v>0</v>
      </c>
      <c r="K2943">
        <v>2</v>
      </c>
      <c r="M2943" t="s">
        <v>23</v>
      </c>
      <c r="N2943" t="s">
        <v>39</v>
      </c>
      <c r="P2943" t="s">
        <v>26</v>
      </c>
      <c r="Q2943" t="s">
        <v>50</v>
      </c>
      <c r="R2943" t="s">
        <v>1228</v>
      </c>
      <c r="S2943" t="s">
        <v>7070</v>
      </c>
    </row>
    <row r="2944" spans="1:19">
      <c r="A2944" t="s">
        <v>7071</v>
      </c>
      <c r="B2944" s="1">
        <v>44691</v>
      </c>
      <c r="C2944" t="s">
        <v>22</v>
      </c>
      <c r="D2944">
        <v>40</v>
      </c>
      <c r="E2944" t="s">
        <v>39</v>
      </c>
      <c r="F2944">
        <v>0</v>
      </c>
      <c r="G2944">
        <v>3</v>
      </c>
      <c r="H2944" t="s">
        <v>3686</v>
      </c>
      <c r="I2944">
        <v>4003</v>
      </c>
      <c r="J2944">
        <v>0</v>
      </c>
      <c r="K2944">
        <v>39</v>
      </c>
      <c r="L2944" t="s">
        <v>40</v>
      </c>
      <c r="M2944" t="s">
        <v>39</v>
      </c>
      <c r="N2944" t="s">
        <v>23</v>
      </c>
      <c r="O2944" t="s">
        <v>49</v>
      </c>
      <c r="P2944" t="s">
        <v>202</v>
      </c>
      <c r="Q2944" t="s">
        <v>27</v>
      </c>
      <c r="R2944" t="s">
        <v>2097</v>
      </c>
      <c r="S2944" t="s">
        <v>7072</v>
      </c>
    </row>
    <row r="2945" spans="1:19">
      <c r="A2945" t="s">
        <v>7073</v>
      </c>
      <c r="B2945" s="1">
        <v>43690</v>
      </c>
      <c r="C2945" t="s">
        <v>22</v>
      </c>
      <c r="D2945">
        <v>64</v>
      </c>
      <c r="E2945" t="s">
        <v>23</v>
      </c>
      <c r="F2945">
        <v>0</v>
      </c>
      <c r="G2945">
        <v>3</v>
      </c>
      <c r="H2945" t="s">
        <v>3686</v>
      </c>
      <c r="I2945">
        <v>4965</v>
      </c>
      <c r="J2945">
        <v>6</v>
      </c>
      <c r="K2945">
        <v>72</v>
      </c>
      <c r="M2945" t="s">
        <v>23</v>
      </c>
      <c r="N2945" t="s">
        <v>23</v>
      </c>
      <c r="O2945" t="s">
        <v>25</v>
      </c>
      <c r="P2945" t="s">
        <v>164</v>
      </c>
      <c r="Q2945" t="s">
        <v>50</v>
      </c>
      <c r="R2945" t="s">
        <v>7074</v>
      </c>
      <c r="S2945" t="s">
        <v>7075</v>
      </c>
    </row>
    <row r="2946" spans="1:19">
      <c r="A2946" t="s">
        <v>7076</v>
      </c>
      <c r="B2946" s="1">
        <v>44628</v>
      </c>
      <c r="C2946" t="s">
        <v>22</v>
      </c>
      <c r="D2946">
        <v>61</v>
      </c>
      <c r="E2946" t="s">
        <v>23</v>
      </c>
      <c r="F2946">
        <v>2</v>
      </c>
      <c r="G2946">
        <v>3</v>
      </c>
      <c r="H2946" t="s">
        <v>3686</v>
      </c>
      <c r="I2946">
        <v>2748</v>
      </c>
      <c r="J2946">
        <v>4</v>
      </c>
      <c r="K2946">
        <v>41</v>
      </c>
      <c r="L2946" t="s">
        <v>142</v>
      </c>
      <c r="M2946" t="s">
        <v>23</v>
      </c>
      <c r="N2946" t="s">
        <v>23</v>
      </c>
      <c r="O2946" t="s">
        <v>56</v>
      </c>
      <c r="P2946" t="s">
        <v>26</v>
      </c>
      <c r="Q2946" t="s">
        <v>50</v>
      </c>
      <c r="R2946" t="s">
        <v>325</v>
      </c>
      <c r="S2946" t="s">
        <v>7077</v>
      </c>
    </row>
    <row r="2947" spans="1:19">
      <c r="A2947" t="s">
        <v>7078</v>
      </c>
      <c r="B2947" s="1">
        <v>44256</v>
      </c>
      <c r="C2947" t="s">
        <v>22</v>
      </c>
      <c r="D2947">
        <v>35</v>
      </c>
      <c r="E2947" t="s">
        <v>23</v>
      </c>
      <c r="F2947">
        <v>0</v>
      </c>
      <c r="G2947">
        <v>3</v>
      </c>
      <c r="H2947" t="s">
        <v>3686</v>
      </c>
      <c r="I2947">
        <v>4157</v>
      </c>
      <c r="J2947">
        <v>8</v>
      </c>
      <c r="K2947">
        <v>53</v>
      </c>
      <c r="L2947" t="s">
        <v>142</v>
      </c>
      <c r="M2947" t="s">
        <v>23</v>
      </c>
      <c r="N2947" t="s">
        <v>39</v>
      </c>
      <c r="P2947" t="s">
        <v>164</v>
      </c>
      <c r="Q2947" t="s">
        <v>50</v>
      </c>
      <c r="R2947" t="s">
        <v>226</v>
      </c>
      <c r="S2947" t="s">
        <v>7079</v>
      </c>
    </row>
    <row r="2948" spans="1:19">
      <c r="A2948" t="s">
        <v>7080</v>
      </c>
      <c r="B2948" s="1">
        <v>45831</v>
      </c>
      <c r="C2948" t="s">
        <v>33</v>
      </c>
      <c r="D2948">
        <v>31</v>
      </c>
      <c r="E2948" t="s">
        <v>23</v>
      </c>
      <c r="F2948">
        <v>2</v>
      </c>
      <c r="G2948">
        <v>3</v>
      </c>
      <c r="H2948" t="s">
        <v>3751</v>
      </c>
      <c r="I2948">
        <v>4387</v>
      </c>
      <c r="J2948">
        <v>6</v>
      </c>
      <c r="K2948">
        <v>2</v>
      </c>
      <c r="L2948" t="s">
        <v>48</v>
      </c>
      <c r="M2948" t="s">
        <v>39</v>
      </c>
      <c r="N2948" t="s">
        <v>23</v>
      </c>
      <c r="O2948" t="s">
        <v>49</v>
      </c>
      <c r="P2948" t="s">
        <v>26</v>
      </c>
      <c r="Q2948" t="s">
        <v>84</v>
      </c>
      <c r="R2948" t="s">
        <v>7081</v>
      </c>
      <c r="S2948" t="s">
        <v>7082</v>
      </c>
    </row>
    <row r="2949" spans="1:19">
      <c r="A2949" t="s">
        <v>7083</v>
      </c>
      <c r="B2949" s="1">
        <v>44702</v>
      </c>
      <c r="C2949" t="s">
        <v>33</v>
      </c>
      <c r="D2949">
        <v>40</v>
      </c>
      <c r="E2949" t="s">
        <v>23</v>
      </c>
      <c r="F2949">
        <v>3</v>
      </c>
      <c r="G2949">
        <v>3</v>
      </c>
      <c r="H2949" t="s">
        <v>3686</v>
      </c>
      <c r="I2949">
        <v>3944</v>
      </c>
      <c r="J2949">
        <v>6</v>
      </c>
      <c r="K2949">
        <v>39</v>
      </c>
      <c r="L2949" t="s">
        <v>40</v>
      </c>
      <c r="M2949" t="s">
        <v>23</v>
      </c>
      <c r="N2949" t="s">
        <v>39</v>
      </c>
      <c r="P2949" t="s">
        <v>164</v>
      </c>
      <c r="Q2949" t="s">
        <v>50</v>
      </c>
      <c r="R2949" t="s">
        <v>2664</v>
      </c>
      <c r="S2949" t="s">
        <v>7084</v>
      </c>
    </row>
    <row r="2950" spans="1:19">
      <c r="A2950" t="s">
        <v>7085</v>
      </c>
      <c r="B2950" s="1">
        <v>45845</v>
      </c>
      <c r="C2950" t="s">
        <v>22</v>
      </c>
      <c r="D2950">
        <v>31</v>
      </c>
      <c r="E2950" t="s">
        <v>39</v>
      </c>
      <c r="F2950">
        <v>0</v>
      </c>
      <c r="G2950">
        <v>3</v>
      </c>
      <c r="H2950" t="s">
        <v>3751</v>
      </c>
      <c r="I2950">
        <v>3530</v>
      </c>
      <c r="J2950">
        <v>0</v>
      </c>
      <c r="K2950">
        <v>1</v>
      </c>
      <c r="M2950" t="s">
        <v>23</v>
      </c>
      <c r="N2950" t="s">
        <v>23</v>
      </c>
      <c r="O2950" t="s">
        <v>25</v>
      </c>
      <c r="P2950" t="s">
        <v>26</v>
      </c>
      <c r="Q2950" t="s">
        <v>50</v>
      </c>
      <c r="R2950" t="s">
        <v>2651</v>
      </c>
      <c r="S2950" t="s">
        <v>7086</v>
      </c>
    </row>
    <row r="2951" spans="1:19">
      <c r="A2951" t="s">
        <v>7087</v>
      </c>
      <c r="B2951" s="1">
        <v>44270</v>
      </c>
      <c r="C2951" t="s">
        <v>22</v>
      </c>
      <c r="D2951">
        <v>38</v>
      </c>
      <c r="E2951" t="s">
        <v>39</v>
      </c>
      <c r="F2951">
        <v>3</v>
      </c>
      <c r="G2951">
        <v>3</v>
      </c>
      <c r="H2951" t="s">
        <v>3686</v>
      </c>
      <c r="I2951">
        <v>4523</v>
      </c>
      <c r="J2951">
        <v>0</v>
      </c>
      <c r="K2951">
        <v>53</v>
      </c>
      <c r="L2951" t="s">
        <v>142</v>
      </c>
      <c r="M2951" t="s">
        <v>23</v>
      </c>
      <c r="N2951" t="s">
        <v>23</v>
      </c>
      <c r="O2951" t="s">
        <v>25</v>
      </c>
      <c r="P2951" t="s">
        <v>202</v>
      </c>
      <c r="Q2951" t="s">
        <v>27</v>
      </c>
      <c r="R2951" t="s">
        <v>3744</v>
      </c>
      <c r="S2951" t="s">
        <v>7088</v>
      </c>
    </row>
    <row r="2952" spans="1:19">
      <c r="A2952" t="s">
        <v>7089</v>
      </c>
      <c r="B2952" s="1">
        <v>44207</v>
      </c>
      <c r="C2952" t="s">
        <v>33</v>
      </c>
      <c r="D2952">
        <v>49</v>
      </c>
      <c r="E2952" t="s">
        <v>23</v>
      </c>
      <c r="F2952">
        <v>2</v>
      </c>
      <c r="G2952">
        <v>3</v>
      </c>
      <c r="H2952" t="s">
        <v>3686</v>
      </c>
      <c r="I2952">
        <v>4149</v>
      </c>
      <c r="J2952">
        <v>9</v>
      </c>
      <c r="K2952">
        <v>55</v>
      </c>
      <c r="L2952" t="s">
        <v>142</v>
      </c>
      <c r="M2952" t="s">
        <v>23</v>
      </c>
      <c r="N2952" t="s">
        <v>23</v>
      </c>
      <c r="O2952" t="s">
        <v>49</v>
      </c>
      <c r="P2952" t="s">
        <v>26</v>
      </c>
      <c r="Q2952" t="s">
        <v>27</v>
      </c>
      <c r="R2952" t="s">
        <v>1088</v>
      </c>
      <c r="S2952" t="s">
        <v>7090</v>
      </c>
    </row>
    <row r="2953" spans="1:19">
      <c r="A2953" t="s">
        <v>7091</v>
      </c>
      <c r="B2953" s="1">
        <v>44672</v>
      </c>
      <c r="C2953" t="s">
        <v>22</v>
      </c>
      <c r="D2953">
        <v>55</v>
      </c>
      <c r="E2953" t="s">
        <v>23</v>
      </c>
      <c r="F2953">
        <v>3</v>
      </c>
      <c r="G2953">
        <v>3</v>
      </c>
      <c r="H2953" t="s">
        <v>3686</v>
      </c>
      <c r="I2953">
        <v>5370</v>
      </c>
      <c r="J2953">
        <v>4</v>
      </c>
      <c r="K2953">
        <v>40</v>
      </c>
      <c r="M2953" t="s">
        <v>23</v>
      </c>
      <c r="N2953" t="s">
        <v>23</v>
      </c>
      <c r="O2953" t="s">
        <v>25</v>
      </c>
      <c r="P2953" t="s">
        <v>26</v>
      </c>
      <c r="Q2953" t="s">
        <v>27</v>
      </c>
      <c r="R2953" t="s">
        <v>7092</v>
      </c>
      <c r="S2953" t="s">
        <v>7093</v>
      </c>
    </row>
    <row r="2954" spans="1:19">
      <c r="A2954" t="s">
        <v>7094</v>
      </c>
      <c r="B2954" s="1">
        <v>44564</v>
      </c>
      <c r="C2954" t="s">
        <v>33</v>
      </c>
      <c r="D2954">
        <v>46</v>
      </c>
      <c r="E2954" t="s">
        <v>23</v>
      </c>
      <c r="F2954">
        <v>2</v>
      </c>
      <c r="G2954">
        <v>3</v>
      </c>
      <c r="H2954" t="s">
        <v>3686</v>
      </c>
      <c r="I2954">
        <v>2725</v>
      </c>
      <c r="J2954">
        <v>8</v>
      </c>
      <c r="K2954">
        <v>43</v>
      </c>
      <c r="M2954" t="s">
        <v>39</v>
      </c>
      <c r="N2954" t="s">
        <v>23</v>
      </c>
      <c r="O2954" t="s">
        <v>49</v>
      </c>
      <c r="P2954" t="s">
        <v>202</v>
      </c>
      <c r="Q2954" t="s">
        <v>50</v>
      </c>
      <c r="R2954" t="s">
        <v>2003</v>
      </c>
      <c r="S2954" t="s">
        <v>7095</v>
      </c>
    </row>
    <row r="2955" spans="1:19">
      <c r="A2955" t="s">
        <v>7096</v>
      </c>
      <c r="B2955" s="1">
        <v>43701</v>
      </c>
      <c r="C2955" t="s">
        <v>33</v>
      </c>
      <c r="D2955">
        <v>28</v>
      </c>
      <c r="E2955" t="s">
        <v>23</v>
      </c>
      <c r="F2955">
        <v>3</v>
      </c>
      <c r="G2955">
        <v>3</v>
      </c>
      <c r="H2955" t="s">
        <v>3686</v>
      </c>
      <c r="I2955">
        <v>4505</v>
      </c>
      <c r="J2955">
        <v>3</v>
      </c>
      <c r="K2955">
        <v>72</v>
      </c>
      <c r="M2955" t="s">
        <v>23</v>
      </c>
      <c r="N2955" t="s">
        <v>23</v>
      </c>
      <c r="O2955" t="s">
        <v>56</v>
      </c>
      <c r="P2955" t="s">
        <v>164</v>
      </c>
      <c r="Q2955" t="s">
        <v>27</v>
      </c>
      <c r="R2955" t="s">
        <v>1716</v>
      </c>
      <c r="S2955" t="s">
        <v>7097</v>
      </c>
    </row>
    <row r="2956" spans="1:19">
      <c r="A2956" t="s">
        <v>7098</v>
      </c>
      <c r="B2956" s="1">
        <v>43728</v>
      </c>
      <c r="C2956" t="s">
        <v>22</v>
      </c>
      <c r="D2956">
        <v>36</v>
      </c>
      <c r="E2956" t="s">
        <v>23</v>
      </c>
      <c r="F2956">
        <v>3</v>
      </c>
      <c r="G2956">
        <v>3</v>
      </c>
      <c r="H2956" t="s">
        <v>3686</v>
      </c>
      <c r="I2956">
        <v>5737</v>
      </c>
      <c r="J2956">
        <v>4</v>
      </c>
      <c r="K2956">
        <v>71</v>
      </c>
      <c r="M2956" t="s">
        <v>23</v>
      </c>
      <c r="N2956" t="s">
        <v>23</v>
      </c>
      <c r="O2956" t="s">
        <v>25</v>
      </c>
      <c r="P2956" t="s">
        <v>164</v>
      </c>
      <c r="Q2956" t="s">
        <v>50</v>
      </c>
      <c r="R2956" t="s">
        <v>7099</v>
      </c>
      <c r="S2956" t="s">
        <v>7100</v>
      </c>
    </row>
    <row r="2957" spans="1:19">
      <c r="A2957" t="s">
        <v>7101</v>
      </c>
      <c r="B2957" s="1">
        <v>45631</v>
      </c>
      <c r="C2957" t="s">
        <v>33</v>
      </c>
      <c r="D2957">
        <v>22</v>
      </c>
      <c r="E2957" t="s">
        <v>39</v>
      </c>
      <c r="F2957">
        <v>0</v>
      </c>
      <c r="G2957">
        <v>3</v>
      </c>
      <c r="H2957" t="s">
        <v>3686</v>
      </c>
      <c r="I2957">
        <v>5777</v>
      </c>
      <c r="J2957">
        <v>0</v>
      </c>
      <c r="K2957">
        <v>8</v>
      </c>
      <c r="M2957" t="s">
        <v>23</v>
      </c>
      <c r="N2957" t="s">
        <v>23</v>
      </c>
      <c r="O2957" t="s">
        <v>25</v>
      </c>
      <c r="P2957" t="s">
        <v>26</v>
      </c>
      <c r="Q2957" t="s">
        <v>27</v>
      </c>
      <c r="R2957" t="s">
        <v>797</v>
      </c>
      <c r="S2957" t="s">
        <v>7102</v>
      </c>
    </row>
    <row r="2958" spans="1:19">
      <c r="A2958" t="s">
        <v>7103</v>
      </c>
      <c r="B2958" s="1">
        <v>45223</v>
      </c>
      <c r="C2958" t="s">
        <v>22</v>
      </c>
      <c r="D2958">
        <v>37</v>
      </c>
      <c r="E2958" t="s">
        <v>23</v>
      </c>
      <c r="F2958">
        <v>1</v>
      </c>
      <c r="G2958">
        <v>3</v>
      </c>
      <c r="H2958" t="s">
        <v>3686</v>
      </c>
      <c r="I2958">
        <v>2233</v>
      </c>
      <c r="J2958">
        <v>1</v>
      </c>
      <c r="K2958">
        <v>22</v>
      </c>
      <c r="L2958" t="s">
        <v>97</v>
      </c>
      <c r="M2958" t="s">
        <v>23</v>
      </c>
      <c r="N2958" t="s">
        <v>39</v>
      </c>
      <c r="P2958" t="s">
        <v>202</v>
      </c>
      <c r="Q2958" t="s">
        <v>50</v>
      </c>
      <c r="R2958" t="s">
        <v>869</v>
      </c>
      <c r="S2958" t="s">
        <v>7104</v>
      </c>
    </row>
    <row r="2959" spans="1:19">
      <c r="A2959" t="s">
        <v>7105</v>
      </c>
      <c r="B2959" s="1">
        <v>44928</v>
      </c>
      <c r="C2959" t="s">
        <v>22</v>
      </c>
      <c r="D2959">
        <v>41</v>
      </c>
      <c r="E2959" t="s">
        <v>23</v>
      </c>
      <c r="F2959">
        <v>0</v>
      </c>
      <c r="G2959">
        <v>3</v>
      </c>
      <c r="H2959" t="s">
        <v>3686</v>
      </c>
      <c r="I2959">
        <v>5611</v>
      </c>
      <c r="J2959">
        <v>2</v>
      </c>
      <c r="K2959">
        <v>31</v>
      </c>
      <c r="M2959" t="s">
        <v>23</v>
      </c>
      <c r="N2959" t="s">
        <v>23</v>
      </c>
      <c r="O2959" t="s">
        <v>49</v>
      </c>
      <c r="P2959" t="s">
        <v>202</v>
      </c>
      <c r="Q2959" t="s">
        <v>50</v>
      </c>
      <c r="R2959" t="s">
        <v>28</v>
      </c>
      <c r="S2959" t="s">
        <v>7106</v>
      </c>
    </row>
    <row r="2960" spans="1:19">
      <c r="A2960" t="s">
        <v>7107</v>
      </c>
      <c r="B2960" s="1">
        <v>45511</v>
      </c>
      <c r="C2960" t="s">
        <v>33</v>
      </c>
      <c r="D2960">
        <v>43</v>
      </c>
      <c r="E2960" t="s">
        <v>39</v>
      </c>
      <c r="F2960">
        <v>1</v>
      </c>
      <c r="G2960">
        <v>3</v>
      </c>
      <c r="H2960" t="s">
        <v>3686</v>
      </c>
      <c r="I2960">
        <v>3280</v>
      </c>
      <c r="J2960">
        <v>0</v>
      </c>
      <c r="K2960">
        <v>12</v>
      </c>
      <c r="L2960" t="s">
        <v>97</v>
      </c>
      <c r="M2960" t="s">
        <v>23</v>
      </c>
      <c r="N2960" t="s">
        <v>23</v>
      </c>
      <c r="O2960" t="s">
        <v>25</v>
      </c>
      <c r="P2960" t="s">
        <v>26</v>
      </c>
      <c r="Q2960" t="s">
        <v>27</v>
      </c>
      <c r="R2960" t="s">
        <v>7108</v>
      </c>
      <c r="S2960" t="s">
        <v>7109</v>
      </c>
    </row>
    <row r="2961" spans="1:19">
      <c r="A2961" t="s">
        <v>7110</v>
      </c>
      <c r="B2961" s="1">
        <v>44237</v>
      </c>
      <c r="C2961" t="s">
        <v>22</v>
      </c>
      <c r="D2961">
        <v>47</v>
      </c>
      <c r="E2961" t="s">
        <v>39</v>
      </c>
      <c r="F2961">
        <v>0</v>
      </c>
      <c r="G2961">
        <v>3</v>
      </c>
      <c r="H2961" t="s">
        <v>3686</v>
      </c>
      <c r="I2961">
        <v>4556</v>
      </c>
      <c r="J2961">
        <v>0</v>
      </c>
      <c r="K2961">
        <v>54</v>
      </c>
      <c r="M2961" t="s">
        <v>23</v>
      </c>
      <c r="N2961" t="s">
        <v>23</v>
      </c>
      <c r="O2961" t="s">
        <v>49</v>
      </c>
      <c r="P2961" t="s">
        <v>164</v>
      </c>
      <c r="Q2961" t="s">
        <v>27</v>
      </c>
      <c r="R2961" t="s">
        <v>1533</v>
      </c>
      <c r="S2961" t="s">
        <v>7111</v>
      </c>
    </row>
    <row r="2962" spans="1:19">
      <c r="A2962" t="s">
        <v>7112</v>
      </c>
      <c r="B2962" s="1">
        <v>45418</v>
      </c>
      <c r="C2962" t="s">
        <v>22</v>
      </c>
      <c r="D2962">
        <v>20</v>
      </c>
      <c r="E2962" t="s">
        <v>39</v>
      </c>
      <c r="F2962">
        <v>0</v>
      </c>
      <c r="G2962">
        <v>3</v>
      </c>
      <c r="H2962" t="s">
        <v>3686</v>
      </c>
      <c r="I2962">
        <v>5415</v>
      </c>
      <c r="J2962">
        <v>0</v>
      </c>
      <c r="K2962">
        <v>15</v>
      </c>
      <c r="M2962" t="s">
        <v>23</v>
      </c>
      <c r="N2962" t="s">
        <v>23</v>
      </c>
      <c r="O2962" t="s">
        <v>25</v>
      </c>
      <c r="P2962" t="s">
        <v>26</v>
      </c>
      <c r="Q2962" t="s">
        <v>27</v>
      </c>
      <c r="R2962" t="s">
        <v>7113</v>
      </c>
      <c r="S2962" t="s">
        <v>7114</v>
      </c>
    </row>
    <row r="2963" spans="1:19">
      <c r="A2963" t="s">
        <v>7115</v>
      </c>
      <c r="B2963" s="1">
        <v>43697</v>
      </c>
      <c r="C2963" t="s">
        <v>33</v>
      </c>
      <c r="D2963">
        <v>72</v>
      </c>
      <c r="E2963" t="s">
        <v>23</v>
      </c>
      <c r="F2963">
        <v>0</v>
      </c>
      <c r="G2963">
        <v>3</v>
      </c>
      <c r="H2963" t="s">
        <v>3686</v>
      </c>
      <c r="I2963">
        <v>4999</v>
      </c>
      <c r="J2963">
        <v>5</v>
      </c>
      <c r="K2963">
        <v>72</v>
      </c>
      <c r="M2963" t="s">
        <v>23</v>
      </c>
      <c r="N2963" t="s">
        <v>23</v>
      </c>
      <c r="O2963" t="s">
        <v>49</v>
      </c>
      <c r="P2963" t="s">
        <v>164</v>
      </c>
      <c r="Q2963" t="s">
        <v>50</v>
      </c>
      <c r="R2963" t="s">
        <v>782</v>
      </c>
      <c r="S2963" t="s">
        <v>7116</v>
      </c>
    </row>
    <row r="2964" spans="1:19">
      <c r="A2964" t="s">
        <v>7117</v>
      </c>
      <c r="B2964" s="1">
        <v>43770</v>
      </c>
      <c r="C2964" t="s">
        <v>33</v>
      </c>
      <c r="D2964">
        <v>64</v>
      </c>
      <c r="E2964" t="s">
        <v>23</v>
      </c>
      <c r="F2964">
        <v>0</v>
      </c>
      <c r="G2964">
        <v>3</v>
      </c>
      <c r="H2964" t="s">
        <v>3686</v>
      </c>
      <c r="I2964">
        <v>5128</v>
      </c>
      <c r="J2964">
        <v>7</v>
      </c>
      <c r="K2964">
        <v>69</v>
      </c>
      <c r="M2964" t="s">
        <v>23</v>
      </c>
      <c r="N2964" t="s">
        <v>23</v>
      </c>
      <c r="O2964" t="s">
        <v>56</v>
      </c>
      <c r="P2964" t="s">
        <v>164</v>
      </c>
      <c r="Q2964" t="s">
        <v>50</v>
      </c>
      <c r="R2964" t="s">
        <v>5884</v>
      </c>
      <c r="S2964" t="s">
        <v>7118</v>
      </c>
    </row>
    <row r="2965" spans="1:19">
      <c r="A2965" t="s">
        <v>7119</v>
      </c>
      <c r="B2965" s="1">
        <v>44857</v>
      </c>
      <c r="C2965" t="s">
        <v>33</v>
      </c>
      <c r="D2965">
        <v>61</v>
      </c>
      <c r="E2965" t="s">
        <v>23</v>
      </c>
      <c r="F2965">
        <v>0</v>
      </c>
      <c r="G2965">
        <v>3</v>
      </c>
      <c r="H2965" t="s">
        <v>3686</v>
      </c>
      <c r="I2965">
        <v>5408</v>
      </c>
      <c r="J2965">
        <v>10</v>
      </c>
      <c r="K2965">
        <v>34</v>
      </c>
      <c r="M2965" t="s">
        <v>23</v>
      </c>
      <c r="N2965" t="s">
        <v>39</v>
      </c>
      <c r="P2965" t="s">
        <v>164</v>
      </c>
      <c r="Q2965" t="s">
        <v>50</v>
      </c>
      <c r="R2965" t="s">
        <v>1062</v>
      </c>
      <c r="S2965" t="s">
        <v>7120</v>
      </c>
    </row>
    <row r="2966" spans="1:19">
      <c r="A2966" t="s">
        <v>7121</v>
      </c>
      <c r="B2966" s="1">
        <v>44987</v>
      </c>
      <c r="C2966" t="s">
        <v>22</v>
      </c>
      <c r="D2966">
        <v>47</v>
      </c>
      <c r="E2966" t="s">
        <v>23</v>
      </c>
      <c r="F2966">
        <v>0</v>
      </c>
      <c r="G2966">
        <v>3</v>
      </c>
      <c r="H2966" t="s">
        <v>3686</v>
      </c>
      <c r="I2966">
        <v>3664</v>
      </c>
      <c r="J2966">
        <v>4</v>
      </c>
      <c r="K2966">
        <v>29</v>
      </c>
      <c r="L2966" t="s">
        <v>40</v>
      </c>
      <c r="M2966" t="s">
        <v>39</v>
      </c>
      <c r="N2966" t="s">
        <v>23</v>
      </c>
      <c r="O2966" t="s">
        <v>49</v>
      </c>
      <c r="P2966" t="s">
        <v>26</v>
      </c>
      <c r="Q2966" t="s">
        <v>50</v>
      </c>
      <c r="R2966" t="s">
        <v>7122</v>
      </c>
      <c r="S2966" t="s">
        <v>7123</v>
      </c>
    </row>
    <row r="2967" spans="1:19">
      <c r="A2967" t="s">
        <v>7124</v>
      </c>
      <c r="B2967" s="1">
        <v>45577</v>
      </c>
      <c r="C2967" t="s">
        <v>33</v>
      </c>
      <c r="D2967">
        <v>41</v>
      </c>
      <c r="E2967" t="s">
        <v>39</v>
      </c>
      <c r="F2967">
        <v>0</v>
      </c>
      <c r="G2967">
        <v>3</v>
      </c>
      <c r="H2967" t="s">
        <v>3686</v>
      </c>
      <c r="I2967">
        <v>3180</v>
      </c>
      <c r="J2967">
        <v>0</v>
      </c>
      <c r="K2967">
        <v>10</v>
      </c>
      <c r="L2967" t="s">
        <v>97</v>
      </c>
      <c r="M2967" t="s">
        <v>39</v>
      </c>
      <c r="N2967" t="s">
        <v>23</v>
      </c>
      <c r="O2967" t="s">
        <v>56</v>
      </c>
      <c r="P2967" t="s">
        <v>164</v>
      </c>
      <c r="Q2967" t="s">
        <v>84</v>
      </c>
      <c r="R2967" t="s">
        <v>886</v>
      </c>
      <c r="S2967" t="s">
        <v>7125</v>
      </c>
    </row>
    <row r="2968" spans="1:19">
      <c r="A2968" t="s">
        <v>7126</v>
      </c>
      <c r="B2968" s="1">
        <v>44624</v>
      </c>
      <c r="C2968" t="s">
        <v>33</v>
      </c>
      <c r="D2968">
        <v>53</v>
      </c>
      <c r="E2968" t="s">
        <v>23</v>
      </c>
      <c r="F2968">
        <v>0</v>
      </c>
      <c r="G2968">
        <v>3</v>
      </c>
      <c r="H2968" t="s">
        <v>3686</v>
      </c>
      <c r="I2968">
        <v>5325</v>
      </c>
      <c r="J2968">
        <v>3</v>
      </c>
      <c r="K2968">
        <v>41</v>
      </c>
      <c r="M2968" t="s">
        <v>23</v>
      </c>
      <c r="N2968" t="s">
        <v>23</v>
      </c>
      <c r="O2968" t="s">
        <v>25</v>
      </c>
      <c r="P2968" t="s">
        <v>202</v>
      </c>
      <c r="Q2968" t="s">
        <v>27</v>
      </c>
      <c r="R2968" t="s">
        <v>1935</v>
      </c>
      <c r="S2968" t="s">
        <v>7127</v>
      </c>
    </row>
    <row r="2969" spans="1:19">
      <c r="A2969" t="s">
        <v>7128</v>
      </c>
      <c r="B2969" s="1">
        <v>44609</v>
      </c>
      <c r="C2969" t="s">
        <v>33</v>
      </c>
      <c r="D2969">
        <v>51</v>
      </c>
      <c r="E2969" t="s">
        <v>39</v>
      </c>
      <c r="F2969">
        <v>0</v>
      </c>
      <c r="G2969">
        <v>3</v>
      </c>
      <c r="H2969" t="s">
        <v>3686</v>
      </c>
      <c r="I2969">
        <v>3179</v>
      </c>
      <c r="J2969">
        <v>0</v>
      </c>
      <c r="K2969">
        <v>42</v>
      </c>
      <c r="M2969" t="s">
        <v>39</v>
      </c>
      <c r="N2969" t="s">
        <v>23</v>
      </c>
      <c r="O2969" t="s">
        <v>49</v>
      </c>
      <c r="P2969" t="s">
        <v>202</v>
      </c>
      <c r="Q2969" t="s">
        <v>27</v>
      </c>
      <c r="R2969" t="s">
        <v>1881</v>
      </c>
      <c r="S2969" t="s">
        <v>7129</v>
      </c>
    </row>
    <row r="2970" spans="1:19">
      <c r="A2970" t="s">
        <v>7130</v>
      </c>
      <c r="B2970" s="1">
        <v>45511</v>
      </c>
      <c r="C2970" t="s">
        <v>22</v>
      </c>
      <c r="D2970">
        <v>42</v>
      </c>
      <c r="E2970" t="s">
        <v>39</v>
      </c>
      <c r="F2970">
        <v>0</v>
      </c>
      <c r="G2970">
        <v>3</v>
      </c>
      <c r="H2970" t="s">
        <v>3686</v>
      </c>
      <c r="I2970">
        <v>4018</v>
      </c>
      <c r="J2970">
        <v>0</v>
      </c>
      <c r="K2970">
        <v>12</v>
      </c>
      <c r="M2970" t="s">
        <v>23</v>
      </c>
      <c r="N2970" t="s">
        <v>39</v>
      </c>
      <c r="P2970" t="s">
        <v>202</v>
      </c>
      <c r="Q2970" t="s">
        <v>50</v>
      </c>
      <c r="R2970" t="s">
        <v>2056</v>
      </c>
      <c r="S2970" t="s">
        <v>7131</v>
      </c>
    </row>
    <row r="2971" spans="1:19">
      <c r="A2971" t="s">
        <v>7132</v>
      </c>
      <c r="B2971" s="1">
        <v>43701</v>
      </c>
      <c r="C2971" t="s">
        <v>22</v>
      </c>
      <c r="D2971">
        <v>22</v>
      </c>
      <c r="E2971" t="s">
        <v>23</v>
      </c>
      <c r="F2971">
        <v>2</v>
      </c>
      <c r="G2971">
        <v>3</v>
      </c>
      <c r="H2971" t="s">
        <v>3686</v>
      </c>
      <c r="I2971">
        <v>6499</v>
      </c>
      <c r="J2971">
        <v>1</v>
      </c>
      <c r="K2971">
        <v>72</v>
      </c>
      <c r="M2971" t="s">
        <v>23</v>
      </c>
      <c r="N2971" t="s">
        <v>39</v>
      </c>
      <c r="P2971" t="s">
        <v>164</v>
      </c>
      <c r="Q2971" t="s">
        <v>27</v>
      </c>
      <c r="R2971" t="s">
        <v>168</v>
      </c>
      <c r="S2971" t="s">
        <v>7133</v>
      </c>
    </row>
    <row r="2972" spans="1:19">
      <c r="A2972" t="s">
        <v>7134</v>
      </c>
      <c r="B2972" s="1">
        <v>45217</v>
      </c>
      <c r="C2972" t="s">
        <v>22</v>
      </c>
      <c r="D2972">
        <v>62</v>
      </c>
      <c r="E2972" t="s">
        <v>39</v>
      </c>
      <c r="F2972">
        <v>0</v>
      </c>
      <c r="G2972">
        <v>3</v>
      </c>
      <c r="H2972" t="s">
        <v>3686</v>
      </c>
      <c r="I2972">
        <v>2729</v>
      </c>
      <c r="J2972">
        <v>0</v>
      </c>
      <c r="K2972">
        <v>22</v>
      </c>
      <c r="M2972" t="s">
        <v>23</v>
      </c>
      <c r="N2972" t="s">
        <v>23</v>
      </c>
      <c r="O2972" t="s">
        <v>49</v>
      </c>
      <c r="P2972" t="s">
        <v>26</v>
      </c>
      <c r="Q2972" t="s">
        <v>84</v>
      </c>
      <c r="R2972" t="s">
        <v>456</v>
      </c>
      <c r="S2972" t="s">
        <v>7135</v>
      </c>
    </row>
    <row r="2973" spans="1:19">
      <c r="A2973" t="s">
        <v>7136</v>
      </c>
      <c r="B2973" s="1">
        <v>44401</v>
      </c>
      <c r="C2973" t="s">
        <v>22</v>
      </c>
      <c r="D2973">
        <v>30</v>
      </c>
      <c r="E2973" t="s">
        <v>23</v>
      </c>
      <c r="F2973">
        <v>0</v>
      </c>
      <c r="G2973">
        <v>3</v>
      </c>
      <c r="H2973" t="s">
        <v>3686</v>
      </c>
      <c r="I2973">
        <v>5698</v>
      </c>
      <c r="J2973">
        <v>1</v>
      </c>
      <c r="K2973">
        <v>49</v>
      </c>
      <c r="L2973" t="s">
        <v>142</v>
      </c>
      <c r="M2973" t="s">
        <v>23</v>
      </c>
      <c r="N2973" t="s">
        <v>23</v>
      </c>
      <c r="O2973" t="s">
        <v>25</v>
      </c>
      <c r="P2973" t="s">
        <v>26</v>
      </c>
      <c r="Q2973" t="s">
        <v>27</v>
      </c>
      <c r="R2973" t="s">
        <v>410</v>
      </c>
      <c r="S2973" t="s">
        <v>7137</v>
      </c>
    </row>
    <row r="2974" spans="1:19">
      <c r="A2974" t="s">
        <v>7138</v>
      </c>
      <c r="B2974" s="1">
        <v>44065</v>
      </c>
      <c r="C2974" t="s">
        <v>33</v>
      </c>
      <c r="D2974">
        <v>44</v>
      </c>
      <c r="E2974" t="s">
        <v>23</v>
      </c>
      <c r="F2974">
        <v>0</v>
      </c>
      <c r="G2974">
        <v>3</v>
      </c>
      <c r="H2974" t="s">
        <v>3686</v>
      </c>
      <c r="I2974">
        <v>5267</v>
      </c>
      <c r="J2974">
        <v>8</v>
      </c>
      <c r="K2974">
        <v>60</v>
      </c>
      <c r="L2974" t="s">
        <v>142</v>
      </c>
      <c r="M2974" t="s">
        <v>23</v>
      </c>
      <c r="N2974" t="s">
        <v>23</v>
      </c>
      <c r="O2974" t="s">
        <v>25</v>
      </c>
      <c r="P2974" t="s">
        <v>26</v>
      </c>
      <c r="Q2974" t="s">
        <v>50</v>
      </c>
      <c r="R2974" t="s">
        <v>818</v>
      </c>
      <c r="S2974" t="s">
        <v>7139</v>
      </c>
    </row>
    <row r="2975" spans="1:19">
      <c r="A2975" t="s">
        <v>7140</v>
      </c>
      <c r="B2975" s="1">
        <v>43684</v>
      </c>
      <c r="C2975" t="s">
        <v>33</v>
      </c>
      <c r="D2975">
        <v>25</v>
      </c>
      <c r="E2975" t="s">
        <v>23</v>
      </c>
      <c r="F2975">
        <v>0</v>
      </c>
      <c r="G2975">
        <v>3</v>
      </c>
      <c r="H2975" t="s">
        <v>3686</v>
      </c>
      <c r="I2975">
        <v>5551</v>
      </c>
      <c r="J2975">
        <v>0</v>
      </c>
      <c r="K2975">
        <v>72</v>
      </c>
      <c r="M2975" t="s">
        <v>23</v>
      </c>
      <c r="N2975" t="s">
        <v>23</v>
      </c>
      <c r="O2975" t="s">
        <v>25</v>
      </c>
      <c r="P2975" t="s">
        <v>164</v>
      </c>
      <c r="Q2975" t="s">
        <v>27</v>
      </c>
      <c r="R2975" t="s">
        <v>1762</v>
      </c>
      <c r="S2975" t="s">
        <v>7141</v>
      </c>
    </row>
    <row r="2976" spans="1:19">
      <c r="A2976" t="s">
        <v>7142</v>
      </c>
      <c r="B2976" s="1">
        <v>44607</v>
      </c>
      <c r="C2976" t="s">
        <v>22</v>
      </c>
      <c r="D2976">
        <v>30</v>
      </c>
      <c r="E2976" t="s">
        <v>23</v>
      </c>
      <c r="F2976">
        <v>0</v>
      </c>
      <c r="G2976">
        <v>3</v>
      </c>
      <c r="H2976" t="s">
        <v>3686</v>
      </c>
      <c r="I2976">
        <v>4397</v>
      </c>
      <c r="J2976">
        <v>1</v>
      </c>
      <c r="K2976">
        <v>42</v>
      </c>
      <c r="L2976" t="s">
        <v>142</v>
      </c>
      <c r="M2976" t="s">
        <v>23</v>
      </c>
      <c r="N2976" t="s">
        <v>23</v>
      </c>
      <c r="O2976" t="s">
        <v>56</v>
      </c>
      <c r="P2976" t="s">
        <v>202</v>
      </c>
      <c r="Q2976" t="s">
        <v>50</v>
      </c>
      <c r="R2976" t="s">
        <v>2034</v>
      </c>
      <c r="S2976" t="s">
        <v>7143</v>
      </c>
    </row>
    <row r="2977" spans="1:19">
      <c r="A2977" t="s">
        <v>7144</v>
      </c>
      <c r="B2977" s="1">
        <v>45755</v>
      </c>
      <c r="C2977" t="s">
        <v>33</v>
      </c>
      <c r="D2977">
        <v>27</v>
      </c>
      <c r="E2977" t="s">
        <v>39</v>
      </c>
      <c r="F2977">
        <v>0</v>
      </c>
      <c r="G2977">
        <v>3</v>
      </c>
      <c r="H2977" t="s">
        <v>3686</v>
      </c>
      <c r="I2977">
        <v>2841</v>
      </c>
      <c r="J2977">
        <v>0</v>
      </c>
      <c r="K2977">
        <v>4</v>
      </c>
      <c r="L2977" t="s">
        <v>48</v>
      </c>
      <c r="M2977" t="s">
        <v>23</v>
      </c>
      <c r="N2977" t="s">
        <v>23</v>
      </c>
      <c r="O2977" t="s">
        <v>25</v>
      </c>
      <c r="P2977" t="s">
        <v>26</v>
      </c>
      <c r="Q2977" t="s">
        <v>27</v>
      </c>
      <c r="R2977" t="s">
        <v>595</v>
      </c>
      <c r="S2977" t="s">
        <v>7145</v>
      </c>
    </row>
    <row r="2978" spans="1:19">
      <c r="A2978" t="s">
        <v>7146</v>
      </c>
      <c r="B2978" s="1">
        <v>43959</v>
      </c>
      <c r="C2978" t="s">
        <v>22</v>
      </c>
      <c r="D2978">
        <v>35</v>
      </c>
      <c r="E2978" t="s">
        <v>23</v>
      </c>
      <c r="F2978">
        <v>0</v>
      </c>
      <c r="G2978">
        <v>3</v>
      </c>
      <c r="H2978" t="s">
        <v>3686</v>
      </c>
      <c r="I2978">
        <v>5113</v>
      </c>
      <c r="J2978">
        <v>3</v>
      </c>
      <c r="K2978">
        <v>63</v>
      </c>
      <c r="L2978" t="s">
        <v>142</v>
      </c>
      <c r="M2978" t="s">
        <v>23</v>
      </c>
      <c r="N2978" t="s">
        <v>23</v>
      </c>
      <c r="O2978" t="s">
        <v>49</v>
      </c>
      <c r="P2978" t="s">
        <v>164</v>
      </c>
      <c r="Q2978" t="s">
        <v>50</v>
      </c>
      <c r="R2978" t="s">
        <v>1314</v>
      </c>
      <c r="S2978" t="s">
        <v>7147</v>
      </c>
    </row>
    <row r="2979" spans="1:19">
      <c r="A2979" t="s">
        <v>7148</v>
      </c>
      <c r="B2979" s="1">
        <v>45170</v>
      </c>
      <c r="C2979" t="s">
        <v>22</v>
      </c>
      <c r="D2979">
        <v>21</v>
      </c>
      <c r="E2979" t="s">
        <v>39</v>
      </c>
      <c r="F2979">
        <v>0</v>
      </c>
      <c r="G2979">
        <v>3</v>
      </c>
      <c r="H2979" t="s">
        <v>3686</v>
      </c>
      <c r="I2979">
        <v>3515</v>
      </c>
      <c r="J2979">
        <v>0</v>
      </c>
      <c r="K2979">
        <v>23</v>
      </c>
      <c r="M2979" t="s">
        <v>23</v>
      </c>
      <c r="N2979" t="s">
        <v>23</v>
      </c>
      <c r="O2979" t="s">
        <v>25</v>
      </c>
      <c r="P2979" t="s">
        <v>202</v>
      </c>
      <c r="Q2979" t="s">
        <v>50</v>
      </c>
      <c r="R2979" t="s">
        <v>883</v>
      </c>
      <c r="S2979" t="s">
        <v>7149</v>
      </c>
    </row>
    <row r="2980" spans="1:19">
      <c r="A2980" t="s">
        <v>7150</v>
      </c>
      <c r="B2980" s="1">
        <v>43762</v>
      </c>
      <c r="C2980" t="s">
        <v>7151</v>
      </c>
      <c r="D2980">
        <v>52</v>
      </c>
      <c r="E2980" t="s">
        <v>23</v>
      </c>
      <c r="F2980">
        <v>2</v>
      </c>
      <c r="G2980">
        <v>3</v>
      </c>
      <c r="H2980" t="s">
        <v>3686</v>
      </c>
      <c r="I2980">
        <v>4226</v>
      </c>
      <c r="J2980">
        <v>10</v>
      </c>
      <c r="K2980">
        <v>70</v>
      </c>
      <c r="M2980" t="s">
        <v>23</v>
      </c>
      <c r="N2980" t="s">
        <v>23</v>
      </c>
      <c r="O2980" t="s">
        <v>25</v>
      </c>
      <c r="P2980" t="s">
        <v>164</v>
      </c>
      <c r="Q2980" t="s">
        <v>50</v>
      </c>
      <c r="R2980" t="s">
        <v>1633</v>
      </c>
      <c r="S2980" t="s">
        <v>7152</v>
      </c>
    </row>
    <row r="2981" spans="1:19">
      <c r="A2981" t="s">
        <v>7153</v>
      </c>
      <c r="B2981" s="1">
        <v>44513</v>
      </c>
      <c r="C2981" t="s">
        <v>22</v>
      </c>
      <c r="D2981">
        <v>24</v>
      </c>
      <c r="E2981" t="s">
        <v>23</v>
      </c>
      <c r="F2981">
        <v>2</v>
      </c>
      <c r="G2981">
        <v>3</v>
      </c>
      <c r="H2981" t="s">
        <v>3686</v>
      </c>
      <c r="I2981">
        <v>4210</v>
      </c>
      <c r="J2981">
        <v>3</v>
      </c>
      <c r="K2981">
        <v>45</v>
      </c>
      <c r="L2981" t="s">
        <v>142</v>
      </c>
      <c r="M2981" t="s">
        <v>23</v>
      </c>
      <c r="N2981" t="s">
        <v>39</v>
      </c>
      <c r="P2981" t="s">
        <v>164</v>
      </c>
      <c r="Q2981" t="s">
        <v>50</v>
      </c>
      <c r="R2981" t="s">
        <v>1228</v>
      </c>
      <c r="S2981" t="s">
        <v>7154</v>
      </c>
    </row>
    <row r="2982" spans="1:19">
      <c r="A2982" t="s">
        <v>7155</v>
      </c>
      <c r="B2982" s="1">
        <v>44872</v>
      </c>
      <c r="C2982" t="s">
        <v>33</v>
      </c>
      <c r="D2982">
        <v>23</v>
      </c>
      <c r="E2982" t="s">
        <v>23</v>
      </c>
      <c r="F2982">
        <v>3</v>
      </c>
      <c r="G2982">
        <v>3</v>
      </c>
      <c r="H2982" t="s">
        <v>3686</v>
      </c>
      <c r="I2982">
        <v>3342</v>
      </c>
      <c r="J2982">
        <v>3</v>
      </c>
      <c r="K2982">
        <v>33</v>
      </c>
      <c r="M2982" t="s">
        <v>23</v>
      </c>
      <c r="N2982" t="s">
        <v>39</v>
      </c>
      <c r="P2982" t="s">
        <v>202</v>
      </c>
      <c r="Q2982" t="s">
        <v>50</v>
      </c>
      <c r="R2982" t="s">
        <v>1163</v>
      </c>
      <c r="S2982" t="s">
        <v>7156</v>
      </c>
    </row>
    <row r="2983" spans="1:19">
      <c r="A2983" t="s">
        <v>7157</v>
      </c>
      <c r="B2983" s="1">
        <v>44106</v>
      </c>
      <c r="C2983" t="s">
        <v>33</v>
      </c>
      <c r="D2983">
        <v>24</v>
      </c>
      <c r="E2983" t="s">
        <v>23</v>
      </c>
      <c r="F2983">
        <v>0</v>
      </c>
      <c r="G2983">
        <v>3</v>
      </c>
      <c r="H2983" t="s">
        <v>3686</v>
      </c>
      <c r="I2983">
        <v>5269</v>
      </c>
      <c r="J2983">
        <v>8</v>
      </c>
      <c r="K2983">
        <v>58</v>
      </c>
      <c r="M2983" t="s">
        <v>23</v>
      </c>
      <c r="N2983" t="s">
        <v>23</v>
      </c>
      <c r="O2983" t="s">
        <v>56</v>
      </c>
      <c r="P2983" t="s">
        <v>202</v>
      </c>
      <c r="Q2983" t="s">
        <v>27</v>
      </c>
      <c r="R2983" t="s">
        <v>7158</v>
      </c>
      <c r="S2983" t="s">
        <v>7159</v>
      </c>
    </row>
    <row r="2984" spans="1:19">
      <c r="A2984" t="s">
        <v>7160</v>
      </c>
      <c r="B2984" s="1">
        <v>45294</v>
      </c>
      <c r="C2984" t="s">
        <v>22</v>
      </c>
      <c r="D2984">
        <v>53</v>
      </c>
      <c r="E2984" t="s">
        <v>39</v>
      </c>
      <c r="F2984">
        <v>0</v>
      </c>
      <c r="G2984">
        <v>3</v>
      </c>
      <c r="H2984" t="s">
        <v>3686</v>
      </c>
      <c r="I2984">
        <v>4519</v>
      </c>
      <c r="J2984">
        <v>0</v>
      </c>
      <c r="K2984">
        <v>19</v>
      </c>
      <c r="M2984" t="s">
        <v>23</v>
      </c>
      <c r="N2984" t="s">
        <v>23</v>
      </c>
      <c r="O2984" t="s">
        <v>49</v>
      </c>
      <c r="P2984" t="s">
        <v>26</v>
      </c>
      <c r="Q2984" t="s">
        <v>27</v>
      </c>
      <c r="R2984" t="s">
        <v>2316</v>
      </c>
      <c r="S2984" t="s">
        <v>7161</v>
      </c>
    </row>
    <row r="2985" spans="1:19">
      <c r="A2985" t="s">
        <v>7162</v>
      </c>
      <c r="B2985" s="1">
        <v>43816</v>
      </c>
      <c r="C2985" t="s">
        <v>22</v>
      </c>
      <c r="D2985">
        <v>40</v>
      </c>
      <c r="E2985" t="s">
        <v>39</v>
      </c>
      <c r="F2985">
        <v>0</v>
      </c>
      <c r="G2985">
        <v>3</v>
      </c>
      <c r="H2985" t="s">
        <v>3686</v>
      </c>
      <c r="I2985">
        <v>5228</v>
      </c>
      <c r="J2985">
        <v>0</v>
      </c>
      <c r="K2985">
        <v>68</v>
      </c>
      <c r="M2985" t="s">
        <v>23</v>
      </c>
      <c r="N2985" t="s">
        <v>23</v>
      </c>
      <c r="O2985" t="s">
        <v>25</v>
      </c>
      <c r="P2985" t="s">
        <v>164</v>
      </c>
      <c r="Q2985" t="s">
        <v>27</v>
      </c>
      <c r="R2985" t="s">
        <v>3670</v>
      </c>
      <c r="S2985" t="s">
        <v>7163</v>
      </c>
    </row>
    <row r="2986" spans="1:19">
      <c r="A2986" t="s">
        <v>7164</v>
      </c>
      <c r="B2986" s="1">
        <v>44320</v>
      </c>
      <c r="C2986" t="s">
        <v>22</v>
      </c>
      <c r="D2986">
        <v>33</v>
      </c>
      <c r="E2986" t="s">
        <v>23</v>
      </c>
      <c r="F2986">
        <v>0</v>
      </c>
      <c r="G2986">
        <v>3</v>
      </c>
      <c r="H2986" t="s">
        <v>3686</v>
      </c>
      <c r="I2986">
        <v>5340</v>
      </c>
      <c r="J2986">
        <v>1</v>
      </c>
      <c r="K2986">
        <v>51</v>
      </c>
      <c r="L2986" t="s">
        <v>142</v>
      </c>
      <c r="M2986" t="s">
        <v>23</v>
      </c>
      <c r="N2986" t="s">
        <v>23</v>
      </c>
      <c r="O2986" t="s">
        <v>49</v>
      </c>
      <c r="P2986" t="s">
        <v>164</v>
      </c>
      <c r="Q2986" t="s">
        <v>50</v>
      </c>
      <c r="R2986" t="s">
        <v>4796</v>
      </c>
      <c r="S2986" t="s">
        <v>7165</v>
      </c>
    </row>
    <row r="2987" spans="1:19">
      <c r="A2987" t="s">
        <v>7166</v>
      </c>
      <c r="B2987" s="1">
        <v>43726</v>
      </c>
      <c r="C2987" t="s">
        <v>22</v>
      </c>
      <c r="D2987">
        <v>41</v>
      </c>
      <c r="E2987" t="s">
        <v>23</v>
      </c>
      <c r="F2987">
        <v>1</v>
      </c>
      <c r="G2987">
        <v>3</v>
      </c>
      <c r="H2987" t="s">
        <v>3686</v>
      </c>
      <c r="I2987">
        <v>6481</v>
      </c>
      <c r="J2987">
        <v>5</v>
      </c>
      <c r="K2987">
        <v>71</v>
      </c>
      <c r="L2987" t="s">
        <v>316</v>
      </c>
      <c r="M2987" t="s">
        <v>23</v>
      </c>
      <c r="N2987" t="s">
        <v>23</v>
      </c>
      <c r="O2987" t="s">
        <v>25</v>
      </c>
      <c r="P2987" t="s">
        <v>164</v>
      </c>
      <c r="Q2987" t="s">
        <v>27</v>
      </c>
      <c r="R2987" t="s">
        <v>7167</v>
      </c>
      <c r="S2987" t="s">
        <v>7168</v>
      </c>
    </row>
    <row r="2988" spans="1:19">
      <c r="A2988" t="s">
        <v>7169</v>
      </c>
      <c r="B2988" s="1">
        <v>45850</v>
      </c>
      <c r="C2988" t="s">
        <v>22</v>
      </c>
      <c r="D2988">
        <v>46</v>
      </c>
      <c r="E2988" t="s">
        <v>23</v>
      </c>
      <c r="F2988">
        <v>1</v>
      </c>
      <c r="G2988">
        <v>3</v>
      </c>
      <c r="H2988" t="s">
        <v>3751</v>
      </c>
      <c r="I2988">
        <v>5133</v>
      </c>
      <c r="J2988">
        <v>10</v>
      </c>
      <c r="K2988">
        <v>1</v>
      </c>
      <c r="M2988" t="s">
        <v>23</v>
      </c>
      <c r="N2988" t="s">
        <v>23</v>
      </c>
      <c r="O2988" t="s">
        <v>25</v>
      </c>
      <c r="P2988" t="s">
        <v>26</v>
      </c>
      <c r="Q2988" t="s">
        <v>50</v>
      </c>
      <c r="R2988" t="s">
        <v>1094</v>
      </c>
      <c r="S2988" t="s">
        <v>7170</v>
      </c>
    </row>
    <row r="2989" spans="1:19">
      <c r="A2989" t="s">
        <v>7171</v>
      </c>
      <c r="B2989" s="1">
        <v>45574</v>
      </c>
      <c r="C2989" t="s">
        <v>33</v>
      </c>
      <c r="D2989">
        <v>60</v>
      </c>
      <c r="E2989" t="s">
        <v>39</v>
      </c>
      <c r="F2989">
        <v>0</v>
      </c>
      <c r="G2989">
        <v>3</v>
      </c>
      <c r="H2989" t="s">
        <v>3686</v>
      </c>
      <c r="I2989">
        <v>5949</v>
      </c>
      <c r="J2989">
        <v>0</v>
      </c>
      <c r="K2989">
        <v>10</v>
      </c>
      <c r="L2989" t="s">
        <v>97</v>
      </c>
      <c r="M2989" t="s">
        <v>23</v>
      </c>
      <c r="N2989" t="s">
        <v>39</v>
      </c>
      <c r="P2989" t="s">
        <v>26</v>
      </c>
      <c r="Q2989" t="s">
        <v>50</v>
      </c>
      <c r="R2989" t="s">
        <v>1987</v>
      </c>
      <c r="S2989" t="s">
        <v>7172</v>
      </c>
    </row>
    <row r="2990" spans="1:19">
      <c r="A2990" t="s">
        <v>7173</v>
      </c>
      <c r="B2990" s="1">
        <v>45572</v>
      </c>
      <c r="C2990" t="s">
        <v>22</v>
      </c>
      <c r="D2990">
        <v>24</v>
      </c>
      <c r="E2990" t="s">
        <v>39</v>
      </c>
      <c r="F2990">
        <v>0</v>
      </c>
      <c r="G2990">
        <v>3</v>
      </c>
      <c r="H2990" t="s">
        <v>3686</v>
      </c>
      <c r="I2990">
        <v>3926</v>
      </c>
      <c r="J2990">
        <v>0</v>
      </c>
      <c r="K2990">
        <v>10</v>
      </c>
      <c r="L2990" t="s">
        <v>97</v>
      </c>
      <c r="M2990" t="s">
        <v>23</v>
      </c>
      <c r="N2990" t="s">
        <v>39</v>
      </c>
      <c r="P2990" t="s">
        <v>26</v>
      </c>
      <c r="Q2990" t="s">
        <v>50</v>
      </c>
      <c r="R2990" t="s">
        <v>2664</v>
      </c>
      <c r="S2990" t="s">
        <v>7174</v>
      </c>
    </row>
    <row r="2991" spans="1:19">
      <c r="A2991" t="s">
        <v>7175</v>
      </c>
      <c r="B2991" s="1">
        <v>45857</v>
      </c>
      <c r="C2991" t="s">
        <v>22</v>
      </c>
      <c r="D2991">
        <v>52</v>
      </c>
      <c r="E2991" t="s">
        <v>39</v>
      </c>
      <c r="F2991">
        <v>0</v>
      </c>
      <c r="G2991">
        <v>3</v>
      </c>
      <c r="H2991" t="s">
        <v>3751</v>
      </c>
      <c r="I2991">
        <v>2285</v>
      </c>
      <c r="J2991">
        <v>0</v>
      </c>
      <c r="K2991">
        <v>1</v>
      </c>
      <c r="L2991" t="s">
        <v>48</v>
      </c>
      <c r="M2991" t="s">
        <v>23</v>
      </c>
      <c r="N2991" t="s">
        <v>39</v>
      </c>
      <c r="P2991" t="s">
        <v>26</v>
      </c>
      <c r="Q2991" t="s">
        <v>27</v>
      </c>
      <c r="R2991" t="s">
        <v>431</v>
      </c>
      <c r="S2991" t="s">
        <v>2692</v>
      </c>
    </row>
    <row r="2992" spans="1:19">
      <c r="A2992" t="s">
        <v>7176</v>
      </c>
      <c r="B2992" s="1">
        <v>44056</v>
      </c>
      <c r="C2992" t="s">
        <v>7177</v>
      </c>
      <c r="D2992">
        <v>49</v>
      </c>
      <c r="E2992" t="s">
        <v>39</v>
      </c>
      <c r="F2992">
        <v>0</v>
      </c>
      <c r="G2992">
        <v>3</v>
      </c>
      <c r="H2992" t="s">
        <v>3686</v>
      </c>
      <c r="I2992">
        <v>4260</v>
      </c>
      <c r="J2992">
        <v>0</v>
      </c>
      <c r="K2992">
        <v>60</v>
      </c>
      <c r="M2992" t="s">
        <v>23</v>
      </c>
      <c r="N2992" t="s">
        <v>23</v>
      </c>
      <c r="O2992" t="s">
        <v>49</v>
      </c>
      <c r="P2992" t="s">
        <v>202</v>
      </c>
      <c r="Q2992" t="s">
        <v>50</v>
      </c>
      <c r="R2992" t="s">
        <v>1965</v>
      </c>
      <c r="S2992" t="s">
        <v>7178</v>
      </c>
    </row>
    <row r="2993" spans="1:19">
      <c r="A2993" t="s">
        <v>7179</v>
      </c>
      <c r="B2993" s="1">
        <v>45514</v>
      </c>
      <c r="C2993" t="s">
        <v>33</v>
      </c>
      <c r="D2993">
        <v>47</v>
      </c>
      <c r="E2993" t="s">
        <v>39</v>
      </c>
      <c r="F2993">
        <v>0</v>
      </c>
      <c r="G2993">
        <v>3</v>
      </c>
      <c r="H2993" t="s">
        <v>3686</v>
      </c>
      <c r="I2993">
        <v>3445</v>
      </c>
      <c r="J2993">
        <v>0</v>
      </c>
      <c r="K2993">
        <v>12</v>
      </c>
      <c r="L2993" t="s">
        <v>97</v>
      </c>
      <c r="M2993" t="s">
        <v>23</v>
      </c>
      <c r="N2993" t="s">
        <v>23</v>
      </c>
      <c r="O2993" t="s">
        <v>25</v>
      </c>
      <c r="P2993" t="s">
        <v>26</v>
      </c>
      <c r="Q2993" t="s">
        <v>50</v>
      </c>
      <c r="R2993" t="s">
        <v>1268</v>
      </c>
      <c r="S2993" t="s">
        <v>7180</v>
      </c>
    </row>
    <row r="2994" spans="1:19">
      <c r="A2994" t="s">
        <v>7181</v>
      </c>
      <c r="B2994" s="1">
        <v>43709</v>
      </c>
      <c r="C2994" t="s">
        <v>22</v>
      </c>
      <c r="D2994">
        <v>42</v>
      </c>
      <c r="E2994" t="s">
        <v>23</v>
      </c>
      <c r="F2994">
        <v>3</v>
      </c>
      <c r="G2994">
        <v>3</v>
      </c>
      <c r="H2994" t="s">
        <v>3686</v>
      </c>
      <c r="I2994">
        <v>4756</v>
      </c>
      <c r="J2994">
        <v>0</v>
      </c>
      <c r="K2994">
        <v>71</v>
      </c>
      <c r="L2994" t="s">
        <v>316</v>
      </c>
      <c r="M2994" t="s">
        <v>23</v>
      </c>
      <c r="N2994" t="s">
        <v>23</v>
      </c>
      <c r="O2994" t="s">
        <v>49</v>
      </c>
      <c r="P2994" t="s">
        <v>202</v>
      </c>
      <c r="Q2994" t="s">
        <v>27</v>
      </c>
      <c r="R2994" t="s">
        <v>7182</v>
      </c>
      <c r="S2994" t="s">
        <v>7183</v>
      </c>
    </row>
    <row r="2995" spans="1:19">
      <c r="A2995" t="s">
        <v>7184</v>
      </c>
      <c r="B2995" s="1">
        <v>45086</v>
      </c>
      <c r="C2995" t="s">
        <v>22</v>
      </c>
      <c r="D2995">
        <v>26</v>
      </c>
      <c r="E2995" t="s">
        <v>39</v>
      </c>
      <c r="F2995">
        <v>0</v>
      </c>
      <c r="G2995">
        <v>3</v>
      </c>
      <c r="H2995" t="s">
        <v>3686</v>
      </c>
      <c r="I2995">
        <v>4191</v>
      </c>
      <c r="J2995">
        <v>0</v>
      </c>
      <c r="K2995">
        <v>26</v>
      </c>
      <c r="M2995" t="s">
        <v>23</v>
      </c>
      <c r="N2995" t="s">
        <v>23</v>
      </c>
      <c r="O2995" t="s">
        <v>25</v>
      </c>
      <c r="P2995" t="s">
        <v>26</v>
      </c>
      <c r="Q2995" t="s">
        <v>27</v>
      </c>
      <c r="R2995" t="s">
        <v>2299</v>
      </c>
      <c r="S2995" t="s">
        <v>7185</v>
      </c>
    </row>
    <row r="2996" spans="1:19">
      <c r="A2996" t="s">
        <v>7186</v>
      </c>
      <c r="B2996" s="1">
        <v>44116</v>
      </c>
      <c r="C2996" t="s">
        <v>33</v>
      </c>
      <c r="D2996">
        <v>28</v>
      </c>
      <c r="E2996" t="s">
        <v>23</v>
      </c>
      <c r="F2996">
        <v>2</v>
      </c>
      <c r="G2996">
        <v>3</v>
      </c>
      <c r="H2996" t="s">
        <v>3686</v>
      </c>
      <c r="I2996">
        <v>4292</v>
      </c>
      <c r="J2996">
        <v>1</v>
      </c>
      <c r="K2996">
        <v>58</v>
      </c>
      <c r="L2996" t="s">
        <v>142</v>
      </c>
      <c r="M2996" t="s">
        <v>23</v>
      </c>
      <c r="N2996" t="s">
        <v>23</v>
      </c>
      <c r="O2996" t="s">
        <v>49</v>
      </c>
      <c r="P2996" t="s">
        <v>164</v>
      </c>
      <c r="Q2996" t="s">
        <v>50</v>
      </c>
      <c r="R2996" t="s">
        <v>422</v>
      </c>
      <c r="S2996" t="s">
        <v>7187</v>
      </c>
    </row>
    <row r="2997" spans="1:19">
      <c r="A2997" t="s">
        <v>7188</v>
      </c>
      <c r="B2997" s="1">
        <v>45250</v>
      </c>
      <c r="C2997" t="s">
        <v>22</v>
      </c>
      <c r="D2997">
        <v>61</v>
      </c>
      <c r="E2997" t="s">
        <v>39</v>
      </c>
      <c r="F2997">
        <v>2</v>
      </c>
      <c r="G2997">
        <v>3</v>
      </c>
      <c r="H2997" t="s">
        <v>3686</v>
      </c>
      <c r="I2997">
        <v>4579</v>
      </c>
      <c r="J2997">
        <v>0</v>
      </c>
      <c r="K2997">
        <v>21</v>
      </c>
      <c r="L2997" t="s">
        <v>97</v>
      </c>
      <c r="M2997" t="s">
        <v>23</v>
      </c>
      <c r="N2997" t="s">
        <v>23</v>
      </c>
      <c r="O2997" t="s">
        <v>25</v>
      </c>
      <c r="P2997" t="s">
        <v>26</v>
      </c>
      <c r="Q2997" t="s">
        <v>27</v>
      </c>
      <c r="R2997" t="s">
        <v>78</v>
      </c>
      <c r="S2997" t="s">
        <v>7189</v>
      </c>
    </row>
    <row r="2998" spans="1:19">
      <c r="A2998" t="s">
        <v>7190</v>
      </c>
      <c r="B2998" s="1">
        <v>44302</v>
      </c>
      <c r="C2998" t="s">
        <v>22</v>
      </c>
      <c r="D2998">
        <v>61</v>
      </c>
      <c r="E2998" t="s">
        <v>23</v>
      </c>
      <c r="F2998">
        <v>0</v>
      </c>
      <c r="G2998">
        <v>3</v>
      </c>
      <c r="H2998" t="s">
        <v>3686</v>
      </c>
      <c r="I2998">
        <v>6069</v>
      </c>
      <c r="J2998">
        <v>3</v>
      </c>
      <c r="K2998">
        <v>52</v>
      </c>
      <c r="L2998" t="s">
        <v>142</v>
      </c>
      <c r="M2998" t="s">
        <v>23</v>
      </c>
      <c r="N2998" t="s">
        <v>23</v>
      </c>
      <c r="O2998" t="s">
        <v>25</v>
      </c>
      <c r="P2998" t="s">
        <v>164</v>
      </c>
      <c r="Q2998" t="s">
        <v>50</v>
      </c>
      <c r="R2998" t="s">
        <v>7191</v>
      </c>
      <c r="S2998" t="s">
        <v>7192</v>
      </c>
    </row>
    <row r="2999" spans="1:19">
      <c r="A2999" t="s">
        <v>7193</v>
      </c>
      <c r="B2999" s="1">
        <v>43681</v>
      </c>
      <c r="C2999" t="s">
        <v>22</v>
      </c>
      <c r="D2999">
        <v>22</v>
      </c>
      <c r="E2999" t="s">
        <v>23</v>
      </c>
      <c r="F2999">
        <v>3</v>
      </c>
      <c r="G2999">
        <v>3</v>
      </c>
      <c r="H2999" t="s">
        <v>3686</v>
      </c>
      <c r="I2999">
        <v>4331</v>
      </c>
      <c r="J2999">
        <v>4</v>
      </c>
      <c r="K2999">
        <v>72</v>
      </c>
      <c r="M2999" t="s">
        <v>23</v>
      </c>
      <c r="N2999" t="s">
        <v>23</v>
      </c>
      <c r="O2999" t="s">
        <v>25</v>
      </c>
      <c r="P2999" t="s">
        <v>164</v>
      </c>
      <c r="Q2999" t="s">
        <v>27</v>
      </c>
      <c r="R2999" t="s">
        <v>1576</v>
      </c>
      <c r="S2999" t="s">
        <v>7194</v>
      </c>
    </row>
    <row r="3000" spans="1:19">
      <c r="A3000" t="s">
        <v>7195</v>
      </c>
      <c r="B3000" s="1">
        <v>45566</v>
      </c>
      <c r="C3000" t="s">
        <v>33</v>
      </c>
      <c r="D3000">
        <v>54</v>
      </c>
      <c r="E3000" t="s">
        <v>39</v>
      </c>
      <c r="F3000">
        <v>0</v>
      </c>
      <c r="G3000">
        <v>3</v>
      </c>
      <c r="H3000" t="s">
        <v>3686</v>
      </c>
      <c r="I3000">
        <v>4883</v>
      </c>
      <c r="J3000">
        <v>0</v>
      </c>
      <c r="K3000">
        <v>10</v>
      </c>
      <c r="L3000" t="s">
        <v>97</v>
      </c>
      <c r="M3000" t="s">
        <v>23</v>
      </c>
      <c r="N3000" t="s">
        <v>23</v>
      </c>
      <c r="O3000" t="s">
        <v>49</v>
      </c>
      <c r="P3000" t="s">
        <v>202</v>
      </c>
      <c r="Q3000" t="s">
        <v>50</v>
      </c>
      <c r="R3000" t="s">
        <v>6159</v>
      </c>
      <c r="S3000" t="s">
        <v>7196</v>
      </c>
    </row>
    <row r="3001" spans="1:19">
      <c r="A3001" t="s">
        <v>7197</v>
      </c>
      <c r="B3001" s="1">
        <v>44733</v>
      </c>
      <c r="C3001" t="s">
        <v>22</v>
      </c>
      <c r="D3001">
        <v>47</v>
      </c>
      <c r="E3001" t="s">
        <v>39</v>
      </c>
      <c r="F3001">
        <v>0</v>
      </c>
      <c r="G3001">
        <v>3</v>
      </c>
      <c r="H3001" t="s">
        <v>3686</v>
      </c>
      <c r="I3001">
        <v>5393</v>
      </c>
      <c r="J3001">
        <v>0</v>
      </c>
      <c r="K3001">
        <v>38</v>
      </c>
      <c r="L3001" t="s">
        <v>40</v>
      </c>
      <c r="M3001" t="s">
        <v>23</v>
      </c>
      <c r="N3001" t="s">
        <v>23</v>
      </c>
      <c r="O3001" t="s">
        <v>25</v>
      </c>
      <c r="P3001" t="s">
        <v>26</v>
      </c>
      <c r="Q3001" t="s">
        <v>50</v>
      </c>
      <c r="R3001" t="s">
        <v>407</v>
      </c>
      <c r="S3001" t="s">
        <v>7198</v>
      </c>
    </row>
    <row r="3002" spans="1:19">
      <c r="A3002" t="s">
        <v>7199</v>
      </c>
      <c r="B3002" s="1">
        <v>44583</v>
      </c>
      <c r="C3002" t="s">
        <v>22</v>
      </c>
      <c r="D3002">
        <v>71</v>
      </c>
      <c r="E3002" t="s">
        <v>23</v>
      </c>
      <c r="F3002">
        <v>0</v>
      </c>
      <c r="G3002">
        <v>3</v>
      </c>
      <c r="H3002" t="s">
        <v>3686</v>
      </c>
      <c r="I3002">
        <v>2040</v>
      </c>
      <c r="J3002">
        <v>1</v>
      </c>
      <c r="K3002">
        <v>43</v>
      </c>
      <c r="M3002" t="s">
        <v>23</v>
      </c>
      <c r="N3002" t="s">
        <v>23</v>
      </c>
      <c r="O3002" t="s">
        <v>25</v>
      </c>
      <c r="P3002" t="s">
        <v>202</v>
      </c>
      <c r="Q3002" t="s">
        <v>27</v>
      </c>
      <c r="R3002" t="s">
        <v>3396</v>
      </c>
      <c r="S3002" t="s">
        <v>7200</v>
      </c>
    </row>
    <row r="3003" spans="1:19">
      <c r="A3003" t="s">
        <v>7201</v>
      </c>
      <c r="B3003" s="1">
        <v>43930</v>
      </c>
      <c r="C3003" t="s">
        <v>22</v>
      </c>
      <c r="D3003">
        <v>79</v>
      </c>
      <c r="E3003" t="s">
        <v>23</v>
      </c>
      <c r="F3003">
        <v>0</v>
      </c>
      <c r="G3003">
        <v>3</v>
      </c>
      <c r="H3003" t="s">
        <v>3686</v>
      </c>
      <c r="I3003">
        <v>6020</v>
      </c>
      <c r="J3003">
        <v>9</v>
      </c>
      <c r="K3003">
        <v>64</v>
      </c>
      <c r="L3003" t="s">
        <v>142</v>
      </c>
      <c r="M3003" t="s">
        <v>23</v>
      </c>
      <c r="N3003" t="s">
        <v>23</v>
      </c>
      <c r="O3003" t="s">
        <v>25</v>
      </c>
      <c r="P3003" t="s">
        <v>164</v>
      </c>
      <c r="Q3003" t="s">
        <v>27</v>
      </c>
      <c r="R3003" t="s">
        <v>665</v>
      </c>
      <c r="S3003" t="s">
        <v>7202</v>
      </c>
    </row>
    <row r="3004" spans="1:19">
      <c r="A3004" t="s">
        <v>7203</v>
      </c>
      <c r="B3004" s="1">
        <v>45408</v>
      </c>
      <c r="C3004" t="s">
        <v>22</v>
      </c>
      <c r="D3004">
        <v>66</v>
      </c>
      <c r="E3004" t="s">
        <v>39</v>
      </c>
      <c r="F3004">
        <v>0</v>
      </c>
      <c r="G3004">
        <v>3</v>
      </c>
      <c r="H3004" t="s">
        <v>3686</v>
      </c>
      <c r="I3004">
        <v>5610</v>
      </c>
      <c r="J3004">
        <v>0</v>
      </c>
      <c r="K3004">
        <v>16</v>
      </c>
      <c r="L3004" t="s">
        <v>97</v>
      </c>
      <c r="M3004" t="s">
        <v>23</v>
      </c>
      <c r="N3004" t="s">
        <v>23</v>
      </c>
      <c r="O3004" t="s">
        <v>25</v>
      </c>
      <c r="P3004" t="s">
        <v>164</v>
      </c>
      <c r="Q3004" t="s">
        <v>27</v>
      </c>
      <c r="R3004" t="s">
        <v>232</v>
      </c>
      <c r="S3004" t="s">
        <v>7204</v>
      </c>
    </row>
    <row r="3005" spans="1:19">
      <c r="A3005" t="s">
        <v>7205</v>
      </c>
      <c r="B3005" s="1">
        <v>43691</v>
      </c>
      <c r="C3005" t="s">
        <v>22</v>
      </c>
      <c r="D3005">
        <v>79</v>
      </c>
      <c r="E3005" t="s">
        <v>23</v>
      </c>
      <c r="F3005">
        <v>0</v>
      </c>
      <c r="G3005">
        <v>3</v>
      </c>
      <c r="H3005" t="s">
        <v>3686</v>
      </c>
      <c r="I3005">
        <v>4671</v>
      </c>
      <c r="J3005">
        <v>1</v>
      </c>
      <c r="K3005">
        <v>72</v>
      </c>
      <c r="M3005" t="s">
        <v>23</v>
      </c>
      <c r="N3005" t="s">
        <v>23</v>
      </c>
      <c r="O3005" t="s">
        <v>49</v>
      </c>
      <c r="P3005" t="s">
        <v>164</v>
      </c>
      <c r="Q3005" t="s">
        <v>50</v>
      </c>
      <c r="R3005" t="s">
        <v>782</v>
      </c>
      <c r="S3005" t="s">
        <v>7206</v>
      </c>
    </row>
    <row r="3006" spans="1:19">
      <c r="A3006" t="s">
        <v>7207</v>
      </c>
      <c r="B3006" s="1">
        <v>44845</v>
      </c>
      <c r="C3006" t="s">
        <v>22</v>
      </c>
      <c r="D3006">
        <v>67</v>
      </c>
      <c r="E3006" t="s">
        <v>39</v>
      </c>
      <c r="F3006">
        <v>0</v>
      </c>
      <c r="G3006">
        <v>3</v>
      </c>
      <c r="H3006" t="s">
        <v>3686</v>
      </c>
      <c r="I3006">
        <v>4478</v>
      </c>
      <c r="J3006">
        <v>0</v>
      </c>
      <c r="K3006">
        <v>34</v>
      </c>
      <c r="L3006" t="s">
        <v>40</v>
      </c>
      <c r="M3006" t="s">
        <v>23</v>
      </c>
      <c r="N3006" t="s">
        <v>23</v>
      </c>
      <c r="O3006" t="s">
        <v>25</v>
      </c>
      <c r="P3006" t="s">
        <v>164</v>
      </c>
      <c r="Q3006" t="s">
        <v>50</v>
      </c>
      <c r="R3006" t="s">
        <v>3212</v>
      </c>
      <c r="S3006" t="s">
        <v>7208</v>
      </c>
    </row>
    <row r="3007" spans="1:19">
      <c r="A3007" t="s">
        <v>7209</v>
      </c>
      <c r="B3007" s="1">
        <v>45062</v>
      </c>
      <c r="C3007" t="s">
        <v>22</v>
      </c>
      <c r="D3007">
        <v>72</v>
      </c>
      <c r="E3007" t="s">
        <v>23</v>
      </c>
      <c r="F3007">
        <v>0</v>
      </c>
      <c r="G3007">
        <v>3</v>
      </c>
      <c r="H3007" t="s">
        <v>3686</v>
      </c>
      <c r="I3007">
        <v>5755</v>
      </c>
      <c r="J3007">
        <v>7</v>
      </c>
      <c r="K3007">
        <v>27</v>
      </c>
      <c r="M3007" t="s">
        <v>23</v>
      </c>
      <c r="N3007" t="s">
        <v>23</v>
      </c>
      <c r="O3007" t="s">
        <v>25</v>
      </c>
      <c r="P3007" t="s">
        <v>202</v>
      </c>
      <c r="Q3007" t="s">
        <v>27</v>
      </c>
      <c r="R3007" t="s">
        <v>4057</v>
      </c>
      <c r="S3007" t="s">
        <v>7210</v>
      </c>
    </row>
    <row r="3008" spans="1:19">
      <c r="A3008" t="s">
        <v>7211</v>
      </c>
      <c r="B3008" s="1">
        <v>43943</v>
      </c>
      <c r="C3008" t="s">
        <v>22</v>
      </c>
      <c r="D3008">
        <v>78</v>
      </c>
      <c r="E3008" t="s">
        <v>39</v>
      </c>
      <c r="F3008">
        <v>0</v>
      </c>
      <c r="G3008">
        <v>3</v>
      </c>
      <c r="H3008" t="s">
        <v>3686</v>
      </c>
      <c r="I3008">
        <v>5125</v>
      </c>
      <c r="J3008">
        <v>0</v>
      </c>
      <c r="K3008">
        <v>64</v>
      </c>
      <c r="L3008" t="s">
        <v>142</v>
      </c>
      <c r="M3008" t="s">
        <v>23</v>
      </c>
      <c r="N3008" t="s">
        <v>23</v>
      </c>
      <c r="O3008" t="s">
        <v>25</v>
      </c>
      <c r="P3008" t="s">
        <v>26</v>
      </c>
      <c r="Q3008" t="s">
        <v>27</v>
      </c>
      <c r="R3008" t="s">
        <v>7212</v>
      </c>
      <c r="S3008" t="s">
        <v>7213</v>
      </c>
    </row>
    <row r="3009" spans="1:19">
      <c r="A3009" t="s">
        <v>7214</v>
      </c>
      <c r="B3009" s="1">
        <v>43734</v>
      </c>
      <c r="C3009" t="s">
        <v>22</v>
      </c>
      <c r="D3009">
        <v>55</v>
      </c>
      <c r="E3009" t="s">
        <v>23</v>
      </c>
      <c r="F3009">
        <v>3</v>
      </c>
      <c r="G3009">
        <v>3</v>
      </c>
      <c r="H3009" t="s">
        <v>3686</v>
      </c>
      <c r="I3009">
        <v>5010</v>
      </c>
      <c r="J3009">
        <v>3</v>
      </c>
      <c r="K3009">
        <v>71</v>
      </c>
      <c r="L3009" t="s">
        <v>316</v>
      </c>
      <c r="M3009" t="s">
        <v>23</v>
      </c>
      <c r="N3009" t="s">
        <v>23</v>
      </c>
      <c r="O3009" t="s">
        <v>25</v>
      </c>
      <c r="P3009" t="s">
        <v>164</v>
      </c>
      <c r="Q3009" t="s">
        <v>27</v>
      </c>
      <c r="R3009" t="s">
        <v>1576</v>
      </c>
      <c r="S3009" t="s">
        <v>7215</v>
      </c>
    </row>
    <row r="3010" spans="1:19">
      <c r="A3010" t="s">
        <v>7216</v>
      </c>
      <c r="B3010" s="1">
        <v>44303</v>
      </c>
      <c r="C3010" t="s">
        <v>33</v>
      </c>
      <c r="D3010">
        <v>30</v>
      </c>
      <c r="E3010" t="s">
        <v>23</v>
      </c>
      <c r="F3010">
        <v>0</v>
      </c>
      <c r="G3010">
        <v>3</v>
      </c>
      <c r="H3010" t="s">
        <v>3686</v>
      </c>
      <c r="I3010">
        <v>4044</v>
      </c>
      <c r="J3010">
        <v>0</v>
      </c>
      <c r="K3010">
        <v>52</v>
      </c>
      <c r="M3010" t="s">
        <v>23</v>
      </c>
      <c r="N3010" t="s">
        <v>23</v>
      </c>
      <c r="O3010" t="s">
        <v>25</v>
      </c>
      <c r="P3010" t="s">
        <v>26</v>
      </c>
      <c r="Q3010" t="s">
        <v>50</v>
      </c>
      <c r="R3010" t="s">
        <v>7217</v>
      </c>
      <c r="S3010" t="s">
        <v>7218</v>
      </c>
    </row>
    <row r="3011" spans="1:19">
      <c r="A3011" t="s">
        <v>7219</v>
      </c>
      <c r="B3011" s="1">
        <v>44585</v>
      </c>
      <c r="C3011" t="s">
        <v>22</v>
      </c>
      <c r="D3011">
        <v>62</v>
      </c>
      <c r="E3011" t="s">
        <v>23</v>
      </c>
      <c r="F3011">
        <v>0</v>
      </c>
      <c r="G3011">
        <v>3</v>
      </c>
      <c r="H3011" t="s">
        <v>3686</v>
      </c>
      <c r="I3011">
        <v>3716</v>
      </c>
      <c r="J3011">
        <v>1</v>
      </c>
      <c r="K3011">
        <v>43</v>
      </c>
      <c r="M3011" t="s">
        <v>23</v>
      </c>
      <c r="N3011" t="s">
        <v>23</v>
      </c>
      <c r="O3011" t="s">
        <v>49</v>
      </c>
      <c r="P3011" t="s">
        <v>164</v>
      </c>
      <c r="Q3011" t="s">
        <v>50</v>
      </c>
      <c r="R3011" t="s">
        <v>277</v>
      </c>
      <c r="S3011" t="s">
        <v>7220</v>
      </c>
    </row>
    <row r="3012" spans="1:19">
      <c r="A3012" t="s">
        <v>7221</v>
      </c>
      <c r="B3012" s="1">
        <v>45489</v>
      </c>
      <c r="C3012" t="s">
        <v>22</v>
      </c>
      <c r="D3012">
        <v>23</v>
      </c>
      <c r="E3012" t="s">
        <v>39</v>
      </c>
      <c r="F3012">
        <v>0</v>
      </c>
      <c r="G3012">
        <v>3</v>
      </c>
      <c r="H3012" t="s">
        <v>3686</v>
      </c>
      <c r="I3012">
        <v>3037</v>
      </c>
      <c r="J3012">
        <v>0</v>
      </c>
      <c r="K3012">
        <v>13</v>
      </c>
      <c r="L3012" t="s">
        <v>97</v>
      </c>
      <c r="M3012" t="s">
        <v>23</v>
      </c>
      <c r="N3012" t="s">
        <v>39</v>
      </c>
      <c r="P3012" t="s">
        <v>164</v>
      </c>
      <c r="Q3012" t="s">
        <v>50</v>
      </c>
      <c r="R3012" t="s">
        <v>657</v>
      </c>
      <c r="S3012" t="s">
        <v>7222</v>
      </c>
    </row>
    <row r="3013" spans="1:19">
      <c r="A3013" t="s">
        <v>7223</v>
      </c>
      <c r="B3013" s="1">
        <v>44688</v>
      </c>
      <c r="C3013" t="s">
        <v>33</v>
      </c>
      <c r="D3013">
        <v>59</v>
      </c>
      <c r="E3013" t="s">
        <v>23</v>
      </c>
      <c r="F3013">
        <v>2</v>
      </c>
      <c r="G3013">
        <v>3</v>
      </c>
      <c r="H3013" t="s">
        <v>3686</v>
      </c>
      <c r="I3013">
        <v>3154</v>
      </c>
      <c r="J3013">
        <v>3</v>
      </c>
      <c r="K3013">
        <v>39</v>
      </c>
      <c r="M3013" t="s">
        <v>23</v>
      </c>
      <c r="N3013" t="s">
        <v>23</v>
      </c>
      <c r="O3013" t="s">
        <v>49</v>
      </c>
      <c r="P3013" t="s">
        <v>26</v>
      </c>
      <c r="Q3013" t="s">
        <v>50</v>
      </c>
      <c r="R3013" t="s">
        <v>926</v>
      </c>
      <c r="S3013" t="s">
        <v>7224</v>
      </c>
    </row>
    <row r="3014" spans="1:19">
      <c r="A3014" t="s">
        <v>7225</v>
      </c>
      <c r="B3014" s="1">
        <v>44616</v>
      </c>
      <c r="C3014" t="s">
        <v>22</v>
      </c>
      <c r="D3014">
        <v>53</v>
      </c>
      <c r="E3014" t="s">
        <v>23</v>
      </c>
      <c r="F3014">
        <v>0</v>
      </c>
      <c r="G3014">
        <v>3</v>
      </c>
      <c r="H3014" t="s">
        <v>3686</v>
      </c>
      <c r="I3014">
        <v>5106</v>
      </c>
      <c r="J3014">
        <v>1</v>
      </c>
      <c r="K3014">
        <v>42</v>
      </c>
      <c r="M3014" t="s">
        <v>23</v>
      </c>
      <c r="N3014" t="s">
        <v>23</v>
      </c>
      <c r="O3014" t="s">
        <v>25</v>
      </c>
      <c r="P3014" t="s">
        <v>202</v>
      </c>
      <c r="Q3014" t="s">
        <v>27</v>
      </c>
      <c r="R3014" t="s">
        <v>7226</v>
      </c>
      <c r="S3014" t="s">
        <v>7227</v>
      </c>
    </row>
    <row r="3015" spans="1:19">
      <c r="A3015" t="s">
        <v>7228</v>
      </c>
      <c r="B3015" s="1">
        <v>45525</v>
      </c>
      <c r="C3015" t="s">
        <v>33</v>
      </c>
      <c r="D3015">
        <v>59</v>
      </c>
      <c r="E3015" t="s">
        <v>39</v>
      </c>
      <c r="F3015">
        <v>0</v>
      </c>
      <c r="G3015">
        <v>3</v>
      </c>
      <c r="H3015" t="s">
        <v>3686</v>
      </c>
      <c r="I3015">
        <v>3854</v>
      </c>
      <c r="J3015">
        <v>0</v>
      </c>
      <c r="K3015">
        <v>12</v>
      </c>
      <c r="L3015" t="s">
        <v>97</v>
      </c>
      <c r="M3015" t="s">
        <v>23</v>
      </c>
      <c r="N3015" t="s">
        <v>23</v>
      </c>
      <c r="O3015" t="s">
        <v>49</v>
      </c>
      <c r="P3015" t="s">
        <v>26</v>
      </c>
      <c r="Q3015" t="s">
        <v>27</v>
      </c>
      <c r="R3015" t="s">
        <v>3209</v>
      </c>
      <c r="S3015" t="s">
        <v>7229</v>
      </c>
    </row>
    <row r="3016" spans="1:19">
      <c r="A3016" t="s">
        <v>7230</v>
      </c>
      <c r="B3016" s="1">
        <v>43963</v>
      </c>
      <c r="C3016" t="s">
        <v>33</v>
      </c>
      <c r="D3016">
        <v>35</v>
      </c>
      <c r="E3016" t="s">
        <v>39</v>
      </c>
      <c r="F3016">
        <v>0</v>
      </c>
      <c r="G3016">
        <v>3</v>
      </c>
      <c r="H3016" t="s">
        <v>3686</v>
      </c>
      <c r="I3016">
        <v>6312</v>
      </c>
      <c r="J3016">
        <v>0</v>
      </c>
      <c r="K3016">
        <v>63</v>
      </c>
      <c r="L3016" t="s">
        <v>142</v>
      </c>
      <c r="M3016" t="s">
        <v>23</v>
      </c>
      <c r="N3016" t="s">
        <v>23</v>
      </c>
      <c r="O3016" t="s">
        <v>49</v>
      </c>
      <c r="P3016" t="s">
        <v>202</v>
      </c>
      <c r="Q3016" t="s">
        <v>50</v>
      </c>
      <c r="R3016" t="s">
        <v>4592</v>
      </c>
      <c r="S3016" t="s">
        <v>7231</v>
      </c>
    </row>
    <row r="3017" spans="1:19">
      <c r="A3017" t="s">
        <v>7232</v>
      </c>
      <c r="B3017" s="1">
        <v>45760</v>
      </c>
      <c r="C3017" t="s">
        <v>33</v>
      </c>
      <c r="D3017">
        <v>24</v>
      </c>
      <c r="E3017" t="s">
        <v>39</v>
      </c>
      <c r="F3017">
        <v>0</v>
      </c>
      <c r="G3017">
        <v>3</v>
      </c>
      <c r="H3017" t="s">
        <v>3686</v>
      </c>
      <c r="I3017">
        <v>3808</v>
      </c>
      <c r="J3017">
        <v>0</v>
      </c>
      <c r="K3017">
        <v>4</v>
      </c>
      <c r="L3017" t="s">
        <v>48</v>
      </c>
      <c r="M3017" t="s">
        <v>23</v>
      </c>
      <c r="N3017" t="s">
        <v>39</v>
      </c>
      <c r="P3017" t="s">
        <v>164</v>
      </c>
      <c r="Q3017" t="s">
        <v>50</v>
      </c>
      <c r="R3017" t="s">
        <v>3537</v>
      </c>
      <c r="S3017" t="s">
        <v>7233</v>
      </c>
    </row>
    <row r="3018" spans="1:19">
      <c r="A3018" t="s">
        <v>7234</v>
      </c>
      <c r="B3018" s="1">
        <v>44330</v>
      </c>
      <c r="C3018" t="s">
        <v>33</v>
      </c>
      <c r="D3018">
        <v>56</v>
      </c>
      <c r="E3018" t="s">
        <v>23</v>
      </c>
      <c r="F3018">
        <v>0</v>
      </c>
      <c r="G3018">
        <v>3</v>
      </c>
      <c r="H3018" t="s">
        <v>3686</v>
      </c>
      <c r="I3018">
        <v>4207</v>
      </c>
      <c r="J3018">
        <v>4</v>
      </c>
      <c r="K3018">
        <v>51</v>
      </c>
      <c r="L3018" t="s">
        <v>142</v>
      </c>
      <c r="M3018" t="s">
        <v>23</v>
      </c>
      <c r="N3018" t="s">
        <v>23</v>
      </c>
      <c r="O3018" t="s">
        <v>56</v>
      </c>
      <c r="P3018" t="s">
        <v>202</v>
      </c>
      <c r="Q3018" t="s">
        <v>27</v>
      </c>
      <c r="R3018" t="s">
        <v>5699</v>
      </c>
      <c r="S3018" t="s">
        <v>7235</v>
      </c>
    </row>
    <row r="3019" spans="1:19">
      <c r="A3019" t="s">
        <v>7236</v>
      </c>
      <c r="B3019" s="1">
        <v>44520</v>
      </c>
      <c r="C3019" t="s">
        <v>22</v>
      </c>
      <c r="D3019">
        <v>33</v>
      </c>
      <c r="E3019" t="s">
        <v>23</v>
      </c>
      <c r="F3019">
        <v>0</v>
      </c>
      <c r="G3019">
        <v>3</v>
      </c>
      <c r="H3019" t="s">
        <v>3686</v>
      </c>
      <c r="I3019">
        <v>2595</v>
      </c>
      <c r="J3019">
        <v>3</v>
      </c>
      <c r="K3019">
        <v>45</v>
      </c>
      <c r="M3019" t="s">
        <v>23</v>
      </c>
      <c r="N3019" t="s">
        <v>23</v>
      </c>
      <c r="O3019" t="s">
        <v>49</v>
      </c>
      <c r="P3019" t="s">
        <v>202</v>
      </c>
      <c r="Q3019" t="s">
        <v>50</v>
      </c>
      <c r="R3019" t="s">
        <v>2746</v>
      </c>
      <c r="S3019" t="s">
        <v>7237</v>
      </c>
    </row>
    <row r="3020" spans="1:19">
      <c r="A3020" t="s">
        <v>7238</v>
      </c>
      <c r="B3020" s="1">
        <v>44187</v>
      </c>
      <c r="C3020" t="s">
        <v>22</v>
      </c>
      <c r="D3020">
        <v>57</v>
      </c>
      <c r="E3020" t="s">
        <v>39</v>
      </c>
      <c r="F3020">
        <v>0</v>
      </c>
      <c r="G3020">
        <v>3</v>
      </c>
      <c r="H3020" t="s">
        <v>3686</v>
      </c>
      <c r="I3020">
        <v>4753</v>
      </c>
      <c r="J3020">
        <v>0</v>
      </c>
      <c r="K3020">
        <v>56</v>
      </c>
      <c r="M3020" t="s">
        <v>23</v>
      </c>
      <c r="N3020" t="s">
        <v>23</v>
      </c>
      <c r="O3020" t="s">
        <v>56</v>
      </c>
      <c r="P3020" t="s">
        <v>202</v>
      </c>
      <c r="Q3020" t="s">
        <v>50</v>
      </c>
      <c r="R3020" t="s">
        <v>7239</v>
      </c>
      <c r="S3020" t="s">
        <v>7240</v>
      </c>
    </row>
    <row r="3021" spans="1:19">
      <c r="A3021" t="s">
        <v>7241</v>
      </c>
      <c r="B3021" s="1">
        <v>43728</v>
      </c>
      <c r="C3021" t="s">
        <v>22</v>
      </c>
      <c r="D3021">
        <v>48</v>
      </c>
      <c r="E3021" t="s">
        <v>23</v>
      </c>
      <c r="F3021">
        <v>3</v>
      </c>
      <c r="G3021">
        <v>3</v>
      </c>
      <c r="H3021" t="s">
        <v>3686</v>
      </c>
      <c r="I3021">
        <v>6291</v>
      </c>
      <c r="J3021">
        <v>1</v>
      </c>
      <c r="K3021">
        <v>71</v>
      </c>
      <c r="L3021" t="s">
        <v>316</v>
      </c>
      <c r="M3021" t="s">
        <v>23</v>
      </c>
      <c r="N3021" t="s">
        <v>23</v>
      </c>
      <c r="O3021" t="s">
        <v>49</v>
      </c>
      <c r="P3021" t="s">
        <v>164</v>
      </c>
      <c r="Q3021" t="s">
        <v>50</v>
      </c>
      <c r="R3021" t="s">
        <v>6511</v>
      </c>
      <c r="S3021" t="s">
        <v>7242</v>
      </c>
    </row>
    <row r="3022" spans="1:19">
      <c r="A3022" t="s">
        <v>7243</v>
      </c>
      <c r="B3022" s="1">
        <v>44608</v>
      </c>
      <c r="C3022" t="s">
        <v>33</v>
      </c>
      <c r="D3022">
        <v>21</v>
      </c>
      <c r="E3022" t="s">
        <v>23</v>
      </c>
      <c r="F3022">
        <v>3</v>
      </c>
      <c r="G3022">
        <v>3</v>
      </c>
      <c r="H3022" t="s">
        <v>3686</v>
      </c>
      <c r="I3022">
        <v>5643</v>
      </c>
      <c r="J3022">
        <v>5</v>
      </c>
      <c r="K3022">
        <v>42</v>
      </c>
      <c r="L3022" t="s">
        <v>142</v>
      </c>
      <c r="M3022" t="s">
        <v>23</v>
      </c>
      <c r="N3022" t="s">
        <v>23</v>
      </c>
      <c r="O3022" t="s">
        <v>25</v>
      </c>
      <c r="P3022" t="s">
        <v>202</v>
      </c>
      <c r="Q3022" t="s">
        <v>50</v>
      </c>
      <c r="R3022" t="s">
        <v>477</v>
      </c>
      <c r="S3022" t="s">
        <v>7244</v>
      </c>
    </row>
    <row r="3023" spans="1:19">
      <c r="A3023" t="s">
        <v>7245</v>
      </c>
      <c r="B3023" s="1">
        <v>45366</v>
      </c>
      <c r="C3023" t="s">
        <v>22</v>
      </c>
      <c r="D3023">
        <v>61</v>
      </c>
      <c r="E3023" t="s">
        <v>23</v>
      </c>
      <c r="F3023">
        <v>0</v>
      </c>
      <c r="G3023">
        <v>3</v>
      </c>
      <c r="H3023" t="s">
        <v>3686</v>
      </c>
      <c r="I3023">
        <v>3526</v>
      </c>
      <c r="J3023">
        <v>8</v>
      </c>
      <c r="K3023">
        <v>17</v>
      </c>
      <c r="L3023" t="s">
        <v>97</v>
      </c>
      <c r="M3023" t="s">
        <v>23</v>
      </c>
      <c r="N3023" t="s">
        <v>39</v>
      </c>
      <c r="P3023" t="s">
        <v>202</v>
      </c>
      <c r="Q3023" t="s">
        <v>27</v>
      </c>
      <c r="R3023" t="s">
        <v>226</v>
      </c>
      <c r="S3023" t="s">
        <v>7246</v>
      </c>
    </row>
    <row r="3024" spans="1:19">
      <c r="A3024" t="s">
        <v>7247</v>
      </c>
      <c r="B3024" s="1">
        <v>45584</v>
      </c>
      <c r="C3024" t="s">
        <v>22</v>
      </c>
      <c r="D3024">
        <v>27</v>
      </c>
      <c r="E3024" t="s">
        <v>39</v>
      </c>
      <c r="F3024">
        <v>0</v>
      </c>
      <c r="G3024">
        <v>3</v>
      </c>
      <c r="H3024" t="s">
        <v>3686</v>
      </c>
      <c r="I3024">
        <v>2706</v>
      </c>
      <c r="J3024">
        <v>0</v>
      </c>
      <c r="K3024">
        <v>10</v>
      </c>
      <c r="M3024" t="s">
        <v>23</v>
      </c>
      <c r="N3024" t="s">
        <v>39</v>
      </c>
      <c r="P3024" t="s">
        <v>26</v>
      </c>
      <c r="Q3024" t="s">
        <v>27</v>
      </c>
      <c r="R3024" t="s">
        <v>657</v>
      </c>
      <c r="S3024" t="s">
        <v>7248</v>
      </c>
    </row>
    <row r="3025" spans="1:19">
      <c r="A3025" t="s">
        <v>7249</v>
      </c>
      <c r="B3025" s="1">
        <v>45607</v>
      </c>
      <c r="C3025" t="s">
        <v>22</v>
      </c>
      <c r="D3025">
        <v>56</v>
      </c>
      <c r="E3025" t="s">
        <v>39</v>
      </c>
      <c r="F3025">
        <v>0</v>
      </c>
      <c r="G3025">
        <v>3</v>
      </c>
      <c r="H3025" t="s">
        <v>3686</v>
      </c>
      <c r="I3025">
        <v>2788</v>
      </c>
      <c r="J3025">
        <v>0</v>
      </c>
      <c r="K3025">
        <v>9</v>
      </c>
      <c r="M3025" t="s">
        <v>23</v>
      </c>
      <c r="N3025" t="s">
        <v>39</v>
      </c>
      <c r="P3025" t="s">
        <v>26</v>
      </c>
      <c r="Q3025" t="s">
        <v>50</v>
      </c>
      <c r="R3025" t="s">
        <v>2195</v>
      </c>
      <c r="S3025" t="s">
        <v>7250</v>
      </c>
    </row>
    <row r="3026" spans="1:19">
      <c r="A3026" t="s">
        <v>7251</v>
      </c>
      <c r="B3026" s="1">
        <v>45646</v>
      </c>
      <c r="C3026" t="s">
        <v>22</v>
      </c>
      <c r="D3026">
        <v>45</v>
      </c>
      <c r="E3026" t="s">
        <v>23</v>
      </c>
      <c r="F3026">
        <v>3</v>
      </c>
      <c r="G3026">
        <v>3</v>
      </c>
      <c r="H3026" t="s">
        <v>3686</v>
      </c>
      <c r="I3026">
        <v>5724</v>
      </c>
      <c r="J3026">
        <v>1</v>
      </c>
      <c r="K3026">
        <v>8</v>
      </c>
      <c r="M3026" t="s">
        <v>23</v>
      </c>
      <c r="N3026" t="s">
        <v>23</v>
      </c>
      <c r="O3026" t="s">
        <v>49</v>
      </c>
      <c r="P3026" t="s">
        <v>26</v>
      </c>
      <c r="Q3026" t="s">
        <v>27</v>
      </c>
      <c r="R3026" t="s">
        <v>162</v>
      </c>
      <c r="S3026" t="s">
        <v>7252</v>
      </c>
    </row>
    <row r="3027" spans="1:19">
      <c r="A3027" t="s">
        <v>7253</v>
      </c>
      <c r="B3027" s="1">
        <v>44260</v>
      </c>
      <c r="C3027" t="s">
        <v>22</v>
      </c>
      <c r="D3027">
        <v>37</v>
      </c>
      <c r="E3027" t="s">
        <v>39</v>
      </c>
      <c r="F3027">
        <v>0</v>
      </c>
      <c r="G3027">
        <v>3</v>
      </c>
      <c r="H3027" t="s">
        <v>3686</v>
      </c>
      <c r="I3027">
        <v>6245</v>
      </c>
      <c r="J3027">
        <v>0</v>
      </c>
      <c r="K3027">
        <v>53</v>
      </c>
      <c r="L3027" t="s">
        <v>142</v>
      </c>
      <c r="M3027" t="s">
        <v>39</v>
      </c>
      <c r="N3027" t="s">
        <v>23</v>
      </c>
      <c r="O3027" t="s">
        <v>49</v>
      </c>
      <c r="P3027" t="s">
        <v>26</v>
      </c>
      <c r="Q3027" t="s">
        <v>27</v>
      </c>
      <c r="R3027" t="s">
        <v>643</v>
      </c>
      <c r="S3027" t="s">
        <v>7254</v>
      </c>
    </row>
    <row r="3028" spans="1:19">
      <c r="A3028" t="s">
        <v>7255</v>
      </c>
      <c r="B3028" s="1">
        <v>45600</v>
      </c>
      <c r="C3028" t="s">
        <v>22</v>
      </c>
      <c r="D3028">
        <v>42</v>
      </c>
      <c r="E3028" t="s">
        <v>39</v>
      </c>
      <c r="F3028">
        <v>0</v>
      </c>
      <c r="G3028">
        <v>3</v>
      </c>
      <c r="H3028" t="s">
        <v>3686</v>
      </c>
      <c r="I3028">
        <v>3522</v>
      </c>
      <c r="J3028">
        <v>0</v>
      </c>
      <c r="K3028">
        <v>9</v>
      </c>
      <c r="M3028" t="s">
        <v>23</v>
      </c>
      <c r="N3028" t="s">
        <v>23</v>
      </c>
      <c r="O3028" t="s">
        <v>25</v>
      </c>
      <c r="P3028" t="s">
        <v>26</v>
      </c>
      <c r="Q3028" t="s">
        <v>50</v>
      </c>
      <c r="R3028" t="s">
        <v>1457</v>
      </c>
      <c r="S3028" t="s">
        <v>7256</v>
      </c>
    </row>
    <row r="3029" spans="1:19">
      <c r="A3029" t="s">
        <v>7257</v>
      </c>
      <c r="B3029" s="1">
        <v>44994</v>
      </c>
      <c r="C3029" t="s">
        <v>33</v>
      </c>
      <c r="D3029">
        <v>42</v>
      </c>
      <c r="E3029" t="s">
        <v>39</v>
      </c>
      <c r="F3029">
        <v>0</v>
      </c>
      <c r="G3029">
        <v>3</v>
      </c>
      <c r="H3029" t="s">
        <v>3686</v>
      </c>
      <c r="I3029">
        <v>2810</v>
      </c>
      <c r="J3029">
        <v>0</v>
      </c>
      <c r="K3029">
        <v>29</v>
      </c>
      <c r="M3029" t="s">
        <v>23</v>
      </c>
      <c r="N3029" t="s">
        <v>23</v>
      </c>
      <c r="O3029" t="s">
        <v>49</v>
      </c>
      <c r="P3029" t="s">
        <v>202</v>
      </c>
      <c r="Q3029" t="s">
        <v>50</v>
      </c>
      <c r="R3029" t="s">
        <v>7258</v>
      </c>
      <c r="S3029" t="s">
        <v>7259</v>
      </c>
    </row>
    <row r="3030" spans="1:19">
      <c r="A3030" t="s">
        <v>7260</v>
      </c>
      <c r="B3030" s="1">
        <v>45295</v>
      </c>
      <c r="C3030" t="s">
        <v>22</v>
      </c>
      <c r="D3030">
        <v>42</v>
      </c>
      <c r="E3030" t="s">
        <v>23</v>
      </c>
      <c r="F3030">
        <v>0</v>
      </c>
      <c r="G3030">
        <v>3</v>
      </c>
      <c r="H3030" t="s">
        <v>3686</v>
      </c>
      <c r="I3030">
        <v>4600</v>
      </c>
      <c r="J3030">
        <v>1</v>
      </c>
      <c r="K3030">
        <v>19</v>
      </c>
      <c r="L3030" t="s">
        <v>97</v>
      </c>
      <c r="M3030" t="s">
        <v>23</v>
      </c>
      <c r="N3030" t="s">
        <v>23</v>
      </c>
      <c r="O3030" t="s">
        <v>25</v>
      </c>
      <c r="P3030" t="s">
        <v>26</v>
      </c>
      <c r="Q3030" t="s">
        <v>50</v>
      </c>
      <c r="R3030" t="s">
        <v>2026</v>
      </c>
      <c r="S3030" t="s">
        <v>7261</v>
      </c>
    </row>
    <row r="3031" spans="1:19">
      <c r="A3031" t="s">
        <v>7262</v>
      </c>
      <c r="B3031" s="1">
        <v>44059</v>
      </c>
      <c r="C3031" t="s">
        <v>22</v>
      </c>
      <c r="D3031">
        <v>39</v>
      </c>
      <c r="E3031" t="s">
        <v>23</v>
      </c>
      <c r="F3031">
        <v>0</v>
      </c>
      <c r="G3031">
        <v>3</v>
      </c>
      <c r="H3031" t="s">
        <v>3686</v>
      </c>
      <c r="I3031">
        <v>5488</v>
      </c>
      <c r="J3031">
        <v>6</v>
      </c>
      <c r="K3031">
        <v>60</v>
      </c>
      <c r="L3031" t="s">
        <v>142</v>
      </c>
      <c r="M3031" t="s">
        <v>23</v>
      </c>
      <c r="N3031" t="s">
        <v>23</v>
      </c>
      <c r="O3031" t="s">
        <v>49</v>
      </c>
      <c r="P3031" t="s">
        <v>202</v>
      </c>
      <c r="Q3031" t="s">
        <v>50</v>
      </c>
      <c r="R3031" t="s">
        <v>4809</v>
      </c>
      <c r="S3031" t="s">
        <v>7263</v>
      </c>
    </row>
    <row r="3032" spans="1:19">
      <c r="A3032" t="s">
        <v>7264</v>
      </c>
      <c r="B3032" s="1">
        <v>43816</v>
      </c>
      <c r="C3032" t="s">
        <v>33</v>
      </c>
      <c r="D3032">
        <v>53</v>
      </c>
      <c r="E3032" t="s">
        <v>39</v>
      </c>
      <c r="F3032">
        <v>0</v>
      </c>
      <c r="G3032">
        <v>3</v>
      </c>
      <c r="H3032" t="s">
        <v>3686</v>
      </c>
      <c r="I3032">
        <v>5750</v>
      </c>
      <c r="J3032">
        <v>0</v>
      </c>
      <c r="K3032">
        <v>68</v>
      </c>
      <c r="M3032" t="s">
        <v>39</v>
      </c>
      <c r="N3032" t="s">
        <v>23</v>
      </c>
      <c r="O3032" t="s">
        <v>56</v>
      </c>
      <c r="P3032" t="s">
        <v>26</v>
      </c>
      <c r="Q3032" t="s">
        <v>27</v>
      </c>
      <c r="R3032" t="s">
        <v>135</v>
      </c>
      <c r="S3032" t="s">
        <v>7265</v>
      </c>
    </row>
    <row r="3033" spans="1:19">
      <c r="A3033" t="s">
        <v>7266</v>
      </c>
      <c r="B3033" s="1">
        <v>44509</v>
      </c>
      <c r="C3033" t="s">
        <v>33</v>
      </c>
      <c r="D3033">
        <v>21</v>
      </c>
      <c r="E3033" t="s">
        <v>23</v>
      </c>
      <c r="F3033">
        <v>1</v>
      </c>
      <c r="G3033">
        <v>3</v>
      </c>
      <c r="H3033" t="s">
        <v>3686</v>
      </c>
      <c r="I3033">
        <v>2194</v>
      </c>
      <c r="J3033">
        <v>5</v>
      </c>
      <c r="K3033">
        <v>45</v>
      </c>
      <c r="M3033" t="s">
        <v>23</v>
      </c>
      <c r="N3033" t="s">
        <v>39</v>
      </c>
      <c r="P3033" t="s">
        <v>164</v>
      </c>
      <c r="Q3033" t="s">
        <v>50</v>
      </c>
      <c r="R3033" t="s">
        <v>4701</v>
      </c>
      <c r="S3033" t="s">
        <v>7267</v>
      </c>
    </row>
    <row r="3034" spans="1:19">
      <c r="A3034" t="s">
        <v>7268</v>
      </c>
      <c r="B3034" s="1">
        <v>43688</v>
      </c>
      <c r="C3034" t="s">
        <v>22</v>
      </c>
      <c r="D3034">
        <v>75</v>
      </c>
      <c r="E3034" t="s">
        <v>23</v>
      </c>
      <c r="F3034">
        <v>0</v>
      </c>
      <c r="G3034">
        <v>3</v>
      </c>
      <c r="H3034" t="s">
        <v>3686</v>
      </c>
      <c r="I3034">
        <v>4404</v>
      </c>
      <c r="J3034">
        <v>5</v>
      </c>
      <c r="K3034">
        <v>72</v>
      </c>
      <c r="L3034" t="s">
        <v>316</v>
      </c>
      <c r="M3034" t="s">
        <v>23</v>
      </c>
      <c r="N3034" t="s">
        <v>23</v>
      </c>
      <c r="O3034" t="s">
        <v>25</v>
      </c>
      <c r="P3034" t="s">
        <v>164</v>
      </c>
      <c r="Q3034" t="s">
        <v>27</v>
      </c>
      <c r="R3034" t="s">
        <v>7167</v>
      </c>
      <c r="S3034" t="s">
        <v>7269</v>
      </c>
    </row>
    <row r="3035" spans="1:19">
      <c r="A3035" t="s">
        <v>7270</v>
      </c>
      <c r="B3035" s="1">
        <v>43719</v>
      </c>
      <c r="C3035" t="s">
        <v>22</v>
      </c>
      <c r="D3035">
        <v>68</v>
      </c>
      <c r="E3035" t="s">
        <v>23</v>
      </c>
      <c r="F3035">
        <v>0</v>
      </c>
      <c r="G3035">
        <v>3</v>
      </c>
      <c r="H3035" t="s">
        <v>3686</v>
      </c>
      <c r="I3035">
        <v>5775</v>
      </c>
      <c r="J3035">
        <v>7</v>
      </c>
      <c r="K3035">
        <v>71</v>
      </c>
      <c r="M3035" t="s">
        <v>23</v>
      </c>
      <c r="N3035" t="s">
        <v>23</v>
      </c>
      <c r="O3035" t="s">
        <v>25</v>
      </c>
      <c r="P3035" t="s">
        <v>26</v>
      </c>
      <c r="Q3035" t="s">
        <v>27</v>
      </c>
      <c r="R3035" t="s">
        <v>6486</v>
      </c>
      <c r="S3035" t="s">
        <v>7271</v>
      </c>
    </row>
    <row r="3036" spans="1:19">
      <c r="A3036" t="s">
        <v>7272</v>
      </c>
      <c r="B3036" s="1">
        <v>43911</v>
      </c>
      <c r="C3036" t="s">
        <v>22</v>
      </c>
      <c r="D3036">
        <v>71</v>
      </c>
      <c r="E3036" t="s">
        <v>23</v>
      </c>
      <c r="F3036">
        <v>0</v>
      </c>
      <c r="G3036">
        <v>3</v>
      </c>
      <c r="H3036" t="s">
        <v>3686</v>
      </c>
      <c r="I3036">
        <v>5205</v>
      </c>
      <c r="J3036">
        <v>3</v>
      </c>
      <c r="K3036">
        <v>65</v>
      </c>
      <c r="L3036" t="s">
        <v>142</v>
      </c>
      <c r="M3036" t="s">
        <v>23</v>
      </c>
      <c r="N3036" t="s">
        <v>23</v>
      </c>
      <c r="O3036" t="s">
        <v>25</v>
      </c>
      <c r="P3036" t="s">
        <v>164</v>
      </c>
      <c r="Q3036" t="s">
        <v>50</v>
      </c>
      <c r="R3036" t="s">
        <v>7273</v>
      </c>
      <c r="S3036" t="s">
        <v>7274</v>
      </c>
    </row>
    <row r="3037" spans="1:19">
      <c r="A3037" t="s">
        <v>7275</v>
      </c>
      <c r="B3037" s="1">
        <v>45162</v>
      </c>
      <c r="C3037" t="s">
        <v>22</v>
      </c>
      <c r="D3037">
        <v>44</v>
      </c>
      <c r="E3037" t="s">
        <v>39</v>
      </c>
      <c r="F3037">
        <v>0</v>
      </c>
      <c r="G3037">
        <v>3</v>
      </c>
      <c r="H3037" t="s">
        <v>3686</v>
      </c>
      <c r="I3037">
        <v>5531</v>
      </c>
      <c r="J3037">
        <v>0</v>
      </c>
      <c r="K3037">
        <v>24</v>
      </c>
      <c r="M3037" t="s">
        <v>39</v>
      </c>
      <c r="N3037" t="s">
        <v>23</v>
      </c>
      <c r="O3037" t="s">
        <v>56</v>
      </c>
      <c r="P3037" t="s">
        <v>164</v>
      </c>
      <c r="Q3037" t="s">
        <v>50</v>
      </c>
      <c r="R3037" t="s">
        <v>6941</v>
      </c>
      <c r="S3037" t="s">
        <v>7276</v>
      </c>
    </row>
    <row r="3038" spans="1:19">
      <c r="A3038" t="s">
        <v>7277</v>
      </c>
      <c r="B3038" s="1">
        <v>44983</v>
      </c>
      <c r="C3038" t="s">
        <v>22</v>
      </c>
      <c r="D3038">
        <v>36</v>
      </c>
      <c r="E3038" t="s">
        <v>39</v>
      </c>
      <c r="F3038">
        <v>0</v>
      </c>
      <c r="G3038">
        <v>3</v>
      </c>
      <c r="H3038" t="s">
        <v>3686</v>
      </c>
      <c r="I3038">
        <v>3597</v>
      </c>
      <c r="J3038">
        <v>0</v>
      </c>
      <c r="K3038">
        <v>30</v>
      </c>
      <c r="L3038" t="s">
        <v>40</v>
      </c>
      <c r="M3038" t="s">
        <v>23</v>
      </c>
      <c r="N3038" t="s">
        <v>23</v>
      </c>
      <c r="O3038" t="s">
        <v>25</v>
      </c>
      <c r="P3038" t="s">
        <v>26</v>
      </c>
      <c r="Q3038" t="s">
        <v>50</v>
      </c>
      <c r="R3038" t="s">
        <v>1331</v>
      </c>
      <c r="S3038" t="s">
        <v>7278</v>
      </c>
    </row>
    <row r="3039" spans="1:19">
      <c r="A3039" t="s">
        <v>7279</v>
      </c>
      <c r="B3039" s="1">
        <v>43740</v>
      </c>
      <c r="C3039" t="s">
        <v>22</v>
      </c>
      <c r="D3039">
        <v>47</v>
      </c>
      <c r="E3039" t="s">
        <v>23</v>
      </c>
      <c r="F3039">
        <v>2</v>
      </c>
      <c r="G3039">
        <v>3</v>
      </c>
      <c r="H3039" t="s">
        <v>3686</v>
      </c>
      <c r="I3039">
        <v>4485</v>
      </c>
      <c r="J3039">
        <v>5</v>
      </c>
      <c r="K3039">
        <v>70</v>
      </c>
      <c r="L3039" t="s">
        <v>316</v>
      </c>
      <c r="M3039" t="s">
        <v>23</v>
      </c>
      <c r="N3039" t="s">
        <v>39</v>
      </c>
      <c r="P3039" t="s">
        <v>164</v>
      </c>
      <c r="Q3039" t="s">
        <v>50</v>
      </c>
      <c r="R3039" t="s">
        <v>2056</v>
      </c>
      <c r="S3039" t="s">
        <v>7280</v>
      </c>
    </row>
    <row r="3040" spans="1:19">
      <c r="A3040" t="s">
        <v>7281</v>
      </c>
      <c r="B3040" s="1">
        <v>44171</v>
      </c>
      <c r="C3040" t="s">
        <v>33</v>
      </c>
      <c r="D3040">
        <v>58</v>
      </c>
      <c r="E3040" t="s">
        <v>23</v>
      </c>
      <c r="F3040">
        <v>0</v>
      </c>
      <c r="G3040">
        <v>3</v>
      </c>
      <c r="H3040" t="s">
        <v>3686</v>
      </c>
      <c r="I3040">
        <v>6198</v>
      </c>
      <c r="J3040">
        <v>2</v>
      </c>
      <c r="K3040">
        <v>56</v>
      </c>
      <c r="M3040" t="s">
        <v>23</v>
      </c>
      <c r="N3040" t="s">
        <v>23</v>
      </c>
      <c r="O3040" t="s">
        <v>49</v>
      </c>
      <c r="P3040" t="s">
        <v>202</v>
      </c>
      <c r="Q3040" t="s">
        <v>27</v>
      </c>
      <c r="R3040" t="s">
        <v>4944</v>
      </c>
      <c r="S3040" t="s">
        <v>7282</v>
      </c>
    </row>
    <row r="3041" spans="1:19">
      <c r="A3041" t="s">
        <v>7283</v>
      </c>
      <c r="B3041" s="1">
        <v>45738</v>
      </c>
      <c r="C3041" t="s">
        <v>33</v>
      </c>
      <c r="D3041">
        <v>45</v>
      </c>
      <c r="E3041" t="s">
        <v>23</v>
      </c>
      <c r="F3041">
        <v>2</v>
      </c>
      <c r="G3041">
        <v>3</v>
      </c>
      <c r="H3041" t="s">
        <v>3686</v>
      </c>
      <c r="I3041">
        <v>2492</v>
      </c>
      <c r="J3041">
        <v>10</v>
      </c>
      <c r="K3041">
        <v>5</v>
      </c>
      <c r="L3041" t="s">
        <v>48</v>
      </c>
      <c r="M3041" t="s">
        <v>23</v>
      </c>
      <c r="N3041" t="s">
        <v>23</v>
      </c>
      <c r="O3041" t="s">
        <v>56</v>
      </c>
      <c r="P3041" t="s">
        <v>26</v>
      </c>
      <c r="Q3041" t="s">
        <v>50</v>
      </c>
      <c r="R3041" t="s">
        <v>4254</v>
      </c>
      <c r="S3041" t="s">
        <v>7284</v>
      </c>
    </row>
    <row r="3042" spans="1:19">
      <c r="A3042" t="s">
        <v>7285</v>
      </c>
      <c r="B3042" s="1">
        <v>43974</v>
      </c>
      <c r="C3042" t="s">
        <v>33</v>
      </c>
      <c r="D3042">
        <v>56</v>
      </c>
      <c r="E3042" t="s">
        <v>23</v>
      </c>
      <c r="F3042">
        <v>0</v>
      </c>
      <c r="G3042">
        <v>3</v>
      </c>
      <c r="H3042" t="s">
        <v>3686</v>
      </c>
      <c r="I3042">
        <v>6063</v>
      </c>
      <c r="J3042">
        <v>1</v>
      </c>
      <c r="K3042">
        <v>63</v>
      </c>
      <c r="L3042" t="s">
        <v>142</v>
      </c>
      <c r="M3042" t="s">
        <v>23</v>
      </c>
      <c r="N3042" t="s">
        <v>23</v>
      </c>
      <c r="O3042" t="s">
        <v>25</v>
      </c>
      <c r="P3042" t="s">
        <v>202</v>
      </c>
      <c r="Q3042" t="s">
        <v>50</v>
      </c>
      <c r="R3042" t="s">
        <v>7092</v>
      </c>
      <c r="S3042" t="s">
        <v>7286</v>
      </c>
    </row>
    <row r="3043" spans="1:19">
      <c r="A3043" t="s">
        <v>7287</v>
      </c>
      <c r="B3043" s="1">
        <v>45853</v>
      </c>
      <c r="C3043" t="s">
        <v>22</v>
      </c>
      <c r="D3043">
        <v>62</v>
      </c>
      <c r="E3043" t="s">
        <v>39</v>
      </c>
      <c r="F3043">
        <v>0</v>
      </c>
      <c r="G3043">
        <v>3</v>
      </c>
      <c r="H3043" t="s">
        <v>3751</v>
      </c>
      <c r="I3043">
        <v>5820</v>
      </c>
      <c r="J3043">
        <v>0</v>
      </c>
      <c r="K3043">
        <v>1</v>
      </c>
      <c r="L3043" t="s">
        <v>48</v>
      </c>
      <c r="M3043" t="s">
        <v>23</v>
      </c>
      <c r="N3043" t="s">
        <v>39</v>
      </c>
      <c r="P3043" t="s">
        <v>26</v>
      </c>
      <c r="Q3043" t="s">
        <v>27</v>
      </c>
      <c r="R3043" t="s">
        <v>971</v>
      </c>
      <c r="S3043" t="s">
        <v>7288</v>
      </c>
    </row>
    <row r="3044" spans="1:19">
      <c r="A3044" t="s">
        <v>7289</v>
      </c>
      <c r="B3044" s="1">
        <v>43691</v>
      </c>
      <c r="C3044" t="s">
        <v>22</v>
      </c>
      <c r="D3044">
        <v>55</v>
      </c>
      <c r="E3044" t="s">
        <v>23</v>
      </c>
      <c r="F3044">
        <v>0</v>
      </c>
      <c r="G3044">
        <v>3</v>
      </c>
      <c r="H3044" t="s">
        <v>3686</v>
      </c>
      <c r="I3044">
        <v>5444</v>
      </c>
      <c r="J3044">
        <v>7</v>
      </c>
      <c r="K3044">
        <v>72</v>
      </c>
      <c r="M3044" t="s">
        <v>23</v>
      </c>
      <c r="N3044" t="s">
        <v>23</v>
      </c>
      <c r="O3044" t="s">
        <v>25</v>
      </c>
      <c r="P3044" t="s">
        <v>164</v>
      </c>
      <c r="Q3044" t="s">
        <v>50</v>
      </c>
      <c r="R3044" t="s">
        <v>3902</v>
      </c>
      <c r="S3044" t="s">
        <v>7290</v>
      </c>
    </row>
    <row r="3045" spans="1:19">
      <c r="A3045" t="s">
        <v>7291</v>
      </c>
      <c r="B3045" s="1">
        <v>44021</v>
      </c>
      <c r="C3045" t="s">
        <v>22</v>
      </c>
      <c r="D3045">
        <v>41</v>
      </c>
      <c r="E3045" t="s">
        <v>23</v>
      </c>
      <c r="F3045">
        <v>1</v>
      </c>
      <c r="G3045">
        <v>3</v>
      </c>
      <c r="H3045" t="s">
        <v>3686</v>
      </c>
      <c r="I3045">
        <v>4000</v>
      </c>
      <c r="J3045">
        <v>4</v>
      </c>
      <c r="K3045">
        <v>61</v>
      </c>
      <c r="L3045" t="s">
        <v>142</v>
      </c>
      <c r="M3045" t="s">
        <v>23</v>
      </c>
      <c r="N3045" t="s">
        <v>23</v>
      </c>
      <c r="O3045" t="s">
        <v>25</v>
      </c>
      <c r="P3045" t="s">
        <v>202</v>
      </c>
      <c r="Q3045" t="s">
        <v>27</v>
      </c>
      <c r="R3045" t="s">
        <v>7292</v>
      </c>
      <c r="S3045" t="s">
        <v>7293</v>
      </c>
    </row>
    <row r="3046" spans="1:19">
      <c r="A3046" t="s">
        <v>7294</v>
      </c>
      <c r="B3046" s="1">
        <v>44340</v>
      </c>
      <c r="C3046" t="s">
        <v>33</v>
      </c>
      <c r="D3046">
        <v>29</v>
      </c>
      <c r="E3046" t="s">
        <v>23</v>
      </c>
      <c r="F3046">
        <v>2</v>
      </c>
      <c r="G3046">
        <v>3</v>
      </c>
      <c r="H3046" t="s">
        <v>3686</v>
      </c>
      <c r="I3046">
        <v>6321</v>
      </c>
      <c r="J3046">
        <v>6</v>
      </c>
      <c r="K3046">
        <v>51</v>
      </c>
      <c r="M3046" t="s">
        <v>23</v>
      </c>
      <c r="N3046" t="s">
        <v>23</v>
      </c>
      <c r="O3046" t="s">
        <v>25</v>
      </c>
      <c r="P3046" t="s">
        <v>26</v>
      </c>
      <c r="Q3046" t="s">
        <v>27</v>
      </c>
      <c r="R3046" t="s">
        <v>277</v>
      </c>
      <c r="S3046" t="s">
        <v>7295</v>
      </c>
    </row>
    <row r="3047" spans="1:19">
      <c r="A3047" t="s">
        <v>7296</v>
      </c>
      <c r="B3047" s="1">
        <v>44508</v>
      </c>
      <c r="C3047" t="s">
        <v>33</v>
      </c>
      <c r="D3047">
        <v>54</v>
      </c>
      <c r="E3047" t="s">
        <v>23</v>
      </c>
      <c r="F3047">
        <v>2</v>
      </c>
      <c r="G3047">
        <v>3</v>
      </c>
      <c r="H3047" t="s">
        <v>3686</v>
      </c>
      <c r="I3047">
        <v>3937</v>
      </c>
      <c r="J3047">
        <v>10</v>
      </c>
      <c r="K3047">
        <v>45</v>
      </c>
      <c r="L3047" t="s">
        <v>142</v>
      </c>
      <c r="M3047" t="s">
        <v>39</v>
      </c>
      <c r="N3047" t="s">
        <v>23</v>
      </c>
      <c r="O3047" t="s">
        <v>49</v>
      </c>
      <c r="P3047" t="s">
        <v>26</v>
      </c>
      <c r="Q3047" t="s">
        <v>27</v>
      </c>
      <c r="R3047" t="s">
        <v>1378</v>
      </c>
      <c r="S3047" t="s">
        <v>7297</v>
      </c>
    </row>
    <row r="3048" spans="1:19">
      <c r="A3048" t="s">
        <v>7298</v>
      </c>
      <c r="B3048" s="1">
        <v>44075</v>
      </c>
      <c r="C3048" t="s">
        <v>22</v>
      </c>
      <c r="D3048">
        <v>49</v>
      </c>
      <c r="E3048" t="s">
        <v>23</v>
      </c>
      <c r="F3048">
        <v>0</v>
      </c>
      <c r="G3048">
        <v>3</v>
      </c>
      <c r="H3048" t="s">
        <v>3686</v>
      </c>
      <c r="I3048">
        <v>6432</v>
      </c>
      <c r="J3048">
        <v>3</v>
      </c>
      <c r="K3048">
        <v>59</v>
      </c>
      <c r="M3048" t="s">
        <v>23</v>
      </c>
      <c r="N3048" t="s">
        <v>23</v>
      </c>
      <c r="O3048" t="s">
        <v>49</v>
      </c>
      <c r="P3048" t="s">
        <v>202</v>
      </c>
      <c r="Q3048" t="s">
        <v>50</v>
      </c>
      <c r="R3048" t="s">
        <v>1626</v>
      </c>
      <c r="S3048" t="s">
        <v>7299</v>
      </c>
    </row>
    <row r="3049" spans="1:19">
      <c r="A3049" t="s">
        <v>7300</v>
      </c>
      <c r="B3049" s="1">
        <v>44020</v>
      </c>
      <c r="C3049" t="s">
        <v>22</v>
      </c>
      <c r="D3049">
        <v>24</v>
      </c>
      <c r="E3049" t="s">
        <v>23</v>
      </c>
      <c r="F3049">
        <v>1</v>
      </c>
      <c r="G3049">
        <v>3</v>
      </c>
      <c r="H3049" t="s">
        <v>3686</v>
      </c>
      <c r="I3049">
        <v>6495</v>
      </c>
      <c r="J3049">
        <v>3</v>
      </c>
      <c r="K3049">
        <v>61</v>
      </c>
      <c r="M3049" t="s">
        <v>39</v>
      </c>
      <c r="N3049" t="s">
        <v>23</v>
      </c>
      <c r="O3049" t="s">
        <v>49</v>
      </c>
      <c r="P3049" t="s">
        <v>26</v>
      </c>
      <c r="Q3049" t="s">
        <v>27</v>
      </c>
      <c r="R3049" t="s">
        <v>4616</v>
      </c>
      <c r="S3049" t="s">
        <v>7301</v>
      </c>
    </row>
    <row r="3050" spans="1:19">
      <c r="A3050" t="s">
        <v>7302</v>
      </c>
      <c r="B3050" s="1">
        <v>44117</v>
      </c>
      <c r="C3050" t="s">
        <v>33</v>
      </c>
      <c r="D3050">
        <v>47</v>
      </c>
      <c r="E3050" t="s">
        <v>23</v>
      </c>
      <c r="F3050">
        <v>0</v>
      </c>
      <c r="G3050">
        <v>3</v>
      </c>
      <c r="H3050" t="s">
        <v>3686</v>
      </c>
      <c r="I3050">
        <v>5912</v>
      </c>
      <c r="J3050">
        <v>0</v>
      </c>
      <c r="K3050">
        <v>58</v>
      </c>
      <c r="M3050" t="s">
        <v>23</v>
      </c>
      <c r="N3050" t="s">
        <v>23</v>
      </c>
      <c r="O3050" t="s">
        <v>49</v>
      </c>
      <c r="P3050" t="s">
        <v>26</v>
      </c>
      <c r="Q3050" t="s">
        <v>50</v>
      </c>
      <c r="R3050" t="s">
        <v>302</v>
      </c>
      <c r="S3050" t="s">
        <v>7303</v>
      </c>
    </row>
    <row r="3051" spans="1:19">
      <c r="A3051" t="s">
        <v>7304</v>
      </c>
      <c r="B3051" s="1">
        <v>43753</v>
      </c>
      <c r="C3051" t="s">
        <v>33</v>
      </c>
      <c r="D3051">
        <v>35</v>
      </c>
      <c r="E3051" t="s">
        <v>23</v>
      </c>
      <c r="F3051">
        <v>3</v>
      </c>
      <c r="G3051">
        <v>3</v>
      </c>
      <c r="H3051" t="s">
        <v>3686</v>
      </c>
      <c r="I3051">
        <v>6477</v>
      </c>
      <c r="J3051">
        <v>9</v>
      </c>
      <c r="K3051">
        <v>70</v>
      </c>
      <c r="L3051" t="s">
        <v>316</v>
      </c>
      <c r="M3051" t="s">
        <v>23</v>
      </c>
      <c r="N3051" t="s">
        <v>23</v>
      </c>
      <c r="O3051" t="s">
        <v>49</v>
      </c>
      <c r="P3051" t="s">
        <v>164</v>
      </c>
      <c r="Q3051" t="s">
        <v>50</v>
      </c>
      <c r="R3051" t="s">
        <v>2278</v>
      </c>
      <c r="S3051" t="s">
        <v>7305</v>
      </c>
    </row>
    <row r="3052" spans="1:19">
      <c r="A3052" t="s">
        <v>7306</v>
      </c>
      <c r="B3052" s="1">
        <v>45834</v>
      </c>
      <c r="C3052" t="s">
        <v>22</v>
      </c>
      <c r="D3052">
        <v>27</v>
      </c>
      <c r="E3052" t="s">
        <v>39</v>
      </c>
      <c r="F3052">
        <v>0</v>
      </c>
      <c r="G3052">
        <v>3</v>
      </c>
      <c r="H3052" t="s">
        <v>3751</v>
      </c>
      <c r="I3052">
        <v>3300</v>
      </c>
      <c r="J3052">
        <v>0</v>
      </c>
      <c r="K3052">
        <v>2</v>
      </c>
      <c r="L3052" t="s">
        <v>48</v>
      </c>
      <c r="M3052" t="s">
        <v>23</v>
      </c>
      <c r="N3052" t="s">
        <v>39</v>
      </c>
      <c r="P3052" t="s">
        <v>26</v>
      </c>
      <c r="Q3052" t="s">
        <v>50</v>
      </c>
      <c r="R3052" t="s">
        <v>2195</v>
      </c>
      <c r="S3052" t="s">
        <v>7307</v>
      </c>
    </row>
    <row r="3053" spans="1:19">
      <c r="A3053" t="s">
        <v>7308</v>
      </c>
      <c r="B3053" s="1">
        <v>45093</v>
      </c>
      <c r="C3053" t="s">
        <v>22</v>
      </c>
      <c r="D3053">
        <v>48</v>
      </c>
      <c r="E3053" t="s">
        <v>39</v>
      </c>
      <c r="F3053">
        <v>0</v>
      </c>
      <c r="G3053">
        <v>3</v>
      </c>
      <c r="H3053" t="s">
        <v>3686</v>
      </c>
      <c r="I3053">
        <v>3178</v>
      </c>
      <c r="J3053">
        <v>0</v>
      </c>
      <c r="K3053">
        <v>26</v>
      </c>
      <c r="M3053" t="s">
        <v>23</v>
      </c>
      <c r="N3053" t="s">
        <v>23</v>
      </c>
      <c r="O3053" t="s">
        <v>25</v>
      </c>
      <c r="P3053" t="s">
        <v>26</v>
      </c>
      <c r="Q3053" t="s">
        <v>27</v>
      </c>
      <c r="R3053" t="s">
        <v>539</v>
      </c>
      <c r="S3053" t="s">
        <v>7309</v>
      </c>
    </row>
    <row r="3054" spans="1:19">
      <c r="A3054" t="s">
        <v>7310</v>
      </c>
      <c r="B3054" s="1">
        <v>44847</v>
      </c>
      <c r="C3054" t="s">
        <v>22</v>
      </c>
      <c r="D3054">
        <v>44</v>
      </c>
      <c r="E3054" t="s">
        <v>23</v>
      </c>
      <c r="F3054">
        <v>1</v>
      </c>
      <c r="G3054">
        <v>3</v>
      </c>
      <c r="H3054" t="s">
        <v>3686</v>
      </c>
      <c r="I3054">
        <v>4985</v>
      </c>
      <c r="J3054">
        <v>1</v>
      </c>
      <c r="K3054">
        <v>34</v>
      </c>
      <c r="L3054" t="s">
        <v>40</v>
      </c>
      <c r="M3054" t="s">
        <v>23</v>
      </c>
      <c r="N3054" t="s">
        <v>39</v>
      </c>
      <c r="P3054" t="s">
        <v>26</v>
      </c>
      <c r="Q3054" t="s">
        <v>50</v>
      </c>
      <c r="R3054" t="s">
        <v>7311</v>
      </c>
      <c r="S3054" t="s">
        <v>7312</v>
      </c>
    </row>
    <row r="3055" spans="1:19">
      <c r="A3055" t="s">
        <v>7313</v>
      </c>
      <c r="B3055" s="1">
        <v>44518</v>
      </c>
      <c r="C3055" t="s">
        <v>33</v>
      </c>
      <c r="D3055">
        <v>27</v>
      </c>
      <c r="E3055" t="s">
        <v>39</v>
      </c>
      <c r="F3055">
        <v>0</v>
      </c>
      <c r="G3055">
        <v>3</v>
      </c>
      <c r="H3055" t="s">
        <v>3686</v>
      </c>
      <c r="I3055">
        <v>4868</v>
      </c>
      <c r="J3055">
        <v>0</v>
      </c>
      <c r="K3055">
        <v>45</v>
      </c>
      <c r="M3055" t="s">
        <v>23</v>
      </c>
      <c r="N3055" t="s">
        <v>23</v>
      </c>
      <c r="O3055" t="s">
        <v>25</v>
      </c>
      <c r="P3055" t="s">
        <v>202</v>
      </c>
      <c r="Q3055" t="s">
        <v>27</v>
      </c>
      <c r="R3055" t="s">
        <v>680</v>
      </c>
      <c r="S3055" t="s">
        <v>7314</v>
      </c>
    </row>
    <row r="3056" spans="1:19">
      <c r="A3056" t="s">
        <v>7315</v>
      </c>
      <c r="B3056" s="1">
        <v>45376</v>
      </c>
      <c r="C3056" t="s">
        <v>33</v>
      </c>
      <c r="D3056">
        <v>29</v>
      </c>
      <c r="E3056" t="s">
        <v>23</v>
      </c>
      <c r="F3056">
        <v>0</v>
      </c>
      <c r="G3056">
        <v>3</v>
      </c>
      <c r="H3056" t="s">
        <v>3686</v>
      </c>
      <c r="I3056">
        <v>4852</v>
      </c>
      <c r="J3056">
        <v>5</v>
      </c>
      <c r="K3056">
        <v>17</v>
      </c>
      <c r="L3056" t="s">
        <v>97</v>
      </c>
      <c r="M3056" t="s">
        <v>23</v>
      </c>
      <c r="N3056" t="s">
        <v>23</v>
      </c>
      <c r="O3056" t="s">
        <v>49</v>
      </c>
      <c r="P3056" t="s">
        <v>26</v>
      </c>
      <c r="Q3056" t="s">
        <v>27</v>
      </c>
      <c r="R3056" t="s">
        <v>5004</v>
      </c>
      <c r="S3056" t="s">
        <v>7316</v>
      </c>
    </row>
    <row r="3057" spans="1:21">
      <c r="A3057" t="s">
        <v>7317</v>
      </c>
      <c r="B3057" s="1">
        <v>44083</v>
      </c>
      <c r="C3057" t="s">
        <v>22</v>
      </c>
      <c r="D3057">
        <v>35</v>
      </c>
      <c r="E3057" t="s">
        <v>39</v>
      </c>
      <c r="F3057">
        <v>0</v>
      </c>
      <c r="G3057">
        <v>3</v>
      </c>
      <c r="H3057" t="s">
        <v>3686</v>
      </c>
      <c r="I3057">
        <v>4293</v>
      </c>
      <c r="J3057">
        <v>0</v>
      </c>
      <c r="K3057">
        <v>59</v>
      </c>
      <c r="L3057" t="s">
        <v>142</v>
      </c>
      <c r="M3057" t="s">
        <v>23</v>
      </c>
      <c r="N3057" t="s">
        <v>23</v>
      </c>
      <c r="O3057" t="s">
        <v>56</v>
      </c>
      <c r="P3057" t="s">
        <v>164</v>
      </c>
      <c r="Q3057" t="s">
        <v>50</v>
      </c>
      <c r="R3057" t="s">
        <v>2429</v>
      </c>
      <c r="S3057" t="s">
        <v>7318</v>
      </c>
    </row>
    <row r="3058" spans="1:21">
      <c r="A3058" t="s">
        <v>7319</v>
      </c>
      <c r="B3058" s="1">
        <v>44539</v>
      </c>
      <c r="C3058" t="s">
        <v>22</v>
      </c>
      <c r="D3058">
        <v>63</v>
      </c>
      <c r="E3058" t="s">
        <v>23</v>
      </c>
      <c r="F3058">
        <v>0</v>
      </c>
      <c r="G3058">
        <v>3</v>
      </c>
      <c r="H3058" t="s">
        <v>3686</v>
      </c>
      <c r="I3058">
        <v>3222</v>
      </c>
      <c r="J3058">
        <v>1</v>
      </c>
      <c r="K3058">
        <v>44</v>
      </c>
      <c r="M3058" t="s">
        <v>39</v>
      </c>
      <c r="N3058" t="s">
        <v>23</v>
      </c>
      <c r="O3058" t="s">
        <v>56</v>
      </c>
      <c r="P3058" t="s">
        <v>164</v>
      </c>
      <c r="Q3058" t="s">
        <v>27</v>
      </c>
      <c r="R3058" t="s">
        <v>3209</v>
      </c>
      <c r="S3058" t="s">
        <v>7320</v>
      </c>
    </row>
    <row r="3059" spans="1:21">
      <c r="A3059" t="s">
        <v>7321</v>
      </c>
      <c r="B3059" s="1">
        <v>43854</v>
      </c>
      <c r="C3059" t="s">
        <v>33</v>
      </c>
      <c r="D3059">
        <v>52</v>
      </c>
      <c r="E3059" t="s">
        <v>23</v>
      </c>
      <c r="F3059">
        <v>3</v>
      </c>
      <c r="G3059">
        <v>3</v>
      </c>
      <c r="H3059" t="s">
        <v>3686</v>
      </c>
      <c r="I3059">
        <v>5588</v>
      </c>
      <c r="J3059">
        <v>10</v>
      </c>
      <c r="K3059">
        <v>67</v>
      </c>
      <c r="L3059" t="s">
        <v>316</v>
      </c>
      <c r="M3059" t="s">
        <v>23</v>
      </c>
      <c r="N3059" t="s">
        <v>23</v>
      </c>
      <c r="O3059" t="s">
        <v>25</v>
      </c>
      <c r="P3059" t="s">
        <v>202</v>
      </c>
      <c r="Q3059" t="s">
        <v>27</v>
      </c>
      <c r="R3059" t="s">
        <v>719</v>
      </c>
      <c r="S3059" t="s">
        <v>7322</v>
      </c>
    </row>
    <row r="3060" spans="1:21">
      <c r="A3060" t="s">
        <v>7323</v>
      </c>
      <c r="B3060" s="1">
        <v>44764</v>
      </c>
      <c r="C3060" t="s">
        <v>33</v>
      </c>
      <c r="D3060">
        <v>32</v>
      </c>
      <c r="E3060" t="s">
        <v>23</v>
      </c>
      <c r="F3060">
        <v>2</v>
      </c>
      <c r="G3060">
        <v>3</v>
      </c>
      <c r="H3060" t="s">
        <v>3686</v>
      </c>
      <c r="I3060">
        <v>4131</v>
      </c>
      <c r="J3060">
        <v>3</v>
      </c>
      <c r="K3060">
        <v>37</v>
      </c>
      <c r="L3060" t="s">
        <v>40</v>
      </c>
      <c r="M3060" t="s">
        <v>23</v>
      </c>
      <c r="N3060" t="s">
        <v>23</v>
      </c>
      <c r="O3060" t="s">
        <v>56</v>
      </c>
      <c r="P3060" t="s">
        <v>202</v>
      </c>
      <c r="Q3060" t="s">
        <v>27</v>
      </c>
      <c r="R3060" t="s">
        <v>3074</v>
      </c>
      <c r="S3060" t="s">
        <v>7324</v>
      </c>
    </row>
    <row r="3061" spans="1:21">
      <c r="A3061" t="s">
        <v>7325</v>
      </c>
      <c r="B3061" s="1">
        <v>44457</v>
      </c>
      <c r="C3061" t="s">
        <v>33</v>
      </c>
      <c r="D3061">
        <v>50</v>
      </c>
      <c r="E3061" t="s">
        <v>39</v>
      </c>
      <c r="F3061">
        <v>0</v>
      </c>
      <c r="G3061">
        <v>3</v>
      </c>
      <c r="H3061" t="s">
        <v>3686</v>
      </c>
      <c r="I3061">
        <v>5134</v>
      </c>
      <c r="J3061">
        <v>0</v>
      </c>
      <c r="K3061">
        <v>47</v>
      </c>
      <c r="M3061" t="s">
        <v>23</v>
      </c>
      <c r="N3061" t="s">
        <v>39</v>
      </c>
      <c r="P3061" t="s">
        <v>164</v>
      </c>
      <c r="Q3061" t="s">
        <v>50</v>
      </c>
      <c r="R3061" t="s">
        <v>1415</v>
      </c>
      <c r="S3061" t="s">
        <v>7326</v>
      </c>
    </row>
    <row r="3062" spans="1:21">
      <c r="A3062" t="s">
        <v>7327</v>
      </c>
      <c r="B3062" s="1">
        <v>44020</v>
      </c>
      <c r="C3062" t="s">
        <v>22</v>
      </c>
      <c r="D3062">
        <v>29</v>
      </c>
      <c r="E3062" t="s">
        <v>23</v>
      </c>
      <c r="F3062">
        <v>0</v>
      </c>
      <c r="G3062">
        <v>3</v>
      </c>
      <c r="H3062" t="s">
        <v>3686</v>
      </c>
      <c r="I3062">
        <v>4161</v>
      </c>
      <c r="J3062">
        <v>1</v>
      </c>
      <c r="K3062">
        <v>61</v>
      </c>
      <c r="M3062" t="s">
        <v>23</v>
      </c>
      <c r="N3062" t="s">
        <v>23</v>
      </c>
      <c r="O3062" t="s">
        <v>49</v>
      </c>
      <c r="P3062" t="s">
        <v>164</v>
      </c>
      <c r="Q3062" t="s">
        <v>27</v>
      </c>
      <c r="R3062" t="s">
        <v>7328</v>
      </c>
      <c r="S3062" t="s">
        <v>7329</v>
      </c>
    </row>
    <row r="3063" spans="1:21">
      <c r="A3063" t="s">
        <v>7330</v>
      </c>
      <c r="B3063" s="1">
        <v>45402</v>
      </c>
      <c r="C3063" t="s">
        <v>22</v>
      </c>
      <c r="D3063">
        <v>36</v>
      </c>
      <c r="E3063" t="s">
        <v>39</v>
      </c>
      <c r="F3063">
        <v>0</v>
      </c>
      <c r="G3063">
        <v>3</v>
      </c>
      <c r="H3063" t="s">
        <v>3686</v>
      </c>
      <c r="I3063">
        <v>5667</v>
      </c>
      <c r="J3063">
        <v>0</v>
      </c>
      <c r="K3063">
        <v>16</v>
      </c>
      <c r="L3063" t="s">
        <v>97</v>
      </c>
      <c r="M3063" t="s">
        <v>23</v>
      </c>
      <c r="N3063" t="s">
        <v>39</v>
      </c>
      <c r="P3063" t="s">
        <v>26</v>
      </c>
      <c r="Q3063" t="s">
        <v>50</v>
      </c>
      <c r="R3063" t="s">
        <v>1962</v>
      </c>
      <c r="S3063" t="s">
        <v>7331</v>
      </c>
    </row>
    <row r="3064" spans="1:21">
      <c r="A3064" t="s">
        <v>7332</v>
      </c>
      <c r="B3064" s="1">
        <v>43690</v>
      </c>
      <c r="C3064" t="s">
        <v>33</v>
      </c>
      <c r="D3064">
        <v>36</v>
      </c>
      <c r="E3064" t="s">
        <v>23</v>
      </c>
      <c r="F3064">
        <v>1</v>
      </c>
      <c r="G3064">
        <v>3</v>
      </c>
      <c r="H3064" t="s">
        <v>3686</v>
      </c>
      <c r="I3064">
        <v>5335</v>
      </c>
      <c r="J3064">
        <v>4</v>
      </c>
      <c r="K3064">
        <v>72</v>
      </c>
      <c r="L3064" t="s">
        <v>316</v>
      </c>
      <c r="M3064" t="s">
        <v>23</v>
      </c>
      <c r="N3064" t="s">
        <v>39</v>
      </c>
      <c r="P3064" t="s">
        <v>164</v>
      </c>
      <c r="Q3064" t="s">
        <v>27</v>
      </c>
      <c r="R3064" t="s">
        <v>439</v>
      </c>
      <c r="S3064" t="s">
        <v>7333</v>
      </c>
    </row>
    <row r="3065" spans="1:21">
      <c r="A3065" t="s">
        <v>7334</v>
      </c>
      <c r="B3065" s="1">
        <v>45559</v>
      </c>
      <c r="C3065" t="s">
        <v>33</v>
      </c>
      <c r="D3065">
        <v>59</v>
      </c>
      <c r="E3065" t="s">
        <v>39</v>
      </c>
      <c r="F3065">
        <v>0</v>
      </c>
      <c r="G3065">
        <v>3</v>
      </c>
      <c r="H3065" t="s">
        <v>3686</v>
      </c>
      <c r="I3065">
        <v>4492</v>
      </c>
      <c r="J3065">
        <v>0</v>
      </c>
      <c r="K3065">
        <v>11</v>
      </c>
      <c r="L3065" t="s">
        <v>97</v>
      </c>
      <c r="M3065" t="s">
        <v>23</v>
      </c>
      <c r="N3065" t="s">
        <v>23</v>
      </c>
      <c r="O3065" t="s">
        <v>49</v>
      </c>
      <c r="P3065" t="s">
        <v>26</v>
      </c>
      <c r="Q3065" t="s">
        <v>50</v>
      </c>
      <c r="R3065" t="s">
        <v>162</v>
      </c>
      <c r="S3065" t="s">
        <v>7335</v>
      </c>
    </row>
    <row r="3066" spans="1:21">
      <c r="A3066" t="s">
        <v>7336</v>
      </c>
      <c r="B3066" s="1">
        <v>45111</v>
      </c>
      <c r="C3066" t="s">
        <v>33</v>
      </c>
      <c r="D3066">
        <v>29</v>
      </c>
      <c r="E3066" t="s">
        <v>23</v>
      </c>
      <c r="F3066">
        <v>0</v>
      </c>
      <c r="G3066">
        <v>3</v>
      </c>
      <c r="H3066" t="s">
        <v>3686</v>
      </c>
      <c r="I3066">
        <v>5701</v>
      </c>
      <c r="J3066">
        <v>8</v>
      </c>
      <c r="K3066">
        <v>25</v>
      </c>
      <c r="M3066" t="s">
        <v>23</v>
      </c>
      <c r="N3066" t="s">
        <v>23</v>
      </c>
      <c r="O3066" t="s">
        <v>56</v>
      </c>
      <c r="P3066" t="s">
        <v>26</v>
      </c>
      <c r="Q3066" t="s">
        <v>27</v>
      </c>
      <c r="R3066" t="s">
        <v>4621</v>
      </c>
      <c r="S3066" t="s">
        <v>7337</v>
      </c>
    </row>
    <row r="3067" spans="1:21">
      <c r="A3067" t="s">
        <v>7338</v>
      </c>
      <c r="B3067" s="1">
        <v>44083</v>
      </c>
      <c r="C3067" t="s">
        <v>33</v>
      </c>
      <c r="D3067">
        <v>26</v>
      </c>
      <c r="E3067" t="s">
        <v>39</v>
      </c>
      <c r="F3067">
        <v>0</v>
      </c>
      <c r="G3067">
        <v>3</v>
      </c>
      <c r="H3067" t="s">
        <v>3686</v>
      </c>
      <c r="I3067">
        <v>6041</v>
      </c>
      <c r="J3067">
        <v>0</v>
      </c>
      <c r="K3067">
        <v>59</v>
      </c>
      <c r="L3067" t="s">
        <v>142</v>
      </c>
      <c r="M3067" t="s">
        <v>23</v>
      </c>
      <c r="N3067" t="s">
        <v>23</v>
      </c>
      <c r="O3067" t="s">
        <v>49</v>
      </c>
      <c r="P3067" t="s">
        <v>202</v>
      </c>
      <c r="Q3067" t="s">
        <v>50</v>
      </c>
      <c r="R3067" t="s">
        <v>218</v>
      </c>
      <c r="S3067" t="s">
        <v>7339</v>
      </c>
    </row>
    <row r="3068" spans="1:21">
      <c r="A3068" t="s">
        <v>7340</v>
      </c>
      <c r="B3068" s="1">
        <v>44691</v>
      </c>
      <c r="C3068" t="s">
        <v>22</v>
      </c>
      <c r="D3068">
        <v>62</v>
      </c>
      <c r="E3068" t="s">
        <v>23</v>
      </c>
      <c r="F3068">
        <v>3</v>
      </c>
      <c r="G3068">
        <v>3</v>
      </c>
      <c r="H3068" t="s">
        <v>3686</v>
      </c>
      <c r="I3068">
        <v>5434</v>
      </c>
      <c r="J3068">
        <v>9</v>
      </c>
      <c r="K3068">
        <v>39</v>
      </c>
      <c r="L3068" t="s">
        <v>40</v>
      </c>
      <c r="M3068" t="s">
        <v>23</v>
      </c>
      <c r="N3068" t="s">
        <v>23</v>
      </c>
      <c r="O3068" t="s">
        <v>25</v>
      </c>
      <c r="P3068" t="s">
        <v>202</v>
      </c>
      <c r="Q3068" t="s">
        <v>27</v>
      </c>
      <c r="R3068" t="s">
        <v>268</v>
      </c>
      <c r="S3068" t="s">
        <v>7341</v>
      </c>
    </row>
    <row r="3069" spans="1:21">
      <c r="A3069" t="s">
        <v>7342</v>
      </c>
      <c r="B3069" s="1">
        <v>43974</v>
      </c>
      <c r="C3069" t="s">
        <v>33</v>
      </c>
      <c r="D3069">
        <v>64</v>
      </c>
      <c r="E3069" t="s">
        <v>39</v>
      </c>
      <c r="F3069">
        <v>0</v>
      </c>
      <c r="G3069">
        <v>3</v>
      </c>
      <c r="H3069" t="s">
        <v>3686</v>
      </c>
      <c r="I3069">
        <v>4948</v>
      </c>
      <c r="J3069">
        <v>0</v>
      </c>
      <c r="K3069">
        <v>63</v>
      </c>
      <c r="L3069" t="s">
        <v>142</v>
      </c>
      <c r="M3069" t="s">
        <v>23</v>
      </c>
      <c r="N3069" t="s">
        <v>39</v>
      </c>
      <c r="P3069" t="s">
        <v>164</v>
      </c>
      <c r="Q3069" t="s">
        <v>50</v>
      </c>
      <c r="R3069" t="s">
        <v>6362</v>
      </c>
      <c r="S3069" t="s">
        <v>7343</v>
      </c>
    </row>
    <row r="3070" spans="1:21">
      <c r="A3070" t="s">
        <v>7344</v>
      </c>
      <c r="B3070" s="1">
        <v>45731</v>
      </c>
      <c r="C3070" t="s">
        <v>33</v>
      </c>
      <c r="D3070">
        <v>70</v>
      </c>
      <c r="E3070" t="s">
        <v>39</v>
      </c>
      <c r="F3070">
        <v>0</v>
      </c>
      <c r="G3070">
        <v>3</v>
      </c>
      <c r="H3070" t="s">
        <v>24</v>
      </c>
      <c r="I3070">
        <v>4054</v>
      </c>
      <c r="J3070">
        <v>0</v>
      </c>
      <c r="K3070">
        <v>5</v>
      </c>
      <c r="L3070" t="s">
        <v>48</v>
      </c>
      <c r="M3070" t="s">
        <v>23</v>
      </c>
      <c r="N3070" t="s">
        <v>23</v>
      </c>
      <c r="O3070" t="s">
        <v>25</v>
      </c>
      <c r="P3070" t="s">
        <v>26</v>
      </c>
      <c r="Q3070" t="s">
        <v>27</v>
      </c>
      <c r="R3070" t="s">
        <v>1560</v>
      </c>
      <c r="S3070" t="s">
        <v>7345</v>
      </c>
      <c r="T3070" t="s">
        <v>36</v>
      </c>
      <c r="U3070" t="s">
        <v>46</v>
      </c>
    </row>
    <row r="3071" spans="1:21">
      <c r="A3071" t="s">
        <v>7346</v>
      </c>
      <c r="B3071" s="1">
        <v>45296</v>
      </c>
      <c r="C3071" t="s">
        <v>22</v>
      </c>
      <c r="D3071">
        <v>67</v>
      </c>
      <c r="E3071" t="s">
        <v>39</v>
      </c>
      <c r="F3071">
        <v>0</v>
      </c>
      <c r="G3071">
        <v>3</v>
      </c>
      <c r="H3071" t="s">
        <v>24</v>
      </c>
      <c r="I3071">
        <v>3715</v>
      </c>
      <c r="J3071">
        <v>0</v>
      </c>
      <c r="K3071">
        <v>19</v>
      </c>
      <c r="M3071" t="s">
        <v>23</v>
      </c>
      <c r="N3071" t="s">
        <v>23</v>
      </c>
      <c r="O3071" t="s">
        <v>25</v>
      </c>
      <c r="P3071" t="s">
        <v>26</v>
      </c>
      <c r="Q3071" t="s">
        <v>27</v>
      </c>
      <c r="R3071" t="s">
        <v>218</v>
      </c>
      <c r="S3071" t="s">
        <v>7347</v>
      </c>
      <c r="T3071" t="s">
        <v>64</v>
      </c>
      <c r="U3071" t="s">
        <v>234</v>
      </c>
    </row>
    <row r="3072" spans="1:21">
      <c r="A3072" t="s">
        <v>7348</v>
      </c>
      <c r="B3072" s="1">
        <v>45822</v>
      </c>
      <c r="C3072" t="s">
        <v>33</v>
      </c>
      <c r="D3072">
        <v>77</v>
      </c>
      <c r="E3072" t="s">
        <v>39</v>
      </c>
      <c r="F3072">
        <v>0</v>
      </c>
      <c r="G3072">
        <v>3</v>
      </c>
      <c r="H3072" t="s">
        <v>24</v>
      </c>
      <c r="I3072">
        <v>3350</v>
      </c>
      <c r="J3072">
        <v>0</v>
      </c>
      <c r="K3072">
        <v>2</v>
      </c>
      <c r="M3072" t="s">
        <v>23</v>
      </c>
      <c r="N3072" t="s">
        <v>23</v>
      </c>
      <c r="O3072" t="s">
        <v>25</v>
      </c>
      <c r="P3072" t="s">
        <v>26</v>
      </c>
      <c r="Q3072" t="s">
        <v>50</v>
      </c>
      <c r="R3072" t="s">
        <v>779</v>
      </c>
      <c r="S3072" t="s">
        <v>7349</v>
      </c>
      <c r="T3072" t="s">
        <v>59</v>
      </c>
      <c r="U3072" t="s">
        <v>384</v>
      </c>
    </row>
    <row r="3073" spans="1:21">
      <c r="A3073" t="s">
        <v>7350</v>
      </c>
      <c r="B3073" s="1">
        <v>45281</v>
      </c>
      <c r="C3073" t="s">
        <v>22</v>
      </c>
      <c r="D3073">
        <v>68</v>
      </c>
      <c r="E3073" t="s">
        <v>23</v>
      </c>
      <c r="F3073">
        <v>0</v>
      </c>
      <c r="G3073">
        <v>3</v>
      </c>
      <c r="H3073" t="s">
        <v>3686</v>
      </c>
      <c r="I3073">
        <v>5328</v>
      </c>
      <c r="J3073">
        <v>3</v>
      </c>
      <c r="K3073">
        <v>20</v>
      </c>
      <c r="M3073" t="s">
        <v>23</v>
      </c>
      <c r="N3073" t="s">
        <v>23</v>
      </c>
      <c r="O3073" t="s">
        <v>25</v>
      </c>
      <c r="P3073" t="s">
        <v>202</v>
      </c>
      <c r="Q3073" t="s">
        <v>27</v>
      </c>
      <c r="R3073" t="s">
        <v>3797</v>
      </c>
      <c r="S3073" t="s">
        <v>7351</v>
      </c>
    </row>
    <row r="3074" spans="1:21">
      <c r="A3074" t="s">
        <v>7352</v>
      </c>
      <c r="B3074" s="1">
        <v>44273</v>
      </c>
      <c r="C3074" t="s">
        <v>33</v>
      </c>
      <c r="D3074">
        <v>69</v>
      </c>
      <c r="E3074" t="s">
        <v>23</v>
      </c>
      <c r="F3074">
        <v>0</v>
      </c>
      <c r="G3074">
        <v>3</v>
      </c>
      <c r="H3074" t="s">
        <v>3686</v>
      </c>
      <c r="I3074">
        <v>5325</v>
      </c>
      <c r="J3074">
        <v>1</v>
      </c>
      <c r="K3074">
        <v>53</v>
      </c>
      <c r="M3074" t="s">
        <v>23</v>
      </c>
      <c r="N3074" t="s">
        <v>23</v>
      </c>
      <c r="O3074" t="s">
        <v>25</v>
      </c>
      <c r="P3074" t="s">
        <v>202</v>
      </c>
      <c r="Q3074" t="s">
        <v>50</v>
      </c>
      <c r="R3074" t="s">
        <v>159</v>
      </c>
      <c r="S3074" t="s">
        <v>7353</v>
      </c>
    </row>
    <row r="3075" spans="1:21">
      <c r="A3075" t="s">
        <v>7354</v>
      </c>
      <c r="B3075" s="1">
        <v>45048</v>
      </c>
      <c r="C3075" t="s">
        <v>22</v>
      </c>
      <c r="D3075">
        <v>71</v>
      </c>
      <c r="E3075" t="s">
        <v>23</v>
      </c>
      <c r="F3075">
        <v>0</v>
      </c>
      <c r="G3075">
        <v>3</v>
      </c>
      <c r="H3075" t="s">
        <v>3686</v>
      </c>
      <c r="I3075">
        <v>2534</v>
      </c>
      <c r="J3075">
        <v>0</v>
      </c>
      <c r="K3075">
        <v>27</v>
      </c>
      <c r="L3075" t="s">
        <v>40</v>
      </c>
      <c r="M3075" t="s">
        <v>23</v>
      </c>
      <c r="N3075" t="s">
        <v>23</v>
      </c>
      <c r="O3075" t="s">
        <v>25</v>
      </c>
      <c r="P3075" t="s">
        <v>164</v>
      </c>
      <c r="Q3075" t="s">
        <v>27</v>
      </c>
      <c r="R3075" t="s">
        <v>6425</v>
      </c>
      <c r="S3075" t="s">
        <v>7355</v>
      </c>
    </row>
    <row r="3076" spans="1:21">
      <c r="A3076" t="s">
        <v>7356</v>
      </c>
      <c r="B3076" s="1">
        <v>44174</v>
      </c>
      <c r="C3076" t="s">
        <v>22</v>
      </c>
      <c r="D3076">
        <v>76</v>
      </c>
      <c r="E3076" t="s">
        <v>39</v>
      </c>
      <c r="F3076">
        <v>0</v>
      </c>
      <c r="G3076">
        <v>3</v>
      </c>
      <c r="H3076" t="s">
        <v>3686</v>
      </c>
      <c r="I3076">
        <v>5514</v>
      </c>
      <c r="J3076">
        <v>0</v>
      </c>
      <c r="K3076">
        <v>56</v>
      </c>
      <c r="M3076" t="s">
        <v>23</v>
      </c>
      <c r="N3076" t="s">
        <v>23</v>
      </c>
      <c r="O3076" t="s">
        <v>25</v>
      </c>
      <c r="P3076" t="s">
        <v>164</v>
      </c>
      <c r="Q3076" t="s">
        <v>27</v>
      </c>
      <c r="R3076" t="s">
        <v>138</v>
      </c>
      <c r="S3076" t="s">
        <v>7357</v>
      </c>
    </row>
    <row r="3077" spans="1:21">
      <c r="A3077" t="s">
        <v>7358</v>
      </c>
      <c r="B3077" s="1">
        <v>44890</v>
      </c>
      <c r="C3077" t="s">
        <v>22</v>
      </c>
      <c r="D3077">
        <v>80</v>
      </c>
      <c r="E3077" t="s">
        <v>23</v>
      </c>
      <c r="F3077">
        <v>0</v>
      </c>
      <c r="G3077">
        <v>3</v>
      </c>
      <c r="H3077" t="s">
        <v>3686</v>
      </c>
      <c r="I3077">
        <v>5600</v>
      </c>
      <c r="J3077">
        <v>1</v>
      </c>
      <c r="K3077">
        <v>33</v>
      </c>
      <c r="M3077" t="s">
        <v>39</v>
      </c>
      <c r="N3077" t="s">
        <v>23</v>
      </c>
      <c r="O3077" t="s">
        <v>49</v>
      </c>
      <c r="P3077" t="s">
        <v>164</v>
      </c>
      <c r="Q3077" t="s">
        <v>27</v>
      </c>
      <c r="R3077" t="s">
        <v>5957</v>
      </c>
      <c r="S3077" t="s">
        <v>7359</v>
      </c>
    </row>
    <row r="3078" spans="1:21">
      <c r="A3078" t="s">
        <v>7360</v>
      </c>
      <c r="B3078" s="1">
        <v>45829</v>
      </c>
      <c r="C3078" t="s">
        <v>22</v>
      </c>
      <c r="D3078">
        <v>51</v>
      </c>
      <c r="E3078" t="s">
        <v>39</v>
      </c>
      <c r="F3078">
        <v>0</v>
      </c>
      <c r="G3078">
        <v>3</v>
      </c>
      <c r="H3078" t="s">
        <v>24</v>
      </c>
      <c r="I3078">
        <v>3533</v>
      </c>
      <c r="J3078">
        <v>0</v>
      </c>
      <c r="K3078">
        <v>2</v>
      </c>
      <c r="L3078" t="s">
        <v>48</v>
      </c>
      <c r="M3078" t="s">
        <v>23</v>
      </c>
      <c r="N3078" t="s">
        <v>23</v>
      </c>
      <c r="O3078" t="s">
        <v>25</v>
      </c>
      <c r="P3078" t="s">
        <v>26</v>
      </c>
      <c r="Q3078" t="s">
        <v>27</v>
      </c>
      <c r="R3078" t="s">
        <v>7361</v>
      </c>
      <c r="S3078" t="s">
        <v>7362</v>
      </c>
      <c r="T3078" t="s">
        <v>30</v>
      </c>
      <c r="U3078" t="s">
        <v>69</v>
      </c>
    </row>
    <row r="3079" spans="1:21">
      <c r="A3079" t="s">
        <v>7363</v>
      </c>
      <c r="B3079" s="1">
        <v>45782</v>
      </c>
      <c r="C3079" t="s">
        <v>33</v>
      </c>
      <c r="D3079">
        <v>30</v>
      </c>
      <c r="E3079" t="s">
        <v>39</v>
      </c>
      <c r="F3079">
        <v>0</v>
      </c>
      <c r="G3079">
        <v>3</v>
      </c>
      <c r="H3079" t="s">
        <v>24</v>
      </c>
      <c r="I3079">
        <v>4330</v>
      </c>
      <c r="J3079">
        <v>0</v>
      </c>
      <c r="K3079">
        <v>3</v>
      </c>
      <c r="L3079" t="s">
        <v>48</v>
      </c>
      <c r="M3079" t="s">
        <v>23</v>
      </c>
      <c r="N3079" t="s">
        <v>23</v>
      </c>
      <c r="O3079" t="s">
        <v>25</v>
      </c>
      <c r="P3079" t="s">
        <v>26</v>
      </c>
      <c r="Q3079" t="s">
        <v>50</v>
      </c>
      <c r="R3079" t="s">
        <v>212</v>
      </c>
      <c r="S3079" t="s">
        <v>7364</v>
      </c>
      <c r="T3079" t="s">
        <v>36</v>
      </c>
      <c r="U3079" t="s">
        <v>37</v>
      </c>
    </row>
    <row r="3080" spans="1:21">
      <c r="A3080" t="s">
        <v>7365</v>
      </c>
      <c r="B3080" s="1">
        <v>45798</v>
      </c>
      <c r="C3080" t="s">
        <v>22</v>
      </c>
      <c r="D3080">
        <v>50</v>
      </c>
      <c r="E3080" t="s">
        <v>39</v>
      </c>
      <c r="F3080">
        <v>0</v>
      </c>
      <c r="G3080">
        <v>3</v>
      </c>
      <c r="H3080" t="s">
        <v>24</v>
      </c>
      <c r="I3080">
        <v>3662</v>
      </c>
      <c r="J3080">
        <v>0</v>
      </c>
      <c r="K3080">
        <v>3</v>
      </c>
      <c r="L3080" t="s">
        <v>48</v>
      </c>
      <c r="M3080" t="s">
        <v>23</v>
      </c>
      <c r="N3080" t="s">
        <v>23</v>
      </c>
      <c r="O3080" t="s">
        <v>25</v>
      </c>
      <c r="P3080" t="s">
        <v>26</v>
      </c>
      <c r="Q3080" t="s">
        <v>27</v>
      </c>
      <c r="R3080" t="s">
        <v>4731</v>
      </c>
      <c r="S3080" t="s">
        <v>7366</v>
      </c>
      <c r="T3080" t="s">
        <v>43</v>
      </c>
      <c r="U3080" t="s">
        <v>1397</v>
      </c>
    </row>
    <row r="3081" spans="1:21">
      <c r="A3081" t="s">
        <v>7367</v>
      </c>
      <c r="B3081" s="1">
        <v>44937</v>
      </c>
      <c r="C3081" t="s">
        <v>22</v>
      </c>
      <c r="D3081">
        <v>53</v>
      </c>
      <c r="E3081" t="s">
        <v>39</v>
      </c>
      <c r="F3081">
        <v>0</v>
      </c>
      <c r="G3081">
        <v>3</v>
      </c>
      <c r="H3081" t="s">
        <v>24</v>
      </c>
      <c r="I3081">
        <v>5387</v>
      </c>
      <c r="J3081">
        <v>0</v>
      </c>
      <c r="K3081">
        <v>31</v>
      </c>
      <c r="M3081" t="s">
        <v>23</v>
      </c>
      <c r="N3081" t="s">
        <v>23</v>
      </c>
      <c r="O3081" t="s">
        <v>25</v>
      </c>
      <c r="P3081" t="s">
        <v>202</v>
      </c>
      <c r="Q3081" t="s">
        <v>27</v>
      </c>
      <c r="R3081" t="s">
        <v>3088</v>
      </c>
      <c r="S3081" t="s">
        <v>7368</v>
      </c>
      <c r="T3081" t="s">
        <v>64</v>
      </c>
      <c r="U3081" t="s">
        <v>350</v>
      </c>
    </row>
    <row r="3082" spans="1:21">
      <c r="A3082" t="s">
        <v>7369</v>
      </c>
      <c r="B3082" s="1">
        <v>45384</v>
      </c>
      <c r="C3082" t="s">
        <v>33</v>
      </c>
      <c r="D3082">
        <v>36</v>
      </c>
      <c r="E3082" t="s">
        <v>39</v>
      </c>
      <c r="F3082">
        <v>0</v>
      </c>
      <c r="G3082">
        <v>3</v>
      </c>
      <c r="H3082" t="s">
        <v>24</v>
      </c>
      <c r="I3082">
        <v>5091</v>
      </c>
      <c r="J3082">
        <v>0</v>
      </c>
      <c r="K3082">
        <v>16</v>
      </c>
      <c r="L3082" t="s">
        <v>97</v>
      </c>
      <c r="M3082" t="s">
        <v>23</v>
      </c>
      <c r="N3082" t="s">
        <v>23</v>
      </c>
      <c r="O3082" t="s">
        <v>49</v>
      </c>
      <c r="P3082" t="s">
        <v>26</v>
      </c>
      <c r="Q3082" t="s">
        <v>50</v>
      </c>
      <c r="R3082" t="s">
        <v>7370</v>
      </c>
      <c r="S3082" t="s">
        <v>7371</v>
      </c>
      <c r="T3082" t="s">
        <v>43</v>
      </c>
      <c r="U3082" t="s">
        <v>44</v>
      </c>
    </row>
    <row r="3083" spans="1:21">
      <c r="A3083" t="s">
        <v>7372</v>
      </c>
      <c r="B3083" s="1">
        <v>45864</v>
      </c>
      <c r="C3083" t="s">
        <v>22</v>
      </c>
      <c r="D3083">
        <v>44</v>
      </c>
      <c r="E3083" t="s">
        <v>39</v>
      </c>
      <c r="F3083">
        <v>0</v>
      </c>
      <c r="G3083">
        <v>3</v>
      </c>
      <c r="H3083" t="s">
        <v>24</v>
      </c>
      <c r="I3083">
        <v>2121</v>
      </c>
      <c r="J3083">
        <v>0</v>
      </c>
      <c r="K3083">
        <v>1</v>
      </c>
      <c r="M3083" t="s">
        <v>39</v>
      </c>
      <c r="N3083" t="s">
        <v>23</v>
      </c>
      <c r="O3083" t="s">
        <v>56</v>
      </c>
      <c r="P3083" t="s">
        <v>26</v>
      </c>
      <c r="Q3083" t="s">
        <v>84</v>
      </c>
      <c r="R3083" t="s">
        <v>439</v>
      </c>
      <c r="S3083" t="s">
        <v>439</v>
      </c>
      <c r="T3083" t="s">
        <v>59</v>
      </c>
      <c r="U3083" t="s">
        <v>241</v>
      </c>
    </row>
    <row r="3084" spans="1:21">
      <c r="A3084" t="s">
        <v>7373</v>
      </c>
      <c r="B3084" s="1">
        <v>45839</v>
      </c>
      <c r="C3084" t="s">
        <v>33</v>
      </c>
      <c r="D3084">
        <v>29</v>
      </c>
      <c r="E3084" t="s">
        <v>39</v>
      </c>
      <c r="F3084">
        <v>0</v>
      </c>
      <c r="G3084">
        <v>3</v>
      </c>
      <c r="H3084" t="s">
        <v>24</v>
      </c>
      <c r="I3084">
        <v>5341</v>
      </c>
      <c r="J3084">
        <v>0</v>
      </c>
      <c r="K3084">
        <v>1</v>
      </c>
      <c r="L3084" t="s">
        <v>48</v>
      </c>
      <c r="M3084" t="s">
        <v>23</v>
      </c>
      <c r="N3084" t="s">
        <v>23</v>
      </c>
      <c r="O3084" t="s">
        <v>25</v>
      </c>
      <c r="P3084" t="s">
        <v>26</v>
      </c>
      <c r="Q3084" t="s">
        <v>50</v>
      </c>
      <c r="R3084" t="s">
        <v>1094</v>
      </c>
      <c r="S3084" t="s">
        <v>7374</v>
      </c>
      <c r="T3084" t="s">
        <v>30</v>
      </c>
      <c r="U3084" t="s">
        <v>69</v>
      </c>
    </row>
    <row r="3085" spans="1:21">
      <c r="A3085" t="s">
        <v>7375</v>
      </c>
      <c r="B3085" s="1">
        <v>45426</v>
      </c>
      <c r="C3085" t="s">
        <v>33</v>
      </c>
      <c r="D3085">
        <v>42</v>
      </c>
      <c r="E3085" t="s">
        <v>39</v>
      </c>
      <c r="F3085">
        <v>0</v>
      </c>
      <c r="G3085">
        <v>3</v>
      </c>
      <c r="H3085" t="s">
        <v>24</v>
      </c>
      <c r="I3085">
        <v>2813</v>
      </c>
      <c r="J3085">
        <v>0</v>
      </c>
      <c r="K3085">
        <v>15</v>
      </c>
      <c r="L3085" t="s">
        <v>97</v>
      </c>
      <c r="M3085" t="s">
        <v>23</v>
      </c>
      <c r="N3085" t="s">
        <v>23</v>
      </c>
      <c r="O3085" t="s">
        <v>25</v>
      </c>
      <c r="P3085" t="s">
        <v>26</v>
      </c>
      <c r="Q3085" t="s">
        <v>27</v>
      </c>
      <c r="R3085" t="s">
        <v>7376</v>
      </c>
      <c r="S3085" t="s">
        <v>7377</v>
      </c>
      <c r="T3085" t="s">
        <v>64</v>
      </c>
      <c r="U3085" t="s">
        <v>254</v>
      </c>
    </row>
    <row r="3086" spans="1:21">
      <c r="A3086" t="s">
        <v>7378</v>
      </c>
      <c r="B3086" s="1">
        <v>45861</v>
      </c>
      <c r="C3086" t="s">
        <v>33</v>
      </c>
      <c r="D3086">
        <v>63</v>
      </c>
      <c r="E3086" t="s">
        <v>39</v>
      </c>
      <c r="F3086">
        <v>0</v>
      </c>
      <c r="G3086">
        <v>3</v>
      </c>
      <c r="H3086" t="s">
        <v>24</v>
      </c>
      <c r="I3086">
        <v>4879</v>
      </c>
      <c r="J3086">
        <v>0</v>
      </c>
      <c r="K3086">
        <v>1</v>
      </c>
      <c r="L3086" t="s">
        <v>48</v>
      </c>
      <c r="M3086" t="s">
        <v>23</v>
      </c>
      <c r="N3086" t="s">
        <v>23</v>
      </c>
      <c r="O3086" t="s">
        <v>56</v>
      </c>
      <c r="P3086" t="s">
        <v>26</v>
      </c>
      <c r="Q3086" t="s">
        <v>84</v>
      </c>
      <c r="R3086" t="s">
        <v>4244</v>
      </c>
      <c r="S3086" t="s">
        <v>7379</v>
      </c>
      <c r="T3086" t="s">
        <v>36</v>
      </c>
      <c r="U3086" t="s">
        <v>37</v>
      </c>
    </row>
    <row r="3087" spans="1:21">
      <c r="A3087" t="s">
        <v>7380</v>
      </c>
      <c r="B3087" s="1">
        <v>43823</v>
      </c>
      <c r="C3087" t="s">
        <v>22</v>
      </c>
      <c r="D3087">
        <v>24</v>
      </c>
      <c r="E3087" t="s">
        <v>39</v>
      </c>
      <c r="F3087">
        <v>0</v>
      </c>
      <c r="G3087">
        <v>3</v>
      </c>
      <c r="H3087" t="s">
        <v>24</v>
      </c>
      <c r="I3087">
        <v>4454</v>
      </c>
      <c r="J3087">
        <v>0</v>
      </c>
      <c r="K3087">
        <v>68</v>
      </c>
      <c r="L3087" t="s">
        <v>316</v>
      </c>
      <c r="M3087" t="s">
        <v>23</v>
      </c>
      <c r="N3087" t="s">
        <v>23</v>
      </c>
      <c r="O3087" t="s">
        <v>25</v>
      </c>
      <c r="P3087" t="s">
        <v>202</v>
      </c>
      <c r="Q3087" t="s">
        <v>27</v>
      </c>
      <c r="R3087" t="s">
        <v>4853</v>
      </c>
      <c r="S3087" t="s">
        <v>7381</v>
      </c>
      <c r="T3087" t="s">
        <v>30</v>
      </c>
      <c r="U3087" t="s">
        <v>103</v>
      </c>
    </row>
    <row r="3088" spans="1:21">
      <c r="A3088" t="s">
        <v>7382</v>
      </c>
      <c r="B3088" s="1">
        <v>45843</v>
      </c>
      <c r="C3088" t="s">
        <v>22</v>
      </c>
      <c r="D3088">
        <v>59</v>
      </c>
      <c r="E3088" t="s">
        <v>39</v>
      </c>
      <c r="F3088">
        <v>0</v>
      </c>
      <c r="G3088">
        <v>3</v>
      </c>
      <c r="H3088" t="s">
        <v>24</v>
      </c>
      <c r="I3088">
        <v>2578</v>
      </c>
      <c r="J3088">
        <v>0</v>
      </c>
      <c r="K3088">
        <v>1</v>
      </c>
      <c r="L3088" t="s">
        <v>48</v>
      </c>
      <c r="M3088" t="s">
        <v>23</v>
      </c>
      <c r="N3088" t="s">
        <v>23</v>
      </c>
      <c r="O3088" t="s">
        <v>25</v>
      </c>
      <c r="P3088" t="s">
        <v>26</v>
      </c>
      <c r="Q3088" t="s">
        <v>27</v>
      </c>
      <c r="R3088" t="s">
        <v>7383</v>
      </c>
      <c r="S3088" t="s">
        <v>7384</v>
      </c>
      <c r="T3088" t="s">
        <v>43</v>
      </c>
      <c r="U3088" t="s">
        <v>149</v>
      </c>
    </row>
    <row r="3089" spans="1:21">
      <c r="A3089" t="s">
        <v>7385</v>
      </c>
      <c r="B3089" s="1">
        <v>45469</v>
      </c>
      <c r="C3089" t="s">
        <v>33</v>
      </c>
      <c r="D3089">
        <v>61</v>
      </c>
      <c r="E3089" t="s">
        <v>23</v>
      </c>
      <c r="F3089">
        <v>1</v>
      </c>
      <c r="G3089">
        <v>3</v>
      </c>
      <c r="H3089" t="s">
        <v>24</v>
      </c>
      <c r="I3089">
        <v>4304</v>
      </c>
      <c r="J3089">
        <v>1</v>
      </c>
      <c r="K3089">
        <v>14</v>
      </c>
      <c r="M3089" t="s">
        <v>23</v>
      </c>
      <c r="N3089" t="s">
        <v>23</v>
      </c>
      <c r="O3089" t="s">
        <v>25</v>
      </c>
      <c r="P3089" t="s">
        <v>26</v>
      </c>
      <c r="Q3089" t="s">
        <v>27</v>
      </c>
      <c r="R3089" t="s">
        <v>3361</v>
      </c>
      <c r="S3089" t="s">
        <v>7386</v>
      </c>
      <c r="T3089" t="s">
        <v>64</v>
      </c>
      <c r="U3089" t="s">
        <v>234</v>
      </c>
    </row>
    <row r="3090" spans="1:21">
      <c r="A3090" t="s">
        <v>7387</v>
      </c>
      <c r="B3090" s="1">
        <v>44623</v>
      </c>
      <c r="C3090" t="s">
        <v>33</v>
      </c>
      <c r="D3090">
        <v>49</v>
      </c>
      <c r="E3090" t="s">
        <v>23</v>
      </c>
      <c r="F3090">
        <v>0</v>
      </c>
      <c r="G3090">
        <v>3</v>
      </c>
      <c r="H3090" t="s">
        <v>24</v>
      </c>
      <c r="I3090">
        <v>2517</v>
      </c>
      <c r="J3090">
        <v>1</v>
      </c>
      <c r="K3090">
        <v>41</v>
      </c>
      <c r="M3090" t="s">
        <v>23</v>
      </c>
      <c r="N3090" t="s">
        <v>23</v>
      </c>
      <c r="O3090" t="s">
        <v>49</v>
      </c>
      <c r="P3090" t="s">
        <v>202</v>
      </c>
      <c r="Q3090" t="s">
        <v>27</v>
      </c>
      <c r="R3090" t="s">
        <v>6162</v>
      </c>
      <c r="S3090" t="s">
        <v>7388</v>
      </c>
      <c r="T3090" t="s">
        <v>43</v>
      </c>
      <c r="U3090" t="s">
        <v>149</v>
      </c>
    </row>
    <row r="3091" spans="1:21">
      <c r="A3091" t="s">
        <v>7389</v>
      </c>
      <c r="B3091" s="1">
        <v>45195</v>
      </c>
      <c r="C3091" t="s">
        <v>33</v>
      </c>
      <c r="D3091">
        <v>47</v>
      </c>
      <c r="E3091" t="s">
        <v>39</v>
      </c>
      <c r="F3091">
        <v>0</v>
      </c>
      <c r="G3091">
        <v>3</v>
      </c>
      <c r="H3091" t="s">
        <v>3686</v>
      </c>
      <c r="I3091">
        <v>3248</v>
      </c>
      <c r="J3091">
        <v>0</v>
      </c>
      <c r="K3091">
        <v>23</v>
      </c>
      <c r="M3091" t="s">
        <v>39</v>
      </c>
      <c r="N3091" t="s">
        <v>23</v>
      </c>
      <c r="O3091" t="s">
        <v>49</v>
      </c>
      <c r="P3091" t="s">
        <v>26</v>
      </c>
      <c r="Q3091" t="s">
        <v>27</v>
      </c>
      <c r="R3091" t="s">
        <v>135</v>
      </c>
      <c r="S3091" t="s">
        <v>7390</v>
      </c>
    </row>
    <row r="3092" spans="1:21">
      <c r="A3092" t="s">
        <v>7391</v>
      </c>
      <c r="B3092" s="1">
        <v>45426</v>
      </c>
      <c r="C3092" t="s">
        <v>33</v>
      </c>
      <c r="D3092">
        <v>64</v>
      </c>
      <c r="E3092" t="s">
        <v>39</v>
      </c>
      <c r="F3092">
        <v>0</v>
      </c>
      <c r="G3092">
        <v>3</v>
      </c>
      <c r="H3092" t="s">
        <v>3686</v>
      </c>
      <c r="I3092">
        <v>2565</v>
      </c>
      <c r="J3092">
        <v>0</v>
      </c>
      <c r="K3092">
        <v>15</v>
      </c>
      <c r="L3092" t="s">
        <v>97</v>
      </c>
      <c r="M3092" t="s">
        <v>23</v>
      </c>
      <c r="N3092" t="s">
        <v>23</v>
      </c>
      <c r="O3092" t="s">
        <v>25</v>
      </c>
      <c r="P3092" t="s">
        <v>26</v>
      </c>
      <c r="Q3092" t="s">
        <v>27</v>
      </c>
      <c r="R3092" t="s">
        <v>2336</v>
      </c>
      <c r="S3092" t="s">
        <v>7392</v>
      </c>
    </row>
    <row r="3093" spans="1:21">
      <c r="A3093" t="s">
        <v>7393</v>
      </c>
      <c r="B3093" s="1">
        <v>44038</v>
      </c>
      <c r="C3093" t="s">
        <v>22</v>
      </c>
      <c r="D3093">
        <v>21</v>
      </c>
      <c r="E3093" t="s">
        <v>39</v>
      </c>
      <c r="F3093">
        <v>0</v>
      </c>
      <c r="G3093">
        <v>3</v>
      </c>
      <c r="H3093" t="s">
        <v>3686</v>
      </c>
      <c r="I3093">
        <v>4842</v>
      </c>
      <c r="J3093">
        <v>0</v>
      </c>
      <c r="K3093">
        <v>61</v>
      </c>
      <c r="L3093" t="s">
        <v>142</v>
      </c>
      <c r="M3093" t="s">
        <v>23</v>
      </c>
      <c r="N3093" t="s">
        <v>23</v>
      </c>
      <c r="O3093" t="s">
        <v>25</v>
      </c>
      <c r="P3093" t="s">
        <v>26</v>
      </c>
      <c r="Q3093" t="s">
        <v>27</v>
      </c>
      <c r="R3093" t="s">
        <v>1342</v>
      </c>
      <c r="S3093" t="s">
        <v>7394</v>
      </c>
    </row>
    <row r="3094" spans="1:21">
      <c r="A3094" t="s">
        <v>7395</v>
      </c>
      <c r="B3094" s="1">
        <v>43680</v>
      </c>
      <c r="C3094" t="s">
        <v>33</v>
      </c>
      <c r="D3094">
        <v>26</v>
      </c>
      <c r="E3094" t="s">
        <v>23</v>
      </c>
      <c r="F3094">
        <v>3</v>
      </c>
      <c r="G3094">
        <v>3</v>
      </c>
      <c r="H3094" t="s">
        <v>3686</v>
      </c>
      <c r="I3094">
        <v>5633</v>
      </c>
      <c r="J3094">
        <v>9</v>
      </c>
      <c r="K3094">
        <v>72</v>
      </c>
      <c r="M3094" t="s">
        <v>23</v>
      </c>
      <c r="N3094" t="s">
        <v>23</v>
      </c>
      <c r="O3094" t="s">
        <v>25</v>
      </c>
      <c r="P3094" t="s">
        <v>164</v>
      </c>
      <c r="Q3094" t="s">
        <v>27</v>
      </c>
      <c r="R3094" t="s">
        <v>5806</v>
      </c>
      <c r="S3094" t="s">
        <v>7396</v>
      </c>
    </row>
    <row r="3095" spans="1:21">
      <c r="A3095" t="s">
        <v>7397</v>
      </c>
      <c r="B3095" s="1">
        <v>44805</v>
      </c>
      <c r="C3095" t="s">
        <v>22</v>
      </c>
      <c r="D3095">
        <v>37</v>
      </c>
      <c r="E3095" t="s">
        <v>23</v>
      </c>
      <c r="F3095">
        <v>3</v>
      </c>
      <c r="G3095">
        <v>3</v>
      </c>
      <c r="H3095" t="s">
        <v>3686</v>
      </c>
      <c r="I3095">
        <v>4517</v>
      </c>
      <c r="J3095">
        <v>7</v>
      </c>
      <c r="K3095">
        <v>35</v>
      </c>
      <c r="M3095" t="s">
        <v>23</v>
      </c>
      <c r="N3095" t="s">
        <v>39</v>
      </c>
      <c r="P3095" t="s">
        <v>164</v>
      </c>
      <c r="Q3095" t="s">
        <v>50</v>
      </c>
      <c r="R3095" t="s">
        <v>1163</v>
      </c>
      <c r="S3095" t="s">
        <v>7398</v>
      </c>
    </row>
    <row r="3096" spans="1:21">
      <c r="A3096" t="s">
        <v>7399</v>
      </c>
      <c r="B3096" s="1">
        <v>44203</v>
      </c>
      <c r="C3096" t="s">
        <v>33</v>
      </c>
      <c r="D3096">
        <v>37</v>
      </c>
      <c r="E3096" t="s">
        <v>23</v>
      </c>
      <c r="F3096">
        <v>3</v>
      </c>
      <c r="G3096">
        <v>3</v>
      </c>
      <c r="H3096" t="s">
        <v>3686</v>
      </c>
      <c r="I3096">
        <v>5892</v>
      </c>
      <c r="J3096">
        <v>10</v>
      </c>
      <c r="K3096">
        <v>55</v>
      </c>
      <c r="M3096" t="s">
        <v>23</v>
      </c>
      <c r="N3096" t="s">
        <v>23</v>
      </c>
      <c r="O3096" t="s">
        <v>25</v>
      </c>
      <c r="P3096" t="s">
        <v>202</v>
      </c>
      <c r="Q3096" t="s">
        <v>27</v>
      </c>
      <c r="R3096" t="s">
        <v>1345</v>
      </c>
      <c r="S3096" t="s">
        <v>7400</v>
      </c>
    </row>
    <row r="3097" spans="1:21">
      <c r="A3097" t="s">
        <v>7401</v>
      </c>
      <c r="B3097" s="1">
        <v>45369</v>
      </c>
      <c r="C3097" t="s">
        <v>22</v>
      </c>
      <c r="D3097">
        <v>41</v>
      </c>
      <c r="E3097" t="s">
        <v>39</v>
      </c>
      <c r="F3097">
        <v>0</v>
      </c>
      <c r="G3097">
        <v>3</v>
      </c>
      <c r="H3097" t="s">
        <v>3686</v>
      </c>
      <c r="I3097">
        <v>2259</v>
      </c>
      <c r="J3097">
        <v>0</v>
      </c>
      <c r="K3097">
        <v>17</v>
      </c>
      <c r="M3097" t="s">
        <v>23</v>
      </c>
      <c r="N3097" t="s">
        <v>39</v>
      </c>
      <c r="P3097" t="s">
        <v>202</v>
      </c>
      <c r="Q3097" t="s">
        <v>84</v>
      </c>
      <c r="R3097" t="s">
        <v>860</v>
      </c>
      <c r="S3097" t="s">
        <v>7402</v>
      </c>
    </row>
    <row r="3098" spans="1:21">
      <c r="A3098" t="s">
        <v>7403</v>
      </c>
      <c r="B3098" s="1">
        <v>44625</v>
      </c>
      <c r="C3098" t="s">
        <v>33</v>
      </c>
      <c r="D3098">
        <v>45</v>
      </c>
      <c r="E3098" t="s">
        <v>23</v>
      </c>
      <c r="F3098">
        <v>0</v>
      </c>
      <c r="G3098">
        <v>3</v>
      </c>
      <c r="H3098" t="s">
        <v>3686</v>
      </c>
      <c r="I3098">
        <v>2719</v>
      </c>
      <c r="J3098">
        <v>2</v>
      </c>
      <c r="K3098">
        <v>41</v>
      </c>
      <c r="L3098" t="s">
        <v>142</v>
      </c>
      <c r="M3098" t="s">
        <v>23</v>
      </c>
      <c r="N3098" t="s">
        <v>23</v>
      </c>
      <c r="O3098" t="s">
        <v>25</v>
      </c>
      <c r="P3098" t="s">
        <v>202</v>
      </c>
      <c r="Q3098" t="s">
        <v>27</v>
      </c>
      <c r="R3098" t="s">
        <v>7404</v>
      </c>
      <c r="S3098" t="s">
        <v>7405</v>
      </c>
    </row>
    <row r="3099" spans="1:21">
      <c r="A3099" t="s">
        <v>7406</v>
      </c>
      <c r="B3099" s="1">
        <v>45620</v>
      </c>
      <c r="C3099" t="s">
        <v>33</v>
      </c>
      <c r="D3099">
        <v>37</v>
      </c>
      <c r="E3099" t="s">
        <v>23</v>
      </c>
      <c r="F3099">
        <v>0</v>
      </c>
      <c r="G3099">
        <v>3</v>
      </c>
      <c r="H3099" t="s">
        <v>3686</v>
      </c>
      <c r="I3099">
        <v>2205</v>
      </c>
      <c r="J3099">
        <v>2</v>
      </c>
      <c r="K3099">
        <v>9</v>
      </c>
      <c r="M3099" t="s">
        <v>23</v>
      </c>
      <c r="N3099" t="s">
        <v>23</v>
      </c>
      <c r="O3099" t="s">
        <v>56</v>
      </c>
      <c r="P3099" t="s">
        <v>202</v>
      </c>
      <c r="Q3099" t="s">
        <v>50</v>
      </c>
      <c r="R3099" t="s">
        <v>4450</v>
      </c>
      <c r="S3099" t="s">
        <v>7407</v>
      </c>
    </row>
    <row r="3100" spans="1:21">
      <c r="A3100" t="s">
        <v>7408</v>
      </c>
      <c r="B3100" s="1">
        <v>45615</v>
      </c>
      <c r="C3100" t="s">
        <v>22</v>
      </c>
      <c r="D3100">
        <v>53</v>
      </c>
      <c r="E3100" t="s">
        <v>23</v>
      </c>
      <c r="F3100">
        <v>3</v>
      </c>
      <c r="G3100">
        <v>3</v>
      </c>
      <c r="H3100" t="s">
        <v>3686</v>
      </c>
      <c r="I3100">
        <v>4406</v>
      </c>
      <c r="J3100">
        <v>9</v>
      </c>
      <c r="K3100">
        <v>9</v>
      </c>
      <c r="L3100" t="s">
        <v>48</v>
      </c>
      <c r="M3100" t="s">
        <v>23</v>
      </c>
      <c r="N3100" t="s">
        <v>39</v>
      </c>
      <c r="P3100" t="s">
        <v>164</v>
      </c>
      <c r="Q3100" t="s">
        <v>84</v>
      </c>
      <c r="R3100" t="s">
        <v>2422</v>
      </c>
      <c r="S3100" t="s">
        <v>7409</v>
      </c>
    </row>
    <row r="3101" spans="1:21">
      <c r="A3101" t="s">
        <v>7410</v>
      </c>
      <c r="B3101" s="1">
        <v>45516</v>
      </c>
      <c r="C3101" t="s">
        <v>22</v>
      </c>
      <c r="D3101">
        <v>57</v>
      </c>
      <c r="E3101" t="s">
        <v>23</v>
      </c>
      <c r="F3101">
        <v>1</v>
      </c>
      <c r="G3101">
        <v>3</v>
      </c>
      <c r="H3101" t="s">
        <v>3686</v>
      </c>
      <c r="I3101">
        <v>2891</v>
      </c>
      <c r="J3101">
        <v>6</v>
      </c>
      <c r="K3101">
        <v>12</v>
      </c>
      <c r="M3101" t="s">
        <v>23</v>
      </c>
      <c r="N3101" t="s">
        <v>39</v>
      </c>
      <c r="P3101" t="s">
        <v>26</v>
      </c>
      <c r="Q3101" t="s">
        <v>50</v>
      </c>
      <c r="R3101" t="s">
        <v>860</v>
      </c>
      <c r="S3101" t="s">
        <v>7411</v>
      </c>
    </row>
    <row r="3102" spans="1:21">
      <c r="A3102" t="s">
        <v>7412</v>
      </c>
      <c r="B3102" s="1">
        <v>45053</v>
      </c>
      <c r="C3102" t="s">
        <v>22</v>
      </c>
      <c r="D3102">
        <v>26</v>
      </c>
      <c r="E3102" t="s">
        <v>39</v>
      </c>
      <c r="F3102">
        <v>3</v>
      </c>
      <c r="G3102">
        <v>3</v>
      </c>
      <c r="H3102" t="s">
        <v>3686</v>
      </c>
      <c r="I3102">
        <v>2400</v>
      </c>
      <c r="J3102">
        <v>0</v>
      </c>
      <c r="K3102">
        <v>27</v>
      </c>
      <c r="M3102" t="s">
        <v>23</v>
      </c>
      <c r="N3102" t="s">
        <v>39</v>
      </c>
      <c r="P3102" t="s">
        <v>202</v>
      </c>
      <c r="Q3102" t="s">
        <v>50</v>
      </c>
      <c r="R3102" t="s">
        <v>2056</v>
      </c>
      <c r="S3102" t="s">
        <v>7413</v>
      </c>
    </row>
    <row r="3103" spans="1:21">
      <c r="A3103" t="s">
        <v>7414</v>
      </c>
      <c r="B3103" s="1">
        <v>44059</v>
      </c>
      <c r="C3103" t="s">
        <v>33</v>
      </c>
      <c r="D3103">
        <v>31</v>
      </c>
      <c r="E3103" t="s">
        <v>23</v>
      </c>
      <c r="F3103">
        <v>0</v>
      </c>
      <c r="G3103">
        <v>3</v>
      </c>
      <c r="H3103" t="s">
        <v>3686</v>
      </c>
      <c r="I3103">
        <v>5493</v>
      </c>
      <c r="J3103">
        <v>7</v>
      </c>
      <c r="K3103">
        <v>60</v>
      </c>
      <c r="L3103" t="s">
        <v>142</v>
      </c>
      <c r="M3103" t="s">
        <v>39</v>
      </c>
      <c r="N3103" t="s">
        <v>23</v>
      </c>
      <c r="O3103" t="s">
        <v>56</v>
      </c>
      <c r="P3103" t="s">
        <v>202</v>
      </c>
      <c r="Q3103" t="s">
        <v>27</v>
      </c>
      <c r="R3103" t="s">
        <v>3014</v>
      </c>
      <c r="S3103" t="s">
        <v>7415</v>
      </c>
    </row>
    <row r="3104" spans="1:21">
      <c r="A3104" t="s">
        <v>7416</v>
      </c>
      <c r="B3104" s="1">
        <v>45758</v>
      </c>
      <c r="C3104" t="s">
        <v>33</v>
      </c>
      <c r="D3104">
        <v>51</v>
      </c>
      <c r="E3104" t="s">
        <v>39</v>
      </c>
      <c r="F3104">
        <v>3</v>
      </c>
      <c r="G3104">
        <v>3</v>
      </c>
      <c r="H3104" t="s">
        <v>3686</v>
      </c>
      <c r="I3104">
        <v>4929</v>
      </c>
      <c r="J3104">
        <v>0</v>
      </c>
      <c r="K3104">
        <v>4</v>
      </c>
      <c r="L3104" t="s">
        <v>48</v>
      </c>
      <c r="M3104" t="s">
        <v>23</v>
      </c>
      <c r="N3104" t="s">
        <v>39</v>
      </c>
      <c r="P3104" t="s">
        <v>26</v>
      </c>
      <c r="Q3104" t="s">
        <v>50</v>
      </c>
      <c r="R3104" t="s">
        <v>4083</v>
      </c>
      <c r="S3104" t="s">
        <v>7417</v>
      </c>
    </row>
    <row r="3105" spans="1:21">
      <c r="A3105" t="s">
        <v>7418</v>
      </c>
      <c r="B3105" s="1">
        <v>45785</v>
      </c>
      <c r="C3105" t="s">
        <v>33</v>
      </c>
      <c r="D3105">
        <v>38</v>
      </c>
      <c r="E3105" t="s">
        <v>39</v>
      </c>
      <c r="F3105">
        <v>0</v>
      </c>
      <c r="G3105">
        <v>3</v>
      </c>
      <c r="H3105" t="s">
        <v>3751</v>
      </c>
      <c r="I3105">
        <v>4258</v>
      </c>
      <c r="J3105">
        <v>0</v>
      </c>
      <c r="K3105">
        <v>3</v>
      </c>
      <c r="M3105" t="s">
        <v>23</v>
      </c>
      <c r="N3105" t="s">
        <v>39</v>
      </c>
      <c r="P3105" t="s">
        <v>26</v>
      </c>
      <c r="Q3105" t="s">
        <v>84</v>
      </c>
      <c r="R3105" t="s">
        <v>657</v>
      </c>
      <c r="S3105" t="s">
        <v>7419</v>
      </c>
    </row>
    <row r="3106" spans="1:21">
      <c r="A3106" t="s">
        <v>7420</v>
      </c>
      <c r="B3106" s="1">
        <v>43808</v>
      </c>
      <c r="C3106" t="s">
        <v>33</v>
      </c>
      <c r="D3106">
        <v>61</v>
      </c>
      <c r="E3106" t="s">
        <v>23</v>
      </c>
      <c r="F3106">
        <v>1</v>
      </c>
      <c r="G3106">
        <v>3</v>
      </c>
      <c r="H3106" t="s">
        <v>3686</v>
      </c>
      <c r="I3106">
        <v>6221</v>
      </c>
      <c r="J3106">
        <v>7</v>
      </c>
      <c r="K3106">
        <v>68</v>
      </c>
      <c r="M3106" t="s">
        <v>23</v>
      </c>
      <c r="N3106" t="s">
        <v>23</v>
      </c>
      <c r="O3106" t="s">
        <v>49</v>
      </c>
      <c r="P3106" t="s">
        <v>164</v>
      </c>
      <c r="Q3106" t="s">
        <v>50</v>
      </c>
      <c r="R3106" t="s">
        <v>480</v>
      </c>
      <c r="S3106" t="s">
        <v>7421</v>
      </c>
    </row>
    <row r="3107" spans="1:21">
      <c r="A3107" t="s">
        <v>7422</v>
      </c>
      <c r="B3107" s="1">
        <v>45650</v>
      </c>
      <c r="C3107" t="s">
        <v>33</v>
      </c>
      <c r="D3107">
        <v>56</v>
      </c>
      <c r="E3107" t="s">
        <v>39</v>
      </c>
      <c r="F3107">
        <v>0</v>
      </c>
      <c r="G3107">
        <v>3</v>
      </c>
      <c r="H3107" t="s">
        <v>3686</v>
      </c>
      <c r="I3107">
        <v>4909</v>
      </c>
      <c r="J3107">
        <v>0</v>
      </c>
      <c r="K3107">
        <v>8</v>
      </c>
      <c r="M3107" t="s">
        <v>23</v>
      </c>
      <c r="N3107" t="s">
        <v>23</v>
      </c>
      <c r="O3107" t="s">
        <v>49</v>
      </c>
      <c r="P3107" t="s">
        <v>26</v>
      </c>
      <c r="Q3107" t="s">
        <v>50</v>
      </c>
      <c r="R3107" t="s">
        <v>4244</v>
      </c>
      <c r="S3107" t="s">
        <v>7423</v>
      </c>
    </row>
    <row r="3108" spans="1:21">
      <c r="A3108" t="s">
        <v>7424</v>
      </c>
      <c r="B3108" s="1">
        <v>45828</v>
      </c>
      <c r="C3108" t="s">
        <v>33</v>
      </c>
      <c r="D3108">
        <v>43</v>
      </c>
      <c r="E3108" t="s">
        <v>39</v>
      </c>
      <c r="F3108">
        <v>0</v>
      </c>
      <c r="G3108">
        <v>3</v>
      </c>
      <c r="H3108" t="s">
        <v>3751</v>
      </c>
      <c r="I3108">
        <v>2245</v>
      </c>
      <c r="J3108">
        <v>0</v>
      </c>
      <c r="K3108">
        <v>2</v>
      </c>
      <c r="L3108" t="s">
        <v>48</v>
      </c>
      <c r="M3108" t="s">
        <v>23</v>
      </c>
      <c r="N3108" t="s">
        <v>23</v>
      </c>
      <c r="O3108" t="s">
        <v>49</v>
      </c>
      <c r="P3108" t="s">
        <v>26</v>
      </c>
      <c r="Q3108" t="s">
        <v>50</v>
      </c>
      <c r="R3108" t="s">
        <v>1245</v>
      </c>
      <c r="S3108" t="s">
        <v>7425</v>
      </c>
    </row>
    <row r="3109" spans="1:21">
      <c r="A3109" t="s">
        <v>7426</v>
      </c>
      <c r="B3109" s="1">
        <v>44222</v>
      </c>
      <c r="C3109" t="s">
        <v>33</v>
      </c>
      <c r="D3109">
        <v>27</v>
      </c>
      <c r="E3109" t="s">
        <v>23</v>
      </c>
      <c r="F3109">
        <v>2</v>
      </c>
      <c r="G3109">
        <v>3</v>
      </c>
      <c r="H3109" t="s">
        <v>3686</v>
      </c>
      <c r="I3109">
        <v>5011</v>
      </c>
      <c r="J3109">
        <v>7</v>
      </c>
      <c r="K3109">
        <v>55</v>
      </c>
      <c r="M3109" t="s">
        <v>23</v>
      </c>
      <c r="N3109" t="s">
        <v>23</v>
      </c>
      <c r="O3109" t="s">
        <v>49</v>
      </c>
      <c r="P3109" t="s">
        <v>202</v>
      </c>
      <c r="Q3109" t="s">
        <v>50</v>
      </c>
      <c r="R3109" t="s">
        <v>1139</v>
      </c>
      <c r="S3109" t="s">
        <v>7427</v>
      </c>
    </row>
    <row r="3110" spans="1:21">
      <c r="A3110" t="s">
        <v>7428</v>
      </c>
      <c r="B3110" s="1">
        <v>43688</v>
      </c>
      <c r="C3110" t="s">
        <v>33</v>
      </c>
      <c r="D3110">
        <v>56</v>
      </c>
      <c r="E3110" t="s">
        <v>23</v>
      </c>
      <c r="F3110">
        <v>3</v>
      </c>
      <c r="G3110">
        <v>3</v>
      </c>
      <c r="H3110" t="s">
        <v>3686</v>
      </c>
      <c r="I3110">
        <v>6063</v>
      </c>
      <c r="J3110">
        <v>8</v>
      </c>
      <c r="K3110">
        <v>72</v>
      </c>
      <c r="M3110" t="s">
        <v>23</v>
      </c>
      <c r="N3110" t="s">
        <v>23</v>
      </c>
      <c r="O3110" t="s">
        <v>56</v>
      </c>
      <c r="P3110" t="s">
        <v>164</v>
      </c>
      <c r="Q3110" t="s">
        <v>50</v>
      </c>
      <c r="R3110" t="s">
        <v>7429</v>
      </c>
      <c r="S3110" t="s">
        <v>7430</v>
      </c>
    </row>
    <row r="3111" spans="1:21">
      <c r="A3111" t="s">
        <v>7431</v>
      </c>
      <c r="B3111" s="1">
        <v>44396</v>
      </c>
      <c r="C3111" t="s">
        <v>22</v>
      </c>
      <c r="D3111">
        <v>27</v>
      </c>
      <c r="E3111" t="s">
        <v>23</v>
      </c>
      <c r="F3111">
        <v>2</v>
      </c>
      <c r="G3111">
        <v>3</v>
      </c>
      <c r="H3111" t="s">
        <v>3686</v>
      </c>
      <c r="I3111">
        <v>5542</v>
      </c>
      <c r="J3111">
        <v>7</v>
      </c>
      <c r="K3111">
        <v>49</v>
      </c>
      <c r="M3111" t="s">
        <v>23</v>
      </c>
      <c r="N3111" t="s">
        <v>23</v>
      </c>
      <c r="O3111" t="s">
        <v>25</v>
      </c>
      <c r="P3111" t="s">
        <v>202</v>
      </c>
      <c r="Q3111" t="s">
        <v>27</v>
      </c>
      <c r="R3111" t="s">
        <v>7432</v>
      </c>
      <c r="S3111" t="s">
        <v>7433</v>
      </c>
    </row>
    <row r="3112" spans="1:21">
      <c r="A3112" t="s">
        <v>7434</v>
      </c>
      <c r="B3112" s="1">
        <v>45335</v>
      </c>
      <c r="C3112" t="s">
        <v>33</v>
      </c>
      <c r="D3112">
        <v>40</v>
      </c>
      <c r="E3112" t="s">
        <v>39</v>
      </c>
      <c r="F3112">
        <v>0</v>
      </c>
      <c r="G3112">
        <v>3</v>
      </c>
      <c r="H3112" t="s">
        <v>3686</v>
      </c>
      <c r="I3112">
        <v>5877</v>
      </c>
      <c r="J3112">
        <v>0</v>
      </c>
      <c r="K3112">
        <v>18</v>
      </c>
      <c r="M3112" t="s">
        <v>23</v>
      </c>
      <c r="N3112" t="s">
        <v>23</v>
      </c>
      <c r="O3112" t="s">
        <v>49</v>
      </c>
      <c r="P3112" t="s">
        <v>26</v>
      </c>
      <c r="Q3112" t="s">
        <v>27</v>
      </c>
      <c r="R3112" t="s">
        <v>4904</v>
      </c>
      <c r="S3112" t="s">
        <v>7435</v>
      </c>
    </row>
    <row r="3113" spans="1:21">
      <c r="A3113" t="s">
        <v>7436</v>
      </c>
      <c r="B3113" s="1">
        <v>43725</v>
      </c>
      <c r="C3113" t="s">
        <v>33</v>
      </c>
      <c r="D3113">
        <v>53</v>
      </c>
      <c r="E3113" t="s">
        <v>23</v>
      </c>
      <c r="F3113">
        <v>0</v>
      </c>
      <c r="G3113">
        <v>3</v>
      </c>
      <c r="H3113" t="s">
        <v>3686</v>
      </c>
      <c r="I3113">
        <v>5856</v>
      </c>
      <c r="J3113">
        <v>6</v>
      </c>
      <c r="K3113">
        <v>71</v>
      </c>
      <c r="L3113" t="s">
        <v>316</v>
      </c>
      <c r="M3113" t="s">
        <v>23</v>
      </c>
      <c r="N3113" t="s">
        <v>23</v>
      </c>
      <c r="O3113" t="s">
        <v>25</v>
      </c>
      <c r="P3113" t="s">
        <v>202</v>
      </c>
      <c r="Q3113" t="s">
        <v>50</v>
      </c>
      <c r="R3113" t="s">
        <v>41</v>
      </c>
      <c r="S3113" t="s">
        <v>7437</v>
      </c>
    </row>
    <row r="3114" spans="1:21">
      <c r="A3114" t="s">
        <v>7438</v>
      </c>
      <c r="B3114" s="1">
        <v>45124</v>
      </c>
      <c r="C3114" t="s">
        <v>22</v>
      </c>
      <c r="D3114">
        <v>31</v>
      </c>
      <c r="E3114" t="s">
        <v>23</v>
      </c>
      <c r="F3114">
        <v>3</v>
      </c>
      <c r="G3114">
        <v>3</v>
      </c>
      <c r="H3114" t="s">
        <v>3686</v>
      </c>
      <c r="I3114">
        <v>5230</v>
      </c>
      <c r="J3114">
        <v>1</v>
      </c>
      <c r="K3114">
        <v>25</v>
      </c>
      <c r="M3114" t="s">
        <v>23</v>
      </c>
      <c r="N3114" t="s">
        <v>39</v>
      </c>
      <c r="P3114" t="s">
        <v>164</v>
      </c>
      <c r="Q3114" t="s">
        <v>50</v>
      </c>
      <c r="R3114" t="s">
        <v>2905</v>
      </c>
      <c r="S3114" t="s">
        <v>7439</v>
      </c>
    </row>
    <row r="3115" spans="1:21">
      <c r="A3115" t="s">
        <v>7440</v>
      </c>
      <c r="B3115" s="1">
        <v>44997</v>
      </c>
      <c r="C3115" t="s">
        <v>33</v>
      </c>
      <c r="D3115">
        <v>48</v>
      </c>
      <c r="E3115" t="s">
        <v>39</v>
      </c>
      <c r="F3115">
        <v>0</v>
      </c>
      <c r="G3115">
        <v>3</v>
      </c>
      <c r="H3115" t="s">
        <v>3686</v>
      </c>
      <c r="I3115">
        <v>3152</v>
      </c>
      <c r="J3115">
        <v>0</v>
      </c>
      <c r="K3115">
        <v>29</v>
      </c>
      <c r="L3115" t="s">
        <v>40</v>
      </c>
      <c r="M3115" t="s">
        <v>23</v>
      </c>
      <c r="N3115" t="s">
        <v>23</v>
      </c>
      <c r="O3115" t="s">
        <v>49</v>
      </c>
      <c r="P3115" t="s">
        <v>26</v>
      </c>
      <c r="Q3115" t="s">
        <v>50</v>
      </c>
      <c r="R3115" t="s">
        <v>4208</v>
      </c>
      <c r="S3115" t="s">
        <v>7441</v>
      </c>
    </row>
    <row r="3116" spans="1:21">
      <c r="A3116" t="s">
        <v>7442</v>
      </c>
      <c r="B3116" s="1">
        <v>45153</v>
      </c>
      <c r="C3116" t="s">
        <v>22</v>
      </c>
      <c r="D3116">
        <v>73</v>
      </c>
      <c r="E3116" t="s">
        <v>39</v>
      </c>
      <c r="F3116">
        <v>0</v>
      </c>
      <c r="G3116">
        <v>3</v>
      </c>
      <c r="H3116" t="s">
        <v>24</v>
      </c>
      <c r="I3116">
        <v>5245</v>
      </c>
      <c r="J3116">
        <v>0</v>
      </c>
      <c r="K3116">
        <v>24</v>
      </c>
      <c r="M3116" t="s">
        <v>23</v>
      </c>
      <c r="N3116" t="s">
        <v>23</v>
      </c>
      <c r="O3116" t="s">
        <v>25</v>
      </c>
      <c r="P3116" t="s">
        <v>26</v>
      </c>
      <c r="Q3116" t="s">
        <v>50</v>
      </c>
      <c r="R3116" t="s">
        <v>465</v>
      </c>
      <c r="S3116" t="s">
        <v>7443</v>
      </c>
      <c r="T3116" t="s">
        <v>36</v>
      </c>
      <c r="U3116" t="s">
        <v>46</v>
      </c>
    </row>
    <row r="3117" spans="1:21">
      <c r="A3117" t="s">
        <v>7444</v>
      </c>
      <c r="B3117" s="1">
        <v>45181</v>
      </c>
      <c r="C3117" t="s">
        <v>33</v>
      </c>
      <c r="D3117">
        <v>67</v>
      </c>
      <c r="E3117" t="s">
        <v>23</v>
      </c>
      <c r="F3117">
        <v>0</v>
      </c>
      <c r="G3117">
        <v>3</v>
      </c>
      <c r="H3117" t="s">
        <v>3686</v>
      </c>
      <c r="I3117">
        <v>4025</v>
      </c>
      <c r="J3117">
        <v>1</v>
      </c>
      <c r="K3117">
        <v>23</v>
      </c>
      <c r="M3117" t="s">
        <v>23</v>
      </c>
      <c r="N3117" t="s">
        <v>23</v>
      </c>
      <c r="O3117" t="s">
        <v>25</v>
      </c>
      <c r="P3117" t="s">
        <v>202</v>
      </c>
      <c r="Q3117" t="s">
        <v>27</v>
      </c>
      <c r="R3117" t="s">
        <v>407</v>
      </c>
      <c r="S3117" t="s">
        <v>7445</v>
      </c>
    </row>
    <row r="3118" spans="1:21">
      <c r="A3118" t="s">
        <v>7446</v>
      </c>
      <c r="B3118" s="1">
        <v>43709</v>
      </c>
      <c r="C3118" t="s">
        <v>22</v>
      </c>
      <c r="D3118">
        <v>70</v>
      </c>
      <c r="E3118" t="s">
        <v>23</v>
      </c>
      <c r="F3118">
        <v>0</v>
      </c>
      <c r="G3118">
        <v>3</v>
      </c>
      <c r="H3118" t="s">
        <v>3686</v>
      </c>
      <c r="I3118">
        <v>4322</v>
      </c>
      <c r="J3118">
        <v>7</v>
      </c>
      <c r="K3118">
        <v>71</v>
      </c>
      <c r="M3118" t="s">
        <v>23</v>
      </c>
      <c r="N3118" t="s">
        <v>23</v>
      </c>
      <c r="O3118" t="s">
        <v>25</v>
      </c>
      <c r="P3118" t="s">
        <v>202</v>
      </c>
      <c r="Q3118" t="s">
        <v>27</v>
      </c>
      <c r="R3118" t="s">
        <v>5555</v>
      </c>
      <c r="S3118" t="s">
        <v>7447</v>
      </c>
    </row>
    <row r="3119" spans="1:21">
      <c r="A3119" t="s">
        <v>7448</v>
      </c>
      <c r="B3119" s="1">
        <v>43684</v>
      </c>
      <c r="C3119" t="s">
        <v>22</v>
      </c>
      <c r="D3119">
        <v>75</v>
      </c>
      <c r="E3119" t="s">
        <v>23</v>
      </c>
      <c r="F3119">
        <v>0</v>
      </c>
      <c r="G3119">
        <v>3</v>
      </c>
      <c r="H3119" t="s">
        <v>3686</v>
      </c>
      <c r="I3119">
        <v>4680</v>
      </c>
      <c r="J3119">
        <v>5</v>
      </c>
      <c r="K3119">
        <v>72</v>
      </c>
      <c r="M3119" t="s">
        <v>23</v>
      </c>
      <c r="N3119" t="s">
        <v>23</v>
      </c>
      <c r="O3119" t="s">
        <v>25</v>
      </c>
      <c r="P3119" t="s">
        <v>164</v>
      </c>
      <c r="Q3119" t="s">
        <v>50</v>
      </c>
      <c r="R3119" t="s">
        <v>7449</v>
      </c>
      <c r="S3119" t="s">
        <v>7450</v>
      </c>
    </row>
    <row r="3120" spans="1:21">
      <c r="A3120" t="s">
        <v>7451</v>
      </c>
      <c r="B3120" s="1">
        <v>43891</v>
      </c>
      <c r="C3120" t="s">
        <v>22</v>
      </c>
      <c r="D3120">
        <v>66</v>
      </c>
      <c r="E3120" t="s">
        <v>23</v>
      </c>
      <c r="F3120">
        <v>0</v>
      </c>
      <c r="G3120">
        <v>3</v>
      </c>
      <c r="H3120" t="s">
        <v>3686</v>
      </c>
      <c r="I3120">
        <v>4368</v>
      </c>
      <c r="J3120">
        <v>6</v>
      </c>
      <c r="K3120">
        <v>65</v>
      </c>
      <c r="M3120" t="s">
        <v>23</v>
      </c>
      <c r="N3120" t="s">
        <v>23</v>
      </c>
      <c r="O3120" t="s">
        <v>25</v>
      </c>
      <c r="P3120" t="s">
        <v>202</v>
      </c>
      <c r="Q3120" t="s">
        <v>27</v>
      </c>
      <c r="R3120" t="s">
        <v>2536</v>
      </c>
      <c r="S3120" t="s">
        <v>7452</v>
      </c>
    </row>
    <row r="3121" spans="1:21">
      <c r="A3121" t="s">
        <v>7453</v>
      </c>
      <c r="B3121" s="1">
        <v>45331</v>
      </c>
      <c r="C3121" t="s">
        <v>33</v>
      </c>
      <c r="D3121">
        <v>71</v>
      </c>
      <c r="E3121" t="s">
        <v>39</v>
      </c>
      <c r="F3121">
        <v>0</v>
      </c>
      <c r="G3121">
        <v>3</v>
      </c>
      <c r="H3121" t="s">
        <v>3686</v>
      </c>
      <c r="I3121">
        <v>5313</v>
      </c>
      <c r="J3121">
        <v>0</v>
      </c>
      <c r="K3121">
        <v>18</v>
      </c>
      <c r="M3121" t="s">
        <v>23</v>
      </c>
      <c r="N3121" t="s">
        <v>23</v>
      </c>
      <c r="O3121" t="s">
        <v>25</v>
      </c>
      <c r="P3121" t="s">
        <v>164</v>
      </c>
      <c r="Q3121" t="s">
        <v>27</v>
      </c>
      <c r="R3121" t="s">
        <v>1950</v>
      </c>
      <c r="S3121" t="s">
        <v>7454</v>
      </c>
    </row>
    <row r="3122" spans="1:21">
      <c r="A3122" t="s">
        <v>7455</v>
      </c>
      <c r="B3122" s="1">
        <v>44522</v>
      </c>
      <c r="C3122" t="s">
        <v>22</v>
      </c>
      <c r="D3122">
        <v>71</v>
      </c>
      <c r="E3122" t="s">
        <v>23</v>
      </c>
      <c r="F3122">
        <v>0</v>
      </c>
      <c r="G3122">
        <v>3</v>
      </c>
      <c r="H3122" t="s">
        <v>3686</v>
      </c>
      <c r="I3122">
        <v>2535</v>
      </c>
      <c r="J3122">
        <v>1</v>
      </c>
      <c r="K3122">
        <v>45</v>
      </c>
      <c r="L3122" t="s">
        <v>142</v>
      </c>
      <c r="M3122" t="s">
        <v>23</v>
      </c>
      <c r="N3122" t="s">
        <v>23</v>
      </c>
      <c r="O3122" t="s">
        <v>25</v>
      </c>
      <c r="P3122" t="s">
        <v>202</v>
      </c>
      <c r="Q3122" t="s">
        <v>27</v>
      </c>
      <c r="R3122" t="s">
        <v>274</v>
      </c>
      <c r="S3122" t="s">
        <v>7456</v>
      </c>
    </row>
    <row r="3123" spans="1:21">
      <c r="A3123" t="s">
        <v>7457</v>
      </c>
      <c r="B3123" s="1">
        <v>44189</v>
      </c>
      <c r="C3123" t="s">
        <v>33</v>
      </c>
      <c r="D3123">
        <v>72</v>
      </c>
      <c r="E3123" t="s">
        <v>23</v>
      </c>
      <c r="F3123">
        <v>0</v>
      </c>
      <c r="G3123">
        <v>3</v>
      </c>
      <c r="H3123" t="s">
        <v>3686</v>
      </c>
      <c r="I3123">
        <v>6035</v>
      </c>
      <c r="J3123">
        <v>7</v>
      </c>
      <c r="K3123">
        <v>56</v>
      </c>
      <c r="L3123" t="s">
        <v>142</v>
      </c>
      <c r="M3123" t="s">
        <v>23</v>
      </c>
      <c r="N3123" t="s">
        <v>23</v>
      </c>
      <c r="O3123" t="s">
        <v>25</v>
      </c>
      <c r="P3123" t="s">
        <v>26</v>
      </c>
      <c r="Q3123" t="s">
        <v>27</v>
      </c>
      <c r="R3123" t="s">
        <v>7458</v>
      </c>
      <c r="S3123" t="s">
        <v>7459</v>
      </c>
    </row>
    <row r="3124" spans="1:21">
      <c r="A3124" t="s">
        <v>7460</v>
      </c>
      <c r="B3124" s="1">
        <v>45733</v>
      </c>
      <c r="C3124" t="s">
        <v>22</v>
      </c>
      <c r="D3124">
        <v>30</v>
      </c>
      <c r="E3124" t="s">
        <v>39</v>
      </c>
      <c r="F3124">
        <v>0</v>
      </c>
      <c r="G3124">
        <v>3</v>
      </c>
      <c r="H3124" t="s">
        <v>24</v>
      </c>
      <c r="I3124">
        <v>2604</v>
      </c>
      <c r="J3124">
        <v>0</v>
      </c>
      <c r="K3124">
        <v>5</v>
      </c>
      <c r="L3124" t="s">
        <v>48</v>
      </c>
      <c r="M3124" t="s">
        <v>23</v>
      </c>
      <c r="N3124" t="s">
        <v>39</v>
      </c>
      <c r="P3124" t="s">
        <v>26</v>
      </c>
      <c r="Q3124" t="s">
        <v>50</v>
      </c>
      <c r="R3124" t="s">
        <v>4781</v>
      </c>
      <c r="S3124" t="s">
        <v>7461</v>
      </c>
      <c r="T3124" t="s">
        <v>36</v>
      </c>
      <c r="U3124" t="s">
        <v>46</v>
      </c>
    </row>
    <row r="3125" spans="1:21">
      <c r="A3125" t="s">
        <v>7462</v>
      </c>
      <c r="B3125" s="1">
        <v>45133</v>
      </c>
      <c r="C3125" t="s">
        <v>33</v>
      </c>
      <c r="D3125">
        <v>48</v>
      </c>
      <c r="E3125" t="s">
        <v>23</v>
      </c>
      <c r="F3125">
        <v>0</v>
      </c>
      <c r="G3125">
        <v>3</v>
      </c>
      <c r="H3125" t="s">
        <v>24</v>
      </c>
      <c r="I3125">
        <v>3642</v>
      </c>
      <c r="J3125">
        <v>1</v>
      </c>
      <c r="K3125">
        <v>25</v>
      </c>
      <c r="L3125" t="s">
        <v>40</v>
      </c>
      <c r="M3125" t="s">
        <v>23</v>
      </c>
      <c r="N3125" t="s">
        <v>23</v>
      </c>
      <c r="O3125" t="s">
        <v>25</v>
      </c>
      <c r="P3125" t="s">
        <v>26</v>
      </c>
      <c r="Q3125" t="s">
        <v>27</v>
      </c>
      <c r="R3125" t="s">
        <v>7463</v>
      </c>
      <c r="S3125" t="s">
        <v>7464</v>
      </c>
      <c r="T3125" t="s">
        <v>30</v>
      </c>
      <c r="U3125" t="s">
        <v>69</v>
      </c>
    </row>
    <row r="3126" spans="1:21">
      <c r="A3126" t="s">
        <v>7465</v>
      </c>
      <c r="B3126" s="1">
        <v>45200</v>
      </c>
      <c r="C3126" t="s">
        <v>22</v>
      </c>
      <c r="D3126">
        <v>51</v>
      </c>
      <c r="E3126" t="s">
        <v>39</v>
      </c>
      <c r="F3126">
        <v>0</v>
      </c>
      <c r="G3126">
        <v>3</v>
      </c>
      <c r="H3126" t="s">
        <v>24</v>
      </c>
      <c r="I3126">
        <v>3099</v>
      </c>
      <c r="J3126">
        <v>0</v>
      </c>
      <c r="K3126">
        <v>22</v>
      </c>
      <c r="L3126" t="s">
        <v>97</v>
      </c>
      <c r="M3126" t="s">
        <v>39</v>
      </c>
      <c r="N3126" t="s">
        <v>23</v>
      </c>
      <c r="O3126" t="s">
        <v>49</v>
      </c>
      <c r="P3126" t="s">
        <v>202</v>
      </c>
      <c r="Q3126" t="s">
        <v>27</v>
      </c>
      <c r="R3126" t="s">
        <v>7466</v>
      </c>
      <c r="S3126" t="s">
        <v>7467</v>
      </c>
      <c r="T3126" t="s">
        <v>64</v>
      </c>
      <c r="U3126" t="s">
        <v>234</v>
      </c>
    </row>
    <row r="3127" spans="1:21">
      <c r="A3127" t="s">
        <v>7468</v>
      </c>
      <c r="B3127" s="1">
        <v>45857</v>
      </c>
      <c r="C3127" t="s">
        <v>22</v>
      </c>
      <c r="D3127">
        <v>49</v>
      </c>
      <c r="E3127" t="s">
        <v>39</v>
      </c>
      <c r="F3127">
        <v>0</v>
      </c>
      <c r="G3127">
        <v>3</v>
      </c>
      <c r="H3127" t="s">
        <v>24</v>
      </c>
      <c r="I3127">
        <v>4568</v>
      </c>
      <c r="J3127">
        <v>0</v>
      </c>
      <c r="K3127">
        <v>1</v>
      </c>
      <c r="M3127" t="s">
        <v>23</v>
      </c>
      <c r="N3127" t="s">
        <v>23</v>
      </c>
      <c r="O3127" t="s">
        <v>49</v>
      </c>
      <c r="P3127" t="s">
        <v>26</v>
      </c>
      <c r="Q3127" t="s">
        <v>27</v>
      </c>
      <c r="R3127" t="s">
        <v>57</v>
      </c>
      <c r="S3127" t="s">
        <v>7469</v>
      </c>
      <c r="T3127" t="s">
        <v>43</v>
      </c>
      <c r="U3127" t="s">
        <v>1397</v>
      </c>
    </row>
    <row r="3128" spans="1:21">
      <c r="A3128" t="s">
        <v>7470</v>
      </c>
      <c r="B3128" s="1">
        <v>45862</v>
      </c>
      <c r="C3128" t="s">
        <v>22</v>
      </c>
      <c r="D3128">
        <v>56</v>
      </c>
      <c r="E3128" t="s">
        <v>39</v>
      </c>
      <c r="F3128">
        <v>0</v>
      </c>
      <c r="G3128">
        <v>3</v>
      </c>
      <c r="H3128" t="s">
        <v>24</v>
      </c>
      <c r="I3128">
        <v>5633</v>
      </c>
      <c r="J3128">
        <v>0</v>
      </c>
      <c r="K3128">
        <v>1</v>
      </c>
      <c r="M3128" t="s">
        <v>23</v>
      </c>
      <c r="N3128" t="s">
        <v>23</v>
      </c>
      <c r="O3128" t="s">
        <v>25</v>
      </c>
      <c r="P3128" t="s">
        <v>26</v>
      </c>
      <c r="Q3128" t="s">
        <v>27</v>
      </c>
      <c r="R3128" t="s">
        <v>674</v>
      </c>
      <c r="S3128" t="s">
        <v>277</v>
      </c>
      <c r="T3128" t="s">
        <v>43</v>
      </c>
      <c r="U3128" t="s">
        <v>795</v>
      </c>
    </row>
    <row r="3129" spans="1:21">
      <c r="A3129" t="s">
        <v>7471</v>
      </c>
      <c r="B3129" s="1">
        <v>44276</v>
      </c>
      <c r="C3129" t="s">
        <v>22</v>
      </c>
      <c r="D3129">
        <v>62</v>
      </c>
      <c r="E3129" t="s">
        <v>39</v>
      </c>
      <c r="F3129">
        <v>0</v>
      </c>
      <c r="G3129">
        <v>3</v>
      </c>
      <c r="H3129" t="s">
        <v>24</v>
      </c>
      <c r="I3129">
        <v>6265</v>
      </c>
      <c r="J3129">
        <v>0</v>
      </c>
      <c r="K3129">
        <v>53</v>
      </c>
      <c r="L3129" t="s">
        <v>142</v>
      </c>
      <c r="M3129" t="s">
        <v>23</v>
      </c>
      <c r="N3129" t="s">
        <v>39</v>
      </c>
      <c r="P3129" t="s">
        <v>164</v>
      </c>
      <c r="Q3129" t="s">
        <v>27</v>
      </c>
      <c r="R3129" t="s">
        <v>2664</v>
      </c>
      <c r="S3129" t="s">
        <v>7472</v>
      </c>
      <c r="T3129" t="s">
        <v>59</v>
      </c>
      <c r="U3129" t="s">
        <v>384</v>
      </c>
    </row>
    <row r="3130" spans="1:21">
      <c r="A3130" t="s">
        <v>7473</v>
      </c>
      <c r="B3130" s="1">
        <v>45346</v>
      </c>
      <c r="C3130" t="s">
        <v>33</v>
      </c>
      <c r="D3130">
        <v>46</v>
      </c>
      <c r="E3130" t="s">
        <v>23</v>
      </c>
      <c r="F3130">
        <v>0</v>
      </c>
      <c r="G3130">
        <v>3</v>
      </c>
      <c r="H3130" t="s">
        <v>24</v>
      </c>
      <c r="I3130">
        <v>2601</v>
      </c>
      <c r="J3130">
        <v>1</v>
      </c>
      <c r="K3130">
        <v>18</v>
      </c>
      <c r="M3130" t="s">
        <v>39</v>
      </c>
      <c r="N3130" t="s">
        <v>23</v>
      </c>
      <c r="O3130" t="s">
        <v>56</v>
      </c>
      <c r="P3130" t="s">
        <v>26</v>
      </c>
      <c r="Q3130" t="s">
        <v>27</v>
      </c>
      <c r="R3130" t="s">
        <v>7474</v>
      </c>
      <c r="S3130" t="s">
        <v>7475</v>
      </c>
      <c r="T3130" t="s">
        <v>64</v>
      </c>
      <c r="U3130" t="s">
        <v>145</v>
      </c>
    </row>
    <row r="3131" spans="1:21">
      <c r="A3131" t="s">
        <v>7476</v>
      </c>
      <c r="B3131" s="1">
        <v>45845</v>
      </c>
      <c r="C3131" t="s">
        <v>22</v>
      </c>
      <c r="D3131">
        <v>23</v>
      </c>
      <c r="E3131" t="s">
        <v>39</v>
      </c>
      <c r="F3131">
        <v>0</v>
      </c>
      <c r="G3131">
        <v>3</v>
      </c>
      <c r="H3131" t="s">
        <v>24</v>
      </c>
      <c r="I3131">
        <v>3389</v>
      </c>
      <c r="J3131">
        <v>0</v>
      </c>
      <c r="K3131">
        <v>1</v>
      </c>
      <c r="M3131" t="s">
        <v>23</v>
      </c>
      <c r="N3131" t="s">
        <v>23</v>
      </c>
      <c r="O3131" t="s">
        <v>25</v>
      </c>
      <c r="P3131" t="s">
        <v>26</v>
      </c>
      <c r="Q3131" t="s">
        <v>27</v>
      </c>
      <c r="R3131" t="s">
        <v>1571</v>
      </c>
      <c r="S3131" t="s">
        <v>7477</v>
      </c>
      <c r="T3131" t="s">
        <v>30</v>
      </c>
      <c r="U3131" t="s">
        <v>69</v>
      </c>
    </row>
    <row r="3132" spans="1:21">
      <c r="A3132" t="s">
        <v>7478</v>
      </c>
      <c r="B3132" s="1">
        <v>45813</v>
      </c>
      <c r="C3132" t="s">
        <v>33</v>
      </c>
      <c r="D3132">
        <v>31</v>
      </c>
      <c r="E3132" t="s">
        <v>39</v>
      </c>
      <c r="F3132">
        <v>5</v>
      </c>
      <c r="G3132">
        <v>3</v>
      </c>
      <c r="H3132" t="s">
        <v>24</v>
      </c>
      <c r="I3132">
        <v>2843</v>
      </c>
      <c r="J3132">
        <v>0</v>
      </c>
      <c r="K3132">
        <v>2</v>
      </c>
      <c r="M3132" t="s">
        <v>23</v>
      </c>
      <c r="N3132" t="s">
        <v>39</v>
      </c>
      <c r="P3132" t="s">
        <v>26</v>
      </c>
      <c r="Q3132" t="s">
        <v>27</v>
      </c>
      <c r="R3132" t="s">
        <v>2422</v>
      </c>
      <c r="S3132" t="s">
        <v>7479</v>
      </c>
      <c r="T3132" t="s">
        <v>36</v>
      </c>
      <c r="U3132" t="s">
        <v>46</v>
      </c>
    </row>
    <row r="3133" spans="1:21">
      <c r="A3133" t="s">
        <v>7480</v>
      </c>
      <c r="B3133" s="1">
        <v>43703</v>
      </c>
      <c r="C3133" t="s">
        <v>33</v>
      </c>
      <c r="D3133">
        <v>51</v>
      </c>
      <c r="E3133" t="s">
        <v>23</v>
      </c>
      <c r="F3133">
        <v>0</v>
      </c>
      <c r="G3133">
        <v>3</v>
      </c>
      <c r="H3133" t="s">
        <v>24</v>
      </c>
      <c r="I3133">
        <v>4481</v>
      </c>
      <c r="J3133">
        <v>1</v>
      </c>
      <c r="K3133">
        <v>72</v>
      </c>
      <c r="L3133" t="s">
        <v>316</v>
      </c>
      <c r="M3133" t="s">
        <v>39</v>
      </c>
      <c r="N3133" t="s">
        <v>23</v>
      </c>
      <c r="O3133" t="s">
        <v>56</v>
      </c>
      <c r="P3133" t="s">
        <v>164</v>
      </c>
      <c r="Q3133" t="s">
        <v>27</v>
      </c>
      <c r="R3133" t="s">
        <v>1007</v>
      </c>
      <c r="S3133" t="s">
        <v>7481</v>
      </c>
      <c r="T3133" t="s">
        <v>30</v>
      </c>
      <c r="U3133" t="s">
        <v>106</v>
      </c>
    </row>
    <row r="3134" spans="1:21">
      <c r="A3134" t="s">
        <v>7482</v>
      </c>
      <c r="B3134" s="1">
        <v>44511</v>
      </c>
      <c r="C3134" t="s">
        <v>22</v>
      </c>
      <c r="D3134">
        <v>53</v>
      </c>
      <c r="E3134" t="s">
        <v>39</v>
      </c>
      <c r="F3134">
        <v>0</v>
      </c>
      <c r="G3134">
        <v>3</v>
      </c>
      <c r="H3134" t="s">
        <v>3686</v>
      </c>
      <c r="I3134">
        <v>4307</v>
      </c>
      <c r="J3134">
        <v>0</v>
      </c>
      <c r="K3134">
        <v>45</v>
      </c>
      <c r="M3134" t="s">
        <v>39</v>
      </c>
      <c r="N3134" t="s">
        <v>23</v>
      </c>
      <c r="O3134" t="s">
        <v>49</v>
      </c>
      <c r="P3134" t="s">
        <v>202</v>
      </c>
      <c r="Q3134" t="s">
        <v>27</v>
      </c>
      <c r="R3134" t="s">
        <v>7483</v>
      </c>
      <c r="S3134" t="s">
        <v>7484</v>
      </c>
    </row>
    <row r="3135" spans="1:21">
      <c r="A3135" t="s">
        <v>7485</v>
      </c>
      <c r="B3135" s="1">
        <v>45052</v>
      </c>
      <c r="C3135" t="s">
        <v>33</v>
      </c>
      <c r="D3135">
        <v>46</v>
      </c>
      <c r="E3135" t="s">
        <v>23</v>
      </c>
      <c r="F3135">
        <v>0</v>
      </c>
      <c r="G3135">
        <v>3</v>
      </c>
      <c r="H3135" t="s">
        <v>3686</v>
      </c>
      <c r="I3135">
        <v>3213</v>
      </c>
      <c r="J3135">
        <v>5</v>
      </c>
      <c r="K3135">
        <v>27</v>
      </c>
      <c r="M3135" t="s">
        <v>23</v>
      </c>
      <c r="N3135" t="s">
        <v>23</v>
      </c>
      <c r="O3135" t="s">
        <v>49</v>
      </c>
      <c r="P3135" t="s">
        <v>202</v>
      </c>
      <c r="Q3135" t="s">
        <v>50</v>
      </c>
      <c r="R3135" t="s">
        <v>4165</v>
      </c>
      <c r="S3135" t="s">
        <v>7486</v>
      </c>
    </row>
    <row r="3136" spans="1:21">
      <c r="A3136" t="s">
        <v>7487</v>
      </c>
      <c r="B3136" s="1">
        <v>45418</v>
      </c>
      <c r="C3136" t="s">
        <v>33</v>
      </c>
      <c r="D3136">
        <v>19</v>
      </c>
      <c r="E3136" t="s">
        <v>23</v>
      </c>
      <c r="F3136">
        <v>3</v>
      </c>
      <c r="G3136">
        <v>3</v>
      </c>
      <c r="H3136" t="s">
        <v>3686</v>
      </c>
      <c r="I3136">
        <v>2721</v>
      </c>
      <c r="J3136">
        <v>6</v>
      </c>
      <c r="K3136">
        <v>15</v>
      </c>
      <c r="L3136" t="s">
        <v>97</v>
      </c>
      <c r="M3136" t="s">
        <v>23</v>
      </c>
      <c r="N3136" t="s">
        <v>23</v>
      </c>
      <c r="O3136" t="s">
        <v>25</v>
      </c>
      <c r="P3136" t="s">
        <v>26</v>
      </c>
      <c r="Q3136" t="s">
        <v>27</v>
      </c>
      <c r="R3136" t="s">
        <v>4731</v>
      </c>
      <c r="S3136" t="s">
        <v>7488</v>
      </c>
    </row>
    <row r="3137" spans="1:19">
      <c r="A3137" t="s">
        <v>7489</v>
      </c>
      <c r="B3137" s="1">
        <v>45854</v>
      </c>
      <c r="C3137" t="s">
        <v>33</v>
      </c>
      <c r="D3137">
        <v>34</v>
      </c>
      <c r="E3137" t="s">
        <v>39</v>
      </c>
      <c r="F3137">
        <v>0</v>
      </c>
      <c r="G3137">
        <v>3</v>
      </c>
      <c r="H3137" t="s">
        <v>3751</v>
      </c>
      <c r="I3137">
        <v>4745</v>
      </c>
      <c r="J3137">
        <v>0</v>
      </c>
      <c r="K3137">
        <v>1</v>
      </c>
      <c r="L3137" t="s">
        <v>48</v>
      </c>
      <c r="M3137" t="s">
        <v>23</v>
      </c>
      <c r="N3137" t="s">
        <v>39</v>
      </c>
      <c r="P3137" t="s">
        <v>26</v>
      </c>
      <c r="Q3137" t="s">
        <v>27</v>
      </c>
      <c r="R3137" t="s">
        <v>355</v>
      </c>
      <c r="S3137" t="s">
        <v>7490</v>
      </c>
    </row>
    <row r="3138" spans="1:19">
      <c r="A3138" t="s">
        <v>7491</v>
      </c>
      <c r="B3138" s="1">
        <v>44750</v>
      </c>
      <c r="C3138" t="s">
        <v>22</v>
      </c>
      <c r="D3138">
        <v>57</v>
      </c>
      <c r="E3138" t="s">
        <v>23</v>
      </c>
      <c r="F3138">
        <v>0</v>
      </c>
      <c r="G3138">
        <v>3</v>
      </c>
      <c r="H3138" t="s">
        <v>3686</v>
      </c>
      <c r="I3138">
        <v>5229</v>
      </c>
      <c r="J3138">
        <v>6</v>
      </c>
      <c r="K3138">
        <v>37</v>
      </c>
      <c r="M3138" t="s">
        <v>23</v>
      </c>
      <c r="N3138" t="s">
        <v>23</v>
      </c>
      <c r="O3138" t="s">
        <v>49</v>
      </c>
      <c r="P3138" t="s">
        <v>164</v>
      </c>
      <c r="Q3138" t="s">
        <v>50</v>
      </c>
      <c r="R3138" t="s">
        <v>7492</v>
      </c>
      <c r="S3138" t="s">
        <v>7493</v>
      </c>
    </row>
    <row r="3139" spans="1:19">
      <c r="A3139" t="s">
        <v>7494</v>
      </c>
      <c r="B3139" s="1">
        <v>43688</v>
      </c>
      <c r="C3139" t="s">
        <v>33</v>
      </c>
      <c r="D3139">
        <v>23</v>
      </c>
      <c r="E3139" t="s">
        <v>23</v>
      </c>
      <c r="F3139">
        <v>0</v>
      </c>
      <c r="G3139">
        <v>3</v>
      </c>
      <c r="H3139" t="s">
        <v>3686</v>
      </c>
      <c r="I3139">
        <v>5762</v>
      </c>
      <c r="J3139">
        <v>3</v>
      </c>
      <c r="K3139">
        <v>72</v>
      </c>
      <c r="M3139" t="s">
        <v>23</v>
      </c>
      <c r="N3139" t="s">
        <v>23</v>
      </c>
      <c r="O3139" t="s">
        <v>49</v>
      </c>
      <c r="P3139" t="s">
        <v>164</v>
      </c>
      <c r="Q3139" t="s">
        <v>50</v>
      </c>
      <c r="R3139" t="s">
        <v>534</v>
      </c>
      <c r="S3139" t="s">
        <v>7495</v>
      </c>
    </row>
    <row r="3140" spans="1:19">
      <c r="A3140" t="s">
        <v>7496</v>
      </c>
      <c r="B3140" s="1">
        <v>45615</v>
      </c>
      <c r="C3140" t="s">
        <v>22</v>
      </c>
      <c r="D3140">
        <v>41</v>
      </c>
      <c r="E3140" t="s">
        <v>39</v>
      </c>
      <c r="F3140">
        <v>0</v>
      </c>
      <c r="G3140">
        <v>3</v>
      </c>
      <c r="H3140" t="s">
        <v>3686</v>
      </c>
      <c r="I3140">
        <v>5017</v>
      </c>
      <c r="J3140">
        <v>0</v>
      </c>
      <c r="K3140">
        <v>9</v>
      </c>
      <c r="M3140" t="s">
        <v>23</v>
      </c>
      <c r="N3140" t="s">
        <v>23</v>
      </c>
      <c r="O3140" t="s">
        <v>25</v>
      </c>
      <c r="P3140" t="s">
        <v>26</v>
      </c>
      <c r="Q3140" t="s">
        <v>27</v>
      </c>
      <c r="R3140" t="s">
        <v>256</v>
      </c>
      <c r="S3140" t="s">
        <v>7497</v>
      </c>
    </row>
    <row r="3141" spans="1:19">
      <c r="A3141" t="s">
        <v>7498</v>
      </c>
      <c r="B3141" s="1">
        <v>44908</v>
      </c>
      <c r="C3141" t="s">
        <v>22</v>
      </c>
      <c r="D3141">
        <v>53</v>
      </c>
      <c r="E3141" t="s">
        <v>39</v>
      </c>
      <c r="F3141">
        <v>0</v>
      </c>
      <c r="G3141">
        <v>3</v>
      </c>
      <c r="H3141" t="s">
        <v>3686</v>
      </c>
      <c r="I3141">
        <v>2426</v>
      </c>
      <c r="J3141">
        <v>0</v>
      </c>
      <c r="K3141">
        <v>32</v>
      </c>
      <c r="M3141" t="s">
        <v>23</v>
      </c>
      <c r="N3141" t="s">
        <v>23</v>
      </c>
      <c r="O3141" t="s">
        <v>25</v>
      </c>
      <c r="P3141" t="s">
        <v>26</v>
      </c>
      <c r="Q3141" t="s">
        <v>27</v>
      </c>
      <c r="R3141" t="s">
        <v>7499</v>
      </c>
      <c r="S3141" t="s">
        <v>7500</v>
      </c>
    </row>
    <row r="3142" spans="1:19">
      <c r="A3142" t="s">
        <v>7501</v>
      </c>
      <c r="B3142" s="1">
        <v>45113</v>
      </c>
      <c r="C3142" t="s">
        <v>22</v>
      </c>
      <c r="D3142">
        <v>46</v>
      </c>
      <c r="E3142" t="s">
        <v>23</v>
      </c>
      <c r="F3142">
        <v>0</v>
      </c>
      <c r="G3142">
        <v>3</v>
      </c>
      <c r="H3142" t="s">
        <v>3686</v>
      </c>
      <c r="I3142">
        <v>3807</v>
      </c>
      <c r="J3142">
        <v>5</v>
      </c>
      <c r="K3142">
        <v>25</v>
      </c>
      <c r="M3142" t="s">
        <v>23</v>
      </c>
      <c r="N3142" t="s">
        <v>23</v>
      </c>
      <c r="O3142" t="s">
        <v>56</v>
      </c>
      <c r="P3142" t="s">
        <v>202</v>
      </c>
      <c r="Q3142" t="s">
        <v>27</v>
      </c>
      <c r="R3142" t="s">
        <v>1496</v>
      </c>
      <c r="S3142" t="s">
        <v>7502</v>
      </c>
    </row>
    <row r="3143" spans="1:19">
      <c r="A3143" t="s">
        <v>7503</v>
      </c>
      <c r="B3143" s="1">
        <v>45631</v>
      </c>
      <c r="C3143" t="s">
        <v>22</v>
      </c>
      <c r="D3143">
        <v>46</v>
      </c>
      <c r="E3143" t="s">
        <v>39</v>
      </c>
      <c r="F3143">
        <v>0</v>
      </c>
      <c r="G3143">
        <v>3</v>
      </c>
      <c r="H3143" t="s">
        <v>3686</v>
      </c>
      <c r="I3143">
        <v>5489</v>
      </c>
      <c r="J3143">
        <v>0</v>
      </c>
      <c r="K3143">
        <v>8</v>
      </c>
      <c r="M3143" t="s">
        <v>39</v>
      </c>
      <c r="N3143" t="s">
        <v>23</v>
      </c>
      <c r="O3143" t="s">
        <v>56</v>
      </c>
      <c r="P3143" t="s">
        <v>164</v>
      </c>
      <c r="Q3143" t="s">
        <v>84</v>
      </c>
      <c r="R3143" t="s">
        <v>2563</v>
      </c>
      <c r="S3143" t="s">
        <v>7504</v>
      </c>
    </row>
    <row r="3144" spans="1:19">
      <c r="A3144" t="s">
        <v>7505</v>
      </c>
      <c r="B3144" s="1">
        <v>45613</v>
      </c>
      <c r="C3144" t="s">
        <v>22</v>
      </c>
      <c r="D3144">
        <v>40</v>
      </c>
      <c r="E3144" t="s">
        <v>39</v>
      </c>
      <c r="F3144">
        <v>0</v>
      </c>
      <c r="G3144">
        <v>3</v>
      </c>
      <c r="H3144" t="s">
        <v>3686</v>
      </c>
      <c r="I3144">
        <v>3013</v>
      </c>
      <c r="J3144">
        <v>0</v>
      </c>
      <c r="K3144">
        <v>9</v>
      </c>
      <c r="L3144" t="s">
        <v>48</v>
      </c>
      <c r="M3144" t="s">
        <v>23</v>
      </c>
      <c r="N3144" t="s">
        <v>23</v>
      </c>
      <c r="O3144" t="s">
        <v>56</v>
      </c>
      <c r="P3144" t="s">
        <v>26</v>
      </c>
      <c r="Q3144" t="s">
        <v>50</v>
      </c>
      <c r="R3144" t="s">
        <v>7506</v>
      </c>
      <c r="S3144" t="s">
        <v>7507</v>
      </c>
    </row>
    <row r="3145" spans="1:19">
      <c r="A3145" t="s">
        <v>7508</v>
      </c>
      <c r="B3145" s="1">
        <v>44391</v>
      </c>
      <c r="C3145" t="s">
        <v>33</v>
      </c>
      <c r="D3145">
        <v>37</v>
      </c>
      <c r="E3145" t="s">
        <v>39</v>
      </c>
      <c r="F3145">
        <v>0</v>
      </c>
      <c r="G3145">
        <v>3</v>
      </c>
      <c r="H3145" t="s">
        <v>3686</v>
      </c>
      <c r="I3145">
        <v>5075</v>
      </c>
      <c r="J3145">
        <v>0</v>
      </c>
      <c r="K3145">
        <v>49</v>
      </c>
      <c r="M3145" t="s">
        <v>23</v>
      </c>
      <c r="N3145" t="s">
        <v>23</v>
      </c>
      <c r="O3145" t="s">
        <v>56</v>
      </c>
      <c r="P3145" t="s">
        <v>164</v>
      </c>
      <c r="Q3145" t="s">
        <v>27</v>
      </c>
      <c r="R3145" t="s">
        <v>7509</v>
      </c>
      <c r="S3145" t="s">
        <v>7510</v>
      </c>
    </row>
    <row r="3146" spans="1:19">
      <c r="A3146" t="s">
        <v>7511</v>
      </c>
      <c r="B3146" s="1">
        <v>45739</v>
      </c>
      <c r="C3146" t="s">
        <v>22</v>
      </c>
      <c r="D3146">
        <v>34</v>
      </c>
      <c r="E3146" t="s">
        <v>39</v>
      </c>
      <c r="F3146">
        <v>0</v>
      </c>
      <c r="G3146">
        <v>3</v>
      </c>
      <c r="H3146" t="s">
        <v>3686</v>
      </c>
      <c r="I3146">
        <v>4024</v>
      </c>
      <c r="J3146">
        <v>0</v>
      </c>
      <c r="K3146">
        <v>5</v>
      </c>
      <c r="L3146" t="s">
        <v>48</v>
      </c>
      <c r="M3146" t="s">
        <v>23</v>
      </c>
      <c r="N3146" t="s">
        <v>23</v>
      </c>
      <c r="O3146" t="s">
        <v>25</v>
      </c>
      <c r="P3146" t="s">
        <v>26</v>
      </c>
      <c r="Q3146" t="s">
        <v>27</v>
      </c>
      <c r="R3146" t="s">
        <v>1925</v>
      </c>
      <c r="S3146" t="s">
        <v>7512</v>
      </c>
    </row>
    <row r="3147" spans="1:19">
      <c r="A3147" t="s">
        <v>7513</v>
      </c>
      <c r="B3147" s="1">
        <v>45021</v>
      </c>
      <c r="C3147" t="s">
        <v>22</v>
      </c>
      <c r="D3147">
        <v>26</v>
      </c>
      <c r="E3147" t="s">
        <v>39</v>
      </c>
      <c r="F3147">
        <v>0</v>
      </c>
      <c r="G3147">
        <v>3</v>
      </c>
      <c r="H3147" t="s">
        <v>3686</v>
      </c>
      <c r="I3147">
        <v>2448</v>
      </c>
      <c r="J3147">
        <v>0</v>
      </c>
      <c r="K3147">
        <v>28</v>
      </c>
      <c r="M3147" t="s">
        <v>23</v>
      </c>
      <c r="N3147" t="s">
        <v>23</v>
      </c>
      <c r="O3147" t="s">
        <v>25</v>
      </c>
      <c r="P3147" t="s">
        <v>26</v>
      </c>
      <c r="Q3147" t="s">
        <v>27</v>
      </c>
      <c r="R3147" t="s">
        <v>3615</v>
      </c>
      <c r="S3147" t="s">
        <v>7514</v>
      </c>
    </row>
    <row r="3148" spans="1:19">
      <c r="A3148" t="s">
        <v>7515</v>
      </c>
      <c r="B3148" s="1">
        <v>43885</v>
      </c>
      <c r="C3148" t="s">
        <v>33</v>
      </c>
      <c r="D3148">
        <v>25</v>
      </c>
      <c r="E3148" t="s">
        <v>39</v>
      </c>
      <c r="F3148">
        <v>0</v>
      </c>
      <c r="G3148">
        <v>3</v>
      </c>
      <c r="H3148" t="s">
        <v>3686</v>
      </c>
      <c r="I3148">
        <v>5133</v>
      </c>
      <c r="J3148">
        <v>0</v>
      </c>
      <c r="K3148">
        <v>66</v>
      </c>
      <c r="M3148" t="s">
        <v>23</v>
      </c>
      <c r="N3148" t="s">
        <v>23</v>
      </c>
      <c r="O3148" t="s">
        <v>49</v>
      </c>
      <c r="P3148" t="s">
        <v>164</v>
      </c>
      <c r="Q3148" t="s">
        <v>27</v>
      </c>
      <c r="R3148" t="s">
        <v>1676</v>
      </c>
      <c r="S3148" t="s">
        <v>7516</v>
      </c>
    </row>
    <row r="3149" spans="1:19">
      <c r="A3149" t="s">
        <v>7517</v>
      </c>
      <c r="B3149" s="1">
        <v>44117</v>
      </c>
      <c r="C3149" t="s">
        <v>33</v>
      </c>
      <c r="D3149">
        <v>35</v>
      </c>
      <c r="E3149" t="s">
        <v>23</v>
      </c>
      <c r="F3149">
        <v>1</v>
      </c>
      <c r="G3149">
        <v>3</v>
      </c>
      <c r="H3149" t="s">
        <v>3686</v>
      </c>
      <c r="I3149">
        <v>4424</v>
      </c>
      <c r="J3149">
        <v>6</v>
      </c>
      <c r="K3149">
        <v>58</v>
      </c>
      <c r="M3149" t="s">
        <v>23</v>
      </c>
      <c r="N3149" t="s">
        <v>39</v>
      </c>
      <c r="P3149" t="s">
        <v>164</v>
      </c>
      <c r="Q3149" t="s">
        <v>50</v>
      </c>
      <c r="R3149" t="s">
        <v>3789</v>
      </c>
      <c r="S3149" t="s">
        <v>7518</v>
      </c>
    </row>
    <row r="3150" spans="1:19">
      <c r="A3150" t="s">
        <v>7519</v>
      </c>
      <c r="B3150" s="1">
        <v>43697</v>
      </c>
      <c r="C3150" t="s">
        <v>33</v>
      </c>
      <c r="D3150">
        <v>20</v>
      </c>
      <c r="E3150" t="s">
        <v>23</v>
      </c>
      <c r="F3150">
        <v>1</v>
      </c>
      <c r="G3150">
        <v>3</v>
      </c>
      <c r="H3150" t="s">
        <v>3686</v>
      </c>
      <c r="I3150">
        <v>5096</v>
      </c>
      <c r="J3150">
        <v>2</v>
      </c>
      <c r="K3150">
        <v>72</v>
      </c>
      <c r="M3150" t="s">
        <v>23</v>
      </c>
      <c r="N3150" t="s">
        <v>23</v>
      </c>
      <c r="O3150" t="s">
        <v>49</v>
      </c>
      <c r="P3150" t="s">
        <v>164</v>
      </c>
      <c r="Q3150" t="s">
        <v>50</v>
      </c>
      <c r="R3150" t="s">
        <v>6570</v>
      </c>
      <c r="S3150" t="s">
        <v>7520</v>
      </c>
    </row>
    <row r="3151" spans="1:19">
      <c r="A3151" t="s">
        <v>7521</v>
      </c>
      <c r="B3151" s="1">
        <v>45002</v>
      </c>
      <c r="C3151" t="s">
        <v>22</v>
      </c>
      <c r="D3151">
        <v>34</v>
      </c>
      <c r="E3151" t="s">
        <v>39</v>
      </c>
      <c r="F3151">
        <v>0</v>
      </c>
      <c r="G3151">
        <v>3</v>
      </c>
      <c r="H3151" t="s">
        <v>3686</v>
      </c>
      <c r="I3151">
        <v>4825</v>
      </c>
      <c r="J3151">
        <v>0</v>
      </c>
      <c r="K3151">
        <v>29</v>
      </c>
      <c r="L3151" t="s">
        <v>40</v>
      </c>
      <c r="M3151" t="s">
        <v>23</v>
      </c>
      <c r="N3151" t="s">
        <v>23</v>
      </c>
      <c r="O3151" t="s">
        <v>49</v>
      </c>
      <c r="P3151" t="s">
        <v>26</v>
      </c>
      <c r="Q3151" t="s">
        <v>27</v>
      </c>
      <c r="R3151" t="s">
        <v>101</v>
      </c>
      <c r="S3151" t="s">
        <v>7522</v>
      </c>
    </row>
    <row r="3152" spans="1:19">
      <c r="A3152" t="s">
        <v>7523</v>
      </c>
      <c r="B3152" s="1">
        <v>44727</v>
      </c>
      <c r="C3152" t="s">
        <v>33</v>
      </c>
      <c r="D3152">
        <v>61</v>
      </c>
      <c r="E3152" t="s">
        <v>39</v>
      </c>
      <c r="F3152">
        <v>0</v>
      </c>
      <c r="G3152">
        <v>3</v>
      </c>
      <c r="H3152" t="s">
        <v>3686</v>
      </c>
      <c r="I3152">
        <v>3371</v>
      </c>
      <c r="J3152">
        <v>0</v>
      </c>
      <c r="K3152">
        <v>38</v>
      </c>
      <c r="M3152" t="s">
        <v>23</v>
      </c>
      <c r="N3152" t="s">
        <v>23</v>
      </c>
      <c r="O3152" t="s">
        <v>49</v>
      </c>
      <c r="P3152" t="s">
        <v>26</v>
      </c>
      <c r="Q3152" t="s">
        <v>50</v>
      </c>
      <c r="R3152" t="s">
        <v>4968</v>
      </c>
      <c r="S3152" t="s">
        <v>7524</v>
      </c>
    </row>
    <row r="3153" spans="1:21">
      <c r="A3153" t="s">
        <v>7525</v>
      </c>
      <c r="B3153" s="1">
        <v>44902</v>
      </c>
      <c r="C3153" t="s">
        <v>22</v>
      </c>
      <c r="D3153">
        <v>22</v>
      </c>
      <c r="E3153" t="s">
        <v>39</v>
      </c>
      <c r="F3153">
        <v>0</v>
      </c>
      <c r="G3153">
        <v>3</v>
      </c>
      <c r="H3153" t="s">
        <v>3686</v>
      </c>
      <c r="I3153">
        <v>3224</v>
      </c>
      <c r="J3153">
        <v>0</v>
      </c>
      <c r="K3153">
        <v>32</v>
      </c>
      <c r="M3153" t="s">
        <v>23</v>
      </c>
      <c r="N3153" t="s">
        <v>23</v>
      </c>
      <c r="O3153" t="s">
        <v>25</v>
      </c>
      <c r="P3153" t="s">
        <v>26</v>
      </c>
      <c r="Q3153" t="s">
        <v>50</v>
      </c>
      <c r="R3153" t="s">
        <v>671</v>
      </c>
      <c r="S3153" t="s">
        <v>7526</v>
      </c>
    </row>
    <row r="3154" spans="1:21">
      <c r="A3154" t="s">
        <v>7527</v>
      </c>
      <c r="B3154" s="1">
        <v>44004</v>
      </c>
      <c r="C3154" t="s">
        <v>22</v>
      </c>
      <c r="D3154">
        <v>62</v>
      </c>
      <c r="E3154" t="s">
        <v>39</v>
      </c>
      <c r="F3154">
        <v>1</v>
      </c>
      <c r="G3154">
        <v>3</v>
      </c>
      <c r="H3154" t="s">
        <v>3686</v>
      </c>
      <c r="I3154">
        <v>4889</v>
      </c>
      <c r="J3154">
        <v>0</v>
      </c>
      <c r="K3154">
        <v>62</v>
      </c>
      <c r="L3154" t="s">
        <v>142</v>
      </c>
      <c r="M3154" t="s">
        <v>23</v>
      </c>
      <c r="N3154" t="s">
        <v>39</v>
      </c>
      <c r="P3154" t="s">
        <v>164</v>
      </c>
      <c r="Q3154" t="s">
        <v>50</v>
      </c>
      <c r="R3154" t="s">
        <v>7528</v>
      </c>
      <c r="S3154" t="s">
        <v>7529</v>
      </c>
    </row>
    <row r="3155" spans="1:21">
      <c r="A3155" t="s">
        <v>7530</v>
      </c>
      <c r="B3155" s="1">
        <v>44644</v>
      </c>
      <c r="C3155" t="s">
        <v>22</v>
      </c>
      <c r="D3155">
        <v>62</v>
      </c>
      <c r="E3155" t="s">
        <v>39</v>
      </c>
      <c r="F3155">
        <v>0</v>
      </c>
      <c r="G3155">
        <v>3</v>
      </c>
      <c r="H3155" t="s">
        <v>3686</v>
      </c>
      <c r="I3155">
        <v>5549</v>
      </c>
      <c r="J3155">
        <v>0</v>
      </c>
      <c r="K3155">
        <v>41</v>
      </c>
      <c r="L3155" t="s">
        <v>142</v>
      </c>
      <c r="M3155" t="s">
        <v>23</v>
      </c>
      <c r="N3155" t="s">
        <v>23</v>
      </c>
      <c r="O3155" t="s">
        <v>25</v>
      </c>
      <c r="P3155" t="s">
        <v>202</v>
      </c>
      <c r="Q3155" t="s">
        <v>27</v>
      </c>
      <c r="R3155" t="s">
        <v>612</v>
      </c>
      <c r="S3155" t="s">
        <v>7531</v>
      </c>
    </row>
    <row r="3156" spans="1:21">
      <c r="A3156" t="s">
        <v>7532</v>
      </c>
      <c r="B3156" s="1">
        <v>45397</v>
      </c>
      <c r="C3156" t="s">
        <v>22</v>
      </c>
      <c r="D3156">
        <v>49</v>
      </c>
      <c r="E3156" t="s">
        <v>23</v>
      </c>
      <c r="F3156">
        <v>2</v>
      </c>
      <c r="G3156">
        <v>3</v>
      </c>
      <c r="H3156" t="s">
        <v>3686</v>
      </c>
      <c r="I3156">
        <v>5560</v>
      </c>
      <c r="J3156">
        <v>8</v>
      </c>
      <c r="K3156">
        <v>16</v>
      </c>
      <c r="L3156" t="s">
        <v>97</v>
      </c>
      <c r="M3156" t="s">
        <v>23</v>
      </c>
      <c r="N3156" t="s">
        <v>23</v>
      </c>
      <c r="O3156" t="s">
        <v>25</v>
      </c>
      <c r="P3156" t="s">
        <v>26</v>
      </c>
      <c r="Q3156" t="s">
        <v>27</v>
      </c>
      <c r="R3156" t="s">
        <v>773</v>
      </c>
      <c r="S3156" t="s">
        <v>7533</v>
      </c>
    </row>
    <row r="3157" spans="1:21">
      <c r="A3157" t="s">
        <v>7534</v>
      </c>
      <c r="B3157" s="1">
        <v>44412</v>
      </c>
      <c r="C3157" t="s">
        <v>33</v>
      </c>
      <c r="D3157">
        <v>54</v>
      </c>
      <c r="E3157" t="s">
        <v>39</v>
      </c>
      <c r="F3157">
        <v>0</v>
      </c>
      <c r="G3157">
        <v>3</v>
      </c>
      <c r="H3157" t="s">
        <v>3686</v>
      </c>
      <c r="I3157">
        <v>3948</v>
      </c>
      <c r="J3157">
        <v>0</v>
      </c>
      <c r="K3157">
        <v>48</v>
      </c>
      <c r="L3157" t="s">
        <v>142</v>
      </c>
      <c r="M3157" t="s">
        <v>23</v>
      </c>
      <c r="N3157" t="s">
        <v>39</v>
      </c>
      <c r="P3157" t="s">
        <v>164</v>
      </c>
      <c r="Q3157" t="s">
        <v>50</v>
      </c>
      <c r="R3157" t="s">
        <v>7535</v>
      </c>
      <c r="S3157" t="s">
        <v>7536</v>
      </c>
    </row>
    <row r="3158" spans="1:21">
      <c r="A3158" t="s">
        <v>7537</v>
      </c>
      <c r="B3158" s="1">
        <v>44006</v>
      </c>
      <c r="C3158" t="s">
        <v>22</v>
      </c>
      <c r="D3158">
        <v>27</v>
      </c>
      <c r="E3158" t="s">
        <v>23</v>
      </c>
      <c r="F3158">
        <v>3</v>
      </c>
      <c r="G3158">
        <v>3</v>
      </c>
      <c r="H3158" t="s">
        <v>3686</v>
      </c>
      <c r="I3158">
        <v>5179</v>
      </c>
      <c r="J3158">
        <v>1</v>
      </c>
      <c r="K3158">
        <v>62</v>
      </c>
      <c r="M3158" t="s">
        <v>23</v>
      </c>
      <c r="N3158" t="s">
        <v>23</v>
      </c>
      <c r="O3158" t="s">
        <v>25</v>
      </c>
      <c r="P3158" t="s">
        <v>202</v>
      </c>
      <c r="Q3158" t="s">
        <v>50</v>
      </c>
      <c r="R3158" t="s">
        <v>7538</v>
      </c>
      <c r="S3158" t="s">
        <v>7539</v>
      </c>
    </row>
    <row r="3159" spans="1:21">
      <c r="A3159" t="s">
        <v>7540</v>
      </c>
      <c r="B3159" s="1">
        <v>45606</v>
      </c>
      <c r="C3159" t="s">
        <v>33</v>
      </c>
      <c r="D3159">
        <v>28</v>
      </c>
      <c r="E3159" t="s">
        <v>39</v>
      </c>
      <c r="F3159">
        <v>0</v>
      </c>
      <c r="G3159">
        <v>3</v>
      </c>
      <c r="H3159" t="s">
        <v>3686</v>
      </c>
      <c r="I3159">
        <v>5770</v>
      </c>
      <c r="J3159">
        <v>0</v>
      </c>
      <c r="K3159">
        <v>9</v>
      </c>
      <c r="M3159" t="s">
        <v>23</v>
      </c>
      <c r="N3159" t="s">
        <v>23</v>
      </c>
      <c r="O3159" t="s">
        <v>25</v>
      </c>
      <c r="P3159" t="s">
        <v>26</v>
      </c>
      <c r="Q3159" t="s">
        <v>27</v>
      </c>
      <c r="R3159" t="s">
        <v>3101</v>
      </c>
      <c r="S3159" t="s">
        <v>7541</v>
      </c>
    </row>
    <row r="3160" spans="1:21">
      <c r="A3160" t="s">
        <v>7542</v>
      </c>
      <c r="B3160" s="1">
        <v>43762</v>
      </c>
      <c r="C3160" t="s">
        <v>22</v>
      </c>
      <c r="D3160">
        <v>23</v>
      </c>
      <c r="E3160" t="s">
        <v>39</v>
      </c>
      <c r="F3160">
        <v>0</v>
      </c>
      <c r="G3160">
        <v>3</v>
      </c>
      <c r="H3160" t="s">
        <v>3686</v>
      </c>
      <c r="I3160">
        <v>4483</v>
      </c>
      <c r="J3160">
        <v>0</v>
      </c>
      <c r="K3160">
        <v>70</v>
      </c>
      <c r="M3160" t="s">
        <v>39</v>
      </c>
      <c r="N3160" t="s">
        <v>23</v>
      </c>
      <c r="O3160" t="s">
        <v>49</v>
      </c>
      <c r="P3160" t="s">
        <v>164</v>
      </c>
      <c r="Q3160" t="s">
        <v>27</v>
      </c>
      <c r="R3160" t="s">
        <v>7543</v>
      </c>
      <c r="S3160" t="s">
        <v>7544</v>
      </c>
    </row>
    <row r="3161" spans="1:21">
      <c r="A3161" t="s">
        <v>7545</v>
      </c>
      <c r="B3161" s="1">
        <v>44409</v>
      </c>
      <c r="C3161" t="s">
        <v>22</v>
      </c>
      <c r="D3161">
        <v>39</v>
      </c>
      <c r="E3161" t="s">
        <v>23</v>
      </c>
      <c r="F3161">
        <v>1</v>
      </c>
      <c r="G3161">
        <v>3</v>
      </c>
      <c r="H3161" t="s">
        <v>3686</v>
      </c>
      <c r="I3161">
        <v>5019</v>
      </c>
      <c r="J3161">
        <v>0</v>
      </c>
      <c r="K3161">
        <v>48</v>
      </c>
      <c r="L3161" t="s">
        <v>142</v>
      </c>
      <c r="M3161" t="s">
        <v>23</v>
      </c>
      <c r="N3161" t="s">
        <v>39</v>
      </c>
      <c r="P3161" t="s">
        <v>164</v>
      </c>
      <c r="Q3161" t="s">
        <v>50</v>
      </c>
      <c r="R3161" t="s">
        <v>6916</v>
      </c>
      <c r="S3161" t="s">
        <v>7546</v>
      </c>
    </row>
    <row r="3162" spans="1:21">
      <c r="A3162" t="s">
        <v>7547</v>
      </c>
      <c r="B3162" s="1">
        <v>45784</v>
      </c>
      <c r="C3162" t="s">
        <v>33</v>
      </c>
      <c r="D3162">
        <v>71</v>
      </c>
      <c r="E3162" t="s">
        <v>39</v>
      </c>
      <c r="F3162">
        <v>0</v>
      </c>
      <c r="G3162">
        <v>3</v>
      </c>
      <c r="H3162" t="s">
        <v>24</v>
      </c>
      <c r="I3162">
        <v>2491</v>
      </c>
      <c r="J3162">
        <v>0</v>
      </c>
      <c r="K3162">
        <v>3</v>
      </c>
      <c r="L3162" t="s">
        <v>48</v>
      </c>
      <c r="M3162" t="s">
        <v>23</v>
      </c>
      <c r="N3162" t="s">
        <v>23</v>
      </c>
      <c r="O3162" t="s">
        <v>25</v>
      </c>
      <c r="P3162" t="s">
        <v>26</v>
      </c>
      <c r="Q3162" t="s">
        <v>27</v>
      </c>
      <c r="R3162" t="s">
        <v>209</v>
      </c>
      <c r="S3162" t="s">
        <v>7548</v>
      </c>
      <c r="T3162" t="s">
        <v>43</v>
      </c>
      <c r="U3162" t="s">
        <v>44</v>
      </c>
    </row>
    <row r="3163" spans="1:21">
      <c r="A3163" t="s">
        <v>7549</v>
      </c>
      <c r="B3163" s="1">
        <v>45853</v>
      </c>
      <c r="C3163" t="s">
        <v>33</v>
      </c>
      <c r="D3163">
        <v>75</v>
      </c>
      <c r="E3163" t="s">
        <v>39</v>
      </c>
      <c r="F3163">
        <v>0</v>
      </c>
      <c r="G3163">
        <v>3</v>
      </c>
      <c r="H3163" t="s">
        <v>24</v>
      </c>
      <c r="I3163">
        <v>4291</v>
      </c>
      <c r="J3163">
        <v>0</v>
      </c>
      <c r="K3163">
        <v>1</v>
      </c>
      <c r="M3163" t="s">
        <v>23</v>
      </c>
      <c r="N3163" t="s">
        <v>23</v>
      </c>
      <c r="O3163" t="s">
        <v>25</v>
      </c>
      <c r="P3163" t="s">
        <v>26</v>
      </c>
      <c r="Q3163" t="s">
        <v>50</v>
      </c>
      <c r="R3163" t="s">
        <v>3390</v>
      </c>
      <c r="S3163" t="s">
        <v>7550</v>
      </c>
      <c r="T3163" t="s">
        <v>30</v>
      </c>
      <c r="U3163" t="s">
        <v>69</v>
      </c>
    </row>
    <row r="3164" spans="1:21">
      <c r="A3164" t="s">
        <v>7551</v>
      </c>
      <c r="B3164" s="1">
        <v>45823</v>
      </c>
      <c r="C3164" t="s">
        <v>33</v>
      </c>
      <c r="D3164">
        <v>78</v>
      </c>
      <c r="E3164" t="s">
        <v>23</v>
      </c>
      <c r="F3164">
        <v>0</v>
      </c>
      <c r="G3164">
        <v>3</v>
      </c>
      <c r="H3164" t="s">
        <v>24</v>
      </c>
      <c r="I3164">
        <v>4225</v>
      </c>
      <c r="J3164">
        <v>1</v>
      </c>
      <c r="K3164">
        <v>2</v>
      </c>
      <c r="L3164" t="s">
        <v>48</v>
      </c>
      <c r="M3164" t="s">
        <v>23</v>
      </c>
      <c r="N3164" t="s">
        <v>23</v>
      </c>
      <c r="O3164" t="s">
        <v>25</v>
      </c>
      <c r="P3164" t="s">
        <v>26</v>
      </c>
      <c r="Q3164" t="s">
        <v>27</v>
      </c>
      <c r="R3164" t="s">
        <v>2116</v>
      </c>
      <c r="S3164" t="s">
        <v>7552</v>
      </c>
      <c r="T3164" t="s">
        <v>59</v>
      </c>
      <c r="U3164" t="s">
        <v>60</v>
      </c>
    </row>
    <row r="3165" spans="1:21">
      <c r="A3165" t="s">
        <v>7553</v>
      </c>
      <c r="B3165" s="1">
        <v>44298</v>
      </c>
      <c r="C3165" t="s">
        <v>22</v>
      </c>
      <c r="D3165">
        <v>69</v>
      </c>
      <c r="E3165" t="s">
        <v>39</v>
      </c>
      <c r="F3165">
        <v>0</v>
      </c>
      <c r="G3165">
        <v>3</v>
      </c>
      <c r="H3165" t="s">
        <v>3686</v>
      </c>
      <c r="I3165">
        <v>4865</v>
      </c>
      <c r="J3165">
        <v>0</v>
      </c>
      <c r="K3165">
        <v>52</v>
      </c>
      <c r="L3165" t="s">
        <v>142</v>
      </c>
      <c r="M3165" t="s">
        <v>39</v>
      </c>
      <c r="N3165" t="s">
        <v>23</v>
      </c>
      <c r="O3165" t="s">
        <v>49</v>
      </c>
      <c r="P3165" t="s">
        <v>164</v>
      </c>
      <c r="Q3165" t="s">
        <v>50</v>
      </c>
      <c r="R3165" t="s">
        <v>2180</v>
      </c>
      <c r="S3165" t="s">
        <v>7554</v>
      </c>
    </row>
    <row r="3166" spans="1:21">
      <c r="A3166" t="s">
        <v>7555</v>
      </c>
      <c r="B3166" s="1">
        <v>44457</v>
      </c>
      <c r="C3166" t="s">
        <v>33</v>
      </c>
      <c r="D3166">
        <v>78</v>
      </c>
      <c r="E3166" t="s">
        <v>23</v>
      </c>
      <c r="F3166">
        <v>0</v>
      </c>
      <c r="G3166">
        <v>3</v>
      </c>
      <c r="H3166" t="s">
        <v>3686</v>
      </c>
      <c r="I3166">
        <v>4074</v>
      </c>
      <c r="J3166">
        <v>1</v>
      </c>
      <c r="K3166">
        <v>47</v>
      </c>
      <c r="M3166" t="s">
        <v>23</v>
      </c>
      <c r="N3166" t="s">
        <v>23</v>
      </c>
      <c r="O3166" t="s">
        <v>49</v>
      </c>
      <c r="P3166" t="s">
        <v>164</v>
      </c>
      <c r="Q3166" t="s">
        <v>50</v>
      </c>
      <c r="R3166" t="s">
        <v>4208</v>
      </c>
      <c r="S3166" t="s">
        <v>7556</v>
      </c>
    </row>
    <row r="3167" spans="1:21">
      <c r="A3167" t="s">
        <v>7557</v>
      </c>
      <c r="B3167" s="1">
        <v>45008</v>
      </c>
      <c r="C3167" t="s">
        <v>22</v>
      </c>
      <c r="D3167">
        <v>73</v>
      </c>
      <c r="E3167" t="s">
        <v>23</v>
      </c>
      <c r="F3167">
        <v>0</v>
      </c>
      <c r="G3167">
        <v>3</v>
      </c>
      <c r="H3167" t="s">
        <v>3686</v>
      </c>
      <c r="I3167">
        <v>2217</v>
      </c>
      <c r="J3167">
        <v>7</v>
      </c>
      <c r="K3167">
        <v>29</v>
      </c>
      <c r="L3167" t="s">
        <v>40</v>
      </c>
      <c r="M3167" t="s">
        <v>23</v>
      </c>
      <c r="N3167" t="s">
        <v>23</v>
      </c>
      <c r="O3167" t="s">
        <v>25</v>
      </c>
      <c r="P3167" t="s">
        <v>164</v>
      </c>
      <c r="Q3167" t="s">
        <v>27</v>
      </c>
      <c r="R3167" t="s">
        <v>1019</v>
      </c>
      <c r="S3167" t="s">
        <v>7558</v>
      </c>
    </row>
    <row r="3168" spans="1:21">
      <c r="A3168" t="s">
        <v>7559</v>
      </c>
      <c r="B3168" s="1">
        <v>44449</v>
      </c>
      <c r="C3168" t="s">
        <v>33</v>
      </c>
      <c r="D3168">
        <v>73</v>
      </c>
      <c r="E3168" t="s">
        <v>23</v>
      </c>
      <c r="F3168">
        <v>0</v>
      </c>
      <c r="G3168">
        <v>3</v>
      </c>
      <c r="H3168" t="s">
        <v>3686</v>
      </c>
      <c r="I3168">
        <v>4787</v>
      </c>
      <c r="J3168">
        <v>3</v>
      </c>
      <c r="K3168">
        <v>47</v>
      </c>
      <c r="M3168" t="s">
        <v>23</v>
      </c>
      <c r="N3168" t="s">
        <v>23</v>
      </c>
      <c r="O3168" t="s">
        <v>25</v>
      </c>
      <c r="P3168" t="s">
        <v>26</v>
      </c>
      <c r="Q3168" t="s">
        <v>27</v>
      </c>
      <c r="R3168" t="s">
        <v>328</v>
      </c>
      <c r="S3168" t="s">
        <v>7560</v>
      </c>
    </row>
    <row r="3169" spans="1:21">
      <c r="A3169" t="s">
        <v>7561</v>
      </c>
      <c r="B3169" s="1">
        <v>43989</v>
      </c>
      <c r="C3169" t="s">
        <v>22</v>
      </c>
      <c r="D3169">
        <v>65</v>
      </c>
      <c r="E3169" t="s">
        <v>23</v>
      </c>
      <c r="F3169">
        <v>0</v>
      </c>
      <c r="G3169">
        <v>3</v>
      </c>
      <c r="H3169" t="s">
        <v>3686</v>
      </c>
      <c r="I3169">
        <v>4981</v>
      </c>
      <c r="J3169">
        <v>7</v>
      </c>
      <c r="K3169">
        <v>62</v>
      </c>
      <c r="L3169" t="s">
        <v>142</v>
      </c>
      <c r="M3169" t="s">
        <v>23</v>
      </c>
      <c r="N3169" t="s">
        <v>23</v>
      </c>
      <c r="O3169" t="s">
        <v>25</v>
      </c>
      <c r="P3169" t="s">
        <v>26</v>
      </c>
      <c r="Q3169" t="s">
        <v>27</v>
      </c>
      <c r="R3169" t="s">
        <v>534</v>
      </c>
      <c r="S3169" t="s">
        <v>7562</v>
      </c>
    </row>
    <row r="3170" spans="1:21">
      <c r="A3170" t="s">
        <v>7563</v>
      </c>
      <c r="B3170" s="1">
        <v>43836</v>
      </c>
      <c r="C3170" t="s">
        <v>22</v>
      </c>
      <c r="D3170">
        <v>79</v>
      </c>
      <c r="E3170" t="s">
        <v>39</v>
      </c>
      <c r="F3170">
        <v>0</v>
      </c>
      <c r="G3170">
        <v>3</v>
      </c>
      <c r="H3170" t="s">
        <v>3686</v>
      </c>
      <c r="I3170">
        <v>4494</v>
      </c>
      <c r="J3170">
        <v>0</v>
      </c>
      <c r="K3170">
        <v>67</v>
      </c>
      <c r="L3170" t="s">
        <v>316</v>
      </c>
      <c r="M3170" t="s">
        <v>23</v>
      </c>
      <c r="N3170" t="s">
        <v>23</v>
      </c>
      <c r="O3170" t="s">
        <v>49</v>
      </c>
      <c r="P3170" t="s">
        <v>164</v>
      </c>
      <c r="Q3170" t="s">
        <v>27</v>
      </c>
      <c r="R3170" t="s">
        <v>4668</v>
      </c>
      <c r="S3170" t="s">
        <v>7564</v>
      </c>
    </row>
    <row r="3171" spans="1:21">
      <c r="A3171" t="s">
        <v>7565</v>
      </c>
      <c r="B3171" s="1">
        <v>45680</v>
      </c>
      <c r="C3171" t="s">
        <v>33</v>
      </c>
      <c r="D3171">
        <v>29</v>
      </c>
      <c r="E3171" t="s">
        <v>39</v>
      </c>
      <c r="F3171">
        <v>0</v>
      </c>
      <c r="G3171">
        <v>3</v>
      </c>
      <c r="H3171" t="s">
        <v>24</v>
      </c>
      <c r="I3171">
        <v>2473</v>
      </c>
      <c r="J3171">
        <v>0</v>
      </c>
      <c r="K3171">
        <v>7</v>
      </c>
      <c r="M3171" t="s">
        <v>23</v>
      </c>
      <c r="N3171" t="s">
        <v>23</v>
      </c>
      <c r="O3171" t="s">
        <v>25</v>
      </c>
      <c r="P3171" t="s">
        <v>26</v>
      </c>
      <c r="Q3171" t="s">
        <v>27</v>
      </c>
      <c r="R3171" t="s">
        <v>931</v>
      </c>
      <c r="S3171" t="s">
        <v>7566</v>
      </c>
      <c r="T3171" t="s">
        <v>30</v>
      </c>
      <c r="U3171" t="s">
        <v>69</v>
      </c>
    </row>
    <row r="3172" spans="1:21">
      <c r="A3172" t="s">
        <v>7567</v>
      </c>
      <c r="B3172" s="1">
        <v>44668</v>
      </c>
      <c r="C3172" t="s">
        <v>22</v>
      </c>
      <c r="D3172">
        <v>58</v>
      </c>
      <c r="E3172" t="s">
        <v>23</v>
      </c>
      <c r="F3172">
        <v>0</v>
      </c>
      <c r="G3172">
        <v>3</v>
      </c>
      <c r="H3172" t="s">
        <v>24</v>
      </c>
      <c r="I3172">
        <v>3099</v>
      </c>
      <c r="J3172">
        <v>1</v>
      </c>
      <c r="K3172">
        <v>40</v>
      </c>
      <c r="L3172" t="s">
        <v>142</v>
      </c>
      <c r="M3172" t="s">
        <v>23</v>
      </c>
      <c r="N3172" t="s">
        <v>23</v>
      </c>
      <c r="O3172" t="s">
        <v>25</v>
      </c>
      <c r="P3172" t="s">
        <v>26</v>
      </c>
      <c r="Q3172" t="s">
        <v>27</v>
      </c>
      <c r="R3172" t="s">
        <v>5660</v>
      </c>
      <c r="S3172" t="s">
        <v>7568</v>
      </c>
      <c r="T3172" t="s">
        <v>30</v>
      </c>
      <c r="U3172" t="s">
        <v>106</v>
      </c>
    </row>
    <row r="3173" spans="1:21">
      <c r="A3173" t="s">
        <v>7569</v>
      </c>
      <c r="B3173" s="1">
        <v>44952</v>
      </c>
      <c r="C3173" t="s">
        <v>33</v>
      </c>
      <c r="D3173">
        <v>45</v>
      </c>
      <c r="E3173" t="s">
        <v>23</v>
      </c>
      <c r="F3173">
        <v>0</v>
      </c>
      <c r="G3173">
        <v>3</v>
      </c>
      <c r="H3173" t="s">
        <v>24</v>
      </c>
      <c r="I3173">
        <v>2687</v>
      </c>
      <c r="J3173">
        <v>1</v>
      </c>
      <c r="K3173">
        <v>31</v>
      </c>
      <c r="M3173" t="s">
        <v>23</v>
      </c>
      <c r="N3173" t="s">
        <v>39</v>
      </c>
      <c r="P3173" t="s">
        <v>26</v>
      </c>
      <c r="Q3173" t="s">
        <v>50</v>
      </c>
      <c r="R3173" t="s">
        <v>3634</v>
      </c>
      <c r="S3173" t="s">
        <v>7570</v>
      </c>
      <c r="T3173" t="s">
        <v>36</v>
      </c>
      <c r="U3173" t="s">
        <v>46</v>
      </c>
    </row>
    <row r="3174" spans="1:21">
      <c r="A3174" t="s">
        <v>7571</v>
      </c>
      <c r="B3174" s="1">
        <v>45788</v>
      </c>
      <c r="C3174" t="s">
        <v>33</v>
      </c>
      <c r="D3174">
        <v>43</v>
      </c>
      <c r="E3174" t="s">
        <v>23</v>
      </c>
      <c r="F3174">
        <v>1</v>
      </c>
      <c r="G3174">
        <v>3</v>
      </c>
      <c r="H3174" t="s">
        <v>24</v>
      </c>
      <c r="I3174">
        <v>5122</v>
      </c>
      <c r="J3174">
        <v>1</v>
      </c>
      <c r="K3174">
        <v>3</v>
      </c>
      <c r="M3174" t="s">
        <v>39</v>
      </c>
      <c r="N3174" t="s">
        <v>23</v>
      </c>
      <c r="O3174" t="s">
        <v>49</v>
      </c>
      <c r="P3174" t="s">
        <v>26</v>
      </c>
      <c r="Q3174" t="s">
        <v>50</v>
      </c>
      <c r="R3174" t="s">
        <v>7572</v>
      </c>
      <c r="S3174" t="s">
        <v>5924</v>
      </c>
      <c r="T3174" t="s">
        <v>43</v>
      </c>
      <c r="U3174" t="s">
        <v>1397</v>
      </c>
    </row>
    <row r="3175" spans="1:21">
      <c r="A3175" t="s">
        <v>7573</v>
      </c>
      <c r="B3175" s="1">
        <v>45393</v>
      </c>
      <c r="C3175" t="s">
        <v>33</v>
      </c>
      <c r="D3175">
        <v>34</v>
      </c>
      <c r="E3175" t="s">
        <v>23</v>
      </c>
      <c r="F3175">
        <v>0</v>
      </c>
      <c r="G3175">
        <v>3</v>
      </c>
      <c r="H3175" t="s">
        <v>24</v>
      </c>
      <c r="I3175">
        <v>3075</v>
      </c>
      <c r="J3175">
        <v>1</v>
      </c>
      <c r="K3175">
        <v>16</v>
      </c>
      <c r="M3175" t="s">
        <v>23</v>
      </c>
      <c r="N3175" t="s">
        <v>23</v>
      </c>
      <c r="O3175" t="s">
        <v>25</v>
      </c>
      <c r="P3175" t="s">
        <v>26</v>
      </c>
      <c r="Q3175" t="s">
        <v>27</v>
      </c>
      <c r="R3175" t="s">
        <v>1260</v>
      </c>
      <c r="S3175" t="s">
        <v>7574</v>
      </c>
      <c r="T3175" t="s">
        <v>36</v>
      </c>
      <c r="U3175" t="s">
        <v>46</v>
      </c>
    </row>
    <row r="3176" spans="1:21">
      <c r="A3176" t="s">
        <v>7575</v>
      </c>
      <c r="B3176" s="1">
        <v>45671</v>
      </c>
      <c r="C3176" t="s">
        <v>33</v>
      </c>
      <c r="D3176">
        <v>33</v>
      </c>
      <c r="E3176" t="s">
        <v>39</v>
      </c>
      <c r="F3176">
        <v>0</v>
      </c>
      <c r="G3176">
        <v>3</v>
      </c>
      <c r="H3176" t="s">
        <v>24</v>
      </c>
      <c r="I3176">
        <v>4612</v>
      </c>
      <c r="J3176">
        <v>0</v>
      </c>
      <c r="K3176">
        <v>7</v>
      </c>
      <c r="L3176" t="s">
        <v>48</v>
      </c>
      <c r="M3176" t="s">
        <v>23</v>
      </c>
      <c r="N3176" t="s">
        <v>23</v>
      </c>
      <c r="O3176" t="s">
        <v>56</v>
      </c>
      <c r="P3176" t="s">
        <v>26</v>
      </c>
      <c r="Q3176" t="s">
        <v>27</v>
      </c>
      <c r="R3176" t="s">
        <v>1658</v>
      </c>
      <c r="S3176" t="s">
        <v>7576</v>
      </c>
      <c r="T3176" t="s">
        <v>30</v>
      </c>
      <c r="U3176" t="s">
        <v>69</v>
      </c>
    </row>
    <row r="3177" spans="1:21">
      <c r="A3177" t="s">
        <v>7577</v>
      </c>
      <c r="B3177" s="1">
        <v>45293</v>
      </c>
      <c r="C3177" t="s">
        <v>22</v>
      </c>
      <c r="D3177">
        <v>34</v>
      </c>
      <c r="E3177" t="s">
        <v>23</v>
      </c>
      <c r="F3177">
        <v>0</v>
      </c>
      <c r="G3177">
        <v>3</v>
      </c>
      <c r="H3177" t="s">
        <v>24</v>
      </c>
      <c r="I3177">
        <v>2349</v>
      </c>
      <c r="J3177">
        <v>1</v>
      </c>
      <c r="K3177">
        <v>19</v>
      </c>
      <c r="L3177" t="s">
        <v>97</v>
      </c>
      <c r="M3177" t="s">
        <v>23</v>
      </c>
      <c r="N3177" t="s">
        <v>23</v>
      </c>
      <c r="O3177" t="s">
        <v>25</v>
      </c>
      <c r="P3177" t="s">
        <v>26</v>
      </c>
      <c r="Q3177" t="s">
        <v>27</v>
      </c>
      <c r="R3177" t="s">
        <v>2890</v>
      </c>
      <c r="S3177" t="s">
        <v>7578</v>
      </c>
      <c r="T3177" t="s">
        <v>59</v>
      </c>
      <c r="U3177" t="s">
        <v>140</v>
      </c>
    </row>
    <row r="3178" spans="1:21">
      <c r="A3178" t="s">
        <v>7579</v>
      </c>
      <c r="B3178" s="1">
        <v>45609</v>
      </c>
      <c r="C3178" t="s">
        <v>33</v>
      </c>
      <c r="D3178">
        <v>27</v>
      </c>
      <c r="E3178" t="s">
        <v>39</v>
      </c>
      <c r="F3178">
        <v>0</v>
      </c>
      <c r="G3178">
        <v>3</v>
      </c>
      <c r="H3178" t="s">
        <v>24</v>
      </c>
      <c r="I3178">
        <v>5515</v>
      </c>
      <c r="J3178">
        <v>0</v>
      </c>
      <c r="K3178">
        <v>9</v>
      </c>
      <c r="M3178" t="s">
        <v>23</v>
      </c>
      <c r="N3178" t="s">
        <v>23</v>
      </c>
      <c r="O3178" t="s">
        <v>56</v>
      </c>
      <c r="P3178" t="s">
        <v>26</v>
      </c>
      <c r="Q3178" t="s">
        <v>84</v>
      </c>
      <c r="R3178" t="s">
        <v>4559</v>
      </c>
      <c r="S3178" t="s">
        <v>7580</v>
      </c>
      <c r="T3178" t="s">
        <v>64</v>
      </c>
      <c r="U3178" t="s">
        <v>234</v>
      </c>
    </row>
    <row r="3179" spans="1:21">
      <c r="A3179" t="s">
        <v>7581</v>
      </c>
      <c r="B3179" s="1">
        <v>45702</v>
      </c>
      <c r="C3179" t="s">
        <v>33</v>
      </c>
      <c r="D3179">
        <v>62</v>
      </c>
      <c r="E3179" t="s">
        <v>23</v>
      </c>
      <c r="F3179">
        <v>0</v>
      </c>
      <c r="G3179">
        <v>3</v>
      </c>
      <c r="H3179" t="s">
        <v>24</v>
      </c>
      <c r="I3179">
        <v>5579</v>
      </c>
      <c r="J3179">
        <v>1</v>
      </c>
      <c r="K3179">
        <v>6</v>
      </c>
      <c r="M3179" t="s">
        <v>23</v>
      </c>
      <c r="N3179" t="s">
        <v>39</v>
      </c>
      <c r="P3179" t="s">
        <v>26</v>
      </c>
      <c r="Q3179" t="s">
        <v>27</v>
      </c>
      <c r="R3179" t="s">
        <v>2874</v>
      </c>
      <c r="S3179" t="s">
        <v>7582</v>
      </c>
      <c r="T3179" t="s">
        <v>30</v>
      </c>
      <c r="U3179" t="s">
        <v>69</v>
      </c>
    </row>
    <row r="3180" spans="1:21">
      <c r="A3180" t="s">
        <v>7583</v>
      </c>
      <c r="B3180" s="1">
        <v>45862</v>
      </c>
      <c r="C3180" t="s">
        <v>33</v>
      </c>
      <c r="D3180">
        <v>44</v>
      </c>
      <c r="E3180" t="s">
        <v>39</v>
      </c>
      <c r="F3180">
        <v>0</v>
      </c>
      <c r="G3180">
        <v>3</v>
      </c>
      <c r="H3180" t="s">
        <v>24</v>
      </c>
      <c r="I3180">
        <v>3830</v>
      </c>
      <c r="J3180">
        <v>0</v>
      </c>
      <c r="K3180">
        <v>1</v>
      </c>
      <c r="L3180" t="s">
        <v>48</v>
      </c>
      <c r="M3180" t="s">
        <v>23</v>
      </c>
      <c r="N3180" t="s">
        <v>39</v>
      </c>
      <c r="P3180" t="s">
        <v>26</v>
      </c>
      <c r="Q3180" t="s">
        <v>84</v>
      </c>
      <c r="R3180" t="s">
        <v>3789</v>
      </c>
      <c r="S3180" t="s">
        <v>7584</v>
      </c>
      <c r="T3180" t="s">
        <v>59</v>
      </c>
      <c r="U3180" t="s">
        <v>384</v>
      </c>
    </row>
    <row r="3181" spans="1:21">
      <c r="A3181" t="s">
        <v>7585</v>
      </c>
      <c r="B3181" s="1">
        <v>44936</v>
      </c>
      <c r="C3181" t="s">
        <v>33</v>
      </c>
      <c r="D3181">
        <v>35</v>
      </c>
      <c r="E3181" t="s">
        <v>39</v>
      </c>
      <c r="F3181">
        <v>0</v>
      </c>
      <c r="G3181">
        <v>3</v>
      </c>
      <c r="H3181" t="s">
        <v>3686</v>
      </c>
      <c r="I3181">
        <v>2539</v>
      </c>
      <c r="J3181">
        <v>0</v>
      </c>
      <c r="K3181">
        <v>31</v>
      </c>
      <c r="M3181" t="s">
        <v>39</v>
      </c>
      <c r="N3181" t="s">
        <v>23</v>
      </c>
      <c r="O3181" t="s">
        <v>49</v>
      </c>
      <c r="P3181" t="s">
        <v>164</v>
      </c>
      <c r="Q3181" t="s">
        <v>27</v>
      </c>
      <c r="R3181" t="s">
        <v>3775</v>
      </c>
      <c r="S3181" t="s">
        <v>7586</v>
      </c>
    </row>
    <row r="3182" spans="1:21">
      <c r="A3182" t="s">
        <v>7587</v>
      </c>
      <c r="B3182" s="1">
        <v>44714</v>
      </c>
      <c r="C3182" t="s">
        <v>22</v>
      </c>
      <c r="D3182">
        <v>55</v>
      </c>
      <c r="E3182" t="s">
        <v>39</v>
      </c>
      <c r="F3182">
        <v>0</v>
      </c>
      <c r="G3182">
        <v>3</v>
      </c>
      <c r="H3182" t="s">
        <v>3686</v>
      </c>
      <c r="I3182">
        <v>4993</v>
      </c>
      <c r="J3182">
        <v>0</v>
      </c>
      <c r="K3182">
        <v>38</v>
      </c>
      <c r="L3182" t="s">
        <v>40</v>
      </c>
      <c r="M3182" t="s">
        <v>23</v>
      </c>
      <c r="N3182" t="s">
        <v>23</v>
      </c>
      <c r="O3182" t="s">
        <v>49</v>
      </c>
      <c r="P3182" t="s">
        <v>202</v>
      </c>
      <c r="Q3182" t="s">
        <v>50</v>
      </c>
      <c r="R3182" t="s">
        <v>2651</v>
      </c>
      <c r="S3182" t="s">
        <v>7588</v>
      </c>
    </row>
    <row r="3183" spans="1:21">
      <c r="A3183" t="s">
        <v>7589</v>
      </c>
      <c r="B3183" s="1">
        <v>44174</v>
      </c>
      <c r="C3183" t="s">
        <v>33</v>
      </c>
      <c r="D3183">
        <v>56</v>
      </c>
      <c r="E3183" t="s">
        <v>23</v>
      </c>
      <c r="F3183">
        <v>0</v>
      </c>
      <c r="G3183">
        <v>3</v>
      </c>
      <c r="H3183" t="s">
        <v>3686</v>
      </c>
      <c r="I3183">
        <v>6203</v>
      </c>
      <c r="J3183">
        <v>9</v>
      </c>
      <c r="K3183">
        <v>56</v>
      </c>
      <c r="L3183" t="s">
        <v>142</v>
      </c>
      <c r="M3183" t="s">
        <v>23</v>
      </c>
      <c r="N3183" t="s">
        <v>23</v>
      </c>
      <c r="O3183" t="s">
        <v>25</v>
      </c>
      <c r="P3183" t="s">
        <v>164</v>
      </c>
      <c r="Q3183" t="s">
        <v>27</v>
      </c>
      <c r="R3183" t="s">
        <v>569</v>
      </c>
      <c r="S3183" t="s">
        <v>7590</v>
      </c>
    </row>
    <row r="3184" spans="1:21">
      <c r="A3184" t="s">
        <v>7591</v>
      </c>
      <c r="B3184" s="1">
        <v>43965</v>
      </c>
      <c r="C3184" t="s">
        <v>33</v>
      </c>
      <c r="D3184">
        <v>24</v>
      </c>
      <c r="E3184" t="s">
        <v>39</v>
      </c>
      <c r="F3184">
        <v>0</v>
      </c>
      <c r="G3184">
        <v>3</v>
      </c>
      <c r="H3184" t="s">
        <v>3686</v>
      </c>
      <c r="I3184">
        <v>4769</v>
      </c>
      <c r="J3184">
        <v>0</v>
      </c>
      <c r="K3184">
        <v>63</v>
      </c>
      <c r="M3184" t="s">
        <v>23</v>
      </c>
      <c r="N3184" t="s">
        <v>23</v>
      </c>
      <c r="O3184" t="s">
        <v>25</v>
      </c>
      <c r="P3184" t="s">
        <v>164</v>
      </c>
      <c r="Q3184" t="s">
        <v>27</v>
      </c>
      <c r="R3184" t="s">
        <v>7592</v>
      </c>
      <c r="S3184" t="s">
        <v>7593</v>
      </c>
    </row>
    <row r="3185" spans="1:19">
      <c r="A3185" t="s">
        <v>7594</v>
      </c>
      <c r="B3185" s="1">
        <v>43932</v>
      </c>
      <c r="C3185" t="s">
        <v>22</v>
      </c>
      <c r="D3185">
        <v>30</v>
      </c>
      <c r="E3185" t="s">
        <v>23</v>
      </c>
      <c r="F3185">
        <v>0</v>
      </c>
      <c r="G3185">
        <v>3</v>
      </c>
      <c r="H3185" t="s">
        <v>3686</v>
      </c>
      <c r="I3185">
        <v>5519</v>
      </c>
      <c r="J3185">
        <v>5</v>
      </c>
      <c r="K3185">
        <v>64</v>
      </c>
      <c r="L3185" t="s">
        <v>142</v>
      </c>
      <c r="M3185" t="s">
        <v>23</v>
      </c>
      <c r="N3185" t="s">
        <v>23</v>
      </c>
      <c r="O3185" t="s">
        <v>25</v>
      </c>
      <c r="P3185" t="s">
        <v>202</v>
      </c>
      <c r="Q3185" t="s">
        <v>27</v>
      </c>
      <c r="R3185" t="s">
        <v>3504</v>
      </c>
      <c r="S3185" t="s">
        <v>7595</v>
      </c>
    </row>
    <row r="3186" spans="1:19">
      <c r="A3186" t="s">
        <v>7596</v>
      </c>
      <c r="B3186" s="1">
        <v>43696</v>
      </c>
      <c r="C3186" t="s">
        <v>22</v>
      </c>
      <c r="D3186">
        <v>27</v>
      </c>
      <c r="E3186" t="s">
        <v>23</v>
      </c>
      <c r="F3186">
        <v>1</v>
      </c>
      <c r="G3186">
        <v>3</v>
      </c>
      <c r="H3186" t="s">
        <v>3686</v>
      </c>
      <c r="I3186">
        <v>6232</v>
      </c>
      <c r="J3186">
        <v>1</v>
      </c>
      <c r="K3186">
        <v>72</v>
      </c>
      <c r="L3186" t="s">
        <v>316</v>
      </c>
      <c r="M3186" t="s">
        <v>23</v>
      </c>
      <c r="N3186" t="s">
        <v>39</v>
      </c>
      <c r="P3186" t="s">
        <v>164</v>
      </c>
      <c r="Q3186" t="s">
        <v>27</v>
      </c>
      <c r="R3186" t="s">
        <v>2492</v>
      </c>
      <c r="S3186" t="s">
        <v>7597</v>
      </c>
    </row>
    <row r="3187" spans="1:19">
      <c r="A3187" t="s">
        <v>7598</v>
      </c>
      <c r="B3187" s="1">
        <v>43690</v>
      </c>
      <c r="C3187" t="s">
        <v>22</v>
      </c>
      <c r="D3187">
        <v>39</v>
      </c>
      <c r="E3187" t="s">
        <v>39</v>
      </c>
      <c r="F3187">
        <v>0</v>
      </c>
      <c r="G3187">
        <v>3</v>
      </c>
      <c r="H3187" t="s">
        <v>3686</v>
      </c>
      <c r="I3187">
        <v>4621</v>
      </c>
      <c r="J3187">
        <v>0</v>
      </c>
      <c r="K3187">
        <v>72</v>
      </c>
      <c r="L3187" t="s">
        <v>316</v>
      </c>
      <c r="M3187" t="s">
        <v>23</v>
      </c>
      <c r="N3187" t="s">
        <v>23</v>
      </c>
      <c r="O3187" t="s">
        <v>49</v>
      </c>
      <c r="P3187" t="s">
        <v>164</v>
      </c>
      <c r="Q3187" t="s">
        <v>27</v>
      </c>
      <c r="R3187" t="s">
        <v>1424</v>
      </c>
      <c r="S3187" t="s">
        <v>7599</v>
      </c>
    </row>
    <row r="3188" spans="1:19">
      <c r="A3188" t="s">
        <v>7600</v>
      </c>
      <c r="B3188" s="1">
        <v>44246</v>
      </c>
      <c r="C3188" t="s">
        <v>33</v>
      </c>
      <c r="D3188">
        <v>26</v>
      </c>
      <c r="E3188" t="s">
        <v>39</v>
      </c>
      <c r="F3188">
        <v>0</v>
      </c>
      <c r="G3188">
        <v>3</v>
      </c>
      <c r="H3188" t="s">
        <v>3686</v>
      </c>
      <c r="I3188">
        <v>4825</v>
      </c>
      <c r="J3188">
        <v>0</v>
      </c>
      <c r="K3188">
        <v>54</v>
      </c>
      <c r="M3188" t="s">
        <v>23</v>
      </c>
      <c r="N3188" t="s">
        <v>23</v>
      </c>
      <c r="O3188" t="s">
        <v>25</v>
      </c>
      <c r="P3188" t="s">
        <v>164</v>
      </c>
      <c r="Q3188" t="s">
        <v>27</v>
      </c>
      <c r="R3188" t="s">
        <v>407</v>
      </c>
      <c r="S3188" t="s">
        <v>7601</v>
      </c>
    </row>
    <row r="3189" spans="1:19">
      <c r="A3189" t="s">
        <v>7602</v>
      </c>
      <c r="B3189" s="1">
        <v>43845</v>
      </c>
      <c r="C3189" t="s">
        <v>22</v>
      </c>
      <c r="D3189">
        <v>51</v>
      </c>
      <c r="E3189" t="s">
        <v>23</v>
      </c>
      <c r="F3189">
        <v>0</v>
      </c>
      <c r="G3189">
        <v>3</v>
      </c>
      <c r="H3189" t="s">
        <v>3686</v>
      </c>
      <c r="I3189">
        <v>6103</v>
      </c>
      <c r="J3189">
        <v>8</v>
      </c>
      <c r="K3189">
        <v>67</v>
      </c>
      <c r="M3189" t="s">
        <v>23</v>
      </c>
      <c r="N3189" t="s">
        <v>23</v>
      </c>
      <c r="O3189" t="s">
        <v>25</v>
      </c>
      <c r="P3189" t="s">
        <v>164</v>
      </c>
      <c r="Q3189" t="s">
        <v>27</v>
      </c>
      <c r="R3189" t="s">
        <v>7603</v>
      </c>
      <c r="S3189" t="s">
        <v>7604</v>
      </c>
    </row>
    <row r="3190" spans="1:19">
      <c r="A3190" t="s">
        <v>7605</v>
      </c>
      <c r="B3190" s="1">
        <v>45765</v>
      </c>
      <c r="C3190" t="s">
        <v>22</v>
      </c>
      <c r="D3190">
        <v>27</v>
      </c>
      <c r="E3190" t="s">
        <v>39</v>
      </c>
      <c r="F3190">
        <v>0</v>
      </c>
      <c r="G3190">
        <v>3</v>
      </c>
      <c r="H3190" t="s">
        <v>3686</v>
      </c>
      <c r="I3190">
        <v>2333</v>
      </c>
      <c r="J3190">
        <v>0</v>
      </c>
      <c r="K3190">
        <v>4</v>
      </c>
      <c r="L3190" t="s">
        <v>48</v>
      </c>
      <c r="M3190" t="s">
        <v>23</v>
      </c>
      <c r="N3190" t="s">
        <v>23</v>
      </c>
      <c r="O3190" t="s">
        <v>25</v>
      </c>
      <c r="P3190" t="s">
        <v>26</v>
      </c>
      <c r="Q3190" t="s">
        <v>27</v>
      </c>
      <c r="R3190" t="s">
        <v>212</v>
      </c>
      <c r="S3190" t="s">
        <v>7606</v>
      </c>
    </row>
    <row r="3191" spans="1:19">
      <c r="A3191" t="s">
        <v>7607</v>
      </c>
      <c r="B3191" s="1">
        <v>44238</v>
      </c>
      <c r="C3191" t="s">
        <v>22</v>
      </c>
      <c r="D3191">
        <v>55</v>
      </c>
      <c r="E3191" t="s">
        <v>39</v>
      </c>
      <c r="F3191">
        <v>0</v>
      </c>
      <c r="G3191">
        <v>3</v>
      </c>
      <c r="H3191" t="s">
        <v>3686</v>
      </c>
      <c r="I3191">
        <v>4980</v>
      </c>
      <c r="J3191">
        <v>0</v>
      </c>
      <c r="K3191">
        <v>54</v>
      </c>
      <c r="M3191" t="s">
        <v>23</v>
      </c>
      <c r="N3191" t="s">
        <v>23</v>
      </c>
      <c r="O3191" t="s">
        <v>25</v>
      </c>
      <c r="P3191" t="s">
        <v>26</v>
      </c>
      <c r="Q3191" t="s">
        <v>50</v>
      </c>
      <c r="R3191" t="s">
        <v>534</v>
      </c>
      <c r="S3191" t="s">
        <v>7608</v>
      </c>
    </row>
    <row r="3192" spans="1:19">
      <c r="A3192" t="s">
        <v>7609</v>
      </c>
      <c r="B3192" s="1">
        <v>44222</v>
      </c>
      <c r="C3192" t="s">
        <v>33</v>
      </c>
      <c r="D3192">
        <v>52</v>
      </c>
      <c r="E3192" t="s">
        <v>23</v>
      </c>
      <c r="F3192">
        <v>2</v>
      </c>
      <c r="G3192">
        <v>3</v>
      </c>
      <c r="H3192" t="s">
        <v>3686</v>
      </c>
      <c r="I3192">
        <v>4318</v>
      </c>
      <c r="J3192">
        <v>3</v>
      </c>
      <c r="K3192">
        <v>55</v>
      </c>
      <c r="L3192" t="s">
        <v>142</v>
      </c>
      <c r="M3192" t="s">
        <v>23</v>
      </c>
      <c r="N3192" t="s">
        <v>23</v>
      </c>
      <c r="O3192" t="s">
        <v>25</v>
      </c>
      <c r="P3192" t="s">
        <v>164</v>
      </c>
      <c r="Q3192" t="s">
        <v>50</v>
      </c>
      <c r="R3192" t="s">
        <v>4006</v>
      </c>
      <c r="S3192" t="s">
        <v>7610</v>
      </c>
    </row>
    <row r="3193" spans="1:19">
      <c r="A3193" t="s">
        <v>7611</v>
      </c>
      <c r="B3193" s="1">
        <v>43810</v>
      </c>
      <c r="C3193" t="s">
        <v>33</v>
      </c>
      <c r="D3193">
        <v>61</v>
      </c>
      <c r="E3193" t="s">
        <v>23</v>
      </c>
      <c r="F3193">
        <v>0</v>
      </c>
      <c r="G3193">
        <v>3</v>
      </c>
      <c r="H3193" t="s">
        <v>3686</v>
      </c>
      <c r="I3193">
        <v>4545</v>
      </c>
      <c r="J3193">
        <v>2</v>
      </c>
      <c r="K3193">
        <v>68</v>
      </c>
      <c r="L3193" t="s">
        <v>316</v>
      </c>
      <c r="M3193" t="s">
        <v>23</v>
      </c>
      <c r="N3193" t="s">
        <v>23</v>
      </c>
      <c r="O3193" t="s">
        <v>25</v>
      </c>
      <c r="P3193" t="s">
        <v>164</v>
      </c>
      <c r="Q3193" t="s">
        <v>27</v>
      </c>
      <c r="R3193" t="s">
        <v>4018</v>
      </c>
      <c r="S3193" t="s">
        <v>7612</v>
      </c>
    </row>
    <row r="3194" spans="1:19">
      <c r="A3194" t="s">
        <v>7613</v>
      </c>
      <c r="B3194" s="1">
        <v>44423</v>
      </c>
      <c r="C3194" t="s">
        <v>33</v>
      </c>
      <c r="D3194">
        <v>27</v>
      </c>
      <c r="E3194" t="s">
        <v>23</v>
      </c>
      <c r="F3194">
        <v>0</v>
      </c>
      <c r="G3194">
        <v>3</v>
      </c>
      <c r="H3194" t="s">
        <v>3686</v>
      </c>
      <c r="I3194">
        <v>5427</v>
      </c>
      <c r="J3194">
        <v>6</v>
      </c>
      <c r="K3194">
        <v>48</v>
      </c>
      <c r="L3194" t="s">
        <v>142</v>
      </c>
      <c r="M3194" t="s">
        <v>23</v>
      </c>
      <c r="N3194" t="s">
        <v>23</v>
      </c>
      <c r="O3194" t="s">
        <v>49</v>
      </c>
      <c r="P3194" t="s">
        <v>202</v>
      </c>
      <c r="Q3194" t="s">
        <v>27</v>
      </c>
      <c r="R3194" t="s">
        <v>3716</v>
      </c>
      <c r="S3194" t="s">
        <v>7614</v>
      </c>
    </row>
    <row r="3195" spans="1:19">
      <c r="A3195" t="s">
        <v>7615</v>
      </c>
      <c r="B3195" s="1">
        <v>45480</v>
      </c>
      <c r="C3195" t="s">
        <v>33</v>
      </c>
      <c r="D3195">
        <v>54</v>
      </c>
      <c r="E3195" t="s">
        <v>39</v>
      </c>
      <c r="F3195">
        <v>0</v>
      </c>
      <c r="G3195">
        <v>3</v>
      </c>
      <c r="H3195" t="s">
        <v>3686</v>
      </c>
      <c r="I3195">
        <v>3605</v>
      </c>
      <c r="J3195">
        <v>0</v>
      </c>
      <c r="K3195">
        <v>13</v>
      </c>
      <c r="L3195" t="s">
        <v>97</v>
      </c>
      <c r="M3195" t="s">
        <v>23</v>
      </c>
      <c r="N3195" t="s">
        <v>23</v>
      </c>
      <c r="O3195" t="s">
        <v>49</v>
      </c>
      <c r="P3195" t="s">
        <v>26</v>
      </c>
      <c r="Q3195" t="s">
        <v>27</v>
      </c>
      <c r="R3195" t="s">
        <v>7616</v>
      </c>
      <c r="S3195" t="s">
        <v>7617</v>
      </c>
    </row>
    <row r="3196" spans="1:19">
      <c r="A3196" t="s">
        <v>7618</v>
      </c>
      <c r="B3196" s="1">
        <v>45343</v>
      </c>
      <c r="C3196" t="s">
        <v>33</v>
      </c>
      <c r="D3196">
        <v>42</v>
      </c>
      <c r="E3196" t="s">
        <v>23</v>
      </c>
      <c r="F3196">
        <v>0</v>
      </c>
      <c r="G3196">
        <v>3</v>
      </c>
      <c r="H3196" t="s">
        <v>3686</v>
      </c>
      <c r="I3196">
        <v>3740</v>
      </c>
      <c r="J3196">
        <v>4</v>
      </c>
      <c r="K3196">
        <v>18</v>
      </c>
      <c r="L3196" t="s">
        <v>97</v>
      </c>
      <c r="M3196" t="s">
        <v>23</v>
      </c>
      <c r="N3196" t="s">
        <v>23</v>
      </c>
      <c r="O3196" t="s">
        <v>49</v>
      </c>
      <c r="P3196" t="s">
        <v>26</v>
      </c>
      <c r="Q3196" t="s">
        <v>50</v>
      </c>
      <c r="R3196" t="s">
        <v>4904</v>
      </c>
      <c r="S3196" t="s">
        <v>7619</v>
      </c>
    </row>
    <row r="3197" spans="1:19">
      <c r="A3197" t="s">
        <v>7620</v>
      </c>
      <c r="B3197" s="1">
        <v>43993</v>
      </c>
      <c r="C3197" t="s">
        <v>22</v>
      </c>
      <c r="D3197">
        <v>44</v>
      </c>
      <c r="E3197" t="s">
        <v>39</v>
      </c>
      <c r="F3197">
        <v>0</v>
      </c>
      <c r="G3197">
        <v>3</v>
      </c>
      <c r="H3197" t="s">
        <v>3686</v>
      </c>
      <c r="I3197">
        <v>5496</v>
      </c>
      <c r="J3197">
        <v>0</v>
      </c>
      <c r="K3197">
        <v>62</v>
      </c>
      <c r="M3197" t="s">
        <v>23</v>
      </c>
      <c r="N3197" t="s">
        <v>23</v>
      </c>
      <c r="O3197" t="s">
        <v>25</v>
      </c>
      <c r="P3197" t="s">
        <v>26</v>
      </c>
      <c r="Q3197" t="s">
        <v>27</v>
      </c>
      <c r="R3197" t="s">
        <v>1807</v>
      </c>
      <c r="S3197" t="s">
        <v>7621</v>
      </c>
    </row>
    <row r="3198" spans="1:19">
      <c r="A3198" t="s">
        <v>7622</v>
      </c>
      <c r="B3198" s="1">
        <v>45052</v>
      </c>
      <c r="C3198" t="s">
        <v>33</v>
      </c>
      <c r="D3198">
        <v>51</v>
      </c>
      <c r="E3198" t="s">
        <v>23</v>
      </c>
      <c r="F3198">
        <v>1</v>
      </c>
      <c r="G3198">
        <v>3</v>
      </c>
      <c r="H3198" t="s">
        <v>3686</v>
      </c>
      <c r="I3198">
        <v>2645</v>
      </c>
      <c r="J3198">
        <v>1</v>
      </c>
      <c r="K3198">
        <v>27</v>
      </c>
      <c r="M3198" t="s">
        <v>23</v>
      </c>
      <c r="N3198" t="s">
        <v>39</v>
      </c>
      <c r="P3198" t="s">
        <v>164</v>
      </c>
      <c r="Q3198" t="s">
        <v>27</v>
      </c>
      <c r="R3198" t="s">
        <v>7623</v>
      </c>
      <c r="S3198" t="s">
        <v>7624</v>
      </c>
    </row>
    <row r="3199" spans="1:19">
      <c r="A3199" t="s">
        <v>7625</v>
      </c>
      <c r="B3199" s="1">
        <v>45812</v>
      </c>
      <c r="C3199" t="s">
        <v>33</v>
      </c>
      <c r="D3199">
        <v>33</v>
      </c>
      <c r="E3199" t="s">
        <v>23</v>
      </c>
      <c r="F3199">
        <v>1</v>
      </c>
      <c r="G3199">
        <v>3</v>
      </c>
      <c r="H3199" t="s">
        <v>3751</v>
      </c>
      <c r="I3199">
        <v>3916</v>
      </c>
      <c r="J3199">
        <v>5</v>
      </c>
      <c r="K3199">
        <v>2</v>
      </c>
      <c r="M3199" t="s">
        <v>23</v>
      </c>
      <c r="N3199" t="s">
        <v>23</v>
      </c>
      <c r="O3199" t="s">
        <v>25</v>
      </c>
      <c r="P3199" t="s">
        <v>26</v>
      </c>
      <c r="Q3199" t="s">
        <v>27</v>
      </c>
      <c r="R3199" t="s">
        <v>2322</v>
      </c>
      <c r="S3199" t="s">
        <v>7626</v>
      </c>
    </row>
    <row r="3200" spans="1:19">
      <c r="A3200" t="s">
        <v>7627</v>
      </c>
      <c r="B3200" s="1">
        <v>43699</v>
      </c>
      <c r="C3200" t="s">
        <v>22</v>
      </c>
      <c r="D3200">
        <v>37</v>
      </c>
      <c r="E3200" t="s">
        <v>23</v>
      </c>
      <c r="F3200">
        <v>0</v>
      </c>
      <c r="G3200">
        <v>3</v>
      </c>
      <c r="H3200" t="s">
        <v>3686</v>
      </c>
      <c r="I3200">
        <v>4938</v>
      </c>
      <c r="J3200">
        <v>6</v>
      </c>
      <c r="K3200">
        <v>72</v>
      </c>
      <c r="L3200" t="s">
        <v>316</v>
      </c>
      <c r="M3200" t="s">
        <v>23</v>
      </c>
      <c r="N3200" t="s">
        <v>23</v>
      </c>
      <c r="O3200" t="s">
        <v>25</v>
      </c>
      <c r="P3200" t="s">
        <v>164</v>
      </c>
      <c r="Q3200" t="s">
        <v>50</v>
      </c>
      <c r="R3200" t="s">
        <v>7628</v>
      </c>
      <c r="S3200" t="s">
        <v>7629</v>
      </c>
    </row>
    <row r="3201" spans="1:21">
      <c r="A3201" t="s">
        <v>7630</v>
      </c>
      <c r="B3201" s="1">
        <v>43681</v>
      </c>
      <c r="C3201" t="s">
        <v>33</v>
      </c>
      <c r="D3201">
        <v>42</v>
      </c>
      <c r="E3201" t="s">
        <v>23</v>
      </c>
      <c r="F3201">
        <v>3</v>
      </c>
      <c r="G3201">
        <v>3</v>
      </c>
      <c r="H3201" t="s">
        <v>3686</v>
      </c>
      <c r="I3201">
        <v>5192</v>
      </c>
      <c r="J3201">
        <v>5</v>
      </c>
      <c r="K3201">
        <v>72</v>
      </c>
      <c r="L3201" t="s">
        <v>316</v>
      </c>
      <c r="M3201" t="s">
        <v>23</v>
      </c>
      <c r="N3201" t="s">
        <v>39</v>
      </c>
      <c r="P3201" t="s">
        <v>164</v>
      </c>
      <c r="Q3201" t="s">
        <v>50</v>
      </c>
      <c r="R3201" t="s">
        <v>5526</v>
      </c>
      <c r="S3201" t="s">
        <v>7631</v>
      </c>
    </row>
    <row r="3202" spans="1:21">
      <c r="A3202" t="s">
        <v>7632</v>
      </c>
      <c r="B3202" s="1">
        <v>44855</v>
      </c>
      <c r="C3202" t="s">
        <v>22</v>
      </c>
      <c r="D3202">
        <v>63</v>
      </c>
      <c r="E3202" t="s">
        <v>23</v>
      </c>
      <c r="F3202">
        <v>1</v>
      </c>
      <c r="G3202">
        <v>3</v>
      </c>
      <c r="H3202" t="s">
        <v>3686</v>
      </c>
      <c r="I3202">
        <v>3476</v>
      </c>
      <c r="J3202">
        <v>10</v>
      </c>
      <c r="K3202">
        <v>34</v>
      </c>
      <c r="M3202" t="s">
        <v>23</v>
      </c>
      <c r="N3202" t="s">
        <v>23</v>
      </c>
      <c r="O3202" t="s">
        <v>25</v>
      </c>
      <c r="P3202" t="s">
        <v>26</v>
      </c>
      <c r="Q3202" t="s">
        <v>50</v>
      </c>
      <c r="R3202" t="s">
        <v>950</v>
      </c>
      <c r="S3202" t="s">
        <v>7633</v>
      </c>
    </row>
    <row r="3203" spans="1:21">
      <c r="A3203" t="s">
        <v>7634</v>
      </c>
      <c r="B3203" s="1">
        <v>45275</v>
      </c>
      <c r="C3203" t="s">
        <v>22</v>
      </c>
      <c r="D3203">
        <v>40</v>
      </c>
      <c r="E3203" t="s">
        <v>39</v>
      </c>
      <c r="F3203">
        <v>0</v>
      </c>
      <c r="G3203">
        <v>3</v>
      </c>
      <c r="H3203" t="s">
        <v>3686</v>
      </c>
      <c r="I3203">
        <v>2102</v>
      </c>
      <c r="J3203">
        <v>0</v>
      </c>
      <c r="K3203">
        <v>20</v>
      </c>
      <c r="M3203" t="s">
        <v>23</v>
      </c>
      <c r="N3203" t="s">
        <v>23</v>
      </c>
      <c r="O3203" t="s">
        <v>25</v>
      </c>
      <c r="P3203" t="s">
        <v>26</v>
      </c>
      <c r="Q3203" t="s">
        <v>27</v>
      </c>
      <c r="R3203" t="s">
        <v>7635</v>
      </c>
      <c r="S3203" t="s">
        <v>7636</v>
      </c>
    </row>
    <row r="3204" spans="1:21">
      <c r="A3204" t="s">
        <v>7637</v>
      </c>
      <c r="B3204" s="1">
        <v>44687</v>
      </c>
      <c r="C3204" t="s">
        <v>33</v>
      </c>
      <c r="D3204">
        <v>31</v>
      </c>
      <c r="E3204" t="s">
        <v>23</v>
      </c>
      <c r="F3204">
        <v>2</v>
      </c>
      <c r="G3204">
        <v>3</v>
      </c>
      <c r="H3204" t="s">
        <v>3686</v>
      </c>
      <c r="I3204">
        <v>3109</v>
      </c>
      <c r="J3204">
        <v>1</v>
      </c>
      <c r="K3204">
        <v>39</v>
      </c>
      <c r="M3204" t="s">
        <v>23</v>
      </c>
      <c r="N3204" t="s">
        <v>39</v>
      </c>
      <c r="P3204" t="s">
        <v>202</v>
      </c>
      <c r="Q3204" t="s">
        <v>50</v>
      </c>
      <c r="R3204" t="s">
        <v>6362</v>
      </c>
      <c r="S3204" t="s">
        <v>7638</v>
      </c>
    </row>
    <row r="3205" spans="1:21">
      <c r="A3205" t="s">
        <v>7639</v>
      </c>
      <c r="B3205" s="1">
        <v>45605</v>
      </c>
      <c r="C3205" t="s">
        <v>22</v>
      </c>
      <c r="D3205">
        <v>34</v>
      </c>
      <c r="E3205" t="s">
        <v>39</v>
      </c>
      <c r="F3205">
        <v>0</v>
      </c>
      <c r="G3205">
        <v>3</v>
      </c>
      <c r="H3205" t="s">
        <v>3686</v>
      </c>
      <c r="I3205">
        <v>3755</v>
      </c>
      <c r="J3205">
        <v>0</v>
      </c>
      <c r="K3205">
        <v>9</v>
      </c>
      <c r="L3205" t="s">
        <v>48</v>
      </c>
      <c r="M3205" t="s">
        <v>39</v>
      </c>
      <c r="N3205" t="s">
        <v>23</v>
      </c>
      <c r="O3205" t="s">
        <v>56</v>
      </c>
      <c r="P3205" t="s">
        <v>202</v>
      </c>
      <c r="Q3205" t="s">
        <v>50</v>
      </c>
      <c r="R3205" t="s">
        <v>7640</v>
      </c>
      <c r="S3205" t="s">
        <v>7641</v>
      </c>
    </row>
    <row r="3206" spans="1:21">
      <c r="A3206" t="s">
        <v>7642</v>
      </c>
      <c r="B3206" s="1">
        <v>43863</v>
      </c>
      <c r="C3206" t="s">
        <v>33</v>
      </c>
      <c r="D3206">
        <v>25</v>
      </c>
      <c r="E3206" t="s">
        <v>39</v>
      </c>
      <c r="F3206">
        <v>0</v>
      </c>
      <c r="G3206">
        <v>3</v>
      </c>
      <c r="H3206" t="s">
        <v>3686</v>
      </c>
      <c r="I3206">
        <v>4824</v>
      </c>
      <c r="J3206">
        <v>0</v>
      </c>
      <c r="K3206">
        <v>66</v>
      </c>
      <c r="L3206" t="s">
        <v>316</v>
      </c>
      <c r="M3206" t="s">
        <v>39</v>
      </c>
      <c r="N3206" t="s">
        <v>23</v>
      </c>
      <c r="O3206" t="s">
        <v>49</v>
      </c>
      <c r="P3206" t="s">
        <v>164</v>
      </c>
      <c r="Q3206" t="s">
        <v>27</v>
      </c>
      <c r="R3206" t="s">
        <v>4361</v>
      </c>
      <c r="S3206" t="s">
        <v>7643</v>
      </c>
    </row>
    <row r="3207" spans="1:21">
      <c r="A3207" t="s">
        <v>7644</v>
      </c>
      <c r="B3207" s="1">
        <v>43743</v>
      </c>
      <c r="C3207" t="s">
        <v>33</v>
      </c>
      <c r="D3207">
        <v>32</v>
      </c>
      <c r="E3207" t="s">
        <v>23</v>
      </c>
      <c r="F3207">
        <v>1</v>
      </c>
      <c r="G3207">
        <v>3</v>
      </c>
      <c r="H3207" t="s">
        <v>3686</v>
      </c>
      <c r="I3207">
        <v>5219</v>
      </c>
      <c r="J3207">
        <v>0</v>
      </c>
      <c r="K3207">
        <v>70</v>
      </c>
      <c r="M3207" t="s">
        <v>23</v>
      </c>
      <c r="N3207" t="s">
        <v>39</v>
      </c>
      <c r="P3207" t="s">
        <v>164</v>
      </c>
      <c r="Q3207" t="s">
        <v>50</v>
      </c>
      <c r="R3207" t="s">
        <v>2249</v>
      </c>
      <c r="S3207" t="s">
        <v>7645</v>
      </c>
    </row>
    <row r="3208" spans="1:21">
      <c r="A3208" t="s">
        <v>7646</v>
      </c>
      <c r="B3208" s="1">
        <v>44166</v>
      </c>
      <c r="C3208" t="s">
        <v>33</v>
      </c>
      <c r="D3208">
        <v>36</v>
      </c>
      <c r="E3208" t="s">
        <v>23</v>
      </c>
      <c r="F3208">
        <v>2</v>
      </c>
      <c r="G3208">
        <v>3</v>
      </c>
      <c r="H3208" t="s">
        <v>3686</v>
      </c>
      <c r="I3208">
        <v>5012</v>
      </c>
      <c r="J3208">
        <v>5</v>
      </c>
      <c r="K3208">
        <v>56</v>
      </c>
      <c r="L3208" t="s">
        <v>142</v>
      </c>
      <c r="M3208" t="s">
        <v>23</v>
      </c>
      <c r="N3208" t="s">
        <v>23</v>
      </c>
      <c r="O3208" t="s">
        <v>25</v>
      </c>
      <c r="P3208" t="s">
        <v>26</v>
      </c>
      <c r="Q3208" t="s">
        <v>50</v>
      </c>
      <c r="R3208" t="s">
        <v>3890</v>
      </c>
      <c r="S3208" t="s">
        <v>7647</v>
      </c>
    </row>
    <row r="3209" spans="1:21">
      <c r="A3209" t="s">
        <v>7648</v>
      </c>
      <c r="B3209" s="1">
        <v>44220</v>
      </c>
      <c r="C3209" t="s">
        <v>33</v>
      </c>
      <c r="D3209">
        <v>37</v>
      </c>
      <c r="E3209" t="s">
        <v>23</v>
      </c>
      <c r="F3209">
        <v>3</v>
      </c>
      <c r="G3209">
        <v>3</v>
      </c>
      <c r="H3209" t="s">
        <v>3686</v>
      </c>
      <c r="I3209">
        <v>5661</v>
      </c>
      <c r="J3209">
        <v>1</v>
      </c>
      <c r="K3209">
        <v>55</v>
      </c>
      <c r="M3209" t="s">
        <v>23</v>
      </c>
      <c r="N3209" t="s">
        <v>23</v>
      </c>
      <c r="O3209" t="s">
        <v>49</v>
      </c>
      <c r="P3209" t="s">
        <v>164</v>
      </c>
      <c r="Q3209" t="s">
        <v>27</v>
      </c>
      <c r="R3209" t="s">
        <v>286</v>
      </c>
      <c r="S3209" t="s">
        <v>7649</v>
      </c>
    </row>
    <row r="3210" spans="1:21">
      <c r="A3210" t="s">
        <v>7650</v>
      </c>
      <c r="B3210" s="1">
        <v>45813</v>
      </c>
      <c r="C3210" t="s">
        <v>22</v>
      </c>
      <c r="D3210">
        <v>22</v>
      </c>
      <c r="E3210" t="s">
        <v>39</v>
      </c>
      <c r="F3210">
        <v>1</v>
      </c>
      <c r="G3210">
        <v>3</v>
      </c>
      <c r="H3210" t="s">
        <v>3751</v>
      </c>
      <c r="I3210">
        <v>4594</v>
      </c>
      <c r="J3210">
        <v>0</v>
      </c>
      <c r="K3210">
        <v>2</v>
      </c>
      <c r="L3210" t="s">
        <v>48</v>
      </c>
      <c r="M3210" t="s">
        <v>23</v>
      </c>
      <c r="N3210" t="s">
        <v>23</v>
      </c>
      <c r="O3210" t="s">
        <v>49</v>
      </c>
      <c r="P3210" t="s">
        <v>26</v>
      </c>
      <c r="Q3210" t="s">
        <v>27</v>
      </c>
      <c r="R3210" t="s">
        <v>2486</v>
      </c>
      <c r="S3210" t="s">
        <v>7651</v>
      </c>
    </row>
    <row r="3211" spans="1:21">
      <c r="A3211" t="s">
        <v>7652</v>
      </c>
      <c r="B3211" s="1">
        <v>45221</v>
      </c>
      <c r="C3211" t="s">
        <v>22</v>
      </c>
      <c r="D3211">
        <v>64</v>
      </c>
      <c r="E3211" t="s">
        <v>23</v>
      </c>
      <c r="F3211">
        <v>2</v>
      </c>
      <c r="G3211">
        <v>3</v>
      </c>
      <c r="H3211" t="s">
        <v>3686</v>
      </c>
      <c r="I3211">
        <v>3571</v>
      </c>
      <c r="J3211">
        <v>6</v>
      </c>
      <c r="K3211">
        <v>22</v>
      </c>
      <c r="M3211" t="s">
        <v>23</v>
      </c>
      <c r="N3211" t="s">
        <v>23</v>
      </c>
      <c r="O3211" t="s">
        <v>49</v>
      </c>
      <c r="P3211" t="s">
        <v>202</v>
      </c>
      <c r="Q3211" t="s">
        <v>50</v>
      </c>
      <c r="R3211" t="s">
        <v>1250</v>
      </c>
      <c r="S3211" t="s">
        <v>7653</v>
      </c>
    </row>
    <row r="3212" spans="1:21">
      <c r="A3212" t="s">
        <v>7654</v>
      </c>
      <c r="B3212" s="1">
        <v>45731</v>
      </c>
      <c r="C3212" t="s">
        <v>33</v>
      </c>
      <c r="D3212">
        <v>33</v>
      </c>
      <c r="E3212" t="s">
        <v>39</v>
      </c>
      <c r="F3212">
        <v>0</v>
      </c>
      <c r="G3212">
        <v>3</v>
      </c>
      <c r="H3212" t="s">
        <v>3686</v>
      </c>
      <c r="I3212">
        <v>5252</v>
      </c>
      <c r="J3212">
        <v>0</v>
      </c>
      <c r="K3212">
        <v>5</v>
      </c>
      <c r="M3212" t="s">
        <v>23</v>
      </c>
      <c r="N3212" t="s">
        <v>39</v>
      </c>
      <c r="P3212" t="s">
        <v>26</v>
      </c>
      <c r="Q3212" t="s">
        <v>50</v>
      </c>
      <c r="R3212" t="s">
        <v>869</v>
      </c>
      <c r="S3212" t="s">
        <v>7655</v>
      </c>
    </row>
    <row r="3213" spans="1:21">
      <c r="A3213" t="s">
        <v>7656</v>
      </c>
      <c r="B3213" s="1">
        <v>43700</v>
      </c>
      <c r="C3213" t="s">
        <v>33</v>
      </c>
      <c r="D3213">
        <v>36</v>
      </c>
      <c r="E3213" t="s">
        <v>23</v>
      </c>
      <c r="F3213">
        <v>1</v>
      </c>
      <c r="G3213">
        <v>3</v>
      </c>
      <c r="H3213" t="s">
        <v>3686</v>
      </c>
      <c r="I3213">
        <v>4116</v>
      </c>
      <c r="J3213">
        <v>4</v>
      </c>
      <c r="K3213">
        <v>72</v>
      </c>
      <c r="M3213" t="s">
        <v>23</v>
      </c>
      <c r="N3213" t="s">
        <v>23</v>
      </c>
      <c r="O3213" t="s">
        <v>49</v>
      </c>
      <c r="P3213" t="s">
        <v>164</v>
      </c>
      <c r="Q3213" t="s">
        <v>50</v>
      </c>
      <c r="R3213" t="s">
        <v>7657</v>
      </c>
      <c r="S3213" t="s">
        <v>7658</v>
      </c>
    </row>
    <row r="3214" spans="1:21">
      <c r="A3214" t="s">
        <v>7659</v>
      </c>
      <c r="B3214" s="1">
        <v>43984</v>
      </c>
      <c r="C3214" t="s">
        <v>22</v>
      </c>
      <c r="D3214">
        <v>55</v>
      </c>
      <c r="E3214" t="s">
        <v>39</v>
      </c>
      <c r="F3214">
        <v>0</v>
      </c>
      <c r="G3214">
        <v>3</v>
      </c>
      <c r="H3214" t="s">
        <v>3686</v>
      </c>
      <c r="I3214">
        <v>6469</v>
      </c>
      <c r="J3214">
        <v>0</v>
      </c>
      <c r="K3214">
        <v>62</v>
      </c>
      <c r="L3214" t="s">
        <v>142</v>
      </c>
      <c r="M3214" t="s">
        <v>23</v>
      </c>
      <c r="N3214" t="s">
        <v>23</v>
      </c>
      <c r="O3214" t="s">
        <v>56</v>
      </c>
      <c r="P3214" t="s">
        <v>164</v>
      </c>
      <c r="Q3214" t="s">
        <v>27</v>
      </c>
      <c r="R3214" t="s">
        <v>85</v>
      </c>
      <c r="S3214" t="s">
        <v>7660</v>
      </c>
    </row>
    <row r="3215" spans="1:21">
      <c r="A3215" t="s">
        <v>7661</v>
      </c>
      <c r="B3215" s="1">
        <v>43933</v>
      </c>
      <c r="C3215" t="s">
        <v>22</v>
      </c>
      <c r="D3215">
        <v>25</v>
      </c>
      <c r="E3215" t="s">
        <v>39</v>
      </c>
      <c r="F3215">
        <v>0</v>
      </c>
      <c r="G3215">
        <v>3</v>
      </c>
      <c r="H3215" t="s">
        <v>3686</v>
      </c>
      <c r="I3215">
        <v>4761</v>
      </c>
      <c r="J3215">
        <v>0</v>
      </c>
      <c r="K3215">
        <v>64</v>
      </c>
      <c r="M3215" t="s">
        <v>23</v>
      </c>
      <c r="N3215" t="s">
        <v>23</v>
      </c>
      <c r="O3215" t="s">
        <v>49</v>
      </c>
      <c r="P3215" t="s">
        <v>202</v>
      </c>
      <c r="Q3215" t="s">
        <v>27</v>
      </c>
      <c r="R3215" t="s">
        <v>557</v>
      </c>
      <c r="S3215" t="s">
        <v>7662</v>
      </c>
    </row>
    <row r="3216" spans="1:21">
      <c r="A3216" t="s">
        <v>7663</v>
      </c>
      <c r="B3216" s="1">
        <v>44440</v>
      </c>
      <c r="C3216" t="s">
        <v>22</v>
      </c>
      <c r="D3216">
        <v>65</v>
      </c>
      <c r="E3216" t="s">
        <v>39</v>
      </c>
      <c r="F3216">
        <v>0</v>
      </c>
      <c r="G3216">
        <v>3</v>
      </c>
      <c r="H3216" t="s">
        <v>24</v>
      </c>
      <c r="I3216">
        <v>3645</v>
      </c>
      <c r="J3216">
        <v>0</v>
      </c>
      <c r="K3216">
        <v>47</v>
      </c>
      <c r="M3216" t="s">
        <v>23</v>
      </c>
      <c r="N3216" t="s">
        <v>23</v>
      </c>
      <c r="O3216" t="s">
        <v>25</v>
      </c>
      <c r="P3216" t="s">
        <v>26</v>
      </c>
      <c r="Q3216" t="s">
        <v>50</v>
      </c>
      <c r="R3216" t="s">
        <v>5643</v>
      </c>
      <c r="S3216" t="s">
        <v>7664</v>
      </c>
      <c r="T3216" t="s">
        <v>43</v>
      </c>
      <c r="U3216" t="s">
        <v>149</v>
      </c>
    </row>
    <row r="3217" spans="1:21">
      <c r="A3217" t="s">
        <v>7665</v>
      </c>
      <c r="B3217" s="1">
        <v>45033</v>
      </c>
      <c r="C3217" t="s">
        <v>33</v>
      </c>
      <c r="D3217">
        <v>67</v>
      </c>
      <c r="E3217" t="s">
        <v>23</v>
      </c>
      <c r="F3217">
        <v>0</v>
      </c>
      <c r="G3217">
        <v>3</v>
      </c>
      <c r="H3217" t="s">
        <v>24</v>
      </c>
      <c r="I3217">
        <v>4994</v>
      </c>
      <c r="J3217">
        <v>1</v>
      </c>
      <c r="K3217">
        <v>28</v>
      </c>
      <c r="L3217" t="s">
        <v>40</v>
      </c>
      <c r="M3217" t="s">
        <v>23</v>
      </c>
      <c r="N3217" t="s">
        <v>23</v>
      </c>
      <c r="O3217" t="s">
        <v>25</v>
      </c>
      <c r="P3217" t="s">
        <v>26</v>
      </c>
      <c r="Q3217" t="s">
        <v>50</v>
      </c>
      <c r="R3217" t="s">
        <v>419</v>
      </c>
      <c r="S3217" t="s">
        <v>7666</v>
      </c>
      <c r="T3217" t="s">
        <v>30</v>
      </c>
      <c r="U3217" t="s">
        <v>69</v>
      </c>
    </row>
    <row r="3218" spans="1:21">
      <c r="A3218" t="s">
        <v>7667</v>
      </c>
      <c r="B3218" s="1">
        <v>45649</v>
      </c>
      <c r="C3218" t="s">
        <v>33</v>
      </c>
      <c r="D3218">
        <v>78</v>
      </c>
      <c r="E3218" t="s">
        <v>39</v>
      </c>
      <c r="F3218">
        <v>0</v>
      </c>
      <c r="G3218">
        <v>3</v>
      </c>
      <c r="H3218" t="s">
        <v>24</v>
      </c>
      <c r="I3218">
        <v>5546</v>
      </c>
      <c r="J3218">
        <v>0</v>
      </c>
      <c r="K3218">
        <v>8</v>
      </c>
      <c r="M3218" t="s">
        <v>23</v>
      </c>
      <c r="N3218" t="s">
        <v>23</v>
      </c>
      <c r="O3218" t="s">
        <v>25</v>
      </c>
      <c r="P3218" t="s">
        <v>26</v>
      </c>
      <c r="Q3218" t="s">
        <v>27</v>
      </c>
      <c r="R3218" t="s">
        <v>246</v>
      </c>
      <c r="S3218" t="s">
        <v>7668</v>
      </c>
      <c r="T3218" t="s">
        <v>36</v>
      </c>
      <c r="U3218" t="s">
        <v>46</v>
      </c>
    </row>
    <row r="3219" spans="1:21">
      <c r="A3219" t="s">
        <v>7669</v>
      </c>
      <c r="B3219" s="1">
        <v>43716</v>
      </c>
      <c r="C3219" t="s">
        <v>22</v>
      </c>
      <c r="D3219">
        <v>73</v>
      </c>
      <c r="E3219" t="s">
        <v>39</v>
      </c>
      <c r="F3219">
        <v>0</v>
      </c>
      <c r="G3219">
        <v>3</v>
      </c>
      <c r="H3219" t="s">
        <v>3686</v>
      </c>
      <c r="I3219">
        <v>5372</v>
      </c>
      <c r="J3219">
        <v>0</v>
      </c>
      <c r="K3219">
        <v>71</v>
      </c>
      <c r="L3219" t="s">
        <v>316</v>
      </c>
      <c r="M3219" t="s">
        <v>39</v>
      </c>
      <c r="N3219" t="s">
        <v>23</v>
      </c>
      <c r="O3219" t="s">
        <v>49</v>
      </c>
      <c r="P3219" t="s">
        <v>202</v>
      </c>
      <c r="Q3219" t="s">
        <v>27</v>
      </c>
      <c r="R3219" t="s">
        <v>7670</v>
      </c>
      <c r="S3219" t="s">
        <v>7671</v>
      </c>
    </row>
    <row r="3220" spans="1:21">
      <c r="A3220" t="s">
        <v>7672</v>
      </c>
      <c r="B3220" s="1">
        <v>43926</v>
      </c>
      <c r="C3220" t="s">
        <v>33</v>
      </c>
      <c r="D3220">
        <v>69</v>
      </c>
      <c r="E3220" t="s">
        <v>23</v>
      </c>
      <c r="F3220">
        <v>0</v>
      </c>
      <c r="G3220">
        <v>3</v>
      </c>
      <c r="H3220" t="s">
        <v>3686</v>
      </c>
      <c r="I3220">
        <v>4053</v>
      </c>
      <c r="J3220">
        <v>9</v>
      </c>
      <c r="K3220">
        <v>64</v>
      </c>
      <c r="M3220" t="s">
        <v>23</v>
      </c>
      <c r="N3220" t="s">
        <v>23</v>
      </c>
      <c r="O3220" t="s">
        <v>25</v>
      </c>
      <c r="P3220" t="s">
        <v>202</v>
      </c>
      <c r="Q3220" t="s">
        <v>27</v>
      </c>
      <c r="R3220" t="s">
        <v>5062</v>
      </c>
      <c r="S3220" t="s">
        <v>7673</v>
      </c>
    </row>
    <row r="3221" spans="1:21">
      <c r="A3221" t="s">
        <v>7674</v>
      </c>
      <c r="B3221" s="1">
        <v>43685</v>
      </c>
      <c r="C3221" t="s">
        <v>22</v>
      </c>
      <c r="D3221">
        <v>78</v>
      </c>
      <c r="E3221" t="s">
        <v>23</v>
      </c>
      <c r="F3221">
        <v>0</v>
      </c>
      <c r="G3221">
        <v>3</v>
      </c>
      <c r="H3221" t="s">
        <v>3686</v>
      </c>
      <c r="I3221">
        <v>4886</v>
      </c>
      <c r="J3221">
        <v>1</v>
      </c>
      <c r="K3221">
        <v>72</v>
      </c>
      <c r="L3221" t="s">
        <v>316</v>
      </c>
      <c r="M3221" t="s">
        <v>39</v>
      </c>
      <c r="N3221" t="s">
        <v>23</v>
      </c>
      <c r="O3221" t="s">
        <v>49</v>
      </c>
      <c r="P3221" t="s">
        <v>164</v>
      </c>
      <c r="Q3221" t="s">
        <v>27</v>
      </c>
      <c r="R3221" t="s">
        <v>7675</v>
      </c>
      <c r="S3221" t="s">
        <v>7676</v>
      </c>
    </row>
    <row r="3222" spans="1:21">
      <c r="A3222" t="s">
        <v>7677</v>
      </c>
      <c r="B3222" s="1">
        <v>44442</v>
      </c>
      <c r="C3222" t="s">
        <v>22</v>
      </c>
      <c r="D3222">
        <v>72</v>
      </c>
      <c r="E3222" t="s">
        <v>23</v>
      </c>
      <c r="F3222">
        <v>1</v>
      </c>
      <c r="G3222">
        <v>3</v>
      </c>
      <c r="H3222" t="s">
        <v>3686</v>
      </c>
      <c r="I3222">
        <v>3384</v>
      </c>
      <c r="J3222">
        <v>1</v>
      </c>
      <c r="K3222">
        <v>47</v>
      </c>
      <c r="M3222" t="s">
        <v>23</v>
      </c>
      <c r="N3222" t="s">
        <v>23</v>
      </c>
      <c r="O3222" t="s">
        <v>25</v>
      </c>
      <c r="P3222" t="s">
        <v>202</v>
      </c>
      <c r="Q3222" t="s">
        <v>27</v>
      </c>
      <c r="R3222" t="s">
        <v>1260</v>
      </c>
      <c r="S3222" t="s">
        <v>7678</v>
      </c>
    </row>
    <row r="3223" spans="1:21">
      <c r="A3223" t="s">
        <v>7679</v>
      </c>
      <c r="B3223" s="1">
        <v>43762</v>
      </c>
      <c r="C3223" t="s">
        <v>22</v>
      </c>
      <c r="D3223">
        <v>68</v>
      </c>
      <c r="E3223" t="s">
        <v>39</v>
      </c>
      <c r="F3223">
        <v>0</v>
      </c>
      <c r="G3223">
        <v>3</v>
      </c>
      <c r="H3223" t="s">
        <v>3686</v>
      </c>
      <c r="I3223">
        <v>4022</v>
      </c>
      <c r="J3223">
        <v>0</v>
      </c>
      <c r="K3223">
        <v>70</v>
      </c>
      <c r="L3223" t="s">
        <v>316</v>
      </c>
      <c r="M3223" t="s">
        <v>39</v>
      </c>
      <c r="N3223" t="s">
        <v>23</v>
      </c>
      <c r="O3223" t="s">
        <v>56</v>
      </c>
      <c r="P3223" t="s">
        <v>202</v>
      </c>
      <c r="Q3223" t="s">
        <v>50</v>
      </c>
      <c r="R3223" t="s">
        <v>1443</v>
      </c>
      <c r="S3223" t="s">
        <v>7680</v>
      </c>
    </row>
    <row r="3224" spans="1:21">
      <c r="A3224" t="s">
        <v>7681</v>
      </c>
      <c r="B3224" s="1">
        <v>43689</v>
      </c>
      <c r="C3224" t="s">
        <v>33</v>
      </c>
      <c r="D3224">
        <v>79</v>
      </c>
      <c r="E3224" t="s">
        <v>23</v>
      </c>
      <c r="F3224">
        <v>0</v>
      </c>
      <c r="G3224">
        <v>3</v>
      </c>
      <c r="H3224" t="s">
        <v>3686</v>
      </c>
      <c r="I3224">
        <v>5098</v>
      </c>
      <c r="J3224">
        <v>6</v>
      </c>
      <c r="K3224">
        <v>72</v>
      </c>
      <c r="L3224" t="s">
        <v>316</v>
      </c>
      <c r="M3224" t="s">
        <v>23</v>
      </c>
      <c r="N3224" t="s">
        <v>23</v>
      </c>
      <c r="O3224" t="s">
        <v>25</v>
      </c>
      <c r="P3224" t="s">
        <v>164</v>
      </c>
      <c r="Q3224" t="s">
        <v>50</v>
      </c>
      <c r="R3224" t="s">
        <v>7682</v>
      </c>
      <c r="S3224" t="s">
        <v>7683</v>
      </c>
    </row>
    <row r="3225" spans="1:21">
      <c r="A3225" t="s">
        <v>7684</v>
      </c>
      <c r="B3225" s="1">
        <v>45638</v>
      </c>
      <c r="C3225" t="s">
        <v>22</v>
      </c>
      <c r="D3225">
        <v>67</v>
      </c>
      <c r="E3225" t="s">
        <v>23</v>
      </c>
      <c r="F3225">
        <v>0</v>
      </c>
      <c r="G3225">
        <v>3</v>
      </c>
      <c r="H3225" t="s">
        <v>3686</v>
      </c>
      <c r="I3225">
        <v>2560</v>
      </c>
      <c r="J3225">
        <v>1</v>
      </c>
      <c r="K3225">
        <v>8</v>
      </c>
      <c r="M3225" t="s">
        <v>39</v>
      </c>
      <c r="N3225" t="s">
        <v>23</v>
      </c>
      <c r="O3225" t="s">
        <v>56</v>
      </c>
      <c r="P3225" t="s">
        <v>164</v>
      </c>
      <c r="Q3225" t="s">
        <v>50</v>
      </c>
      <c r="R3225" t="s">
        <v>7685</v>
      </c>
      <c r="S3225" t="s">
        <v>7686</v>
      </c>
    </row>
    <row r="3226" spans="1:21">
      <c r="A3226" t="s">
        <v>7687</v>
      </c>
      <c r="B3226" s="1">
        <v>43998</v>
      </c>
      <c r="C3226" t="s">
        <v>33</v>
      </c>
      <c r="D3226">
        <v>70</v>
      </c>
      <c r="E3226" t="s">
        <v>23</v>
      </c>
      <c r="F3226">
        <v>0</v>
      </c>
      <c r="G3226">
        <v>3</v>
      </c>
      <c r="H3226" t="s">
        <v>3686</v>
      </c>
      <c r="I3226">
        <v>5061</v>
      </c>
      <c r="J3226">
        <v>8</v>
      </c>
      <c r="K3226">
        <v>62</v>
      </c>
      <c r="L3226" t="s">
        <v>142</v>
      </c>
      <c r="M3226" t="s">
        <v>23</v>
      </c>
      <c r="N3226" t="s">
        <v>23</v>
      </c>
      <c r="O3226" t="s">
        <v>25</v>
      </c>
      <c r="P3226" t="s">
        <v>202</v>
      </c>
      <c r="Q3226" t="s">
        <v>27</v>
      </c>
      <c r="R3226" t="s">
        <v>1549</v>
      </c>
      <c r="S3226" t="s">
        <v>7688</v>
      </c>
    </row>
    <row r="3227" spans="1:21">
      <c r="A3227" t="s">
        <v>7689</v>
      </c>
      <c r="B3227" s="1">
        <v>44364</v>
      </c>
      <c r="C3227" t="s">
        <v>33</v>
      </c>
      <c r="D3227">
        <v>65</v>
      </c>
      <c r="E3227" t="s">
        <v>39</v>
      </c>
      <c r="F3227">
        <v>0</v>
      </c>
      <c r="G3227">
        <v>3</v>
      </c>
      <c r="H3227" t="s">
        <v>3686</v>
      </c>
      <c r="I3227">
        <v>4977</v>
      </c>
      <c r="J3227">
        <v>0</v>
      </c>
      <c r="K3227">
        <v>50</v>
      </c>
      <c r="M3227" t="s">
        <v>23</v>
      </c>
      <c r="N3227" t="s">
        <v>23</v>
      </c>
      <c r="O3227" t="s">
        <v>25</v>
      </c>
      <c r="P3227" t="s">
        <v>26</v>
      </c>
      <c r="Q3227" t="s">
        <v>27</v>
      </c>
      <c r="R3227" t="s">
        <v>4239</v>
      </c>
      <c r="S3227" t="s">
        <v>7690</v>
      </c>
    </row>
    <row r="3228" spans="1:21">
      <c r="A3228" t="s">
        <v>7691</v>
      </c>
      <c r="B3228" s="1">
        <v>43938</v>
      </c>
      <c r="C3228" t="s">
        <v>22</v>
      </c>
      <c r="D3228">
        <v>69</v>
      </c>
      <c r="E3228" t="s">
        <v>23</v>
      </c>
      <c r="F3228">
        <v>1</v>
      </c>
      <c r="G3228">
        <v>3</v>
      </c>
      <c r="H3228" t="s">
        <v>3686</v>
      </c>
      <c r="I3228">
        <v>4772</v>
      </c>
      <c r="J3228">
        <v>9</v>
      </c>
      <c r="K3228">
        <v>64</v>
      </c>
      <c r="M3228" t="s">
        <v>23</v>
      </c>
      <c r="N3228" t="s">
        <v>39</v>
      </c>
      <c r="P3228" t="s">
        <v>164</v>
      </c>
      <c r="Q3228" t="s">
        <v>27</v>
      </c>
      <c r="R3228" t="s">
        <v>7528</v>
      </c>
      <c r="S3228" t="s">
        <v>7692</v>
      </c>
    </row>
    <row r="3229" spans="1:21">
      <c r="A3229" t="s">
        <v>7693</v>
      </c>
      <c r="B3229" s="1">
        <v>43813</v>
      </c>
      <c r="C3229" t="s">
        <v>22</v>
      </c>
      <c r="D3229">
        <v>66</v>
      </c>
      <c r="E3229" t="s">
        <v>39</v>
      </c>
      <c r="F3229">
        <v>0</v>
      </c>
      <c r="G3229">
        <v>3</v>
      </c>
      <c r="H3229" t="s">
        <v>3686</v>
      </c>
      <c r="I3229">
        <v>5080</v>
      </c>
      <c r="J3229">
        <v>0</v>
      </c>
      <c r="K3229">
        <v>68</v>
      </c>
      <c r="M3229" t="s">
        <v>23</v>
      </c>
      <c r="N3229" t="s">
        <v>23</v>
      </c>
      <c r="O3229" t="s">
        <v>25</v>
      </c>
      <c r="P3229" t="s">
        <v>26</v>
      </c>
      <c r="Q3229" t="s">
        <v>27</v>
      </c>
      <c r="R3229" t="s">
        <v>256</v>
      </c>
      <c r="S3229" t="s">
        <v>7694</v>
      </c>
    </row>
    <row r="3230" spans="1:21">
      <c r="A3230" t="s">
        <v>7695</v>
      </c>
      <c r="B3230" s="1">
        <v>45337</v>
      </c>
      <c r="C3230" t="s">
        <v>22</v>
      </c>
      <c r="D3230">
        <v>52</v>
      </c>
      <c r="E3230" t="s">
        <v>23</v>
      </c>
      <c r="F3230">
        <v>0</v>
      </c>
      <c r="G3230">
        <v>3</v>
      </c>
      <c r="H3230" t="s">
        <v>24</v>
      </c>
      <c r="I3230">
        <v>4643</v>
      </c>
      <c r="J3230">
        <v>6</v>
      </c>
      <c r="K3230">
        <v>18</v>
      </c>
      <c r="M3230" t="s">
        <v>23</v>
      </c>
      <c r="N3230" t="s">
        <v>23</v>
      </c>
      <c r="O3230" t="s">
        <v>25</v>
      </c>
      <c r="P3230" t="s">
        <v>26</v>
      </c>
      <c r="Q3230" t="s">
        <v>50</v>
      </c>
      <c r="R3230" t="s">
        <v>2700</v>
      </c>
      <c r="S3230" t="s">
        <v>7696</v>
      </c>
      <c r="T3230" t="s">
        <v>43</v>
      </c>
      <c r="U3230" t="s">
        <v>44</v>
      </c>
    </row>
    <row r="3231" spans="1:21">
      <c r="A3231" t="s">
        <v>7697</v>
      </c>
      <c r="B3231" s="1">
        <v>45506</v>
      </c>
      <c r="C3231" t="s">
        <v>22</v>
      </c>
      <c r="D3231">
        <v>49</v>
      </c>
      <c r="E3231" t="s">
        <v>39</v>
      </c>
      <c r="F3231">
        <v>0</v>
      </c>
      <c r="G3231">
        <v>3</v>
      </c>
      <c r="H3231" t="s">
        <v>24</v>
      </c>
      <c r="I3231">
        <v>2887</v>
      </c>
      <c r="J3231">
        <v>0</v>
      </c>
      <c r="K3231">
        <v>12</v>
      </c>
      <c r="M3231" t="s">
        <v>23</v>
      </c>
      <c r="N3231" t="s">
        <v>23</v>
      </c>
      <c r="O3231" t="s">
        <v>49</v>
      </c>
      <c r="P3231" t="s">
        <v>26</v>
      </c>
      <c r="Q3231" t="s">
        <v>27</v>
      </c>
      <c r="R3231" t="s">
        <v>1236</v>
      </c>
      <c r="S3231" t="s">
        <v>7698</v>
      </c>
      <c r="T3231" t="s">
        <v>30</v>
      </c>
      <c r="U3231" t="s">
        <v>69</v>
      </c>
    </row>
    <row r="3232" spans="1:21">
      <c r="A3232" t="s">
        <v>7699</v>
      </c>
      <c r="B3232" s="1">
        <v>45821</v>
      </c>
      <c r="C3232" t="s">
        <v>22</v>
      </c>
      <c r="D3232">
        <v>40</v>
      </c>
      <c r="E3232" t="s">
        <v>23</v>
      </c>
      <c r="F3232">
        <v>0</v>
      </c>
      <c r="G3232">
        <v>3</v>
      </c>
      <c r="H3232" t="s">
        <v>24</v>
      </c>
      <c r="I3232">
        <v>2362</v>
      </c>
      <c r="J3232">
        <v>2</v>
      </c>
      <c r="K3232">
        <v>2</v>
      </c>
      <c r="L3232" t="s">
        <v>48</v>
      </c>
      <c r="M3232" t="s">
        <v>23</v>
      </c>
      <c r="N3232" t="s">
        <v>39</v>
      </c>
      <c r="P3232" t="s">
        <v>202</v>
      </c>
      <c r="Q3232" t="s">
        <v>84</v>
      </c>
      <c r="R3232" t="s">
        <v>2195</v>
      </c>
      <c r="S3232" t="s">
        <v>7700</v>
      </c>
      <c r="T3232" t="s">
        <v>36</v>
      </c>
      <c r="U3232" t="s">
        <v>46</v>
      </c>
    </row>
    <row r="3233" spans="1:21">
      <c r="A3233" t="s">
        <v>7701</v>
      </c>
      <c r="B3233" s="1">
        <v>45846</v>
      </c>
      <c r="C3233" t="s">
        <v>22</v>
      </c>
      <c r="D3233">
        <v>37</v>
      </c>
      <c r="E3233" t="s">
        <v>39</v>
      </c>
      <c r="F3233">
        <v>0</v>
      </c>
      <c r="G3233">
        <v>3</v>
      </c>
      <c r="H3233" t="s">
        <v>24</v>
      </c>
      <c r="I3233">
        <v>2928</v>
      </c>
      <c r="J3233">
        <v>0</v>
      </c>
      <c r="K3233">
        <v>1</v>
      </c>
      <c r="M3233" t="s">
        <v>23</v>
      </c>
      <c r="N3233" t="s">
        <v>23</v>
      </c>
      <c r="O3233" t="s">
        <v>56</v>
      </c>
      <c r="P3233" t="s">
        <v>26</v>
      </c>
      <c r="Q3233" t="s">
        <v>27</v>
      </c>
      <c r="R3233" t="s">
        <v>2818</v>
      </c>
      <c r="S3233" t="s">
        <v>3778</v>
      </c>
      <c r="T3233" t="s">
        <v>30</v>
      </c>
      <c r="U3233" t="s">
        <v>69</v>
      </c>
    </row>
    <row r="3234" spans="1:21">
      <c r="A3234" t="s">
        <v>7702</v>
      </c>
      <c r="B3234" s="1">
        <v>44973</v>
      </c>
      <c r="C3234" t="s">
        <v>22</v>
      </c>
      <c r="D3234">
        <v>33</v>
      </c>
      <c r="E3234" t="s">
        <v>23</v>
      </c>
      <c r="F3234">
        <v>0</v>
      </c>
      <c r="G3234">
        <v>3</v>
      </c>
      <c r="H3234" t="s">
        <v>24</v>
      </c>
      <c r="I3234">
        <v>4095</v>
      </c>
      <c r="J3234">
        <v>1</v>
      </c>
      <c r="K3234">
        <v>30</v>
      </c>
      <c r="L3234" t="s">
        <v>40</v>
      </c>
      <c r="M3234" t="s">
        <v>23</v>
      </c>
      <c r="N3234" t="s">
        <v>23</v>
      </c>
      <c r="O3234" t="s">
        <v>25</v>
      </c>
      <c r="P3234" t="s">
        <v>26</v>
      </c>
      <c r="Q3234" t="s">
        <v>50</v>
      </c>
      <c r="R3234" t="s">
        <v>4585</v>
      </c>
      <c r="S3234" t="s">
        <v>7703</v>
      </c>
      <c r="T3234" t="s">
        <v>36</v>
      </c>
      <c r="U3234" t="s">
        <v>46</v>
      </c>
    </row>
    <row r="3235" spans="1:21">
      <c r="A3235" t="s">
        <v>7704</v>
      </c>
      <c r="B3235" s="1">
        <v>44037</v>
      </c>
      <c r="C3235" t="s">
        <v>33</v>
      </c>
      <c r="D3235">
        <v>39</v>
      </c>
      <c r="E3235" t="s">
        <v>39</v>
      </c>
      <c r="F3235">
        <v>0</v>
      </c>
      <c r="G3235">
        <v>3</v>
      </c>
      <c r="H3235" t="s">
        <v>24</v>
      </c>
      <c r="I3235">
        <v>4183</v>
      </c>
      <c r="J3235">
        <v>0</v>
      </c>
      <c r="K3235">
        <v>61</v>
      </c>
      <c r="M3235" t="s">
        <v>23</v>
      </c>
      <c r="N3235" t="s">
        <v>23</v>
      </c>
      <c r="O3235" t="s">
        <v>25</v>
      </c>
      <c r="P3235" t="s">
        <v>164</v>
      </c>
      <c r="Q3235" t="s">
        <v>27</v>
      </c>
      <c r="R3235" t="s">
        <v>483</v>
      </c>
      <c r="S3235" t="s">
        <v>7705</v>
      </c>
      <c r="T3235" t="s">
        <v>30</v>
      </c>
      <c r="U3235" t="s">
        <v>106</v>
      </c>
    </row>
    <row r="3236" spans="1:21">
      <c r="A3236" t="s">
        <v>7706</v>
      </c>
      <c r="B3236" s="1">
        <v>45857</v>
      </c>
      <c r="C3236" t="s">
        <v>22</v>
      </c>
      <c r="D3236">
        <v>45</v>
      </c>
      <c r="E3236" t="s">
        <v>39</v>
      </c>
      <c r="F3236">
        <v>0</v>
      </c>
      <c r="G3236">
        <v>3</v>
      </c>
      <c r="H3236" t="s">
        <v>3751</v>
      </c>
      <c r="I3236">
        <v>2484</v>
      </c>
      <c r="J3236">
        <v>0</v>
      </c>
      <c r="K3236">
        <v>1</v>
      </c>
      <c r="M3236" t="s">
        <v>23</v>
      </c>
      <c r="N3236" t="s">
        <v>39</v>
      </c>
      <c r="P3236" t="s">
        <v>26</v>
      </c>
      <c r="Q3236" t="s">
        <v>50</v>
      </c>
      <c r="R3236" t="s">
        <v>2664</v>
      </c>
      <c r="S3236" t="s">
        <v>7707</v>
      </c>
    </row>
    <row r="3237" spans="1:21">
      <c r="A3237" t="s">
        <v>7708</v>
      </c>
      <c r="B3237" s="1">
        <v>44321</v>
      </c>
      <c r="C3237" t="s">
        <v>33</v>
      </c>
      <c r="D3237">
        <v>27</v>
      </c>
      <c r="E3237" t="s">
        <v>23</v>
      </c>
      <c r="F3237">
        <v>0</v>
      </c>
      <c r="G3237">
        <v>3</v>
      </c>
      <c r="H3237" t="s">
        <v>3686</v>
      </c>
      <c r="I3237">
        <v>5561</v>
      </c>
      <c r="J3237">
        <v>2</v>
      </c>
      <c r="K3237">
        <v>51</v>
      </c>
      <c r="L3237" t="s">
        <v>142</v>
      </c>
      <c r="M3237" t="s">
        <v>23</v>
      </c>
      <c r="N3237" t="s">
        <v>23</v>
      </c>
      <c r="O3237" t="s">
        <v>25</v>
      </c>
      <c r="P3237" t="s">
        <v>202</v>
      </c>
      <c r="Q3237" t="s">
        <v>27</v>
      </c>
      <c r="R3237" t="s">
        <v>2774</v>
      </c>
      <c r="S3237" t="s">
        <v>7709</v>
      </c>
    </row>
    <row r="3238" spans="1:21">
      <c r="A3238" t="s">
        <v>7710</v>
      </c>
      <c r="B3238" s="1">
        <v>44147</v>
      </c>
      <c r="C3238" t="s">
        <v>22</v>
      </c>
      <c r="D3238">
        <v>50</v>
      </c>
      <c r="E3238" t="s">
        <v>23</v>
      </c>
      <c r="F3238">
        <v>0</v>
      </c>
      <c r="G3238">
        <v>3</v>
      </c>
      <c r="H3238" t="s">
        <v>3686</v>
      </c>
      <c r="I3238">
        <v>4012</v>
      </c>
      <c r="J3238">
        <v>1</v>
      </c>
      <c r="K3238">
        <v>57</v>
      </c>
      <c r="L3238" t="s">
        <v>142</v>
      </c>
      <c r="M3238" t="s">
        <v>23</v>
      </c>
      <c r="N3238" t="s">
        <v>23</v>
      </c>
      <c r="O3238" t="s">
        <v>56</v>
      </c>
      <c r="P3238" t="s">
        <v>164</v>
      </c>
      <c r="Q3238" t="s">
        <v>27</v>
      </c>
      <c r="R3238" t="s">
        <v>1002</v>
      </c>
      <c r="S3238" t="s">
        <v>7711</v>
      </c>
    </row>
    <row r="3239" spans="1:21">
      <c r="A3239" t="s">
        <v>7712</v>
      </c>
      <c r="B3239" s="1">
        <v>43762</v>
      </c>
      <c r="C3239" t="s">
        <v>33</v>
      </c>
      <c r="D3239">
        <v>37</v>
      </c>
      <c r="E3239" t="s">
        <v>23</v>
      </c>
      <c r="F3239">
        <v>0</v>
      </c>
      <c r="G3239">
        <v>3</v>
      </c>
      <c r="H3239" t="s">
        <v>3686</v>
      </c>
      <c r="I3239">
        <v>5880</v>
      </c>
      <c r="J3239">
        <v>5</v>
      </c>
      <c r="K3239">
        <v>70</v>
      </c>
      <c r="M3239" t="s">
        <v>23</v>
      </c>
      <c r="N3239" t="s">
        <v>23</v>
      </c>
      <c r="O3239" t="s">
        <v>49</v>
      </c>
      <c r="P3239" t="s">
        <v>164</v>
      </c>
      <c r="Q3239" t="s">
        <v>27</v>
      </c>
      <c r="R3239" t="s">
        <v>2252</v>
      </c>
      <c r="S3239" t="s">
        <v>7713</v>
      </c>
    </row>
    <row r="3240" spans="1:21">
      <c r="A3240" t="s">
        <v>7714</v>
      </c>
      <c r="B3240" s="1">
        <v>45187</v>
      </c>
      <c r="C3240" t="s">
        <v>22</v>
      </c>
      <c r="D3240">
        <v>53</v>
      </c>
      <c r="E3240" t="s">
        <v>39</v>
      </c>
      <c r="F3240">
        <v>0</v>
      </c>
      <c r="G3240">
        <v>3</v>
      </c>
      <c r="H3240" t="s">
        <v>3686</v>
      </c>
      <c r="I3240">
        <v>5029</v>
      </c>
      <c r="J3240">
        <v>0</v>
      </c>
      <c r="K3240">
        <v>23</v>
      </c>
      <c r="M3240" t="s">
        <v>23</v>
      </c>
      <c r="N3240" t="s">
        <v>23</v>
      </c>
      <c r="O3240" t="s">
        <v>25</v>
      </c>
      <c r="P3240" t="s">
        <v>26</v>
      </c>
      <c r="Q3240" t="s">
        <v>50</v>
      </c>
      <c r="R3240" t="s">
        <v>3954</v>
      </c>
      <c r="S3240" t="s">
        <v>7715</v>
      </c>
    </row>
    <row r="3241" spans="1:21">
      <c r="A3241" t="s">
        <v>7716</v>
      </c>
      <c r="B3241" s="1">
        <v>44449</v>
      </c>
      <c r="C3241" t="s">
        <v>22</v>
      </c>
      <c r="D3241">
        <v>23</v>
      </c>
      <c r="E3241" t="s">
        <v>23</v>
      </c>
      <c r="F3241">
        <v>2</v>
      </c>
      <c r="G3241">
        <v>3</v>
      </c>
      <c r="H3241" t="s">
        <v>3686</v>
      </c>
      <c r="I3241">
        <v>5793</v>
      </c>
      <c r="J3241">
        <v>1</v>
      </c>
      <c r="K3241">
        <v>47</v>
      </c>
      <c r="L3241" t="s">
        <v>142</v>
      </c>
      <c r="M3241" t="s">
        <v>23</v>
      </c>
      <c r="N3241" t="s">
        <v>23</v>
      </c>
      <c r="O3241" t="s">
        <v>25</v>
      </c>
      <c r="P3241" t="s">
        <v>202</v>
      </c>
      <c r="Q3241" t="s">
        <v>27</v>
      </c>
      <c r="R3241" t="s">
        <v>123</v>
      </c>
      <c r="S3241" t="s">
        <v>7717</v>
      </c>
    </row>
    <row r="3242" spans="1:21">
      <c r="A3242" t="s">
        <v>7718</v>
      </c>
      <c r="B3242" s="1">
        <v>44699</v>
      </c>
      <c r="C3242" t="s">
        <v>22</v>
      </c>
      <c r="D3242">
        <v>42</v>
      </c>
      <c r="E3242" t="s">
        <v>39</v>
      </c>
      <c r="F3242">
        <v>0</v>
      </c>
      <c r="G3242">
        <v>3</v>
      </c>
      <c r="H3242" t="s">
        <v>3686</v>
      </c>
      <c r="I3242">
        <v>2607</v>
      </c>
      <c r="J3242">
        <v>0</v>
      </c>
      <c r="K3242">
        <v>39</v>
      </c>
      <c r="M3242" t="s">
        <v>23</v>
      </c>
      <c r="N3242" t="s">
        <v>39</v>
      </c>
      <c r="P3242" t="s">
        <v>202</v>
      </c>
      <c r="Q3242" t="s">
        <v>27</v>
      </c>
      <c r="R3242" t="s">
        <v>1980</v>
      </c>
      <c r="S3242" t="s">
        <v>7719</v>
      </c>
    </row>
    <row r="3243" spans="1:21">
      <c r="A3243" t="s">
        <v>7720</v>
      </c>
      <c r="B3243" s="1">
        <v>44476</v>
      </c>
      <c r="C3243" t="s">
        <v>22</v>
      </c>
      <c r="D3243">
        <v>44</v>
      </c>
      <c r="E3243" t="s">
        <v>23</v>
      </c>
      <c r="F3243">
        <v>0</v>
      </c>
      <c r="G3243">
        <v>3</v>
      </c>
      <c r="H3243" t="s">
        <v>3686</v>
      </c>
      <c r="I3243">
        <v>2325</v>
      </c>
      <c r="J3243">
        <v>6</v>
      </c>
      <c r="K3243">
        <v>46</v>
      </c>
      <c r="M3243" t="s">
        <v>23</v>
      </c>
      <c r="N3243" t="s">
        <v>39</v>
      </c>
      <c r="P3243" t="s">
        <v>202</v>
      </c>
      <c r="Q3243" t="s">
        <v>27</v>
      </c>
      <c r="R3243" t="s">
        <v>395</v>
      </c>
      <c r="S3243" t="s">
        <v>7721</v>
      </c>
    </row>
    <row r="3244" spans="1:21">
      <c r="A3244" t="s">
        <v>7722</v>
      </c>
      <c r="B3244" s="1">
        <v>45139</v>
      </c>
      <c r="C3244" t="s">
        <v>22</v>
      </c>
      <c r="D3244">
        <v>61</v>
      </c>
      <c r="E3244" t="s">
        <v>23</v>
      </c>
      <c r="F3244">
        <v>0</v>
      </c>
      <c r="G3244">
        <v>3</v>
      </c>
      <c r="H3244" t="s">
        <v>3686</v>
      </c>
      <c r="I3244">
        <v>4310</v>
      </c>
      <c r="J3244">
        <v>10</v>
      </c>
      <c r="K3244">
        <v>24</v>
      </c>
      <c r="L3244" t="s">
        <v>40</v>
      </c>
      <c r="M3244" t="s">
        <v>23</v>
      </c>
      <c r="N3244" t="s">
        <v>23</v>
      </c>
      <c r="O3244" t="s">
        <v>56</v>
      </c>
      <c r="P3244" t="s">
        <v>202</v>
      </c>
      <c r="Q3244" t="s">
        <v>27</v>
      </c>
      <c r="R3244" t="s">
        <v>838</v>
      </c>
      <c r="S3244" t="s">
        <v>7723</v>
      </c>
    </row>
    <row r="3245" spans="1:21">
      <c r="A3245" t="s">
        <v>7724</v>
      </c>
      <c r="B3245" s="1">
        <v>44981</v>
      </c>
      <c r="C3245" t="s">
        <v>22</v>
      </c>
      <c r="D3245">
        <v>47</v>
      </c>
      <c r="E3245" t="s">
        <v>39</v>
      </c>
      <c r="F3245">
        <v>0</v>
      </c>
      <c r="G3245">
        <v>3</v>
      </c>
      <c r="H3245" t="s">
        <v>3686</v>
      </c>
      <c r="I3245">
        <v>3380</v>
      </c>
      <c r="J3245">
        <v>0</v>
      </c>
      <c r="K3245">
        <v>30</v>
      </c>
      <c r="M3245" t="s">
        <v>23</v>
      </c>
      <c r="N3245" t="s">
        <v>23</v>
      </c>
      <c r="O3245" t="s">
        <v>56</v>
      </c>
      <c r="P3245" t="s">
        <v>202</v>
      </c>
      <c r="Q3245" t="s">
        <v>27</v>
      </c>
      <c r="R3245" t="s">
        <v>209</v>
      </c>
      <c r="S3245" t="s">
        <v>7725</v>
      </c>
    </row>
    <row r="3246" spans="1:21">
      <c r="A3246" t="s">
        <v>7726</v>
      </c>
      <c r="B3246" s="1">
        <v>43835</v>
      </c>
      <c r="C3246" t="s">
        <v>22</v>
      </c>
      <c r="D3246">
        <v>19</v>
      </c>
      <c r="E3246" t="s">
        <v>39</v>
      </c>
      <c r="F3246">
        <v>0</v>
      </c>
      <c r="G3246">
        <v>3</v>
      </c>
      <c r="H3246" t="s">
        <v>3686</v>
      </c>
      <c r="I3246">
        <v>4081</v>
      </c>
      <c r="J3246">
        <v>0</v>
      </c>
      <c r="K3246">
        <v>67</v>
      </c>
      <c r="L3246" t="s">
        <v>316</v>
      </c>
      <c r="M3246" t="s">
        <v>23</v>
      </c>
      <c r="N3246" t="s">
        <v>23</v>
      </c>
      <c r="O3246" t="s">
        <v>49</v>
      </c>
      <c r="P3246" t="s">
        <v>202</v>
      </c>
      <c r="Q3246" t="s">
        <v>27</v>
      </c>
      <c r="R3246" t="s">
        <v>2026</v>
      </c>
      <c r="S3246" t="s">
        <v>7727</v>
      </c>
    </row>
    <row r="3247" spans="1:21">
      <c r="A3247" t="s">
        <v>7728</v>
      </c>
      <c r="B3247" s="1">
        <v>43694</v>
      </c>
      <c r="C3247" t="s">
        <v>33</v>
      </c>
      <c r="D3247">
        <v>58</v>
      </c>
      <c r="E3247" t="s">
        <v>23</v>
      </c>
      <c r="F3247">
        <v>1</v>
      </c>
      <c r="G3247">
        <v>3</v>
      </c>
      <c r="H3247" t="s">
        <v>3686</v>
      </c>
      <c r="I3247">
        <v>4424</v>
      </c>
      <c r="J3247">
        <v>6</v>
      </c>
      <c r="K3247">
        <v>72</v>
      </c>
      <c r="M3247" t="s">
        <v>23</v>
      </c>
      <c r="N3247" t="s">
        <v>39</v>
      </c>
      <c r="P3247" t="s">
        <v>164</v>
      </c>
      <c r="Q3247" t="s">
        <v>27</v>
      </c>
      <c r="R3247" t="s">
        <v>3634</v>
      </c>
      <c r="S3247" t="s">
        <v>7729</v>
      </c>
    </row>
    <row r="3248" spans="1:21">
      <c r="A3248" t="s">
        <v>7730</v>
      </c>
      <c r="B3248" s="1">
        <v>43697</v>
      </c>
      <c r="C3248" t="s">
        <v>22</v>
      </c>
      <c r="D3248">
        <v>55</v>
      </c>
      <c r="E3248" t="s">
        <v>39</v>
      </c>
      <c r="F3248">
        <v>0</v>
      </c>
      <c r="G3248">
        <v>3</v>
      </c>
      <c r="H3248" t="s">
        <v>3686</v>
      </c>
      <c r="I3248">
        <v>4200</v>
      </c>
      <c r="J3248">
        <v>0</v>
      </c>
      <c r="K3248">
        <v>72</v>
      </c>
      <c r="M3248" t="s">
        <v>23</v>
      </c>
      <c r="N3248" t="s">
        <v>23</v>
      </c>
      <c r="O3248" t="s">
        <v>56</v>
      </c>
      <c r="P3248" t="s">
        <v>164</v>
      </c>
      <c r="Q3248" t="s">
        <v>27</v>
      </c>
      <c r="R3248" t="s">
        <v>5555</v>
      </c>
      <c r="S3248" t="s">
        <v>7731</v>
      </c>
    </row>
    <row r="3249" spans="1:19">
      <c r="A3249" t="s">
        <v>7732</v>
      </c>
      <c r="B3249" s="1">
        <v>44871</v>
      </c>
      <c r="C3249" t="s">
        <v>33</v>
      </c>
      <c r="D3249">
        <v>52</v>
      </c>
      <c r="E3249" t="s">
        <v>23</v>
      </c>
      <c r="F3249">
        <v>0</v>
      </c>
      <c r="G3249">
        <v>3</v>
      </c>
      <c r="H3249" t="s">
        <v>3686</v>
      </c>
      <c r="I3249">
        <v>5980</v>
      </c>
      <c r="J3249">
        <v>7</v>
      </c>
      <c r="K3249">
        <v>33</v>
      </c>
      <c r="L3249" t="s">
        <v>40</v>
      </c>
      <c r="M3249" t="s">
        <v>39</v>
      </c>
      <c r="N3249" t="s">
        <v>23</v>
      </c>
      <c r="O3249" t="s">
        <v>49</v>
      </c>
      <c r="P3249" t="s">
        <v>164</v>
      </c>
      <c r="Q3249" t="s">
        <v>27</v>
      </c>
      <c r="R3249" t="s">
        <v>5172</v>
      </c>
      <c r="S3249" t="s">
        <v>7733</v>
      </c>
    </row>
    <row r="3250" spans="1:19">
      <c r="A3250" t="s">
        <v>7734</v>
      </c>
      <c r="B3250" s="1">
        <v>44138</v>
      </c>
      <c r="C3250" t="s">
        <v>33</v>
      </c>
      <c r="D3250">
        <v>44</v>
      </c>
      <c r="E3250" t="s">
        <v>23</v>
      </c>
      <c r="F3250">
        <v>0</v>
      </c>
      <c r="G3250">
        <v>3</v>
      </c>
      <c r="H3250" t="s">
        <v>3686</v>
      </c>
      <c r="I3250">
        <v>5866</v>
      </c>
      <c r="J3250">
        <v>2</v>
      </c>
      <c r="K3250">
        <v>57</v>
      </c>
      <c r="M3250" t="s">
        <v>39</v>
      </c>
      <c r="N3250" t="s">
        <v>23</v>
      </c>
      <c r="O3250" t="s">
        <v>49</v>
      </c>
      <c r="P3250" t="s">
        <v>26</v>
      </c>
      <c r="Q3250" t="s">
        <v>27</v>
      </c>
      <c r="R3250" t="s">
        <v>2760</v>
      </c>
      <c r="S3250" t="s">
        <v>7735</v>
      </c>
    </row>
    <row r="3251" spans="1:19">
      <c r="A3251" t="s">
        <v>7736</v>
      </c>
      <c r="B3251" s="1">
        <v>45285</v>
      </c>
      <c r="C3251" t="s">
        <v>33</v>
      </c>
      <c r="D3251">
        <v>49</v>
      </c>
      <c r="E3251" t="s">
        <v>23</v>
      </c>
      <c r="F3251">
        <v>0</v>
      </c>
      <c r="G3251">
        <v>3</v>
      </c>
      <c r="H3251" t="s">
        <v>3686</v>
      </c>
      <c r="I3251">
        <v>4137</v>
      </c>
      <c r="J3251">
        <v>0</v>
      </c>
      <c r="K3251">
        <v>20</v>
      </c>
      <c r="L3251" t="s">
        <v>97</v>
      </c>
      <c r="M3251" t="s">
        <v>23</v>
      </c>
      <c r="N3251" t="s">
        <v>39</v>
      </c>
      <c r="P3251" t="s">
        <v>26</v>
      </c>
      <c r="Q3251" t="s">
        <v>27</v>
      </c>
      <c r="R3251" t="s">
        <v>355</v>
      </c>
      <c r="S3251" t="s">
        <v>7737</v>
      </c>
    </row>
    <row r="3252" spans="1:19">
      <c r="A3252" t="s">
        <v>7738</v>
      </c>
      <c r="B3252" s="1">
        <v>44744</v>
      </c>
      <c r="C3252" t="s">
        <v>22</v>
      </c>
      <c r="D3252">
        <v>51</v>
      </c>
      <c r="E3252" t="s">
        <v>39</v>
      </c>
      <c r="F3252">
        <v>0</v>
      </c>
      <c r="G3252">
        <v>3</v>
      </c>
      <c r="H3252" t="s">
        <v>3686</v>
      </c>
      <c r="I3252">
        <v>5658</v>
      </c>
      <c r="J3252">
        <v>0</v>
      </c>
      <c r="K3252">
        <v>37</v>
      </c>
      <c r="M3252" t="s">
        <v>39</v>
      </c>
      <c r="N3252" t="s">
        <v>23</v>
      </c>
      <c r="O3252" t="s">
        <v>49</v>
      </c>
      <c r="P3252" t="s">
        <v>164</v>
      </c>
      <c r="Q3252" t="s">
        <v>50</v>
      </c>
      <c r="R3252" t="s">
        <v>7739</v>
      </c>
      <c r="S3252" t="s">
        <v>7740</v>
      </c>
    </row>
    <row r="3253" spans="1:19">
      <c r="A3253" t="s">
        <v>7741</v>
      </c>
      <c r="B3253" s="1">
        <v>44155</v>
      </c>
      <c r="C3253" t="s">
        <v>22</v>
      </c>
      <c r="D3253">
        <v>60</v>
      </c>
      <c r="E3253" t="s">
        <v>23</v>
      </c>
      <c r="F3253">
        <v>2</v>
      </c>
      <c r="G3253">
        <v>3</v>
      </c>
      <c r="H3253" t="s">
        <v>3686</v>
      </c>
      <c r="I3253">
        <v>4937</v>
      </c>
      <c r="J3253">
        <v>8</v>
      </c>
      <c r="K3253">
        <v>57</v>
      </c>
      <c r="M3253" t="s">
        <v>23</v>
      </c>
      <c r="N3253" t="s">
        <v>39</v>
      </c>
      <c r="P3253" t="s">
        <v>164</v>
      </c>
      <c r="Q3253" t="s">
        <v>50</v>
      </c>
      <c r="R3253" t="s">
        <v>5371</v>
      </c>
      <c r="S3253" t="s">
        <v>7742</v>
      </c>
    </row>
    <row r="3254" spans="1:19">
      <c r="A3254" t="s">
        <v>7743</v>
      </c>
      <c r="B3254" s="1">
        <v>45210</v>
      </c>
      <c r="C3254" t="s">
        <v>22</v>
      </c>
      <c r="D3254">
        <v>53</v>
      </c>
      <c r="E3254" t="s">
        <v>23</v>
      </c>
      <c r="F3254">
        <v>0</v>
      </c>
      <c r="G3254">
        <v>3</v>
      </c>
      <c r="H3254" t="s">
        <v>3686</v>
      </c>
      <c r="I3254">
        <v>2429</v>
      </c>
      <c r="J3254">
        <v>1</v>
      </c>
      <c r="K3254">
        <v>22</v>
      </c>
      <c r="L3254" t="s">
        <v>97</v>
      </c>
      <c r="M3254" t="s">
        <v>23</v>
      </c>
      <c r="N3254" t="s">
        <v>23</v>
      </c>
      <c r="O3254" t="s">
        <v>25</v>
      </c>
      <c r="P3254" t="s">
        <v>26</v>
      </c>
      <c r="Q3254" t="s">
        <v>27</v>
      </c>
      <c r="R3254" t="s">
        <v>2074</v>
      </c>
      <c r="S3254" t="s">
        <v>7744</v>
      </c>
    </row>
    <row r="3255" spans="1:19">
      <c r="A3255" t="s">
        <v>7745</v>
      </c>
      <c r="B3255" s="1">
        <v>44400</v>
      </c>
      <c r="C3255" t="s">
        <v>33</v>
      </c>
      <c r="D3255">
        <v>32</v>
      </c>
      <c r="E3255" t="s">
        <v>23</v>
      </c>
      <c r="F3255">
        <v>2</v>
      </c>
      <c r="G3255">
        <v>3</v>
      </c>
      <c r="H3255" t="s">
        <v>3686</v>
      </c>
      <c r="I3255">
        <v>4567</v>
      </c>
      <c r="J3255">
        <v>4</v>
      </c>
      <c r="K3255">
        <v>49</v>
      </c>
      <c r="M3255" t="s">
        <v>23</v>
      </c>
      <c r="N3255" t="s">
        <v>23</v>
      </c>
      <c r="O3255" t="s">
        <v>49</v>
      </c>
      <c r="P3255" t="s">
        <v>202</v>
      </c>
      <c r="Q3255" t="s">
        <v>50</v>
      </c>
      <c r="R3255" t="s">
        <v>7746</v>
      </c>
      <c r="S3255" t="s">
        <v>7747</v>
      </c>
    </row>
    <row r="3256" spans="1:19">
      <c r="A3256" t="s">
        <v>7748</v>
      </c>
      <c r="B3256" s="1">
        <v>45081</v>
      </c>
      <c r="C3256" t="s">
        <v>22</v>
      </c>
      <c r="D3256">
        <v>28</v>
      </c>
      <c r="E3256" t="s">
        <v>39</v>
      </c>
      <c r="F3256">
        <v>0</v>
      </c>
      <c r="G3256">
        <v>3</v>
      </c>
      <c r="H3256" t="s">
        <v>3686</v>
      </c>
      <c r="I3256">
        <v>5451</v>
      </c>
      <c r="J3256">
        <v>0</v>
      </c>
      <c r="K3256">
        <v>26</v>
      </c>
      <c r="L3256" t="s">
        <v>40</v>
      </c>
      <c r="M3256" t="s">
        <v>23</v>
      </c>
      <c r="N3256" t="s">
        <v>23</v>
      </c>
      <c r="O3256" t="s">
        <v>56</v>
      </c>
      <c r="P3256" t="s">
        <v>26</v>
      </c>
      <c r="Q3256" t="s">
        <v>27</v>
      </c>
      <c r="R3256" t="s">
        <v>7749</v>
      </c>
      <c r="S3256" t="s">
        <v>7750</v>
      </c>
    </row>
    <row r="3257" spans="1:19">
      <c r="A3257" t="s">
        <v>7751</v>
      </c>
      <c r="B3257" s="1">
        <v>45284</v>
      </c>
      <c r="C3257" t="s">
        <v>22</v>
      </c>
      <c r="D3257">
        <v>63</v>
      </c>
      <c r="E3257" t="s">
        <v>23</v>
      </c>
      <c r="F3257">
        <v>1</v>
      </c>
      <c r="G3257">
        <v>3</v>
      </c>
      <c r="H3257" t="s">
        <v>3686</v>
      </c>
      <c r="I3257">
        <v>3235</v>
      </c>
      <c r="J3257">
        <v>5</v>
      </c>
      <c r="K3257">
        <v>20</v>
      </c>
      <c r="M3257" t="s">
        <v>23</v>
      </c>
      <c r="N3257" t="s">
        <v>23</v>
      </c>
      <c r="O3257" t="s">
        <v>56</v>
      </c>
      <c r="P3257" t="s">
        <v>26</v>
      </c>
      <c r="Q3257" t="s">
        <v>27</v>
      </c>
      <c r="R3257" t="s">
        <v>1016</v>
      </c>
      <c r="S3257" t="s">
        <v>7752</v>
      </c>
    </row>
    <row r="3258" spans="1:19">
      <c r="A3258" t="s">
        <v>7753</v>
      </c>
      <c r="B3258" s="1">
        <v>43804</v>
      </c>
      <c r="C3258" t="s">
        <v>22</v>
      </c>
      <c r="D3258">
        <v>39</v>
      </c>
      <c r="E3258" t="s">
        <v>23</v>
      </c>
      <c r="F3258">
        <v>2</v>
      </c>
      <c r="G3258">
        <v>3</v>
      </c>
      <c r="H3258" t="s">
        <v>3686</v>
      </c>
      <c r="I3258">
        <v>4112</v>
      </c>
      <c r="J3258">
        <v>1</v>
      </c>
      <c r="K3258">
        <v>68</v>
      </c>
      <c r="L3258" t="s">
        <v>316</v>
      </c>
      <c r="M3258" t="s">
        <v>39</v>
      </c>
      <c r="N3258" t="s">
        <v>23</v>
      </c>
      <c r="O3258" t="s">
        <v>49</v>
      </c>
      <c r="P3258" t="s">
        <v>202</v>
      </c>
      <c r="Q3258" t="s">
        <v>50</v>
      </c>
      <c r="R3258" t="s">
        <v>4254</v>
      </c>
      <c r="S3258" t="s">
        <v>7754</v>
      </c>
    </row>
    <row r="3259" spans="1:19">
      <c r="A3259" t="s">
        <v>7755</v>
      </c>
      <c r="B3259" s="1">
        <v>45693</v>
      </c>
      <c r="C3259" t="s">
        <v>22</v>
      </c>
      <c r="D3259">
        <v>44</v>
      </c>
      <c r="E3259" t="s">
        <v>39</v>
      </c>
      <c r="F3259">
        <v>0</v>
      </c>
      <c r="G3259">
        <v>3</v>
      </c>
      <c r="H3259" t="s">
        <v>3686</v>
      </c>
      <c r="I3259">
        <v>2724</v>
      </c>
      <c r="J3259">
        <v>0</v>
      </c>
      <c r="K3259">
        <v>6</v>
      </c>
      <c r="L3259" t="s">
        <v>48</v>
      </c>
      <c r="M3259" t="s">
        <v>23</v>
      </c>
      <c r="N3259" t="s">
        <v>23</v>
      </c>
      <c r="O3259" t="s">
        <v>49</v>
      </c>
      <c r="P3259" t="s">
        <v>26</v>
      </c>
      <c r="Q3259" t="s">
        <v>50</v>
      </c>
      <c r="R3259" t="s">
        <v>1250</v>
      </c>
      <c r="S3259" t="s">
        <v>7756</v>
      </c>
    </row>
    <row r="3260" spans="1:19">
      <c r="A3260" t="s">
        <v>7757</v>
      </c>
      <c r="B3260" s="1">
        <v>45268</v>
      </c>
      <c r="C3260" t="s">
        <v>22</v>
      </c>
      <c r="D3260">
        <v>45</v>
      </c>
      <c r="E3260" t="s">
        <v>39</v>
      </c>
      <c r="F3260">
        <v>0</v>
      </c>
      <c r="G3260">
        <v>3</v>
      </c>
      <c r="H3260" t="s">
        <v>3686</v>
      </c>
      <c r="I3260">
        <v>4481</v>
      </c>
      <c r="J3260">
        <v>0</v>
      </c>
      <c r="K3260">
        <v>20</v>
      </c>
      <c r="M3260" t="s">
        <v>39</v>
      </c>
      <c r="N3260" t="s">
        <v>23</v>
      </c>
      <c r="O3260" t="s">
        <v>49</v>
      </c>
      <c r="P3260" t="s">
        <v>26</v>
      </c>
      <c r="Q3260" t="s">
        <v>50</v>
      </c>
      <c r="R3260" t="s">
        <v>486</v>
      </c>
      <c r="S3260" t="s">
        <v>7758</v>
      </c>
    </row>
    <row r="3261" spans="1:19">
      <c r="A3261" t="s">
        <v>7759</v>
      </c>
      <c r="B3261" s="1">
        <v>44269</v>
      </c>
      <c r="C3261" t="s">
        <v>22</v>
      </c>
      <c r="D3261">
        <v>62</v>
      </c>
      <c r="E3261" t="s">
        <v>39</v>
      </c>
      <c r="F3261">
        <v>0</v>
      </c>
      <c r="G3261">
        <v>3</v>
      </c>
      <c r="H3261" t="s">
        <v>3686</v>
      </c>
      <c r="I3261">
        <v>5878</v>
      </c>
      <c r="J3261">
        <v>0</v>
      </c>
      <c r="K3261">
        <v>53</v>
      </c>
      <c r="M3261" t="s">
        <v>23</v>
      </c>
      <c r="N3261" t="s">
        <v>39</v>
      </c>
      <c r="P3261" t="s">
        <v>164</v>
      </c>
      <c r="Q3261" t="s">
        <v>27</v>
      </c>
      <c r="R3261" t="s">
        <v>1097</v>
      </c>
      <c r="S3261" t="s">
        <v>7760</v>
      </c>
    </row>
    <row r="3262" spans="1:19">
      <c r="A3262" t="s">
        <v>7761</v>
      </c>
      <c r="B3262" s="1">
        <v>43788</v>
      </c>
      <c r="C3262" t="s">
        <v>33</v>
      </c>
      <c r="D3262">
        <v>46</v>
      </c>
      <c r="E3262" t="s">
        <v>39</v>
      </c>
      <c r="F3262">
        <v>0</v>
      </c>
      <c r="G3262">
        <v>3</v>
      </c>
      <c r="H3262" t="s">
        <v>3686</v>
      </c>
      <c r="I3262">
        <v>5059</v>
      </c>
      <c r="J3262">
        <v>0</v>
      </c>
      <c r="K3262">
        <v>69</v>
      </c>
      <c r="L3262" t="s">
        <v>316</v>
      </c>
      <c r="M3262" t="s">
        <v>23</v>
      </c>
      <c r="N3262" t="s">
        <v>23</v>
      </c>
      <c r="O3262" t="s">
        <v>56</v>
      </c>
      <c r="P3262" t="s">
        <v>164</v>
      </c>
      <c r="Q3262" t="s">
        <v>50</v>
      </c>
      <c r="R3262" t="s">
        <v>7762</v>
      </c>
      <c r="S3262" t="s">
        <v>7763</v>
      </c>
    </row>
    <row r="3263" spans="1:19">
      <c r="A3263" t="s">
        <v>7764</v>
      </c>
      <c r="B3263" s="1">
        <v>44775</v>
      </c>
      <c r="C3263" t="s">
        <v>33</v>
      </c>
      <c r="D3263">
        <v>29</v>
      </c>
      <c r="E3263" t="s">
        <v>39</v>
      </c>
      <c r="F3263">
        <v>0</v>
      </c>
      <c r="G3263">
        <v>3</v>
      </c>
      <c r="H3263" t="s">
        <v>3686</v>
      </c>
      <c r="I3263">
        <v>4844</v>
      </c>
      <c r="J3263">
        <v>0</v>
      </c>
      <c r="K3263">
        <v>36</v>
      </c>
      <c r="M3263" t="s">
        <v>23</v>
      </c>
      <c r="N3263" t="s">
        <v>23</v>
      </c>
      <c r="O3263" t="s">
        <v>49</v>
      </c>
      <c r="P3263" t="s">
        <v>202</v>
      </c>
      <c r="Q3263" t="s">
        <v>50</v>
      </c>
      <c r="R3263" t="s">
        <v>2138</v>
      </c>
      <c r="S3263" t="s">
        <v>7765</v>
      </c>
    </row>
    <row r="3264" spans="1:19">
      <c r="A3264" t="s">
        <v>7766</v>
      </c>
      <c r="B3264" s="1">
        <v>44538</v>
      </c>
      <c r="C3264" t="s">
        <v>22</v>
      </c>
      <c r="D3264">
        <v>30</v>
      </c>
      <c r="E3264" t="s">
        <v>39</v>
      </c>
      <c r="F3264">
        <v>0</v>
      </c>
      <c r="G3264">
        <v>3</v>
      </c>
      <c r="H3264" t="s">
        <v>3686</v>
      </c>
      <c r="I3264">
        <v>4025</v>
      </c>
      <c r="J3264">
        <v>0</v>
      </c>
      <c r="K3264">
        <v>44</v>
      </c>
      <c r="L3264" t="s">
        <v>142</v>
      </c>
      <c r="M3264" t="s">
        <v>23</v>
      </c>
      <c r="N3264" t="s">
        <v>23</v>
      </c>
      <c r="O3264" t="s">
        <v>25</v>
      </c>
      <c r="P3264" t="s">
        <v>164</v>
      </c>
      <c r="Q3264" t="s">
        <v>27</v>
      </c>
      <c r="R3264" t="s">
        <v>821</v>
      </c>
      <c r="S3264" t="s">
        <v>7767</v>
      </c>
    </row>
    <row r="3265" spans="1:21">
      <c r="A3265" t="s">
        <v>7768</v>
      </c>
      <c r="B3265" s="1">
        <v>45437</v>
      </c>
      <c r="C3265" t="s">
        <v>33</v>
      </c>
      <c r="D3265">
        <v>44</v>
      </c>
      <c r="E3265" t="s">
        <v>23</v>
      </c>
      <c r="F3265">
        <v>3</v>
      </c>
      <c r="G3265">
        <v>3</v>
      </c>
      <c r="H3265" t="s">
        <v>3686</v>
      </c>
      <c r="I3265">
        <v>3205</v>
      </c>
      <c r="J3265">
        <v>10</v>
      </c>
      <c r="K3265">
        <v>15</v>
      </c>
      <c r="L3265" t="s">
        <v>97</v>
      </c>
      <c r="M3265" t="s">
        <v>23</v>
      </c>
      <c r="N3265" t="s">
        <v>39</v>
      </c>
      <c r="P3265" t="s">
        <v>202</v>
      </c>
      <c r="Q3265" t="s">
        <v>50</v>
      </c>
      <c r="R3265" t="s">
        <v>1228</v>
      </c>
      <c r="S3265" t="s">
        <v>7769</v>
      </c>
    </row>
    <row r="3266" spans="1:21">
      <c r="A3266" t="s">
        <v>7770</v>
      </c>
      <c r="B3266" s="1">
        <v>43730</v>
      </c>
      <c r="C3266" t="s">
        <v>22</v>
      </c>
      <c r="D3266">
        <v>34</v>
      </c>
      <c r="E3266" t="s">
        <v>23</v>
      </c>
      <c r="F3266">
        <v>0</v>
      </c>
      <c r="G3266">
        <v>3</v>
      </c>
      <c r="H3266" t="s">
        <v>3686</v>
      </c>
      <c r="I3266">
        <v>4668</v>
      </c>
      <c r="J3266">
        <v>2</v>
      </c>
      <c r="K3266">
        <v>71</v>
      </c>
      <c r="L3266" t="s">
        <v>316</v>
      </c>
      <c r="M3266" t="s">
        <v>23</v>
      </c>
      <c r="N3266" t="s">
        <v>23</v>
      </c>
      <c r="O3266" t="s">
        <v>49</v>
      </c>
      <c r="P3266" t="s">
        <v>164</v>
      </c>
      <c r="Q3266" t="s">
        <v>27</v>
      </c>
      <c r="R3266" t="s">
        <v>7771</v>
      </c>
      <c r="S3266" t="s">
        <v>7772</v>
      </c>
    </row>
    <row r="3267" spans="1:21">
      <c r="A3267" t="s">
        <v>7773</v>
      </c>
      <c r="B3267" s="1">
        <v>44783</v>
      </c>
      <c r="C3267" t="s">
        <v>33</v>
      </c>
      <c r="D3267">
        <v>52</v>
      </c>
      <c r="E3267" t="s">
        <v>39</v>
      </c>
      <c r="F3267">
        <v>0</v>
      </c>
      <c r="G3267">
        <v>3</v>
      </c>
      <c r="H3267" t="s">
        <v>3686</v>
      </c>
      <c r="I3267">
        <v>5319</v>
      </c>
      <c r="J3267">
        <v>0</v>
      </c>
      <c r="K3267">
        <v>36</v>
      </c>
      <c r="L3267" t="s">
        <v>40</v>
      </c>
      <c r="M3267" t="s">
        <v>23</v>
      </c>
      <c r="N3267" t="s">
        <v>23</v>
      </c>
      <c r="O3267" t="s">
        <v>25</v>
      </c>
      <c r="P3267" t="s">
        <v>202</v>
      </c>
      <c r="Q3267" t="s">
        <v>27</v>
      </c>
      <c r="R3267" t="s">
        <v>1719</v>
      </c>
      <c r="S3267" t="s">
        <v>7774</v>
      </c>
    </row>
    <row r="3268" spans="1:21">
      <c r="A3268" t="s">
        <v>7775</v>
      </c>
      <c r="B3268" s="1">
        <v>45795</v>
      </c>
      <c r="C3268" t="s">
        <v>22</v>
      </c>
      <c r="D3268">
        <v>49</v>
      </c>
      <c r="E3268" t="s">
        <v>39</v>
      </c>
      <c r="F3268">
        <v>0</v>
      </c>
      <c r="G3268">
        <v>3</v>
      </c>
      <c r="H3268" t="s">
        <v>3751</v>
      </c>
      <c r="I3268">
        <v>4905</v>
      </c>
      <c r="J3268">
        <v>0</v>
      </c>
      <c r="K3268">
        <v>3</v>
      </c>
      <c r="M3268" t="s">
        <v>23</v>
      </c>
      <c r="N3268" t="s">
        <v>39</v>
      </c>
      <c r="P3268" t="s">
        <v>26</v>
      </c>
      <c r="Q3268" t="s">
        <v>50</v>
      </c>
      <c r="R3268" t="s">
        <v>3112</v>
      </c>
      <c r="S3268" t="s">
        <v>7776</v>
      </c>
    </row>
    <row r="3269" spans="1:21">
      <c r="A3269" t="s">
        <v>7777</v>
      </c>
      <c r="B3269" s="1">
        <v>45644</v>
      </c>
      <c r="C3269" t="s">
        <v>33</v>
      </c>
      <c r="D3269">
        <v>74</v>
      </c>
      <c r="E3269" t="s">
        <v>23</v>
      </c>
      <c r="F3269">
        <v>1</v>
      </c>
      <c r="G3269">
        <v>3</v>
      </c>
      <c r="H3269" t="s">
        <v>24</v>
      </c>
      <c r="I3269">
        <v>5302</v>
      </c>
      <c r="J3269">
        <v>1</v>
      </c>
      <c r="K3269">
        <v>8</v>
      </c>
      <c r="L3269" t="s">
        <v>48</v>
      </c>
      <c r="M3269" t="s">
        <v>23</v>
      </c>
      <c r="N3269" t="s">
        <v>23</v>
      </c>
      <c r="O3269" t="s">
        <v>25</v>
      </c>
      <c r="P3269" t="s">
        <v>26</v>
      </c>
      <c r="Q3269" t="s">
        <v>50</v>
      </c>
      <c r="R3269" t="s">
        <v>1866</v>
      </c>
      <c r="S3269" t="s">
        <v>7778</v>
      </c>
      <c r="T3269" t="s">
        <v>30</v>
      </c>
      <c r="U3269" t="s">
        <v>69</v>
      </c>
    </row>
    <row r="3270" spans="1:21">
      <c r="A3270" t="s">
        <v>7779</v>
      </c>
      <c r="B3270" s="1">
        <v>44675</v>
      </c>
      <c r="C3270" t="s">
        <v>33</v>
      </c>
      <c r="D3270">
        <v>74</v>
      </c>
      <c r="E3270" t="s">
        <v>23</v>
      </c>
      <c r="F3270">
        <v>0</v>
      </c>
      <c r="G3270">
        <v>3</v>
      </c>
      <c r="H3270" t="s">
        <v>24</v>
      </c>
      <c r="I3270">
        <v>5098</v>
      </c>
      <c r="J3270">
        <v>1</v>
      </c>
      <c r="K3270">
        <v>40</v>
      </c>
      <c r="M3270" t="s">
        <v>23</v>
      </c>
      <c r="N3270" t="s">
        <v>23</v>
      </c>
      <c r="O3270" t="s">
        <v>25</v>
      </c>
      <c r="P3270" t="s">
        <v>202</v>
      </c>
      <c r="Q3270" t="s">
        <v>50</v>
      </c>
      <c r="R3270" t="s">
        <v>1059</v>
      </c>
      <c r="S3270" t="s">
        <v>7780</v>
      </c>
      <c r="T3270" t="s">
        <v>43</v>
      </c>
      <c r="U3270" t="s">
        <v>149</v>
      </c>
    </row>
    <row r="3271" spans="1:21">
      <c r="A3271" t="s">
        <v>7781</v>
      </c>
      <c r="B3271" s="1">
        <v>44814</v>
      </c>
      <c r="C3271" t="s">
        <v>22</v>
      </c>
      <c r="D3271">
        <v>68</v>
      </c>
      <c r="E3271" t="s">
        <v>23</v>
      </c>
      <c r="F3271">
        <v>0</v>
      </c>
      <c r="G3271">
        <v>3</v>
      </c>
      <c r="H3271" t="s">
        <v>3686</v>
      </c>
      <c r="I3271">
        <v>2631</v>
      </c>
      <c r="J3271">
        <v>3</v>
      </c>
      <c r="K3271">
        <v>35</v>
      </c>
      <c r="L3271" t="s">
        <v>40</v>
      </c>
      <c r="M3271" t="s">
        <v>23</v>
      </c>
      <c r="N3271" t="s">
        <v>23</v>
      </c>
      <c r="O3271" t="s">
        <v>25</v>
      </c>
      <c r="P3271" t="s">
        <v>202</v>
      </c>
      <c r="Q3271" t="s">
        <v>27</v>
      </c>
      <c r="R3271" t="s">
        <v>1421</v>
      </c>
      <c r="S3271" t="s">
        <v>7782</v>
      </c>
    </row>
    <row r="3272" spans="1:21">
      <c r="A3272" t="s">
        <v>7783</v>
      </c>
      <c r="B3272" s="1">
        <v>45683</v>
      </c>
      <c r="C3272" t="s">
        <v>22</v>
      </c>
      <c r="D3272">
        <v>80</v>
      </c>
      <c r="E3272" t="s">
        <v>23</v>
      </c>
      <c r="F3272">
        <v>0</v>
      </c>
      <c r="G3272">
        <v>3</v>
      </c>
      <c r="H3272" t="s">
        <v>3686</v>
      </c>
      <c r="I3272">
        <v>2587</v>
      </c>
      <c r="J3272">
        <v>10</v>
      </c>
      <c r="K3272">
        <v>7</v>
      </c>
      <c r="L3272" t="s">
        <v>48</v>
      </c>
      <c r="M3272" t="s">
        <v>39</v>
      </c>
      <c r="N3272" t="s">
        <v>23</v>
      </c>
      <c r="O3272" t="s">
        <v>49</v>
      </c>
      <c r="P3272" t="s">
        <v>202</v>
      </c>
      <c r="Q3272" t="s">
        <v>27</v>
      </c>
      <c r="R3272" t="s">
        <v>4400</v>
      </c>
      <c r="S3272" t="s">
        <v>7784</v>
      </c>
    </row>
    <row r="3273" spans="1:21">
      <c r="A3273" t="s">
        <v>7785</v>
      </c>
      <c r="B3273" s="1">
        <v>44446</v>
      </c>
      <c r="C3273" t="s">
        <v>22</v>
      </c>
      <c r="D3273">
        <v>70</v>
      </c>
      <c r="E3273" t="s">
        <v>39</v>
      </c>
      <c r="F3273">
        <v>0</v>
      </c>
      <c r="G3273">
        <v>3</v>
      </c>
      <c r="H3273" t="s">
        <v>3686</v>
      </c>
      <c r="I3273">
        <v>5527</v>
      </c>
      <c r="J3273">
        <v>0</v>
      </c>
      <c r="K3273">
        <v>47</v>
      </c>
      <c r="M3273" t="s">
        <v>23</v>
      </c>
      <c r="N3273" t="s">
        <v>23</v>
      </c>
      <c r="O3273" t="s">
        <v>25</v>
      </c>
      <c r="P3273" t="s">
        <v>202</v>
      </c>
      <c r="Q3273" t="s">
        <v>50</v>
      </c>
      <c r="R3273" t="s">
        <v>2457</v>
      </c>
      <c r="S3273" t="s">
        <v>7786</v>
      </c>
    </row>
    <row r="3274" spans="1:21">
      <c r="A3274" t="s">
        <v>7787</v>
      </c>
      <c r="B3274" s="1">
        <v>43774</v>
      </c>
      <c r="C3274" t="s">
        <v>33</v>
      </c>
      <c r="D3274">
        <v>67</v>
      </c>
      <c r="E3274" t="s">
        <v>23</v>
      </c>
      <c r="F3274">
        <v>0</v>
      </c>
      <c r="G3274">
        <v>3</v>
      </c>
      <c r="H3274" t="s">
        <v>3686</v>
      </c>
      <c r="I3274">
        <v>4148</v>
      </c>
      <c r="J3274">
        <v>6</v>
      </c>
      <c r="K3274">
        <v>69</v>
      </c>
      <c r="M3274" t="s">
        <v>23</v>
      </c>
      <c r="N3274" t="s">
        <v>23</v>
      </c>
      <c r="O3274" t="s">
        <v>25</v>
      </c>
      <c r="P3274" t="s">
        <v>202</v>
      </c>
      <c r="Q3274" t="s">
        <v>50</v>
      </c>
      <c r="R3274" t="s">
        <v>7788</v>
      </c>
      <c r="S3274" t="s">
        <v>7789</v>
      </c>
    </row>
    <row r="3275" spans="1:21">
      <c r="A3275" t="s">
        <v>7790</v>
      </c>
      <c r="B3275" s="1">
        <v>43698</v>
      </c>
      <c r="C3275" t="s">
        <v>33</v>
      </c>
      <c r="D3275">
        <v>66</v>
      </c>
      <c r="E3275" t="s">
        <v>23</v>
      </c>
      <c r="F3275">
        <v>0</v>
      </c>
      <c r="G3275">
        <v>3</v>
      </c>
      <c r="H3275" t="s">
        <v>3686</v>
      </c>
      <c r="I3275">
        <v>6072</v>
      </c>
      <c r="J3275">
        <v>4</v>
      </c>
      <c r="K3275">
        <v>72</v>
      </c>
      <c r="L3275" t="s">
        <v>316</v>
      </c>
      <c r="M3275" t="s">
        <v>23</v>
      </c>
      <c r="N3275" t="s">
        <v>23</v>
      </c>
      <c r="O3275" t="s">
        <v>25</v>
      </c>
      <c r="P3275" t="s">
        <v>164</v>
      </c>
      <c r="Q3275" t="s">
        <v>27</v>
      </c>
      <c r="R3275" t="s">
        <v>2719</v>
      </c>
      <c r="S3275" t="s">
        <v>7791</v>
      </c>
    </row>
    <row r="3276" spans="1:21">
      <c r="A3276" t="s">
        <v>7792</v>
      </c>
      <c r="B3276" s="1">
        <v>43779</v>
      </c>
      <c r="C3276" t="s">
        <v>33</v>
      </c>
      <c r="D3276">
        <v>72</v>
      </c>
      <c r="E3276" t="s">
        <v>39</v>
      </c>
      <c r="F3276">
        <v>0</v>
      </c>
      <c r="G3276">
        <v>3</v>
      </c>
      <c r="H3276" t="s">
        <v>3686</v>
      </c>
      <c r="I3276">
        <v>4948</v>
      </c>
      <c r="J3276">
        <v>0</v>
      </c>
      <c r="K3276">
        <v>69</v>
      </c>
      <c r="M3276" t="s">
        <v>23</v>
      </c>
      <c r="N3276" t="s">
        <v>23</v>
      </c>
      <c r="O3276" t="s">
        <v>25</v>
      </c>
      <c r="P3276" t="s">
        <v>164</v>
      </c>
      <c r="Q3276" t="s">
        <v>50</v>
      </c>
      <c r="R3276" t="s">
        <v>7793</v>
      </c>
      <c r="S3276" t="s">
        <v>7794</v>
      </c>
    </row>
    <row r="3277" spans="1:21">
      <c r="A3277" t="s">
        <v>7795</v>
      </c>
      <c r="B3277" s="1">
        <v>43868</v>
      </c>
      <c r="C3277" t="s">
        <v>33</v>
      </c>
      <c r="D3277">
        <v>68</v>
      </c>
      <c r="E3277" t="s">
        <v>39</v>
      </c>
      <c r="F3277">
        <v>0</v>
      </c>
      <c r="G3277">
        <v>3</v>
      </c>
      <c r="H3277" t="s">
        <v>3686</v>
      </c>
      <c r="I3277">
        <v>4861</v>
      </c>
      <c r="J3277">
        <v>0</v>
      </c>
      <c r="K3277">
        <v>66</v>
      </c>
      <c r="M3277" t="s">
        <v>23</v>
      </c>
      <c r="N3277" t="s">
        <v>23</v>
      </c>
      <c r="O3277" t="s">
        <v>25</v>
      </c>
      <c r="P3277" t="s">
        <v>164</v>
      </c>
      <c r="Q3277" t="s">
        <v>27</v>
      </c>
      <c r="R3277" t="s">
        <v>7796</v>
      </c>
      <c r="S3277" t="s">
        <v>7797</v>
      </c>
    </row>
    <row r="3278" spans="1:21">
      <c r="A3278" t="s">
        <v>7798</v>
      </c>
      <c r="B3278" s="1">
        <v>45813</v>
      </c>
      <c r="C3278" t="s">
        <v>33</v>
      </c>
      <c r="D3278">
        <v>29</v>
      </c>
      <c r="E3278" t="s">
        <v>39</v>
      </c>
      <c r="F3278">
        <v>0</v>
      </c>
      <c r="G3278">
        <v>3</v>
      </c>
      <c r="H3278" t="s">
        <v>24</v>
      </c>
      <c r="I3278">
        <v>2856</v>
      </c>
      <c r="J3278">
        <v>0</v>
      </c>
      <c r="K3278">
        <v>2</v>
      </c>
      <c r="L3278" t="s">
        <v>48</v>
      </c>
      <c r="M3278" t="s">
        <v>23</v>
      </c>
      <c r="N3278" t="s">
        <v>23</v>
      </c>
      <c r="O3278" t="s">
        <v>25</v>
      </c>
      <c r="P3278" t="s">
        <v>26</v>
      </c>
      <c r="Q3278" t="s">
        <v>27</v>
      </c>
      <c r="R3278" t="s">
        <v>2177</v>
      </c>
      <c r="S3278" t="s">
        <v>7799</v>
      </c>
      <c r="T3278" t="s">
        <v>36</v>
      </c>
      <c r="U3278" t="s">
        <v>46</v>
      </c>
    </row>
    <row r="3279" spans="1:21">
      <c r="A3279" t="s">
        <v>7800</v>
      </c>
      <c r="B3279" s="1">
        <v>45731</v>
      </c>
      <c r="C3279" t="s">
        <v>22</v>
      </c>
      <c r="D3279">
        <v>44</v>
      </c>
      <c r="E3279" t="s">
        <v>39</v>
      </c>
      <c r="F3279">
        <v>0</v>
      </c>
      <c r="G3279">
        <v>3</v>
      </c>
      <c r="H3279" t="s">
        <v>24</v>
      </c>
      <c r="I3279">
        <v>5701</v>
      </c>
      <c r="J3279">
        <v>0</v>
      </c>
      <c r="K3279">
        <v>5</v>
      </c>
      <c r="L3279" t="s">
        <v>48</v>
      </c>
      <c r="M3279" t="s">
        <v>23</v>
      </c>
      <c r="N3279" t="s">
        <v>23</v>
      </c>
      <c r="O3279" t="s">
        <v>25</v>
      </c>
      <c r="P3279" t="s">
        <v>26</v>
      </c>
      <c r="Q3279" t="s">
        <v>27</v>
      </c>
      <c r="R3279" t="s">
        <v>1120</v>
      </c>
      <c r="S3279" t="s">
        <v>7801</v>
      </c>
      <c r="T3279" t="s">
        <v>36</v>
      </c>
      <c r="U3279" t="s">
        <v>37</v>
      </c>
    </row>
    <row r="3280" spans="1:21">
      <c r="A3280" t="s">
        <v>7802</v>
      </c>
      <c r="B3280" s="1">
        <v>45576</v>
      </c>
      <c r="C3280" t="s">
        <v>22</v>
      </c>
      <c r="D3280">
        <v>46</v>
      </c>
      <c r="E3280" t="s">
        <v>39</v>
      </c>
      <c r="F3280">
        <v>0</v>
      </c>
      <c r="G3280">
        <v>3</v>
      </c>
      <c r="H3280" t="s">
        <v>24</v>
      </c>
      <c r="I3280">
        <v>3797</v>
      </c>
      <c r="J3280">
        <v>0</v>
      </c>
      <c r="K3280">
        <v>10</v>
      </c>
      <c r="L3280" t="s">
        <v>97</v>
      </c>
      <c r="M3280" t="s">
        <v>39</v>
      </c>
      <c r="N3280" t="s">
        <v>23</v>
      </c>
      <c r="O3280" t="s">
        <v>49</v>
      </c>
      <c r="P3280" t="s">
        <v>26</v>
      </c>
      <c r="Q3280" t="s">
        <v>50</v>
      </c>
      <c r="R3280" t="s">
        <v>7803</v>
      </c>
      <c r="S3280" t="s">
        <v>7804</v>
      </c>
      <c r="T3280" t="s">
        <v>64</v>
      </c>
      <c r="U3280" t="s">
        <v>73</v>
      </c>
    </row>
    <row r="3281" spans="1:21">
      <c r="A3281" t="s">
        <v>7805</v>
      </c>
      <c r="B3281" s="1">
        <v>45855</v>
      </c>
      <c r="C3281" t="s">
        <v>33</v>
      </c>
      <c r="D3281">
        <v>39</v>
      </c>
      <c r="E3281" t="s">
        <v>39</v>
      </c>
      <c r="F3281">
        <v>0</v>
      </c>
      <c r="G3281">
        <v>3</v>
      </c>
      <c r="H3281" t="s">
        <v>24</v>
      </c>
      <c r="I3281">
        <v>2806</v>
      </c>
      <c r="J3281">
        <v>0</v>
      </c>
      <c r="K3281">
        <v>1</v>
      </c>
      <c r="L3281" t="s">
        <v>48</v>
      </c>
      <c r="M3281" t="s">
        <v>23</v>
      </c>
      <c r="N3281" t="s">
        <v>23</v>
      </c>
      <c r="O3281" t="s">
        <v>56</v>
      </c>
      <c r="P3281" t="s">
        <v>26</v>
      </c>
      <c r="Q3281" t="s">
        <v>84</v>
      </c>
      <c r="R3281" t="s">
        <v>2818</v>
      </c>
      <c r="S3281" t="s">
        <v>1902</v>
      </c>
      <c r="T3281" t="s">
        <v>64</v>
      </c>
      <c r="U3281" t="s">
        <v>234</v>
      </c>
    </row>
    <row r="3282" spans="1:21">
      <c r="A3282" t="s">
        <v>7806</v>
      </c>
      <c r="B3282" s="1">
        <v>45163</v>
      </c>
      <c r="C3282" t="s">
        <v>33</v>
      </c>
      <c r="D3282">
        <v>63</v>
      </c>
      <c r="E3282" t="s">
        <v>23</v>
      </c>
      <c r="F3282">
        <v>0</v>
      </c>
      <c r="G3282">
        <v>3</v>
      </c>
      <c r="H3282" t="s">
        <v>24</v>
      </c>
      <c r="I3282">
        <v>4811</v>
      </c>
      <c r="J3282">
        <v>0</v>
      </c>
      <c r="K3282">
        <v>24</v>
      </c>
      <c r="M3282" t="s">
        <v>23</v>
      </c>
      <c r="N3282" t="s">
        <v>23</v>
      </c>
      <c r="O3282" t="s">
        <v>25</v>
      </c>
      <c r="P3282" t="s">
        <v>26</v>
      </c>
      <c r="Q3282" t="s">
        <v>50</v>
      </c>
      <c r="R3282" t="s">
        <v>7807</v>
      </c>
      <c r="S3282" t="s">
        <v>7808</v>
      </c>
      <c r="T3282" t="s">
        <v>30</v>
      </c>
      <c r="U3282" t="s">
        <v>106</v>
      </c>
    </row>
    <row r="3283" spans="1:21">
      <c r="A3283" t="s">
        <v>7809</v>
      </c>
      <c r="B3283" s="1">
        <v>45755</v>
      </c>
      <c r="C3283" t="s">
        <v>22</v>
      </c>
      <c r="D3283">
        <v>55</v>
      </c>
      <c r="E3283" t="s">
        <v>23</v>
      </c>
      <c r="F3283">
        <v>3</v>
      </c>
      <c r="G3283">
        <v>3</v>
      </c>
      <c r="H3283" t="s">
        <v>24</v>
      </c>
      <c r="I3283">
        <v>5691</v>
      </c>
      <c r="J3283">
        <v>1</v>
      </c>
      <c r="K3283">
        <v>4</v>
      </c>
      <c r="L3283" t="s">
        <v>48</v>
      </c>
      <c r="M3283" t="s">
        <v>23</v>
      </c>
      <c r="N3283" t="s">
        <v>23</v>
      </c>
      <c r="O3283" t="s">
        <v>49</v>
      </c>
      <c r="P3283" t="s">
        <v>26</v>
      </c>
      <c r="Q3283" t="s">
        <v>27</v>
      </c>
      <c r="R3283" t="s">
        <v>1378</v>
      </c>
      <c r="S3283" t="s">
        <v>7810</v>
      </c>
      <c r="T3283" t="s">
        <v>64</v>
      </c>
      <c r="U3283" t="s">
        <v>234</v>
      </c>
    </row>
    <row r="3284" spans="1:21">
      <c r="A3284" t="s">
        <v>7811</v>
      </c>
      <c r="B3284" s="1">
        <v>45754</v>
      </c>
      <c r="C3284" t="s">
        <v>33</v>
      </c>
      <c r="D3284">
        <v>61</v>
      </c>
      <c r="E3284" t="s">
        <v>39</v>
      </c>
      <c r="F3284">
        <v>0</v>
      </c>
      <c r="G3284">
        <v>3</v>
      </c>
      <c r="H3284" t="s">
        <v>24</v>
      </c>
      <c r="I3284">
        <v>2085</v>
      </c>
      <c r="J3284">
        <v>0</v>
      </c>
      <c r="K3284">
        <v>4</v>
      </c>
      <c r="M3284" t="s">
        <v>23</v>
      </c>
      <c r="N3284" t="s">
        <v>23</v>
      </c>
      <c r="O3284" t="s">
        <v>25</v>
      </c>
      <c r="P3284" t="s">
        <v>26</v>
      </c>
      <c r="Q3284" t="s">
        <v>27</v>
      </c>
      <c r="R3284" t="s">
        <v>3572</v>
      </c>
      <c r="S3284" t="s">
        <v>7812</v>
      </c>
      <c r="T3284" t="s">
        <v>64</v>
      </c>
      <c r="U3284" t="s">
        <v>254</v>
      </c>
    </row>
    <row r="3285" spans="1:21">
      <c r="A3285" t="s">
        <v>7813</v>
      </c>
      <c r="B3285" s="1">
        <v>45730</v>
      </c>
      <c r="C3285" t="s">
        <v>33</v>
      </c>
      <c r="D3285">
        <v>39</v>
      </c>
      <c r="E3285" t="s">
        <v>23</v>
      </c>
      <c r="F3285">
        <v>0</v>
      </c>
      <c r="G3285">
        <v>3</v>
      </c>
      <c r="H3285" t="s">
        <v>24</v>
      </c>
      <c r="I3285">
        <v>3889</v>
      </c>
      <c r="J3285">
        <v>1</v>
      </c>
      <c r="K3285">
        <v>5</v>
      </c>
      <c r="M3285" t="s">
        <v>23</v>
      </c>
      <c r="N3285" t="s">
        <v>23</v>
      </c>
      <c r="O3285" t="s">
        <v>49</v>
      </c>
      <c r="P3285" t="s">
        <v>26</v>
      </c>
      <c r="Q3285" t="s">
        <v>27</v>
      </c>
      <c r="R3285" t="s">
        <v>4364</v>
      </c>
      <c r="S3285" t="s">
        <v>7814</v>
      </c>
      <c r="T3285" t="s">
        <v>59</v>
      </c>
      <c r="U3285" t="s">
        <v>60</v>
      </c>
    </row>
    <row r="3286" spans="1:21">
      <c r="A3286" t="s">
        <v>7815</v>
      </c>
      <c r="B3286" s="1">
        <v>44629</v>
      </c>
      <c r="C3286" t="s">
        <v>33</v>
      </c>
      <c r="D3286">
        <v>25</v>
      </c>
      <c r="E3286" t="s">
        <v>39</v>
      </c>
      <c r="F3286">
        <v>0</v>
      </c>
      <c r="G3286">
        <v>3</v>
      </c>
      <c r="H3286" t="s">
        <v>24</v>
      </c>
      <c r="I3286">
        <v>3407</v>
      </c>
      <c r="J3286">
        <v>0</v>
      </c>
      <c r="K3286">
        <v>41</v>
      </c>
      <c r="M3286" t="s">
        <v>23</v>
      </c>
      <c r="N3286" t="s">
        <v>23</v>
      </c>
      <c r="O3286" t="s">
        <v>25</v>
      </c>
      <c r="P3286" t="s">
        <v>26</v>
      </c>
      <c r="Q3286" t="s">
        <v>27</v>
      </c>
      <c r="R3286" t="s">
        <v>1810</v>
      </c>
      <c r="S3286" t="s">
        <v>7816</v>
      </c>
      <c r="T3286" t="s">
        <v>36</v>
      </c>
      <c r="U3286" t="s">
        <v>46</v>
      </c>
    </row>
    <row r="3287" spans="1:21">
      <c r="A3287" t="s">
        <v>7817</v>
      </c>
      <c r="B3287" s="1">
        <v>45525</v>
      </c>
      <c r="C3287" t="s">
        <v>22</v>
      </c>
      <c r="D3287">
        <v>44</v>
      </c>
      <c r="E3287" t="s">
        <v>39</v>
      </c>
      <c r="F3287">
        <v>0</v>
      </c>
      <c r="G3287">
        <v>3</v>
      </c>
      <c r="H3287" t="s">
        <v>24</v>
      </c>
      <c r="I3287">
        <v>4581</v>
      </c>
      <c r="J3287">
        <v>0</v>
      </c>
      <c r="K3287">
        <v>12</v>
      </c>
      <c r="L3287" t="s">
        <v>97</v>
      </c>
      <c r="M3287" t="s">
        <v>23</v>
      </c>
      <c r="N3287" t="s">
        <v>23</v>
      </c>
      <c r="O3287" t="s">
        <v>56</v>
      </c>
      <c r="P3287" t="s">
        <v>202</v>
      </c>
      <c r="Q3287" t="s">
        <v>27</v>
      </c>
      <c r="R3287" t="s">
        <v>4809</v>
      </c>
      <c r="S3287" t="s">
        <v>7818</v>
      </c>
      <c r="T3287" t="s">
        <v>30</v>
      </c>
      <c r="U3287" t="s">
        <v>103</v>
      </c>
    </row>
    <row r="3288" spans="1:21">
      <c r="A3288" t="s">
        <v>7819</v>
      </c>
      <c r="B3288" s="1">
        <v>45616</v>
      </c>
      <c r="C3288" t="s">
        <v>22</v>
      </c>
      <c r="D3288">
        <v>30</v>
      </c>
      <c r="E3288" t="s">
        <v>39</v>
      </c>
      <c r="F3288">
        <v>0</v>
      </c>
      <c r="G3288">
        <v>3</v>
      </c>
      <c r="H3288" t="s">
        <v>3686</v>
      </c>
      <c r="I3288">
        <v>3540</v>
      </c>
      <c r="J3288">
        <v>0</v>
      </c>
      <c r="K3288">
        <v>9</v>
      </c>
      <c r="L3288" t="s">
        <v>48</v>
      </c>
      <c r="M3288" t="s">
        <v>23</v>
      </c>
      <c r="N3288" t="s">
        <v>23</v>
      </c>
      <c r="O3288" t="s">
        <v>25</v>
      </c>
      <c r="P3288" t="s">
        <v>26</v>
      </c>
      <c r="Q3288" t="s">
        <v>50</v>
      </c>
      <c r="R3288" t="s">
        <v>7807</v>
      </c>
      <c r="S3288" t="s">
        <v>7820</v>
      </c>
    </row>
    <row r="3289" spans="1:21">
      <c r="A3289" t="s">
        <v>7821</v>
      </c>
      <c r="B3289" s="1">
        <v>45052</v>
      </c>
      <c r="C3289" t="s">
        <v>33</v>
      </c>
      <c r="D3289">
        <v>55</v>
      </c>
      <c r="E3289" t="s">
        <v>23</v>
      </c>
      <c r="F3289">
        <v>0</v>
      </c>
      <c r="G3289">
        <v>3</v>
      </c>
      <c r="H3289" t="s">
        <v>3686</v>
      </c>
      <c r="I3289">
        <v>3795</v>
      </c>
      <c r="J3289">
        <v>0</v>
      </c>
      <c r="K3289">
        <v>27</v>
      </c>
      <c r="L3289" t="s">
        <v>40</v>
      </c>
      <c r="M3289" t="s">
        <v>23</v>
      </c>
      <c r="N3289" t="s">
        <v>23</v>
      </c>
      <c r="O3289" t="s">
        <v>25</v>
      </c>
      <c r="P3289" t="s">
        <v>202</v>
      </c>
      <c r="Q3289" t="s">
        <v>50</v>
      </c>
      <c r="R3289" t="s">
        <v>2370</v>
      </c>
      <c r="S3289" t="s">
        <v>7822</v>
      </c>
    </row>
    <row r="3290" spans="1:21">
      <c r="A3290" t="s">
        <v>7823</v>
      </c>
      <c r="B3290" s="1">
        <v>44415</v>
      </c>
      <c r="C3290" t="s">
        <v>22</v>
      </c>
      <c r="D3290">
        <v>51</v>
      </c>
      <c r="E3290" t="s">
        <v>39</v>
      </c>
      <c r="F3290">
        <v>0</v>
      </c>
      <c r="G3290">
        <v>3</v>
      </c>
      <c r="H3290" t="s">
        <v>3686</v>
      </c>
      <c r="I3290">
        <v>2257</v>
      </c>
      <c r="J3290">
        <v>0</v>
      </c>
      <c r="K3290">
        <v>48</v>
      </c>
      <c r="L3290" t="s">
        <v>142</v>
      </c>
      <c r="M3290" t="s">
        <v>23</v>
      </c>
      <c r="N3290" t="s">
        <v>23</v>
      </c>
      <c r="O3290" t="s">
        <v>56</v>
      </c>
      <c r="P3290" t="s">
        <v>202</v>
      </c>
      <c r="Q3290" t="s">
        <v>50</v>
      </c>
      <c r="R3290" t="s">
        <v>2746</v>
      </c>
      <c r="S3290" t="s">
        <v>7824</v>
      </c>
    </row>
    <row r="3291" spans="1:21">
      <c r="A3291" t="s">
        <v>7825</v>
      </c>
      <c r="B3291" s="1">
        <v>45605</v>
      </c>
      <c r="C3291" t="s">
        <v>22</v>
      </c>
      <c r="D3291">
        <v>24</v>
      </c>
      <c r="E3291" t="s">
        <v>23</v>
      </c>
      <c r="F3291">
        <v>0</v>
      </c>
      <c r="G3291">
        <v>3</v>
      </c>
      <c r="H3291" t="s">
        <v>3686</v>
      </c>
      <c r="I3291">
        <v>4900</v>
      </c>
      <c r="J3291">
        <v>2</v>
      </c>
      <c r="K3291">
        <v>9</v>
      </c>
      <c r="M3291" t="s">
        <v>23</v>
      </c>
      <c r="N3291" t="s">
        <v>23</v>
      </c>
      <c r="O3291" t="s">
        <v>56</v>
      </c>
      <c r="P3291" t="s">
        <v>26</v>
      </c>
      <c r="Q3291" t="s">
        <v>84</v>
      </c>
      <c r="R3291" t="s">
        <v>1457</v>
      </c>
      <c r="S3291" t="s">
        <v>7826</v>
      </c>
    </row>
    <row r="3292" spans="1:21">
      <c r="A3292" t="s">
        <v>7827</v>
      </c>
      <c r="B3292" s="1">
        <v>44993</v>
      </c>
      <c r="C3292" t="s">
        <v>22</v>
      </c>
      <c r="D3292">
        <v>56</v>
      </c>
      <c r="E3292" t="s">
        <v>39</v>
      </c>
      <c r="F3292">
        <v>0</v>
      </c>
      <c r="G3292">
        <v>3</v>
      </c>
      <c r="H3292" t="s">
        <v>3686</v>
      </c>
      <c r="I3292">
        <v>4388</v>
      </c>
      <c r="J3292">
        <v>0</v>
      </c>
      <c r="K3292">
        <v>29</v>
      </c>
      <c r="M3292" t="s">
        <v>23</v>
      </c>
      <c r="N3292" t="s">
        <v>23</v>
      </c>
      <c r="O3292" t="s">
        <v>25</v>
      </c>
      <c r="P3292" t="s">
        <v>26</v>
      </c>
      <c r="Q3292" t="s">
        <v>27</v>
      </c>
      <c r="R3292" t="s">
        <v>364</v>
      </c>
      <c r="S3292" t="s">
        <v>7828</v>
      </c>
    </row>
    <row r="3293" spans="1:21">
      <c r="A3293" t="s">
        <v>7829</v>
      </c>
      <c r="B3293" s="1">
        <v>44293</v>
      </c>
      <c r="C3293" t="s">
        <v>22</v>
      </c>
      <c r="D3293">
        <v>63</v>
      </c>
      <c r="E3293" t="s">
        <v>39</v>
      </c>
      <c r="F3293">
        <v>0</v>
      </c>
      <c r="G3293">
        <v>3</v>
      </c>
      <c r="H3293" t="s">
        <v>3686</v>
      </c>
      <c r="I3293">
        <v>4322</v>
      </c>
      <c r="J3293">
        <v>0</v>
      </c>
      <c r="K3293">
        <v>52</v>
      </c>
      <c r="M3293" t="s">
        <v>23</v>
      </c>
      <c r="N3293" t="s">
        <v>23</v>
      </c>
      <c r="O3293" t="s">
        <v>49</v>
      </c>
      <c r="P3293" t="s">
        <v>164</v>
      </c>
      <c r="Q3293" t="s">
        <v>50</v>
      </c>
      <c r="R3293" t="s">
        <v>1257</v>
      </c>
      <c r="S3293" t="s">
        <v>7830</v>
      </c>
    </row>
    <row r="3294" spans="1:21">
      <c r="A3294" t="s">
        <v>7831</v>
      </c>
      <c r="B3294" s="1">
        <v>43898</v>
      </c>
      <c r="C3294" t="s">
        <v>33</v>
      </c>
      <c r="D3294">
        <v>32</v>
      </c>
      <c r="E3294" t="s">
        <v>23</v>
      </c>
      <c r="F3294">
        <v>0</v>
      </c>
      <c r="G3294">
        <v>3</v>
      </c>
      <c r="H3294" t="s">
        <v>3686</v>
      </c>
      <c r="I3294">
        <v>6047</v>
      </c>
      <c r="J3294">
        <v>6</v>
      </c>
      <c r="K3294">
        <v>65</v>
      </c>
      <c r="L3294" t="s">
        <v>142</v>
      </c>
      <c r="M3294" t="s">
        <v>23</v>
      </c>
      <c r="N3294" t="s">
        <v>23</v>
      </c>
      <c r="O3294" t="s">
        <v>25</v>
      </c>
      <c r="P3294" t="s">
        <v>202</v>
      </c>
      <c r="Q3294" t="s">
        <v>50</v>
      </c>
      <c r="R3294" t="s">
        <v>1225</v>
      </c>
      <c r="S3294" t="s">
        <v>7832</v>
      </c>
    </row>
    <row r="3295" spans="1:21">
      <c r="A3295" t="s">
        <v>7833</v>
      </c>
      <c r="B3295" s="1">
        <v>45638</v>
      </c>
      <c r="C3295" t="s">
        <v>33</v>
      </c>
      <c r="D3295">
        <v>37</v>
      </c>
      <c r="E3295" t="s">
        <v>39</v>
      </c>
      <c r="F3295">
        <v>0</v>
      </c>
      <c r="G3295">
        <v>3</v>
      </c>
      <c r="H3295" t="s">
        <v>3686</v>
      </c>
      <c r="I3295">
        <v>2237</v>
      </c>
      <c r="J3295">
        <v>0</v>
      </c>
      <c r="K3295">
        <v>8</v>
      </c>
      <c r="M3295" t="s">
        <v>23</v>
      </c>
      <c r="N3295" t="s">
        <v>23</v>
      </c>
      <c r="O3295" t="s">
        <v>49</v>
      </c>
      <c r="P3295" t="s">
        <v>202</v>
      </c>
      <c r="Q3295" t="s">
        <v>27</v>
      </c>
      <c r="R3295" t="s">
        <v>7834</v>
      </c>
      <c r="S3295" t="s">
        <v>7835</v>
      </c>
    </row>
    <row r="3296" spans="1:21">
      <c r="A3296" t="s">
        <v>7836</v>
      </c>
      <c r="B3296" s="1">
        <v>43839</v>
      </c>
      <c r="C3296" t="s">
        <v>22</v>
      </c>
      <c r="D3296">
        <v>60</v>
      </c>
      <c r="E3296" t="s">
        <v>23</v>
      </c>
      <c r="F3296">
        <v>1</v>
      </c>
      <c r="G3296">
        <v>3</v>
      </c>
      <c r="H3296" t="s">
        <v>3686</v>
      </c>
      <c r="I3296">
        <v>6194</v>
      </c>
      <c r="J3296">
        <v>10</v>
      </c>
      <c r="K3296">
        <v>67</v>
      </c>
      <c r="L3296" t="s">
        <v>316</v>
      </c>
      <c r="M3296" t="s">
        <v>23</v>
      </c>
      <c r="N3296" t="s">
        <v>23</v>
      </c>
      <c r="O3296" t="s">
        <v>25</v>
      </c>
      <c r="P3296" t="s">
        <v>202</v>
      </c>
      <c r="Q3296" t="s">
        <v>27</v>
      </c>
      <c r="R3296" t="s">
        <v>612</v>
      </c>
      <c r="S3296" t="s">
        <v>7837</v>
      </c>
    </row>
    <row r="3297" spans="1:19">
      <c r="A3297" t="s">
        <v>7838</v>
      </c>
      <c r="B3297" s="1">
        <v>44796</v>
      </c>
      <c r="C3297" t="s">
        <v>22</v>
      </c>
      <c r="D3297">
        <v>59</v>
      </c>
      <c r="E3297" t="s">
        <v>23</v>
      </c>
      <c r="F3297">
        <v>0</v>
      </c>
      <c r="G3297">
        <v>3</v>
      </c>
      <c r="H3297" t="s">
        <v>3686</v>
      </c>
      <c r="I3297">
        <v>3671</v>
      </c>
      <c r="J3297">
        <v>7</v>
      </c>
      <c r="K3297">
        <v>36</v>
      </c>
      <c r="M3297" t="s">
        <v>39</v>
      </c>
      <c r="N3297" t="s">
        <v>23</v>
      </c>
      <c r="O3297" t="s">
        <v>49</v>
      </c>
      <c r="P3297" t="s">
        <v>202</v>
      </c>
      <c r="Q3297" t="s">
        <v>50</v>
      </c>
      <c r="R3297" t="s">
        <v>7839</v>
      </c>
      <c r="S3297" t="s">
        <v>7840</v>
      </c>
    </row>
    <row r="3298" spans="1:19">
      <c r="A3298" t="s">
        <v>7841</v>
      </c>
      <c r="B3298" s="1">
        <v>44125</v>
      </c>
      <c r="C3298" t="s">
        <v>33</v>
      </c>
      <c r="D3298">
        <v>58</v>
      </c>
      <c r="E3298" t="s">
        <v>23</v>
      </c>
      <c r="F3298">
        <v>0</v>
      </c>
      <c r="G3298">
        <v>3</v>
      </c>
      <c r="H3298" t="s">
        <v>3686</v>
      </c>
      <c r="I3298">
        <v>4080</v>
      </c>
      <c r="J3298">
        <v>1</v>
      </c>
      <c r="K3298">
        <v>58</v>
      </c>
      <c r="L3298" t="s">
        <v>142</v>
      </c>
      <c r="M3298" t="s">
        <v>39</v>
      </c>
      <c r="N3298" t="s">
        <v>23</v>
      </c>
      <c r="O3298" t="s">
        <v>56</v>
      </c>
      <c r="P3298" t="s">
        <v>164</v>
      </c>
      <c r="Q3298" t="s">
        <v>50</v>
      </c>
      <c r="R3298" t="s">
        <v>7842</v>
      </c>
      <c r="S3298" t="s">
        <v>7843</v>
      </c>
    </row>
    <row r="3299" spans="1:19">
      <c r="A3299" t="s">
        <v>7844</v>
      </c>
      <c r="B3299" s="1">
        <v>45061</v>
      </c>
      <c r="C3299" t="s">
        <v>33</v>
      </c>
      <c r="D3299">
        <v>29</v>
      </c>
      <c r="E3299" t="s">
        <v>39</v>
      </c>
      <c r="F3299">
        <v>0</v>
      </c>
      <c r="G3299">
        <v>3</v>
      </c>
      <c r="H3299" t="s">
        <v>3686</v>
      </c>
      <c r="I3299">
        <v>3056</v>
      </c>
      <c r="J3299">
        <v>0</v>
      </c>
      <c r="K3299">
        <v>27</v>
      </c>
      <c r="M3299" t="s">
        <v>23</v>
      </c>
      <c r="N3299" t="s">
        <v>23</v>
      </c>
      <c r="O3299" t="s">
        <v>56</v>
      </c>
      <c r="P3299" t="s">
        <v>26</v>
      </c>
      <c r="Q3299" t="s">
        <v>84</v>
      </c>
      <c r="R3299" t="s">
        <v>1375</v>
      </c>
      <c r="S3299" t="s">
        <v>7845</v>
      </c>
    </row>
    <row r="3300" spans="1:19">
      <c r="A3300" t="s">
        <v>7846</v>
      </c>
      <c r="B3300" s="1">
        <v>43841</v>
      </c>
      <c r="C3300" t="s">
        <v>33</v>
      </c>
      <c r="D3300">
        <v>24</v>
      </c>
      <c r="E3300" t="s">
        <v>23</v>
      </c>
      <c r="F3300">
        <v>0</v>
      </c>
      <c r="G3300">
        <v>3</v>
      </c>
      <c r="H3300" t="s">
        <v>3686</v>
      </c>
      <c r="I3300">
        <v>5420</v>
      </c>
      <c r="J3300">
        <v>5</v>
      </c>
      <c r="K3300">
        <v>67</v>
      </c>
      <c r="L3300" t="s">
        <v>316</v>
      </c>
      <c r="M3300" t="s">
        <v>23</v>
      </c>
      <c r="N3300" t="s">
        <v>23</v>
      </c>
      <c r="O3300" t="s">
        <v>49</v>
      </c>
      <c r="P3300" t="s">
        <v>164</v>
      </c>
      <c r="Q3300" t="s">
        <v>27</v>
      </c>
      <c r="R3300" t="s">
        <v>28</v>
      </c>
      <c r="S3300" t="s">
        <v>7847</v>
      </c>
    </row>
    <row r="3301" spans="1:19">
      <c r="A3301" t="s">
        <v>7848</v>
      </c>
      <c r="B3301" s="1">
        <v>45737</v>
      </c>
      <c r="C3301" t="s">
        <v>22</v>
      </c>
      <c r="D3301">
        <v>24</v>
      </c>
      <c r="E3301" t="s">
        <v>39</v>
      </c>
      <c r="F3301">
        <v>0</v>
      </c>
      <c r="G3301">
        <v>3</v>
      </c>
      <c r="H3301" t="s">
        <v>3686</v>
      </c>
      <c r="I3301">
        <v>2612</v>
      </c>
      <c r="J3301">
        <v>0</v>
      </c>
      <c r="K3301">
        <v>5</v>
      </c>
      <c r="M3301" t="s">
        <v>23</v>
      </c>
      <c r="N3301" t="s">
        <v>23</v>
      </c>
      <c r="O3301" t="s">
        <v>49</v>
      </c>
      <c r="P3301" t="s">
        <v>26</v>
      </c>
      <c r="Q3301" t="s">
        <v>50</v>
      </c>
      <c r="R3301" t="s">
        <v>1620</v>
      </c>
      <c r="S3301" t="s">
        <v>7849</v>
      </c>
    </row>
    <row r="3302" spans="1:19">
      <c r="A3302" t="s">
        <v>7850</v>
      </c>
      <c r="B3302" s="1">
        <v>45795</v>
      </c>
      <c r="C3302" t="s">
        <v>33</v>
      </c>
      <c r="D3302">
        <v>44</v>
      </c>
      <c r="E3302" t="s">
        <v>39</v>
      </c>
      <c r="F3302">
        <v>3</v>
      </c>
      <c r="G3302">
        <v>3</v>
      </c>
      <c r="H3302" t="s">
        <v>3751</v>
      </c>
      <c r="I3302">
        <v>5880</v>
      </c>
      <c r="J3302">
        <v>0</v>
      </c>
      <c r="K3302">
        <v>3</v>
      </c>
      <c r="M3302" t="s">
        <v>39</v>
      </c>
      <c r="N3302" t="s">
        <v>23</v>
      </c>
      <c r="O3302" t="s">
        <v>49</v>
      </c>
      <c r="P3302" t="s">
        <v>26</v>
      </c>
      <c r="Q3302" t="s">
        <v>84</v>
      </c>
      <c r="R3302" t="s">
        <v>3266</v>
      </c>
      <c r="S3302" t="s">
        <v>2597</v>
      </c>
    </row>
    <row r="3303" spans="1:19">
      <c r="A3303" t="s">
        <v>7851</v>
      </c>
      <c r="B3303" s="1">
        <v>44611</v>
      </c>
      <c r="C3303" t="s">
        <v>33</v>
      </c>
      <c r="D3303">
        <v>37</v>
      </c>
      <c r="E3303" t="s">
        <v>23</v>
      </c>
      <c r="F3303">
        <v>0</v>
      </c>
      <c r="G3303">
        <v>3</v>
      </c>
      <c r="H3303" t="s">
        <v>3686</v>
      </c>
      <c r="I3303">
        <v>2127</v>
      </c>
      <c r="J3303">
        <v>0</v>
      </c>
      <c r="K3303">
        <v>42</v>
      </c>
      <c r="L3303" t="s">
        <v>142</v>
      </c>
      <c r="M3303" t="s">
        <v>23</v>
      </c>
      <c r="N3303" t="s">
        <v>39</v>
      </c>
      <c r="P3303" t="s">
        <v>26</v>
      </c>
      <c r="Q3303" t="s">
        <v>50</v>
      </c>
      <c r="R3303" t="s">
        <v>1228</v>
      </c>
      <c r="S3303" t="s">
        <v>7852</v>
      </c>
    </row>
    <row r="3304" spans="1:19">
      <c r="A3304" t="s">
        <v>7853</v>
      </c>
      <c r="B3304" s="1">
        <v>45175</v>
      </c>
      <c r="C3304" t="s">
        <v>22</v>
      </c>
      <c r="D3304">
        <v>59</v>
      </c>
      <c r="E3304" t="s">
        <v>23</v>
      </c>
      <c r="F3304">
        <v>2</v>
      </c>
      <c r="G3304">
        <v>3</v>
      </c>
      <c r="H3304" t="s">
        <v>3686</v>
      </c>
      <c r="I3304">
        <v>4021</v>
      </c>
      <c r="J3304">
        <v>4</v>
      </c>
      <c r="K3304">
        <v>23</v>
      </c>
      <c r="M3304" t="s">
        <v>23</v>
      </c>
      <c r="N3304" t="s">
        <v>23</v>
      </c>
      <c r="O3304" t="s">
        <v>49</v>
      </c>
      <c r="P3304" t="s">
        <v>202</v>
      </c>
      <c r="Q3304" t="s">
        <v>50</v>
      </c>
      <c r="R3304" t="s">
        <v>4274</v>
      </c>
      <c r="S3304" t="s">
        <v>7854</v>
      </c>
    </row>
    <row r="3305" spans="1:19">
      <c r="A3305" t="s">
        <v>7855</v>
      </c>
      <c r="B3305" s="1">
        <v>43728</v>
      </c>
      <c r="C3305" t="s">
        <v>22</v>
      </c>
      <c r="D3305">
        <v>29</v>
      </c>
      <c r="E3305" t="s">
        <v>23</v>
      </c>
      <c r="F3305">
        <v>0</v>
      </c>
      <c r="G3305">
        <v>3</v>
      </c>
      <c r="H3305" t="s">
        <v>3686</v>
      </c>
      <c r="I3305">
        <v>4384</v>
      </c>
      <c r="J3305">
        <v>2</v>
      </c>
      <c r="K3305">
        <v>71</v>
      </c>
      <c r="L3305" t="s">
        <v>316</v>
      </c>
      <c r="M3305" t="s">
        <v>23</v>
      </c>
      <c r="N3305" t="s">
        <v>23</v>
      </c>
      <c r="O3305" t="s">
        <v>49</v>
      </c>
      <c r="P3305" t="s">
        <v>164</v>
      </c>
      <c r="Q3305" t="s">
        <v>27</v>
      </c>
      <c r="R3305" t="s">
        <v>5552</v>
      </c>
      <c r="S3305" t="s">
        <v>7856</v>
      </c>
    </row>
    <row r="3306" spans="1:19">
      <c r="A3306" t="s">
        <v>7857</v>
      </c>
      <c r="B3306" s="1">
        <v>43887</v>
      </c>
      <c r="C3306" t="s">
        <v>22</v>
      </c>
      <c r="D3306">
        <v>43</v>
      </c>
      <c r="E3306" t="s">
        <v>23</v>
      </c>
      <c r="F3306">
        <v>0</v>
      </c>
      <c r="G3306">
        <v>3</v>
      </c>
      <c r="H3306" t="s">
        <v>3686</v>
      </c>
      <c r="I3306">
        <v>4454</v>
      </c>
      <c r="J3306">
        <v>5</v>
      </c>
      <c r="K3306">
        <v>66</v>
      </c>
      <c r="M3306" t="s">
        <v>23</v>
      </c>
      <c r="N3306" t="s">
        <v>23</v>
      </c>
      <c r="O3306" t="s">
        <v>25</v>
      </c>
      <c r="P3306" t="s">
        <v>164</v>
      </c>
      <c r="Q3306" t="s">
        <v>50</v>
      </c>
      <c r="R3306" t="s">
        <v>592</v>
      </c>
      <c r="S3306" t="s">
        <v>7858</v>
      </c>
    </row>
    <row r="3307" spans="1:19">
      <c r="A3307" t="s">
        <v>7859</v>
      </c>
      <c r="B3307" s="1">
        <v>45788</v>
      </c>
      <c r="C3307" t="s">
        <v>33</v>
      </c>
      <c r="D3307">
        <v>37</v>
      </c>
      <c r="E3307" t="s">
        <v>39</v>
      </c>
      <c r="F3307">
        <v>2</v>
      </c>
      <c r="G3307">
        <v>3</v>
      </c>
      <c r="H3307" t="s">
        <v>3751</v>
      </c>
      <c r="I3307">
        <v>2774</v>
      </c>
      <c r="J3307">
        <v>0</v>
      </c>
      <c r="K3307">
        <v>3</v>
      </c>
      <c r="M3307" t="s">
        <v>23</v>
      </c>
      <c r="N3307" t="s">
        <v>39</v>
      </c>
      <c r="P3307" t="s">
        <v>202</v>
      </c>
      <c r="Q3307" t="s">
        <v>50</v>
      </c>
      <c r="R3307" t="s">
        <v>1922</v>
      </c>
      <c r="S3307" t="s">
        <v>7860</v>
      </c>
    </row>
    <row r="3308" spans="1:19">
      <c r="A3308" t="s">
        <v>7861</v>
      </c>
      <c r="B3308" s="1">
        <v>45164</v>
      </c>
      <c r="C3308" t="s">
        <v>22</v>
      </c>
      <c r="D3308">
        <v>60</v>
      </c>
      <c r="E3308" t="s">
        <v>39</v>
      </c>
      <c r="F3308">
        <v>0</v>
      </c>
      <c r="G3308">
        <v>3</v>
      </c>
      <c r="H3308" t="s">
        <v>3686</v>
      </c>
      <c r="I3308">
        <v>3192</v>
      </c>
      <c r="J3308">
        <v>0</v>
      </c>
      <c r="K3308">
        <v>24</v>
      </c>
      <c r="L3308" t="s">
        <v>40</v>
      </c>
      <c r="M3308" t="s">
        <v>23</v>
      </c>
      <c r="N3308" t="s">
        <v>23</v>
      </c>
      <c r="O3308" t="s">
        <v>25</v>
      </c>
      <c r="P3308" t="s">
        <v>26</v>
      </c>
      <c r="Q3308" t="s">
        <v>27</v>
      </c>
      <c r="R3308" t="s">
        <v>818</v>
      </c>
      <c r="S3308" t="s">
        <v>7862</v>
      </c>
    </row>
    <row r="3309" spans="1:19">
      <c r="A3309" t="s">
        <v>7863</v>
      </c>
      <c r="B3309" s="1">
        <v>43740</v>
      </c>
      <c r="C3309" t="s">
        <v>22</v>
      </c>
      <c r="D3309">
        <v>63</v>
      </c>
      <c r="E3309" t="s">
        <v>23</v>
      </c>
      <c r="F3309">
        <v>1</v>
      </c>
      <c r="G3309">
        <v>3</v>
      </c>
      <c r="H3309" t="s">
        <v>3686</v>
      </c>
      <c r="I3309">
        <v>6059</v>
      </c>
      <c r="J3309">
        <v>6</v>
      </c>
      <c r="K3309">
        <v>70</v>
      </c>
      <c r="L3309" t="s">
        <v>316</v>
      </c>
      <c r="M3309" t="s">
        <v>23</v>
      </c>
      <c r="N3309" t="s">
        <v>39</v>
      </c>
      <c r="P3309" t="s">
        <v>164</v>
      </c>
      <c r="Q3309" t="s">
        <v>50</v>
      </c>
      <c r="R3309" t="s">
        <v>6055</v>
      </c>
      <c r="S3309" t="s">
        <v>7864</v>
      </c>
    </row>
    <row r="3310" spans="1:19">
      <c r="A3310" t="s">
        <v>7865</v>
      </c>
      <c r="B3310" s="1">
        <v>43685</v>
      </c>
      <c r="C3310" t="s">
        <v>33</v>
      </c>
      <c r="D3310">
        <v>45</v>
      </c>
      <c r="E3310" t="s">
        <v>23</v>
      </c>
      <c r="F3310">
        <v>3</v>
      </c>
      <c r="G3310">
        <v>3</v>
      </c>
      <c r="H3310" t="s">
        <v>3686</v>
      </c>
      <c r="I3310">
        <v>5598</v>
      </c>
      <c r="J3310">
        <v>10</v>
      </c>
      <c r="K3310">
        <v>72</v>
      </c>
      <c r="L3310" t="s">
        <v>316</v>
      </c>
      <c r="M3310" t="s">
        <v>23</v>
      </c>
      <c r="N3310" t="s">
        <v>23</v>
      </c>
      <c r="O3310" t="s">
        <v>56</v>
      </c>
      <c r="P3310" t="s">
        <v>164</v>
      </c>
      <c r="Q3310" t="s">
        <v>27</v>
      </c>
      <c r="R3310" t="s">
        <v>2733</v>
      </c>
      <c r="S3310" t="s">
        <v>7866</v>
      </c>
    </row>
    <row r="3311" spans="1:19">
      <c r="A3311" t="s">
        <v>7867</v>
      </c>
      <c r="B3311" s="1">
        <v>45026</v>
      </c>
      <c r="C3311" t="s">
        <v>33</v>
      </c>
      <c r="D3311">
        <v>57</v>
      </c>
      <c r="E3311" t="s">
        <v>39</v>
      </c>
      <c r="F3311">
        <v>0</v>
      </c>
      <c r="G3311">
        <v>3</v>
      </c>
      <c r="H3311" t="s">
        <v>3686</v>
      </c>
      <c r="I3311">
        <v>4131</v>
      </c>
      <c r="J3311">
        <v>0</v>
      </c>
      <c r="K3311">
        <v>28</v>
      </c>
      <c r="L3311" t="s">
        <v>40</v>
      </c>
      <c r="M3311" t="s">
        <v>23</v>
      </c>
      <c r="N3311" t="s">
        <v>23</v>
      </c>
      <c r="O3311" t="s">
        <v>49</v>
      </c>
      <c r="P3311" t="s">
        <v>202</v>
      </c>
      <c r="Q3311" t="s">
        <v>27</v>
      </c>
      <c r="R3311" t="s">
        <v>905</v>
      </c>
      <c r="S3311" t="s">
        <v>7868</v>
      </c>
    </row>
    <row r="3312" spans="1:19">
      <c r="A3312" t="s">
        <v>7869</v>
      </c>
      <c r="B3312" s="1">
        <v>45511</v>
      </c>
      <c r="C3312" t="s">
        <v>22</v>
      </c>
      <c r="D3312">
        <v>56</v>
      </c>
      <c r="E3312" t="s">
        <v>23</v>
      </c>
      <c r="F3312">
        <v>1</v>
      </c>
      <c r="G3312">
        <v>3</v>
      </c>
      <c r="H3312" t="s">
        <v>3686</v>
      </c>
      <c r="I3312">
        <v>3705</v>
      </c>
      <c r="J3312">
        <v>0</v>
      </c>
      <c r="K3312">
        <v>12</v>
      </c>
      <c r="M3312" t="s">
        <v>23</v>
      </c>
      <c r="N3312" t="s">
        <v>39</v>
      </c>
      <c r="P3312" t="s">
        <v>164</v>
      </c>
      <c r="Q3312" t="s">
        <v>27</v>
      </c>
      <c r="R3312" t="s">
        <v>7535</v>
      </c>
      <c r="S3312" t="s">
        <v>7870</v>
      </c>
    </row>
    <row r="3313" spans="1:21">
      <c r="A3313" t="s">
        <v>7871</v>
      </c>
      <c r="B3313" s="1">
        <v>43712</v>
      </c>
      <c r="C3313" t="s">
        <v>33</v>
      </c>
      <c r="D3313">
        <v>38</v>
      </c>
      <c r="E3313" t="s">
        <v>23</v>
      </c>
      <c r="F3313">
        <v>0</v>
      </c>
      <c r="G3313">
        <v>3</v>
      </c>
      <c r="H3313" t="s">
        <v>3686</v>
      </c>
      <c r="I3313">
        <v>4493</v>
      </c>
      <c r="J3313">
        <v>8</v>
      </c>
      <c r="K3313">
        <v>71</v>
      </c>
      <c r="M3313" t="s">
        <v>23</v>
      </c>
      <c r="N3313" t="s">
        <v>23</v>
      </c>
      <c r="O3313" t="s">
        <v>56</v>
      </c>
      <c r="P3313" t="s">
        <v>164</v>
      </c>
      <c r="Q3313" t="s">
        <v>50</v>
      </c>
      <c r="R3313" t="s">
        <v>815</v>
      </c>
      <c r="S3313" t="s">
        <v>7872</v>
      </c>
    </row>
    <row r="3314" spans="1:21">
      <c r="A3314" t="s">
        <v>7873</v>
      </c>
      <c r="B3314" s="1">
        <v>45493</v>
      </c>
      <c r="C3314" t="s">
        <v>33</v>
      </c>
      <c r="D3314">
        <v>58</v>
      </c>
      <c r="E3314" t="s">
        <v>39</v>
      </c>
      <c r="F3314">
        <v>0</v>
      </c>
      <c r="G3314">
        <v>3</v>
      </c>
      <c r="H3314" t="s">
        <v>3686</v>
      </c>
      <c r="I3314">
        <v>3239</v>
      </c>
      <c r="J3314">
        <v>0</v>
      </c>
      <c r="K3314">
        <v>13</v>
      </c>
      <c r="L3314" t="s">
        <v>97</v>
      </c>
      <c r="M3314" t="s">
        <v>39</v>
      </c>
      <c r="N3314" t="s">
        <v>23</v>
      </c>
      <c r="O3314" t="s">
        <v>56</v>
      </c>
      <c r="P3314" t="s">
        <v>164</v>
      </c>
      <c r="Q3314" t="s">
        <v>50</v>
      </c>
      <c r="R3314" t="s">
        <v>921</v>
      </c>
      <c r="S3314" t="s">
        <v>7874</v>
      </c>
    </row>
    <row r="3315" spans="1:21">
      <c r="A3315" t="s">
        <v>7875</v>
      </c>
      <c r="B3315" s="1">
        <v>45011</v>
      </c>
      <c r="C3315" t="s">
        <v>33</v>
      </c>
      <c r="D3315">
        <v>40</v>
      </c>
      <c r="E3315" t="s">
        <v>23</v>
      </c>
      <c r="F3315">
        <v>1</v>
      </c>
      <c r="G3315">
        <v>3</v>
      </c>
      <c r="H3315" t="s">
        <v>3686</v>
      </c>
      <c r="I3315">
        <v>2784</v>
      </c>
      <c r="J3315">
        <v>5</v>
      </c>
      <c r="K3315">
        <v>29</v>
      </c>
      <c r="L3315" t="s">
        <v>40</v>
      </c>
      <c r="M3315" t="s">
        <v>23</v>
      </c>
      <c r="N3315" t="s">
        <v>39</v>
      </c>
      <c r="P3315" t="s">
        <v>164</v>
      </c>
      <c r="Q3315" t="s">
        <v>50</v>
      </c>
      <c r="R3315" t="s">
        <v>395</v>
      </c>
      <c r="S3315" t="s">
        <v>7876</v>
      </c>
    </row>
    <row r="3316" spans="1:21">
      <c r="A3316" t="s">
        <v>7877</v>
      </c>
      <c r="B3316" s="1">
        <v>45449</v>
      </c>
      <c r="C3316" t="s">
        <v>33</v>
      </c>
      <c r="D3316">
        <v>52</v>
      </c>
      <c r="E3316" t="s">
        <v>39</v>
      </c>
      <c r="F3316">
        <v>0</v>
      </c>
      <c r="G3316">
        <v>3</v>
      </c>
      <c r="H3316" t="s">
        <v>3686</v>
      </c>
      <c r="I3316">
        <v>5351</v>
      </c>
      <c r="J3316">
        <v>0</v>
      </c>
      <c r="K3316">
        <v>14</v>
      </c>
      <c r="L3316" t="s">
        <v>97</v>
      </c>
      <c r="M3316" t="s">
        <v>23</v>
      </c>
      <c r="N3316" t="s">
        <v>23</v>
      </c>
      <c r="O3316" t="s">
        <v>49</v>
      </c>
      <c r="P3316" t="s">
        <v>26</v>
      </c>
      <c r="Q3316" t="s">
        <v>27</v>
      </c>
      <c r="R3316" t="s">
        <v>232</v>
      </c>
      <c r="S3316" t="s">
        <v>7878</v>
      </c>
    </row>
    <row r="3317" spans="1:21">
      <c r="A3317" t="s">
        <v>7879</v>
      </c>
      <c r="B3317" s="1">
        <v>45141</v>
      </c>
      <c r="C3317" t="s">
        <v>22</v>
      </c>
      <c r="D3317">
        <v>56</v>
      </c>
      <c r="E3317" t="s">
        <v>23</v>
      </c>
      <c r="F3317">
        <v>0</v>
      </c>
      <c r="G3317">
        <v>3</v>
      </c>
      <c r="H3317" t="s">
        <v>3686</v>
      </c>
      <c r="I3317">
        <v>5689</v>
      </c>
      <c r="J3317">
        <v>9</v>
      </c>
      <c r="K3317">
        <v>24</v>
      </c>
      <c r="L3317" t="s">
        <v>40</v>
      </c>
      <c r="M3317" t="s">
        <v>23</v>
      </c>
      <c r="N3317" t="s">
        <v>39</v>
      </c>
      <c r="P3317" t="s">
        <v>202</v>
      </c>
      <c r="Q3317" t="s">
        <v>50</v>
      </c>
      <c r="R3317" t="s">
        <v>1163</v>
      </c>
      <c r="S3317" t="s">
        <v>7880</v>
      </c>
    </row>
    <row r="3318" spans="1:21">
      <c r="A3318" t="s">
        <v>7881</v>
      </c>
      <c r="B3318" s="1">
        <v>45437</v>
      </c>
      <c r="C3318" t="s">
        <v>33</v>
      </c>
      <c r="D3318">
        <v>65</v>
      </c>
      <c r="E3318" t="s">
        <v>23</v>
      </c>
      <c r="F3318">
        <v>0</v>
      </c>
      <c r="G3318">
        <v>3</v>
      </c>
      <c r="H3318" t="s">
        <v>24</v>
      </c>
      <c r="I3318">
        <v>2596</v>
      </c>
      <c r="J3318">
        <v>2</v>
      </c>
      <c r="K3318">
        <v>15</v>
      </c>
      <c r="M3318" t="s">
        <v>23</v>
      </c>
      <c r="N3318" t="s">
        <v>23</v>
      </c>
      <c r="O3318" t="s">
        <v>25</v>
      </c>
      <c r="P3318" t="s">
        <v>26</v>
      </c>
      <c r="Q3318" t="s">
        <v>27</v>
      </c>
      <c r="R3318" t="s">
        <v>7882</v>
      </c>
      <c r="S3318" t="s">
        <v>7883</v>
      </c>
      <c r="T3318" t="s">
        <v>30</v>
      </c>
      <c r="U3318" t="s">
        <v>69</v>
      </c>
    </row>
    <row r="3319" spans="1:21">
      <c r="A3319" t="s">
        <v>7884</v>
      </c>
      <c r="B3319" s="1">
        <v>45667</v>
      </c>
      <c r="C3319" t="s">
        <v>22</v>
      </c>
      <c r="D3319">
        <v>75</v>
      </c>
      <c r="E3319" t="s">
        <v>39</v>
      </c>
      <c r="F3319">
        <v>0</v>
      </c>
      <c r="G3319">
        <v>3</v>
      </c>
      <c r="H3319" t="s">
        <v>24</v>
      </c>
      <c r="I3319">
        <v>2015</v>
      </c>
      <c r="J3319">
        <v>0</v>
      </c>
      <c r="K3319">
        <v>7</v>
      </c>
      <c r="M3319" t="s">
        <v>23</v>
      </c>
      <c r="N3319" t="s">
        <v>23</v>
      </c>
      <c r="O3319" t="s">
        <v>25</v>
      </c>
      <c r="P3319" t="s">
        <v>26</v>
      </c>
      <c r="Q3319" t="s">
        <v>27</v>
      </c>
      <c r="R3319" t="s">
        <v>442</v>
      </c>
      <c r="S3319" t="s">
        <v>7885</v>
      </c>
      <c r="T3319" t="s">
        <v>30</v>
      </c>
      <c r="U3319" t="s">
        <v>69</v>
      </c>
    </row>
    <row r="3320" spans="1:21">
      <c r="A3320" t="s">
        <v>7886</v>
      </c>
      <c r="B3320" s="1">
        <v>45460</v>
      </c>
      <c r="C3320" t="s">
        <v>22</v>
      </c>
      <c r="D3320">
        <v>67</v>
      </c>
      <c r="E3320" t="s">
        <v>39</v>
      </c>
      <c r="F3320">
        <v>0</v>
      </c>
      <c r="G3320">
        <v>3</v>
      </c>
      <c r="H3320" t="s">
        <v>24</v>
      </c>
      <c r="I3320">
        <v>2075</v>
      </c>
      <c r="J3320">
        <v>0</v>
      </c>
      <c r="K3320">
        <v>14</v>
      </c>
      <c r="L3320" t="s">
        <v>97</v>
      </c>
      <c r="M3320" t="s">
        <v>23</v>
      </c>
      <c r="N3320" t="s">
        <v>23</v>
      </c>
      <c r="O3320" t="s">
        <v>25</v>
      </c>
      <c r="P3320" t="s">
        <v>26</v>
      </c>
      <c r="Q3320" t="s">
        <v>27</v>
      </c>
      <c r="R3320" t="s">
        <v>425</v>
      </c>
      <c r="S3320" t="s">
        <v>7887</v>
      </c>
      <c r="T3320" t="s">
        <v>59</v>
      </c>
      <c r="U3320" t="s">
        <v>241</v>
      </c>
    </row>
    <row r="3321" spans="1:21">
      <c r="A3321" t="s">
        <v>7888</v>
      </c>
      <c r="B3321" s="1">
        <v>44055</v>
      </c>
      <c r="C3321" t="s">
        <v>22</v>
      </c>
      <c r="D3321">
        <v>70</v>
      </c>
      <c r="E3321" t="s">
        <v>23</v>
      </c>
      <c r="F3321">
        <v>3</v>
      </c>
      <c r="G3321">
        <v>3</v>
      </c>
      <c r="H3321" t="s">
        <v>3686</v>
      </c>
      <c r="I3321">
        <v>4353</v>
      </c>
      <c r="J3321">
        <v>4</v>
      </c>
      <c r="K3321">
        <v>60</v>
      </c>
      <c r="M3321" t="s">
        <v>23</v>
      </c>
      <c r="N3321" t="s">
        <v>23</v>
      </c>
      <c r="O3321" t="s">
        <v>25</v>
      </c>
      <c r="P3321" t="s">
        <v>202</v>
      </c>
      <c r="Q3321" t="s">
        <v>27</v>
      </c>
      <c r="R3321" t="s">
        <v>1811</v>
      </c>
      <c r="S3321" t="s">
        <v>7889</v>
      </c>
    </row>
    <row r="3322" spans="1:21">
      <c r="A3322" t="s">
        <v>7890</v>
      </c>
      <c r="B3322" s="1">
        <v>44308</v>
      </c>
      <c r="C3322" t="s">
        <v>33</v>
      </c>
      <c r="D3322">
        <v>78</v>
      </c>
      <c r="E3322" t="s">
        <v>39</v>
      </c>
      <c r="F3322">
        <v>0</v>
      </c>
      <c r="G3322">
        <v>3</v>
      </c>
      <c r="H3322" t="s">
        <v>3686</v>
      </c>
      <c r="I3322">
        <v>5185</v>
      </c>
      <c r="J3322">
        <v>0</v>
      </c>
      <c r="K3322">
        <v>52</v>
      </c>
      <c r="M3322" t="s">
        <v>39</v>
      </c>
      <c r="N3322" t="s">
        <v>23</v>
      </c>
      <c r="O3322" t="s">
        <v>49</v>
      </c>
      <c r="P3322" t="s">
        <v>164</v>
      </c>
      <c r="Q3322" t="s">
        <v>27</v>
      </c>
      <c r="R3322" t="s">
        <v>7891</v>
      </c>
      <c r="S3322" t="s">
        <v>7892</v>
      </c>
    </row>
    <row r="3323" spans="1:21">
      <c r="A3323" t="s">
        <v>7893</v>
      </c>
      <c r="B3323" s="1">
        <v>44183</v>
      </c>
      <c r="C3323" t="s">
        <v>22</v>
      </c>
      <c r="D3323">
        <v>71</v>
      </c>
      <c r="E3323" t="s">
        <v>23</v>
      </c>
      <c r="F3323">
        <v>0</v>
      </c>
      <c r="G3323">
        <v>3</v>
      </c>
      <c r="H3323" t="s">
        <v>3686</v>
      </c>
      <c r="I3323">
        <v>6500</v>
      </c>
      <c r="J3323">
        <v>8</v>
      </c>
      <c r="K3323">
        <v>56</v>
      </c>
      <c r="M3323" t="s">
        <v>23</v>
      </c>
      <c r="N3323" t="s">
        <v>23</v>
      </c>
      <c r="O3323" t="s">
        <v>49</v>
      </c>
      <c r="P3323" t="s">
        <v>164</v>
      </c>
      <c r="Q3323" t="s">
        <v>27</v>
      </c>
      <c r="R3323" t="s">
        <v>621</v>
      </c>
      <c r="S3323" t="s">
        <v>7894</v>
      </c>
    </row>
    <row r="3324" spans="1:21">
      <c r="A3324" t="s">
        <v>7895</v>
      </c>
      <c r="B3324" s="1">
        <v>44079</v>
      </c>
      <c r="C3324" t="s">
        <v>33</v>
      </c>
      <c r="D3324">
        <v>80</v>
      </c>
      <c r="E3324" t="s">
        <v>39</v>
      </c>
      <c r="F3324">
        <v>0</v>
      </c>
      <c r="G3324">
        <v>3</v>
      </c>
      <c r="H3324" t="s">
        <v>3686</v>
      </c>
      <c r="I3324">
        <v>5170</v>
      </c>
      <c r="J3324">
        <v>0</v>
      </c>
      <c r="K3324">
        <v>59</v>
      </c>
      <c r="L3324" t="s">
        <v>142</v>
      </c>
      <c r="M3324" t="s">
        <v>23</v>
      </c>
      <c r="N3324" t="s">
        <v>23</v>
      </c>
      <c r="O3324" t="s">
        <v>25</v>
      </c>
      <c r="P3324" t="s">
        <v>164</v>
      </c>
      <c r="Q3324" t="s">
        <v>27</v>
      </c>
      <c r="R3324" t="s">
        <v>601</v>
      </c>
      <c r="S3324" t="s">
        <v>7896</v>
      </c>
    </row>
    <row r="3325" spans="1:21">
      <c r="A3325" t="s">
        <v>7897</v>
      </c>
      <c r="B3325" s="1">
        <v>45419</v>
      </c>
      <c r="C3325" t="s">
        <v>33</v>
      </c>
      <c r="D3325">
        <v>66</v>
      </c>
      <c r="E3325" t="s">
        <v>23</v>
      </c>
      <c r="F3325">
        <v>0</v>
      </c>
      <c r="G3325">
        <v>3</v>
      </c>
      <c r="H3325" t="s">
        <v>3686</v>
      </c>
      <c r="I3325">
        <v>5868</v>
      </c>
      <c r="J3325">
        <v>5</v>
      </c>
      <c r="K3325">
        <v>15</v>
      </c>
      <c r="L3325" t="s">
        <v>97</v>
      </c>
      <c r="M3325" t="s">
        <v>23</v>
      </c>
      <c r="N3325" t="s">
        <v>23</v>
      </c>
      <c r="O3325" t="s">
        <v>25</v>
      </c>
      <c r="P3325" t="s">
        <v>164</v>
      </c>
      <c r="Q3325" t="s">
        <v>27</v>
      </c>
      <c r="R3325" t="s">
        <v>434</v>
      </c>
      <c r="S3325" t="s">
        <v>7898</v>
      </c>
    </row>
    <row r="3326" spans="1:21">
      <c r="A3326" t="s">
        <v>7899</v>
      </c>
      <c r="B3326" s="1">
        <v>44270</v>
      </c>
      <c r="C3326" t="s">
        <v>33</v>
      </c>
      <c r="D3326">
        <v>79</v>
      </c>
      <c r="E3326" t="s">
        <v>23</v>
      </c>
      <c r="F3326">
        <v>0</v>
      </c>
      <c r="G3326">
        <v>3</v>
      </c>
      <c r="H3326" t="s">
        <v>3686</v>
      </c>
      <c r="I3326">
        <v>5295</v>
      </c>
      <c r="J3326">
        <v>1</v>
      </c>
      <c r="K3326">
        <v>53</v>
      </c>
      <c r="M3326" t="s">
        <v>23</v>
      </c>
      <c r="N3326" t="s">
        <v>39</v>
      </c>
      <c r="P3326" t="s">
        <v>164</v>
      </c>
      <c r="Q3326" t="s">
        <v>50</v>
      </c>
      <c r="R3326" t="s">
        <v>1070</v>
      </c>
      <c r="S3326" t="s">
        <v>7900</v>
      </c>
    </row>
    <row r="3327" spans="1:21">
      <c r="A3327" t="s">
        <v>7901</v>
      </c>
      <c r="B3327" s="1">
        <v>45302</v>
      </c>
      <c r="C3327" t="s">
        <v>22</v>
      </c>
      <c r="D3327">
        <v>66</v>
      </c>
      <c r="E3327" t="s">
        <v>39</v>
      </c>
      <c r="F3327">
        <v>0</v>
      </c>
      <c r="G3327">
        <v>3</v>
      </c>
      <c r="H3327" t="s">
        <v>3686</v>
      </c>
      <c r="I3327">
        <v>4447</v>
      </c>
      <c r="J3327">
        <v>0</v>
      </c>
      <c r="K3327">
        <v>19</v>
      </c>
      <c r="M3327" t="s">
        <v>23</v>
      </c>
      <c r="N3327" t="s">
        <v>23</v>
      </c>
      <c r="O3327" t="s">
        <v>25</v>
      </c>
      <c r="P3327" t="s">
        <v>26</v>
      </c>
      <c r="Q3327" t="s">
        <v>27</v>
      </c>
      <c r="R3327" t="s">
        <v>7788</v>
      </c>
      <c r="S3327" t="s">
        <v>7902</v>
      </c>
    </row>
    <row r="3328" spans="1:21">
      <c r="A3328" t="s">
        <v>7903</v>
      </c>
      <c r="B3328" s="1">
        <v>45548</v>
      </c>
      <c r="C3328" t="s">
        <v>33</v>
      </c>
      <c r="D3328">
        <v>48</v>
      </c>
      <c r="E3328" t="s">
        <v>39</v>
      </c>
      <c r="F3328">
        <v>2</v>
      </c>
      <c r="G3328">
        <v>3</v>
      </c>
      <c r="H3328" t="s">
        <v>24</v>
      </c>
      <c r="I3328">
        <v>5674</v>
      </c>
      <c r="J3328">
        <v>0</v>
      </c>
      <c r="K3328">
        <v>11</v>
      </c>
      <c r="M3328" t="s">
        <v>23</v>
      </c>
      <c r="N3328" t="s">
        <v>23</v>
      </c>
      <c r="O3328" t="s">
        <v>56</v>
      </c>
      <c r="P3328" t="s">
        <v>26</v>
      </c>
      <c r="Q3328" t="s">
        <v>27</v>
      </c>
      <c r="R3328" t="s">
        <v>7904</v>
      </c>
      <c r="S3328" t="s">
        <v>7905</v>
      </c>
      <c r="T3328" t="s">
        <v>30</v>
      </c>
      <c r="U3328" t="s">
        <v>106</v>
      </c>
    </row>
    <row r="3329" spans="1:21">
      <c r="A3329" t="s">
        <v>7906</v>
      </c>
      <c r="B3329" s="1">
        <v>45829</v>
      </c>
      <c r="C3329" t="s">
        <v>33</v>
      </c>
      <c r="D3329">
        <v>23</v>
      </c>
      <c r="E3329" t="s">
        <v>23</v>
      </c>
      <c r="F3329">
        <v>0</v>
      </c>
      <c r="G3329">
        <v>3</v>
      </c>
      <c r="H3329" t="s">
        <v>24</v>
      </c>
      <c r="I3329">
        <v>5482</v>
      </c>
      <c r="J3329">
        <v>1</v>
      </c>
      <c r="K3329">
        <v>2</v>
      </c>
      <c r="M3329" t="s">
        <v>39</v>
      </c>
      <c r="N3329" t="s">
        <v>23</v>
      </c>
      <c r="O3329" t="s">
        <v>56</v>
      </c>
      <c r="P3329" t="s">
        <v>26</v>
      </c>
      <c r="Q3329" t="s">
        <v>27</v>
      </c>
      <c r="R3329" t="s">
        <v>3337</v>
      </c>
      <c r="S3329" t="s">
        <v>5660</v>
      </c>
      <c r="T3329" t="s">
        <v>30</v>
      </c>
      <c r="U3329" t="s">
        <v>69</v>
      </c>
    </row>
    <row r="3330" spans="1:21">
      <c r="A3330" t="s">
        <v>7907</v>
      </c>
      <c r="B3330" s="1">
        <v>45741</v>
      </c>
      <c r="C3330" t="s">
        <v>33</v>
      </c>
      <c r="D3330">
        <v>30</v>
      </c>
      <c r="E3330" t="s">
        <v>39</v>
      </c>
      <c r="F3330">
        <v>0</v>
      </c>
      <c r="G3330">
        <v>3</v>
      </c>
      <c r="H3330" t="s">
        <v>24</v>
      </c>
      <c r="I3330">
        <v>4584</v>
      </c>
      <c r="J3330">
        <v>0</v>
      </c>
      <c r="K3330">
        <v>5</v>
      </c>
      <c r="L3330" t="s">
        <v>48</v>
      </c>
      <c r="M3330" t="s">
        <v>23</v>
      </c>
      <c r="N3330" t="s">
        <v>23</v>
      </c>
      <c r="O3330" t="s">
        <v>25</v>
      </c>
      <c r="P3330" t="s">
        <v>26</v>
      </c>
      <c r="Q3330" t="s">
        <v>27</v>
      </c>
      <c r="R3330" t="s">
        <v>2145</v>
      </c>
      <c r="S3330" t="s">
        <v>7908</v>
      </c>
      <c r="T3330" t="s">
        <v>64</v>
      </c>
      <c r="U3330" t="s">
        <v>234</v>
      </c>
    </row>
    <row r="3331" spans="1:21">
      <c r="A3331" t="s">
        <v>7909</v>
      </c>
      <c r="B3331" s="1">
        <v>45841</v>
      </c>
      <c r="C3331" t="s">
        <v>33</v>
      </c>
      <c r="D3331">
        <v>47</v>
      </c>
      <c r="E3331" t="s">
        <v>39</v>
      </c>
      <c r="F3331">
        <v>0</v>
      </c>
      <c r="G3331">
        <v>3</v>
      </c>
      <c r="H3331" t="s">
        <v>24</v>
      </c>
      <c r="I3331">
        <v>3351</v>
      </c>
      <c r="J3331">
        <v>0</v>
      </c>
      <c r="K3331">
        <v>1</v>
      </c>
      <c r="L3331" t="s">
        <v>48</v>
      </c>
      <c r="M3331" t="s">
        <v>39</v>
      </c>
      <c r="N3331" t="s">
        <v>23</v>
      </c>
      <c r="O3331" t="s">
        <v>56</v>
      </c>
      <c r="P3331" t="s">
        <v>26</v>
      </c>
      <c r="Q3331" t="s">
        <v>27</v>
      </c>
      <c r="R3331" t="s">
        <v>6941</v>
      </c>
      <c r="S3331" t="s">
        <v>6941</v>
      </c>
      <c r="T3331" t="s">
        <v>59</v>
      </c>
      <c r="U3331" t="s">
        <v>60</v>
      </c>
    </row>
    <row r="3332" spans="1:21">
      <c r="A3332" t="s">
        <v>7910</v>
      </c>
      <c r="B3332" s="1">
        <v>45847</v>
      </c>
      <c r="C3332" t="s">
        <v>33</v>
      </c>
      <c r="D3332">
        <v>31</v>
      </c>
      <c r="E3332" t="s">
        <v>39</v>
      </c>
      <c r="F3332">
        <v>0</v>
      </c>
      <c r="G3332">
        <v>3</v>
      </c>
      <c r="H3332" t="s">
        <v>24</v>
      </c>
      <c r="I3332">
        <v>5955</v>
      </c>
      <c r="J3332">
        <v>0</v>
      </c>
      <c r="K3332">
        <v>1</v>
      </c>
      <c r="L3332" t="s">
        <v>48</v>
      </c>
      <c r="M3332" t="s">
        <v>23</v>
      </c>
      <c r="N3332" t="s">
        <v>23</v>
      </c>
      <c r="O3332" t="s">
        <v>49</v>
      </c>
      <c r="P3332" t="s">
        <v>26</v>
      </c>
      <c r="Q3332" t="s">
        <v>27</v>
      </c>
      <c r="R3332" t="s">
        <v>4790</v>
      </c>
      <c r="S3332" t="s">
        <v>7911</v>
      </c>
      <c r="T3332" t="s">
        <v>30</v>
      </c>
      <c r="U3332" t="s">
        <v>69</v>
      </c>
    </row>
    <row r="3333" spans="1:21">
      <c r="A3333" t="s">
        <v>7912</v>
      </c>
      <c r="B3333" s="1">
        <v>45599</v>
      </c>
      <c r="C3333" t="s">
        <v>33</v>
      </c>
      <c r="D3333">
        <v>53</v>
      </c>
      <c r="E3333" t="s">
        <v>39</v>
      </c>
      <c r="F3333">
        <v>0</v>
      </c>
      <c r="G3333">
        <v>3</v>
      </c>
      <c r="H3333" t="s">
        <v>24</v>
      </c>
      <c r="I3333">
        <v>2578</v>
      </c>
      <c r="J3333">
        <v>0</v>
      </c>
      <c r="K3333">
        <v>9</v>
      </c>
      <c r="L3333" t="s">
        <v>48</v>
      </c>
      <c r="M3333" t="s">
        <v>23</v>
      </c>
      <c r="N3333" t="s">
        <v>23</v>
      </c>
      <c r="O3333" t="s">
        <v>25</v>
      </c>
      <c r="P3333" t="s">
        <v>26</v>
      </c>
      <c r="Q3333" t="s">
        <v>27</v>
      </c>
      <c r="R3333" t="s">
        <v>773</v>
      </c>
      <c r="S3333" t="s">
        <v>7913</v>
      </c>
      <c r="T3333" t="s">
        <v>36</v>
      </c>
      <c r="U3333" t="s">
        <v>46</v>
      </c>
    </row>
    <row r="3334" spans="1:21">
      <c r="A3334" t="s">
        <v>7914</v>
      </c>
      <c r="B3334" s="1">
        <v>43975</v>
      </c>
      <c r="C3334" t="s">
        <v>33</v>
      </c>
      <c r="D3334">
        <v>36</v>
      </c>
      <c r="E3334" t="s">
        <v>39</v>
      </c>
      <c r="F3334">
        <v>0</v>
      </c>
      <c r="G3334">
        <v>3</v>
      </c>
      <c r="H3334" t="s">
        <v>3686</v>
      </c>
      <c r="I3334">
        <v>4595</v>
      </c>
      <c r="J3334">
        <v>0</v>
      </c>
      <c r="K3334">
        <v>63</v>
      </c>
      <c r="L3334" t="s">
        <v>142</v>
      </c>
      <c r="M3334" t="s">
        <v>23</v>
      </c>
      <c r="N3334" t="s">
        <v>23</v>
      </c>
      <c r="O3334" t="s">
        <v>49</v>
      </c>
      <c r="P3334" t="s">
        <v>164</v>
      </c>
      <c r="Q3334" t="s">
        <v>50</v>
      </c>
      <c r="R3334" t="s">
        <v>218</v>
      </c>
      <c r="S3334" t="s">
        <v>7915</v>
      </c>
    </row>
    <row r="3335" spans="1:21">
      <c r="A3335" t="s">
        <v>7916</v>
      </c>
      <c r="B3335" s="1">
        <v>44456</v>
      </c>
      <c r="C3335" t="s">
        <v>33</v>
      </c>
      <c r="D3335">
        <v>34</v>
      </c>
      <c r="E3335" t="s">
        <v>23</v>
      </c>
      <c r="F3335">
        <v>0</v>
      </c>
      <c r="G3335">
        <v>3</v>
      </c>
      <c r="H3335" t="s">
        <v>3686</v>
      </c>
      <c r="I3335">
        <v>4488</v>
      </c>
      <c r="J3335">
        <v>3</v>
      </c>
      <c r="K3335">
        <v>47</v>
      </c>
      <c r="L3335" t="s">
        <v>142</v>
      </c>
      <c r="M3335" t="s">
        <v>23</v>
      </c>
      <c r="N3335" t="s">
        <v>23</v>
      </c>
      <c r="O3335" t="s">
        <v>25</v>
      </c>
      <c r="P3335" t="s">
        <v>26</v>
      </c>
      <c r="Q3335" t="s">
        <v>27</v>
      </c>
      <c r="R3335" t="s">
        <v>398</v>
      </c>
      <c r="S3335" t="s">
        <v>7917</v>
      </c>
    </row>
    <row r="3336" spans="1:21">
      <c r="A3336" t="s">
        <v>7918</v>
      </c>
      <c r="B3336" s="1">
        <v>44830</v>
      </c>
      <c r="C3336" t="s">
        <v>22</v>
      </c>
      <c r="D3336">
        <v>24</v>
      </c>
      <c r="E3336" t="s">
        <v>39</v>
      </c>
      <c r="F3336">
        <v>0</v>
      </c>
      <c r="G3336">
        <v>3</v>
      </c>
      <c r="H3336" t="s">
        <v>3686</v>
      </c>
      <c r="I3336">
        <v>2075</v>
      </c>
      <c r="J3336">
        <v>0</v>
      </c>
      <c r="K3336">
        <v>35</v>
      </c>
      <c r="M3336" t="s">
        <v>23</v>
      </c>
      <c r="N3336" t="s">
        <v>23</v>
      </c>
      <c r="O3336" t="s">
        <v>49</v>
      </c>
      <c r="P3336" t="s">
        <v>202</v>
      </c>
      <c r="Q3336" t="s">
        <v>84</v>
      </c>
      <c r="R3336" t="s">
        <v>5292</v>
      </c>
      <c r="S3336" t="s">
        <v>7919</v>
      </c>
    </row>
    <row r="3337" spans="1:21">
      <c r="A3337" t="s">
        <v>7920</v>
      </c>
      <c r="B3337" s="1">
        <v>43703</v>
      </c>
      <c r="C3337" t="s">
        <v>22</v>
      </c>
      <c r="D3337">
        <v>47</v>
      </c>
      <c r="E3337" t="s">
        <v>23</v>
      </c>
      <c r="F3337">
        <v>1</v>
      </c>
      <c r="G3337">
        <v>3</v>
      </c>
      <c r="H3337" t="s">
        <v>3686</v>
      </c>
      <c r="I3337">
        <v>6486</v>
      </c>
      <c r="J3337">
        <v>2</v>
      </c>
      <c r="K3337">
        <v>72</v>
      </c>
      <c r="M3337" t="s">
        <v>23</v>
      </c>
      <c r="N3337" t="s">
        <v>23</v>
      </c>
      <c r="O3337" t="s">
        <v>25</v>
      </c>
      <c r="P3337" t="s">
        <v>164</v>
      </c>
      <c r="Q3337" t="s">
        <v>50</v>
      </c>
      <c r="R3337" t="s">
        <v>7921</v>
      </c>
      <c r="S3337" t="s">
        <v>7922</v>
      </c>
    </row>
    <row r="3338" spans="1:21">
      <c r="A3338" t="s">
        <v>7923</v>
      </c>
      <c r="B3338" s="1">
        <v>45404</v>
      </c>
      <c r="C3338" t="s">
        <v>33</v>
      </c>
      <c r="D3338">
        <v>49</v>
      </c>
      <c r="E3338" t="s">
        <v>23</v>
      </c>
      <c r="F3338">
        <v>1</v>
      </c>
      <c r="G3338">
        <v>3</v>
      </c>
      <c r="H3338" t="s">
        <v>3686</v>
      </c>
      <c r="I3338">
        <v>2683</v>
      </c>
      <c r="J3338">
        <v>8</v>
      </c>
      <c r="K3338">
        <v>16</v>
      </c>
      <c r="L3338" t="s">
        <v>97</v>
      </c>
      <c r="M3338" t="s">
        <v>23</v>
      </c>
      <c r="N3338" t="s">
        <v>23</v>
      </c>
      <c r="O3338" t="s">
        <v>25</v>
      </c>
      <c r="P3338" t="s">
        <v>26</v>
      </c>
      <c r="Q3338" t="s">
        <v>27</v>
      </c>
      <c r="R3338" t="s">
        <v>1781</v>
      </c>
      <c r="S3338" t="s">
        <v>7924</v>
      </c>
    </row>
    <row r="3339" spans="1:21">
      <c r="A3339" t="s">
        <v>7925</v>
      </c>
      <c r="B3339" s="1">
        <v>44176</v>
      </c>
      <c r="C3339" t="s">
        <v>22</v>
      </c>
      <c r="D3339">
        <v>53</v>
      </c>
      <c r="E3339" t="s">
        <v>23</v>
      </c>
      <c r="F3339">
        <v>0</v>
      </c>
      <c r="G3339">
        <v>3</v>
      </c>
      <c r="H3339" t="s">
        <v>3686</v>
      </c>
      <c r="I3339">
        <v>5800</v>
      </c>
      <c r="J3339">
        <v>1</v>
      </c>
      <c r="K3339">
        <v>56</v>
      </c>
      <c r="M3339" t="s">
        <v>23</v>
      </c>
      <c r="N3339" t="s">
        <v>23</v>
      </c>
      <c r="O3339" t="s">
        <v>25</v>
      </c>
      <c r="P3339" t="s">
        <v>202</v>
      </c>
      <c r="Q3339" t="s">
        <v>27</v>
      </c>
      <c r="R3339" t="s">
        <v>5928</v>
      </c>
      <c r="S3339" t="s">
        <v>7926</v>
      </c>
    </row>
    <row r="3340" spans="1:21">
      <c r="A3340" t="s">
        <v>7927</v>
      </c>
      <c r="B3340" s="1">
        <v>45391</v>
      </c>
      <c r="C3340" t="s">
        <v>22</v>
      </c>
      <c r="D3340">
        <v>21</v>
      </c>
      <c r="E3340" t="s">
        <v>39</v>
      </c>
      <c r="F3340">
        <v>0</v>
      </c>
      <c r="G3340">
        <v>3</v>
      </c>
      <c r="H3340" t="s">
        <v>3686</v>
      </c>
      <c r="I3340">
        <v>2893</v>
      </c>
      <c r="J3340">
        <v>0</v>
      </c>
      <c r="K3340">
        <v>16</v>
      </c>
      <c r="M3340" t="s">
        <v>23</v>
      </c>
      <c r="N3340" t="s">
        <v>23</v>
      </c>
      <c r="O3340" t="s">
        <v>25</v>
      </c>
      <c r="P3340" t="s">
        <v>26</v>
      </c>
      <c r="Q3340" t="s">
        <v>50</v>
      </c>
      <c r="R3340" t="s">
        <v>325</v>
      </c>
      <c r="S3340" t="s">
        <v>7928</v>
      </c>
    </row>
    <row r="3341" spans="1:21">
      <c r="A3341" t="s">
        <v>7929</v>
      </c>
      <c r="B3341" s="1">
        <v>43744</v>
      </c>
      <c r="C3341" t="s">
        <v>22</v>
      </c>
      <c r="D3341">
        <v>28</v>
      </c>
      <c r="E3341" t="s">
        <v>23</v>
      </c>
      <c r="F3341">
        <v>0</v>
      </c>
      <c r="G3341">
        <v>3</v>
      </c>
      <c r="H3341" t="s">
        <v>3686</v>
      </c>
      <c r="I3341">
        <v>5715</v>
      </c>
      <c r="J3341">
        <v>10</v>
      </c>
      <c r="K3341">
        <v>70</v>
      </c>
      <c r="L3341" t="s">
        <v>316</v>
      </c>
      <c r="M3341" t="s">
        <v>23</v>
      </c>
      <c r="N3341" t="s">
        <v>23</v>
      </c>
      <c r="O3341" t="s">
        <v>49</v>
      </c>
      <c r="P3341" t="s">
        <v>164</v>
      </c>
      <c r="Q3341" t="s">
        <v>50</v>
      </c>
      <c r="R3341" t="s">
        <v>595</v>
      </c>
      <c r="S3341" t="s">
        <v>7930</v>
      </c>
    </row>
    <row r="3342" spans="1:21">
      <c r="A3342" t="s">
        <v>7931</v>
      </c>
      <c r="B3342" s="1">
        <v>43691</v>
      </c>
      <c r="C3342" t="s">
        <v>33</v>
      </c>
      <c r="D3342">
        <v>44</v>
      </c>
      <c r="E3342" t="s">
        <v>23</v>
      </c>
      <c r="F3342">
        <v>0</v>
      </c>
      <c r="G3342">
        <v>3</v>
      </c>
      <c r="H3342" t="s">
        <v>3686</v>
      </c>
      <c r="I3342">
        <v>5678</v>
      </c>
      <c r="J3342">
        <v>7</v>
      </c>
      <c r="K3342">
        <v>72</v>
      </c>
      <c r="M3342" t="s">
        <v>23</v>
      </c>
      <c r="N3342" t="s">
        <v>23</v>
      </c>
      <c r="O3342" t="s">
        <v>25</v>
      </c>
      <c r="P3342" t="s">
        <v>164</v>
      </c>
      <c r="Q3342" t="s">
        <v>50</v>
      </c>
      <c r="R3342" t="s">
        <v>2286</v>
      </c>
      <c r="S3342" t="s">
        <v>7932</v>
      </c>
    </row>
    <row r="3343" spans="1:21">
      <c r="A3343" t="s">
        <v>7933</v>
      </c>
      <c r="B3343" s="1">
        <v>44920</v>
      </c>
      <c r="C3343" t="s">
        <v>33</v>
      </c>
      <c r="D3343">
        <v>54</v>
      </c>
      <c r="E3343" t="s">
        <v>23</v>
      </c>
      <c r="F3343">
        <v>1</v>
      </c>
      <c r="G3343">
        <v>3</v>
      </c>
      <c r="H3343" t="s">
        <v>3686</v>
      </c>
      <c r="I3343">
        <v>5324</v>
      </c>
      <c r="J3343">
        <v>1</v>
      </c>
      <c r="K3343">
        <v>32</v>
      </c>
      <c r="L3343" t="s">
        <v>40</v>
      </c>
      <c r="M3343" t="s">
        <v>23</v>
      </c>
      <c r="N3343" t="s">
        <v>23</v>
      </c>
      <c r="O3343" t="s">
        <v>56</v>
      </c>
      <c r="P3343" t="s">
        <v>26</v>
      </c>
      <c r="Q3343" t="s">
        <v>27</v>
      </c>
      <c r="R3343" t="s">
        <v>7934</v>
      </c>
      <c r="S3343" t="s">
        <v>7935</v>
      </c>
    </row>
    <row r="3344" spans="1:21">
      <c r="A3344" t="s">
        <v>7936</v>
      </c>
      <c r="B3344" s="1">
        <v>45281</v>
      </c>
      <c r="C3344" t="s">
        <v>33</v>
      </c>
      <c r="D3344">
        <v>21</v>
      </c>
      <c r="E3344" t="s">
        <v>23</v>
      </c>
      <c r="F3344">
        <v>3</v>
      </c>
      <c r="G3344">
        <v>3</v>
      </c>
      <c r="H3344" t="s">
        <v>3686</v>
      </c>
      <c r="I3344">
        <v>3402</v>
      </c>
      <c r="J3344">
        <v>4</v>
      </c>
      <c r="K3344">
        <v>20</v>
      </c>
      <c r="M3344" t="s">
        <v>23</v>
      </c>
      <c r="N3344" t="s">
        <v>39</v>
      </c>
      <c r="P3344" t="s">
        <v>26</v>
      </c>
      <c r="Q3344" t="s">
        <v>27</v>
      </c>
      <c r="R3344" t="s">
        <v>657</v>
      </c>
      <c r="S3344" t="s">
        <v>7937</v>
      </c>
    </row>
    <row r="3345" spans="1:19">
      <c r="A3345" t="s">
        <v>7938</v>
      </c>
      <c r="B3345" s="1">
        <v>45510</v>
      </c>
      <c r="C3345" t="s">
        <v>33</v>
      </c>
      <c r="D3345">
        <v>20</v>
      </c>
      <c r="E3345" t="s">
        <v>39</v>
      </c>
      <c r="F3345">
        <v>0</v>
      </c>
      <c r="G3345">
        <v>3</v>
      </c>
      <c r="H3345" t="s">
        <v>3686</v>
      </c>
      <c r="I3345">
        <v>5007</v>
      </c>
      <c r="J3345">
        <v>0</v>
      </c>
      <c r="K3345">
        <v>12</v>
      </c>
      <c r="L3345" t="s">
        <v>97</v>
      </c>
      <c r="M3345" t="s">
        <v>23</v>
      </c>
      <c r="N3345" t="s">
        <v>23</v>
      </c>
      <c r="O3345" t="s">
        <v>49</v>
      </c>
      <c r="P3345" t="s">
        <v>26</v>
      </c>
      <c r="Q3345" t="s">
        <v>27</v>
      </c>
      <c r="R3345" t="s">
        <v>793</v>
      </c>
      <c r="S3345" t="s">
        <v>7939</v>
      </c>
    </row>
    <row r="3346" spans="1:19">
      <c r="A3346" t="s">
        <v>7940</v>
      </c>
      <c r="B3346" s="1">
        <v>45006</v>
      </c>
      <c r="C3346" t="s">
        <v>22</v>
      </c>
      <c r="D3346">
        <v>62</v>
      </c>
      <c r="E3346" t="s">
        <v>23</v>
      </c>
      <c r="F3346">
        <v>0</v>
      </c>
      <c r="G3346">
        <v>3</v>
      </c>
      <c r="H3346" t="s">
        <v>3686</v>
      </c>
      <c r="I3346">
        <v>2568</v>
      </c>
      <c r="J3346">
        <v>4</v>
      </c>
      <c r="K3346">
        <v>29</v>
      </c>
      <c r="M3346" t="s">
        <v>23</v>
      </c>
      <c r="N3346" t="s">
        <v>23</v>
      </c>
      <c r="O3346" t="s">
        <v>25</v>
      </c>
      <c r="P3346" t="s">
        <v>26</v>
      </c>
      <c r="Q3346" t="s">
        <v>27</v>
      </c>
      <c r="R3346" t="s">
        <v>748</v>
      </c>
      <c r="S3346" t="s">
        <v>7941</v>
      </c>
    </row>
    <row r="3347" spans="1:19">
      <c r="A3347" t="s">
        <v>7942</v>
      </c>
      <c r="B3347" s="1">
        <v>45790</v>
      </c>
      <c r="C3347" t="s">
        <v>33</v>
      </c>
      <c r="D3347">
        <v>52</v>
      </c>
      <c r="E3347" t="s">
        <v>39</v>
      </c>
      <c r="F3347">
        <v>0</v>
      </c>
      <c r="G3347">
        <v>3</v>
      </c>
      <c r="H3347" t="s">
        <v>3751</v>
      </c>
      <c r="I3347">
        <v>2813</v>
      </c>
      <c r="J3347">
        <v>0</v>
      </c>
      <c r="K3347">
        <v>3</v>
      </c>
      <c r="M3347" t="s">
        <v>23</v>
      </c>
      <c r="N3347" t="s">
        <v>23</v>
      </c>
      <c r="O3347" t="s">
        <v>25</v>
      </c>
      <c r="P3347" t="s">
        <v>26</v>
      </c>
      <c r="Q3347" t="s">
        <v>27</v>
      </c>
      <c r="R3347" t="s">
        <v>4901</v>
      </c>
      <c r="S3347" t="s">
        <v>7943</v>
      </c>
    </row>
    <row r="3348" spans="1:19">
      <c r="A3348" t="s">
        <v>7944</v>
      </c>
      <c r="B3348" s="1">
        <v>45786</v>
      </c>
      <c r="C3348" t="s">
        <v>22</v>
      </c>
      <c r="D3348">
        <v>42</v>
      </c>
      <c r="E3348" t="s">
        <v>39</v>
      </c>
      <c r="F3348">
        <v>0</v>
      </c>
      <c r="G3348">
        <v>3</v>
      </c>
      <c r="H3348" t="s">
        <v>3751</v>
      </c>
      <c r="I3348">
        <v>5653</v>
      </c>
      <c r="J3348">
        <v>0</v>
      </c>
      <c r="K3348">
        <v>3</v>
      </c>
      <c r="L3348" t="s">
        <v>48</v>
      </c>
      <c r="M3348" t="s">
        <v>23</v>
      </c>
      <c r="N3348" t="s">
        <v>23</v>
      </c>
      <c r="O3348" t="s">
        <v>25</v>
      </c>
      <c r="P3348" t="s">
        <v>26</v>
      </c>
      <c r="Q3348" t="s">
        <v>27</v>
      </c>
      <c r="R3348" t="s">
        <v>3569</v>
      </c>
      <c r="S3348" t="s">
        <v>7945</v>
      </c>
    </row>
    <row r="3349" spans="1:19">
      <c r="A3349" t="s">
        <v>7946</v>
      </c>
      <c r="B3349" s="1">
        <v>44965</v>
      </c>
      <c r="C3349" t="s">
        <v>22</v>
      </c>
      <c r="D3349">
        <v>58</v>
      </c>
      <c r="E3349" t="s">
        <v>23</v>
      </c>
      <c r="F3349">
        <v>3</v>
      </c>
      <c r="G3349">
        <v>3</v>
      </c>
      <c r="H3349" t="s">
        <v>3686</v>
      </c>
      <c r="I3349">
        <v>3047</v>
      </c>
      <c r="J3349">
        <v>6</v>
      </c>
      <c r="K3349">
        <v>30</v>
      </c>
      <c r="M3349" t="s">
        <v>23</v>
      </c>
      <c r="N3349" t="s">
        <v>39</v>
      </c>
      <c r="P3349" t="s">
        <v>164</v>
      </c>
      <c r="Q3349" t="s">
        <v>50</v>
      </c>
      <c r="R3349" t="s">
        <v>7947</v>
      </c>
      <c r="S3349" t="s">
        <v>7948</v>
      </c>
    </row>
    <row r="3350" spans="1:19">
      <c r="A3350" t="s">
        <v>7949</v>
      </c>
      <c r="B3350" s="1">
        <v>44976</v>
      </c>
      <c r="C3350" t="s">
        <v>22</v>
      </c>
      <c r="D3350">
        <v>35</v>
      </c>
      <c r="E3350" t="s">
        <v>39</v>
      </c>
      <c r="F3350">
        <v>0</v>
      </c>
      <c r="G3350">
        <v>3</v>
      </c>
      <c r="H3350" t="s">
        <v>3686</v>
      </c>
      <c r="I3350">
        <v>5445</v>
      </c>
      <c r="J3350">
        <v>0</v>
      </c>
      <c r="K3350">
        <v>30</v>
      </c>
      <c r="L3350" t="s">
        <v>40</v>
      </c>
      <c r="M3350" t="s">
        <v>23</v>
      </c>
      <c r="N3350" t="s">
        <v>23</v>
      </c>
      <c r="O3350" t="s">
        <v>56</v>
      </c>
      <c r="P3350" t="s">
        <v>164</v>
      </c>
      <c r="Q3350" t="s">
        <v>84</v>
      </c>
      <c r="R3350" t="s">
        <v>1968</v>
      </c>
      <c r="S3350" t="s">
        <v>7950</v>
      </c>
    </row>
    <row r="3351" spans="1:19">
      <c r="A3351" t="s">
        <v>7951</v>
      </c>
      <c r="B3351" s="1">
        <v>43790</v>
      </c>
      <c r="C3351" t="s">
        <v>22</v>
      </c>
      <c r="D3351">
        <v>41</v>
      </c>
      <c r="E3351" t="s">
        <v>23</v>
      </c>
      <c r="F3351">
        <v>0</v>
      </c>
      <c r="G3351">
        <v>3</v>
      </c>
      <c r="H3351" t="s">
        <v>3686</v>
      </c>
      <c r="I3351">
        <v>5345</v>
      </c>
      <c r="J3351">
        <v>10</v>
      </c>
      <c r="K3351">
        <v>69</v>
      </c>
      <c r="M3351" t="s">
        <v>23</v>
      </c>
      <c r="N3351" t="s">
        <v>23</v>
      </c>
      <c r="O3351" t="s">
        <v>49</v>
      </c>
      <c r="P3351" t="s">
        <v>164</v>
      </c>
      <c r="Q3351" t="s">
        <v>50</v>
      </c>
      <c r="R3351" t="s">
        <v>334</v>
      </c>
      <c r="S3351" t="s">
        <v>7952</v>
      </c>
    </row>
    <row r="3352" spans="1:19">
      <c r="A3352" t="s">
        <v>7953</v>
      </c>
      <c r="B3352" s="1">
        <v>43810</v>
      </c>
      <c r="C3352" t="s">
        <v>22</v>
      </c>
      <c r="D3352">
        <v>47</v>
      </c>
      <c r="E3352" t="s">
        <v>23</v>
      </c>
      <c r="F3352">
        <v>3</v>
      </c>
      <c r="G3352">
        <v>3</v>
      </c>
      <c r="H3352" t="s">
        <v>3686</v>
      </c>
      <c r="I3352">
        <v>6492</v>
      </c>
      <c r="J3352">
        <v>4</v>
      </c>
      <c r="K3352">
        <v>68</v>
      </c>
      <c r="L3352" t="s">
        <v>316</v>
      </c>
      <c r="M3352" t="s">
        <v>23</v>
      </c>
      <c r="N3352" t="s">
        <v>39</v>
      </c>
      <c r="P3352" t="s">
        <v>164</v>
      </c>
      <c r="Q3352" t="s">
        <v>27</v>
      </c>
      <c r="R3352" t="s">
        <v>869</v>
      </c>
      <c r="S3352" t="s">
        <v>7954</v>
      </c>
    </row>
    <row r="3353" spans="1:19">
      <c r="A3353" t="s">
        <v>7955</v>
      </c>
      <c r="B3353" s="1">
        <v>45751</v>
      </c>
      <c r="C3353" t="s">
        <v>33</v>
      </c>
      <c r="D3353">
        <v>26</v>
      </c>
      <c r="E3353" t="s">
        <v>39</v>
      </c>
      <c r="F3353">
        <v>0</v>
      </c>
      <c r="G3353">
        <v>3</v>
      </c>
      <c r="H3353" t="s">
        <v>3686</v>
      </c>
      <c r="I3353">
        <v>3132</v>
      </c>
      <c r="J3353">
        <v>0</v>
      </c>
      <c r="K3353">
        <v>4</v>
      </c>
      <c r="M3353" t="s">
        <v>23</v>
      </c>
      <c r="N3353" t="s">
        <v>23</v>
      </c>
      <c r="O3353" t="s">
        <v>25</v>
      </c>
      <c r="P3353" t="s">
        <v>26</v>
      </c>
      <c r="Q3353" t="s">
        <v>50</v>
      </c>
      <c r="R3353" t="s">
        <v>569</v>
      </c>
      <c r="S3353" t="s">
        <v>7956</v>
      </c>
    </row>
    <row r="3354" spans="1:19">
      <c r="A3354" t="s">
        <v>7957</v>
      </c>
      <c r="B3354" s="1">
        <v>43825</v>
      </c>
      <c r="C3354" t="s">
        <v>33</v>
      </c>
      <c r="D3354">
        <v>21</v>
      </c>
      <c r="E3354" t="s">
        <v>39</v>
      </c>
      <c r="F3354">
        <v>0</v>
      </c>
      <c r="G3354">
        <v>3</v>
      </c>
      <c r="H3354" t="s">
        <v>3686</v>
      </c>
      <c r="I3354">
        <v>5308</v>
      </c>
      <c r="J3354">
        <v>0</v>
      </c>
      <c r="K3354">
        <v>68</v>
      </c>
      <c r="L3354" t="s">
        <v>316</v>
      </c>
      <c r="M3354" t="s">
        <v>23</v>
      </c>
      <c r="N3354" t="s">
        <v>23</v>
      </c>
      <c r="O3354" t="s">
        <v>56</v>
      </c>
      <c r="P3354" t="s">
        <v>164</v>
      </c>
      <c r="Q3354" t="s">
        <v>50</v>
      </c>
      <c r="R3354" t="s">
        <v>1355</v>
      </c>
      <c r="S3354" t="s">
        <v>7958</v>
      </c>
    </row>
    <row r="3355" spans="1:19">
      <c r="A3355" t="s">
        <v>7959</v>
      </c>
      <c r="B3355" s="1">
        <v>43943</v>
      </c>
      <c r="C3355" t="s">
        <v>33</v>
      </c>
      <c r="D3355">
        <v>31</v>
      </c>
      <c r="E3355" t="s">
        <v>23</v>
      </c>
      <c r="F3355">
        <v>2</v>
      </c>
      <c r="G3355">
        <v>3</v>
      </c>
      <c r="H3355" t="s">
        <v>3686</v>
      </c>
      <c r="I3355">
        <v>4915</v>
      </c>
      <c r="J3355">
        <v>0</v>
      </c>
      <c r="K3355">
        <v>64</v>
      </c>
      <c r="L3355" t="s">
        <v>142</v>
      </c>
      <c r="M3355" t="s">
        <v>23</v>
      </c>
      <c r="N3355" t="s">
        <v>23</v>
      </c>
      <c r="O3355" t="s">
        <v>25</v>
      </c>
      <c r="P3355" t="s">
        <v>26</v>
      </c>
      <c r="Q3355" t="s">
        <v>27</v>
      </c>
      <c r="R3355" t="s">
        <v>2576</v>
      </c>
      <c r="S3355" t="s">
        <v>7960</v>
      </c>
    </row>
    <row r="3356" spans="1:19">
      <c r="A3356" t="s">
        <v>7961</v>
      </c>
      <c r="B3356" s="1">
        <v>44988</v>
      </c>
      <c r="C3356" t="s">
        <v>22</v>
      </c>
      <c r="D3356">
        <v>62</v>
      </c>
      <c r="E3356" t="s">
        <v>23</v>
      </c>
      <c r="F3356">
        <v>3</v>
      </c>
      <c r="G3356">
        <v>3</v>
      </c>
      <c r="H3356" t="s">
        <v>3686</v>
      </c>
      <c r="I3356">
        <v>5138</v>
      </c>
      <c r="J3356">
        <v>6</v>
      </c>
      <c r="K3356">
        <v>29</v>
      </c>
      <c r="M3356" t="s">
        <v>39</v>
      </c>
      <c r="N3356" t="s">
        <v>23</v>
      </c>
      <c r="O3356" t="s">
        <v>49</v>
      </c>
      <c r="P3356" t="s">
        <v>202</v>
      </c>
      <c r="Q3356" t="s">
        <v>50</v>
      </c>
      <c r="R3356" t="s">
        <v>459</v>
      </c>
      <c r="S3356" t="s">
        <v>7962</v>
      </c>
    </row>
    <row r="3357" spans="1:19">
      <c r="A3357" t="s">
        <v>7963</v>
      </c>
      <c r="B3357" s="1">
        <v>45527</v>
      </c>
      <c r="C3357" t="s">
        <v>22</v>
      </c>
      <c r="D3357">
        <v>32</v>
      </c>
      <c r="E3357" t="s">
        <v>39</v>
      </c>
      <c r="F3357">
        <v>0</v>
      </c>
      <c r="G3357">
        <v>3</v>
      </c>
      <c r="H3357" t="s">
        <v>3686</v>
      </c>
      <c r="I3357">
        <v>2916</v>
      </c>
      <c r="J3357">
        <v>0</v>
      </c>
      <c r="K3357">
        <v>12</v>
      </c>
      <c r="M3357" t="s">
        <v>23</v>
      </c>
      <c r="N3357" t="s">
        <v>23</v>
      </c>
      <c r="O3357" t="s">
        <v>25</v>
      </c>
      <c r="P3357" t="s">
        <v>26</v>
      </c>
      <c r="Q3357" t="s">
        <v>27</v>
      </c>
      <c r="R3357" t="s">
        <v>7538</v>
      </c>
      <c r="S3357" t="s">
        <v>7964</v>
      </c>
    </row>
    <row r="3358" spans="1:19">
      <c r="A3358" t="s">
        <v>7965</v>
      </c>
      <c r="B3358" s="1">
        <v>45602</v>
      </c>
      <c r="C3358" t="s">
        <v>33</v>
      </c>
      <c r="D3358">
        <v>48</v>
      </c>
      <c r="E3358" t="s">
        <v>39</v>
      </c>
      <c r="F3358">
        <v>0</v>
      </c>
      <c r="G3358">
        <v>3</v>
      </c>
      <c r="H3358" t="s">
        <v>3686</v>
      </c>
      <c r="I3358">
        <v>5644</v>
      </c>
      <c r="J3358">
        <v>0</v>
      </c>
      <c r="K3358">
        <v>9</v>
      </c>
      <c r="M3358" t="s">
        <v>23</v>
      </c>
      <c r="N3358" t="s">
        <v>23</v>
      </c>
      <c r="O3358" t="s">
        <v>49</v>
      </c>
      <c r="P3358" t="s">
        <v>26</v>
      </c>
      <c r="Q3358" t="s">
        <v>27</v>
      </c>
      <c r="R3358" t="s">
        <v>7466</v>
      </c>
      <c r="S3358" t="s">
        <v>7966</v>
      </c>
    </row>
    <row r="3359" spans="1:19">
      <c r="A3359" t="s">
        <v>7967</v>
      </c>
      <c r="B3359" s="1">
        <v>43684</v>
      </c>
      <c r="C3359" t="s">
        <v>22</v>
      </c>
      <c r="D3359">
        <v>43</v>
      </c>
      <c r="E3359" t="s">
        <v>23</v>
      </c>
      <c r="F3359">
        <v>1</v>
      </c>
      <c r="G3359">
        <v>3</v>
      </c>
      <c r="H3359" t="s">
        <v>3686</v>
      </c>
      <c r="I3359">
        <v>5879</v>
      </c>
      <c r="J3359">
        <v>1</v>
      </c>
      <c r="K3359">
        <v>72</v>
      </c>
      <c r="M3359" t="s">
        <v>23</v>
      </c>
      <c r="N3359" t="s">
        <v>23</v>
      </c>
      <c r="O3359" t="s">
        <v>25</v>
      </c>
      <c r="P3359" t="s">
        <v>164</v>
      </c>
      <c r="Q3359" t="s">
        <v>50</v>
      </c>
      <c r="R3359" t="s">
        <v>6444</v>
      </c>
      <c r="S3359" t="s">
        <v>7968</v>
      </c>
    </row>
    <row r="3360" spans="1:19">
      <c r="A3360" t="s">
        <v>7969</v>
      </c>
      <c r="B3360" s="1">
        <v>44179</v>
      </c>
      <c r="C3360" t="s">
        <v>22</v>
      </c>
      <c r="D3360">
        <v>22</v>
      </c>
      <c r="E3360" t="s">
        <v>39</v>
      </c>
      <c r="F3360">
        <v>0</v>
      </c>
      <c r="G3360">
        <v>3</v>
      </c>
      <c r="H3360" t="s">
        <v>3686</v>
      </c>
      <c r="I3360">
        <v>4656</v>
      </c>
      <c r="J3360">
        <v>0</v>
      </c>
      <c r="K3360">
        <v>56</v>
      </c>
      <c r="L3360" t="s">
        <v>142</v>
      </c>
      <c r="M3360" t="s">
        <v>23</v>
      </c>
      <c r="N3360" t="s">
        <v>23</v>
      </c>
      <c r="O3360" t="s">
        <v>49</v>
      </c>
      <c r="P3360" t="s">
        <v>202</v>
      </c>
      <c r="Q3360" t="s">
        <v>27</v>
      </c>
      <c r="R3360" t="s">
        <v>1770</v>
      </c>
      <c r="S3360" t="s">
        <v>7970</v>
      </c>
    </row>
    <row r="3361" spans="1:19">
      <c r="A3361" t="s">
        <v>7971</v>
      </c>
      <c r="B3361" s="1">
        <v>45007</v>
      </c>
      <c r="C3361" t="s">
        <v>33</v>
      </c>
      <c r="D3361">
        <v>62</v>
      </c>
      <c r="E3361" t="s">
        <v>23</v>
      </c>
      <c r="F3361">
        <v>2</v>
      </c>
      <c r="G3361">
        <v>3</v>
      </c>
      <c r="H3361" t="s">
        <v>3686</v>
      </c>
      <c r="I3361">
        <v>2828</v>
      </c>
      <c r="J3361">
        <v>8</v>
      </c>
      <c r="K3361">
        <v>29</v>
      </c>
      <c r="M3361" t="s">
        <v>23</v>
      </c>
      <c r="N3361" t="s">
        <v>39</v>
      </c>
      <c r="P3361" t="s">
        <v>164</v>
      </c>
      <c r="Q3361" t="s">
        <v>50</v>
      </c>
      <c r="R3361" t="s">
        <v>5501</v>
      </c>
      <c r="S3361" t="s">
        <v>7972</v>
      </c>
    </row>
    <row r="3362" spans="1:19">
      <c r="A3362" t="s">
        <v>7973</v>
      </c>
      <c r="B3362" s="1">
        <v>43815</v>
      </c>
      <c r="C3362" t="s">
        <v>33</v>
      </c>
      <c r="D3362">
        <v>52</v>
      </c>
      <c r="E3362" t="s">
        <v>39</v>
      </c>
      <c r="F3362">
        <v>0</v>
      </c>
      <c r="G3362">
        <v>3</v>
      </c>
      <c r="H3362" t="s">
        <v>3686</v>
      </c>
      <c r="I3362">
        <v>5914</v>
      </c>
      <c r="J3362">
        <v>0</v>
      </c>
      <c r="K3362">
        <v>68</v>
      </c>
      <c r="M3362" t="s">
        <v>23</v>
      </c>
      <c r="N3362" t="s">
        <v>23</v>
      </c>
      <c r="O3362" t="s">
        <v>49</v>
      </c>
      <c r="P3362" t="s">
        <v>164</v>
      </c>
      <c r="Q3362" t="s">
        <v>27</v>
      </c>
      <c r="R3362" t="s">
        <v>1866</v>
      </c>
      <c r="S3362" t="s">
        <v>7974</v>
      </c>
    </row>
    <row r="3363" spans="1:19">
      <c r="A3363" t="s">
        <v>7975</v>
      </c>
      <c r="B3363" s="1">
        <v>44846</v>
      </c>
      <c r="C3363" t="s">
        <v>22</v>
      </c>
      <c r="D3363">
        <v>28</v>
      </c>
      <c r="E3363" t="s">
        <v>23</v>
      </c>
      <c r="F3363">
        <v>0</v>
      </c>
      <c r="G3363">
        <v>3</v>
      </c>
      <c r="H3363" t="s">
        <v>3686</v>
      </c>
      <c r="I3363">
        <v>4014</v>
      </c>
      <c r="J3363">
        <v>10</v>
      </c>
      <c r="K3363">
        <v>34</v>
      </c>
      <c r="M3363" t="s">
        <v>23</v>
      </c>
      <c r="N3363" t="s">
        <v>23</v>
      </c>
      <c r="O3363" t="s">
        <v>25</v>
      </c>
      <c r="P3363" t="s">
        <v>26</v>
      </c>
      <c r="Q3363" t="s">
        <v>50</v>
      </c>
      <c r="R3363" t="s">
        <v>7976</v>
      </c>
      <c r="S3363" t="s">
        <v>7977</v>
      </c>
    </row>
    <row r="3364" spans="1:19">
      <c r="A3364" t="s">
        <v>7978</v>
      </c>
      <c r="B3364" s="1">
        <v>43812</v>
      </c>
      <c r="C3364" t="s">
        <v>22</v>
      </c>
      <c r="D3364">
        <v>47</v>
      </c>
      <c r="E3364" t="s">
        <v>23</v>
      </c>
      <c r="F3364">
        <v>0</v>
      </c>
      <c r="G3364">
        <v>3</v>
      </c>
      <c r="H3364" t="s">
        <v>3686</v>
      </c>
      <c r="I3364">
        <v>4571</v>
      </c>
      <c r="J3364">
        <v>5</v>
      </c>
      <c r="K3364">
        <v>68</v>
      </c>
      <c r="L3364" t="s">
        <v>316</v>
      </c>
      <c r="M3364" t="s">
        <v>23</v>
      </c>
      <c r="N3364" t="s">
        <v>39</v>
      </c>
      <c r="P3364" t="s">
        <v>164</v>
      </c>
      <c r="Q3364" t="s">
        <v>27</v>
      </c>
      <c r="R3364" t="s">
        <v>880</v>
      </c>
      <c r="S3364" t="s">
        <v>7979</v>
      </c>
    </row>
    <row r="3365" spans="1:19">
      <c r="A3365" t="s">
        <v>7980</v>
      </c>
      <c r="B3365" s="1">
        <v>43898</v>
      </c>
      <c r="C3365" t="s">
        <v>22</v>
      </c>
      <c r="D3365">
        <v>48</v>
      </c>
      <c r="E3365" t="s">
        <v>23</v>
      </c>
      <c r="F3365">
        <v>0</v>
      </c>
      <c r="G3365">
        <v>3</v>
      </c>
      <c r="H3365" t="s">
        <v>3686</v>
      </c>
      <c r="I3365">
        <v>5089</v>
      </c>
      <c r="J3365">
        <v>4</v>
      </c>
      <c r="K3365">
        <v>65</v>
      </c>
      <c r="M3365" t="s">
        <v>23</v>
      </c>
      <c r="N3365" t="s">
        <v>23</v>
      </c>
      <c r="O3365" t="s">
        <v>25</v>
      </c>
      <c r="P3365" t="s">
        <v>26</v>
      </c>
      <c r="Q3365" t="s">
        <v>27</v>
      </c>
      <c r="R3365" t="s">
        <v>1117</v>
      </c>
      <c r="S3365" t="s">
        <v>7981</v>
      </c>
    </row>
    <row r="3366" spans="1:19">
      <c r="A3366" t="s">
        <v>7982</v>
      </c>
      <c r="B3366" s="1">
        <v>45617</v>
      </c>
      <c r="C3366" t="s">
        <v>33</v>
      </c>
      <c r="D3366">
        <v>22</v>
      </c>
      <c r="E3366" t="s">
        <v>23</v>
      </c>
      <c r="F3366">
        <v>1</v>
      </c>
      <c r="G3366">
        <v>3</v>
      </c>
      <c r="H3366" t="s">
        <v>3686</v>
      </c>
      <c r="I3366">
        <v>5352</v>
      </c>
      <c r="J3366">
        <v>9</v>
      </c>
      <c r="K3366">
        <v>9</v>
      </c>
      <c r="M3366" t="s">
        <v>23</v>
      </c>
      <c r="N3366" t="s">
        <v>39</v>
      </c>
      <c r="P3366" t="s">
        <v>164</v>
      </c>
      <c r="Q3366" t="s">
        <v>50</v>
      </c>
      <c r="R3366" t="s">
        <v>1228</v>
      </c>
      <c r="S3366" t="s">
        <v>7983</v>
      </c>
    </row>
    <row r="3367" spans="1:19">
      <c r="A3367" t="s">
        <v>7984</v>
      </c>
      <c r="B3367" s="1">
        <v>44241</v>
      </c>
      <c r="C3367" t="s">
        <v>33</v>
      </c>
      <c r="D3367">
        <v>40</v>
      </c>
      <c r="E3367" t="s">
        <v>23</v>
      </c>
      <c r="F3367">
        <v>2</v>
      </c>
      <c r="G3367">
        <v>3</v>
      </c>
      <c r="H3367" t="s">
        <v>3686</v>
      </c>
      <c r="I3367">
        <v>6466</v>
      </c>
      <c r="J3367">
        <v>1</v>
      </c>
      <c r="K3367">
        <v>54</v>
      </c>
      <c r="M3367" t="s">
        <v>23</v>
      </c>
      <c r="N3367" t="s">
        <v>39</v>
      </c>
      <c r="P3367" t="s">
        <v>202</v>
      </c>
      <c r="Q3367" t="s">
        <v>27</v>
      </c>
      <c r="R3367" t="s">
        <v>2492</v>
      </c>
      <c r="S3367" t="s">
        <v>7985</v>
      </c>
    </row>
    <row r="3368" spans="1:19">
      <c r="A3368" t="s">
        <v>7986</v>
      </c>
      <c r="B3368" s="1">
        <v>44033</v>
      </c>
      <c r="C3368" t="s">
        <v>22</v>
      </c>
      <c r="D3368">
        <v>63</v>
      </c>
      <c r="E3368" t="s">
        <v>23</v>
      </c>
      <c r="F3368">
        <v>0</v>
      </c>
      <c r="G3368">
        <v>3</v>
      </c>
      <c r="H3368" t="s">
        <v>3686</v>
      </c>
      <c r="I3368">
        <v>4806</v>
      </c>
      <c r="J3368">
        <v>1</v>
      </c>
      <c r="K3368">
        <v>61</v>
      </c>
      <c r="M3368" t="s">
        <v>23</v>
      </c>
      <c r="N3368" t="s">
        <v>23</v>
      </c>
      <c r="O3368" t="s">
        <v>25</v>
      </c>
      <c r="P3368" t="s">
        <v>26</v>
      </c>
      <c r="Q3368" t="s">
        <v>50</v>
      </c>
      <c r="R3368" t="s">
        <v>7987</v>
      </c>
      <c r="S3368" t="s">
        <v>7988</v>
      </c>
    </row>
    <row r="3369" spans="1:19">
      <c r="A3369" t="s">
        <v>7989</v>
      </c>
      <c r="B3369" s="1">
        <v>44239</v>
      </c>
      <c r="C3369" t="s">
        <v>33</v>
      </c>
      <c r="D3369">
        <v>23</v>
      </c>
      <c r="E3369" t="s">
        <v>39</v>
      </c>
      <c r="F3369">
        <v>0</v>
      </c>
      <c r="G3369">
        <v>3</v>
      </c>
      <c r="H3369" t="s">
        <v>3686</v>
      </c>
      <c r="I3369">
        <v>4084</v>
      </c>
      <c r="J3369">
        <v>0</v>
      </c>
      <c r="K3369">
        <v>54</v>
      </c>
      <c r="M3369" t="s">
        <v>23</v>
      </c>
      <c r="N3369" t="s">
        <v>23</v>
      </c>
      <c r="O3369" t="s">
        <v>25</v>
      </c>
      <c r="P3369" t="s">
        <v>202</v>
      </c>
      <c r="Q3369" t="s">
        <v>50</v>
      </c>
      <c r="R3369" t="s">
        <v>818</v>
      </c>
      <c r="S3369" t="s">
        <v>7990</v>
      </c>
    </row>
    <row r="3370" spans="1:19">
      <c r="A3370" t="s">
        <v>7991</v>
      </c>
      <c r="B3370" s="1">
        <v>45185</v>
      </c>
      <c r="C3370" t="s">
        <v>33</v>
      </c>
      <c r="D3370">
        <v>61</v>
      </c>
      <c r="E3370" t="s">
        <v>39</v>
      </c>
      <c r="F3370">
        <v>3</v>
      </c>
      <c r="G3370">
        <v>3</v>
      </c>
      <c r="H3370" t="s">
        <v>3686</v>
      </c>
      <c r="I3370">
        <v>5237</v>
      </c>
      <c r="J3370">
        <v>0</v>
      </c>
      <c r="K3370">
        <v>23</v>
      </c>
      <c r="L3370" t="s">
        <v>97</v>
      </c>
      <c r="M3370" t="s">
        <v>23</v>
      </c>
      <c r="N3370" t="s">
        <v>23</v>
      </c>
      <c r="O3370" t="s">
        <v>56</v>
      </c>
      <c r="P3370" t="s">
        <v>202</v>
      </c>
      <c r="Q3370" t="s">
        <v>27</v>
      </c>
      <c r="R3370" t="s">
        <v>4478</v>
      </c>
      <c r="S3370" t="s">
        <v>7992</v>
      </c>
    </row>
    <row r="3371" spans="1:19">
      <c r="A3371" t="s">
        <v>7993</v>
      </c>
      <c r="B3371" s="1">
        <v>45512</v>
      </c>
      <c r="C3371" t="s">
        <v>22</v>
      </c>
      <c r="D3371">
        <v>19</v>
      </c>
      <c r="E3371" t="s">
        <v>39</v>
      </c>
      <c r="F3371">
        <v>2</v>
      </c>
      <c r="G3371">
        <v>3</v>
      </c>
      <c r="H3371" t="s">
        <v>3686</v>
      </c>
      <c r="I3371">
        <v>4001</v>
      </c>
      <c r="J3371">
        <v>0</v>
      </c>
      <c r="K3371">
        <v>12</v>
      </c>
      <c r="L3371" t="s">
        <v>97</v>
      </c>
      <c r="M3371" t="s">
        <v>23</v>
      </c>
      <c r="N3371" t="s">
        <v>39</v>
      </c>
      <c r="P3371" t="s">
        <v>26</v>
      </c>
      <c r="Q3371" t="s">
        <v>50</v>
      </c>
      <c r="R3371" t="s">
        <v>4781</v>
      </c>
      <c r="S3371" t="s">
        <v>7994</v>
      </c>
    </row>
    <row r="3372" spans="1:19">
      <c r="A3372" t="s">
        <v>7995</v>
      </c>
      <c r="B3372" s="1">
        <v>45773</v>
      </c>
      <c r="C3372" t="s">
        <v>22</v>
      </c>
      <c r="D3372">
        <v>43</v>
      </c>
      <c r="E3372" t="s">
        <v>39</v>
      </c>
      <c r="F3372">
        <v>0</v>
      </c>
      <c r="G3372">
        <v>3</v>
      </c>
      <c r="H3372" t="s">
        <v>3686</v>
      </c>
      <c r="I3372">
        <v>3559</v>
      </c>
      <c r="J3372">
        <v>0</v>
      </c>
      <c r="K3372">
        <v>4</v>
      </c>
      <c r="L3372" t="s">
        <v>48</v>
      </c>
      <c r="M3372" t="s">
        <v>23</v>
      </c>
      <c r="N3372" t="s">
        <v>23</v>
      </c>
      <c r="O3372" t="s">
        <v>25</v>
      </c>
      <c r="P3372" t="s">
        <v>26</v>
      </c>
      <c r="Q3372" t="s">
        <v>27</v>
      </c>
      <c r="R3372" t="s">
        <v>4386</v>
      </c>
      <c r="S3372" t="s">
        <v>7996</v>
      </c>
    </row>
    <row r="3373" spans="1:19">
      <c r="A3373" t="s">
        <v>7997</v>
      </c>
      <c r="B3373" s="1">
        <v>44582</v>
      </c>
      <c r="C3373" t="s">
        <v>22</v>
      </c>
      <c r="D3373">
        <v>44</v>
      </c>
      <c r="E3373" t="s">
        <v>23</v>
      </c>
      <c r="F3373">
        <v>3</v>
      </c>
      <c r="G3373">
        <v>3</v>
      </c>
      <c r="H3373" t="s">
        <v>3686</v>
      </c>
      <c r="I3373">
        <v>4741</v>
      </c>
      <c r="J3373">
        <v>5</v>
      </c>
      <c r="K3373">
        <v>43</v>
      </c>
      <c r="L3373" t="s">
        <v>142</v>
      </c>
      <c r="M3373" t="s">
        <v>39</v>
      </c>
      <c r="N3373" t="s">
        <v>23</v>
      </c>
      <c r="O3373" t="s">
        <v>56</v>
      </c>
      <c r="P3373" t="s">
        <v>26</v>
      </c>
      <c r="Q3373" t="s">
        <v>50</v>
      </c>
      <c r="R3373" t="s">
        <v>7998</v>
      </c>
      <c r="S3373" t="s">
        <v>7999</v>
      </c>
    </row>
    <row r="3374" spans="1:19">
      <c r="A3374" t="s">
        <v>8000</v>
      </c>
      <c r="B3374" s="1">
        <v>44092</v>
      </c>
      <c r="C3374" t="s">
        <v>33</v>
      </c>
      <c r="D3374">
        <v>32</v>
      </c>
      <c r="E3374" t="s">
        <v>23</v>
      </c>
      <c r="F3374">
        <v>0</v>
      </c>
      <c r="G3374">
        <v>3</v>
      </c>
      <c r="H3374" t="s">
        <v>3686</v>
      </c>
      <c r="I3374">
        <v>4521</v>
      </c>
      <c r="J3374">
        <v>10</v>
      </c>
      <c r="K3374">
        <v>59</v>
      </c>
      <c r="L3374" t="s">
        <v>142</v>
      </c>
      <c r="M3374" t="s">
        <v>23</v>
      </c>
      <c r="N3374" t="s">
        <v>23</v>
      </c>
      <c r="O3374" t="s">
        <v>25</v>
      </c>
      <c r="P3374" t="s">
        <v>164</v>
      </c>
      <c r="Q3374" t="s">
        <v>50</v>
      </c>
      <c r="R3374" t="s">
        <v>343</v>
      </c>
      <c r="S3374" t="s">
        <v>8001</v>
      </c>
    </row>
    <row r="3375" spans="1:19">
      <c r="A3375" t="s">
        <v>8002</v>
      </c>
      <c r="B3375" s="1">
        <v>44583</v>
      </c>
      <c r="C3375" t="s">
        <v>22</v>
      </c>
      <c r="D3375">
        <v>47</v>
      </c>
      <c r="E3375" t="s">
        <v>39</v>
      </c>
      <c r="F3375">
        <v>0</v>
      </c>
      <c r="G3375">
        <v>3</v>
      </c>
      <c r="H3375" t="s">
        <v>3686</v>
      </c>
      <c r="I3375">
        <v>5268</v>
      </c>
      <c r="J3375">
        <v>0</v>
      </c>
      <c r="K3375">
        <v>43</v>
      </c>
      <c r="M3375" t="s">
        <v>39</v>
      </c>
      <c r="N3375" t="s">
        <v>23</v>
      </c>
      <c r="O3375" t="s">
        <v>56</v>
      </c>
      <c r="P3375" t="s">
        <v>202</v>
      </c>
      <c r="Q3375" t="s">
        <v>50</v>
      </c>
      <c r="R3375" t="s">
        <v>2151</v>
      </c>
      <c r="S3375" t="s">
        <v>8003</v>
      </c>
    </row>
    <row r="3376" spans="1:19">
      <c r="A3376" t="s">
        <v>8004</v>
      </c>
      <c r="B3376" s="1">
        <v>45274</v>
      </c>
      <c r="C3376" t="s">
        <v>33</v>
      </c>
      <c r="D3376">
        <v>50</v>
      </c>
      <c r="E3376" t="s">
        <v>39</v>
      </c>
      <c r="F3376">
        <v>0</v>
      </c>
      <c r="G3376">
        <v>3</v>
      </c>
      <c r="H3376" t="s">
        <v>3686</v>
      </c>
      <c r="I3376">
        <v>3027</v>
      </c>
      <c r="J3376">
        <v>0</v>
      </c>
      <c r="K3376">
        <v>20</v>
      </c>
      <c r="M3376" t="s">
        <v>23</v>
      </c>
      <c r="N3376" t="s">
        <v>23</v>
      </c>
      <c r="O3376" t="s">
        <v>25</v>
      </c>
      <c r="P3376" t="s">
        <v>26</v>
      </c>
      <c r="Q3376" t="s">
        <v>27</v>
      </c>
      <c r="R3376" t="s">
        <v>2496</v>
      </c>
      <c r="S3376" t="s">
        <v>8005</v>
      </c>
    </row>
    <row r="3377" spans="1:21">
      <c r="A3377" t="s">
        <v>8006</v>
      </c>
      <c r="B3377" s="1">
        <v>45476</v>
      </c>
      <c r="C3377" t="s">
        <v>22</v>
      </c>
      <c r="D3377">
        <v>42</v>
      </c>
      <c r="E3377" t="s">
        <v>39</v>
      </c>
      <c r="F3377">
        <v>0</v>
      </c>
      <c r="G3377">
        <v>3</v>
      </c>
      <c r="H3377" t="s">
        <v>3686</v>
      </c>
      <c r="I3377">
        <v>5221</v>
      </c>
      <c r="J3377">
        <v>0</v>
      </c>
      <c r="K3377">
        <v>13</v>
      </c>
      <c r="M3377" t="s">
        <v>23</v>
      </c>
      <c r="N3377" t="s">
        <v>39</v>
      </c>
      <c r="P3377" t="s">
        <v>202</v>
      </c>
      <c r="Q3377" t="s">
        <v>50</v>
      </c>
      <c r="R3377" t="s">
        <v>869</v>
      </c>
      <c r="S3377" t="s">
        <v>8007</v>
      </c>
    </row>
    <row r="3378" spans="1:21">
      <c r="A3378" t="s">
        <v>8008</v>
      </c>
      <c r="B3378" s="1">
        <v>44328</v>
      </c>
      <c r="C3378" t="s">
        <v>33</v>
      </c>
      <c r="D3378">
        <v>25</v>
      </c>
      <c r="E3378" t="s">
        <v>39</v>
      </c>
      <c r="F3378">
        <v>0</v>
      </c>
      <c r="G3378">
        <v>3</v>
      </c>
      <c r="H3378" t="s">
        <v>3686</v>
      </c>
      <c r="I3378">
        <v>4725</v>
      </c>
      <c r="J3378">
        <v>0</v>
      </c>
      <c r="K3378">
        <v>51</v>
      </c>
      <c r="L3378" t="s">
        <v>142</v>
      </c>
      <c r="M3378" t="s">
        <v>23</v>
      </c>
      <c r="N3378" t="s">
        <v>39</v>
      </c>
      <c r="P3378" t="s">
        <v>164</v>
      </c>
      <c r="Q3378" t="s">
        <v>27</v>
      </c>
      <c r="R3378" t="s">
        <v>3077</v>
      </c>
      <c r="S3378" t="s">
        <v>8009</v>
      </c>
    </row>
    <row r="3379" spans="1:21">
      <c r="A3379" t="s">
        <v>8010</v>
      </c>
      <c r="B3379" s="1">
        <v>45853</v>
      </c>
      <c r="C3379" t="s">
        <v>33</v>
      </c>
      <c r="D3379">
        <v>68</v>
      </c>
      <c r="E3379" t="s">
        <v>39</v>
      </c>
      <c r="F3379">
        <v>0</v>
      </c>
      <c r="G3379">
        <v>3</v>
      </c>
      <c r="H3379" t="s">
        <v>24</v>
      </c>
      <c r="I3379">
        <v>2371</v>
      </c>
      <c r="J3379">
        <v>0</v>
      </c>
      <c r="K3379">
        <v>1</v>
      </c>
      <c r="M3379" t="s">
        <v>23</v>
      </c>
      <c r="N3379" t="s">
        <v>23</v>
      </c>
      <c r="O3379" t="s">
        <v>25</v>
      </c>
      <c r="P3379" t="s">
        <v>26</v>
      </c>
      <c r="Q3379" t="s">
        <v>27</v>
      </c>
      <c r="R3379" t="s">
        <v>3610</v>
      </c>
      <c r="S3379" t="s">
        <v>8011</v>
      </c>
      <c r="T3379" t="s">
        <v>36</v>
      </c>
      <c r="U3379" t="s">
        <v>37</v>
      </c>
    </row>
    <row r="3380" spans="1:21">
      <c r="A3380" t="s">
        <v>8012</v>
      </c>
      <c r="B3380" s="1">
        <v>45552</v>
      </c>
      <c r="C3380" t="s">
        <v>33</v>
      </c>
      <c r="D3380">
        <v>78</v>
      </c>
      <c r="E3380" t="s">
        <v>23</v>
      </c>
      <c r="F3380">
        <v>0</v>
      </c>
      <c r="G3380">
        <v>3</v>
      </c>
      <c r="H3380" t="s">
        <v>24</v>
      </c>
      <c r="I3380">
        <v>3172</v>
      </c>
      <c r="J3380">
        <v>1</v>
      </c>
      <c r="K3380">
        <v>11</v>
      </c>
      <c r="L3380" t="s">
        <v>97</v>
      </c>
      <c r="M3380" t="s">
        <v>23</v>
      </c>
      <c r="N3380" t="s">
        <v>23</v>
      </c>
      <c r="O3380" t="s">
        <v>25</v>
      </c>
      <c r="P3380" t="s">
        <v>26</v>
      </c>
      <c r="Q3380" t="s">
        <v>27</v>
      </c>
      <c r="R3380" t="s">
        <v>495</v>
      </c>
      <c r="S3380" t="s">
        <v>8013</v>
      </c>
      <c r="T3380" t="s">
        <v>30</v>
      </c>
      <c r="U3380" t="s">
        <v>69</v>
      </c>
    </row>
    <row r="3381" spans="1:21">
      <c r="A3381" t="s">
        <v>8014</v>
      </c>
      <c r="B3381" s="1">
        <v>45453</v>
      </c>
      <c r="C3381" t="s">
        <v>33</v>
      </c>
      <c r="D3381">
        <v>75</v>
      </c>
      <c r="E3381" t="s">
        <v>39</v>
      </c>
      <c r="F3381">
        <v>0</v>
      </c>
      <c r="G3381">
        <v>3</v>
      </c>
      <c r="H3381" t="s">
        <v>24</v>
      </c>
      <c r="I3381">
        <v>5342</v>
      </c>
      <c r="J3381">
        <v>0</v>
      </c>
      <c r="K3381">
        <v>14</v>
      </c>
      <c r="M3381" t="s">
        <v>23</v>
      </c>
      <c r="N3381" t="s">
        <v>23</v>
      </c>
      <c r="O3381" t="s">
        <v>25</v>
      </c>
      <c r="P3381" t="s">
        <v>26</v>
      </c>
      <c r="Q3381" t="s">
        <v>27</v>
      </c>
      <c r="R3381" t="s">
        <v>379</v>
      </c>
      <c r="S3381" t="s">
        <v>8015</v>
      </c>
      <c r="T3381" t="s">
        <v>64</v>
      </c>
      <c r="U3381" t="s">
        <v>73</v>
      </c>
    </row>
    <row r="3382" spans="1:21">
      <c r="A3382" t="s">
        <v>8016</v>
      </c>
      <c r="B3382" s="1">
        <v>44424</v>
      </c>
      <c r="C3382" t="s">
        <v>33</v>
      </c>
      <c r="D3382">
        <v>72</v>
      </c>
      <c r="E3382" t="s">
        <v>23</v>
      </c>
      <c r="F3382">
        <v>0</v>
      </c>
      <c r="G3382">
        <v>3</v>
      </c>
      <c r="H3382" t="s">
        <v>3686</v>
      </c>
      <c r="I3382">
        <v>5523</v>
      </c>
      <c r="J3382">
        <v>10</v>
      </c>
      <c r="K3382">
        <v>48</v>
      </c>
      <c r="M3382" t="s">
        <v>23</v>
      </c>
      <c r="N3382" t="s">
        <v>23</v>
      </c>
      <c r="O3382" t="s">
        <v>25</v>
      </c>
      <c r="P3382" t="s">
        <v>202</v>
      </c>
      <c r="Q3382" t="s">
        <v>27</v>
      </c>
      <c r="R3382" t="s">
        <v>694</v>
      </c>
      <c r="S3382" t="s">
        <v>8017</v>
      </c>
    </row>
    <row r="3383" spans="1:21">
      <c r="A3383" t="s">
        <v>8018</v>
      </c>
      <c r="B3383" s="1">
        <v>45344</v>
      </c>
      <c r="C3383" t="s">
        <v>33</v>
      </c>
      <c r="D3383">
        <v>69</v>
      </c>
      <c r="E3383" t="s">
        <v>39</v>
      </c>
      <c r="F3383">
        <v>0</v>
      </c>
      <c r="G3383">
        <v>3</v>
      </c>
      <c r="H3383" t="s">
        <v>3686</v>
      </c>
      <c r="I3383">
        <v>3283</v>
      </c>
      <c r="J3383">
        <v>0</v>
      </c>
      <c r="K3383">
        <v>18</v>
      </c>
      <c r="M3383" t="s">
        <v>23</v>
      </c>
      <c r="N3383" t="s">
        <v>23</v>
      </c>
      <c r="O3383" t="s">
        <v>56</v>
      </c>
      <c r="P3383" t="s">
        <v>202</v>
      </c>
      <c r="Q3383" t="s">
        <v>50</v>
      </c>
      <c r="R3383" t="s">
        <v>3775</v>
      </c>
      <c r="S3383" t="s">
        <v>8019</v>
      </c>
    </row>
    <row r="3384" spans="1:21">
      <c r="A3384" t="s">
        <v>8020</v>
      </c>
      <c r="B3384" s="1">
        <v>44428</v>
      </c>
      <c r="C3384" t="s">
        <v>33</v>
      </c>
      <c r="D3384">
        <v>79</v>
      </c>
      <c r="E3384" t="s">
        <v>23</v>
      </c>
      <c r="F3384">
        <v>3</v>
      </c>
      <c r="G3384">
        <v>3</v>
      </c>
      <c r="H3384" t="s">
        <v>3686</v>
      </c>
      <c r="I3384">
        <v>3847</v>
      </c>
      <c r="J3384">
        <v>6</v>
      </c>
      <c r="K3384">
        <v>48</v>
      </c>
      <c r="M3384" t="s">
        <v>23</v>
      </c>
      <c r="N3384" t="s">
        <v>23</v>
      </c>
      <c r="O3384" t="s">
        <v>25</v>
      </c>
      <c r="P3384" t="s">
        <v>164</v>
      </c>
      <c r="Q3384" t="s">
        <v>27</v>
      </c>
      <c r="R3384" t="s">
        <v>1174</v>
      </c>
      <c r="S3384" t="s">
        <v>8021</v>
      </c>
    </row>
    <row r="3385" spans="1:21">
      <c r="A3385" t="s">
        <v>8022</v>
      </c>
      <c r="B3385" s="1">
        <v>43683</v>
      </c>
      <c r="C3385" t="s">
        <v>33</v>
      </c>
      <c r="D3385">
        <v>68</v>
      </c>
      <c r="E3385" t="s">
        <v>23</v>
      </c>
      <c r="F3385">
        <v>0</v>
      </c>
      <c r="G3385">
        <v>3</v>
      </c>
      <c r="H3385" t="s">
        <v>3686</v>
      </c>
      <c r="I3385">
        <v>4032</v>
      </c>
      <c r="J3385">
        <v>10</v>
      </c>
      <c r="K3385">
        <v>72</v>
      </c>
      <c r="M3385" t="s">
        <v>23</v>
      </c>
      <c r="N3385" t="s">
        <v>23</v>
      </c>
      <c r="O3385" t="s">
        <v>49</v>
      </c>
      <c r="P3385" t="s">
        <v>164</v>
      </c>
      <c r="Q3385" t="s">
        <v>27</v>
      </c>
      <c r="R3385" t="s">
        <v>173</v>
      </c>
      <c r="S3385" t="s">
        <v>8023</v>
      </c>
    </row>
    <row r="3386" spans="1:21">
      <c r="A3386" t="s">
        <v>8024</v>
      </c>
      <c r="B3386" s="1">
        <v>44715</v>
      </c>
      <c r="C3386" t="s">
        <v>22</v>
      </c>
      <c r="D3386">
        <v>68</v>
      </c>
      <c r="E3386" t="s">
        <v>39</v>
      </c>
      <c r="F3386">
        <v>0</v>
      </c>
      <c r="G3386">
        <v>3</v>
      </c>
      <c r="H3386" t="s">
        <v>3686</v>
      </c>
      <c r="I3386">
        <v>3654</v>
      </c>
      <c r="J3386">
        <v>0</v>
      </c>
      <c r="K3386">
        <v>38</v>
      </c>
      <c r="M3386" t="s">
        <v>23</v>
      </c>
      <c r="N3386" t="s">
        <v>23</v>
      </c>
      <c r="O3386" t="s">
        <v>25</v>
      </c>
      <c r="P3386" t="s">
        <v>164</v>
      </c>
      <c r="Q3386" t="s">
        <v>27</v>
      </c>
      <c r="R3386" t="s">
        <v>3065</v>
      </c>
      <c r="S3386" t="s">
        <v>8025</v>
      </c>
    </row>
    <row r="3387" spans="1:21">
      <c r="A3387" t="s">
        <v>8026</v>
      </c>
      <c r="B3387" s="1">
        <v>44301</v>
      </c>
      <c r="C3387" t="s">
        <v>33</v>
      </c>
      <c r="D3387">
        <v>78</v>
      </c>
      <c r="E3387" t="s">
        <v>39</v>
      </c>
      <c r="F3387">
        <v>0</v>
      </c>
      <c r="G3387">
        <v>3</v>
      </c>
      <c r="H3387" t="s">
        <v>3686</v>
      </c>
      <c r="I3387">
        <v>5085</v>
      </c>
      <c r="J3387">
        <v>0</v>
      </c>
      <c r="K3387">
        <v>52</v>
      </c>
      <c r="L3387" t="s">
        <v>142</v>
      </c>
      <c r="M3387" t="s">
        <v>23</v>
      </c>
      <c r="N3387" t="s">
        <v>23</v>
      </c>
      <c r="O3387" t="s">
        <v>49</v>
      </c>
      <c r="P3387" t="s">
        <v>164</v>
      </c>
      <c r="Q3387" t="s">
        <v>27</v>
      </c>
      <c r="R3387" t="s">
        <v>2712</v>
      </c>
      <c r="S3387" t="s">
        <v>8027</v>
      </c>
    </row>
    <row r="3388" spans="1:21">
      <c r="A3388" t="s">
        <v>8028</v>
      </c>
      <c r="B3388" s="1">
        <v>44717</v>
      </c>
      <c r="C3388" t="s">
        <v>33</v>
      </c>
      <c r="D3388">
        <v>65</v>
      </c>
      <c r="E3388" t="s">
        <v>39</v>
      </c>
      <c r="F3388">
        <v>0</v>
      </c>
      <c r="G3388">
        <v>3</v>
      </c>
      <c r="H3388" t="s">
        <v>3686</v>
      </c>
      <c r="I3388">
        <v>4947</v>
      </c>
      <c r="J3388">
        <v>0</v>
      </c>
      <c r="K3388">
        <v>38</v>
      </c>
      <c r="M3388" t="s">
        <v>23</v>
      </c>
      <c r="N3388" t="s">
        <v>39</v>
      </c>
      <c r="P3388" t="s">
        <v>164</v>
      </c>
      <c r="Q3388" t="s">
        <v>84</v>
      </c>
      <c r="R3388" t="s">
        <v>395</v>
      </c>
      <c r="S3388" t="s">
        <v>8029</v>
      </c>
    </row>
    <row r="3389" spans="1:21">
      <c r="A3389" t="s">
        <v>8030</v>
      </c>
      <c r="B3389" s="1">
        <v>44062</v>
      </c>
      <c r="C3389" t="s">
        <v>22</v>
      </c>
      <c r="D3389">
        <v>72</v>
      </c>
      <c r="E3389" t="s">
        <v>39</v>
      </c>
      <c r="F3389">
        <v>0</v>
      </c>
      <c r="G3389">
        <v>3</v>
      </c>
      <c r="H3389" t="s">
        <v>3686</v>
      </c>
      <c r="I3389">
        <v>4964</v>
      </c>
      <c r="J3389">
        <v>0</v>
      </c>
      <c r="K3389">
        <v>60</v>
      </c>
      <c r="M3389" t="s">
        <v>23</v>
      </c>
      <c r="N3389" t="s">
        <v>23</v>
      </c>
      <c r="O3389" t="s">
        <v>49</v>
      </c>
      <c r="P3389" t="s">
        <v>202</v>
      </c>
      <c r="Q3389" t="s">
        <v>27</v>
      </c>
      <c r="R3389" t="s">
        <v>8031</v>
      </c>
      <c r="S3389" t="s">
        <v>8032</v>
      </c>
    </row>
    <row r="3390" spans="1:21">
      <c r="A3390" t="s">
        <v>8033</v>
      </c>
      <c r="B3390" s="1">
        <v>45844</v>
      </c>
      <c r="C3390" t="s">
        <v>33</v>
      </c>
      <c r="D3390">
        <v>20</v>
      </c>
      <c r="E3390" t="s">
        <v>39</v>
      </c>
      <c r="F3390">
        <v>0</v>
      </c>
      <c r="G3390">
        <v>3</v>
      </c>
      <c r="H3390" t="s">
        <v>24</v>
      </c>
      <c r="I3390">
        <v>4319</v>
      </c>
      <c r="J3390">
        <v>0</v>
      </c>
      <c r="K3390">
        <v>1</v>
      </c>
      <c r="L3390" t="s">
        <v>48</v>
      </c>
      <c r="M3390" t="s">
        <v>23</v>
      </c>
      <c r="N3390" t="s">
        <v>23</v>
      </c>
      <c r="O3390" t="s">
        <v>25</v>
      </c>
      <c r="P3390" t="s">
        <v>26</v>
      </c>
      <c r="Q3390" t="s">
        <v>27</v>
      </c>
      <c r="R3390" t="s">
        <v>1474</v>
      </c>
      <c r="S3390" t="s">
        <v>8034</v>
      </c>
      <c r="T3390" t="s">
        <v>36</v>
      </c>
      <c r="U3390" t="s">
        <v>37</v>
      </c>
    </row>
    <row r="3391" spans="1:21">
      <c r="A3391" t="s">
        <v>8035</v>
      </c>
      <c r="B3391" s="1">
        <v>44022</v>
      </c>
      <c r="C3391" t="s">
        <v>22</v>
      </c>
      <c r="D3391">
        <v>46</v>
      </c>
      <c r="E3391" t="s">
        <v>23</v>
      </c>
      <c r="F3391">
        <v>0</v>
      </c>
      <c r="G3391">
        <v>3</v>
      </c>
      <c r="H3391" t="s">
        <v>24</v>
      </c>
      <c r="I3391">
        <v>6295</v>
      </c>
      <c r="J3391">
        <v>9</v>
      </c>
      <c r="K3391">
        <v>61</v>
      </c>
      <c r="L3391" t="s">
        <v>142</v>
      </c>
      <c r="M3391" t="s">
        <v>23</v>
      </c>
      <c r="N3391" t="s">
        <v>23</v>
      </c>
      <c r="O3391" t="s">
        <v>25</v>
      </c>
      <c r="P3391" t="s">
        <v>164</v>
      </c>
      <c r="Q3391" t="s">
        <v>27</v>
      </c>
      <c r="R3391" t="s">
        <v>818</v>
      </c>
      <c r="S3391" t="s">
        <v>8036</v>
      </c>
      <c r="T3391" t="s">
        <v>30</v>
      </c>
      <c r="U3391" t="s">
        <v>106</v>
      </c>
    </row>
    <row r="3392" spans="1:21">
      <c r="A3392" t="s">
        <v>8037</v>
      </c>
      <c r="B3392" s="1">
        <v>43962</v>
      </c>
      <c r="C3392" t="s">
        <v>33</v>
      </c>
      <c r="D3392">
        <v>22</v>
      </c>
      <c r="E3392" t="s">
        <v>39</v>
      </c>
      <c r="F3392">
        <v>0</v>
      </c>
      <c r="G3392">
        <v>3</v>
      </c>
      <c r="H3392" t="s">
        <v>24</v>
      </c>
      <c r="I3392">
        <v>4776</v>
      </c>
      <c r="J3392">
        <v>0</v>
      </c>
      <c r="K3392">
        <v>63</v>
      </c>
      <c r="L3392" t="s">
        <v>142</v>
      </c>
      <c r="M3392" t="s">
        <v>23</v>
      </c>
      <c r="N3392" t="s">
        <v>23</v>
      </c>
      <c r="O3392" t="s">
        <v>25</v>
      </c>
      <c r="P3392" t="s">
        <v>202</v>
      </c>
      <c r="Q3392" t="s">
        <v>27</v>
      </c>
      <c r="R3392" t="s">
        <v>5800</v>
      </c>
      <c r="S3392" t="s">
        <v>8038</v>
      </c>
      <c r="T3392" t="s">
        <v>59</v>
      </c>
      <c r="U3392" t="s">
        <v>384</v>
      </c>
    </row>
    <row r="3393" spans="1:21">
      <c r="A3393" t="s">
        <v>8039</v>
      </c>
      <c r="B3393" s="1">
        <v>43780</v>
      </c>
      <c r="C3393" t="s">
        <v>22</v>
      </c>
      <c r="D3393">
        <v>52</v>
      </c>
      <c r="E3393" t="s">
        <v>39</v>
      </c>
      <c r="F3393">
        <v>0</v>
      </c>
      <c r="G3393">
        <v>3</v>
      </c>
      <c r="H3393" t="s">
        <v>24</v>
      </c>
      <c r="I3393">
        <v>6350</v>
      </c>
      <c r="J3393">
        <v>0</v>
      </c>
      <c r="K3393">
        <v>69</v>
      </c>
      <c r="L3393" t="s">
        <v>316</v>
      </c>
      <c r="M3393" t="s">
        <v>23</v>
      </c>
      <c r="N3393" t="s">
        <v>23</v>
      </c>
      <c r="O3393" t="s">
        <v>25</v>
      </c>
      <c r="P3393" t="s">
        <v>202</v>
      </c>
      <c r="Q3393" t="s">
        <v>27</v>
      </c>
      <c r="R3393" t="s">
        <v>1446</v>
      </c>
      <c r="S3393" t="s">
        <v>8040</v>
      </c>
      <c r="T3393" t="s">
        <v>30</v>
      </c>
      <c r="U3393" t="s">
        <v>69</v>
      </c>
    </row>
    <row r="3394" spans="1:21">
      <c r="A3394" t="s">
        <v>8041</v>
      </c>
      <c r="B3394" s="1">
        <v>45858</v>
      </c>
      <c r="C3394" t="s">
        <v>33</v>
      </c>
      <c r="D3394">
        <v>57</v>
      </c>
      <c r="E3394" t="s">
        <v>39</v>
      </c>
      <c r="F3394">
        <v>0</v>
      </c>
      <c r="G3394">
        <v>3</v>
      </c>
      <c r="H3394" t="s">
        <v>24</v>
      </c>
      <c r="I3394">
        <v>2119</v>
      </c>
      <c r="J3394">
        <v>0</v>
      </c>
      <c r="K3394">
        <v>1</v>
      </c>
      <c r="M3394" t="s">
        <v>23</v>
      </c>
      <c r="N3394" t="s">
        <v>23</v>
      </c>
      <c r="O3394" t="s">
        <v>25</v>
      </c>
      <c r="P3394" t="s">
        <v>26</v>
      </c>
      <c r="Q3394" t="s">
        <v>27</v>
      </c>
      <c r="R3394" t="s">
        <v>1239</v>
      </c>
      <c r="S3394" t="s">
        <v>8042</v>
      </c>
      <c r="T3394" t="s">
        <v>30</v>
      </c>
      <c r="U3394" t="s">
        <v>69</v>
      </c>
    </row>
    <row r="3395" spans="1:21">
      <c r="A3395" t="s">
        <v>8043</v>
      </c>
      <c r="B3395" s="1">
        <v>45767</v>
      </c>
      <c r="C3395" t="s">
        <v>22</v>
      </c>
      <c r="D3395">
        <v>27</v>
      </c>
      <c r="E3395" t="s">
        <v>39</v>
      </c>
      <c r="F3395">
        <v>0</v>
      </c>
      <c r="G3395">
        <v>3</v>
      </c>
      <c r="H3395" t="s">
        <v>24</v>
      </c>
      <c r="I3395">
        <v>4207</v>
      </c>
      <c r="J3395">
        <v>0</v>
      </c>
      <c r="K3395">
        <v>4</v>
      </c>
      <c r="L3395" t="s">
        <v>48</v>
      </c>
      <c r="M3395" t="s">
        <v>39</v>
      </c>
      <c r="N3395" t="s">
        <v>23</v>
      </c>
      <c r="O3395" t="s">
        <v>49</v>
      </c>
      <c r="P3395" t="s">
        <v>26</v>
      </c>
      <c r="Q3395" t="s">
        <v>27</v>
      </c>
      <c r="R3395" t="s">
        <v>3266</v>
      </c>
      <c r="S3395" t="s">
        <v>8044</v>
      </c>
      <c r="T3395" t="s">
        <v>64</v>
      </c>
      <c r="U3395" t="s">
        <v>254</v>
      </c>
    </row>
    <row r="3396" spans="1:21">
      <c r="A3396" t="s">
        <v>8045</v>
      </c>
      <c r="B3396" s="1">
        <v>44105</v>
      </c>
      <c r="C3396" t="s">
        <v>22</v>
      </c>
      <c r="D3396">
        <v>39</v>
      </c>
      <c r="E3396" t="s">
        <v>23</v>
      </c>
      <c r="F3396">
        <v>0</v>
      </c>
      <c r="G3396">
        <v>3</v>
      </c>
      <c r="H3396" t="s">
        <v>3686</v>
      </c>
      <c r="I3396">
        <v>6432</v>
      </c>
      <c r="J3396">
        <v>7</v>
      </c>
      <c r="K3396">
        <v>58</v>
      </c>
      <c r="L3396" t="s">
        <v>142</v>
      </c>
      <c r="M3396" t="s">
        <v>23</v>
      </c>
      <c r="N3396" t="s">
        <v>23</v>
      </c>
      <c r="O3396" t="s">
        <v>25</v>
      </c>
      <c r="P3396" t="s">
        <v>202</v>
      </c>
      <c r="Q3396" t="s">
        <v>50</v>
      </c>
      <c r="R3396" t="s">
        <v>376</v>
      </c>
      <c r="S3396" t="s">
        <v>8046</v>
      </c>
    </row>
    <row r="3397" spans="1:21">
      <c r="A3397" t="s">
        <v>8047</v>
      </c>
      <c r="B3397" s="1">
        <v>45526</v>
      </c>
      <c r="C3397" t="s">
        <v>33</v>
      </c>
      <c r="D3397">
        <v>43</v>
      </c>
      <c r="E3397" t="s">
        <v>39</v>
      </c>
      <c r="F3397">
        <v>0</v>
      </c>
      <c r="G3397">
        <v>3</v>
      </c>
      <c r="H3397" t="s">
        <v>3686</v>
      </c>
      <c r="I3397">
        <v>5715</v>
      </c>
      <c r="J3397">
        <v>0</v>
      </c>
      <c r="K3397">
        <v>12</v>
      </c>
      <c r="M3397" t="s">
        <v>23</v>
      </c>
      <c r="N3397" t="s">
        <v>39</v>
      </c>
      <c r="P3397" t="s">
        <v>26</v>
      </c>
      <c r="Q3397" t="s">
        <v>50</v>
      </c>
      <c r="R3397" t="s">
        <v>1325</v>
      </c>
      <c r="S3397" t="s">
        <v>8048</v>
      </c>
    </row>
    <row r="3398" spans="1:21">
      <c r="A3398" t="s">
        <v>8049</v>
      </c>
      <c r="B3398" s="1">
        <v>44598</v>
      </c>
      <c r="C3398" t="s">
        <v>22</v>
      </c>
      <c r="D3398">
        <v>62</v>
      </c>
      <c r="E3398" t="s">
        <v>23</v>
      </c>
      <c r="F3398">
        <v>0</v>
      </c>
      <c r="G3398">
        <v>3</v>
      </c>
      <c r="H3398" t="s">
        <v>3686</v>
      </c>
      <c r="I3398">
        <v>2170</v>
      </c>
      <c r="J3398">
        <v>1</v>
      </c>
      <c r="K3398">
        <v>42</v>
      </c>
      <c r="M3398" t="s">
        <v>23</v>
      </c>
      <c r="N3398" t="s">
        <v>23</v>
      </c>
      <c r="O3398" t="s">
        <v>25</v>
      </c>
      <c r="P3398" t="s">
        <v>202</v>
      </c>
      <c r="Q3398" t="s">
        <v>27</v>
      </c>
      <c r="R3398" t="s">
        <v>5660</v>
      </c>
      <c r="S3398" t="s">
        <v>8050</v>
      </c>
    </row>
    <row r="3399" spans="1:21">
      <c r="A3399" t="s">
        <v>8051</v>
      </c>
      <c r="B3399" s="1">
        <v>43995</v>
      </c>
      <c r="C3399" t="s">
        <v>33</v>
      </c>
      <c r="D3399">
        <v>27</v>
      </c>
      <c r="E3399" t="s">
        <v>39</v>
      </c>
      <c r="F3399">
        <v>0</v>
      </c>
      <c r="G3399">
        <v>3</v>
      </c>
      <c r="H3399" t="s">
        <v>3686</v>
      </c>
      <c r="I3399">
        <v>5801</v>
      </c>
      <c r="J3399">
        <v>0</v>
      </c>
      <c r="K3399">
        <v>62</v>
      </c>
      <c r="M3399" t="s">
        <v>23</v>
      </c>
      <c r="N3399" t="s">
        <v>23</v>
      </c>
      <c r="O3399" t="s">
        <v>25</v>
      </c>
      <c r="P3399" t="s">
        <v>202</v>
      </c>
      <c r="Q3399" t="s">
        <v>27</v>
      </c>
      <c r="R3399" t="s">
        <v>8052</v>
      </c>
      <c r="S3399" t="s">
        <v>8053</v>
      </c>
    </row>
    <row r="3400" spans="1:21">
      <c r="A3400" t="s">
        <v>8054</v>
      </c>
      <c r="B3400" s="1">
        <v>45660</v>
      </c>
      <c r="C3400" t="s">
        <v>22</v>
      </c>
      <c r="D3400">
        <v>25</v>
      </c>
      <c r="E3400" t="s">
        <v>39</v>
      </c>
      <c r="F3400">
        <v>0</v>
      </c>
      <c r="G3400">
        <v>3</v>
      </c>
      <c r="H3400" t="s">
        <v>3686</v>
      </c>
      <c r="I3400">
        <v>4704</v>
      </c>
      <c r="J3400">
        <v>0</v>
      </c>
      <c r="K3400">
        <v>7</v>
      </c>
      <c r="L3400" t="s">
        <v>48</v>
      </c>
      <c r="M3400" t="s">
        <v>23</v>
      </c>
      <c r="N3400" t="s">
        <v>23</v>
      </c>
      <c r="O3400" t="s">
        <v>25</v>
      </c>
      <c r="P3400" t="s">
        <v>26</v>
      </c>
      <c r="Q3400" t="s">
        <v>27</v>
      </c>
      <c r="R3400" t="s">
        <v>624</v>
      </c>
      <c r="S3400" t="s">
        <v>8055</v>
      </c>
    </row>
    <row r="3401" spans="1:21">
      <c r="A3401" t="s">
        <v>8056</v>
      </c>
      <c r="B3401" s="1">
        <v>45630</v>
      </c>
      <c r="C3401" t="s">
        <v>33</v>
      </c>
      <c r="D3401">
        <v>55</v>
      </c>
      <c r="E3401" t="s">
        <v>39</v>
      </c>
      <c r="F3401">
        <v>0</v>
      </c>
      <c r="G3401">
        <v>3</v>
      </c>
      <c r="H3401" t="s">
        <v>3686</v>
      </c>
      <c r="I3401">
        <v>3087</v>
      </c>
      <c r="J3401">
        <v>0</v>
      </c>
      <c r="K3401">
        <v>8</v>
      </c>
      <c r="M3401" t="s">
        <v>23</v>
      </c>
      <c r="N3401" t="s">
        <v>39</v>
      </c>
      <c r="P3401" t="s">
        <v>164</v>
      </c>
      <c r="Q3401" t="s">
        <v>50</v>
      </c>
      <c r="R3401" t="s">
        <v>657</v>
      </c>
      <c r="S3401" t="s">
        <v>8057</v>
      </c>
    </row>
    <row r="3402" spans="1:21">
      <c r="A3402" t="s">
        <v>8058</v>
      </c>
      <c r="B3402" s="1">
        <v>45506</v>
      </c>
      <c r="C3402" t="s">
        <v>22</v>
      </c>
      <c r="D3402">
        <v>55</v>
      </c>
      <c r="E3402" t="s">
        <v>23</v>
      </c>
      <c r="F3402">
        <v>3</v>
      </c>
      <c r="G3402">
        <v>3</v>
      </c>
      <c r="H3402" t="s">
        <v>3686</v>
      </c>
      <c r="I3402">
        <v>2219</v>
      </c>
      <c r="J3402">
        <v>8</v>
      </c>
      <c r="K3402">
        <v>12</v>
      </c>
      <c r="L3402" t="s">
        <v>97</v>
      </c>
      <c r="M3402" t="s">
        <v>23</v>
      </c>
      <c r="N3402" t="s">
        <v>39</v>
      </c>
      <c r="P3402" t="s">
        <v>164</v>
      </c>
      <c r="Q3402" t="s">
        <v>27</v>
      </c>
      <c r="R3402" t="s">
        <v>1597</v>
      </c>
      <c r="S3402" t="s">
        <v>8059</v>
      </c>
    </row>
    <row r="3403" spans="1:21">
      <c r="A3403" t="s">
        <v>8060</v>
      </c>
      <c r="B3403" s="1">
        <v>45556</v>
      </c>
      <c r="C3403" t="s">
        <v>22</v>
      </c>
      <c r="D3403">
        <v>27</v>
      </c>
      <c r="E3403" t="s">
        <v>39</v>
      </c>
      <c r="F3403">
        <v>0</v>
      </c>
      <c r="G3403">
        <v>3</v>
      </c>
      <c r="H3403" t="s">
        <v>3686</v>
      </c>
      <c r="I3403">
        <v>3042</v>
      </c>
      <c r="J3403">
        <v>0</v>
      </c>
      <c r="K3403">
        <v>11</v>
      </c>
      <c r="L3403" t="s">
        <v>97</v>
      </c>
      <c r="M3403" t="s">
        <v>23</v>
      </c>
      <c r="N3403" t="s">
        <v>23</v>
      </c>
      <c r="O3403" t="s">
        <v>25</v>
      </c>
      <c r="P3403" t="s">
        <v>26</v>
      </c>
      <c r="Q3403" t="s">
        <v>27</v>
      </c>
      <c r="R3403" t="s">
        <v>75</v>
      </c>
      <c r="S3403" t="s">
        <v>8061</v>
      </c>
    </row>
    <row r="3404" spans="1:21">
      <c r="A3404" t="s">
        <v>8062</v>
      </c>
      <c r="B3404" s="1">
        <v>45683</v>
      </c>
      <c r="C3404" t="s">
        <v>33</v>
      </c>
      <c r="D3404">
        <v>38</v>
      </c>
      <c r="E3404" t="s">
        <v>39</v>
      </c>
      <c r="F3404">
        <v>0</v>
      </c>
      <c r="G3404">
        <v>3</v>
      </c>
      <c r="H3404" t="s">
        <v>3686</v>
      </c>
      <c r="I3404">
        <v>2845</v>
      </c>
      <c r="J3404">
        <v>0</v>
      </c>
      <c r="K3404">
        <v>7</v>
      </c>
      <c r="M3404" t="s">
        <v>23</v>
      </c>
      <c r="N3404" t="s">
        <v>23</v>
      </c>
      <c r="O3404" t="s">
        <v>49</v>
      </c>
      <c r="P3404" t="s">
        <v>26</v>
      </c>
      <c r="Q3404" t="s">
        <v>27</v>
      </c>
      <c r="R3404" t="s">
        <v>5441</v>
      </c>
      <c r="S3404" t="s">
        <v>8063</v>
      </c>
    </row>
    <row r="3405" spans="1:21">
      <c r="A3405" t="s">
        <v>8064</v>
      </c>
      <c r="B3405" s="1">
        <v>45548</v>
      </c>
      <c r="C3405" t="s">
        <v>22</v>
      </c>
      <c r="D3405">
        <v>25</v>
      </c>
      <c r="E3405" t="s">
        <v>23</v>
      </c>
      <c r="F3405">
        <v>1</v>
      </c>
      <c r="G3405">
        <v>3</v>
      </c>
      <c r="H3405" t="s">
        <v>3686</v>
      </c>
      <c r="I3405">
        <v>2136</v>
      </c>
      <c r="J3405">
        <v>7</v>
      </c>
      <c r="K3405">
        <v>11</v>
      </c>
      <c r="L3405" t="s">
        <v>97</v>
      </c>
      <c r="M3405" t="s">
        <v>23</v>
      </c>
      <c r="N3405" t="s">
        <v>23</v>
      </c>
      <c r="O3405" t="s">
        <v>49</v>
      </c>
      <c r="P3405" t="s">
        <v>26</v>
      </c>
      <c r="Q3405" t="s">
        <v>27</v>
      </c>
      <c r="R3405" t="s">
        <v>3756</v>
      </c>
      <c r="S3405" t="s">
        <v>8065</v>
      </c>
    </row>
    <row r="3406" spans="1:21">
      <c r="A3406" t="s">
        <v>8066</v>
      </c>
      <c r="B3406" s="1">
        <v>44686</v>
      </c>
      <c r="C3406" t="s">
        <v>22</v>
      </c>
      <c r="D3406">
        <v>21</v>
      </c>
      <c r="E3406" t="s">
        <v>39</v>
      </c>
      <c r="F3406">
        <v>1</v>
      </c>
      <c r="G3406">
        <v>3</v>
      </c>
      <c r="H3406" t="s">
        <v>3686</v>
      </c>
      <c r="I3406">
        <v>3124</v>
      </c>
      <c r="J3406">
        <v>0</v>
      </c>
      <c r="K3406">
        <v>39</v>
      </c>
      <c r="L3406" t="s">
        <v>40</v>
      </c>
      <c r="M3406" t="s">
        <v>23</v>
      </c>
      <c r="N3406" t="s">
        <v>23</v>
      </c>
      <c r="O3406" t="s">
        <v>25</v>
      </c>
      <c r="P3406" t="s">
        <v>164</v>
      </c>
      <c r="Q3406" t="s">
        <v>50</v>
      </c>
      <c r="R3406" t="s">
        <v>2751</v>
      </c>
      <c r="S3406" t="s">
        <v>8067</v>
      </c>
    </row>
    <row r="3407" spans="1:21">
      <c r="A3407" t="s">
        <v>8068</v>
      </c>
      <c r="B3407" s="1">
        <v>44582</v>
      </c>
      <c r="C3407" t="s">
        <v>33</v>
      </c>
      <c r="D3407">
        <v>33</v>
      </c>
      <c r="E3407" t="s">
        <v>23</v>
      </c>
      <c r="F3407">
        <v>0</v>
      </c>
      <c r="G3407">
        <v>3</v>
      </c>
      <c r="H3407" t="s">
        <v>3686</v>
      </c>
      <c r="I3407">
        <v>4392</v>
      </c>
      <c r="J3407">
        <v>9</v>
      </c>
      <c r="K3407">
        <v>43</v>
      </c>
      <c r="M3407" t="s">
        <v>23</v>
      </c>
      <c r="N3407" t="s">
        <v>23</v>
      </c>
      <c r="O3407" t="s">
        <v>25</v>
      </c>
      <c r="P3407" t="s">
        <v>26</v>
      </c>
      <c r="Q3407" t="s">
        <v>27</v>
      </c>
      <c r="R3407" t="s">
        <v>818</v>
      </c>
      <c r="S3407" t="s">
        <v>8069</v>
      </c>
    </row>
    <row r="3408" spans="1:21">
      <c r="A3408" t="s">
        <v>8070</v>
      </c>
      <c r="B3408" s="1">
        <v>45570</v>
      </c>
      <c r="C3408" t="s">
        <v>33</v>
      </c>
      <c r="D3408">
        <v>27</v>
      </c>
      <c r="E3408" t="s">
        <v>23</v>
      </c>
      <c r="F3408">
        <v>0</v>
      </c>
      <c r="G3408">
        <v>3</v>
      </c>
      <c r="H3408" t="s">
        <v>3686</v>
      </c>
      <c r="I3408">
        <v>4907</v>
      </c>
      <c r="J3408">
        <v>2</v>
      </c>
      <c r="K3408">
        <v>10</v>
      </c>
      <c r="M3408" t="s">
        <v>23</v>
      </c>
      <c r="N3408" t="s">
        <v>39</v>
      </c>
      <c r="P3408" t="s">
        <v>26</v>
      </c>
      <c r="Q3408" t="s">
        <v>50</v>
      </c>
      <c r="R3408" t="s">
        <v>1922</v>
      </c>
      <c r="S3408" t="s">
        <v>8071</v>
      </c>
    </row>
    <row r="3409" spans="1:21">
      <c r="A3409" t="s">
        <v>8072</v>
      </c>
      <c r="B3409" s="1">
        <v>43748</v>
      </c>
      <c r="C3409" t="s">
        <v>33</v>
      </c>
      <c r="D3409">
        <v>30</v>
      </c>
      <c r="E3409" t="s">
        <v>23</v>
      </c>
      <c r="F3409">
        <v>0</v>
      </c>
      <c r="G3409">
        <v>3</v>
      </c>
      <c r="H3409" t="s">
        <v>3686</v>
      </c>
      <c r="I3409">
        <v>5072</v>
      </c>
      <c r="J3409">
        <v>7</v>
      </c>
      <c r="K3409">
        <v>70</v>
      </c>
      <c r="L3409" t="s">
        <v>316</v>
      </c>
      <c r="M3409" t="s">
        <v>23</v>
      </c>
      <c r="N3409" t="s">
        <v>23</v>
      </c>
      <c r="O3409" t="s">
        <v>49</v>
      </c>
      <c r="P3409" t="s">
        <v>164</v>
      </c>
      <c r="Q3409" t="s">
        <v>50</v>
      </c>
      <c r="R3409" t="s">
        <v>6139</v>
      </c>
      <c r="S3409" t="s">
        <v>8073</v>
      </c>
    </row>
    <row r="3410" spans="1:21">
      <c r="A3410" t="s">
        <v>8074</v>
      </c>
      <c r="B3410" s="1">
        <v>43894</v>
      </c>
      <c r="C3410" t="s">
        <v>33</v>
      </c>
      <c r="D3410">
        <v>29</v>
      </c>
      <c r="E3410" t="s">
        <v>23</v>
      </c>
      <c r="F3410">
        <v>0</v>
      </c>
      <c r="G3410">
        <v>3</v>
      </c>
      <c r="H3410" t="s">
        <v>3686</v>
      </c>
      <c r="I3410">
        <v>5076</v>
      </c>
      <c r="J3410">
        <v>7</v>
      </c>
      <c r="K3410">
        <v>65</v>
      </c>
      <c r="L3410" t="s">
        <v>142</v>
      </c>
      <c r="M3410" t="s">
        <v>23</v>
      </c>
      <c r="N3410" t="s">
        <v>39</v>
      </c>
      <c r="P3410" t="s">
        <v>164</v>
      </c>
      <c r="Q3410" t="s">
        <v>27</v>
      </c>
      <c r="R3410" t="s">
        <v>1980</v>
      </c>
      <c r="S3410" t="s">
        <v>8075</v>
      </c>
    </row>
    <row r="3411" spans="1:21">
      <c r="A3411" t="s">
        <v>8076</v>
      </c>
      <c r="B3411" s="1">
        <v>43697</v>
      </c>
      <c r="C3411" t="s">
        <v>22</v>
      </c>
      <c r="D3411">
        <v>38</v>
      </c>
      <c r="E3411" t="s">
        <v>23</v>
      </c>
      <c r="F3411">
        <v>0</v>
      </c>
      <c r="G3411">
        <v>3</v>
      </c>
      <c r="H3411" t="s">
        <v>3686</v>
      </c>
      <c r="I3411">
        <v>6251</v>
      </c>
      <c r="J3411">
        <v>1</v>
      </c>
      <c r="K3411">
        <v>72</v>
      </c>
      <c r="M3411" t="s">
        <v>23</v>
      </c>
      <c r="N3411" t="s">
        <v>39</v>
      </c>
      <c r="P3411" t="s">
        <v>164</v>
      </c>
      <c r="Q3411" t="s">
        <v>50</v>
      </c>
      <c r="R3411" t="s">
        <v>610</v>
      </c>
      <c r="S3411" t="s">
        <v>8077</v>
      </c>
    </row>
    <row r="3412" spans="1:21">
      <c r="A3412" t="s">
        <v>8078</v>
      </c>
      <c r="B3412" s="1">
        <v>44507</v>
      </c>
      <c r="C3412" t="s">
        <v>22</v>
      </c>
      <c r="D3412">
        <v>45</v>
      </c>
      <c r="E3412" t="s">
        <v>39</v>
      </c>
      <c r="F3412">
        <v>0</v>
      </c>
      <c r="G3412">
        <v>3</v>
      </c>
      <c r="H3412" t="s">
        <v>3686</v>
      </c>
      <c r="I3412">
        <v>5274</v>
      </c>
      <c r="J3412">
        <v>0</v>
      </c>
      <c r="K3412">
        <v>45</v>
      </c>
      <c r="M3412" t="s">
        <v>23</v>
      </c>
      <c r="N3412" t="s">
        <v>23</v>
      </c>
      <c r="O3412" t="s">
        <v>49</v>
      </c>
      <c r="P3412" t="s">
        <v>26</v>
      </c>
      <c r="Q3412" t="s">
        <v>27</v>
      </c>
      <c r="R3412" t="s">
        <v>1378</v>
      </c>
      <c r="S3412" t="s">
        <v>8079</v>
      </c>
    </row>
    <row r="3413" spans="1:21">
      <c r="A3413" t="s">
        <v>8080</v>
      </c>
      <c r="B3413" s="1">
        <v>45028</v>
      </c>
      <c r="C3413" t="s">
        <v>22</v>
      </c>
      <c r="D3413">
        <v>31</v>
      </c>
      <c r="E3413" t="s">
        <v>23</v>
      </c>
      <c r="F3413">
        <v>0</v>
      </c>
      <c r="G3413">
        <v>3</v>
      </c>
      <c r="H3413" t="s">
        <v>3686</v>
      </c>
      <c r="I3413">
        <v>2085</v>
      </c>
      <c r="J3413">
        <v>10</v>
      </c>
      <c r="K3413">
        <v>28</v>
      </c>
      <c r="M3413" t="s">
        <v>23</v>
      </c>
      <c r="N3413" t="s">
        <v>23</v>
      </c>
      <c r="O3413" t="s">
        <v>25</v>
      </c>
      <c r="P3413" t="s">
        <v>26</v>
      </c>
      <c r="Q3413" t="s">
        <v>27</v>
      </c>
      <c r="R3413" t="s">
        <v>8081</v>
      </c>
      <c r="S3413" t="s">
        <v>8082</v>
      </c>
    </row>
    <row r="3414" spans="1:21">
      <c r="A3414" t="s">
        <v>8083</v>
      </c>
      <c r="B3414" s="1">
        <v>44961</v>
      </c>
      <c r="C3414" t="s">
        <v>33</v>
      </c>
      <c r="D3414">
        <v>37</v>
      </c>
      <c r="E3414" t="s">
        <v>39</v>
      </c>
      <c r="F3414">
        <v>0</v>
      </c>
      <c r="G3414">
        <v>3</v>
      </c>
      <c r="H3414" t="s">
        <v>3686</v>
      </c>
      <c r="I3414">
        <v>4864</v>
      </c>
      <c r="J3414">
        <v>0</v>
      </c>
      <c r="K3414">
        <v>30</v>
      </c>
      <c r="L3414" t="s">
        <v>40</v>
      </c>
      <c r="M3414" t="s">
        <v>23</v>
      </c>
      <c r="N3414" t="s">
        <v>23</v>
      </c>
      <c r="O3414" t="s">
        <v>49</v>
      </c>
      <c r="P3414" t="s">
        <v>26</v>
      </c>
      <c r="Q3414" t="s">
        <v>50</v>
      </c>
      <c r="R3414" t="s">
        <v>2180</v>
      </c>
      <c r="S3414" t="s">
        <v>8084</v>
      </c>
    </row>
    <row r="3415" spans="1:21">
      <c r="A3415" t="s">
        <v>8085</v>
      </c>
      <c r="B3415" s="1">
        <v>45495</v>
      </c>
      <c r="C3415" t="s">
        <v>33</v>
      </c>
      <c r="D3415">
        <v>47</v>
      </c>
      <c r="E3415" t="s">
        <v>39</v>
      </c>
      <c r="F3415">
        <v>0</v>
      </c>
      <c r="G3415">
        <v>3</v>
      </c>
      <c r="H3415" t="s">
        <v>3686</v>
      </c>
      <c r="I3415">
        <v>2054</v>
      </c>
      <c r="J3415">
        <v>0</v>
      </c>
      <c r="K3415">
        <v>13</v>
      </c>
      <c r="M3415" t="s">
        <v>23</v>
      </c>
      <c r="N3415" t="s">
        <v>23</v>
      </c>
      <c r="O3415" t="s">
        <v>25</v>
      </c>
      <c r="P3415" t="s">
        <v>26</v>
      </c>
      <c r="Q3415" t="s">
        <v>50</v>
      </c>
      <c r="R3415" t="s">
        <v>2713</v>
      </c>
      <c r="S3415" t="s">
        <v>8086</v>
      </c>
    </row>
    <row r="3416" spans="1:21">
      <c r="A3416" t="s">
        <v>8087</v>
      </c>
      <c r="B3416" s="1">
        <v>44891</v>
      </c>
      <c r="C3416" t="s">
        <v>22</v>
      </c>
      <c r="D3416">
        <v>21</v>
      </c>
      <c r="E3416" t="s">
        <v>39</v>
      </c>
      <c r="F3416">
        <v>0</v>
      </c>
      <c r="G3416">
        <v>3</v>
      </c>
      <c r="H3416" t="s">
        <v>3686</v>
      </c>
      <c r="I3416">
        <v>2507</v>
      </c>
      <c r="J3416">
        <v>0</v>
      </c>
      <c r="K3416">
        <v>33</v>
      </c>
      <c r="M3416" t="s">
        <v>23</v>
      </c>
      <c r="N3416" t="s">
        <v>39</v>
      </c>
      <c r="P3416" t="s">
        <v>164</v>
      </c>
      <c r="Q3416" t="s">
        <v>50</v>
      </c>
      <c r="R3416" t="s">
        <v>1228</v>
      </c>
      <c r="S3416" t="s">
        <v>8088</v>
      </c>
    </row>
    <row r="3417" spans="1:21">
      <c r="A3417" t="s">
        <v>8089</v>
      </c>
      <c r="B3417" s="1">
        <v>43990</v>
      </c>
      <c r="C3417" t="s">
        <v>33</v>
      </c>
      <c r="D3417">
        <v>21</v>
      </c>
      <c r="E3417" t="s">
        <v>23</v>
      </c>
      <c r="F3417">
        <v>0</v>
      </c>
      <c r="G3417">
        <v>3</v>
      </c>
      <c r="H3417" t="s">
        <v>3686</v>
      </c>
      <c r="I3417">
        <v>6193</v>
      </c>
      <c r="J3417">
        <v>3</v>
      </c>
      <c r="K3417">
        <v>62</v>
      </c>
      <c r="L3417" t="s">
        <v>142</v>
      </c>
      <c r="M3417" t="s">
        <v>23</v>
      </c>
      <c r="N3417" t="s">
        <v>23</v>
      </c>
      <c r="O3417" t="s">
        <v>25</v>
      </c>
      <c r="P3417" t="s">
        <v>164</v>
      </c>
      <c r="Q3417" t="s">
        <v>50</v>
      </c>
      <c r="R3417" t="s">
        <v>8090</v>
      </c>
      <c r="S3417" t="s">
        <v>8091</v>
      </c>
    </row>
    <row r="3418" spans="1:21">
      <c r="A3418" t="s">
        <v>8092</v>
      </c>
      <c r="B3418" s="1">
        <v>44821</v>
      </c>
      <c r="C3418" t="s">
        <v>22</v>
      </c>
      <c r="D3418">
        <v>47</v>
      </c>
      <c r="E3418" t="s">
        <v>39</v>
      </c>
      <c r="F3418">
        <v>0</v>
      </c>
      <c r="G3418">
        <v>3</v>
      </c>
      <c r="H3418" t="s">
        <v>3686</v>
      </c>
      <c r="I3418">
        <v>3967</v>
      </c>
      <c r="J3418">
        <v>0</v>
      </c>
      <c r="K3418">
        <v>35</v>
      </c>
      <c r="M3418" t="s">
        <v>23</v>
      </c>
      <c r="N3418" t="s">
        <v>39</v>
      </c>
      <c r="P3418" t="s">
        <v>164</v>
      </c>
      <c r="Q3418" t="s">
        <v>27</v>
      </c>
      <c r="R3418" t="s">
        <v>8093</v>
      </c>
      <c r="S3418" t="s">
        <v>8094</v>
      </c>
    </row>
    <row r="3419" spans="1:21">
      <c r="A3419" t="s">
        <v>8095</v>
      </c>
      <c r="B3419" s="1">
        <v>44796</v>
      </c>
      <c r="C3419" t="s">
        <v>33</v>
      </c>
      <c r="D3419">
        <v>55</v>
      </c>
      <c r="E3419" t="s">
        <v>39</v>
      </c>
      <c r="F3419">
        <v>0</v>
      </c>
      <c r="G3419">
        <v>3</v>
      </c>
      <c r="H3419" t="s">
        <v>3686</v>
      </c>
      <c r="I3419">
        <v>3566</v>
      </c>
      <c r="J3419">
        <v>0</v>
      </c>
      <c r="K3419">
        <v>36</v>
      </c>
      <c r="L3419" t="s">
        <v>40</v>
      </c>
      <c r="M3419" t="s">
        <v>23</v>
      </c>
      <c r="N3419" t="s">
        <v>23</v>
      </c>
      <c r="O3419" t="s">
        <v>49</v>
      </c>
      <c r="P3419" t="s">
        <v>202</v>
      </c>
      <c r="Q3419" t="s">
        <v>50</v>
      </c>
      <c r="R3419" t="s">
        <v>2483</v>
      </c>
      <c r="S3419" t="s">
        <v>8096</v>
      </c>
    </row>
    <row r="3420" spans="1:21">
      <c r="A3420" t="s">
        <v>8097</v>
      </c>
      <c r="B3420" s="1">
        <v>43697</v>
      </c>
      <c r="C3420" t="s">
        <v>22</v>
      </c>
      <c r="D3420">
        <v>53</v>
      </c>
      <c r="E3420" t="s">
        <v>23</v>
      </c>
      <c r="F3420">
        <v>0</v>
      </c>
      <c r="G3420">
        <v>3</v>
      </c>
      <c r="H3420" t="s">
        <v>3686</v>
      </c>
      <c r="I3420">
        <v>5791</v>
      </c>
      <c r="J3420">
        <v>6</v>
      </c>
      <c r="K3420">
        <v>72</v>
      </c>
      <c r="M3420" t="s">
        <v>23</v>
      </c>
      <c r="N3420" t="s">
        <v>23</v>
      </c>
      <c r="O3420" t="s">
        <v>25</v>
      </c>
      <c r="P3420" t="s">
        <v>164</v>
      </c>
      <c r="Q3420" t="s">
        <v>50</v>
      </c>
      <c r="R3420" t="s">
        <v>3353</v>
      </c>
      <c r="S3420" t="s">
        <v>8098</v>
      </c>
    </row>
    <row r="3421" spans="1:21">
      <c r="A3421" t="s">
        <v>8099</v>
      </c>
      <c r="B3421" s="1">
        <v>44819</v>
      </c>
      <c r="C3421" t="s">
        <v>22</v>
      </c>
      <c r="D3421">
        <v>24</v>
      </c>
      <c r="E3421" t="s">
        <v>23</v>
      </c>
      <c r="F3421">
        <v>3</v>
      </c>
      <c r="G3421">
        <v>3</v>
      </c>
      <c r="H3421" t="s">
        <v>3686</v>
      </c>
      <c r="I3421">
        <v>5721</v>
      </c>
      <c r="J3421">
        <v>8</v>
      </c>
      <c r="K3421">
        <v>35</v>
      </c>
      <c r="M3421" t="s">
        <v>23</v>
      </c>
      <c r="N3421" t="s">
        <v>23</v>
      </c>
      <c r="O3421" t="s">
        <v>25</v>
      </c>
      <c r="P3421" t="s">
        <v>26</v>
      </c>
      <c r="Q3421" t="s">
        <v>27</v>
      </c>
      <c r="R3421" t="s">
        <v>8100</v>
      </c>
      <c r="S3421" t="s">
        <v>8101</v>
      </c>
    </row>
    <row r="3422" spans="1:21">
      <c r="A3422" t="s">
        <v>8102</v>
      </c>
      <c r="B3422" s="1">
        <v>44398</v>
      </c>
      <c r="C3422" t="s">
        <v>22</v>
      </c>
      <c r="D3422">
        <v>19</v>
      </c>
      <c r="E3422" t="s">
        <v>39</v>
      </c>
      <c r="F3422">
        <v>0</v>
      </c>
      <c r="G3422">
        <v>3</v>
      </c>
      <c r="H3422" t="s">
        <v>3686</v>
      </c>
      <c r="I3422">
        <v>5240</v>
      </c>
      <c r="J3422">
        <v>0</v>
      </c>
      <c r="K3422">
        <v>49</v>
      </c>
      <c r="L3422" t="s">
        <v>142</v>
      </c>
      <c r="M3422" t="s">
        <v>23</v>
      </c>
      <c r="N3422" t="s">
        <v>39</v>
      </c>
      <c r="P3422" t="s">
        <v>164</v>
      </c>
      <c r="Q3422" t="s">
        <v>50</v>
      </c>
      <c r="R3422" t="s">
        <v>226</v>
      </c>
      <c r="S3422" t="s">
        <v>8103</v>
      </c>
    </row>
    <row r="3423" spans="1:21">
      <c r="A3423" t="s">
        <v>8104</v>
      </c>
      <c r="B3423" s="1">
        <v>45769</v>
      </c>
      <c r="C3423" t="s">
        <v>33</v>
      </c>
      <c r="D3423">
        <v>65</v>
      </c>
      <c r="E3423" t="s">
        <v>39</v>
      </c>
      <c r="F3423">
        <v>0</v>
      </c>
      <c r="G3423">
        <v>3</v>
      </c>
      <c r="H3423" t="s">
        <v>24</v>
      </c>
      <c r="I3423">
        <v>5301</v>
      </c>
      <c r="J3423">
        <v>0</v>
      </c>
      <c r="K3423">
        <v>4</v>
      </c>
      <c r="M3423" t="s">
        <v>23</v>
      </c>
      <c r="N3423" t="s">
        <v>23</v>
      </c>
      <c r="O3423" t="s">
        <v>25</v>
      </c>
      <c r="P3423" t="s">
        <v>26</v>
      </c>
      <c r="Q3423" t="s">
        <v>27</v>
      </c>
      <c r="R3423" t="s">
        <v>53</v>
      </c>
      <c r="S3423" t="s">
        <v>8105</v>
      </c>
      <c r="T3423" t="s">
        <v>43</v>
      </c>
      <c r="U3423" t="s">
        <v>149</v>
      </c>
    </row>
    <row r="3424" spans="1:21">
      <c r="A3424" t="s">
        <v>8106</v>
      </c>
      <c r="B3424" s="1">
        <v>45829</v>
      </c>
      <c r="C3424" t="s">
        <v>33</v>
      </c>
      <c r="D3424">
        <v>77</v>
      </c>
      <c r="E3424" t="s">
        <v>39</v>
      </c>
      <c r="F3424">
        <v>0</v>
      </c>
      <c r="G3424">
        <v>3</v>
      </c>
      <c r="H3424" t="s">
        <v>24</v>
      </c>
      <c r="I3424">
        <v>4193</v>
      </c>
      <c r="J3424">
        <v>0</v>
      </c>
      <c r="K3424">
        <v>2</v>
      </c>
      <c r="M3424" t="s">
        <v>23</v>
      </c>
      <c r="N3424" t="s">
        <v>23</v>
      </c>
      <c r="O3424" t="s">
        <v>25</v>
      </c>
      <c r="P3424" t="s">
        <v>26</v>
      </c>
      <c r="Q3424" t="s">
        <v>27</v>
      </c>
      <c r="R3424" t="s">
        <v>410</v>
      </c>
      <c r="S3424" t="s">
        <v>8107</v>
      </c>
      <c r="T3424" t="s">
        <v>43</v>
      </c>
      <c r="U3424" t="s">
        <v>1397</v>
      </c>
    </row>
    <row r="3425" spans="1:21">
      <c r="A3425" t="s">
        <v>8108</v>
      </c>
      <c r="B3425" s="1">
        <v>45003</v>
      </c>
      <c r="C3425" t="s">
        <v>22</v>
      </c>
      <c r="D3425">
        <v>75</v>
      </c>
      <c r="E3425" t="s">
        <v>23</v>
      </c>
      <c r="F3425">
        <v>0</v>
      </c>
      <c r="G3425">
        <v>3</v>
      </c>
      <c r="H3425" t="s">
        <v>24</v>
      </c>
      <c r="I3425">
        <v>5137</v>
      </c>
      <c r="J3425">
        <v>1</v>
      </c>
      <c r="K3425">
        <v>29</v>
      </c>
      <c r="M3425" t="s">
        <v>23</v>
      </c>
      <c r="N3425" t="s">
        <v>23</v>
      </c>
      <c r="O3425" t="s">
        <v>25</v>
      </c>
      <c r="P3425" t="s">
        <v>26</v>
      </c>
      <c r="Q3425" t="s">
        <v>27</v>
      </c>
      <c r="R3425" t="s">
        <v>706</v>
      </c>
      <c r="S3425" t="s">
        <v>8109</v>
      </c>
      <c r="T3425" t="s">
        <v>36</v>
      </c>
      <c r="U3425" t="s">
        <v>37</v>
      </c>
    </row>
    <row r="3426" spans="1:21">
      <c r="A3426" t="s">
        <v>8110</v>
      </c>
      <c r="B3426" s="1">
        <v>45846</v>
      </c>
      <c r="C3426" t="s">
        <v>33</v>
      </c>
      <c r="D3426">
        <v>80</v>
      </c>
      <c r="E3426" t="s">
        <v>39</v>
      </c>
      <c r="F3426">
        <v>0</v>
      </c>
      <c r="G3426">
        <v>3</v>
      </c>
      <c r="H3426" t="s">
        <v>24</v>
      </c>
      <c r="I3426">
        <v>5345</v>
      </c>
      <c r="J3426">
        <v>0</v>
      </c>
      <c r="K3426">
        <v>1</v>
      </c>
      <c r="M3426" t="s">
        <v>23</v>
      </c>
      <c r="N3426" t="s">
        <v>23</v>
      </c>
      <c r="O3426" t="s">
        <v>25</v>
      </c>
      <c r="P3426" t="s">
        <v>26</v>
      </c>
      <c r="Q3426" t="s">
        <v>27</v>
      </c>
      <c r="R3426" t="s">
        <v>2434</v>
      </c>
      <c r="S3426" t="s">
        <v>8111</v>
      </c>
      <c r="T3426" t="s">
        <v>30</v>
      </c>
      <c r="U3426" t="s">
        <v>69</v>
      </c>
    </row>
    <row r="3427" spans="1:21">
      <c r="A3427" t="s">
        <v>8112</v>
      </c>
      <c r="B3427" s="1">
        <v>45646</v>
      </c>
      <c r="C3427" t="s">
        <v>33</v>
      </c>
      <c r="D3427">
        <v>79</v>
      </c>
      <c r="E3427" t="s">
        <v>39</v>
      </c>
      <c r="F3427">
        <v>0</v>
      </c>
      <c r="G3427">
        <v>3</v>
      </c>
      <c r="H3427" t="s">
        <v>24</v>
      </c>
      <c r="I3427">
        <v>5546</v>
      </c>
      <c r="J3427">
        <v>0</v>
      </c>
      <c r="K3427">
        <v>8</v>
      </c>
      <c r="M3427" t="s">
        <v>23</v>
      </c>
      <c r="N3427" t="s">
        <v>23</v>
      </c>
      <c r="O3427" t="s">
        <v>25</v>
      </c>
      <c r="P3427" t="s">
        <v>26</v>
      </c>
      <c r="Q3427" t="s">
        <v>27</v>
      </c>
      <c r="R3427" t="s">
        <v>1762</v>
      </c>
      <c r="S3427" t="s">
        <v>8113</v>
      </c>
      <c r="T3427" t="s">
        <v>59</v>
      </c>
      <c r="U3427" t="s">
        <v>60</v>
      </c>
    </row>
    <row r="3428" spans="1:21">
      <c r="A3428" t="s">
        <v>8114</v>
      </c>
      <c r="B3428" s="1">
        <v>45748</v>
      </c>
      <c r="C3428" t="s">
        <v>22</v>
      </c>
      <c r="D3428">
        <v>73</v>
      </c>
      <c r="E3428" t="s">
        <v>39</v>
      </c>
      <c r="F3428">
        <v>0</v>
      </c>
      <c r="G3428">
        <v>3</v>
      </c>
      <c r="H3428" t="s">
        <v>24</v>
      </c>
      <c r="I3428">
        <v>4694</v>
      </c>
      <c r="J3428">
        <v>0</v>
      </c>
      <c r="K3428">
        <v>4</v>
      </c>
      <c r="L3428" t="s">
        <v>48</v>
      </c>
      <c r="M3428" t="s">
        <v>39</v>
      </c>
      <c r="N3428" t="s">
        <v>23</v>
      </c>
      <c r="O3428" t="s">
        <v>49</v>
      </c>
      <c r="P3428" t="s">
        <v>26</v>
      </c>
      <c r="Q3428" t="s">
        <v>27</v>
      </c>
      <c r="R3428" t="s">
        <v>168</v>
      </c>
      <c r="S3428" t="s">
        <v>8115</v>
      </c>
      <c r="T3428" t="s">
        <v>43</v>
      </c>
      <c r="U3428" t="s">
        <v>1397</v>
      </c>
    </row>
    <row r="3429" spans="1:21">
      <c r="A3429" t="s">
        <v>8116</v>
      </c>
      <c r="B3429" s="1">
        <v>44292</v>
      </c>
      <c r="C3429" t="s">
        <v>22</v>
      </c>
      <c r="D3429">
        <v>75</v>
      </c>
      <c r="E3429" t="s">
        <v>39</v>
      </c>
      <c r="F3429">
        <v>0</v>
      </c>
      <c r="G3429">
        <v>3</v>
      </c>
      <c r="H3429" t="s">
        <v>3686</v>
      </c>
      <c r="I3429">
        <v>4368</v>
      </c>
      <c r="J3429">
        <v>0</v>
      </c>
      <c r="K3429">
        <v>52</v>
      </c>
      <c r="L3429" t="s">
        <v>142</v>
      </c>
      <c r="M3429" t="s">
        <v>23</v>
      </c>
      <c r="N3429" t="s">
        <v>23</v>
      </c>
      <c r="O3429" t="s">
        <v>25</v>
      </c>
      <c r="P3429" t="s">
        <v>164</v>
      </c>
      <c r="Q3429" t="s">
        <v>27</v>
      </c>
      <c r="R3429" t="s">
        <v>8117</v>
      </c>
      <c r="S3429" t="s">
        <v>8118</v>
      </c>
    </row>
    <row r="3430" spans="1:21">
      <c r="A3430" t="s">
        <v>8119</v>
      </c>
      <c r="B3430" s="1">
        <v>45821</v>
      </c>
      <c r="C3430" t="s">
        <v>33</v>
      </c>
      <c r="D3430">
        <v>70</v>
      </c>
      <c r="E3430" t="s">
        <v>39</v>
      </c>
      <c r="F3430">
        <v>0</v>
      </c>
      <c r="G3430">
        <v>3</v>
      </c>
      <c r="H3430" t="s">
        <v>3751</v>
      </c>
      <c r="I3430">
        <v>5039</v>
      </c>
      <c r="J3430">
        <v>0</v>
      </c>
      <c r="K3430">
        <v>2</v>
      </c>
      <c r="L3430" t="s">
        <v>48</v>
      </c>
      <c r="M3430" t="s">
        <v>23</v>
      </c>
      <c r="N3430" t="s">
        <v>23</v>
      </c>
      <c r="O3430" t="s">
        <v>25</v>
      </c>
      <c r="P3430" t="s">
        <v>164</v>
      </c>
      <c r="Q3430" t="s">
        <v>27</v>
      </c>
      <c r="R3430" t="s">
        <v>950</v>
      </c>
      <c r="S3430" t="s">
        <v>8120</v>
      </c>
    </row>
    <row r="3431" spans="1:21">
      <c r="A3431" t="s">
        <v>8121</v>
      </c>
      <c r="B3431" s="1">
        <v>43824</v>
      </c>
      <c r="C3431" t="s">
        <v>22</v>
      </c>
      <c r="D3431">
        <v>70</v>
      </c>
      <c r="E3431" t="s">
        <v>23</v>
      </c>
      <c r="F3431">
        <v>1</v>
      </c>
      <c r="G3431">
        <v>3</v>
      </c>
      <c r="H3431" t="s">
        <v>3686</v>
      </c>
      <c r="I3431">
        <v>6404</v>
      </c>
      <c r="J3431">
        <v>1</v>
      </c>
      <c r="K3431">
        <v>68</v>
      </c>
      <c r="L3431" t="s">
        <v>316</v>
      </c>
      <c r="M3431" t="s">
        <v>23</v>
      </c>
      <c r="N3431" t="s">
        <v>23</v>
      </c>
      <c r="O3431" t="s">
        <v>25</v>
      </c>
      <c r="P3431" t="s">
        <v>164</v>
      </c>
      <c r="Q3431" t="s">
        <v>27</v>
      </c>
      <c r="R3431" t="s">
        <v>1085</v>
      </c>
      <c r="S3431" t="s">
        <v>8122</v>
      </c>
    </row>
    <row r="3432" spans="1:21">
      <c r="A3432" t="s">
        <v>8123</v>
      </c>
      <c r="B3432" s="1">
        <v>44847</v>
      </c>
      <c r="C3432" t="s">
        <v>22</v>
      </c>
      <c r="D3432">
        <v>72</v>
      </c>
      <c r="E3432" t="s">
        <v>23</v>
      </c>
      <c r="F3432">
        <v>0</v>
      </c>
      <c r="G3432">
        <v>3</v>
      </c>
      <c r="H3432" t="s">
        <v>3686</v>
      </c>
      <c r="I3432">
        <v>3583</v>
      </c>
      <c r="J3432">
        <v>2</v>
      </c>
      <c r="K3432">
        <v>34</v>
      </c>
      <c r="M3432" t="s">
        <v>23</v>
      </c>
      <c r="N3432" t="s">
        <v>23</v>
      </c>
      <c r="O3432" t="s">
        <v>25</v>
      </c>
      <c r="P3432" t="s">
        <v>164</v>
      </c>
      <c r="Q3432" t="s">
        <v>50</v>
      </c>
      <c r="R3432" t="s">
        <v>2121</v>
      </c>
      <c r="S3432" t="s">
        <v>8124</v>
      </c>
    </row>
    <row r="3433" spans="1:21">
      <c r="A3433" t="s">
        <v>8125</v>
      </c>
      <c r="B3433" s="1">
        <v>44845</v>
      </c>
      <c r="C3433" t="s">
        <v>22</v>
      </c>
      <c r="D3433">
        <v>22</v>
      </c>
      <c r="E3433" t="s">
        <v>23</v>
      </c>
      <c r="F3433">
        <v>0</v>
      </c>
      <c r="G3433">
        <v>3</v>
      </c>
      <c r="H3433" t="s">
        <v>24</v>
      </c>
      <c r="I3433">
        <v>2568</v>
      </c>
      <c r="J3433">
        <v>2</v>
      </c>
      <c r="K3433">
        <v>34</v>
      </c>
      <c r="L3433" t="s">
        <v>40</v>
      </c>
      <c r="M3433" t="s">
        <v>23</v>
      </c>
      <c r="N3433" t="s">
        <v>23</v>
      </c>
      <c r="O3433" t="s">
        <v>25</v>
      </c>
      <c r="P3433" t="s">
        <v>26</v>
      </c>
      <c r="Q3433" t="s">
        <v>27</v>
      </c>
      <c r="R3433" t="s">
        <v>343</v>
      </c>
      <c r="S3433" t="s">
        <v>8126</v>
      </c>
      <c r="T3433" t="s">
        <v>43</v>
      </c>
      <c r="U3433" t="s">
        <v>1397</v>
      </c>
    </row>
    <row r="3434" spans="1:21">
      <c r="A3434" t="s">
        <v>8127</v>
      </c>
      <c r="B3434" s="1">
        <v>44820</v>
      </c>
      <c r="C3434" t="s">
        <v>33</v>
      </c>
      <c r="D3434">
        <v>44</v>
      </c>
      <c r="E3434" t="s">
        <v>39</v>
      </c>
      <c r="F3434">
        <v>0</v>
      </c>
      <c r="G3434">
        <v>3</v>
      </c>
      <c r="H3434" t="s">
        <v>24</v>
      </c>
      <c r="I3434">
        <v>2744</v>
      </c>
      <c r="J3434">
        <v>0</v>
      </c>
      <c r="K3434">
        <v>35</v>
      </c>
      <c r="L3434" t="s">
        <v>40</v>
      </c>
      <c r="M3434" t="s">
        <v>23</v>
      </c>
      <c r="N3434" t="s">
        <v>23</v>
      </c>
      <c r="O3434" t="s">
        <v>25</v>
      </c>
      <c r="P3434" t="s">
        <v>26</v>
      </c>
      <c r="Q3434" t="s">
        <v>27</v>
      </c>
      <c r="R3434" t="s">
        <v>719</v>
      </c>
      <c r="S3434" t="s">
        <v>8128</v>
      </c>
      <c r="T3434" t="s">
        <v>30</v>
      </c>
      <c r="U3434" t="s">
        <v>103</v>
      </c>
    </row>
    <row r="3435" spans="1:21">
      <c r="A3435" t="s">
        <v>8129</v>
      </c>
      <c r="B3435" s="1">
        <v>45863</v>
      </c>
      <c r="C3435" t="s">
        <v>22</v>
      </c>
      <c r="D3435">
        <v>36</v>
      </c>
      <c r="E3435" t="s">
        <v>39</v>
      </c>
      <c r="F3435">
        <v>0</v>
      </c>
      <c r="G3435">
        <v>3</v>
      </c>
      <c r="H3435" t="s">
        <v>24</v>
      </c>
      <c r="I3435">
        <v>3571</v>
      </c>
      <c r="J3435">
        <v>0</v>
      </c>
      <c r="K3435">
        <v>1</v>
      </c>
      <c r="M3435" t="s">
        <v>23</v>
      </c>
      <c r="N3435" t="s">
        <v>23</v>
      </c>
      <c r="O3435" t="s">
        <v>49</v>
      </c>
      <c r="P3435" t="s">
        <v>26</v>
      </c>
      <c r="Q3435" t="s">
        <v>84</v>
      </c>
      <c r="R3435" t="s">
        <v>2109</v>
      </c>
      <c r="S3435" t="s">
        <v>8130</v>
      </c>
      <c r="T3435" t="s">
        <v>64</v>
      </c>
      <c r="U3435" t="s">
        <v>350</v>
      </c>
    </row>
    <row r="3436" spans="1:21">
      <c r="A3436" t="s">
        <v>8131</v>
      </c>
      <c r="B3436" s="1">
        <v>45308</v>
      </c>
      <c r="C3436" t="s">
        <v>33</v>
      </c>
      <c r="D3436">
        <v>27</v>
      </c>
      <c r="E3436" t="s">
        <v>39</v>
      </c>
      <c r="F3436">
        <v>0</v>
      </c>
      <c r="G3436">
        <v>3</v>
      </c>
      <c r="H3436" t="s">
        <v>24</v>
      </c>
      <c r="I3436">
        <v>5182</v>
      </c>
      <c r="J3436">
        <v>0</v>
      </c>
      <c r="K3436">
        <v>19</v>
      </c>
      <c r="M3436" t="s">
        <v>39</v>
      </c>
      <c r="N3436" t="s">
        <v>23</v>
      </c>
      <c r="O3436" t="s">
        <v>49</v>
      </c>
      <c r="P3436" t="s">
        <v>202</v>
      </c>
      <c r="Q3436" t="s">
        <v>50</v>
      </c>
      <c r="R3436" t="s">
        <v>3009</v>
      </c>
      <c r="S3436" t="s">
        <v>8132</v>
      </c>
      <c r="T3436" t="s">
        <v>30</v>
      </c>
      <c r="U3436" t="s">
        <v>103</v>
      </c>
    </row>
    <row r="3437" spans="1:21">
      <c r="A3437" t="s">
        <v>8133</v>
      </c>
      <c r="B3437" s="1">
        <v>44705</v>
      </c>
      <c r="C3437" t="s">
        <v>33</v>
      </c>
      <c r="D3437">
        <v>56</v>
      </c>
      <c r="E3437" t="s">
        <v>39</v>
      </c>
      <c r="F3437">
        <v>2</v>
      </c>
      <c r="G3437">
        <v>3</v>
      </c>
      <c r="H3437" t="s">
        <v>24</v>
      </c>
      <c r="I3437">
        <v>3106</v>
      </c>
      <c r="J3437">
        <v>0</v>
      </c>
      <c r="K3437">
        <v>39</v>
      </c>
      <c r="M3437" t="s">
        <v>39</v>
      </c>
      <c r="N3437" t="s">
        <v>23</v>
      </c>
      <c r="O3437" t="s">
        <v>49</v>
      </c>
      <c r="P3437" t="s">
        <v>26</v>
      </c>
      <c r="Q3437" t="s">
        <v>50</v>
      </c>
      <c r="R3437" t="s">
        <v>6317</v>
      </c>
      <c r="S3437" t="s">
        <v>8134</v>
      </c>
      <c r="T3437" t="s">
        <v>64</v>
      </c>
      <c r="U3437" t="s">
        <v>234</v>
      </c>
    </row>
    <row r="3438" spans="1:21">
      <c r="A3438" t="s">
        <v>8135</v>
      </c>
      <c r="B3438" s="1">
        <v>45792</v>
      </c>
      <c r="C3438" t="s">
        <v>22</v>
      </c>
      <c r="D3438">
        <v>28</v>
      </c>
      <c r="E3438" t="s">
        <v>39</v>
      </c>
      <c r="F3438">
        <v>0</v>
      </c>
      <c r="G3438">
        <v>3</v>
      </c>
      <c r="H3438" t="s">
        <v>24</v>
      </c>
      <c r="I3438">
        <v>3916</v>
      </c>
      <c r="J3438">
        <v>0</v>
      </c>
      <c r="K3438">
        <v>3</v>
      </c>
      <c r="L3438" t="s">
        <v>48</v>
      </c>
      <c r="M3438" t="s">
        <v>23</v>
      </c>
      <c r="N3438" t="s">
        <v>23</v>
      </c>
      <c r="O3438" t="s">
        <v>25</v>
      </c>
      <c r="P3438" t="s">
        <v>26</v>
      </c>
      <c r="Q3438" t="s">
        <v>27</v>
      </c>
      <c r="R3438" t="s">
        <v>274</v>
      </c>
      <c r="S3438" t="s">
        <v>8136</v>
      </c>
      <c r="T3438" t="s">
        <v>36</v>
      </c>
      <c r="U3438" t="s">
        <v>37</v>
      </c>
    </row>
    <row r="3439" spans="1:21">
      <c r="A3439" t="s">
        <v>8137</v>
      </c>
      <c r="B3439" s="1">
        <v>45085</v>
      </c>
      <c r="C3439" t="s">
        <v>22</v>
      </c>
      <c r="D3439">
        <v>34</v>
      </c>
      <c r="E3439" t="s">
        <v>39</v>
      </c>
      <c r="F3439">
        <v>0</v>
      </c>
      <c r="G3439">
        <v>3</v>
      </c>
      <c r="H3439" t="s">
        <v>24</v>
      </c>
      <c r="I3439">
        <v>2729</v>
      </c>
      <c r="J3439">
        <v>0</v>
      </c>
      <c r="K3439">
        <v>26</v>
      </c>
      <c r="M3439" t="s">
        <v>23</v>
      </c>
      <c r="N3439" t="s">
        <v>23</v>
      </c>
      <c r="O3439" t="s">
        <v>25</v>
      </c>
      <c r="P3439" t="s">
        <v>26</v>
      </c>
      <c r="Q3439" t="s">
        <v>27</v>
      </c>
      <c r="R3439" t="s">
        <v>809</v>
      </c>
      <c r="S3439" t="s">
        <v>8138</v>
      </c>
      <c r="T3439" t="s">
        <v>43</v>
      </c>
      <c r="U3439" t="s">
        <v>149</v>
      </c>
    </row>
    <row r="3440" spans="1:21">
      <c r="A3440" t="s">
        <v>8139</v>
      </c>
      <c r="B3440" s="1">
        <v>45144</v>
      </c>
      <c r="C3440" t="s">
        <v>22</v>
      </c>
      <c r="D3440">
        <v>51</v>
      </c>
      <c r="E3440" t="s">
        <v>23</v>
      </c>
      <c r="F3440">
        <v>0</v>
      </c>
      <c r="G3440">
        <v>3</v>
      </c>
      <c r="H3440" t="s">
        <v>24</v>
      </c>
      <c r="I3440">
        <v>4734</v>
      </c>
      <c r="J3440">
        <v>2</v>
      </c>
      <c r="K3440">
        <v>24</v>
      </c>
      <c r="L3440" t="s">
        <v>40</v>
      </c>
      <c r="M3440" t="s">
        <v>23</v>
      </c>
      <c r="N3440" t="s">
        <v>23</v>
      </c>
      <c r="O3440" t="s">
        <v>25</v>
      </c>
      <c r="P3440" t="s">
        <v>26</v>
      </c>
      <c r="Q3440" t="s">
        <v>27</v>
      </c>
      <c r="R3440" t="s">
        <v>2573</v>
      </c>
      <c r="S3440" t="s">
        <v>8140</v>
      </c>
      <c r="T3440" t="s">
        <v>30</v>
      </c>
      <c r="U3440" t="s">
        <v>69</v>
      </c>
    </row>
    <row r="3441" spans="1:21">
      <c r="A3441" t="s">
        <v>8141</v>
      </c>
      <c r="B3441" s="1">
        <v>45019</v>
      </c>
      <c r="C3441" t="s">
        <v>22</v>
      </c>
      <c r="D3441">
        <v>33</v>
      </c>
      <c r="E3441" t="s">
        <v>39</v>
      </c>
      <c r="F3441">
        <v>0</v>
      </c>
      <c r="G3441">
        <v>3</v>
      </c>
      <c r="H3441" t="s">
        <v>24</v>
      </c>
      <c r="I3441">
        <v>2464</v>
      </c>
      <c r="J3441">
        <v>0</v>
      </c>
      <c r="K3441">
        <v>28</v>
      </c>
      <c r="L3441" t="s">
        <v>40</v>
      </c>
      <c r="M3441" t="s">
        <v>23</v>
      </c>
      <c r="N3441" t="s">
        <v>23</v>
      </c>
      <c r="O3441" t="s">
        <v>25</v>
      </c>
      <c r="P3441" t="s">
        <v>26</v>
      </c>
      <c r="Q3441" t="s">
        <v>27</v>
      </c>
      <c r="R3441" t="s">
        <v>8142</v>
      </c>
      <c r="S3441" t="s">
        <v>8143</v>
      </c>
      <c r="T3441" t="s">
        <v>64</v>
      </c>
      <c r="U3441" t="s">
        <v>73</v>
      </c>
    </row>
    <row r="3442" spans="1:21">
      <c r="A3442" t="s">
        <v>8144</v>
      </c>
      <c r="B3442" s="1">
        <v>45242</v>
      </c>
      <c r="C3442" t="s">
        <v>33</v>
      </c>
      <c r="D3442">
        <v>50</v>
      </c>
      <c r="E3442" t="s">
        <v>23</v>
      </c>
      <c r="F3442">
        <v>0</v>
      </c>
      <c r="G3442">
        <v>3</v>
      </c>
      <c r="H3442" t="s">
        <v>24</v>
      </c>
      <c r="I3442">
        <v>2036</v>
      </c>
      <c r="J3442">
        <v>3</v>
      </c>
      <c r="K3442">
        <v>21</v>
      </c>
      <c r="L3442" t="s">
        <v>97</v>
      </c>
      <c r="M3442" t="s">
        <v>23</v>
      </c>
      <c r="N3442" t="s">
        <v>23</v>
      </c>
      <c r="O3442" t="s">
        <v>25</v>
      </c>
      <c r="P3442" t="s">
        <v>26</v>
      </c>
      <c r="Q3442" t="s">
        <v>27</v>
      </c>
      <c r="R3442" t="s">
        <v>732</v>
      </c>
      <c r="S3442" t="s">
        <v>8145</v>
      </c>
      <c r="T3442" t="s">
        <v>30</v>
      </c>
      <c r="U3442" t="s">
        <v>106</v>
      </c>
    </row>
    <row r="3443" spans="1:21">
      <c r="A3443" t="s">
        <v>8146</v>
      </c>
      <c r="B3443" s="1">
        <v>45766</v>
      </c>
      <c r="C3443" t="s">
        <v>33</v>
      </c>
      <c r="D3443">
        <v>21</v>
      </c>
      <c r="E3443" t="s">
        <v>23</v>
      </c>
      <c r="F3443">
        <v>0</v>
      </c>
      <c r="G3443">
        <v>3</v>
      </c>
      <c r="H3443" t="s">
        <v>24</v>
      </c>
      <c r="I3443">
        <v>2570</v>
      </c>
      <c r="J3443">
        <v>4</v>
      </c>
      <c r="K3443">
        <v>4</v>
      </c>
      <c r="L3443" t="s">
        <v>48</v>
      </c>
      <c r="M3443" t="s">
        <v>23</v>
      </c>
      <c r="N3443" t="s">
        <v>23</v>
      </c>
      <c r="O3443" t="s">
        <v>25</v>
      </c>
      <c r="P3443" t="s">
        <v>26</v>
      </c>
      <c r="Q3443" t="s">
        <v>27</v>
      </c>
      <c r="R3443" t="s">
        <v>6506</v>
      </c>
      <c r="S3443" t="s">
        <v>8147</v>
      </c>
      <c r="T3443" t="s">
        <v>36</v>
      </c>
      <c r="U3443" t="s">
        <v>37</v>
      </c>
    </row>
    <row r="3444" spans="1:21">
      <c r="A3444" t="s">
        <v>8148</v>
      </c>
      <c r="B3444" s="1">
        <v>45817</v>
      </c>
      <c r="C3444" t="s">
        <v>22</v>
      </c>
      <c r="D3444">
        <v>27</v>
      </c>
      <c r="E3444" t="s">
        <v>39</v>
      </c>
      <c r="F3444">
        <v>0</v>
      </c>
      <c r="G3444">
        <v>3</v>
      </c>
      <c r="H3444" t="s">
        <v>24</v>
      </c>
      <c r="I3444">
        <v>4662</v>
      </c>
      <c r="J3444">
        <v>0</v>
      </c>
      <c r="K3444">
        <v>2</v>
      </c>
      <c r="L3444" t="s">
        <v>48</v>
      </c>
      <c r="M3444" t="s">
        <v>23</v>
      </c>
      <c r="N3444" t="s">
        <v>23</v>
      </c>
      <c r="O3444" t="s">
        <v>56</v>
      </c>
      <c r="P3444" t="s">
        <v>26</v>
      </c>
      <c r="Q3444" t="s">
        <v>27</v>
      </c>
      <c r="R3444" t="s">
        <v>8149</v>
      </c>
      <c r="S3444" t="s">
        <v>8150</v>
      </c>
      <c r="T3444" t="s">
        <v>36</v>
      </c>
      <c r="U3444" t="s">
        <v>37</v>
      </c>
    </row>
    <row r="3445" spans="1:21">
      <c r="A3445" t="s">
        <v>8151</v>
      </c>
      <c r="B3445" s="1">
        <v>45863</v>
      </c>
      <c r="C3445" t="s">
        <v>33</v>
      </c>
      <c r="D3445">
        <v>51</v>
      </c>
      <c r="E3445" t="s">
        <v>39</v>
      </c>
      <c r="F3445">
        <v>0</v>
      </c>
      <c r="G3445">
        <v>3</v>
      </c>
      <c r="H3445" t="s">
        <v>24</v>
      </c>
      <c r="I3445">
        <v>2874</v>
      </c>
      <c r="J3445">
        <v>0</v>
      </c>
      <c r="K3445">
        <v>1</v>
      </c>
      <c r="L3445" t="s">
        <v>48</v>
      </c>
      <c r="M3445" t="s">
        <v>23</v>
      </c>
      <c r="N3445" t="s">
        <v>23</v>
      </c>
      <c r="O3445" t="s">
        <v>25</v>
      </c>
      <c r="P3445" t="s">
        <v>26</v>
      </c>
      <c r="Q3445" t="s">
        <v>27</v>
      </c>
      <c r="R3445" t="s">
        <v>2641</v>
      </c>
      <c r="S3445" t="s">
        <v>8152</v>
      </c>
      <c r="T3445" t="s">
        <v>64</v>
      </c>
      <c r="U3445" t="s">
        <v>234</v>
      </c>
    </row>
    <row r="3446" spans="1:21">
      <c r="A3446" t="s">
        <v>8153</v>
      </c>
      <c r="B3446" s="1">
        <v>44166</v>
      </c>
      <c r="C3446" t="s">
        <v>33</v>
      </c>
      <c r="D3446">
        <v>22</v>
      </c>
      <c r="E3446" t="s">
        <v>39</v>
      </c>
      <c r="F3446">
        <v>0</v>
      </c>
      <c r="G3446">
        <v>3</v>
      </c>
      <c r="H3446" t="s">
        <v>24</v>
      </c>
      <c r="I3446">
        <v>5276</v>
      </c>
      <c r="J3446">
        <v>0</v>
      </c>
      <c r="K3446">
        <v>56</v>
      </c>
      <c r="M3446" t="s">
        <v>23</v>
      </c>
      <c r="N3446" t="s">
        <v>23</v>
      </c>
      <c r="O3446" t="s">
        <v>25</v>
      </c>
      <c r="P3446" t="s">
        <v>26</v>
      </c>
      <c r="Q3446" t="s">
        <v>27</v>
      </c>
      <c r="R3446" t="s">
        <v>931</v>
      </c>
      <c r="S3446" t="s">
        <v>8154</v>
      </c>
      <c r="T3446" t="s">
        <v>36</v>
      </c>
      <c r="U3446" t="s">
        <v>46</v>
      </c>
    </row>
    <row r="3447" spans="1:21">
      <c r="A3447" t="s">
        <v>8155</v>
      </c>
      <c r="B3447" s="1">
        <v>44907</v>
      </c>
      <c r="C3447" t="s">
        <v>33</v>
      </c>
      <c r="D3447">
        <v>55</v>
      </c>
      <c r="E3447" t="s">
        <v>39</v>
      </c>
      <c r="F3447">
        <v>0</v>
      </c>
      <c r="G3447">
        <v>3</v>
      </c>
      <c r="H3447" t="s">
        <v>3686</v>
      </c>
      <c r="I3447">
        <v>5076</v>
      </c>
      <c r="J3447">
        <v>0</v>
      </c>
      <c r="K3447">
        <v>32</v>
      </c>
      <c r="M3447" t="s">
        <v>23</v>
      </c>
      <c r="N3447" t="s">
        <v>23</v>
      </c>
      <c r="O3447" t="s">
        <v>25</v>
      </c>
      <c r="P3447" t="s">
        <v>202</v>
      </c>
      <c r="Q3447" t="s">
        <v>27</v>
      </c>
      <c r="R3447" t="s">
        <v>2644</v>
      </c>
      <c r="S3447" t="s">
        <v>8156</v>
      </c>
    </row>
    <row r="3448" spans="1:21">
      <c r="A3448" t="s">
        <v>8157</v>
      </c>
      <c r="B3448" s="1">
        <v>43693</v>
      </c>
      <c r="C3448" t="s">
        <v>22</v>
      </c>
      <c r="D3448">
        <v>52</v>
      </c>
      <c r="E3448" t="s">
        <v>23</v>
      </c>
      <c r="F3448">
        <v>0</v>
      </c>
      <c r="G3448">
        <v>3</v>
      </c>
      <c r="H3448" t="s">
        <v>3686</v>
      </c>
      <c r="I3448">
        <v>4036</v>
      </c>
      <c r="J3448">
        <v>9</v>
      </c>
      <c r="K3448">
        <v>72</v>
      </c>
      <c r="M3448" t="s">
        <v>39</v>
      </c>
      <c r="N3448" t="s">
        <v>23</v>
      </c>
      <c r="O3448" t="s">
        <v>49</v>
      </c>
      <c r="P3448" t="s">
        <v>164</v>
      </c>
      <c r="Q3448" t="s">
        <v>50</v>
      </c>
      <c r="R3448" t="s">
        <v>7675</v>
      </c>
      <c r="S3448" t="s">
        <v>8158</v>
      </c>
    </row>
    <row r="3449" spans="1:21">
      <c r="A3449" t="s">
        <v>8159</v>
      </c>
      <c r="B3449" s="1">
        <v>43690</v>
      </c>
      <c r="C3449" t="s">
        <v>22</v>
      </c>
      <c r="D3449">
        <v>40</v>
      </c>
      <c r="E3449" t="s">
        <v>23</v>
      </c>
      <c r="F3449">
        <v>1</v>
      </c>
      <c r="G3449">
        <v>3</v>
      </c>
      <c r="H3449" t="s">
        <v>3686</v>
      </c>
      <c r="I3449">
        <v>6283</v>
      </c>
      <c r="J3449">
        <v>1</v>
      </c>
      <c r="K3449">
        <v>72</v>
      </c>
      <c r="M3449" t="s">
        <v>23</v>
      </c>
      <c r="N3449" t="s">
        <v>23</v>
      </c>
      <c r="O3449" t="s">
        <v>25</v>
      </c>
      <c r="P3449" t="s">
        <v>202</v>
      </c>
      <c r="Q3449" t="s">
        <v>27</v>
      </c>
      <c r="R3449" t="s">
        <v>382</v>
      </c>
      <c r="S3449" t="s">
        <v>8160</v>
      </c>
    </row>
    <row r="3450" spans="1:21">
      <c r="A3450" t="s">
        <v>8161</v>
      </c>
      <c r="B3450" s="1">
        <v>45082</v>
      </c>
      <c r="C3450" t="s">
        <v>33</v>
      </c>
      <c r="D3450">
        <v>23</v>
      </c>
      <c r="E3450" t="s">
        <v>23</v>
      </c>
      <c r="F3450">
        <v>3</v>
      </c>
      <c r="G3450">
        <v>3</v>
      </c>
      <c r="H3450" t="s">
        <v>3686</v>
      </c>
      <c r="I3450">
        <v>2817</v>
      </c>
      <c r="J3450">
        <v>10</v>
      </c>
      <c r="K3450">
        <v>26</v>
      </c>
      <c r="M3450" t="s">
        <v>23</v>
      </c>
      <c r="N3450" t="s">
        <v>23</v>
      </c>
      <c r="O3450" t="s">
        <v>25</v>
      </c>
      <c r="P3450" t="s">
        <v>26</v>
      </c>
      <c r="Q3450" t="s">
        <v>27</v>
      </c>
      <c r="R3450" t="s">
        <v>1517</v>
      </c>
      <c r="S3450" t="s">
        <v>8162</v>
      </c>
    </row>
    <row r="3451" spans="1:21">
      <c r="A3451" t="s">
        <v>8163</v>
      </c>
      <c r="B3451" s="1">
        <v>45863</v>
      </c>
      <c r="C3451" t="s">
        <v>33</v>
      </c>
      <c r="D3451">
        <v>47</v>
      </c>
      <c r="E3451" t="s">
        <v>39</v>
      </c>
      <c r="F3451">
        <v>0</v>
      </c>
      <c r="G3451">
        <v>3</v>
      </c>
      <c r="H3451" t="s">
        <v>3751</v>
      </c>
      <c r="I3451">
        <v>5774</v>
      </c>
      <c r="J3451">
        <v>0</v>
      </c>
      <c r="K3451">
        <v>1</v>
      </c>
      <c r="M3451" t="s">
        <v>23</v>
      </c>
      <c r="N3451" t="s">
        <v>39</v>
      </c>
      <c r="P3451" t="s">
        <v>26</v>
      </c>
      <c r="Q3451" t="s">
        <v>50</v>
      </c>
      <c r="R3451" t="s">
        <v>1228</v>
      </c>
      <c r="S3451" t="s">
        <v>8164</v>
      </c>
    </row>
    <row r="3452" spans="1:21">
      <c r="A3452" t="s">
        <v>8165</v>
      </c>
      <c r="B3452" s="1">
        <v>44569</v>
      </c>
      <c r="C3452" t="s">
        <v>33</v>
      </c>
      <c r="D3452">
        <v>64</v>
      </c>
      <c r="E3452" t="s">
        <v>23</v>
      </c>
      <c r="F3452">
        <v>0</v>
      </c>
      <c r="G3452">
        <v>3</v>
      </c>
      <c r="H3452" t="s">
        <v>3686</v>
      </c>
      <c r="I3452">
        <v>4000</v>
      </c>
      <c r="J3452">
        <v>6</v>
      </c>
      <c r="K3452">
        <v>43</v>
      </c>
      <c r="M3452" t="s">
        <v>23</v>
      </c>
      <c r="N3452" t="s">
        <v>23</v>
      </c>
      <c r="O3452" t="s">
        <v>49</v>
      </c>
      <c r="P3452" t="s">
        <v>202</v>
      </c>
      <c r="Q3452" t="s">
        <v>27</v>
      </c>
      <c r="R3452" t="s">
        <v>6336</v>
      </c>
      <c r="S3452" t="s">
        <v>8166</v>
      </c>
    </row>
    <row r="3453" spans="1:21">
      <c r="A3453" t="s">
        <v>8167</v>
      </c>
      <c r="B3453" s="1">
        <v>44999</v>
      </c>
      <c r="C3453" t="s">
        <v>22</v>
      </c>
      <c r="D3453">
        <v>20</v>
      </c>
      <c r="E3453" t="s">
        <v>23</v>
      </c>
      <c r="F3453">
        <v>1</v>
      </c>
      <c r="G3453">
        <v>3</v>
      </c>
      <c r="H3453" t="s">
        <v>3686</v>
      </c>
      <c r="I3453">
        <v>4667</v>
      </c>
      <c r="J3453">
        <v>5</v>
      </c>
      <c r="K3453">
        <v>29</v>
      </c>
      <c r="M3453" t="s">
        <v>23</v>
      </c>
      <c r="N3453" t="s">
        <v>39</v>
      </c>
      <c r="P3453" t="s">
        <v>26</v>
      </c>
      <c r="Q3453" t="s">
        <v>84</v>
      </c>
      <c r="R3453" t="s">
        <v>3077</v>
      </c>
      <c r="S3453" t="s">
        <v>8168</v>
      </c>
    </row>
    <row r="3454" spans="1:21">
      <c r="A3454" t="s">
        <v>8169</v>
      </c>
      <c r="B3454" s="1">
        <v>44434</v>
      </c>
      <c r="C3454" t="s">
        <v>22</v>
      </c>
      <c r="D3454">
        <v>59</v>
      </c>
      <c r="E3454" t="s">
        <v>23</v>
      </c>
      <c r="F3454">
        <v>3</v>
      </c>
      <c r="G3454">
        <v>3</v>
      </c>
      <c r="H3454" t="s">
        <v>3686</v>
      </c>
      <c r="I3454">
        <v>2111</v>
      </c>
      <c r="J3454">
        <v>1</v>
      </c>
      <c r="K3454">
        <v>48</v>
      </c>
      <c r="L3454" t="s">
        <v>142</v>
      </c>
      <c r="M3454" t="s">
        <v>23</v>
      </c>
      <c r="N3454" t="s">
        <v>39</v>
      </c>
      <c r="P3454" t="s">
        <v>164</v>
      </c>
      <c r="Q3454" t="s">
        <v>27</v>
      </c>
      <c r="R3454" t="s">
        <v>8170</v>
      </c>
      <c r="S3454" t="s">
        <v>8171</v>
      </c>
    </row>
    <row r="3455" spans="1:21">
      <c r="A3455" t="s">
        <v>8172</v>
      </c>
      <c r="B3455" s="1">
        <v>44674</v>
      </c>
      <c r="C3455" t="s">
        <v>22</v>
      </c>
      <c r="D3455">
        <v>61</v>
      </c>
      <c r="E3455" t="s">
        <v>23</v>
      </c>
      <c r="F3455">
        <v>1</v>
      </c>
      <c r="G3455">
        <v>3</v>
      </c>
      <c r="H3455" t="s">
        <v>3686</v>
      </c>
      <c r="I3455">
        <v>5918</v>
      </c>
      <c r="J3455">
        <v>2</v>
      </c>
      <c r="K3455">
        <v>40</v>
      </c>
      <c r="L3455" t="s">
        <v>142</v>
      </c>
      <c r="M3455" t="s">
        <v>23</v>
      </c>
      <c r="N3455" t="s">
        <v>39</v>
      </c>
      <c r="P3455" t="s">
        <v>26</v>
      </c>
      <c r="Q3455" t="s">
        <v>27</v>
      </c>
      <c r="R3455" t="s">
        <v>4083</v>
      </c>
      <c r="S3455" t="s">
        <v>8173</v>
      </c>
    </row>
    <row r="3456" spans="1:21">
      <c r="A3456" t="s">
        <v>8174</v>
      </c>
      <c r="B3456" s="1">
        <v>45841</v>
      </c>
      <c r="C3456" t="s">
        <v>22</v>
      </c>
      <c r="D3456">
        <v>27</v>
      </c>
      <c r="E3456" t="s">
        <v>39</v>
      </c>
      <c r="F3456">
        <v>0</v>
      </c>
      <c r="G3456">
        <v>3</v>
      </c>
      <c r="H3456" t="s">
        <v>3751</v>
      </c>
      <c r="I3456">
        <v>3586</v>
      </c>
      <c r="J3456">
        <v>0</v>
      </c>
      <c r="K3456">
        <v>1</v>
      </c>
      <c r="M3456" t="s">
        <v>23</v>
      </c>
      <c r="N3456" t="s">
        <v>39</v>
      </c>
      <c r="P3456" t="s">
        <v>26</v>
      </c>
      <c r="Q3456" t="s">
        <v>84</v>
      </c>
      <c r="R3456" t="s">
        <v>395</v>
      </c>
      <c r="S3456" t="s">
        <v>8175</v>
      </c>
    </row>
    <row r="3457" spans="1:19">
      <c r="A3457" t="s">
        <v>8176</v>
      </c>
      <c r="B3457" s="1">
        <v>44472</v>
      </c>
      <c r="C3457" t="s">
        <v>33</v>
      </c>
      <c r="D3457">
        <v>25</v>
      </c>
      <c r="E3457" t="s">
        <v>23</v>
      </c>
      <c r="F3457">
        <v>0</v>
      </c>
      <c r="G3457">
        <v>3</v>
      </c>
      <c r="H3457" t="s">
        <v>3686</v>
      </c>
      <c r="I3457">
        <v>3358</v>
      </c>
      <c r="J3457">
        <v>1</v>
      </c>
      <c r="K3457">
        <v>46</v>
      </c>
      <c r="L3457" t="s">
        <v>142</v>
      </c>
      <c r="M3457" t="s">
        <v>23</v>
      </c>
      <c r="N3457" t="s">
        <v>23</v>
      </c>
      <c r="O3457" t="s">
        <v>49</v>
      </c>
      <c r="P3457" t="s">
        <v>26</v>
      </c>
      <c r="Q3457" t="s">
        <v>27</v>
      </c>
      <c r="R3457" t="s">
        <v>5432</v>
      </c>
      <c r="S3457" t="s">
        <v>8177</v>
      </c>
    </row>
    <row r="3458" spans="1:19">
      <c r="A3458" t="s">
        <v>8178</v>
      </c>
      <c r="B3458" s="1">
        <v>43875</v>
      </c>
      <c r="C3458" t="s">
        <v>22</v>
      </c>
      <c r="D3458">
        <v>21</v>
      </c>
      <c r="E3458" t="s">
        <v>23</v>
      </c>
      <c r="F3458">
        <v>0</v>
      </c>
      <c r="G3458">
        <v>3</v>
      </c>
      <c r="H3458" t="s">
        <v>3686</v>
      </c>
      <c r="I3458">
        <v>5956</v>
      </c>
      <c r="J3458">
        <v>4</v>
      </c>
      <c r="K3458">
        <v>66</v>
      </c>
      <c r="M3458" t="s">
        <v>23</v>
      </c>
      <c r="N3458" t="s">
        <v>23</v>
      </c>
      <c r="O3458" t="s">
        <v>49</v>
      </c>
      <c r="P3458" t="s">
        <v>26</v>
      </c>
      <c r="Q3458" t="s">
        <v>27</v>
      </c>
      <c r="R3458" t="s">
        <v>8179</v>
      </c>
      <c r="S3458" t="s">
        <v>8180</v>
      </c>
    </row>
    <row r="3459" spans="1:19">
      <c r="A3459" t="s">
        <v>8181</v>
      </c>
      <c r="B3459" s="1">
        <v>43727</v>
      </c>
      <c r="C3459" t="s">
        <v>33</v>
      </c>
      <c r="D3459">
        <v>40</v>
      </c>
      <c r="E3459" t="s">
        <v>23</v>
      </c>
      <c r="F3459">
        <v>0</v>
      </c>
      <c r="G3459">
        <v>3</v>
      </c>
      <c r="H3459" t="s">
        <v>3686</v>
      </c>
      <c r="I3459">
        <v>5770</v>
      </c>
      <c r="J3459">
        <v>0</v>
      </c>
      <c r="K3459">
        <v>71</v>
      </c>
      <c r="M3459" t="s">
        <v>23</v>
      </c>
      <c r="N3459" t="s">
        <v>23</v>
      </c>
      <c r="O3459" t="s">
        <v>49</v>
      </c>
      <c r="P3459" t="s">
        <v>164</v>
      </c>
      <c r="Q3459" t="s">
        <v>50</v>
      </c>
      <c r="R3459" t="s">
        <v>1065</v>
      </c>
      <c r="S3459" t="s">
        <v>8182</v>
      </c>
    </row>
    <row r="3460" spans="1:19">
      <c r="A3460" t="s">
        <v>8183</v>
      </c>
      <c r="B3460" s="1">
        <v>44111</v>
      </c>
      <c r="C3460" t="s">
        <v>22</v>
      </c>
      <c r="D3460">
        <v>54</v>
      </c>
      <c r="E3460" t="s">
        <v>23</v>
      </c>
      <c r="F3460">
        <v>0</v>
      </c>
      <c r="G3460">
        <v>3</v>
      </c>
      <c r="H3460" t="s">
        <v>3686</v>
      </c>
      <c r="I3460">
        <v>4801</v>
      </c>
      <c r="J3460">
        <v>3</v>
      </c>
      <c r="K3460">
        <v>58</v>
      </c>
      <c r="L3460" t="s">
        <v>142</v>
      </c>
      <c r="M3460" t="s">
        <v>23</v>
      </c>
      <c r="N3460" t="s">
        <v>39</v>
      </c>
      <c r="P3460" t="s">
        <v>202</v>
      </c>
      <c r="Q3460" t="s">
        <v>27</v>
      </c>
      <c r="R3460" t="s">
        <v>3634</v>
      </c>
      <c r="S3460" t="s">
        <v>8184</v>
      </c>
    </row>
    <row r="3461" spans="1:19">
      <c r="A3461" t="s">
        <v>8185</v>
      </c>
      <c r="B3461" s="1">
        <v>43913</v>
      </c>
      <c r="C3461" t="s">
        <v>33</v>
      </c>
      <c r="D3461">
        <v>48</v>
      </c>
      <c r="E3461" t="s">
        <v>23</v>
      </c>
      <c r="F3461">
        <v>1</v>
      </c>
      <c r="G3461">
        <v>3</v>
      </c>
      <c r="H3461" t="s">
        <v>3686</v>
      </c>
      <c r="I3461">
        <v>5352</v>
      </c>
      <c r="J3461">
        <v>7</v>
      </c>
      <c r="K3461">
        <v>65</v>
      </c>
      <c r="M3461" t="s">
        <v>23</v>
      </c>
      <c r="N3461" t="s">
        <v>39</v>
      </c>
      <c r="P3461" t="s">
        <v>164</v>
      </c>
      <c r="Q3461" t="s">
        <v>50</v>
      </c>
      <c r="R3461" t="s">
        <v>3929</v>
      </c>
      <c r="S3461" t="s">
        <v>8186</v>
      </c>
    </row>
    <row r="3462" spans="1:19">
      <c r="A3462" t="s">
        <v>8187</v>
      </c>
      <c r="B3462" s="1">
        <v>45524</v>
      </c>
      <c r="C3462" t="s">
        <v>33</v>
      </c>
      <c r="D3462">
        <v>62</v>
      </c>
      <c r="E3462" t="s">
        <v>39</v>
      </c>
      <c r="F3462">
        <v>2</v>
      </c>
      <c r="G3462">
        <v>3</v>
      </c>
      <c r="H3462" t="s">
        <v>3686</v>
      </c>
      <c r="I3462">
        <v>5913</v>
      </c>
      <c r="J3462">
        <v>0</v>
      </c>
      <c r="K3462">
        <v>12</v>
      </c>
      <c r="M3462" t="s">
        <v>23</v>
      </c>
      <c r="N3462" t="s">
        <v>23</v>
      </c>
      <c r="O3462" t="s">
        <v>25</v>
      </c>
      <c r="P3462" t="s">
        <v>26</v>
      </c>
      <c r="Q3462" t="s">
        <v>27</v>
      </c>
      <c r="R3462" t="s">
        <v>1925</v>
      </c>
      <c r="S3462" t="s">
        <v>8188</v>
      </c>
    </row>
    <row r="3463" spans="1:19">
      <c r="A3463" t="s">
        <v>8189</v>
      </c>
      <c r="B3463" s="1">
        <v>44990</v>
      </c>
      <c r="C3463" t="s">
        <v>33</v>
      </c>
      <c r="D3463">
        <v>32</v>
      </c>
      <c r="E3463" t="s">
        <v>39</v>
      </c>
      <c r="F3463">
        <v>0</v>
      </c>
      <c r="G3463">
        <v>3</v>
      </c>
      <c r="H3463" t="s">
        <v>3686</v>
      </c>
      <c r="I3463">
        <v>5590</v>
      </c>
      <c r="J3463">
        <v>0</v>
      </c>
      <c r="K3463">
        <v>29</v>
      </c>
      <c r="M3463" t="s">
        <v>23</v>
      </c>
      <c r="N3463" t="s">
        <v>23</v>
      </c>
      <c r="O3463" t="s">
        <v>56</v>
      </c>
      <c r="P3463" t="s">
        <v>26</v>
      </c>
      <c r="Q3463" t="s">
        <v>27</v>
      </c>
      <c r="R3463" t="s">
        <v>8190</v>
      </c>
      <c r="S3463" t="s">
        <v>8191</v>
      </c>
    </row>
    <row r="3464" spans="1:19">
      <c r="A3464" t="s">
        <v>8192</v>
      </c>
      <c r="B3464" s="1">
        <v>44387</v>
      </c>
      <c r="C3464" t="s">
        <v>22</v>
      </c>
      <c r="D3464">
        <v>62</v>
      </c>
      <c r="E3464" t="s">
        <v>23</v>
      </c>
      <c r="F3464">
        <v>3</v>
      </c>
      <c r="G3464">
        <v>3</v>
      </c>
      <c r="H3464" t="s">
        <v>3686</v>
      </c>
      <c r="I3464">
        <v>5804</v>
      </c>
      <c r="J3464">
        <v>10</v>
      </c>
      <c r="K3464">
        <v>49</v>
      </c>
      <c r="L3464" t="s">
        <v>142</v>
      </c>
      <c r="M3464" t="s">
        <v>23</v>
      </c>
      <c r="N3464" t="s">
        <v>23</v>
      </c>
      <c r="O3464" t="s">
        <v>25</v>
      </c>
      <c r="P3464" t="s">
        <v>26</v>
      </c>
      <c r="Q3464" t="s">
        <v>50</v>
      </c>
      <c r="R3464" t="s">
        <v>4992</v>
      </c>
      <c r="S3464" t="s">
        <v>8193</v>
      </c>
    </row>
    <row r="3465" spans="1:19">
      <c r="A3465" t="s">
        <v>8194</v>
      </c>
      <c r="B3465" s="1">
        <v>44036</v>
      </c>
      <c r="C3465" t="s">
        <v>22</v>
      </c>
      <c r="D3465">
        <v>21</v>
      </c>
      <c r="E3465" t="s">
        <v>23</v>
      </c>
      <c r="F3465">
        <v>2</v>
      </c>
      <c r="G3465">
        <v>3</v>
      </c>
      <c r="H3465" t="s">
        <v>3686</v>
      </c>
      <c r="I3465">
        <v>4413</v>
      </c>
      <c r="J3465">
        <v>3</v>
      </c>
      <c r="K3465">
        <v>61</v>
      </c>
      <c r="L3465" t="s">
        <v>142</v>
      </c>
      <c r="M3465" t="s">
        <v>23</v>
      </c>
      <c r="N3465" t="s">
        <v>23</v>
      </c>
      <c r="O3465" t="s">
        <v>56</v>
      </c>
      <c r="P3465" t="s">
        <v>202</v>
      </c>
      <c r="Q3465" t="s">
        <v>27</v>
      </c>
      <c r="R3465" t="s">
        <v>364</v>
      </c>
      <c r="S3465" t="s">
        <v>8195</v>
      </c>
    </row>
    <row r="3466" spans="1:19">
      <c r="A3466" t="s">
        <v>8196</v>
      </c>
      <c r="B3466" s="1">
        <v>45338</v>
      </c>
      <c r="C3466" t="s">
        <v>22</v>
      </c>
      <c r="D3466">
        <v>19</v>
      </c>
      <c r="E3466" t="s">
        <v>39</v>
      </c>
      <c r="F3466">
        <v>0</v>
      </c>
      <c r="G3466">
        <v>3</v>
      </c>
      <c r="H3466" t="s">
        <v>3686</v>
      </c>
      <c r="I3466">
        <v>4612</v>
      </c>
      <c r="J3466">
        <v>0</v>
      </c>
      <c r="K3466">
        <v>18</v>
      </c>
      <c r="L3466" t="s">
        <v>97</v>
      </c>
      <c r="M3466" t="s">
        <v>23</v>
      </c>
      <c r="N3466" t="s">
        <v>23</v>
      </c>
      <c r="O3466" t="s">
        <v>25</v>
      </c>
      <c r="P3466" t="s">
        <v>26</v>
      </c>
      <c r="Q3466" t="s">
        <v>27</v>
      </c>
      <c r="R3466" t="s">
        <v>1019</v>
      </c>
      <c r="S3466" t="s">
        <v>8197</v>
      </c>
    </row>
    <row r="3467" spans="1:19">
      <c r="A3467" t="s">
        <v>8198</v>
      </c>
      <c r="B3467" s="1">
        <v>45396</v>
      </c>
      <c r="C3467" t="s">
        <v>33</v>
      </c>
      <c r="D3467">
        <v>35</v>
      </c>
      <c r="E3467" t="s">
        <v>39</v>
      </c>
      <c r="F3467">
        <v>0</v>
      </c>
      <c r="G3467">
        <v>3</v>
      </c>
      <c r="H3467" t="s">
        <v>3686</v>
      </c>
      <c r="I3467">
        <v>5052</v>
      </c>
      <c r="J3467">
        <v>0</v>
      </c>
      <c r="K3467">
        <v>16</v>
      </c>
      <c r="L3467" t="s">
        <v>97</v>
      </c>
      <c r="M3467" t="s">
        <v>23</v>
      </c>
      <c r="N3467" t="s">
        <v>39</v>
      </c>
      <c r="P3467" t="s">
        <v>202</v>
      </c>
      <c r="Q3467" t="s">
        <v>50</v>
      </c>
      <c r="R3467" t="s">
        <v>1163</v>
      </c>
      <c r="S3467" t="s">
        <v>8199</v>
      </c>
    </row>
    <row r="3468" spans="1:19">
      <c r="A3468" t="s">
        <v>8200</v>
      </c>
      <c r="B3468" s="1">
        <v>45609</v>
      </c>
      <c r="C3468" t="s">
        <v>22</v>
      </c>
      <c r="D3468">
        <v>24</v>
      </c>
      <c r="E3468" t="s">
        <v>39</v>
      </c>
      <c r="F3468">
        <v>0</v>
      </c>
      <c r="G3468">
        <v>3</v>
      </c>
      <c r="H3468" t="s">
        <v>3686</v>
      </c>
      <c r="I3468">
        <v>3628</v>
      </c>
      <c r="J3468">
        <v>0</v>
      </c>
      <c r="K3468">
        <v>9</v>
      </c>
      <c r="M3468" t="s">
        <v>23</v>
      </c>
      <c r="N3468" t="s">
        <v>23</v>
      </c>
      <c r="O3468" t="s">
        <v>49</v>
      </c>
      <c r="P3468" t="s">
        <v>26</v>
      </c>
      <c r="Q3468" t="s">
        <v>50</v>
      </c>
      <c r="R3468" t="s">
        <v>2218</v>
      </c>
      <c r="S3468" t="s">
        <v>8201</v>
      </c>
    </row>
    <row r="3469" spans="1:19">
      <c r="A3469" t="s">
        <v>8202</v>
      </c>
      <c r="B3469" s="1">
        <v>44603</v>
      </c>
      <c r="C3469" t="s">
        <v>33</v>
      </c>
      <c r="D3469">
        <v>42</v>
      </c>
      <c r="E3469" t="s">
        <v>39</v>
      </c>
      <c r="F3469">
        <v>0</v>
      </c>
      <c r="G3469">
        <v>3</v>
      </c>
      <c r="H3469" t="s">
        <v>3686</v>
      </c>
      <c r="I3469">
        <v>5387</v>
      </c>
      <c r="J3469">
        <v>0</v>
      </c>
      <c r="K3469">
        <v>42</v>
      </c>
      <c r="L3469" t="s">
        <v>142</v>
      </c>
      <c r="M3469" t="s">
        <v>23</v>
      </c>
      <c r="N3469" t="s">
        <v>23</v>
      </c>
      <c r="O3469" t="s">
        <v>49</v>
      </c>
      <c r="P3469" t="s">
        <v>26</v>
      </c>
      <c r="Q3469" t="s">
        <v>50</v>
      </c>
      <c r="R3469" t="s">
        <v>386</v>
      </c>
      <c r="S3469" t="s">
        <v>8203</v>
      </c>
    </row>
    <row r="3470" spans="1:19">
      <c r="A3470" t="s">
        <v>8204</v>
      </c>
      <c r="B3470" s="1">
        <v>43754</v>
      </c>
      <c r="C3470" t="s">
        <v>33</v>
      </c>
      <c r="D3470">
        <v>54</v>
      </c>
      <c r="E3470" t="s">
        <v>39</v>
      </c>
      <c r="F3470">
        <v>3</v>
      </c>
      <c r="G3470">
        <v>3</v>
      </c>
      <c r="H3470" t="s">
        <v>3686</v>
      </c>
      <c r="I3470">
        <v>5265</v>
      </c>
      <c r="J3470">
        <v>0</v>
      </c>
      <c r="K3470">
        <v>70</v>
      </c>
      <c r="M3470" t="s">
        <v>23</v>
      </c>
      <c r="N3470" t="s">
        <v>23</v>
      </c>
      <c r="O3470" t="s">
        <v>49</v>
      </c>
      <c r="P3470" t="s">
        <v>164</v>
      </c>
      <c r="Q3470" t="s">
        <v>27</v>
      </c>
      <c r="R3470" t="s">
        <v>8205</v>
      </c>
      <c r="S3470" t="s">
        <v>8206</v>
      </c>
    </row>
    <row r="3471" spans="1:19">
      <c r="A3471" t="s">
        <v>8207</v>
      </c>
      <c r="B3471" s="1">
        <v>44233</v>
      </c>
      <c r="C3471" t="s">
        <v>22</v>
      </c>
      <c r="D3471">
        <v>29</v>
      </c>
      <c r="E3471" t="s">
        <v>23</v>
      </c>
      <c r="F3471">
        <v>3</v>
      </c>
      <c r="G3471">
        <v>3</v>
      </c>
      <c r="H3471" t="s">
        <v>3686</v>
      </c>
      <c r="I3471">
        <v>4232</v>
      </c>
      <c r="J3471">
        <v>1</v>
      </c>
      <c r="K3471">
        <v>54</v>
      </c>
      <c r="L3471" t="s">
        <v>142</v>
      </c>
      <c r="M3471" t="s">
        <v>23</v>
      </c>
      <c r="N3471" t="s">
        <v>23</v>
      </c>
      <c r="O3471" t="s">
        <v>49</v>
      </c>
      <c r="P3471" t="s">
        <v>164</v>
      </c>
      <c r="Q3471" t="s">
        <v>50</v>
      </c>
      <c r="R3471" t="s">
        <v>8208</v>
      </c>
      <c r="S3471" t="s">
        <v>8209</v>
      </c>
    </row>
    <row r="3472" spans="1:19">
      <c r="A3472" t="s">
        <v>8210</v>
      </c>
      <c r="B3472" s="1">
        <v>45456</v>
      </c>
      <c r="C3472" t="s">
        <v>33</v>
      </c>
      <c r="D3472">
        <v>58</v>
      </c>
      <c r="E3472" t="s">
        <v>23</v>
      </c>
      <c r="F3472">
        <v>1</v>
      </c>
      <c r="G3472">
        <v>3</v>
      </c>
      <c r="H3472" t="s">
        <v>3686</v>
      </c>
      <c r="I3472">
        <v>2993</v>
      </c>
      <c r="J3472">
        <v>2</v>
      </c>
      <c r="K3472">
        <v>14</v>
      </c>
      <c r="M3472" t="s">
        <v>23</v>
      </c>
      <c r="N3472" t="s">
        <v>39</v>
      </c>
      <c r="P3472" t="s">
        <v>202</v>
      </c>
      <c r="Q3472" t="s">
        <v>50</v>
      </c>
      <c r="R3472" t="s">
        <v>2874</v>
      </c>
      <c r="S3472" t="s">
        <v>8211</v>
      </c>
    </row>
    <row r="3473" spans="1:21">
      <c r="A3473" t="s">
        <v>8212</v>
      </c>
      <c r="B3473" s="1">
        <v>45696</v>
      </c>
      <c r="C3473" t="s">
        <v>22</v>
      </c>
      <c r="D3473">
        <v>60</v>
      </c>
      <c r="E3473" t="s">
        <v>39</v>
      </c>
      <c r="F3473">
        <v>0</v>
      </c>
      <c r="G3473">
        <v>3</v>
      </c>
      <c r="H3473" t="s">
        <v>3686</v>
      </c>
      <c r="I3473">
        <v>3613</v>
      </c>
      <c r="J3473">
        <v>0</v>
      </c>
      <c r="K3473">
        <v>6</v>
      </c>
      <c r="L3473" t="s">
        <v>48</v>
      </c>
      <c r="M3473" t="s">
        <v>23</v>
      </c>
      <c r="N3473" t="s">
        <v>23</v>
      </c>
      <c r="O3473" t="s">
        <v>49</v>
      </c>
      <c r="P3473" t="s">
        <v>26</v>
      </c>
      <c r="Q3473" t="s">
        <v>27</v>
      </c>
      <c r="R3473" t="s">
        <v>8213</v>
      </c>
      <c r="S3473" t="s">
        <v>8214</v>
      </c>
    </row>
    <row r="3474" spans="1:21">
      <c r="A3474" t="s">
        <v>8215</v>
      </c>
      <c r="B3474" s="1">
        <v>45536</v>
      </c>
      <c r="C3474" t="s">
        <v>33</v>
      </c>
      <c r="D3474">
        <v>40</v>
      </c>
      <c r="E3474" t="s">
        <v>39</v>
      </c>
      <c r="F3474">
        <v>0</v>
      </c>
      <c r="G3474">
        <v>3</v>
      </c>
      <c r="H3474" t="s">
        <v>3686</v>
      </c>
      <c r="I3474">
        <v>4188</v>
      </c>
      <c r="J3474">
        <v>0</v>
      </c>
      <c r="K3474">
        <v>11</v>
      </c>
      <c r="M3474" t="s">
        <v>23</v>
      </c>
      <c r="N3474" t="s">
        <v>39</v>
      </c>
      <c r="P3474" t="s">
        <v>26</v>
      </c>
      <c r="Q3474" t="s">
        <v>27</v>
      </c>
      <c r="R3474" t="s">
        <v>3789</v>
      </c>
      <c r="S3474" t="s">
        <v>8216</v>
      </c>
    </row>
    <row r="3475" spans="1:21">
      <c r="A3475" t="s">
        <v>8217</v>
      </c>
      <c r="B3475" s="1">
        <v>44556</v>
      </c>
      <c r="C3475" t="s">
        <v>22</v>
      </c>
      <c r="D3475">
        <v>23</v>
      </c>
      <c r="E3475" t="s">
        <v>23</v>
      </c>
      <c r="F3475">
        <v>3</v>
      </c>
      <c r="G3475">
        <v>3</v>
      </c>
      <c r="H3475" t="s">
        <v>3686</v>
      </c>
      <c r="I3475">
        <v>3743</v>
      </c>
      <c r="J3475">
        <v>2</v>
      </c>
      <c r="K3475">
        <v>44</v>
      </c>
      <c r="M3475" t="s">
        <v>23</v>
      </c>
      <c r="N3475" t="s">
        <v>39</v>
      </c>
      <c r="P3475" t="s">
        <v>202</v>
      </c>
      <c r="Q3475" t="s">
        <v>27</v>
      </c>
      <c r="R3475" t="s">
        <v>657</v>
      </c>
      <c r="S3475" t="s">
        <v>8218</v>
      </c>
    </row>
    <row r="3476" spans="1:21">
      <c r="A3476" t="s">
        <v>8219</v>
      </c>
      <c r="B3476" s="1">
        <v>44177</v>
      </c>
      <c r="C3476" t="s">
        <v>33</v>
      </c>
      <c r="D3476">
        <v>59</v>
      </c>
      <c r="E3476" t="s">
        <v>23</v>
      </c>
      <c r="F3476">
        <v>3</v>
      </c>
      <c r="G3476">
        <v>3</v>
      </c>
      <c r="H3476" t="s">
        <v>3686</v>
      </c>
      <c r="I3476">
        <v>4173</v>
      </c>
      <c r="J3476">
        <v>7</v>
      </c>
      <c r="K3476">
        <v>56</v>
      </c>
      <c r="M3476" t="s">
        <v>23</v>
      </c>
      <c r="N3476" t="s">
        <v>23</v>
      </c>
      <c r="O3476" t="s">
        <v>56</v>
      </c>
      <c r="P3476" t="s">
        <v>164</v>
      </c>
      <c r="Q3476" t="s">
        <v>50</v>
      </c>
      <c r="R3476" t="s">
        <v>6877</v>
      </c>
      <c r="S3476" t="s">
        <v>8220</v>
      </c>
    </row>
    <row r="3477" spans="1:21">
      <c r="A3477" t="s">
        <v>8221</v>
      </c>
      <c r="B3477" s="1">
        <v>45833</v>
      </c>
      <c r="C3477" t="s">
        <v>33</v>
      </c>
      <c r="D3477">
        <v>21</v>
      </c>
      <c r="E3477" t="s">
        <v>39</v>
      </c>
      <c r="F3477">
        <v>1</v>
      </c>
      <c r="G3477">
        <v>3</v>
      </c>
      <c r="H3477" t="s">
        <v>3751</v>
      </c>
      <c r="I3477">
        <v>4057</v>
      </c>
      <c r="J3477">
        <v>0</v>
      </c>
      <c r="K3477">
        <v>2</v>
      </c>
      <c r="M3477" t="s">
        <v>23</v>
      </c>
      <c r="N3477" t="s">
        <v>23</v>
      </c>
      <c r="O3477" t="s">
        <v>49</v>
      </c>
      <c r="P3477" t="s">
        <v>26</v>
      </c>
      <c r="Q3477" t="s">
        <v>50</v>
      </c>
      <c r="R3477" t="s">
        <v>2560</v>
      </c>
      <c r="S3477" t="s">
        <v>8222</v>
      </c>
    </row>
    <row r="3478" spans="1:21">
      <c r="A3478" t="s">
        <v>8223</v>
      </c>
      <c r="B3478" s="1">
        <v>43711</v>
      </c>
      <c r="C3478" t="s">
        <v>22</v>
      </c>
      <c r="D3478">
        <v>24</v>
      </c>
      <c r="E3478" t="s">
        <v>23</v>
      </c>
      <c r="F3478">
        <v>0</v>
      </c>
      <c r="G3478">
        <v>3</v>
      </c>
      <c r="H3478" t="s">
        <v>3686</v>
      </c>
      <c r="I3478">
        <v>4766</v>
      </c>
      <c r="J3478">
        <v>2</v>
      </c>
      <c r="K3478">
        <v>71</v>
      </c>
      <c r="M3478" t="s">
        <v>23</v>
      </c>
      <c r="N3478" t="s">
        <v>39</v>
      </c>
      <c r="P3478" t="s">
        <v>164</v>
      </c>
      <c r="Q3478" t="s">
        <v>27</v>
      </c>
      <c r="R3478" t="s">
        <v>439</v>
      </c>
      <c r="S3478" t="s">
        <v>8224</v>
      </c>
    </row>
    <row r="3479" spans="1:21">
      <c r="A3479" t="s">
        <v>8225</v>
      </c>
      <c r="B3479" s="1">
        <v>43742</v>
      </c>
      <c r="C3479" t="s">
        <v>22</v>
      </c>
      <c r="D3479">
        <v>54</v>
      </c>
      <c r="E3479" t="s">
        <v>23</v>
      </c>
      <c r="F3479">
        <v>3</v>
      </c>
      <c r="G3479">
        <v>3</v>
      </c>
      <c r="H3479" t="s">
        <v>3686</v>
      </c>
      <c r="I3479">
        <v>5035</v>
      </c>
      <c r="J3479">
        <v>10</v>
      </c>
      <c r="K3479">
        <v>70</v>
      </c>
      <c r="M3479" t="s">
        <v>23</v>
      </c>
      <c r="N3479" t="s">
        <v>23</v>
      </c>
      <c r="O3479" t="s">
        <v>25</v>
      </c>
      <c r="P3479" t="s">
        <v>164</v>
      </c>
      <c r="Q3479" t="s">
        <v>50</v>
      </c>
      <c r="R3479" t="s">
        <v>8226</v>
      </c>
      <c r="S3479" t="s">
        <v>8227</v>
      </c>
    </row>
    <row r="3480" spans="1:21">
      <c r="A3480" t="s">
        <v>8228</v>
      </c>
      <c r="B3480" s="1">
        <v>44585</v>
      </c>
      <c r="C3480" t="s">
        <v>22</v>
      </c>
      <c r="D3480">
        <v>41</v>
      </c>
      <c r="E3480" t="s">
        <v>39</v>
      </c>
      <c r="F3480">
        <v>2</v>
      </c>
      <c r="G3480">
        <v>3</v>
      </c>
      <c r="H3480" t="s">
        <v>3686</v>
      </c>
      <c r="I3480">
        <v>3176</v>
      </c>
      <c r="J3480">
        <v>0</v>
      </c>
      <c r="K3480">
        <v>43</v>
      </c>
      <c r="M3480" t="s">
        <v>39</v>
      </c>
      <c r="N3480" t="s">
        <v>23</v>
      </c>
      <c r="O3480" t="s">
        <v>49</v>
      </c>
      <c r="P3480" t="s">
        <v>26</v>
      </c>
      <c r="Q3480" t="s">
        <v>27</v>
      </c>
      <c r="R3480" t="s">
        <v>8229</v>
      </c>
      <c r="S3480" t="s">
        <v>8230</v>
      </c>
    </row>
    <row r="3481" spans="1:21">
      <c r="A3481" t="s">
        <v>8231</v>
      </c>
      <c r="B3481" s="1">
        <v>45750</v>
      </c>
      <c r="C3481" t="s">
        <v>22</v>
      </c>
      <c r="D3481">
        <v>20</v>
      </c>
      <c r="E3481" t="s">
        <v>39</v>
      </c>
      <c r="F3481">
        <v>0</v>
      </c>
      <c r="G3481">
        <v>3</v>
      </c>
      <c r="H3481" t="s">
        <v>3686</v>
      </c>
      <c r="I3481">
        <v>4925</v>
      </c>
      <c r="J3481">
        <v>0</v>
      </c>
      <c r="K3481">
        <v>4</v>
      </c>
      <c r="L3481" t="s">
        <v>48</v>
      </c>
      <c r="M3481" t="s">
        <v>23</v>
      </c>
      <c r="N3481" t="s">
        <v>39</v>
      </c>
      <c r="P3481" t="s">
        <v>26</v>
      </c>
      <c r="Q3481" t="s">
        <v>50</v>
      </c>
      <c r="R3481" t="s">
        <v>1097</v>
      </c>
      <c r="S3481" t="s">
        <v>8232</v>
      </c>
    </row>
    <row r="3482" spans="1:21">
      <c r="A3482" t="s">
        <v>8233</v>
      </c>
      <c r="B3482" s="1">
        <v>44182</v>
      </c>
      <c r="C3482" t="s">
        <v>22</v>
      </c>
      <c r="D3482">
        <v>45</v>
      </c>
      <c r="E3482" t="s">
        <v>23</v>
      </c>
      <c r="F3482">
        <v>2</v>
      </c>
      <c r="G3482">
        <v>3</v>
      </c>
      <c r="H3482" t="s">
        <v>3686</v>
      </c>
      <c r="I3482">
        <v>4964</v>
      </c>
      <c r="J3482">
        <v>1</v>
      </c>
      <c r="K3482">
        <v>56</v>
      </c>
      <c r="L3482" t="s">
        <v>142</v>
      </c>
      <c r="M3482" t="s">
        <v>23</v>
      </c>
      <c r="N3482" t="s">
        <v>23</v>
      </c>
      <c r="O3482" t="s">
        <v>49</v>
      </c>
      <c r="P3482" t="s">
        <v>164</v>
      </c>
      <c r="Q3482" t="s">
        <v>27</v>
      </c>
      <c r="R3482" t="s">
        <v>4809</v>
      </c>
      <c r="S3482" t="s">
        <v>8234</v>
      </c>
    </row>
    <row r="3483" spans="1:21">
      <c r="A3483" t="s">
        <v>8235</v>
      </c>
      <c r="B3483" s="1">
        <v>45645</v>
      </c>
      <c r="C3483" t="s">
        <v>33</v>
      </c>
      <c r="D3483">
        <v>23</v>
      </c>
      <c r="E3483" t="s">
        <v>23</v>
      </c>
      <c r="F3483">
        <v>0</v>
      </c>
      <c r="G3483">
        <v>3</v>
      </c>
      <c r="H3483" t="s">
        <v>3686</v>
      </c>
      <c r="I3483">
        <v>2985</v>
      </c>
      <c r="J3483">
        <v>1</v>
      </c>
      <c r="K3483">
        <v>8</v>
      </c>
      <c r="L3483" t="s">
        <v>48</v>
      </c>
      <c r="M3483" t="s">
        <v>23</v>
      </c>
      <c r="N3483" t="s">
        <v>23</v>
      </c>
      <c r="O3483" t="s">
        <v>49</v>
      </c>
      <c r="P3483" t="s">
        <v>164</v>
      </c>
      <c r="Q3483" t="s">
        <v>50</v>
      </c>
      <c r="R3483" t="s">
        <v>4120</v>
      </c>
      <c r="S3483" t="s">
        <v>8236</v>
      </c>
    </row>
    <row r="3484" spans="1:21">
      <c r="A3484" t="s">
        <v>8237</v>
      </c>
      <c r="B3484" s="1">
        <v>45824</v>
      </c>
      <c r="C3484" t="s">
        <v>33</v>
      </c>
      <c r="D3484">
        <v>74</v>
      </c>
      <c r="E3484" t="s">
        <v>39</v>
      </c>
      <c r="F3484">
        <v>0</v>
      </c>
      <c r="G3484">
        <v>3</v>
      </c>
      <c r="H3484" t="s">
        <v>24</v>
      </c>
      <c r="I3484">
        <v>2671</v>
      </c>
      <c r="J3484">
        <v>0</v>
      </c>
      <c r="K3484">
        <v>2</v>
      </c>
      <c r="L3484" t="s">
        <v>48</v>
      </c>
      <c r="M3484" t="s">
        <v>23</v>
      </c>
      <c r="N3484" t="s">
        <v>23</v>
      </c>
      <c r="O3484" t="s">
        <v>25</v>
      </c>
      <c r="P3484" t="s">
        <v>26</v>
      </c>
      <c r="Q3484" t="s">
        <v>27</v>
      </c>
      <c r="R3484" t="s">
        <v>4601</v>
      </c>
      <c r="S3484" t="s">
        <v>8238</v>
      </c>
      <c r="T3484" t="s">
        <v>43</v>
      </c>
      <c r="U3484" t="s">
        <v>44</v>
      </c>
    </row>
    <row r="3485" spans="1:21">
      <c r="A3485" t="s">
        <v>8239</v>
      </c>
      <c r="B3485" s="1">
        <v>43793</v>
      </c>
      <c r="C3485" t="s">
        <v>22</v>
      </c>
      <c r="D3485">
        <v>69</v>
      </c>
      <c r="E3485" t="s">
        <v>23</v>
      </c>
      <c r="F3485">
        <v>0</v>
      </c>
      <c r="G3485">
        <v>3</v>
      </c>
      <c r="H3485" t="s">
        <v>24</v>
      </c>
      <c r="I3485">
        <v>4708</v>
      </c>
      <c r="J3485">
        <v>1</v>
      </c>
      <c r="K3485">
        <v>69</v>
      </c>
      <c r="L3485" t="s">
        <v>316</v>
      </c>
      <c r="M3485" t="s">
        <v>23</v>
      </c>
      <c r="N3485" t="s">
        <v>23</v>
      </c>
      <c r="O3485" t="s">
        <v>25</v>
      </c>
      <c r="P3485" t="s">
        <v>164</v>
      </c>
      <c r="Q3485" t="s">
        <v>27</v>
      </c>
      <c r="R3485" t="s">
        <v>8240</v>
      </c>
      <c r="S3485" t="s">
        <v>8241</v>
      </c>
      <c r="T3485" t="s">
        <v>36</v>
      </c>
      <c r="U3485" t="s">
        <v>37</v>
      </c>
    </row>
    <row r="3486" spans="1:21">
      <c r="A3486" t="s">
        <v>8242</v>
      </c>
      <c r="B3486" s="1">
        <v>44975</v>
      </c>
      <c r="C3486" t="s">
        <v>22</v>
      </c>
      <c r="D3486">
        <v>77</v>
      </c>
      <c r="E3486" t="s">
        <v>23</v>
      </c>
      <c r="F3486">
        <v>0</v>
      </c>
      <c r="G3486">
        <v>3</v>
      </c>
      <c r="H3486" t="s">
        <v>24</v>
      </c>
      <c r="I3486">
        <v>2174</v>
      </c>
      <c r="J3486">
        <v>1</v>
      </c>
      <c r="K3486">
        <v>30</v>
      </c>
      <c r="L3486" t="s">
        <v>40</v>
      </c>
      <c r="M3486" t="s">
        <v>23</v>
      </c>
      <c r="N3486" t="s">
        <v>23</v>
      </c>
      <c r="O3486" t="s">
        <v>25</v>
      </c>
      <c r="P3486" t="s">
        <v>26</v>
      </c>
      <c r="Q3486" t="s">
        <v>50</v>
      </c>
      <c r="R3486" t="s">
        <v>1239</v>
      </c>
      <c r="S3486" t="s">
        <v>8243</v>
      </c>
      <c r="T3486" t="s">
        <v>36</v>
      </c>
      <c r="U3486" t="s">
        <v>46</v>
      </c>
    </row>
    <row r="3487" spans="1:21">
      <c r="A3487" t="s">
        <v>8244</v>
      </c>
      <c r="B3487" s="1">
        <v>44371</v>
      </c>
      <c r="C3487" t="s">
        <v>22</v>
      </c>
      <c r="D3487">
        <v>65</v>
      </c>
      <c r="E3487" t="s">
        <v>39</v>
      </c>
      <c r="F3487">
        <v>0</v>
      </c>
      <c r="G3487">
        <v>3</v>
      </c>
      <c r="H3487" t="s">
        <v>24</v>
      </c>
      <c r="I3487">
        <v>4287</v>
      </c>
      <c r="J3487">
        <v>0</v>
      </c>
      <c r="K3487">
        <v>50</v>
      </c>
      <c r="M3487" t="s">
        <v>23</v>
      </c>
      <c r="N3487" t="s">
        <v>23</v>
      </c>
      <c r="O3487" t="s">
        <v>25</v>
      </c>
      <c r="P3487" t="s">
        <v>26</v>
      </c>
      <c r="Q3487" t="s">
        <v>27</v>
      </c>
      <c r="R3487" t="s">
        <v>4718</v>
      </c>
      <c r="S3487" t="s">
        <v>8245</v>
      </c>
      <c r="T3487" t="s">
        <v>64</v>
      </c>
      <c r="U3487" t="s">
        <v>234</v>
      </c>
    </row>
    <row r="3488" spans="1:21">
      <c r="A3488" t="s">
        <v>8246</v>
      </c>
      <c r="B3488" s="1">
        <v>45719</v>
      </c>
      <c r="C3488" t="s">
        <v>33</v>
      </c>
      <c r="D3488">
        <v>79</v>
      </c>
      <c r="E3488" t="s">
        <v>39</v>
      </c>
      <c r="F3488">
        <v>0</v>
      </c>
      <c r="G3488">
        <v>3</v>
      </c>
      <c r="H3488" t="s">
        <v>24</v>
      </c>
      <c r="I3488">
        <v>3561</v>
      </c>
      <c r="J3488">
        <v>0</v>
      </c>
      <c r="K3488">
        <v>5</v>
      </c>
      <c r="M3488" t="s">
        <v>39</v>
      </c>
      <c r="N3488" t="s">
        <v>23</v>
      </c>
      <c r="O3488" t="s">
        <v>49</v>
      </c>
      <c r="P3488" t="s">
        <v>26</v>
      </c>
      <c r="Q3488" t="s">
        <v>27</v>
      </c>
      <c r="R3488" t="s">
        <v>2109</v>
      </c>
      <c r="S3488" t="s">
        <v>8247</v>
      </c>
      <c r="T3488" t="s">
        <v>30</v>
      </c>
      <c r="U3488" t="s">
        <v>69</v>
      </c>
    </row>
    <row r="3489" spans="1:21">
      <c r="A3489" t="s">
        <v>8248</v>
      </c>
      <c r="B3489" s="1">
        <v>44200</v>
      </c>
      <c r="C3489" t="s">
        <v>33</v>
      </c>
      <c r="D3489">
        <v>67</v>
      </c>
      <c r="E3489" t="s">
        <v>23</v>
      </c>
      <c r="F3489">
        <v>0</v>
      </c>
      <c r="G3489">
        <v>3</v>
      </c>
      <c r="H3489" t="s">
        <v>3686</v>
      </c>
      <c r="I3489">
        <v>4291</v>
      </c>
      <c r="J3489">
        <v>5</v>
      </c>
      <c r="K3489">
        <v>55</v>
      </c>
      <c r="M3489" t="s">
        <v>23</v>
      </c>
      <c r="N3489" t="s">
        <v>23</v>
      </c>
      <c r="O3489" t="s">
        <v>25</v>
      </c>
      <c r="P3489" t="s">
        <v>164</v>
      </c>
      <c r="Q3489" t="s">
        <v>50</v>
      </c>
      <c r="R3489" t="s">
        <v>2026</v>
      </c>
      <c r="S3489" t="s">
        <v>8249</v>
      </c>
    </row>
    <row r="3490" spans="1:21">
      <c r="A3490" t="s">
        <v>8250</v>
      </c>
      <c r="B3490" s="1">
        <v>43702</v>
      </c>
      <c r="C3490" t="s">
        <v>22</v>
      </c>
      <c r="D3490">
        <v>65</v>
      </c>
      <c r="E3490" t="s">
        <v>23</v>
      </c>
      <c r="F3490">
        <v>0</v>
      </c>
      <c r="G3490">
        <v>3</v>
      </c>
      <c r="H3490" t="s">
        <v>3686</v>
      </c>
      <c r="I3490">
        <v>6120</v>
      </c>
      <c r="J3490">
        <v>0</v>
      </c>
      <c r="K3490">
        <v>72</v>
      </c>
      <c r="M3490" t="s">
        <v>23</v>
      </c>
      <c r="N3490" t="s">
        <v>23</v>
      </c>
      <c r="O3490" t="s">
        <v>25</v>
      </c>
      <c r="P3490" t="s">
        <v>164</v>
      </c>
      <c r="Q3490" t="s">
        <v>27</v>
      </c>
      <c r="R3490" t="s">
        <v>233</v>
      </c>
      <c r="S3490" t="s">
        <v>8251</v>
      </c>
    </row>
    <row r="3491" spans="1:21">
      <c r="A3491" t="s">
        <v>8252</v>
      </c>
      <c r="B3491" s="1">
        <v>43718</v>
      </c>
      <c r="C3491" t="s">
        <v>22</v>
      </c>
      <c r="D3491">
        <v>79</v>
      </c>
      <c r="E3491" t="s">
        <v>39</v>
      </c>
      <c r="F3491">
        <v>0</v>
      </c>
      <c r="G3491">
        <v>3</v>
      </c>
      <c r="H3491" t="s">
        <v>3686</v>
      </c>
      <c r="I3491">
        <v>4788</v>
      </c>
      <c r="J3491">
        <v>0</v>
      </c>
      <c r="K3491">
        <v>71</v>
      </c>
      <c r="L3491" t="s">
        <v>316</v>
      </c>
      <c r="M3491" t="s">
        <v>23</v>
      </c>
      <c r="N3491" t="s">
        <v>39</v>
      </c>
      <c r="P3491" t="s">
        <v>164</v>
      </c>
      <c r="Q3491" t="s">
        <v>50</v>
      </c>
      <c r="R3491" t="s">
        <v>4701</v>
      </c>
      <c r="S3491" t="s">
        <v>8253</v>
      </c>
    </row>
    <row r="3492" spans="1:21">
      <c r="A3492" t="s">
        <v>8254</v>
      </c>
      <c r="B3492" s="1">
        <v>45039</v>
      </c>
      <c r="C3492" t="s">
        <v>22</v>
      </c>
      <c r="D3492">
        <v>67</v>
      </c>
      <c r="E3492" t="s">
        <v>23</v>
      </c>
      <c r="F3492">
        <v>0</v>
      </c>
      <c r="G3492">
        <v>3</v>
      </c>
      <c r="H3492" t="s">
        <v>3686</v>
      </c>
      <c r="I3492">
        <v>4174</v>
      </c>
      <c r="J3492">
        <v>8</v>
      </c>
      <c r="K3492">
        <v>28</v>
      </c>
      <c r="L3492" t="s">
        <v>40</v>
      </c>
      <c r="M3492" t="s">
        <v>23</v>
      </c>
      <c r="N3492" t="s">
        <v>23</v>
      </c>
      <c r="O3492" t="s">
        <v>25</v>
      </c>
      <c r="P3492" t="s">
        <v>26</v>
      </c>
      <c r="Q3492" t="s">
        <v>27</v>
      </c>
      <c r="R3492" t="s">
        <v>8255</v>
      </c>
      <c r="S3492" t="s">
        <v>8256</v>
      </c>
    </row>
    <row r="3493" spans="1:21">
      <c r="A3493" t="s">
        <v>8257</v>
      </c>
      <c r="B3493" s="1">
        <v>44259</v>
      </c>
      <c r="C3493" t="s">
        <v>33</v>
      </c>
      <c r="D3493">
        <v>77</v>
      </c>
      <c r="E3493" t="s">
        <v>23</v>
      </c>
      <c r="F3493">
        <v>0</v>
      </c>
      <c r="G3493">
        <v>3</v>
      </c>
      <c r="H3493" t="s">
        <v>3686</v>
      </c>
      <c r="I3493">
        <v>6355</v>
      </c>
      <c r="J3493">
        <v>1</v>
      </c>
      <c r="K3493">
        <v>53</v>
      </c>
      <c r="M3493" t="s">
        <v>23</v>
      </c>
      <c r="N3493" t="s">
        <v>23</v>
      </c>
      <c r="O3493" t="s">
        <v>25</v>
      </c>
      <c r="P3493" t="s">
        <v>202</v>
      </c>
      <c r="Q3493" t="s">
        <v>27</v>
      </c>
      <c r="R3493" t="s">
        <v>179</v>
      </c>
      <c r="S3493" t="s">
        <v>8258</v>
      </c>
    </row>
    <row r="3494" spans="1:21">
      <c r="A3494" t="s">
        <v>8259</v>
      </c>
      <c r="B3494" s="1">
        <v>45769</v>
      </c>
      <c r="C3494" t="s">
        <v>22</v>
      </c>
      <c r="D3494">
        <v>26</v>
      </c>
      <c r="E3494" t="s">
        <v>23</v>
      </c>
      <c r="F3494">
        <v>0</v>
      </c>
      <c r="G3494">
        <v>3</v>
      </c>
      <c r="H3494" t="s">
        <v>24</v>
      </c>
      <c r="I3494">
        <v>4939</v>
      </c>
      <c r="J3494">
        <v>5</v>
      </c>
      <c r="K3494">
        <v>4</v>
      </c>
      <c r="L3494" t="s">
        <v>48</v>
      </c>
      <c r="M3494" t="s">
        <v>23</v>
      </c>
      <c r="N3494" t="s">
        <v>23</v>
      </c>
      <c r="O3494" t="s">
        <v>25</v>
      </c>
      <c r="P3494" t="s">
        <v>26</v>
      </c>
      <c r="Q3494" t="s">
        <v>27</v>
      </c>
      <c r="R3494" t="s">
        <v>442</v>
      </c>
      <c r="S3494" t="s">
        <v>8260</v>
      </c>
      <c r="T3494" t="s">
        <v>30</v>
      </c>
      <c r="U3494" t="s">
        <v>69</v>
      </c>
    </row>
    <row r="3495" spans="1:21">
      <c r="A3495" t="s">
        <v>8261</v>
      </c>
      <c r="B3495" s="1">
        <v>45404</v>
      </c>
      <c r="C3495" t="s">
        <v>33</v>
      </c>
      <c r="D3495">
        <v>41</v>
      </c>
      <c r="E3495" t="s">
        <v>23</v>
      </c>
      <c r="F3495">
        <v>0</v>
      </c>
      <c r="G3495">
        <v>3</v>
      </c>
      <c r="H3495" t="s">
        <v>24</v>
      </c>
      <c r="I3495">
        <v>3696</v>
      </c>
      <c r="J3495">
        <v>1</v>
      </c>
      <c r="K3495">
        <v>16</v>
      </c>
      <c r="M3495" t="s">
        <v>23</v>
      </c>
      <c r="N3495" t="s">
        <v>23</v>
      </c>
      <c r="O3495" t="s">
        <v>25</v>
      </c>
      <c r="P3495" t="s">
        <v>26</v>
      </c>
      <c r="Q3495" t="s">
        <v>50</v>
      </c>
      <c r="R3495" t="s">
        <v>3504</v>
      </c>
      <c r="S3495" t="s">
        <v>8262</v>
      </c>
      <c r="T3495" t="s">
        <v>36</v>
      </c>
      <c r="U3495" t="s">
        <v>46</v>
      </c>
    </row>
    <row r="3496" spans="1:21">
      <c r="A3496" t="s">
        <v>8263</v>
      </c>
      <c r="B3496" s="1">
        <v>45854</v>
      </c>
      <c r="C3496" t="s">
        <v>22</v>
      </c>
      <c r="D3496">
        <v>31</v>
      </c>
      <c r="E3496" t="s">
        <v>39</v>
      </c>
      <c r="F3496">
        <v>0</v>
      </c>
      <c r="G3496">
        <v>3</v>
      </c>
      <c r="H3496" t="s">
        <v>24</v>
      </c>
      <c r="I3496">
        <v>2644</v>
      </c>
      <c r="J3496">
        <v>0</v>
      </c>
      <c r="K3496">
        <v>1</v>
      </c>
      <c r="M3496" t="s">
        <v>23</v>
      </c>
      <c r="N3496" t="s">
        <v>23</v>
      </c>
      <c r="O3496" t="s">
        <v>49</v>
      </c>
      <c r="P3496" t="s">
        <v>26</v>
      </c>
      <c r="Q3496" t="s">
        <v>50</v>
      </c>
      <c r="R3496" t="s">
        <v>2097</v>
      </c>
      <c r="S3496" t="s">
        <v>8264</v>
      </c>
      <c r="T3496" t="s">
        <v>64</v>
      </c>
      <c r="U3496" t="s">
        <v>234</v>
      </c>
    </row>
    <row r="3497" spans="1:21">
      <c r="A3497" t="s">
        <v>8265</v>
      </c>
      <c r="B3497" s="1">
        <v>45526</v>
      </c>
      <c r="C3497" t="s">
        <v>33</v>
      </c>
      <c r="D3497">
        <v>53</v>
      </c>
      <c r="E3497" t="s">
        <v>39</v>
      </c>
      <c r="F3497">
        <v>0</v>
      </c>
      <c r="G3497">
        <v>3</v>
      </c>
      <c r="H3497" t="s">
        <v>24</v>
      </c>
      <c r="I3497">
        <v>3975</v>
      </c>
      <c r="J3497">
        <v>0</v>
      </c>
      <c r="K3497">
        <v>12</v>
      </c>
      <c r="M3497" t="s">
        <v>23</v>
      </c>
      <c r="N3497" t="s">
        <v>23</v>
      </c>
      <c r="O3497" t="s">
        <v>25</v>
      </c>
      <c r="P3497" t="s">
        <v>26</v>
      </c>
      <c r="Q3497" t="s">
        <v>27</v>
      </c>
      <c r="R3497" t="s">
        <v>1154</v>
      </c>
      <c r="S3497" t="s">
        <v>8266</v>
      </c>
      <c r="T3497" t="s">
        <v>59</v>
      </c>
      <c r="U3497" t="s">
        <v>60</v>
      </c>
    </row>
    <row r="3498" spans="1:21">
      <c r="A3498" t="s">
        <v>8267</v>
      </c>
      <c r="B3498" s="1">
        <v>45302</v>
      </c>
      <c r="C3498" t="s">
        <v>22</v>
      </c>
      <c r="D3498">
        <v>29</v>
      </c>
      <c r="E3498" t="s">
        <v>23</v>
      </c>
      <c r="F3498">
        <v>0</v>
      </c>
      <c r="G3498">
        <v>3</v>
      </c>
      <c r="H3498" t="s">
        <v>24</v>
      </c>
      <c r="I3498">
        <v>4072</v>
      </c>
      <c r="J3498">
        <v>1</v>
      </c>
      <c r="K3498">
        <v>19</v>
      </c>
      <c r="M3498" t="s">
        <v>23</v>
      </c>
      <c r="N3498" t="s">
        <v>23</v>
      </c>
      <c r="O3498" t="s">
        <v>25</v>
      </c>
      <c r="P3498" t="s">
        <v>202</v>
      </c>
      <c r="Q3498" t="s">
        <v>27</v>
      </c>
      <c r="R3498" t="s">
        <v>1242</v>
      </c>
      <c r="S3498" t="s">
        <v>8268</v>
      </c>
      <c r="T3498" t="s">
        <v>43</v>
      </c>
      <c r="U3498" t="s">
        <v>1397</v>
      </c>
    </row>
    <row r="3499" spans="1:21">
      <c r="A3499" t="s">
        <v>8269</v>
      </c>
      <c r="B3499" s="1">
        <v>45841</v>
      </c>
      <c r="C3499" t="s">
        <v>33</v>
      </c>
      <c r="D3499">
        <v>23</v>
      </c>
      <c r="E3499" t="s">
        <v>39</v>
      </c>
      <c r="F3499">
        <v>0</v>
      </c>
      <c r="G3499">
        <v>3</v>
      </c>
      <c r="H3499" t="s">
        <v>24</v>
      </c>
      <c r="I3499">
        <v>3901</v>
      </c>
      <c r="J3499">
        <v>0</v>
      </c>
      <c r="K3499">
        <v>1</v>
      </c>
      <c r="L3499" t="s">
        <v>48</v>
      </c>
      <c r="M3499" t="s">
        <v>23</v>
      </c>
      <c r="N3499" t="s">
        <v>23</v>
      </c>
      <c r="O3499" t="s">
        <v>25</v>
      </c>
      <c r="P3499" t="s">
        <v>26</v>
      </c>
      <c r="Q3499" t="s">
        <v>84</v>
      </c>
      <c r="R3499" t="s">
        <v>5759</v>
      </c>
      <c r="S3499" t="s">
        <v>1997</v>
      </c>
      <c r="T3499" t="s">
        <v>30</v>
      </c>
      <c r="U3499" t="s">
        <v>69</v>
      </c>
    </row>
    <row r="3500" spans="1:21">
      <c r="A3500" t="s">
        <v>8270</v>
      </c>
      <c r="B3500" s="1">
        <v>45782</v>
      </c>
      <c r="C3500" t="s">
        <v>22</v>
      </c>
      <c r="D3500">
        <v>57</v>
      </c>
      <c r="E3500" t="s">
        <v>39</v>
      </c>
      <c r="F3500">
        <v>0</v>
      </c>
      <c r="G3500">
        <v>3</v>
      </c>
      <c r="H3500" t="s">
        <v>24</v>
      </c>
      <c r="I3500">
        <v>4480</v>
      </c>
      <c r="J3500">
        <v>0</v>
      </c>
      <c r="K3500">
        <v>3</v>
      </c>
      <c r="L3500" t="s">
        <v>48</v>
      </c>
      <c r="M3500" t="s">
        <v>23</v>
      </c>
      <c r="N3500" t="s">
        <v>23</v>
      </c>
      <c r="O3500" t="s">
        <v>25</v>
      </c>
      <c r="P3500" t="s">
        <v>26</v>
      </c>
      <c r="Q3500" t="s">
        <v>27</v>
      </c>
      <c r="R3500" t="s">
        <v>3859</v>
      </c>
      <c r="S3500" t="s">
        <v>8271</v>
      </c>
      <c r="T3500" t="s">
        <v>64</v>
      </c>
      <c r="U3500" t="s">
        <v>234</v>
      </c>
    </row>
    <row r="3501" spans="1:21">
      <c r="A3501" t="s">
        <v>8272</v>
      </c>
      <c r="B3501" s="1">
        <v>45735</v>
      </c>
      <c r="C3501" t="s">
        <v>33</v>
      </c>
      <c r="D3501">
        <v>25</v>
      </c>
      <c r="E3501" t="s">
        <v>39</v>
      </c>
      <c r="F3501">
        <v>0</v>
      </c>
      <c r="G3501">
        <v>3</v>
      </c>
      <c r="H3501" t="s">
        <v>24</v>
      </c>
      <c r="I3501">
        <v>5090</v>
      </c>
      <c r="J3501">
        <v>0</v>
      </c>
      <c r="K3501">
        <v>5</v>
      </c>
      <c r="L3501" t="s">
        <v>48</v>
      </c>
      <c r="M3501" t="s">
        <v>23</v>
      </c>
      <c r="N3501" t="s">
        <v>23</v>
      </c>
      <c r="O3501" t="s">
        <v>25</v>
      </c>
      <c r="P3501" t="s">
        <v>26</v>
      </c>
      <c r="Q3501" t="s">
        <v>27</v>
      </c>
      <c r="R3501" t="s">
        <v>773</v>
      </c>
      <c r="S3501" t="s">
        <v>8273</v>
      </c>
      <c r="T3501" t="s">
        <v>30</v>
      </c>
      <c r="U3501" t="s">
        <v>106</v>
      </c>
    </row>
    <row r="3502" spans="1:21">
      <c r="A3502" t="s">
        <v>8274</v>
      </c>
      <c r="B3502" s="1">
        <v>45856</v>
      </c>
      <c r="C3502" t="s">
        <v>33</v>
      </c>
      <c r="D3502">
        <v>33</v>
      </c>
      <c r="E3502" t="s">
        <v>23</v>
      </c>
      <c r="F3502">
        <v>1</v>
      </c>
      <c r="G3502">
        <v>3</v>
      </c>
      <c r="H3502" t="s">
        <v>24</v>
      </c>
      <c r="I3502">
        <v>4633</v>
      </c>
      <c r="J3502">
        <v>1</v>
      </c>
      <c r="K3502">
        <v>1</v>
      </c>
      <c r="M3502" t="s">
        <v>23</v>
      </c>
      <c r="N3502" t="s">
        <v>39</v>
      </c>
      <c r="P3502" t="s">
        <v>26</v>
      </c>
      <c r="Q3502" t="s">
        <v>27</v>
      </c>
      <c r="R3502" t="s">
        <v>226</v>
      </c>
      <c r="S3502" t="s">
        <v>8275</v>
      </c>
      <c r="T3502" t="s">
        <v>36</v>
      </c>
      <c r="U3502" t="s">
        <v>37</v>
      </c>
    </row>
    <row r="3503" spans="1:21">
      <c r="A3503" t="s">
        <v>8276</v>
      </c>
      <c r="B3503" s="1">
        <v>45801</v>
      </c>
      <c r="C3503" t="s">
        <v>22</v>
      </c>
      <c r="D3503">
        <v>63</v>
      </c>
      <c r="E3503" t="s">
        <v>39</v>
      </c>
      <c r="F3503">
        <v>0</v>
      </c>
      <c r="G3503">
        <v>3</v>
      </c>
      <c r="H3503" t="s">
        <v>24</v>
      </c>
      <c r="I3503">
        <v>5585</v>
      </c>
      <c r="J3503">
        <v>0</v>
      </c>
      <c r="K3503">
        <v>3</v>
      </c>
      <c r="M3503" t="s">
        <v>23</v>
      </c>
      <c r="N3503" t="s">
        <v>23</v>
      </c>
      <c r="O3503" t="s">
        <v>56</v>
      </c>
      <c r="P3503" t="s">
        <v>26</v>
      </c>
      <c r="Q3503" t="s">
        <v>50</v>
      </c>
      <c r="R3503" t="s">
        <v>2760</v>
      </c>
      <c r="S3503" t="s">
        <v>8277</v>
      </c>
      <c r="T3503" t="s">
        <v>43</v>
      </c>
      <c r="U3503" t="s">
        <v>149</v>
      </c>
    </row>
    <row r="3504" spans="1:21">
      <c r="A3504" t="s">
        <v>8278</v>
      </c>
      <c r="B3504" s="1">
        <v>43726</v>
      </c>
      <c r="C3504" t="s">
        <v>22</v>
      </c>
      <c r="D3504">
        <v>61</v>
      </c>
      <c r="E3504" t="s">
        <v>39</v>
      </c>
      <c r="F3504">
        <v>0</v>
      </c>
      <c r="G3504">
        <v>3</v>
      </c>
      <c r="H3504" t="s">
        <v>3686</v>
      </c>
      <c r="I3504">
        <v>4479</v>
      </c>
      <c r="J3504">
        <v>0</v>
      </c>
      <c r="K3504">
        <v>71</v>
      </c>
      <c r="M3504" t="s">
        <v>23</v>
      </c>
      <c r="N3504" t="s">
        <v>23</v>
      </c>
      <c r="O3504" t="s">
        <v>25</v>
      </c>
      <c r="P3504" t="s">
        <v>164</v>
      </c>
      <c r="Q3504" t="s">
        <v>27</v>
      </c>
      <c r="R3504" t="s">
        <v>3564</v>
      </c>
      <c r="S3504" t="s">
        <v>8279</v>
      </c>
    </row>
    <row r="3505" spans="1:19">
      <c r="A3505" t="s">
        <v>8280</v>
      </c>
      <c r="B3505" s="1">
        <v>44249</v>
      </c>
      <c r="C3505" t="s">
        <v>22</v>
      </c>
      <c r="D3505">
        <v>49</v>
      </c>
      <c r="E3505" t="s">
        <v>39</v>
      </c>
      <c r="F3505">
        <v>0</v>
      </c>
      <c r="G3505">
        <v>3</v>
      </c>
      <c r="H3505" t="s">
        <v>3686</v>
      </c>
      <c r="I3505">
        <v>6370</v>
      </c>
      <c r="J3505">
        <v>0</v>
      </c>
      <c r="K3505">
        <v>54</v>
      </c>
      <c r="L3505" t="s">
        <v>142</v>
      </c>
      <c r="M3505" t="s">
        <v>23</v>
      </c>
      <c r="N3505" t="s">
        <v>23</v>
      </c>
      <c r="O3505" t="s">
        <v>25</v>
      </c>
      <c r="P3505" t="s">
        <v>164</v>
      </c>
      <c r="Q3505" t="s">
        <v>50</v>
      </c>
      <c r="R3505" t="s">
        <v>8281</v>
      </c>
      <c r="S3505" t="s">
        <v>8282</v>
      </c>
    </row>
    <row r="3506" spans="1:19">
      <c r="A3506" t="s">
        <v>8283</v>
      </c>
      <c r="B3506" s="1">
        <v>43683</v>
      </c>
      <c r="C3506" t="s">
        <v>22</v>
      </c>
      <c r="D3506">
        <v>44</v>
      </c>
      <c r="E3506" t="s">
        <v>23</v>
      </c>
      <c r="F3506">
        <v>4</v>
      </c>
      <c r="G3506">
        <v>3</v>
      </c>
      <c r="H3506" t="s">
        <v>3686</v>
      </c>
      <c r="I3506">
        <v>5780</v>
      </c>
      <c r="J3506">
        <v>10</v>
      </c>
      <c r="K3506">
        <v>72</v>
      </c>
      <c r="M3506" t="s">
        <v>23</v>
      </c>
      <c r="N3506" t="s">
        <v>23</v>
      </c>
      <c r="O3506" t="s">
        <v>25</v>
      </c>
      <c r="P3506" t="s">
        <v>164</v>
      </c>
      <c r="Q3506" t="s">
        <v>27</v>
      </c>
      <c r="R3506" t="s">
        <v>5864</v>
      </c>
      <c r="S3506" t="s">
        <v>8284</v>
      </c>
    </row>
    <row r="3507" spans="1:19">
      <c r="A3507" t="s">
        <v>8285</v>
      </c>
      <c r="B3507" s="1">
        <v>44718</v>
      </c>
      <c r="C3507" t="s">
        <v>22</v>
      </c>
      <c r="D3507">
        <v>44</v>
      </c>
      <c r="E3507" t="s">
        <v>23</v>
      </c>
      <c r="F3507">
        <v>1</v>
      </c>
      <c r="G3507">
        <v>3</v>
      </c>
      <c r="H3507" t="s">
        <v>3686</v>
      </c>
      <c r="I3507">
        <v>3772</v>
      </c>
      <c r="J3507">
        <v>9</v>
      </c>
      <c r="K3507">
        <v>38</v>
      </c>
      <c r="L3507" t="s">
        <v>40</v>
      </c>
      <c r="M3507" t="s">
        <v>23</v>
      </c>
      <c r="N3507" t="s">
        <v>39</v>
      </c>
      <c r="P3507" t="s">
        <v>164</v>
      </c>
      <c r="Q3507" t="s">
        <v>50</v>
      </c>
      <c r="R3507" t="s">
        <v>51</v>
      </c>
      <c r="S3507" t="s">
        <v>8286</v>
      </c>
    </row>
    <row r="3508" spans="1:19">
      <c r="A3508" t="s">
        <v>8287</v>
      </c>
      <c r="B3508" s="1">
        <v>44573</v>
      </c>
      <c r="C3508" t="s">
        <v>33</v>
      </c>
      <c r="D3508">
        <v>29</v>
      </c>
      <c r="E3508" t="s">
        <v>23</v>
      </c>
      <c r="F3508">
        <v>2</v>
      </c>
      <c r="G3508">
        <v>3</v>
      </c>
      <c r="H3508" t="s">
        <v>3686</v>
      </c>
      <c r="I3508">
        <v>3280</v>
      </c>
      <c r="J3508">
        <v>8</v>
      </c>
      <c r="K3508">
        <v>43</v>
      </c>
      <c r="M3508" t="s">
        <v>23</v>
      </c>
      <c r="N3508" t="s">
        <v>23</v>
      </c>
      <c r="O3508" t="s">
        <v>25</v>
      </c>
      <c r="P3508" t="s">
        <v>26</v>
      </c>
      <c r="Q3508" t="s">
        <v>27</v>
      </c>
      <c r="R3508" t="s">
        <v>7807</v>
      </c>
      <c r="S3508" t="s">
        <v>8288</v>
      </c>
    </row>
    <row r="3509" spans="1:19">
      <c r="A3509" t="s">
        <v>8289</v>
      </c>
      <c r="B3509" s="1">
        <v>45771</v>
      </c>
      <c r="C3509" t="s">
        <v>33</v>
      </c>
      <c r="D3509">
        <v>61</v>
      </c>
      <c r="E3509" t="s">
        <v>23</v>
      </c>
      <c r="F3509">
        <v>1</v>
      </c>
      <c r="G3509">
        <v>3</v>
      </c>
      <c r="H3509" t="s">
        <v>3686</v>
      </c>
      <c r="I3509">
        <v>3147</v>
      </c>
      <c r="J3509">
        <v>8</v>
      </c>
      <c r="K3509">
        <v>4</v>
      </c>
      <c r="M3509" t="s">
        <v>23</v>
      </c>
      <c r="N3509" t="s">
        <v>23</v>
      </c>
      <c r="O3509" t="s">
        <v>56</v>
      </c>
      <c r="P3509" t="s">
        <v>26</v>
      </c>
      <c r="Q3509" t="s">
        <v>27</v>
      </c>
      <c r="R3509" t="s">
        <v>4904</v>
      </c>
      <c r="S3509" t="s">
        <v>8290</v>
      </c>
    </row>
    <row r="3510" spans="1:19">
      <c r="A3510" t="s">
        <v>8291</v>
      </c>
      <c r="B3510" s="1">
        <v>44850</v>
      </c>
      <c r="C3510" t="s">
        <v>22</v>
      </c>
      <c r="D3510">
        <v>31</v>
      </c>
      <c r="E3510" t="s">
        <v>39</v>
      </c>
      <c r="F3510">
        <v>0</v>
      </c>
      <c r="G3510">
        <v>3</v>
      </c>
      <c r="H3510" t="s">
        <v>3686</v>
      </c>
      <c r="I3510">
        <v>4136</v>
      </c>
      <c r="J3510">
        <v>0</v>
      </c>
      <c r="K3510">
        <v>34</v>
      </c>
      <c r="L3510" t="s">
        <v>40</v>
      </c>
      <c r="M3510" t="s">
        <v>23</v>
      </c>
      <c r="N3510" t="s">
        <v>39</v>
      </c>
      <c r="P3510" t="s">
        <v>26</v>
      </c>
      <c r="Q3510" t="s">
        <v>50</v>
      </c>
      <c r="R3510" t="s">
        <v>1325</v>
      </c>
      <c r="S3510" t="s">
        <v>8292</v>
      </c>
    </row>
    <row r="3511" spans="1:19">
      <c r="A3511" t="s">
        <v>8293</v>
      </c>
      <c r="B3511" s="1">
        <v>44261</v>
      </c>
      <c r="C3511" t="s">
        <v>22</v>
      </c>
      <c r="D3511">
        <v>38</v>
      </c>
      <c r="E3511" t="s">
        <v>23</v>
      </c>
      <c r="F3511">
        <v>3</v>
      </c>
      <c r="G3511">
        <v>3</v>
      </c>
      <c r="H3511" t="s">
        <v>3686</v>
      </c>
      <c r="I3511">
        <v>4497</v>
      </c>
      <c r="J3511">
        <v>8</v>
      </c>
      <c r="K3511">
        <v>53</v>
      </c>
      <c r="M3511" t="s">
        <v>23</v>
      </c>
      <c r="N3511" t="s">
        <v>39</v>
      </c>
      <c r="P3511" t="s">
        <v>164</v>
      </c>
      <c r="Q3511" t="s">
        <v>50</v>
      </c>
      <c r="R3511" t="s">
        <v>1650</v>
      </c>
      <c r="S3511" t="s">
        <v>8294</v>
      </c>
    </row>
    <row r="3512" spans="1:19">
      <c r="A3512" t="s">
        <v>8295</v>
      </c>
      <c r="B3512" s="1">
        <v>43855</v>
      </c>
      <c r="C3512" t="s">
        <v>22</v>
      </c>
      <c r="D3512">
        <v>60</v>
      </c>
      <c r="E3512" t="s">
        <v>23</v>
      </c>
      <c r="F3512">
        <v>0</v>
      </c>
      <c r="G3512">
        <v>3</v>
      </c>
      <c r="H3512" t="s">
        <v>3686</v>
      </c>
      <c r="I3512">
        <v>5356</v>
      </c>
      <c r="J3512">
        <v>1</v>
      </c>
      <c r="K3512">
        <v>67</v>
      </c>
      <c r="M3512" t="s">
        <v>23</v>
      </c>
      <c r="N3512" t="s">
        <v>23</v>
      </c>
      <c r="O3512" t="s">
        <v>56</v>
      </c>
      <c r="P3512" t="s">
        <v>164</v>
      </c>
      <c r="Q3512" t="s">
        <v>27</v>
      </c>
      <c r="R3512" t="s">
        <v>2003</v>
      </c>
      <c r="S3512" t="s">
        <v>8296</v>
      </c>
    </row>
    <row r="3513" spans="1:19">
      <c r="A3513" t="s">
        <v>8297</v>
      </c>
      <c r="B3513" s="1">
        <v>43695</v>
      </c>
      <c r="C3513" t="s">
        <v>22</v>
      </c>
      <c r="D3513">
        <v>57</v>
      </c>
      <c r="E3513" t="s">
        <v>23</v>
      </c>
      <c r="F3513">
        <v>0</v>
      </c>
      <c r="G3513">
        <v>3</v>
      </c>
      <c r="H3513" t="s">
        <v>3686</v>
      </c>
      <c r="I3513">
        <v>4528</v>
      </c>
      <c r="J3513">
        <v>1</v>
      </c>
      <c r="K3513">
        <v>72</v>
      </c>
      <c r="M3513" t="s">
        <v>23</v>
      </c>
      <c r="N3513" t="s">
        <v>23</v>
      </c>
      <c r="O3513" t="s">
        <v>56</v>
      </c>
      <c r="P3513" t="s">
        <v>164</v>
      </c>
      <c r="Q3513" t="s">
        <v>50</v>
      </c>
      <c r="R3513" t="s">
        <v>635</v>
      </c>
      <c r="S3513" t="s">
        <v>8298</v>
      </c>
    </row>
    <row r="3514" spans="1:19">
      <c r="A3514" t="s">
        <v>8299</v>
      </c>
      <c r="B3514" s="1">
        <v>45269</v>
      </c>
      <c r="C3514" t="s">
        <v>33</v>
      </c>
      <c r="D3514">
        <v>28</v>
      </c>
      <c r="E3514" t="s">
        <v>23</v>
      </c>
      <c r="F3514">
        <v>2</v>
      </c>
      <c r="G3514">
        <v>3</v>
      </c>
      <c r="H3514" t="s">
        <v>3686</v>
      </c>
      <c r="I3514">
        <v>3186</v>
      </c>
      <c r="J3514">
        <v>5</v>
      </c>
      <c r="K3514">
        <v>20</v>
      </c>
      <c r="M3514" t="s">
        <v>23</v>
      </c>
      <c r="N3514" t="s">
        <v>23</v>
      </c>
      <c r="O3514" t="s">
        <v>25</v>
      </c>
      <c r="P3514" t="s">
        <v>26</v>
      </c>
      <c r="Q3514" t="s">
        <v>27</v>
      </c>
      <c r="R3514" t="s">
        <v>736</v>
      </c>
      <c r="S3514" t="s">
        <v>8300</v>
      </c>
    </row>
    <row r="3515" spans="1:19">
      <c r="A3515" t="s">
        <v>8301</v>
      </c>
      <c r="B3515" s="1">
        <v>43716</v>
      </c>
      <c r="C3515" t="s">
        <v>33</v>
      </c>
      <c r="D3515">
        <v>58</v>
      </c>
      <c r="E3515" t="s">
        <v>39</v>
      </c>
      <c r="F3515">
        <v>0</v>
      </c>
      <c r="G3515">
        <v>3</v>
      </c>
      <c r="H3515" t="s">
        <v>3686</v>
      </c>
      <c r="I3515">
        <v>4296</v>
      </c>
      <c r="J3515">
        <v>0</v>
      </c>
      <c r="K3515">
        <v>71</v>
      </c>
      <c r="L3515" t="s">
        <v>316</v>
      </c>
      <c r="M3515" t="s">
        <v>23</v>
      </c>
      <c r="N3515" t="s">
        <v>23</v>
      </c>
      <c r="O3515" t="s">
        <v>25</v>
      </c>
      <c r="P3515" t="s">
        <v>164</v>
      </c>
      <c r="Q3515" t="s">
        <v>27</v>
      </c>
      <c r="R3515" t="s">
        <v>8302</v>
      </c>
      <c r="S3515" t="s">
        <v>8303</v>
      </c>
    </row>
    <row r="3516" spans="1:19">
      <c r="A3516" t="s">
        <v>8304</v>
      </c>
      <c r="B3516" s="1">
        <v>45434</v>
      </c>
      <c r="C3516" t="s">
        <v>22</v>
      </c>
      <c r="D3516">
        <v>48</v>
      </c>
      <c r="E3516" t="s">
        <v>39</v>
      </c>
      <c r="F3516">
        <v>0</v>
      </c>
      <c r="G3516">
        <v>3</v>
      </c>
      <c r="H3516" t="s">
        <v>3686</v>
      </c>
      <c r="I3516">
        <v>2723</v>
      </c>
      <c r="J3516">
        <v>0</v>
      </c>
      <c r="K3516">
        <v>15</v>
      </c>
      <c r="M3516" t="s">
        <v>23</v>
      </c>
      <c r="N3516" t="s">
        <v>39</v>
      </c>
      <c r="P3516" t="s">
        <v>26</v>
      </c>
      <c r="Q3516" t="s">
        <v>27</v>
      </c>
      <c r="R3516" t="s">
        <v>3926</v>
      </c>
      <c r="S3516" t="s">
        <v>8305</v>
      </c>
    </row>
    <row r="3517" spans="1:19">
      <c r="A3517" t="s">
        <v>8306</v>
      </c>
      <c r="B3517" s="1">
        <v>45510</v>
      </c>
      <c r="C3517" t="s">
        <v>22</v>
      </c>
      <c r="D3517">
        <v>45</v>
      </c>
      <c r="E3517" t="s">
        <v>39</v>
      </c>
      <c r="F3517">
        <v>0</v>
      </c>
      <c r="G3517">
        <v>3</v>
      </c>
      <c r="H3517" t="s">
        <v>3686</v>
      </c>
      <c r="I3517">
        <v>2716</v>
      </c>
      <c r="J3517">
        <v>0</v>
      </c>
      <c r="K3517">
        <v>12</v>
      </c>
      <c r="L3517" t="s">
        <v>97</v>
      </c>
      <c r="M3517" t="s">
        <v>39</v>
      </c>
      <c r="N3517" t="s">
        <v>23</v>
      </c>
      <c r="O3517" t="s">
        <v>49</v>
      </c>
      <c r="P3517" t="s">
        <v>26</v>
      </c>
      <c r="Q3517" t="s">
        <v>27</v>
      </c>
      <c r="R3517" t="s">
        <v>4825</v>
      </c>
      <c r="S3517" t="s">
        <v>8307</v>
      </c>
    </row>
    <row r="3518" spans="1:19">
      <c r="A3518" t="s">
        <v>8308</v>
      </c>
      <c r="B3518" s="1">
        <v>44867</v>
      </c>
      <c r="C3518" t="s">
        <v>22</v>
      </c>
      <c r="D3518">
        <v>64</v>
      </c>
      <c r="E3518" t="s">
        <v>39</v>
      </c>
      <c r="F3518">
        <v>2</v>
      </c>
      <c r="G3518">
        <v>3</v>
      </c>
      <c r="H3518" t="s">
        <v>3686</v>
      </c>
      <c r="I3518">
        <v>3044</v>
      </c>
      <c r="J3518">
        <v>0</v>
      </c>
      <c r="K3518">
        <v>33</v>
      </c>
      <c r="M3518" t="s">
        <v>39</v>
      </c>
      <c r="N3518" t="s">
        <v>23</v>
      </c>
      <c r="O3518" t="s">
        <v>56</v>
      </c>
      <c r="P3518" t="s">
        <v>202</v>
      </c>
      <c r="Q3518" t="s">
        <v>50</v>
      </c>
      <c r="R3518" t="s">
        <v>8309</v>
      </c>
      <c r="S3518" t="s">
        <v>8310</v>
      </c>
    </row>
    <row r="3519" spans="1:19">
      <c r="A3519" t="s">
        <v>8311</v>
      </c>
      <c r="B3519" s="1">
        <v>45450</v>
      </c>
      <c r="C3519" t="s">
        <v>33</v>
      </c>
      <c r="D3519">
        <v>46</v>
      </c>
      <c r="E3519" t="s">
        <v>23</v>
      </c>
      <c r="F3519">
        <v>0</v>
      </c>
      <c r="G3519">
        <v>3</v>
      </c>
      <c r="H3519" t="s">
        <v>3686</v>
      </c>
      <c r="I3519">
        <v>4556</v>
      </c>
      <c r="J3519">
        <v>0</v>
      </c>
      <c r="K3519">
        <v>14</v>
      </c>
      <c r="M3519" t="s">
        <v>23</v>
      </c>
      <c r="N3519" t="s">
        <v>39</v>
      </c>
      <c r="P3519" t="s">
        <v>164</v>
      </c>
      <c r="Q3519" t="s">
        <v>50</v>
      </c>
      <c r="R3519" t="s">
        <v>4083</v>
      </c>
      <c r="S3519" t="s">
        <v>8312</v>
      </c>
    </row>
    <row r="3520" spans="1:19">
      <c r="A3520" t="s">
        <v>8313</v>
      </c>
      <c r="B3520" s="1">
        <v>43726</v>
      </c>
      <c r="C3520" t="s">
        <v>22</v>
      </c>
      <c r="D3520">
        <v>47</v>
      </c>
      <c r="E3520" t="s">
        <v>23</v>
      </c>
      <c r="F3520">
        <v>0</v>
      </c>
      <c r="G3520">
        <v>3</v>
      </c>
      <c r="H3520" t="s">
        <v>3686</v>
      </c>
      <c r="I3520">
        <v>5350</v>
      </c>
      <c r="J3520">
        <v>6</v>
      </c>
      <c r="K3520">
        <v>71</v>
      </c>
      <c r="M3520" t="s">
        <v>23</v>
      </c>
      <c r="N3520" t="s">
        <v>23</v>
      </c>
      <c r="O3520" t="s">
        <v>49</v>
      </c>
      <c r="P3520" t="s">
        <v>164</v>
      </c>
      <c r="Q3520" t="s">
        <v>27</v>
      </c>
      <c r="R3520" t="s">
        <v>3165</v>
      </c>
      <c r="S3520" t="s">
        <v>8314</v>
      </c>
    </row>
    <row r="3521" spans="1:21">
      <c r="A3521" t="s">
        <v>8315</v>
      </c>
      <c r="B3521" s="1">
        <v>45483</v>
      </c>
      <c r="C3521" t="s">
        <v>22</v>
      </c>
      <c r="D3521">
        <v>59</v>
      </c>
      <c r="E3521" t="s">
        <v>23</v>
      </c>
      <c r="F3521">
        <v>1</v>
      </c>
      <c r="G3521">
        <v>3</v>
      </c>
      <c r="H3521" t="s">
        <v>3686</v>
      </c>
      <c r="I3521">
        <v>4741</v>
      </c>
      <c r="J3521">
        <v>1</v>
      </c>
      <c r="K3521">
        <v>13</v>
      </c>
      <c r="M3521" t="s">
        <v>23</v>
      </c>
      <c r="N3521" t="s">
        <v>23</v>
      </c>
      <c r="O3521" t="s">
        <v>49</v>
      </c>
      <c r="P3521" t="s">
        <v>202</v>
      </c>
      <c r="Q3521" t="s">
        <v>27</v>
      </c>
      <c r="R3521" t="s">
        <v>1188</v>
      </c>
      <c r="S3521" t="s">
        <v>8316</v>
      </c>
    </row>
    <row r="3522" spans="1:21">
      <c r="A3522" t="s">
        <v>8317</v>
      </c>
      <c r="B3522" s="1">
        <v>43878</v>
      </c>
      <c r="C3522" t="s">
        <v>22</v>
      </c>
      <c r="D3522">
        <v>43</v>
      </c>
      <c r="E3522" t="s">
        <v>23</v>
      </c>
      <c r="F3522">
        <v>0</v>
      </c>
      <c r="G3522">
        <v>3</v>
      </c>
      <c r="H3522" t="s">
        <v>3686</v>
      </c>
      <c r="I3522">
        <v>5933</v>
      </c>
      <c r="J3522">
        <v>9</v>
      </c>
      <c r="K3522">
        <v>66</v>
      </c>
      <c r="L3522" t="s">
        <v>316</v>
      </c>
      <c r="M3522" t="s">
        <v>23</v>
      </c>
      <c r="N3522" t="s">
        <v>23</v>
      </c>
      <c r="O3522" t="s">
        <v>49</v>
      </c>
      <c r="P3522" t="s">
        <v>164</v>
      </c>
      <c r="Q3522" t="s">
        <v>50</v>
      </c>
      <c r="R3522" t="s">
        <v>8190</v>
      </c>
      <c r="S3522" t="s">
        <v>8318</v>
      </c>
    </row>
    <row r="3523" spans="1:21">
      <c r="A3523" t="s">
        <v>8319</v>
      </c>
      <c r="B3523" s="1">
        <v>45399</v>
      </c>
      <c r="C3523" t="s">
        <v>33</v>
      </c>
      <c r="D3523">
        <v>19</v>
      </c>
      <c r="E3523" t="s">
        <v>23</v>
      </c>
      <c r="F3523">
        <v>0</v>
      </c>
      <c r="G3523">
        <v>3</v>
      </c>
      <c r="H3523" t="s">
        <v>3686</v>
      </c>
      <c r="I3523">
        <v>4839</v>
      </c>
      <c r="J3523">
        <v>2</v>
      </c>
      <c r="K3523">
        <v>16</v>
      </c>
      <c r="L3523" t="s">
        <v>97</v>
      </c>
      <c r="M3523" t="s">
        <v>23</v>
      </c>
      <c r="N3523" t="s">
        <v>23</v>
      </c>
      <c r="O3523" t="s">
        <v>25</v>
      </c>
      <c r="P3523" t="s">
        <v>26</v>
      </c>
      <c r="Q3523" t="s">
        <v>27</v>
      </c>
      <c r="R3523" t="s">
        <v>1807</v>
      </c>
      <c r="S3523" t="s">
        <v>8320</v>
      </c>
    </row>
    <row r="3524" spans="1:21">
      <c r="A3524" t="s">
        <v>8321</v>
      </c>
      <c r="B3524" s="1">
        <v>45027</v>
      </c>
      <c r="C3524" t="s">
        <v>22</v>
      </c>
      <c r="D3524">
        <v>30</v>
      </c>
      <c r="E3524" t="s">
        <v>23</v>
      </c>
      <c r="F3524">
        <v>2</v>
      </c>
      <c r="G3524">
        <v>3</v>
      </c>
      <c r="H3524" t="s">
        <v>3686</v>
      </c>
      <c r="I3524">
        <v>2948</v>
      </c>
      <c r="J3524">
        <v>8</v>
      </c>
      <c r="K3524">
        <v>28</v>
      </c>
      <c r="M3524" t="s">
        <v>23</v>
      </c>
      <c r="N3524" t="s">
        <v>39</v>
      </c>
      <c r="P3524" t="s">
        <v>164</v>
      </c>
      <c r="Q3524" t="s">
        <v>50</v>
      </c>
      <c r="R3524" t="s">
        <v>3789</v>
      </c>
      <c r="S3524" t="s">
        <v>8322</v>
      </c>
    </row>
    <row r="3525" spans="1:21">
      <c r="A3525" t="s">
        <v>8323</v>
      </c>
      <c r="B3525" s="1">
        <v>44478</v>
      </c>
      <c r="C3525" t="s">
        <v>22</v>
      </c>
      <c r="D3525">
        <v>40</v>
      </c>
      <c r="E3525" t="s">
        <v>39</v>
      </c>
      <c r="F3525">
        <v>0</v>
      </c>
      <c r="G3525">
        <v>3</v>
      </c>
      <c r="H3525" t="s">
        <v>3686</v>
      </c>
      <c r="I3525">
        <v>2653</v>
      </c>
      <c r="J3525">
        <v>0</v>
      </c>
      <c r="K3525">
        <v>46</v>
      </c>
      <c r="L3525" t="s">
        <v>142</v>
      </c>
      <c r="M3525" t="s">
        <v>39</v>
      </c>
      <c r="N3525" t="s">
        <v>23</v>
      </c>
      <c r="O3525" t="s">
        <v>49</v>
      </c>
      <c r="P3525" t="s">
        <v>164</v>
      </c>
      <c r="Q3525" t="s">
        <v>50</v>
      </c>
      <c r="R3525" t="s">
        <v>8324</v>
      </c>
      <c r="S3525" t="s">
        <v>8325</v>
      </c>
    </row>
    <row r="3526" spans="1:21">
      <c r="A3526" t="s">
        <v>8326</v>
      </c>
      <c r="B3526" s="1">
        <v>45404</v>
      </c>
      <c r="C3526" t="s">
        <v>33</v>
      </c>
      <c r="D3526">
        <v>56</v>
      </c>
      <c r="E3526" t="s">
        <v>39</v>
      </c>
      <c r="F3526">
        <v>0</v>
      </c>
      <c r="G3526">
        <v>3</v>
      </c>
      <c r="H3526" t="s">
        <v>3686</v>
      </c>
      <c r="I3526">
        <v>3214</v>
      </c>
      <c r="J3526">
        <v>0</v>
      </c>
      <c r="K3526">
        <v>16</v>
      </c>
      <c r="M3526" t="s">
        <v>23</v>
      </c>
      <c r="N3526" t="s">
        <v>23</v>
      </c>
      <c r="O3526" t="s">
        <v>49</v>
      </c>
      <c r="P3526" t="s">
        <v>26</v>
      </c>
      <c r="Q3526" t="s">
        <v>27</v>
      </c>
      <c r="R3526" t="s">
        <v>8327</v>
      </c>
      <c r="S3526" t="s">
        <v>8328</v>
      </c>
    </row>
    <row r="3527" spans="1:21">
      <c r="A3527" t="s">
        <v>8329</v>
      </c>
      <c r="B3527" s="1">
        <v>43773</v>
      </c>
      <c r="C3527" t="s">
        <v>33</v>
      </c>
      <c r="D3527">
        <v>19</v>
      </c>
      <c r="E3527" t="s">
        <v>23</v>
      </c>
      <c r="F3527">
        <v>1</v>
      </c>
      <c r="G3527">
        <v>3</v>
      </c>
      <c r="H3527" t="s">
        <v>3686</v>
      </c>
      <c r="I3527">
        <v>4479</v>
      </c>
      <c r="J3527">
        <v>7</v>
      </c>
      <c r="K3527">
        <v>69</v>
      </c>
      <c r="M3527" t="s">
        <v>39</v>
      </c>
      <c r="N3527" t="s">
        <v>23</v>
      </c>
      <c r="O3527" t="s">
        <v>49</v>
      </c>
      <c r="P3527" t="s">
        <v>164</v>
      </c>
      <c r="Q3527" t="s">
        <v>50</v>
      </c>
      <c r="R3527" t="s">
        <v>6000</v>
      </c>
      <c r="S3527" t="s">
        <v>8330</v>
      </c>
    </row>
    <row r="3528" spans="1:21">
      <c r="A3528" t="s">
        <v>8331</v>
      </c>
      <c r="B3528" s="1">
        <v>45840</v>
      </c>
      <c r="C3528" t="s">
        <v>33</v>
      </c>
      <c r="D3528">
        <v>42</v>
      </c>
      <c r="E3528" t="s">
        <v>39</v>
      </c>
      <c r="F3528">
        <v>0</v>
      </c>
      <c r="G3528">
        <v>3</v>
      </c>
      <c r="H3528" t="s">
        <v>3751</v>
      </c>
      <c r="I3528">
        <v>4639</v>
      </c>
      <c r="J3528">
        <v>0</v>
      </c>
      <c r="K3528">
        <v>1</v>
      </c>
      <c r="L3528" t="s">
        <v>48</v>
      </c>
      <c r="M3528" t="s">
        <v>23</v>
      </c>
      <c r="N3528" t="s">
        <v>39</v>
      </c>
      <c r="P3528" t="s">
        <v>26</v>
      </c>
      <c r="Q3528" t="s">
        <v>50</v>
      </c>
      <c r="R3528" t="s">
        <v>1097</v>
      </c>
      <c r="S3528" t="s">
        <v>8332</v>
      </c>
    </row>
    <row r="3529" spans="1:21">
      <c r="A3529" t="s">
        <v>8333</v>
      </c>
      <c r="B3529" s="1">
        <v>45677</v>
      </c>
      <c r="C3529" t="s">
        <v>33</v>
      </c>
      <c r="D3529">
        <v>19</v>
      </c>
      <c r="E3529" t="s">
        <v>23</v>
      </c>
      <c r="F3529">
        <v>0</v>
      </c>
      <c r="G3529">
        <v>3</v>
      </c>
      <c r="H3529" t="s">
        <v>3686</v>
      </c>
      <c r="I3529">
        <v>2551</v>
      </c>
      <c r="J3529">
        <v>8</v>
      </c>
      <c r="K3529">
        <v>7</v>
      </c>
      <c r="M3529" t="s">
        <v>23</v>
      </c>
      <c r="N3529" t="s">
        <v>23</v>
      </c>
      <c r="O3529" t="s">
        <v>25</v>
      </c>
      <c r="P3529" t="s">
        <v>26</v>
      </c>
      <c r="Q3529" t="s">
        <v>27</v>
      </c>
      <c r="R3529" t="s">
        <v>3006</v>
      </c>
      <c r="S3529" t="s">
        <v>8334</v>
      </c>
    </row>
    <row r="3530" spans="1:21">
      <c r="A3530" t="s">
        <v>8335</v>
      </c>
      <c r="B3530" s="1">
        <v>45271</v>
      </c>
      <c r="C3530" t="s">
        <v>22</v>
      </c>
      <c r="D3530">
        <v>23</v>
      </c>
      <c r="E3530" t="s">
        <v>39</v>
      </c>
      <c r="F3530">
        <v>0</v>
      </c>
      <c r="G3530">
        <v>3</v>
      </c>
      <c r="H3530" t="s">
        <v>3686</v>
      </c>
      <c r="I3530">
        <v>2989</v>
      </c>
      <c r="J3530">
        <v>0</v>
      </c>
      <c r="K3530">
        <v>20</v>
      </c>
      <c r="M3530" t="s">
        <v>23</v>
      </c>
      <c r="N3530" t="s">
        <v>23</v>
      </c>
      <c r="O3530" t="s">
        <v>49</v>
      </c>
      <c r="P3530" t="s">
        <v>202</v>
      </c>
      <c r="Q3530" t="s">
        <v>27</v>
      </c>
      <c r="R3530" t="s">
        <v>4556</v>
      </c>
      <c r="S3530" t="s">
        <v>8336</v>
      </c>
    </row>
    <row r="3531" spans="1:21">
      <c r="A3531" t="s">
        <v>8337</v>
      </c>
      <c r="B3531" s="1">
        <v>45218</v>
      </c>
      <c r="C3531" t="s">
        <v>33</v>
      </c>
      <c r="D3531">
        <v>51</v>
      </c>
      <c r="E3531" t="s">
        <v>39</v>
      </c>
      <c r="F3531">
        <v>0</v>
      </c>
      <c r="G3531">
        <v>3</v>
      </c>
      <c r="H3531" t="s">
        <v>3686</v>
      </c>
      <c r="I3531">
        <v>2875</v>
      </c>
      <c r="J3531">
        <v>0</v>
      </c>
      <c r="K3531">
        <v>22</v>
      </c>
      <c r="M3531" t="s">
        <v>39</v>
      </c>
      <c r="N3531" t="s">
        <v>23</v>
      </c>
      <c r="O3531" t="s">
        <v>56</v>
      </c>
      <c r="P3531" t="s">
        <v>26</v>
      </c>
      <c r="Q3531" t="s">
        <v>27</v>
      </c>
      <c r="R3531" t="s">
        <v>105</v>
      </c>
      <c r="S3531" t="s">
        <v>8338</v>
      </c>
    </row>
    <row r="3532" spans="1:21">
      <c r="A3532" t="s">
        <v>8339</v>
      </c>
      <c r="B3532" s="1">
        <v>45179</v>
      </c>
      <c r="C3532" t="s">
        <v>33</v>
      </c>
      <c r="D3532">
        <v>46</v>
      </c>
      <c r="E3532" t="s">
        <v>39</v>
      </c>
      <c r="F3532">
        <v>0</v>
      </c>
      <c r="G3532">
        <v>3</v>
      </c>
      <c r="H3532" t="s">
        <v>3686</v>
      </c>
      <c r="I3532">
        <v>4861</v>
      </c>
      <c r="J3532">
        <v>0</v>
      </c>
      <c r="K3532">
        <v>23</v>
      </c>
      <c r="L3532" t="s">
        <v>97</v>
      </c>
      <c r="M3532" t="s">
        <v>23</v>
      </c>
      <c r="N3532" t="s">
        <v>23</v>
      </c>
      <c r="O3532" t="s">
        <v>25</v>
      </c>
      <c r="P3532" t="s">
        <v>26</v>
      </c>
      <c r="Q3532" t="s">
        <v>27</v>
      </c>
      <c r="R3532" t="s">
        <v>2774</v>
      </c>
      <c r="S3532" t="s">
        <v>8340</v>
      </c>
    </row>
    <row r="3533" spans="1:21">
      <c r="A3533" t="s">
        <v>8341</v>
      </c>
      <c r="B3533" s="1">
        <v>45364</v>
      </c>
      <c r="C3533" t="s">
        <v>22</v>
      </c>
      <c r="D3533">
        <v>20</v>
      </c>
      <c r="E3533" t="s">
        <v>23</v>
      </c>
      <c r="F3533">
        <v>2</v>
      </c>
      <c r="G3533">
        <v>3</v>
      </c>
      <c r="H3533" t="s">
        <v>3686</v>
      </c>
      <c r="I3533">
        <v>3522</v>
      </c>
      <c r="J3533">
        <v>1</v>
      </c>
      <c r="K3533">
        <v>17</v>
      </c>
      <c r="M3533" t="s">
        <v>39</v>
      </c>
      <c r="N3533" t="s">
        <v>23</v>
      </c>
      <c r="O3533" t="s">
        <v>49</v>
      </c>
      <c r="P3533" t="s">
        <v>202</v>
      </c>
      <c r="Q3533" t="s">
        <v>50</v>
      </c>
      <c r="R3533" t="s">
        <v>4244</v>
      </c>
      <c r="S3533" t="s">
        <v>8342</v>
      </c>
    </row>
    <row r="3534" spans="1:21">
      <c r="A3534" t="s">
        <v>8343</v>
      </c>
      <c r="B3534" s="1">
        <v>45725</v>
      </c>
      <c r="C3534" t="s">
        <v>33</v>
      </c>
      <c r="D3534">
        <v>47</v>
      </c>
      <c r="E3534" t="s">
        <v>23</v>
      </c>
      <c r="F3534">
        <v>2</v>
      </c>
      <c r="G3534">
        <v>3</v>
      </c>
      <c r="H3534" t="s">
        <v>3686</v>
      </c>
      <c r="I3534">
        <v>3850</v>
      </c>
      <c r="J3534">
        <v>1</v>
      </c>
      <c r="K3534">
        <v>5</v>
      </c>
      <c r="M3534" t="s">
        <v>23</v>
      </c>
      <c r="N3534" t="s">
        <v>23</v>
      </c>
      <c r="O3534" t="s">
        <v>25</v>
      </c>
      <c r="P3534" t="s">
        <v>26</v>
      </c>
      <c r="Q3534" t="s">
        <v>50</v>
      </c>
      <c r="R3534" t="s">
        <v>1094</v>
      </c>
      <c r="S3534" t="s">
        <v>8344</v>
      </c>
    </row>
    <row r="3535" spans="1:21">
      <c r="A3535" t="s">
        <v>8345</v>
      </c>
      <c r="B3535" s="1">
        <v>45521</v>
      </c>
      <c r="C3535" t="s">
        <v>22</v>
      </c>
      <c r="D3535">
        <v>39</v>
      </c>
      <c r="E3535" t="s">
        <v>23</v>
      </c>
      <c r="F3535">
        <v>1</v>
      </c>
      <c r="G3535">
        <v>3</v>
      </c>
      <c r="H3535" t="s">
        <v>3686</v>
      </c>
      <c r="I3535">
        <v>3101</v>
      </c>
      <c r="J3535">
        <v>2</v>
      </c>
      <c r="K3535">
        <v>12</v>
      </c>
      <c r="M3535" t="s">
        <v>23</v>
      </c>
      <c r="N3535" t="s">
        <v>39</v>
      </c>
      <c r="P3535" t="s">
        <v>26</v>
      </c>
      <c r="Q3535" t="s">
        <v>27</v>
      </c>
      <c r="R3535" t="s">
        <v>4088</v>
      </c>
      <c r="S3535" t="s">
        <v>8346</v>
      </c>
    </row>
    <row r="3536" spans="1:21">
      <c r="A3536" t="s">
        <v>8347</v>
      </c>
      <c r="B3536" s="1">
        <v>44914</v>
      </c>
      <c r="C3536" t="s">
        <v>33</v>
      </c>
      <c r="D3536">
        <v>78</v>
      </c>
      <c r="E3536" t="s">
        <v>23</v>
      </c>
      <c r="F3536">
        <v>0</v>
      </c>
      <c r="G3536">
        <v>3</v>
      </c>
      <c r="H3536" t="s">
        <v>24</v>
      </c>
      <c r="I3536">
        <v>2431</v>
      </c>
      <c r="J3536">
        <v>0</v>
      </c>
      <c r="K3536">
        <v>32</v>
      </c>
      <c r="L3536" t="s">
        <v>40</v>
      </c>
      <c r="M3536" t="s">
        <v>23</v>
      </c>
      <c r="N3536" t="s">
        <v>23</v>
      </c>
      <c r="O3536" t="s">
        <v>25</v>
      </c>
      <c r="P3536" t="s">
        <v>26</v>
      </c>
      <c r="Q3536" t="s">
        <v>50</v>
      </c>
      <c r="R3536" t="s">
        <v>2148</v>
      </c>
      <c r="S3536" t="s">
        <v>8348</v>
      </c>
      <c r="T3536" t="s">
        <v>59</v>
      </c>
      <c r="U3536" t="s">
        <v>241</v>
      </c>
    </row>
    <row r="3537" spans="1:21">
      <c r="A3537" t="s">
        <v>8349</v>
      </c>
      <c r="B3537" s="1">
        <v>43701</v>
      </c>
      <c r="C3537" t="s">
        <v>22</v>
      </c>
      <c r="D3537">
        <v>66</v>
      </c>
      <c r="E3537" t="s">
        <v>23</v>
      </c>
      <c r="F3537">
        <v>0</v>
      </c>
      <c r="G3537">
        <v>3</v>
      </c>
      <c r="H3537" t="s">
        <v>24</v>
      </c>
      <c r="I3537">
        <v>5925</v>
      </c>
      <c r="J3537">
        <v>0</v>
      </c>
      <c r="K3537">
        <v>72</v>
      </c>
      <c r="M3537" t="s">
        <v>23</v>
      </c>
      <c r="N3537" t="s">
        <v>23</v>
      </c>
      <c r="O3537" t="s">
        <v>25</v>
      </c>
      <c r="P3537" t="s">
        <v>164</v>
      </c>
      <c r="Q3537" t="s">
        <v>27</v>
      </c>
      <c r="R3537" t="s">
        <v>1594</v>
      </c>
      <c r="S3537" t="s">
        <v>8350</v>
      </c>
      <c r="T3537" t="s">
        <v>59</v>
      </c>
      <c r="U3537" t="s">
        <v>241</v>
      </c>
    </row>
    <row r="3538" spans="1:21">
      <c r="A3538" t="s">
        <v>8351</v>
      </c>
      <c r="B3538" s="1">
        <v>45825</v>
      </c>
      <c r="C3538" t="s">
        <v>33</v>
      </c>
      <c r="D3538">
        <v>74</v>
      </c>
      <c r="E3538" t="s">
        <v>39</v>
      </c>
      <c r="F3538">
        <v>0</v>
      </c>
      <c r="G3538">
        <v>3</v>
      </c>
      <c r="H3538" t="s">
        <v>24</v>
      </c>
      <c r="I3538">
        <v>4596</v>
      </c>
      <c r="J3538">
        <v>0</v>
      </c>
      <c r="K3538">
        <v>2</v>
      </c>
      <c r="L3538" t="s">
        <v>48</v>
      </c>
      <c r="M3538" t="s">
        <v>23</v>
      </c>
      <c r="N3538" t="s">
        <v>23</v>
      </c>
      <c r="O3538" t="s">
        <v>25</v>
      </c>
      <c r="P3538" t="s">
        <v>26</v>
      </c>
      <c r="Q3538" t="s">
        <v>27</v>
      </c>
      <c r="R3538" t="s">
        <v>1077</v>
      </c>
      <c r="S3538" t="s">
        <v>8352</v>
      </c>
      <c r="T3538" t="s">
        <v>59</v>
      </c>
      <c r="U3538" t="s">
        <v>241</v>
      </c>
    </row>
    <row r="3539" spans="1:21">
      <c r="A3539" t="s">
        <v>8353</v>
      </c>
      <c r="B3539" s="1">
        <v>45718</v>
      </c>
      <c r="C3539" t="s">
        <v>33</v>
      </c>
      <c r="D3539">
        <v>71</v>
      </c>
      <c r="E3539" t="s">
        <v>39</v>
      </c>
      <c r="F3539">
        <v>0</v>
      </c>
      <c r="G3539">
        <v>3</v>
      </c>
      <c r="H3539" t="s">
        <v>24</v>
      </c>
      <c r="I3539">
        <v>3368</v>
      </c>
      <c r="J3539">
        <v>0</v>
      </c>
      <c r="K3539">
        <v>5</v>
      </c>
      <c r="M3539" t="s">
        <v>23</v>
      </c>
      <c r="N3539" t="s">
        <v>23</v>
      </c>
      <c r="O3539" t="s">
        <v>25</v>
      </c>
      <c r="P3539" t="s">
        <v>26</v>
      </c>
      <c r="Q3539" t="s">
        <v>50</v>
      </c>
      <c r="R3539" t="s">
        <v>4006</v>
      </c>
      <c r="S3539" t="s">
        <v>8354</v>
      </c>
      <c r="T3539" t="s">
        <v>30</v>
      </c>
      <c r="U3539" t="s">
        <v>69</v>
      </c>
    </row>
    <row r="3540" spans="1:21">
      <c r="A3540" t="s">
        <v>8355</v>
      </c>
      <c r="B3540" s="1">
        <v>45599</v>
      </c>
      <c r="C3540" t="s">
        <v>22</v>
      </c>
      <c r="D3540">
        <v>68</v>
      </c>
      <c r="E3540" t="s">
        <v>39</v>
      </c>
      <c r="F3540">
        <v>0</v>
      </c>
      <c r="G3540">
        <v>3</v>
      </c>
      <c r="H3540" t="s">
        <v>24</v>
      </c>
      <c r="I3540">
        <v>5095</v>
      </c>
      <c r="J3540">
        <v>0</v>
      </c>
      <c r="K3540">
        <v>9</v>
      </c>
      <c r="L3540" t="s">
        <v>48</v>
      </c>
      <c r="M3540" t="s">
        <v>23</v>
      </c>
      <c r="N3540" t="s">
        <v>23</v>
      </c>
      <c r="O3540" t="s">
        <v>25</v>
      </c>
      <c r="P3540" t="s">
        <v>26</v>
      </c>
      <c r="Q3540" t="s">
        <v>27</v>
      </c>
      <c r="R3540" t="s">
        <v>2463</v>
      </c>
      <c r="S3540" t="s">
        <v>8356</v>
      </c>
      <c r="T3540" t="s">
        <v>36</v>
      </c>
      <c r="U3540" t="s">
        <v>37</v>
      </c>
    </row>
    <row r="3541" spans="1:21">
      <c r="A3541" t="s">
        <v>8357</v>
      </c>
      <c r="B3541" s="1">
        <v>45765</v>
      </c>
      <c r="C3541" t="s">
        <v>33</v>
      </c>
      <c r="D3541">
        <v>69</v>
      </c>
      <c r="E3541" t="s">
        <v>39</v>
      </c>
      <c r="F3541">
        <v>0</v>
      </c>
      <c r="G3541">
        <v>3</v>
      </c>
      <c r="H3541" t="s">
        <v>24</v>
      </c>
      <c r="I3541">
        <v>2754</v>
      </c>
      <c r="J3541">
        <v>0</v>
      </c>
      <c r="K3541">
        <v>4</v>
      </c>
      <c r="M3541" t="s">
        <v>23</v>
      </c>
      <c r="N3541" t="s">
        <v>23</v>
      </c>
      <c r="O3541" t="s">
        <v>25</v>
      </c>
      <c r="P3541" t="s">
        <v>26</v>
      </c>
      <c r="Q3541" t="s">
        <v>27</v>
      </c>
      <c r="R3541" t="s">
        <v>7976</v>
      </c>
      <c r="S3541" t="s">
        <v>8358</v>
      </c>
      <c r="T3541" t="s">
        <v>43</v>
      </c>
      <c r="U3541" t="s">
        <v>44</v>
      </c>
    </row>
    <row r="3542" spans="1:21">
      <c r="A3542" t="s">
        <v>8359</v>
      </c>
      <c r="B3542" s="1">
        <v>45786</v>
      </c>
      <c r="C3542" t="s">
        <v>33</v>
      </c>
      <c r="D3542">
        <v>80</v>
      </c>
      <c r="E3542" t="s">
        <v>39</v>
      </c>
      <c r="F3542">
        <v>0</v>
      </c>
      <c r="G3542">
        <v>3</v>
      </c>
      <c r="H3542" t="s">
        <v>24</v>
      </c>
      <c r="I3542">
        <v>3542</v>
      </c>
      <c r="J3542">
        <v>0</v>
      </c>
      <c r="K3542">
        <v>3</v>
      </c>
      <c r="M3542" t="s">
        <v>39</v>
      </c>
      <c r="N3542" t="s">
        <v>23</v>
      </c>
      <c r="O3542" t="s">
        <v>49</v>
      </c>
      <c r="P3542" t="s">
        <v>26</v>
      </c>
      <c r="Q3542" t="s">
        <v>27</v>
      </c>
      <c r="R3542" t="s">
        <v>3537</v>
      </c>
      <c r="S3542" t="s">
        <v>2954</v>
      </c>
      <c r="T3542" t="s">
        <v>36</v>
      </c>
      <c r="U3542" t="s">
        <v>46</v>
      </c>
    </row>
    <row r="3543" spans="1:21">
      <c r="A3543" t="s">
        <v>8360</v>
      </c>
      <c r="B3543" s="1">
        <v>44024</v>
      </c>
      <c r="C3543" t="s">
        <v>22</v>
      </c>
      <c r="D3543">
        <v>77</v>
      </c>
      <c r="E3543" t="s">
        <v>23</v>
      </c>
      <c r="F3543">
        <v>0</v>
      </c>
      <c r="G3543">
        <v>3</v>
      </c>
      <c r="H3543" t="s">
        <v>3686</v>
      </c>
      <c r="I3543">
        <v>5413</v>
      </c>
      <c r="J3543">
        <v>2</v>
      </c>
      <c r="K3543">
        <v>61</v>
      </c>
      <c r="M3543" t="s">
        <v>23</v>
      </c>
      <c r="N3543" t="s">
        <v>23</v>
      </c>
      <c r="O3543" t="s">
        <v>25</v>
      </c>
      <c r="P3543" t="s">
        <v>202</v>
      </c>
      <c r="Q3543" t="s">
        <v>50</v>
      </c>
      <c r="R3543" t="s">
        <v>2988</v>
      </c>
      <c r="S3543" t="s">
        <v>8361</v>
      </c>
    </row>
    <row r="3544" spans="1:21">
      <c r="A3544" t="s">
        <v>8362</v>
      </c>
      <c r="B3544" s="1">
        <v>45477</v>
      </c>
      <c r="C3544" t="s">
        <v>22</v>
      </c>
      <c r="D3544">
        <v>52</v>
      </c>
      <c r="E3544" t="s">
        <v>39</v>
      </c>
      <c r="F3544">
        <v>0</v>
      </c>
      <c r="G3544">
        <v>3</v>
      </c>
      <c r="H3544" t="s">
        <v>24</v>
      </c>
      <c r="I3544">
        <v>4856</v>
      </c>
      <c r="J3544">
        <v>0</v>
      </c>
      <c r="K3544">
        <v>13</v>
      </c>
      <c r="L3544" t="s">
        <v>97</v>
      </c>
      <c r="M3544" t="s">
        <v>39</v>
      </c>
      <c r="N3544" t="s">
        <v>23</v>
      </c>
      <c r="O3544" t="s">
        <v>49</v>
      </c>
      <c r="P3544" t="s">
        <v>26</v>
      </c>
      <c r="Q3544" t="s">
        <v>50</v>
      </c>
      <c r="R3544" t="s">
        <v>199</v>
      </c>
      <c r="S3544" t="s">
        <v>8363</v>
      </c>
      <c r="T3544" t="s">
        <v>64</v>
      </c>
      <c r="U3544" t="s">
        <v>1397</v>
      </c>
    </row>
    <row r="3545" spans="1:21">
      <c r="A3545" t="s">
        <v>8364</v>
      </c>
      <c r="B3545" s="1">
        <v>45864</v>
      </c>
      <c r="C3545" t="s">
        <v>22</v>
      </c>
      <c r="D3545">
        <v>21</v>
      </c>
      <c r="E3545" t="s">
        <v>23</v>
      </c>
      <c r="F3545">
        <v>0</v>
      </c>
      <c r="G3545">
        <v>3</v>
      </c>
      <c r="H3545" t="s">
        <v>24</v>
      </c>
      <c r="I3545">
        <v>3700</v>
      </c>
      <c r="J3545">
        <v>1</v>
      </c>
      <c r="K3545">
        <v>1</v>
      </c>
      <c r="M3545" t="s">
        <v>23</v>
      </c>
      <c r="N3545" t="s">
        <v>23</v>
      </c>
      <c r="O3545" t="s">
        <v>49</v>
      </c>
      <c r="P3545" t="s">
        <v>26</v>
      </c>
      <c r="Q3545" t="s">
        <v>50</v>
      </c>
      <c r="R3545" t="s">
        <v>2053</v>
      </c>
      <c r="S3545" t="s">
        <v>8365</v>
      </c>
      <c r="T3545" t="s">
        <v>43</v>
      </c>
      <c r="U3545" t="s">
        <v>44</v>
      </c>
    </row>
    <row r="3546" spans="1:21">
      <c r="A3546" t="s">
        <v>8366</v>
      </c>
      <c r="B3546" s="1">
        <v>45294</v>
      </c>
      <c r="C3546" t="s">
        <v>33</v>
      </c>
      <c r="D3546">
        <v>20</v>
      </c>
      <c r="E3546" t="s">
        <v>23</v>
      </c>
      <c r="F3546">
        <v>0</v>
      </c>
      <c r="G3546">
        <v>3</v>
      </c>
      <c r="H3546" t="s">
        <v>24</v>
      </c>
      <c r="I3546">
        <v>3046</v>
      </c>
      <c r="J3546">
        <v>1</v>
      </c>
      <c r="K3546">
        <v>19</v>
      </c>
      <c r="L3546" t="s">
        <v>97</v>
      </c>
      <c r="M3546" t="s">
        <v>23</v>
      </c>
      <c r="N3546" t="s">
        <v>23</v>
      </c>
      <c r="O3546" t="s">
        <v>25</v>
      </c>
      <c r="P3546" t="s">
        <v>26</v>
      </c>
      <c r="Q3546" t="s">
        <v>50</v>
      </c>
      <c r="R3546" t="s">
        <v>2138</v>
      </c>
      <c r="S3546" t="s">
        <v>8367</v>
      </c>
      <c r="T3546" t="s">
        <v>36</v>
      </c>
      <c r="U3546" t="s">
        <v>46</v>
      </c>
    </row>
    <row r="3547" spans="1:21">
      <c r="A3547" t="s">
        <v>8368</v>
      </c>
      <c r="B3547" s="1">
        <v>44945</v>
      </c>
      <c r="C3547" t="s">
        <v>33</v>
      </c>
      <c r="D3547">
        <v>44</v>
      </c>
      <c r="E3547" t="s">
        <v>39</v>
      </c>
      <c r="F3547">
        <v>0</v>
      </c>
      <c r="G3547">
        <v>3</v>
      </c>
      <c r="H3547" t="s">
        <v>24</v>
      </c>
      <c r="I3547">
        <v>4198</v>
      </c>
      <c r="J3547">
        <v>0</v>
      </c>
      <c r="K3547">
        <v>31</v>
      </c>
      <c r="M3547" t="s">
        <v>23</v>
      </c>
      <c r="N3547" t="s">
        <v>23</v>
      </c>
      <c r="O3547" t="s">
        <v>25</v>
      </c>
      <c r="P3547" t="s">
        <v>26</v>
      </c>
      <c r="Q3547" t="s">
        <v>50</v>
      </c>
      <c r="R3547" t="s">
        <v>8369</v>
      </c>
      <c r="S3547" t="s">
        <v>8370</v>
      </c>
      <c r="T3547" t="s">
        <v>36</v>
      </c>
      <c r="U3547" t="s">
        <v>46</v>
      </c>
    </row>
    <row r="3548" spans="1:21">
      <c r="A3548" t="s">
        <v>8371</v>
      </c>
      <c r="B3548" s="1">
        <v>45850</v>
      </c>
      <c r="C3548" t="s">
        <v>22</v>
      </c>
      <c r="D3548">
        <v>55</v>
      </c>
      <c r="E3548" t="s">
        <v>39</v>
      </c>
      <c r="F3548">
        <v>0</v>
      </c>
      <c r="G3548">
        <v>3</v>
      </c>
      <c r="H3548" t="s">
        <v>24</v>
      </c>
      <c r="I3548">
        <v>5518</v>
      </c>
      <c r="J3548">
        <v>0</v>
      </c>
      <c r="K3548">
        <v>1</v>
      </c>
      <c r="M3548" t="s">
        <v>23</v>
      </c>
      <c r="N3548" t="s">
        <v>23</v>
      </c>
      <c r="O3548" t="s">
        <v>25</v>
      </c>
      <c r="P3548" t="s">
        <v>26</v>
      </c>
      <c r="Q3548" t="s">
        <v>27</v>
      </c>
      <c r="R3548" t="s">
        <v>779</v>
      </c>
      <c r="S3548" t="s">
        <v>8372</v>
      </c>
      <c r="T3548" t="s">
        <v>30</v>
      </c>
      <c r="U3548" t="s">
        <v>69</v>
      </c>
    </row>
    <row r="3549" spans="1:21">
      <c r="A3549" t="s">
        <v>8373</v>
      </c>
      <c r="B3549" s="1">
        <v>45150</v>
      </c>
      <c r="C3549" t="s">
        <v>33</v>
      </c>
      <c r="D3549">
        <v>55</v>
      </c>
      <c r="E3549" t="s">
        <v>23</v>
      </c>
      <c r="F3549">
        <v>0</v>
      </c>
      <c r="G3549">
        <v>3</v>
      </c>
      <c r="H3549" t="s">
        <v>24</v>
      </c>
      <c r="I3549">
        <v>2325</v>
      </c>
      <c r="J3549">
        <v>1</v>
      </c>
      <c r="K3549">
        <v>24</v>
      </c>
      <c r="M3549" t="s">
        <v>23</v>
      </c>
      <c r="N3549" t="s">
        <v>23</v>
      </c>
      <c r="O3549" t="s">
        <v>25</v>
      </c>
      <c r="P3549" t="s">
        <v>26</v>
      </c>
      <c r="Q3549" t="s">
        <v>50</v>
      </c>
      <c r="R3549" t="s">
        <v>5004</v>
      </c>
      <c r="S3549" t="s">
        <v>8374</v>
      </c>
      <c r="T3549" t="s">
        <v>36</v>
      </c>
      <c r="U3549" t="s">
        <v>46</v>
      </c>
    </row>
    <row r="3550" spans="1:21">
      <c r="A3550" t="s">
        <v>8375</v>
      </c>
      <c r="B3550" s="1">
        <v>43813</v>
      </c>
      <c r="C3550" t="s">
        <v>33</v>
      </c>
      <c r="D3550">
        <v>49</v>
      </c>
      <c r="E3550" t="s">
        <v>23</v>
      </c>
      <c r="F3550">
        <v>0</v>
      </c>
      <c r="G3550">
        <v>3</v>
      </c>
      <c r="H3550" t="s">
        <v>3686</v>
      </c>
      <c r="I3550">
        <v>4620</v>
      </c>
      <c r="J3550">
        <v>4</v>
      </c>
      <c r="K3550">
        <v>68</v>
      </c>
      <c r="L3550" t="s">
        <v>316</v>
      </c>
      <c r="M3550" t="s">
        <v>23</v>
      </c>
      <c r="N3550" t="s">
        <v>23</v>
      </c>
      <c r="O3550" t="s">
        <v>49</v>
      </c>
      <c r="P3550" t="s">
        <v>202</v>
      </c>
      <c r="Q3550" t="s">
        <v>27</v>
      </c>
      <c r="R3550" t="s">
        <v>8376</v>
      </c>
      <c r="S3550" t="s">
        <v>8377</v>
      </c>
    </row>
    <row r="3551" spans="1:21">
      <c r="A3551" t="s">
        <v>8378</v>
      </c>
      <c r="B3551" s="1">
        <v>44677</v>
      </c>
      <c r="C3551" t="s">
        <v>33</v>
      </c>
      <c r="D3551">
        <v>31</v>
      </c>
      <c r="E3551" t="s">
        <v>39</v>
      </c>
      <c r="F3551">
        <v>0</v>
      </c>
      <c r="G3551">
        <v>3</v>
      </c>
      <c r="H3551" t="s">
        <v>3686</v>
      </c>
      <c r="I3551">
        <v>3533</v>
      </c>
      <c r="J3551">
        <v>0</v>
      </c>
      <c r="K3551">
        <v>40</v>
      </c>
      <c r="L3551" t="s">
        <v>142</v>
      </c>
      <c r="M3551" t="s">
        <v>39</v>
      </c>
      <c r="N3551" t="s">
        <v>23</v>
      </c>
      <c r="O3551" t="s">
        <v>49</v>
      </c>
      <c r="P3551" t="s">
        <v>202</v>
      </c>
      <c r="Q3551" t="s">
        <v>27</v>
      </c>
      <c r="R3551" t="s">
        <v>386</v>
      </c>
      <c r="S3551" t="s">
        <v>8379</v>
      </c>
    </row>
    <row r="3552" spans="1:21">
      <c r="A3552" t="s">
        <v>8380</v>
      </c>
      <c r="B3552" s="1">
        <v>43896</v>
      </c>
      <c r="C3552" t="s">
        <v>22</v>
      </c>
      <c r="D3552">
        <v>40</v>
      </c>
      <c r="E3552" t="s">
        <v>23</v>
      </c>
      <c r="F3552">
        <v>0</v>
      </c>
      <c r="G3552">
        <v>3</v>
      </c>
      <c r="H3552" t="s">
        <v>3686</v>
      </c>
      <c r="I3552">
        <v>5420</v>
      </c>
      <c r="J3552">
        <v>10</v>
      </c>
      <c r="K3552">
        <v>65</v>
      </c>
      <c r="L3552" t="s">
        <v>142</v>
      </c>
      <c r="M3552" t="s">
        <v>23</v>
      </c>
      <c r="N3552" t="s">
        <v>23</v>
      </c>
      <c r="O3552" t="s">
        <v>49</v>
      </c>
      <c r="P3552" t="s">
        <v>164</v>
      </c>
      <c r="Q3552" t="s">
        <v>84</v>
      </c>
      <c r="R3552" t="s">
        <v>624</v>
      </c>
      <c r="S3552" t="s">
        <v>8381</v>
      </c>
    </row>
    <row r="3553" spans="1:19">
      <c r="A3553" t="s">
        <v>8382</v>
      </c>
      <c r="B3553" s="1">
        <v>45508</v>
      </c>
      <c r="C3553" t="s">
        <v>33</v>
      </c>
      <c r="D3553">
        <v>54</v>
      </c>
      <c r="E3553" t="s">
        <v>23</v>
      </c>
      <c r="F3553">
        <v>0</v>
      </c>
      <c r="G3553">
        <v>3</v>
      </c>
      <c r="H3553" t="s">
        <v>3686</v>
      </c>
      <c r="I3553">
        <v>3882</v>
      </c>
      <c r="J3553">
        <v>7</v>
      </c>
      <c r="K3553">
        <v>12</v>
      </c>
      <c r="M3553" t="s">
        <v>39</v>
      </c>
      <c r="N3553" t="s">
        <v>23</v>
      </c>
      <c r="O3553" t="s">
        <v>49</v>
      </c>
      <c r="P3553" t="s">
        <v>202</v>
      </c>
      <c r="Q3553" t="s">
        <v>50</v>
      </c>
      <c r="R3553" t="s">
        <v>8383</v>
      </c>
      <c r="S3553" t="s">
        <v>6821</v>
      </c>
    </row>
    <row r="3554" spans="1:19">
      <c r="A3554" t="s">
        <v>8384</v>
      </c>
      <c r="B3554" s="1">
        <v>44454</v>
      </c>
      <c r="C3554" t="s">
        <v>33</v>
      </c>
      <c r="D3554">
        <v>57</v>
      </c>
      <c r="E3554" t="s">
        <v>39</v>
      </c>
      <c r="F3554">
        <v>0</v>
      </c>
      <c r="G3554">
        <v>3</v>
      </c>
      <c r="H3554" t="s">
        <v>3686</v>
      </c>
      <c r="I3554">
        <v>2618</v>
      </c>
      <c r="J3554">
        <v>0</v>
      </c>
      <c r="K3554">
        <v>47</v>
      </c>
      <c r="M3554" t="s">
        <v>23</v>
      </c>
      <c r="N3554" t="s">
        <v>39</v>
      </c>
      <c r="P3554" t="s">
        <v>164</v>
      </c>
      <c r="Q3554" t="s">
        <v>50</v>
      </c>
      <c r="R3554" t="s">
        <v>2249</v>
      </c>
      <c r="S3554" t="s">
        <v>8385</v>
      </c>
    </row>
    <row r="3555" spans="1:19">
      <c r="A3555" t="s">
        <v>8386</v>
      </c>
      <c r="B3555" s="1">
        <v>44426</v>
      </c>
      <c r="C3555" t="s">
        <v>22</v>
      </c>
      <c r="D3555">
        <v>28</v>
      </c>
      <c r="E3555" t="s">
        <v>23</v>
      </c>
      <c r="F3555">
        <v>0</v>
      </c>
      <c r="G3555">
        <v>3</v>
      </c>
      <c r="H3555" t="s">
        <v>3686</v>
      </c>
      <c r="I3555">
        <v>2319</v>
      </c>
      <c r="J3555">
        <v>9</v>
      </c>
      <c r="K3555">
        <v>48</v>
      </c>
      <c r="L3555" t="s">
        <v>142</v>
      </c>
      <c r="M3555" t="s">
        <v>23</v>
      </c>
      <c r="N3555" t="s">
        <v>23</v>
      </c>
      <c r="O3555" t="s">
        <v>25</v>
      </c>
      <c r="P3555" t="s">
        <v>26</v>
      </c>
      <c r="Q3555" t="s">
        <v>27</v>
      </c>
      <c r="R3555" t="s">
        <v>2543</v>
      </c>
      <c r="S3555" t="s">
        <v>8387</v>
      </c>
    </row>
    <row r="3556" spans="1:19">
      <c r="A3556" t="s">
        <v>8388</v>
      </c>
      <c r="B3556" s="1">
        <v>45676</v>
      </c>
      <c r="C3556" t="s">
        <v>33</v>
      </c>
      <c r="D3556">
        <v>61</v>
      </c>
      <c r="E3556" t="s">
        <v>23</v>
      </c>
      <c r="F3556">
        <v>1</v>
      </c>
      <c r="G3556">
        <v>3</v>
      </c>
      <c r="H3556" t="s">
        <v>3686</v>
      </c>
      <c r="I3556">
        <v>4058</v>
      </c>
      <c r="J3556">
        <v>7</v>
      </c>
      <c r="K3556">
        <v>7</v>
      </c>
      <c r="M3556" t="s">
        <v>23</v>
      </c>
      <c r="N3556" t="s">
        <v>39</v>
      </c>
      <c r="P3556" t="s">
        <v>26</v>
      </c>
      <c r="Q3556" t="s">
        <v>50</v>
      </c>
      <c r="R3556" t="s">
        <v>3077</v>
      </c>
      <c r="S3556" t="s">
        <v>8389</v>
      </c>
    </row>
    <row r="3557" spans="1:19">
      <c r="A3557" t="s">
        <v>8390</v>
      </c>
      <c r="B3557" s="1">
        <v>44829</v>
      </c>
      <c r="C3557" t="s">
        <v>33</v>
      </c>
      <c r="D3557">
        <v>52</v>
      </c>
      <c r="E3557" t="s">
        <v>39</v>
      </c>
      <c r="F3557">
        <v>1</v>
      </c>
      <c r="G3557">
        <v>3</v>
      </c>
      <c r="H3557" t="s">
        <v>3686</v>
      </c>
      <c r="I3557">
        <v>5879</v>
      </c>
      <c r="J3557">
        <v>0</v>
      </c>
      <c r="K3557">
        <v>35</v>
      </c>
      <c r="M3557" t="s">
        <v>23</v>
      </c>
      <c r="N3557" t="s">
        <v>23</v>
      </c>
      <c r="O3557" t="s">
        <v>49</v>
      </c>
      <c r="P3557" t="s">
        <v>26</v>
      </c>
      <c r="Q3557" t="s">
        <v>84</v>
      </c>
      <c r="R3557" t="s">
        <v>977</v>
      </c>
      <c r="S3557" t="s">
        <v>8391</v>
      </c>
    </row>
    <row r="3558" spans="1:19">
      <c r="A3558" t="s">
        <v>8392</v>
      </c>
      <c r="B3558" s="1">
        <v>44850</v>
      </c>
      <c r="C3558" t="s">
        <v>33</v>
      </c>
      <c r="D3558">
        <v>39</v>
      </c>
      <c r="E3558" t="s">
        <v>23</v>
      </c>
      <c r="F3558">
        <v>1</v>
      </c>
      <c r="G3558">
        <v>3</v>
      </c>
      <c r="H3558" t="s">
        <v>3686</v>
      </c>
      <c r="I3558">
        <v>5099</v>
      </c>
      <c r="J3558">
        <v>7</v>
      </c>
      <c r="K3558">
        <v>34</v>
      </c>
      <c r="M3558" t="s">
        <v>23</v>
      </c>
      <c r="N3558" t="s">
        <v>39</v>
      </c>
      <c r="P3558" t="s">
        <v>26</v>
      </c>
      <c r="Q3558" t="s">
        <v>50</v>
      </c>
      <c r="R3558" t="s">
        <v>3077</v>
      </c>
      <c r="S3558" t="s">
        <v>8393</v>
      </c>
    </row>
    <row r="3559" spans="1:19">
      <c r="A3559" t="s">
        <v>8394</v>
      </c>
      <c r="B3559" s="1">
        <v>43678</v>
      </c>
      <c r="C3559" t="s">
        <v>22</v>
      </c>
      <c r="D3559">
        <v>25</v>
      </c>
      <c r="E3559" t="s">
        <v>23</v>
      </c>
      <c r="F3559">
        <v>0</v>
      </c>
      <c r="G3559">
        <v>3</v>
      </c>
      <c r="H3559" t="s">
        <v>3686</v>
      </c>
      <c r="I3559">
        <v>6330</v>
      </c>
      <c r="J3559">
        <v>1</v>
      </c>
      <c r="K3559">
        <v>72</v>
      </c>
      <c r="L3559" t="s">
        <v>316</v>
      </c>
      <c r="M3559" t="s">
        <v>23</v>
      </c>
      <c r="N3559" t="s">
        <v>23</v>
      </c>
      <c r="O3559" t="s">
        <v>56</v>
      </c>
      <c r="P3559" t="s">
        <v>164</v>
      </c>
      <c r="Q3559" t="s">
        <v>50</v>
      </c>
      <c r="R3559" t="s">
        <v>8395</v>
      </c>
      <c r="S3559" t="s">
        <v>8396</v>
      </c>
    </row>
    <row r="3560" spans="1:19">
      <c r="A3560" t="s">
        <v>8397</v>
      </c>
      <c r="B3560" s="1">
        <v>45845</v>
      </c>
      <c r="C3560" t="s">
        <v>22</v>
      </c>
      <c r="D3560">
        <v>45</v>
      </c>
      <c r="E3560" t="s">
        <v>39</v>
      </c>
      <c r="F3560">
        <v>0</v>
      </c>
      <c r="G3560">
        <v>3</v>
      </c>
      <c r="H3560" t="s">
        <v>3751</v>
      </c>
      <c r="I3560">
        <v>3498</v>
      </c>
      <c r="J3560">
        <v>0</v>
      </c>
      <c r="K3560">
        <v>1</v>
      </c>
      <c r="M3560" t="s">
        <v>23</v>
      </c>
      <c r="N3560" t="s">
        <v>23</v>
      </c>
      <c r="O3560" t="s">
        <v>49</v>
      </c>
      <c r="P3560" t="s">
        <v>26</v>
      </c>
      <c r="Q3560" t="s">
        <v>50</v>
      </c>
      <c r="R3560" t="s">
        <v>4244</v>
      </c>
      <c r="S3560" t="s">
        <v>8398</v>
      </c>
    </row>
    <row r="3561" spans="1:19">
      <c r="A3561" t="s">
        <v>8399</v>
      </c>
      <c r="B3561" s="1">
        <v>45040</v>
      </c>
      <c r="C3561" t="s">
        <v>33</v>
      </c>
      <c r="D3561">
        <v>44</v>
      </c>
      <c r="E3561" t="s">
        <v>23</v>
      </c>
      <c r="F3561">
        <v>1</v>
      </c>
      <c r="G3561">
        <v>3</v>
      </c>
      <c r="H3561" t="s">
        <v>3686</v>
      </c>
      <c r="I3561">
        <v>5823</v>
      </c>
      <c r="J3561">
        <v>7</v>
      </c>
      <c r="K3561">
        <v>28</v>
      </c>
      <c r="L3561" t="s">
        <v>40</v>
      </c>
      <c r="M3561" t="s">
        <v>23</v>
      </c>
      <c r="N3561" t="s">
        <v>23</v>
      </c>
      <c r="O3561" t="s">
        <v>25</v>
      </c>
      <c r="P3561" t="s">
        <v>202</v>
      </c>
      <c r="Q3561" t="s">
        <v>27</v>
      </c>
      <c r="R3561" t="s">
        <v>3443</v>
      </c>
      <c r="S3561" t="s">
        <v>8400</v>
      </c>
    </row>
    <row r="3562" spans="1:19">
      <c r="A3562" t="s">
        <v>8401</v>
      </c>
      <c r="B3562" s="1">
        <v>43710</v>
      </c>
      <c r="C3562" t="s">
        <v>33</v>
      </c>
      <c r="D3562">
        <v>43</v>
      </c>
      <c r="E3562" t="s">
        <v>23</v>
      </c>
      <c r="F3562">
        <v>2</v>
      </c>
      <c r="G3562">
        <v>3</v>
      </c>
      <c r="H3562" t="s">
        <v>3686</v>
      </c>
      <c r="I3562">
        <v>4305</v>
      </c>
      <c r="J3562">
        <v>4</v>
      </c>
      <c r="K3562">
        <v>71</v>
      </c>
      <c r="L3562" t="s">
        <v>316</v>
      </c>
      <c r="M3562" t="s">
        <v>23</v>
      </c>
      <c r="N3562" t="s">
        <v>23</v>
      </c>
      <c r="O3562" t="s">
        <v>25</v>
      </c>
      <c r="P3562" t="s">
        <v>164</v>
      </c>
      <c r="Q3562" t="s">
        <v>50</v>
      </c>
      <c r="R3562" t="s">
        <v>947</v>
      </c>
      <c r="S3562" t="s">
        <v>8402</v>
      </c>
    </row>
    <row r="3563" spans="1:19">
      <c r="A3563" t="s">
        <v>8403</v>
      </c>
      <c r="B3563" s="1">
        <v>45762</v>
      </c>
      <c r="C3563" t="s">
        <v>33</v>
      </c>
      <c r="D3563">
        <v>64</v>
      </c>
      <c r="E3563" t="s">
        <v>39</v>
      </c>
      <c r="F3563">
        <v>0</v>
      </c>
      <c r="G3563">
        <v>3</v>
      </c>
      <c r="H3563" t="s">
        <v>3686</v>
      </c>
      <c r="I3563">
        <v>4042</v>
      </c>
      <c r="J3563">
        <v>0</v>
      </c>
      <c r="K3563">
        <v>4</v>
      </c>
      <c r="L3563" t="s">
        <v>48</v>
      </c>
      <c r="M3563" t="s">
        <v>23</v>
      </c>
      <c r="N3563" t="s">
        <v>23</v>
      </c>
      <c r="O3563" t="s">
        <v>56</v>
      </c>
      <c r="P3563" t="s">
        <v>26</v>
      </c>
      <c r="Q3563" t="s">
        <v>27</v>
      </c>
      <c r="R3563" t="s">
        <v>991</v>
      </c>
      <c r="S3563" t="s">
        <v>8404</v>
      </c>
    </row>
    <row r="3564" spans="1:19">
      <c r="A3564" t="s">
        <v>8405</v>
      </c>
      <c r="B3564" s="1">
        <v>45338</v>
      </c>
      <c r="C3564" t="s">
        <v>33</v>
      </c>
      <c r="D3564">
        <v>64</v>
      </c>
      <c r="E3564" t="s">
        <v>39</v>
      </c>
      <c r="F3564">
        <v>0</v>
      </c>
      <c r="G3564">
        <v>3</v>
      </c>
      <c r="H3564" t="s">
        <v>3686</v>
      </c>
      <c r="I3564">
        <v>4459</v>
      </c>
      <c r="J3564">
        <v>0</v>
      </c>
      <c r="K3564">
        <v>18</v>
      </c>
      <c r="L3564" t="s">
        <v>97</v>
      </c>
      <c r="M3564" t="s">
        <v>23</v>
      </c>
      <c r="N3564" t="s">
        <v>23</v>
      </c>
      <c r="O3564" t="s">
        <v>49</v>
      </c>
      <c r="P3564" t="s">
        <v>26</v>
      </c>
      <c r="Q3564" t="s">
        <v>50</v>
      </c>
      <c r="R3564" t="s">
        <v>4880</v>
      </c>
      <c r="S3564" t="s">
        <v>8406</v>
      </c>
    </row>
    <row r="3565" spans="1:19">
      <c r="A3565" t="s">
        <v>8407</v>
      </c>
      <c r="B3565" s="1">
        <v>44025</v>
      </c>
      <c r="C3565" t="s">
        <v>33</v>
      </c>
      <c r="D3565">
        <v>52</v>
      </c>
      <c r="E3565" t="s">
        <v>23</v>
      </c>
      <c r="F3565">
        <v>2</v>
      </c>
      <c r="G3565">
        <v>3</v>
      </c>
      <c r="H3565" t="s">
        <v>3686</v>
      </c>
      <c r="I3565">
        <v>4666</v>
      </c>
      <c r="J3565">
        <v>3</v>
      </c>
      <c r="K3565">
        <v>61</v>
      </c>
      <c r="L3565" t="s">
        <v>142</v>
      </c>
      <c r="M3565" t="s">
        <v>23</v>
      </c>
      <c r="N3565" t="s">
        <v>23</v>
      </c>
      <c r="O3565" t="s">
        <v>49</v>
      </c>
      <c r="P3565" t="s">
        <v>202</v>
      </c>
      <c r="Q3565" t="s">
        <v>27</v>
      </c>
      <c r="R3565" t="s">
        <v>607</v>
      </c>
      <c r="S3565" t="s">
        <v>8408</v>
      </c>
    </row>
    <row r="3566" spans="1:19">
      <c r="A3566" t="s">
        <v>8409</v>
      </c>
      <c r="B3566" s="1">
        <v>45040</v>
      </c>
      <c r="C3566" t="s">
        <v>22</v>
      </c>
      <c r="D3566">
        <v>55</v>
      </c>
      <c r="E3566" t="s">
        <v>39</v>
      </c>
      <c r="F3566">
        <v>1</v>
      </c>
      <c r="G3566">
        <v>3</v>
      </c>
      <c r="H3566" t="s">
        <v>3686</v>
      </c>
      <c r="I3566">
        <v>4711</v>
      </c>
      <c r="J3566">
        <v>0</v>
      </c>
      <c r="K3566">
        <v>28</v>
      </c>
      <c r="L3566" t="s">
        <v>40</v>
      </c>
      <c r="M3566" t="s">
        <v>23</v>
      </c>
      <c r="N3566" t="s">
        <v>23</v>
      </c>
      <c r="O3566" t="s">
        <v>49</v>
      </c>
      <c r="P3566" t="s">
        <v>202</v>
      </c>
      <c r="Q3566" t="s">
        <v>50</v>
      </c>
      <c r="R3566" t="s">
        <v>3893</v>
      </c>
      <c r="S3566" t="s">
        <v>8410</v>
      </c>
    </row>
    <row r="3567" spans="1:19">
      <c r="A3567" t="s">
        <v>8411</v>
      </c>
      <c r="B3567" s="1">
        <v>43882</v>
      </c>
      <c r="C3567" t="s">
        <v>33</v>
      </c>
      <c r="D3567">
        <v>20</v>
      </c>
      <c r="E3567" t="s">
        <v>39</v>
      </c>
      <c r="F3567">
        <v>1</v>
      </c>
      <c r="G3567">
        <v>3</v>
      </c>
      <c r="H3567" t="s">
        <v>3686</v>
      </c>
      <c r="I3567">
        <v>6204</v>
      </c>
      <c r="J3567">
        <v>0</v>
      </c>
      <c r="K3567">
        <v>66</v>
      </c>
      <c r="L3567" t="s">
        <v>316</v>
      </c>
      <c r="M3567" t="s">
        <v>23</v>
      </c>
      <c r="N3567" t="s">
        <v>23</v>
      </c>
      <c r="O3567" t="s">
        <v>25</v>
      </c>
      <c r="P3567" t="s">
        <v>164</v>
      </c>
      <c r="Q3567" t="s">
        <v>50</v>
      </c>
      <c r="R3567" t="s">
        <v>6570</v>
      </c>
      <c r="S3567" t="s">
        <v>8412</v>
      </c>
    </row>
    <row r="3568" spans="1:19">
      <c r="A3568" t="s">
        <v>8413</v>
      </c>
      <c r="B3568" s="1">
        <v>45749</v>
      </c>
      <c r="C3568" t="s">
        <v>33</v>
      </c>
      <c r="D3568">
        <v>53</v>
      </c>
      <c r="E3568" t="s">
        <v>39</v>
      </c>
      <c r="F3568">
        <v>0</v>
      </c>
      <c r="G3568">
        <v>3</v>
      </c>
      <c r="H3568" t="s">
        <v>3686</v>
      </c>
      <c r="I3568">
        <v>5221</v>
      </c>
      <c r="J3568">
        <v>0</v>
      </c>
      <c r="K3568">
        <v>4</v>
      </c>
      <c r="L3568" t="s">
        <v>48</v>
      </c>
      <c r="M3568" t="s">
        <v>23</v>
      </c>
      <c r="N3568" t="s">
        <v>39</v>
      </c>
      <c r="P3568" t="s">
        <v>26</v>
      </c>
      <c r="Q3568" t="s">
        <v>50</v>
      </c>
      <c r="R3568" t="s">
        <v>2249</v>
      </c>
      <c r="S3568" t="s">
        <v>2406</v>
      </c>
    </row>
    <row r="3569" spans="1:19">
      <c r="A3569" t="s">
        <v>8414</v>
      </c>
      <c r="B3569" s="1">
        <v>44764</v>
      </c>
      <c r="C3569" t="s">
        <v>22</v>
      </c>
      <c r="D3569">
        <v>43</v>
      </c>
      <c r="E3569" t="s">
        <v>23</v>
      </c>
      <c r="F3569">
        <v>0</v>
      </c>
      <c r="G3569">
        <v>3</v>
      </c>
      <c r="H3569" t="s">
        <v>3686</v>
      </c>
      <c r="I3569">
        <v>2322</v>
      </c>
      <c r="J3569">
        <v>6</v>
      </c>
      <c r="K3569">
        <v>37</v>
      </c>
      <c r="M3569" t="s">
        <v>23</v>
      </c>
      <c r="N3569" t="s">
        <v>23</v>
      </c>
      <c r="O3569" t="s">
        <v>49</v>
      </c>
      <c r="P3569" t="s">
        <v>202</v>
      </c>
      <c r="Q3569" t="s">
        <v>50</v>
      </c>
      <c r="R3569" t="s">
        <v>618</v>
      </c>
      <c r="S3569" t="s">
        <v>8415</v>
      </c>
    </row>
    <row r="3570" spans="1:19">
      <c r="A3570" t="s">
        <v>8416</v>
      </c>
      <c r="B3570" s="1">
        <v>43696</v>
      </c>
      <c r="C3570" t="s">
        <v>22</v>
      </c>
      <c r="D3570">
        <v>46</v>
      </c>
      <c r="E3570" t="s">
        <v>23</v>
      </c>
      <c r="F3570">
        <v>0</v>
      </c>
      <c r="G3570">
        <v>3</v>
      </c>
      <c r="H3570" t="s">
        <v>3686</v>
      </c>
      <c r="I3570">
        <v>5242</v>
      </c>
      <c r="J3570">
        <v>1</v>
      </c>
      <c r="K3570">
        <v>72</v>
      </c>
      <c r="M3570" t="s">
        <v>23</v>
      </c>
      <c r="N3570" t="s">
        <v>23</v>
      </c>
      <c r="O3570" t="s">
        <v>56</v>
      </c>
      <c r="P3570" t="s">
        <v>164</v>
      </c>
      <c r="Q3570" t="s">
        <v>27</v>
      </c>
      <c r="R3570" t="s">
        <v>4654</v>
      </c>
      <c r="S3570" t="s">
        <v>8417</v>
      </c>
    </row>
    <row r="3571" spans="1:19">
      <c r="A3571" t="s">
        <v>8418</v>
      </c>
      <c r="B3571" s="1">
        <v>43960</v>
      </c>
      <c r="C3571" t="s">
        <v>22</v>
      </c>
      <c r="D3571">
        <v>24</v>
      </c>
      <c r="E3571" t="s">
        <v>39</v>
      </c>
      <c r="F3571">
        <v>0</v>
      </c>
      <c r="G3571">
        <v>3</v>
      </c>
      <c r="H3571" t="s">
        <v>3686</v>
      </c>
      <c r="I3571">
        <v>5841</v>
      </c>
      <c r="J3571">
        <v>0</v>
      </c>
      <c r="K3571">
        <v>63</v>
      </c>
      <c r="M3571" t="s">
        <v>23</v>
      </c>
      <c r="N3571" t="s">
        <v>23</v>
      </c>
      <c r="O3571" t="s">
        <v>49</v>
      </c>
      <c r="P3571" t="s">
        <v>164</v>
      </c>
      <c r="Q3571" t="s">
        <v>27</v>
      </c>
      <c r="R3571" t="s">
        <v>5732</v>
      </c>
      <c r="S3571" t="s">
        <v>8419</v>
      </c>
    </row>
    <row r="3572" spans="1:19">
      <c r="A3572" t="s">
        <v>8420</v>
      </c>
      <c r="B3572" s="1">
        <v>43896</v>
      </c>
      <c r="C3572" t="s">
        <v>33</v>
      </c>
      <c r="D3572">
        <v>45</v>
      </c>
      <c r="E3572" t="s">
        <v>39</v>
      </c>
      <c r="F3572">
        <v>0</v>
      </c>
      <c r="G3572">
        <v>3</v>
      </c>
      <c r="H3572" t="s">
        <v>3686</v>
      </c>
      <c r="I3572">
        <v>6251</v>
      </c>
      <c r="J3572">
        <v>0</v>
      </c>
      <c r="K3572">
        <v>65</v>
      </c>
      <c r="M3572" t="s">
        <v>39</v>
      </c>
      <c r="N3572" t="s">
        <v>23</v>
      </c>
      <c r="O3572" t="s">
        <v>56</v>
      </c>
      <c r="P3572" t="s">
        <v>164</v>
      </c>
      <c r="Q3572" t="s">
        <v>50</v>
      </c>
      <c r="R3572" t="s">
        <v>5213</v>
      </c>
      <c r="S3572" t="s">
        <v>8421</v>
      </c>
    </row>
    <row r="3573" spans="1:19">
      <c r="A3573" t="s">
        <v>8422</v>
      </c>
      <c r="B3573" s="1">
        <v>44505</v>
      </c>
      <c r="C3573" t="s">
        <v>22</v>
      </c>
      <c r="D3573">
        <v>57</v>
      </c>
      <c r="E3573" t="s">
        <v>39</v>
      </c>
      <c r="F3573">
        <v>0</v>
      </c>
      <c r="G3573">
        <v>3</v>
      </c>
      <c r="H3573" t="s">
        <v>3686</v>
      </c>
      <c r="I3573">
        <v>3091</v>
      </c>
      <c r="J3573">
        <v>0</v>
      </c>
      <c r="K3573">
        <v>45</v>
      </c>
      <c r="M3573" t="s">
        <v>23</v>
      </c>
      <c r="N3573" t="s">
        <v>23</v>
      </c>
      <c r="O3573" t="s">
        <v>25</v>
      </c>
      <c r="P3573" t="s">
        <v>202</v>
      </c>
      <c r="Q3573" t="s">
        <v>50</v>
      </c>
      <c r="R3573" t="s">
        <v>8423</v>
      </c>
      <c r="S3573" t="s">
        <v>8424</v>
      </c>
    </row>
    <row r="3574" spans="1:19">
      <c r="A3574" t="s">
        <v>8425</v>
      </c>
      <c r="B3574" s="1">
        <v>44337</v>
      </c>
      <c r="C3574" t="s">
        <v>22</v>
      </c>
      <c r="D3574">
        <v>51</v>
      </c>
      <c r="E3574" t="s">
        <v>39</v>
      </c>
      <c r="F3574">
        <v>0</v>
      </c>
      <c r="G3574">
        <v>3</v>
      </c>
      <c r="H3574" t="s">
        <v>3686</v>
      </c>
      <c r="I3574">
        <v>5311</v>
      </c>
      <c r="J3574">
        <v>0</v>
      </c>
      <c r="K3574">
        <v>51</v>
      </c>
      <c r="L3574" t="s">
        <v>142</v>
      </c>
      <c r="M3574" t="s">
        <v>23</v>
      </c>
      <c r="N3574" t="s">
        <v>23</v>
      </c>
      <c r="O3574" t="s">
        <v>25</v>
      </c>
      <c r="P3574" t="s">
        <v>202</v>
      </c>
      <c r="Q3574" t="s">
        <v>50</v>
      </c>
      <c r="R3574" t="s">
        <v>8426</v>
      </c>
      <c r="S3574" t="s">
        <v>8427</v>
      </c>
    </row>
    <row r="3575" spans="1:19">
      <c r="A3575" t="s">
        <v>8428</v>
      </c>
      <c r="B3575" s="1">
        <v>45700</v>
      </c>
      <c r="C3575" t="s">
        <v>33</v>
      </c>
      <c r="D3575">
        <v>30</v>
      </c>
      <c r="E3575" t="s">
        <v>23</v>
      </c>
      <c r="F3575">
        <v>0</v>
      </c>
      <c r="G3575">
        <v>3</v>
      </c>
      <c r="H3575" t="s">
        <v>3686</v>
      </c>
      <c r="I3575">
        <v>3442</v>
      </c>
      <c r="J3575">
        <v>10</v>
      </c>
      <c r="K3575">
        <v>6</v>
      </c>
      <c r="L3575" t="s">
        <v>48</v>
      </c>
      <c r="M3575" t="s">
        <v>23</v>
      </c>
      <c r="N3575" t="s">
        <v>23</v>
      </c>
      <c r="O3575" t="s">
        <v>56</v>
      </c>
      <c r="P3575" t="s">
        <v>26</v>
      </c>
      <c r="Q3575" t="s">
        <v>27</v>
      </c>
      <c r="R3575" t="s">
        <v>105</v>
      </c>
      <c r="S3575" t="s">
        <v>8429</v>
      </c>
    </row>
    <row r="3576" spans="1:19">
      <c r="A3576" t="s">
        <v>8430</v>
      </c>
      <c r="B3576" s="1">
        <v>43975</v>
      </c>
      <c r="C3576" t="s">
        <v>33</v>
      </c>
      <c r="D3576">
        <v>50</v>
      </c>
      <c r="E3576" t="s">
        <v>39</v>
      </c>
      <c r="F3576">
        <v>0</v>
      </c>
      <c r="G3576">
        <v>3</v>
      </c>
      <c r="H3576" t="s">
        <v>3686</v>
      </c>
      <c r="I3576">
        <v>5554</v>
      </c>
      <c r="J3576">
        <v>0</v>
      </c>
      <c r="K3576">
        <v>63</v>
      </c>
      <c r="M3576" t="s">
        <v>23</v>
      </c>
      <c r="N3576" t="s">
        <v>23</v>
      </c>
      <c r="O3576" t="s">
        <v>49</v>
      </c>
      <c r="P3576" t="s">
        <v>164</v>
      </c>
      <c r="Q3576" t="s">
        <v>50</v>
      </c>
      <c r="R3576" t="s">
        <v>569</v>
      </c>
      <c r="S3576" t="s">
        <v>8431</v>
      </c>
    </row>
    <row r="3577" spans="1:19">
      <c r="A3577" t="s">
        <v>8432</v>
      </c>
      <c r="B3577" s="1">
        <v>44914</v>
      </c>
      <c r="C3577" t="s">
        <v>33</v>
      </c>
      <c r="D3577">
        <v>29</v>
      </c>
      <c r="E3577" t="s">
        <v>23</v>
      </c>
      <c r="F3577">
        <v>1</v>
      </c>
      <c r="G3577">
        <v>3</v>
      </c>
      <c r="H3577" t="s">
        <v>3686</v>
      </c>
      <c r="I3577">
        <v>5442</v>
      </c>
      <c r="J3577">
        <v>9</v>
      </c>
      <c r="K3577">
        <v>32</v>
      </c>
      <c r="L3577" t="s">
        <v>40</v>
      </c>
      <c r="M3577" t="s">
        <v>23</v>
      </c>
      <c r="N3577" t="s">
        <v>23</v>
      </c>
      <c r="O3577" t="s">
        <v>49</v>
      </c>
      <c r="P3577" t="s">
        <v>26</v>
      </c>
      <c r="Q3577" t="s">
        <v>27</v>
      </c>
      <c r="R3577" t="s">
        <v>8433</v>
      </c>
      <c r="S3577" t="s">
        <v>8434</v>
      </c>
    </row>
    <row r="3578" spans="1:19">
      <c r="A3578" t="s">
        <v>8435</v>
      </c>
      <c r="B3578" s="1">
        <v>44843</v>
      </c>
      <c r="C3578" t="s">
        <v>22</v>
      </c>
      <c r="D3578">
        <v>51</v>
      </c>
      <c r="E3578" t="s">
        <v>39</v>
      </c>
      <c r="F3578">
        <v>0</v>
      </c>
      <c r="G3578">
        <v>3</v>
      </c>
      <c r="H3578" t="s">
        <v>3686</v>
      </c>
      <c r="I3578">
        <v>5503</v>
      </c>
      <c r="J3578">
        <v>0</v>
      </c>
      <c r="K3578">
        <v>34</v>
      </c>
      <c r="M3578" t="s">
        <v>23</v>
      </c>
      <c r="N3578" t="s">
        <v>23</v>
      </c>
      <c r="O3578" t="s">
        <v>25</v>
      </c>
      <c r="P3578" t="s">
        <v>26</v>
      </c>
      <c r="Q3578" t="s">
        <v>27</v>
      </c>
      <c r="R3578" t="s">
        <v>4731</v>
      </c>
      <c r="S3578" t="s">
        <v>8436</v>
      </c>
    </row>
    <row r="3579" spans="1:19">
      <c r="A3579" t="s">
        <v>8437</v>
      </c>
      <c r="B3579" s="1">
        <v>44055</v>
      </c>
      <c r="C3579" t="s">
        <v>22</v>
      </c>
      <c r="D3579">
        <v>22</v>
      </c>
      <c r="E3579" t="s">
        <v>39</v>
      </c>
      <c r="F3579">
        <v>0</v>
      </c>
      <c r="G3579">
        <v>3</v>
      </c>
      <c r="H3579" t="s">
        <v>3686</v>
      </c>
      <c r="I3579">
        <v>5680</v>
      </c>
      <c r="J3579">
        <v>0</v>
      </c>
      <c r="K3579">
        <v>60</v>
      </c>
      <c r="M3579" t="s">
        <v>23</v>
      </c>
      <c r="N3579" t="s">
        <v>23</v>
      </c>
      <c r="O3579" t="s">
        <v>25</v>
      </c>
      <c r="P3579" t="s">
        <v>202</v>
      </c>
      <c r="Q3579" t="s">
        <v>50</v>
      </c>
      <c r="R3579" t="s">
        <v>6978</v>
      </c>
      <c r="S3579" t="s">
        <v>8438</v>
      </c>
    </row>
    <row r="3580" spans="1:19">
      <c r="A3580" t="s">
        <v>8439</v>
      </c>
      <c r="B3580" s="1">
        <v>44044</v>
      </c>
      <c r="C3580" t="s">
        <v>22</v>
      </c>
      <c r="D3580">
        <v>49</v>
      </c>
      <c r="E3580" t="s">
        <v>39</v>
      </c>
      <c r="F3580">
        <v>2</v>
      </c>
      <c r="G3580">
        <v>3</v>
      </c>
      <c r="H3580" t="s">
        <v>3686</v>
      </c>
      <c r="I3580">
        <v>5316</v>
      </c>
      <c r="J3580">
        <v>0</v>
      </c>
      <c r="K3580">
        <v>60</v>
      </c>
      <c r="L3580" t="s">
        <v>142</v>
      </c>
      <c r="M3580" t="s">
        <v>23</v>
      </c>
      <c r="N3580" t="s">
        <v>39</v>
      </c>
      <c r="P3580" t="s">
        <v>164</v>
      </c>
      <c r="Q3580" t="s">
        <v>50</v>
      </c>
      <c r="R3580" t="s">
        <v>869</v>
      </c>
      <c r="S3580" t="s">
        <v>8440</v>
      </c>
    </row>
    <row r="3581" spans="1:19">
      <c r="A3581" t="s">
        <v>8441</v>
      </c>
      <c r="B3581" s="1">
        <v>45315</v>
      </c>
      <c r="C3581" t="s">
        <v>33</v>
      </c>
      <c r="D3581">
        <v>59</v>
      </c>
      <c r="E3581" t="s">
        <v>39</v>
      </c>
      <c r="F3581">
        <v>2</v>
      </c>
      <c r="G3581">
        <v>3</v>
      </c>
      <c r="H3581" t="s">
        <v>3686</v>
      </c>
      <c r="I3581">
        <v>3749</v>
      </c>
      <c r="J3581">
        <v>0</v>
      </c>
      <c r="K3581">
        <v>19</v>
      </c>
      <c r="L3581" t="s">
        <v>97</v>
      </c>
      <c r="M3581" t="s">
        <v>23</v>
      </c>
      <c r="N3581" t="s">
        <v>23</v>
      </c>
      <c r="O3581" t="s">
        <v>56</v>
      </c>
      <c r="P3581" t="s">
        <v>26</v>
      </c>
      <c r="Q3581" t="s">
        <v>50</v>
      </c>
      <c r="R3581" t="s">
        <v>2180</v>
      </c>
      <c r="S3581" t="s">
        <v>8442</v>
      </c>
    </row>
    <row r="3582" spans="1:19">
      <c r="A3582" t="s">
        <v>8443</v>
      </c>
      <c r="B3582" s="1">
        <v>45116</v>
      </c>
      <c r="C3582" t="s">
        <v>22</v>
      </c>
      <c r="D3582">
        <v>29</v>
      </c>
      <c r="E3582" t="s">
        <v>39</v>
      </c>
      <c r="F3582">
        <v>0</v>
      </c>
      <c r="G3582">
        <v>3</v>
      </c>
      <c r="H3582" t="s">
        <v>3686</v>
      </c>
      <c r="I3582">
        <v>5161</v>
      </c>
      <c r="J3582">
        <v>0</v>
      </c>
      <c r="K3582">
        <v>25</v>
      </c>
      <c r="L3582" t="s">
        <v>40</v>
      </c>
      <c r="M3582" t="s">
        <v>23</v>
      </c>
      <c r="N3582" t="s">
        <v>39</v>
      </c>
      <c r="P3582" t="s">
        <v>164</v>
      </c>
      <c r="Q3582" t="s">
        <v>50</v>
      </c>
      <c r="R3582" t="s">
        <v>5371</v>
      </c>
      <c r="S3582" t="s">
        <v>8444</v>
      </c>
    </row>
    <row r="3583" spans="1:19">
      <c r="A3583" t="s">
        <v>8445</v>
      </c>
      <c r="B3583" s="1">
        <v>43686</v>
      </c>
      <c r="C3583" t="s">
        <v>33</v>
      </c>
      <c r="D3583">
        <v>61</v>
      </c>
      <c r="E3583" t="s">
        <v>23</v>
      </c>
      <c r="F3583">
        <v>2</v>
      </c>
      <c r="G3583">
        <v>3</v>
      </c>
      <c r="H3583" t="s">
        <v>3686</v>
      </c>
      <c r="I3583">
        <v>6491</v>
      </c>
      <c r="J3583">
        <v>1</v>
      </c>
      <c r="K3583">
        <v>72</v>
      </c>
      <c r="L3583" t="s">
        <v>316</v>
      </c>
      <c r="M3583" t="s">
        <v>23</v>
      </c>
      <c r="N3583" t="s">
        <v>23</v>
      </c>
      <c r="O3583" t="s">
        <v>25</v>
      </c>
      <c r="P3583" t="s">
        <v>164</v>
      </c>
      <c r="Q3583" t="s">
        <v>50</v>
      </c>
      <c r="R3583" t="s">
        <v>8446</v>
      </c>
      <c r="S3583" t="s">
        <v>8447</v>
      </c>
    </row>
    <row r="3584" spans="1:19">
      <c r="A3584" t="s">
        <v>8448</v>
      </c>
      <c r="B3584" s="1">
        <v>45233</v>
      </c>
      <c r="C3584" t="s">
        <v>33</v>
      </c>
      <c r="D3584">
        <v>24</v>
      </c>
      <c r="E3584" t="s">
        <v>39</v>
      </c>
      <c r="F3584">
        <v>0</v>
      </c>
      <c r="G3584">
        <v>3</v>
      </c>
      <c r="H3584" t="s">
        <v>3686</v>
      </c>
      <c r="I3584">
        <v>2113</v>
      </c>
      <c r="J3584">
        <v>0</v>
      </c>
      <c r="K3584">
        <v>21</v>
      </c>
      <c r="M3584" t="s">
        <v>23</v>
      </c>
      <c r="N3584" t="s">
        <v>23</v>
      </c>
      <c r="O3584" t="s">
        <v>25</v>
      </c>
      <c r="P3584" t="s">
        <v>26</v>
      </c>
      <c r="Q3584" t="s">
        <v>50</v>
      </c>
      <c r="R3584" t="s">
        <v>361</v>
      </c>
      <c r="S3584" t="s">
        <v>8449</v>
      </c>
    </row>
    <row r="3585" spans="1:21">
      <c r="A3585" t="s">
        <v>8450</v>
      </c>
      <c r="B3585" s="1">
        <v>43973</v>
      </c>
      <c r="C3585" t="s">
        <v>22</v>
      </c>
      <c r="D3585">
        <v>56</v>
      </c>
      <c r="E3585" t="s">
        <v>23</v>
      </c>
      <c r="F3585">
        <v>0</v>
      </c>
      <c r="G3585">
        <v>3</v>
      </c>
      <c r="H3585" t="s">
        <v>3686</v>
      </c>
      <c r="I3585">
        <v>5151</v>
      </c>
      <c r="J3585">
        <v>2</v>
      </c>
      <c r="K3585">
        <v>63</v>
      </c>
      <c r="L3585" t="s">
        <v>142</v>
      </c>
      <c r="M3585" t="s">
        <v>23</v>
      </c>
      <c r="N3585" t="s">
        <v>39</v>
      </c>
      <c r="P3585" t="s">
        <v>164</v>
      </c>
      <c r="Q3585" t="s">
        <v>27</v>
      </c>
      <c r="R3585" t="s">
        <v>869</v>
      </c>
      <c r="S3585" t="s">
        <v>8451</v>
      </c>
    </row>
    <row r="3586" spans="1:21">
      <c r="A3586" t="s">
        <v>8452</v>
      </c>
      <c r="B3586" s="1">
        <v>43882</v>
      </c>
      <c r="C3586" t="s">
        <v>22</v>
      </c>
      <c r="D3586">
        <v>61</v>
      </c>
      <c r="E3586" t="s">
        <v>23</v>
      </c>
      <c r="F3586">
        <v>1</v>
      </c>
      <c r="G3586">
        <v>3</v>
      </c>
      <c r="H3586" t="s">
        <v>3686</v>
      </c>
      <c r="I3586">
        <v>5011</v>
      </c>
      <c r="J3586">
        <v>4</v>
      </c>
      <c r="K3586">
        <v>66</v>
      </c>
      <c r="M3586" t="s">
        <v>23</v>
      </c>
      <c r="N3586" t="s">
        <v>39</v>
      </c>
      <c r="P3586" t="s">
        <v>164</v>
      </c>
      <c r="Q3586" t="s">
        <v>50</v>
      </c>
      <c r="R3586" t="s">
        <v>657</v>
      </c>
      <c r="S3586" t="s">
        <v>8453</v>
      </c>
    </row>
    <row r="3587" spans="1:21">
      <c r="A3587" t="s">
        <v>8454</v>
      </c>
      <c r="B3587" s="1">
        <v>45791</v>
      </c>
      <c r="C3587" t="s">
        <v>33</v>
      </c>
      <c r="D3587">
        <v>60</v>
      </c>
      <c r="E3587" t="s">
        <v>39</v>
      </c>
      <c r="F3587">
        <v>0</v>
      </c>
      <c r="G3587">
        <v>3</v>
      </c>
      <c r="H3587" t="s">
        <v>3751</v>
      </c>
      <c r="I3587">
        <v>5949</v>
      </c>
      <c r="J3587">
        <v>0</v>
      </c>
      <c r="K3587">
        <v>3</v>
      </c>
      <c r="M3587" t="s">
        <v>23</v>
      </c>
      <c r="N3587" t="s">
        <v>39</v>
      </c>
      <c r="P3587" t="s">
        <v>26</v>
      </c>
      <c r="Q3587" t="s">
        <v>50</v>
      </c>
      <c r="R3587" t="s">
        <v>869</v>
      </c>
      <c r="S3587" t="s">
        <v>8455</v>
      </c>
    </row>
    <row r="3588" spans="1:21">
      <c r="A3588" t="s">
        <v>8456</v>
      </c>
      <c r="B3588" s="1">
        <v>44571</v>
      </c>
      <c r="C3588" t="s">
        <v>33</v>
      </c>
      <c r="D3588">
        <v>34</v>
      </c>
      <c r="E3588" t="s">
        <v>23</v>
      </c>
      <c r="F3588">
        <v>0</v>
      </c>
      <c r="G3588">
        <v>3</v>
      </c>
      <c r="H3588" t="s">
        <v>3686</v>
      </c>
      <c r="I3588">
        <v>5409</v>
      </c>
      <c r="J3588">
        <v>9</v>
      </c>
      <c r="K3588">
        <v>43</v>
      </c>
      <c r="L3588" t="s">
        <v>142</v>
      </c>
      <c r="M3588" t="s">
        <v>39</v>
      </c>
      <c r="N3588" t="s">
        <v>23</v>
      </c>
      <c r="O3588" t="s">
        <v>56</v>
      </c>
      <c r="P3588" t="s">
        <v>26</v>
      </c>
      <c r="Q3588" t="s">
        <v>27</v>
      </c>
      <c r="R3588" t="s">
        <v>2350</v>
      </c>
      <c r="S3588" t="s">
        <v>8457</v>
      </c>
    </row>
    <row r="3589" spans="1:21">
      <c r="A3589" t="s">
        <v>8458</v>
      </c>
      <c r="B3589" s="1">
        <v>45844</v>
      </c>
      <c r="C3589" t="s">
        <v>33</v>
      </c>
      <c r="D3589">
        <v>41</v>
      </c>
      <c r="E3589" t="s">
        <v>39</v>
      </c>
      <c r="F3589">
        <v>0</v>
      </c>
      <c r="G3589">
        <v>3</v>
      </c>
      <c r="H3589" t="s">
        <v>3751</v>
      </c>
      <c r="I3589">
        <v>5882</v>
      </c>
      <c r="J3589">
        <v>0</v>
      </c>
      <c r="K3589">
        <v>1</v>
      </c>
      <c r="M3589" t="s">
        <v>23</v>
      </c>
      <c r="N3589" t="s">
        <v>23</v>
      </c>
      <c r="O3589" t="s">
        <v>49</v>
      </c>
      <c r="P3589" t="s">
        <v>26</v>
      </c>
      <c r="Q3589" t="s">
        <v>27</v>
      </c>
      <c r="R3589" t="s">
        <v>5389</v>
      </c>
      <c r="S3589" t="s">
        <v>8459</v>
      </c>
    </row>
    <row r="3590" spans="1:21">
      <c r="A3590" t="s">
        <v>8460</v>
      </c>
      <c r="B3590" s="1">
        <v>44476</v>
      </c>
      <c r="C3590" t="s">
        <v>22</v>
      </c>
      <c r="D3590">
        <v>71</v>
      </c>
      <c r="E3590" t="s">
        <v>23</v>
      </c>
      <c r="F3590">
        <v>0</v>
      </c>
      <c r="G3590">
        <v>3</v>
      </c>
      <c r="H3590" t="s">
        <v>24</v>
      </c>
      <c r="I3590">
        <v>4876</v>
      </c>
      <c r="J3590">
        <v>1</v>
      </c>
      <c r="K3590">
        <v>46</v>
      </c>
      <c r="L3590" t="s">
        <v>142</v>
      </c>
      <c r="M3590" t="s">
        <v>23</v>
      </c>
      <c r="N3590" t="s">
        <v>23</v>
      </c>
      <c r="O3590" t="s">
        <v>25</v>
      </c>
      <c r="P3590" t="s">
        <v>26</v>
      </c>
      <c r="Q3590" t="s">
        <v>27</v>
      </c>
      <c r="R3590" t="s">
        <v>3259</v>
      </c>
      <c r="S3590" t="s">
        <v>8461</v>
      </c>
      <c r="T3590" t="s">
        <v>30</v>
      </c>
      <c r="U3590" t="s">
        <v>106</v>
      </c>
    </row>
    <row r="3591" spans="1:21">
      <c r="A3591" t="s">
        <v>8462</v>
      </c>
      <c r="B3591" s="1">
        <v>45102</v>
      </c>
      <c r="C3591" t="s">
        <v>33</v>
      </c>
      <c r="D3591">
        <v>65</v>
      </c>
      <c r="E3591" t="s">
        <v>23</v>
      </c>
      <c r="F3591">
        <v>0</v>
      </c>
      <c r="G3591">
        <v>3</v>
      </c>
      <c r="H3591" t="s">
        <v>24</v>
      </c>
      <c r="I3591">
        <v>4316</v>
      </c>
      <c r="J3591">
        <v>1</v>
      </c>
      <c r="K3591">
        <v>26</v>
      </c>
      <c r="L3591" t="s">
        <v>40</v>
      </c>
      <c r="M3591" t="s">
        <v>23</v>
      </c>
      <c r="N3591" t="s">
        <v>23</v>
      </c>
      <c r="O3591" t="s">
        <v>25</v>
      </c>
      <c r="P3591" t="s">
        <v>26</v>
      </c>
      <c r="Q3591" t="s">
        <v>27</v>
      </c>
      <c r="R3591" t="s">
        <v>1260</v>
      </c>
      <c r="S3591" t="s">
        <v>8463</v>
      </c>
      <c r="T3591" t="s">
        <v>59</v>
      </c>
      <c r="U3591" t="s">
        <v>60</v>
      </c>
    </row>
    <row r="3592" spans="1:21">
      <c r="A3592" t="s">
        <v>8464</v>
      </c>
      <c r="B3592" s="1">
        <v>45714</v>
      </c>
      <c r="C3592" t="s">
        <v>33</v>
      </c>
      <c r="D3592">
        <v>77</v>
      </c>
      <c r="E3592" t="s">
        <v>39</v>
      </c>
      <c r="F3592">
        <v>0</v>
      </c>
      <c r="G3592">
        <v>3</v>
      </c>
      <c r="H3592" t="s">
        <v>3686</v>
      </c>
      <c r="I3592">
        <v>2578</v>
      </c>
      <c r="J3592">
        <v>0</v>
      </c>
      <c r="K3592">
        <v>6</v>
      </c>
      <c r="L3592" t="s">
        <v>48</v>
      </c>
      <c r="M3592" t="s">
        <v>23</v>
      </c>
      <c r="N3592" t="s">
        <v>23</v>
      </c>
      <c r="O3592" t="s">
        <v>25</v>
      </c>
      <c r="P3592" t="s">
        <v>202</v>
      </c>
      <c r="Q3592" t="s">
        <v>27</v>
      </c>
      <c r="R3592" t="s">
        <v>2145</v>
      </c>
      <c r="S3592" t="s">
        <v>8465</v>
      </c>
    </row>
    <row r="3593" spans="1:21">
      <c r="A3593" t="s">
        <v>8466</v>
      </c>
      <c r="B3593" s="1">
        <v>45069</v>
      </c>
      <c r="C3593" t="s">
        <v>22</v>
      </c>
      <c r="D3593">
        <v>77</v>
      </c>
      <c r="E3593" t="s">
        <v>23</v>
      </c>
      <c r="F3593">
        <v>0</v>
      </c>
      <c r="G3593">
        <v>3</v>
      </c>
      <c r="H3593" t="s">
        <v>3686</v>
      </c>
      <c r="I3593">
        <v>5352</v>
      </c>
      <c r="J3593">
        <v>5</v>
      </c>
      <c r="K3593">
        <v>27</v>
      </c>
      <c r="M3593" t="s">
        <v>23</v>
      </c>
      <c r="N3593" t="s">
        <v>23</v>
      </c>
      <c r="O3593" t="s">
        <v>49</v>
      </c>
      <c r="P3593" t="s">
        <v>202</v>
      </c>
      <c r="Q3593" t="s">
        <v>27</v>
      </c>
      <c r="R3593" t="s">
        <v>442</v>
      </c>
      <c r="S3593" t="s">
        <v>8467</v>
      </c>
    </row>
    <row r="3594" spans="1:21">
      <c r="A3594" t="s">
        <v>8468</v>
      </c>
      <c r="B3594" s="1">
        <v>44969</v>
      </c>
      <c r="C3594" t="s">
        <v>22</v>
      </c>
      <c r="D3594">
        <v>69</v>
      </c>
      <c r="E3594" t="s">
        <v>39</v>
      </c>
      <c r="F3594">
        <v>0</v>
      </c>
      <c r="G3594">
        <v>3</v>
      </c>
      <c r="H3594" t="s">
        <v>3686</v>
      </c>
      <c r="I3594">
        <v>3415</v>
      </c>
      <c r="J3594">
        <v>0</v>
      </c>
      <c r="K3594">
        <v>30</v>
      </c>
      <c r="M3594" t="s">
        <v>23</v>
      </c>
      <c r="N3594" t="s">
        <v>23</v>
      </c>
      <c r="O3594" t="s">
        <v>49</v>
      </c>
      <c r="P3594" t="s">
        <v>164</v>
      </c>
      <c r="Q3594" t="s">
        <v>50</v>
      </c>
      <c r="R3594" t="s">
        <v>1328</v>
      </c>
      <c r="S3594" t="s">
        <v>8469</v>
      </c>
    </row>
    <row r="3595" spans="1:21">
      <c r="A3595" t="s">
        <v>8470</v>
      </c>
      <c r="B3595" s="1">
        <v>43891</v>
      </c>
      <c r="C3595" t="s">
        <v>33</v>
      </c>
      <c r="D3595">
        <v>76</v>
      </c>
      <c r="E3595" t="s">
        <v>23</v>
      </c>
      <c r="F3595">
        <v>3</v>
      </c>
      <c r="G3595">
        <v>3</v>
      </c>
      <c r="H3595" t="s">
        <v>3686</v>
      </c>
      <c r="I3595">
        <v>5669</v>
      </c>
      <c r="J3595">
        <v>8</v>
      </c>
      <c r="K3595">
        <v>65</v>
      </c>
      <c r="L3595" t="s">
        <v>142</v>
      </c>
      <c r="M3595" t="s">
        <v>23</v>
      </c>
      <c r="N3595" t="s">
        <v>23</v>
      </c>
      <c r="O3595" t="s">
        <v>25</v>
      </c>
      <c r="P3595" t="s">
        <v>202</v>
      </c>
      <c r="Q3595" t="s">
        <v>27</v>
      </c>
      <c r="R3595" t="s">
        <v>2135</v>
      </c>
      <c r="S3595" t="s">
        <v>8471</v>
      </c>
    </row>
    <row r="3596" spans="1:21">
      <c r="A3596" t="s">
        <v>8472</v>
      </c>
      <c r="B3596" s="1">
        <v>44158</v>
      </c>
      <c r="C3596" t="s">
        <v>22</v>
      </c>
      <c r="D3596">
        <v>77</v>
      </c>
      <c r="E3596" t="s">
        <v>39</v>
      </c>
      <c r="F3596">
        <v>0</v>
      </c>
      <c r="G3596">
        <v>3</v>
      </c>
      <c r="H3596" t="s">
        <v>3686</v>
      </c>
      <c r="I3596">
        <v>4276</v>
      </c>
      <c r="J3596">
        <v>0</v>
      </c>
      <c r="K3596">
        <v>57</v>
      </c>
      <c r="M3596" t="s">
        <v>23</v>
      </c>
      <c r="N3596" t="s">
        <v>23</v>
      </c>
      <c r="O3596" t="s">
        <v>25</v>
      </c>
      <c r="P3596" t="s">
        <v>164</v>
      </c>
      <c r="Q3596" t="s">
        <v>27</v>
      </c>
      <c r="R3596" t="s">
        <v>8473</v>
      </c>
      <c r="S3596" t="s">
        <v>8474</v>
      </c>
    </row>
    <row r="3597" spans="1:21">
      <c r="A3597" t="s">
        <v>8475</v>
      </c>
      <c r="B3597" s="1">
        <v>45590</v>
      </c>
      <c r="C3597" t="s">
        <v>22</v>
      </c>
      <c r="D3597">
        <v>26</v>
      </c>
      <c r="E3597" t="s">
        <v>23</v>
      </c>
      <c r="F3597">
        <v>0</v>
      </c>
      <c r="G3597">
        <v>3</v>
      </c>
      <c r="H3597" t="s">
        <v>24</v>
      </c>
      <c r="I3597">
        <v>3573</v>
      </c>
      <c r="J3597">
        <v>1</v>
      </c>
      <c r="K3597">
        <v>10</v>
      </c>
      <c r="L3597" t="s">
        <v>97</v>
      </c>
      <c r="M3597" t="s">
        <v>23</v>
      </c>
      <c r="N3597" t="s">
        <v>23</v>
      </c>
      <c r="O3597" t="s">
        <v>25</v>
      </c>
      <c r="P3597" t="s">
        <v>26</v>
      </c>
      <c r="Q3597" t="s">
        <v>27</v>
      </c>
      <c r="R3597" t="s">
        <v>1114</v>
      </c>
      <c r="S3597" t="s">
        <v>8476</v>
      </c>
      <c r="T3597" t="s">
        <v>30</v>
      </c>
      <c r="U3597" t="s">
        <v>106</v>
      </c>
    </row>
    <row r="3598" spans="1:21">
      <c r="A3598" t="s">
        <v>8477</v>
      </c>
      <c r="B3598" s="1">
        <v>45693</v>
      </c>
      <c r="C3598" t="s">
        <v>22</v>
      </c>
      <c r="D3598">
        <v>61</v>
      </c>
      <c r="E3598" t="s">
        <v>39</v>
      </c>
      <c r="F3598">
        <v>0</v>
      </c>
      <c r="G3598">
        <v>3</v>
      </c>
      <c r="H3598" t="s">
        <v>24</v>
      </c>
      <c r="I3598">
        <v>4694</v>
      </c>
      <c r="J3598">
        <v>0</v>
      </c>
      <c r="K3598">
        <v>6</v>
      </c>
      <c r="M3598" t="s">
        <v>23</v>
      </c>
      <c r="N3598" t="s">
        <v>23</v>
      </c>
      <c r="O3598" t="s">
        <v>25</v>
      </c>
      <c r="P3598" t="s">
        <v>26</v>
      </c>
      <c r="Q3598" t="s">
        <v>27</v>
      </c>
      <c r="R3598" t="s">
        <v>1843</v>
      </c>
      <c r="S3598" t="s">
        <v>8478</v>
      </c>
      <c r="T3598" t="s">
        <v>36</v>
      </c>
      <c r="U3598" t="s">
        <v>37</v>
      </c>
    </row>
    <row r="3599" spans="1:21">
      <c r="A3599" t="s">
        <v>8479</v>
      </c>
      <c r="B3599" s="1">
        <v>45668</v>
      </c>
      <c r="C3599" t="s">
        <v>22</v>
      </c>
      <c r="D3599">
        <v>23</v>
      </c>
      <c r="E3599" t="s">
        <v>39</v>
      </c>
      <c r="F3599">
        <v>0</v>
      </c>
      <c r="G3599">
        <v>3</v>
      </c>
      <c r="H3599" t="s">
        <v>24</v>
      </c>
      <c r="I3599">
        <v>3331</v>
      </c>
      <c r="J3599">
        <v>0</v>
      </c>
      <c r="K3599">
        <v>7</v>
      </c>
      <c r="L3599" t="s">
        <v>48</v>
      </c>
      <c r="M3599" t="s">
        <v>23</v>
      </c>
      <c r="N3599" t="s">
        <v>23</v>
      </c>
      <c r="O3599" t="s">
        <v>25</v>
      </c>
      <c r="P3599" t="s">
        <v>26</v>
      </c>
      <c r="Q3599" t="s">
        <v>84</v>
      </c>
      <c r="R3599" t="s">
        <v>1658</v>
      </c>
      <c r="S3599" t="s">
        <v>8480</v>
      </c>
      <c r="T3599" t="s">
        <v>30</v>
      </c>
      <c r="U3599" t="s">
        <v>106</v>
      </c>
    </row>
    <row r="3600" spans="1:21">
      <c r="A3600" t="s">
        <v>8481</v>
      </c>
      <c r="B3600" s="1">
        <v>45843</v>
      </c>
      <c r="C3600" t="s">
        <v>22</v>
      </c>
      <c r="D3600">
        <v>41</v>
      </c>
      <c r="E3600" t="s">
        <v>23</v>
      </c>
      <c r="F3600">
        <v>0</v>
      </c>
      <c r="G3600">
        <v>3</v>
      </c>
      <c r="H3600" t="s">
        <v>24</v>
      </c>
      <c r="I3600">
        <v>5554</v>
      </c>
      <c r="J3600">
        <v>0</v>
      </c>
      <c r="K3600">
        <v>1</v>
      </c>
      <c r="M3600" t="s">
        <v>23</v>
      </c>
      <c r="N3600" t="s">
        <v>23</v>
      </c>
      <c r="O3600" t="s">
        <v>25</v>
      </c>
      <c r="P3600" t="s">
        <v>26</v>
      </c>
      <c r="Q3600" t="s">
        <v>27</v>
      </c>
      <c r="R3600" t="s">
        <v>389</v>
      </c>
      <c r="S3600" t="s">
        <v>8482</v>
      </c>
      <c r="T3600" t="s">
        <v>36</v>
      </c>
      <c r="U3600" t="s">
        <v>37</v>
      </c>
    </row>
    <row r="3601" spans="1:21">
      <c r="A3601" t="s">
        <v>8483</v>
      </c>
      <c r="B3601" s="1">
        <v>45850</v>
      </c>
      <c r="C3601" t="s">
        <v>33</v>
      </c>
      <c r="D3601">
        <v>39</v>
      </c>
      <c r="E3601" t="s">
        <v>39</v>
      </c>
      <c r="F3601">
        <v>0</v>
      </c>
      <c r="G3601">
        <v>3</v>
      </c>
      <c r="H3601" t="s">
        <v>24</v>
      </c>
      <c r="I3601">
        <v>2066</v>
      </c>
      <c r="J3601">
        <v>0</v>
      </c>
      <c r="K3601">
        <v>1</v>
      </c>
      <c r="M3601" t="s">
        <v>23</v>
      </c>
      <c r="N3601" t="s">
        <v>23</v>
      </c>
      <c r="O3601" t="s">
        <v>25</v>
      </c>
      <c r="P3601" t="s">
        <v>26</v>
      </c>
      <c r="Q3601" t="s">
        <v>27</v>
      </c>
      <c r="R3601" t="s">
        <v>81</v>
      </c>
      <c r="S3601" t="s">
        <v>8484</v>
      </c>
      <c r="T3601" t="s">
        <v>43</v>
      </c>
      <c r="U3601" t="s">
        <v>1397</v>
      </c>
    </row>
    <row r="3602" spans="1:21">
      <c r="A3602" t="s">
        <v>8485</v>
      </c>
      <c r="B3602" s="1">
        <v>45637</v>
      </c>
      <c r="C3602" t="s">
        <v>33</v>
      </c>
      <c r="D3602">
        <v>48</v>
      </c>
      <c r="E3602" t="s">
        <v>39</v>
      </c>
      <c r="F3602">
        <v>0</v>
      </c>
      <c r="G3602">
        <v>3</v>
      </c>
      <c r="H3602" t="s">
        <v>24</v>
      </c>
      <c r="I3602">
        <v>2269</v>
      </c>
      <c r="J3602">
        <v>0</v>
      </c>
      <c r="K3602">
        <v>8</v>
      </c>
      <c r="M3602" t="s">
        <v>23</v>
      </c>
      <c r="N3602" t="s">
        <v>23</v>
      </c>
      <c r="O3602" t="s">
        <v>56</v>
      </c>
      <c r="P3602" t="s">
        <v>26</v>
      </c>
      <c r="Q3602" t="s">
        <v>27</v>
      </c>
      <c r="R3602" t="s">
        <v>3775</v>
      </c>
      <c r="S3602" t="s">
        <v>8486</v>
      </c>
      <c r="T3602" t="s">
        <v>30</v>
      </c>
      <c r="U3602" t="s">
        <v>103</v>
      </c>
    </row>
    <row r="3603" spans="1:21">
      <c r="A3603" t="s">
        <v>8487</v>
      </c>
      <c r="B3603" s="1">
        <v>45791</v>
      </c>
      <c r="C3603" t="s">
        <v>22</v>
      </c>
      <c r="D3603">
        <v>19</v>
      </c>
      <c r="E3603" t="s">
        <v>39</v>
      </c>
      <c r="F3603">
        <v>0</v>
      </c>
      <c r="G3603">
        <v>3</v>
      </c>
      <c r="H3603" t="s">
        <v>24</v>
      </c>
      <c r="I3603">
        <v>4710</v>
      </c>
      <c r="J3603">
        <v>0</v>
      </c>
      <c r="K3603">
        <v>3</v>
      </c>
      <c r="M3603" t="s">
        <v>39</v>
      </c>
      <c r="N3603" t="s">
        <v>23</v>
      </c>
      <c r="O3603" t="s">
        <v>49</v>
      </c>
      <c r="P3603" t="s">
        <v>26</v>
      </c>
      <c r="Q3603" t="s">
        <v>84</v>
      </c>
      <c r="R3603" t="s">
        <v>8488</v>
      </c>
      <c r="S3603" t="s">
        <v>8489</v>
      </c>
      <c r="T3603" t="s">
        <v>30</v>
      </c>
      <c r="U3603" t="s">
        <v>69</v>
      </c>
    </row>
    <row r="3604" spans="1:21">
      <c r="A3604" t="s">
        <v>8490</v>
      </c>
      <c r="B3604" s="1">
        <v>45112</v>
      </c>
      <c r="C3604" t="s">
        <v>22</v>
      </c>
      <c r="D3604">
        <v>27</v>
      </c>
      <c r="E3604" t="s">
        <v>39</v>
      </c>
      <c r="F3604">
        <v>0</v>
      </c>
      <c r="G3604">
        <v>3</v>
      </c>
      <c r="H3604" t="s">
        <v>3686</v>
      </c>
      <c r="I3604">
        <v>5822</v>
      </c>
      <c r="J3604">
        <v>0</v>
      </c>
      <c r="K3604">
        <v>25</v>
      </c>
      <c r="M3604" t="s">
        <v>23</v>
      </c>
      <c r="N3604" t="s">
        <v>23</v>
      </c>
      <c r="O3604" t="s">
        <v>25</v>
      </c>
      <c r="P3604" t="s">
        <v>26</v>
      </c>
      <c r="Q3604" t="s">
        <v>27</v>
      </c>
      <c r="R3604" t="s">
        <v>1762</v>
      </c>
      <c r="S3604" t="s">
        <v>8491</v>
      </c>
    </row>
    <row r="3605" spans="1:21">
      <c r="A3605" t="s">
        <v>8492</v>
      </c>
      <c r="B3605" s="1">
        <v>45219</v>
      </c>
      <c r="C3605" t="s">
        <v>33</v>
      </c>
      <c r="D3605">
        <v>40</v>
      </c>
      <c r="E3605" t="s">
        <v>39</v>
      </c>
      <c r="F3605">
        <v>0</v>
      </c>
      <c r="G3605">
        <v>3</v>
      </c>
      <c r="H3605" t="s">
        <v>3686</v>
      </c>
      <c r="I3605">
        <v>5479</v>
      </c>
      <c r="J3605">
        <v>0</v>
      </c>
      <c r="K3605">
        <v>22</v>
      </c>
      <c r="M3605" t="s">
        <v>23</v>
      </c>
      <c r="N3605" t="s">
        <v>23</v>
      </c>
      <c r="O3605" t="s">
        <v>25</v>
      </c>
      <c r="P3605" t="s">
        <v>26</v>
      </c>
      <c r="Q3605" t="s">
        <v>27</v>
      </c>
      <c r="R3605" t="s">
        <v>1281</v>
      </c>
      <c r="S3605" t="s">
        <v>8493</v>
      </c>
    </row>
    <row r="3606" spans="1:21">
      <c r="A3606" t="s">
        <v>8494</v>
      </c>
      <c r="B3606" s="1">
        <v>43679</v>
      </c>
      <c r="C3606" t="s">
        <v>33</v>
      </c>
      <c r="D3606">
        <v>32</v>
      </c>
      <c r="E3606" t="s">
        <v>23</v>
      </c>
      <c r="F3606">
        <v>0</v>
      </c>
      <c r="G3606">
        <v>3</v>
      </c>
      <c r="H3606" t="s">
        <v>3686</v>
      </c>
      <c r="I3606">
        <v>4332</v>
      </c>
      <c r="J3606">
        <v>1</v>
      </c>
      <c r="K3606">
        <v>72</v>
      </c>
      <c r="M3606" t="s">
        <v>23</v>
      </c>
      <c r="N3606" t="s">
        <v>23</v>
      </c>
      <c r="O3606" t="s">
        <v>25</v>
      </c>
      <c r="P3606" t="s">
        <v>164</v>
      </c>
      <c r="Q3606" t="s">
        <v>27</v>
      </c>
      <c r="R3606" t="s">
        <v>8495</v>
      </c>
      <c r="S3606" t="s">
        <v>8496</v>
      </c>
    </row>
    <row r="3607" spans="1:21">
      <c r="A3607" t="s">
        <v>8497</v>
      </c>
      <c r="B3607" s="1">
        <v>44958</v>
      </c>
      <c r="C3607" t="s">
        <v>22</v>
      </c>
      <c r="D3607">
        <v>53</v>
      </c>
      <c r="E3607" t="s">
        <v>39</v>
      </c>
      <c r="F3607">
        <v>0</v>
      </c>
      <c r="G3607">
        <v>3</v>
      </c>
      <c r="H3607" t="s">
        <v>3686</v>
      </c>
      <c r="I3607">
        <v>4219</v>
      </c>
      <c r="J3607">
        <v>0</v>
      </c>
      <c r="K3607">
        <v>30</v>
      </c>
      <c r="L3607" t="s">
        <v>40</v>
      </c>
      <c r="M3607" t="s">
        <v>23</v>
      </c>
      <c r="N3607" t="s">
        <v>23</v>
      </c>
      <c r="O3607" t="s">
        <v>25</v>
      </c>
      <c r="P3607" t="s">
        <v>26</v>
      </c>
      <c r="Q3607" t="s">
        <v>50</v>
      </c>
      <c r="R3607" t="s">
        <v>3396</v>
      </c>
      <c r="S3607" t="s">
        <v>8498</v>
      </c>
    </row>
    <row r="3608" spans="1:21">
      <c r="A3608" t="s">
        <v>8499</v>
      </c>
      <c r="B3608" s="1">
        <v>45561</v>
      </c>
      <c r="C3608" t="s">
        <v>33</v>
      </c>
      <c r="D3608">
        <v>34</v>
      </c>
      <c r="E3608" t="s">
        <v>39</v>
      </c>
      <c r="F3608">
        <v>0</v>
      </c>
      <c r="G3608">
        <v>3</v>
      </c>
      <c r="H3608" t="s">
        <v>3686</v>
      </c>
      <c r="I3608">
        <v>5902</v>
      </c>
      <c r="J3608">
        <v>0</v>
      </c>
      <c r="K3608">
        <v>11</v>
      </c>
      <c r="L3608" t="s">
        <v>97</v>
      </c>
      <c r="M3608" t="s">
        <v>23</v>
      </c>
      <c r="N3608" t="s">
        <v>23</v>
      </c>
      <c r="O3608" t="s">
        <v>25</v>
      </c>
      <c r="P3608" t="s">
        <v>26</v>
      </c>
      <c r="Q3608" t="s">
        <v>27</v>
      </c>
      <c r="R3608" t="s">
        <v>5632</v>
      </c>
      <c r="S3608" t="s">
        <v>8500</v>
      </c>
    </row>
    <row r="3609" spans="1:21">
      <c r="A3609" t="s">
        <v>8501</v>
      </c>
      <c r="B3609" s="1">
        <v>45213</v>
      </c>
      <c r="C3609" t="s">
        <v>33</v>
      </c>
      <c r="D3609">
        <v>30</v>
      </c>
      <c r="E3609" t="s">
        <v>23</v>
      </c>
      <c r="F3609">
        <v>3</v>
      </c>
      <c r="G3609">
        <v>3</v>
      </c>
      <c r="H3609" t="s">
        <v>3686</v>
      </c>
      <c r="I3609">
        <v>4386</v>
      </c>
      <c r="J3609">
        <v>9</v>
      </c>
      <c r="K3609">
        <v>22</v>
      </c>
      <c r="L3609" t="s">
        <v>97</v>
      </c>
      <c r="M3609" t="s">
        <v>23</v>
      </c>
      <c r="N3609" t="s">
        <v>39</v>
      </c>
      <c r="P3609" t="s">
        <v>164</v>
      </c>
      <c r="Q3609" t="s">
        <v>50</v>
      </c>
      <c r="R3609" t="s">
        <v>880</v>
      </c>
      <c r="S3609" t="s">
        <v>8502</v>
      </c>
    </row>
    <row r="3610" spans="1:21">
      <c r="A3610" t="s">
        <v>8503</v>
      </c>
      <c r="B3610" s="1">
        <v>45864</v>
      </c>
      <c r="C3610" t="s">
        <v>22</v>
      </c>
      <c r="D3610">
        <v>63</v>
      </c>
      <c r="E3610" t="s">
        <v>39</v>
      </c>
      <c r="F3610">
        <v>2</v>
      </c>
      <c r="G3610">
        <v>3</v>
      </c>
      <c r="H3610" t="s">
        <v>3751</v>
      </c>
      <c r="I3610">
        <v>4840</v>
      </c>
      <c r="J3610">
        <v>0</v>
      </c>
      <c r="K3610">
        <v>1</v>
      </c>
      <c r="M3610" t="s">
        <v>23</v>
      </c>
      <c r="N3610" t="s">
        <v>39</v>
      </c>
      <c r="P3610" t="s">
        <v>26</v>
      </c>
      <c r="Q3610" t="s">
        <v>50</v>
      </c>
      <c r="R3610" t="s">
        <v>2195</v>
      </c>
      <c r="S3610" t="s">
        <v>101</v>
      </c>
    </row>
    <row r="3611" spans="1:21">
      <c r="A3611" t="s">
        <v>8504</v>
      </c>
      <c r="B3611" s="1">
        <v>44429</v>
      </c>
      <c r="C3611" t="s">
        <v>33</v>
      </c>
      <c r="D3611">
        <v>43</v>
      </c>
      <c r="E3611" t="s">
        <v>39</v>
      </c>
      <c r="F3611">
        <v>0</v>
      </c>
      <c r="G3611">
        <v>3</v>
      </c>
      <c r="H3611" t="s">
        <v>3686</v>
      </c>
      <c r="I3611">
        <v>3262</v>
      </c>
      <c r="J3611">
        <v>0</v>
      </c>
      <c r="K3611">
        <v>48</v>
      </c>
      <c r="L3611" t="s">
        <v>142</v>
      </c>
      <c r="M3611" t="s">
        <v>23</v>
      </c>
      <c r="N3611" t="s">
        <v>23</v>
      </c>
      <c r="O3611" t="s">
        <v>25</v>
      </c>
      <c r="P3611" t="s">
        <v>164</v>
      </c>
      <c r="Q3611" t="s">
        <v>50</v>
      </c>
      <c r="R3611" t="s">
        <v>8115</v>
      </c>
      <c r="S3611" t="s">
        <v>8505</v>
      </c>
    </row>
    <row r="3612" spans="1:21">
      <c r="A3612" t="s">
        <v>8506</v>
      </c>
      <c r="B3612" s="1">
        <v>44810</v>
      </c>
      <c r="C3612" t="s">
        <v>22</v>
      </c>
      <c r="D3612">
        <v>49</v>
      </c>
      <c r="E3612" t="s">
        <v>39</v>
      </c>
      <c r="F3612">
        <v>0</v>
      </c>
      <c r="G3612">
        <v>3</v>
      </c>
      <c r="H3612" t="s">
        <v>3686</v>
      </c>
      <c r="I3612">
        <v>5876</v>
      </c>
      <c r="J3612">
        <v>0</v>
      </c>
      <c r="K3612">
        <v>35</v>
      </c>
      <c r="M3612" t="s">
        <v>23</v>
      </c>
      <c r="N3612" t="s">
        <v>39</v>
      </c>
      <c r="P3612" t="s">
        <v>26</v>
      </c>
      <c r="Q3612" t="s">
        <v>27</v>
      </c>
      <c r="R3612" t="s">
        <v>5371</v>
      </c>
      <c r="S3612" t="s">
        <v>8507</v>
      </c>
    </row>
    <row r="3613" spans="1:21">
      <c r="A3613" t="s">
        <v>8508</v>
      </c>
      <c r="B3613" s="1">
        <v>44340</v>
      </c>
      <c r="C3613" t="s">
        <v>22</v>
      </c>
      <c r="D3613">
        <v>40</v>
      </c>
      <c r="E3613" t="s">
        <v>23</v>
      </c>
      <c r="F3613">
        <v>0</v>
      </c>
      <c r="G3613">
        <v>3</v>
      </c>
      <c r="H3613" t="s">
        <v>3686</v>
      </c>
      <c r="I3613">
        <v>4994</v>
      </c>
      <c r="J3613">
        <v>5</v>
      </c>
      <c r="K3613">
        <v>51</v>
      </c>
      <c r="L3613" t="s">
        <v>142</v>
      </c>
      <c r="M3613" t="s">
        <v>23</v>
      </c>
      <c r="N3613" t="s">
        <v>23</v>
      </c>
      <c r="O3613" t="s">
        <v>49</v>
      </c>
      <c r="P3613" t="s">
        <v>164</v>
      </c>
      <c r="Q3613" t="s">
        <v>50</v>
      </c>
      <c r="R3613" t="s">
        <v>5699</v>
      </c>
      <c r="S3613" t="s">
        <v>8509</v>
      </c>
    </row>
    <row r="3614" spans="1:21">
      <c r="A3614" t="s">
        <v>8510</v>
      </c>
      <c r="B3614" s="1">
        <v>44505</v>
      </c>
      <c r="C3614" t="s">
        <v>33</v>
      </c>
      <c r="D3614">
        <v>26</v>
      </c>
      <c r="E3614" t="s">
        <v>39</v>
      </c>
      <c r="F3614">
        <v>0</v>
      </c>
      <c r="G3614">
        <v>3</v>
      </c>
      <c r="H3614" t="s">
        <v>3686</v>
      </c>
      <c r="I3614">
        <v>3974</v>
      </c>
      <c r="J3614">
        <v>0</v>
      </c>
      <c r="K3614">
        <v>45</v>
      </c>
      <c r="M3614" t="s">
        <v>23</v>
      </c>
      <c r="N3614" t="s">
        <v>23</v>
      </c>
      <c r="O3614" t="s">
        <v>25</v>
      </c>
      <c r="P3614" t="s">
        <v>26</v>
      </c>
      <c r="Q3614" t="s">
        <v>27</v>
      </c>
      <c r="R3614" t="s">
        <v>3530</v>
      </c>
      <c r="S3614" t="s">
        <v>8511</v>
      </c>
    </row>
    <row r="3615" spans="1:21">
      <c r="A3615" t="s">
        <v>8512</v>
      </c>
      <c r="B3615" s="1">
        <v>43688</v>
      </c>
      <c r="C3615" t="s">
        <v>33</v>
      </c>
      <c r="D3615">
        <v>59</v>
      </c>
      <c r="E3615" t="s">
        <v>23</v>
      </c>
      <c r="F3615">
        <v>0</v>
      </c>
      <c r="G3615">
        <v>3</v>
      </c>
      <c r="H3615" t="s">
        <v>3686</v>
      </c>
      <c r="I3615">
        <v>5176</v>
      </c>
      <c r="J3615">
        <v>6</v>
      </c>
      <c r="K3615">
        <v>72</v>
      </c>
      <c r="M3615" t="s">
        <v>23</v>
      </c>
      <c r="N3615" t="s">
        <v>23</v>
      </c>
      <c r="O3615" t="s">
        <v>56</v>
      </c>
      <c r="P3615" t="s">
        <v>164</v>
      </c>
      <c r="Q3615" t="s">
        <v>50</v>
      </c>
      <c r="R3615" t="s">
        <v>694</v>
      </c>
      <c r="S3615" t="s">
        <v>8513</v>
      </c>
    </row>
    <row r="3616" spans="1:21">
      <c r="A3616" t="s">
        <v>8514</v>
      </c>
      <c r="B3616" s="1">
        <v>45558</v>
      </c>
      <c r="C3616" t="s">
        <v>33</v>
      </c>
      <c r="D3616">
        <v>38</v>
      </c>
      <c r="E3616" t="s">
        <v>39</v>
      </c>
      <c r="F3616">
        <v>0</v>
      </c>
      <c r="G3616">
        <v>3</v>
      </c>
      <c r="H3616" t="s">
        <v>3686</v>
      </c>
      <c r="I3616">
        <v>5541</v>
      </c>
      <c r="J3616">
        <v>0</v>
      </c>
      <c r="K3616">
        <v>11</v>
      </c>
      <c r="M3616" t="s">
        <v>23</v>
      </c>
      <c r="N3616" t="s">
        <v>23</v>
      </c>
      <c r="O3616" t="s">
        <v>49</v>
      </c>
      <c r="P3616" t="s">
        <v>26</v>
      </c>
      <c r="Q3616" t="s">
        <v>50</v>
      </c>
      <c r="R3616" t="s">
        <v>3356</v>
      </c>
      <c r="S3616" t="s">
        <v>8515</v>
      </c>
    </row>
    <row r="3617" spans="1:21">
      <c r="A3617" t="s">
        <v>8516</v>
      </c>
      <c r="B3617" s="1">
        <v>44890</v>
      </c>
      <c r="C3617" t="s">
        <v>22</v>
      </c>
      <c r="D3617">
        <v>54</v>
      </c>
      <c r="E3617" t="s">
        <v>23</v>
      </c>
      <c r="F3617">
        <v>0</v>
      </c>
      <c r="G3617">
        <v>3</v>
      </c>
      <c r="H3617" t="s">
        <v>3686</v>
      </c>
      <c r="I3617">
        <v>4959</v>
      </c>
      <c r="J3617">
        <v>1</v>
      </c>
      <c r="K3617">
        <v>33</v>
      </c>
      <c r="M3617" t="s">
        <v>23</v>
      </c>
      <c r="N3617" t="s">
        <v>23</v>
      </c>
      <c r="O3617" t="s">
        <v>49</v>
      </c>
      <c r="P3617" t="s">
        <v>26</v>
      </c>
      <c r="Q3617" t="s">
        <v>27</v>
      </c>
      <c r="R3617" t="s">
        <v>8517</v>
      </c>
      <c r="S3617" t="s">
        <v>8518</v>
      </c>
    </row>
    <row r="3618" spans="1:21">
      <c r="A3618" t="s">
        <v>8519</v>
      </c>
      <c r="B3618" s="1">
        <v>45730</v>
      </c>
      <c r="C3618" t="s">
        <v>22</v>
      </c>
      <c r="D3618">
        <v>19</v>
      </c>
      <c r="E3618" t="s">
        <v>39</v>
      </c>
      <c r="F3618">
        <v>1</v>
      </c>
      <c r="G3618">
        <v>3</v>
      </c>
      <c r="H3618" t="s">
        <v>3686</v>
      </c>
      <c r="I3618">
        <v>3353</v>
      </c>
      <c r="J3618">
        <v>0</v>
      </c>
      <c r="K3618">
        <v>5</v>
      </c>
      <c r="L3618" t="s">
        <v>48</v>
      </c>
      <c r="M3618" t="s">
        <v>23</v>
      </c>
      <c r="N3618" t="s">
        <v>39</v>
      </c>
      <c r="P3618" t="s">
        <v>164</v>
      </c>
      <c r="Q3618" t="s">
        <v>50</v>
      </c>
      <c r="R3618" t="s">
        <v>3772</v>
      </c>
      <c r="S3618" t="s">
        <v>8520</v>
      </c>
    </row>
    <row r="3619" spans="1:21">
      <c r="A3619" t="s">
        <v>8521</v>
      </c>
      <c r="B3619" s="1">
        <v>45061</v>
      </c>
      <c r="C3619" t="s">
        <v>22</v>
      </c>
      <c r="D3619">
        <v>53</v>
      </c>
      <c r="E3619" t="s">
        <v>39</v>
      </c>
      <c r="F3619">
        <v>0</v>
      </c>
      <c r="G3619">
        <v>3</v>
      </c>
      <c r="H3619" t="s">
        <v>3686</v>
      </c>
      <c r="I3619">
        <v>2191</v>
      </c>
      <c r="J3619">
        <v>0</v>
      </c>
      <c r="K3619">
        <v>27</v>
      </c>
      <c r="M3619" t="s">
        <v>23</v>
      </c>
      <c r="N3619" t="s">
        <v>23</v>
      </c>
      <c r="O3619" t="s">
        <v>56</v>
      </c>
      <c r="P3619" t="s">
        <v>26</v>
      </c>
      <c r="Q3619" t="s">
        <v>50</v>
      </c>
      <c r="R3619" t="s">
        <v>3832</v>
      </c>
      <c r="S3619" t="s">
        <v>8522</v>
      </c>
    </row>
    <row r="3620" spans="1:21">
      <c r="A3620" t="s">
        <v>8523</v>
      </c>
      <c r="B3620" s="1">
        <v>43679</v>
      </c>
      <c r="C3620" t="s">
        <v>22</v>
      </c>
      <c r="D3620">
        <v>36</v>
      </c>
      <c r="E3620" t="s">
        <v>39</v>
      </c>
      <c r="F3620">
        <v>0</v>
      </c>
      <c r="G3620">
        <v>3</v>
      </c>
      <c r="H3620" t="s">
        <v>3686</v>
      </c>
      <c r="I3620">
        <v>4369</v>
      </c>
      <c r="J3620">
        <v>0</v>
      </c>
      <c r="K3620">
        <v>72</v>
      </c>
      <c r="M3620" t="s">
        <v>39</v>
      </c>
      <c r="N3620" t="s">
        <v>23</v>
      </c>
      <c r="O3620" t="s">
        <v>56</v>
      </c>
      <c r="P3620" t="s">
        <v>164</v>
      </c>
      <c r="Q3620" t="s">
        <v>27</v>
      </c>
      <c r="R3620" t="s">
        <v>4450</v>
      </c>
      <c r="S3620" t="s">
        <v>8524</v>
      </c>
    </row>
    <row r="3621" spans="1:21">
      <c r="A3621" t="s">
        <v>8525</v>
      </c>
      <c r="B3621" s="1">
        <v>45817</v>
      </c>
      <c r="C3621" t="s">
        <v>33</v>
      </c>
      <c r="D3621">
        <v>57</v>
      </c>
      <c r="E3621" t="s">
        <v>39</v>
      </c>
      <c r="F3621">
        <v>0</v>
      </c>
      <c r="G3621">
        <v>3</v>
      </c>
      <c r="H3621" t="s">
        <v>3751</v>
      </c>
      <c r="I3621">
        <v>4840</v>
      </c>
      <c r="J3621">
        <v>0</v>
      </c>
      <c r="K3621">
        <v>2</v>
      </c>
      <c r="M3621" t="s">
        <v>23</v>
      </c>
      <c r="N3621" t="s">
        <v>23</v>
      </c>
      <c r="O3621" t="s">
        <v>25</v>
      </c>
      <c r="P3621" t="s">
        <v>26</v>
      </c>
      <c r="Q3621" t="s">
        <v>27</v>
      </c>
      <c r="R3621" t="s">
        <v>1965</v>
      </c>
      <c r="S3621" t="s">
        <v>8526</v>
      </c>
    </row>
    <row r="3622" spans="1:21">
      <c r="A3622" t="s">
        <v>8527</v>
      </c>
      <c r="B3622" s="1">
        <v>44179</v>
      </c>
      <c r="C3622" t="s">
        <v>22</v>
      </c>
      <c r="D3622">
        <v>42</v>
      </c>
      <c r="E3622" t="s">
        <v>23</v>
      </c>
      <c r="F3622">
        <v>3</v>
      </c>
      <c r="G3622">
        <v>3</v>
      </c>
      <c r="H3622" t="s">
        <v>3686</v>
      </c>
      <c r="I3622">
        <v>4937</v>
      </c>
      <c r="J3622">
        <v>8</v>
      </c>
      <c r="K3622">
        <v>56</v>
      </c>
      <c r="L3622" t="s">
        <v>142</v>
      </c>
      <c r="M3622" t="s">
        <v>23</v>
      </c>
      <c r="N3622" t="s">
        <v>23</v>
      </c>
      <c r="O3622" t="s">
        <v>25</v>
      </c>
      <c r="P3622" t="s">
        <v>164</v>
      </c>
      <c r="Q3622" t="s">
        <v>50</v>
      </c>
      <c r="R3622" t="s">
        <v>180</v>
      </c>
      <c r="S3622" t="s">
        <v>8528</v>
      </c>
    </row>
    <row r="3623" spans="1:21">
      <c r="A3623" t="s">
        <v>8529</v>
      </c>
      <c r="B3623" s="1">
        <v>43717</v>
      </c>
      <c r="C3623" t="s">
        <v>22</v>
      </c>
      <c r="D3623">
        <v>50</v>
      </c>
      <c r="E3623" t="s">
        <v>23</v>
      </c>
      <c r="F3623">
        <v>0</v>
      </c>
      <c r="G3623">
        <v>3</v>
      </c>
      <c r="H3623" t="s">
        <v>3686</v>
      </c>
      <c r="I3623">
        <v>4068</v>
      </c>
      <c r="J3623">
        <v>8</v>
      </c>
      <c r="K3623">
        <v>71</v>
      </c>
      <c r="M3623" t="s">
        <v>23</v>
      </c>
      <c r="N3623" t="s">
        <v>23</v>
      </c>
      <c r="O3623" t="s">
        <v>25</v>
      </c>
      <c r="P3623" t="s">
        <v>202</v>
      </c>
      <c r="Q3623" t="s">
        <v>27</v>
      </c>
      <c r="R3623" t="s">
        <v>1959</v>
      </c>
      <c r="S3623" t="s">
        <v>8530</v>
      </c>
    </row>
    <row r="3624" spans="1:21">
      <c r="A3624" t="s">
        <v>8531</v>
      </c>
      <c r="B3624" s="1">
        <v>45021</v>
      </c>
      <c r="C3624" t="s">
        <v>33</v>
      </c>
      <c r="D3624">
        <v>30</v>
      </c>
      <c r="E3624" t="s">
        <v>23</v>
      </c>
      <c r="F3624">
        <v>1</v>
      </c>
      <c r="G3624">
        <v>3</v>
      </c>
      <c r="H3624" t="s">
        <v>3686</v>
      </c>
      <c r="I3624">
        <v>5802</v>
      </c>
      <c r="J3624">
        <v>4</v>
      </c>
      <c r="K3624">
        <v>28</v>
      </c>
      <c r="L3624" t="s">
        <v>40</v>
      </c>
      <c r="M3624" t="s">
        <v>23</v>
      </c>
      <c r="N3624" t="s">
        <v>23</v>
      </c>
      <c r="O3624" t="s">
        <v>25</v>
      </c>
      <c r="P3624" t="s">
        <v>202</v>
      </c>
      <c r="Q3624" t="s">
        <v>27</v>
      </c>
      <c r="R3624" t="s">
        <v>1022</v>
      </c>
      <c r="S3624" t="s">
        <v>8532</v>
      </c>
    </row>
    <row r="3625" spans="1:21">
      <c r="A3625" t="s">
        <v>8533</v>
      </c>
      <c r="B3625" s="1">
        <v>45058</v>
      </c>
      <c r="C3625" t="s">
        <v>33</v>
      </c>
      <c r="D3625">
        <v>37</v>
      </c>
      <c r="E3625" t="s">
        <v>23</v>
      </c>
      <c r="F3625">
        <v>5</v>
      </c>
      <c r="G3625">
        <v>3</v>
      </c>
      <c r="H3625" t="s">
        <v>3686</v>
      </c>
      <c r="I3625">
        <v>5580</v>
      </c>
      <c r="J3625">
        <v>5</v>
      </c>
      <c r="K3625">
        <v>27</v>
      </c>
      <c r="L3625" t="s">
        <v>40</v>
      </c>
      <c r="M3625" t="s">
        <v>23</v>
      </c>
      <c r="N3625" t="s">
        <v>23</v>
      </c>
      <c r="O3625" t="s">
        <v>49</v>
      </c>
      <c r="P3625" t="s">
        <v>26</v>
      </c>
      <c r="Q3625" t="s">
        <v>50</v>
      </c>
      <c r="R3625" t="s">
        <v>3775</v>
      </c>
      <c r="S3625" t="s">
        <v>8534</v>
      </c>
    </row>
    <row r="3626" spans="1:21">
      <c r="A3626" t="s">
        <v>8535</v>
      </c>
      <c r="B3626" s="1">
        <v>43853</v>
      </c>
      <c r="C3626" t="s">
        <v>22</v>
      </c>
      <c r="D3626">
        <v>31</v>
      </c>
      <c r="E3626" t="s">
        <v>39</v>
      </c>
      <c r="F3626">
        <v>0</v>
      </c>
      <c r="G3626">
        <v>3</v>
      </c>
      <c r="H3626" t="s">
        <v>3686</v>
      </c>
      <c r="I3626">
        <v>4260</v>
      </c>
      <c r="J3626">
        <v>0</v>
      </c>
      <c r="K3626">
        <v>67</v>
      </c>
      <c r="M3626" t="s">
        <v>23</v>
      </c>
      <c r="N3626" t="s">
        <v>39</v>
      </c>
      <c r="P3626" t="s">
        <v>164</v>
      </c>
      <c r="Q3626" t="s">
        <v>50</v>
      </c>
      <c r="R3626" t="s">
        <v>1080</v>
      </c>
      <c r="S3626" t="s">
        <v>8536</v>
      </c>
    </row>
    <row r="3627" spans="1:21">
      <c r="A3627" t="s">
        <v>8537</v>
      </c>
      <c r="B3627" s="1">
        <v>45388</v>
      </c>
      <c r="C3627" t="s">
        <v>22</v>
      </c>
      <c r="D3627">
        <v>22</v>
      </c>
      <c r="E3627" t="s">
        <v>39</v>
      </c>
      <c r="F3627">
        <v>0</v>
      </c>
      <c r="G3627">
        <v>3</v>
      </c>
      <c r="H3627" t="s">
        <v>3686</v>
      </c>
      <c r="I3627">
        <v>3705</v>
      </c>
      <c r="J3627">
        <v>0</v>
      </c>
      <c r="K3627">
        <v>16</v>
      </c>
      <c r="L3627" t="s">
        <v>97</v>
      </c>
      <c r="M3627" t="s">
        <v>23</v>
      </c>
      <c r="N3627" t="s">
        <v>39</v>
      </c>
      <c r="P3627" t="s">
        <v>26</v>
      </c>
      <c r="Q3627" t="s">
        <v>50</v>
      </c>
      <c r="R3627" t="s">
        <v>657</v>
      </c>
      <c r="S3627" t="s">
        <v>8538</v>
      </c>
    </row>
    <row r="3628" spans="1:21">
      <c r="A3628" t="s">
        <v>8539</v>
      </c>
      <c r="B3628" s="1">
        <v>45092</v>
      </c>
      <c r="C3628" t="s">
        <v>22</v>
      </c>
      <c r="D3628">
        <v>34</v>
      </c>
      <c r="E3628" t="s">
        <v>39</v>
      </c>
      <c r="F3628">
        <v>0</v>
      </c>
      <c r="G3628">
        <v>3</v>
      </c>
      <c r="H3628" t="s">
        <v>3686</v>
      </c>
      <c r="I3628">
        <v>5461</v>
      </c>
      <c r="J3628">
        <v>0</v>
      </c>
      <c r="K3628">
        <v>26</v>
      </c>
      <c r="M3628" t="s">
        <v>23</v>
      </c>
      <c r="N3628" t="s">
        <v>23</v>
      </c>
      <c r="O3628" t="s">
        <v>25</v>
      </c>
      <c r="P3628" t="s">
        <v>26</v>
      </c>
      <c r="Q3628" t="s">
        <v>50</v>
      </c>
      <c r="R3628" t="s">
        <v>6955</v>
      </c>
      <c r="S3628" t="s">
        <v>8540</v>
      </c>
    </row>
    <row r="3629" spans="1:21">
      <c r="A3629" t="s">
        <v>8541</v>
      </c>
      <c r="B3629" s="1">
        <v>45859</v>
      </c>
      <c r="C3629" t="s">
        <v>33</v>
      </c>
      <c r="D3629">
        <v>69</v>
      </c>
      <c r="E3629" t="s">
        <v>39</v>
      </c>
      <c r="F3629">
        <v>0</v>
      </c>
      <c r="G3629">
        <v>3</v>
      </c>
      <c r="H3629" t="s">
        <v>24</v>
      </c>
      <c r="I3629">
        <v>4363</v>
      </c>
      <c r="J3629">
        <v>0</v>
      </c>
      <c r="K3629">
        <v>1</v>
      </c>
      <c r="M3629" t="s">
        <v>23</v>
      </c>
      <c r="N3629" t="s">
        <v>23</v>
      </c>
      <c r="O3629" t="s">
        <v>25</v>
      </c>
      <c r="P3629" t="s">
        <v>26</v>
      </c>
      <c r="Q3629" t="s">
        <v>27</v>
      </c>
      <c r="R3629" t="s">
        <v>2116</v>
      </c>
      <c r="S3629" t="s">
        <v>1790</v>
      </c>
      <c r="T3629" t="s">
        <v>30</v>
      </c>
      <c r="U3629" t="s">
        <v>69</v>
      </c>
    </row>
    <row r="3630" spans="1:21">
      <c r="A3630" t="s">
        <v>8542</v>
      </c>
      <c r="B3630" s="1">
        <v>45084</v>
      </c>
      <c r="C3630" t="s">
        <v>33</v>
      </c>
      <c r="D3630">
        <v>79</v>
      </c>
      <c r="E3630" t="s">
        <v>39</v>
      </c>
      <c r="F3630">
        <v>0</v>
      </c>
      <c r="G3630">
        <v>3</v>
      </c>
      <c r="H3630" t="s">
        <v>24</v>
      </c>
      <c r="I3630">
        <v>5154</v>
      </c>
      <c r="J3630">
        <v>0</v>
      </c>
      <c r="K3630">
        <v>26</v>
      </c>
      <c r="L3630" t="s">
        <v>40</v>
      </c>
      <c r="M3630" t="s">
        <v>23</v>
      </c>
      <c r="N3630" t="s">
        <v>23</v>
      </c>
      <c r="O3630" t="s">
        <v>25</v>
      </c>
      <c r="P3630" t="s">
        <v>26</v>
      </c>
      <c r="Q3630" t="s">
        <v>27</v>
      </c>
      <c r="R3630" t="s">
        <v>4518</v>
      </c>
      <c r="S3630" t="s">
        <v>8543</v>
      </c>
      <c r="T3630" t="s">
        <v>36</v>
      </c>
      <c r="U3630" t="s">
        <v>46</v>
      </c>
    </row>
    <row r="3631" spans="1:21">
      <c r="A3631" t="s">
        <v>8544</v>
      </c>
      <c r="B3631" s="1">
        <v>43910</v>
      </c>
      <c r="C3631" t="s">
        <v>33</v>
      </c>
      <c r="D3631">
        <v>75</v>
      </c>
      <c r="E3631" t="s">
        <v>39</v>
      </c>
      <c r="F3631">
        <v>0</v>
      </c>
      <c r="G3631">
        <v>3</v>
      </c>
      <c r="H3631" t="s">
        <v>3686</v>
      </c>
      <c r="I3631">
        <v>5693</v>
      </c>
      <c r="J3631">
        <v>0</v>
      </c>
      <c r="K3631">
        <v>65</v>
      </c>
      <c r="L3631" t="s">
        <v>142</v>
      </c>
      <c r="M3631" t="s">
        <v>39</v>
      </c>
      <c r="N3631" t="s">
        <v>23</v>
      </c>
      <c r="O3631" t="s">
        <v>56</v>
      </c>
      <c r="P3631" t="s">
        <v>164</v>
      </c>
      <c r="Q3631" t="s">
        <v>27</v>
      </c>
      <c r="R3631" t="s">
        <v>1160</v>
      </c>
      <c r="S3631" t="s">
        <v>8545</v>
      </c>
    </row>
    <row r="3632" spans="1:21">
      <c r="A3632" t="s">
        <v>8546</v>
      </c>
      <c r="B3632" s="1">
        <v>44287</v>
      </c>
      <c r="C3632" t="s">
        <v>22</v>
      </c>
      <c r="D3632">
        <v>72</v>
      </c>
      <c r="E3632" t="s">
        <v>23</v>
      </c>
      <c r="F3632">
        <v>1</v>
      </c>
      <c r="G3632">
        <v>3</v>
      </c>
      <c r="H3632" t="s">
        <v>3686</v>
      </c>
      <c r="I3632">
        <v>6090</v>
      </c>
      <c r="J3632">
        <v>1</v>
      </c>
      <c r="K3632">
        <v>52</v>
      </c>
      <c r="M3632" t="s">
        <v>23</v>
      </c>
      <c r="N3632" t="s">
        <v>23</v>
      </c>
      <c r="O3632" t="s">
        <v>49</v>
      </c>
      <c r="P3632" t="s">
        <v>202</v>
      </c>
      <c r="Q3632" t="s">
        <v>27</v>
      </c>
      <c r="R3632" t="s">
        <v>654</v>
      </c>
      <c r="S3632" t="s">
        <v>8547</v>
      </c>
    </row>
    <row r="3633" spans="1:21">
      <c r="A3633" t="s">
        <v>8548</v>
      </c>
      <c r="B3633" s="1">
        <v>44473</v>
      </c>
      <c r="C3633" t="s">
        <v>33</v>
      </c>
      <c r="D3633">
        <v>65</v>
      </c>
      <c r="E3633" t="s">
        <v>39</v>
      </c>
      <c r="F3633">
        <v>0</v>
      </c>
      <c r="G3633">
        <v>3</v>
      </c>
      <c r="H3633" t="s">
        <v>3686</v>
      </c>
      <c r="I3633">
        <v>4103</v>
      </c>
      <c r="J3633">
        <v>0</v>
      </c>
      <c r="K3633">
        <v>46</v>
      </c>
      <c r="L3633" t="s">
        <v>142</v>
      </c>
      <c r="M3633" t="s">
        <v>23</v>
      </c>
      <c r="N3633" t="s">
        <v>23</v>
      </c>
      <c r="O3633" t="s">
        <v>25</v>
      </c>
      <c r="P3633" t="s">
        <v>164</v>
      </c>
      <c r="Q3633" t="s">
        <v>27</v>
      </c>
      <c r="R3633" t="s">
        <v>7404</v>
      </c>
      <c r="S3633" t="s">
        <v>8549</v>
      </c>
    </row>
    <row r="3634" spans="1:21">
      <c r="A3634" t="s">
        <v>8550</v>
      </c>
      <c r="B3634" s="1">
        <v>44033</v>
      </c>
      <c r="C3634" t="s">
        <v>33</v>
      </c>
      <c r="D3634">
        <v>77</v>
      </c>
      <c r="E3634" t="s">
        <v>23</v>
      </c>
      <c r="F3634">
        <v>0</v>
      </c>
      <c r="G3634">
        <v>3</v>
      </c>
      <c r="H3634" t="s">
        <v>3686</v>
      </c>
      <c r="I3634">
        <v>5274</v>
      </c>
      <c r="J3634">
        <v>1</v>
      </c>
      <c r="K3634">
        <v>61</v>
      </c>
      <c r="M3634" t="s">
        <v>23</v>
      </c>
      <c r="N3634" t="s">
        <v>23</v>
      </c>
      <c r="O3634" t="s">
        <v>25</v>
      </c>
      <c r="P3634" t="s">
        <v>26</v>
      </c>
      <c r="Q3634" t="s">
        <v>50</v>
      </c>
      <c r="R3634" t="s">
        <v>1154</v>
      </c>
      <c r="S3634" t="s">
        <v>8551</v>
      </c>
    </row>
    <row r="3635" spans="1:21">
      <c r="A3635" t="s">
        <v>8552</v>
      </c>
      <c r="B3635" s="1">
        <v>45824</v>
      </c>
      <c r="C3635" t="s">
        <v>22</v>
      </c>
      <c r="D3635">
        <v>45</v>
      </c>
      <c r="E3635" t="s">
        <v>39</v>
      </c>
      <c r="F3635">
        <v>0</v>
      </c>
      <c r="G3635">
        <v>3</v>
      </c>
      <c r="H3635" t="s">
        <v>24</v>
      </c>
      <c r="I3635">
        <v>2570</v>
      </c>
      <c r="J3635">
        <v>0</v>
      </c>
      <c r="K3635">
        <v>2</v>
      </c>
      <c r="L3635" t="s">
        <v>48</v>
      </c>
      <c r="M3635" t="s">
        <v>23</v>
      </c>
      <c r="N3635" t="s">
        <v>23</v>
      </c>
      <c r="O3635" t="s">
        <v>49</v>
      </c>
      <c r="P3635" t="s">
        <v>26</v>
      </c>
      <c r="Q3635" t="s">
        <v>27</v>
      </c>
      <c r="R3635" t="s">
        <v>3369</v>
      </c>
      <c r="S3635" t="s">
        <v>8553</v>
      </c>
      <c r="T3635" t="s">
        <v>43</v>
      </c>
      <c r="U3635" t="s">
        <v>44</v>
      </c>
    </row>
    <row r="3636" spans="1:21">
      <c r="A3636" t="s">
        <v>8554</v>
      </c>
      <c r="B3636" s="1">
        <v>45832</v>
      </c>
      <c r="C3636" t="s">
        <v>22</v>
      </c>
      <c r="D3636">
        <v>19</v>
      </c>
      <c r="E3636" t="s">
        <v>39</v>
      </c>
      <c r="F3636">
        <v>0</v>
      </c>
      <c r="G3636">
        <v>3</v>
      </c>
      <c r="H3636" t="s">
        <v>24</v>
      </c>
      <c r="I3636">
        <v>2667</v>
      </c>
      <c r="J3636">
        <v>0</v>
      </c>
      <c r="K3636">
        <v>2</v>
      </c>
      <c r="M3636" t="s">
        <v>23</v>
      </c>
      <c r="N3636" t="s">
        <v>23</v>
      </c>
      <c r="O3636" t="s">
        <v>49</v>
      </c>
      <c r="P3636" t="s">
        <v>26</v>
      </c>
      <c r="Q3636" t="s">
        <v>50</v>
      </c>
      <c r="R3636" t="s">
        <v>185</v>
      </c>
      <c r="S3636" t="s">
        <v>8555</v>
      </c>
      <c r="T3636" t="s">
        <v>43</v>
      </c>
      <c r="U3636" t="s">
        <v>44</v>
      </c>
    </row>
    <row r="3637" spans="1:21">
      <c r="A3637" t="s">
        <v>8556</v>
      </c>
      <c r="B3637" s="1">
        <v>45824</v>
      </c>
      <c r="C3637" t="s">
        <v>33</v>
      </c>
      <c r="D3637">
        <v>47</v>
      </c>
      <c r="E3637" t="s">
        <v>39</v>
      </c>
      <c r="F3637">
        <v>0</v>
      </c>
      <c r="G3637">
        <v>3</v>
      </c>
      <c r="H3637" t="s">
        <v>24</v>
      </c>
      <c r="I3637">
        <v>4157</v>
      </c>
      <c r="J3637">
        <v>0</v>
      </c>
      <c r="K3637">
        <v>2</v>
      </c>
      <c r="L3637" t="s">
        <v>48</v>
      </c>
      <c r="M3637" t="s">
        <v>23</v>
      </c>
      <c r="N3637" t="s">
        <v>23</v>
      </c>
      <c r="O3637" t="s">
        <v>25</v>
      </c>
      <c r="P3637" t="s">
        <v>26</v>
      </c>
      <c r="Q3637" t="s">
        <v>27</v>
      </c>
      <c r="R3637" t="s">
        <v>4992</v>
      </c>
      <c r="S3637" t="s">
        <v>8557</v>
      </c>
      <c r="T3637" t="s">
        <v>43</v>
      </c>
      <c r="U3637" t="s">
        <v>44</v>
      </c>
    </row>
    <row r="3638" spans="1:21">
      <c r="A3638" t="s">
        <v>8558</v>
      </c>
      <c r="B3638" s="1">
        <v>44060</v>
      </c>
      <c r="C3638" t="s">
        <v>22</v>
      </c>
      <c r="D3638">
        <v>21</v>
      </c>
      <c r="E3638" t="s">
        <v>23</v>
      </c>
      <c r="F3638">
        <v>0</v>
      </c>
      <c r="G3638">
        <v>3</v>
      </c>
      <c r="H3638" t="s">
        <v>24</v>
      </c>
      <c r="I3638">
        <v>4111</v>
      </c>
      <c r="J3638">
        <v>1</v>
      </c>
      <c r="K3638">
        <v>60</v>
      </c>
      <c r="L3638" t="s">
        <v>142</v>
      </c>
      <c r="M3638" t="s">
        <v>23</v>
      </c>
      <c r="N3638" t="s">
        <v>23</v>
      </c>
      <c r="O3638" t="s">
        <v>25</v>
      </c>
      <c r="P3638" t="s">
        <v>202</v>
      </c>
      <c r="Q3638" t="s">
        <v>27</v>
      </c>
      <c r="R3638" t="s">
        <v>6570</v>
      </c>
      <c r="S3638" t="s">
        <v>8559</v>
      </c>
      <c r="T3638" t="s">
        <v>43</v>
      </c>
      <c r="U3638" t="s">
        <v>149</v>
      </c>
    </row>
    <row r="3639" spans="1:21">
      <c r="A3639" t="s">
        <v>8560</v>
      </c>
      <c r="B3639" s="1">
        <v>44100</v>
      </c>
      <c r="C3639" t="s">
        <v>22</v>
      </c>
      <c r="D3639">
        <v>33</v>
      </c>
      <c r="E3639" t="s">
        <v>23</v>
      </c>
      <c r="F3639">
        <v>0</v>
      </c>
      <c r="G3639">
        <v>3</v>
      </c>
      <c r="H3639" t="s">
        <v>24</v>
      </c>
      <c r="I3639">
        <v>6098</v>
      </c>
      <c r="J3639">
        <v>1</v>
      </c>
      <c r="K3639">
        <v>59</v>
      </c>
      <c r="L3639" t="s">
        <v>142</v>
      </c>
      <c r="M3639" t="s">
        <v>23</v>
      </c>
      <c r="N3639" t="s">
        <v>23</v>
      </c>
      <c r="O3639" t="s">
        <v>25</v>
      </c>
      <c r="P3639" t="s">
        <v>202</v>
      </c>
      <c r="Q3639" t="s">
        <v>27</v>
      </c>
      <c r="R3639" t="s">
        <v>2275</v>
      </c>
      <c r="S3639" t="s">
        <v>8561</v>
      </c>
      <c r="T3639" t="s">
        <v>30</v>
      </c>
      <c r="U3639" t="s">
        <v>106</v>
      </c>
    </row>
    <row r="3640" spans="1:21">
      <c r="A3640" t="s">
        <v>8562</v>
      </c>
      <c r="B3640" s="1">
        <v>45760</v>
      </c>
      <c r="C3640" t="s">
        <v>33</v>
      </c>
      <c r="D3640">
        <v>35</v>
      </c>
      <c r="E3640" t="s">
        <v>39</v>
      </c>
      <c r="F3640">
        <v>0</v>
      </c>
      <c r="G3640">
        <v>3</v>
      </c>
      <c r="H3640" t="s">
        <v>24</v>
      </c>
      <c r="I3640">
        <v>5984</v>
      </c>
      <c r="J3640">
        <v>0</v>
      </c>
      <c r="K3640">
        <v>4</v>
      </c>
      <c r="M3640" t="s">
        <v>23</v>
      </c>
      <c r="N3640" t="s">
        <v>39</v>
      </c>
      <c r="P3640" t="s">
        <v>26</v>
      </c>
      <c r="Q3640" t="s">
        <v>50</v>
      </c>
      <c r="R3640" t="s">
        <v>1228</v>
      </c>
      <c r="S3640" t="s">
        <v>8563</v>
      </c>
      <c r="T3640" t="s">
        <v>36</v>
      </c>
      <c r="U3640" t="s">
        <v>46</v>
      </c>
    </row>
    <row r="3641" spans="1:21">
      <c r="A3641" t="s">
        <v>8564</v>
      </c>
      <c r="B3641" s="1">
        <v>45764</v>
      </c>
      <c r="C3641" t="s">
        <v>33</v>
      </c>
      <c r="D3641">
        <v>51</v>
      </c>
      <c r="E3641" t="s">
        <v>39</v>
      </c>
      <c r="F3641">
        <v>0</v>
      </c>
      <c r="G3641">
        <v>3</v>
      </c>
      <c r="H3641" t="s">
        <v>24</v>
      </c>
      <c r="I3641">
        <v>5274</v>
      </c>
      <c r="J3641">
        <v>0</v>
      </c>
      <c r="K3641">
        <v>4</v>
      </c>
      <c r="L3641" t="s">
        <v>48</v>
      </c>
      <c r="M3641" t="s">
        <v>23</v>
      </c>
      <c r="N3641" t="s">
        <v>23</v>
      </c>
      <c r="O3641" t="s">
        <v>49</v>
      </c>
      <c r="P3641" t="s">
        <v>26</v>
      </c>
      <c r="Q3641" t="s">
        <v>27</v>
      </c>
      <c r="R3641" t="s">
        <v>3535</v>
      </c>
      <c r="S3641" t="s">
        <v>8565</v>
      </c>
      <c r="T3641" t="s">
        <v>43</v>
      </c>
      <c r="U3641" t="s">
        <v>1397</v>
      </c>
    </row>
    <row r="3642" spans="1:21">
      <c r="A3642" t="s">
        <v>8566</v>
      </c>
      <c r="B3642" s="1">
        <v>45546</v>
      </c>
      <c r="C3642" t="s">
        <v>33</v>
      </c>
      <c r="D3642">
        <v>48</v>
      </c>
      <c r="E3642" t="s">
        <v>39</v>
      </c>
      <c r="F3642">
        <v>0</v>
      </c>
      <c r="G3642">
        <v>3</v>
      </c>
      <c r="H3642" t="s">
        <v>24</v>
      </c>
      <c r="I3642">
        <v>2291</v>
      </c>
      <c r="J3642">
        <v>0</v>
      </c>
      <c r="K3642">
        <v>11</v>
      </c>
      <c r="M3642" t="s">
        <v>23</v>
      </c>
      <c r="N3642" t="s">
        <v>23</v>
      </c>
      <c r="O3642" t="s">
        <v>25</v>
      </c>
      <c r="P3642" t="s">
        <v>26</v>
      </c>
      <c r="Q3642" t="s">
        <v>27</v>
      </c>
      <c r="R3642" t="s">
        <v>1182</v>
      </c>
      <c r="S3642" t="s">
        <v>8567</v>
      </c>
      <c r="T3642" t="s">
        <v>64</v>
      </c>
      <c r="U3642" t="s">
        <v>234</v>
      </c>
    </row>
    <row r="3643" spans="1:21">
      <c r="A3643" t="s">
        <v>8568</v>
      </c>
      <c r="B3643" s="1">
        <v>45739</v>
      </c>
      <c r="C3643" t="s">
        <v>22</v>
      </c>
      <c r="D3643">
        <v>43</v>
      </c>
      <c r="E3643" t="s">
        <v>39</v>
      </c>
      <c r="F3643">
        <v>0</v>
      </c>
      <c r="G3643">
        <v>3</v>
      </c>
      <c r="H3643" t="s">
        <v>24</v>
      </c>
      <c r="I3643">
        <v>3131</v>
      </c>
      <c r="J3643">
        <v>0</v>
      </c>
      <c r="K3643">
        <v>5</v>
      </c>
      <c r="L3643" t="s">
        <v>48</v>
      </c>
      <c r="M3643" t="s">
        <v>23</v>
      </c>
      <c r="N3643" t="s">
        <v>23</v>
      </c>
      <c r="O3643" t="s">
        <v>25</v>
      </c>
      <c r="P3643" t="s">
        <v>26</v>
      </c>
      <c r="Q3643" t="s">
        <v>84</v>
      </c>
      <c r="R3643" t="s">
        <v>2794</v>
      </c>
      <c r="S3643" t="s">
        <v>8569</v>
      </c>
      <c r="T3643" t="s">
        <v>43</v>
      </c>
      <c r="U3643" t="s">
        <v>149</v>
      </c>
    </row>
    <row r="3644" spans="1:21">
      <c r="A3644" t="s">
        <v>8570</v>
      </c>
      <c r="B3644" s="1">
        <v>44869</v>
      </c>
      <c r="C3644" t="s">
        <v>33</v>
      </c>
      <c r="D3644">
        <v>48</v>
      </c>
      <c r="E3644" t="s">
        <v>23</v>
      </c>
      <c r="F3644">
        <v>0</v>
      </c>
      <c r="G3644">
        <v>3</v>
      </c>
      <c r="H3644" t="s">
        <v>24</v>
      </c>
      <c r="I3644">
        <v>5080</v>
      </c>
      <c r="J3644">
        <v>5</v>
      </c>
      <c r="K3644">
        <v>33</v>
      </c>
      <c r="M3644" t="s">
        <v>23</v>
      </c>
      <c r="N3644" t="s">
        <v>23</v>
      </c>
      <c r="O3644" t="s">
        <v>25</v>
      </c>
      <c r="P3644" t="s">
        <v>202</v>
      </c>
      <c r="Q3644" t="s">
        <v>27</v>
      </c>
      <c r="R3644" t="s">
        <v>1074</v>
      </c>
      <c r="S3644" t="s">
        <v>8571</v>
      </c>
      <c r="T3644" t="s">
        <v>36</v>
      </c>
      <c r="U3644" t="s">
        <v>46</v>
      </c>
    </row>
    <row r="3645" spans="1:21">
      <c r="A3645" t="s">
        <v>8572</v>
      </c>
      <c r="B3645" s="1">
        <v>44787</v>
      </c>
      <c r="C3645" t="s">
        <v>22</v>
      </c>
      <c r="D3645">
        <v>22</v>
      </c>
      <c r="E3645" t="s">
        <v>39</v>
      </c>
      <c r="F3645">
        <v>0</v>
      </c>
      <c r="G3645">
        <v>3</v>
      </c>
      <c r="H3645" t="s">
        <v>24</v>
      </c>
      <c r="I3645">
        <v>5272</v>
      </c>
      <c r="J3645">
        <v>0</v>
      </c>
      <c r="K3645">
        <v>36</v>
      </c>
      <c r="L3645" t="s">
        <v>40</v>
      </c>
      <c r="M3645" t="s">
        <v>23</v>
      </c>
      <c r="N3645" t="s">
        <v>23</v>
      </c>
      <c r="O3645" t="s">
        <v>25</v>
      </c>
      <c r="P3645" t="s">
        <v>26</v>
      </c>
      <c r="Q3645" t="s">
        <v>27</v>
      </c>
      <c r="R3645" t="s">
        <v>2106</v>
      </c>
      <c r="S3645" t="s">
        <v>8573</v>
      </c>
      <c r="T3645" t="s">
        <v>30</v>
      </c>
      <c r="U3645" t="s">
        <v>69</v>
      </c>
    </row>
    <row r="3646" spans="1:21">
      <c r="A3646" t="s">
        <v>8574</v>
      </c>
      <c r="B3646" s="1">
        <v>45459</v>
      </c>
      <c r="C3646" t="s">
        <v>22</v>
      </c>
      <c r="D3646">
        <v>53</v>
      </c>
      <c r="E3646" t="s">
        <v>23</v>
      </c>
      <c r="F3646">
        <v>0</v>
      </c>
      <c r="G3646">
        <v>3</v>
      </c>
      <c r="H3646" t="s">
        <v>24</v>
      </c>
      <c r="I3646">
        <v>5360</v>
      </c>
      <c r="J3646">
        <v>1</v>
      </c>
      <c r="K3646">
        <v>14</v>
      </c>
      <c r="L3646" t="s">
        <v>97</v>
      </c>
      <c r="M3646" t="s">
        <v>39</v>
      </c>
      <c r="N3646" t="s">
        <v>23</v>
      </c>
      <c r="O3646" t="s">
        <v>49</v>
      </c>
      <c r="P3646" t="s">
        <v>26</v>
      </c>
      <c r="Q3646" t="s">
        <v>27</v>
      </c>
      <c r="R3646" t="s">
        <v>8575</v>
      </c>
      <c r="S3646" t="s">
        <v>8576</v>
      </c>
      <c r="T3646" t="s">
        <v>36</v>
      </c>
      <c r="U3646" t="s">
        <v>37</v>
      </c>
    </row>
    <row r="3647" spans="1:21">
      <c r="A3647" t="s">
        <v>8577</v>
      </c>
      <c r="B3647" s="1">
        <v>45787</v>
      </c>
      <c r="C3647" t="s">
        <v>33</v>
      </c>
      <c r="D3647">
        <v>33</v>
      </c>
      <c r="E3647" t="s">
        <v>23</v>
      </c>
      <c r="F3647">
        <v>0</v>
      </c>
      <c r="G3647">
        <v>3</v>
      </c>
      <c r="H3647" t="s">
        <v>24</v>
      </c>
      <c r="I3647">
        <v>5646</v>
      </c>
      <c r="J3647">
        <v>1</v>
      </c>
      <c r="K3647">
        <v>3</v>
      </c>
      <c r="M3647" t="s">
        <v>23</v>
      </c>
      <c r="N3647" t="s">
        <v>23</v>
      </c>
      <c r="O3647" t="s">
        <v>25</v>
      </c>
      <c r="P3647" t="s">
        <v>26</v>
      </c>
      <c r="Q3647" t="s">
        <v>50</v>
      </c>
      <c r="R3647" t="s">
        <v>5478</v>
      </c>
      <c r="S3647" t="s">
        <v>8578</v>
      </c>
      <c r="T3647" t="s">
        <v>30</v>
      </c>
      <c r="U3647" t="s">
        <v>103</v>
      </c>
    </row>
    <row r="3648" spans="1:21">
      <c r="A3648" t="s">
        <v>8579</v>
      </c>
      <c r="B3648" s="1">
        <v>45839</v>
      </c>
      <c r="C3648" t="s">
        <v>33</v>
      </c>
      <c r="D3648">
        <v>55</v>
      </c>
      <c r="E3648" t="s">
        <v>39</v>
      </c>
      <c r="F3648">
        <v>0</v>
      </c>
      <c r="G3648">
        <v>3</v>
      </c>
      <c r="H3648" t="s">
        <v>24</v>
      </c>
      <c r="I3648">
        <v>3238</v>
      </c>
      <c r="J3648">
        <v>0</v>
      </c>
      <c r="K3648">
        <v>1</v>
      </c>
      <c r="L3648" t="s">
        <v>48</v>
      </c>
      <c r="M3648" t="s">
        <v>23</v>
      </c>
      <c r="N3648" t="s">
        <v>23</v>
      </c>
      <c r="O3648" t="s">
        <v>56</v>
      </c>
      <c r="P3648" t="s">
        <v>26</v>
      </c>
      <c r="Q3648" t="s">
        <v>50</v>
      </c>
      <c r="R3648" t="s">
        <v>6000</v>
      </c>
      <c r="S3648" t="s">
        <v>8580</v>
      </c>
      <c r="T3648" t="s">
        <v>36</v>
      </c>
      <c r="U3648" t="s">
        <v>37</v>
      </c>
    </row>
    <row r="3649" spans="1:19">
      <c r="A3649" t="s">
        <v>8581</v>
      </c>
      <c r="B3649" s="1">
        <v>45479</v>
      </c>
      <c r="C3649" t="s">
        <v>22</v>
      </c>
      <c r="D3649">
        <v>37</v>
      </c>
      <c r="E3649" t="s">
        <v>23</v>
      </c>
      <c r="F3649">
        <v>2</v>
      </c>
      <c r="G3649">
        <v>3</v>
      </c>
      <c r="H3649" t="s">
        <v>3686</v>
      </c>
      <c r="I3649">
        <v>5764</v>
      </c>
      <c r="J3649">
        <v>1</v>
      </c>
      <c r="K3649">
        <v>13</v>
      </c>
      <c r="L3649" t="s">
        <v>97</v>
      </c>
      <c r="M3649" t="s">
        <v>23</v>
      </c>
      <c r="N3649" t="s">
        <v>23</v>
      </c>
      <c r="O3649" t="s">
        <v>49</v>
      </c>
      <c r="P3649" t="s">
        <v>26</v>
      </c>
      <c r="Q3649" t="s">
        <v>84</v>
      </c>
      <c r="R3649" t="s">
        <v>999</v>
      </c>
      <c r="S3649" t="s">
        <v>8582</v>
      </c>
    </row>
    <row r="3650" spans="1:19">
      <c r="A3650" t="s">
        <v>8583</v>
      </c>
      <c r="B3650" s="1">
        <v>43689</v>
      </c>
      <c r="C3650" t="s">
        <v>22</v>
      </c>
      <c r="D3650">
        <v>32</v>
      </c>
      <c r="E3650" t="s">
        <v>23</v>
      </c>
      <c r="F3650">
        <v>0</v>
      </c>
      <c r="G3650">
        <v>3</v>
      </c>
      <c r="H3650" t="s">
        <v>3686</v>
      </c>
      <c r="I3650">
        <v>6016</v>
      </c>
      <c r="J3650">
        <v>2</v>
      </c>
      <c r="K3650">
        <v>72</v>
      </c>
      <c r="L3650" t="s">
        <v>316</v>
      </c>
      <c r="M3650" t="s">
        <v>23</v>
      </c>
      <c r="N3650" t="s">
        <v>23</v>
      </c>
      <c r="O3650" t="s">
        <v>25</v>
      </c>
      <c r="P3650" t="s">
        <v>202</v>
      </c>
      <c r="Q3650" t="s">
        <v>27</v>
      </c>
      <c r="R3650" t="s">
        <v>3256</v>
      </c>
      <c r="S3650" t="s">
        <v>8584</v>
      </c>
    </row>
    <row r="3651" spans="1:19">
      <c r="A3651" t="s">
        <v>8585</v>
      </c>
      <c r="B3651" s="1">
        <v>45024</v>
      </c>
      <c r="C3651" t="s">
        <v>22</v>
      </c>
      <c r="D3651">
        <v>32</v>
      </c>
      <c r="E3651" t="s">
        <v>23</v>
      </c>
      <c r="F3651">
        <v>0</v>
      </c>
      <c r="G3651">
        <v>3</v>
      </c>
      <c r="H3651" t="s">
        <v>3686</v>
      </c>
      <c r="I3651">
        <v>3851</v>
      </c>
      <c r="J3651">
        <v>7</v>
      </c>
      <c r="K3651">
        <v>28</v>
      </c>
      <c r="L3651" t="s">
        <v>40</v>
      </c>
      <c r="M3651" t="s">
        <v>23</v>
      </c>
      <c r="N3651" t="s">
        <v>23</v>
      </c>
      <c r="O3651" t="s">
        <v>56</v>
      </c>
      <c r="P3651" t="s">
        <v>26</v>
      </c>
      <c r="Q3651" t="s">
        <v>84</v>
      </c>
      <c r="R3651" t="s">
        <v>4307</v>
      </c>
      <c r="S3651" t="s">
        <v>8586</v>
      </c>
    </row>
    <row r="3652" spans="1:19">
      <c r="A3652" t="s">
        <v>8587</v>
      </c>
      <c r="B3652" s="1">
        <v>43687</v>
      </c>
      <c r="C3652" t="s">
        <v>22</v>
      </c>
      <c r="D3652">
        <v>19</v>
      </c>
      <c r="E3652" t="s">
        <v>23</v>
      </c>
      <c r="F3652">
        <v>0</v>
      </c>
      <c r="G3652">
        <v>3</v>
      </c>
      <c r="H3652" t="s">
        <v>3686</v>
      </c>
      <c r="I3652">
        <v>6322</v>
      </c>
      <c r="J3652">
        <v>5</v>
      </c>
      <c r="K3652">
        <v>72</v>
      </c>
      <c r="M3652" t="s">
        <v>23</v>
      </c>
      <c r="N3652" t="s">
        <v>23</v>
      </c>
      <c r="O3652" t="s">
        <v>49</v>
      </c>
      <c r="P3652" t="s">
        <v>164</v>
      </c>
      <c r="Q3652" t="s">
        <v>27</v>
      </c>
      <c r="R3652" t="s">
        <v>1257</v>
      </c>
      <c r="S3652" t="s">
        <v>8588</v>
      </c>
    </row>
    <row r="3653" spans="1:19">
      <c r="A3653" t="s">
        <v>8589</v>
      </c>
      <c r="B3653" s="1">
        <v>45778</v>
      </c>
      <c r="C3653" t="s">
        <v>22</v>
      </c>
      <c r="D3653">
        <v>35</v>
      </c>
      <c r="E3653" t="s">
        <v>39</v>
      </c>
      <c r="F3653">
        <v>0</v>
      </c>
      <c r="G3653">
        <v>3</v>
      </c>
      <c r="H3653" t="s">
        <v>3751</v>
      </c>
      <c r="I3653">
        <v>2166</v>
      </c>
      <c r="J3653">
        <v>0</v>
      </c>
      <c r="K3653">
        <v>3</v>
      </c>
      <c r="M3653" t="s">
        <v>23</v>
      </c>
      <c r="N3653" t="s">
        <v>23</v>
      </c>
      <c r="O3653" t="s">
        <v>56</v>
      </c>
      <c r="P3653" t="s">
        <v>26</v>
      </c>
      <c r="Q3653" t="s">
        <v>50</v>
      </c>
      <c r="R3653" t="s">
        <v>239</v>
      </c>
      <c r="S3653" t="s">
        <v>8590</v>
      </c>
    </row>
    <row r="3654" spans="1:19">
      <c r="A3654" t="s">
        <v>8591</v>
      </c>
      <c r="B3654" s="1">
        <v>45567</v>
      </c>
      <c r="C3654" t="s">
        <v>22</v>
      </c>
      <c r="D3654">
        <v>32</v>
      </c>
      <c r="E3654" t="s">
        <v>39</v>
      </c>
      <c r="F3654">
        <v>0</v>
      </c>
      <c r="G3654">
        <v>3</v>
      </c>
      <c r="H3654" t="s">
        <v>3686</v>
      </c>
      <c r="I3654">
        <v>3415</v>
      </c>
      <c r="J3654">
        <v>0</v>
      </c>
      <c r="K3654">
        <v>10</v>
      </c>
      <c r="L3654" t="s">
        <v>97</v>
      </c>
      <c r="M3654" t="s">
        <v>23</v>
      </c>
      <c r="N3654" t="s">
        <v>23</v>
      </c>
      <c r="O3654" t="s">
        <v>49</v>
      </c>
      <c r="P3654" t="s">
        <v>26</v>
      </c>
      <c r="Q3654" t="s">
        <v>27</v>
      </c>
      <c r="R3654" t="s">
        <v>68</v>
      </c>
      <c r="S3654" t="s">
        <v>8592</v>
      </c>
    </row>
    <row r="3655" spans="1:19">
      <c r="A3655" t="s">
        <v>8593</v>
      </c>
      <c r="B3655" s="1">
        <v>44904</v>
      </c>
      <c r="C3655" t="s">
        <v>33</v>
      </c>
      <c r="D3655">
        <v>21</v>
      </c>
      <c r="E3655" t="s">
        <v>23</v>
      </c>
      <c r="F3655">
        <v>0</v>
      </c>
      <c r="G3655">
        <v>3</v>
      </c>
      <c r="H3655" t="s">
        <v>3686</v>
      </c>
      <c r="I3655">
        <v>3131</v>
      </c>
      <c r="J3655">
        <v>6</v>
      </c>
      <c r="K3655">
        <v>32</v>
      </c>
      <c r="L3655" t="s">
        <v>40</v>
      </c>
      <c r="M3655" t="s">
        <v>23</v>
      </c>
      <c r="N3655" t="s">
        <v>23</v>
      </c>
      <c r="O3655" t="s">
        <v>25</v>
      </c>
      <c r="P3655" t="s">
        <v>26</v>
      </c>
      <c r="Q3655" t="s">
        <v>27</v>
      </c>
      <c r="R3655" t="s">
        <v>28</v>
      </c>
      <c r="S3655" t="s">
        <v>8594</v>
      </c>
    </row>
    <row r="3656" spans="1:19">
      <c r="A3656" t="s">
        <v>8595</v>
      </c>
      <c r="B3656" s="1">
        <v>44452</v>
      </c>
      <c r="C3656" t="s">
        <v>22</v>
      </c>
      <c r="D3656">
        <v>54</v>
      </c>
      <c r="E3656" t="s">
        <v>23</v>
      </c>
      <c r="F3656">
        <v>1</v>
      </c>
      <c r="G3656">
        <v>3</v>
      </c>
      <c r="H3656" t="s">
        <v>3686</v>
      </c>
      <c r="I3656">
        <v>3760</v>
      </c>
      <c r="J3656">
        <v>7</v>
      </c>
      <c r="K3656">
        <v>47</v>
      </c>
      <c r="M3656" t="s">
        <v>23</v>
      </c>
      <c r="N3656" t="s">
        <v>23</v>
      </c>
      <c r="O3656" t="s">
        <v>25</v>
      </c>
      <c r="P3656" t="s">
        <v>26</v>
      </c>
      <c r="Q3656" t="s">
        <v>27</v>
      </c>
      <c r="R3656" t="s">
        <v>7746</v>
      </c>
      <c r="S3656" t="s">
        <v>8596</v>
      </c>
    </row>
    <row r="3657" spans="1:19">
      <c r="A3657" t="s">
        <v>8597</v>
      </c>
      <c r="B3657" s="1">
        <v>44697</v>
      </c>
      <c r="C3657" t="s">
        <v>22</v>
      </c>
      <c r="D3657">
        <v>41</v>
      </c>
      <c r="E3657" t="s">
        <v>39</v>
      </c>
      <c r="F3657">
        <v>0</v>
      </c>
      <c r="G3657">
        <v>3</v>
      </c>
      <c r="H3657" t="s">
        <v>3686</v>
      </c>
      <c r="I3657">
        <v>3752</v>
      </c>
      <c r="J3657">
        <v>0</v>
      </c>
      <c r="K3657">
        <v>39</v>
      </c>
      <c r="M3657" t="s">
        <v>39</v>
      </c>
      <c r="N3657" t="s">
        <v>23</v>
      </c>
      <c r="O3657" t="s">
        <v>49</v>
      </c>
      <c r="P3657" t="s">
        <v>202</v>
      </c>
      <c r="Q3657" t="s">
        <v>50</v>
      </c>
      <c r="R3657" t="s">
        <v>498</v>
      </c>
      <c r="S3657" t="s">
        <v>8598</v>
      </c>
    </row>
    <row r="3658" spans="1:19">
      <c r="A3658" t="s">
        <v>8599</v>
      </c>
      <c r="B3658" s="1">
        <v>43702</v>
      </c>
      <c r="C3658" t="s">
        <v>22</v>
      </c>
      <c r="D3658">
        <v>48</v>
      </c>
      <c r="E3658" t="s">
        <v>23</v>
      </c>
      <c r="F3658">
        <v>0</v>
      </c>
      <c r="G3658">
        <v>3</v>
      </c>
      <c r="H3658" t="s">
        <v>3686</v>
      </c>
      <c r="I3658">
        <v>5993</v>
      </c>
      <c r="J3658">
        <v>5</v>
      </c>
      <c r="K3658">
        <v>72</v>
      </c>
      <c r="M3658" t="s">
        <v>23</v>
      </c>
      <c r="N3658" t="s">
        <v>23</v>
      </c>
      <c r="O3658" t="s">
        <v>56</v>
      </c>
      <c r="P3658" t="s">
        <v>164</v>
      </c>
      <c r="Q3658" t="s">
        <v>27</v>
      </c>
      <c r="R3658" t="s">
        <v>2967</v>
      </c>
      <c r="S3658" t="s">
        <v>8600</v>
      </c>
    </row>
    <row r="3659" spans="1:19">
      <c r="A3659" t="s">
        <v>8601</v>
      </c>
      <c r="B3659" s="1">
        <v>44756</v>
      </c>
      <c r="C3659" t="s">
        <v>22</v>
      </c>
      <c r="D3659">
        <v>56</v>
      </c>
      <c r="E3659" t="s">
        <v>23</v>
      </c>
      <c r="F3659">
        <v>0</v>
      </c>
      <c r="G3659">
        <v>3</v>
      </c>
      <c r="H3659" t="s">
        <v>3686</v>
      </c>
      <c r="I3659">
        <v>3347</v>
      </c>
      <c r="J3659">
        <v>4</v>
      </c>
      <c r="K3659">
        <v>37</v>
      </c>
      <c r="M3659" t="s">
        <v>23</v>
      </c>
      <c r="N3659" t="s">
        <v>23</v>
      </c>
      <c r="O3659" t="s">
        <v>25</v>
      </c>
      <c r="P3659" t="s">
        <v>26</v>
      </c>
      <c r="Q3659" t="s">
        <v>27</v>
      </c>
      <c r="R3659" t="s">
        <v>215</v>
      </c>
      <c r="S3659" t="s">
        <v>8602</v>
      </c>
    </row>
    <row r="3660" spans="1:19">
      <c r="A3660" t="s">
        <v>8603</v>
      </c>
      <c r="B3660" s="1">
        <v>45669</v>
      </c>
      <c r="C3660" t="s">
        <v>22</v>
      </c>
      <c r="D3660">
        <v>21</v>
      </c>
      <c r="E3660" t="s">
        <v>23</v>
      </c>
      <c r="F3660">
        <v>2</v>
      </c>
      <c r="G3660">
        <v>3</v>
      </c>
      <c r="H3660" t="s">
        <v>3686</v>
      </c>
      <c r="I3660">
        <v>3332</v>
      </c>
      <c r="J3660">
        <v>9</v>
      </c>
      <c r="K3660">
        <v>7</v>
      </c>
      <c r="L3660" t="s">
        <v>48</v>
      </c>
      <c r="M3660" t="s">
        <v>39</v>
      </c>
      <c r="N3660" t="s">
        <v>23</v>
      </c>
      <c r="O3660" t="s">
        <v>56</v>
      </c>
      <c r="P3660" t="s">
        <v>26</v>
      </c>
      <c r="Q3660" t="s">
        <v>50</v>
      </c>
      <c r="R3660" t="s">
        <v>8604</v>
      </c>
      <c r="S3660" t="s">
        <v>8605</v>
      </c>
    </row>
    <row r="3661" spans="1:19">
      <c r="A3661" t="s">
        <v>8606</v>
      </c>
      <c r="B3661" s="1">
        <v>43681</v>
      </c>
      <c r="C3661" t="s">
        <v>22</v>
      </c>
      <c r="D3661">
        <v>29</v>
      </c>
      <c r="E3661" t="s">
        <v>23</v>
      </c>
      <c r="F3661">
        <v>1</v>
      </c>
      <c r="G3661">
        <v>3</v>
      </c>
      <c r="H3661" t="s">
        <v>3686</v>
      </c>
      <c r="I3661">
        <v>5265</v>
      </c>
      <c r="J3661">
        <v>9</v>
      </c>
      <c r="K3661">
        <v>72</v>
      </c>
      <c r="L3661" t="s">
        <v>316</v>
      </c>
      <c r="M3661" t="s">
        <v>23</v>
      </c>
      <c r="N3661" t="s">
        <v>39</v>
      </c>
      <c r="P3661" t="s">
        <v>164</v>
      </c>
      <c r="Q3661" t="s">
        <v>27</v>
      </c>
      <c r="R3661" t="s">
        <v>3789</v>
      </c>
      <c r="S3661" t="s">
        <v>8607</v>
      </c>
    </row>
    <row r="3662" spans="1:19">
      <c r="A3662" t="s">
        <v>8608</v>
      </c>
      <c r="B3662" s="1">
        <v>44989</v>
      </c>
      <c r="C3662" t="s">
        <v>22</v>
      </c>
      <c r="D3662">
        <v>28</v>
      </c>
      <c r="E3662" t="s">
        <v>23</v>
      </c>
      <c r="F3662">
        <v>3</v>
      </c>
      <c r="G3662">
        <v>3</v>
      </c>
      <c r="H3662" t="s">
        <v>3686</v>
      </c>
      <c r="I3662">
        <v>5517</v>
      </c>
      <c r="J3662">
        <v>9</v>
      </c>
      <c r="K3662">
        <v>29</v>
      </c>
      <c r="M3662" t="s">
        <v>23</v>
      </c>
      <c r="N3662" t="s">
        <v>23</v>
      </c>
      <c r="O3662" t="s">
        <v>49</v>
      </c>
      <c r="P3662" t="s">
        <v>26</v>
      </c>
      <c r="Q3662" t="s">
        <v>50</v>
      </c>
      <c r="R3662" t="s">
        <v>8609</v>
      </c>
      <c r="S3662" t="s">
        <v>8610</v>
      </c>
    </row>
    <row r="3663" spans="1:19">
      <c r="A3663" t="s">
        <v>8611</v>
      </c>
      <c r="B3663" s="1">
        <v>45634</v>
      </c>
      <c r="C3663" t="s">
        <v>33</v>
      </c>
      <c r="D3663">
        <v>54</v>
      </c>
      <c r="E3663" t="s">
        <v>23</v>
      </c>
      <c r="F3663">
        <v>0</v>
      </c>
      <c r="G3663">
        <v>3</v>
      </c>
      <c r="H3663" t="s">
        <v>3686</v>
      </c>
      <c r="I3663">
        <v>4969</v>
      </c>
      <c r="J3663">
        <v>4</v>
      </c>
      <c r="K3663">
        <v>8</v>
      </c>
      <c r="L3663" t="s">
        <v>48</v>
      </c>
      <c r="M3663" t="s">
        <v>23</v>
      </c>
      <c r="N3663" t="s">
        <v>23</v>
      </c>
      <c r="O3663" t="s">
        <v>25</v>
      </c>
      <c r="P3663" t="s">
        <v>26</v>
      </c>
      <c r="Q3663" t="s">
        <v>27</v>
      </c>
      <c r="R3663" t="s">
        <v>3106</v>
      </c>
      <c r="S3663" t="s">
        <v>8612</v>
      </c>
    </row>
    <row r="3664" spans="1:19">
      <c r="A3664" t="s">
        <v>8613</v>
      </c>
      <c r="B3664" s="1">
        <v>44152</v>
      </c>
      <c r="C3664" t="s">
        <v>33</v>
      </c>
      <c r="D3664">
        <v>35</v>
      </c>
      <c r="E3664" t="s">
        <v>23</v>
      </c>
      <c r="F3664">
        <v>1</v>
      </c>
      <c r="G3664">
        <v>3</v>
      </c>
      <c r="H3664" t="s">
        <v>3686</v>
      </c>
      <c r="I3664">
        <v>4491</v>
      </c>
      <c r="J3664">
        <v>3</v>
      </c>
      <c r="K3664">
        <v>57</v>
      </c>
      <c r="M3664" t="s">
        <v>23</v>
      </c>
      <c r="N3664" t="s">
        <v>23</v>
      </c>
      <c r="O3664" t="s">
        <v>49</v>
      </c>
      <c r="P3664" t="s">
        <v>26</v>
      </c>
      <c r="Q3664" t="s">
        <v>27</v>
      </c>
      <c r="R3664" t="s">
        <v>638</v>
      </c>
      <c r="S3664" t="s">
        <v>8614</v>
      </c>
    </row>
    <row r="3665" spans="1:19">
      <c r="A3665" t="s">
        <v>8615</v>
      </c>
      <c r="B3665" s="1">
        <v>45119</v>
      </c>
      <c r="C3665" t="s">
        <v>33</v>
      </c>
      <c r="D3665">
        <v>31</v>
      </c>
      <c r="E3665" t="s">
        <v>39</v>
      </c>
      <c r="F3665">
        <v>0</v>
      </c>
      <c r="G3665">
        <v>3</v>
      </c>
      <c r="H3665" t="s">
        <v>3686</v>
      </c>
      <c r="I3665">
        <v>3695</v>
      </c>
      <c r="J3665">
        <v>0</v>
      </c>
      <c r="K3665">
        <v>25</v>
      </c>
      <c r="M3665" t="s">
        <v>39</v>
      </c>
      <c r="N3665" t="s">
        <v>23</v>
      </c>
      <c r="O3665" t="s">
        <v>49</v>
      </c>
      <c r="P3665" t="s">
        <v>202</v>
      </c>
      <c r="Q3665" t="s">
        <v>27</v>
      </c>
      <c r="R3665" t="s">
        <v>3848</v>
      </c>
      <c r="S3665" t="s">
        <v>8616</v>
      </c>
    </row>
    <row r="3666" spans="1:19">
      <c r="A3666" t="s">
        <v>8617</v>
      </c>
      <c r="B3666" s="1">
        <v>43728</v>
      </c>
      <c r="C3666" t="s">
        <v>22</v>
      </c>
      <c r="D3666">
        <v>46</v>
      </c>
      <c r="E3666" t="s">
        <v>39</v>
      </c>
      <c r="F3666">
        <v>0</v>
      </c>
      <c r="G3666">
        <v>3</v>
      </c>
      <c r="H3666" t="s">
        <v>3686</v>
      </c>
      <c r="I3666">
        <v>4094</v>
      </c>
      <c r="J3666">
        <v>0</v>
      </c>
      <c r="K3666">
        <v>71</v>
      </c>
      <c r="M3666" t="s">
        <v>39</v>
      </c>
      <c r="N3666" t="s">
        <v>23</v>
      </c>
      <c r="O3666" t="s">
        <v>49</v>
      </c>
      <c r="P3666" t="s">
        <v>164</v>
      </c>
      <c r="Q3666" t="s">
        <v>27</v>
      </c>
      <c r="R3666" t="s">
        <v>1942</v>
      </c>
      <c r="S3666" t="s">
        <v>8618</v>
      </c>
    </row>
    <row r="3667" spans="1:19">
      <c r="A3667" t="s">
        <v>8619</v>
      </c>
      <c r="B3667" s="1">
        <v>45841</v>
      </c>
      <c r="C3667" t="s">
        <v>22</v>
      </c>
      <c r="D3667">
        <v>37</v>
      </c>
      <c r="E3667" t="s">
        <v>39</v>
      </c>
      <c r="F3667">
        <v>3</v>
      </c>
      <c r="G3667">
        <v>3</v>
      </c>
      <c r="H3667" t="s">
        <v>3751</v>
      </c>
      <c r="I3667">
        <v>3383</v>
      </c>
      <c r="J3667">
        <v>0</v>
      </c>
      <c r="K3667">
        <v>1</v>
      </c>
      <c r="M3667" t="s">
        <v>23</v>
      </c>
      <c r="N3667" t="s">
        <v>39</v>
      </c>
      <c r="P3667" t="s">
        <v>26</v>
      </c>
      <c r="Q3667" t="s">
        <v>50</v>
      </c>
      <c r="R3667" t="s">
        <v>4088</v>
      </c>
      <c r="S3667" t="s">
        <v>8620</v>
      </c>
    </row>
    <row r="3668" spans="1:19">
      <c r="A3668" t="s">
        <v>8621</v>
      </c>
      <c r="B3668" s="1">
        <v>45790</v>
      </c>
      <c r="C3668" t="s">
        <v>33</v>
      </c>
      <c r="D3668">
        <v>49</v>
      </c>
      <c r="E3668" t="s">
        <v>23</v>
      </c>
      <c r="F3668">
        <v>3</v>
      </c>
      <c r="G3668">
        <v>3</v>
      </c>
      <c r="H3668" t="s">
        <v>3751</v>
      </c>
      <c r="I3668">
        <v>4264</v>
      </c>
      <c r="J3668">
        <v>2</v>
      </c>
      <c r="K3668">
        <v>3</v>
      </c>
      <c r="M3668" t="s">
        <v>23</v>
      </c>
      <c r="N3668" t="s">
        <v>23</v>
      </c>
      <c r="O3668" t="s">
        <v>25</v>
      </c>
      <c r="P3668" t="s">
        <v>26</v>
      </c>
      <c r="Q3668" t="s">
        <v>27</v>
      </c>
      <c r="R3668" t="s">
        <v>877</v>
      </c>
      <c r="S3668" t="s">
        <v>8622</v>
      </c>
    </row>
    <row r="3669" spans="1:19">
      <c r="A3669" t="s">
        <v>8623</v>
      </c>
      <c r="B3669" s="1">
        <v>44531</v>
      </c>
      <c r="C3669" t="s">
        <v>22</v>
      </c>
      <c r="D3669">
        <v>42</v>
      </c>
      <c r="E3669" t="s">
        <v>39</v>
      </c>
      <c r="F3669">
        <v>0</v>
      </c>
      <c r="G3669">
        <v>3</v>
      </c>
      <c r="H3669" t="s">
        <v>3686</v>
      </c>
      <c r="I3669">
        <v>5827</v>
      </c>
      <c r="J3669">
        <v>0</v>
      </c>
      <c r="K3669">
        <v>44</v>
      </c>
      <c r="L3669" t="s">
        <v>142</v>
      </c>
      <c r="M3669" t="s">
        <v>23</v>
      </c>
      <c r="N3669" t="s">
        <v>23</v>
      </c>
      <c r="O3669" t="s">
        <v>56</v>
      </c>
      <c r="P3669" t="s">
        <v>202</v>
      </c>
      <c r="Q3669" t="s">
        <v>27</v>
      </c>
      <c r="R3669" t="s">
        <v>518</v>
      </c>
      <c r="S3669" t="s">
        <v>8624</v>
      </c>
    </row>
    <row r="3670" spans="1:19">
      <c r="A3670" t="s">
        <v>8625</v>
      </c>
      <c r="B3670" s="1">
        <v>43684</v>
      </c>
      <c r="C3670" t="s">
        <v>33</v>
      </c>
      <c r="D3670">
        <v>44</v>
      </c>
      <c r="E3670" t="s">
        <v>23</v>
      </c>
      <c r="F3670">
        <v>0</v>
      </c>
      <c r="G3670">
        <v>3</v>
      </c>
      <c r="H3670" t="s">
        <v>3686</v>
      </c>
      <c r="I3670">
        <v>4747</v>
      </c>
      <c r="J3670">
        <v>1</v>
      </c>
      <c r="K3670">
        <v>72</v>
      </c>
      <c r="M3670" t="s">
        <v>23</v>
      </c>
      <c r="N3670" t="s">
        <v>39</v>
      </c>
      <c r="P3670" t="s">
        <v>164</v>
      </c>
      <c r="Q3670" t="s">
        <v>27</v>
      </c>
      <c r="R3670" t="s">
        <v>2056</v>
      </c>
      <c r="S3670" t="s">
        <v>8626</v>
      </c>
    </row>
    <row r="3671" spans="1:19">
      <c r="A3671" t="s">
        <v>8627</v>
      </c>
      <c r="B3671" s="1">
        <v>44504</v>
      </c>
      <c r="C3671" t="s">
        <v>22</v>
      </c>
      <c r="D3671">
        <v>21</v>
      </c>
      <c r="E3671" t="s">
        <v>23</v>
      </c>
      <c r="F3671">
        <v>1</v>
      </c>
      <c r="G3671">
        <v>3</v>
      </c>
      <c r="H3671" t="s">
        <v>3686</v>
      </c>
      <c r="I3671">
        <v>5264</v>
      </c>
      <c r="J3671">
        <v>9</v>
      </c>
      <c r="K3671">
        <v>45</v>
      </c>
      <c r="L3671" t="s">
        <v>142</v>
      </c>
      <c r="M3671" t="s">
        <v>23</v>
      </c>
      <c r="N3671" t="s">
        <v>23</v>
      </c>
      <c r="O3671" t="s">
        <v>49</v>
      </c>
      <c r="P3671" t="s">
        <v>164</v>
      </c>
      <c r="Q3671" t="s">
        <v>50</v>
      </c>
      <c r="R3671" t="s">
        <v>931</v>
      </c>
      <c r="S3671" t="s">
        <v>8628</v>
      </c>
    </row>
    <row r="3672" spans="1:19">
      <c r="A3672" t="s">
        <v>8629</v>
      </c>
      <c r="B3672" s="1">
        <v>45842</v>
      </c>
      <c r="C3672" t="s">
        <v>22</v>
      </c>
      <c r="D3672">
        <v>49</v>
      </c>
      <c r="E3672" t="s">
        <v>39</v>
      </c>
      <c r="F3672">
        <v>0</v>
      </c>
      <c r="G3672">
        <v>3</v>
      </c>
      <c r="H3672" t="s">
        <v>3751</v>
      </c>
      <c r="I3672">
        <v>2791</v>
      </c>
      <c r="J3672">
        <v>0</v>
      </c>
      <c r="K3672">
        <v>1</v>
      </c>
      <c r="M3672" t="s">
        <v>23</v>
      </c>
      <c r="N3672" t="s">
        <v>39</v>
      </c>
      <c r="P3672" t="s">
        <v>26</v>
      </c>
      <c r="Q3672" t="s">
        <v>50</v>
      </c>
      <c r="R3672" t="s">
        <v>5371</v>
      </c>
      <c r="S3672" t="s">
        <v>8630</v>
      </c>
    </row>
    <row r="3673" spans="1:19">
      <c r="A3673" t="s">
        <v>8631</v>
      </c>
      <c r="B3673" s="1">
        <v>44887</v>
      </c>
      <c r="C3673" t="s">
        <v>33</v>
      </c>
      <c r="D3673">
        <v>41</v>
      </c>
      <c r="E3673" t="s">
        <v>23</v>
      </c>
      <c r="F3673">
        <v>0</v>
      </c>
      <c r="G3673">
        <v>3</v>
      </c>
      <c r="H3673" t="s">
        <v>3686</v>
      </c>
      <c r="I3673">
        <v>4639</v>
      </c>
      <c r="J3673">
        <v>1</v>
      </c>
      <c r="K3673">
        <v>33</v>
      </c>
      <c r="M3673" t="s">
        <v>23</v>
      </c>
      <c r="N3673" t="s">
        <v>23</v>
      </c>
      <c r="O3673" t="s">
        <v>25</v>
      </c>
      <c r="P3673" t="s">
        <v>26</v>
      </c>
      <c r="Q3673" t="s">
        <v>50</v>
      </c>
      <c r="R3673" t="s">
        <v>1331</v>
      </c>
      <c r="S3673" t="s">
        <v>8632</v>
      </c>
    </row>
    <row r="3674" spans="1:19">
      <c r="A3674" t="s">
        <v>8633</v>
      </c>
      <c r="B3674" s="1">
        <v>43915</v>
      </c>
      <c r="C3674" t="s">
        <v>33</v>
      </c>
      <c r="D3674">
        <v>23</v>
      </c>
      <c r="E3674" t="s">
        <v>23</v>
      </c>
      <c r="F3674">
        <v>1</v>
      </c>
      <c r="G3674">
        <v>3</v>
      </c>
      <c r="H3674" t="s">
        <v>3686</v>
      </c>
      <c r="I3674">
        <v>4997</v>
      </c>
      <c r="J3674">
        <v>5</v>
      </c>
      <c r="K3674">
        <v>65</v>
      </c>
      <c r="M3674" t="s">
        <v>23</v>
      </c>
      <c r="N3674" t="s">
        <v>23</v>
      </c>
      <c r="O3674" t="s">
        <v>25</v>
      </c>
      <c r="P3674" t="s">
        <v>164</v>
      </c>
      <c r="Q3674" t="s">
        <v>50</v>
      </c>
      <c r="R3674" t="s">
        <v>757</v>
      </c>
      <c r="S3674" t="s">
        <v>8634</v>
      </c>
    </row>
    <row r="3675" spans="1:19">
      <c r="A3675" t="s">
        <v>8635</v>
      </c>
      <c r="B3675" s="1">
        <v>44290</v>
      </c>
      <c r="C3675" t="s">
        <v>22</v>
      </c>
      <c r="D3675">
        <v>26</v>
      </c>
      <c r="E3675" t="s">
        <v>39</v>
      </c>
      <c r="F3675">
        <v>1</v>
      </c>
      <c r="G3675">
        <v>3</v>
      </c>
      <c r="H3675" t="s">
        <v>3686</v>
      </c>
      <c r="I3675">
        <v>5662</v>
      </c>
      <c r="J3675">
        <v>0</v>
      </c>
      <c r="K3675">
        <v>52</v>
      </c>
      <c r="M3675" t="s">
        <v>23</v>
      </c>
      <c r="N3675" t="s">
        <v>39</v>
      </c>
      <c r="P3675" t="s">
        <v>164</v>
      </c>
      <c r="Q3675" t="s">
        <v>50</v>
      </c>
      <c r="R3675" t="s">
        <v>4975</v>
      </c>
      <c r="S3675" t="s">
        <v>8636</v>
      </c>
    </row>
    <row r="3676" spans="1:19">
      <c r="A3676" t="s">
        <v>8637</v>
      </c>
      <c r="B3676" s="1">
        <v>44032</v>
      </c>
      <c r="C3676" t="s">
        <v>33</v>
      </c>
      <c r="D3676">
        <v>25</v>
      </c>
      <c r="E3676" t="s">
        <v>39</v>
      </c>
      <c r="F3676">
        <v>0</v>
      </c>
      <c r="G3676">
        <v>3</v>
      </c>
      <c r="H3676" t="s">
        <v>3686</v>
      </c>
      <c r="I3676">
        <v>5536</v>
      </c>
      <c r="J3676">
        <v>0</v>
      </c>
      <c r="K3676">
        <v>61</v>
      </c>
      <c r="L3676" t="s">
        <v>142</v>
      </c>
      <c r="M3676" t="s">
        <v>23</v>
      </c>
      <c r="N3676" t="s">
        <v>23</v>
      </c>
      <c r="O3676" t="s">
        <v>25</v>
      </c>
      <c r="P3676" t="s">
        <v>202</v>
      </c>
      <c r="Q3676" t="s">
        <v>27</v>
      </c>
      <c r="R3676" t="s">
        <v>8638</v>
      </c>
      <c r="S3676" t="s">
        <v>8639</v>
      </c>
    </row>
    <row r="3677" spans="1:19">
      <c r="A3677" t="s">
        <v>8640</v>
      </c>
      <c r="B3677" s="1">
        <v>43682</v>
      </c>
      <c r="C3677" t="s">
        <v>22</v>
      </c>
      <c r="D3677">
        <v>56</v>
      </c>
      <c r="E3677" t="s">
        <v>23</v>
      </c>
      <c r="F3677">
        <v>0</v>
      </c>
      <c r="G3677">
        <v>3</v>
      </c>
      <c r="H3677" t="s">
        <v>3686</v>
      </c>
      <c r="I3677">
        <v>5219</v>
      </c>
      <c r="J3677">
        <v>1</v>
      </c>
      <c r="K3677">
        <v>72</v>
      </c>
      <c r="L3677" t="s">
        <v>316</v>
      </c>
      <c r="M3677" t="s">
        <v>23</v>
      </c>
      <c r="N3677" t="s">
        <v>23</v>
      </c>
      <c r="O3677" t="s">
        <v>49</v>
      </c>
      <c r="P3677" t="s">
        <v>164</v>
      </c>
      <c r="Q3677" t="s">
        <v>27</v>
      </c>
      <c r="R3677" t="s">
        <v>542</v>
      </c>
      <c r="S3677" t="s">
        <v>8641</v>
      </c>
    </row>
    <row r="3678" spans="1:19">
      <c r="A3678" t="s">
        <v>8642</v>
      </c>
      <c r="B3678" s="1">
        <v>45708</v>
      </c>
      <c r="C3678" t="s">
        <v>33</v>
      </c>
      <c r="D3678">
        <v>60</v>
      </c>
      <c r="E3678" t="s">
        <v>39</v>
      </c>
      <c r="F3678">
        <v>0</v>
      </c>
      <c r="G3678">
        <v>3</v>
      </c>
      <c r="H3678" t="s">
        <v>3686</v>
      </c>
      <c r="I3678">
        <v>4430</v>
      </c>
      <c r="J3678">
        <v>0</v>
      </c>
      <c r="K3678">
        <v>6</v>
      </c>
      <c r="L3678" t="s">
        <v>48</v>
      </c>
      <c r="M3678" t="s">
        <v>23</v>
      </c>
      <c r="N3678" t="s">
        <v>23</v>
      </c>
      <c r="O3678" t="s">
        <v>25</v>
      </c>
      <c r="P3678" t="s">
        <v>26</v>
      </c>
      <c r="Q3678" t="s">
        <v>27</v>
      </c>
      <c r="R3678" t="s">
        <v>1297</v>
      </c>
      <c r="S3678" t="s">
        <v>8643</v>
      </c>
    </row>
    <row r="3679" spans="1:19">
      <c r="A3679" t="s">
        <v>8644</v>
      </c>
      <c r="B3679" s="1">
        <v>44784</v>
      </c>
      <c r="C3679" t="s">
        <v>22</v>
      </c>
      <c r="D3679">
        <v>55</v>
      </c>
      <c r="E3679" t="s">
        <v>39</v>
      </c>
      <c r="F3679">
        <v>1</v>
      </c>
      <c r="G3679">
        <v>3</v>
      </c>
      <c r="H3679" t="s">
        <v>3686</v>
      </c>
      <c r="I3679">
        <v>4671</v>
      </c>
      <c r="J3679">
        <v>0</v>
      </c>
      <c r="K3679">
        <v>36</v>
      </c>
      <c r="M3679" t="s">
        <v>23</v>
      </c>
      <c r="N3679" t="s">
        <v>23</v>
      </c>
      <c r="O3679" t="s">
        <v>25</v>
      </c>
      <c r="P3679" t="s">
        <v>26</v>
      </c>
      <c r="Q3679" t="s">
        <v>27</v>
      </c>
      <c r="R3679" t="s">
        <v>589</v>
      </c>
      <c r="S3679" t="s">
        <v>8645</v>
      </c>
    </row>
    <row r="3680" spans="1:19">
      <c r="A3680" t="s">
        <v>8646</v>
      </c>
      <c r="B3680" s="1">
        <v>43911</v>
      </c>
      <c r="C3680" t="s">
        <v>22</v>
      </c>
      <c r="D3680">
        <v>50</v>
      </c>
      <c r="E3680" t="s">
        <v>39</v>
      </c>
      <c r="F3680">
        <v>0</v>
      </c>
      <c r="G3680">
        <v>3</v>
      </c>
      <c r="H3680" t="s">
        <v>3686</v>
      </c>
      <c r="I3680">
        <v>5774</v>
      </c>
      <c r="J3680">
        <v>0</v>
      </c>
      <c r="K3680">
        <v>65</v>
      </c>
      <c r="L3680" t="s">
        <v>142</v>
      </c>
      <c r="M3680" t="s">
        <v>23</v>
      </c>
      <c r="N3680" t="s">
        <v>23</v>
      </c>
      <c r="O3680" t="s">
        <v>25</v>
      </c>
      <c r="P3680" t="s">
        <v>202</v>
      </c>
      <c r="Q3680" t="s">
        <v>27</v>
      </c>
      <c r="R3680" t="s">
        <v>836</v>
      </c>
      <c r="S3680" t="s">
        <v>8647</v>
      </c>
    </row>
    <row r="3681" spans="1:21">
      <c r="A3681" t="s">
        <v>8648</v>
      </c>
      <c r="B3681" s="1">
        <v>44215</v>
      </c>
      <c r="C3681" t="s">
        <v>33</v>
      </c>
      <c r="D3681">
        <v>51</v>
      </c>
      <c r="E3681" t="s">
        <v>23</v>
      </c>
      <c r="F3681">
        <v>2</v>
      </c>
      <c r="G3681">
        <v>3</v>
      </c>
      <c r="H3681" t="s">
        <v>3686</v>
      </c>
      <c r="I3681">
        <v>4026</v>
      </c>
      <c r="J3681">
        <v>5</v>
      </c>
      <c r="K3681">
        <v>55</v>
      </c>
      <c r="M3681" t="s">
        <v>23</v>
      </c>
      <c r="N3681" t="s">
        <v>23</v>
      </c>
      <c r="O3681" t="s">
        <v>25</v>
      </c>
      <c r="P3681" t="s">
        <v>26</v>
      </c>
      <c r="Q3681" t="s">
        <v>27</v>
      </c>
      <c r="R3681" t="s">
        <v>286</v>
      </c>
      <c r="S3681" t="s">
        <v>8649</v>
      </c>
    </row>
    <row r="3682" spans="1:21">
      <c r="A3682" t="s">
        <v>8650</v>
      </c>
      <c r="B3682" s="1">
        <v>45780</v>
      </c>
      <c r="C3682" t="s">
        <v>33</v>
      </c>
      <c r="D3682">
        <v>76</v>
      </c>
      <c r="E3682" t="s">
        <v>39</v>
      </c>
      <c r="F3682">
        <v>0</v>
      </c>
      <c r="G3682">
        <v>3</v>
      </c>
      <c r="H3682" t="s">
        <v>24</v>
      </c>
      <c r="I3682">
        <v>4145</v>
      </c>
      <c r="J3682">
        <v>0</v>
      </c>
      <c r="K3682">
        <v>3</v>
      </c>
      <c r="M3682" t="s">
        <v>23</v>
      </c>
      <c r="N3682" t="s">
        <v>23</v>
      </c>
      <c r="O3682" t="s">
        <v>49</v>
      </c>
      <c r="P3682" t="s">
        <v>26</v>
      </c>
      <c r="Q3682" t="s">
        <v>27</v>
      </c>
      <c r="R3682" t="s">
        <v>2316</v>
      </c>
      <c r="S3682" t="s">
        <v>8651</v>
      </c>
      <c r="T3682" t="s">
        <v>30</v>
      </c>
      <c r="U3682" t="s">
        <v>69</v>
      </c>
    </row>
    <row r="3683" spans="1:21">
      <c r="A3683" t="s">
        <v>8652</v>
      </c>
      <c r="B3683" s="1">
        <v>45834</v>
      </c>
      <c r="C3683" t="s">
        <v>22</v>
      </c>
      <c r="D3683">
        <v>66</v>
      </c>
      <c r="E3683" t="s">
        <v>39</v>
      </c>
      <c r="F3683">
        <v>0</v>
      </c>
      <c r="G3683">
        <v>3</v>
      </c>
      <c r="H3683" t="s">
        <v>24</v>
      </c>
      <c r="I3683">
        <v>5573</v>
      </c>
      <c r="J3683">
        <v>0</v>
      </c>
      <c r="K3683">
        <v>2</v>
      </c>
      <c r="M3683" t="s">
        <v>39</v>
      </c>
      <c r="N3683" t="s">
        <v>23</v>
      </c>
      <c r="O3683" t="s">
        <v>49</v>
      </c>
      <c r="P3683" t="s">
        <v>26</v>
      </c>
      <c r="Q3683" t="s">
        <v>50</v>
      </c>
      <c r="R3683" t="s">
        <v>439</v>
      </c>
      <c r="S3683" t="s">
        <v>8653</v>
      </c>
      <c r="T3683" t="s">
        <v>30</v>
      </c>
      <c r="U3683" t="s">
        <v>106</v>
      </c>
    </row>
    <row r="3684" spans="1:21">
      <c r="A3684" t="s">
        <v>8654</v>
      </c>
      <c r="B3684" s="1">
        <v>45694</v>
      </c>
      <c r="C3684" t="s">
        <v>33</v>
      </c>
      <c r="D3684">
        <v>78</v>
      </c>
      <c r="E3684" t="s">
        <v>23</v>
      </c>
      <c r="F3684">
        <v>0</v>
      </c>
      <c r="G3684">
        <v>3</v>
      </c>
      <c r="H3684" t="s">
        <v>24</v>
      </c>
      <c r="I3684">
        <v>5721</v>
      </c>
      <c r="J3684">
        <v>1</v>
      </c>
      <c r="K3684">
        <v>6</v>
      </c>
      <c r="M3684" t="s">
        <v>23</v>
      </c>
      <c r="N3684" t="s">
        <v>23</v>
      </c>
      <c r="O3684" t="s">
        <v>25</v>
      </c>
      <c r="P3684" t="s">
        <v>26</v>
      </c>
      <c r="Q3684" t="s">
        <v>27</v>
      </c>
      <c r="R3684" t="s">
        <v>2777</v>
      </c>
      <c r="S3684" t="s">
        <v>8655</v>
      </c>
      <c r="T3684" t="s">
        <v>43</v>
      </c>
      <c r="U3684" t="s">
        <v>795</v>
      </c>
    </row>
    <row r="3685" spans="1:21">
      <c r="A3685" t="s">
        <v>8656</v>
      </c>
      <c r="B3685" s="1">
        <v>45834</v>
      </c>
      <c r="C3685" t="s">
        <v>33</v>
      </c>
      <c r="D3685">
        <v>74</v>
      </c>
      <c r="E3685" t="s">
        <v>39</v>
      </c>
      <c r="F3685">
        <v>0</v>
      </c>
      <c r="G3685">
        <v>3</v>
      </c>
      <c r="H3685" t="s">
        <v>24</v>
      </c>
      <c r="I3685">
        <v>4038</v>
      </c>
      <c r="J3685">
        <v>0</v>
      </c>
      <c r="K3685">
        <v>2</v>
      </c>
      <c r="L3685" t="s">
        <v>48</v>
      </c>
      <c r="M3685" t="s">
        <v>23</v>
      </c>
      <c r="N3685" t="s">
        <v>23</v>
      </c>
      <c r="O3685" t="s">
        <v>25</v>
      </c>
      <c r="P3685" t="s">
        <v>26</v>
      </c>
      <c r="Q3685" t="s">
        <v>27</v>
      </c>
      <c r="R3685" t="s">
        <v>7376</v>
      </c>
      <c r="S3685" t="s">
        <v>8657</v>
      </c>
      <c r="T3685" t="s">
        <v>59</v>
      </c>
      <c r="U3685" t="s">
        <v>241</v>
      </c>
    </row>
    <row r="3686" spans="1:21">
      <c r="A3686" t="s">
        <v>8658</v>
      </c>
      <c r="B3686" s="1">
        <v>45159</v>
      </c>
      <c r="C3686" t="s">
        <v>22</v>
      </c>
      <c r="D3686">
        <v>74</v>
      </c>
      <c r="E3686" t="s">
        <v>39</v>
      </c>
      <c r="F3686">
        <v>0</v>
      </c>
      <c r="G3686">
        <v>3</v>
      </c>
      <c r="H3686" t="s">
        <v>3686</v>
      </c>
      <c r="I3686">
        <v>5242</v>
      </c>
      <c r="J3686">
        <v>0</v>
      </c>
      <c r="K3686">
        <v>24</v>
      </c>
      <c r="L3686" t="s">
        <v>40</v>
      </c>
      <c r="M3686" t="s">
        <v>23</v>
      </c>
      <c r="N3686" t="s">
        <v>23</v>
      </c>
      <c r="O3686" t="s">
        <v>25</v>
      </c>
      <c r="P3686" t="s">
        <v>202</v>
      </c>
      <c r="Q3686" t="s">
        <v>50</v>
      </c>
      <c r="R3686" t="s">
        <v>206</v>
      </c>
      <c r="S3686" t="s">
        <v>8659</v>
      </c>
    </row>
    <row r="3687" spans="1:21">
      <c r="A3687" t="s">
        <v>8660</v>
      </c>
      <c r="B3687" s="1">
        <v>45703</v>
      </c>
      <c r="C3687" t="s">
        <v>33</v>
      </c>
      <c r="D3687">
        <v>67</v>
      </c>
      <c r="E3687" t="s">
        <v>39</v>
      </c>
      <c r="F3687">
        <v>0</v>
      </c>
      <c r="G3687">
        <v>3</v>
      </c>
      <c r="H3687" t="s">
        <v>3686</v>
      </c>
      <c r="I3687">
        <v>3288</v>
      </c>
      <c r="J3687">
        <v>0</v>
      </c>
      <c r="K3687">
        <v>6</v>
      </c>
      <c r="L3687" t="s">
        <v>48</v>
      </c>
      <c r="M3687" t="s">
        <v>23</v>
      </c>
      <c r="N3687" t="s">
        <v>39</v>
      </c>
      <c r="P3687" t="s">
        <v>164</v>
      </c>
      <c r="Q3687" t="s">
        <v>27</v>
      </c>
      <c r="R3687" t="s">
        <v>2874</v>
      </c>
      <c r="S3687" t="s">
        <v>2836</v>
      </c>
    </row>
    <row r="3688" spans="1:21">
      <c r="A3688" t="s">
        <v>8661</v>
      </c>
      <c r="B3688" s="1">
        <v>44045</v>
      </c>
      <c r="C3688" t="s">
        <v>33</v>
      </c>
      <c r="D3688">
        <v>70</v>
      </c>
      <c r="E3688" t="s">
        <v>23</v>
      </c>
      <c r="F3688">
        <v>0</v>
      </c>
      <c r="G3688">
        <v>3</v>
      </c>
      <c r="H3688" t="s">
        <v>3686</v>
      </c>
      <c r="I3688">
        <v>4734</v>
      </c>
      <c r="J3688">
        <v>1</v>
      </c>
      <c r="K3688">
        <v>60</v>
      </c>
      <c r="M3688" t="s">
        <v>23</v>
      </c>
      <c r="N3688" t="s">
        <v>23</v>
      </c>
      <c r="O3688" t="s">
        <v>25</v>
      </c>
      <c r="P3688" t="s">
        <v>164</v>
      </c>
      <c r="Q3688" t="s">
        <v>27</v>
      </c>
      <c r="R3688" t="s">
        <v>7167</v>
      </c>
      <c r="S3688" t="s">
        <v>8662</v>
      </c>
    </row>
    <row r="3689" spans="1:21">
      <c r="A3689" t="s">
        <v>8663</v>
      </c>
      <c r="B3689" s="1">
        <v>44860</v>
      </c>
      <c r="C3689" t="s">
        <v>22</v>
      </c>
      <c r="D3689">
        <v>36</v>
      </c>
      <c r="E3689" t="s">
        <v>23</v>
      </c>
      <c r="F3689">
        <v>0</v>
      </c>
      <c r="G3689">
        <v>3</v>
      </c>
      <c r="H3689" t="s">
        <v>24</v>
      </c>
      <c r="I3689">
        <v>2777</v>
      </c>
      <c r="J3689">
        <v>1</v>
      </c>
      <c r="K3689">
        <v>34</v>
      </c>
      <c r="M3689" t="s">
        <v>23</v>
      </c>
      <c r="N3689" t="s">
        <v>23</v>
      </c>
      <c r="O3689" t="s">
        <v>25</v>
      </c>
      <c r="P3689" t="s">
        <v>26</v>
      </c>
      <c r="Q3689" t="s">
        <v>27</v>
      </c>
      <c r="R3689" t="s">
        <v>2172</v>
      </c>
      <c r="S3689" t="s">
        <v>8664</v>
      </c>
      <c r="T3689" t="s">
        <v>43</v>
      </c>
      <c r="U3689" t="s">
        <v>44</v>
      </c>
    </row>
    <row r="3690" spans="1:21">
      <c r="A3690" t="s">
        <v>8665</v>
      </c>
      <c r="B3690" s="1">
        <v>45344</v>
      </c>
      <c r="C3690" t="s">
        <v>33</v>
      </c>
      <c r="D3690">
        <v>27</v>
      </c>
      <c r="E3690" t="s">
        <v>39</v>
      </c>
      <c r="F3690">
        <v>0</v>
      </c>
      <c r="G3690">
        <v>3</v>
      </c>
      <c r="H3690" t="s">
        <v>24</v>
      </c>
      <c r="I3690">
        <v>3326</v>
      </c>
      <c r="J3690">
        <v>0</v>
      </c>
      <c r="K3690">
        <v>18</v>
      </c>
      <c r="M3690" t="s">
        <v>23</v>
      </c>
      <c r="N3690" t="s">
        <v>23</v>
      </c>
      <c r="O3690" t="s">
        <v>25</v>
      </c>
      <c r="P3690" t="s">
        <v>26</v>
      </c>
      <c r="Q3690" t="s">
        <v>27</v>
      </c>
      <c r="R3690" t="s">
        <v>563</v>
      </c>
      <c r="S3690" t="s">
        <v>8666</v>
      </c>
      <c r="T3690" t="s">
        <v>43</v>
      </c>
      <c r="U3690" t="s">
        <v>44</v>
      </c>
    </row>
    <row r="3691" spans="1:21">
      <c r="A3691" t="s">
        <v>8667</v>
      </c>
      <c r="B3691" s="1">
        <v>45861</v>
      </c>
      <c r="C3691" t="s">
        <v>33</v>
      </c>
      <c r="D3691">
        <v>43</v>
      </c>
      <c r="E3691" t="s">
        <v>39</v>
      </c>
      <c r="F3691">
        <v>0</v>
      </c>
      <c r="G3691">
        <v>3</v>
      </c>
      <c r="H3691" t="s">
        <v>24</v>
      </c>
      <c r="I3691">
        <v>2619</v>
      </c>
      <c r="J3691">
        <v>0</v>
      </c>
      <c r="K3691">
        <v>1</v>
      </c>
      <c r="M3691" t="s">
        <v>23</v>
      </c>
      <c r="N3691" t="s">
        <v>23</v>
      </c>
      <c r="O3691" t="s">
        <v>56</v>
      </c>
      <c r="P3691" t="s">
        <v>26</v>
      </c>
      <c r="Q3691" t="s">
        <v>27</v>
      </c>
      <c r="R3691" t="s">
        <v>3213</v>
      </c>
      <c r="S3691" t="s">
        <v>8668</v>
      </c>
      <c r="T3691" t="s">
        <v>64</v>
      </c>
      <c r="U3691" t="s">
        <v>350</v>
      </c>
    </row>
    <row r="3692" spans="1:21">
      <c r="A3692" t="s">
        <v>8669</v>
      </c>
      <c r="B3692" s="1">
        <v>44032</v>
      </c>
      <c r="C3692" t="s">
        <v>33</v>
      </c>
      <c r="D3692">
        <v>63</v>
      </c>
      <c r="E3692" t="s">
        <v>23</v>
      </c>
      <c r="F3692">
        <v>0</v>
      </c>
      <c r="G3692">
        <v>3</v>
      </c>
      <c r="H3692" t="s">
        <v>24</v>
      </c>
      <c r="I3692">
        <v>5612</v>
      </c>
      <c r="J3692">
        <v>1</v>
      </c>
      <c r="K3692">
        <v>61</v>
      </c>
      <c r="M3692" t="s">
        <v>23</v>
      </c>
      <c r="N3692" t="s">
        <v>23</v>
      </c>
      <c r="O3692" t="s">
        <v>25</v>
      </c>
      <c r="P3692" t="s">
        <v>26</v>
      </c>
      <c r="Q3692" t="s">
        <v>27</v>
      </c>
      <c r="R3692" t="s">
        <v>803</v>
      </c>
      <c r="S3692" t="s">
        <v>8670</v>
      </c>
      <c r="T3692" t="s">
        <v>64</v>
      </c>
      <c r="U3692" t="s">
        <v>73</v>
      </c>
    </row>
    <row r="3693" spans="1:21">
      <c r="A3693" t="s">
        <v>8671</v>
      </c>
      <c r="B3693" s="1">
        <v>45223</v>
      </c>
      <c r="C3693" t="s">
        <v>22</v>
      </c>
      <c r="D3693">
        <v>46</v>
      </c>
      <c r="E3693" t="s">
        <v>39</v>
      </c>
      <c r="F3693">
        <v>0</v>
      </c>
      <c r="G3693">
        <v>3</v>
      </c>
      <c r="H3693" t="s">
        <v>24</v>
      </c>
      <c r="I3693">
        <v>2195</v>
      </c>
      <c r="J3693">
        <v>0</v>
      </c>
      <c r="K3693">
        <v>22</v>
      </c>
      <c r="L3693" t="s">
        <v>97</v>
      </c>
      <c r="M3693" t="s">
        <v>23</v>
      </c>
      <c r="N3693" t="s">
        <v>23</v>
      </c>
      <c r="O3693" t="s">
        <v>56</v>
      </c>
      <c r="P3693" t="s">
        <v>26</v>
      </c>
      <c r="Q3693" t="s">
        <v>27</v>
      </c>
      <c r="R3693" t="s">
        <v>3721</v>
      </c>
      <c r="S3693" t="s">
        <v>8672</v>
      </c>
      <c r="T3693" t="s">
        <v>64</v>
      </c>
      <c r="U3693" t="s">
        <v>1397</v>
      </c>
    </row>
    <row r="3694" spans="1:21">
      <c r="A3694" t="s">
        <v>8673</v>
      </c>
      <c r="B3694" s="1">
        <v>45698</v>
      </c>
      <c r="C3694" t="s">
        <v>22</v>
      </c>
      <c r="D3694">
        <v>53</v>
      </c>
      <c r="E3694" t="s">
        <v>39</v>
      </c>
      <c r="F3694">
        <v>0</v>
      </c>
      <c r="G3694">
        <v>3</v>
      </c>
      <c r="H3694" t="s">
        <v>24</v>
      </c>
      <c r="I3694">
        <v>4539</v>
      </c>
      <c r="J3694">
        <v>0</v>
      </c>
      <c r="K3694">
        <v>6</v>
      </c>
      <c r="M3694" t="s">
        <v>23</v>
      </c>
      <c r="N3694" t="s">
        <v>23</v>
      </c>
      <c r="O3694" t="s">
        <v>25</v>
      </c>
      <c r="P3694" t="s">
        <v>26</v>
      </c>
      <c r="Q3694" t="s">
        <v>27</v>
      </c>
      <c r="R3694" t="s">
        <v>1171</v>
      </c>
      <c r="S3694" t="s">
        <v>8674</v>
      </c>
      <c r="T3694" t="s">
        <v>64</v>
      </c>
      <c r="U3694" t="s">
        <v>73</v>
      </c>
    </row>
    <row r="3695" spans="1:21">
      <c r="A3695" t="s">
        <v>8675</v>
      </c>
      <c r="B3695" s="1">
        <v>44875</v>
      </c>
      <c r="C3695" t="s">
        <v>33</v>
      </c>
      <c r="D3695">
        <v>21</v>
      </c>
      <c r="E3695" t="s">
        <v>23</v>
      </c>
      <c r="F3695">
        <v>0</v>
      </c>
      <c r="G3695">
        <v>3</v>
      </c>
      <c r="H3695" t="s">
        <v>24</v>
      </c>
      <c r="I3695">
        <v>5194</v>
      </c>
      <c r="J3695">
        <v>1</v>
      </c>
      <c r="K3695">
        <v>33</v>
      </c>
      <c r="M3695" t="s">
        <v>23</v>
      </c>
      <c r="N3695" t="s">
        <v>39</v>
      </c>
      <c r="P3695" t="s">
        <v>164</v>
      </c>
      <c r="Q3695" t="s">
        <v>50</v>
      </c>
      <c r="R3695" t="s">
        <v>7623</v>
      </c>
      <c r="S3695" t="s">
        <v>8676</v>
      </c>
      <c r="T3695" t="s">
        <v>59</v>
      </c>
      <c r="U3695" t="s">
        <v>384</v>
      </c>
    </row>
    <row r="3696" spans="1:21">
      <c r="A3696" t="s">
        <v>8677</v>
      </c>
      <c r="B3696" s="1">
        <v>45849</v>
      </c>
      <c r="C3696" t="s">
        <v>33</v>
      </c>
      <c r="D3696">
        <v>49</v>
      </c>
      <c r="E3696" t="s">
        <v>39</v>
      </c>
      <c r="F3696">
        <v>0</v>
      </c>
      <c r="G3696">
        <v>3</v>
      </c>
      <c r="H3696" t="s">
        <v>24</v>
      </c>
      <c r="I3696">
        <v>5764</v>
      </c>
      <c r="J3696">
        <v>0</v>
      </c>
      <c r="K3696">
        <v>1</v>
      </c>
      <c r="M3696" t="s">
        <v>23</v>
      </c>
      <c r="N3696" t="s">
        <v>23</v>
      </c>
      <c r="O3696" t="s">
        <v>25</v>
      </c>
      <c r="P3696" t="s">
        <v>26</v>
      </c>
      <c r="Q3696" t="s">
        <v>27</v>
      </c>
      <c r="R3696" t="s">
        <v>147</v>
      </c>
      <c r="S3696" t="s">
        <v>8678</v>
      </c>
      <c r="T3696" t="s">
        <v>59</v>
      </c>
      <c r="U3696" t="s">
        <v>140</v>
      </c>
    </row>
    <row r="3697" spans="1:21">
      <c r="A3697" t="s">
        <v>8679</v>
      </c>
      <c r="B3697" s="1">
        <v>45842</v>
      </c>
      <c r="C3697" t="s">
        <v>22</v>
      </c>
      <c r="D3697">
        <v>27</v>
      </c>
      <c r="E3697" t="s">
        <v>39</v>
      </c>
      <c r="F3697">
        <v>0</v>
      </c>
      <c r="G3697">
        <v>3</v>
      </c>
      <c r="H3697" t="s">
        <v>24</v>
      </c>
      <c r="I3697">
        <v>4884</v>
      </c>
      <c r="J3697">
        <v>0</v>
      </c>
      <c r="K3697">
        <v>1</v>
      </c>
      <c r="L3697" t="s">
        <v>48</v>
      </c>
      <c r="M3697" t="s">
        <v>23</v>
      </c>
      <c r="N3697" t="s">
        <v>23</v>
      </c>
      <c r="O3697" t="s">
        <v>49</v>
      </c>
      <c r="P3697" t="s">
        <v>26</v>
      </c>
      <c r="Q3697" t="s">
        <v>27</v>
      </c>
      <c r="R3697" t="s">
        <v>404</v>
      </c>
      <c r="S3697" t="s">
        <v>8680</v>
      </c>
      <c r="T3697" t="s">
        <v>43</v>
      </c>
      <c r="U3697" t="s">
        <v>44</v>
      </c>
    </row>
    <row r="3698" spans="1:21">
      <c r="A3698" t="s">
        <v>8681</v>
      </c>
      <c r="B3698" s="1">
        <v>45864</v>
      </c>
      <c r="C3698" t="s">
        <v>22</v>
      </c>
      <c r="D3698">
        <v>19</v>
      </c>
      <c r="E3698" t="s">
        <v>39</v>
      </c>
      <c r="F3698">
        <v>0</v>
      </c>
      <c r="G3698">
        <v>3</v>
      </c>
      <c r="H3698" t="s">
        <v>3751</v>
      </c>
      <c r="I3698">
        <v>2710</v>
      </c>
      <c r="J3698">
        <v>0</v>
      </c>
      <c r="K3698">
        <v>1</v>
      </c>
      <c r="L3698" t="s">
        <v>48</v>
      </c>
      <c r="M3698" t="s">
        <v>23</v>
      </c>
      <c r="N3698" t="s">
        <v>39</v>
      </c>
      <c r="P3698" t="s">
        <v>26</v>
      </c>
      <c r="Q3698" t="s">
        <v>50</v>
      </c>
      <c r="R3698" t="s">
        <v>395</v>
      </c>
      <c r="S3698" t="s">
        <v>6877</v>
      </c>
    </row>
    <row r="3699" spans="1:21">
      <c r="A3699" t="s">
        <v>8682</v>
      </c>
      <c r="B3699" s="1">
        <v>44917</v>
      </c>
      <c r="C3699" t="s">
        <v>33</v>
      </c>
      <c r="D3699">
        <v>61</v>
      </c>
      <c r="E3699" t="s">
        <v>39</v>
      </c>
      <c r="F3699">
        <v>0</v>
      </c>
      <c r="G3699">
        <v>3</v>
      </c>
      <c r="H3699" t="s">
        <v>3686</v>
      </c>
      <c r="I3699">
        <v>5358</v>
      </c>
      <c r="J3699">
        <v>0</v>
      </c>
      <c r="K3699">
        <v>32</v>
      </c>
      <c r="L3699" t="s">
        <v>40</v>
      </c>
      <c r="M3699" t="s">
        <v>23</v>
      </c>
      <c r="N3699" t="s">
        <v>39</v>
      </c>
      <c r="P3699" t="s">
        <v>202</v>
      </c>
      <c r="Q3699" t="s">
        <v>27</v>
      </c>
      <c r="R3699" t="s">
        <v>1922</v>
      </c>
      <c r="S3699" t="s">
        <v>8683</v>
      </c>
    </row>
    <row r="3700" spans="1:21">
      <c r="A3700" t="s">
        <v>8684</v>
      </c>
      <c r="B3700" s="1">
        <v>43816</v>
      </c>
      <c r="C3700" t="s">
        <v>33</v>
      </c>
      <c r="D3700">
        <v>49</v>
      </c>
      <c r="E3700" t="s">
        <v>23</v>
      </c>
      <c r="F3700">
        <v>0</v>
      </c>
      <c r="G3700">
        <v>3</v>
      </c>
      <c r="H3700" t="s">
        <v>3686</v>
      </c>
      <c r="I3700">
        <v>5160</v>
      </c>
      <c r="J3700">
        <v>9</v>
      </c>
      <c r="K3700">
        <v>68</v>
      </c>
      <c r="M3700" t="s">
        <v>23</v>
      </c>
      <c r="N3700" t="s">
        <v>23</v>
      </c>
      <c r="O3700" t="s">
        <v>56</v>
      </c>
      <c r="P3700" t="s">
        <v>202</v>
      </c>
      <c r="Q3700" t="s">
        <v>27</v>
      </c>
      <c r="R3700" t="s">
        <v>221</v>
      </c>
      <c r="S3700" t="s">
        <v>8685</v>
      </c>
    </row>
    <row r="3701" spans="1:21">
      <c r="A3701" t="s">
        <v>8686</v>
      </c>
      <c r="B3701" s="1">
        <v>45158</v>
      </c>
      <c r="C3701" t="s">
        <v>33</v>
      </c>
      <c r="D3701">
        <v>54</v>
      </c>
      <c r="E3701" t="s">
        <v>23</v>
      </c>
      <c r="F3701">
        <v>0</v>
      </c>
      <c r="G3701">
        <v>3</v>
      </c>
      <c r="H3701" t="s">
        <v>3686</v>
      </c>
      <c r="I3701">
        <v>2506</v>
      </c>
      <c r="J3701">
        <v>4</v>
      </c>
      <c r="K3701">
        <v>24</v>
      </c>
      <c r="M3701" t="s">
        <v>23</v>
      </c>
      <c r="N3701" t="s">
        <v>23</v>
      </c>
      <c r="O3701" t="s">
        <v>49</v>
      </c>
      <c r="P3701" t="s">
        <v>202</v>
      </c>
      <c r="Q3701" t="s">
        <v>27</v>
      </c>
      <c r="R3701" t="s">
        <v>8687</v>
      </c>
      <c r="S3701" t="s">
        <v>8688</v>
      </c>
    </row>
    <row r="3702" spans="1:21">
      <c r="A3702" t="s">
        <v>8689</v>
      </c>
      <c r="B3702" s="1">
        <v>45085</v>
      </c>
      <c r="C3702" t="s">
        <v>22</v>
      </c>
      <c r="D3702">
        <v>63</v>
      </c>
      <c r="E3702" t="s">
        <v>39</v>
      </c>
      <c r="F3702">
        <v>0</v>
      </c>
      <c r="G3702">
        <v>3</v>
      </c>
      <c r="H3702" t="s">
        <v>3686</v>
      </c>
      <c r="I3702">
        <v>5823</v>
      </c>
      <c r="J3702">
        <v>0</v>
      </c>
      <c r="K3702">
        <v>26</v>
      </c>
      <c r="L3702" t="s">
        <v>40</v>
      </c>
      <c r="M3702" t="s">
        <v>23</v>
      </c>
      <c r="N3702" t="s">
        <v>39</v>
      </c>
      <c r="P3702" t="s">
        <v>202</v>
      </c>
      <c r="Q3702" t="s">
        <v>50</v>
      </c>
      <c r="R3702" t="s">
        <v>1080</v>
      </c>
      <c r="S3702" t="s">
        <v>8690</v>
      </c>
    </row>
    <row r="3703" spans="1:21">
      <c r="A3703" t="s">
        <v>8691</v>
      </c>
      <c r="B3703" s="1">
        <v>45150</v>
      </c>
      <c r="C3703" t="s">
        <v>22</v>
      </c>
      <c r="D3703">
        <v>36</v>
      </c>
      <c r="E3703" t="s">
        <v>23</v>
      </c>
      <c r="F3703">
        <v>0</v>
      </c>
      <c r="G3703">
        <v>3</v>
      </c>
      <c r="H3703" t="s">
        <v>3686</v>
      </c>
      <c r="I3703">
        <v>5436</v>
      </c>
      <c r="J3703">
        <v>2</v>
      </c>
      <c r="K3703">
        <v>24</v>
      </c>
      <c r="M3703" t="s">
        <v>23</v>
      </c>
      <c r="N3703" t="s">
        <v>23</v>
      </c>
      <c r="O3703" t="s">
        <v>25</v>
      </c>
      <c r="P3703" t="s">
        <v>26</v>
      </c>
      <c r="Q3703" t="s">
        <v>27</v>
      </c>
      <c r="R3703" t="s">
        <v>1297</v>
      </c>
      <c r="S3703" t="s">
        <v>8692</v>
      </c>
    </row>
    <row r="3704" spans="1:21">
      <c r="A3704" t="s">
        <v>8693</v>
      </c>
      <c r="B3704" s="1">
        <v>44986</v>
      </c>
      <c r="C3704" t="s">
        <v>22</v>
      </c>
      <c r="D3704">
        <v>30</v>
      </c>
      <c r="E3704" t="s">
        <v>39</v>
      </c>
      <c r="F3704">
        <v>0</v>
      </c>
      <c r="G3704">
        <v>3</v>
      </c>
      <c r="H3704" t="s">
        <v>3686</v>
      </c>
      <c r="I3704">
        <v>4422</v>
      </c>
      <c r="J3704">
        <v>0</v>
      </c>
      <c r="K3704">
        <v>29</v>
      </c>
      <c r="M3704" t="s">
        <v>23</v>
      </c>
      <c r="N3704" t="s">
        <v>23</v>
      </c>
      <c r="O3704" t="s">
        <v>56</v>
      </c>
      <c r="P3704" t="s">
        <v>202</v>
      </c>
      <c r="Q3704" t="s">
        <v>27</v>
      </c>
      <c r="R3704" t="s">
        <v>2278</v>
      </c>
      <c r="S3704" t="s">
        <v>8694</v>
      </c>
    </row>
    <row r="3705" spans="1:21">
      <c r="A3705" t="s">
        <v>8695</v>
      </c>
      <c r="B3705" s="1">
        <v>43856</v>
      </c>
      <c r="C3705" t="s">
        <v>22</v>
      </c>
      <c r="D3705">
        <v>39</v>
      </c>
      <c r="E3705" t="s">
        <v>23</v>
      </c>
      <c r="F3705">
        <v>0</v>
      </c>
      <c r="G3705">
        <v>3</v>
      </c>
      <c r="H3705" t="s">
        <v>3686</v>
      </c>
      <c r="I3705">
        <v>6395</v>
      </c>
      <c r="J3705">
        <v>10</v>
      </c>
      <c r="K3705">
        <v>67</v>
      </c>
      <c r="M3705" t="s">
        <v>39</v>
      </c>
      <c r="N3705" t="s">
        <v>23</v>
      </c>
      <c r="O3705" t="s">
        <v>49</v>
      </c>
      <c r="P3705" t="s">
        <v>164</v>
      </c>
      <c r="Q3705" t="s">
        <v>27</v>
      </c>
      <c r="R3705" t="s">
        <v>4825</v>
      </c>
      <c r="S3705" t="s">
        <v>8696</v>
      </c>
    </row>
    <row r="3706" spans="1:21">
      <c r="A3706" t="s">
        <v>8697</v>
      </c>
      <c r="B3706" s="1">
        <v>44250</v>
      </c>
      <c r="C3706" t="s">
        <v>22</v>
      </c>
      <c r="D3706">
        <v>49</v>
      </c>
      <c r="E3706" t="s">
        <v>23</v>
      </c>
      <c r="F3706">
        <v>0</v>
      </c>
      <c r="G3706">
        <v>3</v>
      </c>
      <c r="H3706" t="s">
        <v>3686</v>
      </c>
      <c r="I3706">
        <v>5276</v>
      </c>
      <c r="J3706">
        <v>3</v>
      </c>
      <c r="K3706">
        <v>54</v>
      </c>
      <c r="M3706" t="s">
        <v>23</v>
      </c>
      <c r="N3706" t="s">
        <v>23</v>
      </c>
      <c r="O3706" t="s">
        <v>49</v>
      </c>
      <c r="P3706" t="s">
        <v>202</v>
      </c>
      <c r="Q3706" t="s">
        <v>27</v>
      </c>
      <c r="R3706" t="s">
        <v>2483</v>
      </c>
      <c r="S3706" t="s">
        <v>8698</v>
      </c>
    </row>
    <row r="3707" spans="1:21">
      <c r="A3707" t="s">
        <v>8699</v>
      </c>
      <c r="B3707" s="1">
        <v>43805</v>
      </c>
      <c r="C3707" t="s">
        <v>33</v>
      </c>
      <c r="D3707">
        <v>46</v>
      </c>
      <c r="E3707" t="s">
        <v>23</v>
      </c>
      <c r="F3707">
        <v>0</v>
      </c>
      <c r="G3707">
        <v>3</v>
      </c>
      <c r="H3707" t="s">
        <v>3686</v>
      </c>
      <c r="I3707">
        <v>5782</v>
      </c>
      <c r="J3707">
        <v>8</v>
      </c>
      <c r="K3707">
        <v>68</v>
      </c>
      <c r="L3707" t="s">
        <v>316</v>
      </c>
      <c r="M3707" t="s">
        <v>23</v>
      </c>
      <c r="N3707" t="s">
        <v>23</v>
      </c>
      <c r="O3707" t="s">
        <v>25</v>
      </c>
      <c r="P3707" t="s">
        <v>164</v>
      </c>
      <c r="Q3707" t="s">
        <v>27</v>
      </c>
      <c r="R3707" t="s">
        <v>8700</v>
      </c>
      <c r="S3707" t="s">
        <v>8701</v>
      </c>
    </row>
    <row r="3708" spans="1:21">
      <c r="A3708" t="s">
        <v>8702</v>
      </c>
      <c r="B3708" s="1">
        <v>45824</v>
      </c>
      <c r="C3708" t="s">
        <v>22</v>
      </c>
      <c r="D3708">
        <v>42</v>
      </c>
      <c r="E3708" t="s">
        <v>39</v>
      </c>
      <c r="F3708">
        <v>2</v>
      </c>
      <c r="G3708">
        <v>3</v>
      </c>
      <c r="H3708" t="s">
        <v>3751</v>
      </c>
      <c r="I3708">
        <v>3000</v>
      </c>
      <c r="J3708">
        <v>0</v>
      </c>
      <c r="K3708">
        <v>2</v>
      </c>
      <c r="M3708" t="s">
        <v>23</v>
      </c>
      <c r="N3708" t="s">
        <v>39</v>
      </c>
      <c r="P3708" t="s">
        <v>26</v>
      </c>
      <c r="Q3708" t="s">
        <v>84</v>
      </c>
      <c r="R3708" t="s">
        <v>4083</v>
      </c>
      <c r="S3708" t="s">
        <v>8703</v>
      </c>
    </row>
    <row r="3709" spans="1:21">
      <c r="A3709" t="s">
        <v>8704</v>
      </c>
      <c r="B3709" s="1">
        <v>43810</v>
      </c>
      <c r="C3709" t="s">
        <v>33</v>
      </c>
      <c r="D3709">
        <v>45</v>
      </c>
      <c r="E3709" t="s">
        <v>23</v>
      </c>
      <c r="F3709">
        <v>0</v>
      </c>
      <c r="G3709">
        <v>3</v>
      </c>
      <c r="H3709" t="s">
        <v>3686</v>
      </c>
      <c r="I3709">
        <v>4113</v>
      </c>
      <c r="J3709">
        <v>10</v>
      </c>
      <c r="K3709">
        <v>68</v>
      </c>
      <c r="L3709" t="s">
        <v>316</v>
      </c>
      <c r="M3709" t="s">
        <v>23</v>
      </c>
      <c r="N3709" t="s">
        <v>23</v>
      </c>
      <c r="O3709" t="s">
        <v>49</v>
      </c>
      <c r="P3709" t="s">
        <v>164</v>
      </c>
      <c r="Q3709" t="s">
        <v>27</v>
      </c>
      <c r="R3709" t="s">
        <v>1474</v>
      </c>
      <c r="S3709" t="s">
        <v>8705</v>
      </c>
    </row>
    <row r="3710" spans="1:21">
      <c r="A3710" t="s">
        <v>8706</v>
      </c>
      <c r="B3710" s="1">
        <v>44118</v>
      </c>
      <c r="C3710" t="s">
        <v>33</v>
      </c>
      <c r="D3710">
        <v>49</v>
      </c>
      <c r="E3710" t="s">
        <v>23</v>
      </c>
      <c r="F3710">
        <v>0</v>
      </c>
      <c r="G3710">
        <v>3</v>
      </c>
      <c r="H3710" t="s">
        <v>3686</v>
      </c>
      <c r="I3710">
        <v>6166</v>
      </c>
      <c r="J3710">
        <v>1</v>
      </c>
      <c r="K3710">
        <v>58</v>
      </c>
      <c r="M3710" t="s">
        <v>23</v>
      </c>
      <c r="N3710" t="s">
        <v>23</v>
      </c>
      <c r="O3710" t="s">
        <v>25</v>
      </c>
      <c r="P3710" t="s">
        <v>202</v>
      </c>
      <c r="Q3710" t="s">
        <v>27</v>
      </c>
      <c r="R3710" t="s">
        <v>3396</v>
      </c>
      <c r="S3710" t="s">
        <v>8707</v>
      </c>
    </row>
    <row r="3711" spans="1:21">
      <c r="A3711" t="s">
        <v>8708</v>
      </c>
      <c r="B3711" s="1">
        <v>44504</v>
      </c>
      <c r="C3711" t="s">
        <v>33</v>
      </c>
      <c r="D3711">
        <v>51</v>
      </c>
      <c r="E3711" t="s">
        <v>23</v>
      </c>
      <c r="F3711">
        <v>2</v>
      </c>
      <c r="G3711">
        <v>3</v>
      </c>
      <c r="H3711" t="s">
        <v>3686</v>
      </c>
      <c r="I3711">
        <v>3111</v>
      </c>
      <c r="J3711">
        <v>9</v>
      </c>
      <c r="K3711">
        <v>45</v>
      </c>
      <c r="L3711" t="s">
        <v>142</v>
      </c>
      <c r="M3711" t="s">
        <v>23</v>
      </c>
      <c r="N3711" t="s">
        <v>23</v>
      </c>
      <c r="O3711" t="s">
        <v>49</v>
      </c>
      <c r="P3711" t="s">
        <v>26</v>
      </c>
      <c r="Q3711" t="s">
        <v>50</v>
      </c>
      <c r="R3711" t="s">
        <v>3518</v>
      </c>
      <c r="S3711" t="s">
        <v>8709</v>
      </c>
    </row>
    <row r="3712" spans="1:21">
      <c r="A3712" t="s">
        <v>8710</v>
      </c>
      <c r="B3712" s="1">
        <v>45831</v>
      </c>
      <c r="C3712" t="s">
        <v>22</v>
      </c>
      <c r="D3712">
        <v>32</v>
      </c>
      <c r="E3712" t="s">
        <v>39</v>
      </c>
      <c r="F3712">
        <v>0</v>
      </c>
      <c r="G3712">
        <v>3</v>
      </c>
      <c r="H3712" t="s">
        <v>3751</v>
      </c>
      <c r="I3712">
        <v>5753</v>
      </c>
      <c r="J3712">
        <v>0</v>
      </c>
      <c r="K3712">
        <v>2</v>
      </c>
      <c r="M3712" t="s">
        <v>23</v>
      </c>
      <c r="N3712" t="s">
        <v>23</v>
      </c>
      <c r="O3712" t="s">
        <v>49</v>
      </c>
      <c r="P3712" t="s">
        <v>26</v>
      </c>
      <c r="Q3712" t="s">
        <v>50</v>
      </c>
      <c r="R3712" t="s">
        <v>509</v>
      </c>
      <c r="S3712" t="s">
        <v>8711</v>
      </c>
    </row>
    <row r="3713" spans="1:21">
      <c r="A3713" t="s">
        <v>8712</v>
      </c>
      <c r="B3713" s="1">
        <v>44779</v>
      </c>
      <c r="C3713" t="s">
        <v>33</v>
      </c>
      <c r="D3713">
        <v>23</v>
      </c>
      <c r="E3713" t="s">
        <v>23</v>
      </c>
      <c r="F3713">
        <v>2</v>
      </c>
      <c r="G3713">
        <v>3</v>
      </c>
      <c r="H3713" t="s">
        <v>3686</v>
      </c>
      <c r="I3713">
        <v>3570</v>
      </c>
      <c r="J3713">
        <v>7</v>
      </c>
      <c r="K3713">
        <v>36</v>
      </c>
      <c r="M3713" t="s">
        <v>23</v>
      </c>
      <c r="N3713" t="s">
        <v>23</v>
      </c>
      <c r="O3713" t="s">
        <v>56</v>
      </c>
      <c r="P3713" t="s">
        <v>164</v>
      </c>
      <c r="Q3713" t="s">
        <v>50</v>
      </c>
      <c r="R3713" t="s">
        <v>5268</v>
      </c>
      <c r="S3713" t="s">
        <v>8713</v>
      </c>
    </row>
    <row r="3714" spans="1:21">
      <c r="A3714" t="s">
        <v>8714</v>
      </c>
      <c r="B3714" s="1">
        <v>45241</v>
      </c>
      <c r="C3714" t="s">
        <v>22</v>
      </c>
      <c r="D3714">
        <v>60</v>
      </c>
      <c r="E3714" t="s">
        <v>39</v>
      </c>
      <c r="F3714">
        <v>0</v>
      </c>
      <c r="G3714">
        <v>3</v>
      </c>
      <c r="H3714" t="s">
        <v>3686</v>
      </c>
      <c r="I3714">
        <v>4520</v>
      </c>
      <c r="J3714">
        <v>0</v>
      </c>
      <c r="K3714">
        <v>21</v>
      </c>
      <c r="L3714" t="s">
        <v>97</v>
      </c>
      <c r="M3714" t="s">
        <v>23</v>
      </c>
      <c r="N3714" t="s">
        <v>23</v>
      </c>
      <c r="O3714" t="s">
        <v>25</v>
      </c>
      <c r="P3714" t="s">
        <v>26</v>
      </c>
      <c r="Q3714" t="s">
        <v>50</v>
      </c>
      <c r="R3714" t="s">
        <v>1641</v>
      </c>
      <c r="S3714" t="s">
        <v>8715</v>
      </c>
    </row>
    <row r="3715" spans="1:21">
      <c r="A3715" t="s">
        <v>8716</v>
      </c>
      <c r="B3715" s="1">
        <v>44022</v>
      </c>
      <c r="C3715" t="s">
        <v>22</v>
      </c>
      <c r="D3715">
        <v>42</v>
      </c>
      <c r="E3715" t="s">
        <v>23</v>
      </c>
      <c r="F3715">
        <v>3</v>
      </c>
      <c r="G3715">
        <v>3</v>
      </c>
      <c r="H3715" t="s">
        <v>3686</v>
      </c>
      <c r="I3715">
        <v>5897</v>
      </c>
      <c r="J3715">
        <v>7</v>
      </c>
      <c r="K3715">
        <v>61</v>
      </c>
      <c r="L3715" t="s">
        <v>142</v>
      </c>
      <c r="M3715" t="s">
        <v>23</v>
      </c>
      <c r="N3715" t="s">
        <v>39</v>
      </c>
      <c r="P3715" t="s">
        <v>202</v>
      </c>
      <c r="Q3715" t="s">
        <v>50</v>
      </c>
      <c r="R3715" t="s">
        <v>4083</v>
      </c>
      <c r="S3715" t="s">
        <v>8717</v>
      </c>
    </row>
    <row r="3716" spans="1:21">
      <c r="A3716" t="s">
        <v>8718</v>
      </c>
      <c r="B3716" s="1">
        <v>45697</v>
      </c>
      <c r="C3716" t="s">
        <v>33</v>
      </c>
      <c r="D3716">
        <v>40</v>
      </c>
      <c r="E3716" t="s">
        <v>39</v>
      </c>
      <c r="F3716">
        <v>0</v>
      </c>
      <c r="G3716">
        <v>3</v>
      </c>
      <c r="H3716" t="s">
        <v>3686</v>
      </c>
      <c r="I3716">
        <v>5554</v>
      </c>
      <c r="J3716">
        <v>0</v>
      </c>
      <c r="K3716">
        <v>6</v>
      </c>
      <c r="M3716" t="s">
        <v>23</v>
      </c>
      <c r="N3716" t="s">
        <v>39</v>
      </c>
      <c r="P3716" t="s">
        <v>26</v>
      </c>
      <c r="Q3716" t="s">
        <v>50</v>
      </c>
      <c r="R3716" t="s">
        <v>431</v>
      </c>
      <c r="S3716" t="s">
        <v>8719</v>
      </c>
    </row>
    <row r="3717" spans="1:21">
      <c r="A3717" t="s">
        <v>8720</v>
      </c>
      <c r="B3717" s="1">
        <v>44994</v>
      </c>
      <c r="C3717" t="s">
        <v>33</v>
      </c>
      <c r="D3717">
        <v>44</v>
      </c>
      <c r="E3717" t="s">
        <v>23</v>
      </c>
      <c r="F3717">
        <v>0</v>
      </c>
      <c r="G3717">
        <v>3</v>
      </c>
      <c r="H3717" t="s">
        <v>3686</v>
      </c>
      <c r="I3717">
        <v>5758</v>
      </c>
      <c r="J3717">
        <v>6</v>
      </c>
      <c r="K3717">
        <v>29</v>
      </c>
      <c r="L3717" t="s">
        <v>40</v>
      </c>
      <c r="M3717" t="s">
        <v>23</v>
      </c>
      <c r="N3717" t="s">
        <v>39</v>
      </c>
      <c r="P3717" t="s">
        <v>164</v>
      </c>
      <c r="Q3717" t="s">
        <v>50</v>
      </c>
      <c r="R3717" t="s">
        <v>3634</v>
      </c>
      <c r="S3717" t="s">
        <v>8721</v>
      </c>
    </row>
    <row r="3718" spans="1:21">
      <c r="A3718" t="s">
        <v>8722</v>
      </c>
      <c r="B3718" s="1">
        <v>43914</v>
      </c>
      <c r="C3718" t="s">
        <v>33</v>
      </c>
      <c r="D3718">
        <v>47</v>
      </c>
      <c r="E3718" t="s">
        <v>39</v>
      </c>
      <c r="F3718">
        <v>0</v>
      </c>
      <c r="G3718">
        <v>3</v>
      </c>
      <c r="H3718" t="s">
        <v>3686</v>
      </c>
      <c r="I3718">
        <v>6421</v>
      </c>
      <c r="J3718">
        <v>0</v>
      </c>
      <c r="K3718">
        <v>65</v>
      </c>
      <c r="M3718" t="s">
        <v>23</v>
      </c>
      <c r="N3718" t="s">
        <v>23</v>
      </c>
      <c r="O3718" t="s">
        <v>25</v>
      </c>
      <c r="P3718" t="s">
        <v>202</v>
      </c>
      <c r="Q3718" t="s">
        <v>27</v>
      </c>
      <c r="R3718" t="s">
        <v>3410</v>
      </c>
      <c r="S3718" t="s">
        <v>8723</v>
      </c>
    </row>
    <row r="3719" spans="1:21">
      <c r="A3719" t="s">
        <v>8724</v>
      </c>
      <c r="B3719" s="1">
        <v>44760</v>
      </c>
      <c r="C3719" t="s">
        <v>22</v>
      </c>
      <c r="D3719">
        <v>45</v>
      </c>
      <c r="E3719" t="s">
        <v>39</v>
      </c>
      <c r="F3719">
        <v>1</v>
      </c>
      <c r="G3719">
        <v>3</v>
      </c>
      <c r="H3719" t="s">
        <v>3686</v>
      </c>
      <c r="I3719">
        <v>5447</v>
      </c>
      <c r="J3719">
        <v>0</v>
      </c>
      <c r="K3719">
        <v>37</v>
      </c>
      <c r="M3719" t="s">
        <v>23</v>
      </c>
      <c r="N3719" t="s">
        <v>23</v>
      </c>
      <c r="O3719" t="s">
        <v>56</v>
      </c>
      <c r="P3719" t="s">
        <v>164</v>
      </c>
      <c r="Q3719" t="s">
        <v>50</v>
      </c>
      <c r="R3719" t="s">
        <v>3071</v>
      </c>
      <c r="S3719" t="s">
        <v>8725</v>
      </c>
    </row>
    <row r="3720" spans="1:21">
      <c r="A3720" t="s">
        <v>8726</v>
      </c>
      <c r="B3720" s="1">
        <v>45421</v>
      </c>
      <c r="C3720" t="s">
        <v>33</v>
      </c>
      <c r="D3720">
        <v>54</v>
      </c>
      <c r="E3720" t="s">
        <v>39</v>
      </c>
      <c r="F3720">
        <v>0</v>
      </c>
      <c r="G3720">
        <v>3</v>
      </c>
      <c r="H3720" t="s">
        <v>3686</v>
      </c>
      <c r="I3720">
        <v>4521</v>
      </c>
      <c r="J3720">
        <v>0</v>
      </c>
      <c r="K3720">
        <v>15</v>
      </c>
      <c r="M3720" t="s">
        <v>23</v>
      </c>
      <c r="N3720" t="s">
        <v>23</v>
      </c>
      <c r="O3720" t="s">
        <v>25</v>
      </c>
      <c r="P3720" t="s">
        <v>26</v>
      </c>
      <c r="Q3720" t="s">
        <v>50</v>
      </c>
      <c r="R3720" t="s">
        <v>179</v>
      </c>
      <c r="S3720" t="s">
        <v>8727</v>
      </c>
    </row>
    <row r="3721" spans="1:21">
      <c r="A3721" t="s">
        <v>8728</v>
      </c>
      <c r="B3721" s="1">
        <v>45081</v>
      </c>
      <c r="C3721" t="s">
        <v>33</v>
      </c>
      <c r="D3721">
        <v>19</v>
      </c>
      <c r="E3721" t="s">
        <v>39</v>
      </c>
      <c r="F3721">
        <v>0</v>
      </c>
      <c r="G3721">
        <v>3</v>
      </c>
      <c r="H3721" t="s">
        <v>3686</v>
      </c>
      <c r="I3721">
        <v>5689</v>
      </c>
      <c r="J3721">
        <v>0</v>
      </c>
      <c r="K3721">
        <v>26</v>
      </c>
      <c r="L3721" t="s">
        <v>40</v>
      </c>
      <c r="M3721" t="s">
        <v>23</v>
      </c>
      <c r="N3721" t="s">
        <v>23</v>
      </c>
      <c r="O3721" t="s">
        <v>25</v>
      </c>
      <c r="P3721" t="s">
        <v>202</v>
      </c>
      <c r="Q3721" t="s">
        <v>50</v>
      </c>
      <c r="R3721" t="s">
        <v>2743</v>
      </c>
      <c r="S3721" t="s">
        <v>8729</v>
      </c>
    </row>
    <row r="3722" spans="1:21">
      <c r="A3722" t="s">
        <v>8730</v>
      </c>
      <c r="B3722" s="1">
        <v>44701</v>
      </c>
      <c r="C3722" t="s">
        <v>33</v>
      </c>
      <c r="D3722">
        <v>37</v>
      </c>
      <c r="E3722" t="s">
        <v>39</v>
      </c>
      <c r="F3722">
        <v>0</v>
      </c>
      <c r="G3722">
        <v>3</v>
      </c>
      <c r="H3722" t="s">
        <v>3686</v>
      </c>
      <c r="I3722">
        <v>3424</v>
      </c>
      <c r="J3722">
        <v>0</v>
      </c>
      <c r="K3722">
        <v>39</v>
      </c>
      <c r="M3722" t="s">
        <v>39</v>
      </c>
      <c r="N3722" t="s">
        <v>23</v>
      </c>
      <c r="O3722" t="s">
        <v>49</v>
      </c>
      <c r="P3722" t="s">
        <v>202</v>
      </c>
      <c r="Q3722" t="s">
        <v>27</v>
      </c>
      <c r="R3722" t="s">
        <v>3607</v>
      </c>
      <c r="S3722" t="s">
        <v>8731</v>
      </c>
    </row>
    <row r="3723" spans="1:21">
      <c r="A3723" t="s">
        <v>8732</v>
      </c>
      <c r="B3723" s="1">
        <v>44211</v>
      </c>
      <c r="C3723" t="s">
        <v>33</v>
      </c>
      <c r="D3723">
        <v>20</v>
      </c>
      <c r="E3723" t="s">
        <v>23</v>
      </c>
      <c r="F3723">
        <v>0</v>
      </c>
      <c r="G3723">
        <v>3</v>
      </c>
      <c r="H3723" t="s">
        <v>3686</v>
      </c>
      <c r="I3723">
        <v>4712</v>
      </c>
      <c r="J3723">
        <v>8</v>
      </c>
      <c r="K3723">
        <v>55</v>
      </c>
      <c r="L3723" t="s">
        <v>142</v>
      </c>
      <c r="M3723" t="s">
        <v>23</v>
      </c>
      <c r="N3723" t="s">
        <v>23</v>
      </c>
      <c r="O3723" t="s">
        <v>49</v>
      </c>
      <c r="P3723" t="s">
        <v>202</v>
      </c>
      <c r="Q3723" t="s">
        <v>27</v>
      </c>
      <c r="R3723" t="s">
        <v>129</v>
      </c>
      <c r="S3723" t="s">
        <v>8733</v>
      </c>
    </row>
    <row r="3724" spans="1:21">
      <c r="A3724" t="s">
        <v>8734</v>
      </c>
      <c r="B3724" s="1">
        <v>43693</v>
      </c>
      <c r="C3724" t="s">
        <v>22</v>
      </c>
      <c r="D3724">
        <v>22</v>
      </c>
      <c r="E3724" t="s">
        <v>23</v>
      </c>
      <c r="F3724">
        <v>3</v>
      </c>
      <c r="G3724">
        <v>3</v>
      </c>
      <c r="H3724" t="s">
        <v>3686</v>
      </c>
      <c r="I3724">
        <v>4237</v>
      </c>
      <c r="J3724">
        <v>8</v>
      </c>
      <c r="K3724">
        <v>72</v>
      </c>
      <c r="M3724" t="s">
        <v>23</v>
      </c>
      <c r="N3724" t="s">
        <v>23</v>
      </c>
      <c r="O3724" t="s">
        <v>49</v>
      </c>
      <c r="P3724" t="s">
        <v>164</v>
      </c>
      <c r="Q3724" t="s">
        <v>50</v>
      </c>
      <c r="R3724" t="s">
        <v>1402</v>
      </c>
      <c r="S3724" t="s">
        <v>8735</v>
      </c>
    </row>
    <row r="3725" spans="1:21">
      <c r="A3725" t="s">
        <v>8736</v>
      </c>
      <c r="B3725" s="1">
        <v>44063</v>
      </c>
      <c r="C3725" t="s">
        <v>33</v>
      </c>
      <c r="D3725">
        <v>39</v>
      </c>
      <c r="E3725" t="s">
        <v>23</v>
      </c>
      <c r="F3725">
        <v>3</v>
      </c>
      <c r="G3725">
        <v>3</v>
      </c>
      <c r="H3725" t="s">
        <v>3686</v>
      </c>
      <c r="I3725">
        <v>6307</v>
      </c>
      <c r="J3725">
        <v>2</v>
      </c>
      <c r="K3725">
        <v>60</v>
      </c>
      <c r="M3725" t="s">
        <v>39</v>
      </c>
      <c r="N3725" t="s">
        <v>23</v>
      </c>
      <c r="O3725" t="s">
        <v>56</v>
      </c>
      <c r="P3725" t="s">
        <v>26</v>
      </c>
      <c r="Q3725" t="s">
        <v>27</v>
      </c>
      <c r="R3725" t="s">
        <v>806</v>
      </c>
      <c r="S3725" t="s">
        <v>8737</v>
      </c>
    </row>
    <row r="3726" spans="1:21">
      <c r="A3726" t="s">
        <v>8738</v>
      </c>
      <c r="B3726" s="1">
        <v>45070</v>
      </c>
      <c r="C3726" t="s">
        <v>22</v>
      </c>
      <c r="D3726">
        <v>59</v>
      </c>
      <c r="E3726" t="s">
        <v>39</v>
      </c>
      <c r="F3726">
        <v>0</v>
      </c>
      <c r="G3726">
        <v>3</v>
      </c>
      <c r="H3726" t="s">
        <v>3686</v>
      </c>
      <c r="I3726">
        <v>5578</v>
      </c>
      <c r="J3726">
        <v>0</v>
      </c>
      <c r="K3726">
        <v>27</v>
      </c>
      <c r="M3726" t="s">
        <v>23</v>
      </c>
      <c r="N3726" t="s">
        <v>23</v>
      </c>
      <c r="O3726" t="s">
        <v>49</v>
      </c>
      <c r="P3726" t="s">
        <v>26</v>
      </c>
      <c r="Q3726" t="s">
        <v>50</v>
      </c>
      <c r="R3726" t="s">
        <v>105</v>
      </c>
      <c r="S3726" t="s">
        <v>8739</v>
      </c>
    </row>
    <row r="3727" spans="1:21">
      <c r="A3727" t="s">
        <v>8740</v>
      </c>
      <c r="B3727" s="1">
        <v>43681</v>
      </c>
      <c r="C3727" t="s">
        <v>22</v>
      </c>
      <c r="D3727">
        <v>62</v>
      </c>
      <c r="E3727" t="s">
        <v>23</v>
      </c>
      <c r="F3727">
        <v>2</v>
      </c>
      <c r="G3727">
        <v>3</v>
      </c>
      <c r="H3727" t="s">
        <v>3686</v>
      </c>
      <c r="I3727">
        <v>6233</v>
      </c>
      <c r="J3727">
        <v>1</v>
      </c>
      <c r="K3727">
        <v>72</v>
      </c>
      <c r="M3727" t="s">
        <v>23</v>
      </c>
      <c r="N3727" t="s">
        <v>23</v>
      </c>
      <c r="O3727" t="s">
        <v>49</v>
      </c>
      <c r="P3727" t="s">
        <v>164</v>
      </c>
      <c r="Q3727" t="s">
        <v>27</v>
      </c>
      <c r="R3727" t="s">
        <v>252</v>
      </c>
      <c r="S3727" t="s">
        <v>8741</v>
      </c>
    </row>
    <row r="3728" spans="1:21">
      <c r="A3728" t="s">
        <v>8742</v>
      </c>
      <c r="B3728" s="1">
        <v>44054</v>
      </c>
      <c r="C3728" t="s">
        <v>33</v>
      </c>
      <c r="D3728">
        <v>68</v>
      </c>
      <c r="E3728" t="s">
        <v>39</v>
      </c>
      <c r="F3728">
        <v>0</v>
      </c>
      <c r="G3728">
        <v>3</v>
      </c>
      <c r="H3728" t="s">
        <v>24</v>
      </c>
      <c r="I3728">
        <v>5507</v>
      </c>
      <c r="J3728">
        <v>0</v>
      </c>
      <c r="K3728">
        <v>60</v>
      </c>
      <c r="M3728" t="s">
        <v>23</v>
      </c>
      <c r="N3728" t="s">
        <v>23</v>
      </c>
      <c r="O3728" t="s">
        <v>25</v>
      </c>
      <c r="P3728" t="s">
        <v>202</v>
      </c>
      <c r="Q3728" t="s">
        <v>27</v>
      </c>
      <c r="R3728" t="s">
        <v>2259</v>
      </c>
      <c r="S3728" t="s">
        <v>8743</v>
      </c>
      <c r="T3728" t="s">
        <v>59</v>
      </c>
      <c r="U3728" t="s">
        <v>384</v>
      </c>
    </row>
    <row r="3729" spans="1:21">
      <c r="A3729" t="s">
        <v>8744</v>
      </c>
      <c r="B3729" s="1">
        <v>44308</v>
      </c>
      <c r="C3729" t="s">
        <v>22</v>
      </c>
      <c r="D3729">
        <v>79</v>
      </c>
      <c r="E3729" t="s">
        <v>23</v>
      </c>
      <c r="F3729">
        <v>0</v>
      </c>
      <c r="G3729">
        <v>3</v>
      </c>
      <c r="H3729" t="s">
        <v>3686</v>
      </c>
      <c r="I3729">
        <v>5490</v>
      </c>
      <c r="J3729">
        <v>5</v>
      </c>
      <c r="K3729">
        <v>52</v>
      </c>
      <c r="M3729" t="s">
        <v>23</v>
      </c>
      <c r="N3729" t="s">
        <v>23</v>
      </c>
      <c r="O3729" t="s">
        <v>25</v>
      </c>
      <c r="P3729" t="s">
        <v>202</v>
      </c>
      <c r="Q3729" t="s">
        <v>27</v>
      </c>
      <c r="R3729" t="s">
        <v>7404</v>
      </c>
      <c r="S3729" t="s">
        <v>8745</v>
      </c>
    </row>
    <row r="3730" spans="1:21">
      <c r="A3730" t="s">
        <v>8746</v>
      </c>
      <c r="B3730" s="1">
        <v>44033</v>
      </c>
      <c r="C3730" t="s">
        <v>22</v>
      </c>
      <c r="D3730">
        <v>68</v>
      </c>
      <c r="E3730" t="s">
        <v>23</v>
      </c>
      <c r="F3730">
        <v>0</v>
      </c>
      <c r="G3730">
        <v>3</v>
      </c>
      <c r="H3730" t="s">
        <v>3686</v>
      </c>
      <c r="I3730">
        <v>6421</v>
      </c>
      <c r="J3730">
        <v>5</v>
      </c>
      <c r="K3730">
        <v>61</v>
      </c>
      <c r="M3730" t="s">
        <v>23</v>
      </c>
      <c r="N3730" t="s">
        <v>39</v>
      </c>
      <c r="P3730" t="s">
        <v>164</v>
      </c>
      <c r="Q3730" t="s">
        <v>27</v>
      </c>
      <c r="R3730" t="s">
        <v>4039</v>
      </c>
      <c r="S3730" t="s">
        <v>8747</v>
      </c>
    </row>
    <row r="3731" spans="1:21">
      <c r="A3731" t="s">
        <v>8748</v>
      </c>
      <c r="B3731" s="1">
        <v>43690</v>
      </c>
      <c r="C3731" t="s">
        <v>22</v>
      </c>
      <c r="D3731">
        <v>70</v>
      </c>
      <c r="E3731" t="s">
        <v>23</v>
      </c>
      <c r="F3731">
        <v>0</v>
      </c>
      <c r="G3731">
        <v>3</v>
      </c>
      <c r="H3731" t="s">
        <v>3686</v>
      </c>
      <c r="I3731">
        <v>4049</v>
      </c>
      <c r="J3731">
        <v>1</v>
      </c>
      <c r="K3731">
        <v>72</v>
      </c>
      <c r="L3731" t="s">
        <v>316</v>
      </c>
      <c r="M3731" t="s">
        <v>39</v>
      </c>
      <c r="N3731" t="s">
        <v>23</v>
      </c>
      <c r="O3731" t="s">
        <v>49</v>
      </c>
      <c r="P3731" t="s">
        <v>164</v>
      </c>
      <c r="Q3731" t="s">
        <v>50</v>
      </c>
      <c r="R3731" t="s">
        <v>7506</v>
      </c>
      <c r="S3731" t="s">
        <v>8749</v>
      </c>
    </row>
    <row r="3732" spans="1:21">
      <c r="A3732" t="s">
        <v>8750</v>
      </c>
      <c r="B3732" s="1">
        <v>45446</v>
      </c>
      <c r="C3732" t="s">
        <v>22</v>
      </c>
      <c r="D3732">
        <v>65</v>
      </c>
      <c r="E3732" t="s">
        <v>39</v>
      </c>
      <c r="F3732">
        <v>0</v>
      </c>
      <c r="G3732">
        <v>3</v>
      </c>
      <c r="H3732" t="s">
        <v>3686</v>
      </c>
      <c r="I3732">
        <v>3502</v>
      </c>
      <c r="J3732">
        <v>0</v>
      </c>
      <c r="K3732">
        <v>14</v>
      </c>
      <c r="M3732" t="s">
        <v>23</v>
      </c>
      <c r="N3732" t="s">
        <v>23</v>
      </c>
      <c r="O3732" t="s">
        <v>25</v>
      </c>
      <c r="P3732" t="s">
        <v>26</v>
      </c>
      <c r="Q3732" t="s">
        <v>27</v>
      </c>
      <c r="R3732" t="s">
        <v>372</v>
      </c>
      <c r="S3732" t="s">
        <v>8751</v>
      </c>
    </row>
    <row r="3733" spans="1:21">
      <c r="A3733" t="s">
        <v>8752</v>
      </c>
      <c r="B3733" s="1">
        <v>44653</v>
      </c>
      <c r="C3733" t="s">
        <v>22</v>
      </c>
      <c r="D3733">
        <v>71</v>
      </c>
      <c r="E3733" t="s">
        <v>23</v>
      </c>
      <c r="F3733">
        <v>0</v>
      </c>
      <c r="G3733">
        <v>3</v>
      </c>
      <c r="H3733" t="s">
        <v>3686</v>
      </c>
      <c r="I3733">
        <v>3587</v>
      </c>
      <c r="J3733">
        <v>8</v>
      </c>
      <c r="K3733">
        <v>40</v>
      </c>
      <c r="M3733" t="s">
        <v>23</v>
      </c>
      <c r="N3733" t="s">
        <v>23</v>
      </c>
      <c r="O3733" t="s">
        <v>49</v>
      </c>
      <c r="P3733" t="s">
        <v>202</v>
      </c>
      <c r="Q3733" t="s">
        <v>27</v>
      </c>
      <c r="R3733" t="s">
        <v>1620</v>
      </c>
      <c r="S3733" t="s">
        <v>8753</v>
      </c>
    </row>
    <row r="3734" spans="1:21">
      <c r="A3734" t="s">
        <v>8754</v>
      </c>
      <c r="B3734" s="1">
        <v>44950</v>
      </c>
      <c r="C3734" t="s">
        <v>22</v>
      </c>
      <c r="D3734">
        <v>60</v>
      </c>
      <c r="E3734" t="s">
        <v>39</v>
      </c>
      <c r="F3734">
        <v>0</v>
      </c>
      <c r="G3734">
        <v>3</v>
      </c>
      <c r="H3734" t="s">
        <v>24</v>
      </c>
      <c r="I3734">
        <v>2933</v>
      </c>
      <c r="J3734">
        <v>0</v>
      </c>
      <c r="K3734">
        <v>31</v>
      </c>
      <c r="L3734" t="s">
        <v>40</v>
      </c>
      <c r="M3734" t="s">
        <v>23</v>
      </c>
      <c r="N3734" t="s">
        <v>23</v>
      </c>
      <c r="O3734" t="s">
        <v>49</v>
      </c>
      <c r="P3734" t="s">
        <v>26</v>
      </c>
      <c r="Q3734" t="s">
        <v>27</v>
      </c>
      <c r="R3734" t="s">
        <v>91</v>
      </c>
      <c r="S3734" t="s">
        <v>8755</v>
      </c>
      <c r="T3734" t="s">
        <v>36</v>
      </c>
      <c r="U3734" t="s">
        <v>46</v>
      </c>
    </row>
    <row r="3735" spans="1:21">
      <c r="A3735" t="s">
        <v>8756</v>
      </c>
      <c r="B3735" s="1">
        <v>45301</v>
      </c>
      <c r="C3735" t="s">
        <v>33</v>
      </c>
      <c r="D3735">
        <v>64</v>
      </c>
      <c r="E3735" t="s">
        <v>39</v>
      </c>
      <c r="F3735">
        <v>0</v>
      </c>
      <c r="G3735">
        <v>3</v>
      </c>
      <c r="H3735" t="s">
        <v>24</v>
      </c>
      <c r="I3735">
        <v>5830</v>
      </c>
      <c r="J3735">
        <v>0</v>
      </c>
      <c r="K3735">
        <v>19</v>
      </c>
      <c r="L3735" t="s">
        <v>97</v>
      </c>
      <c r="M3735" t="s">
        <v>23</v>
      </c>
      <c r="N3735" t="s">
        <v>23</v>
      </c>
      <c r="O3735" t="s">
        <v>25</v>
      </c>
      <c r="P3735" t="s">
        <v>26</v>
      </c>
      <c r="Q3735" t="s">
        <v>27</v>
      </c>
      <c r="R3735" t="s">
        <v>2700</v>
      </c>
      <c r="S3735" t="s">
        <v>8757</v>
      </c>
      <c r="T3735" t="s">
        <v>59</v>
      </c>
      <c r="U3735" t="s">
        <v>384</v>
      </c>
    </row>
    <row r="3736" spans="1:21">
      <c r="A3736" t="s">
        <v>8758</v>
      </c>
      <c r="B3736" s="1">
        <v>45858</v>
      </c>
      <c r="C3736" t="s">
        <v>33</v>
      </c>
      <c r="D3736">
        <v>49</v>
      </c>
      <c r="E3736" t="s">
        <v>39</v>
      </c>
      <c r="F3736">
        <v>0</v>
      </c>
      <c r="G3736">
        <v>3</v>
      </c>
      <c r="H3736" t="s">
        <v>24</v>
      </c>
      <c r="I3736">
        <v>3014</v>
      </c>
      <c r="J3736">
        <v>0</v>
      </c>
      <c r="K3736">
        <v>1</v>
      </c>
      <c r="L3736" t="s">
        <v>48</v>
      </c>
      <c r="M3736" t="s">
        <v>23</v>
      </c>
      <c r="N3736" t="s">
        <v>23</v>
      </c>
      <c r="O3736" t="s">
        <v>25</v>
      </c>
      <c r="P3736" t="s">
        <v>26</v>
      </c>
      <c r="Q3736" t="s">
        <v>27</v>
      </c>
      <c r="R3736" t="s">
        <v>410</v>
      </c>
      <c r="S3736" t="s">
        <v>1198</v>
      </c>
      <c r="T3736" t="s">
        <v>30</v>
      </c>
      <c r="U3736" t="s">
        <v>106</v>
      </c>
    </row>
    <row r="3737" spans="1:21">
      <c r="A3737" t="s">
        <v>8759</v>
      </c>
      <c r="B3737" s="1">
        <v>45621</v>
      </c>
      <c r="C3737" t="s">
        <v>22</v>
      </c>
      <c r="D3737">
        <v>59</v>
      </c>
      <c r="E3737" t="s">
        <v>39</v>
      </c>
      <c r="F3737">
        <v>0</v>
      </c>
      <c r="G3737">
        <v>3</v>
      </c>
      <c r="H3737" t="s">
        <v>24</v>
      </c>
      <c r="I3737">
        <v>5403</v>
      </c>
      <c r="J3737">
        <v>0</v>
      </c>
      <c r="K3737">
        <v>9</v>
      </c>
      <c r="L3737" t="s">
        <v>48</v>
      </c>
      <c r="M3737" t="s">
        <v>23</v>
      </c>
      <c r="N3737" t="s">
        <v>39</v>
      </c>
      <c r="P3737" t="s">
        <v>26</v>
      </c>
      <c r="Q3737" t="s">
        <v>50</v>
      </c>
      <c r="R3737" t="s">
        <v>5315</v>
      </c>
      <c r="S3737" t="s">
        <v>8760</v>
      </c>
      <c r="T3737" t="s">
        <v>36</v>
      </c>
      <c r="U3737" t="s">
        <v>46</v>
      </c>
    </row>
    <row r="3738" spans="1:21">
      <c r="A3738" t="s">
        <v>8761</v>
      </c>
      <c r="B3738" s="1">
        <v>44256</v>
      </c>
      <c r="C3738" t="s">
        <v>33</v>
      </c>
      <c r="D3738">
        <v>25</v>
      </c>
      <c r="E3738" t="s">
        <v>23</v>
      </c>
      <c r="F3738">
        <v>0</v>
      </c>
      <c r="G3738">
        <v>3</v>
      </c>
      <c r="H3738" t="s">
        <v>24</v>
      </c>
      <c r="I3738">
        <v>4166</v>
      </c>
      <c r="J3738">
        <v>1</v>
      </c>
      <c r="K3738">
        <v>53</v>
      </c>
      <c r="L3738" t="s">
        <v>142</v>
      </c>
      <c r="M3738" t="s">
        <v>23</v>
      </c>
      <c r="N3738" t="s">
        <v>39</v>
      </c>
      <c r="P3738" t="s">
        <v>202</v>
      </c>
      <c r="Q3738" t="s">
        <v>27</v>
      </c>
      <c r="R3738" t="s">
        <v>7311</v>
      </c>
      <c r="S3738" t="s">
        <v>8762</v>
      </c>
      <c r="T3738" t="s">
        <v>59</v>
      </c>
      <c r="U3738" t="s">
        <v>60</v>
      </c>
    </row>
    <row r="3739" spans="1:21">
      <c r="A3739" t="s">
        <v>8763</v>
      </c>
      <c r="B3739" s="1">
        <v>45861</v>
      </c>
      <c r="C3739" t="s">
        <v>33</v>
      </c>
      <c r="D3739">
        <v>25</v>
      </c>
      <c r="E3739" t="s">
        <v>23</v>
      </c>
      <c r="F3739">
        <v>2</v>
      </c>
      <c r="G3739">
        <v>3</v>
      </c>
      <c r="H3739" t="s">
        <v>24</v>
      </c>
      <c r="I3739">
        <v>3797</v>
      </c>
      <c r="J3739">
        <v>1</v>
      </c>
      <c r="K3739">
        <v>1</v>
      </c>
      <c r="M3739" t="s">
        <v>23</v>
      </c>
      <c r="N3739" t="s">
        <v>39</v>
      </c>
      <c r="P3739" t="s">
        <v>26</v>
      </c>
      <c r="Q3739" t="s">
        <v>50</v>
      </c>
      <c r="R3739" t="s">
        <v>1922</v>
      </c>
      <c r="S3739" t="s">
        <v>8764</v>
      </c>
      <c r="T3739" t="s">
        <v>36</v>
      </c>
      <c r="U3739" t="s">
        <v>46</v>
      </c>
    </row>
    <row r="3740" spans="1:21">
      <c r="A3740" t="s">
        <v>8765</v>
      </c>
      <c r="B3740" s="1">
        <v>45577</v>
      </c>
      <c r="C3740" t="s">
        <v>33</v>
      </c>
      <c r="D3740">
        <v>31</v>
      </c>
      <c r="E3740" t="s">
        <v>23</v>
      </c>
      <c r="F3740">
        <v>0</v>
      </c>
      <c r="G3740">
        <v>3</v>
      </c>
      <c r="H3740" t="s">
        <v>24</v>
      </c>
      <c r="I3740">
        <v>3596</v>
      </c>
      <c r="J3740">
        <v>1</v>
      </c>
      <c r="K3740">
        <v>10</v>
      </c>
      <c r="M3740" t="s">
        <v>23</v>
      </c>
      <c r="N3740" t="s">
        <v>23</v>
      </c>
      <c r="O3740" t="s">
        <v>25</v>
      </c>
      <c r="P3740" t="s">
        <v>26</v>
      </c>
      <c r="Q3740" t="s">
        <v>50</v>
      </c>
      <c r="R3740" t="s">
        <v>3670</v>
      </c>
      <c r="S3740" t="s">
        <v>8766</v>
      </c>
      <c r="T3740" t="s">
        <v>30</v>
      </c>
      <c r="U3740" t="s">
        <v>103</v>
      </c>
    </row>
    <row r="3741" spans="1:21">
      <c r="A3741" t="s">
        <v>8767</v>
      </c>
      <c r="B3741" s="1">
        <v>45509</v>
      </c>
      <c r="C3741" t="s">
        <v>22</v>
      </c>
      <c r="D3741">
        <v>27</v>
      </c>
      <c r="E3741" t="s">
        <v>39</v>
      </c>
      <c r="F3741">
        <v>1</v>
      </c>
      <c r="G3741">
        <v>3</v>
      </c>
      <c r="H3741" t="s">
        <v>24</v>
      </c>
      <c r="I3741">
        <v>2010</v>
      </c>
      <c r="J3741">
        <v>0</v>
      </c>
      <c r="K3741">
        <v>12</v>
      </c>
      <c r="L3741" t="s">
        <v>97</v>
      </c>
      <c r="M3741" t="s">
        <v>23</v>
      </c>
      <c r="N3741" t="s">
        <v>23</v>
      </c>
      <c r="O3741" t="s">
        <v>25</v>
      </c>
      <c r="P3741" t="s">
        <v>26</v>
      </c>
      <c r="Q3741" t="s">
        <v>50</v>
      </c>
      <c r="R3741" t="s">
        <v>1390</v>
      </c>
      <c r="S3741" t="s">
        <v>8768</v>
      </c>
      <c r="T3741" t="s">
        <v>36</v>
      </c>
      <c r="U3741" t="s">
        <v>46</v>
      </c>
    </row>
    <row r="3742" spans="1:21">
      <c r="A3742" t="s">
        <v>8769</v>
      </c>
      <c r="B3742" s="1">
        <v>44830</v>
      </c>
      <c r="C3742" t="s">
        <v>22</v>
      </c>
      <c r="D3742">
        <v>30</v>
      </c>
      <c r="E3742" t="s">
        <v>23</v>
      </c>
      <c r="F3742">
        <v>0</v>
      </c>
      <c r="G3742">
        <v>3</v>
      </c>
      <c r="H3742" t="s">
        <v>3686</v>
      </c>
      <c r="I3742">
        <v>4945</v>
      </c>
      <c r="J3742">
        <v>0</v>
      </c>
      <c r="K3742">
        <v>35</v>
      </c>
      <c r="M3742" t="s">
        <v>23</v>
      </c>
      <c r="N3742" t="s">
        <v>23</v>
      </c>
      <c r="O3742" t="s">
        <v>25</v>
      </c>
      <c r="P3742" t="s">
        <v>26</v>
      </c>
      <c r="Q3742" t="s">
        <v>27</v>
      </c>
      <c r="R3742" t="s">
        <v>3410</v>
      </c>
      <c r="S3742" t="s">
        <v>8770</v>
      </c>
    </row>
    <row r="3743" spans="1:21">
      <c r="A3743" t="s">
        <v>8771</v>
      </c>
      <c r="B3743" s="1">
        <v>44638</v>
      </c>
      <c r="C3743" t="s">
        <v>22</v>
      </c>
      <c r="D3743">
        <v>45</v>
      </c>
      <c r="E3743" t="s">
        <v>39</v>
      </c>
      <c r="F3743">
        <v>0</v>
      </c>
      <c r="G3743">
        <v>3</v>
      </c>
      <c r="H3743" t="s">
        <v>3686</v>
      </c>
      <c r="I3743">
        <v>3277</v>
      </c>
      <c r="J3743">
        <v>0</v>
      </c>
      <c r="K3743">
        <v>41</v>
      </c>
      <c r="L3743" t="s">
        <v>142</v>
      </c>
      <c r="M3743" t="s">
        <v>23</v>
      </c>
      <c r="N3743" t="s">
        <v>23</v>
      </c>
      <c r="O3743" t="s">
        <v>25</v>
      </c>
      <c r="P3743" t="s">
        <v>26</v>
      </c>
      <c r="Q3743" t="s">
        <v>27</v>
      </c>
      <c r="R3743" t="s">
        <v>852</v>
      </c>
      <c r="S3743" t="s">
        <v>8772</v>
      </c>
    </row>
    <row r="3744" spans="1:21">
      <c r="A3744" t="s">
        <v>8773</v>
      </c>
      <c r="B3744" s="1">
        <v>45474</v>
      </c>
      <c r="C3744" t="s">
        <v>33</v>
      </c>
      <c r="D3744">
        <v>47</v>
      </c>
      <c r="E3744" t="s">
        <v>39</v>
      </c>
      <c r="F3744">
        <v>0</v>
      </c>
      <c r="G3744">
        <v>3</v>
      </c>
      <c r="H3744" t="s">
        <v>3686</v>
      </c>
      <c r="I3744">
        <v>3000</v>
      </c>
      <c r="J3744">
        <v>0</v>
      </c>
      <c r="K3744">
        <v>13</v>
      </c>
      <c r="L3744" t="s">
        <v>97</v>
      </c>
      <c r="M3744" t="s">
        <v>39</v>
      </c>
      <c r="N3744" t="s">
        <v>23</v>
      </c>
      <c r="O3744" t="s">
        <v>49</v>
      </c>
      <c r="P3744" t="s">
        <v>26</v>
      </c>
      <c r="Q3744" t="s">
        <v>27</v>
      </c>
      <c r="R3744" t="s">
        <v>313</v>
      </c>
      <c r="S3744" t="s">
        <v>8774</v>
      </c>
    </row>
    <row r="3745" spans="1:19">
      <c r="A3745" t="s">
        <v>8775</v>
      </c>
      <c r="B3745" s="1">
        <v>43742</v>
      </c>
      <c r="C3745" t="s">
        <v>22</v>
      </c>
      <c r="D3745">
        <v>24</v>
      </c>
      <c r="E3745" t="s">
        <v>23</v>
      </c>
      <c r="F3745">
        <v>0</v>
      </c>
      <c r="G3745">
        <v>3</v>
      </c>
      <c r="H3745" t="s">
        <v>3686</v>
      </c>
      <c r="I3745">
        <v>5669</v>
      </c>
      <c r="J3745">
        <v>1</v>
      </c>
      <c r="K3745">
        <v>70</v>
      </c>
      <c r="L3745" t="s">
        <v>316</v>
      </c>
      <c r="M3745" t="s">
        <v>23</v>
      </c>
      <c r="N3745" t="s">
        <v>23</v>
      </c>
      <c r="O3745" t="s">
        <v>49</v>
      </c>
      <c r="P3745" t="s">
        <v>164</v>
      </c>
      <c r="Q3745" t="s">
        <v>50</v>
      </c>
      <c r="R3745" t="s">
        <v>7506</v>
      </c>
      <c r="S3745" t="s">
        <v>8776</v>
      </c>
    </row>
    <row r="3746" spans="1:19">
      <c r="A3746" t="s">
        <v>8777</v>
      </c>
      <c r="B3746" s="1">
        <v>45483</v>
      </c>
      <c r="C3746" t="s">
        <v>33</v>
      </c>
      <c r="D3746">
        <v>59</v>
      </c>
      <c r="E3746" t="s">
        <v>39</v>
      </c>
      <c r="F3746">
        <v>0</v>
      </c>
      <c r="G3746">
        <v>3</v>
      </c>
      <c r="H3746" t="s">
        <v>3686</v>
      </c>
      <c r="I3746">
        <v>5577</v>
      </c>
      <c r="J3746">
        <v>0</v>
      </c>
      <c r="K3746">
        <v>13</v>
      </c>
      <c r="L3746" t="s">
        <v>97</v>
      </c>
      <c r="M3746" t="s">
        <v>23</v>
      </c>
      <c r="N3746" t="s">
        <v>23</v>
      </c>
      <c r="O3746" t="s">
        <v>25</v>
      </c>
      <c r="P3746" t="s">
        <v>26</v>
      </c>
      <c r="Q3746" t="s">
        <v>50</v>
      </c>
      <c r="R3746" t="s">
        <v>877</v>
      </c>
      <c r="S3746" t="s">
        <v>8778</v>
      </c>
    </row>
    <row r="3747" spans="1:19">
      <c r="A3747" t="s">
        <v>8779</v>
      </c>
      <c r="B3747" s="1">
        <v>45584</v>
      </c>
      <c r="C3747" t="s">
        <v>22</v>
      </c>
      <c r="D3747">
        <v>23</v>
      </c>
      <c r="E3747" t="s">
        <v>39</v>
      </c>
      <c r="F3747">
        <v>0</v>
      </c>
      <c r="G3747">
        <v>3</v>
      </c>
      <c r="H3747" t="s">
        <v>3686</v>
      </c>
      <c r="I3747">
        <v>3963</v>
      </c>
      <c r="J3747">
        <v>0</v>
      </c>
      <c r="K3747">
        <v>10</v>
      </c>
      <c r="M3747" t="s">
        <v>23</v>
      </c>
      <c r="N3747" t="s">
        <v>23</v>
      </c>
      <c r="O3747" t="s">
        <v>25</v>
      </c>
      <c r="P3747" t="s">
        <v>26</v>
      </c>
      <c r="Q3747" t="s">
        <v>50</v>
      </c>
      <c r="R3747" t="s">
        <v>1965</v>
      </c>
      <c r="S3747" t="s">
        <v>8780</v>
      </c>
    </row>
    <row r="3748" spans="1:19">
      <c r="A3748" t="s">
        <v>8781</v>
      </c>
      <c r="B3748" s="1">
        <v>44811</v>
      </c>
      <c r="C3748" t="s">
        <v>33</v>
      </c>
      <c r="D3748">
        <v>38</v>
      </c>
      <c r="E3748" t="s">
        <v>39</v>
      </c>
      <c r="F3748">
        <v>0</v>
      </c>
      <c r="G3748">
        <v>3</v>
      </c>
      <c r="H3748" t="s">
        <v>3686</v>
      </c>
      <c r="I3748">
        <v>2416</v>
      </c>
      <c r="J3748">
        <v>0</v>
      </c>
      <c r="K3748">
        <v>35</v>
      </c>
      <c r="M3748" t="s">
        <v>23</v>
      </c>
      <c r="N3748" t="s">
        <v>39</v>
      </c>
      <c r="P3748" t="s">
        <v>164</v>
      </c>
      <c r="Q3748" t="s">
        <v>27</v>
      </c>
      <c r="R3748" t="s">
        <v>8782</v>
      </c>
      <c r="S3748" t="s">
        <v>8783</v>
      </c>
    </row>
    <row r="3749" spans="1:19">
      <c r="A3749" t="s">
        <v>8784</v>
      </c>
      <c r="B3749" s="1">
        <v>45364</v>
      </c>
      <c r="C3749" t="s">
        <v>22</v>
      </c>
      <c r="D3749">
        <v>24</v>
      </c>
      <c r="E3749" t="s">
        <v>39</v>
      </c>
      <c r="F3749">
        <v>0</v>
      </c>
      <c r="G3749">
        <v>3</v>
      </c>
      <c r="H3749" t="s">
        <v>3686</v>
      </c>
      <c r="I3749">
        <v>2842</v>
      </c>
      <c r="J3749">
        <v>0</v>
      </c>
      <c r="K3749">
        <v>17</v>
      </c>
      <c r="M3749" t="s">
        <v>23</v>
      </c>
      <c r="N3749" t="s">
        <v>39</v>
      </c>
      <c r="P3749" t="s">
        <v>26</v>
      </c>
      <c r="Q3749" t="s">
        <v>50</v>
      </c>
      <c r="R3749" t="s">
        <v>8785</v>
      </c>
      <c r="S3749" t="s">
        <v>8786</v>
      </c>
    </row>
    <row r="3750" spans="1:19">
      <c r="A3750" t="s">
        <v>8787</v>
      </c>
      <c r="B3750" s="1">
        <v>44186</v>
      </c>
      <c r="C3750" t="s">
        <v>22</v>
      </c>
      <c r="D3750">
        <v>64</v>
      </c>
      <c r="E3750" t="s">
        <v>23</v>
      </c>
      <c r="F3750">
        <v>0</v>
      </c>
      <c r="G3750">
        <v>3</v>
      </c>
      <c r="H3750" t="s">
        <v>3686</v>
      </c>
      <c r="I3750">
        <v>5623</v>
      </c>
      <c r="J3750">
        <v>7</v>
      </c>
      <c r="K3750">
        <v>56</v>
      </c>
      <c r="M3750" t="s">
        <v>23</v>
      </c>
      <c r="N3750" t="s">
        <v>39</v>
      </c>
      <c r="P3750" t="s">
        <v>202</v>
      </c>
      <c r="Q3750" t="s">
        <v>84</v>
      </c>
      <c r="R3750" t="s">
        <v>439</v>
      </c>
      <c r="S3750" t="s">
        <v>8788</v>
      </c>
    </row>
    <row r="3751" spans="1:19">
      <c r="A3751" t="s">
        <v>8789</v>
      </c>
      <c r="B3751" s="1">
        <v>44960</v>
      </c>
      <c r="C3751" t="s">
        <v>33</v>
      </c>
      <c r="D3751">
        <v>35</v>
      </c>
      <c r="E3751" t="s">
        <v>39</v>
      </c>
      <c r="F3751">
        <v>0</v>
      </c>
      <c r="G3751">
        <v>3</v>
      </c>
      <c r="H3751" t="s">
        <v>3686</v>
      </c>
      <c r="I3751">
        <v>3986</v>
      </c>
      <c r="J3751">
        <v>0</v>
      </c>
      <c r="K3751">
        <v>30</v>
      </c>
      <c r="M3751" t="s">
        <v>23</v>
      </c>
      <c r="N3751" t="s">
        <v>39</v>
      </c>
      <c r="P3751" t="s">
        <v>164</v>
      </c>
      <c r="Q3751" t="s">
        <v>50</v>
      </c>
      <c r="R3751" t="s">
        <v>1650</v>
      </c>
      <c r="S3751" t="s">
        <v>8790</v>
      </c>
    </row>
    <row r="3752" spans="1:19">
      <c r="A3752" t="s">
        <v>8791</v>
      </c>
      <c r="B3752" s="1">
        <v>44883</v>
      </c>
      <c r="C3752" t="s">
        <v>33</v>
      </c>
      <c r="D3752">
        <v>21</v>
      </c>
      <c r="E3752" t="s">
        <v>23</v>
      </c>
      <c r="F3752">
        <v>1</v>
      </c>
      <c r="G3752">
        <v>3</v>
      </c>
      <c r="H3752" t="s">
        <v>3686</v>
      </c>
      <c r="I3752">
        <v>3648</v>
      </c>
      <c r="J3752">
        <v>6</v>
      </c>
      <c r="K3752">
        <v>33</v>
      </c>
      <c r="L3752" t="s">
        <v>40</v>
      </c>
      <c r="M3752" t="s">
        <v>23</v>
      </c>
      <c r="N3752" t="s">
        <v>23</v>
      </c>
      <c r="O3752" t="s">
        <v>25</v>
      </c>
      <c r="P3752" t="s">
        <v>26</v>
      </c>
      <c r="Q3752" t="s">
        <v>50</v>
      </c>
      <c r="R3752" t="s">
        <v>6380</v>
      </c>
      <c r="S3752" t="s">
        <v>8792</v>
      </c>
    </row>
    <row r="3753" spans="1:19">
      <c r="A3753" t="s">
        <v>8793</v>
      </c>
      <c r="B3753" s="1">
        <v>43935</v>
      </c>
      <c r="C3753" t="s">
        <v>33</v>
      </c>
      <c r="D3753">
        <v>51</v>
      </c>
      <c r="E3753" t="s">
        <v>39</v>
      </c>
      <c r="F3753">
        <v>0</v>
      </c>
      <c r="G3753">
        <v>3</v>
      </c>
      <c r="H3753" t="s">
        <v>3686</v>
      </c>
      <c r="I3753">
        <v>5213</v>
      </c>
      <c r="J3753">
        <v>0</v>
      </c>
      <c r="K3753">
        <v>64</v>
      </c>
      <c r="M3753" t="s">
        <v>23</v>
      </c>
      <c r="N3753" t="s">
        <v>23</v>
      </c>
      <c r="O3753" t="s">
        <v>25</v>
      </c>
      <c r="P3753" t="s">
        <v>164</v>
      </c>
      <c r="Q3753" t="s">
        <v>27</v>
      </c>
      <c r="R3753" t="s">
        <v>5234</v>
      </c>
      <c r="S3753" t="s">
        <v>8794</v>
      </c>
    </row>
    <row r="3754" spans="1:19">
      <c r="A3754" t="s">
        <v>8795</v>
      </c>
      <c r="B3754" s="1">
        <v>43700</v>
      </c>
      <c r="C3754" t="s">
        <v>33</v>
      </c>
      <c r="D3754">
        <v>21</v>
      </c>
      <c r="E3754" t="s">
        <v>23</v>
      </c>
      <c r="F3754">
        <v>0</v>
      </c>
      <c r="G3754">
        <v>3</v>
      </c>
      <c r="H3754" t="s">
        <v>3686</v>
      </c>
      <c r="I3754">
        <v>4067</v>
      </c>
      <c r="J3754">
        <v>1</v>
      </c>
      <c r="K3754">
        <v>72</v>
      </c>
      <c r="L3754" t="s">
        <v>316</v>
      </c>
      <c r="M3754" t="s">
        <v>23</v>
      </c>
      <c r="N3754" t="s">
        <v>39</v>
      </c>
      <c r="P3754" t="s">
        <v>164</v>
      </c>
      <c r="Q3754" t="s">
        <v>50</v>
      </c>
      <c r="R3754" t="s">
        <v>4828</v>
      </c>
      <c r="S3754" t="s">
        <v>8796</v>
      </c>
    </row>
    <row r="3755" spans="1:19">
      <c r="A3755" t="s">
        <v>8797</v>
      </c>
      <c r="B3755" s="1">
        <v>43929</v>
      </c>
      <c r="C3755" t="s">
        <v>33</v>
      </c>
      <c r="D3755">
        <v>25</v>
      </c>
      <c r="E3755" t="s">
        <v>23</v>
      </c>
      <c r="F3755">
        <v>0</v>
      </c>
      <c r="G3755">
        <v>3</v>
      </c>
      <c r="H3755" t="s">
        <v>3686</v>
      </c>
      <c r="I3755">
        <v>5113</v>
      </c>
      <c r="J3755">
        <v>4</v>
      </c>
      <c r="K3755">
        <v>64</v>
      </c>
      <c r="M3755" t="s">
        <v>23</v>
      </c>
      <c r="N3755" t="s">
        <v>39</v>
      </c>
      <c r="P3755" t="s">
        <v>164</v>
      </c>
      <c r="Q3755" t="s">
        <v>50</v>
      </c>
      <c r="R3755" t="s">
        <v>971</v>
      </c>
      <c r="S3755" t="s">
        <v>8798</v>
      </c>
    </row>
    <row r="3756" spans="1:19">
      <c r="A3756" t="s">
        <v>8799</v>
      </c>
      <c r="B3756" s="1">
        <v>45642</v>
      </c>
      <c r="C3756" t="s">
        <v>33</v>
      </c>
      <c r="D3756">
        <v>54</v>
      </c>
      <c r="E3756" t="s">
        <v>23</v>
      </c>
      <c r="F3756">
        <v>3</v>
      </c>
      <c r="G3756">
        <v>3</v>
      </c>
      <c r="H3756" t="s">
        <v>3686</v>
      </c>
      <c r="I3756">
        <v>2158</v>
      </c>
      <c r="J3756">
        <v>5</v>
      </c>
      <c r="K3756">
        <v>8</v>
      </c>
      <c r="M3756" t="s">
        <v>23</v>
      </c>
      <c r="N3756" t="s">
        <v>39</v>
      </c>
      <c r="P3756" t="s">
        <v>26</v>
      </c>
      <c r="Q3756" t="s">
        <v>50</v>
      </c>
      <c r="R3756" t="s">
        <v>4781</v>
      </c>
      <c r="S3756" t="s">
        <v>8800</v>
      </c>
    </row>
    <row r="3757" spans="1:19">
      <c r="A3757" t="s">
        <v>8801</v>
      </c>
      <c r="B3757" s="1">
        <v>45494</v>
      </c>
      <c r="C3757" t="s">
        <v>22</v>
      </c>
      <c r="D3757">
        <v>34</v>
      </c>
      <c r="E3757" t="s">
        <v>39</v>
      </c>
      <c r="F3757">
        <v>0</v>
      </c>
      <c r="G3757">
        <v>3</v>
      </c>
      <c r="H3757" t="s">
        <v>3686</v>
      </c>
      <c r="I3757">
        <v>2070</v>
      </c>
      <c r="J3757">
        <v>0</v>
      </c>
      <c r="K3757">
        <v>13</v>
      </c>
      <c r="M3757" t="s">
        <v>23</v>
      </c>
      <c r="N3757" t="s">
        <v>23</v>
      </c>
      <c r="O3757" t="s">
        <v>25</v>
      </c>
      <c r="P3757" t="s">
        <v>26</v>
      </c>
      <c r="Q3757" t="s">
        <v>50</v>
      </c>
      <c r="R3757" t="s">
        <v>1390</v>
      </c>
      <c r="S3757" t="s">
        <v>8802</v>
      </c>
    </row>
    <row r="3758" spans="1:19">
      <c r="A3758" t="s">
        <v>8803</v>
      </c>
      <c r="B3758" s="1">
        <v>43793</v>
      </c>
      <c r="C3758" t="s">
        <v>22</v>
      </c>
      <c r="D3758">
        <v>29</v>
      </c>
      <c r="E3758" t="s">
        <v>23</v>
      </c>
      <c r="F3758">
        <v>1</v>
      </c>
      <c r="G3758">
        <v>3</v>
      </c>
      <c r="H3758" t="s">
        <v>3686</v>
      </c>
      <c r="I3758">
        <v>5463</v>
      </c>
      <c r="J3758">
        <v>2</v>
      </c>
      <c r="K3758">
        <v>69</v>
      </c>
      <c r="M3758" t="s">
        <v>23</v>
      </c>
      <c r="N3758" t="s">
        <v>39</v>
      </c>
      <c r="P3758" t="s">
        <v>164</v>
      </c>
      <c r="Q3758" t="s">
        <v>27</v>
      </c>
      <c r="R3758" t="s">
        <v>395</v>
      </c>
      <c r="S3758" t="s">
        <v>8804</v>
      </c>
    </row>
    <row r="3759" spans="1:19">
      <c r="A3759" t="s">
        <v>8805</v>
      </c>
      <c r="B3759" s="1">
        <v>44370</v>
      </c>
      <c r="C3759" t="s">
        <v>22</v>
      </c>
      <c r="D3759">
        <v>32</v>
      </c>
      <c r="E3759" t="s">
        <v>23</v>
      </c>
      <c r="F3759">
        <v>0</v>
      </c>
      <c r="G3759">
        <v>3</v>
      </c>
      <c r="H3759" t="s">
        <v>3686</v>
      </c>
      <c r="I3759">
        <v>4745</v>
      </c>
      <c r="J3759">
        <v>4</v>
      </c>
      <c r="K3759">
        <v>50</v>
      </c>
      <c r="M3759" t="s">
        <v>23</v>
      </c>
      <c r="N3759" t="s">
        <v>39</v>
      </c>
      <c r="P3759" t="s">
        <v>164</v>
      </c>
      <c r="Q3759" t="s">
        <v>50</v>
      </c>
      <c r="R3759" t="s">
        <v>1922</v>
      </c>
      <c r="S3759" t="s">
        <v>8806</v>
      </c>
    </row>
    <row r="3760" spans="1:19">
      <c r="A3760" t="s">
        <v>8807</v>
      </c>
      <c r="B3760" s="1">
        <v>45567</v>
      </c>
      <c r="C3760" t="s">
        <v>33</v>
      </c>
      <c r="D3760">
        <v>51</v>
      </c>
      <c r="E3760" t="s">
        <v>39</v>
      </c>
      <c r="F3760">
        <v>0</v>
      </c>
      <c r="G3760">
        <v>3</v>
      </c>
      <c r="H3760" t="s">
        <v>3686</v>
      </c>
      <c r="I3760">
        <v>5594</v>
      </c>
      <c r="J3760">
        <v>0</v>
      </c>
      <c r="K3760">
        <v>10</v>
      </c>
      <c r="L3760" t="s">
        <v>97</v>
      </c>
      <c r="M3760" t="s">
        <v>23</v>
      </c>
      <c r="N3760" t="s">
        <v>39</v>
      </c>
      <c r="P3760" t="s">
        <v>26</v>
      </c>
      <c r="Q3760" t="s">
        <v>50</v>
      </c>
      <c r="R3760" t="s">
        <v>7623</v>
      </c>
      <c r="S3760" t="s">
        <v>8808</v>
      </c>
    </row>
    <row r="3761" spans="1:21">
      <c r="A3761" t="s">
        <v>8809</v>
      </c>
      <c r="B3761" s="1">
        <v>45313</v>
      </c>
      <c r="C3761" t="s">
        <v>22</v>
      </c>
      <c r="D3761">
        <v>49</v>
      </c>
      <c r="E3761" t="s">
        <v>39</v>
      </c>
      <c r="F3761">
        <v>0</v>
      </c>
      <c r="G3761">
        <v>3</v>
      </c>
      <c r="H3761" t="s">
        <v>3686</v>
      </c>
      <c r="I3761">
        <v>4446</v>
      </c>
      <c r="J3761">
        <v>0</v>
      </c>
      <c r="K3761">
        <v>19</v>
      </c>
      <c r="L3761" t="s">
        <v>97</v>
      </c>
      <c r="M3761" t="s">
        <v>23</v>
      </c>
      <c r="N3761" t="s">
        <v>23</v>
      </c>
      <c r="O3761" t="s">
        <v>25</v>
      </c>
      <c r="P3761" t="s">
        <v>202</v>
      </c>
      <c r="Q3761" t="s">
        <v>50</v>
      </c>
      <c r="R3761" t="s">
        <v>8810</v>
      </c>
      <c r="S3761" t="s">
        <v>8811</v>
      </c>
    </row>
    <row r="3762" spans="1:21">
      <c r="A3762" t="s">
        <v>8812</v>
      </c>
      <c r="B3762" s="1">
        <v>44719</v>
      </c>
      <c r="C3762" t="s">
        <v>33</v>
      </c>
      <c r="D3762">
        <v>57</v>
      </c>
      <c r="E3762" t="s">
        <v>39</v>
      </c>
      <c r="F3762">
        <v>0</v>
      </c>
      <c r="G3762">
        <v>3</v>
      </c>
      <c r="H3762" t="s">
        <v>3686</v>
      </c>
      <c r="I3762">
        <v>2604</v>
      </c>
      <c r="J3762">
        <v>0</v>
      </c>
      <c r="K3762">
        <v>38</v>
      </c>
      <c r="M3762" t="s">
        <v>23</v>
      </c>
      <c r="N3762" t="s">
        <v>23</v>
      </c>
      <c r="O3762" t="s">
        <v>49</v>
      </c>
      <c r="P3762" t="s">
        <v>202</v>
      </c>
      <c r="Q3762" t="s">
        <v>27</v>
      </c>
      <c r="R3762" t="s">
        <v>782</v>
      </c>
      <c r="S3762" t="s">
        <v>8813</v>
      </c>
    </row>
    <row r="3763" spans="1:21">
      <c r="A3763" t="s">
        <v>8814</v>
      </c>
      <c r="B3763" s="1">
        <v>43886</v>
      </c>
      <c r="C3763" t="s">
        <v>22</v>
      </c>
      <c r="D3763">
        <v>56</v>
      </c>
      <c r="E3763" t="s">
        <v>39</v>
      </c>
      <c r="F3763">
        <v>0</v>
      </c>
      <c r="G3763">
        <v>3</v>
      </c>
      <c r="H3763" t="s">
        <v>3686</v>
      </c>
      <c r="I3763">
        <v>4838</v>
      </c>
      <c r="J3763">
        <v>0</v>
      </c>
      <c r="K3763">
        <v>66</v>
      </c>
      <c r="L3763" t="s">
        <v>316</v>
      </c>
      <c r="M3763" t="s">
        <v>23</v>
      </c>
      <c r="N3763" t="s">
        <v>23</v>
      </c>
      <c r="O3763" t="s">
        <v>49</v>
      </c>
      <c r="P3763" t="s">
        <v>164</v>
      </c>
      <c r="Q3763" t="s">
        <v>50</v>
      </c>
      <c r="R3763" t="s">
        <v>785</v>
      </c>
      <c r="S3763" t="s">
        <v>8815</v>
      </c>
    </row>
    <row r="3764" spans="1:21">
      <c r="A3764" t="s">
        <v>8816</v>
      </c>
      <c r="B3764" s="1">
        <v>43700</v>
      </c>
      <c r="C3764" t="s">
        <v>22</v>
      </c>
      <c r="D3764">
        <v>45</v>
      </c>
      <c r="E3764" t="s">
        <v>23</v>
      </c>
      <c r="F3764">
        <v>0</v>
      </c>
      <c r="G3764">
        <v>3</v>
      </c>
      <c r="H3764" t="s">
        <v>3686</v>
      </c>
      <c r="I3764">
        <v>5949</v>
      </c>
      <c r="J3764">
        <v>9</v>
      </c>
      <c r="K3764">
        <v>72</v>
      </c>
      <c r="L3764" t="s">
        <v>316</v>
      </c>
      <c r="M3764" t="s">
        <v>23</v>
      </c>
      <c r="N3764" t="s">
        <v>23</v>
      </c>
      <c r="O3764" t="s">
        <v>25</v>
      </c>
      <c r="P3764" t="s">
        <v>164</v>
      </c>
      <c r="Q3764" t="s">
        <v>50</v>
      </c>
      <c r="R3764" t="s">
        <v>8817</v>
      </c>
      <c r="S3764" t="s">
        <v>8818</v>
      </c>
    </row>
    <row r="3765" spans="1:21">
      <c r="A3765" t="s">
        <v>8819</v>
      </c>
      <c r="B3765" s="1">
        <v>43700</v>
      </c>
      <c r="C3765" t="s">
        <v>33</v>
      </c>
      <c r="D3765">
        <v>35</v>
      </c>
      <c r="E3765" t="s">
        <v>23</v>
      </c>
      <c r="F3765">
        <v>1</v>
      </c>
      <c r="G3765">
        <v>3</v>
      </c>
      <c r="H3765" t="s">
        <v>3686</v>
      </c>
      <c r="I3765">
        <v>4390</v>
      </c>
      <c r="J3765">
        <v>5</v>
      </c>
      <c r="K3765">
        <v>72</v>
      </c>
      <c r="L3765" t="s">
        <v>316</v>
      </c>
      <c r="M3765" t="s">
        <v>23</v>
      </c>
      <c r="N3765" t="s">
        <v>23</v>
      </c>
      <c r="O3765" t="s">
        <v>49</v>
      </c>
      <c r="P3765" t="s">
        <v>164</v>
      </c>
      <c r="Q3765" t="s">
        <v>27</v>
      </c>
      <c r="R3765" t="s">
        <v>983</v>
      </c>
      <c r="S3765" t="s">
        <v>8820</v>
      </c>
    </row>
    <row r="3766" spans="1:21">
      <c r="A3766" t="s">
        <v>8821</v>
      </c>
      <c r="B3766" s="1">
        <v>44828</v>
      </c>
      <c r="C3766" t="s">
        <v>33</v>
      </c>
      <c r="D3766">
        <v>36</v>
      </c>
      <c r="E3766" t="s">
        <v>23</v>
      </c>
      <c r="F3766">
        <v>1</v>
      </c>
      <c r="G3766">
        <v>3</v>
      </c>
      <c r="H3766" t="s">
        <v>3686</v>
      </c>
      <c r="I3766">
        <v>5691</v>
      </c>
      <c r="J3766">
        <v>6</v>
      </c>
      <c r="K3766">
        <v>35</v>
      </c>
      <c r="M3766" t="s">
        <v>39</v>
      </c>
      <c r="N3766" t="s">
        <v>23</v>
      </c>
      <c r="O3766" t="s">
        <v>49</v>
      </c>
      <c r="P3766" t="s">
        <v>202</v>
      </c>
      <c r="Q3766" t="s">
        <v>50</v>
      </c>
      <c r="R3766" t="s">
        <v>8822</v>
      </c>
      <c r="S3766" t="s">
        <v>8823</v>
      </c>
    </row>
    <row r="3767" spans="1:21">
      <c r="A3767" t="s">
        <v>8824</v>
      </c>
      <c r="B3767" s="1">
        <v>45336</v>
      </c>
      <c r="C3767" t="s">
        <v>33</v>
      </c>
      <c r="D3767">
        <v>22</v>
      </c>
      <c r="E3767" t="s">
        <v>23</v>
      </c>
      <c r="F3767">
        <v>3</v>
      </c>
      <c r="G3767">
        <v>3</v>
      </c>
      <c r="H3767" t="s">
        <v>3686</v>
      </c>
      <c r="I3767">
        <v>5231</v>
      </c>
      <c r="J3767">
        <v>9</v>
      </c>
      <c r="K3767">
        <v>18</v>
      </c>
      <c r="M3767" t="s">
        <v>23</v>
      </c>
      <c r="N3767" t="s">
        <v>39</v>
      </c>
      <c r="P3767" t="s">
        <v>164</v>
      </c>
      <c r="Q3767" t="s">
        <v>50</v>
      </c>
      <c r="R3767" t="s">
        <v>4701</v>
      </c>
      <c r="S3767" t="s">
        <v>8825</v>
      </c>
    </row>
    <row r="3768" spans="1:21">
      <c r="A3768" t="s">
        <v>8826</v>
      </c>
      <c r="B3768" s="1">
        <v>43687</v>
      </c>
      <c r="C3768" t="s">
        <v>22</v>
      </c>
      <c r="D3768">
        <v>41</v>
      </c>
      <c r="E3768" t="s">
        <v>23</v>
      </c>
      <c r="F3768">
        <v>2</v>
      </c>
      <c r="G3768">
        <v>3</v>
      </c>
      <c r="H3768" t="s">
        <v>3686</v>
      </c>
      <c r="I3768">
        <v>4427</v>
      </c>
      <c r="J3768">
        <v>5</v>
      </c>
      <c r="K3768">
        <v>72</v>
      </c>
      <c r="L3768" t="s">
        <v>316</v>
      </c>
      <c r="M3768" t="s">
        <v>23</v>
      </c>
      <c r="N3768" t="s">
        <v>23</v>
      </c>
      <c r="O3768" t="s">
        <v>25</v>
      </c>
      <c r="P3768" t="s">
        <v>164</v>
      </c>
      <c r="Q3768" t="s">
        <v>27</v>
      </c>
      <c r="R3768" t="s">
        <v>2015</v>
      </c>
      <c r="S3768" t="s">
        <v>8827</v>
      </c>
    </row>
    <row r="3769" spans="1:21">
      <c r="A3769" t="s">
        <v>8828</v>
      </c>
      <c r="B3769" s="1">
        <v>43690</v>
      </c>
      <c r="C3769" t="s">
        <v>33</v>
      </c>
      <c r="D3769">
        <v>45</v>
      </c>
      <c r="E3769" t="s">
        <v>39</v>
      </c>
      <c r="F3769">
        <v>0</v>
      </c>
      <c r="G3769">
        <v>3</v>
      </c>
      <c r="H3769" t="s">
        <v>3686</v>
      </c>
      <c r="I3769">
        <v>4520</v>
      </c>
      <c r="J3769">
        <v>0</v>
      </c>
      <c r="K3769">
        <v>72</v>
      </c>
      <c r="L3769" t="s">
        <v>316</v>
      </c>
      <c r="M3769" t="s">
        <v>23</v>
      </c>
      <c r="N3769" t="s">
        <v>23</v>
      </c>
      <c r="O3769" t="s">
        <v>25</v>
      </c>
      <c r="P3769" t="s">
        <v>164</v>
      </c>
      <c r="Q3769" t="s">
        <v>27</v>
      </c>
      <c r="R3769" t="s">
        <v>334</v>
      </c>
      <c r="S3769" t="s">
        <v>8829</v>
      </c>
    </row>
    <row r="3770" spans="1:21">
      <c r="A3770" t="s">
        <v>8830</v>
      </c>
      <c r="B3770" s="1">
        <v>44977</v>
      </c>
      <c r="C3770" t="s">
        <v>33</v>
      </c>
      <c r="D3770">
        <v>59</v>
      </c>
      <c r="E3770" t="s">
        <v>39</v>
      </c>
      <c r="F3770">
        <v>0</v>
      </c>
      <c r="G3770">
        <v>3</v>
      </c>
      <c r="H3770" t="s">
        <v>3686</v>
      </c>
      <c r="I3770">
        <v>2655</v>
      </c>
      <c r="J3770">
        <v>0</v>
      </c>
      <c r="K3770">
        <v>30</v>
      </c>
      <c r="L3770" t="s">
        <v>40</v>
      </c>
      <c r="M3770" t="s">
        <v>23</v>
      </c>
      <c r="N3770" t="s">
        <v>23</v>
      </c>
      <c r="O3770" t="s">
        <v>49</v>
      </c>
      <c r="P3770" t="s">
        <v>202</v>
      </c>
      <c r="Q3770" t="s">
        <v>50</v>
      </c>
      <c r="R3770" t="s">
        <v>340</v>
      </c>
      <c r="S3770" t="s">
        <v>8831</v>
      </c>
    </row>
    <row r="3771" spans="1:21">
      <c r="A3771" t="s">
        <v>8832</v>
      </c>
      <c r="B3771" s="1">
        <v>43810</v>
      </c>
      <c r="C3771" t="s">
        <v>22</v>
      </c>
      <c r="D3771">
        <v>70</v>
      </c>
      <c r="E3771" t="s">
        <v>23</v>
      </c>
      <c r="F3771">
        <v>0</v>
      </c>
      <c r="G3771">
        <v>3</v>
      </c>
      <c r="H3771" t="s">
        <v>24</v>
      </c>
      <c r="I3771">
        <v>6284</v>
      </c>
      <c r="J3771">
        <v>1</v>
      </c>
      <c r="K3771">
        <v>68</v>
      </c>
      <c r="M3771" t="s">
        <v>23</v>
      </c>
      <c r="N3771" t="s">
        <v>23</v>
      </c>
      <c r="O3771" t="s">
        <v>25</v>
      </c>
      <c r="P3771" t="s">
        <v>26</v>
      </c>
      <c r="Q3771" t="s">
        <v>27</v>
      </c>
      <c r="R3771" t="s">
        <v>1925</v>
      </c>
      <c r="S3771" t="s">
        <v>8833</v>
      </c>
      <c r="T3771" t="s">
        <v>30</v>
      </c>
      <c r="U3771" t="s">
        <v>106</v>
      </c>
    </row>
    <row r="3772" spans="1:21">
      <c r="A3772" t="s">
        <v>8834</v>
      </c>
      <c r="B3772" s="1">
        <v>43912</v>
      </c>
      <c r="C3772" t="s">
        <v>22</v>
      </c>
      <c r="D3772">
        <v>80</v>
      </c>
      <c r="E3772" t="s">
        <v>39</v>
      </c>
      <c r="F3772">
        <v>0</v>
      </c>
      <c r="G3772">
        <v>3</v>
      </c>
      <c r="H3772" t="s">
        <v>3686</v>
      </c>
      <c r="I3772">
        <v>4295</v>
      </c>
      <c r="J3772">
        <v>0</v>
      </c>
      <c r="K3772">
        <v>65</v>
      </c>
      <c r="M3772" t="s">
        <v>23</v>
      </c>
      <c r="N3772" t="s">
        <v>23</v>
      </c>
      <c r="O3772" t="s">
        <v>25</v>
      </c>
      <c r="P3772" t="s">
        <v>164</v>
      </c>
      <c r="Q3772" t="s">
        <v>27</v>
      </c>
      <c r="R3772" t="s">
        <v>1886</v>
      </c>
      <c r="S3772" t="s">
        <v>8835</v>
      </c>
    </row>
    <row r="3773" spans="1:21">
      <c r="A3773" t="s">
        <v>8836</v>
      </c>
      <c r="B3773" s="1">
        <v>45714</v>
      </c>
      <c r="C3773" t="s">
        <v>33</v>
      </c>
      <c r="D3773">
        <v>65</v>
      </c>
      <c r="E3773" t="s">
        <v>39</v>
      </c>
      <c r="F3773">
        <v>0</v>
      </c>
      <c r="G3773">
        <v>3</v>
      </c>
      <c r="H3773" t="s">
        <v>3686</v>
      </c>
      <c r="I3773">
        <v>4716</v>
      </c>
      <c r="J3773">
        <v>0</v>
      </c>
      <c r="K3773">
        <v>6</v>
      </c>
      <c r="M3773" t="s">
        <v>23</v>
      </c>
      <c r="N3773" t="s">
        <v>23</v>
      </c>
      <c r="O3773" t="s">
        <v>25</v>
      </c>
      <c r="P3773" t="s">
        <v>164</v>
      </c>
      <c r="Q3773" t="s">
        <v>27</v>
      </c>
      <c r="R3773" t="s">
        <v>392</v>
      </c>
      <c r="S3773" t="s">
        <v>8837</v>
      </c>
    </row>
    <row r="3774" spans="1:21">
      <c r="A3774" t="s">
        <v>8838</v>
      </c>
      <c r="B3774" s="1">
        <v>45643</v>
      </c>
      <c r="C3774" t="s">
        <v>33</v>
      </c>
      <c r="D3774">
        <v>72</v>
      </c>
      <c r="E3774" t="s">
        <v>39</v>
      </c>
      <c r="F3774">
        <v>0</v>
      </c>
      <c r="G3774">
        <v>3</v>
      </c>
      <c r="H3774" t="s">
        <v>3686</v>
      </c>
      <c r="I3774">
        <v>4899</v>
      </c>
      <c r="J3774">
        <v>0</v>
      </c>
      <c r="K3774">
        <v>8</v>
      </c>
      <c r="M3774" t="s">
        <v>23</v>
      </c>
      <c r="N3774" t="s">
        <v>23</v>
      </c>
      <c r="O3774" t="s">
        <v>25</v>
      </c>
      <c r="P3774" t="s">
        <v>164</v>
      </c>
      <c r="Q3774" t="s">
        <v>27</v>
      </c>
      <c r="R3774" t="s">
        <v>6973</v>
      </c>
      <c r="S3774" t="s">
        <v>8839</v>
      </c>
    </row>
    <row r="3775" spans="1:21">
      <c r="A3775" t="s">
        <v>8840</v>
      </c>
      <c r="B3775" s="1">
        <v>44567</v>
      </c>
      <c r="C3775" t="s">
        <v>33</v>
      </c>
      <c r="D3775">
        <v>73</v>
      </c>
      <c r="E3775" t="s">
        <v>39</v>
      </c>
      <c r="F3775">
        <v>0</v>
      </c>
      <c r="G3775">
        <v>3</v>
      </c>
      <c r="H3775" t="s">
        <v>3686</v>
      </c>
      <c r="I3775">
        <v>4757</v>
      </c>
      <c r="J3775">
        <v>0</v>
      </c>
      <c r="K3775">
        <v>43</v>
      </c>
      <c r="M3775" t="s">
        <v>39</v>
      </c>
      <c r="N3775" t="s">
        <v>23</v>
      </c>
      <c r="O3775" t="s">
        <v>49</v>
      </c>
      <c r="P3775" t="s">
        <v>164</v>
      </c>
      <c r="Q3775" t="s">
        <v>50</v>
      </c>
      <c r="R3775" t="s">
        <v>8841</v>
      </c>
      <c r="S3775" t="s">
        <v>8842</v>
      </c>
    </row>
    <row r="3776" spans="1:21">
      <c r="A3776" t="s">
        <v>8843</v>
      </c>
      <c r="B3776" s="1">
        <v>44810</v>
      </c>
      <c r="C3776" t="s">
        <v>33</v>
      </c>
      <c r="D3776">
        <v>61</v>
      </c>
      <c r="E3776" t="s">
        <v>23</v>
      </c>
      <c r="F3776">
        <v>0</v>
      </c>
      <c r="G3776">
        <v>3</v>
      </c>
      <c r="H3776" t="s">
        <v>24</v>
      </c>
      <c r="I3776">
        <v>5413</v>
      </c>
      <c r="J3776">
        <v>4</v>
      </c>
      <c r="K3776">
        <v>35</v>
      </c>
      <c r="L3776" t="s">
        <v>40</v>
      </c>
      <c r="M3776" t="s">
        <v>23</v>
      </c>
      <c r="N3776" t="s">
        <v>23</v>
      </c>
      <c r="O3776" t="s">
        <v>25</v>
      </c>
      <c r="P3776" t="s">
        <v>26</v>
      </c>
      <c r="Q3776" t="s">
        <v>27</v>
      </c>
      <c r="R3776" t="s">
        <v>126</v>
      </c>
      <c r="S3776" t="s">
        <v>8844</v>
      </c>
      <c r="T3776" t="s">
        <v>43</v>
      </c>
      <c r="U3776" t="s">
        <v>149</v>
      </c>
    </row>
    <row r="3777" spans="1:21">
      <c r="A3777" t="s">
        <v>8845</v>
      </c>
      <c r="B3777" s="1">
        <v>45852</v>
      </c>
      <c r="C3777" t="s">
        <v>33</v>
      </c>
      <c r="D3777">
        <v>32</v>
      </c>
      <c r="E3777" t="s">
        <v>39</v>
      </c>
      <c r="F3777">
        <v>0</v>
      </c>
      <c r="G3777">
        <v>3</v>
      </c>
      <c r="H3777" t="s">
        <v>24</v>
      </c>
      <c r="I3777">
        <v>2756</v>
      </c>
      <c r="J3777">
        <v>0</v>
      </c>
      <c r="K3777">
        <v>1</v>
      </c>
      <c r="M3777" t="s">
        <v>23</v>
      </c>
      <c r="N3777" t="s">
        <v>23</v>
      </c>
      <c r="O3777" t="s">
        <v>25</v>
      </c>
      <c r="P3777" t="s">
        <v>26</v>
      </c>
      <c r="Q3777" t="s">
        <v>27</v>
      </c>
      <c r="R3777" t="s">
        <v>4873</v>
      </c>
      <c r="S3777" t="s">
        <v>4183</v>
      </c>
      <c r="T3777" t="s">
        <v>64</v>
      </c>
      <c r="U3777" t="s">
        <v>254</v>
      </c>
    </row>
    <row r="3778" spans="1:21">
      <c r="A3778" t="s">
        <v>8846</v>
      </c>
      <c r="B3778" s="1">
        <v>44824</v>
      </c>
      <c r="C3778" t="s">
        <v>22</v>
      </c>
      <c r="D3778">
        <v>53</v>
      </c>
      <c r="E3778" t="s">
        <v>39</v>
      </c>
      <c r="F3778">
        <v>0</v>
      </c>
      <c r="G3778">
        <v>3</v>
      </c>
      <c r="H3778" t="s">
        <v>24</v>
      </c>
      <c r="I3778">
        <v>2785</v>
      </c>
      <c r="J3778">
        <v>0</v>
      </c>
      <c r="K3778">
        <v>35</v>
      </c>
      <c r="L3778" t="s">
        <v>40</v>
      </c>
      <c r="M3778" t="s">
        <v>23</v>
      </c>
      <c r="N3778" t="s">
        <v>23</v>
      </c>
      <c r="O3778" t="s">
        <v>25</v>
      </c>
      <c r="P3778" t="s">
        <v>26</v>
      </c>
      <c r="Q3778" t="s">
        <v>50</v>
      </c>
      <c r="R3778" t="s">
        <v>2278</v>
      </c>
      <c r="S3778" t="s">
        <v>8847</v>
      </c>
      <c r="T3778" t="s">
        <v>43</v>
      </c>
      <c r="U3778" t="s">
        <v>1397</v>
      </c>
    </row>
    <row r="3779" spans="1:21">
      <c r="A3779" t="s">
        <v>8848</v>
      </c>
      <c r="B3779" s="1">
        <v>45120</v>
      </c>
      <c r="C3779" t="s">
        <v>22</v>
      </c>
      <c r="D3779">
        <v>62</v>
      </c>
      <c r="E3779" t="s">
        <v>39</v>
      </c>
      <c r="F3779">
        <v>0</v>
      </c>
      <c r="G3779">
        <v>3</v>
      </c>
      <c r="H3779" t="s">
        <v>24</v>
      </c>
      <c r="I3779">
        <v>3779</v>
      </c>
      <c r="J3779">
        <v>0</v>
      </c>
      <c r="K3779">
        <v>25</v>
      </c>
      <c r="L3779" t="s">
        <v>40</v>
      </c>
      <c r="M3779" t="s">
        <v>23</v>
      </c>
      <c r="N3779" t="s">
        <v>39</v>
      </c>
      <c r="P3779" t="s">
        <v>202</v>
      </c>
      <c r="Q3779" t="s">
        <v>27</v>
      </c>
      <c r="R3779" t="s">
        <v>3537</v>
      </c>
      <c r="S3779" t="s">
        <v>8849</v>
      </c>
      <c r="T3779" t="s">
        <v>59</v>
      </c>
      <c r="U3779" t="s">
        <v>384</v>
      </c>
    </row>
    <row r="3780" spans="1:21">
      <c r="A3780" t="s">
        <v>8850</v>
      </c>
      <c r="B3780" s="1">
        <v>44171</v>
      </c>
      <c r="C3780" t="s">
        <v>22</v>
      </c>
      <c r="D3780">
        <v>19</v>
      </c>
      <c r="E3780" t="s">
        <v>23</v>
      </c>
      <c r="F3780">
        <v>0</v>
      </c>
      <c r="G3780">
        <v>3</v>
      </c>
      <c r="H3780" t="s">
        <v>24</v>
      </c>
      <c r="I3780">
        <v>6484</v>
      </c>
      <c r="J3780">
        <v>1</v>
      </c>
      <c r="K3780">
        <v>56</v>
      </c>
      <c r="L3780" t="s">
        <v>142</v>
      </c>
      <c r="M3780" t="s">
        <v>23</v>
      </c>
      <c r="N3780" t="s">
        <v>39</v>
      </c>
      <c r="P3780" t="s">
        <v>164</v>
      </c>
      <c r="Q3780" t="s">
        <v>50</v>
      </c>
      <c r="R3780" t="s">
        <v>2124</v>
      </c>
      <c r="S3780" t="s">
        <v>8851</v>
      </c>
      <c r="T3780" t="s">
        <v>64</v>
      </c>
      <c r="U3780" t="s">
        <v>73</v>
      </c>
    </row>
    <row r="3781" spans="1:21">
      <c r="A3781" t="s">
        <v>8852</v>
      </c>
      <c r="B3781" s="1">
        <v>44965</v>
      </c>
      <c r="C3781" t="s">
        <v>33</v>
      </c>
      <c r="D3781">
        <v>57</v>
      </c>
      <c r="E3781" t="s">
        <v>23</v>
      </c>
      <c r="F3781">
        <v>2</v>
      </c>
      <c r="G3781">
        <v>3</v>
      </c>
      <c r="H3781" t="s">
        <v>24</v>
      </c>
      <c r="I3781">
        <v>4568</v>
      </c>
      <c r="J3781">
        <v>1</v>
      </c>
      <c r="K3781">
        <v>30</v>
      </c>
      <c r="M3781" t="s">
        <v>39</v>
      </c>
      <c r="N3781" t="s">
        <v>23</v>
      </c>
      <c r="O3781" t="s">
        <v>49</v>
      </c>
      <c r="P3781" t="s">
        <v>26</v>
      </c>
      <c r="Q3781" t="s">
        <v>50</v>
      </c>
      <c r="R3781" t="s">
        <v>6339</v>
      </c>
      <c r="S3781" t="s">
        <v>8853</v>
      </c>
      <c r="T3781" t="s">
        <v>64</v>
      </c>
      <c r="U3781" t="s">
        <v>234</v>
      </c>
    </row>
    <row r="3782" spans="1:21">
      <c r="A3782" t="s">
        <v>8854</v>
      </c>
      <c r="B3782" s="1">
        <v>45478</v>
      </c>
      <c r="C3782" t="s">
        <v>33</v>
      </c>
      <c r="D3782">
        <v>28</v>
      </c>
      <c r="E3782" t="s">
        <v>39</v>
      </c>
      <c r="F3782">
        <v>0</v>
      </c>
      <c r="G3782">
        <v>3</v>
      </c>
      <c r="H3782" t="s">
        <v>24</v>
      </c>
      <c r="I3782">
        <v>3104</v>
      </c>
      <c r="J3782">
        <v>0</v>
      </c>
      <c r="K3782">
        <v>13</v>
      </c>
      <c r="L3782" t="s">
        <v>97</v>
      </c>
      <c r="M3782" t="s">
        <v>39</v>
      </c>
      <c r="N3782" t="s">
        <v>23</v>
      </c>
      <c r="O3782" t="s">
        <v>56</v>
      </c>
      <c r="P3782" t="s">
        <v>26</v>
      </c>
      <c r="Q3782" t="s">
        <v>27</v>
      </c>
      <c r="R3782" t="s">
        <v>2903</v>
      </c>
      <c r="S3782" t="s">
        <v>8855</v>
      </c>
      <c r="T3782" t="s">
        <v>36</v>
      </c>
      <c r="U3782" t="s">
        <v>37</v>
      </c>
    </row>
    <row r="3783" spans="1:21">
      <c r="A3783" t="s">
        <v>8856</v>
      </c>
      <c r="B3783" s="1">
        <v>44382</v>
      </c>
      <c r="C3783" t="s">
        <v>22</v>
      </c>
      <c r="D3783">
        <v>42</v>
      </c>
      <c r="E3783" t="s">
        <v>23</v>
      </c>
      <c r="F3783">
        <v>2</v>
      </c>
      <c r="G3783">
        <v>3</v>
      </c>
      <c r="H3783" t="s">
        <v>3686</v>
      </c>
      <c r="I3783">
        <v>4986</v>
      </c>
      <c r="J3783">
        <v>3</v>
      </c>
      <c r="K3783">
        <v>49</v>
      </c>
      <c r="L3783" t="s">
        <v>142</v>
      </c>
      <c r="M3783" t="s">
        <v>23</v>
      </c>
      <c r="N3783" t="s">
        <v>23</v>
      </c>
      <c r="O3783" t="s">
        <v>56</v>
      </c>
      <c r="P3783" t="s">
        <v>26</v>
      </c>
      <c r="Q3783" t="s">
        <v>50</v>
      </c>
      <c r="R3783" t="s">
        <v>4346</v>
      </c>
      <c r="S3783" t="s">
        <v>8857</v>
      </c>
    </row>
    <row r="3784" spans="1:21">
      <c r="A3784" t="s">
        <v>8858</v>
      </c>
      <c r="B3784" s="1">
        <v>43974</v>
      </c>
      <c r="C3784" t="s">
        <v>33</v>
      </c>
      <c r="D3784">
        <v>44</v>
      </c>
      <c r="E3784" t="s">
        <v>23</v>
      </c>
      <c r="F3784">
        <v>0</v>
      </c>
      <c r="G3784">
        <v>3</v>
      </c>
      <c r="H3784" t="s">
        <v>3686</v>
      </c>
      <c r="I3784">
        <v>4572</v>
      </c>
      <c r="J3784">
        <v>2</v>
      </c>
      <c r="K3784">
        <v>63</v>
      </c>
      <c r="L3784" t="s">
        <v>142</v>
      </c>
      <c r="M3784" t="s">
        <v>23</v>
      </c>
      <c r="N3784" t="s">
        <v>23</v>
      </c>
      <c r="O3784" t="s">
        <v>25</v>
      </c>
      <c r="P3784" t="s">
        <v>202</v>
      </c>
      <c r="Q3784" t="s">
        <v>50</v>
      </c>
      <c r="R3784" t="s">
        <v>6012</v>
      </c>
      <c r="S3784" t="s">
        <v>8859</v>
      </c>
    </row>
    <row r="3785" spans="1:21">
      <c r="A3785" t="s">
        <v>8860</v>
      </c>
      <c r="B3785" s="1">
        <v>45054</v>
      </c>
      <c r="C3785" t="s">
        <v>33</v>
      </c>
      <c r="D3785">
        <v>35</v>
      </c>
      <c r="E3785" t="s">
        <v>39</v>
      </c>
      <c r="F3785">
        <v>0</v>
      </c>
      <c r="G3785">
        <v>3</v>
      </c>
      <c r="H3785" t="s">
        <v>3686</v>
      </c>
      <c r="I3785">
        <v>4472</v>
      </c>
      <c r="J3785">
        <v>0</v>
      </c>
      <c r="K3785">
        <v>27</v>
      </c>
      <c r="M3785" t="s">
        <v>23</v>
      </c>
      <c r="N3785" t="s">
        <v>23</v>
      </c>
      <c r="O3785" t="s">
        <v>49</v>
      </c>
      <c r="P3785" t="s">
        <v>26</v>
      </c>
      <c r="Q3785" t="s">
        <v>50</v>
      </c>
      <c r="R3785" t="s">
        <v>965</v>
      </c>
      <c r="S3785" t="s">
        <v>8861</v>
      </c>
    </row>
    <row r="3786" spans="1:21">
      <c r="A3786" t="s">
        <v>8862</v>
      </c>
      <c r="B3786" s="1">
        <v>44685</v>
      </c>
      <c r="C3786" t="s">
        <v>22</v>
      </c>
      <c r="D3786">
        <v>60</v>
      </c>
      <c r="E3786" t="s">
        <v>39</v>
      </c>
      <c r="F3786">
        <v>0</v>
      </c>
      <c r="G3786">
        <v>3</v>
      </c>
      <c r="H3786" t="s">
        <v>3686</v>
      </c>
      <c r="I3786">
        <v>2380</v>
      </c>
      <c r="J3786">
        <v>0</v>
      </c>
      <c r="K3786">
        <v>39</v>
      </c>
      <c r="M3786" t="s">
        <v>23</v>
      </c>
      <c r="N3786" t="s">
        <v>23</v>
      </c>
      <c r="O3786" t="s">
        <v>49</v>
      </c>
      <c r="P3786" t="s">
        <v>164</v>
      </c>
      <c r="Q3786" t="s">
        <v>50</v>
      </c>
      <c r="R3786" t="s">
        <v>724</v>
      </c>
      <c r="S3786" t="s">
        <v>8863</v>
      </c>
    </row>
    <row r="3787" spans="1:21">
      <c r="A3787" t="s">
        <v>8864</v>
      </c>
      <c r="B3787" s="1">
        <v>44413</v>
      </c>
      <c r="C3787" t="s">
        <v>33</v>
      </c>
      <c r="D3787">
        <v>57</v>
      </c>
      <c r="E3787" t="s">
        <v>23</v>
      </c>
      <c r="F3787">
        <v>3</v>
      </c>
      <c r="G3787">
        <v>3</v>
      </c>
      <c r="H3787" t="s">
        <v>3686</v>
      </c>
      <c r="I3787">
        <v>4275</v>
      </c>
      <c r="J3787">
        <v>1</v>
      </c>
      <c r="K3787">
        <v>48</v>
      </c>
      <c r="L3787" t="s">
        <v>142</v>
      </c>
      <c r="M3787" t="s">
        <v>23</v>
      </c>
      <c r="N3787" t="s">
        <v>23</v>
      </c>
      <c r="O3787" t="s">
        <v>25</v>
      </c>
      <c r="P3787" t="s">
        <v>26</v>
      </c>
      <c r="Q3787" t="s">
        <v>50</v>
      </c>
      <c r="R3787" t="s">
        <v>2015</v>
      </c>
      <c r="S3787" t="s">
        <v>8865</v>
      </c>
    </row>
    <row r="3788" spans="1:21">
      <c r="A3788" t="s">
        <v>8866</v>
      </c>
      <c r="B3788" s="1">
        <v>45735</v>
      </c>
      <c r="C3788" t="s">
        <v>22</v>
      </c>
      <c r="D3788">
        <v>20</v>
      </c>
      <c r="E3788" t="s">
        <v>23</v>
      </c>
      <c r="F3788">
        <v>1</v>
      </c>
      <c r="G3788">
        <v>3</v>
      </c>
      <c r="H3788" t="s">
        <v>3686</v>
      </c>
      <c r="I3788">
        <v>4573</v>
      </c>
      <c r="J3788">
        <v>10</v>
      </c>
      <c r="K3788">
        <v>5</v>
      </c>
      <c r="M3788" t="s">
        <v>23</v>
      </c>
      <c r="N3788" t="s">
        <v>39</v>
      </c>
      <c r="P3788" t="s">
        <v>26</v>
      </c>
      <c r="Q3788" t="s">
        <v>50</v>
      </c>
      <c r="R3788" t="s">
        <v>971</v>
      </c>
      <c r="S3788" t="s">
        <v>8867</v>
      </c>
    </row>
    <row r="3789" spans="1:21">
      <c r="A3789" t="s">
        <v>8868</v>
      </c>
      <c r="B3789" s="1">
        <v>44776</v>
      </c>
      <c r="C3789" t="s">
        <v>33</v>
      </c>
      <c r="D3789">
        <v>44</v>
      </c>
      <c r="E3789" t="s">
        <v>39</v>
      </c>
      <c r="F3789">
        <v>0</v>
      </c>
      <c r="G3789">
        <v>3</v>
      </c>
      <c r="H3789" t="s">
        <v>3686</v>
      </c>
      <c r="I3789">
        <v>4904</v>
      </c>
      <c r="J3789">
        <v>0</v>
      </c>
      <c r="K3789">
        <v>36</v>
      </c>
      <c r="M3789" t="s">
        <v>23</v>
      </c>
      <c r="N3789" t="s">
        <v>39</v>
      </c>
      <c r="P3789" t="s">
        <v>202</v>
      </c>
      <c r="Q3789" t="s">
        <v>27</v>
      </c>
      <c r="R3789" t="s">
        <v>355</v>
      </c>
      <c r="S3789" t="s">
        <v>8869</v>
      </c>
    </row>
    <row r="3790" spans="1:21">
      <c r="A3790" t="s">
        <v>8870</v>
      </c>
      <c r="B3790" s="1">
        <v>43882</v>
      </c>
      <c r="C3790" t="s">
        <v>33</v>
      </c>
      <c r="D3790">
        <v>26</v>
      </c>
      <c r="E3790" t="s">
        <v>23</v>
      </c>
      <c r="F3790">
        <v>0</v>
      </c>
      <c r="G3790">
        <v>3</v>
      </c>
      <c r="H3790" t="s">
        <v>3686</v>
      </c>
      <c r="I3790">
        <v>5313</v>
      </c>
      <c r="J3790">
        <v>9</v>
      </c>
      <c r="K3790">
        <v>66</v>
      </c>
      <c r="M3790" t="s">
        <v>23</v>
      </c>
      <c r="N3790" t="s">
        <v>23</v>
      </c>
      <c r="O3790" t="s">
        <v>56</v>
      </c>
      <c r="P3790" t="s">
        <v>164</v>
      </c>
      <c r="Q3790" t="s">
        <v>50</v>
      </c>
      <c r="R3790" t="s">
        <v>8871</v>
      </c>
      <c r="S3790" t="s">
        <v>8872</v>
      </c>
    </row>
    <row r="3791" spans="1:21">
      <c r="A3791" t="s">
        <v>8873</v>
      </c>
      <c r="B3791" s="1">
        <v>43693</v>
      </c>
      <c r="C3791" t="s">
        <v>33</v>
      </c>
      <c r="D3791">
        <v>28</v>
      </c>
      <c r="E3791" t="s">
        <v>23</v>
      </c>
      <c r="F3791">
        <v>0</v>
      </c>
      <c r="G3791">
        <v>3</v>
      </c>
      <c r="H3791" t="s">
        <v>3686</v>
      </c>
      <c r="I3791">
        <v>5398</v>
      </c>
      <c r="J3791">
        <v>8</v>
      </c>
      <c r="K3791">
        <v>72</v>
      </c>
      <c r="M3791" t="s">
        <v>23</v>
      </c>
      <c r="N3791" t="s">
        <v>39</v>
      </c>
      <c r="P3791" t="s">
        <v>164</v>
      </c>
      <c r="Q3791" t="s">
        <v>27</v>
      </c>
      <c r="R3791" t="s">
        <v>1650</v>
      </c>
      <c r="S3791" t="s">
        <v>8874</v>
      </c>
    </row>
    <row r="3792" spans="1:21">
      <c r="A3792" t="s">
        <v>8875</v>
      </c>
      <c r="B3792" s="1">
        <v>45065</v>
      </c>
      <c r="C3792" t="s">
        <v>33</v>
      </c>
      <c r="D3792">
        <v>62</v>
      </c>
      <c r="E3792" t="s">
        <v>39</v>
      </c>
      <c r="F3792">
        <v>0</v>
      </c>
      <c r="G3792">
        <v>3</v>
      </c>
      <c r="H3792" t="s">
        <v>3686</v>
      </c>
      <c r="I3792">
        <v>5250</v>
      </c>
      <c r="J3792">
        <v>0</v>
      </c>
      <c r="K3792">
        <v>27</v>
      </c>
      <c r="M3792" t="s">
        <v>23</v>
      </c>
      <c r="N3792" t="s">
        <v>39</v>
      </c>
      <c r="P3792" t="s">
        <v>164</v>
      </c>
      <c r="Q3792" t="s">
        <v>27</v>
      </c>
      <c r="R3792" t="s">
        <v>1415</v>
      </c>
      <c r="S3792" t="s">
        <v>8876</v>
      </c>
    </row>
    <row r="3793" spans="1:19">
      <c r="A3793" t="s">
        <v>8877</v>
      </c>
      <c r="B3793" s="1">
        <v>45110</v>
      </c>
      <c r="C3793" t="s">
        <v>22</v>
      </c>
      <c r="D3793">
        <v>26</v>
      </c>
      <c r="E3793" t="s">
        <v>23</v>
      </c>
      <c r="F3793">
        <v>3</v>
      </c>
      <c r="G3793">
        <v>3</v>
      </c>
      <c r="H3793" t="s">
        <v>3686</v>
      </c>
      <c r="I3793">
        <v>3153</v>
      </c>
      <c r="J3793">
        <v>0</v>
      </c>
      <c r="K3793">
        <v>25</v>
      </c>
      <c r="L3793" t="s">
        <v>40</v>
      </c>
      <c r="M3793" t="s">
        <v>23</v>
      </c>
      <c r="N3793" t="s">
        <v>23</v>
      </c>
      <c r="O3793" t="s">
        <v>25</v>
      </c>
      <c r="P3793" t="s">
        <v>26</v>
      </c>
      <c r="Q3793" t="s">
        <v>27</v>
      </c>
      <c r="R3793" t="s">
        <v>4057</v>
      </c>
      <c r="S3793" t="s">
        <v>8878</v>
      </c>
    </row>
    <row r="3794" spans="1:19">
      <c r="A3794" t="s">
        <v>8879</v>
      </c>
      <c r="B3794" s="1">
        <v>43700</v>
      </c>
      <c r="C3794" t="s">
        <v>33</v>
      </c>
      <c r="D3794">
        <v>25</v>
      </c>
      <c r="E3794" t="s">
        <v>23</v>
      </c>
      <c r="F3794">
        <v>0</v>
      </c>
      <c r="G3794">
        <v>3</v>
      </c>
      <c r="H3794" t="s">
        <v>3686</v>
      </c>
      <c r="I3794">
        <v>6469</v>
      </c>
      <c r="J3794">
        <v>6</v>
      </c>
      <c r="K3794">
        <v>72</v>
      </c>
      <c r="L3794" t="s">
        <v>316</v>
      </c>
      <c r="M3794" t="s">
        <v>23</v>
      </c>
      <c r="N3794" t="s">
        <v>23</v>
      </c>
      <c r="O3794" t="s">
        <v>25</v>
      </c>
      <c r="P3794" t="s">
        <v>164</v>
      </c>
      <c r="Q3794" t="s">
        <v>50</v>
      </c>
      <c r="R3794" t="s">
        <v>5262</v>
      </c>
      <c r="S3794" t="s">
        <v>8880</v>
      </c>
    </row>
    <row r="3795" spans="1:19">
      <c r="A3795" t="s">
        <v>8881</v>
      </c>
      <c r="B3795" s="1">
        <v>44016</v>
      </c>
      <c r="C3795" t="s">
        <v>33</v>
      </c>
      <c r="D3795">
        <v>35</v>
      </c>
      <c r="E3795" t="s">
        <v>23</v>
      </c>
      <c r="F3795">
        <v>0</v>
      </c>
      <c r="G3795">
        <v>3</v>
      </c>
      <c r="H3795" t="s">
        <v>3686</v>
      </c>
      <c r="I3795">
        <v>5177</v>
      </c>
      <c r="J3795">
        <v>5</v>
      </c>
      <c r="K3795">
        <v>61</v>
      </c>
      <c r="M3795" t="s">
        <v>23</v>
      </c>
      <c r="N3795" t="s">
        <v>23</v>
      </c>
      <c r="O3795" t="s">
        <v>25</v>
      </c>
      <c r="P3795" t="s">
        <v>202</v>
      </c>
      <c r="Q3795" t="s">
        <v>27</v>
      </c>
      <c r="R3795" t="s">
        <v>1432</v>
      </c>
      <c r="S3795" t="s">
        <v>8882</v>
      </c>
    </row>
    <row r="3796" spans="1:19">
      <c r="A3796" t="s">
        <v>8883</v>
      </c>
      <c r="B3796" s="1">
        <v>45864</v>
      </c>
      <c r="C3796" t="s">
        <v>22</v>
      </c>
      <c r="D3796">
        <v>20</v>
      </c>
      <c r="E3796" t="s">
        <v>39</v>
      </c>
      <c r="F3796">
        <v>0</v>
      </c>
      <c r="G3796">
        <v>3</v>
      </c>
      <c r="H3796" t="s">
        <v>3751</v>
      </c>
      <c r="I3796">
        <v>3625</v>
      </c>
      <c r="J3796">
        <v>0</v>
      </c>
      <c r="K3796">
        <v>1</v>
      </c>
      <c r="M3796" t="s">
        <v>23</v>
      </c>
      <c r="N3796" t="s">
        <v>39</v>
      </c>
      <c r="P3796" t="s">
        <v>26</v>
      </c>
      <c r="Q3796" t="s">
        <v>27</v>
      </c>
      <c r="R3796" t="s">
        <v>1097</v>
      </c>
      <c r="S3796" t="s">
        <v>8884</v>
      </c>
    </row>
    <row r="3797" spans="1:19">
      <c r="A3797" t="s">
        <v>8885</v>
      </c>
      <c r="B3797" s="1">
        <v>45090</v>
      </c>
      <c r="C3797" t="s">
        <v>22</v>
      </c>
      <c r="D3797">
        <v>28</v>
      </c>
      <c r="E3797" t="s">
        <v>39</v>
      </c>
      <c r="F3797">
        <v>0</v>
      </c>
      <c r="G3797">
        <v>3</v>
      </c>
      <c r="H3797" t="s">
        <v>3686</v>
      </c>
      <c r="I3797">
        <v>2194</v>
      </c>
      <c r="J3797">
        <v>0</v>
      </c>
      <c r="K3797">
        <v>26</v>
      </c>
      <c r="L3797" t="s">
        <v>40</v>
      </c>
      <c r="M3797" t="s">
        <v>23</v>
      </c>
      <c r="N3797" t="s">
        <v>39</v>
      </c>
      <c r="P3797" t="s">
        <v>202</v>
      </c>
      <c r="Q3797" t="s">
        <v>50</v>
      </c>
      <c r="R3797" t="s">
        <v>3077</v>
      </c>
      <c r="S3797" t="s">
        <v>8886</v>
      </c>
    </row>
    <row r="3798" spans="1:19">
      <c r="A3798" t="s">
        <v>8887</v>
      </c>
      <c r="B3798" s="1">
        <v>44636</v>
      </c>
      <c r="C3798" t="s">
        <v>33</v>
      </c>
      <c r="D3798">
        <v>40</v>
      </c>
      <c r="E3798" t="s">
        <v>23</v>
      </c>
      <c r="F3798">
        <v>0</v>
      </c>
      <c r="G3798">
        <v>3</v>
      </c>
      <c r="H3798" t="s">
        <v>3686</v>
      </c>
      <c r="I3798">
        <v>5062</v>
      </c>
      <c r="J3798">
        <v>9</v>
      </c>
      <c r="K3798">
        <v>41</v>
      </c>
      <c r="L3798" t="s">
        <v>142</v>
      </c>
      <c r="M3798" t="s">
        <v>23</v>
      </c>
      <c r="N3798" t="s">
        <v>39</v>
      </c>
      <c r="P3798" t="s">
        <v>164</v>
      </c>
      <c r="Q3798" t="s">
        <v>50</v>
      </c>
      <c r="R3798" t="s">
        <v>3077</v>
      </c>
      <c r="S3798" t="s">
        <v>8888</v>
      </c>
    </row>
    <row r="3799" spans="1:19">
      <c r="A3799" t="s">
        <v>8889</v>
      </c>
      <c r="B3799" s="1">
        <v>44393</v>
      </c>
      <c r="C3799" t="s">
        <v>22</v>
      </c>
      <c r="D3799">
        <v>56</v>
      </c>
      <c r="E3799" t="s">
        <v>39</v>
      </c>
      <c r="F3799">
        <v>0</v>
      </c>
      <c r="G3799">
        <v>3</v>
      </c>
      <c r="H3799" t="s">
        <v>3686</v>
      </c>
      <c r="I3799">
        <v>6148</v>
      </c>
      <c r="J3799">
        <v>0</v>
      </c>
      <c r="K3799">
        <v>49</v>
      </c>
      <c r="L3799" t="s">
        <v>142</v>
      </c>
      <c r="M3799" t="s">
        <v>23</v>
      </c>
      <c r="N3799" t="s">
        <v>23</v>
      </c>
      <c r="O3799" t="s">
        <v>25</v>
      </c>
      <c r="P3799" t="s">
        <v>26</v>
      </c>
      <c r="Q3799" t="s">
        <v>27</v>
      </c>
      <c r="R3799" t="s">
        <v>274</v>
      </c>
      <c r="S3799" t="s">
        <v>8890</v>
      </c>
    </row>
    <row r="3800" spans="1:19">
      <c r="A3800" t="s">
        <v>8891</v>
      </c>
      <c r="B3800" s="1">
        <v>45693</v>
      </c>
      <c r="C3800" t="s">
        <v>33</v>
      </c>
      <c r="D3800">
        <v>43</v>
      </c>
      <c r="E3800" t="s">
        <v>39</v>
      </c>
      <c r="F3800">
        <v>0</v>
      </c>
      <c r="G3800">
        <v>3</v>
      </c>
      <c r="H3800" t="s">
        <v>3686</v>
      </c>
      <c r="I3800">
        <v>3474</v>
      </c>
      <c r="J3800">
        <v>0</v>
      </c>
      <c r="K3800">
        <v>6</v>
      </c>
      <c r="L3800" t="s">
        <v>48</v>
      </c>
      <c r="M3800" t="s">
        <v>39</v>
      </c>
      <c r="N3800" t="s">
        <v>23</v>
      </c>
      <c r="O3800" t="s">
        <v>56</v>
      </c>
      <c r="P3800" t="s">
        <v>26</v>
      </c>
      <c r="Q3800" t="s">
        <v>50</v>
      </c>
      <c r="R3800" t="s">
        <v>4825</v>
      </c>
      <c r="S3800" t="s">
        <v>8892</v>
      </c>
    </row>
    <row r="3801" spans="1:19">
      <c r="A3801" t="s">
        <v>8893</v>
      </c>
      <c r="B3801" s="1">
        <v>44514</v>
      </c>
      <c r="C3801" t="s">
        <v>22</v>
      </c>
      <c r="D3801">
        <v>37</v>
      </c>
      <c r="E3801" t="s">
        <v>23</v>
      </c>
      <c r="F3801">
        <v>0</v>
      </c>
      <c r="G3801">
        <v>3</v>
      </c>
      <c r="H3801" t="s">
        <v>3686</v>
      </c>
      <c r="I3801">
        <v>2929</v>
      </c>
      <c r="J3801">
        <v>10</v>
      </c>
      <c r="K3801">
        <v>45</v>
      </c>
      <c r="M3801" t="s">
        <v>23</v>
      </c>
      <c r="N3801" t="s">
        <v>23</v>
      </c>
      <c r="O3801" t="s">
        <v>49</v>
      </c>
      <c r="P3801" t="s">
        <v>164</v>
      </c>
      <c r="Q3801" t="s">
        <v>50</v>
      </c>
      <c r="R3801" t="s">
        <v>8894</v>
      </c>
      <c r="S3801" t="s">
        <v>8895</v>
      </c>
    </row>
    <row r="3802" spans="1:19">
      <c r="A3802" t="s">
        <v>8896</v>
      </c>
      <c r="B3802" s="1">
        <v>45024</v>
      </c>
      <c r="C3802" t="s">
        <v>22</v>
      </c>
      <c r="D3802">
        <v>31</v>
      </c>
      <c r="E3802" t="s">
        <v>39</v>
      </c>
      <c r="F3802">
        <v>0</v>
      </c>
      <c r="G3802">
        <v>3</v>
      </c>
      <c r="H3802" t="s">
        <v>3686</v>
      </c>
      <c r="I3802">
        <v>5137</v>
      </c>
      <c r="J3802">
        <v>0</v>
      </c>
      <c r="K3802">
        <v>28</v>
      </c>
      <c r="L3802" t="s">
        <v>40</v>
      </c>
      <c r="M3802" t="s">
        <v>23</v>
      </c>
      <c r="N3802" t="s">
        <v>23</v>
      </c>
      <c r="O3802" t="s">
        <v>25</v>
      </c>
      <c r="P3802" t="s">
        <v>202</v>
      </c>
      <c r="Q3802" t="s">
        <v>27</v>
      </c>
      <c r="R3802" t="s">
        <v>413</v>
      </c>
      <c r="S3802" t="s">
        <v>8897</v>
      </c>
    </row>
    <row r="3803" spans="1:19">
      <c r="A3803" t="s">
        <v>8898</v>
      </c>
      <c r="B3803" s="1">
        <v>45393</v>
      </c>
      <c r="C3803" t="s">
        <v>33</v>
      </c>
      <c r="D3803">
        <v>48</v>
      </c>
      <c r="E3803" t="s">
        <v>23</v>
      </c>
      <c r="F3803">
        <v>0</v>
      </c>
      <c r="G3803">
        <v>3</v>
      </c>
      <c r="H3803" t="s">
        <v>3686</v>
      </c>
      <c r="I3803">
        <v>4298</v>
      </c>
      <c r="J3803">
        <v>1</v>
      </c>
      <c r="K3803">
        <v>16</v>
      </c>
      <c r="M3803" t="s">
        <v>23</v>
      </c>
      <c r="N3803" t="s">
        <v>39</v>
      </c>
      <c r="P3803" t="s">
        <v>26</v>
      </c>
      <c r="Q3803" t="s">
        <v>50</v>
      </c>
      <c r="R3803" t="s">
        <v>2422</v>
      </c>
      <c r="S3803" t="s">
        <v>8899</v>
      </c>
    </row>
    <row r="3804" spans="1:19">
      <c r="A3804" t="s">
        <v>8900</v>
      </c>
      <c r="B3804" s="1">
        <v>45144</v>
      </c>
      <c r="C3804" t="s">
        <v>22</v>
      </c>
      <c r="D3804">
        <v>60</v>
      </c>
      <c r="E3804" t="s">
        <v>39</v>
      </c>
      <c r="F3804">
        <v>0</v>
      </c>
      <c r="G3804">
        <v>3</v>
      </c>
      <c r="H3804" t="s">
        <v>3686</v>
      </c>
      <c r="I3804">
        <v>5448</v>
      </c>
      <c r="J3804">
        <v>0</v>
      </c>
      <c r="K3804">
        <v>24</v>
      </c>
      <c r="L3804" t="s">
        <v>40</v>
      </c>
      <c r="M3804" t="s">
        <v>23</v>
      </c>
      <c r="N3804" t="s">
        <v>39</v>
      </c>
      <c r="P3804" t="s">
        <v>202</v>
      </c>
      <c r="Q3804" t="s">
        <v>27</v>
      </c>
      <c r="R3804" t="s">
        <v>2838</v>
      </c>
      <c r="S3804" t="s">
        <v>8901</v>
      </c>
    </row>
    <row r="3805" spans="1:19">
      <c r="A3805" t="s">
        <v>8902</v>
      </c>
      <c r="B3805" s="1">
        <v>45347</v>
      </c>
      <c r="C3805" t="s">
        <v>33</v>
      </c>
      <c r="D3805">
        <v>25</v>
      </c>
      <c r="E3805" t="s">
        <v>39</v>
      </c>
      <c r="F3805">
        <v>2</v>
      </c>
      <c r="G3805">
        <v>3</v>
      </c>
      <c r="H3805" t="s">
        <v>3686</v>
      </c>
      <c r="I3805">
        <v>3425</v>
      </c>
      <c r="J3805">
        <v>0</v>
      </c>
      <c r="K3805">
        <v>18</v>
      </c>
      <c r="L3805" t="s">
        <v>97</v>
      </c>
      <c r="M3805" t="s">
        <v>23</v>
      </c>
      <c r="N3805" t="s">
        <v>23</v>
      </c>
      <c r="O3805" t="s">
        <v>49</v>
      </c>
      <c r="P3805" t="s">
        <v>26</v>
      </c>
      <c r="Q3805" t="s">
        <v>50</v>
      </c>
      <c r="R3805" t="s">
        <v>8903</v>
      </c>
      <c r="S3805" t="s">
        <v>8904</v>
      </c>
    </row>
    <row r="3806" spans="1:19">
      <c r="A3806" t="s">
        <v>8905</v>
      </c>
      <c r="B3806" s="1">
        <v>44172</v>
      </c>
      <c r="C3806" t="s">
        <v>22</v>
      </c>
      <c r="D3806">
        <v>48</v>
      </c>
      <c r="E3806" t="s">
        <v>39</v>
      </c>
      <c r="F3806">
        <v>3</v>
      </c>
      <c r="G3806">
        <v>3</v>
      </c>
      <c r="H3806" t="s">
        <v>3686</v>
      </c>
      <c r="I3806">
        <v>4262</v>
      </c>
      <c r="J3806">
        <v>0</v>
      </c>
      <c r="K3806">
        <v>56</v>
      </c>
      <c r="L3806" t="s">
        <v>142</v>
      </c>
      <c r="M3806" t="s">
        <v>23</v>
      </c>
      <c r="N3806" t="s">
        <v>39</v>
      </c>
      <c r="P3806" t="s">
        <v>164</v>
      </c>
      <c r="Q3806" t="s">
        <v>50</v>
      </c>
      <c r="R3806" t="s">
        <v>610</v>
      </c>
      <c r="S3806" t="s">
        <v>8906</v>
      </c>
    </row>
    <row r="3807" spans="1:19">
      <c r="A3807" t="s">
        <v>8907</v>
      </c>
      <c r="B3807" s="1">
        <v>45090</v>
      </c>
      <c r="C3807" t="s">
        <v>22</v>
      </c>
      <c r="D3807">
        <v>24</v>
      </c>
      <c r="E3807" t="s">
        <v>39</v>
      </c>
      <c r="F3807">
        <v>0</v>
      </c>
      <c r="G3807">
        <v>3</v>
      </c>
      <c r="H3807" t="s">
        <v>3686</v>
      </c>
      <c r="I3807">
        <v>4705</v>
      </c>
      <c r="J3807">
        <v>0</v>
      </c>
      <c r="K3807">
        <v>26</v>
      </c>
      <c r="M3807" t="s">
        <v>23</v>
      </c>
      <c r="N3807" t="s">
        <v>23</v>
      </c>
      <c r="O3807" t="s">
        <v>49</v>
      </c>
      <c r="P3807" t="s">
        <v>202</v>
      </c>
      <c r="Q3807" t="s">
        <v>27</v>
      </c>
      <c r="R3807" t="s">
        <v>1139</v>
      </c>
      <c r="S3807" t="s">
        <v>8908</v>
      </c>
    </row>
    <row r="3808" spans="1:19">
      <c r="A3808" t="s">
        <v>8909</v>
      </c>
      <c r="B3808" s="1">
        <v>45221</v>
      </c>
      <c r="C3808" t="s">
        <v>33</v>
      </c>
      <c r="D3808">
        <v>32</v>
      </c>
      <c r="E3808" t="s">
        <v>39</v>
      </c>
      <c r="F3808">
        <v>2</v>
      </c>
      <c r="G3808">
        <v>3</v>
      </c>
      <c r="H3808" t="s">
        <v>3686</v>
      </c>
      <c r="I3808">
        <v>4240</v>
      </c>
      <c r="J3808">
        <v>0</v>
      </c>
      <c r="K3808">
        <v>22</v>
      </c>
      <c r="L3808" t="s">
        <v>97</v>
      </c>
      <c r="M3808" t="s">
        <v>23</v>
      </c>
      <c r="N3808" t="s">
        <v>23</v>
      </c>
      <c r="O3808" t="s">
        <v>25</v>
      </c>
      <c r="P3808" t="s">
        <v>26</v>
      </c>
      <c r="Q3808" t="s">
        <v>27</v>
      </c>
      <c r="R3808" t="s">
        <v>2106</v>
      </c>
      <c r="S3808" t="s">
        <v>8910</v>
      </c>
    </row>
    <row r="3809" spans="1:21">
      <c r="A3809" t="s">
        <v>8911</v>
      </c>
      <c r="B3809" s="1">
        <v>44676</v>
      </c>
      <c r="C3809" t="s">
        <v>33</v>
      </c>
      <c r="D3809">
        <v>63</v>
      </c>
      <c r="E3809" t="s">
        <v>39</v>
      </c>
      <c r="F3809">
        <v>1</v>
      </c>
      <c r="G3809">
        <v>3</v>
      </c>
      <c r="H3809" t="s">
        <v>3686</v>
      </c>
      <c r="I3809">
        <v>5056</v>
      </c>
      <c r="J3809">
        <v>0</v>
      </c>
      <c r="K3809">
        <v>40</v>
      </c>
      <c r="M3809" t="s">
        <v>23</v>
      </c>
      <c r="N3809" t="s">
        <v>23</v>
      </c>
      <c r="O3809" t="s">
        <v>49</v>
      </c>
      <c r="P3809" t="s">
        <v>26</v>
      </c>
      <c r="Q3809" t="s">
        <v>50</v>
      </c>
      <c r="R3809" t="s">
        <v>8912</v>
      </c>
      <c r="S3809" t="s">
        <v>8913</v>
      </c>
    </row>
    <row r="3810" spans="1:21">
      <c r="A3810" t="s">
        <v>8914</v>
      </c>
      <c r="B3810" s="1">
        <v>45315</v>
      </c>
      <c r="C3810" t="s">
        <v>22</v>
      </c>
      <c r="D3810">
        <v>23</v>
      </c>
      <c r="E3810" t="s">
        <v>23</v>
      </c>
      <c r="F3810">
        <v>1</v>
      </c>
      <c r="G3810">
        <v>3</v>
      </c>
      <c r="H3810" t="s">
        <v>3686</v>
      </c>
      <c r="I3810">
        <v>3422</v>
      </c>
      <c r="J3810">
        <v>3</v>
      </c>
      <c r="K3810">
        <v>19</v>
      </c>
      <c r="M3810" t="s">
        <v>39</v>
      </c>
      <c r="N3810" t="s">
        <v>23</v>
      </c>
      <c r="O3810" t="s">
        <v>56</v>
      </c>
      <c r="P3810" t="s">
        <v>26</v>
      </c>
      <c r="Q3810" t="s">
        <v>50</v>
      </c>
      <c r="R3810" t="s">
        <v>8915</v>
      </c>
      <c r="S3810" t="s">
        <v>8916</v>
      </c>
    </row>
    <row r="3811" spans="1:21">
      <c r="A3811" t="s">
        <v>8917</v>
      </c>
      <c r="B3811" s="1">
        <v>44244</v>
      </c>
      <c r="C3811" t="s">
        <v>33</v>
      </c>
      <c r="D3811">
        <v>48</v>
      </c>
      <c r="E3811" t="s">
        <v>23</v>
      </c>
      <c r="F3811">
        <v>4</v>
      </c>
      <c r="G3811">
        <v>3</v>
      </c>
      <c r="H3811" t="s">
        <v>3686</v>
      </c>
      <c r="I3811">
        <v>5646</v>
      </c>
      <c r="J3811">
        <v>1</v>
      </c>
      <c r="K3811">
        <v>54</v>
      </c>
      <c r="M3811" t="s">
        <v>23</v>
      </c>
      <c r="N3811" t="s">
        <v>39</v>
      </c>
      <c r="P3811" t="s">
        <v>164</v>
      </c>
      <c r="Q3811" t="s">
        <v>27</v>
      </c>
      <c r="R3811" t="s">
        <v>1228</v>
      </c>
      <c r="S3811" t="s">
        <v>8918</v>
      </c>
    </row>
    <row r="3812" spans="1:21">
      <c r="A3812" t="s">
        <v>8919</v>
      </c>
      <c r="B3812" s="1">
        <v>44049</v>
      </c>
      <c r="C3812" t="s">
        <v>22</v>
      </c>
      <c r="D3812">
        <v>45</v>
      </c>
      <c r="E3812" t="s">
        <v>23</v>
      </c>
      <c r="F3812">
        <v>0</v>
      </c>
      <c r="G3812">
        <v>3</v>
      </c>
      <c r="H3812" t="s">
        <v>3686</v>
      </c>
      <c r="I3812">
        <v>6174</v>
      </c>
      <c r="J3812">
        <v>5</v>
      </c>
      <c r="K3812">
        <v>60</v>
      </c>
      <c r="M3812" t="s">
        <v>23</v>
      </c>
      <c r="N3812" t="s">
        <v>23</v>
      </c>
      <c r="O3812" t="s">
        <v>49</v>
      </c>
      <c r="P3812" t="s">
        <v>164</v>
      </c>
      <c r="Q3812" t="s">
        <v>50</v>
      </c>
      <c r="R3812" t="s">
        <v>4361</v>
      </c>
      <c r="S3812" t="s">
        <v>8920</v>
      </c>
    </row>
    <row r="3813" spans="1:21">
      <c r="A3813" t="s">
        <v>8921</v>
      </c>
      <c r="B3813" s="1">
        <v>45833</v>
      </c>
      <c r="C3813" t="s">
        <v>22</v>
      </c>
      <c r="D3813">
        <v>35</v>
      </c>
      <c r="E3813" t="s">
        <v>39</v>
      </c>
      <c r="F3813">
        <v>0</v>
      </c>
      <c r="G3813">
        <v>3</v>
      </c>
      <c r="H3813" t="s">
        <v>3751</v>
      </c>
      <c r="I3813">
        <v>3976</v>
      </c>
      <c r="J3813">
        <v>0</v>
      </c>
      <c r="K3813">
        <v>2</v>
      </c>
      <c r="M3813" t="s">
        <v>23</v>
      </c>
      <c r="N3813" t="s">
        <v>39</v>
      </c>
      <c r="P3813" t="s">
        <v>26</v>
      </c>
      <c r="Q3813" t="s">
        <v>50</v>
      </c>
      <c r="R3813" t="s">
        <v>5371</v>
      </c>
      <c r="S3813" t="s">
        <v>8922</v>
      </c>
    </row>
    <row r="3814" spans="1:21">
      <c r="A3814" t="s">
        <v>8923</v>
      </c>
      <c r="B3814" s="1">
        <v>43687</v>
      </c>
      <c r="C3814" t="s">
        <v>22</v>
      </c>
      <c r="D3814">
        <v>52</v>
      </c>
      <c r="E3814" t="s">
        <v>23</v>
      </c>
      <c r="F3814">
        <v>1</v>
      </c>
      <c r="G3814">
        <v>3</v>
      </c>
      <c r="H3814" t="s">
        <v>3686</v>
      </c>
      <c r="I3814">
        <v>5504</v>
      </c>
      <c r="J3814">
        <v>7</v>
      </c>
      <c r="K3814">
        <v>72</v>
      </c>
      <c r="M3814" t="s">
        <v>23</v>
      </c>
      <c r="N3814" t="s">
        <v>23</v>
      </c>
      <c r="O3814" t="s">
        <v>49</v>
      </c>
      <c r="P3814" t="s">
        <v>164</v>
      </c>
      <c r="Q3814" t="s">
        <v>27</v>
      </c>
      <c r="R3814" t="s">
        <v>7158</v>
      </c>
      <c r="S3814" t="s">
        <v>8924</v>
      </c>
    </row>
    <row r="3815" spans="1:21">
      <c r="A3815" t="s">
        <v>8925</v>
      </c>
      <c r="B3815" s="1">
        <v>44818</v>
      </c>
      <c r="C3815" t="s">
        <v>22</v>
      </c>
      <c r="D3815">
        <v>27</v>
      </c>
      <c r="E3815" t="s">
        <v>23</v>
      </c>
      <c r="F3815">
        <v>0</v>
      </c>
      <c r="G3815">
        <v>3</v>
      </c>
      <c r="H3815" t="s">
        <v>3686</v>
      </c>
      <c r="I3815">
        <v>4355</v>
      </c>
      <c r="J3815">
        <v>4</v>
      </c>
      <c r="K3815">
        <v>35</v>
      </c>
      <c r="M3815" t="s">
        <v>23</v>
      </c>
      <c r="N3815" t="s">
        <v>23</v>
      </c>
      <c r="O3815" t="s">
        <v>49</v>
      </c>
      <c r="P3815" t="s">
        <v>26</v>
      </c>
      <c r="Q3815" t="s">
        <v>50</v>
      </c>
      <c r="R3815" t="s">
        <v>8926</v>
      </c>
      <c r="S3815" t="s">
        <v>8927</v>
      </c>
    </row>
    <row r="3816" spans="1:21">
      <c r="A3816" t="s">
        <v>8928</v>
      </c>
      <c r="B3816" s="1">
        <v>45303</v>
      </c>
      <c r="C3816" t="s">
        <v>33</v>
      </c>
      <c r="D3816">
        <v>20</v>
      </c>
      <c r="E3816" t="s">
        <v>23</v>
      </c>
      <c r="F3816">
        <v>1</v>
      </c>
      <c r="G3816">
        <v>3</v>
      </c>
      <c r="H3816" t="s">
        <v>3686</v>
      </c>
      <c r="I3816">
        <v>5396</v>
      </c>
      <c r="J3816">
        <v>1</v>
      </c>
      <c r="K3816">
        <v>19</v>
      </c>
      <c r="M3816" t="s">
        <v>23</v>
      </c>
      <c r="N3816" t="s">
        <v>39</v>
      </c>
      <c r="P3816" t="s">
        <v>164</v>
      </c>
      <c r="Q3816" t="s">
        <v>27</v>
      </c>
      <c r="R3816" t="s">
        <v>5526</v>
      </c>
      <c r="S3816" t="s">
        <v>8929</v>
      </c>
    </row>
    <row r="3817" spans="1:21">
      <c r="A3817" t="s">
        <v>8930</v>
      </c>
      <c r="B3817" s="1">
        <v>45052</v>
      </c>
      <c r="C3817" t="s">
        <v>22</v>
      </c>
      <c r="D3817">
        <v>48</v>
      </c>
      <c r="E3817" t="s">
        <v>39</v>
      </c>
      <c r="F3817">
        <v>1</v>
      </c>
      <c r="G3817">
        <v>3</v>
      </c>
      <c r="H3817" t="s">
        <v>3686</v>
      </c>
      <c r="I3817">
        <v>4052</v>
      </c>
      <c r="J3817">
        <v>0</v>
      </c>
      <c r="K3817">
        <v>27</v>
      </c>
      <c r="L3817" t="s">
        <v>40</v>
      </c>
      <c r="M3817" t="s">
        <v>23</v>
      </c>
      <c r="N3817" t="s">
        <v>39</v>
      </c>
      <c r="P3817" t="s">
        <v>164</v>
      </c>
      <c r="Q3817" t="s">
        <v>50</v>
      </c>
      <c r="R3817" t="s">
        <v>1325</v>
      </c>
      <c r="S3817" t="s">
        <v>8931</v>
      </c>
    </row>
    <row r="3818" spans="1:21">
      <c r="A3818" t="s">
        <v>8932</v>
      </c>
      <c r="B3818" s="1">
        <v>45385</v>
      </c>
      <c r="C3818" t="s">
        <v>33</v>
      </c>
      <c r="D3818">
        <v>66</v>
      </c>
      <c r="E3818" t="s">
        <v>39</v>
      </c>
      <c r="F3818">
        <v>0</v>
      </c>
      <c r="G3818">
        <v>3</v>
      </c>
      <c r="H3818" t="s">
        <v>24</v>
      </c>
      <c r="I3818">
        <v>2688</v>
      </c>
      <c r="J3818">
        <v>0</v>
      </c>
      <c r="K3818">
        <v>16</v>
      </c>
      <c r="M3818" t="s">
        <v>23</v>
      </c>
      <c r="N3818" t="s">
        <v>23</v>
      </c>
      <c r="O3818" t="s">
        <v>25</v>
      </c>
      <c r="P3818" t="s">
        <v>26</v>
      </c>
      <c r="Q3818" t="s">
        <v>27</v>
      </c>
      <c r="R3818" t="s">
        <v>4247</v>
      </c>
      <c r="S3818" t="s">
        <v>8933</v>
      </c>
      <c r="T3818" t="s">
        <v>64</v>
      </c>
      <c r="U3818" t="s">
        <v>350</v>
      </c>
    </row>
    <row r="3819" spans="1:21">
      <c r="A3819" t="s">
        <v>8934</v>
      </c>
      <c r="B3819" s="1">
        <v>44480</v>
      </c>
      <c r="C3819" t="s">
        <v>22</v>
      </c>
      <c r="D3819">
        <v>80</v>
      </c>
      <c r="E3819" t="s">
        <v>23</v>
      </c>
      <c r="F3819">
        <v>0</v>
      </c>
      <c r="G3819">
        <v>3</v>
      </c>
      <c r="H3819" t="s">
        <v>24</v>
      </c>
      <c r="I3819">
        <v>4011</v>
      </c>
      <c r="J3819">
        <v>1</v>
      </c>
      <c r="K3819">
        <v>46</v>
      </c>
      <c r="M3819" t="s">
        <v>39</v>
      </c>
      <c r="N3819" t="s">
        <v>23</v>
      </c>
      <c r="O3819" t="s">
        <v>49</v>
      </c>
      <c r="P3819" t="s">
        <v>202</v>
      </c>
      <c r="Q3819" t="s">
        <v>27</v>
      </c>
      <c r="R3819" t="s">
        <v>905</v>
      </c>
      <c r="S3819" t="s">
        <v>8935</v>
      </c>
      <c r="T3819" t="s">
        <v>30</v>
      </c>
      <c r="U3819" t="s">
        <v>103</v>
      </c>
    </row>
    <row r="3820" spans="1:21">
      <c r="A3820" t="s">
        <v>8936</v>
      </c>
      <c r="B3820" s="1">
        <v>43867</v>
      </c>
      <c r="C3820" t="s">
        <v>33</v>
      </c>
      <c r="D3820">
        <v>72</v>
      </c>
      <c r="E3820" t="s">
        <v>39</v>
      </c>
      <c r="F3820">
        <v>0</v>
      </c>
      <c r="G3820">
        <v>3</v>
      </c>
      <c r="H3820" t="s">
        <v>3686</v>
      </c>
      <c r="I3820">
        <v>4657</v>
      </c>
      <c r="J3820">
        <v>0</v>
      </c>
      <c r="K3820">
        <v>66</v>
      </c>
      <c r="L3820" t="s">
        <v>316</v>
      </c>
      <c r="M3820" t="s">
        <v>23</v>
      </c>
      <c r="N3820" t="s">
        <v>23</v>
      </c>
      <c r="O3820" t="s">
        <v>49</v>
      </c>
      <c r="P3820" t="s">
        <v>202</v>
      </c>
      <c r="Q3820" t="s">
        <v>50</v>
      </c>
      <c r="R3820" t="s">
        <v>8179</v>
      </c>
      <c r="S3820" t="s">
        <v>8937</v>
      </c>
    </row>
    <row r="3821" spans="1:21">
      <c r="A3821" t="s">
        <v>8938</v>
      </c>
      <c r="B3821" s="1">
        <v>45861</v>
      </c>
      <c r="C3821" t="s">
        <v>22</v>
      </c>
      <c r="D3821">
        <v>64</v>
      </c>
      <c r="E3821" t="s">
        <v>39</v>
      </c>
      <c r="F3821">
        <v>0</v>
      </c>
      <c r="G3821">
        <v>3</v>
      </c>
      <c r="H3821" t="s">
        <v>24</v>
      </c>
      <c r="I3821">
        <v>2301</v>
      </c>
      <c r="J3821">
        <v>0</v>
      </c>
      <c r="K3821">
        <v>1</v>
      </c>
      <c r="L3821" t="s">
        <v>48</v>
      </c>
      <c r="M3821" t="s">
        <v>39</v>
      </c>
      <c r="N3821" t="s">
        <v>23</v>
      </c>
      <c r="O3821" t="s">
        <v>49</v>
      </c>
      <c r="P3821" t="s">
        <v>26</v>
      </c>
      <c r="Q3821" t="s">
        <v>27</v>
      </c>
      <c r="R3821" t="s">
        <v>462</v>
      </c>
      <c r="S3821" t="s">
        <v>462</v>
      </c>
      <c r="T3821" t="s">
        <v>64</v>
      </c>
      <c r="U3821" t="s">
        <v>234</v>
      </c>
    </row>
    <row r="3822" spans="1:21">
      <c r="A3822" t="s">
        <v>8939</v>
      </c>
      <c r="B3822" s="1">
        <v>45717</v>
      </c>
      <c r="C3822" t="s">
        <v>22</v>
      </c>
      <c r="D3822">
        <v>51</v>
      </c>
      <c r="E3822" t="s">
        <v>23</v>
      </c>
      <c r="F3822">
        <v>0</v>
      </c>
      <c r="G3822">
        <v>3</v>
      </c>
      <c r="H3822" t="s">
        <v>24</v>
      </c>
      <c r="I3822">
        <v>3676</v>
      </c>
      <c r="J3822">
        <v>1</v>
      </c>
      <c r="K3822">
        <v>5</v>
      </c>
      <c r="L3822" t="s">
        <v>48</v>
      </c>
      <c r="M3822" t="s">
        <v>23</v>
      </c>
      <c r="N3822" t="s">
        <v>23</v>
      </c>
      <c r="O3822" t="s">
        <v>25</v>
      </c>
      <c r="P3822" t="s">
        <v>26</v>
      </c>
      <c r="Q3822" t="s">
        <v>27</v>
      </c>
      <c r="R3822" t="s">
        <v>3346</v>
      </c>
      <c r="S3822" t="s">
        <v>8940</v>
      </c>
      <c r="T3822" t="s">
        <v>64</v>
      </c>
      <c r="U3822" t="s">
        <v>234</v>
      </c>
    </row>
    <row r="3823" spans="1:21">
      <c r="A3823" t="s">
        <v>8941</v>
      </c>
      <c r="B3823" s="1">
        <v>43790</v>
      </c>
      <c r="C3823" t="s">
        <v>22</v>
      </c>
      <c r="D3823">
        <v>30</v>
      </c>
      <c r="E3823" t="s">
        <v>23</v>
      </c>
      <c r="F3823">
        <v>0</v>
      </c>
      <c r="G3823">
        <v>3</v>
      </c>
      <c r="H3823" t="s">
        <v>24</v>
      </c>
      <c r="I3823">
        <v>4020</v>
      </c>
      <c r="J3823">
        <v>2</v>
      </c>
      <c r="K3823">
        <v>69</v>
      </c>
      <c r="L3823" t="s">
        <v>316</v>
      </c>
      <c r="M3823" t="s">
        <v>23</v>
      </c>
      <c r="N3823" t="s">
        <v>23</v>
      </c>
      <c r="O3823" t="s">
        <v>25</v>
      </c>
      <c r="P3823" t="s">
        <v>26</v>
      </c>
      <c r="Q3823" t="s">
        <v>50</v>
      </c>
      <c r="R3823" t="s">
        <v>2296</v>
      </c>
      <c r="S3823" t="s">
        <v>8942</v>
      </c>
      <c r="T3823" t="s">
        <v>30</v>
      </c>
      <c r="U3823" t="s">
        <v>69</v>
      </c>
    </row>
    <row r="3824" spans="1:21">
      <c r="A3824" t="s">
        <v>8943</v>
      </c>
      <c r="B3824" s="1">
        <v>45862</v>
      </c>
      <c r="C3824" t="s">
        <v>33</v>
      </c>
      <c r="D3824">
        <v>51</v>
      </c>
      <c r="E3824" t="s">
        <v>39</v>
      </c>
      <c r="F3824">
        <v>0</v>
      </c>
      <c r="G3824">
        <v>3</v>
      </c>
      <c r="H3824" t="s">
        <v>24</v>
      </c>
      <c r="I3824">
        <v>5679</v>
      </c>
      <c r="J3824">
        <v>0</v>
      </c>
      <c r="K3824">
        <v>1</v>
      </c>
      <c r="L3824" t="s">
        <v>48</v>
      </c>
      <c r="M3824" t="s">
        <v>23</v>
      </c>
      <c r="N3824" t="s">
        <v>23</v>
      </c>
      <c r="O3824" t="s">
        <v>25</v>
      </c>
      <c r="P3824" t="s">
        <v>26</v>
      </c>
      <c r="Q3824" t="s">
        <v>27</v>
      </c>
      <c r="R3824" t="s">
        <v>480</v>
      </c>
      <c r="S3824" t="s">
        <v>8944</v>
      </c>
      <c r="T3824" t="s">
        <v>43</v>
      </c>
      <c r="U3824" t="s">
        <v>44</v>
      </c>
    </row>
    <row r="3825" spans="1:21">
      <c r="A3825" t="s">
        <v>8945</v>
      </c>
      <c r="B3825" s="1">
        <v>44081</v>
      </c>
      <c r="C3825" t="s">
        <v>22</v>
      </c>
      <c r="D3825">
        <v>24</v>
      </c>
      <c r="E3825" t="s">
        <v>23</v>
      </c>
      <c r="F3825">
        <v>0</v>
      </c>
      <c r="G3825">
        <v>3</v>
      </c>
      <c r="H3825" t="s">
        <v>24</v>
      </c>
      <c r="I3825">
        <v>6304</v>
      </c>
      <c r="J3825">
        <v>0</v>
      </c>
      <c r="K3825">
        <v>59</v>
      </c>
      <c r="L3825" t="s">
        <v>142</v>
      </c>
      <c r="M3825" t="s">
        <v>23</v>
      </c>
      <c r="N3825" t="s">
        <v>23</v>
      </c>
      <c r="O3825" t="s">
        <v>25</v>
      </c>
      <c r="P3825" t="s">
        <v>202</v>
      </c>
      <c r="Q3825" t="s">
        <v>27</v>
      </c>
      <c r="R3825" t="s">
        <v>1212</v>
      </c>
      <c r="S3825" t="s">
        <v>8946</v>
      </c>
      <c r="T3825" t="s">
        <v>30</v>
      </c>
      <c r="U3825" t="s">
        <v>106</v>
      </c>
    </row>
    <row r="3826" spans="1:21">
      <c r="A3826" t="s">
        <v>8947</v>
      </c>
      <c r="B3826" s="1">
        <v>45851</v>
      </c>
      <c r="C3826" t="s">
        <v>22</v>
      </c>
      <c r="D3826">
        <v>21</v>
      </c>
      <c r="E3826" t="s">
        <v>23</v>
      </c>
      <c r="F3826">
        <v>0</v>
      </c>
      <c r="G3826">
        <v>3</v>
      </c>
      <c r="H3826" t="s">
        <v>24</v>
      </c>
      <c r="I3826">
        <v>2627</v>
      </c>
      <c r="J3826">
        <v>1</v>
      </c>
      <c r="K3826">
        <v>1</v>
      </c>
      <c r="L3826" t="s">
        <v>48</v>
      </c>
      <c r="M3826" t="s">
        <v>23</v>
      </c>
      <c r="N3826" t="s">
        <v>23</v>
      </c>
      <c r="O3826" t="s">
        <v>25</v>
      </c>
      <c r="P3826" t="s">
        <v>26</v>
      </c>
      <c r="Q3826" t="s">
        <v>27</v>
      </c>
      <c r="R3826" t="s">
        <v>442</v>
      </c>
      <c r="S3826" t="s">
        <v>8948</v>
      </c>
      <c r="T3826" t="s">
        <v>64</v>
      </c>
      <c r="U3826" t="s">
        <v>234</v>
      </c>
    </row>
    <row r="3827" spans="1:21">
      <c r="A3827" t="s">
        <v>8949</v>
      </c>
      <c r="B3827" s="1">
        <v>45845</v>
      </c>
      <c r="C3827" t="s">
        <v>22</v>
      </c>
      <c r="D3827">
        <v>47</v>
      </c>
      <c r="E3827" t="s">
        <v>39</v>
      </c>
      <c r="F3827">
        <v>0</v>
      </c>
      <c r="G3827">
        <v>3</v>
      </c>
      <c r="H3827" t="s">
        <v>24</v>
      </c>
      <c r="I3827">
        <v>5086</v>
      </c>
      <c r="J3827">
        <v>0</v>
      </c>
      <c r="K3827">
        <v>1</v>
      </c>
      <c r="L3827" t="s">
        <v>48</v>
      </c>
      <c r="M3827" t="s">
        <v>23</v>
      </c>
      <c r="N3827" t="s">
        <v>23</v>
      </c>
      <c r="O3827" t="s">
        <v>25</v>
      </c>
      <c r="P3827" t="s">
        <v>26</v>
      </c>
      <c r="Q3827" t="s">
        <v>27</v>
      </c>
      <c r="R3827" t="s">
        <v>2241</v>
      </c>
      <c r="S3827" t="s">
        <v>8950</v>
      </c>
      <c r="T3827" t="s">
        <v>59</v>
      </c>
      <c r="U3827" t="s">
        <v>60</v>
      </c>
    </row>
    <row r="3828" spans="1:21">
      <c r="A3828" t="s">
        <v>8951</v>
      </c>
      <c r="B3828" s="1">
        <v>45859</v>
      </c>
      <c r="C3828" t="s">
        <v>22</v>
      </c>
      <c r="D3828">
        <v>35</v>
      </c>
      <c r="E3828" t="s">
        <v>39</v>
      </c>
      <c r="F3828">
        <v>7</v>
      </c>
      <c r="G3828">
        <v>3</v>
      </c>
      <c r="H3828" t="s">
        <v>24</v>
      </c>
      <c r="I3828">
        <v>5437</v>
      </c>
      <c r="J3828">
        <v>0</v>
      </c>
      <c r="K3828">
        <v>1</v>
      </c>
      <c r="M3828" t="s">
        <v>23</v>
      </c>
      <c r="N3828" t="s">
        <v>39</v>
      </c>
      <c r="P3828" t="s">
        <v>26</v>
      </c>
      <c r="Q3828" t="s">
        <v>50</v>
      </c>
      <c r="R3828" t="s">
        <v>355</v>
      </c>
      <c r="S3828" t="s">
        <v>6078</v>
      </c>
      <c r="T3828" t="s">
        <v>36</v>
      </c>
      <c r="U3828" t="s">
        <v>37</v>
      </c>
    </row>
    <row r="3829" spans="1:21">
      <c r="A3829" t="s">
        <v>8952</v>
      </c>
      <c r="B3829" s="1">
        <v>45639</v>
      </c>
      <c r="C3829" t="s">
        <v>22</v>
      </c>
      <c r="D3829">
        <v>47</v>
      </c>
      <c r="E3829" t="s">
        <v>39</v>
      </c>
      <c r="F3829">
        <v>0</v>
      </c>
      <c r="G3829">
        <v>3</v>
      </c>
      <c r="H3829" t="s">
        <v>24</v>
      </c>
      <c r="I3829">
        <v>4193</v>
      </c>
      <c r="J3829">
        <v>0</v>
      </c>
      <c r="K3829">
        <v>8</v>
      </c>
      <c r="L3829" t="s">
        <v>48</v>
      </c>
      <c r="M3829" t="s">
        <v>23</v>
      </c>
      <c r="N3829" t="s">
        <v>23</v>
      </c>
      <c r="O3829" t="s">
        <v>25</v>
      </c>
      <c r="P3829" t="s">
        <v>26</v>
      </c>
      <c r="Q3829" t="s">
        <v>27</v>
      </c>
      <c r="R3829" t="s">
        <v>8369</v>
      </c>
      <c r="S3829" t="s">
        <v>8953</v>
      </c>
      <c r="T3829" t="s">
        <v>36</v>
      </c>
      <c r="U3829" t="s">
        <v>37</v>
      </c>
    </row>
    <row r="3830" spans="1:21">
      <c r="A3830" t="s">
        <v>8954</v>
      </c>
      <c r="B3830" s="1">
        <v>44830</v>
      </c>
      <c r="C3830" t="s">
        <v>22</v>
      </c>
      <c r="D3830">
        <v>26</v>
      </c>
      <c r="E3830" t="s">
        <v>39</v>
      </c>
      <c r="F3830">
        <v>0</v>
      </c>
      <c r="G3830">
        <v>3</v>
      </c>
      <c r="H3830" t="s">
        <v>24</v>
      </c>
      <c r="I3830">
        <v>2473</v>
      </c>
      <c r="J3830">
        <v>0</v>
      </c>
      <c r="K3830">
        <v>35</v>
      </c>
      <c r="M3830" t="s">
        <v>23</v>
      </c>
      <c r="N3830" t="s">
        <v>23</v>
      </c>
      <c r="O3830" t="s">
        <v>25</v>
      </c>
      <c r="P3830" t="s">
        <v>202</v>
      </c>
      <c r="Q3830" t="s">
        <v>27</v>
      </c>
      <c r="R3830" t="s">
        <v>8955</v>
      </c>
      <c r="S3830" t="s">
        <v>8956</v>
      </c>
      <c r="T3830" t="s">
        <v>59</v>
      </c>
      <c r="U3830" t="s">
        <v>60</v>
      </c>
    </row>
    <row r="3831" spans="1:21">
      <c r="A3831" t="s">
        <v>8957</v>
      </c>
      <c r="B3831" s="1">
        <v>44555</v>
      </c>
      <c r="C3831" t="s">
        <v>22</v>
      </c>
      <c r="D3831">
        <v>54</v>
      </c>
      <c r="E3831" t="s">
        <v>23</v>
      </c>
      <c r="F3831">
        <v>0</v>
      </c>
      <c r="G3831">
        <v>3</v>
      </c>
      <c r="H3831" t="s">
        <v>3686</v>
      </c>
      <c r="I3831">
        <v>3037</v>
      </c>
      <c r="J3831">
        <v>10</v>
      </c>
      <c r="K3831">
        <v>44</v>
      </c>
      <c r="L3831" t="s">
        <v>142</v>
      </c>
      <c r="M3831" t="s">
        <v>23</v>
      </c>
      <c r="N3831" t="s">
        <v>39</v>
      </c>
      <c r="P3831" t="s">
        <v>202</v>
      </c>
      <c r="Q3831" t="s">
        <v>50</v>
      </c>
      <c r="R3831" t="s">
        <v>1370</v>
      </c>
      <c r="S3831" t="s">
        <v>8958</v>
      </c>
    </row>
    <row r="3832" spans="1:21">
      <c r="A3832" t="s">
        <v>8959</v>
      </c>
      <c r="B3832" s="1">
        <v>43695</v>
      </c>
      <c r="C3832" t="s">
        <v>22</v>
      </c>
      <c r="D3832">
        <v>32</v>
      </c>
      <c r="E3832" t="s">
        <v>23</v>
      </c>
      <c r="F3832">
        <v>0</v>
      </c>
      <c r="G3832">
        <v>3</v>
      </c>
      <c r="H3832" t="s">
        <v>3686</v>
      </c>
      <c r="I3832">
        <v>6437</v>
      </c>
      <c r="J3832">
        <v>1</v>
      </c>
      <c r="K3832">
        <v>72</v>
      </c>
      <c r="M3832" t="s">
        <v>23</v>
      </c>
      <c r="N3832" t="s">
        <v>23</v>
      </c>
      <c r="O3832" t="s">
        <v>25</v>
      </c>
      <c r="P3832" t="s">
        <v>164</v>
      </c>
      <c r="Q3832" t="s">
        <v>50</v>
      </c>
      <c r="R3832" t="s">
        <v>8960</v>
      </c>
      <c r="S3832" t="s">
        <v>8961</v>
      </c>
    </row>
    <row r="3833" spans="1:21">
      <c r="A3833" t="s">
        <v>8962</v>
      </c>
      <c r="B3833" s="1">
        <v>43906</v>
      </c>
      <c r="C3833" t="s">
        <v>22</v>
      </c>
      <c r="D3833">
        <v>59</v>
      </c>
      <c r="E3833" t="s">
        <v>23</v>
      </c>
      <c r="F3833">
        <v>0</v>
      </c>
      <c r="G3833">
        <v>3</v>
      </c>
      <c r="H3833" t="s">
        <v>3686</v>
      </c>
      <c r="I3833">
        <v>5368</v>
      </c>
      <c r="J3833">
        <v>1</v>
      </c>
      <c r="K3833">
        <v>65</v>
      </c>
      <c r="M3833" t="s">
        <v>23</v>
      </c>
      <c r="N3833" t="s">
        <v>39</v>
      </c>
      <c r="P3833" t="s">
        <v>164</v>
      </c>
      <c r="Q3833" t="s">
        <v>50</v>
      </c>
      <c r="R3833" t="s">
        <v>4083</v>
      </c>
      <c r="S3833" t="s">
        <v>8963</v>
      </c>
    </row>
    <row r="3834" spans="1:21">
      <c r="A3834" t="s">
        <v>8964</v>
      </c>
      <c r="B3834" s="1">
        <v>43969</v>
      </c>
      <c r="C3834" t="s">
        <v>22</v>
      </c>
      <c r="D3834">
        <v>48</v>
      </c>
      <c r="E3834" t="s">
        <v>39</v>
      </c>
      <c r="F3834">
        <v>0</v>
      </c>
      <c r="G3834">
        <v>3</v>
      </c>
      <c r="H3834" t="s">
        <v>3686</v>
      </c>
      <c r="I3834">
        <v>6406</v>
      </c>
      <c r="J3834">
        <v>0</v>
      </c>
      <c r="K3834">
        <v>63</v>
      </c>
      <c r="L3834" t="s">
        <v>142</v>
      </c>
      <c r="M3834" t="s">
        <v>39</v>
      </c>
      <c r="N3834" t="s">
        <v>23</v>
      </c>
      <c r="O3834" t="s">
        <v>49</v>
      </c>
      <c r="P3834" t="s">
        <v>202</v>
      </c>
      <c r="Q3834" t="s">
        <v>27</v>
      </c>
      <c r="R3834" t="s">
        <v>8965</v>
      </c>
      <c r="S3834" t="s">
        <v>8966</v>
      </c>
    </row>
    <row r="3835" spans="1:21">
      <c r="A3835" t="s">
        <v>8967</v>
      </c>
      <c r="B3835" s="1">
        <v>45271</v>
      </c>
      <c r="C3835" t="s">
        <v>22</v>
      </c>
      <c r="D3835">
        <v>64</v>
      </c>
      <c r="E3835" t="s">
        <v>39</v>
      </c>
      <c r="F3835">
        <v>0</v>
      </c>
      <c r="G3835">
        <v>3</v>
      </c>
      <c r="H3835" t="s">
        <v>3686</v>
      </c>
      <c r="I3835">
        <v>2120</v>
      </c>
      <c r="J3835">
        <v>0</v>
      </c>
      <c r="K3835">
        <v>20</v>
      </c>
      <c r="L3835" t="s">
        <v>97</v>
      </c>
      <c r="M3835" t="s">
        <v>23</v>
      </c>
      <c r="N3835" t="s">
        <v>23</v>
      </c>
      <c r="O3835" t="s">
        <v>49</v>
      </c>
      <c r="P3835" t="s">
        <v>26</v>
      </c>
      <c r="Q3835" t="s">
        <v>50</v>
      </c>
      <c r="R3835" t="s">
        <v>2815</v>
      </c>
      <c r="S3835" t="s">
        <v>8968</v>
      </c>
    </row>
    <row r="3836" spans="1:21">
      <c r="A3836" t="s">
        <v>8969</v>
      </c>
      <c r="B3836" s="1">
        <v>45760</v>
      </c>
      <c r="C3836" t="s">
        <v>33</v>
      </c>
      <c r="D3836">
        <v>24</v>
      </c>
      <c r="E3836" t="s">
        <v>39</v>
      </c>
      <c r="F3836">
        <v>0</v>
      </c>
      <c r="G3836">
        <v>3</v>
      </c>
      <c r="H3836" t="s">
        <v>3686</v>
      </c>
      <c r="I3836">
        <v>3154</v>
      </c>
      <c r="J3836">
        <v>0</v>
      </c>
      <c r="K3836">
        <v>4</v>
      </c>
      <c r="L3836" t="s">
        <v>48</v>
      </c>
      <c r="M3836" t="s">
        <v>23</v>
      </c>
      <c r="N3836" t="s">
        <v>23</v>
      </c>
      <c r="O3836" t="s">
        <v>25</v>
      </c>
      <c r="P3836" t="s">
        <v>26</v>
      </c>
      <c r="Q3836" t="s">
        <v>50</v>
      </c>
      <c r="R3836" t="s">
        <v>1022</v>
      </c>
      <c r="S3836" t="s">
        <v>8970</v>
      </c>
    </row>
    <row r="3837" spans="1:21">
      <c r="A3837" t="s">
        <v>8971</v>
      </c>
      <c r="B3837" s="1">
        <v>45452</v>
      </c>
      <c r="C3837" t="s">
        <v>33</v>
      </c>
      <c r="D3837">
        <v>46</v>
      </c>
      <c r="E3837" t="s">
        <v>23</v>
      </c>
      <c r="F3837">
        <v>3</v>
      </c>
      <c r="G3837">
        <v>3</v>
      </c>
      <c r="H3837" t="s">
        <v>3686</v>
      </c>
      <c r="I3837">
        <v>2452</v>
      </c>
      <c r="J3837">
        <v>1</v>
      </c>
      <c r="K3837">
        <v>14</v>
      </c>
      <c r="L3837" t="s">
        <v>97</v>
      </c>
      <c r="M3837" t="s">
        <v>23</v>
      </c>
      <c r="N3837" t="s">
        <v>23</v>
      </c>
      <c r="O3837" t="s">
        <v>25</v>
      </c>
      <c r="P3837" t="s">
        <v>26</v>
      </c>
      <c r="Q3837" t="s">
        <v>27</v>
      </c>
      <c r="R3837" t="s">
        <v>442</v>
      </c>
      <c r="S3837" t="s">
        <v>8972</v>
      </c>
    </row>
    <row r="3838" spans="1:21">
      <c r="A3838" t="s">
        <v>8973</v>
      </c>
      <c r="B3838" s="1">
        <v>44218</v>
      </c>
      <c r="C3838" t="s">
        <v>33</v>
      </c>
      <c r="D3838">
        <v>39</v>
      </c>
      <c r="E3838" t="s">
        <v>39</v>
      </c>
      <c r="F3838">
        <v>0</v>
      </c>
      <c r="G3838">
        <v>3</v>
      </c>
      <c r="H3838" t="s">
        <v>3686</v>
      </c>
      <c r="I3838">
        <v>5167</v>
      </c>
      <c r="J3838">
        <v>0</v>
      </c>
      <c r="K3838">
        <v>55</v>
      </c>
      <c r="L3838" t="s">
        <v>142</v>
      </c>
      <c r="M3838" t="s">
        <v>23</v>
      </c>
      <c r="N3838" t="s">
        <v>23</v>
      </c>
      <c r="O3838" t="s">
        <v>25</v>
      </c>
      <c r="P3838" t="s">
        <v>26</v>
      </c>
      <c r="Q3838" t="s">
        <v>27</v>
      </c>
      <c r="R3838" t="s">
        <v>8974</v>
      </c>
      <c r="S3838" t="s">
        <v>8975</v>
      </c>
    </row>
    <row r="3839" spans="1:21">
      <c r="A3839" t="s">
        <v>8976</v>
      </c>
      <c r="B3839" s="1">
        <v>44820</v>
      </c>
      <c r="C3839" t="s">
        <v>22</v>
      </c>
      <c r="D3839">
        <v>40</v>
      </c>
      <c r="E3839" t="s">
        <v>39</v>
      </c>
      <c r="F3839">
        <v>0</v>
      </c>
      <c r="G3839">
        <v>3</v>
      </c>
      <c r="H3839" t="s">
        <v>3686</v>
      </c>
      <c r="I3839">
        <v>4419</v>
      </c>
      <c r="J3839">
        <v>0</v>
      </c>
      <c r="K3839">
        <v>35</v>
      </c>
      <c r="M3839" t="s">
        <v>23</v>
      </c>
      <c r="N3839" t="s">
        <v>39</v>
      </c>
      <c r="P3839" t="s">
        <v>202</v>
      </c>
      <c r="Q3839" t="s">
        <v>27</v>
      </c>
      <c r="R3839" t="s">
        <v>5194</v>
      </c>
      <c r="S3839" t="s">
        <v>8977</v>
      </c>
    </row>
    <row r="3840" spans="1:21">
      <c r="A3840" t="s">
        <v>8978</v>
      </c>
      <c r="B3840" s="1">
        <v>45054</v>
      </c>
      <c r="C3840" t="s">
        <v>22</v>
      </c>
      <c r="D3840">
        <v>50</v>
      </c>
      <c r="E3840" t="s">
        <v>39</v>
      </c>
      <c r="F3840">
        <v>0</v>
      </c>
      <c r="G3840">
        <v>3</v>
      </c>
      <c r="H3840" t="s">
        <v>3686</v>
      </c>
      <c r="I3840">
        <v>3616</v>
      </c>
      <c r="J3840">
        <v>0</v>
      </c>
      <c r="K3840">
        <v>27</v>
      </c>
      <c r="M3840" t="s">
        <v>23</v>
      </c>
      <c r="N3840" t="s">
        <v>23</v>
      </c>
      <c r="O3840" t="s">
        <v>49</v>
      </c>
      <c r="P3840" t="s">
        <v>202</v>
      </c>
      <c r="Q3840" t="s">
        <v>27</v>
      </c>
      <c r="R3840" t="s">
        <v>4761</v>
      </c>
      <c r="S3840" t="s">
        <v>8979</v>
      </c>
    </row>
    <row r="3841" spans="1:19">
      <c r="A3841" t="s">
        <v>8980</v>
      </c>
      <c r="B3841" s="1">
        <v>45568</v>
      </c>
      <c r="C3841" t="s">
        <v>22</v>
      </c>
      <c r="D3841">
        <v>58</v>
      </c>
      <c r="E3841" t="s">
        <v>39</v>
      </c>
      <c r="F3841">
        <v>0</v>
      </c>
      <c r="G3841">
        <v>3</v>
      </c>
      <c r="H3841" t="s">
        <v>3686</v>
      </c>
      <c r="I3841">
        <v>5039</v>
      </c>
      <c r="J3841">
        <v>0</v>
      </c>
      <c r="K3841">
        <v>10</v>
      </c>
      <c r="M3841" t="s">
        <v>23</v>
      </c>
      <c r="N3841" t="s">
        <v>39</v>
      </c>
      <c r="P3841" t="s">
        <v>202</v>
      </c>
      <c r="Q3841" t="s">
        <v>50</v>
      </c>
      <c r="R3841" t="s">
        <v>2874</v>
      </c>
      <c r="S3841" t="s">
        <v>8981</v>
      </c>
    </row>
    <row r="3842" spans="1:19">
      <c r="A3842" t="s">
        <v>8982</v>
      </c>
      <c r="B3842" s="1">
        <v>43970</v>
      </c>
      <c r="C3842" t="s">
        <v>22</v>
      </c>
      <c r="D3842">
        <v>39</v>
      </c>
      <c r="E3842" t="s">
        <v>23</v>
      </c>
      <c r="F3842">
        <v>0</v>
      </c>
      <c r="G3842">
        <v>3</v>
      </c>
      <c r="H3842" t="s">
        <v>3686</v>
      </c>
      <c r="I3842">
        <v>5004</v>
      </c>
      <c r="J3842">
        <v>6</v>
      </c>
      <c r="K3842">
        <v>63</v>
      </c>
      <c r="M3842" t="s">
        <v>23</v>
      </c>
      <c r="N3842" t="s">
        <v>23</v>
      </c>
      <c r="O3842" t="s">
        <v>49</v>
      </c>
      <c r="P3842" t="s">
        <v>164</v>
      </c>
      <c r="Q3842" t="s">
        <v>50</v>
      </c>
      <c r="R3842" t="s">
        <v>812</v>
      </c>
      <c r="S3842" t="s">
        <v>8983</v>
      </c>
    </row>
    <row r="3843" spans="1:19">
      <c r="A3843" t="s">
        <v>8984</v>
      </c>
      <c r="B3843" s="1">
        <v>43852</v>
      </c>
      <c r="C3843" t="s">
        <v>22</v>
      </c>
      <c r="D3843">
        <v>38</v>
      </c>
      <c r="E3843" t="s">
        <v>23</v>
      </c>
      <c r="F3843">
        <v>0</v>
      </c>
      <c r="G3843">
        <v>3</v>
      </c>
      <c r="H3843" t="s">
        <v>3686</v>
      </c>
      <c r="I3843">
        <v>4361</v>
      </c>
      <c r="J3843">
        <v>8</v>
      </c>
      <c r="K3843">
        <v>67</v>
      </c>
      <c r="M3843" t="s">
        <v>23</v>
      </c>
      <c r="N3843" t="s">
        <v>23</v>
      </c>
      <c r="O3843" t="s">
        <v>49</v>
      </c>
      <c r="P3843" t="s">
        <v>164</v>
      </c>
      <c r="Q3843" t="s">
        <v>50</v>
      </c>
      <c r="R3843" t="s">
        <v>766</v>
      </c>
      <c r="S3843" t="s">
        <v>8985</v>
      </c>
    </row>
    <row r="3844" spans="1:19">
      <c r="A3844" t="s">
        <v>8986</v>
      </c>
      <c r="B3844" s="1">
        <v>45856</v>
      </c>
      <c r="C3844" t="s">
        <v>22</v>
      </c>
      <c r="D3844">
        <v>28</v>
      </c>
      <c r="E3844" t="s">
        <v>39</v>
      </c>
      <c r="F3844">
        <v>0</v>
      </c>
      <c r="G3844">
        <v>3</v>
      </c>
      <c r="H3844" t="s">
        <v>3751</v>
      </c>
      <c r="I3844">
        <v>2184</v>
      </c>
      <c r="J3844">
        <v>0</v>
      </c>
      <c r="K3844">
        <v>1</v>
      </c>
      <c r="L3844" t="s">
        <v>48</v>
      </c>
      <c r="M3844" t="s">
        <v>23</v>
      </c>
      <c r="N3844" t="s">
        <v>39</v>
      </c>
      <c r="P3844" t="s">
        <v>26</v>
      </c>
      <c r="Q3844" t="s">
        <v>50</v>
      </c>
      <c r="R3844" t="s">
        <v>3772</v>
      </c>
      <c r="S3844" t="s">
        <v>8987</v>
      </c>
    </row>
    <row r="3845" spans="1:19">
      <c r="A3845" t="s">
        <v>8988</v>
      </c>
      <c r="B3845" s="1">
        <v>45845</v>
      </c>
      <c r="C3845" t="s">
        <v>22</v>
      </c>
      <c r="D3845">
        <v>42</v>
      </c>
      <c r="E3845" t="s">
        <v>39</v>
      </c>
      <c r="F3845">
        <v>0</v>
      </c>
      <c r="G3845">
        <v>3</v>
      </c>
      <c r="H3845" t="s">
        <v>3751</v>
      </c>
      <c r="I3845">
        <v>3043</v>
      </c>
      <c r="J3845">
        <v>0</v>
      </c>
      <c r="K3845">
        <v>1</v>
      </c>
      <c r="L3845" t="s">
        <v>48</v>
      </c>
      <c r="M3845" t="s">
        <v>23</v>
      </c>
      <c r="N3845" t="s">
        <v>23</v>
      </c>
      <c r="O3845" t="s">
        <v>49</v>
      </c>
      <c r="P3845" t="s">
        <v>26</v>
      </c>
      <c r="Q3845" t="s">
        <v>27</v>
      </c>
      <c r="R3845" t="s">
        <v>977</v>
      </c>
      <c r="S3845" t="s">
        <v>8989</v>
      </c>
    </row>
    <row r="3846" spans="1:19">
      <c r="A3846" t="s">
        <v>8990</v>
      </c>
      <c r="B3846" s="1">
        <v>43934</v>
      </c>
      <c r="C3846" t="s">
        <v>33</v>
      </c>
      <c r="D3846">
        <v>23</v>
      </c>
      <c r="E3846" t="s">
        <v>23</v>
      </c>
      <c r="F3846">
        <v>0</v>
      </c>
      <c r="G3846">
        <v>3</v>
      </c>
      <c r="H3846" t="s">
        <v>3686</v>
      </c>
      <c r="I3846">
        <v>4781</v>
      </c>
      <c r="J3846">
        <v>2</v>
      </c>
      <c r="K3846">
        <v>64</v>
      </c>
      <c r="M3846" t="s">
        <v>23</v>
      </c>
      <c r="N3846" t="s">
        <v>23</v>
      </c>
      <c r="O3846" t="s">
        <v>56</v>
      </c>
      <c r="P3846" t="s">
        <v>164</v>
      </c>
      <c r="Q3846" t="s">
        <v>84</v>
      </c>
      <c r="R3846" t="s">
        <v>674</v>
      </c>
      <c r="S3846" t="s">
        <v>8991</v>
      </c>
    </row>
    <row r="3847" spans="1:19">
      <c r="A3847" t="s">
        <v>8992</v>
      </c>
      <c r="B3847" s="1">
        <v>45145</v>
      </c>
      <c r="C3847" t="s">
        <v>33</v>
      </c>
      <c r="D3847">
        <v>29</v>
      </c>
      <c r="E3847" t="s">
        <v>23</v>
      </c>
      <c r="F3847">
        <v>3</v>
      </c>
      <c r="G3847">
        <v>3</v>
      </c>
      <c r="H3847" t="s">
        <v>3686</v>
      </c>
      <c r="I3847">
        <v>2200</v>
      </c>
      <c r="J3847">
        <v>7</v>
      </c>
      <c r="K3847">
        <v>24</v>
      </c>
      <c r="M3847" t="s">
        <v>23</v>
      </c>
      <c r="N3847" t="s">
        <v>23</v>
      </c>
      <c r="O3847" t="s">
        <v>49</v>
      </c>
      <c r="P3847" t="s">
        <v>26</v>
      </c>
      <c r="Q3847" t="s">
        <v>27</v>
      </c>
      <c r="R3847" t="s">
        <v>2911</v>
      </c>
      <c r="S3847" t="s">
        <v>8993</v>
      </c>
    </row>
    <row r="3848" spans="1:19">
      <c r="A3848" t="s">
        <v>8994</v>
      </c>
      <c r="B3848" s="1">
        <v>45509</v>
      </c>
      <c r="C3848" t="s">
        <v>22</v>
      </c>
      <c r="D3848">
        <v>44</v>
      </c>
      <c r="E3848" t="s">
        <v>23</v>
      </c>
      <c r="F3848">
        <v>0</v>
      </c>
      <c r="G3848">
        <v>3</v>
      </c>
      <c r="H3848" t="s">
        <v>3686</v>
      </c>
      <c r="I3848">
        <v>2540</v>
      </c>
      <c r="J3848">
        <v>1</v>
      </c>
      <c r="K3848">
        <v>12</v>
      </c>
      <c r="L3848" t="s">
        <v>97</v>
      </c>
      <c r="M3848" t="s">
        <v>23</v>
      </c>
      <c r="N3848" t="s">
        <v>23</v>
      </c>
      <c r="O3848" t="s">
        <v>25</v>
      </c>
      <c r="P3848" t="s">
        <v>26</v>
      </c>
      <c r="Q3848" t="s">
        <v>50</v>
      </c>
      <c r="R3848" t="s">
        <v>2463</v>
      </c>
      <c r="S3848" t="s">
        <v>8995</v>
      </c>
    </row>
    <row r="3849" spans="1:19">
      <c r="A3849" t="s">
        <v>8996</v>
      </c>
      <c r="B3849" s="1">
        <v>44827</v>
      </c>
      <c r="C3849" t="s">
        <v>33</v>
      </c>
      <c r="D3849">
        <v>46</v>
      </c>
      <c r="E3849" t="s">
        <v>39</v>
      </c>
      <c r="F3849">
        <v>3</v>
      </c>
      <c r="G3849">
        <v>3</v>
      </c>
      <c r="H3849" t="s">
        <v>3686</v>
      </c>
      <c r="I3849">
        <v>5964</v>
      </c>
      <c r="J3849">
        <v>0</v>
      </c>
      <c r="K3849">
        <v>35</v>
      </c>
      <c r="M3849" t="s">
        <v>23</v>
      </c>
      <c r="N3849" t="s">
        <v>23</v>
      </c>
      <c r="O3849" t="s">
        <v>49</v>
      </c>
      <c r="P3849" t="s">
        <v>202</v>
      </c>
      <c r="Q3849" t="s">
        <v>50</v>
      </c>
      <c r="R3849" t="s">
        <v>8997</v>
      </c>
      <c r="S3849" t="s">
        <v>8998</v>
      </c>
    </row>
    <row r="3850" spans="1:19">
      <c r="A3850" t="s">
        <v>8999</v>
      </c>
      <c r="B3850" s="1">
        <v>45629</v>
      </c>
      <c r="C3850" t="s">
        <v>22</v>
      </c>
      <c r="D3850">
        <v>57</v>
      </c>
      <c r="E3850" t="s">
        <v>23</v>
      </c>
      <c r="F3850">
        <v>0</v>
      </c>
      <c r="G3850">
        <v>3</v>
      </c>
      <c r="H3850" t="s">
        <v>3686</v>
      </c>
      <c r="I3850">
        <v>5413</v>
      </c>
      <c r="J3850">
        <v>8</v>
      </c>
      <c r="K3850">
        <v>8</v>
      </c>
      <c r="L3850" t="s">
        <v>48</v>
      </c>
      <c r="M3850" t="s">
        <v>23</v>
      </c>
      <c r="N3850" t="s">
        <v>23</v>
      </c>
      <c r="O3850" t="s">
        <v>25</v>
      </c>
      <c r="P3850" t="s">
        <v>26</v>
      </c>
      <c r="Q3850" t="s">
        <v>50</v>
      </c>
      <c r="R3850" t="s">
        <v>1139</v>
      </c>
      <c r="S3850" t="s">
        <v>9000</v>
      </c>
    </row>
    <row r="3851" spans="1:19">
      <c r="A3851" t="s">
        <v>9001</v>
      </c>
      <c r="B3851" s="1">
        <v>43794</v>
      </c>
      <c r="C3851" t="s">
        <v>33</v>
      </c>
      <c r="D3851">
        <v>56</v>
      </c>
      <c r="E3851" t="s">
        <v>23</v>
      </c>
      <c r="F3851">
        <v>2</v>
      </c>
      <c r="G3851">
        <v>3</v>
      </c>
      <c r="H3851" t="s">
        <v>3686</v>
      </c>
      <c r="I3851">
        <v>5266</v>
      </c>
      <c r="J3851">
        <v>10</v>
      </c>
      <c r="K3851">
        <v>69</v>
      </c>
      <c r="M3851" t="s">
        <v>23</v>
      </c>
      <c r="N3851" t="s">
        <v>23</v>
      </c>
      <c r="O3851" t="s">
        <v>49</v>
      </c>
      <c r="P3851" t="s">
        <v>164</v>
      </c>
      <c r="Q3851" t="s">
        <v>50</v>
      </c>
      <c r="R3851" t="s">
        <v>5441</v>
      </c>
      <c r="S3851" t="s">
        <v>9002</v>
      </c>
    </row>
    <row r="3852" spans="1:19">
      <c r="A3852" t="s">
        <v>9003</v>
      </c>
      <c r="B3852" s="1">
        <v>45846</v>
      </c>
      <c r="C3852" t="s">
        <v>22</v>
      </c>
      <c r="D3852">
        <v>40</v>
      </c>
      <c r="E3852" t="s">
        <v>39</v>
      </c>
      <c r="F3852">
        <v>0</v>
      </c>
      <c r="G3852">
        <v>3</v>
      </c>
      <c r="H3852" t="s">
        <v>3751</v>
      </c>
      <c r="I3852">
        <v>3075</v>
      </c>
      <c r="J3852">
        <v>0</v>
      </c>
      <c r="K3852">
        <v>1</v>
      </c>
      <c r="L3852" t="s">
        <v>48</v>
      </c>
      <c r="M3852" t="s">
        <v>23</v>
      </c>
      <c r="N3852" t="s">
        <v>39</v>
      </c>
      <c r="P3852" t="s">
        <v>26</v>
      </c>
      <c r="Q3852" t="s">
        <v>27</v>
      </c>
      <c r="R3852" t="s">
        <v>1097</v>
      </c>
      <c r="S3852" t="s">
        <v>3030</v>
      </c>
    </row>
    <row r="3853" spans="1:19">
      <c r="A3853" t="s">
        <v>9004</v>
      </c>
      <c r="B3853" s="1">
        <v>45001</v>
      </c>
      <c r="C3853" t="s">
        <v>22</v>
      </c>
      <c r="D3853">
        <v>35</v>
      </c>
      <c r="E3853" t="s">
        <v>39</v>
      </c>
      <c r="F3853">
        <v>0</v>
      </c>
      <c r="G3853">
        <v>3</v>
      </c>
      <c r="H3853" t="s">
        <v>3686</v>
      </c>
      <c r="I3853">
        <v>5198</v>
      </c>
      <c r="J3853">
        <v>0</v>
      </c>
      <c r="K3853">
        <v>29</v>
      </c>
      <c r="L3853" t="s">
        <v>40</v>
      </c>
      <c r="M3853" t="s">
        <v>23</v>
      </c>
      <c r="N3853" t="s">
        <v>23</v>
      </c>
      <c r="O3853" t="s">
        <v>49</v>
      </c>
      <c r="P3853" t="s">
        <v>202</v>
      </c>
      <c r="Q3853" t="s">
        <v>27</v>
      </c>
      <c r="R3853" t="s">
        <v>5231</v>
      </c>
      <c r="S3853" t="s">
        <v>9005</v>
      </c>
    </row>
    <row r="3854" spans="1:19">
      <c r="A3854" t="s">
        <v>9006</v>
      </c>
      <c r="B3854" s="1">
        <v>45207</v>
      </c>
      <c r="C3854" t="s">
        <v>33</v>
      </c>
      <c r="D3854">
        <v>20</v>
      </c>
      <c r="E3854" t="s">
        <v>23</v>
      </c>
      <c r="F3854">
        <v>0</v>
      </c>
      <c r="G3854">
        <v>3</v>
      </c>
      <c r="H3854" t="s">
        <v>3686</v>
      </c>
      <c r="I3854">
        <v>2640</v>
      </c>
      <c r="J3854">
        <v>1</v>
      </c>
      <c r="K3854">
        <v>22</v>
      </c>
      <c r="M3854" t="s">
        <v>23</v>
      </c>
      <c r="N3854" t="s">
        <v>23</v>
      </c>
      <c r="O3854" t="s">
        <v>25</v>
      </c>
      <c r="P3854" t="s">
        <v>26</v>
      </c>
      <c r="Q3854" t="s">
        <v>50</v>
      </c>
      <c r="R3854" t="s">
        <v>877</v>
      </c>
      <c r="S3854" t="s">
        <v>9007</v>
      </c>
    </row>
    <row r="3855" spans="1:19">
      <c r="A3855" t="s">
        <v>9008</v>
      </c>
      <c r="B3855" s="1">
        <v>43703</v>
      </c>
      <c r="C3855" t="s">
        <v>22</v>
      </c>
      <c r="D3855">
        <v>58</v>
      </c>
      <c r="E3855" t="s">
        <v>23</v>
      </c>
      <c r="F3855">
        <v>0</v>
      </c>
      <c r="G3855">
        <v>3</v>
      </c>
      <c r="H3855" t="s">
        <v>3686</v>
      </c>
      <c r="I3855">
        <v>6479</v>
      </c>
      <c r="J3855">
        <v>0</v>
      </c>
      <c r="K3855">
        <v>72</v>
      </c>
      <c r="M3855" t="s">
        <v>23</v>
      </c>
      <c r="N3855" t="s">
        <v>23</v>
      </c>
      <c r="O3855" t="s">
        <v>25</v>
      </c>
      <c r="P3855" t="s">
        <v>164</v>
      </c>
      <c r="Q3855" t="s">
        <v>27</v>
      </c>
      <c r="R3855" t="s">
        <v>5323</v>
      </c>
      <c r="S3855" t="s">
        <v>9009</v>
      </c>
    </row>
    <row r="3856" spans="1:19">
      <c r="A3856" t="s">
        <v>9010</v>
      </c>
      <c r="B3856" s="1">
        <v>43716</v>
      </c>
      <c r="C3856" t="s">
        <v>33</v>
      </c>
      <c r="D3856">
        <v>30</v>
      </c>
      <c r="E3856" t="s">
        <v>23</v>
      </c>
      <c r="F3856">
        <v>0</v>
      </c>
      <c r="G3856">
        <v>3</v>
      </c>
      <c r="H3856" t="s">
        <v>3686</v>
      </c>
      <c r="I3856">
        <v>5054</v>
      </c>
      <c r="J3856">
        <v>2</v>
      </c>
      <c r="K3856">
        <v>71</v>
      </c>
      <c r="M3856" t="s">
        <v>23</v>
      </c>
      <c r="N3856" t="s">
        <v>23</v>
      </c>
      <c r="O3856" t="s">
        <v>56</v>
      </c>
      <c r="P3856" t="s">
        <v>164</v>
      </c>
      <c r="Q3856" t="s">
        <v>27</v>
      </c>
      <c r="R3856" t="s">
        <v>531</v>
      </c>
      <c r="S3856" t="s">
        <v>9011</v>
      </c>
    </row>
    <row r="3857" spans="1:19">
      <c r="A3857" t="s">
        <v>9012</v>
      </c>
      <c r="B3857" s="1">
        <v>44602</v>
      </c>
      <c r="C3857" t="s">
        <v>33</v>
      </c>
      <c r="D3857">
        <v>27</v>
      </c>
      <c r="E3857" t="s">
        <v>39</v>
      </c>
      <c r="F3857">
        <v>0</v>
      </c>
      <c r="G3857">
        <v>3</v>
      </c>
      <c r="H3857" t="s">
        <v>3686</v>
      </c>
      <c r="I3857">
        <v>3048</v>
      </c>
      <c r="J3857">
        <v>0</v>
      </c>
      <c r="K3857">
        <v>42</v>
      </c>
      <c r="L3857" t="s">
        <v>142</v>
      </c>
      <c r="M3857" t="s">
        <v>23</v>
      </c>
      <c r="N3857" t="s">
        <v>23</v>
      </c>
      <c r="O3857" t="s">
        <v>56</v>
      </c>
      <c r="P3857" t="s">
        <v>26</v>
      </c>
      <c r="Q3857" t="s">
        <v>27</v>
      </c>
      <c r="R3857" t="s">
        <v>3756</v>
      </c>
      <c r="S3857" t="s">
        <v>9013</v>
      </c>
    </row>
    <row r="3858" spans="1:19">
      <c r="A3858" t="s">
        <v>9014</v>
      </c>
      <c r="B3858" s="1">
        <v>45262</v>
      </c>
      <c r="C3858" t="s">
        <v>22</v>
      </c>
      <c r="D3858">
        <v>45</v>
      </c>
      <c r="E3858" t="s">
        <v>39</v>
      </c>
      <c r="F3858">
        <v>0</v>
      </c>
      <c r="G3858">
        <v>3</v>
      </c>
      <c r="H3858" t="s">
        <v>3686</v>
      </c>
      <c r="I3858">
        <v>2317</v>
      </c>
      <c r="J3858">
        <v>0</v>
      </c>
      <c r="K3858">
        <v>20</v>
      </c>
      <c r="L3858" t="s">
        <v>97</v>
      </c>
      <c r="M3858" t="s">
        <v>23</v>
      </c>
      <c r="N3858" t="s">
        <v>23</v>
      </c>
      <c r="O3858" t="s">
        <v>25</v>
      </c>
      <c r="P3858" t="s">
        <v>26</v>
      </c>
      <c r="Q3858" t="s">
        <v>27</v>
      </c>
      <c r="R3858" t="s">
        <v>5150</v>
      </c>
      <c r="S3858" t="s">
        <v>9015</v>
      </c>
    </row>
    <row r="3859" spans="1:19">
      <c r="A3859" t="s">
        <v>9016</v>
      </c>
      <c r="B3859" s="1">
        <v>44977</v>
      </c>
      <c r="C3859" t="s">
        <v>33</v>
      </c>
      <c r="D3859">
        <v>47</v>
      </c>
      <c r="E3859" t="s">
        <v>23</v>
      </c>
      <c r="F3859">
        <v>2</v>
      </c>
      <c r="G3859">
        <v>3</v>
      </c>
      <c r="H3859" t="s">
        <v>3686</v>
      </c>
      <c r="I3859">
        <v>4631</v>
      </c>
      <c r="J3859">
        <v>1</v>
      </c>
      <c r="K3859">
        <v>30</v>
      </c>
      <c r="L3859" t="s">
        <v>40</v>
      </c>
      <c r="M3859" t="s">
        <v>23</v>
      </c>
      <c r="N3859" t="s">
        <v>23</v>
      </c>
      <c r="O3859" t="s">
        <v>49</v>
      </c>
      <c r="P3859" t="s">
        <v>26</v>
      </c>
      <c r="Q3859" t="s">
        <v>27</v>
      </c>
      <c r="R3859" t="s">
        <v>5859</v>
      </c>
      <c r="S3859" t="s">
        <v>2765</v>
      </c>
    </row>
    <row r="3860" spans="1:19">
      <c r="A3860" t="s">
        <v>9017</v>
      </c>
      <c r="B3860" s="1">
        <v>43784</v>
      </c>
      <c r="C3860" t="s">
        <v>33</v>
      </c>
      <c r="D3860">
        <v>46</v>
      </c>
      <c r="E3860" t="s">
        <v>39</v>
      </c>
      <c r="F3860">
        <v>0</v>
      </c>
      <c r="G3860">
        <v>3</v>
      </c>
      <c r="H3860" t="s">
        <v>3686</v>
      </c>
      <c r="I3860">
        <v>4631</v>
      </c>
      <c r="J3860">
        <v>0</v>
      </c>
      <c r="K3860">
        <v>69</v>
      </c>
      <c r="L3860" t="s">
        <v>316</v>
      </c>
      <c r="M3860" t="s">
        <v>23</v>
      </c>
      <c r="N3860" t="s">
        <v>23</v>
      </c>
      <c r="O3860" t="s">
        <v>49</v>
      </c>
      <c r="P3860" t="s">
        <v>164</v>
      </c>
      <c r="Q3860" t="s">
        <v>50</v>
      </c>
      <c r="R3860" t="s">
        <v>1355</v>
      </c>
      <c r="S3860" t="s">
        <v>9018</v>
      </c>
    </row>
    <row r="3861" spans="1:19">
      <c r="A3861" t="s">
        <v>9019</v>
      </c>
      <c r="B3861" s="1">
        <v>43867</v>
      </c>
      <c r="C3861" t="s">
        <v>33</v>
      </c>
      <c r="D3861">
        <v>58</v>
      </c>
      <c r="E3861" t="s">
        <v>23</v>
      </c>
      <c r="F3861">
        <v>2</v>
      </c>
      <c r="G3861">
        <v>3</v>
      </c>
      <c r="H3861" t="s">
        <v>3686</v>
      </c>
      <c r="I3861">
        <v>5979</v>
      </c>
      <c r="J3861">
        <v>9</v>
      </c>
      <c r="K3861">
        <v>66</v>
      </c>
      <c r="L3861" t="s">
        <v>316</v>
      </c>
      <c r="M3861" t="s">
        <v>23</v>
      </c>
      <c r="N3861" t="s">
        <v>23</v>
      </c>
      <c r="O3861" t="s">
        <v>49</v>
      </c>
      <c r="P3861" t="s">
        <v>164</v>
      </c>
      <c r="Q3861" t="s">
        <v>27</v>
      </c>
      <c r="R3861" t="s">
        <v>1002</v>
      </c>
      <c r="S3861" t="s">
        <v>9020</v>
      </c>
    </row>
    <row r="3862" spans="1:19">
      <c r="A3862" t="s">
        <v>9021</v>
      </c>
      <c r="B3862" s="1">
        <v>45567</v>
      </c>
      <c r="C3862" t="s">
        <v>22</v>
      </c>
      <c r="D3862">
        <v>34</v>
      </c>
      <c r="E3862" t="s">
        <v>39</v>
      </c>
      <c r="F3862">
        <v>0</v>
      </c>
      <c r="G3862">
        <v>3</v>
      </c>
      <c r="H3862" t="s">
        <v>3686</v>
      </c>
      <c r="I3862">
        <v>5586</v>
      </c>
      <c r="J3862">
        <v>0</v>
      </c>
      <c r="K3862">
        <v>10</v>
      </c>
      <c r="M3862" t="s">
        <v>23</v>
      </c>
      <c r="N3862" t="s">
        <v>23</v>
      </c>
      <c r="O3862" t="s">
        <v>56</v>
      </c>
      <c r="P3862" t="s">
        <v>26</v>
      </c>
      <c r="Q3862" t="s">
        <v>50</v>
      </c>
      <c r="R3862" t="s">
        <v>1013</v>
      </c>
      <c r="S3862" t="s">
        <v>9022</v>
      </c>
    </row>
    <row r="3863" spans="1:19">
      <c r="A3863" t="s">
        <v>9023</v>
      </c>
      <c r="B3863" s="1">
        <v>45861</v>
      </c>
      <c r="C3863" t="s">
        <v>22</v>
      </c>
      <c r="D3863">
        <v>37</v>
      </c>
      <c r="E3863" t="s">
        <v>39</v>
      </c>
      <c r="F3863">
        <v>0</v>
      </c>
      <c r="G3863">
        <v>3</v>
      </c>
      <c r="H3863" t="s">
        <v>3751</v>
      </c>
      <c r="I3863">
        <v>2250</v>
      </c>
      <c r="J3863">
        <v>0</v>
      </c>
      <c r="K3863">
        <v>1</v>
      </c>
      <c r="L3863" t="s">
        <v>48</v>
      </c>
      <c r="M3863" t="s">
        <v>23</v>
      </c>
      <c r="N3863" t="s">
        <v>23</v>
      </c>
      <c r="O3863" t="s">
        <v>49</v>
      </c>
      <c r="P3863" t="s">
        <v>26</v>
      </c>
      <c r="Q3863" t="s">
        <v>50</v>
      </c>
      <c r="R3863" t="s">
        <v>1339</v>
      </c>
      <c r="S3863" t="s">
        <v>9024</v>
      </c>
    </row>
    <row r="3864" spans="1:19">
      <c r="A3864" t="s">
        <v>9025</v>
      </c>
      <c r="B3864" s="1">
        <v>45332</v>
      </c>
      <c r="C3864" t="s">
        <v>22</v>
      </c>
      <c r="D3864">
        <v>61</v>
      </c>
      <c r="E3864" t="s">
        <v>39</v>
      </c>
      <c r="F3864">
        <v>0</v>
      </c>
      <c r="G3864">
        <v>3</v>
      </c>
      <c r="H3864" t="s">
        <v>3686</v>
      </c>
      <c r="I3864">
        <v>5948</v>
      </c>
      <c r="J3864">
        <v>0</v>
      </c>
      <c r="K3864">
        <v>18</v>
      </c>
      <c r="M3864" t="s">
        <v>23</v>
      </c>
      <c r="N3864" t="s">
        <v>23</v>
      </c>
      <c r="O3864" t="s">
        <v>25</v>
      </c>
      <c r="P3864" t="s">
        <v>26</v>
      </c>
      <c r="Q3864" t="s">
        <v>50</v>
      </c>
      <c r="R3864" t="s">
        <v>419</v>
      </c>
      <c r="S3864" t="s">
        <v>9026</v>
      </c>
    </row>
    <row r="3865" spans="1:19">
      <c r="A3865" t="s">
        <v>9027</v>
      </c>
      <c r="B3865" s="1">
        <v>44506</v>
      </c>
      <c r="C3865" t="s">
        <v>33</v>
      </c>
      <c r="D3865">
        <v>48</v>
      </c>
      <c r="E3865" t="s">
        <v>39</v>
      </c>
      <c r="F3865">
        <v>0</v>
      </c>
      <c r="G3865">
        <v>3</v>
      </c>
      <c r="H3865" t="s">
        <v>3686</v>
      </c>
      <c r="I3865">
        <v>2935</v>
      </c>
      <c r="J3865">
        <v>0</v>
      </c>
      <c r="K3865">
        <v>45</v>
      </c>
      <c r="L3865" t="s">
        <v>142</v>
      </c>
      <c r="M3865" t="s">
        <v>23</v>
      </c>
      <c r="N3865" t="s">
        <v>23</v>
      </c>
      <c r="O3865" t="s">
        <v>49</v>
      </c>
      <c r="P3865" t="s">
        <v>202</v>
      </c>
      <c r="Q3865" t="s">
        <v>50</v>
      </c>
      <c r="R3865" t="s">
        <v>9028</v>
      </c>
      <c r="S3865" t="s">
        <v>9029</v>
      </c>
    </row>
    <row r="3866" spans="1:19">
      <c r="A3866" t="s">
        <v>9030</v>
      </c>
      <c r="B3866" s="1">
        <v>44905</v>
      </c>
      <c r="C3866" t="s">
        <v>22</v>
      </c>
      <c r="D3866">
        <v>29</v>
      </c>
      <c r="E3866" t="s">
        <v>23</v>
      </c>
      <c r="F3866">
        <v>3</v>
      </c>
      <c r="G3866">
        <v>3</v>
      </c>
      <c r="H3866" t="s">
        <v>3686</v>
      </c>
      <c r="I3866">
        <v>2722</v>
      </c>
      <c r="J3866">
        <v>6</v>
      </c>
      <c r="K3866">
        <v>32</v>
      </c>
      <c r="M3866" t="s">
        <v>23</v>
      </c>
      <c r="N3866" t="s">
        <v>23</v>
      </c>
      <c r="O3866" t="s">
        <v>25</v>
      </c>
      <c r="P3866" t="s">
        <v>202</v>
      </c>
      <c r="Q3866" t="s">
        <v>27</v>
      </c>
      <c r="R3866" t="s">
        <v>773</v>
      </c>
      <c r="S3866" t="s">
        <v>9031</v>
      </c>
    </row>
    <row r="3867" spans="1:19">
      <c r="A3867" t="s">
        <v>9032</v>
      </c>
      <c r="B3867" s="1">
        <v>44817</v>
      </c>
      <c r="C3867" t="s">
        <v>33</v>
      </c>
      <c r="D3867">
        <v>33</v>
      </c>
      <c r="E3867" t="s">
        <v>23</v>
      </c>
      <c r="F3867">
        <v>3</v>
      </c>
      <c r="G3867">
        <v>3</v>
      </c>
      <c r="H3867" t="s">
        <v>3686</v>
      </c>
      <c r="I3867">
        <v>5447</v>
      </c>
      <c r="J3867">
        <v>1</v>
      </c>
      <c r="K3867">
        <v>35</v>
      </c>
      <c r="M3867" t="s">
        <v>23</v>
      </c>
      <c r="N3867" t="s">
        <v>23</v>
      </c>
      <c r="O3867" t="s">
        <v>25</v>
      </c>
      <c r="P3867" t="s">
        <v>26</v>
      </c>
      <c r="Q3867" t="s">
        <v>27</v>
      </c>
      <c r="R3867" t="s">
        <v>1418</v>
      </c>
      <c r="S3867" t="s">
        <v>9033</v>
      </c>
    </row>
    <row r="3868" spans="1:19">
      <c r="A3868" t="s">
        <v>9034</v>
      </c>
      <c r="B3868" s="1">
        <v>45700</v>
      </c>
      <c r="C3868" t="s">
        <v>33</v>
      </c>
      <c r="D3868">
        <v>23</v>
      </c>
      <c r="E3868" t="s">
        <v>23</v>
      </c>
      <c r="F3868">
        <v>2</v>
      </c>
      <c r="G3868">
        <v>3</v>
      </c>
      <c r="H3868" t="s">
        <v>3686</v>
      </c>
      <c r="I3868">
        <v>5729</v>
      </c>
      <c r="J3868">
        <v>3</v>
      </c>
      <c r="K3868">
        <v>6</v>
      </c>
      <c r="M3868" t="s">
        <v>23</v>
      </c>
      <c r="N3868" t="s">
        <v>23</v>
      </c>
      <c r="O3868" t="s">
        <v>49</v>
      </c>
      <c r="P3868" t="s">
        <v>26</v>
      </c>
      <c r="Q3868" t="s">
        <v>27</v>
      </c>
      <c r="R3868" t="s">
        <v>2460</v>
      </c>
      <c r="S3868" t="s">
        <v>9035</v>
      </c>
    </row>
    <row r="3869" spans="1:19">
      <c r="A3869" t="s">
        <v>9036</v>
      </c>
      <c r="B3869" s="1">
        <v>45864</v>
      </c>
      <c r="C3869" t="s">
        <v>22</v>
      </c>
      <c r="D3869">
        <v>45</v>
      </c>
      <c r="E3869" t="s">
        <v>39</v>
      </c>
      <c r="F3869">
        <v>0</v>
      </c>
      <c r="G3869">
        <v>3</v>
      </c>
      <c r="H3869" t="s">
        <v>3751</v>
      </c>
      <c r="I3869">
        <v>4570</v>
      </c>
      <c r="J3869">
        <v>0</v>
      </c>
      <c r="K3869">
        <v>1</v>
      </c>
      <c r="M3869" t="s">
        <v>39</v>
      </c>
      <c r="N3869" t="s">
        <v>23</v>
      </c>
      <c r="O3869" t="s">
        <v>49</v>
      </c>
      <c r="P3869" t="s">
        <v>26</v>
      </c>
      <c r="Q3869" t="s">
        <v>50</v>
      </c>
      <c r="R3869" t="s">
        <v>7528</v>
      </c>
      <c r="S3869" t="s">
        <v>7528</v>
      </c>
    </row>
    <row r="3870" spans="1:19">
      <c r="A3870" t="s">
        <v>9037</v>
      </c>
      <c r="B3870" s="1">
        <v>43952</v>
      </c>
      <c r="C3870" t="s">
        <v>33</v>
      </c>
      <c r="D3870">
        <v>20</v>
      </c>
      <c r="E3870" t="s">
        <v>23</v>
      </c>
      <c r="F3870">
        <v>0</v>
      </c>
      <c r="G3870">
        <v>3</v>
      </c>
      <c r="H3870" t="s">
        <v>3686</v>
      </c>
      <c r="I3870">
        <v>5016</v>
      </c>
      <c r="J3870">
        <v>5</v>
      </c>
      <c r="K3870">
        <v>63</v>
      </c>
      <c r="L3870" t="s">
        <v>142</v>
      </c>
      <c r="M3870" t="s">
        <v>23</v>
      </c>
      <c r="N3870" t="s">
        <v>23</v>
      </c>
      <c r="O3870" t="s">
        <v>25</v>
      </c>
      <c r="P3870" t="s">
        <v>202</v>
      </c>
      <c r="Q3870" t="s">
        <v>27</v>
      </c>
      <c r="R3870" t="s">
        <v>500</v>
      </c>
      <c r="S3870" t="s">
        <v>9038</v>
      </c>
    </row>
    <row r="3871" spans="1:19">
      <c r="A3871" t="s">
        <v>9039</v>
      </c>
      <c r="B3871" s="1">
        <v>45475</v>
      </c>
      <c r="C3871" t="s">
        <v>22</v>
      </c>
      <c r="D3871">
        <v>29</v>
      </c>
      <c r="E3871" t="s">
        <v>39</v>
      </c>
      <c r="F3871">
        <v>0</v>
      </c>
      <c r="G3871">
        <v>3</v>
      </c>
      <c r="H3871" t="s">
        <v>3686</v>
      </c>
      <c r="I3871">
        <v>5985</v>
      </c>
      <c r="J3871">
        <v>0</v>
      </c>
      <c r="K3871">
        <v>13</v>
      </c>
      <c r="L3871" t="s">
        <v>97</v>
      </c>
      <c r="M3871" t="s">
        <v>23</v>
      </c>
      <c r="N3871" t="s">
        <v>23</v>
      </c>
      <c r="O3871" t="s">
        <v>25</v>
      </c>
      <c r="P3871" t="s">
        <v>26</v>
      </c>
      <c r="Q3871" t="s">
        <v>27</v>
      </c>
      <c r="R3871" t="s">
        <v>2536</v>
      </c>
      <c r="S3871" t="s">
        <v>9040</v>
      </c>
    </row>
    <row r="3872" spans="1:19">
      <c r="A3872" t="s">
        <v>9041</v>
      </c>
      <c r="B3872" s="1">
        <v>45820</v>
      </c>
      <c r="C3872" t="s">
        <v>33</v>
      </c>
      <c r="D3872">
        <v>57</v>
      </c>
      <c r="E3872" t="s">
        <v>39</v>
      </c>
      <c r="F3872">
        <v>0</v>
      </c>
      <c r="G3872">
        <v>3</v>
      </c>
      <c r="H3872" t="s">
        <v>3751</v>
      </c>
      <c r="I3872">
        <v>5191</v>
      </c>
      <c r="J3872">
        <v>0</v>
      </c>
      <c r="K3872">
        <v>2</v>
      </c>
      <c r="L3872" t="s">
        <v>48</v>
      </c>
      <c r="M3872" t="s">
        <v>23</v>
      </c>
      <c r="N3872" t="s">
        <v>39</v>
      </c>
      <c r="P3872" t="s">
        <v>26</v>
      </c>
      <c r="Q3872" t="s">
        <v>84</v>
      </c>
      <c r="R3872" t="s">
        <v>2056</v>
      </c>
      <c r="S3872" t="s">
        <v>9042</v>
      </c>
    </row>
    <row r="3873" spans="1:21">
      <c r="A3873" t="s">
        <v>9043</v>
      </c>
      <c r="B3873" s="1">
        <v>45403</v>
      </c>
      <c r="C3873" t="s">
        <v>22</v>
      </c>
      <c r="D3873">
        <v>76</v>
      </c>
      <c r="E3873" t="s">
        <v>39</v>
      </c>
      <c r="F3873">
        <v>0</v>
      </c>
      <c r="G3873">
        <v>3</v>
      </c>
      <c r="H3873" t="s">
        <v>24</v>
      </c>
      <c r="I3873">
        <v>2508</v>
      </c>
      <c r="J3873">
        <v>0</v>
      </c>
      <c r="K3873">
        <v>16</v>
      </c>
      <c r="M3873" t="s">
        <v>23</v>
      </c>
      <c r="N3873" t="s">
        <v>23</v>
      </c>
      <c r="O3873" t="s">
        <v>25</v>
      </c>
      <c r="P3873" t="s">
        <v>26</v>
      </c>
      <c r="Q3873" t="s">
        <v>27</v>
      </c>
      <c r="R3873" t="s">
        <v>440</v>
      </c>
      <c r="S3873" t="s">
        <v>9044</v>
      </c>
      <c r="T3873" t="s">
        <v>64</v>
      </c>
      <c r="U3873" t="s">
        <v>234</v>
      </c>
    </row>
    <row r="3874" spans="1:21">
      <c r="A3874" t="s">
        <v>9045</v>
      </c>
      <c r="B3874" s="1">
        <v>45828</v>
      </c>
      <c r="C3874" t="s">
        <v>22</v>
      </c>
      <c r="D3874">
        <v>22</v>
      </c>
      <c r="E3874" t="s">
        <v>39</v>
      </c>
      <c r="F3874">
        <v>0</v>
      </c>
      <c r="G3874">
        <v>3</v>
      </c>
      <c r="H3874" t="s">
        <v>24</v>
      </c>
      <c r="I3874">
        <v>2556</v>
      </c>
      <c r="J3874">
        <v>0</v>
      </c>
      <c r="K3874">
        <v>2</v>
      </c>
      <c r="M3874" t="s">
        <v>23</v>
      </c>
      <c r="N3874" t="s">
        <v>23</v>
      </c>
      <c r="O3874" t="s">
        <v>49</v>
      </c>
      <c r="P3874" t="s">
        <v>26</v>
      </c>
      <c r="Q3874" t="s">
        <v>50</v>
      </c>
      <c r="R3874" t="s">
        <v>3893</v>
      </c>
      <c r="S3874" t="s">
        <v>9046</v>
      </c>
      <c r="T3874" t="s">
        <v>59</v>
      </c>
      <c r="U3874" t="s">
        <v>60</v>
      </c>
    </row>
    <row r="3875" spans="1:21">
      <c r="A3875" t="s">
        <v>9047</v>
      </c>
      <c r="B3875" s="1">
        <v>43808</v>
      </c>
      <c r="C3875" t="s">
        <v>22</v>
      </c>
      <c r="D3875">
        <v>63</v>
      </c>
      <c r="E3875" t="s">
        <v>23</v>
      </c>
      <c r="F3875">
        <v>0</v>
      </c>
      <c r="G3875">
        <v>3</v>
      </c>
      <c r="H3875" t="s">
        <v>24</v>
      </c>
      <c r="I3875">
        <v>4903</v>
      </c>
      <c r="J3875">
        <v>1</v>
      </c>
      <c r="K3875">
        <v>68</v>
      </c>
      <c r="L3875" t="s">
        <v>316</v>
      </c>
      <c r="M3875" t="s">
        <v>23</v>
      </c>
      <c r="N3875" t="s">
        <v>23</v>
      </c>
      <c r="O3875" t="s">
        <v>49</v>
      </c>
      <c r="P3875" t="s">
        <v>202</v>
      </c>
      <c r="Q3875" t="s">
        <v>27</v>
      </c>
      <c r="R3875" t="s">
        <v>422</v>
      </c>
      <c r="S3875" t="s">
        <v>9048</v>
      </c>
      <c r="T3875" t="s">
        <v>30</v>
      </c>
      <c r="U3875" t="s">
        <v>69</v>
      </c>
    </row>
    <row r="3876" spans="1:21">
      <c r="A3876" t="s">
        <v>9049</v>
      </c>
      <c r="B3876" s="1">
        <v>45849</v>
      </c>
      <c r="C3876" t="s">
        <v>22</v>
      </c>
      <c r="D3876">
        <v>64</v>
      </c>
      <c r="E3876" t="s">
        <v>39</v>
      </c>
      <c r="F3876">
        <v>0</v>
      </c>
      <c r="G3876">
        <v>3</v>
      </c>
      <c r="H3876" t="s">
        <v>24</v>
      </c>
      <c r="I3876">
        <v>3424</v>
      </c>
      <c r="J3876">
        <v>0</v>
      </c>
      <c r="K3876">
        <v>1</v>
      </c>
      <c r="L3876" t="s">
        <v>48</v>
      </c>
      <c r="M3876" t="s">
        <v>23</v>
      </c>
      <c r="N3876" t="s">
        <v>23</v>
      </c>
      <c r="O3876" t="s">
        <v>25</v>
      </c>
      <c r="P3876" t="s">
        <v>26</v>
      </c>
      <c r="Q3876" t="s">
        <v>50</v>
      </c>
      <c r="R3876" t="s">
        <v>2241</v>
      </c>
      <c r="S3876" t="s">
        <v>9050</v>
      </c>
      <c r="T3876" t="s">
        <v>30</v>
      </c>
      <c r="U3876" t="s">
        <v>69</v>
      </c>
    </row>
    <row r="3877" spans="1:21">
      <c r="A3877" t="s">
        <v>9051</v>
      </c>
      <c r="B3877" s="1">
        <v>45845</v>
      </c>
      <c r="C3877" t="s">
        <v>33</v>
      </c>
      <c r="D3877">
        <v>31</v>
      </c>
      <c r="E3877" t="s">
        <v>39</v>
      </c>
      <c r="F3877">
        <v>0</v>
      </c>
      <c r="G3877">
        <v>3</v>
      </c>
      <c r="H3877" t="s">
        <v>24</v>
      </c>
      <c r="I3877">
        <v>4476</v>
      </c>
      <c r="J3877">
        <v>0</v>
      </c>
      <c r="K3877">
        <v>1</v>
      </c>
      <c r="L3877" t="s">
        <v>48</v>
      </c>
      <c r="M3877" t="s">
        <v>39</v>
      </c>
      <c r="N3877" t="s">
        <v>23</v>
      </c>
      <c r="O3877" t="s">
        <v>49</v>
      </c>
      <c r="P3877" t="s">
        <v>26</v>
      </c>
      <c r="Q3877" t="s">
        <v>27</v>
      </c>
      <c r="R3877" t="s">
        <v>67</v>
      </c>
      <c r="S3877" t="s">
        <v>67</v>
      </c>
      <c r="T3877" t="s">
        <v>43</v>
      </c>
      <c r="U3877" t="s">
        <v>44</v>
      </c>
    </row>
    <row r="3878" spans="1:21">
      <c r="A3878" t="s">
        <v>9052</v>
      </c>
      <c r="B3878" s="1">
        <v>45796</v>
      </c>
      <c r="C3878" t="s">
        <v>33</v>
      </c>
      <c r="D3878">
        <v>38</v>
      </c>
      <c r="E3878" t="s">
        <v>39</v>
      </c>
      <c r="F3878">
        <v>0</v>
      </c>
      <c r="G3878">
        <v>3</v>
      </c>
      <c r="H3878" t="s">
        <v>24</v>
      </c>
      <c r="I3878">
        <v>5000</v>
      </c>
      <c r="J3878">
        <v>0</v>
      </c>
      <c r="K3878">
        <v>3</v>
      </c>
      <c r="L3878" t="s">
        <v>48</v>
      </c>
      <c r="M3878" t="s">
        <v>23</v>
      </c>
      <c r="N3878" t="s">
        <v>39</v>
      </c>
      <c r="P3878" t="s">
        <v>26</v>
      </c>
      <c r="Q3878" t="s">
        <v>50</v>
      </c>
      <c r="R3878" t="s">
        <v>2422</v>
      </c>
      <c r="S3878" t="s">
        <v>9053</v>
      </c>
      <c r="T3878" t="s">
        <v>36</v>
      </c>
      <c r="U3878" t="s">
        <v>46</v>
      </c>
    </row>
    <row r="3879" spans="1:21">
      <c r="A3879" t="s">
        <v>9054</v>
      </c>
      <c r="B3879" s="1">
        <v>45811</v>
      </c>
      <c r="C3879" t="s">
        <v>33</v>
      </c>
      <c r="D3879">
        <v>31</v>
      </c>
      <c r="E3879" t="s">
        <v>39</v>
      </c>
      <c r="F3879">
        <v>0</v>
      </c>
      <c r="G3879">
        <v>3</v>
      </c>
      <c r="H3879" t="s">
        <v>24</v>
      </c>
      <c r="I3879">
        <v>2928</v>
      </c>
      <c r="J3879">
        <v>0</v>
      </c>
      <c r="K3879">
        <v>2</v>
      </c>
      <c r="L3879" t="s">
        <v>48</v>
      </c>
      <c r="M3879" t="s">
        <v>23</v>
      </c>
      <c r="N3879" t="s">
        <v>23</v>
      </c>
      <c r="O3879" t="s">
        <v>25</v>
      </c>
      <c r="P3879" t="s">
        <v>26</v>
      </c>
      <c r="Q3879" t="s">
        <v>27</v>
      </c>
      <c r="R3879" t="s">
        <v>206</v>
      </c>
      <c r="S3879" t="s">
        <v>9055</v>
      </c>
      <c r="T3879" t="s">
        <v>43</v>
      </c>
      <c r="U3879" t="s">
        <v>149</v>
      </c>
    </row>
    <row r="3880" spans="1:21">
      <c r="A3880" t="s">
        <v>9056</v>
      </c>
      <c r="B3880" s="1">
        <v>45621</v>
      </c>
      <c r="C3880" t="s">
        <v>33</v>
      </c>
      <c r="D3880">
        <v>49</v>
      </c>
      <c r="E3880" t="s">
        <v>39</v>
      </c>
      <c r="F3880">
        <v>0</v>
      </c>
      <c r="G3880">
        <v>3</v>
      </c>
      <c r="H3880" t="s">
        <v>24</v>
      </c>
      <c r="I3880">
        <v>2236</v>
      </c>
      <c r="J3880">
        <v>0</v>
      </c>
      <c r="K3880">
        <v>9</v>
      </c>
      <c r="M3880" t="s">
        <v>23</v>
      </c>
      <c r="N3880" t="s">
        <v>23</v>
      </c>
      <c r="O3880" t="s">
        <v>25</v>
      </c>
      <c r="P3880" t="s">
        <v>26</v>
      </c>
      <c r="Q3880" t="s">
        <v>27</v>
      </c>
      <c r="R3880" t="s">
        <v>2434</v>
      </c>
      <c r="S3880" t="s">
        <v>9057</v>
      </c>
      <c r="T3880" t="s">
        <v>30</v>
      </c>
      <c r="U3880" t="s">
        <v>106</v>
      </c>
    </row>
    <row r="3881" spans="1:21">
      <c r="A3881" t="s">
        <v>9058</v>
      </c>
      <c r="B3881" s="1">
        <v>43719</v>
      </c>
      <c r="C3881" t="s">
        <v>22</v>
      </c>
      <c r="D3881">
        <v>60</v>
      </c>
      <c r="E3881" t="s">
        <v>23</v>
      </c>
      <c r="F3881">
        <v>0</v>
      </c>
      <c r="G3881">
        <v>3</v>
      </c>
      <c r="H3881" t="s">
        <v>24</v>
      </c>
      <c r="I3881">
        <v>4072</v>
      </c>
      <c r="J3881">
        <v>3</v>
      </c>
      <c r="K3881">
        <v>71</v>
      </c>
      <c r="L3881" t="s">
        <v>316</v>
      </c>
      <c r="M3881" t="s">
        <v>23</v>
      </c>
      <c r="N3881" t="s">
        <v>23</v>
      </c>
      <c r="O3881" t="s">
        <v>25</v>
      </c>
      <c r="P3881" t="s">
        <v>164</v>
      </c>
      <c r="Q3881" t="s">
        <v>27</v>
      </c>
      <c r="R3881" t="s">
        <v>2259</v>
      </c>
      <c r="S3881" t="s">
        <v>9059</v>
      </c>
      <c r="T3881" t="s">
        <v>30</v>
      </c>
      <c r="U3881" t="s">
        <v>103</v>
      </c>
    </row>
    <row r="3882" spans="1:21">
      <c r="A3882" t="s">
        <v>9060</v>
      </c>
      <c r="B3882" s="1">
        <v>43792</v>
      </c>
      <c r="C3882" t="s">
        <v>22</v>
      </c>
      <c r="D3882">
        <v>58</v>
      </c>
      <c r="E3882" t="s">
        <v>39</v>
      </c>
      <c r="F3882">
        <v>0</v>
      </c>
      <c r="G3882">
        <v>3</v>
      </c>
      <c r="H3882" t="s">
        <v>24</v>
      </c>
      <c r="I3882">
        <v>4859</v>
      </c>
      <c r="J3882">
        <v>0</v>
      </c>
      <c r="K3882">
        <v>69</v>
      </c>
      <c r="L3882" t="s">
        <v>316</v>
      </c>
      <c r="M3882" t="s">
        <v>23</v>
      </c>
      <c r="N3882" t="s">
        <v>23</v>
      </c>
      <c r="O3882" t="s">
        <v>25</v>
      </c>
      <c r="P3882" t="s">
        <v>164</v>
      </c>
      <c r="Q3882" t="s">
        <v>27</v>
      </c>
      <c r="R3882" t="s">
        <v>9061</v>
      </c>
      <c r="S3882" t="s">
        <v>9062</v>
      </c>
      <c r="T3882" t="s">
        <v>30</v>
      </c>
      <c r="U3882" t="s">
        <v>103</v>
      </c>
    </row>
    <row r="3883" spans="1:21">
      <c r="A3883" t="s">
        <v>9063</v>
      </c>
      <c r="B3883" s="1">
        <v>45554</v>
      </c>
      <c r="C3883" t="s">
        <v>33</v>
      </c>
      <c r="D3883">
        <v>73</v>
      </c>
      <c r="E3883" t="s">
        <v>23</v>
      </c>
      <c r="F3883">
        <v>0</v>
      </c>
      <c r="G3883">
        <v>3</v>
      </c>
      <c r="H3883" t="s">
        <v>24</v>
      </c>
      <c r="I3883">
        <v>4553</v>
      </c>
      <c r="J3883">
        <v>5</v>
      </c>
      <c r="K3883">
        <v>11</v>
      </c>
      <c r="M3883" t="s">
        <v>23</v>
      </c>
      <c r="N3883" t="s">
        <v>23</v>
      </c>
      <c r="O3883" t="s">
        <v>25</v>
      </c>
      <c r="P3883" t="s">
        <v>26</v>
      </c>
      <c r="Q3883" t="s">
        <v>27</v>
      </c>
      <c r="R3883" t="s">
        <v>2353</v>
      </c>
      <c r="S3883" t="s">
        <v>9064</v>
      </c>
      <c r="T3883" t="s">
        <v>30</v>
      </c>
      <c r="U3883" t="s">
        <v>106</v>
      </c>
    </row>
    <row r="3884" spans="1:21">
      <c r="A3884" t="s">
        <v>9065</v>
      </c>
      <c r="B3884" s="1">
        <v>45849</v>
      </c>
      <c r="C3884" t="s">
        <v>33</v>
      </c>
      <c r="D3884">
        <v>72</v>
      </c>
      <c r="E3884" t="s">
        <v>39</v>
      </c>
      <c r="F3884">
        <v>0</v>
      </c>
      <c r="G3884">
        <v>3</v>
      </c>
      <c r="H3884" t="s">
        <v>24</v>
      </c>
      <c r="I3884">
        <v>2146</v>
      </c>
      <c r="J3884">
        <v>0</v>
      </c>
      <c r="K3884">
        <v>1</v>
      </c>
      <c r="L3884" t="s">
        <v>48</v>
      </c>
      <c r="M3884" t="s">
        <v>23</v>
      </c>
      <c r="N3884" t="s">
        <v>23</v>
      </c>
      <c r="O3884" t="s">
        <v>25</v>
      </c>
      <c r="P3884" t="s">
        <v>26</v>
      </c>
      <c r="Q3884" t="s">
        <v>27</v>
      </c>
      <c r="R3884" t="s">
        <v>6425</v>
      </c>
      <c r="S3884" t="s">
        <v>3792</v>
      </c>
      <c r="T3884" t="s">
        <v>36</v>
      </c>
      <c r="U3884" t="s">
        <v>37</v>
      </c>
    </row>
    <row r="3885" spans="1:21">
      <c r="A3885" t="s">
        <v>9066</v>
      </c>
      <c r="B3885" s="1">
        <v>45122</v>
      </c>
      <c r="C3885" t="s">
        <v>33</v>
      </c>
      <c r="D3885">
        <v>72</v>
      </c>
      <c r="E3885" t="s">
        <v>39</v>
      </c>
      <c r="F3885">
        <v>0</v>
      </c>
      <c r="G3885">
        <v>3</v>
      </c>
      <c r="H3885" t="s">
        <v>24</v>
      </c>
      <c r="I3885">
        <v>4078</v>
      </c>
      <c r="J3885">
        <v>0</v>
      </c>
      <c r="K3885">
        <v>25</v>
      </c>
      <c r="M3885" t="s">
        <v>23</v>
      </c>
      <c r="N3885" t="s">
        <v>23</v>
      </c>
      <c r="O3885" t="s">
        <v>25</v>
      </c>
      <c r="P3885" t="s">
        <v>26</v>
      </c>
      <c r="Q3885" t="s">
        <v>27</v>
      </c>
      <c r="R3885" t="s">
        <v>3256</v>
      </c>
      <c r="S3885" t="s">
        <v>9067</v>
      </c>
      <c r="T3885" t="s">
        <v>64</v>
      </c>
      <c r="U3885" t="s">
        <v>1397</v>
      </c>
    </row>
    <row r="3886" spans="1:21">
      <c r="A3886" t="s">
        <v>9068</v>
      </c>
      <c r="B3886" s="1">
        <v>44444</v>
      </c>
      <c r="C3886" t="s">
        <v>33</v>
      </c>
      <c r="D3886">
        <v>73</v>
      </c>
      <c r="E3886" t="s">
        <v>23</v>
      </c>
      <c r="F3886">
        <v>0</v>
      </c>
      <c r="G3886">
        <v>3</v>
      </c>
      <c r="H3886" t="s">
        <v>24</v>
      </c>
      <c r="I3886">
        <v>4457</v>
      </c>
      <c r="J3886">
        <v>1</v>
      </c>
      <c r="K3886">
        <v>47</v>
      </c>
      <c r="M3886" t="s">
        <v>23</v>
      </c>
      <c r="N3886" t="s">
        <v>23</v>
      </c>
      <c r="O3886" t="s">
        <v>25</v>
      </c>
      <c r="P3886" t="s">
        <v>26</v>
      </c>
      <c r="Q3886" t="s">
        <v>27</v>
      </c>
      <c r="R3886" t="s">
        <v>6425</v>
      </c>
      <c r="S3886" t="s">
        <v>9069</v>
      </c>
      <c r="T3886" t="s">
        <v>30</v>
      </c>
      <c r="U3886" t="s">
        <v>69</v>
      </c>
    </row>
    <row r="3887" spans="1:21">
      <c r="A3887" t="s">
        <v>9070</v>
      </c>
      <c r="B3887" s="1">
        <v>44713</v>
      </c>
      <c r="C3887" t="s">
        <v>22</v>
      </c>
      <c r="D3887">
        <v>73</v>
      </c>
      <c r="E3887" t="s">
        <v>39</v>
      </c>
      <c r="F3887">
        <v>0</v>
      </c>
      <c r="G3887">
        <v>3</v>
      </c>
      <c r="H3887" t="s">
        <v>24</v>
      </c>
      <c r="I3887">
        <v>2645</v>
      </c>
      <c r="J3887">
        <v>0</v>
      </c>
      <c r="K3887">
        <v>38</v>
      </c>
      <c r="L3887" t="s">
        <v>40</v>
      </c>
      <c r="M3887" t="s">
        <v>23</v>
      </c>
      <c r="N3887" t="s">
        <v>23</v>
      </c>
      <c r="O3887" t="s">
        <v>56</v>
      </c>
      <c r="P3887" t="s">
        <v>202</v>
      </c>
      <c r="Q3887" t="s">
        <v>50</v>
      </c>
      <c r="R3887" t="s">
        <v>1965</v>
      </c>
      <c r="S3887" t="s">
        <v>9071</v>
      </c>
      <c r="T3887" t="s">
        <v>59</v>
      </c>
      <c r="U3887" t="s">
        <v>140</v>
      </c>
    </row>
    <row r="3888" spans="1:21">
      <c r="A3888" t="s">
        <v>9072</v>
      </c>
      <c r="B3888" s="1">
        <v>44797</v>
      </c>
      <c r="C3888" t="s">
        <v>22</v>
      </c>
      <c r="D3888">
        <v>77</v>
      </c>
      <c r="E3888" t="s">
        <v>23</v>
      </c>
      <c r="F3888">
        <v>0</v>
      </c>
      <c r="G3888">
        <v>3</v>
      </c>
      <c r="H3888" t="s">
        <v>24</v>
      </c>
      <c r="I3888">
        <v>4652</v>
      </c>
      <c r="J3888">
        <v>1</v>
      </c>
      <c r="K3888">
        <v>36</v>
      </c>
      <c r="M3888" t="s">
        <v>23</v>
      </c>
      <c r="N3888" t="s">
        <v>23</v>
      </c>
      <c r="O3888" t="s">
        <v>25</v>
      </c>
      <c r="P3888" t="s">
        <v>26</v>
      </c>
      <c r="Q3888" t="s">
        <v>27</v>
      </c>
      <c r="R3888" t="s">
        <v>9073</v>
      </c>
      <c r="S3888" t="s">
        <v>9074</v>
      </c>
      <c r="T3888" t="s">
        <v>59</v>
      </c>
      <c r="U3888" t="s">
        <v>140</v>
      </c>
    </row>
    <row r="3889" spans="1:21">
      <c r="A3889" t="s">
        <v>9075</v>
      </c>
      <c r="B3889" s="1">
        <v>45847</v>
      </c>
      <c r="C3889" t="s">
        <v>33</v>
      </c>
      <c r="D3889">
        <v>70</v>
      </c>
      <c r="E3889" t="s">
        <v>39</v>
      </c>
      <c r="F3889">
        <v>0</v>
      </c>
      <c r="G3889">
        <v>3</v>
      </c>
      <c r="H3889" t="s">
        <v>24</v>
      </c>
      <c r="I3889">
        <v>4741</v>
      </c>
      <c r="J3889">
        <v>0</v>
      </c>
      <c r="K3889">
        <v>1</v>
      </c>
      <c r="M3889" t="s">
        <v>23</v>
      </c>
      <c r="N3889" t="s">
        <v>23</v>
      </c>
      <c r="O3889" t="s">
        <v>25</v>
      </c>
      <c r="P3889" t="s">
        <v>26</v>
      </c>
      <c r="Q3889" t="s">
        <v>27</v>
      </c>
      <c r="R3889" t="s">
        <v>232</v>
      </c>
      <c r="S3889" t="s">
        <v>9076</v>
      </c>
      <c r="T3889" t="s">
        <v>36</v>
      </c>
      <c r="U3889" t="s">
        <v>37</v>
      </c>
    </row>
    <row r="3890" spans="1:21">
      <c r="A3890" t="s">
        <v>9077</v>
      </c>
      <c r="B3890" s="1">
        <v>44021</v>
      </c>
      <c r="C3890" t="s">
        <v>33</v>
      </c>
      <c r="D3890">
        <v>22</v>
      </c>
      <c r="E3890" t="s">
        <v>23</v>
      </c>
      <c r="F3890">
        <v>0</v>
      </c>
      <c r="G3890">
        <v>3</v>
      </c>
      <c r="H3890" t="s">
        <v>24</v>
      </c>
      <c r="I3890">
        <v>4221</v>
      </c>
      <c r="J3890">
        <v>3</v>
      </c>
      <c r="K3890">
        <v>61</v>
      </c>
      <c r="M3890" t="s">
        <v>23</v>
      </c>
      <c r="N3890" t="s">
        <v>39</v>
      </c>
      <c r="P3890" t="s">
        <v>26</v>
      </c>
      <c r="Q3890" t="s">
        <v>50</v>
      </c>
      <c r="R3890" t="s">
        <v>1650</v>
      </c>
      <c r="S3890" t="s">
        <v>9078</v>
      </c>
      <c r="T3890" t="s">
        <v>59</v>
      </c>
      <c r="U3890" t="s">
        <v>384</v>
      </c>
    </row>
    <row r="3891" spans="1:21">
      <c r="A3891" t="s">
        <v>9079</v>
      </c>
      <c r="B3891" s="1">
        <v>45668</v>
      </c>
      <c r="C3891" t="s">
        <v>22</v>
      </c>
      <c r="D3891">
        <v>53</v>
      </c>
      <c r="E3891" t="s">
        <v>39</v>
      </c>
      <c r="F3891">
        <v>0</v>
      </c>
      <c r="G3891">
        <v>3</v>
      </c>
      <c r="H3891" t="s">
        <v>24</v>
      </c>
      <c r="I3891">
        <v>4489</v>
      </c>
      <c r="J3891">
        <v>0</v>
      </c>
      <c r="K3891">
        <v>7</v>
      </c>
      <c r="M3891" t="s">
        <v>23</v>
      </c>
      <c r="N3891" t="s">
        <v>39</v>
      </c>
      <c r="P3891" t="s">
        <v>26</v>
      </c>
      <c r="Q3891" t="s">
        <v>27</v>
      </c>
      <c r="R3891" t="s">
        <v>355</v>
      </c>
      <c r="S3891" t="s">
        <v>9080</v>
      </c>
      <c r="T3891" t="s">
        <v>36</v>
      </c>
      <c r="U3891" t="s">
        <v>46</v>
      </c>
    </row>
    <row r="3892" spans="1:21">
      <c r="A3892" t="s">
        <v>9081</v>
      </c>
      <c r="B3892" s="1">
        <v>43891</v>
      </c>
      <c r="C3892" t="s">
        <v>22</v>
      </c>
      <c r="D3892">
        <v>29</v>
      </c>
      <c r="E3892" t="s">
        <v>23</v>
      </c>
      <c r="F3892">
        <v>0</v>
      </c>
      <c r="G3892">
        <v>3</v>
      </c>
      <c r="H3892" t="s">
        <v>24</v>
      </c>
      <c r="I3892">
        <v>5530</v>
      </c>
      <c r="J3892">
        <v>0</v>
      </c>
      <c r="K3892">
        <v>65</v>
      </c>
      <c r="M3892" t="s">
        <v>23</v>
      </c>
      <c r="N3892" t="s">
        <v>23</v>
      </c>
      <c r="O3892" t="s">
        <v>25</v>
      </c>
      <c r="P3892" t="s">
        <v>26</v>
      </c>
      <c r="Q3892" t="s">
        <v>27</v>
      </c>
      <c r="R3892" t="s">
        <v>1821</v>
      </c>
      <c r="S3892" t="s">
        <v>9082</v>
      </c>
      <c r="T3892" t="s">
        <v>30</v>
      </c>
      <c r="U3892" t="s">
        <v>69</v>
      </c>
    </row>
    <row r="3893" spans="1:21">
      <c r="A3893" t="s">
        <v>9083</v>
      </c>
      <c r="B3893" s="1">
        <v>45495</v>
      </c>
      <c r="C3893" t="s">
        <v>33</v>
      </c>
      <c r="D3893">
        <v>30</v>
      </c>
      <c r="E3893" t="s">
        <v>39</v>
      </c>
      <c r="F3893">
        <v>0</v>
      </c>
      <c r="G3893">
        <v>3</v>
      </c>
      <c r="H3893" t="s">
        <v>24</v>
      </c>
      <c r="I3893">
        <v>2967</v>
      </c>
      <c r="J3893">
        <v>0</v>
      </c>
      <c r="K3893">
        <v>13</v>
      </c>
      <c r="M3893" t="s">
        <v>39</v>
      </c>
      <c r="N3893" t="s">
        <v>23</v>
      </c>
      <c r="O3893" t="s">
        <v>49</v>
      </c>
      <c r="P3893" t="s">
        <v>26</v>
      </c>
      <c r="Q3893" t="s">
        <v>27</v>
      </c>
      <c r="R3893" t="s">
        <v>9084</v>
      </c>
      <c r="S3893" t="s">
        <v>9085</v>
      </c>
      <c r="T3893" t="s">
        <v>64</v>
      </c>
      <c r="U3893" t="s">
        <v>254</v>
      </c>
    </row>
    <row r="3894" spans="1:21">
      <c r="A3894" t="s">
        <v>9086</v>
      </c>
      <c r="B3894" s="1">
        <v>45844</v>
      </c>
      <c r="C3894" t="s">
        <v>33</v>
      </c>
      <c r="D3894">
        <v>21</v>
      </c>
      <c r="E3894" t="s">
        <v>39</v>
      </c>
      <c r="F3894">
        <v>0</v>
      </c>
      <c r="G3894">
        <v>3</v>
      </c>
      <c r="H3894" t="s">
        <v>24</v>
      </c>
      <c r="I3894">
        <v>5421</v>
      </c>
      <c r="J3894">
        <v>0</v>
      </c>
      <c r="K3894">
        <v>1</v>
      </c>
      <c r="L3894" t="s">
        <v>48</v>
      </c>
      <c r="M3894" t="s">
        <v>23</v>
      </c>
      <c r="N3894" t="s">
        <v>39</v>
      </c>
      <c r="P3894" t="s">
        <v>26</v>
      </c>
      <c r="Q3894" t="s">
        <v>84</v>
      </c>
      <c r="R3894" t="s">
        <v>5935</v>
      </c>
      <c r="S3894" t="s">
        <v>9087</v>
      </c>
      <c r="T3894" t="s">
        <v>30</v>
      </c>
      <c r="U3894" t="s">
        <v>69</v>
      </c>
    </row>
    <row r="3895" spans="1:21">
      <c r="A3895" t="s">
        <v>9088</v>
      </c>
      <c r="B3895" s="1">
        <v>45829</v>
      </c>
      <c r="C3895" t="s">
        <v>33</v>
      </c>
      <c r="D3895">
        <v>23</v>
      </c>
      <c r="E3895" t="s">
        <v>39</v>
      </c>
      <c r="F3895">
        <v>0</v>
      </c>
      <c r="G3895">
        <v>3</v>
      </c>
      <c r="H3895" t="s">
        <v>24</v>
      </c>
      <c r="I3895">
        <v>2484</v>
      </c>
      <c r="J3895">
        <v>0</v>
      </c>
      <c r="K3895">
        <v>2</v>
      </c>
      <c r="M3895" t="s">
        <v>23</v>
      </c>
      <c r="N3895" t="s">
        <v>39</v>
      </c>
      <c r="P3895" t="s">
        <v>26</v>
      </c>
      <c r="Q3895" t="s">
        <v>84</v>
      </c>
      <c r="R3895" t="s">
        <v>2874</v>
      </c>
      <c r="S3895" t="s">
        <v>9089</v>
      </c>
      <c r="T3895" t="s">
        <v>64</v>
      </c>
      <c r="U3895" t="s">
        <v>254</v>
      </c>
    </row>
    <row r="3896" spans="1:21">
      <c r="A3896" t="s">
        <v>9090</v>
      </c>
      <c r="B3896" s="1">
        <v>44735</v>
      </c>
      <c r="C3896" t="s">
        <v>22</v>
      </c>
      <c r="D3896">
        <v>39</v>
      </c>
      <c r="E3896" t="s">
        <v>39</v>
      </c>
      <c r="F3896">
        <v>0</v>
      </c>
      <c r="G3896">
        <v>3</v>
      </c>
      <c r="H3896" t="s">
        <v>24</v>
      </c>
      <c r="I3896">
        <v>5437</v>
      </c>
      <c r="J3896">
        <v>0</v>
      </c>
      <c r="K3896">
        <v>38</v>
      </c>
      <c r="M3896" t="s">
        <v>23</v>
      </c>
      <c r="N3896" t="s">
        <v>23</v>
      </c>
      <c r="O3896" t="s">
        <v>25</v>
      </c>
      <c r="P3896" t="s">
        <v>202</v>
      </c>
      <c r="Q3896" t="s">
        <v>27</v>
      </c>
      <c r="R3896" t="s">
        <v>1686</v>
      </c>
      <c r="S3896" t="s">
        <v>9091</v>
      </c>
      <c r="T3896" t="s">
        <v>59</v>
      </c>
      <c r="U3896" t="s">
        <v>140</v>
      </c>
    </row>
    <row r="3897" spans="1:21">
      <c r="A3897" t="s">
        <v>9092</v>
      </c>
      <c r="B3897" s="1">
        <v>45854</v>
      </c>
      <c r="C3897" t="s">
        <v>33</v>
      </c>
      <c r="D3897">
        <v>53</v>
      </c>
      <c r="E3897" t="s">
        <v>23</v>
      </c>
      <c r="F3897">
        <v>0</v>
      </c>
      <c r="G3897">
        <v>3</v>
      </c>
      <c r="H3897" t="s">
        <v>24</v>
      </c>
      <c r="I3897">
        <v>2943</v>
      </c>
      <c r="J3897">
        <v>1</v>
      </c>
      <c r="K3897">
        <v>1</v>
      </c>
      <c r="M3897" t="s">
        <v>23</v>
      </c>
      <c r="N3897" t="s">
        <v>23</v>
      </c>
      <c r="O3897" t="s">
        <v>25</v>
      </c>
      <c r="P3897" t="s">
        <v>26</v>
      </c>
      <c r="Q3897" t="s">
        <v>84</v>
      </c>
      <c r="R3897" t="s">
        <v>874</v>
      </c>
      <c r="S3897" t="s">
        <v>9093</v>
      </c>
      <c r="T3897" t="s">
        <v>30</v>
      </c>
      <c r="U3897" t="s">
        <v>69</v>
      </c>
    </row>
    <row r="3898" spans="1:21">
      <c r="A3898" t="s">
        <v>9094</v>
      </c>
      <c r="B3898" s="1">
        <v>45857</v>
      </c>
      <c r="C3898" t="s">
        <v>22</v>
      </c>
      <c r="D3898">
        <v>29</v>
      </c>
      <c r="E3898" t="s">
        <v>39</v>
      </c>
      <c r="F3898">
        <v>3</v>
      </c>
      <c r="G3898">
        <v>3</v>
      </c>
      <c r="H3898" t="s">
        <v>24</v>
      </c>
      <c r="I3898">
        <v>4067</v>
      </c>
      <c r="J3898">
        <v>0</v>
      </c>
      <c r="K3898">
        <v>1</v>
      </c>
      <c r="L3898" t="s">
        <v>48</v>
      </c>
      <c r="M3898" t="s">
        <v>23</v>
      </c>
      <c r="N3898" t="s">
        <v>23</v>
      </c>
      <c r="O3898" t="s">
        <v>49</v>
      </c>
      <c r="P3898" t="s">
        <v>26</v>
      </c>
      <c r="Q3898" t="s">
        <v>27</v>
      </c>
      <c r="R3898" t="s">
        <v>1765</v>
      </c>
      <c r="S3898" t="s">
        <v>9095</v>
      </c>
      <c r="T3898" t="s">
        <v>36</v>
      </c>
      <c r="U3898" t="s">
        <v>37</v>
      </c>
    </row>
    <row r="3899" spans="1:21">
      <c r="A3899" t="s">
        <v>9096</v>
      </c>
      <c r="B3899" s="1">
        <v>45817</v>
      </c>
      <c r="C3899" t="s">
        <v>22</v>
      </c>
      <c r="D3899">
        <v>34</v>
      </c>
      <c r="E3899" t="s">
        <v>39</v>
      </c>
      <c r="F3899">
        <v>0</v>
      </c>
      <c r="G3899">
        <v>3</v>
      </c>
      <c r="H3899" t="s">
        <v>24</v>
      </c>
      <c r="I3899">
        <v>5332</v>
      </c>
      <c r="J3899">
        <v>0</v>
      </c>
      <c r="K3899">
        <v>2</v>
      </c>
      <c r="M3899" t="s">
        <v>23</v>
      </c>
      <c r="N3899" t="s">
        <v>23</v>
      </c>
      <c r="O3899" t="s">
        <v>25</v>
      </c>
      <c r="P3899" t="s">
        <v>26</v>
      </c>
      <c r="Q3899" t="s">
        <v>27</v>
      </c>
      <c r="R3899" t="s">
        <v>41</v>
      </c>
      <c r="S3899" t="s">
        <v>9097</v>
      </c>
      <c r="T3899" t="s">
        <v>64</v>
      </c>
      <c r="U3899" t="s">
        <v>254</v>
      </c>
    </row>
    <row r="3900" spans="1:21">
      <c r="A3900" t="s">
        <v>9098</v>
      </c>
      <c r="B3900" s="1">
        <v>45856</v>
      </c>
      <c r="C3900" t="s">
        <v>33</v>
      </c>
      <c r="D3900">
        <v>44</v>
      </c>
      <c r="E3900" t="s">
        <v>39</v>
      </c>
      <c r="F3900">
        <v>0</v>
      </c>
      <c r="G3900">
        <v>3</v>
      </c>
      <c r="H3900" t="s">
        <v>24</v>
      </c>
      <c r="I3900">
        <v>4073</v>
      </c>
      <c r="J3900">
        <v>0</v>
      </c>
      <c r="K3900">
        <v>1</v>
      </c>
      <c r="M3900" t="s">
        <v>23</v>
      </c>
      <c r="N3900" t="s">
        <v>23</v>
      </c>
      <c r="O3900" t="s">
        <v>25</v>
      </c>
      <c r="P3900" t="s">
        <v>26</v>
      </c>
      <c r="Q3900" t="s">
        <v>27</v>
      </c>
      <c r="R3900" t="s">
        <v>3006</v>
      </c>
      <c r="S3900" t="s">
        <v>9099</v>
      </c>
      <c r="T3900" t="s">
        <v>64</v>
      </c>
      <c r="U3900" t="s">
        <v>145</v>
      </c>
    </row>
    <row r="3901" spans="1:21">
      <c r="A3901" t="s">
        <v>9100</v>
      </c>
      <c r="B3901" s="1">
        <v>45681</v>
      </c>
      <c r="C3901" t="s">
        <v>22</v>
      </c>
      <c r="D3901">
        <v>74</v>
      </c>
      <c r="E3901" t="s">
        <v>23</v>
      </c>
      <c r="F3901">
        <v>0</v>
      </c>
      <c r="G3901">
        <v>3</v>
      </c>
      <c r="H3901" t="s">
        <v>24</v>
      </c>
      <c r="I3901">
        <v>3265</v>
      </c>
      <c r="J3901">
        <v>1</v>
      </c>
      <c r="K3901">
        <v>7</v>
      </c>
      <c r="M3901" t="s">
        <v>23</v>
      </c>
      <c r="N3901" t="s">
        <v>23</v>
      </c>
      <c r="O3901" t="s">
        <v>56</v>
      </c>
      <c r="P3901" t="s">
        <v>26</v>
      </c>
      <c r="Q3901" t="s">
        <v>27</v>
      </c>
      <c r="R3901" t="s">
        <v>372</v>
      </c>
      <c r="S3901" t="s">
        <v>9101</v>
      </c>
      <c r="T3901" t="s">
        <v>30</v>
      </c>
      <c r="U3901" t="s">
        <v>69</v>
      </c>
    </row>
    <row r="3902" spans="1:21">
      <c r="A3902" t="s">
        <v>9102</v>
      </c>
      <c r="B3902" s="1">
        <v>44220</v>
      </c>
      <c r="C3902" t="s">
        <v>33</v>
      </c>
      <c r="D3902">
        <v>66</v>
      </c>
      <c r="E3902" t="s">
        <v>39</v>
      </c>
      <c r="F3902">
        <v>0</v>
      </c>
      <c r="G3902">
        <v>3</v>
      </c>
      <c r="H3902" t="s">
        <v>24</v>
      </c>
      <c r="I3902">
        <v>5679</v>
      </c>
      <c r="J3902">
        <v>0</v>
      </c>
      <c r="K3902">
        <v>55</v>
      </c>
      <c r="M3902" t="s">
        <v>23</v>
      </c>
      <c r="N3902" t="s">
        <v>23</v>
      </c>
      <c r="O3902" t="s">
        <v>25</v>
      </c>
      <c r="P3902" t="s">
        <v>202</v>
      </c>
      <c r="Q3902" t="s">
        <v>27</v>
      </c>
      <c r="R3902" t="s">
        <v>268</v>
      </c>
      <c r="S3902" t="s">
        <v>9103</v>
      </c>
      <c r="T3902" t="s">
        <v>30</v>
      </c>
      <c r="U3902" t="s">
        <v>103</v>
      </c>
    </row>
    <row r="3903" spans="1:21">
      <c r="A3903" t="s">
        <v>9104</v>
      </c>
      <c r="B3903" s="1">
        <v>44978</v>
      </c>
      <c r="C3903" t="s">
        <v>22</v>
      </c>
      <c r="D3903">
        <v>71</v>
      </c>
      <c r="E3903" t="s">
        <v>23</v>
      </c>
      <c r="F3903">
        <v>0</v>
      </c>
      <c r="G3903">
        <v>3</v>
      </c>
      <c r="H3903" t="s">
        <v>24</v>
      </c>
      <c r="I3903">
        <v>4795</v>
      </c>
      <c r="J3903">
        <v>1</v>
      </c>
      <c r="K3903">
        <v>30</v>
      </c>
      <c r="M3903" t="s">
        <v>23</v>
      </c>
      <c r="N3903" t="s">
        <v>23</v>
      </c>
      <c r="O3903" t="s">
        <v>49</v>
      </c>
      <c r="P3903" t="s">
        <v>26</v>
      </c>
      <c r="Q3903" t="s">
        <v>27</v>
      </c>
      <c r="R3903" t="s">
        <v>2264</v>
      </c>
      <c r="S3903" t="s">
        <v>9105</v>
      </c>
      <c r="T3903" t="s">
        <v>36</v>
      </c>
      <c r="U3903" t="s">
        <v>46</v>
      </c>
    </row>
    <row r="3904" spans="1:21">
      <c r="A3904" t="s">
        <v>9106</v>
      </c>
      <c r="B3904" s="1">
        <v>45848</v>
      </c>
      <c r="C3904" t="s">
        <v>22</v>
      </c>
      <c r="D3904">
        <v>70</v>
      </c>
      <c r="E3904" t="s">
        <v>39</v>
      </c>
      <c r="F3904">
        <v>0</v>
      </c>
      <c r="G3904">
        <v>3</v>
      </c>
      <c r="H3904" t="s">
        <v>24</v>
      </c>
      <c r="I3904">
        <v>2767</v>
      </c>
      <c r="J3904">
        <v>0</v>
      </c>
      <c r="K3904">
        <v>1</v>
      </c>
      <c r="M3904" t="s">
        <v>23</v>
      </c>
      <c r="N3904" t="s">
        <v>23</v>
      </c>
      <c r="O3904" t="s">
        <v>25</v>
      </c>
      <c r="P3904" t="s">
        <v>26</v>
      </c>
      <c r="Q3904" t="s">
        <v>27</v>
      </c>
      <c r="R3904" t="s">
        <v>1328</v>
      </c>
      <c r="S3904" t="s">
        <v>9107</v>
      </c>
      <c r="T3904" t="s">
        <v>43</v>
      </c>
      <c r="U3904" t="s">
        <v>149</v>
      </c>
    </row>
    <row r="3905" spans="1:21">
      <c r="A3905" t="s">
        <v>9108</v>
      </c>
      <c r="B3905" s="1">
        <v>45707</v>
      </c>
      <c r="C3905" t="s">
        <v>33</v>
      </c>
      <c r="D3905">
        <v>79</v>
      </c>
      <c r="E3905" t="s">
        <v>39</v>
      </c>
      <c r="F3905">
        <v>0</v>
      </c>
      <c r="G3905">
        <v>3</v>
      </c>
      <c r="H3905" t="s">
        <v>24</v>
      </c>
      <c r="I3905">
        <v>3330</v>
      </c>
      <c r="J3905">
        <v>0</v>
      </c>
      <c r="K3905">
        <v>6</v>
      </c>
      <c r="M3905" t="s">
        <v>23</v>
      </c>
      <c r="N3905" t="s">
        <v>23</v>
      </c>
      <c r="O3905" t="s">
        <v>25</v>
      </c>
      <c r="P3905" t="s">
        <v>26</v>
      </c>
      <c r="Q3905" t="s">
        <v>27</v>
      </c>
      <c r="R3905" t="s">
        <v>1876</v>
      </c>
      <c r="S3905" t="s">
        <v>9109</v>
      </c>
      <c r="T3905" t="s">
        <v>36</v>
      </c>
      <c r="U3905" t="s">
        <v>46</v>
      </c>
    </row>
    <row r="3906" spans="1:21">
      <c r="A3906" t="s">
        <v>9110</v>
      </c>
      <c r="B3906" s="1">
        <v>45054</v>
      </c>
      <c r="C3906" t="s">
        <v>22</v>
      </c>
      <c r="D3906">
        <v>80</v>
      </c>
      <c r="E3906" t="s">
        <v>39</v>
      </c>
      <c r="F3906">
        <v>0</v>
      </c>
      <c r="G3906">
        <v>3</v>
      </c>
      <c r="H3906" t="s">
        <v>24</v>
      </c>
      <c r="I3906">
        <v>2571</v>
      </c>
      <c r="J3906">
        <v>0</v>
      </c>
      <c r="K3906">
        <v>27</v>
      </c>
      <c r="M3906" t="s">
        <v>23</v>
      </c>
      <c r="N3906" t="s">
        <v>23</v>
      </c>
      <c r="O3906" t="s">
        <v>25</v>
      </c>
      <c r="P3906" t="s">
        <v>26</v>
      </c>
      <c r="Q3906" t="s">
        <v>27</v>
      </c>
      <c r="R3906" t="s">
        <v>7538</v>
      </c>
      <c r="S3906" t="s">
        <v>9111</v>
      </c>
      <c r="T3906" t="s">
        <v>30</v>
      </c>
      <c r="U3906" t="s">
        <v>106</v>
      </c>
    </row>
    <row r="3907" spans="1:21">
      <c r="A3907" t="s">
        <v>9112</v>
      </c>
      <c r="B3907" s="1">
        <v>45817</v>
      </c>
      <c r="C3907" t="s">
        <v>33</v>
      </c>
      <c r="D3907">
        <v>26</v>
      </c>
      <c r="E3907" t="s">
        <v>23</v>
      </c>
      <c r="F3907">
        <v>3</v>
      </c>
      <c r="G3907">
        <v>3</v>
      </c>
      <c r="H3907" t="s">
        <v>24</v>
      </c>
      <c r="I3907">
        <v>4690</v>
      </c>
      <c r="J3907">
        <v>1</v>
      </c>
      <c r="K3907">
        <v>2</v>
      </c>
      <c r="L3907" t="s">
        <v>48</v>
      </c>
      <c r="M3907" t="s">
        <v>23</v>
      </c>
      <c r="N3907" t="s">
        <v>23</v>
      </c>
      <c r="O3907" t="s">
        <v>25</v>
      </c>
      <c r="P3907" t="s">
        <v>26</v>
      </c>
      <c r="Q3907" t="s">
        <v>27</v>
      </c>
      <c r="R3907" t="s">
        <v>196</v>
      </c>
      <c r="S3907" t="s">
        <v>9113</v>
      </c>
      <c r="T3907" t="s">
        <v>36</v>
      </c>
      <c r="U3907" t="s">
        <v>46</v>
      </c>
    </row>
    <row r="3908" spans="1:21">
      <c r="A3908" t="s">
        <v>9114</v>
      </c>
      <c r="B3908" s="1">
        <v>44076</v>
      </c>
      <c r="C3908" t="s">
        <v>22</v>
      </c>
      <c r="D3908">
        <v>51</v>
      </c>
      <c r="E3908" t="s">
        <v>39</v>
      </c>
      <c r="F3908">
        <v>0</v>
      </c>
      <c r="G3908">
        <v>3</v>
      </c>
      <c r="H3908" t="s">
        <v>24</v>
      </c>
      <c r="I3908">
        <v>5084</v>
      </c>
      <c r="J3908">
        <v>0</v>
      </c>
      <c r="K3908">
        <v>59</v>
      </c>
      <c r="M3908" t="s">
        <v>23</v>
      </c>
      <c r="N3908" t="s">
        <v>39</v>
      </c>
      <c r="P3908" t="s">
        <v>164</v>
      </c>
      <c r="Q3908" t="s">
        <v>50</v>
      </c>
      <c r="R3908" t="s">
        <v>1980</v>
      </c>
      <c r="S3908" t="s">
        <v>9115</v>
      </c>
      <c r="T3908" t="s">
        <v>59</v>
      </c>
      <c r="U3908" t="s">
        <v>60</v>
      </c>
    </row>
    <row r="3909" spans="1:21">
      <c r="A3909" t="s">
        <v>9116</v>
      </c>
      <c r="B3909" s="1">
        <v>45802</v>
      </c>
      <c r="C3909" t="s">
        <v>33</v>
      </c>
      <c r="D3909">
        <v>40</v>
      </c>
      <c r="E3909" t="s">
        <v>39</v>
      </c>
      <c r="F3909">
        <v>0</v>
      </c>
      <c r="G3909">
        <v>3</v>
      </c>
      <c r="H3909" t="s">
        <v>24</v>
      </c>
      <c r="I3909">
        <v>5898</v>
      </c>
      <c r="J3909">
        <v>0</v>
      </c>
      <c r="K3909">
        <v>3</v>
      </c>
      <c r="M3909" t="s">
        <v>23</v>
      </c>
      <c r="N3909" t="s">
        <v>23</v>
      </c>
      <c r="O3909" t="s">
        <v>25</v>
      </c>
      <c r="P3909" t="s">
        <v>26</v>
      </c>
      <c r="Q3909" t="s">
        <v>27</v>
      </c>
      <c r="R3909" t="s">
        <v>5632</v>
      </c>
      <c r="S3909" t="s">
        <v>9117</v>
      </c>
      <c r="T3909" t="s">
        <v>36</v>
      </c>
      <c r="U3909" t="s">
        <v>37</v>
      </c>
    </row>
    <row r="3910" spans="1:21">
      <c r="A3910" t="s">
        <v>9118</v>
      </c>
      <c r="B3910" s="1">
        <v>45859</v>
      </c>
      <c r="C3910" t="s">
        <v>33</v>
      </c>
      <c r="D3910">
        <v>44</v>
      </c>
      <c r="E3910" t="s">
        <v>39</v>
      </c>
      <c r="F3910">
        <v>0</v>
      </c>
      <c r="G3910">
        <v>3</v>
      </c>
      <c r="H3910" t="s">
        <v>24</v>
      </c>
      <c r="I3910">
        <v>2614</v>
      </c>
      <c r="J3910">
        <v>0</v>
      </c>
      <c r="K3910">
        <v>1</v>
      </c>
      <c r="M3910" t="s">
        <v>23</v>
      </c>
      <c r="N3910" t="s">
        <v>23</v>
      </c>
      <c r="O3910" t="s">
        <v>49</v>
      </c>
      <c r="P3910" t="s">
        <v>26</v>
      </c>
      <c r="Q3910" t="s">
        <v>84</v>
      </c>
      <c r="R3910" t="s">
        <v>1881</v>
      </c>
      <c r="S3910" t="s">
        <v>9119</v>
      </c>
      <c r="T3910" t="s">
        <v>64</v>
      </c>
      <c r="U3910" t="s">
        <v>234</v>
      </c>
    </row>
    <row r="3911" spans="1:21">
      <c r="A3911" t="s">
        <v>9120</v>
      </c>
      <c r="B3911" s="1">
        <v>45800</v>
      </c>
      <c r="C3911" t="s">
        <v>33</v>
      </c>
      <c r="D3911">
        <v>41</v>
      </c>
      <c r="E3911" t="s">
        <v>39</v>
      </c>
      <c r="F3911">
        <v>0</v>
      </c>
      <c r="G3911">
        <v>3</v>
      </c>
      <c r="H3911" t="s">
        <v>24</v>
      </c>
      <c r="I3911">
        <v>2647</v>
      </c>
      <c r="J3911">
        <v>0</v>
      </c>
      <c r="K3911">
        <v>3</v>
      </c>
      <c r="L3911" t="s">
        <v>48</v>
      </c>
      <c r="M3911" t="s">
        <v>23</v>
      </c>
      <c r="N3911" t="s">
        <v>39</v>
      </c>
      <c r="P3911" t="s">
        <v>26</v>
      </c>
      <c r="Q3911" t="s">
        <v>27</v>
      </c>
      <c r="R3911" t="s">
        <v>2664</v>
      </c>
      <c r="S3911" t="s">
        <v>9121</v>
      </c>
      <c r="T3911" t="s">
        <v>36</v>
      </c>
      <c r="U3911" t="s">
        <v>46</v>
      </c>
    </row>
    <row r="3912" spans="1:21">
      <c r="A3912" t="s">
        <v>9122</v>
      </c>
      <c r="B3912" s="1">
        <v>43695</v>
      </c>
      <c r="C3912" t="s">
        <v>22</v>
      </c>
      <c r="D3912">
        <v>47</v>
      </c>
      <c r="E3912" t="s">
        <v>23</v>
      </c>
      <c r="F3912">
        <v>0</v>
      </c>
      <c r="G3912">
        <v>3</v>
      </c>
      <c r="H3912" t="s">
        <v>24</v>
      </c>
      <c r="I3912">
        <v>5055</v>
      </c>
      <c r="J3912">
        <v>1</v>
      </c>
      <c r="K3912">
        <v>72</v>
      </c>
      <c r="M3912" t="s">
        <v>23</v>
      </c>
      <c r="N3912" t="s">
        <v>23</v>
      </c>
      <c r="O3912" t="s">
        <v>25</v>
      </c>
      <c r="P3912" t="s">
        <v>164</v>
      </c>
      <c r="Q3912" t="s">
        <v>27</v>
      </c>
      <c r="R3912" t="s">
        <v>3426</v>
      </c>
      <c r="S3912" t="s">
        <v>9123</v>
      </c>
      <c r="T3912" t="s">
        <v>59</v>
      </c>
      <c r="U3912" t="s">
        <v>140</v>
      </c>
    </row>
    <row r="3913" spans="1:21">
      <c r="A3913" t="s">
        <v>9124</v>
      </c>
      <c r="B3913" s="1">
        <v>44485</v>
      </c>
      <c r="C3913" t="s">
        <v>33</v>
      </c>
      <c r="D3913">
        <v>52</v>
      </c>
      <c r="E3913" t="s">
        <v>39</v>
      </c>
      <c r="F3913">
        <v>0</v>
      </c>
      <c r="G3913">
        <v>3</v>
      </c>
      <c r="H3913" t="s">
        <v>24</v>
      </c>
      <c r="I3913">
        <v>2793</v>
      </c>
      <c r="J3913">
        <v>0</v>
      </c>
      <c r="K3913">
        <v>46</v>
      </c>
      <c r="M3913" t="s">
        <v>23</v>
      </c>
      <c r="N3913" t="s">
        <v>23</v>
      </c>
      <c r="O3913" t="s">
        <v>49</v>
      </c>
      <c r="P3913" t="s">
        <v>164</v>
      </c>
      <c r="Q3913" t="s">
        <v>50</v>
      </c>
      <c r="R3913" t="s">
        <v>5533</v>
      </c>
      <c r="S3913" t="s">
        <v>9125</v>
      </c>
      <c r="T3913" t="s">
        <v>64</v>
      </c>
      <c r="U3913" t="s">
        <v>234</v>
      </c>
    </row>
    <row r="3914" spans="1:21">
      <c r="A3914" t="s">
        <v>9126</v>
      </c>
      <c r="B3914" s="1">
        <v>45007</v>
      </c>
      <c r="C3914" t="s">
        <v>22</v>
      </c>
      <c r="D3914">
        <v>29</v>
      </c>
      <c r="E3914" t="s">
        <v>23</v>
      </c>
      <c r="F3914">
        <v>0</v>
      </c>
      <c r="G3914">
        <v>3</v>
      </c>
      <c r="H3914" t="s">
        <v>24</v>
      </c>
      <c r="I3914">
        <v>5189</v>
      </c>
      <c r="J3914">
        <v>1</v>
      </c>
      <c r="K3914">
        <v>29</v>
      </c>
      <c r="L3914" t="s">
        <v>40</v>
      </c>
      <c r="M3914" t="s">
        <v>23</v>
      </c>
      <c r="N3914" t="s">
        <v>23</v>
      </c>
      <c r="O3914" t="s">
        <v>25</v>
      </c>
      <c r="P3914" t="s">
        <v>26</v>
      </c>
      <c r="Q3914" t="s">
        <v>27</v>
      </c>
      <c r="R3914" t="s">
        <v>595</v>
      </c>
      <c r="S3914" t="s">
        <v>9127</v>
      </c>
      <c r="T3914" t="s">
        <v>36</v>
      </c>
      <c r="U3914" t="s">
        <v>46</v>
      </c>
    </row>
    <row r="3915" spans="1:21">
      <c r="A3915" t="s">
        <v>9128</v>
      </c>
      <c r="B3915" s="1">
        <v>45856</v>
      </c>
      <c r="C3915" t="s">
        <v>22</v>
      </c>
      <c r="D3915">
        <v>53</v>
      </c>
      <c r="E3915" t="s">
        <v>23</v>
      </c>
      <c r="F3915">
        <v>0</v>
      </c>
      <c r="G3915">
        <v>3</v>
      </c>
      <c r="H3915" t="s">
        <v>24</v>
      </c>
      <c r="I3915">
        <v>5973</v>
      </c>
      <c r="J3915">
        <v>1</v>
      </c>
      <c r="K3915">
        <v>1</v>
      </c>
      <c r="M3915" t="s">
        <v>23</v>
      </c>
      <c r="N3915" t="s">
        <v>23</v>
      </c>
      <c r="O3915" t="s">
        <v>25</v>
      </c>
      <c r="P3915" t="s">
        <v>26</v>
      </c>
      <c r="Q3915" t="s">
        <v>27</v>
      </c>
      <c r="R3915" t="s">
        <v>9129</v>
      </c>
      <c r="S3915" t="s">
        <v>9130</v>
      </c>
      <c r="T3915" t="s">
        <v>43</v>
      </c>
      <c r="U3915" t="s">
        <v>44</v>
      </c>
    </row>
    <row r="3916" spans="1:21">
      <c r="A3916" t="s">
        <v>9131</v>
      </c>
      <c r="B3916" s="1">
        <v>45850</v>
      </c>
      <c r="C3916" t="s">
        <v>22</v>
      </c>
      <c r="D3916">
        <v>35</v>
      </c>
      <c r="E3916" t="s">
        <v>39</v>
      </c>
      <c r="F3916">
        <v>0</v>
      </c>
      <c r="G3916">
        <v>3</v>
      </c>
      <c r="H3916" t="s">
        <v>24</v>
      </c>
      <c r="I3916">
        <v>2077</v>
      </c>
      <c r="J3916">
        <v>0</v>
      </c>
      <c r="K3916">
        <v>1</v>
      </c>
      <c r="M3916" t="s">
        <v>23</v>
      </c>
      <c r="N3916" t="s">
        <v>23</v>
      </c>
      <c r="O3916" t="s">
        <v>49</v>
      </c>
      <c r="P3916" t="s">
        <v>26</v>
      </c>
      <c r="Q3916" t="s">
        <v>27</v>
      </c>
      <c r="R3916" t="s">
        <v>7891</v>
      </c>
      <c r="S3916" t="s">
        <v>9132</v>
      </c>
      <c r="T3916" t="s">
        <v>30</v>
      </c>
      <c r="U3916" t="s">
        <v>69</v>
      </c>
    </row>
    <row r="3917" spans="1:21">
      <c r="A3917" t="s">
        <v>9133</v>
      </c>
      <c r="B3917" s="1">
        <v>44729</v>
      </c>
      <c r="C3917" t="s">
        <v>22</v>
      </c>
      <c r="D3917">
        <v>46</v>
      </c>
      <c r="E3917" t="s">
        <v>39</v>
      </c>
      <c r="F3917">
        <v>0</v>
      </c>
      <c r="G3917">
        <v>3</v>
      </c>
      <c r="H3917" t="s">
        <v>24</v>
      </c>
      <c r="I3917">
        <v>3818</v>
      </c>
      <c r="J3917">
        <v>0</v>
      </c>
      <c r="K3917">
        <v>38</v>
      </c>
      <c r="M3917" t="s">
        <v>23</v>
      </c>
      <c r="N3917" t="s">
        <v>23</v>
      </c>
      <c r="O3917" t="s">
        <v>56</v>
      </c>
      <c r="P3917" t="s">
        <v>202</v>
      </c>
      <c r="Q3917" t="s">
        <v>50</v>
      </c>
      <c r="R3917" t="s">
        <v>9134</v>
      </c>
      <c r="S3917" t="s">
        <v>9135</v>
      </c>
      <c r="T3917" t="s">
        <v>64</v>
      </c>
      <c r="U3917" t="s">
        <v>350</v>
      </c>
    </row>
    <row r="3918" spans="1:21">
      <c r="A3918" t="s">
        <v>9136</v>
      </c>
      <c r="B3918" s="1">
        <v>44764</v>
      </c>
      <c r="C3918" t="s">
        <v>33</v>
      </c>
      <c r="D3918">
        <v>22</v>
      </c>
      <c r="E3918" t="s">
        <v>39</v>
      </c>
      <c r="F3918">
        <v>0</v>
      </c>
      <c r="G3918">
        <v>3</v>
      </c>
      <c r="H3918" t="s">
        <v>24</v>
      </c>
      <c r="I3918">
        <v>4437</v>
      </c>
      <c r="J3918">
        <v>0</v>
      </c>
      <c r="K3918">
        <v>37</v>
      </c>
      <c r="M3918" t="s">
        <v>23</v>
      </c>
      <c r="N3918" t="s">
        <v>23</v>
      </c>
      <c r="O3918" t="s">
        <v>25</v>
      </c>
      <c r="P3918" t="s">
        <v>26</v>
      </c>
      <c r="Q3918" t="s">
        <v>27</v>
      </c>
      <c r="R3918" t="s">
        <v>2370</v>
      </c>
      <c r="S3918" t="s">
        <v>9137</v>
      </c>
      <c r="T3918" t="s">
        <v>64</v>
      </c>
      <c r="U3918" t="s">
        <v>145</v>
      </c>
    </row>
    <row r="3919" spans="1:21">
      <c r="A3919" t="s">
        <v>9138</v>
      </c>
      <c r="B3919" s="1">
        <v>45335</v>
      </c>
      <c r="C3919" t="s">
        <v>22</v>
      </c>
      <c r="D3919">
        <v>66</v>
      </c>
      <c r="E3919" t="s">
        <v>23</v>
      </c>
      <c r="F3919">
        <v>0</v>
      </c>
      <c r="G3919">
        <v>3</v>
      </c>
      <c r="H3919" t="s">
        <v>24</v>
      </c>
      <c r="I3919">
        <v>3521</v>
      </c>
      <c r="J3919">
        <v>1</v>
      </c>
      <c r="K3919">
        <v>18</v>
      </c>
      <c r="L3919" t="s">
        <v>97</v>
      </c>
      <c r="M3919" t="s">
        <v>23</v>
      </c>
      <c r="N3919" t="s">
        <v>23</v>
      </c>
      <c r="O3919" t="s">
        <v>25</v>
      </c>
      <c r="P3919" t="s">
        <v>26</v>
      </c>
      <c r="Q3919" t="s">
        <v>27</v>
      </c>
      <c r="R3919" t="s">
        <v>3549</v>
      </c>
      <c r="S3919" t="s">
        <v>9139</v>
      </c>
      <c r="T3919" t="s">
        <v>36</v>
      </c>
      <c r="U3919" t="s">
        <v>46</v>
      </c>
    </row>
    <row r="3920" spans="1:21">
      <c r="A3920" t="s">
        <v>9140</v>
      </c>
      <c r="B3920" s="1">
        <v>45843</v>
      </c>
      <c r="C3920" t="s">
        <v>22</v>
      </c>
      <c r="D3920">
        <v>71</v>
      </c>
      <c r="E3920" t="s">
        <v>23</v>
      </c>
      <c r="F3920">
        <v>1</v>
      </c>
      <c r="G3920">
        <v>3</v>
      </c>
      <c r="H3920" t="s">
        <v>24</v>
      </c>
      <c r="I3920">
        <v>4478</v>
      </c>
      <c r="J3920">
        <v>3</v>
      </c>
      <c r="K3920">
        <v>1</v>
      </c>
      <c r="M3920" t="s">
        <v>23</v>
      </c>
      <c r="N3920" t="s">
        <v>23</v>
      </c>
      <c r="O3920" t="s">
        <v>49</v>
      </c>
      <c r="P3920" t="s">
        <v>26</v>
      </c>
      <c r="Q3920" t="s">
        <v>50</v>
      </c>
      <c r="R3920" t="s">
        <v>3629</v>
      </c>
      <c r="S3920" t="s">
        <v>9141</v>
      </c>
      <c r="T3920" t="s">
        <v>64</v>
      </c>
      <c r="U3920" t="s">
        <v>73</v>
      </c>
    </row>
    <row r="3921" spans="1:21">
      <c r="A3921" t="s">
        <v>9142</v>
      </c>
      <c r="B3921" s="1">
        <v>45020</v>
      </c>
      <c r="C3921" t="s">
        <v>33</v>
      </c>
      <c r="D3921">
        <v>23</v>
      </c>
      <c r="E3921" t="s">
        <v>23</v>
      </c>
      <c r="F3921">
        <v>3</v>
      </c>
      <c r="G3921">
        <v>3</v>
      </c>
      <c r="H3921" t="s">
        <v>24</v>
      </c>
      <c r="I3921">
        <v>5003</v>
      </c>
      <c r="J3921">
        <v>0</v>
      </c>
      <c r="K3921">
        <v>28</v>
      </c>
      <c r="L3921" t="s">
        <v>40</v>
      </c>
      <c r="M3921" t="s">
        <v>23</v>
      </c>
      <c r="N3921" t="s">
        <v>23</v>
      </c>
      <c r="O3921" t="s">
        <v>25</v>
      </c>
      <c r="P3921" t="s">
        <v>26</v>
      </c>
      <c r="Q3921" t="s">
        <v>27</v>
      </c>
      <c r="R3921" t="s">
        <v>1719</v>
      </c>
      <c r="S3921" t="s">
        <v>9143</v>
      </c>
      <c r="T3921" t="s">
        <v>43</v>
      </c>
      <c r="U3921" t="s">
        <v>149</v>
      </c>
    </row>
    <row r="3922" spans="1:21">
      <c r="A3922" t="s">
        <v>9144</v>
      </c>
      <c r="B3922" s="1">
        <v>45862</v>
      </c>
      <c r="C3922" t="s">
        <v>22</v>
      </c>
      <c r="D3922">
        <v>51</v>
      </c>
      <c r="E3922" t="s">
        <v>39</v>
      </c>
      <c r="F3922">
        <v>0</v>
      </c>
      <c r="G3922">
        <v>3</v>
      </c>
      <c r="H3922" t="s">
        <v>24</v>
      </c>
      <c r="I3922">
        <v>5367</v>
      </c>
      <c r="J3922">
        <v>0</v>
      </c>
      <c r="K3922">
        <v>1</v>
      </c>
      <c r="L3922" t="s">
        <v>48</v>
      </c>
      <c r="M3922" t="s">
        <v>23</v>
      </c>
      <c r="N3922" t="s">
        <v>23</v>
      </c>
      <c r="O3922" t="s">
        <v>25</v>
      </c>
      <c r="P3922" t="s">
        <v>26</v>
      </c>
      <c r="Q3922" t="s">
        <v>27</v>
      </c>
      <c r="R3922" t="s">
        <v>1994</v>
      </c>
      <c r="S3922" t="s">
        <v>9145</v>
      </c>
      <c r="T3922" t="s">
        <v>30</v>
      </c>
      <c r="U3922" t="s">
        <v>103</v>
      </c>
    </row>
    <row r="3923" spans="1:21">
      <c r="A3923" t="s">
        <v>9146</v>
      </c>
      <c r="B3923" s="1">
        <v>45079</v>
      </c>
      <c r="C3923" t="s">
        <v>22</v>
      </c>
      <c r="D3923">
        <v>62</v>
      </c>
      <c r="E3923" t="s">
        <v>23</v>
      </c>
      <c r="F3923">
        <v>0</v>
      </c>
      <c r="G3923">
        <v>3</v>
      </c>
      <c r="H3923" t="s">
        <v>24</v>
      </c>
      <c r="I3923">
        <v>2404</v>
      </c>
      <c r="J3923">
        <v>1</v>
      </c>
      <c r="K3923">
        <v>26</v>
      </c>
      <c r="L3923" t="s">
        <v>40</v>
      </c>
      <c r="M3923" t="s">
        <v>23</v>
      </c>
      <c r="N3923" t="s">
        <v>23</v>
      </c>
      <c r="O3923" t="s">
        <v>56</v>
      </c>
      <c r="P3923" t="s">
        <v>26</v>
      </c>
      <c r="Q3923" t="s">
        <v>27</v>
      </c>
      <c r="R3923" t="s">
        <v>468</v>
      </c>
      <c r="S3923" t="s">
        <v>9147</v>
      </c>
      <c r="T3923" t="s">
        <v>30</v>
      </c>
      <c r="U3923" t="s">
        <v>103</v>
      </c>
    </row>
    <row r="3924" spans="1:21">
      <c r="A3924" t="s">
        <v>9148</v>
      </c>
      <c r="B3924" s="1">
        <v>45857</v>
      </c>
      <c r="C3924" t="s">
        <v>22</v>
      </c>
      <c r="D3924">
        <v>26</v>
      </c>
      <c r="E3924" t="s">
        <v>39</v>
      </c>
      <c r="F3924">
        <v>0</v>
      </c>
      <c r="G3924">
        <v>3</v>
      </c>
      <c r="H3924" t="s">
        <v>24</v>
      </c>
      <c r="I3924">
        <v>2548</v>
      </c>
      <c r="J3924">
        <v>0</v>
      </c>
      <c r="K3924">
        <v>1</v>
      </c>
      <c r="L3924" t="s">
        <v>48</v>
      </c>
      <c r="M3924" t="s">
        <v>23</v>
      </c>
      <c r="N3924" t="s">
        <v>23</v>
      </c>
      <c r="O3924" t="s">
        <v>25</v>
      </c>
      <c r="P3924" t="s">
        <v>26</v>
      </c>
      <c r="Q3924" t="s">
        <v>27</v>
      </c>
      <c r="R3924" t="s">
        <v>305</v>
      </c>
      <c r="S3924" t="s">
        <v>9149</v>
      </c>
      <c r="T3924" t="s">
        <v>43</v>
      </c>
      <c r="U3924" t="s">
        <v>149</v>
      </c>
    </row>
    <row r="3925" spans="1:21">
      <c r="A3925" t="s">
        <v>9150</v>
      </c>
      <c r="B3925" s="1">
        <v>45551</v>
      </c>
      <c r="C3925" t="s">
        <v>33</v>
      </c>
      <c r="D3925">
        <v>43</v>
      </c>
      <c r="E3925" t="s">
        <v>23</v>
      </c>
      <c r="F3925">
        <v>0</v>
      </c>
      <c r="G3925">
        <v>3</v>
      </c>
      <c r="H3925" t="s">
        <v>24</v>
      </c>
      <c r="I3925">
        <v>5286</v>
      </c>
      <c r="J3925">
        <v>1</v>
      </c>
      <c r="K3925">
        <v>11</v>
      </c>
      <c r="L3925" t="s">
        <v>97</v>
      </c>
      <c r="M3925" t="s">
        <v>23</v>
      </c>
      <c r="N3925" t="s">
        <v>23</v>
      </c>
      <c r="O3925" t="s">
        <v>25</v>
      </c>
      <c r="P3925" t="s">
        <v>26</v>
      </c>
      <c r="Q3925" t="s">
        <v>27</v>
      </c>
      <c r="R3925" t="s">
        <v>2275</v>
      </c>
      <c r="S3925" t="s">
        <v>9151</v>
      </c>
      <c r="T3925" t="s">
        <v>64</v>
      </c>
      <c r="U3925" t="s">
        <v>234</v>
      </c>
    </row>
    <row r="3926" spans="1:21">
      <c r="A3926" t="s">
        <v>9152</v>
      </c>
      <c r="B3926" s="1">
        <v>45574</v>
      </c>
      <c r="C3926" t="s">
        <v>22</v>
      </c>
      <c r="D3926">
        <v>55</v>
      </c>
      <c r="E3926" t="s">
        <v>39</v>
      </c>
      <c r="F3926">
        <v>0</v>
      </c>
      <c r="G3926">
        <v>3</v>
      </c>
      <c r="H3926" t="s">
        <v>24</v>
      </c>
      <c r="I3926">
        <v>4206</v>
      </c>
      <c r="J3926">
        <v>0</v>
      </c>
      <c r="K3926">
        <v>10</v>
      </c>
      <c r="L3926" t="s">
        <v>97</v>
      </c>
      <c r="M3926" t="s">
        <v>23</v>
      </c>
      <c r="N3926" t="s">
        <v>23</v>
      </c>
      <c r="O3926" t="s">
        <v>25</v>
      </c>
      <c r="P3926" t="s">
        <v>26</v>
      </c>
      <c r="Q3926" t="s">
        <v>27</v>
      </c>
      <c r="R3926" t="s">
        <v>1350</v>
      </c>
      <c r="S3926" t="s">
        <v>9153</v>
      </c>
      <c r="T3926" t="s">
        <v>36</v>
      </c>
      <c r="U3926" t="s">
        <v>46</v>
      </c>
    </row>
    <row r="3927" spans="1:21">
      <c r="A3927" t="s">
        <v>9154</v>
      </c>
      <c r="B3927" s="1">
        <v>45778</v>
      </c>
      <c r="C3927" t="s">
        <v>33</v>
      </c>
      <c r="D3927">
        <v>56</v>
      </c>
      <c r="E3927" t="s">
        <v>39</v>
      </c>
      <c r="F3927">
        <v>0</v>
      </c>
      <c r="G3927">
        <v>3</v>
      </c>
      <c r="H3927" t="s">
        <v>24</v>
      </c>
      <c r="I3927">
        <v>3591</v>
      </c>
      <c r="J3927">
        <v>0</v>
      </c>
      <c r="K3927">
        <v>3</v>
      </c>
      <c r="M3927" t="s">
        <v>23</v>
      </c>
      <c r="N3927" t="s">
        <v>23</v>
      </c>
      <c r="O3927" t="s">
        <v>25</v>
      </c>
      <c r="P3927" t="s">
        <v>26</v>
      </c>
      <c r="Q3927" t="s">
        <v>27</v>
      </c>
      <c r="R3927" t="s">
        <v>3504</v>
      </c>
      <c r="S3927" t="s">
        <v>9155</v>
      </c>
      <c r="T3927" t="s">
        <v>30</v>
      </c>
      <c r="U3927" t="s">
        <v>69</v>
      </c>
    </row>
    <row r="3928" spans="1:21">
      <c r="A3928" t="s">
        <v>9156</v>
      </c>
      <c r="B3928" s="1">
        <v>45758</v>
      </c>
      <c r="C3928" t="s">
        <v>33</v>
      </c>
      <c r="D3928">
        <v>74</v>
      </c>
      <c r="E3928" t="s">
        <v>39</v>
      </c>
      <c r="F3928">
        <v>0</v>
      </c>
      <c r="G3928">
        <v>3</v>
      </c>
      <c r="H3928" t="s">
        <v>24</v>
      </c>
      <c r="I3928">
        <v>3677</v>
      </c>
      <c r="J3928">
        <v>0</v>
      </c>
      <c r="K3928">
        <v>4</v>
      </c>
      <c r="L3928" t="s">
        <v>48</v>
      </c>
      <c r="M3928" t="s">
        <v>23</v>
      </c>
      <c r="N3928" t="s">
        <v>23</v>
      </c>
      <c r="O3928" t="s">
        <v>25</v>
      </c>
      <c r="P3928" t="s">
        <v>26</v>
      </c>
      <c r="Q3928" t="s">
        <v>27</v>
      </c>
      <c r="R3928" t="s">
        <v>548</v>
      </c>
      <c r="S3928" t="s">
        <v>9157</v>
      </c>
      <c r="T3928" t="s">
        <v>30</v>
      </c>
      <c r="U3928" t="s">
        <v>69</v>
      </c>
    </row>
    <row r="3929" spans="1:21">
      <c r="A3929" t="s">
        <v>9158</v>
      </c>
      <c r="B3929" s="1">
        <v>45843</v>
      </c>
      <c r="C3929" t="s">
        <v>33</v>
      </c>
      <c r="D3929">
        <v>78</v>
      </c>
      <c r="E3929" t="s">
        <v>39</v>
      </c>
      <c r="F3929">
        <v>0</v>
      </c>
      <c r="G3929">
        <v>3</v>
      </c>
      <c r="H3929" t="s">
        <v>24</v>
      </c>
      <c r="I3929">
        <v>5287</v>
      </c>
      <c r="J3929">
        <v>0</v>
      </c>
      <c r="K3929">
        <v>1</v>
      </c>
      <c r="L3929" t="s">
        <v>48</v>
      </c>
      <c r="M3929" t="s">
        <v>23</v>
      </c>
      <c r="N3929" t="s">
        <v>23</v>
      </c>
      <c r="O3929" t="s">
        <v>25</v>
      </c>
      <c r="P3929" t="s">
        <v>26</v>
      </c>
      <c r="Q3929" t="s">
        <v>27</v>
      </c>
      <c r="R3929" t="s">
        <v>120</v>
      </c>
      <c r="S3929" t="s">
        <v>9159</v>
      </c>
      <c r="T3929" t="s">
        <v>30</v>
      </c>
      <c r="U3929" t="s">
        <v>69</v>
      </c>
    </row>
    <row r="3930" spans="1:21">
      <c r="A3930" t="s">
        <v>9160</v>
      </c>
      <c r="B3930" s="1">
        <v>45860</v>
      </c>
      <c r="C3930" t="s">
        <v>22</v>
      </c>
      <c r="D3930">
        <v>67</v>
      </c>
      <c r="E3930" t="s">
        <v>39</v>
      </c>
      <c r="F3930">
        <v>0</v>
      </c>
      <c r="G3930">
        <v>3</v>
      </c>
      <c r="H3930" t="s">
        <v>24</v>
      </c>
      <c r="I3930">
        <v>5437</v>
      </c>
      <c r="J3930">
        <v>0</v>
      </c>
      <c r="K3930">
        <v>1</v>
      </c>
      <c r="M3930" t="s">
        <v>39</v>
      </c>
      <c r="N3930" t="s">
        <v>23</v>
      </c>
      <c r="O3930" t="s">
        <v>56</v>
      </c>
      <c r="P3930" t="s">
        <v>26</v>
      </c>
      <c r="Q3930" t="s">
        <v>27</v>
      </c>
      <c r="R3930" t="s">
        <v>1070</v>
      </c>
      <c r="S3930" t="s">
        <v>1070</v>
      </c>
      <c r="T3930" t="s">
        <v>30</v>
      </c>
      <c r="U3930" t="s">
        <v>69</v>
      </c>
    </row>
    <row r="3931" spans="1:21">
      <c r="A3931" t="s">
        <v>9161</v>
      </c>
      <c r="B3931" s="1">
        <v>45579</v>
      </c>
      <c r="C3931" t="s">
        <v>33</v>
      </c>
      <c r="D3931">
        <v>40</v>
      </c>
      <c r="E3931" t="s">
        <v>39</v>
      </c>
      <c r="F3931">
        <v>0</v>
      </c>
      <c r="G3931">
        <v>3</v>
      </c>
      <c r="H3931" t="s">
        <v>24</v>
      </c>
      <c r="I3931">
        <v>3598</v>
      </c>
      <c r="J3931">
        <v>0</v>
      </c>
      <c r="K3931">
        <v>10</v>
      </c>
      <c r="M3931" t="s">
        <v>23</v>
      </c>
      <c r="N3931" t="s">
        <v>23</v>
      </c>
      <c r="O3931" t="s">
        <v>25</v>
      </c>
      <c r="P3931" t="s">
        <v>26</v>
      </c>
      <c r="Q3931" t="s">
        <v>27</v>
      </c>
      <c r="R3931" t="s">
        <v>907</v>
      </c>
      <c r="S3931" t="s">
        <v>9162</v>
      </c>
      <c r="T3931" t="s">
        <v>30</v>
      </c>
      <c r="U3931" t="s">
        <v>69</v>
      </c>
    </row>
    <row r="3932" spans="1:21">
      <c r="A3932" t="s">
        <v>9163</v>
      </c>
      <c r="B3932" s="1">
        <v>45584</v>
      </c>
      <c r="C3932" t="s">
        <v>22</v>
      </c>
      <c r="D3932">
        <v>33</v>
      </c>
      <c r="E3932" t="s">
        <v>39</v>
      </c>
      <c r="F3932">
        <v>0</v>
      </c>
      <c r="G3932">
        <v>3</v>
      </c>
      <c r="H3932" t="s">
        <v>24</v>
      </c>
      <c r="I3932">
        <v>2966</v>
      </c>
      <c r="J3932">
        <v>0</v>
      </c>
      <c r="K3932">
        <v>10</v>
      </c>
      <c r="L3932" t="s">
        <v>97</v>
      </c>
      <c r="M3932" t="s">
        <v>23</v>
      </c>
      <c r="N3932" t="s">
        <v>23</v>
      </c>
      <c r="O3932" t="s">
        <v>25</v>
      </c>
      <c r="P3932" t="s">
        <v>26</v>
      </c>
      <c r="Q3932" t="s">
        <v>27</v>
      </c>
      <c r="R3932" t="s">
        <v>2457</v>
      </c>
      <c r="S3932" t="s">
        <v>9164</v>
      </c>
      <c r="T3932" t="s">
        <v>43</v>
      </c>
      <c r="U3932" t="s">
        <v>44</v>
      </c>
    </row>
    <row r="3933" spans="1:21">
      <c r="A3933" t="s">
        <v>9165</v>
      </c>
      <c r="B3933" s="1">
        <v>45341</v>
      </c>
      <c r="C3933" t="s">
        <v>33</v>
      </c>
      <c r="D3933">
        <v>39</v>
      </c>
      <c r="E3933" t="s">
        <v>39</v>
      </c>
      <c r="F3933">
        <v>0</v>
      </c>
      <c r="G3933">
        <v>3</v>
      </c>
      <c r="H3933" t="s">
        <v>24</v>
      </c>
      <c r="I3933">
        <v>4931</v>
      </c>
      <c r="J3933">
        <v>0</v>
      </c>
      <c r="K3933">
        <v>18</v>
      </c>
      <c r="L3933" t="s">
        <v>97</v>
      </c>
      <c r="M3933" t="s">
        <v>23</v>
      </c>
      <c r="N3933" t="s">
        <v>39</v>
      </c>
      <c r="P3933" t="s">
        <v>202</v>
      </c>
      <c r="Q3933" t="s">
        <v>27</v>
      </c>
      <c r="R3933" t="s">
        <v>2249</v>
      </c>
      <c r="S3933" t="s">
        <v>9166</v>
      </c>
      <c r="T3933" t="s">
        <v>36</v>
      </c>
      <c r="U3933" t="s">
        <v>46</v>
      </c>
    </row>
    <row r="3934" spans="1:21">
      <c r="A3934" t="s">
        <v>9167</v>
      </c>
      <c r="B3934" s="1">
        <v>43854</v>
      </c>
      <c r="C3934" t="s">
        <v>22</v>
      </c>
      <c r="D3934">
        <v>58</v>
      </c>
      <c r="E3934" t="s">
        <v>23</v>
      </c>
      <c r="F3934">
        <v>0</v>
      </c>
      <c r="G3934">
        <v>3</v>
      </c>
      <c r="H3934" t="s">
        <v>24</v>
      </c>
      <c r="I3934">
        <v>4146</v>
      </c>
      <c r="J3934">
        <v>0</v>
      </c>
      <c r="K3934">
        <v>67</v>
      </c>
      <c r="L3934" t="s">
        <v>316</v>
      </c>
      <c r="M3934" t="s">
        <v>23</v>
      </c>
      <c r="N3934" t="s">
        <v>23</v>
      </c>
      <c r="O3934" t="s">
        <v>25</v>
      </c>
      <c r="P3934" t="s">
        <v>202</v>
      </c>
      <c r="Q3934" t="s">
        <v>27</v>
      </c>
      <c r="R3934" t="s">
        <v>5979</v>
      </c>
      <c r="S3934" t="s">
        <v>9168</v>
      </c>
      <c r="T3934" t="s">
        <v>36</v>
      </c>
      <c r="U3934" t="s">
        <v>46</v>
      </c>
    </row>
    <row r="3935" spans="1:21">
      <c r="A3935" t="s">
        <v>9169</v>
      </c>
      <c r="B3935" s="1">
        <v>45432</v>
      </c>
      <c r="C3935" t="s">
        <v>33</v>
      </c>
      <c r="D3935">
        <v>43</v>
      </c>
      <c r="E3935" t="s">
        <v>39</v>
      </c>
      <c r="F3935">
        <v>0</v>
      </c>
      <c r="G3935">
        <v>3</v>
      </c>
      <c r="H3935" t="s">
        <v>24</v>
      </c>
      <c r="I3935">
        <v>3968</v>
      </c>
      <c r="J3935">
        <v>0</v>
      </c>
      <c r="K3935">
        <v>15</v>
      </c>
      <c r="M3935" t="s">
        <v>23</v>
      </c>
      <c r="N3935" t="s">
        <v>23</v>
      </c>
      <c r="O3935" t="s">
        <v>25</v>
      </c>
      <c r="P3935" t="s">
        <v>26</v>
      </c>
      <c r="Q3935" t="s">
        <v>27</v>
      </c>
      <c r="R3935" t="s">
        <v>898</v>
      </c>
      <c r="S3935" t="s">
        <v>9170</v>
      </c>
      <c r="T3935" t="s">
        <v>64</v>
      </c>
      <c r="U3935" t="s">
        <v>145</v>
      </c>
    </row>
    <row r="3936" spans="1:21">
      <c r="A3936" t="s">
        <v>9171</v>
      </c>
      <c r="B3936" s="1">
        <v>44682</v>
      </c>
      <c r="C3936" t="s">
        <v>33</v>
      </c>
      <c r="D3936">
        <v>39</v>
      </c>
      <c r="E3936" t="s">
        <v>39</v>
      </c>
      <c r="F3936">
        <v>0</v>
      </c>
      <c r="G3936">
        <v>3</v>
      </c>
      <c r="H3936" t="s">
        <v>24</v>
      </c>
      <c r="I3936">
        <v>2224</v>
      </c>
      <c r="J3936">
        <v>0</v>
      </c>
      <c r="K3936">
        <v>39</v>
      </c>
      <c r="M3936" t="s">
        <v>23</v>
      </c>
      <c r="N3936" t="s">
        <v>23</v>
      </c>
      <c r="O3936" t="s">
        <v>25</v>
      </c>
      <c r="P3936" t="s">
        <v>164</v>
      </c>
      <c r="Q3936" t="s">
        <v>27</v>
      </c>
      <c r="R3936" t="s">
        <v>2034</v>
      </c>
      <c r="S3936" t="s">
        <v>9172</v>
      </c>
      <c r="T3936" t="s">
        <v>64</v>
      </c>
      <c r="U3936" t="s">
        <v>145</v>
      </c>
    </row>
    <row r="3937" spans="1:21">
      <c r="A3937" t="s">
        <v>9173</v>
      </c>
      <c r="B3937" s="1">
        <v>45840</v>
      </c>
      <c r="C3937" t="s">
        <v>33</v>
      </c>
      <c r="D3937">
        <v>48</v>
      </c>
      <c r="E3937" t="s">
        <v>39</v>
      </c>
      <c r="F3937">
        <v>0</v>
      </c>
      <c r="G3937">
        <v>3</v>
      </c>
      <c r="H3937" t="s">
        <v>24</v>
      </c>
      <c r="I3937">
        <v>4063</v>
      </c>
      <c r="J3937">
        <v>0</v>
      </c>
      <c r="K3937">
        <v>1</v>
      </c>
      <c r="M3937" t="s">
        <v>23</v>
      </c>
      <c r="N3937" t="s">
        <v>23</v>
      </c>
      <c r="O3937" t="s">
        <v>25</v>
      </c>
      <c r="P3937" t="s">
        <v>26</v>
      </c>
      <c r="Q3937" t="s">
        <v>27</v>
      </c>
      <c r="R3937" t="s">
        <v>2651</v>
      </c>
      <c r="S3937" t="s">
        <v>2551</v>
      </c>
      <c r="T3937" t="s">
        <v>30</v>
      </c>
      <c r="U3937" t="s">
        <v>69</v>
      </c>
    </row>
    <row r="3938" spans="1:21">
      <c r="A3938" t="s">
        <v>9174</v>
      </c>
      <c r="B3938" s="1">
        <v>45839</v>
      </c>
      <c r="C3938" t="s">
        <v>33</v>
      </c>
      <c r="D3938">
        <v>53</v>
      </c>
      <c r="E3938" t="s">
        <v>39</v>
      </c>
      <c r="F3938">
        <v>0</v>
      </c>
      <c r="G3938">
        <v>3</v>
      </c>
      <c r="H3938" t="s">
        <v>24</v>
      </c>
      <c r="I3938">
        <v>2075</v>
      </c>
      <c r="J3938">
        <v>0</v>
      </c>
      <c r="K3938">
        <v>1</v>
      </c>
      <c r="M3938" t="s">
        <v>23</v>
      </c>
      <c r="N3938" t="s">
        <v>23</v>
      </c>
      <c r="O3938" t="s">
        <v>25</v>
      </c>
      <c r="P3938" t="s">
        <v>26</v>
      </c>
      <c r="Q3938" t="s">
        <v>27</v>
      </c>
      <c r="R3938" t="s">
        <v>3192</v>
      </c>
      <c r="S3938" t="s">
        <v>9175</v>
      </c>
      <c r="T3938" t="s">
        <v>30</v>
      </c>
      <c r="U3938" t="s">
        <v>106</v>
      </c>
    </row>
    <row r="3939" spans="1:21">
      <c r="A3939" t="s">
        <v>9176</v>
      </c>
      <c r="B3939" s="1">
        <v>44399</v>
      </c>
      <c r="C3939" t="s">
        <v>22</v>
      </c>
      <c r="D3939">
        <v>55</v>
      </c>
      <c r="E3939" t="s">
        <v>23</v>
      </c>
      <c r="F3939">
        <v>0</v>
      </c>
      <c r="G3939">
        <v>3</v>
      </c>
      <c r="H3939" t="s">
        <v>24</v>
      </c>
      <c r="I3939">
        <v>4639</v>
      </c>
      <c r="J3939">
        <v>1</v>
      </c>
      <c r="K3939">
        <v>49</v>
      </c>
      <c r="L3939" t="s">
        <v>142</v>
      </c>
      <c r="M3939" t="s">
        <v>23</v>
      </c>
      <c r="N3939" t="s">
        <v>23</v>
      </c>
      <c r="O3939" t="s">
        <v>25</v>
      </c>
      <c r="P3939" t="s">
        <v>26</v>
      </c>
      <c r="Q3939" t="s">
        <v>27</v>
      </c>
      <c r="R3939" t="s">
        <v>1460</v>
      </c>
      <c r="S3939" t="s">
        <v>9177</v>
      </c>
      <c r="T3939" t="s">
        <v>30</v>
      </c>
      <c r="U3939" t="s">
        <v>106</v>
      </c>
    </row>
    <row r="3940" spans="1:21">
      <c r="A3940" t="s">
        <v>9178</v>
      </c>
      <c r="B3940" s="1">
        <v>45731</v>
      </c>
      <c r="C3940" t="s">
        <v>33</v>
      </c>
      <c r="D3940">
        <v>54</v>
      </c>
      <c r="E3940" t="s">
        <v>39</v>
      </c>
      <c r="F3940">
        <v>0</v>
      </c>
      <c r="G3940">
        <v>3</v>
      </c>
      <c r="H3940" t="s">
        <v>24</v>
      </c>
      <c r="I3940">
        <v>5180</v>
      </c>
      <c r="J3940">
        <v>0</v>
      </c>
      <c r="K3940">
        <v>5</v>
      </c>
      <c r="M3940" t="s">
        <v>23</v>
      </c>
      <c r="N3940" t="s">
        <v>23</v>
      </c>
      <c r="O3940" t="s">
        <v>25</v>
      </c>
      <c r="P3940" t="s">
        <v>26</v>
      </c>
      <c r="Q3940" t="s">
        <v>27</v>
      </c>
      <c r="R3940" t="s">
        <v>398</v>
      </c>
      <c r="S3940" t="s">
        <v>9179</v>
      </c>
      <c r="T3940" t="s">
        <v>30</v>
      </c>
      <c r="U3940" t="s">
        <v>69</v>
      </c>
    </row>
    <row r="3941" spans="1:21">
      <c r="A3941" t="s">
        <v>9180</v>
      </c>
      <c r="B3941" s="1">
        <v>45834</v>
      </c>
      <c r="C3941" t="s">
        <v>33</v>
      </c>
      <c r="D3941">
        <v>78</v>
      </c>
      <c r="E3941" t="s">
        <v>39</v>
      </c>
      <c r="F3941">
        <v>0</v>
      </c>
      <c r="G3941">
        <v>3</v>
      </c>
      <c r="H3941" t="s">
        <v>24</v>
      </c>
      <c r="I3941">
        <v>5512</v>
      </c>
      <c r="J3941">
        <v>0</v>
      </c>
      <c r="K3941">
        <v>2</v>
      </c>
      <c r="L3941" t="s">
        <v>48</v>
      </c>
      <c r="M3941" t="s">
        <v>23</v>
      </c>
      <c r="N3941" t="s">
        <v>23</v>
      </c>
      <c r="O3941" t="s">
        <v>25</v>
      </c>
      <c r="P3941" t="s">
        <v>26</v>
      </c>
      <c r="Q3941" t="s">
        <v>27</v>
      </c>
      <c r="R3941" t="s">
        <v>1212</v>
      </c>
      <c r="S3941" t="s">
        <v>9181</v>
      </c>
      <c r="T3941" t="s">
        <v>64</v>
      </c>
      <c r="U3941" t="s">
        <v>234</v>
      </c>
    </row>
    <row r="3942" spans="1:21">
      <c r="A3942" t="s">
        <v>9182</v>
      </c>
      <c r="B3942" s="1">
        <v>45861</v>
      </c>
      <c r="C3942" t="s">
        <v>22</v>
      </c>
      <c r="D3942">
        <v>80</v>
      </c>
      <c r="E3942" t="s">
        <v>39</v>
      </c>
      <c r="F3942">
        <v>0</v>
      </c>
      <c r="G3942">
        <v>3</v>
      </c>
      <c r="H3942" t="s">
        <v>24</v>
      </c>
      <c r="I3942">
        <v>5443</v>
      </c>
      <c r="J3942">
        <v>0</v>
      </c>
      <c r="K3942">
        <v>1</v>
      </c>
      <c r="M3942" t="s">
        <v>23</v>
      </c>
      <c r="N3942" t="s">
        <v>23</v>
      </c>
      <c r="O3942" t="s">
        <v>25</v>
      </c>
      <c r="P3942" t="s">
        <v>26</v>
      </c>
      <c r="Q3942" t="s">
        <v>27</v>
      </c>
      <c r="R3942" t="s">
        <v>2406</v>
      </c>
      <c r="S3942" t="s">
        <v>9183</v>
      </c>
      <c r="T3942" t="s">
        <v>36</v>
      </c>
      <c r="U3942" t="s">
        <v>37</v>
      </c>
    </row>
    <row r="3943" spans="1:21">
      <c r="A3943" t="s">
        <v>9184</v>
      </c>
      <c r="B3943" s="1">
        <v>45642</v>
      </c>
      <c r="C3943" t="s">
        <v>33</v>
      </c>
      <c r="D3943">
        <v>31</v>
      </c>
      <c r="E3943" t="s">
        <v>39</v>
      </c>
      <c r="F3943">
        <v>2</v>
      </c>
      <c r="G3943">
        <v>3</v>
      </c>
      <c r="H3943" t="s">
        <v>24</v>
      </c>
      <c r="I3943">
        <v>5372</v>
      </c>
      <c r="J3943">
        <v>0</v>
      </c>
      <c r="K3943">
        <v>8</v>
      </c>
      <c r="M3943" t="s">
        <v>23</v>
      </c>
      <c r="N3943" t="s">
        <v>23</v>
      </c>
      <c r="O3943" t="s">
        <v>56</v>
      </c>
      <c r="P3943" t="s">
        <v>26</v>
      </c>
      <c r="Q3943" t="s">
        <v>27</v>
      </c>
      <c r="R3943" t="s">
        <v>6012</v>
      </c>
      <c r="S3943" t="s">
        <v>9185</v>
      </c>
      <c r="T3943" t="s">
        <v>43</v>
      </c>
      <c r="U3943" t="s">
        <v>149</v>
      </c>
    </row>
    <row r="3944" spans="1:21">
      <c r="A3944" t="s">
        <v>9186</v>
      </c>
      <c r="B3944" s="1">
        <v>45766</v>
      </c>
      <c r="C3944" t="s">
        <v>22</v>
      </c>
      <c r="D3944">
        <v>46</v>
      </c>
      <c r="E3944" t="s">
        <v>23</v>
      </c>
      <c r="F3944">
        <v>0</v>
      </c>
      <c r="G3944">
        <v>3</v>
      </c>
      <c r="H3944" t="s">
        <v>24</v>
      </c>
      <c r="I3944">
        <v>3080</v>
      </c>
      <c r="J3944">
        <v>1</v>
      </c>
      <c r="K3944">
        <v>4</v>
      </c>
      <c r="L3944" t="s">
        <v>48</v>
      </c>
      <c r="M3944" t="s">
        <v>23</v>
      </c>
      <c r="N3944" t="s">
        <v>23</v>
      </c>
      <c r="O3944" t="s">
        <v>25</v>
      </c>
      <c r="P3944" t="s">
        <v>26</v>
      </c>
      <c r="Q3944" t="s">
        <v>84</v>
      </c>
      <c r="R3944" t="s">
        <v>2252</v>
      </c>
      <c r="S3944" t="s">
        <v>9187</v>
      </c>
      <c r="T3944" t="s">
        <v>30</v>
      </c>
      <c r="U3944" t="s">
        <v>106</v>
      </c>
    </row>
    <row r="3945" spans="1:21">
      <c r="A3945" t="s">
        <v>9188</v>
      </c>
      <c r="B3945" s="1">
        <v>45844</v>
      </c>
      <c r="C3945" t="s">
        <v>33</v>
      </c>
      <c r="D3945">
        <v>42</v>
      </c>
      <c r="E3945" t="s">
        <v>39</v>
      </c>
      <c r="F3945">
        <v>0</v>
      </c>
      <c r="G3945">
        <v>3</v>
      </c>
      <c r="H3945" t="s">
        <v>24</v>
      </c>
      <c r="I3945">
        <v>4939</v>
      </c>
      <c r="J3945">
        <v>0</v>
      </c>
      <c r="K3945">
        <v>1</v>
      </c>
      <c r="L3945" t="s">
        <v>48</v>
      </c>
      <c r="M3945" t="s">
        <v>23</v>
      </c>
      <c r="N3945" t="s">
        <v>39</v>
      </c>
      <c r="P3945" t="s">
        <v>26</v>
      </c>
      <c r="Q3945" t="s">
        <v>84</v>
      </c>
      <c r="R3945" t="s">
        <v>2249</v>
      </c>
      <c r="S3945" t="s">
        <v>9189</v>
      </c>
      <c r="T3945" t="s">
        <v>36</v>
      </c>
      <c r="U3945" t="s">
        <v>46</v>
      </c>
    </row>
    <row r="3946" spans="1:21">
      <c r="A3946" t="s">
        <v>9190</v>
      </c>
      <c r="B3946" s="1">
        <v>45859</v>
      </c>
      <c r="C3946" t="s">
        <v>22</v>
      </c>
      <c r="D3946">
        <v>26</v>
      </c>
      <c r="E3946" t="s">
        <v>23</v>
      </c>
      <c r="F3946">
        <v>0</v>
      </c>
      <c r="G3946">
        <v>3</v>
      </c>
      <c r="H3946" t="s">
        <v>24</v>
      </c>
      <c r="I3946">
        <v>5460</v>
      </c>
      <c r="J3946">
        <v>0</v>
      </c>
      <c r="K3946">
        <v>1</v>
      </c>
      <c r="L3946" t="s">
        <v>48</v>
      </c>
      <c r="M3946" t="s">
        <v>23</v>
      </c>
      <c r="N3946" t="s">
        <v>23</v>
      </c>
      <c r="O3946" t="s">
        <v>25</v>
      </c>
      <c r="P3946" t="s">
        <v>26</v>
      </c>
      <c r="Q3946" t="s">
        <v>27</v>
      </c>
      <c r="R3946" t="s">
        <v>6999</v>
      </c>
      <c r="S3946" t="s">
        <v>9191</v>
      </c>
      <c r="T3946" t="s">
        <v>36</v>
      </c>
      <c r="U3946" t="s">
        <v>46</v>
      </c>
    </row>
    <row r="3947" spans="1:21">
      <c r="A3947" t="s">
        <v>9192</v>
      </c>
      <c r="B3947" s="1">
        <v>45814</v>
      </c>
      <c r="C3947" t="s">
        <v>22</v>
      </c>
      <c r="D3947">
        <v>34</v>
      </c>
      <c r="E3947" t="s">
        <v>39</v>
      </c>
      <c r="F3947">
        <v>0</v>
      </c>
      <c r="G3947">
        <v>3</v>
      </c>
      <c r="H3947" t="s">
        <v>24</v>
      </c>
      <c r="I3947">
        <v>3620</v>
      </c>
      <c r="J3947">
        <v>0</v>
      </c>
      <c r="K3947">
        <v>2</v>
      </c>
      <c r="L3947" t="s">
        <v>48</v>
      </c>
      <c r="M3947" t="s">
        <v>39</v>
      </c>
      <c r="N3947" t="s">
        <v>23</v>
      </c>
      <c r="O3947" t="s">
        <v>49</v>
      </c>
      <c r="P3947" t="s">
        <v>26</v>
      </c>
      <c r="Q3947" t="s">
        <v>50</v>
      </c>
      <c r="R3947" t="s">
        <v>5752</v>
      </c>
      <c r="S3947" t="s">
        <v>4873</v>
      </c>
      <c r="T3947" t="s">
        <v>43</v>
      </c>
      <c r="U3947" t="s">
        <v>44</v>
      </c>
    </row>
    <row r="3948" spans="1:21">
      <c r="A3948" t="s">
        <v>9193</v>
      </c>
      <c r="B3948" s="1">
        <v>45796</v>
      </c>
      <c r="C3948" t="s">
        <v>33</v>
      </c>
      <c r="D3948">
        <v>40</v>
      </c>
      <c r="E3948" t="s">
        <v>39</v>
      </c>
      <c r="F3948">
        <v>0</v>
      </c>
      <c r="G3948">
        <v>3</v>
      </c>
      <c r="H3948" t="s">
        <v>24</v>
      </c>
      <c r="I3948">
        <v>4330</v>
      </c>
      <c r="J3948">
        <v>0</v>
      </c>
      <c r="K3948">
        <v>3</v>
      </c>
      <c r="M3948" t="s">
        <v>23</v>
      </c>
      <c r="N3948" t="s">
        <v>23</v>
      </c>
      <c r="O3948" t="s">
        <v>25</v>
      </c>
      <c r="P3948" t="s">
        <v>26</v>
      </c>
      <c r="Q3948" t="s">
        <v>27</v>
      </c>
      <c r="R3948" t="s">
        <v>8152</v>
      </c>
      <c r="S3948" t="s">
        <v>9194</v>
      </c>
      <c r="T3948" t="s">
        <v>59</v>
      </c>
      <c r="U3948" t="s">
        <v>60</v>
      </c>
    </row>
    <row r="3949" spans="1:21">
      <c r="A3949" t="s">
        <v>9195</v>
      </c>
      <c r="B3949" s="1">
        <v>45368</v>
      </c>
      <c r="C3949" t="s">
        <v>22</v>
      </c>
      <c r="D3949">
        <v>74</v>
      </c>
      <c r="E3949" t="s">
        <v>23</v>
      </c>
      <c r="F3949">
        <v>0</v>
      </c>
      <c r="G3949">
        <v>3</v>
      </c>
      <c r="H3949" t="s">
        <v>24</v>
      </c>
      <c r="I3949">
        <v>5508</v>
      </c>
      <c r="J3949">
        <v>1</v>
      </c>
      <c r="K3949">
        <v>17</v>
      </c>
      <c r="M3949" t="s">
        <v>23</v>
      </c>
      <c r="N3949" t="s">
        <v>23</v>
      </c>
      <c r="O3949" t="s">
        <v>56</v>
      </c>
      <c r="P3949" t="s">
        <v>26</v>
      </c>
      <c r="Q3949" t="s">
        <v>50</v>
      </c>
      <c r="R3949" t="s">
        <v>4933</v>
      </c>
      <c r="S3949" t="s">
        <v>9196</v>
      </c>
      <c r="T3949" t="s">
        <v>30</v>
      </c>
      <c r="U3949" t="s">
        <v>106</v>
      </c>
    </row>
    <row r="3950" spans="1:21">
      <c r="A3950" t="s">
        <v>9197</v>
      </c>
      <c r="B3950" s="1">
        <v>45148</v>
      </c>
      <c r="C3950" t="s">
        <v>22</v>
      </c>
      <c r="D3950">
        <v>65</v>
      </c>
      <c r="E3950" t="s">
        <v>39</v>
      </c>
      <c r="F3950">
        <v>0</v>
      </c>
      <c r="G3950">
        <v>3</v>
      </c>
      <c r="H3950" t="s">
        <v>24</v>
      </c>
      <c r="I3950">
        <v>4287</v>
      </c>
      <c r="J3950">
        <v>0</v>
      </c>
      <c r="K3950">
        <v>24</v>
      </c>
      <c r="M3950" t="s">
        <v>23</v>
      </c>
      <c r="N3950" t="s">
        <v>23</v>
      </c>
      <c r="O3950" t="s">
        <v>25</v>
      </c>
      <c r="P3950" t="s">
        <v>26</v>
      </c>
      <c r="Q3950" t="s">
        <v>27</v>
      </c>
      <c r="R3950" t="s">
        <v>898</v>
      </c>
      <c r="S3950" t="s">
        <v>9198</v>
      </c>
      <c r="T3950" t="s">
        <v>36</v>
      </c>
      <c r="U3950" t="s">
        <v>46</v>
      </c>
    </row>
    <row r="3951" spans="1:21">
      <c r="A3951" t="s">
        <v>9199</v>
      </c>
      <c r="B3951" s="1">
        <v>45781</v>
      </c>
      <c r="C3951" t="s">
        <v>22</v>
      </c>
      <c r="D3951">
        <v>68</v>
      </c>
      <c r="E3951" t="s">
        <v>39</v>
      </c>
      <c r="F3951">
        <v>0</v>
      </c>
      <c r="G3951">
        <v>3</v>
      </c>
      <c r="H3951" t="s">
        <v>24</v>
      </c>
      <c r="I3951">
        <v>5960</v>
      </c>
      <c r="J3951">
        <v>0</v>
      </c>
      <c r="K3951">
        <v>3</v>
      </c>
      <c r="L3951" t="s">
        <v>48</v>
      </c>
      <c r="M3951" t="s">
        <v>23</v>
      </c>
      <c r="N3951" t="s">
        <v>23</v>
      </c>
      <c r="O3951" t="s">
        <v>25</v>
      </c>
      <c r="P3951" t="s">
        <v>26</v>
      </c>
      <c r="Q3951" t="s">
        <v>27</v>
      </c>
      <c r="R3951" t="s">
        <v>2286</v>
      </c>
      <c r="S3951" t="s">
        <v>9200</v>
      </c>
      <c r="T3951" t="s">
        <v>36</v>
      </c>
      <c r="U3951" t="s">
        <v>46</v>
      </c>
    </row>
    <row r="3952" spans="1:21">
      <c r="A3952" t="s">
        <v>9201</v>
      </c>
      <c r="B3952" s="1">
        <v>44349</v>
      </c>
      <c r="C3952" t="s">
        <v>33</v>
      </c>
      <c r="D3952">
        <v>79</v>
      </c>
      <c r="E3952" t="s">
        <v>23</v>
      </c>
      <c r="F3952">
        <v>0</v>
      </c>
      <c r="G3952">
        <v>3</v>
      </c>
      <c r="H3952" t="s">
        <v>24</v>
      </c>
      <c r="I3952">
        <v>5813</v>
      </c>
      <c r="J3952">
        <v>1</v>
      </c>
      <c r="K3952">
        <v>50</v>
      </c>
      <c r="L3952" t="s">
        <v>142</v>
      </c>
      <c r="M3952" t="s">
        <v>23</v>
      </c>
      <c r="N3952" t="s">
        <v>23</v>
      </c>
      <c r="O3952" t="s">
        <v>25</v>
      </c>
      <c r="P3952" t="s">
        <v>26</v>
      </c>
      <c r="Q3952" t="s">
        <v>27</v>
      </c>
      <c r="R3952" t="s">
        <v>3689</v>
      </c>
      <c r="S3952" t="s">
        <v>9202</v>
      </c>
      <c r="T3952" t="s">
        <v>30</v>
      </c>
      <c r="U3952" t="s">
        <v>69</v>
      </c>
    </row>
    <row r="3953" spans="1:21">
      <c r="A3953" t="s">
        <v>9203</v>
      </c>
      <c r="B3953" s="1">
        <v>45824</v>
      </c>
      <c r="C3953" t="s">
        <v>33</v>
      </c>
      <c r="D3953">
        <v>41</v>
      </c>
      <c r="E3953" t="s">
        <v>39</v>
      </c>
      <c r="F3953">
        <v>0</v>
      </c>
      <c r="G3953">
        <v>3</v>
      </c>
      <c r="H3953" t="s">
        <v>24</v>
      </c>
      <c r="I3953">
        <v>2176</v>
      </c>
      <c r="J3953">
        <v>0</v>
      </c>
      <c r="K3953">
        <v>2</v>
      </c>
      <c r="M3953" t="s">
        <v>23</v>
      </c>
      <c r="N3953" t="s">
        <v>23</v>
      </c>
      <c r="O3953" t="s">
        <v>25</v>
      </c>
      <c r="P3953" t="s">
        <v>26</v>
      </c>
      <c r="Q3953" t="s">
        <v>27</v>
      </c>
      <c r="R3953" t="s">
        <v>6692</v>
      </c>
      <c r="S3953" t="s">
        <v>9204</v>
      </c>
      <c r="T3953" t="s">
        <v>30</v>
      </c>
      <c r="U3953" t="s">
        <v>69</v>
      </c>
    </row>
    <row r="3954" spans="1:21">
      <c r="A3954" t="s">
        <v>9205</v>
      </c>
      <c r="B3954" s="1">
        <v>45859</v>
      </c>
      <c r="C3954" t="s">
        <v>22</v>
      </c>
      <c r="D3954">
        <v>30</v>
      </c>
      <c r="E3954" t="s">
        <v>39</v>
      </c>
      <c r="F3954">
        <v>0</v>
      </c>
      <c r="G3954">
        <v>3</v>
      </c>
      <c r="H3954" t="s">
        <v>24</v>
      </c>
      <c r="I3954">
        <v>4212</v>
      </c>
      <c r="J3954">
        <v>0</v>
      </c>
      <c r="K3954">
        <v>1</v>
      </c>
      <c r="L3954" t="s">
        <v>48</v>
      </c>
      <c r="M3954" t="s">
        <v>23</v>
      </c>
      <c r="N3954" t="s">
        <v>23</v>
      </c>
      <c r="O3954" t="s">
        <v>49</v>
      </c>
      <c r="P3954" t="s">
        <v>26</v>
      </c>
      <c r="Q3954" t="s">
        <v>27</v>
      </c>
      <c r="R3954" t="s">
        <v>5533</v>
      </c>
      <c r="S3954" t="s">
        <v>9206</v>
      </c>
      <c r="T3954" t="s">
        <v>36</v>
      </c>
      <c r="U3954" t="s">
        <v>37</v>
      </c>
    </row>
    <row r="3955" spans="1:21">
      <c r="A3955" t="s">
        <v>9207</v>
      </c>
      <c r="B3955" s="1">
        <v>45397</v>
      </c>
      <c r="C3955" t="s">
        <v>22</v>
      </c>
      <c r="D3955">
        <v>37</v>
      </c>
      <c r="E3955" t="s">
        <v>39</v>
      </c>
      <c r="F3955">
        <v>0</v>
      </c>
      <c r="G3955">
        <v>3</v>
      </c>
      <c r="H3955" t="s">
        <v>24</v>
      </c>
      <c r="I3955">
        <v>5953</v>
      </c>
      <c r="J3955">
        <v>0</v>
      </c>
      <c r="K3955">
        <v>16</v>
      </c>
      <c r="M3955" t="s">
        <v>23</v>
      </c>
      <c r="N3955" t="s">
        <v>23</v>
      </c>
      <c r="O3955" t="s">
        <v>25</v>
      </c>
      <c r="P3955" t="s">
        <v>26</v>
      </c>
      <c r="Q3955" t="s">
        <v>50</v>
      </c>
      <c r="R3955" t="s">
        <v>1281</v>
      </c>
      <c r="S3955" t="s">
        <v>9208</v>
      </c>
      <c r="T3955" t="s">
        <v>30</v>
      </c>
      <c r="U3955" t="s">
        <v>69</v>
      </c>
    </row>
    <row r="3956" spans="1:21">
      <c r="A3956" t="s">
        <v>9209</v>
      </c>
      <c r="B3956" s="1">
        <v>45847</v>
      </c>
      <c r="C3956" t="s">
        <v>33</v>
      </c>
      <c r="D3956">
        <v>55</v>
      </c>
      <c r="E3956" t="s">
        <v>23</v>
      </c>
      <c r="F3956">
        <v>0</v>
      </c>
      <c r="G3956">
        <v>3</v>
      </c>
      <c r="H3956" t="s">
        <v>24</v>
      </c>
      <c r="I3956">
        <v>5075</v>
      </c>
      <c r="J3956">
        <v>1</v>
      </c>
      <c r="K3956">
        <v>1</v>
      </c>
      <c r="L3956" t="s">
        <v>48</v>
      </c>
      <c r="M3956" t="s">
        <v>23</v>
      </c>
      <c r="N3956" t="s">
        <v>23</v>
      </c>
      <c r="O3956" t="s">
        <v>25</v>
      </c>
      <c r="P3956" t="s">
        <v>26</v>
      </c>
      <c r="Q3956" t="s">
        <v>27</v>
      </c>
      <c r="R3956" t="s">
        <v>5150</v>
      </c>
      <c r="S3956" t="s">
        <v>9210</v>
      </c>
      <c r="T3956" t="s">
        <v>36</v>
      </c>
      <c r="U3956" t="s">
        <v>37</v>
      </c>
    </row>
    <row r="3957" spans="1:21">
      <c r="A3957" t="s">
        <v>9211</v>
      </c>
      <c r="B3957" s="1">
        <v>44526</v>
      </c>
      <c r="C3957" t="s">
        <v>22</v>
      </c>
      <c r="D3957">
        <v>49</v>
      </c>
      <c r="E3957" t="s">
        <v>39</v>
      </c>
      <c r="F3957">
        <v>0</v>
      </c>
      <c r="G3957">
        <v>3</v>
      </c>
      <c r="H3957" t="s">
        <v>24</v>
      </c>
      <c r="I3957">
        <v>5398</v>
      </c>
      <c r="J3957">
        <v>0</v>
      </c>
      <c r="K3957">
        <v>45</v>
      </c>
      <c r="L3957" t="s">
        <v>142</v>
      </c>
      <c r="M3957" t="s">
        <v>23</v>
      </c>
      <c r="N3957" t="s">
        <v>39</v>
      </c>
      <c r="P3957" t="s">
        <v>202</v>
      </c>
      <c r="Q3957" t="s">
        <v>27</v>
      </c>
      <c r="R3957" t="s">
        <v>4083</v>
      </c>
      <c r="S3957" t="s">
        <v>9212</v>
      </c>
      <c r="T3957" t="s">
        <v>59</v>
      </c>
      <c r="U3957" t="s">
        <v>384</v>
      </c>
    </row>
    <row r="3958" spans="1:21">
      <c r="A3958" t="s">
        <v>9213</v>
      </c>
      <c r="B3958" s="1">
        <v>45728</v>
      </c>
      <c r="C3958" t="s">
        <v>33</v>
      </c>
      <c r="D3958">
        <v>26</v>
      </c>
      <c r="E3958" t="s">
        <v>39</v>
      </c>
      <c r="F3958">
        <v>0</v>
      </c>
      <c r="G3958">
        <v>3</v>
      </c>
      <c r="H3958" t="s">
        <v>24</v>
      </c>
      <c r="I3958">
        <v>4109</v>
      </c>
      <c r="J3958">
        <v>0</v>
      </c>
      <c r="K3958">
        <v>5</v>
      </c>
      <c r="L3958" t="s">
        <v>48</v>
      </c>
      <c r="M3958" t="s">
        <v>23</v>
      </c>
      <c r="N3958" t="s">
        <v>23</v>
      </c>
      <c r="O3958" t="s">
        <v>25</v>
      </c>
      <c r="P3958" t="s">
        <v>26</v>
      </c>
      <c r="Q3958" t="s">
        <v>27</v>
      </c>
      <c r="R3958" t="s">
        <v>563</v>
      </c>
      <c r="S3958" t="s">
        <v>9214</v>
      </c>
      <c r="T3958" t="s">
        <v>36</v>
      </c>
      <c r="U3958" t="s">
        <v>37</v>
      </c>
    </row>
    <row r="3959" spans="1:21">
      <c r="A3959" t="s">
        <v>9215</v>
      </c>
      <c r="B3959" s="1">
        <v>45242</v>
      </c>
      <c r="C3959" t="s">
        <v>22</v>
      </c>
      <c r="D3959">
        <v>24</v>
      </c>
      <c r="E3959" t="s">
        <v>23</v>
      </c>
      <c r="F3959">
        <v>0</v>
      </c>
      <c r="G3959">
        <v>3</v>
      </c>
      <c r="H3959" t="s">
        <v>24</v>
      </c>
      <c r="I3959">
        <v>4123</v>
      </c>
      <c r="J3959">
        <v>1</v>
      </c>
      <c r="K3959">
        <v>21</v>
      </c>
      <c r="M3959" t="s">
        <v>23</v>
      </c>
      <c r="N3959" t="s">
        <v>23</v>
      </c>
      <c r="O3959" t="s">
        <v>25</v>
      </c>
      <c r="P3959" t="s">
        <v>26</v>
      </c>
      <c r="Q3959" t="s">
        <v>27</v>
      </c>
      <c r="R3959" t="s">
        <v>9216</v>
      </c>
      <c r="S3959" t="s">
        <v>9217</v>
      </c>
      <c r="T3959" t="s">
        <v>36</v>
      </c>
      <c r="U3959" t="s">
        <v>37</v>
      </c>
    </row>
    <row r="3960" spans="1:21">
      <c r="A3960" t="s">
        <v>9218</v>
      </c>
      <c r="B3960" s="1">
        <v>45645</v>
      </c>
      <c r="C3960" t="s">
        <v>33</v>
      </c>
      <c r="D3960">
        <v>44</v>
      </c>
      <c r="E3960" t="s">
        <v>23</v>
      </c>
      <c r="F3960">
        <v>0</v>
      </c>
      <c r="G3960">
        <v>3</v>
      </c>
      <c r="H3960" t="s">
        <v>24</v>
      </c>
      <c r="I3960">
        <v>2247</v>
      </c>
      <c r="J3960">
        <v>1</v>
      </c>
      <c r="K3960">
        <v>8</v>
      </c>
      <c r="L3960" t="s">
        <v>48</v>
      </c>
      <c r="M3960" t="s">
        <v>23</v>
      </c>
      <c r="N3960" t="s">
        <v>39</v>
      </c>
      <c r="P3960" t="s">
        <v>202</v>
      </c>
      <c r="Q3960" t="s">
        <v>50</v>
      </c>
      <c r="R3960" t="s">
        <v>2664</v>
      </c>
      <c r="S3960" t="s">
        <v>9219</v>
      </c>
      <c r="T3960" t="s">
        <v>59</v>
      </c>
      <c r="U3960" t="s">
        <v>384</v>
      </c>
    </row>
    <row r="3961" spans="1:21">
      <c r="A3961" t="s">
        <v>9220</v>
      </c>
      <c r="B3961" s="1">
        <v>45850</v>
      </c>
      <c r="C3961" t="s">
        <v>33</v>
      </c>
      <c r="D3961">
        <v>30</v>
      </c>
      <c r="E3961" t="s">
        <v>39</v>
      </c>
      <c r="F3961">
        <v>0</v>
      </c>
      <c r="G3961">
        <v>3</v>
      </c>
      <c r="H3961" t="s">
        <v>24</v>
      </c>
      <c r="I3961">
        <v>2850</v>
      </c>
      <c r="J3961">
        <v>0</v>
      </c>
      <c r="K3961">
        <v>1</v>
      </c>
      <c r="L3961" t="s">
        <v>48</v>
      </c>
      <c r="M3961" t="s">
        <v>23</v>
      </c>
      <c r="N3961" t="s">
        <v>23</v>
      </c>
      <c r="O3961" t="s">
        <v>25</v>
      </c>
      <c r="P3961" t="s">
        <v>26</v>
      </c>
      <c r="Q3961" t="s">
        <v>50</v>
      </c>
      <c r="R3961" t="s">
        <v>748</v>
      </c>
      <c r="S3961" t="s">
        <v>9221</v>
      </c>
      <c r="T3961" t="s">
        <v>30</v>
      </c>
      <c r="U3961" t="s">
        <v>69</v>
      </c>
    </row>
    <row r="3962" spans="1:21">
      <c r="A3962" t="s">
        <v>9222</v>
      </c>
      <c r="B3962" s="1">
        <v>45510</v>
      </c>
      <c r="C3962" t="s">
        <v>33</v>
      </c>
      <c r="D3962">
        <v>32</v>
      </c>
      <c r="E3962" t="s">
        <v>39</v>
      </c>
      <c r="F3962">
        <v>0</v>
      </c>
      <c r="G3962">
        <v>3</v>
      </c>
      <c r="H3962" t="s">
        <v>24</v>
      </c>
      <c r="I3962">
        <v>4741</v>
      </c>
      <c r="J3962">
        <v>0</v>
      </c>
      <c r="K3962">
        <v>12</v>
      </c>
      <c r="L3962" t="s">
        <v>97</v>
      </c>
      <c r="M3962" t="s">
        <v>23</v>
      </c>
      <c r="N3962" t="s">
        <v>23</v>
      </c>
      <c r="O3962" t="s">
        <v>25</v>
      </c>
      <c r="P3962" t="s">
        <v>26</v>
      </c>
      <c r="Q3962" t="s">
        <v>27</v>
      </c>
      <c r="R3962" t="s">
        <v>9223</v>
      </c>
      <c r="S3962" t="s">
        <v>9224</v>
      </c>
      <c r="T3962" t="s">
        <v>36</v>
      </c>
      <c r="U3962" t="s">
        <v>46</v>
      </c>
    </row>
    <row r="3963" spans="1:21">
      <c r="A3963" t="s">
        <v>9225</v>
      </c>
      <c r="B3963" s="1">
        <v>45314</v>
      </c>
      <c r="C3963" t="s">
        <v>22</v>
      </c>
      <c r="D3963">
        <v>47</v>
      </c>
      <c r="E3963" t="s">
        <v>39</v>
      </c>
      <c r="F3963">
        <v>0</v>
      </c>
      <c r="G3963">
        <v>3</v>
      </c>
      <c r="H3963" t="s">
        <v>24</v>
      </c>
      <c r="I3963">
        <v>2251</v>
      </c>
      <c r="J3963">
        <v>0</v>
      </c>
      <c r="K3963">
        <v>19</v>
      </c>
      <c r="L3963" t="s">
        <v>97</v>
      </c>
      <c r="M3963" t="s">
        <v>23</v>
      </c>
      <c r="N3963" t="s">
        <v>23</v>
      </c>
      <c r="O3963" t="s">
        <v>25</v>
      </c>
      <c r="P3963" t="s">
        <v>26</v>
      </c>
      <c r="Q3963" t="s">
        <v>50</v>
      </c>
      <c r="R3963" t="s">
        <v>931</v>
      </c>
      <c r="S3963" t="s">
        <v>9226</v>
      </c>
      <c r="T3963" t="s">
        <v>36</v>
      </c>
      <c r="U3963" t="s">
        <v>46</v>
      </c>
    </row>
    <row r="3964" spans="1:21">
      <c r="A3964" t="s">
        <v>9227</v>
      </c>
      <c r="B3964" s="1">
        <v>45862</v>
      </c>
      <c r="C3964" t="s">
        <v>33</v>
      </c>
      <c r="D3964">
        <v>29</v>
      </c>
      <c r="E3964" t="s">
        <v>39</v>
      </c>
      <c r="F3964">
        <v>0</v>
      </c>
      <c r="G3964">
        <v>3</v>
      </c>
      <c r="H3964" t="s">
        <v>24</v>
      </c>
      <c r="I3964">
        <v>5828</v>
      </c>
      <c r="J3964">
        <v>0</v>
      </c>
      <c r="K3964">
        <v>1</v>
      </c>
      <c r="L3964" t="s">
        <v>48</v>
      </c>
      <c r="M3964" t="s">
        <v>23</v>
      </c>
      <c r="N3964" t="s">
        <v>23</v>
      </c>
      <c r="O3964" t="s">
        <v>49</v>
      </c>
      <c r="P3964" t="s">
        <v>26</v>
      </c>
      <c r="Q3964" t="s">
        <v>27</v>
      </c>
      <c r="R3964" t="s">
        <v>646</v>
      </c>
      <c r="S3964" t="s">
        <v>9228</v>
      </c>
      <c r="T3964" t="s">
        <v>36</v>
      </c>
      <c r="U3964" t="s">
        <v>46</v>
      </c>
    </row>
    <row r="3965" spans="1:21">
      <c r="A3965" t="s">
        <v>9229</v>
      </c>
      <c r="B3965" s="1">
        <v>45188</v>
      </c>
      <c r="C3965" t="s">
        <v>22</v>
      </c>
      <c r="D3965">
        <v>48</v>
      </c>
      <c r="E3965" t="s">
        <v>39</v>
      </c>
      <c r="F3965">
        <v>0</v>
      </c>
      <c r="G3965">
        <v>3</v>
      </c>
      <c r="H3965" t="s">
        <v>24</v>
      </c>
      <c r="I3965">
        <v>5897</v>
      </c>
      <c r="J3965">
        <v>0</v>
      </c>
      <c r="K3965">
        <v>23</v>
      </c>
      <c r="M3965" t="s">
        <v>23</v>
      </c>
      <c r="N3965" t="s">
        <v>23</v>
      </c>
      <c r="O3965" t="s">
        <v>56</v>
      </c>
      <c r="P3965" t="s">
        <v>26</v>
      </c>
      <c r="Q3965" t="s">
        <v>27</v>
      </c>
      <c r="R3965" t="s">
        <v>425</v>
      </c>
      <c r="S3965" t="s">
        <v>9230</v>
      </c>
      <c r="T3965" t="s">
        <v>30</v>
      </c>
      <c r="U3965" t="s">
        <v>69</v>
      </c>
    </row>
    <row r="3966" spans="1:21">
      <c r="A3966" t="s">
        <v>9231</v>
      </c>
      <c r="B3966" s="1">
        <v>45863</v>
      </c>
      <c r="C3966" t="s">
        <v>22</v>
      </c>
      <c r="D3966">
        <v>39</v>
      </c>
      <c r="E3966" t="s">
        <v>23</v>
      </c>
      <c r="F3966">
        <v>0</v>
      </c>
      <c r="G3966">
        <v>3</v>
      </c>
      <c r="H3966" t="s">
        <v>24</v>
      </c>
      <c r="I3966">
        <v>5753</v>
      </c>
      <c r="J3966">
        <v>1</v>
      </c>
      <c r="K3966">
        <v>1</v>
      </c>
      <c r="L3966" t="s">
        <v>48</v>
      </c>
      <c r="M3966" t="s">
        <v>23</v>
      </c>
      <c r="N3966" t="s">
        <v>23</v>
      </c>
      <c r="O3966" t="s">
        <v>25</v>
      </c>
      <c r="P3966" t="s">
        <v>26</v>
      </c>
      <c r="Q3966" t="s">
        <v>27</v>
      </c>
      <c r="R3966" t="s">
        <v>9232</v>
      </c>
      <c r="S3966" t="s">
        <v>9233</v>
      </c>
      <c r="T3966" t="s">
        <v>30</v>
      </c>
      <c r="U3966" t="s">
        <v>106</v>
      </c>
    </row>
    <row r="3967" spans="1:21">
      <c r="A3967" t="s">
        <v>9234</v>
      </c>
      <c r="B3967" s="1">
        <v>45488</v>
      </c>
      <c r="C3967" t="s">
        <v>22</v>
      </c>
      <c r="D3967">
        <v>20</v>
      </c>
      <c r="E3967" t="s">
        <v>23</v>
      </c>
      <c r="F3967">
        <v>0</v>
      </c>
      <c r="G3967">
        <v>3</v>
      </c>
      <c r="H3967" t="s">
        <v>24</v>
      </c>
      <c r="I3967">
        <v>4800</v>
      </c>
      <c r="J3967">
        <v>1</v>
      </c>
      <c r="K3967">
        <v>13</v>
      </c>
      <c r="L3967" t="s">
        <v>97</v>
      </c>
      <c r="M3967" t="s">
        <v>23</v>
      </c>
      <c r="N3967" t="s">
        <v>23</v>
      </c>
      <c r="O3967" t="s">
        <v>56</v>
      </c>
      <c r="P3967" t="s">
        <v>202</v>
      </c>
      <c r="Q3967" t="s">
        <v>50</v>
      </c>
      <c r="R3967" t="s">
        <v>153</v>
      </c>
      <c r="S3967" t="s">
        <v>9235</v>
      </c>
      <c r="T3967" t="s">
        <v>64</v>
      </c>
      <c r="U3967" t="s">
        <v>234</v>
      </c>
    </row>
    <row r="3968" spans="1:21">
      <c r="A3968" t="s">
        <v>9236</v>
      </c>
      <c r="B3968" s="1">
        <v>45247</v>
      </c>
      <c r="C3968" t="s">
        <v>33</v>
      </c>
      <c r="D3968">
        <v>63</v>
      </c>
      <c r="E3968" t="s">
        <v>39</v>
      </c>
      <c r="F3968">
        <v>0</v>
      </c>
      <c r="G3968">
        <v>3</v>
      </c>
      <c r="H3968" t="s">
        <v>24</v>
      </c>
      <c r="I3968">
        <v>4321</v>
      </c>
      <c r="J3968">
        <v>0</v>
      </c>
      <c r="K3968">
        <v>21</v>
      </c>
      <c r="M3968" t="s">
        <v>23</v>
      </c>
      <c r="N3968" t="s">
        <v>23</v>
      </c>
      <c r="O3968" t="s">
        <v>25</v>
      </c>
      <c r="P3968" t="s">
        <v>26</v>
      </c>
      <c r="Q3968" t="s">
        <v>27</v>
      </c>
      <c r="R3968" t="s">
        <v>3177</v>
      </c>
      <c r="S3968" t="s">
        <v>9237</v>
      </c>
      <c r="T3968" t="s">
        <v>43</v>
      </c>
      <c r="U3968" t="s">
        <v>149</v>
      </c>
    </row>
    <row r="3969" spans="1:21">
      <c r="A3969" t="s">
        <v>9238</v>
      </c>
      <c r="B3969" s="1">
        <v>45514</v>
      </c>
      <c r="C3969" t="s">
        <v>33</v>
      </c>
      <c r="D3969">
        <v>33</v>
      </c>
      <c r="E3969" t="s">
        <v>39</v>
      </c>
      <c r="F3969">
        <v>1</v>
      </c>
      <c r="G3969">
        <v>3</v>
      </c>
      <c r="H3969" t="s">
        <v>24</v>
      </c>
      <c r="I3969">
        <v>4162</v>
      </c>
      <c r="J3969">
        <v>0</v>
      </c>
      <c r="K3969">
        <v>12</v>
      </c>
      <c r="M3969" t="s">
        <v>23</v>
      </c>
      <c r="N3969" t="s">
        <v>23</v>
      </c>
      <c r="O3969" t="s">
        <v>49</v>
      </c>
      <c r="P3969" t="s">
        <v>26</v>
      </c>
      <c r="Q3969" t="s">
        <v>27</v>
      </c>
      <c r="R3969" t="s">
        <v>2563</v>
      </c>
      <c r="S3969" t="s">
        <v>9239</v>
      </c>
      <c r="T3969" t="s">
        <v>59</v>
      </c>
      <c r="U3969" t="s">
        <v>241</v>
      </c>
    </row>
    <row r="3970" spans="1:21">
      <c r="A3970" t="s">
        <v>9240</v>
      </c>
      <c r="B3970" s="1">
        <v>44914</v>
      </c>
      <c r="C3970" t="s">
        <v>33</v>
      </c>
      <c r="D3970">
        <v>69</v>
      </c>
      <c r="E3970" t="s">
        <v>23</v>
      </c>
      <c r="F3970">
        <v>0</v>
      </c>
      <c r="G3970">
        <v>3</v>
      </c>
      <c r="H3970" t="s">
        <v>24</v>
      </c>
      <c r="I3970">
        <v>5247</v>
      </c>
      <c r="J3970">
        <v>1</v>
      </c>
      <c r="K3970">
        <v>32</v>
      </c>
      <c r="M3970" t="s">
        <v>23</v>
      </c>
      <c r="N3970" t="s">
        <v>23</v>
      </c>
      <c r="O3970" t="s">
        <v>25</v>
      </c>
      <c r="P3970" t="s">
        <v>26</v>
      </c>
      <c r="Q3970" t="s">
        <v>27</v>
      </c>
      <c r="R3970" t="s">
        <v>815</v>
      </c>
      <c r="S3970" t="s">
        <v>9241</v>
      </c>
      <c r="T3970" t="s">
        <v>30</v>
      </c>
      <c r="U3970" t="s">
        <v>69</v>
      </c>
    </row>
    <row r="3971" spans="1:21">
      <c r="A3971" t="s">
        <v>9242</v>
      </c>
      <c r="B3971" s="1">
        <v>45514</v>
      </c>
      <c r="C3971" t="s">
        <v>33</v>
      </c>
      <c r="D3971">
        <v>67</v>
      </c>
      <c r="E3971" t="s">
        <v>23</v>
      </c>
      <c r="F3971">
        <v>0</v>
      </c>
      <c r="G3971">
        <v>3</v>
      </c>
      <c r="H3971" t="s">
        <v>24</v>
      </c>
      <c r="I3971">
        <v>2709</v>
      </c>
      <c r="J3971">
        <v>1</v>
      </c>
      <c r="K3971">
        <v>12</v>
      </c>
      <c r="L3971" t="s">
        <v>97</v>
      </c>
      <c r="M3971" t="s">
        <v>23</v>
      </c>
      <c r="N3971" t="s">
        <v>23</v>
      </c>
      <c r="O3971" t="s">
        <v>25</v>
      </c>
      <c r="P3971" t="s">
        <v>26</v>
      </c>
      <c r="Q3971" t="s">
        <v>27</v>
      </c>
      <c r="R3971" t="s">
        <v>1661</v>
      </c>
      <c r="S3971" t="s">
        <v>9243</v>
      </c>
      <c r="T3971" t="s">
        <v>64</v>
      </c>
      <c r="U3971" t="s">
        <v>73</v>
      </c>
    </row>
    <row r="3972" spans="1:21">
      <c r="A3972" t="s">
        <v>9244</v>
      </c>
      <c r="B3972" s="1">
        <v>45831</v>
      </c>
      <c r="C3972" t="s">
        <v>22</v>
      </c>
      <c r="D3972">
        <v>76</v>
      </c>
      <c r="E3972" t="s">
        <v>39</v>
      </c>
      <c r="F3972">
        <v>0</v>
      </c>
      <c r="G3972">
        <v>3</v>
      </c>
      <c r="H3972" t="s">
        <v>24</v>
      </c>
      <c r="I3972">
        <v>4486</v>
      </c>
      <c r="J3972">
        <v>0</v>
      </c>
      <c r="K3972">
        <v>2</v>
      </c>
      <c r="L3972" t="s">
        <v>48</v>
      </c>
      <c r="M3972" t="s">
        <v>23</v>
      </c>
      <c r="N3972" t="s">
        <v>23</v>
      </c>
      <c r="O3972" t="s">
        <v>25</v>
      </c>
      <c r="P3972" t="s">
        <v>26</v>
      </c>
      <c r="Q3972" t="s">
        <v>50</v>
      </c>
      <c r="R3972" t="s">
        <v>407</v>
      </c>
      <c r="S3972" t="s">
        <v>9245</v>
      </c>
      <c r="T3972" t="s">
        <v>43</v>
      </c>
      <c r="U3972" t="s">
        <v>1397</v>
      </c>
    </row>
    <row r="3973" spans="1:21">
      <c r="A3973" t="s">
        <v>9246</v>
      </c>
      <c r="B3973" s="1">
        <v>45861</v>
      </c>
      <c r="C3973" t="s">
        <v>33</v>
      </c>
      <c r="D3973">
        <v>80</v>
      </c>
      <c r="E3973" t="s">
        <v>23</v>
      </c>
      <c r="F3973">
        <v>0</v>
      </c>
      <c r="G3973">
        <v>3</v>
      </c>
      <c r="H3973" t="s">
        <v>24</v>
      </c>
      <c r="I3973">
        <v>3817</v>
      </c>
      <c r="J3973">
        <v>1</v>
      </c>
      <c r="K3973">
        <v>1</v>
      </c>
      <c r="L3973" t="s">
        <v>48</v>
      </c>
      <c r="M3973" t="s">
        <v>23</v>
      </c>
      <c r="N3973" t="s">
        <v>39</v>
      </c>
      <c r="P3973" t="s">
        <v>26</v>
      </c>
      <c r="Q3973" t="s">
        <v>50</v>
      </c>
      <c r="R3973" t="s">
        <v>5022</v>
      </c>
      <c r="S3973" t="s">
        <v>9247</v>
      </c>
      <c r="T3973" t="s">
        <v>36</v>
      </c>
      <c r="U3973" t="s">
        <v>46</v>
      </c>
    </row>
    <row r="3974" spans="1:21">
      <c r="A3974" t="s">
        <v>9248</v>
      </c>
      <c r="B3974" s="1">
        <v>45707</v>
      </c>
      <c r="C3974" t="s">
        <v>22</v>
      </c>
      <c r="D3974">
        <v>69</v>
      </c>
      <c r="E3974" t="s">
        <v>23</v>
      </c>
      <c r="F3974">
        <v>0</v>
      </c>
      <c r="G3974">
        <v>3</v>
      </c>
      <c r="H3974" t="s">
        <v>24</v>
      </c>
      <c r="I3974">
        <v>5750</v>
      </c>
      <c r="J3974">
        <v>0</v>
      </c>
      <c r="K3974">
        <v>6</v>
      </c>
      <c r="L3974" t="s">
        <v>48</v>
      </c>
      <c r="M3974" t="s">
        <v>23</v>
      </c>
      <c r="N3974" t="s">
        <v>23</v>
      </c>
      <c r="O3974" t="s">
        <v>25</v>
      </c>
      <c r="P3974" t="s">
        <v>26</v>
      </c>
      <c r="Q3974" t="s">
        <v>27</v>
      </c>
      <c r="R3974" t="s">
        <v>3228</v>
      </c>
      <c r="S3974" t="s">
        <v>9249</v>
      </c>
      <c r="T3974" t="s">
        <v>30</v>
      </c>
      <c r="U3974" t="s">
        <v>69</v>
      </c>
    </row>
    <row r="3975" spans="1:21">
      <c r="A3975" t="s">
        <v>9250</v>
      </c>
      <c r="B3975" s="1">
        <v>45855</v>
      </c>
      <c r="C3975" t="s">
        <v>22</v>
      </c>
      <c r="D3975">
        <v>41</v>
      </c>
      <c r="E3975" t="s">
        <v>23</v>
      </c>
      <c r="F3975">
        <v>0</v>
      </c>
      <c r="G3975">
        <v>3</v>
      </c>
      <c r="H3975" t="s">
        <v>24</v>
      </c>
      <c r="I3975">
        <v>4094</v>
      </c>
      <c r="J3975">
        <v>1</v>
      </c>
      <c r="K3975">
        <v>1</v>
      </c>
      <c r="L3975" t="s">
        <v>48</v>
      </c>
      <c r="M3975" t="s">
        <v>23</v>
      </c>
      <c r="N3975" t="s">
        <v>23</v>
      </c>
      <c r="O3975" t="s">
        <v>25</v>
      </c>
      <c r="P3975" t="s">
        <v>26</v>
      </c>
      <c r="Q3975" t="s">
        <v>27</v>
      </c>
      <c r="R3975" t="s">
        <v>206</v>
      </c>
      <c r="S3975" t="s">
        <v>803</v>
      </c>
      <c r="T3975" t="s">
        <v>43</v>
      </c>
      <c r="U3975" t="s">
        <v>44</v>
      </c>
    </row>
    <row r="3976" spans="1:21">
      <c r="A3976" t="s">
        <v>9251</v>
      </c>
      <c r="B3976" s="1">
        <v>45784</v>
      </c>
      <c r="C3976" t="s">
        <v>22</v>
      </c>
      <c r="D3976">
        <v>26</v>
      </c>
      <c r="E3976" t="s">
        <v>39</v>
      </c>
      <c r="F3976">
        <v>0</v>
      </c>
      <c r="G3976">
        <v>3</v>
      </c>
      <c r="H3976" t="s">
        <v>24</v>
      </c>
      <c r="I3976">
        <v>2450</v>
      </c>
      <c r="J3976">
        <v>0</v>
      </c>
      <c r="K3976">
        <v>3</v>
      </c>
      <c r="M3976" t="s">
        <v>23</v>
      </c>
      <c r="N3976" t="s">
        <v>23</v>
      </c>
      <c r="O3976" t="s">
        <v>49</v>
      </c>
      <c r="P3976" t="s">
        <v>26</v>
      </c>
      <c r="Q3976" t="s">
        <v>27</v>
      </c>
      <c r="R3976" t="s">
        <v>1222</v>
      </c>
      <c r="S3976" t="s">
        <v>9252</v>
      </c>
      <c r="T3976" t="s">
        <v>43</v>
      </c>
      <c r="U3976" t="s">
        <v>44</v>
      </c>
    </row>
    <row r="3977" spans="1:21">
      <c r="A3977" t="s">
        <v>9253</v>
      </c>
      <c r="B3977" s="1">
        <v>45820</v>
      </c>
      <c r="C3977" t="s">
        <v>22</v>
      </c>
      <c r="D3977">
        <v>42</v>
      </c>
      <c r="E3977" t="s">
        <v>39</v>
      </c>
      <c r="F3977">
        <v>0</v>
      </c>
      <c r="G3977">
        <v>3</v>
      </c>
      <c r="H3977" t="s">
        <v>24</v>
      </c>
      <c r="I3977">
        <v>3051</v>
      </c>
      <c r="J3977">
        <v>0</v>
      </c>
      <c r="K3977">
        <v>2</v>
      </c>
      <c r="M3977" t="s">
        <v>23</v>
      </c>
      <c r="N3977" t="s">
        <v>23</v>
      </c>
      <c r="O3977" t="s">
        <v>25</v>
      </c>
      <c r="P3977" t="s">
        <v>26</v>
      </c>
      <c r="Q3977" t="s">
        <v>27</v>
      </c>
      <c r="R3977" t="s">
        <v>1065</v>
      </c>
      <c r="S3977" t="s">
        <v>9254</v>
      </c>
      <c r="T3977" t="s">
        <v>30</v>
      </c>
      <c r="U3977" t="s">
        <v>69</v>
      </c>
    </row>
    <row r="3978" spans="1:21">
      <c r="A3978" t="s">
        <v>9255</v>
      </c>
      <c r="B3978" s="1">
        <v>45787</v>
      </c>
      <c r="C3978" t="s">
        <v>33</v>
      </c>
      <c r="D3978">
        <v>32</v>
      </c>
      <c r="E3978" t="s">
        <v>39</v>
      </c>
      <c r="F3978">
        <v>0</v>
      </c>
      <c r="G3978">
        <v>3</v>
      </c>
      <c r="H3978" t="s">
        <v>24</v>
      </c>
      <c r="I3978">
        <v>2054</v>
      </c>
      <c r="J3978">
        <v>0</v>
      </c>
      <c r="K3978">
        <v>3</v>
      </c>
      <c r="M3978" t="s">
        <v>23</v>
      </c>
      <c r="N3978" t="s">
        <v>23</v>
      </c>
      <c r="O3978" t="s">
        <v>25</v>
      </c>
      <c r="P3978" t="s">
        <v>26</v>
      </c>
      <c r="Q3978" t="s">
        <v>27</v>
      </c>
      <c r="R3978" t="s">
        <v>838</v>
      </c>
      <c r="S3978" t="s">
        <v>9256</v>
      </c>
      <c r="T3978" t="s">
        <v>43</v>
      </c>
      <c r="U3978" t="s">
        <v>44</v>
      </c>
    </row>
    <row r="3979" spans="1:21">
      <c r="A3979" t="s">
        <v>9257</v>
      </c>
      <c r="B3979" s="1">
        <v>45737</v>
      </c>
      <c r="C3979" t="s">
        <v>33</v>
      </c>
      <c r="D3979">
        <v>26</v>
      </c>
      <c r="E3979" t="s">
        <v>39</v>
      </c>
      <c r="F3979">
        <v>0</v>
      </c>
      <c r="G3979">
        <v>3</v>
      </c>
      <c r="H3979" t="s">
        <v>24</v>
      </c>
      <c r="I3979">
        <v>3937</v>
      </c>
      <c r="J3979">
        <v>0</v>
      </c>
      <c r="K3979">
        <v>5</v>
      </c>
      <c r="L3979" t="s">
        <v>48</v>
      </c>
      <c r="M3979" t="s">
        <v>23</v>
      </c>
      <c r="N3979" t="s">
        <v>23</v>
      </c>
      <c r="O3979" t="s">
        <v>25</v>
      </c>
      <c r="P3979" t="s">
        <v>26</v>
      </c>
      <c r="Q3979" t="s">
        <v>27</v>
      </c>
      <c r="R3979" t="s">
        <v>877</v>
      </c>
      <c r="S3979" t="s">
        <v>9258</v>
      </c>
      <c r="T3979" t="s">
        <v>30</v>
      </c>
      <c r="U3979" t="s">
        <v>69</v>
      </c>
    </row>
    <row r="3980" spans="1:21">
      <c r="A3980" t="s">
        <v>9259</v>
      </c>
      <c r="B3980" s="1">
        <v>44758</v>
      </c>
      <c r="C3980" t="s">
        <v>33</v>
      </c>
      <c r="D3980">
        <v>62</v>
      </c>
      <c r="E3980" t="s">
        <v>23</v>
      </c>
      <c r="F3980">
        <v>0</v>
      </c>
      <c r="G3980">
        <v>3</v>
      </c>
      <c r="H3980" t="s">
        <v>24</v>
      </c>
      <c r="I3980">
        <v>3982</v>
      </c>
      <c r="J3980">
        <v>0</v>
      </c>
      <c r="K3980">
        <v>37</v>
      </c>
      <c r="M3980" t="s">
        <v>23</v>
      </c>
      <c r="N3980" t="s">
        <v>23</v>
      </c>
      <c r="O3980" t="s">
        <v>25</v>
      </c>
      <c r="P3980" t="s">
        <v>26</v>
      </c>
      <c r="Q3980" t="s">
        <v>50</v>
      </c>
      <c r="R3980" t="s">
        <v>1560</v>
      </c>
      <c r="S3980" t="s">
        <v>9260</v>
      </c>
      <c r="T3980" t="s">
        <v>30</v>
      </c>
      <c r="U3980" t="s">
        <v>103</v>
      </c>
    </row>
    <row r="3981" spans="1:21">
      <c r="A3981" t="s">
        <v>9261</v>
      </c>
      <c r="B3981" s="1">
        <v>45516</v>
      </c>
      <c r="C3981" t="s">
        <v>33</v>
      </c>
      <c r="D3981">
        <v>57</v>
      </c>
      <c r="E3981" t="s">
        <v>39</v>
      </c>
      <c r="F3981">
        <v>0</v>
      </c>
      <c r="G3981">
        <v>3</v>
      </c>
      <c r="H3981" t="s">
        <v>24</v>
      </c>
      <c r="I3981">
        <v>5671</v>
      </c>
      <c r="J3981">
        <v>0</v>
      </c>
      <c r="K3981">
        <v>12</v>
      </c>
      <c r="L3981" t="s">
        <v>97</v>
      </c>
      <c r="M3981" t="s">
        <v>23</v>
      </c>
      <c r="N3981" t="s">
        <v>23</v>
      </c>
      <c r="O3981" t="s">
        <v>25</v>
      </c>
      <c r="P3981" t="s">
        <v>26</v>
      </c>
      <c r="Q3981" t="s">
        <v>27</v>
      </c>
      <c r="R3981" t="s">
        <v>601</v>
      </c>
      <c r="S3981" t="s">
        <v>9262</v>
      </c>
      <c r="T3981" t="s">
        <v>36</v>
      </c>
      <c r="U3981" t="s">
        <v>46</v>
      </c>
    </row>
    <row r="3982" spans="1:21">
      <c r="A3982" t="s">
        <v>9263</v>
      </c>
      <c r="B3982" s="1">
        <v>45854</v>
      </c>
      <c r="C3982" t="s">
        <v>22</v>
      </c>
      <c r="D3982">
        <v>41</v>
      </c>
      <c r="E3982" t="s">
        <v>39</v>
      </c>
      <c r="F3982">
        <v>0</v>
      </c>
      <c r="G3982">
        <v>3</v>
      </c>
      <c r="H3982" t="s">
        <v>24</v>
      </c>
      <c r="I3982">
        <v>5284</v>
      </c>
      <c r="J3982">
        <v>0</v>
      </c>
      <c r="K3982">
        <v>1</v>
      </c>
      <c r="M3982" t="s">
        <v>23</v>
      </c>
      <c r="N3982" t="s">
        <v>23</v>
      </c>
      <c r="O3982" t="s">
        <v>25</v>
      </c>
      <c r="P3982" t="s">
        <v>26</v>
      </c>
      <c r="Q3982" t="s">
        <v>27</v>
      </c>
      <c r="R3982" t="s">
        <v>2278</v>
      </c>
      <c r="S3982" t="s">
        <v>9264</v>
      </c>
      <c r="T3982" t="s">
        <v>30</v>
      </c>
      <c r="U3982" t="s">
        <v>69</v>
      </c>
    </row>
    <row r="3983" spans="1:21">
      <c r="A3983" t="s">
        <v>9265</v>
      </c>
      <c r="B3983" s="1">
        <v>44384</v>
      </c>
      <c r="C3983" t="s">
        <v>33</v>
      </c>
      <c r="D3983">
        <v>35</v>
      </c>
      <c r="E3983" t="s">
        <v>23</v>
      </c>
      <c r="F3983">
        <v>0</v>
      </c>
      <c r="G3983">
        <v>3</v>
      </c>
      <c r="H3983" t="s">
        <v>24</v>
      </c>
      <c r="I3983">
        <v>4235</v>
      </c>
      <c r="J3983">
        <v>1</v>
      </c>
      <c r="K3983">
        <v>49</v>
      </c>
      <c r="M3983" t="s">
        <v>23</v>
      </c>
      <c r="N3983" t="s">
        <v>23</v>
      </c>
      <c r="O3983" t="s">
        <v>25</v>
      </c>
      <c r="P3983" t="s">
        <v>202</v>
      </c>
      <c r="Q3983" t="s">
        <v>84</v>
      </c>
      <c r="R3983" t="s">
        <v>4933</v>
      </c>
      <c r="S3983" t="s">
        <v>9266</v>
      </c>
      <c r="T3983" t="s">
        <v>43</v>
      </c>
      <c r="U3983" t="s">
        <v>1397</v>
      </c>
    </row>
    <row r="3984" spans="1:21">
      <c r="A3984" t="s">
        <v>9267</v>
      </c>
      <c r="B3984" s="1">
        <v>45849</v>
      </c>
      <c r="C3984" t="s">
        <v>33</v>
      </c>
      <c r="D3984">
        <v>25</v>
      </c>
      <c r="E3984" t="s">
        <v>39</v>
      </c>
      <c r="F3984">
        <v>0</v>
      </c>
      <c r="G3984">
        <v>3</v>
      </c>
      <c r="H3984" t="s">
        <v>24</v>
      </c>
      <c r="I3984">
        <v>3056</v>
      </c>
      <c r="J3984">
        <v>0</v>
      </c>
      <c r="K3984">
        <v>1</v>
      </c>
      <c r="L3984" t="s">
        <v>48</v>
      </c>
      <c r="M3984" t="s">
        <v>23</v>
      </c>
      <c r="N3984" t="s">
        <v>23</v>
      </c>
      <c r="O3984" t="s">
        <v>25</v>
      </c>
      <c r="P3984" t="s">
        <v>26</v>
      </c>
      <c r="Q3984" t="s">
        <v>84</v>
      </c>
      <c r="R3984" t="s">
        <v>832</v>
      </c>
      <c r="S3984" t="s">
        <v>9268</v>
      </c>
      <c r="T3984" t="s">
        <v>59</v>
      </c>
      <c r="U3984" t="s">
        <v>140</v>
      </c>
    </row>
    <row r="3985" spans="1:21">
      <c r="A3985" t="s">
        <v>9269</v>
      </c>
      <c r="B3985" s="1">
        <v>45834</v>
      </c>
      <c r="C3985" t="s">
        <v>22</v>
      </c>
      <c r="D3985">
        <v>21</v>
      </c>
      <c r="E3985" t="s">
        <v>39</v>
      </c>
      <c r="F3985">
        <v>0</v>
      </c>
      <c r="G3985">
        <v>3</v>
      </c>
      <c r="H3985" t="s">
        <v>24</v>
      </c>
      <c r="I3985">
        <v>5775</v>
      </c>
      <c r="J3985">
        <v>0</v>
      </c>
      <c r="K3985">
        <v>2</v>
      </c>
      <c r="L3985" t="s">
        <v>48</v>
      </c>
      <c r="M3985" t="s">
        <v>39</v>
      </c>
      <c r="N3985" t="s">
        <v>23</v>
      </c>
      <c r="O3985" t="s">
        <v>49</v>
      </c>
      <c r="P3985" t="s">
        <v>26</v>
      </c>
      <c r="Q3985" t="s">
        <v>27</v>
      </c>
      <c r="R3985" t="s">
        <v>3629</v>
      </c>
      <c r="S3985" t="s">
        <v>215</v>
      </c>
      <c r="T3985" t="s">
        <v>64</v>
      </c>
      <c r="U3985" t="s">
        <v>254</v>
      </c>
    </row>
    <row r="3986" spans="1:21">
      <c r="A3986" t="s">
        <v>9270</v>
      </c>
      <c r="B3986" s="1">
        <v>45762</v>
      </c>
      <c r="C3986" t="s">
        <v>33</v>
      </c>
      <c r="D3986">
        <v>42</v>
      </c>
      <c r="E3986" t="s">
        <v>39</v>
      </c>
      <c r="F3986">
        <v>0</v>
      </c>
      <c r="G3986">
        <v>3</v>
      </c>
      <c r="H3986" t="s">
        <v>24</v>
      </c>
      <c r="I3986">
        <v>4930</v>
      </c>
      <c r="J3986">
        <v>0</v>
      </c>
      <c r="K3986">
        <v>4</v>
      </c>
      <c r="M3986" t="s">
        <v>23</v>
      </c>
      <c r="N3986" t="s">
        <v>23</v>
      </c>
      <c r="O3986" t="s">
        <v>49</v>
      </c>
      <c r="P3986" t="s">
        <v>26</v>
      </c>
      <c r="Q3986" t="s">
        <v>50</v>
      </c>
      <c r="R3986" t="s">
        <v>4676</v>
      </c>
      <c r="S3986" t="s">
        <v>9271</v>
      </c>
      <c r="T3986" t="s">
        <v>43</v>
      </c>
      <c r="U3986" t="s">
        <v>44</v>
      </c>
    </row>
    <row r="3987" spans="1:21">
      <c r="A3987" t="s">
        <v>9272</v>
      </c>
      <c r="B3987" s="1">
        <v>45853</v>
      </c>
      <c r="C3987" t="s">
        <v>33</v>
      </c>
      <c r="D3987">
        <v>54</v>
      </c>
      <c r="E3987" t="s">
        <v>39</v>
      </c>
      <c r="F3987">
        <v>0</v>
      </c>
      <c r="G3987">
        <v>3</v>
      </c>
      <c r="H3987" t="s">
        <v>24</v>
      </c>
      <c r="I3987">
        <v>5527</v>
      </c>
      <c r="J3987">
        <v>0</v>
      </c>
      <c r="K3987">
        <v>1</v>
      </c>
      <c r="L3987" t="s">
        <v>48</v>
      </c>
      <c r="M3987" t="s">
        <v>23</v>
      </c>
      <c r="N3987" t="s">
        <v>39</v>
      </c>
      <c r="P3987" t="s">
        <v>26</v>
      </c>
      <c r="Q3987" t="s">
        <v>50</v>
      </c>
      <c r="R3987" t="s">
        <v>5935</v>
      </c>
      <c r="S3987" t="s">
        <v>9273</v>
      </c>
      <c r="T3987" t="s">
        <v>64</v>
      </c>
      <c r="U3987" t="s">
        <v>254</v>
      </c>
    </row>
    <row r="3988" spans="1:21">
      <c r="A3988" t="s">
        <v>9274</v>
      </c>
      <c r="B3988" s="1">
        <v>45575</v>
      </c>
      <c r="C3988" t="s">
        <v>33</v>
      </c>
      <c r="D3988">
        <v>34</v>
      </c>
      <c r="E3988" t="s">
        <v>39</v>
      </c>
      <c r="F3988">
        <v>0</v>
      </c>
      <c r="G3988">
        <v>3</v>
      </c>
      <c r="H3988" t="s">
        <v>24</v>
      </c>
      <c r="I3988">
        <v>3074</v>
      </c>
      <c r="J3988">
        <v>0</v>
      </c>
      <c r="K3988">
        <v>10</v>
      </c>
      <c r="M3988" t="s">
        <v>23</v>
      </c>
      <c r="N3988" t="s">
        <v>23</v>
      </c>
      <c r="O3988" t="s">
        <v>25</v>
      </c>
      <c r="P3988" t="s">
        <v>26</v>
      </c>
      <c r="Q3988" t="s">
        <v>27</v>
      </c>
      <c r="R3988" t="s">
        <v>1120</v>
      </c>
      <c r="S3988" t="s">
        <v>9275</v>
      </c>
      <c r="T3988" t="s">
        <v>30</v>
      </c>
      <c r="U3988" t="s">
        <v>106</v>
      </c>
    </row>
    <row r="3989" spans="1:21">
      <c r="A3989" t="s">
        <v>9276</v>
      </c>
      <c r="B3989" s="1">
        <v>45603</v>
      </c>
      <c r="C3989" t="s">
        <v>22</v>
      </c>
      <c r="D3989">
        <v>39</v>
      </c>
      <c r="E3989" t="s">
        <v>39</v>
      </c>
      <c r="F3989">
        <v>0</v>
      </c>
      <c r="G3989">
        <v>3</v>
      </c>
      <c r="H3989" t="s">
        <v>24</v>
      </c>
      <c r="I3989">
        <v>3890</v>
      </c>
      <c r="J3989">
        <v>0</v>
      </c>
      <c r="K3989">
        <v>9</v>
      </c>
      <c r="M3989" t="s">
        <v>23</v>
      </c>
      <c r="N3989" t="s">
        <v>23</v>
      </c>
      <c r="O3989" t="s">
        <v>25</v>
      </c>
      <c r="P3989" t="s">
        <v>26</v>
      </c>
      <c r="Q3989" t="s">
        <v>27</v>
      </c>
      <c r="R3989" t="s">
        <v>2740</v>
      </c>
      <c r="S3989" t="s">
        <v>9277</v>
      </c>
      <c r="T3989" t="s">
        <v>30</v>
      </c>
      <c r="U3989" t="s">
        <v>106</v>
      </c>
    </row>
    <row r="3990" spans="1:21">
      <c r="A3990" t="s">
        <v>9278</v>
      </c>
      <c r="B3990" s="1">
        <v>44302</v>
      </c>
      <c r="C3990" t="s">
        <v>22</v>
      </c>
      <c r="D3990">
        <v>63</v>
      </c>
      <c r="E3990" t="s">
        <v>23</v>
      </c>
      <c r="F3990">
        <v>0</v>
      </c>
      <c r="G3990">
        <v>3</v>
      </c>
      <c r="H3990" t="s">
        <v>24</v>
      </c>
      <c r="I3990">
        <v>4751</v>
      </c>
      <c r="J3990">
        <v>1</v>
      </c>
      <c r="K3990">
        <v>52</v>
      </c>
      <c r="M3990" t="s">
        <v>23</v>
      </c>
      <c r="N3990" t="s">
        <v>23</v>
      </c>
      <c r="O3990" t="s">
        <v>25</v>
      </c>
      <c r="P3990" t="s">
        <v>164</v>
      </c>
      <c r="Q3990" t="s">
        <v>27</v>
      </c>
      <c r="R3990" t="s">
        <v>2799</v>
      </c>
      <c r="S3990" t="s">
        <v>9279</v>
      </c>
      <c r="T3990" t="s">
        <v>30</v>
      </c>
      <c r="U3990" t="s">
        <v>69</v>
      </c>
    </row>
    <row r="3991" spans="1:21">
      <c r="A3991" t="s">
        <v>9280</v>
      </c>
      <c r="B3991" s="1">
        <v>44909</v>
      </c>
      <c r="C3991" t="s">
        <v>22</v>
      </c>
      <c r="D3991">
        <v>62</v>
      </c>
      <c r="E3991" t="s">
        <v>23</v>
      </c>
      <c r="F3991">
        <v>0</v>
      </c>
      <c r="G3991">
        <v>3</v>
      </c>
      <c r="H3991" t="s">
        <v>24</v>
      </c>
      <c r="I3991">
        <v>5949</v>
      </c>
      <c r="J3991">
        <v>1</v>
      </c>
      <c r="K3991">
        <v>32</v>
      </c>
      <c r="L3991" t="s">
        <v>40</v>
      </c>
      <c r="M3991" t="s">
        <v>23</v>
      </c>
      <c r="N3991" t="s">
        <v>23</v>
      </c>
      <c r="O3991" t="s">
        <v>25</v>
      </c>
      <c r="P3991" t="s">
        <v>26</v>
      </c>
      <c r="Q3991" t="s">
        <v>27</v>
      </c>
      <c r="R3991" t="s">
        <v>3316</v>
      </c>
      <c r="S3991" t="s">
        <v>9281</v>
      </c>
      <c r="T3991" t="s">
        <v>30</v>
      </c>
      <c r="U3991" t="s">
        <v>69</v>
      </c>
    </row>
    <row r="3992" spans="1:21">
      <c r="A3992" t="s">
        <v>9282</v>
      </c>
      <c r="B3992" s="1">
        <v>45848</v>
      </c>
      <c r="C3992" t="s">
        <v>22</v>
      </c>
      <c r="D3992">
        <v>60</v>
      </c>
      <c r="E3992" t="s">
        <v>39</v>
      </c>
      <c r="F3992">
        <v>0</v>
      </c>
      <c r="G3992">
        <v>3</v>
      </c>
      <c r="H3992" t="s">
        <v>24</v>
      </c>
      <c r="I3992">
        <v>5338</v>
      </c>
      <c r="J3992">
        <v>0</v>
      </c>
      <c r="K3992">
        <v>1</v>
      </c>
      <c r="M3992" t="s">
        <v>23</v>
      </c>
      <c r="N3992" t="s">
        <v>23</v>
      </c>
      <c r="O3992" t="s">
        <v>49</v>
      </c>
      <c r="P3992" t="s">
        <v>26</v>
      </c>
      <c r="Q3992" t="s">
        <v>50</v>
      </c>
      <c r="R3992" t="s">
        <v>3246</v>
      </c>
      <c r="S3992" t="s">
        <v>9283</v>
      </c>
      <c r="T3992" t="s">
        <v>64</v>
      </c>
      <c r="U3992" t="s">
        <v>145</v>
      </c>
    </row>
    <row r="3993" spans="1:21">
      <c r="A3993" t="s">
        <v>9284</v>
      </c>
      <c r="B3993" s="1">
        <v>45109</v>
      </c>
      <c r="C3993" t="s">
        <v>33</v>
      </c>
      <c r="D3993">
        <v>35</v>
      </c>
      <c r="E3993" t="s">
        <v>39</v>
      </c>
      <c r="F3993">
        <v>0</v>
      </c>
      <c r="G3993">
        <v>3</v>
      </c>
      <c r="H3993" t="s">
        <v>24</v>
      </c>
      <c r="I3993">
        <v>5932</v>
      </c>
      <c r="J3993">
        <v>0</v>
      </c>
      <c r="K3993">
        <v>25</v>
      </c>
      <c r="M3993" t="s">
        <v>23</v>
      </c>
      <c r="N3993" t="s">
        <v>23</v>
      </c>
      <c r="O3993" t="s">
        <v>25</v>
      </c>
      <c r="P3993" t="s">
        <v>26</v>
      </c>
      <c r="Q3993" t="s">
        <v>27</v>
      </c>
      <c r="R3993" t="s">
        <v>2275</v>
      </c>
      <c r="S3993" t="s">
        <v>9285</v>
      </c>
      <c r="T3993" t="s">
        <v>30</v>
      </c>
      <c r="U3993" t="s">
        <v>106</v>
      </c>
    </row>
    <row r="3994" spans="1:21">
      <c r="A3994" t="s">
        <v>9286</v>
      </c>
      <c r="B3994" s="1">
        <v>45209</v>
      </c>
      <c r="C3994" t="s">
        <v>22</v>
      </c>
      <c r="D3994">
        <v>22</v>
      </c>
      <c r="E3994" t="s">
        <v>39</v>
      </c>
      <c r="F3994">
        <v>0</v>
      </c>
      <c r="G3994">
        <v>3</v>
      </c>
      <c r="H3994" t="s">
        <v>24</v>
      </c>
      <c r="I3994">
        <v>5866</v>
      </c>
      <c r="J3994">
        <v>0</v>
      </c>
      <c r="K3994">
        <v>22</v>
      </c>
      <c r="M3994" t="s">
        <v>23</v>
      </c>
      <c r="N3994" t="s">
        <v>23</v>
      </c>
      <c r="O3994" t="s">
        <v>49</v>
      </c>
      <c r="P3994" t="s">
        <v>202</v>
      </c>
      <c r="Q3994" t="s">
        <v>50</v>
      </c>
      <c r="R3994" t="s">
        <v>2911</v>
      </c>
      <c r="S3994" t="s">
        <v>9287</v>
      </c>
      <c r="T3994" t="s">
        <v>30</v>
      </c>
      <c r="U3994" t="s">
        <v>69</v>
      </c>
    </row>
    <row r="3995" spans="1:21">
      <c r="A3995" t="s">
        <v>9288</v>
      </c>
      <c r="B3995" s="1">
        <v>45841</v>
      </c>
      <c r="C3995" t="s">
        <v>22</v>
      </c>
      <c r="D3995">
        <v>34</v>
      </c>
      <c r="E3995" t="s">
        <v>39</v>
      </c>
      <c r="F3995">
        <v>0</v>
      </c>
      <c r="G3995">
        <v>3</v>
      </c>
      <c r="H3995" t="s">
        <v>24</v>
      </c>
      <c r="I3995">
        <v>4424</v>
      </c>
      <c r="J3995">
        <v>0</v>
      </c>
      <c r="K3995">
        <v>1</v>
      </c>
      <c r="M3995" t="s">
        <v>23</v>
      </c>
      <c r="N3995" t="s">
        <v>23</v>
      </c>
      <c r="O3995" t="s">
        <v>25</v>
      </c>
      <c r="P3995" t="s">
        <v>26</v>
      </c>
      <c r="Q3995" t="s">
        <v>27</v>
      </c>
      <c r="R3995" t="s">
        <v>2740</v>
      </c>
      <c r="S3995" t="s">
        <v>9289</v>
      </c>
      <c r="T3995" t="s">
        <v>30</v>
      </c>
      <c r="U3995" t="s">
        <v>69</v>
      </c>
    </row>
    <row r="3996" spans="1:21">
      <c r="A3996" t="s">
        <v>9290</v>
      </c>
      <c r="B3996" s="1">
        <v>45857</v>
      </c>
      <c r="C3996" t="s">
        <v>22</v>
      </c>
      <c r="D3996">
        <v>78</v>
      </c>
      <c r="E3996" t="s">
        <v>39</v>
      </c>
      <c r="F3996">
        <v>0</v>
      </c>
      <c r="G3996">
        <v>3</v>
      </c>
      <c r="H3996" t="s">
        <v>24</v>
      </c>
      <c r="I3996">
        <v>5433</v>
      </c>
      <c r="J3996">
        <v>0</v>
      </c>
      <c r="K3996">
        <v>1</v>
      </c>
      <c r="M3996" t="s">
        <v>39</v>
      </c>
      <c r="N3996" t="s">
        <v>23</v>
      </c>
      <c r="O3996" t="s">
        <v>49</v>
      </c>
      <c r="P3996" t="s">
        <v>26</v>
      </c>
      <c r="Q3996" t="s">
        <v>27</v>
      </c>
      <c r="R3996" t="s">
        <v>1025</v>
      </c>
      <c r="S3996" t="s">
        <v>3756</v>
      </c>
      <c r="T3996" t="s">
        <v>30</v>
      </c>
      <c r="U3996" t="s">
        <v>106</v>
      </c>
    </row>
    <row r="3997" spans="1:21">
      <c r="A3997" t="s">
        <v>9291</v>
      </c>
      <c r="B3997" s="1">
        <v>44879</v>
      </c>
      <c r="C3997" t="s">
        <v>22</v>
      </c>
      <c r="D3997">
        <v>72</v>
      </c>
      <c r="E3997" t="s">
        <v>23</v>
      </c>
      <c r="F3997">
        <v>0</v>
      </c>
      <c r="G3997">
        <v>3</v>
      </c>
      <c r="H3997" t="s">
        <v>24</v>
      </c>
      <c r="I3997">
        <v>4333</v>
      </c>
      <c r="J3997">
        <v>1</v>
      </c>
      <c r="K3997">
        <v>33</v>
      </c>
      <c r="M3997" t="s">
        <v>23</v>
      </c>
      <c r="N3997" t="s">
        <v>23</v>
      </c>
      <c r="O3997" t="s">
        <v>25</v>
      </c>
      <c r="P3997" t="s">
        <v>26</v>
      </c>
      <c r="Q3997" t="s">
        <v>27</v>
      </c>
      <c r="R3997" t="s">
        <v>1157</v>
      </c>
      <c r="S3997" t="s">
        <v>9292</v>
      </c>
      <c r="T3997" t="s">
        <v>43</v>
      </c>
      <c r="U3997" t="s">
        <v>1397</v>
      </c>
    </row>
    <row r="3998" spans="1:21">
      <c r="A3998" t="s">
        <v>9293</v>
      </c>
      <c r="B3998" s="1">
        <v>45852</v>
      </c>
      <c r="C3998" t="s">
        <v>22</v>
      </c>
      <c r="D3998">
        <v>75</v>
      </c>
      <c r="E3998" t="s">
        <v>39</v>
      </c>
      <c r="F3998">
        <v>0</v>
      </c>
      <c r="G3998">
        <v>3</v>
      </c>
      <c r="H3998" t="s">
        <v>24</v>
      </c>
      <c r="I3998">
        <v>4972</v>
      </c>
      <c r="J3998">
        <v>0</v>
      </c>
      <c r="K3998">
        <v>1</v>
      </c>
      <c r="L3998" t="s">
        <v>48</v>
      </c>
      <c r="M3998" t="s">
        <v>39</v>
      </c>
      <c r="N3998" t="s">
        <v>23</v>
      </c>
      <c r="O3998" t="s">
        <v>49</v>
      </c>
      <c r="P3998" t="s">
        <v>26</v>
      </c>
      <c r="Q3998" t="s">
        <v>27</v>
      </c>
      <c r="R3998" t="s">
        <v>9294</v>
      </c>
      <c r="S3998" t="s">
        <v>9294</v>
      </c>
      <c r="T3998" t="s">
        <v>43</v>
      </c>
      <c r="U3998" t="s">
        <v>1397</v>
      </c>
    </row>
    <row r="3999" spans="1:21">
      <c r="A3999" t="s">
        <v>9295</v>
      </c>
      <c r="B3999" s="1">
        <v>45840</v>
      </c>
      <c r="C3999" t="s">
        <v>22</v>
      </c>
      <c r="D3999">
        <v>67</v>
      </c>
      <c r="E3999" t="s">
        <v>23</v>
      </c>
      <c r="F3999">
        <v>0</v>
      </c>
      <c r="G3999">
        <v>3</v>
      </c>
      <c r="H3999" t="s">
        <v>24</v>
      </c>
      <c r="I3999">
        <v>5429</v>
      </c>
      <c r="J3999">
        <v>1</v>
      </c>
      <c r="K3999">
        <v>1</v>
      </c>
      <c r="M3999" t="s">
        <v>23</v>
      </c>
      <c r="N3999" t="s">
        <v>23</v>
      </c>
      <c r="O3999" t="s">
        <v>25</v>
      </c>
      <c r="P3999" t="s">
        <v>26</v>
      </c>
      <c r="Q3999" t="s">
        <v>27</v>
      </c>
      <c r="R3999" t="s">
        <v>838</v>
      </c>
      <c r="S3999" t="s">
        <v>9296</v>
      </c>
      <c r="T3999" t="s">
        <v>30</v>
      </c>
      <c r="U3999" t="s">
        <v>69</v>
      </c>
    </row>
    <row r="4000" spans="1:21">
      <c r="A4000" t="s">
        <v>9297</v>
      </c>
      <c r="B4000" s="1">
        <v>44755</v>
      </c>
      <c r="C4000" t="s">
        <v>33</v>
      </c>
      <c r="D4000">
        <v>78</v>
      </c>
      <c r="E4000" t="s">
        <v>39</v>
      </c>
      <c r="F4000">
        <v>0</v>
      </c>
      <c r="G4000">
        <v>3</v>
      </c>
      <c r="H4000" t="s">
        <v>24</v>
      </c>
      <c r="I4000">
        <v>5859</v>
      </c>
      <c r="J4000">
        <v>0</v>
      </c>
      <c r="K4000">
        <v>37</v>
      </c>
      <c r="L4000" t="s">
        <v>40</v>
      </c>
      <c r="M4000" t="s">
        <v>23</v>
      </c>
      <c r="N4000" t="s">
        <v>23</v>
      </c>
      <c r="O4000" t="s">
        <v>25</v>
      </c>
      <c r="P4000" t="s">
        <v>26</v>
      </c>
      <c r="Q4000" t="s">
        <v>27</v>
      </c>
      <c r="R4000" t="s">
        <v>5542</v>
      </c>
      <c r="S4000" t="s">
        <v>9298</v>
      </c>
      <c r="T4000" t="s">
        <v>43</v>
      </c>
      <c r="U4000" t="s">
        <v>44</v>
      </c>
    </row>
    <row r="4001" spans="1:21">
      <c r="A4001" t="s">
        <v>9299</v>
      </c>
      <c r="B4001" s="1">
        <v>44659</v>
      </c>
      <c r="C4001" t="s">
        <v>33</v>
      </c>
      <c r="D4001">
        <v>66</v>
      </c>
      <c r="E4001" t="s">
        <v>23</v>
      </c>
      <c r="F4001">
        <v>0</v>
      </c>
      <c r="G4001">
        <v>3</v>
      </c>
      <c r="H4001" t="s">
        <v>24</v>
      </c>
      <c r="I4001">
        <v>2296</v>
      </c>
      <c r="J4001">
        <v>1</v>
      </c>
      <c r="K4001">
        <v>40</v>
      </c>
      <c r="M4001" t="s">
        <v>39</v>
      </c>
      <c r="N4001" t="s">
        <v>23</v>
      </c>
      <c r="O4001" t="s">
        <v>56</v>
      </c>
      <c r="P4001" t="s">
        <v>26</v>
      </c>
      <c r="Q4001" t="s">
        <v>27</v>
      </c>
      <c r="R4001" t="s">
        <v>143</v>
      </c>
      <c r="S4001" t="s">
        <v>9300</v>
      </c>
      <c r="T4001" t="s">
        <v>30</v>
      </c>
      <c r="U4001" t="s">
        <v>103</v>
      </c>
    </row>
    <row r="4002" spans="1:21">
      <c r="A4002" t="s">
        <v>9301</v>
      </c>
      <c r="B4002" s="1">
        <v>45418</v>
      </c>
      <c r="C4002" t="s">
        <v>33</v>
      </c>
      <c r="D4002">
        <v>70</v>
      </c>
      <c r="E4002" t="s">
        <v>39</v>
      </c>
      <c r="F4002">
        <v>0</v>
      </c>
      <c r="G4002">
        <v>3</v>
      </c>
      <c r="H4002" t="s">
        <v>24</v>
      </c>
      <c r="I4002">
        <v>4526</v>
      </c>
      <c r="J4002">
        <v>0</v>
      </c>
      <c r="K4002">
        <v>15</v>
      </c>
      <c r="M4002" t="s">
        <v>23</v>
      </c>
      <c r="N4002" t="s">
        <v>23</v>
      </c>
      <c r="O4002" t="s">
        <v>25</v>
      </c>
      <c r="P4002" t="s">
        <v>26</v>
      </c>
      <c r="Q4002" t="s">
        <v>50</v>
      </c>
      <c r="R4002" t="s">
        <v>153</v>
      </c>
      <c r="S4002" t="s">
        <v>9302</v>
      </c>
      <c r="T4002" t="s">
        <v>30</v>
      </c>
      <c r="U4002" t="s">
        <v>106</v>
      </c>
    </row>
    <row r="4003" spans="1:21">
      <c r="A4003" t="s">
        <v>9303</v>
      </c>
      <c r="B4003" s="1">
        <v>45800</v>
      </c>
      <c r="C4003" t="s">
        <v>33</v>
      </c>
      <c r="D4003">
        <v>69</v>
      </c>
      <c r="E4003" t="s">
        <v>39</v>
      </c>
      <c r="F4003">
        <v>0</v>
      </c>
      <c r="G4003">
        <v>3</v>
      </c>
      <c r="H4003" t="s">
        <v>24</v>
      </c>
      <c r="I4003">
        <v>5165</v>
      </c>
      <c r="J4003">
        <v>0</v>
      </c>
      <c r="K4003">
        <v>3</v>
      </c>
      <c r="M4003" t="s">
        <v>23</v>
      </c>
      <c r="N4003" t="s">
        <v>23</v>
      </c>
      <c r="O4003" t="s">
        <v>25</v>
      </c>
      <c r="P4003" t="s">
        <v>26</v>
      </c>
      <c r="Q4003" t="s">
        <v>27</v>
      </c>
      <c r="R4003" t="s">
        <v>126</v>
      </c>
      <c r="S4003" t="s">
        <v>9304</v>
      </c>
      <c r="T4003" t="s">
        <v>30</v>
      </c>
      <c r="U4003" t="s">
        <v>69</v>
      </c>
    </row>
    <row r="4004" spans="1:21">
      <c r="A4004" t="s">
        <v>9305</v>
      </c>
      <c r="B4004" s="1">
        <v>45510</v>
      </c>
      <c r="C4004" t="s">
        <v>22</v>
      </c>
      <c r="D4004">
        <v>76</v>
      </c>
      <c r="E4004" t="s">
        <v>39</v>
      </c>
      <c r="F4004">
        <v>0</v>
      </c>
      <c r="G4004">
        <v>3</v>
      </c>
      <c r="H4004" t="s">
        <v>24</v>
      </c>
      <c r="I4004">
        <v>2819</v>
      </c>
      <c r="J4004">
        <v>0</v>
      </c>
      <c r="K4004">
        <v>12</v>
      </c>
      <c r="M4004" t="s">
        <v>23</v>
      </c>
      <c r="N4004" t="s">
        <v>23</v>
      </c>
      <c r="O4004" t="s">
        <v>25</v>
      </c>
      <c r="P4004" t="s">
        <v>26</v>
      </c>
      <c r="Q4004" t="s">
        <v>27</v>
      </c>
      <c r="R4004" t="s">
        <v>2296</v>
      </c>
      <c r="S4004" t="s">
        <v>9306</v>
      </c>
      <c r="T4004" t="s">
        <v>30</v>
      </c>
      <c r="U4004" t="s">
        <v>69</v>
      </c>
    </row>
    <row r="4005" spans="1:21">
      <c r="A4005" t="s">
        <v>9307</v>
      </c>
      <c r="B4005" s="1">
        <v>44540</v>
      </c>
      <c r="C4005" t="s">
        <v>22</v>
      </c>
      <c r="D4005">
        <v>68</v>
      </c>
      <c r="E4005" t="s">
        <v>23</v>
      </c>
      <c r="F4005">
        <v>0</v>
      </c>
      <c r="G4005">
        <v>3</v>
      </c>
      <c r="H4005" t="s">
        <v>24</v>
      </c>
      <c r="I4005">
        <v>2674</v>
      </c>
      <c r="J4005">
        <v>1</v>
      </c>
      <c r="K4005">
        <v>44</v>
      </c>
      <c r="M4005" t="s">
        <v>23</v>
      </c>
      <c r="N4005" t="s">
        <v>23</v>
      </c>
      <c r="O4005" t="s">
        <v>56</v>
      </c>
      <c r="P4005" t="s">
        <v>202</v>
      </c>
      <c r="Q4005" t="s">
        <v>50</v>
      </c>
      <c r="R4005" t="s">
        <v>6292</v>
      </c>
      <c r="S4005" t="s">
        <v>9308</v>
      </c>
      <c r="T4005" t="s">
        <v>30</v>
      </c>
      <c r="U4005" t="s">
        <v>69</v>
      </c>
    </row>
    <row r="4006" spans="1:21">
      <c r="A4006" t="s">
        <v>9309</v>
      </c>
      <c r="B4006" s="1">
        <v>45641</v>
      </c>
      <c r="C4006" t="s">
        <v>33</v>
      </c>
      <c r="D4006">
        <v>75</v>
      </c>
      <c r="E4006" t="s">
        <v>23</v>
      </c>
      <c r="F4006">
        <v>0</v>
      </c>
      <c r="G4006">
        <v>3</v>
      </c>
      <c r="H4006" t="s">
        <v>24</v>
      </c>
      <c r="I4006">
        <v>4819</v>
      </c>
      <c r="J4006">
        <v>1</v>
      </c>
      <c r="K4006">
        <v>8</v>
      </c>
      <c r="M4006" t="s">
        <v>23</v>
      </c>
      <c r="N4006" t="s">
        <v>23</v>
      </c>
      <c r="O4006" t="s">
        <v>25</v>
      </c>
      <c r="P4006" t="s">
        <v>26</v>
      </c>
      <c r="Q4006" t="s">
        <v>27</v>
      </c>
      <c r="R4006" t="s">
        <v>5539</v>
      </c>
      <c r="S4006" t="s">
        <v>9310</v>
      </c>
      <c r="T4006" t="s">
        <v>64</v>
      </c>
      <c r="U4006" t="s">
        <v>254</v>
      </c>
    </row>
    <row r="4007" spans="1:21">
      <c r="A4007" t="s">
        <v>9311</v>
      </c>
      <c r="B4007" s="1">
        <v>44173</v>
      </c>
      <c r="C4007" t="s">
        <v>33</v>
      </c>
      <c r="D4007">
        <v>77</v>
      </c>
      <c r="E4007" t="s">
        <v>39</v>
      </c>
      <c r="F4007">
        <v>0</v>
      </c>
      <c r="G4007">
        <v>3</v>
      </c>
      <c r="H4007" t="s">
        <v>24</v>
      </c>
      <c r="I4007">
        <v>4060</v>
      </c>
      <c r="J4007">
        <v>0</v>
      </c>
      <c r="K4007">
        <v>56</v>
      </c>
      <c r="L4007" t="s">
        <v>142</v>
      </c>
      <c r="M4007" t="s">
        <v>23</v>
      </c>
      <c r="N4007" t="s">
        <v>23</v>
      </c>
      <c r="O4007" t="s">
        <v>25</v>
      </c>
      <c r="P4007" t="s">
        <v>202</v>
      </c>
      <c r="Q4007" t="s">
        <v>27</v>
      </c>
      <c r="R4007" t="s">
        <v>3579</v>
      </c>
      <c r="S4007" t="s">
        <v>9312</v>
      </c>
      <c r="T4007" t="s">
        <v>36</v>
      </c>
      <c r="U4007" t="s">
        <v>37</v>
      </c>
    </row>
    <row r="4008" spans="1:21">
      <c r="A4008" t="s">
        <v>9313</v>
      </c>
      <c r="B4008" s="1">
        <v>45735</v>
      </c>
      <c r="C4008" t="s">
        <v>22</v>
      </c>
      <c r="D4008">
        <v>54</v>
      </c>
      <c r="E4008" t="s">
        <v>39</v>
      </c>
      <c r="F4008">
        <v>0</v>
      </c>
      <c r="G4008">
        <v>3</v>
      </c>
      <c r="H4008" t="s">
        <v>24</v>
      </c>
      <c r="I4008">
        <v>5383</v>
      </c>
      <c r="J4008">
        <v>0</v>
      </c>
      <c r="K4008">
        <v>5</v>
      </c>
      <c r="L4008" t="s">
        <v>48</v>
      </c>
      <c r="M4008" t="s">
        <v>23</v>
      </c>
      <c r="N4008" t="s">
        <v>23</v>
      </c>
      <c r="O4008" t="s">
        <v>25</v>
      </c>
      <c r="P4008" t="s">
        <v>26</v>
      </c>
      <c r="Q4008" t="s">
        <v>27</v>
      </c>
      <c r="R4008" t="s">
        <v>9073</v>
      </c>
      <c r="S4008" t="s">
        <v>9314</v>
      </c>
      <c r="T4008" t="s">
        <v>30</v>
      </c>
      <c r="U4008" t="s">
        <v>69</v>
      </c>
    </row>
    <row r="4009" spans="1:21">
      <c r="A4009" t="s">
        <v>9315</v>
      </c>
      <c r="B4009" s="1">
        <v>45703</v>
      </c>
      <c r="C4009" t="s">
        <v>33</v>
      </c>
      <c r="D4009">
        <v>64</v>
      </c>
      <c r="E4009" t="s">
        <v>23</v>
      </c>
      <c r="F4009">
        <v>0</v>
      </c>
      <c r="G4009">
        <v>3</v>
      </c>
      <c r="H4009" t="s">
        <v>24</v>
      </c>
      <c r="I4009">
        <v>5032</v>
      </c>
      <c r="J4009">
        <v>1</v>
      </c>
      <c r="K4009">
        <v>6</v>
      </c>
      <c r="M4009" t="s">
        <v>23</v>
      </c>
      <c r="N4009" t="s">
        <v>23</v>
      </c>
      <c r="O4009" t="s">
        <v>25</v>
      </c>
      <c r="P4009" t="s">
        <v>26</v>
      </c>
      <c r="Q4009" t="s">
        <v>27</v>
      </c>
      <c r="R4009" t="s">
        <v>809</v>
      </c>
      <c r="S4009" t="s">
        <v>9316</v>
      </c>
      <c r="T4009" t="s">
        <v>59</v>
      </c>
      <c r="U4009" t="s">
        <v>60</v>
      </c>
    </row>
    <row r="4010" spans="1:21">
      <c r="A4010" t="s">
        <v>9317</v>
      </c>
      <c r="B4010" s="1">
        <v>45672</v>
      </c>
      <c r="C4010" t="s">
        <v>33</v>
      </c>
      <c r="D4010">
        <v>27</v>
      </c>
      <c r="E4010" t="s">
        <v>39</v>
      </c>
      <c r="F4010">
        <v>0</v>
      </c>
      <c r="G4010">
        <v>3</v>
      </c>
      <c r="H4010" t="s">
        <v>24</v>
      </c>
      <c r="I4010">
        <v>4479</v>
      </c>
      <c r="J4010">
        <v>0</v>
      </c>
      <c r="K4010">
        <v>7</v>
      </c>
      <c r="L4010" t="s">
        <v>48</v>
      </c>
      <c r="M4010" t="s">
        <v>23</v>
      </c>
      <c r="N4010" t="s">
        <v>39</v>
      </c>
      <c r="P4010" t="s">
        <v>26</v>
      </c>
      <c r="Q4010" t="s">
        <v>27</v>
      </c>
      <c r="R4010" t="s">
        <v>657</v>
      </c>
      <c r="S4010" t="s">
        <v>9318</v>
      </c>
      <c r="T4010" t="s">
        <v>36</v>
      </c>
      <c r="U4010" t="s">
        <v>46</v>
      </c>
    </row>
    <row r="4011" spans="1:21">
      <c r="A4011" t="s">
        <v>9319</v>
      </c>
      <c r="B4011" s="1">
        <v>44001</v>
      </c>
      <c r="C4011" t="s">
        <v>33</v>
      </c>
      <c r="D4011">
        <v>41</v>
      </c>
      <c r="E4011" t="s">
        <v>39</v>
      </c>
      <c r="F4011">
        <v>0</v>
      </c>
      <c r="G4011">
        <v>3</v>
      </c>
      <c r="H4011" t="s">
        <v>24</v>
      </c>
      <c r="I4011">
        <v>5600</v>
      </c>
      <c r="J4011">
        <v>0</v>
      </c>
      <c r="K4011">
        <v>62</v>
      </c>
      <c r="L4011" t="s">
        <v>142</v>
      </c>
      <c r="M4011" t="s">
        <v>23</v>
      </c>
      <c r="N4011" t="s">
        <v>23</v>
      </c>
      <c r="O4011" t="s">
        <v>25</v>
      </c>
      <c r="P4011" t="s">
        <v>202</v>
      </c>
      <c r="Q4011" t="s">
        <v>27</v>
      </c>
      <c r="R4011" t="s">
        <v>2336</v>
      </c>
      <c r="S4011" t="s">
        <v>9320</v>
      </c>
      <c r="T4011" t="s">
        <v>30</v>
      </c>
      <c r="U4011" t="s">
        <v>69</v>
      </c>
    </row>
    <row r="4012" spans="1:21">
      <c r="A4012" t="s">
        <v>9321</v>
      </c>
      <c r="B4012" s="1">
        <v>45862</v>
      </c>
      <c r="C4012" t="s">
        <v>33</v>
      </c>
      <c r="D4012">
        <v>50</v>
      </c>
      <c r="E4012" t="s">
        <v>39</v>
      </c>
      <c r="F4012">
        <v>0</v>
      </c>
      <c r="G4012">
        <v>3</v>
      </c>
      <c r="H4012" t="s">
        <v>24</v>
      </c>
      <c r="I4012">
        <v>5881</v>
      </c>
      <c r="J4012">
        <v>0</v>
      </c>
      <c r="K4012">
        <v>1</v>
      </c>
      <c r="L4012" t="s">
        <v>48</v>
      </c>
      <c r="M4012" t="s">
        <v>23</v>
      </c>
      <c r="N4012" t="s">
        <v>39</v>
      </c>
      <c r="P4012" t="s">
        <v>26</v>
      </c>
      <c r="Q4012" t="s">
        <v>84</v>
      </c>
      <c r="R4012" t="s">
        <v>1097</v>
      </c>
      <c r="S4012" t="s">
        <v>9322</v>
      </c>
      <c r="T4012" t="s">
        <v>30</v>
      </c>
      <c r="U4012" t="s">
        <v>69</v>
      </c>
    </row>
    <row r="4013" spans="1:21">
      <c r="A4013" t="s">
        <v>9323</v>
      </c>
      <c r="B4013" s="1">
        <v>45127</v>
      </c>
      <c r="C4013" t="s">
        <v>22</v>
      </c>
      <c r="D4013">
        <v>63</v>
      </c>
      <c r="E4013" t="s">
        <v>23</v>
      </c>
      <c r="F4013">
        <v>0</v>
      </c>
      <c r="G4013">
        <v>3</v>
      </c>
      <c r="H4013" t="s">
        <v>24</v>
      </c>
      <c r="I4013">
        <v>5801</v>
      </c>
      <c r="J4013">
        <v>1</v>
      </c>
      <c r="K4013">
        <v>25</v>
      </c>
      <c r="M4013" t="s">
        <v>23</v>
      </c>
      <c r="N4013" t="s">
        <v>23</v>
      </c>
      <c r="O4013" t="s">
        <v>25</v>
      </c>
      <c r="P4013" t="s">
        <v>202</v>
      </c>
      <c r="Q4013" t="s">
        <v>27</v>
      </c>
      <c r="R4013" t="s">
        <v>4992</v>
      </c>
      <c r="S4013" t="s">
        <v>9324</v>
      </c>
      <c r="T4013" t="s">
        <v>30</v>
      </c>
      <c r="U4013" t="s">
        <v>69</v>
      </c>
    </row>
    <row r="4014" spans="1:21">
      <c r="A4014" t="s">
        <v>9325</v>
      </c>
      <c r="B4014" s="1">
        <v>45852</v>
      </c>
      <c r="C4014" t="s">
        <v>33</v>
      </c>
      <c r="D4014">
        <v>19</v>
      </c>
      <c r="E4014" t="s">
        <v>39</v>
      </c>
      <c r="F4014">
        <v>0</v>
      </c>
      <c r="G4014">
        <v>3</v>
      </c>
      <c r="H4014" t="s">
        <v>24</v>
      </c>
      <c r="I4014">
        <v>4611</v>
      </c>
      <c r="J4014">
        <v>0</v>
      </c>
      <c r="K4014">
        <v>1</v>
      </c>
      <c r="L4014" t="s">
        <v>48</v>
      </c>
      <c r="M4014" t="s">
        <v>23</v>
      </c>
      <c r="N4014" t="s">
        <v>23</v>
      </c>
      <c r="O4014" t="s">
        <v>56</v>
      </c>
      <c r="P4014" t="s">
        <v>26</v>
      </c>
      <c r="Q4014" t="s">
        <v>27</v>
      </c>
      <c r="R4014" t="s">
        <v>5161</v>
      </c>
      <c r="S4014" t="s">
        <v>9326</v>
      </c>
      <c r="T4014" t="s">
        <v>36</v>
      </c>
      <c r="U4014" t="s">
        <v>46</v>
      </c>
    </row>
    <row r="4015" spans="1:21">
      <c r="A4015" t="s">
        <v>9327</v>
      </c>
      <c r="B4015" s="1">
        <v>45678</v>
      </c>
      <c r="C4015" t="s">
        <v>33</v>
      </c>
      <c r="D4015">
        <v>54</v>
      </c>
      <c r="E4015" t="s">
        <v>39</v>
      </c>
      <c r="F4015">
        <v>0</v>
      </c>
      <c r="G4015">
        <v>3</v>
      </c>
      <c r="H4015" t="s">
        <v>24</v>
      </c>
      <c r="I4015">
        <v>4661</v>
      </c>
      <c r="J4015">
        <v>0</v>
      </c>
      <c r="K4015">
        <v>7</v>
      </c>
      <c r="L4015" t="s">
        <v>48</v>
      </c>
      <c r="M4015" t="s">
        <v>23</v>
      </c>
      <c r="N4015" t="s">
        <v>23</v>
      </c>
      <c r="O4015" t="s">
        <v>49</v>
      </c>
      <c r="P4015" t="s">
        <v>26</v>
      </c>
      <c r="Q4015" t="s">
        <v>50</v>
      </c>
      <c r="R4015" t="s">
        <v>9328</v>
      </c>
      <c r="S4015" t="s">
        <v>9329</v>
      </c>
      <c r="T4015" t="s">
        <v>43</v>
      </c>
      <c r="U4015" t="s">
        <v>149</v>
      </c>
    </row>
    <row r="4016" spans="1:21">
      <c r="A4016" t="s">
        <v>9330</v>
      </c>
      <c r="B4016" s="1">
        <v>44311</v>
      </c>
      <c r="C4016" t="s">
        <v>22</v>
      </c>
      <c r="D4016">
        <v>46</v>
      </c>
      <c r="E4016" t="s">
        <v>39</v>
      </c>
      <c r="F4016">
        <v>0</v>
      </c>
      <c r="G4016">
        <v>3</v>
      </c>
      <c r="H4016" t="s">
        <v>24</v>
      </c>
      <c r="I4016">
        <v>6402</v>
      </c>
      <c r="J4016">
        <v>0</v>
      </c>
      <c r="K4016">
        <v>52</v>
      </c>
      <c r="M4016" t="s">
        <v>23</v>
      </c>
      <c r="N4016" t="s">
        <v>23</v>
      </c>
      <c r="O4016" t="s">
        <v>25</v>
      </c>
      <c r="P4016" t="s">
        <v>26</v>
      </c>
      <c r="Q4016" t="s">
        <v>27</v>
      </c>
      <c r="R4016" t="s">
        <v>1843</v>
      </c>
      <c r="S4016" t="s">
        <v>9331</v>
      </c>
      <c r="T4016" t="s">
        <v>36</v>
      </c>
      <c r="U4016" t="s">
        <v>46</v>
      </c>
    </row>
    <row r="4017" spans="1:21">
      <c r="A4017" t="s">
        <v>9332</v>
      </c>
      <c r="B4017" s="1">
        <v>45862</v>
      </c>
      <c r="C4017" t="s">
        <v>22</v>
      </c>
      <c r="D4017">
        <v>56</v>
      </c>
      <c r="E4017" t="s">
        <v>39</v>
      </c>
      <c r="F4017">
        <v>0</v>
      </c>
      <c r="G4017">
        <v>3</v>
      </c>
      <c r="H4017" t="s">
        <v>24</v>
      </c>
      <c r="I4017">
        <v>4815</v>
      </c>
      <c r="J4017">
        <v>0</v>
      </c>
      <c r="K4017">
        <v>1</v>
      </c>
      <c r="L4017" t="s">
        <v>48</v>
      </c>
      <c r="M4017" t="s">
        <v>23</v>
      </c>
      <c r="N4017" t="s">
        <v>23</v>
      </c>
      <c r="O4017" t="s">
        <v>25</v>
      </c>
      <c r="P4017" t="s">
        <v>26</v>
      </c>
      <c r="Q4017" t="s">
        <v>27</v>
      </c>
      <c r="R4017" t="s">
        <v>265</v>
      </c>
      <c r="S4017" t="s">
        <v>9333</v>
      </c>
      <c r="T4017" t="s">
        <v>36</v>
      </c>
      <c r="U4017" t="s">
        <v>46</v>
      </c>
    </row>
    <row r="4018" spans="1:21">
      <c r="A4018" t="s">
        <v>9334</v>
      </c>
      <c r="B4018" s="1">
        <v>45858</v>
      </c>
      <c r="C4018" t="s">
        <v>22</v>
      </c>
      <c r="D4018">
        <v>38</v>
      </c>
      <c r="E4018" t="s">
        <v>39</v>
      </c>
      <c r="F4018">
        <v>0</v>
      </c>
      <c r="G4018">
        <v>3</v>
      </c>
      <c r="H4018" t="s">
        <v>24</v>
      </c>
      <c r="I4018">
        <v>3596</v>
      </c>
      <c r="J4018">
        <v>0</v>
      </c>
      <c r="K4018">
        <v>1</v>
      </c>
      <c r="L4018" t="s">
        <v>48</v>
      </c>
      <c r="M4018" t="s">
        <v>23</v>
      </c>
      <c r="N4018" t="s">
        <v>23</v>
      </c>
      <c r="O4018" t="s">
        <v>25</v>
      </c>
      <c r="P4018" t="s">
        <v>26</v>
      </c>
      <c r="Q4018" t="s">
        <v>27</v>
      </c>
      <c r="R4018" t="s">
        <v>153</v>
      </c>
      <c r="S4018" t="s">
        <v>9335</v>
      </c>
      <c r="T4018" t="s">
        <v>36</v>
      </c>
      <c r="U4018" t="s">
        <v>46</v>
      </c>
    </row>
    <row r="4019" spans="1:21">
      <c r="A4019" t="s">
        <v>9336</v>
      </c>
      <c r="B4019" s="1">
        <v>45026</v>
      </c>
      <c r="C4019" t="s">
        <v>33</v>
      </c>
      <c r="D4019">
        <v>37</v>
      </c>
      <c r="E4019" t="s">
        <v>23</v>
      </c>
      <c r="F4019">
        <v>0</v>
      </c>
      <c r="G4019">
        <v>3</v>
      </c>
      <c r="H4019" t="s">
        <v>24</v>
      </c>
      <c r="I4019">
        <v>5958</v>
      </c>
      <c r="J4019">
        <v>1</v>
      </c>
      <c r="K4019">
        <v>28</v>
      </c>
      <c r="M4019" t="s">
        <v>23</v>
      </c>
      <c r="N4019" t="s">
        <v>23</v>
      </c>
      <c r="O4019" t="s">
        <v>25</v>
      </c>
      <c r="P4019" t="s">
        <v>202</v>
      </c>
      <c r="Q4019" t="s">
        <v>27</v>
      </c>
      <c r="R4019" t="s">
        <v>531</v>
      </c>
      <c r="S4019" t="s">
        <v>9337</v>
      </c>
      <c r="T4019" t="s">
        <v>43</v>
      </c>
      <c r="U4019" t="s">
        <v>1397</v>
      </c>
    </row>
    <row r="4020" spans="1:21">
      <c r="A4020" t="s">
        <v>9338</v>
      </c>
      <c r="B4020" s="1">
        <v>45352</v>
      </c>
      <c r="C4020" t="s">
        <v>22</v>
      </c>
      <c r="D4020">
        <v>42</v>
      </c>
      <c r="E4020" t="s">
        <v>23</v>
      </c>
      <c r="F4020">
        <v>0</v>
      </c>
      <c r="G4020">
        <v>3</v>
      </c>
      <c r="H4020" t="s">
        <v>24</v>
      </c>
      <c r="I4020">
        <v>5775</v>
      </c>
      <c r="J4020">
        <v>1</v>
      </c>
      <c r="K4020">
        <v>17</v>
      </c>
      <c r="L4020" t="s">
        <v>97</v>
      </c>
      <c r="M4020" t="s">
        <v>23</v>
      </c>
      <c r="N4020" t="s">
        <v>23</v>
      </c>
      <c r="O4020" t="s">
        <v>25</v>
      </c>
      <c r="P4020" t="s">
        <v>26</v>
      </c>
      <c r="Q4020" t="s">
        <v>27</v>
      </c>
      <c r="R4020" t="s">
        <v>3951</v>
      </c>
      <c r="S4020" t="s">
        <v>9339</v>
      </c>
      <c r="T4020" t="s">
        <v>43</v>
      </c>
      <c r="U4020" t="s">
        <v>149</v>
      </c>
    </row>
    <row r="4021" spans="1:21">
      <c r="A4021" t="s">
        <v>9340</v>
      </c>
      <c r="B4021" s="1">
        <v>44340</v>
      </c>
      <c r="C4021" t="s">
        <v>22</v>
      </c>
      <c r="D4021">
        <v>38</v>
      </c>
      <c r="E4021" t="s">
        <v>39</v>
      </c>
      <c r="F4021">
        <v>0</v>
      </c>
      <c r="G4021">
        <v>3</v>
      </c>
      <c r="H4021" t="s">
        <v>24</v>
      </c>
      <c r="I4021">
        <v>4769</v>
      </c>
      <c r="J4021">
        <v>0</v>
      </c>
      <c r="K4021">
        <v>51</v>
      </c>
      <c r="M4021" t="s">
        <v>23</v>
      </c>
      <c r="N4021" t="s">
        <v>23</v>
      </c>
      <c r="O4021" t="s">
        <v>25</v>
      </c>
      <c r="P4021" t="s">
        <v>26</v>
      </c>
      <c r="Q4021" t="s">
        <v>50</v>
      </c>
      <c r="R4021" t="s">
        <v>877</v>
      </c>
      <c r="S4021" t="s">
        <v>9341</v>
      </c>
      <c r="T4021" t="s">
        <v>43</v>
      </c>
      <c r="U4021" t="s">
        <v>1397</v>
      </c>
    </row>
    <row r="4022" spans="1:21">
      <c r="A4022" t="s">
        <v>9342</v>
      </c>
      <c r="B4022" s="1">
        <v>44853</v>
      </c>
      <c r="C4022" t="s">
        <v>33</v>
      </c>
      <c r="D4022">
        <v>39</v>
      </c>
      <c r="E4022" t="s">
        <v>23</v>
      </c>
      <c r="F4022">
        <v>0</v>
      </c>
      <c r="G4022">
        <v>3</v>
      </c>
      <c r="H4022" t="s">
        <v>24</v>
      </c>
      <c r="I4022">
        <v>3358</v>
      </c>
      <c r="J4022">
        <v>1</v>
      </c>
      <c r="K4022">
        <v>34</v>
      </c>
      <c r="M4022" t="s">
        <v>23</v>
      </c>
      <c r="N4022" t="s">
        <v>23</v>
      </c>
      <c r="O4022" t="s">
        <v>25</v>
      </c>
      <c r="P4022" t="s">
        <v>26</v>
      </c>
      <c r="Q4022" t="s">
        <v>27</v>
      </c>
      <c r="R4022" t="s">
        <v>9343</v>
      </c>
      <c r="S4022" t="s">
        <v>9344</v>
      </c>
      <c r="T4022" t="s">
        <v>59</v>
      </c>
      <c r="U4022" t="s">
        <v>241</v>
      </c>
    </row>
    <row r="4023" spans="1:21">
      <c r="A4023" t="s">
        <v>9345</v>
      </c>
      <c r="B4023" s="1">
        <v>45785</v>
      </c>
      <c r="C4023" t="s">
        <v>22</v>
      </c>
      <c r="D4023">
        <v>23</v>
      </c>
      <c r="E4023" t="s">
        <v>39</v>
      </c>
      <c r="F4023">
        <v>0</v>
      </c>
      <c r="G4023">
        <v>3</v>
      </c>
      <c r="H4023" t="s">
        <v>24</v>
      </c>
      <c r="I4023">
        <v>4849</v>
      </c>
      <c r="J4023">
        <v>0</v>
      </c>
      <c r="K4023">
        <v>3</v>
      </c>
      <c r="L4023" t="s">
        <v>48</v>
      </c>
      <c r="M4023" t="s">
        <v>23</v>
      </c>
      <c r="N4023" t="s">
        <v>23</v>
      </c>
      <c r="O4023" t="s">
        <v>49</v>
      </c>
      <c r="P4023" t="s">
        <v>26</v>
      </c>
      <c r="Q4023" t="s">
        <v>27</v>
      </c>
      <c r="R4023" t="s">
        <v>9294</v>
      </c>
      <c r="S4023" t="s">
        <v>9346</v>
      </c>
      <c r="T4023" t="s">
        <v>59</v>
      </c>
      <c r="U4023" t="s">
        <v>140</v>
      </c>
    </row>
    <row r="4024" spans="1:21">
      <c r="A4024" t="s">
        <v>9347</v>
      </c>
      <c r="B4024" s="1">
        <v>45816</v>
      </c>
      <c r="C4024" t="s">
        <v>33</v>
      </c>
      <c r="D4024">
        <v>53</v>
      </c>
      <c r="E4024" t="s">
        <v>23</v>
      </c>
      <c r="F4024">
        <v>3</v>
      </c>
      <c r="G4024">
        <v>3</v>
      </c>
      <c r="H4024" t="s">
        <v>24</v>
      </c>
      <c r="I4024">
        <v>2635</v>
      </c>
      <c r="J4024">
        <v>0</v>
      </c>
      <c r="K4024">
        <v>2</v>
      </c>
      <c r="M4024" t="s">
        <v>39</v>
      </c>
      <c r="N4024" t="s">
        <v>23</v>
      </c>
      <c r="O4024" t="s">
        <v>49</v>
      </c>
      <c r="P4024" t="s">
        <v>26</v>
      </c>
      <c r="Q4024" t="s">
        <v>50</v>
      </c>
      <c r="R4024" t="s">
        <v>7528</v>
      </c>
      <c r="S4024" t="s">
        <v>9348</v>
      </c>
      <c r="T4024" t="s">
        <v>64</v>
      </c>
      <c r="U4024" t="s">
        <v>145</v>
      </c>
    </row>
    <row r="4025" spans="1:21">
      <c r="A4025" t="s">
        <v>9349</v>
      </c>
      <c r="B4025" s="1">
        <v>45664</v>
      </c>
      <c r="C4025" t="s">
        <v>22</v>
      </c>
      <c r="D4025">
        <v>22</v>
      </c>
      <c r="E4025" t="s">
        <v>39</v>
      </c>
      <c r="F4025">
        <v>0</v>
      </c>
      <c r="G4025">
        <v>3</v>
      </c>
      <c r="H4025" t="s">
        <v>24</v>
      </c>
      <c r="I4025">
        <v>5267</v>
      </c>
      <c r="J4025">
        <v>0</v>
      </c>
      <c r="K4025">
        <v>7</v>
      </c>
      <c r="L4025" t="s">
        <v>48</v>
      </c>
      <c r="M4025" t="s">
        <v>23</v>
      </c>
      <c r="N4025" t="s">
        <v>23</v>
      </c>
      <c r="O4025" t="s">
        <v>25</v>
      </c>
      <c r="P4025" t="s">
        <v>26</v>
      </c>
      <c r="Q4025" t="s">
        <v>27</v>
      </c>
      <c r="R4025" t="s">
        <v>665</v>
      </c>
      <c r="S4025" t="s">
        <v>9350</v>
      </c>
      <c r="T4025" t="s">
        <v>64</v>
      </c>
      <c r="U4025" t="s">
        <v>234</v>
      </c>
    </row>
    <row r="4026" spans="1:21">
      <c r="A4026" t="s">
        <v>9351</v>
      </c>
      <c r="B4026" s="1">
        <v>45255</v>
      </c>
      <c r="C4026" t="s">
        <v>33</v>
      </c>
      <c r="D4026">
        <v>32</v>
      </c>
      <c r="E4026" t="s">
        <v>23</v>
      </c>
      <c r="F4026">
        <v>0</v>
      </c>
      <c r="G4026">
        <v>3</v>
      </c>
      <c r="H4026" t="s">
        <v>24</v>
      </c>
      <c r="I4026">
        <v>5630</v>
      </c>
      <c r="J4026">
        <v>1</v>
      </c>
      <c r="K4026">
        <v>21</v>
      </c>
      <c r="M4026" t="s">
        <v>23</v>
      </c>
      <c r="N4026" t="s">
        <v>23</v>
      </c>
      <c r="O4026" t="s">
        <v>25</v>
      </c>
      <c r="P4026" t="s">
        <v>26</v>
      </c>
      <c r="Q4026" t="s">
        <v>27</v>
      </c>
      <c r="R4026" t="s">
        <v>6973</v>
      </c>
      <c r="S4026" t="s">
        <v>9352</v>
      </c>
      <c r="T4026" t="s">
        <v>64</v>
      </c>
      <c r="U4026" t="s">
        <v>145</v>
      </c>
    </row>
    <row r="4027" spans="1:21">
      <c r="A4027" t="s">
        <v>9353</v>
      </c>
      <c r="B4027" s="1">
        <v>45860</v>
      </c>
      <c r="C4027" t="s">
        <v>22</v>
      </c>
      <c r="D4027">
        <v>21</v>
      </c>
      <c r="E4027" t="s">
        <v>39</v>
      </c>
      <c r="F4027">
        <v>0</v>
      </c>
      <c r="G4027">
        <v>3</v>
      </c>
      <c r="H4027" t="s">
        <v>24</v>
      </c>
      <c r="I4027">
        <v>4851</v>
      </c>
      <c r="J4027">
        <v>0</v>
      </c>
      <c r="K4027">
        <v>1</v>
      </c>
      <c r="M4027" t="s">
        <v>23</v>
      </c>
      <c r="N4027" t="s">
        <v>39</v>
      </c>
      <c r="P4027" t="s">
        <v>26</v>
      </c>
      <c r="Q4027" t="s">
        <v>50</v>
      </c>
      <c r="R4027" t="s">
        <v>2664</v>
      </c>
      <c r="S4027" t="s">
        <v>9354</v>
      </c>
      <c r="T4027" t="s">
        <v>30</v>
      </c>
      <c r="U4027" t="s">
        <v>69</v>
      </c>
    </row>
    <row r="4028" spans="1:21">
      <c r="A4028" t="s">
        <v>9355</v>
      </c>
      <c r="B4028" s="1">
        <v>45770</v>
      </c>
      <c r="C4028" t="s">
        <v>22</v>
      </c>
      <c r="D4028">
        <v>42</v>
      </c>
      <c r="E4028" t="s">
        <v>39</v>
      </c>
      <c r="F4028">
        <v>0</v>
      </c>
      <c r="G4028">
        <v>3</v>
      </c>
      <c r="H4028" t="s">
        <v>24</v>
      </c>
      <c r="I4028">
        <v>3212</v>
      </c>
      <c r="J4028">
        <v>0</v>
      </c>
      <c r="K4028">
        <v>4</v>
      </c>
      <c r="L4028" t="s">
        <v>48</v>
      </c>
      <c r="M4028" t="s">
        <v>23</v>
      </c>
      <c r="N4028" t="s">
        <v>23</v>
      </c>
      <c r="O4028" t="s">
        <v>25</v>
      </c>
      <c r="P4028" t="s">
        <v>26</v>
      </c>
      <c r="Q4028" t="s">
        <v>27</v>
      </c>
      <c r="R4028" t="s">
        <v>2597</v>
      </c>
      <c r="S4028" t="s">
        <v>9356</v>
      </c>
      <c r="T4028" t="s">
        <v>30</v>
      </c>
      <c r="U4028" t="s">
        <v>106</v>
      </c>
    </row>
    <row r="4029" spans="1:21">
      <c r="A4029" t="s">
        <v>9357</v>
      </c>
      <c r="B4029" s="1">
        <v>45852</v>
      </c>
      <c r="C4029" t="s">
        <v>33</v>
      </c>
      <c r="D4029">
        <v>58</v>
      </c>
      <c r="E4029" t="s">
        <v>39</v>
      </c>
      <c r="F4029">
        <v>0</v>
      </c>
      <c r="G4029">
        <v>3</v>
      </c>
      <c r="H4029" t="s">
        <v>24</v>
      </c>
      <c r="I4029">
        <v>2007</v>
      </c>
      <c r="J4029">
        <v>0</v>
      </c>
      <c r="K4029">
        <v>1</v>
      </c>
      <c r="L4029" t="s">
        <v>48</v>
      </c>
      <c r="M4029" t="s">
        <v>23</v>
      </c>
      <c r="N4029" t="s">
        <v>23</v>
      </c>
      <c r="O4029" t="s">
        <v>25</v>
      </c>
      <c r="P4029" t="s">
        <v>26</v>
      </c>
      <c r="Q4029" t="s">
        <v>27</v>
      </c>
      <c r="R4029" t="s">
        <v>788</v>
      </c>
      <c r="S4029" t="s">
        <v>1538</v>
      </c>
      <c r="T4029" t="s">
        <v>30</v>
      </c>
      <c r="U4029" t="s">
        <v>103</v>
      </c>
    </row>
    <row r="4030" spans="1:21">
      <c r="A4030" t="s">
        <v>9358</v>
      </c>
      <c r="B4030" s="1">
        <v>43777</v>
      </c>
      <c r="C4030" t="s">
        <v>22</v>
      </c>
      <c r="D4030">
        <v>50</v>
      </c>
      <c r="E4030" t="s">
        <v>39</v>
      </c>
      <c r="F4030">
        <v>0</v>
      </c>
      <c r="G4030">
        <v>3</v>
      </c>
      <c r="H4030" t="s">
        <v>24</v>
      </c>
      <c r="I4030">
        <v>4254</v>
      </c>
      <c r="J4030">
        <v>0</v>
      </c>
      <c r="K4030">
        <v>69</v>
      </c>
      <c r="M4030" t="s">
        <v>23</v>
      </c>
      <c r="N4030" t="s">
        <v>23</v>
      </c>
      <c r="O4030" t="s">
        <v>25</v>
      </c>
      <c r="P4030" t="s">
        <v>202</v>
      </c>
      <c r="Q4030" t="s">
        <v>27</v>
      </c>
      <c r="R4030" t="s">
        <v>2353</v>
      </c>
      <c r="S4030" t="s">
        <v>9359</v>
      </c>
      <c r="T4030" t="s">
        <v>36</v>
      </c>
      <c r="U4030" t="s">
        <v>37</v>
      </c>
    </row>
    <row r="4031" spans="1:21">
      <c r="A4031" t="s">
        <v>9360</v>
      </c>
      <c r="B4031" s="1">
        <v>45634</v>
      </c>
      <c r="C4031" t="s">
        <v>33</v>
      </c>
      <c r="D4031">
        <v>24</v>
      </c>
      <c r="E4031" t="s">
        <v>23</v>
      </c>
      <c r="F4031">
        <v>0</v>
      </c>
      <c r="G4031">
        <v>3</v>
      </c>
      <c r="H4031" t="s">
        <v>24</v>
      </c>
      <c r="I4031">
        <v>4785</v>
      </c>
      <c r="J4031">
        <v>1</v>
      </c>
      <c r="K4031">
        <v>8</v>
      </c>
      <c r="M4031" t="s">
        <v>23</v>
      </c>
      <c r="N4031" t="s">
        <v>39</v>
      </c>
      <c r="P4031" t="s">
        <v>26</v>
      </c>
      <c r="Q4031" t="s">
        <v>27</v>
      </c>
      <c r="R4031" t="s">
        <v>2249</v>
      </c>
      <c r="S4031" t="s">
        <v>9361</v>
      </c>
      <c r="T4031" t="s">
        <v>59</v>
      </c>
      <c r="U4031" t="s">
        <v>60</v>
      </c>
    </row>
    <row r="4032" spans="1:21">
      <c r="A4032" t="s">
        <v>9362</v>
      </c>
      <c r="B4032" s="1">
        <v>45827</v>
      </c>
      <c r="C4032" t="s">
        <v>33</v>
      </c>
      <c r="D4032">
        <v>44</v>
      </c>
      <c r="E4032" t="s">
        <v>39</v>
      </c>
      <c r="F4032">
        <v>0</v>
      </c>
      <c r="G4032">
        <v>3</v>
      </c>
      <c r="H4032" t="s">
        <v>24</v>
      </c>
      <c r="I4032">
        <v>5172</v>
      </c>
      <c r="J4032">
        <v>0</v>
      </c>
      <c r="K4032">
        <v>2</v>
      </c>
      <c r="M4032" t="s">
        <v>23</v>
      </c>
      <c r="N4032" t="s">
        <v>23</v>
      </c>
      <c r="O4032" t="s">
        <v>25</v>
      </c>
      <c r="P4032" t="s">
        <v>26</v>
      </c>
      <c r="Q4032" t="s">
        <v>27</v>
      </c>
      <c r="R4032" t="s">
        <v>7376</v>
      </c>
      <c r="S4032" t="s">
        <v>9363</v>
      </c>
      <c r="T4032" t="s">
        <v>30</v>
      </c>
      <c r="U4032" t="s">
        <v>69</v>
      </c>
    </row>
    <row r="4033" spans="1:21">
      <c r="A4033" t="s">
        <v>9364</v>
      </c>
      <c r="B4033" s="1">
        <v>44246</v>
      </c>
      <c r="C4033" t="s">
        <v>33</v>
      </c>
      <c r="D4033">
        <v>20</v>
      </c>
      <c r="E4033" t="s">
        <v>39</v>
      </c>
      <c r="F4033">
        <v>0</v>
      </c>
      <c r="G4033">
        <v>3</v>
      </c>
      <c r="H4033" t="s">
        <v>24</v>
      </c>
      <c r="I4033">
        <v>6117</v>
      </c>
      <c r="J4033">
        <v>0</v>
      </c>
      <c r="K4033">
        <v>54</v>
      </c>
      <c r="M4033" t="s">
        <v>23</v>
      </c>
      <c r="N4033" t="s">
        <v>23</v>
      </c>
      <c r="O4033" t="s">
        <v>25</v>
      </c>
      <c r="P4033" t="s">
        <v>202</v>
      </c>
      <c r="Q4033" t="s">
        <v>27</v>
      </c>
      <c r="R4033" t="s">
        <v>3170</v>
      </c>
      <c r="S4033" t="s">
        <v>9365</v>
      </c>
      <c r="T4033" t="s">
        <v>30</v>
      </c>
      <c r="U4033" t="s">
        <v>69</v>
      </c>
    </row>
    <row r="4034" spans="1:21">
      <c r="A4034" t="s">
        <v>9366</v>
      </c>
      <c r="B4034" s="1">
        <v>45864</v>
      </c>
      <c r="C4034" t="s">
        <v>22</v>
      </c>
      <c r="D4034">
        <v>61</v>
      </c>
      <c r="E4034" t="s">
        <v>39</v>
      </c>
      <c r="F4034">
        <v>0</v>
      </c>
      <c r="G4034">
        <v>3</v>
      </c>
      <c r="H4034" t="s">
        <v>24</v>
      </c>
      <c r="I4034">
        <v>4266</v>
      </c>
      <c r="J4034">
        <v>0</v>
      </c>
      <c r="K4034">
        <v>1</v>
      </c>
      <c r="M4034" t="s">
        <v>23</v>
      </c>
      <c r="N4034" t="s">
        <v>39</v>
      </c>
      <c r="P4034" t="s">
        <v>26</v>
      </c>
      <c r="Q4034" t="s">
        <v>50</v>
      </c>
      <c r="R4034" t="s">
        <v>3559</v>
      </c>
      <c r="S4034" t="s">
        <v>9232</v>
      </c>
      <c r="T4034" t="s">
        <v>64</v>
      </c>
      <c r="U4034" t="s">
        <v>73</v>
      </c>
    </row>
    <row r="4035" spans="1:21">
      <c r="A4035" t="s">
        <v>9367</v>
      </c>
      <c r="B4035" s="1">
        <v>45757</v>
      </c>
      <c r="C4035" t="s">
        <v>22</v>
      </c>
      <c r="D4035">
        <v>32</v>
      </c>
      <c r="E4035" t="s">
        <v>39</v>
      </c>
      <c r="F4035">
        <v>0</v>
      </c>
      <c r="G4035">
        <v>3</v>
      </c>
      <c r="H4035" t="s">
        <v>24</v>
      </c>
      <c r="I4035">
        <v>2456</v>
      </c>
      <c r="J4035">
        <v>0</v>
      </c>
      <c r="K4035">
        <v>4</v>
      </c>
      <c r="M4035" t="s">
        <v>23</v>
      </c>
      <c r="N4035" t="s">
        <v>23</v>
      </c>
      <c r="O4035" t="s">
        <v>25</v>
      </c>
      <c r="P4035" t="s">
        <v>26</v>
      </c>
      <c r="Q4035" t="s">
        <v>27</v>
      </c>
      <c r="R4035" t="s">
        <v>3236</v>
      </c>
      <c r="S4035" t="s">
        <v>9368</v>
      </c>
      <c r="T4035" t="s">
        <v>43</v>
      </c>
      <c r="U4035" t="s">
        <v>44</v>
      </c>
    </row>
    <row r="4036" spans="1:21">
      <c r="A4036" t="s">
        <v>9369</v>
      </c>
      <c r="B4036" s="1">
        <v>45864</v>
      </c>
      <c r="C4036" t="s">
        <v>22</v>
      </c>
      <c r="D4036">
        <v>40</v>
      </c>
      <c r="E4036" t="s">
        <v>39</v>
      </c>
      <c r="F4036">
        <v>0</v>
      </c>
      <c r="G4036">
        <v>3</v>
      </c>
      <c r="H4036" t="s">
        <v>24</v>
      </c>
      <c r="I4036">
        <v>2199</v>
      </c>
      <c r="J4036">
        <v>0</v>
      </c>
      <c r="K4036">
        <v>1</v>
      </c>
      <c r="M4036" t="s">
        <v>23</v>
      </c>
      <c r="N4036" t="s">
        <v>23</v>
      </c>
      <c r="O4036" t="s">
        <v>25</v>
      </c>
      <c r="P4036" t="s">
        <v>26</v>
      </c>
      <c r="Q4036" t="s">
        <v>27</v>
      </c>
      <c r="R4036" t="s">
        <v>111</v>
      </c>
      <c r="S4036" t="s">
        <v>9370</v>
      </c>
      <c r="T4036" t="s">
        <v>36</v>
      </c>
      <c r="U4036" t="s">
        <v>46</v>
      </c>
    </row>
    <row r="4037" spans="1:21">
      <c r="A4037" t="s">
        <v>9371</v>
      </c>
      <c r="B4037" s="1">
        <v>44607</v>
      </c>
      <c r="C4037" t="s">
        <v>33</v>
      </c>
      <c r="D4037">
        <v>58</v>
      </c>
      <c r="E4037" t="s">
        <v>23</v>
      </c>
      <c r="F4037">
        <v>0</v>
      </c>
      <c r="G4037">
        <v>3</v>
      </c>
      <c r="H4037" t="s">
        <v>24</v>
      </c>
      <c r="I4037">
        <v>2514</v>
      </c>
      <c r="J4037">
        <v>1</v>
      </c>
      <c r="K4037">
        <v>42</v>
      </c>
      <c r="M4037" t="s">
        <v>23</v>
      </c>
      <c r="N4037" t="s">
        <v>23</v>
      </c>
      <c r="O4037" t="s">
        <v>25</v>
      </c>
      <c r="P4037" t="s">
        <v>26</v>
      </c>
      <c r="Q4037" t="s">
        <v>27</v>
      </c>
      <c r="R4037" t="s">
        <v>1019</v>
      </c>
      <c r="S4037" t="s">
        <v>9372</v>
      </c>
      <c r="T4037" t="s">
        <v>36</v>
      </c>
      <c r="U4037" t="s">
        <v>37</v>
      </c>
    </row>
    <row r="4038" spans="1:21">
      <c r="A4038" t="s">
        <v>9373</v>
      </c>
      <c r="B4038" s="1">
        <v>43711</v>
      </c>
      <c r="C4038" t="s">
        <v>33</v>
      </c>
      <c r="D4038">
        <v>55</v>
      </c>
      <c r="E4038" t="s">
        <v>23</v>
      </c>
      <c r="F4038">
        <v>0</v>
      </c>
      <c r="G4038">
        <v>3</v>
      </c>
      <c r="H4038" t="s">
        <v>24</v>
      </c>
      <c r="I4038">
        <v>4296</v>
      </c>
      <c r="J4038">
        <v>2</v>
      </c>
      <c r="K4038">
        <v>71</v>
      </c>
      <c r="L4038" t="s">
        <v>316</v>
      </c>
      <c r="M4038" t="s">
        <v>23</v>
      </c>
      <c r="N4038" t="s">
        <v>23</v>
      </c>
      <c r="O4038" t="s">
        <v>25</v>
      </c>
      <c r="P4038" t="s">
        <v>164</v>
      </c>
      <c r="Q4038" t="s">
        <v>27</v>
      </c>
      <c r="R4038" t="s">
        <v>428</v>
      </c>
      <c r="S4038" t="s">
        <v>9374</v>
      </c>
      <c r="T4038" t="s">
        <v>30</v>
      </c>
      <c r="U4038" t="s">
        <v>106</v>
      </c>
    </row>
    <row r="4039" spans="1:21">
      <c r="A4039" t="s">
        <v>9375</v>
      </c>
      <c r="B4039" s="1">
        <v>45276</v>
      </c>
      <c r="C4039" t="s">
        <v>22</v>
      </c>
      <c r="D4039">
        <v>73</v>
      </c>
      <c r="E4039" t="s">
        <v>39</v>
      </c>
      <c r="F4039">
        <v>0</v>
      </c>
      <c r="G4039">
        <v>3</v>
      </c>
      <c r="H4039" t="s">
        <v>24</v>
      </c>
      <c r="I4039">
        <v>5444</v>
      </c>
      <c r="J4039">
        <v>0</v>
      </c>
      <c r="K4039">
        <v>20</v>
      </c>
      <c r="M4039" t="s">
        <v>23</v>
      </c>
      <c r="N4039" t="s">
        <v>23</v>
      </c>
      <c r="O4039" t="s">
        <v>25</v>
      </c>
      <c r="P4039" t="s">
        <v>26</v>
      </c>
      <c r="Q4039" t="s">
        <v>27</v>
      </c>
      <c r="R4039" t="s">
        <v>2311</v>
      </c>
      <c r="S4039" t="s">
        <v>9376</v>
      </c>
      <c r="T4039" t="s">
        <v>30</v>
      </c>
      <c r="U4039" t="s">
        <v>69</v>
      </c>
    </row>
    <row r="4040" spans="1:21">
      <c r="A4040" t="s">
        <v>9377</v>
      </c>
      <c r="B4040" s="1">
        <v>45842</v>
      </c>
      <c r="C4040" t="s">
        <v>22</v>
      </c>
      <c r="D4040">
        <v>65</v>
      </c>
      <c r="E4040" t="s">
        <v>39</v>
      </c>
      <c r="F4040">
        <v>0</v>
      </c>
      <c r="G4040">
        <v>3</v>
      </c>
      <c r="H4040" t="s">
        <v>24</v>
      </c>
      <c r="I4040">
        <v>5001</v>
      </c>
      <c r="J4040">
        <v>0</v>
      </c>
      <c r="K4040">
        <v>1</v>
      </c>
      <c r="M4040" t="s">
        <v>23</v>
      </c>
      <c r="N4040" t="s">
        <v>23</v>
      </c>
      <c r="O4040" t="s">
        <v>25</v>
      </c>
      <c r="P4040" t="s">
        <v>26</v>
      </c>
      <c r="Q4040" t="s">
        <v>27</v>
      </c>
      <c r="R4040" t="s">
        <v>713</v>
      </c>
      <c r="S4040" t="s">
        <v>9378</v>
      </c>
      <c r="T4040" t="s">
        <v>30</v>
      </c>
      <c r="U4040" t="s">
        <v>69</v>
      </c>
    </row>
    <row r="4041" spans="1:21">
      <c r="A4041" t="s">
        <v>9379</v>
      </c>
      <c r="B4041" s="1">
        <v>45841</v>
      </c>
      <c r="C4041" t="s">
        <v>22</v>
      </c>
      <c r="D4041">
        <v>80</v>
      </c>
      <c r="E4041" t="s">
        <v>39</v>
      </c>
      <c r="F4041">
        <v>0</v>
      </c>
      <c r="G4041">
        <v>3</v>
      </c>
      <c r="H4041" t="s">
        <v>24</v>
      </c>
      <c r="I4041">
        <v>4403</v>
      </c>
      <c r="J4041">
        <v>0</v>
      </c>
      <c r="K4041">
        <v>1</v>
      </c>
      <c r="M4041" t="s">
        <v>23</v>
      </c>
      <c r="N4041" t="s">
        <v>23</v>
      </c>
      <c r="O4041" t="s">
        <v>25</v>
      </c>
      <c r="P4041" t="s">
        <v>26</v>
      </c>
      <c r="Q4041" t="s">
        <v>27</v>
      </c>
      <c r="R4041" t="s">
        <v>2278</v>
      </c>
      <c r="S4041" t="s">
        <v>9380</v>
      </c>
      <c r="T4041" t="s">
        <v>36</v>
      </c>
      <c r="U4041" t="s">
        <v>46</v>
      </c>
    </row>
    <row r="4042" spans="1:21">
      <c r="A4042" t="s">
        <v>9381</v>
      </c>
      <c r="B4042" s="1">
        <v>44361</v>
      </c>
      <c r="C4042" t="s">
        <v>33</v>
      </c>
      <c r="D4042">
        <v>67</v>
      </c>
      <c r="E4042" t="s">
        <v>23</v>
      </c>
      <c r="F4042">
        <v>0</v>
      </c>
      <c r="G4042">
        <v>3</v>
      </c>
      <c r="H4042" t="s">
        <v>24</v>
      </c>
      <c r="I4042">
        <v>5863</v>
      </c>
      <c r="J4042">
        <v>1</v>
      </c>
      <c r="K4042">
        <v>50</v>
      </c>
      <c r="L4042" t="s">
        <v>142</v>
      </c>
      <c r="M4042" t="s">
        <v>23</v>
      </c>
      <c r="N4042" t="s">
        <v>23</v>
      </c>
      <c r="O4042" t="s">
        <v>25</v>
      </c>
      <c r="P4042" t="s">
        <v>26</v>
      </c>
      <c r="Q4042" t="s">
        <v>27</v>
      </c>
      <c r="R4042" t="s">
        <v>1835</v>
      </c>
      <c r="S4042" t="s">
        <v>9382</v>
      </c>
      <c r="T4042" t="s">
        <v>59</v>
      </c>
      <c r="U4042" t="s">
        <v>60</v>
      </c>
    </row>
    <row r="4043" spans="1:21">
      <c r="A4043" t="s">
        <v>9383</v>
      </c>
      <c r="B4043" s="1">
        <v>44827</v>
      </c>
      <c r="C4043" t="s">
        <v>22</v>
      </c>
      <c r="D4043">
        <v>68</v>
      </c>
      <c r="E4043" t="s">
        <v>39</v>
      </c>
      <c r="F4043">
        <v>0</v>
      </c>
      <c r="G4043">
        <v>3</v>
      </c>
      <c r="H4043" t="s">
        <v>24</v>
      </c>
      <c r="I4043">
        <v>3689</v>
      </c>
      <c r="J4043">
        <v>0</v>
      </c>
      <c r="K4043">
        <v>35</v>
      </c>
      <c r="L4043" t="s">
        <v>40</v>
      </c>
      <c r="M4043" t="s">
        <v>23</v>
      </c>
      <c r="N4043" t="s">
        <v>23</v>
      </c>
      <c r="O4043" t="s">
        <v>25</v>
      </c>
      <c r="P4043" t="s">
        <v>26</v>
      </c>
      <c r="Q4043" t="s">
        <v>27</v>
      </c>
      <c r="R4043" t="s">
        <v>1997</v>
      </c>
      <c r="S4043" t="s">
        <v>9384</v>
      </c>
      <c r="T4043" t="s">
        <v>30</v>
      </c>
      <c r="U4043" t="s">
        <v>106</v>
      </c>
    </row>
    <row r="4044" spans="1:21">
      <c r="A4044" t="s">
        <v>9385</v>
      </c>
      <c r="B4044" s="1">
        <v>45646</v>
      </c>
      <c r="C4044" t="s">
        <v>33</v>
      </c>
      <c r="D4044">
        <v>74</v>
      </c>
      <c r="E4044" t="s">
        <v>39</v>
      </c>
      <c r="F4044">
        <v>0</v>
      </c>
      <c r="G4044">
        <v>3</v>
      </c>
      <c r="H4044" t="s">
        <v>24</v>
      </c>
      <c r="I4044">
        <v>4174</v>
      </c>
      <c r="J4044">
        <v>0</v>
      </c>
      <c r="K4044">
        <v>8</v>
      </c>
      <c r="M4044" t="s">
        <v>23</v>
      </c>
      <c r="N4044" t="s">
        <v>23</v>
      </c>
      <c r="O4044" t="s">
        <v>25</v>
      </c>
      <c r="P4044" t="s">
        <v>26</v>
      </c>
      <c r="Q4044" t="s">
        <v>27</v>
      </c>
      <c r="R4044" t="s">
        <v>1862</v>
      </c>
      <c r="S4044" t="s">
        <v>9386</v>
      </c>
      <c r="T4044" t="s">
        <v>30</v>
      </c>
      <c r="U4044" t="s">
        <v>106</v>
      </c>
    </row>
    <row r="4045" spans="1:21">
      <c r="A4045" t="s">
        <v>9387</v>
      </c>
      <c r="B4045" s="1">
        <v>45853</v>
      </c>
      <c r="C4045" t="s">
        <v>33</v>
      </c>
      <c r="D4045">
        <v>59</v>
      </c>
      <c r="E4045" t="s">
        <v>39</v>
      </c>
      <c r="F4045">
        <v>0</v>
      </c>
      <c r="G4045">
        <v>3</v>
      </c>
      <c r="H4045" t="s">
        <v>24</v>
      </c>
      <c r="I4045">
        <v>3351</v>
      </c>
      <c r="J4045">
        <v>0</v>
      </c>
      <c r="K4045">
        <v>1</v>
      </c>
      <c r="L4045" t="s">
        <v>48</v>
      </c>
      <c r="M4045" t="s">
        <v>23</v>
      </c>
      <c r="N4045" t="s">
        <v>39</v>
      </c>
      <c r="P4045" t="s">
        <v>26</v>
      </c>
      <c r="Q4045" t="s">
        <v>50</v>
      </c>
      <c r="R4045" t="s">
        <v>226</v>
      </c>
      <c r="S4045" t="s">
        <v>9388</v>
      </c>
      <c r="T4045" t="s">
        <v>30</v>
      </c>
      <c r="U4045" t="s">
        <v>69</v>
      </c>
    </row>
    <row r="4046" spans="1:21">
      <c r="A4046" t="s">
        <v>9389</v>
      </c>
      <c r="B4046" s="1">
        <v>45797</v>
      </c>
      <c r="C4046" t="s">
        <v>33</v>
      </c>
      <c r="D4046">
        <v>63</v>
      </c>
      <c r="E4046" t="s">
        <v>39</v>
      </c>
      <c r="F4046">
        <v>0</v>
      </c>
      <c r="G4046">
        <v>3</v>
      </c>
      <c r="H4046" t="s">
        <v>24</v>
      </c>
      <c r="I4046">
        <v>4965</v>
      </c>
      <c r="J4046">
        <v>0</v>
      </c>
      <c r="K4046">
        <v>3</v>
      </c>
      <c r="L4046" t="s">
        <v>48</v>
      </c>
      <c r="M4046" t="s">
        <v>23</v>
      </c>
      <c r="N4046" t="s">
        <v>23</v>
      </c>
      <c r="O4046" t="s">
        <v>25</v>
      </c>
      <c r="P4046" t="s">
        <v>26</v>
      </c>
      <c r="Q4046" t="s">
        <v>50</v>
      </c>
      <c r="R4046" t="s">
        <v>3074</v>
      </c>
      <c r="S4046" t="s">
        <v>9390</v>
      </c>
      <c r="T4046" t="s">
        <v>30</v>
      </c>
      <c r="U4046" t="s">
        <v>69</v>
      </c>
    </row>
    <row r="4047" spans="1:21">
      <c r="A4047" t="s">
        <v>9391</v>
      </c>
      <c r="B4047" s="1">
        <v>45599</v>
      </c>
      <c r="C4047" t="s">
        <v>33</v>
      </c>
      <c r="D4047">
        <v>46</v>
      </c>
      <c r="E4047" t="s">
        <v>23</v>
      </c>
      <c r="F4047">
        <v>0</v>
      </c>
      <c r="G4047">
        <v>3</v>
      </c>
      <c r="H4047" t="s">
        <v>24</v>
      </c>
      <c r="I4047">
        <v>5105</v>
      </c>
      <c r="J4047">
        <v>1</v>
      </c>
      <c r="K4047">
        <v>9</v>
      </c>
      <c r="L4047" t="s">
        <v>48</v>
      </c>
      <c r="M4047" t="s">
        <v>23</v>
      </c>
      <c r="N4047" t="s">
        <v>23</v>
      </c>
      <c r="O4047" t="s">
        <v>25</v>
      </c>
      <c r="P4047" t="s">
        <v>26</v>
      </c>
      <c r="Q4047" t="s">
        <v>27</v>
      </c>
      <c r="R4047" t="s">
        <v>1862</v>
      </c>
      <c r="S4047" t="s">
        <v>9392</v>
      </c>
      <c r="T4047" t="s">
        <v>30</v>
      </c>
      <c r="U4047" t="s">
        <v>69</v>
      </c>
    </row>
    <row r="4048" spans="1:21">
      <c r="A4048" t="s">
        <v>9393</v>
      </c>
      <c r="B4048" s="1">
        <v>45834</v>
      </c>
      <c r="C4048" t="s">
        <v>22</v>
      </c>
      <c r="D4048">
        <v>33</v>
      </c>
      <c r="E4048" t="s">
        <v>39</v>
      </c>
      <c r="F4048">
        <v>0</v>
      </c>
      <c r="G4048">
        <v>3</v>
      </c>
      <c r="H4048" t="s">
        <v>24</v>
      </c>
      <c r="I4048">
        <v>5239</v>
      </c>
      <c r="J4048">
        <v>0</v>
      </c>
      <c r="K4048">
        <v>2</v>
      </c>
      <c r="M4048" t="s">
        <v>23</v>
      </c>
      <c r="N4048" t="s">
        <v>23</v>
      </c>
      <c r="O4048" t="s">
        <v>25</v>
      </c>
      <c r="P4048" t="s">
        <v>26</v>
      </c>
      <c r="Q4048" t="s">
        <v>27</v>
      </c>
      <c r="R4048" t="s">
        <v>3572</v>
      </c>
      <c r="S4048" t="s">
        <v>9394</v>
      </c>
      <c r="T4048" t="s">
        <v>36</v>
      </c>
      <c r="U4048" t="s">
        <v>46</v>
      </c>
    </row>
    <row r="4049" spans="1:21">
      <c r="A4049" t="s">
        <v>9395</v>
      </c>
      <c r="B4049" s="1">
        <v>45862</v>
      </c>
      <c r="C4049" t="s">
        <v>22</v>
      </c>
      <c r="D4049">
        <v>43</v>
      </c>
      <c r="E4049" t="s">
        <v>39</v>
      </c>
      <c r="F4049">
        <v>3</v>
      </c>
      <c r="G4049">
        <v>3</v>
      </c>
      <c r="H4049" t="s">
        <v>24</v>
      </c>
      <c r="I4049">
        <v>2611</v>
      </c>
      <c r="J4049">
        <v>0</v>
      </c>
      <c r="K4049">
        <v>1</v>
      </c>
      <c r="M4049" t="s">
        <v>23</v>
      </c>
      <c r="N4049" t="s">
        <v>39</v>
      </c>
      <c r="P4049" t="s">
        <v>26</v>
      </c>
      <c r="Q4049" t="s">
        <v>50</v>
      </c>
      <c r="R4049" t="s">
        <v>2664</v>
      </c>
      <c r="S4049" t="s">
        <v>9396</v>
      </c>
      <c r="T4049" t="s">
        <v>36</v>
      </c>
      <c r="U4049" t="s">
        <v>46</v>
      </c>
    </row>
    <row r="4050" spans="1:21">
      <c r="A4050" t="s">
        <v>9397</v>
      </c>
      <c r="B4050" s="1">
        <v>45858</v>
      </c>
      <c r="C4050" t="s">
        <v>22</v>
      </c>
      <c r="D4050">
        <v>23</v>
      </c>
      <c r="E4050" t="s">
        <v>39</v>
      </c>
      <c r="F4050">
        <v>0</v>
      </c>
      <c r="G4050">
        <v>3</v>
      </c>
      <c r="H4050" t="s">
        <v>24</v>
      </c>
      <c r="I4050">
        <v>5730</v>
      </c>
      <c r="J4050">
        <v>0</v>
      </c>
      <c r="K4050">
        <v>1</v>
      </c>
      <c r="M4050" t="s">
        <v>23</v>
      </c>
      <c r="N4050" t="s">
        <v>23</v>
      </c>
      <c r="O4050" t="s">
        <v>25</v>
      </c>
      <c r="P4050" t="s">
        <v>26</v>
      </c>
      <c r="Q4050" t="s">
        <v>50</v>
      </c>
      <c r="R4050" t="s">
        <v>3213</v>
      </c>
      <c r="S4050" t="s">
        <v>9398</v>
      </c>
      <c r="T4050" t="s">
        <v>36</v>
      </c>
      <c r="U4050" t="s">
        <v>46</v>
      </c>
    </row>
    <row r="4051" spans="1:21">
      <c r="A4051" t="s">
        <v>9399</v>
      </c>
      <c r="B4051" s="1">
        <v>45862</v>
      </c>
      <c r="C4051" t="s">
        <v>33</v>
      </c>
      <c r="D4051">
        <v>31</v>
      </c>
      <c r="E4051" t="s">
        <v>39</v>
      </c>
      <c r="F4051">
        <v>0</v>
      </c>
      <c r="G4051">
        <v>3</v>
      </c>
      <c r="H4051" t="s">
        <v>24</v>
      </c>
      <c r="I4051">
        <v>3663</v>
      </c>
      <c r="J4051">
        <v>0</v>
      </c>
      <c r="K4051">
        <v>1</v>
      </c>
      <c r="L4051" t="s">
        <v>48</v>
      </c>
      <c r="M4051" t="s">
        <v>23</v>
      </c>
      <c r="N4051" t="s">
        <v>39</v>
      </c>
      <c r="P4051" t="s">
        <v>26</v>
      </c>
      <c r="Q4051" t="s">
        <v>84</v>
      </c>
      <c r="R4051" t="s">
        <v>4083</v>
      </c>
      <c r="S4051" t="s">
        <v>9400</v>
      </c>
      <c r="T4051" t="s">
        <v>59</v>
      </c>
      <c r="U4051" t="s">
        <v>384</v>
      </c>
    </row>
    <row r="4052" spans="1:21">
      <c r="A4052" t="s">
        <v>9401</v>
      </c>
      <c r="B4052" s="1">
        <v>44182</v>
      </c>
      <c r="C4052" t="s">
        <v>22</v>
      </c>
      <c r="D4052">
        <v>57</v>
      </c>
      <c r="E4052" t="s">
        <v>39</v>
      </c>
      <c r="F4052">
        <v>0</v>
      </c>
      <c r="G4052">
        <v>3</v>
      </c>
      <c r="H4052" t="s">
        <v>24</v>
      </c>
      <c r="I4052">
        <v>5327</v>
      </c>
      <c r="J4052">
        <v>0</v>
      </c>
      <c r="K4052">
        <v>56</v>
      </c>
      <c r="M4052" t="s">
        <v>23</v>
      </c>
      <c r="N4052" t="s">
        <v>39</v>
      </c>
      <c r="P4052" t="s">
        <v>202</v>
      </c>
      <c r="Q4052" t="s">
        <v>27</v>
      </c>
      <c r="R4052" t="s">
        <v>5526</v>
      </c>
      <c r="S4052" t="s">
        <v>9402</v>
      </c>
      <c r="T4052" t="s">
        <v>36</v>
      </c>
      <c r="U4052" t="s">
        <v>46</v>
      </c>
    </row>
    <row r="4053" spans="1:21">
      <c r="A4053" t="s">
        <v>9403</v>
      </c>
      <c r="B4053" s="1">
        <v>44166</v>
      </c>
      <c r="C4053" t="s">
        <v>33</v>
      </c>
      <c r="D4053">
        <v>68</v>
      </c>
      <c r="E4053" t="s">
        <v>39</v>
      </c>
      <c r="F4053">
        <v>0</v>
      </c>
      <c r="G4053">
        <v>3</v>
      </c>
      <c r="H4053" t="s">
        <v>24</v>
      </c>
      <c r="I4053">
        <v>5605</v>
      </c>
      <c r="J4053">
        <v>0</v>
      </c>
      <c r="K4053">
        <v>56</v>
      </c>
      <c r="M4053" t="s">
        <v>23</v>
      </c>
      <c r="N4053" t="s">
        <v>23</v>
      </c>
      <c r="O4053" t="s">
        <v>25</v>
      </c>
      <c r="P4053" t="s">
        <v>202</v>
      </c>
      <c r="Q4053" t="s">
        <v>27</v>
      </c>
      <c r="R4053" t="s">
        <v>1038</v>
      </c>
      <c r="S4053" t="s">
        <v>9404</v>
      </c>
      <c r="T4053" t="s">
        <v>36</v>
      </c>
      <c r="U4053" t="s">
        <v>37</v>
      </c>
    </row>
    <row r="4054" spans="1:21">
      <c r="A4054" t="s">
        <v>9405</v>
      </c>
      <c r="B4054" s="1">
        <v>43869</v>
      </c>
      <c r="C4054" t="s">
        <v>22</v>
      </c>
      <c r="D4054">
        <v>69</v>
      </c>
      <c r="E4054" t="s">
        <v>39</v>
      </c>
      <c r="F4054">
        <v>0</v>
      </c>
      <c r="G4054">
        <v>3</v>
      </c>
      <c r="H4054" t="s">
        <v>24</v>
      </c>
      <c r="I4054">
        <v>4389</v>
      </c>
      <c r="J4054">
        <v>0</v>
      </c>
      <c r="K4054">
        <v>66</v>
      </c>
      <c r="M4054" t="s">
        <v>23</v>
      </c>
      <c r="N4054" t="s">
        <v>23</v>
      </c>
      <c r="O4054" t="s">
        <v>25</v>
      </c>
      <c r="P4054" t="s">
        <v>202</v>
      </c>
      <c r="Q4054" t="s">
        <v>50</v>
      </c>
      <c r="R4054" t="s">
        <v>7628</v>
      </c>
      <c r="S4054" t="s">
        <v>9406</v>
      </c>
      <c r="T4054" t="s">
        <v>36</v>
      </c>
      <c r="U4054" t="s">
        <v>37</v>
      </c>
    </row>
    <row r="4055" spans="1:21">
      <c r="A4055" t="s">
        <v>9407</v>
      </c>
      <c r="B4055" s="1">
        <v>45845</v>
      </c>
      <c r="C4055" t="s">
        <v>22</v>
      </c>
      <c r="D4055">
        <v>41</v>
      </c>
      <c r="E4055" t="s">
        <v>39</v>
      </c>
      <c r="F4055">
        <v>0</v>
      </c>
      <c r="G4055">
        <v>3</v>
      </c>
      <c r="H4055" t="s">
        <v>24</v>
      </c>
      <c r="I4055">
        <v>5228</v>
      </c>
      <c r="J4055">
        <v>0</v>
      </c>
      <c r="K4055">
        <v>1</v>
      </c>
      <c r="L4055" t="s">
        <v>48</v>
      </c>
      <c r="M4055" t="s">
        <v>23</v>
      </c>
      <c r="N4055" t="s">
        <v>23</v>
      </c>
      <c r="O4055" t="s">
        <v>25</v>
      </c>
      <c r="P4055" t="s">
        <v>26</v>
      </c>
      <c r="Q4055" t="s">
        <v>27</v>
      </c>
      <c r="R4055" t="s">
        <v>440</v>
      </c>
      <c r="S4055" t="s">
        <v>9408</v>
      </c>
      <c r="T4055" t="s">
        <v>30</v>
      </c>
      <c r="U4055" t="s">
        <v>103</v>
      </c>
    </row>
    <row r="4056" spans="1:21">
      <c r="A4056" t="s">
        <v>9409</v>
      </c>
      <c r="B4056" s="1">
        <v>44901</v>
      </c>
      <c r="C4056" t="s">
        <v>22</v>
      </c>
      <c r="D4056">
        <v>45</v>
      </c>
      <c r="E4056" t="s">
        <v>39</v>
      </c>
      <c r="F4056">
        <v>0</v>
      </c>
      <c r="G4056">
        <v>3</v>
      </c>
      <c r="H4056" t="s">
        <v>24</v>
      </c>
      <c r="I4056">
        <v>3606</v>
      </c>
      <c r="J4056">
        <v>0</v>
      </c>
      <c r="K4056">
        <v>32</v>
      </c>
      <c r="M4056" t="s">
        <v>23</v>
      </c>
      <c r="N4056" t="s">
        <v>23</v>
      </c>
      <c r="O4056" t="s">
        <v>25</v>
      </c>
      <c r="P4056" t="s">
        <v>26</v>
      </c>
      <c r="Q4056" t="s">
        <v>27</v>
      </c>
      <c r="R4056" t="s">
        <v>2268</v>
      </c>
      <c r="S4056" t="s">
        <v>9410</v>
      </c>
      <c r="T4056" t="s">
        <v>36</v>
      </c>
      <c r="U4056" t="s">
        <v>46</v>
      </c>
    </row>
    <row r="4057" spans="1:21">
      <c r="A4057" t="s">
        <v>9411</v>
      </c>
      <c r="B4057" s="1">
        <v>45618</v>
      </c>
      <c r="C4057" t="s">
        <v>22</v>
      </c>
      <c r="D4057">
        <v>30</v>
      </c>
      <c r="E4057" t="s">
        <v>23</v>
      </c>
      <c r="F4057">
        <v>0</v>
      </c>
      <c r="G4057">
        <v>3</v>
      </c>
      <c r="H4057" t="s">
        <v>24</v>
      </c>
      <c r="I4057">
        <v>4533</v>
      </c>
      <c r="J4057">
        <v>1</v>
      </c>
      <c r="K4057">
        <v>9</v>
      </c>
      <c r="M4057" t="s">
        <v>23</v>
      </c>
      <c r="N4057" t="s">
        <v>23</v>
      </c>
      <c r="O4057" t="s">
        <v>56</v>
      </c>
      <c r="P4057" t="s">
        <v>26</v>
      </c>
      <c r="Q4057" t="s">
        <v>27</v>
      </c>
      <c r="R4057" t="s">
        <v>280</v>
      </c>
      <c r="S4057" t="s">
        <v>9412</v>
      </c>
      <c r="T4057" t="s">
        <v>64</v>
      </c>
      <c r="U4057" t="s">
        <v>234</v>
      </c>
    </row>
    <row r="4058" spans="1:21">
      <c r="A4058" t="s">
        <v>9413</v>
      </c>
      <c r="B4058" s="1">
        <v>45848</v>
      </c>
      <c r="C4058" t="s">
        <v>33</v>
      </c>
      <c r="D4058">
        <v>39</v>
      </c>
      <c r="E4058" t="s">
        <v>39</v>
      </c>
      <c r="F4058">
        <v>0</v>
      </c>
      <c r="G4058">
        <v>3</v>
      </c>
      <c r="H4058" t="s">
        <v>24</v>
      </c>
      <c r="I4058">
        <v>4884</v>
      </c>
      <c r="J4058">
        <v>0</v>
      </c>
      <c r="K4058">
        <v>1</v>
      </c>
      <c r="L4058" t="s">
        <v>48</v>
      </c>
      <c r="M4058" t="s">
        <v>23</v>
      </c>
      <c r="N4058" t="s">
        <v>23</v>
      </c>
      <c r="O4058" t="s">
        <v>25</v>
      </c>
      <c r="P4058" t="s">
        <v>26</v>
      </c>
      <c r="Q4058" t="s">
        <v>27</v>
      </c>
      <c r="R4058" t="s">
        <v>1314</v>
      </c>
      <c r="S4058" t="s">
        <v>2106</v>
      </c>
      <c r="T4058" t="s">
        <v>36</v>
      </c>
      <c r="U4058" t="s">
        <v>46</v>
      </c>
    </row>
    <row r="4059" spans="1:21">
      <c r="A4059" t="s">
        <v>9414</v>
      </c>
      <c r="B4059" s="1">
        <v>45726</v>
      </c>
      <c r="C4059" t="s">
        <v>33</v>
      </c>
      <c r="D4059">
        <v>54</v>
      </c>
      <c r="E4059" t="s">
        <v>23</v>
      </c>
      <c r="F4059">
        <v>0</v>
      </c>
      <c r="G4059">
        <v>3</v>
      </c>
      <c r="H4059" t="s">
        <v>24</v>
      </c>
      <c r="I4059">
        <v>4565</v>
      </c>
      <c r="J4059">
        <v>1</v>
      </c>
      <c r="K4059">
        <v>5</v>
      </c>
      <c r="M4059" t="s">
        <v>23</v>
      </c>
      <c r="N4059" t="s">
        <v>23</v>
      </c>
      <c r="O4059" t="s">
        <v>25</v>
      </c>
      <c r="P4059" t="s">
        <v>26</v>
      </c>
      <c r="Q4059" t="s">
        <v>27</v>
      </c>
      <c r="R4059" t="s">
        <v>7657</v>
      </c>
      <c r="S4059" t="s">
        <v>9415</v>
      </c>
      <c r="T4059" t="s">
        <v>30</v>
      </c>
      <c r="U4059" t="s">
        <v>103</v>
      </c>
    </row>
    <row r="4060" spans="1:21">
      <c r="A4060" t="s">
        <v>9416</v>
      </c>
      <c r="B4060" s="1">
        <v>44348</v>
      </c>
      <c r="C4060" t="s">
        <v>33</v>
      </c>
      <c r="D4060">
        <v>69</v>
      </c>
      <c r="E4060" t="s">
        <v>23</v>
      </c>
      <c r="F4060">
        <v>0</v>
      </c>
      <c r="G4060">
        <v>3</v>
      </c>
      <c r="H4060" t="s">
        <v>24</v>
      </c>
      <c r="I4060">
        <v>5746</v>
      </c>
      <c r="J4060">
        <v>1</v>
      </c>
      <c r="K4060">
        <v>50</v>
      </c>
      <c r="M4060" t="s">
        <v>23</v>
      </c>
      <c r="N4060" t="s">
        <v>23</v>
      </c>
      <c r="O4060" t="s">
        <v>56</v>
      </c>
      <c r="P4060" t="s">
        <v>26</v>
      </c>
      <c r="Q4060" t="s">
        <v>27</v>
      </c>
      <c r="R4060" t="s">
        <v>9417</v>
      </c>
      <c r="S4060" t="s">
        <v>9418</v>
      </c>
      <c r="T4060" t="s">
        <v>43</v>
      </c>
      <c r="U4060" t="s">
        <v>1397</v>
      </c>
    </row>
    <row r="4061" spans="1:21">
      <c r="A4061" t="s">
        <v>9419</v>
      </c>
      <c r="B4061" s="1">
        <v>43862</v>
      </c>
      <c r="C4061" t="s">
        <v>33</v>
      </c>
      <c r="D4061">
        <v>74</v>
      </c>
      <c r="E4061" t="s">
        <v>23</v>
      </c>
      <c r="F4061">
        <v>0</v>
      </c>
      <c r="G4061">
        <v>3</v>
      </c>
      <c r="H4061" t="s">
        <v>24</v>
      </c>
      <c r="I4061">
        <v>4400</v>
      </c>
      <c r="J4061">
        <v>1</v>
      </c>
      <c r="K4061">
        <v>66</v>
      </c>
      <c r="M4061" t="s">
        <v>23</v>
      </c>
      <c r="N4061" t="s">
        <v>23</v>
      </c>
      <c r="O4061" t="s">
        <v>56</v>
      </c>
      <c r="P4061" t="s">
        <v>164</v>
      </c>
      <c r="Q4061" t="s">
        <v>27</v>
      </c>
      <c r="R4061" t="s">
        <v>2177</v>
      </c>
      <c r="S4061" t="s">
        <v>9420</v>
      </c>
      <c r="T4061" t="s">
        <v>36</v>
      </c>
      <c r="U4061" t="s">
        <v>46</v>
      </c>
    </row>
    <row r="4062" spans="1:21">
      <c r="A4062" t="s">
        <v>9421</v>
      </c>
      <c r="B4062" s="1">
        <v>45810</v>
      </c>
      <c r="C4062" t="s">
        <v>33</v>
      </c>
      <c r="D4062">
        <v>80</v>
      </c>
      <c r="E4062" t="s">
        <v>39</v>
      </c>
      <c r="F4062">
        <v>0</v>
      </c>
      <c r="G4062">
        <v>3</v>
      </c>
      <c r="H4062" t="s">
        <v>24</v>
      </c>
      <c r="I4062">
        <v>4322</v>
      </c>
      <c r="J4062">
        <v>0</v>
      </c>
      <c r="K4062">
        <v>2</v>
      </c>
      <c r="L4062" t="s">
        <v>48</v>
      </c>
      <c r="M4062" t="s">
        <v>23</v>
      </c>
      <c r="N4062" t="s">
        <v>23</v>
      </c>
      <c r="O4062" t="s">
        <v>56</v>
      </c>
      <c r="P4062" t="s">
        <v>26</v>
      </c>
      <c r="Q4062" t="s">
        <v>27</v>
      </c>
      <c r="R4062" t="s">
        <v>111</v>
      </c>
      <c r="S4062" t="s">
        <v>9422</v>
      </c>
      <c r="T4062" t="s">
        <v>59</v>
      </c>
      <c r="U4062" t="s">
        <v>384</v>
      </c>
    </row>
    <row r="4063" spans="1:21">
      <c r="A4063" t="s">
        <v>9423</v>
      </c>
      <c r="B4063" s="1">
        <v>45577</v>
      </c>
      <c r="C4063" t="s">
        <v>33</v>
      </c>
      <c r="D4063">
        <v>70</v>
      </c>
      <c r="E4063" t="s">
        <v>39</v>
      </c>
      <c r="F4063">
        <v>0</v>
      </c>
      <c r="G4063">
        <v>3</v>
      </c>
      <c r="H4063" t="s">
        <v>24</v>
      </c>
      <c r="I4063">
        <v>3320</v>
      </c>
      <c r="J4063">
        <v>0</v>
      </c>
      <c r="K4063">
        <v>10</v>
      </c>
      <c r="M4063" t="s">
        <v>23</v>
      </c>
      <c r="N4063" t="s">
        <v>23</v>
      </c>
      <c r="O4063" t="s">
        <v>25</v>
      </c>
      <c r="P4063" t="s">
        <v>26</v>
      </c>
      <c r="Q4063" t="s">
        <v>50</v>
      </c>
      <c r="R4063" t="s">
        <v>962</v>
      </c>
      <c r="S4063" t="s">
        <v>9424</v>
      </c>
      <c r="T4063" t="s">
        <v>36</v>
      </c>
      <c r="U4063" t="s">
        <v>46</v>
      </c>
    </row>
    <row r="4064" spans="1:21">
      <c r="A4064" t="s">
        <v>9425</v>
      </c>
      <c r="B4064" s="1">
        <v>44851</v>
      </c>
      <c r="C4064" t="s">
        <v>33</v>
      </c>
      <c r="D4064">
        <v>63</v>
      </c>
      <c r="E4064" t="s">
        <v>39</v>
      </c>
      <c r="F4064">
        <v>0</v>
      </c>
      <c r="G4064">
        <v>3</v>
      </c>
      <c r="H4064" t="s">
        <v>24</v>
      </c>
      <c r="I4064">
        <v>5795</v>
      </c>
      <c r="J4064">
        <v>0</v>
      </c>
      <c r="K4064">
        <v>34</v>
      </c>
      <c r="L4064" t="s">
        <v>40</v>
      </c>
      <c r="M4064" t="s">
        <v>23</v>
      </c>
      <c r="N4064" t="s">
        <v>23</v>
      </c>
      <c r="O4064" t="s">
        <v>25</v>
      </c>
      <c r="P4064" t="s">
        <v>26</v>
      </c>
      <c r="Q4064" t="s">
        <v>50</v>
      </c>
      <c r="R4064" t="s">
        <v>9426</v>
      </c>
      <c r="S4064" t="s">
        <v>9427</v>
      </c>
      <c r="T4064" t="s">
        <v>30</v>
      </c>
      <c r="U4064" t="s">
        <v>69</v>
      </c>
    </row>
    <row r="4065" spans="1:21">
      <c r="A4065" t="s">
        <v>9428</v>
      </c>
      <c r="B4065" s="1">
        <v>45854</v>
      </c>
      <c r="C4065" t="s">
        <v>33</v>
      </c>
      <c r="D4065">
        <v>23</v>
      </c>
      <c r="E4065" t="s">
        <v>39</v>
      </c>
      <c r="F4065">
        <v>0</v>
      </c>
      <c r="G4065">
        <v>3</v>
      </c>
      <c r="H4065" t="s">
        <v>24</v>
      </c>
      <c r="I4065">
        <v>3860</v>
      </c>
      <c r="J4065">
        <v>0</v>
      </c>
      <c r="K4065">
        <v>1</v>
      </c>
      <c r="L4065" t="s">
        <v>48</v>
      </c>
      <c r="M4065" t="s">
        <v>23</v>
      </c>
      <c r="N4065" t="s">
        <v>23</v>
      </c>
      <c r="O4065" t="s">
        <v>25</v>
      </c>
      <c r="P4065" t="s">
        <v>26</v>
      </c>
      <c r="Q4065" t="s">
        <v>84</v>
      </c>
      <c r="R4065" t="s">
        <v>785</v>
      </c>
      <c r="S4065" t="s">
        <v>9429</v>
      </c>
      <c r="T4065" t="s">
        <v>30</v>
      </c>
      <c r="U4065" t="s">
        <v>106</v>
      </c>
    </row>
    <row r="4066" spans="1:21">
      <c r="A4066" t="s">
        <v>9430</v>
      </c>
      <c r="B4066" s="1">
        <v>45510</v>
      </c>
      <c r="C4066" t="s">
        <v>33</v>
      </c>
      <c r="D4066">
        <v>59</v>
      </c>
      <c r="E4066" t="s">
        <v>23</v>
      </c>
      <c r="F4066">
        <v>0</v>
      </c>
      <c r="G4066">
        <v>3</v>
      </c>
      <c r="H4066" t="s">
        <v>24</v>
      </c>
      <c r="I4066">
        <v>2653</v>
      </c>
      <c r="J4066">
        <v>1</v>
      </c>
      <c r="K4066">
        <v>12</v>
      </c>
      <c r="M4066" t="s">
        <v>23</v>
      </c>
      <c r="N4066" t="s">
        <v>39</v>
      </c>
      <c r="P4066" t="s">
        <v>202</v>
      </c>
      <c r="Q4066" t="s">
        <v>27</v>
      </c>
      <c r="R4066" t="s">
        <v>1080</v>
      </c>
      <c r="S4066" t="s">
        <v>9431</v>
      </c>
      <c r="T4066" t="s">
        <v>36</v>
      </c>
      <c r="U4066" t="s">
        <v>46</v>
      </c>
    </row>
    <row r="4067" spans="1:21">
      <c r="A4067" t="s">
        <v>9432</v>
      </c>
      <c r="B4067" s="1">
        <v>44256</v>
      </c>
      <c r="C4067" t="s">
        <v>33</v>
      </c>
      <c r="D4067">
        <v>44</v>
      </c>
      <c r="E4067" t="s">
        <v>23</v>
      </c>
      <c r="F4067">
        <v>0</v>
      </c>
      <c r="G4067">
        <v>3</v>
      </c>
      <c r="H4067" t="s">
        <v>24</v>
      </c>
      <c r="I4067">
        <v>4471</v>
      </c>
      <c r="J4067">
        <v>1</v>
      </c>
      <c r="K4067">
        <v>53</v>
      </c>
      <c r="M4067" t="s">
        <v>23</v>
      </c>
      <c r="N4067" t="s">
        <v>23</v>
      </c>
      <c r="O4067" t="s">
        <v>25</v>
      </c>
      <c r="P4067" t="s">
        <v>202</v>
      </c>
      <c r="Q4067" t="s">
        <v>27</v>
      </c>
      <c r="R4067" t="s">
        <v>382</v>
      </c>
      <c r="S4067" t="s">
        <v>9433</v>
      </c>
      <c r="T4067" t="s">
        <v>36</v>
      </c>
      <c r="U4067" t="s">
        <v>46</v>
      </c>
    </row>
    <row r="4068" spans="1:21">
      <c r="A4068" t="s">
        <v>9434</v>
      </c>
      <c r="B4068" s="1">
        <v>44325</v>
      </c>
      <c r="C4068" t="s">
        <v>22</v>
      </c>
      <c r="D4068">
        <v>22</v>
      </c>
      <c r="E4068" t="s">
        <v>39</v>
      </c>
      <c r="F4068">
        <v>0</v>
      </c>
      <c r="G4068">
        <v>3</v>
      </c>
      <c r="H4068" t="s">
        <v>24</v>
      </c>
      <c r="I4068">
        <v>5074</v>
      </c>
      <c r="J4068">
        <v>0</v>
      </c>
      <c r="K4068">
        <v>51</v>
      </c>
      <c r="L4068" t="s">
        <v>142</v>
      </c>
      <c r="M4068" t="s">
        <v>23</v>
      </c>
      <c r="N4068" t="s">
        <v>23</v>
      </c>
      <c r="O4068" t="s">
        <v>25</v>
      </c>
      <c r="P4068" t="s">
        <v>202</v>
      </c>
      <c r="Q4068" t="s">
        <v>27</v>
      </c>
      <c r="R4068" t="s">
        <v>6139</v>
      </c>
      <c r="S4068" t="s">
        <v>9435</v>
      </c>
      <c r="T4068" t="s">
        <v>30</v>
      </c>
      <c r="U4068" t="s">
        <v>69</v>
      </c>
    </row>
    <row r="4069" spans="1:21">
      <c r="A4069" t="s">
        <v>9436</v>
      </c>
      <c r="B4069" s="1">
        <v>45577</v>
      </c>
      <c r="C4069" t="s">
        <v>22</v>
      </c>
      <c r="D4069">
        <v>36</v>
      </c>
      <c r="E4069" t="s">
        <v>23</v>
      </c>
      <c r="F4069">
        <v>0</v>
      </c>
      <c r="G4069">
        <v>3</v>
      </c>
      <c r="H4069" t="s">
        <v>24</v>
      </c>
      <c r="I4069">
        <v>2162</v>
      </c>
      <c r="J4069">
        <v>1</v>
      </c>
      <c r="K4069">
        <v>10</v>
      </c>
      <c r="L4069" t="s">
        <v>97</v>
      </c>
      <c r="M4069" t="s">
        <v>23</v>
      </c>
      <c r="N4069" t="s">
        <v>23</v>
      </c>
      <c r="O4069" t="s">
        <v>25</v>
      </c>
      <c r="P4069" t="s">
        <v>26</v>
      </c>
      <c r="Q4069" t="s">
        <v>27</v>
      </c>
      <c r="R4069" t="s">
        <v>126</v>
      </c>
      <c r="S4069" t="s">
        <v>9437</v>
      </c>
      <c r="T4069" t="s">
        <v>64</v>
      </c>
      <c r="U4069" t="s">
        <v>254</v>
      </c>
    </row>
    <row r="4070" spans="1:21">
      <c r="A4070" t="s">
        <v>9438</v>
      </c>
      <c r="B4070" s="1">
        <v>45829</v>
      </c>
      <c r="C4070" t="s">
        <v>22</v>
      </c>
      <c r="D4070">
        <v>56</v>
      </c>
      <c r="E4070" t="s">
        <v>39</v>
      </c>
      <c r="F4070">
        <v>0</v>
      </c>
      <c r="G4070">
        <v>3</v>
      </c>
      <c r="H4070" t="s">
        <v>24</v>
      </c>
      <c r="I4070">
        <v>2279</v>
      </c>
      <c r="J4070">
        <v>0</v>
      </c>
      <c r="K4070">
        <v>2</v>
      </c>
      <c r="M4070" t="s">
        <v>23</v>
      </c>
      <c r="N4070" t="s">
        <v>39</v>
      </c>
      <c r="P4070" t="s">
        <v>202</v>
      </c>
      <c r="Q4070" t="s">
        <v>50</v>
      </c>
      <c r="R4070" t="s">
        <v>3559</v>
      </c>
      <c r="S4070" t="s">
        <v>9439</v>
      </c>
      <c r="T4070" t="s">
        <v>59</v>
      </c>
      <c r="U4070" t="s">
        <v>384</v>
      </c>
    </row>
    <row r="4071" spans="1:21">
      <c r="A4071" t="s">
        <v>9440</v>
      </c>
      <c r="B4071" s="1">
        <v>45788</v>
      </c>
      <c r="C4071" t="s">
        <v>33</v>
      </c>
      <c r="D4071">
        <v>44</v>
      </c>
      <c r="E4071" t="s">
        <v>39</v>
      </c>
      <c r="F4071">
        <v>0</v>
      </c>
      <c r="G4071">
        <v>3</v>
      </c>
      <c r="H4071" t="s">
        <v>24</v>
      </c>
      <c r="I4071">
        <v>3207</v>
      </c>
      <c r="J4071">
        <v>0</v>
      </c>
      <c r="K4071">
        <v>3</v>
      </c>
      <c r="M4071" t="s">
        <v>23</v>
      </c>
      <c r="N4071" t="s">
        <v>23</v>
      </c>
      <c r="O4071" t="s">
        <v>25</v>
      </c>
      <c r="P4071" t="s">
        <v>26</v>
      </c>
      <c r="Q4071" t="s">
        <v>27</v>
      </c>
      <c r="R4071" t="s">
        <v>852</v>
      </c>
      <c r="S4071" t="s">
        <v>9441</v>
      </c>
      <c r="T4071" t="s">
        <v>30</v>
      </c>
      <c r="U4071" t="s">
        <v>69</v>
      </c>
    </row>
    <row r="4072" spans="1:21">
      <c r="A4072" t="s">
        <v>9442</v>
      </c>
      <c r="B4072" s="1">
        <v>45109</v>
      </c>
      <c r="C4072" t="s">
        <v>33</v>
      </c>
      <c r="D4072">
        <v>61</v>
      </c>
      <c r="E4072" t="s">
        <v>39</v>
      </c>
      <c r="F4072">
        <v>0</v>
      </c>
      <c r="G4072">
        <v>3</v>
      </c>
      <c r="H4072" t="s">
        <v>24</v>
      </c>
      <c r="I4072">
        <v>4931</v>
      </c>
      <c r="J4072">
        <v>0</v>
      </c>
      <c r="K4072">
        <v>25</v>
      </c>
      <c r="L4072" t="s">
        <v>40</v>
      </c>
      <c r="M4072" t="s">
        <v>23</v>
      </c>
      <c r="N4072" t="s">
        <v>39</v>
      </c>
      <c r="P4072" t="s">
        <v>164</v>
      </c>
      <c r="Q4072" t="s">
        <v>50</v>
      </c>
      <c r="R4072" t="s">
        <v>2492</v>
      </c>
      <c r="S4072" t="s">
        <v>9443</v>
      </c>
      <c r="T4072" t="s">
        <v>30</v>
      </c>
      <c r="U4072" t="s">
        <v>69</v>
      </c>
    </row>
    <row r="4073" spans="1:21">
      <c r="A4073" t="s">
        <v>9444</v>
      </c>
      <c r="B4073" s="1">
        <v>45262</v>
      </c>
      <c r="C4073" t="s">
        <v>33</v>
      </c>
      <c r="D4073">
        <v>44</v>
      </c>
      <c r="E4073" t="s">
        <v>23</v>
      </c>
      <c r="F4073">
        <v>0</v>
      </c>
      <c r="G4073">
        <v>3</v>
      </c>
      <c r="H4073" t="s">
        <v>24</v>
      </c>
      <c r="I4073">
        <v>3298</v>
      </c>
      <c r="J4073">
        <v>1</v>
      </c>
      <c r="K4073">
        <v>20</v>
      </c>
      <c r="M4073" t="s">
        <v>39</v>
      </c>
      <c r="N4073" t="s">
        <v>23</v>
      </c>
      <c r="O4073" t="s">
        <v>49</v>
      </c>
      <c r="P4073" t="s">
        <v>26</v>
      </c>
      <c r="Q4073" t="s">
        <v>27</v>
      </c>
      <c r="R4073" t="s">
        <v>439</v>
      </c>
      <c r="S4073" t="s">
        <v>9445</v>
      </c>
      <c r="T4073" t="s">
        <v>43</v>
      </c>
      <c r="U4073" t="s">
        <v>44</v>
      </c>
    </row>
    <row r="4074" spans="1:21">
      <c r="A4074" t="s">
        <v>9446</v>
      </c>
      <c r="B4074" s="1">
        <v>44698</v>
      </c>
      <c r="C4074" t="s">
        <v>33</v>
      </c>
      <c r="D4074">
        <v>35</v>
      </c>
      <c r="E4074" t="s">
        <v>39</v>
      </c>
      <c r="F4074">
        <v>0</v>
      </c>
      <c r="G4074">
        <v>3</v>
      </c>
      <c r="H4074" t="s">
        <v>24</v>
      </c>
      <c r="I4074">
        <v>4119</v>
      </c>
      <c r="J4074">
        <v>0</v>
      </c>
      <c r="K4074">
        <v>39</v>
      </c>
      <c r="L4074" t="s">
        <v>40</v>
      </c>
      <c r="M4074" t="s">
        <v>39</v>
      </c>
      <c r="N4074" t="s">
        <v>23</v>
      </c>
      <c r="O4074" t="s">
        <v>49</v>
      </c>
      <c r="P4074" t="s">
        <v>26</v>
      </c>
      <c r="Q4074" t="s">
        <v>27</v>
      </c>
      <c r="R4074" t="s">
        <v>1339</v>
      </c>
      <c r="S4074" t="s">
        <v>9447</v>
      </c>
      <c r="T4074" t="s">
        <v>36</v>
      </c>
      <c r="U4074" t="s">
        <v>46</v>
      </c>
    </row>
    <row r="4075" spans="1:21">
      <c r="A4075" t="s">
        <v>9448</v>
      </c>
      <c r="B4075" s="1">
        <v>45355</v>
      </c>
      <c r="C4075" t="s">
        <v>33</v>
      </c>
      <c r="D4075">
        <v>29</v>
      </c>
      <c r="E4075" t="s">
        <v>23</v>
      </c>
      <c r="F4075">
        <v>0</v>
      </c>
      <c r="G4075">
        <v>3</v>
      </c>
      <c r="H4075" t="s">
        <v>24</v>
      </c>
      <c r="I4075">
        <v>3670</v>
      </c>
      <c r="J4075">
        <v>1</v>
      </c>
      <c r="K4075">
        <v>17</v>
      </c>
      <c r="M4075" t="s">
        <v>23</v>
      </c>
      <c r="N4075" t="s">
        <v>23</v>
      </c>
      <c r="O4075" t="s">
        <v>25</v>
      </c>
      <c r="P4075" t="s">
        <v>26</v>
      </c>
      <c r="Q4075" t="s">
        <v>27</v>
      </c>
      <c r="R4075" t="s">
        <v>1953</v>
      </c>
      <c r="S4075" t="s">
        <v>9449</v>
      </c>
      <c r="T4075" t="s">
        <v>36</v>
      </c>
      <c r="U4075" t="s">
        <v>46</v>
      </c>
    </row>
    <row r="4076" spans="1:21">
      <c r="A4076" t="s">
        <v>9450</v>
      </c>
      <c r="B4076" s="1">
        <v>45510</v>
      </c>
      <c r="C4076" t="s">
        <v>33</v>
      </c>
      <c r="D4076">
        <v>57</v>
      </c>
      <c r="E4076" t="s">
        <v>39</v>
      </c>
      <c r="F4076">
        <v>0</v>
      </c>
      <c r="G4076">
        <v>3</v>
      </c>
      <c r="H4076" t="s">
        <v>24</v>
      </c>
      <c r="I4076">
        <v>4149</v>
      </c>
      <c r="J4076">
        <v>0</v>
      </c>
      <c r="K4076">
        <v>12</v>
      </c>
      <c r="M4076" t="s">
        <v>23</v>
      </c>
      <c r="N4076" t="s">
        <v>23</v>
      </c>
      <c r="O4076" t="s">
        <v>49</v>
      </c>
      <c r="P4076" t="s">
        <v>202</v>
      </c>
      <c r="Q4076" t="s">
        <v>50</v>
      </c>
      <c r="R4076" t="s">
        <v>6973</v>
      </c>
      <c r="S4076" t="s">
        <v>9451</v>
      </c>
      <c r="T4076" t="s">
        <v>43</v>
      </c>
      <c r="U4076" t="s">
        <v>44</v>
      </c>
    </row>
    <row r="4077" spans="1:21">
      <c r="A4077" t="s">
        <v>9452</v>
      </c>
      <c r="B4077" s="1">
        <v>44968</v>
      </c>
      <c r="C4077" t="s">
        <v>33</v>
      </c>
      <c r="D4077">
        <v>63</v>
      </c>
      <c r="E4077" t="s">
        <v>23</v>
      </c>
      <c r="F4077">
        <v>0</v>
      </c>
      <c r="G4077">
        <v>3</v>
      </c>
      <c r="H4077" t="s">
        <v>24</v>
      </c>
      <c r="I4077">
        <v>5255</v>
      </c>
      <c r="J4077">
        <v>1</v>
      </c>
      <c r="K4077">
        <v>30</v>
      </c>
      <c r="M4077" t="s">
        <v>23</v>
      </c>
      <c r="N4077" t="s">
        <v>23</v>
      </c>
      <c r="O4077" t="s">
        <v>25</v>
      </c>
      <c r="P4077" t="s">
        <v>26</v>
      </c>
      <c r="Q4077" t="s">
        <v>50</v>
      </c>
      <c r="R4077" t="s">
        <v>818</v>
      </c>
      <c r="S4077" t="s">
        <v>9453</v>
      </c>
      <c r="T4077" t="s">
        <v>30</v>
      </c>
      <c r="U4077" t="s">
        <v>69</v>
      </c>
    </row>
    <row r="4078" spans="1:21">
      <c r="A4078" t="s">
        <v>9454</v>
      </c>
      <c r="B4078" s="1">
        <v>45622</v>
      </c>
      <c r="C4078" t="s">
        <v>33</v>
      </c>
      <c r="D4078">
        <v>76</v>
      </c>
      <c r="E4078" t="s">
        <v>39</v>
      </c>
      <c r="F4078">
        <v>0</v>
      </c>
      <c r="G4078">
        <v>3</v>
      </c>
      <c r="H4078" t="s">
        <v>24</v>
      </c>
      <c r="I4078">
        <v>3543</v>
      </c>
      <c r="J4078">
        <v>0</v>
      </c>
      <c r="K4078">
        <v>9</v>
      </c>
      <c r="L4078" t="s">
        <v>48</v>
      </c>
      <c r="M4078" t="s">
        <v>23</v>
      </c>
      <c r="N4078" t="s">
        <v>23</v>
      </c>
      <c r="O4078" t="s">
        <v>25</v>
      </c>
      <c r="P4078" t="s">
        <v>26</v>
      </c>
      <c r="Q4078" t="s">
        <v>27</v>
      </c>
      <c r="R4078" t="s">
        <v>2161</v>
      </c>
      <c r="S4078" t="s">
        <v>9455</v>
      </c>
      <c r="T4078" t="s">
        <v>30</v>
      </c>
      <c r="U4078" t="s">
        <v>69</v>
      </c>
    </row>
    <row r="4079" spans="1:21">
      <c r="A4079" t="s">
        <v>9456</v>
      </c>
      <c r="B4079" s="1">
        <v>44998</v>
      </c>
      <c r="C4079" t="s">
        <v>22</v>
      </c>
      <c r="D4079">
        <v>70</v>
      </c>
      <c r="E4079" t="s">
        <v>23</v>
      </c>
      <c r="F4079">
        <v>0</v>
      </c>
      <c r="G4079">
        <v>3</v>
      </c>
      <c r="H4079" t="s">
        <v>24</v>
      </c>
      <c r="I4079">
        <v>2151</v>
      </c>
      <c r="J4079">
        <v>1</v>
      </c>
      <c r="K4079">
        <v>29</v>
      </c>
      <c r="L4079" t="s">
        <v>40</v>
      </c>
      <c r="M4079" t="s">
        <v>23</v>
      </c>
      <c r="N4079" t="s">
        <v>23</v>
      </c>
      <c r="O4079" t="s">
        <v>25</v>
      </c>
      <c r="P4079" t="s">
        <v>26</v>
      </c>
      <c r="Q4079" t="s">
        <v>27</v>
      </c>
      <c r="R4079" t="s">
        <v>256</v>
      </c>
      <c r="S4079" t="s">
        <v>9457</v>
      </c>
      <c r="T4079" t="s">
        <v>59</v>
      </c>
      <c r="U4079" t="s">
        <v>241</v>
      </c>
    </row>
    <row r="4080" spans="1:21">
      <c r="A4080" t="s">
        <v>9458</v>
      </c>
      <c r="B4080" s="1">
        <v>45847</v>
      </c>
      <c r="C4080" t="s">
        <v>22</v>
      </c>
      <c r="D4080">
        <v>74</v>
      </c>
      <c r="E4080" t="s">
        <v>39</v>
      </c>
      <c r="F4080">
        <v>0</v>
      </c>
      <c r="G4080">
        <v>3</v>
      </c>
      <c r="H4080" t="s">
        <v>24</v>
      </c>
      <c r="I4080">
        <v>3763</v>
      </c>
      <c r="J4080">
        <v>0</v>
      </c>
      <c r="K4080">
        <v>1</v>
      </c>
      <c r="M4080" t="s">
        <v>23</v>
      </c>
      <c r="N4080" t="s">
        <v>23</v>
      </c>
      <c r="O4080" t="s">
        <v>25</v>
      </c>
      <c r="P4080" t="s">
        <v>26</v>
      </c>
      <c r="Q4080" t="s">
        <v>27</v>
      </c>
      <c r="R4080" t="s">
        <v>2231</v>
      </c>
      <c r="S4080" t="s">
        <v>9459</v>
      </c>
      <c r="T4080" t="s">
        <v>30</v>
      </c>
      <c r="U4080" t="s">
        <v>69</v>
      </c>
    </row>
    <row r="4081" spans="1:21">
      <c r="A4081" t="s">
        <v>9460</v>
      </c>
      <c r="B4081" s="1">
        <v>45846</v>
      </c>
      <c r="C4081" t="s">
        <v>22</v>
      </c>
      <c r="D4081">
        <v>57</v>
      </c>
      <c r="E4081" t="s">
        <v>39</v>
      </c>
      <c r="F4081">
        <v>0</v>
      </c>
      <c r="G4081">
        <v>3</v>
      </c>
      <c r="H4081" t="s">
        <v>24</v>
      </c>
      <c r="I4081">
        <v>2295</v>
      </c>
      <c r="J4081">
        <v>0</v>
      </c>
      <c r="K4081">
        <v>1</v>
      </c>
      <c r="L4081" t="s">
        <v>48</v>
      </c>
      <c r="M4081" t="s">
        <v>23</v>
      </c>
      <c r="N4081" t="s">
        <v>23</v>
      </c>
      <c r="O4081" t="s">
        <v>49</v>
      </c>
      <c r="P4081" t="s">
        <v>26</v>
      </c>
      <c r="Q4081" t="s">
        <v>84</v>
      </c>
      <c r="R4081" t="s">
        <v>2109</v>
      </c>
      <c r="S4081" t="s">
        <v>2398</v>
      </c>
      <c r="T4081" t="s">
        <v>30</v>
      </c>
      <c r="U4081" t="s">
        <v>103</v>
      </c>
    </row>
    <row r="4082" spans="1:21">
      <c r="A4082" t="s">
        <v>9461</v>
      </c>
      <c r="B4082" s="1">
        <v>45750</v>
      </c>
      <c r="C4082" t="s">
        <v>33</v>
      </c>
      <c r="D4082">
        <v>48</v>
      </c>
      <c r="E4082" t="s">
        <v>23</v>
      </c>
      <c r="F4082">
        <v>0</v>
      </c>
      <c r="G4082">
        <v>3</v>
      </c>
      <c r="H4082" t="s">
        <v>24</v>
      </c>
      <c r="I4082">
        <v>5640</v>
      </c>
      <c r="J4082">
        <v>1</v>
      </c>
      <c r="K4082">
        <v>4</v>
      </c>
      <c r="M4082" t="s">
        <v>23</v>
      </c>
      <c r="N4082" t="s">
        <v>23</v>
      </c>
      <c r="O4082" t="s">
        <v>25</v>
      </c>
      <c r="P4082" t="s">
        <v>26</v>
      </c>
      <c r="Q4082" t="s">
        <v>27</v>
      </c>
      <c r="R4082" t="s">
        <v>2148</v>
      </c>
      <c r="S4082" t="s">
        <v>9462</v>
      </c>
      <c r="T4082" t="s">
        <v>30</v>
      </c>
      <c r="U4082" t="s">
        <v>69</v>
      </c>
    </row>
    <row r="4083" spans="1:21">
      <c r="A4083" t="s">
        <v>9463</v>
      </c>
      <c r="B4083" s="1">
        <v>45826</v>
      </c>
      <c r="C4083" t="s">
        <v>33</v>
      </c>
      <c r="D4083">
        <v>62</v>
      </c>
      <c r="E4083" t="s">
        <v>39</v>
      </c>
      <c r="F4083">
        <v>0</v>
      </c>
      <c r="G4083">
        <v>3</v>
      </c>
      <c r="H4083" t="s">
        <v>24</v>
      </c>
      <c r="I4083">
        <v>2969</v>
      </c>
      <c r="J4083">
        <v>0</v>
      </c>
      <c r="K4083">
        <v>2</v>
      </c>
      <c r="L4083" t="s">
        <v>48</v>
      </c>
      <c r="M4083" t="s">
        <v>23</v>
      </c>
      <c r="N4083" t="s">
        <v>23</v>
      </c>
      <c r="O4083" t="s">
        <v>25</v>
      </c>
      <c r="P4083" t="s">
        <v>26</v>
      </c>
      <c r="Q4083" t="s">
        <v>84</v>
      </c>
      <c r="R4083" t="s">
        <v>1935</v>
      </c>
      <c r="S4083" t="s">
        <v>9464</v>
      </c>
      <c r="T4083" t="s">
        <v>36</v>
      </c>
      <c r="U4083" t="s">
        <v>37</v>
      </c>
    </row>
    <row r="4084" spans="1:21">
      <c r="A4084" t="s">
        <v>9465</v>
      </c>
      <c r="B4084" s="1">
        <v>45146</v>
      </c>
      <c r="C4084" t="s">
        <v>22</v>
      </c>
      <c r="D4084">
        <v>23</v>
      </c>
      <c r="E4084" t="s">
        <v>39</v>
      </c>
      <c r="F4084">
        <v>0</v>
      </c>
      <c r="G4084">
        <v>3</v>
      </c>
      <c r="H4084" t="s">
        <v>24</v>
      </c>
      <c r="I4084">
        <v>2050</v>
      </c>
      <c r="J4084">
        <v>0</v>
      </c>
      <c r="K4084">
        <v>24</v>
      </c>
      <c r="M4084" t="s">
        <v>23</v>
      </c>
      <c r="N4084" t="s">
        <v>23</v>
      </c>
      <c r="O4084" t="s">
        <v>25</v>
      </c>
      <c r="P4084" t="s">
        <v>26</v>
      </c>
      <c r="Q4084" t="s">
        <v>84</v>
      </c>
      <c r="R4084" t="s">
        <v>3410</v>
      </c>
      <c r="S4084" t="s">
        <v>9466</v>
      </c>
      <c r="T4084" t="s">
        <v>30</v>
      </c>
      <c r="U4084" t="s">
        <v>69</v>
      </c>
    </row>
    <row r="4085" spans="1:21">
      <c r="A4085" t="s">
        <v>9467</v>
      </c>
      <c r="B4085" s="1">
        <v>45608</v>
      </c>
      <c r="C4085" t="s">
        <v>33</v>
      </c>
      <c r="D4085">
        <v>63</v>
      </c>
      <c r="E4085" t="s">
        <v>23</v>
      </c>
      <c r="F4085">
        <v>0</v>
      </c>
      <c r="G4085">
        <v>3</v>
      </c>
      <c r="H4085" t="s">
        <v>24</v>
      </c>
      <c r="I4085">
        <v>2445</v>
      </c>
      <c r="J4085">
        <v>1</v>
      </c>
      <c r="K4085">
        <v>9</v>
      </c>
      <c r="L4085" t="s">
        <v>48</v>
      </c>
      <c r="M4085" t="s">
        <v>23</v>
      </c>
      <c r="N4085" t="s">
        <v>23</v>
      </c>
      <c r="O4085" t="s">
        <v>25</v>
      </c>
      <c r="P4085" t="s">
        <v>26</v>
      </c>
      <c r="Q4085" t="s">
        <v>27</v>
      </c>
      <c r="R4085" t="s">
        <v>1843</v>
      </c>
      <c r="S4085" t="s">
        <v>9468</v>
      </c>
      <c r="T4085" t="s">
        <v>64</v>
      </c>
      <c r="U4085" t="s">
        <v>73</v>
      </c>
    </row>
    <row r="4086" spans="1:21">
      <c r="A4086" t="s">
        <v>9469</v>
      </c>
      <c r="B4086" s="1">
        <v>44249</v>
      </c>
      <c r="C4086" t="s">
        <v>33</v>
      </c>
      <c r="D4086">
        <v>50</v>
      </c>
      <c r="E4086" t="s">
        <v>23</v>
      </c>
      <c r="F4086">
        <v>0</v>
      </c>
      <c r="G4086">
        <v>3</v>
      </c>
      <c r="H4086" t="s">
        <v>24</v>
      </c>
      <c r="I4086">
        <v>4596</v>
      </c>
      <c r="J4086">
        <v>1</v>
      </c>
      <c r="K4086">
        <v>54</v>
      </c>
      <c r="M4086" t="s">
        <v>23</v>
      </c>
      <c r="N4086" t="s">
        <v>23</v>
      </c>
      <c r="O4086" t="s">
        <v>49</v>
      </c>
      <c r="P4086" t="s">
        <v>202</v>
      </c>
      <c r="Q4086" t="s">
        <v>50</v>
      </c>
      <c r="R4086" t="s">
        <v>1965</v>
      </c>
      <c r="S4086" t="s">
        <v>9470</v>
      </c>
      <c r="T4086" t="s">
        <v>64</v>
      </c>
      <c r="U4086" t="s">
        <v>234</v>
      </c>
    </row>
    <row r="4087" spans="1:21">
      <c r="A4087" t="s">
        <v>9471</v>
      </c>
      <c r="B4087" s="1">
        <v>45848</v>
      </c>
      <c r="C4087" t="s">
        <v>22</v>
      </c>
      <c r="D4087">
        <v>63</v>
      </c>
      <c r="E4087" t="s">
        <v>39</v>
      </c>
      <c r="F4087">
        <v>0</v>
      </c>
      <c r="G4087">
        <v>3</v>
      </c>
      <c r="H4087" t="s">
        <v>24</v>
      </c>
      <c r="I4087">
        <v>4933</v>
      </c>
      <c r="J4087">
        <v>0</v>
      </c>
      <c r="K4087">
        <v>1</v>
      </c>
      <c r="L4087" t="s">
        <v>48</v>
      </c>
      <c r="M4087" t="s">
        <v>23</v>
      </c>
      <c r="N4087" t="s">
        <v>39</v>
      </c>
      <c r="P4087" t="s">
        <v>26</v>
      </c>
      <c r="Q4087" t="s">
        <v>50</v>
      </c>
      <c r="R4087" t="s">
        <v>1163</v>
      </c>
      <c r="S4087" t="s">
        <v>9472</v>
      </c>
      <c r="T4087" t="s">
        <v>59</v>
      </c>
      <c r="U4087" t="s">
        <v>384</v>
      </c>
    </row>
    <row r="4088" spans="1:21">
      <c r="A4088" t="s">
        <v>9473</v>
      </c>
      <c r="B4088" s="1">
        <v>45769</v>
      </c>
      <c r="C4088" t="s">
        <v>33</v>
      </c>
      <c r="D4088">
        <v>21</v>
      </c>
      <c r="E4088" t="s">
        <v>39</v>
      </c>
      <c r="F4088">
        <v>0</v>
      </c>
      <c r="G4088">
        <v>3</v>
      </c>
      <c r="H4088" t="s">
        <v>24</v>
      </c>
      <c r="I4088">
        <v>5552</v>
      </c>
      <c r="J4088">
        <v>0</v>
      </c>
      <c r="K4088">
        <v>4</v>
      </c>
      <c r="M4088" t="s">
        <v>23</v>
      </c>
      <c r="N4088" t="s">
        <v>23</v>
      </c>
      <c r="O4088" t="s">
        <v>25</v>
      </c>
      <c r="P4088" t="s">
        <v>26</v>
      </c>
      <c r="Q4088" t="s">
        <v>27</v>
      </c>
      <c r="R4088" t="s">
        <v>950</v>
      </c>
      <c r="S4088" t="s">
        <v>9474</v>
      </c>
      <c r="T4088" t="s">
        <v>30</v>
      </c>
      <c r="U4088" t="s">
        <v>103</v>
      </c>
    </row>
    <row r="4089" spans="1:21">
      <c r="A4089" t="s">
        <v>9475</v>
      </c>
      <c r="B4089" s="1">
        <v>45642</v>
      </c>
      <c r="C4089" t="s">
        <v>33</v>
      </c>
      <c r="D4089">
        <v>53</v>
      </c>
      <c r="E4089" t="s">
        <v>39</v>
      </c>
      <c r="F4089">
        <v>0</v>
      </c>
      <c r="G4089">
        <v>3</v>
      </c>
      <c r="H4089" t="s">
        <v>24</v>
      </c>
      <c r="I4089">
        <v>5335</v>
      </c>
      <c r="J4089">
        <v>0</v>
      </c>
      <c r="K4089">
        <v>8</v>
      </c>
      <c r="M4089" t="s">
        <v>23</v>
      </c>
      <c r="N4089" t="s">
        <v>23</v>
      </c>
      <c r="O4089" t="s">
        <v>25</v>
      </c>
      <c r="P4089" t="s">
        <v>26</v>
      </c>
      <c r="Q4089" t="s">
        <v>27</v>
      </c>
      <c r="R4089" t="s">
        <v>41</v>
      </c>
      <c r="S4089" t="s">
        <v>9476</v>
      </c>
      <c r="T4089" t="s">
        <v>36</v>
      </c>
      <c r="U4089" t="s">
        <v>46</v>
      </c>
    </row>
    <row r="4090" spans="1:21">
      <c r="A4090" t="s">
        <v>9477</v>
      </c>
      <c r="B4090" s="1">
        <v>45458</v>
      </c>
      <c r="C4090" t="s">
        <v>22</v>
      </c>
      <c r="D4090">
        <v>74</v>
      </c>
      <c r="E4090" t="s">
        <v>39</v>
      </c>
      <c r="F4090">
        <v>0</v>
      </c>
      <c r="G4090">
        <v>3</v>
      </c>
      <c r="H4090" t="s">
        <v>24</v>
      </c>
      <c r="I4090">
        <v>4777</v>
      </c>
      <c r="J4090">
        <v>0</v>
      </c>
      <c r="K4090">
        <v>14</v>
      </c>
      <c r="M4090" t="s">
        <v>23</v>
      </c>
      <c r="N4090" t="s">
        <v>23</v>
      </c>
      <c r="O4090" t="s">
        <v>25</v>
      </c>
      <c r="P4090" t="s">
        <v>26</v>
      </c>
      <c r="Q4090" t="s">
        <v>50</v>
      </c>
      <c r="R4090" t="s">
        <v>3443</v>
      </c>
      <c r="S4090" t="s">
        <v>9478</v>
      </c>
      <c r="T4090" t="s">
        <v>30</v>
      </c>
      <c r="U4090" t="s">
        <v>106</v>
      </c>
    </row>
    <row r="4091" spans="1:21">
      <c r="A4091" t="s">
        <v>9479</v>
      </c>
      <c r="B4091" s="1">
        <v>44687</v>
      </c>
      <c r="C4091" t="s">
        <v>22</v>
      </c>
      <c r="D4091">
        <v>65</v>
      </c>
      <c r="E4091" t="s">
        <v>23</v>
      </c>
      <c r="F4091">
        <v>0</v>
      </c>
      <c r="G4091">
        <v>3</v>
      </c>
      <c r="H4091" t="s">
        <v>24</v>
      </c>
      <c r="I4091">
        <v>4687</v>
      </c>
      <c r="J4091">
        <v>1</v>
      </c>
      <c r="K4091">
        <v>39</v>
      </c>
      <c r="M4091" t="s">
        <v>23</v>
      </c>
      <c r="N4091" t="s">
        <v>23</v>
      </c>
      <c r="O4091" t="s">
        <v>25</v>
      </c>
      <c r="P4091" t="s">
        <v>26</v>
      </c>
      <c r="Q4091" t="s">
        <v>27</v>
      </c>
      <c r="R4091" t="s">
        <v>2210</v>
      </c>
      <c r="S4091" t="s">
        <v>9480</v>
      </c>
      <c r="T4091" t="s">
        <v>36</v>
      </c>
      <c r="U4091" t="s">
        <v>46</v>
      </c>
    </row>
    <row r="4092" spans="1:21">
      <c r="A4092" t="s">
        <v>9481</v>
      </c>
      <c r="B4092" s="1">
        <v>45421</v>
      </c>
      <c r="C4092" t="s">
        <v>22</v>
      </c>
      <c r="D4092">
        <v>70</v>
      </c>
      <c r="E4092" t="s">
        <v>39</v>
      </c>
      <c r="F4092">
        <v>0</v>
      </c>
      <c r="G4092">
        <v>3</v>
      </c>
      <c r="H4092" t="s">
        <v>24</v>
      </c>
      <c r="I4092">
        <v>2099</v>
      </c>
      <c r="J4092">
        <v>0</v>
      </c>
      <c r="K4092">
        <v>15</v>
      </c>
      <c r="L4092" t="s">
        <v>97</v>
      </c>
      <c r="M4092" t="s">
        <v>23</v>
      </c>
      <c r="N4092" t="s">
        <v>23</v>
      </c>
      <c r="O4092" t="s">
        <v>25</v>
      </c>
      <c r="P4092" t="s">
        <v>26</v>
      </c>
      <c r="Q4092" t="s">
        <v>27</v>
      </c>
      <c r="R4092" t="s">
        <v>9482</v>
      </c>
      <c r="S4092" t="s">
        <v>9483</v>
      </c>
      <c r="T4092" t="s">
        <v>36</v>
      </c>
      <c r="U4092" t="s">
        <v>46</v>
      </c>
    </row>
    <row r="4093" spans="1:21">
      <c r="A4093" t="s">
        <v>9484</v>
      </c>
      <c r="B4093" s="1">
        <v>45680</v>
      </c>
      <c r="C4093" t="s">
        <v>22</v>
      </c>
      <c r="D4093">
        <v>72</v>
      </c>
      <c r="E4093" t="s">
        <v>23</v>
      </c>
      <c r="F4093">
        <v>0</v>
      </c>
      <c r="G4093">
        <v>3</v>
      </c>
      <c r="H4093" t="s">
        <v>24</v>
      </c>
      <c r="I4093">
        <v>4969</v>
      </c>
      <c r="J4093">
        <v>1</v>
      </c>
      <c r="K4093">
        <v>7</v>
      </c>
      <c r="M4093" t="s">
        <v>23</v>
      </c>
      <c r="N4093" t="s">
        <v>23</v>
      </c>
      <c r="O4093" t="s">
        <v>25</v>
      </c>
      <c r="P4093" t="s">
        <v>26</v>
      </c>
      <c r="Q4093" t="s">
        <v>50</v>
      </c>
      <c r="R4093" t="s">
        <v>838</v>
      </c>
      <c r="S4093" t="s">
        <v>9485</v>
      </c>
      <c r="T4093" t="s">
        <v>36</v>
      </c>
      <c r="U4093" t="s">
        <v>37</v>
      </c>
    </row>
    <row r="4094" spans="1:21">
      <c r="A4094" t="s">
        <v>9486</v>
      </c>
      <c r="B4094" s="1">
        <v>44932</v>
      </c>
      <c r="C4094" t="s">
        <v>33</v>
      </c>
      <c r="D4094">
        <v>74</v>
      </c>
      <c r="E4094" t="s">
        <v>39</v>
      </c>
      <c r="F4094">
        <v>0</v>
      </c>
      <c r="G4094">
        <v>3</v>
      </c>
      <c r="H4094" t="s">
        <v>24</v>
      </c>
      <c r="I4094">
        <v>5362</v>
      </c>
      <c r="J4094">
        <v>0</v>
      </c>
      <c r="K4094">
        <v>31</v>
      </c>
      <c r="M4094" t="s">
        <v>23</v>
      </c>
      <c r="N4094" t="s">
        <v>23</v>
      </c>
      <c r="O4094" t="s">
        <v>25</v>
      </c>
      <c r="P4094" t="s">
        <v>26</v>
      </c>
      <c r="Q4094" t="s">
        <v>27</v>
      </c>
      <c r="R4094" t="s">
        <v>883</v>
      </c>
      <c r="S4094" t="s">
        <v>9487</v>
      </c>
      <c r="T4094" t="s">
        <v>30</v>
      </c>
      <c r="U4094" t="s">
        <v>69</v>
      </c>
    </row>
    <row r="4095" spans="1:21">
      <c r="A4095" t="s">
        <v>9488</v>
      </c>
      <c r="B4095" s="1">
        <v>45735</v>
      </c>
      <c r="C4095" t="s">
        <v>33</v>
      </c>
      <c r="D4095">
        <v>68</v>
      </c>
      <c r="E4095" t="s">
        <v>39</v>
      </c>
      <c r="F4095">
        <v>0</v>
      </c>
      <c r="G4095">
        <v>3</v>
      </c>
      <c r="H4095" t="s">
        <v>24</v>
      </c>
      <c r="I4095">
        <v>2516</v>
      </c>
      <c r="J4095">
        <v>0</v>
      </c>
      <c r="K4095">
        <v>5</v>
      </c>
      <c r="M4095" t="s">
        <v>23</v>
      </c>
      <c r="N4095" t="s">
        <v>23</v>
      </c>
      <c r="O4095" t="s">
        <v>25</v>
      </c>
      <c r="P4095" t="s">
        <v>26</v>
      </c>
      <c r="Q4095" t="s">
        <v>50</v>
      </c>
      <c r="R4095" t="s">
        <v>9489</v>
      </c>
      <c r="S4095" t="s">
        <v>9490</v>
      </c>
      <c r="T4095" t="s">
        <v>64</v>
      </c>
      <c r="U4095" t="s">
        <v>73</v>
      </c>
    </row>
    <row r="4096" spans="1:21">
      <c r="A4096" t="s">
        <v>9491</v>
      </c>
      <c r="B4096" s="1">
        <v>45072</v>
      </c>
      <c r="C4096" t="s">
        <v>33</v>
      </c>
      <c r="D4096">
        <v>72</v>
      </c>
      <c r="E4096" t="s">
        <v>39</v>
      </c>
      <c r="F4096">
        <v>0</v>
      </c>
      <c r="G4096">
        <v>3</v>
      </c>
      <c r="H4096" t="s">
        <v>24</v>
      </c>
      <c r="I4096">
        <v>2420</v>
      </c>
      <c r="J4096">
        <v>0</v>
      </c>
      <c r="K4096">
        <v>27</v>
      </c>
      <c r="M4096" t="s">
        <v>23</v>
      </c>
      <c r="N4096" t="s">
        <v>23</v>
      </c>
      <c r="O4096" t="s">
        <v>25</v>
      </c>
      <c r="P4096" t="s">
        <v>26</v>
      </c>
      <c r="Q4096" t="s">
        <v>50</v>
      </c>
      <c r="R4096" t="s">
        <v>243</v>
      </c>
      <c r="S4096" t="s">
        <v>9492</v>
      </c>
      <c r="T4096" t="s">
        <v>43</v>
      </c>
      <c r="U4096" t="s">
        <v>44</v>
      </c>
    </row>
    <row r="4097" spans="1:21">
      <c r="A4097" t="s">
        <v>9493</v>
      </c>
      <c r="B4097" s="1">
        <v>45860</v>
      </c>
      <c r="C4097" t="s">
        <v>33</v>
      </c>
      <c r="D4097">
        <v>79</v>
      </c>
      <c r="E4097" t="s">
        <v>39</v>
      </c>
      <c r="F4097">
        <v>0</v>
      </c>
      <c r="G4097">
        <v>3</v>
      </c>
      <c r="H4097" t="s">
        <v>24</v>
      </c>
      <c r="I4097">
        <v>5303</v>
      </c>
      <c r="J4097">
        <v>0</v>
      </c>
      <c r="K4097">
        <v>1</v>
      </c>
      <c r="M4097" t="s">
        <v>39</v>
      </c>
      <c r="N4097" t="s">
        <v>23</v>
      </c>
      <c r="O4097" t="s">
        <v>56</v>
      </c>
      <c r="P4097" t="s">
        <v>26</v>
      </c>
      <c r="Q4097" t="s">
        <v>27</v>
      </c>
      <c r="R4097" t="s">
        <v>1749</v>
      </c>
      <c r="S4097" t="s">
        <v>1749</v>
      </c>
      <c r="T4097" t="s">
        <v>64</v>
      </c>
      <c r="U4097" t="s">
        <v>73</v>
      </c>
    </row>
    <row r="4098" spans="1:21">
      <c r="A4098" t="s">
        <v>9494</v>
      </c>
      <c r="B4098" s="1">
        <v>45615</v>
      </c>
      <c r="C4098" t="s">
        <v>33</v>
      </c>
      <c r="D4098">
        <v>41</v>
      </c>
      <c r="E4098" t="s">
        <v>39</v>
      </c>
      <c r="F4098">
        <v>2</v>
      </c>
      <c r="G4098">
        <v>3</v>
      </c>
      <c r="H4098" t="s">
        <v>24</v>
      </c>
      <c r="I4098">
        <v>5571</v>
      </c>
      <c r="J4098">
        <v>0</v>
      </c>
      <c r="K4098">
        <v>9</v>
      </c>
      <c r="M4098" t="s">
        <v>23</v>
      </c>
      <c r="N4098" t="s">
        <v>23</v>
      </c>
      <c r="O4098" t="s">
        <v>25</v>
      </c>
      <c r="P4098" t="s">
        <v>26</v>
      </c>
      <c r="Q4098" t="s">
        <v>27</v>
      </c>
      <c r="R4098" t="s">
        <v>147</v>
      </c>
      <c r="S4098" t="s">
        <v>9495</v>
      </c>
      <c r="T4098" t="s">
        <v>59</v>
      </c>
      <c r="U4098" t="s">
        <v>60</v>
      </c>
    </row>
    <row r="4099" spans="1:21">
      <c r="A4099" t="s">
        <v>9496</v>
      </c>
      <c r="B4099" s="1">
        <v>45429</v>
      </c>
      <c r="C4099" t="s">
        <v>33</v>
      </c>
      <c r="D4099">
        <v>37</v>
      </c>
      <c r="E4099" t="s">
        <v>39</v>
      </c>
      <c r="F4099">
        <v>0</v>
      </c>
      <c r="G4099">
        <v>3</v>
      </c>
      <c r="H4099" t="s">
        <v>24</v>
      </c>
      <c r="I4099">
        <v>3579</v>
      </c>
      <c r="J4099">
        <v>0</v>
      </c>
      <c r="K4099">
        <v>15</v>
      </c>
      <c r="M4099" t="s">
        <v>23</v>
      </c>
      <c r="N4099" t="s">
        <v>23</v>
      </c>
      <c r="O4099" t="s">
        <v>25</v>
      </c>
      <c r="P4099" t="s">
        <v>26</v>
      </c>
      <c r="Q4099" t="s">
        <v>27</v>
      </c>
      <c r="R4099" t="s">
        <v>4057</v>
      </c>
      <c r="S4099" t="s">
        <v>9497</v>
      </c>
      <c r="T4099" t="s">
        <v>43</v>
      </c>
      <c r="U4099" t="s">
        <v>44</v>
      </c>
    </row>
    <row r="4100" spans="1:21">
      <c r="A4100" t="s">
        <v>9498</v>
      </c>
      <c r="B4100" s="1">
        <v>44273</v>
      </c>
      <c r="C4100" t="s">
        <v>22</v>
      </c>
      <c r="D4100">
        <v>48</v>
      </c>
      <c r="E4100" t="s">
        <v>23</v>
      </c>
      <c r="F4100">
        <v>0</v>
      </c>
      <c r="G4100">
        <v>3</v>
      </c>
      <c r="H4100" t="s">
        <v>24</v>
      </c>
      <c r="I4100">
        <v>5414</v>
      </c>
      <c r="J4100">
        <v>1</v>
      </c>
      <c r="K4100">
        <v>53</v>
      </c>
      <c r="L4100" t="s">
        <v>142</v>
      </c>
      <c r="M4100" t="s">
        <v>23</v>
      </c>
      <c r="N4100" t="s">
        <v>23</v>
      </c>
      <c r="O4100" t="s">
        <v>25</v>
      </c>
      <c r="P4100" t="s">
        <v>202</v>
      </c>
      <c r="Q4100" t="s">
        <v>27</v>
      </c>
      <c r="R4100" t="s">
        <v>665</v>
      </c>
      <c r="S4100" t="s">
        <v>9499</v>
      </c>
      <c r="T4100" t="s">
        <v>43</v>
      </c>
      <c r="U4100" t="s">
        <v>149</v>
      </c>
    </row>
    <row r="4101" spans="1:21">
      <c r="A4101" t="s">
        <v>9500</v>
      </c>
      <c r="B4101" s="1">
        <v>45336</v>
      </c>
      <c r="C4101" t="s">
        <v>33</v>
      </c>
      <c r="D4101">
        <v>47</v>
      </c>
      <c r="E4101" t="s">
        <v>39</v>
      </c>
      <c r="F4101">
        <v>0</v>
      </c>
      <c r="G4101">
        <v>3</v>
      </c>
      <c r="H4101" t="s">
        <v>24</v>
      </c>
      <c r="I4101">
        <v>5727</v>
      </c>
      <c r="J4101">
        <v>0</v>
      </c>
      <c r="K4101">
        <v>18</v>
      </c>
      <c r="M4101" t="s">
        <v>23</v>
      </c>
      <c r="N4101" t="s">
        <v>23</v>
      </c>
      <c r="O4101" t="s">
        <v>25</v>
      </c>
      <c r="P4101" t="s">
        <v>26</v>
      </c>
      <c r="Q4101" t="s">
        <v>27</v>
      </c>
      <c r="R4101" t="s">
        <v>578</v>
      </c>
      <c r="S4101" t="s">
        <v>9501</v>
      </c>
      <c r="T4101" t="s">
        <v>30</v>
      </c>
      <c r="U4101" t="s">
        <v>106</v>
      </c>
    </row>
    <row r="4102" spans="1:21">
      <c r="A4102" t="s">
        <v>9502</v>
      </c>
      <c r="B4102" s="1">
        <v>43956</v>
      </c>
      <c r="C4102" t="s">
        <v>33</v>
      </c>
      <c r="D4102">
        <v>50</v>
      </c>
      <c r="E4102" t="s">
        <v>23</v>
      </c>
      <c r="F4102">
        <v>0</v>
      </c>
      <c r="G4102">
        <v>3</v>
      </c>
      <c r="H4102" t="s">
        <v>24</v>
      </c>
      <c r="I4102">
        <v>6144</v>
      </c>
      <c r="J4102">
        <v>1</v>
      </c>
      <c r="K4102">
        <v>63</v>
      </c>
      <c r="M4102" t="s">
        <v>23</v>
      </c>
      <c r="N4102" t="s">
        <v>23</v>
      </c>
      <c r="O4102" t="s">
        <v>25</v>
      </c>
      <c r="P4102" t="s">
        <v>202</v>
      </c>
      <c r="Q4102" t="s">
        <v>27</v>
      </c>
      <c r="R4102" t="s">
        <v>6486</v>
      </c>
      <c r="S4102" t="s">
        <v>9503</v>
      </c>
      <c r="T4102" t="s">
        <v>36</v>
      </c>
      <c r="U4102" t="s">
        <v>46</v>
      </c>
    </row>
    <row r="4103" spans="1:21">
      <c r="A4103" t="s">
        <v>9504</v>
      </c>
      <c r="B4103" s="1">
        <v>44188</v>
      </c>
      <c r="C4103" t="s">
        <v>22</v>
      </c>
      <c r="D4103">
        <v>21</v>
      </c>
      <c r="E4103" t="s">
        <v>39</v>
      </c>
      <c r="F4103">
        <v>0</v>
      </c>
      <c r="G4103">
        <v>3</v>
      </c>
      <c r="H4103" t="s">
        <v>24</v>
      </c>
      <c r="I4103">
        <v>4830</v>
      </c>
      <c r="J4103">
        <v>0</v>
      </c>
      <c r="K4103">
        <v>56</v>
      </c>
      <c r="M4103" t="s">
        <v>23</v>
      </c>
      <c r="N4103" t="s">
        <v>23</v>
      </c>
      <c r="O4103" t="s">
        <v>25</v>
      </c>
      <c r="P4103" t="s">
        <v>26</v>
      </c>
      <c r="Q4103" t="s">
        <v>27</v>
      </c>
      <c r="R4103" t="s">
        <v>477</v>
      </c>
      <c r="S4103" t="s">
        <v>9505</v>
      </c>
      <c r="T4103" t="s">
        <v>36</v>
      </c>
      <c r="U4103" t="s">
        <v>46</v>
      </c>
    </row>
    <row r="4104" spans="1:21">
      <c r="A4104" t="s">
        <v>9506</v>
      </c>
      <c r="B4104" s="1">
        <v>45845</v>
      </c>
      <c r="C4104" t="s">
        <v>22</v>
      </c>
      <c r="D4104">
        <v>40</v>
      </c>
      <c r="E4104" t="s">
        <v>39</v>
      </c>
      <c r="F4104">
        <v>0</v>
      </c>
      <c r="G4104">
        <v>3</v>
      </c>
      <c r="H4104" t="s">
        <v>24</v>
      </c>
      <c r="I4104">
        <v>5600</v>
      </c>
      <c r="J4104">
        <v>0</v>
      </c>
      <c r="K4104">
        <v>1</v>
      </c>
      <c r="M4104" t="s">
        <v>23</v>
      </c>
      <c r="N4104" t="s">
        <v>39</v>
      </c>
      <c r="P4104" t="s">
        <v>26</v>
      </c>
      <c r="Q4104" t="s">
        <v>84</v>
      </c>
      <c r="R4104" t="s">
        <v>1080</v>
      </c>
      <c r="S4104" t="s">
        <v>9507</v>
      </c>
      <c r="T4104" t="s">
        <v>59</v>
      </c>
      <c r="U4104" t="s">
        <v>384</v>
      </c>
    </row>
    <row r="4105" spans="1:21">
      <c r="A4105" t="s">
        <v>9508</v>
      </c>
      <c r="B4105" s="1">
        <v>44695</v>
      </c>
      <c r="C4105" t="s">
        <v>22</v>
      </c>
      <c r="D4105">
        <v>64</v>
      </c>
      <c r="E4105" t="s">
        <v>39</v>
      </c>
      <c r="F4105">
        <v>0</v>
      </c>
      <c r="G4105">
        <v>3</v>
      </c>
      <c r="H4105" t="s">
        <v>24</v>
      </c>
      <c r="I4105">
        <v>4696</v>
      </c>
      <c r="J4105">
        <v>0</v>
      </c>
      <c r="K4105">
        <v>39</v>
      </c>
      <c r="L4105" t="s">
        <v>40</v>
      </c>
      <c r="M4105" t="s">
        <v>23</v>
      </c>
      <c r="N4105" t="s">
        <v>23</v>
      </c>
      <c r="O4105" t="s">
        <v>25</v>
      </c>
      <c r="P4105" t="s">
        <v>26</v>
      </c>
      <c r="Q4105" t="s">
        <v>27</v>
      </c>
      <c r="R4105" t="s">
        <v>5632</v>
      </c>
      <c r="S4105" t="s">
        <v>9509</v>
      </c>
      <c r="T4105" t="s">
        <v>30</v>
      </c>
      <c r="U4105" t="s">
        <v>69</v>
      </c>
    </row>
    <row r="4106" spans="1:21">
      <c r="A4106" t="s">
        <v>9510</v>
      </c>
      <c r="B4106" s="1">
        <v>45861</v>
      </c>
      <c r="C4106" t="s">
        <v>33</v>
      </c>
      <c r="D4106">
        <v>34</v>
      </c>
      <c r="E4106" t="s">
        <v>23</v>
      </c>
      <c r="F4106">
        <v>0</v>
      </c>
      <c r="G4106">
        <v>3</v>
      </c>
      <c r="H4106" t="s">
        <v>24</v>
      </c>
      <c r="I4106">
        <v>2123</v>
      </c>
      <c r="J4106">
        <v>1</v>
      </c>
      <c r="K4106">
        <v>1</v>
      </c>
      <c r="M4106" t="s">
        <v>23</v>
      </c>
      <c r="N4106" t="s">
        <v>23</v>
      </c>
      <c r="O4106" t="s">
        <v>25</v>
      </c>
      <c r="P4106" t="s">
        <v>26</v>
      </c>
      <c r="Q4106" t="s">
        <v>27</v>
      </c>
      <c r="R4106" t="s">
        <v>729</v>
      </c>
      <c r="S4106" t="s">
        <v>9511</v>
      </c>
      <c r="T4106" t="s">
        <v>64</v>
      </c>
      <c r="U4106" t="s">
        <v>73</v>
      </c>
    </row>
    <row r="4107" spans="1:21">
      <c r="A4107" t="s">
        <v>9512</v>
      </c>
      <c r="B4107" s="1">
        <v>45859</v>
      </c>
      <c r="C4107" t="s">
        <v>33</v>
      </c>
      <c r="D4107">
        <v>34</v>
      </c>
      <c r="E4107" t="s">
        <v>39</v>
      </c>
      <c r="F4107">
        <v>0</v>
      </c>
      <c r="G4107">
        <v>3</v>
      </c>
      <c r="H4107" t="s">
        <v>24</v>
      </c>
      <c r="I4107">
        <v>3208</v>
      </c>
      <c r="J4107">
        <v>0</v>
      </c>
      <c r="K4107">
        <v>1</v>
      </c>
      <c r="M4107" t="s">
        <v>23</v>
      </c>
      <c r="N4107" t="s">
        <v>23</v>
      </c>
      <c r="O4107" t="s">
        <v>25</v>
      </c>
      <c r="P4107" t="s">
        <v>26</v>
      </c>
      <c r="Q4107" t="s">
        <v>84</v>
      </c>
      <c r="R4107" t="s">
        <v>1965</v>
      </c>
      <c r="S4107" t="s">
        <v>9513</v>
      </c>
      <c r="T4107" t="s">
        <v>30</v>
      </c>
      <c r="U4107" t="s">
        <v>103</v>
      </c>
    </row>
    <row r="4108" spans="1:21">
      <c r="A4108" t="s">
        <v>9514</v>
      </c>
      <c r="B4108" s="1">
        <v>43901</v>
      </c>
      <c r="C4108" t="s">
        <v>33</v>
      </c>
      <c r="D4108">
        <v>77</v>
      </c>
      <c r="E4108" t="s">
        <v>23</v>
      </c>
      <c r="F4108">
        <v>0</v>
      </c>
      <c r="G4108">
        <v>4</v>
      </c>
      <c r="H4108" t="s">
        <v>3686</v>
      </c>
      <c r="I4108">
        <v>5348</v>
      </c>
      <c r="J4108">
        <v>2</v>
      </c>
      <c r="K4108">
        <v>65</v>
      </c>
      <c r="M4108" t="s">
        <v>23</v>
      </c>
      <c r="N4108" t="s">
        <v>23</v>
      </c>
      <c r="O4108" t="s">
        <v>25</v>
      </c>
      <c r="P4108" t="s">
        <v>202</v>
      </c>
      <c r="Q4108" t="s">
        <v>27</v>
      </c>
      <c r="R4108" t="s">
        <v>147</v>
      </c>
      <c r="S4108" t="s">
        <v>9515</v>
      </c>
    </row>
    <row r="4109" spans="1:21">
      <c r="A4109" t="s">
        <v>9516</v>
      </c>
      <c r="B4109" s="1">
        <v>45485</v>
      </c>
      <c r="C4109" t="s">
        <v>33</v>
      </c>
      <c r="D4109">
        <v>68</v>
      </c>
      <c r="E4109" t="s">
        <v>39</v>
      </c>
      <c r="F4109">
        <v>0</v>
      </c>
      <c r="G4109">
        <v>4</v>
      </c>
      <c r="H4109" t="s">
        <v>3686</v>
      </c>
      <c r="I4109">
        <v>5557</v>
      </c>
      <c r="J4109">
        <v>0</v>
      </c>
      <c r="K4109">
        <v>13</v>
      </c>
      <c r="M4109" t="s">
        <v>23</v>
      </c>
      <c r="N4109" t="s">
        <v>23</v>
      </c>
      <c r="O4109" t="s">
        <v>49</v>
      </c>
      <c r="P4109" t="s">
        <v>202</v>
      </c>
      <c r="Q4109" t="s">
        <v>27</v>
      </c>
      <c r="R4109" t="s">
        <v>9517</v>
      </c>
      <c r="S4109" t="s">
        <v>9518</v>
      </c>
    </row>
    <row r="4110" spans="1:21">
      <c r="A4110" t="s">
        <v>9519</v>
      </c>
      <c r="B4110" s="1">
        <v>45191</v>
      </c>
      <c r="C4110" t="s">
        <v>33</v>
      </c>
      <c r="D4110">
        <v>44</v>
      </c>
      <c r="E4110" t="s">
        <v>23</v>
      </c>
      <c r="F4110">
        <v>0</v>
      </c>
      <c r="G4110">
        <v>4</v>
      </c>
      <c r="H4110" t="s">
        <v>3686</v>
      </c>
      <c r="I4110">
        <v>3742</v>
      </c>
      <c r="J4110">
        <v>10</v>
      </c>
      <c r="K4110">
        <v>23</v>
      </c>
      <c r="M4110" t="s">
        <v>23</v>
      </c>
      <c r="N4110" t="s">
        <v>39</v>
      </c>
      <c r="P4110" t="s">
        <v>202</v>
      </c>
      <c r="Q4110" t="s">
        <v>50</v>
      </c>
      <c r="R4110" t="s">
        <v>2056</v>
      </c>
      <c r="S4110" t="s">
        <v>9520</v>
      </c>
    </row>
    <row r="4111" spans="1:21">
      <c r="A4111" t="s">
        <v>9521</v>
      </c>
      <c r="B4111" s="1">
        <v>45263</v>
      </c>
      <c r="C4111" t="s">
        <v>22</v>
      </c>
      <c r="D4111">
        <v>68</v>
      </c>
      <c r="E4111" t="s">
        <v>39</v>
      </c>
      <c r="F4111">
        <v>0</v>
      </c>
      <c r="G4111">
        <v>4</v>
      </c>
      <c r="H4111" t="s">
        <v>3686</v>
      </c>
      <c r="I4111">
        <v>5090</v>
      </c>
      <c r="J4111">
        <v>0</v>
      </c>
      <c r="K4111">
        <v>20</v>
      </c>
      <c r="M4111" t="s">
        <v>23</v>
      </c>
      <c r="N4111" t="s">
        <v>23</v>
      </c>
      <c r="O4111" t="s">
        <v>49</v>
      </c>
      <c r="P4111" t="s">
        <v>202</v>
      </c>
      <c r="Q4111" t="s">
        <v>50</v>
      </c>
      <c r="R4111" t="s">
        <v>5113</v>
      </c>
      <c r="S4111" t="s">
        <v>9522</v>
      </c>
    </row>
    <row r="4112" spans="1:21">
      <c r="A4112" t="s">
        <v>9523</v>
      </c>
      <c r="B4112" s="1">
        <v>45750</v>
      </c>
      <c r="C4112" t="s">
        <v>33</v>
      </c>
      <c r="D4112">
        <v>66</v>
      </c>
      <c r="E4112" t="s">
        <v>39</v>
      </c>
      <c r="F4112">
        <v>0</v>
      </c>
      <c r="G4112">
        <v>4</v>
      </c>
      <c r="H4112" t="s">
        <v>3686</v>
      </c>
      <c r="I4112">
        <v>3828</v>
      </c>
      <c r="J4112">
        <v>0</v>
      </c>
      <c r="K4112">
        <v>4</v>
      </c>
      <c r="M4112" t="s">
        <v>23</v>
      </c>
      <c r="N4112" t="s">
        <v>23</v>
      </c>
      <c r="O4112" t="s">
        <v>25</v>
      </c>
      <c r="P4112" t="s">
        <v>202</v>
      </c>
      <c r="Q4112" t="s">
        <v>27</v>
      </c>
      <c r="R4112" t="s">
        <v>907</v>
      </c>
      <c r="S4112" t="s">
        <v>9524</v>
      </c>
    </row>
    <row r="4113" spans="1:19">
      <c r="A4113" t="s">
        <v>9525</v>
      </c>
      <c r="B4113" s="1">
        <v>45634</v>
      </c>
      <c r="C4113" t="s">
        <v>22</v>
      </c>
      <c r="D4113">
        <v>66</v>
      </c>
      <c r="E4113" t="s">
        <v>39</v>
      </c>
      <c r="F4113">
        <v>0</v>
      </c>
      <c r="G4113">
        <v>4</v>
      </c>
      <c r="H4113" t="s">
        <v>3686</v>
      </c>
      <c r="I4113">
        <v>5242</v>
      </c>
      <c r="J4113">
        <v>0</v>
      </c>
      <c r="K4113">
        <v>8</v>
      </c>
      <c r="L4113" t="s">
        <v>48</v>
      </c>
      <c r="M4113" t="s">
        <v>23</v>
      </c>
      <c r="N4113" t="s">
        <v>23</v>
      </c>
      <c r="O4113" t="s">
        <v>25</v>
      </c>
      <c r="P4113" t="s">
        <v>164</v>
      </c>
      <c r="Q4113" t="s">
        <v>27</v>
      </c>
      <c r="R4113" t="s">
        <v>117</v>
      </c>
      <c r="S4113" t="s">
        <v>9526</v>
      </c>
    </row>
    <row r="4114" spans="1:19">
      <c r="A4114" t="s">
        <v>9527</v>
      </c>
      <c r="B4114" s="1">
        <v>44362</v>
      </c>
      <c r="C4114" t="s">
        <v>33</v>
      </c>
      <c r="D4114">
        <v>37</v>
      </c>
      <c r="E4114" t="s">
        <v>23</v>
      </c>
      <c r="F4114">
        <v>0</v>
      </c>
      <c r="G4114">
        <v>4</v>
      </c>
      <c r="H4114" t="s">
        <v>3686</v>
      </c>
      <c r="I4114">
        <v>5849</v>
      </c>
      <c r="J4114">
        <v>5</v>
      </c>
      <c r="K4114">
        <v>50</v>
      </c>
      <c r="L4114" t="s">
        <v>142</v>
      </c>
      <c r="M4114" t="s">
        <v>23</v>
      </c>
      <c r="N4114" t="s">
        <v>39</v>
      </c>
      <c r="P4114" t="s">
        <v>164</v>
      </c>
      <c r="Q4114" t="s">
        <v>27</v>
      </c>
      <c r="R4114" t="s">
        <v>2249</v>
      </c>
      <c r="S4114" t="s">
        <v>9528</v>
      </c>
    </row>
    <row r="4115" spans="1:19">
      <c r="A4115" t="s">
        <v>9529</v>
      </c>
      <c r="B4115" s="1">
        <v>44203</v>
      </c>
      <c r="C4115" t="s">
        <v>22</v>
      </c>
      <c r="D4115">
        <v>29</v>
      </c>
      <c r="E4115" t="s">
        <v>23</v>
      </c>
      <c r="F4115">
        <v>2</v>
      </c>
      <c r="G4115">
        <v>4</v>
      </c>
      <c r="H4115" t="s">
        <v>3686</v>
      </c>
      <c r="I4115">
        <v>6411</v>
      </c>
      <c r="J4115">
        <v>1</v>
      </c>
      <c r="K4115">
        <v>55</v>
      </c>
      <c r="L4115" t="s">
        <v>142</v>
      </c>
      <c r="M4115" t="s">
        <v>23</v>
      </c>
      <c r="N4115" t="s">
        <v>23</v>
      </c>
      <c r="O4115" t="s">
        <v>25</v>
      </c>
      <c r="P4115" t="s">
        <v>26</v>
      </c>
      <c r="Q4115" t="s">
        <v>27</v>
      </c>
      <c r="R4115" t="s">
        <v>5643</v>
      </c>
      <c r="S4115" t="s">
        <v>9530</v>
      </c>
    </row>
    <row r="4116" spans="1:19">
      <c r="A4116" t="s">
        <v>9531</v>
      </c>
      <c r="B4116" s="1">
        <v>44817</v>
      </c>
      <c r="C4116" t="s">
        <v>22</v>
      </c>
      <c r="D4116">
        <v>52</v>
      </c>
      <c r="E4116" t="s">
        <v>23</v>
      </c>
      <c r="F4116">
        <v>3</v>
      </c>
      <c r="G4116">
        <v>4</v>
      </c>
      <c r="H4116" t="s">
        <v>3686</v>
      </c>
      <c r="I4116">
        <v>3764</v>
      </c>
      <c r="J4116">
        <v>1</v>
      </c>
      <c r="K4116">
        <v>35</v>
      </c>
      <c r="L4116" t="s">
        <v>40</v>
      </c>
      <c r="M4116" t="s">
        <v>23</v>
      </c>
      <c r="N4116" t="s">
        <v>39</v>
      </c>
      <c r="P4116" t="s">
        <v>164</v>
      </c>
      <c r="Q4116" t="s">
        <v>50</v>
      </c>
      <c r="R4116" t="s">
        <v>2422</v>
      </c>
      <c r="S4116" t="s">
        <v>9532</v>
      </c>
    </row>
    <row r="4117" spans="1:19">
      <c r="A4117" t="s">
        <v>9533</v>
      </c>
      <c r="B4117" s="1">
        <v>45800</v>
      </c>
      <c r="C4117" t="s">
        <v>22</v>
      </c>
      <c r="D4117">
        <v>37</v>
      </c>
      <c r="E4117" t="s">
        <v>39</v>
      </c>
      <c r="F4117">
        <v>0</v>
      </c>
      <c r="G4117">
        <v>4</v>
      </c>
      <c r="H4117" t="s">
        <v>3751</v>
      </c>
      <c r="I4117">
        <v>5645</v>
      </c>
      <c r="J4117">
        <v>0</v>
      </c>
      <c r="K4117">
        <v>3</v>
      </c>
      <c r="M4117" t="s">
        <v>23</v>
      </c>
      <c r="N4117" t="s">
        <v>23</v>
      </c>
      <c r="O4117" t="s">
        <v>49</v>
      </c>
      <c r="P4117" t="s">
        <v>26</v>
      </c>
      <c r="Q4117" t="s">
        <v>50</v>
      </c>
      <c r="R4117" t="s">
        <v>2815</v>
      </c>
      <c r="S4117" t="s">
        <v>9534</v>
      </c>
    </row>
    <row r="4118" spans="1:19">
      <c r="A4118" t="s">
        <v>9535</v>
      </c>
      <c r="B4118" s="1">
        <v>45243</v>
      </c>
      <c r="C4118" t="s">
        <v>33</v>
      </c>
      <c r="D4118">
        <v>48</v>
      </c>
      <c r="E4118" t="s">
        <v>39</v>
      </c>
      <c r="F4118">
        <v>0</v>
      </c>
      <c r="G4118">
        <v>4</v>
      </c>
      <c r="H4118" t="s">
        <v>3686</v>
      </c>
      <c r="I4118">
        <v>3471</v>
      </c>
      <c r="J4118">
        <v>0</v>
      </c>
      <c r="K4118">
        <v>21</v>
      </c>
      <c r="M4118" t="s">
        <v>23</v>
      </c>
      <c r="N4118" t="s">
        <v>23</v>
      </c>
      <c r="O4118" t="s">
        <v>25</v>
      </c>
      <c r="P4118" t="s">
        <v>202</v>
      </c>
      <c r="Q4118" t="s">
        <v>50</v>
      </c>
      <c r="R4118" t="s">
        <v>6537</v>
      </c>
      <c r="S4118" t="s">
        <v>9536</v>
      </c>
    </row>
    <row r="4119" spans="1:19">
      <c r="A4119" t="s">
        <v>9537</v>
      </c>
      <c r="B4119" s="1">
        <v>43715</v>
      </c>
      <c r="C4119" t="s">
        <v>22</v>
      </c>
      <c r="D4119">
        <v>52</v>
      </c>
      <c r="E4119" t="s">
        <v>23</v>
      </c>
      <c r="F4119">
        <v>2</v>
      </c>
      <c r="G4119">
        <v>4</v>
      </c>
      <c r="H4119" t="s">
        <v>3686</v>
      </c>
      <c r="I4119">
        <v>5406</v>
      </c>
      <c r="J4119">
        <v>9</v>
      </c>
      <c r="K4119">
        <v>71</v>
      </c>
      <c r="L4119" t="s">
        <v>316</v>
      </c>
      <c r="M4119" t="s">
        <v>23</v>
      </c>
      <c r="N4119" t="s">
        <v>39</v>
      </c>
      <c r="P4119" t="s">
        <v>164</v>
      </c>
      <c r="Q4119" t="s">
        <v>50</v>
      </c>
      <c r="R4119" t="s">
        <v>1080</v>
      </c>
      <c r="S4119" t="s">
        <v>9538</v>
      </c>
    </row>
    <row r="4120" spans="1:19">
      <c r="A4120" t="s">
        <v>9539</v>
      </c>
      <c r="B4120" s="1">
        <v>44274</v>
      </c>
      <c r="C4120" t="s">
        <v>33</v>
      </c>
      <c r="D4120">
        <v>29</v>
      </c>
      <c r="E4120" t="s">
        <v>23</v>
      </c>
      <c r="F4120">
        <v>0</v>
      </c>
      <c r="G4120">
        <v>4</v>
      </c>
      <c r="H4120" t="s">
        <v>3686</v>
      </c>
      <c r="I4120">
        <v>4700</v>
      </c>
      <c r="J4120">
        <v>1</v>
      </c>
      <c r="K4120">
        <v>53</v>
      </c>
      <c r="L4120" t="s">
        <v>142</v>
      </c>
      <c r="M4120" t="s">
        <v>23</v>
      </c>
      <c r="N4120" t="s">
        <v>23</v>
      </c>
      <c r="O4120" t="s">
        <v>25</v>
      </c>
      <c r="P4120" t="s">
        <v>202</v>
      </c>
      <c r="Q4120" t="s">
        <v>27</v>
      </c>
      <c r="R4120" t="s">
        <v>9540</v>
      </c>
      <c r="S4120" t="s">
        <v>9541</v>
      </c>
    </row>
    <row r="4121" spans="1:19">
      <c r="A4121" t="s">
        <v>9542</v>
      </c>
      <c r="B4121" s="1">
        <v>44075</v>
      </c>
      <c r="C4121" t="s">
        <v>33</v>
      </c>
      <c r="D4121">
        <v>60</v>
      </c>
      <c r="E4121" t="s">
        <v>23</v>
      </c>
      <c r="F4121">
        <v>0</v>
      </c>
      <c r="G4121">
        <v>4</v>
      </c>
      <c r="H4121" t="s">
        <v>3686</v>
      </c>
      <c r="I4121">
        <v>4375</v>
      </c>
      <c r="J4121">
        <v>9</v>
      </c>
      <c r="K4121">
        <v>59</v>
      </c>
      <c r="L4121" t="s">
        <v>142</v>
      </c>
      <c r="M4121" t="s">
        <v>23</v>
      </c>
      <c r="N4121" t="s">
        <v>39</v>
      </c>
      <c r="P4121" t="s">
        <v>164</v>
      </c>
      <c r="Q4121" t="s">
        <v>27</v>
      </c>
      <c r="R4121" t="s">
        <v>9543</v>
      </c>
      <c r="S4121" t="s">
        <v>9544</v>
      </c>
    </row>
    <row r="4122" spans="1:19">
      <c r="A4122" t="s">
        <v>9545</v>
      </c>
      <c r="B4122" s="1">
        <v>43693</v>
      </c>
      <c r="C4122" t="s">
        <v>33</v>
      </c>
      <c r="D4122">
        <v>25</v>
      </c>
      <c r="E4122" t="s">
        <v>39</v>
      </c>
      <c r="F4122">
        <v>0</v>
      </c>
      <c r="G4122">
        <v>4</v>
      </c>
      <c r="H4122" t="s">
        <v>3686</v>
      </c>
      <c r="I4122">
        <v>5567</v>
      </c>
      <c r="J4122">
        <v>0</v>
      </c>
      <c r="K4122">
        <v>72</v>
      </c>
      <c r="L4122" t="s">
        <v>316</v>
      </c>
      <c r="M4122" t="s">
        <v>23</v>
      </c>
      <c r="N4122" t="s">
        <v>23</v>
      </c>
      <c r="O4122" t="s">
        <v>25</v>
      </c>
      <c r="P4122" t="s">
        <v>164</v>
      </c>
      <c r="Q4122" t="s">
        <v>27</v>
      </c>
      <c r="R4122" t="s">
        <v>9546</v>
      </c>
      <c r="S4122" t="s">
        <v>9547</v>
      </c>
    </row>
    <row r="4123" spans="1:19">
      <c r="A4123" t="s">
        <v>9548</v>
      </c>
      <c r="B4123" s="1">
        <v>43871</v>
      </c>
      <c r="C4123" t="s">
        <v>22</v>
      </c>
      <c r="D4123">
        <v>32</v>
      </c>
      <c r="E4123" t="s">
        <v>39</v>
      </c>
      <c r="F4123">
        <v>0</v>
      </c>
      <c r="G4123">
        <v>4</v>
      </c>
      <c r="H4123" t="s">
        <v>3686</v>
      </c>
      <c r="I4123">
        <v>4621</v>
      </c>
      <c r="J4123">
        <v>0</v>
      </c>
      <c r="K4123">
        <v>66</v>
      </c>
      <c r="L4123" t="s">
        <v>316</v>
      </c>
      <c r="M4123" t="s">
        <v>23</v>
      </c>
      <c r="N4123" t="s">
        <v>23</v>
      </c>
      <c r="O4123" t="s">
        <v>49</v>
      </c>
      <c r="P4123" t="s">
        <v>202</v>
      </c>
      <c r="Q4123" t="s">
        <v>84</v>
      </c>
      <c r="R4123" t="s">
        <v>9517</v>
      </c>
      <c r="S4123" t="s">
        <v>9549</v>
      </c>
    </row>
    <row r="4124" spans="1:19">
      <c r="A4124" t="s">
        <v>9550</v>
      </c>
      <c r="B4124" s="1">
        <v>44395</v>
      </c>
      <c r="C4124" t="s">
        <v>33</v>
      </c>
      <c r="D4124">
        <v>60</v>
      </c>
      <c r="E4124" t="s">
        <v>39</v>
      </c>
      <c r="F4124">
        <v>3</v>
      </c>
      <c r="G4124">
        <v>4</v>
      </c>
      <c r="H4124" t="s">
        <v>3686</v>
      </c>
      <c r="I4124">
        <v>4784</v>
      </c>
      <c r="J4124">
        <v>0</v>
      </c>
      <c r="K4124">
        <v>49</v>
      </c>
      <c r="M4124" t="s">
        <v>23</v>
      </c>
      <c r="N4124" t="s">
        <v>39</v>
      </c>
      <c r="P4124" t="s">
        <v>164</v>
      </c>
      <c r="Q4124" t="s">
        <v>50</v>
      </c>
      <c r="R4124" t="s">
        <v>3772</v>
      </c>
      <c r="S4124" t="s">
        <v>9551</v>
      </c>
    </row>
    <row r="4125" spans="1:19">
      <c r="A4125" t="s">
        <v>9552</v>
      </c>
      <c r="B4125" s="1">
        <v>45156</v>
      </c>
      <c r="C4125" t="s">
        <v>33</v>
      </c>
      <c r="D4125">
        <v>25</v>
      </c>
      <c r="E4125" t="s">
        <v>39</v>
      </c>
      <c r="F4125">
        <v>0</v>
      </c>
      <c r="G4125">
        <v>4</v>
      </c>
      <c r="H4125" t="s">
        <v>3686</v>
      </c>
      <c r="I4125">
        <v>4690</v>
      </c>
      <c r="J4125">
        <v>0</v>
      </c>
      <c r="K4125">
        <v>24</v>
      </c>
      <c r="M4125" t="s">
        <v>23</v>
      </c>
      <c r="N4125" t="s">
        <v>39</v>
      </c>
      <c r="P4125" t="s">
        <v>202</v>
      </c>
      <c r="Q4125" t="s">
        <v>50</v>
      </c>
      <c r="R4125" t="s">
        <v>3772</v>
      </c>
      <c r="S4125" t="s">
        <v>9553</v>
      </c>
    </row>
    <row r="4126" spans="1:19">
      <c r="A4126" t="s">
        <v>9554</v>
      </c>
      <c r="B4126" s="1">
        <v>44749</v>
      </c>
      <c r="C4126" t="s">
        <v>33</v>
      </c>
      <c r="D4126">
        <v>54</v>
      </c>
      <c r="E4126" t="s">
        <v>23</v>
      </c>
      <c r="F4126">
        <v>0</v>
      </c>
      <c r="G4126">
        <v>4</v>
      </c>
      <c r="H4126" t="s">
        <v>3686</v>
      </c>
      <c r="I4126">
        <v>5707</v>
      </c>
      <c r="J4126">
        <v>8</v>
      </c>
      <c r="K4126">
        <v>37</v>
      </c>
      <c r="M4126" t="s">
        <v>23</v>
      </c>
      <c r="N4126" t="s">
        <v>39</v>
      </c>
      <c r="P4126" t="s">
        <v>202</v>
      </c>
      <c r="Q4126" t="s">
        <v>27</v>
      </c>
      <c r="R4126" t="s">
        <v>2195</v>
      </c>
      <c r="S4126" t="s">
        <v>9555</v>
      </c>
    </row>
    <row r="4127" spans="1:19">
      <c r="A4127" t="s">
        <v>9556</v>
      </c>
      <c r="B4127" s="1">
        <v>43715</v>
      </c>
      <c r="C4127" t="s">
        <v>22</v>
      </c>
      <c r="D4127">
        <v>52</v>
      </c>
      <c r="E4127" t="s">
        <v>23</v>
      </c>
      <c r="F4127">
        <v>0</v>
      </c>
      <c r="G4127">
        <v>4</v>
      </c>
      <c r="H4127" t="s">
        <v>3686</v>
      </c>
      <c r="I4127">
        <v>4420</v>
      </c>
      <c r="J4127">
        <v>8</v>
      </c>
      <c r="K4127">
        <v>71</v>
      </c>
      <c r="L4127" t="s">
        <v>316</v>
      </c>
      <c r="M4127" t="s">
        <v>23</v>
      </c>
      <c r="N4127" t="s">
        <v>23</v>
      </c>
      <c r="O4127" t="s">
        <v>25</v>
      </c>
      <c r="P4127" t="s">
        <v>202</v>
      </c>
      <c r="Q4127" t="s">
        <v>27</v>
      </c>
      <c r="R4127" t="s">
        <v>8142</v>
      </c>
      <c r="S4127" t="s">
        <v>9557</v>
      </c>
    </row>
    <row r="4128" spans="1:19">
      <c r="A4128" t="s">
        <v>9558</v>
      </c>
      <c r="B4128" s="1">
        <v>43820</v>
      </c>
      <c r="C4128" t="s">
        <v>22</v>
      </c>
      <c r="D4128">
        <v>50</v>
      </c>
      <c r="E4128" t="s">
        <v>39</v>
      </c>
      <c r="F4128">
        <v>0</v>
      </c>
      <c r="G4128">
        <v>4</v>
      </c>
      <c r="H4128" t="s">
        <v>3686</v>
      </c>
      <c r="I4128">
        <v>5210</v>
      </c>
      <c r="J4128">
        <v>0</v>
      </c>
      <c r="K4128">
        <v>68</v>
      </c>
      <c r="M4128" t="s">
        <v>23</v>
      </c>
      <c r="N4128" t="s">
        <v>23</v>
      </c>
      <c r="O4128" t="s">
        <v>25</v>
      </c>
      <c r="P4128" t="s">
        <v>202</v>
      </c>
      <c r="Q4128" t="s">
        <v>50</v>
      </c>
      <c r="R4128" t="s">
        <v>111</v>
      </c>
      <c r="S4128" t="s">
        <v>9559</v>
      </c>
    </row>
    <row r="4129" spans="1:19">
      <c r="A4129" t="s">
        <v>9560</v>
      </c>
      <c r="B4129" s="1">
        <v>45613</v>
      </c>
      <c r="C4129" t="s">
        <v>22</v>
      </c>
      <c r="D4129">
        <v>60</v>
      </c>
      <c r="E4129" t="s">
        <v>39</v>
      </c>
      <c r="F4129">
        <v>3</v>
      </c>
      <c r="G4129">
        <v>4</v>
      </c>
      <c r="H4129" t="s">
        <v>3686</v>
      </c>
      <c r="I4129">
        <v>3444</v>
      </c>
      <c r="J4129">
        <v>0</v>
      </c>
      <c r="K4129">
        <v>9</v>
      </c>
      <c r="M4129" t="s">
        <v>23</v>
      </c>
      <c r="N4129" t="s">
        <v>39</v>
      </c>
      <c r="P4129" t="s">
        <v>202</v>
      </c>
      <c r="Q4129" t="s">
        <v>50</v>
      </c>
      <c r="R4129" t="s">
        <v>1163</v>
      </c>
      <c r="S4129" t="s">
        <v>9561</v>
      </c>
    </row>
    <row r="4130" spans="1:19">
      <c r="A4130" t="s">
        <v>9562</v>
      </c>
      <c r="B4130" s="1">
        <v>43862</v>
      </c>
      <c r="C4130" t="s">
        <v>33</v>
      </c>
      <c r="D4130">
        <v>39</v>
      </c>
      <c r="E4130" t="s">
        <v>23</v>
      </c>
      <c r="F4130">
        <v>0</v>
      </c>
      <c r="G4130">
        <v>4</v>
      </c>
      <c r="H4130" t="s">
        <v>3686</v>
      </c>
      <c r="I4130">
        <v>4016</v>
      </c>
      <c r="J4130">
        <v>6</v>
      </c>
      <c r="K4130">
        <v>66</v>
      </c>
      <c r="L4130" t="s">
        <v>316</v>
      </c>
      <c r="M4130" t="s">
        <v>23</v>
      </c>
      <c r="N4130" t="s">
        <v>23</v>
      </c>
      <c r="O4130" t="s">
        <v>25</v>
      </c>
      <c r="P4130" t="s">
        <v>26</v>
      </c>
      <c r="Q4130" t="s">
        <v>27</v>
      </c>
      <c r="R4130" t="s">
        <v>1813</v>
      </c>
      <c r="S4130" t="s">
        <v>9563</v>
      </c>
    </row>
    <row r="4131" spans="1:19">
      <c r="A4131" t="s">
        <v>9564</v>
      </c>
      <c r="B4131" s="1">
        <v>43720</v>
      </c>
      <c r="C4131" t="s">
        <v>33</v>
      </c>
      <c r="D4131">
        <v>46</v>
      </c>
      <c r="E4131" t="s">
        <v>23</v>
      </c>
      <c r="F4131">
        <v>0</v>
      </c>
      <c r="G4131">
        <v>4</v>
      </c>
      <c r="H4131" t="s">
        <v>3686</v>
      </c>
      <c r="I4131">
        <v>4890</v>
      </c>
      <c r="J4131">
        <v>2</v>
      </c>
      <c r="K4131">
        <v>71</v>
      </c>
      <c r="M4131" t="s">
        <v>23</v>
      </c>
      <c r="N4131" t="s">
        <v>39</v>
      </c>
      <c r="P4131" t="s">
        <v>164</v>
      </c>
      <c r="Q4131" t="s">
        <v>50</v>
      </c>
      <c r="R4131" t="s">
        <v>2422</v>
      </c>
      <c r="S4131" t="s">
        <v>9565</v>
      </c>
    </row>
    <row r="4132" spans="1:19">
      <c r="A4132" t="s">
        <v>9566</v>
      </c>
      <c r="B4132" s="1">
        <v>44173</v>
      </c>
      <c r="C4132" t="s">
        <v>33</v>
      </c>
      <c r="D4132">
        <v>25</v>
      </c>
      <c r="E4132" t="s">
        <v>23</v>
      </c>
      <c r="F4132">
        <v>0</v>
      </c>
      <c r="G4132">
        <v>4</v>
      </c>
      <c r="H4132" t="s">
        <v>3686</v>
      </c>
      <c r="I4132">
        <v>6483</v>
      </c>
      <c r="J4132">
        <v>9</v>
      </c>
      <c r="K4132">
        <v>56</v>
      </c>
      <c r="M4132" t="s">
        <v>23</v>
      </c>
      <c r="N4132" t="s">
        <v>23</v>
      </c>
      <c r="O4132" t="s">
        <v>25</v>
      </c>
      <c r="P4132" t="s">
        <v>26</v>
      </c>
      <c r="Q4132" t="s">
        <v>27</v>
      </c>
      <c r="R4132" t="s">
        <v>1360</v>
      </c>
      <c r="S4132" t="s">
        <v>9567</v>
      </c>
    </row>
    <row r="4133" spans="1:19">
      <c r="A4133" t="s">
        <v>9568</v>
      </c>
      <c r="B4133" s="1">
        <v>43693</v>
      </c>
      <c r="C4133" t="s">
        <v>33</v>
      </c>
      <c r="D4133">
        <v>60</v>
      </c>
      <c r="E4133" t="s">
        <v>23</v>
      </c>
      <c r="F4133">
        <v>0</v>
      </c>
      <c r="G4133">
        <v>4</v>
      </c>
      <c r="H4133" t="s">
        <v>3686</v>
      </c>
      <c r="I4133">
        <v>5374</v>
      </c>
      <c r="J4133">
        <v>8</v>
      </c>
      <c r="K4133">
        <v>72</v>
      </c>
      <c r="L4133" t="s">
        <v>316</v>
      </c>
      <c r="M4133" t="s">
        <v>23</v>
      </c>
      <c r="N4133" t="s">
        <v>39</v>
      </c>
      <c r="P4133" t="s">
        <v>164</v>
      </c>
      <c r="Q4133" t="s">
        <v>50</v>
      </c>
      <c r="R4133" t="s">
        <v>3929</v>
      </c>
      <c r="S4133" t="s">
        <v>9569</v>
      </c>
    </row>
    <row r="4134" spans="1:19">
      <c r="A4134" t="s">
        <v>9570</v>
      </c>
      <c r="B4134" s="1">
        <v>44123</v>
      </c>
      <c r="C4134" t="s">
        <v>22</v>
      </c>
      <c r="D4134">
        <v>58</v>
      </c>
      <c r="E4134" t="s">
        <v>39</v>
      </c>
      <c r="F4134">
        <v>0</v>
      </c>
      <c r="G4134">
        <v>4</v>
      </c>
      <c r="H4134" t="s">
        <v>3686</v>
      </c>
      <c r="I4134">
        <v>4335</v>
      </c>
      <c r="J4134">
        <v>0</v>
      </c>
      <c r="K4134">
        <v>58</v>
      </c>
      <c r="L4134" t="s">
        <v>142</v>
      </c>
      <c r="M4134" t="s">
        <v>23</v>
      </c>
      <c r="N4134" t="s">
        <v>39</v>
      </c>
      <c r="P4134" t="s">
        <v>164</v>
      </c>
      <c r="Q4134" t="s">
        <v>50</v>
      </c>
      <c r="R4134" t="s">
        <v>3789</v>
      </c>
      <c r="S4134" t="s">
        <v>9571</v>
      </c>
    </row>
    <row r="4135" spans="1:19">
      <c r="A4135" t="s">
        <v>9572</v>
      </c>
      <c r="B4135" s="1">
        <v>43693</v>
      </c>
      <c r="C4135" t="s">
        <v>22</v>
      </c>
      <c r="D4135">
        <v>56</v>
      </c>
      <c r="E4135" t="s">
        <v>23</v>
      </c>
      <c r="F4135">
        <v>2</v>
      </c>
      <c r="G4135">
        <v>4</v>
      </c>
      <c r="H4135" t="s">
        <v>3686</v>
      </c>
      <c r="I4135">
        <v>4419</v>
      </c>
      <c r="J4135">
        <v>4</v>
      </c>
      <c r="K4135">
        <v>72</v>
      </c>
      <c r="M4135" t="s">
        <v>23</v>
      </c>
      <c r="N4135" t="s">
        <v>23</v>
      </c>
      <c r="O4135" t="s">
        <v>25</v>
      </c>
      <c r="P4135" t="s">
        <v>164</v>
      </c>
      <c r="Q4135" t="s">
        <v>50</v>
      </c>
      <c r="R4135" t="s">
        <v>8240</v>
      </c>
      <c r="S4135" t="s">
        <v>9573</v>
      </c>
    </row>
    <row r="4136" spans="1:19">
      <c r="A4136" t="s">
        <v>9574</v>
      </c>
      <c r="B4136" s="1">
        <v>44464</v>
      </c>
      <c r="C4136" t="s">
        <v>33</v>
      </c>
      <c r="D4136">
        <v>32</v>
      </c>
      <c r="E4136" t="s">
        <v>39</v>
      </c>
      <c r="F4136">
        <v>0</v>
      </c>
      <c r="G4136">
        <v>4</v>
      </c>
      <c r="H4136" t="s">
        <v>3686</v>
      </c>
      <c r="I4136">
        <v>4543</v>
      </c>
      <c r="J4136">
        <v>0</v>
      </c>
      <c r="K4136">
        <v>47</v>
      </c>
      <c r="L4136" t="s">
        <v>142</v>
      </c>
      <c r="M4136" t="s">
        <v>23</v>
      </c>
      <c r="N4136" t="s">
        <v>23</v>
      </c>
      <c r="O4136" t="s">
        <v>25</v>
      </c>
      <c r="P4136" t="s">
        <v>202</v>
      </c>
      <c r="Q4136" t="s">
        <v>27</v>
      </c>
      <c r="R4136" t="s">
        <v>1345</v>
      </c>
      <c r="S4136" t="s">
        <v>9575</v>
      </c>
    </row>
    <row r="4137" spans="1:19">
      <c r="A4137" t="s">
        <v>9576</v>
      </c>
      <c r="B4137" s="1">
        <v>44174</v>
      </c>
      <c r="C4137" t="s">
        <v>33</v>
      </c>
      <c r="D4137">
        <v>73</v>
      </c>
      <c r="E4137" t="s">
        <v>39</v>
      </c>
      <c r="F4137">
        <v>0</v>
      </c>
      <c r="G4137">
        <v>4</v>
      </c>
      <c r="H4137" t="s">
        <v>3686</v>
      </c>
      <c r="I4137">
        <v>4463</v>
      </c>
      <c r="J4137">
        <v>0</v>
      </c>
      <c r="K4137">
        <v>56</v>
      </c>
      <c r="M4137" t="s">
        <v>23</v>
      </c>
      <c r="N4137" t="s">
        <v>23</v>
      </c>
      <c r="O4137" t="s">
        <v>25</v>
      </c>
      <c r="P4137" t="s">
        <v>202</v>
      </c>
      <c r="Q4137" t="s">
        <v>27</v>
      </c>
      <c r="R4137" t="s">
        <v>6706</v>
      </c>
      <c r="S4137" t="s">
        <v>9577</v>
      </c>
    </row>
    <row r="4138" spans="1:19">
      <c r="A4138" t="s">
        <v>9578</v>
      </c>
      <c r="B4138" s="1">
        <v>45553</v>
      </c>
      <c r="C4138" t="s">
        <v>33</v>
      </c>
      <c r="D4138">
        <v>68</v>
      </c>
      <c r="E4138" t="s">
        <v>23</v>
      </c>
      <c r="F4138">
        <v>0</v>
      </c>
      <c r="G4138">
        <v>4</v>
      </c>
      <c r="H4138" t="s">
        <v>3686</v>
      </c>
      <c r="I4138">
        <v>4413</v>
      </c>
      <c r="J4138">
        <v>9</v>
      </c>
      <c r="K4138">
        <v>11</v>
      </c>
      <c r="L4138" t="s">
        <v>97</v>
      </c>
      <c r="M4138" t="s">
        <v>23</v>
      </c>
      <c r="N4138" t="s">
        <v>23</v>
      </c>
      <c r="O4138" t="s">
        <v>25</v>
      </c>
      <c r="P4138" t="s">
        <v>202</v>
      </c>
      <c r="Q4138" t="s">
        <v>27</v>
      </c>
      <c r="R4138" t="s">
        <v>9579</v>
      </c>
      <c r="S4138" t="s">
        <v>9580</v>
      </c>
    </row>
    <row r="4139" spans="1:19">
      <c r="A4139" t="s">
        <v>9581</v>
      </c>
      <c r="B4139" s="1">
        <v>44889</v>
      </c>
      <c r="C4139" t="s">
        <v>22</v>
      </c>
      <c r="D4139">
        <v>73</v>
      </c>
      <c r="E4139" t="s">
        <v>23</v>
      </c>
      <c r="F4139">
        <v>0</v>
      </c>
      <c r="G4139">
        <v>4</v>
      </c>
      <c r="H4139" t="s">
        <v>3686</v>
      </c>
      <c r="I4139">
        <v>4414</v>
      </c>
      <c r="J4139">
        <v>10</v>
      </c>
      <c r="K4139">
        <v>33</v>
      </c>
      <c r="M4139" t="s">
        <v>23</v>
      </c>
      <c r="N4139" t="s">
        <v>23</v>
      </c>
      <c r="O4139" t="s">
        <v>25</v>
      </c>
      <c r="P4139" t="s">
        <v>202</v>
      </c>
      <c r="Q4139" t="s">
        <v>27</v>
      </c>
      <c r="R4139" t="s">
        <v>836</v>
      </c>
      <c r="S4139" t="s">
        <v>9582</v>
      </c>
    </row>
    <row r="4140" spans="1:19">
      <c r="A4140" t="s">
        <v>9583</v>
      </c>
      <c r="B4140" s="1">
        <v>44506</v>
      </c>
      <c r="C4140" t="s">
        <v>33</v>
      </c>
      <c r="D4140">
        <v>68</v>
      </c>
      <c r="E4140" t="s">
        <v>39</v>
      </c>
      <c r="F4140">
        <v>0</v>
      </c>
      <c r="G4140">
        <v>4</v>
      </c>
      <c r="H4140" t="s">
        <v>3686</v>
      </c>
      <c r="I4140">
        <v>2636</v>
      </c>
      <c r="J4140">
        <v>0</v>
      </c>
      <c r="K4140">
        <v>45</v>
      </c>
      <c r="L4140" t="s">
        <v>142</v>
      </c>
      <c r="M4140" t="s">
        <v>23</v>
      </c>
      <c r="N4140" t="s">
        <v>23</v>
      </c>
      <c r="O4140" t="s">
        <v>25</v>
      </c>
      <c r="P4140" t="s">
        <v>202</v>
      </c>
      <c r="Q4140" t="s">
        <v>27</v>
      </c>
      <c r="R4140" t="s">
        <v>2336</v>
      </c>
      <c r="S4140" t="s">
        <v>9584</v>
      </c>
    </row>
    <row r="4141" spans="1:19">
      <c r="A4141" t="s">
        <v>9585</v>
      </c>
      <c r="B4141" s="1">
        <v>45071</v>
      </c>
      <c r="C4141" t="s">
        <v>33</v>
      </c>
      <c r="D4141">
        <v>49</v>
      </c>
      <c r="E4141" t="s">
        <v>39</v>
      </c>
      <c r="F4141">
        <v>0</v>
      </c>
      <c r="G4141">
        <v>4</v>
      </c>
      <c r="H4141" t="s">
        <v>3686</v>
      </c>
      <c r="I4141">
        <v>2026</v>
      </c>
      <c r="J4141">
        <v>0</v>
      </c>
      <c r="K4141">
        <v>27</v>
      </c>
      <c r="M4141" t="s">
        <v>23</v>
      </c>
      <c r="N4141" t="s">
        <v>23</v>
      </c>
      <c r="O4141" t="s">
        <v>25</v>
      </c>
      <c r="P4141" t="s">
        <v>26</v>
      </c>
      <c r="Q4141" t="s">
        <v>27</v>
      </c>
      <c r="R4141" t="s">
        <v>372</v>
      </c>
      <c r="S4141" t="s">
        <v>9586</v>
      </c>
    </row>
    <row r="4142" spans="1:19">
      <c r="A4142" t="s">
        <v>9587</v>
      </c>
      <c r="B4142" s="1">
        <v>44867</v>
      </c>
      <c r="C4142" t="s">
        <v>33</v>
      </c>
      <c r="D4142">
        <v>24</v>
      </c>
      <c r="E4142" t="s">
        <v>23</v>
      </c>
      <c r="F4142">
        <v>0</v>
      </c>
      <c r="G4142">
        <v>4</v>
      </c>
      <c r="H4142" t="s">
        <v>3686</v>
      </c>
      <c r="I4142">
        <v>4276</v>
      </c>
      <c r="J4142">
        <v>8</v>
      </c>
      <c r="K4142">
        <v>33</v>
      </c>
      <c r="L4142" t="s">
        <v>40</v>
      </c>
      <c r="M4142" t="s">
        <v>23</v>
      </c>
      <c r="N4142" t="s">
        <v>23</v>
      </c>
      <c r="O4142" t="s">
        <v>56</v>
      </c>
      <c r="P4142" t="s">
        <v>202</v>
      </c>
      <c r="Q4142" t="s">
        <v>50</v>
      </c>
      <c r="R4142" t="s">
        <v>9588</v>
      </c>
      <c r="S4142" t="s">
        <v>9589</v>
      </c>
    </row>
    <row r="4143" spans="1:19">
      <c r="A4143" t="s">
        <v>9590</v>
      </c>
      <c r="B4143" s="1">
        <v>45541</v>
      </c>
      <c r="C4143" t="s">
        <v>33</v>
      </c>
      <c r="D4143">
        <v>52</v>
      </c>
      <c r="E4143" t="s">
        <v>39</v>
      </c>
      <c r="F4143">
        <v>0</v>
      </c>
      <c r="G4143">
        <v>4</v>
      </c>
      <c r="H4143" t="s">
        <v>3686</v>
      </c>
      <c r="I4143">
        <v>3880</v>
      </c>
      <c r="J4143">
        <v>0</v>
      </c>
      <c r="K4143">
        <v>11</v>
      </c>
      <c r="L4143" t="s">
        <v>97</v>
      </c>
      <c r="M4143" t="s">
        <v>23</v>
      </c>
      <c r="N4143" t="s">
        <v>23</v>
      </c>
      <c r="O4143" t="s">
        <v>56</v>
      </c>
      <c r="P4143" t="s">
        <v>26</v>
      </c>
      <c r="Q4143" t="s">
        <v>50</v>
      </c>
      <c r="R4143" t="s">
        <v>6145</v>
      </c>
      <c r="S4143" t="s">
        <v>9591</v>
      </c>
    </row>
    <row r="4144" spans="1:19">
      <c r="A4144" t="s">
        <v>9592</v>
      </c>
      <c r="B4144" s="1">
        <v>44034</v>
      </c>
      <c r="C4144" t="s">
        <v>33</v>
      </c>
      <c r="D4144">
        <v>23</v>
      </c>
      <c r="E4144" t="s">
        <v>23</v>
      </c>
      <c r="F4144">
        <v>0</v>
      </c>
      <c r="G4144">
        <v>4</v>
      </c>
      <c r="H4144" t="s">
        <v>3686</v>
      </c>
      <c r="I4144">
        <v>5970</v>
      </c>
      <c r="J4144">
        <v>9</v>
      </c>
      <c r="K4144">
        <v>61</v>
      </c>
      <c r="L4144" t="s">
        <v>142</v>
      </c>
      <c r="M4144" t="s">
        <v>23</v>
      </c>
      <c r="N4144" t="s">
        <v>39</v>
      </c>
      <c r="P4144" t="s">
        <v>164</v>
      </c>
      <c r="Q4144" t="s">
        <v>50</v>
      </c>
      <c r="R4144" t="s">
        <v>1606</v>
      </c>
      <c r="S4144" t="s">
        <v>9593</v>
      </c>
    </row>
    <row r="4145" spans="1:19">
      <c r="A4145" t="s">
        <v>9594</v>
      </c>
      <c r="B4145" s="1">
        <v>44366</v>
      </c>
      <c r="C4145" t="s">
        <v>22</v>
      </c>
      <c r="D4145">
        <v>27</v>
      </c>
      <c r="E4145" t="s">
        <v>23</v>
      </c>
      <c r="F4145">
        <v>0</v>
      </c>
      <c r="G4145">
        <v>4</v>
      </c>
      <c r="H4145" t="s">
        <v>3686</v>
      </c>
      <c r="I4145">
        <v>5548</v>
      </c>
      <c r="J4145">
        <v>1</v>
      </c>
      <c r="K4145">
        <v>50</v>
      </c>
      <c r="L4145" t="s">
        <v>142</v>
      </c>
      <c r="M4145" t="s">
        <v>23</v>
      </c>
      <c r="N4145" t="s">
        <v>23</v>
      </c>
      <c r="O4145" t="s">
        <v>25</v>
      </c>
      <c r="P4145" t="s">
        <v>26</v>
      </c>
      <c r="Q4145" t="s">
        <v>50</v>
      </c>
      <c r="R4145" t="s">
        <v>147</v>
      </c>
      <c r="S4145" t="s">
        <v>9595</v>
      </c>
    </row>
    <row r="4146" spans="1:19">
      <c r="A4146" t="s">
        <v>9596</v>
      </c>
      <c r="B4146" s="1">
        <v>44005</v>
      </c>
      <c r="C4146" t="s">
        <v>33</v>
      </c>
      <c r="D4146">
        <v>49</v>
      </c>
      <c r="E4146" t="s">
        <v>23</v>
      </c>
      <c r="F4146">
        <v>0</v>
      </c>
      <c r="G4146">
        <v>4</v>
      </c>
      <c r="H4146" t="s">
        <v>3686</v>
      </c>
      <c r="I4146">
        <v>4671</v>
      </c>
      <c r="J4146">
        <v>4</v>
      </c>
      <c r="K4146">
        <v>62</v>
      </c>
      <c r="M4146" t="s">
        <v>23</v>
      </c>
      <c r="N4146" t="s">
        <v>39</v>
      </c>
      <c r="P4146" t="s">
        <v>164</v>
      </c>
      <c r="Q4146" t="s">
        <v>27</v>
      </c>
      <c r="R4146" t="s">
        <v>9597</v>
      </c>
      <c r="S4146" t="s">
        <v>9598</v>
      </c>
    </row>
    <row r="4147" spans="1:19">
      <c r="A4147" t="s">
        <v>9599</v>
      </c>
      <c r="B4147" s="1">
        <v>45857</v>
      </c>
      <c r="C4147" t="s">
        <v>22</v>
      </c>
      <c r="D4147">
        <v>49</v>
      </c>
      <c r="E4147" t="s">
        <v>39</v>
      </c>
      <c r="F4147">
        <v>0</v>
      </c>
      <c r="G4147">
        <v>4</v>
      </c>
      <c r="H4147" t="s">
        <v>3751</v>
      </c>
      <c r="I4147">
        <v>3154</v>
      </c>
      <c r="J4147">
        <v>0</v>
      </c>
      <c r="K4147">
        <v>1</v>
      </c>
      <c r="M4147" t="s">
        <v>23</v>
      </c>
      <c r="N4147" t="s">
        <v>23</v>
      </c>
      <c r="O4147" t="s">
        <v>25</v>
      </c>
      <c r="P4147" t="s">
        <v>26</v>
      </c>
      <c r="Q4147" t="s">
        <v>27</v>
      </c>
      <c r="R4147" t="s">
        <v>2177</v>
      </c>
      <c r="S4147" t="s">
        <v>9600</v>
      </c>
    </row>
    <row r="4148" spans="1:19">
      <c r="A4148" t="s">
        <v>9601</v>
      </c>
      <c r="B4148" s="1">
        <v>43683</v>
      </c>
      <c r="C4148" t="s">
        <v>22</v>
      </c>
      <c r="D4148">
        <v>38</v>
      </c>
      <c r="E4148" t="s">
        <v>23</v>
      </c>
      <c r="F4148">
        <v>0</v>
      </c>
      <c r="G4148">
        <v>4</v>
      </c>
      <c r="H4148" t="s">
        <v>3686</v>
      </c>
      <c r="I4148">
        <v>4147</v>
      </c>
      <c r="J4148">
        <v>8</v>
      </c>
      <c r="K4148">
        <v>72</v>
      </c>
      <c r="M4148" t="s">
        <v>39</v>
      </c>
      <c r="N4148" t="s">
        <v>23</v>
      </c>
      <c r="O4148" t="s">
        <v>56</v>
      </c>
      <c r="P4148" t="s">
        <v>164</v>
      </c>
      <c r="Q4148" t="s">
        <v>27</v>
      </c>
      <c r="R4148" t="s">
        <v>4468</v>
      </c>
      <c r="S4148" t="s">
        <v>9602</v>
      </c>
    </row>
    <row r="4149" spans="1:19">
      <c r="A4149" t="s">
        <v>9603</v>
      </c>
      <c r="B4149" s="1">
        <v>45477</v>
      </c>
      <c r="C4149" t="s">
        <v>33</v>
      </c>
      <c r="D4149">
        <v>44</v>
      </c>
      <c r="E4149" t="s">
        <v>23</v>
      </c>
      <c r="F4149">
        <v>3</v>
      </c>
      <c r="G4149">
        <v>4</v>
      </c>
      <c r="H4149" t="s">
        <v>3686</v>
      </c>
      <c r="I4149">
        <v>4734</v>
      </c>
      <c r="J4149">
        <v>5</v>
      </c>
      <c r="K4149">
        <v>13</v>
      </c>
      <c r="M4149" t="s">
        <v>23</v>
      </c>
      <c r="N4149" t="s">
        <v>39</v>
      </c>
      <c r="P4149" t="s">
        <v>164</v>
      </c>
      <c r="Q4149" t="s">
        <v>27</v>
      </c>
      <c r="R4149" t="s">
        <v>4039</v>
      </c>
      <c r="S4149" t="s">
        <v>9604</v>
      </c>
    </row>
    <row r="4150" spans="1:19">
      <c r="A4150" t="s">
        <v>9605</v>
      </c>
      <c r="B4150" s="1">
        <v>44631</v>
      </c>
      <c r="C4150" t="s">
        <v>33</v>
      </c>
      <c r="D4150">
        <v>23</v>
      </c>
      <c r="E4150" t="s">
        <v>39</v>
      </c>
      <c r="F4150">
        <v>0</v>
      </c>
      <c r="G4150">
        <v>4</v>
      </c>
      <c r="H4150" t="s">
        <v>3686</v>
      </c>
      <c r="I4150">
        <v>5913</v>
      </c>
      <c r="J4150">
        <v>0</v>
      </c>
      <c r="K4150">
        <v>41</v>
      </c>
      <c r="L4150" t="s">
        <v>142</v>
      </c>
      <c r="M4150" t="s">
        <v>23</v>
      </c>
      <c r="N4150" t="s">
        <v>39</v>
      </c>
      <c r="P4150" t="s">
        <v>164</v>
      </c>
      <c r="Q4150" t="s">
        <v>84</v>
      </c>
      <c r="R4150" t="s">
        <v>657</v>
      </c>
      <c r="S4150" t="s">
        <v>9606</v>
      </c>
    </row>
    <row r="4151" spans="1:19">
      <c r="A4151" t="s">
        <v>9607</v>
      </c>
      <c r="B4151" s="1">
        <v>44605</v>
      </c>
      <c r="C4151" t="s">
        <v>22</v>
      </c>
      <c r="D4151">
        <v>63</v>
      </c>
      <c r="E4151" t="s">
        <v>23</v>
      </c>
      <c r="F4151">
        <v>2</v>
      </c>
      <c r="G4151">
        <v>4</v>
      </c>
      <c r="H4151" t="s">
        <v>3686</v>
      </c>
      <c r="I4151">
        <v>3433</v>
      </c>
      <c r="J4151">
        <v>10</v>
      </c>
      <c r="K4151">
        <v>42</v>
      </c>
      <c r="M4151" t="s">
        <v>23</v>
      </c>
      <c r="N4151" t="s">
        <v>39</v>
      </c>
      <c r="P4151" t="s">
        <v>164</v>
      </c>
      <c r="Q4151" t="s">
        <v>84</v>
      </c>
      <c r="R4151" t="s">
        <v>1980</v>
      </c>
      <c r="S4151" t="s">
        <v>9608</v>
      </c>
    </row>
    <row r="4152" spans="1:19">
      <c r="A4152" t="s">
        <v>9609</v>
      </c>
      <c r="B4152" s="1">
        <v>44289</v>
      </c>
      <c r="C4152" t="s">
        <v>33</v>
      </c>
      <c r="D4152">
        <v>40</v>
      </c>
      <c r="E4152" t="s">
        <v>39</v>
      </c>
      <c r="F4152">
        <v>0</v>
      </c>
      <c r="G4152">
        <v>4</v>
      </c>
      <c r="H4152" t="s">
        <v>3686</v>
      </c>
      <c r="I4152">
        <v>5122</v>
      </c>
      <c r="J4152">
        <v>0</v>
      </c>
      <c r="K4152">
        <v>52</v>
      </c>
      <c r="L4152" t="s">
        <v>142</v>
      </c>
      <c r="M4152" t="s">
        <v>39</v>
      </c>
      <c r="N4152" t="s">
        <v>23</v>
      </c>
      <c r="O4152" t="s">
        <v>49</v>
      </c>
      <c r="P4152" t="s">
        <v>164</v>
      </c>
      <c r="Q4152" t="s">
        <v>27</v>
      </c>
      <c r="R4152" t="s">
        <v>5231</v>
      </c>
      <c r="S4152" t="s">
        <v>9610</v>
      </c>
    </row>
    <row r="4153" spans="1:19">
      <c r="A4153" t="s">
        <v>9611</v>
      </c>
      <c r="B4153" s="1">
        <v>45749</v>
      </c>
      <c r="C4153" t="s">
        <v>33</v>
      </c>
      <c r="D4153">
        <v>31</v>
      </c>
      <c r="E4153" t="s">
        <v>39</v>
      </c>
      <c r="F4153">
        <v>0</v>
      </c>
      <c r="G4153">
        <v>4</v>
      </c>
      <c r="H4153" t="s">
        <v>3686</v>
      </c>
      <c r="I4153">
        <v>5354</v>
      </c>
      <c r="J4153">
        <v>0</v>
      </c>
      <c r="K4153">
        <v>4</v>
      </c>
      <c r="L4153" t="s">
        <v>48</v>
      </c>
      <c r="M4153" t="s">
        <v>23</v>
      </c>
      <c r="N4153" t="s">
        <v>23</v>
      </c>
      <c r="O4153" t="s">
        <v>25</v>
      </c>
      <c r="P4153" t="s">
        <v>26</v>
      </c>
      <c r="Q4153" t="s">
        <v>50</v>
      </c>
      <c r="R4153" t="s">
        <v>450</v>
      </c>
      <c r="S4153" t="s">
        <v>9612</v>
      </c>
    </row>
    <row r="4154" spans="1:19">
      <c r="A4154" t="s">
        <v>9613</v>
      </c>
      <c r="B4154" s="1">
        <v>44184</v>
      </c>
      <c r="C4154" t="s">
        <v>22</v>
      </c>
      <c r="D4154">
        <v>54</v>
      </c>
      <c r="E4154" t="s">
        <v>23</v>
      </c>
      <c r="F4154">
        <v>2</v>
      </c>
      <c r="G4154">
        <v>4</v>
      </c>
      <c r="H4154" t="s">
        <v>3686</v>
      </c>
      <c r="I4154">
        <v>5137</v>
      </c>
      <c r="J4154">
        <v>1</v>
      </c>
      <c r="K4154">
        <v>56</v>
      </c>
      <c r="L4154" t="s">
        <v>142</v>
      </c>
      <c r="M4154" t="s">
        <v>23</v>
      </c>
      <c r="N4154" t="s">
        <v>39</v>
      </c>
      <c r="P4154" t="s">
        <v>164</v>
      </c>
      <c r="Q4154" t="s">
        <v>27</v>
      </c>
      <c r="R4154" t="s">
        <v>4031</v>
      </c>
      <c r="S4154" t="s">
        <v>9614</v>
      </c>
    </row>
    <row r="4155" spans="1:19">
      <c r="A4155" t="s">
        <v>9615</v>
      </c>
      <c r="B4155" s="1">
        <v>43844</v>
      </c>
      <c r="C4155" t="s">
        <v>22</v>
      </c>
      <c r="D4155">
        <v>43</v>
      </c>
      <c r="E4155" t="s">
        <v>23</v>
      </c>
      <c r="F4155">
        <v>2</v>
      </c>
      <c r="G4155">
        <v>4</v>
      </c>
      <c r="H4155" t="s">
        <v>3686</v>
      </c>
      <c r="I4155">
        <v>6148</v>
      </c>
      <c r="J4155">
        <v>1</v>
      </c>
      <c r="K4155">
        <v>67</v>
      </c>
      <c r="M4155" t="s">
        <v>23</v>
      </c>
      <c r="N4155" t="s">
        <v>23</v>
      </c>
      <c r="O4155" t="s">
        <v>56</v>
      </c>
      <c r="P4155" t="s">
        <v>202</v>
      </c>
      <c r="Q4155" t="s">
        <v>50</v>
      </c>
      <c r="R4155" t="s">
        <v>401</v>
      </c>
      <c r="S4155" t="s">
        <v>9616</v>
      </c>
    </row>
    <row r="4156" spans="1:19">
      <c r="A4156" t="s">
        <v>9617</v>
      </c>
      <c r="B4156" s="1">
        <v>44549</v>
      </c>
      <c r="C4156" t="s">
        <v>22</v>
      </c>
      <c r="D4156">
        <v>58</v>
      </c>
      <c r="E4156" t="s">
        <v>23</v>
      </c>
      <c r="F4156">
        <v>3</v>
      </c>
      <c r="G4156">
        <v>4</v>
      </c>
      <c r="H4156" t="s">
        <v>3686</v>
      </c>
      <c r="I4156">
        <v>4412</v>
      </c>
      <c r="J4156">
        <v>4</v>
      </c>
      <c r="K4156">
        <v>44</v>
      </c>
      <c r="M4156" t="s">
        <v>23</v>
      </c>
      <c r="N4156" t="s">
        <v>23</v>
      </c>
      <c r="O4156" t="s">
        <v>49</v>
      </c>
      <c r="P4156" t="s">
        <v>26</v>
      </c>
      <c r="Q4156" t="s">
        <v>27</v>
      </c>
      <c r="R4156" t="s">
        <v>1789</v>
      </c>
      <c r="S4156" t="s">
        <v>9618</v>
      </c>
    </row>
    <row r="4157" spans="1:19">
      <c r="A4157" t="s">
        <v>9619</v>
      </c>
      <c r="B4157" s="1">
        <v>43696</v>
      </c>
      <c r="C4157" t="s">
        <v>22</v>
      </c>
      <c r="D4157">
        <v>28</v>
      </c>
      <c r="E4157" t="s">
        <v>23</v>
      </c>
      <c r="F4157">
        <v>0</v>
      </c>
      <c r="G4157">
        <v>4</v>
      </c>
      <c r="H4157" t="s">
        <v>3686</v>
      </c>
      <c r="I4157">
        <v>5758</v>
      </c>
      <c r="J4157">
        <v>0</v>
      </c>
      <c r="K4157">
        <v>72</v>
      </c>
      <c r="M4157" t="s">
        <v>23</v>
      </c>
      <c r="N4157" t="s">
        <v>23</v>
      </c>
      <c r="O4157" t="s">
        <v>25</v>
      </c>
      <c r="P4157" t="s">
        <v>164</v>
      </c>
      <c r="Q4157" t="s">
        <v>50</v>
      </c>
      <c r="R4157" t="s">
        <v>2152</v>
      </c>
      <c r="S4157" t="s">
        <v>9620</v>
      </c>
    </row>
    <row r="4158" spans="1:19">
      <c r="A4158" t="s">
        <v>9621</v>
      </c>
      <c r="B4158" s="1">
        <v>44336</v>
      </c>
      <c r="C4158" t="s">
        <v>22</v>
      </c>
      <c r="D4158">
        <v>61</v>
      </c>
      <c r="E4158" t="s">
        <v>23</v>
      </c>
      <c r="F4158">
        <v>0</v>
      </c>
      <c r="G4158">
        <v>4</v>
      </c>
      <c r="H4158" t="s">
        <v>3686</v>
      </c>
      <c r="I4158">
        <v>5045</v>
      </c>
      <c r="J4158">
        <v>9</v>
      </c>
      <c r="K4158">
        <v>51</v>
      </c>
      <c r="M4158" t="s">
        <v>39</v>
      </c>
      <c r="N4158" t="s">
        <v>23</v>
      </c>
      <c r="O4158" t="s">
        <v>49</v>
      </c>
      <c r="P4158" t="s">
        <v>26</v>
      </c>
      <c r="Q4158" t="s">
        <v>50</v>
      </c>
      <c r="R4158" t="s">
        <v>9622</v>
      </c>
      <c r="S4158" t="s">
        <v>9623</v>
      </c>
    </row>
    <row r="4159" spans="1:19">
      <c r="A4159" t="s">
        <v>9624</v>
      </c>
      <c r="B4159" s="1">
        <v>43682</v>
      </c>
      <c r="C4159" t="s">
        <v>22</v>
      </c>
      <c r="D4159">
        <v>58</v>
      </c>
      <c r="E4159" t="s">
        <v>23</v>
      </c>
      <c r="F4159">
        <v>0</v>
      </c>
      <c r="G4159">
        <v>4</v>
      </c>
      <c r="H4159" t="s">
        <v>3686</v>
      </c>
      <c r="I4159">
        <v>4165</v>
      </c>
      <c r="J4159">
        <v>4</v>
      </c>
      <c r="K4159">
        <v>72</v>
      </c>
      <c r="M4159" t="s">
        <v>23</v>
      </c>
      <c r="N4159" t="s">
        <v>23</v>
      </c>
      <c r="O4159" t="s">
        <v>25</v>
      </c>
      <c r="P4159" t="s">
        <v>164</v>
      </c>
      <c r="Q4159" t="s">
        <v>27</v>
      </c>
      <c r="R4159" t="s">
        <v>1719</v>
      </c>
      <c r="S4159" t="s">
        <v>9625</v>
      </c>
    </row>
    <row r="4160" spans="1:19">
      <c r="A4160" t="s">
        <v>9626</v>
      </c>
      <c r="B4160" s="1">
        <v>45331</v>
      </c>
      <c r="C4160" t="s">
        <v>22</v>
      </c>
      <c r="D4160">
        <v>53</v>
      </c>
      <c r="E4160" t="s">
        <v>39</v>
      </c>
      <c r="F4160">
        <v>0</v>
      </c>
      <c r="G4160">
        <v>4</v>
      </c>
      <c r="H4160" t="s">
        <v>3686</v>
      </c>
      <c r="I4160">
        <v>5388</v>
      </c>
      <c r="J4160">
        <v>0</v>
      </c>
      <c r="K4160">
        <v>18</v>
      </c>
      <c r="M4160" t="s">
        <v>39</v>
      </c>
      <c r="N4160" t="s">
        <v>23</v>
      </c>
      <c r="O4160" t="s">
        <v>49</v>
      </c>
      <c r="P4160" t="s">
        <v>26</v>
      </c>
      <c r="Q4160" t="s">
        <v>50</v>
      </c>
      <c r="R4160" t="s">
        <v>4616</v>
      </c>
      <c r="S4160" t="s">
        <v>9627</v>
      </c>
    </row>
    <row r="4161" spans="1:19">
      <c r="A4161" t="s">
        <v>9628</v>
      </c>
      <c r="B4161" s="1">
        <v>45848</v>
      </c>
      <c r="C4161" t="s">
        <v>22</v>
      </c>
      <c r="D4161">
        <v>44</v>
      </c>
      <c r="E4161" t="s">
        <v>39</v>
      </c>
      <c r="F4161">
        <v>0</v>
      </c>
      <c r="G4161">
        <v>4</v>
      </c>
      <c r="H4161" t="s">
        <v>3751</v>
      </c>
      <c r="I4161">
        <v>5916</v>
      </c>
      <c r="J4161">
        <v>0</v>
      </c>
      <c r="K4161">
        <v>1</v>
      </c>
      <c r="L4161" t="s">
        <v>48</v>
      </c>
      <c r="M4161" t="s">
        <v>23</v>
      </c>
      <c r="N4161" t="s">
        <v>39</v>
      </c>
      <c r="P4161" t="s">
        <v>26</v>
      </c>
      <c r="Q4161" t="s">
        <v>50</v>
      </c>
      <c r="R4161" t="s">
        <v>869</v>
      </c>
      <c r="S4161" t="s">
        <v>9629</v>
      </c>
    </row>
    <row r="4162" spans="1:19">
      <c r="A4162" t="s">
        <v>9630</v>
      </c>
      <c r="B4162" s="1">
        <v>44007</v>
      </c>
      <c r="C4162" t="s">
        <v>22</v>
      </c>
      <c r="D4162">
        <v>45</v>
      </c>
      <c r="E4162" t="s">
        <v>23</v>
      </c>
      <c r="F4162">
        <v>2</v>
      </c>
      <c r="G4162">
        <v>4</v>
      </c>
      <c r="H4162" t="s">
        <v>3686</v>
      </c>
      <c r="I4162">
        <v>5746</v>
      </c>
      <c r="J4162">
        <v>2</v>
      </c>
      <c r="K4162">
        <v>62</v>
      </c>
      <c r="M4162" t="s">
        <v>23</v>
      </c>
      <c r="N4162" t="s">
        <v>39</v>
      </c>
      <c r="P4162" t="s">
        <v>164</v>
      </c>
      <c r="Q4162" t="s">
        <v>27</v>
      </c>
      <c r="R4162" t="s">
        <v>3772</v>
      </c>
      <c r="S4162" t="s">
        <v>9631</v>
      </c>
    </row>
    <row r="4163" spans="1:19">
      <c r="A4163" t="s">
        <v>9632</v>
      </c>
      <c r="B4163" s="1">
        <v>45857</v>
      </c>
      <c r="C4163" t="s">
        <v>22</v>
      </c>
      <c r="D4163">
        <v>42</v>
      </c>
      <c r="E4163" t="s">
        <v>39</v>
      </c>
      <c r="F4163">
        <v>3</v>
      </c>
      <c r="G4163">
        <v>4</v>
      </c>
      <c r="H4163" t="s">
        <v>3751</v>
      </c>
      <c r="I4163">
        <v>5272</v>
      </c>
      <c r="J4163">
        <v>0</v>
      </c>
      <c r="K4163">
        <v>1</v>
      </c>
      <c r="M4163" t="s">
        <v>23</v>
      </c>
      <c r="N4163" t="s">
        <v>39</v>
      </c>
      <c r="P4163" t="s">
        <v>26</v>
      </c>
      <c r="Q4163" t="s">
        <v>50</v>
      </c>
      <c r="R4163" t="s">
        <v>3634</v>
      </c>
      <c r="S4163" t="s">
        <v>9633</v>
      </c>
    </row>
    <row r="4164" spans="1:19">
      <c r="A4164" t="s">
        <v>9634</v>
      </c>
      <c r="B4164" s="1">
        <v>43824</v>
      </c>
      <c r="C4164" t="s">
        <v>33</v>
      </c>
      <c r="D4164">
        <v>41</v>
      </c>
      <c r="E4164" t="s">
        <v>23</v>
      </c>
      <c r="F4164">
        <v>0</v>
      </c>
      <c r="G4164">
        <v>4</v>
      </c>
      <c r="H4164" t="s">
        <v>3686</v>
      </c>
      <c r="I4164">
        <v>4747</v>
      </c>
      <c r="J4164">
        <v>8</v>
      </c>
      <c r="K4164">
        <v>68</v>
      </c>
      <c r="L4164" t="s">
        <v>316</v>
      </c>
      <c r="M4164" t="s">
        <v>23</v>
      </c>
      <c r="N4164" t="s">
        <v>39</v>
      </c>
      <c r="P4164" t="s">
        <v>164</v>
      </c>
      <c r="Q4164" t="s">
        <v>50</v>
      </c>
      <c r="R4164" t="s">
        <v>1841</v>
      </c>
      <c r="S4164" t="s">
        <v>9635</v>
      </c>
    </row>
    <row r="4165" spans="1:19">
      <c r="A4165" t="s">
        <v>9636</v>
      </c>
      <c r="B4165" s="1">
        <v>45778</v>
      </c>
      <c r="C4165" t="s">
        <v>33</v>
      </c>
      <c r="D4165">
        <v>42</v>
      </c>
      <c r="E4165" t="s">
        <v>39</v>
      </c>
      <c r="F4165">
        <v>0</v>
      </c>
      <c r="G4165">
        <v>4</v>
      </c>
      <c r="H4165" t="s">
        <v>3751</v>
      </c>
      <c r="I4165">
        <v>5695</v>
      </c>
      <c r="J4165">
        <v>0</v>
      </c>
      <c r="K4165">
        <v>3</v>
      </c>
      <c r="L4165" t="s">
        <v>48</v>
      </c>
      <c r="M4165" t="s">
        <v>23</v>
      </c>
      <c r="N4165" t="s">
        <v>39</v>
      </c>
      <c r="P4165" t="s">
        <v>26</v>
      </c>
      <c r="Q4165" t="s">
        <v>50</v>
      </c>
      <c r="R4165" t="s">
        <v>4083</v>
      </c>
      <c r="S4165" t="s">
        <v>9637</v>
      </c>
    </row>
    <row r="4166" spans="1:19">
      <c r="A4166" t="s">
        <v>9638</v>
      </c>
      <c r="B4166" s="1">
        <v>45619</v>
      </c>
      <c r="C4166" t="s">
        <v>22</v>
      </c>
      <c r="D4166">
        <v>74</v>
      </c>
      <c r="E4166" t="s">
        <v>39</v>
      </c>
      <c r="F4166">
        <v>0</v>
      </c>
      <c r="G4166">
        <v>4</v>
      </c>
      <c r="H4166" t="s">
        <v>3686</v>
      </c>
      <c r="I4166">
        <v>2145</v>
      </c>
      <c r="J4166">
        <v>0</v>
      </c>
      <c r="K4166">
        <v>9</v>
      </c>
      <c r="M4166" t="s">
        <v>23</v>
      </c>
      <c r="N4166" t="s">
        <v>23</v>
      </c>
      <c r="O4166" t="s">
        <v>49</v>
      </c>
      <c r="P4166" t="s">
        <v>164</v>
      </c>
      <c r="Q4166" t="s">
        <v>84</v>
      </c>
      <c r="R4166" t="s">
        <v>651</v>
      </c>
      <c r="S4166" t="s">
        <v>9639</v>
      </c>
    </row>
    <row r="4167" spans="1:19">
      <c r="A4167" t="s">
        <v>9640</v>
      </c>
      <c r="B4167" s="1">
        <v>45315</v>
      </c>
      <c r="C4167" t="s">
        <v>22</v>
      </c>
      <c r="D4167">
        <v>71</v>
      </c>
      <c r="E4167" t="s">
        <v>23</v>
      </c>
      <c r="F4167">
        <v>0</v>
      </c>
      <c r="G4167">
        <v>4</v>
      </c>
      <c r="H4167" t="s">
        <v>3686</v>
      </c>
      <c r="I4167">
        <v>4533</v>
      </c>
      <c r="J4167">
        <v>1</v>
      </c>
      <c r="K4167">
        <v>19</v>
      </c>
      <c r="M4167" t="s">
        <v>23</v>
      </c>
      <c r="N4167" t="s">
        <v>23</v>
      </c>
      <c r="O4167" t="s">
        <v>49</v>
      </c>
      <c r="P4167" t="s">
        <v>26</v>
      </c>
      <c r="Q4167" t="s">
        <v>27</v>
      </c>
      <c r="R4167" t="s">
        <v>1626</v>
      </c>
      <c r="S4167" t="s">
        <v>9641</v>
      </c>
    </row>
    <row r="4168" spans="1:19">
      <c r="A4168" t="s">
        <v>9642</v>
      </c>
      <c r="B4168" s="1">
        <v>43696</v>
      </c>
      <c r="C4168" t="s">
        <v>22</v>
      </c>
      <c r="D4168">
        <v>46</v>
      </c>
      <c r="E4168" t="s">
        <v>23</v>
      </c>
      <c r="F4168">
        <v>0</v>
      </c>
      <c r="G4168">
        <v>4</v>
      </c>
      <c r="H4168" t="s">
        <v>3686</v>
      </c>
      <c r="I4168">
        <v>5041</v>
      </c>
      <c r="J4168">
        <v>11</v>
      </c>
      <c r="K4168">
        <v>72</v>
      </c>
      <c r="L4168" t="s">
        <v>316</v>
      </c>
      <c r="M4168" t="s">
        <v>39</v>
      </c>
      <c r="N4168" t="s">
        <v>23</v>
      </c>
      <c r="O4168" t="s">
        <v>49</v>
      </c>
      <c r="P4168" t="s">
        <v>164</v>
      </c>
      <c r="Q4168" t="s">
        <v>50</v>
      </c>
      <c r="R4168" t="s">
        <v>735</v>
      </c>
      <c r="S4168" t="s">
        <v>9643</v>
      </c>
    </row>
    <row r="4169" spans="1:19">
      <c r="A4169" t="s">
        <v>9644</v>
      </c>
      <c r="B4169" s="1">
        <v>45638</v>
      </c>
      <c r="C4169" t="s">
        <v>33</v>
      </c>
      <c r="D4169">
        <v>24</v>
      </c>
      <c r="E4169" t="s">
        <v>39</v>
      </c>
      <c r="F4169">
        <v>0</v>
      </c>
      <c r="G4169">
        <v>4</v>
      </c>
      <c r="H4169" t="s">
        <v>3686</v>
      </c>
      <c r="I4169">
        <v>2165</v>
      </c>
      <c r="J4169">
        <v>0</v>
      </c>
      <c r="K4169">
        <v>8</v>
      </c>
      <c r="M4169" t="s">
        <v>23</v>
      </c>
      <c r="N4169" t="s">
        <v>23</v>
      </c>
      <c r="O4169" t="s">
        <v>25</v>
      </c>
      <c r="P4169" t="s">
        <v>26</v>
      </c>
      <c r="Q4169" t="s">
        <v>27</v>
      </c>
      <c r="R4169" t="s">
        <v>877</v>
      </c>
      <c r="S4169" t="s">
        <v>9645</v>
      </c>
    </row>
    <row r="4170" spans="1:19">
      <c r="A4170" t="s">
        <v>9646</v>
      </c>
      <c r="B4170" s="1">
        <v>44785</v>
      </c>
      <c r="C4170" t="s">
        <v>33</v>
      </c>
      <c r="D4170">
        <v>20</v>
      </c>
      <c r="E4170" t="s">
        <v>39</v>
      </c>
      <c r="F4170">
        <v>0</v>
      </c>
      <c r="G4170">
        <v>4</v>
      </c>
      <c r="H4170" t="s">
        <v>3686</v>
      </c>
      <c r="I4170">
        <v>2807</v>
      </c>
      <c r="J4170">
        <v>0</v>
      </c>
      <c r="K4170">
        <v>36</v>
      </c>
      <c r="M4170" t="s">
        <v>23</v>
      </c>
      <c r="N4170" t="s">
        <v>23</v>
      </c>
      <c r="O4170" t="s">
        <v>25</v>
      </c>
      <c r="P4170" t="s">
        <v>26</v>
      </c>
      <c r="Q4170" t="s">
        <v>50</v>
      </c>
      <c r="R4170" t="s">
        <v>6139</v>
      </c>
      <c r="S4170" t="s">
        <v>9647</v>
      </c>
    </row>
    <row r="4171" spans="1:19">
      <c r="A4171" t="s">
        <v>9648</v>
      </c>
      <c r="B4171" s="1">
        <v>43678</v>
      </c>
      <c r="C4171" t="s">
        <v>33</v>
      </c>
      <c r="D4171">
        <v>24</v>
      </c>
      <c r="E4171" t="s">
        <v>23</v>
      </c>
      <c r="F4171">
        <v>0</v>
      </c>
      <c r="G4171">
        <v>4</v>
      </c>
      <c r="H4171" t="s">
        <v>3686</v>
      </c>
      <c r="I4171">
        <v>4259</v>
      </c>
      <c r="J4171">
        <v>5</v>
      </c>
      <c r="K4171">
        <v>72</v>
      </c>
      <c r="L4171" t="s">
        <v>316</v>
      </c>
      <c r="M4171" t="s">
        <v>23</v>
      </c>
      <c r="N4171" t="s">
        <v>23</v>
      </c>
      <c r="O4171" t="s">
        <v>25</v>
      </c>
      <c r="P4171" t="s">
        <v>164</v>
      </c>
      <c r="Q4171" t="s">
        <v>50</v>
      </c>
      <c r="R4171" t="s">
        <v>6635</v>
      </c>
      <c r="S4171" t="s">
        <v>9649</v>
      </c>
    </row>
    <row r="4172" spans="1:19">
      <c r="A4172" t="s">
        <v>9650</v>
      </c>
      <c r="B4172" s="1">
        <v>45189</v>
      </c>
      <c r="C4172" t="s">
        <v>33</v>
      </c>
      <c r="D4172">
        <v>29</v>
      </c>
      <c r="E4172" t="s">
        <v>23</v>
      </c>
      <c r="F4172">
        <v>0</v>
      </c>
      <c r="G4172">
        <v>4</v>
      </c>
      <c r="H4172" t="s">
        <v>3686</v>
      </c>
      <c r="I4172">
        <v>2072</v>
      </c>
      <c r="J4172">
        <v>4</v>
      </c>
      <c r="K4172">
        <v>23</v>
      </c>
      <c r="M4172" t="s">
        <v>23</v>
      </c>
      <c r="N4172" t="s">
        <v>23</v>
      </c>
      <c r="O4172" t="s">
        <v>49</v>
      </c>
      <c r="P4172" t="s">
        <v>202</v>
      </c>
      <c r="Q4172" t="s">
        <v>50</v>
      </c>
      <c r="R4172" t="s">
        <v>4559</v>
      </c>
      <c r="S4172" t="s">
        <v>9651</v>
      </c>
    </row>
    <row r="4173" spans="1:19">
      <c r="A4173" t="s">
        <v>9652</v>
      </c>
      <c r="B4173" s="1">
        <v>44514</v>
      </c>
      <c r="C4173" t="s">
        <v>33</v>
      </c>
      <c r="D4173">
        <v>63</v>
      </c>
      <c r="E4173" t="s">
        <v>23</v>
      </c>
      <c r="F4173">
        <v>1</v>
      </c>
      <c r="G4173">
        <v>4</v>
      </c>
      <c r="H4173" t="s">
        <v>3686</v>
      </c>
      <c r="I4173">
        <v>5915</v>
      </c>
      <c r="J4173">
        <v>9</v>
      </c>
      <c r="K4173">
        <v>45</v>
      </c>
      <c r="M4173" t="s">
        <v>23</v>
      </c>
      <c r="N4173" t="s">
        <v>23</v>
      </c>
      <c r="O4173" t="s">
        <v>25</v>
      </c>
      <c r="P4173" t="s">
        <v>26</v>
      </c>
      <c r="Q4173" t="s">
        <v>27</v>
      </c>
      <c r="R4173" t="s">
        <v>9653</v>
      </c>
      <c r="S4173" t="s">
        <v>9654</v>
      </c>
    </row>
    <row r="4174" spans="1:19">
      <c r="A4174" t="s">
        <v>9655</v>
      </c>
      <c r="B4174" s="1">
        <v>44793</v>
      </c>
      <c r="C4174" t="s">
        <v>33</v>
      </c>
      <c r="D4174">
        <v>48</v>
      </c>
      <c r="E4174" t="s">
        <v>39</v>
      </c>
      <c r="F4174">
        <v>0</v>
      </c>
      <c r="G4174">
        <v>4</v>
      </c>
      <c r="H4174" t="s">
        <v>3686</v>
      </c>
      <c r="I4174">
        <v>3235</v>
      </c>
      <c r="J4174">
        <v>0</v>
      </c>
      <c r="K4174">
        <v>36</v>
      </c>
      <c r="M4174" t="s">
        <v>23</v>
      </c>
      <c r="N4174" t="s">
        <v>23</v>
      </c>
      <c r="O4174" t="s">
        <v>56</v>
      </c>
      <c r="P4174" t="s">
        <v>202</v>
      </c>
      <c r="Q4174" t="s">
        <v>50</v>
      </c>
      <c r="R4174" t="s">
        <v>1838</v>
      </c>
      <c r="S4174" t="s">
        <v>9656</v>
      </c>
    </row>
    <row r="4175" spans="1:19">
      <c r="A4175" t="s">
        <v>9657</v>
      </c>
      <c r="B4175" s="1">
        <v>45814</v>
      </c>
      <c r="C4175" t="s">
        <v>33</v>
      </c>
      <c r="D4175">
        <v>51</v>
      </c>
      <c r="E4175" t="s">
        <v>23</v>
      </c>
      <c r="F4175">
        <v>2</v>
      </c>
      <c r="G4175">
        <v>4</v>
      </c>
      <c r="H4175" t="s">
        <v>3751</v>
      </c>
      <c r="I4175">
        <v>4998</v>
      </c>
      <c r="J4175">
        <v>4</v>
      </c>
      <c r="K4175">
        <v>2</v>
      </c>
      <c r="L4175" t="s">
        <v>48</v>
      </c>
      <c r="M4175" t="s">
        <v>39</v>
      </c>
      <c r="N4175" t="s">
        <v>23</v>
      </c>
      <c r="O4175" t="s">
        <v>56</v>
      </c>
      <c r="P4175" t="s">
        <v>26</v>
      </c>
      <c r="Q4175" t="s">
        <v>27</v>
      </c>
      <c r="R4175" t="s">
        <v>5068</v>
      </c>
      <c r="S4175" t="s">
        <v>2897</v>
      </c>
    </row>
    <row r="4176" spans="1:19">
      <c r="A4176" t="s">
        <v>9658</v>
      </c>
      <c r="B4176" s="1">
        <v>45456</v>
      </c>
      <c r="C4176" t="s">
        <v>22</v>
      </c>
      <c r="D4176">
        <v>40</v>
      </c>
      <c r="E4176" t="s">
        <v>39</v>
      </c>
      <c r="F4176">
        <v>0</v>
      </c>
      <c r="G4176">
        <v>4</v>
      </c>
      <c r="H4176" t="s">
        <v>3686</v>
      </c>
      <c r="I4176">
        <v>4527</v>
      </c>
      <c r="J4176">
        <v>0</v>
      </c>
      <c r="K4176">
        <v>14</v>
      </c>
      <c r="M4176" t="s">
        <v>23</v>
      </c>
      <c r="N4176" t="s">
        <v>39</v>
      </c>
      <c r="P4176" t="s">
        <v>202</v>
      </c>
      <c r="Q4176" t="s">
        <v>50</v>
      </c>
      <c r="R4176" t="s">
        <v>610</v>
      </c>
      <c r="S4176" t="s">
        <v>9659</v>
      </c>
    </row>
    <row r="4177" spans="1:19">
      <c r="A4177" t="s">
        <v>9660</v>
      </c>
      <c r="B4177" s="1">
        <v>45246</v>
      </c>
      <c r="C4177" t="s">
        <v>22</v>
      </c>
      <c r="D4177">
        <v>43</v>
      </c>
      <c r="E4177" t="s">
        <v>39</v>
      </c>
      <c r="F4177">
        <v>0</v>
      </c>
      <c r="G4177">
        <v>4</v>
      </c>
      <c r="H4177" t="s">
        <v>3686</v>
      </c>
      <c r="I4177">
        <v>4562</v>
      </c>
      <c r="J4177">
        <v>0</v>
      </c>
      <c r="K4177">
        <v>21</v>
      </c>
      <c r="M4177" t="s">
        <v>23</v>
      </c>
      <c r="N4177" t="s">
        <v>39</v>
      </c>
      <c r="P4177" t="s">
        <v>164</v>
      </c>
      <c r="Q4177" t="s">
        <v>84</v>
      </c>
      <c r="R4177" t="s">
        <v>2422</v>
      </c>
      <c r="S4177" t="s">
        <v>9661</v>
      </c>
    </row>
    <row r="4178" spans="1:19">
      <c r="A4178" t="s">
        <v>9662</v>
      </c>
      <c r="B4178" s="1">
        <v>45634</v>
      </c>
      <c r="C4178" t="s">
        <v>22</v>
      </c>
      <c r="D4178">
        <v>28</v>
      </c>
      <c r="E4178" t="s">
        <v>39</v>
      </c>
      <c r="F4178">
        <v>0</v>
      </c>
      <c r="G4178">
        <v>4</v>
      </c>
      <c r="H4178" t="s">
        <v>3686</v>
      </c>
      <c r="I4178">
        <v>5498</v>
      </c>
      <c r="J4178">
        <v>0</v>
      </c>
      <c r="K4178">
        <v>8</v>
      </c>
      <c r="L4178" t="s">
        <v>48</v>
      </c>
      <c r="M4178" t="s">
        <v>23</v>
      </c>
      <c r="N4178" t="s">
        <v>39</v>
      </c>
      <c r="P4178" t="s">
        <v>26</v>
      </c>
      <c r="Q4178" t="s">
        <v>27</v>
      </c>
      <c r="R4178" t="s">
        <v>1325</v>
      </c>
      <c r="S4178" t="s">
        <v>9663</v>
      </c>
    </row>
    <row r="4179" spans="1:19">
      <c r="A4179" t="s">
        <v>9664</v>
      </c>
      <c r="B4179" s="1">
        <v>43682</v>
      </c>
      <c r="C4179" t="s">
        <v>22</v>
      </c>
      <c r="D4179">
        <v>43</v>
      </c>
      <c r="E4179" t="s">
        <v>23</v>
      </c>
      <c r="F4179">
        <v>0</v>
      </c>
      <c r="G4179">
        <v>4</v>
      </c>
      <c r="H4179" t="s">
        <v>3686</v>
      </c>
      <c r="I4179">
        <v>4256</v>
      </c>
      <c r="J4179">
        <v>1</v>
      </c>
      <c r="K4179">
        <v>72</v>
      </c>
      <c r="L4179" t="s">
        <v>316</v>
      </c>
      <c r="M4179" t="s">
        <v>23</v>
      </c>
      <c r="N4179" t="s">
        <v>23</v>
      </c>
      <c r="O4179" t="s">
        <v>25</v>
      </c>
      <c r="P4179" t="s">
        <v>164</v>
      </c>
      <c r="Q4179" t="s">
        <v>50</v>
      </c>
      <c r="R4179" t="s">
        <v>6506</v>
      </c>
      <c r="S4179" t="s">
        <v>9665</v>
      </c>
    </row>
    <row r="4180" spans="1:19">
      <c r="A4180" t="s">
        <v>9666</v>
      </c>
      <c r="B4180" s="1">
        <v>43925</v>
      </c>
      <c r="C4180" t="s">
        <v>33</v>
      </c>
      <c r="D4180">
        <v>40</v>
      </c>
      <c r="E4180" t="s">
        <v>23</v>
      </c>
      <c r="F4180">
        <v>0</v>
      </c>
      <c r="G4180">
        <v>4</v>
      </c>
      <c r="H4180" t="s">
        <v>3686</v>
      </c>
      <c r="I4180">
        <v>4312</v>
      </c>
      <c r="J4180">
        <v>9</v>
      </c>
      <c r="K4180">
        <v>64</v>
      </c>
      <c r="M4180" t="s">
        <v>23</v>
      </c>
      <c r="N4180" t="s">
        <v>39</v>
      </c>
      <c r="P4180" t="s">
        <v>164</v>
      </c>
      <c r="Q4180" t="s">
        <v>50</v>
      </c>
      <c r="R4180" t="s">
        <v>4434</v>
      </c>
      <c r="S4180" t="s">
        <v>9667</v>
      </c>
    </row>
    <row r="4181" spans="1:19">
      <c r="A4181" t="s">
        <v>9668</v>
      </c>
      <c r="B4181" s="1">
        <v>44706</v>
      </c>
      <c r="C4181" t="s">
        <v>22</v>
      </c>
      <c r="D4181">
        <v>54</v>
      </c>
      <c r="E4181" t="s">
        <v>39</v>
      </c>
      <c r="F4181">
        <v>0</v>
      </c>
      <c r="G4181">
        <v>4</v>
      </c>
      <c r="H4181" t="s">
        <v>3686</v>
      </c>
      <c r="I4181">
        <v>4104</v>
      </c>
      <c r="J4181">
        <v>0</v>
      </c>
      <c r="K4181">
        <v>39</v>
      </c>
      <c r="L4181" t="s">
        <v>40</v>
      </c>
      <c r="M4181" t="s">
        <v>23</v>
      </c>
      <c r="N4181" t="s">
        <v>23</v>
      </c>
      <c r="O4181" t="s">
        <v>25</v>
      </c>
      <c r="P4181" t="s">
        <v>202</v>
      </c>
      <c r="Q4181" t="s">
        <v>50</v>
      </c>
      <c r="R4181" t="s">
        <v>7170</v>
      </c>
      <c r="S4181" t="s">
        <v>9669</v>
      </c>
    </row>
    <row r="4182" spans="1:19">
      <c r="A4182" t="s">
        <v>9670</v>
      </c>
      <c r="B4182" s="1">
        <v>44150</v>
      </c>
      <c r="C4182" t="s">
        <v>22</v>
      </c>
      <c r="D4182">
        <v>36</v>
      </c>
      <c r="E4182" t="s">
        <v>23</v>
      </c>
      <c r="F4182">
        <v>0</v>
      </c>
      <c r="G4182">
        <v>4</v>
      </c>
      <c r="H4182" t="s">
        <v>3686</v>
      </c>
      <c r="I4182">
        <v>5586</v>
      </c>
      <c r="J4182">
        <v>4</v>
      </c>
      <c r="K4182">
        <v>57</v>
      </c>
      <c r="M4182" t="s">
        <v>23</v>
      </c>
      <c r="N4182" t="s">
        <v>23</v>
      </c>
      <c r="O4182" t="s">
        <v>25</v>
      </c>
      <c r="P4182" t="s">
        <v>26</v>
      </c>
      <c r="Q4182" t="s">
        <v>27</v>
      </c>
      <c r="R4182" t="s">
        <v>9671</v>
      </c>
      <c r="S4182" t="s">
        <v>9672</v>
      </c>
    </row>
    <row r="4183" spans="1:19">
      <c r="A4183" t="s">
        <v>9673</v>
      </c>
      <c r="B4183" s="1">
        <v>45452</v>
      </c>
      <c r="C4183" t="s">
        <v>22</v>
      </c>
      <c r="D4183">
        <v>20</v>
      </c>
      <c r="E4183" t="s">
        <v>23</v>
      </c>
      <c r="F4183">
        <v>1</v>
      </c>
      <c r="G4183">
        <v>4</v>
      </c>
      <c r="H4183" t="s">
        <v>3686</v>
      </c>
      <c r="I4183">
        <v>3186</v>
      </c>
      <c r="J4183">
        <v>3</v>
      </c>
      <c r="K4183">
        <v>14</v>
      </c>
      <c r="M4183" t="s">
        <v>23</v>
      </c>
      <c r="N4183" t="s">
        <v>23</v>
      </c>
      <c r="O4183" t="s">
        <v>49</v>
      </c>
      <c r="P4183" t="s">
        <v>164</v>
      </c>
      <c r="Q4183" t="s">
        <v>27</v>
      </c>
      <c r="R4183" t="s">
        <v>5441</v>
      </c>
      <c r="S4183" t="s">
        <v>9674</v>
      </c>
    </row>
    <row r="4184" spans="1:19">
      <c r="A4184" t="s">
        <v>9675</v>
      </c>
      <c r="B4184" s="1">
        <v>44221</v>
      </c>
      <c r="C4184" t="s">
        <v>22</v>
      </c>
      <c r="D4184">
        <v>19</v>
      </c>
      <c r="E4184" t="s">
        <v>39</v>
      </c>
      <c r="F4184">
        <v>0</v>
      </c>
      <c r="G4184">
        <v>4</v>
      </c>
      <c r="H4184" t="s">
        <v>3686</v>
      </c>
      <c r="I4184">
        <v>5101</v>
      </c>
      <c r="J4184">
        <v>0</v>
      </c>
      <c r="K4184">
        <v>55</v>
      </c>
      <c r="L4184" t="s">
        <v>142</v>
      </c>
      <c r="M4184" t="s">
        <v>23</v>
      </c>
      <c r="N4184" t="s">
        <v>23</v>
      </c>
      <c r="O4184" t="s">
        <v>25</v>
      </c>
      <c r="P4184" t="s">
        <v>202</v>
      </c>
      <c r="Q4184" t="s">
        <v>50</v>
      </c>
      <c r="R4184" t="s">
        <v>4703</v>
      </c>
      <c r="S4184" t="s">
        <v>9676</v>
      </c>
    </row>
    <row r="4185" spans="1:19">
      <c r="A4185" t="s">
        <v>9677</v>
      </c>
      <c r="B4185" s="1">
        <v>43751</v>
      </c>
      <c r="C4185" t="s">
        <v>33</v>
      </c>
      <c r="D4185">
        <v>38</v>
      </c>
      <c r="E4185" t="s">
        <v>23</v>
      </c>
      <c r="F4185">
        <v>2</v>
      </c>
      <c r="G4185">
        <v>4</v>
      </c>
      <c r="H4185" t="s">
        <v>3686</v>
      </c>
      <c r="I4185">
        <v>5169</v>
      </c>
      <c r="J4185">
        <v>1</v>
      </c>
      <c r="K4185">
        <v>70</v>
      </c>
      <c r="L4185" t="s">
        <v>316</v>
      </c>
      <c r="M4185" t="s">
        <v>23</v>
      </c>
      <c r="N4185" t="s">
        <v>39</v>
      </c>
      <c r="P4185" t="s">
        <v>164</v>
      </c>
      <c r="Q4185" t="s">
        <v>27</v>
      </c>
      <c r="R4185" t="s">
        <v>1080</v>
      </c>
      <c r="S4185" t="s">
        <v>9678</v>
      </c>
    </row>
    <row r="4186" spans="1:19">
      <c r="A4186" t="s">
        <v>9679</v>
      </c>
      <c r="B4186" s="1">
        <v>44871</v>
      </c>
      <c r="C4186" t="s">
        <v>33</v>
      </c>
      <c r="D4186">
        <v>34</v>
      </c>
      <c r="E4186" t="s">
        <v>23</v>
      </c>
      <c r="F4186">
        <v>0</v>
      </c>
      <c r="G4186">
        <v>4</v>
      </c>
      <c r="H4186" t="s">
        <v>3686</v>
      </c>
      <c r="I4186">
        <v>5759</v>
      </c>
      <c r="J4186">
        <v>5</v>
      </c>
      <c r="K4186">
        <v>33</v>
      </c>
      <c r="M4186" t="s">
        <v>23</v>
      </c>
      <c r="N4186" t="s">
        <v>39</v>
      </c>
      <c r="P4186" t="s">
        <v>26</v>
      </c>
      <c r="Q4186" t="s">
        <v>50</v>
      </c>
      <c r="R4186" t="s">
        <v>2056</v>
      </c>
      <c r="S4186" t="s">
        <v>9680</v>
      </c>
    </row>
    <row r="4187" spans="1:19">
      <c r="A4187" t="s">
        <v>9681</v>
      </c>
      <c r="B4187" s="1">
        <v>44273</v>
      </c>
      <c r="C4187" t="s">
        <v>22</v>
      </c>
      <c r="D4187">
        <v>38</v>
      </c>
      <c r="E4187" t="s">
        <v>23</v>
      </c>
      <c r="F4187">
        <v>3</v>
      </c>
      <c r="G4187">
        <v>4</v>
      </c>
      <c r="H4187" t="s">
        <v>3686</v>
      </c>
      <c r="I4187">
        <v>6050</v>
      </c>
      <c r="J4187">
        <v>1</v>
      </c>
      <c r="K4187">
        <v>53</v>
      </c>
      <c r="M4187" t="s">
        <v>23</v>
      </c>
      <c r="N4187" t="s">
        <v>39</v>
      </c>
      <c r="P4187" t="s">
        <v>202</v>
      </c>
      <c r="Q4187" t="s">
        <v>50</v>
      </c>
      <c r="R4187" t="s">
        <v>395</v>
      </c>
      <c r="S4187" t="s">
        <v>9682</v>
      </c>
    </row>
    <row r="4188" spans="1:19">
      <c r="A4188" t="s">
        <v>9683</v>
      </c>
      <c r="B4188" s="1">
        <v>45762</v>
      </c>
      <c r="C4188" t="s">
        <v>22</v>
      </c>
      <c r="D4188">
        <v>25</v>
      </c>
      <c r="E4188" t="s">
        <v>39</v>
      </c>
      <c r="F4188">
        <v>0</v>
      </c>
      <c r="G4188">
        <v>4</v>
      </c>
      <c r="H4188" t="s">
        <v>3686</v>
      </c>
      <c r="I4188">
        <v>3094</v>
      </c>
      <c r="J4188">
        <v>0</v>
      </c>
      <c r="K4188">
        <v>4</v>
      </c>
      <c r="M4188" t="s">
        <v>23</v>
      </c>
      <c r="N4188" t="s">
        <v>23</v>
      </c>
      <c r="O4188" t="s">
        <v>25</v>
      </c>
      <c r="P4188" t="s">
        <v>26</v>
      </c>
      <c r="Q4188" t="s">
        <v>50</v>
      </c>
      <c r="R4188" t="s">
        <v>1385</v>
      </c>
      <c r="S4188" t="s">
        <v>9684</v>
      </c>
    </row>
    <row r="4189" spans="1:19">
      <c r="A4189" t="s">
        <v>9685</v>
      </c>
      <c r="B4189" s="1">
        <v>43806</v>
      </c>
      <c r="C4189" t="s">
        <v>22</v>
      </c>
      <c r="D4189">
        <v>51</v>
      </c>
      <c r="E4189" t="s">
        <v>23</v>
      </c>
      <c r="F4189">
        <v>2</v>
      </c>
      <c r="G4189">
        <v>4</v>
      </c>
      <c r="H4189" t="s">
        <v>3686</v>
      </c>
      <c r="I4189">
        <v>4751</v>
      </c>
      <c r="J4189">
        <v>2</v>
      </c>
      <c r="K4189">
        <v>68</v>
      </c>
      <c r="M4189" t="s">
        <v>23</v>
      </c>
      <c r="N4189" t="s">
        <v>23</v>
      </c>
      <c r="O4189" t="s">
        <v>25</v>
      </c>
      <c r="P4189" t="s">
        <v>164</v>
      </c>
      <c r="Q4189" t="s">
        <v>50</v>
      </c>
      <c r="R4189" t="s">
        <v>503</v>
      </c>
      <c r="S4189" t="s">
        <v>9686</v>
      </c>
    </row>
    <row r="4190" spans="1:19">
      <c r="A4190" t="s">
        <v>9687</v>
      </c>
      <c r="B4190" s="1">
        <v>45184</v>
      </c>
      <c r="C4190" t="s">
        <v>22</v>
      </c>
      <c r="D4190">
        <v>61</v>
      </c>
      <c r="E4190" t="s">
        <v>39</v>
      </c>
      <c r="F4190">
        <v>0</v>
      </c>
      <c r="G4190">
        <v>4</v>
      </c>
      <c r="H4190" t="s">
        <v>3686</v>
      </c>
      <c r="I4190">
        <v>3875</v>
      </c>
      <c r="J4190">
        <v>0</v>
      </c>
      <c r="K4190">
        <v>23</v>
      </c>
      <c r="L4190" t="s">
        <v>97</v>
      </c>
      <c r="M4190" t="s">
        <v>23</v>
      </c>
      <c r="N4190" t="s">
        <v>23</v>
      </c>
      <c r="O4190" t="s">
        <v>25</v>
      </c>
      <c r="P4190" t="s">
        <v>26</v>
      </c>
      <c r="Q4190" t="s">
        <v>50</v>
      </c>
      <c r="R4190" t="s">
        <v>6686</v>
      </c>
      <c r="S4190" t="s">
        <v>9688</v>
      </c>
    </row>
    <row r="4191" spans="1:19">
      <c r="A4191" t="s">
        <v>9689</v>
      </c>
      <c r="B4191" s="1">
        <v>45356</v>
      </c>
      <c r="C4191" t="s">
        <v>22</v>
      </c>
      <c r="D4191">
        <v>29</v>
      </c>
      <c r="E4191" t="s">
        <v>23</v>
      </c>
      <c r="F4191">
        <v>0</v>
      </c>
      <c r="G4191">
        <v>4</v>
      </c>
      <c r="H4191" t="s">
        <v>3686</v>
      </c>
      <c r="I4191">
        <v>4590</v>
      </c>
      <c r="J4191">
        <v>5</v>
      </c>
      <c r="K4191">
        <v>17</v>
      </c>
      <c r="L4191" t="s">
        <v>97</v>
      </c>
      <c r="M4191" t="s">
        <v>39</v>
      </c>
      <c r="N4191" t="s">
        <v>23</v>
      </c>
      <c r="O4191" t="s">
        <v>49</v>
      </c>
      <c r="P4191" t="s">
        <v>202</v>
      </c>
      <c r="Q4191" t="s">
        <v>27</v>
      </c>
      <c r="R4191" t="s">
        <v>5681</v>
      </c>
      <c r="S4191" t="s">
        <v>9690</v>
      </c>
    </row>
    <row r="4192" spans="1:19">
      <c r="A4192" t="s">
        <v>9691</v>
      </c>
      <c r="B4192" s="1">
        <v>44503</v>
      </c>
      <c r="C4192" t="s">
        <v>33</v>
      </c>
      <c r="D4192">
        <v>52</v>
      </c>
      <c r="E4192" t="s">
        <v>23</v>
      </c>
      <c r="F4192">
        <v>2</v>
      </c>
      <c r="G4192">
        <v>4</v>
      </c>
      <c r="H4192" t="s">
        <v>3686</v>
      </c>
      <c r="I4192">
        <v>4534</v>
      </c>
      <c r="J4192">
        <v>10</v>
      </c>
      <c r="K4192">
        <v>45</v>
      </c>
      <c r="M4192" t="s">
        <v>39</v>
      </c>
      <c r="N4192" t="s">
        <v>23</v>
      </c>
      <c r="O4192" t="s">
        <v>56</v>
      </c>
      <c r="P4192" t="s">
        <v>202</v>
      </c>
      <c r="Q4192" t="s">
        <v>27</v>
      </c>
      <c r="R4192" t="s">
        <v>1956</v>
      </c>
      <c r="S4192" t="s">
        <v>9692</v>
      </c>
    </row>
    <row r="4193" spans="1:19">
      <c r="A4193" t="s">
        <v>9693</v>
      </c>
      <c r="B4193" s="1">
        <v>44656</v>
      </c>
      <c r="C4193" t="s">
        <v>22</v>
      </c>
      <c r="D4193">
        <v>30</v>
      </c>
      <c r="E4193" t="s">
        <v>39</v>
      </c>
      <c r="F4193">
        <v>0</v>
      </c>
      <c r="G4193">
        <v>4</v>
      </c>
      <c r="H4193" t="s">
        <v>3686</v>
      </c>
      <c r="I4193">
        <v>2524</v>
      </c>
      <c r="J4193">
        <v>0</v>
      </c>
      <c r="K4193">
        <v>40</v>
      </c>
      <c r="L4193" t="s">
        <v>142</v>
      </c>
      <c r="M4193" t="s">
        <v>23</v>
      </c>
      <c r="N4193" t="s">
        <v>23</v>
      </c>
      <c r="O4193" t="s">
        <v>25</v>
      </c>
      <c r="P4193" t="s">
        <v>202</v>
      </c>
      <c r="Q4193" t="s">
        <v>50</v>
      </c>
      <c r="R4193" t="s">
        <v>317</v>
      </c>
      <c r="S4193" t="s">
        <v>9694</v>
      </c>
    </row>
    <row r="4194" spans="1:19">
      <c r="A4194" t="s">
        <v>9695</v>
      </c>
      <c r="B4194" s="1">
        <v>44311</v>
      </c>
      <c r="C4194" t="s">
        <v>22</v>
      </c>
      <c r="D4194">
        <v>61</v>
      </c>
      <c r="E4194" t="s">
        <v>23</v>
      </c>
      <c r="F4194">
        <v>2</v>
      </c>
      <c r="G4194">
        <v>4</v>
      </c>
      <c r="H4194" t="s">
        <v>3686</v>
      </c>
      <c r="I4194">
        <v>4509</v>
      </c>
      <c r="J4194">
        <v>5</v>
      </c>
      <c r="K4194">
        <v>52</v>
      </c>
      <c r="M4194" t="s">
        <v>23</v>
      </c>
      <c r="N4194" t="s">
        <v>23</v>
      </c>
      <c r="O4194" t="s">
        <v>49</v>
      </c>
      <c r="P4194" t="s">
        <v>164</v>
      </c>
      <c r="Q4194" t="s">
        <v>27</v>
      </c>
      <c r="R4194" t="s">
        <v>2116</v>
      </c>
      <c r="S4194" t="s">
        <v>9696</v>
      </c>
    </row>
    <row r="4195" spans="1:19">
      <c r="A4195" t="s">
        <v>9697</v>
      </c>
      <c r="B4195" s="1">
        <v>45720</v>
      </c>
      <c r="C4195" t="s">
        <v>22</v>
      </c>
      <c r="D4195">
        <v>27</v>
      </c>
      <c r="E4195" t="s">
        <v>39</v>
      </c>
      <c r="F4195">
        <v>0</v>
      </c>
      <c r="G4195">
        <v>4</v>
      </c>
      <c r="H4195" t="s">
        <v>3686</v>
      </c>
      <c r="I4195">
        <v>4545</v>
      </c>
      <c r="J4195">
        <v>0</v>
      </c>
      <c r="K4195">
        <v>5</v>
      </c>
      <c r="L4195" t="s">
        <v>48</v>
      </c>
      <c r="M4195" t="s">
        <v>23</v>
      </c>
      <c r="N4195" t="s">
        <v>23</v>
      </c>
      <c r="O4195" t="s">
        <v>56</v>
      </c>
      <c r="P4195" t="s">
        <v>26</v>
      </c>
      <c r="Q4195" t="s">
        <v>50</v>
      </c>
      <c r="R4195" t="s">
        <v>9698</v>
      </c>
      <c r="S4195" t="s">
        <v>9699</v>
      </c>
    </row>
    <row r="4196" spans="1:19">
      <c r="A4196" t="s">
        <v>9700</v>
      </c>
      <c r="B4196" s="1">
        <v>43693</v>
      </c>
      <c r="C4196" t="s">
        <v>33</v>
      </c>
      <c r="D4196">
        <v>57</v>
      </c>
      <c r="E4196" t="s">
        <v>23</v>
      </c>
      <c r="F4196">
        <v>0</v>
      </c>
      <c r="G4196">
        <v>4</v>
      </c>
      <c r="H4196" t="s">
        <v>3686</v>
      </c>
      <c r="I4196">
        <v>4508</v>
      </c>
      <c r="J4196">
        <v>7</v>
      </c>
      <c r="K4196">
        <v>72</v>
      </c>
      <c r="L4196" t="s">
        <v>316</v>
      </c>
      <c r="M4196" t="s">
        <v>23</v>
      </c>
      <c r="N4196" t="s">
        <v>23</v>
      </c>
      <c r="O4196" t="s">
        <v>25</v>
      </c>
      <c r="P4196" t="s">
        <v>164</v>
      </c>
      <c r="Q4196" t="s">
        <v>27</v>
      </c>
      <c r="R4196" t="s">
        <v>7904</v>
      </c>
      <c r="S4196" t="s">
        <v>9701</v>
      </c>
    </row>
    <row r="4197" spans="1:19">
      <c r="A4197" t="s">
        <v>9702</v>
      </c>
      <c r="B4197" s="1">
        <v>44024</v>
      </c>
      <c r="C4197" t="s">
        <v>33</v>
      </c>
      <c r="D4197">
        <v>25</v>
      </c>
      <c r="E4197" t="s">
        <v>23</v>
      </c>
      <c r="F4197">
        <v>1</v>
      </c>
      <c r="G4197">
        <v>4</v>
      </c>
      <c r="H4197" t="s">
        <v>3686</v>
      </c>
      <c r="I4197">
        <v>5024</v>
      </c>
      <c r="J4197">
        <v>1</v>
      </c>
      <c r="K4197">
        <v>61</v>
      </c>
      <c r="L4197" t="s">
        <v>142</v>
      </c>
      <c r="M4197" t="s">
        <v>39</v>
      </c>
      <c r="N4197" t="s">
        <v>23</v>
      </c>
      <c r="O4197" t="s">
        <v>49</v>
      </c>
      <c r="P4197" t="s">
        <v>202</v>
      </c>
      <c r="Q4197" t="s">
        <v>27</v>
      </c>
      <c r="R4197" t="s">
        <v>4676</v>
      </c>
      <c r="S4197" t="s">
        <v>9703</v>
      </c>
    </row>
    <row r="4198" spans="1:19">
      <c r="A4198" t="s">
        <v>9702</v>
      </c>
      <c r="B4198" s="1">
        <v>44024</v>
      </c>
      <c r="C4198" t="s">
        <v>33</v>
      </c>
      <c r="D4198">
        <v>25</v>
      </c>
      <c r="E4198" t="s">
        <v>23</v>
      </c>
      <c r="F4198">
        <v>1</v>
      </c>
      <c r="G4198">
        <v>4</v>
      </c>
      <c r="H4198" t="s">
        <v>3686</v>
      </c>
      <c r="I4198">
        <v>5024</v>
      </c>
      <c r="J4198">
        <v>1</v>
      </c>
      <c r="K4198">
        <v>61</v>
      </c>
      <c r="L4198" t="s">
        <v>142</v>
      </c>
      <c r="M4198" t="s">
        <v>39</v>
      </c>
      <c r="N4198" t="s">
        <v>23</v>
      </c>
      <c r="O4198" t="s">
        <v>49</v>
      </c>
      <c r="P4198" t="s">
        <v>202</v>
      </c>
      <c r="Q4198" t="s">
        <v>27</v>
      </c>
      <c r="R4198" t="s">
        <v>4676</v>
      </c>
      <c r="S4198" t="s">
        <v>9703</v>
      </c>
    </row>
    <row r="4199" spans="1:19">
      <c r="A4199" t="s">
        <v>9702</v>
      </c>
      <c r="B4199" s="1">
        <v>44024</v>
      </c>
      <c r="C4199" t="s">
        <v>33</v>
      </c>
      <c r="D4199">
        <v>25</v>
      </c>
      <c r="E4199" t="s">
        <v>23</v>
      </c>
      <c r="F4199">
        <v>1</v>
      </c>
      <c r="G4199">
        <v>4</v>
      </c>
      <c r="H4199" t="s">
        <v>3686</v>
      </c>
      <c r="I4199">
        <v>5024</v>
      </c>
      <c r="J4199">
        <v>1</v>
      </c>
      <c r="K4199">
        <v>61</v>
      </c>
      <c r="L4199" t="s">
        <v>142</v>
      </c>
      <c r="M4199" t="s">
        <v>39</v>
      </c>
      <c r="N4199" t="s">
        <v>23</v>
      </c>
      <c r="O4199" t="s">
        <v>49</v>
      </c>
      <c r="P4199" t="s">
        <v>202</v>
      </c>
      <c r="Q4199" t="s">
        <v>27</v>
      </c>
      <c r="R4199" t="s">
        <v>4676</v>
      </c>
      <c r="S4199" t="s">
        <v>9703</v>
      </c>
    </row>
    <row r="4200" spans="1:19">
      <c r="A4200" t="s">
        <v>9704</v>
      </c>
      <c r="B4200" s="1">
        <v>44141</v>
      </c>
      <c r="C4200" t="s">
        <v>22</v>
      </c>
      <c r="D4200">
        <v>55</v>
      </c>
      <c r="E4200" t="s">
        <v>39</v>
      </c>
      <c r="F4200">
        <v>2</v>
      </c>
      <c r="G4200">
        <v>4</v>
      </c>
      <c r="H4200" t="s">
        <v>3686</v>
      </c>
      <c r="I4200">
        <v>4260</v>
      </c>
      <c r="J4200">
        <v>0</v>
      </c>
      <c r="K4200">
        <v>57</v>
      </c>
      <c r="L4200" t="s">
        <v>142</v>
      </c>
      <c r="M4200" t="s">
        <v>23</v>
      </c>
      <c r="N4200" t="s">
        <v>23</v>
      </c>
      <c r="O4200" t="s">
        <v>56</v>
      </c>
      <c r="P4200" t="s">
        <v>164</v>
      </c>
      <c r="Q4200" t="s">
        <v>84</v>
      </c>
      <c r="R4200" t="s">
        <v>612</v>
      </c>
      <c r="S4200" t="s">
        <v>9705</v>
      </c>
    </row>
    <row r="4201" spans="1:19">
      <c r="A4201" t="s">
        <v>9706</v>
      </c>
      <c r="B4201" s="1">
        <v>45251</v>
      </c>
      <c r="C4201" t="s">
        <v>22</v>
      </c>
      <c r="D4201">
        <v>79</v>
      </c>
      <c r="E4201" t="s">
        <v>23</v>
      </c>
      <c r="F4201">
        <v>0</v>
      </c>
      <c r="G4201">
        <v>4</v>
      </c>
      <c r="H4201" t="s">
        <v>3686</v>
      </c>
      <c r="I4201">
        <v>4604</v>
      </c>
      <c r="J4201">
        <v>5</v>
      </c>
      <c r="K4201">
        <v>21</v>
      </c>
      <c r="M4201" t="s">
        <v>23</v>
      </c>
      <c r="N4201" t="s">
        <v>23</v>
      </c>
      <c r="O4201" t="s">
        <v>49</v>
      </c>
      <c r="P4201" t="s">
        <v>202</v>
      </c>
      <c r="Q4201" t="s">
        <v>27</v>
      </c>
      <c r="R4201" t="s">
        <v>7506</v>
      </c>
      <c r="S4201" t="s">
        <v>9707</v>
      </c>
    </row>
    <row r="4202" spans="1:19">
      <c r="A4202" t="s">
        <v>9708</v>
      </c>
      <c r="B4202" s="1">
        <v>43718</v>
      </c>
      <c r="C4202" t="s">
        <v>33</v>
      </c>
      <c r="D4202">
        <v>70</v>
      </c>
      <c r="E4202" t="s">
        <v>23</v>
      </c>
      <c r="F4202">
        <v>0</v>
      </c>
      <c r="G4202">
        <v>4</v>
      </c>
      <c r="H4202" t="s">
        <v>3686</v>
      </c>
      <c r="I4202">
        <v>4951</v>
      </c>
      <c r="J4202">
        <v>6</v>
      </c>
      <c r="K4202">
        <v>71</v>
      </c>
      <c r="M4202" t="s">
        <v>23</v>
      </c>
      <c r="N4202" t="s">
        <v>23</v>
      </c>
      <c r="O4202" t="s">
        <v>25</v>
      </c>
      <c r="P4202" t="s">
        <v>164</v>
      </c>
      <c r="Q4202" t="s">
        <v>27</v>
      </c>
      <c r="R4202" t="s">
        <v>1059</v>
      </c>
      <c r="S4202" t="s">
        <v>9709</v>
      </c>
    </row>
    <row r="4203" spans="1:19">
      <c r="A4203" t="s">
        <v>9710</v>
      </c>
      <c r="B4203" s="1">
        <v>44153</v>
      </c>
      <c r="C4203" t="s">
        <v>22</v>
      </c>
      <c r="D4203">
        <v>66</v>
      </c>
      <c r="E4203" t="s">
        <v>23</v>
      </c>
      <c r="F4203">
        <v>0</v>
      </c>
      <c r="G4203">
        <v>4</v>
      </c>
      <c r="H4203" t="s">
        <v>3686</v>
      </c>
      <c r="I4203">
        <v>5636</v>
      </c>
      <c r="J4203">
        <v>10</v>
      </c>
      <c r="K4203">
        <v>57</v>
      </c>
      <c r="M4203" t="s">
        <v>23</v>
      </c>
      <c r="N4203" t="s">
        <v>23</v>
      </c>
      <c r="O4203" t="s">
        <v>25</v>
      </c>
      <c r="P4203" t="s">
        <v>202</v>
      </c>
      <c r="Q4203" t="s">
        <v>27</v>
      </c>
      <c r="R4203" t="s">
        <v>4386</v>
      </c>
      <c r="S4203" t="s">
        <v>9711</v>
      </c>
    </row>
    <row r="4204" spans="1:19">
      <c r="A4204" t="s">
        <v>9712</v>
      </c>
      <c r="B4204" s="1">
        <v>43964</v>
      </c>
      <c r="C4204" t="s">
        <v>33</v>
      </c>
      <c r="D4204">
        <v>31</v>
      </c>
      <c r="E4204" t="s">
        <v>23</v>
      </c>
      <c r="F4204">
        <v>3</v>
      </c>
      <c r="G4204">
        <v>4</v>
      </c>
      <c r="H4204" t="s">
        <v>3686</v>
      </c>
      <c r="I4204">
        <v>4566</v>
      </c>
      <c r="J4204">
        <v>0</v>
      </c>
      <c r="K4204">
        <v>63</v>
      </c>
      <c r="L4204" t="s">
        <v>142</v>
      </c>
      <c r="M4204" t="s">
        <v>23</v>
      </c>
      <c r="N4204" t="s">
        <v>39</v>
      </c>
      <c r="P4204" t="s">
        <v>164</v>
      </c>
      <c r="Q4204" t="s">
        <v>27</v>
      </c>
      <c r="R4204" t="s">
        <v>1980</v>
      </c>
      <c r="S4204" t="s">
        <v>9713</v>
      </c>
    </row>
    <row r="4205" spans="1:19">
      <c r="A4205" t="s">
        <v>9714</v>
      </c>
      <c r="B4205" s="1">
        <v>45061</v>
      </c>
      <c r="C4205" t="s">
        <v>22</v>
      </c>
      <c r="D4205">
        <v>55</v>
      </c>
      <c r="E4205" t="s">
        <v>39</v>
      </c>
      <c r="F4205">
        <v>0</v>
      </c>
      <c r="G4205">
        <v>4</v>
      </c>
      <c r="H4205" t="s">
        <v>3686</v>
      </c>
      <c r="I4205">
        <v>4818</v>
      </c>
      <c r="J4205">
        <v>0</v>
      </c>
      <c r="K4205">
        <v>27</v>
      </c>
      <c r="M4205" t="s">
        <v>23</v>
      </c>
      <c r="N4205" t="s">
        <v>23</v>
      </c>
      <c r="O4205" t="s">
        <v>56</v>
      </c>
      <c r="P4205" t="s">
        <v>26</v>
      </c>
      <c r="Q4205" t="s">
        <v>27</v>
      </c>
      <c r="R4205" t="s">
        <v>299</v>
      </c>
      <c r="S4205" t="s">
        <v>9715</v>
      </c>
    </row>
    <row r="4206" spans="1:19">
      <c r="A4206" t="s">
        <v>9716</v>
      </c>
      <c r="B4206" s="1">
        <v>43681</v>
      </c>
      <c r="C4206" t="s">
        <v>22</v>
      </c>
      <c r="D4206">
        <v>48</v>
      </c>
      <c r="E4206" t="s">
        <v>23</v>
      </c>
      <c r="F4206">
        <v>1</v>
      </c>
      <c r="G4206">
        <v>4</v>
      </c>
      <c r="H4206" t="s">
        <v>3686</v>
      </c>
      <c r="I4206">
        <v>4264</v>
      </c>
      <c r="J4206">
        <v>0</v>
      </c>
      <c r="K4206">
        <v>72</v>
      </c>
      <c r="M4206" t="s">
        <v>23</v>
      </c>
      <c r="N4206" t="s">
        <v>39</v>
      </c>
      <c r="P4206" t="s">
        <v>164</v>
      </c>
      <c r="Q4206" t="s">
        <v>50</v>
      </c>
      <c r="R4206" t="s">
        <v>1606</v>
      </c>
      <c r="S4206" t="s">
        <v>9717</v>
      </c>
    </row>
    <row r="4207" spans="1:19">
      <c r="A4207" t="s">
        <v>9718</v>
      </c>
      <c r="B4207" s="1">
        <v>45144</v>
      </c>
      <c r="C4207" t="s">
        <v>22</v>
      </c>
      <c r="D4207">
        <v>57</v>
      </c>
      <c r="E4207" t="s">
        <v>39</v>
      </c>
      <c r="F4207">
        <v>0</v>
      </c>
      <c r="G4207">
        <v>4</v>
      </c>
      <c r="H4207" t="s">
        <v>3686</v>
      </c>
      <c r="I4207">
        <v>2941</v>
      </c>
      <c r="J4207">
        <v>0</v>
      </c>
      <c r="K4207">
        <v>24</v>
      </c>
      <c r="L4207" t="s">
        <v>40</v>
      </c>
      <c r="M4207" t="s">
        <v>23</v>
      </c>
      <c r="N4207" t="s">
        <v>23</v>
      </c>
      <c r="O4207" t="s">
        <v>25</v>
      </c>
      <c r="P4207" t="s">
        <v>26</v>
      </c>
      <c r="Q4207" t="s">
        <v>27</v>
      </c>
      <c r="R4207" t="s">
        <v>686</v>
      </c>
      <c r="S4207" t="s">
        <v>9719</v>
      </c>
    </row>
    <row r="4208" spans="1:19">
      <c r="A4208" t="s">
        <v>9720</v>
      </c>
      <c r="B4208" s="1">
        <v>43724</v>
      </c>
      <c r="C4208" t="s">
        <v>22</v>
      </c>
      <c r="D4208">
        <v>30</v>
      </c>
      <c r="E4208" t="s">
        <v>23</v>
      </c>
      <c r="F4208">
        <v>0</v>
      </c>
      <c r="G4208">
        <v>4</v>
      </c>
      <c r="H4208" t="s">
        <v>3686</v>
      </c>
      <c r="I4208">
        <v>5007</v>
      </c>
      <c r="J4208">
        <v>2</v>
      </c>
      <c r="K4208">
        <v>71</v>
      </c>
      <c r="L4208" t="s">
        <v>316</v>
      </c>
      <c r="M4208" t="s">
        <v>23</v>
      </c>
      <c r="N4208" t="s">
        <v>23</v>
      </c>
      <c r="O4208" t="s">
        <v>56</v>
      </c>
      <c r="P4208" t="s">
        <v>164</v>
      </c>
      <c r="Q4208" t="s">
        <v>27</v>
      </c>
      <c r="R4208" t="s">
        <v>1795</v>
      </c>
      <c r="S4208" t="s">
        <v>9721</v>
      </c>
    </row>
    <row r="4209" spans="1:19">
      <c r="A4209" t="s">
        <v>9722</v>
      </c>
      <c r="B4209" s="1">
        <v>44178</v>
      </c>
      <c r="C4209" t="s">
        <v>22</v>
      </c>
      <c r="D4209">
        <v>38</v>
      </c>
      <c r="E4209" t="s">
        <v>39</v>
      </c>
      <c r="F4209">
        <v>0</v>
      </c>
      <c r="G4209">
        <v>4</v>
      </c>
      <c r="H4209" t="s">
        <v>3686</v>
      </c>
      <c r="I4209">
        <v>6473</v>
      </c>
      <c r="J4209">
        <v>0</v>
      </c>
      <c r="K4209">
        <v>56</v>
      </c>
      <c r="L4209" t="s">
        <v>142</v>
      </c>
      <c r="M4209" t="s">
        <v>23</v>
      </c>
      <c r="N4209" t="s">
        <v>39</v>
      </c>
      <c r="P4209" t="s">
        <v>202</v>
      </c>
      <c r="Q4209" t="s">
        <v>84</v>
      </c>
      <c r="R4209" t="s">
        <v>9723</v>
      </c>
      <c r="S4209" t="s">
        <v>9724</v>
      </c>
    </row>
    <row r="4210" spans="1:19">
      <c r="A4210" t="s">
        <v>9725</v>
      </c>
      <c r="B4210" s="1">
        <v>45848</v>
      </c>
      <c r="C4210" t="s">
        <v>33</v>
      </c>
      <c r="D4210">
        <v>50</v>
      </c>
      <c r="E4210" t="s">
        <v>39</v>
      </c>
      <c r="F4210">
        <v>0</v>
      </c>
      <c r="G4210">
        <v>4</v>
      </c>
      <c r="H4210" t="s">
        <v>3751</v>
      </c>
      <c r="I4210">
        <v>3270</v>
      </c>
      <c r="J4210">
        <v>0</v>
      </c>
      <c r="K4210">
        <v>1</v>
      </c>
      <c r="M4210" t="s">
        <v>23</v>
      </c>
      <c r="N4210" t="s">
        <v>23</v>
      </c>
      <c r="O4210" t="s">
        <v>25</v>
      </c>
      <c r="P4210" t="s">
        <v>26</v>
      </c>
      <c r="Q4210" t="s">
        <v>27</v>
      </c>
      <c r="R4210" t="s">
        <v>159</v>
      </c>
      <c r="S4210" t="s">
        <v>2311</v>
      </c>
    </row>
    <row r="4211" spans="1:19">
      <c r="A4211" t="s">
        <v>9726</v>
      </c>
      <c r="B4211" s="1">
        <v>45112</v>
      </c>
      <c r="C4211" t="s">
        <v>22</v>
      </c>
      <c r="D4211">
        <v>21</v>
      </c>
      <c r="E4211" t="s">
        <v>39</v>
      </c>
      <c r="F4211">
        <v>0</v>
      </c>
      <c r="G4211">
        <v>4</v>
      </c>
      <c r="H4211" t="s">
        <v>3686</v>
      </c>
      <c r="I4211">
        <v>3847</v>
      </c>
      <c r="J4211">
        <v>0</v>
      </c>
      <c r="K4211">
        <v>25</v>
      </c>
      <c r="L4211" t="s">
        <v>40</v>
      </c>
      <c r="M4211" t="s">
        <v>23</v>
      </c>
      <c r="N4211" t="s">
        <v>23</v>
      </c>
      <c r="O4211" t="s">
        <v>25</v>
      </c>
      <c r="P4211" t="s">
        <v>164</v>
      </c>
      <c r="Q4211" t="s">
        <v>27</v>
      </c>
      <c r="R4211" t="s">
        <v>7807</v>
      </c>
      <c r="S4211" t="s">
        <v>9727</v>
      </c>
    </row>
    <row r="4212" spans="1:19">
      <c r="A4212" t="s">
        <v>9728</v>
      </c>
      <c r="B4212" s="1">
        <v>45842</v>
      </c>
      <c r="C4212" t="s">
        <v>33</v>
      </c>
      <c r="D4212">
        <v>57</v>
      </c>
      <c r="E4212" t="s">
        <v>39</v>
      </c>
      <c r="F4212">
        <v>0</v>
      </c>
      <c r="G4212">
        <v>4</v>
      </c>
      <c r="H4212" t="s">
        <v>3751</v>
      </c>
      <c r="I4212">
        <v>5279</v>
      </c>
      <c r="J4212">
        <v>0</v>
      </c>
      <c r="K4212">
        <v>1</v>
      </c>
      <c r="L4212" t="s">
        <v>48</v>
      </c>
      <c r="M4212" t="s">
        <v>23</v>
      </c>
      <c r="N4212" t="s">
        <v>39</v>
      </c>
      <c r="P4212" t="s">
        <v>26</v>
      </c>
      <c r="Q4212" t="s">
        <v>50</v>
      </c>
      <c r="R4212" t="s">
        <v>2874</v>
      </c>
      <c r="S4212" t="s">
        <v>9729</v>
      </c>
    </row>
    <row r="4213" spans="1:19">
      <c r="A4213" t="s">
        <v>9730</v>
      </c>
      <c r="B4213" s="1">
        <v>45719</v>
      </c>
      <c r="C4213" t="s">
        <v>33</v>
      </c>
      <c r="D4213">
        <v>42</v>
      </c>
      <c r="E4213" t="s">
        <v>39</v>
      </c>
      <c r="F4213">
        <v>0</v>
      </c>
      <c r="G4213">
        <v>4</v>
      </c>
      <c r="H4213" t="s">
        <v>3686</v>
      </c>
      <c r="I4213">
        <v>5104</v>
      </c>
      <c r="J4213">
        <v>0</v>
      </c>
      <c r="K4213">
        <v>5</v>
      </c>
      <c r="M4213" t="s">
        <v>23</v>
      </c>
      <c r="N4213" t="s">
        <v>23</v>
      </c>
      <c r="O4213" t="s">
        <v>49</v>
      </c>
      <c r="P4213" t="s">
        <v>26</v>
      </c>
      <c r="Q4213" t="s">
        <v>50</v>
      </c>
      <c r="R4213" t="s">
        <v>1620</v>
      </c>
      <c r="S4213" t="s">
        <v>9731</v>
      </c>
    </row>
    <row r="4214" spans="1:19">
      <c r="A4214" t="s">
        <v>9732</v>
      </c>
      <c r="B4214" s="1">
        <v>45839</v>
      </c>
      <c r="C4214" t="s">
        <v>33</v>
      </c>
      <c r="D4214">
        <v>39</v>
      </c>
      <c r="E4214" t="s">
        <v>39</v>
      </c>
      <c r="F4214">
        <v>0</v>
      </c>
      <c r="G4214">
        <v>4</v>
      </c>
      <c r="H4214" t="s">
        <v>3751</v>
      </c>
      <c r="I4214">
        <v>3980</v>
      </c>
      <c r="J4214">
        <v>0</v>
      </c>
      <c r="K4214">
        <v>1</v>
      </c>
      <c r="M4214" t="s">
        <v>23</v>
      </c>
      <c r="N4214" t="s">
        <v>23</v>
      </c>
      <c r="O4214" t="s">
        <v>49</v>
      </c>
      <c r="P4214" t="s">
        <v>26</v>
      </c>
      <c r="Q4214" t="s">
        <v>50</v>
      </c>
      <c r="R4214" t="s">
        <v>1222</v>
      </c>
      <c r="S4214" t="s">
        <v>9733</v>
      </c>
    </row>
    <row r="4215" spans="1:19">
      <c r="A4215" t="s">
        <v>9734</v>
      </c>
      <c r="B4215" s="1">
        <v>44079</v>
      </c>
      <c r="C4215" t="s">
        <v>7151</v>
      </c>
      <c r="D4215">
        <v>59</v>
      </c>
      <c r="E4215" t="s">
        <v>23</v>
      </c>
      <c r="F4215">
        <v>2</v>
      </c>
      <c r="G4215">
        <v>4</v>
      </c>
      <c r="H4215" t="s">
        <v>3686</v>
      </c>
      <c r="I4215">
        <v>6300</v>
      </c>
      <c r="J4215">
        <v>0</v>
      </c>
      <c r="K4215">
        <v>59</v>
      </c>
      <c r="L4215" t="s">
        <v>142</v>
      </c>
      <c r="M4215" t="s">
        <v>39</v>
      </c>
      <c r="N4215" t="s">
        <v>23</v>
      </c>
      <c r="O4215" t="s">
        <v>49</v>
      </c>
      <c r="P4215" t="s">
        <v>202</v>
      </c>
      <c r="Q4215" t="s">
        <v>50</v>
      </c>
      <c r="R4215" t="s">
        <v>9735</v>
      </c>
      <c r="S4215" t="s">
        <v>9736</v>
      </c>
    </row>
    <row r="4216" spans="1:19">
      <c r="A4216" t="s">
        <v>9737</v>
      </c>
      <c r="B4216" s="1">
        <v>44727</v>
      </c>
      <c r="C4216" t="s">
        <v>22</v>
      </c>
      <c r="D4216">
        <v>34</v>
      </c>
      <c r="E4216" t="s">
        <v>23</v>
      </c>
      <c r="F4216">
        <v>0</v>
      </c>
      <c r="G4216">
        <v>4</v>
      </c>
      <c r="H4216" t="s">
        <v>3686</v>
      </c>
      <c r="I4216">
        <v>4487</v>
      </c>
      <c r="J4216">
        <v>2</v>
      </c>
      <c r="K4216">
        <v>38</v>
      </c>
      <c r="L4216" t="s">
        <v>40</v>
      </c>
      <c r="M4216" t="s">
        <v>23</v>
      </c>
      <c r="N4216" t="s">
        <v>23</v>
      </c>
      <c r="O4216" t="s">
        <v>49</v>
      </c>
      <c r="P4216" t="s">
        <v>202</v>
      </c>
      <c r="Q4216" t="s">
        <v>50</v>
      </c>
      <c r="R4216" t="s">
        <v>627</v>
      </c>
      <c r="S4216" t="s">
        <v>9738</v>
      </c>
    </row>
    <row r="4217" spans="1:19">
      <c r="A4217" t="s">
        <v>9739</v>
      </c>
      <c r="B4217" s="1">
        <v>45817</v>
      </c>
      <c r="C4217" t="s">
        <v>33</v>
      </c>
      <c r="D4217">
        <v>23</v>
      </c>
      <c r="E4217" t="s">
        <v>39</v>
      </c>
      <c r="F4217">
        <v>0</v>
      </c>
      <c r="G4217">
        <v>4</v>
      </c>
      <c r="H4217" t="s">
        <v>3751</v>
      </c>
      <c r="I4217">
        <v>5355</v>
      </c>
      <c r="J4217">
        <v>0</v>
      </c>
      <c r="K4217">
        <v>2</v>
      </c>
      <c r="M4217" t="s">
        <v>23</v>
      </c>
      <c r="N4217" t="s">
        <v>39</v>
      </c>
      <c r="P4217" t="s">
        <v>26</v>
      </c>
      <c r="Q4217" t="s">
        <v>27</v>
      </c>
      <c r="R4217" t="s">
        <v>9740</v>
      </c>
      <c r="S4217" t="s">
        <v>9741</v>
      </c>
    </row>
    <row r="4218" spans="1:19">
      <c r="A4218" t="s">
        <v>9742</v>
      </c>
      <c r="B4218" s="1">
        <v>45120</v>
      </c>
      <c r="C4218" t="s">
        <v>33</v>
      </c>
      <c r="D4218">
        <v>42</v>
      </c>
      <c r="E4218" t="s">
        <v>39</v>
      </c>
      <c r="F4218">
        <v>0</v>
      </c>
      <c r="G4218">
        <v>4</v>
      </c>
      <c r="H4218" t="s">
        <v>3686</v>
      </c>
      <c r="I4218">
        <v>2159</v>
      </c>
      <c r="J4218">
        <v>0</v>
      </c>
      <c r="K4218">
        <v>25</v>
      </c>
      <c r="L4218" t="s">
        <v>40</v>
      </c>
      <c r="M4218" t="s">
        <v>23</v>
      </c>
      <c r="N4218" t="s">
        <v>39</v>
      </c>
      <c r="P4218" t="s">
        <v>26</v>
      </c>
      <c r="Q4218" t="s">
        <v>50</v>
      </c>
      <c r="R4218" t="s">
        <v>4088</v>
      </c>
      <c r="S4218" t="s">
        <v>9743</v>
      </c>
    </row>
    <row r="4219" spans="1:19">
      <c r="A4219" t="s">
        <v>9744</v>
      </c>
      <c r="B4219" s="1">
        <v>43773</v>
      </c>
      <c r="C4219" t="s">
        <v>33</v>
      </c>
      <c r="D4219">
        <v>60</v>
      </c>
      <c r="E4219" t="s">
        <v>23</v>
      </c>
      <c r="F4219">
        <v>3</v>
      </c>
      <c r="G4219">
        <v>4</v>
      </c>
      <c r="H4219" t="s">
        <v>3686</v>
      </c>
      <c r="I4219">
        <v>4175</v>
      </c>
      <c r="J4219">
        <v>4</v>
      </c>
      <c r="K4219">
        <v>69</v>
      </c>
      <c r="L4219" t="s">
        <v>316</v>
      </c>
      <c r="M4219" t="s">
        <v>39</v>
      </c>
      <c r="N4219" t="s">
        <v>23</v>
      </c>
      <c r="O4219" t="s">
        <v>56</v>
      </c>
      <c r="P4219" t="s">
        <v>164</v>
      </c>
      <c r="Q4219" t="s">
        <v>50</v>
      </c>
      <c r="R4219" t="s">
        <v>4298</v>
      </c>
      <c r="S4219" t="s">
        <v>9745</v>
      </c>
    </row>
    <row r="4220" spans="1:19">
      <c r="A4220" t="s">
        <v>9746</v>
      </c>
      <c r="B4220" s="1">
        <v>43877</v>
      </c>
      <c r="C4220" t="s">
        <v>22</v>
      </c>
      <c r="D4220">
        <v>59</v>
      </c>
      <c r="E4220" t="s">
        <v>23</v>
      </c>
      <c r="F4220">
        <v>3</v>
      </c>
      <c r="G4220">
        <v>4</v>
      </c>
      <c r="H4220" t="s">
        <v>3686</v>
      </c>
      <c r="I4220">
        <v>6123</v>
      </c>
      <c r="J4220">
        <v>0</v>
      </c>
      <c r="K4220">
        <v>66</v>
      </c>
      <c r="L4220" t="s">
        <v>316</v>
      </c>
      <c r="M4220" t="s">
        <v>23</v>
      </c>
      <c r="N4220" t="s">
        <v>23</v>
      </c>
      <c r="O4220" t="s">
        <v>49</v>
      </c>
      <c r="P4220" t="s">
        <v>202</v>
      </c>
      <c r="Q4220" t="s">
        <v>27</v>
      </c>
      <c r="R4220" t="s">
        <v>3074</v>
      </c>
      <c r="S4220" t="s">
        <v>9747</v>
      </c>
    </row>
    <row r="4221" spans="1:19">
      <c r="A4221" t="s">
        <v>9748</v>
      </c>
      <c r="B4221" s="1">
        <v>45080</v>
      </c>
      <c r="C4221" t="s">
        <v>33</v>
      </c>
      <c r="D4221">
        <v>27</v>
      </c>
      <c r="E4221" t="s">
        <v>39</v>
      </c>
      <c r="F4221">
        <v>0</v>
      </c>
      <c r="G4221">
        <v>4</v>
      </c>
      <c r="H4221" t="s">
        <v>3686</v>
      </c>
      <c r="I4221">
        <v>4020</v>
      </c>
      <c r="J4221">
        <v>0</v>
      </c>
      <c r="K4221">
        <v>26</v>
      </c>
      <c r="M4221" t="s">
        <v>23</v>
      </c>
      <c r="N4221" t="s">
        <v>23</v>
      </c>
      <c r="O4221" t="s">
        <v>56</v>
      </c>
      <c r="P4221" t="s">
        <v>26</v>
      </c>
      <c r="Q4221" t="s">
        <v>50</v>
      </c>
      <c r="R4221" t="s">
        <v>1881</v>
      </c>
      <c r="S4221" t="s">
        <v>9749</v>
      </c>
    </row>
    <row r="4222" spans="1:19">
      <c r="A4222" t="s">
        <v>9750</v>
      </c>
      <c r="B4222" s="1">
        <v>43770</v>
      </c>
      <c r="C4222" t="s">
        <v>33</v>
      </c>
      <c r="D4222">
        <v>64</v>
      </c>
      <c r="E4222" t="s">
        <v>23</v>
      </c>
      <c r="F4222">
        <v>3</v>
      </c>
      <c r="G4222">
        <v>4</v>
      </c>
      <c r="H4222" t="s">
        <v>3686</v>
      </c>
      <c r="I4222">
        <v>4554</v>
      </c>
      <c r="J4222">
        <v>6</v>
      </c>
      <c r="K4222">
        <v>69</v>
      </c>
      <c r="M4222" t="s">
        <v>23</v>
      </c>
      <c r="N4222" t="s">
        <v>39</v>
      </c>
      <c r="P4222" t="s">
        <v>164</v>
      </c>
      <c r="Q4222" t="s">
        <v>27</v>
      </c>
      <c r="R4222" t="s">
        <v>2249</v>
      </c>
      <c r="S4222" t="s">
        <v>9751</v>
      </c>
    </row>
    <row r="4223" spans="1:19">
      <c r="A4223" t="s">
        <v>9752</v>
      </c>
      <c r="B4223" s="1">
        <v>44303</v>
      </c>
      <c r="C4223" t="s">
        <v>33</v>
      </c>
      <c r="D4223">
        <v>22</v>
      </c>
      <c r="E4223" t="s">
        <v>23</v>
      </c>
      <c r="F4223">
        <v>0</v>
      </c>
      <c r="G4223">
        <v>4</v>
      </c>
      <c r="H4223" t="s">
        <v>3686</v>
      </c>
      <c r="I4223">
        <v>4275</v>
      </c>
      <c r="J4223">
        <v>3</v>
      </c>
      <c r="K4223">
        <v>52</v>
      </c>
      <c r="M4223" t="s">
        <v>39</v>
      </c>
      <c r="N4223" t="s">
        <v>23</v>
      </c>
      <c r="O4223" t="s">
        <v>49</v>
      </c>
      <c r="P4223" t="s">
        <v>164</v>
      </c>
      <c r="Q4223" t="s">
        <v>50</v>
      </c>
      <c r="R4223" t="s">
        <v>4559</v>
      </c>
      <c r="S4223" t="s">
        <v>9753</v>
      </c>
    </row>
    <row r="4224" spans="1:19">
      <c r="A4224" t="s">
        <v>9754</v>
      </c>
      <c r="B4224" s="1">
        <v>45583</v>
      </c>
      <c r="C4224" t="s">
        <v>22</v>
      </c>
      <c r="D4224">
        <v>55</v>
      </c>
      <c r="E4224" t="s">
        <v>23</v>
      </c>
      <c r="F4224">
        <v>3</v>
      </c>
      <c r="G4224">
        <v>4</v>
      </c>
      <c r="H4224" t="s">
        <v>3686</v>
      </c>
      <c r="I4224">
        <v>2049</v>
      </c>
      <c r="J4224">
        <v>7</v>
      </c>
      <c r="K4224">
        <v>10</v>
      </c>
      <c r="M4224" t="s">
        <v>23</v>
      </c>
      <c r="N4224" t="s">
        <v>39</v>
      </c>
      <c r="P4224" t="s">
        <v>26</v>
      </c>
      <c r="Q4224" t="s">
        <v>50</v>
      </c>
      <c r="R4224" t="s">
        <v>2056</v>
      </c>
      <c r="S4224" t="s">
        <v>9755</v>
      </c>
    </row>
    <row r="4225" spans="1:19">
      <c r="A4225" t="s">
        <v>9756</v>
      </c>
      <c r="B4225" s="1">
        <v>43719</v>
      </c>
      <c r="C4225" t="s">
        <v>22</v>
      </c>
      <c r="D4225">
        <v>25</v>
      </c>
      <c r="E4225" t="s">
        <v>23</v>
      </c>
      <c r="F4225">
        <v>1</v>
      </c>
      <c r="G4225">
        <v>4</v>
      </c>
      <c r="H4225" t="s">
        <v>3686</v>
      </c>
      <c r="I4225">
        <v>5600</v>
      </c>
      <c r="J4225">
        <v>0</v>
      </c>
      <c r="K4225">
        <v>71</v>
      </c>
      <c r="M4225" t="s">
        <v>23</v>
      </c>
      <c r="N4225" t="s">
        <v>23</v>
      </c>
      <c r="O4225" t="s">
        <v>25</v>
      </c>
      <c r="P4225" t="s">
        <v>164</v>
      </c>
      <c r="Q4225" t="s">
        <v>27</v>
      </c>
      <c r="R4225" t="s">
        <v>4523</v>
      </c>
      <c r="S4225" t="s">
        <v>9757</v>
      </c>
    </row>
    <row r="4226" spans="1:19">
      <c r="A4226" t="s">
        <v>9758</v>
      </c>
      <c r="B4226" s="1">
        <v>45785</v>
      </c>
      <c r="C4226" t="s">
        <v>22</v>
      </c>
      <c r="D4226">
        <v>27</v>
      </c>
      <c r="E4226" t="s">
        <v>39</v>
      </c>
      <c r="F4226">
        <v>0</v>
      </c>
      <c r="G4226">
        <v>4</v>
      </c>
      <c r="H4226" t="s">
        <v>3751</v>
      </c>
      <c r="I4226">
        <v>2011</v>
      </c>
      <c r="J4226">
        <v>0</v>
      </c>
      <c r="K4226">
        <v>3</v>
      </c>
      <c r="L4226" t="s">
        <v>48</v>
      </c>
      <c r="M4226" t="s">
        <v>23</v>
      </c>
      <c r="N4226" t="s">
        <v>39</v>
      </c>
      <c r="P4226" t="s">
        <v>26</v>
      </c>
      <c r="Q4226" t="s">
        <v>50</v>
      </c>
      <c r="R4226" t="s">
        <v>6260</v>
      </c>
      <c r="S4226" t="s">
        <v>9759</v>
      </c>
    </row>
    <row r="4227" spans="1:19">
      <c r="A4227" t="s">
        <v>9760</v>
      </c>
      <c r="B4227" s="1">
        <v>45580</v>
      </c>
      <c r="C4227" t="s">
        <v>22</v>
      </c>
      <c r="D4227">
        <v>22</v>
      </c>
      <c r="E4227" t="s">
        <v>39</v>
      </c>
      <c r="F4227">
        <v>0</v>
      </c>
      <c r="G4227">
        <v>4</v>
      </c>
      <c r="H4227" t="s">
        <v>3686</v>
      </c>
      <c r="I4227">
        <v>3399</v>
      </c>
      <c r="J4227">
        <v>0</v>
      </c>
      <c r="K4227">
        <v>10</v>
      </c>
      <c r="M4227" t="s">
        <v>23</v>
      </c>
      <c r="N4227" t="s">
        <v>23</v>
      </c>
      <c r="O4227" t="s">
        <v>25</v>
      </c>
      <c r="P4227" t="s">
        <v>26</v>
      </c>
      <c r="Q4227" t="s">
        <v>27</v>
      </c>
      <c r="R4227" t="s">
        <v>1372</v>
      </c>
      <c r="S4227" t="s">
        <v>9761</v>
      </c>
    </row>
    <row r="4228" spans="1:19">
      <c r="A4228" t="s">
        <v>9762</v>
      </c>
      <c r="B4228" s="1">
        <v>44005</v>
      </c>
      <c r="C4228" t="s">
        <v>33</v>
      </c>
      <c r="D4228">
        <v>37</v>
      </c>
      <c r="E4228" t="s">
        <v>23</v>
      </c>
      <c r="F4228">
        <v>0</v>
      </c>
      <c r="G4228">
        <v>4</v>
      </c>
      <c r="H4228" t="s">
        <v>3686</v>
      </c>
      <c r="I4228">
        <v>5905</v>
      </c>
      <c r="J4228">
        <v>5</v>
      </c>
      <c r="K4228">
        <v>62</v>
      </c>
      <c r="L4228" t="s">
        <v>142</v>
      </c>
      <c r="M4228" t="s">
        <v>23</v>
      </c>
      <c r="N4228" t="s">
        <v>23</v>
      </c>
      <c r="O4228" t="s">
        <v>25</v>
      </c>
      <c r="P4228" t="s">
        <v>202</v>
      </c>
      <c r="Q4228" t="s">
        <v>27</v>
      </c>
      <c r="R4228" t="s">
        <v>757</v>
      </c>
      <c r="S4228" t="s">
        <v>9763</v>
      </c>
    </row>
    <row r="4229" spans="1:19">
      <c r="A4229" t="s">
        <v>9764</v>
      </c>
      <c r="B4229" s="1">
        <v>45721</v>
      </c>
      <c r="C4229" t="s">
        <v>33</v>
      </c>
      <c r="D4229">
        <v>79</v>
      </c>
      <c r="E4229" t="s">
        <v>23</v>
      </c>
      <c r="F4229">
        <v>0</v>
      </c>
      <c r="G4229">
        <v>4</v>
      </c>
      <c r="H4229" t="s">
        <v>3686</v>
      </c>
      <c r="I4229">
        <v>2064</v>
      </c>
      <c r="J4229">
        <v>1</v>
      </c>
      <c r="K4229">
        <v>5</v>
      </c>
      <c r="L4229" t="s">
        <v>48</v>
      </c>
      <c r="M4229" t="s">
        <v>23</v>
      </c>
      <c r="N4229" t="s">
        <v>23</v>
      </c>
      <c r="O4229" t="s">
        <v>25</v>
      </c>
      <c r="P4229" t="s">
        <v>202</v>
      </c>
      <c r="Q4229" t="s">
        <v>27</v>
      </c>
      <c r="R4229" t="s">
        <v>1457</v>
      </c>
      <c r="S4229" t="s">
        <v>9765</v>
      </c>
    </row>
    <row r="4230" spans="1:19">
      <c r="A4230" t="s">
        <v>9766</v>
      </c>
      <c r="B4230" s="1">
        <v>45185</v>
      </c>
      <c r="C4230" t="s">
        <v>22</v>
      </c>
      <c r="D4230">
        <v>76</v>
      </c>
      <c r="E4230" t="s">
        <v>23</v>
      </c>
      <c r="F4230">
        <v>0</v>
      </c>
      <c r="G4230">
        <v>4</v>
      </c>
      <c r="H4230" t="s">
        <v>3686</v>
      </c>
      <c r="I4230">
        <v>5272</v>
      </c>
      <c r="J4230">
        <v>6</v>
      </c>
      <c r="K4230">
        <v>23</v>
      </c>
      <c r="M4230" t="s">
        <v>23</v>
      </c>
      <c r="N4230" t="s">
        <v>23</v>
      </c>
      <c r="O4230" t="s">
        <v>25</v>
      </c>
      <c r="P4230" t="s">
        <v>202</v>
      </c>
      <c r="Q4230" t="s">
        <v>27</v>
      </c>
      <c r="R4230" t="s">
        <v>3443</v>
      </c>
      <c r="S4230" t="s">
        <v>9767</v>
      </c>
    </row>
    <row r="4231" spans="1:19">
      <c r="A4231" t="s">
        <v>9768</v>
      </c>
      <c r="B4231" s="1">
        <v>44401</v>
      </c>
      <c r="C4231" t="s">
        <v>22</v>
      </c>
      <c r="D4231">
        <v>75</v>
      </c>
      <c r="E4231" t="s">
        <v>23</v>
      </c>
      <c r="F4231">
        <v>0</v>
      </c>
      <c r="G4231">
        <v>4</v>
      </c>
      <c r="H4231" t="s">
        <v>3686</v>
      </c>
      <c r="I4231">
        <v>5987</v>
      </c>
      <c r="J4231">
        <v>5</v>
      </c>
      <c r="K4231">
        <v>49</v>
      </c>
      <c r="L4231" t="s">
        <v>142</v>
      </c>
      <c r="M4231" t="s">
        <v>23</v>
      </c>
      <c r="N4231" t="s">
        <v>23</v>
      </c>
      <c r="O4231" t="s">
        <v>25</v>
      </c>
      <c r="P4231" t="s">
        <v>202</v>
      </c>
      <c r="Q4231" t="s">
        <v>27</v>
      </c>
      <c r="R4231" t="s">
        <v>320</v>
      </c>
      <c r="S4231" t="s">
        <v>9769</v>
      </c>
    </row>
    <row r="4232" spans="1:19">
      <c r="A4232" t="s">
        <v>9770</v>
      </c>
      <c r="B4232" s="1">
        <v>44898</v>
      </c>
      <c r="C4232" t="s">
        <v>33</v>
      </c>
      <c r="D4232">
        <v>74</v>
      </c>
      <c r="E4232" t="s">
        <v>39</v>
      </c>
      <c r="F4232">
        <v>0</v>
      </c>
      <c r="G4232">
        <v>4</v>
      </c>
      <c r="H4232" t="s">
        <v>3686</v>
      </c>
      <c r="I4232">
        <v>3041</v>
      </c>
      <c r="J4232">
        <v>0</v>
      </c>
      <c r="K4232">
        <v>32</v>
      </c>
      <c r="M4232" t="s">
        <v>23</v>
      </c>
      <c r="N4232" t="s">
        <v>23</v>
      </c>
      <c r="O4232" t="s">
        <v>25</v>
      </c>
      <c r="P4232" t="s">
        <v>164</v>
      </c>
      <c r="Q4232" t="s">
        <v>27</v>
      </c>
      <c r="R4232" t="s">
        <v>983</v>
      </c>
      <c r="S4232" t="s">
        <v>9771</v>
      </c>
    </row>
    <row r="4233" spans="1:19">
      <c r="A4233" t="s">
        <v>9772</v>
      </c>
      <c r="B4233" s="1">
        <v>43868</v>
      </c>
      <c r="C4233" t="s">
        <v>22</v>
      </c>
      <c r="D4233">
        <v>57</v>
      </c>
      <c r="E4233" t="s">
        <v>23</v>
      </c>
      <c r="F4233">
        <v>0</v>
      </c>
      <c r="G4233">
        <v>4</v>
      </c>
      <c r="H4233" t="s">
        <v>3686</v>
      </c>
      <c r="I4233">
        <v>5825</v>
      </c>
      <c r="J4233">
        <v>0</v>
      </c>
      <c r="K4233">
        <v>66</v>
      </c>
      <c r="L4233" t="s">
        <v>316</v>
      </c>
      <c r="M4233" t="s">
        <v>23</v>
      </c>
      <c r="N4233" t="s">
        <v>23</v>
      </c>
      <c r="O4233" t="s">
        <v>49</v>
      </c>
      <c r="P4233" t="s">
        <v>164</v>
      </c>
      <c r="Q4233" t="s">
        <v>50</v>
      </c>
      <c r="R4233" t="s">
        <v>5539</v>
      </c>
      <c r="S4233" t="s">
        <v>9773</v>
      </c>
    </row>
    <row r="4234" spans="1:19">
      <c r="A4234" t="s">
        <v>9774</v>
      </c>
      <c r="B4234" s="1">
        <v>45282</v>
      </c>
      <c r="C4234" t="s">
        <v>22</v>
      </c>
      <c r="D4234">
        <v>45</v>
      </c>
      <c r="E4234" t="s">
        <v>39</v>
      </c>
      <c r="F4234">
        <v>0</v>
      </c>
      <c r="G4234">
        <v>4</v>
      </c>
      <c r="H4234" t="s">
        <v>3686</v>
      </c>
      <c r="I4234">
        <v>2764</v>
      </c>
      <c r="J4234">
        <v>0</v>
      </c>
      <c r="K4234">
        <v>20</v>
      </c>
      <c r="L4234" t="s">
        <v>97</v>
      </c>
      <c r="M4234" t="s">
        <v>23</v>
      </c>
      <c r="N4234" t="s">
        <v>23</v>
      </c>
      <c r="O4234" t="s">
        <v>49</v>
      </c>
      <c r="P4234" t="s">
        <v>26</v>
      </c>
      <c r="Q4234" t="s">
        <v>50</v>
      </c>
      <c r="R4234" t="s">
        <v>2613</v>
      </c>
      <c r="S4234" t="s">
        <v>9775</v>
      </c>
    </row>
    <row r="4235" spans="1:19">
      <c r="A4235" t="s">
        <v>9776</v>
      </c>
      <c r="B4235" s="1">
        <v>43811</v>
      </c>
      <c r="C4235" t="s">
        <v>33</v>
      </c>
      <c r="D4235">
        <v>44</v>
      </c>
      <c r="E4235" t="s">
        <v>23</v>
      </c>
      <c r="F4235">
        <v>0</v>
      </c>
      <c r="G4235">
        <v>4</v>
      </c>
      <c r="H4235" t="s">
        <v>3686</v>
      </c>
      <c r="I4235">
        <v>4864</v>
      </c>
      <c r="J4235">
        <v>8</v>
      </c>
      <c r="K4235">
        <v>68</v>
      </c>
      <c r="M4235" t="s">
        <v>39</v>
      </c>
      <c r="N4235" t="s">
        <v>23</v>
      </c>
      <c r="O4235" t="s">
        <v>49</v>
      </c>
      <c r="P4235" t="s">
        <v>164</v>
      </c>
      <c r="Q4235" t="s">
        <v>50</v>
      </c>
      <c r="R4235" t="s">
        <v>3233</v>
      </c>
      <c r="S4235" t="s">
        <v>9777</v>
      </c>
    </row>
    <row r="4236" spans="1:19">
      <c r="A4236" t="s">
        <v>9778</v>
      </c>
      <c r="B4236" s="1">
        <v>44761</v>
      </c>
      <c r="C4236" t="s">
        <v>22</v>
      </c>
      <c r="D4236">
        <v>56</v>
      </c>
      <c r="E4236" t="s">
        <v>23</v>
      </c>
      <c r="F4236">
        <v>0</v>
      </c>
      <c r="G4236">
        <v>4</v>
      </c>
      <c r="H4236" t="s">
        <v>3686</v>
      </c>
      <c r="I4236">
        <v>3078</v>
      </c>
      <c r="J4236">
        <v>3</v>
      </c>
      <c r="K4236">
        <v>37</v>
      </c>
      <c r="M4236" t="s">
        <v>23</v>
      </c>
      <c r="N4236" t="s">
        <v>39</v>
      </c>
      <c r="P4236" t="s">
        <v>26</v>
      </c>
      <c r="Q4236" t="s">
        <v>27</v>
      </c>
      <c r="R4236" t="s">
        <v>1228</v>
      </c>
      <c r="S4236" t="s">
        <v>9779</v>
      </c>
    </row>
    <row r="4237" spans="1:19">
      <c r="A4237" t="s">
        <v>9780</v>
      </c>
      <c r="B4237" s="1">
        <v>44191</v>
      </c>
      <c r="C4237" t="s">
        <v>33</v>
      </c>
      <c r="D4237">
        <v>35</v>
      </c>
      <c r="E4237" t="s">
        <v>23</v>
      </c>
      <c r="F4237">
        <v>0</v>
      </c>
      <c r="G4237">
        <v>4</v>
      </c>
      <c r="H4237" t="s">
        <v>3686</v>
      </c>
      <c r="I4237">
        <v>4196</v>
      </c>
      <c r="J4237">
        <v>1</v>
      </c>
      <c r="K4237">
        <v>56</v>
      </c>
      <c r="L4237" t="s">
        <v>142</v>
      </c>
      <c r="M4237" t="s">
        <v>23</v>
      </c>
      <c r="N4237" t="s">
        <v>23</v>
      </c>
      <c r="O4237" t="s">
        <v>25</v>
      </c>
      <c r="P4237" t="s">
        <v>202</v>
      </c>
      <c r="Q4237" t="s">
        <v>50</v>
      </c>
      <c r="R4237" t="s">
        <v>5803</v>
      </c>
      <c r="S4237" t="s">
        <v>9781</v>
      </c>
    </row>
    <row r="4238" spans="1:19">
      <c r="A4238" t="s">
        <v>9782</v>
      </c>
      <c r="B4238" s="1">
        <v>43685</v>
      </c>
      <c r="C4238" t="s">
        <v>22</v>
      </c>
      <c r="D4238">
        <v>45</v>
      </c>
      <c r="E4238" t="s">
        <v>39</v>
      </c>
      <c r="F4238">
        <v>0</v>
      </c>
      <c r="G4238">
        <v>4</v>
      </c>
      <c r="H4238" t="s">
        <v>3686</v>
      </c>
      <c r="I4238">
        <v>4266</v>
      </c>
      <c r="J4238">
        <v>0</v>
      </c>
      <c r="K4238">
        <v>72</v>
      </c>
      <c r="M4238" t="s">
        <v>39</v>
      </c>
      <c r="N4238" t="s">
        <v>23</v>
      </c>
      <c r="O4238" t="s">
        <v>56</v>
      </c>
      <c r="P4238" t="s">
        <v>164</v>
      </c>
      <c r="Q4238" t="s">
        <v>27</v>
      </c>
      <c r="R4238" t="s">
        <v>9783</v>
      </c>
      <c r="S4238" t="s">
        <v>9784</v>
      </c>
    </row>
    <row r="4239" spans="1:19">
      <c r="A4239" t="s">
        <v>9785</v>
      </c>
      <c r="B4239" s="1">
        <v>44948</v>
      </c>
      <c r="C4239" t="s">
        <v>33</v>
      </c>
      <c r="D4239">
        <v>58</v>
      </c>
      <c r="E4239" t="s">
        <v>23</v>
      </c>
      <c r="F4239">
        <v>0</v>
      </c>
      <c r="G4239">
        <v>4</v>
      </c>
      <c r="H4239" t="s">
        <v>3686</v>
      </c>
      <c r="I4239">
        <v>3491</v>
      </c>
      <c r="J4239">
        <v>9</v>
      </c>
      <c r="K4239">
        <v>31</v>
      </c>
      <c r="L4239" t="s">
        <v>40</v>
      </c>
      <c r="M4239" t="s">
        <v>23</v>
      </c>
      <c r="N4239" t="s">
        <v>23</v>
      </c>
      <c r="O4239" t="s">
        <v>49</v>
      </c>
      <c r="P4239" t="s">
        <v>164</v>
      </c>
      <c r="Q4239" t="s">
        <v>27</v>
      </c>
      <c r="R4239" t="s">
        <v>2177</v>
      </c>
      <c r="S4239" t="s">
        <v>9786</v>
      </c>
    </row>
    <row r="4240" spans="1:19">
      <c r="A4240" t="s">
        <v>9787</v>
      </c>
      <c r="B4240" s="1">
        <v>45514</v>
      </c>
      <c r="C4240" t="s">
        <v>22</v>
      </c>
      <c r="D4240">
        <v>44</v>
      </c>
      <c r="E4240" t="s">
        <v>23</v>
      </c>
      <c r="F4240">
        <v>3</v>
      </c>
      <c r="G4240">
        <v>4</v>
      </c>
      <c r="H4240" t="s">
        <v>3686</v>
      </c>
      <c r="I4240">
        <v>5104</v>
      </c>
      <c r="J4240">
        <v>7</v>
      </c>
      <c r="K4240">
        <v>12</v>
      </c>
      <c r="L4240" t="s">
        <v>97</v>
      </c>
      <c r="M4240" t="s">
        <v>23</v>
      </c>
      <c r="N4240" t="s">
        <v>39</v>
      </c>
      <c r="P4240" t="s">
        <v>164</v>
      </c>
      <c r="Q4240" t="s">
        <v>50</v>
      </c>
      <c r="R4240" t="s">
        <v>1325</v>
      </c>
      <c r="S4240" t="s">
        <v>9788</v>
      </c>
    </row>
    <row r="4241" spans="1:19">
      <c r="A4241" t="s">
        <v>9789</v>
      </c>
      <c r="B4241" s="1">
        <v>45802</v>
      </c>
      <c r="C4241" t="s">
        <v>22</v>
      </c>
      <c r="D4241">
        <v>36</v>
      </c>
      <c r="E4241" t="s">
        <v>39</v>
      </c>
      <c r="F4241">
        <v>0</v>
      </c>
      <c r="G4241">
        <v>4</v>
      </c>
      <c r="H4241" t="s">
        <v>3751</v>
      </c>
      <c r="I4241">
        <v>5528</v>
      </c>
      <c r="J4241">
        <v>0</v>
      </c>
      <c r="K4241">
        <v>3</v>
      </c>
      <c r="L4241" t="s">
        <v>48</v>
      </c>
      <c r="M4241" t="s">
        <v>23</v>
      </c>
      <c r="N4241" t="s">
        <v>23</v>
      </c>
      <c r="O4241" t="s">
        <v>56</v>
      </c>
      <c r="P4241" t="s">
        <v>26</v>
      </c>
      <c r="Q4241" t="s">
        <v>27</v>
      </c>
      <c r="R4241" t="s">
        <v>9790</v>
      </c>
      <c r="S4241" t="s">
        <v>9791</v>
      </c>
    </row>
    <row r="4242" spans="1:19">
      <c r="A4242" t="s">
        <v>9792</v>
      </c>
      <c r="B4242" s="1">
        <v>44949</v>
      </c>
      <c r="C4242" t="s">
        <v>33</v>
      </c>
      <c r="D4242">
        <v>55</v>
      </c>
      <c r="E4242" t="s">
        <v>23</v>
      </c>
      <c r="F4242">
        <v>0</v>
      </c>
      <c r="G4242">
        <v>4</v>
      </c>
      <c r="H4242" t="s">
        <v>3686</v>
      </c>
      <c r="I4242">
        <v>5191</v>
      </c>
      <c r="J4242">
        <v>9</v>
      </c>
      <c r="K4242">
        <v>31</v>
      </c>
      <c r="M4242" t="s">
        <v>23</v>
      </c>
      <c r="N4242" t="s">
        <v>23</v>
      </c>
      <c r="O4242" t="s">
        <v>56</v>
      </c>
      <c r="P4242" t="s">
        <v>202</v>
      </c>
      <c r="Q4242" t="s">
        <v>27</v>
      </c>
      <c r="R4242" t="s">
        <v>9793</v>
      </c>
      <c r="S4242" t="s">
        <v>9794</v>
      </c>
    </row>
    <row r="4243" spans="1:19">
      <c r="A4243" t="s">
        <v>9795</v>
      </c>
      <c r="B4243" s="1">
        <v>45611</v>
      </c>
      <c r="C4243" t="s">
        <v>33</v>
      </c>
      <c r="D4243">
        <v>45</v>
      </c>
      <c r="E4243" t="s">
        <v>23</v>
      </c>
      <c r="F4243">
        <v>2</v>
      </c>
      <c r="G4243">
        <v>4</v>
      </c>
      <c r="H4243" t="s">
        <v>3686</v>
      </c>
      <c r="I4243">
        <v>2427</v>
      </c>
      <c r="J4243">
        <v>6</v>
      </c>
      <c r="K4243">
        <v>9</v>
      </c>
      <c r="L4243" t="s">
        <v>48</v>
      </c>
      <c r="M4243" t="s">
        <v>23</v>
      </c>
      <c r="N4243" t="s">
        <v>39</v>
      </c>
      <c r="P4243" t="s">
        <v>164</v>
      </c>
      <c r="Q4243" t="s">
        <v>50</v>
      </c>
      <c r="R4243" t="s">
        <v>2664</v>
      </c>
      <c r="S4243" t="s">
        <v>9796</v>
      </c>
    </row>
    <row r="4244" spans="1:19">
      <c r="A4244" t="s">
        <v>9797</v>
      </c>
      <c r="B4244" s="1">
        <v>43710</v>
      </c>
      <c r="C4244" t="s">
        <v>33</v>
      </c>
      <c r="D4244">
        <v>56</v>
      </c>
      <c r="E4244" t="s">
        <v>23</v>
      </c>
      <c r="F4244">
        <v>0</v>
      </c>
      <c r="G4244">
        <v>4</v>
      </c>
      <c r="H4244" t="s">
        <v>3686</v>
      </c>
      <c r="I4244">
        <v>4264</v>
      </c>
      <c r="J4244">
        <v>9</v>
      </c>
      <c r="K4244">
        <v>71</v>
      </c>
      <c r="M4244" t="s">
        <v>23</v>
      </c>
      <c r="N4244" t="s">
        <v>23</v>
      </c>
      <c r="O4244" t="s">
        <v>49</v>
      </c>
      <c r="P4244" t="s">
        <v>164</v>
      </c>
      <c r="Q4244" t="s">
        <v>50</v>
      </c>
      <c r="R4244" t="s">
        <v>1716</v>
      </c>
      <c r="S4244" t="s">
        <v>9798</v>
      </c>
    </row>
    <row r="4245" spans="1:19">
      <c r="A4245" t="s">
        <v>9799</v>
      </c>
      <c r="B4245" s="1">
        <v>43692</v>
      </c>
      <c r="C4245" t="s">
        <v>33</v>
      </c>
      <c r="D4245">
        <v>39</v>
      </c>
      <c r="E4245" t="s">
        <v>23</v>
      </c>
      <c r="F4245">
        <v>3</v>
      </c>
      <c r="G4245">
        <v>4</v>
      </c>
      <c r="H4245" t="s">
        <v>3686</v>
      </c>
      <c r="I4245">
        <v>6087</v>
      </c>
      <c r="J4245">
        <v>7</v>
      </c>
      <c r="K4245">
        <v>72</v>
      </c>
      <c r="M4245" t="s">
        <v>23</v>
      </c>
      <c r="N4245" t="s">
        <v>23</v>
      </c>
      <c r="O4245" t="s">
        <v>49</v>
      </c>
      <c r="P4245" t="s">
        <v>164</v>
      </c>
      <c r="Q4245" t="s">
        <v>27</v>
      </c>
      <c r="R4245" t="s">
        <v>832</v>
      </c>
      <c r="S4245" t="s">
        <v>9800</v>
      </c>
    </row>
    <row r="4246" spans="1:19">
      <c r="A4246" t="s">
        <v>9801</v>
      </c>
      <c r="B4246" s="1">
        <v>45292</v>
      </c>
      <c r="C4246" t="s">
        <v>22</v>
      </c>
      <c r="D4246">
        <v>29</v>
      </c>
      <c r="E4246" t="s">
        <v>39</v>
      </c>
      <c r="F4246">
        <v>0</v>
      </c>
      <c r="G4246">
        <v>4</v>
      </c>
      <c r="H4246" t="s">
        <v>3686</v>
      </c>
      <c r="I4246">
        <v>5157</v>
      </c>
      <c r="J4246">
        <v>0</v>
      </c>
      <c r="K4246">
        <v>19</v>
      </c>
      <c r="M4246" t="s">
        <v>23</v>
      </c>
      <c r="N4246" t="s">
        <v>23</v>
      </c>
      <c r="O4246" t="s">
        <v>25</v>
      </c>
      <c r="P4246" t="s">
        <v>26</v>
      </c>
      <c r="Q4246" t="s">
        <v>27</v>
      </c>
      <c r="R4246" t="s">
        <v>2106</v>
      </c>
      <c r="S4246" t="s">
        <v>9802</v>
      </c>
    </row>
    <row r="4247" spans="1:19">
      <c r="A4247" t="s">
        <v>9803</v>
      </c>
      <c r="B4247" s="1">
        <v>44768</v>
      </c>
      <c r="C4247" t="s">
        <v>22</v>
      </c>
      <c r="D4247">
        <v>31</v>
      </c>
      <c r="E4247" t="s">
        <v>23</v>
      </c>
      <c r="F4247">
        <v>1</v>
      </c>
      <c r="G4247">
        <v>4</v>
      </c>
      <c r="H4247" t="s">
        <v>3686</v>
      </c>
      <c r="I4247">
        <v>5137</v>
      </c>
      <c r="J4247">
        <v>1</v>
      </c>
      <c r="K4247">
        <v>37</v>
      </c>
      <c r="M4247" t="s">
        <v>23</v>
      </c>
      <c r="N4247" t="s">
        <v>39</v>
      </c>
      <c r="P4247" t="s">
        <v>202</v>
      </c>
      <c r="Q4247" t="s">
        <v>50</v>
      </c>
      <c r="R4247" t="s">
        <v>1080</v>
      </c>
      <c r="S4247" t="s">
        <v>9804</v>
      </c>
    </row>
    <row r="4248" spans="1:19">
      <c r="A4248" t="s">
        <v>9805</v>
      </c>
      <c r="B4248" s="1">
        <v>45622</v>
      </c>
      <c r="C4248" t="s">
        <v>33</v>
      </c>
      <c r="D4248">
        <v>45</v>
      </c>
      <c r="E4248" t="s">
        <v>39</v>
      </c>
      <c r="F4248">
        <v>0</v>
      </c>
      <c r="G4248">
        <v>4</v>
      </c>
      <c r="H4248" t="s">
        <v>3686</v>
      </c>
      <c r="I4248">
        <v>2973</v>
      </c>
      <c r="J4248">
        <v>0</v>
      </c>
      <c r="K4248">
        <v>9</v>
      </c>
      <c r="L4248" t="s">
        <v>48</v>
      </c>
      <c r="M4248" t="s">
        <v>39</v>
      </c>
      <c r="N4248" t="s">
        <v>23</v>
      </c>
      <c r="O4248" t="s">
        <v>49</v>
      </c>
      <c r="P4248" t="s">
        <v>26</v>
      </c>
      <c r="Q4248" t="s">
        <v>27</v>
      </c>
      <c r="R4248" t="s">
        <v>9806</v>
      </c>
      <c r="S4248" t="s">
        <v>9807</v>
      </c>
    </row>
    <row r="4249" spans="1:19">
      <c r="A4249" t="s">
        <v>9808</v>
      </c>
      <c r="B4249" s="1">
        <v>44281</v>
      </c>
      <c r="C4249" t="s">
        <v>22</v>
      </c>
      <c r="D4249">
        <v>20</v>
      </c>
      <c r="E4249" t="s">
        <v>39</v>
      </c>
      <c r="F4249">
        <v>2</v>
      </c>
      <c r="G4249">
        <v>4</v>
      </c>
      <c r="H4249" t="s">
        <v>3686</v>
      </c>
      <c r="I4249">
        <v>6281</v>
      </c>
      <c r="J4249">
        <v>0</v>
      </c>
      <c r="K4249">
        <v>53</v>
      </c>
      <c r="L4249" t="s">
        <v>142</v>
      </c>
      <c r="M4249" t="s">
        <v>23</v>
      </c>
      <c r="N4249" t="s">
        <v>23</v>
      </c>
      <c r="O4249" t="s">
        <v>56</v>
      </c>
      <c r="P4249" t="s">
        <v>202</v>
      </c>
      <c r="Q4249" t="s">
        <v>50</v>
      </c>
      <c r="R4249" t="s">
        <v>9809</v>
      </c>
      <c r="S4249" t="s">
        <v>9810</v>
      </c>
    </row>
    <row r="4250" spans="1:19">
      <c r="A4250" t="s">
        <v>9811</v>
      </c>
      <c r="B4250" s="1">
        <v>45645</v>
      </c>
      <c r="C4250" t="s">
        <v>22</v>
      </c>
      <c r="D4250">
        <v>29</v>
      </c>
      <c r="E4250" t="s">
        <v>23</v>
      </c>
      <c r="F4250">
        <v>0</v>
      </c>
      <c r="G4250">
        <v>4</v>
      </c>
      <c r="H4250" t="s">
        <v>3686</v>
      </c>
      <c r="I4250">
        <v>4964</v>
      </c>
      <c r="J4250">
        <v>9</v>
      </c>
      <c r="K4250">
        <v>8</v>
      </c>
      <c r="M4250" t="s">
        <v>23</v>
      </c>
      <c r="N4250" t="s">
        <v>39</v>
      </c>
      <c r="P4250" t="s">
        <v>26</v>
      </c>
      <c r="Q4250" t="s">
        <v>50</v>
      </c>
      <c r="R4250" t="s">
        <v>1415</v>
      </c>
      <c r="S4250" t="s">
        <v>9812</v>
      </c>
    </row>
    <row r="4251" spans="1:19">
      <c r="A4251" t="s">
        <v>9813</v>
      </c>
      <c r="B4251" s="1">
        <v>43842</v>
      </c>
      <c r="C4251" t="s">
        <v>33</v>
      </c>
      <c r="D4251">
        <v>50</v>
      </c>
      <c r="E4251" t="s">
        <v>23</v>
      </c>
      <c r="F4251">
        <v>0</v>
      </c>
      <c r="G4251">
        <v>4</v>
      </c>
      <c r="H4251" t="s">
        <v>3686</v>
      </c>
      <c r="I4251">
        <v>4017</v>
      </c>
      <c r="J4251">
        <v>6</v>
      </c>
      <c r="K4251">
        <v>67</v>
      </c>
      <c r="M4251" t="s">
        <v>23</v>
      </c>
      <c r="N4251" t="s">
        <v>23</v>
      </c>
      <c r="O4251" t="s">
        <v>25</v>
      </c>
      <c r="P4251" t="s">
        <v>202</v>
      </c>
      <c r="Q4251" t="s">
        <v>50</v>
      </c>
      <c r="R4251" t="s">
        <v>4188</v>
      </c>
      <c r="S4251" t="s">
        <v>9814</v>
      </c>
    </row>
    <row r="4252" spans="1:19">
      <c r="A4252" t="s">
        <v>9815</v>
      </c>
      <c r="B4252" s="1">
        <v>45390</v>
      </c>
      <c r="C4252" t="s">
        <v>22</v>
      </c>
      <c r="D4252">
        <v>58</v>
      </c>
      <c r="E4252" t="s">
        <v>39</v>
      </c>
      <c r="F4252">
        <v>0</v>
      </c>
      <c r="G4252">
        <v>4</v>
      </c>
      <c r="H4252" t="s">
        <v>3686</v>
      </c>
      <c r="I4252">
        <v>5183</v>
      </c>
      <c r="J4252">
        <v>0</v>
      </c>
      <c r="K4252">
        <v>16</v>
      </c>
      <c r="M4252" t="s">
        <v>23</v>
      </c>
      <c r="N4252" t="s">
        <v>23</v>
      </c>
      <c r="O4252" t="s">
        <v>25</v>
      </c>
      <c r="P4252" t="s">
        <v>26</v>
      </c>
      <c r="Q4252" t="s">
        <v>50</v>
      </c>
      <c r="R4252" t="s">
        <v>2177</v>
      </c>
      <c r="S4252" t="s">
        <v>9816</v>
      </c>
    </row>
    <row r="4253" spans="1:19">
      <c r="A4253" t="s">
        <v>9817</v>
      </c>
      <c r="B4253" s="1">
        <v>45820</v>
      </c>
      <c r="C4253" t="s">
        <v>33</v>
      </c>
      <c r="D4253">
        <v>45</v>
      </c>
      <c r="E4253" t="s">
        <v>39</v>
      </c>
      <c r="F4253">
        <v>0</v>
      </c>
      <c r="G4253">
        <v>4</v>
      </c>
      <c r="H4253" t="s">
        <v>3751</v>
      </c>
      <c r="I4253">
        <v>5965</v>
      </c>
      <c r="J4253">
        <v>0</v>
      </c>
      <c r="K4253">
        <v>2</v>
      </c>
      <c r="L4253" t="s">
        <v>48</v>
      </c>
      <c r="M4253" t="s">
        <v>23</v>
      </c>
      <c r="N4253" t="s">
        <v>23</v>
      </c>
      <c r="O4253" t="s">
        <v>25</v>
      </c>
      <c r="P4253" t="s">
        <v>26</v>
      </c>
      <c r="Q4253" t="s">
        <v>27</v>
      </c>
      <c r="R4253" t="s">
        <v>1268</v>
      </c>
      <c r="S4253" t="s">
        <v>9818</v>
      </c>
    </row>
    <row r="4254" spans="1:19">
      <c r="A4254" t="s">
        <v>9819</v>
      </c>
      <c r="B4254" s="1">
        <v>45272</v>
      </c>
      <c r="C4254" t="s">
        <v>22</v>
      </c>
      <c r="D4254">
        <v>55</v>
      </c>
      <c r="E4254" t="s">
        <v>23</v>
      </c>
      <c r="F4254">
        <v>1</v>
      </c>
      <c r="G4254">
        <v>4</v>
      </c>
      <c r="H4254" t="s">
        <v>3686</v>
      </c>
      <c r="I4254">
        <v>4328</v>
      </c>
      <c r="J4254">
        <v>4</v>
      </c>
      <c r="K4254">
        <v>20</v>
      </c>
      <c r="M4254" t="s">
        <v>23</v>
      </c>
      <c r="N4254" t="s">
        <v>39</v>
      </c>
      <c r="P4254" t="s">
        <v>164</v>
      </c>
      <c r="Q4254" t="s">
        <v>50</v>
      </c>
      <c r="R4254" t="s">
        <v>2056</v>
      </c>
      <c r="S4254" t="s">
        <v>9820</v>
      </c>
    </row>
    <row r="4255" spans="1:19">
      <c r="A4255" t="s">
        <v>9821</v>
      </c>
      <c r="B4255" s="1">
        <v>44582</v>
      </c>
      <c r="C4255" t="s">
        <v>33</v>
      </c>
      <c r="D4255">
        <v>42</v>
      </c>
      <c r="E4255" t="s">
        <v>23</v>
      </c>
      <c r="F4255">
        <v>0</v>
      </c>
      <c r="G4255">
        <v>4</v>
      </c>
      <c r="H4255" t="s">
        <v>3686</v>
      </c>
      <c r="I4255">
        <v>3972</v>
      </c>
      <c r="J4255">
        <v>1</v>
      </c>
      <c r="K4255">
        <v>43</v>
      </c>
      <c r="M4255" t="s">
        <v>23</v>
      </c>
      <c r="N4255" t="s">
        <v>23</v>
      </c>
      <c r="O4255" t="s">
        <v>49</v>
      </c>
      <c r="P4255" t="s">
        <v>164</v>
      </c>
      <c r="Q4255" t="s">
        <v>27</v>
      </c>
      <c r="R4255" t="s">
        <v>5150</v>
      </c>
      <c r="S4255" t="s">
        <v>9822</v>
      </c>
    </row>
    <row r="4256" spans="1:19">
      <c r="A4256" t="s">
        <v>9823</v>
      </c>
      <c r="B4256" s="1">
        <v>43739</v>
      </c>
      <c r="C4256" t="s">
        <v>22</v>
      </c>
      <c r="D4256">
        <v>23</v>
      </c>
      <c r="E4256" t="s">
        <v>23</v>
      </c>
      <c r="F4256">
        <v>0</v>
      </c>
      <c r="G4256">
        <v>4</v>
      </c>
      <c r="H4256" t="s">
        <v>3686</v>
      </c>
      <c r="I4256">
        <v>4280</v>
      </c>
      <c r="J4256">
        <v>10</v>
      </c>
      <c r="K4256">
        <v>70</v>
      </c>
      <c r="L4256" t="s">
        <v>316</v>
      </c>
      <c r="M4256" t="s">
        <v>23</v>
      </c>
      <c r="N4256" t="s">
        <v>23</v>
      </c>
      <c r="O4256" t="s">
        <v>25</v>
      </c>
      <c r="P4256" t="s">
        <v>164</v>
      </c>
      <c r="Q4256" t="s">
        <v>50</v>
      </c>
      <c r="R4256" t="s">
        <v>6444</v>
      </c>
      <c r="S4256" t="s">
        <v>9824</v>
      </c>
    </row>
    <row r="4257" spans="1:19">
      <c r="A4257" t="s">
        <v>9825</v>
      </c>
      <c r="B4257" s="1">
        <v>45557</v>
      </c>
      <c r="C4257" t="s">
        <v>33</v>
      </c>
      <c r="D4257">
        <v>19</v>
      </c>
      <c r="E4257" t="s">
        <v>39</v>
      </c>
      <c r="F4257">
        <v>0</v>
      </c>
      <c r="G4257">
        <v>4</v>
      </c>
      <c r="H4257" t="s">
        <v>3686</v>
      </c>
      <c r="I4257">
        <v>4171</v>
      </c>
      <c r="J4257">
        <v>0</v>
      </c>
      <c r="K4257">
        <v>11</v>
      </c>
      <c r="L4257" t="s">
        <v>97</v>
      </c>
      <c r="M4257" t="s">
        <v>23</v>
      </c>
      <c r="N4257" t="s">
        <v>23</v>
      </c>
      <c r="O4257" t="s">
        <v>49</v>
      </c>
      <c r="P4257" t="s">
        <v>26</v>
      </c>
      <c r="Q4257" t="s">
        <v>27</v>
      </c>
      <c r="R4257" t="s">
        <v>6142</v>
      </c>
      <c r="S4257" t="s">
        <v>9826</v>
      </c>
    </row>
    <row r="4258" spans="1:19">
      <c r="A4258" t="s">
        <v>9827</v>
      </c>
      <c r="B4258" s="1">
        <v>44087</v>
      </c>
      <c r="C4258" t="s">
        <v>22</v>
      </c>
      <c r="D4258">
        <v>63</v>
      </c>
      <c r="E4258" t="s">
        <v>23</v>
      </c>
      <c r="F4258">
        <v>2</v>
      </c>
      <c r="G4258">
        <v>4</v>
      </c>
      <c r="H4258" t="s">
        <v>3686</v>
      </c>
      <c r="I4258">
        <v>5918</v>
      </c>
      <c r="J4258">
        <v>1</v>
      </c>
      <c r="K4258">
        <v>59</v>
      </c>
      <c r="M4258" t="s">
        <v>23</v>
      </c>
      <c r="N4258" t="s">
        <v>23</v>
      </c>
      <c r="O4258" t="s">
        <v>49</v>
      </c>
      <c r="P4258" t="s">
        <v>202</v>
      </c>
      <c r="Q4258" t="s">
        <v>50</v>
      </c>
      <c r="R4258" t="s">
        <v>9828</v>
      </c>
      <c r="S4258" t="s">
        <v>9829</v>
      </c>
    </row>
    <row r="4259" spans="1:19">
      <c r="A4259" t="s">
        <v>9830</v>
      </c>
      <c r="B4259" s="1">
        <v>44492</v>
      </c>
      <c r="C4259" t="s">
        <v>33</v>
      </c>
      <c r="D4259">
        <v>20</v>
      </c>
      <c r="E4259" t="s">
        <v>39</v>
      </c>
      <c r="F4259">
        <v>0</v>
      </c>
      <c r="G4259">
        <v>4</v>
      </c>
      <c r="H4259" t="s">
        <v>3686</v>
      </c>
      <c r="I4259">
        <v>4190</v>
      </c>
      <c r="J4259">
        <v>0</v>
      </c>
      <c r="K4259">
        <v>46</v>
      </c>
      <c r="L4259" t="s">
        <v>142</v>
      </c>
      <c r="M4259" t="s">
        <v>23</v>
      </c>
      <c r="N4259" t="s">
        <v>23</v>
      </c>
      <c r="O4259" t="s">
        <v>25</v>
      </c>
      <c r="P4259" t="s">
        <v>164</v>
      </c>
      <c r="Q4259" t="s">
        <v>27</v>
      </c>
      <c r="R4259" t="s">
        <v>196</v>
      </c>
      <c r="S4259" t="s">
        <v>9831</v>
      </c>
    </row>
    <row r="4260" spans="1:19">
      <c r="A4260" t="s">
        <v>9832</v>
      </c>
      <c r="B4260" s="1">
        <v>45188</v>
      </c>
      <c r="C4260" t="s">
        <v>22</v>
      </c>
      <c r="D4260">
        <v>36</v>
      </c>
      <c r="E4260" t="s">
        <v>39</v>
      </c>
      <c r="F4260">
        <v>3</v>
      </c>
      <c r="G4260">
        <v>4</v>
      </c>
      <c r="H4260" t="s">
        <v>3686</v>
      </c>
      <c r="I4260">
        <v>2327</v>
      </c>
      <c r="J4260">
        <v>0</v>
      </c>
      <c r="K4260">
        <v>23</v>
      </c>
      <c r="M4260" t="s">
        <v>39</v>
      </c>
      <c r="N4260" t="s">
        <v>23</v>
      </c>
      <c r="O4260" t="s">
        <v>49</v>
      </c>
      <c r="P4260" t="s">
        <v>164</v>
      </c>
      <c r="Q4260" t="s">
        <v>50</v>
      </c>
      <c r="R4260" t="s">
        <v>2341</v>
      </c>
      <c r="S4260" t="s">
        <v>9833</v>
      </c>
    </row>
    <row r="4261" spans="1:19">
      <c r="A4261" t="s">
        <v>9834</v>
      </c>
      <c r="B4261" s="1">
        <v>44300</v>
      </c>
      <c r="C4261" t="s">
        <v>22</v>
      </c>
      <c r="D4261">
        <v>31</v>
      </c>
      <c r="E4261" t="s">
        <v>39</v>
      </c>
      <c r="F4261">
        <v>0</v>
      </c>
      <c r="G4261">
        <v>4</v>
      </c>
      <c r="H4261" t="s">
        <v>3686</v>
      </c>
      <c r="I4261">
        <v>5157</v>
      </c>
      <c r="J4261">
        <v>0</v>
      </c>
      <c r="K4261">
        <v>52</v>
      </c>
      <c r="M4261" t="s">
        <v>23</v>
      </c>
      <c r="N4261" t="s">
        <v>39</v>
      </c>
      <c r="P4261" t="s">
        <v>164</v>
      </c>
      <c r="Q4261" t="s">
        <v>50</v>
      </c>
      <c r="R4261" t="s">
        <v>1097</v>
      </c>
      <c r="S4261" t="s">
        <v>9835</v>
      </c>
    </row>
    <row r="4262" spans="1:19">
      <c r="A4262" t="s">
        <v>9836</v>
      </c>
      <c r="B4262" s="1">
        <v>45110</v>
      </c>
      <c r="C4262" t="s">
        <v>33</v>
      </c>
      <c r="D4262">
        <v>65</v>
      </c>
      <c r="E4262" t="s">
        <v>23</v>
      </c>
      <c r="F4262">
        <v>0</v>
      </c>
      <c r="G4262">
        <v>4</v>
      </c>
      <c r="H4262" t="s">
        <v>3686</v>
      </c>
      <c r="I4262">
        <v>3154</v>
      </c>
      <c r="J4262">
        <v>9</v>
      </c>
      <c r="K4262">
        <v>25</v>
      </c>
      <c r="M4262" t="s">
        <v>23</v>
      </c>
      <c r="N4262" t="s">
        <v>23</v>
      </c>
      <c r="O4262" t="s">
        <v>49</v>
      </c>
      <c r="P4262" t="s">
        <v>202</v>
      </c>
      <c r="Q4262" t="s">
        <v>50</v>
      </c>
      <c r="R4262" t="s">
        <v>2218</v>
      </c>
      <c r="S4262" t="s">
        <v>9837</v>
      </c>
    </row>
    <row r="4263" spans="1:19">
      <c r="A4263" t="s">
        <v>9838</v>
      </c>
      <c r="B4263" s="1">
        <v>45864</v>
      </c>
      <c r="C4263" t="s">
        <v>33</v>
      </c>
      <c r="D4263">
        <v>73</v>
      </c>
      <c r="E4263" t="s">
        <v>39</v>
      </c>
      <c r="F4263">
        <v>0</v>
      </c>
      <c r="G4263">
        <v>4</v>
      </c>
      <c r="H4263" t="s">
        <v>3751</v>
      </c>
      <c r="I4263">
        <v>2576</v>
      </c>
      <c r="J4263">
        <v>0</v>
      </c>
      <c r="K4263">
        <v>1</v>
      </c>
      <c r="L4263" t="s">
        <v>48</v>
      </c>
      <c r="M4263" t="s">
        <v>23</v>
      </c>
      <c r="N4263" t="s">
        <v>23</v>
      </c>
      <c r="O4263" t="s">
        <v>25</v>
      </c>
      <c r="P4263" t="s">
        <v>164</v>
      </c>
      <c r="Q4263" t="s">
        <v>50</v>
      </c>
      <c r="R4263" t="s">
        <v>2651</v>
      </c>
      <c r="S4263" t="s">
        <v>9839</v>
      </c>
    </row>
    <row r="4264" spans="1:19">
      <c r="A4264" t="s">
        <v>9840</v>
      </c>
      <c r="B4264" s="1">
        <v>44002</v>
      </c>
      <c r="C4264" t="s">
        <v>22</v>
      </c>
      <c r="D4264">
        <v>68</v>
      </c>
      <c r="E4264" t="s">
        <v>23</v>
      </c>
      <c r="F4264">
        <v>0</v>
      </c>
      <c r="G4264">
        <v>4</v>
      </c>
      <c r="H4264" t="s">
        <v>3686</v>
      </c>
      <c r="I4264">
        <v>4415</v>
      </c>
      <c r="J4264">
        <v>4</v>
      </c>
      <c r="K4264">
        <v>62</v>
      </c>
      <c r="M4264" t="s">
        <v>23</v>
      </c>
      <c r="N4264" t="s">
        <v>23</v>
      </c>
      <c r="O4264" t="s">
        <v>25</v>
      </c>
      <c r="P4264" t="s">
        <v>26</v>
      </c>
      <c r="Q4264" t="s">
        <v>27</v>
      </c>
      <c r="R4264" t="s">
        <v>2496</v>
      </c>
      <c r="S4264" t="s">
        <v>9841</v>
      </c>
    </row>
    <row r="4265" spans="1:19">
      <c r="A4265" t="s">
        <v>9842</v>
      </c>
      <c r="B4265" s="1">
        <v>44642</v>
      </c>
      <c r="C4265" t="s">
        <v>33</v>
      </c>
      <c r="D4265">
        <v>39</v>
      </c>
      <c r="E4265" t="s">
        <v>39</v>
      </c>
      <c r="F4265">
        <v>0</v>
      </c>
      <c r="G4265">
        <v>4</v>
      </c>
      <c r="H4265" t="s">
        <v>3686</v>
      </c>
      <c r="I4265">
        <v>3972</v>
      </c>
      <c r="J4265">
        <v>0</v>
      </c>
      <c r="K4265">
        <v>41</v>
      </c>
      <c r="M4265" t="s">
        <v>23</v>
      </c>
      <c r="N4265" t="s">
        <v>39</v>
      </c>
      <c r="P4265" t="s">
        <v>202</v>
      </c>
      <c r="Q4265" t="s">
        <v>50</v>
      </c>
      <c r="R4265" t="s">
        <v>1415</v>
      </c>
      <c r="S4265" t="s">
        <v>9843</v>
      </c>
    </row>
    <row r="4266" spans="1:19">
      <c r="A4266" t="s">
        <v>9844</v>
      </c>
      <c r="B4266" s="1">
        <v>45820</v>
      </c>
      <c r="C4266" t="s">
        <v>22</v>
      </c>
      <c r="D4266">
        <v>30</v>
      </c>
      <c r="E4266" t="s">
        <v>39</v>
      </c>
      <c r="F4266">
        <v>0</v>
      </c>
      <c r="G4266">
        <v>4</v>
      </c>
      <c r="H4266" t="s">
        <v>3751</v>
      </c>
      <c r="I4266">
        <v>3477</v>
      </c>
      <c r="J4266">
        <v>0</v>
      </c>
      <c r="K4266">
        <v>2</v>
      </c>
      <c r="M4266" t="s">
        <v>23</v>
      </c>
      <c r="N4266" t="s">
        <v>23</v>
      </c>
      <c r="O4266" t="s">
        <v>56</v>
      </c>
      <c r="P4266" t="s">
        <v>26</v>
      </c>
      <c r="Q4266" t="s">
        <v>27</v>
      </c>
      <c r="R4266" t="s">
        <v>3832</v>
      </c>
      <c r="S4266" t="s">
        <v>9845</v>
      </c>
    </row>
    <row r="4267" spans="1:19">
      <c r="A4267" t="s">
        <v>9846</v>
      </c>
      <c r="B4267" s="1">
        <v>43713</v>
      </c>
      <c r="C4267" t="s">
        <v>22</v>
      </c>
      <c r="D4267">
        <v>19</v>
      </c>
      <c r="E4267" t="s">
        <v>23</v>
      </c>
      <c r="F4267">
        <v>0</v>
      </c>
      <c r="G4267">
        <v>4</v>
      </c>
      <c r="H4267" t="s">
        <v>3686</v>
      </c>
      <c r="I4267">
        <v>5328</v>
      </c>
      <c r="J4267">
        <v>3</v>
      </c>
      <c r="K4267">
        <v>71</v>
      </c>
      <c r="M4267" t="s">
        <v>23</v>
      </c>
      <c r="N4267" t="s">
        <v>23</v>
      </c>
      <c r="O4267" t="s">
        <v>56</v>
      </c>
      <c r="P4267" t="s">
        <v>164</v>
      </c>
      <c r="Q4267" t="s">
        <v>50</v>
      </c>
      <c r="R4267" t="s">
        <v>2641</v>
      </c>
      <c r="S4267" t="s">
        <v>9847</v>
      </c>
    </row>
    <row r="4268" spans="1:19">
      <c r="A4268" t="s">
        <v>9848</v>
      </c>
      <c r="B4268" s="1">
        <v>44483</v>
      </c>
      <c r="C4268" t="s">
        <v>22</v>
      </c>
      <c r="D4268">
        <v>51</v>
      </c>
      <c r="E4268" t="s">
        <v>39</v>
      </c>
      <c r="F4268">
        <v>0</v>
      </c>
      <c r="G4268">
        <v>4</v>
      </c>
      <c r="H4268" t="s">
        <v>3686</v>
      </c>
      <c r="I4268">
        <v>4210</v>
      </c>
      <c r="J4268">
        <v>0</v>
      </c>
      <c r="K4268">
        <v>46</v>
      </c>
      <c r="M4268" t="s">
        <v>23</v>
      </c>
      <c r="N4268" t="s">
        <v>23</v>
      </c>
      <c r="O4268" t="s">
        <v>25</v>
      </c>
      <c r="P4268" t="s">
        <v>164</v>
      </c>
      <c r="Q4268" t="s">
        <v>27</v>
      </c>
      <c r="R4268" t="s">
        <v>1053</v>
      </c>
      <c r="S4268" t="s">
        <v>9849</v>
      </c>
    </row>
    <row r="4269" spans="1:19">
      <c r="A4269" t="s">
        <v>9850</v>
      </c>
      <c r="B4269" s="1">
        <v>45466</v>
      </c>
      <c r="C4269" t="s">
        <v>33</v>
      </c>
      <c r="D4269">
        <v>60</v>
      </c>
      <c r="E4269" t="s">
        <v>23</v>
      </c>
      <c r="F4269">
        <v>2</v>
      </c>
      <c r="G4269">
        <v>4</v>
      </c>
      <c r="H4269" t="s">
        <v>3686</v>
      </c>
      <c r="I4269">
        <v>5819</v>
      </c>
      <c r="J4269">
        <v>0</v>
      </c>
      <c r="K4269">
        <v>14</v>
      </c>
      <c r="L4269" t="s">
        <v>97</v>
      </c>
      <c r="M4269" t="s">
        <v>23</v>
      </c>
      <c r="N4269" t="s">
        <v>23</v>
      </c>
      <c r="O4269" t="s">
        <v>25</v>
      </c>
      <c r="P4269" t="s">
        <v>26</v>
      </c>
      <c r="Q4269" t="s">
        <v>27</v>
      </c>
      <c r="R4269" t="s">
        <v>176</v>
      </c>
      <c r="S4269" t="s">
        <v>9851</v>
      </c>
    </row>
    <row r="4270" spans="1:19">
      <c r="A4270" t="s">
        <v>9852</v>
      </c>
      <c r="B4270" s="1">
        <v>43933</v>
      </c>
      <c r="C4270" t="s">
        <v>22</v>
      </c>
      <c r="D4270">
        <v>30</v>
      </c>
      <c r="E4270" t="s">
        <v>23</v>
      </c>
      <c r="F4270">
        <v>0</v>
      </c>
      <c r="G4270">
        <v>4</v>
      </c>
      <c r="H4270" t="s">
        <v>3686</v>
      </c>
      <c r="I4270">
        <v>4226</v>
      </c>
      <c r="J4270">
        <v>4</v>
      </c>
      <c r="K4270">
        <v>64</v>
      </c>
      <c r="M4270" t="s">
        <v>23</v>
      </c>
      <c r="N4270" t="s">
        <v>23</v>
      </c>
      <c r="O4270" t="s">
        <v>49</v>
      </c>
      <c r="P4270" t="s">
        <v>164</v>
      </c>
      <c r="Q4270" t="s">
        <v>84</v>
      </c>
      <c r="R4270" t="s">
        <v>956</v>
      </c>
      <c r="S4270" t="s">
        <v>9853</v>
      </c>
    </row>
    <row r="4271" spans="1:19">
      <c r="A4271" t="s">
        <v>9854</v>
      </c>
      <c r="B4271" s="1">
        <v>43687</v>
      </c>
      <c r="C4271" t="s">
        <v>33</v>
      </c>
      <c r="D4271">
        <v>51</v>
      </c>
      <c r="E4271" t="s">
        <v>23</v>
      </c>
      <c r="F4271">
        <v>0</v>
      </c>
      <c r="G4271">
        <v>4</v>
      </c>
      <c r="H4271" t="s">
        <v>3686</v>
      </c>
      <c r="I4271">
        <v>6302</v>
      </c>
      <c r="J4271">
        <v>6</v>
      </c>
      <c r="K4271">
        <v>72</v>
      </c>
      <c r="L4271" t="s">
        <v>316</v>
      </c>
      <c r="M4271" t="s">
        <v>23</v>
      </c>
      <c r="N4271" t="s">
        <v>39</v>
      </c>
      <c r="P4271" t="s">
        <v>164</v>
      </c>
      <c r="Q4271" t="s">
        <v>50</v>
      </c>
      <c r="R4271" t="s">
        <v>860</v>
      </c>
      <c r="S4271" t="s">
        <v>9855</v>
      </c>
    </row>
    <row r="4272" spans="1:19">
      <c r="A4272" t="s">
        <v>9856</v>
      </c>
      <c r="B4272" s="1">
        <v>44593</v>
      </c>
      <c r="C4272" t="s">
        <v>22</v>
      </c>
      <c r="D4272">
        <v>48</v>
      </c>
      <c r="E4272" t="s">
        <v>23</v>
      </c>
      <c r="F4272">
        <v>0</v>
      </c>
      <c r="G4272">
        <v>4</v>
      </c>
      <c r="H4272" t="s">
        <v>3686</v>
      </c>
      <c r="I4272">
        <v>2673</v>
      </c>
      <c r="J4272">
        <v>10</v>
      </c>
      <c r="K4272">
        <v>42</v>
      </c>
      <c r="L4272" t="s">
        <v>142</v>
      </c>
      <c r="M4272" t="s">
        <v>39</v>
      </c>
      <c r="N4272" t="s">
        <v>23</v>
      </c>
      <c r="O4272" t="s">
        <v>56</v>
      </c>
      <c r="P4272" t="s">
        <v>164</v>
      </c>
      <c r="Q4272" t="s">
        <v>50</v>
      </c>
      <c r="R4272" t="s">
        <v>9857</v>
      </c>
      <c r="S4272" t="s">
        <v>9858</v>
      </c>
    </row>
    <row r="4273" spans="1:19">
      <c r="A4273" t="s">
        <v>9859</v>
      </c>
      <c r="B4273" s="1">
        <v>45252</v>
      </c>
      <c r="C4273" t="s">
        <v>7177</v>
      </c>
      <c r="D4273">
        <v>30</v>
      </c>
      <c r="E4273" t="s">
        <v>39</v>
      </c>
      <c r="F4273">
        <v>0</v>
      </c>
      <c r="G4273">
        <v>4</v>
      </c>
      <c r="H4273" t="s">
        <v>3686</v>
      </c>
      <c r="I4273">
        <v>4870</v>
      </c>
      <c r="J4273">
        <v>0</v>
      </c>
      <c r="K4273">
        <v>21</v>
      </c>
      <c r="M4273" t="s">
        <v>23</v>
      </c>
      <c r="N4273" t="s">
        <v>23</v>
      </c>
      <c r="O4273" t="s">
        <v>49</v>
      </c>
      <c r="P4273" t="s">
        <v>202</v>
      </c>
      <c r="Q4273" t="s">
        <v>27</v>
      </c>
      <c r="R4273" t="s">
        <v>3946</v>
      </c>
      <c r="S4273" t="s">
        <v>9860</v>
      </c>
    </row>
    <row r="4274" spans="1:19">
      <c r="A4274" t="s">
        <v>9861</v>
      </c>
      <c r="B4274" s="1">
        <v>43850</v>
      </c>
      <c r="C4274" t="s">
        <v>33</v>
      </c>
      <c r="D4274">
        <v>23</v>
      </c>
      <c r="E4274" t="s">
        <v>23</v>
      </c>
      <c r="F4274">
        <v>0</v>
      </c>
      <c r="G4274">
        <v>4</v>
      </c>
      <c r="H4274" t="s">
        <v>3686</v>
      </c>
      <c r="I4274">
        <v>4931</v>
      </c>
      <c r="J4274">
        <v>10</v>
      </c>
      <c r="K4274">
        <v>67</v>
      </c>
      <c r="L4274" t="s">
        <v>316</v>
      </c>
      <c r="M4274" t="s">
        <v>23</v>
      </c>
      <c r="N4274" t="s">
        <v>23</v>
      </c>
      <c r="O4274" t="s">
        <v>49</v>
      </c>
      <c r="P4274" t="s">
        <v>202</v>
      </c>
      <c r="Q4274" t="s">
        <v>84</v>
      </c>
      <c r="R4274" t="s">
        <v>3074</v>
      </c>
      <c r="S4274" t="s">
        <v>9862</v>
      </c>
    </row>
    <row r="4275" spans="1:19">
      <c r="A4275" t="s">
        <v>9863</v>
      </c>
      <c r="B4275" s="1">
        <v>44715</v>
      </c>
      <c r="C4275" t="s">
        <v>33</v>
      </c>
      <c r="D4275">
        <v>47</v>
      </c>
      <c r="E4275" t="s">
        <v>23</v>
      </c>
      <c r="F4275">
        <v>0</v>
      </c>
      <c r="G4275">
        <v>4</v>
      </c>
      <c r="H4275" t="s">
        <v>3686</v>
      </c>
      <c r="I4275">
        <v>4411</v>
      </c>
      <c r="J4275">
        <v>1</v>
      </c>
      <c r="K4275">
        <v>38</v>
      </c>
      <c r="L4275" t="s">
        <v>40</v>
      </c>
      <c r="M4275" t="s">
        <v>23</v>
      </c>
      <c r="N4275" t="s">
        <v>39</v>
      </c>
      <c r="P4275" t="s">
        <v>202</v>
      </c>
      <c r="Q4275" t="s">
        <v>50</v>
      </c>
      <c r="R4275" t="s">
        <v>1415</v>
      </c>
      <c r="S4275" t="s">
        <v>9864</v>
      </c>
    </row>
    <row r="4276" spans="1:19">
      <c r="A4276" t="s">
        <v>9865</v>
      </c>
      <c r="B4276" s="1">
        <v>43757</v>
      </c>
      <c r="C4276" t="s">
        <v>33</v>
      </c>
      <c r="D4276">
        <v>60</v>
      </c>
      <c r="E4276" t="s">
        <v>39</v>
      </c>
      <c r="F4276">
        <v>0</v>
      </c>
      <c r="G4276">
        <v>4</v>
      </c>
      <c r="H4276" t="s">
        <v>3686</v>
      </c>
      <c r="I4276">
        <v>4182</v>
      </c>
      <c r="J4276">
        <v>0</v>
      </c>
      <c r="K4276">
        <v>70</v>
      </c>
      <c r="L4276" t="s">
        <v>316</v>
      </c>
      <c r="M4276" t="s">
        <v>23</v>
      </c>
      <c r="N4276" t="s">
        <v>23</v>
      </c>
      <c r="O4276" t="s">
        <v>25</v>
      </c>
      <c r="P4276" t="s">
        <v>164</v>
      </c>
      <c r="Q4276" t="s">
        <v>50</v>
      </c>
      <c r="R4276" t="s">
        <v>3579</v>
      </c>
      <c r="S4276" t="s">
        <v>9866</v>
      </c>
    </row>
    <row r="4277" spans="1:19">
      <c r="A4277" t="s">
        <v>9867</v>
      </c>
      <c r="B4277" s="1">
        <v>45239</v>
      </c>
      <c r="C4277" t="s">
        <v>33</v>
      </c>
      <c r="D4277">
        <v>63</v>
      </c>
      <c r="E4277" t="s">
        <v>23</v>
      </c>
      <c r="F4277">
        <v>3</v>
      </c>
      <c r="G4277">
        <v>4</v>
      </c>
      <c r="H4277" t="s">
        <v>3686</v>
      </c>
      <c r="I4277">
        <v>2845</v>
      </c>
      <c r="J4277">
        <v>1</v>
      </c>
      <c r="K4277">
        <v>21</v>
      </c>
      <c r="M4277" t="s">
        <v>23</v>
      </c>
      <c r="N4277" t="s">
        <v>23</v>
      </c>
      <c r="O4277" t="s">
        <v>56</v>
      </c>
      <c r="P4277" t="s">
        <v>202</v>
      </c>
      <c r="Q4277" t="s">
        <v>50</v>
      </c>
      <c r="R4277" t="s">
        <v>8604</v>
      </c>
      <c r="S4277" t="s">
        <v>9868</v>
      </c>
    </row>
    <row r="4278" spans="1:19">
      <c r="A4278" t="s">
        <v>9869</v>
      </c>
      <c r="B4278" s="1">
        <v>43699</v>
      </c>
      <c r="C4278" t="s">
        <v>22</v>
      </c>
      <c r="D4278">
        <v>20</v>
      </c>
      <c r="E4278" t="s">
        <v>23</v>
      </c>
      <c r="F4278">
        <v>0</v>
      </c>
      <c r="G4278">
        <v>4</v>
      </c>
      <c r="H4278" t="s">
        <v>3686</v>
      </c>
      <c r="I4278">
        <v>6181</v>
      </c>
      <c r="J4278">
        <v>2</v>
      </c>
      <c r="K4278">
        <v>72</v>
      </c>
      <c r="L4278" t="s">
        <v>316</v>
      </c>
      <c r="M4278" t="s">
        <v>23</v>
      </c>
      <c r="N4278" t="s">
        <v>23</v>
      </c>
      <c r="O4278" t="s">
        <v>25</v>
      </c>
      <c r="P4278" t="s">
        <v>164</v>
      </c>
      <c r="Q4278" t="s">
        <v>27</v>
      </c>
      <c r="R4278" t="s">
        <v>1449</v>
      </c>
      <c r="S4278" t="s">
        <v>9870</v>
      </c>
    </row>
    <row r="4279" spans="1:19">
      <c r="A4279" t="s">
        <v>9871</v>
      </c>
      <c r="B4279" s="1">
        <v>43906</v>
      </c>
      <c r="C4279" t="s">
        <v>22</v>
      </c>
      <c r="D4279">
        <v>40</v>
      </c>
      <c r="E4279" t="s">
        <v>23</v>
      </c>
      <c r="F4279">
        <v>3</v>
      </c>
      <c r="G4279">
        <v>4</v>
      </c>
      <c r="H4279" t="s">
        <v>3686</v>
      </c>
      <c r="I4279">
        <v>4024</v>
      </c>
      <c r="J4279">
        <v>0</v>
      </c>
      <c r="K4279">
        <v>65</v>
      </c>
      <c r="L4279" t="s">
        <v>142</v>
      </c>
      <c r="M4279" t="s">
        <v>23</v>
      </c>
      <c r="N4279" t="s">
        <v>23</v>
      </c>
      <c r="O4279" t="s">
        <v>25</v>
      </c>
      <c r="P4279" t="s">
        <v>164</v>
      </c>
      <c r="Q4279" t="s">
        <v>27</v>
      </c>
      <c r="R4279" t="s">
        <v>2794</v>
      </c>
      <c r="S4279" t="s">
        <v>9872</v>
      </c>
    </row>
    <row r="4280" spans="1:19">
      <c r="A4280" t="s">
        <v>9873</v>
      </c>
      <c r="B4280" s="1">
        <v>45413</v>
      </c>
      <c r="C4280" t="s">
        <v>33</v>
      </c>
      <c r="D4280">
        <v>35</v>
      </c>
      <c r="E4280" t="s">
        <v>23</v>
      </c>
      <c r="F4280">
        <v>0</v>
      </c>
      <c r="G4280">
        <v>4</v>
      </c>
      <c r="H4280" t="s">
        <v>3686</v>
      </c>
      <c r="I4280">
        <v>4411</v>
      </c>
      <c r="J4280">
        <v>9</v>
      </c>
      <c r="K4280">
        <v>15</v>
      </c>
      <c r="M4280" t="s">
        <v>23</v>
      </c>
      <c r="N4280" t="s">
        <v>39</v>
      </c>
      <c r="P4280" t="s">
        <v>164</v>
      </c>
      <c r="Q4280" t="s">
        <v>50</v>
      </c>
      <c r="R4280" t="s">
        <v>168</v>
      </c>
      <c r="S4280" t="s">
        <v>9874</v>
      </c>
    </row>
    <row r="4281" spans="1:19">
      <c r="A4281" t="s">
        <v>9875</v>
      </c>
      <c r="B4281" s="1">
        <v>43691</v>
      </c>
      <c r="C4281" t="s">
        <v>33</v>
      </c>
      <c r="D4281">
        <v>49</v>
      </c>
      <c r="E4281" t="s">
        <v>23</v>
      </c>
      <c r="F4281">
        <v>0</v>
      </c>
      <c r="G4281">
        <v>4</v>
      </c>
      <c r="H4281" t="s">
        <v>3686</v>
      </c>
      <c r="I4281">
        <v>4497</v>
      </c>
      <c r="J4281">
        <v>6</v>
      </c>
      <c r="K4281">
        <v>72</v>
      </c>
      <c r="L4281" t="s">
        <v>316</v>
      </c>
      <c r="M4281" t="s">
        <v>23</v>
      </c>
      <c r="N4281" t="s">
        <v>23</v>
      </c>
      <c r="O4281" t="s">
        <v>25</v>
      </c>
      <c r="P4281" t="s">
        <v>202</v>
      </c>
      <c r="Q4281" t="s">
        <v>27</v>
      </c>
      <c r="R4281" t="s">
        <v>246</v>
      </c>
      <c r="S4281" t="s">
        <v>9876</v>
      </c>
    </row>
    <row r="4282" spans="1:19">
      <c r="A4282" t="s">
        <v>9877</v>
      </c>
      <c r="B4282" s="1">
        <v>44993</v>
      </c>
      <c r="C4282" t="s">
        <v>33</v>
      </c>
      <c r="D4282">
        <v>32</v>
      </c>
      <c r="E4282" t="s">
        <v>23</v>
      </c>
      <c r="F4282">
        <v>2</v>
      </c>
      <c r="G4282">
        <v>4</v>
      </c>
      <c r="H4282" t="s">
        <v>3686</v>
      </c>
      <c r="I4282">
        <v>4780</v>
      </c>
      <c r="J4282">
        <v>1</v>
      </c>
      <c r="K4282">
        <v>29</v>
      </c>
      <c r="M4282" t="s">
        <v>23</v>
      </c>
      <c r="N4282" t="s">
        <v>23</v>
      </c>
      <c r="O4282" t="s">
        <v>25</v>
      </c>
      <c r="P4282" t="s">
        <v>26</v>
      </c>
      <c r="Q4282" t="s">
        <v>50</v>
      </c>
      <c r="R4282" t="s">
        <v>9878</v>
      </c>
      <c r="S4282" t="s">
        <v>9879</v>
      </c>
    </row>
    <row r="4283" spans="1:19">
      <c r="A4283" t="s">
        <v>9880</v>
      </c>
      <c r="B4283" s="1">
        <v>44901</v>
      </c>
      <c r="C4283" t="s">
        <v>33</v>
      </c>
      <c r="D4283">
        <v>59</v>
      </c>
      <c r="E4283" t="s">
        <v>23</v>
      </c>
      <c r="F4283">
        <v>1</v>
      </c>
      <c r="G4283">
        <v>4</v>
      </c>
      <c r="H4283" t="s">
        <v>3686</v>
      </c>
      <c r="I4283">
        <v>3149</v>
      </c>
      <c r="J4283">
        <v>2</v>
      </c>
      <c r="K4283">
        <v>32</v>
      </c>
      <c r="M4283" t="s">
        <v>23</v>
      </c>
      <c r="N4283" t="s">
        <v>23</v>
      </c>
      <c r="O4283" t="s">
        <v>25</v>
      </c>
      <c r="P4283" t="s">
        <v>26</v>
      </c>
      <c r="Q4283" t="s">
        <v>27</v>
      </c>
      <c r="R4283" t="s">
        <v>9881</v>
      </c>
      <c r="S4283" t="s">
        <v>9882</v>
      </c>
    </row>
    <row r="4284" spans="1:19">
      <c r="A4284" t="s">
        <v>9883</v>
      </c>
      <c r="B4284" s="1">
        <v>43702</v>
      </c>
      <c r="C4284" t="s">
        <v>22</v>
      </c>
      <c r="D4284">
        <v>38</v>
      </c>
      <c r="E4284" t="s">
        <v>23</v>
      </c>
      <c r="F4284">
        <v>3</v>
      </c>
      <c r="G4284">
        <v>4</v>
      </c>
      <c r="H4284" t="s">
        <v>3686</v>
      </c>
      <c r="I4284">
        <v>6378</v>
      </c>
      <c r="J4284">
        <v>6</v>
      </c>
      <c r="K4284">
        <v>72</v>
      </c>
      <c r="L4284" t="s">
        <v>316</v>
      </c>
      <c r="M4284" t="s">
        <v>23</v>
      </c>
      <c r="N4284" t="s">
        <v>23</v>
      </c>
      <c r="O4284" t="s">
        <v>25</v>
      </c>
      <c r="P4284" t="s">
        <v>164</v>
      </c>
      <c r="Q4284" t="s">
        <v>50</v>
      </c>
      <c r="R4284" t="s">
        <v>1028</v>
      </c>
      <c r="S4284" t="s">
        <v>9884</v>
      </c>
    </row>
    <row r="4285" spans="1:19">
      <c r="A4285" t="s">
        <v>9885</v>
      </c>
      <c r="B4285" s="1">
        <v>44966</v>
      </c>
      <c r="C4285" t="s">
        <v>33</v>
      </c>
      <c r="D4285">
        <v>23</v>
      </c>
      <c r="E4285" t="s">
        <v>39</v>
      </c>
      <c r="F4285">
        <v>0</v>
      </c>
      <c r="G4285">
        <v>4</v>
      </c>
      <c r="H4285" t="s">
        <v>3686</v>
      </c>
      <c r="I4285">
        <v>5455</v>
      </c>
      <c r="J4285">
        <v>0</v>
      </c>
      <c r="K4285">
        <v>30</v>
      </c>
      <c r="M4285" t="s">
        <v>39</v>
      </c>
      <c r="N4285" t="s">
        <v>23</v>
      </c>
      <c r="O4285" t="s">
        <v>56</v>
      </c>
      <c r="P4285" t="s">
        <v>202</v>
      </c>
      <c r="Q4285" t="s">
        <v>50</v>
      </c>
      <c r="R4285" t="s">
        <v>3119</v>
      </c>
      <c r="S4285" t="s">
        <v>9886</v>
      </c>
    </row>
    <row r="4286" spans="1:19">
      <c r="A4286" t="s">
        <v>9887</v>
      </c>
      <c r="B4286" s="1">
        <v>45225</v>
      </c>
      <c r="C4286" t="s">
        <v>33</v>
      </c>
      <c r="D4286">
        <v>53</v>
      </c>
      <c r="E4286" t="s">
        <v>23</v>
      </c>
      <c r="F4286">
        <v>1</v>
      </c>
      <c r="G4286">
        <v>4</v>
      </c>
      <c r="H4286" t="s">
        <v>3686</v>
      </c>
      <c r="I4286">
        <v>3288</v>
      </c>
      <c r="J4286">
        <v>4</v>
      </c>
      <c r="K4286">
        <v>22</v>
      </c>
      <c r="M4286" t="s">
        <v>39</v>
      </c>
      <c r="N4286" t="s">
        <v>23</v>
      </c>
      <c r="O4286" t="s">
        <v>49</v>
      </c>
      <c r="P4286" t="s">
        <v>26</v>
      </c>
      <c r="Q4286" t="s">
        <v>27</v>
      </c>
      <c r="R4286" t="s">
        <v>9888</v>
      </c>
      <c r="S4286" t="s">
        <v>9889</v>
      </c>
    </row>
    <row r="4287" spans="1:19">
      <c r="A4287" t="s">
        <v>9890</v>
      </c>
      <c r="B4287" s="1">
        <v>45846</v>
      </c>
      <c r="C4287" t="s">
        <v>33</v>
      </c>
      <c r="D4287">
        <v>43</v>
      </c>
      <c r="E4287" t="s">
        <v>39</v>
      </c>
      <c r="F4287">
        <v>0</v>
      </c>
      <c r="G4287">
        <v>4</v>
      </c>
      <c r="H4287" t="s">
        <v>3751</v>
      </c>
      <c r="I4287">
        <v>2742</v>
      </c>
      <c r="J4287">
        <v>0</v>
      </c>
      <c r="K4287">
        <v>1</v>
      </c>
      <c r="M4287" t="s">
        <v>23</v>
      </c>
      <c r="N4287" t="s">
        <v>39</v>
      </c>
      <c r="P4287" t="s">
        <v>26</v>
      </c>
      <c r="Q4287" t="s">
        <v>50</v>
      </c>
      <c r="R4287" t="s">
        <v>1650</v>
      </c>
      <c r="S4287" t="s">
        <v>9891</v>
      </c>
    </row>
    <row r="4288" spans="1:19">
      <c r="A4288" t="s">
        <v>9892</v>
      </c>
      <c r="B4288" s="1">
        <v>43772</v>
      </c>
      <c r="C4288" t="s">
        <v>33</v>
      </c>
      <c r="D4288">
        <v>23</v>
      </c>
      <c r="E4288" t="s">
        <v>23</v>
      </c>
      <c r="F4288">
        <v>0</v>
      </c>
      <c r="G4288">
        <v>4</v>
      </c>
      <c r="H4288" t="s">
        <v>3686</v>
      </c>
      <c r="I4288">
        <v>5418</v>
      </c>
      <c r="J4288">
        <v>7</v>
      </c>
      <c r="K4288">
        <v>69</v>
      </c>
      <c r="L4288" t="s">
        <v>316</v>
      </c>
      <c r="M4288" t="s">
        <v>23</v>
      </c>
      <c r="N4288" t="s">
        <v>39</v>
      </c>
      <c r="P4288" t="s">
        <v>202</v>
      </c>
      <c r="Q4288" t="s">
        <v>27</v>
      </c>
      <c r="R4288" t="s">
        <v>8170</v>
      </c>
      <c r="S4288" t="s">
        <v>9893</v>
      </c>
    </row>
    <row r="4289" spans="1:19">
      <c r="A4289" t="s">
        <v>9894</v>
      </c>
      <c r="B4289" s="1">
        <v>45791</v>
      </c>
      <c r="C4289" t="s">
        <v>33</v>
      </c>
      <c r="D4289">
        <v>50</v>
      </c>
      <c r="E4289" t="s">
        <v>39</v>
      </c>
      <c r="F4289">
        <v>0</v>
      </c>
      <c r="G4289">
        <v>4</v>
      </c>
      <c r="H4289" t="s">
        <v>3751</v>
      </c>
      <c r="I4289">
        <v>2650</v>
      </c>
      <c r="J4289">
        <v>0</v>
      </c>
      <c r="K4289">
        <v>3</v>
      </c>
      <c r="M4289" t="s">
        <v>23</v>
      </c>
      <c r="N4289" t="s">
        <v>23</v>
      </c>
      <c r="O4289" t="s">
        <v>25</v>
      </c>
      <c r="P4289" t="s">
        <v>26</v>
      </c>
      <c r="Q4289" t="s">
        <v>27</v>
      </c>
      <c r="R4289" t="s">
        <v>3393</v>
      </c>
      <c r="S4289" t="s">
        <v>9895</v>
      </c>
    </row>
    <row r="4290" spans="1:19">
      <c r="A4290" t="s">
        <v>9896</v>
      </c>
      <c r="B4290" s="1">
        <v>45522</v>
      </c>
      <c r="C4290" t="s">
        <v>22</v>
      </c>
      <c r="D4290">
        <v>24</v>
      </c>
      <c r="E4290" t="s">
        <v>23</v>
      </c>
      <c r="F4290">
        <v>1</v>
      </c>
      <c r="G4290">
        <v>4</v>
      </c>
      <c r="H4290" t="s">
        <v>3686</v>
      </c>
      <c r="I4290">
        <v>4843</v>
      </c>
      <c r="J4290">
        <v>3</v>
      </c>
      <c r="K4290">
        <v>12</v>
      </c>
      <c r="M4290" t="s">
        <v>23</v>
      </c>
      <c r="N4290" t="s">
        <v>39</v>
      </c>
      <c r="P4290" t="s">
        <v>164</v>
      </c>
      <c r="Q4290" t="s">
        <v>27</v>
      </c>
      <c r="R4290" t="s">
        <v>4781</v>
      </c>
      <c r="S4290" t="s">
        <v>9897</v>
      </c>
    </row>
    <row r="4291" spans="1:19">
      <c r="A4291" t="s">
        <v>9898</v>
      </c>
      <c r="B4291" s="1">
        <v>45418</v>
      </c>
      <c r="C4291" t="s">
        <v>33</v>
      </c>
      <c r="D4291">
        <v>28</v>
      </c>
      <c r="E4291" t="s">
        <v>39</v>
      </c>
      <c r="F4291">
        <v>0</v>
      </c>
      <c r="G4291">
        <v>4</v>
      </c>
      <c r="H4291" t="s">
        <v>3686</v>
      </c>
      <c r="I4291">
        <v>5473</v>
      </c>
      <c r="J4291">
        <v>0</v>
      </c>
      <c r="K4291">
        <v>15</v>
      </c>
      <c r="M4291" t="s">
        <v>23</v>
      </c>
      <c r="N4291" t="s">
        <v>23</v>
      </c>
      <c r="O4291" t="s">
        <v>49</v>
      </c>
      <c r="P4291" t="s">
        <v>202</v>
      </c>
      <c r="Q4291" t="s">
        <v>50</v>
      </c>
      <c r="R4291" t="s">
        <v>1375</v>
      </c>
      <c r="S4291" t="s">
        <v>9899</v>
      </c>
    </row>
    <row r="4292" spans="1:19">
      <c r="A4292" t="s">
        <v>9900</v>
      </c>
      <c r="B4292" s="1">
        <v>45241</v>
      </c>
      <c r="C4292" t="s">
        <v>33</v>
      </c>
      <c r="D4292">
        <v>34</v>
      </c>
      <c r="E4292" t="s">
        <v>39</v>
      </c>
      <c r="F4292">
        <v>0</v>
      </c>
      <c r="G4292">
        <v>4</v>
      </c>
      <c r="H4292" t="s">
        <v>3686</v>
      </c>
      <c r="I4292">
        <v>2991</v>
      </c>
      <c r="J4292">
        <v>0</v>
      </c>
      <c r="K4292">
        <v>21</v>
      </c>
      <c r="L4292" t="s">
        <v>97</v>
      </c>
      <c r="M4292" t="s">
        <v>39</v>
      </c>
      <c r="N4292" t="s">
        <v>23</v>
      </c>
      <c r="O4292" t="s">
        <v>49</v>
      </c>
      <c r="P4292" t="s">
        <v>164</v>
      </c>
      <c r="Q4292" t="s">
        <v>50</v>
      </c>
      <c r="R4292" t="s">
        <v>2903</v>
      </c>
      <c r="S4292" t="s">
        <v>9901</v>
      </c>
    </row>
    <row r="4293" spans="1:19">
      <c r="A4293" t="s">
        <v>9902</v>
      </c>
      <c r="B4293" s="1">
        <v>45056</v>
      </c>
      <c r="C4293" t="s">
        <v>22</v>
      </c>
      <c r="D4293">
        <v>43</v>
      </c>
      <c r="E4293" t="s">
        <v>39</v>
      </c>
      <c r="F4293">
        <v>0</v>
      </c>
      <c r="G4293">
        <v>4</v>
      </c>
      <c r="H4293" t="s">
        <v>3686</v>
      </c>
      <c r="I4293">
        <v>5975</v>
      </c>
      <c r="J4293">
        <v>0</v>
      </c>
      <c r="K4293">
        <v>27</v>
      </c>
      <c r="M4293" t="s">
        <v>23</v>
      </c>
      <c r="N4293" t="s">
        <v>39</v>
      </c>
      <c r="P4293" t="s">
        <v>26</v>
      </c>
      <c r="Q4293" t="s">
        <v>50</v>
      </c>
      <c r="R4293" t="s">
        <v>1650</v>
      </c>
      <c r="S4293" t="s">
        <v>9903</v>
      </c>
    </row>
    <row r="4294" spans="1:19">
      <c r="A4294" t="s">
        <v>9904</v>
      </c>
      <c r="B4294" s="1">
        <v>45352</v>
      </c>
      <c r="C4294" t="s">
        <v>33</v>
      </c>
      <c r="D4294">
        <v>79</v>
      </c>
      <c r="E4294" t="s">
        <v>39</v>
      </c>
      <c r="F4294">
        <v>0</v>
      </c>
      <c r="G4294">
        <v>4</v>
      </c>
      <c r="H4294" t="s">
        <v>3686</v>
      </c>
      <c r="I4294">
        <v>3754</v>
      </c>
      <c r="J4294">
        <v>0</v>
      </c>
      <c r="K4294">
        <v>17</v>
      </c>
      <c r="L4294" t="s">
        <v>97</v>
      </c>
      <c r="M4294" t="s">
        <v>23</v>
      </c>
      <c r="N4294" t="s">
        <v>23</v>
      </c>
      <c r="O4294" t="s">
        <v>25</v>
      </c>
      <c r="P4294" t="s">
        <v>202</v>
      </c>
      <c r="Q4294" t="s">
        <v>50</v>
      </c>
      <c r="R4294" t="s">
        <v>5581</v>
      </c>
      <c r="S4294" t="s">
        <v>9905</v>
      </c>
    </row>
    <row r="4295" spans="1:19">
      <c r="A4295" t="s">
        <v>9906</v>
      </c>
      <c r="B4295" s="1">
        <v>43926</v>
      </c>
      <c r="C4295" t="s">
        <v>33</v>
      </c>
      <c r="D4295">
        <v>76</v>
      </c>
      <c r="E4295" t="s">
        <v>39</v>
      </c>
      <c r="F4295">
        <v>0</v>
      </c>
      <c r="G4295">
        <v>4</v>
      </c>
      <c r="H4295" t="s">
        <v>3686</v>
      </c>
      <c r="I4295">
        <v>5780</v>
      </c>
      <c r="J4295">
        <v>0</v>
      </c>
      <c r="K4295">
        <v>64</v>
      </c>
      <c r="M4295" t="s">
        <v>23</v>
      </c>
      <c r="N4295" t="s">
        <v>23</v>
      </c>
      <c r="O4295" t="s">
        <v>25</v>
      </c>
      <c r="P4295" t="s">
        <v>164</v>
      </c>
      <c r="Q4295" t="s">
        <v>27</v>
      </c>
      <c r="R4295" t="s">
        <v>2152</v>
      </c>
      <c r="S4295" t="s">
        <v>9907</v>
      </c>
    </row>
    <row r="4296" spans="1:19">
      <c r="A4296" t="s">
        <v>9908</v>
      </c>
      <c r="B4296" s="1">
        <v>43720</v>
      </c>
      <c r="C4296" t="s">
        <v>22</v>
      </c>
      <c r="D4296">
        <v>50</v>
      </c>
      <c r="E4296" t="s">
        <v>23</v>
      </c>
      <c r="F4296">
        <v>0</v>
      </c>
      <c r="G4296">
        <v>4</v>
      </c>
      <c r="H4296" t="s">
        <v>3686</v>
      </c>
      <c r="I4296">
        <v>4117</v>
      </c>
      <c r="J4296">
        <v>1</v>
      </c>
      <c r="K4296">
        <v>71</v>
      </c>
      <c r="L4296" t="s">
        <v>316</v>
      </c>
      <c r="M4296" t="s">
        <v>23</v>
      </c>
      <c r="N4296" t="s">
        <v>23</v>
      </c>
      <c r="O4296" t="s">
        <v>49</v>
      </c>
      <c r="P4296" t="s">
        <v>202</v>
      </c>
      <c r="Q4296" t="s">
        <v>50</v>
      </c>
      <c r="R4296" t="s">
        <v>4766</v>
      </c>
      <c r="S4296" t="s">
        <v>9909</v>
      </c>
    </row>
    <row r="4297" spans="1:19">
      <c r="A4297" t="s">
        <v>9910</v>
      </c>
      <c r="B4297" s="1">
        <v>45085</v>
      </c>
      <c r="C4297" t="s">
        <v>33</v>
      </c>
      <c r="D4297">
        <v>46</v>
      </c>
      <c r="E4297" t="s">
        <v>39</v>
      </c>
      <c r="F4297">
        <v>0</v>
      </c>
      <c r="G4297">
        <v>4</v>
      </c>
      <c r="H4297" t="s">
        <v>3686</v>
      </c>
      <c r="I4297">
        <v>3080</v>
      </c>
      <c r="J4297">
        <v>0</v>
      </c>
      <c r="K4297">
        <v>26</v>
      </c>
      <c r="M4297" t="s">
        <v>39</v>
      </c>
      <c r="N4297" t="s">
        <v>23</v>
      </c>
      <c r="O4297" t="s">
        <v>56</v>
      </c>
      <c r="P4297" t="s">
        <v>26</v>
      </c>
      <c r="Q4297" t="s">
        <v>50</v>
      </c>
      <c r="R4297" t="s">
        <v>4244</v>
      </c>
      <c r="S4297" t="s">
        <v>9911</v>
      </c>
    </row>
    <row r="4298" spans="1:19">
      <c r="A4298" t="s">
        <v>9912</v>
      </c>
      <c r="B4298" s="1">
        <v>45507</v>
      </c>
      <c r="C4298" t="s">
        <v>33</v>
      </c>
      <c r="D4298">
        <v>54</v>
      </c>
      <c r="E4298" t="s">
        <v>39</v>
      </c>
      <c r="F4298">
        <v>0</v>
      </c>
      <c r="G4298">
        <v>4</v>
      </c>
      <c r="H4298" t="s">
        <v>3686</v>
      </c>
      <c r="I4298">
        <v>5706</v>
      </c>
      <c r="J4298">
        <v>0</v>
      </c>
      <c r="K4298">
        <v>12</v>
      </c>
      <c r="L4298" t="s">
        <v>97</v>
      </c>
      <c r="M4298" t="s">
        <v>23</v>
      </c>
      <c r="N4298" t="s">
        <v>23</v>
      </c>
      <c r="O4298" t="s">
        <v>49</v>
      </c>
      <c r="P4298" t="s">
        <v>26</v>
      </c>
      <c r="Q4298" t="s">
        <v>27</v>
      </c>
      <c r="R4298" t="s">
        <v>5438</v>
      </c>
      <c r="S4298" t="s">
        <v>9913</v>
      </c>
    </row>
    <row r="4299" spans="1:19">
      <c r="A4299" t="s">
        <v>9914</v>
      </c>
      <c r="B4299" s="1">
        <v>43928</v>
      </c>
      <c r="C4299" t="s">
        <v>22</v>
      </c>
      <c r="D4299">
        <v>47</v>
      </c>
      <c r="E4299" t="s">
        <v>23</v>
      </c>
      <c r="F4299">
        <v>0</v>
      </c>
      <c r="G4299">
        <v>4</v>
      </c>
      <c r="H4299" t="s">
        <v>3686</v>
      </c>
      <c r="I4299">
        <v>4222</v>
      </c>
      <c r="J4299">
        <v>4</v>
      </c>
      <c r="K4299">
        <v>64</v>
      </c>
      <c r="M4299" t="s">
        <v>23</v>
      </c>
      <c r="N4299" t="s">
        <v>23</v>
      </c>
      <c r="O4299" t="s">
        <v>56</v>
      </c>
      <c r="P4299" t="s">
        <v>164</v>
      </c>
      <c r="Q4299" t="s">
        <v>27</v>
      </c>
      <c r="R4299" t="s">
        <v>3393</v>
      </c>
      <c r="S4299" t="s">
        <v>9915</v>
      </c>
    </row>
    <row r="4300" spans="1:19">
      <c r="A4300" t="s">
        <v>9916</v>
      </c>
      <c r="B4300" s="1">
        <v>45761</v>
      </c>
      <c r="C4300" t="s">
        <v>33</v>
      </c>
      <c r="D4300">
        <v>30</v>
      </c>
      <c r="E4300" t="s">
        <v>23</v>
      </c>
      <c r="F4300">
        <v>2</v>
      </c>
      <c r="G4300">
        <v>4</v>
      </c>
      <c r="H4300" t="s">
        <v>3686</v>
      </c>
      <c r="I4300">
        <v>2951</v>
      </c>
      <c r="J4300">
        <v>1</v>
      </c>
      <c r="K4300">
        <v>4</v>
      </c>
      <c r="M4300" t="s">
        <v>23</v>
      </c>
      <c r="N4300" t="s">
        <v>39</v>
      </c>
      <c r="P4300" t="s">
        <v>26</v>
      </c>
      <c r="Q4300" t="s">
        <v>27</v>
      </c>
      <c r="R4300" t="s">
        <v>869</v>
      </c>
      <c r="S4300" t="s">
        <v>9917</v>
      </c>
    </row>
    <row r="4301" spans="1:19">
      <c r="A4301" t="s">
        <v>9918</v>
      </c>
      <c r="B4301" s="1">
        <v>43815</v>
      </c>
      <c r="C4301" t="s">
        <v>22</v>
      </c>
      <c r="D4301">
        <v>36</v>
      </c>
      <c r="E4301" t="s">
        <v>23</v>
      </c>
      <c r="F4301">
        <v>1</v>
      </c>
      <c r="G4301">
        <v>4</v>
      </c>
      <c r="H4301" t="s">
        <v>3686</v>
      </c>
      <c r="I4301">
        <v>5434</v>
      </c>
      <c r="J4301">
        <v>10</v>
      </c>
      <c r="K4301">
        <v>68</v>
      </c>
      <c r="M4301" t="s">
        <v>23</v>
      </c>
      <c r="N4301" t="s">
        <v>39</v>
      </c>
      <c r="P4301" t="s">
        <v>164</v>
      </c>
      <c r="Q4301" t="s">
        <v>84</v>
      </c>
      <c r="R4301" t="s">
        <v>3819</v>
      </c>
      <c r="S4301" t="s">
        <v>9919</v>
      </c>
    </row>
    <row r="4302" spans="1:19">
      <c r="A4302" t="s">
        <v>9920</v>
      </c>
      <c r="B4302" s="1">
        <v>45864</v>
      </c>
      <c r="C4302" t="s">
        <v>22</v>
      </c>
      <c r="D4302">
        <v>46</v>
      </c>
      <c r="E4302" t="s">
        <v>39</v>
      </c>
      <c r="F4302">
        <v>0</v>
      </c>
      <c r="G4302">
        <v>4</v>
      </c>
      <c r="H4302" t="s">
        <v>3751</v>
      </c>
      <c r="I4302">
        <v>3358</v>
      </c>
      <c r="J4302">
        <v>0</v>
      </c>
      <c r="K4302">
        <v>1</v>
      </c>
      <c r="M4302" t="s">
        <v>23</v>
      </c>
      <c r="N4302" t="s">
        <v>23</v>
      </c>
      <c r="O4302" t="s">
        <v>25</v>
      </c>
      <c r="P4302" t="s">
        <v>26</v>
      </c>
      <c r="Q4302" t="s">
        <v>27</v>
      </c>
      <c r="R4302" t="s">
        <v>1994</v>
      </c>
      <c r="S4302" t="s">
        <v>9921</v>
      </c>
    </row>
    <row r="4303" spans="1:19">
      <c r="A4303" t="s">
        <v>9922</v>
      </c>
      <c r="B4303" s="1">
        <v>45011</v>
      </c>
      <c r="C4303" t="s">
        <v>22</v>
      </c>
      <c r="D4303">
        <v>54</v>
      </c>
      <c r="E4303" t="s">
        <v>39</v>
      </c>
      <c r="F4303">
        <v>3</v>
      </c>
      <c r="G4303">
        <v>4</v>
      </c>
      <c r="H4303" t="s">
        <v>3686</v>
      </c>
      <c r="I4303">
        <v>2941</v>
      </c>
      <c r="J4303">
        <v>0</v>
      </c>
      <c r="K4303">
        <v>29</v>
      </c>
      <c r="L4303" t="s">
        <v>40</v>
      </c>
      <c r="M4303" t="s">
        <v>23</v>
      </c>
      <c r="N4303" t="s">
        <v>39</v>
      </c>
      <c r="P4303" t="s">
        <v>202</v>
      </c>
      <c r="Q4303" t="s">
        <v>84</v>
      </c>
      <c r="R4303" t="s">
        <v>2195</v>
      </c>
      <c r="S4303" t="s">
        <v>9923</v>
      </c>
    </row>
    <row r="4304" spans="1:19">
      <c r="A4304" t="s">
        <v>9924</v>
      </c>
      <c r="B4304" s="1">
        <v>45827</v>
      </c>
      <c r="C4304" t="s">
        <v>22</v>
      </c>
      <c r="D4304">
        <v>56</v>
      </c>
      <c r="E4304" t="s">
        <v>39</v>
      </c>
      <c r="F4304">
        <v>0</v>
      </c>
      <c r="G4304">
        <v>4</v>
      </c>
      <c r="H4304" t="s">
        <v>3751</v>
      </c>
      <c r="I4304">
        <v>4370</v>
      </c>
      <c r="J4304">
        <v>0</v>
      </c>
      <c r="K4304">
        <v>2</v>
      </c>
      <c r="M4304" t="s">
        <v>23</v>
      </c>
      <c r="N4304" t="s">
        <v>23</v>
      </c>
      <c r="O4304" t="s">
        <v>49</v>
      </c>
      <c r="P4304" t="s">
        <v>26</v>
      </c>
      <c r="Q4304" t="s">
        <v>27</v>
      </c>
      <c r="R4304" t="s">
        <v>2861</v>
      </c>
      <c r="S4304" t="s">
        <v>9925</v>
      </c>
    </row>
    <row r="4305" spans="1:19">
      <c r="A4305" t="s">
        <v>9926</v>
      </c>
      <c r="B4305" s="1">
        <v>45219</v>
      </c>
      <c r="C4305" t="s">
        <v>22</v>
      </c>
      <c r="D4305">
        <v>50</v>
      </c>
      <c r="E4305" t="s">
        <v>39</v>
      </c>
      <c r="F4305">
        <v>0</v>
      </c>
      <c r="G4305">
        <v>4</v>
      </c>
      <c r="H4305" t="s">
        <v>3686</v>
      </c>
      <c r="I4305">
        <v>4093</v>
      </c>
      <c r="J4305">
        <v>0</v>
      </c>
      <c r="K4305">
        <v>22</v>
      </c>
      <c r="M4305" t="s">
        <v>23</v>
      </c>
      <c r="N4305" t="s">
        <v>23</v>
      </c>
      <c r="O4305" t="s">
        <v>25</v>
      </c>
      <c r="P4305" t="s">
        <v>26</v>
      </c>
      <c r="Q4305" t="s">
        <v>50</v>
      </c>
      <c r="R4305" t="s">
        <v>815</v>
      </c>
      <c r="S4305" t="s">
        <v>9927</v>
      </c>
    </row>
    <row r="4306" spans="1:19">
      <c r="A4306" t="s">
        <v>9928</v>
      </c>
      <c r="B4306" s="1">
        <v>45022</v>
      </c>
      <c r="C4306" t="s">
        <v>22</v>
      </c>
      <c r="D4306">
        <v>37</v>
      </c>
      <c r="E4306" t="s">
        <v>23</v>
      </c>
      <c r="F4306">
        <v>3</v>
      </c>
      <c r="G4306">
        <v>4</v>
      </c>
      <c r="H4306" t="s">
        <v>3686</v>
      </c>
      <c r="I4306">
        <v>5116</v>
      </c>
      <c r="J4306">
        <v>1</v>
      </c>
      <c r="K4306">
        <v>28</v>
      </c>
      <c r="M4306" t="s">
        <v>23</v>
      </c>
      <c r="N4306" t="s">
        <v>23</v>
      </c>
      <c r="O4306" t="s">
        <v>25</v>
      </c>
      <c r="P4306" t="s">
        <v>202</v>
      </c>
      <c r="Q4306" t="s">
        <v>27</v>
      </c>
      <c r="R4306" t="s">
        <v>5650</v>
      </c>
      <c r="S4306" t="s">
        <v>9929</v>
      </c>
    </row>
    <row r="4307" spans="1:19">
      <c r="A4307" t="s">
        <v>9930</v>
      </c>
      <c r="B4307" s="1">
        <v>43847</v>
      </c>
      <c r="C4307" t="s">
        <v>22</v>
      </c>
      <c r="D4307">
        <v>36</v>
      </c>
      <c r="E4307" t="s">
        <v>23</v>
      </c>
      <c r="F4307">
        <v>0</v>
      </c>
      <c r="G4307">
        <v>4</v>
      </c>
      <c r="H4307" t="s">
        <v>3686</v>
      </c>
      <c r="I4307">
        <v>5416</v>
      </c>
      <c r="J4307">
        <v>1</v>
      </c>
      <c r="K4307">
        <v>67</v>
      </c>
      <c r="M4307" t="s">
        <v>23</v>
      </c>
      <c r="N4307" t="s">
        <v>23</v>
      </c>
      <c r="O4307" t="s">
        <v>25</v>
      </c>
      <c r="P4307" t="s">
        <v>202</v>
      </c>
      <c r="Q4307" t="s">
        <v>50</v>
      </c>
      <c r="R4307" t="s">
        <v>337</v>
      </c>
      <c r="S4307" t="s">
        <v>9931</v>
      </c>
    </row>
    <row r="4308" spans="1:19">
      <c r="A4308" t="s">
        <v>9932</v>
      </c>
      <c r="B4308" s="1">
        <v>44552</v>
      </c>
      <c r="C4308" t="s">
        <v>22</v>
      </c>
      <c r="D4308">
        <v>48</v>
      </c>
      <c r="E4308" t="s">
        <v>39</v>
      </c>
      <c r="F4308">
        <v>0</v>
      </c>
      <c r="G4308">
        <v>4</v>
      </c>
      <c r="H4308" t="s">
        <v>3686</v>
      </c>
      <c r="I4308">
        <v>2827</v>
      </c>
      <c r="J4308">
        <v>0</v>
      </c>
      <c r="K4308">
        <v>44</v>
      </c>
      <c r="L4308" t="s">
        <v>142</v>
      </c>
      <c r="M4308" t="s">
        <v>23</v>
      </c>
      <c r="N4308" t="s">
        <v>23</v>
      </c>
      <c r="O4308" t="s">
        <v>25</v>
      </c>
      <c r="P4308" t="s">
        <v>26</v>
      </c>
      <c r="Q4308" t="s">
        <v>27</v>
      </c>
      <c r="R4308" t="s">
        <v>9933</v>
      </c>
      <c r="S4308" t="s">
        <v>9934</v>
      </c>
    </row>
    <row r="4309" spans="1:19">
      <c r="A4309" t="s">
        <v>9935</v>
      </c>
      <c r="B4309" s="1">
        <v>43923</v>
      </c>
      <c r="C4309" t="s">
        <v>33</v>
      </c>
      <c r="D4309">
        <v>45</v>
      </c>
      <c r="E4309" t="s">
        <v>23</v>
      </c>
      <c r="F4309">
        <v>0</v>
      </c>
      <c r="G4309">
        <v>4</v>
      </c>
      <c r="H4309" t="s">
        <v>3686</v>
      </c>
      <c r="I4309">
        <v>5038</v>
      </c>
      <c r="J4309">
        <v>7</v>
      </c>
      <c r="K4309">
        <v>64</v>
      </c>
      <c r="L4309" t="s">
        <v>142</v>
      </c>
      <c r="M4309" t="s">
        <v>23</v>
      </c>
      <c r="N4309" t="s">
        <v>23</v>
      </c>
      <c r="O4309" t="s">
        <v>25</v>
      </c>
      <c r="P4309" t="s">
        <v>164</v>
      </c>
      <c r="Q4309" t="s">
        <v>50</v>
      </c>
      <c r="R4309" t="s">
        <v>1638</v>
      </c>
      <c r="S4309" t="s">
        <v>9936</v>
      </c>
    </row>
    <row r="4310" spans="1:19">
      <c r="A4310" t="s">
        <v>9937</v>
      </c>
      <c r="B4310" s="1">
        <v>43702</v>
      </c>
      <c r="C4310" t="s">
        <v>22</v>
      </c>
      <c r="D4310">
        <v>29</v>
      </c>
      <c r="E4310" t="s">
        <v>23</v>
      </c>
      <c r="F4310">
        <v>0</v>
      </c>
      <c r="G4310">
        <v>4</v>
      </c>
      <c r="H4310" t="s">
        <v>3686</v>
      </c>
      <c r="I4310">
        <v>5398</v>
      </c>
      <c r="J4310">
        <v>4</v>
      </c>
      <c r="K4310">
        <v>72</v>
      </c>
      <c r="L4310" t="s">
        <v>316</v>
      </c>
      <c r="M4310" t="s">
        <v>23</v>
      </c>
      <c r="N4310" t="s">
        <v>23</v>
      </c>
      <c r="O4310" t="s">
        <v>25</v>
      </c>
      <c r="P4310" t="s">
        <v>164</v>
      </c>
      <c r="Q4310" t="s">
        <v>27</v>
      </c>
      <c r="R4310" t="s">
        <v>4044</v>
      </c>
      <c r="S4310" t="s">
        <v>9938</v>
      </c>
    </row>
    <row r="4311" spans="1:19">
      <c r="A4311" t="s">
        <v>9939</v>
      </c>
      <c r="B4311" s="1">
        <v>45124</v>
      </c>
      <c r="C4311" t="s">
        <v>22</v>
      </c>
      <c r="D4311">
        <v>42</v>
      </c>
      <c r="E4311" t="s">
        <v>39</v>
      </c>
      <c r="F4311">
        <v>0</v>
      </c>
      <c r="G4311">
        <v>4</v>
      </c>
      <c r="H4311" t="s">
        <v>3686</v>
      </c>
      <c r="I4311">
        <v>3080</v>
      </c>
      <c r="J4311">
        <v>0</v>
      </c>
      <c r="K4311">
        <v>25</v>
      </c>
      <c r="L4311" t="s">
        <v>40</v>
      </c>
      <c r="M4311" t="s">
        <v>23</v>
      </c>
      <c r="N4311" t="s">
        <v>23</v>
      </c>
      <c r="O4311" t="s">
        <v>25</v>
      </c>
      <c r="P4311" t="s">
        <v>26</v>
      </c>
      <c r="Q4311" t="s">
        <v>27</v>
      </c>
      <c r="R4311" t="s">
        <v>262</v>
      </c>
      <c r="S4311" t="s">
        <v>9940</v>
      </c>
    </row>
    <row r="4312" spans="1:19">
      <c r="A4312" t="s">
        <v>9941</v>
      </c>
      <c r="B4312" s="1">
        <v>44076</v>
      </c>
      <c r="C4312" t="s">
        <v>33</v>
      </c>
      <c r="D4312">
        <v>64</v>
      </c>
      <c r="E4312" t="s">
        <v>39</v>
      </c>
      <c r="F4312">
        <v>0</v>
      </c>
      <c r="G4312">
        <v>4</v>
      </c>
      <c r="H4312" t="s">
        <v>3686</v>
      </c>
      <c r="I4312">
        <v>6196</v>
      </c>
      <c r="J4312">
        <v>0</v>
      </c>
      <c r="K4312">
        <v>59</v>
      </c>
      <c r="L4312" t="s">
        <v>142</v>
      </c>
      <c r="M4312" t="s">
        <v>23</v>
      </c>
      <c r="N4312" t="s">
        <v>39</v>
      </c>
      <c r="P4312" t="s">
        <v>164</v>
      </c>
      <c r="Q4312" t="s">
        <v>27</v>
      </c>
      <c r="R4312" t="s">
        <v>439</v>
      </c>
      <c r="S4312" t="s">
        <v>9942</v>
      </c>
    </row>
    <row r="4313" spans="1:19">
      <c r="A4313" t="s">
        <v>9943</v>
      </c>
      <c r="B4313" s="1">
        <v>43842</v>
      </c>
      <c r="C4313" t="s">
        <v>33</v>
      </c>
      <c r="D4313">
        <v>22</v>
      </c>
      <c r="E4313" t="s">
        <v>23</v>
      </c>
      <c r="F4313">
        <v>0</v>
      </c>
      <c r="G4313">
        <v>4</v>
      </c>
      <c r="H4313" t="s">
        <v>3686</v>
      </c>
      <c r="I4313">
        <v>4994</v>
      </c>
      <c r="J4313">
        <v>4</v>
      </c>
      <c r="K4313">
        <v>67</v>
      </c>
      <c r="M4313" t="s">
        <v>23</v>
      </c>
      <c r="N4313" t="s">
        <v>39</v>
      </c>
      <c r="P4313" t="s">
        <v>164</v>
      </c>
      <c r="Q4313" t="s">
        <v>50</v>
      </c>
      <c r="R4313" t="s">
        <v>1097</v>
      </c>
      <c r="S4313" t="s">
        <v>9944</v>
      </c>
    </row>
    <row r="4314" spans="1:19">
      <c r="A4314" t="s">
        <v>9945</v>
      </c>
      <c r="B4314" s="1">
        <v>45667</v>
      </c>
      <c r="C4314" t="s">
        <v>22</v>
      </c>
      <c r="D4314">
        <v>23</v>
      </c>
      <c r="E4314" t="s">
        <v>39</v>
      </c>
      <c r="F4314">
        <v>0</v>
      </c>
      <c r="G4314">
        <v>4</v>
      </c>
      <c r="H4314" t="s">
        <v>3686</v>
      </c>
      <c r="I4314">
        <v>4665</v>
      </c>
      <c r="J4314">
        <v>0</v>
      </c>
      <c r="K4314">
        <v>7</v>
      </c>
      <c r="L4314" t="s">
        <v>48</v>
      </c>
      <c r="M4314" t="s">
        <v>39</v>
      </c>
      <c r="N4314" t="s">
        <v>23</v>
      </c>
      <c r="O4314" t="s">
        <v>56</v>
      </c>
      <c r="P4314" t="s">
        <v>202</v>
      </c>
      <c r="Q4314" t="s">
        <v>50</v>
      </c>
      <c r="R4314" t="s">
        <v>554</v>
      </c>
      <c r="S4314" t="s">
        <v>9946</v>
      </c>
    </row>
    <row r="4315" spans="1:19">
      <c r="A4315" t="s">
        <v>9947</v>
      </c>
      <c r="B4315" s="1">
        <v>45269</v>
      </c>
      <c r="C4315" t="s">
        <v>22</v>
      </c>
      <c r="D4315">
        <v>32</v>
      </c>
      <c r="E4315" t="s">
        <v>23</v>
      </c>
      <c r="F4315">
        <v>3</v>
      </c>
      <c r="G4315">
        <v>4</v>
      </c>
      <c r="H4315" t="s">
        <v>3686</v>
      </c>
      <c r="I4315">
        <v>3222</v>
      </c>
      <c r="J4315">
        <v>7</v>
      </c>
      <c r="K4315">
        <v>20</v>
      </c>
      <c r="L4315" t="s">
        <v>97</v>
      </c>
      <c r="M4315" t="s">
        <v>23</v>
      </c>
      <c r="N4315" t="s">
        <v>23</v>
      </c>
      <c r="O4315" t="s">
        <v>25</v>
      </c>
      <c r="P4315" t="s">
        <v>26</v>
      </c>
      <c r="Q4315" t="s">
        <v>50</v>
      </c>
      <c r="R4315" t="s">
        <v>1334</v>
      </c>
      <c r="S4315" t="s">
        <v>9948</v>
      </c>
    </row>
    <row r="4316" spans="1:19">
      <c r="A4316" t="s">
        <v>9949</v>
      </c>
      <c r="B4316" s="1">
        <v>43792</v>
      </c>
      <c r="C4316" t="s">
        <v>33</v>
      </c>
      <c r="D4316">
        <v>59</v>
      </c>
      <c r="E4316" t="s">
        <v>23</v>
      </c>
      <c r="F4316">
        <v>0</v>
      </c>
      <c r="G4316">
        <v>4</v>
      </c>
      <c r="H4316" t="s">
        <v>3686</v>
      </c>
      <c r="I4316">
        <v>4328</v>
      </c>
      <c r="J4316">
        <v>9</v>
      </c>
      <c r="K4316">
        <v>69</v>
      </c>
      <c r="L4316" t="s">
        <v>316</v>
      </c>
      <c r="M4316" t="s">
        <v>23</v>
      </c>
      <c r="N4316" t="s">
        <v>23</v>
      </c>
      <c r="O4316" t="s">
        <v>25</v>
      </c>
      <c r="P4316" t="s">
        <v>202</v>
      </c>
      <c r="Q4316" t="s">
        <v>50</v>
      </c>
      <c r="R4316" t="s">
        <v>1031</v>
      </c>
      <c r="S4316" t="s">
        <v>9950</v>
      </c>
    </row>
    <row r="4317" spans="1:19">
      <c r="A4317" t="s">
        <v>9951</v>
      </c>
      <c r="B4317" s="1">
        <v>44423</v>
      </c>
      <c r="C4317" t="s">
        <v>33</v>
      </c>
      <c r="D4317">
        <v>29</v>
      </c>
      <c r="E4317" t="s">
        <v>23</v>
      </c>
      <c r="F4317">
        <v>3</v>
      </c>
      <c r="G4317">
        <v>4</v>
      </c>
      <c r="H4317" t="s">
        <v>3686</v>
      </c>
      <c r="I4317">
        <v>5701</v>
      </c>
      <c r="J4317">
        <v>5</v>
      </c>
      <c r="K4317">
        <v>48</v>
      </c>
      <c r="M4317" t="s">
        <v>39</v>
      </c>
      <c r="N4317" t="s">
        <v>23</v>
      </c>
      <c r="O4317" t="s">
        <v>49</v>
      </c>
      <c r="P4317" t="s">
        <v>164</v>
      </c>
      <c r="Q4317" t="s">
        <v>50</v>
      </c>
      <c r="R4317" t="s">
        <v>4553</v>
      </c>
      <c r="S4317" t="s">
        <v>9952</v>
      </c>
    </row>
    <row r="4318" spans="1:19">
      <c r="A4318" t="s">
        <v>9953</v>
      </c>
      <c r="B4318" s="1">
        <v>44024</v>
      </c>
      <c r="C4318" t="s">
        <v>33</v>
      </c>
      <c r="D4318">
        <v>24</v>
      </c>
      <c r="E4318" t="s">
        <v>39</v>
      </c>
      <c r="F4318">
        <v>0</v>
      </c>
      <c r="G4318">
        <v>4</v>
      </c>
      <c r="H4318" t="s">
        <v>3686</v>
      </c>
      <c r="I4318">
        <v>4559</v>
      </c>
      <c r="J4318">
        <v>0</v>
      </c>
      <c r="K4318">
        <v>61</v>
      </c>
      <c r="L4318" t="s">
        <v>142</v>
      </c>
      <c r="M4318" t="s">
        <v>23</v>
      </c>
      <c r="N4318" t="s">
        <v>39</v>
      </c>
      <c r="P4318" t="s">
        <v>202</v>
      </c>
      <c r="Q4318" t="s">
        <v>27</v>
      </c>
      <c r="R4318" t="s">
        <v>971</v>
      </c>
      <c r="S4318" t="s">
        <v>9954</v>
      </c>
    </row>
    <row r="4319" spans="1:19">
      <c r="A4319" t="s">
        <v>9955</v>
      </c>
      <c r="B4319" s="1">
        <v>44859</v>
      </c>
      <c r="C4319" t="s">
        <v>33</v>
      </c>
      <c r="D4319">
        <v>40</v>
      </c>
      <c r="E4319" t="s">
        <v>39</v>
      </c>
      <c r="F4319">
        <v>0</v>
      </c>
      <c r="G4319">
        <v>4</v>
      </c>
      <c r="H4319" t="s">
        <v>3686</v>
      </c>
      <c r="I4319">
        <v>3570</v>
      </c>
      <c r="J4319">
        <v>0</v>
      </c>
      <c r="K4319">
        <v>34</v>
      </c>
      <c r="L4319" t="s">
        <v>40</v>
      </c>
      <c r="M4319" t="s">
        <v>23</v>
      </c>
      <c r="N4319" t="s">
        <v>23</v>
      </c>
      <c r="O4319" t="s">
        <v>49</v>
      </c>
      <c r="P4319" t="s">
        <v>202</v>
      </c>
      <c r="Q4319" t="s">
        <v>27</v>
      </c>
      <c r="R4319" t="s">
        <v>265</v>
      </c>
      <c r="S4319" t="s">
        <v>9956</v>
      </c>
    </row>
    <row r="4320" spans="1:19">
      <c r="A4320" t="s">
        <v>9957</v>
      </c>
      <c r="B4320" s="1">
        <v>45622</v>
      </c>
      <c r="C4320" t="s">
        <v>33</v>
      </c>
      <c r="D4320">
        <v>19</v>
      </c>
      <c r="E4320" t="s">
        <v>23</v>
      </c>
      <c r="F4320">
        <v>0</v>
      </c>
      <c r="G4320">
        <v>4</v>
      </c>
      <c r="H4320" t="s">
        <v>3686</v>
      </c>
      <c r="I4320">
        <v>4623</v>
      </c>
      <c r="J4320">
        <v>4</v>
      </c>
      <c r="K4320">
        <v>9</v>
      </c>
      <c r="M4320" t="s">
        <v>23</v>
      </c>
      <c r="N4320" t="s">
        <v>23</v>
      </c>
      <c r="O4320" t="s">
        <v>56</v>
      </c>
      <c r="P4320" t="s">
        <v>26</v>
      </c>
      <c r="Q4320" t="s">
        <v>50</v>
      </c>
      <c r="R4320" t="s">
        <v>1908</v>
      </c>
      <c r="S4320" t="s">
        <v>9958</v>
      </c>
    </row>
    <row r="4321" spans="1:19">
      <c r="A4321" t="s">
        <v>9959</v>
      </c>
      <c r="B4321" s="1">
        <v>44635</v>
      </c>
      <c r="C4321" t="s">
        <v>22</v>
      </c>
      <c r="D4321">
        <v>40</v>
      </c>
      <c r="E4321" t="s">
        <v>39</v>
      </c>
      <c r="F4321">
        <v>0</v>
      </c>
      <c r="G4321">
        <v>4</v>
      </c>
      <c r="H4321" t="s">
        <v>3686</v>
      </c>
      <c r="I4321">
        <v>5590</v>
      </c>
      <c r="J4321">
        <v>0</v>
      </c>
      <c r="K4321">
        <v>41</v>
      </c>
      <c r="M4321" t="s">
        <v>23</v>
      </c>
      <c r="N4321" t="s">
        <v>23</v>
      </c>
      <c r="O4321" t="s">
        <v>56</v>
      </c>
      <c r="P4321" t="s">
        <v>26</v>
      </c>
      <c r="Q4321" t="s">
        <v>27</v>
      </c>
      <c r="R4321" t="s">
        <v>1088</v>
      </c>
      <c r="S4321" t="s">
        <v>9960</v>
      </c>
    </row>
    <row r="4322" spans="1:19">
      <c r="A4322" t="s">
        <v>9961</v>
      </c>
      <c r="B4322" s="1">
        <v>45103</v>
      </c>
      <c r="C4322" t="s">
        <v>22</v>
      </c>
      <c r="D4322">
        <v>64</v>
      </c>
      <c r="E4322" t="s">
        <v>39</v>
      </c>
      <c r="F4322">
        <v>0</v>
      </c>
      <c r="G4322">
        <v>4</v>
      </c>
      <c r="H4322" t="s">
        <v>3686</v>
      </c>
      <c r="I4322">
        <v>3722</v>
      </c>
      <c r="J4322">
        <v>0</v>
      </c>
      <c r="K4322">
        <v>26</v>
      </c>
      <c r="L4322" t="s">
        <v>40</v>
      </c>
      <c r="M4322" t="s">
        <v>23</v>
      </c>
      <c r="N4322" t="s">
        <v>39</v>
      </c>
      <c r="P4322" t="s">
        <v>202</v>
      </c>
      <c r="Q4322" t="s">
        <v>27</v>
      </c>
      <c r="R4322" t="s">
        <v>2422</v>
      </c>
      <c r="S4322" t="s">
        <v>9962</v>
      </c>
    </row>
    <row r="4323" spans="1:19">
      <c r="A4323" t="s">
        <v>9963</v>
      </c>
      <c r="B4323" s="1">
        <v>43702</v>
      </c>
      <c r="C4323" t="s">
        <v>33</v>
      </c>
      <c r="D4323">
        <v>42</v>
      </c>
      <c r="E4323" t="s">
        <v>23</v>
      </c>
      <c r="F4323">
        <v>3</v>
      </c>
      <c r="G4323">
        <v>4</v>
      </c>
      <c r="H4323" t="s">
        <v>3686</v>
      </c>
      <c r="I4323">
        <v>5897</v>
      </c>
      <c r="J4323">
        <v>8</v>
      </c>
      <c r="K4323">
        <v>72</v>
      </c>
      <c r="M4323" t="s">
        <v>23</v>
      </c>
      <c r="N4323" t="s">
        <v>39</v>
      </c>
      <c r="P4323" t="s">
        <v>164</v>
      </c>
      <c r="Q4323" t="s">
        <v>50</v>
      </c>
      <c r="R4323" t="s">
        <v>1525</v>
      </c>
      <c r="S4323" t="s">
        <v>9964</v>
      </c>
    </row>
    <row r="4324" spans="1:19">
      <c r="A4324" t="s">
        <v>9965</v>
      </c>
      <c r="B4324" s="1">
        <v>44758</v>
      </c>
      <c r="C4324" t="s">
        <v>22</v>
      </c>
      <c r="D4324">
        <v>42</v>
      </c>
      <c r="E4324" t="s">
        <v>39</v>
      </c>
      <c r="F4324">
        <v>0</v>
      </c>
      <c r="G4324">
        <v>4</v>
      </c>
      <c r="H4324" t="s">
        <v>3686</v>
      </c>
      <c r="I4324">
        <v>2546</v>
      </c>
      <c r="J4324">
        <v>0</v>
      </c>
      <c r="K4324">
        <v>37</v>
      </c>
      <c r="M4324" t="s">
        <v>23</v>
      </c>
      <c r="N4324" t="s">
        <v>23</v>
      </c>
      <c r="O4324" t="s">
        <v>49</v>
      </c>
      <c r="P4324" t="s">
        <v>202</v>
      </c>
      <c r="Q4324" t="s">
        <v>27</v>
      </c>
      <c r="R4324" t="s">
        <v>635</v>
      </c>
      <c r="S4324" t="s">
        <v>9966</v>
      </c>
    </row>
    <row r="4325" spans="1:19">
      <c r="A4325" t="s">
        <v>9967</v>
      </c>
      <c r="B4325" s="1">
        <v>44441</v>
      </c>
      <c r="C4325" t="s">
        <v>33</v>
      </c>
      <c r="D4325">
        <v>57</v>
      </c>
      <c r="E4325" t="s">
        <v>39</v>
      </c>
      <c r="F4325">
        <v>0</v>
      </c>
      <c r="G4325">
        <v>4</v>
      </c>
      <c r="H4325" t="s">
        <v>3686</v>
      </c>
      <c r="I4325">
        <v>4670</v>
      </c>
      <c r="J4325">
        <v>0</v>
      </c>
      <c r="K4325">
        <v>47</v>
      </c>
      <c r="L4325" t="s">
        <v>142</v>
      </c>
      <c r="M4325" t="s">
        <v>39</v>
      </c>
      <c r="N4325" t="s">
        <v>23</v>
      </c>
      <c r="O4325" t="s">
        <v>49</v>
      </c>
      <c r="P4325" t="s">
        <v>202</v>
      </c>
      <c r="Q4325" t="s">
        <v>50</v>
      </c>
      <c r="R4325" t="s">
        <v>1025</v>
      </c>
      <c r="S4325" t="s">
        <v>9968</v>
      </c>
    </row>
    <row r="4326" spans="1:19">
      <c r="A4326" t="s">
        <v>9969</v>
      </c>
      <c r="B4326" s="1">
        <v>43763</v>
      </c>
      <c r="C4326" t="s">
        <v>33</v>
      </c>
      <c r="D4326">
        <v>73</v>
      </c>
      <c r="E4326" t="s">
        <v>23</v>
      </c>
      <c r="F4326">
        <v>0</v>
      </c>
      <c r="G4326">
        <v>4</v>
      </c>
      <c r="H4326" t="s">
        <v>3686</v>
      </c>
      <c r="I4326">
        <v>5004</v>
      </c>
      <c r="J4326">
        <v>3</v>
      </c>
      <c r="K4326">
        <v>70</v>
      </c>
      <c r="L4326" t="s">
        <v>316</v>
      </c>
      <c r="M4326" t="s">
        <v>23</v>
      </c>
      <c r="N4326" t="s">
        <v>23</v>
      </c>
      <c r="O4326" t="s">
        <v>25</v>
      </c>
      <c r="P4326" t="s">
        <v>164</v>
      </c>
      <c r="Q4326" t="s">
        <v>27</v>
      </c>
      <c r="R4326" t="s">
        <v>7404</v>
      </c>
      <c r="S4326" t="s">
        <v>9970</v>
      </c>
    </row>
    <row r="4327" spans="1:19">
      <c r="A4327" t="s">
        <v>9971</v>
      </c>
      <c r="B4327" s="1">
        <v>44544</v>
      </c>
      <c r="C4327" t="s">
        <v>33</v>
      </c>
      <c r="D4327">
        <v>70</v>
      </c>
      <c r="E4327" t="s">
        <v>39</v>
      </c>
      <c r="F4327">
        <v>0</v>
      </c>
      <c r="G4327">
        <v>4</v>
      </c>
      <c r="H4327" t="s">
        <v>3686</v>
      </c>
      <c r="I4327">
        <v>4368</v>
      </c>
      <c r="J4327">
        <v>0</v>
      </c>
      <c r="K4327">
        <v>44</v>
      </c>
      <c r="L4327" t="s">
        <v>142</v>
      </c>
      <c r="M4327" t="s">
        <v>23</v>
      </c>
      <c r="N4327" t="s">
        <v>23</v>
      </c>
      <c r="O4327" t="s">
        <v>25</v>
      </c>
      <c r="P4327" t="s">
        <v>202</v>
      </c>
      <c r="Q4327" t="s">
        <v>50</v>
      </c>
      <c r="R4327" t="s">
        <v>289</v>
      </c>
      <c r="S4327" t="s">
        <v>9972</v>
      </c>
    </row>
    <row r="4328" spans="1:19">
      <c r="A4328" t="s">
        <v>9973</v>
      </c>
      <c r="B4328" s="1">
        <v>44077</v>
      </c>
      <c r="C4328" t="s">
        <v>22</v>
      </c>
      <c r="D4328">
        <v>65</v>
      </c>
      <c r="E4328" t="s">
        <v>23</v>
      </c>
      <c r="F4328">
        <v>0</v>
      </c>
      <c r="G4328">
        <v>4</v>
      </c>
      <c r="H4328" t="s">
        <v>3686</v>
      </c>
      <c r="I4328">
        <v>5546</v>
      </c>
      <c r="J4328">
        <v>4</v>
      </c>
      <c r="K4328">
        <v>59</v>
      </c>
      <c r="M4328" t="s">
        <v>39</v>
      </c>
      <c r="N4328" t="s">
        <v>23</v>
      </c>
      <c r="O4328" t="s">
        <v>56</v>
      </c>
      <c r="P4328" t="s">
        <v>26</v>
      </c>
      <c r="Q4328" t="s">
        <v>27</v>
      </c>
      <c r="R4328" t="s">
        <v>239</v>
      </c>
      <c r="S4328" t="s">
        <v>9974</v>
      </c>
    </row>
    <row r="4329" spans="1:19">
      <c r="A4329" t="s">
        <v>9975</v>
      </c>
      <c r="B4329" s="1">
        <v>44373</v>
      </c>
      <c r="C4329" t="s">
        <v>22</v>
      </c>
      <c r="D4329">
        <v>25</v>
      </c>
      <c r="E4329" t="s">
        <v>23</v>
      </c>
      <c r="F4329">
        <v>0</v>
      </c>
      <c r="G4329">
        <v>4</v>
      </c>
      <c r="H4329" t="s">
        <v>3686</v>
      </c>
      <c r="I4329">
        <v>4706</v>
      </c>
      <c r="J4329">
        <v>6</v>
      </c>
      <c r="K4329">
        <v>50</v>
      </c>
      <c r="L4329" t="s">
        <v>142</v>
      </c>
      <c r="M4329" t="s">
        <v>23</v>
      </c>
      <c r="N4329" t="s">
        <v>23</v>
      </c>
      <c r="O4329" t="s">
        <v>56</v>
      </c>
      <c r="P4329" t="s">
        <v>202</v>
      </c>
      <c r="Q4329" t="s">
        <v>27</v>
      </c>
      <c r="R4329" t="s">
        <v>232</v>
      </c>
      <c r="S4329" t="s">
        <v>9976</v>
      </c>
    </row>
    <row r="4330" spans="1:19">
      <c r="A4330" t="s">
        <v>9977</v>
      </c>
      <c r="B4330" s="1">
        <v>44653</v>
      </c>
      <c r="C4330" t="s">
        <v>33</v>
      </c>
      <c r="D4330">
        <v>41</v>
      </c>
      <c r="E4330" t="s">
        <v>39</v>
      </c>
      <c r="F4330">
        <v>0</v>
      </c>
      <c r="G4330">
        <v>4</v>
      </c>
      <c r="H4330" t="s">
        <v>3686</v>
      </c>
      <c r="I4330">
        <v>2047</v>
      </c>
      <c r="J4330">
        <v>0</v>
      </c>
      <c r="K4330">
        <v>40</v>
      </c>
      <c r="M4330" t="s">
        <v>23</v>
      </c>
      <c r="N4330" t="s">
        <v>23</v>
      </c>
      <c r="O4330" t="s">
        <v>49</v>
      </c>
      <c r="P4330" t="s">
        <v>202</v>
      </c>
      <c r="Q4330" t="s">
        <v>50</v>
      </c>
      <c r="R4330" t="s">
        <v>6692</v>
      </c>
      <c r="S4330" t="s">
        <v>9978</v>
      </c>
    </row>
    <row r="4331" spans="1:19">
      <c r="A4331" t="s">
        <v>9979</v>
      </c>
      <c r="B4331" s="1">
        <v>43760</v>
      </c>
      <c r="C4331" t="s">
        <v>22</v>
      </c>
      <c r="D4331">
        <v>21</v>
      </c>
      <c r="E4331" t="s">
        <v>23</v>
      </c>
      <c r="F4331">
        <v>0</v>
      </c>
      <c r="G4331">
        <v>4</v>
      </c>
      <c r="H4331" t="s">
        <v>3686</v>
      </c>
      <c r="I4331">
        <v>4031</v>
      </c>
      <c r="J4331">
        <v>7</v>
      </c>
      <c r="K4331">
        <v>70</v>
      </c>
      <c r="L4331" t="s">
        <v>316</v>
      </c>
      <c r="M4331" t="s">
        <v>39</v>
      </c>
      <c r="N4331" t="s">
        <v>23</v>
      </c>
      <c r="O4331" t="s">
        <v>49</v>
      </c>
      <c r="P4331" t="s">
        <v>164</v>
      </c>
      <c r="Q4331" t="s">
        <v>27</v>
      </c>
      <c r="R4331" t="s">
        <v>9328</v>
      </c>
      <c r="S4331" t="s">
        <v>9980</v>
      </c>
    </row>
    <row r="4332" spans="1:19">
      <c r="A4332" t="s">
        <v>9981</v>
      </c>
      <c r="B4332" s="1">
        <v>43800</v>
      </c>
      <c r="C4332" t="s">
        <v>33</v>
      </c>
      <c r="D4332">
        <v>51</v>
      </c>
      <c r="E4332" t="s">
        <v>23</v>
      </c>
      <c r="F4332">
        <v>1</v>
      </c>
      <c r="G4332">
        <v>4</v>
      </c>
      <c r="H4332" t="s">
        <v>3686</v>
      </c>
      <c r="I4332">
        <v>6303</v>
      </c>
      <c r="J4332">
        <v>10</v>
      </c>
      <c r="K4332">
        <v>68</v>
      </c>
      <c r="L4332" t="s">
        <v>316</v>
      </c>
      <c r="M4332" t="s">
        <v>23</v>
      </c>
      <c r="N4332" t="s">
        <v>39</v>
      </c>
      <c r="P4332" t="s">
        <v>164</v>
      </c>
      <c r="Q4332" t="s">
        <v>27</v>
      </c>
      <c r="R4332" t="s">
        <v>1980</v>
      </c>
      <c r="S4332" t="s">
        <v>9982</v>
      </c>
    </row>
    <row r="4333" spans="1:19">
      <c r="A4333" t="s">
        <v>9983</v>
      </c>
      <c r="B4333" s="1">
        <v>44501</v>
      </c>
      <c r="C4333" t="s">
        <v>22</v>
      </c>
      <c r="D4333">
        <v>25</v>
      </c>
      <c r="E4333" t="s">
        <v>23</v>
      </c>
      <c r="F4333">
        <v>2</v>
      </c>
      <c r="G4333">
        <v>4</v>
      </c>
      <c r="H4333" t="s">
        <v>3686</v>
      </c>
      <c r="I4333">
        <v>2719</v>
      </c>
      <c r="J4333">
        <v>6</v>
      </c>
      <c r="K4333">
        <v>45</v>
      </c>
      <c r="M4333" t="s">
        <v>23</v>
      </c>
      <c r="N4333" t="s">
        <v>23</v>
      </c>
      <c r="O4333" t="s">
        <v>25</v>
      </c>
      <c r="P4333" t="s">
        <v>202</v>
      </c>
      <c r="Q4333" t="s">
        <v>50</v>
      </c>
      <c r="R4333" t="s">
        <v>1331</v>
      </c>
      <c r="S4333" t="s">
        <v>9984</v>
      </c>
    </row>
    <row r="4334" spans="1:19">
      <c r="A4334" t="s">
        <v>9985</v>
      </c>
      <c r="B4334" s="1">
        <v>43702</v>
      </c>
      <c r="C4334" t="s">
        <v>33</v>
      </c>
      <c r="D4334">
        <v>27</v>
      </c>
      <c r="E4334" t="s">
        <v>23</v>
      </c>
      <c r="F4334">
        <v>3</v>
      </c>
      <c r="G4334">
        <v>4</v>
      </c>
      <c r="H4334" t="s">
        <v>3686</v>
      </c>
      <c r="I4334">
        <v>5723</v>
      </c>
      <c r="J4334">
        <v>9</v>
      </c>
      <c r="K4334">
        <v>72</v>
      </c>
      <c r="M4334" t="s">
        <v>23</v>
      </c>
      <c r="N4334" t="s">
        <v>23</v>
      </c>
      <c r="O4334" t="s">
        <v>25</v>
      </c>
      <c r="P4334" t="s">
        <v>164</v>
      </c>
      <c r="Q4334" t="s">
        <v>50</v>
      </c>
      <c r="R4334" t="s">
        <v>2644</v>
      </c>
      <c r="S4334" t="s">
        <v>9986</v>
      </c>
    </row>
    <row r="4335" spans="1:19">
      <c r="A4335" t="s">
        <v>9987</v>
      </c>
      <c r="B4335" s="1">
        <v>43984</v>
      </c>
      <c r="C4335" t="s">
        <v>22</v>
      </c>
      <c r="D4335">
        <v>19</v>
      </c>
      <c r="E4335" t="s">
        <v>23</v>
      </c>
      <c r="F4335">
        <v>3</v>
      </c>
      <c r="G4335">
        <v>4</v>
      </c>
      <c r="H4335" t="s">
        <v>3686</v>
      </c>
      <c r="I4335">
        <v>4262</v>
      </c>
      <c r="J4335">
        <v>6</v>
      </c>
      <c r="K4335">
        <v>62</v>
      </c>
      <c r="L4335" t="s">
        <v>142</v>
      </c>
      <c r="M4335" t="s">
        <v>23</v>
      </c>
      <c r="N4335" t="s">
        <v>23</v>
      </c>
      <c r="O4335" t="s">
        <v>25</v>
      </c>
      <c r="P4335" t="s">
        <v>202</v>
      </c>
      <c r="Q4335" t="s">
        <v>50</v>
      </c>
      <c r="R4335" t="s">
        <v>1691</v>
      </c>
      <c r="S4335" t="s">
        <v>9988</v>
      </c>
    </row>
    <row r="4336" spans="1:19">
      <c r="A4336" t="s">
        <v>9989</v>
      </c>
      <c r="B4336" s="1">
        <v>45855</v>
      </c>
      <c r="C4336" t="s">
        <v>22</v>
      </c>
      <c r="D4336">
        <v>22</v>
      </c>
      <c r="E4336" t="s">
        <v>39</v>
      </c>
      <c r="F4336">
        <v>0</v>
      </c>
      <c r="G4336">
        <v>4</v>
      </c>
      <c r="H4336" t="s">
        <v>3751</v>
      </c>
      <c r="I4336">
        <v>2716</v>
      </c>
      <c r="J4336">
        <v>0</v>
      </c>
      <c r="K4336">
        <v>1</v>
      </c>
      <c r="M4336" t="s">
        <v>23</v>
      </c>
      <c r="N4336" t="s">
        <v>39</v>
      </c>
      <c r="P4336" t="s">
        <v>26</v>
      </c>
      <c r="Q4336" t="s">
        <v>27</v>
      </c>
      <c r="R4336" t="s">
        <v>4088</v>
      </c>
      <c r="S4336" t="s">
        <v>9990</v>
      </c>
    </row>
    <row r="4337" spans="1:19">
      <c r="A4337" t="s">
        <v>9991</v>
      </c>
      <c r="B4337" s="1">
        <v>44087</v>
      </c>
      <c r="C4337" t="s">
        <v>33</v>
      </c>
      <c r="D4337">
        <v>33</v>
      </c>
      <c r="E4337" t="s">
        <v>23</v>
      </c>
      <c r="F4337">
        <v>1</v>
      </c>
      <c r="G4337">
        <v>4</v>
      </c>
      <c r="H4337" t="s">
        <v>3686</v>
      </c>
      <c r="I4337">
        <v>5978</v>
      </c>
      <c r="J4337">
        <v>0</v>
      </c>
      <c r="K4337">
        <v>59</v>
      </c>
      <c r="M4337" t="s">
        <v>23</v>
      </c>
      <c r="N4337" t="s">
        <v>23</v>
      </c>
      <c r="O4337" t="s">
        <v>49</v>
      </c>
      <c r="P4337" t="s">
        <v>164</v>
      </c>
      <c r="Q4337" t="s">
        <v>50</v>
      </c>
      <c r="R4337" t="s">
        <v>2231</v>
      </c>
      <c r="S4337" t="s">
        <v>9992</v>
      </c>
    </row>
    <row r="4338" spans="1:19">
      <c r="A4338" t="s">
        <v>9993</v>
      </c>
      <c r="B4338" s="1">
        <v>43701</v>
      </c>
      <c r="C4338" t="s">
        <v>22</v>
      </c>
      <c r="D4338">
        <v>31</v>
      </c>
      <c r="E4338" t="s">
        <v>23</v>
      </c>
      <c r="F4338">
        <v>1</v>
      </c>
      <c r="G4338">
        <v>4</v>
      </c>
      <c r="H4338" t="s">
        <v>3686</v>
      </c>
      <c r="I4338">
        <v>6444</v>
      </c>
      <c r="J4338">
        <v>5</v>
      </c>
      <c r="K4338">
        <v>72</v>
      </c>
      <c r="L4338" t="s">
        <v>316</v>
      </c>
      <c r="M4338" t="s">
        <v>23</v>
      </c>
      <c r="N4338" t="s">
        <v>23</v>
      </c>
      <c r="O4338" t="s">
        <v>25</v>
      </c>
      <c r="P4338" t="s">
        <v>164</v>
      </c>
      <c r="Q4338" t="s">
        <v>50</v>
      </c>
      <c r="R4338" t="s">
        <v>7628</v>
      </c>
      <c r="S4338" t="s">
        <v>9994</v>
      </c>
    </row>
    <row r="4339" spans="1:19">
      <c r="A4339" t="s">
        <v>9995</v>
      </c>
      <c r="B4339" s="1">
        <v>45566</v>
      </c>
      <c r="C4339" t="s">
        <v>33</v>
      </c>
      <c r="D4339">
        <v>23</v>
      </c>
      <c r="E4339" t="s">
        <v>23</v>
      </c>
      <c r="F4339">
        <v>3</v>
      </c>
      <c r="G4339">
        <v>4</v>
      </c>
      <c r="H4339" t="s">
        <v>3686</v>
      </c>
      <c r="I4339">
        <v>3763</v>
      </c>
      <c r="J4339">
        <v>4</v>
      </c>
      <c r="K4339">
        <v>10</v>
      </c>
      <c r="L4339" t="s">
        <v>48</v>
      </c>
      <c r="M4339" t="s">
        <v>23</v>
      </c>
      <c r="N4339" t="s">
        <v>39</v>
      </c>
      <c r="P4339" t="s">
        <v>164</v>
      </c>
      <c r="Q4339" t="s">
        <v>50</v>
      </c>
      <c r="R4339" t="s">
        <v>657</v>
      </c>
      <c r="S4339" t="s">
        <v>9996</v>
      </c>
    </row>
    <row r="4340" spans="1:19">
      <c r="A4340" t="s">
        <v>9997</v>
      </c>
      <c r="B4340" s="1">
        <v>44473</v>
      </c>
      <c r="C4340" t="s">
        <v>33</v>
      </c>
      <c r="D4340">
        <v>50</v>
      </c>
      <c r="E4340" t="s">
        <v>23</v>
      </c>
      <c r="F4340">
        <v>0</v>
      </c>
      <c r="G4340">
        <v>4</v>
      </c>
      <c r="H4340" t="s">
        <v>3686</v>
      </c>
      <c r="I4340">
        <v>5565</v>
      </c>
      <c r="J4340">
        <v>3</v>
      </c>
      <c r="K4340">
        <v>46</v>
      </c>
      <c r="L4340" t="s">
        <v>142</v>
      </c>
      <c r="M4340" t="s">
        <v>39</v>
      </c>
      <c r="N4340" t="s">
        <v>23</v>
      </c>
      <c r="O4340" t="s">
        <v>49</v>
      </c>
      <c r="P4340" t="s">
        <v>26</v>
      </c>
      <c r="Q4340" t="s">
        <v>27</v>
      </c>
      <c r="R4340" t="s">
        <v>199</v>
      </c>
      <c r="S4340" t="s">
        <v>9998</v>
      </c>
    </row>
    <row r="4341" spans="1:19">
      <c r="A4341" t="s">
        <v>9999</v>
      </c>
      <c r="B4341" s="1">
        <v>44178</v>
      </c>
      <c r="C4341" t="s">
        <v>22</v>
      </c>
      <c r="D4341">
        <v>20</v>
      </c>
      <c r="E4341" t="s">
        <v>23</v>
      </c>
      <c r="F4341">
        <v>0</v>
      </c>
      <c r="G4341">
        <v>4</v>
      </c>
      <c r="H4341" t="s">
        <v>3686</v>
      </c>
      <c r="I4341">
        <v>6445</v>
      </c>
      <c r="J4341">
        <v>10</v>
      </c>
      <c r="K4341">
        <v>56</v>
      </c>
      <c r="M4341" t="s">
        <v>39</v>
      </c>
      <c r="N4341" t="s">
        <v>23</v>
      </c>
      <c r="O4341" t="s">
        <v>49</v>
      </c>
      <c r="P4341" t="s">
        <v>202</v>
      </c>
      <c r="Q4341" t="s">
        <v>27</v>
      </c>
      <c r="R4341" t="s">
        <v>10000</v>
      </c>
      <c r="S4341" t="s">
        <v>10001</v>
      </c>
    </row>
    <row r="4342" spans="1:19">
      <c r="A4342" t="s">
        <v>10002</v>
      </c>
      <c r="B4342" s="1">
        <v>44279</v>
      </c>
      <c r="C4342" t="s">
        <v>22</v>
      </c>
      <c r="D4342">
        <v>61</v>
      </c>
      <c r="E4342" t="s">
        <v>23</v>
      </c>
      <c r="F4342">
        <v>2</v>
      </c>
      <c r="G4342">
        <v>4</v>
      </c>
      <c r="H4342" t="s">
        <v>3686</v>
      </c>
      <c r="I4342">
        <v>4590</v>
      </c>
      <c r="J4342">
        <v>3</v>
      </c>
      <c r="K4342">
        <v>53</v>
      </c>
      <c r="M4342" t="s">
        <v>23</v>
      </c>
      <c r="N4342" t="s">
        <v>23</v>
      </c>
      <c r="O4342" t="s">
        <v>49</v>
      </c>
      <c r="P4342" t="s">
        <v>164</v>
      </c>
      <c r="Q4342" t="s">
        <v>50</v>
      </c>
      <c r="R4342" t="s">
        <v>117</v>
      </c>
      <c r="S4342" t="s">
        <v>10003</v>
      </c>
    </row>
    <row r="4343" spans="1:19">
      <c r="A4343" t="s">
        <v>10004</v>
      </c>
      <c r="B4343" s="1">
        <v>43727</v>
      </c>
      <c r="C4343" t="s">
        <v>33</v>
      </c>
      <c r="D4343">
        <v>23</v>
      </c>
      <c r="E4343" t="s">
        <v>23</v>
      </c>
      <c r="F4343">
        <v>2</v>
      </c>
      <c r="G4343">
        <v>4</v>
      </c>
      <c r="H4343" t="s">
        <v>3686</v>
      </c>
      <c r="I4343">
        <v>6208</v>
      </c>
      <c r="J4343">
        <v>2</v>
      </c>
      <c r="K4343">
        <v>71</v>
      </c>
      <c r="L4343" t="s">
        <v>316</v>
      </c>
      <c r="M4343" t="s">
        <v>23</v>
      </c>
      <c r="N4343" t="s">
        <v>23</v>
      </c>
      <c r="O4343" t="s">
        <v>25</v>
      </c>
      <c r="P4343" t="s">
        <v>164</v>
      </c>
      <c r="Q4343" t="s">
        <v>50</v>
      </c>
      <c r="R4343" t="s">
        <v>5262</v>
      </c>
      <c r="S4343" t="s">
        <v>10005</v>
      </c>
    </row>
    <row r="4344" spans="1:19">
      <c r="A4344" t="s">
        <v>10006</v>
      </c>
      <c r="B4344" s="1">
        <v>44759</v>
      </c>
      <c r="C4344" t="s">
        <v>22</v>
      </c>
      <c r="D4344">
        <v>35</v>
      </c>
      <c r="E4344" t="s">
        <v>39</v>
      </c>
      <c r="F4344">
        <v>0</v>
      </c>
      <c r="G4344">
        <v>4</v>
      </c>
      <c r="H4344" t="s">
        <v>3686</v>
      </c>
      <c r="I4344">
        <v>3183</v>
      </c>
      <c r="J4344">
        <v>0</v>
      </c>
      <c r="K4344">
        <v>37</v>
      </c>
      <c r="M4344" t="s">
        <v>23</v>
      </c>
      <c r="N4344" t="s">
        <v>23</v>
      </c>
      <c r="O4344" t="s">
        <v>56</v>
      </c>
      <c r="P4344" t="s">
        <v>164</v>
      </c>
      <c r="Q4344" t="s">
        <v>27</v>
      </c>
      <c r="R4344" t="s">
        <v>4450</v>
      </c>
      <c r="S4344" t="s">
        <v>10007</v>
      </c>
    </row>
    <row r="4345" spans="1:19">
      <c r="A4345" t="s">
        <v>10008</v>
      </c>
      <c r="B4345" s="1">
        <v>45273</v>
      </c>
      <c r="C4345" t="s">
        <v>22</v>
      </c>
      <c r="D4345">
        <v>46</v>
      </c>
      <c r="E4345" t="s">
        <v>39</v>
      </c>
      <c r="F4345">
        <v>0</v>
      </c>
      <c r="G4345">
        <v>4</v>
      </c>
      <c r="H4345" t="s">
        <v>3686</v>
      </c>
      <c r="I4345">
        <v>5909</v>
      </c>
      <c r="J4345">
        <v>0</v>
      </c>
      <c r="K4345">
        <v>20</v>
      </c>
      <c r="L4345" t="s">
        <v>97</v>
      </c>
      <c r="M4345" t="s">
        <v>23</v>
      </c>
      <c r="N4345" t="s">
        <v>39</v>
      </c>
      <c r="P4345" t="s">
        <v>26</v>
      </c>
      <c r="Q4345" t="s">
        <v>50</v>
      </c>
      <c r="R4345" t="s">
        <v>2422</v>
      </c>
      <c r="S4345" t="s">
        <v>10009</v>
      </c>
    </row>
    <row r="4346" spans="1:19">
      <c r="A4346" t="s">
        <v>10010</v>
      </c>
      <c r="B4346" s="1">
        <v>45849</v>
      </c>
      <c r="C4346" t="s">
        <v>22</v>
      </c>
      <c r="D4346">
        <v>31</v>
      </c>
      <c r="E4346" t="s">
        <v>23</v>
      </c>
      <c r="F4346">
        <v>2</v>
      </c>
      <c r="G4346">
        <v>4</v>
      </c>
      <c r="H4346" t="s">
        <v>3751</v>
      </c>
      <c r="I4346">
        <v>3068</v>
      </c>
      <c r="J4346">
        <v>8</v>
      </c>
      <c r="K4346">
        <v>1</v>
      </c>
      <c r="M4346" t="s">
        <v>23</v>
      </c>
      <c r="N4346" t="s">
        <v>39</v>
      </c>
      <c r="P4346" t="s">
        <v>26</v>
      </c>
      <c r="Q4346" t="s">
        <v>27</v>
      </c>
      <c r="R4346" t="s">
        <v>2664</v>
      </c>
      <c r="S4346" t="s">
        <v>10011</v>
      </c>
    </row>
    <row r="4347" spans="1:19">
      <c r="A4347" t="s">
        <v>10012</v>
      </c>
      <c r="B4347" s="1">
        <v>45863</v>
      </c>
      <c r="C4347" t="s">
        <v>33</v>
      </c>
      <c r="D4347">
        <v>29</v>
      </c>
      <c r="E4347" t="s">
        <v>23</v>
      </c>
      <c r="F4347">
        <v>5</v>
      </c>
      <c r="G4347">
        <v>4</v>
      </c>
      <c r="H4347" t="s">
        <v>3751</v>
      </c>
      <c r="I4347">
        <v>2053</v>
      </c>
      <c r="J4347">
        <v>9</v>
      </c>
      <c r="K4347">
        <v>1</v>
      </c>
      <c r="L4347" t="s">
        <v>48</v>
      </c>
      <c r="M4347" t="s">
        <v>23</v>
      </c>
      <c r="N4347" t="s">
        <v>39</v>
      </c>
      <c r="P4347" t="s">
        <v>26</v>
      </c>
      <c r="Q4347" t="s">
        <v>27</v>
      </c>
      <c r="R4347" t="s">
        <v>355</v>
      </c>
      <c r="S4347" t="s">
        <v>3369</v>
      </c>
    </row>
    <row r="4348" spans="1:19">
      <c r="A4348" t="s">
        <v>10013</v>
      </c>
      <c r="B4348" s="1">
        <v>44427</v>
      </c>
      <c r="C4348" t="s">
        <v>33</v>
      </c>
      <c r="D4348">
        <v>56</v>
      </c>
      <c r="E4348" t="s">
        <v>23</v>
      </c>
      <c r="F4348">
        <v>3</v>
      </c>
      <c r="G4348">
        <v>4</v>
      </c>
      <c r="H4348" t="s">
        <v>3686</v>
      </c>
      <c r="I4348">
        <v>5476</v>
      </c>
      <c r="J4348">
        <v>1</v>
      </c>
      <c r="K4348">
        <v>48</v>
      </c>
      <c r="L4348" t="s">
        <v>142</v>
      </c>
      <c r="M4348" t="s">
        <v>23</v>
      </c>
      <c r="N4348" t="s">
        <v>23</v>
      </c>
      <c r="O4348" t="s">
        <v>49</v>
      </c>
      <c r="P4348" t="s">
        <v>164</v>
      </c>
      <c r="Q4348" t="s">
        <v>50</v>
      </c>
      <c r="R4348" t="s">
        <v>788</v>
      </c>
      <c r="S4348" t="s">
        <v>10014</v>
      </c>
    </row>
    <row r="4349" spans="1:19">
      <c r="A4349" t="s">
        <v>10015</v>
      </c>
      <c r="B4349" s="1">
        <v>45613</v>
      </c>
      <c r="C4349" t="s">
        <v>33</v>
      </c>
      <c r="D4349">
        <v>63</v>
      </c>
      <c r="E4349" t="s">
        <v>39</v>
      </c>
      <c r="F4349">
        <v>0</v>
      </c>
      <c r="G4349">
        <v>4</v>
      </c>
      <c r="H4349" t="s">
        <v>3686</v>
      </c>
      <c r="I4349">
        <v>3772</v>
      </c>
      <c r="J4349">
        <v>0</v>
      </c>
      <c r="K4349">
        <v>9</v>
      </c>
      <c r="L4349" t="s">
        <v>48</v>
      </c>
      <c r="M4349" t="s">
        <v>23</v>
      </c>
      <c r="N4349" t="s">
        <v>39</v>
      </c>
      <c r="P4349" t="s">
        <v>26</v>
      </c>
      <c r="Q4349" t="s">
        <v>27</v>
      </c>
      <c r="R4349" t="s">
        <v>2249</v>
      </c>
      <c r="S4349" t="s">
        <v>10016</v>
      </c>
    </row>
    <row r="4350" spans="1:19">
      <c r="A4350" t="s">
        <v>10017</v>
      </c>
      <c r="B4350" s="1">
        <v>43809</v>
      </c>
      <c r="C4350" t="s">
        <v>22</v>
      </c>
      <c r="D4350">
        <v>45</v>
      </c>
      <c r="E4350" t="s">
        <v>23</v>
      </c>
      <c r="F4350">
        <v>1</v>
      </c>
      <c r="G4350">
        <v>4</v>
      </c>
      <c r="H4350" t="s">
        <v>3686</v>
      </c>
      <c r="I4350">
        <v>4499</v>
      </c>
      <c r="J4350">
        <v>4</v>
      </c>
      <c r="K4350">
        <v>68</v>
      </c>
      <c r="M4350" t="s">
        <v>23</v>
      </c>
      <c r="N4350" t="s">
        <v>23</v>
      </c>
      <c r="O4350" t="s">
        <v>49</v>
      </c>
      <c r="P4350" t="s">
        <v>164</v>
      </c>
      <c r="Q4350" t="s">
        <v>27</v>
      </c>
      <c r="R4350" t="s">
        <v>8117</v>
      </c>
      <c r="S4350" t="s">
        <v>10018</v>
      </c>
    </row>
    <row r="4351" spans="1:19">
      <c r="A4351" t="s">
        <v>10019</v>
      </c>
      <c r="B4351" s="1">
        <v>44426</v>
      </c>
      <c r="C4351" t="s">
        <v>22</v>
      </c>
      <c r="D4351">
        <v>20</v>
      </c>
      <c r="E4351" t="s">
        <v>23</v>
      </c>
      <c r="F4351">
        <v>1</v>
      </c>
      <c r="G4351">
        <v>4</v>
      </c>
      <c r="H4351" t="s">
        <v>3686</v>
      </c>
      <c r="I4351">
        <v>3446</v>
      </c>
      <c r="J4351">
        <v>1</v>
      </c>
      <c r="K4351">
        <v>48</v>
      </c>
      <c r="L4351" t="s">
        <v>142</v>
      </c>
      <c r="M4351" t="s">
        <v>23</v>
      </c>
      <c r="N4351" t="s">
        <v>23</v>
      </c>
      <c r="O4351" t="s">
        <v>49</v>
      </c>
      <c r="P4351" t="s">
        <v>202</v>
      </c>
      <c r="Q4351" t="s">
        <v>50</v>
      </c>
      <c r="R4351" t="s">
        <v>1620</v>
      </c>
      <c r="S4351" t="s">
        <v>10020</v>
      </c>
    </row>
    <row r="4352" spans="1:19">
      <c r="A4352" t="s">
        <v>10021</v>
      </c>
      <c r="B4352" s="1">
        <v>43922</v>
      </c>
      <c r="C4352" t="s">
        <v>22</v>
      </c>
      <c r="D4352">
        <v>66</v>
      </c>
      <c r="E4352" t="s">
        <v>23</v>
      </c>
      <c r="F4352">
        <v>0</v>
      </c>
      <c r="G4352">
        <v>4</v>
      </c>
      <c r="H4352" t="s">
        <v>3686</v>
      </c>
      <c r="I4352">
        <v>6270</v>
      </c>
      <c r="J4352">
        <v>2</v>
      </c>
      <c r="K4352">
        <v>64</v>
      </c>
      <c r="M4352" t="s">
        <v>23</v>
      </c>
      <c r="N4352" t="s">
        <v>23</v>
      </c>
      <c r="O4352" t="s">
        <v>25</v>
      </c>
      <c r="P4352" t="s">
        <v>164</v>
      </c>
      <c r="Q4352" t="s">
        <v>27</v>
      </c>
      <c r="R4352" t="s">
        <v>3670</v>
      </c>
      <c r="S4352" t="s">
        <v>10022</v>
      </c>
    </row>
    <row r="4353" spans="1:19">
      <c r="A4353" t="s">
        <v>10023</v>
      </c>
      <c r="B4353" s="1">
        <v>43817</v>
      </c>
      <c r="C4353" t="s">
        <v>22</v>
      </c>
      <c r="D4353">
        <v>75</v>
      </c>
      <c r="E4353" t="s">
        <v>23</v>
      </c>
      <c r="F4353">
        <v>0</v>
      </c>
      <c r="G4353">
        <v>4</v>
      </c>
      <c r="H4353" t="s">
        <v>3686</v>
      </c>
      <c r="I4353">
        <v>5581</v>
      </c>
      <c r="J4353">
        <v>7</v>
      </c>
      <c r="K4353">
        <v>68</v>
      </c>
      <c r="L4353" t="s">
        <v>316</v>
      </c>
      <c r="M4353" t="s">
        <v>23</v>
      </c>
      <c r="N4353" t="s">
        <v>23</v>
      </c>
      <c r="O4353" t="s">
        <v>25</v>
      </c>
      <c r="P4353" t="s">
        <v>202</v>
      </c>
      <c r="Q4353" t="s">
        <v>50</v>
      </c>
      <c r="R4353" t="s">
        <v>78</v>
      </c>
      <c r="S4353" t="s">
        <v>10024</v>
      </c>
    </row>
    <row r="4354" spans="1:19">
      <c r="A4354" t="s">
        <v>10025</v>
      </c>
      <c r="B4354" s="1">
        <v>45496</v>
      </c>
      <c r="C4354" t="s">
        <v>33</v>
      </c>
      <c r="D4354">
        <v>74</v>
      </c>
      <c r="E4354" t="s">
        <v>39</v>
      </c>
      <c r="F4354">
        <v>0</v>
      </c>
      <c r="G4354">
        <v>4</v>
      </c>
      <c r="H4354" t="s">
        <v>3686</v>
      </c>
      <c r="I4354">
        <v>3098</v>
      </c>
      <c r="J4354">
        <v>0</v>
      </c>
      <c r="K4354">
        <v>13</v>
      </c>
      <c r="M4354" t="s">
        <v>23</v>
      </c>
      <c r="N4354" t="s">
        <v>23</v>
      </c>
      <c r="O4354" t="s">
        <v>25</v>
      </c>
      <c r="P4354" t="s">
        <v>164</v>
      </c>
      <c r="Q4354" t="s">
        <v>27</v>
      </c>
      <c r="R4354" t="s">
        <v>6665</v>
      </c>
      <c r="S4354" t="s">
        <v>10026</v>
      </c>
    </row>
    <row r="4355" spans="1:19">
      <c r="A4355" t="s">
        <v>10027</v>
      </c>
      <c r="B4355" s="1">
        <v>43831</v>
      </c>
      <c r="C4355" t="s">
        <v>22</v>
      </c>
      <c r="D4355">
        <v>76</v>
      </c>
      <c r="E4355" t="s">
        <v>39</v>
      </c>
      <c r="F4355">
        <v>0</v>
      </c>
      <c r="G4355">
        <v>4</v>
      </c>
      <c r="H4355" t="s">
        <v>3686</v>
      </c>
      <c r="I4355">
        <v>5269</v>
      </c>
      <c r="J4355">
        <v>0</v>
      </c>
      <c r="K4355">
        <v>67</v>
      </c>
      <c r="M4355" t="s">
        <v>23</v>
      </c>
      <c r="N4355" t="s">
        <v>23</v>
      </c>
      <c r="O4355" t="s">
        <v>25</v>
      </c>
      <c r="P4355" t="s">
        <v>164</v>
      </c>
      <c r="Q4355" t="s">
        <v>50</v>
      </c>
      <c r="R4355" t="s">
        <v>1997</v>
      </c>
      <c r="S4355" t="s">
        <v>10028</v>
      </c>
    </row>
    <row r="4356" spans="1:19">
      <c r="A4356" t="s">
        <v>10029</v>
      </c>
      <c r="B4356" s="1">
        <v>43733</v>
      </c>
      <c r="C4356" t="s">
        <v>22</v>
      </c>
      <c r="D4356">
        <v>74</v>
      </c>
      <c r="E4356" t="s">
        <v>23</v>
      </c>
      <c r="F4356">
        <v>0</v>
      </c>
      <c r="G4356">
        <v>4</v>
      </c>
      <c r="H4356" t="s">
        <v>3686</v>
      </c>
      <c r="I4356">
        <v>5421</v>
      </c>
      <c r="J4356">
        <v>9</v>
      </c>
      <c r="K4356">
        <v>71</v>
      </c>
      <c r="L4356" t="s">
        <v>316</v>
      </c>
      <c r="M4356" t="s">
        <v>39</v>
      </c>
      <c r="N4356" t="s">
        <v>23</v>
      </c>
      <c r="O4356" t="s">
        <v>49</v>
      </c>
      <c r="P4356" t="s">
        <v>164</v>
      </c>
      <c r="Q4356" t="s">
        <v>50</v>
      </c>
      <c r="R4356" t="s">
        <v>8575</v>
      </c>
      <c r="S4356" t="s">
        <v>10030</v>
      </c>
    </row>
    <row r="4357" spans="1:19">
      <c r="A4357" t="s">
        <v>10031</v>
      </c>
      <c r="B4357" s="1">
        <v>44241</v>
      </c>
      <c r="C4357" t="s">
        <v>33</v>
      </c>
      <c r="D4357">
        <v>68</v>
      </c>
      <c r="E4357" t="s">
        <v>23</v>
      </c>
      <c r="F4357">
        <v>0</v>
      </c>
      <c r="G4357">
        <v>4</v>
      </c>
      <c r="H4357" t="s">
        <v>3686</v>
      </c>
      <c r="I4357">
        <v>5548</v>
      </c>
      <c r="J4357">
        <v>3</v>
      </c>
      <c r="K4357">
        <v>54</v>
      </c>
      <c r="M4357" t="s">
        <v>23</v>
      </c>
      <c r="N4357" t="s">
        <v>39</v>
      </c>
      <c r="P4357" t="s">
        <v>164</v>
      </c>
      <c r="Q4357" t="s">
        <v>84</v>
      </c>
      <c r="R4357" t="s">
        <v>5315</v>
      </c>
      <c r="S4357" t="s">
        <v>10032</v>
      </c>
    </row>
    <row r="4358" spans="1:19">
      <c r="A4358" t="s">
        <v>10033</v>
      </c>
      <c r="B4358" s="1">
        <v>43792</v>
      </c>
      <c r="C4358" t="s">
        <v>22</v>
      </c>
      <c r="D4358">
        <v>23</v>
      </c>
      <c r="E4358" t="s">
        <v>39</v>
      </c>
      <c r="F4358">
        <v>0</v>
      </c>
      <c r="G4358">
        <v>4</v>
      </c>
      <c r="H4358" t="s">
        <v>3686</v>
      </c>
      <c r="I4358">
        <v>5189</v>
      </c>
      <c r="J4358">
        <v>0</v>
      </c>
      <c r="K4358">
        <v>69</v>
      </c>
      <c r="L4358" t="s">
        <v>316</v>
      </c>
      <c r="M4358" t="s">
        <v>23</v>
      </c>
      <c r="N4358" t="s">
        <v>23</v>
      </c>
      <c r="O4358" t="s">
        <v>49</v>
      </c>
      <c r="P4358" t="s">
        <v>164</v>
      </c>
      <c r="Q4358" t="s">
        <v>50</v>
      </c>
      <c r="R4358" t="s">
        <v>229</v>
      </c>
      <c r="S4358" t="s">
        <v>10034</v>
      </c>
    </row>
    <row r="4359" spans="1:19">
      <c r="A4359" t="s">
        <v>10035</v>
      </c>
      <c r="B4359" s="1">
        <v>45204</v>
      </c>
      <c r="C4359" t="s">
        <v>22</v>
      </c>
      <c r="D4359">
        <v>56</v>
      </c>
      <c r="E4359" t="s">
        <v>23</v>
      </c>
      <c r="F4359">
        <v>0</v>
      </c>
      <c r="G4359">
        <v>4</v>
      </c>
      <c r="H4359" t="s">
        <v>3686</v>
      </c>
      <c r="I4359">
        <v>3733</v>
      </c>
      <c r="J4359">
        <v>8</v>
      </c>
      <c r="K4359">
        <v>22</v>
      </c>
      <c r="L4359" t="s">
        <v>97</v>
      </c>
      <c r="M4359" t="s">
        <v>23</v>
      </c>
      <c r="N4359" t="s">
        <v>23</v>
      </c>
      <c r="O4359" t="s">
        <v>49</v>
      </c>
      <c r="P4359" t="s">
        <v>202</v>
      </c>
      <c r="Q4359" t="s">
        <v>50</v>
      </c>
      <c r="R4359" t="s">
        <v>545</v>
      </c>
      <c r="S4359" t="s">
        <v>10036</v>
      </c>
    </row>
    <row r="4360" spans="1:19">
      <c r="A4360" t="s">
        <v>10037</v>
      </c>
      <c r="B4360" s="1">
        <v>44505</v>
      </c>
      <c r="C4360" t="s">
        <v>22</v>
      </c>
      <c r="D4360">
        <v>61</v>
      </c>
      <c r="E4360" t="s">
        <v>39</v>
      </c>
      <c r="F4360">
        <v>0</v>
      </c>
      <c r="G4360">
        <v>4</v>
      </c>
      <c r="H4360" t="s">
        <v>3686</v>
      </c>
      <c r="I4360">
        <v>2185</v>
      </c>
      <c r="J4360">
        <v>0</v>
      </c>
      <c r="K4360">
        <v>45</v>
      </c>
      <c r="M4360" t="s">
        <v>23</v>
      </c>
      <c r="N4360" t="s">
        <v>23</v>
      </c>
      <c r="O4360" t="s">
        <v>49</v>
      </c>
      <c r="P4360" t="s">
        <v>26</v>
      </c>
      <c r="Q4360" t="s">
        <v>27</v>
      </c>
      <c r="R4360" t="s">
        <v>5907</v>
      </c>
      <c r="S4360" t="s">
        <v>10038</v>
      </c>
    </row>
    <row r="4361" spans="1:19">
      <c r="A4361" t="s">
        <v>10039</v>
      </c>
      <c r="B4361" s="1">
        <v>45203</v>
      </c>
      <c r="C4361" t="s">
        <v>22</v>
      </c>
      <c r="D4361">
        <v>43</v>
      </c>
      <c r="E4361" t="s">
        <v>23</v>
      </c>
      <c r="F4361">
        <v>0</v>
      </c>
      <c r="G4361">
        <v>4</v>
      </c>
      <c r="H4361" t="s">
        <v>3686</v>
      </c>
      <c r="I4361">
        <v>3727</v>
      </c>
      <c r="J4361">
        <v>1</v>
      </c>
      <c r="K4361">
        <v>22</v>
      </c>
      <c r="L4361" t="s">
        <v>97</v>
      </c>
      <c r="M4361" t="s">
        <v>23</v>
      </c>
      <c r="N4361" t="s">
        <v>39</v>
      </c>
      <c r="P4361" t="s">
        <v>26</v>
      </c>
      <c r="Q4361" t="s">
        <v>27</v>
      </c>
      <c r="R4361" t="s">
        <v>3772</v>
      </c>
      <c r="S4361" t="s">
        <v>10040</v>
      </c>
    </row>
    <row r="4362" spans="1:19">
      <c r="A4362" t="s">
        <v>10041</v>
      </c>
      <c r="B4362" s="1">
        <v>43716</v>
      </c>
      <c r="C4362" t="s">
        <v>22</v>
      </c>
      <c r="D4362">
        <v>31</v>
      </c>
      <c r="E4362" t="s">
        <v>23</v>
      </c>
      <c r="F4362">
        <v>0</v>
      </c>
      <c r="G4362">
        <v>4</v>
      </c>
      <c r="H4362" t="s">
        <v>3686</v>
      </c>
      <c r="I4362">
        <v>6483</v>
      </c>
      <c r="J4362">
        <v>1</v>
      </c>
      <c r="K4362">
        <v>71</v>
      </c>
      <c r="L4362" t="s">
        <v>316</v>
      </c>
      <c r="M4362" t="s">
        <v>23</v>
      </c>
      <c r="N4362" t="s">
        <v>23</v>
      </c>
      <c r="O4362" t="s">
        <v>49</v>
      </c>
      <c r="P4362" t="s">
        <v>164</v>
      </c>
      <c r="Q4362" t="s">
        <v>27</v>
      </c>
      <c r="R4362" t="s">
        <v>215</v>
      </c>
      <c r="S4362" t="s">
        <v>10042</v>
      </c>
    </row>
    <row r="4363" spans="1:19">
      <c r="A4363" t="s">
        <v>10043</v>
      </c>
      <c r="B4363" s="1">
        <v>43699</v>
      </c>
      <c r="C4363" t="s">
        <v>33</v>
      </c>
      <c r="D4363">
        <v>49</v>
      </c>
      <c r="E4363" t="s">
        <v>23</v>
      </c>
      <c r="F4363">
        <v>2</v>
      </c>
      <c r="G4363">
        <v>4</v>
      </c>
      <c r="H4363" t="s">
        <v>3686</v>
      </c>
      <c r="I4363">
        <v>5246</v>
      </c>
      <c r="J4363">
        <v>6</v>
      </c>
      <c r="K4363">
        <v>72</v>
      </c>
      <c r="L4363" t="s">
        <v>316</v>
      </c>
      <c r="M4363" t="s">
        <v>23</v>
      </c>
      <c r="N4363" t="s">
        <v>23</v>
      </c>
      <c r="O4363" t="s">
        <v>25</v>
      </c>
      <c r="P4363" t="s">
        <v>164</v>
      </c>
      <c r="Q4363" t="s">
        <v>50</v>
      </c>
      <c r="R4363" t="s">
        <v>4036</v>
      </c>
      <c r="S4363" t="s">
        <v>10044</v>
      </c>
    </row>
    <row r="4364" spans="1:19">
      <c r="A4364" t="s">
        <v>10045</v>
      </c>
      <c r="B4364" s="1">
        <v>45554</v>
      </c>
      <c r="C4364" t="s">
        <v>22</v>
      </c>
      <c r="D4364">
        <v>22</v>
      </c>
      <c r="E4364" t="s">
        <v>39</v>
      </c>
      <c r="F4364">
        <v>0</v>
      </c>
      <c r="G4364">
        <v>4</v>
      </c>
      <c r="H4364" t="s">
        <v>3686</v>
      </c>
      <c r="I4364">
        <v>5825</v>
      </c>
      <c r="J4364">
        <v>0</v>
      </c>
      <c r="K4364">
        <v>11</v>
      </c>
      <c r="L4364" t="s">
        <v>97</v>
      </c>
      <c r="M4364" t="s">
        <v>23</v>
      </c>
      <c r="N4364" t="s">
        <v>39</v>
      </c>
      <c r="P4364" t="s">
        <v>202</v>
      </c>
      <c r="Q4364" t="s">
        <v>84</v>
      </c>
      <c r="R4364" t="s">
        <v>2874</v>
      </c>
      <c r="S4364" t="s">
        <v>10046</v>
      </c>
    </row>
    <row r="4365" spans="1:19">
      <c r="A4365" t="s">
        <v>10047</v>
      </c>
      <c r="B4365" s="1">
        <v>44653</v>
      </c>
      <c r="C4365" t="s">
        <v>22</v>
      </c>
      <c r="D4365">
        <v>19</v>
      </c>
      <c r="E4365" t="s">
        <v>23</v>
      </c>
      <c r="F4365">
        <v>2</v>
      </c>
      <c r="G4365">
        <v>4</v>
      </c>
      <c r="H4365" t="s">
        <v>3686</v>
      </c>
      <c r="I4365">
        <v>3724</v>
      </c>
      <c r="J4365">
        <v>3</v>
      </c>
      <c r="K4365">
        <v>40</v>
      </c>
      <c r="M4365" t="s">
        <v>39</v>
      </c>
      <c r="N4365" t="s">
        <v>23</v>
      </c>
      <c r="O4365" t="s">
        <v>49</v>
      </c>
      <c r="P4365" t="s">
        <v>202</v>
      </c>
      <c r="Q4365" t="s">
        <v>50</v>
      </c>
      <c r="R4365" t="s">
        <v>3233</v>
      </c>
      <c r="S4365" t="s">
        <v>10048</v>
      </c>
    </row>
    <row r="4366" spans="1:19">
      <c r="A4366" t="s">
        <v>10049</v>
      </c>
      <c r="B4366" s="1">
        <v>45368</v>
      </c>
      <c r="C4366" t="s">
        <v>33</v>
      </c>
      <c r="D4366">
        <v>27</v>
      </c>
      <c r="E4366" t="s">
        <v>39</v>
      </c>
      <c r="F4366">
        <v>0</v>
      </c>
      <c r="G4366">
        <v>4</v>
      </c>
      <c r="H4366" t="s">
        <v>3686</v>
      </c>
      <c r="I4366">
        <v>4222</v>
      </c>
      <c r="J4366">
        <v>0</v>
      </c>
      <c r="K4366">
        <v>17</v>
      </c>
      <c r="L4366" t="s">
        <v>97</v>
      </c>
      <c r="M4366" t="s">
        <v>23</v>
      </c>
      <c r="N4366" t="s">
        <v>39</v>
      </c>
      <c r="P4366" t="s">
        <v>26</v>
      </c>
      <c r="Q4366" t="s">
        <v>50</v>
      </c>
      <c r="R4366" t="s">
        <v>1325</v>
      </c>
      <c r="S4366" t="s">
        <v>10050</v>
      </c>
    </row>
    <row r="4367" spans="1:19">
      <c r="A4367" t="s">
        <v>10051</v>
      </c>
      <c r="B4367" s="1">
        <v>44878</v>
      </c>
      <c r="C4367" t="s">
        <v>22</v>
      </c>
      <c r="D4367">
        <v>23</v>
      </c>
      <c r="E4367" t="s">
        <v>23</v>
      </c>
      <c r="F4367">
        <v>0</v>
      </c>
      <c r="G4367">
        <v>4</v>
      </c>
      <c r="H4367" t="s">
        <v>3686</v>
      </c>
      <c r="I4367">
        <v>2422</v>
      </c>
      <c r="J4367">
        <v>6</v>
      </c>
      <c r="K4367">
        <v>33</v>
      </c>
      <c r="L4367" t="s">
        <v>40</v>
      </c>
      <c r="M4367" t="s">
        <v>23</v>
      </c>
      <c r="N4367" t="s">
        <v>23</v>
      </c>
      <c r="O4367" t="s">
        <v>49</v>
      </c>
      <c r="P4367" t="s">
        <v>26</v>
      </c>
      <c r="Q4367" t="s">
        <v>50</v>
      </c>
      <c r="R4367" t="s">
        <v>2563</v>
      </c>
      <c r="S4367" t="s">
        <v>10052</v>
      </c>
    </row>
    <row r="4368" spans="1:19">
      <c r="A4368" t="s">
        <v>10053</v>
      </c>
      <c r="B4368" s="1">
        <v>45844</v>
      </c>
      <c r="C4368" t="s">
        <v>22</v>
      </c>
      <c r="D4368">
        <v>47</v>
      </c>
      <c r="E4368" t="s">
        <v>39</v>
      </c>
      <c r="F4368">
        <v>0</v>
      </c>
      <c r="G4368">
        <v>4</v>
      </c>
      <c r="H4368" t="s">
        <v>3751</v>
      </c>
      <c r="I4368">
        <v>4592</v>
      </c>
      <c r="J4368">
        <v>0</v>
      </c>
      <c r="K4368">
        <v>1</v>
      </c>
      <c r="L4368" t="s">
        <v>48</v>
      </c>
      <c r="M4368" t="s">
        <v>23</v>
      </c>
      <c r="N4368" t="s">
        <v>23</v>
      </c>
      <c r="O4368" t="s">
        <v>49</v>
      </c>
      <c r="P4368" t="s">
        <v>26</v>
      </c>
      <c r="Q4368" t="s">
        <v>27</v>
      </c>
      <c r="R4368" t="s">
        <v>1676</v>
      </c>
      <c r="S4368" t="s">
        <v>10054</v>
      </c>
    </row>
    <row r="4369" spans="1:19">
      <c r="A4369" t="s">
        <v>10055</v>
      </c>
      <c r="B4369" s="1">
        <v>44971</v>
      </c>
      <c r="C4369" t="s">
        <v>22</v>
      </c>
      <c r="D4369">
        <v>64</v>
      </c>
      <c r="E4369" t="s">
        <v>23</v>
      </c>
      <c r="F4369">
        <v>0</v>
      </c>
      <c r="G4369">
        <v>4</v>
      </c>
      <c r="H4369" t="s">
        <v>3686</v>
      </c>
      <c r="I4369">
        <v>2347</v>
      </c>
      <c r="J4369">
        <v>1</v>
      </c>
      <c r="K4369">
        <v>30</v>
      </c>
      <c r="M4369" t="s">
        <v>23</v>
      </c>
      <c r="N4369" t="s">
        <v>39</v>
      </c>
      <c r="P4369" t="s">
        <v>164</v>
      </c>
      <c r="Q4369" t="s">
        <v>50</v>
      </c>
      <c r="R4369" t="s">
        <v>4671</v>
      </c>
      <c r="S4369" t="s">
        <v>10056</v>
      </c>
    </row>
    <row r="4370" spans="1:19">
      <c r="A4370" t="s">
        <v>10057</v>
      </c>
      <c r="B4370" s="1">
        <v>45347</v>
      </c>
      <c r="C4370" t="s">
        <v>33</v>
      </c>
      <c r="D4370">
        <v>49</v>
      </c>
      <c r="E4370" t="s">
        <v>39</v>
      </c>
      <c r="F4370">
        <v>0</v>
      </c>
      <c r="G4370">
        <v>4</v>
      </c>
      <c r="H4370" t="s">
        <v>3686</v>
      </c>
      <c r="I4370">
        <v>2386</v>
      </c>
      <c r="J4370">
        <v>0</v>
      </c>
      <c r="K4370">
        <v>18</v>
      </c>
      <c r="L4370" t="s">
        <v>97</v>
      </c>
      <c r="M4370" t="s">
        <v>23</v>
      </c>
      <c r="N4370" t="s">
        <v>39</v>
      </c>
      <c r="P4370" t="s">
        <v>26</v>
      </c>
      <c r="Q4370" t="s">
        <v>50</v>
      </c>
      <c r="R4370" t="s">
        <v>3634</v>
      </c>
      <c r="S4370" t="s">
        <v>10058</v>
      </c>
    </row>
    <row r="4371" spans="1:19">
      <c r="A4371" t="s">
        <v>10059</v>
      </c>
      <c r="B4371" s="1">
        <v>45856</v>
      </c>
      <c r="C4371" t="s">
        <v>22</v>
      </c>
      <c r="D4371">
        <v>29</v>
      </c>
      <c r="E4371" t="s">
        <v>39</v>
      </c>
      <c r="F4371">
        <v>0</v>
      </c>
      <c r="G4371">
        <v>4</v>
      </c>
      <c r="H4371" t="s">
        <v>3751</v>
      </c>
      <c r="I4371">
        <v>4801</v>
      </c>
      <c r="J4371">
        <v>0</v>
      </c>
      <c r="K4371">
        <v>1</v>
      </c>
      <c r="L4371" t="s">
        <v>48</v>
      </c>
      <c r="M4371" t="s">
        <v>23</v>
      </c>
      <c r="N4371" t="s">
        <v>39</v>
      </c>
      <c r="P4371" t="s">
        <v>26</v>
      </c>
      <c r="Q4371" t="s">
        <v>50</v>
      </c>
      <c r="R4371" t="s">
        <v>1922</v>
      </c>
      <c r="S4371" t="s">
        <v>10060</v>
      </c>
    </row>
    <row r="4372" spans="1:19">
      <c r="A4372" t="s">
        <v>10061</v>
      </c>
      <c r="B4372" s="1">
        <v>44187</v>
      </c>
      <c r="C4372" t="s">
        <v>22</v>
      </c>
      <c r="D4372">
        <v>60</v>
      </c>
      <c r="E4372" t="s">
        <v>23</v>
      </c>
      <c r="F4372">
        <v>1</v>
      </c>
      <c r="G4372">
        <v>4</v>
      </c>
      <c r="H4372" t="s">
        <v>3686</v>
      </c>
      <c r="I4372">
        <v>5058</v>
      </c>
      <c r="J4372">
        <v>4</v>
      </c>
      <c r="K4372">
        <v>56</v>
      </c>
      <c r="M4372" t="s">
        <v>23</v>
      </c>
      <c r="N4372" t="s">
        <v>23</v>
      </c>
      <c r="O4372" t="s">
        <v>25</v>
      </c>
      <c r="P4372" t="s">
        <v>202</v>
      </c>
      <c r="Q4372" t="s">
        <v>50</v>
      </c>
      <c r="R4372" t="s">
        <v>236</v>
      </c>
      <c r="S4372" t="s">
        <v>10062</v>
      </c>
    </row>
    <row r="4373" spans="1:19">
      <c r="A4373" t="s">
        <v>10063</v>
      </c>
      <c r="B4373" s="1">
        <v>45415</v>
      </c>
      <c r="C4373" t="s">
        <v>22</v>
      </c>
      <c r="D4373">
        <v>49</v>
      </c>
      <c r="E4373" t="s">
        <v>39</v>
      </c>
      <c r="F4373">
        <v>0</v>
      </c>
      <c r="G4373">
        <v>4</v>
      </c>
      <c r="H4373" t="s">
        <v>3686</v>
      </c>
      <c r="I4373">
        <v>5753</v>
      </c>
      <c r="J4373">
        <v>0</v>
      </c>
      <c r="K4373">
        <v>15</v>
      </c>
      <c r="M4373" t="s">
        <v>23</v>
      </c>
      <c r="N4373" t="s">
        <v>39</v>
      </c>
      <c r="P4373" t="s">
        <v>202</v>
      </c>
      <c r="Q4373" t="s">
        <v>50</v>
      </c>
      <c r="R4373" t="s">
        <v>1080</v>
      </c>
      <c r="S4373" t="s">
        <v>10064</v>
      </c>
    </row>
    <row r="4374" spans="1:19">
      <c r="A4374" t="s">
        <v>10065</v>
      </c>
      <c r="B4374" s="1">
        <v>44099</v>
      </c>
      <c r="C4374" t="s">
        <v>22</v>
      </c>
      <c r="D4374">
        <v>21</v>
      </c>
      <c r="E4374" t="s">
        <v>23</v>
      </c>
      <c r="F4374">
        <v>0</v>
      </c>
      <c r="G4374">
        <v>4</v>
      </c>
      <c r="H4374" t="s">
        <v>3686</v>
      </c>
      <c r="I4374">
        <v>5905</v>
      </c>
      <c r="J4374">
        <v>1</v>
      </c>
      <c r="K4374">
        <v>59</v>
      </c>
      <c r="L4374" t="s">
        <v>142</v>
      </c>
      <c r="M4374" t="s">
        <v>39</v>
      </c>
      <c r="N4374" t="s">
        <v>23</v>
      </c>
      <c r="O4374" t="s">
        <v>49</v>
      </c>
      <c r="P4374" t="s">
        <v>26</v>
      </c>
      <c r="Q4374" t="s">
        <v>27</v>
      </c>
      <c r="R4374" t="s">
        <v>3222</v>
      </c>
      <c r="S4374" t="s">
        <v>10066</v>
      </c>
    </row>
    <row r="4375" spans="1:19">
      <c r="A4375" t="s">
        <v>10067</v>
      </c>
      <c r="B4375" s="1">
        <v>44021</v>
      </c>
      <c r="C4375" t="s">
        <v>22</v>
      </c>
      <c r="D4375">
        <v>73</v>
      </c>
      <c r="E4375" t="s">
        <v>23</v>
      </c>
      <c r="F4375">
        <v>0</v>
      </c>
      <c r="G4375">
        <v>4</v>
      </c>
      <c r="H4375" t="s">
        <v>3686</v>
      </c>
      <c r="I4375">
        <v>4001</v>
      </c>
      <c r="J4375">
        <v>9</v>
      </c>
      <c r="K4375">
        <v>61</v>
      </c>
      <c r="M4375" t="s">
        <v>23</v>
      </c>
      <c r="N4375" t="s">
        <v>23</v>
      </c>
      <c r="O4375" t="s">
        <v>49</v>
      </c>
      <c r="P4375" t="s">
        <v>202</v>
      </c>
      <c r="Q4375" t="s">
        <v>27</v>
      </c>
      <c r="R4375" t="s">
        <v>6142</v>
      </c>
      <c r="S4375" t="s">
        <v>10068</v>
      </c>
    </row>
    <row r="4376" spans="1:19">
      <c r="A4376" t="s">
        <v>10069</v>
      </c>
      <c r="B4376" s="1">
        <v>44047</v>
      </c>
      <c r="C4376" t="s">
        <v>22</v>
      </c>
      <c r="D4376">
        <v>76</v>
      </c>
      <c r="E4376" t="s">
        <v>23</v>
      </c>
      <c r="F4376">
        <v>0</v>
      </c>
      <c r="G4376">
        <v>4</v>
      </c>
      <c r="H4376" t="s">
        <v>3686</v>
      </c>
      <c r="I4376">
        <v>6150</v>
      </c>
      <c r="J4376">
        <v>10</v>
      </c>
      <c r="K4376">
        <v>60</v>
      </c>
      <c r="L4376" t="s">
        <v>142</v>
      </c>
      <c r="M4376" t="s">
        <v>23</v>
      </c>
      <c r="N4376" t="s">
        <v>23</v>
      </c>
      <c r="O4376" t="s">
        <v>25</v>
      </c>
      <c r="P4376" t="s">
        <v>202</v>
      </c>
      <c r="Q4376" t="s">
        <v>27</v>
      </c>
      <c r="R4376" t="s">
        <v>6506</v>
      </c>
      <c r="S4376" t="s">
        <v>10070</v>
      </c>
    </row>
    <row r="4377" spans="1:19">
      <c r="A4377" t="s">
        <v>10071</v>
      </c>
      <c r="B4377" s="1">
        <v>43691</v>
      </c>
      <c r="C4377" t="s">
        <v>22</v>
      </c>
      <c r="D4377">
        <v>73</v>
      </c>
      <c r="E4377" t="s">
        <v>23</v>
      </c>
      <c r="F4377">
        <v>0</v>
      </c>
      <c r="G4377">
        <v>4</v>
      </c>
      <c r="H4377" t="s">
        <v>3686</v>
      </c>
      <c r="I4377">
        <v>6202</v>
      </c>
      <c r="J4377">
        <v>4</v>
      </c>
      <c r="K4377">
        <v>72</v>
      </c>
      <c r="L4377" t="s">
        <v>316</v>
      </c>
      <c r="M4377" t="s">
        <v>23</v>
      </c>
      <c r="N4377" t="s">
        <v>23</v>
      </c>
      <c r="O4377" t="s">
        <v>49</v>
      </c>
      <c r="P4377" t="s">
        <v>164</v>
      </c>
      <c r="Q4377" t="s">
        <v>50</v>
      </c>
      <c r="R4377" t="s">
        <v>7063</v>
      </c>
      <c r="S4377" t="s">
        <v>10072</v>
      </c>
    </row>
    <row r="4378" spans="1:19">
      <c r="A4378" t="s">
        <v>10073</v>
      </c>
      <c r="B4378" s="1">
        <v>43691</v>
      </c>
      <c r="C4378" t="s">
        <v>22</v>
      </c>
      <c r="D4378">
        <v>36</v>
      </c>
      <c r="E4378" t="s">
        <v>23</v>
      </c>
      <c r="F4378">
        <v>0</v>
      </c>
      <c r="G4378">
        <v>4</v>
      </c>
      <c r="H4378" t="s">
        <v>3686</v>
      </c>
      <c r="I4378">
        <v>6091</v>
      </c>
      <c r="J4378">
        <v>7</v>
      </c>
      <c r="K4378">
        <v>72</v>
      </c>
      <c r="L4378" t="s">
        <v>316</v>
      </c>
      <c r="M4378" t="s">
        <v>39</v>
      </c>
      <c r="N4378" t="s">
        <v>23</v>
      </c>
      <c r="O4378" t="s">
        <v>56</v>
      </c>
      <c r="P4378" t="s">
        <v>164</v>
      </c>
      <c r="Q4378" t="s">
        <v>27</v>
      </c>
      <c r="R4378" t="s">
        <v>10074</v>
      </c>
      <c r="S4378" t="s">
        <v>10075</v>
      </c>
    </row>
    <row r="4379" spans="1:19">
      <c r="A4379" t="s">
        <v>10076</v>
      </c>
      <c r="B4379" s="1">
        <v>45174</v>
      </c>
      <c r="C4379" t="s">
        <v>33</v>
      </c>
      <c r="D4379">
        <v>37</v>
      </c>
      <c r="E4379" t="s">
        <v>39</v>
      </c>
      <c r="F4379">
        <v>0</v>
      </c>
      <c r="G4379">
        <v>4</v>
      </c>
      <c r="H4379" t="s">
        <v>3686</v>
      </c>
      <c r="I4379">
        <v>2221</v>
      </c>
      <c r="J4379">
        <v>0</v>
      </c>
      <c r="K4379">
        <v>23</v>
      </c>
      <c r="M4379" t="s">
        <v>23</v>
      </c>
      <c r="N4379" t="s">
        <v>23</v>
      </c>
      <c r="O4379" t="s">
        <v>25</v>
      </c>
      <c r="P4379" t="s">
        <v>26</v>
      </c>
      <c r="Q4379" t="s">
        <v>27</v>
      </c>
      <c r="R4379" t="s">
        <v>1139</v>
      </c>
      <c r="S4379" t="s">
        <v>10077</v>
      </c>
    </row>
    <row r="4380" spans="1:19">
      <c r="A4380" t="s">
        <v>10078</v>
      </c>
      <c r="B4380" s="1">
        <v>45548</v>
      </c>
      <c r="C4380" t="s">
        <v>22</v>
      </c>
      <c r="D4380">
        <v>63</v>
      </c>
      <c r="E4380" t="s">
        <v>39</v>
      </c>
      <c r="F4380">
        <v>0</v>
      </c>
      <c r="G4380">
        <v>4</v>
      </c>
      <c r="H4380" t="s">
        <v>3686</v>
      </c>
      <c r="I4380">
        <v>2642</v>
      </c>
      <c r="J4380">
        <v>0</v>
      </c>
      <c r="K4380">
        <v>11</v>
      </c>
      <c r="L4380" t="s">
        <v>97</v>
      </c>
      <c r="M4380" t="s">
        <v>23</v>
      </c>
      <c r="N4380" t="s">
        <v>39</v>
      </c>
      <c r="P4380" t="s">
        <v>26</v>
      </c>
      <c r="Q4380" t="s">
        <v>50</v>
      </c>
      <c r="R4380" t="s">
        <v>3772</v>
      </c>
      <c r="S4380" t="s">
        <v>10079</v>
      </c>
    </row>
    <row r="4381" spans="1:19">
      <c r="A4381" t="s">
        <v>10080</v>
      </c>
      <c r="B4381" s="1">
        <v>44456</v>
      </c>
      <c r="C4381" t="s">
        <v>22</v>
      </c>
      <c r="D4381">
        <v>37</v>
      </c>
      <c r="E4381" t="s">
        <v>39</v>
      </c>
      <c r="F4381">
        <v>0</v>
      </c>
      <c r="G4381">
        <v>4</v>
      </c>
      <c r="H4381" t="s">
        <v>3686</v>
      </c>
      <c r="I4381">
        <v>5029</v>
      </c>
      <c r="J4381">
        <v>0</v>
      </c>
      <c r="K4381">
        <v>47</v>
      </c>
      <c r="M4381" t="s">
        <v>23</v>
      </c>
      <c r="N4381" t="s">
        <v>23</v>
      </c>
      <c r="O4381" t="s">
        <v>25</v>
      </c>
      <c r="P4381" t="s">
        <v>202</v>
      </c>
      <c r="Q4381" t="s">
        <v>27</v>
      </c>
      <c r="R4381" t="s">
        <v>3422</v>
      </c>
      <c r="S4381" t="s">
        <v>10081</v>
      </c>
    </row>
    <row r="4382" spans="1:19">
      <c r="A4382" t="s">
        <v>10082</v>
      </c>
      <c r="B4382" s="1">
        <v>45424</v>
      </c>
      <c r="C4382" t="s">
        <v>33</v>
      </c>
      <c r="D4382">
        <v>46</v>
      </c>
      <c r="E4382" t="s">
        <v>39</v>
      </c>
      <c r="F4382">
        <v>0</v>
      </c>
      <c r="G4382">
        <v>4</v>
      </c>
      <c r="H4382" t="s">
        <v>3686</v>
      </c>
      <c r="I4382">
        <v>3366</v>
      </c>
      <c r="J4382">
        <v>0</v>
      </c>
      <c r="K4382">
        <v>15</v>
      </c>
      <c r="M4382" t="s">
        <v>23</v>
      </c>
      <c r="N4382" t="s">
        <v>39</v>
      </c>
      <c r="P4382" t="s">
        <v>26</v>
      </c>
      <c r="Q4382" t="s">
        <v>84</v>
      </c>
      <c r="R4382" t="s">
        <v>226</v>
      </c>
      <c r="S4382" t="s">
        <v>10083</v>
      </c>
    </row>
    <row r="4383" spans="1:19">
      <c r="A4383" t="s">
        <v>10084</v>
      </c>
      <c r="B4383" s="1">
        <v>45525</v>
      </c>
      <c r="C4383" t="s">
        <v>33</v>
      </c>
      <c r="D4383">
        <v>51</v>
      </c>
      <c r="E4383" t="s">
        <v>23</v>
      </c>
      <c r="F4383">
        <v>3</v>
      </c>
      <c r="G4383">
        <v>4</v>
      </c>
      <c r="H4383" t="s">
        <v>3686</v>
      </c>
      <c r="I4383">
        <v>5068</v>
      </c>
      <c r="J4383">
        <v>2</v>
      </c>
      <c r="K4383">
        <v>12</v>
      </c>
      <c r="M4383" t="s">
        <v>23</v>
      </c>
      <c r="N4383" t="s">
        <v>23</v>
      </c>
      <c r="O4383" t="s">
        <v>49</v>
      </c>
      <c r="P4383" t="s">
        <v>26</v>
      </c>
      <c r="Q4383" t="s">
        <v>50</v>
      </c>
      <c r="R4383" t="s">
        <v>5850</v>
      </c>
      <c r="S4383" t="s">
        <v>10085</v>
      </c>
    </row>
    <row r="4384" spans="1:19">
      <c r="A4384" t="s">
        <v>10086</v>
      </c>
      <c r="B4384" s="1">
        <v>44972</v>
      </c>
      <c r="C4384" t="s">
        <v>22</v>
      </c>
      <c r="D4384">
        <v>53</v>
      </c>
      <c r="E4384" t="s">
        <v>23</v>
      </c>
      <c r="F4384">
        <v>0</v>
      </c>
      <c r="G4384">
        <v>4</v>
      </c>
      <c r="H4384" t="s">
        <v>3686</v>
      </c>
      <c r="I4384">
        <v>4715</v>
      </c>
      <c r="J4384">
        <v>10</v>
      </c>
      <c r="K4384">
        <v>30</v>
      </c>
      <c r="L4384" t="s">
        <v>40</v>
      </c>
      <c r="M4384" t="s">
        <v>23</v>
      </c>
      <c r="N4384" t="s">
        <v>23</v>
      </c>
      <c r="O4384" t="s">
        <v>49</v>
      </c>
      <c r="P4384" t="s">
        <v>26</v>
      </c>
      <c r="Q4384" t="s">
        <v>50</v>
      </c>
      <c r="R4384" t="s">
        <v>5957</v>
      </c>
      <c r="S4384" t="s">
        <v>10087</v>
      </c>
    </row>
    <row r="4385" spans="1:19">
      <c r="A4385" t="s">
        <v>10088</v>
      </c>
      <c r="B4385" s="1">
        <v>44403</v>
      </c>
      <c r="C4385" t="s">
        <v>22</v>
      </c>
      <c r="D4385">
        <v>22</v>
      </c>
      <c r="E4385" t="s">
        <v>23</v>
      </c>
      <c r="F4385">
        <v>0</v>
      </c>
      <c r="G4385">
        <v>4</v>
      </c>
      <c r="H4385" t="s">
        <v>3686</v>
      </c>
      <c r="I4385">
        <v>4283</v>
      </c>
      <c r="J4385">
        <v>8</v>
      </c>
      <c r="K4385">
        <v>49</v>
      </c>
      <c r="M4385" t="s">
        <v>39</v>
      </c>
      <c r="N4385" t="s">
        <v>23</v>
      </c>
      <c r="O4385" t="s">
        <v>56</v>
      </c>
      <c r="P4385" t="s">
        <v>164</v>
      </c>
      <c r="Q4385" t="s">
        <v>50</v>
      </c>
      <c r="R4385" t="s">
        <v>3246</v>
      </c>
      <c r="S4385" t="s">
        <v>10089</v>
      </c>
    </row>
    <row r="4386" spans="1:19">
      <c r="A4386" t="s">
        <v>10090</v>
      </c>
      <c r="B4386" s="1">
        <v>45359</v>
      </c>
      <c r="C4386" t="s">
        <v>22</v>
      </c>
      <c r="D4386">
        <v>50</v>
      </c>
      <c r="E4386" t="s">
        <v>39</v>
      </c>
      <c r="F4386">
        <v>0</v>
      </c>
      <c r="G4386">
        <v>4</v>
      </c>
      <c r="H4386" t="s">
        <v>3686</v>
      </c>
      <c r="I4386">
        <v>5347</v>
      </c>
      <c r="J4386">
        <v>0</v>
      </c>
      <c r="K4386">
        <v>17</v>
      </c>
      <c r="L4386" t="s">
        <v>97</v>
      </c>
      <c r="M4386" t="s">
        <v>23</v>
      </c>
      <c r="N4386" t="s">
        <v>39</v>
      </c>
      <c r="P4386" t="s">
        <v>164</v>
      </c>
      <c r="Q4386" t="s">
        <v>50</v>
      </c>
      <c r="R4386" t="s">
        <v>971</v>
      </c>
      <c r="S4386" t="s">
        <v>10091</v>
      </c>
    </row>
    <row r="4387" spans="1:19">
      <c r="A4387" t="s">
        <v>10092</v>
      </c>
      <c r="B4387" s="1">
        <v>44383</v>
      </c>
      <c r="C4387" t="s">
        <v>22</v>
      </c>
      <c r="D4387">
        <v>58</v>
      </c>
      <c r="E4387" t="s">
        <v>23</v>
      </c>
      <c r="F4387">
        <v>0</v>
      </c>
      <c r="G4387">
        <v>4</v>
      </c>
      <c r="H4387" t="s">
        <v>3686</v>
      </c>
      <c r="I4387">
        <v>4252</v>
      </c>
      <c r="J4387">
        <v>8</v>
      </c>
      <c r="K4387">
        <v>49</v>
      </c>
      <c r="L4387" t="s">
        <v>142</v>
      </c>
      <c r="M4387" t="s">
        <v>23</v>
      </c>
      <c r="N4387" t="s">
        <v>23</v>
      </c>
      <c r="O4387" t="s">
        <v>25</v>
      </c>
      <c r="P4387" t="s">
        <v>164</v>
      </c>
      <c r="Q4387" t="s">
        <v>27</v>
      </c>
      <c r="R4387" t="s">
        <v>6139</v>
      </c>
      <c r="S4387" t="s">
        <v>10093</v>
      </c>
    </row>
    <row r="4388" spans="1:19">
      <c r="A4388" t="s">
        <v>10094</v>
      </c>
      <c r="B4388" s="1">
        <v>44394</v>
      </c>
      <c r="C4388" t="s">
        <v>33</v>
      </c>
      <c r="D4388">
        <v>57</v>
      </c>
      <c r="E4388" t="s">
        <v>23</v>
      </c>
      <c r="F4388">
        <v>0</v>
      </c>
      <c r="G4388">
        <v>4</v>
      </c>
      <c r="H4388" t="s">
        <v>3686</v>
      </c>
      <c r="I4388">
        <v>5565</v>
      </c>
      <c r="J4388">
        <v>6</v>
      </c>
      <c r="K4388">
        <v>49</v>
      </c>
      <c r="M4388" t="s">
        <v>39</v>
      </c>
      <c r="N4388" t="s">
        <v>23</v>
      </c>
      <c r="O4388" t="s">
        <v>56</v>
      </c>
      <c r="P4388" t="s">
        <v>26</v>
      </c>
      <c r="Q4388" t="s">
        <v>27</v>
      </c>
      <c r="R4388" t="s">
        <v>1493</v>
      </c>
      <c r="S4388" t="s">
        <v>10095</v>
      </c>
    </row>
    <row r="4389" spans="1:19">
      <c r="A4389" t="s">
        <v>10096</v>
      </c>
      <c r="B4389" s="1">
        <v>43681</v>
      </c>
      <c r="C4389" t="s">
        <v>22</v>
      </c>
      <c r="D4389">
        <v>54</v>
      </c>
      <c r="E4389" t="s">
        <v>23</v>
      </c>
      <c r="F4389">
        <v>2</v>
      </c>
      <c r="G4389">
        <v>4</v>
      </c>
      <c r="H4389" t="s">
        <v>3686</v>
      </c>
      <c r="I4389">
        <v>5027</v>
      </c>
      <c r="J4389">
        <v>10</v>
      </c>
      <c r="K4389">
        <v>72</v>
      </c>
      <c r="M4389" t="s">
        <v>23</v>
      </c>
      <c r="N4389" t="s">
        <v>39</v>
      </c>
      <c r="P4389" t="s">
        <v>164</v>
      </c>
      <c r="Q4389" t="s">
        <v>50</v>
      </c>
      <c r="R4389" t="s">
        <v>1080</v>
      </c>
      <c r="S4389" t="s">
        <v>10097</v>
      </c>
    </row>
    <row r="4390" spans="1:19">
      <c r="A4390" t="s">
        <v>10098</v>
      </c>
      <c r="B4390" s="1">
        <v>45004</v>
      </c>
      <c r="C4390" t="s">
        <v>22</v>
      </c>
      <c r="D4390">
        <v>25</v>
      </c>
      <c r="E4390" t="s">
        <v>39</v>
      </c>
      <c r="F4390">
        <v>0</v>
      </c>
      <c r="G4390">
        <v>4</v>
      </c>
      <c r="H4390" t="s">
        <v>3686</v>
      </c>
      <c r="I4390">
        <v>2064</v>
      </c>
      <c r="J4390">
        <v>0</v>
      </c>
      <c r="K4390">
        <v>29</v>
      </c>
      <c r="L4390" t="s">
        <v>40</v>
      </c>
      <c r="M4390" t="s">
        <v>23</v>
      </c>
      <c r="N4390" t="s">
        <v>23</v>
      </c>
      <c r="O4390" t="s">
        <v>49</v>
      </c>
      <c r="P4390" t="s">
        <v>202</v>
      </c>
      <c r="Q4390" t="s">
        <v>50</v>
      </c>
      <c r="R4390" t="s">
        <v>766</v>
      </c>
      <c r="S4390" t="s">
        <v>10099</v>
      </c>
    </row>
    <row r="4391" spans="1:19">
      <c r="A4391" t="s">
        <v>10100</v>
      </c>
      <c r="B4391" s="1">
        <v>45757</v>
      </c>
      <c r="C4391" t="s">
        <v>22</v>
      </c>
      <c r="D4391">
        <v>52</v>
      </c>
      <c r="E4391" t="s">
        <v>39</v>
      </c>
      <c r="F4391">
        <v>0</v>
      </c>
      <c r="G4391">
        <v>4</v>
      </c>
      <c r="H4391" t="s">
        <v>3686</v>
      </c>
      <c r="I4391">
        <v>3030</v>
      </c>
      <c r="J4391">
        <v>0</v>
      </c>
      <c r="K4391">
        <v>4</v>
      </c>
      <c r="M4391" t="s">
        <v>39</v>
      </c>
      <c r="N4391" t="s">
        <v>23</v>
      </c>
      <c r="O4391" t="s">
        <v>56</v>
      </c>
      <c r="P4391" t="s">
        <v>26</v>
      </c>
      <c r="Q4391" t="s">
        <v>27</v>
      </c>
      <c r="R4391" t="s">
        <v>738</v>
      </c>
      <c r="S4391" t="s">
        <v>10101</v>
      </c>
    </row>
    <row r="4392" spans="1:19">
      <c r="A4392" t="s">
        <v>10102</v>
      </c>
      <c r="B4392" s="1">
        <v>44880</v>
      </c>
      <c r="C4392" t="s">
        <v>33</v>
      </c>
      <c r="D4392">
        <v>43</v>
      </c>
      <c r="E4392" t="s">
        <v>39</v>
      </c>
      <c r="F4392">
        <v>0</v>
      </c>
      <c r="G4392">
        <v>4</v>
      </c>
      <c r="H4392" t="s">
        <v>3686</v>
      </c>
      <c r="I4392">
        <v>4860</v>
      </c>
      <c r="J4392">
        <v>0</v>
      </c>
      <c r="K4392">
        <v>33</v>
      </c>
      <c r="M4392" t="s">
        <v>23</v>
      </c>
      <c r="N4392" t="s">
        <v>23</v>
      </c>
      <c r="O4392" t="s">
        <v>25</v>
      </c>
      <c r="P4392" t="s">
        <v>26</v>
      </c>
      <c r="Q4392" t="s">
        <v>27</v>
      </c>
      <c r="R4392" t="s">
        <v>209</v>
      </c>
      <c r="S4392" t="s">
        <v>10103</v>
      </c>
    </row>
    <row r="4393" spans="1:19">
      <c r="A4393" t="s">
        <v>10104</v>
      </c>
      <c r="B4393" s="1">
        <v>44767</v>
      </c>
      <c r="C4393" t="s">
        <v>33</v>
      </c>
      <c r="D4393">
        <v>43</v>
      </c>
      <c r="E4393" t="s">
        <v>23</v>
      </c>
      <c r="F4393">
        <v>2</v>
      </c>
      <c r="G4393">
        <v>4</v>
      </c>
      <c r="H4393" t="s">
        <v>3686</v>
      </c>
      <c r="I4393">
        <v>2969</v>
      </c>
      <c r="J4393">
        <v>0</v>
      </c>
      <c r="K4393">
        <v>37</v>
      </c>
      <c r="M4393" t="s">
        <v>23</v>
      </c>
      <c r="N4393" t="s">
        <v>23</v>
      </c>
      <c r="O4393" t="s">
        <v>25</v>
      </c>
      <c r="P4393" t="s">
        <v>26</v>
      </c>
      <c r="Q4393" t="s">
        <v>27</v>
      </c>
      <c r="R4393" t="s">
        <v>1816</v>
      </c>
      <c r="S4393" t="s">
        <v>10105</v>
      </c>
    </row>
    <row r="4394" spans="1:19">
      <c r="A4394" t="s">
        <v>10106</v>
      </c>
      <c r="B4394" s="1">
        <v>44849</v>
      </c>
      <c r="C4394" t="s">
        <v>22</v>
      </c>
      <c r="D4394">
        <v>59</v>
      </c>
      <c r="E4394" t="s">
        <v>39</v>
      </c>
      <c r="F4394">
        <v>0</v>
      </c>
      <c r="G4394">
        <v>4</v>
      </c>
      <c r="H4394" t="s">
        <v>3686</v>
      </c>
      <c r="I4394">
        <v>3800</v>
      </c>
      <c r="J4394">
        <v>0</v>
      </c>
      <c r="K4394">
        <v>34</v>
      </c>
      <c r="M4394" t="s">
        <v>39</v>
      </c>
      <c r="N4394" t="s">
        <v>23</v>
      </c>
      <c r="O4394" t="s">
        <v>56</v>
      </c>
      <c r="P4394" t="s">
        <v>26</v>
      </c>
      <c r="Q4394" t="s">
        <v>27</v>
      </c>
      <c r="R4394" t="s">
        <v>51</v>
      </c>
      <c r="S4394" t="s">
        <v>10107</v>
      </c>
    </row>
    <row r="4395" spans="1:19">
      <c r="A4395" t="s">
        <v>10108</v>
      </c>
      <c r="B4395" s="1">
        <v>45859</v>
      </c>
      <c r="C4395" t="s">
        <v>22</v>
      </c>
      <c r="D4395">
        <v>47</v>
      </c>
      <c r="E4395" t="s">
        <v>39</v>
      </c>
      <c r="F4395">
        <v>3</v>
      </c>
      <c r="G4395">
        <v>4</v>
      </c>
      <c r="H4395" t="s">
        <v>3751</v>
      </c>
      <c r="I4395">
        <v>3518</v>
      </c>
      <c r="J4395">
        <v>0</v>
      </c>
      <c r="K4395">
        <v>1</v>
      </c>
      <c r="M4395" t="s">
        <v>39</v>
      </c>
      <c r="N4395" t="s">
        <v>23</v>
      </c>
      <c r="O4395" t="s">
        <v>56</v>
      </c>
      <c r="P4395" t="s">
        <v>26</v>
      </c>
      <c r="Q4395" t="s">
        <v>27</v>
      </c>
      <c r="R4395" t="s">
        <v>6447</v>
      </c>
      <c r="S4395" t="s">
        <v>6447</v>
      </c>
    </row>
    <row r="4396" spans="1:19">
      <c r="A4396" t="s">
        <v>10109</v>
      </c>
      <c r="B4396" s="1">
        <v>44429</v>
      </c>
      <c r="C4396" t="s">
        <v>33</v>
      </c>
      <c r="D4396">
        <v>49</v>
      </c>
      <c r="E4396" t="s">
        <v>39</v>
      </c>
      <c r="F4396">
        <v>0</v>
      </c>
      <c r="G4396">
        <v>4</v>
      </c>
      <c r="H4396" t="s">
        <v>3686</v>
      </c>
      <c r="I4396">
        <v>4740</v>
      </c>
      <c r="J4396">
        <v>0</v>
      </c>
      <c r="K4396">
        <v>48</v>
      </c>
      <c r="L4396" t="s">
        <v>142</v>
      </c>
      <c r="M4396" t="s">
        <v>23</v>
      </c>
      <c r="N4396" t="s">
        <v>23</v>
      </c>
      <c r="O4396" t="s">
        <v>49</v>
      </c>
      <c r="P4396" t="s">
        <v>202</v>
      </c>
      <c r="Q4396" t="s">
        <v>27</v>
      </c>
      <c r="R4396" t="s">
        <v>931</v>
      </c>
      <c r="S4396" t="s">
        <v>10110</v>
      </c>
    </row>
    <row r="4397" spans="1:19">
      <c r="A4397" t="s">
        <v>10111</v>
      </c>
      <c r="B4397" s="1">
        <v>45634</v>
      </c>
      <c r="C4397" t="s">
        <v>22</v>
      </c>
      <c r="D4397">
        <v>27</v>
      </c>
      <c r="E4397" t="s">
        <v>23</v>
      </c>
      <c r="F4397">
        <v>1</v>
      </c>
      <c r="G4397">
        <v>4</v>
      </c>
      <c r="H4397" t="s">
        <v>3686</v>
      </c>
      <c r="I4397">
        <v>5962</v>
      </c>
      <c r="J4397">
        <v>8</v>
      </c>
      <c r="K4397">
        <v>8</v>
      </c>
      <c r="M4397" t="s">
        <v>23</v>
      </c>
      <c r="N4397" t="s">
        <v>39</v>
      </c>
      <c r="P4397" t="s">
        <v>164</v>
      </c>
      <c r="Q4397" t="s">
        <v>50</v>
      </c>
      <c r="R4397" t="s">
        <v>1325</v>
      </c>
      <c r="S4397" t="s">
        <v>10112</v>
      </c>
    </row>
    <row r="4398" spans="1:19">
      <c r="A4398" t="s">
        <v>10113</v>
      </c>
      <c r="B4398" s="1">
        <v>45249</v>
      </c>
      <c r="C4398" t="s">
        <v>33</v>
      </c>
      <c r="D4398">
        <v>59</v>
      </c>
      <c r="E4398" t="s">
        <v>39</v>
      </c>
      <c r="F4398">
        <v>1</v>
      </c>
      <c r="G4398">
        <v>4</v>
      </c>
      <c r="H4398" t="s">
        <v>3686</v>
      </c>
      <c r="I4398">
        <v>3461</v>
      </c>
      <c r="J4398">
        <v>0</v>
      </c>
      <c r="K4398">
        <v>21</v>
      </c>
      <c r="M4398" t="s">
        <v>39</v>
      </c>
      <c r="N4398" t="s">
        <v>23</v>
      </c>
      <c r="O4398" t="s">
        <v>49</v>
      </c>
      <c r="P4398" t="s">
        <v>164</v>
      </c>
      <c r="Q4398" t="s">
        <v>50</v>
      </c>
      <c r="R4398" t="s">
        <v>5706</v>
      </c>
      <c r="S4398" t="s">
        <v>10114</v>
      </c>
    </row>
    <row r="4399" spans="1:19">
      <c r="A4399" t="s">
        <v>10115</v>
      </c>
      <c r="B4399" s="1">
        <v>45823</v>
      </c>
      <c r="C4399" t="s">
        <v>33</v>
      </c>
      <c r="D4399">
        <v>61</v>
      </c>
      <c r="E4399" t="s">
        <v>23</v>
      </c>
      <c r="F4399">
        <v>0</v>
      </c>
      <c r="G4399">
        <v>4</v>
      </c>
      <c r="H4399" t="s">
        <v>3751</v>
      </c>
      <c r="I4399">
        <v>2798</v>
      </c>
      <c r="J4399">
        <v>1</v>
      </c>
      <c r="K4399">
        <v>2</v>
      </c>
      <c r="L4399" t="s">
        <v>48</v>
      </c>
      <c r="M4399" t="s">
        <v>23</v>
      </c>
      <c r="N4399" t="s">
        <v>23</v>
      </c>
      <c r="O4399" t="s">
        <v>56</v>
      </c>
      <c r="P4399" t="s">
        <v>26</v>
      </c>
      <c r="Q4399" t="s">
        <v>50</v>
      </c>
      <c r="R4399" t="s">
        <v>627</v>
      </c>
      <c r="S4399" t="s">
        <v>10116</v>
      </c>
    </row>
    <row r="4400" spans="1:19">
      <c r="A4400" t="s">
        <v>10117</v>
      </c>
      <c r="B4400" s="1">
        <v>44884</v>
      </c>
      <c r="C4400" t="s">
        <v>22</v>
      </c>
      <c r="D4400">
        <v>74</v>
      </c>
      <c r="E4400" t="s">
        <v>39</v>
      </c>
      <c r="F4400">
        <v>0</v>
      </c>
      <c r="G4400">
        <v>4</v>
      </c>
      <c r="H4400" t="s">
        <v>3686</v>
      </c>
      <c r="I4400">
        <v>5322</v>
      </c>
      <c r="J4400">
        <v>0</v>
      </c>
      <c r="K4400">
        <v>33</v>
      </c>
      <c r="L4400" t="s">
        <v>40</v>
      </c>
      <c r="M4400" t="s">
        <v>39</v>
      </c>
      <c r="N4400" t="s">
        <v>23</v>
      </c>
      <c r="O4400" t="s">
        <v>56</v>
      </c>
      <c r="P4400" t="s">
        <v>202</v>
      </c>
      <c r="Q4400" t="s">
        <v>27</v>
      </c>
      <c r="R4400" t="s">
        <v>5681</v>
      </c>
      <c r="S4400" t="s">
        <v>10118</v>
      </c>
    </row>
    <row r="4401" spans="1:19">
      <c r="A4401" t="s">
        <v>10119</v>
      </c>
      <c r="B4401" s="1">
        <v>44386</v>
      </c>
      <c r="C4401" t="s">
        <v>33</v>
      </c>
      <c r="D4401">
        <v>70</v>
      </c>
      <c r="E4401" t="s">
        <v>39</v>
      </c>
      <c r="F4401">
        <v>0</v>
      </c>
      <c r="G4401">
        <v>4</v>
      </c>
      <c r="H4401" t="s">
        <v>3686</v>
      </c>
      <c r="I4401">
        <v>5982</v>
      </c>
      <c r="J4401">
        <v>0</v>
      </c>
      <c r="K4401">
        <v>49</v>
      </c>
      <c r="M4401" t="s">
        <v>23</v>
      </c>
      <c r="N4401" t="s">
        <v>23</v>
      </c>
      <c r="O4401" t="s">
        <v>25</v>
      </c>
      <c r="P4401" t="s">
        <v>202</v>
      </c>
      <c r="Q4401" t="s">
        <v>27</v>
      </c>
      <c r="R4401" t="s">
        <v>3410</v>
      </c>
      <c r="S4401" t="s">
        <v>10120</v>
      </c>
    </row>
    <row r="4402" spans="1:19">
      <c r="A4402" t="s">
        <v>10121</v>
      </c>
      <c r="B4402" s="1">
        <v>43740</v>
      </c>
      <c r="C4402" t="s">
        <v>33</v>
      </c>
      <c r="D4402">
        <v>72</v>
      </c>
      <c r="E4402" t="s">
        <v>23</v>
      </c>
      <c r="F4402">
        <v>0</v>
      </c>
      <c r="G4402">
        <v>4</v>
      </c>
      <c r="H4402" t="s">
        <v>3686</v>
      </c>
      <c r="I4402">
        <v>4181</v>
      </c>
      <c r="J4402">
        <v>4</v>
      </c>
      <c r="K4402">
        <v>70</v>
      </c>
      <c r="L4402" t="s">
        <v>316</v>
      </c>
      <c r="M4402" t="s">
        <v>23</v>
      </c>
      <c r="N4402" t="s">
        <v>23</v>
      </c>
      <c r="O4402" t="s">
        <v>25</v>
      </c>
      <c r="P4402" t="s">
        <v>164</v>
      </c>
      <c r="Q4402" t="s">
        <v>50</v>
      </c>
      <c r="R4402" t="s">
        <v>9482</v>
      </c>
      <c r="S4402" t="s">
        <v>10122</v>
      </c>
    </row>
    <row r="4403" spans="1:19">
      <c r="A4403" t="s">
        <v>10123</v>
      </c>
      <c r="B4403" s="1">
        <v>44872</v>
      </c>
      <c r="C4403" t="s">
        <v>33</v>
      </c>
      <c r="D4403">
        <v>80</v>
      </c>
      <c r="E4403" t="s">
        <v>39</v>
      </c>
      <c r="F4403">
        <v>0</v>
      </c>
      <c r="G4403">
        <v>4</v>
      </c>
      <c r="H4403" t="s">
        <v>3686</v>
      </c>
      <c r="I4403">
        <v>3116</v>
      </c>
      <c r="J4403">
        <v>0</v>
      </c>
      <c r="K4403">
        <v>33</v>
      </c>
      <c r="M4403" t="s">
        <v>39</v>
      </c>
      <c r="N4403" t="s">
        <v>23</v>
      </c>
      <c r="O4403" t="s">
        <v>49</v>
      </c>
      <c r="P4403" t="s">
        <v>164</v>
      </c>
      <c r="Q4403" t="s">
        <v>27</v>
      </c>
      <c r="R4403" t="s">
        <v>299</v>
      </c>
      <c r="S4403" t="s">
        <v>10124</v>
      </c>
    </row>
    <row r="4404" spans="1:19">
      <c r="A4404" t="s">
        <v>10125</v>
      </c>
      <c r="B4404" s="1">
        <v>44026</v>
      </c>
      <c r="C4404" t="s">
        <v>33</v>
      </c>
      <c r="D4404">
        <v>74</v>
      </c>
      <c r="E4404" t="s">
        <v>23</v>
      </c>
      <c r="F4404">
        <v>1</v>
      </c>
      <c r="G4404">
        <v>4</v>
      </c>
      <c r="H4404" t="s">
        <v>3686</v>
      </c>
      <c r="I4404">
        <v>6238</v>
      </c>
      <c r="J4404">
        <v>9</v>
      </c>
      <c r="K4404">
        <v>61</v>
      </c>
      <c r="L4404" t="s">
        <v>142</v>
      </c>
      <c r="M4404" t="s">
        <v>23</v>
      </c>
      <c r="N4404" t="s">
        <v>23</v>
      </c>
      <c r="O4404" t="s">
        <v>49</v>
      </c>
      <c r="P4404" t="s">
        <v>202</v>
      </c>
      <c r="Q4404" t="s">
        <v>27</v>
      </c>
      <c r="R4404" t="s">
        <v>638</v>
      </c>
      <c r="S4404" t="s">
        <v>10126</v>
      </c>
    </row>
    <row r="4405" spans="1:19">
      <c r="A4405" t="s">
        <v>10127</v>
      </c>
      <c r="B4405" s="1">
        <v>43831</v>
      </c>
      <c r="C4405" t="s">
        <v>22</v>
      </c>
      <c r="D4405">
        <v>75</v>
      </c>
      <c r="E4405" t="s">
        <v>39</v>
      </c>
      <c r="F4405">
        <v>0</v>
      </c>
      <c r="G4405">
        <v>4</v>
      </c>
      <c r="H4405" t="s">
        <v>3686</v>
      </c>
      <c r="I4405">
        <v>5823</v>
      </c>
      <c r="J4405">
        <v>0</v>
      </c>
      <c r="K4405">
        <v>67</v>
      </c>
      <c r="L4405" t="s">
        <v>316</v>
      </c>
      <c r="M4405" t="s">
        <v>23</v>
      </c>
      <c r="N4405" t="s">
        <v>23</v>
      </c>
      <c r="O4405" t="s">
        <v>25</v>
      </c>
      <c r="P4405" t="s">
        <v>26</v>
      </c>
      <c r="Q4405" t="s">
        <v>84</v>
      </c>
      <c r="R4405" t="s">
        <v>1314</v>
      </c>
      <c r="S4405" t="s">
        <v>10128</v>
      </c>
    </row>
    <row r="4406" spans="1:19">
      <c r="A4406" t="s">
        <v>10129</v>
      </c>
      <c r="B4406" s="1">
        <v>45323</v>
      </c>
      <c r="C4406" t="s">
        <v>33</v>
      </c>
      <c r="D4406">
        <v>77</v>
      </c>
      <c r="E4406" t="s">
        <v>39</v>
      </c>
      <c r="F4406">
        <v>0</v>
      </c>
      <c r="G4406">
        <v>4</v>
      </c>
      <c r="H4406" t="s">
        <v>3686</v>
      </c>
      <c r="I4406">
        <v>4713</v>
      </c>
      <c r="J4406">
        <v>0</v>
      </c>
      <c r="K4406">
        <v>18</v>
      </c>
      <c r="L4406" t="s">
        <v>97</v>
      </c>
      <c r="M4406" t="s">
        <v>23</v>
      </c>
      <c r="N4406" t="s">
        <v>39</v>
      </c>
      <c r="P4406" t="s">
        <v>202</v>
      </c>
      <c r="Q4406" t="s">
        <v>27</v>
      </c>
      <c r="R4406" t="s">
        <v>1228</v>
      </c>
      <c r="S4406" t="s">
        <v>10130</v>
      </c>
    </row>
    <row r="4407" spans="1:19">
      <c r="A4407" t="s">
        <v>10131</v>
      </c>
      <c r="B4407" s="1">
        <v>43753</v>
      </c>
      <c r="C4407" t="s">
        <v>33</v>
      </c>
      <c r="D4407">
        <v>41</v>
      </c>
      <c r="E4407" t="s">
        <v>23</v>
      </c>
      <c r="F4407">
        <v>0</v>
      </c>
      <c r="G4407">
        <v>4</v>
      </c>
      <c r="H4407" t="s">
        <v>3686</v>
      </c>
      <c r="I4407">
        <v>4500</v>
      </c>
      <c r="J4407">
        <v>7</v>
      </c>
      <c r="K4407">
        <v>70</v>
      </c>
      <c r="L4407" t="s">
        <v>316</v>
      </c>
      <c r="M4407" t="s">
        <v>23</v>
      </c>
      <c r="N4407" t="s">
        <v>39</v>
      </c>
      <c r="P4407" t="s">
        <v>164</v>
      </c>
      <c r="Q4407" t="s">
        <v>27</v>
      </c>
      <c r="R4407" t="s">
        <v>1080</v>
      </c>
      <c r="S4407" t="s">
        <v>10132</v>
      </c>
    </row>
    <row r="4408" spans="1:19">
      <c r="A4408" t="s">
        <v>10133</v>
      </c>
      <c r="B4408" s="1">
        <v>44812</v>
      </c>
      <c r="C4408" t="s">
        <v>33</v>
      </c>
      <c r="D4408">
        <v>20</v>
      </c>
      <c r="E4408" t="s">
        <v>23</v>
      </c>
      <c r="F4408">
        <v>0</v>
      </c>
      <c r="G4408">
        <v>4</v>
      </c>
      <c r="H4408" t="s">
        <v>3686</v>
      </c>
      <c r="I4408">
        <v>4858</v>
      </c>
      <c r="J4408">
        <v>5</v>
      </c>
      <c r="K4408">
        <v>35</v>
      </c>
      <c r="M4408" t="s">
        <v>23</v>
      </c>
      <c r="N4408" t="s">
        <v>23</v>
      </c>
      <c r="O4408" t="s">
        <v>56</v>
      </c>
      <c r="P4408" t="s">
        <v>202</v>
      </c>
      <c r="Q4408" t="s">
        <v>27</v>
      </c>
      <c r="R4408" t="s">
        <v>4298</v>
      </c>
      <c r="S4408" t="s">
        <v>10134</v>
      </c>
    </row>
    <row r="4409" spans="1:19">
      <c r="A4409" t="s">
        <v>10135</v>
      </c>
      <c r="B4409" s="1">
        <v>45579</v>
      </c>
      <c r="C4409" t="s">
        <v>33</v>
      </c>
      <c r="D4409">
        <v>64</v>
      </c>
      <c r="E4409" t="s">
        <v>23</v>
      </c>
      <c r="F4409">
        <v>0</v>
      </c>
      <c r="G4409">
        <v>4</v>
      </c>
      <c r="H4409" t="s">
        <v>3686</v>
      </c>
      <c r="I4409">
        <v>4740</v>
      </c>
      <c r="J4409">
        <v>2</v>
      </c>
      <c r="K4409">
        <v>10</v>
      </c>
      <c r="M4409" t="s">
        <v>39</v>
      </c>
      <c r="N4409" t="s">
        <v>23</v>
      </c>
      <c r="O4409" t="s">
        <v>49</v>
      </c>
      <c r="P4409" t="s">
        <v>164</v>
      </c>
      <c r="Q4409" t="s">
        <v>50</v>
      </c>
      <c r="R4409" t="s">
        <v>6020</v>
      </c>
      <c r="S4409" t="s">
        <v>10136</v>
      </c>
    </row>
    <row r="4410" spans="1:19">
      <c r="A4410" t="s">
        <v>10137</v>
      </c>
      <c r="B4410" s="1">
        <v>43680</v>
      </c>
      <c r="C4410" t="s">
        <v>22</v>
      </c>
      <c r="D4410">
        <v>53</v>
      </c>
      <c r="E4410" t="s">
        <v>23</v>
      </c>
      <c r="F4410">
        <v>0</v>
      </c>
      <c r="G4410">
        <v>4</v>
      </c>
      <c r="H4410" t="s">
        <v>3686</v>
      </c>
      <c r="I4410">
        <v>4969</v>
      </c>
      <c r="J4410">
        <v>7</v>
      </c>
      <c r="K4410">
        <v>72</v>
      </c>
      <c r="L4410" t="s">
        <v>316</v>
      </c>
      <c r="M4410" t="s">
        <v>39</v>
      </c>
      <c r="N4410" t="s">
        <v>23</v>
      </c>
      <c r="O4410" t="s">
        <v>49</v>
      </c>
      <c r="P4410" t="s">
        <v>164</v>
      </c>
      <c r="Q4410" t="s">
        <v>50</v>
      </c>
      <c r="R4410" t="s">
        <v>6050</v>
      </c>
      <c r="S4410" t="s">
        <v>10138</v>
      </c>
    </row>
    <row r="4411" spans="1:19">
      <c r="A4411" t="s">
        <v>10139</v>
      </c>
      <c r="B4411" s="1">
        <v>43756</v>
      </c>
      <c r="C4411" t="s">
        <v>22</v>
      </c>
      <c r="D4411">
        <v>40</v>
      </c>
      <c r="E4411" t="s">
        <v>23</v>
      </c>
      <c r="F4411">
        <v>1</v>
      </c>
      <c r="G4411">
        <v>4</v>
      </c>
      <c r="H4411" t="s">
        <v>3686</v>
      </c>
      <c r="I4411">
        <v>4583</v>
      </c>
      <c r="J4411">
        <v>1</v>
      </c>
      <c r="K4411">
        <v>70</v>
      </c>
      <c r="L4411" t="s">
        <v>316</v>
      </c>
      <c r="M4411" t="s">
        <v>23</v>
      </c>
      <c r="N4411" t="s">
        <v>23</v>
      </c>
      <c r="O4411" t="s">
        <v>25</v>
      </c>
      <c r="P4411" t="s">
        <v>26</v>
      </c>
      <c r="Q4411" t="s">
        <v>27</v>
      </c>
      <c r="R4411" t="s">
        <v>3085</v>
      </c>
      <c r="S4411" t="s">
        <v>10140</v>
      </c>
    </row>
    <row r="4412" spans="1:19">
      <c r="A4412" t="s">
        <v>10141</v>
      </c>
      <c r="B4412" s="1">
        <v>43879</v>
      </c>
      <c r="C4412" t="s">
        <v>22</v>
      </c>
      <c r="D4412">
        <v>33</v>
      </c>
      <c r="E4412" t="s">
        <v>23</v>
      </c>
      <c r="F4412">
        <v>4</v>
      </c>
      <c r="G4412">
        <v>4</v>
      </c>
      <c r="H4412" t="s">
        <v>3686</v>
      </c>
      <c r="I4412">
        <v>4652</v>
      </c>
      <c r="J4412">
        <v>9</v>
      </c>
      <c r="K4412">
        <v>66</v>
      </c>
      <c r="L4412" t="s">
        <v>316</v>
      </c>
      <c r="M4412" t="s">
        <v>39</v>
      </c>
      <c r="N4412" t="s">
        <v>23</v>
      </c>
      <c r="O4412" t="s">
        <v>56</v>
      </c>
      <c r="P4412" t="s">
        <v>164</v>
      </c>
      <c r="Q4412" t="s">
        <v>27</v>
      </c>
      <c r="R4412" t="s">
        <v>1669</v>
      </c>
      <c r="S4412" t="s">
        <v>10142</v>
      </c>
    </row>
    <row r="4413" spans="1:19">
      <c r="A4413" t="s">
        <v>10143</v>
      </c>
      <c r="B4413" s="1">
        <v>44673</v>
      </c>
      <c r="C4413" t="s">
        <v>22</v>
      </c>
      <c r="D4413">
        <v>62</v>
      </c>
      <c r="E4413" t="s">
        <v>39</v>
      </c>
      <c r="F4413">
        <v>3</v>
      </c>
      <c r="G4413">
        <v>4</v>
      </c>
      <c r="H4413" t="s">
        <v>3686</v>
      </c>
      <c r="I4413">
        <v>4288</v>
      </c>
      <c r="J4413">
        <v>0</v>
      </c>
      <c r="K4413">
        <v>40</v>
      </c>
      <c r="M4413" t="s">
        <v>39</v>
      </c>
      <c r="N4413" t="s">
        <v>23</v>
      </c>
      <c r="O4413" t="s">
        <v>56</v>
      </c>
      <c r="P4413" t="s">
        <v>202</v>
      </c>
      <c r="Q4413" t="s">
        <v>50</v>
      </c>
      <c r="R4413" t="s">
        <v>5265</v>
      </c>
      <c r="S4413" t="s">
        <v>10144</v>
      </c>
    </row>
    <row r="4414" spans="1:19">
      <c r="A4414" t="s">
        <v>10145</v>
      </c>
      <c r="B4414" s="1">
        <v>45755</v>
      </c>
      <c r="C4414" t="s">
        <v>33</v>
      </c>
      <c r="D4414">
        <v>33</v>
      </c>
      <c r="E4414" t="s">
        <v>39</v>
      </c>
      <c r="F4414">
        <v>0</v>
      </c>
      <c r="G4414">
        <v>4</v>
      </c>
      <c r="H4414" t="s">
        <v>3686</v>
      </c>
      <c r="I4414">
        <v>4596</v>
      </c>
      <c r="J4414">
        <v>0</v>
      </c>
      <c r="K4414">
        <v>4</v>
      </c>
      <c r="M4414" t="s">
        <v>23</v>
      </c>
      <c r="N4414" t="s">
        <v>39</v>
      </c>
      <c r="P4414" t="s">
        <v>26</v>
      </c>
      <c r="Q4414" t="s">
        <v>50</v>
      </c>
      <c r="R4414" t="s">
        <v>2056</v>
      </c>
      <c r="S4414" t="s">
        <v>10146</v>
      </c>
    </row>
    <row r="4415" spans="1:19">
      <c r="A4415" t="s">
        <v>10147</v>
      </c>
      <c r="B4415" s="1">
        <v>44617</v>
      </c>
      <c r="C4415" t="s">
        <v>33</v>
      </c>
      <c r="D4415">
        <v>56</v>
      </c>
      <c r="E4415" t="s">
        <v>39</v>
      </c>
      <c r="F4415">
        <v>0</v>
      </c>
      <c r="G4415">
        <v>4</v>
      </c>
      <c r="H4415" t="s">
        <v>3686</v>
      </c>
      <c r="I4415">
        <v>3192</v>
      </c>
      <c r="J4415">
        <v>0</v>
      </c>
      <c r="K4415">
        <v>42</v>
      </c>
      <c r="L4415" t="s">
        <v>142</v>
      </c>
      <c r="M4415" t="s">
        <v>23</v>
      </c>
      <c r="N4415" t="s">
        <v>23</v>
      </c>
      <c r="O4415" t="s">
        <v>49</v>
      </c>
      <c r="P4415" t="s">
        <v>164</v>
      </c>
      <c r="Q4415" t="s">
        <v>50</v>
      </c>
      <c r="R4415" t="s">
        <v>173</v>
      </c>
      <c r="S4415" t="s">
        <v>10148</v>
      </c>
    </row>
    <row r="4416" spans="1:19">
      <c r="A4416" t="s">
        <v>10149</v>
      </c>
      <c r="B4416" s="1">
        <v>44085</v>
      </c>
      <c r="C4416" t="s">
        <v>7177</v>
      </c>
      <c r="D4416">
        <v>40</v>
      </c>
      <c r="E4416" t="s">
        <v>23</v>
      </c>
      <c r="F4416">
        <v>2</v>
      </c>
      <c r="G4416">
        <v>4</v>
      </c>
      <c r="H4416" t="s">
        <v>3686</v>
      </c>
      <c r="I4416">
        <v>4746</v>
      </c>
      <c r="J4416">
        <v>0</v>
      </c>
      <c r="K4416">
        <v>59</v>
      </c>
      <c r="L4416" t="s">
        <v>142</v>
      </c>
      <c r="M4416" t="s">
        <v>23</v>
      </c>
      <c r="N4416" t="s">
        <v>39</v>
      </c>
      <c r="P4416" t="s">
        <v>164</v>
      </c>
      <c r="Q4416" t="s">
        <v>50</v>
      </c>
      <c r="R4416" t="s">
        <v>4069</v>
      </c>
      <c r="S4416" t="s">
        <v>10150</v>
      </c>
    </row>
    <row r="4417" spans="1:19">
      <c r="A4417" t="s">
        <v>10151</v>
      </c>
      <c r="B4417" s="1">
        <v>45153</v>
      </c>
      <c r="C4417" t="s">
        <v>33</v>
      </c>
      <c r="D4417">
        <v>63</v>
      </c>
      <c r="E4417" t="s">
        <v>23</v>
      </c>
      <c r="F4417">
        <v>3</v>
      </c>
      <c r="G4417">
        <v>4</v>
      </c>
      <c r="H4417" t="s">
        <v>3686</v>
      </c>
      <c r="I4417">
        <v>2939</v>
      </c>
      <c r="J4417">
        <v>8</v>
      </c>
      <c r="K4417">
        <v>24</v>
      </c>
      <c r="L4417" t="s">
        <v>40</v>
      </c>
      <c r="M4417" t="s">
        <v>23</v>
      </c>
      <c r="N4417" t="s">
        <v>23</v>
      </c>
      <c r="O4417" t="s">
        <v>49</v>
      </c>
      <c r="P4417" t="s">
        <v>164</v>
      </c>
      <c r="Q4417" t="s">
        <v>50</v>
      </c>
      <c r="R4417" t="s">
        <v>2325</v>
      </c>
      <c r="S4417" t="s">
        <v>10152</v>
      </c>
    </row>
    <row r="4418" spans="1:19">
      <c r="A4418" t="s">
        <v>10153</v>
      </c>
      <c r="B4418" s="1">
        <v>45215</v>
      </c>
      <c r="C4418" t="s">
        <v>22</v>
      </c>
      <c r="D4418">
        <v>20</v>
      </c>
      <c r="E4418" t="s">
        <v>39</v>
      </c>
      <c r="F4418">
        <v>0</v>
      </c>
      <c r="G4418">
        <v>4</v>
      </c>
      <c r="H4418" t="s">
        <v>3686</v>
      </c>
      <c r="I4418">
        <v>4709</v>
      </c>
      <c r="J4418">
        <v>0</v>
      </c>
      <c r="K4418">
        <v>22</v>
      </c>
      <c r="L4418" t="s">
        <v>97</v>
      </c>
      <c r="M4418" t="s">
        <v>23</v>
      </c>
      <c r="N4418" t="s">
        <v>23</v>
      </c>
      <c r="O4418" t="s">
        <v>49</v>
      </c>
      <c r="P4418" t="s">
        <v>26</v>
      </c>
      <c r="Q4418" t="s">
        <v>50</v>
      </c>
      <c r="R4418" t="s">
        <v>10154</v>
      </c>
      <c r="S4418" t="s">
        <v>10155</v>
      </c>
    </row>
    <row r="4419" spans="1:19">
      <c r="A4419" t="s">
        <v>10156</v>
      </c>
      <c r="B4419" s="1">
        <v>45344</v>
      </c>
      <c r="C4419" t="s">
        <v>33</v>
      </c>
      <c r="D4419">
        <v>59</v>
      </c>
      <c r="E4419" t="s">
        <v>23</v>
      </c>
      <c r="F4419">
        <v>0</v>
      </c>
      <c r="G4419">
        <v>4</v>
      </c>
      <c r="H4419" t="s">
        <v>3686</v>
      </c>
      <c r="I4419">
        <v>4329</v>
      </c>
      <c r="J4419">
        <v>4</v>
      </c>
      <c r="K4419">
        <v>18</v>
      </c>
      <c r="M4419" t="s">
        <v>23</v>
      </c>
      <c r="N4419" t="s">
        <v>39</v>
      </c>
      <c r="P4419" t="s">
        <v>164</v>
      </c>
      <c r="Q4419" t="s">
        <v>50</v>
      </c>
      <c r="R4419" t="s">
        <v>1163</v>
      </c>
      <c r="S4419" t="s">
        <v>10157</v>
      </c>
    </row>
    <row r="4420" spans="1:19">
      <c r="A4420" t="s">
        <v>10158</v>
      </c>
      <c r="B4420" s="1">
        <v>45849</v>
      </c>
      <c r="C4420" t="s">
        <v>22</v>
      </c>
      <c r="D4420">
        <v>61</v>
      </c>
      <c r="E4420" t="s">
        <v>39</v>
      </c>
      <c r="F4420">
        <v>0</v>
      </c>
      <c r="G4420">
        <v>4</v>
      </c>
      <c r="H4420" t="s">
        <v>3751</v>
      </c>
      <c r="I4420">
        <v>2091</v>
      </c>
      <c r="J4420">
        <v>0</v>
      </c>
      <c r="K4420">
        <v>1</v>
      </c>
      <c r="M4420" t="s">
        <v>23</v>
      </c>
      <c r="N4420" t="s">
        <v>39</v>
      </c>
      <c r="P4420" t="s">
        <v>26</v>
      </c>
      <c r="Q4420" t="s">
        <v>50</v>
      </c>
      <c r="R4420" t="s">
        <v>3112</v>
      </c>
      <c r="S4420" t="s">
        <v>10159</v>
      </c>
    </row>
    <row r="4421" spans="1:19">
      <c r="A4421" t="s">
        <v>10160</v>
      </c>
      <c r="B4421" s="1">
        <v>43758</v>
      </c>
      <c r="C4421" t="s">
        <v>22</v>
      </c>
      <c r="D4421">
        <v>61</v>
      </c>
      <c r="E4421" t="s">
        <v>23</v>
      </c>
      <c r="F4421">
        <v>0</v>
      </c>
      <c r="G4421">
        <v>4</v>
      </c>
      <c r="H4421" t="s">
        <v>3686</v>
      </c>
      <c r="I4421">
        <v>4279</v>
      </c>
      <c r="J4421">
        <v>7</v>
      </c>
      <c r="K4421">
        <v>70</v>
      </c>
      <c r="L4421" t="s">
        <v>316</v>
      </c>
      <c r="M4421" t="s">
        <v>23</v>
      </c>
      <c r="N4421" t="s">
        <v>39</v>
      </c>
      <c r="P4421" t="s">
        <v>164</v>
      </c>
      <c r="Q4421" t="s">
        <v>27</v>
      </c>
      <c r="R4421" t="s">
        <v>2124</v>
      </c>
      <c r="S4421" t="s">
        <v>10161</v>
      </c>
    </row>
    <row r="4422" spans="1:19">
      <c r="A4422" t="s">
        <v>10162</v>
      </c>
      <c r="B4422" s="1">
        <v>44217</v>
      </c>
      <c r="C4422" t="s">
        <v>33</v>
      </c>
      <c r="D4422">
        <v>19</v>
      </c>
      <c r="E4422" t="s">
        <v>39</v>
      </c>
      <c r="F4422">
        <v>0</v>
      </c>
      <c r="G4422">
        <v>4</v>
      </c>
      <c r="H4422" t="s">
        <v>3686</v>
      </c>
      <c r="I4422">
        <v>5735</v>
      </c>
      <c r="J4422">
        <v>0</v>
      </c>
      <c r="K4422">
        <v>55</v>
      </c>
      <c r="M4422" t="s">
        <v>23</v>
      </c>
      <c r="N4422" t="s">
        <v>23</v>
      </c>
      <c r="O4422" t="s">
        <v>25</v>
      </c>
      <c r="P4422" t="s">
        <v>202</v>
      </c>
      <c r="Q4422" t="s">
        <v>50</v>
      </c>
      <c r="R4422" t="s">
        <v>2686</v>
      </c>
      <c r="S4422" t="s">
        <v>10163</v>
      </c>
    </row>
    <row r="4423" spans="1:19">
      <c r="A4423" t="s">
        <v>10164</v>
      </c>
      <c r="B4423" s="1">
        <v>44455</v>
      </c>
      <c r="C4423" t="s">
        <v>33</v>
      </c>
      <c r="D4423">
        <v>47</v>
      </c>
      <c r="E4423" t="s">
        <v>23</v>
      </c>
      <c r="F4423">
        <v>3</v>
      </c>
      <c r="G4423">
        <v>4</v>
      </c>
      <c r="H4423" t="s">
        <v>3686</v>
      </c>
      <c r="I4423">
        <v>2861</v>
      </c>
      <c r="J4423">
        <v>5</v>
      </c>
      <c r="K4423">
        <v>47</v>
      </c>
      <c r="M4423" t="s">
        <v>23</v>
      </c>
      <c r="N4423" t="s">
        <v>39</v>
      </c>
      <c r="P4423" t="s">
        <v>164</v>
      </c>
      <c r="Q4423" t="s">
        <v>27</v>
      </c>
      <c r="R4423" t="s">
        <v>10165</v>
      </c>
      <c r="S4423" t="s">
        <v>10166</v>
      </c>
    </row>
    <row r="4424" spans="1:19">
      <c r="A4424" t="s">
        <v>10167</v>
      </c>
      <c r="B4424" s="1">
        <v>44976</v>
      </c>
      <c r="C4424" t="s">
        <v>33</v>
      </c>
      <c r="D4424">
        <v>49</v>
      </c>
      <c r="E4424" t="s">
        <v>23</v>
      </c>
      <c r="F4424">
        <v>1</v>
      </c>
      <c r="G4424">
        <v>4</v>
      </c>
      <c r="H4424" t="s">
        <v>3686</v>
      </c>
      <c r="I4424">
        <v>4453</v>
      </c>
      <c r="J4424">
        <v>8</v>
      </c>
      <c r="K4424">
        <v>30</v>
      </c>
      <c r="L4424" t="s">
        <v>40</v>
      </c>
      <c r="M4424" t="s">
        <v>23</v>
      </c>
      <c r="N4424" t="s">
        <v>39</v>
      </c>
      <c r="P4424" t="s">
        <v>164</v>
      </c>
      <c r="Q4424" t="s">
        <v>50</v>
      </c>
      <c r="R4424" t="s">
        <v>3559</v>
      </c>
      <c r="S4424" t="s">
        <v>10168</v>
      </c>
    </row>
    <row r="4425" spans="1:19">
      <c r="A4425" t="s">
        <v>10169</v>
      </c>
      <c r="B4425" s="1">
        <v>43692</v>
      </c>
      <c r="C4425" t="s">
        <v>22</v>
      </c>
      <c r="D4425">
        <v>21</v>
      </c>
      <c r="E4425" t="s">
        <v>23</v>
      </c>
      <c r="F4425">
        <v>1</v>
      </c>
      <c r="G4425">
        <v>4</v>
      </c>
      <c r="H4425" t="s">
        <v>3686</v>
      </c>
      <c r="I4425">
        <v>4403</v>
      </c>
      <c r="J4425">
        <v>1</v>
      </c>
      <c r="K4425">
        <v>72</v>
      </c>
      <c r="L4425" t="s">
        <v>316</v>
      </c>
      <c r="M4425" t="s">
        <v>23</v>
      </c>
      <c r="N4425" t="s">
        <v>23</v>
      </c>
      <c r="O4425" t="s">
        <v>56</v>
      </c>
      <c r="P4425" t="s">
        <v>164</v>
      </c>
      <c r="Q4425" t="s">
        <v>50</v>
      </c>
      <c r="R4425" t="s">
        <v>10170</v>
      </c>
      <c r="S4425" t="s">
        <v>10171</v>
      </c>
    </row>
    <row r="4426" spans="1:19">
      <c r="A4426" t="s">
        <v>10172</v>
      </c>
      <c r="B4426" s="1">
        <v>45069</v>
      </c>
      <c r="C4426" t="s">
        <v>22</v>
      </c>
      <c r="D4426">
        <v>76</v>
      </c>
      <c r="E4426" t="s">
        <v>39</v>
      </c>
      <c r="F4426">
        <v>0</v>
      </c>
      <c r="G4426">
        <v>4</v>
      </c>
      <c r="H4426" t="s">
        <v>3686</v>
      </c>
      <c r="I4426">
        <v>3104</v>
      </c>
      <c r="J4426">
        <v>0</v>
      </c>
      <c r="K4426">
        <v>27</v>
      </c>
      <c r="L4426" t="s">
        <v>40</v>
      </c>
      <c r="M4426" t="s">
        <v>23</v>
      </c>
      <c r="N4426" t="s">
        <v>23</v>
      </c>
      <c r="O4426" t="s">
        <v>25</v>
      </c>
      <c r="P4426" t="s">
        <v>202</v>
      </c>
      <c r="Q4426" t="s">
        <v>27</v>
      </c>
      <c r="R4426" t="s">
        <v>2573</v>
      </c>
      <c r="S4426" t="s">
        <v>10173</v>
      </c>
    </row>
    <row r="4427" spans="1:19">
      <c r="A4427" t="s">
        <v>10174</v>
      </c>
      <c r="B4427" s="1">
        <v>43820</v>
      </c>
      <c r="C4427" t="s">
        <v>33</v>
      </c>
      <c r="D4427">
        <v>65</v>
      </c>
      <c r="E4427" t="s">
        <v>23</v>
      </c>
      <c r="F4427">
        <v>1</v>
      </c>
      <c r="G4427">
        <v>4</v>
      </c>
      <c r="H4427" t="s">
        <v>3686</v>
      </c>
      <c r="I4427">
        <v>5583</v>
      </c>
      <c r="J4427">
        <v>4</v>
      </c>
      <c r="K4427">
        <v>68</v>
      </c>
      <c r="M4427" t="s">
        <v>39</v>
      </c>
      <c r="N4427" t="s">
        <v>23</v>
      </c>
      <c r="O4427" t="s">
        <v>49</v>
      </c>
      <c r="P4427" t="s">
        <v>164</v>
      </c>
      <c r="Q4427" t="s">
        <v>27</v>
      </c>
      <c r="R4427" t="s">
        <v>10175</v>
      </c>
      <c r="S4427" t="s">
        <v>10176</v>
      </c>
    </row>
    <row r="4428" spans="1:19">
      <c r="A4428" t="s">
        <v>10177</v>
      </c>
      <c r="B4428" s="1">
        <v>45864</v>
      </c>
      <c r="C4428" t="s">
        <v>22</v>
      </c>
      <c r="D4428">
        <v>40</v>
      </c>
      <c r="E4428" t="s">
        <v>39</v>
      </c>
      <c r="F4428">
        <v>0</v>
      </c>
      <c r="G4428">
        <v>4</v>
      </c>
      <c r="H4428" t="s">
        <v>3751</v>
      </c>
      <c r="I4428">
        <v>2269</v>
      </c>
      <c r="J4428">
        <v>0</v>
      </c>
      <c r="K4428">
        <v>1</v>
      </c>
      <c r="L4428" t="s">
        <v>48</v>
      </c>
      <c r="M4428" t="s">
        <v>23</v>
      </c>
      <c r="N4428" t="s">
        <v>23</v>
      </c>
      <c r="O4428" t="s">
        <v>49</v>
      </c>
      <c r="P4428" t="s">
        <v>26</v>
      </c>
      <c r="Q4428" t="s">
        <v>27</v>
      </c>
      <c r="R4428" t="s">
        <v>4254</v>
      </c>
      <c r="S4428" t="s">
        <v>10178</v>
      </c>
    </row>
    <row r="4429" spans="1:19">
      <c r="A4429" t="s">
        <v>10179</v>
      </c>
      <c r="B4429" s="1">
        <v>44761</v>
      </c>
      <c r="C4429" t="s">
        <v>33</v>
      </c>
      <c r="D4429">
        <v>33</v>
      </c>
      <c r="E4429" t="s">
        <v>23</v>
      </c>
      <c r="F4429">
        <v>2</v>
      </c>
      <c r="G4429">
        <v>4</v>
      </c>
      <c r="H4429" t="s">
        <v>3686</v>
      </c>
      <c r="I4429">
        <v>3746</v>
      </c>
      <c r="J4429">
        <v>3</v>
      </c>
      <c r="K4429">
        <v>37</v>
      </c>
      <c r="L4429" t="s">
        <v>40</v>
      </c>
      <c r="M4429" t="s">
        <v>23</v>
      </c>
      <c r="N4429" t="s">
        <v>23</v>
      </c>
      <c r="O4429" t="s">
        <v>25</v>
      </c>
      <c r="P4429" t="s">
        <v>26</v>
      </c>
      <c r="Q4429" t="s">
        <v>27</v>
      </c>
      <c r="R4429" t="s">
        <v>2026</v>
      </c>
      <c r="S4429" t="s">
        <v>10180</v>
      </c>
    </row>
    <row r="4430" spans="1:19">
      <c r="A4430" t="s">
        <v>10181</v>
      </c>
      <c r="B4430" s="1">
        <v>45780</v>
      </c>
      <c r="C4430" t="s">
        <v>33</v>
      </c>
      <c r="D4430">
        <v>62</v>
      </c>
      <c r="E4430" t="s">
        <v>39</v>
      </c>
      <c r="F4430">
        <v>0</v>
      </c>
      <c r="G4430">
        <v>4</v>
      </c>
      <c r="H4430" t="s">
        <v>3751</v>
      </c>
      <c r="I4430">
        <v>4830</v>
      </c>
      <c r="J4430">
        <v>0</v>
      </c>
      <c r="K4430">
        <v>3</v>
      </c>
      <c r="M4430" t="s">
        <v>23</v>
      </c>
      <c r="N4430" t="s">
        <v>23</v>
      </c>
      <c r="O4430" t="s">
        <v>49</v>
      </c>
      <c r="P4430" t="s">
        <v>26</v>
      </c>
      <c r="Q4430" t="s">
        <v>27</v>
      </c>
      <c r="R4430" t="s">
        <v>3946</v>
      </c>
      <c r="S4430" t="s">
        <v>9085</v>
      </c>
    </row>
    <row r="4431" spans="1:19">
      <c r="A4431" t="s">
        <v>10182</v>
      </c>
      <c r="B4431" s="1">
        <v>45050</v>
      </c>
      <c r="C4431" t="s">
        <v>33</v>
      </c>
      <c r="D4431">
        <v>37</v>
      </c>
      <c r="E4431" t="s">
        <v>23</v>
      </c>
      <c r="F4431">
        <v>0</v>
      </c>
      <c r="G4431">
        <v>4</v>
      </c>
      <c r="H4431" t="s">
        <v>3686</v>
      </c>
      <c r="I4431">
        <v>2269</v>
      </c>
      <c r="J4431">
        <v>10</v>
      </c>
      <c r="K4431">
        <v>27</v>
      </c>
      <c r="M4431" t="s">
        <v>23</v>
      </c>
      <c r="N4431" t="s">
        <v>39</v>
      </c>
      <c r="P4431" t="s">
        <v>202</v>
      </c>
      <c r="Q4431" t="s">
        <v>50</v>
      </c>
      <c r="R4431" t="s">
        <v>1922</v>
      </c>
      <c r="S4431" t="s">
        <v>10183</v>
      </c>
    </row>
    <row r="4432" spans="1:19">
      <c r="A4432" t="s">
        <v>10184</v>
      </c>
      <c r="B4432" s="1">
        <v>45691</v>
      </c>
      <c r="C4432" t="s">
        <v>22</v>
      </c>
      <c r="D4432">
        <v>37</v>
      </c>
      <c r="E4432" t="s">
        <v>23</v>
      </c>
      <c r="F4432">
        <v>0</v>
      </c>
      <c r="G4432">
        <v>4</v>
      </c>
      <c r="H4432" t="s">
        <v>3686</v>
      </c>
      <c r="I4432">
        <v>5161</v>
      </c>
      <c r="J4432">
        <v>4</v>
      </c>
      <c r="K4432">
        <v>6</v>
      </c>
      <c r="M4432" t="s">
        <v>23</v>
      </c>
      <c r="N4432" t="s">
        <v>39</v>
      </c>
      <c r="P4432" t="s">
        <v>202</v>
      </c>
      <c r="Q4432" t="s">
        <v>84</v>
      </c>
      <c r="R4432" t="s">
        <v>1070</v>
      </c>
      <c r="S4432" t="s">
        <v>10185</v>
      </c>
    </row>
    <row r="4433" spans="1:19">
      <c r="A4433" t="s">
        <v>10186</v>
      </c>
      <c r="B4433" s="1">
        <v>45851</v>
      </c>
      <c r="C4433" t="s">
        <v>22</v>
      </c>
      <c r="D4433">
        <v>50</v>
      </c>
      <c r="E4433" t="s">
        <v>39</v>
      </c>
      <c r="F4433">
        <v>0</v>
      </c>
      <c r="G4433">
        <v>4</v>
      </c>
      <c r="H4433" t="s">
        <v>3751</v>
      </c>
      <c r="I4433">
        <v>3173</v>
      </c>
      <c r="J4433">
        <v>0</v>
      </c>
      <c r="K4433">
        <v>1</v>
      </c>
      <c r="L4433" t="s">
        <v>48</v>
      </c>
      <c r="M4433" t="s">
        <v>23</v>
      </c>
      <c r="N4433" t="s">
        <v>23</v>
      </c>
      <c r="O4433" t="s">
        <v>49</v>
      </c>
      <c r="P4433" t="s">
        <v>26</v>
      </c>
      <c r="Q4433" t="s">
        <v>84</v>
      </c>
      <c r="R4433" t="s">
        <v>199</v>
      </c>
      <c r="S4433" t="s">
        <v>10187</v>
      </c>
    </row>
    <row r="4434" spans="1:19">
      <c r="A4434" t="s">
        <v>10188</v>
      </c>
      <c r="B4434" s="1">
        <v>45854</v>
      </c>
      <c r="C4434" t="s">
        <v>33</v>
      </c>
      <c r="D4434">
        <v>40</v>
      </c>
      <c r="E4434" t="s">
        <v>39</v>
      </c>
      <c r="F4434">
        <v>0</v>
      </c>
      <c r="G4434">
        <v>4</v>
      </c>
      <c r="H4434" t="s">
        <v>3751</v>
      </c>
      <c r="I4434">
        <v>3167</v>
      </c>
      <c r="J4434">
        <v>0</v>
      </c>
      <c r="K4434">
        <v>1</v>
      </c>
      <c r="M4434" t="s">
        <v>23</v>
      </c>
      <c r="N4434" t="s">
        <v>39</v>
      </c>
      <c r="P4434" t="s">
        <v>26</v>
      </c>
      <c r="Q4434" t="s">
        <v>84</v>
      </c>
      <c r="R4434" t="s">
        <v>2249</v>
      </c>
      <c r="S4434" t="s">
        <v>10189</v>
      </c>
    </row>
    <row r="4435" spans="1:19">
      <c r="A4435" t="s">
        <v>10190</v>
      </c>
      <c r="B4435" s="1">
        <v>43998</v>
      </c>
      <c r="C4435" t="s">
        <v>7177</v>
      </c>
      <c r="D4435">
        <v>49</v>
      </c>
      <c r="E4435" t="s">
        <v>23</v>
      </c>
      <c r="F4435">
        <v>0</v>
      </c>
      <c r="G4435">
        <v>4</v>
      </c>
      <c r="H4435" t="s">
        <v>3686</v>
      </c>
      <c r="I4435">
        <v>4684</v>
      </c>
      <c r="J4435">
        <v>6</v>
      </c>
      <c r="K4435">
        <v>62</v>
      </c>
      <c r="L4435" t="s">
        <v>142</v>
      </c>
      <c r="M4435" t="s">
        <v>23</v>
      </c>
      <c r="N4435" t="s">
        <v>23</v>
      </c>
      <c r="O4435" t="s">
        <v>56</v>
      </c>
      <c r="P4435" t="s">
        <v>164</v>
      </c>
      <c r="Q4435" t="s">
        <v>84</v>
      </c>
      <c r="R4435" t="s">
        <v>1402</v>
      </c>
      <c r="S4435" t="s">
        <v>10191</v>
      </c>
    </row>
    <row r="4436" spans="1:19">
      <c r="A4436" t="s">
        <v>10192</v>
      </c>
      <c r="B4436" s="1">
        <v>45793</v>
      </c>
      <c r="C4436" t="s">
        <v>33</v>
      </c>
      <c r="D4436">
        <v>44</v>
      </c>
      <c r="E4436" t="s">
        <v>23</v>
      </c>
      <c r="F4436">
        <v>3</v>
      </c>
      <c r="G4436">
        <v>4</v>
      </c>
      <c r="H4436" t="s">
        <v>3751</v>
      </c>
      <c r="I4436">
        <v>4943</v>
      </c>
      <c r="J4436">
        <v>1</v>
      </c>
      <c r="K4436">
        <v>3</v>
      </c>
      <c r="M4436" t="s">
        <v>23</v>
      </c>
      <c r="N4436" t="s">
        <v>39</v>
      </c>
      <c r="P4436" t="s">
        <v>26</v>
      </c>
      <c r="Q4436" t="s">
        <v>50</v>
      </c>
      <c r="R4436" t="s">
        <v>1097</v>
      </c>
      <c r="S4436" t="s">
        <v>10193</v>
      </c>
    </row>
    <row r="4437" spans="1:19">
      <c r="A4437" t="s">
        <v>10194</v>
      </c>
      <c r="B4437" s="1">
        <v>43727</v>
      </c>
      <c r="C4437" t="s">
        <v>33</v>
      </c>
      <c r="D4437">
        <v>34</v>
      </c>
      <c r="E4437" t="s">
        <v>23</v>
      </c>
      <c r="F4437">
        <v>1</v>
      </c>
      <c r="G4437">
        <v>4</v>
      </c>
      <c r="H4437" t="s">
        <v>3686</v>
      </c>
      <c r="I4437">
        <v>5789</v>
      </c>
      <c r="J4437">
        <v>4</v>
      </c>
      <c r="K4437">
        <v>71</v>
      </c>
      <c r="L4437" t="s">
        <v>316</v>
      </c>
      <c r="M4437" t="s">
        <v>23</v>
      </c>
      <c r="N4437" t="s">
        <v>39</v>
      </c>
      <c r="P4437" t="s">
        <v>164</v>
      </c>
      <c r="Q4437" t="s">
        <v>27</v>
      </c>
      <c r="R4437" t="s">
        <v>226</v>
      </c>
      <c r="S4437" t="s">
        <v>10195</v>
      </c>
    </row>
    <row r="4438" spans="1:19">
      <c r="A4438" t="s">
        <v>10196</v>
      </c>
      <c r="B4438" s="1">
        <v>44921</v>
      </c>
      <c r="C4438" t="s">
        <v>33</v>
      </c>
      <c r="D4438">
        <v>57</v>
      </c>
      <c r="E4438" t="s">
        <v>23</v>
      </c>
      <c r="F4438">
        <v>0</v>
      </c>
      <c r="G4438">
        <v>4</v>
      </c>
      <c r="H4438" t="s">
        <v>3686</v>
      </c>
      <c r="I4438">
        <v>3846</v>
      </c>
      <c r="J4438">
        <v>1</v>
      </c>
      <c r="K4438">
        <v>32</v>
      </c>
      <c r="M4438" t="s">
        <v>23</v>
      </c>
      <c r="N4438" t="s">
        <v>39</v>
      </c>
      <c r="P4438" t="s">
        <v>26</v>
      </c>
      <c r="Q4438" t="s">
        <v>27</v>
      </c>
      <c r="R4438" t="s">
        <v>1650</v>
      </c>
      <c r="S4438" t="s">
        <v>10197</v>
      </c>
    </row>
    <row r="4439" spans="1:19">
      <c r="A4439" t="s">
        <v>10198</v>
      </c>
      <c r="B4439" s="1">
        <v>45765</v>
      </c>
      <c r="C4439" t="s">
        <v>22</v>
      </c>
      <c r="D4439">
        <v>33</v>
      </c>
      <c r="E4439" t="s">
        <v>39</v>
      </c>
      <c r="F4439">
        <v>0</v>
      </c>
      <c r="G4439">
        <v>4</v>
      </c>
      <c r="H4439" t="s">
        <v>3686</v>
      </c>
      <c r="I4439">
        <v>3684</v>
      </c>
      <c r="J4439">
        <v>0</v>
      </c>
      <c r="K4439">
        <v>4</v>
      </c>
      <c r="M4439" t="s">
        <v>23</v>
      </c>
      <c r="N4439" t="s">
        <v>23</v>
      </c>
      <c r="O4439" t="s">
        <v>49</v>
      </c>
      <c r="P4439" t="s">
        <v>26</v>
      </c>
      <c r="Q4439" t="s">
        <v>50</v>
      </c>
      <c r="R4439" t="s">
        <v>2486</v>
      </c>
      <c r="S4439" t="s">
        <v>10199</v>
      </c>
    </row>
    <row r="4440" spans="1:19">
      <c r="A4440" t="s">
        <v>10200</v>
      </c>
      <c r="B4440" s="1">
        <v>45505</v>
      </c>
      <c r="C4440" t="s">
        <v>33</v>
      </c>
      <c r="D4440">
        <v>24</v>
      </c>
      <c r="E4440" t="s">
        <v>23</v>
      </c>
      <c r="F4440">
        <v>0</v>
      </c>
      <c r="G4440">
        <v>4</v>
      </c>
      <c r="H4440" t="s">
        <v>3686</v>
      </c>
      <c r="I4440">
        <v>4474</v>
      </c>
      <c r="J4440">
        <v>4</v>
      </c>
      <c r="K4440">
        <v>12</v>
      </c>
      <c r="L4440" t="s">
        <v>97</v>
      </c>
      <c r="M4440" t="s">
        <v>23</v>
      </c>
      <c r="N4440" t="s">
        <v>23</v>
      </c>
      <c r="O4440" t="s">
        <v>49</v>
      </c>
      <c r="P4440" t="s">
        <v>26</v>
      </c>
      <c r="Q4440" t="s">
        <v>27</v>
      </c>
      <c r="R4440" t="s">
        <v>1007</v>
      </c>
      <c r="S4440" t="s">
        <v>10201</v>
      </c>
    </row>
    <row r="4441" spans="1:19">
      <c r="A4441" t="s">
        <v>10202</v>
      </c>
      <c r="B4441" s="1">
        <v>45824</v>
      </c>
      <c r="C4441" t="s">
        <v>33</v>
      </c>
      <c r="D4441">
        <v>28</v>
      </c>
      <c r="E4441" t="s">
        <v>39</v>
      </c>
      <c r="F4441">
        <v>2</v>
      </c>
      <c r="G4441">
        <v>4</v>
      </c>
      <c r="H4441" t="s">
        <v>3751</v>
      </c>
      <c r="I4441">
        <v>5056</v>
      </c>
      <c r="J4441">
        <v>0</v>
      </c>
      <c r="K4441">
        <v>2</v>
      </c>
      <c r="L4441" t="s">
        <v>48</v>
      </c>
      <c r="M4441" t="s">
        <v>23</v>
      </c>
      <c r="N4441" t="s">
        <v>23</v>
      </c>
      <c r="O4441" t="s">
        <v>56</v>
      </c>
      <c r="P4441" t="s">
        <v>26</v>
      </c>
      <c r="Q4441" t="s">
        <v>50</v>
      </c>
      <c r="R4441" t="s">
        <v>5292</v>
      </c>
      <c r="S4441" t="s">
        <v>10203</v>
      </c>
    </row>
    <row r="4442" spans="1:19">
      <c r="A4442" t="s">
        <v>10204</v>
      </c>
      <c r="B4442" s="1">
        <v>45476</v>
      </c>
      <c r="C4442" t="s">
        <v>7151</v>
      </c>
      <c r="D4442">
        <v>35</v>
      </c>
      <c r="E4442" t="s">
        <v>23</v>
      </c>
      <c r="F4442">
        <v>3</v>
      </c>
      <c r="G4442">
        <v>4</v>
      </c>
      <c r="H4442" t="s">
        <v>3686</v>
      </c>
      <c r="I4442">
        <v>2928</v>
      </c>
      <c r="J4442">
        <v>1</v>
      </c>
      <c r="K4442">
        <v>13</v>
      </c>
      <c r="L4442" t="s">
        <v>97</v>
      </c>
      <c r="M4442" t="s">
        <v>23</v>
      </c>
      <c r="N4442" t="s">
        <v>39</v>
      </c>
      <c r="P4442" t="s">
        <v>26</v>
      </c>
      <c r="Q4442" t="s">
        <v>50</v>
      </c>
      <c r="R4442" t="s">
        <v>2195</v>
      </c>
      <c r="S4442" t="s">
        <v>10205</v>
      </c>
    </row>
    <row r="4443" spans="1:19">
      <c r="A4443" t="s">
        <v>10206</v>
      </c>
      <c r="B4443" s="1">
        <v>45520</v>
      </c>
      <c r="C4443" t="s">
        <v>22</v>
      </c>
      <c r="D4443">
        <v>62</v>
      </c>
      <c r="E4443" t="s">
        <v>23</v>
      </c>
      <c r="F4443">
        <v>0</v>
      </c>
      <c r="G4443">
        <v>4</v>
      </c>
      <c r="H4443" t="s">
        <v>3686</v>
      </c>
      <c r="I4443">
        <v>2499</v>
      </c>
      <c r="J4443">
        <v>9</v>
      </c>
      <c r="K4443">
        <v>12</v>
      </c>
      <c r="L4443" t="s">
        <v>97</v>
      </c>
      <c r="M4443" t="s">
        <v>23</v>
      </c>
      <c r="N4443" t="s">
        <v>23</v>
      </c>
      <c r="O4443" t="s">
        <v>25</v>
      </c>
      <c r="P4443" t="s">
        <v>26</v>
      </c>
      <c r="Q4443" t="s">
        <v>27</v>
      </c>
      <c r="R4443" t="s">
        <v>962</v>
      </c>
      <c r="S4443" t="s">
        <v>10207</v>
      </c>
    </row>
    <row r="4444" spans="1:19">
      <c r="A4444" t="s">
        <v>10208</v>
      </c>
      <c r="B4444" s="1">
        <v>45038</v>
      </c>
      <c r="C4444" t="s">
        <v>22</v>
      </c>
      <c r="D4444">
        <v>29</v>
      </c>
      <c r="E4444" t="s">
        <v>39</v>
      </c>
      <c r="F4444">
        <v>0</v>
      </c>
      <c r="G4444">
        <v>4</v>
      </c>
      <c r="H4444" t="s">
        <v>3686</v>
      </c>
      <c r="I4444">
        <v>2653</v>
      </c>
      <c r="J4444">
        <v>0</v>
      </c>
      <c r="K4444">
        <v>28</v>
      </c>
      <c r="L4444" t="s">
        <v>40</v>
      </c>
      <c r="M4444" t="s">
        <v>39</v>
      </c>
      <c r="N4444" t="s">
        <v>23</v>
      </c>
      <c r="O4444" t="s">
        <v>49</v>
      </c>
      <c r="P4444" t="s">
        <v>26</v>
      </c>
      <c r="Q4444" t="s">
        <v>50</v>
      </c>
      <c r="R4444" t="s">
        <v>6317</v>
      </c>
      <c r="S4444" t="s">
        <v>10209</v>
      </c>
    </row>
    <row r="4445" spans="1:19">
      <c r="A4445" t="s">
        <v>10210</v>
      </c>
      <c r="B4445" s="1">
        <v>45614</v>
      </c>
      <c r="C4445" t="s">
        <v>22</v>
      </c>
      <c r="D4445">
        <v>28</v>
      </c>
      <c r="E4445" t="s">
        <v>39</v>
      </c>
      <c r="F4445">
        <v>0</v>
      </c>
      <c r="G4445">
        <v>4</v>
      </c>
      <c r="H4445" t="s">
        <v>3686</v>
      </c>
      <c r="I4445">
        <v>3643</v>
      </c>
      <c r="J4445">
        <v>0</v>
      </c>
      <c r="K4445">
        <v>9</v>
      </c>
      <c r="M4445" t="s">
        <v>23</v>
      </c>
      <c r="N4445" t="s">
        <v>39</v>
      </c>
      <c r="P4445" t="s">
        <v>202</v>
      </c>
      <c r="Q4445" t="s">
        <v>27</v>
      </c>
      <c r="R4445" t="s">
        <v>226</v>
      </c>
      <c r="S4445" t="s">
        <v>10211</v>
      </c>
    </row>
    <row r="4446" spans="1:19">
      <c r="A4446" t="s">
        <v>10212</v>
      </c>
      <c r="B4446" s="1">
        <v>45622</v>
      </c>
      <c r="C4446" t="s">
        <v>22</v>
      </c>
      <c r="D4446">
        <v>19</v>
      </c>
      <c r="E4446" t="s">
        <v>39</v>
      </c>
      <c r="F4446">
        <v>0</v>
      </c>
      <c r="G4446">
        <v>4</v>
      </c>
      <c r="H4446" t="s">
        <v>3686</v>
      </c>
      <c r="I4446">
        <v>5457</v>
      </c>
      <c r="J4446">
        <v>0</v>
      </c>
      <c r="K4446">
        <v>9</v>
      </c>
      <c r="L4446" t="s">
        <v>48</v>
      </c>
      <c r="M4446" t="s">
        <v>23</v>
      </c>
      <c r="N4446" t="s">
        <v>23</v>
      </c>
      <c r="O4446" t="s">
        <v>49</v>
      </c>
      <c r="P4446" t="s">
        <v>26</v>
      </c>
      <c r="Q4446" t="s">
        <v>50</v>
      </c>
      <c r="R4446" t="s">
        <v>1765</v>
      </c>
      <c r="S4446" t="s">
        <v>10213</v>
      </c>
    </row>
    <row r="4447" spans="1:19">
      <c r="A4447" t="s">
        <v>10214</v>
      </c>
      <c r="B4447" s="1">
        <v>44761</v>
      </c>
      <c r="C4447" t="s">
        <v>22</v>
      </c>
      <c r="D4447">
        <v>28</v>
      </c>
      <c r="E4447" t="s">
        <v>23</v>
      </c>
      <c r="F4447">
        <v>3</v>
      </c>
      <c r="G4447">
        <v>4</v>
      </c>
      <c r="H4447" t="s">
        <v>3686</v>
      </c>
      <c r="I4447">
        <v>3483</v>
      </c>
      <c r="J4447">
        <v>1</v>
      </c>
      <c r="K4447">
        <v>37</v>
      </c>
      <c r="M4447" t="s">
        <v>23</v>
      </c>
      <c r="N4447" t="s">
        <v>23</v>
      </c>
      <c r="O4447" t="s">
        <v>49</v>
      </c>
      <c r="P4447" t="s">
        <v>202</v>
      </c>
      <c r="Q4447" t="s">
        <v>50</v>
      </c>
      <c r="R4447" t="s">
        <v>5231</v>
      </c>
      <c r="S4447" t="s">
        <v>10215</v>
      </c>
    </row>
    <row r="4448" spans="1:19">
      <c r="A4448" t="s">
        <v>10216</v>
      </c>
      <c r="B4448" s="1">
        <v>45768</v>
      </c>
      <c r="C4448" t="s">
        <v>33</v>
      </c>
      <c r="D4448">
        <v>55</v>
      </c>
      <c r="E4448" t="s">
        <v>23</v>
      </c>
      <c r="F4448">
        <v>0</v>
      </c>
      <c r="G4448">
        <v>4</v>
      </c>
      <c r="H4448" t="s">
        <v>3686</v>
      </c>
      <c r="I4448">
        <v>3891</v>
      </c>
      <c r="J4448">
        <v>1</v>
      </c>
      <c r="K4448">
        <v>4</v>
      </c>
      <c r="M4448" t="s">
        <v>39</v>
      </c>
      <c r="N4448" t="s">
        <v>23</v>
      </c>
      <c r="O4448" t="s">
        <v>49</v>
      </c>
      <c r="P4448" t="s">
        <v>26</v>
      </c>
      <c r="Q4448" t="s">
        <v>27</v>
      </c>
      <c r="R4448" t="s">
        <v>2124</v>
      </c>
      <c r="S4448" t="s">
        <v>883</v>
      </c>
    </row>
    <row r="4449" spans="1:19">
      <c r="A4449" t="s">
        <v>10217</v>
      </c>
      <c r="B4449" s="1">
        <v>44676</v>
      </c>
      <c r="C4449" t="s">
        <v>33</v>
      </c>
      <c r="D4449">
        <v>50</v>
      </c>
      <c r="E4449" t="s">
        <v>39</v>
      </c>
      <c r="F4449">
        <v>0</v>
      </c>
      <c r="G4449">
        <v>4</v>
      </c>
      <c r="H4449" t="s">
        <v>3686</v>
      </c>
      <c r="I4449">
        <v>4294</v>
      </c>
      <c r="J4449">
        <v>0</v>
      </c>
      <c r="K4449">
        <v>40</v>
      </c>
      <c r="L4449" t="s">
        <v>142</v>
      </c>
      <c r="M4449" t="s">
        <v>23</v>
      </c>
      <c r="N4449" t="s">
        <v>23</v>
      </c>
      <c r="O4449" t="s">
        <v>25</v>
      </c>
      <c r="P4449" t="s">
        <v>26</v>
      </c>
      <c r="Q4449" t="s">
        <v>27</v>
      </c>
      <c r="R4449" t="s">
        <v>471</v>
      </c>
      <c r="S4449" t="s">
        <v>10218</v>
      </c>
    </row>
    <row r="4450" spans="1:19">
      <c r="A4450" t="s">
        <v>10219</v>
      </c>
      <c r="B4450" s="1">
        <v>45766</v>
      </c>
      <c r="C4450" t="s">
        <v>22</v>
      </c>
      <c r="D4450">
        <v>62</v>
      </c>
      <c r="E4450" t="s">
        <v>23</v>
      </c>
      <c r="F4450">
        <v>2</v>
      </c>
      <c r="G4450">
        <v>4</v>
      </c>
      <c r="H4450" t="s">
        <v>3686</v>
      </c>
      <c r="I4450">
        <v>5390</v>
      </c>
      <c r="J4450">
        <v>8</v>
      </c>
      <c r="K4450">
        <v>4</v>
      </c>
      <c r="M4450" t="s">
        <v>23</v>
      </c>
      <c r="N4450" t="s">
        <v>39</v>
      </c>
      <c r="P4450" t="s">
        <v>164</v>
      </c>
      <c r="Q4450" t="s">
        <v>50</v>
      </c>
      <c r="R4450" t="s">
        <v>2874</v>
      </c>
      <c r="S4450" t="s">
        <v>10220</v>
      </c>
    </row>
    <row r="4451" spans="1:19">
      <c r="A4451" t="s">
        <v>10221</v>
      </c>
      <c r="B4451" s="1">
        <v>44695</v>
      </c>
      <c r="C4451" t="s">
        <v>33</v>
      </c>
      <c r="D4451">
        <v>56</v>
      </c>
      <c r="E4451" t="s">
        <v>39</v>
      </c>
      <c r="F4451">
        <v>0</v>
      </c>
      <c r="G4451">
        <v>4</v>
      </c>
      <c r="H4451" t="s">
        <v>3686</v>
      </c>
      <c r="I4451">
        <v>5433</v>
      </c>
      <c r="J4451">
        <v>0</v>
      </c>
      <c r="K4451">
        <v>39</v>
      </c>
      <c r="M4451" t="s">
        <v>39</v>
      </c>
      <c r="N4451" t="s">
        <v>23</v>
      </c>
      <c r="O4451" t="s">
        <v>49</v>
      </c>
      <c r="P4451" t="s">
        <v>26</v>
      </c>
      <c r="Q4451" t="s">
        <v>50</v>
      </c>
      <c r="R4451" t="s">
        <v>841</v>
      </c>
      <c r="S4451" t="s">
        <v>10222</v>
      </c>
    </row>
    <row r="4452" spans="1:19">
      <c r="A4452" t="s">
        <v>10223</v>
      </c>
      <c r="B4452" s="1">
        <v>45431</v>
      </c>
      <c r="C4452" t="s">
        <v>22</v>
      </c>
      <c r="D4452">
        <v>36</v>
      </c>
      <c r="E4452" t="s">
        <v>23</v>
      </c>
      <c r="F4452">
        <v>0</v>
      </c>
      <c r="G4452">
        <v>4</v>
      </c>
      <c r="H4452" t="s">
        <v>3686</v>
      </c>
      <c r="I4452">
        <v>3977</v>
      </c>
      <c r="J4452">
        <v>5</v>
      </c>
      <c r="K4452">
        <v>15</v>
      </c>
      <c r="M4452" t="s">
        <v>23</v>
      </c>
      <c r="N4452" t="s">
        <v>39</v>
      </c>
      <c r="P4452" t="s">
        <v>202</v>
      </c>
      <c r="Q4452" t="s">
        <v>50</v>
      </c>
      <c r="R4452" t="s">
        <v>5653</v>
      </c>
      <c r="S4452" t="s">
        <v>4326</v>
      </c>
    </row>
    <row r="4453" spans="1:19">
      <c r="A4453" t="s">
        <v>10224</v>
      </c>
      <c r="B4453" s="1">
        <v>43873</v>
      </c>
      <c r="C4453" t="s">
        <v>33</v>
      </c>
      <c r="D4453">
        <v>73</v>
      </c>
      <c r="E4453" t="s">
        <v>23</v>
      </c>
      <c r="F4453">
        <v>0</v>
      </c>
      <c r="G4453">
        <v>4</v>
      </c>
      <c r="H4453" t="s">
        <v>3686</v>
      </c>
      <c r="I4453">
        <v>5469</v>
      </c>
      <c r="J4453">
        <v>0</v>
      </c>
      <c r="K4453">
        <v>66</v>
      </c>
      <c r="L4453" t="s">
        <v>316</v>
      </c>
      <c r="M4453" t="s">
        <v>23</v>
      </c>
      <c r="N4453" t="s">
        <v>23</v>
      </c>
      <c r="O4453" t="s">
        <v>25</v>
      </c>
      <c r="P4453" t="s">
        <v>164</v>
      </c>
      <c r="Q4453" t="s">
        <v>27</v>
      </c>
      <c r="R4453" t="s">
        <v>34</v>
      </c>
      <c r="S4453" t="s">
        <v>10225</v>
      </c>
    </row>
    <row r="4454" spans="1:19">
      <c r="A4454" t="s">
        <v>10226</v>
      </c>
      <c r="B4454" s="1">
        <v>44535</v>
      </c>
      <c r="C4454" t="s">
        <v>33</v>
      </c>
      <c r="D4454">
        <v>75</v>
      </c>
      <c r="E4454" t="s">
        <v>23</v>
      </c>
      <c r="F4454">
        <v>0</v>
      </c>
      <c r="G4454">
        <v>4</v>
      </c>
      <c r="H4454" t="s">
        <v>3686</v>
      </c>
      <c r="I4454">
        <v>2944</v>
      </c>
      <c r="J4454">
        <v>10</v>
      </c>
      <c r="K4454">
        <v>44</v>
      </c>
      <c r="M4454" t="s">
        <v>23</v>
      </c>
      <c r="N4454" t="s">
        <v>23</v>
      </c>
      <c r="O4454" t="s">
        <v>25</v>
      </c>
      <c r="P4454" t="s">
        <v>164</v>
      </c>
      <c r="Q4454" t="s">
        <v>27</v>
      </c>
      <c r="R4454" t="s">
        <v>1594</v>
      </c>
      <c r="S4454" t="s">
        <v>10227</v>
      </c>
    </row>
    <row r="4455" spans="1:19">
      <c r="A4455" t="s">
        <v>10228</v>
      </c>
      <c r="B4455" s="1">
        <v>44858</v>
      </c>
      <c r="C4455" t="s">
        <v>33</v>
      </c>
      <c r="D4455">
        <v>79</v>
      </c>
      <c r="E4455" t="s">
        <v>39</v>
      </c>
      <c r="F4455">
        <v>0</v>
      </c>
      <c r="G4455">
        <v>4</v>
      </c>
      <c r="H4455" t="s">
        <v>3686</v>
      </c>
      <c r="I4455">
        <v>5425</v>
      </c>
      <c r="J4455">
        <v>0</v>
      </c>
      <c r="K4455">
        <v>34</v>
      </c>
      <c r="M4455" t="s">
        <v>23</v>
      </c>
      <c r="N4455" t="s">
        <v>23</v>
      </c>
      <c r="O4455" t="s">
        <v>25</v>
      </c>
      <c r="P4455" t="s">
        <v>164</v>
      </c>
      <c r="Q4455" t="s">
        <v>27</v>
      </c>
      <c r="R4455" t="s">
        <v>10229</v>
      </c>
      <c r="S4455" t="s">
        <v>10230</v>
      </c>
    </row>
    <row r="4456" spans="1:19">
      <c r="A4456" t="s">
        <v>10231</v>
      </c>
      <c r="B4456" s="1">
        <v>45820</v>
      </c>
      <c r="C4456" t="s">
        <v>22</v>
      </c>
      <c r="D4456">
        <v>69</v>
      </c>
      <c r="E4456" t="s">
        <v>23</v>
      </c>
      <c r="F4456">
        <v>0</v>
      </c>
      <c r="G4456">
        <v>4</v>
      </c>
      <c r="H4456" t="s">
        <v>3751</v>
      </c>
      <c r="I4456">
        <v>3170</v>
      </c>
      <c r="J4456">
        <v>1</v>
      </c>
      <c r="K4456">
        <v>2</v>
      </c>
      <c r="L4456" t="s">
        <v>48</v>
      </c>
      <c r="M4456" t="s">
        <v>23</v>
      </c>
      <c r="N4456" t="s">
        <v>23</v>
      </c>
      <c r="O4456" t="s">
        <v>25</v>
      </c>
      <c r="P4456" t="s">
        <v>164</v>
      </c>
      <c r="Q4456" t="s">
        <v>27</v>
      </c>
      <c r="R4456" t="s">
        <v>1105</v>
      </c>
      <c r="S4456" t="s">
        <v>10232</v>
      </c>
    </row>
    <row r="4457" spans="1:19">
      <c r="A4457" t="s">
        <v>10233</v>
      </c>
      <c r="B4457" s="1">
        <v>43912</v>
      </c>
      <c r="C4457" t="s">
        <v>33</v>
      </c>
      <c r="D4457">
        <v>65</v>
      </c>
      <c r="E4457" t="s">
        <v>23</v>
      </c>
      <c r="F4457">
        <v>3</v>
      </c>
      <c r="G4457">
        <v>4</v>
      </c>
      <c r="H4457" t="s">
        <v>3686</v>
      </c>
      <c r="I4457">
        <v>6211</v>
      </c>
      <c r="J4457">
        <v>7</v>
      </c>
      <c r="K4457">
        <v>65</v>
      </c>
      <c r="L4457" t="s">
        <v>142</v>
      </c>
      <c r="M4457" t="s">
        <v>23</v>
      </c>
      <c r="N4457" t="s">
        <v>23</v>
      </c>
      <c r="O4457" t="s">
        <v>25</v>
      </c>
      <c r="P4457" t="s">
        <v>202</v>
      </c>
      <c r="Q4457" t="s">
        <v>27</v>
      </c>
      <c r="R4457" t="s">
        <v>4036</v>
      </c>
      <c r="S4457" t="s">
        <v>10234</v>
      </c>
    </row>
    <row r="4458" spans="1:19">
      <c r="A4458" t="s">
        <v>10235</v>
      </c>
      <c r="B4458" s="1">
        <v>43681</v>
      </c>
      <c r="C4458" t="s">
        <v>22</v>
      </c>
      <c r="D4458">
        <v>76</v>
      </c>
      <c r="E4458" t="s">
        <v>23</v>
      </c>
      <c r="F4458">
        <v>0</v>
      </c>
      <c r="G4458">
        <v>4</v>
      </c>
      <c r="H4458" t="s">
        <v>3686</v>
      </c>
      <c r="I4458">
        <v>4319</v>
      </c>
      <c r="J4458">
        <v>5</v>
      </c>
      <c r="K4458">
        <v>72</v>
      </c>
      <c r="M4458" t="s">
        <v>23</v>
      </c>
      <c r="N4458" t="s">
        <v>23</v>
      </c>
      <c r="O4458" t="s">
        <v>25</v>
      </c>
      <c r="P4458" t="s">
        <v>164</v>
      </c>
      <c r="Q4458" t="s">
        <v>50</v>
      </c>
      <c r="R4458" t="s">
        <v>4188</v>
      </c>
      <c r="S4458" t="s">
        <v>10236</v>
      </c>
    </row>
    <row r="4459" spans="1:19">
      <c r="A4459" t="s">
        <v>10237</v>
      </c>
      <c r="B4459" s="1">
        <v>45843</v>
      </c>
      <c r="C4459" t="s">
        <v>22</v>
      </c>
      <c r="D4459">
        <v>59</v>
      </c>
      <c r="E4459" t="s">
        <v>39</v>
      </c>
      <c r="F4459">
        <v>0</v>
      </c>
      <c r="G4459">
        <v>4</v>
      </c>
      <c r="H4459" t="s">
        <v>3751</v>
      </c>
      <c r="I4459">
        <v>2962</v>
      </c>
      <c r="J4459">
        <v>0</v>
      </c>
      <c r="K4459">
        <v>1</v>
      </c>
      <c r="M4459" t="s">
        <v>23</v>
      </c>
      <c r="N4459" t="s">
        <v>23</v>
      </c>
      <c r="O4459" t="s">
        <v>56</v>
      </c>
      <c r="P4459" t="s">
        <v>26</v>
      </c>
      <c r="Q4459" t="s">
        <v>50</v>
      </c>
      <c r="R4459" t="s">
        <v>1233</v>
      </c>
      <c r="S4459" t="s">
        <v>117</v>
      </c>
    </row>
    <row r="4460" spans="1:19">
      <c r="A4460" t="s">
        <v>10238</v>
      </c>
      <c r="B4460" s="1">
        <v>45370</v>
      </c>
      <c r="C4460" t="s">
        <v>33</v>
      </c>
      <c r="D4460">
        <v>46</v>
      </c>
      <c r="E4460" t="s">
        <v>23</v>
      </c>
      <c r="F4460">
        <v>0</v>
      </c>
      <c r="G4460">
        <v>4</v>
      </c>
      <c r="H4460" t="s">
        <v>3686</v>
      </c>
      <c r="I4460">
        <v>4756</v>
      </c>
      <c r="J4460">
        <v>10</v>
      </c>
      <c r="K4460">
        <v>17</v>
      </c>
      <c r="L4460" t="s">
        <v>97</v>
      </c>
      <c r="M4460" t="s">
        <v>23</v>
      </c>
      <c r="N4460" t="s">
        <v>23</v>
      </c>
      <c r="O4460" t="s">
        <v>25</v>
      </c>
      <c r="P4460" t="s">
        <v>26</v>
      </c>
      <c r="Q4460" t="s">
        <v>27</v>
      </c>
      <c r="R4460" t="s">
        <v>10239</v>
      </c>
      <c r="S4460" t="s">
        <v>10240</v>
      </c>
    </row>
    <row r="4461" spans="1:19">
      <c r="A4461" t="s">
        <v>10241</v>
      </c>
      <c r="B4461" s="1">
        <v>43687</v>
      </c>
      <c r="C4461" t="s">
        <v>22</v>
      </c>
      <c r="D4461">
        <v>61</v>
      </c>
      <c r="E4461" t="s">
        <v>39</v>
      </c>
      <c r="F4461">
        <v>0</v>
      </c>
      <c r="G4461">
        <v>4</v>
      </c>
      <c r="H4461" t="s">
        <v>3686</v>
      </c>
      <c r="I4461">
        <v>6468</v>
      </c>
      <c r="J4461">
        <v>0</v>
      </c>
      <c r="K4461">
        <v>72</v>
      </c>
      <c r="M4461" t="s">
        <v>23</v>
      </c>
      <c r="N4461" t="s">
        <v>23</v>
      </c>
      <c r="O4461" t="s">
        <v>49</v>
      </c>
      <c r="P4461" t="s">
        <v>164</v>
      </c>
      <c r="Q4461" t="s">
        <v>50</v>
      </c>
      <c r="R4461" t="s">
        <v>1102</v>
      </c>
      <c r="S4461" t="s">
        <v>10242</v>
      </c>
    </row>
    <row r="4462" spans="1:19">
      <c r="A4462" t="s">
        <v>10243</v>
      </c>
      <c r="B4462" s="1">
        <v>43732</v>
      </c>
      <c r="C4462" t="s">
        <v>22</v>
      </c>
      <c r="D4462">
        <v>57</v>
      </c>
      <c r="E4462" t="s">
        <v>23</v>
      </c>
      <c r="F4462">
        <v>3</v>
      </c>
      <c r="G4462">
        <v>4</v>
      </c>
      <c r="H4462" t="s">
        <v>3686</v>
      </c>
      <c r="I4462">
        <v>5280</v>
      </c>
      <c r="J4462">
        <v>0</v>
      </c>
      <c r="K4462">
        <v>71</v>
      </c>
      <c r="L4462" t="s">
        <v>316</v>
      </c>
      <c r="M4462" t="s">
        <v>23</v>
      </c>
      <c r="N4462" t="s">
        <v>23</v>
      </c>
      <c r="O4462" t="s">
        <v>49</v>
      </c>
      <c r="P4462" t="s">
        <v>202</v>
      </c>
      <c r="Q4462" t="s">
        <v>27</v>
      </c>
      <c r="R4462" t="s">
        <v>1953</v>
      </c>
      <c r="S4462" t="s">
        <v>10244</v>
      </c>
    </row>
    <row r="4463" spans="1:19">
      <c r="A4463" t="s">
        <v>10245</v>
      </c>
      <c r="B4463" s="1">
        <v>44514</v>
      </c>
      <c r="C4463" t="s">
        <v>33</v>
      </c>
      <c r="D4463">
        <v>24</v>
      </c>
      <c r="E4463" t="s">
        <v>23</v>
      </c>
      <c r="F4463">
        <v>1</v>
      </c>
      <c r="G4463">
        <v>4</v>
      </c>
      <c r="H4463" t="s">
        <v>3686</v>
      </c>
      <c r="I4463">
        <v>2844</v>
      </c>
      <c r="J4463">
        <v>2</v>
      </c>
      <c r="K4463">
        <v>45</v>
      </c>
      <c r="L4463" t="s">
        <v>142</v>
      </c>
      <c r="M4463" t="s">
        <v>23</v>
      </c>
      <c r="N4463" t="s">
        <v>39</v>
      </c>
      <c r="P4463" t="s">
        <v>164</v>
      </c>
      <c r="Q4463" t="s">
        <v>84</v>
      </c>
      <c r="R4463" t="s">
        <v>5022</v>
      </c>
      <c r="S4463" t="s">
        <v>10246</v>
      </c>
    </row>
    <row r="4464" spans="1:19">
      <c r="A4464" t="s">
        <v>10247</v>
      </c>
      <c r="B4464" s="1">
        <v>44007</v>
      </c>
      <c r="C4464" t="s">
        <v>22</v>
      </c>
      <c r="D4464">
        <v>28</v>
      </c>
      <c r="E4464" t="s">
        <v>23</v>
      </c>
      <c r="F4464">
        <v>2</v>
      </c>
      <c r="G4464">
        <v>4</v>
      </c>
      <c r="H4464" t="s">
        <v>3686</v>
      </c>
      <c r="I4464">
        <v>4803</v>
      </c>
      <c r="J4464">
        <v>9</v>
      </c>
      <c r="K4464">
        <v>62</v>
      </c>
      <c r="M4464" t="s">
        <v>23</v>
      </c>
      <c r="N4464" t="s">
        <v>39</v>
      </c>
      <c r="P4464" t="s">
        <v>202</v>
      </c>
      <c r="Q4464" t="s">
        <v>27</v>
      </c>
      <c r="R4464" t="s">
        <v>869</v>
      </c>
      <c r="S4464" t="s">
        <v>10248</v>
      </c>
    </row>
    <row r="4465" spans="1:19">
      <c r="A4465" t="s">
        <v>10249</v>
      </c>
      <c r="B4465" s="1">
        <v>45803</v>
      </c>
      <c r="C4465" t="s">
        <v>22</v>
      </c>
      <c r="D4465">
        <v>33</v>
      </c>
      <c r="E4465" t="s">
        <v>39</v>
      </c>
      <c r="F4465">
        <v>0</v>
      </c>
      <c r="G4465">
        <v>4</v>
      </c>
      <c r="H4465" t="s">
        <v>3751</v>
      </c>
      <c r="I4465">
        <v>2787</v>
      </c>
      <c r="J4465">
        <v>0</v>
      </c>
      <c r="K4465">
        <v>3</v>
      </c>
      <c r="M4465" t="s">
        <v>23</v>
      </c>
      <c r="N4465" t="s">
        <v>39</v>
      </c>
      <c r="P4465" t="s">
        <v>202</v>
      </c>
      <c r="Q4465" t="s">
        <v>50</v>
      </c>
      <c r="R4465" t="s">
        <v>971</v>
      </c>
      <c r="S4465" t="s">
        <v>10250</v>
      </c>
    </row>
    <row r="4466" spans="1:19">
      <c r="A4466" t="s">
        <v>10251</v>
      </c>
      <c r="B4466" s="1">
        <v>43699</v>
      </c>
      <c r="C4466" t="s">
        <v>33</v>
      </c>
      <c r="D4466">
        <v>61</v>
      </c>
      <c r="E4466" t="s">
        <v>23</v>
      </c>
      <c r="F4466">
        <v>3</v>
      </c>
      <c r="G4466">
        <v>4</v>
      </c>
      <c r="H4466" t="s">
        <v>3686</v>
      </c>
      <c r="I4466">
        <v>6107</v>
      </c>
      <c r="J4466">
        <v>8</v>
      </c>
      <c r="K4466">
        <v>72</v>
      </c>
      <c r="M4466" t="s">
        <v>39</v>
      </c>
      <c r="N4466" t="s">
        <v>23</v>
      </c>
      <c r="O4466" t="s">
        <v>49</v>
      </c>
      <c r="P4466" t="s">
        <v>164</v>
      </c>
      <c r="Q4466" t="s">
        <v>27</v>
      </c>
      <c r="R4466" t="s">
        <v>5845</v>
      </c>
      <c r="S4466" t="s">
        <v>10252</v>
      </c>
    </row>
    <row r="4467" spans="1:19">
      <c r="A4467" t="s">
        <v>10253</v>
      </c>
      <c r="B4467" s="1">
        <v>44937</v>
      </c>
      <c r="C4467" t="s">
        <v>22</v>
      </c>
      <c r="D4467">
        <v>26</v>
      </c>
      <c r="E4467" t="s">
        <v>23</v>
      </c>
      <c r="F4467">
        <v>3</v>
      </c>
      <c r="G4467">
        <v>4</v>
      </c>
      <c r="H4467" t="s">
        <v>3686</v>
      </c>
      <c r="I4467">
        <v>5472</v>
      </c>
      <c r="J4467">
        <v>7</v>
      </c>
      <c r="K4467">
        <v>31</v>
      </c>
      <c r="M4467" t="s">
        <v>23</v>
      </c>
      <c r="N4467" t="s">
        <v>39</v>
      </c>
      <c r="P4467" t="s">
        <v>164</v>
      </c>
      <c r="Q4467" t="s">
        <v>50</v>
      </c>
      <c r="R4467" t="s">
        <v>3819</v>
      </c>
      <c r="S4467" t="s">
        <v>10254</v>
      </c>
    </row>
    <row r="4468" spans="1:19">
      <c r="A4468" t="s">
        <v>10255</v>
      </c>
      <c r="B4468" s="1">
        <v>43740</v>
      </c>
      <c r="C4468" t="s">
        <v>33</v>
      </c>
      <c r="D4468">
        <v>53</v>
      </c>
      <c r="E4468" t="s">
        <v>23</v>
      </c>
      <c r="F4468">
        <v>0</v>
      </c>
      <c r="G4468">
        <v>4</v>
      </c>
      <c r="H4468" t="s">
        <v>3686</v>
      </c>
      <c r="I4468">
        <v>4032</v>
      </c>
      <c r="J4468">
        <v>7</v>
      </c>
      <c r="K4468">
        <v>70</v>
      </c>
      <c r="M4468" t="s">
        <v>23</v>
      </c>
      <c r="N4468" t="s">
        <v>23</v>
      </c>
      <c r="O4468" t="s">
        <v>49</v>
      </c>
      <c r="P4468" t="s">
        <v>164</v>
      </c>
      <c r="Q4468" t="s">
        <v>27</v>
      </c>
      <c r="R4468" t="s">
        <v>442</v>
      </c>
      <c r="S4468" t="s">
        <v>10256</v>
      </c>
    </row>
    <row r="4469" spans="1:19">
      <c r="A4469" t="s">
        <v>10257</v>
      </c>
      <c r="B4469" s="1">
        <v>44885</v>
      </c>
      <c r="C4469" t="s">
        <v>22</v>
      </c>
      <c r="D4469">
        <v>44</v>
      </c>
      <c r="E4469" t="s">
        <v>23</v>
      </c>
      <c r="F4469">
        <v>1</v>
      </c>
      <c r="G4469">
        <v>4</v>
      </c>
      <c r="H4469" t="s">
        <v>3686</v>
      </c>
      <c r="I4469">
        <v>2281</v>
      </c>
      <c r="J4469">
        <v>1</v>
      </c>
      <c r="K4469">
        <v>33</v>
      </c>
      <c r="L4469" t="s">
        <v>40</v>
      </c>
      <c r="M4469" t="s">
        <v>23</v>
      </c>
      <c r="N4469" t="s">
        <v>23</v>
      </c>
      <c r="O4469" t="s">
        <v>56</v>
      </c>
      <c r="P4469" t="s">
        <v>164</v>
      </c>
      <c r="Q4469" t="s">
        <v>50</v>
      </c>
      <c r="R4469" t="s">
        <v>10258</v>
      </c>
      <c r="S4469" t="s">
        <v>10259</v>
      </c>
    </row>
    <row r="4470" spans="1:19">
      <c r="A4470" t="s">
        <v>10260</v>
      </c>
      <c r="B4470" s="1">
        <v>43776</v>
      </c>
      <c r="C4470" t="s">
        <v>22</v>
      </c>
      <c r="D4470">
        <v>23</v>
      </c>
      <c r="E4470" t="s">
        <v>23</v>
      </c>
      <c r="F4470">
        <v>2</v>
      </c>
      <c r="G4470">
        <v>4</v>
      </c>
      <c r="H4470" t="s">
        <v>3686</v>
      </c>
      <c r="I4470">
        <v>5366</v>
      </c>
      <c r="J4470">
        <v>8</v>
      </c>
      <c r="K4470">
        <v>69</v>
      </c>
      <c r="L4470" t="s">
        <v>316</v>
      </c>
      <c r="M4470" t="s">
        <v>23</v>
      </c>
      <c r="N4470" t="s">
        <v>39</v>
      </c>
      <c r="P4470" t="s">
        <v>202</v>
      </c>
      <c r="Q4470" t="s">
        <v>50</v>
      </c>
      <c r="R4470" t="s">
        <v>1922</v>
      </c>
      <c r="S4470" t="s">
        <v>10261</v>
      </c>
    </row>
    <row r="4471" spans="1:19">
      <c r="A4471" t="s">
        <v>10262</v>
      </c>
      <c r="B4471" s="1">
        <v>45520</v>
      </c>
      <c r="C4471" t="s">
        <v>33</v>
      </c>
      <c r="D4471">
        <v>25</v>
      </c>
      <c r="E4471" t="s">
        <v>39</v>
      </c>
      <c r="F4471">
        <v>0</v>
      </c>
      <c r="G4471">
        <v>4</v>
      </c>
      <c r="H4471" t="s">
        <v>3686</v>
      </c>
      <c r="I4471">
        <v>5179</v>
      </c>
      <c r="J4471">
        <v>0</v>
      </c>
      <c r="K4471">
        <v>12</v>
      </c>
      <c r="L4471" t="s">
        <v>97</v>
      </c>
      <c r="M4471" t="s">
        <v>23</v>
      </c>
      <c r="N4471" t="s">
        <v>39</v>
      </c>
      <c r="P4471" t="s">
        <v>26</v>
      </c>
      <c r="Q4471" t="s">
        <v>50</v>
      </c>
      <c r="R4471" t="s">
        <v>1163</v>
      </c>
      <c r="S4471" t="s">
        <v>10263</v>
      </c>
    </row>
    <row r="4472" spans="1:19">
      <c r="A4472" t="s">
        <v>10264</v>
      </c>
      <c r="B4472" s="1">
        <v>43916</v>
      </c>
      <c r="C4472" t="s">
        <v>33</v>
      </c>
      <c r="D4472">
        <v>25</v>
      </c>
      <c r="E4472" t="s">
        <v>23</v>
      </c>
      <c r="F4472">
        <v>0</v>
      </c>
      <c r="G4472">
        <v>4</v>
      </c>
      <c r="H4472" t="s">
        <v>3686</v>
      </c>
      <c r="I4472">
        <v>6308</v>
      </c>
      <c r="J4472">
        <v>1</v>
      </c>
      <c r="K4472">
        <v>65</v>
      </c>
      <c r="L4472" t="s">
        <v>142</v>
      </c>
      <c r="M4472" t="s">
        <v>23</v>
      </c>
      <c r="N4472" t="s">
        <v>23</v>
      </c>
      <c r="O4472" t="s">
        <v>49</v>
      </c>
      <c r="P4472" t="s">
        <v>164</v>
      </c>
      <c r="Q4472" t="s">
        <v>27</v>
      </c>
      <c r="R4472" t="s">
        <v>2434</v>
      </c>
      <c r="S4472" t="s">
        <v>10265</v>
      </c>
    </row>
    <row r="4473" spans="1:19">
      <c r="A4473" t="s">
        <v>10266</v>
      </c>
      <c r="B4473" s="1">
        <v>45667</v>
      </c>
      <c r="C4473" t="s">
        <v>22</v>
      </c>
      <c r="D4473">
        <v>47</v>
      </c>
      <c r="E4473" t="s">
        <v>23</v>
      </c>
      <c r="F4473">
        <v>0</v>
      </c>
      <c r="G4473">
        <v>4</v>
      </c>
      <c r="H4473" t="s">
        <v>3686</v>
      </c>
      <c r="I4473">
        <v>5100</v>
      </c>
      <c r="J4473">
        <v>3</v>
      </c>
      <c r="K4473">
        <v>7</v>
      </c>
      <c r="L4473" t="s">
        <v>48</v>
      </c>
      <c r="M4473" t="s">
        <v>39</v>
      </c>
      <c r="N4473" t="s">
        <v>23</v>
      </c>
      <c r="O4473" t="s">
        <v>49</v>
      </c>
      <c r="P4473" t="s">
        <v>26</v>
      </c>
      <c r="Q4473" t="s">
        <v>50</v>
      </c>
      <c r="R4473" t="s">
        <v>5224</v>
      </c>
      <c r="S4473" t="s">
        <v>10267</v>
      </c>
    </row>
    <row r="4474" spans="1:19">
      <c r="A4474" t="s">
        <v>10268</v>
      </c>
      <c r="B4474" s="1">
        <v>45631</v>
      </c>
      <c r="C4474" t="s">
        <v>22</v>
      </c>
      <c r="D4474">
        <v>30</v>
      </c>
      <c r="E4474" t="s">
        <v>23</v>
      </c>
      <c r="F4474">
        <v>3</v>
      </c>
      <c r="G4474">
        <v>4</v>
      </c>
      <c r="H4474" t="s">
        <v>3686</v>
      </c>
      <c r="I4474">
        <v>3899</v>
      </c>
      <c r="J4474">
        <v>1</v>
      </c>
      <c r="K4474">
        <v>8</v>
      </c>
      <c r="L4474" t="s">
        <v>48</v>
      </c>
      <c r="M4474" t="s">
        <v>23</v>
      </c>
      <c r="N4474" t="s">
        <v>39</v>
      </c>
      <c r="P4474" t="s">
        <v>164</v>
      </c>
      <c r="Q4474" t="s">
        <v>50</v>
      </c>
      <c r="R4474" t="s">
        <v>2249</v>
      </c>
      <c r="S4474" t="s">
        <v>10269</v>
      </c>
    </row>
    <row r="4475" spans="1:19">
      <c r="A4475" t="s">
        <v>10270</v>
      </c>
      <c r="B4475" s="1">
        <v>45640</v>
      </c>
      <c r="C4475" t="s">
        <v>33</v>
      </c>
      <c r="D4475">
        <v>24</v>
      </c>
      <c r="E4475" t="s">
        <v>39</v>
      </c>
      <c r="F4475">
        <v>2</v>
      </c>
      <c r="G4475">
        <v>4</v>
      </c>
      <c r="H4475" t="s">
        <v>3686</v>
      </c>
      <c r="I4475">
        <v>2675</v>
      </c>
      <c r="J4475">
        <v>0</v>
      </c>
      <c r="K4475">
        <v>8</v>
      </c>
      <c r="L4475" t="s">
        <v>48</v>
      </c>
      <c r="M4475" t="s">
        <v>23</v>
      </c>
      <c r="N4475" t="s">
        <v>39</v>
      </c>
      <c r="P4475" t="s">
        <v>26</v>
      </c>
      <c r="Q4475" t="s">
        <v>50</v>
      </c>
      <c r="R4475" t="s">
        <v>2056</v>
      </c>
      <c r="S4475" t="s">
        <v>10271</v>
      </c>
    </row>
    <row r="4476" spans="1:19">
      <c r="A4476" t="s">
        <v>10272</v>
      </c>
      <c r="B4476" s="1">
        <v>44211</v>
      </c>
      <c r="C4476" t="s">
        <v>22</v>
      </c>
      <c r="D4476">
        <v>43</v>
      </c>
      <c r="E4476" t="s">
        <v>23</v>
      </c>
      <c r="F4476">
        <v>3</v>
      </c>
      <c r="G4476">
        <v>4</v>
      </c>
      <c r="H4476" t="s">
        <v>3686</v>
      </c>
      <c r="I4476">
        <v>4162</v>
      </c>
      <c r="J4476">
        <v>9</v>
      </c>
      <c r="K4476">
        <v>55</v>
      </c>
      <c r="M4476" t="s">
        <v>23</v>
      </c>
      <c r="N4476" t="s">
        <v>23</v>
      </c>
      <c r="O4476" t="s">
        <v>25</v>
      </c>
      <c r="P4476" t="s">
        <v>26</v>
      </c>
      <c r="Q4476" t="s">
        <v>27</v>
      </c>
      <c r="R4476" t="s">
        <v>607</v>
      </c>
      <c r="S4476" t="s">
        <v>10273</v>
      </c>
    </row>
    <row r="4477" spans="1:19">
      <c r="A4477" t="s">
        <v>10274</v>
      </c>
      <c r="B4477" s="1">
        <v>45545</v>
      </c>
      <c r="C4477" t="s">
        <v>33</v>
      </c>
      <c r="D4477">
        <v>60</v>
      </c>
      <c r="E4477" t="s">
        <v>39</v>
      </c>
      <c r="F4477">
        <v>0</v>
      </c>
      <c r="G4477">
        <v>4</v>
      </c>
      <c r="H4477" t="s">
        <v>3686</v>
      </c>
      <c r="I4477">
        <v>3734</v>
      </c>
      <c r="J4477">
        <v>0</v>
      </c>
      <c r="K4477">
        <v>11</v>
      </c>
      <c r="L4477" t="s">
        <v>97</v>
      </c>
      <c r="M4477" t="s">
        <v>23</v>
      </c>
      <c r="N4477" t="s">
        <v>23</v>
      </c>
      <c r="O4477" t="s">
        <v>25</v>
      </c>
      <c r="P4477" t="s">
        <v>26</v>
      </c>
      <c r="Q4477" t="s">
        <v>27</v>
      </c>
      <c r="R4477" t="s">
        <v>677</v>
      </c>
      <c r="S4477" t="s">
        <v>10275</v>
      </c>
    </row>
    <row r="4478" spans="1:19">
      <c r="A4478" t="s">
        <v>10276</v>
      </c>
      <c r="B4478" s="1">
        <v>44823</v>
      </c>
      <c r="C4478" t="s">
        <v>33</v>
      </c>
      <c r="D4478">
        <v>38</v>
      </c>
      <c r="E4478" t="s">
        <v>23</v>
      </c>
      <c r="F4478">
        <v>3</v>
      </c>
      <c r="G4478">
        <v>4</v>
      </c>
      <c r="H4478" t="s">
        <v>3686</v>
      </c>
      <c r="I4478">
        <v>5998</v>
      </c>
      <c r="J4478">
        <v>5</v>
      </c>
      <c r="K4478">
        <v>35</v>
      </c>
      <c r="M4478" t="s">
        <v>23</v>
      </c>
      <c r="N4478" t="s">
        <v>39</v>
      </c>
      <c r="P4478" t="s">
        <v>164</v>
      </c>
      <c r="Q4478" t="s">
        <v>27</v>
      </c>
      <c r="R4478" t="s">
        <v>7051</v>
      </c>
      <c r="S4478" t="s">
        <v>10277</v>
      </c>
    </row>
    <row r="4479" spans="1:19">
      <c r="A4479" t="s">
        <v>10278</v>
      </c>
      <c r="B4479" s="1">
        <v>43812</v>
      </c>
      <c r="C4479" t="s">
        <v>22</v>
      </c>
      <c r="D4479">
        <v>36</v>
      </c>
      <c r="E4479" t="s">
        <v>23</v>
      </c>
      <c r="F4479">
        <v>1</v>
      </c>
      <c r="G4479">
        <v>4</v>
      </c>
      <c r="H4479" t="s">
        <v>3686</v>
      </c>
      <c r="I4479">
        <v>5570</v>
      </c>
      <c r="J4479">
        <v>10</v>
      </c>
      <c r="K4479">
        <v>68</v>
      </c>
      <c r="L4479" t="s">
        <v>316</v>
      </c>
      <c r="M4479" t="s">
        <v>23</v>
      </c>
      <c r="N4479" t="s">
        <v>23</v>
      </c>
      <c r="O4479" t="s">
        <v>25</v>
      </c>
      <c r="P4479" t="s">
        <v>202</v>
      </c>
      <c r="Q4479" t="s">
        <v>50</v>
      </c>
      <c r="R4479" t="s">
        <v>138</v>
      </c>
      <c r="S4479" t="s">
        <v>10279</v>
      </c>
    </row>
    <row r="4480" spans="1:19">
      <c r="A4480" t="s">
        <v>10280</v>
      </c>
      <c r="B4480" s="1">
        <v>45286</v>
      </c>
      <c r="C4480" t="s">
        <v>22</v>
      </c>
      <c r="D4480">
        <v>70</v>
      </c>
      <c r="E4480" t="s">
        <v>39</v>
      </c>
      <c r="F4480">
        <v>0</v>
      </c>
      <c r="G4480">
        <v>4</v>
      </c>
      <c r="H4480" t="s">
        <v>3686</v>
      </c>
      <c r="I4480">
        <v>4812</v>
      </c>
      <c r="J4480">
        <v>0</v>
      </c>
      <c r="K4480">
        <v>20</v>
      </c>
      <c r="L4480" t="s">
        <v>97</v>
      </c>
      <c r="M4480" t="s">
        <v>23</v>
      </c>
      <c r="N4480" t="s">
        <v>23</v>
      </c>
      <c r="O4480" t="s">
        <v>25</v>
      </c>
      <c r="P4480" t="s">
        <v>164</v>
      </c>
      <c r="Q4480" t="s">
        <v>27</v>
      </c>
      <c r="R4480" t="s">
        <v>1284</v>
      </c>
      <c r="S4480" t="s">
        <v>10281</v>
      </c>
    </row>
    <row r="4481" spans="1:19">
      <c r="A4481" t="s">
        <v>10282</v>
      </c>
      <c r="B4481" s="1">
        <v>43836</v>
      </c>
      <c r="C4481" t="s">
        <v>33</v>
      </c>
      <c r="D4481">
        <v>68</v>
      </c>
      <c r="E4481" t="s">
        <v>39</v>
      </c>
      <c r="F4481">
        <v>0</v>
      </c>
      <c r="G4481">
        <v>4</v>
      </c>
      <c r="H4481" t="s">
        <v>3686</v>
      </c>
      <c r="I4481">
        <v>4826</v>
      </c>
      <c r="J4481">
        <v>0</v>
      </c>
      <c r="K4481">
        <v>67</v>
      </c>
      <c r="M4481" t="s">
        <v>23</v>
      </c>
      <c r="N4481" t="s">
        <v>23</v>
      </c>
      <c r="O4481" t="s">
        <v>49</v>
      </c>
      <c r="P4481" t="s">
        <v>26</v>
      </c>
      <c r="Q4481" t="s">
        <v>27</v>
      </c>
      <c r="R4481" t="s">
        <v>1789</v>
      </c>
      <c r="S4481" t="s">
        <v>10283</v>
      </c>
    </row>
    <row r="4482" spans="1:19">
      <c r="A4482" t="s">
        <v>10284</v>
      </c>
      <c r="B4482" s="1">
        <v>45834</v>
      </c>
      <c r="C4482" t="s">
        <v>33</v>
      </c>
      <c r="D4482">
        <v>68</v>
      </c>
      <c r="E4482" t="s">
        <v>39</v>
      </c>
      <c r="F4482">
        <v>0</v>
      </c>
      <c r="G4482">
        <v>4</v>
      </c>
      <c r="H4482" t="s">
        <v>3751</v>
      </c>
      <c r="I4482">
        <v>2069</v>
      </c>
      <c r="J4482">
        <v>0</v>
      </c>
      <c r="K4482">
        <v>2</v>
      </c>
      <c r="L4482" t="s">
        <v>48</v>
      </c>
      <c r="M4482" t="s">
        <v>23</v>
      </c>
      <c r="N4482" t="s">
        <v>23</v>
      </c>
      <c r="O4482" t="s">
        <v>49</v>
      </c>
      <c r="P4482" t="s">
        <v>26</v>
      </c>
      <c r="Q4482" t="s">
        <v>50</v>
      </c>
      <c r="R4482" t="s">
        <v>4412</v>
      </c>
      <c r="S4482" t="s">
        <v>10285</v>
      </c>
    </row>
    <row r="4483" spans="1:19">
      <c r="A4483" t="s">
        <v>10286</v>
      </c>
      <c r="B4483" s="1">
        <v>45187</v>
      </c>
      <c r="C4483" t="s">
        <v>22</v>
      </c>
      <c r="D4483">
        <v>28</v>
      </c>
      <c r="E4483" t="s">
        <v>23</v>
      </c>
      <c r="F4483">
        <v>0</v>
      </c>
      <c r="G4483">
        <v>4</v>
      </c>
      <c r="H4483" t="s">
        <v>3686</v>
      </c>
      <c r="I4483">
        <v>2781</v>
      </c>
      <c r="J4483">
        <v>1</v>
      </c>
      <c r="K4483">
        <v>23</v>
      </c>
      <c r="M4483" t="s">
        <v>23</v>
      </c>
      <c r="N4483" t="s">
        <v>23</v>
      </c>
      <c r="O4483" t="s">
        <v>25</v>
      </c>
      <c r="P4483" t="s">
        <v>26</v>
      </c>
      <c r="Q4483" t="s">
        <v>27</v>
      </c>
      <c r="R4483" t="s">
        <v>2686</v>
      </c>
      <c r="S4483" t="s">
        <v>10287</v>
      </c>
    </row>
    <row r="4484" spans="1:19">
      <c r="A4484" t="s">
        <v>10288</v>
      </c>
      <c r="B4484" s="1">
        <v>45857</v>
      </c>
      <c r="C4484" t="s">
        <v>33</v>
      </c>
      <c r="D4484">
        <v>21</v>
      </c>
      <c r="E4484" t="s">
        <v>23</v>
      </c>
      <c r="F4484">
        <v>3</v>
      </c>
      <c r="G4484">
        <v>4</v>
      </c>
      <c r="H4484" t="s">
        <v>3751</v>
      </c>
      <c r="I4484">
        <v>2358</v>
      </c>
      <c r="J4484">
        <v>4</v>
      </c>
      <c r="K4484">
        <v>1</v>
      </c>
      <c r="M4484" t="s">
        <v>23</v>
      </c>
      <c r="N4484" t="s">
        <v>39</v>
      </c>
      <c r="P4484" t="s">
        <v>26</v>
      </c>
      <c r="Q4484" t="s">
        <v>27</v>
      </c>
      <c r="R4484" t="s">
        <v>657</v>
      </c>
      <c r="S4484" t="s">
        <v>10289</v>
      </c>
    </row>
    <row r="4485" spans="1:19">
      <c r="A4485" t="s">
        <v>10290</v>
      </c>
      <c r="B4485" s="1">
        <v>44844</v>
      </c>
      <c r="C4485" t="s">
        <v>22</v>
      </c>
      <c r="D4485">
        <v>23</v>
      </c>
      <c r="E4485" t="s">
        <v>23</v>
      </c>
      <c r="F4485">
        <v>0</v>
      </c>
      <c r="G4485">
        <v>4</v>
      </c>
      <c r="H4485" t="s">
        <v>3686</v>
      </c>
      <c r="I4485">
        <v>4697</v>
      </c>
      <c r="J4485">
        <v>0</v>
      </c>
      <c r="K4485">
        <v>34</v>
      </c>
      <c r="M4485" t="s">
        <v>39</v>
      </c>
      <c r="N4485" t="s">
        <v>23</v>
      </c>
      <c r="O4485" t="s">
        <v>49</v>
      </c>
      <c r="P4485" t="s">
        <v>202</v>
      </c>
      <c r="Q4485" t="s">
        <v>27</v>
      </c>
      <c r="R4485" t="s">
        <v>1850</v>
      </c>
      <c r="S4485" t="s">
        <v>10291</v>
      </c>
    </row>
    <row r="4486" spans="1:19">
      <c r="A4486" t="s">
        <v>10292</v>
      </c>
      <c r="B4486" s="1">
        <v>43695</v>
      </c>
      <c r="C4486" t="s">
        <v>22</v>
      </c>
      <c r="D4486">
        <v>22</v>
      </c>
      <c r="E4486" t="s">
        <v>39</v>
      </c>
      <c r="F4486">
        <v>0</v>
      </c>
      <c r="G4486">
        <v>4</v>
      </c>
      <c r="H4486" t="s">
        <v>3686</v>
      </c>
      <c r="I4486">
        <v>5965</v>
      </c>
      <c r="J4486">
        <v>0</v>
      </c>
      <c r="K4486">
        <v>72</v>
      </c>
      <c r="M4486" t="s">
        <v>23</v>
      </c>
      <c r="N4486" t="s">
        <v>23</v>
      </c>
      <c r="O4486" t="s">
        <v>49</v>
      </c>
      <c r="P4486" t="s">
        <v>164</v>
      </c>
      <c r="Q4486" t="s">
        <v>50</v>
      </c>
      <c r="R4486" t="s">
        <v>2457</v>
      </c>
      <c r="S4486" t="s">
        <v>10293</v>
      </c>
    </row>
    <row r="4487" spans="1:19">
      <c r="A4487" t="s">
        <v>10294</v>
      </c>
      <c r="B4487" s="1">
        <v>45330</v>
      </c>
      <c r="C4487" t="s">
        <v>22</v>
      </c>
      <c r="D4487">
        <v>32</v>
      </c>
      <c r="E4487" t="s">
        <v>23</v>
      </c>
      <c r="F4487">
        <v>1</v>
      </c>
      <c r="G4487">
        <v>4</v>
      </c>
      <c r="H4487" t="s">
        <v>3686</v>
      </c>
      <c r="I4487">
        <v>5192</v>
      </c>
      <c r="J4487">
        <v>1</v>
      </c>
      <c r="K4487">
        <v>18</v>
      </c>
      <c r="L4487" t="s">
        <v>97</v>
      </c>
      <c r="M4487" t="s">
        <v>23</v>
      </c>
      <c r="N4487" t="s">
        <v>23</v>
      </c>
      <c r="O4487" t="s">
        <v>25</v>
      </c>
      <c r="P4487" t="s">
        <v>26</v>
      </c>
      <c r="Q4487" t="s">
        <v>84</v>
      </c>
      <c r="R4487" t="s">
        <v>10295</v>
      </c>
      <c r="S4487" t="s">
        <v>10296</v>
      </c>
    </row>
    <row r="4488" spans="1:19">
      <c r="A4488" t="s">
        <v>10297</v>
      </c>
      <c r="B4488" s="1">
        <v>44197</v>
      </c>
      <c r="C4488" t="s">
        <v>33</v>
      </c>
      <c r="D4488">
        <v>28</v>
      </c>
      <c r="E4488" t="s">
        <v>23</v>
      </c>
      <c r="F4488">
        <v>0</v>
      </c>
      <c r="G4488">
        <v>4</v>
      </c>
      <c r="H4488" t="s">
        <v>3686</v>
      </c>
      <c r="I4488">
        <v>4702</v>
      </c>
      <c r="J4488">
        <v>5</v>
      </c>
      <c r="K4488">
        <v>55</v>
      </c>
      <c r="M4488" t="s">
        <v>23</v>
      </c>
      <c r="N4488" t="s">
        <v>23</v>
      </c>
      <c r="O4488" t="s">
        <v>49</v>
      </c>
      <c r="P4488" t="s">
        <v>164</v>
      </c>
      <c r="Q4488" t="s">
        <v>50</v>
      </c>
      <c r="R4488" t="s">
        <v>10298</v>
      </c>
      <c r="S4488" t="s">
        <v>10299</v>
      </c>
    </row>
    <row r="4489" spans="1:19">
      <c r="A4489" t="s">
        <v>10300</v>
      </c>
      <c r="B4489" s="1">
        <v>45193</v>
      </c>
      <c r="C4489" t="s">
        <v>33</v>
      </c>
      <c r="D4489">
        <v>48</v>
      </c>
      <c r="E4489" t="s">
        <v>23</v>
      </c>
      <c r="F4489">
        <v>1</v>
      </c>
      <c r="G4489">
        <v>4</v>
      </c>
      <c r="H4489" t="s">
        <v>3686</v>
      </c>
      <c r="I4489">
        <v>4698</v>
      </c>
      <c r="J4489">
        <v>1</v>
      </c>
      <c r="K4489">
        <v>23</v>
      </c>
      <c r="L4489" t="s">
        <v>97</v>
      </c>
      <c r="M4489" t="s">
        <v>23</v>
      </c>
      <c r="N4489" t="s">
        <v>39</v>
      </c>
      <c r="P4489" t="s">
        <v>164</v>
      </c>
      <c r="Q4489" t="s">
        <v>27</v>
      </c>
      <c r="R4489" t="s">
        <v>4083</v>
      </c>
      <c r="S4489" t="s">
        <v>10301</v>
      </c>
    </row>
    <row r="4490" spans="1:19">
      <c r="A4490" t="s">
        <v>10302</v>
      </c>
      <c r="B4490" s="1">
        <v>43823</v>
      </c>
      <c r="C4490" t="s">
        <v>22</v>
      </c>
      <c r="D4490">
        <v>40</v>
      </c>
      <c r="E4490" t="s">
        <v>39</v>
      </c>
      <c r="F4490">
        <v>0</v>
      </c>
      <c r="G4490">
        <v>4</v>
      </c>
      <c r="H4490" t="s">
        <v>3686</v>
      </c>
      <c r="I4490">
        <v>5395</v>
      </c>
      <c r="J4490">
        <v>0</v>
      </c>
      <c r="K4490">
        <v>68</v>
      </c>
      <c r="L4490" t="s">
        <v>316</v>
      </c>
      <c r="M4490" t="s">
        <v>23</v>
      </c>
      <c r="N4490" t="s">
        <v>23</v>
      </c>
      <c r="O4490" t="s">
        <v>49</v>
      </c>
      <c r="P4490" t="s">
        <v>202</v>
      </c>
      <c r="Q4490" t="s">
        <v>50</v>
      </c>
      <c r="R4490" t="s">
        <v>9828</v>
      </c>
      <c r="S4490" t="s">
        <v>10303</v>
      </c>
    </row>
    <row r="4491" spans="1:19">
      <c r="A4491" t="s">
        <v>10304</v>
      </c>
      <c r="B4491" s="1">
        <v>43946</v>
      </c>
      <c r="C4491" t="s">
        <v>33</v>
      </c>
      <c r="D4491">
        <v>42</v>
      </c>
      <c r="E4491" t="s">
        <v>23</v>
      </c>
      <c r="F4491">
        <v>2</v>
      </c>
      <c r="G4491">
        <v>4</v>
      </c>
      <c r="H4491" t="s">
        <v>3686</v>
      </c>
      <c r="I4491">
        <v>5133</v>
      </c>
      <c r="J4491">
        <v>4</v>
      </c>
      <c r="K4491">
        <v>64</v>
      </c>
      <c r="M4491" t="s">
        <v>23</v>
      </c>
      <c r="N4491" t="s">
        <v>23</v>
      </c>
      <c r="O4491" t="s">
        <v>25</v>
      </c>
      <c r="P4491" t="s">
        <v>202</v>
      </c>
      <c r="Q4491" t="s">
        <v>27</v>
      </c>
      <c r="R4491" t="s">
        <v>196</v>
      </c>
      <c r="S4491" t="s">
        <v>10305</v>
      </c>
    </row>
    <row r="4492" spans="1:19">
      <c r="A4492" t="s">
        <v>10306</v>
      </c>
      <c r="B4492" s="1">
        <v>45085</v>
      </c>
      <c r="C4492" t="s">
        <v>22</v>
      </c>
      <c r="D4492">
        <v>39</v>
      </c>
      <c r="E4492" t="s">
        <v>39</v>
      </c>
      <c r="F4492">
        <v>0</v>
      </c>
      <c r="G4492">
        <v>4</v>
      </c>
      <c r="H4492" t="s">
        <v>3686</v>
      </c>
      <c r="I4492">
        <v>4512</v>
      </c>
      <c r="J4492">
        <v>0</v>
      </c>
      <c r="K4492">
        <v>26</v>
      </c>
      <c r="M4492" t="s">
        <v>39</v>
      </c>
      <c r="N4492" t="s">
        <v>23</v>
      </c>
      <c r="O4492" t="s">
        <v>49</v>
      </c>
      <c r="P4492" t="s">
        <v>26</v>
      </c>
      <c r="Q4492" t="s">
        <v>27</v>
      </c>
      <c r="R4492" t="s">
        <v>162</v>
      </c>
      <c r="S4492" t="s">
        <v>10307</v>
      </c>
    </row>
    <row r="4493" spans="1:19">
      <c r="A4493" t="s">
        <v>10308</v>
      </c>
      <c r="B4493" s="1">
        <v>43785</v>
      </c>
      <c r="C4493" t="s">
        <v>33</v>
      </c>
      <c r="D4493">
        <v>30</v>
      </c>
      <c r="E4493" t="s">
        <v>39</v>
      </c>
      <c r="F4493">
        <v>0</v>
      </c>
      <c r="G4493">
        <v>4</v>
      </c>
      <c r="H4493" t="s">
        <v>3686</v>
      </c>
      <c r="I4493">
        <v>4803</v>
      </c>
      <c r="J4493">
        <v>0</v>
      </c>
      <c r="K4493">
        <v>69</v>
      </c>
      <c r="L4493" t="s">
        <v>316</v>
      </c>
      <c r="M4493" t="s">
        <v>23</v>
      </c>
      <c r="N4493" t="s">
        <v>23</v>
      </c>
      <c r="O4493" t="s">
        <v>25</v>
      </c>
      <c r="P4493" t="s">
        <v>164</v>
      </c>
      <c r="Q4493" t="s">
        <v>27</v>
      </c>
      <c r="R4493" t="s">
        <v>6706</v>
      </c>
      <c r="S4493" t="s">
        <v>10309</v>
      </c>
    </row>
    <row r="4494" spans="1:19">
      <c r="A4494" t="s">
        <v>10310</v>
      </c>
      <c r="B4494" s="1">
        <v>43718</v>
      </c>
      <c r="C4494" t="s">
        <v>22</v>
      </c>
      <c r="D4494">
        <v>32</v>
      </c>
      <c r="E4494" t="s">
        <v>23</v>
      </c>
      <c r="F4494">
        <v>0</v>
      </c>
      <c r="G4494">
        <v>4</v>
      </c>
      <c r="H4494" t="s">
        <v>3686</v>
      </c>
      <c r="I4494">
        <v>4753</v>
      </c>
      <c r="J4494">
        <v>4</v>
      </c>
      <c r="K4494">
        <v>71</v>
      </c>
      <c r="M4494" t="s">
        <v>23</v>
      </c>
      <c r="N4494" t="s">
        <v>23</v>
      </c>
      <c r="O4494" t="s">
        <v>49</v>
      </c>
      <c r="P4494" t="s">
        <v>164</v>
      </c>
      <c r="Q4494" t="s">
        <v>50</v>
      </c>
      <c r="R4494" t="s">
        <v>2733</v>
      </c>
      <c r="S4494" t="s">
        <v>10311</v>
      </c>
    </row>
    <row r="4495" spans="1:19">
      <c r="A4495" t="s">
        <v>10312</v>
      </c>
      <c r="B4495" s="1">
        <v>45516</v>
      </c>
      <c r="C4495" t="s">
        <v>33</v>
      </c>
      <c r="D4495">
        <v>38</v>
      </c>
      <c r="E4495" t="s">
        <v>39</v>
      </c>
      <c r="F4495">
        <v>0</v>
      </c>
      <c r="G4495">
        <v>4</v>
      </c>
      <c r="H4495" t="s">
        <v>3686</v>
      </c>
      <c r="I4495">
        <v>4788</v>
      </c>
      <c r="J4495">
        <v>0</v>
      </c>
      <c r="K4495">
        <v>12</v>
      </c>
      <c r="M4495" t="s">
        <v>23</v>
      </c>
      <c r="N4495" t="s">
        <v>39</v>
      </c>
      <c r="P4495" t="s">
        <v>26</v>
      </c>
      <c r="Q4495" t="s">
        <v>50</v>
      </c>
      <c r="R4495" t="s">
        <v>971</v>
      </c>
      <c r="S4495" t="s">
        <v>10313</v>
      </c>
    </row>
    <row r="4496" spans="1:19">
      <c r="A4496" t="s">
        <v>10314</v>
      </c>
      <c r="B4496" s="1">
        <v>45553</v>
      </c>
      <c r="C4496" t="s">
        <v>22</v>
      </c>
      <c r="D4496">
        <v>46</v>
      </c>
      <c r="E4496" t="s">
        <v>39</v>
      </c>
      <c r="F4496">
        <v>0</v>
      </c>
      <c r="G4496">
        <v>4</v>
      </c>
      <c r="H4496" t="s">
        <v>3686</v>
      </c>
      <c r="I4496">
        <v>4032</v>
      </c>
      <c r="J4496">
        <v>0</v>
      </c>
      <c r="K4496">
        <v>11</v>
      </c>
      <c r="L4496" t="s">
        <v>97</v>
      </c>
      <c r="M4496" t="s">
        <v>23</v>
      </c>
      <c r="N4496" t="s">
        <v>39</v>
      </c>
      <c r="P4496" t="s">
        <v>26</v>
      </c>
      <c r="Q4496" t="s">
        <v>50</v>
      </c>
      <c r="R4496" t="s">
        <v>1415</v>
      </c>
      <c r="S4496" t="s">
        <v>10315</v>
      </c>
    </row>
    <row r="4497" spans="1:19">
      <c r="A4497" t="s">
        <v>10316</v>
      </c>
      <c r="B4497" s="1">
        <v>43792</v>
      </c>
      <c r="C4497" t="s">
        <v>33</v>
      </c>
      <c r="D4497">
        <v>29</v>
      </c>
      <c r="E4497" t="s">
        <v>23</v>
      </c>
      <c r="F4497">
        <v>2</v>
      </c>
      <c r="G4497">
        <v>4</v>
      </c>
      <c r="H4497" t="s">
        <v>3686</v>
      </c>
      <c r="I4497">
        <v>4180</v>
      </c>
      <c r="J4497">
        <v>10</v>
      </c>
      <c r="K4497">
        <v>69</v>
      </c>
      <c r="M4497" t="s">
        <v>39</v>
      </c>
      <c r="N4497" t="s">
        <v>23</v>
      </c>
      <c r="O4497" t="s">
        <v>49</v>
      </c>
      <c r="P4497" t="s">
        <v>164</v>
      </c>
      <c r="Q4497" t="s">
        <v>27</v>
      </c>
      <c r="R4497" t="s">
        <v>10317</v>
      </c>
      <c r="S4497" t="s">
        <v>10318</v>
      </c>
    </row>
    <row r="4498" spans="1:19">
      <c r="A4498" t="s">
        <v>10319</v>
      </c>
      <c r="B4498" s="1">
        <v>43741</v>
      </c>
      <c r="C4498" t="s">
        <v>22</v>
      </c>
      <c r="D4498">
        <v>31</v>
      </c>
      <c r="E4498" t="s">
        <v>23</v>
      </c>
      <c r="F4498">
        <v>1</v>
      </c>
      <c r="G4498">
        <v>4</v>
      </c>
      <c r="H4498" t="s">
        <v>3686</v>
      </c>
      <c r="I4498">
        <v>4954</v>
      </c>
      <c r="J4498">
        <v>10</v>
      </c>
      <c r="K4498">
        <v>70</v>
      </c>
      <c r="L4498" t="s">
        <v>316</v>
      </c>
      <c r="M4498" t="s">
        <v>23</v>
      </c>
      <c r="N4498" t="s">
        <v>39</v>
      </c>
      <c r="P4498" t="s">
        <v>164</v>
      </c>
      <c r="Q4498" t="s">
        <v>50</v>
      </c>
      <c r="R4498" t="s">
        <v>1597</v>
      </c>
      <c r="S4498" t="s">
        <v>10320</v>
      </c>
    </row>
    <row r="4499" spans="1:19">
      <c r="A4499" t="s">
        <v>10321</v>
      </c>
      <c r="B4499" s="1">
        <v>44428</v>
      </c>
      <c r="C4499" t="s">
        <v>33</v>
      </c>
      <c r="D4499">
        <v>44</v>
      </c>
      <c r="E4499" t="s">
        <v>39</v>
      </c>
      <c r="F4499">
        <v>0</v>
      </c>
      <c r="G4499">
        <v>4</v>
      </c>
      <c r="H4499" t="s">
        <v>3686</v>
      </c>
      <c r="I4499">
        <v>3642</v>
      </c>
      <c r="J4499">
        <v>0</v>
      </c>
      <c r="K4499">
        <v>48</v>
      </c>
      <c r="L4499" t="s">
        <v>142</v>
      </c>
      <c r="M4499" t="s">
        <v>23</v>
      </c>
      <c r="N4499" t="s">
        <v>39</v>
      </c>
      <c r="P4499" t="s">
        <v>202</v>
      </c>
      <c r="Q4499" t="s">
        <v>50</v>
      </c>
      <c r="R4499" t="s">
        <v>51</v>
      </c>
      <c r="S4499" t="s">
        <v>10322</v>
      </c>
    </row>
    <row r="4500" spans="1:19">
      <c r="A4500" t="s">
        <v>10323</v>
      </c>
      <c r="B4500" s="1">
        <v>43965</v>
      </c>
      <c r="C4500" t="s">
        <v>22</v>
      </c>
      <c r="D4500">
        <v>36</v>
      </c>
      <c r="E4500" t="s">
        <v>39</v>
      </c>
      <c r="F4500">
        <v>0</v>
      </c>
      <c r="G4500">
        <v>4</v>
      </c>
      <c r="H4500" t="s">
        <v>3686</v>
      </c>
      <c r="I4500">
        <v>4273</v>
      </c>
      <c r="J4500">
        <v>0</v>
      </c>
      <c r="K4500">
        <v>63</v>
      </c>
      <c r="M4500" t="s">
        <v>23</v>
      </c>
      <c r="N4500" t="s">
        <v>23</v>
      </c>
      <c r="O4500" t="s">
        <v>25</v>
      </c>
      <c r="P4500" t="s">
        <v>164</v>
      </c>
      <c r="Q4500" t="s">
        <v>50</v>
      </c>
      <c r="R4500" t="s">
        <v>4205</v>
      </c>
      <c r="S4500" t="s">
        <v>10324</v>
      </c>
    </row>
    <row r="4501" spans="1:19">
      <c r="A4501" t="s">
        <v>10325</v>
      </c>
      <c r="B4501" s="1">
        <v>43999</v>
      </c>
      <c r="C4501" t="s">
        <v>22</v>
      </c>
      <c r="D4501">
        <v>44</v>
      </c>
      <c r="E4501" t="s">
        <v>39</v>
      </c>
      <c r="F4501">
        <v>1</v>
      </c>
      <c r="G4501">
        <v>4</v>
      </c>
      <c r="H4501" t="s">
        <v>3686</v>
      </c>
      <c r="I4501">
        <v>5900</v>
      </c>
      <c r="J4501">
        <v>0</v>
      </c>
      <c r="K4501">
        <v>62</v>
      </c>
      <c r="L4501" t="s">
        <v>142</v>
      </c>
      <c r="M4501" t="s">
        <v>23</v>
      </c>
      <c r="N4501" t="s">
        <v>23</v>
      </c>
      <c r="O4501" t="s">
        <v>25</v>
      </c>
      <c r="P4501" t="s">
        <v>164</v>
      </c>
      <c r="Q4501" t="s">
        <v>27</v>
      </c>
      <c r="R4501" t="s">
        <v>2353</v>
      </c>
      <c r="S4501" t="s">
        <v>10326</v>
      </c>
    </row>
    <row r="4502" spans="1:19">
      <c r="A4502" t="s">
        <v>10327</v>
      </c>
      <c r="B4502" s="1">
        <v>43703</v>
      </c>
      <c r="C4502" t="s">
        <v>33</v>
      </c>
      <c r="D4502">
        <v>53</v>
      </c>
      <c r="E4502" t="s">
        <v>23</v>
      </c>
      <c r="F4502">
        <v>0</v>
      </c>
      <c r="G4502">
        <v>4</v>
      </c>
      <c r="H4502" t="s">
        <v>3686</v>
      </c>
      <c r="I4502">
        <v>4311</v>
      </c>
      <c r="J4502">
        <v>4</v>
      </c>
      <c r="K4502">
        <v>72</v>
      </c>
      <c r="M4502" t="s">
        <v>23</v>
      </c>
      <c r="N4502" t="s">
        <v>23</v>
      </c>
      <c r="O4502" t="s">
        <v>56</v>
      </c>
      <c r="P4502" t="s">
        <v>164</v>
      </c>
      <c r="Q4502" t="s">
        <v>27</v>
      </c>
      <c r="R4502" t="s">
        <v>3082</v>
      </c>
      <c r="S4502" t="s">
        <v>10328</v>
      </c>
    </row>
    <row r="4503" spans="1:19">
      <c r="A4503" t="s">
        <v>10329</v>
      </c>
      <c r="B4503" s="1">
        <v>44452</v>
      </c>
      <c r="C4503" t="s">
        <v>33</v>
      </c>
      <c r="D4503">
        <v>53</v>
      </c>
      <c r="E4503" t="s">
        <v>23</v>
      </c>
      <c r="F4503">
        <v>0</v>
      </c>
      <c r="G4503">
        <v>4</v>
      </c>
      <c r="H4503" t="s">
        <v>3686</v>
      </c>
      <c r="I4503">
        <v>2613</v>
      </c>
      <c r="J4503">
        <v>8</v>
      </c>
      <c r="K4503">
        <v>47</v>
      </c>
      <c r="M4503" t="s">
        <v>23</v>
      </c>
      <c r="N4503" t="s">
        <v>23</v>
      </c>
      <c r="O4503" t="s">
        <v>56</v>
      </c>
      <c r="P4503" t="s">
        <v>26</v>
      </c>
      <c r="Q4503" t="s">
        <v>27</v>
      </c>
      <c r="R4503" t="s">
        <v>2071</v>
      </c>
      <c r="S4503" t="s">
        <v>10330</v>
      </c>
    </row>
    <row r="4504" spans="1:19">
      <c r="A4504" t="s">
        <v>10331</v>
      </c>
      <c r="B4504" s="1">
        <v>44751</v>
      </c>
      <c r="C4504" t="s">
        <v>33</v>
      </c>
      <c r="D4504">
        <v>23</v>
      </c>
      <c r="E4504" t="s">
        <v>23</v>
      </c>
      <c r="F4504">
        <v>0</v>
      </c>
      <c r="G4504">
        <v>4</v>
      </c>
      <c r="H4504" t="s">
        <v>3686</v>
      </c>
      <c r="I4504">
        <v>4051</v>
      </c>
      <c r="J4504">
        <v>1</v>
      </c>
      <c r="K4504">
        <v>37</v>
      </c>
      <c r="M4504" t="s">
        <v>39</v>
      </c>
      <c r="N4504" t="s">
        <v>23</v>
      </c>
      <c r="O4504" t="s">
        <v>49</v>
      </c>
      <c r="P4504" t="s">
        <v>164</v>
      </c>
      <c r="Q4504" t="s">
        <v>27</v>
      </c>
      <c r="R4504" t="s">
        <v>1236</v>
      </c>
      <c r="S4504" t="s">
        <v>10332</v>
      </c>
    </row>
    <row r="4505" spans="1:19">
      <c r="A4505" t="s">
        <v>10333</v>
      </c>
      <c r="B4505" s="1">
        <v>45374</v>
      </c>
      <c r="C4505" t="s">
        <v>22</v>
      </c>
      <c r="D4505">
        <v>48</v>
      </c>
      <c r="E4505" t="s">
        <v>39</v>
      </c>
      <c r="F4505">
        <v>0</v>
      </c>
      <c r="G4505">
        <v>4</v>
      </c>
      <c r="H4505" t="s">
        <v>3686</v>
      </c>
      <c r="I4505">
        <v>4580</v>
      </c>
      <c r="J4505">
        <v>0</v>
      </c>
      <c r="K4505">
        <v>17</v>
      </c>
      <c r="M4505" t="s">
        <v>39</v>
      </c>
      <c r="N4505" t="s">
        <v>23</v>
      </c>
      <c r="O4505" t="s">
        <v>49</v>
      </c>
      <c r="P4505" t="s">
        <v>26</v>
      </c>
      <c r="Q4505" t="s">
        <v>50</v>
      </c>
      <c r="R4505" t="s">
        <v>1070</v>
      </c>
      <c r="S4505" t="s">
        <v>10334</v>
      </c>
    </row>
    <row r="4506" spans="1:19">
      <c r="A4506" t="s">
        <v>10335</v>
      </c>
      <c r="B4506" s="1">
        <v>43699</v>
      </c>
      <c r="C4506" t="s">
        <v>22</v>
      </c>
      <c r="D4506">
        <v>29</v>
      </c>
      <c r="E4506" t="s">
        <v>23</v>
      </c>
      <c r="F4506">
        <v>0</v>
      </c>
      <c r="G4506">
        <v>4</v>
      </c>
      <c r="H4506" t="s">
        <v>3686</v>
      </c>
      <c r="I4506">
        <v>4394</v>
      </c>
      <c r="J4506">
        <v>8</v>
      </c>
      <c r="K4506">
        <v>72</v>
      </c>
      <c r="L4506" t="s">
        <v>316</v>
      </c>
      <c r="M4506" t="s">
        <v>23</v>
      </c>
      <c r="N4506" t="s">
        <v>23</v>
      </c>
      <c r="O4506" t="s">
        <v>25</v>
      </c>
      <c r="P4506" t="s">
        <v>164</v>
      </c>
      <c r="Q4506" t="s">
        <v>27</v>
      </c>
      <c r="R4506" t="s">
        <v>8240</v>
      </c>
      <c r="S4506" t="s">
        <v>10336</v>
      </c>
    </row>
    <row r="4507" spans="1:19">
      <c r="A4507" t="s">
        <v>10337</v>
      </c>
      <c r="B4507" s="1">
        <v>44306</v>
      </c>
      <c r="C4507" t="s">
        <v>22</v>
      </c>
      <c r="D4507">
        <v>54</v>
      </c>
      <c r="E4507" t="s">
        <v>39</v>
      </c>
      <c r="F4507">
        <v>0</v>
      </c>
      <c r="G4507">
        <v>4</v>
      </c>
      <c r="H4507" t="s">
        <v>3686</v>
      </c>
      <c r="I4507">
        <v>5624</v>
      </c>
      <c r="J4507">
        <v>0</v>
      </c>
      <c r="K4507">
        <v>52</v>
      </c>
      <c r="M4507" t="s">
        <v>23</v>
      </c>
      <c r="N4507" t="s">
        <v>23</v>
      </c>
      <c r="O4507" t="s">
        <v>25</v>
      </c>
      <c r="P4507" t="s">
        <v>164</v>
      </c>
      <c r="Q4507" t="s">
        <v>27</v>
      </c>
      <c r="R4507" t="s">
        <v>7099</v>
      </c>
      <c r="S4507" t="s">
        <v>10338</v>
      </c>
    </row>
    <row r="4508" spans="1:19">
      <c r="A4508" t="s">
        <v>10339</v>
      </c>
      <c r="B4508" s="1">
        <v>43699</v>
      </c>
      <c r="C4508" t="s">
        <v>33</v>
      </c>
      <c r="D4508">
        <v>51</v>
      </c>
      <c r="E4508" t="s">
        <v>23</v>
      </c>
      <c r="F4508">
        <v>2</v>
      </c>
      <c r="G4508">
        <v>4</v>
      </c>
      <c r="H4508" t="s">
        <v>3686</v>
      </c>
      <c r="I4508">
        <v>4183</v>
      </c>
      <c r="J4508">
        <v>1</v>
      </c>
      <c r="K4508">
        <v>72</v>
      </c>
      <c r="M4508" t="s">
        <v>23</v>
      </c>
      <c r="N4508" t="s">
        <v>23</v>
      </c>
      <c r="O4508" t="s">
        <v>25</v>
      </c>
      <c r="P4508" t="s">
        <v>164</v>
      </c>
      <c r="Q4508" t="s">
        <v>27</v>
      </c>
      <c r="R4508" t="s">
        <v>7226</v>
      </c>
      <c r="S4508" t="s">
        <v>10340</v>
      </c>
    </row>
    <row r="4509" spans="1:19">
      <c r="A4509" t="s">
        <v>10341</v>
      </c>
      <c r="B4509" s="1">
        <v>44987</v>
      </c>
      <c r="C4509" t="s">
        <v>22</v>
      </c>
      <c r="D4509">
        <v>26</v>
      </c>
      <c r="E4509" t="s">
        <v>23</v>
      </c>
      <c r="F4509">
        <v>2</v>
      </c>
      <c r="G4509">
        <v>4</v>
      </c>
      <c r="H4509" t="s">
        <v>3686</v>
      </c>
      <c r="I4509">
        <v>4459</v>
      </c>
      <c r="J4509">
        <v>5</v>
      </c>
      <c r="K4509">
        <v>29</v>
      </c>
      <c r="L4509" t="s">
        <v>40</v>
      </c>
      <c r="M4509" t="s">
        <v>23</v>
      </c>
      <c r="N4509" t="s">
        <v>23</v>
      </c>
      <c r="O4509" t="s">
        <v>49</v>
      </c>
      <c r="P4509" t="s">
        <v>202</v>
      </c>
      <c r="Q4509" t="s">
        <v>27</v>
      </c>
      <c r="R4509" t="s">
        <v>4006</v>
      </c>
      <c r="S4509" t="s">
        <v>10342</v>
      </c>
    </row>
    <row r="4510" spans="1:19">
      <c r="A4510" t="s">
        <v>10343</v>
      </c>
      <c r="B4510" s="1">
        <v>45680</v>
      </c>
      <c r="C4510" t="s">
        <v>22</v>
      </c>
      <c r="D4510">
        <v>54</v>
      </c>
      <c r="E4510" t="s">
        <v>39</v>
      </c>
      <c r="F4510">
        <v>0</v>
      </c>
      <c r="G4510">
        <v>4</v>
      </c>
      <c r="H4510" t="s">
        <v>3686</v>
      </c>
      <c r="I4510">
        <v>5508</v>
      </c>
      <c r="J4510">
        <v>0</v>
      </c>
      <c r="K4510">
        <v>7</v>
      </c>
      <c r="L4510" t="s">
        <v>48</v>
      </c>
      <c r="M4510" t="s">
        <v>23</v>
      </c>
      <c r="N4510" t="s">
        <v>39</v>
      </c>
      <c r="P4510" t="s">
        <v>26</v>
      </c>
      <c r="Q4510" t="s">
        <v>50</v>
      </c>
      <c r="R4510" t="s">
        <v>10344</v>
      </c>
      <c r="S4510" t="s">
        <v>10345</v>
      </c>
    </row>
    <row r="4511" spans="1:19">
      <c r="A4511" t="s">
        <v>10346</v>
      </c>
      <c r="B4511" s="1">
        <v>44609</v>
      </c>
      <c r="C4511" t="s">
        <v>33</v>
      </c>
      <c r="D4511">
        <v>76</v>
      </c>
      <c r="E4511" t="s">
        <v>23</v>
      </c>
      <c r="F4511">
        <v>0</v>
      </c>
      <c r="G4511">
        <v>4</v>
      </c>
      <c r="H4511" t="s">
        <v>3686</v>
      </c>
      <c r="I4511">
        <v>2677</v>
      </c>
      <c r="J4511">
        <v>10</v>
      </c>
      <c r="K4511">
        <v>42</v>
      </c>
      <c r="M4511" t="s">
        <v>23</v>
      </c>
      <c r="N4511" t="s">
        <v>23</v>
      </c>
      <c r="O4511" t="s">
        <v>25</v>
      </c>
      <c r="P4511" t="s">
        <v>202</v>
      </c>
      <c r="Q4511" t="s">
        <v>27</v>
      </c>
      <c r="R4511" t="s">
        <v>1835</v>
      </c>
      <c r="S4511" t="s">
        <v>10347</v>
      </c>
    </row>
    <row r="4512" spans="1:19">
      <c r="A4512" t="s">
        <v>10348</v>
      </c>
      <c r="B4512" s="1">
        <v>45215</v>
      </c>
      <c r="C4512" t="s">
        <v>33</v>
      </c>
      <c r="D4512">
        <v>77</v>
      </c>
      <c r="E4512" t="s">
        <v>39</v>
      </c>
      <c r="F4512">
        <v>0</v>
      </c>
      <c r="G4512">
        <v>4</v>
      </c>
      <c r="H4512" t="s">
        <v>3686</v>
      </c>
      <c r="I4512">
        <v>5602</v>
      </c>
      <c r="J4512">
        <v>0</v>
      </c>
      <c r="K4512">
        <v>22</v>
      </c>
      <c r="M4512" t="s">
        <v>23</v>
      </c>
      <c r="N4512" t="s">
        <v>23</v>
      </c>
      <c r="O4512" t="s">
        <v>25</v>
      </c>
      <c r="P4512" t="s">
        <v>202</v>
      </c>
      <c r="Q4512" t="s">
        <v>27</v>
      </c>
      <c r="R4512" t="s">
        <v>866</v>
      </c>
      <c r="S4512" t="s">
        <v>10349</v>
      </c>
    </row>
    <row r="4513" spans="1:19">
      <c r="A4513" t="s">
        <v>10350</v>
      </c>
      <c r="B4513" s="1">
        <v>44983</v>
      </c>
      <c r="C4513" t="s">
        <v>33</v>
      </c>
      <c r="D4513">
        <v>80</v>
      </c>
      <c r="E4513" t="s">
        <v>39</v>
      </c>
      <c r="F4513">
        <v>1</v>
      </c>
      <c r="G4513">
        <v>4</v>
      </c>
      <c r="H4513" t="s">
        <v>3686</v>
      </c>
      <c r="I4513">
        <v>2440</v>
      </c>
      <c r="J4513">
        <v>0</v>
      </c>
      <c r="K4513">
        <v>30</v>
      </c>
      <c r="M4513" t="s">
        <v>23</v>
      </c>
      <c r="N4513" t="s">
        <v>23</v>
      </c>
      <c r="O4513" t="s">
        <v>25</v>
      </c>
      <c r="P4513" t="s">
        <v>164</v>
      </c>
      <c r="Q4513" t="s">
        <v>27</v>
      </c>
      <c r="R4513" t="s">
        <v>419</v>
      </c>
      <c r="S4513" t="s">
        <v>10351</v>
      </c>
    </row>
    <row r="4514" spans="1:19">
      <c r="A4514" t="s">
        <v>10352</v>
      </c>
      <c r="B4514" s="1">
        <v>44350</v>
      </c>
      <c r="C4514" t="s">
        <v>22</v>
      </c>
      <c r="D4514">
        <v>74</v>
      </c>
      <c r="E4514" t="s">
        <v>23</v>
      </c>
      <c r="F4514">
        <v>2</v>
      </c>
      <c r="G4514">
        <v>4</v>
      </c>
      <c r="H4514" t="s">
        <v>3686</v>
      </c>
      <c r="I4514">
        <v>6084</v>
      </c>
      <c r="J4514">
        <v>3</v>
      </c>
      <c r="K4514">
        <v>50</v>
      </c>
      <c r="M4514" t="s">
        <v>23</v>
      </c>
      <c r="N4514" t="s">
        <v>23</v>
      </c>
      <c r="O4514" t="s">
        <v>49</v>
      </c>
      <c r="P4514" t="s">
        <v>164</v>
      </c>
      <c r="Q4514" t="s">
        <v>27</v>
      </c>
      <c r="R4514" t="s">
        <v>416</v>
      </c>
      <c r="S4514" t="s">
        <v>10353</v>
      </c>
    </row>
    <row r="4515" spans="1:19">
      <c r="A4515" t="s">
        <v>10354</v>
      </c>
      <c r="B4515" s="1">
        <v>43702</v>
      </c>
      <c r="C4515" t="s">
        <v>33</v>
      </c>
      <c r="D4515">
        <v>73</v>
      </c>
      <c r="E4515" t="s">
        <v>23</v>
      </c>
      <c r="F4515">
        <v>0</v>
      </c>
      <c r="G4515">
        <v>4</v>
      </c>
      <c r="H4515" t="s">
        <v>3686</v>
      </c>
      <c r="I4515">
        <v>6010</v>
      </c>
      <c r="J4515">
        <v>1</v>
      </c>
      <c r="K4515">
        <v>72</v>
      </c>
      <c r="L4515" t="s">
        <v>316</v>
      </c>
      <c r="M4515" t="s">
        <v>23</v>
      </c>
      <c r="N4515" t="s">
        <v>23</v>
      </c>
      <c r="O4515" t="s">
        <v>25</v>
      </c>
      <c r="P4515" t="s">
        <v>164</v>
      </c>
      <c r="Q4515" t="s">
        <v>84</v>
      </c>
      <c r="R4515" t="s">
        <v>3353</v>
      </c>
      <c r="S4515" t="s">
        <v>10355</v>
      </c>
    </row>
    <row r="4516" spans="1:19">
      <c r="A4516" t="s">
        <v>10356</v>
      </c>
      <c r="B4516" s="1">
        <v>43741</v>
      </c>
      <c r="C4516" t="s">
        <v>22</v>
      </c>
      <c r="D4516">
        <v>70</v>
      </c>
      <c r="E4516" t="s">
        <v>23</v>
      </c>
      <c r="F4516">
        <v>0</v>
      </c>
      <c r="G4516">
        <v>4</v>
      </c>
      <c r="H4516" t="s">
        <v>3686</v>
      </c>
      <c r="I4516">
        <v>5866</v>
      </c>
      <c r="J4516">
        <v>2</v>
      </c>
      <c r="K4516">
        <v>70</v>
      </c>
      <c r="L4516" t="s">
        <v>316</v>
      </c>
      <c r="M4516" t="s">
        <v>23</v>
      </c>
      <c r="N4516" t="s">
        <v>23</v>
      </c>
      <c r="O4516" t="s">
        <v>25</v>
      </c>
      <c r="P4516" t="s">
        <v>164</v>
      </c>
      <c r="Q4516" t="s">
        <v>50</v>
      </c>
      <c r="R4516" t="s">
        <v>4731</v>
      </c>
      <c r="S4516" t="s">
        <v>10357</v>
      </c>
    </row>
    <row r="4517" spans="1:19">
      <c r="A4517" t="s">
        <v>10358</v>
      </c>
      <c r="B4517" s="1">
        <v>44851</v>
      </c>
      <c r="C4517" t="s">
        <v>33</v>
      </c>
      <c r="D4517">
        <v>74</v>
      </c>
      <c r="E4517" t="s">
        <v>23</v>
      </c>
      <c r="F4517">
        <v>0</v>
      </c>
      <c r="G4517">
        <v>4</v>
      </c>
      <c r="H4517" t="s">
        <v>3686</v>
      </c>
      <c r="I4517">
        <v>2225</v>
      </c>
      <c r="J4517">
        <v>2</v>
      </c>
      <c r="K4517">
        <v>34</v>
      </c>
      <c r="M4517" t="s">
        <v>23</v>
      </c>
      <c r="N4517" t="s">
        <v>23</v>
      </c>
      <c r="O4517" t="s">
        <v>56</v>
      </c>
      <c r="P4517" t="s">
        <v>202</v>
      </c>
      <c r="Q4517" t="s">
        <v>27</v>
      </c>
      <c r="R4517" t="s">
        <v>5464</v>
      </c>
      <c r="S4517" t="s">
        <v>10359</v>
      </c>
    </row>
    <row r="4518" spans="1:19">
      <c r="A4518" t="s">
        <v>10360</v>
      </c>
      <c r="B4518" s="1">
        <v>45758</v>
      </c>
      <c r="C4518" t="s">
        <v>22</v>
      </c>
      <c r="D4518">
        <v>69</v>
      </c>
      <c r="E4518" t="s">
        <v>39</v>
      </c>
      <c r="F4518">
        <v>0</v>
      </c>
      <c r="G4518">
        <v>4</v>
      </c>
      <c r="H4518" t="s">
        <v>3686</v>
      </c>
      <c r="I4518">
        <v>4510</v>
      </c>
      <c r="J4518">
        <v>0</v>
      </c>
      <c r="K4518">
        <v>4</v>
      </c>
      <c r="L4518" t="s">
        <v>48</v>
      </c>
      <c r="M4518" t="s">
        <v>23</v>
      </c>
      <c r="N4518" t="s">
        <v>23</v>
      </c>
      <c r="O4518" t="s">
        <v>25</v>
      </c>
      <c r="P4518" t="s">
        <v>26</v>
      </c>
      <c r="Q4518" t="s">
        <v>27</v>
      </c>
      <c r="R4518" t="s">
        <v>694</v>
      </c>
      <c r="S4518" t="s">
        <v>10361</v>
      </c>
    </row>
    <row r="4519" spans="1:19">
      <c r="A4519" t="s">
        <v>10362</v>
      </c>
      <c r="B4519" s="1">
        <v>43894</v>
      </c>
      <c r="C4519" t="s">
        <v>22</v>
      </c>
      <c r="D4519">
        <v>30</v>
      </c>
      <c r="E4519" t="s">
        <v>23</v>
      </c>
      <c r="F4519">
        <v>0</v>
      </c>
      <c r="G4519">
        <v>4</v>
      </c>
      <c r="H4519" t="s">
        <v>3686</v>
      </c>
      <c r="I4519">
        <v>6312</v>
      </c>
      <c r="J4519">
        <v>2</v>
      </c>
      <c r="K4519">
        <v>65</v>
      </c>
      <c r="L4519" t="s">
        <v>142</v>
      </c>
      <c r="M4519" t="s">
        <v>23</v>
      </c>
      <c r="N4519" t="s">
        <v>39</v>
      </c>
      <c r="P4519" t="s">
        <v>164</v>
      </c>
      <c r="Q4519" t="s">
        <v>50</v>
      </c>
      <c r="R4519" t="s">
        <v>226</v>
      </c>
      <c r="S4519" t="s">
        <v>10363</v>
      </c>
    </row>
    <row r="4520" spans="1:19">
      <c r="A4520" t="s">
        <v>10364</v>
      </c>
      <c r="B4520" s="1">
        <v>45763</v>
      </c>
      <c r="C4520" t="s">
        <v>22</v>
      </c>
      <c r="D4520">
        <v>39</v>
      </c>
      <c r="E4520" t="s">
        <v>23</v>
      </c>
      <c r="F4520">
        <v>2</v>
      </c>
      <c r="G4520">
        <v>4</v>
      </c>
      <c r="H4520" t="s">
        <v>3686</v>
      </c>
      <c r="I4520">
        <v>5053</v>
      </c>
      <c r="J4520">
        <v>4</v>
      </c>
      <c r="K4520">
        <v>4</v>
      </c>
      <c r="M4520" t="s">
        <v>23</v>
      </c>
      <c r="N4520" t="s">
        <v>39</v>
      </c>
      <c r="P4520" t="s">
        <v>26</v>
      </c>
      <c r="Q4520" t="s">
        <v>84</v>
      </c>
      <c r="R4520" t="s">
        <v>860</v>
      </c>
      <c r="S4520" t="s">
        <v>1312</v>
      </c>
    </row>
    <row r="4521" spans="1:19">
      <c r="A4521" t="s">
        <v>10365</v>
      </c>
      <c r="B4521" s="1">
        <v>43775</v>
      </c>
      <c r="C4521" t="s">
        <v>22</v>
      </c>
      <c r="D4521">
        <v>61</v>
      </c>
      <c r="E4521" t="s">
        <v>23</v>
      </c>
      <c r="F4521">
        <v>1</v>
      </c>
      <c r="G4521">
        <v>4</v>
      </c>
      <c r="H4521" t="s">
        <v>3686</v>
      </c>
      <c r="I4521">
        <v>6166</v>
      </c>
      <c r="J4521">
        <v>6</v>
      </c>
      <c r="K4521">
        <v>69</v>
      </c>
      <c r="M4521" t="s">
        <v>23</v>
      </c>
      <c r="N4521" t="s">
        <v>23</v>
      </c>
      <c r="O4521" t="s">
        <v>25</v>
      </c>
      <c r="P4521" t="s">
        <v>164</v>
      </c>
      <c r="Q4521" t="s">
        <v>50</v>
      </c>
      <c r="R4521" t="s">
        <v>1603</v>
      </c>
      <c r="S4521" t="s">
        <v>10366</v>
      </c>
    </row>
    <row r="4522" spans="1:19">
      <c r="A4522" t="s">
        <v>10367</v>
      </c>
      <c r="B4522" s="1">
        <v>44643</v>
      </c>
      <c r="C4522" t="s">
        <v>33</v>
      </c>
      <c r="D4522">
        <v>36</v>
      </c>
      <c r="E4522" t="s">
        <v>39</v>
      </c>
      <c r="F4522">
        <v>0</v>
      </c>
      <c r="G4522">
        <v>4</v>
      </c>
      <c r="H4522" t="s">
        <v>3686</v>
      </c>
      <c r="I4522">
        <v>4572</v>
      </c>
      <c r="J4522">
        <v>0</v>
      </c>
      <c r="K4522">
        <v>41</v>
      </c>
      <c r="M4522" t="s">
        <v>23</v>
      </c>
      <c r="N4522" t="s">
        <v>23</v>
      </c>
      <c r="O4522" t="s">
        <v>49</v>
      </c>
      <c r="P4522" t="s">
        <v>202</v>
      </c>
      <c r="Q4522" t="s">
        <v>27</v>
      </c>
      <c r="R4522" t="s">
        <v>10368</v>
      </c>
      <c r="S4522" t="s">
        <v>10369</v>
      </c>
    </row>
    <row r="4523" spans="1:19">
      <c r="A4523" t="s">
        <v>10370</v>
      </c>
      <c r="B4523" s="1">
        <v>43678</v>
      </c>
      <c r="C4523" t="s">
        <v>33</v>
      </c>
      <c r="D4523">
        <v>57</v>
      </c>
      <c r="E4523" t="s">
        <v>23</v>
      </c>
      <c r="F4523">
        <v>1</v>
      </c>
      <c r="G4523">
        <v>4</v>
      </c>
      <c r="H4523" t="s">
        <v>3686</v>
      </c>
      <c r="I4523">
        <v>5146</v>
      </c>
      <c r="J4523">
        <v>1</v>
      </c>
      <c r="K4523">
        <v>72</v>
      </c>
      <c r="M4523" t="s">
        <v>23</v>
      </c>
      <c r="N4523" t="s">
        <v>23</v>
      </c>
      <c r="O4523" t="s">
        <v>25</v>
      </c>
      <c r="P4523" t="s">
        <v>164</v>
      </c>
      <c r="Q4523" t="s">
        <v>50</v>
      </c>
      <c r="R4523" t="s">
        <v>382</v>
      </c>
      <c r="S4523" t="s">
        <v>10371</v>
      </c>
    </row>
    <row r="4524" spans="1:19">
      <c r="A4524" t="s">
        <v>10372</v>
      </c>
      <c r="B4524" s="1">
        <v>45415</v>
      </c>
      <c r="C4524" t="s">
        <v>33</v>
      </c>
      <c r="D4524">
        <v>49</v>
      </c>
      <c r="E4524" t="s">
        <v>23</v>
      </c>
      <c r="F4524">
        <v>1</v>
      </c>
      <c r="G4524">
        <v>4</v>
      </c>
      <c r="H4524" t="s">
        <v>3686</v>
      </c>
      <c r="I4524">
        <v>4167</v>
      </c>
      <c r="J4524">
        <v>4</v>
      </c>
      <c r="K4524">
        <v>15</v>
      </c>
      <c r="L4524" t="s">
        <v>97</v>
      </c>
      <c r="M4524" t="s">
        <v>23</v>
      </c>
      <c r="N4524" t="s">
        <v>39</v>
      </c>
      <c r="P4524" t="s">
        <v>26</v>
      </c>
      <c r="Q4524" t="s">
        <v>84</v>
      </c>
      <c r="R4524" t="s">
        <v>1080</v>
      </c>
      <c r="S4524" t="s">
        <v>10373</v>
      </c>
    </row>
    <row r="4525" spans="1:19">
      <c r="A4525" t="s">
        <v>10374</v>
      </c>
      <c r="B4525" s="1">
        <v>43933</v>
      </c>
      <c r="C4525" t="s">
        <v>22</v>
      </c>
      <c r="D4525">
        <v>53</v>
      </c>
      <c r="E4525" t="s">
        <v>23</v>
      </c>
      <c r="F4525">
        <v>1</v>
      </c>
      <c r="G4525">
        <v>4</v>
      </c>
      <c r="H4525" t="s">
        <v>3686</v>
      </c>
      <c r="I4525">
        <v>5543</v>
      </c>
      <c r="J4525">
        <v>1</v>
      </c>
      <c r="K4525">
        <v>64</v>
      </c>
      <c r="M4525" t="s">
        <v>23</v>
      </c>
      <c r="N4525" t="s">
        <v>23</v>
      </c>
      <c r="O4525" t="s">
        <v>25</v>
      </c>
      <c r="P4525" t="s">
        <v>164</v>
      </c>
      <c r="Q4525" t="s">
        <v>50</v>
      </c>
      <c r="R4525" t="s">
        <v>4205</v>
      </c>
      <c r="S4525" t="s">
        <v>10375</v>
      </c>
    </row>
    <row r="4526" spans="1:19">
      <c r="A4526" t="s">
        <v>10376</v>
      </c>
      <c r="B4526" s="1">
        <v>45852</v>
      </c>
      <c r="C4526" t="s">
        <v>22</v>
      </c>
      <c r="D4526">
        <v>34</v>
      </c>
      <c r="E4526" t="s">
        <v>39</v>
      </c>
      <c r="F4526">
        <v>0</v>
      </c>
      <c r="G4526">
        <v>4</v>
      </c>
      <c r="H4526" t="s">
        <v>3751</v>
      </c>
      <c r="I4526">
        <v>4148</v>
      </c>
      <c r="J4526">
        <v>0</v>
      </c>
      <c r="K4526">
        <v>1</v>
      </c>
      <c r="L4526" t="s">
        <v>48</v>
      </c>
      <c r="M4526" t="s">
        <v>23</v>
      </c>
      <c r="N4526" t="s">
        <v>23</v>
      </c>
      <c r="O4526" t="s">
        <v>25</v>
      </c>
      <c r="P4526" t="s">
        <v>26</v>
      </c>
      <c r="Q4526" t="s">
        <v>27</v>
      </c>
      <c r="R4526" t="s">
        <v>5017</v>
      </c>
      <c r="S4526" t="s">
        <v>1796</v>
      </c>
    </row>
    <row r="4527" spans="1:19">
      <c r="A4527" t="s">
        <v>10377</v>
      </c>
      <c r="B4527" s="1">
        <v>45574</v>
      </c>
      <c r="C4527" t="s">
        <v>33</v>
      </c>
      <c r="D4527">
        <v>52</v>
      </c>
      <c r="E4527" t="s">
        <v>39</v>
      </c>
      <c r="F4527">
        <v>0</v>
      </c>
      <c r="G4527">
        <v>4</v>
      </c>
      <c r="H4527" t="s">
        <v>3686</v>
      </c>
      <c r="I4527">
        <v>2066</v>
      </c>
      <c r="J4527">
        <v>0</v>
      </c>
      <c r="K4527">
        <v>10</v>
      </c>
      <c r="M4527" t="s">
        <v>23</v>
      </c>
      <c r="N4527" t="s">
        <v>39</v>
      </c>
      <c r="P4527" t="s">
        <v>26</v>
      </c>
      <c r="Q4527" t="s">
        <v>27</v>
      </c>
      <c r="R4527" t="s">
        <v>9723</v>
      </c>
      <c r="S4527" t="s">
        <v>10378</v>
      </c>
    </row>
    <row r="4528" spans="1:19">
      <c r="A4528" t="s">
        <v>10379</v>
      </c>
      <c r="B4528" s="1">
        <v>43678</v>
      </c>
      <c r="C4528" t="s">
        <v>33</v>
      </c>
      <c r="D4528">
        <v>48</v>
      </c>
      <c r="E4528" t="s">
        <v>23</v>
      </c>
      <c r="F4528">
        <v>0</v>
      </c>
      <c r="G4528">
        <v>4</v>
      </c>
      <c r="H4528" t="s">
        <v>3686</v>
      </c>
      <c r="I4528">
        <v>4848</v>
      </c>
      <c r="J4528">
        <v>1</v>
      </c>
      <c r="K4528">
        <v>72</v>
      </c>
      <c r="M4528" t="s">
        <v>23</v>
      </c>
      <c r="N4528" t="s">
        <v>23</v>
      </c>
      <c r="O4528" t="s">
        <v>25</v>
      </c>
      <c r="P4528" t="s">
        <v>164</v>
      </c>
      <c r="Q4528" t="s">
        <v>27</v>
      </c>
      <c r="R4528" t="s">
        <v>2501</v>
      </c>
      <c r="S4528" t="s">
        <v>10380</v>
      </c>
    </row>
    <row r="4529" spans="1:19">
      <c r="A4529" t="s">
        <v>10381</v>
      </c>
      <c r="B4529" s="1">
        <v>44358</v>
      </c>
      <c r="C4529" t="s">
        <v>33</v>
      </c>
      <c r="D4529">
        <v>25</v>
      </c>
      <c r="E4529" t="s">
        <v>39</v>
      </c>
      <c r="F4529">
        <v>2</v>
      </c>
      <c r="G4529">
        <v>4</v>
      </c>
      <c r="H4529" t="s">
        <v>3686</v>
      </c>
      <c r="I4529">
        <v>4798</v>
      </c>
      <c r="J4529">
        <v>0</v>
      </c>
      <c r="K4529">
        <v>50</v>
      </c>
      <c r="L4529" t="s">
        <v>142</v>
      </c>
      <c r="M4529" t="s">
        <v>23</v>
      </c>
      <c r="N4529" t="s">
        <v>23</v>
      </c>
      <c r="O4529" t="s">
        <v>49</v>
      </c>
      <c r="P4529" t="s">
        <v>202</v>
      </c>
      <c r="Q4529" t="s">
        <v>50</v>
      </c>
      <c r="R4529" t="s">
        <v>5759</v>
      </c>
      <c r="S4529" t="s">
        <v>10382</v>
      </c>
    </row>
    <row r="4530" spans="1:19">
      <c r="A4530" t="s">
        <v>10383</v>
      </c>
      <c r="B4530" s="1">
        <v>44805</v>
      </c>
      <c r="C4530" t="s">
        <v>33</v>
      </c>
      <c r="D4530">
        <v>57</v>
      </c>
      <c r="E4530" t="s">
        <v>39</v>
      </c>
      <c r="F4530">
        <v>0</v>
      </c>
      <c r="G4530">
        <v>4</v>
      </c>
      <c r="H4530" t="s">
        <v>3686</v>
      </c>
      <c r="I4530">
        <v>3463</v>
      </c>
      <c r="J4530">
        <v>0</v>
      </c>
      <c r="K4530">
        <v>35</v>
      </c>
      <c r="M4530" t="s">
        <v>23</v>
      </c>
      <c r="N4530" t="s">
        <v>23</v>
      </c>
      <c r="O4530" t="s">
        <v>49</v>
      </c>
      <c r="P4530" t="s">
        <v>26</v>
      </c>
      <c r="Q4530" t="s">
        <v>27</v>
      </c>
      <c r="R4530" t="s">
        <v>10384</v>
      </c>
      <c r="S4530" t="s">
        <v>10385</v>
      </c>
    </row>
    <row r="4531" spans="1:19">
      <c r="A4531" t="s">
        <v>10386</v>
      </c>
      <c r="B4531" s="1">
        <v>44291</v>
      </c>
      <c r="C4531" t="s">
        <v>22</v>
      </c>
      <c r="D4531">
        <v>23</v>
      </c>
      <c r="E4531" t="s">
        <v>39</v>
      </c>
      <c r="F4531">
        <v>2</v>
      </c>
      <c r="G4531">
        <v>4</v>
      </c>
      <c r="H4531" t="s">
        <v>3686</v>
      </c>
      <c r="I4531">
        <v>4279</v>
      </c>
      <c r="J4531">
        <v>0</v>
      </c>
      <c r="K4531">
        <v>52</v>
      </c>
      <c r="M4531" t="s">
        <v>23</v>
      </c>
      <c r="N4531" t="s">
        <v>39</v>
      </c>
      <c r="P4531" t="s">
        <v>202</v>
      </c>
      <c r="Q4531" t="s">
        <v>50</v>
      </c>
      <c r="R4531" t="s">
        <v>1097</v>
      </c>
      <c r="S4531" t="s">
        <v>10387</v>
      </c>
    </row>
    <row r="4532" spans="1:19">
      <c r="A4532" t="s">
        <v>10388</v>
      </c>
      <c r="B4532" s="1">
        <v>44360</v>
      </c>
      <c r="C4532" t="s">
        <v>33</v>
      </c>
      <c r="D4532">
        <v>37</v>
      </c>
      <c r="E4532" t="s">
        <v>23</v>
      </c>
      <c r="F4532">
        <v>3</v>
      </c>
      <c r="G4532">
        <v>4</v>
      </c>
      <c r="H4532" t="s">
        <v>3686</v>
      </c>
      <c r="I4532">
        <v>4878</v>
      </c>
      <c r="J4532">
        <v>10</v>
      </c>
      <c r="K4532">
        <v>50</v>
      </c>
      <c r="M4532" t="s">
        <v>23</v>
      </c>
      <c r="N4532" t="s">
        <v>39</v>
      </c>
      <c r="P4532" t="s">
        <v>164</v>
      </c>
      <c r="Q4532" t="s">
        <v>50</v>
      </c>
      <c r="R4532" t="s">
        <v>1922</v>
      </c>
      <c r="S4532" t="s">
        <v>10389</v>
      </c>
    </row>
    <row r="4533" spans="1:19">
      <c r="A4533" t="s">
        <v>10390</v>
      </c>
      <c r="B4533" s="1">
        <v>45727</v>
      </c>
      <c r="C4533" t="s">
        <v>33</v>
      </c>
      <c r="D4533">
        <v>79</v>
      </c>
      <c r="E4533" t="s">
        <v>39</v>
      </c>
      <c r="F4533">
        <v>0</v>
      </c>
      <c r="G4533">
        <v>4</v>
      </c>
      <c r="H4533" t="s">
        <v>3686</v>
      </c>
      <c r="I4533">
        <v>3662</v>
      </c>
      <c r="J4533">
        <v>0</v>
      </c>
      <c r="K4533">
        <v>5</v>
      </c>
      <c r="M4533" t="s">
        <v>23</v>
      </c>
      <c r="N4533" t="s">
        <v>23</v>
      </c>
      <c r="O4533" t="s">
        <v>49</v>
      </c>
      <c r="P4533" t="s">
        <v>164</v>
      </c>
      <c r="Q4533" t="s">
        <v>50</v>
      </c>
      <c r="R4533" t="s">
        <v>905</v>
      </c>
      <c r="S4533" t="s">
        <v>10391</v>
      </c>
    </row>
    <row r="4534" spans="1:19">
      <c r="A4534" t="s">
        <v>10392</v>
      </c>
      <c r="B4534" s="1">
        <v>44302</v>
      </c>
      <c r="C4534" t="s">
        <v>33</v>
      </c>
      <c r="D4534">
        <v>57</v>
      </c>
      <c r="E4534" t="s">
        <v>39</v>
      </c>
      <c r="F4534">
        <v>0</v>
      </c>
      <c r="G4534">
        <v>4</v>
      </c>
      <c r="H4534" t="s">
        <v>3686</v>
      </c>
      <c r="I4534">
        <v>5186</v>
      </c>
      <c r="J4534">
        <v>0</v>
      </c>
      <c r="K4534">
        <v>52</v>
      </c>
      <c r="L4534" t="s">
        <v>142</v>
      </c>
      <c r="M4534" t="s">
        <v>23</v>
      </c>
      <c r="N4534" t="s">
        <v>39</v>
      </c>
      <c r="P4534" t="s">
        <v>202</v>
      </c>
      <c r="Q4534" t="s">
        <v>84</v>
      </c>
      <c r="R4534" t="s">
        <v>3077</v>
      </c>
      <c r="S4534" t="s">
        <v>10393</v>
      </c>
    </row>
    <row r="4535" spans="1:19">
      <c r="A4535" t="s">
        <v>10394</v>
      </c>
      <c r="B4535" s="1">
        <v>43930</v>
      </c>
      <c r="C4535" t="s">
        <v>33</v>
      </c>
      <c r="D4535">
        <v>48</v>
      </c>
      <c r="E4535" t="s">
        <v>23</v>
      </c>
      <c r="F4535">
        <v>0</v>
      </c>
      <c r="G4535">
        <v>4</v>
      </c>
      <c r="H4535" t="s">
        <v>3686</v>
      </c>
      <c r="I4535">
        <v>4850</v>
      </c>
      <c r="J4535">
        <v>1</v>
      </c>
      <c r="K4535">
        <v>64</v>
      </c>
      <c r="M4535" t="s">
        <v>39</v>
      </c>
      <c r="N4535" t="s">
        <v>23</v>
      </c>
      <c r="O4535" t="s">
        <v>49</v>
      </c>
      <c r="P4535" t="s">
        <v>164</v>
      </c>
      <c r="Q4535" t="s">
        <v>27</v>
      </c>
      <c r="R4535" t="s">
        <v>5681</v>
      </c>
      <c r="S4535" t="s">
        <v>7558</v>
      </c>
    </row>
    <row r="4536" spans="1:19">
      <c r="A4536" t="s">
        <v>10395</v>
      </c>
      <c r="B4536" s="1">
        <v>45420</v>
      </c>
      <c r="C4536" t="s">
        <v>22</v>
      </c>
      <c r="D4536">
        <v>50</v>
      </c>
      <c r="E4536" t="s">
        <v>23</v>
      </c>
      <c r="F4536">
        <v>1</v>
      </c>
      <c r="G4536">
        <v>4</v>
      </c>
      <c r="H4536" t="s">
        <v>3686</v>
      </c>
      <c r="I4536">
        <v>3128</v>
      </c>
      <c r="J4536">
        <v>1</v>
      </c>
      <c r="K4536">
        <v>15</v>
      </c>
      <c r="M4536" t="s">
        <v>23</v>
      </c>
      <c r="N4536" t="s">
        <v>23</v>
      </c>
      <c r="O4536" t="s">
        <v>56</v>
      </c>
      <c r="P4536" t="s">
        <v>26</v>
      </c>
      <c r="Q4536" t="s">
        <v>50</v>
      </c>
      <c r="R4536" t="s">
        <v>2218</v>
      </c>
      <c r="S4536" t="s">
        <v>10396</v>
      </c>
    </row>
    <row r="4537" spans="1:19">
      <c r="A4537" t="s">
        <v>10397</v>
      </c>
      <c r="B4537" s="1">
        <v>44082</v>
      </c>
      <c r="C4537" t="s">
        <v>22</v>
      </c>
      <c r="D4537">
        <v>49</v>
      </c>
      <c r="E4537" t="s">
        <v>23</v>
      </c>
      <c r="F4537">
        <v>1</v>
      </c>
      <c r="G4537">
        <v>4</v>
      </c>
      <c r="H4537" t="s">
        <v>3686</v>
      </c>
      <c r="I4537">
        <v>4583</v>
      </c>
      <c r="J4537">
        <v>3</v>
      </c>
      <c r="K4537">
        <v>59</v>
      </c>
      <c r="M4537" t="s">
        <v>23</v>
      </c>
      <c r="N4537" t="s">
        <v>23</v>
      </c>
      <c r="O4537" t="s">
        <v>25</v>
      </c>
      <c r="P4537" t="s">
        <v>164</v>
      </c>
      <c r="Q4537" t="s">
        <v>50</v>
      </c>
      <c r="R4537" t="s">
        <v>2275</v>
      </c>
      <c r="S4537" t="s">
        <v>10398</v>
      </c>
    </row>
    <row r="4538" spans="1:19">
      <c r="A4538" t="s">
        <v>10399</v>
      </c>
      <c r="B4538" s="1">
        <v>45272</v>
      </c>
      <c r="C4538" t="s">
        <v>33</v>
      </c>
      <c r="D4538">
        <v>47</v>
      </c>
      <c r="E4538" t="s">
        <v>23</v>
      </c>
      <c r="F4538">
        <v>7</v>
      </c>
      <c r="G4538">
        <v>4</v>
      </c>
      <c r="H4538" t="s">
        <v>3686</v>
      </c>
      <c r="I4538">
        <v>3235</v>
      </c>
      <c r="J4538">
        <v>6</v>
      </c>
      <c r="K4538">
        <v>20</v>
      </c>
      <c r="L4538" t="s">
        <v>97</v>
      </c>
      <c r="M4538" t="s">
        <v>23</v>
      </c>
      <c r="N4538" t="s">
        <v>39</v>
      </c>
      <c r="P4538" t="s">
        <v>26</v>
      </c>
      <c r="Q4538" t="s">
        <v>27</v>
      </c>
      <c r="R4538" t="s">
        <v>4434</v>
      </c>
      <c r="S4538" t="s">
        <v>10400</v>
      </c>
    </row>
    <row r="4539" spans="1:19">
      <c r="A4539" t="s">
        <v>10401</v>
      </c>
      <c r="B4539" s="1">
        <v>45732</v>
      </c>
      <c r="C4539" t="s">
        <v>33</v>
      </c>
      <c r="D4539">
        <v>63</v>
      </c>
      <c r="E4539" t="s">
        <v>39</v>
      </c>
      <c r="F4539">
        <v>0</v>
      </c>
      <c r="G4539">
        <v>4</v>
      </c>
      <c r="H4539" t="s">
        <v>3686</v>
      </c>
      <c r="I4539">
        <v>4771</v>
      </c>
      <c r="J4539">
        <v>0</v>
      </c>
      <c r="K4539">
        <v>5</v>
      </c>
      <c r="L4539" t="s">
        <v>48</v>
      </c>
      <c r="M4539" t="s">
        <v>23</v>
      </c>
      <c r="N4539" t="s">
        <v>23</v>
      </c>
      <c r="O4539" t="s">
        <v>49</v>
      </c>
      <c r="P4539" t="s">
        <v>26</v>
      </c>
      <c r="Q4539" t="s">
        <v>27</v>
      </c>
      <c r="R4539" t="s">
        <v>5461</v>
      </c>
      <c r="S4539" t="s">
        <v>10402</v>
      </c>
    </row>
    <row r="4540" spans="1:19">
      <c r="A4540" t="s">
        <v>10403</v>
      </c>
      <c r="B4540" s="1">
        <v>44716</v>
      </c>
      <c r="C4540" t="s">
        <v>22</v>
      </c>
      <c r="D4540">
        <v>47</v>
      </c>
      <c r="E4540" t="s">
        <v>39</v>
      </c>
      <c r="F4540">
        <v>0</v>
      </c>
      <c r="G4540">
        <v>4</v>
      </c>
      <c r="H4540" t="s">
        <v>3686</v>
      </c>
      <c r="I4540">
        <v>2709</v>
      </c>
      <c r="J4540">
        <v>0</v>
      </c>
      <c r="K4540">
        <v>38</v>
      </c>
      <c r="L4540" t="s">
        <v>40</v>
      </c>
      <c r="M4540" t="s">
        <v>23</v>
      </c>
      <c r="N4540" t="s">
        <v>23</v>
      </c>
      <c r="O4540" t="s">
        <v>25</v>
      </c>
      <c r="P4540" t="s">
        <v>202</v>
      </c>
      <c r="Q4540" t="s">
        <v>27</v>
      </c>
      <c r="R4540" t="s">
        <v>1549</v>
      </c>
      <c r="S4540" t="s">
        <v>10404</v>
      </c>
    </row>
    <row r="4541" spans="1:19">
      <c r="A4541" t="s">
        <v>10405</v>
      </c>
      <c r="B4541" s="1">
        <v>44027</v>
      </c>
      <c r="C4541" t="s">
        <v>22</v>
      </c>
      <c r="D4541">
        <v>21</v>
      </c>
      <c r="E4541" t="s">
        <v>23</v>
      </c>
      <c r="F4541">
        <v>0</v>
      </c>
      <c r="G4541">
        <v>4</v>
      </c>
      <c r="H4541" t="s">
        <v>3686</v>
      </c>
      <c r="I4541">
        <v>6466</v>
      </c>
      <c r="J4541">
        <v>10</v>
      </c>
      <c r="K4541">
        <v>61</v>
      </c>
      <c r="M4541" t="s">
        <v>23</v>
      </c>
      <c r="N4541" t="s">
        <v>23</v>
      </c>
      <c r="O4541" t="s">
        <v>56</v>
      </c>
      <c r="P4541" t="s">
        <v>164</v>
      </c>
      <c r="Q4541" t="s">
        <v>50</v>
      </c>
      <c r="R4541" t="s">
        <v>2278</v>
      </c>
      <c r="S4541" t="s">
        <v>10406</v>
      </c>
    </row>
    <row r="4542" spans="1:19">
      <c r="A4542" t="s">
        <v>10407</v>
      </c>
      <c r="B4542" s="1">
        <v>44239</v>
      </c>
      <c r="C4542" t="s">
        <v>22</v>
      </c>
      <c r="D4542">
        <v>58</v>
      </c>
      <c r="E4542" t="s">
        <v>39</v>
      </c>
      <c r="F4542">
        <v>1</v>
      </c>
      <c r="G4542">
        <v>4</v>
      </c>
      <c r="H4542" t="s">
        <v>3686</v>
      </c>
      <c r="I4542">
        <v>5915</v>
      </c>
      <c r="J4542">
        <v>0</v>
      </c>
      <c r="K4542">
        <v>54</v>
      </c>
      <c r="M4542" t="s">
        <v>23</v>
      </c>
      <c r="N4542" t="s">
        <v>23</v>
      </c>
      <c r="O4542" t="s">
        <v>25</v>
      </c>
      <c r="P4542" t="s">
        <v>202</v>
      </c>
      <c r="Q4542" t="s">
        <v>27</v>
      </c>
      <c r="R4542" t="s">
        <v>3109</v>
      </c>
      <c r="S4542" t="s">
        <v>10408</v>
      </c>
    </row>
    <row r="4543" spans="1:19">
      <c r="A4543" t="s">
        <v>10409</v>
      </c>
      <c r="B4543" s="1">
        <v>44326</v>
      </c>
      <c r="C4543" t="s">
        <v>22</v>
      </c>
      <c r="D4543">
        <v>23</v>
      </c>
      <c r="E4543" t="s">
        <v>23</v>
      </c>
      <c r="F4543">
        <v>0</v>
      </c>
      <c r="G4543">
        <v>4</v>
      </c>
      <c r="H4543" t="s">
        <v>3686</v>
      </c>
      <c r="I4543">
        <v>4053</v>
      </c>
      <c r="J4543">
        <v>2</v>
      </c>
      <c r="K4543">
        <v>51</v>
      </c>
      <c r="L4543" t="s">
        <v>142</v>
      </c>
      <c r="M4543" t="s">
        <v>23</v>
      </c>
      <c r="N4543" t="s">
        <v>23</v>
      </c>
      <c r="O4543" t="s">
        <v>25</v>
      </c>
      <c r="P4543" t="s">
        <v>202</v>
      </c>
      <c r="Q4543" t="s">
        <v>27</v>
      </c>
      <c r="R4543" t="s">
        <v>10410</v>
      </c>
      <c r="S4543" t="s">
        <v>10411</v>
      </c>
    </row>
    <row r="4544" spans="1:19">
      <c r="A4544" t="s">
        <v>10412</v>
      </c>
      <c r="B4544" s="1">
        <v>43688</v>
      </c>
      <c r="C4544" t="s">
        <v>33</v>
      </c>
      <c r="D4544">
        <v>56</v>
      </c>
      <c r="E4544" t="s">
        <v>23</v>
      </c>
      <c r="F4544">
        <v>0</v>
      </c>
      <c r="G4544">
        <v>4</v>
      </c>
      <c r="H4544" t="s">
        <v>3686</v>
      </c>
      <c r="I4544">
        <v>6126</v>
      </c>
      <c r="J4544">
        <v>7</v>
      </c>
      <c r="K4544">
        <v>72</v>
      </c>
      <c r="M4544" t="s">
        <v>23</v>
      </c>
      <c r="N4544" t="s">
        <v>39</v>
      </c>
      <c r="P4544" t="s">
        <v>164</v>
      </c>
      <c r="Q4544" t="s">
        <v>50</v>
      </c>
      <c r="R4544" t="s">
        <v>4039</v>
      </c>
      <c r="S4544" t="s">
        <v>10413</v>
      </c>
    </row>
    <row r="4545" spans="1:19">
      <c r="A4545" t="s">
        <v>10414</v>
      </c>
      <c r="B4545" s="1">
        <v>45847</v>
      </c>
      <c r="C4545" t="s">
        <v>22</v>
      </c>
      <c r="D4545">
        <v>33</v>
      </c>
      <c r="E4545" t="s">
        <v>39</v>
      </c>
      <c r="F4545">
        <v>0</v>
      </c>
      <c r="G4545">
        <v>4</v>
      </c>
      <c r="H4545" t="s">
        <v>3751</v>
      </c>
      <c r="I4545">
        <v>5092</v>
      </c>
      <c r="J4545">
        <v>0</v>
      </c>
      <c r="K4545">
        <v>1</v>
      </c>
      <c r="L4545" t="s">
        <v>48</v>
      </c>
      <c r="M4545" t="s">
        <v>23</v>
      </c>
      <c r="N4545" t="s">
        <v>23</v>
      </c>
      <c r="O4545" t="s">
        <v>49</v>
      </c>
      <c r="P4545" t="s">
        <v>26</v>
      </c>
      <c r="Q4545" t="s">
        <v>27</v>
      </c>
      <c r="R4545" t="s">
        <v>1185</v>
      </c>
      <c r="S4545" t="s">
        <v>10415</v>
      </c>
    </row>
    <row r="4546" spans="1:19">
      <c r="A4546" t="s">
        <v>10416</v>
      </c>
      <c r="B4546" s="1">
        <v>44958</v>
      </c>
      <c r="C4546" t="s">
        <v>33</v>
      </c>
      <c r="D4546">
        <v>22</v>
      </c>
      <c r="E4546" t="s">
        <v>39</v>
      </c>
      <c r="F4546">
        <v>0</v>
      </c>
      <c r="G4546">
        <v>4</v>
      </c>
      <c r="H4546" t="s">
        <v>3686</v>
      </c>
      <c r="I4546">
        <v>5503</v>
      </c>
      <c r="J4546">
        <v>0</v>
      </c>
      <c r="K4546">
        <v>30</v>
      </c>
      <c r="M4546" t="s">
        <v>23</v>
      </c>
      <c r="N4546" t="s">
        <v>23</v>
      </c>
      <c r="O4546" t="s">
        <v>25</v>
      </c>
      <c r="P4546" t="s">
        <v>26</v>
      </c>
      <c r="Q4546" t="s">
        <v>27</v>
      </c>
      <c r="R4546" t="s">
        <v>1031</v>
      </c>
      <c r="S4546" t="s">
        <v>10417</v>
      </c>
    </row>
    <row r="4547" spans="1:19">
      <c r="A4547" t="s">
        <v>10418</v>
      </c>
      <c r="B4547" s="1">
        <v>44587</v>
      </c>
      <c r="C4547" t="s">
        <v>33</v>
      </c>
      <c r="D4547">
        <v>41</v>
      </c>
      <c r="E4547" t="s">
        <v>23</v>
      </c>
      <c r="F4547">
        <v>0</v>
      </c>
      <c r="G4547">
        <v>4</v>
      </c>
      <c r="H4547" t="s">
        <v>3686</v>
      </c>
      <c r="I4547">
        <v>5357</v>
      </c>
      <c r="J4547">
        <v>7</v>
      </c>
      <c r="K4547">
        <v>43</v>
      </c>
      <c r="L4547" t="s">
        <v>142</v>
      </c>
      <c r="M4547" t="s">
        <v>23</v>
      </c>
      <c r="N4547" t="s">
        <v>23</v>
      </c>
      <c r="O4547" t="s">
        <v>25</v>
      </c>
      <c r="P4547" t="s">
        <v>26</v>
      </c>
      <c r="Q4547" t="s">
        <v>27</v>
      </c>
      <c r="R4547" t="s">
        <v>2034</v>
      </c>
      <c r="S4547" t="s">
        <v>10419</v>
      </c>
    </row>
    <row r="4548" spans="1:19">
      <c r="A4548" t="s">
        <v>10420</v>
      </c>
      <c r="B4548" s="1">
        <v>45297</v>
      </c>
      <c r="C4548" t="s">
        <v>22</v>
      </c>
      <c r="D4548">
        <v>62</v>
      </c>
      <c r="E4548" t="s">
        <v>39</v>
      </c>
      <c r="F4548">
        <v>2</v>
      </c>
      <c r="G4548">
        <v>4</v>
      </c>
      <c r="H4548" t="s">
        <v>3686</v>
      </c>
      <c r="I4548">
        <v>2378</v>
      </c>
      <c r="J4548">
        <v>0</v>
      </c>
      <c r="K4548">
        <v>19</v>
      </c>
      <c r="L4548" t="s">
        <v>97</v>
      </c>
      <c r="M4548" t="s">
        <v>23</v>
      </c>
      <c r="N4548" t="s">
        <v>39</v>
      </c>
      <c r="P4548" t="s">
        <v>26</v>
      </c>
      <c r="Q4548" t="s">
        <v>50</v>
      </c>
      <c r="R4548" t="s">
        <v>1606</v>
      </c>
      <c r="S4548" t="s">
        <v>10421</v>
      </c>
    </row>
    <row r="4549" spans="1:19">
      <c r="A4549" t="s">
        <v>10422</v>
      </c>
      <c r="B4549" s="1">
        <v>44531</v>
      </c>
      <c r="C4549" t="s">
        <v>22</v>
      </c>
      <c r="D4549">
        <v>60</v>
      </c>
      <c r="E4549" t="s">
        <v>39</v>
      </c>
      <c r="F4549">
        <v>0</v>
      </c>
      <c r="G4549">
        <v>4</v>
      </c>
      <c r="H4549" t="s">
        <v>3686</v>
      </c>
      <c r="I4549">
        <v>4220</v>
      </c>
      <c r="J4549">
        <v>0</v>
      </c>
      <c r="K4549">
        <v>44</v>
      </c>
      <c r="M4549" t="s">
        <v>23</v>
      </c>
      <c r="N4549" t="s">
        <v>39</v>
      </c>
      <c r="P4549" t="s">
        <v>202</v>
      </c>
      <c r="Q4549" t="s">
        <v>50</v>
      </c>
      <c r="R4549" t="s">
        <v>2874</v>
      </c>
      <c r="S4549" t="s">
        <v>10423</v>
      </c>
    </row>
    <row r="4550" spans="1:19">
      <c r="A4550" t="s">
        <v>10424</v>
      </c>
      <c r="B4550" s="1">
        <v>43740</v>
      </c>
      <c r="C4550" t="s">
        <v>33</v>
      </c>
      <c r="D4550">
        <v>21</v>
      </c>
      <c r="E4550" t="s">
        <v>23</v>
      </c>
      <c r="F4550">
        <v>0</v>
      </c>
      <c r="G4550">
        <v>4</v>
      </c>
      <c r="H4550" t="s">
        <v>3686</v>
      </c>
      <c r="I4550">
        <v>4252</v>
      </c>
      <c r="J4550">
        <v>9</v>
      </c>
      <c r="K4550">
        <v>70</v>
      </c>
      <c r="L4550" t="s">
        <v>316</v>
      </c>
      <c r="M4550" t="s">
        <v>23</v>
      </c>
      <c r="N4550" t="s">
        <v>23</v>
      </c>
      <c r="O4550" t="s">
        <v>25</v>
      </c>
      <c r="P4550" t="s">
        <v>202</v>
      </c>
      <c r="Q4550" t="s">
        <v>27</v>
      </c>
      <c r="R4550" t="s">
        <v>3185</v>
      </c>
      <c r="S4550" t="s">
        <v>10425</v>
      </c>
    </row>
    <row r="4551" spans="1:19">
      <c r="A4551" t="s">
        <v>10426</v>
      </c>
      <c r="B4551" s="1">
        <v>43698</v>
      </c>
      <c r="C4551" t="s">
        <v>22</v>
      </c>
      <c r="D4551">
        <v>43</v>
      </c>
      <c r="E4551" t="s">
        <v>23</v>
      </c>
      <c r="F4551">
        <v>3</v>
      </c>
      <c r="G4551">
        <v>4</v>
      </c>
      <c r="H4551" t="s">
        <v>3686</v>
      </c>
      <c r="I4551">
        <v>5169</v>
      </c>
      <c r="J4551">
        <v>5</v>
      </c>
      <c r="K4551">
        <v>72</v>
      </c>
      <c r="L4551" t="s">
        <v>316</v>
      </c>
      <c r="M4551" t="s">
        <v>23</v>
      </c>
      <c r="N4551" t="s">
        <v>23</v>
      </c>
      <c r="O4551" t="s">
        <v>25</v>
      </c>
      <c r="P4551" t="s">
        <v>164</v>
      </c>
      <c r="Q4551" t="s">
        <v>50</v>
      </c>
      <c r="R4551" t="s">
        <v>1028</v>
      </c>
      <c r="S4551" t="s">
        <v>10427</v>
      </c>
    </row>
    <row r="4552" spans="1:19">
      <c r="A4552" t="s">
        <v>10428</v>
      </c>
      <c r="B4552" s="1">
        <v>45756</v>
      </c>
      <c r="C4552" t="s">
        <v>22</v>
      </c>
      <c r="D4552">
        <v>47</v>
      </c>
      <c r="E4552" t="s">
        <v>39</v>
      </c>
      <c r="F4552">
        <v>0</v>
      </c>
      <c r="G4552">
        <v>4</v>
      </c>
      <c r="H4552" t="s">
        <v>3686</v>
      </c>
      <c r="I4552">
        <v>2195</v>
      </c>
      <c r="J4552">
        <v>0</v>
      </c>
      <c r="K4552">
        <v>4</v>
      </c>
      <c r="M4552" t="s">
        <v>23</v>
      </c>
      <c r="N4552" t="s">
        <v>39</v>
      </c>
      <c r="P4552" t="s">
        <v>202</v>
      </c>
      <c r="Q4552" t="s">
        <v>50</v>
      </c>
      <c r="R4552" t="s">
        <v>869</v>
      </c>
      <c r="S4552" t="s">
        <v>10429</v>
      </c>
    </row>
    <row r="4553" spans="1:19">
      <c r="A4553" t="s">
        <v>10430</v>
      </c>
      <c r="B4553" s="1">
        <v>45652</v>
      </c>
      <c r="C4553" t="s">
        <v>33</v>
      </c>
      <c r="D4553">
        <v>48</v>
      </c>
      <c r="E4553" t="s">
        <v>23</v>
      </c>
      <c r="F4553">
        <v>3</v>
      </c>
      <c r="G4553">
        <v>4</v>
      </c>
      <c r="H4553" t="s">
        <v>3686</v>
      </c>
      <c r="I4553">
        <v>5206</v>
      </c>
      <c r="J4553">
        <v>6</v>
      </c>
      <c r="K4553">
        <v>8</v>
      </c>
      <c r="M4553" t="s">
        <v>23</v>
      </c>
      <c r="N4553" t="s">
        <v>39</v>
      </c>
      <c r="P4553" t="s">
        <v>164</v>
      </c>
      <c r="Q4553" t="s">
        <v>27</v>
      </c>
      <c r="R4553" t="s">
        <v>2874</v>
      </c>
      <c r="S4553" t="s">
        <v>10431</v>
      </c>
    </row>
    <row r="4554" spans="1:19">
      <c r="A4554" t="s">
        <v>10432</v>
      </c>
      <c r="B4554" s="1">
        <v>43696</v>
      </c>
      <c r="C4554" t="s">
        <v>22</v>
      </c>
      <c r="D4554">
        <v>55</v>
      </c>
      <c r="E4554" t="s">
        <v>39</v>
      </c>
      <c r="F4554">
        <v>0</v>
      </c>
      <c r="G4554">
        <v>4</v>
      </c>
      <c r="H4554" t="s">
        <v>3686</v>
      </c>
      <c r="I4554">
        <v>6012</v>
      </c>
      <c r="J4554">
        <v>0</v>
      </c>
      <c r="K4554">
        <v>72</v>
      </c>
      <c r="L4554" t="s">
        <v>316</v>
      </c>
      <c r="M4554" t="s">
        <v>23</v>
      </c>
      <c r="N4554" t="s">
        <v>23</v>
      </c>
      <c r="O4554" t="s">
        <v>49</v>
      </c>
      <c r="P4554" t="s">
        <v>164</v>
      </c>
      <c r="Q4554" t="s">
        <v>50</v>
      </c>
      <c r="R4554" t="s">
        <v>1019</v>
      </c>
      <c r="S4554" t="s">
        <v>10433</v>
      </c>
    </row>
    <row r="4555" spans="1:19">
      <c r="A4555" t="s">
        <v>10434</v>
      </c>
      <c r="B4555" s="1">
        <v>43678</v>
      </c>
      <c r="C4555" t="s">
        <v>33</v>
      </c>
      <c r="D4555">
        <v>28</v>
      </c>
      <c r="E4555" t="s">
        <v>23</v>
      </c>
      <c r="F4555">
        <v>3</v>
      </c>
      <c r="G4555">
        <v>4</v>
      </c>
      <c r="H4555" t="s">
        <v>3686</v>
      </c>
      <c r="I4555">
        <v>5192</v>
      </c>
      <c r="J4555">
        <v>1</v>
      </c>
      <c r="K4555">
        <v>72</v>
      </c>
      <c r="L4555" t="s">
        <v>316</v>
      </c>
      <c r="M4555" t="s">
        <v>39</v>
      </c>
      <c r="N4555" t="s">
        <v>23</v>
      </c>
      <c r="O4555" t="s">
        <v>56</v>
      </c>
      <c r="P4555" t="s">
        <v>164</v>
      </c>
      <c r="Q4555" t="s">
        <v>50</v>
      </c>
      <c r="R4555" t="s">
        <v>1968</v>
      </c>
      <c r="S4555" t="s">
        <v>10435</v>
      </c>
    </row>
    <row r="4556" spans="1:19">
      <c r="A4556" t="s">
        <v>10436</v>
      </c>
      <c r="B4556" s="1">
        <v>45728</v>
      </c>
      <c r="C4556" t="s">
        <v>22</v>
      </c>
      <c r="D4556">
        <v>78</v>
      </c>
      <c r="E4556" t="s">
        <v>39</v>
      </c>
      <c r="F4556">
        <v>0</v>
      </c>
      <c r="G4556">
        <v>4</v>
      </c>
      <c r="H4556" t="s">
        <v>3686</v>
      </c>
      <c r="I4556">
        <v>5171</v>
      </c>
      <c r="J4556">
        <v>0</v>
      </c>
      <c r="K4556">
        <v>5</v>
      </c>
      <c r="L4556" t="s">
        <v>48</v>
      </c>
      <c r="M4556" t="s">
        <v>23</v>
      </c>
      <c r="N4556" t="s">
        <v>23</v>
      </c>
      <c r="O4556" t="s">
        <v>25</v>
      </c>
      <c r="P4556" t="s">
        <v>164</v>
      </c>
      <c r="Q4556" t="s">
        <v>50</v>
      </c>
      <c r="R4556" t="s">
        <v>4659</v>
      </c>
      <c r="S4556" t="s">
        <v>10437</v>
      </c>
    </row>
    <row r="4557" spans="1:19">
      <c r="A4557" t="s">
        <v>10438</v>
      </c>
      <c r="B4557" s="1">
        <v>44555</v>
      </c>
      <c r="C4557" t="s">
        <v>22</v>
      </c>
      <c r="D4557">
        <v>72</v>
      </c>
      <c r="E4557" t="s">
        <v>23</v>
      </c>
      <c r="F4557">
        <v>0</v>
      </c>
      <c r="G4557">
        <v>4</v>
      </c>
      <c r="H4557" t="s">
        <v>3686</v>
      </c>
      <c r="I4557">
        <v>2925</v>
      </c>
      <c r="J4557">
        <v>6</v>
      </c>
      <c r="K4557">
        <v>44</v>
      </c>
      <c r="L4557" t="s">
        <v>142</v>
      </c>
      <c r="M4557" t="s">
        <v>23</v>
      </c>
      <c r="N4557" t="s">
        <v>23</v>
      </c>
      <c r="O4557" t="s">
        <v>25</v>
      </c>
      <c r="P4557" t="s">
        <v>164</v>
      </c>
      <c r="Q4557" t="s">
        <v>27</v>
      </c>
      <c r="R4557" t="s">
        <v>677</v>
      </c>
      <c r="S4557" t="s">
        <v>10439</v>
      </c>
    </row>
    <row r="4558" spans="1:19">
      <c r="A4558" t="s">
        <v>10440</v>
      </c>
      <c r="B4558" s="1">
        <v>45666</v>
      </c>
      <c r="C4558" t="s">
        <v>22</v>
      </c>
      <c r="D4558">
        <v>71</v>
      </c>
      <c r="E4558" t="s">
        <v>23</v>
      </c>
      <c r="F4558">
        <v>0</v>
      </c>
      <c r="G4558">
        <v>4</v>
      </c>
      <c r="H4558" t="s">
        <v>3686</v>
      </c>
      <c r="I4558">
        <v>5711</v>
      </c>
      <c r="J4558">
        <v>8</v>
      </c>
      <c r="K4558">
        <v>7</v>
      </c>
      <c r="M4558" t="s">
        <v>23</v>
      </c>
      <c r="N4558" t="s">
        <v>23</v>
      </c>
      <c r="O4558" t="s">
        <v>25</v>
      </c>
      <c r="P4558" t="s">
        <v>164</v>
      </c>
      <c r="Q4558" t="s">
        <v>27</v>
      </c>
      <c r="R4558" t="s">
        <v>2908</v>
      </c>
      <c r="S4558" t="s">
        <v>10441</v>
      </c>
    </row>
    <row r="4559" spans="1:19">
      <c r="A4559" t="s">
        <v>10442</v>
      </c>
      <c r="B4559" s="1">
        <v>43684</v>
      </c>
      <c r="C4559" t="s">
        <v>22</v>
      </c>
      <c r="D4559">
        <v>72</v>
      </c>
      <c r="E4559" t="s">
        <v>23</v>
      </c>
      <c r="F4559">
        <v>0</v>
      </c>
      <c r="G4559">
        <v>4</v>
      </c>
      <c r="H4559" t="s">
        <v>3686</v>
      </c>
      <c r="I4559">
        <v>4406</v>
      </c>
      <c r="J4559">
        <v>4</v>
      </c>
      <c r="K4559">
        <v>72</v>
      </c>
      <c r="M4559" t="s">
        <v>23</v>
      </c>
      <c r="N4559" t="s">
        <v>23</v>
      </c>
      <c r="O4559" t="s">
        <v>25</v>
      </c>
      <c r="P4559" t="s">
        <v>164</v>
      </c>
      <c r="Q4559" t="s">
        <v>27</v>
      </c>
      <c r="R4559" t="s">
        <v>10443</v>
      </c>
      <c r="S4559" t="s">
        <v>10444</v>
      </c>
    </row>
    <row r="4560" spans="1:19">
      <c r="A4560" t="s">
        <v>10445</v>
      </c>
      <c r="B4560" s="1">
        <v>44018</v>
      </c>
      <c r="C4560" t="s">
        <v>22</v>
      </c>
      <c r="D4560">
        <v>24</v>
      </c>
      <c r="E4560" t="s">
        <v>23</v>
      </c>
      <c r="F4560">
        <v>0</v>
      </c>
      <c r="G4560">
        <v>4</v>
      </c>
      <c r="H4560" t="s">
        <v>3686</v>
      </c>
      <c r="I4560">
        <v>4446</v>
      </c>
      <c r="J4560">
        <v>0</v>
      </c>
      <c r="K4560">
        <v>61</v>
      </c>
      <c r="L4560" t="s">
        <v>142</v>
      </c>
      <c r="M4560" t="s">
        <v>23</v>
      </c>
      <c r="N4560" t="s">
        <v>39</v>
      </c>
      <c r="P4560" t="s">
        <v>164</v>
      </c>
      <c r="Q4560" t="s">
        <v>50</v>
      </c>
      <c r="R4560" t="s">
        <v>1922</v>
      </c>
      <c r="S4560" t="s">
        <v>10446</v>
      </c>
    </row>
    <row r="4561" spans="1:19">
      <c r="A4561" t="s">
        <v>10447</v>
      </c>
      <c r="B4561" s="1">
        <v>44874</v>
      </c>
      <c r="C4561" t="s">
        <v>33</v>
      </c>
      <c r="D4561">
        <v>38</v>
      </c>
      <c r="E4561" t="s">
        <v>39</v>
      </c>
      <c r="F4561">
        <v>0</v>
      </c>
      <c r="G4561">
        <v>4</v>
      </c>
      <c r="H4561" t="s">
        <v>3686</v>
      </c>
      <c r="I4561">
        <v>3009</v>
      </c>
      <c r="J4561">
        <v>0</v>
      </c>
      <c r="K4561">
        <v>33</v>
      </c>
      <c r="M4561" t="s">
        <v>23</v>
      </c>
      <c r="N4561" t="s">
        <v>23</v>
      </c>
      <c r="O4561" t="s">
        <v>49</v>
      </c>
      <c r="P4561" t="s">
        <v>26</v>
      </c>
      <c r="Q4561" t="s">
        <v>50</v>
      </c>
      <c r="R4561" t="s">
        <v>4307</v>
      </c>
      <c r="S4561" t="s">
        <v>10448</v>
      </c>
    </row>
    <row r="4562" spans="1:19">
      <c r="A4562" t="s">
        <v>10449</v>
      </c>
      <c r="B4562" s="1">
        <v>43900</v>
      </c>
      <c r="C4562" t="s">
        <v>22</v>
      </c>
      <c r="D4562">
        <v>35</v>
      </c>
      <c r="E4562" t="s">
        <v>23</v>
      </c>
      <c r="F4562">
        <v>2</v>
      </c>
      <c r="G4562">
        <v>4</v>
      </c>
      <c r="H4562" t="s">
        <v>3686</v>
      </c>
      <c r="I4562">
        <v>4603</v>
      </c>
      <c r="J4562">
        <v>6</v>
      </c>
      <c r="K4562">
        <v>65</v>
      </c>
      <c r="L4562" t="s">
        <v>142</v>
      </c>
      <c r="M4562" t="s">
        <v>23</v>
      </c>
      <c r="N4562" t="s">
        <v>23</v>
      </c>
      <c r="O4562" t="s">
        <v>25</v>
      </c>
      <c r="P4562" t="s">
        <v>164</v>
      </c>
      <c r="Q4562" t="s">
        <v>50</v>
      </c>
      <c r="R4562" t="s">
        <v>1421</v>
      </c>
      <c r="S4562" t="s">
        <v>10450</v>
      </c>
    </row>
    <row r="4563" spans="1:19">
      <c r="A4563" t="s">
        <v>10451</v>
      </c>
      <c r="B4563" s="1">
        <v>45735</v>
      </c>
      <c r="C4563" t="s">
        <v>33</v>
      </c>
      <c r="D4563">
        <v>21</v>
      </c>
      <c r="E4563" t="s">
        <v>39</v>
      </c>
      <c r="F4563">
        <v>0</v>
      </c>
      <c r="G4563">
        <v>4</v>
      </c>
      <c r="H4563" t="s">
        <v>3686</v>
      </c>
      <c r="I4563">
        <v>5269</v>
      </c>
      <c r="J4563">
        <v>0</v>
      </c>
      <c r="K4563">
        <v>5</v>
      </c>
      <c r="L4563" t="s">
        <v>48</v>
      </c>
      <c r="M4563" t="s">
        <v>23</v>
      </c>
      <c r="N4563" t="s">
        <v>23</v>
      </c>
      <c r="O4563" t="s">
        <v>25</v>
      </c>
      <c r="P4563" t="s">
        <v>26</v>
      </c>
      <c r="Q4563" t="s">
        <v>27</v>
      </c>
      <c r="R4563" t="s">
        <v>10452</v>
      </c>
      <c r="S4563" t="s">
        <v>10453</v>
      </c>
    </row>
    <row r="4564" spans="1:19">
      <c r="A4564" t="s">
        <v>10454</v>
      </c>
      <c r="B4564" s="1">
        <v>44427</v>
      </c>
      <c r="C4564" t="s">
        <v>33</v>
      </c>
      <c r="D4564">
        <v>38</v>
      </c>
      <c r="E4564" t="s">
        <v>23</v>
      </c>
      <c r="F4564">
        <v>1</v>
      </c>
      <c r="G4564">
        <v>4</v>
      </c>
      <c r="H4564" t="s">
        <v>3686</v>
      </c>
      <c r="I4564">
        <v>3194</v>
      </c>
      <c r="J4564">
        <v>6</v>
      </c>
      <c r="K4564">
        <v>48</v>
      </c>
      <c r="M4564" t="s">
        <v>39</v>
      </c>
      <c r="N4564" t="s">
        <v>23</v>
      </c>
      <c r="O4564" t="s">
        <v>49</v>
      </c>
      <c r="P4564" t="s">
        <v>26</v>
      </c>
      <c r="Q4564" t="s">
        <v>50</v>
      </c>
      <c r="R4564" t="s">
        <v>7803</v>
      </c>
      <c r="S4564" t="s">
        <v>10455</v>
      </c>
    </row>
    <row r="4565" spans="1:19">
      <c r="A4565" t="s">
        <v>10456</v>
      </c>
      <c r="B4565" s="1">
        <v>45788</v>
      </c>
      <c r="C4565" t="s">
        <v>22</v>
      </c>
      <c r="D4565">
        <v>20</v>
      </c>
      <c r="E4565" t="s">
        <v>39</v>
      </c>
      <c r="F4565">
        <v>1</v>
      </c>
      <c r="G4565">
        <v>4</v>
      </c>
      <c r="H4565" t="s">
        <v>3751</v>
      </c>
      <c r="I4565">
        <v>4648</v>
      </c>
      <c r="J4565">
        <v>0</v>
      </c>
      <c r="K4565">
        <v>3</v>
      </c>
      <c r="L4565" t="s">
        <v>48</v>
      </c>
      <c r="M4565" t="s">
        <v>23</v>
      </c>
      <c r="N4565" t="s">
        <v>23</v>
      </c>
      <c r="O4565" t="s">
        <v>56</v>
      </c>
      <c r="P4565" t="s">
        <v>26</v>
      </c>
      <c r="Q4565" t="s">
        <v>50</v>
      </c>
      <c r="R4565" t="s">
        <v>221</v>
      </c>
      <c r="S4565" t="s">
        <v>10457</v>
      </c>
    </row>
    <row r="4566" spans="1:19">
      <c r="A4566" t="s">
        <v>10458</v>
      </c>
      <c r="B4566" s="1">
        <v>44290</v>
      </c>
      <c r="C4566" t="s">
        <v>22</v>
      </c>
      <c r="D4566">
        <v>57</v>
      </c>
      <c r="E4566" t="s">
        <v>39</v>
      </c>
      <c r="F4566">
        <v>0</v>
      </c>
      <c r="G4566">
        <v>4</v>
      </c>
      <c r="H4566" t="s">
        <v>3686</v>
      </c>
      <c r="I4566">
        <v>5380</v>
      </c>
      <c r="J4566">
        <v>0</v>
      </c>
      <c r="K4566">
        <v>52</v>
      </c>
      <c r="M4566" t="s">
        <v>39</v>
      </c>
      <c r="N4566" t="s">
        <v>23</v>
      </c>
      <c r="O4566" t="s">
        <v>49</v>
      </c>
      <c r="P4566" t="s">
        <v>164</v>
      </c>
      <c r="Q4566" t="s">
        <v>50</v>
      </c>
      <c r="R4566" t="s">
        <v>5509</v>
      </c>
      <c r="S4566" t="s">
        <v>10459</v>
      </c>
    </row>
    <row r="4567" spans="1:19">
      <c r="A4567" t="s">
        <v>10460</v>
      </c>
      <c r="B4567" s="1">
        <v>44340</v>
      </c>
      <c r="C4567" t="s">
        <v>33</v>
      </c>
      <c r="D4567">
        <v>40</v>
      </c>
      <c r="E4567" t="s">
        <v>23</v>
      </c>
      <c r="F4567">
        <v>2</v>
      </c>
      <c r="G4567">
        <v>4</v>
      </c>
      <c r="H4567" t="s">
        <v>3686</v>
      </c>
      <c r="I4567">
        <v>6032</v>
      </c>
      <c r="J4567">
        <v>9</v>
      </c>
      <c r="K4567">
        <v>51</v>
      </c>
      <c r="L4567" t="s">
        <v>142</v>
      </c>
      <c r="M4567" t="s">
        <v>23</v>
      </c>
      <c r="N4567" t="s">
        <v>23</v>
      </c>
      <c r="O4567" t="s">
        <v>25</v>
      </c>
      <c r="P4567" t="s">
        <v>26</v>
      </c>
      <c r="Q4567" t="s">
        <v>27</v>
      </c>
      <c r="R4567" t="s">
        <v>6692</v>
      </c>
      <c r="S4567" t="s">
        <v>10461</v>
      </c>
    </row>
    <row r="4568" spans="1:19">
      <c r="A4568" t="s">
        <v>10462</v>
      </c>
      <c r="B4568" s="1">
        <v>45119</v>
      </c>
      <c r="C4568" t="s">
        <v>22</v>
      </c>
      <c r="D4568">
        <v>29</v>
      </c>
      <c r="E4568" t="s">
        <v>39</v>
      </c>
      <c r="F4568">
        <v>0</v>
      </c>
      <c r="G4568">
        <v>4</v>
      </c>
      <c r="H4568" t="s">
        <v>3686</v>
      </c>
      <c r="I4568">
        <v>4761</v>
      </c>
      <c r="J4568">
        <v>0</v>
      </c>
      <c r="K4568">
        <v>25</v>
      </c>
      <c r="L4568" t="s">
        <v>40</v>
      </c>
      <c r="M4568" t="s">
        <v>23</v>
      </c>
      <c r="N4568" t="s">
        <v>39</v>
      </c>
      <c r="P4568" t="s">
        <v>202</v>
      </c>
      <c r="Q4568" t="s">
        <v>27</v>
      </c>
      <c r="R4568" t="s">
        <v>2874</v>
      </c>
      <c r="S4568" t="s">
        <v>10463</v>
      </c>
    </row>
    <row r="4569" spans="1:19">
      <c r="A4569" t="s">
        <v>10464</v>
      </c>
      <c r="B4569" s="1">
        <v>44765</v>
      </c>
      <c r="C4569" t="s">
        <v>33</v>
      </c>
      <c r="D4569">
        <v>40</v>
      </c>
      <c r="E4569" t="s">
        <v>23</v>
      </c>
      <c r="F4569">
        <v>1</v>
      </c>
      <c r="G4569">
        <v>4</v>
      </c>
      <c r="H4569" t="s">
        <v>3686</v>
      </c>
      <c r="I4569">
        <v>3753</v>
      </c>
      <c r="J4569">
        <v>5</v>
      </c>
      <c r="K4569">
        <v>37</v>
      </c>
      <c r="M4569" t="s">
        <v>23</v>
      </c>
      <c r="N4569" t="s">
        <v>39</v>
      </c>
      <c r="P4569" t="s">
        <v>164</v>
      </c>
      <c r="Q4569" t="s">
        <v>27</v>
      </c>
      <c r="R4569" t="s">
        <v>1606</v>
      </c>
      <c r="S4569" t="s">
        <v>10465</v>
      </c>
    </row>
    <row r="4570" spans="1:19">
      <c r="A4570" t="s">
        <v>10466</v>
      </c>
      <c r="B4570" s="1">
        <v>45859</v>
      </c>
      <c r="C4570" t="s">
        <v>33</v>
      </c>
      <c r="D4570">
        <v>45</v>
      </c>
      <c r="E4570" t="s">
        <v>39</v>
      </c>
      <c r="F4570">
        <v>0</v>
      </c>
      <c r="G4570">
        <v>4</v>
      </c>
      <c r="H4570" t="s">
        <v>3751</v>
      </c>
      <c r="I4570">
        <v>5277</v>
      </c>
      <c r="J4570">
        <v>0</v>
      </c>
      <c r="K4570">
        <v>1</v>
      </c>
      <c r="M4570" t="s">
        <v>23</v>
      </c>
      <c r="N4570" t="s">
        <v>23</v>
      </c>
      <c r="O4570" t="s">
        <v>49</v>
      </c>
      <c r="P4570" t="s">
        <v>26</v>
      </c>
      <c r="Q4570" t="s">
        <v>27</v>
      </c>
      <c r="R4570" t="s">
        <v>829</v>
      </c>
      <c r="S4570" t="s">
        <v>2926</v>
      </c>
    </row>
    <row r="4571" spans="1:19">
      <c r="A4571" t="s">
        <v>10467</v>
      </c>
      <c r="B4571" s="1">
        <v>44484</v>
      </c>
      <c r="C4571" t="s">
        <v>7151</v>
      </c>
      <c r="D4571">
        <v>33</v>
      </c>
      <c r="E4571" t="s">
        <v>39</v>
      </c>
      <c r="F4571">
        <v>0</v>
      </c>
      <c r="G4571">
        <v>4</v>
      </c>
      <c r="H4571" t="s">
        <v>3686</v>
      </c>
      <c r="I4571">
        <v>2694</v>
      </c>
      <c r="J4571">
        <v>0</v>
      </c>
      <c r="K4571">
        <v>46</v>
      </c>
      <c r="L4571" t="s">
        <v>142</v>
      </c>
      <c r="M4571" t="s">
        <v>39</v>
      </c>
      <c r="N4571" t="s">
        <v>23</v>
      </c>
      <c r="O4571" t="s">
        <v>49</v>
      </c>
      <c r="P4571" t="s">
        <v>164</v>
      </c>
      <c r="Q4571" t="s">
        <v>27</v>
      </c>
      <c r="R4571" t="s">
        <v>2768</v>
      </c>
      <c r="S4571" t="s">
        <v>10468</v>
      </c>
    </row>
    <row r="4572" spans="1:19">
      <c r="A4572" t="s">
        <v>10469</v>
      </c>
      <c r="B4572" s="1">
        <v>45251</v>
      </c>
      <c r="C4572" t="s">
        <v>33</v>
      </c>
      <c r="D4572">
        <v>55</v>
      </c>
      <c r="E4572" t="s">
        <v>23</v>
      </c>
      <c r="F4572">
        <v>0</v>
      </c>
      <c r="G4572">
        <v>4</v>
      </c>
      <c r="H4572" t="s">
        <v>3686</v>
      </c>
      <c r="I4572">
        <v>5733</v>
      </c>
      <c r="J4572">
        <v>7</v>
      </c>
      <c r="K4572">
        <v>21</v>
      </c>
      <c r="M4572" t="s">
        <v>23</v>
      </c>
      <c r="N4572" t="s">
        <v>23</v>
      </c>
      <c r="O4572" t="s">
        <v>49</v>
      </c>
      <c r="P4572" t="s">
        <v>202</v>
      </c>
      <c r="Q4572" t="s">
        <v>50</v>
      </c>
      <c r="R4572" t="s">
        <v>7328</v>
      </c>
      <c r="S4572" t="s">
        <v>10470</v>
      </c>
    </row>
    <row r="4573" spans="1:19">
      <c r="A4573" t="s">
        <v>10471</v>
      </c>
      <c r="B4573" s="1">
        <v>43931</v>
      </c>
      <c r="C4573" t="s">
        <v>33</v>
      </c>
      <c r="D4573">
        <v>53</v>
      </c>
      <c r="E4573" t="s">
        <v>23</v>
      </c>
      <c r="F4573">
        <v>2</v>
      </c>
      <c r="G4573">
        <v>4</v>
      </c>
      <c r="H4573" t="s">
        <v>3686</v>
      </c>
      <c r="I4573">
        <v>4954</v>
      </c>
      <c r="J4573">
        <v>10</v>
      </c>
      <c r="K4573">
        <v>64</v>
      </c>
      <c r="L4573" t="s">
        <v>142</v>
      </c>
      <c r="M4573" t="s">
        <v>23</v>
      </c>
      <c r="N4573" t="s">
        <v>23</v>
      </c>
      <c r="O4573" t="s">
        <v>49</v>
      </c>
      <c r="P4573" t="s">
        <v>202</v>
      </c>
      <c r="Q4573" t="s">
        <v>27</v>
      </c>
      <c r="R4573" t="s">
        <v>724</v>
      </c>
      <c r="S4573" t="s">
        <v>10472</v>
      </c>
    </row>
    <row r="4574" spans="1:19">
      <c r="A4574" t="s">
        <v>10473</v>
      </c>
      <c r="B4574" s="1">
        <v>43679</v>
      </c>
      <c r="C4574" t="s">
        <v>33</v>
      </c>
      <c r="D4574">
        <v>37</v>
      </c>
      <c r="E4574" t="s">
        <v>23</v>
      </c>
      <c r="F4574">
        <v>1</v>
      </c>
      <c r="G4574">
        <v>4</v>
      </c>
      <c r="H4574" t="s">
        <v>3686</v>
      </c>
      <c r="I4574">
        <v>5098</v>
      </c>
      <c r="J4574">
        <v>8</v>
      </c>
      <c r="K4574">
        <v>72</v>
      </c>
      <c r="M4574" t="s">
        <v>23</v>
      </c>
      <c r="N4574" t="s">
        <v>39</v>
      </c>
      <c r="P4574" t="s">
        <v>164</v>
      </c>
      <c r="Q4574" t="s">
        <v>27</v>
      </c>
      <c r="R4574" t="s">
        <v>10474</v>
      </c>
      <c r="S4574" t="s">
        <v>10475</v>
      </c>
    </row>
    <row r="4575" spans="1:19">
      <c r="A4575" t="s">
        <v>10476</v>
      </c>
      <c r="B4575" s="1">
        <v>43971</v>
      </c>
      <c r="C4575" t="s">
        <v>22</v>
      </c>
      <c r="D4575">
        <v>52</v>
      </c>
      <c r="E4575" t="s">
        <v>23</v>
      </c>
      <c r="F4575">
        <v>0</v>
      </c>
      <c r="G4575">
        <v>4</v>
      </c>
      <c r="H4575" t="s">
        <v>3686</v>
      </c>
      <c r="I4575">
        <v>6438</v>
      </c>
      <c r="J4575">
        <v>2</v>
      </c>
      <c r="K4575">
        <v>63</v>
      </c>
      <c r="M4575" t="s">
        <v>23</v>
      </c>
      <c r="N4575" t="s">
        <v>23</v>
      </c>
      <c r="O4575" t="s">
        <v>56</v>
      </c>
      <c r="P4575" t="s">
        <v>164</v>
      </c>
      <c r="Q4575" t="s">
        <v>50</v>
      </c>
      <c r="R4575" t="s">
        <v>6732</v>
      </c>
      <c r="S4575" t="s">
        <v>10477</v>
      </c>
    </row>
    <row r="4576" spans="1:19">
      <c r="A4576" t="s">
        <v>10478</v>
      </c>
      <c r="B4576" s="1">
        <v>43697</v>
      </c>
      <c r="C4576" t="s">
        <v>33</v>
      </c>
      <c r="D4576">
        <v>59</v>
      </c>
      <c r="E4576" t="s">
        <v>23</v>
      </c>
      <c r="F4576">
        <v>3</v>
      </c>
      <c r="G4576">
        <v>4</v>
      </c>
      <c r="H4576" t="s">
        <v>3686</v>
      </c>
      <c r="I4576">
        <v>4755</v>
      </c>
      <c r="J4576">
        <v>4</v>
      </c>
      <c r="K4576">
        <v>72</v>
      </c>
      <c r="M4576" t="s">
        <v>23</v>
      </c>
      <c r="N4576" t="s">
        <v>39</v>
      </c>
      <c r="P4576" t="s">
        <v>164</v>
      </c>
      <c r="Q4576" t="s">
        <v>27</v>
      </c>
      <c r="R4576" t="s">
        <v>2610</v>
      </c>
      <c r="S4576" t="s">
        <v>10479</v>
      </c>
    </row>
    <row r="4577" spans="1:19">
      <c r="A4577" t="s">
        <v>10480</v>
      </c>
      <c r="B4577" s="1">
        <v>43945</v>
      </c>
      <c r="C4577" t="s">
        <v>22</v>
      </c>
      <c r="D4577">
        <v>61</v>
      </c>
      <c r="E4577" t="s">
        <v>23</v>
      </c>
      <c r="F4577">
        <v>0</v>
      </c>
      <c r="G4577">
        <v>4</v>
      </c>
      <c r="H4577" t="s">
        <v>3686</v>
      </c>
      <c r="I4577">
        <v>4337</v>
      </c>
      <c r="J4577">
        <v>1</v>
      </c>
      <c r="K4577">
        <v>64</v>
      </c>
      <c r="M4577" t="s">
        <v>23</v>
      </c>
      <c r="N4577" t="s">
        <v>23</v>
      </c>
      <c r="O4577" t="s">
        <v>25</v>
      </c>
      <c r="P4577" t="s">
        <v>164</v>
      </c>
      <c r="Q4577" t="s">
        <v>50</v>
      </c>
      <c r="R4577" t="s">
        <v>2353</v>
      </c>
      <c r="S4577" t="s">
        <v>10481</v>
      </c>
    </row>
    <row r="4578" spans="1:19">
      <c r="A4578" t="s">
        <v>10482</v>
      </c>
      <c r="B4578" s="1">
        <v>44281</v>
      </c>
      <c r="C4578" t="s">
        <v>33</v>
      </c>
      <c r="D4578">
        <v>36</v>
      </c>
      <c r="E4578" t="s">
        <v>23</v>
      </c>
      <c r="F4578">
        <v>0</v>
      </c>
      <c r="G4578">
        <v>4</v>
      </c>
      <c r="H4578" t="s">
        <v>3686</v>
      </c>
      <c r="I4578">
        <v>4163</v>
      </c>
      <c r="J4578">
        <v>1</v>
      </c>
      <c r="K4578">
        <v>53</v>
      </c>
      <c r="L4578" t="s">
        <v>142</v>
      </c>
      <c r="M4578" t="s">
        <v>23</v>
      </c>
      <c r="N4578" t="s">
        <v>23</v>
      </c>
      <c r="O4578" t="s">
        <v>25</v>
      </c>
      <c r="P4578" t="s">
        <v>202</v>
      </c>
      <c r="Q4578" t="s">
        <v>27</v>
      </c>
      <c r="R4578" t="s">
        <v>2152</v>
      </c>
      <c r="S4578" t="s">
        <v>10483</v>
      </c>
    </row>
    <row r="4579" spans="1:19">
      <c r="A4579" t="s">
        <v>10484</v>
      </c>
      <c r="B4579" s="1">
        <v>45854</v>
      </c>
      <c r="C4579" t="s">
        <v>22</v>
      </c>
      <c r="D4579">
        <v>61</v>
      </c>
      <c r="E4579" t="s">
        <v>23</v>
      </c>
      <c r="F4579">
        <v>0</v>
      </c>
      <c r="G4579">
        <v>4</v>
      </c>
      <c r="H4579" t="s">
        <v>3751</v>
      </c>
      <c r="I4579">
        <v>5664</v>
      </c>
      <c r="J4579">
        <v>10</v>
      </c>
      <c r="K4579">
        <v>1</v>
      </c>
      <c r="M4579" t="s">
        <v>23</v>
      </c>
      <c r="N4579" t="s">
        <v>23</v>
      </c>
      <c r="O4579" t="s">
        <v>56</v>
      </c>
      <c r="P4579" t="s">
        <v>26</v>
      </c>
      <c r="Q4579" t="s">
        <v>50</v>
      </c>
      <c r="R4579" t="s">
        <v>1088</v>
      </c>
      <c r="S4579" t="s">
        <v>10485</v>
      </c>
    </row>
    <row r="4580" spans="1:19">
      <c r="A4580" t="s">
        <v>10486</v>
      </c>
      <c r="B4580" s="1">
        <v>44824</v>
      </c>
      <c r="C4580" t="s">
        <v>22</v>
      </c>
      <c r="D4580">
        <v>38</v>
      </c>
      <c r="E4580" t="s">
        <v>23</v>
      </c>
      <c r="F4580">
        <v>3</v>
      </c>
      <c r="G4580">
        <v>4</v>
      </c>
      <c r="H4580" t="s">
        <v>3686</v>
      </c>
      <c r="I4580">
        <v>4873</v>
      </c>
      <c r="J4580">
        <v>1</v>
      </c>
      <c r="K4580">
        <v>35</v>
      </c>
      <c r="M4580" t="s">
        <v>23</v>
      </c>
      <c r="N4580" t="s">
        <v>39</v>
      </c>
      <c r="P4580" t="s">
        <v>164</v>
      </c>
      <c r="Q4580" t="s">
        <v>27</v>
      </c>
      <c r="R4580" t="s">
        <v>4069</v>
      </c>
      <c r="S4580" t="s">
        <v>10487</v>
      </c>
    </row>
    <row r="4581" spans="1:19">
      <c r="A4581" t="s">
        <v>10488</v>
      </c>
      <c r="B4581" s="1">
        <v>43803</v>
      </c>
      <c r="C4581" t="s">
        <v>33</v>
      </c>
      <c r="D4581">
        <v>43</v>
      </c>
      <c r="E4581" t="s">
        <v>39</v>
      </c>
      <c r="F4581">
        <v>0</v>
      </c>
      <c r="G4581">
        <v>4</v>
      </c>
      <c r="H4581" t="s">
        <v>3686</v>
      </c>
      <c r="I4581">
        <v>5502</v>
      </c>
      <c r="J4581">
        <v>0</v>
      </c>
      <c r="K4581">
        <v>68</v>
      </c>
      <c r="M4581" t="s">
        <v>23</v>
      </c>
      <c r="N4581" t="s">
        <v>23</v>
      </c>
      <c r="O4581" t="s">
        <v>25</v>
      </c>
      <c r="P4581" t="s">
        <v>164</v>
      </c>
      <c r="Q4581" t="s">
        <v>50</v>
      </c>
      <c r="R4581" t="s">
        <v>7793</v>
      </c>
      <c r="S4581" t="s">
        <v>10489</v>
      </c>
    </row>
    <row r="4582" spans="1:19">
      <c r="A4582" t="s">
        <v>10490</v>
      </c>
      <c r="B4582" s="1">
        <v>45567</v>
      </c>
      <c r="C4582" t="s">
        <v>33</v>
      </c>
      <c r="D4582">
        <v>42</v>
      </c>
      <c r="E4582" t="s">
        <v>23</v>
      </c>
      <c r="F4582">
        <v>1</v>
      </c>
      <c r="G4582">
        <v>4</v>
      </c>
      <c r="H4582" t="s">
        <v>3686</v>
      </c>
      <c r="I4582">
        <v>5496</v>
      </c>
      <c r="J4582">
        <v>5</v>
      </c>
      <c r="K4582">
        <v>10</v>
      </c>
      <c r="M4582" t="s">
        <v>23</v>
      </c>
      <c r="N4582" t="s">
        <v>23</v>
      </c>
      <c r="O4582" t="s">
        <v>56</v>
      </c>
      <c r="P4582" t="s">
        <v>202</v>
      </c>
      <c r="Q4582" t="s">
        <v>27</v>
      </c>
      <c r="R4582" t="s">
        <v>126</v>
      </c>
      <c r="S4582" t="s">
        <v>10491</v>
      </c>
    </row>
    <row r="4583" spans="1:19">
      <c r="A4583" t="s">
        <v>10492</v>
      </c>
      <c r="B4583" s="1">
        <v>44610</v>
      </c>
      <c r="C4583" t="s">
        <v>33</v>
      </c>
      <c r="D4583">
        <v>55</v>
      </c>
      <c r="E4583" t="s">
        <v>39</v>
      </c>
      <c r="F4583">
        <v>0</v>
      </c>
      <c r="G4583">
        <v>4</v>
      </c>
      <c r="H4583" t="s">
        <v>3686</v>
      </c>
      <c r="I4583">
        <v>5034</v>
      </c>
      <c r="J4583">
        <v>0</v>
      </c>
      <c r="K4583">
        <v>42</v>
      </c>
      <c r="M4583" t="s">
        <v>23</v>
      </c>
      <c r="N4583" t="s">
        <v>23</v>
      </c>
      <c r="O4583" t="s">
        <v>56</v>
      </c>
      <c r="P4583" t="s">
        <v>202</v>
      </c>
      <c r="Q4583" t="s">
        <v>50</v>
      </c>
      <c r="R4583" t="s">
        <v>10493</v>
      </c>
      <c r="S4583" t="s">
        <v>10494</v>
      </c>
    </row>
    <row r="4584" spans="1:19">
      <c r="A4584" t="s">
        <v>10495</v>
      </c>
      <c r="B4584" s="1">
        <v>45659</v>
      </c>
      <c r="C4584" t="s">
        <v>33</v>
      </c>
      <c r="D4584">
        <v>67</v>
      </c>
      <c r="E4584" t="s">
        <v>39</v>
      </c>
      <c r="F4584">
        <v>0</v>
      </c>
      <c r="G4584">
        <v>4</v>
      </c>
      <c r="H4584" t="s">
        <v>3686</v>
      </c>
      <c r="I4584">
        <v>4615</v>
      </c>
      <c r="J4584">
        <v>0</v>
      </c>
      <c r="K4584">
        <v>7</v>
      </c>
      <c r="M4584" t="s">
        <v>23</v>
      </c>
      <c r="N4584" t="s">
        <v>23</v>
      </c>
      <c r="O4584" t="s">
        <v>56</v>
      </c>
      <c r="P4584" t="s">
        <v>164</v>
      </c>
      <c r="Q4584" t="s">
        <v>27</v>
      </c>
      <c r="R4584" t="s">
        <v>7506</v>
      </c>
      <c r="S4584" t="s">
        <v>10496</v>
      </c>
    </row>
    <row r="4585" spans="1:19">
      <c r="A4585" t="s">
        <v>10497</v>
      </c>
      <c r="B4585" s="1">
        <v>45017</v>
      </c>
      <c r="C4585" t="s">
        <v>33</v>
      </c>
      <c r="D4585">
        <v>67</v>
      </c>
      <c r="E4585" t="s">
        <v>39</v>
      </c>
      <c r="F4585">
        <v>0</v>
      </c>
      <c r="G4585">
        <v>4</v>
      </c>
      <c r="H4585" t="s">
        <v>3686</v>
      </c>
      <c r="I4585">
        <v>3820</v>
      </c>
      <c r="J4585">
        <v>0</v>
      </c>
      <c r="K4585">
        <v>28</v>
      </c>
      <c r="M4585" t="s">
        <v>23</v>
      </c>
      <c r="N4585" t="s">
        <v>23</v>
      </c>
      <c r="O4585" t="s">
        <v>56</v>
      </c>
      <c r="P4585" t="s">
        <v>164</v>
      </c>
      <c r="Q4585" t="s">
        <v>27</v>
      </c>
      <c r="R4585" t="s">
        <v>8395</v>
      </c>
      <c r="S4585" t="s">
        <v>10498</v>
      </c>
    </row>
    <row r="4586" spans="1:19">
      <c r="A4586" t="s">
        <v>10499</v>
      </c>
      <c r="B4586" s="1">
        <v>43991</v>
      </c>
      <c r="C4586" t="s">
        <v>33</v>
      </c>
      <c r="D4586">
        <v>67</v>
      </c>
      <c r="E4586" t="s">
        <v>23</v>
      </c>
      <c r="F4586">
        <v>2</v>
      </c>
      <c r="G4586">
        <v>4</v>
      </c>
      <c r="H4586" t="s">
        <v>3686</v>
      </c>
      <c r="I4586">
        <v>5868</v>
      </c>
      <c r="J4586">
        <v>1</v>
      </c>
      <c r="K4586">
        <v>62</v>
      </c>
      <c r="M4586" t="s">
        <v>23</v>
      </c>
      <c r="N4586" t="s">
        <v>23</v>
      </c>
      <c r="O4586" t="s">
        <v>25</v>
      </c>
      <c r="P4586" t="s">
        <v>164</v>
      </c>
      <c r="Q4586" t="s">
        <v>50</v>
      </c>
      <c r="R4586" t="s">
        <v>123</v>
      </c>
      <c r="S4586" t="s">
        <v>10500</v>
      </c>
    </row>
    <row r="4587" spans="1:19">
      <c r="A4587" t="s">
        <v>10501</v>
      </c>
      <c r="B4587" s="1">
        <v>44598</v>
      </c>
      <c r="C4587" t="s">
        <v>33</v>
      </c>
      <c r="D4587">
        <v>38</v>
      </c>
      <c r="E4587" t="s">
        <v>39</v>
      </c>
      <c r="F4587">
        <v>0</v>
      </c>
      <c r="G4587">
        <v>4</v>
      </c>
      <c r="H4587" t="s">
        <v>3686</v>
      </c>
      <c r="I4587">
        <v>4005</v>
      </c>
      <c r="J4587">
        <v>0</v>
      </c>
      <c r="K4587">
        <v>42</v>
      </c>
      <c r="L4587" t="s">
        <v>142</v>
      </c>
      <c r="M4587" t="s">
        <v>23</v>
      </c>
      <c r="N4587" t="s">
        <v>23</v>
      </c>
      <c r="O4587" t="s">
        <v>25</v>
      </c>
      <c r="P4587" t="s">
        <v>26</v>
      </c>
      <c r="Q4587" t="s">
        <v>27</v>
      </c>
      <c r="R4587" t="s">
        <v>10502</v>
      </c>
      <c r="S4587" t="s">
        <v>10503</v>
      </c>
    </row>
    <row r="4588" spans="1:19">
      <c r="A4588" t="s">
        <v>10504</v>
      </c>
      <c r="B4588" s="1">
        <v>45335</v>
      </c>
      <c r="C4588" t="s">
        <v>33</v>
      </c>
      <c r="D4588">
        <v>45</v>
      </c>
      <c r="E4588" t="s">
        <v>39</v>
      </c>
      <c r="F4588">
        <v>3</v>
      </c>
      <c r="G4588">
        <v>4</v>
      </c>
      <c r="H4588" t="s">
        <v>3686</v>
      </c>
      <c r="I4588">
        <v>2466</v>
      </c>
      <c r="J4588">
        <v>0</v>
      </c>
      <c r="K4588">
        <v>18</v>
      </c>
      <c r="L4588" t="s">
        <v>97</v>
      </c>
      <c r="M4588" t="s">
        <v>23</v>
      </c>
      <c r="N4588" t="s">
        <v>23</v>
      </c>
      <c r="O4588" t="s">
        <v>49</v>
      </c>
      <c r="P4588" t="s">
        <v>26</v>
      </c>
      <c r="Q4588" t="s">
        <v>27</v>
      </c>
      <c r="R4588" t="s">
        <v>7675</v>
      </c>
      <c r="S4588" t="s">
        <v>10505</v>
      </c>
    </row>
    <row r="4589" spans="1:19">
      <c r="A4589" t="s">
        <v>10506</v>
      </c>
      <c r="B4589" s="1">
        <v>44506</v>
      </c>
      <c r="C4589" t="s">
        <v>22</v>
      </c>
      <c r="D4589">
        <v>38</v>
      </c>
      <c r="E4589" t="s">
        <v>23</v>
      </c>
      <c r="F4589">
        <v>0</v>
      </c>
      <c r="G4589">
        <v>4</v>
      </c>
      <c r="H4589" t="s">
        <v>3686</v>
      </c>
      <c r="I4589">
        <v>4192</v>
      </c>
      <c r="J4589">
        <v>6</v>
      </c>
      <c r="K4589">
        <v>45</v>
      </c>
      <c r="L4589" t="s">
        <v>142</v>
      </c>
      <c r="M4589" t="s">
        <v>23</v>
      </c>
      <c r="N4589" t="s">
        <v>23</v>
      </c>
      <c r="O4589" t="s">
        <v>56</v>
      </c>
      <c r="P4589" t="s">
        <v>202</v>
      </c>
      <c r="Q4589" t="s">
        <v>27</v>
      </c>
      <c r="R4589" t="s">
        <v>5150</v>
      </c>
      <c r="S4589" t="s">
        <v>10507</v>
      </c>
    </row>
    <row r="4590" spans="1:19">
      <c r="A4590" t="s">
        <v>10508</v>
      </c>
      <c r="B4590" s="1">
        <v>45847</v>
      </c>
      <c r="C4590" t="s">
        <v>33</v>
      </c>
      <c r="D4590">
        <v>59</v>
      </c>
      <c r="E4590" t="s">
        <v>39</v>
      </c>
      <c r="F4590">
        <v>0</v>
      </c>
      <c r="G4590">
        <v>4</v>
      </c>
      <c r="H4590" t="s">
        <v>3751</v>
      </c>
      <c r="I4590">
        <v>5084</v>
      </c>
      <c r="J4590">
        <v>0</v>
      </c>
      <c r="K4590">
        <v>1</v>
      </c>
      <c r="M4590" t="s">
        <v>23</v>
      </c>
      <c r="N4590" t="s">
        <v>39</v>
      </c>
      <c r="P4590" t="s">
        <v>26</v>
      </c>
      <c r="Q4590" t="s">
        <v>27</v>
      </c>
      <c r="R4590" t="s">
        <v>1987</v>
      </c>
      <c r="S4590" t="s">
        <v>10509</v>
      </c>
    </row>
    <row r="4591" spans="1:19">
      <c r="A4591" t="s">
        <v>10510</v>
      </c>
      <c r="B4591" s="1">
        <v>44950</v>
      </c>
      <c r="C4591" t="s">
        <v>22</v>
      </c>
      <c r="D4591">
        <v>39</v>
      </c>
      <c r="E4591" t="s">
        <v>39</v>
      </c>
      <c r="F4591">
        <v>0</v>
      </c>
      <c r="G4591">
        <v>4</v>
      </c>
      <c r="H4591" t="s">
        <v>3686</v>
      </c>
      <c r="I4591">
        <v>4443</v>
      </c>
      <c r="J4591">
        <v>0</v>
      </c>
      <c r="K4591">
        <v>31</v>
      </c>
      <c r="M4591" t="s">
        <v>23</v>
      </c>
      <c r="N4591" t="s">
        <v>23</v>
      </c>
      <c r="O4591" t="s">
        <v>56</v>
      </c>
      <c r="P4591" t="s">
        <v>26</v>
      </c>
      <c r="Q4591" t="s">
        <v>27</v>
      </c>
      <c r="R4591" t="s">
        <v>9417</v>
      </c>
      <c r="S4591" t="s">
        <v>10511</v>
      </c>
    </row>
    <row r="4592" spans="1:19">
      <c r="A4592" t="s">
        <v>10512</v>
      </c>
      <c r="B4592" s="1">
        <v>45782</v>
      </c>
      <c r="C4592" t="s">
        <v>22</v>
      </c>
      <c r="D4592">
        <v>54</v>
      </c>
      <c r="E4592" t="s">
        <v>39</v>
      </c>
      <c r="F4592">
        <v>0</v>
      </c>
      <c r="G4592">
        <v>4</v>
      </c>
      <c r="H4592" t="s">
        <v>3751</v>
      </c>
      <c r="I4592">
        <v>2500</v>
      </c>
      <c r="J4592">
        <v>0</v>
      </c>
      <c r="K4592">
        <v>3</v>
      </c>
      <c r="L4592" t="s">
        <v>48</v>
      </c>
      <c r="M4592" t="s">
        <v>23</v>
      </c>
      <c r="N4592" t="s">
        <v>23</v>
      </c>
      <c r="O4592" t="s">
        <v>25</v>
      </c>
      <c r="P4592" t="s">
        <v>26</v>
      </c>
      <c r="Q4592" t="s">
        <v>50</v>
      </c>
      <c r="R4592" t="s">
        <v>2457</v>
      </c>
      <c r="S4592" t="s">
        <v>10513</v>
      </c>
    </row>
    <row r="4593" spans="1:19">
      <c r="A4593" t="s">
        <v>10514</v>
      </c>
      <c r="B4593" s="1">
        <v>43731</v>
      </c>
      <c r="C4593" t="s">
        <v>33</v>
      </c>
      <c r="D4593">
        <v>46</v>
      </c>
      <c r="E4593" t="s">
        <v>23</v>
      </c>
      <c r="F4593">
        <v>0</v>
      </c>
      <c r="G4593">
        <v>4</v>
      </c>
      <c r="H4593" t="s">
        <v>3686</v>
      </c>
      <c r="I4593">
        <v>5119</v>
      </c>
      <c r="J4593">
        <v>2</v>
      </c>
      <c r="K4593">
        <v>71</v>
      </c>
      <c r="L4593" t="s">
        <v>316</v>
      </c>
      <c r="M4593" t="s">
        <v>39</v>
      </c>
      <c r="N4593" t="s">
        <v>23</v>
      </c>
      <c r="O4593" t="s">
        <v>49</v>
      </c>
      <c r="P4593" t="s">
        <v>164</v>
      </c>
      <c r="Q4593" t="s">
        <v>50</v>
      </c>
      <c r="R4593" t="s">
        <v>5441</v>
      </c>
      <c r="S4593" t="s">
        <v>10515</v>
      </c>
    </row>
    <row r="4594" spans="1:19">
      <c r="A4594" t="s">
        <v>10516</v>
      </c>
      <c r="B4594" s="1">
        <v>44794</v>
      </c>
      <c r="C4594" t="s">
        <v>22</v>
      </c>
      <c r="D4594">
        <v>40</v>
      </c>
      <c r="E4594" t="s">
        <v>23</v>
      </c>
      <c r="F4594">
        <v>1</v>
      </c>
      <c r="G4594">
        <v>4</v>
      </c>
      <c r="H4594" t="s">
        <v>3686</v>
      </c>
      <c r="I4594">
        <v>4113</v>
      </c>
      <c r="J4594">
        <v>2</v>
      </c>
      <c r="K4594">
        <v>36</v>
      </c>
      <c r="M4594" t="s">
        <v>23</v>
      </c>
      <c r="N4594" t="s">
        <v>23</v>
      </c>
      <c r="O4594" t="s">
        <v>56</v>
      </c>
      <c r="P4594" t="s">
        <v>202</v>
      </c>
      <c r="Q4594" t="s">
        <v>50</v>
      </c>
      <c r="R4594" t="s">
        <v>996</v>
      </c>
      <c r="S4594" t="s">
        <v>10517</v>
      </c>
    </row>
    <row r="4595" spans="1:19">
      <c r="A4595" t="s">
        <v>10518</v>
      </c>
      <c r="B4595" s="1">
        <v>45096</v>
      </c>
      <c r="C4595" t="s">
        <v>33</v>
      </c>
      <c r="D4595">
        <v>40</v>
      </c>
      <c r="E4595" t="s">
        <v>23</v>
      </c>
      <c r="F4595">
        <v>2</v>
      </c>
      <c r="G4595">
        <v>4</v>
      </c>
      <c r="H4595" t="s">
        <v>3686</v>
      </c>
      <c r="I4595">
        <v>4184</v>
      </c>
      <c r="J4595">
        <v>4</v>
      </c>
      <c r="K4595">
        <v>26</v>
      </c>
      <c r="M4595" t="s">
        <v>23</v>
      </c>
      <c r="N4595" t="s">
        <v>39</v>
      </c>
      <c r="P4595" t="s">
        <v>164</v>
      </c>
      <c r="Q4595" t="s">
        <v>50</v>
      </c>
      <c r="R4595" t="s">
        <v>1097</v>
      </c>
      <c r="S4595" t="s">
        <v>10519</v>
      </c>
    </row>
    <row r="4596" spans="1:19">
      <c r="A4596" t="s">
        <v>10520</v>
      </c>
      <c r="B4596" s="1">
        <v>44656</v>
      </c>
      <c r="C4596" t="s">
        <v>22</v>
      </c>
      <c r="D4596">
        <v>59</v>
      </c>
      <c r="E4596" t="s">
        <v>39</v>
      </c>
      <c r="F4596">
        <v>0</v>
      </c>
      <c r="G4596">
        <v>4</v>
      </c>
      <c r="H4596" t="s">
        <v>3686</v>
      </c>
      <c r="I4596">
        <v>2904</v>
      </c>
      <c r="J4596">
        <v>0</v>
      </c>
      <c r="K4596">
        <v>40</v>
      </c>
      <c r="M4596" t="s">
        <v>23</v>
      </c>
      <c r="N4596" t="s">
        <v>23</v>
      </c>
      <c r="O4596" t="s">
        <v>25</v>
      </c>
      <c r="P4596" t="s">
        <v>26</v>
      </c>
      <c r="Q4596" t="s">
        <v>27</v>
      </c>
      <c r="R4596" t="s">
        <v>364</v>
      </c>
      <c r="S4596" t="s">
        <v>10521</v>
      </c>
    </row>
    <row r="4597" spans="1:19">
      <c r="A4597" t="s">
        <v>10522</v>
      </c>
      <c r="B4597" s="1">
        <v>45009</v>
      </c>
      <c r="C4597" t="s">
        <v>22</v>
      </c>
      <c r="D4597">
        <v>43</v>
      </c>
      <c r="E4597" t="s">
        <v>23</v>
      </c>
      <c r="F4597">
        <v>0</v>
      </c>
      <c r="G4597">
        <v>4</v>
      </c>
      <c r="H4597" t="s">
        <v>3686</v>
      </c>
      <c r="I4597">
        <v>5074</v>
      </c>
      <c r="J4597">
        <v>3</v>
      </c>
      <c r="K4597">
        <v>29</v>
      </c>
      <c r="M4597" t="s">
        <v>39</v>
      </c>
      <c r="N4597" t="s">
        <v>23</v>
      </c>
      <c r="O4597" t="s">
        <v>49</v>
      </c>
      <c r="P4597" t="s">
        <v>26</v>
      </c>
      <c r="Q4597" t="s">
        <v>27</v>
      </c>
      <c r="R4597" t="s">
        <v>5353</v>
      </c>
      <c r="S4597" t="s">
        <v>10523</v>
      </c>
    </row>
    <row r="4598" spans="1:19">
      <c r="A4598" t="s">
        <v>10524</v>
      </c>
      <c r="B4598" s="1">
        <v>44328</v>
      </c>
      <c r="C4598" t="s">
        <v>22</v>
      </c>
      <c r="D4598">
        <v>46</v>
      </c>
      <c r="E4598" t="s">
        <v>23</v>
      </c>
      <c r="F4598">
        <v>2</v>
      </c>
      <c r="G4598">
        <v>4</v>
      </c>
      <c r="H4598" t="s">
        <v>3686</v>
      </c>
      <c r="I4598">
        <v>5461</v>
      </c>
      <c r="J4598">
        <v>7</v>
      </c>
      <c r="K4598">
        <v>51</v>
      </c>
      <c r="M4598" t="s">
        <v>23</v>
      </c>
      <c r="N4598" t="s">
        <v>39</v>
      </c>
      <c r="P4598" t="s">
        <v>164</v>
      </c>
      <c r="Q4598" t="s">
        <v>50</v>
      </c>
      <c r="R4598" t="s">
        <v>1062</v>
      </c>
      <c r="S4598" t="s">
        <v>10525</v>
      </c>
    </row>
    <row r="4599" spans="1:19">
      <c r="A4599" t="s">
        <v>10526</v>
      </c>
      <c r="B4599" s="1">
        <v>45824</v>
      </c>
      <c r="C4599" t="s">
        <v>22</v>
      </c>
      <c r="D4599">
        <v>51</v>
      </c>
      <c r="E4599" t="s">
        <v>39</v>
      </c>
      <c r="F4599">
        <v>0</v>
      </c>
      <c r="G4599">
        <v>4</v>
      </c>
      <c r="H4599" t="s">
        <v>3751</v>
      </c>
      <c r="I4599">
        <v>2980</v>
      </c>
      <c r="J4599">
        <v>0</v>
      </c>
      <c r="K4599">
        <v>2</v>
      </c>
      <c r="L4599" t="s">
        <v>48</v>
      </c>
      <c r="M4599" t="s">
        <v>23</v>
      </c>
      <c r="N4599" t="s">
        <v>23</v>
      </c>
      <c r="O4599" t="s">
        <v>25</v>
      </c>
      <c r="P4599" t="s">
        <v>26</v>
      </c>
      <c r="Q4599" t="s">
        <v>27</v>
      </c>
      <c r="R4599" t="s">
        <v>126</v>
      </c>
      <c r="S4599" t="s">
        <v>10527</v>
      </c>
    </row>
    <row r="4600" spans="1:19">
      <c r="A4600" t="s">
        <v>10528</v>
      </c>
      <c r="B4600" s="1">
        <v>45760</v>
      </c>
      <c r="C4600" t="s">
        <v>33</v>
      </c>
      <c r="D4600">
        <v>36</v>
      </c>
      <c r="E4600" t="s">
        <v>23</v>
      </c>
      <c r="F4600">
        <v>0</v>
      </c>
      <c r="G4600">
        <v>4</v>
      </c>
      <c r="H4600" t="s">
        <v>3686</v>
      </c>
      <c r="I4600">
        <v>3475</v>
      </c>
      <c r="J4600">
        <v>2</v>
      </c>
      <c r="K4600">
        <v>4</v>
      </c>
      <c r="M4600" t="s">
        <v>23</v>
      </c>
      <c r="N4600" t="s">
        <v>23</v>
      </c>
      <c r="O4600" t="s">
        <v>56</v>
      </c>
      <c r="P4600" t="s">
        <v>26</v>
      </c>
      <c r="Q4600" t="s">
        <v>50</v>
      </c>
      <c r="R4600" t="s">
        <v>132</v>
      </c>
      <c r="S4600" t="s">
        <v>10529</v>
      </c>
    </row>
    <row r="4601" spans="1:19">
      <c r="A4601" t="s">
        <v>10530</v>
      </c>
      <c r="B4601" s="1">
        <v>43703</v>
      </c>
      <c r="C4601" t="s">
        <v>33</v>
      </c>
      <c r="D4601">
        <v>19</v>
      </c>
      <c r="E4601" t="s">
        <v>39</v>
      </c>
      <c r="F4601">
        <v>0</v>
      </c>
      <c r="G4601">
        <v>4</v>
      </c>
      <c r="H4601" t="s">
        <v>3686</v>
      </c>
      <c r="I4601">
        <v>5234</v>
      </c>
      <c r="J4601">
        <v>0</v>
      </c>
      <c r="K4601">
        <v>72</v>
      </c>
      <c r="M4601" t="s">
        <v>23</v>
      </c>
      <c r="N4601" t="s">
        <v>23</v>
      </c>
      <c r="O4601" t="s">
        <v>25</v>
      </c>
      <c r="P4601" t="s">
        <v>164</v>
      </c>
      <c r="Q4601" t="s">
        <v>27</v>
      </c>
      <c r="R4601" t="s">
        <v>337</v>
      </c>
      <c r="S4601" t="s">
        <v>10531</v>
      </c>
    </row>
    <row r="4602" spans="1:19">
      <c r="A4602" t="s">
        <v>10532</v>
      </c>
      <c r="B4602" s="1">
        <v>44847</v>
      </c>
      <c r="C4602" t="s">
        <v>33</v>
      </c>
      <c r="D4602">
        <v>52</v>
      </c>
      <c r="E4602" t="s">
        <v>23</v>
      </c>
      <c r="F4602">
        <v>1</v>
      </c>
      <c r="G4602">
        <v>4</v>
      </c>
      <c r="H4602" t="s">
        <v>3686</v>
      </c>
      <c r="I4602">
        <v>3607</v>
      </c>
      <c r="J4602">
        <v>0</v>
      </c>
      <c r="K4602">
        <v>34</v>
      </c>
      <c r="M4602" t="s">
        <v>39</v>
      </c>
      <c r="N4602" t="s">
        <v>23</v>
      </c>
      <c r="O4602" t="s">
        <v>49</v>
      </c>
      <c r="P4602" t="s">
        <v>202</v>
      </c>
      <c r="Q4602" t="s">
        <v>50</v>
      </c>
      <c r="R4602" t="s">
        <v>6861</v>
      </c>
      <c r="S4602" t="s">
        <v>10533</v>
      </c>
    </row>
    <row r="4603" spans="1:19">
      <c r="A4603" t="s">
        <v>10534</v>
      </c>
      <c r="B4603" s="1">
        <v>44275</v>
      </c>
      <c r="C4603" t="s">
        <v>33</v>
      </c>
      <c r="D4603">
        <v>41</v>
      </c>
      <c r="E4603" t="s">
        <v>23</v>
      </c>
      <c r="F4603">
        <v>0</v>
      </c>
      <c r="G4603">
        <v>4</v>
      </c>
      <c r="H4603" t="s">
        <v>3686</v>
      </c>
      <c r="I4603">
        <v>5136</v>
      </c>
      <c r="J4603">
        <v>3</v>
      </c>
      <c r="K4603">
        <v>53</v>
      </c>
      <c r="L4603" t="s">
        <v>142</v>
      </c>
      <c r="M4603" t="s">
        <v>23</v>
      </c>
      <c r="N4603" t="s">
        <v>23</v>
      </c>
      <c r="O4603" t="s">
        <v>56</v>
      </c>
      <c r="P4603" t="s">
        <v>202</v>
      </c>
      <c r="Q4603" t="s">
        <v>27</v>
      </c>
      <c r="R4603" t="s">
        <v>392</v>
      </c>
      <c r="S4603" t="s">
        <v>10535</v>
      </c>
    </row>
    <row r="4604" spans="1:19">
      <c r="A4604" t="s">
        <v>10536</v>
      </c>
      <c r="B4604" s="1">
        <v>45516</v>
      </c>
      <c r="C4604" t="s">
        <v>33</v>
      </c>
      <c r="D4604">
        <v>50</v>
      </c>
      <c r="E4604" t="s">
        <v>39</v>
      </c>
      <c r="F4604">
        <v>0</v>
      </c>
      <c r="G4604">
        <v>4</v>
      </c>
      <c r="H4604" t="s">
        <v>3686</v>
      </c>
      <c r="I4604">
        <v>5624</v>
      </c>
      <c r="J4604">
        <v>0</v>
      </c>
      <c r="K4604">
        <v>12</v>
      </c>
      <c r="M4604" t="s">
        <v>23</v>
      </c>
      <c r="N4604" t="s">
        <v>23</v>
      </c>
      <c r="O4604" t="s">
        <v>49</v>
      </c>
      <c r="P4604" t="s">
        <v>26</v>
      </c>
      <c r="Q4604" t="s">
        <v>27</v>
      </c>
      <c r="R4604" t="s">
        <v>2097</v>
      </c>
      <c r="S4604" t="s">
        <v>10537</v>
      </c>
    </row>
    <row r="4605" spans="1:19">
      <c r="A4605" t="s">
        <v>10538</v>
      </c>
      <c r="B4605" s="1">
        <v>45479</v>
      </c>
      <c r="C4605" t="s">
        <v>33</v>
      </c>
      <c r="D4605">
        <v>22</v>
      </c>
      <c r="E4605" t="s">
        <v>39</v>
      </c>
      <c r="F4605">
        <v>0</v>
      </c>
      <c r="G4605">
        <v>4</v>
      </c>
      <c r="H4605" t="s">
        <v>3686</v>
      </c>
      <c r="I4605">
        <v>3895</v>
      </c>
      <c r="J4605">
        <v>0</v>
      </c>
      <c r="K4605">
        <v>13</v>
      </c>
      <c r="M4605" t="s">
        <v>23</v>
      </c>
      <c r="N4605" t="s">
        <v>23</v>
      </c>
      <c r="O4605" t="s">
        <v>25</v>
      </c>
      <c r="P4605" t="s">
        <v>26</v>
      </c>
      <c r="Q4605" t="s">
        <v>27</v>
      </c>
      <c r="R4605" t="s">
        <v>809</v>
      </c>
      <c r="S4605" t="s">
        <v>10539</v>
      </c>
    </row>
    <row r="4606" spans="1:19">
      <c r="A4606" t="s">
        <v>10540</v>
      </c>
      <c r="B4606" s="1">
        <v>43710</v>
      </c>
      <c r="C4606" t="s">
        <v>33</v>
      </c>
      <c r="D4606">
        <v>69</v>
      </c>
      <c r="E4606" t="s">
        <v>23</v>
      </c>
      <c r="F4606">
        <v>0</v>
      </c>
      <c r="G4606">
        <v>4</v>
      </c>
      <c r="H4606" t="s">
        <v>3686</v>
      </c>
      <c r="I4606">
        <v>5309</v>
      </c>
      <c r="J4606">
        <v>3</v>
      </c>
      <c r="K4606">
        <v>71</v>
      </c>
      <c r="M4606" t="s">
        <v>23</v>
      </c>
      <c r="N4606" t="s">
        <v>23</v>
      </c>
      <c r="O4606" t="s">
        <v>25</v>
      </c>
      <c r="P4606" t="s">
        <v>164</v>
      </c>
      <c r="Q4606" t="s">
        <v>50</v>
      </c>
      <c r="R4606" t="s">
        <v>10229</v>
      </c>
      <c r="S4606" t="s">
        <v>10541</v>
      </c>
    </row>
    <row r="4607" spans="1:19">
      <c r="A4607" t="s">
        <v>10542</v>
      </c>
      <c r="B4607" s="1">
        <v>45529</v>
      </c>
      <c r="C4607" t="s">
        <v>22</v>
      </c>
      <c r="D4607">
        <v>78</v>
      </c>
      <c r="E4607" t="s">
        <v>39</v>
      </c>
      <c r="F4607">
        <v>0</v>
      </c>
      <c r="G4607">
        <v>4</v>
      </c>
      <c r="H4607" t="s">
        <v>3686</v>
      </c>
      <c r="I4607">
        <v>5159</v>
      </c>
      <c r="J4607">
        <v>0</v>
      </c>
      <c r="K4607">
        <v>12</v>
      </c>
      <c r="M4607" t="s">
        <v>23</v>
      </c>
      <c r="N4607" t="s">
        <v>23</v>
      </c>
      <c r="O4607" t="s">
        <v>25</v>
      </c>
      <c r="P4607" t="s">
        <v>164</v>
      </c>
      <c r="Q4607" t="s">
        <v>50</v>
      </c>
      <c r="R4607" t="s">
        <v>10543</v>
      </c>
      <c r="S4607" t="s">
        <v>10544</v>
      </c>
    </row>
    <row r="4608" spans="1:19">
      <c r="A4608" t="s">
        <v>10545</v>
      </c>
      <c r="B4608" s="1">
        <v>45079</v>
      </c>
      <c r="C4608" t="s">
        <v>33</v>
      </c>
      <c r="D4608">
        <v>79</v>
      </c>
      <c r="E4608" t="s">
        <v>23</v>
      </c>
      <c r="F4608">
        <v>0</v>
      </c>
      <c r="G4608">
        <v>4</v>
      </c>
      <c r="H4608" t="s">
        <v>3686</v>
      </c>
      <c r="I4608">
        <v>3114</v>
      </c>
      <c r="J4608">
        <v>8</v>
      </c>
      <c r="K4608">
        <v>26</v>
      </c>
      <c r="L4608" t="s">
        <v>40</v>
      </c>
      <c r="M4608" t="s">
        <v>23</v>
      </c>
      <c r="N4608" t="s">
        <v>23</v>
      </c>
      <c r="O4608" t="s">
        <v>25</v>
      </c>
      <c r="P4608" t="s">
        <v>164</v>
      </c>
      <c r="Q4608" t="s">
        <v>27</v>
      </c>
      <c r="R4608" t="s">
        <v>1661</v>
      </c>
      <c r="S4608" t="s">
        <v>10546</v>
      </c>
    </row>
    <row r="4609" spans="1:19">
      <c r="A4609" t="s">
        <v>10547</v>
      </c>
      <c r="B4609" s="1">
        <v>43964</v>
      </c>
      <c r="C4609" t="s">
        <v>33</v>
      </c>
      <c r="D4609">
        <v>74</v>
      </c>
      <c r="E4609" t="s">
        <v>39</v>
      </c>
      <c r="F4609">
        <v>0</v>
      </c>
      <c r="G4609">
        <v>4</v>
      </c>
      <c r="H4609" t="s">
        <v>3686</v>
      </c>
      <c r="I4609">
        <v>4438</v>
      </c>
      <c r="J4609">
        <v>0</v>
      </c>
      <c r="K4609">
        <v>63</v>
      </c>
      <c r="L4609" t="s">
        <v>142</v>
      </c>
      <c r="M4609" t="s">
        <v>23</v>
      </c>
      <c r="N4609" t="s">
        <v>23</v>
      </c>
      <c r="O4609" t="s">
        <v>25</v>
      </c>
      <c r="P4609" t="s">
        <v>164</v>
      </c>
      <c r="Q4609" t="s">
        <v>27</v>
      </c>
      <c r="R4609" t="s">
        <v>317</v>
      </c>
      <c r="S4609" t="s">
        <v>10548</v>
      </c>
    </row>
    <row r="4610" spans="1:19">
      <c r="A4610" t="s">
        <v>10549</v>
      </c>
      <c r="B4610" s="1">
        <v>43895</v>
      </c>
      <c r="C4610" t="s">
        <v>33</v>
      </c>
      <c r="D4610">
        <v>50</v>
      </c>
      <c r="E4610" t="s">
        <v>39</v>
      </c>
      <c r="F4610">
        <v>0</v>
      </c>
      <c r="G4610">
        <v>4</v>
      </c>
      <c r="H4610" t="s">
        <v>3686</v>
      </c>
      <c r="I4610">
        <v>5261</v>
      </c>
      <c r="J4610">
        <v>0</v>
      </c>
      <c r="K4610">
        <v>65</v>
      </c>
      <c r="M4610" t="s">
        <v>23</v>
      </c>
      <c r="N4610" t="s">
        <v>23</v>
      </c>
      <c r="O4610" t="s">
        <v>25</v>
      </c>
      <c r="P4610" t="s">
        <v>26</v>
      </c>
      <c r="Q4610" t="s">
        <v>50</v>
      </c>
      <c r="R4610" t="s">
        <v>7603</v>
      </c>
      <c r="S4610" t="s">
        <v>10550</v>
      </c>
    </row>
    <row r="4611" spans="1:19">
      <c r="A4611" t="s">
        <v>10551</v>
      </c>
      <c r="B4611" s="1">
        <v>45855</v>
      </c>
      <c r="C4611" t="s">
        <v>22</v>
      </c>
      <c r="D4611">
        <v>37</v>
      </c>
      <c r="E4611" t="s">
        <v>39</v>
      </c>
      <c r="F4611">
        <v>0</v>
      </c>
      <c r="G4611">
        <v>4</v>
      </c>
      <c r="H4611" t="s">
        <v>3751</v>
      </c>
      <c r="I4611">
        <v>3678</v>
      </c>
      <c r="J4611">
        <v>0</v>
      </c>
      <c r="K4611">
        <v>1</v>
      </c>
      <c r="L4611" t="s">
        <v>48</v>
      </c>
      <c r="M4611" t="s">
        <v>23</v>
      </c>
      <c r="N4611" t="s">
        <v>39</v>
      </c>
      <c r="P4611" t="s">
        <v>26</v>
      </c>
      <c r="Q4611" t="s">
        <v>50</v>
      </c>
      <c r="R4611" t="s">
        <v>7311</v>
      </c>
      <c r="S4611" t="s">
        <v>10552</v>
      </c>
    </row>
    <row r="4612" spans="1:19">
      <c r="A4612" t="s">
        <v>10553</v>
      </c>
      <c r="B4612" s="1">
        <v>44506</v>
      </c>
      <c r="C4612" t="s">
        <v>22</v>
      </c>
      <c r="D4612">
        <v>33</v>
      </c>
      <c r="E4612" t="s">
        <v>39</v>
      </c>
      <c r="F4612">
        <v>2</v>
      </c>
      <c r="G4612">
        <v>4</v>
      </c>
      <c r="H4612" t="s">
        <v>3686</v>
      </c>
      <c r="I4612">
        <v>3333</v>
      </c>
      <c r="J4612">
        <v>0</v>
      </c>
      <c r="K4612">
        <v>45</v>
      </c>
      <c r="M4612" t="s">
        <v>23</v>
      </c>
      <c r="N4612" t="s">
        <v>23</v>
      </c>
      <c r="O4612" t="s">
        <v>25</v>
      </c>
      <c r="P4612" t="s">
        <v>164</v>
      </c>
      <c r="Q4612" t="s">
        <v>27</v>
      </c>
      <c r="R4612" t="s">
        <v>328</v>
      </c>
      <c r="S4612" t="s">
        <v>10554</v>
      </c>
    </row>
    <row r="4613" spans="1:19">
      <c r="A4613" t="s">
        <v>10555</v>
      </c>
      <c r="B4613" s="1">
        <v>44808</v>
      </c>
      <c r="C4613" t="s">
        <v>22</v>
      </c>
      <c r="D4613">
        <v>42</v>
      </c>
      <c r="E4613" t="s">
        <v>23</v>
      </c>
      <c r="F4613">
        <v>1</v>
      </c>
      <c r="G4613">
        <v>4</v>
      </c>
      <c r="H4613" t="s">
        <v>3686</v>
      </c>
      <c r="I4613">
        <v>2009</v>
      </c>
      <c r="J4613">
        <v>8</v>
      </c>
      <c r="K4613">
        <v>35</v>
      </c>
      <c r="M4613" t="s">
        <v>23</v>
      </c>
      <c r="N4613" t="s">
        <v>39</v>
      </c>
      <c r="P4613" t="s">
        <v>164</v>
      </c>
      <c r="Q4613" t="s">
        <v>27</v>
      </c>
      <c r="R4613" t="s">
        <v>860</v>
      </c>
      <c r="S4613" t="s">
        <v>10556</v>
      </c>
    </row>
    <row r="4614" spans="1:19">
      <c r="A4614" t="s">
        <v>10557</v>
      </c>
      <c r="B4614" s="1">
        <v>45795</v>
      </c>
      <c r="C4614" t="s">
        <v>22</v>
      </c>
      <c r="D4614">
        <v>50</v>
      </c>
      <c r="E4614" t="s">
        <v>39</v>
      </c>
      <c r="F4614">
        <v>3</v>
      </c>
      <c r="G4614">
        <v>4</v>
      </c>
      <c r="H4614" t="s">
        <v>3751</v>
      </c>
      <c r="I4614">
        <v>5868</v>
      </c>
      <c r="J4614">
        <v>0</v>
      </c>
      <c r="K4614">
        <v>3</v>
      </c>
      <c r="M4614" t="s">
        <v>23</v>
      </c>
      <c r="N4614" t="s">
        <v>39</v>
      </c>
      <c r="P4614" t="s">
        <v>26</v>
      </c>
      <c r="Q4614" t="s">
        <v>50</v>
      </c>
      <c r="R4614" t="s">
        <v>5022</v>
      </c>
      <c r="S4614" t="s">
        <v>10558</v>
      </c>
    </row>
    <row r="4615" spans="1:19">
      <c r="A4615" t="s">
        <v>10559</v>
      </c>
      <c r="B4615" s="1">
        <v>43883</v>
      </c>
      <c r="C4615" t="s">
        <v>22</v>
      </c>
      <c r="D4615">
        <v>58</v>
      </c>
      <c r="E4615" t="s">
        <v>23</v>
      </c>
      <c r="F4615">
        <v>0</v>
      </c>
      <c r="G4615">
        <v>4</v>
      </c>
      <c r="H4615" t="s">
        <v>3686</v>
      </c>
      <c r="I4615">
        <v>5012</v>
      </c>
      <c r="J4615">
        <v>1</v>
      </c>
      <c r="K4615">
        <v>66</v>
      </c>
      <c r="M4615" t="s">
        <v>23</v>
      </c>
      <c r="N4615" t="s">
        <v>23</v>
      </c>
      <c r="O4615" t="s">
        <v>49</v>
      </c>
      <c r="P4615" t="s">
        <v>164</v>
      </c>
      <c r="Q4615" t="s">
        <v>27</v>
      </c>
      <c r="R4615" t="s">
        <v>1114</v>
      </c>
      <c r="S4615" t="s">
        <v>10560</v>
      </c>
    </row>
    <row r="4616" spans="1:19">
      <c r="A4616" t="s">
        <v>10561</v>
      </c>
      <c r="B4616" s="1">
        <v>45811</v>
      </c>
      <c r="C4616" t="s">
        <v>22</v>
      </c>
      <c r="D4616">
        <v>37</v>
      </c>
      <c r="E4616" t="s">
        <v>39</v>
      </c>
      <c r="F4616">
        <v>0</v>
      </c>
      <c r="G4616">
        <v>4</v>
      </c>
      <c r="H4616" t="s">
        <v>3751</v>
      </c>
      <c r="I4616">
        <v>2388</v>
      </c>
      <c r="J4616">
        <v>0</v>
      </c>
      <c r="K4616">
        <v>2</v>
      </c>
      <c r="L4616" t="s">
        <v>48</v>
      </c>
      <c r="M4616" t="s">
        <v>23</v>
      </c>
      <c r="N4616" t="s">
        <v>23</v>
      </c>
      <c r="O4616" t="s">
        <v>25</v>
      </c>
      <c r="P4616" t="s">
        <v>26</v>
      </c>
      <c r="Q4616" t="s">
        <v>50</v>
      </c>
      <c r="R4616" t="s">
        <v>2483</v>
      </c>
      <c r="S4616" t="s">
        <v>10562</v>
      </c>
    </row>
    <row r="4617" spans="1:19">
      <c r="A4617" t="s">
        <v>10563</v>
      </c>
      <c r="B4617" s="1">
        <v>44067</v>
      </c>
      <c r="C4617" t="s">
        <v>33</v>
      </c>
      <c r="D4617">
        <v>22</v>
      </c>
      <c r="E4617" t="s">
        <v>23</v>
      </c>
      <c r="F4617">
        <v>0</v>
      </c>
      <c r="G4617">
        <v>4</v>
      </c>
      <c r="H4617" t="s">
        <v>3686</v>
      </c>
      <c r="I4617">
        <v>6213</v>
      </c>
      <c r="J4617">
        <v>9</v>
      </c>
      <c r="K4617">
        <v>60</v>
      </c>
      <c r="M4617" t="s">
        <v>23</v>
      </c>
      <c r="N4617" t="s">
        <v>23</v>
      </c>
      <c r="O4617" t="s">
        <v>25</v>
      </c>
      <c r="P4617" t="s">
        <v>26</v>
      </c>
      <c r="Q4617" t="s">
        <v>27</v>
      </c>
      <c r="R4617" t="s">
        <v>826</v>
      </c>
      <c r="S4617" t="s">
        <v>10564</v>
      </c>
    </row>
    <row r="4618" spans="1:19">
      <c r="A4618" t="s">
        <v>10565</v>
      </c>
      <c r="B4618" s="1">
        <v>44420</v>
      </c>
      <c r="C4618" t="s">
        <v>22</v>
      </c>
      <c r="D4618">
        <v>33</v>
      </c>
      <c r="E4618" t="s">
        <v>23</v>
      </c>
      <c r="F4618">
        <v>0</v>
      </c>
      <c r="G4618">
        <v>4</v>
      </c>
      <c r="H4618" t="s">
        <v>3686</v>
      </c>
      <c r="I4618">
        <v>2613</v>
      </c>
      <c r="J4618">
        <v>1</v>
      </c>
      <c r="K4618">
        <v>48</v>
      </c>
      <c r="L4618" t="s">
        <v>142</v>
      </c>
      <c r="M4618" t="s">
        <v>23</v>
      </c>
      <c r="N4618" t="s">
        <v>23</v>
      </c>
      <c r="O4618" t="s">
        <v>25</v>
      </c>
      <c r="P4618" t="s">
        <v>164</v>
      </c>
      <c r="Q4618" t="s">
        <v>27</v>
      </c>
      <c r="R4618" t="s">
        <v>6686</v>
      </c>
      <c r="S4618" t="s">
        <v>10566</v>
      </c>
    </row>
    <row r="4619" spans="1:19">
      <c r="A4619" t="s">
        <v>10567</v>
      </c>
      <c r="B4619" s="1">
        <v>44123</v>
      </c>
      <c r="C4619" t="s">
        <v>22</v>
      </c>
      <c r="D4619">
        <v>42</v>
      </c>
      <c r="E4619" t="s">
        <v>39</v>
      </c>
      <c r="F4619">
        <v>0</v>
      </c>
      <c r="G4619">
        <v>4</v>
      </c>
      <c r="H4619" t="s">
        <v>3686</v>
      </c>
      <c r="I4619">
        <v>6490</v>
      </c>
      <c r="J4619">
        <v>0</v>
      </c>
      <c r="K4619">
        <v>58</v>
      </c>
      <c r="L4619" t="s">
        <v>142</v>
      </c>
      <c r="M4619" t="s">
        <v>23</v>
      </c>
      <c r="N4619" t="s">
        <v>39</v>
      </c>
      <c r="P4619" t="s">
        <v>164</v>
      </c>
      <c r="Q4619" t="s">
        <v>50</v>
      </c>
      <c r="R4619" t="s">
        <v>439</v>
      </c>
      <c r="S4619" t="s">
        <v>10568</v>
      </c>
    </row>
    <row r="4620" spans="1:19">
      <c r="A4620" t="s">
        <v>10569</v>
      </c>
      <c r="B4620" s="1">
        <v>45844</v>
      </c>
      <c r="C4620" t="s">
        <v>22</v>
      </c>
      <c r="D4620">
        <v>26</v>
      </c>
      <c r="E4620" t="s">
        <v>39</v>
      </c>
      <c r="F4620">
        <v>0</v>
      </c>
      <c r="G4620">
        <v>4</v>
      </c>
      <c r="H4620" t="s">
        <v>3751</v>
      </c>
      <c r="I4620">
        <v>4845</v>
      </c>
      <c r="J4620">
        <v>0</v>
      </c>
      <c r="K4620">
        <v>1</v>
      </c>
      <c r="M4620" t="s">
        <v>23</v>
      </c>
      <c r="N4620" t="s">
        <v>39</v>
      </c>
      <c r="P4620" t="s">
        <v>26</v>
      </c>
      <c r="Q4620" t="s">
        <v>50</v>
      </c>
      <c r="R4620" t="s">
        <v>3772</v>
      </c>
      <c r="S4620" t="s">
        <v>10570</v>
      </c>
    </row>
    <row r="4621" spans="1:19">
      <c r="A4621" t="s">
        <v>10571</v>
      </c>
      <c r="B4621" s="1">
        <v>44971</v>
      </c>
      <c r="C4621" t="s">
        <v>22</v>
      </c>
      <c r="D4621">
        <v>50</v>
      </c>
      <c r="E4621" t="s">
        <v>23</v>
      </c>
      <c r="F4621">
        <v>2</v>
      </c>
      <c r="G4621">
        <v>4</v>
      </c>
      <c r="H4621" t="s">
        <v>3686</v>
      </c>
      <c r="I4621">
        <v>2613</v>
      </c>
      <c r="J4621">
        <v>6</v>
      </c>
      <c r="K4621">
        <v>30</v>
      </c>
      <c r="M4621" t="s">
        <v>23</v>
      </c>
      <c r="N4621" t="s">
        <v>23</v>
      </c>
      <c r="O4621" t="s">
        <v>49</v>
      </c>
      <c r="P4621" t="s">
        <v>26</v>
      </c>
      <c r="Q4621" t="s">
        <v>27</v>
      </c>
      <c r="R4621" t="s">
        <v>509</v>
      </c>
      <c r="S4621" t="s">
        <v>10572</v>
      </c>
    </row>
    <row r="4622" spans="1:19">
      <c r="A4622" t="s">
        <v>10573</v>
      </c>
      <c r="B4622" s="1">
        <v>43718</v>
      </c>
      <c r="C4622" t="s">
        <v>22</v>
      </c>
      <c r="D4622">
        <v>44</v>
      </c>
      <c r="E4622" t="s">
        <v>39</v>
      </c>
      <c r="F4622">
        <v>0</v>
      </c>
      <c r="G4622">
        <v>4</v>
      </c>
      <c r="H4622" t="s">
        <v>3686</v>
      </c>
      <c r="I4622">
        <v>5466</v>
      </c>
      <c r="J4622">
        <v>0</v>
      </c>
      <c r="K4622">
        <v>71</v>
      </c>
      <c r="L4622" t="s">
        <v>316</v>
      </c>
      <c r="M4622" t="s">
        <v>23</v>
      </c>
      <c r="N4622" t="s">
        <v>23</v>
      </c>
      <c r="O4622" t="s">
        <v>25</v>
      </c>
      <c r="P4622" t="s">
        <v>202</v>
      </c>
      <c r="Q4622" t="s">
        <v>50</v>
      </c>
      <c r="R4622" t="s">
        <v>1177</v>
      </c>
      <c r="S4622" t="s">
        <v>10574</v>
      </c>
    </row>
    <row r="4623" spans="1:19">
      <c r="A4623" t="s">
        <v>10575</v>
      </c>
      <c r="B4623" s="1">
        <v>43713</v>
      </c>
      <c r="C4623" t="s">
        <v>22</v>
      </c>
      <c r="D4623">
        <v>20</v>
      </c>
      <c r="E4623" t="s">
        <v>23</v>
      </c>
      <c r="F4623">
        <v>0</v>
      </c>
      <c r="G4623">
        <v>4</v>
      </c>
      <c r="H4623" t="s">
        <v>3686</v>
      </c>
      <c r="I4623">
        <v>4058</v>
      </c>
      <c r="J4623">
        <v>9</v>
      </c>
      <c r="K4623">
        <v>71</v>
      </c>
      <c r="M4623" t="s">
        <v>23</v>
      </c>
      <c r="N4623" t="s">
        <v>39</v>
      </c>
      <c r="P4623" t="s">
        <v>164</v>
      </c>
      <c r="Q4623" t="s">
        <v>27</v>
      </c>
      <c r="R4623" t="s">
        <v>7623</v>
      </c>
      <c r="S4623" t="s">
        <v>10576</v>
      </c>
    </row>
    <row r="4624" spans="1:19">
      <c r="A4624" t="s">
        <v>10577</v>
      </c>
      <c r="B4624" s="1">
        <v>45631</v>
      </c>
      <c r="C4624" t="s">
        <v>22</v>
      </c>
      <c r="D4624">
        <v>58</v>
      </c>
      <c r="E4624" t="s">
        <v>23</v>
      </c>
      <c r="F4624">
        <v>3</v>
      </c>
      <c r="G4624">
        <v>4</v>
      </c>
      <c r="H4624" t="s">
        <v>3686</v>
      </c>
      <c r="I4624">
        <v>4535</v>
      </c>
      <c r="J4624">
        <v>6</v>
      </c>
      <c r="K4624">
        <v>8</v>
      </c>
      <c r="L4624" t="s">
        <v>48</v>
      </c>
      <c r="M4624" t="s">
        <v>23</v>
      </c>
      <c r="N4624" t="s">
        <v>39</v>
      </c>
      <c r="P4624" t="s">
        <v>26</v>
      </c>
      <c r="Q4624" t="s">
        <v>50</v>
      </c>
      <c r="R4624" t="s">
        <v>1097</v>
      </c>
      <c r="S4624" t="s">
        <v>10578</v>
      </c>
    </row>
    <row r="4625" spans="1:19">
      <c r="A4625" t="s">
        <v>10579</v>
      </c>
      <c r="B4625" s="1">
        <v>44281</v>
      </c>
      <c r="C4625" t="s">
        <v>33</v>
      </c>
      <c r="D4625">
        <v>29</v>
      </c>
      <c r="E4625" t="s">
        <v>23</v>
      </c>
      <c r="F4625">
        <v>5</v>
      </c>
      <c r="G4625">
        <v>4</v>
      </c>
      <c r="H4625" t="s">
        <v>3686</v>
      </c>
      <c r="I4625">
        <v>4854</v>
      </c>
      <c r="J4625">
        <v>3</v>
      </c>
      <c r="K4625">
        <v>53</v>
      </c>
      <c r="M4625" t="s">
        <v>23</v>
      </c>
      <c r="N4625" t="s">
        <v>23</v>
      </c>
      <c r="O4625" t="s">
        <v>49</v>
      </c>
      <c r="P4625" t="s">
        <v>202</v>
      </c>
      <c r="Q4625" t="s">
        <v>50</v>
      </c>
      <c r="R4625" t="s">
        <v>4880</v>
      </c>
      <c r="S4625" t="s">
        <v>10580</v>
      </c>
    </row>
    <row r="4626" spans="1:19">
      <c r="A4626" t="s">
        <v>10581</v>
      </c>
      <c r="B4626" s="1">
        <v>45848</v>
      </c>
      <c r="C4626" t="s">
        <v>33</v>
      </c>
      <c r="D4626">
        <v>30</v>
      </c>
      <c r="E4626" t="s">
        <v>39</v>
      </c>
      <c r="F4626">
        <v>0</v>
      </c>
      <c r="G4626">
        <v>4</v>
      </c>
      <c r="H4626" t="s">
        <v>3751</v>
      </c>
      <c r="I4626">
        <v>5537</v>
      </c>
      <c r="J4626">
        <v>0</v>
      </c>
      <c r="K4626">
        <v>1</v>
      </c>
      <c r="M4626" t="s">
        <v>23</v>
      </c>
      <c r="N4626" t="s">
        <v>39</v>
      </c>
      <c r="P4626" t="s">
        <v>26</v>
      </c>
      <c r="Q4626" t="s">
        <v>50</v>
      </c>
      <c r="R4626" t="s">
        <v>3634</v>
      </c>
      <c r="S4626" t="s">
        <v>10582</v>
      </c>
    </row>
    <row r="4627" spans="1:19">
      <c r="A4627" t="s">
        <v>10583</v>
      </c>
      <c r="B4627" s="1">
        <v>45352</v>
      </c>
      <c r="C4627" t="s">
        <v>22</v>
      </c>
      <c r="D4627">
        <v>64</v>
      </c>
      <c r="E4627" t="s">
        <v>39</v>
      </c>
      <c r="F4627">
        <v>0</v>
      </c>
      <c r="G4627">
        <v>4</v>
      </c>
      <c r="H4627" t="s">
        <v>3686</v>
      </c>
      <c r="I4627">
        <v>3190</v>
      </c>
      <c r="J4627">
        <v>0</v>
      </c>
      <c r="K4627">
        <v>17</v>
      </c>
      <c r="M4627" t="s">
        <v>23</v>
      </c>
      <c r="N4627" t="s">
        <v>23</v>
      </c>
      <c r="O4627" t="s">
        <v>49</v>
      </c>
      <c r="P4627" t="s">
        <v>26</v>
      </c>
      <c r="Q4627" t="s">
        <v>50</v>
      </c>
      <c r="R4627" t="s">
        <v>7842</v>
      </c>
      <c r="S4627" t="s">
        <v>10584</v>
      </c>
    </row>
    <row r="4628" spans="1:19">
      <c r="A4628" t="s">
        <v>10585</v>
      </c>
      <c r="B4628" s="1">
        <v>45629</v>
      </c>
      <c r="C4628" t="s">
        <v>33</v>
      </c>
      <c r="D4628">
        <v>26</v>
      </c>
      <c r="E4628" t="s">
        <v>39</v>
      </c>
      <c r="F4628">
        <v>0</v>
      </c>
      <c r="G4628">
        <v>4</v>
      </c>
      <c r="H4628" t="s">
        <v>3686</v>
      </c>
      <c r="I4628">
        <v>5066</v>
      </c>
      <c r="J4628">
        <v>0</v>
      </c>
      <c r="K4628">
        <v>8</v>
      </c>
      <c r="M4628" t="s">
        <v>23</v>
      </c>
      <c r="N4628" t="s">
        <v>39</v>
      </c>
      <c r="P4628" t="s">
        <v>202</v>
      </c>
      <c r="Q4628" t="s">
        <v>27</v>
      </c>
      <c r="R4628" t="s">
        <v>395</v>
      </c>
      <c r="S4628" t="s">
        <v>10586</v>
      </c>
    </row>
    <row r="4629" spans="1:19">
      <c r="A4629" t="s">
        <v>10587</v>
      </c>
      <c r="B4629" s="1">
        <v>44991</v>
      </c>
      <c r="C4629" t="s">
        <v>22</v>
      </c>
      <c r="D4629">
        <v>40</v>
      </c>
      <c r="E4629" t="s">
        <v>39</v>
      </c>
      <c r="F4629">
        <v>0</v>
      </c>
      <c r="G4629">
        <v>4</v>
      </c>
      <c r="H4629" t="s">
        <v>3686</v>
      </c>
      <c r="I4629">
        <v>5880</v>
      </c>
      <c r="J4629">
        <v>0</v>
      </c>
      <c r="K4629">
        <v>29</v>
      </c>
      <c r="L4629" t="s">
        <v>40</v>
      </c>
      <c r="M4629" t="s">
        <v>23</v>
      </c>
      <c r="N4629" t="s">
        <v>39</v>
      </c>
      <c r="P4629" t="s">
        <v>202</v>
      </c>
      <c r="Q4629" t="s">
        <v>50</v>
      </c>
      <c r="R4629" t="s">
        <v>3112</v>
      </c>
      <c r="S4629" t="s">
        <v>10588</v>
      </c>
    </row>
    <row r="4630" spans="1:19">
      <c r="A4630" t="s">
        <v>10589</v>
      </c>
      <c r="B4630" s="1">
        <v>45859</v>
      </c>
      <c r="C4630" t="s">
        <v>22</v>
      </c>
      <c r="D4630">
        <v>55</v>
      </c>
      <c r="E4630" t="s">
        <v>39</v>
      </c>
      <c r="F4630">
        <v>0</v>
      </c>
      <c r="G4630">
        <v>4</v>
      </c>
      <c r="H4630" t="s">
        <v>3751</v>
      </c>
      <c r="I4630">
        <v>5650</v>
      </c>
      <c r="J4630">
        <v>0</v>
      </c>
      <c r="K4630">
        <v>1</v>
      </c>
      <c r="L4630" t="s">
        <v>48</v>
      </c>
      <c r="M4630" t="s">
        <v>23</v>
      </c>
      <c r="N4630" t="s">
        <v>39</v>
      </c>
      <c r="P4630" t="s">
        <v>26</v>
      </c>
      <c r="Q4630" t="s">
        <v>50</v>
      </c>
      <c r="R4630" t="s">
        <v>657</v>
      </c>
      <c r="S4630" t="s">
        <v>10590</v>
      </c>
    </row>
    <row r="4631" spans="1:19">
      <c r="A4631" t="s">
        <v>10591</v>
      </c>
      <c r="B4631" s="1">
        <v>44318</v>
      </c>
      <c r="C4631" t="s">
        <v>33</v>
      </c>
      <c r="D4631">
        <v>23</v>
      </c>
      <c r="E4631" t="s">
        <v>23</v>
      </c>
      <c r="F4631">
        <v>2</v>
      </c>
      <c r="G4631">
        <v>4</v>
      </c>
      <c r="H4631" t="s">
        <v>3686</v>
      </c>
      <c r="I4631">
        <v>6404</v>
      </c>
      <c r="J4631">
        <v>7</v>
      </c>
      <c r="K4631">
        <v>51</v>
      </c>
      <c r="L4631" t="s">
        <v>142</v>
      </c>
      <c r="M4631" t="s">
        <v>39</v>
      </c>
      <c r="N4631" t="s">
        <v>23</v>
      </c>
      <c r="O4631" t="s">
        <v>56</v>
      </c>
      <c r="P4631" t="s">
        <v>164</v>
      </c>
      <c r="Q4631" t="s">
        <v>27</v>
      </c>
      <c r="R4631" t="s">
        <v>5224</v>
      </c>
      <c r="S4631" t="s">
        <v>10592</v>
      </c>
    </row>
    <row r="4632" spans="1:19">
      <c r="A4632" t="s">
        <v>10593</v>
      </c>
      <c r="B4632" s="1">
        <v>43801</v>
      </c>
      <c r="C4632" t="s">
        <v>33</v>
      </c>
      <c r="D4632">
        <v>27</v>
      </c>
      <c r="E4632" t="s">
        <v>23</v>
      </c>
      <c r="F4632">
        <v>0</v>
      </c>
      <c r="G4632">
        <v>4</v>
      </c>
      <c r="H4632" t="s">
        <v>3686</v>
      </c>
      <c r="I4632">
        <v>4175</v>
      </c>
      <c r="J4632">
        <v>1</v>
      </c>
      <c r="K4632">
        <v>68</v>
      </c>
      <c r="L4632" t="s">
        <v>316</v>
      </c>
      <c r="M4632" t="s">
        <v>23</v>
      </c>
      <c r="N4632" t="s">
        <v>23</v>
      </c>
      <c r="O4632" t="s">
        <v>25</v>
      </c>
      <c r="P4632" t="s">
        <v>164</v>
      </c>
      <c r="Q4632" t="s">
        <v>50</v>
      </c>
      <c r="R4632" t="s">
        <v>8638</v>
      </c>
      <c r="S4632" t="s">
        <v>10594</v>
      </c>
    </row>
    <row r="4633" spans="1:19">
      <c r="A4633" t="s">
        <v>10595</v>
      </c>
      <c r="B4633" s="1">
        <v>45591</v>
      </c>
      <c r="C4633" t="s">
        <v>22</v>
      </c>
      <c r="D4633">
        <v>45</v>
      </c>
      <c r="E4633" t="s">
        <v>39</v>
      </c>
      <c r="F4633">
        <v>0</v>
      </c>
      <c r="G4633">
        <v>4</v>
      </c>
      <c r="H4633" t="s">
        <v>3686</v>
      </c>
      <c r="I4633">
        <v>3903</v>
      </c>
      <c r="J4633">
        <v>0</v>
      </c>
      <c r="K4633">
        <v>10</v>
      </c>
      <c r="L4633" t="s">
        <v>97</v>
      </c>
      <c r="M4633" t="s">
        <v>23</v>
      </c>
      <c r="N4633" t="s">
        <v>23</v>
      </c>
      <c r="O4633" t="s">
        <v>49</v>
      </c>
      <c r="P4633" t="s">
        <v>26</v>
      </c>
      <c r="Q4633" t="s">
        <v>50</v>
      </c>
      <c r="R4633" t="s">
        <v>185</v>
      </c>
      <c r="S4633" t="s">
        <v>10596</v>
      </c>
    </row>
    <row r="4634" spans="1:19">
      <c r="A4634" t="s">
        <v>10597</v>
      </c>
      <c r="B4634" s="1">
        <v>45631</v>
      </c>
      <c r="C4634" t="s">
        <v>33</v>
      </c>
      <c r="D4634">
        <v>62</v>
      </c>
      <c r="E4634" t="s">
        <v>23</v>
      </c>
      <c r="F4634">
        <v>3</v>
      </c>
      <c r="G4634">
        <v>4</v>
      </c>
      <c r="H4634" t="s">
        <v>3686</v>
      </c>
      <c r="I4634">
        <v>5681</v>
      </c>
      <c r="J4634">
        <v>1</v>
      </c>
      <c r="K4634">
        <v>8</v>
      </c>
      <c r="L4634" t="s">
        <v>48</v>
      </c>
      <c r="M4634" t="s">
        <v>23</v>
      </c>
      <c r="N4634" t="s">
        <v>23</v>
      </c>
      <c r="O4634" t="s">
        <v>49</v>
      </c>
      <c r="P4634" t="s">
        <v>26</v>
      </c>
      <c r="Q4634" t="s">
        <v>27</v>
      </c>
      <c r="R4634" t="s">
        <v>9698</v>
      </c>
      <c r="S4634" t="s">
        <v>10598</v>
      </c>
    </row>
    <row r="4635" spans="1:19">
      <c r="A4635" t="s">
        <v>10599</v>
      </c>
      <c r="B4635" s="1">
        <v>44912</v>
      </c>
      <c r="C4635" t="s">
        <v>22</v>
      </c>
      <c r="D4635">
        <v>55</v>
      </c>
      <c r="E4635" t="s">
        <v>39</v>
      </c>
      <c r="F4635">
        <v>0</v>
      </c>
      <c r="G4635">
        <v>4</v>
      </c>
      <c r="H4635" t="s">
        <v>3686</v>
      </c>
      <c r="I4635">
        <v>4636</v>
      </c>
      <c r="J4635">
        <v>0</v>
      </c>
      <c r="K4635">
        <v>32</v>
      </c>
      <c r="L4635" t="s">
        <v>40</v>
      </c>
      <c r="M4635" t="s">
        <v>23</v>
      </c>
      <c r="N4635" t="s">
        <v>39</v>
      </c>
      <c r="P4635" t="s">
        <v>202</v>
      </c>
      <c r="Q4635" t="s">
        <v>50</v>
      </c>
      <c r="R4635" t="s">
        <v>1080</v>
      </c>
      <c r="S4635" t="s">
        <v>10600</v>
      </c>
    </row>
    <row r="4636" spans="1:19">
      <c r="A4636" t="s">
        <v>10601</v>
      </c>
      <c r="B4636" s="1">
        <v>45574</v>
      </c>
      <c r="C4636" t="s">
        <v>33</v>
      </c>
      <c r="D4636">
        <v>25</v>
      </c>
      <c r="E4636" t="s">
        <v>39</v>
      </c>
      <c r="F4636">
        <v>0</v>
      </c>
      <c r="G4636">
        <v>4</v>
      </c>
      <c r="H4636" t="s">
        <v>3686</v>
      </c>
      <c r="I4636">
        <v>4190</v>
      </c>
      <c r="J4636">
        <v>0</v>
      </c>
      <c r="K4636">
        <v>10</v>
      </c>
      <c r="L4636" t="s">
        <v>97</v>
      </c>
      <c r="M4636" t="s">
        <v>23</v>
      </c>
      <c r="N4636" t="s">
        <v>39</v>
      </c>
      <c r="P4636" t="s">
        <v>202</v>
      </c>
      <c r="Q4636" t="s">
        <v>50</v>
      </c>
      <c r="R4636" t="s">
        <v>3559</v>
      </c>
      <c r="S4636" t="s">
        <v>10602</v>
      </c>
    </row>
    <row r="4637" spans="1:19">
      <c r="A4637" t="s">
        <v>10603</v>
      </c>
      <c r="B4637" s="1">
        <v>45815</v>
      </c>
      <c r="C4637" t="s">
        <v>22</v>
      </c>
      <c r="D4637">
        <v>37</v>
      </c>
      <c r="E4637" t="s">
        <v>23</v>
      </c>
      <c r="F4637">
        <v>2</v>
      </c>
      <c r="G4637">
        <v>4</v>
      </c>
      <c r="H4637" t="s">
        <v>3751</v>
      </c>
      <c r="I4637">
        <v>5113</v>
      </c>
      <c r="J4637">
        <v>5</v>
      </c>
      <c r="K4637">
        <v>2</v>
      </c>
      <c r="L4637" t="s">
        <v>48</v>
      </c>
      <c r="M4637" t="s">
        <v>23</v>
      </c>
      <c r="N4637" t="s">
        <v>39</v>
      </c>
      <c r="P4637" t="s">
        <v>26</v>
      </c>
      <c r="Q4637" t="s">
        <v>50</v>
      </c>
      <c r="R4637" t="s">
        <v>3789</v>
      </c>
      <c r="S4637" t="s">
        <v>10604</v>
      </c>
    </row>
    <row r="4638" spans="1:19">
      <c r="A4638" t="s">
        <v>10605</v>
      </c>
      <c r="B4638" s="1">
        <v>44878</v>
      </c>
      <c r="C4638" t="s">
        <v>22</v>
      </c>
      <c r="D4638">
        <v>55</v>
      </c>
      <c r="E4638" t="s">
        <v>39</v>
      </c>
      <c r="F4638">
        <v>3</v>
      </c>
      <c r="G4638">
        <v>4</v>
      </c>
      <c r="H4638" t="s">
        <v>3686</v>
      </c>
      <c r="I4638">
        <v>3087</v>
      </c>
      <c r="J4638">
        <v>0</v>
      </c>
      <c r="K4638">
        <v>33</v>
      </c>
      <c r="L4638" t="s">
        <v>40</v>
      </c>
      <c r="M4638" t="s">
        <v>23</v>
      </c>
      <c r="N4638" t="s">
        <v>23</v>
      </c>
      <c r="O4638" t="s">
        <v>25</v>
      </c>
      <c r="P4638" t="s">
        <v>26</v>
      </c>
      <c r="Q4638" t="s">
        <v>27</v>
      </c>
      <c r="R4638" t="s">
        <v>3954</v>
      </c>
      <c r="S4638" t="s">
        <v>10606</v>
      </c>
    </row>
    <row r="4639" spans="1:19">
      <c r="A4639" t="s">
        <v>10607</v>
      </c>
      <c r="B4639" s="1">
        <v>43965</v>
      </c>
      <c r="C4639" t="s">
        <v>22</v>
      </c>
      <c r="D4639">
        <v>20</v>
      </c>
      <c r="E4639" t="s">
        <v>39</v>
      </c>
      <c r="F4639">
        <v>0</v>
      </c>
      <c r="G4639">
        <v>4</v>
      </c>
      <c r="H4639" t="s">
        <v>3686</v>
      </c>
      <c r="I4639">
        <v>5816</v>
      </c>
      <c r="J4639">
        <v>0</v>
      </c>
      <c r="K4639">
        <v>63</v>
      </c>
      <c r="L4639" t="s">
        <v>142</v>
      </c>
      <c r="M4639" t="s">
        <v>23</v>
      </c>
      <c r="N4639" t="s">
        <v>23</v>
      </c>
      <c r="O4639" t="s">
        <v>49</v>
      </c>
      <c r="P4639" t="s">
        <v>164</v>
      </c>
      <c r="Q4639" t="s">
        <v>27</v>
      </c>
      <c r="R4639" t="s">
        <v>3959</v>
      </c>
      <c r="S4639" t="s">
        <v>10608</v>
      </c>
    </row>
    <row r="4640" spans="1:19">
      <c r="A4640" t="s">
        <v>10609</v>
      </c>
      <c r="B4640" s="1">
        <v>43947</v>
      </c>
      <c r="C4640" t="s">
        <v>22</v>
      </c>
      <c r="D4640">
        <v>37</v>
      </c>
      <c r="E4640" t="s">
        <v>39</v>
      </c>
      <c r="F4640">
        <v>0</v>
      </c>
      <c r="G4640">
        <v>4</v>
      </c>
      <c r="H4640" t="s">
        <v>3686</v>
      </c>
      <c r="I4640">
        <v>5617</v>
      </c>
      <c r="J4640">
        <v>0</v>
      </c>
      <c r="K4640">
        <v>64</v>
      </c>
      <c r="M4640" t="s">
        <v>23</v>
      </c>
      <c r="N4640" t="s">
        <v>23</v>
      </c>
      <c r="O4640" t="s">
        <v>25</v>
      </c>
      <c r="P4640" t="s">
        <v>164</v>
      </c>
      <c r="Q4640" t="s">
        <v>27</v>
      </c>
      <c r="R4640" t="s">
        <v>196</v>
      </c>
      <c r="S4640" t="s">
        <v>10610</v>
      </c>
    </row>
    <row r="4641" spans="1:19">
      <c r="A4641" t="s">
        <v>10611</v>
      </c>
      <c r="B4641" s="1">
        <v>43716</v>
      </c>
      <c r="C4641" t="s">
        <v>33</v>
      </c>
      <c r="D4641">
        <v>24</v>
      </c>
      <c r="E4641" t="s">
        <v>23</v>
      </c>
      <c r="F4641">
        <v>2</v>
      </c>
      <c r="G4641">
        <v>4</v>
      </c>
      <c r="H4641" t="s">
        <v>3686</v>
      </c>
      <c r="I4641">
        <v>4135</v>
      </c>
      <c r="J4641">
        <v>5</v>
      </c>
      <c r="K4641">
        <v>71</v>
      </c>
      <c r="M4641" t="s">
        <v>23</v>
      </c>
      <c r="N4641" t="s">
        <v>23</v>
      </c>
      <c r="O4641" t="s">
        <v>56</v>
      </c>
      <c r="P4641" t="s">
        <v>164</v>
      </c>
      <c r="Q4641" t="s">
        <v>50</v>
      </c>
      <c r="R4641" t="s">
        <v>1869</v>
      </c>
      <c r="S4641" t="s">
        <v>10612</v>
      </c>
    </row>
    <row r="4642" spans="1:19">
      <c r="A4642" t="s">
        <v>10613</v>
      </c>
      <c r="B4642" s="1">
        <v>43743</v>
      </c>
      <c r="C4642" t="s">
        <v>22</v>
      </c>
      <c r="D4642">
        <v>40</v>
      </c>
      <c r="E4642" t="s">
        <v>23</v>
      </c>
      <c r="F4642">
        <v>0</v>
      </c>
      <c r="G4642">
        <v>4</v>
      </c>
      <c r="H4642" t="s">
        <v>3686</v>
      </c>
      <c r="I4642">
        <v>5991</v>
      </c>
      <c r="J4642">
        <v>0</v>
      </c>
      <c r="K4642">
        <v>70</v>
      </c>
      <c r="M4642" t="s">
        <v>23</v>
      </c>
      <c r="N4642" t="s">
        <v>23</v>
      </c>
      <c r="O4642" t="s">
        <v>49</v>
      </c>
      <c r="P4642" t="s">
        <v>202</v>
      </c>
      <c r="Q4642" t="s">
        <v>27</v>
      </c>
      <c r="R4642" t="s">
        <v>607</v>
      </c>
      <c r="S4642" t="s">
        <v>10614</v>
      </c>
    </row>
    <row r="4643" spans="1:19">
      <c r="A4643" t="s">
        <v>10615</v>
      </c>
      <c r="B4643" s="1">
        <v>43880</v>
      </c>
      <c r="C4643" t="s">
        <v>22</v>
      </c>
      <c r="D4643">
        <v>44</v>
      </c>
      <c r="E4643" t="s">
        <v>39</v>
      </c>
      <c r="F4643">
        <v>0</v>
      </c>
      <c r="G4643">
        <v>4</v>
      </c>
      <c r="H4643" t="s">
        <v>3686</v>
      </c>
      <c r="I4643">
        <v>5097</v>
      </c>
      <c r="J4643">
        <v>0</v>
      </c>
      <c r="K4643">
        <v>66</v>
      </c>
      <c r="M4643" t="s">
        <v>23</v>
      </c>
      <c r="N4643" t="s">
        <v>23</v>
      </c>
      <c r="O4643" t="s">
        <v>25</v>
      </c>
      <c r="P4643" t="s">
        <v>164</v>
      </c>
      <c r="Q4643" t="s">
        <v>27</v>
      </c>
      <c r="R4643" t="s">
        <v>2210</v>
      </c>
      <c r="S4643" t="s">
        <v>10616</v>
      </c>
    </row>
    <row r="4644" spans="1:19">
      <c r="A4644" t="s">
        <v>10617</v>
      </c>
      <c r="B4644" s="1">
        <v>44694</v>
      </c>
      <c r="C4644" t="s">
        <v>22</v>
      </c>
      <c r="D4644">
        <v>76</v>
      </c>
      <c r="E4644" t="s">
        <v>39</v>
      </c>
      <c r="F4644">
        <v>0</v>
      </c>
      <c r="G4644">
        <v>4</v>
      </c>
      <c r="H4644" t="s">
        <v>3686</v>
      </c>
      <c r="I4644">
        <v>5028</v>
      </c>
      <c r="J4644">
        <v>0</v>
      </c>
      <c r="K4644">
        <v>39</v>
      </c>
      <c r="M4644" t="s">
        <v>23</v>
      </c>
      <c r="N4644" t="s">
        <v>23</v>
      </c>
      <c r="O4644" t="s">
        <v>25</v>
      </c>
      <c r="P4644" t="s">
        <v>164</v>
      </c>
      <c r="Q4644" t="s">
        <v>27</v>
      </c>
      <c r="R4644" t="s">
        <v>1807</v>
      </c>
      <c r="S4644" t="s">
        <v>10618</v>
      </c>
    </row>
    <row r="4645" spans="1:19">
      <c r="A4645" t="s">
        <v>10619</v>
      </c>
      <c r="B4645" s="1">
        <v>45467</v>
      </c>
      <c r="C4645" t="s">
        <v>33</v>
      </c>
      <c r="D4645">
        <v>73</v>
      </c>
      <c r="E4645" t="s">
        <v>39</v>
      </c>
      <c r="F4645">
        <v>0</v>
      </c>
      <c r="G4645">
        <v>4</v>
      </c>
      <c r="H4645" t="s">
        <v>3686</v>
      </c>
      <c r="I4645">
        <v>3276</v>
      </c>
      <c r="J4645">
        <v>0</v>
      </c>
      <c r="K4645">
        <v>14</v>
      </c>
      <c r="M4645" t="s">
        <v>23</v>
      </c>
      <c r="N4645" t="s">
        <v>23</v>
      </c>
      <c r="O4645" t="s">
        <v>25</v>
      </c>
      <c r="P4645" t="s">
        <v>164</v>
      </c>
      <c r="Q4645" t="s">
        <v>27</v>
      </c>
      <c r="R4645" t="s">
        <v>78</v>
      </c>
      <c r="S4645" t="s">
        <v>10620</v>
      </c>
    </row>
    <row r="4646" spans="1:19">
      <c r="A4646" t="s">
        <v>10621</v>
      </c>
      <c r="B4646" s="1">
        <v>44826</v>
      </c>
      <c r="C4646" t="s">
        <v>33</v>
      </c>
      <c r="D4646">
        <v>51</v>
      </c>
      <c r="E4646" t="s">
        <v>23</v>
      </c>
      <c r="F4646">
        <v>0</v>
      </c>
      <c r="G4646">
        <v>4</v>
      </c>
      <c r="H4646" t="s">
        <v>3686</v>
      </c>
      <c r="I4646">
        <v>5255</v>
      </c>
      <c r="J4646">
        <v>1</v>
      </c>
      <c r="K4646">
        <v>35</v>
      </c>
      <c r="L4646" t="s">
        <v>40</v>
      </c>
      <c r="M4646" t="s">
        <v>23</v>
      </c>
      <c r="N4646" t="s">
        <v>23</v>
      </c>
      <c r="O4646" t="s">
        <v>49</v>
      </c>
      <c r="P4646" t="s">
        <v>202</v>
      </c>
      <c r="Q4646" t="s">
        <v>27</v>
      </c>
      <c r="R4646" t="s">
        <v>4950</v>
      </c>
      <c r="S4646" t="s">
        <v>10622</v>
      </c>
    </row>
    <row r="4647" spans="1:19">
      <c r="A4647" t="s">
        <v>10623</v>
      </c>
      <c r="B4647" s="1">
        <v>45301</v>
      </c>
      <c r="C4647" t="s">
        <v>22</v>
      </c>
      <c r="D4647">
        <v>61</v>
      </c>
      <c r="E4647" t="s">
        <v>39</v>
      </c>
      <c r="F4647">
        <v>0</v>
      </c>
      <c r="G4647">
        <v>4</v>
      </c>
      <c r="H4647" t="s">
        <v>3686</v>
      </c>
      <c r="I4647">
        <v>2051</v>
      </c>
      <c r="J4647">
        <v>0</v>
      </c>
      <c r="K4647">
        <v>19</v>
      </c>
      <c r="M4647" t="s">
        <v>23</v>
      </c>
      <c r="N4647" t="s">
        <v>23</v>
      </c>
      <c r="O4647" t="s">
        <v>49</v>
      </c>
      <c r="P4647" t="s">
        <v>202</v>
      </c>
      <c r="Q4647" t="s">
        <v>27</v>
      </c>
      <c r="R4647" t="s">
        <v>5877</v>
      </c>
      <c r="S4647" t="s">
        <v>10624</v>
      </c>
    </row>
    <row r="4648" spans="1:19">
      <c r="A4648" t="s">
        <v>10625</v>
      </c>
      <c r="B4648" s="1">
        <v>45840</v>
      </c>
      <c r="C4648" t="s">
        <v>22</v>
      </c>
      <c r="D4648">
        <v>54</v>
      </c>
      <c r="E4648" t="s">
        <v>39</v>
      </c>
      <c r="F4648">
        <v>0</v>
      </c>
      <c r="G4648">
        <v>4</v>
      </c>
      <c r="H4648" t="s">
        <v>3751</v>
      </c>
      <c r="I4648">
        <v>5913</v>
      </c>
      <c r="J4648">
        <v>0</v>
      </c>
      <c r="K4648">
        <v>1</v>
      </c>
      <c r="M4648" t="s">
        <v>23</v>
      </c>
      <c r="N4648" t="s">
        <v>23</v>
      </c>
      <c r="O4648" t="s">
        <v>56</v>
      </c>
      <c r="P4648" t="s">
        <v>26</v>
      </c>
      <c r="Q4648" t="s">
        <v>27</v>
      </c>
      <c r="R4648" t="s">
        <v>10626</v>
      </c>
      <c r="S4648" t="s">
        <v>262</v>
      </c>
    </row>
    <row r="4649" spans="1:19">
      <c r="A4649" t="s">
        <v>10627</v>
      </c>
      <c r="B4649" s="1">
        <v>45785</v>
      </c>
      <c r="C4649" t="s">
        <v>33</v>
      </c>
      <c r="D4649">
        <v>61</v>
      </c>
      <c r="E4649" t="s">
        <v>23</v>
      </c>
      <c r="F4649">
        <v>0</v>
      </c>
      <c r="G4649">
        <v>4</v>
      </c>
      <c r="H4649" t="s">
        <v>3751</v>
      </c>
      <c r="I4649">
        <v>4047</v>
      </c>
      <c r="J4649">
        <v>2</v>
      </c>
      <c r="K4649">
        <v>3</v>
      </c>
      <c r="M4649" t="s">
        <v>23</v>
      </c>
      <c r="N4649" t="s">
        <v>23</v>
      </c>
      <c r="O4649" t="s">
        <v>49</v>
      </c>
      <c r="P4649" t="s">
        <v>26</v>
      </c>
      <c r="Q4649" t="s">
        <v>84</v>
      </c>
      <c r="R4649" t="s">
        <v>10628</v>
      </c>
      <c r="S4649" t="s">
        <v>10629</v>
      </c>
    </row>
    <row r="4650" spans="1:19">
      <c r="A4650" t="s">
        <v>10630</v>
      </c>
      <c r="B4650" s="1">
        <v>44386</v>
      </c>
      <c r="C4650" t="s">
        <v>22</v>
      </c>
      <c r="D4650">
        <v>24</v>
      </c>
      <c r="E4650" t="s">
        <v>23</v>
      </c>
      <c r="F4650">
        <v>2</v>
      </c>
      <c r="G4650">
        <v>4</v>
      </c>
      <c r="H4650" t="s">
        <v>3686</v>
      </c>
      <c r="I4650">
        <v>4810</v>
      </c>
      <c r="J4650">
        <v>8</v>
      </c>
      <c r="K4650">
        <v>49</v>
      </c>
      <c r="L4650" t="s">
        <v>142</v>
      </c>
      <c r="M4650" t="s">
        <v>39</v>
      </c>
      <c r="N4650" t="s">
        <v>23</v>
      </c>
      <c r="O4650" t="s">
        <v>49</v>
      </c>
      <c r="P4650" t="s">
        <v>26</v>
      </c>
      <c r="Q4650" t="s">
        <v>27</v>
      </c>
      <c r="R4650" t="s">
        <v>9888</v>
      </c>
      <c r="S4650" t="s">
        <v>10631</v>
      </c>
    </row>
    <row r="4651" spans="1:19">
      <c r="A4651" t="s">
        <v>10632</v>
      </c>
      <c r="B4651" s="1">
        <v>44880</v>
      </c>
      <c r="C4651" t="s">
        <v>33</v>
      </c>
      <c r="D4651">
        <v>60</v>
      </c>
      <c r="E4651" t="s">
        <v>39</v>
      </c>
      <c r="F4651">
        <v>0</v>
      </c>
      <c r="G4651">
        <v>4</v>
      </c>
      <c r="H4651" t="s">
        <v>3686</v>
      </c>
      <c r="I4651">
        <v>3378</v>
      </c>
      <c r="J4651">
        <v>0</v>
      </c>
      <c r="K4651">
        <v>33</v>
      </c>
      <c r="M4651" t="s">
        <v>23</v>
      </c>
      <c r="N4651" t="s">
        <v>39</v>
      </c>
      <c r="P4651" t="s">
        <v>164</v>
      </c>
      <c r="Q4651" t="s">
        <v>50</v>
      </c>
      <c r="R4651" t="s">
        <v>1370</v>
      </c>
      <c r="S4651" t="s">
        <v>10633</v>
      </c>
    </row>
    <row r="4652" spans="1:19">
      <c r="A4652" t="s">
        <v>10634</v>
      </c>
      <c r="B4652" s="1">
        <v>45811</v>
      </c>
      <c r="C4652" t="s">
        <v>33</v>
      </c>
      <c r="D4652">
        <v>40</v>
      </c>
      <c r="E4652" t="s">
        <v>39</v>
      </c>
      <c r="F4652">
        <v>0</v>
      </c>
      <c r="G4652">
        <v>4</v>
      </c>
      <c r="H4652" t="s">
        <v>3751</v>
      </c>
      <c r="I4652">
        <v>2237</v>
      </c>
      <c r="J4652">
        <v>0</v>
      </c>
      <c r="K4652">
        <v>2</v>
      </c>
      <c r="L4652" t="s">
        <v>48</v>
      </c>
      <c r="M4652" t="s">
        <v>23</v>
      </c>
      <c r="N4652" t="s">
        <v>39</v>
      </c>
      <c r="P4652" t="s">
        <v>26</v>
      </c>
      <c r="Q4652" t="s">
        <v>84</v>
      </c>
      <c r="R4652" t="s">
        <v>657</v>
      </c>
      <c r="S4652" t="s">
        <v>10635</v>
      </c>
    </row>
    <row r="4653" spans="1:19">
      <c r="A4653" t="s">
        <v>10636</v>
      </c>
      <c r="B4653" s="1">
        <v>43701</v>
      </c>
      <c r="C4653" t="s">
        <v>33</v>
      </c>
      <c r="D4653">
        <v>24</v>
      </c>
      <c r="E4653" t="s">
        <v>23</v>
      </c>
      <c r="F4653">
        <v>0</v>
      </c>
      <c r="G4653">
        <v>4</v>
      </c>
      <c r="H4653" t="s">
        <v>3686</v>
      </c>
      <c r="I4653">
        <v>4147</v>
      </c>
      <c r="J4653">
        <v>7</v>
      </c>
      <c r="K4653">
        <v>72</v>
      </c>
      <c r="L4653" t="s">
        <v>316</v>
      </c>
      <c r="M4653" t="s">
        <v>23</v>
      </c>
      <c r="N4653" t="s">
        <v>23</v>
      </c>
      <c r="O4653" t="s">
        <v>56</v>
      </c>
      <c r="P4653" t="s">
        <v>164</v>
      </c>
      <c r="Q4653" t="s">
        <v>50</v>
      </c>
      <c r="R4653" t="s">
        <v>286</v>
      </c>
      <c r="S4653" t="s">
        <v>10637</v>
      </c>
    </row>
    <row r="4654" spans="1:19">
      <c r="A4654" t="s">
        <v>10638</v>
      </c>
      <c r="B4654" s="1">
        <v>45070</v>
      </c>
      <c r="C4654" t="s">
        <v>22</v>
      </c>
      <c r="D4654">
        <v>58</v>
      </c>
      <c r="E4654" t="s">
        <v>39</v>
      </c>
      <c r="F4654">
        <v>0</v>
      </c>
      <c r="G4654">
        <v>4</v>
      </c>
      <c r="H4654" t="s">
        <v>3686</v>
      </c>
      <c r="I4654">
        <v>2445</v>
      </c>
      <c r="J4654">
        <v>0</v>
      </c>
      <c r="K4654">
        <v>27</v>
      </c>
      <c r="M4654" t="s">
        <v>23</v>
      </c>
      <c r="N4654" t="s">
        <v>23</v>
      </c>
      <c r="O4654" t="s">
        <v>49</v>
      </c>
      <c r="P4654" t="s">
        <v>202</v>
      </c>
      <c r="Q4654" t="s">
        <v>27</v>
      </c>
      <c r="R4654" t="s">
        <v>866</v>
      </c>
      <c r="S4654" t="s">
        <v>10639</v>
      </c>
    </row>
    <row r="4655" spans="1:19">
      <c r="A4655" t="s">
        <v>10640</v>
      </c>
      <c r="B4655" s="1">
        <v>44350</v>
      </c>
      <c r="C4655" t="s">
        <v>33</v>
      </c>
      <c r="D4655">
        <v>39</v>
      </c>
      <c r="E4655" t="s">
        <v>39</v>
      </c>
      <c r="F4655">
        <v>0</v>
      </c>
      <c r="G4655">
        <v>4</v>
      </c>
      <c r="H4655" t="s">
        <v>3686</v>
      </c>
      <c r="I4655">
        <v>5592</v>
      </c>
      <c r="J4655">
        <v>0</v>
      </c>
      <c r="K4655">
        <v>50</v>
      </c>
      <c r="L4655" t="s">
        <v>142</v>
      </c>
      <c r="M4655" t="s">
        <v>23</v>
      </c>
      <c r="N4655" t="s">
        <v>23</v>
      </c>
      <c r="O4655" t="s">
        <v>49</v>
      </c>
      <c r="P4655" t="s">
        <v>164</v>
      </c>
      <c r="Q4655" t="s">
        <v>84</v>
      </c>
      <c r="R4655" t="s">
        <v>111</v>
      </c>
      <c r="S4655" t="s">
        <v>10641</v>
      </c>
    </row>
    <row r="4656" spans="1:19">
      <c r="A4656" t="s">
        <v>10642</v>
      </c>
      <c r="B4656" s="1">
        <v>44411</v>
      </c>
      <c r="C4656" t="s">
        <v>22</v>
      </c>
      <c r="D4656">
        <v>41</v>
      </c>
      <c r="E4656" t="s">
        <v>23</v>
      </c>
      <c r="F4656">
        <v>0</v>
      </c>
      <c r="G4656">
        <v>4</v>
      </c>
      <c r="H4656" t="s">
        <v>3686</v>
      </c>
      <c r="I4656">
        <v>3997</v>
      </c>
      <c r="J4656">
        <v>7</v>
      </c>
      <c r="K4656">
        <v>48</v>
      </c>
      <c r="L4656" t="s">
        <v>142</v>
      </c>
      <c r="M4656" t="s">
        <v>23</v>
      </c>
      <c r="N4656" t="s">
        <v>23</v>
      </c>
      <c r="O4656" t="s">
        <v>56</v>
      </c>
      <c r="P4656" t="s">
        <v>202</v>
      </c>
      <c r="Q4656" t="s">
        <v>50</v>
      </c>
      <c r="R4656" t="s">
        <v>6425</v>
      </c>
      <c r="S4656" t="s">
        <v>10643</v>
      </c>
    </row>
    <row r="4657" spans="1:19">
      <c r="A4657" t="s">
        <v>10644</v>
      </c>
      <c r="B4657" s="1">
        <v>45829</v>
      </c>
      <c r="C4657" t="s">
        <v>33</v>
      </c>
      <c r="D4657">
        <v>23</v>
      </c>
      <c r="E4657" t="s">
        <v>39</v>
      </c>
      <c r="F4657">
        <v>0</v>
      </c>
      <c r="G4657">
        <v>4</v>
      </c>
      <c r="H4657" t="s">
        <v>3751</v>
      </c>
      <c r="I4657">
        <v>4196</v>
      </c>
      <c r="J4657">
        <v>0</v>
      </c>
      <c r="K4657">
        <v>2</v>
      </c>
      <c r="M4657" t="s">
        <v>23</v>
      </c>
      <c r="N4657" t="s">
        <v>39</v>
      </c>
      <c r="P4657" t="s">
        <v>202</v>
      </c>
      <c r="Q4657" t="s">
        <v>50</v>
      </c>
      <c r="R4657" t="s">
        <v>3772</v>
      </c>
      <c r="S4657" t="s">
        <v>10645</v>
      </c>
    </row>
    <row r="4658" spans="1:19">
      <c r="A4658" t="s">
        <v>10646</v>
      </c>
      <c r="B4658" s="1">
        <v>45773</v>
      </c>
      <c r="C4658" t="s">
        <v>22</v>
      </c>
      <c r="D4658">
        <v>28</v>
      </c>
      <c r="E4658" t="s">
        <v>39</v>
      </c>
      <c r="F4658">
        <v>0</v>
      </c>
      <c r="G4658">
        <v>4</v>
      </c>
      <c r="H4658" t="s">
        <v>3686</v>
      </c>
      <c r="I4658">
        <v>5565</v>
      </c>
      <c r="J4658">
        <v>0</v>
      </c>
      <c r="K4658">
        <v>4</v>
      </c>
      <c r="L4658" t="s">
        <v>48</v>
      </c>
      <c r="M4658" t="s">
        <v>23</v>
      </c>
      <c r="N4658" t="s">
        <v>23</v>
      </c>
      <c r="O4658" t="s">
        <v>49</v>
      </c>
      <c r="P4658" t="s">
        <v>26</v>
      </c>
      <c r="Q4658" t="s">
        <v>50</v>
      </c>
      <c r="R4658" t="s">
        <v>4254</v>
      </c>
      <c r="S4658" t="s">
        <v>10647</v>
      </c>
    </row>
    <row r="4659" spans="1:19">
      <c r="A4659" t="s">
        <v>10648</v>
      </c>
      <c r="B4659" s="1">
        <v>43801</v>
      </c>
      <c r="C4659" t="s">
        <v>33</v>
      </c>
      <c r="D4659">
        <v>38</v>
      </c>
      <c r="E4659" t="s">
        <v>23</v>
      </c>
      <c r="F4659">
        <v>0</v>
      </c>
      <c r="G4659">
        <v>4</v>
      </c>
      <c r="H4659" t="s">
        <v>3686</v>
      </c>
      <c r="I4659">
        <v>5601</v>
      </c>
      <c r="J4659">
        <v>7</v>
      </c>
      <c r="K4659">
        <v>68</v>
      </c>
      <c r="L4659" t="s">
        <v>316</v>
      </c>
      <c r="M4659" t="s">
        <v>23</v>
      </c>
      <c r="N4659" t="s">
        <v>23</v>
      </c>
      <c r="O4659" t="s">
        <v>49</v>
      </c>
      <c r="P4659" t="s">
        <v>164</v>
      </c>
      <c r="Q4659" t="s">
        <v>27</v>
      </c>
      <c r="R4659" t="s">
        <v>111</v>
      </c>
      <c r="S4659" t="s">
        <v>10649</v>
      </c>
    </row>
    <row r="4660" spans="1:19">
      <c r="A4660" t="s">
        <v>10650</v>
      </c>
      <c r="B4660" s="1">
        <v>45255</v>
      </c>
      <c r="C4660" t="s">
        <v>22</v>
      </c>
      <c r="D4660">
        <v>60</v>
      </c>
      <c r="E4660" t="s">
        <v>39</v>
      </c>
      <c r="F4660">
        <v>2</v>
      </c>
      <c r="G4660">
        <v>4</v>
      </c>
      <c r="H4660" t="s">
        <v>3686</v>
      </c>
      <c r="I4660">
        <v>5731</v>
      </c>
      <c r="J4660">
        <v>0</v>
      </c>
      <c r="K4660">
        <v>21</v>
      </c>
      <c r="L4660" t="s">
        <v>97</v>
      </c>
      <c r="M4660" t="s">
        <v>23</v>
      </c>
      <c r="N4660" t="s">
        <v>23</v>
      </c>
      <c r="O4660" t="s">
        <v>49</v>
      </c>
      <c r="P4660" t="s">
        <v>26</v>
      </c>
      <c r="Q4660" t="s">
        <v>50</v>
      </c>
      <c r="R4660" t="s">
        <v>615</v>
      </c>
      <c r="S4660" t="s">
        <v>10651</v>
      </c>
    </row>
    <row r="4661" spans="1:19">
      <c r="A4661" t="s">
        <v>10652</v>
      </c>
      <c r="B4661" s="1">
        <v>45308</v>
      </c>
      <c r="C4661" t="s">
        <v>22</v>
      </c>
      <c r="D4661">
        <v>40</v>
      </c>
      <c r="E4661" t="s">
        <v>39</v>
      </c>
      <c r="F4661">
        <v>0</v>
      </c>
      <c r="G4661">
        <v>4</v>
      </c>
      <c r="H4661" t="s">
        <v>3686</v>
      </c>
      <c r="I4661">
        <v>3949</v>
      </c>
      <c r="J4661">
        <v>0</v>
      </c>
      <c r="K4661">
        <v>19</v>
      </c>
      <c r="L4661" t="s">
        <v>97</v>
      </c>
      <c r="M4661" t="s">
        <v>23</v>
      </c>
      <c r="N4661" t="s">
        <v>23</v>
      </c>
      <c r="O4661" t="s">
        <v>49</v>
      </c>
      <c r="P4661" t="s">
        <v>26</v>
      </c>
      <c r="Q4661" t="s">
        <v>27</v>
      </c>
      <c r="R4661" t="s">
        <v>5172</v>
      </c>
      <c r="S4661" t="s">
        <v>10653</v>
      </c>
    </row>
    <row r="4662" spans="1:19">
      <c r="A4662" t="s">
        <v>10654</v>
      </c>
      <c r="B4662" s="1">
        <v>43820</v>
      </c>
      <c r="C4662" t="s">
        <v>22</v>
      </c>
      <c r="D4662">
        <v>43</v>
      </c>
      <c r="E4662" t="s">
        <v>23</v>
      </c>
      <c r="F4662">
        <v>0</v>
      </c>
      <c r="G4662">
        <v>4</v>
      </c>
      <c r="H4662" t="s">
        <v>3686</v>
      </c>
      <c r="I4662">
        <v>5757</v>
      </c>
      <c r="J4662">
        <v>1</v>
      </c>
      <c r="K4662">
        <v>68</v>
      </c>
      <c r="M4662" t="s">
        <v>23</v>
      </c>
      <c r="N4662" t="s">
        <v>23</v>
      </c>
      <c r="O4662" t="s">
        <v>25</v>
      </c>
      <c r="P4662" t="s">
        <v>202</v>
      </c>
      <c r="Q4662" t="s">
        <v>27</v>
      </c>
      <c r="R4662" t="s">
        <v>680</v>
      </c>
      <c r="S4662" t="s">
        <v>10655</v>
      </c>
    </row>
    <row r="4663" spans="1:19">
      <c r="A4663" t="s">
        <v>10656</v>
      </c>
      <c r="B4663" s="1">
        <v>45793</v>
      </c>
      <c r="C4663" t="s">
        <v>22</v>
      </c>
      <c r="D4663">
        <v>43</v>
      </c>
      <c r="E4663" t="s">
        <v>39</v>
      </c>
      <c r="F4663">
        <v>0</v>
      </c>
      <c r="G4663">
        <v>4</v>
      </c>
      <c r="H4663" t="s">
        <v>3751</v>
      </c>
      <c r="I4663">
        <v>5487</v>
      </c>
      <c r="J4663">
        <v>0</v>
      </c>
      <c r="K4663">
        <v>3</v>
      </c>
      <c r="M4663" t="s">
        <v>23</v>
      </c>
      <c r="N4663" t="s">
        <v>23</v>
      </c>
      <c r="O4663" t="s">
        <v>25</v>
      </c>
      <c r="P4663" t="s">
        <v>26</v>
      </c>
      <c r="Q4663" t="s">
        <v>50</v>
      </c>
      <c r="R4663" t="s">
        <v>1077</v>
      </c>
      <c r="S4663" t="s">
        <v>10657</v>
      </c>
    </row>
    <row r="4664" spans="1:19">
      <c r="A4664" t="s">
        <v>10658</v>
      </c>
      <c r="B4664" s="1">
        <v>45666</v>
      </c>
      <c r="C4664" t="s">
        <v>22</v>
      </c>
      <c r="D4664">
        <v>47</v>
      </c>
      <c r="E4664" t="s">
        <v>39</v>
      </c>
      <c r="F4664">
        <v>0</v>
      </c>
      <c r="G4664">
        <v>4</v>
      </c>
      <c r="H4664" t="s">
        <v>3686</v>
      </c>
      <c r="I4664">
        <v>3463</v>
      </c>
      <c r="J4664">
        <v>0</v>
      </c>
      <c r="K4664">
        <v>7</v>
      </c>
      <c r="M4664" t="s">
        <v>39</v>
      </c>
      <c r="N4664" t="s">
        <v>23</v>
      </c>
      <c r="O4664" t="s">
        <v>49</v>
      </c>
      <c r="P4664" t="s">
        <v>202</v>
      </c>
      <c r="Q4664" t="s">
        <v>50</v>
      </c>
      <c r="R4664" t="s">
        <v>3538</v>
      </c>
      <c r="S4664" t="s">
        <v>10659</v>
      </c>
    </row>
    <row r="4665" spans="1:19">
      <c r="A4665" t="s">
        <v>10660</v>
      </c>
      <c r="B4665" s="1">
        <v>44856</v>
      </c>
      <c r="C4665" t="s">
        <v>33</v>
      </c>
      <c r="D4665">
        <v>47</v>
      </c>
      <c r="E4665" t="s">
        <v>39</v>
      </c>
      <c r="F4665">
        <v>3</v>
      </c>
      <c r="G4665">
        <v>4</v>
      </c>
      <c r="H4665" t="s">
        <v>3686</v>
      </c>
      <c r="I4665">
        <v>5432</v>
      </c>
      <c r="J4665">
        <v>0</v>
      </c>
      <c r="K4665">
        <v>34</v>
      </c>
      <c r="M4665" t="s">
        <v>23</v>
      </c>
      <c r="N4665" t="s">
        <v>23</v>
      </c>
      <c r="O4665" t="s">
        <v>25</v>
      </c>
      <c r="P4665" t="s">
        <v>26</v>
      </c>
      <c r="Q4665" t="s">
        <v>27</v>
      </c>
      <c r="R4665" t="s">
        <v>4731</v>
      </c>
      <c r="S4665" t="s">
        <v>10661</v>
      </c>
    </row>
    <row r="4666" spans="1:19">
      <c r="A4666" t="s">
        <v>10662</v>
      </c>
      <c r="B4666" s="1">
        <v>44818</v>
      </c>
      <c r="C4666" t="s">
        <v>22</v>
      </c>
      <c r="D4666">
        <v>60</v>
      </c>
      <c r="E4666" t="s">
        <v>39</v>
      </c>
      <c r="F4666">
        <v>0</v>
      </c>
      <c r="G4666">
        <v>4</v>
      </c>
      <c r="H4666" t="s">
        <v>3686</v>
      </c>
      <c r="I4666">
        <v>4446</v>
      </c>
      <c r="J4666">
        <v>0</v>
      </c>
      <c r="K4666">
        <v>35</v>
      </c>
      <c r="L4666" t="s">
        <v>40</v>
      </c>
      <c r="M4666" t="s">
        <v>23</v>
      </c>
      <c r="N4666" t="s">
        <v>23</v>
      </c>
      <c r="O4666" t="s">
        <v>25</v>
      </c>
      <c r="P4666" t="s">
        <v>202</v>
      </c>
      <c r="Q4666" t="s">
        <v>27</v>
      </c>
      <c r="R4666" t="s">
        <v>677</v>
      </c>
      <c r="S4666" t="s">
        <v>10663</v>
      </c>
    </row>
    <row r="4667" spans="1:19">
      <c r="A4667" t="s">
        <v>10664</v>
      </c>
      <c r="B4667" s="1">
        <v>43984</v>
      </c>
      <c r="C4667" t="s">
        <v>33</v>
      </c>
      <c r="D4667">
        <v>46</v>
      </c>
      <c r="E4667" t="s">
        <v>23</v>
      </c>
      <c r="F4667">
        <v>0</v>
      </c>
      <c r="G4667">
        <v>4</v>
      </c>
      <c r="H4667" t="s">
        <v>3686</v>
      </c>
      <c r="I4667">
        <v>6307</v>
      </c>
      <c r="J4667">
        <v>1</v>
      </c>
      <c r="K4667">
        <v>62</v>
      </c>
      <c r="L4667" t="s">
        <v>142</v>
      </c>
      <c r="M4667" t="s">
        <v>23</v>
      </c>
      <c r="N4667" t="s">
        <v>23</v>
      </c>
      <c r="O4667" t="s">
        <v>56</v>
      </c>
      <c r="P4667" t="s">
        <v>164</v>
      </c>
      <c r="Q4667" t="s">
        <v>27</v>
      </c>
      <c r="R4667" t="s">
        <v>1260</v>
      </c>
      <c r="S4667" t="s">
        <v>10665</v>
      </c>
    </row>
    <row r="4668" spans="1:19">
      <c r="A4668" t="s">
        <v>10666</v>
      </c>
      <c r="B4668" s="1">
        <v>45361</v>
      </c>
      <c r="C4668" t="s">
        <v>33</v>
      </c>
      <c r="D4668">
        <v>71</v>
      </c>
      <c r="E4668" t="s">
        <v>39</v>
      </c>
      <c r="F4668">
        <v>0</v>
      </c>
      <c r="G4668">
        <v>4</v>
      </c>
      <c r="H4668" t="s">
        <v>3686</v>
      </c>
      <c r="I4668">
        <v>4086</v>
      </c>
      <c r="J4668">
        <v>0</v>
      </c>
      <c r="K4668">
        <v>17</v>
      </c>
      <c r="L4668" t="s">
        <v>97</v>
      </c>
      <c r="M4668" t="s">
        <v>23</v>
      </c>
      <c r="N4668" t="s">
        <v>39</v>
      </c>
      <c r="P4668" t="s">
        <v>202</v>
      </c>
      <c r="Q4668" t="s">
        <v>84</v>
      </c>
      <c r="R4668" t="s">
        <v>3077</v>
      </c>
      <c r="S4668" t="s">
        <v>10667</v>
      </c>
    </row>
    <row r="4669" spans="1:19">
      <c r="A4669" t="s">
        <v>10668</v>
      </c>
      <c r="B4669" s="1">
        <v>44736</v>
      </c>
      <c r="C4669" t="s">
        <v>22</v>
      </c>
      <c r="D4669">
        <v>79</v>
      </c>
      <c r="E4669" t="s">
        <v>23</v>
      </c>
      <c r="F4669">
        <v>0</v>
      </c>
      <c r="G4669">
        <v>4</v>
      </c>
      <c r="H4669" t="s">
        <v>3686</v>
      </c>
      <c r="I4669">
        <v>5469</v>
      </c>
      <c r="J4669">
        <v>7</v>
      </c>
      <c r="K4669">
        <v>38</v>
      </c>
      <c r="L4669" t="s">
        <v>40</v>
      </c>
      <c r="M4669" t="s">
        <v>23</v>
      </c>
      <c r="N4669" t="s">
        <v>23</v>
      </c>
      <c r="O4669" t="s">
        <v>25</v>
      </c>
      <c r="P4669" t="s">
        <v>164</v>
      </c>
      <c r="Q4669" t="s">
        <v>27</v>
      </c>
      <c r="R4669" t="s">
        <v>1469</v>
      </c>
      <c r="S4669" t="s">
        <v>10669</v>
      </c>
    </row>
    <row r="4670" spans="1:19">
      <c r="A4670" t="s">
        <v>10670</v>
      </c>
      <c r="B4670" s="1">
        <v>45544</v>
      </c>
      <c r="C4670" t="s">
        <v>22</v>
      </c>
      <c r="D4670">
        <v>72</v>
      </c>
      <c r="E4670" t="s">
        <v>39</v>
      </c>
      <c r="F4670">
        <v>1</v>
      </c>
      <c r="G4670">
        <v>4</v>
      </c>
      <c r="H4670" t="s">
        <v>3686</v>
      </c>
      <c r="I4670">
        <v>4143</v>
      </c>
      <c r="J4670">
        <v>0</v>
      </c>
      <c r="K4670">
        <v>11</v>
      </c>
      <c r="M4670" t="s">
        <v>23</v>
      </c>
      <c r="N4670" t="s">
        <v>23</v>
      </c>
      <c r="O4670" t="s">
        <v>56</v>
      </c>
      <c r="P4670" t="s">
        <v>164</v>
      </c>
      <c r="Q4670" t="s">
        <v>27</v>
      </c>
      <c r="R4670" t="s">
        <v>386</v>
      </c>
      <c r="S4670" t="s">
        <v>10671</v>
      </c>
    </row>
    <row r="4671" spans="1:19">
      <c r="A4671" t="s">
        <v>10672</v>
      </c>
      <c r="B4671" s="1">
        <v>44355</v>
      </c>
      <c r="C4671" t="s">
        <v>22</v>
      </c>
      <c r="D4671">
        <v>77</v>
      </c>
      <c r="E4671" t="s">
        <v>23</v>
      </c>
      <c r="F4671">
        <v>0</v>
      </c>
      <c r="G4671">
        <v>4</v>
      </c>
      <c r="H4671" t="s">
        <v>3686</v>
      </c>
      <c r="I4671">
        <v>5324</v>
      </c>
      <c r="J4671">
        <v>1</v>
      </c>
      <c r="K4671">
        <v>50</v>
      </c>
      <c r="M4671" t="s">
        <v>23</v>
      </c>
      <c r="N4671" t="s">
        <v>23</v>
      </c>
      <c r="O4671" t="s">
        <v>25</v>
      </c>
      <c r="P4671" t="s">
        <v>164</v>
      </c>
      <c r="Q4671" t="s">
        <v>50</v>
      </c>
      <c r="R4671" t="s">
        <v>2513</v>
      </c>
      <c r="S4671" t="s">
        <v>10673</v>
      </c>
    </row>
    <row r="4672" spans="1:19">
      <c r="A4672" t="s">
        <v>10674</v>
      </c>
      <c r="B4672" s="1">
        <v>45797</v>
      </c>
      <c r="C4672" t="s">
        <v>22</v>
      </c>
      <c r="D4672">
        <v>65</v>
      </c>
      <c r="E4672" t="s">
        <v>39</v>
      </c>
      <c r="F4672">
        <v>0</v>
      </c>
      <c r="G4672">
        <v>4</v>
      </c>
      <c r="H4672" t="s">
        <v>3751</v>
      </c>
      <c r="I4672">
        <v>4496</v>
      </c>
      <c r="J4672">
        <v>0</v>
      </c>
      <c r="K4672">
        <v>3</v>
      </c>
      <c r="L4672" t="s">
        <v>48</v>
      </c>
      <c r="M4672" t="s">
        <v>23</v>
      </c>
      <c r="N4672" t="s">
        <v>23</v>
      </c>
      <c r="O4672" t="s">
        <v>25</v>
      </c>
      <c r="P4672" t="s">
        <v>164</v>
      </c>
      <c r="Q4672" t="s">
        <v>27</v>
      </c>
      <c r="R4672" t="s">
        <v>1120</v>
      </c>
      <c r="S4672" t="s">
        <v>10675</v>
      </c>
    </row>
    <row r="4673" spans="1:19">
      <c r="A4673" t="s">
        <v>10676</v>
      </c>
      <c r="B4673" s="1">
        <v>45140</v>
      </c>
      <c r="C4673" t="s">
        <v>22</v>
      </c>
      <c r="D4673">
        <v>76</v>
      </c>
      <c r="E4673" t="s">
        <v>39</v>
      </c>
      <c r="F4673">
        <v>0</v>
      </c>
      <c r="G4673">
        <v>4</v>
      </c>
      <c r="H4673" t="s">
        <v>3686</v>
      </c>
      <c r="I4673">
        <v>4422</v>
      </c>
      <c r="J4673">
        <v>0</v>
      </c>
      <c r="K4673">
        <v>24</v>
      </c>
      <c r="M4673" t="s">
        <v>23</v>
      </c>
      <c r="N4673" t="s">
        <v>23</v>
      </c>
      <c r="O4673" t="s">
        <v>25</v>
      </c>
      <c r="P4673" t="s">
        <v>164</v>
      </c>
      <c r="Q4673" t="s">
        <v>27</v>
      </c>
      <c r="R4673" t="s">
        <v>809</v>
      </c>
      <c r="S4673" t="s">
        <v>10677</v>
      </c>
    </row>
    <row r="4674" spans="1:19">
      <c r="A4674" t="s">
        <v>10678</v>
      </c>
      <c r="B4674" s="1">
        <v>44025</v>
      </c>
      <c r="C4674" t="s">
        <v>33</v>
      </c>
      <c r="D4674">
        <v>62</v>
      </c>
      <c r="E4674" t="s">
        <v>23</v>
      </c>
      <c r="F4674">
        <v>0</v>
      </c>
      <c r="G4674">
        <v>4</v>
      </c>
      <c r="H4674" t="s">
        <v>3686</v>
      </c>
      <c r="I4674">
        <v>5152</v>
      </c>
      <c r="J4674">
        <v>1</v>
      </c>
      <c r="K4674">
        <v>61</v>
      </c>
      <c r="L4674" t="s">
        <v>142</v>
      </c>
      <c r="M4674" t="s">
        <v>23</v>
      </c>
      <c r="N4674" t="s">
        <v>23</v>
      </c>
      <c r="O4674" t="s">
        <v>49</v>
      </c>
      <c r="P4674" t="s">
        <v>164</v>
      </c>
      <c r="Q4674" t="s">
        <v>84</v>
      </c>
      <c r="R4674" t="s">
        <v>10679</v>
      </c>
      <c r="S4674" t="s">
        <v>10680</v>
      </c>
    </row>
    <row r="4675" spans="1:19">
      <c r="A4675" t="s">
        <v>10681</v>
      </c>
      <c r="B4675" s="1">
        <v>45634</v>
      </c>
      <c r="C4675" t="s">
        <v>33</v>
      </c>
      <c r="D4675">
        <v>31</v>
      </c>
      <c r="E4675" t="s">
        <v>39</v>
      </c>
      <c r="F4675">
        <v>0</v>
      </c>
      <c r="G4675">
        <v>4</v>
      </c>
      <c r="H4675" t="s">
        <v>3686</v>
      </c>
      <c r="I4675">
        <v>5272</v>
      </c>
      <c r="J4675">
        <v>0</v>
      </c>
      <c r="K4675">
        <v>8</v>
      </c>
      <c r="L4675" t="s">
        <v>48</v>
      </c>
      <c r="M4675" t="s">
        <v>23</v>
      </c>
      <c r="N4675" t="s">
        <v>39</v>
      </c>
      <c r="P4675" t="s">
        <v>202</v>
      </c>
      <c r="Q4675" t="s">
        <v>50</v>
      </c>
      <c r="R4675" t="s">
        <v>4088</v>
      </c>
      <c r="S4675" t="s">
        <v>10682</v>
      </c>
    </row>
    <row r="4676" spans="1:19">
      <c r="A4676" t="s">
        <v>10683</v>
      </c>
      <c r="B4676" s="1">
        <v>45671</v>
      </c>
      <c r="C4676" t="s">
        <v>22</v>
      </c>
      <c r="D4676">
        <v>19</v>
      </c>
      <c r="E4676" t="s">
        <v>39</v>
      </c>
      <c r="F4676">
        <v>0</v>
      </c>
      <c r="G4676">
        <v>4</v>
      </c>
      <c r="H4676" t="s">
        <v>3686</v>
      </c>
      <c r="I4676">
        <v>4010</v>
      </c>
      <c r="J4676">
        <v>0</v>
      </c>
      <c r="K4676">
        <v>7</v>
      </c>
      <c r="L4676" t="s">
        <v>48</v>
      </c>
      <c r="M4676" t="s">
        <v>23</v>
      </c>
      <c r="N4676" t="s">
        <v>23</v>
      </c>
      <c r="O4676" t="s">
        <v>56</v>
      </c>
      <c r="P4676" t="s">
        <v>26</v>
      </c>
      <c r="Q4676" t="s">
        <v>27</v>
      </c>
      <c r="R4676" t="s">
        <v>10684</v>
      </c>
      <c r="S4676" t="s">
        <v>10685</v>
      </c>
    </row>
    <row r="4677" spans="1:19">
      <c r="A4677" t="s">
        <v>10686</v>
      </c>
      <c r="B4677" s="1">
        <v>45383</v>
      </c>
      <c r="C4677" t="s">
        <v>22</v>
      </c>
      <c r="D4677">
        <v>45</v>
      </c>
      <c r="E4677" t="s">
        <v>39</v>
      </c>
      <c r="F4677">
        <v>0</v>
      </c>
      <c r="G4677">
        <v>4</v>
      </c>
      <c r="H4677" t="s">
        <v>3686</v>
      </c>
      <c r="I4677">
        <v>2136</v>
      </c>
      <c r="J4677">
        <v>0</v>
      </c>
      <c r="K4677">
        <v>16</v>
      </c>
      <c r="M4677" t="s">
        <v>39</v>
      </c>
      <c r="N4677" t="s">
        <v>23</v>
      </c>
      <c r="O4677" t="s">
        <v>49</v>
      </c>
      <c r="P4677" t="s">
        <v>164</v>
      </c>
      <c r="Q4677" t="s">
        <v>50</v>
      </c>
      <c r="R4677" t="s">
        <v>2460</v>
      </c>
      <c r="S4677" t="s">
        <v>10687</v>
      </c>
    </row>
    <row r="4678" spans="1:19">
      <c r="A4678" t="s">
        <v>10688</v>
      </c>
      <c r="B4678" s="1">
        <v>45000</v>
      </c>
      <c r="C4678" t="s">
        <v>22</v>
      </c>
      <c r="D4678">
        <v>26</v>
      </c>
      <c r="E4678" t="s">
        <v>23</v>
      </c>
      <c r="F4678">
        <v>0</v>
      </c>
      <c r="G4678">
        <v>4</v>
      </c>
      <c r="H4678" t="s">
        <v>3686</v>
      </c>
      <c r="I4678">
        <v>4910</v>
      </c>
      <c r="J4678">
        <v>10</v>
      </c>
      <c r="K4678">
        <v>29</v>
      </c>
      <c r="M4678" t="s">
        <v>23</v>
      </c>
      <c r="N4678" t="s">
        <v>23</v>
      </c>
      <c r="O4678" t="s">
        <v>25</v>
      </c>
      <c r="P4678" t="s">
        <v>26</v>
      </c>
      <c r="Q4678" t="s">
        <v>50</v>
      </c>
      <c r="R4678" t="s">
        <v>153</v>
      </c>
      <c r="S4678" t="s">
        <v>10689</v>
      </c>
    </row>
    <row r="4679" spans="1:19">
      <c r="A4679" t="s">
        <v>10690</v>
      </c>
      <c r="B4679" s="1">
        <v>45651</v>
      </c>
      <c r="C4679" t="s">
        <v>33</v>
      </c>
      <c r="D4679">
        <v>26</v>
      </c>
      <c r="E4679" t="s">
        <v>39</v>
      </c>
      <c r="F4679">
        <v>3</v>
      </c>
      <c r="G4679">
        <v>4</v>
      </c>
      <c r="H4679" t="s">
        <v>3686</v>
      </c>
      <c r="I4679">
        <v>5919</v>
      </c>
      <c r="J4679">
        <v>0</v>
      </c>
      <c r="K4679">
        <v>8</v>
      </c>
      <c r="M4679" t="s">
        <v>23</v>
      </c>
      <c r="N4679" t="s">
        <v>39</v>
      </c>
      <c r="P4679" t="s">
        <v>26</v>
      </c>
      <c r="Q4679" t="s">
        <v>84</v>
      </c>
      <c r="R4679" t="s">
        <v>869</v>
      </c>
      <c r="S4679" t="s">
        <v>10691</v>
      </c>
    </row>
    <row r="4680" spans="1:19">
      <c r="A4680" t="s">
        <v>10692</v>
      </c>
      <c r="B4680" s="1">
        <v>43953</v>
      </c>
      <c r="C4680" t="s">
        <v>22</v>
      </c>
      <c r="D4680">
        <v>23</v>
      </c>
      <c r="E4680" t="s">
        <v>23</v>
      </c>
      <c r="F4680">
        <v>2</v>
      </c>
      <c r="G4680">
        <v>4</v>
      </c>
      <c r="H4680" t="s">
        <v>3686</v>
      </c>
      <c r="I4680">
        <v>4392</v>
      </c>
      <c r="J4680">
        <v>5</v>
      </c>
      <c r="K4680">
        <v>63</v>
      </c>
      <c r="M4680" t="s">
        <v>23</v>
      </c>
      <c r="N4680" t="s">
        <v>39</v>
      </c>
      <c r="P4680" t="s">
        <v>164</v>
      </c>
      <c r="Q4680" t="s">
        <v>50</v>
      </c>
      <c r="R4680" t="s">
        <v>4701</v>
      </c>
      <c r="S4680" t="s">
        <v>10693</v>
      </c>
    </row>
    <row r="4681" spans="1:19">
      <c r="A4681" t="s">
        <v>10694</v>
      </c>
      <c r="B4681" s="1">
        <v>45469</v>
      </c>
      <c r="C4681" t="s">
        <v>22</v>
      </c>
      <c r="D4681">
        <v>64</v>
      </c>
      <c r="E4681" t="s">
        <v>39</v>
      </c>
      <c r="F4681">
        <v>0</v>
      </c>
      <c r="G4681">
        <v>4</v>
      </c>
      <c r="H4681" t="s">
        <v>3686</v>
      </c>
      <c r="I4681">
        <v>2847</v>
      </c>
      <c r="J4681">
        <v>0</v>
      </c>
      <c r="K4681">
        <v>14</v>
      </c>
      <c r="L4681" t="s">
        <v>97</v>
      </c>
      <c r="M4681" t="s">
        <v>23</v>
      </c>
      <c r="N4681" t="s">
        <v>39</v>
      </c>
      <c r="P4681" t="s">
        <v>26</v>
      </c>
      <c r="Q4681" t="s">
        <v>50</v>
      </c>
      <c r="R4681" t="s">
        <v>2422</v>
      </c>
      <c r="S4681" t="s">
        <v>10695</v>
      </c>
    </row>
    <row r="4682" spans="1:19">
      <c r="A4682" t="s">
        <v>10696</v>
      </c>
      <c r="B4682" s="1">
        <v>45693</v>
      </c>
      <c r="C4682" t="s">
        <v>33</v>
      </c>
      <c r="D4682">
        <v>27</v>
      </c>
      <c r="E4682" t="s">
        <v>23</v>
      </c>
      <c r="F4682">
        <v>0</v>
      </c>
      <c r="G4682">
        <v>4</v>
      </c>
      <c r="H4682" t="s">
        <v>3686</v>
      </c>
      <c r="I4682">
        <v>4227</v>
      </c>
      <c r="J4682">
        <v>9</v>
      </c>
      <c r="K4682">
        <v>6</v>
      </c>
      <c r="L4682" t="s">
        <v>48</v>
      </c>
      <c r="M4682" t="s">
        <v>23</v>
      </c>
      <c r="N4682" t="s">
        <v>23</v>
      </c>
      <c r="O4682" t="s">
        <v>49</v>
      </c>
      <c r="P4682" t="s">
        <v>26</v>
      </c>
      <c r="Q4682" t="s">
        <v>50</v>
      </c>
      <c r="R4682" t="s">
        <v>615</v>
      </c>
      <c r="S4682" t="s">
        <v>10697</v>
      </c>
    </row>
    <row r="4683" spans="1:19">
      <c r="A4683" t="s">
        <v>10698</v>
      </c>
      <c r="B4683" s="1">
        <v>45641</v>
      </c>
      <c r="C4683" t="s">
        <v>22</v>
      </c>
      <c r="D4683">
        <v>64</v>
      </c>
      <c r="E4683" t="s">
        <v>39</v>
      </c>
      <c r="F4683">
        <v>0</v>
      </c>
      <c r="G4683">
        <v>4</v>
      </c>
      <c r="H4683" t="s">
        <v>3686</v>
      </c>
      <c r="I4683">
        <v>5514</v>
      </c>
      <c r="J4683">
        <v>0</v>
      </c>
      <c r="K4683">
        <v>8</v>
      </c>
      <c r="L4683" t="s">
        <v>48</v>
      </c>
      <c r="M4683" t="s">
        <v>23</v>
      </c>
      <c r="N4683" t="s">
        <v>23</v>
      </c>
      <c r="O4683" t="s">
        <v>25</v>
      </c>
      <c r="P4683" t="s">
        <v>26</v>
      </c>
      <c r="Q4683" t="s">
        <v>27</v>
      </c>
      <c r="R4683" t="s">
        <v>3101</v>
      </c>
      <c r="S4683" t="s">
        <v>10699</v>
      </c>
    </row>
    <row r="4684" spans="1:19">
      <c r="A4684" t="s">
        <v>10700</v>
      </c>
      <c r="B4684" s="1">
        <v>44881</v>
      </c>
      <c r="C4684" t="s">
        <v>22</v>
      </c>
      <c r="D4684">
        <v>35</v>
      </c>
      <c r="E4684" t="s">
        <v>23</v>
      </c>
      <c r="F4684">
        <v>0</v>
      </c>
      <c r="G4684">
        <v>4</v>
      </c>
      <c r="H4684" t="s">
        <v>3686</v>
      </c>
      <c r="I4684">
        <v>3348</v>
      </c>
      <c r="J4684">
        <v>5</v>
      </c>
      <c r="K4684">
        <v>33</v>
      </c>
      <c r="M4684" t="s">
        <v>23</v>
      </c>
      <c r="N4684" t="s">
        <v>23</v>
      </c>
      <c r="O4684" t="s">
        <v>25</v>
      </c>
      <c r="P4684" t="s">
        <v>26</v>
      </c>
      <c r="Q4684" t="s">
        <v>27</v>
      </c>
      <c r="R4684" t="s">
        <v>912</v>
      </c>
      <c r="S4684" t="s">
        <v>10701</v>
      </c>
    </row>
    <row r="4685" spans="1:19">
      <c r="A4685" t="s">
        <v>10702</v>
      </c>
      <c r="B4685" s="1">
        <v>44883</v>
      </c>
      <c r="C4685" t="s">
        <v>22</v>
      </c>
      <c r="D4685">
        <v>62</v>
      </c>
      <c r="E4685" t="s">
        <v>39</v>
      </c>
      <c r="F4685">
        <v>0</v>
      </c>
      <c r="G4685">
        <v>4</v>
      </c>
      <c r="H4685" t="s">
        <v>3686</v>
      </c>
      <c r="I4685">
        <v>2855</v>
      </c>
      <c r="J4685">
        <v>0</v>
      </c>
      <c r="K4685">
        <v>33</v>
      </c>
      <c r="M4685" t="s">
        <v>39</v>
      </c>
      <c r="N4685" t="s">
        <v>23</v>
      </c>
      <c r="O4685" t="s">
        <v>49</v>
      </c>
      <c r="P4685" t="s">
        <v>202</v>
      </c>
      <c r="Q4685" t="s">
        <v>27</v>
      </c>
      <c r="R4685" t="s">
        <v>1753</v>
      </c>
      <c r="S4685" t="s">
        <v>10703</v>
      </c>
    </row>
    <row r="4686" spans="1:19">
      <c r="A4686" t="s">
        <v>10704</v>
      </c>
      <c r="B4686" s="1">
        <v>44378</v>
      </c>
      <c r="C4686" t="s">
        <v>33</v>
      </c>
      <c r="D4686">
        <v>19</v>
      </c>
      <c r="E4686" t="s">
        <v>23</v>
      </c>
      <c r="F4686">
        <v>0</v>
      </c>
      <c r="G4686">
        <v>4</v>
      </c>
      <c r="H4686" t="s">
        <v>3686</v>
      </c>
      <c r="I4686">
        <v>5224</v>
      </c>
      <c r="J4686">
        <v>6</v>
      </c>
      <c r="K4686">
        <v>49</v>
      </c>
      <c r="M4686" t="s">
        <v>23</v>
      </c>
      <c r="N4686" t="s">
        <v>23</v>
      </c>
      <c r="O4686" t="s">
        <v>49</v>
      </c>
      <c r="P4686" t="s">
        <v>26</v>
      </c>
      <c r="Q4686" t="s">
        <v>50</v>
      </c>
      <c r="R4686" t="s">
        <v>10705</v>
      </c>
      <c r="S4686" t="s">
        <v>10706</v>
      </c>
    </row>
    <row r="4687" spans="1:19">
      <c r="A4687" t="s">
        <v>10707</v>
      </c>
      <c r="B4687" s="1">
        <v>45767</v>
      </c>
      <c r="C4687" t="s">
        <v>22</v>
      </c>
      <c r="D4687">
        <v>56</v>
      </c>
      <c r="E4687" t="s">
        <v>23</v>
      </c>
      <c r="F4687">
        <v>3</v>
      </c>
      <c r="G4687">
        <v>4</v>
      </c>
      <c r="H4687" t="s">
        <v>3686</v>
      </c>
      <c r="I4687">
        <v>3824</v>
      </c>
      <c r="J4687">
        <v>3</v>
      </c>
      <c r="K4687">
        <v>4</v>
      </c>
      <c r="M4687" t="s">
        <v>39</v>
      </c>
      <c r="N4687" t="s">
        <v>23</v>
      </c>
      <c r="O4687" t="s">
        <v>49</v>
      </c>
      <c r="P4687" t="s">
        <v>26</v>
      </c>
      <c r="Q4687" t="s">
        <v>50</v>
      </c>
      <c r="R4687" t="s">
        <v>10708</v>
      </c>
      <c r="S4687" t="s">
        <v>10709</v>
      </c>
    </row>
    <row r="4688" spans="1:19">
      <c r="A4688" t="s">
        <v>10710</v>
      </c>
      <c r="B4688" s="1">
        <v>45819</v>
      </c>
      <c r="C4688" t="s">
        <v>33</v>
      </c>
      <c r="D4688">
        <v>56</v>
      </c>
      <c r="E4688" t="s">
        <v>39</v>
      </c>
      <c r="F4688">
        <v>1</v>
      </c>
      <c r="G4688">
        <v>4</v>
      </c>
      <c r="H4688" t="s">
        <v>3751</v>
      </c>
      <c r="I4688">
        <v>5346</v>
      </c>
      <c r="J4688">
        <v>0</v>
      </c>
      <c r="K4688">
        <v>2</v>
      </c>
      <c r="M4688" t="s">
        <v>23</v>
      </c>
      <c r="N4688" t="s">
        <v>23</v>
      </c>
      <c r="O4688" t="s">
        <v>25</v>
      </c>
      <c r="P4688" t="s">
        <v>26</v>
      </c>
      <c r="Q4688" t="s">
        <v>50</v>
      </c>
      <c r="R4688" t="s">
        <v>2177</v>
      </c>
      <c r="S4688" t="s">
        <v>10711</v>
      </c>
    </row>
    <row r="4689" spans="1:19">
      <c r="A4689" t="s">
        <v>10712</v>
      </c>
      <c r="B4689" s="1">
        <v>44644</v>
      </c>
      <c r="C4689" t="s">
        <v>22</v>
      </c>
      <c r="D4689">
        <v>23</v>
      </c>
      <c r="E4689" t="s">
        <v>39</v>
      </c>
      <c r="F4689">
        <v>0</v>
      </c>
      <c r="G4689">
        <v>4</v>
      </c>
      <c r="H4689" t="s">
        <v>3686</v>
      </c>
      <c r="I4689">
        <v>3461</v>
      </c>
      <c r="J4689">
        <v>0</v>
      </c>
      <c r="K4689">
        <v>41</v>
      </c>
      <c r="M4689" t="s">
        <v>23</v>
      </c>
      <c r="N4689" t="s">
        <v>39</v>
      </c>
      <c r="P4689" t="s">
        <v>26</v>
      </c>
      <c r="Q4689" t="s">
        <v>27</v>
      </c>
      <c r="R4689" t="s">
        <v>880</v>
      </c>
      <c r="S4689" t="s">
        <v>10713</v>
      </c>
    </row>
    <row r="4690" spans="1:19">
      <c r="A4690" t="s">
        <v>10714</v>
      </c>
      <c r="B4690" s="1">
        <v>44175</v>
      </c>
      <c r="C4690" t="s">
        <v>33</v>
      </c>
      <c r="D4690">
        <v>32</v>
      </c>
      <c r="E4690" t="s">
        <v>39</v>
      </c>
      <c r="F4690">
        <v>0</v>
      </c>
      <c r="G4690">
        <v>4</v>
      </c>
      <c r="H4690" t="s">
        <v>3686</v>
      </c>
      <c r="I4690">
        <v>4835</v>
      </c>
      <c r="J4690">
        <v>0</v>
      </c>
      <c r="K4690">
        <v>56</v>
      </c>
      <c r="L4690" t="s">
        <v>142</v>
      </c>
      <c r="M4690" t="s">
        <v>23</v>
      </c>
      <c r="N4690" t="s">
        <v>23</v>
      </c>
      <c r="O4690" t="s">
        <v>49</v>
      </c>
      <c r="P4690" t="s">
        <v>202</v>
      </c>
      <c r="Q4690" t="s">
        <v>50</v>
      </c>
      <c r="R4690" t="s">
        <v>3946</v>
      </c>
      <c r="S4690" t="s">
        <v>10715</v>
      </c>
    </row>
    <row r="4691" spans="1:19">
      <c r="A4691" t="s">
        <v>10716</v>
      </c>
      <c r="B4691" s="1">
        <v>45809</v>
      </c>
      <c r="C4691" t="s">
        <v>33</v>
      </c>
      <c r="D4691">
        <v>33</v>
      </c>
      <c r="E4691" t="s">
        <v>39</v>
      </c>
      <c r="F4691">
        <v>0</v>
      </c>
      <c r="G4691">
        <v>4</v>
      </c>
      <c r="H4691" t="s">
        <v>3751</v>
      </c>
      <c r="I4691">
        <v>4079</v>
      </c>
      <c r="J4691">
        <v>0</v>
      </c>
      <c r="K4691">
        <v>2</v>
      </c>
      <c r="L4691" t="s">
        <v>48</v>
      </c>
      <c r="M4691" t="s">
        <v>23</v>
      </c>
      <c r="N4691" t="s">
        <v>39</v>
      </c>
      <c r="P4691" t="s">
        <v>26</v>
      </c>
      <c r="Q4691" t="s">
        <v>50</v>
      </c>
      <c r="R4691" t="s">
        <v>869</v>
      </c>
      <c r="S4691" t="s">
        <v>10717</v>
      </c>
    </row>
    <row r="4692" spans="1:19">
      <c r="A4692" t="s">
        <v>10718</v>
      </c>
      <c r="B4692" s="1">
        <v>43686</v>
      </c>
      <c r="C4692" t="s">
        <v>22</v>
      </c>
      <c r="D4692">
        <v>53</v>
      </c>
      <c r="E4692" t="s">
        <v>23</v>
      </c>
      <c r="F4692">
        <v>3</v>
      </c>
      <c r="G4692">
        <v>4</v>
      </c>
      <c r="H4692" t="s">
        <v>3686</v>
      </c>
      <c r="I4692">
        <v>6425</v>
      </c>
      <c r="J4692">
        <v>4</v>
      </c>
      <c r="K4692">
        <v>72</v>
      </c>
      <c r="L4692" t="s">
        <v>316</v>
      </c>
      <c r="M4692" t="s">
        <v>23</v>
      </c>
      <c r="N4692" t="s">
        <v>39</v>
      </c>
      <c r="P4692" t="s">
        <v>164</v>
      </c>
      <c r="Q4692" t="s">
        <v>50</v>
      </c>
      <c r="R4692" t="s">
        <v>4434</v>
      </c>
      <c r="S4692" t="s">
        <v>10719</v>
      </c>
    </row>
    <row r="4693" spans="1:19">
      <c r="A4693" t="s">
        <v>10720</v>
      </c>
      <c r="B4693" s="1">
        <v>43995</v>
      </c>
      <c r="C4693" t="s">
        <v>22</v>
      </c>
      <c r="D4693">
        <v>54</v>
      </c>
      <c r="E4693" t="s">
        <v>23</v>
      </c>
      <c r="F4693">
        <v>0</v>
      </c>
      <c r="G4693">
        <v>4</v>
      </c>
      <c r="H4693" t="s">
        <v>3686</v>
      </c>
      <c r="I4693">
        <v>4697</v>
      </c>
      <c r="J4693">
        <v>8</v>
      </c>
      <c r="K4693">
        <v>62</v>
      </c>
      <c r="M4693" t="s">
        <v>23</v>
      </c>
      <c r="N4693" t="s">
        <v>23</v>
      </c>
      <c r="O4693" t="s">
        <v>25</v>
      </c>
      <c r="P4693" t="s">
        <v>164</v>
      </c>
      <c r="Q4693" t="s">
        <v>27</v>
      </c>
      <c r="R4693" t="s">
        <v>10721</v>
      </c>
      <c r="S4693" t="s">
        <v>10722</v>
      </c>
    </row>
    <row r="4694" spans="1:19">
      <c r="A4694" t="s">
        <v>10723</v>
      </c>
      <c r="B4694" s="1">
        <v>45852</v>
      </c>
      <c r="C4694" t="s">
        <v>33</v>
      </c>
      <c r="D4694">
        <v>30</v>
      </c>
      <c r="E4694" t="s">
        <v>39</v>
      </c>
      <c r="F4694">
        <v>0</v>
      </c>
      <c r="G4694">
        <v>4</v>
      </c>
      <c r="H4694" t="s">
        <v>3751</v>
      </c>
      <c r="I4694">
        <v>2183</v>
      </c>
      <c r="J4694">
        <v>0</v>
      </c>
      <c r="K4694">
        <v>1</v>
      </c>
      <c r="L4694" t="s">
        <v>48</v>
      </c>
      <c r="M4694" t="s">
        <v>23</v>
      </c>
      <c r="N4694" t="s">
        <v>39</v>
      </c>
      <c r="P4694" t="s">
        <v>26</v>
      </c>
      <c r="Q4694" t="s">
        <v>50</v>
      </c>
      <c r="R4694" t="s">
        <v>1228</v>
      </c>
      <c r="S4694" t="s">
        <v>10724</v>
      </c>
    </row>
    <row r="4695" spans="1:19">
      <c r="A4695" t="s">
        <v>10725</v>
      </c>
      <c r="B4695" s="1">
        <v>44807</v>
      </c>
      <c r="C4695" t="s">
        <v>22</v>
      </c>
      <c r="D4695">
        <v>47</v>
      </c>
      <c r="E4695" t="s">
        <v>39</v>
      </c>
      <c r="F4695">
        <v>0</v>
      </c>
      <c r="G4695">
        <v>4</v>
      </c>
      <c r="H4695" t="s">
        <v>3686</v>
      </c>
      <c r="I4695">
        <v>2782</v>
      </c>
      <c r="J4695">
        <v>0</v>
      </c>
      <c r="K4695">
        <v>35</v>
      </c>
      <c r="L4695" t="s">
        <v>40</v>
      </c>
      <c r="M4695" t="s">
        <v>39</v>
      </c>
      <c r="N4695" t="s">
        <v>23</v>
      </c>
      <c r="O4695" t="s">
        <v>49</v>
      </c>
      <c r="P4695" t="s">
        <v>26</v>
      </c>
      <c r="Q4695" t="s">
        <v>27</v>
      </c>
      <c r="R4695" t="s">
        <v>651</v>
      </c>
      <c r="S4695" t="s">
        <v>10726</v>
      </c>
    </row>
    <row r="4696" spans="1:19">
      <c r="A4696" t="s">
        <v>10727</v>
      </c>
      <c r="B4696" s="1">
        <v>45340</v>
      </c>
      <c r="C4696" t="s">
        <v>7177</v>
      </c>
      <c r="D4696">
        <v>29</v>
      </c>
      <c r="E4696" t="s">
        <v>23</v>
      </c>
      <c r="F4696">
        <v>1</v>
      </c>
      <c r="G4696">
        <v>4</v>
      </c>
      <c r="H4696" t="s">
        <v>3686</v>
      </c>
      <c r="I4696">
        <v>2429</v>
      </c>
      <c r="J4696">
        <v>10</v>
      </c>
      <c r="K4696">
        <v>18</v>
      </c>
      <c r="L4696" t="s">
        <v>97</v>
      </c>
      <c r="M4696" t="s">
        <v>23</v>
      </c>
      <c r="N4696" t="s">
        <v>39</v>
      </c>
      <c r="P4696" t="s">
        <v>26</v>
      </c>
      <c r="Q4696" t="s">
        <v>50</v>
      </c>
      <c r="R4696" t="s">
        <v>1415</v>
      </c>
      <c r="S4696" t="s">
        <v>10728</v>
      </c>
    </row>
    <row r="4697" spans="1:19">
      <c r="A4697" t="s">
        <v>10729</v>
      </c>
      <c r="B4697" s="1">
        <v>45113</v>
      </c>
      <c r="C4697" t="s">
        <v>22</v>
      </c>
      <c r="D4697">
        <v>34</v>
      </c>
      <c r="E4697" t="s">
        <v>23</v>
      </c>
      <c r="F4697">
        <v>1</v>
      </c>
      <c r="G4697">
        <v>4</v>
      </c>
      <c r="H4697" t="s">
        <v>3686</v>
      </c>
      <c r="I4697">
        <v>2499</v>
      </c>
      <c r="J4697">
        <v>2</v>
      </c>
      <c r="K4697">
        <v>25</v>
      </c>
      <c r="M4697" t="s">
        <v>23</v>
      </c>
      <c r="N4697" t="s">
        <v>23</v>
      </c>
      <c r="O4697" t="s">
        <v>49</v>
      </c>
      <c r="P4697" t="s">
        <v>202</v>
      </c>
      <c r="Q4697" t="s">
        <v>50</v>
      </c>
      <c r="R4697" t="s">
        <v>456</v>
      </c>
      <c r="S4697" t="s">
        <v>10730</v>
      </c>
    </row>
    <row r="4698" spans="1:19">
      <c r="A4698" t="s">
        <v>10731</v>
      </c>
      <c r="B4698" s="1">
        <v>45829</v>
      </c>
      <c r="C4698" t="s">
        <v>33</v>
      </c>
      <c r="D4698">
        <v>52</v>
      </c>
      <c r="E4698" t="s">
        <v>39</v>
      </c>
      <c r="F4698">
        <v>0</v>
      </c>
      <c r="G4698">
        <v>4</v>
      </c>
      <c r="H4698" t="s">
        <v>3751</v>
      </c>
      <c r="I4698">
        <v>2822</v>
      </c>
      <c r="J4698">
        <v>0</v>
      </c>
      <c r="K4698">
        <v>2</v>
      </c>
      <c r="L4698" t="s">
        <v>48</v>
      </c>
      <c r="M4698" t="s">
        <v>23</v>
      </c>
      <c r="N4698" t="s">
        <v>39</v>
      </c>
      <c r="P4698" t="s">
        <v>26</v>
      </c>
      <c r="Q4698" t="s">
        <v>27</v>
      </c>
      <c r="R4698" t="s">
        <v>226</v>
      </c>
      <c r="S4698" t="s">
        <v>9216</v>
      </c>
    </row>
    <row r="4699" spans="1:19">
      <c r="A4699" t="s">
        <v>10732</v>
      </c>
      <c r="B4699" s="1">
        <v>44333</v>
      </c>
      <c r="C4699" t="s">
        <v>22</v>
      </c>
      <c r="D4699">
        <v>40</v>
      </c>
      <c r="E4699" t="s">
        <v>23</v>
      </c>
      <c r="F4699">
        <v>1</v>
      </c>
      <c r="G4699">
        <v>4</v>
      </c>
      <c r="H4699" t="s">
        <v>3686</v>
      </c>
      <c r="I4699">
        <v>5974</v>
      </c>
      <c r="J4699">
        <v>1</v>
      </c>
      <c r="K4699">
        <v>51</v>
      </c>
      <c r="L4699" t="s">
        <v>142</v>
      </c>
      <c r="M4699" t="s">
        <v>23</v>
      </c>
      <c r="N4699" t="s">
        <v>39</v>
      </c>
      <c r="P4699" t="s">
        <v>164</v>
      </c>
      <c r="Q4699" t="s">
        <v>50</v>
      </c>
      <c r="R4699" t="s">
        <v>3634</v>
      </c>
      <c r="S4699" t="s">
        <v>10733</v>
      </c>
    </row>
    <row r="4700" spans="1:19">
      <c r="A4700" t="s">
        <v>10734</v>
      </c>
      <c r="B4700" s="1">
        <v>45522</v>
      </c>
      <c r="C4700" t="s">
        <v>22</v>
      </c>
      <c r="D4700">
        <v>50</v>
      </c>
      <c r="E4700" t="s">
        <v>23</v>
      </c>
      <c r="F4700">
        <v>2</v>
      </c>
      <c r="G4700">
        <v>4</v>
      </c>
      <c r="H4700" t="s">
        <v>3686</v>
      </c>
      <c r="I4700">
        <v>5209</v>
      </c>
      <c r="J4700">
        <v>8</v>
      </c>
      <c r="K4700">
        <v>12</v>
      </c>
      <c r="L4700" t="s">
        <v>97</v>
      </c>
      <c r="M4700" t="s">
        <v>23</v>
      </c>
      <c r="N4700" t="s">
        <v>39</v>
      </c>
      <c r="P4700" t="s">
        <v>26</v>
      </c>
      <c r="Q4700" t="s">
        <v>27</v>
      </c>
      <c r="R4700" t="s">
        <v>10735</v>
      </c>
      <c r="S4700" t="s">
        <v>1266</v>
      </c>
    </row>
    <row r="4701" spans="1:19">
      <c r="A4701" t="s">
        <v>10736</v>
      </c>
      <c r="B4701" s="1">
        <v>44443</v>
      </c>
      <c r="C4701" t="s">
        <v>33</v>
      </c>
      <c r="D4701">
        <v>55</v>
      </c>
      <c r="E4701" t="s">
        <v>39</v>
      </c>
      <c r="F4701">
        <v>0</v>
      </c>
      <c r="G4701">
        <v>4</v>
      </c>
      <c r="H4701" t="s">
        <v>3686</v>
      </c>
      <c r="I4701">
        <v>5774</v>
      </c>
      <c r="J4701">
        <v>0</v>
      </c>
      <c r="K4701">
        <v>47</v>
      </c>
      <c r="M4701" t="s">
        <v>23</v>
      </c>
      <c r="N4701" t="s">
        <v>23</v>
      </c>
      <c r="O4701" t="s">
        <v>56</v>
      </c>
      <c r="P4701" t="s">
        <v>202</v>
      </c>
      <c r="Q4701" t="s">
        <v>50</v>
      </c>
      <c r="R4701" t="s">
        <v>881</v>
      </c>
      <c r="S4701" t="s">
        <v>10737</v>
      </c>
    </row>
    <row r="4702" spans="1:19">
      <c r="A4702" t="s">
        <v>10738</v>
      </c>
      <c r="B4702" s="1">
        <v>45338</v>
      </c>
      <c r="C4702" t="s">
        <v>22</v>
      </c>
      <c r="D4702">
        <v>42</v>
      </c>
      <c r="E4702" t="s">
        <v>23</v>
      </c>
      <c r="F4702">
        <v>0</v>
      </c>
      <c r="G4702">
        <v>4</v>
      </c>
      <c r="H4702" t="s">
        <v>3686</v>
      </c>
      <c r="I4702">
        <v>4477</v>
      </c>
      <c r="J4702">
        <v>1</v>
      </c>
      <c r="K4702">
        <v>18</v>
      </c>
      <c r="M4702" t="s">
        <v>23</v>
      </c>
      <c r="N4702" t="s">
        <v>23</v>
      </c>
      <c r="O4702" t="s">
        <v>25</v>
      </c>
      <c r="P4702" t="s">
        <v>26</v>
      </c>
      <c r="Q4702" t="s">
        <v>27</v>
      </c>
      <c r="R4702" t="s">
        <v>3065</v>
      </c>
      <c r="S4702" t="s">
        <v>10739</v>
      </c>
    </row>
    <row r="4703" spans="1:19">
      <c r="A4703" t="s">
        <v>10740</v>
      </c>
      <c r="B4703" s="1">
        <v>44021</v>
      </c>
      <c r="C4703" t="s">
        <v>22</v>
      </c>
      <c r="D4703">
        <v>27</v>
      </c>
      <c r="E4703" t="s">
        <v>23</v>
      </c>
      <c r="F4703">
        <v>3</v>
      </c>
      <c r="G4703">
        <v>4</v>
      </c>
      <c r="H4703" t="s">
        <v>3686</v>
      </c>
      <c r="I4703">
        <v>4151</v>
      </c>
      <c r="J4703">
        <v>1</v>
      </c>
      <c r="K4703">
        <v>61</v>
      </c>
      <c r="M4703" t="s">
        <v>23</v>
      </c>
      <c r="N4703" t="s">
        <v>23</v>
      </c>
      <c r="O4703" t="s">
        <v>49</v>
      </c>
      <c r="P4703" t="s">
        <v>164</v>
      </c>
      <c r="Q4703" t="s">
        <v>27</v>
      </c>
      <c r="R4703" t="s">
        <v>1402</v>
      </c>
      <c r="S4703" t="s">
        <v>10741</v>
      </c>
    </row>
    <row r="4704" spans="1:19">
      <c r="A4704" t="s">
        <v>10742</v>
      </c>
      <c r="B4704" s="1">
        <v>45722</v>
      </c>
      <c r="C4704" t="s">
        <v>33</v>
      </c>
      <c r="D4704">
        <v>67</v>
      </c>
      <c r="E4704" t="s">
        <v>23</v>
      </c>
      <c r="F4704">
        <v>0</v>
      </c>
      <c r="G4704">
        <v>4</v>
      </c>
      <c r="H4704" t="s">
        <v>3686</v>
      </c>
      <c r="I4704">
        <v>5437</v>
      </c>
      <c r="J4704">
        <v>0</v>
      </c>
      <c r="K4704">
        <v>5</v>
      </c>
      <c r="L4704" t="s">
        <v>48</v>
      </c>
      <c r="M4704" t="s">
        <v>23</v>
      </c>
      <c r="N4704" t="s">
        <v>23</v>
      </c>
      <c r="O4704" t="s">
        <v>25</v>
      </c>
      <c r="P4704" t="s">
        <v>202</v>
      </c>
      <c r="Q4704" t="s">
        <v>27</v>
      </c>
      <c r="R4704" t="s">
        <v>1317</v>
      </c>
      <c r="S4704" t="s">
        <v>10743</v>
      </c>
    </row>
    <row r="4705" spans="1:19">
      <c r="A4705" t="s">
        <v>10744</v>
      </c>
      <c r="B4705" s="1">
        <v>44513</v>
      </c>
      <c r="C4705" t="s">
        <v>33</v>
      </c>
      <c r="D4705">
        <v>67</v>
      </c>
      <c r="E4705" t="s">
        <v>23</v>
      </c>
      <c r="F4705">
        <v>0</v>
      </c>
      <c r="G4705">
        <v>4</v>
      </c>
      <c r="H4705" t="s">
        <v>3686</v>
      </c>
      <c r="I4705">
        <v>2701</v>
      </c>
      <c r="J4705">
        <v>5</v>
      </c>
      <c r="K4705">
        <v>45</v>
      </c>
      <c r="M4705" t="s">
        <v>23</v>
      </c>
      <c r="N4705" t="s">
        <v>23</v>
      </c>
      <c r="O4705" t="s">
        <v>25</v>
      </c>
      <c r="P4705" t="s">
        <v>202</v>
      </c>
      <c r="Q4705" t="s">
        <v>27</v>
      </c>
      <c r="R4705" t="s">
        <v>1786</v>
      </c>
      <c r="S4705" t="s">
        <v>10745</v>
      </c>
    </row>
    <row r="4706" spans="1:19">
      <c r="A4706" t="s">
        <v>10746</v>
      </c>
      <c r="B4706" s="1">
        <v>45574</v>
      </c>
      <c r="C4706" t="s">
        <v>22</v>
      </c>
      <c r="D4706">
        <v>80</v>
      </c>
      <c r="E4706" t="s">
        <v>23</v>
      </c>
      <c r="F4706">
        <v>0</v>
      </c>
      <c r="G4706">
        <v>4</v>
      </c>
      <c r="H4706" t="s">
        <v>3686</v>
      </c>
      <c r="I4706">
        <v>4254</v>
      </c>
      <c r="J4706">
        <v>7</v>
      </c>
      <c r="K4706">
        <v>10</v>
      </c>
      <c r="M4706" t="s">
        <v>23</v>
      </c>
      <c r="N4706" t="s">
        <v>23</v>
      </c>
      <c r="O4706" t="s">
        <v>25</v>
      </c>
      <c r="P4706" t="s">
        <v>164</v>
      </c>
      <c r="Q4706" t="s">
        <v>27</v>
      </c>
      <c r="R4706" t="s">
        <v>153</v>
      </c>
      <c r="S4706" t="s">
        <v>10747</v>
      </c>
    </row>
    <row r="4707" spans="1:19">
      <c r="A4707" t="s">
        <v>10748</v>
      </c>
      <c r="B4707" s="1">
        <v>45663</v>
      </c>
      <c r="C4707" t="s">
        <v>22</v>
      </c>
      <c r="D4707">
        <v>80</v>
      </c>
      <c r="E4707" t="s">
        <v>23</v>
      </c>
      <c r="F4707">
        <v>0</v>
      </c>
      <c r="G4707">
        <v>4</v>
      </c>
      <c r="H4707" t="s">
        <v>3686</v>
      </c>
      <c r="I4707">
        <v>3533</v>
      </c>
      <c r="J4707">
        <v>2</v>
      </c>
      <c r="K4707">
        <v>7</v>
      </c>
      <c r="M4707" t="s">
        <v>23</v>
      </c>
      <c r="N4707" t="s">
        <v>23</v>
      </c>
      <c r="O4707" t="s">
        <v>25</v>
      </c>
      <c r="P4707" t="s">
        <v>26</v>
      </c>
      <c r="Q4707" t="s">
        <v>27</v>
      </c>
      <c r="R4707" t="s">
        <v>5004</v>
      </c>
      <c r="S4707" t="s">
        <v>10749</v>
      </c>
    </row>
    <row r="4708" spans="1:19">
      <c r="A4708" t="s">
        <v>10750</v>
      </c>
      <c r="B4708" s="1">
        <v>43746</v>
      </c>
      <c r="C4708" t="s">
        <v>33</v>
      </c>
      <c r="D4708">
        <v>27</v>
      </c>
      <c r="E4708" t="s">
        <v>23</v>
      </c>
      <c r="F4708">
        <v>0</v>
      </c>
      <c r="G4708">
        <v>4</v>
      </c>
      <c r="H4708" t="s">
        <v>3686</v>
      </c>
      <c r="I4708">
        <v>5192</v>
      </c>
      <c r="J4708">
        <v>4</v>
      </c>
      <c r="K4708">
        <v>70</v>
      </c>
      <c r="L4708" t="s">
        <v>316</v>
      </c>
      <c r="M4708" t="s">
        <v>23</v>
      </c>
      <c r="N4708" t="s">
        <v>23</v>
      </c>
      <c r="O4708" t="s">
        <v>25</v>
      </c>
      <c r="P4708" t="s">
        <v>202</v>
      </c>
      <c r="Q4708" t="s">
        <v>50</v>
      </c>
      <c r="R4708" t="s">
        <v>369</v>
      </c>
      <c r="S4708" t="s">
        <v>10751</v>
      </c>
    </row>
    <row r="4709" spans="1:19">
      <c r="A4709" t="s">
        <v>10752</v>
      </c>
      <c r="B4709" s="1">
        <v>45212</v>
      </c>
      <c r="C4709" t="s">
        <v>33</v>
      </c>
      <c r="D4709">
        <v>64</v>
      </c>
      <c r="E4709" t="s">
        <v>39</v>
      </c>
      <c r="F4709">
        <v>0</v>
      </c>
      <c r="G4709">
        <v>4</v>
      </c>
      <c r="H4709" t="s">
        <v>3686</v>
      </c>
      <c r="I4709">
        <v>2031</v>
      </c>
      <c r="J4709">
        <v>0</v>
      </c>
      <c r="K4709">
        <v>22</v>
      </c>
      <c r="L4709" t="s">
        <v>97</v>
      </c>
      <c r="M4709" t="s">
        <v>23</v>
      </c>
      <c r="N4709" t="s">
        <v>23</v>
      </c>
      <c r="O4709" t="s">
        <v>25</v>
      </c>
      <c r="P4709" t="s">
        <v>202</v>
      </c>
      <c r="Q4709" t="s">
        <v>50</v>
      </c>
      <c r="R4709" t="s">
        <v>572</v>
      </c>
      <c r="S4709" t="s">
        <v>10753</v>
      </c>
    </row>
    <row r="4710" spans="1:19">
      <c r="A4710" t="s">
        <v>10754</v>
      </c>
      <c r="B4710" s="1">
        <v>43976</v>
      </c>
      <c r="C4710" t="s">
        <v>33</v>
      </c>
      <c r="D4710">
        <v>54</v>
      </c>
      <c r="E4710" t="s">
        <v>23</v>
      </c>
      <c r="F4710">
        <v>0</v>
      </c>
      <c r="G4710">
        <v>4</v>
      </c>
      <c r="H4710" t="s">
        <v>3686</v>
      </c>
      <c r="I4710">
        <v>4980</v>
      </c>
      <c r="J4710">
        <v>1</v>
      </c>
      <c r="K4710">
        <v>63</v>
      </c>
      <c r="L4710" t="s">
        <v>142</v>
      </c>
      <c r="M4710" t="s">
        <v>23</v>
      </c>
      <c r="N4710" t="s">
        <v>23</v>
      </c>
      <c r="O4710" t="s">
        <v>25</v>
      </c>
      <c r="P4710" t="s">
        <v>26</v>
      </c>
      <c r="Q4710" t="s">
        <v>27</v>
      </c>
      <c r="R4710" t="s">
        <v>8974</v>
      </c>
      <c r="S4710" t="s">
        <v>10755</v>
      </c>
    </row>
    <row r="4711" spans="1:19">
      <c r="A4711" t="s">
        <v>10756</v>
      </c>
      <c r="B4711" s="1">
        <v>44471</v>
      </c>
      <c r="C4711" t="s">
        <v>33</v>
      </c>
      <c r="D4711">
        <v>61</v>
      </c>
      <c r="E4711" t="s">
        <v>23</v>
      </c>
      <c r="F4711">
        <v>0</v>
      </c>
      <c r="G4711">
        <v>4</v>
      </c>
      <c r="H4711" t="s">
        <v>3686</v>
      </c>
      <c r="I4711">
        <v>4699</v>
      </c>
      <c r="J4711">
        <v>1</v>
      </c>
      <c r="K4711">
        <v>46</v>
      </c>
      <c r="M4711" t="s">
        <v>23</v>
      </c>
      <c r="N4711" t="s">
        <v>23</v>
      </c>
      <c r="O4711" t="s">
        <v>49</v>
      </c>
      <c r="P4711" t="s">
        <v>164</v>
      </c>
      <c r="Q4711" t="s">
        <v>50</v>
      </c>
      <c r="R4711" t="s">
        <v>5464</v>
      </c>
      <c r="S4711" t="s">
        <v>10757</v>
      </c>
    </row>
    <row r="4712" spans="1:19">
      <c r="A4712" t="s">
        <v>10758</v>
      </c>
      <c r="B4712" s="1">
        <v>43678</v>
      </c>
      <c r="C4712" t="s">
        <v>33</v>
      </c>
      <c r="D4712">
        <v>25</v>
      </c>
      <c r="E4712" t="s">
        <v>23</v>
      </c>
      <c r="F4712">
        <v>2</v>
      </c>
      <c r="G4712">
        <v>4</v>
      </c>
      <c r="H4712" t="s">
        <v>3686</v>
      </c>
      <c r="I4712">
        <v>4603</v>
      </c>
      <c r="J4712">
        <v>6</v>
      </c>
      <c r="K4712">
        <v>72</v>
      </c>
      <c r="M4712" t="s">
        <v>23</v>
      </c>
      <c r="N4712" t="s">
        <v>39</v>
      </c>
      <c r="P4712" t="s">
        <v>164</v>
      </c>
      <c r="Q4712" t="s">
        <v>50</v>
      </c>
      <c r="R4712" t="s">
        <v>1163</v>
      </c>
      <c r="S4712" t="s">
        <v>10759</v>
      </c>
    </row>
    <row r="4713" spans="1:19">
      <c r="A4713" t="s">
        <v>10760</v>
      </c>
      <c r="B4713" s="1">
        <v>45021</v>
      </c>
      <c r="C4713" t="s">
        <v>33</v>
      </c>
      <c r="D4713">
        <v>27</v>
      </c>
      <c r="E4713" t="s">
        <v>23</v>
      </c>
      <c r="F4713">
        <v>0</v>
      </c>
      <c r="G4713">
        <v>4</v>
      </c>
      <c r="H4713" t="s">
        <v>3686</v>
      </c>
      <c r="I4713">
        <v>5145</v>
      </c>
      <c r="J4713">
        <v>3</v>
      </c>
      <c r="K4713">
        <v>28</v>
      </c>
      <c r="M4713" t="s">
        <v>23</v>
      </c>
      <c r="N4713" t="s">
        <v>39</v>
      </c>
      <c r="P4713" t="s">
        <v>26</v>
      </c>
      <c r="Q4713" t="s">
        <v>50</v>
      </c>
      <c r="R4713" t="s">
        <v>860</v>
      </c>
      <c r="S4713" t="s">
        <v>10761</v>
      </c>
    </row>
    <row r="4714" spans="1:19">
      <c r="A4714" t="s">
        <v>10762</v>
      </c>
      <c r="B4714" s="1">
        <v>44068</v>
      </c>
      <c r="C4714" t="s">
        <v>33</v>
      </c>
      <c r="D4714">
        <v>38</v>
      </c>
      <c r="E4714" t="s">
        <v>39</v>
      </c>
      <c r="F4714">
        <v>0</v>
      </c>
      <c r="G4714">
        <v>4</v>
      </c>
      <c r="H4714" t="s">
        <v>3686</v>
      </c>
      <c r="I4714">
        <v>4616</v>
      </c>
      <c r="J4714">
        <v>0</v>
      </c>
      <c r="K4714">
        <v>60</v>
      </c>
      <c r="M4714" t="s">
        <v>23</v>
      </c>
      <c r="N4714" t="s">
        <v>23</v>
      </c>
      <c r="O4714" t="s">
        <v>25</v>
      </c>
      <c r="P4714" t="s">
        <v>164</v>
      </c>
      <c r="Q4714" t="s">
        <v>27</v>
      </c>
      <c r="R4714" t="s">
        <v>6012</v>
      </c>
      <c r="S4714" t="s">
        <v>10763</v>
      </c>
    </row>
    <row r="4715" spans="1:19">
      <c r="A4715" t="s">
        <v>10764</v>
      </c>
      <c r="B4715" s="1">
        <v>44364</v>
      </c>
      <c r="C4715" t="s">
        <v>22</v>
      </c>
      <c r="D4715">
        <v>46</v>
      </c>
      <c r="E4715" t="s">
        <v>23</v>
      </c>
      <c r="F4715">
        <v>0</v>
      </c>
      <c r="G4715">
        <v>4</v>
      </c>
      <c r="H4715" t="s">
        <v>3686</v>
      </c>
      <c r="I4715">
        <v>4322</v>
      </c>
      <c r="J4715">
        <v>4</v>
      </c>
      <c r="K4715">
        <v>50</v>
      </c>
      <c r="L4715" t="s">
        <v>142</v>
      </c>
      <c r="M4715" t="s">
        <v>23</v>
      </c>
      <c r="N4715" t="s">
        <v>23</v>
      </c>
      <c r="O4715" t="s">
        <v>49</v>
      </c>
      <c r="P4715" t="s">
        <v>202</v>
      </c>
      <c r="Q4715" t="s">
        <v>27</v>
      </c>
      <c r="R4715" t="s">
        <v>1789</v>
      </c>
      <c r="S4715" t="s">
        <v>10765</v>
      </c>
    </row>
    <row r="4716" spans="1:19">
      <c r="A4716" t="s">
        <v>10766</v>
      </c>
      <c r="B4716" s="1">
        <v>43724</v>
      </c>
      <c r="C4716" t="s">
        <v>33</v>
      </c>
      <c r="D4716">
        <v>61</v>
      </c>
      <c r="E4716" t="s">
        <v>23</v>
      </c>
      <c r="F4716">
        <v>2</v>
      </c>
      <c r="G4716">
        <v>4</v>
      </c>
      <c r="H4716" t="s">
        <v>3686</v>
      </c>
      <c r="I4716">
        <v>4080</v>
      </c>
      <c r="J4716">
        <v>5</v>
      </c>
      <c r="K4716">
        <v>71</v>
      </c>
      <c r="L4716" t="s">
        <v>316</v>
      </c>
      <c r="M4716" t="s">
        <v>23</v>
      </c>
      <c r="N4716" t="s">
        <v>23</v>
      </c>
      <c r="O4716" t="s">
        <v>25</v>
      </c>
      <c r="P4716" t="s">
        <v>164</v>
      </c>
      <c r="Q4716" t="s">
        <v>27</v>
      </c>
      <c r="R4716" t="s">
        <v>398</v>
      </c>
      <c r="S4716" t="s">
        <v>10767</v>
      </c>
    </row>
    <row r="4717" spans="1:19">
      <c r="A4717" t="s">
        <v>10768</v>
      </c>
      <c r="B4717" s="1">
        <v>43684</v>
      </c>
      <c r="C4717" t="s">
        <v>33</v>
      </c>
      <c r="D4717">
        <v>62</v>
      </c>
      <c r="E4717" t="s">
        <v>23</v>
      </c>
      <c r="F4717">
        <v>1</v>
      </c>
      <c r="G4717">
        <v>4</v>
      </c>
      <c r="H4717" t="s">
        <v>3686</v>
      </c>
      <c r="I4717">
        <v>4754</v>
      </c>
      <c r="J4717">
        <v>9</v>
      </c>
      <c r="K4717">
        <v>72</v>
      </c>
      <c r="M4717" t="s">
        <v>23</v>
      </c>
      <c r="N4717" t="s">
        <v>23</v>
      </c>
      <c r="O4717" t="s">
        <v>25</v>
      </c>
      <c r="P4717" t="s">
        <v>164</v>
      </c>
      <c r="Q4717" t="s">
        <v>27</v>
      </c>
      <c r="R4717" t="s">
        <v>1108</v>
      </c>
      <c r="S4717" t="s">
        <v>10769</v>
      </c>
    </row>
    <row r="4718" spans="1:19">
      <c r="A4718" t="s">
        <v>10770</v>
      </c>
      <c r="B4718" s="1">
        <v>45312</v>
      </c>
      <c r="C4718" t="s">
        <v>22</v>
      </c>
      <c r="D4718">
        <v>62</v>
      </c>
      <c r="E4718" t="s">
        <v>39</v>
      </c>
      <c r="F4718">
        <v>0</v>
      </c>
      <c r="G4718">
        <v>4</v>
      </c>
      <c r="H4718" t="s">
        <v>3686</v>
      </c>
      <c r="I4718">
        <v>4431</v>
      </c>
      <c r="J4718">
        <v>0</v>
      </c>
      <c r="K4718">
        <v>19</v>
      </c>
      <c r="M4718" t="s">
        <v>23</v>
      </c>
      <c r="N4718" t="s">
        <v>39</v>
      </c>
      <c r="P4718" t="s">
        <v>202</v>
      </c>
      <c r="Q4718" t="s">
        <v>50</v>
      </c>
      <c r="R4718" t="s">
        <v>1325</v>
      </c>
      <c r="S4718" t="s">
        <v>10771</v>
      </c>
    </row>
    <row r="4719" spans="1:19">
      <c r="A4719" t="s">
        <v>10772</v>
      </c>
      <c r="B4719" s="1">
        <v>45032</v>
      </c>
      <c r="C4719" t="s">
        <v>33</v>
      </c>
      <c r="D4719">
        <v>27</v>
      </c>
      <c r="E4719" t="s">
        <v>23</v>
      </c>
      <c r="F4719">
        <v>3</v>
      </c>
      <c r="G4719">
        <v>4</v>
      </c>
      <c r="H4719" t="s">
        <v>3686</v>
      </c>
      <c r="I4719">
        <v>3948</v>
      </c>
      <c r="J4719">
        <v>9</v>
      </c>
      <c r="K4719">
        <v>28</v>
      </c>
      <c r="M4719" t="s">
        <v>23</v>
      </c>
      <c r="N4719" t="s">
        <v>39</v>
      </c>
      <c r="P4719" t="s">
        <v>26</v>
      </c>
      <c r="Q4719" t="s">
        <v>27</v>
      </c>
      <c r="R4719" t="s">
        <v>3634</v>
      </c>
      <c r="S4719" t="s">
        <v>10773</v>
      </c>
    </row>
    <row r="4720" spans="1:19">
      <c r="A4720" t="s">
        <v>10774</v>
      </c>
      <c r="B4720" s="1">
        <v>45650</v>
      </c>
      <c r="C4720" t="s">
        <v>33</v>
      </c>
      <c r="D4720">
        <v>30</v>
      </c>
      <c r="E4720" t="s">
        <v>23</v>
      </c>
      <c r="F4720">
        <v>2</v>
      </c>
      <c r="G4720">
        <v>4</v>
      </c>
      <c r="H4720" t="s">
        <v>3686</v>
      </c>
      <c r="I4720">
        <v>4651</v>
      </c>
      <c r="J4720">
        <v>0</v>
      </c>
      <c r="K4720">
        <v>8</v>
      </c>
      <c r="L4720" t="s">
        <v>48</v>
      </c>
      <c r="M4720" t="s">
        <v>23</v>
      </c>
      <c r="N4720" t="s">
        <v>23</v>
      </c>
      <c r="O4720" t="s">
        <v>49</v>
      </c>
      <c r="P4720" t="s">
        <v>26</v>
      </c>
      <c r="Q4720" t="s">
        <v>27</v>
      </c>
      <c r="R4720" t="s">
        <v>7749</v>
      </c>
      <c r="S4720" t="s">
        <v>10775</v>
      </c>
    </row>
    <row r="4721" spans="1:19">
      <c r="A4721" t="s">
        <v>10776</v>
      </c>
      <c r="B4721" s="1">
        <v>45031</v>
      </c>
      <c r="C4721" t="s">
        <v>33</v>
      </c>
      <c r="D4721">
        <v>64</v>
      </c>
      <c r="E4721" t="s">
        <v>23</v>
      </c>
      <c r="F4721">
        <v>1</v>
      </c>
      <c r="G4721">
        <v>4</v>
      </c>
      <c r="H4721" t="s">
        <v>3686</v>
      </c>
      <c r="I4721">
        <v>2987</v>
      </c>
      <c r="J4721">
        <v>9</v>
      </c>
      <c r="K4721">
        <v>28</v>
      </c>
      <c r="L4721" t="s">
        <v>40</v>
      </c>
      <c r="M4721" t="s">
        <v>23</v>
      </c>
      <c r="N4721" t="s">
        <v>39</v>
      </c>
      <c r="P4721" t="s">
        <v>202</v>
      </c>
      <c r="Q4721" t="s">
        <v>50</v>
      </c>
      <c r="R4721" t="s">
        <v>226</v>
      </c>
      <c r="S4721" t="s">
        <v>10777</v>
      </c>
    </row>
    <row r="4722" spans="1:19">
      <c r="A4722" t="s">
        <v>10778</v>
      </c>
      <c r="B4722" s="1">
        <v>45538</v>
      </c>
      <c r="C4722" t="s">
        <v>33</v>
      </c>
      <c r="D4722">
        <v>46</v>
      </c>
      <c r="E4722" t="s">
        <v>39</v>
      </c>
      <c r="F4722">
        <v>0</v>
      </c>
      <c r="G4722">
        <v>4</v>
      </c>
      <c r="H4722" t="s">
        <v>3686</v>
      </c>
      <c r="I4722">
        <v>4033</v>
      </c>
      <c r="J4722">
        <v>0</v>
      </c>
      <c r="K4722">
        <v>11</v>
      </c>
      <c r="M4722" t="s">
        <v>23</v>
      </c>
      <c r="N4722" t="s">
        <v>23</v>
      </c>
      <c r="O4722" t="s">
        <v>25</v>
      </c>
      <c r="P4722" t="s">
        <v>26</v>
      </c>
      <c r="Q4722" t="s">
        <v>27</v>
      </c>
      <c r="R4722" t="s">
        <v>512</v>
      </c>
      <c r="S4722" t="s">
        <v>10779</v>
      </c>
    </row>
    <row r="4723" spans="1:19">
      <c r="A4723" t="s">
        <v>10780</v>
      </c>
      <c r="B4723" s="1">
        <v>44234</v>
      </c>
      <c r="C4723" t="s">
        <v>22</v>
      </c>
      <c r="D4723">
        <v>19</v>
      </c>
      <c r="E4723" t="s">
        <v>23</v>
      </c>
      <c r="F4723">
        <v>2</v>
      </c>
      <c r="G4723">
        <v>4</v>
      </c>
      <c r="H4723" t="s">
        <v>3686</v>
      </c>
      <c r="I4723">
        <v>4039</v>
      </c>
      <c r="J4723">
        <v>7</v>
      </c>
      <c r="K4723">
        <v>54</v>
      </c>
      <c r="L4723" t="s">
        <v>142</v>
      </c>
      <c r="M4723" t="s">
        <v>23</v>
      </c>
      <c r="N4723" t="s">
        <v>39</v>
      </c>
      <c r="P4723" t="s">
        <v>164</v>
      </c>
      <c r="Q4723" t="s">
        <v>27</v>
      </c>
      <c r="R4723" t="s">
        <v>2610</v>
      </c>
      <c r="S4723" t="s">
        <v>10781</v>
      </c>
    </row>
    <row r="4724" spans="1:19">
      <c r="A4724" t="s">
        <v>10782</v>
      </c>
      <c r="B4724" s="1">
        <v>45360</v>
      </c>
      <c r="C4724" t="s">
        <v>33</v>
      </c>
      <c r="D4724">
        <v>37</v>
      </c>
      <c r="E4724" t="s">
        <v>39</v>
      </c>
      <c r="F4724">
        <v>2</v>
      </c>
      <c r="G4724">
        <v>4</v>
      </c>
      <c r="H4724" t="s">
        <v>3686</v>
      </c>
      <c r="I4724">
        <v>2347</v>
      </c>
      <c r="J4724">
        <v>0</v>
      </c>
      <c r="K4724">
        <v>17</v>
      </c>
      <c r="M4724" t="s">
        <v>23</v>
      </c>
      <c r="N4724" t="s">
        <v>23</v>
      </c>
      <c r="O4724" t="s">
        <v>25</v>
      </c>
      <c r="P4724" t="s">
        <v>26</v>
      </c>
      <c r="Q4724" t="s">
        <v>50</v>
      </c>
      <c r="R4724" t="s">
        <v>7273</v>
      </c>
      <c r="S4724" t="s">
        <v>10783</v>
      </c>
    </row>
    <row r="4725" spans="1:19">
      <c r="A4725" t="s">
        <v>10784</v>
      </c>
      <c r="B4725" s="1">
        <v>45608</v>
      </c>
      <c r="C4725" t="s">
        <v>33</v>
      </c>
      <c r="D4725">
        <v>32</v>
      </c>
      <c r="E4725" t="s">
        <v>39</v>
      </c>
      <c r="F4725">
        <v>0</v>
      </c>
      <c r="G4725">
        <v>4</v>
      </c>
      <c r="H4725" t="s">
        <v>3686</v>
      </c>
      <c r="I4725">
        <v>2392</v>
      </c>
      <c r="J4725">
        <v>0</v>
      </c>
      <c r="K4725">
        <v>9</v>
      </c>
      <c r="L4725" t="s">
        <v>48</v>
      </c>
      <c r="M4725" t="s">
        <v>23</v>
      </c>
      <c r="N4725" t="s">
        <v>39</v>
      </c>
      <c r="P4725" t="s">
        <v>26</v>
      </c>
      <c r="Q4725" t="s">
        <v>50</v>
      </c>
      <c r="R4725" t="s">
        <v>3772</v>
      </c>
      <c r="S4725" t="s">
        <v>10785</v>
      </c>
    </row>
    <row r="4726" spans="1:19">
      <c r="A4726" t="s">
        <v>10786</v>
      </c>
      <c r="B4726" s="1">
        <v>43688</v>
      </c>
      <c r="C4726" t="s">
        <v>22</v>
      </c>
      <c r="D4726">
        <v>22</v>
      </c>
      <c r="E4726" t="s">
        <v>23</v>
      </c>
      <c r="F4726">
        <v>2</v>
      </c>
      <c r="G4726">
        <v>4</v>
      </c>
      <c r="H4726" t="s">
        <v>3686</v>
      </c>
      <c r="I4726">
        <v>4275</v>
      </c>
      <c r="J4726">
        <v>3</v>
      </c>
      <c r="K4726">
        <v>72</v>
      </c>
      <c r="L4726" t="s">
        <v>316</v>
      </c>
      <c r="M4726" t="s">
        <v>23</v>
      </c>
      <c r="N4726" t="s">
        <v>39</v>
      </c>
      <c r="P4726" t="s">
        <v>164</v>
      </c>
      <c r="Q4726" t="s">
        <v>27</v>
      </c>
      <c r="R4726" t="s">
        <v>4039</v>
      </c>
      <c r="S4726" t="s">
        <v>10787</v>
      </c>
    </row>
    <row r="4727" spans="1:19">
      <c r="A4727" t="s">
        <v>10788</v>
      </c>
      <c r="B4727" s="1">
        <v>44017</v>
      </c>
      <c r="C4727" t="s">
        <v>22</v>
      </c>
      <c r="D4727">
        <v>48</v>
      </c>
      <c r="E4727" t="s">
        <v>23</v>
      </c>
      <c r="F4727">
        <v>0</v>
      </c>
      <c r="G4727">
        <v>4</v>
      </c>
      <c r="H4727" t="s">
        <v>3686</v>
      </c>
      <c r="I4727">
        <v>6015</v>
      </c>
      <c r="J4727">
        <v>2</v>
      </c>
      <c r="K4727">
        <v>61</v>
      </c>
      <c r="L4727" t="s">
        <v>142</v>
      </c>
      <c r="M4727" t="s">
        <v>23</v>
      </c>
      <c r="N4727" t="s">
        <v>39</v>
      </c>
      <c r="P4727" t="s">
        <v>164</v>
      </c>
      <c r="Q4727" t="s">
        <v>27</v>
      </c>
      <c r="R4727" t="s">
        <v>4069</v>
      </c>
      <c r="S4727" t="s">
        <v>10789</v>
      </c>
    </row>
    <row r="4728" spans="1:19">
      <c r="A4728" t="s">
        <v>10790</v>
      </c>
      <c r="B4728" s="1">
        <v>44664</v>
      </c>
      <c r="C4728" t="s">
        <v>33</v>
      </c>
      <c r="D4728">
        <v>24</v>
      </c>
      <c r="E4728" t="s">
        <v>23</v>
      </c>
      <c r="F4728">
        <v>0</v>
      </c>
      <c r="G4728">
        <v>4</v>
      </c>
      <c r="H4728" t="s">
        <v>3686</v>
      </c>
      <c r="I4728">
        <v>4078</v>
      </c>
      <c r="J4728">
        <v>5</v>
      </c>
      <c r="K4728">
        <v>40</v>
      </c>
      <c r="L4728" t="s">
        <v>142</v>
      </c>
      <c r="M4728" t="s">
        <v>23</v>
      </c>
      <c r="N4728" t="s">
        <v>23</v>
      </c>
      <c r="O4728" t="s">
        <v>25</v>
      </c>
      <c r="P4728" t="s">
        <v>202</v>
      </c>
      <c r="Q4728" t="s">
        <v>27</v>
      </c>
      <c r="R4728" t="s">
        <v>2041</v>
      </c>
      <c r="S4728" t="s">
        <v>10791</v>
      </c>
    </row>
    <row r="4729" spans="1:19">
      <c r="A4729" t="s">
        <v>10792</v>
      </c>
      <c r="B4729" s="1">
        <v>44151</v>
      </c>
      <c r="C4729" t="s">
        <v>33</v>
      </c>
      <c r="D4729">
        <v>44</v>
      </c>
      <c r="E4729" t="s">
        <v>39</v>
      </c>
      <c r="F4729">
        <v>0</v>
      </c>
      <c r="G4729">
        <v>4</v>
      </c>
      <c r="H4729" t="s">
        <v>3686</v>
      </c>
      <c r="I4729">
        <v>5281</v>
      </c>
      <c r="J4729">
        <v>0</v>
      </c>
      <c r="K4729">
        <v>57</v>
      </c>
      <c r="M4729" t="s">
        <v>39</v>
      </c>
      <c r="N4729" t="s">
        <v>23</v>
      </c>
      <c r="O4729" t="s">
        <v>49</v>
      </c>
      <c r="P4729" t="s">
        <v>202</v>
      </c>
      <c r="Q4729" t="s">
        <v>50</v>
      </c>
      <c r="R4729" t="s">
        <v>5599</v>
      </c>
      <c r="S4729" t="s">
        <v>10793</v>
      </c>
    </row>
    <row r="4730" spans="1:19">
      <c r="A4730" t="s">
        <v>10794</v>
      </c>
      <c r="B4730" s="1">
        <v>45086</v>
      </c>
      <c r="C4730" t="s">
        <v>22</v>
      </c>
      <c r="D4730">
        <v>47</v>
      </c>
      <c r="E4730" t="s">
        <v>39</v>
      </c>
      <c r="F4730">
        <v>0</v>
      </c>
      <c r="G4730">
        <v>4</v>
      </c>
      <c r="H4730" t="s">
        <v>3686</v>
      </c>
      <c r="I4730">
        <v>2074</v>
      </c>
      <c r="J4730">
        <v>0</v>
      </c>
      <c r="K4730">
        <v>26</v>
      </c>
      <c r="L4730" t="s">
        <v>40</v>
      </c>
      <c r="M4730" t="s">
        <v>23</v>
      </c>
      <c r="N4730" t="s">
        <v>23</v>
      </c>
      <c r="O4730" t="s">
        <v>49</v>
      </c>
      <c r="P4730" t="s">
        <v>202</v>
      </c>
      <c r="Q4730" t="s">
        <v>50</v>
      </c>
      <c r="R4730" t="s">
        <v>299</v>
      </c>
      <c r="S4730" t="s">
        <v>10795</v>
      </c>
    </row>
    <row r="4731" spans="1:19">
      <c r="A4731" t="s">
        <v>10796</v>
      </c>
      <c r="B4731" s="1">
        <v>45788</v>
      </c>
      <c r="C4731" t="s">
        <v>33</v>
      </c>
      <c r="D4731">
        <v>36</v>
      </c>
      <c r="E4731" t="s">
        <v>39</v>
      </c>
      <c r="F4731">
        <v>0</v>
      </c>
      <c r="G4731">
        <v>4</v>
      </c>
      <c r="H4731" t="s">
        <v>3751</v>
      </c>
      <c r="I4731">
        <v>3501</v>
      </c>
      <c r="J4731">
        <v>0</v>
      </c>
      <c r="K4731">
        <v>3</v>
      </c>
      <c r="M4731" t="s">
        <v>23</v>
      </c>
      <c r="N4731" t="s">
        <v>23</v>
      </c>
      <c r="O4731" t="s">
        <v>49</v>
      </c>
      <c r="P4731" t="s">
        <v>164</v>
      </c>
      <c r="Q4731" t="s">
        <v>50</v>
      </c>
      <c r="R4731" t="s">
        <v>3488</v>
      </c>
      <c r="S4731" t="s">
        <v>10797</v>
      </c>
    </row>
    <row r="4732" spans="1:19">
      <c r="A4732" t="s">
        <v>10798</v>
      </c>
      <c r="B4732" s="1">
        <v>44209</v>
      </c>
      <c r="C4732" t="s">
        <v>33</v>
      </c>
      <c r="D4732">
        <v>68</v>
      </c>
      <c r="E4732" t="s">
        <v>23</v>
      </c>
      <c r="F4732">
        <v>0</v>
      </c>
      <c r="G4732">
        <v>4</v>
      </c>
      <c r="H4732" t="s">
        <v>3686</v>
      </c>
      <c r="I4732">
        <v>5140</v>
      </c>
      <c r="J4732">
        <v>4</v>
      </c>
      <c r="K4732">
        <v>55</v>
      </c>
      <c r="M4732" t="s">
        <v>23</v>
      </c>
      <c r="N4732" t="s">
        <v>23</v>
      </c>
      <c r="O4732" t="s">
        <v>25</v>
      </c>
      <c r="P4732" t="s">
        <v>164</v>
      </c>
      <c r="Q4732" t="s">
        <v>27</v>
      </c>
      <c r="R4732" t="s">
        <v>3443</v>
      </c>
      <c r="S4732" t="s">
        <v>10799</v>
      </c>
    </row>
    <row r="4733" spans="1:19">
      <c r="A4733" t="s">
        <v>10800</v>
      </c>
      <c r="B4733" s="1">
        <v>45644</v>
      </c>
      <c r="C4733" t="s">
        <v>33</v>
      </c>
      <c r="D4733">
        <v>74</v>
      </c>
      <c r="E4733" t="s">
        <v>39</v>
      </c>
      <c r="F4733">
        <v>0</v>
      </c>
      <c r="G4733">
        <v>4</v>
      </c>
      <c r="H4733" t="s">
        <v>3686</v>
      </c>
      <c r="I4733">
        <v>5157</v>
      </c>
      <c r="J4733">
        <v>0</v>
      </c>
      <c r="K4733">
        <v>8</v>
      </c>
      <c r="L4733" t="s">
        <v>48</v>
      </c>
      <c r="M4733" t="s">
        <v>23</v>
      </c>
      <c r="N4733" t="s">
        <v>23</v>
      </c>
      <c r="O4733" t="s">
        <v>25</v>
      </c>
      <c r="P4733" t="s">
        <v>164</v>
      </c>
      <c r="Q4733" t="s">
        <v>50</v>
      </c>
      <c r="R4733" t="s">
        <v>2336</v>
      </c>
      <c r="S4733" t="s">
        <v>10801</v>
      </c>
    </row>
    <row r="4734" spans="1:19">
      <c r="A4734" t="s">
        <v>10802</v>
      </c>
      <c r="B4734" s="1">
        <v>45514</v>
      </c>
      <c r="C4734" t="s">
        <v>33</v>
      </c>
      <c r="D4734">
        <v>73</v>
      </c>
      <c r="E4734" t="s">
        <v>23</v>
      </c>
      <c r="F4734">
        <v>0</v>
      </c>
      <c r="G4734">
        <v>4</v>
      </c>
      <c r="H4734" t="s">
        <v>3686</v>
      </c>
      <c r="I4734">
        <v>3355</v>
      </c>
      <c r="J4734">
        <v>3</v>
      </c>
      <c r="K4734">
        <v>12</v>
      </c>
      <c r="M4734" t="s">
        <v>23</v>
      </c>
      <c r="N4734" t="s">
        <v>23</v>
      </c>
      <c r="O4734" t="s">
        <v>49</v>
      </c>
      <c r="P4734" t="s">
        <v>202</v>
      </c>
      <c r="Q4734" t="s">
        <v>27</v>
      </c>
      <c r="R4734" t="s">
        <v>2116</v>
      </c>
      <c r="S4734" t="s">
        <v>10803</v>
      </c>
    </row>
    <row r="4735" spans="1:19">
      <c r="A4735" t="s">
        <v>10804</v>
      </c>
      <c r="B4735" s="1">
        <v>44025</v>
      </c>
      <c r="C4735" t="s">
        <v>22</v>
      </c>
      <c r="D4735">
        <v>22</v>
      </c>
      <c r="E4735" t="s">
        <v>23</v>
      </c>
      <c r="F4735">
        <v>0</v>
      </c>
      <c r="G4735">
        <v>4</v>
      </c>
      <c r="H4735" t="s">
        <v>3686</v>
      </c>
      <c r="I4735">
        <v>5110</v>
      </c>
      <c r="J4735">
        <v>3</v>
      </c>
      <c r="K4735">
        <v>61</v>
      </c>
      <c r="M4735" t="s">
        <v>23</v>
      </c>
      <c r="N4735" t="s">
        <v>39</v>
      </c>
      <c r="P4735" t="s">
        <v>202</v>
      </c>
      <c r="Q4735" t="s">
        <v>50</v>
      </c>
      <c r="R4735" t="s">
        <v>1922</v>
      </c>
      <c r="S4735" t="s">
        <v>10805</v>
      </c>
    </row>
    <row r="4736" spans="1:19">
      <c r="A4736" t="s">
        <v>10806</v>
      </c>
      <c r="B4736" s="1">
        <v>45708</v>
      </c>
      <c r="C4736" t="s">
        <v>33</v>
      </c>
      <c r="D4736">
        <v>29</v>
      </c>
      <c r="E4736" t="s">
        <v>39</v>
      </c>
      <c r="F4736">
        <v>0</v>
      </c>
      <c r="G4736">
        <v>4</v>
      </c>
      <c r="H4736" t="s">
        <v>3686</v>
      </c>
      <c r="I4736">
        <v>5377</v>
      </c>
      <c r="J4736">
        <v>0</v>
      </c>
      <c r="K4736">
        <v>6</v>
      </c>
      <c r="L4736" t="s">
        <v>48</v>
      </c>
      <c r="M4736" t="s">
        <v>23</v>
      </c>
      <c r="N4736" t="s">
        <v>23</v>
      </c>
      <c r="O4736" t="s">
        <v>56</v>
      </c>
      <c r="P4736" t="s">
        <v>26</v>
      </c>
      <c r="Q4736" t="s">
        <v>84</v>
      </c>
      <c r="R4736" t="s">
        <v>2911</v>
      </c>
      <c r="S4736" t="s">
        <v>10807</v>
      </c>
    </row>
    <row r="4737" spans="1:19">
      <c r="A4737" t="s">
        <v>10808</v>
      </c>
      <c r="B4737" s="1">
        <v>45194</v>
      </c>
      <c r="C4737" t="s">
        <v>22</v>
      </c>
      <c r="D4737">
        <v>25</v>
      </c>
      <c r="E4737" t="s">
        <v>23</v>
      </c>
      <c r="F4737">
        <v>0</v>
      </c>
      <c r="G4737">
        <v>4</v>
      </c>
      <c r="H4737" t="s">
        <v>3686</v>
      </c>
      <c r="I4737">
        <v>5379</v>
      </c>
      <c r="J4737">
        <v>5</v>
      </c>
      <c r="K4737">
        <v>23</v>
      </c>
      <c r="M4737" t="s">
        <v>23</v>
      </c>
      <c r="N4737" t="s">
        <v>23</v>
      </c>
      <c r="O4737" t="s">
        <v>49</v>
      </c>
      <c r="P4737" t="s">
        <v>26</v>
      </c>
      <c r="Q4737" t="s">
        <v>27</v>
      </c>
      <c r="R4737" t="s">
        <v>5213</v>
      </c>
      <c r="S4737" t="s">
        <v>10809</v>
      </c>
    </row>
    <row r="4738" spans="1:19">
      <c r="A4738" t="s">
        <v>10810</v>
      </c>
      <c r="B4738" s="1">
        <v>44304</v>
      </c>
      <c r="C4738" t="s">
        <v>33</v>
      </c>
      <c r="D4738">
        <v>30</v>
      </c>
      <c r="E4738" t="s">
        <v>23</v>
      </c>
      <c r="F4738">
        <v>0</v>
      </c>
      <c r="G4738">
        <v>4</v>
      </c>
      <c r="H4738" t="s">
        <v>3686</v>
      </c>
      <c r="I4738">
        <v>5674</v>
      </c>
      <c r="J4738">
        <v>10</v>
      </c>
      <c r="K4738">
        <v>52</v>
      </c>
      <c r="L4738" t="s">
        <v>142</v>
      </c>
      <c r="M4738" t="s">
        <v>23</v>
      </c>
      <c r="N4738" t="s">
        <v>39</v>
      </c>
      <c r="P4738" t="s">
        <v>164</v>
      </c>
      <c r="Q4738" t="s">
        <v>27</v>
      </c>
      <c r="R4738" t="s">
        <v>51</v>
      </c>
      <c r="S4738" t="s">
        <v>10811</v>
      </c>
    </row>
    <row r="4739" spans="1:19">
      <c r="A4739" t="s">
        <v>10812</v>
      </c>
      <c r="B4739" s="1">
        <v>43802</v>
      </c>
      <c r="C4739" t="s">
        <v>22</v>
      </c>
      <c r="D4739">
        <v>39</v>
      </c>
      <c r="E4739" t="s">
        <v>23</v>
      </c>
      <c r="F4739">
        <v>0</v>
      </c>
      <c r="G4739">
        <v>4</v>
      </c>
      <c r="H4739" t="s">
        <v>3686</v>
      </c>
      <c r="I4739">
        <v>5228</v>
      </c>
      <c r="J4739">
        <v>2</v>
      </c>
      <c r="K4739">
        <v>68</v>
      </c>
      <c r="M4739" t="s">
        <v>23</v>
      </c>
      <c r="N4739" t="s">
        <v>23</v>
      </c>
      <c r="O4739" t="s">
        <v>56</v>
      </c>
      <c r="P4739" t="s">
        <v>164</v>
      </c>
      <c r="Q4739" t="s">
        <v>50</v>
      </c>
      <c r="R4739" t="s">
        <v>7976</v>
      </c>
      <c r="S4739" t="s">
        <v>10813</v>
      </c>
    </row>
    <row r="4740" spans="1:19">
      <c r="A4740" t="s">
        <v>10814</v>
      </c>
      <c r="B4740" s="1">
        <v>44390</v>
      </c>
      <c r="C4740" t="s">
        <v>22</v>
      </c>
      <c r="D4740">
        <v>22</v>
      </c>
      <c r="E4740" t="s">
        <v>39</v>
      </c>
      <c r="F4740">
        <v>0</v>
      </c>
      <c r="G4740">
        <v>4</v>
      </c>
      <c r="H4740" t="s">
        <v>3686</v>
      </c>
      <c r="I4740">
        <v>5214</v>
      </c>
      <c r="J4740">
        <v>0</v>
      </c>
      <c r="K4740">
        <v>49</v>
      </c>
      <c r="L4740" t="s">
        <v>142</v>
      </c>
      <c r="M4740" t="s">
        <v>39</v>
      </c>
      <c r="N4740" t="s">
        <v>23</v>
      </c>
      <c r="O4740" t="s">
        <v>56</v>
      </c>
      <c r="P4740" t="s">
        <v>26</v>
      </c>
      <c r="Q4740" t="s">
        <v>27</v>
      </c>
      <c r="R4740" t="s">
        <v>1864</v>
      </c>
      <c r="S4740" t="s">
        <v>10815</v>
      </c>
    </row>
    <row r="4741" spans="1:19">
      <c r="A4741" t="s">
        <v>10816</v>
      </c>
      <c r="B4741" s="1">
        <v>43749</v>
      </c>
      <c r="C4741" t="s">
        <v>33</v>
      </c>
      <c r="D4741">
        <v>22</v>
      </c>
      <c r="E4741" t="s">
        <v>23</v>
      </c>
      <c r="F4741">
        <v>0</v>
      </c>
      <c r="G4741">
        <v>4</v>
      </c>
      <c r="H4741" t="s">
        <v>3686</v>
      </c>
      <c r="I4741">
        <v>5640</v>
      </c>
      <c r="J4741">
        <v>9</v>
      </c>
      <c r="K4741">
        <v>70</v>
      </c>
      <c r="M4741" t="s">
        <v>39</v>
      </c>
      <c r="N4741" t="s">
        <v>23</v>
      </c>
      <c r="O4741" t="s">
        <v>56</v>
      </c>
      <c r="P4741" t="s">
        <v>164</v>
      </c>
      <c r="Q4741" t="s">
        <v>27</v>
      </c>
      <c r="R4741" t="s">
        <v>10817</v>
      </c>
      <c r="S4741" t="s">
        <v>10818</v>
      </c>
    </row>
    <row r="4742" spans="1:19">
      <c r="A4742" t="s">
        <v>10819</v>
      </c>
      <c r="B4742" s="1">
        <v>45720</v>
      </c>
      <c r="C4742" t="s">
        <v>22</v>
      </c>
      <c r="D4742">
        <v>38</v>
      </c>
      <c r="E4742" t="s">
        <v>39</v>
      </c>
      <c r="F4742">
        <v>0</v>
      </c>
      <c r="G4742">
        <v>4</v>
      </c>
      <c r="H4742" t="s">
        <v>3686</v>
      </c>
      <c r="I4742">
        <v>3099</v>
      </c>
      <c r="J4742">
        <v>0</v>
      </c>
      <c r="K4742">
        <v>5</v>
      </c>
      <c r="L4742" t="s">
        <v>48</v>
      </c>
      <c r="M4742" t="s">
        <v>23</v>
      </c>
      <c r="N4742" t="s">
        <v>23</v>
      </c>
      <c r="O4742" t="s">
        <v>49</v>
      </c>
      <c r="P4742" t="s">
        <v>26</v>
      </c>
      <c r="Q4742" t="s">
        <v>50</v>
      </c>
      <c r="R4742" t="s">
        <v>6645</v>
      </c>
      <c r="S4742" t="s">
        <v>3053</v>
      </c>
    </row>
    <row r="4743" spans="1:19">
      <c r="A4743" t="s">
        <v>10820</v>
      </c>
      <c r="B4743" s="1">
        <v>43730</v>
      </c>
      <c r="C4743" t="s">
        <v>22</v>
      </c>
      <c r="D4743">
        <v>29</v>
      </c>
      <c r="E4743" t="s">
        <v>23</v>
      </c>
      <c r="F4743">
        <v>0</v>
      </c>
      <c r="G4743">
        <v>4</v>
      </c>
      <c r="H4743" t="s">
        <v>3686</v>
      </c>
      <c r="I4743">
        <v>5027</v>
      </c>
      <c r="J4743">
        <v>1</v>
      </c>
      <c r="K4743">
        <v>71</v>
      </c>
      <c r="M4743" t="s">
        <v>23</v>
      </c>
      <c r="N4743" t="s">
        <v>23</v>
      </c>
      <c r="O4743" t="s">
        <v>25</v>
      </c>
      <c r="P4743" t="s">
        <v>164</v>
      </c>
      <c r="Q4743" t="s">
        <v>27</v>
      </c>
      <c r="R4743" t="s">
        <v>6987</v>
      </c>
      <c r="S4743" t="s">
        <v>10821</v>
      </c>
    </row>
    <row r="4744" spans="1:19">
      <c r="A4744" t="s">
        <v>10822</v>
      </c>
      <c r="B4744" s="1">
        <v>45189</v>
      </c>
      <c r="C4744" t="s">
        <v>33</v>
      </c>
      <c r="D4744">
        <v>33</v>
      </c>
      <c r="E4744" t="s">
        <v>39</v>
      </c>
      <c r="F4744">
        <v>0</v>
      </c>
      <c r="G4744">
        <v>4</v>
      </c>
      <c r="H4744" t="s">
        <v>3686</v>
      </c>
      <c r="I4744">
        <v>5652</v>
      </c>
      <c r="J4744">
        <v>0</v>
      </c>
      <c r="K4744">
        <v>23</v>
      </c>
      <c r="L4744" t="s">
        <v>97</v>
      </c>
      <c r="M4744" t="s">
        <v>23</v>
      </c>
      <c r="N4744" t="s">
        <v>39</v>
      </c>
      <c r="P4744" t="s">
        <v>26</v>
      </c>
      <c r="Q4744" t="s">
        <v>50</v>
      </c>
      <c r="R4744" t="s">
        <v>2874</v>
      </c>
      <c r="S4744" t="s">
        <v>10823</v>
      </c>
    </row>
    <row r="4745" spans="1:19">
      <c r="A4745" t="s">
        <v>10824</v>
      </c>
      <c r="B4745" s="1">
        <v>43717</v>
      </c>
      <c r="C4745" t="s">
        <v>33</v>
      </c>
      <c r="D4745">
        <v>33</v>
      </c>
      <c r="E4745" t="s">
        <v>23</v>
      </c>
      <c r="F4745">
        <v>0</v>
      </c>
      <c r="G4745">
        <v>4</v>
      </c>
      <c r="H4745" t="s">
        <v>3686</v>
      </c>
      <c r="I4745">
        <v>4015</v>
      </c>
      <c r="J4745">
        <v>5</v>
      </c>
      <c r="K4745">
        <v>71</v>
      </c>
      <c r="M4745" t="s">
        <v>23</v>
      </c>
      <c r="N4745" t="s">
        <v>39</v>
      </c>
      <c r="P4745" t="s">
        <v>164</v>
      </c>
      <c r="Q4745" t="s">
        <v>27</v>
      </c>
      <c r="R4745" t="s">
        <v>4701</v>
      </c>
      <c r="S4745" t="s">
        <v>10825</v>
      </c>
    </row>
    <row r="4746" spans="1:19">
      <c r="A4746" t="s">
        <v>10826</v>
      </c>
      <c r="B4746" s="1">
        <v>45689</v>
      </c>
      <c r="C4746" t="s">
        <v>33</v>
      </c>
      <c r="D4746">
        <v>52</v>
      </c>
      <c r="E4746" t="s">
        <v>23</v>
      </c>
      <c r="F4746">
        <v>1</v>
      </c>
      <c r="G4746">
        <v>4</v>
      </c>
      <c r="H4746" t="s">
        <v>3686</v>
      </c>
      <c r="I4746">
        <v>5874</v>
      </c>
      <c r="J4746">
        <v>4</v>
      </c>
      <c r="K4746">
        <v>6</v>
      </c>
      <c r="L4746" t="s">
        <v>48</v>
      </c>
      <c r="M4746" t="s">
        <v>23</v>
      </c>
      <c r="N4746" t="s">
        <v>39</v>
      </c>
      <c r="P4746" t="s">
        <v>164</v>
      </c>
      <c r="Q4746" t="s">
        <v>50</v>
      </c>
      <c r="R4746" t="s">
        <v>1163</v>
      </c>
      <c r="S4746" t="s">
        <v>10827</v>
      </c>
    </row>
    <row r="4747" spans="1:19">
      <c r="A4747" t="s">
        <v>10828</v>
      </c>
      <c r="B4747" s="1">
        <v>44751</v>
      </c>
      <c r="C4747" t="s">
        <v>22</v>
      </c>
      <c r="D4747">
        <v>33</v>
      </c>
      <c r="E4747" t="s">
        <v>23</v>
      </c>
      <c r="F4747">
        <v>1</v>
      </c>
      <c r="G4747">
        <v>4</v>
      </c>
      <c r="H4747" t="s">
        <v>3686</v>
      </c>
      <c r="I4747">
        <v>3462</v>
      </c>
      <c r="J4747">
        <v>1</v>
      </c>
      <c r="K4747">
        <v>37</v>
      </c>
      <c r="L4747" t="s">
        <v>40</v>
      </c>
      <c r="M4747" t="s">
        <v>23</v>
      </c>
      <c r="N4747" t="s">
        <v>23</v>
      </c>
      <c r="O4747" t="s">
        <v>25</v>
      </c>
      <c r="P4747" t="s">
        <v>26</v>
      </c>
      <c r="Q4747" t="s">
        <v>27</v>
      </c>
      <c r="R4747" t="s">
        <v>10829</v>
      </c>
      <c r="S4747" t="s">
        <v>10830</v>
      </c>
    </row>
    <row r="4748" spans="1:19">
      <c r="A4748" t="s">
        <v>10831</v>
      </c>
      <c r="B4748" s="1">
        <v>45609</v>
      </c>
      <c r="C4748" t="s">
        <v>22</v>
      </c>
      <c r="D4748">
        <v>40</v>
      </c>
      <c r="E4748" t="s">
        <v>39</v>
      </c>
      <c r="F4748">
        <v>0</v>
      </c>
      <c r="G4748">
        <v>4</v>
      </c>
      <c r="H4748" t="s">
        <v>3686</v>
      </c>
      <c r="I4748">
        <v>3475</v>
      </c>
      <c r="J4748">
        <v>0</v>
      </c>
      <c r="K4748">
        <v>9</v>
      </c>
      <c r="L4748" t="s">
        <v>48</v>
      </c>
      <c r="M4748" t="s">
        <v>23</v>
      </c>
      <c r="N4748" t="s">
        <v>23</v>
      </c>
      <c r="O4748" t="s">
        <v>25</v>
      </c>
      <c r="P4748" t="s">
        <v>26</v>
      </c>
      <c r="Q4748" t="s">
        <v>27</v>
      </c>
      <c r="R4748" t="s">
        <v>4585</v>
      </c>
      <c r="S4748" t="s">
        <v>10832</v>
      </c>
    </row>
    <row r="4749" spans="1:19">
      <c r="A4749" t="s">
        <v>10833</v>
      </c>
      <c r="B4749" s="1">
        <v>44909</v>
      </c>
      <c r="C4749" t="s">
        <v>22</v>
      </c>
      <c r="D4749">
        <v>22</v>
      </c>
      <c r="E4749" t="s">
        <v>23</v>
      </c>
      <c r="F4749">
        <v>3</v>
      </c>
      <c r="G4749">
        <v>4</v>
      </c>
      <c r="H4749" t="s">
        <v>3686</v>
      </c>
      <c r="I4749">
        <v>4363</v>
      </c>
      <c r="J4749">
        <v>5</v>
      </c>
      <c r="K4749">
        <v>32</v>
      </c>
      <c r="L4749" t="s">
        <v>40</v>
      </c>
      <c r="M4749" t="s">
        <v>23</v>
      </c>
      <c r="N4749" t="s">
        <v>39</v>
      </c>
      <c r="P4749" t="s">
        <v>26</v>
      </c>
      <c r="Q4749" t="s">
        <v>50</v>
      </c>
      <c r="R4749" t="s">
        <v>971</v>
      </c>
      <c r="S4749" t="s">
        <v>10834</v>
      </c>
    </row>
    <row r="4750" spans="1:19">
      <c r="A4750" t="s">
        <v>10835</v>
      </c>
      <c r="B4750" s="1">
        <v>44695</v>
      </c>
      <c r="C4750" t="s">
        <v>33</v>
      </c>
      <c r="D4750">
        <v>62</v>
      </c>
      <c r="E4750" t="s">
        <v>39</v>
      </c>
      <c r="F4750">
        <v>0</v>
      </c>
      <c r="G4750">
        <v>4</v>
      </c>
      <c r="H4750" t="s">
        <v>3686</v>
      </c>
      <c r="I4750">
        <v>5843</v>
      </c>
      <c r="J4750">
        <v>0</v>
      </c>
      <c r="K4750">
        <v>39</v>
      </c>
      <c r="M4750" t="s">
        <v>23</v>
      </c>
      <c r="N4750" t="s">
        <v>23</v>
      </c>
      <c r="O4750" t="s">
        <v>49</v>
      </c>
      <c r="P4750" t="s">
        <v>202</v>
      </c>
      <c r="Q4750" t="s">
        <v>27</v>
      </c>
      <c r="R4750" t="s">
        <v>2447</v>
      </c>
      <c r="S4750" t="s">
        <v>10836</v>
      </c>
    </row>
    <row r="4751" spans="1:19">
      <c r="A4751" t="s">
        <v>10837</v>
      </c>
      <c r="B4751" s="1">
        <v>43680</v>
      </c>
      <c r="C4751" t="s">
        <v>22</v>
      </c>
      <c r="D4751">
        <v>57</v>
      </c>
      <c r="E4751" t="s">
        <v>39</v>
      </c>
      <c r="F4751">
        <v>0</v>
      </c>
      <c r="G4751">
        <v>4</v>
      </c>
      <c r="H4751" t="s">
        <v>3686</v>
      </c>
      <c r="I4751">
        <v>4722</v>
      </c>
      <c r="J4751">
        <v>0</v>
      </c>
      <c r="K4751">
        <v>72</v>
      </c>
      <c r="M4751" t="s">
        <v>23</v>
      </c>
      <c r="N4751" t="s">
        <v>39</v>
      </c>
      <c r="P4751" t="s">
        <v>164</v>
      </c>
      <c r="Q4751" t="s">
        <v>27</v>
      </c>
      <c r="R4751" t="s">
        <v>3559</v>
      </c>
      <c r="S4751" t="s">
        <v>10838</v>
      </c>
    </row>
    <row r="4752" spans="1:19">
      <c r="A4752" t="s">
        <v>10839</v>
      </c>
      <c r="B4752" s="1">
        <v>45070</v>
      </c>
      <c r="C4752" t="s">
        <v>22</v>
      </c>
      <c r="D4752">
        <v>19</v>
      </c>
      <c r="E4752" t="s">
        <v>39</v>
      </c>
      <c r="F4752">
        <v>2</v>
      </c>
      <c r="G4752">
        <v>4</v>
      </c>
      <c r="H4752" t="s">
        <v>3686</v>
      </c>
      <c r="I4752">
        <v>5978</v>
      </c>
      <c r="J4752">
        <v>0</v>
      </c>
      <c r="K4752">
        <v>27</v>
      </c>
      <c r="L4752" t="s">
        <v>40</v>
      </c>
      <c r="M4752" t="s">
        <v>23</v>
      </c>
      <c r="N4752" t="s">
        <v>23</v>
      </c>
      <c r="O4752" t="s">
        <v>49</v>
      </c>
      <c r="P4752" t="s">
        <v>202</v>
      </c>
      <c r="Q4752" t="s">
        <v>50</v>
      </c>
      <c r="R4752" t="s">
        <v>10840</v>
      </c>
      <c r="S4752" t="s">
        <v>10841</v>
      </c>
    </row>
    <row r="4753" spans="1:19">
      <c r="A4753" t="s">
        <v>10842</v>
      </c>
      <c r="B4753" s="1">
        <v>43694</v>
      </c>
      <c r="C4753" t="s">
        <v>33</v>
      </c>
      <c r="D4753">
        <v>39</v>
      </c>
      <c r="E4753" t="s">
        <v>39</v>
      </c>
      <c r="F4753">
        <v>0</v>
      </c>
      <c r="G4753">
        <v>4</v>
      </c>
      <c r="H4753" t="s">
        <v>3686</v>
      </c>
      <c r="I4753">
        <v>4118</v>
      </c>
      <c r="J4753">
        <v>0</v>
      </c>
      <c r="K4753">
        <v>72</v>
      </c>
      <c r="L4753" t="s">
        <v>316</v>
      </c>
      <c r="M4753" t="s">
        <v>23</v>
      </c>
      <c r="N4753" t="s">
        <v>39</v>
      </c>
      <c r="P4753" t="s">
        <v>164</v>
      </c>
      <c r="Q4753" t="s">
        <v>50</v>
      </c>
      <c r="R4753" t="s">
        <v>4069</v>
      </c>
      <c r="S4753" t="s">
        <v>10843</v>
      </c>
    </row>
    <row r="4754" spans="1:19">
      <c r="A4754" t="s">
        <v>10844</v>
      </c>
      <c r="B4754" s="1">
        <v>43804</v>
      </c>
      <c r="C4754" t="s">
        <v>22</v>
      </c>
      <c r="D4754">
        <v>52</v>
      </c>
      <c r="E4754" t="s">
        <v>23</v>
      </c>
      <c r="F4754">
        <v>1</v>
      </c>
      <c r="G4754">
        <v>4</v>
      </c>
      <c r="H4754" t="s">
        <v>3686</v>
      </c>
      <c r="I4754">
        <v>5184</v>
      </c>
      <c r="J4754">
        <v>1</v>
      </c>
      <c r="K4754">
        <v>68</v>
      </c>
      <c r="M4754" t="s">
        <v>23</v>
      </c>
      <c r="N4754" t="s">
        <v>23</v>
      </c>
      <c r="O4754" t="s">
        <v>49</v>
      </c>
      <c r="P4754" t="s">
        <v>164</v>
      </c>
      <c r="Q4754" t="s">
        <v>27</v>
      </c>
      <c r="R4754" t="s">
        <v>1022</v>
      </c>
      <c r="S4754" t="s">
        <v>10845</v>
      </c>
    </row>
    <row r="4755" spans="1:19">
      <c r="A4755" t="s">
        <v>10846</v>
      </c>
      <c r="B4755" s="1">
        <v>43682</v>
      </c>
      <c r="C4755" t="s">
        <v>33</v>
      </c>
      <c r="D4755">
        <v>49</v>
      </c>
      <c r="E4755" t="s">
        <v>23</v>
      </c>
      <c r="F4755">
        <v>0</v>
      </c>
      <c r="G4755">
        <v>4</v>
      </c>
      <c r="H4755" t="s">
        <v>3686</v>
      </c>
      <c r="I4755">
        <v>6247</v>
      </c>
      <c r="J4755">
        <v>1</v>
      </c>
      <c r="K4755">
        <v>72</v>
      </c>
      <c r="M4755" t="s">
        <v>23</v>
      </c>
      <c r="N4755" t="s">
        <v>23</v>
      </c>
      <c r="O4755" t="s">
        <v>49</v>
      </c>
      <c r="P4755" t="s">
        <v>164</v>
      </c>
      <c r="Q4755" t="s">
        <v>27</v>
      </c>
      <c r="R4755" t="s">
        <v>3689</v>
      </c>
      <c r="S4755" t="s">
        <v>10847</v>
      </c>
    </row>
    <row r="4756" spans="1:19">
      <c r="A4756" t="s">
        <v>10848</v>
      </c>
      <c r="B4756" s="1">
        <v>45157</v>
      </c>
      <c r="C4756" t="s">
        <v>33</v>
      </c>
      <c r="D4756">
        <v>51</v>
      </c>
      <c r="E4756" t="s">
        <v>23</v>
      </c>
      <c r="F4756">
        <v>1</v>
      </c>
      <c r="G4756">
        <v>4</v>
      </c>
      <c r="H4756" t="s">
        <v>3686</v>
      </c>
      <c r="I4756">
        <v>4642</v>
      </c>
      <c r="J4756">
        <v>8</v>
      </c>
      <c r="K4756">
        <v>24</v>
      </c>
      <c r="M4756" t="s">
        <v>23</v>
      </c>
      <c r="N4756" t="s">
        <v>39</v>
      </c>
      <c r="P4756" t="s">
        <v>164</v>
      </c>
      <c r="Q4756" t="s">
        <v>50</v>
      </c>
      <c r="R4756" t="s">
        <v>1325</v>
      </c>
      <c r="S4756" t="s">
        <v>10849</v>
      </c>
    </row>
    <row r="4757" spans="1:19">
      <c r="A4757" t="s">
        <v>10850</v>
      </c>
      <c r="B4757" s="1">
        <v>44242</v>
      </c>
      <c r="C4757" t="s">
        <v>22</v>
      </c>
      <c r="D4757">
        <v>35</v>
      </c>
      <c r="E4757" t="s">
        <v>23</v>
      </c>
      <c r="F4757">
        <v>0</v>
      </c>
      <c r="G4757">
        <v>4</v>
      </c>
      <c r="H4757" t="s">
        <v>3686</v>
      </c>
      <c r="I4757">
        <v>6130</v>
      </c>
      <c r="J4757">
        <v>9</v>
      </c>
      <c r="K4757">
        <v>54</v>
      </c>
      <c r="L4757" t="s">
        <v>142</v>
      </c>
      <c r="M4757" t="s">
        <v>23</v>
      </c>
      <c r="N4757" t="s">
        <v>23</v>
      </c>
      <c r="O4757" t="s">
        <v>25</v>
      </c>
      <c r="P4757" t="s">
        <v>26</v>
      </c>
      <c r="Q4757" t="s">
        <v>27</v>
      </c>
      <c r="R4757" t="s">
        <v>2644</v>
      </c>
      <c r="S4757" t="s">
        <v>10851</v>
      </c>
    </row>
    <row r="4758" spans="1:19">
      <c r="A4758" t="s">
        <v>10852</v>
      </c>
      <c r="B4758" s="1">
        <v>43884</v>
      </c>
      <c r="C4758" t="s">
        <v>22</v>
      </c>
      <c r="D4758">
        <v>43</v>
      </c>
      <c r="E4758" t="s">
        <v>39</v>
      </c>
      <c r="F4758">
        <v>0</v>
      </c>
      <c r="G4758">
        <v>4</v>
      </c>
      <c r="H4758" t="s">
        <v>3686</v>
      </c>
      <c r="I4758">
        <v>4915</v>
      </c>
      <c r="J4758">
        <v>0</v>
      </c>
      <c r="K4758">
        <v>66</v>
      </c>
      <c r="L4758" t="s">
        <v>316</v>
      </c>
      <c r="M4758" t="s">
        <v>23</v>
      </c>
      <c r="N4758" t="s">
        <v>23</v>
      </c>
      <c r="O4758" t="s">
        <v>25</v>
      </c>
      <c r="P4758" t="s">
        <v>202</v>
      </c>
      <c r="Q4758" t="s">
        <v>27</v>
      </c>
      <c r="R4758" t="s">
        <v>1117</v>
      </c>
      <c r="S4758" t="s">
        <v>10853</v>
      </c>
    </row>
    <row r="4759" spans="1:19">
      <c r="A4759" t="s">
        <v>10854</v>
      </c>
      <c r="B4759" s="1">
        <v>44136</v>
      </c>
      <c r="C4759" t="s">
        <v>33</v>
      </c>
      <c r="D4759">
        <v>32</v>
      </c>
      <c r="E4759" t="s">
        <v>23</v>
      </c>
      <c r="F4759">
        <v>0</v>
      </c>
      <c r="G4759">
        <v>4</v>
      </c>
      <c r="H4759" t="s">
        <v>3686</v>
      </c>
      <c r="I4759">
        <v>5106</v>
      </c>
      <c r="J4759">
        <v>0</v>
      </c>
      <c r="K4759">
        <v>57</v>
      </c>
      <c r="L4759" t="s">
        <v>142</v>
      </c>
      <c r="M4759" t="s">
        <v>23</v>
      </c>
      <c r="N4759" t="s">
        <v>23</v>
      </c>
      <c r="O4759" t="s">
        <v>25</v>
      </c>
      <c r="P4759" t="s">
        <v>26</v>
      </c>
      <c r="Q4759" t="s">
        <v>27</v>
      </c>
      <c r="R4759" t="s">
        <v>6012</v>
      </c>
      <c r="S4759" t="s">
        <v>10855</v>
      </c>
    </row>
    <row r="4760" spans="1:19">
      <c r="A4760" t="s">
        <v>10856</v>
      </c>
      <c r="B4760" s="1">
        <v>44143</v>
      </c>
      <c r="C4760" t="s">
        <v>22</v>
      </c>
      <c r="D4760">
        <v>33</v>
      </c>
      <c r="E4760" t="s">
        <v>39</v>
      </c>
      <c r="F4760">
        <v>0</v>
      </c>
      <c r="G4760">
        <v>4</v>
      </c>
      <c r="H4760" t="s">
        <v>3686</v>
      </c>
      <c r="I4760">
        <v>5461</v>
      </c>
      <c r="J4760">
        <v>0</v>
      </c>
      <c r="K4760">
        <v>57</v>
      </c>
      <c r="M4760" t="s">
        <v>39</v>
      </c>
      <c r="N4760" t="s">
        <v>23</v>
      </c>
      <c r="O4760" t="s">
        <v>49</v>
      </c>
      <c r="P4760" t="s">
        <v>164</v>
      </c>
      <c r="Q4760" t="s">
        <v>50</v>
      </c>
      <c r="R4760" t="s">
        <v>10857</v>
      </c>
      <c r="S4760" t="s">
        <v>10858</v>
      </c>
    </row>
    <row r="4761" spans="1:19">
      <c r="A4761" t="s">
        <v>10859</v>
      </c>
      <c r="B4761" s="1">
        <v>43732</v>
      </c>
      <c r="C4761" t="s">
        <v>33</v>
      </c>
      <c r="D4761">
        <v>23</v>
      </c>
      <c r="E4761" t="s">
        <v>23</v>
      </c>
      <c r="F4761">
        <v>0</v>
      </c>
      <c r="G4761">
        <v>4</v>
      </c>
      <c r="H4761" t="s">
        <v>3686</v>
      </c>
      <c r="I4761">
        <v>4698</v>
      </c>
      <c r="J4761">
        <v>10</v>
      </c>
      <c r="K4761">
        <v>71</v>
      </c>
      <c r="M4761" t="s">
        <v>39</v>
      </c>
      <c r="N4761" t="s">
        <v>23</v>
      </c>
      <c r="O4761" t="s">
        <v>56</v>
      </c>
      <c r="P4761" t="s">
        <v>202</v>
      </c>
      <c r="Q4761" t="s">
        <v>27</v>
      </c>
      <c r="R4761" t="s">
        <v>10860</v>
      </c>
      <c r="S4761" t="s">
        <v>10861</v>
      </c>
    </row>
    <row r="4762" spans="1:19">
      <c r="A4762" t="s">
        <v>10862</v>
      </c>
      <c r="B4762" s="1">
        <v>45144</v>
      </c>
      <c r="C4762" t="s">
        <v>33</v>
      </c>
      <c r="D4762">
        <v>45</v>
      </c>
      <c r="E4762" t="s">
        <v>39</v>
      </c>
      <c r="F4762">
        <v>0</v>
      </c>
      <c r="G4762">
        <v>4</v>
      </c>
      <c r="H4762" t="s">
        <v>3686</v>
      </c>
      <c r="I4762">
        <v>5128</v>
      </c>
      <c r="J4762">
        <v>0</v>
      </c>
      <c r="K4762">
        <v>24</v>
      </c>
      <c r="M4762" t="s">
        <v>23</v>
      </c>
      <c r="N4762" t="s">
        <v>23</v>
      </c>
      <c r="O4762" t="s">
        <v>49</v>
      </c>
      <c r="P4762" t="s">
        <v>26</v>
      </c>
      <c r="Q4762" t="s">
        <v>50</v>
      </c>
      <c r="R4762" t="s">
        <v>934</v>
      </c>
      <c r="S4762" t="s">
        <v>10863</v>
      </c>
    </row>
    <row r="4763" spans="1:19">
      <c r="A4763" t="s">
        <v>10864</v>
      </c>
      <c r="B4763" s="1">
        <v>44910</v>
      </c>
      <c r="C4763" t="s">
        <v>33</v>
      </c>
      <c r="D4763">
        <v>26</v>
      </c>
      <c r="E4763" t="s">
        <v>23</v>
      </c>
      <c r="F4763">
        <v>1</v>
      </c>
      <c r="G4763">
        <v>4</v>
      </c>
      <c r="H4763" t="s">
        <v>3686</v>
      </c>
      <c r="I4763">
        <v>4343</v>
      </c>
      <c r="J4763">
        <v>1</v>
      </c>
      <c r="K4763">
        <v>32</v>
      </c>
      <c r="M4763" t="s">
        <v>23</v>
      </c>
      <c r="N4763" t="s">
        <v>23</v>
      </c>
      <c r="O4763" t="s">
        <v>49</v>
      </c>
      <c r="P4763" t="s">
        <v>164</v>
      </c>
      <c r="Q4763" t="s">
        <v>50</v>
      </c>
      <c r="R4763" t="s">
        <v>1123</v>
      </c>
      <c r="S4763" t="s">
        <v>10865</v>
      </c>
    </row>
    <row r="4764" spans="1:19">
      <c r="A4764" t="s">
        <v>10866</v>
      </c>
      <c r="B4764" s="1">
        <v>43746</v>
      </c>
      <c r="C4764" t="s">
        <v>22</v>
      </c>
      <c r="D4764">
        <v>25</v>
      </c>
      <c r="E4764" t="s">
        <v>23</v>
      </c>
      <c r="F4764">
        <v>1</v>
      </c>
      <c r="G4764">
        <v>4</v>
      </c>
      <c r="H4764" t="s">
        <v>3686</v>
      </c>
      <c r="I4764">
        <v>4422</v>
      </c>
      <c r="J4764">
        <v>2</v>
      </c>
      <c r="K4764">
        <v>70</v>
      </c>
      <c r="L4764" t="s">
        <v>316</v>
      </c>
      <c r="M4764" t="s">
        <v>23</v>
      </c>
      <c r="N4764" t="s">
        <v>23</v>
      </c>
      <c r="O4764" t="s">
        <v>56</v>
      </c>
      <c r="P4764" t="s">
        <v>202</v>
      </c>
      <c r="Q4764" t="s">
        <v>27</v>
      </c>
      <c r="R4764" t="s">
        <v>5743</v>
      </c>
      <c r="S4764" t="s">
        <v>10867</v>
      </c>
    </row>
    <row r="4765" spans="1:19">
      <c r="A4765" t="s">
        <v>10868</v>
      </c>
      <c r="B4765" s="1">
        <v>44870</v>
      </c>
      <c r="C4765" t="s">
        <v>33</v>
      </c>
      <c r="D4765">
        <v>35</v>
      </c>
      <c r="E4765" t="s">
        <v>23</v>
      </c>
      <c r="F4765">
        <v>1</v>
      </c>
      <c r="G4765">
        <v>4</v>
      </c>
      <c r="H4765" t="s">
        <v>3686</v>
      </c>
      <c r="I4765">
        <v>2635</v>
      </c>
      <c r="J4765">
        <v>0</v>
      </c>
      <c r="K4765">
        <v>33</v>
      </c>
      <c r="M4765" t="s">
        <v>23</v>
      </c>
      <c r="N4765" t="s">
        <v>39</v>
      </c>
      <c r="P4765" t="s">
        <v>164</v>
      </c>
      <c r="Q4765" t="s">
        <v>50</v>
      </c>
      <c r="R4765" t="s">
        <v>1080</v>
      </c>
      <c r="S4765" t="s">
        <v>10869</v>
      </c>
    </row>
    <row r="4766" spans="1:19">
      <c r="A4766" t="s">
        <v>10870</v>
      </c>
      <c r="B4766" s="1">
        <v>44567</v>
      </c>
      <c r="C4766" t="s">
        <v>22</v>
      </c>
      <c r="D4766">
        <v>63</v>
      </c>
      <c r="E4766" t="s">
        <v>39</v>
      </c>
      <c r="F4766">
        <v>0</v>
      </c>
      <c r="G4766">
        <v>4</v>
      </c>
      <c r="H4766" t="s">
        <v>3686</v>
      </c>
      <c r="I4766">
        <v>2522</v>
      </c>
      <c r="J4766">
        <v>0</v>
      </c>
      <c r="K4766">
        <v>43</v>
      </c>
      <c r="L4766" t="s">
        <v>142</v>
      </c>
      <c r="M4766" t="s">
        <v>39</v>
      </c>
      <c r="N4766" t="s">
        <v>23</v>
      </c>
      <c r="O4766" t="s">
        <v>49</v>
      </c>
      <c r="P4766" t="s">
        <v>202</v>
      </c>
      <c r="Q4766" t="s">
        <v>27</v>
      </c>
      <c r="R4766" t="s">
        <v>1905</v>
      </c>
      <c r="S4766" t="s">
        <v>10871</v>
      </c>
    </row>
    <row r="4767" spans="1:19">
      <c r="A4767" t="s">
        <v>10872</v>
      </c>
      <c r="B4767" s="1">
        <v>45114</v>
      </c>
      <c r="C4767" t="s">
        <v>33</v>
      </c>
      <c r="D4767">
        <v>36</v>
      </c>
      <c r="E4767" t="s">
        <v>23</v>
      </c>
      <c r="F4767">
        <v>3</v>
      </c>
      <c r="G4767">
        <v>4</v>
      </c>
      <c r="H4767" t="s">
        <v>3686</v>
      </c>
      <c r="I4767">
        <v>2289</v>
      </c>
      <c r="J4767">
        <v>3</v>
      </c>
      <c r="K4767">
        <v>25</v>
      </c>
      <c r="L4767" t="s">
        <v>40</v>
      </c>
      <c r="M4767" t="s">
        <v>23</v>
      </c>
      <c r="N4767" t="s">
        <v>39</v>
      </c>
      <c r="P4767" t="s">
        <v>164</v>
      </c>
      <c r="Q4767" t="s">
        <v>50</v>
      </c>
      <c r="R4767" t="s">
        <v>10873</v>
      </c>
      <c r="S4767" t="s">
        <v>10874</v>
      </c>
    </row>
    <row r="4768" spans="1:19">
      <c r="A4768" t="s">
        <v>10875</v>
      </c>
      <c r="B4768" s="1">
        <v>45494</v>
      </c>
      <c r="C4768" t="s">
        <v>22</v>
      </c>
      <c r="D4768">
        <v>79</v>
      </c>
      <c r="E4768" t="s">
        <v>23</v>
      </c>
      <c r="F4768">
        <v>0</v>
      </c>
      <c r="G4768">
        <v>4</v>
      </c>
      <c r="H4768" t="s">
        <v>3686</v>
      </c>
      <c r="I4768">
        <v>5870</v>
      </c>
      <c r="J4768">
        <v>8</v>
      </c>
      <c r="K4768">
        <v>13</v>
      </c>
      <c r="L4768" t="s">
        <v>97</v>
      </c>
      <c r="M4768" t="s">
        <v>23</v>
      </c>
      <c r="N4768" t="s">
        <v>23</v>
      </c>
      <c r="O4768" t="s">
        <v>25</v>
      </c>
      <c r="P4768" t="s">
        <v>164</v>
      </c>
      <c r="Q4768" t="s">
        <v>50</v>
      </c>
      <c r="R4768" t="s">
        <v>1074</v>
      </c>
      <c r="S4768" t="s">
        <v>10876</v>
      </c>
    </row>
    <row r="4769" spans="1:19">
      <c r="A4769" t="s">
        <v>10877</v>
      </c>
      <c r="B4769" s="1">
        <v>44485</v>
      </c>
      <c r="C4769" t="s">
        <v>33</v>
      </c>
      <c r="D4769">
        <v>65</v>
      </c>
      <c r="E4769" t="s">
        <v>39</v>
      </c>
      <c r="F4769">
        <v>0</v>
      </c>
      <c r="G4769">
        <v>4</v>
      </c>
      <c r="H4769" t="s">
        <v>3686</v>
      </c>
      <c r="I4769">
        <v>3191</v>
      </c>
      <c r="J4769">
        <v>0</v>
      </c>
      <c r="K4769">
        <v>46</v>
      </c>
      <c r="L4769" t="s">
        <v>142</v>
      </c>
      <c r="M4769" t="s">
        <v>23</v>
      </c>
      <c r="N4769" t="s">
        <v>23</v>
      </c>
      <c r="O4769" t="s">
        <v>25</v>
      </c>
      <c r="P4769" t="s">
        <v>202</v>
      </c>
      <c r="Q4769" t="s">
        <v>27</v>
      </c>
      <c r="R4769" t="s">
        <v>3610</v>
      </c>
      <c r="S4769" t="s">
        <v>10878</v>
      </c>
    </row>
    <row r="4770" spans="1:19">
      <c r="A4770" t="s">
        <v>10879</v>
      </c>
      <c r="B4770" s="1">
        <v>45201</v>
      </c>
      <c r="C4770" t="s">
        <v>22</v>
      </c>
      <c r="D4770">
        <v>42</v>
      </c>
      <c r="E4770" t="s">
        <v>39</v>
      </c>
      <c r="F4770">
        <v>3</v>
      </c>
      <c r="G4770">
        <v>4</v>
      </c>
      <c r="H4770" t="s">
        <v>3686</v>
      </c>
      <c r="I4770">
        <v>4459</v>
      </c>
      <c r="J4770">
        <v>0</v>
      </c>
      <c r="K4770">
        <v>22</v>
      </c>
      <c r="L4770" t="s">
        <v>97</v>
      </c>
      <c r="M4770" t="s">
        <v>23</v>
      </c>
      <c r="N4770" t="s">
        <v>23</v>
      </c>
      <c r="O4770" t="s">
        <v>25</v>
      </c>
      <c r="P4770" t="s">
        <v>26</v>
      </c>
      <c r="Q4770" t="s">
        <v>50</v>
      </c>
      <c r="R4770" t="s">
        <v>2496</v>
      </c>
      <c r="S4770" t="s">
        <v>10880</v>
      </c>
    </row>
    <row r="4771" spans="1:19">
      <c r="A4771" t="s">
        <v>10881</v>
      </c>
      <c r="B4771" s="1">
        <v>43777</v>
      </c>
      <c r="C4771" t="s">
        <v>33</v>
      </c>
      <c r="D4771">
        <v>48</v>
      </c>
      <c r="E4771" t="s">
        <v>23</v>
      </c>
      <c r="F4771">
        <v>0</v>
      </c>
      <c r="G4771">
        <v>4</v>
      </c>
      <c r="H4771" t="s">
        <v>3686</v>
      </c>
      <c r="I4771">
        <v>5141</v>
      </c>
      <c r="J4771">
        <v>7</v>
      </c>
      <c r="K4771">
        <v>69</v>
      </c>
      <c r="L4771" t="s">
        <v>316</v>
      </c>
      <c r="M4771" t="s">
        <v>23</v>
      </c>
      <c r="N4771" t="s">
        <v>23</v>
      </c>
      <c r="O4771" t="s">
        <v>25</v>
      </c>
      <c r="P4771" t="s">
        <v>164</v>
      </c>
      <c r="Q4771" t="s">
        <v>50</v>
      </c>
      <c r="R4771" t="s">
        <v>10882</v>
      </c>
      <c r="S4771" t="s">
        <v>10883</v>
      </c>
    </row>
    <row r="4772" spans="1:19">
      <c r="A4772" t="s">
        <v>10884</v>
      </c>
      <c r="B4772" s="1">
        <v>44187</v>
      </c>
      <c r="C4772" t="s">
        <v>33</v>
      </c>
      <c r="D4772">
        <v>27</v>
      </c>
      <c r="E4772" t="s">
        <v>23</v>
      </c>
      <c r="F4772">
        <v>0</v>
      </c>
      <c r="G4772">
        <v>4</v>
      </c>
      <c r="H4772" t="s">
        <v>3686</v>
      </c>
      <c r="I4772">
        <v>4606</v>
      </c>
      <c r="J4772">
        <v>1</v>
      </c>
      <c r="K4772">
        <v>56</v>
      </c>
      <c r="M4772" t="s">
        <v>23</v>
      </c>
      <c r="N4772" t="s">
        <v>23</v>
      </c>
      <c r="O4772" t="s">
        <v>25</v>
      </c>
      <c r="P4772" t="s">
        <v>202</v>
      </c>
      <c r="Q4772" t="s">
        <v>50</v>
      </c>
      <c r="R4772" t="s">
        <v>826</v>
      </c>
      <c r="S4772" t="s">
        <v>10885</v>
      </c>
    </row>
    <row r="4773" spans="1:19">
      <c r="A4773" t="s">
        <v>10886</v>
      </c>
      <c r="B4773" s="1">
        <v>43701</v>
      </c>
      <c r="C4773" t="s">
        <v>33</v>
      </c>
      <c r="D4773">
        <v>63</v>
      </c>
      <c r="E4773" t="s">
        <v>23</v>
      </c>
      <c r="F4773">
        <v>0</v>
      </c>
      <c r="G4773">
        <v>4</v>
      </c>
      <c r="H4773" t="s">
        <v>3686</v>
      </c>
      <c r="I4773">
        <v>5471</v>
      </c>
      <c r="J4773">
        <v>3</v>
      </c>
      <c r="K4773">
        <v>72</v>
      </c>
      <c r="M4773" t="s">
        <v>39</v>
      </c>
      <c r="N4773" t="s">
        <v>23</v>
      </c>
      <c r="O4773" t="s">
        <v>49</v>
      </c>
      <c r="P4773" t="s">
        <v>164</v>
      </c>
      <c r="Q4773" t="s">
        <v>27</v>
      </c>
      <c r="R4773" t="s">
        <v>2356</v>
      </c>
      <c r="S4773" t="s">
        <v>10887</v>
      </c>
    </row>
    <row r="4774" spans="1:19">
      <c r="A4774" t="s">
        <v>10888</v>
      </c>
      <c r="B4774" s="1">
        <v>44311</v>
      </c>
      <c r="C4774" t="s">
        <v>22</v>
      </c>
      <c r="D4774">
        <v>56</v>
      </c>
      <c r="E4774" t="s">
        <v>39</v>
      </c>
      <c r="F4774">
        <v>0</v>
      </c>
      <c r="G4774">
        <v>4</v>
      </c>
      <c r="H4774" t="s">
        <v>3686</v>
      </c>
      <c r="I4774">
        <v>6471</v>
      </c>
      <c r="J4774">
        <v>0</v>
      </c>
      <c r="K4774">
        <v>52</v>
      </c>
      <c r="M4774" t="s">
        <v>23</v>
      </c>
      <c r="N4774" t="s">
        <v>23</v>
      </c>
      <c r="O4774" t="s">
        <v>56</v>
      </c>
      <c r="P4774" t="s">
        <v>164</v>
      </c>
      <c r="Q4774" t="s">
        <v>50</v>
      </c>
      <c r="R4774" t="s">
        <v>10889</v>
      </c>
      <c r="S4774" t="s">
        <v>10890</v>
      </c>
    </row>
    <row r="4775" spans="1:19">
      <c r="A4775" t="s">
        <v>10891</v>
      </c>
      <c r="B4775" s="1">
        <v>45142</v>
      </c>
      <c r="C4775" t="s">
        <v>22</v>
      </c>
      <c r="D4775">
        <v>23</v>
      </c>
      <c r="E4775" t="s">
        <v>39</v>
      </c>
      <c r="F4775">
        <v>0</v>
      </c>
      <c r="G4775">
        <v>4</v>
      </c>
      <c r="H4775" t="s">
        <v>3686</v>
      </c>
      <c r="I4775">
        <v>5128</v>
      </c>
      <c r="J4775">
        <v>0</v>
      </c>
      <c r="K4775">
        <v>24</v>
      </c>
      <c r="M4775" t="s">
        <v>23</v>
      </c>
      <c r="N4775" t="s">
        <v>23</v>
      </c>
      <c r="O4775" t="s">
        <v>25</v>
      </c>
      <c r="P4775" t="s">
        <v>26</v>
      </c>
      <c r="Q4775" t="s">
        <v>50</v>
      </c>
      <c r="R4775" t="s">
        <v>218</v>
      </c>
      <c r="S4775" t="s">
        <v>10892</v>
      </c>
    </row>
    <row r="4776" spans="1:19">
      <c r="A4776" t="s">
        <v>10893</v>
      </c>
      <c r="B4776" s="1">
        <v>43698</v>
      </c>
      <c r="C4776" t="s">
        <v>22</v>
      </c>
      <c r="D4776">
        <v>53</v>
      </c>
      <c r="E4776" t="s">
        <v>23</v>
      </c>
      <c r="F4776">
        <v>3</v>
      </c>
      <c r="G4776">
        <v>4</v>
      </c>
      <c r="H4776" t="s">
        <v>3686</v>
      </c>
      <c r="I4776">
        <v>5160</v>
      </c>
      <c r="J4776">
        <v>3</v>
      </c>
      <c r="K4776">
        <v>72</v>
      </c>
      <c r="L4776" t="s">
        <v>316</v>
      </c>
      <c r="M4776" t="s">
        <v>23</v>
      </c>
      <c r="N4776" t="s">
        <v>39</v>
      </c>
      <c r="P4776" t="s">
        <v>164</v>
      </c>
      <c r="Q4776" t="s">
        <v>27</v>
      </c>
      <c r="R4776" t="s">
        <v>7051</v>
      </c>
      <c r="S4776" t="s">
        <v>10894</v>
      </c>
    </row>
    <row r="4777" spans="1:19">
      <c r="A4777" t="s">
        <v>10895</v>
      </c>
      <c r="B4777" s="1">
        <v>44003</v>
      </c>
      <c r="C4777" t="s">
        <v>22</v>
      </c>
      <c r="D4777">
        <v>42</v>
      </c>
      <c r="E4777" t="s">
        <v>23</v>
      </c>
      <c r="F4777">
        <v>3</v>
      </c>
      <c r="G4777">
        <v>4</v>
      </c>
      <c r="H4777" t="s">
        <v>3686</v>
      </c>
      <c r="I4777">
        <v>5298</v>
      </c>
      <c r="J4777">
        <v>2</v>
      </c>
      <c r="K4777">
        <v>62</v>
      </c>
      <c r="M4777" t="s">
        <v>23</v>
      </c>
      <c r="N4777" t="s">
        <v>23</v>
      </c>
      <c r="O4777" t="s">
        <v>25</v>
      </c>
      <c r="P4777" t="s">
        <v>164</v>
      </c>
      <c r="Q4777" t="s">
        <v>50</v>
      </c>
      <c r="R4777" t="s">
        <v>369</v>
      </c>
      <c r="S4777" t="s">
        <v>10896</v>
      </c>
    </row>
    <row r="4778" spans="1:19">
      <c r="A4778" t="s">
        <v>10897</v>
      </c>
      <c r="B4778" s="1">
        <v>45676</v>
      </c>
      <c r="C4778" t="s">
        <v>33</v>
      </c>
      <c r="D4778">
        <v>30</v>
      </c>
      <c r="E4778" t="s">
        <v>39</v>
      </c>
      <c r="F4778">
        <v>0</v>
      </c>
      <c r="G4778">
        <v>4</v>
      </c>
      <c r="H4778" t="s">
        <v>3686</v>
      </c>
      <c r="I4778">
        <v>4858</v>
      </c>
      <c r="J4778">
        <v>0</v>
      </c>
      <c r="K4778">
        <v>7</v>
      </c>
      <c r="M4778" t="s">
        <v>23</v>
      </c>
      <c r="N4778" t="s">
        <v>23</v>
      </c>
      <c r="O4778" t="s">
        <v>49</v>
      </c>
      <c r="P4778" t="s">
        <v>26</v>
      </c>
      <c r="Q4778" t="s">
        <v>27</v>
      </c>
      <c r="R4778" t="s">
        <v>4766</v>
      </c>
      <c r="S4778" t="s">
        <v>10898</v>
      </c>
    </row>
    <row r="4779" spans="1:19">
      <c r="A4779" t="s">
        <v>10899</v>
      </c>
      <c r="B4779" s="1">
        <v>45781</v>
      </c>
      <c r="C4779" t="s">
        <v>22</v>
      </c>
      <c r="D4779">
        <v>45</v>
      </c>
      <c r="E4779" t="s">
        <v>39</v>
      </c>
      <c r="F4779">
        <v>0</v>
      </c>
      <c r="G4779">
        <v>4</v>
      </c>
      <c r="H4779" t="s">
        <v>3751</v>
      </c>
      <c r="I4779">
        <v>5258</v>
      </c>
      <c r="J4779">
        <v>0</v>
      </c>
      <c r="K4779">
        <v>3</v>
      </c>
      <c r="M4779" t="s">
        <v>23</v>
      </c>
      <c r="N4779" t="s">
        <v>23</v>
      </c>
      <c r="O4779" t="s">
        <v>49</v>
      </c>
      <c r="P4779" t="s">
        <v>26</v>
      </c>
      <c r="Q4779" t="s">
        <v>84</v>
      </c>
      <c r="R4779" t="s">
        <v>7891</v>
      </c>
      <c r="S4779" t="s">
        <v>10900</v>
      </c>
    </row>
    <row r="4780" spans="1:19">
      <c r="A4780" t="s">
        <v>10901</v>
      </c>
      <c r="B4780" s="1">
        <v>44007</v>
      </c>
      <c r="C4780" t="s">
        <v>33</v>
      </c>
      <c r="D4780">
        <v>39</v>
      </c>
      <c r="E4780" t="s">
        <v>39</v>
      </c>
      <c r="F4780">
        <v>0</v>
      </c>
      <c r="G4780">
        <v>4</v>
      </c>
      <c r="H4780" t="s">
        <v>3686</v>
      </c>
      <c r="I4780">
        <v>6494</v>
      </c>
      <c r="J4780">
        <v>0</v>
      </c>
      <c r="K4780">
        <v>62</v>
      </c>
      <c r="L4780" t="s">
        <v>142</v>
      </c>
      <c r="M4780" t="s">
        <v>23</v>
      </c>
      <c r="N4780" t="s">
        <v>23</v>
      </c>
      <c r="O4780" t="s">
        <v>25</v>
      </c>
      <c r="P4780" t="s">
        <v>202</v>
      </c>
      <c r="Q4780" t="s">
        <v>50</v>
      </c>
      <c r="R4780" t="s">
        <v>5924</v>
      </c>
      <c r="S4780" t="s">
        <v>10902</v>
      </c>
    </row>
    <row r="4781" spans="1:19">
      <c r="A4781" t="s">
        <v>10903</v>
      </c>
      <c r="B4781" s="1">
        <v>44307</v>
      </c>
      <c r="C4781" t="s">
        <v>33</v>
      </c>
      <c r="D4781">
        <v>27</v>
      </c>
      <c r="E4781" t="s">
        <v>23</v>
      </c>
      <c r="F4781">
        <v>1</v>
      </c>
      <c r="G4781">
        <v>4</v>
      </c>
      <c r="H4781" t="s">
        <v>3686</v>
      </c>
      <c r="I4781">
        <v>5432</v>
      </c>
      <c r="J4781">
        <v>1</v>
      </c>
      <c r="K4781">
        <v>52</v>
      </c>
      <c r="L4781" t="s">
        <v>142</v>
      </c>
      <c r="M4781" t="s">
        <v>23</v>
      </c>
      <c r="N4781" t="s">
        <v>39</v>
      </c>
      <c r="P4781" t="s">
        <v>164</v>
      </c>
      <c r="Q4781" t="s">
        <v>84</v>
      </c>
      <c r="R4781" t="s">
        <v>2195</v>
      </c>
      <c r="S4781" t="s">
        <v>10904</v>
      </c>
    </row>
    <row r="4782" spans="1:19">
      <c r="A4782" t="s">
        <v>10905</v>
      </c>
      <c r="B4782" s="1">
        <v>43944</v>
      </c>
      <c r="C4782" t="s">
        <v>33</v>
      </c>
      <c r="D4782">
        <v>44</v>
      </c>
      <c r="E4782" t="s">
        <v>23</v>
      </c>
      <c r="F4782">
        <v>1</v>
      </c>
      <c r="G4782">
        <v>4</v>
      </c>
      <c r="H4782" t="s">
        <v>3686</v>
      </c>
      <c r="I4782">
        <v>5240</v>
      </c>
      <c r="J4782">
        <v>3</v>
      </c>
      <c r="K4782">
        <v>64</v>
      </c>
      <c r="M4782" t="s">
        <v>23</v>
      </c>
      <c r="N4782" t="s">
        <v>23</v>
      </c>
      <c r="O4782" t="s">
        <v>49</v>
      </c>
      <c r="P4782" t="s">
        <v>164</v>
      </c>
      <c r="Q4782" t="s">
        <v>84</v>
      </c>
      <c r="R4782" t="s">
        <v>635</v>
      </c>
      <c r="S4782" t="s">
        <v>10906</v>
      </c>
    </row>
    <row r="4783" spans="1:19">
      <c r="A4783" t="s">
        <v>10907</v>
      </c>
      <c r="B4783" s="1">
        <v>44849</v>
      </c>
      <c r="C4783" t="s">
        <v>33</v>
      </c>
      <c r="D4783">
        <v>57</v>
      </c>
      <c r="E4783" t="s">
        <v>23</v>
      </c>
      <c r="F4783">
        <v>1</v>
      </c>
      <c r="G4783">
        <v>4</v>
      </c>
      <c r="H4783" t="s">
        <v>3686</v>
      </c>
      <c r="I4783">
        <v>5854</v>
      </c>
      <c r="J4783">
        <v>6</v>
      </c>
      <c r="K4783">
        <v>34</v>
      </c>
      <c r="M4783" t="s">
        <v>23</v>
      </c>
      <c r="N4783" t="s">
        <v>39</v>
      </c>
      <c r="P4783" t="s">
        <v>202</v>
      </c>
      <c r="Q4783" t="s">
        <v>50</v>
      </c>
      <c r="R4783" t="s">
        <v>4975</v>
      </c>
      <c r="S4783" t="s">
        <v>10908</v>
      </c>
    </row>
    <row r="4784" spans="1:19">
      <c r="A4784" t="s">
        <v>10909</v>
      </c>
      <c r="B4784" s="1">
        <v>45079</v>
      </c>
      <c r="C4784" t="s">
        <v>33</v>
      </c>
      <c r="D4784">
        <v>40</v>
      </c>
      <c r="E4784" t="s">
        <v>23</v>
      </c>
      <c r="F4784">
        <v>3</v>
      </c>
      <c r="G4784">
        <v>4</v>
      </c>
      <c r="H4784" t="s">
        <v>3686</v>
      </c>
      <c r="I4784">
        <v>3970</v>
      </c>
      <c r="J4784">
        <v>4</v>
      </c>
      <c r="K4784">
        <v>26</v>
      </c>
      <c r="L4784" t="s">
        <v>40</v>
      </c>
      <c r="M4784" t="s">
        <v>39</v>
      </c>
      <c r="N4784" t="s">
        <v>23</v>
      </c>
      <c r="O4784" t="s">
        <v>56</v>
      </c>
      <c r="P4784" t="s">
        <v>26</v>
      </c>
      <c r="Q4784" t="s">
        <v>50</v>
      </c>
      <c r="R4784" t="s">
        <v>10910</v>
      </c>
      <c r="S4784" t="s">
        <v>10911</v>
      </c>
    </row>
    <row r="4785" spans="1:19">
      <c r="A4785" t="s">
        <v>10912</v>
      </c>
      <c r="B4785" s="1">
        <v>44635</v>
      </c>
      <c r="C4785" t="s">
        <v>33</v>
      </c>
      <c r="D4785">
        <v>37</v>
      </c>
      <c r="E4785" t="s">
        <v>23</v>
      </c>
      <c r="F4785">
        <v>2</v>
      </c>
      <c r="G4785">
        <v>4</v>
      </c>
      <c r="H4785" t="s">
        <v>3686</v>
      </c>
      <c r="I4785">
        <v>4375</v>
      </c>
      <c r="J4785">
        <v>1</v>
      </c>
      <c r="K4785">
        <v>41</v>
      </c>
      <c r="L4785" t="s">
        <v>142</v>
      </c>
      <c r="M4785" t="s">
        <v>39</v>
      </c>
      <c r="N4785" t="s">
        <v>23</v>
      </c>
      <c r="O4785" t="s">
        <v>56</v>
      </c>
      <c r="P4785" t="s">
        <v>202</v>
      </c>
      <c r="Q4785" t="s">
        <v>50</v>
      </c>
      <c r="R4785" t="s">
        <v>921</v>
      </c>
      <c r="S4785" t="s">
        <v>10913</v>
      </c>
    </row>
    <row r="4786" spans="1:19">
      <c r="A4786" t="s">
        <v>10914</v>
      </c>
      <c r="B4786" s="1">
        <v>45689</v>
      </c>
      <c r="C4786" t="s">
        <v>22</v>
      </c>
      <c r="D4786">
        <v>53</v>
      </c>
      <c r="E4786" t="s">
        <v>23</v>
      </c>
      <c r="F4786">
        <v>3</v>
      </c>
      <c r="G4786">
        <v>4</v>
      </c>
      <c r="H4786" t="s">
        <v>3686</v>
      </c>
      <c r="I4786">
        <v>3461</v>
      </c>
      <c r="J4786">
        <v>10</v>
      </c>
      <c r="K4786">
        <v>6</v>
      </c>
      <c r="L4786" t="s">
        <v>48</v>
      </c>
      <c r="M4786" t="s">
        <v>23</v>
      </c>
      <c r="N4786" t="s">
        <v>39</v>
      </c>
      <c r="P4786" t="s">
        <v>202</v>
      </c>
      <c r="Q4786" t="s">
        <v>50</v>
      </c>
      <c r="R4786" t="s">
        <v>971</v>
      </c>
      <c r="S4786" t="s">
        <v>10915</v>
      </c>
    </row>
    <row r="4787" spans="1:19">
      <c r="A4787" t="s">
        <v>10916</v>
      </c>
      <c r="B4787" s="1">
        <v>45566</v>
      </c>
      <c r="C4787" t="s">
        <v>33</v>
      </c>
      <c r="D4787">
        <v>41</v>
      </c>
      <c r="E4787" t="s">
        <v>39</v>
      </c>
      <c r="F4787">
        <v>0</v>
      </c>
      <c r="G4787">
        <v>4</v>
      </c>
      <c r="H4787" t="s">
        <v>3686</v>
      </c>
      <c r="I4787">
        <v>2253</v>
      </c>
      <c r="J4787">
        <v>0</v>
      </c>
      <c r="K4787">
        <v>10</v>
      </c>
      <c r="L4787" t="s">
        <v>97</v>
      </c>
      <c r="M4787" t="s">
        <v>23</v>
      </c>
      <c r="N4787" t="s">
        <v>23</v>
      </c>
      <c r="O4787" t="s">
        <v>49</v>
      </c>
      <c r="P4787" t="s">
        <v>26</v>
      </c>
      <c r="Q4787" t="s">
        <v>27</v>
      </c>
      <c r="R4787" t="s">
        <v>7834</v>
      </c>
      <c r="S4787" t="s">
        <v>10917</v>
      </c>
    </row>
    <row r="4788" spans="1:19">
      <c r="A4788" t="s">
        <v>10918</v>
      </c>
      <c r="B4788" s="1">
        <v>45098</v>
      </c>
      <c r="C4788" t="s">
        <v>22</v>
      </c>
      <c r="D4788">
        <v>59</v>
      </c>
      <c r="E4788" t="s">
        <v>39</v>
      </c>
      <c r="F4788">
        <v>0</v>
      </c>
      <c r="G4788">
        <v>4</v>
      </c>
      <c r="H4788" t="s">
        <v>3686</v>
      </c>
      <c r="I4788">
        <v>5184</v>
      </c>
      <c r="J4788">
        <v>0</v>
      </c>
      <c r="K4788">
        <v>26</v>
      </c>
      <c r="L4788" t="s">
        <v>40</v>
      </c>
      <c r="M4788" t="s">
        <v>23</v>
      </c>
      <c r="N4788" t="s">
        <v>23</v>
      </c>
      <c r="O4788" t="s">
        <v>25</v>
      </c>
      <c r="P4788" t="s">
        <v>202</v>
      </c>
      <c r="Q4788" t="s">
        <v>27</v>
      </c>
      <c r="R4788" t="s">
        <v>28</v>
      </c>
      <c r="S4788" t="s">
        <v>10919</v>
      </c>
    </row>
    <row r="4789" spans="1:19">
      <c r="A4789" t="s">
        <v>10920</v>
      </c>
      <c r="B4789" s="1">
        <v>44462</v>
      </c>
      <c r="C4789" t="s">
        <v>33</v>
      </c>
      <c r="D4789">
        <v>24</v>
      </c>
      <c r="E4789" t="s">
        <v>23</v>
      </c>
      <c r="F4789">
        <v>3</v>
      </c>
      <c r="G4789">
        <v>4</v>
      </c>
      <c r="H4789" t="s">
        <v>3686</v>
      </c>
      <c r="I4789">
        <v>5829</v>
      </c>
      <c r="J4789">
        <v>1</v>
      </c>
      <c r="K4789">
        <v>47</v>
      </c>
      <c r="M4789" t="s">
        <v>23</v>
      </c>
      <c r="N4789" t="s">
        <v>39</v>
      </c>
      <c r="P4789" t="s">
        <v>164</v>
      </c>
      <c r="Q4789" t="s">
        <v>27</v>
      </c>
      <c r="R4789" t="s">
        <v>3559</v>
      </c>
      <c r="S4789" t="s">
        <v>10921</v>
      </c>
    </row>
    <row r="4790" spans="1:19">
      <c r="A4790" t="s">
        <v>10922</v>
      </c>
      <c r="B4790" s="1">
        <v>45079</v>
      </c>
      <c r="C4790" t="s">
        <v>22</v>
      </c>
      <c r="D4790">
        <v>51</v>
      </c>
      <c r="E4790" t="s">
        <v>23</v>
      </c>
      <c r="F4790">
        <v>3</v>
      </c>
      <c r="G4790">
        <v>4</v>
      </c>
      <c r="H4790" t="s">
        <v>3686</v>
      </c>
      <c r="I4790">
        <v>3973</v>
      </c>
      <c r="J4790">
        <v>2</v>
      </c>
      <c r="K4790">
        <v>26</v>
      </c>
      <c r="L4790" t="s">
        <v>40</v>
      </c>
      <c r="M4790" t="s">
        <v>23</v>
      </c>
      <c r="N4790" t="s">
        <v>23</v>
      </c>
      <c r="O4790" t="s">
        <v>49</v>
      </c>
      <c r="P4790" t="s">
        <v>202</v>
      </c>
      <c r="Q4790" t="s">
        <v>50</v>
      </c>
      <c r="R4790" t="s">
        <v>1065</v>
      </c>
      <c r="S4790" t="s">
        <v>10923</v>
      </c>
    </row>
    <row r="4791" spans="1:19">
      <c r="A4791" t="s">
        <v>10924</v>
      </c>
      <c r="B4791" s="1">
        <v>43685</v>
      </c>
      <c r="C4791" t="s">
        <v>33</v>
      </c>
      <c r="D4791">
        <v>22</v>
      </c>
      <c r="E4791" t="s">
        <v>23</v>
      </c>
      <c r="F4791">
        <v>0</v>
      </c>
      <c r="G4791">
        <v>4</v>
      </c>
      <c r="H4791" t="s">
        <v>3686</v>
      </c>
      <c r="I4791">
        <v>5274</v>
      </c>
      <c r="J4791">
        <v>5</v>
      </c>
      <c r="K4791">
        <v>72</v>
      </c>
      <c r="L4791" t="s">
        <v>316</v>
      </c>
      <c r="M4791" t="s">
        <v>23</v>
      </c>
      <c r="N4791" t="s">
        <v>23</v>
      </c>
      <c r="O4791" t="s">
        <v>25</v>
      </c>
      <c r="P4791" t="s">
        <v>164</v>
      </c>
      <c r="Q4791" t="s">
        <v>50</v>
      </c>
      <c r="R4791" t="s">
        <v>477</v>
      </c>
      <c r="S4791" t="s">
        <v>10925</v>
      </c>
    </row>
    <row r="4792" spans="1:19">
      <c r="A4792" t="s">
        <v>10926</v>
      </c>
      <c r="B4792" s="1">
        <v>43976</v>
      </c>
      <c r="C4792" t="s">
        <v>22</v>
      </c>
      <c r="D4792">
        <v>26</v>
      </c>
      <c r="E4792" t="s">
        <v>39</v>
      </c>
      <c r="F4792">
        <v>0</v>
      </c>
      <c r="G4792">
        <v>4</v>
      </c>
      <c r="H4792" t="s">
        <v>3686</v>
      </c>
      <c r="I4792">
        <v>4908</v>
      </c>
      <c r="J4792">
        <v>0</v>
      </c>
      <c r="K4792">
        <v>63</v>
      </c>
      <c r="M4792" t="s">
        <v>23</v>
      </c>
      <c r="N4792" t="s">
        <v>23</v>
      </c>
      <c r="O4792" t="s">
        <v>25</v>
      </c>
      <c r="P4792" t="s">
        <v>202</v>
      </c>
      <c r="Q4792" t="s">
        <v>50</v>
      </c>
      <c r="R4792" t="s">
        <v>1174</v>
      </c>
      <c r="S4792" t="s">
        <v>10927</v>
      </c>
    </row>
    <row r="4793" spans="1:19">
      <c r="A4793" t="s">
        <v>10928</v>
      </c>
      <c r="B4793" s="1">
        <v>45207</v>
      </c>
      <c r="C4793" t="s">
        <v>33</v>
      </c>
      <c r="D4793">
        <v>27</v>
      </c>
      <c r="E4793" t="s">
        <v>23</v>
      </c>
      <c r="F4793">
        <v>2</v>
      </c>
      <c r="G4793">
        <v>4</v>
      </c>
      <c r="H4793" t="s">
        <v>3686</v>
      </c>
      <c r="I4793">
        <v>5657</v>
      </c>
      <c r="J4793">
        <v>2</v>
      </c>
      <c r="K4793">
        <v>22</v>
      </c>
      <c r="L4793" t="s">
        <v>97</v>
      </c>
      <c r="M4793" t="s">
        <v>23</v>
      </c>
      <c r="N4793" t="s">
        <v>39</v>
      </c>
      <c r="P4793" t="s">
        <v>26</v>
      </c>
      <c r="Q4793" t="s">
        <v>50</v>
      </c>
      <c r="R4793" t="s">
        <v>226</v>
      </c>
      <c r="S4793" t="s">
        <v>10929</v>
      </c>
    </row>
    <row r="4794" spans="1:19">
      <c r="A4794" t="s">
        <v>10930</v>
      </c>
      <c r="B4794" s="1">
        <v>43687</v>
      </c>
      <c r="C4794" t="s">
        <v>22</v>
      </c>
      <c r="D4794">
        <v>59</v>
      </c>
      <c r="E4794" t="s">
        <v>23</v>
      </c>
      <c r="F4794">
        <v>3</v>
      </c>
      <c r="G4794">
        <v>4</v>
      </c>
      <c r="H4794" t="s">
        <v>3686</v>
      </c>
      <c r="I4794">
        <v>5341</v>
      </c>
      <c r="J4794">
        <v>1</v>
      </c>
      <c r="K4794">
        <v>72</v>
      </c>
      <c r="M4794" t="s">
        <v>23</v>
      </c>
      <c r="N4794" t="s">
        <v>23</v>
      </c>
      <c r="O4794" t="s">
        <v>49</v>
      </c>
      <c r="P4794" t="s">
        <v>164</v>
      </c>
      <c r="Q4794" t="s">
        <v>27</v>
      </c>
      <c r="R4794" t="s">
        <v>2281</v>
      </c>
      <c r="S4794" t="s">
        <v>10931</v>
      </c>
    </row>
    <row r="4795" spans="1:19">
      <c r="A4795" t="s">
        <v>10932</v>
      </c>
      <c r="B4795" s="1">
        <v>43813</v>
      </c>
      <c r="C4795" t="s">
        <v>33</v>
      </c>
      <c r="D4795">
        <v>36</v>
      </c>
      <c r="E4795" t="s">
        <v>23</v>
      </c>
      <c r="F4795">
        <v>2</v>
      </c>
      <c r="G4795">
        <v>4</v>
      </c>
      <c r="H4795" t="s">
        <v>3686</v>
      </c>
      <c r="I4795">
        <v>4732</v>
      </c>
      <c r="J4795">
        <v>1</v>
      </c>
      <c r="K4795">
        <v>68</v>
      </c>
      <c r="M4795" t="s">
        <v>23</v>
      </c>
      <c r="N4795" t="s">
        <v>23</v>
      </c>
      <c r="O4795" t="s">
        <v>56</v>
      </c>
      <c r="P4795" t="s">
        <v>164</v>
      </c>
      <c r="Q4795" t="s">
        <v>27</v>
      </c>
      <c r="R4795" t="s">
        <v>193</v>
      </c>
      <c r="S4795" t="s">
        <v>10933</v>
      </c>
    </row>
    <row r="4796" spans="1:19">
      <c r="A4796" t="s">
        <v>10934</v>
      </c>
      <c r="B4796" s="1">
        <v>44734</v>
      </c>
      <c r="C4796" t="s">
        <v>33</v>
      </c>
      <c r="D4796">
        <v>26</v>
      </c>
      <c r="E4796" t="s">
        <v>23</v>
      </c>
      <c r="F4796">
        <v>2</v>
      </c>
      <c r="G4796">
        <v>4</v>
      </c>
      <c r="H4796" t="s">
        <v>3686</v>
      </c>
      <c r="I4796">
        <v>5587</v>
      </c>
      <c r="J4796">
        <v>6</v>
      </c>
      <c r="K4796">
        <v>38</v>
      </c>
      <c r="M4796" t="s">
        <v>23</v>
      </c>
      <c r="N4796" t="s">
        <v>39</v>
      </c>
      <c r="P4796" t="s">
        <v>26</v>
      </c>
      <c r="Q4796" t="s">
        <v>50</v>
      </c>
      <c r="R4796" t="s">
        <v>3772</v>
      </c>
      <c r="S4796" t="s">
        <v>10935</v>
      </c>
    </row>
    <row r="4797" spans="1:19">
      <c r="A4797" t="s">
        <v>10936</v>
      </c>
      <c r="B4797" s="1">
        <v>44674</v>
      </c>
      <c r="C4797" t="s">
        <v>33</v>
      </c>
      <c r="D4797">
        <v>30</v>
      </c>
      <c r="E4797" t="s">
        <v>23</v>
      </c>
      <c r="F4797">
        <v>2</v>
      </c>
      <c r="G4797">
        <v>4</v>
      </c>
      <c r="H4797" t="s">
        <v>3686</v>
      </c>
      <c r="I4797">
        <v>5807</v>
      </c>
      <c r="J4797">
        <v>4</v>
      </c>
      <c r="K4797">
        <v>40</v>
      </c>
      <c r="M4797" t="s">
        <v>23</v>
      </c>
      <c r="N4797" t="s">
        <v>23</v>
      </c>
      <c r="O4797" t="s">
        <v>49</v>
      </c>
      <c r="P4797" t="s">
        <v>26</v>
      </c>
      <c r="Q4797" t="s">
        <v>50</v>
      </c>
      <c r="R4797" t="s">
        <v>3213</v>
      </c>
      <c r="S4797" t="s">
        <v>10937</v>
      </c>
    </row>
    <row r="4798" spans="1:19">
      <c r="A4798" t="s">
        <v>10938</v>
      </c>
      <c r="B4798" s="1">
        <v>43868</v>
      </c>
      <c r="C4798" t="s">
        <v>22</v>
      </c>
      <c r="D4798">
        <v>32</v>
      </c>
      <c r="E4798" t="s">
        <v>23</v>
      </c>
      <c r="F4798">
        <v>3</v>
      </c>
      <c r="G4798">
        <v>4</v>
      </c>
      <c r="H4798" t="s">
        <v>3686</v>
      </c>
      <c r="I4798">
        <v>5517</v>
      </c>
      <c r="J4798">
        <v>3</v>
      </c>
      <c r="K4798">
        <v>66</v>
      </c>
      <c r="L4798" t="s">
        <v>316</v>
      </c>
      <c r="M4798" t="s">
        <v>23</v>
      </c>
      <c r="N4798" t="s">
        <v>39</v>
      </c>
      <c r="P4798" t="s">
        <v>202</v>
      </c>
      <c r="Q4798" t="s">
        <v>50</v>
      </c>
      <c r="R4798" t="s">
        <v>1370</v>
      </c>
      <c r="S4798" t="s">
        <v>10939</v>
      </c>
    </row>
    <row r="4799" spans="1:19">
      <c r="A4799" t="s">
        <v>10940</v>
      </c>
      <c r="B4799" s="1">
        <v>43956</v>
      </c>
      <c r="C4799" t="s">
        <v>22</v>
      </c>
      <c r="D4799">
        <v>47</v>
      </c>
      <c r="E4799" t="s">
        <v>23</v>
      </c>
      <c r="F4799">
        <v>0</v>
      </c>
      <c r="G4799">
        <v>4</v>
      </c>
      <c r="H4799" t="s">
        <v>3686</v>
      </c>
      <c r="I4799">
        <v>5096</v>
      </c>
      <c r="J4799">
        <v>1</v>
      </c>
      <c r="K4799">
        <v>63</v>
      </c>
      <c r="M4799" t="s">
        <v>23</v>
      </c>
      <c r="N4799" t="s">
        <v>23</v>
      </c>
      <c r="O4799" t="s">
        <v>25</v>
      </c>
      <c r="P4799" t="s">
        <v>26</v>
      </c>
      <c r="Q4799" t="s">
        <v>27</v>
      </c>
      <c r="R4799" t="s">
        <v>7796</v>
      </c>
      <c r="S4799" t="s">
        <v>10941</v>
      </c>
    </row>
    <row r="4800" spans="1:19">
      <c r="A4800" t="s">
        <v>10942</v>
      </c>
      <c r="B4800" s="1">
        <v>43803</v>
      </c>
      <c r="C4800" t="s">
        <v>33</v>
      </c>
      <c r="D4800">
        <v>50</v>
      </c>
      <c r="E4800" t="s">
        <v>23</v>
      </c>
      <c r="F4800">
        <v>2</v>
      </c>
      <c r="G4800">
        <v>4</v>
      </c>
      <c r="H4800" t="s">
        <v>3686</v>
      </c>
      <c r="I4800">
        <v>5958</v>
      </c>
      <c r="J4800">
        <v>1</v>
      </c>
      <c r="K4800">
        <v>68</v>
      </c>
      <c r="L4800" t="s">
        <v>316</v>
      </c>
      <c r="M4800" t="s">
        <v>23</v>
      </c>
      <c r="N4800" t="s">
        <v>23</v>
      </c>
      <c r="O4800" t="s">
        <v>25</v>
      </c>
      <c r="P4800" t="s">
        <v>202</v>
      </c>
      <c r="Q4800" t="s">
        <v>27</v>
      </c>
      <c r="R4800" t="s">
        <v>3243</v>
      </c>
      <c r="S4800" t="s">
        <v>10943</v>
      </c>
    </row>
    <row r="4801" spans="1:19">
      <c r="A4801" t="s">
        <v>10944</v>
      </c>
      <c r="B4801" s="1">
        <v>44817</v>
      </c>
      <c r="C4801" t="s">
        <v>33</v>
      </c>
      <c r="D4801">
        <v>62</v>
      </c>
      <c r="E4801" t="s">
        <v>23</v>
      </c>
      <c r="F4801">
        <v>2</v>
      </c>
      <c r="G4801">
        <v>4</v>
      </c>
      <c r="H4801" t="s">
        <v>3686</v>
      </c>
      <c r="I4801">
        <v>5636</v>
      </c>
      <c r="J4801">
        <v>5</v>
      </c>
      <c r="K4801">
        <v>35</v>
      </c>
      <c r="M4801" t="s">
        <v>23</v>
      </c>
      <c r="N4801" t="s">
        <v>39</v>
      </c>
      <c r="P4801" t="s">
        <v>164</v>
      </c>
      <c r="Q4801" t="s">
        <v>50</v>
      </c>
      <c r="R4801" t="s">
        <v>1325</v>
      </c>
      <c r="S4801" t="s">
        <v>10945</v>
      </c>
    </row>
    <row r="4802" spans="1:19">
      <c r="A4802" t="s">
        <v>10946</v>
      </c>
      <c r="B4802" s="1">
        <v>44625</v>
      </c>
      <c r="C4802" t="s">
        <v>33</v>
      </c>
      <c r="D4802">
        <v>19</v>
      </c>
      <c r="E4802" t="s">
        <v>23</v>
      </c>
      <c r="F4802">
        <v>2</v>
      </c>
      <c r="G4802">
        <v>4</v>
      </c>
      <c r="H4802" t="s">
        <v>3686</v>
      </c>
      <c r="I4802">
        <v>2196</v>
      </c>
      <c r="J4802">
        <v>10</v>
      </c>
      <c r="K4802">
        <v>41</v>
      </c>
      <c r="L4802" t="s">
        <v>142</v>
      </c>
      <c r="M4802" t="s">
        <v>23</v>
      </c>
      <c r="N4802" t="s">
        <v>23</v>
      </c>
      <c r="O4802" t="s">
        <v>25</v>
      </c>
      <c r="P4802" t="s">
        <v>26</v>
      </c>
      <c r="Q4802" t="s">
        <v>27</v>
      </c>
      <c r="R4802" t="s">
        <v>3396</v>
      </c>
      <c r="S4802" t="s">
        <v>10947</v>
      </c>
    </row>
    <row r="4803" spans="1:19">
      <c r="A4803" t="s">
        <v>10948</v>
      </c>
      <c r="B4803" s="1">
        <v>45302</v>
      </c>
      <c r="C4803" t="s">
        <v>22</v>
      </c>
      <c r="D4803">
        <v>62</v>
      </c>
      <c r="E4803" t="s">
        <v>39</v>
      </c>
      <c r="F4803">
        <v>2</v>
      </c>
      <c r="G4803">
        <v>4</v>
      </c>
      <c r="H4803" t="s">
        <v>3686</v>
      </c>
      <c r="I4803">
        <v>2654</v>
      </c>
      <c r="J4803">
        <v>0</v>
      </c>
      <c r="K4803">
        <v>19</v>
      </c>
      <c r="M4803" t="s">
        <v>23</v>
      </c>
      <c r="N4803" t="s">
        <v>39</v>
      </c>
      <c r="P4803" t="s">
        <v>164</v>
      </c>
      <c r="Q4803" t="s">
        <v>50</v>
      </c>
      <c r="R4803" t="s">
        <v>5022</v>
      </c>
      <c r="S4803" t="s">
        <v>10949</v>
      </c>
    </row>
    <row r="4804" spans="1:19">
      <c r="A4804" t="s">
        <v>10950</v>
      </c>
      <c r="B4804" s="1">
        <v>43747</v>
      </c>
      <c r="C4804" t="s">
        <v>33</v>
      </c>
      <c r="D4804">
        <v>67</v>
      </c>
      <c r="E4804" t="s">
        <v>23</v>
      </c>
      <c r="F4804">
        <v>0</v>
      </c>
      <c r="G4804">
        <v>4</v>
      </c>
      <c r="H4804" t="s">
        <v>3686</v>
      </c>
      <c r="I4804">
        <v>5264</v>
      </c>
      <c r="J4804">
        <v>1</v>
      </c>
      <c r="K4804">
        <v>70</v>
      </c>
      <c r="L4804" t="s">
        <v>316</v>
      </c>
      <c r="M4804" t="s">
        <v>23</v>
      </c>
      <c r="N4804" t="s">
        <v>23</v>
      </c>
      <c r="O4804" t="s">
        <v>49</v>
      </c>
      <c r="P4804" t="s">
        <v>164</v>
      </c>
      <c r="Q4804" t="s">
        <v>27</v>
      </c>
      <c r="R4804" t="s">
        <v>5650</v>
      </c>
      <c r="S4804" t="s">
        <v>10951</v>
      </c>
    </row>
    <row r="4805" spans="1:19">
      <c r="A4805" t="s">
        <v>10952</v>
      </c>
      <c r="B4805" s="1">
        <v>45459</v>
      </c>
      <c r="C4805" t="s">
        <v>33</v>
      </c>
      <c r="D4805">
        <v>71</v>
      </c>
      <c r="E4805" t="s">
        <v>39</v>
      </c>
      <c r="F4805">
        <v>0</v>
      </c>
      <c r="G4805">
        <v>4</v>
      </c>
      <c r="H4805" t="s">
        <v>3686</v>
      </c>
      <c r="I4805">
        <v>2056</v>
      </c>
      <c r="J4805">
        <v>0</v>
      </c>
      <c r="K4805">
        <v>14</v>
      </c>
      <c r="M4805" t="s">
        <v>39</v>
      </c>
      <c r="N4805" t="s">
        <v>23</v>
      </c>
      <c r="O4805" t="s">
        <v>56</v>
      </c>
      <c r="P4805" t="s">
        <v>164</v>
      </c>
      <c r="Q4805" t="s">
        <v>27</v>
      </c>
      <c r="R4805" t="s">
        <v>8575</v>
      </c>
      <c r="S4805" t="s">
        <v>10953</v>
      </c>
    </row>
    <row r="4806" spans="1:19">
      <c r="A4806" t="s">
        <v>10954</v>
      </c>
      <c r="B4806" s="1">
        <v>45764</v>
      </c>
      <c r="C4806" t="s">
        <v>22</v>
      </c>
      <c r="D4806">
        <v>80</v>
      </c>
      <c r="E4806" t="s">
        <v>39</v>
      </c>
      <c r="F4806">
        <v>0</v>
      </c>
      <c r="G4806">
        <v>4</v>
      </c>
      <c r="H4806" t="s">
        <v>3686</v>
      </c>
      <c r="I4806">
        <v>2757</v>
      </c>
      <c r="J4806">
        <v>0</v>
      </c>
      <c r="K4806">
        <v>4</v>
      </c>
      <c r="M4806" t="s">
        <v>23</v>
      </c>
      <c r="N4806" t="s">
        <v>23</v>
      </c>
      <c r="O4806" t="s">
        <v>25</v>
      </c>
      <c r="P4806" t="s">
        <v>164</v>
      </c>
      <c r="Q4806" t="s">
        <v>27</v>
      </c>
      <c r="R4806" t="s">
        <v>3065</v>
      </c>
      <c r="S4806" t="s">
        <v>10955</v>
      </c>
    </row>
    <row r="4807" spans="1:19">
      <c r="A4807" t="s">
        <v>10956</v>
      </c>
      <c r="B4807" s="1">
        <v>43923</v>
      </c>
      <c r="C4807" t="s">
        <v>22</v>
      </c>
      <c r="D4807">
        <v>79</v>
      </c>
      <c r="E4807" t="s">
        <v>39</v>
      </c>
      <c r="F4807">
        <v>0</v>
      </c>
      <c r="G4807">
        <v>4</v>
      </c>
      <c r="H4807" t="s">
        <v>3686</v>
      </c>
      <c r="I4807">
        <v>4309</v>
      </c>
      <c r="J4807">
        <v>0</v>
      </c>
      <c r="K4807">
        <v>64</v>
      </c>
      <c r="M4807" t="s">
        <v>23</v>
      </c>
      <c r="N4807" t="s">
        <v>39</v>
      </c>
      <c r="P4807" t="s">
        <v>164</v>
      </c>
      <c r="Q4807" t="s">
        <v>27</v>
      </c>
      <c r="R4807" t="s">
        <v>2056</v>
      </c>
      <c r="S4807" t="s">
        <v>10957</v>
      </c>
    </row>
    <row r="4808" spans="1:19">
      <c r="A4808" t="s">
        <v>10958</v>
      </c>
      <c r="B4808" s="1">
        <v>45670</v>
      </c>
      <c r="C4808" t="s">
        <v>22</v>
      </c>
      <c r="D4808">
        <v>68</v>
      </c>
      <c r="E4808" t="s">
        <v>23</v>
      </c>
      <c r="F4808">
        <v>0</v>
      </c>
      <c r="G4808">
        <v>4</v>
      </c>
      <c r="H4808" t="s">
        <v>3686</v>
      </c>
      <c r="I4808">
        <v>2259</v>
      </c>
      <c r="J4808">
        <v>2</v>
      </c>
      <c r="K4808">
        <v>7</v>
      </c>
      <c r="M4808" t="s">
        <v>23</v>
      </c>
      <c r="N4808" t="s">
        <v>23</v>
      </c>
      <c r="O4808" t="s">
        <v>25</v>
      </c>
      <c r="P4808" t="s">
        <v>26</v>
      </c>
      <c r="Q4808" t="s">
        <v>27</v>
      </c>
      <c r="R4808" t="s">
        <v>3101</v>
      </c>
      <c r="S4808" t="s">
        <v>10959</v>
      </c>
    </row>
    <row r="4809" spans="1:19">
      <c r="A4809" t="s">
        <v>10960</v>
      </c>
      <c r="B4809" s="1">
        <v>44515</v>
      </c>
      <c r="C4809" t="s">
        <v>33</v>
      </c>
      <c r="D4809">
        <v>80</v>
      </c>
      <c r="E4809" t="s">
        <v>39</v>
      </c>
      <c r="F4809">
        <v>0</v>
      </c>
      <c r="G4809">
        <v>4</v>
      </c>
      <c r="H4809" t="s">
        <v>3686</v>
      </c>
      <c r="I4809">
        <v>5397</v>
      </c>
      <c r="J4809">
        <v>0</v>
      </c>
      <c r="K4809">
        <v>45</v>
      </c>
      <c r="M4809" t="s">
        <v>23</v>
      </c>
      <c r="N4809" t="s">
        <v>23</v>
      </c>
      <c r="O4809" t="s">
        <v>25</v>
      </c>
      <c r="P4809" t="s">
        <v>26</v>
      </c>
      <c r="Q4809" t="s">
        <v>27</v>
      </c>
      <c r="R4809" t="s">
        <v>108</v>
      </c>
      <c r="S4809" t="s">
        <v>10961</v>
      </c>
    </row>
    <row r="4810" spans="1:19">
      <c r="A4810" t="s">
        <v>10962</v>
      </c>
      <c r="B4810" s="1">
        <v>45855</v>
      </c>
      <c r="C4810" t="s">
        <v>33</v>
      </c>
      <c r="D4810">
        <v>62</v>
      </c>
      <c r="E4810" t="s">
        <v>23</v>
      </c>
      <c r="F4810">
        <v>1</v>
      </c>
      <c r="G4810">
        <v>4</v>
      </c>
      <c r="H4810" t="s">
        <v>3751</v>
      </c>
      <c r="I4810">
        <v>2400</v>
      </c>
      <c r="J4810">
        <v>1</v>
      </c>
      <c r="K4810">
        <v>1</v>
      </c>
      <c r="L4810" t="s">
        <v>48</v>
      </c>
      <c r="M4810" t="s">
        <v>23</v>
      </c>
      <c r="N4810" t="s">
        <v>39</v>
      </c>
      <c r="P4810" t="s">
        <v>26</v>
      </c>
      <c r="Q4810" t="s">
        <v>50</v>
      </c>
      <c r="R4810" t="s">
        <v>566</v>
      </c>
      <c r="S4810" t="s">
        <v>10963</v>
      </c>
    </row>
    <row r="4811" spans="1:19">
      <c r="A4811" t="s">
        <v>10964</v>
      </c>
      <c r="B4811" s="1">
        <v>45342</v>
      </c>
      <c r="C4811" t="s">
        <v>22</v>
      </c>
      <c r="D4811">
        <v>63</v>
      </c>
      <c r="E4811" t="s">
        <v>39</v>
      </c>
      <c r="F4811">
        <v>0</v>
      </c>
      <c r="G4811">
        <v>4</v>
      </c>
      <c r="H4811" t="s">
        <v>3686</v>
      </c>
      <c r="I4811">
        <v>2110</v>
      </c>
      <c r="J4811">
        <v>0</v>
      </c>
      <c r="K4811">
        <v>18</v>
      </c>
      <c r="L4811" t="s">
        <v>97</v>
      </c>
      <c r="M4811" t="s">
        <v>23</v>
      </c>
      <c r="N4811" t="s">
        <v>23</v>
      </c>
      <c r="O4811" t="s">
        <v>49</v>
      </c>
      <c r="P4811" t="s">
        <v>26</v>
      </c>
      <c r="Q4811" t="s">
        <v>50</v>
      </c>
      <c r="R4811" t="s">
        <v>991</v>
      </c>
      <c r="S4811" t="s">
        <v>10965</v>
      </c>
    </row>
    <row r="4812" spans="1:19">
      <c r="A4812" t="s">
        <v>10966</v>
      </c>
      <c r="B4812" s="1">
        <v>45755</v>
      </c>
      <c r="C4812" t="s">
        <v>22</v>
      </c>
      <c r="D4812">
        <v>42</v>
      </c>
      <c r="E4812" t="s">
        <v>23</v>
      </c>
      <c r="F4812">
        <v>1</v>
      </c>
      <c r="G4812">
        <v>4</v>
      </c>
      <c r="H4812" t="s">
        <v>3686</v>
      </c>
      <c r="I4812">
        <v>3708</v>
      </c>
      <c r="J4812">
        <v>1</v>
      </c>
      <c r="K4812">
        <v>4</v>
      </c>
      <c r="M4812" t="s">
        <v>23</v>
      </c>
      <c r="N4812" t="s">
        <v>23</v>
      </c>
      <c r="O4812" t="s">
        <v>25</v>
      </c>
      <c r="P4812" t="s">
        <v>26</v>
      </c>
      <c r="Q4812" t="s">
        <v>50</v>
      </c>
      <c r="R4812" t="s">
        <v>624</v>
      </c>
      <c r="S4812" t="s">
        <v>10967</v>
      </c>
    </row>
    <row r="4813" spans="1:19">
      <c r="A4813" t="s">
        <v>10968</v>
      </c>
      <c r="B4813" s="1">
        <v>45057</v>
      </c>
      <c r="C4813" t="s">
        <v>22</v>
      </c>
      <c r="D4813">
        <v>53</v>
      </c>
      <c r="E4813" t="s">
        <v>23</v>
      </c>
      <c r="F4813">
        <v>0</v>
      </c>
      <c r="G4813">
        <v>4</v>
      </c>
      <c r="H4813" t="s">
        <v>3686</v>
      </c>
      <c r="I4813">
        <v>4430</v>
      </c>
      <c r="J4813">
        <v>1</v>
      </c>
      <c r="K4813">
        <v>27</v>
      </c>
      <c r="L4813" t="s">
        <v>40</v>
      </c>
      <c r="M4813" t="s">
        <v>23</v>
      </c>
      <c r="N4813" t="s">
        <v>39</v>
      </c>
      <c r="P4813" t="s">
        <v>164</v>
      </c>
      <c r="Q4813" t="s">
        <v>27</v>
      </c>
      <c r="R4813" t="s">
        <v>3634</v>
      </c>
      <c r="S4813" t="s">
        <v>10969</v>
      </c>
    </row>
    <row r="4814" spans="1:19">
      <c r="A4814" t="s">
        <v>10970</v>
      </c>
      <c r="B4814" s="1">
        <v>44799</v>
      </c>
      <c r="C4814" t="s">
        <v>33</v>
      </c>
      <c r="D4814">
        <v>19</v>
      </c>
      <c r="E4814" t="s">
        <v>23</v>
      </c>
      <c r="F4814">
        <v>3</v>
      </c>
      <c r="G4814">
        <v>4</v>
      </c>
      <c r="H4814" t="s">
        <v>3686</v>
      </c>
      <c r="I4814">
        <v>2564</v>
      </c>
      <c r="J4814">
        <v>5</v>
      </c>
      <c r="K4814">
        <v>36</v>
      </c>
      <c r="M4814" t="s">
        <v>39</v>
      </c>
      <c r="N4814" t="s">
        <v>23</v>
      </c>
      <c r="O4814" t="s">
        <v>56</v>
      </c>
      <c r="P4814" t="s">
        <v>164</v>
      </c>
      <c r="Q4814" t="s">
        <v>50</v>
      </c>
      <c r="R4814" t="s">
        <v>1493</v>
      </c>
      <c r="S4814" t="s">
        <v>10971</v>
      </c>
    </row>
    <row r="4815" spans="1:19">
      <c r="A4815" t="s">
        <v>10972</v>
      </c>
      <c r="B4815" s="1">
        <v>44127</v>
      </c>
      <c r="C4815" t="s">
        <v>33</v>
      </c>
      <c r="D4815">
        <v>44</v>
      </c>
      <c r="E4815" t="s">
        <v>23</v>
      </c>
      <c r="F4815">
        <v>3</v>
      </c>
      <c r="G4815">
        <v>4</v>
      </c>
      <c r="H4815" t="s">
        <v>3686</v>
      </c>
      <c r="I4815">
        <v>5040</v>
      </c>
      <c r="J4815">
        <v>7</v>
      </c>
      <c r="K4815">
        <v>58</v>
      </c>
      <c r="M4815" t="s">
        <v>23</v>
      </c>
      <c r="N4815" t="s">
        <v>23</v>
      </c>
      <c r="O4815" t="s">
        <v>56</v>
      </c>
      <c r="P4815" t="s">
        <v>202</v>
      </c>
      <c r="Q4815" t="s">
        <v>50</v>
      </c>
      <c r="R4815" t="s">
        <v>4790</v>
      </c>
      <c r="S4815" t="s">
        <v>10973</v>
      </c>
    </row>
    <row r="4816" spans="1:19">
      <c r="A4816" t="s">
        <v>10974</v>
      </c>
      <c r="B4816" s="1">
        <v>44360</v>
      </c>
      <c r="C4816" t="s">
        <v>33</v>
      </c>
      <c r="D4816">
        <v>42</v>
      </c>
      <c r="E4816" t="s">
        <v>39</v>
      </c>
      <c r="F4816">
        <v>0</v>
      </c>
      <c r="G4816">
        <v>4</v>
      </c>
      <c r="H4816" t="s">
        <v>3686</v>
      </c>
      <c r="I4816">
        <v>4164</v>
      </c>
      <c r="J4816">
        <v>0</v>
      </c>
      <c r="K4816">
        <v>50</v>
      </c>
      <c r="M4816" t="s">
        <v>23</v>
      </c>
      <c r="N4816" t="s">
        <v>23</v>
      </c>
      <c r="O4816" t="s">
        <v>25</v>
      </c>
      <c r="P4816" t="s">
        <v>26</v>
      </c>
      <c r="Q4816" t="s">
        <v>27</v>
      </c>
      <c r="R4816" t="s">
        <v>4718</v>
      </c>
      <c r="S4816" t="s">
        <v>10975</v>
      </c>
    </row>
    <row r="4817" spans="1:19">
      <c r="A4817" t="s">
        <v>10976</v>
      </c>
      <c r="B4817" s="1">
        <v>44827</v>
      </c>
      <c r="C4817" t="s">
        <v>22</v>
      </c>
      <c r="D4817">
        <v>50</v>
      </c>
      <c r="E4817" t="s">
        <v>23</v>
      </c>
      <c r="F4817">
        <v>3</v>
      </c>
      <c r="G4817">
        <v>4</v>
      </c>
      <c r="H4817" t="s">
        <v>3686</v>
      </c>
      <c r="I4817">
        <v>2775</v>
      </c>
      <c r="J4817">
        <v>5</v>
      </c>
      <c r="K4817">
        <v>35</v>
      </c>
      <c r="L4817" t="s">
        <v>40</v>
      </c>
      <c r="M4817" t="s">
        <v>23</v>
      </c>
      <c r="N4817" t="s">
        <v>23</v>
      </c>
      <c r="O4817" t="s">
        <v>25</v>
      </c>
      <c r="P4817" t="s">
        <v>202</v>
      </c>
      <c r="Q4817" t="s">
        <v>27</v>
      </c>
      <c r="R4817" t="s">
        <v>3256</v>
      </c>
      <c r="S4817" t="s">
        <v>10977</v>
      </c>
    </row>
    <row r="4818" spans="1:19">
      <c r="A4818" t="s">
        <v>10978</v>
      </c>
      <c r="B4818" s="1">
        <v>45771</v>
      </c>
      <c r="C4818" t="s">
        <v>22</v>
      </c>
      <c r="D4818">
        <v>49</v>
      </c>
      <c r="E4818" t="s">
        <v>23</v>
      </c>
      <c r="F4818">
        <v>0</v>
      </c>
      <c r="G4818">
        <v>4</v>
      </c>
      <c r="H4818" t="s">
        <v>3686</v>
      </c>
      <c r="I4818">
        <v>4552</v>
      </c>
      <c r="J4818">
        <v>7</v>
      </c>
      <c r="K4818">
        <v>4</v>
      </c>
      <c r="L4818" t="s">
        <v>48</v>
      </c>
      <c r="M4818" t="s">
        <v>23</v>
      </c>
      <c r="N4818" t="s">
        <v>23</v>
      </c>
      <c r="O4818" t="s">
        <v>49</v>
      </c>
      <c r="P4818" t="s">
        <v>26</v>
      </c>
      <c r="Q4818" t="s">
        <v>27</v>
      </c>
      <c r="R4818" t="s">
        <v>4450</v>
      </c>
      <c r="S4818" t="s">
        <v>10979</v>
      </c>
    </row>
    <row r="4819" spans="1:19">
      <c r="A4819" t="s">
        <v>10980</v>
      </c>
      <c r="B4819" s="1">
        <v>44885</v>
      </c>
      <c r="C4819" t="s">
        <v>33</v>
      </c>
      <c r="D4819">
        <v>26</v>
      </c>
      <c r="E4819" t="s">
        <v>39</v>
      </c>
      <c r="F4819">
        <v>0</v>
      </c>
      <c r="G4819">
        <v>4</v>
      </c>
      <c r="H4819" t="s">
        <v>3686</v>
      </c>
      <c r="I4819">
        <v>4460</v>
      </c>
      <c r="J4819">
        <v>0</v>
      </c>
      <c r="K4819">
        <v>33</v>
      </c>
      <c r="M4819" t="s">
        <v>23</v>
      </c>
      <c r="N4819" t="s">
        <v>23</v>
      </c>
      <c r="O4819" t="s">
        <v>25</v>
      </c>
      <c r="P4819" t="s">
        <v>26</v>
      </c>
      <c r="Q4819" t="s">
        <v>27</v>
      </c>
      <c r="R4819" t="s">
        <v>4386</v>
      </c>
      <c r="S4819" t="s">
        <v>10981</v>
      </c>
    </row>
    <row r="4820" spans="1:19">
      <c r="A4820" t="s">
        <v>10982</v>
      </c>
      <c r="B4820" s="1">
        <v>44487</v>
      </c>
      <c r="C4820" t="s">
        <v>22</v>
      </c>
      <c r="D4820">
        <v>52</v>
      </c>
      <c r="E4820" t="s">
        <v>23</v>
      </c>
      <c r="F4820">
        <v>2</v>
      </c>
      <c r="G4820">
        <v>4</v>
      </c>
      <c r="H4820" t="s">
        <v>3686</v>
      </c>
      <c r="I4820">
        <v>4258</v>
      </c>
      <c r="J4820">
        <v>9</v>
      </c>
      <c r="K4820">
        <v>46</v>
      </c>
      <c r="L4820" t="s">
        <v>142</v>
      </c>
      <c r="M4820" t="s">
        <v>23</v>
      </c>
      <c r="N4820" t="s">
        <v>23</v>
      </c>
      <c r="O4820" t="s">
        <v>49</v>
      </c>
      <c r="P4820" t="s">
        <v>202</v>
      </c>
      <c r="Q4820" t="s">
        <v>50</v>
      </c>
      <c r="R4820" t="s">
        <v>10983</v>
      </c>
      <c r="S4820" t="s">
        <v>10984</v>
      </c>
    </row>
    <row r="4821" spans="1:19">
      <c r="A4821" t="s">
        <v>10985</v>
      </c>
      <c r="B4821" s="1">
        <v>44037</v>
      </c>
      <c r="C4821" t="s">
        <v>22</v>
      </c>
      <c r="D4821">
        <v>49</v>
      </c>
      <c r="E4821" t="s">
        <v>23</v>
      </c>
      <c r="F4821">
        <v>0</v>
      </c>
      <c r="G4821">
        <v>4</v>
      </c>
      <c r="H4821" t="s">
        <v>3686</v>
      </c>
      <c r="I4821">
        <v>5404</v>
      </c>
      <c r="J4821">
        <v>1</v>
      </c>
      <c r="K4821">
        <v>61</v>
      </c>
      <c r="M4821" t="s">
        <v>23</v>
      </c>
      <c r="N4821" t="s">
        <v>23</v>
      </c>
      <c r="O4821" t="s">
        <v>25</v>
      </c>
      <c r="P4821" t="s">
        <v>26</v>
      </c>
      <c r="Q4821" t="s">
        <v>27</v>
      </c>
      <c r="R4821" t="s">
        <v>1579</v>
      </c>
      <c r="S4821" t="s">
        <v>10986</v>
      </c>
    </row>
    <row r="4822" spans="1:19">
      <c r="A4822" t="s">
        <v>10987</v>
      </c>
      <c r="B4822" s="1">
        <v>44170</v>
      </c>
      <c r="C4822" t="s">
        <v>33</v>
      </c>
      <c r="D4822">
        <v>62</v>
      </c>
      <c r="E4822" t="s">
        <v>23</v>
      </c>
      <c r="F4822">
        <v>0</v>
      </c>
      <c r="G4822">
        <v>4</v>
      </c>
      <c r="H4822" t="s">
        <v>3686</v>
      </c>
      <c r="I4822">
        <v>5141</v>
      </c>
      <c r="J4822">
        <v>3</v>
      </c>
      <c r="K4822">
        <v>56</v>
      </c>
      <c r="L4822" t="s">
        <v>142</v>
      </c>
      <c r="M4822" t="s">
        <v>23</v>
      </c>
      <c r="N4822" t="s">
        <v>23</v>
      </c>
      <c r="O4822" t="s">
        <v>25</v>
      </c>
      <c r="P4822" t="s">
        <v>26</v>
      </c>
      <c r="Q4822" t="s">
        <v>27</v>
      </c>
      <c r="R4822" t="s">
        <v>274</v>
      </c>
      <c r="S4822" t="s">
        <v>10988</v>
      </c>
    </row>
    <row r="4823" spans="1:19">
      <c r="A4823" t="s">
        <v>10989</v>
      </c>
      <c r="B4823" s="1">
        <v>45589</v>
      </c>
      <c r="C4823" t="s">
        <v>33</v>
      </c>
      <c r="D4823">
        <v>25</v>
      </c>
      <c r="E4823" t="s">
        <v>23</v>
      </c>
      <c r="F4823">
        <v>3</v>
      </c>
      <c r="G4823">
        <v>4</v>
      </c>
      <c r="H4823" t="s">
        <v>3686</v>
      </c>
      <c r="I4823">
        <v>2342</v>
      </c>
      <c r="J4823">
        <v>6</v>
      </c>
      <c r="K4823">
        <v>10</v>
      </c>
      <c r="L4823" t="s">
        <v>48</v>
      </c>
      <c r="M4823" t="s">
        <v>23</v>
      </c>
      <c r="N4823" t="s">
        <v>23</v>
      </c>
      <c r="O4823" t="s">
        <v>49</v>
      </c>
      <c r="P4823" t="s">
        <v>164</v>
      </c>
      <c r="Q4823" t="s">
        <v>50</v>
      </c>
      <c r="R4823" t="s">
        <v>10990</v>
      </c>
      <c r="S4823" t="s">
        <v>10991</v>
      </c>
    </row>
    <row r="4824" spans="1:19">
      <c r="A4824" t="s">
        <v>10992</v>
      </c>
      <c r="B4824" s="1">
        <v>44504</v>
      </c>
      <c r="C4824" t="s">
        <v>33</v>
      </c>
      <c r="D4824">
        <v>42</v>
      </c>
      <c r="E4824" t="s">
        <v>23</v>
      </c>
      <c r="F4824">
        <v>0</v>
      </c>
      <c r="G4824">
        <v>4</v>
      </c>
      <c r="H4824" t="s">
        <v>3686</v>
      </c>
      <c r="I4824">
        <v>2036</v>
      </c>
      <c r="J4824">
        <v>6</v>
      </c>
      <c r="K4824">
        <v>45</v>
      </c>
      <c r="L4824" t="s">
        <v>142</v>
      </c>
      <c r="M4824" t="s">
        <v>23</v>
      </c>
      <c r="N4824" t="s">
        <v>23</v>
      </c>
      <c r="O4824" t="s">
        <v>49</v>
      </c>
      <c r="P4824" t="s">
        <v>26</v>
      </c>
      <c r="Q4824" t="s">
        <v>50</v>
      </c>
      <c r="R4824" t="s">
        <v>239</v>
      </c>
      <c r="S4824" t="s">
        <v>10993</v>
      </c>
    </row>
    <row r="4825" spans="1:19">
      <c r="A4825" t="s">
        <v>10994</v>
      </c>
      <c r="B4825" s="1">
        <v>45741</v>
      </c>
      <c r="C4825" t="s">
        <v>33</v>
      </c>
      <c r="D4825">
        <v>54</v>
      </c>
      <c r="E4825" t="s">
        <v>23</v>
      </c>
      <c r="F4825">
        <v>3</v>
      </c>
      <c r="G4825">
        <v>4</v>
      </c>
      <c r="H4825" t="s">
        <v>3686</v>
      </c>
      <c r="I4825">
        <v>5756</v>
      </c>
      <c r="J4825">
        <v>3</v>
      </c>
      <c r="K4825">
        <v>5</v>
      </c>
      <c r="M4825" t="s">
        <v>23</v>
      </c>
      <c r="N4825" t="s">
        <v>23</v>
      </c>
      <c r="O4825" t="s">
        <v>56</v>
      </c>
      <c r="P4825" t="s">
        <v>26</v>
      </c>
      <c r="Q4825" t="s">
        <v>84</v>
      </c>
      <c r="R4825" t="s">
        <v>793</v>
      </c>
      <c r="S4825" t="s">
        <v>10995</v>
      </c>
    </row>
    <row r="4826" spans="1:19">
      <c r="A4826" t="s">
        <v>10996</v>
      </c>
      <c r="B4826" s="1">
        <v>44555</v>
      </c>
      <c r="C4826" t="s">
        <v>22</v>
      </c>
      <c r="D4826">
        <v>53</v>
      </c>
      <c r="E4826" t="s">
        <v>23</v>
      </c>
      <c r="F4826">
        <v>0</v>
      </c>
      <c r="G4826">
        <v>4</v>
      </c>
      <c r="H4826" t="s">
        <v>3686</v>
      </c>
      <c r="I4826">
        <v>2770</v>
      </c>
      <c r="J4826">
        <v>2</v>
      </c>
      <c r="K4826">
        <v>44</v>
      </c>
      <c r="L4826" t="s">
        <v>142</v>
      </c>
      <c r="M4826" t="s">
        <v>23</v>
      </c>
      <c r="N4826" t="s">
        <v>23</v>
      </c>
      <c r="O4826" t="s">
        <v>25</v>
      </c>
      <c r="P4826" t="s">
        <v>26</v>
      </c>
      <c r="Q4826" t="s">
        <v>50</v>
      </c>
      <c r="R4826" t="s">
        <v>442</v>
      </c>
      <c r="S4826" t="s">
        <v>10997</v>
      </c>
    </row>
    <row r="4827" spans="1:19">
      <c r="A4827" t="s">
        <v>10998</v>
      </c>
      <c r="B4827" s="1">
        <v>43770</v>
      </c>
      <c r="C4827" t="s">
        <v>33</v>
      </c>
      <c r="D4827">
        <v>73</v>
      </c>
      <c r="E4827" t="s">
        <v>23</v>
      </c>
      <c r="F4827">
        <v>0</v>
      </c>
      <c r="G4827">
        <v>4</v>
      </c>
      <c r="H4827" t="s">
        <v>3686</v>
      </c>
      <c r="I4827">
        <v>5467</v>
      </c>
      <c r="J4827">
        <v>2</v>
      </c>
      <c r="K4827">
        <v>69</v>
      </c>
      <c r="M4827" t="s">
        <v>23</v>
      </c>
      <c r="N4827" t="s">
        <v>23</v>
      </c>
      <c r="O4827" t="s">
        <v>25</v>
      </c>
      <c r="P4827" t="s">
        <v>164</v>
      </c>
      <c r="Q4827" t="s">
        <v>50</v>
      </c>
      <c r="R4827" t="s">
        <v>1694</v>
      </c>
      <c r="S4827" t="s">
        <v>10999</v>
      </c>
    </row>
    <row r="4828" spans="1:19">
      <c r="A4828" t="s">
        <v>11000</v>
      </c>
      <c r="B4828" s="1">
        <v>44551</v>
      </c>
      <c r="C4828" t="s">
        <v>33</v>
      </c>
      <c r="D4828">
        <v>70</v>
      </c>
      <c r="E4828" t="s">
        <v>23</v>
      </c>
      <c r="F4828">
        <v>0</v>
      </c>
      <c r="G4828">
        <v>4</v>
      </c>
      <c r="H4828" t="s">
        <v>3686</v>
      </c>
      <c r="I4828">
        <v>2672</v>
      </c>
      <c r="J4828">
        <v>4</v>
      </c>
      <c r="K4828">
        <v>44</v>
      </c>
      <c r="M4828" t="s">
        <v>23</v>
      </c>
      <c r="N4828" t="s">
        <v>23</v>
      </c>
      <c r="O4828" t="s">
        <v>25</v>
      </c>
      <c r="P4828" t="s">
        <v>164</v>
      </c>
      <c r="Q4828" t="s">
        <v>27</v>
      </c>
      <c r="R4828" t="s">
        <v>1257</v>
      </c>
      <c r="S4828" t="s">
        <v>11001</v>
      </c>
    </row>
    <row r="4829" spans="1:19">
      <c r="A4829" t="s">
        <v>11002</v>
      </c>
      <c r="B4829" s="1">
        <v>44823</v>
      </c>
      <c r="C4829" t="s">
        <v>33</v>
      </c>
      <c r="D4829">
        <v>65</v>
      </c>
      <c r="E4829" t="s">
        <v>39</v>
      </c>
      <c r="F4829">
        <v>0</v>
      </c>
      <c r="G4829">
        <v>4</v>
      </c>
      <c r="H4829" t="s">
        <v>3686</v>
      </c>
      <c r="I4829">
        <v>5873</v>
      </c>
      <c r="J4829">
        <v>0</v>
      </c>
      <c r="K4829">
        <v>35</v>
      </c>
      <c r="M4829" t="s">
        <v>23</v>
      </c>
      <c r="N4829" t="s">
        <v>23</v>
      </c>
      <c r="O4829" t="s">
        <v>25</v>
      </c>
      <c r="P4829" t="s">
        <v>26</v>
      </c>
      <c r="Q4829" t="s">
        <v>27</v>
      </c>
      <c r="R4829" t="s">
        <v>6425</v>
      </c>
      <c r="S4829" t="s">
        <v>11003</v>
      </c>
    </row>
    <row r="4830" spans="1:19">
      <c r="A4830" t="s">
        <v>11004</v>
      </c>
      <c r="B4830" s="1">
        <v>44972</v>
      </c>
      <c r="C4830" t="s">
        <v>33</v>
      </c>
      <c r="D4830">
        <v>19</v>
      </c>
      <c r="E4830" t="s">
        <v>39</v>
      </c>
      <c r="F4830">
        <v>0</v>
      </c>
      <c r="G4830">
        <v>4</v>
      </c>
      <c r="H4830" t="s">
        <v>3686</v>
      </c>
      <c r="I4830">
        <v>4983</v>
      </c>
      <c r="J4830">
        <v>0</v>
      </c>
      <c r="K4830">
        <v>30</v>
      </c>
      <c r="M4830" t="s">
        <v>23</v>
      </c>
      <c r="N4830" t="s">
        <v>23</v>
      </c>
      <c r="O4830" t="s">
        <v>25</v>
      </c>
      <c r="P4830" t="s">
        <v>202</v>
      </c>
      <c r="Q4830" t="s">
        <v>50</v>
      </c>
      <c r="R4830" t="s">
        <v>1108</v>
      </c>
      <c r="S4830" t="s">
        <v>11005</v>
      </c>
    </row>
    <row r="4831" spans="1:19">
      <c r="A4831" t="s">
        <v>11006</v>
      </c>
      <c r="B4831" s="1">
        <v>43731</v>
      </c>
      <c r="C4831" t="s">
        <v>33</v>
      </c>
      <c r="D4831">
        <v>19</v>
      </c>
      <c r="E4831" t="s">
        <v>23</v>
      </c>
      <c r="F4831">
        <v>0</v>
      </c>
      <c r="G4831">
        <v>4</v>
      </c>
      <c r="H4831" t="s">
        <v>3686</v>
      </c>
      <c r="I4831">
        <v>4695</v>
      </c>
      <c r="J4831">
        <v>8</v>
      </c>
      <c r="K4831">
        <v>71</v>
      </c>
      <c r="L4831" t="s">
        <v>316</v>
      </c>
      <c r="M4831" t="s">
        <v>23</v>
      </c>
      <c r="N4831" t="s">
        <v>23</v>
      </c>
      <c r="O4831" t="s">
        <v>25</v>
      </c>
      <c r="P4831" t="s">
        <v>202</v>
      </c>
      <c r="Q4831" t="s">
        <v>50</v>
      </c>
      <c r="R4831" t="s">
        <v>2794</v>
      </c>
      <c r="S4831" t="s">
        <v>11007</v>
      </c>
    </row>
    <row r="4832" spans="1:19">
      <c r="A4832" t="s">
        <v>11008</v>
      </c>
      <c r="B4832" s="1">
        <v>43835</v>
      </c>
      <c r="C4832" t="s">
        <v>22</v>
      </c>
      <c r="D4832">
        <v>38</v>
      </c>
      <c r="E4832" t="s">
        <v>23</v>
      </c>
      <c r="F4832">
        <v>3</v>
      </c>
      <c r="G4832">
        <v>4</v>
      </c>
      <c r="H4832" t="s">
        <v>3686</v>
      </c>
      <c r="I4832">
        <v>6111</v>
      </c>
      <c r="J4832">
        <v>4</v>
      </c>
      <c r="K4832">
        <v>67</v>
      </c>
      <c r="L4832" t="s">
        <v>316</v>
      </c>
      <c r="M4832" t="s">
        <v>23</v>
      </c>
      <c r="N4832" t="s">
        <v>23</v>
      </c>
      <c r="O4832" t="s">
        <v>25</v>
      </c>
      <c r="P4832" t="s">
        <v>26</v>
      </c>
      <c r="Q4832" t="s">
        <v>27</v>
      </c>
      <c r="R4832" t="s">
        <v>612</v>
      </c>
      <c r="S4832" t="s">
        <v>11009</v>
      </c>
    </row>
    <row r="4833" spans="1:19">
      <c r="A4833" t="s">
        <v>11010</v>
      </c>
      <c r="B4833" s="1">
        <v>43773</v>
      </c>
      <c r="C4833" t="s">
        <v>22</v>
      </c>
      <c r="D4833">
        <v>46</v>
      </c>
      <c r="E4833" t="s">
        <v>39</v>
      </c>
      <c r="F4833">
        <v>0</v>
      </c>
      <c r="G4833">
        <v>4</v>
      </c>
      <c r="H4833" t="s">
        <v>3686</v>
      </c>
      <c r="I4833">
        <v>5286</v>
      </c>
      <c r="J4833">
        <v>0</v>
      </c>
      <c r="K4833">
        <v>69</v>
      </c>
      <c r="M4833" t="s">
        <v>23</v>
      </c>
      <c r="N4833" t="s">
        <v>23</v>
      </c>
      <c r="O4833" t="s">
        <v>56</v>
      </c>
      <c r="P4833" t="s">
        <v>164</v>
      </c>
      <c r="Q4833" t="s">
        <v>50</v>
      </c>
      <c r="R4833" t="s">
        <v>2928</v>
      </c>
      <c r="S4833" t="s">
        <v>11011</v>
      </c>
    </row>
    <row r="4834" spans="1:19">
      <c r="A4834" t="s">
        <v>11012</v>
      </c>
      <c r="B4834" s="1">
        <v>44969</v>
      </c>
      <c r="C4834" t="s">
        <v>22</v>
      </c>
      <c r="D4834">
        <v>62</v>
      </c>
      <c r="E4834" t="s">
        <v>23</v>
      </c>
      <c r="F4834">
        <v>0</v>
      </c>
      <c r="G4834">
        <v>4</v>
      </c>
      <c r="H4834" t="s">
        <v>3686</v>
      </c>
      <c r="I4834">
        <v>3712</v>
      </c>
      <c r="J4834">
        <v>4</v>
      </c>
      <c r="K4834">
        <v>30</v>
      </c>
      <c r="M4834" t="s">
        <v>23</v>
      </c>
      <c r="N4834" t="s">
        <v>23</v>
      </c>
      <c r="O4834" t="s">
        <v>49</v>
      </c>
      <c r="P4834" t="s">
        <v>26</v>
      </c>
      <c r="Q4834" t="s">
        <v>27</v>
      </c>
      <c r="R4834" t="s">
        <v>2760</v>
      </c>
      <c r="S4834" t="s">
        <v>11013</v>
      </c>
    </row>
    <row r="4835" spans="1:19">
      <c r="A4835" t="s">
        <v>11014</v>
      </c>
      <c r="B4835" s="1">
        <v>44358</v>
      </c>
      <c r="C4835" t="s">
        <v>33</v>
      </c>
      <c r="D4835">
        <v>63</v>
      </c>
      <c r="E4835" t="s">
        <v>39</v>
      </c>
      <c r="F4835">
        <v>0</v>
      </c>
      <c r="G4835">
        <v>4</v>
      </c>
      <c r="H4835" t="s">
        <v>3686</v>
      </c>
      <c r="I4835">
        <v>5306</v>
      </c>
      <c r="J4835">
        <v>0</v>
      </c>
      <c r="K4835">
        <v>50</v>
      </c>
      <c r="L4835" t="s">
        <v>142</v>
      </c>
      <c r="M4835" t="s">
        <v>23</v>
      </c>
      <c r="N4835" t="s">
        <v>23</v>
      </c>
      <c r="O4835" t="s">
        <v>25</v>
      </c>
      <c r="P4835" t="s">
        <v>164</v>
      </c>
      <c r="Q4835" t="s">
        <v>27</v>
      </c>
      <c r="R4835" t="s">
        <v>3256</v>
      </c>
      <c r="S4835" t="s">
        <v>11015</v>
      </c>
    </row>
    <row r="4836" spans="1:19">
      <c r="A4836" t="s">
        <v>11016</v>
      </c>
      <c r="B4836" s="1">
        <v>43822</v>
      </c>
      <c r="C4836" t="s">
        <v>22</v>
      </c>
      <c r="D4836">
        <v>62</v>
      </c>
      <c r="E4836" t="s">
        <v>39</v>
      </c>
      <c r="F4836">
        <v>0</v>
      </c>
      <c r="G4836">
        <v>4</v>
      </c>
      <c r="H4836" t="s">
        <v>3686</v>
      </c>
      <c r="I4836">
        <v>4280</v>
      </c>
      <c r="J4836">
        <v>0</v>
      </c>
      <c r="K4836">
        <v>68</v>
      </c>
      <c r="M4836" t="s">
        <v>23</v>
      </c>
      <c r="N4836" t="s">
        <v>23</v>
      </c>
      <c r="O4836" t="s">
        <v>49</v>
      </c>
      <c r="P4836" t="s">
        <v>164</v>
      </c>
      <c r="Q4836" t="s">
        <v>27</v>
      </c>
      <c r="R4836" t="s">
        <v>732</v>
      </c>
      <c r="S4836" t="s">
        <v>11017</v>
      </c>
    </row>
    <row r="4837" spans="1:19">
      <c r="A4837" t="s">
        <v>11018</v>
      </c>
      <c r="B4837" s="1">
        <v>44677</v>
      </c>
      <c r="C4837" t="s">
        <v>33</v>
      </c>
      <c r="D4837">
        <v>61</v>
      </c>
      <c r="E4837" t="s">
        <v>23</v>
      </c>
      <c r="F4837">
        <v>0</v>
      </c>
      <c r="G4837">
        <v>4</v>
      </c>
      <c r="H4837" t="s">
        <v>3686</v>
      </c>
      <c r="I4837">
        <v>5257</v>
      </c>
      <c r="J4837">
        <v>10</v>
      </c>
      <c r="K4837">
        <v>40</v>
      </c>
      <c r="M4837" t="s">
        <v>23</v>
      </c>
      <c r="N4837" t="s">
        <v>23</v>
      </c>
      <c r="O4837" t="s">
        <v>25</v>
      </c>
      <c r="P4837" t="s">
        <v>26</v>
      </c>
      <c r="Q4837" t="s">
        <v>50</v>
      </c>
      <c r="R4837" t="s">
        <v>53</v>
      </c>
      <c r="S4837" t="s">
        <v>11019</v>
      </c>
    </row>
    <row r="4838" spans="1:19">
      <c r="A4838" t="s">
        <v>11020</v>
      </c>
      <c r="B4838" s="1">
        <v>43681</v>
      </c>
      <c r="C4838" t="s">
        <v>33</v>
      </c>
      <c r="D4838">
        <v>53</v>
      </c>
      <c r="E4838" t="s">
        <v>23</v>
      </c>
      <c r="F4838">
        <v>0</v>
      </c>
      <c r="G4838">
        <v>4</v>
      </c>
      <c r="H4838" t="s">
        <v>3686</v>
      </c>
      <c r="I4838">
        <v>5265</v>
      </c>
      <c r="J4838">
        <v>0</v>
      </c>
      <c r="K4838">
        <v>72</v>
      </c>
      <c r="L4838" t="s">
        <v>316</v>
      </c>
      <c r="M4838" t="s">
        <v>39</v>
      </c>
      <c r="N4838" t="s">
        <v>23</v>
      </c>
      <c r="O4838" t="s">
        <v>49</v>
      </c>
      <c r="P4838" t="s">
        <v>164</v>
      </c>
      <c r="Q4838" t="s">
        <v>27</v>
      </c>
      <c r="R4838" t="s">
        <v>8395</v>
      </c>
      <c r="S4838" t="s">
        <v>11021</v>
      </c>
    </row>
    <row r="4839" spans="1:19">
      <c r="A4839" t="s">
        <v>11022</v>
      </c>
      <c r="B4839" s="1">
        <v>45842</v>
      </c>
      <c r="C4839" t="s">
        <v>33</v>
      </c>
      <c r="D4839">
        <v>63</v>
      </c>
      <c r="E4839" t="s">
        <v>39</v>
      </c>
      <c r="F4839">
        <v>0</v>
      </c>
      <c r="G4839">
        <v>4</v>
      </c>
      <c r="H4839" t="s">
        <v>3751</v>
      </c>
      <c r="I4839">
        <v>5286</v>
      </c>
      <c r="J4839">
        <v>0</v>
      </c>
      <c r="K4839">
        <v>1</v>
      </c>
      <c r="L4839" t="s">
        <v>48</v>
      </c>
      <c r="M4839" t="s">
        <v>23</v>
      </c>
      <c r="N4839" t="s">
        <v>23</v>
      </c>
      <c r="O4839" t="s">
        <v>49</v>
      </c>
      <c r="P4839" t="s">
        <v>26</v>
      </c>
      <c r="Q4839" t="s">
        <v>27</v>
      </c>
      <c r="R4839" t="s">
        <v>4761</v>
      </c>
      <c r="S4839" t="s">
        <v>11023</v>
      </c>
    </row>
    <row r="4840" spans="1:19">
      <c r="A4840" t="s">
        <v>11024</v>
      </c>
      <c r="B4840" s="1">
        <v>44822</v>
      </c>
      <c r="C4840" t="s">
        <v>22</v>
      </c>
      <c r="D4840">
        <v>23</v>
      </c>
      <c r="E4840" t="s">
        <v>39</v>
      </c>
      <c r="F4840">
        <v>2</v>
      </c>
      <c r="G4840">
        <v>4</v>
      </c>
      <c r="H4840" t="s">
        <v>3686</v>
      </c>
      <c r="I4840">
        <v>5510</v>
      </c>
      <c r="J4840">
        <v>0</v>
      </c>
      <c r="K4840">
        <v>35</v>
      </c>
      <c r="M4840" t="s">
        <v>23</v>
      </c>
      <c r="N4840" t="s">
        <v>23</v>
      </c>
      <c r="O4840" t="s">
        <v>49</v>
      </c>
      <c r="P4840" t="s">
        <v>202</v>
      </c>
      <c r="Q4840" t="s">
        <v>50</v>
      </c>
      <c r="R4840" t="s">
        <v>5564</v>
      </c>
      <c r="S4840" t="s">
        <v>11025</v>
      </c>
    </row>
    <row r="4841" spans="1:19">
      <c r="A4841" t="s">
        <v>11026</v>
      </c>
      <c r="B4841" s="1">
        <v>43925</v>
      </c>
      <c r="C4841" t="s">
        <v>33</v>
      </c>
      <c r="D4841">
        <v>37</v>
      </c>
      <c r="E4841" t="s">
        <v>23</v>
      </c>
      <c r="F4841">
        <v>0</v>
      </c>
      <c r="G4841">
        <v>4</v>
      </c>
      <c r="H4841" t="s">
        <v>3686</v>
      </c>
      <c r="I4841">
        <v>5189</v>
      </c>
      <c r="J4841">
        <v>1</v>
      </c>
      <c r="K4841">
        <v>64</v>
      </c>
      <c r="M4841" t="s">
        <v>23</v>
      </c>
      <c r="N4841" t="s">
        <v>23</v>
      </c>
      <c r="O4841" t="s">
        <v>25</v>
      </c>
      <c r="P4841" t="s">
        <v>202</v>
      </c>
      <c r="Q4841" t="s">
        <v>27</v>
      </c>
      <c r="R4841" t="s">
        <v>11027</v>
      </c>
      <c r="S4841" t="s">
        <v>11028</v>
      </c>
    </row>
    <row r="4842" spans="1:19">
      <c r="A4842" t="s">
        <v>11029</v>
      </c>
      <c r="B4842" s="1">
        <v>44108</v>
      </c>
      <c r="C4842" t="s">
        <v>22</v>
      </c>
      <c r="D4842">
        <v>21</v>
      </c>
      <c r="E4842" t="s">
        <v>23</v>
      </c>
      <c r="F4842">
        <v>3</v>
      </c>
      <c r="G4842">
        <v>4</v>
      </c>
      <c r="H4842" t="s">
        <v>3686</v>
      </c>
      <c r="I4842">
        <v>4704</v>
      </c>
      <c r="J4842">
        <v>9</v>
      </c>
      <c r="K4842">
        <v>58</v>
      </c>
      <c r="M4842" t="s">
        <v>39</v>
      </c>
      <c r="N4842" t="s">
        <v>23</v>
      </c>
      <c r="O4842" t="s">
        <v>56</v>
      </c>
      <c r="P4842" t="s">
        <v>202</v>
      </c>
      <c r="Q4842" t="s">
        <v>84</v>
      </c>
      <c r="R4842" t="s">
        <v>5957</v>
      </c>
      <c r="S4842" t="s">
        <v>11030</v>
      </c>
    </row>
    <row r="4843" spans="1:19">
      <c r="A4843" t="s">
        <v>11031</v>
      </c>
      <c r="B4843" s="1">
        <v>45705</v>
      </c>
      <c r="C4843" t="s">
        <v>33</v>
      </c>
      <c r="D4843">
        <v>39</v>
      </c>
      <c r="E4843" t="s">
        <v>23</v>
      </c>
      <c r="F4843">
        <v>2</v>
      </c>
      <c r="G4843">
        <v>4</v>
      </c>
      <c r="H4843" t="s">
        <v>3686</v>
      </c>
      <c r="I4843">
        <v>4538</v>
      </c>
      <c r="J4843">
        <v>3</v>
      </c>
      <c r="K4843">
        <v>6</v>
      </c>
      <c r="M4843" t="s">
        <v>23</v>
      </c>
      <c r="N4843" t="s">
        <v>23</v>
      </c>
      <c r="O4843" t="s">
        <v>49</v>
      </c>
      <c r="P4843" t="s">
        <v>26</v>
      </c>
      <c r="Q4843" t="s">
        <v>50</v>
      </c>
      <c r="R4843" t="s">
        <v>2180</v>
      </c>
      <c r="S4843" t="s">
        <v>11032</v>
      </c>
    </row>
    <row r="4844" spans="1:19">
      <c r="A4844" t="s">
        <v>11033</v>
      </c>
      <c r="B4844" s="1">
        <v>44000</v>
      </c>
      <c r="C4844" t="s">
        <v>22</v>
      </c>
      <c r="D4844">
        <v>56</v>
      </c>
      <c r="E4844" t="s">
        <v>23</v>
      </c>
      <c r="F4844">
        <v>0</v>
      </c>
      <c r="G4844">
        <v>4</v>
      </c>
      <c r="H4844" t="s">
        <v>3686</v>
      </c>
      <c r="I4844">
        <v>4558</v>
      </c>
      <c r="J4844">
        <v>8</v>
      </c>
      <c r="K4844">
        <v>62</v>
      </c>
      <c r="L4844" t="s">
        <v>142</v>
      </c>
      <c r="M4844" t="s">
        <v>39</v>
      </c>
      <c r="N4844" t="s">
        <v>23</v>
      </c>
      <c r="O4844" t="s">
        <v>56</v>
      </c>
      <c r="P4844" t="s">
        <v>164</v>
      </c>
      <c r="Q4844" t="s">
        <v>50</v>
      </c>
      <c r="R4844" t="s">
        <v>11034</v>
      </c>
      <c r="S4844" t="s">
        <v>11035</v>
      </c>
    </row>
    <row r="4845" spans="1:19">
      <c r="A4845" t="s">
        <v>11036</v>
      </c>
      <c r="B4845" s="1">
        <v>43743</v>
      </c>
      <c r="C4845" t="s">
        <v>33</v>
      </c>
      <c r="D4845">
        <v>44</v>
      </c>
      <c r="E4845" t="s">
        <v>39</v>
      </c>
      <c r="F4845">
        <v>0</v>
      </c>
      <c r="G4845">
        <v>4</v>
      </c>
      <c r="H4845" t="s">
        <v>3686</v>
      </c>
      <c r="I4845">
        <v>4180</v>
      </c>
      <c r="J4845">
        <v>0</v>
      </c>
      <c r="K4845">
        <v>70</v>
      </c>
      <c r="M4845" t="s">
        <v>23</v>
      </c>
      <c r="N4845" t="s">
        <v>23</v>
      </c>
      <c r="O4845" t="s">
        <v>49</v>
      </c>
      <c r="P4845" t="s">
        <v>164</v>
      </c>
      <c r="Q4845" t="s">
        <v>50</v>
      </c>
      <c r="R4845" t="s">
        <v>334</v>
      </c>
      <c r="S4845" t="s">
        <v>11037</v>
      </c>
    </row>
    <row r="4846" spans="1:19">
      <c r="A4846" t="s">
        <v>11038</v>
      </c>
      <c r="B4846" s="1">
        <v>44688</v>
      </c>
      <c r="C4846" t="s">
        <v>33</v>
      </c>
      <c r="D4846">
        <v>23</v>
      </c>
      <c r="E4846" t="s">
        <v>39</v>
      </c>
      <c r="F4846">
        <v>0</v>
      </c>
      <c r="G4846">
        <v>4</v>
      </c>
      <c r="H4846" t="s">
        <v>3686</v>
      </c>
      <c r="I4846">
        <v>3733</v>
      </c>
      <c r="J4846">
        <v>0</v>
      </c>
      <c r="K4846">
        <v>39</v>
      </c>
      <c r="M4846" t="s">
        <v>23</v>
      </c>
      <c r="N4846" t="s">
        <v>39</v>
      </c>
      <c r="P4846" t="s">
        <v>164</v>
      </c>
      <c r="Q4846" t="s">
        <v>50</v>
      </c>
      <c r="R4846" t="s">
        <v>6260</v>
      </c>
      <c r="S4846" t="s">
        <v>11039</v>
      </c>
    </row>
    <row r="4847" spans="1:19">
      <c r="A4847" t="s">
        <v>11040</v>
      </c>
      <c r="B4847" s="1">
        <v>44421</v>
      </c>
      <c r="C4847" t="s">
        <v>22</v>
      </c>
      <c r="D4847">
        <v>39</v>
      </c>
      <c r="E4847" t="s">
        <v>39</v>
      </c>
      <c r="F4847">
        <v>3</v>
      </c>
      <c r="G4847">
        <v>4</v>
      </c>
      <c r="H4847" t="s">
        <v>3686</v>
      </c>
      <c r="I4847">
        <v>2545</v>
      </c>
      <c r="J4847">
        <v>0</v>
      </c>
      <c r="K4847">
        <v>48</v>
      </c>
      <c r="M4847" t="s">
        <v>23</v>
      </c>
      <c r="N4847" t="s">
        <v>23</v>
      </c>
      <c r="O4847" t="s">
        <v>56</v>
      </c>
      <c r="P4847" t="s">
        <v>202</v>
      </c>
      <c r="Q4847" t="s">
        <v>27</v>
      </c>
      <c r="R4847" t="s">
        <v>2815</v>
      </c>
      <c r="S4847" t="s">
        <v>11041</v>
      </c>
    </row>
    <row r="4848" spans="1:19">
      <c r="A4848" t="s">
        <v>11042</v>
      </c>
      <c r="B4848" s="1">
        <v>43683</v>
      </c>
      <c r="C4848" t="s">
        <v>22</v>
      </c>
      <c r="D4848">
        <v>38</v>
      </c>
      <c r="E4848" t="s">
        <v>23</v>
      </c>
      <c r="F4848">
        <v>0</v>
      </c>
      <c r="G4848">
        <v>4</v>
      </c>
      <c r="H4848" t="s">
        <v>3686</v>
      </c>
      <c r="I4848">
        <v>4655</v>
      </c>
      <c r="J4848">
        <v>8</v>
      </c>
      <c r="K4848">
        <v>72</v>
      </c>
      <c r="M4848" t="s">
        <v>23</v>
      </c>
      <c r="N4848" t="s">
        <v>23</v>
      </c>
      <c r="O4848" t="s">
        <v>25</v>
      </c>
      <c r="P4848" t="s">
        <v>164</v>
      </c>
      <c r="Q4848" t="s">
        <v>27</v>
      </c>
      <c r="R4848" t="s">
        <v>1273</v>
      </c>
      <c r="S4848" t="s">
        <v>11043</v>
      </c>
    </row>
    <row r="4849" spans="1:19">
      <c r="A4849" t="s">
        <v>11044</v>
      </c>
      <c r="B4849" s="1">
        <v>43805</v>
      </c>
      <c r="C4849" t="s">
        <v>33</v>
      </c>
      <c r="D4849">
        <v>45</v>
      </c>
      <c r="E4849" t="s">
        <v>39</v>
      </c>
      <c r="F4849">
        <v>0</v>
      </c>
      <c r="G4849">
        <v>4</v>
      </c>
      <c r="H4849" t="s">
        <v>3686</v>
      </c>
      <c r="I4849">
        <v>6309</v>
      </c>
      <c r="J4849">
        <v>0</v>
      </c>
      <c r="K4849">
        <v>68</v>
      </c>
      <c r="L4849" t="s">
        <v>316</v>
      </c>
      <c r="M4849" t="s">
        <v>23</v>
      </c>
      <c r="N4849" t="s">
        <v>23</v>
      </c>
      <c r="O4849" t="s">
        <v>56</v>
      </c>
      <c r="P4849" t="s">
        <v>202</v>
      </c>
      <c r="Q4849" t="s">
        <v>50</v>
      </c>
      <c r="R4849" t="s">
        <v>509</v>
      </c>
      <c r="S4849" t="s">
        <v>11045</v>
      </c>
    </row>
    <row r="4850" spans="1:19">
      <c r="A4850" t="s">
        <v>11046</v>
      </c>
      <c r="B4850" s="1">
        <v>45080</v>
      </c>
      <c r="C4850" t="s">
        <v>33</v>
      </c>
      <c r="D4850">
        <v>51</v>
      </c>
      <c r="E4850" t="s">
        <v>39</v>
      </c>
      <c r="F4850">
        <v>2</v>
      </c>
      <c r="G4850">
        <v>4</v>
      </c>
      <c r="H4850" t="s">
        <v>3686</v>
      </c>
      <c r="I4850">
        <v>3287</v>
      </c>
      <c r="J4850">
        <v>0</v>
      </c>
      <c r="K4850">
        <v>26</v>
      </c>
      <c r="M4850" t="s">
        <v>39</v>
      </c>
      <c r="N4850" t="s">
        <v>23</v>
      </c>
      <c r="O4850" t="s">
        <v>49</v>
      </c>
      <c r="P4850" t="s">
        <v>26</v>
      </c>
      <c r="Q4850" t="s">
        <v>50</v>
      </c>
      <c r="R4850" t="s">
        <v>1013</v>
      </c>
      <c r="S4850" t="s">
        <v>11047</v>
      </c>
    </row>
    <row r="4851" spans="1:19">
      <c r="A4851" t="s">
        <v>11048</v>
      </c>
      <c r="B4851" s="1">
        <v>45497</v>
      </c>
      <c r="C4851" t="s">
        <v>33</v>
      </c>
      <c r="D4851">
        <v>27</v>
      </c>
      <c r="E4851" t="s">
        <v>39</v>
      </c>
      <c r="F4851">
        <v>0</v>
      </c>
      <c r="G4851">
        <v>4</v>
      </c>
      <c r="H4851" t="s">
        <v>3686</v>
      </c>
      <c r="I4851">
        <v>5332</v>
      </c>
      <c r="J4851">
        <v>0</v>
      </c>
      <c r="K4851">
        <v>13</v>
      </c>
      <c r="L4851" t="s">
        <v>97</v>
      </c>
      <c r="M4851" t="s">
        <v>23</v>
      </c>
      <c r="N4851" t="s">
        <v>39</v>
      </c>
      <c r="P4851" t="s">
        <v>26</v>
      </c>
      <c r="Q4851" t="s">
        <v>50</v>
      </c>
      <c r="R4851" t="s">
        <v>3789</v>
      </c>
      <c r="S4851" t="s">
        <v>11049</v>
      </c>
    </row>
    <row r="4852" spans="1:19">
      <c r="A4852" t="s">
        <v>11050</v>
      </c>
      <c r="B4852" s="1">
        <v>45569</v>
      </c>
      <c r="C4852" t="s">
        <v>22</v>
      </c>
      <c r="D4852">
        <v>38</v>
      </c>
      <c r="E4852" t="s">
        <v>39</v>
      </c>
      <c r="F4852">
        <v>0</v>
      </c>
      <c r="G4852">
        <v>4</v>
      </c>
      <c r="H4852" t="s">
        <v>3686</v>
      </c>
      <c r="I4852">
        <v>4292</v>
      </c>
      <c r="J4852">
        <v>0</v>
      </c>
      <c r="K4852">
        <v>10</v>
      </c>
      <c r="M4852" t="s">
        <v>23</v>
      </c>
      <c r="N4852" t="s">
        <v>23</v>
      </c>
      <c r="O4852" t="s">
        <v>56</v>
      </c>
      <c r="P4852" t="s">
        <v>26</v>
      </c>
      <c r="Q4852" t="s">
        <v>50</v>
      </c>
      <c r="R4852" t="s">
        <v>4021</v>
      </c>
      <c r="S4852" t="s">
        <v>11051</v>
      </c>
    </row>
    <row r="4853" spans="1:19">
      <c r="A4853" t="s">
        <v>11052</v>
      </c>
      <c r="B4853" s="1">
        <v>43734</v>
      </c>
      <c r="C4853" t="s">
        <v>33</v>
      </c>
      <c r="D4853">
        <v>42</v>
      </c>
      <c r="E4853" t="s">
        <v>23</v>
      </c>
      <c r="F4853">
        <v>1</v>
      </c>
      <c r="G4853">
        <v>4</v>
      </c>
      <c r="H4853" t="s">
        <v>3686</v>
      </c>
      <c r="I4853">
        <v>5187</v>
      </c>
      <c r="J4853">
        <v>1</v>
      </c>
      <c r="K4853">
        <v>71</v>
      </c>
      <c r="M4853" t="s">
        <v>23</v>
      </c>
      <c r="N4853" t="s">
        <v>39</v>
      </c>
      <c r="P4853" t="s">
        <v>164</v>
      </c>
      <c r="Q4853" t="s">
        <v>27</v>
      </c>
      <c r="R4853" t="s">
        <v>6447</v>
      </c>
      <c r="S4853" t="s">
        <v>11053</v>
      </c>
    </row>
    <row r="4854" spans="1:19">
      <c r="A4854" t="s">
        <v>11054</v>
      </c>
      <c r="B4854" s="1">
        <v>45040</v>
      </c>
      <c r="C4854" t="s">
        <v>22</v>
      </c>
      <c r="D4854">
        <v>42</v>
      </c>
      <c r="E4854" t="s">
        <v>23</v>
      </c>
      <c r="F4854">
        <v>1</v>
      </c>
      <c r="G4854">
        <v>4</v>
      </c>
      <c r="H4854" t="s">
        <v>3686</v>
      </c>
      <c r="I4854">
        <v>3240</v>
      </c>
      <c r="J4854">
        <v>2</v>
      </c>
      <c r="K4854">
        <v>28</v>
      </c>
      <c r="L4854" t="s">
        <v>40</v>
      </c>
      <c r="M4854" t="s">
        <v>39</v>
      </c>
      <c r="N4854" t="s">
        <v>23</v>
      </c>
      <c r="O4854" t="s">
        <v>49</v>
      </c>
      <c r="P4854" t="s">
        <v>202</v>
      </c>
      <c r="Q4854" t="s">
        <v>50</v>
      </c>
      <c r="R4854" t="s">
        <v>1502</v>
      </c>
      <c r="S4854" t="s">
        <v>11055</v>
      </c>
    </row>
    <row r="4855" spans="1:19">
      <c r="A4855" t="s">
        <v>11056</v>
      </c>
      <c r="B4855" s="1">
        <v>44694</v>
      </c>
      <c r="C4855" t="s">
        <v>22</v>
      </c>
      <c r="D4855">
        <v>38</v>
      </c>
      <c r="E4855" t="s">
        <v>39</v>
      </c>
      <c r="F4855">
        <v>0</v>
      </c>
      <c r="G4855">
        <v>4</v>
      </c>
      <c r="H4855" t="s">
        <v>3686</v>
      </c>
      <c r="I4855">
        <v>2698</v>
      </c>
      <c r="J4855">
        <v>0</v>
      </c>
      <c r="K4855">
        <v>39</v>
      </c>
      <c r="M4855" t="s">
        <v>23</v>
      </c>
      <c r="N4855" t="s">
        <v>23</v>
      </c>
      <c r="O4855" t="s">
        <v>25</v>
      </c>
      <c r="P4855" t="s">
        <v>164</v>
      </c>
      <c r="Q4855" t="s">
        <v>27</v>
      </c>
      <c r="R4855" t="s">
        <v>4933</v>
      </c>
      <c r="S4855" t="s">
        <v>11057</v>
      </c>
    </row>
    <row r="4856" spans="1:19">
      <c r="A4856" t="s">
        <v>11058</v>
      </c>
      <c r="B4856" s="1">
        <v>45756</v>
      </c>
      <c r="C4856" t="s">
        <v>22</v>
      </c>
      <c r="D4856">
        <v>78</v>
      </c>
      <c r="E4856" t="s">
        <v>23</v>
      </c>
      <c r="F4856">
        <v>0</v>
      </c>
      <c r="G4856">
        <v>4</v>
      </c>
      <c r="H4856" t="s">
        <v>3686</v>
      </c>
      <c r="I4856">
        <v>2914</v>
      </c>
      <c r="J4856">
        <v>3</v>
      </c>
      <c r="K4856">
        <v>4</v>
      </c>
      <c r="L4856" t="s">
        <v>48</v>
      </c>
      <c r="M4856" t="s">
        <v>39</v>
      </c>
      <c r="N4856" t="s">
        <v>23</v>
      </c>
      <c r="O4856" t="s">
        <v>49</v>
      </c>
      <c r="P4856" t="s">
        <v>164</v>
      </c>
      <c r="Q4856" t="s">
        <v>27</v>
      </c>
      <c r="R4856" t="s">
        <v>4013</v>
      </c>
      <c r="S4856" t="s">
        <v>11059</v>
      </c>
    </row>
    <row r="4857" spans="1:19">
      <c r="A4857" t="s">
        <v>11060</v>
      </c>
      <c r="B4857" s="1">
        <v>43746</v>
      </c>
      <c r="C4857" t="s">
        <v>33</v>
      </c>
      <c r="D4857">
        <v>77</v>
      </c>
      <c r="E4857" t="s">
        <v>23</v>
      </c>
      <c r="F4857">
        <v>0</v>
      </c>
      <c r="G4857">
        <v>4</v>
      </c>
      <c r="H4857" t="s">
        <v>3686</v>
      </c>
      <c r="I4857">
        <v>6146</v>
      </c>
      <c r="J4857">
        <v>7</v>
      </c>
      <c r="K4857">
        <v>70</v>
      </c>
      <c r="M4857" t="s">
        <v>23</v>
      </c>
      <c r="N4857" t="s">
        <v>23</v>
      </c>
      <c r="O4857" t="s">
        <v>25</v>
      </c>
      <c r="P4857" t="s">
        <v>164</v>
      </c>
      <c r="Q4857" t="s">
        <v>27</v>
      </c>
      <c r="R4857" t="s">
        <v>5262</v>
      </c>
      <c r="S4857" t="s">
        <v>11061</v>
      </c>
    </row>
    <row r="4858" spans="1:19">
      <c r="A4858" t="s">
        <v>11062</v>
      </c>
      <c r="B4858" s="1">
        <v>45682</v>
      </c>
      <c r="C4858" t="s">
        <v>33</v>
      </c>
      <c r="D4858">
        <v>73</v>
      </c>
      <c r="E4858" t="s">
        <v>39</v>
      </c>
      <c r="F4858">
        <v>0</v>
      </c>
      <c r="G4858">
        <v>4</v>
      </c>
      <c r="H4858" t="s">
        <v>3686</v>
      </c>
      <c r="I4858">
        <v>3660</v>
      </c>
      <c r="J4858">
        <v>0</v>
      </c>
      <c r="K4858">
        <v>7</v>
      </c>
      <c r="M4858" t="s">
        <v>23</v>
      </c>
      <c r="N4858" t="s">
        <v>23</v>
      </c>
      <c r="O4858" t="s">
        <v>56</v>
      </c>
      <c r="P4858" t="s">
        <v>164</v>
      </c>
      <c r="Q4858" t="s">
        <v>50</v>
      </c>
      <c r="R4858" t="s">
        <v>11063</v>
      </c>
      <c r="S4858" t="s">
        <v>11064</v>
      </c>
    </row>
    <row r="4859" spans="1:19">
      <c r="A4859" t="s">
        <v>11065</v>
      </c>
      <c r="B4859" s="1">
        <v>45859</v>
      </c>
      <c r="C4859" t="s">
        <v>22</v>
      </c>
      <c r="D4859">
        <v>69</v>
      </c>
      <c r="E4859" t="s">
        <v>39</v>
      </c>
      <c r="F4859">
        <v>0</v>
      </c>
      <c r="G4859">
        <v>4</v>
      </c>
      <c r="H4859" t="s">
        <v>3751</v>
      </c>
      <c r="I4859">
        <v>4320</v>
      </c>
      <c r="J4859">
        <v>0</v>
      </c>
      <c r="K4859">
        <v>1</v>
      </c>
      <c r="L4859" t="s">
        <v>48</v>
      </c>
      <c r="M4859" t="s">
        <v>23</v>
      </c>
      <c r="N4859" t="s">
        <v>23</v>
      </c>
      <c r="O4859" t="s">
        <v>49</v>
      </c>
      <c r="P4859" t="s">
        <v>164</v>
      </c>
      <c r="Q4859" t="s">
        <v>27</v>
      </c>
      <c r="R4859" t="s">
        <v>4080</v>
      </c>
      <c r="S4859" t="s">
        <v>11066</v>
      </c>
    </row>
    <row r="4860" spans="1:19">
      <c r="A4860" t="s">
        <v>11067</v>
      </c>
      <c r="B4860" s="1">
        <v>44998</v>
      </c>
      <c r="C4860" t="s">
        <v>33</v>
      </c>
      <c r="D4860">
        <v>47</v>
      </c>
      <c r="E4860" t="s">
        <v>39</v>
      </c>
      <c r="F4860">
        <v>0</v>
      </c>
      <c r="G4860">
        <v>4</v>
      </c>
      <c r="H4860" t="s">
        <v>3686</v>
      </c>
      <c r="I4860">
        <v>5491</v>
      </c>
      <c r="J4860">
        <v>0</v>
      </c>
      <c r="K4860">
        <v>29</v>
      </c>
      <c r="M4860" t="s">
        <v>23</v>
      </c>
      <c r="N4860" t="s">
        <v>39</v>
      </c>
      <c r="P4860" t="s">
        <v>26</v>
      </c>
      <c r="Q4860" t="s">
        <v>27</v>
      </c>
      <c r="R4860" t="s">
        <v>2124</v>
      </c>
      <c r="S4860" t="s">
        <v>11068</v>
      </c>
    </row>
    <row r="4861" spans="1:19">
      <c r="A4861" t="s">
        <v>11069</v>
      </c>
      <c r="B4861" s="1">
        <v>44914</v>
      </c>
      <c r="C4861" t="s">
        <v>33</v>
      </c>
      <c r="D4861">
        <v>46</v>
      </c>
      <c r="E4861" t="s">
        <v>39</v>
      </c>
      <c r="F4861">
        <v>0</v>
      </c>
      <c r="G4861">
        <v>4</v>
      </c>
      <c r="H4861" t="s">
        <v>3686</v>
      </c>
      <c r="I4861">
        <v>4691</v>
      </c>
      <c r="J4861">
        <v>0</v>
      </c>
      <c r="K4861">
        <v>32</v>
      </c>
      <c r="M4861" t="s">
        <v>23</v>
      </c>
      <c r="N4861" t="s">
        <v>39</v>
      </c>
      <c r="P4861" t="s">
        <v>202</v>
      </c>
      <c r="Q4861" t="s">
        <v>27</v>
      </c>
      <c r="R4861" t="s">
        <v>2664</v>
      </c>
      <c r="S4861" t="s">
        <v>11070</v>
      </c>
    </row>
    <row r="4862" spans="1:19">
      <c r="A4862" t="s">
        <v>11071</v>
      </c>
      <c r="B4862" s="1">
        <v>44063</v>
      </c>
      <c r="C4862" t="s">
        <v>22</v>
      </c>
      <c r="D4862">
        <v>59</v>
      </c>
      <c r="E4862" t="s">
        <v>23</v>
      </c>
      <c r="F4862">
        <v>0</v>
      </c>
      <c r="G4862">
        <v>4</v>
      </c>
      <c r="H4862" t="s">
        <v>3686</v>
      </c>
      <c r="I4862">
        <v>4149</v>
      </c>
      <c r="J4862">
        <v>5</v>
      </c>
      <c r="K4862">
        <v>60</v>
      </c>
      <c r="L4862" t="s">
        <v>142</v>
      </c>
      <c r="M4862" t="s">
        <v>23</v>
      </c>
      <c r="N4862" t="s">
        <v>23</v>
      </c>
      <c r="O4862" t="s">
        <v>25</v>
      </c>
      <c r="P4862" t="s">
        <v>202</v>
      </c>
      <c r="Q4862" t="s">
        <v>27</v>
      </c>
      <c r="R4862" t="s">
        <v>4901</v>
      </c>
      <c r="S4862" t="s">
        <v>11072</v>
      </c>
    </row>
    <row r="4863" spans="1:19">
      <c r="A4863" t="s">
        <v>11073</v>
      </c>
      <c r="B4863" s="1">
        <v>45768</v>
      </c>
      <c r="C4863" t="s">
        <v>22</v>
      </c>
      <c r="D4863">
        <v>22</v>
      </c>
      <c r="E4863" t="s">
        <v>39</v>
      </c>
      <c r="F4863">
        <v>0</v>
      </c>
      <c r="G4863">
        <v>4</v>
      </c>
      <c r="H4863" t="s">
        <v>3686</v>
      </c>
      <c r="I4863">
        <v>5707</v>
      </c>
      <c r="J4863">
        <v>0</v>
      </c>
      <c r="K4863">
        <v>4</v>
      </c>
      <c r="M4863" t="s">
        <v>23</v>
      </c>
      <c r="N4863" t="s">
        <v>23</v>
      </c>
      <c r="O4863" t="s">
        <v>56</v>
      </c>
      <c r="P4863" t="s">
        <v>26</v>
      </c>
      <c r="Q4863" t="s">
        <v>50</v>
      </c>
      <c r="R4863" t="s">
        <v>9783</v>
      </c>
      <c r="S4863" t="s">
        <v>11074</v>
      </c>
    </row>
    <row r="4864" spans="1:19">
      <c r="A4864" t="s">
        <v>11075</v>
      </c>
      <c r="B4864" s="1">
        <v>44412</v>
      </c>
      <c r="C4864" t="s">
        <v>22</v>
      </c>
      <c r="D4864">
        <v>43</v>
      </c>
      <c r="E4864" t="s">
        <v>23</v>
      </c>
      <c r="F4864">
        <v>0</v>
      </c>
      <c r="G4864">
        <v>4</v>
      </c>
      <c r="H4864" t="s">
        <v>3686</v>
      </c>
      <c r="I4864">
        <v>2282</v>
      </c>
      <c r="J4864">
        <v>5</v>
      </c>
      <c r="K4864">
        <v>48</v>
      </c>
      <c r="L4864" t="s">
        <v>142</v>
      </c>
      <c r="M4864" t="s">
        <v>23</v>
      </c>
      <c r="N4864" t="s">
        <v>39</v>
      </c>
      <c r="P4864" t="s">
        <v>164</v>
      </c>
      <c r="Q4864" t="s">
        <v>50</v>
      </c>
      <c r="R4864" t="s">
        <v>355</v>
      </c>
      <c r="S4864" t="s">
        <v>11076</v>
      </c>
    </row>
    <row r="4865" spans="1:19">
      <c r="A4865" t="s">
        <v>11077</v>
      </c>
      <c r="B4865" s="1">
        <v>44108</v>
      </c>
      <c r="C4865" t="s">
        <v>33</v>
      </c>
      <c r="D4865">
        <v>59</v>
      </c>
      <c r="E4865" t="s">
        <v>23</v>
      </c>
      <c r="F4865">
        <v>0</v>
      </c>
      <c r="G4865">
        <v>4</v>
      </c>
      <c r="H4865" t="s">
        <v>3686</v>
      </c>
      <c r="I4865">
        <v>4411</v>
      </c>
      <c r="J4865">
        <v>1</v>
      </c>
      <c r="K4865">
        <v>58</v>
      </c>
      <c r="L4865" t="s">
        <v>142</v>
      </c>
      <c r="M4865" t="s">
        <v>23</v>
      </c>
      <c r="N4865" t="s">
        <v>23</v>
      </c>
      <c r="O4865" t="s">
        <v>49</v>
      </c>
      <c r="P4865" t="s">
        <v>202</v>
      </c>
      <c r="Q4865" t="s">
        <v>27</v>
      </c>
      <c r="R4865" t="s">
        <v>3848</v>
      </c>
      <c r="S4865" t="s">
        <v>11078</v>
      </c>
    </row>
    <row r="4866" spans="1:19">
      <c r="A4866" t="s">
        <v>11079</v>
      </c>
      <c r="B4866" s="1">
        <v>44814</v>
      </c>
      <c r="C4866" t="s">
        <v>33</v>
      </c>
      <c r="D4866">
        <v>59</v>
      </c>
      <c r="E4866" t="s">
        <v>23</v>
      </c>
      <c r="F4866">
        <v>0</v>
      </c>
      <c r="G4866">
        <v>4</v>
      </c>
      <c r="H4866" t="s">
        <v>3686</v>
      </c>
      <c r="I4866">
        <v>4577</v>
      </c>
      <c r="J4866">
        <v>7</v>
      </c>
      <c r="K4866">
        <v>35</v>
      </c>
      <c r="L4866" t="s">
        <v>40</v>
      </c>
      <c r="M4866" t="s">
        <v>39</v>
      </c>
      <c r="N4866" t="s">
        <v>23</v>
      </c>
      <c r="O4866" t="s">
        <v>49</v>
      </c>
      <c r="P4866" t="s">
        <v>164</v>
      </c>
      <c r="Q4866" t="s">
        <v>50</v>
      </c>
      <c r="R4866" t="s">
        <v>8575</v>
      </c>
      <c r="S4866" t="s">
        <v>11080</v>
      </c>
    </row>
    <row r="4867" spans="1:19">
      <c r="A4867" t="s">
        <v>11081</v>
      </c>
      <c r="B4867" s="1">
        <v>43692</v>
      </c>
      <c r="C4867" t="s">
        <v>33</v>
      </c>
      <c r="D4867">
        <v>21</v>
      </c>
      <c r="E4867" t="s">
        <v>23</v>
      </c>
      <c r="F4867">
        <v>0</v>
      </c>
      <c r="G4867">
        <v>4</v>
      </c>
      <c r="H4867" t="s">
        <v>3686</v>
      </c>
      <c r="I4867">
        <v>4807</v>
      </c>
      <c r="J4867">
        <v>2</v>
      </c>
      <c r="K4867">
        <v>72</v>
      </c>
      <c r="L4867" t="s">
        <v>316</v>
      </c>
      <c r="M4867" t="s">
        <v>23</v>
      </c>
      <c r="N4867" t="s">
        <v>23</v>
      </c>
      <c r="O4867" t="s">
        <v>25</v>
      </c>
      <c r="P4867" t="s">
        <v>202</v>
      </c>
      <c r="Q4867" t="s">
        <v>50</v>
      </c>
      <c r="R4867" t="s">
        <v>3459</v>
      </c>
      <c r="S4867" t="s">
        <v>11082</v>
      </c>
    </row>
    <row r="4868" spans="1:19">
      <c r="A4868" t="s">
        <v>11083</v>
      </c>
      <c r="B4868" s="1">
        <v>44700</v>
      </c>
      <c r="C4868" t="s">
        <v>33</v>
      </c>
      <c r="D4868">
        <v>23</v>
      </c>
      <c r="E4868" t="s">
        <v>39</v>
      </c>
      <c r="F4868">
        <v>0</v>
      </c>
      <c r="G4868">
        <v>4</v>
      </c>
      <c r="H4868" t="s">
        <v>3686</v>
      </c>
      <c r="I4868">
        <v>5662</v>
      </c>
      <c r="J4868">
        <v>0</v>
      </c>
      <c r="K4868">
        <v>39</v>
      </c>
      <c r="L4868" t="s">
        <v>40</v>
      </c>
      <c r="M4868" t="s">
        <v>23</v>
      </c>
      <c r="N4868" t="s">
        <v>23</v>
      </c>
      <c r="O4868" t="s">
        <v>49</v>
      </c>
      <c r="P4868" t="s">
        <v>202</v>
      </c>
      <c r="Q4868" t="s">
        <v>50</v>
      </c>
      <c r="R4868" t="s">
        <v>2071</v>
      </c>
      <c r="S4868" t="s">
        <v>11084</v>
      </c>
    </row>
    <row r="4869" spans="1:19">
      <c r="A4869" t="s">
        <v>11085</v>
      </c>
      <c r="B4869" s="1">
        <v>45488</v>
      </c>
      <c r="C4869" t="s">
        <v>22</v>
      </c>
      <c r="D4869">
        <v>33</v>
      </c>
      <c r="E4869" t="s">
        <v>23</v>
      </c>
      <c r="F4869">
        <v>2</v>
      </c>
      <c r="G4869">
        <v>4</v>
      </c>
      <c r="H4869" t="s">
        <v>3686</v>
      </c>
      <c r="I4869">
        <v>2862</v>
      </c>
      <c r="J4869">
        <v>4</v>
      </c>
      <c r="K4869">
        <v>13</v>
      </c>
      <c r="M4869" t="s">
        <v>23</v>
      </c>
      <c r="N4869" t="s">
        <v>23</v>
      </c>
      <c r="O4869" t="s">
        <v>49</v>
      </c>
      <c r="P4869" t="s">
        <v>26</v>
      </c>
      <c r="Q4869" t="s">
        <v>27</v>
      </c>
      <c r="R4869" t="s">
        <v>11086</v>
      </c>
      <c r="S4869" t="s">
        <v>11087</v>
      </c>
    </row>
    <row r="4870" spans="1:19">
      <c r="A4870" t="s">
        <v>11088</v>
      </c>
      <c r="B4870" s="1">
        <v>44943</v>
      </c>
      <c r="C4870" t="s">
        <v>22</v>
      </c>
      <c r="D4870">
        <v>27</v>
      </c>
      <c r="E4870" t="s">
        <v>23</v>
      </c>
      <c r="F4870">
        <v>0</v>
      </c>
      <c r="G4870">
        <v>4</v>
      </c>
      <c r="H4870" t="s">
        <v>3686</v>
      </c>
      <c r="I4870">
        <v>2510</v>
      </c>
      <c r="J4870">
        <v>2</v>
      </c>
      <c r="K4870">
        <v>31</v>
      </c>
      <c r="M4870" t="s">
        <v>23</v>
      </c>
      <c r="N4870" t="s">
        <v>23</v>
      </c>
      <c r="O4870" t="s">
        <v>25</v>
      </c>
      <c r="P4870" t="s">
        <v>202</v>
      </c>
      <c r="Q4870" t="s">
        <v>27</v>
      </c>
      <c r="R4870" t="s">
        <v>1074</v>
      </c>
      <c r="S4870" t="s">
        <v>11089</v>
      </c>
    </row>
    <row r="4871" spans="1:19">
      <c r="A4871" t="s">
        <v>11090</v>
      </c>
      <c r="B4871" s="1">
        <v>44699</v>
      </c>
      <c r="C4871" t="s">
        <v>22</v>
      </c>
      <c r="D4871">
        <v>47</v>
      </c>
      <c r="E4871" t="s">
        <v>39</v>
      </c>
      <c r="F4871">
        <v>0</v>
      </c>
      <c r="G4871">
        <v>4</v>
      </c>
      <c r="H4871" t="s">
        <v>3686</v>
      </c>
      <c r="I4871">
        <v>3446</v>
      </c>
      <c r="J4871">
        <v>0</v>
      </c>
      <c r="K4871">
        <v>39</v>
      </c>
      <c r="M4871" t="s">
        <v>23</v>
      </c>
      <c r="N4871" t="s">
        <v>23</v>
      </c>
      <c r="O4871" t="s">
        <v>25</v>
      </c>
      <c r="P4871" t="s">
        <v>202</v>
      </c>
      <c r="Q4871" t="s">
        <v>27</v>
      </c>
      <c r="R4871" t="s">
        <v>2713</v>
      </c>
      <c r="S4871" t="s">
        <v>11091</v>
      </c>
    </row>
    <row r="4872" spans="1:19">
      <c r="A4872" t="s">
        <v>11092</v>
      </c>
      <c r="B4872" s="1">
        <v>43903</v>
      </c>
      <c r="C4872" t="s">
        <v>22</v>
      </c>
      <c r="D4872">
        <v>45</v>
      </c>
      <c r="E4872" t="s">
        <v>23</v>
      </c>
      <c r="F4872">
        <v>0</v>
      </c>
      <c r="G4872">
        <v>4</v>
      </c>
      <c r="H4872" t="s">
        <v>3686</v>
      </c>
      <c r="I4872">
        <v>6177</v>
      </c>
      <c r="J4872">
        <v>2</v>
      </c>
      <c r="K4872">
        <v>65</v>
      </c>
      <c r="L4872" t="s">
        <v>142</v>
      </c>
      <c r="M4872" t="s">
        <v>23</v>
      </c>
      <c r="N4872" t="s">
        <v>23</v>
      </c>
      <c r="O4872" t="s">
        <v>49</v>
      </c>
      <c r="P4872" t="s">
        <v>164</v>
      </c>
      <c r="Q4872" t="s">
        <v>27</v>
      </c>
      <c r="R4872" t="s">
        <v>4784</v>
      </c>
      <c r="S4872" t="s">
        <v>11093</v>
      </c>
    </row>
    <row r="4873" spans="1:19">
      <c r="A4873" t="s">
        <v>11094</v>
      </c>
      <c r="B4873" s="1">
        <v>45802</v>
      </c>
      <c r="C4873" t="s">
        <v>33</v>
      </c>
      <c r="D4873">
        <v>60</v>
      </c>
      <c r="E4873" t="s">
        <v>39</v>
      </c>
      <c r="F4873">
        <v>0</v>
      </c>
      <c r="G4873">
        <v>4</v>
      </c>
      <c r="H4873" t="s">
        <v>3751</v>
      </c>
      <c r="I4873">
        <v>3889</v>
      </c>
      <c r="J4873">
        <v>0</v>
      </c>
      <c r="K4873">
        <v>3</v>
      </c>
      <c r="M4873" t="s">
        <v>23</v>
      </c>
      <c r="N4873" t="s">
        <v>39</v>
      </c>
      <c r="P4873" t="s">
        <v>26</v>
      </c>
      <c r="Q4873" t="s">
        <v>27</v>
      </c>
      <c r="R4873" t="s">
        <v>3634</v>
      </c>
      <c r="S4873" t="s">
        <v>11095</v>
      </c>
    </row>
    <row r="4874" spans="1:19">
      <c r="A4874" t="s">
        <v>11096</v>
      </c>
      <c r="B4874" s="1">
        <v>45824</v>
      </c>
      <c r="C4874" t="s">
        <v>33</v>
      </c>
      <c r="D4874">
        <v>28</v>
      </c>
      <c r="E4874" t="s">
        <v>39</v>
      </c>
      <c r="F4874">
        <v>0</v>
      </c>
      <c r="G4874">
        <v>4</v>
      </c>
      <c r="H4874" t="s">
        <v>3751</v>
      </c>
      <c r="I4874">
        <v>2107</v>
      </c>
      <c r="J4874">
        <v>0</v>
      </c>
      <c r="K4874">
        <v>2</v>
      </c>
      <c r="M4874" t="s">
        <v>23</v>
      </c>
      <c r="N4874" t="s">
        <v>39</v>
      </c>
      <c r="P4874" t="s">
        <v>26</v>
      </c>
      <c r="Q4874" t="s">
        <v>27</v>
      </c>
      <c r="R4874" t="s">
        <v>6260</v>
      </c>
      <c r="S4874" t="s">
        <v>11097</v>
      </c>
    </row>
    <row r="4875" spans="1:19">
      <c r="A4875" t="s">
        <v>11098</v>
      </c>
      <c r="B4875" s="1">
        <v>44855</v>
      </c>
      <c r="C4875" t="s">
        <v>33</v>
      </c>
      <c r="D4875">
        <v>26</v>
      </c>
      <c r="E4875" t="s">
        <v>39</v>
      </c>
      <c r="F4875">
        <v>3</v>
      </c>
      <c r="G4875">
        <v>4</v>
      </c>
      <c r="H4875" t="s">
        <v>3686</v>
      </c>
      <c r="I4875">
        <v>5104</v>
      </c>
      <c r="J4875">
        <v>0</v>
      </c>
      <c r="K4875">
        <v>34</v>
      </c>
      <c r="M4875" t="s">
        <v>23</v>
      </c>
      <c r="N4875" t="s">
        <v>23</v>
      </c>
      <c r="O4875" t="s">
        <v>25</v>
      </c>
      <c r="P4875" t="s">
        <v>164</v>
      </c>
      <c r="Q4875" t="s">
        <v>50</v>
      </c>
      <c r="R4875" t="s">
        <v>11099</v>
      </c>
      <c r="S4875" t="s">
        <v>11100</v>
      </c>
    </row>
    <row r="4876" spans="1:19">
      <c r="A4876" t="s">
        <v>11101</v>
      </c>
      <c r="B4876" s="1">
        <v>44111</v>
      </c>
      <c r="C4876" t="s">
        <v>22</v>
      </c>
      <c r="D4876">
        <v>54</v>
      </c>
      <c r="E4876" t="s">
        <v>23</v>
      </c>
      <c r="F4876">
        <v>2</v>
      </c>
      <c r="G4876">
        <v>4</v>
      </c>
      <c r="H4876" t="s">
        <v>3686</v>
      </c>
      <c r="I4876">
        <v>4559</v>
      </c>
      <c r="J4876">
        <v>9</v>
      </c>
      <c r="K4876">
        <v>58</v>
      </c>
      <c r="M4876" t="s">
        <v>23</v>
      </c>
      <c r="N4876" t="s">
        <v>23</v>
      </c>
      <c r="O4876" t="s">
        <v>49</v>
      </c>
      <c r="P4876" t="s">
        <v>202</v>
      </c>
      <c r="Q4876" t="s">
        <v>50</v>
      </c>
      <c r="R4876" t="s">
        <v>296</v>
      </c>
      <c r="S4876" t="s">
        <v>11102</v>
      </c>
    </row>
    <row r="4877" spans="1:19">
      <c r="A4877" t="s">
        <v>11103</v>
      </c>
      <c r="B4877" s="1">
        <v>44117</v>
      </c>
      <c r="C4877" t="s">
        <v>33</v>
      </c>
      <c r="D4877">
        <v>48</v>
      </c>
      <c r="E4877" t="s">
        <v>23</v>
      </c>
      <c r="F4877">
        <v>3</v>
      </c>
      <c r="G4877">
        <v>4</v>
      </c>
      <c r="H4877" t="s">
        <v>3686</v>
      </c>
      <c r="I4877">
        <v>6440</v>
      </c>
      <c r="J4877">
        <v>9</v>
      </c>
      <c r="K4877">
        <v>58</v>
      </c>
      <c r="L4877" t="s">
        <v>142</v>
      </c>
      <c r="M4877" t="s">
        <v>23</v>
      </c>
      <c r="N4877" t="s">
        <v>39</v>
      </c>
      <c r="P4877" t="s">
        <v>164</v>
      </c>
      <c r="Q4877" t="s">
        <v>50</v>
      </c>
      <c r="R4877" t="s">
        <v>2195</v>
      </c>
      <c r="S4877" t="s">
        <v>11104</v>
      </c>
    </row>
    <row r="4878" spans="1:19">
      <c r="A4878" t="s">
        <v>11105</v>
      </c>
      <c r="B4878" s="1">
        <v>43681</v>
      </c>
      <c r="C4878" t="s">
        <v>22</v>
      </c>
      <c r="D4878">
        <v>64</v>
      </c>
      <c r="E4878" t="s">
        <v>23</v>
      </c>
      <c r="F4878">
        <v>2</v>
      </c>
      <c r="G4878">
        <v>4</v>
      </c>
      <c r="H4878" t="s">
        <v>3686</v>
      </c>
      <c r="I4878">
        <v>5028</v>
      </c>
      <c r="J4878">
        <v>1</v>
      </c>
      <c r="K4878">
        <v>72</v>
      </c>
      <c r="L4878" t="s">
        <v>316</v>
      </c>
      <c r="M4878" t="s">
        <v>23</v>
      </c>
      <c r="N4878" t="s">
        <v>23</v>
      </c>
      <c r="O4878" t="s">
        <v>49</v>
      </c>
      <c r="P4878" t="s">
        <v>164</v>
      </c>
      <c r="Q4878" t="s">
        <v>50</v>
      </c>
      <c r="R4878" t="s">
        <v>773</v>
      </c>
      <c r="S4878" t="s">
        <v>11106</v>
      </c>
    </row>
    <row r="4879" spans="1:19">
      <c r="A4879" t="s">
        <v>11107</v>
      </c>
      <c r="B4879" s="1">
        <v>45092</v>
      </c>
      <c r="C4879" t="s">
        <v>33</v>
      </c>
      <c r="D4879">
        <v>30</v>
      </c>
      <c r="E4879" t="s">
        <v>39</v>
      </c>
      <c r="F4879">
        <v>0</v>
      </c>
      <c r="G4879">
        <v>4</v>
      </c>
      <c r="H4879" t="s">
        <v>3686</v>
      </c>
      <c r="I4879">
        <v>3079</v>
      </c>
      <c r="J4879">
        <v>0</v>
      </c>
      <c r="K4879">
        <v>26</v>
      </c>
      <c r="L4879" t="s">
        <v>40</v>
      </c>
      <c r="M4879" t="s">
        <v>23</v>
      </c>
      <c r="N4879" t="s">
        <v>23</v>
      </c>
      <c r="O4879" t="s">
        <v>56</v>
      </c>
      <c r="P4879" t="s">
        <v>202</v>
      </c>
      <c r="Q4879" t="s">
        <v>50</v>
      </c>
      <c r="R4879" t="s">
        <v>6020</v>
      </c>
      <c r="S4879" t="s">
        <v>11108</v>
      </c>
    </row>
    <row r="4880" spans="1:19">
      <c r="A4880" t="s">
        <v>11109</v>
      </c>
      <c r="B4880" s="1">
        <v>43907</v>
      </c>
      <c r="C4880" t="s">
        <v>22</v>
      </c>
      <c r="D4880">
        <v>22</v>
      </c>
      <c r="E4880" t="s">
        <v>39</v>
      </c>
      <c r="F4880">
        <v>0</v>
      </c>
      <c r="G4880">
        <v>4</v>
      </c>
      <c r="H4880" t="s">
        <v>3686</v>
      </c>
      <c r="I4880">
        <v>5449</v>
      </c>
      <c r="J4880">
        <v>0</v>
      </c>
      <c r="K4880">
        <v>65</v>
      </c>
      <c r="L4880" t="s">
        <v>142</v>
      </c>
      <c r="M4880" t="s">
        <v>23</v>
      </c>
      <c r="N4880" t="s">
        <v>39</v>
      </c>
      <c r="P4880" t="s">
        <v>164</v>
      </c>
      <c r="Q4880" t="s">
        <v>27</v>
      </c>
      <c r="R4880" t="s">
        <v>1070</v>
      </c>
      <c r="S4880" t="s">
        <v>11110</v>
      </c>
    </row>
    <row r="4881" spans="1:19">
      <c r="A4881" t="s">
        <v>11111</v>
      </c>
      <c r="B4881" s="1">
        <v>45778</v>
      </c>
      <c r="C4881" t="s">
        <v>33</v>
      </c>
      <c r="D4881">
        <v>33</v>
      </c>
      <c r="E4881" t="s">
        <v>39</v>
      </c>
      <c r="F4881">
        <v>0</v>
      </c>
      <c r="G4881">
        <v>4</v>
      </c>
      <c r="H4881" t="s">
        <v>3751</v>
      </c>
      <c r="I4881">
        <v>2156</v>
      </c>
      <c r="J4881">
        <v>0</v>
      </c>
      <c r="K4881">
        <v>3</v>
      </c>
      <c r="L4881" t="s">
        <v>48</v>
      </c>
      <c r="M4881" t="s">
        <v>23</v>
      </c>
      <c r="N4881" t="s">
        <v>23</v>
      </c>
      <c r="O4881" t="s">
        <v>25</v>
      </c>
      <c r="P4881" t="s">
        <v>26</v>
      </c>
      <c r="Q4881" t="s">
        <v>27</v>
      </c>
      <c r="R4881" t="s">
        <v>1810</v>
      </c>
      <c r="S4881" t="s">
        <v>11112</v>
      </c>
    </row>
    <row r="4882" spans="1:19">
      <c r="A4882" t="s">
        <v>11113</v>
      </c>
      <c r="B4882" s="1">
        <v>45857</v>
      </c>
      <c r="C4882" t="s">
        <v>22</v>
      </c>
      <c r="D4882">
        <v>60</v>
      </c>
      <c r="E4882" t="s">
        <v>39</v>
      </c>
      <c r="F4882">
        <v>0</v>
      </c>
      <c r="G4882">
        <v>4</v>
      </c>
      <c r="H4882" t="s">
        <v>3751</v>
      </c>
      <c r="I4882">
        <v>5754</v>
      </c>
      <c r="J4882">
        <v>0</v>
      </c>
      <c r="K4882">
        <v>1</v>
      </c>
      <c r="M4882" t="s">
        <v>23</v>
      </c>
      <c r="N4882" t="s">
        <v>23</v>
      </c>
      <c r="O4882" t="s">
        <v>25</v>
      </c>
      <c r="P4882" t="s">
        <v>26</v>
      </c>
      <c r="Q4882" t="s">
        <v>27</v>
      </c>
      <c r="R4882" t="s">
        <v>480</v>
      </c>
      <c r="S4882" t="s">
        <v>413</v>
      </c>
    </row>
    <row r="4883" spans="1:19">
      <c r="A4883" t="s">
        <v>11114</v>
      </c>
      <c r="B4883" s="1">
        <v>43683</v>
      </c>
      <c r="C4883" t="s">
        <v>22</v>
      </c>
      <c r="D4883">
        <v>64</v>
      </c>
      <c r="E4883" t="s">
        <v>23</v>
      </c>
      <c r="F4883">
        <v>2</v>
      </c>
      <c r="G4883">
        <v>4</v>
      </c>
      <c r="H4883" t="s">
        <v>3686</v>
      </c>
      <c r="I4883">
        <v>4641</v>
      </c>
      <c r="J4883">
        <v>1</v>
      </c>
      <c r="K4883">
        <v>72</v>
      </c>
      <c r="L4883" t="s">
        <v>316</v>
      </c>
      <c r="M4883" t="s">
        <v>23</v>
      </c>
      <c r="N4883" t="s">
        <v>23</v>
      </c>
      <c r="O4883" t="s">
        <v>49</v>
      </c>
      <c r="P4883" t="s">
        <v>164</v>
      </c>
      <c r="Q4883" t="s">
        <v>50</v>
      </c>
      <c r="R4883" t="s">
        <v>1600</v>
      </c>
      <c r="S4883" t="s">
        <v>11115</v>
      </c>
    </row>
    <row r="4884" spans="1:19">
      <c r="A4884" t="s">
        <v>11116</v>
      </c>
      <c r="B4884" s="1">
        <v>45676</v>
      </c>
      <c r="C4884" t="s">
        <v>33</v>
      </c>
      <c r="D4884">
        <v>42</v>
      </c>
      <c r="E4884" t="s">
        <v>39</v>
      </c>
      <c r="F4884">
        <v>0</v>
      </c>
      <c r="G4884">
        <v>4</v>
      </c>
      <c r="H4884" t="s">
        <v>3686</v>
      </c>
      <c r="I4884">
        <v>4080</v>
      </c>
      <c r="J4884">
        <v>0</v>
      </c>
      <c r="K4884">
        <v>7</v>
      </c>
      <c r="M4884" t="s">
        <v>23</v>
      </c>
      <c r="N4884" t="s">
        <v>23</v>
      </c>
      <c r="O4884" t="s">
        <v>49</v>
      </c>
      <c r="P4884" t="s">
        <v>26</v>
      </c>
      <c r="Q4884" t="s">
        <v>27</v>
      </c>
      <c r="R4884" t="s">
        <v>7492</v>
      </c>
      <c r="S4884" t="s">
        <v>11117</v>
      </c>
    </row>
    <row r="4885" spans="1:19">
      <c r="A4885" t="s">
        <v>11118</v>
      </c>
      <c r="B4885" s="1">
        <v>44829</v>
      </c>
      <c r="C4885" t="s">
        <v>33</v>
      </c>
      <c r="D4885">
        <v>20</v>
      </c>
      <c r="E4885" t="s">
        <v>23</v>
      </c>
      <c r="F4885">
        <v>0</v>
      </c>
      <c r="G4885">
        <v>4</v>
      </c>
      <c r="H4885" t="s">
        <v>3686</v>
      </c>
      <c r="I4885">
        <v>3102</v>
      </c>
      <c r="J4885">
        <v>7</v>
      </c>
      <c r="K4885">
        <v>35</v>
      </c>
      <c r="M4885" t="s">
        <v>23</v>
      </c>
      <c r="N4885" t="s">
        <v>23</v>
      </c>
      <c r="O4885" t="s">
        <v>49</v>
      </c>
      <c r="P4885" t="s">
        <v>26</v>
      </c>
      <c r="Q4885" t="s">
        <v>27</v>
      </c>
      <c r="R4885" t="s">
        <v>11119</v>
      </c>
      <c r="S4885" t="s">
        <v>11120</v>
      </c>
    </row>
    <row r="4886" spans="1:19">
      <c r="A4886" t="s">
        <v>11121</v>
      </c>
      <c r="B4886" s="1">
        <v>44206</v>
      </c>
      <c r="C4886" t="s">
        <v>33</v>
      </c>
      <c r="D4886">
        <v>50</v>
      </c>
      <c r="E4886" t="s">
        <v>39</v>
      </c>
      <c r="F4886">
        <v>0</v>
      </c>
      <c r="G4886">
        <v>4</v>
      </c>
      <c r="H4886" t="s">
        <v>3686</v>
      </c>
      <c r="I4886">
        <v>5832</v>
      </c>
      <c r="J4886">
        <v>0</v>
      </c>
      <c r="K4886">
        <v>55</v>
      </c>
      <c r="M4886" t="s">
        <v>23</v>
      </c>
      <c r="N4886" t="s">
        <v>23</v>
      </c>
      <c r="O4886" t="s">
        <v>25</v>
      </c>
      <c r="P4886" t="s">
        <v>26</v>
      </c>
      <c r="Q4886" t="s">
        <v>27</v>
      </c>
      <c r="R4886" t="s">
        <v>11122</v>
      </c>
      <c r="S4886" t="s">
        <v>11123</v>
      </c>
    </row>
    <row r="4887" spans="1:19">
      <c r="A4887" t="s">
        <v>11124</v>
      </c>
      <c r="B4887" s="1">
        <v>44838</v>
      </c>
      <c r="C4887" t="s">
        <v>33</v>
      </c>
      <c r="D4887">
        <v>31</v>
      </c>
      <c r="E4887" t="s">
        <v>39</v>
      </c>
      <c r="F4887">
        <v>0</v>
      </c>
      <c r="G4887">
        <v>4</v>
      </c>
      <c r="H4887" t="s">
        <v>3686</v>
      </c>
      <c r="I4887">
        <v>4027</v>
      </c>
      <c r="J4887">
        <v>0</v>
      </c>
      <c r="K4887">
        <v>34</v>
      </c>
      <c r="L4887" t="s">
        <v>40</v>
      </c>
      <c r="M4887" t="s">
        <v>23</v>
      </c>
      <c r="N4887" t="s">
        <v>23</v>
      </c>
      <c r="O4887" t="s">
        <v>49</v>
      </c>
      <c r="P4887" t="s">
        <v>202</v>
      </c>
      <c r="Q4887" t="s">
        <v>50</v>
      </c>
      <c r="R4887" t="s">
        <v>486</v>
      </c>
      <c r="S4887" t="s">
        <v>11125</v>
      </c>
    </row>
    <row r="4888" spans="1:19">
      <c r="A4888" t="s">
        <v>11126</v>
      </c>
      <c r="B4888" s="1">
        <v>43843</v>
      </c>
      <c r="C4888" t="s">
        <v>33</v>
      </c>
      <c r="D4888">
        <v>20</v>
      </c>
      <c r="E4888" t="s">
        <v>23</v>
      </c>
      <c r="F4888">
        <v>3</v>
      </c>
      <c r="G4888">
        <v>4</v>
      </c>
      <c r="H4888" t="s">
        <v>3686</v>
      </c>
      <c r="I4888">
        <v>5427</v>
      </c>
      <c r="J4888">
        <v>3</v>
      </c>
      <c r="K4888">
        <v>67</v>
      </c>
      <c r="M4888" t="s">
        <v>23</v>
      </c>
      <c r="N4888" t="s">
        <v>23</v>
      </c>
      <c r="O4888" t="s">
        <v>25</v>
      </c>
      <c r="P4888" t="s">
        <v>202</v>
      </c>
      <c r="Q4888" t="s">
        <v>50</v>
      </c>
      <c r="R4888" t="s">
        <v>11127</v>
      </c>
      <c r="S4888" t="s">
        <v>11128</v>
      </c>
    </row>
    <row r="4889" spans="1:19">
      <c r="A4889" t="s">
        <v>11129</v>
      </c>
      <c r="B4889" s="1">
        <v>45790</v>
      </c>
      <c r="C4889" t="s">
        <v>33</v>
      </c>
      <c r="D4889">
        <v>57</v>
      </c>
      <c r="E4889" t="s">
        <v>23</v>
      </c>
      <c r="F4889">
        <v>1</v>
      </c>
      <c r="G4889">
        <v>4</v>
      </c>
      <c r="H4889" t="s">
        <v>3751</v>
      </c>
      <c r="I4889">
        <v>2081</v>
      </c>
      <c r="J4889">
        <v>5</v>
      </c>
      <c r="K4889">
        <v>3</v>
      </c>
      <c r="L4889" t="s">
        <v>48</v>
      </c>
      <c r="M4889" t="s">
        <v>23</v>
      </c>
      <c r="N4889" t="s">
        <v>23</v>
      </c>
      <c r="O4889" t="s">
        <v>25</v>
      </c>
      <c r="P4889" t="s">
        <v>26</v>
      </c>
      <c r="Q4889" t="s">
        <v>27</v>
      </c>
      <c r="R4889" t="s">
        <v>953</v>
      </c>
      <c r="S4889" t="s">
        <v>11130</v>
      </c>
    </row>
    <row r="4890" spans="1:19">
      <c r="A4890" t="s">
        <v>11131</v>
      </c>
      <c r="B4890" s="1">
        <v>43772</v>
      </c>
      <c r="C4890" t="s">
        <v>33</v>
      </c>
      <c r="D4890">
        <v>45</v>
      </c>
      <c r="E4890" t="s">
        <v>23</v>
      </c>
      <c r="F4890">
        <v>1</v>
      </c>
      <c r="G4890">
        <v>4</v>
      </c>
      <c r="H4890" t="s">
        <v>3686</v>
      </c>
      <c r="I4890">
        <v>5874</v>
      </c>
      <c r="J4890">
        <v>5</v>
      </c>
      <c r="K4890">
        <v>69</v>
      </c>
      <c r="L4890" t="s">
        <v>316</v>
      </c>
      <c r="M4890" t="s">
        <v>23</v>
      </c>
      <c r="N4890" t="s">
        <v>23</v>
      </c>
      <c r="O4890" t="s">
        <v>25</v>
      </c>
      <c r="P4890" t="s">
        <v>202</v>
      </c>
      <c r="Q4890" t="s">
        <v>27</v>
      </c>
      <c r="R4890" t="s">
        <v>1911</v>
      </c>
      <c r="S4890" t="s">
        <v>11132</v>
      </c>
    </row>
    <row r="4891" spans="1:19">
      <c r="A4891" t="s">
        <v>11133</v>
      </c>
      <c r="B4891" s="1">
        <v>44242</v>
      </c>
      <c r="C4891" t="s">
        <v>22</v>
      </c>
      <c r="D4891">
        <v>36</v>
      </c>
      <c r="E4891" t="s">
        <v>39</v>
      </c>
      <c r="F4891">
        <v>0</v>
      </c>
      <c r="G4891">
        <v>4</v>
      </c>
      <c r="H4891" t="s">
        <v>3686</v>
      </c>
      <c r="I4891">
        <v>5166</v>
      </c>
      <c r="J4891">
        <v>0</v>
      </c>
      <c r="K4891">
        <v>54</v>
      </c>
      <c r="L4891" t="s">
        <v>142</v>
      </c>
      <c r="M4891" t="s">
        <v>23</v>
      </c>
      <c r="N4891" t="s">
        <v>23</v>
      </c>
      <c r="O4891" t="s">
        <v>25</v>
      </c>
      <c r="P4891" t="s">
        <v>26</v>
      </c>
      <c r="Q4891" t="s">
        <v>27</v>
      </c>
      <c r="R4891" t="s">
        <v>218</v>
      </c>
      <c r="S4891" t="s">
        <v>11134</v>
      </c>
    </row>
    <row r="4892" spans="1:19">
      <c r="A4892" t="s">
        <v>11135</v>
      </c>
      <c r="B4892" s="1">
        <v>44306</v>
      </c>
      <c r="C4892" t="s">
        <v>22</v>
      </c>
      <c r="D4892">
        <v>79</v>
      </c>
      <c r="E4892" t="s">
        <v>23</v>
      </c>
      <c r="F4892">
        <v>0</v>
      </c>
      <c r="G4892">
        <v>4</v>
      </c>
      <c r="H4892" t="s">
        <v>3686</v>
      </c>
      <c r="I4892">
        <v>4621</v>
      </c>
      <c r="J4892">
        <v>4</v>
      </c>
      <c r="K4892">
        <v>52</v>
      </c>
      <c r="M4892" t="s">
        <v>23</v>
      </c>
      <c r="N4892" t="s">
        <v>23</v>
      </c>
      <c r="O4892" t="s">
        <v>25</v>
      </c>
      <c r="P4892" t="s">
        <v>202</v>
      </c>
      <c r="Q4892" t="s">
        <v>27</v>
      </c>
      <c r="R4892" t="s">
        <v>114</v>
      </c>
      <c r="S4892" t="s">
        <v>11136</v>
      </c>
    </row>
    <row r="4893" spans="1:19">
      <c r="A4893" t="s">
        <v>11137</v>
      </c>
      <c r="B4893" s="1">
        <v>45453</v>
      </c>
      <c r="C4893" t="s">
        <v>33</v>
      </c>
      <c r="D4893">
        <v>75</v>
      </c>
      <c r="E4893" t="s">
        <v>39</v>
      </c>
      <c r="F4893">
        <v>0</v>
      </c>
      <c r="G4893">
        <v>4</v>
      </c>
      <c r="H4893" t="s">
        <v>3686</v>
      </c>
      <c r="I4893">
        <v>3162</v>
      </c>
      <c r="J4893">
        <v>0</v>
      </c>
      <c r="K4893">
        <v>14</v>
      </c>
      <c r="L4893" t="s">
        <v>97</v>
      </c>
      <c r="M4893" t="s">
        <v>39</v>
      </c>
      <c r="N4893" t="s">
        <v>23</v>
      </c>
      <c r="O4893" t="s">
        <v>49</v>
      </c>
      <c r="P4893" t="s">
        <v>164</v>
      </c>
      <c r="Q4893" t="s">
        <v>50</v>
      </c>
      <c r="R4893" t="s">
        <v>6171</v>
      </c>
      <c r="S4893" t="s">
        <v>11138</v>
      </c>
    </row>
    <row r="4894" spans="1:19">
      <c r="A4894" t="s">
        <v>11139</v>
      </c>
      <c r="B4894" s="1">
        <v>45324</v>
      </c>
      <c r="C4894" t="s">
        <v>22</v>
      </c>
      <c r="D4894">
        <v>75</v>
      </c>
      <c r="E4894" t="s">
        <v>39</v>
      </c>
      <c r="F4894">
        <v>0</v>
      </c>
      <c r="G4894">
        <v>4</v>
      </c>
      <c r="H4894" t="s">
        <v>3686</v>
      </c>
      <c r="I4894">
        <v>3728</v>
      </c>
      <c r="J4894">
        <v>0</v>
      </c>
      <c r="K4894">
        <v>18</v>
      </c>
      <c r="L4894" t="s">
        <v>97</v>
      </c>
      <c r="M4894" t="s">
        <v>23</v>
      </c>
      <c r="N4894" t="s">
        <v>23</v>
      </c>
      <c r="O4894" t="s">
        <v>25</v>
      </c>
      <c r="P4894" t="s">
        <v>164</v>
      </c>
      <c r="Q4894" t="s">
        <v>27</v>
      </c>
      <c r="R4894" t="s">
        <v>283</v>
      </c>
      <c r="S4894" t="s">
        <v>11140</v>
      </c>
    </row>
    <row r="4895" spans="1:19">
      <c r="A4895" t="s">
        <v>11141</v>
      </c>
      <c r="B4895" s="1">
        <v>43846</v>
      </c>
      <c r="C4895" t="s">
        <v>22</v>
      </c>
      <c r="D4895">
        <v>79</v>
      </c>
      <c r="E4895" t="s">
        <v>23</v>
      </c>
      <c r="F4895">
        <v>0</v>
      </c>
      <c r="G4895">
        <v>4</v>
      </c>
      <c r="H4895" t="s">
        <v>3686</v>
      </c>
      <c r="I4895">
        <v>4228</v>
      </c>
      <c r="J4895">
        <v>4</v>
      </c>
      <c r="K4895">
        <v>67</v>
      </c>
      <c r="L4895" t="s">
        <v>316</v>
      </c>
      <c r="M4895" t="s">
        <v>23</v>
      </c>
      <c r="N4895" t="s">
        <v>23</v>
      </c>
      <c r="O4895" t="s">
        <v>25</v>
      </c>
      <c r="P4895" t="s">
        <v>164</v>
      </c>
      <c r="Q4895" t="s">
        <v>50</v>
      </c>
      <c r="R4895" t="s">
        <v>434</v>
      </c>
      <c r="S4895" t="s">
        <v>11142</v>
      </c>
    </row>
    <row r="4896" spans="1:19">
      <c r="A4896" t="s">
        <v>11143</v>
      </c>
      <c r="B4896" s="1">
        <v>45234</v>
      </c>
      <c r="C4896" t="s">
        <v>33</v>
      </c>
      <c r="D4896">
        <v>77</v>
      </c>
      <c r="E4896" t="s">
        <v>39</v>
      </c>
      <c r="F4896">
        <v>0</v>
      </c>
      <c r="G4896">
        <v>4</v>
      </c>
      <c r="H4896" t="s">
        <v>3686</v>
      </c>
      <c r="I4896">
        <v>5691</v>
      </c>
      <c r="J4896">
        <v>0</v>
      </c>
      <c r="K4896">
        <v>21</v>
      </c>
      <c r="M4896" t="s">
        <v>23</v>
      </c>
      <c r="N4896" t="s">
        <v>23</v>
      </c>
      <c r="O4896" t="s">
        <v>25</v>
      </c>
      <c r="P4896" t="s">
        <v>26</v>
      </c>
      <c r="Q4896" t="s">
        <v>27</v>
      </c>
      <c r="R4896" t="s">
        <v>4901</v>
      </c>
      <c r="S4896" t="s">
        <v>11144</v>
      </c>
    </row>
    <row r="4897" spans="1:19">
      <c r="A4897" t="s">
        <v>11145</v>
      </c>
      <c r="B4897" s="1">
        <v>45591</v>
      </c>
      <c r="C4897" t="s">
        <v>33</v>
      </c>
      <c r="D4897">
        <v>44</v>
      </c>
      <c r="E4897" t="s">
        <v>39</v>
      </c>
      <c r="F4897">
        <v>0</v>
      </c>
      <c r="G4897">
        <v>4</v>
      </c>
      <c r="H4897" t="s">
        <v>3686</v>
      </c>
      <c r="I4897">
        <v>5765</v>
      </c>
      <c r="J4897">
        <v>0</v>
      </c>
      <c r="K4897">
        <v>10</v>
      </c>
      <c r="L4897" t="s">
        <v>97</v>
      </c>
      <c r="M4897" t="s">
        <v>23</v>
      </c>
      <c r="N4897" t="s">
        <v>23</v>
      </c>
      <c r="O4897" t="s">
        <v>49</v>
      </c>
      <c r="P4897" t="s">
        <v>26</v>
      </c>
      <c r="Q4897" t="s">
        <v>27</v>
      </c>
      <c r="R4897" t="s">
        <v>6339</v>
      </c>
      <c r="S4897" t="s">
        <v>11146</v>
      </c>
    </row>
    <row r="4898" spans="1:19">
      <c r="A4898" t="s">
        <v>11147</v>
      </c>
      <c r="B4898" s="1">
        <v>44105</v>
      </c>
      <c r="C4898" t="s">
        <v>33</v>
      </c>
      <c r="D4898">
        <v>44</v>
      </c>
      <c r="E4898" t="s">
        <v>23</v>
      </c>
      <c r="F4898">
        <v>0</v>
      </c>
      <c r="G4898">
        <v>4</v>
      </c>
      <c r="H4898" t="s">
        <v>3686</v>
      </c>
      <c r="I4898">
        <v>4455</v>
      </c>
      <c r="J4898">
        <v>9</v>
      </c>
      <c r="K4898">
        <v>58</v>
      </c>
      <c r="M4898" t="s">
        <v>23</v>
      </c>
      <c r="N4898" t="s">
        <v>39</v>
      </c>
      <c r="P4898" t="s">
        <v>202</v>
      </c>
      <c r="Q4898" t="s">
        <v>50</v>
      </c>
      <c r="R4898" t="s">
        <v>7623</v>
      </c>
      <c r="S4898" t="s">
        <v>11148</v>
      </c>
    </row>
    <row r="4899" spans="1:19">
      <c r="A4899" t="s">
        <v>11149</v>
      </c>
      <c r="B4899" s="1">
        <v>44470</v>
      </c>
      <c r="C4899" t="s">
        <v>33</v>
      </c>
      <c r="D4899">
        <v>61</v>
      </c>
      <c r="E4899" t="s">
        <v>23</v>
      </c>
      <c r="F4899">
        <v>1</v>
      </c>
      <c r="G4899">
        <v>4</v>
      </c>
      <c r="H4899" t="s">
        <v>3686</v>
      </c>
      <c r="I4899">
        <v>2320</v>
      </c>
      <c r="J4899">
        <v>9</v>
      </c>
      <c r="K4899">
        <v>46</v>
      </c>
      <c r="M4899" t="s">
        <v>23</v>
      </c>
      <c r="N4899" t="s">
        <v>39</v>
      </c>
      <c r="P4899" t="s">
        <v>164</v>
      </c>
      <c r="Q4899" t="s">
        <v>50</v>
      </c>
      <c r="R4899" t="s">
        <v>1650</v>
      </c>
      <c r="S4899" t="s">
        <v>11150</v>
      </c>
    </row>
    <row r="4900" spans="1:19">
      <c r="A4900" t="s">
        <v>11151</v>
      </c>
      <c r="B4900" s="1">
        <v>45668</v>
      </c>
      <c r="C4900" t="s">
        <v>33</v>
      </c>
      <c r="D4900">
        <v>44</v>
      </c>
      <c r="E4900" t="s">
        <v>39</v>
      </c>
      <c r="F4900">
        <v>0</v>
      </c>
      <c r="G4900">
        <v>4</v>
      </c>
      <c r="H4900" t="s">
        <v>3686</v>
      </c>
      <c r="I4900">
        <v>3601</v>
      </c>
      <c r="J4900">
        <v>0</v>
      </c>
      <c r="K4900">
        <v>7</v>
      </c>
      <c r="L4900" t="s">
        <v>48</v>
      </c>
      <c r="M4900" t="s">
        <v>23</v>
      </c>
      <c r="N4900" t="s">
        <v>23</v>
      </c>
      <c r="O4900" t="s">
        <v>56</v>
      </c>
      <c r="P4900" t="s">
        <v>26</v>
      </c>
      <c r="Q4900" t="s">
        <v>27</v>
      </c>
      <c r="R4900" t="s">
        <v>2719</v>
      </c>
      <c r="S4900" t="s">
        <v>11152</v>
      </c>
    </row>
    <row r="4901" spans="1:19">
      <c r="A4901" t="s">
        <v>11153</v>
      </c>
      <c r="B4901" s="1">
        <v>45740</v>
      </c>
      <c r="C4901" t="s">
        <v>33</v>
      </c>
      <c r="D4901">
        <v>54</v>
      </c>
      <c r="E4901" t="s">
        <v>39</v>
      </c>
      <c r="F4901">
        <v>0</v>
      </c>
      <c r="G4901">
        <v>4</v>
      </c>
      <c r="H4901" t="s">
        <v>3686</v>
      </c>
      <c r="I4901">
        <v>2575</v>
      </c>
      <c r="J4901">
        <v>0</v>
      </c>
      <c r="K4901">
        <v>5</v>
      </c>
      <c r="M4901" t="s">
        <v>23</v>
      </c>
      <c r="N4901" t="s">
        <v>39</v>
      </c>
      <c r="P4901" t="s">
        <v>202</v>
      </c>
      <c r="Q4901" t="s">
        <v>27</v>
      </c>
      <c r="R4901" t="s">
        <v>3634</v>
      </c>
      <c r="S4901" t="s">
        <v>11154</v>
      </c>
    </row>
    <row r="4902" spans="1:19">
      <c r="A4902" t="s">
        <v>11155</v>
      </c>
      <c r="B4902" s="1">
        <v>45610</v>
      </c>
      <c r="C4902" t="s">
        <v>22</v>
      </c>
      <c r="D4902">
        <v>61</v>
      </c>
      <c r="E4902" t="s">
        <v>39</v>
      </c>
      <c r="F4902">
        <v>0</v>
      </c>
      <c r="G4902">
        <v>4</v>
      </c>
      <c r="H4902" t="s">
        <v>3686</v>
      </c>
      <c r="I4902">
        <v>5535</v>
      </c>
      <c r="J4902">
        <v>0</v>
      </c>
      <c r="K4902">
        <v>9</v>
      </c>
      <c r="M4902" t="s">
        <v>39</v>
      </c>
      <c r="N4902" t="s">
        <v>23</v>
      </c>
      <c r="O4902" t="s">
        <v>49</v>
      </c>
      <c r="P4902" t="s">
        <v>202</v>
      </c>
      <c r="Q4902" t="s">
        <v>84</v>
      </c>
      <c r="R4902" t="s">
        <v>1502</v>
      </c>
      <c r="S4902" t="s">
        <v>11156</v>
      </c>
    </row>
    <row r="4903" spans="1:19">
      <c r="A4903" t="s">
        <v>11157</v>
      </c>
      <c r="B4903" s="1">
        <v>44461</v>
      </c>
      <c r="C4903" t="s">
        <v>33</v>
      </c>
      <c r="D4903">
        <v>20</v>
      </c>
      <c r="E4903" t="s">
        <v>23</v>
      </c>
      <c r="F4903">
        <v>0</v>
      </c>
      <c r="G4903">
        <v>4</v>
      </c>
      <c r="H4903" t="s">
        <v>3686</v>
      </c>
      <c r="I4903">
        <v>2382</v>
      </c>
      <c r="J4903">
        <v>7</v>
      </c>
      <c r="K4903">
        <v>47</v>
      </c>
      <c r="M4903" t="s">
        <v>23</v>
      </c>
      <c r="N4903" t="s">
        <v>39</v>
      </c>
      <c r="P4903" t="s">
        <v>202</v>
      </c>
      <c r="Q4903" t="s">
        <v>27</v>
      </c>
      <c r="R4903" t="s">
        <v>11158</v>
      </c>
      <c r="S4903" t="s">
        <v>11159</v>
      </c>
    </row>
    <row r="4904" spans="1:19">
      <c r="A4904" t="s">
        <v>11160</v>
      </c>
      <c r="B4904" s="1">
        <v>44836</v>
      </c>
      <c r="C4904" t="s">
        <v>22</v>
      </c>
      <c r="D4904">
        <v>34</v>
      </c>
      <c r="E4904" t="s">
        <v>39</v>
      </c>
      <c r="F4904">
        <v>0</v>
      </c>
      <c r="G4904">
        <v>4</v>
      </c>
      <c r="H4904" t="s">
        <v>3686</v>
      </c>
      <c r="I4904">
        <v>2711</v>
      </c>
      <c r="J4904">
        <v>0</v>
      </c>
      <c r="K4904">
        <v>34</v>
      </c>
      <c r="M4904" t="s">
        <v>23</v>
      </c>
      <c r="N4904" t="s">
        <v>23</v>
      </c>
      <c r="O4904" t="s">
        <v>56</v>
      </c>
      <c r="P4904" t="s">
        <v>26</v>
      </c>
      <c r="Q4904" t="s">
        <v>27</v>
      </c>
      <c r="R4904" t="s">
        <v>4091</v>
      </c>
      <c r="S4904" t="s">
        <v>11161</v>
      </c>
    </row>
    <row r="4905" spans="1:19">
      <c r="A4905" t="s">
        <v>11162</v>
      </c>
      <c r="B4905" s="1">
        <v>44432</v>
      </c>
      <c r="C4905" t="s">
        <v>22</v>
      </c>
      <c r="D4905">
        <v>45</v>
      </c>
      <c r="E4905" t="s">
        <v>39</v>
      </c>
      <c r="F4905">
        <v>0</v>
      </c>
      <c r="G4905">
        <v>4</v>
      </c>
      <c r="H4905" t="s">
        <v>3686</v>
      </c>
      <c r="I4905">
        <v>4063</v>
      </c>
      <c r="J4905">
        <v>0</v>
      </c>
      <c r="K4905">
        <v>48</v>
      </c>
      <c r="M4905" t="s">
        <v>23</v>
      </c>
      <c r="N4905" t="s">
        <v>23</v>
      </c>
      <c r="O4905" t="s">
        <v>49</v>
      </c>
      <c r="P4905" t="s">
        <v>164</v>
      </c>
      <c r="Q4905" t="s">
        <v>50</v>
      </c>
      <c r="R4905" t="s">
        <v>3316</v>
      </c>
      <c r="S4905" t="s">
        <v>11163</v>
      </c>
    </row>
    <row r="4906" spans="1:19">
      <c r="A4906" t="s">
        <v>11164</v>
      </c>
      <c r="B4906" s="1">
        <v>43781</v>
      </c>
      <c r="C4906" t="s">
        <v>22</v>
      </c>
      <c r="D4906">
        <v>47</v>
      </c>
      <c r="E4906" t="s">
        <v>23</v>
      </c>
      <c r="F4906">
        <v>2</v>
      </c>
      <c r="G4906">
        <v>4</v>
      </c>
      <c r="H4906" t="s">
        <v>3686</v>
      </c>
      <c r="I4906">
        <v>5436</v>
      </c>
      <c r="J4906">
        <v>9</v>
      </c>
      <c r="K4906">
        <v>69</v>
      </c>
      <c r="L4906" t="s">
        <v>316</v>
      </c>
      <c r="M4906" t="s">
        <v>23</v>
      </c>
      <c r="N4906" t="s">
        <v>23</v>
      </c>
      <c r="O4906" t="s">
        <v>25</v>
      </c>
      <c r="P4906" t="s">
        <v>164</v>
      </c>
      <c r="Q4906" t="s">
        <v>27</v>
      </c>
      <c r="R4906" t="s">
        <v>2286</v>
      </c>
      <c r="S4906" t="s">
        <v>11165</v>
      </c>
    </row>
    <row r="4907" spans="1:19">
      <c r="A4907" t="s">
        <v>11166</v>
      </c>
      <c r="B4907" s="1">
        <v>43715</v>
      </c>
      <c r="C4907" t="s">
        <v>22</v>
      </c>
      <c r="D4907">
        <v>51</v>
      </c>
      <c r="E4907" t="s">
        <v>39</v>
      </c>
      <c r="F4907">
        <v>0</v>
      </c>
      <c r="G4907">
        <v>4</v>
      </c>
      <c r="H4907" t="s">
        <v>3686</v>
      </c>
      <c r="I4907">
        <v>5447</v>
      </c>
      <c r="J4907">
        <v>0</v>
      </c>
      <c r="K4907">
        <v>71</v>
      </c>
      <c r="M4907" t="s">
        <v>23</v>
      </c>
      <c r="N4907" t="s">
        <v>23</v>
      </c>
      <c r="O4907" t="s">
        <v>49</v>
      </c>
      <c r="P4907" t="s">
        <v>164</v>
      </c>
      <c r="Q4907" t="s">
        <v>27</v>
      </c>
      <c r="R4907" t="s">
        <v>2252</v>
      </c>
      <c r="S4907" t="s">
        <v>11167</v>
      </c>
    </row>
    <row r="4908" spans="1:19">
      <c r="A4908" t="s">
        <v>11168</v>
      </c>
      <c r="B4908" s="1">
        <v>45339</v>
      </c>
      <c r="C4908" t="s">
        <v>22</v>
      </c>
      <c r="D4908">
        <v>47</v>
      </c>
      <c r="E4908" t="s">
        <v>39</v>
      </c>
      <c r="F4908">
        <v>0</v>
      </c>
      <c r="G4908">
        <v>4</v>
      </c>
      <c r="H4908" t="s">
        <v>3686</v>
      </c>
      <c r="I4908">
        <v>2277</v>
      </c>
      <c r="J4908">
        <v>0</v>
      </c>
      <c r="K4908">
        <v>18</v>
      </c>
      <c r="M4908" t="s">
        <v>23</v>
      </c>
      <c r="N4908" t="s">
        <v>23</v>
      </c>
      <c r="O4908" t="s">
        <v>56</v>
      </c>
      <c r="P4908" t="s">
        <v>26</v>
      </c>
      <c r="Q4908" t="s">
        <v>50</v>
      </c>
      <c r="R4908" t="s">
        <v>545</v>
      </c>
      <c r="S4908" t="s">
        <v>11169</v>
      </c>
    </row>
    <row r="4909" spans="1:19">
      <c r="A4909" t="s">
        <v>11170</v>
      </c>
      <c r="B4909" s="1">
        <v>44334</v>
      </c>
      <c r="C4909" t="s">
        <v>33</v>
      </c>
      <c r="D4909">
        <v>19</v>
      </c>
      <c r="E4909" t="s">
        <v>39</v>
      </c>
      <c r="F4909">
        <v>0</v>
      </c>
      <c r="G4909">
        <v>4</v>
      </c>
      <c r="H4909" t="s">
        <v>3686</v>
      </c>
      <c r="I4909">
        <v>4363</v>
      </c>
      <c r="J4909">
        <v>0</v>
      </c>
      <c r="K4909">
        <v>51</v>
      </c>
      <c r="L4909" t="s">
        <v>142</v>
      </c>
      <c r="M4909" t="s">
        <v>23</v>
      </c>
      <c r="N4909" t="s">
        <v>23</v>
      </c>
      <c r="O4909" t="s">
        <v>25</v>
      </c>
      <c r="P4909" t="s">
        <v>202</v>
      </c>
      <c r="Q4909" t="s">
        <v>27</v>
      </c>
      <c r="R4909" t="s">
        <v>9933</v>
      </c>
      <c r="S4909" t="s">
        <v>11171</v>
      </c>
    </row>
    <row r="4910" spans="1:19">
      <c r="A4910" t="s">
        <v>11172</v>
      </c>
      <c r="B4910" s="1">
        <v>45255</v>
      </c>
      <c r="C4910" t="s">
        <v>22</v>
      </c>
      <c r="D4910">
        <v>42</v>
      </c>
      <c r="E4910" t="s">
        <v>23</v>
      </c>
      <c r="F4910">
        <v>3</v>
      </c>
      <c r="G4910">
        <v>4</v>
      </c>
      <c r="H4910" t="s">
        <v>3686</v>
      </c>
      <c r="I4910">
        <v>3503</v>
      </c>
      <c r="J4910">
        <v>6</v>
      </c>
      <c r="K4910">
        <v>21</v>
      </c>
      <c r="M4910" t="s">
        <v>23</v>
      </c>
      <c r="N4910" t="s">
        <v>23</v>
      </c>
      <c r="O4910" t="s">
        <v>49</v>
      </c>
      <c r="P4910" t="s">
        <v>202</v>
      </c>
      <c r="Q4910" t="s">
        <v>27</v>
      </c>
      <c r="R4910" t="s">
        <v>1571</v>
      </c>
      <c r="S4910" t="s">
        <v>11173</v>
      </c>
    </row>
    <row r="4911" spans="1:19">
      <c r="A4911" t="s">
        <v>11174</v>
      </c>
      <c r="B4911" s="1">
        <v>45421</v>
      </c>
      <c r="C4911" t="s">
        <v>22</v>
      </c>
      <c r="D4911">
        <v>54</v>
      </c>
      <c r="E4911" t="s">
        <v>23</v>
      </c>
      <c r="F4911">
        <v>0</v>
      </c>
      <c r="G4911">
        <v>4</v>
      </c>
      <c r="H4911" t="s">
        <v>3686</v>
      </c>
      <c r="I4911">
        <v>3351</v>
      </c>
      <c r="J4911">
        <v>9</v>
      </c>
      <c r="K4911">
        <v>15</v>
      </c>
      <c r="L4911" t="s">
        <v>97</v>
      </c>
      <c r="M4911" t="s">
        <v>23</v>
      </c>
      <c r="N4911" t="s">
        <v>23</v>
      </c>
      <c r="O4911" t="s">
        <v>25</v>
      </c>
      <c r="P4911" t="s">
        <v>26</v>
      </c>
      <c r="Q4911" t="s">
        <v>27</v>
      </c>
      <c r="R4911" t="s">
        <v>10368</v>
      </c>
      <c r="S4911" t="s">
        <v>11175</v>
      </c>
    </row>
    <row r="4912" spans="1:19">
      <c r="A4912" t="s">
        <v>11176</v>
      </c>
      <c r="B4912" s="1">
        <v>44294</v>
      </c>
      <c r="C4912" t="s">
        <v>22</v>
      </c>
      <c r="D4912">
        <v>35</v>
      </c>
      <c r="E4912" t="s">
        <v>23</v>
      </c>
      <c r="F4912">
        <v>2</v>
      </c>
      <c r="G4912">
        <v>4</v>
      </c>
      <c r="H4912" t="s">
        <v>3686</v>
      </c>
      <c r="I4912">
        <v>5396</v>
      </c>
      <c r="J4912">
        <v>1</v>
      </c>
      <c r="K4912">
        <v>52</v>
      </c>
      <c r="M4912" t="s">
        <v>39</v>
      </c>
      <c r="N4912" t="s">
        <v>23</v>
      </c>
      <c r="O4912" t="s">
        <v>49</v>
      </c>
      <c r="P4912" t="s">
        <v>164</v>
      </c>
      <c r="Q4912" t="s">
        <v>50</v>
      </c>
      <c r="R4912" t="s">
        <v>6093</v>
      </c>
      <c r="S4912" t="s">
        <v>11177</v>
      </c>
    </row>
    <row r="4913" spans="1:19">
      <c r="A4913" t="s">
        <v>11178</v>
      </c>
      <c r="B4913" s="1">
        <v>43976</v>
      </c>
      <c r="C4913" t="s">
        <v>22</v>
      </c>
      <c r="D4913">
        <v>62</v>
      </c>
      <c r="E4913" t="s">
        <v>23</v>
      </c>
      <c r="F4913">
        <v>2</v>
      </c>
      <c r="G4913">
        <v>4</v>
      </c>
      <c r="H4913" t="s">
        <v>3686</v>
      </c>
      <c r="I4913">
        <v>4512</v>
      </c>
      <c r="J4913">
        <v>4</v>
      </c>
      <c r="K4913">
        <v>63</v>
      </c>
      <c r="L4913" t="s">
        <v>142</v>
      </c>
      <c r="M4913" t="s">
        <v>23</v>
      </c>
      <c r="N4913" t="s">
        <v>23</v>
      </c>
      <c r="O4913" t="s">
        <v>25</v>
      </c>
      <c r="P4913" t="s">
        <v>202</v>
      </c>
      <c r="Q4913" t="s">
        <v>27</v>
      </c>
      <c r="R4913" t="s">
        <v>6416</v>
      </c>
      <c r="S4913" t="s">
        <v>11179</v>
      </c>
    </row>
    <row r="4914" spans="1:19">
      <c r="A4914" t="s">
        <v>11180</v>
      </c>
      <c r="B4914" s="1">
        <v>45219</v>
      </c>
      <c r="C4914" t="s">
        <v>33</v>
      </c>
      <c r="D4914">
        <v>33</v>
      </c>
      <c r="E4914" t="s">
        <v>39</v>
      </c>
      <c r="F4914">
        <v>0</v>
      </c>
      <c r="G4914">
        <v>4</v>
      </c>
      <c r="H4914" t="s">
        <v>3686</v>
      </c>
      <c r="I4914">
        <v>3995</v>
      </c>
      <c r="J4914">
        <v>0</v>
      </c>
      <c r="K4914">
        <v>22</v>
      </c>
      <c r="L4914" t="s">
        <v>97</v>
      </c>
      <c r="M4914" t="s">
        <v>23</v>
      </c>
      <c r="N4914" t="s">
        <v>23</v>
      </c>
      <c r="O4914" t="s">
        <v>49</v>
      </c>
      <c r="P4914" t="s">
        <v>26</v>
      </c>
      <c r="Q4914" t="s">
        <v>50</v>
      </c>
      <c r="R4914" t="s">
        <v>3447</v>
      </c>
      <c r="S4914" t="s">
        <v>11181</v>
      </c>
    </row>
    <row r="4915" spans="1:19">
      <c r="A4915" t="s">
        <v>11182</v>
      </c>
      <c r="B4915" s="1">
        <v>44303</v>
      </c>
      <c r="C4915" t="s">
        <v>33</v>
      </c>
      <c r="D4915">
        <v>58</v>
      </c>
      <c r="E4915" t="s">
        <v>23</v>
      </c>
      <c r="F4915">
        <v>0</v>
      </c>
      <c r="G4915">
        <v>4</v>
      </c>
      <c r="H4915" t="s">
        <v>3686</v>
      </c>
      <c r="I4915">
        <v>5509</v>
      </c>
      <c r="J4915">
        <v>4</v>
      </c>
      <c r="K4915">
        <v>52</v>
      </c>
      <c r="M4915" t="s">
        <v>39</v>
      </c>
      <c r="N4915" t="s">
        <v>23</v>
      </c>
      <c r="O4915" t="s">
        <v>49</v>
      </c>
      <c r="P4915" t="s">
        <v>202</v>
      </c>
      <c r="Q4915" t="s">
        <v>50</v>
      </c>
      <c r="R4915" t="s">
        <v>462</v>
      </c>
      <c r="S4915" t="s">
        <v>11183</v>
      </c>
    </row>
    <row r="4916" spans="1:19">
      <c r="A4916" t="s">
        <v>11184</v>
      </c>
      <c r="B4916" s="1">
        <v>43699</v>
      </c>
      <c r="C4916" t="s">
        <v>33</v>
      </c>
      <c r="D4916">
        <v>58</v>
      </c>
      <c r="E4916" t="s">
        <v>23</v>
      </c>
      <c r="F4916">
        <v>1</v>
      </c>
      <c r="G4916">
        <v>4</v>
      </c>
      <c r="H4916" t="s">
        <v>3686</v>
      </c>
      <c r="I4916">
        <v>6009</v>
      </c>
      <c r="J4916">
        <v>9</v>
      </c>
      <c r="K4916">
        <v>72</v>
      </c>
      <c r="M4916" t="s">
        <v>23</v>
      </c>
      <c r="N4916" t="s">
        <v>23</v>
      </c>
      <c r="O4916" t="s">
        <v>25</v>
      </c>
      <c r="P4916" t="s">
        <v>164</v>
      </c>
      <c r="Q4916" t="s">
        <v>50</v>
      </c>
      <c r="R4916" t="s">
        <v>11185</v>
      </c>
      <c r="S4916" t="s">
        <v>11186</v>
      </c>
    </row>
    <row r="4917" spans="1:19">
      <c r="A4917" t="s">
        <v>11187</v>
      </c>
      <c r="B4917" s="1">
        <v>43701</v>
      </c>
      <c r="C4917" t="s">
        <v>33</v>
      </c>
      <c r="D4917">
        <v>24</v>
      </c>
      <c r="E4917" t="s">
        <v>23</v>
      </c>
      <c r="F4917">
        <v>0</v>
      </c>
      <c r="G4917">
        <v>4</v>
      </c>
      <c r="H4917" t="s">
        <v>3686</v>
      </c>
      <c r="I4917">
        <v>5515</v>
      </c>
      <c r="J4917">
        <v>8</v>
      </c>
      <c r="K4917">
        <v>72</v>
      </c>
      <c r="L4917" t="s">
        <v>316</v>
      </c>
      <c r="M4917" t="s">
        <v>23</v>
      </c>
      <c r="N4917" t="s">
        <v>23</v>
      </c>
      <c r="O4917" t="s">
        <v>25</v>
      </c>
      <c r="P4917" t="s">
        <v>164</v>
      </c>
      <c r="Q4917" t="s">
        <v>27</v>
      </c>
      <c r="R4917" t="s">
        <v>950</v>
      </c>
      <c r="S4917" t="s">
        <v>11188</v>
      </c>
    </row>
    <row r="4918" spans="1:19">
      <c r="A4918" t="s">
        <v>11189</v>
      </c>
      <c r="B4918" s="1">
        <v>45736</v>
      </c>
      <c r="C4918" t="s">
        <v>22</v>
      </c>
      <c r="D4918">
        <v>67</v>
      </c>
      <c r="E4918" t="s">
        <v>39</v>
      </c>
      <c r="F4918">
        <v>0</v>
      </c>
      <c r="G4918">
        <v>4</v>
      </c>
      <c r="H4918" t="s">
        <v>3686</v>
      </c>
      <c r="I4918">
        <v>2850</v>
      </c>
      <c r="J4918">
        <v>0</v>
      </c>
      <c r="K4918">
        <v>5</v>
      </c>
      <c r="L4918" t="s">
        <v>48</v>
      </c>
      <c r="M4918" t="s">
        <v>23</v>
      </c>
      <c r="N4918" t="s">
        <v>23</v>
      </c>
      <c r="O4918" t="s">
        <v>25</v>
      </c>
      <c r="P4918" t="s">
        <v>164</v>
      </c>
      <c r="Q4918" t="s">
        <v>27</v>
      </c>
      <c r="R4918" t="s">
        <v>1212</v>
      </c>
      <c r="S4918" t="s">
        <v>11190</v>
      </c>
    </row>
    <row r="4919" spans="1:19">
      <c r="A4919" t="s">
        <v>11191</v>
      </c>
      <c r="B4919" s="1">
        <v>44136</v>
      </c>
      <c r="C4919" t="s">
        <v>33</v>
      </c>
      <c r="D4919">
        <v>80</v>
      </c>
      <c r="E4919" t="s">
        <v>39</v>
      </c>
      <c r="F4919">
        <v>0</v>
      </c>
      <c r="G4919">
        <v>4</v>
      </c>
      <c r="H4919" t="s">
        <v>3686</v>
      </c>
      <c r="I4919">
        <v>4421</v>
      </c>
      <c r="J4919">
        <v>0</v>
      </c>
      <c r="K4919">
        <v>57</v>
      </c>
      <c r="L4919" t="s">
        <v>142</v>
      </c>
      <c r="M4919" t="s">
        <v>23</v>
      </c>
      <c r="N4919" t="s">
        <v>23</v>
      </c>
      <c r="O4919" t="s">
        <v>25</v>
      </c>
      <c r="P4919" t="s">
        <v>164</v>
      </c>
      <c r="Q4919" t="s">
        <v>50</v>
      </c>
      <c r="R4919" t="s">
        <v>419</v>
      </c>
      <c r="S4919" t="s">
        <v>11192</v>
      </c>
    </row>
    <row r="4920" spans="1:19">
      <c r="A4920" t="s">
        <v>11193</v>
      </c>
      <c r="B4920" s="1">
        <v>43865</v>
      </c>
      <c r="C4920" t="s">
        <v>33</v>
      </c>
      <c r="D4920">
        <v>67</v>
      </c>
      <c r="E4920" t="s">
        <v>23</v>
      </c>
      <c r="F4920">
        <v>1</v>
      </c>
      <c r="G4920">
        <v>4</v>
      </c>
      <c r="H4920" t="s">
        <v>3686</v>
      </c>
      <c r="I4920">
        <v>4892</v>
      </c>
      <c r="J4920">
        <v>6</v>
      </c>
      <c r="K4920">
        <v>66</v>
      </c>
      <c r="M4920" t="s">
        <v>23</v>
      </c>
      <c r="N4920" t="s">
        <v>23</v>
      </c>
      <c r="O4920" t="s">
        <v>25</v>
      </c>
      <c r="P4920" t="s">
        <v>202</v>
      </c>
      <c r="Q4920" t="s">
        <v>27</v>
      </c>
      <c r="R4920" t="s">
        <v>1028</v>
      </c>
      <c r="S4920" t="s">
        <v>11194</v>
      </c>
    </row>
    <row r="4921" spans="1:19">
      <c r="A4921" t="s">
        <v>11195</v>
      </c>
      <c r="B4921" s="1">
        <v>45495</v>
      </c>
      <c r="C4921" t="s">
        <v>33</v>
      </c>
      <c r="D4921">
        <v>68</v>
      </c>
      <c r="E4921" t="s">
        <v>23</v>
      </c>
      <c r="F4921">
        <v>0</v>
      </c>
      <c r="G4921">
        <v>4</v>
      </c>
      <c r="H4921" t="s">
        <v>3686</v>
      </c>
      <c r="I4921">
        <v>4118</v>
      </c>
      <c r="J4921">
        <v>5</v>
      </c>
      <c r="K4921">
        <v>13</v>
      </c>
      <c r="M4921" t="s">
        <v>39</v>
      </c>
      <c r="N4921" t="s">
        <v>23</v>
      </c>
      <c r="O4921" t="s">
        <v>49</v>
      </c>
      <c r="P4921" t="s">
        <v>26</v>
      </c>
      <c r="Q4921" t="s">
        <v>27</v>
      </c>
      <c r="R4921" t="s">
        <v>57</v>
      </c>
      <c r="S4921" t="s">
        <v>11196</v>
      </c>
    </row>
    <row r="4922" spans="1:19">
      <c r="A4922" t="s">
        <v>11197</v>
      </c>
      <c r="B4922" s="1">
        <v>45542</v>
      </c>
      <c r="C4922" t="s">
        <v>33</v>
      </c>
      <c r="D4922">
        <v>52</v>
      </c>
      <c r="E4922" t="s">
        <v>39</v>
      </c>
      <c r="F4922">
        <v>0</v>
      </c>
      <c r="G4922">
        <v>4</v>
      </c>
      <c r="H4922" t="s">
        <v>3686</v>
      </c>
      <c r="I4922">
        <v>5355</v>
      </c>
      <c r="J4922">
        <v>0</v>
      </c>
      <c r="K4922">
        <v>11</v>
      </c>
      <c r="M4922" t="s">
        <v>23</v>
      </c>
      <c r="N4922" t="s">
        <v>39</v>
      </c>
      <c r="P4922" t="s">
        <v>202</v>
      </c>
      <c r="Q4922" t="s">
        <v>50</v>
      </c>
      <c r="R4922" t="s">
        <v>2056</v>
      </c>
      <c r="S4922" t="s">
        <v>11198</v>
      </c>
    </row>
    <row r="4923" spans="1:19">
      <c r="A4923" t="s">
        <v>11199</v>
      </c>
      <c r="B4923" s="1">
        <v>43728</v>
      </c>
      <c r="C4923" t="s">
        <v>33</v>
      </c>
      <c r="D4923">
        <v>31</v>
      </c>
      <c r="E4923" t="s">
        <v>23</v>
      </c>
      <c r="F4923">
        <v>0</v>
      </c>
      <c r="G4923">
        <v>4</v>
      </c>
      <c r="H4923" t="s">
        <v>3686</v>
      </c>
      <c r="I4923">
        <v>4151</v>
      </c>
      <c r="J4923">
        <v>3</v>
      </c>
      <c r="K4923">
        <v>71</v>
      </c>
      <c r="L4923" t="s">
        <v>316</v>
      </c>
      <c r="M4923" t="s">
        <v>39</v>
      </c>
      <c r="N4923" t="s">
        <v>23</v>
      </c>
      <c r="O4923" t="s">
        <v>56</v>
      </c>
      <c r="P4923" t="s">
        <v>164</v>
      </c>
      <c r="Q4923" t="s">
        <v>50</v>
      </c>
      <c r="R4923" t="s">
        <v>11200</v>
      </c>
      <c r="S4923" t="s">
        <v>11201</v>
      </c>
    </row>
    <row r="4924" spans="1:19">
      <c r="A4924" t="s">
        <v>11202</v>
      </c>
      <c r="B4924" s="1">
        <v>43863</v>
      </c>
      <c r="C4924" t="s">
        <v>22</v>
      </c>
      <c r="D4924">
        <v>39</v>
      </c>
      <c r="E4924" t="s">
        <v>39</v>
      </c>
      <c r="F4924">
        <v>0</v>
      </c>
      <c r="G4924">
        <v>4</v>
      </c>
      <c r="H4924" t="s">
        <v>3686</v>
      </c>
      <c r="I4924">
        <v>6025</v>
      </c>
      <c r="J4924">
        <v>0</v>
      </c>
      <c r="K4924">
        <v>66</v>
      </c>
      <c r="L4924" t="s">
        <v>316</v>
      </c>
      <c r="M4924" t="s">
        <v>23</v>
      </c>
      <c r="N4924" t="s">
        <v>39</v>
      </c>
      <c r="P4924" t="s">
        <v>164</v>
      </c>
      <c r="Q4924" t="s">
        <v>50</v>
      </c>
      <c r="R4924" t="s">
        <v>1070</v>
      </c>
      <c r="S4924" t="s">
        <v>11203</v>
      </c>
    </row>
    <row r="4925" spans="1:19">
      <c r="A4925" t="s">
        <v>11204</v>
      </c>
      <c r="B4925" s="1">
        <v>45779</v>
      </c>
      <c r="C4925" t="s">
        <v>22</v>
      </c>
      <c r="D4925">
        <v>34</v>
      </c>
      <c r="E4925" t="s">
        <v>23</v>
      </c>
      <c r="F4925">
        <v>0</v>
      </c>
      <c r="G4925">
        <v>4</v>
      </c>
      <c r="H4925" t="s">
        <v>3751</v>
      </c>
      <c r="I4925">
        <v>2662</v>
      </c>
      <c r="J4925">
        <v>2</v>
      </c>
      <c r="K4925">
        <v>3</v>
      </c>
      <c r="L4925" t="s">
        <v>48</v>
      </c>
      <c r="M4925" t="s">
        <v>23</v>
      </c>
      <c r="N4925" t="s">
        <v>23</v>
      </c>
      <c r="O4925" t="s">
        <v>56</v>
      </c>
      <c r="P4925" t="s">
        <v>26</v>
      </c>
      <c r="Q4925" t="s">
        <v>84</v>
      </c>
      <c r="R4925" t="s">
        <v>1620</v>
      </c>
      <c r="S4925" t="s">
        <v>11205</v>
      </c>
    </row>
    <row r="4926" spans="1:19">
      <c r="A4926" t="s">
        <v>11206</v>
      </c>
      <c r="B4926" s="1">
        <v>44929</v>
      </c>
      <c r="C4926" t="s">
        <v>22</v>
      </c>
      <c r="D4926">
        <v>46</v>
      </c>
      <c r="E4926" t="s">
        <v>23</v>
      </c>
      <c r="F4926">
        <v>0</v>
      </c>
      <c r="G4926">
        <v>4</v>
      </c>
      <c r="H4926" t="s">
        <v>3686</v>
      </c>
      <c r="I4926">
        <v>4821</v>
      </c>
      <c r="J4926">
        <v>9</v>
      </c>
      <c r="K4926">
        <v>31</v>
      </c>
      <c r="M4926" t="s">
        <v>23</v>
      </c>
      <c r="N4926" t="s">
        <v>23</v>
      </c>
      <c r="O4926" t="s">
        <v>25</v>
      </c>
      <c r="P4926" t="s">
        <v>26</v>
      </c>
      <c r="Q4926" t="s">
        <v>50</v>
      </c>
      <c r="R4926" t="s">
        <v>11207</v>
      </c>
      <c r="S4926" t="s">
        <v>11208</v>
      </c>
    </row>
    <row r="4927" spans="1:19">
      <c r="A4927" t="s">
        <v>11209</v>
      </c>
      <c r="B4927" s="1">
        <v>44308</v>
      </c>
      <c r="C4927" t="s">
        <v>33</v>
      </c>
      <c r="D4927">
        <v>41</v>
      </c>
      <c r="E4927" t="s">
        <v>23</v>
      </c>
      <c r="F4927">
        <v>1</v>
      </c>
      <c r="G4927">
        <v>4</v>
      </c>
      <c r="H4927" t="s">
        <v>3686</v>
      </c>
      <c r="I4927">
        <v>5123</v>
      </c>
      <c r="J4927">
        <v>6</v>
      </c>
      <c r="K4927">
        <v>52</v>
      </c>
      <c r="M4927" t="s">
        <v>23</v>
      </c>
      <c r="N4927" t="s">
        <v>23</v>
      </c>
      <c r="O4927" t="s">
        <v>25</v>
      </c>
      <c r="P4927" t="s">
        <v>26</v>
      </c>
      <c r="Q4927" t="s">
        <v>27</v>
      </c>
      <c r="R4927" t="s">
        <v>1151</v>
      </c>
      <c r="S4927" t="s">
        <v>11210</v>
      </c>
    </row>
    <row r="4928" spans="1:19">
      <c r="A4928" t="s">
        <v>11211</v>
      </c>
      <c r="B4928" s="1">
        <v>45420</v>
      </c>
      <c r="C4928" t="s">
        <v>22</v>
      </c>
      <c r="D4928">
        <v>31</v>
      </c>
      <c r="E4928" t="s">
        <v>39</v>
      </c>
      <c r="F4928">
        <v>1</v>
      </c>
      <c r="G4928">
        <v>4</v>
      </c>
      <c r="H4928" t="s">
        <v>3686</v>
      </c>
      <c r="I4928">
        <v>4602</v>
      </c>
      <c r="J4928">
        <v>0</v>
      </c>
      <c r="K4928">
        <v>15</v>
      </c>
      <c r="L4928" t="s">
        <v>97</v>
      </c>
      <c r="M4928" t="s">
        <v>23</v>
      </c>
      <c r="N4928" t="s">
        <v>23</v>
      </c>
      <c r="O4928" t="s">
        <v>25</v>
      </c>
      <c r="P4928" t="s">
        <v>26</v>
      </c>
      <c r="Q4928" t="s">
        <v>27</v>
      </c>
      <c r="R4928" t="s">
        <v>3615</v>
      </c>
      <c r="S4928" t="s">
        <v>11212</v>
      </c>
    </row>
    <row r="4929" spans="1:19">
      <c r="A4929" t="s">
        <v>11213</v>
      </c>
      <c r="B4929" s="1">
        <v>44420</v>
      </c>
      <c r="C4929" t="s">
        <v>33</v>
      </c>
      <c r="D4929">
        <v>58</v>
      </c>
      <c r="E4929" t="s">
        <v>39</v>
      </c>
      <c r="F4929">
        <v>0</v>
      </c>
      <c r="G4929">
        <v>4</v>
      </c>
      <c r="H4929" t="s">
        <v>3686</v>
      </c>
      <c r="I4929">
        <v>4975</v>
      </c>
      <c r="J4929">
        <v>0</v>
      </c>
      <c r="K4929">
        <v>48</v>
      </c>
      <c r="M4929" t="s">
        <v>23</v>
      </c>
      <c r="N4929" t="s">
        <v>23</v>
      </c>
      <c r="O4929" t="s">
        <v>49</v>
      </c>
      <c r="P4929" t="s">
        <v>164</v>
      </c>
      <c r="Q4929" t="s">
        <v>50</v>
      </c>
      <c r="R4929" t="s">
        <v>7842</v>
      </c>
      <c r="S4929" t="s">
        <v>11214</v>
      </c>
    </row>
    <row r="4930" spans="1:19">
      <c r="A4930" t="s">
        <v>11215</v>
      </c>
      <c r="B4930" s="1">
        <v>45643</v>
      </c>
      <c r="C4930" t="s">
        <v>33</v>
      </c>
      <c r="D4930">
        <v>52</v>
      </c>
      <c r="E4930" t="s">
        <v>39</v>
      </c>
      <c r="F4930">
        <v>0</v>
      </c>
      <c r="G4930">
        <v>4</v>
      </c>
      <c r="H4930" t="s">
        <v>3686</v>
      </c>
      <c r="I4930">
        <v>2907</v>
      </c>
      <c r="J4930">
        <v>0</v>
      </c>
      <c r="K4930">
        <v>8</v>
      </c>
      <c r="M4930" t="s">
        <v>23</v>
      </c>
      <c r="N4930" t="s">
        <v>23</v>
      </c>
      <c r="O4930" t="s">
        <v>49</v>
      </c>
      <c r="P4930" t="s">
        <v>26</v>
      </c>
      <c r="Q4930" t="s">
        <v>27</v>
      </c>
      <c r="R4930" t="s">
        <v>793</v>
      </c>
      <c r="S4930" t="s">
        <v>11216</v>
      </c>
    </row>
    <row r="4931" spans="1:19">
      <c r="A4931" t="s">
        <v>11217</v>
      </c>
      <c r="B4931" s="1">
        <v>43732</v>
      </c>
      <c r="C4931" t="s">
        <v>22</v>
      </c>
      <c r="D4931">
        <v>19</v>
      </c>
      <c r="E4931" t="s">
        <v>39</v>
      </c>
      <c r="F4931">
        <v>1</v>
      </c>
      <c r="G4931">
        <v>4</v>
      </c>
      <c r="H4931" t="s">
        <v>3686</v>
      </c>
      <c r="I4931">
        <v>4777</v>
      </c>
      <c r="J4931">
        <v>0</v>
      </c>
      <c r="K4931">
        <v>71</v>
      </c>
      <c r="M4931" t="s">
        <v>23</v>
      </c>
      <c r="N4931" t="s">
        <v>23</v>
      </c>
      <c r="O4931" t="s">
        <v>25</v>
      </c>
      <c r="P4931" t="s">
        <v>202</v>
      </c>
      <c r="Q4931" t="s">
        <v>50</v>
      </c>
      <c r="R4931" t="s">
        <v>1953</v>
      </c>
      <c r="S4931" t="s">
        <v>11218</v>
      </c>
    </row>
    <row r="4932" spans="1:19">
      <c r="A4932" t="s">
        <v>11219</v>
      </c>
      <c r="B4932" s="1">
        <v>45713</v>
      </c>
      <c r="C4932" t="s">
        <v>33</v>
      </c>
      <c r="D4932">
        <v>21</v>
      </c>
      <c r="E4932" t="s">
        <v>39</v>
      </c>
      <c r="F4932">
        <v>0</v>
      </c>
      <c r="G4932">
        <v>4</v>
      </c>
      <c r="H4932" t="s">
        <v>3686</v>
      </c>
      <c r="I4932">
        <v>3909</v>
      </c>
      <c r="J4932">
        <v>0</v>
      </c>
      <c r="K4932">
        <v>6</v>
      </c>
      <c r="M4932" t="s">
        <v>39</v>
      </c>
      <c r="N4932" t="s">
        <v>23</v>
      </c>
      <c r="O4932" t="s">
        <v>56</v>
      </c>
      <c r="P4932" t="s">
        <v>164</v>
      </c>
      <c r="Q4932" t="s">
        <v>84</v>
      </c>
      <c r="R4932" t="s">
        <v>11220</v>
      </c>
      <c r="S4932" t="s">
        <v>11221</v>
      </c>
    </row>
    <row r="4933" spans="1:19">
      <c r="A4933" t="s">
        <v>11222</v>
      </c>
      <c r="B4933" s="1">
        <v>44584</v>
      </c>
      <c r="C4933" t="s">
        <v>33</v>
      </c>
      <c r="D4933">
        <v>38</v>
      </c>
      <c r="E4933" t="s">
        <v>39</v>
      </c>
      <c r="F4933">
        <v>0</v>
      </c>
      <c r="G4933">
        <v>4</v>
      </c>
      <c r="H4933" t="s">
        <v>3686</v>
      </c>
      <c r="I4933">
        <v>3350</v>
      </c>
      <c r="J4933">
        <v>0</v>
      </c>
      <c r="K4933">
        <v>43</v>
      </c>
      <c r="M4933" t="s">
        <v>23</v>
      </c>
      <c r="N4933" t="s">
        <v>23</v>
      </c>
      <c r="O4933" t="s">
        <v>49</v>
      </c>
      <c r="P4933" t="s">
        <v>202</v>
      </c>
      <c r="Q4933" t="s">
        <v>27</v>
      </c>
      <c r="R4933" t="s">
        <v>4761</v>
      </c>
      <c r="S4933" t="s">
        <v>11223</v>
      </c>
    </row>
    <row r="4934" spans="1:19">
      <c r="A4934" t="s">
        <v>11224</v>
      </c>
      <c r="B4934" s="1">
        <v>44635</v>
      </c>
      <c r="C4934" t="s">
        <v>33</v>
      </c>
      <c r="D4934">
        <v>57</v>
      </c>
      <c r="E4934" t="s">
        <v>39</v>
      </c>
      <c r="F4934">
        <v>0</v>
      </c>
      <c r="G4934">
        <v>4</v>
      </c>
      <c r="H4934" t="s">
        <v>3686</v>
      </c>
      <c r="I4934">
        <v>5556</v>
      </c>
      <c r="J4934">
        <v>0</v>
      </c>
      <c r="K4934">
        <v>41</v>
      </c>
      <c r="M4934" t="s">
        <v>23</v>
      </c>
      <c r="N4934" t="s">
        <v>23</v>
      </c>
      <c r="O4934" t="s">
        <v>49</v>
      </c>
      <c r="P4934" t="s">
        <v>202</v>
      </c>
      <c r="Q4934" t="s">
        <v>27</v>
      </c>
      <c r="R4934" t="s">
        <v>218</v>
      </c>
      <c r="S4934" t="s">
        <v>11225</v>
      </c>
    </row>
    <row r="4935" spans="1:19">
      <c r="A4935" t="s">
        <v>11226</v>
      </c>
      <c r="B4935" s="1">
        <v>44843</v>
      </c>
      <c r="C4935" t="s">
        <v>33</v>
      </c>
      <c r="D4935">
        <v>34</v>
      </c>
      <c r="E4935" t="s">
        <v>23</v>
      </c>
      <c r="F4935">
        <v>1</v>
      </c>
      <c r="G4935">
        <v>4</v>
      </c>
      <c r="H4935" t="s">
        <v>3686</v>
      </c>
      <c r="I4935">
        <v>4522</v>
      </c>
      <c r="J4935">
        <v>7</v>
      </c>
      <c r="K4935">
        <v>34</v>
      </c>
      <c r="L4935" t="s">
        <v>40</v>
      </c>
      <c r="M4935" t="s">
        <v>23</v>
      </c>
      <c r="N4935" t="s">
        <v>23</v>
      </c>
      <c r="O4935" t="s">
        <v>56</v>
      </c>
      <c r="P4935" t="s">
        <v>202</v>
      </c>
      <c r="Q4935" t="s">
        <v>84</v>
      </c>
      <c r="R4935" t="s">
        <v>11227</v>
      </c>
      <c r="S4935" t="s">
        <v>11228</v>
      </c>
    </row>
    <row r="4936" spans="1:19">
      <c r="A4936" t="s">
        <v>11229</v>
      </c>
      <c r="B4936" s="1">
        <v>45799</v>
      </c>
      <c r="C4936" t="s">
        <v>33</v>
      </c>
      <c r="D4936">
        <v>34</v>
      </c>
      <c r="E4936" t="s">
        <v>39</v>
      </c>
      <c r="F4936">
        <v>0</v>
      </c>
      <c r="G4936">
        <v>4</v>
      </c>
      <c r="H4936" t="s">
        <v>3751</v>
      </c>
      <c r="I4936">
        <v>4699</v>
      </c>
      <c r="J4936">
        <v>0</v>
      </c>
      <c r="K4936">
        <v>3</v>
      </c>
      <c r="M4936" t="s">
        <v>39</v>
      </c>
      <c r="N4936" t="s">
        <v>23</v>
      </c>
      <c r="O4936" t="s">
        <v>49</v>
      </c>
      <c r="P4936" t="s">
        <v>26</v>
      </c>
      <c r="Q4936" t="s">
        <v>50</v>
      </c>
      <c r="R4936" t="s">
        <v>2386</v>
      </c>
      <c r="S4936" t="s">
        <v>706</v>
      </c>
    </row>
    <row r="4937" spans="1:19">
      <c r="A4937" t="s">
        <v>11230</v>
      </c>
      <c r="B4937" s="1">
        <v>43697</v>
      </c>
      <c r="C4937" t="s">
        <v>33</v>
      </c>
      <c r="D4937">
        <v>63</v>
      </c>
      <c r="E4937" t="s">
        <v>23</v>
      </c>
      <c r="F4937">
        <v>1</v>
      </c>
      <c r="G4937">
        <v>4</v>
      </c>
      <c r="H4937" t="s">
        <v>3686</v>
      </c>
      <c r="I4937">
        <v>5730</v>
      </c>
      <c r="J4937">
        <v>1</v>
      </c>
      <c r="K4937">
        <v>72</v>
      </c>
      <c r="M4937" t="s">
        <v>23</v>
      </c>
      <c r="N4937" t="s">
        <v>23</v>
      </c>
      <c r="O4937" t="s">
        <v>25</v>
      </c>
      <c r="P4937" t="s">
        <v>164</v>
      </c>
      <c r="Q4937" t="s">
        <v>27</v>
      </c>
      <c r="R4937" t="s">
        <v>1053</v>
      </c>
      <c r="S4937" t="s">
        <v>11231</v>
      </c>
    </row>
    <row r="4938" spans="1:19">
      <c r="A4938" t="s">
        <v>11232</v>
      </c>
      <c r="B4938" s="1">
        <v>45855</v>
      </c>
      <c r="C4938" t="s">
        <v>22</v>
      </c>
      <c r="D4938">
        <v>48</v>
      </c>
      <c r="E4938" t="s">
        <v>23</v>
      </c>
      <c r="F4938">
        <v>2</v>
      </c>
      <c r="G4938">
        <v>4</v>
      </c>
      <c r="H4938" t="s">
        <v>3751</v>
      </c>
      <c r="I4938">
        <v>3408</v>
      </c>
      <c r="J4938">
        <v>1</v>
      </c>
      <c r="K4938">
        <v>1</v>
      </c>
      <c r="M4938" t="s">
        <v>23</v>
      </c>
      <c r="N4938" t="s">
        <v>23</v>
      </c>
      <c r="O4938" t="s">
        <v>49</v>
      </c>
      <c r="P4938" t="s">
        <v>26</v>
      </c>
      <c r="Q4938" t="s">
        <v>27</v>
      </c>
      <c r="R4938" t="s">
        <v>2563</v>
      </c>
      <c r="S4938" t="s">
        <v>621</v>
      </c>
    </row>
    <row r="4939" spans="1:19">
      <c r="A4939" t="s">
        <v>11233</v>
      </c>
      <c r="B4939" s="1">
        <v>45202</v>
      </c>
      <c r="C4939" t="s">
        <v>22</v>
      </c>
      <c r="D4939">
        <v>53</v>
      </c>
      <c r="E4939" t="s">
        <v>23</v>
      </c>
      <c r="F4939">
        <v>3</v>
      </c>
      <c r="G4939">
        <v>4</v>
      </c>
      <c r="H4939" t="s">
        <v>3686</v>
      </c>
      <c r="I4939">
        <v>5585</v>
      </c>
      <c r="J4939">
        <v>1</v>
      </c>
      <c r="K4939">
        <v>22</v>
      </c>
      <c r="L4939" t="s">
        <v>97</v>
      </c>
      <c r="M4939" t="s">
        <v>23</v>
      </c>
      <c r="N4939" t="s">
        <v>23</v>
      </c>
      <c r="O4939" t="s">
        <v>25</v>
      </c>
      <c r="P4939" t="s">
        <v>26</v>
      </c>
      <c r="Q4939" t="s">
        <v>27</v>
      </c>
      <c r="R4939" t="s">
        <v>3792</v>
      </c>
      <c r="S4939" t="s">
        <v>11234</v>
      </c>
    </row>
    <row r="4940" spans="1:19">
      <c r="A4940" t="s">
        <v>11235</v>
      </c>
      <c r="B4940" s="1">
        <v>44935</v>
      </c>
      <c r="C4940" t="s">
        <v>22</v>
      </c>
      <c r="D4940">
        <v>47</v>
      </c>
      <c r="E4940" t="s">
        <v>23</v>
      </c>
      <c r="F4940">
        <v>0</v>
      </c>
      <c r="G4940">
        <v>4</v>
      </c>
      <c r="H4940" t="s">
        <v>3686</v>
      </c>
      <c r="I4940">
        <v>5722</v>
      </c>
      <c r="J4940">
        <v>4</v>
      </c>
      <c r="K4940">
        <v>31</v>
      </c>
      <c r="L4940" t="s">
        <v>40</v>
      </c>
      <c r="M4940" t="s">
        <v>23</v>
      </c>
      <c r="N4940" t="s">
        <v>23</v>
      </c>
      <c r="O4940" t="s">
        <v>25</v>
      </c>
      <c r="P4940" t="s">
        <v>26</v>
      </c>
      <c r="Q4940" t="s">
        <v>50</v>
      </c>
      <c r="R4940" t="s">
        <v>1795</v>
      </c>
      <c r="S4940" t="s">
        <v>11236</v>
      </c>
    </row>
    <row r="4941" spans="1:19">
      <c r="A4941" t="s">
        <v>11237</v>
      </c>
      <c r="B4941" s="1">
        <v>45338</v>
      </c>
      <c r="C4941" t="s">
        <v>33</v>
      </c>
      <c r="D4941">
        <v>28</v>
      </c>
      <c r="E4941" t="s">
        <v>39</v>
      </c>
      <c r="F4941">
        <v>0</v>
      </c>
      <c r="G4941">
        <v>4</v>
      </c>
      <c r="H4941" t="s">
        <v>3686</v>
      </c>
      <c r="I4941">
        <v>4624</v>
      </c>
      <c r="J4941">
        <v>0</v>
      </c>
      <c r="K4941">
        <v>18</v>
      </c>
      <c r="M4941" t="s">
        <v>39</v>
      </c>
      <c r="N4941" t="s">
        <v>23</v>
      </c>
      <c r="O4941" t="s">
        <v>49</v>
      </c>
      <c r="P4941" t="s">
        <v>202</v>
      </c>
      <c r="Q4941" t="s">
        <v>50</v>
      </c>
      <c r="R4941" t="s">
        <v>2499</v>
      </c>
      <c r="S4941" t="s">
        <v>11238</v>
      </c>
    </row>
    <row r="4942" spans="1:19">
      <c r="A4942" t="s">
        <v>11239</v>
      </c>
      <c r="B4942" s="1">
        <v>44950</v>
      </c>
      <c r="C4942" t="s">
        <v>33</v>
      </c>
      <c r="D4942">
        <v>56</v>
      </c>
      <c r="E4942" t="s">
        <v>39</v>
      </c>
      <c r="F4942">
        <v>0</v>
      </c>
      <c r="G4942">
        <v>4</v>
      </c>
      <c r="H4942" t="s">
        <v>3686</v>
      </c>
      <c r="I4942">
        <v>5094</v>
      </c>
      <c r="J4942">
        <v>0</v>
      </c>
      <c r="K4942">
        <v>31</v>
      </c>
      <c r="M4942" t="s">
        <v>23</v>
      </c>
      <c r="N4942" t="s">
        <v>23</v>
      </c>
      <c r="O4942" t="s">
        <v>25</v>
      </c>
      <c r="P4942" t="s">
        <v>26</v>
      </c>
      <c r="Q4942" t="s">
        <v>27</v>
      </c>
      <c r="R4942" t="s">
        <v>11240</v>
      </c>
      <c r="S4942" t="s">
        <v>11241</v>
      </c>
    </row>
    <row r="4943" spans="1:19">
      <c r="A4943" t="s">
        <v>11242</v>
      </c>
      <c r="B4943" s="1">
        <v>44045</v>
      </c>
      <c r="C4943" t="s">
        <v>33</v>
      </c>
      <c r="D4943">
        <v>59</v>
      </c>
      <c r="E4943" t="s">
        <v>23</v>
      </c>
      <c r="F4943">
        <v>0</v>
      </c>
      <c r="G4943">
        <v>4</v>
      </c>
      <c r="H4943" t="s">
        <v>3686</v>
      </c>
      <c r="I4943">
        <v>4905</v>
      </c>
      <c r="J4943">
        <v>6</v>
      </c>
      <c r="K4943">
        <v>60</v>
      </c>
      <c r="M4943" t="s">
        <v>23</v>
      </c>
      <c r="N4943" t="s">
        <v>23</v>
      </c>
      <c r="O4943" t="s">
        <v>25</v>
      </c>
      <c r="P4943" t="s">
        <v>164</v>
      </c>
      <c r="Q4943" t="s">
        <v>27</v>
      </c>
      <c r="R4943" t="s">
        <v>5696</v>
      </c>
      <c r="S4943" t="s">
        <v>11243</v>
      </c>
    </row>
    <row r="4944" spans="1:19">
      <c r="A4944" t="s">
        <v>11244</v>
      </c>
      <c r="B4944" s="1">
        <v>44053</v>
      </c>
      <c r="C4944" t="s">
        <v>33</v>
      </c>
      <c r="D4944">
        <v>29</v>
      </c>
      <c r="E4944" t="s">
        <v>39</v>
      </c>
      <c r="F4944">
        <v>0</v>
      </c>
      <c r="G4944">
        <v>4</v>
      </c>
      <c r="H4944" t="s">
        <v>3686</v>
      </c>
      <c r="I4944">
        <v>4928</v>
      </c>
      <c r="J4944">
        <v>0</v>
      </c>
      <c r="K4944">
        <v>60</v>
      </c>
      <c r="L4944" t="s">
        <v>142</v>
      </c>
      <c r="M4944" t="s">
        <v>39</v>
      </c>
      <c r="N4944" t="s">
        <v>23</v>
      </c>
      <c r="O4944" t="s">
        <v>49</v>
      </c>
      <c r="P4944" t="s">
        <v>202</v>
      </c>
      <c r="Q4944" t="s">
        <v>27</v>
      </c>
      <c r="R4944" t="s">
        <v>4244</v>
      </c>
      <c r="S4944" t="s">
        <v>11245</v>
      </c>
    </row>
    <row r="4945" spans="1:19">
      <c r="A4945" t="s">
        <v>11246</v>
      </c>
      <c r="B4945" s="1">
        <v>43753</v>
      </c>
      <c r="C4945" t="s">
        <v>22</v>
      </c>
      <c r="D4945">
        <v>63</v>
      </c>
      <c r="E4945" t="s">
        <v>23</v>
      </c>
      <c r="F4945">
        <v>3</v>
      </c>
      <c r="G4945">
        <v>4</v>
      </c>
      <c r="H4945" t="s">
        <v>3686</v>
      </c>
      <c r="I4945">
        <v>5568</v>
      </c>
      <c r="J4945">
        <v>4</v>
      </c>
      <c r="K4945">
        <v>70</v>
      </c>
      <c r="M4945" t="s">
        <v>23</v>
      </c>
      <c r="N4945" t="s">
        <v>23</v>
      </c>
      <c r="O4945" t="s">
        <v>49</v>
      </c>
      <c r="P4945" t="s">
        <v>164</v>
      </c>
      <c r="Q4945" t="s">
        <v>27</v>
      </c>
      <c r="R4945" t="s">
        <v>782</v>
      </c>
      <c r="S4945" t="s">
        <v>11247</v>
      </c>
    </row>
    <row r="4946" spans="1:19">
      <c r="A4946" t="s">
        <v>11248</v>
      </c>
      <c r="B4946" s="1">
        <v>43996</v>
      </c>
      <c r="C4946" t="s">
        <v>33</v>
      </c>
      <c r="D4946">
        <v>22</v>
      </c>
      <c r="E4946" t="s">
        <v>23</v>
      </c>
      <c r="F4946">
        <v>0</v>
      </c>
      <c r="G4946">
        <v>4</v>
      </c>
      <c r="H4946" t="s">
        <v>3686</v>
      </c>
      <c r="I4946">
        <v>6489</v>
      </c>
      <c r="J4946">
        <v>1</v>
      </c>
      <c r="K4946">
        <v>62</v>
      </c>
      <c r="L4946" t="s">
        <v>142</v>
      </c>
      <c r="M4946" t="s">
        <v>23</v>
      </c>
      <c r="N4946" t="s">
        <v>23</v>
      </c>
      <c r="O4946" t="s">
        <v>56</v>
      </c>
      <c r="P4946" t="s">
        <v>164</v>
      </c>
      <c r="Q4946" t="s">
        <v>50</v>
      </c>
      <c r="R4946" t="s">
        <v>11249</v>
      </c>
      <c r="S4946" t="s">
        <v>11250</v>
      </c>
    </row>
    <row r="4947" spans="1:19">
      <c r="A4947" t="s">
        <v>11251</v>
      </c>
      <c r="B4947" s="1">
        <v>44749</v>
      </c>
      <c r="C4947" t="s">
        <v>22</v>
      </c>
      <c r="D4947">
        <v>23</v>
      </c>
      <c r="E4947" t="s">
        <v>23</v>
      </c>
      <c r="F4947">
        <v>2</v>
      </c>
      <c r="G4947">
        <v>4</v>
      </c>
      <c r="H4947" t="s">
        <v>3686</v>
      </c>
      <c r="I4947">
        <v>2308</v>
      </c>
      <c r="J4947">
        <v>7</v>
      </c>
      <c r="K4947">
        <v>37</v>
      </c>
      <c r="L4947" t="s">
        <v>40</v>
      </c>
      <c r="M4947" t="s">
        <v>39</v>
      </c>
      <c r="N4947" t="s">
        <v>23</v>
      </c>
      <c r="O4947" t="s">
        <v>56</v>
      </c>
      <c r="P4947" t="s">
        <v>202</v>
      </c>
      <c r="Q4947" t="s">
        <v>27</v>
      </c>
      <c r="R4947" t="s">
        <v>2499</v>
      </c>
      <c r="S4947" t="s">
        <v>11252</v>
      </c>
    </row>
    <row r="4948" spans="1:19">
      <c r="A4948" t="s">
        <v>11253</v>
      </c>
      <c r="B4948" s="1">
        <v>45180</v>
      </c>
      <c r="C4948" t="s">
        <v>33</v>
      </c>
      <c r="D4948">
        <v>67</v>
      </c>
      <c r="E4948" t="s">
        <v>39</v>
      </c>
      <c r="F4948">
        <v>0</v>
      </c>
      <c r="G4948">
        <v>4</v>
      </c>
      <c r="H4948" t="s">
        <v>3686</v>
      </c>
      <c r="I4948">
        <v>2491</v>
      </c>
      <c r="J4948">
        <v>0</v>
      </c>
      <c r="K4948">
        <v>23</v>
      </c>
      <c r="M4948" t="s">
        <v>23</v>
      </c>
      <c r="N4948" t="s">
        <v>23</v>
      </c>
      <c r="O4948" t="s">
        <v>25</v>
      </c>
      <c r="P4948" t="s">
        <v>202</v>
      </c>
      <c r="Q4948" t="s">
        <v>27</v>
      </c>
      <c r="R4948" t="s">
        <v>5004</v>
      </c>
      <c r="S4948" t="s">
        <v>11254</v>
      </c>
    </row>
    <row r="4949" spans="1:19">
      <c r="A4949" t="s">
        <v>11255</v>
      </c>
      <c r="B4949" s="1">
        <v>44317</v>
      </c>
      <c r="C4949" t="s">
        <v>22</v>
      </c>
      <c r="D4949">
        <v>67</v>
      </c>
      <c r="E4949" t="s">
        <v>39</v>
      </c>
      <c r="F4949">
        <v>0</v>
      </c>
      <c r="G4949">
        <v>4</v>
      </c>
      <c r="H4949" t="s">
        <v>3686</v>
      </c>
      <c r="I4949">
        <v>5896</v>
      </c>
      <c r="J4949">
        <v>0</v>
      </c>
      <c r="K4949">
        <v>51</v>
      </c>
      <c r="M4949" t="s">
        <v>23</v>
      </c>
      <c r="N4949" t="s">
        <v>39</v>
      </c>
      <c r="P4949" t="s">
        <v>202</v>
      </c>
      <c r="Q4949" t="s">
        <v>27</v>
      </c>
      <c r="R4949" t="s">
        <v>4039</v>
      </c>
      <c r="S4949" t="s">
        <v>11256</v>
      </c>
    </row>
    <row r="4950" spans="1:19">
      <c r="A4950" t="s">
        <v>11257</v>
      </c>
      <c r="B4950" s="1">
        <v>45844</v>
      </c>
      <c r="C4950" t="s">
        <v>33</v>
      </c>
      <c r="D4950">
        <v>68</v>
      </c>
      <c r="E4950" t="s">
        <v>39</v>
      </c>
      <c r="F4950">
        <v>0</v>
      </c>
      <c r="G4950">
        <v>4</v>
      </c>
      <c r="H4950" t="s">
        <v>3751</v>
      </c>
      <c r="I4950">
        <v>5033</v>
      </c>
      <c r="J4950">
        <v>0</v>
      </c>
      <c r="K4950">
        <v>1</v>
      </c>
      <c r="M4950" t="s">
        <v>23</v>
      </c>
      <c r="N4950" t="s">
        <v>23</v>
      </c>
      <c r="O4950" t="s">
        <v>25</v>
      </c>
      <c r="P4950" t="s">
        <v>164</v>
      </c>
      <c r="Q4950" t="s">
        <v>27</v>
      </c>
      <c r="R4950" t="s">
        <v>11258</v>
      </c>
      <c r="S4950" t="s">
        <v>9881</v>
      </c>
    </row>
    <row r="4951" spans="1:19">
      <c r="A4951" t="s">
        <v>11259</v>
      </c>
      <c r="B4951" s="1">
        <v>43961</v>
      </c>
      <c r="C4951" t="s">
        <v>22</v>
      </c>
      <c r="D4951">
        <v>73</v>
      </c>
      <c r="E4951" t="s">
        <v>23</v>
      </c>
      <c r="F4951">
        <v>0</v>
      </c>
      <c r="G4951">
        <v>4</v>
      </c>
      <c r="H4951" t="s">
        <v>3686</v>
      </c>
      <c r="I4951">
        <v>6453</v>
      </c>
      <c r="J4951">
        <v>1</v>
      </c>
      <c r="K4951">
        <v>63</v>
      </c>
      <c r="M4951" t="s">
        <v>23</v>
      </c>
      <c r="N4951" t="s">
        <v>23</v>
      </c>
      <c r="O4951" t="s">
        <v>25</v>
      </c>
      <c r="P4951" t="s">
        <v>164</v>
      </c>
      <c r="Q4951" t="s">
        <v>50</v>
      </c>
      <c r="R4951" t="s">
        <v>3912</v>
      </c>
      <c r="S4951" t="s">
        <v>11260</v>
      </c>
    </row>
    <row r="4952" spans="1:19">
      <c r="A4952" t="s">
        <v>11261</v>
      </c>
      <c r="B4952" s="1">
        <v>43847</v>
      </c>
      <c r="C4952" t="s">
        <v>22</v>
      </c>
      <c r="D4952">
        <v>65</v>
      </c>
      <c r="E4952" t="s">
        <v>39</v>
      </c>
      <c r="F4952">
        <v>0</v>
      </c>
      <c r="G4952">
        <v>4</v>
      </c>
      <c r="H4952" t="s">
        <v>3686</v>
      </c>
      <c r="I4952">
        <v>4143</v>
      </c>
      <c r="J4952">
        <v>0</v>
      </c>
      <c r="K4952">
        <v>67</v>
      </c>
      <c r="M4952" t="s">
        <v>23</v>
      </c>
      <c r="N4952" t="s">
        <v>23</v>
      </c>
      <c r="O4952" t="s">
        <v>25</v>
      </c>
      <c r="P4952" t="s">
        <v>164</v>
      </c>
      <c r="Q4952" t="s">
        <v>27</v>
      </c>
      <c r="R4952" t="s">
        <v>2513</v>
      </c>
      <c r="S4952" t="s">
        <v>11262</v>
      </c>
    </row>
    <row r="4953" spans="1:19">
      <c r="A4953" t="s">
        <v>11263</v>
      </c>
      <c r="B4953" s="1">
        <v>44305</v>
      </c>
      <c r="C4953" t="s">
        <v>22</v>
      </c>
      <c r="D4953">
        <v>23</v>
      </c>
      <c r="E4953" t="s">
        <v>39</v>
      </c>
      <c r="F4953">
        <v>0</v>
      </c>
      <c r="G4953">
        <v>4</v>
      </c>
      <c r="H4953" t="s">
        <v>3686</v>
      </c>
      <c r="I4953">
        <v>4142</v>
      </c>
      <c r="J4953">
        <v>0</v>
      </c>
      <c r="K4953">
        <v>52</v>
      </c>
      <c r="L4953" t="s">
        <v>142</v>
      </c>
      <c r="M4953" t="s">
        <v>23</v>
      </c>
      <c r="N4953" t="s">
        <v>23</v>
      </c>
      <c r="O4953" t="s">
        <v>56</v>
      </c>
      <c r="P4953" t="s">
        <v>164</v>
      </c>
      <c r="Q4953" t="s">
        <v>50</v>
      </c>
      <c r="R4953" t="s">
        <v>7376</v>
      </c>
      <c r="S4953" t="s">
        <v>11264</v>
      </c>
    </row>
    <row r="4954" spans="1:19">
      <c r="A4954" t="s">
        <v>11265</v>
      </c>
      <c r="B4954" s="1">
        <v>43688</v>
      </c>
      <c r="C4954" t="s">
        <v>33</v>
      </c>
      <c r="D4954">
        <v>62</v>
      </c>
      <c r="E4954" t="s">
        <v>39</v>
      </c>
      <c r="F4954">
        <v>0</v>
      </c>
      <c r="G4954">
        <v>4</v>
      </c>
      <c r="H4954" t="s">
        <v>3686</v>
      </c>
      <c r="I4954">
        <v>5733</v>
      </c>
      <c r="J4954">
        <v>0</v>
      </c>
      <c r="K4954">
        <v>72</v>
      </c>
      <c r="M4954" t="s">
        <v>23</v>
      </c>
      <c r="N4954" t="s">
        <v>39</v>
      </c>
      <c r="P4954" t="s">
        <v>164</v>
      </c>
      <c r="Q4954" t="s">
        <v>50</v>
      </c>
      <c r="R4954" t="s">
        <v>1415</v>
      </c>
      <c r="S4954" t="s">
        <v>11266</v>
      </c>
    </row>
    <row r="4955" spans="1:19">
      <c r="A4955" t="s">
        <v>11267</v>
      </c>
      <c r="B4955" s="1">
        <v>44109</v>
      </c>
      <c r="C4955" t="s">
        <v>22</v>
      </c>
      <c r="D4955">
        <v>30</v>
      </c>
      <c r="E4955" t="s">
        <v>23</v>
      </c>
      <c r="F4955">
        <v>3</v>
      </c>
      <c r="G4955">
        <v>4</v>
      </c>
      <c r="H4955" t="s">
        <v>3686</v>
      </c>
      <c r="I4955">
        <v>5653</v>
      </c>
      <c r="J4955">
        <v>1</v>
      </c>
      <c r="K4955">
        <v>58</v>
      </c>
      <c r="L4955" t="s">
        <v>142</v>
      </c>
      <c r="M4955" t="s">
        <v>23</v>
      </c>
      <c r="N4955" t="s">
        <v>23</v>
      </c>
      <c r="O4955" t="s">
        <v>25</v>
      </c>
      <c r="P4955" t="s">
        <v>202</v>
      </c>
      <c r="Q4955" t="s">
        <v>50</v>
      </c>
      <c r="R4955" t="s">
        <v>589</v>
      </c>
      <c r="S4955" t="s">
        <v>11268</v>
      </c>
    </row>
    <row r="4956" spans="1:19">
      <c r="A4956" t="s">
        <v>11269</v>
      </c>
      <c r="B4956" s="1">
        <v>44851</v>
      </c>
      <c r="C4956" t="s">
        <v>22</v>
      </c>
      <c r="D4956">
        <v>35</v>
      </c>
      <c r="E4956" t="s">
        <v>23</v>
      </c>
      <c r="F4956">
        <v>3</v>
      </c>
      <c r="G4956">
        <v>4</v>
      </c>
      <c r="H4956" t="s">
        <v>3686</v>
      </c>
      <c r="I4956">
        <v>5569</v>
      </c>
      <c r="J4956">
        <v>2</v>
      </c>
      <c r="K4956">
        <v>34</v>
      </c>
      <c r="L4956" t="s">
        <v>40</v>
      </c>
      <c r="M4956" t="s">
        <v>39</v>
      </c>
      <c r="N4956" t="s">
        <v>23</v>
      </c>
      <c r="O4956" t="s">
        <v>49</v>
      </c>
      <c r="P4956" t="s">
        <v>26</v>
      </c>
      <c r="Q4956" t="s">
        <v>27</v>
      </c>
      <c r="R4956" t="s">
        <v>3009</v>
      </c>
      <c r="S4956" t="s">
        <v>11270</v>
      </c>
    </row>
    <row r="4957" spans="1:19">
      <c r="A4957" t="s">
        <v>11271</v>
      </c>
      <c r="B4957" s="1">
        <v>45766</v>
      </c>
      <c r="C4957" t="s">
        <v>22</v>
      </c>
      <c r="D4957">
        <v>38</v>
      </c>
      <c r="E4957" t="s">
        <v>39</v>
      </c>
      <c r="F4957">
        <v>0</v>
      </c>
      <c r="G4957">
        <v>4</v>
      </c>
      <c r="H4957" t="s">
        <v>3686</v>
      </c>
      <c r="I4957">
        <v>5344</v>
      </c>
      <c r="J4957">
        <v>0</v>
      </c>
      <c r="K4957">
        <v>4</v>
      </c>
      <c r="M4957" t="s">
        <v>23</v>
      </c>
      <c r="N4957" t="s">
        <v>23</v>
      </c>
      <c r="O4957" t="s">
        <v>49</v>
      </c>
      <c r="P4957" t="s">
        <v>26</v>
      </c>
      <c r="Q4957" t="s">
        <v>27</v>
      </c>
      <c r="R4957" t="s">
        <v>6952</v>
      </c>
      <c r="S4957" t="s">
        <v>11272</v>
      </c>
    </row>
    <row r="4958" spans="1:19">
      <c r="A4958" t="s">
        <v>11273</v>
      </c>
      <c r="B4958" s="1">
        <v>44000</v>
      </c>
      <c r="C4958" t="s">
        <v>33</v>
      </c>
      <c r="D4958">
        <v>42</v>
      </c>
      <c r="E4958" t="s">
        <v>23</v>
      </c>
      <c r="F4958">
        <v>3</v>
      </c>
      <c r="G4958">
        <v>4</v>
      </c>
      <c r="H4958" t="s">
        <v>3686</v>
      </c>
      <c r="I4958">
        <v>4306</v>
      </c>
      <c r="J4958">
        <v>5</v>
      </c>
      <c r="K4958">
        <v>62</v>
      </c>
      <c r="L4958" t="s">
        <v>142</v>
      </c>
      <c r="M4958" t="s">
        <v>23</v>
      </c>
      <c r="N4958" t="s">
        <v>23</v>
      </c>
      <c r="O4958" t="s">
        <v>25</v>
      </c>
      <c r="P4958" t="s">
        <v>202</v>
      </c>
      <c r="Q4958" t="s">
        <v>27</v>
      </c>
      <c r="R4958" t="s">
        <v>4018</v>
      </c>
      <c r="S4958" t="s">
        <v>11274</v>
      </c>
    </row>
    <row r="4959" spans="1:19">
      <c r="A4959" t="s">
        <v>11275</v>
      </c>
      <c r="B4959" s="1">
        <v>43744</v>
      </c>
      <c r="C4959" t="s">
        <v>22</v>
      </c>
      <c r="D4959">
        <v>62</v>
      </c>
      <c r="E4959" t="s">
        <v>23</v>
      </c>
      <c r="F4959">
        <v>3</v>
      </c>
      <c r="G4959">
        <v>4</v>
      </c>
      <c r="H4959" t="s">
        <v>3686</v>
      </c>
      <c r="I4959">
        <v>4551</v>
      </c>
      <c r="J4959">
        <v>8</v>
      </c>
      <c r="K4959">
        <v>70</v>
      </c>
      <c r="M4959" t="s">
        <v>23</v>
      </c>
      <c r="N4959" t="s">
        <v>23</v>
      </c>
      <c r="O4959" t="s">
        <v>25</v>
      </c>
      <c r="P4959" t="s">
        <v>26</v>
      </c>
      <c r="Q4959" t="s">
        <v>50</v>
      </c>
      <c r="R4959" t="s">
        <v>11276</v>
      </c>
      <c r="S4959" t="s">
        <v>11277</v>
      </c>
    </row>
    <row r="4960" spans="1:19">
      <c r="A4960" t="s">
        <v>11278</v>
      </c>
      <c r="B4960" s="1">
        <v>44611</v>
      </c>
      <c r="C4960" t="s">
        <v>33</v>
      </c>
      <c r="D4960">
        <v>56</v>
      </c>
      <c r="E4960" t="s">
        <v>39</v>
      </c>
      <c r="F4960">
        <v>0</v>
      </c>
      <c r="G4960">
        <v>4</v>
      </c>
      <c r="H4960" t="s">
        <v>3686</v>
      </c>
      <c r="I4960">
        <v>5956</v>
      </c>
      <c r="J4960">
        <v>0</v>
      </c>
      <c r="K4960">
        <v>42</v>
      </c>
      <c r="M4960" t="s">
        <v>23</v>
      </c>
      <c r="N4960" t="s">
        <v>39</v>
      </c>
      <c r="P4960" t="s">
        <v>202</v>
      </c>
      <c r="Q4960" t="s">
        <v>50</v>
      </c>
      <c r="R4960" t="s">
        <v>3077</v>
      </c>
      <c r="S4960" t="s">
        <v>11279</v>
      </c>
    </row>
    <row r="4961" spans="1:19">
      <c r="A4961" t="s">
        <v>11280</v>
      </c>
      <c r="B4961" s="1">
        <v>44938</v>
      </c>
      <c r="C4961" t="s">
        <v>22</v>
      </c>
      <c r="D4961">
        <v>43</v>
      </c>
      <c r="E4961" t="s">
        <v>39</v>
      </c>
      <c r="F4961">
        <v>0</v>
      </c>
      <c r="G4961">
        <v>4</v>
      </c>
      <c r="H4961" t="s">
        <v>3686</v>
      </c>
      <c r="I4961">
        <v>4684</v>
      </c>
      <c r="J4961">
        <v>0</v>
      </c>
      <c r="K4961">
        <v>31</v>
      </c>
      <c r="M4961" t="s">
        <v>23</v>
      </c>
      <c r="N4961" t="s">
        <v>23</v>
      </c>
      <c r="O4961" t="s">
        <v>25</v>
      </c>
      <c r="P4961" t="s">
        <v>26</v>
      </c>
      <c r="Q4961" t="s">
        <v>27</v>
      </c>
      <c r="R4961" t="s">
        <v>2034</v>
      </c>
      <c r="S4961" t="s">
        <v>11281</v>
      </c>
    </row>
    <row r="4962" spans="1:19">
      <c r="A4962" t="s">
        <v>11282</v>
      </c>
      <c r="B4962" s="1">
        <v>45066</v>
      </c>
      <c r="C4962" t="s">
        <v>22</v>
      </c>
      <c r="D4962">
        <v>25</v>
      </c>
      <c r="E4962" t="s">
        <v>23</v>
      </c>
      <c r="F4962">
        <v>0</v>
      </c>
      <c r="G4962">
        <v>4</v>
      </c>
      <c r="H4962" t="s">
        <v>3686</v>
      </c>
      <c r="I4962">
        <v>2068</v>
      </c>
      <c r="J4962">
        <v>3</v>
      </c>
      <c r="K4962">
        <v>27</v>
      </c>
      <c r="M4962" t="s">
        <v>39</v>
      </c>
      <c r="N4962" t="s">
        <v>23</v>
      </c>
      <c r="O4962" t="s">
        <v>49</v>
      </c>
      <c r="P4962" t="s">
        <v>202</v>
      </c>
      <c r="Q4962" t="s">
        <v>50</v>
      </c>
      <c r="R4962" t="s">
        <v>1245</v>
      </c>
      <c r="S4962" t="s">
        <v>11283</v>
      </c>
    </row>
    <row r="4963" spans="1:19">
      <c r="A4963" t="s">
        <v>11284</v>
      </c>
      <c r="B4963" s="1">
        <v>45841</v>
      </c>
      <c r="C4963" t="s">
        <v>22</v>
      </c>
      <c r="D4963">
        <v>44</v>
      </c>
      <c r="E4963" t="s">
        <v>39</v>
      </c>
      <c r="F4963">
        <v>3</v>
      </c>
      <c r="G4963">
        <v>4</v>
      </c>
      <c r="H4963" t="s">
        <v>3751</v>
      </c>
      <c r="I4963">
        <v>5323</v>
      </c>
      <c r="J4963">
        <v>0</v>
      </c>
      <c r="K4963">
        <v>1</v>
      </c>
      <c r="L4963" t="s">
        <v>48</v>
      </c>
      <c r="M4963" t="s">
        <v>23</v>
      </c>
      <c r="N4963" t="s">
        <v>23</v>
      </c>
      <c r="O4963" t="s">
        <v>49</v>
      </c>
      <c r="P4963" t="s">
        <v>26</v>
      </c>
      <c r="Q4963" t="s">
        <v>27</v>
      </c>
      <c r="R4963" t="s">
        <v>3775</v>
      </c>
      <c r="S4963" t="s">
        <v>6955</v>
      </c>
    </row>
    <row r="4964" spans="1:19">
      <c r="A4964" t="s">
        <v>11285</v>
      </c>
      <c r="B4964" s="1">
        <v>44577</v>
      </c>
      <c r="C4964" t="s">
        <v>33</v>
      </c>
      <c r="D4964">
        <v>41</v>
      </c>
      <c r="E4964" t="s">
        <v>23</v>
      </c>
      <c r="F4964">
        <v>2</v>
      </c>
      <c r="G4964">
        <v>4</v>
      </c>
      <c r="H4964" t="s">
        <v>3686</v>
      </c>
      <c r="I4964">
        <v>5284</v>
      </c>
      <c r="J4964">
        <v>1</v>
      </c>
      <c r="K4964">
        <v>43</v>
      </c>
      <c r="L4964" t="s">
        <v>142</v>
      </c>
      <c r="M4964" t="s">
        <v>23</v>
      </c>
      <c r="N4964" t="s">
        <v>23</v>
      </c>
      <c r="O4964" t="s">
        <v>49</v>
      </c>
      <c r="P4964" t="s">
        <v>26</v>
      </c>
      <c r="Q4964" t="s">
        <v>84</v>
      </c>
      <c r="R4964" t="s">
        <v>6093</v>
      </c>
      <c r="S4964" t="s">
        <v>11286</v>
      </c>
    </row>
    <row r="4965" spans="1:19">
      <c r="A4965" t="s">
        <v>11287</v>
      </c>
      <c r="B4965" s="1">
        <v>43966</v>
      </c>
      <c r="C4965" t="s">
        <v>22</v>
      </c>
      <c r="D4965">
        <v>52</v>
      </c>
      <c r="E4965" t="s">
        <v>23</v>
      </c>
      <c r="F4965">
        <v>0</v>
      </c>
      <c r="G4965">
        <v>4</v>
      </c>
      <c r="H4965" t="s">
        <v>3686</v>
      </c>
      <c r="I4965">
        <v>4604</v>
      </c>
      <c r="J4965">
        <v>8</v>
      </c>
      <c r="K4965">
        <v>63</v>
      </c>
      <c r="L4965" t="s">
        <v>142</v>
      </c>
      <c r="M4965" t="s">
        <v>23</v>
      </c>
      <c r="N4965" t="s">
        <v>23</v>
      </c>
      <c r="O4965" t="s">
        <v>25</v>
      </c>
      <c r="P4965" t="s">
        <v>164</v>
      </c>
      <c r="Q4965" t="s">
        <v>50</v>
      </c>
      <c r="R4965" t="s">
        <v>1085</v>
      </c>
      <c r="S4965" t="s">
        <v>11288</v>
      </c>
    </row>
    <row r="4966" spans="1:19">
      <c r="A4966" t="s">
        <v>11289</v>
      </c>
      <c r="B4966" s="1">
        <v>44912</v>
      </c>
      <c r="C4966" t="s">
        <v>22</v>
      </c>
      <c r="D4966">
        <v>39</v>
      </c>
      <c r="E4966" t="s">
        <v>23</v>
      </c>
      <c r="F4966">
        <v>1</v>
      </c>
      <c r="G4966">
        <v>4</v>
      </c>
      <c r="H4966" t="s">
        <v>3686</v>
      </c>
      <c r="I4966">
        <v>4735</v>
      </c>
      <c r="J4966">
        <v>2</v>
      </c>
      <c r="K4966">
        <v>32</v>
      </c>
      <c r="M4966" t="s">
        <v>23</v>
      </c>
      <c r="N4966" t="s">
        <v>39</v>
      </c>
      <c r="P4966" t="s">
        <v>164</v>
      </c>
      <c r="Q4966" t="s">
        <v>50</v>
      </c>
      <c r="R4966" t="s">
        <v>5315</v>
      </c>
      <c r="S4966" t="s">
        <v>11290</v>
      </c>
    </row>
    <row r="4967" spans="1:19">
      <c r="A4967" t="s">
        <v>11291</v>
      </c>
      <c r="B4967" s="1">
        <v>45276</v>
      </c>
      <c r="C4967" t="s">
        <v>33</v>
      </c>
      <c r="D4967">
        <v>58</v>
      </c>
      <c r="E4967" t="s">
        <v>23</v>
      </c>
      <c r="F4967">
        <v>3</v>
      </c>
      <c r="G4967">
        <v>4</v>
      </c>
      <c r="H4967" t="s">
        <v>3686</v>
      </c>
      <c r="I4967">
        <v>2522</v>
      </c>
      <c r="J4967">
        <v>9</v>
      </c>
      <c r="K4967">
        <v>20</v>
      </c>
      <c r="M4967" t="s">
        <v>23</v>
      </c>
      <c r="N4967" t="s">
        <v>39</v>
      </c>
      <c r="P4967" t="s">
        <v>26</v>
      </c>
      <c r="Q4967" t="s">
        <v>50</v>
      </c>
      <c r="R4967" t="s">
        <v>1228</v>
      </c>
      <c r="S4967" t="s">
        <v>11292</v>
      </c>
    </row>
    <row r="4968" spans="1:19">
      <c r="A4968" t="s">
        <v>11293</v>
      </c>
      <c r="B4968" s="1">
        <v>45202</v>
      </c>
      <c r="C4968" t="s">
        <v>22</v>
      </c>
      <c r="D4968">
        <v>56</v>
      </c>
      <c r="E4968" t="s">
        <v>23</v>
      </c>
      <c r="F4968">
        <v>0</v>
      </c>
      <c r="G4968">
        <v>4</v>
      </c>
      <c r="H4968" t="s">
        <v>3686</v>
      </c>
      <c r="I4968">
        <v>5233</v>
      </c>
      <c r="J4968">
        <v>9</v>
      </c>
      <c r="K4968">
        <v>22</v>
      </c>
      <c r="M4968" t="s">
        <v>23</v>
      </c>
      <c r="N4968" t="s">
        <v>23</v>
      </c>
      <c r="O4968" t="s">
        <v>25</v>
      </c>
      <c r="P4968" t="s">
        <v>26</v>
      </c>
      <c r="Q4968" t="s">
        <v>27</v>
      </c>
      <c r="R4968" t="s">
        <v>11294</v>
      </c>
      <c r="S4968" t="s">
        <v>11295</v>
      </c>
    </row>
    <row r="4969" spans="1:19">
      <c r="A4969" t="s">
        <v>11296</v>
      </c>
      <c r="B4969" s="1">
        <v>45371</v>
      </c>
      <c r="C4969" t="s">
        <v>22</v>
      </c>
      <c r="D4969">
        <v>58</v>
      </c>
      <c r="E4969" t="s">
        <v>39</v>
      </c>
      <c r="F4969">
        <v>0</v>
      </c>
      <c r="G4969">
        <v>4</v>
      </c>
      <c r="H4969" t="s">
        <v>3686</v>
      </c>
      <c r="I4969">
        <v>3139</v>
      </c>
      <c r="J4969">
        <v>0</v>
      </c>
      <c r="K4969">
        <v>17</v>
      </c>
      <c r="M4969" t="s">
        <v>23</v>
      </c>
      <c r="N4969" t="s">
        <v>23</v>
      </c>
      <c r="O4969" t="s">
        <v>25</v>
      </c>
      <c r="P4969" t="s">
        <v>26</v>
      </c>
      <c r="Q4969" t="s">
        <v>27</v>
      </c>
      <c r="R4969" t="s">
        <v>41</v>
      </c>
      <c r="S4969" t="s">
        <v>11297</v>
      </c>
    </row>
    <row r="4970" spans="1:19">
      <c r="A4970" t="s">
        <v>11298</v>
      </c>
      <c r="B4970" s="1">
        <v>45393</v>
      </c>
      <c r="C4970" t="s">
        <v>22</v>
      </c>
      <c r="D4970">
        <v>29</v>
      </c>
      <c r="E4970" t="s">
        <v>39</v>
      </c>
      <c r="F4970">
        <v>0</v>
      </c>
      <c r="G4970">
        <v>4</v>
      </c>
      <c r="H4970" t="s">
        <v>3686</v>
      </c>
      <c r="I4970">
        <v>3446</v>
      </c>
      <c r="J4970">
        <v>0</v>
      </c>
      <c r="K4970">
        <v>16</v>
      </c>
      <c r="M4970" t="s">
        <v>23</v>
      </c>
      <c r="N4970" t="s">
        <v>23</v>
      </c>
      <c r="O4970" t="s">
        <v>49</v>
      </c>
      <c r="P4970" t="s">
        <v>26</v>
      </c>
      <c r="Q4970" t="s">
        <v>50</v>
      </c>
      <c r="R4970" t="s">
        <v>4478</v>
      </c>
      <c r="S4970" t="s">
        <v>11299</v>
      </c>
    </row>
    <row r="4971" spans="1:19">
      <c r="A4971" t="s">
        <v>11300</v>
      </c>
      <c r="B4971" s="1">
        <v>43880</v>
      </c>
      <c r="C4971" t="s">
        <v>22</v>
      </c>
      <c r="D4971">
        <v>36</v>
      </c>
      <c r="E4971" t="s">
        <v>23</v>
      </c>
      <c r="F4971">
        <v>0</v>
      </c>
      <c r="G4971">
        <v>4</v>
      </c>
      <c r="H4971" t="s">
        <v>3686</v>
      </c>
      <c r="I4971">
        <v>5706</v>
      </c>
      <c r="J4971">
        <v>1</v>
      </c>
      <c r="K4971">
        <v>66</v>
      </c>
      <c r="M4971" t="s">
        <v>23</v>
      </c>
      <c r="N4971" t="s">
        <v>23</v>
      </c>
      <c r="O4971" t="s">
        <v>25</v>
      </c>
      <c r="P4971" t="s">
        <v>202</v>
      </c>
      <c r="Q4971" t="s">
        <v>27</v>
      </c>
      <c r="R4971" t="s">
        <v>3954</v>
      </c>
      <c r="S4971" t="s">
        <v>11301</v>
      </c>
    </row>
    <row r="4972" spans="1:19">
      <c r="A4972" t="s">
        <v>11302</v>
      </c>
      <c r="B4972" s="1">
        <v>45545</v>
      </c>
      <c r="C4972" t="s">
        <v>33</v>
      </c>
      <c r="D4972">
        <v>21</v>
      </c>
      <c r="E4972" t="s">
        <v>39</v>
      </c>
      <c r="F4972">
        <v>0</v>
      </c>
      <c r="G4972">
        <v>4</v>
      </c>
      <c r="H4972" t="s">
        <v>3686</v>
      </c>
      <c r="I4972">
        <v>2573</v>
      </c>
      <c r="J4972">
        <v>0</v>
      </c>
      <c r="K4972">
        <v>11</v>
      </c>
      <c r="L4972" t="s">
        <v>97</v>
      </c>
      <c r="M4972" t="s">
        <v>23</v>
      </c>
      <c r="N4972" t="s">
        <v>23</v>
      </c>
      <c r="O4972" t="s">
        <v>49</v>
      </c>
      <c r="P4972" t="s">
        <v>202</v>
      </c>
      <c r="Q4972" t="s">
        <v>84</v>
      </c>
      <c r="R4972" t="s">
        <v>5681</v>
      </c>
      <c r="S4972" t="s">
        <v>11303</v>
      </c>
    </row>
    <row r="4973" spans="1:19">
      <c r="A4973" t="s">
        <v>11304</v>
      </c>
      <c r="B4973" s="1">
        <v>45852</v>
      </c>
      <c r="C4973" t="s">
        <v>22</v>
      </c>
      <c r="D4973">
        <v>30</v>
      </c>
      <c r="E4973" t="s">
        <v>39</v>
      </c>
      <c r="F4973">
        <v>0</v>
      </c>
      <c r="G4973">
        <v>4</v>
      </c>
      <c r="H4973" t="s">
        <v>3751</v>
      </c>
      <c r="I4973">
        <v>2313</v>
      </c>
      <c r="J4973">
        <v>0</v>
      </c>
      <c r="K4973">
        <v>1</v>
      </c>
      <c r="M4973" t="s">
        <v>23</v>
      </c>
      <c r="N4973" t="s">
        <v>39</v>
      </c>
      <c r="P4973" t="s">
        <v>26</v>
      </c>
      <c r="Q4973" t="s">
        <v>50</v>
      </c>
      <c r="R4973" t="s">
        <v>2056</v>
      </c>
      <c r="S4973" t="s">
        <v>11305</v>
      </c>
    </row>
    <row r="4974" spans="1:19">
      <c r="A4974" t="s">
        <v>11306</v>
      </c>
      <c r="B4974" s="1">
        <v>45571</v>
      </c>
      <c r="C4974" t="s">
        <v>22</v>
      </c>
      <c r="D4974">
        <v>22</v>
      </c>
      <c r="E4974" t="s">
        <v>23</v>
      </c>
      <c r="F4974">
        <v>2</v>
      </c>
      <c r="G4974">
        <v>4</v>
      </c>
      <c r="H4974" t="s">
        <v>3686</v>
      </c>
      <c r="I4974">
        <v>2299</v>
      </c>
      <c r="J4974">
        <v>3</v>
      </c>
      <c r="K4974">
        <v>10</v>
      </c>
      <c r="M4974" t="s">
        <v>23</v>
      </c>
      <c r="N4974" t="s">
        <v>39</v>
      </c>
      <c r="P4974" t="s">
        <v>164</v>
      </c>
      <c r="Q4974" t="s">
        <v>50</v>
      </c>
      <c r="R4974" t="s">
        <v>6055</v>
      </c>
      <c r="S4974" t="s">
        <v>11307</v>
      </c>
    </row>
    <row r="4975" spans="1:19">
      <c r="A4975" t="s">
        <v>11308</v>
      </c>
      <c r="B4975" s="1">
        <v>43756</v>
      </c>
      <c r="C4975" t="s">
        <v>22</v>
      </c>
      <c r="D4975">
        <v>40</v>
      </c>
      <c r="E4975" t="s">
        <v>23</v>
      </c>
      <c r="F4975">
        <v>0</v>
      </c>
      <c r="G4975">
        <v>4</v>
      </c>
      <c r="H4975" t="s">
        <v>3686</v>
      </c>
      <c r="I4975">
        <v>4408</v>
      </c>
      <c r="J4975">
        <v>1</v>
      </c>
      <c r="K4975">
        <v>70</v>
      </c>
      <c r="M4975" t="s">
        <v>23</v>
      </c>
      <c r="N4975" t="s">
        <v>23</v>
      </c>
      <c r="O4975" t="s">
        <v>49</v>
      </c>
      <c r="P4975" t="s">
        <v>164</v>
      </c>
      <c r="Q4975" t="s">
        <v>50</v>
      </c>
      <c r="R4975" t="s">
        <v>277</v>
      </c>
      <c r="S4975" t="s">
        <v>11309</v>
      </c>
    </row>
    <row r="4976" spans="1:19">
      <c r="A4976" t="s">
        <v>11310</v>
      </c>
      <c r="B4976" s="1">
        <v>43699</v>
      </c>
      <c r="C4976" t="s">
        <v>33</v>
      </c>
      <c r="D4976">
        <v>33</v>
      </c>
      <c r="E4976" t="s">
        <v>23</v>
      </c>
      <c r="F4976">
        <v>3</v>
      </c>
      <c r="G4976">
        <v>4</v>
      </c>
      <c r="H4976" t="s">
        <v>3686</v>
      </c>
      <c r="I4976">
        <v>5475</v>
      </c>
      <c r="J4976">
        <v>1</v>
      </c>
      <c r="K4976">
        <v>72</v>
      </c>
      <c r="M4976" t="s">
        <v>23</v>
      </c>
      <c r="N4976" t="s">
        <v>23</v>
      </c>
      <c r="O4976" t="s">
        <v>25</v>
      </c>
      <c r="P4976" t="s">
        <v>164</v>
      </c>
      <c r="Q4976" t="s">
        <v>27</v>
      </c>
      <c r="R4976" t="s">
        <v>11311</v>
      </c>
      <c r="S4976" t="s">
        <v>11312</v>
      </c>
    </row>
    <row r="4977" spans="1:19">
      <c r="A4977" t="s">
        <v>11313</v>
      </c>
      <c r="B4977" s="1">
        <v>43703</v>
      </c>
      <c r="C4977" t="s">
        <v>33</v>
      </c>
      <c r="D4977">
        <v>46</v>
      </c>
      <c r="E4977" t="s">
        <v>23</v>
      </c>
      <c r="F4977">
        <v>1</v>
      </c>
      <c r="G4977">
        <v>4</v>
      </c>
      <c r="H4977" t="s">
        <v>3686</v>
      </c>
      <c r="I4977">
        <v>6375</v>
      </c>
      <c r="J4977">
        <v>1</v>
      </c>
      <c r="K4977">
        <v>72</v>
      </c>
      <c r="L4977" t="s">
        <v>316</v>
      </c>
      <c r="M4977" t="s">
        <v>23</v>
      </c>
      <c r="N4977" t="s">
        <v>23</v>
      </c>
      <c r="O4977" t="s">
        <v>49</v>
      </c>
      <c r="P4977" t="s">
        <v>164</v>
      </c>
      <c r="Q4977" t="s">
        <v>50</v>
      </c>
      <c r="R4977" t="s">
        <v>334</v>
      </c>
      <c r="S4977" t="s">
        <v>11314</v>
      </c>
    </row>
    <row r="4978" spans="1:19">
      <c r="A4978" t="s">
        <v>11315</v>
      </c>
      <c r="B4978" s="1">
        <v>44111</v>
      </c>
      <c r="C4978" t="s">
        <v>22</v>
      </c>
      <c r="D4978">
        <v>54</v>
      </c>
      <c r="E4978" t="s">
        <v>23</v>
      </c>
      <c r="F4978">
        <v>2</v>
      </c>
      <c r="G4978">
        <v>4</v>
      </c>
      <c r="H4978" t="s">
        <v>3686</v>
      </c>
      <c r="I4978">
        <v>4777</v>
      </c>
      <c r="J4978">
        <v>2</v>
      </c>
      <c r="K4978">
        <v>58</v>
      </c>
      <c r="L4978" t="s">
        <v>142</v>
      </c>
      <c r="M4978" t="s">
        <v>23</v>
      </c>
      <c r="N4978" t="s">
        <v>23</v>
      </c>
      <c r="O4978" t="s">
        <v>25</v>
      </c>
      <c r="P4978" t="s">
        <v>164</v>
      </c>
      <c r="Q4978" t="s">
        <v>27</v>
      </c>
      <c r="R4978" t="s">
        <v>2128</v>
      </c>
      <c r="S4978" t="s">
        <v>11316</v>
      </c>
    </row>
    <row r="4979" spans="1:19">
      <c r="A4979" t="s">
        <v>11317</v>
      </c>
      <c r="B4979" s="1">
        <v>44175</v>
      </c>
      <c r="C4979" t="s">
        <v>22</v>
      </c>
      <c r="D4979">
        <v>43</v>
      </c>
      <c r="E4979" t="s">
        <v>23</v>
      </c>
      <c r="F4979">
        <v>0</v>
      </c>
      <c r="G4979">
        <v>4</v>
      </c>
      <c r="H4979" t="s">
        <v>3686</v>
      </c>
      <c r="I4979">
        <v>5955</v>
      </c>
      <c r="J4979">
        <v>1</v>
      </c>
      <c r="K4979">
        <v>56</v>
      </c>
      <c r="M4979" t="s">
        <v>23</v>
      </c>
      <c r="N4979" t="s">
        <v>23</v>
      </c>
      <c r="O4979" t="s">
        <v>25</v>
      </c>
      <c r="P4979" t="s">
        <v>26</v>
      </c>
      <c r="Q4979" t="s">
        <v>50</v>
      </c>
      <c r="R4979" t="s">
        <v>3256</v>
      </c>
      <c r="S4979" t="s">
        <v>11318</v>
      </c>
    </row>
    <row r="4980" spans="1:19">
      <c r="A4980" t="s">
        <v>11319</v>
      </c>
      <c r="B4980" s="1">
        <v>43922</v>
      </c>
      <c r="C4980" t="s">
        <v>22</v>
      </c>
      <c r="D4980">
        <v>24</v>
      </c>
      <c r="E4980" t="s">
        <v>23</v>
      </c>
      <c r="F4980">
        <v>0</v>
      </c>
      <c r="G4980">
        <v>4</v>
      </c>
      <c r="H4980" t="s">
        <v>3686</v>
      </c>
      <c r="I4980">
        <v>5037</v>
      </c>
      <c r="J4980">
        <v>5</v>
      </c>
      <c r="K4980">
        <v>64</v>
      </c>
      <c r="M4980" t="s">
        <v>23</v>
      </c>
      <c r="N4980" t="s">
        <v>23</v>
      </c>
      <c r="O4980" t="s">
        <v>49</v>
      </c>
      <c r="P4980" t="s">
        <v>202</v>
      </c>
      <c r="Q4980" t="s">
        <v>50</v>
      </c>
      <c r="R4980" t="s">
        <v>1965</v>
      </c>
      <c r="S4980" t="s">
        <v>11320</v>
      </c>
    </row>
    <row r="4981" spans="1:19">
      <c r="A4981" t="s">
        <v>11321</v>
      </c>
      <c r="B4981" s="1">
        <v>44483</v>
      </c>
      <c r="C4981" t="s">
        <v>33</v>
      </c>
      <c r="D4981">
        <v>37</v>
      </c>
      <c r="E4981" t="s">
        <v>39</v>
      </c>
      <c r="F4981">
        <v>0</v>
      </c>
      <c r="G4981">
        <v>4</v>
      </c>
      <c r="H4981" t="s">
        <v>3686</v>
      </c>
      <c r="I4981">
        <v>3509</v>
      </c>
      <c r="J4981">
        <v>0</v>
      </c>
      <c r="K4981">
        <v>46</v>
      </c>
      <c r="M4981" t="s">
        <v>23</v>
      </c>
      <c r="N4981" t="s">
        <v>23</v>
      </c>
      <c r="O4981" t="s">
        <v>25</v>
      </c>
      <c r="P4981" t="s">
        <v>26</v>
      </c>
      <c r="Q4981" t="s">
        <v>50</v>
      </c>
      <c r="R4981" t="s">
        <v>2686</v>
      </c>
      <c r="S4981" t="s">
        <v>11322</v>
      </c>
    </row>
    <row r="4982" spans="1:19">
      <c r="A4982" t="s">
        <v>11323</v>
      </c>
      <c r="B4982" s="1">
        <v>44109</v>
      </c>
      <c r="C4982" t="s">
        <v>22</v>
      </c>
      <c r="D4982">
        <v>44</v>
      </c>
      <c r="E4982" t="s">
        <v>23</v>
      </c>
      <c r="F4982">
        <v>3</v>
      </c>
      <c r="G4982">
        <v>4</v>
      </c>
      <c r="H4982" t="s">
        <v>3686</v>
      </c>
      <c r="I4982">
        <v>4747</v>
      </c>
      <c r="J4982">
        <v>1</v>
      </c>
      <c r="K4982">
        <v>58</v>
      </c>
      <c r="M4982" t="s">
        <v>23</v>
      </c>
      <c r="N4982" t="s">
        <v>23</v>
      </c>
      <c r="O4982" t="s">
        <v>49</v>
      </c>
      <c r="P4982" t="s">
        <v>164</v>
      </c>
      <c r="Q4982" t="s">
        <v>50</v>
      </c>
      <c r="R4982" t="s">
        <v>11324</v>
      </c>
      <c r="S4982" t="s">
        <v>11325</v>
      </c>
    </row>
    <row r="4983" spans="1:19">
      <c r="A4983" t="s">
        <v>11326</v>
      </c>
      <c r="B4983" s="1">
        <v>43764</v>
      </c>
      <c r="C4983" t="s">
        <v>33</v>
      </c>
      <c r="D4983">
        <v>50</v>
      </c>
      <c r="E4983" t="s">
        <v>23</v>
      </c>
      <c r="F4983">
        <v>2</v>
      </c>
      <c r="G4983">
        <v>4</v>
      </c>
      <c r="H4983" t="s">
        <v>3686</v>
      </c>
      <c r="I4983">
        <v>4412</v>
      </c>
      <c r="J4983">
        <v>6</v>
      </c>
      <c r="K4983">
        <v>70</v>
      </c>
      <c r="L4983" t="s">
        <v>316</v>
      </c>
      <c r="M4983" t="s">
        <v>23</v>
      </c>
      <c r="N4983" t="s">
        <v>23</v>
      </c>
      <c r="O4983" t="s">
        <v>56</v>
      </c>
      <c r="P4983" t="s">
        <v>164</v>
      </c>
      <c r="Q4983" t="s">
        <v>27</v>
      </c>
      <c r="R4983" t="s">
        <v>953</v>
      </c>
      <c r="S4983" t="s">
        <v>11327</v>
      </c>
    </row>
    <row r="4984" spans="1:19">
      <c r="A4984" t="s">
        <v>11328</v>
      </c>
      <c r="B4984" s="1">
        <v>45857</v>
      </c>
      <c r="C4984" t="s">
        <v>33</v>
      </c>
      <c r="D4984">
        <v>72</v>
      </c>
      <c r="E4984" t="s">
        <v>39</v>
      </c>
      <c r="F4984">
        <v>0</v>
      </c>
      <c r="G4984">
        <v>4</v>
      </c>
      <c r="H4984" t="s">
        <v>3751</v>
      </c>
      <c r="I4984">
        <v>4432</v>
      </c>
      <c r="J4984">
        <v>0</v>
      </c>
      <c r="K4984">
        <v>1</v>
      </c>
      <c r="L4984" t="s">
        <v>48</v>
      </c>
      <c r="M4984" t="s">
        <v>23</v>
      </c>
      <c r="N4984" t="s">
        <v>23</v>
      </c>
      <c r="O4984" t="s">
        <v>25</v>
      </c>
      <c r="P4984" t="s">
        <v>202</v>
      </c>
      <c r="Q4984" t="s">
        <v>27</v>
      </c>
      <c r="R4984" t="s">
        <v>5564</v>
      </c>
      <c r="S4984" t="s">
        <v>11329</v>
      </c>
    </row>
    <row r="4985" spans="1:19">
      <c r="A4985" t="s">
        <v>11330</v>
      </c>
      <c r="B4985" s="1">
        <v>44906</v>
      </c>
      <c r="C4985" t="s">
        <v>22</v>
      </c>
      <c r="D4985">
        <v>77</v>
      </c>
      <c r="E4985" t="s">
        <v>39</v>
      </c>
      <c r="F4985">
        <v>0</v>
      </c>
      <c r="G4985">
        <v>4</v>
      </c>
      <c r="H4985" t="s">
        <v>3686</v>
      </c>
      <c r="I4985">
        <v>2143</v>
      </c>
      <c r="J4985">
        <v>0</v>
      </c>
      <c r="K4985">
        <v>32</v>
      </c>
      <c r="L4985" t="s">
        <v>40</v>
      </c>
      <c r="M4985" t="s">
        <v>23</v>
      </c>
      <c r="N4985" t="s">
        <v>23</v>
      </c>
      <c r="O4985" t="s">
        <v>25</v>
      </c>
      <c r="P4985" t="s">
        <v>202</v>
      </c>
      <c r="Q4985" t="s">
        <v>50</v>
      </c>
      <c r="R4985" t="s">
        <v>3192</v>
      </c>
      <c r="S4985" t="s">
        <v>11331</v>
      </c>
    </row>
    <row r="4986" spans="1:19">
      <c r="A4986" t="s">
        <v>11332</v>
      </c>
      <c r="B4986" s="1">
        <v>45115</v>
      </c>
      <c r="C4986" t="s">
        <v>33</v>
      </c>
      <c r="D4986">
        <v>75</v>
      </c>
      <c r="E4986" t="s">
        <v>23</v>
      </c>
      <c r="F4986">
        <v>0</v>
      </c>
      <c r="G4986">
        <v>4</v>
      </c>
      <c r="H4986" t="s">
        <v>3686</v>
      </c>
      <c r="I4986">
        <v>4442</v>
      </c>
      <c r="J4986">
        <v>7</v>
      </c>
      <c r="K4986">
        <v>25</v>
      </c>
      <c r="M4986" t="s">
        <v>23</v>
      </c>
      <c r="N4986" t="s">
        <v>23</v>
      </c>
      <c r="O4986" t="s">
        <v>25</v>
      </c>
      <c r="P4986" t="s">
        <v>164</v>
      </c>
      <c r="Q4986" t="s">
        <v>27</v>
      </c>
      <c r="R4986" t="s">
        <v>11333</v>
      </c>
      <c r="S4986" t="s">
        <v>11334</v>
      </c>
    </row>
    <row r="4987" spans="1:19">
      <c r="A4987" t="s">
        <v>11335</v>
      </c>
      <c r="B4987" s="1">
        <v>45757</v>
      </c>
      <c r="C4987" t="s">
        <v>33</v>
      </c>
      <c r="D4987">
        <v>76</v>
      </c>
      <c r="E4987" t="s">
        <v>39</v>
      </c>
      <c r="F4987">
        <v>0</v>
      </c>
      <c r="G4987">
        <v>4</v>
      </c>
      <c r="H4987" t="s">
        <v>3686</v>
      </c>
      <c r="I4987">
        <v>4503</v>
      </c>
      <c r="J4987">
        <v>0</v>
      </c>
      <c r="K4987">
        <v>4</v>
      </c>
      <c r="M4987" t="s">
        <v>23</v>
      </c>
      <c r="N4987" t="s">
        <v>23</v>
      </c>
      <c r="O4987" t="s">
        <v>25</v>
      </c>
      <c r="P4987" t="s">
        <v>164</v>
      </c>
      <c r="Q4987" t="s">
        <v>27</v>
      </c>
      <c r="R4987" t="s">
        <v>8517</v>
      </c>
      <c r="S4987" t="s">
        <v>11336</v>
      </c>
    </row>
    <row r="4988" spans="1:19">
      <c r="A4988" t="s">
        <v>11337</v>
      </c>
      <c r="B4988" s="1">
        <v>45188</v>
      </c>
      <c r="C4988" t="s">
        <v>22</v>
      </c>
      <c r="D4988">
        <v>34</v>
      </c>
      <c r="E4988" t="s">
        <v>39</v>
      </c>
      <c r="F4988">
        <v>0</v>
      </c>
      <c r="G4988">
        <v>4</v>
      </c>
      <c r="H4988" t="s">
        <v>3686</v>
      </c>
      <c r="I4988">
        <v>3314</v>
      </c>
      <c r="J4988">
        <v>0</v>
      </c>
      <c r="K4988">
        <v>23</v>
      </c>
      <c r="M4988" t="s">
        <v>23</v>
      </c>
      <c r="N4988" t="s">
        <v>23</v>
      </c>
      <c r="O4988" t="s">
        <v>56</v>
      </c>
      <c r="P4988" t="s">
        <v>202</v>
      </c>
      <c r="Q4988" t="s">
        <v>27</v>
      </c>
      <c r="R4988" t="s">
        <v>6159</v>
      </c>
      <c r="S4988" t="s">
        <v>11338</v>
      </c>
    </row>
    <row r="4989" spans="1:19">
      <c r="A4989" t="s">
        <v>11339</v>
      </c>
      <c r="B4989" s="1">
        <v>44471</v>
      </c>
      <c r="C4989" t="s">
        <v>22</v>
      </c>
      <c r="D4989">
        <v>31</v>
      </c>
      <c r="E4989" t="s">
        <v>39</v>
      </c>
      <c r="F4989">
        <v>0</v>
      </c>
      <c r="G4989">
        <v>4</v>
      </c>
      <c r="H4989" t="s">
        <v>3686</v>
      </c>
      <c r="I4989">
        <v>5316</v>
      </c>
      <c r="J4989">
        <v>0</v>
      </c>
      <c r="K4989">
        <v>46</v>
      </c>
      <c r="M4989" t="s">
        <v>23</v>
      </c>
      <c r="N4989" t="s">
        <v>23</v>
      </c>
      <c r="O4989" t="s">
        <v>25</v>
      </c>
      <c r="P4989" t="s">
        <v>202</v>
      </c>
      <c r="Q4989" t="s">
        <v>50</v>
      </c>
      <c r="R4989" t="s">
        <v>1385</v>
      </c>
      <c r="S4989" t="s">
        <v>11340</v>
      </c>
    </row>
    <row r="4990" spans="1:19">
      <c r="A4990" t="s">
        <v>11341</v>
      </c>
      <c r="B4990" s="1">
        <v>44676</v>
      </c>
      <c r="C4990" t="s">
        <v>22</v>
      </c>
      <c r="D4990">
        <v>56</v>
      </c>
      <c r="E4990" t="s">
        <v>23</v>
      </c>
      <c r="F4990">
        <v>1</v>
      </c>
      <c r="G4990">
        <v>4</v>
      </c>
      <c r="H4990" t="s">
        <v>3686</v>
      </c>
      <c r="I4990">
        <v>5904</v>
      </c>
      <c r="J4990">
        <v>5</v>
      </c>
      <c r="K4990">
        <v>40</v>
      </c>
      <c r="M4990" t="s">
        <v>23</v>
      </c>
      <c r="N4990" t="s">
        <v>23</v>
      </c>
      <c r="O4990" t="s">
        <v>25</v>
      </c>
      <c r="P4990" t="s">
        <v>202</v>
      </c>
      <c r="Q4990" t="s">
        <v>27</v>
      </c>
      <c r="R4990" t="s">
        <v>2463</v>
      </c>
      <c r="S4990" t="s">
        <v>11342</v>
      </c>
    </row>
    <row r="4991" spans="1:19">
      <c r="A4991" t="s">
        <v>11343</v>
      </c>
      <c r="B4991" s="1">
        <v>43701</v>
      </c>
      <c r="C4991" t="s">
        <v>22</v>
      </c>
      <c r="D4991">
        <v>41</v>
      </c>
      <c r="E4991" t="s">
        <v>23</v>
      </c>
      <c r="F4991">
        <v>0</v>
      </c>
      <c r="G4991">
        <v>4</v>
      </c>
      <c r="H4991" t="s">
        <v>3686</v>
      </c>
      <c r="I4991">
        <v>6046</v>
      </c>
      <c r="J4991">
        <v>5</v>
      </c>
      <c r="K4991">
        <v>72</v>
      </c>
      <c r="M4991" t="s">
        <v>23</v>
      </c>
      <c r="N4991" t="s">
        <v>23</v>
      </c>
      <c r="O4991" t="s">
        <v>49</v>
      </c>
      <c r="P4991" t="s">
        <v>164</v>
      </c>
      <c r="Q4991" t="s">
        <v>50</v>
      </c>
      <c r="R4991" t="s">
        <v>3410</v>
      </c>
      <c r="S4991" t="s">
        <v>11344</v>
      </c>
    </row>
    <row r="4992" spans="1:19">
      <c r="A4992" t="s">
        <v>11345</v>
      </c>
      <c r="B4992" s="1">
        <v>43821</v>
      </c>
      <c r="C4992" t="s">
        <v>33</v>
      </c>
      <c r="D4992">
        <v>48</v>
      </c>
      <c r="E4992" t="s">
        <v>23</v>
      </c>
      <c r="F4992">
        <v>0</v>
      </c>
      <c r="G4992">
        <v>4</v>
      </c>
      <c r="H4992" t="s">
        <v>3686</v>
      </c>
      <c r="I4992">
        <v>4114</v>
      </c>
      <c r="J4992">
        <v>2</v>
      </c>
      <c r="K4992">
        <v>68</v>
      </c>
      <c r="M4992" t="s">
        <v>23</v>
      </c>
      <c r="N4992" t="s">
        <v>23</v>
      </c>
      <c r="O4992" t="s">
        <v>49</v>
      </c>
      <c r="P4992" t="s">
        <v>164</v>
      </c>
      <c r="Q4992" t="s">
        <v>50</v>
      </c>
      <c r="R4992" t="s">
        <v>766</v>
      </c>
      <c r="S4992" t="s">
        <v>11346</v>
      </c>
    </row>
    <row r="4993" spans="1:19">
      <c r="A4993" t="s">
        <v>11347</v>
      </c>
      <c r="B4993" s="1">
        <v>45292</v>
      </c>
      <c r="C4993" t="s">
        <v>22</v>
      </c>
      <c r="D4993">
        <v>58</v>
      </c>
      <c r="E4993" t="s">
        <v>39</v>
      </c>
      <c r="F4993">
        <v>0</v>
      </c>
      <c r="G4993">
        <v>4</v>
      </c>
      <c r="H4993" t="s">
        <v>3686</v>
      </c>
      <c r="I4993">
        <v>2831</v>
      </c>
      <c r="J4993">
        <v>0</v>
      </c>
      <c r="K4993">
        <v>19</v>
      </c>
      <c r="M4993" t="s">
        <v>23</v>
      </c>
      <c r="N4993" t="s">
        <v>39</v>
      </c>
      <c r="P4993" t="s">
        <v>164</v>
      </c>
      <c r="Q4993" t="s">
        <v>50</v>
      </c>
      <c r="R4993" t="s">
        <v>869</v>
      </c>
      <c r="S4993" t="s">
        <v>11348</v>
      </c>
    </row>
    <row r="4994" spans="1:19">
      <c r="A4994" t="s">
        <v>11349</v>
      </c>
      <c r="B4994" s="1">
        <v>44913</v>
      </c>
      <c r="C4994" t="s">
        <v>22</v>
      </c>
      <c r="D4994">
        <v>38</v>
      </c>
      <c r="E4994" t="s">
        <v>39</v>
      </c>
      <c r="F4994">
        <v>2</v>
      </c>
      <c r="G4994">
        <v>4</v>
      </c>
      <c r="H4994" t="s">
        <v>3686</v>
      </c>
      <c r="I4994">
        <v>3114</v>
      </c>
      <c r="J4994">
        <v>0</v>
      </c>
      <c r="K4994">
        <v>32</v>
      </c>
      <c r="M4994" t="s">
        <v>23</v>
      </c>
      <c r="N4994" t="s">
        <v>39</v>
      </c>
      <c r="P4994" t="s">
        <v>164</v>
      </c>
      <c r="Q4994" t="s">
        <v>50</v>
      </c>
      <c r="R4994" t="s">
        <v>860</v>
      </c>
      <c r="S4994" t="s">
        <v>11350</v>
      </c>
    </row>
    <row r="4995" spans="1:19">
      <c r="A4995" t="s">
        <v>11351</v>
      </c>
      <c r="B4995" s="1">
        <v>43891</v>
      </c>
      <c r="C4995" t="s">
        <v>33</v>
      </c>
      <c r="D4995">
        <v>22</v>
      </c>
      <c r="E4995" t="s">
        <v>23</v>
      </c>
      <c r="F4995">
        <v>0</v>
      </c>
      <c r="G4995">
        <v>4</v>
      </c>
      <c r="H4995" t="s">
        <v>3686</v>
      </c>
      <c r="I4995">
        <v>5657</v>
      </c>
      <c r="J4995">
        <v>5</v>
      </c>
      <c r="K4995">
        <v>65</v>
      </c>
      <c r="M4995" t="s">
        <v>23</v>
      </c>
      <c r="N4995" t="s">
        <v>23</v>
      </c>
      <c r="O4995" t="s">
        <v>49</v>
      </c>
      <c r="P4995" t="s">
        <v>164</v>
      </c>
      <c r="Q4995" t="s">
        <v>50</v>
      </c>
      <c r="R4995" t="s">
        <v>881</v>
      </c>
      <c r="S4995" t="s">
        <v>11352</v>
      </c>
    </row>
    <row r="4996" spans="1:19">
      <c r="A4996" t="s">
        <v>11353</v>
      </c>
      <c r="B4996" s="1">
        <v>44026</v>
      </c>
      <c r="C4996" t="s">
        <v>33</v>
      </c>
      <c r="D4996">
        <v>59</v>
      </c>
      <c r="E4996" t="s">
        <v>39</v>
      </c>
      <c r="F4996">
        <v>0</v>
      </c>
      <c r="G4996">
        <v>4</v>
      </c>
      <c r="H4996" t="s">
        <v>3686</v>
      </c>
      <c r="I4996">
        <v>4051</v>
      </c>
      <c r="J4996">
        <v>0</v>
      </c>
      <c r="K4996">
        <v>61</v>
      </c>
      <c r="L4996" t="s">
        <v>142</v>
      </c>
      <c r="M4996" t="s">
        <v>39</v>
      </c>
      <c r="N4996" t="s">
        <v>23</v>
      </c>
      <c r="O4996" t="s">
        <v>49</v>
      </c>
      <c r="P4996" t="s">
        <v>202</v>
      </c>
      <c r="Q4996" t="s">
        <v>50</v>
      </c>
      <c r="R4996" t="s">
        <v>11354</v>
      </c>
      <c r="S4996" t="s">
        <v>11355</v>
      </c>
    </row>
    <row r="4997" spans="1:19">
      <c r="A4997" t="s">
        <v>11356</v>
      </c>
      <c r="B4997" s="1">
        <v>44419</v>
      </c>
      <c r="C4997" t="s">
        <v>33</v>
      </c>
      <c r="D4997">
        <v>44</v>
      </c>
      <c r="E4997" t="s">
        <v>23</v>
      </c>
      <c r="F4997">
        <v>1</v>
      </c>
      <c r="G4997">
        <v>4</v>
      </c>
      <c r="H4997" t="s">
        <v>3686</v>
      </c>
      <c r="I4997">
        <v>3246</v>
      </c>
      <c r="J4997">
        <v>5</v>
      </c>
      <c r="K4997">
        <v>48</v>
      </c>
      <c r="M4997" t="s">
        <v>23</v>
      </c>
      <c r="N4997" t="s">
        <v>23</v>
      </c>
      <c r="O4997" t="s">
        <v>49</v>
      </c>
      <c r="P4997" t="s">
        <v>164</v>
      </c>
      <c r="Q4997" t="s">
        <v>27</v>
      </c>
      <c r="R4997" t="s">
        <v>1239</v>
      </c>
      <c r="S4997" t="s">
        <v>11357</v>
      </c>
    </row>
    <row r="4998" spans="1:19">
      <c r="A4998" t="s">
        <v>11358</v>
      </c>
      <c r="B4998" s="1">
        <v>44232</v>
      </c>
      <c r="C4998" t="s">
        <v>33</v>
      </c>
      <c r="D4998">
        <v>30</v>
      </c>
      <c r="E4998" t="s">
        <v>39</v>
      </c>
      <c r="F4998">
        <v>0</v>
      </c>
      <c r="G4998">
        <v>4</v>
      </c>
      <c r="H4998" t="s">
        <v>3686</v>
      </c>
      <c r="I4998">
        <v>5665</v>
      </c>
      <c r="J4998">
        <v>0</v>
      </c>
      <c r="K4998">
        <v>54</v>
      </c>
      <c r="L4998" t="s">
        <v>142</v>
      </c>
      <c r="M4998" t="s">
        <v>23</v>
      </c>
      <c r="N4998" t="s">
        <v>23</v>
      </c>
      <c r="O4998" t="s">
        <v>25</v>
      </c>
      <c r="P4998" t="s">
        <v>202</v>
      </c>
      <c r="Q4998" t="s">
        <v>27</v>
      </c>
      <c r="R4998" t="s">
        <v>3065</v>
      </c>
      <c r="S4998" t="s">
        <v>11359</v>
      </c>
    </row>
    <row r="4999" spans="1:19">
      <c r="A4999" t="s">
        <v>11360</v>
      </c>
      <c r="B4999" s="1">
        <v>44786</v>
      </c>
      <c r="C4999" t="s">
        <v>33</v>
      </c>
      <c r="D4999">
        <v>41</v>
      </c>
      <c r="E4999" t="s">
        <v>39</v>
      </c>
      <c r="F4999">
        <v>0</v>
      </c>
      <c r="G4999">
        <v>4</v>
      </c>
      <c r="H4999" t="s">
        <v>3686</v>
      </c>
      <c r="I4999">
        <v>4452</v>
      </c>
      <c r="J4999">
        <v>0</v>
      </c>
      <c r="K4999">
        <v>36</v>
      </c>
      <c r="L4999" t="s">
        <v>40</v>
      </c>
      <c r="M4999" t="s">
        <v>39</v>
      </c>
      <c r="N4999" t="s">
        <v>23</v>
      </c>
      <c r="O4999" t="s">
        <v>56</v>
      </c>
      <c r="P4999" t="s">
        <v>26</v>
      </c>
      <c r="Q4999" t="s">
        <v>27</v>
      </c>
      <c r="R4999" t="s">
        <v>11361</v>
      </c>
      <c r="S4999" t="s">
        <v>11362</v>
      </c>
    </row>
    <row r="5000" spans="1:19">
      <c r="A5000" t="s">
        <v>11363</v>
      </c>
      <c r="B5000" s="1">
        <v>45174</v>
      </c>
      <c r="C5000" t="s">
        <v>33</v>
      </c>
      <c r="D5000">
        <v>33</v>
      </c>
      <c r="E5000" t="s">
        <v>23</v>
      </c>
      <c r="F5000">
        <v>0</v>
      </c>
      <c r="G5000">
        <v>4</v>
      </c>
      <c r="H5000" t="s">
        <v>3686</v>
      </c>
      <c r="I5000">
        <v>5110</v>
      </c>
      <c r="J5000">
        <v>2</v>
      </c>
      <c r="K5000">
        <v>23</v>
      </c>
      <c r="L5000" t="s">
        <v>97</v>
      </c>
      <c r="M5000" t="s">
        <v>23</v>
      </c>
      <c r="N5000" t="s">
        <v>23</v>
      </c>
      <c r="O5000" t="s">
        <v>25</v>
      </c>
      <c r="P5000" t="s">
        <v>26</v>
      </c>
      <c r="Q5000" t="s">
        <v>50</v>
      </c>
      <c r="R5000" t="s">
        <v>129</v>
      </c>
      <c r="S5000" t="s">
        <v>11364</v>
      </c>
    </row>
    <row r="5001" spans="1:19">
      <c r="A5001" t="s">
        <v>11365</v>
      </c>
      <c r="B5001" s="1">
        <v>43743</v>
      </c>
      <c r="C5001" t="s">
        <v>22</v>
      </c>
      <c r="D5001">
        <v>37</v>
      </c>
      <c r="E5001" t="s">
        <v>23</v>
      </c>
      <c r="F5001">
        <v>3</v>
      </c>
      <c r="G5001">
        <v>4</v>
      </c>
      <c r="H5001" t="s">
        <v>3686</v>
      </c>
      <c r="I5001">
        <v>4649</v>
      </c>
      <c r="J5001">
        <v>7</v>
      </c>
      <c r="K5001">
        <v>70</v>
      </c>
      <c r="M5001" t="s">
        <v>23</v>
      </c>
      <c r="N5001" t="s">
        <v>23</v>
      </c>
      <c r="O5001" t="s">
        <v>25</v>
      </c>
      <c r="P5001" t="s">
        <v>202</v>
      </c>
      <c r="Q5001" t="s">
        <v>27</v>
      </c>
      <c r="R5001" t="s">
        <v>1365</v>
      </c>
      <c r="S5001" t="s">
        <v>11366</v>
      </c>
    </row>
    <row r="5002" spans="1:19">
      <c r="A5002" t="s">
        <v>11367</v>
      </c>
      <c r="B5002" s="1">
        <v>45749</v>
      </c>
      <c r="C5002" t="s">
        <v>33</v>
      </c>
      <c r="D5002">
        <v>35</v>
      </c>
      <c r="E5002" t="s">
        <v>23</v>
      </c>
      <c r="F5002">
        <v>3</v>
      </c>
      <c r="G5002">
        <v>4</v>
      </c>
      <c r="H5002" t="s">
        <v>3686</v>
      </c>
      <c r="I5002">
        <v>5775</v>
      </c>
      <c r="J5002">
        <v>9</v>
      </c>
      <c r="K5002">
        <v>4</v>
      </c>
      <c r="M5002" t="s">
        <v>23</v>
      </c>
      <c r="N5002" t="s">
        <v>23</v>
      </c>
      <c r="O5002" t="s">
        <v>25</v>
      </c>
      <c r="P5002" t="s">
        <v>26</v>
      </c>
      <c r="Q5002" t="s">
        <v>50</v>
      </c>
      <c r="R5002" t="s">
        <v>3316</v>
      </c>
      <c r="S5002" t="s">
        <v>11368</v>
      </c>
    </row>
    <row r="5003" spans="1:19">
      <c r="A5003" t="s">
        <v>11369</v>
      </c>
      <c r="B5003" s="1">
        <v>45738</v>
      </c>
      <c r="C5003" t="s">
        <v>33</v>
      </c>
      <c r="D5003">
        <v>72</v>
      </c>
      <c r="E5003" t="s">
        <v>39</v>
      </c>
      <c r="F5003">
        <v>0</v>
      </c>
      <c r="G5003">
        <v>4</v>
      </c>
      <c r="H5003" t="s">
        <v>3686</v>
      </c>
      <c r="I5003">
        <v>3468</v>
      </c>
      <c r="J5003">
        <v>0</v>
      </c>
      <c r="K5003">
        <v>5</v>
      </c>
      <c r="L5003" t="s">
        <v>48</v>
      </c>
      <c r="M5003" t="s">
        <v>23</v>
      </c>
      <c r="N5003" t="s">
        <v>23</v>
      </c>
      <c r="O5003" t="s">
        <v>25</v>
      </c>
      <c r="P5003" t="s">
        <v>26</v>
      </c>
      <c r="Q5003" t="s">
        <v>27</v>
      </c>
      <c r="R5003" t="s">
        <v>953</v>
      </c>
      <c r="S5003" t="s">
        <v>11370</v>
      </c>
    </row>
    <row r="5004" spans="1:19">
      <c r="A5004" t="s">
        <v>11371</v>
      </c>
      <c r="B5004" s="1">
        <v>43753</v>
      </c>
      <c r="C5004" t="s">
        <v>33</v>
      </c>
      <c r="D5004">
        <v>72</v>
      </c>
      <c r="E5004" t="s">
        <v>23</v>
      </c>
      <c r="F5004">
        <v>0</v>
      </c>
      <c r="G5004">
        <v>4</v>
      </c>
      <c r="H5004" t="s">
        <v>3686</v>
      </c>
      <c r="I5004">
        <v>4605</v>
      </c>
      <c r="J5004">
        <v>1</v>
      </c>
      <c r="K5004">
        <v>70</v>
      </c>
      <c r="M5004" t="s">
        <v>23</v>
      </c>
      <c r="N5004" t="s">
        <v>23</v>
      </c>
      <c r="O5004" t="s">
        <v>25</v>
      </c>
      <c r="P5004" t="s">
        <v>202</v>
      </c>
      <c r="Q5004" t="s">
        <v>27</v>
      </c>
      <c r="R5004" t="s">
        <v>1576</v>
      </c>
      <c r="S5004" t="s">
        <v>11372</v>
      </c>
    </row>
    <row r="5005" spans="1:19">
      <c r="A5005" t="s">
        <v>11373</v>
      </c>
      <c r="B5005" s="1">
        <v>45862</v>
      </c>
      <c r="C5005" t="s">
        <v>22</v>
      </c>
      <c r="D5005">
        <v>31</v>
      </c>
      <c r="E5005" t="s">
        <v>39</v>
      </c>
      <c r="F5005">
        <v>0</v>
      </c>
      <c r="G5005">
        <v>4</v>
      </c>
      <c r="H5005" t="s">
        <v>3751</v>
      </c>
      <c r="I5005">
        <v>4193</v>
      </c>
      <c r="J5005">
        <v>0</v>
      </c>
      <c r="K5005">
        <v>1</v>
      </c>
      <c r="M5005" t="s">
        <v>39</v>
      </c>
      <c r="N5005" t="s">
        <v>23</v>
      </c>
      <c r="O5005" t="s">
        <v>49</v>
      </c>
      <c r="P5005" t="s">
        <v>26</v>
      </c>
      <c r="Q5005" t="s">
        <v>50</v>
      </c>
      <c r="R5005" t="s">
        <v>6055</v>
      </c>
      <c r="S5005" t="s">
        <v>6055</v>
      </c>
    </row>
    <row r="5006" spans="1:19">
      <c r="A5006" t="s">
        <v>11374</v>
      </c>
      <c r="B5006" s="1">
        <v>45206</v>
      </c>
      <c r="C5006" t="s">
        <v>22</v>
      </c>
      <c r="D5006">
        <v>49</v>
      </c>
      <c r="E5006" t="s">
        <v>39</v>
      </c>
      <c r="F5006">
        <v>0</v>
      </c>
      <c r="G5006">
        <v>4</v>
      </c>
      <c r="H5006" t="s">
        <v>3686</v>
      </c>
      <c r="I5006">
        <v>3534</v>
      </c>
      <c r="J5006">
        <v>0</v>
      </c>
      <c r="K5006">
        <v>22</v>
      </c>
      <c r="L5006" t="s">
        <v>97</v>
      </c>
      <c r="M5006" t="s">
        <v>23</v>
      </c>
      <c r="N5006" t="s">
        <v>39</v>
      </c>
      <c r="P5006" t="s">
        <v>26</v>
      </c>
      <c r="Q5006" t="s">
        <v>50</v>
      </c>
      <c r="R5006" t="s">
        <v>4828</v>
      </c>
      <c r="S5006" t="s">
        <v>11375</v>
      </c>
    </row>
    <row r="5007" spans="1:19">
      <c r="A5007" t="s">
        <v>11376</v>
      </c>
      <c r="B5007" s="1">
        <v>44099</v>
      </c>
      <c r="C5007" t="s">
        <v>33</v>
      </c>
      <c r="D5007">
        <v>20</v>
      </c>
      <c r="E5007" t="s">
        <v>23</v>
      </c>
      <c r="F5007">
        <v>0</v>
      </c>
      <c r="G5007">
        <v>4</v>
      </c>
      <c r="H5007" t="s">
        <v>3686</v>
      </c>
      <c r="I5007">
        <v>4620</v>
      </c>
      <c r="J5007">
        <v>7</v>
      </c>
      <c r="K5007">
        <v>59</v>
      </c>
      <c r="L5007" t="s">
        <v>142</v>
      </c>
      <c r="M5007" t="s">
        <v>23</v>
      </c>
      <c r="N5007" t="s">
        <v>23</v>
      </c>
      <c r="O5007" t="s">
        <v>25</v>
      </c>
      <c r="P5007" t="s">
        <v>202</v>
      </c>
      <c r="Q5007" t="s">
        <v>50</v>
      </c>
      <c r="R5007" t="s">
        <v>11377</v>
      </c>
      <c r="S5007" t="s">
        <v>11378</v>
      </c>
    </row>
    <row r="5008" spans="1:19">
      <c r="A5008" t="s">
        <v>11379</v>
      </c>
      <c r="B5008" s="1">
        <v>44161</v>
      </c>
      <c r="C5008" t="s">
        <v>22</v>
      </c>
      <c r="D5008">
        <v>26</v>
      </c>
      <c r="E5008" t="s">
        <v>23</v>
      </c>
      <c r="F5008">
        <v>3</v>
      </c>
      <c r="G5008">
        <v>4</v>
      </c>
      <c r="H5008" t="s">
        <v>3686</v>
      </c>
      <c r="I5008">
        <v>5833</v>
      </c>
      <c r="J5008">
        <v>1</v>
      </c>
      <c r="K5008">
        <v>57</v>
      </c>
      <c r="M5008" t="s">
        <v>23</v>
      </c>
      <c r="N5008" t="s">
        <v>23</v>
      </c>
      <c r="O5008" t="s">
        <v>25</v>
      </c>
      <c r="P5008" t="s">
        <v>202</v>
      </c>
      <c r="Q5008" t="s">
        <v>50</v>
      </c>
      <c r="R5008" t="s">
        <v>11276</v>
      </c>
      <c r="S5008" t="s">
        <v>11380</v>
      </c>
    </row>
    <row r="5009" spans="1:19">
      <c r="A5009" t="s">
        <v>11381</v>
      </c>
      <c r="B5009" s="1">
        <v>43870</v>
      </c>
      <c r="C5009" t="s">
        <v>22</v>
      </c>
      <c r="D5009">
        <v>63</v>
      </c>
      <c r="E5009" t="s">
        <v>39</v>
      </c>
      <c r="F5009">
        <v>1</v>
      </c>
      <c r="G5009">
        <v>4</v>
      </c>
      <c r="H5009" t="s">
        <v>3686</v>
      </c>
      <c r="I5009">
        <v>6382</v>
      </c>
      <c r="J5009">
        <v>0</v>
      </c>
      <c r="K5009">
        <v>66</v>
      </c>
      <c r="M5009" t="s">
        <v>23</v>
      </c>
      <c r="N5009" t="s">
        <v>39</v>
      </c>
      <c r="P5009" t="s">
        <v>164</v>
      </c>
      <c r="Q5009" t="s">
        <v>50</v>
      </c>
      <c r="R5009" t="s">
        <v>869</v>
      </c>
      <c r="S5009" t="s">
        <v>11382</v>
      </c>
    </row>
    <row r="5010" spans="1:19">
      <c r="A5010" t="s">
        <v>11383</v>
      </c>
      <c r="B5010" s="1">
        <v>44700</v>
      </c>
      <c r="C5010" t="s">
        <v>22</v>
      </c>
      <c r="D5010">
        <v>59</v>
      </c>
      <c r="E5010" t="s">
        <v>39</v>
      </c>
      <c r="F5010">
        <v>0</v>
      </c>
      <c r="G5010">
        <v>4</v>
      </c>
      <c r="H5010" t="s">
        <v>3686</v>
      </c>
      <c r="I5010">
        <v>2202</v>
      </c>
      <c r="J5010">
        <v>0</v>
      </c>
      <c r="K5010">
        <v>39</v>
      </c>
      <c r="L5010" t="s">
        <v>40</v>
      </c>
      <c r="M5010" t="s">
        <v>23</v>
      </c>
      <c r="N5010" t="s">
        <v>23</v>
      </c>
      <c r="O5010" t="s">
        <v>49</v>
      </c>
      <c r="P5010" t="s">
        <v>164</v>
      </c>
      <c r="Q5010" t="s">
        <v>27</v>
      </c>
      <c r="R5010" t="s">
        <v>4091</v>
      </c>
      <c r="S5010" t="s">
        <v>11384</v>
      </c>
    </row>
    <row r="5011" spans="1:19">
      <c r="A5011" t="s">
        <v>11385</v>
      </c>
      <c r="B5011" s="1">
        <v>44959</v>
      </c>
      <c r="C5011" t="s">
        <v>33</v>
      </c>
      <c r="D5011">
        <v>62</v>
      </c>
      <c r="E5011" t="s">
        <v>23</v>
      </c>
      <c r="F5011">
        <v>2</v>
      </c>
      <c r="G5011">
        <v>4</v>
      </c>
      <c r="H5011" t="s">
        <v>3686</v>
      </c>
      <c r="I5011">
        <v>3094</v>
      </c>
      <c r="J5011">
        <v>9</v>
      </c>
      <c r="K5011">
        <v>30</v>
      </c>
      <c r="M5011" t="s">
        <v>23</v>
      </c>
      <c r="N5011" t="s">
        <v>23</v>
      </c>
      <c r="O5011" t="s">
        <v>25</v>
      </c>
      <c r="P5011" t="s">
        <v>26</v>
      </c>
      <c r="Q5011" t="s">
        <v>27</v>
      </c>
      <c r="R5011" t="s">
        <v>6486</v>
      </c>
      <c r="S5011" t="s">
        <v>11386</v>
      </c>
    </row>
    <row r="5012" spans="1:19">
      <c r="A5012" t="s">
        <v>11387</v>
      </c>
      <c r="B5012" s="1">
        <v>45362</v>
      </c>
      <c r="C5012" t="s">
        <v>22</v>
      </c>
      <c r="D5012">
        <v>46</v>
      </c>
      <c r="E5012" t="s">
        <v>39</v>
      </c>
      <c r="F5012">
        <v>0</v>
      </c>
      <c r="G5012">
        <v>4</v>
      </c>
      <c r="H5012" t="s">
        <v>3686</v>
      </c>
      <c r="I5012">
        <v>2185</v>
      </c>
      <c r="J5012">
        <v>0</v>
      </c>
      <c r="K5012">
        <v>17</v>
      </c>
      <c r="M5012" t="s">
        <v>23</v>
      </c>
      <c r="N5012" t="s">
        <v>39</v>
      </c>
      <c r="P5012" t="s">
        <v>202</v>
      </c>
      <c r="Q5012" t="s">
        <v>50</v>
      </c>
      <c r="R5012" t="s">
        <v>1163</v>
      </c>
      <c r="S5012" t="s">
        <v>11388</v>
      </c>
    </row>
    <row r="5013" spans="1:19">
      <c r="A5013" t="s">
        <v>11389</v>
      </c>
      <c r="B5013" s="1">
        <v>43835</v>
      </c>
      <c r="C5013" t="s">
        <v>22</v>
      </c>
      <c r="D5013">
        <v>19</v>
      </c>
      <c r="E5013" t="s">
        <v>23</v>
      </c>
      <c r="F5013">
        <v>0</v>
      </c>
      <c r="G5013">
        <v>4</v>
      </c>
      <c r="H5013" t="s">
        <v>3686</v>
      </c>
      <c r="I5013">
        <v>4833</v>
      </c>
      <c r="J5013">
        <v>9</v>
      </c>
      <c r="K5013">
        <v>67</v>
      </c>
      <c r="L5013" t="s">
        <v>316</v>
      </c>
      <c r="M5013" t="s">
        <v>23</v>
      </c>
      <c r="N5013" t="s">
        <v>39</v>
      </c>
      <c r="P5013" t="s">
        <v>164</v>
      </c>
      <c r="Q5013" t="s">
        <v>50</v>
      </c>
      <c r="R5013" t="s">
        <v>4828</v>
      </c>
      <c r="S5013" t="s">
        <v>11390</v>
      </c>
    </row>
    <row r="5014" spans="1:19">
      <c r="A5014" t="s">
        <v>11391</v>
      </c>
      <c r="B5014" s="1">
        <v>45642</v>
      </c>
      <c r="C5014" t="s">
        <v>33</v>
      </c>
      <c r="D5014">
        <v>20</v>
      </c>
      <c r="E5014" t="s">
        <v>23</v>
      </c>
      <c r="F5014">
        <v>0</v>
      </c>
      <c r="G5014">
        <v>4</v>
      </c>
      <c r="H5014" t="s">
        <v>3686</v>
      </c>
      <c r="I5014">
        <v>5698</v>
      </c>
      <c r="J5014">
        <v>1</v>
      </c>
      <c r="K5014">
        <v>8</v>
      </c>
      <c r="L5014" t="s">
        <v>48</v>
      </c>
      <c r="M5014" t="s">
        <v>23</v>
      </c>
      <c r="N5014" t="s">
        <v>39</v>
      </c>
      <c r="P5014" t="s">
        <v>202</v>
      </c>
      <c r="Q5014" t="s">
        <v>27</v>
      </c>
      <c r="R5014" t="s">
        <v>1080</v>
      </c>
      <c r="S5014" t="s">
        <v>11392</v>
      </c>
    </row>
    <row r="5015" spans="1:19">
      <c r="A5015" t="s">
        <v>11393</v>
      </c>
      <c r="B5015" s="1">
        <v>45454</v>
      </c>
      <c r="C5015" t="s">
        <v>33</v>
      </c>
      <c r="D5015">
        <v>44</v>
      </c>
      <c r="E5015" t="s">
        <v>39</v>
      </c>
      <c r="F5015">
        <v>1</v>
      </c>
      <c r="G5015">
        <v>4</v>
      </c>
      <c r="H5015" t="s">
        <v>3686</v>
      </c>
      <c r="I5015">
        <v>5962</v>
      </c>
      <c r="J5015">
        <v>0</v>
      </c>
      <c r="K5015">
        <v>14</v>
      </c>
      <c r="L5015" t="s">
        <v>97</v>
      </c>
      <c r="M5015" t="s">
        <v>23</v>
      </c>
      <c r="N5015" t="s">
        <v>23</v>
      </c>
      <c r="O5015" t="s">
        <v>49</v>
      </c>
      <c r="P5015" t="s">
        <v>26</v>
      </c>
      <c r="Q5015" t="s">
        <v>50</v>
      </c>
      <c r="R5015" t="s">
        <v>4809</v>
      </c>
      <c r="S5015" t="s">
        <v>11394</v>
      </c>
    </row>
    <row r="5016" spans="1:19">
      <c r="A5016" t="s">
        <v>11395</v>
      </c>
      <c r="B5016" s="1">
        <v>43782</v>
      </c>
      <c r="C5016" t="s">
        <v>22</v>
      </c>
      <c r="D5016">
        <v>51</v>
      </c>
      <c r="E5016" t="s">
        <v>23</v>
      </c>
      <c r="F5016">
        <v>0</v>
      </c>
      <c r="G5016">
        <v>4</v>
      </c>
      <c r="H5016" t="s">
        <v>3686</v>
      </c>
      <c r="I5016">
        <v>5935</v>
      </c>
      <c r="J5016">
        <v>8</v>
      </c>
      <c r="K5016">
        <v>69</v>
      </c>
      <c r="L5016" t="s">
        <v>316</v>
      </c>
      <c r="M5016" t="s">
        <v>23</v>
      </c>
      <c r="N5016" t="s">
        <v>23</v>
      </c>
      <c r="O5016" t="s">
        <v>25</v>
      </c>
      <c r="P5016" t="s">
        <v>202</v>
      </c>
      <c r="Q5016" t="s">
        <v>50</v>
      </c>
      <c r="R5016" t="s">
        <v>11396</v>
      </c>
      <c r="S5016" t="s">
        <v>11397</v>
      </c>
    </row>
    <row r="5017" spans="1:19">
      <c r="A5017" t="s">
        <v>11398</v>
      </c>
      <c r="B5017" s="1">
        <v>44733</v>
      </c>
      <c r="C5017" t="s">
        <v>22</v>
      </c>
      <c r="D5017">
        <v>26</v>
      </c>
      <c r="E5017" t="s">
        <v>23</v>
      </c>
      <c r="F5017">
        <v>2</v>
      </c>
      <c r="G5017">
        <v>4</v>
      </c>
      <c r="H5017" t="s">
        <v>3686</v>
      </c>
      <c r="I5017">
        <v>5292</v>
      </c>
      <c r="J5017">
        <v>6</v>
      </c>
      <c r="K5017">
        <v>38</v>
      </c>
      <c r="L5017" t="s">
        <v>40</v>
      </c>
      <c r="M5017" t="s">
        <v>23</v>
      </c>
      <c r="N5017" t="s">
        <v>23</v>
      </c>
      <c r="O5017" t="s">
        <v>49</v>
      </c>
      <c r="P5017" t="s">
        <v>164</v>
      </c>
      <c r="Q5017" t="s">
        <v>27</v>
      </c>
      <c r="R5017" t="s">
        <v>3346</v>
      </c>
      <c r="S5017" t="s">
        <v>11399</v>
      </c>
    </row>
    <row r="5018" spans="1:19">
      <c r="A5018" t="s">
        <v>11400</v>
      </c>
      <c r="B5018" s="1">
        <v>44585</v>
      </c>
      <c r="C5018" t="s">
        <v>22</v>
      </c>
      <c r="D5018">
        <v>39</v>
      </c>
      <c r="E5018" t="s">
        <v>39</v>
      </c>
      <c r="F5018">
        <v>0</v>
      </c>
      <c r="G5018">
        <v>4</v>
      </c>
      <c r="H5018" t="s">
        <v>3686</v>
      </c>
      <c r="I5018">
        <v>3881</v>
      </c>
      <c r="J5018">
        <v>0</v>
      </c>
      <c r="K5018">
        <v>43</v>
      </c>
      <c r="M5018" t="s">
        <v>23</v>
      </c>
      <c r="N5018" t="s">
        <v>39</v>
      </c>
      <c r="P5018" t="s">
        <v>164</v>
      </c>
      <c r="Q5018" t="s">
        <v>27</v>
      </c>
      <c r="R5018" t="s">
        <v>11401</v>
      </c>
      <c r="S5018" t="s">
        <v>11402</v>
      </c>
    </row>
    <row r="5019" spans="1:19">
      <c r="A5019" t="s">
        <v>11403</v>
      </c>
      <c r="B5019" s="1">
        <v>43914</v>
      </c>
      <c r="C5019" t="s">
        <v>33</v>
      </c>
      <c r="D5019">
        <v>22</v>
      </c>
      <c r="E5019" t="s">
        <v>23</v>
      </c>
      <c r="F5019">
        <v>2</v>
      </c>
      <c r="G5019">
        <v>4</v>
      </c>
      <c r="H5019" t="s">
        <v>3686</v>
      </c>
      <c r="I5019">
        <v>6087</v>
      </c>
      <c r="J5019">
        <v>4</v>
      </c>
      <c r="K5019">
        <v>65</v>
      </c>
      <c r="L5019" t="s">
        <v>142</v>
      </c>
      <c r="M5019" t="s">
        <v>23</v>
      </c>
      <c r="N5019" t="s">
        <v>23</v>
      </c>
      <c r="O5019" t="s">
        <v>25</v>
      </c>
      <c r="P5019" t="s">
        <v>164</v>
      </c>
      <c r="Q5019" t="s">
        <v>27</v>
      </c>
      <c r="R5019" t="s">
        <v>7099</v>
      </c>
      <c r="S5019" t="s">
        <v>11404</v>
      </c>
    </row>
    <row r="5020" spans="1:19">
      <c r="A5020" t="s">
        <v>11405</v>
      </c>
      <c r="B5020" s="1">
        <v>45127</v>
      </c>
      <c r="C5020" t="s">
        <v>22</v>
      </c>
      <c r="D5020">
        <v>43</v>
      </c>
      <c r="E5020" t="s">
        <v>23</v>
      </c>
      <c r="F5020">
        <v>2</v>
      </c>
      <c r="G5020">
        <v>4</v>
      </c>
      <c r="H5020" t="s">
        <v>3686</v>
      </c>
      <c r="I5020">
        <v>2888</v>
      </c>
      <c r="J5020">
        <v>1</v>
      </c>
      <c r="K5020">
        <v>25</v>
      </c>
      <c r="M5020" t="s">
        <v>23</v>
      </c>
      <c r="N5020" t="s">
        <v>39</v>
      </c>
      <c r="P5020" t="s">
        <v>202</v>
      </c>
      <c r="Q5020" t="s">
        <v>27</v>
      </c>
      <c r="R5020" t="s">
        <v>2422</v>
      </c>
      <c r="S5020" t="s">
        <v>11406</v>
      </c>
    </row>
    <row r="5021" spans="1:19">
      <c r="A5021" t="s">
        <v>11407</v>
      </c>
      <c r="B5021" s="1">
        <v>45540</v>
      </c>
      <c r="C5021" t="s">
        <v>22</v>
      </c>
      <c r="D5021">
        <v>60</v>
      </c>
      <c r="E5021" t="s">
        <v>39</v>
      </c>
      <c r="F5021">
        <v>0</v>
      </c>
      <c r="G5021">
        <v>4</v>
      </c>
      <c r="H5021" t="s">
        <v>3686</v>
      </c>
      <c r="I5021">
        <v>5397</v>
      </c>
      <c r="J5021">
        <v>0</v>
      </c>
      <c r="K5021">
        <v>11</v>
      </c>
      <c r="L5021" t="s">
        <v>97</v>
      </c>
      <c r="M5021" t="s">
        <v>23</v>
      </c>
      <c r="N5021" t="s">
        <v>39</v>
      </c>
      <c r="P5021" t="s">
        <v>164</v>
      </c>
      <c r="Q5021" t="s">
        <v>50</v>
      </c>
      <c r="R5021" t="s">
        <v>4083</v>
      </c>
      <c r="S5021" t="s">
        <v>11408</v>
      </c>
    </row>
    <row r="5022" spans="1:19">
      <c r="A5022" t="s">
        <v>11409</v>
      </c>
      <c r="B5022" s="1">
        <v>45663</v>
      </c>
      <c r="C5022" t="s">
        <v>33</v>
      </c>
      <c r="D5022">
        <v>56</v>
      </c>
      <c r="E5022" t="s">
        <v>23</v>
      </c>
      <c r="F5022">
        <v>2</v>
      </c>
      <c r="G5022">
        <v>4</v>
      </c>
      <c r="H5022" t="s">
        <v>3686</v>
      </c>
      <c r="I5022">
        <v>4785</v>
      </c>
      <c r="J5022">
        <v>1</v>
      </c>
      <c r="K5022">
        <v>7</v>
      </c>
      <c r="L5022" t="s">
        <v>48</v>
      </c>
      <c r="M5022" t="s">
        <v>23</v>
      </c>
      <c r="N5022" t="s">
        <v>23</v>
      </c>
      <c r="O5022" t="s">
        <v>49</v>
      </c>
      <c r="P5022" t="s">
        <v>26</v>
      </c>
      <c r="Q5022" t="s">
        <v>27</v>
      </c>
      <c r="R5022" t="s">
        <v>2180</v>
      </c>
      <c r="S5022" t="s">
        <v>11410</v>
      </c>
    </row>
    <row r="5023" spans="1:19">
      <c r="A5023" t="s">
        <v>11411</v>
      </c>
      <c r="B5023" s="1">
        <v>44463</v>
      </c>
      <c r="C5023" t="s">
        <v>22</v>
      </c>
      <c r="D5023">
        <v>55</v>
      </c>
      <c r="E5023" t="s">
        <v>23</v>
      </c>
      <c r="F5023">
        <v>0</v>
      </c>
      <c r="G5023">
        <v>4</v>
      </c>
      <c r="H5023" t="s">
        <v>3686</v>
      </c>
      <c r="I5023">
        <v>4795</v>
      </c>
      <c r="J5023">
        <v>10</v>
      </c>
      <c r="K5023">
        <v>47</v>
      </c>
      <c r="L5023" t="s">
        <v>142</v>
      </c>
      <c r="M5023" t="s">
        <v>23</v>
      </c>
      <c r="N5023" t="s">
        <v>23</v>
      </c>
      <c r="O5023" t="s">
        <v>49</v>
      </c>
      <c r="P5023" t="s">
        <v>164</v>
      </c>
      <c r="Q5023" t="s">
        <v>27</v>
      </c>
      <c r="R5023" t="s">
        <v>1123</v>
      </c>
      <c r="S5023" t="s">
        <v>11412</v>
      </c>
    </row>
    <row r="5024" spans="1:19">
      <c r="A5024" t="s">
        <v>11413</v>
      </c>
      <c r="B5024" s="1">
        <v>45704</v>
      </c>
      <c r="C5024" t="s">
        <v>33</v>
      </c>
      <c r="D5024">
        <v>41</v>
      </c>
      <c r="E5024" t="s">
        <v>23</v>
      </c>
      <c r="F5024">
        <v>1</v>
      </c>
      <c r="G5024">
        <v>4</v>
      </c>
      <c r="H5024" t="s">
        <v>3686</v>
      </c>
      <c r="I5024">
        <v>5450</v>
      </c>
      <c r="J5024">
        <v>1</v>
      </c>
      <c r="K5024">
        <v>6</v>
      </c>
      <c r="M5024" t="s">
        <v>23</v>
      </c>
      <c r="N5024" t="s">
        <v>23</v>
      </c>
      <c r="O5024" t="s">
        <v>49</v>
      </c>
      <c r="P5024" t="s">
        <v>26</v>
      </c>
      <c r="Q5024" t="s">
        <v>50</v>
      </c>
      <c r="R5024" t="s">
        <v>11414</v>
      </c>
      <c r="S5024" t="s">
        <v>11415</v>
      </c>
    </row>
    <row r="5025" spans="1:19">
      <c r="A5025" t="s">
        <v>11416</v>
      </c>
      <c r="B5025" s="1">
        <v>45658</v>
      </c>
      <c r="C5025" t="s">
        <v>33</v>
      </c>
      <c r="D5025">
        <v>46</v>
      </c>
      <c r="E5025" t="s">
        <v>39</v>
      </c>
      <c r="F5025">
        <v>0</v>
      </c>
      <c r="G5025">
        <v>4</v>
      </c>
      <c r="H5025" t="s">
        <v>3686</v>
      </c>
      <c r="I5025">
        <v>4389</v>
      </c>
      <c r="J5025">
        <v>0</v>
      </c>
      <c r="K5025">
        <v>7</v>
      </c>
      <c r="L5025" t="s">
        <v>48</v>
      </c>
      <c r="M5025" t="s">
        <v>23</v>
      </c>
      <c r="N5025" t="s">
        <v>23</v>
      </c>
      <c r="O5025" t="s">
        <v>56</v>
      </c>
      <c r="P5025" t="s">
        <v>26</v>
      </c>
      <c r="Q5025" t="s">
        <v>27</v>
      </c>
      <c r="R5025" t="s">
        <v>996</v>
      </c>
      <c r="S5025" t="s">
        <v>11417</v>
      </c>
    </row>
    <row r="5026" spans="1:19">
      <c r="A5026" t="s">
        <v>11418</v>
      </c>
      <c r="B5026" s="1">
        <v>45429</v>
      </c>
      <c r="C5026" t="s">
        <v>22</v>
      </c>
      <c r="D5026">
        <v>31</v>
      </c>
      <c r="E5026" t="s">
        <v>39</v>
      </c>
      <c r="F5026">
        <v>3</v>
      </c>
      <c r="G5026">
        <v>4</v>
      </c>
      <c r="H5026" t="s">
        <v>3686</v>
      </c>
      <c r="I5026">
        <v>4442</v>
      </c>
      <c r="J5026">
        <v>0</v>
      </c>
      <c r="K5026">
        <v>15</v>
      </c>
      <c r="M5026" t="s">
        <v>23</v>
      </c>
      <c r="N5026" t="s">
        <v>23</v>
      </c>
      <c r="O5026" t="s">
        <v>49</v>
      </c>
      <c r="P5026" t="s">
        <v>202</v>
      </c>
      <c r="Q5026" t="s">
        <v>50</v>
      </c>
      <c r="R5026" t="s">
        <v>6336</v>
      </c>
      <c r="S5026" t="s">
        <v>11419</v>
      </c>
    </row>
    <row r="5027" spans="1:19">
      <c r="A5027" t="s">
        <v>11420</v>
      </c>
      <c r="B5027" s="1">
        <v>43788</v>
      </c>
      <c r="C5027" t="s">
        <v>22</v>
      </c>
      <c r="D5027">
        <v>24</v>
      </c>
      <c r="E5027" t="s">
        <v>23</v>
      </c>
      <c r="F5027">
        <v>3</v>
      </c>
      <c r="G5027">
        <v>4</v>
      </c>
      <c r="H5027" t="s">
        <v>3686</v>
      </c>
      <c r="I5027">
        <v>6082</v>
      </c>
      <c r="J5027">
        <v>7</v>
      </c>
      <c r="K5027">
        <v>69</v>
      </c>
      <c r="L5027" t="s">
        <v>316</v>
      </c>
      <c r="M5027" t="s">
        <v>23</v>
      </c>
      <c r="N5027" t="s">
        <v>23</v>
      </c>
      <c r="O5027" t="s">
        <v>25</v>
      </c>
      <c r="P5027" t="s">
        <v>164</v>
      </c>
      <c r="Q5027" t="s">
        <v>27</v>
      </c>
      <c r="R5027" t="s">
        <v>4833</v>
      </c>
      <c r="S5027" t="s">
        <v>11421</v>
      </c>
    </row>
    <row r="5028" spans="1:19">
      <c r="A5028" t="s">
        <v>11422</v>
      </c>
      <c r="B5028" s="1">
        <v>43901</v>
      </c>
      <c r="C5028" t="s">
        <v>33</v>
      </c>
      <c r="D5028">
        <v>25</v>
      </c>
      <c r="E5028" t="s">
        <v>23</v>
      </c>
      <c r="F5028">
        <v>3</v>
      </c>
      <c r="G5028">
        <v>4</v>
      </c>
      <c r="H5028" t="s">
        <v>3686</v>
      </c>
      <c r="I5028">
        <v>4533</v>
      </c>
      <c r="J5028">
        <v>9</v>
      </c>
      <c r="K5028">
        <v>65</v>
      </c>
      <c r="M5028" t="s">
        <v>23</v>
      </c>
      <c r="N5028" t="s">
        <v>39</v>
      </c>
      <c r="P5028" t="s">
        <v>164</v>
      </c>
      <c r="Q5028" t="s">
        <v>27</v>
      </c>
      <c r="R5028" t="s">
        <v>3537</v>
      </c>
      <c r="S5028" t="s">
        <v>11423</v>
      </c>
    </row>
    <row r="5029" spans="1:19">
      <c r="A5029" t="s">
        <v>11424</v>
      </c>
      <c r="B5029" s="1">
        <v>44563</v>
      </c>
      <c r="C5029" t="s">
        <v>22</v>
      </c>
      <c r="D5029">
        <v>60</v>
      </c>
      <c r="E5029" t="s">
        <v>23</v>
      </c>
      <c r="F5029">
        <v>2</v>
      </c>
      <c r="G5029">
        <v>4</v>
      </c>
      <c r="H5029" t="s">
        <v>3686</v>
      </c>
      <c r="I5029">
        <v>4432</v>
      </c>
      <c r="J5029">
        <v>4</v>
      </c>
      <c r="K5029">
        <v>43</v>
      </c>
      <c r="M5029" t="s">
        <v>23</v>
      </c>
      <c r="N5029" t="s">
        <v>39</v>
      </c>
      <c r="P5029" t="s">
        <v>164</v>
      </c>
      <c r="Q5029" t="s">
        <v>50</v>
      </c>
      <c r="R5029" t="s">
        <v>1525</v>
      </c>
      <c r="S5029" t="s">
        <v>11425</v>
      </c>
    </row>
    <row r="5030" spans="1:19">
      <c r="A5030" t="s">
        <v>11426</v>
      </c>
      <c r="B5030" s="1">
        <v>44297</v>
      </c>
      <c r="C5030" t="s">
        <v>33</v>
      </c>
      <c r="D5030">
        <v>43</v>
      </c>
      <c r="E5030" t="s">
        <v>39</v>
      </c>
      <c r="F5030">
        <v>0</v>
      </c>
      <c r="G5030">
        <v>4</v>
      </c>
      <c r="H5030" t="s">
        <v>3686</v>
      </c>
      <c r="I5030">
        <v>5597</v>
      </c>
      <c r="J5030">
        <v>0</v>
      </c>
      <c r="K5030">
        <v>52</v>
      </c>
      <c r="L5030" t="s">
        <v>142</v>
      </c>
      <c r="M5030" t="s">
        <v>23</v>
      </c>
      <c r="N5030" t="s">
        <v>23</v>
      </c>
      <c r="O5030" t="s">
        <v>25</v>
      </c>
      <c r="P5030" t="s">
        <v>202</v>
      </c>
      <c r="Q5030" t="s">
        <v>50</v>
      </c>
      <c r="R5030" t="s">
        <v>832</v>
      </c>
      <c r="S5030" t="s">
        <v>11427</v>
      </c>
    </row>
    <row r="5031" spans="1:19">
      <c r="A5031" t="s">
        <v>11428</v>
      </c>
      <c r="B5031" s="1">
        <v>43703</v>
      </c>
      <c r="C5031" t="s">
        <v>33</v>
      </c>
      <c r="D5031">
        <v>39</v>
      </c>
      <c r="E5031" t="s">
        <v>23</v>
      </c>
      <c r="F5031">
        <v>0</v>
      </c>
      <c r="G5031">
        <v>4</v>
      </c>
      <c r="H5031" t="s">
        <v>3686</v>
      </c>
      <c r="I5031">
        <v>6295</v>
      </c>
      <c r="J5031">
        <v>8</v>
      </c>
      <c r="K5031">
        <v>72</v>
      </c>
      <c r="M5031" t="s">
        <v>23</v>
      </c>
      <c r="N5031" t="s">
        <v>23</v>
      </c>
      <c r="O5031" t="s">
        <v>25</v>
      </c>
      <c r="P5031" t="s">
        <v>164</v>
      </c>
      <c r="Q5031" t="s">
        <v>27</v>
      </c>
      <c r="R5031" t="s">
        <v>665</v>
      </c>
      <c r="S5031" t="s">
        <v>11429</v>
      </c>
    </row>
    <row r="5032" spans="1:19">
      <c r="A5032" t="s">
        <v>11430</v>
      </c>
      <c r="B5032" s="1">
        <v>45671</v>
      </c>
      <c r="C5032" t="s">
        <v>22</v>
      </c>
      <c r="D5032">
        <v>48</v>
      </c>
      <c r="E5032" t="s">
        <v>39</v>
      </c>
      <c r="F5032">
        <v>0</v>
      </c>
      <c r="G5032">
        <v>4</v>
      </c>
      <c r="H5032" t="s">
        <v>3686</v>
      </c>
      <c r="I5032">
        <v>2463</v>
      </c>
      <c r="J5032">
        <v>0</v>
      </c>
      <c r="K5032">
        <v>7</v>
      </c>
      <c r="M5032" t="s">
        <v>23</v>
      </c>
      <c r="N5032" t="s">
        <v>23</v>
      </c>
      <c r="O5032" t="s">
        <v>25</v>
      </c>
      <c r="P5032" t="s">
        <v>26</v>
      </c>
      <c r="Q5032" t="s">
        <v>50</v>
      </c>
      <c r="R5032" t="s">
        <v>674</v>
      </c>
      <c r="S5032" t="s">
        <v>11431</v>
      </c>
    </row>
    <row r="5033" spans="1:19">
      <c r="A5033" t="s">
        <v>11432</v>
      </c>
      <c r="B5033" s="1">
        <v>45741</v>
      </c>
      <c r="C5033" t="s">
        <v>22</v>
      </c>
      <c r="D5033">
        <v>26</v>
      </c>
      <c r="E5033" t="s">
        <v>39</v>
      </c>
      <c r="F5033">
        <v>0</v>
      </c>
      <c r="G5033">
        <v>4</v>
      </c>
      <c r="H5033" t="s">
        <v>3686</v>
      </c>
      <c r="I5033">
        <v>2483</v>
      </c>
      <c r="J5033">
        <v>0</v>
      </c>
      <c r="K5033">
        <v>5</v>
      </c>
      <c r="M5033" t="s">
        <v>23</v>
      </c>
      <c r="N5033" t="s">
        <v>39</v>
      </c>
      <c r="P5033" t="s">
        <v>26</v>
      </c>
      <c r="Q5033" t="s">
        <v>50</v>
      </c>
      <c r="R5033" t="s">
        <v>2056</v>
      </c>
      <c r="S5033" t="s">
        <v>11433</v>
      </c>
    </row>
    <row r="5034" spans="1:19">
      <c r="A5034" t="s">
        <v>11434</v>
      </c>
      <c r="B5034" s="1">
        <v>44993</v>
      </c>
      <c r="C5034" t="s">
        <v>22</v>
      </c>
      <c r="D5034">
        <v>39</v>
      </c>
      <c r="E5034" t="s">
        <v>39</v>
      </c>
      <c r="F5034">
        <v>0</v>
      </c>
      <c r="G5034">
        <v>4</v>
      </c>
      <c r="H5034" t="s">
        <v>3686</v>
      </c>
      <c r="I5034">
        <v>2681</v>
      </c>
      <c r="J5034">
        <v>0</v>
      </c>
      <c r="K5034">
        <v>29</v>
      </c>
      <c r="M5034" t="s">
        <v>23</v>
      </c>
      <c r="N5034" t="s">
        <v>23</v>
      </c>
      <c r="O5034" t="s">
        <v>25</v>
      </c>
      <c r="P5034" t="s">
        <v>26</v>
      </c>
      <c r="Q5034" t="s">
        <v>50</v>
      </c>
      <c r="R5034" t="s">
        <v>2138</v>
      </c>
      <c r="S5034" t="s">
        <v>11435</v>
      </c>
    </row>
    <row r="5035" spans="1:19">
      <c r="A5035" t="s">
        <v>11436</v>
      </c>
      <c r="B5035" s="1">
        <v>44568</v>
      </c>
      <c r="C5035" t="s">
        <v>33</v>
      </c>
      <c r="D5035">
        <v>65</v>
      </c>
      <c r="E5035" t="s">
        <v>39</v>
      </c>
      <c r="F5035">
        <v>0</v>
      </c>
      <c r="G5035">
        <v>4</v>
      </c>
      <c r="H5035" t="s">
        <v>3686</v>
      </c>
      <c r="I5035">
        <v>2223</v>
      </c>
      <c r="J5035">
        <v>0</v>
      </c>
      <c r="K5035">
        <v>43</v>
      </c>
      <c r="L5035" t="s">
        <v>142</v>
      </c>
      <c r="M5035" t="s">
        <v>23</v>
      </c>
      <c r="N5035" t="s">
        <v>23</v>
      </c>
      <c r="O5035" t="s">
        <v>25</v>
      </c>
      <c r="P5035" t="s">
        <v>202</v>
      </c>
      <c r="Q5035" t="s">
        <v>27</v>
      </c>
      <c r="R5035" t="s">
        <v>3106</v>
      </c>
      <c r="S5035" t="s">
        <v>11437</v>
      </c>
    </row>
    <row r="5036" spans="1:19">
      <c r="A5036" t="s">
        <v>11438</v>
      </c>
      <c r="B5036" s="1">
        <v>44910</v>
      </c>
      <c r="C5036" t="s">
        <v>33</v>
      </c>
      <c r="D5036">
        <v>80</v>
      </c>
      <c r="E5036" t="s">
        <v>39</v>
      </c>
      <c r="F5036">
        <v>0</v>
      </c>
      <c r="G5036">
        <v>4</v>
      </c>
      <c r="H5036" t="s">
        <v>3686</v>
      </c>
      <c r="I5036">
        <v>5936</v>
      </c>
      <c r="J5036">
        <v>0</v>
      </c>
      <c r="K5036">
        <v>32</v>
      </c>
      <c r="L5036" t="s">
        <v>40</v>
      </c>
      <c r="M5036" t="s">
        <v>23</v>
      </c>
      <c r="N5036" t="s">
        <v>23</v>
      </c>
      <c r="O5036" t="s">
        <v>25</v>
      </c>
      <c r="P5036" t="s">
        <v>164</v>
      </c>
      <c r="Q5036" t="s">
        <v>27</v>
      </c>
      <c r="R5036" t="s">
        <v>6570</v>
      </c>
      <c r="S5036" t="s">
        <v>11439</v>
      </c>
    </row>
    <row r="5037" spans="1:19">
      <c r="A5037" t="s">
        <v>11440</v>
      </c>
      <c r="B5037" s="1">
        <v>43905</v>
      </c>
      <c r="C5037" t="s">
        <v>22</v>
      </c>
      <c r="D5037">
        <v>80</v>
      </c>
      <c r="E5037" t="s">
        <v>39</v>
      </c>
      <c r="F5037">
        <v>0</v>
      </c>
      <c r="G5037">
        <v>4</v>
      </c>
      <c r="H5037" t="s">
        <v>3686</v>
      </c>
      <c r="I5037">
        <v>4574</v>
      </c>
      <c r="J5037">
        <v>0</v>
      </c>
      <c r="K5037">
        <v>65</v>
      </c>
      <c r="L5037" t="s">
        <v>142</v>
      </c>
      <c r="M5037" t="s">
        <v>23</v>
      </c>
      <c r="N5037" t="s">
        <v>23</v>
      </c>
      <c r="O5037" t="s">
        <v>25</v>
      </c>
      <c r="P5037" t="s">
        <v>164</v>
      </c>
      <c r="Q5037" t="s">
        <v>27</v>
      </c>
      <c r="R5037" t="s">
        <v>1294</v>
      </c>
      <c r="S5037" t="s">
        <v>11441</v>
      </c>
    </row>
    <row r="5038" spans="1:19">
      <c r="A5038" t="s">
        <v>11442</v>
      </c>
      <c r="B5038" s="1">
        <v>44874</v>
      </c>
      <c r="C5038" t="s">
        <v>22</v>
      </c>
      <c r="D5038">
        <v>73</v>
      </c>
      <c r="E5038" t="s">
        <v>39</v>
      </c>
      <c r="F5038">
        <v>0</v>
      </c>
      <c r="G5038">
        <v>4</v>
      </c>
      <c r="H5038" t="s">
        <v>3686</v>
      </c>
      <c r="I5038">
        <v>5756</v>
      </c>
      <c r="J5038">
        <v>0</v>
      </c>
      <c r="K5038">
        <v>33</v>
      </c>
      <c r="L5038" t="s">
        <v>40</v>
      </c>
      <c r="M5038" t="s">
        <v>23</v>
      </c>
      <c r="N5038" t="s">
        <v>39</v>
      </c>
      <c r="P5038" t="s">
        <v>202</v>
      </c>
      <c r="Q5038" t="s">
        <v>27</v>
      </c>
      <c r="R5038" t="s">
        <v>5526</v>
      </c>
      <c r="S5038" t="s">
        <v>11443</v>
      </c>
    </row>
    <row r="5039" spans="1:19">
      <c r="A5039" t="s">
        <v>11444</v>
      </c>
      <c r="B5039" s="1">
        <v>44065</v>
      </c>
      <c r="C5039" t="s">
        <v>33</v>
      </c>
      <c r="D5039">
        <v>32</v>
      </c>
      <c r="E5039" t="s">
        <v>23</v>
      </c>
      <c r="F5039">
        <v>3</v>
      </c>
      <c r="G5039">
        <v>4</v>
      </c>
      <c r="H5039" t="s">
        <v>3686</v>
      </c>
      <c r="I5039">
        <v>6134</v>
      </c>
      <c r="J5039">
        <v>2</v>
      </c>
      <c r="K5039">
        <v>60</v>
      </c>
      <c r="M5039" t="s">
        <v>23</v>
      </c>
      <c r="N5039" t="s">
        <v>39</v>
      </c>
      <c r="P5039" t="s">
        <v>164</v>
      </c>
      <c r="Q5039" t="s">
        <v>50</v>
      </c>
      <c r="R5039" t="s">
        <v>355</v>
      </c>
      <c r="S5039" t="s">
        <v>11445</v>
      </c>
    </row>
    <row r="5040" spans="1:19">
      <c r="A5040" t="s">
        <v>11446</v>
      </c>
      <c r="B5040" s="1">
        <v>44444</v>
      </c>
      <c r="C5040" t="s">
        <v>33</v>
      </c>
      <c r="D5040">
        <v>30</v>
      </c>
      <c r="E5040" t="s">
        <v>39</v>
      </c>
      <c r="F5040">
        <v>0</v>
      </c>
      <c r="G5040">
        <v>4</v>
      </c>
      <c r="H5040" t="s">
        <v>3686</v>
      </c>
      <c r="I5040">
        <v>4510</v>
      </c>
      <c r="J5040">
        <v>0</v>
      </c>
      <c r="K5040">
        <v>47</v>
      </c>
      <c r="L5040" t="s">
        <v>142</v>
      </c>
      <c r="M5040" t="s">
        <v>23</v>
      </c>
      <c r="N5040" t="s">
        <v>23</v>
      </c>
      <c r="O5040" t="s">
        <v>25</v>
      </c>
      <c r="P5040" t="s">
        <v>202</v>
      </c>
      <c r="Q5040" t="s">
        <v>50</v>
      </c>
      <c r="R5040" t="s">
        <v>1385</v>
      </c>
      <c r="S5040" t="s">
        <v>11447</v>
      </c>
    </row>
    <row r="5041" spans="1:19">
      <c r="A5041" t="s">
        <v>11448</v>
      </c>
      <c r="B5041" s="1">
        <v>44907</v>
      </c>
      <c r="C5041" t="s">
        <v>22</v>
      </c>
      <c r="D5041">
        <v>42</v>
      </c>
      <c r="E5041" t="s">
        <v>23</v>
      </c>
      <c r="F5041">
        <v>3</v>
      </c>
      <c r="G5041">
        <v>4</v>
      </c>
      <c r="H5041" t="s">
        <v>3686</v>
      </c>
      <c r="I5041">
        <v>5288</v>
      </c>
      <c r="J5041">
        <v>1</v>
      </c>
      <c r="K5041">
        <v>32</v>
      </c>
      <c r="M5041" t="s">
        <v>23</v>
      </c>
      <c r="N5041" t="s">
        <v>23</v>
      </c>
      <c r="O5041" t="s">
        <v>25</v>
      </c>
      <c r="P5041" t="s">
        <v>202</v>
      </c>
      <c r="Q5041" t="s">
        <v>50</v>
      </c>
      <c r="R5041" t="s">
        <v>6139</v>
      </c>
      <c r="S5041" t="s">
        <v>11449</v>
      </c>
    </row>
    <row r="5042" spans="1:19">
      <c r="A5042" t="s">
        <v>11450</v>
      </c>
      <c r="B5042" s="1">
        <v>45515</v>
      </c>
      <c r="C5042" t="s">
        <v>22</v>
      </c>
      <c r="D5042">
        <v>63</v>
      </c>
      <c r="E5042" t="s">
        <v>23</v>
      </c>
      <c r="F5042">
        <v>0</v>
      </c>
      <c r="G5042">
        <v>4</v>
      </c>
      <c r="H5042" t="s">
        <v>3686</v>
      </c>
      <c r="I5042">
        <v>5426</v>
      </c>
      <c r="J5042">
        <v>7</v>
      </c>
      <c r="K5042">
        <v>12</v>
      </c>
      <c r="M5042" t="s">
        <v>23</v>
      </c>
      <c r="N5042" t="s">
        <v>23</v>
      </c>
      <c r="O5042" t="s">
        <v>49</v>
      </c>
      <c r="P5042" t="s">
        <v>26</v>
      </c>
      <c r="Q5042" t="s">
        <v>27</v>
      </c>
      <c r="R5042" t="s">
        <v>1902</v>
      </c>
      <c r="S5042" t="s">
        <v>11451</v>
      </c>
    </row>
    <row r="5043" spans="1:19">
      <c r="A5043" t="s">
        <v>11452</v>
      </c>
      <c r="B5043" s="1">
        <v>44662</v>
      </c>
      <c r="C5043" t="s">
        <v>22</v>
      </c>
      <c r="D5043">
        <v>49</v>
      </c>
      <c r="E5043" t="s">
        <v>39</v>
      </c>
      <c r="F5043">
        <v>0</v>
      </c>
      <c r="G5043">
        <v>4</v>
      </c>
      <c r="H5043" t="s">
        <v>3686</v>
      </c>
      <c r="I5043">
        <v>2520</v>
      </c>
      <c r="J5043">
        <v>0</v>
      </c>
      <c r="K5043">
        <v>40</v>
      </c>
      <c r="M5043" t="s">
        <v>23</v>
      </c>
      <c r="N5043" t="s">
        <v>23</v>
      </c>
      <c r="O5043" t="s">
        <v>49</v>
      </c>
      <c r="P5043" t="s">
        <v>26</v>
      </c>
      <c r="Q5043" t="s">
        <v>50</v>
      </c>
      <c r="R5043" t="s">
        <v>11453</v>
      </c>
      <c r="S5043" t="s">
        <v>11454</v>
      </c>
    </row>
    <row r="5044" spans="1:19">
      <c r="A5044" t="s">
        <v>11455</v>
      </c>
      <c r="B5044" s="1">
        <v>43792</v>
      </c>
      <c r="C5044" t="s">
        <v>22</v>
      </c>
      <c r="D5044">
        <v>29</v>
      </c>
      <c r="E5044" t="s">
        <v>23</v>
      </c>
      <c r="F5044">
        <v>0</v>
      </c>
      <c r="G5044">
        <v>4</v>
      </c>
      <c r="H5044" t="s">
        <v>3686</v>
      </c>
      <c r="I5044">
        <v>5532</v>
      </c>
      <c r="J5044">
        <v>9</v>
      </c>
      <c r="K5044">
        <v>69</v>
      </c>
      <c r="L5044" t="s">
        <v>316</v>
      </c>
      <c r="M5044" t="s">
        <v>23</v>
      </c>
      <c r="N5044" t="s">
        <v>23</v>
      </c>
      <c r="O5044" t="s">
        <v>25</v>
      </c>
      <c r="P5044" t="s">
        <v>164</v>
      </c>
      <c r="Q5044" t="s">
        <v>27</v>
      </c>
      <c r="R5044" t="s">
        <v>11456</v>
      </c>
      <c r="S5044" t="s">
        <v>11457</v>
      </c>
    </row>
    <row r="5045" spans="1:19">
      <c r="A5045" t="s">
        <v>11458</v>
      </c>
      <c r="B5045" s="1">
        <v>45164</v>
      </c>
      <c r="C5045" t="s">
        <v>22</v>
      </c>
      <c r="D5045">
        <v>33</v>
      </c>
      <c r="E5045" t="s">
        <v>23</v>
      </c>
      <c r="F5045">
        <v>3</v>
      </c>
      <c r="G5045">
        <v>4</v>
      </c>
      <c r="H5045" t="s">
        <v>3686</v>
      </c>
      <c r="I5045">
        <v>3607</v>
      </c>
      <c r="J5045">
        <v>7</v>
      </c>
      <c r="K5045">
        <v>24</v>
      </c>
      <c r="M5045" t="s">
        <v>23</v>
      </c>
      <c r="N5045" t="s">
        <v>23</v>
      </c>
      <c r="O5045" t="s">
        <v>56</v>
      </c>
      <c r="P5045" t="s">
        <v>202</v>
      </c>
      <c r="Q5045" t="s">
        <v>50</v>
      </c>
      <c r="R5045" t="s">
        <v>545</v>
      </c>
      <c r="S5045" t="s">
        <v>11459</v>
      </c>
    </row>
    <row r="5046" spans="1:19">
      <c r="A5046" t="s">
        <v>11460</v>
      </c>
      <c r="B5046" s="1">
        <v>43714</v>
      </c>
      <c r="C5046" t="s">
        <v>22</v>
      </c>
      <c r="D5046">
        <v>39</v>
      </c>
      <c r="E5046" t="s">
        <v>23</v>
      </c>
      <c r="F5046">
        <v>0</v>
      </c>
      <c r="G5046">
        <v>4</v>
      </c>
      <c r="H5046" t="s">
        <v>3686</v>
      </c>
      <c r="I5046">
        <v>6286</v>
      </c>
      <c r="J5046">
        <v>7</v>
      </c>
      <c r="K5046">
        <v>71</v>
      </c>
      <c r="L5046" t="s">
        <v>316</v>
      </c>
      <c r="M5046" t="s">
        <v>23</v>
      </c>
      <c r="N5046" t="s">
        <v>23</v>
      </c>
      <c r="O5046" t="s">
        <v>56</v>
      </c>
      <c r="P5046" t="s">
        <v>164</v>
      </c>
      <c r="Q5046" t="s">
        <v>27</v>
      </c>
      <c r="R5046" t="s">
        <v>1786</v>
      </c>
      <c r="S5046" t="s">
        <v>11461</v>
      </c>
    </row>
    <row r="5047" spans="1:19">
      <c r="A5047" t="s">
        <v>11462</v>
      </c>
      <c r="B5047" s="1">
        <v>44669</v>
      </c>
      <c r="C5047" t="s">
        <v>22</v>
      </c>
      <c r="D5047">
        <v>42</v>
      </c>
      <c r="E5047" t="s">
        <v>39</v>
      </c>
      <c r="F5047">
        <v>0</v>
      </c>
      <c r="G5047">
        <v>4</v>
      </c>
      <c r="H5047" t="s">
        <v>3686</v>
      </c>
      <c r="I5047">
        <v>3655</v>
      </c>
      <c r="J5047">
        <v>0</v>
      </c>
      <c r="K5047">
        <v>40</v>
      </c>
      <c r="M5047" t="s">
        <v>23</v>
      </c>
      <c r="N5047" t="s">
        <v>23</v>
      </c>
      <c r="O5047" t="s">
        <v>25</v>
      </c>
      <c r="P5047" t="s">
        <v>26</v>
      </c>
      <c r="Q5047" t="s">
        <v>50</v>
      </c>
      <c r="R5047" t="s">
        <v>7449</v>
      </c>
      <c r="S5047" t="s">
        <v>11463</v>
      </c>
    </row>
    <row r="5048" spans="1:19">
      <c r="A5048" t="s">
        <v>11464</v>
      </c>
      <c r="B5048" s="1">
        <v>45455</v>
      </c>
      <c r="C5048" t="s">
        <v>22</v>
      </c>
      <c r="D5048">
        <v>20</v>
      </c>
      <c r="E5048" t="s">
        <v>39</v>
      </c>
      <c r="F5048">
        <v>0</v>
      </c>
      <c r="G5048">
        <v>4</v>
      </c>
      <c r="H5048" t="s">
        <v>3686</v>
      </c>
      <c r="I5048">
        <v>2292</v>
      </c>
      <c r="J5048">
        <v>0</v>
      </c>
      <c r="K5048">
        <v>14</v>
      </c>
      <c r="M5048" t="s">
        <v>23</v>
      </c>
      <c r="N5048" t="s">
        <v>23</v>
      </c>
      <c r="O5048" t="s">
        <v>25</v>
      </c>
      <c r="P5048" t="s">
        <v>26</v>
      </c>
      <c r="Q5048" t="s">
        <v>27</v>
      </c>
      <c r="R5048" t="s">
        <v>2231</v>
      </c>
      <c r="S5048" t="s">
        <v>11465</v>
      </c>
    </row>
    <row r="5049" spans="1:19">
      <c r="A5049" t="s">
        <v>11466</v>
      </c>
      <c r="B5049" s="1">
        <v>45144</v>
      </c>
      <c r="C5049" t="s">
        <v>22</v>
      </c>
      <c r="D5049">
        <v>57</v>
      </c>
      <c r="E5049" t="s">
        <v>23</v>
      </c>
      <c r="F5049">
        <v>1</v>
      </c>
      <c r="G5049">
        <v>4</v>
      </c>
      <c r="H5049" t="s">
        <v>3686</v>
      </c>
      <c r="I5049">
        <v>5535</v>
      </c>
      <c r="J5049">
        <v>9</v>
      </c>
      <c r="K5049">
        <v>24</v>
      </c>
      <c r="M5049" t="s">
        <v>23</v>
      </c>
      <c r="N5049" t="s">
        <v>23</v>
      </c>
      <c r="O5049" t="s">
        <v>56</v>
      </c>
      <c r="P5049" t="s">
        <v>202</v>
      </c>
      <c r="Q5049" t="s">
        <v>50</v>
      </c>
      <c r="R5049" t="s">
        <v>524</v>
      </c>
      <c r="S5049" t="s">
        <v>11467</v>
      </c>
    </row>
    <row r="5050" spans="1:19">
      <c r="A5050" t="s">
        <v>11468</v>
      </c>
      <c r="B5050" s="1">
        <v>43952</v>
      </c>
      <c r="C5050" t="s">
        <v>22</v>
      </c>
      <c r="D5050">
        <v>22</v>
      </c>
      <c r="E5050" t="s">
        <v>23</v>
      </c>
      <c r="F5050">
        <v>2</v>
      </c>
      <c r="G5050">
        <v>4</v>
      </c>
      <c r="H5050" t="s">
        <v>3686</v>
      </c>
      <c r="I5050">
        <v>6382</v>
      </c>
      <c r="J5050">
        <v>9</v>
      </c>
      <c r="K5050">
        <v>63</v>
      </c>
      <c r="M5050" t="s">
        <v>23</v>
      </c>
      <c r="N5050" t="s">
        <v>23</v>
      </c>
      <c r="O5050" t="s">
        <v>49</v>
      </c>
      <c r="P5050" t="s">
        <v>164</v>
      </c>
      <c r="Q5050" t="s">
        <v>50</v>
      </c>
      <c r="R5050" t="s">
        <v>389</v>
      </c>
      <c r="S5050" t="s">
        <v>11469</v>
      </c>
    </row>
    <row r="5051" spans="1:19">
      <c r="A5051" t="s">
        <v>11470</v>
      </c>
      <c r="B5051" s="1">
        <v>43700</v>
      </c>
      <c r="C5051" t="s">
        <v>33</v>
      </c>
      <c r="D5051">
        <v>41</v>
      </c>
      <c r="E5051" t="s">
        <v>23</v>
      </c>
      <c r="F5051">
        <v>0</v>
      </c>
      <c r="G5051">
        <v>4</v>
      </c>
      <c r="H5051" t="s">
        <v>3686</v>
      </c>
      <c r="I5051">
        <v>4169</v>
      </c>
      <c r="J5051">
        <v>8</v>
      </c>
      <c r="K5051">
        <v>72</v>
      </c>
      <c r="M5051" t="s">
        <v>23</v>
      </c>
      <c r="N5051" t="s">
        <v>39</v>
      </c>
      <c r="P5051" t="s">
        <v>164</v>
      </c>
      <c r="Q5051" t="s">
        <v>27</v>
      </c>
      <c r="R5051" t="s">
        <v>4473</v>
      </c>
      <c r="S5051" t="s">
        <v>11471</v>
      </c>
    </row>
    <row r="5052" spans="1:19">
      <c r="A5052" t="s">
        <v>11472</v>
      </c>
      <c r="B5052" s="1">
        <v>45726</v>
      </c>
      <c r="C5052" t="s">
        <v>33</v>
      </c>
      <c r="D5052">
        <v>22</v>
      </c>
      <c r="E5052" t="s">
        <v>39</v>
      </c>
      <c r="F5052">
        <v>1</v>
      </c>
      <c r="G5052">
        <v>4</v>
      </c>
      <c r="H5052" t="s">
        <v>3686</v>
      </c>
      <c r="I5052">
        <v>2789</v>
      </c>
      <c r="J5052">
        <v>0</v>
      </c>
      <c r="K5052">
        <v>5</v>
      </c>
      <c r="M5052" t="s">
        <v>23</v>
      </c>
      <c r="N5052" t="s">
        <v>23</v>
      </c>
      <c r="O5052" t="s">
        <v>49</v>
      </c>
      <c r="P5052" t="s">
        <v>26</v>
      </c>
      <c r="Q5052" t="s">
        <v>50</v>
      </c>
      <c r="R5052" t="s">
        <v>1956</v>
      </c>
      <c r="S5052" t="s">
        <v>11473</v>
      </c>
    </row>
    <row r="5053" spans="1:19">
      <c r="A5053" t="s">
        <v>11474</v>
      </c>
      <c r="B5053" s="1">
        <v>45527</v>
      </c>
      <c r="C5053" t="s">
        <v>33</v>
      </c>
      <c r="D5053">
        <v>61</v>
      </c>
      <c r="E5053" t="s">
        <v>39</v>
      </c>
      <c r="F5053">
        <v>0</v>
      </c>
      <c r="G5053">
        <v>4</v>
      </c>
      <c r="H5053" t="s">
        <v>3686</v>
      </c>
      <c r="I5053">
        <v>2452</v>
      </c>
      <c r="J5053">
        <v>0</v>
      </c>
      <c r="K5053">
        <v>12</v>
      </c>
      <c r="L5053" t="s">
        <v>97</v>
      </c>
      <c r="M5053" t="s">
        <v>23</v>
      </c>
      <c r="N5053" t="s">
        <v>23</v>
      </c>
      <c r="O5053" t="s">
        <v>25</v>
      </c>
      <c r="P5053" t="s">
        <v>202</v>
      </c>
      <c r="Q5053" t="s">
        <v>50</v>
      </c>
      <c r="R5053" t="s">
        <v>1257</v>
      </c>
      <c r="S5053" t="s">
        <v>11475</v>
      </c>
    </row>
    <row r="5054" spans="1:19">
      <c r="A5054" t="s">
        <v>11476</v>
      </c>
      <c r="B5054" s="1">
        <v>43970</v>
      </c>
      <c r="C5054" t="s">
        <v>22</v>
      </c>
      <c r="D5054">
        <v>51</v>
      </c>
      <c r="E5054" t="s">
        <v>23</v>
      </c>
      <c r="F5054">
        <v>0</v>
      </c>
      <c r="G5054">
        <v>4</v>
      </c>
      <c r="H5054" t="s">
        <v>3686</v>
      </c>
      <c r="I5054">
        <v>4073</v>
      </c>
      <c r="J5054">
        <v>5</v>
      </c>
      <c r="K5054">
        <v>63</v>
      </c>
      <c r="M5054" t="s">
        <v>23</v>
      </c>
      <c r="N5054" t="s">
        <v>23</v>
      </c>
      <c r="O5054" t="s">
        <v>56</v>
      </c>
      <c r="P5054" t="s">
        <v>164</v>
      </c>
      <c r="Q5054" t="s">
        <v>50</v>
      </c>
      <c r="R5054" t="s">
        <v>2826</v>
      </c>
      <c r="S5054" t="s">
        <v>11477</v>
      </c>
    </row>
    <row r="5055" spans="1:19">
      <c r="A5055" t="s">
        <v>11478</v>
      </c>
      <c r="B5055" s="1">
        <v>45570</v>
      </c>
      <c r="C5055" t="s">
        <v>22</v>
      </c>
      <c r="D5055">
        <v>50</v>
      </c>
      <c r="E5055" t="s">
        <v>23</v>
      </c>
      <c r="F5055">
        <v>2</v>
      </c>
      <c r="G5055">
        <v>4</v>
      </c>
      <c r="H5055" t="s">
        <v>3686</v>
      </c>
      <c r="I5055">
        <v>5318</v>
      </c>
      <c r="J5055">
        <v>5</v>
      </c>
      <c r="K5055">
        <v>10</v>
      </c>
      <c r="L5055" t="s">
        <v>97</v>
      </c>
      <c r="M5055" t="s">
        <v>23</v>
      </c>
      <c r="N5055" t="s">
        <v>23</v>
      </c>
      <c r="O5055" t="s">
        <v>49</v>
      </c>
      <c r="P5055" t="s">
        <v>26</v>
      </c>
      <c r="Q5055" t="s">
        <v>50</v>
      </c>
      <c r="R5055" t="s">
        <v>8609</v>
      </c>
      <c r="S5055" t="s">
        <v>11479</v>
      </c>
    </row>
    <row r="5056" spans="1:19">
      <c r="A5056" t="s">
        <v>11480</v>
      </c>
      <c r="B5056" s="1">
        <v>44274</v>
      </c>
      <c r="C5056" t="s">
        <v>22</v>
      </c>
      <c r="D5056">
        <v>61</v>
      </c>
      <c r="E5056" t="s">
        <v>23</v>
      </c>
      <c r="F5056">
        <v>3</v>
      </c>
      <c r="G5056">
        <v>4</v>
      </c>
      <c r="H5056" t="s">
        <v>3686</v>
      </c>
      <c r="I5056">
        <v>4903</v>
      </c>
      <c r="J5056">
        <v>0</v>
      </c>
      <c r="K5056">
        <v>53</v>
      </c>
      <c r="L5056" t="s">
        <v>142</v>
      </c>
      <c r="M5056" t="s">
        <v>23</v>
      </c>
      <c r="N5056" t="s">
        <v>23</v>
      </c>
      <c r="O5056" t="s">
        <v>56</v>
      </c>
      <c r="P5056" t="s">
        <v>26</v>
      </c>
      <c r="Q5056" t="s">
        <v>27</v>
      </c>
      <c r="R5056" t="s">
        <v>11481</v>
      </c>
      <c r="S5056" t="s">
        <v>11482</v>
      </c>
    </row>
    <row r="5057" spans="1:19">
      <c r="A5057" t="s">
        <v>11483</v>
      </c>
      <c r="B5057" s="1">
        <v>44051</v>
      </c>
      <c r="C5057" t="s">
        <v>22</v>
      </c>
      <c r="D5057">
        <v>39</v>
      </c>
      <c r="E5057" t="s">
        <v>23</v>
      </c>
      <c r="F5057">
        <v>3</v>
      </c>
      <c r="G5057">
        <v>4</v>
      </c>
      <c r="H5057" t="s">
        <v>3686</v>
      </c>
      <c r="I5057">
        <v>5053</v>
      </c>
      <c r="J5057">
        <v>7</v>
      </c>
      <c r="K5057">
        <v>60</v>
      </c>
      <c r="M5057" t="s">
        <v>23</v>
      </c>
      <c r="N5057" t="s">
        <v>23</v>
      </c>
      <c r="O5057" t="s">
        <v>49</v>
      </c>
      <c r="P5057" t="s">
        <v>164</v>
      </c>
      <c r="Q5057" t="s">
        <v>27</v>
      </c>
      <c r="R5057" t="s">
        <v>3556</v>
      </c>
      <c r="S5057" t="s">
        <v>11484</v>
      </c>
    </row>
    <row r="5058" spans="1:19">
      <c r="A5058" t="s">
        <v>11485</v>
      </c>
      <c r="B5058" s="1">
        <v>45633</v>
      </c>
      <c r="C5058" t="s">
        <v>33</v>
      </c>
      <c r="D5058">
        <v>60</v>
      </c>
      <c r="E5058" t="s">
        <v>39</v>
      </c>
      <c r="F5058">
        <v>0</v>
      </c>
      <c r="G5058">
        <v>4</v>
      </c>
      <c r="H5058" t="s">
        <v>3686</v>
      </c>
      <c r="I5058">
        <v>3325</v>
      </c>
      <c r="J5058">
        <v>0</v>
      </c>
      <c r="K5058">
        <v>8</v>
      </c>
      <c r="M5058" t="s">
        <v>23</v>
      </c>
      <c r="N5058" t="s">
        <v>23</v>
      </c>
      <c r="O5058" t="s">
        <v>49</v>
      </c>
      <c r="P5058" t="s">
        <v>202</v>
      </c>
      <c r="Q5058" t="s">
        <v>27</v>
      </c>
      <c r="R5058" t="s">
        <v>8871</v>
      </c>
      <c r="S5058" t="s">
        <v>11486</v>
      </c>
    </row>
    <row r="5059" spans="1:19">
      <c r="A5059" t="s">
        <v>11487</v>
      </c>
      <c r="B5059" s="1">
        <v>45126</v>
      </c>
      <c r="C5059" t="s">
        <v>22</v>
      </c>
      <c r="D5059">
        <v>28</v>
      </c>
      <c r="E5059" t="s">
        <v>39</v>
      </c>
      <c r="F5059">
        <v>0</v>
      </c>
      <c r="G5059">
        <v>4</v>
      </c>
      <c r="H5059" t="s">
        <v>3686</v>
      </c>
      <c r="I5059">
        <v>5263</v>
      </c>
      <c r="J5059">
        <v>0</v>
      </c>
      <c r="K5059">
        <v>25</v>
      </c>
      <c r="L5059" t="s">
        <v>40</v>
      </c>
      <c r="M5059" t="s">
        <v>23</v>
      </c>
      <c r="N5059" t="s">
        <v>23</v>
      </c>
      <c r="O5059" t="s">
        <v>49</v>
      </c>
      <c r="P5059" t="s">
        <v>26</v>
      </c>
      <c r="Q5059" t="s">
        <v>50</v>
      </c>
      <c r="R5059" t="s">
        <v>3572</v>
      </c>
      <c r="S5059" t="s">
        <v>11488</v>
      </c>
    </row>
    <row r="5060" spans="1:19">
      <c r="A5060" t="s">
        <v>11489</v>
      </c>
      <c r="B5060" s="1">
        <v>45356</v>
      </c>
      <c r="C5060" t="s">
        <v>22</v>
      </c>
      <c r="D5060">
        <v>77</v>
      </c>
      <c r="E5060" t="s">
        <v>39</v>
      </c>
      <c r="F5060">
        <v>0</v>
      </c>
      <c r="G5060">
        <v>4</v>
      </c>
      <c r="H5060" t="s">
        <v>3686</v>
      </c>
      <c r="I5060">
        <v>3296</v>
      </c>
      <c r="J5060">
        <v>0</v>
      </c>
      <c r="K5060">
        <v>17</v>
      </c>
      <c r="M5060" t="s">
        <v>23</v>
      </c>
      <c r="N5060" t="s">
        <v>23</v>
      </c>
      <c r="O5060" t="s">
        <v>25</v>
      </c>
      <c r="P5060" t="s">
        <v>164</v>
      </c>
      <c r="Q5060" t="s">
        <v>27</v>
      </c>
      <c r="R5060" t="s">
        <v>11490</v>
      </c>
      <c r="S5060" t="s">
        <v>11491</v>
      </c>
    </row>
    <row r="5061" spans="1:19">
      <c r="A5061" t="s">
        <v>11492</v>
      </c>
      <c r="B5061" s="1">
        <v>43867</v>
      </c>
      <c r="C5061" t="s">
        <v>22</v>
      </c>
      <c r="D5061">
        <v>71</v>
      </c>
      <c r="E5061" t="s">
        <v>23</v>
      </c>
      <c r="F5061">
        <v>0</v>
      </c>
      <c r="G5061">
        <v>4</v>
      </c>
      <c r="H5061" t="s">
        <v>3686</v>
      </c>
      <c r="I5061">
        <v>4138</v>
      </c>
      <c r="J5061">
        <v>7</v>
      </c>
      <c r="K5061">
        <v>66</v>
      </c>
      <c r="M5061" t="s">
        <v>23</v>
      </c>
      <c r="N5061" t="s">
        <v>23</v>
      </c>
      <c r="O5061" t="s">
        <v>25</v>
      </c>
      <c r="P5061" t="s">
        <v>202</v>
      </c>
      <c r="Q5061" t="s">
        <v>27</v>
      </c>
      <c r="R5061" t="s">
        <v>3453</v>
      </c>
      <c r="S5061" t="s">
        <v>11493</v>
      </c>
    </row>
    <row r="5062" spans="1:19">
      <c r="A5062" t="s">
        <v>11494</v>
      </c>
      <c r="B5062" s="1">
        <v>45631</v>
      </c>
      <c r="C5062" t="s">
        <v>33</v>
      </c>
      <c r="D5062">
        <v>70</v>
      </c>
      <c r="E5062" t="s">
        <v>39</v>
      </c>
      <c r="F5062">
        <v>0</v>
      </c>
      <c r="G5062">
        <v>4</v>
      </c>
      <c r="H5062" t="s">
        <v>3686</v>
      </c>
      <c r="I5062">
        <v>2565</v>
      </c>
      <c r="J5062">
        <v>0</v>
      </c>
      <c r="K5062">
        <v>8</v>
      </c>
      <c r="L5062" t="s">
        <v>48</v>
      </c>
      <c r="M5062" t="s">
        <v>23</v>
      </c>
      <c r="N5062" t="s">
        <v>23</v>
      </c>
      <c r="O5062" t="s">
        <v>25</v>
      </c>
      <c r="P5062" t="s">
        <v>164</v>
      </c>
      <c r="Q5062" t="s">
        <v>27</v>
      </c>
      <c r="R5062" t="s">
        <v>563</v>
      </c>
      <c r="S5062" t="s">
        <v>11495</v>
      </c>
    </row>
    <row r="5063" spans="1:19">
      <c r="A5063" t="s">
        <v>11496</v>
      </c>
      <c r="B5063" s="1">
        <v>43726</v>
      </c>
      <c r="C5063" t="s">
        <v>22</v>
      </c>
      <c r="D5063">
        <v>72</v>
      </c>
      <c r="E5063" t="s">
        <v>23</v>
      </c>
      <c r="F5063">
        <v>0</v>
      </c>
      <c r="G5063">
        <v>4</v>
      </c>
      <c r="H5063" t="s">
        <v>3686</v>
      </c>
      <c r="I5063">
        <v>4438</v>
      </c>
      <c r="J5063">
        <v>1</v>
      </c>
      <c r="K5063">
        <v>71</v>
      </c>
      <c r="L5063" t="s">
        <v>316</v>
      </c>
      <c r="M5063" t="s">
        <v>23</v>
      </c>
      <c r="N5063" t="s">
        <v>23</v>
      </c>
      <c r="O5063" t="s">
        <v>25</v>
      </c>
      <c r="P5063" t="s">
        <v>164</v>
      </c>
      <c r="Q5063" t="s">
        <v>27</v>
      </c>
      <c r="R5063" t="s">
        <v>5924</v>
      </c>
      <c r="S5063" t="s">
        <v>11497</v>
      </c>
    </row>
    <row r="5064" spans="1:19">
      <c r="A5064" t="s">
        <v>11498</v>
      </c>
      <c r="B5064" s="1">
        <v>43691</v>
      </c>
      <c r="C5064" t="s">
        <v>22</v>
      </c>
      <c r="D5064">
        <v>66</v>
      </c>
      <c r="E5064" t="s">
        <v>23</v>
      </c>
      <c r="F5064">
        <v>0</v>
      </c>
      <c r="G5064">
        <v>4</v>
      </c>
      <c r="H5064" t="s">
        <v>3686</v>
      </c>
      <c r="I5064">
        <v>4265</v>
      </c>
      <c r="J5064">
        <v>1</v>
      </c>
      <c r="K5064">
        <v>72</v>
      </c>
      <c r="L5064" t="s">
        <v>316</v>
      </c>
      <c r="M5064" t="s">
        <v>23</v>
      </c>
      <c r="N5064" t="s">
        <v>23</v>
      </c>
      <c r="O5064" t="s">
        <v>25</v>
      </c>
      <c r="P5064" t="s">
        <v>164</v>
      </c>
      <c r="Q5064" t="s">
        <v>27</v>
      </c>
      <c r="R5064" t="s">
        <v>3353</v>
      </c>
      <c r="S5064" t="s">
        <v>11499</v>
      </c>
    </row>
    <row r="5065" spans="1:19">
      <c r="A5065" t="s">
        <v>11500</v>
      </c>
      <c r="B5065" s="1">
        <v>43962</v>
      </c>
      <c r="C5065" t="s">
        <v>33</v>
      </c>
      <c r="D5065">
        <v>77</v>
      </c>
      <c r="E5065" t="s">
        <v>23</v>
      </c>
      <c r="F5065">
        <v>0</v>
      </c>
      <c r="G5065">
        <v>4</v>
      </c>
      <c r="H5065" t="s">
        <v>3686</v>
      </c>
      <c r="I5065">
        <v>5187</v>
      </c>
      <c r="J5065">
        <v>2</v>
      </c>
      <c r="K5065">
        <v>63</v>
      </c>
      <c r="M5065" t="s">
        <v>23</v>
      </c>
      <c r="N5065" t="s">
        <v>23</v>
      </c>
      <c r="O5065" t="s">
        <v>25</v>
      </c>
      <c r="P5065" t="s">
        <v>26</v>
      </c>
      <c r="Q5065" t="s">
        <v>27</v>
      </c>
      <c r="R5065" t="s">
        <v>7212</v>
      </c>
      <c r="S5065" t="s">
        <v>11501</v>
      </c>
    </row>
    <row r="5066" spans="1:19">
      <c r="A5066" t="s">
        <v>11502</v>
      </c>
      <c r="B5066" s="1">
        <v>44441</v>
      </c>
      <c r="C5066" t="s">
        <v>33</v>
      </c>
      <c r="D5066">
        <v>34</v>
      </c>
      <c r="E5066" t="s">
        <v>39</v>
      </c>
      <c r="F5066">
        <v>0</v>
      </c>
      <c r="G5066">
        <v>4</v>
      </c>
      <c r="H5066" t="s">
        <v>3686</v>
      </c>
      <c r="I5066">
        <v>5404</v>
      </c>
      <c r="J5066">
        <v>0</v>
      </c>
      <c r="K5066">
        <v>47</v>
      </c>
      <c r="M5066" t="s">
        <v>23</v>
      </c>
      <c r="N5066" t="s">
        <v>39</v>
      </c>
      <c r="P5066" t="s">
        <v>164</v>
      </c>
      <c r="Q5066" t="s">
        <v>50</v>
      </c>
      <c r="R5066" t="s">
        <v>1922</v>
      </c>
      <c r="S5066" t="s">
        <v>11503</v>
      </c>
    </row>
    <row r="5067" spans="1:19">
      <c r="A5067" t="s">
        <v>11504</v>
      </c>
      <c r="B5067" s="1">
        <v>44623</v>
      </c>
      <c r="C5067" t="s">
        <v>22</v>
      </c>
      <c r="D5067">
        <v>21</v>
      </c>
      <c r="E5067" t="s">
        <v>23</v>
      </c>
      <c r="F5067">
        <v>0</v>
      </c>
      <c r="G5067">
        <v>4</v>
      </c>
      <c r="H5067" t="s">
        <v>3686</v>
      </c>
      <c r="I5067">
        <v>2011</v>
      </c>
      <c r="J5067">
        <v>1</v>
      </c>
      <c r="K5067">
        <v>41</v>
      </c>
      <c r="L5067" t="s">
        <v>142</v>
      </c>
      <c r="M5067" t="s">
        <v>23</v>
      </c>
      <c r="N5067" t="s">
        <v>39</v>
      </c>
      <c r="P5067" t="s">
        <v>164</v>
      </c>
      <c r="Q5067" t="s">
        <v>27</v>
      </c>
      <c r="R5067" t="s">
        <v>2664</v>
      </c>
      <c r="S5067" t="s">
        <v>11505</v>
      </c>
    </row>
    <row r="5068" spans="1:19">
      <c r="A5068" t="s">
        <v>11506</v>
      </c>
      <c r="B5068" s="1">
        <v>43809</v>
      </c>
      <c r="C5068" t="s">
        <v>22</v>
      </c>
      <c r="D5068">
        <v>60</v>
      </c>
      <c r="E5068" t="s">
        <v>39</v>
      </c>
      <c r="F5068">
        <v>0</v>
      </c>
      <c r="G5068">
        <v>4</v>
      </c>
      <c r="H5068" t="s">
        <v>3686</v>
      </c>
      <c r="I5068">
        <v>5355</v>
      </c>
      <c r="J5068">
        <v>0</v>
      </c>
      <c r="K5068">
        <v>68</v>
      </c>
      <c r="L5068" t="s">
        <v>316</v>
      </c>
      <c r="M5068" t="s">
        <v>23</v>
      </c>
      <c r="N5068" t="s">
        <v>23</v>
      </c>
      <c r="O5068" t="s">
        <v>56</v>
      </c>
      <c r="P5068" t="s">
        <v>202</v>
      </c>
      <c r="Q5068" t="s">
        <v>50</v>
      </c>
      <c r="R5068" t="s">
        <v>4283</v>
      </c>
      <c r="S5068" t="s">
        <v>11507</v>
      </c>
    </row>
    <row r="5069" spans="1:19">
      <c r="A5069" t="s">
        <v>11508</v>
      </c>
      <c r="B5069" s="1">
        <v>44610</v>
      </c>
      <c r="C5069" t="s">
        <v>33</v>
      </c>
      <c r="D5069">
        <v>55</v>
      </c>
      <c r="E5069" t="s">
        <v>23</v>
      </c>
      <c r="F5069">
        <v>0</v>
      </c>
      <c r="G5069">
        <v>4</v>
      </c>
      <c r="H5069" t="s">
        <v>3686</v>
      </c>
      <c r="I5069">
        <v>3052</v>
      </c>
      <c r="J5069">
        <v>9</v>
      </c>
      <c r="K5069">
        <v>42</v>
      </c>
      <c r="M5069" t="s">
        <v>23</v>
      </c>
      <c r="N5069" t="s">
        <v>39</v>
      </c>
      <c r="P5069" t="s">
        <v>164</v>
      </c>
      <c r="Q5069" t="s">
        <v>27</v>
      </c>
      <c r="R5069" t="s">
        <v>880</v>
      </c>
      <c r="S5069" t="s">
        <v>11509</v>
      </c>
    </row>
    <row r="5070" spans="1:19">
      <c r="A5070" t="s">
        <v>11510</v>
      </c>
      <c r="B5070" s="1">
        <v>43687</v>
      </c>
      <c r="C5070" t="s">
        <v>22</v>
      </c>
      <c r="D5070">
        <v>53</v>
      </c>
      <c r="E5070" t="s">
        <v>23</v>
      </c>
      <c r="F5070">
        <v>0</v>
      </c>
      <c r="G5070">
        <v>4</v>
      </c>
      <c r="H5070" t="s">
        <v>3686</v>
      </c>
      <c r="I5070">
        <v>6274</v>
      </c>
      <c r="J5070">
        <v>5</v>
      </c>
      <c r="K5070">
        <v>72</v>
      </c>
      <c r="M5070" t="s">
        <v>23</v>
      </c>
      <c r="N5070" t="s">
        <v>23</v>
      </c>
      <c r="O5070" t="s">
        <v>25</v>
      </c>
      <c r="P5070" t="s">
        <v>164</v>
      </c>
      <c r="Q5070" t="s">
        <v>50</v>
      </c>
      <c r="R5070" t="s">
        <v>4774</v>
      </c>
      <c r="S5070" t="s">
        <v>11511</v>
      </c>
    </row>
    <row r="5071" spans="1:19">
      <c r="A5071" t="s">
        <v>11512</v>
      </c>
      <c r="B5071" s="1">
        <v>44571</v>
      </c>
      <c r="C5071" t="s">
        <v>33</v>
      </c>
      <c r="D5071">
        <v>64</v>
      </c>
      <c r="E5071" t="s">
        <v>23</v>
      </c>
      <c r="F5071">
        <v>0</v>
      </c>
      <c r="G5071">
        <v>4</v>
      </c>
      <c r="H5071" t="s">
        <v>3686</v>
      </c>
      <c r="I5071">
        <v>3110</v>
      </c>
      <c r="J5071">
        <v>6</v>
      </c>
      <c r="K5071">
        <v>43</v>
      </c>
      <c r="M5071" t="s">
        <v>23</v>
      </c>
      <c r="N5071" t="s">
        <v>23</v>
      </c>
      <c r="O5071" t="s">
        <v>56</v>
      </c>
      <c r="P5071" t="s">
        <v>164</v>
      </c>
      <c r="Q5071" t="s">
        <v>50</v>
      </c>
      <c r="R5071" t="s">
        <v>271</v>
      </c>
      <c r="S5071" t="s">
        <v>11513</v>
      </c>
    </row>
    <row r="5072" spans="1:19">
      <c r="A5072" t="s">
        <v>11514</v>
      </c>
      <c r="B5072" s="1">
        <v>44051</v>
      </c>
      <c r="C5072" t="s">
        <v>22</v>
      </c>
      <c r="D5072">
        <v>57</v>
      </c>
      <c r="E5072" t="s">
        <v>23</v>
      </c>
      <c r="F5072">
        <v>1</v>
      </c>
      <c r="G5072">
        <v>4</v>
      </c>
      <c r="H5072" t="s">
        <v>3686</v>
      </c>
      <c r="I5072">
        <v>6237</v>
      </c>
      <c r="J5072">
        <v>1</v>
      </c>
      <c r="K5072">
        <v>60</v>
      </c>
      <c r="L5072" t="s">
        <v>142</v>
      </c>
      <c r="M5072" t="s">
        <v>23</v>
      </c>
      <c r="N5072" t="s">
        <v>23</v>
      </c>
      <c r="O5072" t="s">
        <v>25</v>
      </c>
      <c r="P5072" t="s">
        <v>26</v>
      </c>
      <c r="Q5072" t="s">
        <v>27</v>
      </c>
      <c r="R5072" t="s">
        <v>1273</v>
      </c>
      <c r="S5072" t="s">
        <v>11515</v>
      </c>
    </row>
    <row r="5073" spans="1:19">
      <c r="A5073" t="s">
        <v>11516</v>
      </c>
      <c r="B5073" s="1">
        <v>44988</v>
      </c>
      <c r="C5073" t="s">
        <v>33</v>
      </c>
      <c r="D5073">
        <v>33</v>
      </c>
      <c r="E5073" t="s">
        <v>39</v>
      </c>
      <c r="F5073">
        <v>0</v>
      </c>
      <c r="G5073">
        <v>4</v>
      </c>
      <c r="H5073" t="s">
        <v>3686</v>
      </c>
      <c r="I5073">
        <v>4847</v>
      </c>
      <c r="J5073">
        <v>0</v>
      </c>
      <c r="K5073">
        <v>29</v>
      </c>
      <c r="M5073" t="s">
        <v>23</v>
      </c>
      <c r="N5073" t="s">
        <v>23</v>
      </c>
      <c r="O5073" t="s">
        <v>25</v>
      </c>
      <c r="P5073" t="s">
        <v>26</v>
      </c>
      <c r="Q5073" t="s">
        <v>27</v>
      </c>
      <c r="R5073" t="s">
        <v>2751</v>
      </c>
      <c r="S5073" t="s">
        <v>11517</v>
      </c>
    </row>
    <row r="5074" spans="1:19">
      <c r="A5074" t="s">
        <v>11518</v>
      </c>
      <c r="B5074" s="1">
        <v>45558</v>
      </c>
      <c r="C5074" t="s">
        <v>33</v>
      </c>
      <c r="D5074">
        <v>31</v>
      </c>
      <c r="E5074" t="s">
        <v>39</v>
      </c>
      <c r="F5074">
        <v>0</v>
      </c>
      <c r="G5074">
        <v>4</v>
      </c>
      <c r="H5074" t="s">
        <v>3686</v>
      </c>
      <c r="I5074">
        <v>3731</v>
      </c>
      <c r="J5074">
        <v>0</v>
      </c>
      <c r="K5074">
        <v>11</v>
      </c>
      <c r="L5074" t="s">
        <v>97</v>
      </c>
      <c r="M5074" t="s">
        <v>23</v>
      </c>
      <c r="N5074" t="s">
        <v>39</v>
      </c>
      <c r="P5074" t="s">
        <v>202</v>
      </c>
      <c r="Q5074" t="s">
        <v>50</v>
      </c>
      <c r="R5074" t="s">
        <v>657</v>
      </c>
      <c r="S5074" t="s">
        <v>11519</v>
      </c>
    </row>
    <row r="5075" spans="1:19">
      <c r="A5075" t="s">
        <v>11520</v>
      </c>
      <c r="B5075" s="1">
        <v>45526</v>
      </c>
      <c r="C5075" t="s">
        <v>22</v>
      </c>
      <c r="D5075">
        <v>37</v>
      </c>
      <c r="E5075" t="s">
        <v>39</v>
      </c>
      <c r="F5075">
        <v>0</v>
      </c>
      <c r="G5075">
        <v>4</v>
      </c>
      <c r="H5075" t="s">
        <v>3686</v>
      </c>
      <c r="I5075">
        <v>4408</v>
      </c>
      <c r="J5075">
        <v>0</v>
      </c>
      <c r="K5075">
        <v>12</v>
      </c>
      <c r="L5075" t="s">
        <v>97</v>
      </c>
      <c r="M5075" t="s">
        <v>23</v>
      </c>
      <c r="N5075" t="s">
        <v>39</v>
      </c>
      <c r="P5075" t="s">
        <v>26</v>
      </c>
      <c r="Q5075" t="s">
        <v>27</v>
      </c>
      <c r="R5075" t="s">
        <v>4039</v>
      </c>
      <c r="S5075" t="s">
        <v>6396</v>
      </c>
    </row>
    <row r="5076" spans="1:19">
      <c r="A5076" t="s">
        <v>11521</v>
      </c>
      <c r="B5076" s="1">
        <v>44206</v>
      </c>
      <c r="C5076" t="s">
        <v>33</v>
      </c>
      <c r="D5076">
        <v>31</v>
      </c>
      <c r="E5076" t="s">
        <v>23</v>
      </c>
      <c r="F5076">
        <v>1</v>
      </c>
      <c r="G5076">
        <v>4</v>
      </c>
      <c r="H5076" t="s">
        <v>3686</v>
      </c>
      <c r="I5076">
        <v>4277</v>
      </c>
      <c r="J5076">
        <v>4</v>
      </c>
      <c r="K5076">
        <v>55</v>
      </c>
      <c r="L5076" t="s">
        <v>142</v>
      </c>
      <c r="M5076" t="s">
        <v>23</v>
      </c>
      <c r="N5076" t="s">
        <v>39</v>
      </c>
      <c r="P5076" t="s">
        <v>26</v>
      </c>
      <c r="Q5076" t="s">
        <v>50</v>
      </c>
      <c r="R5076" t="s">
        <v>657</v>
      </c>
      <c r="S5076" t="s">
        <v>11522</v>
      </c>
    </row>
    <row r="5077" spans="1:19">
      <c r="A5077" t="s">
        <v>11523</v>
      </c>
      <c r="B5077" s="1">
        <v>45588</v>
      </c>
      <c r="C5077" t="s">
        <v>22</v>
      </c>
      <c r="D5077">
        <v>51</v>
      </c>
      <c r="E5077" t="s">
        <v>39</v>
      </c>
      <c r="F5077">
        <v>0</v>
      </c>
      <c r="G5077">
        <v>4</v>
      </c>
      <c r="H5077" t="s">
        <v>3686</v>
      </c>
      <c r="I5077">
        <v>4802</v>
      </c>
      <c r="J5077">
        <v>0</v>
      </c>
      <c r="K5077">
        <v>10</v>
      </c>
      <c r="L5077" t="s">
        <v>97</v>
      </c>
      <c r="M5077" t="s">
        <v>23</v>
      </c>
      <c r="N5077" t="s">
        <v>39</v>
      </c>
      <c r="P5077" t="s">
        <v>26</v>
      </c>
      <c r="Q5077" t="s">
        <v>50</v>
      </c>
      <c r="R5077" t="s">
        <v>657</v>
      </c>
      <c r="S5077" t="s">
        <v>11524</v>
      </c>
    </row>
    <row r="5078" spans="1:19">
      <c r="A5078" t="s">
        <v>11525</v>
      </c>
      <c r="B5078" s="1">
        <v>44348</v>
      </c>
      <c r="C5078" t="s">
        <v>33</v>
      </c>
      <c r="D5078">
        <v>36</v>
      </c>
      <c r="E5078" t="s">
        <v>39</v>
      </c>
      <c r="F5078">
        <v>0</v>
      </c>
      <c r="G5078">
        <v>4</v>
      </c>
      <c r="H5078" t="s">
        <v>3686</v>
      </c>
      <c r="I5078">
        <v>5419</v>
      </c>
      <c r="J5078">
        <v>0</v>
      </c>
      <c r="K5078">
        <v>50</v>
      </c>
      <c r="M5078" t="s">
        <v>23</v>
      </c>
      <c r="N5078" t="s">
        <v>23</v>
      </c>
      <c r="O5078" t="s">
        <v>25</v>
      </c>
      <c r="P5078" t="s">
        <v>164</v>
      </c>
      <c r="Q5078" t="s">
        <v>50</v>
      </c>
      <c r="R5078" t="s">
        <v>413</v>
      </c>
      <c r="S5078" t="s">
        <v>11526</v>
      </c>
    </row>
    <row r="5079" spans="1:19">
      <c r="A5079" t="s">
        <v>11527</v>
      </c>
      <c r="B5079" s="1">
        <v>44233</v>
      </c>
      <c r="C5079" t="s">
        <v>33</v>
      </c>
      <c r="D5079">
        <v>46</v>
      </c>
      <c r="E5079" t="s">
        <v>39</v>
      </c>
      <c r="F5079">
        <v>0</v>
      </c>
      <c r="G5079">
        <v>4</v>
      </c>
      <c r="H5079" t="s">
        <v>3686</v>
      </c>
      <c r="I5079">
        <v>4231</v>
      </c>
      <c r="J5079">
        <v>0</v>
      </c>
      <c r="K5079">
        <v>54</v>
      </c>
      <c r="M5079" t="s">
        <v>23</v>
      </c>
      <c r="N5079" t="s">
        <v>23</v>
      </c>
      <c r="O5079" t="s">
        <v>49</v>
      </c>
      <c r="P5079" t="s">
        <v>164</v>
      </c>
      <c r="Q5079" t="s">
        <v>27</v>
      </c>
      <c r="R5079" t="s">
        <v>2252</v>
      </c>
      <c r="S5079" t="s">
        <v>11528</v>
      </c>
    </row>
    <row r="5080" spans="1:19">
      <c r="A5080" t="s">
        <v>11529</v>
      </c>
      <c r="B5080" s="1">
        <v>43734</v>
      </c>
      <c r="C5080" t="s">
        <v>33</v>
      </c>
      <c r="D5080">
        <v>44</v>
      </c>
      <c r="E5080" t="s">
        <v>23</v>
      </c>
      <c r="F5080">
        <v>0</v>
      </c>
      <c r="G5080">
        <v>4</v>
      </c>
      <c r="H5080" t="s">
        <v>3686</v>
      </c>
      <c r="I5080">
        <v>4030</v>
      </c>
      <c r="J5080">
        <v>0</v>
      </c>
      <c r="K5080">
        <v>71</v>
      </c>
      <c r="L5080" t="s">
        <v>316</v>
      </c>
      <c r="M5080" t="s">
        <v>23</v>
      </c>
      <c r="N5080" t="s">
        <v>39</v>
      </c>
      <c r="P5080" t="s">
        <v>164</v>
      </c>
      <c r="Q5080" t="s">
        <v>27</v>
      </c>
      <c r="R5080" t="s">
        <v>5935</v>
      </c>
      <c r="S5080" t="s">
        <v>11530</v>
      </c>
    </row>
    <row r="5081" spans="1:19">
      <c r="A5081" t="s">
        <v>11531</v>
      </c>
      <c r="B5081" s="1">
        <v>44017</v>
      </c>
      <c r="C5081" t="s">
        <v>33</v>
      </c>
      <c r="D5081">
        <v>58</v>
      </c>
      <c r="E5081" t="s">
        <v>39</v>
      </c>
      <c r="F5081">
        <v>0</v>
      </c>
      <c r="G5081">
        <v>4</v>
      </c>
      <c r="H5081" t="s">
        <v>3686</v>
      </c>
      <c r="I5081">
        <v>4785</v>
      </c>
      <c r="J5081">
        <v>0</v>
      </c>
      <c r="K5081">
        <v>61</v>
      </c>
      <c r="L5081" t="s">
        <v>142</v>
      </c>
      <c r="M5081" t="s">
        <v>23</v>
      </c>
      <c r="N5081" t="s">
        <v>23</v>
      </c>
      <c r="O5081" t="s">
        <v>25</v>
      </c>
      <c r="P5081" t="s">
        <v>202</v>
      </c>
      <c r="Q5081" t="s">
        <v>50</v>
      </c>
      <c r="R5081" t="s">
        <v>5234</v>
      </c>
      <c r="S5081" t="s">
        <v>11532</v>
      </c>
    </row>
    <row r="5082" spans="1:19">
      <c r="A5082" t="s">
        <v>11533</v>
      </c>
      <c r="B5082" s="1">
        <v>43933</v>
      </c>
      <c r="C5082" t="s">
        <v>22</v>
      </c>
      <c r="D5082">
        <v>57</v>
      </c>
      <c r="E5082" t="s">
        <v>23</v>
      </c>
      <c r="F5082">
        <v>2</v>
      </c>
      <c r="G5082">
        <v>4</v>
      </c>
      <c r="H5082" t="s">
        <v>3686</v>
      </c>
      <c r="I5082">
        <v>4799</v>
      </c>
      <c r="J5082">
        <v>9</v>
      </c>
      <c r="K5082">
        <v>64</v>
      </c>
      <c r="L5082" t="s">
        <v>142</v>
      </c>
      <c r="M5082" t="s">
        <v>23</v>
      </c>
      <c r="N5082" t="s">
        <v>23</v>
      </c>
      <c r="O5082" t="s">
        <v>25</v>
      </c>
      <c r="P5082" t="s">
        <v>202</v>
      </c>
      <c r="Q5082" t="s">
        <v>50</v>
      </c>
      <c r="R5082" t="s">
        <v>3106</v>
      </c>
      <c r="S5082" t="s">
        <v>11534</v>
      </c>
    </row>
    <row r="5083" spans="1:19">
      <c r="A5083" t="s">
        <v>11535</v>
      </c>
      <c r="B5083" s="1">
        <v>45332</v>
      </c>
      <c r="C5083" t="s">
        <v>33</v>
      </c>
      <c r="D5083">
        <v>44</v>
      </c>
      <c r="E5083" t="s">
        <v>39</v>
      </c>
      <c r="F5083">
        <v>0</v>
      </c>
      <c r="G5083">
        <v>4</v>
      </c>
      <c r="H5083" t="s">
        <v>3686</v>
      </c>
      <c r="I5083">
        <v>4792</v>
      </c>
      <c r="J5083">
        <v>0</v>
      </c>
      <c r="K5083">
        <v>18</v>
      </c>
      <c r="L5083" t="s">
        <v>97</v>
      </c>
      <c r="M5083" t="s">
        <v>23</v>
      </c>
      <c r="N5083" t="s">
        <v>23</v>
      </c>
      <c r="O5083" t="s">
        <v>25</v>
      </c>
      <c r="P5083" t="s">
        <v>26</v>
      </c>
      <c r="Q5083" t="s">
        <v>27</v>
      </c>
      <c r="R5083" t="s">
        <v>5004</v>
      </c>
      <c r="S5083" t="s">
        <v>11536</v>
      </c>
    </row>
    <row r="5084" spans="1:19">
      <c r="A5084" t="s">
        <v>11537</v>
      </c>
      <c r="B5084" s="1">
        <v>43678</v>
      </c>
      <c r="C5084" t="s">
        <v>22</v>
      </c>
      <c r="D5084">
        <v>39</v>
      </c>
      <c r="E5084" t="s">
        <v>23</v>
      </c>
      <c r="F5084">
        <v>0</v>
      </c>
      <c r="G5084">
        <v>4</v>
      </c>
      <c r="H5084" t="s">
        <v>3686</v>
      </c>
      <c r="I5084">
        <v>5641</v>
      </c>
      <c r="J5084">
        <v>10</v>
      </c>
      <c r="K5084">
        <v>72</v>
      </c>
      <c r="M5084" t="s">
        <v>23</v>
      </c>
      <c r="N5084" t="s">
        <v>23</v>
      </c>
      <c r="O5084" t="s">
        <v>56</v>
      </c>
      <c r="P5084" t="s">
        <v>164</v>
      </c>
      <c r="Q5084" t="s">
        <v>50</v>
      </c>
      <c r="R5084" t="s">
        <v>1953</v>
      </c>
      <c r="S5084" t="s">
        <v>11538</v>
      </c>
    </row>
    <row r="5085" spans="1:19">
      <c r="A5085" t="s">
        <v>11539</v>
      </c>
      <c r="B5085" s="1">
        <v>44003</v>
      </c>
      <c r="C5085" t="s">
        <v>33</v>
      </c>
      <c r="D5085">
        <v>38</v>
      </c>
      <c r="E5085" t="s">
        <v>39</v>
      </c>
      <c r="F5085">
        <v>0</v>
      </c>
      <c r="G5085">
        <v>4</v>
      </c>
      <c r="H5085" t="s">
        <v>3686</v>
      </c>
      <c r="I5085">
        <v>4507</v>
      </c>
      <c r="J5085">
        <v>0</v>
      </c>
      <c r="K5085">
        <v>62</v>
      </c>
      <c r="L5085" t="s">
        <v>142</v>
      </c>
      <c r="M5085" t="s">
        <v>39</v>
      </c>
      <c r="N5085" t="s">
        <v>23</v>
      </c>
      <c r="O5085" t="s">
        <v>56</v>
      </c>
      <c r="P5085" t="s">
        <v>164</v>
      </c>
      <c r="Q5085" t="s">
        <v>50</v>
      </c>
      <c r="R5085" t="s">
        <v>11540</v>
      </c>
      <c r="S5085" t="s">
        <v>11541</v>
      </c>
    </row>
    <row r="5086" spans="1:19">
      <c r="A5086" t="s">
        <v>11542</v>
      </c>
      <c r="B5086" s="1">
        <v>44799</v>
      </c>
      <c r="C5086" t="s">
        <v>22</v>
      </c>
      <c r="D5086">
        <v>24</v>
      </c>
      <c r="E5086" t="s">
        <v>23</v>
      </c>
      <c r="F5086">
        <v>0</v>
      </c>
      <c r="G5086">
        <v>4</v>
      </c>
      <c r="H5086" t="s">
        <v>3686</v>
      </c>
      <c r="I5086">
        <v>2701</v>
      </c>
      <c r="J5086">
        <v>3</v>
      </c>
      <c r="K5086">
        <v>36</v>
      </c>
      <c r="L5086" t="s">
        <v>40</v>
      </c>
      <c r="M5086" t="s">
        <v>23</v>
      </c>
      <c r="N5086" t="s">
        <v>23</v>
      </c>
      <c r="O5086" t="s">
        <v>25</v>
      </c>
      <c r="P5086" t="s">
        <v>26</v>
      </c>
      <c r="Q5086" t="s">
        <v>27</v>
      </c>
      <c r="R5086" t="s">
        <v>11543</v>
      </c>
      <c r="S5086" t="s">
        <v>11544</v>
      </c>
    </row>
    <row r="5087" spans="1:19">
      <c r="A5087" t="s">
        <v>11545</v>
      </c>
      <c r="B5087" s="1">
        <v>45735</v>
      </c>
      <c r="C5087" t="s">
        <v>33</v>
      </c>
      <c r="D5087">
        <v>73</v>
      </c>
      <c r="E5087" t="s">
        <v>39</v>
      </c>
      <c r="F5087">
        <v>0</v>
      </c>
      <c r="G5087">
        <v>4</v>
      </c>
      <c r="H5087" t="s">
        <v>3686</v>
      </c>
      <c r="I5087">
        <v>2660</v>
      </c>
      <c r="J5087">
        <v>0</v>
      </c>
      <c r="K5087">
        <v>5</v>
      </c>
      <c r="L5087" t="s">
        <v>48</v>
      </c>
      <c r="M5087" t="s">
        <v>23</v>
      </c>
      <c r="N5087" t="s">
        <v>23</v>
      </c>
      <c r="O5087" t="s">
        <v>25</v>
      </c>
      <c r="P5087" t="s">
        <v>202</v>
      </c>
      <c r="Q5087" t="s">
        <v>27</v>
      </c>
      <c r="R5087" t="s">
        <v>334</v>
      </c>
      <c r="S5087" t="s">
        <v>11546</v>
      </c>
    </row>
    <row r="5088" spans="1:19">
      <c r="A5088" t="s">
        <v>11547</v>
      </c>
      <c r="B5088" s="1">
        <v>45375</v>
      </c>
      <c r="C5088" t="s">
        <v>33</v>
      </c>
      <c r="D5088">
        <v>79</v>
      </c>
      <c r="E5088" t="s">
        <v>39</v>
      </c>
      <c r="F5088">
        <v>0</v>
      </c>
      <c r="G5088">
        <v>4</v>
      </c>
      <c r="H5088" t="s">
        <v>3686</v>
      </c>
      <c r="I5088">
        <v>4425</v>
      </c>
      <c r="J5088">
        <v>0</v>
      </c>
      <c r="K5088">
        <v>17</v>
      </c>
      <c r="M5088" t="s">
        <v>23</v>
      </c>
      <c r="N5088" t="s">
        <v>23</v>
      </c>
      <c r="O5088" t="s">
        <v>25</v>
      </c>
      <c r="P5088" t="s">
        <v>164</v>
      </c>
      <c r="Q5088" t="s">
        <v>27</v>
      </c>
      <c r="R5088" t="s">
        <v>1154</v>
      </c>
      <c r="S5088" t="s">
        <v>11548</v>
      </c>
    </row>
    <row r="5089" spans="1:19">
      <c r="A5089" t="s">
        <v>11549</v>
      </c>
      <c r="B5089" s="1">
        <v>43715</v>
      </c>
      <c r="C5089" t="s">
        <v>22</v>
      </c>
      <c r="D5089">
        <v>80</v>
      </c>
      <c r="E5089" t="s">
        <v>39</v>
      </c>
      <c r="F5089">
        <v>0</v>
      </c>
      <c r="G5089">
        <v>4</v>
      </c>
      <c r="H5089" t="s">
        <v>3686</v>
      </c>
      <c r="I5089">
        <v>4921</v>
      </c>
      <c r="J5089">
        <v>0</v>
      </c>
      <c r="K5089">
        <v>71</v>
      </c>
      <c r="M5089" t="s">
        <v>23</v>
      </c>
      <c r="N5089" t="s">
        <v>23</v>
      </c>
      <c r="O5089" t="s">
        <v>25</v>
      </c>
      <c r="P5089" t="s">
        <v>202</v>
      </c>
      <c r="Q5089" t="s">
        <v>27</v>
      </c>
      <c r="R5089" t="s">
        <v>2041</v>
      </c>
      <c r="S5089" t="s">
        <v>11550</v>
      </c>
    </row>
    <row r="5090" spans="1:19">
      <c r="A5090" t="s">
        <v>11551</v>
      </c>
      <c r="B5090" s="1">
        <v>45333</v>
      </c>
      <c r="C5090" t="s">
        <v>22</v>
      </c>
      <c r="D5090">
        <v>73</v>
      </c>
      <c r="E5090" t="s">
        <v>39</v>
      </c>
      <c r="F5090">
        <v>0</v>
      </c>
      <c r="G5090">
        <v>4</v>
      </c>
      <c r="H5090" t="s">
        <v>3686</v>
      </c>
      <c r="I5090">
        <v>2812</v>
      </c>
      <c r="J5090">
        <v>0</v>
      </c>
      <c r="K5090">
        <v>18</v>
      </c>
      <c r="L5090" t="s">
        <v>97</v>
      </c>
      <c r="M5090" t="s">
        <v>23</v>
      </c>
      <c r="N5090" t="s">
        <v>23</v>
      </c>
      <c r="O5090" t="s">
        <v>49</v>
      </c>
      <c r="P5090" t="s">
        <v>164</v>
      </c>
      <c r="Q5090" t="s">
        <v>50</v>
      </c>
      <c r="R5090" t="s">
        <v>11552</v>
      </c>
      <c r="S5090" t="s">
        <v>11553</v>
      </c>
    </row>
    <row r="5091" spans="1:19">
      <c r="A5091" t="s">
        <v>11554</v>
      </c>
      <c r="B5091" s="1">
        <v>43698</v>
      </c>
      <c r="C5091" t="s">
        <v>22</v>
      </c>
      <c r="D5091">
        <v>77</v>
      </c>
      <c r="E5091" t="s">
        <v>23</v>
      </c>
      <c r="F5091">
        <v>0</v>
      </c>
      <c r="G5091">
        <v>4</v>
      </c>
      <c r="H5091" t="s">
        <v>3686</v>
      </c>
      <c r="I5091">
        <v>4240</v>
      </c>
      <c r="J5091">
        <v>7</v>
      </c>
      <c r="K5091">
        <v>72</v>
      </c>
      <c r="M5091" t="s">
        <v>23</v>
      </c>
      <c r="N5091" t="s">
        <v>23</v>
      </c>
      <c r="O5091" t="s">
        <v>25</v>
      </c>
      <c r="P5091" t="s">
        <v>164</v>
      </c>
      <c r="Q5091" t="s">
        <v>50</v>
      </c>
      <c r="R5091" t="s">
        <v>442</v>
      </c>
      <c r="S5091" t="s">
        <v>11555</v>
      </c>
    </row>
    <row r="5092" spans="1:19">
      <c r="A5092" t="s">
        <v>11556</v>
      </c>
      <c r="B5092" s="1">
        <v>43726</v>
      </c>
      <c r="C5092" t="s">
        <v>22</v>
      </c>
      <c r="D5092">
        <v>74</v>
      </c>
      <c r="E5092" t="s">
        <v>23</v>
      </c>
      <c r="F5092">
        <v>3</v>
      </c>
      <c r="G5092">
        <v>4</v>
      </c>
      <c r="H5092" t="s">
        <v>3686</v>
      </c>
      <c r="I5092">
        <v>6404</v>
      </c>
      <c r="J5092">
        <v>1</v>
      </c>
      <c r="K5092">
        <v>71</v>
      </c>
      <c r="M5092" t="s">
        <v>23</v>
      </c>
      <c r="N5092" t="s">
        <v>23</v>
      </c>
      <c r="O5092" t="s">
        <v>49</v>
      </c>
      <c r="P5092" t="s">
        <v>202</v>
      </c>
      <c r="Q5092" t="s">
        <v>27</v>
      </c>
      <c r="R5092" t="s">
        <v>75</v>
      </c>
      <c r="S5092" t="s">
        <v>11557</v>
      </c>
    </row>
    <row r="5093" spans="1:19">
      <c r="A5093" t="s">
        <v>11558</v>
      </c>
      <c r="B5093" s="1">
        <v>43989</v>
      </c>
      <c r="C5093" t="s">
        <v>33</v>
      </c>
      <c r="D5093">
        <v>69</v>
      </c>
      <c r="E5093" t="s">
        <v>23</v>
      </c>
      <c r="F5093">
        <v>0</v>
      </c>
      <c r="G5093">
        <v>4</v>
      </c>
      <c r="H5093" t="s">
        <v>3686</v>
      </c>
      <c r="I5093">
        <v>6488</v>
      </c>
      <c r="J5093">
        <v>9</v>
      </c>
      <c r="K5093">
        <v>62</v>
      </c>
      <c r="L5093" t="s">
        <v>142</v>
      </c>
      <c r="M5093" t="s">
        <v>23</v>
      </c>
      <c r="N5093" t="s">
        <v>23</v>
      </c>
      <c r="O5093" t="s">
        <v>49</v>
      </c>
      <c r="P5093" t="s">
        <v>164</v>
      </c>
      <c r="Q5093" t="s">
        <v>50</v>
      </c>
      <c r="R5093" t="s">
        <v>265</v>
      </c>
      <c r="S5093" t="s">
        <v>11559</v>
      </c>
    </row>
    <row r="5094" spans="1:19">
      <c r="A5094" t="s">
        <v>11560</v>
      </c>
      <c r="B5094" s="1">
        <v>44775</v>
      </c>
      <c r="C5094" t="s">
        <v>33</v>
      </c>
      <c r="D5094">
        <v>61</v>
      </c>
      <c r="E5094" t="s">
        <v>39</v>
      </c>
      <c r="F5094">
        <v>0</v>
      </c>
      <c r="G5094">
        <v>4</v>
      </c>
      <c r="H5094" t="s">
        <v>3686</v>
      </c>
      <c r="I5094">
        <v>4871</v>
      </c>
      <c r="J5094">
        <v>0</v>
      </c>
      <c r="K5094">
        <v>36</v>
      </c>
      <c r="L5094" t="s">
        <v>40</v>
      </c>
      <c r="M5094" t="s">
        <v>39</v>
      </c>
      <c r="N5094" t="s">
        <v>23</v>
      </c>
      <c r="O5094" t="s">
        <v>56</v>
      </c>
      <c r="P5094" t="s">
        <v>164</v>
      </c>
      <c r="Q5094" t="s">
        <v>27</v>
      </c>
      <c r="R5094" t="s">
        <v>3366</v>
      </c>
      <c r="S5094" t="s">
        <v>11561</v>
      </c>
    </row>
    <row r="5095" spans="1:19">
      <c r="A5095" t="s">
        <v>11562</v>
      </c>
      <c r="B5095" s="1">
        <v>43703</v>
      </c>
      <c r="C5095" t="s">
        <v>22</v>
      </c>
      <c r="D5095">
        <v>39</v>
      </c>
      <c r="E5095" t="s">
        <v>23</v>
      </c>
      <c r="F5095">
        <v>0</v>
      </c>
      <c r="G5095">
        <v>4</v>
      </c>
      <c r="H5095" t="s">
        <v>3686</v>
      </c>
      <c r="I5095">
        <v>6212</v>
      </c>
      <c r="J5095">
        <v>7</v>
      </c>
      <c r="K5095">
        <v>72</v>
      </c>
      <c r="L5095" t="s">
        <v>316</v>
      </c>
      <c r="M5095" t="s">
        <v>23</v>
      </c>
      <c r="N5095" t="s">
        <v>23</v>
      </c>
      <c r="O5095" t="s">
        <v>56</v>
      </c>
      <c r="P5095" t="s">
        <v>164</v>
      </c>
      <c r="Q5095" t="s">
        <v>27</v>
      </c>
      <c r="R5095" t="s">
        <v>1281</v>
      </c>
      <c r="S5095" t="s">
        <v>11563</v>
      </c>
    </row>
    <row r="5096" spans="1:19">
      <c r="A5096" t="s">
        <v>11564</v>
      </c>
      <c r="B5096" s="1">
        <v>44937</v>
      </c>
      <c r="C5096" t="s">
        <v>33</v>
      </c>
      <c r="D5096">
        <v>26</v>
      </c>
      <c r="E5096" t="s">
        <v>23</v>
      </c>
      <c r="F5096">
        <v>0</v>
      </c>
      <c r="G5096">
        <v>4</v>
      </c>
      <c r="H5096" t="s">
        <v>3686</v>
      </c>
      <c r="I5096">
        <v>5643</v>
      </c>
      <c r="J5096">
        <v>2</v>
      </c>
      <c r="K5096">
        <v>31</v>
      </c>
      <c r="M5096" t="s">
        <v>23</v>
      </c>
      <c r="N5096" t="s">
        <v>23</v>
      </c>
      <c r="O5096" t="s">
        <v>49</v>
      </c>
      <c r="P5096" t="s">
        <v>202</v>
      </c>
      <c r="Q5096" t="s">
        <v>84</v>
      </c>
      <c r="R5096" t="s">
        <v>1044</v>
      </c>
      <c r="S5096" t="s">
        <v>11565</v>
      </c>
    </row>
    <row r="5097" spans="1:19">
      <c r="A5097" t="s">
        <v>11566</v>
      </c>
      <c r="B5097" s="1">
        <v>45178</v>
      </c>
      <c r="C5097" t="s">
        <v>22</v>
      </c>
      <c r="D5097">
        <v>51</v>
      </c>
      <c r="E5097" t="s">
        <v>23</v>
      </c>
      <c r="F5097">
        <v>0</v>
      </c>
      <c r="G5097">
        <v>4</v>
      </c>
      <c r="H5097" t="s">
        <v>3686</v>
      </c>
      <c r="I5097">
        <v>3200</v>
      </c>
      <c r="J5097">
        <v>2</v>
      </c>
      <c r="K5097">
        <v>23</v>
      </c>
      <c r="L5097" t="s">
        <v>97</v>
      </c>
      <c r="M5097" t="s">
        <v>23</v>
      </c>
      <c r="N5097" t="s">
        <v>23</v>
      </c>
      <c r="O5097" t="s">
        <v>25</v>
      </c>
      <c r="P5097" t="s">
        <v>202</v>
      </c>
      <c r="Q5097" t="s">
        <v>50</v>
      </c>
      <c r="R5097" t="s">
        <v>2576</v>
      </c>
      <c r="S5097" t="s">
        <v>11567</v>
      </c>
    </row>
    <row r="5098" spans="1:19">
      <c r="A5098" t="s">
        <v>11568</v>
      </c>
      <c r="B5098" s="1">
        <v>44124</v>
      </c>
      <c r="C5098" t="s">
        <v>33</v>
      </c>
      <c r="D5098">
        <v>23</v>
      </c>
      <c r="E5098" t="s">
        <v>39</v>
      </c>
      <c r="F5098">
        <v>0</v>
      </c>
      <c r="G5098">
        <v>4</v>
      </c>
      <c r="H5098" t="s">
        <v>3686</v>
      </c>
      <c r="I5098">
        <v>5138</v>
      </c>
      <c r="J5098">
        <v>0</v>
      </c>
      <c r="K5098">
        <v>58</v>
      </c>
      <c r="L5098" t="s">
        <v>142</v>
      </c>
      <c r="M5098" t="s">
        <v>23</v>
      </c>
      <c r="N5098" t="s">
        <v>39</v>
      </c>
      <c r="P5098" t="s">
        <v>164</v>
      </c>
      <c r="Q5098" t="s">
        <v>50</v>
      </c>
      <c r="R5098" t="s">
        <v>6447</v>
      </c>
      <c r="S5098" t="s">
        <v>11569</v>
      </c>
    </row>
    <row r="5099" spans="1:19">
      <c r="A5099" t="s">
        <v>11570</v>
      </c>
      <c r="B5099" s="1">
        <v>43992</v>
      </c>
      <c r="C5099" t="s">
        <v>22</v>
      </c>
      <c r="D5099">
        <v>61</v>
      </c>
      <c r="E5099" t="s">
        <v>23</v>
      </c>
      <c r="F5099">
        <v>0</v>
      </c>
      <c r="G5099">
        <v>4</v>
      </c>
      <c r="H5099" t="s">
        <v>3686</v>
      </c>
      <c r="I5099">
        <v>4987</v>
      </c>
      <c r="J5099">
        <v>6</v>
      </c>
      <c r="K5099">
        <v>62</v>
      </c>
      <c r="M5099" t="s">
        <v>39</v>
      </c>
      <c r="N5099" t="s">
        <v>23</v>
      </c>
      <c r="O5099" t="s">
        <v>56</v>
      </c>
      <c r="P5099" t="s">
        <v>164</v>
      </c>
      <c r="Q5099" t="s">
        <v>27</v>
      </c>
      <c r="R5099" t="s">
        <v>2246</v>
      </c>
      <c r="S5099" t="s">
        <v>11571</v>
      </c>
    </row>
    <row r="5100" spans="1:19">
      <c r="A5100" t="s">
        <v>11572</v>
      </c>
      <c r="B5100" s="1">
        <v>43729</v>
      </c>
      <c r="C5100" t="s">
        <v>33</v>
      </c>
      <c r="D5100">
        <v>29</v>
      </c>
      <c r="E5100" t="s">
        <v>39</v>
      </c>
      <c r="F5100">
        <v>0</v>
      </c>
      <c r="G5100">
        <v>4</v>
      </c>
      <c r="H5100" t="s">
        <v>3686</v>
      </c>
      <c r="I5100">
        <v>4361</v>
      </c>
      <c r="J5100">
        <v>0</v>
      </c>
      <c r="K5100">
        <v>71</v>
      </c>
      <c r="M5100" t="s">
        <v>23</v>
      </c>
      <c r="N5100" t="s">
        <v>23</v>
      </c>
      <c r="O5100" t="s">
        <v>25</v>
      </c>
      <c r="P5100" t="s">
        <v>164</v>
      </c>
      <c r="Q5100" t="s">
        <v>27</v>
      </c>
      <c r="R5100" t="s">
        <v>1977</v>
      </c>
      <c r="S5100" t="s">
        <v>11573</v>
      </c>
    </row>
    <row r="5101" spans="1:19">
      <c r="A5101" t="s">
        <v>11574</v>
      </c>
      <c r="B5101" s="1">
        <v>44622</v>
      </c>
      <c r="C5101" t="s">
        <v>22</v>
      </c>
      <c r="D5101">
        <v>28</v>
      </c>
      <c r="E5101" t="s">
        <v>23</v>
      </c>
      <c r="F5101">
        <v>0</v>
      </c>
      <c r="G5101">
        <v>4</v>
      </c>
      <c r="H5101" t="s">
        <v>3686</v>
      </c>
      <c r="I5101">
        <v>3877</v>
      </c>
      <c r="J5101">
        <v>4</v>
      </c>
      <c r="K5101">
        <v>41</v>
      </c>
      <c r="M5101" t="s">
        <v>23</v>
      </c>
      <c r="N5101" t="s">
        <v>23</v>
      </c>
      <c r="O5101" t="s">
        <v>49</v>
      </c>
      <c r="P5101" t="s">
        <v>202</v>
      </c>
      <c r="Q5101" t="s">
        <v>27</v>
      </c>
      <c r="R5101" t="s">
        <v>9232</v>
      </c>
      <c r="S5101" t="s">
        <v>11575</v>
      </c>
    </row>
    <row r="5102" spans="1:19">
      <c r="A5102" t="s">
        <v>11576</v>
      </c>
      <c r="B5102" s="1">
        <v>45591</v>
      </c>
      <c r="C5102" t="s">
        <v>33</v>
      </c>
      <c r="D5102">
        <v>21</v>
      </c>
      <c r="E5102" t="s">
        <v>23</v>
      </c>
      <c r="F5102">
        <v>0</v>
      </c>
      <c r="G5102">
        <v>4</v>
      </c>
      <c r="H5102" t="s">
        <v>3686</v>
      </c>
      <c r="I5102">
        <v>3831</v>
      </c>
      <c r="J5102">
        <v>9</v>
      </c>
      <c r="K5102">
        <v>10</v>
      </c>
      <c r="L5102" t="s">
        <v>97</v>
      </c>
      <c r="M5102" t="s">
        <v>23</v>
      </c>
      <c r="N5102" t="s">
        <v>39</v>
      </c>
      <c r="P5102" t="s">
        <v>26</v>
      </c>
      <c r="Q5102" t="s">
        <v>27</v>
      </c>
      <c r="R5102" t="s">
        <v>869</v>
      </c>
      <c r="S5102" t="s">
        <v>11577</v>
      </c>
    </row>
    <row r="5103" spans="1:19">
      <c r="A5103" t="s">
        <v>11578</v>
      </c>
      <c r="B5103" s="1">
        <v>44472</v>
      </c>
      <c r="C5103" t="s">
        <v>22</v>
      </c>
      <c r="D5103">
        <v>49</v>
      </c>
      <c r="E5103" t="s">
        <v>39</v>
      </c>
      <c r="F5103">
        <v>0</v>
      </c>
      <c r="G5103">
        <v>4</v>
      </c>
      <c r="H5103" t="s">
        <v>3686</v>
      </c>
      <c r="I5103">
        <v>2776</v>
      </c>
      <c r="J5103">
        <v>0</v>
      </c>
      <c r="K5103">
        <v>46</v>
      </c>
      <c r="L5103" t="s">
        <v>142</v>
      </c>
      <c r="M5103" t="s">
        <v>23</v>
      </c>
      <c r="N5103" t="s">
        <v>39</v>
      </c>
      <c r="P5103" t="s">
        <v>164</v>
      </c>
      <c r="Q5103" t="s">
        <v>50</v>
      </c>
      <c r="R5103" t="s">
        <v>4088</v>
      </c>
      <c r="S5103" t="s">
        <v>11579</v>
      </c>
    </row>
    <row r="5104" spans="1:19">
      <c r="A5104" t="s">
        <v>11580</v>
      </c>
      <c r="B5104" s="1">
        <v>44237</v>
      </c>
      <c r="C5104" t="s">
        <v>22</v>
      </c>
      <c r="D5104">
        <v>47</v>
      </c>
      <c r="E5104" t="s">
        <v>39</v>
      </c>
      <c r="F5104">
        <v>0</v>
      </c>
      <c r="G5104">
        <v>4</v>
      </c>
      <c r="H5104" t="s">
        <v>3686</v>
      </c>
      <c r="I5104">
        <v>5435</v>
      </c>
      <c r="J5104">
        <v>0</v>
      </c>
      <c r="K5104">
        <v>54</v>
      </c>
      <c r="M5104" t="s">
        <v>39</v>
      </c>
      <c r="N5104" t="s">
        <v>23</v>
      </c>
      <c r="O5104" t="s">
        <v>56</v>
      </c>
      <c r="P5104" t="s">
        <v>164</v>
      </c>
      <c r="Q5104" t="s">
        <v>50</v>
      </c>
      <c r="R5104" t="s">
        <v>5725</v>
      </c>
      <c r="S5104" t="s">
        <v>11581</v>
      </c>
    </row>
    <row r="5105" spans="1:19">
      <c r="A5105" t="s">
        <v>11582</v>
      </c>
      <c r="B5105" s="1">
        <v>45242</v>
      </c>
      <c r="C5105" t="s">
        <v>22</v>
      </c>
      <c r="D5105">
        <v>53</v>
      </c>
      <c r="E5105" t="s">
        <v>39</v>
      </c>
      <c r="F5105">
        <v>1</v>
      </c>
      <c r="G5105">
        <v>4</v>
      </c>
      <c r="H5105" t="s">
        <v>3686</v>
      </c>
      <c r="I5105">
        <v>5403</v>
      </c>
      <c r="J5105">
        <v>0</v>
      </c>
      <c r="K5105">
        <v>21</v>
      </c>
      <c r="L5105" t="s">
        <v>97</v>
      </c>
      <c r="M5105" t="s">
        <v>23</v>
      </c>
      <c r="N5105" t="s">
        <v>39</v>
      </c>
      <c r="P5105" t="s">
        <v>26</v>
      </c>
      <c r="Q5105" t="s">
        <v>50</v>
      </c>
      <c r="R5105" t="s">
        <v>6447</v>
      </c>
      <c r="S5105" t="s">
        <v>11583</v>
      </c>
    </row>
    <row r="5106" spans="1:19">
      <c r="A5106" t="s">
        <v>11584</v>
      </c>
      <c r="B5106" s="1">
        <v>44490</v>
      </c>
      <c r="C5106" t="s">
        <v>33</v>
      </c>
      <c r="D5106">
        <v>45</v>
      </c>
      <c r="E5106" t="s">
        <v>39</v>
      </c>
      <c r="F5106">
        <v>0</v>
      </c>
      <c r="G5106">
        <v>4</v>
      </c>
      <c r="H5106" t="s">
        <v>3686</v>
      </c>
      <c r="I5106">
        <v>4883</v>
      </c>
      <c r="J5106">
        <v>0</v>
      </c>
      <c r="K5106">
        <v>46</v>
      </c>
      <c r="L5106" t="s">
        <v>142</v>
      </c>
      <c r="M5106" t="s">
        <v>23</v>
      </c>
      <c r="N5106" t="s">
        <v>23</v>
      </c>
      <c r="O5106" t="s">
        <v>25</v>
      </c>
      <c r="P5106" t="s">
        <v>202</v>
      </c>
      <c r="Q5106" t="s">
        <v>27</v>
      </c>
      <c r="R5106" t="s">
        <v>1633</v>
      </c>
      <c r="S5106" t="s">
        <v>11585</v>
      </c>
    </row>
    <row r="5107" spans="1:19">
      <c r="A5107" t="s">
        <v>11586</v>
      </c>
      <c r="B5107" s="1">
        <v>45739</v>
      </c>
      <c r="C5107" t="s">
        <v>33</v>
      </c>
      <c r="D5107">
        <v>29</v>
      </c>
      <c r="E5107" t="s">
        <v>39</v>
      </c>
      <c r="F5107">
        <v>0</v>
      </c>
      <c r="G5107">
        <v>4</v>
      </c>
      <c r="H5107" t="s">
        <v>3686</v>
      </c>
      <c r="I5107">
        <v>4456</v>
      </c>
      <c r="J5107">
        <v>0</v>
      </c>
      <c r="K5107">
        <v>5</v>
      </c>
      <c r="M5107" t="s">
        <v>23</v>
      </c>
      <c r="N5107" t="s">
        <v>23</v>
      </c>
      <c r="O5107" t="s">
        <v>25</v>
      </c>
      <c r="P5107" t="s">
        <v>26</v>
      </c>
      <c r="Q5107" t="s">
        <v>27</v>
      </c>
      <c r="R5107" t="s">
        <v>5539</v>
      </c>
      <c r="S5107" t="s">
        <v>11587</v>
      </c>
    </row>
    <row r="5108" spans="1:19">
      <c r="A5108" t="s">
        <v>11588</v>
      </c>
      <c r="B5108" s="1">
        <v>45693</v>
      </c>
      <c r="C5108" t="s">
        <v>33</v>
      </c>
      <c r="D5108">
        <v>56</v>
      </c>
      <c r="E5108" t="s">
        <v>23</v>
      </c>
      <c r="F5108">
        <v>0</v>
      </c>
      <c r="G5108">
        <v>4</v>
      </c>
      <c r="H5108" t="s">
        <v>3686</v>
      </c>
      <c r="I5108">
        <v>4297</v>
      </c>
      <c r="J5108">
        <v>1</v>
      </c>
      <c r="K5108">
        <v>6</v>
      </c>
      <c r="M5108" t="s">
        <v>23</v>
      </c>
      <c r="N5108" t="s">
        <v>23</v>
      </c>
      <c r="O5108" t="s">
        <v>25</v>
      </c>
      <c r="P5108" t="s">
        <v>26</v>
      </c>
      <c r="Q5108" t="s">
        <v>27</v>
      </c>
      <c r="R5108" t="s">
        <v>6999</v>
      </c>
      <c r="S5108" t="s">
        <v>11589</v>
      </c>
    </row>
    <row r="5109" spans="1:19">
      <c r="A5109" t="s">
        <v>11590</v>
      </c>
      <c r="B5109" s="1">
        <v>45815</v>
      </c>
      <c r="C5109" t="s">
        <v>33</v>
      </c>
      <c r="D5109">
        <v>34</v>
      </c>
      <c r="E5109" t="s">
        <v>39</v>
      </c>
      <c r="F5109">
        <v>0</v>
      </c>
      <c r="G5109">
        <v>4</v>
      </c>
      <c r="H5109" t="s">
        <v>3751</v>
      </c>
      <c r="I5109">
        <v>5786</v>
      </c>
      <c r="J5109">
        <v>0</v>
      </c>
      <c r="K5109">
        <v>2</v>
      </c>
      <c r="L5109" t="s">
        <v>48</v>
      </c>
      <c r="M5109" t="s">
        <v>39</v>
      </c>
      <c r="N5109" t="s">
        <v>23</v>
      </c>
      <c r="O5109" t="s">
        <v>49</v>
      </c>
      <c r="P5109" t="s">
        <v>26</v>
      </c>
      <c r="Q5109" t="s">
        <v>27</v>
      </c>
      <c r="R5109" t="s">
        <v>7623</v>
      </c>
      <c r="S5109" t="s">
        <v>11591</v>
      </c>
    </row>
    <row r="5110" spans="1:19">
      <c r="A5110" t="s">
        <v>11592</v>
      </c>
      <c r="B5110" s="1">
        <v>45862</v>
      </c>
      <c r="C5110" t="s">
        <v>22</v>
      </c>
      <c r="D5110">
        <v>27</v>
      </c>
      <c r="E5110" t="s">
        <v>23</v>
      </c>
      <c r="F5110">
        <v>2</v>
      </c>
      <c r="G5110">
        <v>4</v>
      </c>
      <c r="H5110" t="s">
        <v>3751</v>
      </c>
      <c r="I5110">
        <v>4540</v>
      </c>
      <c r="J5110">
        <v>3</v>
      </c>
      <c r="K5110">
        <v>1</v>
      </c>
      <c r="M5110" t="s">
        <v>23</v>
      </c>
      <c r="N5110" t="s">
        <v>39</v>
      </c>
      <c r="P5110" t="s">
        <v>202</v>
      </c>
      <c r="Q5110" t="s">
        <v>50</v>
      </c>
      <c r="R5110" t="s">
        <v>4083</v>
      </c>
      <c r="S5110" t="s">
        <v>11593</v>
      </c>
    </row>
    <row r="5111" spans="1:19">
      <c r="A5111" t="s">
        <v>11594</v>
      </c>
      <c r="B5111" s="1">
        <v>45098</v>
      </c>
      <c r="C5111" t="s">
        <v>22</v>
      </c>
      <c r="D5111">
        <v>36</v>
      </c>
      <c r="E5111" t="s">
        <v>39</v>
      </c>
      <c r="F5111">
        <v>0</v>
      </c>
      <c r="G5111">
        <v>4</v>
      </c>
      <c r="H5111" t="s">
        <v>3686</v>
      </c>
      <c r="I5111">
        <v>2752</v>
      </c>
      <c r="J5111">
        <v>0</v>
      </c>
      <c r="K5111">
        <v>26</v>
      </c>
      <c r="L5111" t="s">
        <v>40</v>
      </c>
      <c r="M5111" t="s">
        <v>23</v>
      </c>
      <c r="N5111" t="s">
        <v>23</v>
      </c>
      <c r="O5111" t="s">
        <v>49</v>
      </c>
      <c r="P5111" t="s">
        <v>26</v>
      </c>
      <c r="Q5111" t="s">
        <v>27</v>
      </c>
      <c r="R5111" t="s">
        <v>313</v>
      </c>
      <c r="S5111" t="s">
        <v>11595</v>
      </c>
    </row>
    <row r="5112" spans="1:19">
      <c r="A5112" t="s">
        <v>11596</v>
      </c>
      <c r="B5112" s="1">
        <v>44262</v>
      </c>
      <c r="C5112" t="s">
        <v>33</v>
      </c>
      <c r="D5112">
        <v>40</v>
      </c>
      <c r="E5112" t="s">
        <v>23</v>
      </c>
      <c r="F5112">
        <v>3</v>
      </c>
      <c r="G5112">
        <v>4</v>
      </c>
      <c r="H5112" t="s">
        <v>3686</v>
      </c>
      <c r="I5112">
        <v>4116</v>
      </c>
      <c r="J5112">
        <v>5</v>
      </c>
      <c r="K5112">
        <v>53</v>
      </c>
      <c r="M5112" t="s">
        <v>39</v>
      </c>
      <c r="N5112" t="s">
        <v>23</v>
      </c>
      <c r="O5112" t="s">
        <v>56</v>
      </c>
      <c r="P5112" t="s">
        <v>26</v>
      </c>
      <c r="Q5112" t="s">
        <v>27</v>
      </c>
      <c r="R5112" t="s">
        <v>3456</v>
      </c>
      <c r="S5112" t="s">
        <v>11597</v>
      </c>
    </row>
    <row r="5113" spans="1:19">
      <c r="A5113" t="s">
        <v>11598</v>
      </c>
      <c r="B5113" s="1">
        <v>45818</v>
      </c>
      <c r="C5113" t="s">
        <v>22</v>
      </c>
      <c r="D5113">
        <v>45</v>
      </c>
      <c r="E5113" t="s">
        <v>39</v>
      </c>
      <c r="F5113">
        <v>0</v>
      </c>
      <c r="G5113">
        <v>4</v>
      </c>
      <c r="H5113" t="s">
        <v>3751</v>
      </c>
      <c r="I5113">
        <v>5096</v>
      </c>
      <c r="J5113">
        <v>0</v>
      </c>
      <c r="K5113">
        <v>2</v>
      </c>
      <c r="M5113" t="s">
        <v>23</v>
      </c>
      <c r="N5113" t="s">
        <v>23</v>
      </c>
      <c r="O5113" t="s">
        <v>49</v>
      </c>
      <c r="P5113" t="s">
        <v>26</v>
      </c>
      <c r="Q5113" t="s">
        <v>27</v>
      </c>
      <c r="R5113" t="s">
        <v>11599</v>
      </c>
      <c r="S5113" t="s">
        <v>11600</v>
      </c>
    </row>
    <row r="5114" spans="1:19">
      <c r="A5114" t="s">
        <v>11601</v>
      </c>
      <c r="B5114" s="1">
        <v>44349</v>
      </c>
      <c r="C5114" t="s">
        <v>22</v>
      </c>
      <c r="D5114">
        <v>20</v>
      </c>
      <c r="E5114" t="s">
        <v>23</v>
      </c>
      <c r="F5114">
        <v>0</v>
      </c>
      <c r="G5114">
        <v>4</v>
      </c>
      <c r="H5114" t="s">
        <v>3686</v>
      </c>
      <c r="I5114">
        <v>5363</v>
      </c>
      <c r="J5114">
        <v>3</v>
      </c>
      <c r="K5114">
        <v>50</v>
      </c>
      <c r="L5114" t="s">
        <v>142</v>
      </c>
      <c r="M5114" t="s">
        <v>39</v>
      </c>
      <c r="N5114" t="s">
        <v>23</v>
      </c>
      <c r="O5114" t="s">
        <v>49</v>
      </c>
      <c r="P5114" t="s">
        <v>202</v>
      </c>
      <c r="Q5114" t="s">
        <v>27</v>
      </c>
      <c r="R5114" t="s">
        <v>4244</v>
      </c>
      <c r="S5114" t="s">
        <v>11602</v>
      </c>
    </row>
    <row r="5115" spans="1:19">
      <c r="A5115" t="s">
        <v>11603</v>
      </c>
      <c r="B5115" s="1">
        <v>44897</v>
      </c>
      <c r="C5115" t="s">
        <v>33</v>
      </c>
      <c r="D5115">
        <v>25</v>
      </c>
      <c r="E5115" t="s">
        <v>23</v>
      </c>
      <c r="F5115">
        <v>3</v>
      </c>
      <c r="G5115">
        <v>4</v>
      </c>
      <c r="H5115" t="s">
        <v>3686</v>
      </c>
      <c r="I5115">
        <v>4444</v>
      </c>
      <c r="J5115">
        <v>6</v>
      </c>
      <c r="K5115">
        <v>32</v>
      </c>
      <c r="M5115" t="s">
        <v>23</v>
      </c>
      <c r="N5115" t="s">
        <v>23</v>
      </c>
      <c r="O5115" t="s">
        <v>25</v>
      </c>
      <c r="P5115" t="s">
        <v>26</v>
      </c>
      <c r="Q5115" t="s">
        <v>27</v>
      </c>
      <c r="R5115" t="s">
        <v>317</v>
      </c>
      <c r="S5115" t="s">
        <v>11604</v>
      </c>
    </row>
    <row r="5116" spans="1:19">
      <c r="A5116" t="s">
        <v>11605</v>
      </c>
      <c r="B5116" s="1">
        <v>45580</v>
      </c>
      <c r="C5116" t="s">
        <v>22</v>
      </c>
      <c r="D5116">
        <v>37</v>
      </c>
      <c r="E5116" t="s">
        <v>23</v>
      </c>
      <c r="F5116">
        <v>1</v>
      </c>
      <c r="G5116">
        <v>4</v>
      </c>
      <c r="H5116" t="s">
        <v>3686</v>
      </c>
      <c r="I5116">
        <v>4613</v>
      </c>
      <c r="J5116">
        <v>0</v>
      </c>
      <c r="K5116">
        <v>10</v>
      </c>
      <c r="L5116" t="s">
        <v>97</v>
      </c>
      <c r="M5116" t="s">
        <v>23</v>
      </c>
      <c r="N5116" t="s">
        <v>39</v>
      </c>
      <c r="P5116" t="s">
        <v>202</v>
      </c>
      <c r="Q5116" t="s">
        <v>50</v>
      </c>
      <c r="R5116" t="s">
        <v>3772</v>
      </c>
      <c r="S5116" t="s">
        <v>11606</v>
      </c>
    </row>
    <row r="5117" spans="1:19">
      <c r="A5117" t="s">
        <v>11607</v>
      </c>
      <c r="B5117" s="1">
        <v>45315</v>
      </c>
      <c r="C5117" t="s">
        <v>22</v>
      </c>
      <c r="D5117">
        <v>37</v>
      </c>
      <c r="E5117" t="s">
        <v>39</v>
      </c>
      <c r="F5117">
        <v>0</v>
      </c>
      <c r="G5117">
        <v>4</v>
      </c>
      <c r="H5117" t="s">
        <v>3686</v>
      </c>
      <c r="I5117">
        <v>3784</v>
      </c>
      <c r="J5117">
        <v>0</v>
      </c>
      <c r="K5117">
        <v>19</v>
      </c>
      <c r="L5117" t="s">
        <v>97</v>
      </c>
      <c r="M5117" t="s">
        <v>39</v>
      </c>
      <c r="N5117" t="s">
        <v>23</v>
      </c>
      <c r="O5117" t="s">
        <v>49</v>
      </c>
      <c r="P5117" t="s">
        <v>26</v>
      </c>
      <c r="Q5117" t="s">
        <v>27</v>
      </c>
      <c r="R5117" t="s">
        <v>2124</v>
      </c>
      <c r="S5117" t="s">
        <v>11608</v>
      </c>
    </row>
    <row r="5118" spans="1:19">
      <c r="A5118" t="s">
        <v>11609</v>
      </c>
      <c r="B5118" s="1">
        <v>43753</v>
      </c>
      <c r="C5118" t="s">
        <v>33</v>
      </c>
      <c r="D5118">
        <v>31</v>
      </c>
      <c r="E5118" t="s">
        <v>23</v>
      </c>
      <c r="F5118">
        <v>0</v>
      </c>
      <c r="G5118">
        <v>4</v>
      </c>
      <c r="H5118" t="s">
        <v>3686</v>
      </c>
      <c r="I5118">
        <v>5950</v>
      </c>
      <c r="J5118">
        <v>0</v>
      </c>
      <c r="K5118">
        <v>70</v>
      </c>
      <c r="L5118" t="s">
        <v>316</v>
      </c>
      <c r="M5118" t="s">
        <v>23</v>
      </c>
      <c r="N5118" t="s">
        <v>23</v>
      </c>
      <c r="O5118" t="s">
        <v>49</v>
      </c>
      <c r="P5118" t="s">
        <v>164</v>
      </c>
      <c r="Q5118" t="s">
        <v>50</v>
      </c>
      <c r="R5118" t="s">
        <v>271</v>
      </c>
      <c r="S5118" t="s">
        <v>11610</v>
      </c>
    </row>
    <row r="5119" spans="1:19">
      <c r="A5119" t="s">
        <v>11611</v>
      </c>
      <c r="B5119" s="1">
        <v>44879</v>
      </c>
      <c r="C5119" t="s">
        <v>22</v>
      </c>
      <c r="D5119">
        <v>29</v>
      </c>
      <c r="E5119" t="s">
        <v>39</v>
      </c>
      <c r="F5119">
        <v>0</v>
      </c>
      <c r="G5119">
        <v>4</v>
      </c>
      <c r="H5119" t="s">
        <v>3686</v>
      </c>
      <c r="I5119">
        <v>3957</v>
      </c>
      <c r="J5119">
        <v>0</v>
      </c>
      <c r="K5119">
        <v>33</v>
      </c>
      <c r="M5119" t="s">
        <v>23</v>
      </c>
      <c r="N5119" t="s">
        <v>23</v>
      </c>
      <c r="O5119" t="s">
        <v>25</v>
      </c>
      <c r="P5119" t="s">
        <v>202</v>
      </c>
      <c r="Q5119" t="s">
        <v>27</v>
      </c>
      <c r="R5119" t="s">
        <v>212</v>
      </c>
      <c r="S5119" t="s">
        <v>11612</v>
      </c>
    </row>
    <row r="5120" spans="1:19">
      <c r="A5120" t="s">
        <v>11613</v>
      </c>
      <c r="B5120" s="1">
        <v>44030</v>
      </c>
      <c r="C5120" t="s">
        <v>33</v>
      </c>
      <c r="D5120">
        <v>62</v>
      </c>
      <c r="E5120" t="s">
        <v>39</v>
      </c>
      <c r="F5120">
        <v>1</v>
      </c>
      <c r="G5120">
        <v>4</v>
      </c>
      <c r="H5120" t="s">
        <v>3686</v>
      </c>
      <c r="I5120">
        <v>4673</v>
      </c>
      <c r="J5120">
        <v>0</v>
      </c>
      <c r="K5120">
        <v>61</v>
      </c>
      <c r="L5120" t="s">
        <v>142</v>
      </c>
      <c r="M5120" t="s">
        <v>23</v>
      </c>
      <c r="N5120" t="s">
        <v>39</v>
      </c>
      <c r="P5120" t="s">
        <v>164</v>
      </c>
      <c r="Q5120" t="s">
        <v>50</v>
      </c>
      <c r="R5120" t="s">
        <v>4039</v>
      </c>
      <c r="S5120" t="s">
        <v>11614</v>
      </c>
    </row>
    <row r="5121" spans="1:19">
      <c r="A5121" t="s">
        <v>11615</v>
      </c>
      <c r="B5121" s="1">
        <v>45582</v>
      </c>
      <c r="C5121" t="s">
        <v>33</v>
      </c>
      <c r="D5121">
        <v>45</v>
      </c>
      <c r="E5121" t="s">
        <v>23</v>
      </c>
      <c r="F5121">
        <v>3</v>
      </c>
      <c r="G5121">
        <v>4</v>
      </c>
      <c r="H5121" t="s">
        <v>3686</v>
      </c>
      <c r="I5121">
        <v>4531</v>
      </c>
      <c r="J5121">
        <v>8</v>
      </c>
      <c r="K5121">
        <v>10</v>
      </c>
      <c r="M5121" t="s">
        <v>23</v>
      </c>
      <c r="N5121" t="s">
        <v>23</v>
      </c>
      <c r="O5121" t="s">
        <v>25</v>
      </c>
      <c r="P5121" t="s">
        <v>26</v>
      </c>
      <c r="Q5121" t="s">
        <v>27</v>
      </c>
      <c r="R5121" t="s">
        <v>7976</v>
      </c>
      <c r="S5121" t="s">
        <v>11616</v>
      </c>
    </row>
    <row r="5122" spans="1:19">
      <c r="A5122" t="s">
        <v>11617</v>
      </c>
      <c r="B5122" s="1">
        <v>43709</v>
      </c>
      <c r="C5122" t="s">
        <v>33</v>
      </c>
      <c r="D5122">
        <v>43</v>
      </c>
      <c r="E5122" t="s">
        <v>23</v>
      </c>
      <c r="F5122">
        <v>2</v>
      </c>
      <c r="G5122">
        <v>4</v>
      </c>
      <c r="H5122" t="s">
        <v>3686</v>
      </c>
      <c r="I5122">
        <v>6342</v>
      </c>
      <c r="J5122">
        <v>2</v>
      </c>
      <c r="K5122">
        <v>71</v>
      </c>
      <c r="M5122" t="s">
        <v>23</v>
      </c>
      <c r="N5122" t="s">
        <v>39</v>
      </c>
      <c r="P5122" t="s">
        <v>164</v>
      </c>
      <c r="Q5122" t="s">
        <v>27</v>
      </c>
      <c r="R5122" t="s">
        <v>2195</v>
      </c>
      <c r="S5122" t="s">
        <v>11618</v>
      </c>
    </row>
    <row r="5123" spans="1:19">
      <c r="A5123" t="s">
        <v>11619</v>
      </c>
      <c r="B5123" s="1">
        <v>45178</v>
      </c>
      <c r="C5123" t="s">
        <v>33</v>
      </c>
      <c r="D5123">
        <v>55</v>
      </c>
      <c r="E5123" t="s">
        <v>23</v>
      </c>
      <c r="F5123">
        <v>0</v>
      </c>
      <c r="G5123">
        <v>4</v>
      </c>
      <c r="H5123" t="s">
        <v>3686</v>
      </c>
      <c r="I5123">
        <v>3835</v>
      </c>
      <c r="J5123">
        <v>5</v>
      </c>
      <c r="K5123">
        <v>23</v>
      </c>
      <c r="L5123" t="s">
        <v>97</v>
      </c>
      <c r="M5123" t="s">
        <v>23</v>
      </c>
      <c r="N5123" t="s">
        <v>23</v>
      </c>
      <c r="O5123" t="s">
        <v>49</v>
      </c>
      <c r="P5123" t="s">
        <v>202</v>
      </c>
      <c r="Q5123" t="s">
        <v>27</v>
      </c>
      <c r="R5123" t="s">
        <v>2356</v>
      </c>
      <c r="S5123" t="s">
        <v>11620</v>
      </c>
    </row>
    <row r="5124" spans="1:19">
      <c r="A5124" t="s">
        <v>11621</v>
      </c>
      <c r="B5124" s="1">
        <v>43852</v>
      </c>
      <c r="C5124" t="s">
        <v>22</v>
      </c>
      <c r="D5124">
        <v>29</v>
      </c>
      <c r="E5124" t="s">
        <v>39</v>
      </c>
      <c r="F5124">
        <v>0</v>
      </c>
      <c r="G5124">
        <v>4</v>
      </c>
      <c r="H5124" t="s">
        <v>3686</v>
      </c>
      <c r="I5124">
        <v>6035</v>
      </c>
      <c r="J5124">
        <v>0</v>
      </c>
      <c r="K5124">
        <v>67</v>
      </c>
      <c r="L5124" t="s">
        <v>316</v>
      </c>
      <c r="M5124" t="s">
        <v>23</v>
      </c>
      <c r="N5124" t="s">
        <v>23</v>
      </c>
      <c r="O5124" t="s">
        <v>56</v>
      </c>
      <c r="P5124" t="s">
        <v>164</v>
      </c>
      <c r="Q5124" t="s">
        <v>27</v>
      </c>
      <c r="R5124" t="s">
        <v>9783</v>
      </c>
      <c r="S5124" t="s">
        <v>11622</v>
      </c>
    </row>
    <row r="5125" spans="1:19">
      <c r="A5125" t="s">
        <v>11623</v>
      </c>
      <c r="B5125" s="1">
        <v>45696</v>
      </c>
      <c r="C5125" t="s">
        <v>22</v>
      </c>
      <c r="D5125">
        <v>58</v>
      </c>
      <c r="E5125" t="s">
        <v>39</v>
      </c>
      <c r="F5125">
        <v>0</v>
      </c>
      <c r="G5125">
        <v>4</v>
      </c>
      <c r="H5125" t="s">
        <v>3686</v>
      </c>
      <c r="I5125">
        <v>2393</v>
      </c>
      <c r="J5125">
        <v>0</v>
      </c>
      <c r="K5125">
        <v>6</v>
      </c>
      <c r="M5125" t="s">
        <v>23</v>
      </c>
      <c r="N5125" t="s">
        <v>23</v>
      </c>
      <c r="O5125" t="s">
        <v>56</v>
      </c>
      <c r="P5125" t="s">
        <v>26</v>
      </c>
      <c r="Q5125" t="s">
        <v>27</v>
      </c>
      <c r="R5125" t="s">
        <v>299</v>
      </c>
      <c r="S5125" t="s">
        <v>11624</v>
      </c>
    </row>
    <row r="5126" spans="1:19">
      <c r="A5126" t="s">
        <v>11625</v>
      </c>
      <c r="B5126" s="1">
        <v>45092</v>
      </c>
      <c r="C5126" t="s">
        <v>22</v>
      </c>
      <c r="D5126">
        <v>22</v>
      </c>
      <c r="E5126" t="s">
        <v>39</v>
      </c>
      <c r="F5126">
        <v>0</v>
      </c>
      <c r="G5126">
        <v>4</v>
      </c>
      <c r="H5126" t="s">
        <v>3686</v>
      </c>
      <c r="I5126">
        <v>4296</v>
      </c>
      <c r="J5126">
        <v>0</v>
      </c>
      <c r="K5126">
        <v>26</v>
      </c>
      <c r="L5126" t="s">
        <v>40</v>
      </c>
      <c r="M5126" t="s">
        <v>39</v>
      </c>
      <c r="N5126" t="s">
        <v>23</v>
      </c>
      <c r="O5126" t="s">
        <v>56</v>
      </c>
      <c r="P5126" t="s">
        <v>202</v>
      </c>
      <c r="Q5126" t="s">
        <v>50</v>
      </c>
      <c r="R5126" t="s">
        <v>386</v>
      </c>
      <c r="S5126" t="s">
        <v>11626</v>
      </c>
    </row>
    <row r="5127" spans="1:19">
      <c r="A5127" t="s">
        <v>11627</v>
      </c>
      <c r="B5127" s="1">
        <v>45615</v>
      </c>
      <c r="C5127" t="s">
        <v>33</v>
      </c>
      <c r="D5127">
        <v>56</v>
      </c>
      <c r="E5127" t="s">
        <v>39</v>
      </c>
      <c r="F5127">
        <v>0</v>
      </c>
      <c r="G5127">
        <v>4</v>
      </c>
      <c r="H5127" t="s">
        <v>3686</v>
      </c>
      <c r="I5127">
        <v>4883</v>
      </c>
      <c r="J5127">
        <v>0</v>
      </c>
      <c r="K5127">
        <v>9</v>
      </c>
      <c r="M5127" t="s">
        <v>23</v>
      </c>
      <c r="N5127" t="s">
        <v>39</v>
      </c>
      <c r="P5127" t="s">
        <v>26</v>
      </c>
      <c r="Q5127" t="s">
        <v>27</v>
      </c>
      <c r="R5127" t="s">
        <v>2874</v>
      </c>
      <c r="S5127" t="s">
        <v>11628</v>
      </c>
    </row>
    <row r="5128" spans="1:19">
      <c r="A5128" t="s">
        <v>11629</v>
      </c>
      <c r="B5128" s="1">
        <v>44146</v>
      </c>
      <c r="C5128" t="s">
        <v>33</v>
      </c>
      <c r="D5128">
        <v>61</v>
      </c>
      <c r="E5128" t="s">
        <v>39</v>
      </c>
      <c r="F5128">
        <v>0</v>
      </c>
      <c r="G5128">
        <v>4</v>
      </c>
      <c r="H5128" t="s">
        <v>3686</v>
      </c>
      <c r="I5128">
        <v>5741</v>
      </c>
      <c r="J5128">
        <v>0</v>
      </c>
      <c r="K5128">
        <v>57</v>
      </c>
      <c r="M5128" t="s">
        <v>23</v>
      </c>
      <c r="N5128" t="s">
        <v>23</v>
      </c>
      <c r="O5128" t="s">
        <v>49</v>
      </c>
      <c r="P5128" t="s">
        <v>164</v>
      </c>
      <c r="Q5128" t="s">
        <v>50</v>
      </c>
      <c r="R5128" t="s">
        <v>379</v>
      </c>
      <c r="S5128" t="s">
        <v>11630</v>
      </c>
    </row>
    <row r="5129" spans="1:19">
      <c r="A5129" t="s">
        <v>11631</v>
      </c>
      <c r="B5129" s="1">
        <v>44059</v>
      </c>
      <c r="C5129" t="s">
        <v>33</v>
      </c>
      <c r="D5129">
        <v>61</v>
      </c>
      <c r="E5129" t="s">
        <v>23</v>
      </c>
      <c r="F5129">
        <v>0</v>
      </c>
      <c r="G5129">
        <v>4</v>
      </c>
      <c r="H5129" t="s">
        <v>3686</v>
      </c>
      <c r="I5129">
        <v>5148</v>
      </c>
      <c r="J5129">
        <v>1</v>
      </c>
      <c r="K5129">
        <v>60</v>
      </c>
      <c r="L5129" t="s">
        <v>142</v>
      </c>
      <c r="M5129" t="s">
        <v>39</v>
      </c>
      <c r="N5129" t="s">
        <v>23</v>
      </c>
      <c r="O5129" t="s">
        <v>56</v>
      </c>
      <c r="P5129" t="s">
        <v>164</v>
      </c>
      <c r="Q5129" t="s">
        <v>27</v>
      </c>
      <c r="R5129" t="s">
        <v>11632</v>
      </c>
      <c r="S5129" t="s">
        <v>11633</v>
      </c>
    </row>
    <row r="5130" spans="1:19">
      <c r="A5130" t="s">
        <v>11634</v>
      </c>
      <c r="B5130" s="1">
        <v>44958</v>
      </c>
      <c r="C5130" t="s">
        <v>22</v>
      </c>
      <c r="D5130">
        <v>80</v>
      </c>
      <c r="E5130" t="s">
        <v>39</v>
      </c>
      <c r="F5130">
        <v>0</v>
      </c>
      <c r="G5130">
        <v>4</v>
      </c>
      <c r="H5130" t="s">
        <v>3686</v>
      </c>
      <c r="I5130">
        <v>3033</v>
      </c>
      <c r="J5130">
        <v>0</v>
      </c>
      <c r="K5130">
        <v>30</v>
      </c>
      <c r="M5130" t="s">
        <v>23</v>
      </c>
      <c r="N5130" t="s">
        <v>23</v>
      </c>
      <c r="O5130" t="s">
        <v>49</v>
      </c>
      <c r="P5130" t="s">
        <v>202</v>
      </c>
      <c r="Q5130" t="s">
        <v>27</v>
      </c>
      <c r="R5130" t="s">
        <v>94</v>
      </c>
      <c r="S5130" t="s">
        <v>11635</v>
      </c>
    </row>
    <row r="5131" spans="1:19">
      <c r="A5131" t="s">
        <v>11636</v>
      </c>
      <c r="B5131" s="1">
        <v>45586</v>
      </c>
      <c r="C5131" t="s">
        <v>22</v>
      </c>
      <c r="D5131">
        <v>73</v>
      </c>
      <c r="E5131" t="s">
        <v>23</v>
      </c>
      <c r="F5131">
        <v>3</v>
      </c>
      <c r="G5131">
        <v>4</v>
      </c>
      <c r="H5131" t="s">
        <v>3686</v>
      </c>
      <c r="I5131">
        <v>5248</v>
      </c>
      <c r="J5131">
        <v>1</v>
      </c>
      <c r="K5131">
        <v>10</v>
      </c>
      <c r="M5131" t="s">
        <v>39</v>
      </c>
      <c r="N5131" t="s">
        <v>23</v>
      </c>
      <c r="O5131" t="s">
        <v>56</v>
      </c>
      <c r="P5131" t="s">
        <v>202</v>
      </c>
      <c r="Q5131" t="s">
        <v>27</v>
      </c>
      <c r="R5131" t="s">
        <v>11637</v>
      </c>
      <c r="S5131" t="s">
        <v>11638</v>
      </c>
    </row>
    <row r="5132" spans="1:19">
      <c r="A5132" t="s">
        <v>11639</v>
      </c>
      <c r="B5132" s="1">
        <v>44867</v>
      </c>
      <c r="C5132" t="s">
        <v>22</v>
      </c>
      <c r="D5132">
        <v>79</v>
      </c>
      <c r="E5132" t="s">
        <v>23</v>
      </c>
      <c r="F5132">
        <v>0</v>
      </c>
      <c r="G5132">
        <v>4</v>
      </c>
      <c r="H5132" t="s">
        <v>3686</v>
      </c>
      <c r="I5132">
        <v>3669</v>
      </c>
      <c r="J5132">
        <v>6</v>
      </c>
      <c r="K5132">
        <v>33</v>
      </c>
      <c r="M5132" t="s">
        <v>23</v>
      </c>
      <c r="N5132" t="s">
        <v>23</v>
      </c>
      <c r="O5132" t="s">
        <v>25</v>
      </c>
      <c r="P5132" t="s">
        <v>26</v>
      </c>
      <c r="Q5132" t="s">
        <v>27</v>
      </c>
      <c r="R5132" t="s">
        <v>700</v>
      </c>
      <c r="S5132" t="s">
        <v>11640</v>
      </c>
    </row>
    <row r="5133" spans="1:19">
      <c r="A5133" t="s">
        <v>11641</v>
      </c>
      <c r="B5133" s="1">
        <v>44262</v>
      </c>
      <c r="C5133" t="s">
        <v>22</v>
      </c>
      <c r="D5133">
        <v>35</v>
      </c>
      <c r="E5133" t="s">
        <v>39</v>
      </c>
      <c r="F5133">
        <v>0</v>
      </c>
      <c r="G5133">
        <v>4</v>
      </c>
      <c r="H5133" t="s">
        <v>3686</v>
      </c>
      <c r="I5133">
        <v>5644</v>
      </c>
      <c r="J5133">
        <v>0</v>
      </c>
      <c r="K5133">
        <v>53</v>
      </c>
      <c r="M5133" t="s">
        <v>23</v>
      </c>
      <c r="N5133" t="s">
        <v>23</v>
      </c>
      <c r="O5133" t="s">
        <v>49</v>
      </c>
      <c r="P5133" t="s">
        <v>164</v>
      </c>
      <c r="Q5133" t="s">
        <v>27</v>
      </c>
      <c r="R5133" t="s">
        <v>521</v>
      </c>
      <c r="S5133" t="s">
        <v>11642</v>
      </c>
    </row>
    <row r="5134" spans="1:19">
      <c r="A5134" t="s">
        <v>11643</v>
      </c>
      <c r="B5134" s="1">
        <v>45790</v>
      </c>
      <c r="C5134" t="s">
        <v>22</v>
      </c>
      <c r="D5134">
        <v>19</v>
      </c>
      <c r="E5134" t="s">
        <v>39</v>
      </c>
      <c r="F5134">
        <v>0</v>
      </c>
      <c r="G5134">
        <v>4</v>
      </c>
      <c r="H5134" t="s">
        <v>3751</v>
      </c>
      <c r="I5134">
        <v>3108</v>
      </c>
      <c r="J5134">
        <v>0</v>
      </c>
      <c r="K5134">
        <v>3</v>
      </c>
      <c r="M5134" t="s">
        <v>39</v>
      </c>
      <c r="N5134" t="s">
        <v>23</v>
      </c>
      <c r="O5134" t="s">
        <v>49</v>
      </c>
      <c r="P5134" t="s">
        <v>26</v>
      </c>
      <c r="Q5134" t="s">
        <v>27</v>
      </c>
      <c r="R5134" t="s">
        <v>1850</v>
      </c>
      <c r="S5134" t="s">
        <v>4822</v>
      </c>
    </row>
    <row r="5135" spans="1:19">
      <c r="A5135" t="s">
        <v>11644</v>
      </c>
      <c r="B5135" s="1">
        <v>43700</v>
      </c>
      <c r="C5135" t="s">
        <v>22</v>
      </c>
      <c r="D5135">
        <v>42</v>
      </c>
      <c r="E5135" t="s">
        <v>23</v>
      </c>
      <c r="F5135">
        <v>3</v>
      </c>
      <c r="G5135">
        <v>4</v>
      </c>
      <c r="H5135" t="s">
        <v>3686</v>
      </c>
      <c r="I5135">
        <v>4099</v>
      </c>
      <c r="J5135">
        <v>2</v>
      </c>
      <c r="K5135">
        <v>72</v>
      </c>
      <c r="L5135" t="s">
        <v>316</v>
      </c>
      <c r="M5135" t="s">
        <v>23</v>
      </c>
      <c r="N5135" t="s">
        <v>23</v>
      </c>
      <c r="O5135" t="s">
        <v>25</v>
      </c>
      <c r="P5135" t="s">
        <v>164</v>
      </c>
      <c r="Q5135" t="s">
        <v>27</v>
      </c>
      <c r="R5135" t="s">
        <v>11645</v>
      </c>
      <c r="S5135" t="s">
        <v>11646</v>
      </c>
    </row>
    <row r="5136" spans="1:19">
      <c r="A5136" t="s">
        <v>11647</v>
      </c>
      <c r="B5136" s="1">
        <v>45424</v>
      </c>
      <c r="C5136" t="s">
        <v>33</v>
      </c>
      <c r="D5136">
        <v>57</v>
      </c>
      <c r="E5136" t="s">
        <v>39</v>
      </c>
      <c r="F5136">
        <v>0</v>
      </c>
      <c r="G5136">
        <v>4</v>
      </c>
      <c r="H5136" t="s">
        <v>3686</v>
      </c>
      <c r="I5136">
        <v>4497</v>
      </c>
      <c r="J5136">
        <v>0</v>
      </c>
      <c r="K5136">
        <v>15</v>
      </c>
      <c r="M5136" t="s">
        <v>23</v>
      </c>
      <c r="N5136" t="s">
        <v>23</v>
      </c>
      <c r="O5136" t="s">
        <v>49</v>
      </c>
      <c r="P5136" t="s">
        <v>26</v>
      </c>
      <c r="Q5136" t="s">
        <v>27</v>
      </c>
      <c r="R5136" t="s">
        <v>6145</v>
      </c>
      <c r="S5136" t="s">
        <v>11648</v>
      </c>
    </row>
    <row r="5137" spans="1:19">
      <c r="A5137" t="s">
        <v>11649</v>
      </c>
      <c r="B5137" s="1">
        <v>45206</v>
      </c>
      <c r="C5137" t="s">
        <v>22</v>
      </c>
      <c r="D5137">
        <v>62</v>
      </c>
      <c r="E5137" t="s">
        <v>39</v>
      </c>
      <c r="F5137">
        <v>0</v>
      </c>
      <c r="G5137">
        <v>4</v>
      </c>
      <c r="H5137" t="s">
        <v>3686</v>
      </c>
      <c r="I5137">
        <v>4574</v>
      </c>
      <c r="J5137">
        <v>0</v>
      </c>
      <c r="K5137">
        <v>22</v>
      </c>
      <c r="M5137" t="s">
        <v>39</v>
      </c>
      <c r="N5137" t="s">
        <v>23</v>
      </c>
      <c r="O5137" t="s">
        <v>49</v>
      </c>
      <c r="P5137" t="s">
        <v>164</v>
      </c>
      <c r="Q5137" t="s">
        <v>27</v>
      </c>
      <c r="R5137" t="s">
        <v>5952</v>
      </c>
      <c r="S5137" t="s">
        <v>11650</v>
      </c>
    </row>
    <row r="5138" spans="1:19">
      <c r="A5138" t="s">
        <v>11651</v>
      </c>
      <c r="B5138" s="1">
        <v>45000</v>
      </c>
      <c r="C5138" t="s">
        <v>33</v>
      </c>
      <c r="D5138">
        <v>28</v>
      </c>
      <c r="E5138" t="s">
        <v>39</v>
      </c>
      <c r="F5138">
        <v>0</v>
      </c>
      <c r="G5138">
        <v>4</v>
      </c>
      <c r="H5138" t="s">
        <v>3686</v>
      </c>
      <c r="I5138">
        <v>5481</v>
      </c>
      <c r="J5138">
        <v>0</v>
      </c>
      <c r="K5138">
        <v>29</v>
      </c>
      <c r="M5138" t="s">
        <v>23</v>
      </c>
      <c r="N5138" t="s">
        <v>23</v>
      </c>
      <c r="O5138" t="s">
        <v>49</v>
      </c>
      <c r="P5138" t="s">
        <v>202</v>
      </c>
      <c r="Q5138" t="s">
        <v>27</v>
      </c>
      <c r="R5138" t="s">
        <v>91</v>
      </c>
      <c r="S5138" t="s">
        <v>11652</v>
      </c>
    </row>
    <row r="5139" spans="1:19">
      <c r="A5139" t="s">
        <v>11653</v>
      </c>
      <c r="B5139" s="1">
        <v>45486</v>
      </c>
      <c r="C5139" t="s">
        <v>33</v>
      </c>
      <c r="D5139">
        <v>21</v>
      </c>
      <c r="E5139" t="s">
        <v>23</v>
      </c>
      <c r="F5139">
        <v>3</v>
      </c>
      <c r="G5139">
        <v>4</v>
      </c>
      <c r="H5139" t="s">
        <v>3686</v>
      </c>
      <c r="I5139">
        <v>2816</v>
      </c>
      <c r="J5139">
        <v>1</v>
      </c>
      <c r="K5139">
        <v>13</v>
      </c>
      <c r="M5139" t="s">
        <v>23</v>
      </c>
      <c r="N5139" t="s">
        <v>39</v>
      </c>
      <c r="P5139" t="s">
        <v>164</v>
      </c>
      <c r="Q5139" t="s">
        <v>84</v>
      </c>
      <c r="R5139" t="s">
        <v>3634</v>
      </c>
      <c r="S5139" t="s">
        <v>11654</v>
      </c>
    </row>
    <row r="5140" spans="1:19">
      <c r="A5140" t="s">
        <v>11655</v>
      </c>
      <c r="B5140" s="1">
        <v>45335</v>
      </c>
      <c r="C5140" t="s">
        <v>33</v>
      </c>
      <c r="D5140">
        <v>38</v>
      </c>
      <c r="E5140" t="s">
        <v>39</v>
      </c>
      <c r="F5140">
        <v>0</v>
      </c>
      <c r="G5140">
        <v>4</v>
      </c>
      <c r="H5140" t="s">
        <v>3686</v>
      </c>
      <c r="I5140">
        <v>2910</v>
      </c>
      <c r="J5140">
        <v>0</v>
      </c>
      <c r="K5140">
        <v>18</v>
      </c>
      <c r="L5140" t="s">
        <v>97</v>
      </c>
      <c r="M5140" t="s">
        <v>23</v>
      </c>
      <c r="N5140" t="s">
        <v>39</v>
      </c>
      <c r="P5140" t="s">
        <v>202</v>
      </c>
      <c r="Q5140" t="s">
        <v>84</v>
      </c>
      <c r="R5140" t="s">
        <v>1163</v>
      </c>
      <c r="S5140" t="s">
        <v>11656</v>
      </c>
    </row>
    <row r="5141" spans="1:19">
      <c r="A5141" t="s">
        <v>11657</v>
      </c>
      <c r="B5141" s="1">
        <v>45768</v>
      </c>
      <c r="C5141" t="s">
        <v>22</v>
      </c>
      <c r="D5141">
        <v>31</v>
      </c>
      <c r="E5141" t="s">
        <v>39</v>
      </c>
      <c r="F5141">
        <v>0</v>
      </c>
      <c r="G5141">
        <v>4</v>
      </c>
      <c r="H5141" t="s">
        <v>3686</v>
      </c>
      <c r="I5141">
        <v>3022</v>
      </c>
      <c r="J5141">
        <v>0</v>
      </c>
      <c r="K5141">
        <v>4</v>
      </c>
      <c r="M5141" t="s">
        <v>23</v>
      </c>
      <c r="N5141" t="s">
        <v>39</v>
      </c>
      <c r="P5141" t="s">
        <v>26</v>
      </c>
      <c r="Q5141" t="s">
        <v>84</v>
      </c>
      <c r="R5141" t="s">
        <v>566</v>
      </c>
      <c r="S5141" t="s">
        <v>11658</v>
      </c>
    </row>
    <row r="5142" spans="1:19">
      <c r="A5142" t="s">
        <v>11659</v>
      </c>
      <c r="B5142" s="1">
        <v>43821</v>
      </c>
      <c r="C5142" t="s">
        <v>33</v>
      </c>
      <c r="D5142">
        <v>27</v>
      </c>
      <c r="E5142" t="s">
        <v>23</v>
      </c>
      <c r="F5142">
        <v>0</v>
      </c>
      <c r="G5142">
        <v>4</v>
      </c>
      <c r="H5142" t="s">
        <v>3686</v>
      </c>
      <c r="I5142">
        <v>4095</v>
      </c>
      <c r="J5142">
        <v>3</v>
      </c>
      <c r="K5142">
        <v>68</v>
      </c>
      <c r="L5142" t="s">
        <v>316</v>
      </c>
      <c r="M5142" t="s">
        <v>23</v>
      </c>
      <c r="N5142" t="s">
        <v>23</v>
      </c>
      <c r="O5142" t="s">
        <v>25</v>
      </c>
      <c r="P5142" t="s">
        <v>164</v>
      </c>
      <c r="Q5142" t="s">
        <v>50</v>
      </c>
      <c r="R5142" t="s">
        <v>1522</v>
      </c>
      <c r="S5142" t="s">
        <v>11660</v>
      </c>
    </row>
    <row r="5143" spans="1:19">
      <c r="A5143" t="s">
        <v>11661</v>
      </c>
      <c r="B5143" s="1">
        <v>45091</v>
      </c>
      <c r="C5143" t="s">
        <v>33</v>
      </c>
      <c r="D5143">
        <v>54</v>
      </c>
      <c r="E5143" t="s">
        <v>39</v>
      </c>
      <c r="F5143">
        <v>0</v>
      </c>
      <c r="G5143">
        <v>4</v>
      </c>
      <c r="H5143" t="s">
        <v>3686</v>
      </c>
      <c r="I5143">
        <v>3866</v>
      </c>
      <c r="J5143">
        <v>0</v>
      </c>
      <c r="K5143">
        <v>26</v>
      </c>
      <c r="L5143" t="s">
        <v>40</v>
      </c>
      <c r="M5143" t="s">
        <v>23</v>
      </c>
      <c r="N5143" t="s">
        <v>23</v>
      </c>
      <c r="O5143" t="s">
        <v>49</v>
      </c>
      <c r="P5143" t="s">
        <v>26</v>
      </c>
      <c r="Q5143" t="s">
        <v>27</v>
      </c>
      <c r="R5143" t="s">
        <v>2218</v>
      </c>
      <c r="S5143" t="s">
        <v>11662</v>
      </c>
    </row>
    <row r="5144" spans="1:19">
      <c r="A5144" t="s">
        <v>11663</v>
      </c>
      <c r="B5144" s="1">
        <v>44702</v>
      </c>
      <c r="C5144" t="s">
        <v>22</v>
      </c>
      <c r="D5144">
        <v>52</v>
      </c>
      <c r="E5144" t="s">
        <v>39</v>
      </c>
      <c r="F5144">
        <v>3</v>
      </c>
      <c r="G5144">
        <v>4</v>
      </c>
      <c r="H5144" t="s">
        <v>3686</v>
      </c>
      <c r="I5144">
        <v>4295</v>
      </c>
      <c r="J5144">
        <v>0</v>
      </c>
      <c r="K5144">
        <v>39</v>
      </c>
      <c r="M5144" t="s">
        <v>23</v>
      </c>
      <c r="N5144" t="s">
        <v>39</v>
      </c>
      <c r="P5144" t="s">
        <v>164</v>
      </c>
      <c r="Q5144" t="s">
        <v>50</v>
      </c>
      <c r="R5144" t="s">
        <v>4039</v>
      </c>
      <c r="S5144" t="s">
        <v>11664</v>
      </c>
    </row>
    <row r="5145" spans="1:19">
      <c r="A5145" t="s">
        <v>11665</v>
      </c>
      <c r="B5145" s="1">
        <v>45041</v>
      </c>
      <c r="C5145" t="s">
        <v>33</v>
      </c>
      <c r="D5145">
        <v>56</v>
      </c>
      <c r="E5145" t="s">
        <v>23</v>
      </c>
      <c r="F5145">
        <v>0</v>
      </c>
      <c r="G5145">
        <v>4</v>
      </c>
      <c r="H5145" t="s">
        <v>3686</v>
      </c>
      <c r="I5145">
        <v>3676</v>
      </c>
      <c r="J5145">
        <v>7</v>
      </c>
      <c r="K5145">
        <v>28</v>
      </c>
      <c r="M5145" t="s">
        <v>23</v>
      </c>
      <c r="N5145" t="s">
        <v>23</v>
      </c>
      <c r="O5145" t="s">
        <v>25</v>
      </c>
      <c r="P5145" t="s">
        <v>26</v>
      </c>
      <c r="Q5145" t="s">
        <v>50</v>
      </c>
      <c r="R5145" t="s">
        <v>1131</v>
      </c>
      <c r="S5145" t="s">
        <v>11666</v>
      </c>
    </row>
    <row r="5146" spans="1:19">
      <c r="A5146" t="s">
        <v>11667</v>
      </c>
      <c r="B5146" s="1">
        <v>45553</v>
      </c>
      <c r="C5146" t="s">
        <v>33</v>
      </c>
      <c r="D5146">
        <v>50</v>
      </c>
      <c r="E5146" t="s">
        <v>39</v>
      </c>
      <c r="F5146">
        <v>0</v>
      </c>
      <c r="G5146">
        <v>4</v>
      </c>
      <c r="H5146" t="s">
        <v>3686</v>
      </c>
      <c r="I5146">
        <v>4998</v>
      </c>
      <c r="J5146">
        <v>0</v>
      </c>
      <c r="K5146">
        <v>11</v>
      </c>
      <c r="M5146" t="s">
        <v>23</v>
      </c>
      <c r="N5146" t="s">
        <v>39</v>
      </c>
      <c r="P5146" t="s">
        <v>202</v>
      </c>
      <c r="Q5146" t="s">
        <v>27</v>
      </c>
      <c r="R5146" t="s">
        <v>168</v>
      </c>
      <c r="S5146" t="s">
        <v>11668</v>
      </c>
    </row>
    <row r="5147" spans="1:19">
      <c r="A5147" t="s">
        <v>11669</v>
      </c>
      <c r="B5147" s="1">
        <v>45695</v>
      </c>
      <c r="C5147" t="s">
        <v>22</v>
      </c>
      <c r="D5147">
        <v>59</v>
      </c>
      <c r="E5147" t="s">
        <v>39</v>
      </c>
      <c r="F5147">
        <v>0</v>
      </c>
      <c r="G5147">
        <v>4</v>
      </c>
      <c r="H5147" t="s">
        <v>3686</v>
      </c>
      <c r="I5147">
        <v>5741</v>
      </c>
      <c r="J5147">
        <v>0</v>
      </c>
      <c r="K5147">
        <v>6</v>
      </c>
      <c r="L5147" t="s">
        <v>48</v>
      </c>
      <c r="M5147" t="s">
        <v>23</v>
      </c>
      <c r="N5147" t="s">
        <v>23</v>
      </c>
      <c r="O5147" t="s">
        <v>25</v>
      </c>
      <c r="P5147" t="s">
        <v>26</v>
      </c>
      <c r="Q5147" t="s">
        <v>27</v>
      </c>
      <c r="R5147" t="s">
        <v>1328</v>
      </c>
      <c r="S5147" t="s">
        <v>11670</v>
      </c>
    </row>
    <row r="5148" spans="1:19">
      <c r="A5148" t="s">
        <v>11671</v>
      </c>
      <c r="B5148" s="1">
        <v>43691</v>
      </c>
      <c r="C5148" t="s">
        <v>22</v>
      </c>
      <c r="D5148">
        <v>29</v>
      </c>
      <c r="E5148" t="s">
        <v>23</v>
      </c>
      <c r="F5148">
        <v>1</v>
      </c>
      <c r="G5148">
        <v>4</v>
      </c>
      <c r="H5148" t="s">
        <v>3686</v>
      </c>
      <c r="I5148">
        <v>4351</v>
      </c>
      <c r="J5148">
        <v>4</v>
      </c>
      <c r="K5148">
        <v>72</v>
      </c>
      <c r="M5148" t="s">
        <v>23</v>
      </c>
      <c r="N5148" t="s">
        <v>23</v>
      </c>
      <c r="O5148" t="s">
        <v>25</v>
      </c>
      <c r="P5148" t="s">
        <v>164</v>
      </c>
      <c r="Q5148" t="s">
        <v>50</v>
      </c>
      <c r="R5148" t="s">
        <v>6524</v>
      </c>
      <c r="S5148" t="s">
        <v>11672</v>
      </c>
    </row>
    <row r="5149" spans="1:19">
      <c r="A5149" t="s">
        <v>11673</v>
      </c>
      <c r="B5149" s="1">
        <v>44599</v>
      </c>
      <c r="C5149" t="s">
        <v>22</v>
      </c>
      <c r="D5149">
        <v>29</v>
      </c>
      <c r="E5149" t="s">
        <v>23</v>
      </c>
      <c r="F5149">
        <v>3</v>
      </c>
      <c r="G5149">
        <v>4</v>
      </c>
      <c r="H5149" t="s">
        <v>3686</v>
      </c>
      <c r="I5149">
        <v>3764</v>
      </c>
      <c r="J5149">
        <v>10</v>
      </c>
      <c r="K5149">
        <v>42</v>
      </c>
      <c r="M5149" t="s">
        <v>23</v>
      </c>
      <c r="N5149" t="s">
        <v>23</v>
      </c>
      <c r="O5149" t="s">
        <v>49</v>
      </c>
      <c r="P5149" t="s">
        <v>202</v>
      </c>
      <c r="Q5149" t="s">
        <v>50</v>
      </c>
      <c r="R5149" t="s">
        <v>4738</v>
      </c>
      <c r="S5149" t="s">
        <v>11674</v>
      </c>
    </row>
    <row r="5150" spans="1:19">
      <c r="A5150" t="s">
        <v>11675</v>
      </c>
      <c r="B5150" s="1">
        <v>43686</v>
      </c>
      <c r="C5150" t="s">
        <v>33</v>
      </c>
      <c r="D5150">
        <v>33</v>
      </c>
      <c r="E5150" t="s">
        <v>23</v>
      </c>
      <c r="F5150">
        <v>0</v>
      </c>
      <c r="G5150">
        <v>4</v>
      </c>
      <c r="H5150" t="s">
        <v>3686</v>
      </c>
      <c r="I5150">
        <v>6030</v>
      </c>
      <c r="J5150">
        <v>1</v>
      </c>
      <c r="K5150">
        <v>72</v>
      </c>
      <c r="M5150" t="s">
        <v>23</v>
      </c>
      <c r="N5150" t="s">
        <v>23</v>
      </c>
      <c r="O5150" t="s">
        <v>25</v>
      </c>
      <c r="P5150" t="s">
        <v>164</v>
      </c>
      <c r="Q5150" t="s">
        <v>27</v>
      </c>
      <c r="R5150" t="s">
        <v>1108</v>
      </c>
      <c r="S5150" t="s">
        <v>11676</v>
      </c>
    </row>
    <row r="5151" spans="1:19">
      <c r="A5151" t="s">
        <v>11677</v>
      </c>
      <c r="B5151" s="1">
        <v>45209</v>
      </c>
      <c r="C5151" t="s">
        <v>22</v>
      </c>
      <c r="D5151">
        <v>24</v>
      </c>
      <c r="E5151" t="s">
        <v>39</v>
      </c>
      <c r="F5151">
        <v>0</v>
      </c>
      <c r="G5151">
        <v>4</v>
      </c>
      <c r="H5151" t="s">
        <v>3686</v>
      </c>
      <c r="I5151">
        <v>2768</v>
      </c>
      <c r="J5151">
        <v>0</v>
      </c>
      <c r="K5151">
        <v>22</v>
      </c>
      <c r="L5151" t="s">
        <v>97</v>
      </c>
      <c r="M5151" t="s">
        <v>23</v>
      </c>
      <c r="N5151" t="s">
        <v>39</v>
      </c>
      <c r="P5151" t="s">
        <v>202</v>
      </c>
      <c r="Q5151" t="s">
        <v>50</v>
      </c>
      <c r="R5151" t="s">
        <v>3789</v>
      </c>
      <c r="S5151" t="s">
        <v>11678</v>
      </c>
    </row>
    <row r="5152" spans="1:19">
      <c r="A5152" t="s">
        <v>11679</v>
      </c>
      <c r="B5152" s="1">
        <v>43924</v>
      </c>
      <c r="C5152" t="s">
        <v>33</v>
      </c>
      <c r="D5152">
        <v>41</v>
      </c>
      <c r="E5152" t="s">
        <v>23</v>
      </c>
      <c r="F5152">
        <v>0</v>
      </c>
      <c r="G5152">
        <v>4</v>
      </c>
      <c r="H5152" t="s">
        <v>3686</v>
      </c>
      <c r="I5152">
        <v>5455</v>
      </c>
      <c r="J5152">
        <v>4</v>
      </c>
      <c r="K5152">
        <v>64</v>
      </c>
      <c r="M5152" t="s">
        <v>23</v>
      </c>
      <c r="N5152" t="s">
        <v>23</v>
      </c>
      <c r="O5152" t="s">
        <v>25</v>
      </c>
      <c r="P5152" t="s">
        <v>26</v>
      </c>
      <c r="Q5152" t="s">
        <v>27</v>
      </c>
      <c r="R5152" t="s">
        <v>11680</v>
      </c>
      <c r="S5152" t="s">
        <v>11681</v>
      </c>
    </row>
    <row r="5153" spans="1:19">
      <c r="A5153" t="s">
        <v>11682</v>
      </c>
      <c r="B5153" s="1">
        <v>43701</v>
      </c>
      <c r="C5153" t="s">
        <v>33</v>
      </c>
      <c r="D5153">
        <v>21</v>
      </c>
      <c r="E5153" t="s">
        <v>23</v>
      </c>
      <c r="F5153">
        <v>0</v>
      </c>
      <c r="G5153">
        <v>4</v>
      </c>
      <c r="H5153" t="s">
        <v>3686</v>
      </c>
      <c r="I5153">
        <v>5534</v>
      </c>
      <c r="J5153">
        <v>1</v>
      </c>
      <c r="K5153">
        <v>72</v>
      </c>
      <c r="L5153" t="s">
        <v>316</v>
      </c>
      <c r="M5153" t="s">
        <v>23</v>
      </c>
      <c r="N5153" t="s">
        <v>39</v>
      </c>
      <c r="P5153" t="s">
        <v>164</v>
      </c>
      <c r="Q5153" t="s">
        <v>50</v>
      </c>
      <c r="R5153" t="s">
        <v>11401</v>
      </c>
      <c r="S5153" t="s">
        <v>11683</v>
      </c>
    </row>
    <row r="5154" spans="1:19">
      <c r="A5154" t="s">
        <v>11684</v>
      </c>
      <c r="B5154" s="1">
        <v>45080</v>
      </c>
      <c r="C5154" t="s">
        <v>33</v>
      </c>
      <c r="D5154">
        <v>26</v>
      </c>
      <c r="E5154" t="s">
        <v>23</v>
      </c>
      <c r="F5154">
        <v>0</v>
      </c>
      <c r="G5154">
        <v>4</v>
      </c>
      <c r="H5154" t="s">
        <v>3686</v>
      </c>
      <c r="I5154">
        <v>3350</v>
      </c>
      <c r="J5154">
        <v>7</v>
      </c>
      <c r="K5154">
        <v>26</v>
      </c>
      <c r="M5154" t="s">
        <v>23</v>
      </c>
      <c r="N5154" t="s">
        <v>23</v>
      </c>
      <c r="O5154" t="s">
        <v>56</v>
      </c>
      <c r="P5154" t="s">
        <v>26</v>
      </c>
      <c r="Q5154" t="s">
        <v>27</v>
      </c>
      <c r="R5154" t="s">
        <v>2713</v>
      </c>
      <c r="S5154" t="s">
        <v>11685</v>
      </c>
    </row>
    <row r="5155" spans="1:19">
      <c r="A5155" t="s">
        <v>11686</v>
      </c>
      <c r="B5155" s="1">
        <v>44337</v>
      </c>
      <c r="C5155" t="s">
        <v>33</v>
      </c>
      <c r="D5155">
        <v>63</v>
      </c>
      <c r="E5155" t="s">
        <v>23</v>
      </c>
      <c r="F5155">
        <v>0</v>
      </c>
      <c r="G5155">
        <v>4</v>
      </c>
      <c r="H5155" t="s">
        <v>3686</v>
      </c>
      <c r="I5155">
        <v>5187</v>
      </c>
      <c r="J5155">
        <v>1</v>
      </c>
      <c r="K5155">
        <v>51</v>
      </c>
      <c r="L5155" t="s">
        <v>142</v>
      </c>
      <c r="M5155" t="s">
        <v>23</v>
      </c>
      <c r="N5155" t="s">
        <v>23</v>
      </c>
      <c r="O5155" t="s">
        <v>25</v>
      </c>
      <c r="P5155" t="s">
        <v>26</v>
      </c>
      <c r="Q5155" t="s">
        <v>50</v>
      </c>
      <c r="R5155" t="s">
        <v>3212</v>
      </c>
      <c r="S5155" t="s">
        <v>11687</v>
      </c>
    </row>
    <row r="5156" spans="1:19">
      <c r="A5156" t="s">
        <v>11688</v>
      </c>
      <c r="B5156" s="1">
        <v>44210</v>
      </c>
      <c r="C5156" t="s">
        <v>33</v>
      </c>
      <c r="D5156">
        <v>34</v>
      </c>
      <c r="E5156" t="s">
        <v>23</v>
      </c>
      <c r="F5156">
        <v>1</v>
      </c>
      <c r="G5156">
        <v>4</v>
      </c>
      <c r="H5156" t="s">
        <v>3686</v>
      </c>
      <c r="I5156">
        <v>6153</v>
      </c>
      <c r="J5156">
        <v>6</v>
      </c>
      <c r="K5156">
        <v>55</v>
      </c>
      <c r="L5156" t="s">
        <v>142</v>
      </c>
      <c r="M5156" t="s">
        <v>23</v>
      </c>
      <c r="N5156" t="s">
        <v>23</v>
      </c>
      <c r="O5156" t="s">
        <v>25</v>
      </c>
      <c r="P5156" t="s">
        <v>202</v>
      </c>
      <c r="Q5156" t="s">
        <v>50</v>
      </c>
      <c r="R5156" t="s">
        <v>4703</v>
      </c>
      <c r="S5156" t="s">
        <v>11689</v>
      </c>
    </row>
    <row r="5157" spans="1:19">
      <c r="A5157" t="s">
        <v>11690</v>
      </c>
      <c r="B5157" s="1">
        <v>45326</v>
      </c>
      <c r="C5157" t="s">
        <v>33</v>
      </c>
      <c r="D5157">
        <v>33</v>
      </c>
      <c r="E5157" t="s">
        <v>23</v>
      </c>
      <c r="F5157">
        <v>1</v>
      </c>
      <c r="G5157">
        <v>4</v>
      </c>
      <c r="H5157" t="s">
        <v>3686</v>
      </c>
      <c r="I5157">
        <v>3675</v>
      </c>
      <c r="J5157">
        <v>2</v>
      </c>
      <c r="K5157">
        <v>18</v>
      </c>
      <c r="L5157" t="s">
        <v>97</v>
      </c>
      <c r="M5157" t="s">
        <v>23</v>
      </c>
      <c r="N5157" t="s">
        <v>39</v>
      </c>
      <c r="P5157" t="s">
        <v>164</v>
      </c>
      <c r="Q5157" t="s">
        <v>50</v>
      </c>
      <c r="R5157" t="s">
        <v>1070</v>
      </c>
      <c r="S5157" t="s">
        <v>11691</v>
      </c>
    </row>
    <row r="5158" spans="1:19">
      <c r="A5158" t="s">
        <v>11692</v>
      </c>
      <c r="B5158" s="1">
        <v>45414</v>
      </c>
      <c r="C5158" t="s">
        <v>33</v>
      </c>
      <c r="D5158">
        <v>49</v>
      </c>
      <c r="E5158" t="s">
        <v>39</v>
      </c>
      <c r="F5158">
        <v>0</v>
      </c>
      <c r="G5158">
        <v>4</v>
      </c>
      <c r="H5158" t="s">
        <v>3686</v>
      </c>
      <c r="I5158">
        <v>2118</v>
      </c>
      <c r="J5158">
        <v>0</v>
      </c>
      <c r="K5158">
        <v>15</v>
      </c>
      <c r="M5158" t="s">
        <v>39</v>
      </c>
      <c r="N5158" t="s">
        <v>23</v>
      </c>
      <c r="O5158" t="s">
        <v>49</v>
      </c>
      <c r="P5158" t="s">
        <v>164</v>
      </c>
      <c r="Q5158" t="s">
        <v>50</v>
      </c>
      <c r="R5158" t="s">
        <v>11693</v>
      </c>
      <c r="S5158" t="s">
        <v>11694</v>
      </c>
    </row>
    <row r="5159" spans="1:19">
      <c r="A5159" t="s">
        <v>11695</v>
      </c>
      <c r="B5159" s="1">
        <v>45799</v>
      </c>
      <c r="C5159" t="s">
        <v>33</v>
      </c>
      <c r="D5159">
        <v>74</v>
      </c>
      <c r="E5159" t="s">
        <v>39</v>
      </c>
      <c r="F5159">
        <v>0</v>
      </c>
      <c r="G5159">
        <v>4</v>
      </c>
      <c r="H5159" t="s">
        <v>3751</v>
      </c>
      <c r="I5159">
        <v>3545</v>
      </c>
      <c r="J5159">
        <v>0</v>
      </c>
      <c r="K5159">
        <v>3</v>
      </c>
      <c r="L5159" t="s">
        <v>48</v>
      </c>
      <c r="M5159" t="s">
        <v>23</v>
      </c>
      <c r="N5159" t="s">
        <v>23</v>
      </c>
      <c r="O5159" t="s">
        <v>25</v>
      </c>
      <c r="P5159" t="s">
        <v>202</v>
      </c>
      <c r="Q5159" t="s">
        <v>50</v>
      </c>
      <c r="R5159" t="s">
        <v>1372</v>
      </c>
      <c r="S5159" t="s">
        <v>11696</v>
      </c>
    </row>
    <row r="5160" spans="1:19">
      <c r="A5160" t="s">
        <v>11697</v>
      </c>
      <c r="B5160" s="1">
        <v>44570</v>
      </c>
      <c r="C5160" t="s">
        <v>22</v>
      </c>
      <c r="D5160">
        <v>74</v>
      </c>
      <c r="E5160" t="s">
        <v>39</v>
      </c>
      <c r="F5160">
        <v>0</v>
      </c>
      <c r="G5160">
        <v>4</v>
      </c>
      <c r="H5160" t="s">
        <v>3686</v>
      </c>
      <c r="I5160">
        <v>4556</v>
      </c>
      <c r="J5160">
        <v>0</v>
      </c>
      <c r="K5160">
        <v>43</v>
      </c>
      <c r="M5160" t="s">
        <v>23</v>
      </c>
      <c r="N5160" t="s">
        <v>23</v>
      </c>
      <c r="O5160" t="s">
        <v>25</v>
      </c>
      <c r="P5160" t="s">
        <v>164</v>
      </c>
      <c r="Q5160" t="s">
        <v>27</v>
      </c>
      <c r="R5160" t="s">
        <v>686</v>
      </c>
      <c r="S5160" t="s">
        <v>11698</v>
      </c>
    </row>
    <row r="5161" spans="1:19">
      <c r="A5161" t="s">
        <v>11699</v>
      </c>
      <c r="B5161" s="1">
        <v>43681</v>
      </c>
      <c r="C5161" t="s">
        <v>33</v>
      </c>
      <c r="D5161">
        <v>66</v>
      </c>
      <c r="E5161" t="s">
        <v>39</v>
      </c>
      <c r="F5161">
        <v>0</v>
      </c>
      <c r="G5161">
        <v>4</v>
      </c>
      <c r="H5161" t="s">
        <v>3686</v>
      </c>
      <c r="I5161">
        <v>5294</v>
      </c>
      <c r="J5161">
        <v>0</v>
      </c>
      <c r="K5161">
        <v>72</v>
      </c>
      <c r="M5161" t="s">
        <v>23</v>
      </c>
      <c r="N5161" t="s">
        <v>23</v>
      </c>
      <c r="O5161" t="s">
        <v>25</v>
      </c>
      <c r="P5161" t="s">
        <v>164</v>
      </c>
      <c r="Q5161" t="s">
        <v>27</v>
      </c>
      <c r="R5161" t="s">
        <v>3291</v>
      </c>
      <c r="S5161" t="s">
        <v>11700</v>
      </c>
    </row>
    <row r="5162" spans="1:19">
      <c r="A5162" t="s">
        <v>11701</v>
      </c>
      <c r="B5162" s="1">
        <v>44622</v>
      </c>
      <c r="C5162" t="s">
        <v>33</v>
      </c>
      <c r="D5162">
        <v>38</v>
      </c>
      <c r="E5162" t="s">
        <v>23</v>
      </c>
      <c r="F5162">
        <v>0</v>
      </c>
      <c r="G5162">
        <v>4</v>
      </c>
      <c r="H5162" t="s">
        <v>3686</v>
      </c>
      <c r="I5162">
        <v>5246</v>
      </c>
      <c r="J5162">
        <v>10</v>
      </c>
      <c r="K5162">
        <v>41</v>
      </c>
      <c r="L5162" t="s">
        <v>142</v>
      </c>
      <c r="M5162" t="s">
        <v>23</v>
      </c>
      <c r="N5162" t="s">
        <v>23</v>
      </c>
      <c r="O5162" t="s">
        <v>49</v>
      </c>
      <c r="P5162" t="s">
        <v>202</v>
      </c>
      <c r="Q5162" t="s">
        <v>50</v>
      </c>
      <c r="R5162" t="s">
        <v>800</v>
      </c>
      <c r="S5162" t="s">
        <v>11702</v>
      </c>
    </row>
    <row r="5163" spans="1:19">
      <c r="A5163" t="s">
        <v>11703</v>
      </c>
      <c r="B5163" s="1">
        <v>43836</v>
      </c>
      <c r="C5163" t="s">
        <v>33</v>
      </c>
      <c r="D5163">
        <v>19</v>
      </c>
      <c r="E5163" t="s">
        <v>23</v>
      </c>
      <c r="F5163">
        <v>0</v>
      </c>
      <c r="G5163">
        <v>4</v>
      </c>
      <c r="H5163" t="s">
        <v>3686</v>
      </c>
      <c r="I5163">
        <v>4478</v>
      </c>
      <c r="J5163">
        <v>1</v>
      </c>
      <c r="K5163">
        <v>67</v>
      </c>
      <c r="M5163" t="s">
        <v>39</v>
      </c>
      <c r="N5163" t="s">
        <v>23</v>
      </c>
      <c r="O5163" t="s">
        <v>49</v>
      </c>
      <c r="P5163" t="s">
        <v>164</v>
      </c>
      <c r="Q5163" t="s">
        <v>27</v>
      </c>
      <c r="R5163" t="s">
        <v>5172</v>
      </c>
      <c r="S5163" t="s">
        <v>11704</v>
      </c>
    </row>
    <row r="5164" spans="1:19">
      <c r="A5164" t="s">
        <v>11705</v>
      </c>
      <c r="B5164" s="1">
        <v>43691</v>
      </c>
      <c r="C5164" t="s">
        <v>33</v>
      </c>
      <c r="D5164">
        <v>50</v>
      </c>
      <c r="E5164" t="s">
        <v>23</v>
      </c>
      <c r="F5164">
        <v>0</v>
      </c>
      <c r="G5164">
        <v>4</v>
      </c>
      <c r="H5164" t="s">
        <v>3686</v>
      </c>
      <c r="I5164">
        <v>6288</v>
      </c>
      <c r="J5164">
        <v>2</v>
      </c>
      <c r="K5164">
        <v>72</v>
      </c>
      <c r="L5164" t="s">
        <v>316</v>
      </c>
      <c r="M5164" t="s">
        <v>23</v>
      </c>
      <c r="N5164" t="s">
        <v>23</v>
      </c>
      <c r="O5164" t="s">
        <v>25</v>
      </c>
      <c r="P5164" t="s">
        <v>202</v>
      </c>
      <c r="Q5164" t="s">
        <v>27</v>
      </c>
      <c r="R5164" t="s">
        <v>3912</v>
      </c>
      <c r="S5164" t="s">
        <v>11706</v>
      </c>
    </row>
    <row r="5165" spans="1:19">
      <c r="A5165" t="s">
        <v>11707</v>
      </c>
      <c r="B5165" s="1">
        <v>45510</v>
      </c>
      <c r="C5165" t="s">
        <v>22</v>
      </c>
      <c r="D5165">
        <v>34</v>
      </c>
      <c r="E5165" t="s">
        <v>39</v>
      </c>
      <c r="F5165">
        <v>0</v>
      </c>
      <c r="G5165">
        <v>4</v>
      </c>
      <c r="H5165" t="s">
        <v>3686</v>
      </c>
      <c r="I5165">
        <v>4996</v>
      </c>
      <c r="J5165">
        <v>0</v>
      </c>
      <c r="K5165">
        <v>12</v>
      </c>
      <c r="L5165" t="s">
        <v>97</v>
      </c>
      <c r="M5165" t="s">
        <v>23</v>
      </c>
      <c r="N5165" t="s">
        <v>39</v>
      </c>
      <c r="P5165" t="s">
        <v>26</v>
      </c>
      <c r="Q5165" t="s">
        <v>50</v>
      </c>
      <c r="R5165" t="s">
        <v>2056</v>
      </c>
      <c r="S5165" t="s">
        <v>11708</v>
      </c>
    </row>
    <row r="5166" spans="1:19">
      <c r="A5166" t="s">
        <v>11709</v>
      </c>
      <c r="B5166" s="1">
        <v>44329</v>
      </c>
      <c r="C5166" t="s">
        <v>22</v>
      </c>
      <c r="D5166">
        <v>48</v>
      </c>
      <c r="E5166" t="s">
        <v>39</v>
      </c>
      <c r="F5166">
        <v>0</v>
      </c>
      <c r="G5166">
        <v>4</v>
      </c>
      <c r="H5166" t="s">
        <v>3686</v>
      </c>
      <c r="I5166">
        <v>4138</v>
      </c>
      <c r="J5166">
        <v>0</v>
      </c>
      <c r="K5166">
        <v>51</v>
      </c>
      <c r="M5166" t="s">
        <v>23</v>
      </c>
      <c r="N5166" t="s">
        <v>23</v>
      </c>
      <c r="O5166" t="s">
        <v>49</v>
      </c>
      <c r="P5166" t="s">
        <v>202</v>
      </c>
      <c r="Q5166" t="s">
        <v>50</v>
      </c>
      <c r="R5166" t="s">
        <v>165</v>
      </c>
      <c r="S5166" t="s">
        <v>11710</v>
      </c>
    </row>
    <row r="5167" spans="1:19">
      <c r="A5167" t="s">
        <v>11711</v>
      </c>
      <c r="B5167" s="1">
        <v>45832</v>
      </c>
      <c r="C5167" t="s">
        <v>22</v>
      </c>
      <c r="D5167">
        <v>38</v>
      </c>
      <c r="E5167" t="s">
        <v>23</v>
      </c>
      <c r="F5167">
        <v>0</v>
      </c>
      <c r="G5167">
        <v>4</v>
      </c>
      <c r="H5167" t="s">
        <v>3751</v>
      </c>
      <c r="I5167">
        <v>4369</v>
      </c>
      <c r="J5167">
        <v>2</v>
      </c>
      <c r="K5167">
        <v>2</v>
      </c>
      <c r="L5167" t="s">
        <v>48</v>
      </c>
      <c r="M5167" t="s">
        <v>23</v>
      </c>
      <c r="N5167" t="s">
        <v>23</v>
      </c>
      <c r="O5167" t="s">
        <v>49</v>
      </c>
      <c r="P5167" t="s">
        <v>26</v>
      </c>
      <c r="Q5167" t="s">
        <v>50</v>
      </c>
      <c r="R5167" t="s">
        <v>5464</v>
      </c>
      <c r="S5167" t="s">
        <v>11712</v>
      </c>
    </row>
    <row r="5168" spans="1:19">
      <c r="A5168" t="s">
        <v>11713</v>
      </c>
      <c r="B5168" s="1">
        <v>45786</v>
      </c>
      <c r="C5168" t="s">
        <v>33</v>
      </c>
      <c r="D5168">
        <v>27</v>
      </c>
      <c r="E5168" t="s">
        <v>39</v>
      </c>
      <c r="F5168">
        <v>0</v>
      </c>
      <c r="G5168">
        <v>4</v>
      </c>
      <c r="H5168" t="s">
        <v>3751</v>
      </c>
      <c r="I5168">
        <v>5756</v>
      </c>
      <c r="J5168">
        <v>0</v>
      </c>
      <c r="K5168">
        <v>3</v>
      </c>
      <c r="M5168" t="s">
        <v>23</v>
      </c>
      <c r="N5168" t="s">
        <v>39</v>
      </c>
      <c r="P5168" t="s">
        <v>26</v>
      </c>
      <c r="Q5168" t="s">
        <v>50</v>
      </c>
      <c r="R5168" t="s">
        <v>2838</v>
      </c>
      <c r="S5168" t="s">
        <v>11714</v>
      </c>
    </row>
    <row r="5169" spans="1:19">
      <c r="A5169" t="s">
        <v>11715</v>
      </c>
      <c r="B5169" s="1">
        <v>43869</v>
      </c>
      <c r="C5169" t="s">
        <v>22</v>
      </c>
      <c r="D5169">
        <v>64</v>
      </c>
      <c r="E5169" t="s">
        <v>39</v>
      </c>
      <c r="F5169">
        <v>3</v>
      </c>
      <c r="G5169">
        <v>4</v>
      </c>
      <c r="H5169" t="s">
        <v>3686</v>
      </c>
      <c r="I5169">
        <v>6019</v>
      </c>
      <c r="J5169">
        <v>0</v>
      </c>
      <c r="K5169">
        <v>66</v>
      </c>
      <c r="L5169" t="s">
        <v>316</v>
      </c>
      <c r="M5169" t="s">
        <v>23</v>
      </c>
      <c r="N5169" t="s">
        <v>39</v>
      </c>
      <c r="P5169" t="s">
        <v>164</v>
      </c>
      <c r="Q5169" t="s">
        <v>50</v>
      </c>
      <c r="R5169" t="s">
        <v>3537</v>
      </c>
      <c r="S5169" t="s">
        <v>11716</v>
      </c>
    </row>
    <row r="5170" spans="1:19">
      <c r="A5170" t="s">
        <v>11717</v>
      </c>
      <c r="B5170" s="1">
        <v>44811</v>
      </c>
      <c r="C5170" t="s">
        <v>22</v>
      </c>
      <c r="D5170">
        <v>21</v>
      </c>
      <c r="E5170" t="s">
        <v>39</v>
      </c>
      <c r="F5170">
        <v>0</v>
      </c>
      <c r="G5170">
        <v>4</v>
      </c>
      <c r="H5170" t="s">
        <v>3686</v>
      </c>
      <c r="I5170">
        <v>2980</v>
      </c>
      <c r="J5170">
        <v>0</v>
      </c>
      <c r="K5170">
        <v>35</v>
      </c>
      <c r="M5170" t="s">
        <v>23</v>
      </c>
      <c r="N5170" t="s">
        <v>39</v>
      </c>
      <c r="P5170" t="s">
        <v>26</v>
      </c>
      <c r="Q5170" t="s">
        <v>27</v>
      </c>
      <c r="R5170" t="s">
        <v>4975</v>
      </c>
      <c r="S5170" t="s">
        <v>11718</v>
      </c>
    </row>
    <row r="5171" spans="1:19">
      <c r="A5171" t="s">
        <v>11719</v>
      </c>
      <c r="B5171" s="1">
        <v>43783</v>
      </c>
      <c r="C5171" t="s">
        <v>22</v>
      </c>
      <c r="D5171">
        <v>50</v>
      </c>
      <c r="E5171" t="s">
        <v>23</v>
      </c>
      <c r="F5171">
        <v>0</v>
      </c>
      <c r="G5171">
        <v>4</v>
      </c>
      <c r="H5171" t="s">
        <v>3686</v>
      </c>
      <c r="I5171">
        <v>4237</v>
      </c>
      <c r="J5171">
        <v>10</v>
      </c>
      <c r="K5171">
        <v>69</v>
      </c>
      <c r="L5171" t="s">
        <v>316</v>
      </c>
      <c r="M5171" t="s">
        <v>23</v>
      </c>
      <c r="N5171" t="s">
        <v>23</v>
      </c>
      <c r="O5171" t="s">
        <v>25</v>
      </c>
      <c r="P5171" t="s">
        <v>202</v>
      </c>
      <c r="Q5171" t="s">
        <v>27</v>
      </c>
      <c r="R5171" t="s">
        <v>2275</v>
      </c>
      <c r="S5171" t="s">
        <v>11720</v>
      </c>
    </row>
    <row r="5172" spans="1:19">
      <c r="A5172" t="s">
        <v>11721</v>
      </c>
      <c r="B5172" s="1">
        <v>44632</v>
      </c>
      <c r="C5172" t="s">
        <v>22</v>
      </c>
      <c r="D5172">
        <v>44</v>
      </c>
      <c r="E5172" t="s">
        <v>39</v>
      </c>
      <c r="F5172">
        <v>1</v>
      </c>
      <c r="G5172">
        <v>4</v>
      </c>
      <c r="H5172" t="s">
        <v>3686</v>
      </c>
      <c r="I5172">
        <v>5365</v>
      </c>
      <c r="J5172">
        <v>0</v>
      </c>
      <c r="K5172">
        <v>41</v>
      </c>
      <c r="M5172" t="s">
        <v>23</v>
      </c>
      <c r="N5172" t="s">
        <v>23</v>
      </c>
      <c r="O5172" t="s">
        <v>56</v>
      </c>
      <c r="P5172" t="s">
        <v>202</v>
      </c>
      <c r="Q5172" t="s">
        <v>50</v>
      </c>
      <c r="R5172" t="s">
        <v>176</v>
      </c>
      <c r="S5172" t="s">
        <v>11722</v>
      </c>
    </row>
    <row r="5173" spans="1:19">
      <c r="A5173" t="s">
        <v>11723</v>
      </c>
      <c r="B5173" s="1">
        <v>45061</v>
      </c>
      <c r="C5173" t="s">
        <v>22</v>
      </c>
      <c r="D5173">
        <v>42</v>
      </c>
      <c r="E5173" t="s">
        <v>39</v>
      </c>
      <c r="F5173">
        <v>2</v>
      </c>
      <c r="G5173">
        <v>4</v>
      </c>
      <c r="H5173" t="s">
        <v>3686</v>
      </c>
      <c r="I5173">
        <v>2924</v>
      </c>
      <c r="J5173">
        <v>0</v>
      </c>
      <c r="K5173">
        <v>27</v>
      </c>
      <c r="M5173" t="s">
        <v>23</v>
      </c>
      <c r="N5173" t="s">
        <v>39</v>
      </c>
      <c r="P5173" t="s">
        <v>164</v>
      </c>
      <c r="Q5173" t="s">
        <v>50</v>
      </c>
      <c r="R5173" t="s">
        <v>1962</v>
      </c>
      <c r="S5173" t="s">
        <v>11724</v>
      </c>
    </row>
    <row r="5174" spans="1:19">
      <c r="A5174" t="s">
        <v>11725</v>
      </c>
      <c r="B5174" s="1">
        <v>44311</v>
      </c>
      <c r="C5174" t="s">
        <v>22</v>
      </c>
      <c r="D5174">
        <v>47</v>
      </c>
      <c r="E5174" t="s">
        <v>23</v>
      </c>
      <c r="F5174">
        <v>3</v>
      </c>
      <c r="G5174">
        <v>4</v>
      </c>
      <c r="H5174" t="s">
        <v>3686</v>
      </c>
      <c r="I5174">
        <v>4886</v>
      </c>
      <c r="J5174">
        <v>2</v>
      </c>
      <c r="K5174">
        <v>52</v>
      </c>
      <c r="L5174" t="s">
        <v>142</v>
      </c>
      <c r="M5174" t="s">
        <v>23</v>
      </c>
      <c r="N5174" t="s">
        <v>39</v>
      </c>
      <c r="P5174" t="s">
        <v>202</v>
      </c>
      <c r="Q5174" t="s">
        <v>50</v>
      </c>
      <c r="R5174" t="s">
        <v>5022</v>
      </c>
      <c r="S5174" t="s">
        <v>11726</v>
      </c>
    </row>
    <row r="5175" spans="1:19">
      <c r="A5175" t="s">
        <v>11727</v>
      </c>
      <c r="B5175" s="1">
        <v>43723</v>
      </c>
      <c r="C5175" t="s">
        <v>33</v>
      </c>
      <c r="D5175">
        <v>44</v>
      </c>
      <c r="E5175" t="s">
        <v>23</v>
      </c>
      <c r="F5175">
        <v>0</v>
      </c>
      <c r="G5175">
        <v>4</v>
      </c>
      <c r="H5175" t="s">
        <v>3686</v>
      </c>
      <c r="I5175">
        <v>4121</v>
      </c>
      <c r="J5175">
        <v>10</v>
      </c>
      <c r="K5175">
        <v>71</v>
      </c>
      <c r="M5175" t="s">
        <v>23</v>
      </c>
      <c r="N5175" t="s">
        <v>39</v>
      </c>
      <c r="P5175" t="s">
        <v>164</v>
      </c>
      <c r="Q5175" t="s">
        <v>50</v>
      </c>
      <c r="R5175" t="s">
        <v>2195</v>
      </c>
      <c r="S5175" t="s">
        <v>11728</v>
      </c>
    </row>
    <row r="5176" spans="1:19">
      <c r="A5176" t="s">
        <v>11729</v>
      </c>
      <c r="B5176" s="1">
        <v>44333</v>
      </c>
      <c r="C5176" t="s">
        <v>22</v>
      </c>
      <c r="D5176">
        <v>22</v>
      </c>
      <c r="E5176" t="s">
        <v>39</v>
      </c>
      <c r="F5176">
        <v>0</v>
      </c>
      <c r="G5176">
        <v>4</v>
      </c>
      <c r="H5176" t="s">
        <v>3686</v>
      </c>
      <c r="I5176">
        <v>4549</v>
      </c>
      <c r="J5176">
        <v>0</v>
      </c>
      <c r="K5176">
        <v>51</v>
      </c>
      <c r="M5176" t="s">
        <v>23</v>
      </c>
      <c r="N5176" t="s">
        <v>23</v>
      </c>
      <c r="O5176" t="s">
        <v>56</v>
      </c>
      <c r="P5176" t="s">
        <v>202</v>
      </c>
      <c r="Q5176" t="s">
        <v>50</v>
      </c>
      <c r="R5176" t="s">
        <v>1044</v>
      </c>
      <c r="S5176" t="s">
        <v>11730</v>
      </c>
    </row>
    <row r="5177" spans="1:19">
      <c r="A5177" t="s">
        <v>11731</v>
      </c>
      <c r="B5177" s="1">
        <v>45787</v>
      </c>
      <c r="C5177" t="s">
        <v>22</v>
      </c>
      <c r="D5177">
        <v>61</v>
      </c>
      <c r="E5177" t="s">
        <v>39</v>
      </c>
      <c r="F5177">
        <v>0</v>
      </c>
      <c r="G5177">
        <v>4</v>
      </c>
      <c r="H5177" t="s">
        <v>3751</v>
      </c>
      <c r="I5177">
        <v>5755</v>
      </c>
      <c r="J5177">
        <v>0</v>
      </c>
      <c r="K5177">
        <v>3</v>
      </c>
      <c r="M5177" t="s">
        <v>23</v>
      </c>
      <c r="N5177" t="s">
        <v>23</v>
      </c>
      <c r="O5177" t="s">
        <v>25</v>
      </c>
      <c r="P5177" t="s">
        <v>26</v>
      </c>
      <c r="Q5177" t="s">
        <v>50</v>
      </c>
      <c r="R5177" t="s">
        <v>542</v>
      </c>
      <c r="S5177" t="s">
        <v>11732</v>
      </c>
    </row>
    <row r="5178" spans="1:19">
      <c r="A5178" t="s">
        <v>11733</v>
      </c>
      <c r="B5178" s="1">
        <v>44474</v>
      </c>
      <c r="C5178" t="s">
        <v>22</v>
      </c>
      <c r="D5178">
        <v>62</v>
      </c>
      <c r="E5178" t="s">
        <v>23</v>
      </c>
      <c r="F5178">
        <v>3</v>
      </c>
      <c r="G5178">
        <v>4</v>
      </c>
      <c r="H5178" t="s">
        <v>3686</v>
      </c>
      <c r="I5178">
        <v>2610</v>
      </c>
      <c r="J5178">
        <v>0</v>
      </c>
      <c r="K5178">
        <v>46</v>
      </c>
      <c r="M5178" t="s">
        <v>23</v>
      </c>
      <c r="N5178" t="s">
        <v>39</v>
      </c>
      <c r="P5178" t="s">
        <v>164</v>
      </c>
      <c r="Q5178" t="s">
        <v>50</v>
      </c>
      <c r="R5178" t="s">
        <v>2664</v>
      </c>
      <c r="S5178" t="s">
        <v>11734</v>
      </c>
    </row>
    <row r="5179" spans="1:19">
      <c r="A5179" t="s">
        <v>11735</v>
      </c>
      <c r="B5179" s="1">
        <v>43999</v>
      </c>
      <c r="C5179" t="s">
        <v>22</v>
      </c>
      <c r="D5179">
        <v>22</v>
      </c>
      <c r="E5179" t="s">
        <v>23</v>
      </c>
      <c r="F5179">
        <v>1</v>
      </c>
      <c r="G5179">
        <v>4</v>
      </c>
      <c r="H5179" t="s">
        <v>3686</v>
      </c>
      <c r="I5179">
        <v>4271</v>
      </c>
      <c r="J5179">
        <v>8</v>
      </c>
      <c r="K5179">
        <v>62</v>
      </c>
      <c r="L5179" t="s">
        <v>142</v>
      </c>
      <c r="M5179" t="s">
        <v>23</v>
      </c>
      <c r="N5179" t="s">
        <v>23</v>
      </c>
      <c r="O5179" t="s">
        <v>25</v>
      </c>
      <c r="P5179" t="s">
        <v>26</v>
      </c>
      <c r="Q5179" t="s">
        <v>27</v>
      </c>
      <c r="R5179" t="s">
        <v>1762</v>
      </c>
      <c r="S5179" t="s">
        <v>11736</v>
      </c>
    </row>
    <row r="5180" spans="1:19">
      <c r="A5180" t="s">
        <v>11737</v>
      </c>
      <c r="B5180" s="1">
        <v>44182</v>
      </c>
      <c r="C5180" t="s">
        <v>33</v>
      </c>
      <c r="D5180">
        <v>42</v>
      </c>
      <c r="E5180" t="s">
        <v>39</v>
      </c>
      <c r="F5180">
        <v>0</v>
      </c>
      <c r="G5180">
        <v>4</v>
      </c>
      <c r="H5180" t="s">
        <v>3686</v>
      </c>
      <c r="I5180">
        <v>4831</v>
      </c>
      <c r="J5180">
        <v>0</v>
      </c>
      <c r="K5180">
        <v>56</v>
      </c>
      <c r="L5180" t="s">
        <v>142</v>
      </c>
      <c r="M5180" t="s">
        <v>23</v>
      </c>
      <c r="N5180" t="s">
        <v>39</v>
      </c>
      <c r="P5180" t="s">
        <v>164</v>
      </c>
      <c r="Q5180" t="s">
        <v>27</v>
      </c>
      <c r="R5180" t="s">
        <v>1325</v>
      </c>
      <c r="S5180" t="s">
        <v>11738</v>
      </c>
    </row>
    <row r="5181" spans="1:19">
      <c r="A5181" t="s">
        <v>11739</v>
      </c>
      <c r="B5181" s="1">
        <v>43689</v>
      </c>
      <c r="C5181" t="s">
        <v>33</v>
      </c>
      <c r="D5181">
        <v>40</v>
      </c>
      <c r="E5181" t="s">
        <v>23</v>
      </c>
      <c r="F5181">
        <v>2</v>
      </c>
      <c r="G5181">
        <v>4</v>
      </c>
      <c r="H5181" t="s">
        <v>3686</v>
      </c>
      <c r="I5181">
        <v>6317</v>
      </c>
      <c r="J5181">
        <v>5</v>
      </c>
      <c r="K5181">
        <v>72</v>
      </c>
      <c r="L5181" t="s">
        <v>316</v>
      </c>
      <c r="M5181" t="s">
        <v>23</v>
      </c>
      <c r="N5181" t="s">
        <v>23</v>
      </c>
      <c r="O5181" t="s">
        <v>56</v>
      </c>
      <c r="P5181" t="s">
        <v>164</v>
      </c>
      <c r="Q5181" t="s">
        <v>27</v>
      </c>
      <c r="R5181" t="s">
        <v>654</v>
      </c>
      <c r="S5181" t="s">
        <v>11740</v>
      </c>
    </row>
    <row r="5182" spans="1:19">
      <c r="A5182" t="s">
        <v>11741</v>
      </c>
      <c r="B5182" s="1">
        <v>43945</v>
      </c>
      <c r="C5182" t="s">
        <v>33</v>
      </c>
      <c r="D5182">
        <v>41</v>
      </c>
      <c r="E5182" t="s">
        <v>23</v>
      </c>
      <c r="F5182">
        <v>0</v>
      </c>
      <c r="G5182">
        <v>4</v>
      </c>
      <c r="H5182" t="s">
        <v>3686</v>
      </c>
      <c r="I5182">
        <v>5472</v>
      </c>
      <c r="J5182">
        <v>5</v>
      </c>
      <c r="K5182">
        <v>64</v>
      </c>
      <c r="L5182" t="s">
        <v>142</v>
      </c>
      <c r="M5182" t="s">
        <v>23</v>
      </c>
      <c r="N5182" t="s">
        <v>23</v>
      </c>
      <c r="O5182" t="s">
        <v>49</v>
      </c>
      <c r="P5182" t="s">
        <v>164</v>
      </c>
      <c r="Q5182" t="s">
        <v>50</v>
      </c>
      <c r="R5182" t="s">
        <v>480</v>
      </c>
      <c r="S5182" t="s">
        <v>11742</v>
      </c>
    </row>
    <row r="5183" spans="1:19">
      <c r="A5183" t="s">
        <v>11743</v>
      </c>
      <c r="B5183" s="1">
        <v>44245</v>
      </c>
      <c r="C5183" t="s">
        <v>22</v>
      </c>
      <c r="D5183">
        <v>20</v>
      </c>
      <c r="E5183" t="s">
        <v>39</v>
      </c>
      <c r="F5183">
        <v>2</v>
      </c>
      <c r="G5183">
        <v>4</v>
      </c>
      <c r="H5183" t="s">
        <v>3686</v>
      </c>
      <c r="I5183">
        <v>5594</v>
      </c>
      <c r="J5183">
        <v>0</v>
      </c>
      <c r="K5183">
        <v>54</v>
      </c>
      <c r="L5183" t="s">
        <v>142</v>
      </c>
      <c r="M5183" t="s">
        <v>23</v>
      </c>
      <c r="N5183" t="s">
        <v>23</v>
      </c>
      <c r="O5183" t="s">
        <v>56</v>
      </c>
      <c r="P5183" t="s">
        <v>202</v>
      </c>
      <c r="Q5183" t="s">
        <v>27</v>
      </c>
      <c r="R5183" t="s">
        <v>8926</v>
      </c>
      <c r="S5183" t="s">
        <v>11744</v>
      </c>
    </row>
    <row r="5184" spans="1:19">
      <c r="A5184" t="s">
        <v>11745</v>
      </c>
      <c r="B5184" s="1">
        <v>45241</v>
      </c>
      <c r="C5184" t="s">
        <v>33</v>
      </c>
      <c r="D5184">
        <v>23</v>
      </c>
      <c r="E5184" t="s">
        <v>39</v>
      </c>
      <c r="F5184">
        <v>0</v>
      </c>
      <c r="G5184">
        <v>4</v>
      </c>
      <c r="H5184" t="s">
        <v>3686</v>
      </c>
      <c r="I5184">
        <v>5138</v>
      </c>
      <c r="J5184">
        <v>0</v>
      </c>
      <c r="K5184">
        <v>21</v>
      </c>
      <c r="M5184" t="s">
        <v>23</v>
      </c>
      <c r="N5184" t="s">
        <v>23</v>
      </c>
      <c r="O5184" t="s">
        <v>49</v>
      </c>
      <c r="P5184" t="s">
        <v>164</v>
      </c>
      <c r="Q5184" t="s">
        <v>50</v>
      </c>
      <c r="R5184" t="s">
        <v>9417</v>
      </c>
      <c r="S5184" t="s">
        <v>11746</v>
      </c>
    </row>
    <row r="5185" spans="1:19">
      <c r="A5185" t="s">
        <v>11747</v>
      </c>
      <c r="B5185" s="1">
        <v>45619</v>
      </c>
      <c r="C5185" t="s">
        <v>22</v>
      </c>
      <c r="D5185">
        <v>34</v>
      </c>
      <c r="E5185" t="s">
        <v>39</v>
      </c>
      <c r="F5185">
        <v>2</v>
      </c>
      <c r="G5185">
        <v>4</v>
      </c>
      <c r="H5185" t="s">
        <v>3686</v>
      </c>
      <c r="I5185">
        <v>4738</v>
      </c>
      <c r="J5185">
        <v>0</v>
      </c>
      <c r="K5185">
        <v>9</v>
      </c>
      <c r="L5185" t="s">
        <v>48</v>
      </c>
      <c r="M5185" t="s">
        <v>23</v>
      </c>
      <c r="N5185" t="s">
        <v>23</v>
      </c>
      <c r="O5185" t="s">
        <v>56</v>
      </c>
      <c r="P5185" t="s">
        <v>26</v>
      </c>
      <c r="Q5185" t="s">
        <v>27</v>
      </c>
      <c r="R5185" t="s">
        <v>2342</v>
      </c>
      <c r="S5185" t="s">
        <v>11748</v>
      </c>
    </row>
    <row r="5186" spans="1:19">
      <c r="A5186" t="s">
        <v>11749</v>
      </c>
      <c r="B5186" s="1">
        <v>43691</v>
      </c>
      <c r="C5186" t="s">
        <v>22</v>
      </c>
      <c r="D5186">
        <v>42</v>
      </c>
      <c r="E5186" t="s">
        <v>23</v>
      </c>
      <c r="F5186">
        <v>0</v>
      </c>
      <c r="G5186">
        <v>4</v>
      </c>
      <c r="H5186" t="s">
        <v>3686</v>
      </c>
      <c r="I5186">
        <v>5136</v>
      </c>
      <c r="J5186">
        <v>5</v>
      </c>
      <c r="K5186">
        <v>72</v>
      </c>
      <c r="L5186" t="s">
        <v>316</v>
      </c>
      <c r="M5186" t="s">
        <v>23</v>
      </c>
      <c r="N5186" t="s">
        <v>23</v>
      </c>
      <c r="O5186" t="s">
        <v>49</v>
      </c>
      <c r="P5186" t="s">
        <v>164</v>
      </c>
      <c r="Q5186" t="s">
        <v>50</v>
      </c>
      <c r="R5186" t="s">
        <v>11750</v>
      </c>
      <c r="S5186" t="s">
        <v>11751</v>
      </c>
    </row>
    <row r="5187" spans="1:19">
      <c r="A5187" t="s">
        <v>11752</v>
      </c>
      <c r="B5187" s="1">
        <v>45488</v>
      </c>
      <c r="C5187" t="s">
        <v>33</v>
      </c>
      <c r="D5187">
        <v>40</v>
      </c>
      <c r="E5187" t="s">
        <v>39</v>
      </c>
      <c r="F5187">
        <v>0</v>
      </c>
      <c r="G5187">
        <v>4</v>
      </c>
      <c r="H5187" t="s">
        <v>3686</v>
      </c>
      <c r="I5187">
        <v>2992</v>
      </c>
      <c r="J5187">
        <v>0</v>
      </c>
      <c r="K5187">
        <v>13</v>
      </c>
      <c r="M5187" t="s">
        <v>23</v>
      </c>
      <c r="N5187" t="s">
        <v>23</v>
      </c>
      <c r="O5187" t="s">
        <v>25</v>
      </c>
      <c r="P5187" t="s">
        <v>26</v>
      </c>
      <c r="Q5187" t="s">
        <v>50</v>
      </c>
      <c r="R5187" t="s">
        <v>1965</v>
      </c>
      <c r="S5187" t="s">
        <v>11753</v>
      </c>
    </row>
    <row r="5188" spans="1:19">
      <c r="A5188" t="s">
        <v>11754</v>
      </c>
      <c r="B5188" s="1">
        <v>44713</v>
      </c>
      <c r="C5188" t="s">
        <v>33</v>
      </c>
      <c r="D5188">
        <v>63</v>
      </c>
      <c r="E5188" t="s">
        <v>39</v>
      </c>
      <c r="F5188">
        <v>0</v>
      </c>
      <c r="G5188">
        <v>4</v>
      </c>
      <c r="H5188" t="s">
        <v>3686</v>
      </c>
      <c r="I5188">
        <v>2675</v>
      </c>
      <c r="J5188">
        <v>0</v>
      </c>
      <c r="K5188">
        <v>38</v>
      </c>
      <c r="L5188" t="s">
        <v>40</v>
      </c>
      <c r="M5188" t="s">
        <v>23</v>
      </c>
      <c r="N5188" t="s">
        <v>23</v>
      </c>
      <c r="O5188" t="s">
        <v>25</v>
      </c>
      <c r="P5188" t="s">
        <v>202</v>
      </c>
      <c r="Q5188" t="s">
        <v>84</v>
      </c>
      <c r="R5188" t="s">
        <v>2496</v>
      </c>
      <c r="S5188" t="s">
        <v>11755</v>
      </c>
    </row>
    <row r="5189" spans="1:19">
      <c r="A5189" t="s">
        <v>11756</v>
      </c>
      <c r="B5189" s="1">
        <v>45663</v>
      </c>
      <c r="C5189" t="s">
        <v>22</v>
      </c>
      <c r="D5189">
        <v>72</v>
      </c>
      <c r="E5189" t="s">
        <v>39</v>
      </c>
      <c r="F5189">
        <v>1</v>
      </c>
      <c r="G5189">
        <v>4</v>
      </c>
      <c r="H5189" t="s">
        <v>3686</v>
      </c>
      <c r="I5189">
        <v>3779</v>
      </c>
      <c r="J5189">
        <v>0</v>
      </c>
      <c r="K5189">
        <v>7</v>
      </c>
      <c r="M5189" t="s">
        <v>23</v>
      </c>
      <c r="N5189" t="s">
        <v>23</v>
      </c>
      <c r="O5189" t="s">
        <v>49</v>
      </c>
      <c r="P5189" t="s">
        <v>164</v>
      </c>
      <c r="Q5189" t="s">
        <v>50</v>
      </c>
      <c r="R5189" t="s">
        <v>1916</v>
      </c>
      <c r="S5189" t="s">
        <v>11757</v>
      </c>
    </row>
    <row r="5190" spans="1:19">
      <c r="A5190" t="s">
        <v>11758</v>
      </c>
      <c r="B5190" s="1">
        <v>43699</v>
      </c>
      <c r="C5190" t="s">
        <v>33</v>
      </c>
      <c r="D5190">
        <v>77</v>
      </c>
      <c r="E5190" t="s">
        <v>39</v>
      </c>
      <c r="F5190">
        <v>0</v>
      </c>
      <c r="G5190">
        <v>4</v>
      </c>
      <c r="H5190" t="s">
        <v>3686</v>
      </c>
      <c r="I5190">
        <v>5232</v>
      </c>
      <c r="J5190">
        <v>0</v>
      </c>
      <c r="K5190">
        <v>72</v>
      </c>
      <c r="L5190" t="s">
        <v>316</v>
      </c>
      <c r="M5190" t="s">
        <v>23</v>
      </c>
      <c r="N5190" t="s">
        <v>23</v>
      </c>
      <c r="O5190" t="s">
        <v>25</v>
      </c>
      <c r="P5190" t="s">
        <v>164</v>
      </c>
      <c r="Q5190" t="s">
        <v>27</v>
      </c>
      <c r="R5190" t="s">
        <v>849</v>
      </c>
      <c r="S5190" t="s">
        <v>11759</v>
      </c>
    </row>
    <row r="5191" spans="1:19">
      <c r="A5191" t="s">
        <v>11760</v>
      </c>
      <c r="B5191" s="1">
        <v>44645</v>
      </c>
      <c r="C5191" t="s">
        <v>22</v>
      </c>
      <c r="D5191">
        <v>35</v>
      </c>
      <c r="E5191" t="s">
        <v>39</v>
      </c>
      <c r="F5191">
        <v>0</v>
      </c>
      <c r="G5191">
        <v>4</v>
      </c>
      <c r="H5191" t="s">
        <v>3686</v>
      </c>
      <c r="I5191">
        <v>5043</v>
      </c>
      <c r="J5191">
        <v>0</v>
      </c>
      <c r="K5191">
        <v>41</v>
      </c>
      <c r="L5191" t="s">
        <v>142</v>
      </c>
      <c r="M5191" t="s">
        <v>23</v>
      </c>
      <c r="N5191" t="s">
        <v>23</v>
      </c>
      <c r="O5191" t="s">
        <v>49</v>
      </c>
      <c r="P5191" t="s">
        <v>202</v>
      </c>
      <c r="Q5191" t="s">
        <v>84</v>
      </c>
      <c r="R5191" t="s">
        <v>846</v>
      </c>
      <c r="S5191" t="s">
        <v>11761</v>
      </c>
    </row>
    <row r="5192" spans="1:19">
      <c r="A5192" t="s">
        <v>11762</v>
      </c>
      <c r="B5192" s="1">
        <v>44570</v>
      </c>
      <c r="C5192" t="s">
        <v>33</v>
      </c>
      <c r="D5192">
        <v>25</v>
      </c>
      <c r="E5192" t="s">
        <v>39</v>
      </c>
      <c r="F5192">
        <v>0</v>
      </c>
      <c r="G5192">
        <v>4</v>
      </c>
      <c r="H5192" t="s">
        <v>3686</v>
      </c>
      <c r="I5192">
        <v>4115</v>
      </c>
      <c r="J5192">
        <v>0</v>
      </c>
      <c r="K5192">
        <v>43</v>
      </c>
      <c r="L5192" t="s">
        <v>142</v>
      </c>
      <c r="M5192" t="s">
        <v>23</v>
      </c>
      <c r="N5192" t="s">
        <v>23</v>
      </c>
      <c r="O5192" t="s">
        <v>25</v>
      </c>
      <c r="P5192" t="s">
        <v>164</v>
      </c>
      <c r="Q5192" t="s">
        <v>50</v>
      </c>
      <c r="R5192" t="s">
        <v>5924</v>
      </c>
      <c r="S5192" t="s">
        <v>11763</v>
      </c>
    </row>
    <row r="5193" spans="1:19">
      <c r="A5193" t="s">
        <v>11764</v>
      </c>
      <c r="B5193" s="1">
        <v>43761</v>
      </c>
      <c r="C5193" t="s">
        <v>33</v>
      </c>
      <c r="D5193">
        <v>26</v>
      </c>
      <c r="E5193" t="s">
        <v>23</v>
      </c>
      <c r="F5193">
        <v>0</v>
      </c>
      <c r="G5193">
        <v>4</v>
      </c>
      <c r="H5193" t="s">
        <v>3686</v>
      </c>
      <c r="I5193">
        <v>5540</v>
      </c>
      <c r="J5193">
        <v>9</v>
      </c>
      <c r="K5193">
        <v>70</v>
      </c>
      <c r="M5193" t="s">
        <v>23</v>
      </c>
      <c r="N5193" t="s">
        <v>39</v>
      </c>
      <c r="P5193" t="s">
        <v>164</v>
      </c>
      <c r="Q5193" t="s">
        <v>27</v>
      </c>
      <c r="R5193" t="s">
        <v>971</v>
      </c>
      <c r="S5193" t="s">
        <v>11765</v>
      </c>
    </row>
    <row r="5194" spans="1:19">
      <c r="A5194" t="s">
        <v>11766</v>
      </c>
      <c r="B5194" s="1">
        <v>44235</v>
      </c>
      <c r="C5194" t="s">
        <v>33</v>
      </c>
      <c r="D5194">
        <v>62</v>
      </c>
      <c r="E5194" t="s">
        <v>23</v>
      </c>
      <c r="F5194">
        <v>3</v>
      </c>
      <c r="G5194">
        <v>4</v>
      </c>
      <c r="H5194" t="s">
        <v>3686</v>
      </c>
      <c r="I5194">
        <v>5795</v>
      </c>
      <c r="J5194">
        <v>3</v>
      </c>
      <c r="K5194">
        <v>54</v>
      </c>
      <c r="L5194" t="s">
        <v>142</v>
      </c>
      <c r="M5194" t="s">
        <v>23</v>
      </c>
      <c r="N5194" t="s">
        <v>23</v>
      </c>
      <c r="O5194" t="s">
        <v>25</v>
      </c>
      <c r="P5194" t="s">
        <v>26</v>
      </c>
      <c r="Q5194" t="s">
        <v>27</v>
      </c>
      <c r="R5194" t="s">
        <v>2794</v>
      </c>
      <c r="S5194" t="s">
        <v>11767</v>
      </c>
    </row>
    <row r="5195" spans="1:19">
      <c r="A5195" t="s">
        <v>11768</v>
      </c>
      <c r="B5195" s="1">
        <v>45748</v>
      </c>
      <c r="C5195" t="s">
        <v>22</v>
      </c>
      <c r="D5195">
        <v>33</v>
      </c>
      <c r="E5195" t="s">
        <v>39</v>
      </c>
      <c r="F5195">
        <v>0</v>
      </c>
      <c r="G5195">
        <v>4</v>
      </c>
      <c r="H5195" t="s">
        <v>3686</v>
      </c>
      <c r="I5195">
        <v>2664</v>
      </c>
      <c r="J5195">
        <v>0</v>
      </c>
      <c r="K5195">
        <v>4</v>
      </c>
      <c r="M5195" t="s">
        <v>39</v>
      </c>
      <c r="N5195" t="s">
        <v>23</v>
      </c>
      <c r="O5195" t="s">
        <v>49</v>
      </c>
      <c r="P5195" t="s">
        <v>26</v>
      </c>
      <c r="Q5195" t="s">
        <v>27</v>
      </c>
      <c r="R5195" t="s">
        <v>760</v>
      </c>
      <c r="S5195" t="s">
        <v>11769</v>
      </c>
    </row>
    <row r="5196" spans="1:19">
      <c r="A5196" t="s">
        <v>11770</v>
      </c>
      <c r="B5196" s="1">
        <v>45459</v>
      </c>
      <c r="C5196" t="s">
        <v>33</v>
      </c>
      <c r="D5196">
        <v>52</v>
      </c>
      <c r="E5196" t="s">
        <v>39</v>
      </c>
      <c r="F5196">
        <v>0</v>
      </c>
      <c r="G5196">
        <v>4</v>
      </c>
      <c r="H5196" t="s">
        <v>3686</v>
      </c>
      <c r="I5196">
        <v>4978</v>
      </c>
      <c r="J5196">
        <v>0</v>
      </c>
      <c r="K5196">
        <v>14</v>
      </c>
      <c r="M5196" t="s">
        <v>23</v>
      </c>
      <c r="N5196" t="s">
        <v>23</v>
      </c>
      <c r="O5196" t="s">
        <v>49</v>
      </c>
      <c r="P5196" t="s">
        <v>202</v>
      </c>
      <c r="Q5196" t="s">
        <v>50</v>
      </c>
      <c r="R5196" t="s">
        <v>1088</v>
      </c>
      <c r="S5196" t="s">
        <v>11771</v>
      </c>
    </row>
    <row r="5197" spans="1:19">
      <c r="A5197" t="s">
        <v>11772</v>
      </c>
      <c r="B5197" s="1">
        <v>43938</v>
      </c>
      <c r="C5197" t="s">
        <v>22</v>
      </c>
      <c r="D5197">
        <v>35</v>
      </c>
      <c r="E5197" t="s">
        <v>39</v>
      </c>
      <c r="F5197">
        <v>0</v>
      </c>
      <c r="G5197">
        <v>4</v>
      </c>
      <c r="H5197" t="s">
        <v>3686</v>
      </c>
      <c r="I5197">
        <v>4934</v>
      </c>
      <c r="J5197">
        <v>0</v>
      </c>
      <c r="K5197">
        <v>64</v>
      </c>
      <c r="L5197" t="s">
        <v>142</v>
      </c>
      <c r="M5197" t="s">
        <v>23</v>
      </c>
      <c r="N5197" t="s">
        <v>23</v>
      </c>
      <c r="O5197" t="s">
        <v>49</v>
      </c>
      <c r="P5197" t="s">
        <v>164</v>
      </c>
      <c r="Q5197" t="s">
        <v>50</v>
      </c>
      <c r="R5197" t="s">
        <v>8369</v>
      </c>
      <c r="S5197" t="s">
        <v>11773</v>
      </c>
    </row>
    <row r="5198" spans="1:19">
      <c r="A5198" t="s">
        <v>11774</v>
      </c>
      <c r="B5198" s="1">
        <v>45849</v>
      </c>
      <c r="C5198" t="s">
        <v>22</v>
      </c>
      <c r="D5198">
        <v>32</v>
      </c>
      <c r="E5198" t="s">
        <v>39</v>
      </c>
      <c r="F5198">
        <v>0</v>
      </c>
      <c r="G5198">
        <v>4</v>
      </c>
      <c r="H5198" t="s">
        <v>3751</v>
      </c>
      <c r="I5198">
        <v>4483</v>
      </c>
      <c r="J5198">
        <v>0</v>
      </c>
      <c r="K5198">
        <v>1</v>
      </c>
      <c r="M5198" t="s">
        <v>23</v>
      </c>
      <c r="N5198" t="s">
        <v>23</v>
      </c>
      <c r="O5198" t="s">
        <v>49</v>
      </c>
      <c r="P5198" t="s">
        <v>26</v>
      </c>
      <c r="Q5198" t="s">
        <v>50</v>
      </c>
      <c r="R5198" t="s">
        <v>2398</v>
      </c>
      <c r="S5198" t="s">
        <v>1795</v>
      </c>
    </row>
    <row r="5199" spans="1:19">
      <c r="A5199" t="s">
        <v>11775</v>
      </c>
      <c r="B5199" s="1">
        <v>45538</v>
      </c>
      <c r="C5199" t="s">
        <v>22</v>
      </c>
      <c r="D5199">
        <v>20</v>
      </c>
      <c r="E5199" t="s">
        <v>39</v>
      </c>
      <c r="F5199">
        <v>0</v>
      </c>
      <c r="G5199">
        <v>4</v>
      </c>
      <c r="H5199" t="s">
        <v>3686</v>
      </c>
      <c r="I5199">
        <v>2278</v>
      </c>
      <c r="J5199">
        <v>0</v>
      </c>
      <c r="K5199">
        <v>11</v>
      </c>
      <c r="L5199" t="s">
        <v>97</v>
      </c>
      <c r="M5199" t="s">
        <v>23</v>
      </c>
      <c r="N5199" t="s">
        <v>23</v>
      </c>
      <c r="O5199" t="s">
        <v>25</v>
      </c>
      <c r="P5199" t="s">
        <v>26</v>
      </c>
      <c r="Q5199" t="s">
        <v>27</v>
      </c>
      <c r="R5199" t="s">
        <v>983</v>
      </c>
      <c r="S5199" t="s">
        <v>5936</v>
      </c>
    </row>
    <row r="5200" spans="1:19">
      <c r="A5200" t="s">
        <v>11776</v>
      </c>
      <c r="B5200" s="1">
        <v>44252</v>
      </c>
      <c r="C5200" t="s">
        <v>33</v>
      </c>
      <c r="D5200">
        <v>21</v>
      </c>
      <c r="E5200" t="s">
        <v>23</v>
      </c>
      <c r="F5200">
        <v>0</v>
      </c>
      <c r="G5200">
        <v>4</v>
      </c>
      <c r="H5200" t="s">
        <v>3686</v>
      </c>
      <c r="I5200">
        <v>5077</v>
      </c>
      <c r="J5200">
        <v>3</v>
      </c>
      <c r="K5200">
        <v>54</v>
      </c>
      <c r="L5200" t="s">
        <v>142</v>
      </c>
      <c r="M5200" t="s">
        <v>23</v>
      </c>
      <c r="N5200" t="s">
        <v>23</v>
      </c>
      <c r="O5200" t="s">
        <v>49</v>
      </c>
      <c r="P5200" t="s">
        <v>164</v>
      </c>
      <c r="Q5200" t="s">
        <v>27</v>
      </c>
      <c r="R5200" t="s">
        <v>1094</v>
      </c>
      <c r="S5200" t="s">
        <v>11777</v>
      </c>
    </row>
    <row r="5201" spans="1:19">
      <c r="A5201" t="s">
        <v>11778</v>
      </c>
      <c r="B5201" s="1">
        <v>45851</v>
      </c>
      <c r="C5201" t="s">
        <v>33</v>
      </c>
      <c r="D5201">
        <v>19</v>
      </c>
      <c r="E5201" t="s">
        <v>39</v>
      </c>
      <c r="F5201">
        <v>0</v>
      </c>
      <c r="G5201">
        <v>4</v>
      </c>
      <c r="H5201" t="s">
        <v>3751</v>
      </c>
      <c r="I5201">
        <v>5617</v>
      </c>
      <c r="J5201">
        <v>0</v>
      </c>
      <c r="K5201">
        <v>1</v>
      </c>
      <c r="M5201" t="s">
        <v>23</v>
      </c>
      <c r="N5201" t="s">
        <v>23</v>
      </c>
      <c r="O5201" t="s">
        <v>56</v>
      </c>
      <c r="P5201" t="s">
        <v>26</v>
      </c>
      <c r="Q5201" t="s">
        <v>27</v>
      </c>
      <c r="R5201" t="s">
        <v>2342</v>
      </c>
      <c r="S5201" t="s">
        <v>11779</v>
      </c>
    </row>
    <row r="5202" spans="1:19">
      <c r="A5202" t="s">
        <v>11780</v>
      </c>
      <c r="B5202" s="1">
        <v>43847</v>
      </c>
      <c r="C5202" t="s">
        <v>22</v>
      </c>
      <c r="D5202">
        <v>42</v>
      </c>
      <c r="E5202" t="s">
        <v>23</v>
      </c>
      <c r="F5202">
        <v>2</v>
      </c>
      <c r="G5202">
        <v>4</v>
      </c>
      <c r="H5202" t="s">
        <v>3686</v>
      </c>
      <c r="I5202">
        <v>6005</v>
      </c>
      <c r="J5202">
        <v>1</v>
      </c>
      <c r="K5202">
        <v>67</v>
      </c>
      <c r="L5202" t="s">
        <v>316</v>
      </c>
      <c r="M5202" t="s">
        <v>23</v>
      </c>
      <c r="N5202" t="s">
        <v>23</v>
      </c>
      <c r="O5202" t="s">
        <v>56</v>
      </c>
      <c r="P5202" t="s">
        <v>164</v>
      </c>
      <c r="Q5202" t="s">
        <v>27</v>
      </c>
      <c r="R5202" t="s">
        <v>1007</v>
      </c>
      <c r="S5202" t="s">
        <v>11781</v>
      </c>
    </row>
    <row r="5203" spans="1:19">
      <c r="A5203" t="s">
        <v>11782</v>
      </c>
      <c r="B5203" s="1">
        <v>44023</v>
      </c>
      <c r="C5203" t="s">
        <v>33</v>
      </c>
      <c r="D5203">
        <v>21</v>
      </c>
      <c r="E5203" t="s">
        <v>23</v>
      </c>
      <c r="F5203">
        <v>1</v>
      </c>
      <c r="G5203">
        <v>4</v>
      </c>
      <c r="H5203" t="s">
        <v>3686</v>
      </c>
      <c r="I5203">
        <v>4376</v>
      </c>
      <c r="J5203">
        <v>8</v>
      </c>
      <c r="K5203">
        <v>61</v>
      </c>
      <c r="M5203" t="s">
        <v>23</v>
      </c>
      <c r="N5203" t="s">
        <v>39</v>
      </c>
      <c r="P5203" t="s">
        <v>202</v>
      </c>
      <c r="Q5203" t="s">
        <v>50</v>
      </c>
      <c r="R5203" t="s">
        <v>3112</v>
      </c>
      <c r="S5203" t="s">
        <v>11783</v>
      </c>
    </row>
    <row r="5204" spans="1:19">
      <c r="A5204" t="s">
        <v>11784</v>
      </c>
      <c r="B5204" s="1">
        <v>43817</v>
      </c>
      <c r="C5204" t="s">
        <v>22</v>
      </c>
      <c r="D5204">
        <v>60</v>
      </c>
      <c r="E5204" t="s">
        <v>23</v>
      </c>
      <c r="F5204">
        <v>1</v>
      </c>
      <c r="G5204">
        <v>4</v>
      </c>
      <c r="H5204" t="s">
        <v>3686</v>
      </c>
      <c r="I5204">
        <v>5440</v>
      </c>
      <c r="J5204">
        <v>8</v>
      </c>
      <c r="K5204">
        <v>68</v>
      </c>
      <c r="L5204" t="s">
        <v>316</v>
      </c>
      <c r="M5204" t="s">
        <v>23</v>
      </c>
      <c r="N5204" t="s">
        <v>39</v>
      </c>
      <c r="P5204" t="s">
        <v>164</v>
      </c>
      <c r="Q5204" t="s">
        <v>27</v>
      </c>
      <c r="R5204" t="s">
        <v>7535</v>
      </c>
      <c r="S5204" t="s">
        <v>11785</v>
      </c>
    </row>
    <row r="5205" spans="1:19">
      <c r="A5205" t="s">
        <v>11786</v>
      </c>
      <c r="B5205" s="1">
        <v>44488</v>
      </c>
      <c r="C5205" t="s">
        <v>22</v>
      </c>
      <c r="D5205">
        <v>37</v>
      </c>
      <c r="E5205" t="s">
        <v>23</v>
      </c>
      <c r="F5205">
        <v>1</v>
      </c>
      <c r="G5205">
        <v>4</v>
      </c>
      <c r="H5205" t="s">
        <v>3686</v>
      </c>
      <c r="I5205">
        <v>4280</v>
      </c>
      <c r="J5205">
        <v>1</v>
      </c>
      <c r="K5205">
        <v>46</v>
      </c>
      <c r="M5205" t="s">
        <v>23</v>
      </c>
      <c r="N5205" t="s">
        <v>23</v>
      </c>
      <c r="O5205" t="s">
        <v>56</v>
      </c>
      <c r="P5205" t="s">
        <v>164</v>
      </c>
      <c r="Q5205" t="s">
        <v>84</v>
      </c>
      <c r="R5205" t="s">
        <v>1402</v>
      </c>
      <c r="S5205" t="s">
        <v>11787</v>
      </c>
    </row>
    <row r="5206" spans="1:19">
      <c r="A5206" t="s">
        <v>11788</v>
      </c>
      <c r="B5206" s="1">
        <v>45852</v>
      </c>
      <c r="C5206" t="s">
        <v>33</v>
      </c>
      <c r="D5206">
        <v>33</v>
      </c>
      <c r="E5206" t="s">
        <v>39</v>
      </c>
      <c r="F5206">
        <v>0</v>
      </c>
      <c r="G5206">
        <v>4</v>
      </c>
      <c r="H5206" t="s">
        <v>3751</v>
      </c>
      <c r="I5206">
        <v>2742</v>
      </c>
      <c r="J5206">
        <v>0</v>
      </c>
      <c r="K5206">
        <v>1</v>
      </c>
      <c r="L5206" t="s">
        <v>48</v>
      </c>
      <c r="M5206" t="s">
        <v>23</v>
      </c>
      <c r="N5206" t="s">
        <v>23</v>
      </c>
      <c r="O5206" t="s">
        <v>25</v>
      </c>
      <c r="P5206" t="s">
        <v>26</v>
      </c>
      <c r="Q5206" t="s">
        <v>50</v>
      </c>
      <c r="R5206" t="s">
        <v>277</v>
      </c>
      <c r="S5206" t="s">
        <v>11789</v>
      </c>
    </row>
    <row r="5207" spans="1:19">
      <c r="A5207" t="s">
        <v>11790</v>
      </c>
      <c r="B5207" s="1">
        <v>44329</v>
      </c>
      <c r="C5207" t="s">
        <v>33</v>
      </c>
      <c r="D5207">
        <v>36</v>
      </c>
      <c r="E5207" t="s">
        <v>39</v>
      </c>
      <c r="F5207">
        <v>0</v>
      </c>
      <c r="G5207">
        <v>4</v>
      </c>
      <c r="H5207" t="s">
        <v>3686</v>
      </c>
      <c r="I5207">
        <v>6021</v>
      </c>
      <c r="J5207">
        <v>0</v>
      </c>
      <c r="K5207">
        <v>51</v>
      </c>
      <c r="L5207" t="s">
        <v>142</v>
      </c>
      <c r="M5207" t="s">
        <v>23</v>
      </c>
      <c r="N5207" t="s">
        <v>23</v>
      </c>
      <c r="O5207" t="s">
        <v>25</v>
      </c>
      <c r="P5207" t="s">
        <v>202</v>
      </c>
      <c r="Q5207" t="s">
        <v>50</v>
      </c>
      <c r="R5207" t="s">
        <v>2281</v>
      </c>
      <c r="S5207" t="s">
        <v>11791</v>
      </c>
    </row>
    <row r="5208" spans="1:19">
      <c r="A5208" t="s">
        <v>11792</v>
      </c>
      <c r="B5208" s="1">
        <v>45850</v>
      </c>
      <c r="C5208" t="s">
        <v>33</v>
      </c>
      <c r="D5208">
        <v>60</v>
      </c>
      <c r="E5208" t="s">
        <v>39</v>
      </c>
      <c r="F5208">
        <v>0</v>
      </c>
      <c r="G5208">
        <v>4</v>
      </c>
      <c r="H5208" t="s">
        <v>3751</v>
      </c>
      <c r="I5208">
        <v>5565</v>
      </c>
      <c r="J5208">
        <v>0</v>
      </c>
      <c r="K5208">
        <v>1</v>
      </c>
      <c r="M5208" t="s">
        <v>39</v>
      </c>
      <c r="N5208" t="s">
        <v>23</v>
      </c>
      <c r="O5208" t="s">
        <v>49</v>
      </c>
      <c r="P5208" t="s">
        <v>26</v>
      </c>
      <c r="Q5208" t="s">
        <v>50</v>
      </c>
      <c r="R5208" t="s">
        <v>11793</v>
      </c>
      <c r="S5208" t="s">
        <v>6425</v>
      </c>
    </row>
    <row r="5209" spans="1:19">
      <c r="A5209" t="s">
        <v>11794</v>
      </c>
      <c r="B5209" s="1">
        <v>45779</v>
      </c>
      <c r="C5209" t="s">
        <v>33</v>
      </c>
      <c r="D5209">
        <v>53</v>
      </c>
      <c r="E5209" t="s">
        <v>23</v>
      </c>
      <c r="F5209">
        <v>2</v>
      </c>
      <c r="G5209">
        <v>4</v>
      </c>
      <c r="H5209" t="s">
        <v>3751</v>
      </c>
      <c r="I5209">
        <v>5722</v>
      </c>
      <c r="J5209">
        <v>5</v>
      </c>
      <c r="K5209">
        <v>3</v>
      </c>
      <c r="M5209" t="s">
        <v>23</v>
      </c>
      <c r="N5209" t="s">
        <v>39</v>
      </c>
      <c r="P5209" t="s">
        <v>26</v>
      </c>
      <c r="Q5209" t="s">
        <v>50</v>
      </c>
      <c r="R5209" t="s">
        <v>3559</v>
      </c>
      <c r="S5209" t="s">
        <v>11795</v>
      </c>
    </row>
    <row r="5210" spans="1:19">
      <c r="A5210" t="s">
        <v>11796</v>
      </c>
      <c r="B5210" s="1">
        <v>44443</v>
      </c>
      <c r="C5210" t="s">
        <v>22</v>
      </c>
      <c r="D5210">
        <v>33</v>
      </c>
      <c r="E5210" t="s">
        <v>39</v>
      </c>
      <c r="F5210">
        <v>0</v>
      </c>
      <c r="G5210">
        <v>4</v>
      </c>
      <c r="H5210" t="s">
        <v>3686</v>
      </c>
      <c r="I5210">
        <v>5631</v>
      </c>
      <c r="J5210">
        <v>0</v>
      </c>
      <c r="K5210">
        <v>47</v>
      </c>
      <c r="L5210" t="s">
        <v>142</v>
      </c>
      <c r="M5210" t="s">
        <v>23</v>
      </c>
      <c r="N5210" t="s">
        <v>23</v>
      </c>
      <c r="O5210" t="s">
        <v>49</v>
      </c>
      <c r="P5210" t="s">
        <v>202</v>
      </c>
      <c r="Q5210" t="s">
        <v>27</v>
      </c>
      <c r="R5210" t="s">
        <v>11797</v>
      </c>
      <c r="S5210" t="s">
        <v>11798</v>
      </c>
    </row>
    <row r="5211" spans="1:19">
      <c r="A5211" t="s">
        <v>11799</v>
      </c>
      <c r="B5211" s="1">
        <v>44610</v>
      </c>
      <c r="C5211" t="s">
        <v>22</v>
      </c>
      <c r="D5211">
        <v>30</v>
      </c>
      <c r="E5211" t="s">
        <v>23</v>
      </c>
      <c r="F5211">
        <v>1</v>
      </c>
      <c r="G5211">
        <v>4</v>
      </c>
      <c r="H5211" t="s">
        <v>3686</v>
      </c>
      <c r="I5211">
        <v>3449</v>
      </c>
      <c r="J5211">
        <v>7</v>
      </c>
      <c r="K5211">
        <v>42</v>
      </c>
      <c r="M5211" t="s">
        <v>23</v>
      </c>
      <c r="N5211" t="s">
        <v>23</v>
      </c>
      <c r="O5211" t="s">
        <v>49</v>
      </c>
      <c r="P5211" t="s">
        <v>26</v>
      </c>
      <c r="Q5211" t="s">
        <v>50</v>
      </c>
      <c r="R5211" t="s">
        <v>4000</v>
      </c>
      <c r="S5211" t="s">
        <v>11800</v>
      </c>
    </row>
    <row r="5212" spans="1:19">
      <c r="A5212" t="s">
        <v>11801</v>
      </c>
      <c r="B5212" s="1">
        <v>43698</v>
      </c>
      <c r="C5212" t="s">
        <v>22</v>
      </c>
      <c r="D5212">
        <v>21</v>
      </c>
      <c r="E5212" t="s">
        <v>23</v>
      </c>
      <c r="F5212">
        <v>0</v>
      </c>
      <c r="G5212">
        <v>4</v>
      </c>
      <c r="H5212" t="s">
        <v>3686</v>
      </c>
      <c r="I5212">
        <v>4773</v>
      </c>
      <c r="J5212">
        <v>10</v>
      </c>
      <c r="K5212">
        <v>72</v>
      </c>
      <c r="M5212" t="s">
        <v>23</v>
      </c>
      <c r="N5212" t="s">
        <v>23</v>
      </c>
      <c r="O5212" t="s">
        <v>25</v>
      </c>
      <c r="P5212" t="s">
        <v>164</v>
      </c>
      <c r="Q5212" t="s">
        <v>27</v>
      </c>
      <c r="R5212" t="s">
        <v>7635</v>
      </c>
      <c r="S5212" t="s">
        <v>11802</v>
      </c>
    </row>
    <row r="5213" spans="1:19">
      <c r="A5213" t="s">
        <v>11803</v>
      </c>
      <c r="B5213" s="1">
        <v>44378</v>
      </c>
      <c r="C5213" t="s">
        <v>33</v>
      </c>
      <c r="D5213">
        <v>35</v>
      </c>
      <c r="E5213" t="s">
        <v>23</v>
      </c>
      <c r="F5213">
        <v>0</v>
      </c>
      <c r="G5213">
        <v>4</v>
      </c>
      <c r="H5213" t="s">
        <v>3686</v>
      </c>
      <c r="I5213">
        <v>5948</v>
      </c>
      <c r="J5213">
        <v>10</v>
      </c>
      <c r="K5213">
        <v>49</v>
      </c>
      <c r="M5213" t="s">
        <v>23</v>
      </c>
      <c r="N5213" t="s">
        <v>23</v>
      </c>
      <c r="O5213" t="s">
        <v>25</v>
      </c>
      <c r="P5213" t="s">
        <v>164</v>
      </c>
      <c r="Q5213" t="s">
        <v>50</v>
      </c>
      <c r="R5213" t="s">
        <v>4155</v>
      </c>
      <c r="S5213" t="s">
        <v>11804</v>
      </c>
    </row>
    <row r="5214" spans="1:19">
      <c r="A5214" t="s">
        <v>11805</v>
      </c>
      <c r="B5214" s="1">
        <v>43834</v>
      </c>
      <c r="C5214" t="s">
        <v>22</v>
      </c>
      <c r="D5214">
        <v>45</v>
      </c>
      <c r="E5214" t="s">
        <v>39</v>
      </c>
      <c r="F5214">
        <v>0</v>
      </c>
      <c r="G5214">
        <v>4</v>
      </c>
      <c r="H5214" t="s">
        <v>3686</v>
      </c>
      <c r="I5214">
        <v>5343</v>
      </c>
      <c r="J5214">
        <v>0</v>
      </c>
      <c r="K5214">
        <v>67</v>
      </c>
      <c r="L5214" t="s">
        <v>316</v>
      </c>
      <c r="M5214" t="s">
        <v>23</v>
      </c>
      <c r="N5214" t="s">
        <v>39</v>
      </c>
      <c r="P5214" t="s">
        <v>202</v>
      </c>
      <c r="Q5214" t="s">
        <v>50</v>
      </c>
      <c r="R5214" t="s">
        <v>971</v>
      </c>
      <c r="S5214" t="s">
        <v>11806</v>
      </c>
    </row>
    <row r="5215" spans="1:19">
      <c r="A5215" t="s">
        <v>11807</v>
      </c>
      <c r="B5215" s="1">
        <v>43881</v>
      </c>
      <c r="C5215" t="s">
        <v>33</v>
      </c>
      <c r="D5215">
        <v>52</v>
      </c>
      <c r="E5215" t="s">
        <v>39</v>
      </c>
      <c r="F5215">
        <v>0</v>
      </c>
      <c r="G5215">
        <v>4</v>
      </c>
      <c r="H5215" t="s">
        <v>3686</v>
      </c>
      <c r="I5215">
        <v>4165</v>
      </c>
      <c r="J5215">
        <v>0</v>
      </c>
      <c r="K5215">
        <v>66</v>
      </c>
      <c r="M5215" t="s">
        <v>39</v>
      </c>
      <c r="N5215" t="s">
        <v>23</v>
      </c>
      <c r="O5215" t="s">
        <v>49</v>
      </c>
      <c r="P5215" t="s">
        <v>164</v>
      </c>
      <c r="Q5215" t="s">
        <v>27</v>
      </c>
      <c r="R5215" t="s">
        <v>11808</v>
      </c>
      <c r="S5215" t="s">
        <v>11809</v>
      </c>
    </row>
    <row r="5216" spans="1:19">
      <c r="A5216" t="s">
        <v>11810</v>
      </c>
      <c r="B5216" s="1">
        <v>45129</v>
      </c>
      <c r="C5216" t="s">
        <v>22</v>
      </c>
      <c r="D5216">
        <v>49</v>
      </c>
      <c r="E5216" t="s">
        <v>23</v>
      </c>
      <c r="F5216">
        <v>2</v>
      </c>
      <c r="G5216">
        <v>4</v>
      </c>
      <c r="H5216" t="s">
        <v>3686</v>
      </c>
      <c r="I5216">
        <v>3829</v>
      </c>
      <c r="J5216">
        <v>5</v>
      </c>
      <c r="K5216">
        <v>25</v>
      </c>
      <c r="M5216" t="s">
        <v>23</v>
      </c>
      <c r="N5216" t="s">
        <v>39</v>
      </c>
      <c r="P5216" t="s">
        <v>26</v>
      </c>
      <c r="Q5216" t="s">
        <v>50</v>
      </c>
      <c r="R5216" t="s">
        <v>4568</v>
      </c>
      <c r="S5216" t="s">
        <v>11811</v>
      </c>
    </row>
    <row r="5217" spans="1:19">
      <c r="A5217" t="s">
        <v>11812</v>
      </c>
      <c r="B5217" s="1">
        <v>45425</v>
      </c>
      <c r="C5217" t="s">
        <v>33</v>
      </c>
      <c r="D5217">
        <v>34</v>
      </c>
      <c r="E5217" t="s">
        <v>39</v>
      </c>
      <c r="F5217">
        <v>0</v>
      </c>
      <c r="G5217">
        <v>4</v>
      </c>
      <c r="H5217" t="s">
        <v>3686</v>
      </c>
      <c r="I5217">
        <v>2577</v>
      </c>
      <c r="J5217">
        <v>0</v>
      </c>
      <c r="K5217">
        <v>15</v>
      </c>
      <c r="L5217" t="s">
        <v>97</v>
      </c>
      <c r="M5217" t="s">
        <v>23</v>
      </c>
      <c r="N5217" t="s">
        <v>23</v>
      </c>
      <c r="O5217" t="s">
        <v>49</v>
      </c>
      <c r="P5217" t="s">
        <v>26</v>
      </c>
      <c r="Q5217" t="s">
        <v>50</v>
      </c>
      <c r="R5217" t="s">
        <v>2180</v>
      </c>
      <c r="S5217" t="s">
        <v>11813</v>
      </c>
    </row>
    <row r="5218" spans="1:19">
      <c r="A5218" t="s">
        <v>11814</v>
      </c>
      <c r="B5218" s="1">
        <v>45757</v>
      </c>
      <c r="C5218" t="s">
        <v>33</v>
      </c>
      <c r="D5218">
        <v>33</v>
      </c>
      <c r="E5218" t="s">
        <v>39</v>
      </c>
      <c r="F5218">
        <v>0</v>
      </c>
      <c r="G5218">
        <v>4</v>
      </c>
      <c r="H5218" t="s">
        <v>3686</v>
      </c>
      <c r="I5218">
        <v>5685</v>
      </c>
      <c r="J5218">
        <v>0</v>
      </c>
      <c r="K5218">
        <v>4</v>
      </c>
      <c r="L5218" t="s">
        <v>48</v>
      </c>
      <c r="M5218" t="s">
        <v>23</v>
      </c>
      <c r="N5218" t="s">
        <v>39</v>
      </c>
      <c r="P5218" t="s">
        <v>202</v>
      </c>
      <c r="Q5218" t="s">
        <v>27</v>
      </c>
      <c r="R5218" t="s">
        <v>9084</v>
      </c>
      <c r="S5218" t="s">
        <v>11815</v>
      </c>
    </row>
    <row r="5219" spans="1:19">
      <c r="A5219" t="s">
        <v>11816</v>
      </c>
      <c r="B5219" s="1">
        <v>44128</v>
      </c>
      <c r="C5219" t="s">
        <v>33</v>
      </c>
      <c r="D5219">
        <v>56</v>
      </c>
      <c r="E5219" t="s">
        <v>39</v>
      </c>
      <c r="F5219">
        <v>0</v>
      </c>
      <c r="G5219">
        <v>4</v>
      </c>
      <c r="H5219" t="s">
        <v>3686</v>
      </c>
      <c r="I5219">
        <v>5040</v>
      </c>
      <c r="J5219">
        <v>0</v>
      </c>
      <c r="K5219">
        <v>58</v>
      </c>
      <c r="M5219" t="s">
        <v>23</v>
      </c>
      <c r="N5219" t="s">
        <v>23</v>
      </c>
      <c r="O5219" t="s">
        <v>49</v>
      </c>
      <c r="P5219" t="s">
        <v>164</v>
      </c>
      <c r="Q5219" t="s">
        <v>50</v>
      </c>
      <c r="R5219" t="s">
        <v>6159</v>
      </c>
      <c r="S5219" t="s">
        <v>11817</v>
      </c>
    </row>
    <row r="5220" spans="1:19">
      <c r="A5220" t="s">
        <v>11818</v>
      </c>
      <c r="B5220" s="1">
        <v>43693</v>
      </c>
      <c r="C5220" t="s">
        <v>33</v>
      </c>
      <c r="D5220">
        <v>35</v>
      </c>
      <c r="E5220" t="s">
        <v>23</v>
      </c>
      <c r="F5220">
        <v>2</v>
      </c>
      <c r="G5220">
        <v>4</v>
      </c>
      <c r="H5220" t="s">
        <v>3686</v>
      </c>
      <c r="I5220">
        <v>4505</v>
      </c>
      <c r="J5220">
        <v>1</v>
      </c>
      <c r="K5220">
        <v>72</v>
      </c>
      <c r="M5220" t="s">
        <v>23</v>
      </c>
      <c r="N5220" t="s">
        <v>23</v>
      </c>
      <c r="O5220" t="s">
        <v>25</v>
      </c>
      <c r="P5220" t="s">
        <v>164</v>
      </c>
      <c r="Q5220" t="s">
        <v>50</v>
      </c>
      <c r="R5220" t="s">
        <v>4036</v>
      </c>
      <c r="S5220" t="s">
        <v>11819</v>
      </c>
    </row>
    <row r="5221" spans="1:19">
      <c r="A5221" t="s">
        <v>11820</v>
      </c>
      <c r="B5221" s="1">
        <v>45750</v>
      </c>
      <c r="C5221" t="s">
        <v>22</v>
      </c>
      <c r="D5221">
        <v>53</v>
      </c>
      <c r="E5221" t="s">
        <v>23</v>
      </c>
      <c r="F5221">
        <v>3</v>
      </c>
      <c r="G5221">
        <v>4</v>
      </c>
      <c r="H5221" t="s">
        <v>3686</v>
      </c>
      <c r="I5221">
        <v>5573</v>
      </c>
      <c r="J5221">
        <v>0</v>
      </c>
      <c r="K5221">
        <v>4</v>
      </c>
      <c r="L5221" t="s">
        <v>48</v>
      </c>
      <c r="M5221" t="s">
        <v>23</v>
      </c>
      <c r="N5221" t="s">
        <v>39</v>
      </c>
      <c r="P5221" t="s">
        <v>164</v>
      </c>
      <c r="Q5221" t="s">
        <v>50</v>
      </c>
      <c r="R5221" t="s">
        <v>3634</v>
      </c>
      <c r="S5221" t="s">
        <v>11821</v>
      </c>
    </row>
    <row r="5222" spans="1:19">
      <c r="A5222" t="s">
        <v>11822</v>
      </c>
      <c r="B5222" s="1">
        <v>45356</v>
      </c>
      <c r="C5222" t="s">
        <v>33</v>
      </c>
      <c r="D5222">
        <v>25</v>
      </c>
      <c r="E5222" t="s">
        <v>23</v>
      </c>
      <c r="F5222">
        <v>3</v>
      </c>
      <c r="G5222">
        <v>4</v>
      </c>
      <c r="H5222" t="s">
        <v>3686</v>
      </c>
      <c r="I5222">
        <v>5465</v>
      </c>
      <c r="J5222">
        <v>1</v>
      </c>
      <c r="K5222">
        <v>17</v>
      </c>
      <c r="M5222" t="s">
        <v>23</v>
      </c>
      <c r="N5222" t="s">
        <v>23</v>
      </c>
      <c r="O5222" t="s">
        <v>49</v>
      </c>
      <c r="P5222" t="s">
        <v>26</v>
      </c>
      <c r="Q5222" t="s">
        <v>50</v>
      </c>
      <c r="R5222" t="s">
        <v>459</v>
      </c>
      <c r="S5222" t="s">
        <v>11823</v>
      </c>
    </row>
    <row r="5223" spans="1:19">
      <c r="A5223" t="s">
        <v>11824</v>
      </c>
      <c r="B5223" s="1">
        <v>43730</v>
      </c>
      <c r="C5223" t="s">
        <v>33</v>
      </c>
      <c r="D5223">
        <v>63</v>
      </c>
      <c r="E5223" t="s">
        <v>23</v>
      </c>
      <c r="F5223">
        <v>3</v>
      </c>
      <c r="G5223">
        <v>4</v>
      </c>
      <c r="H5223" t="s">
        <v>3686</v>
      </c>
      <c r="I5223">
        <v>6090</v>
      </c>
      <c r="J5223">
        <v>9</v>
      </c>
      <c r="K5223">
        <v>71</v>
      </c>
      <c r="M5223" t="s">
        <v>23</v>
      </c>
      <c r="N5223" t="s">
        <v>23</v>
      </c>
      <c r="O5223" t="s">
        <v>49</v>
      </c>
      <c r="P5223" t="s">
        <v>164</v>
      </c>
      <c r="Q5223" t="s">
        <v>50</v>
      </c>
      <c r="R5223" t="s">
        <v>3488</v>
      </c>
      <c r="S5223" t="s">
        <v>11825</v>
      </c>
    </row>
    <row r="5224" spans="1:19">
      <c r="A5224" t="s">
        <v>11826</v>
      </c>
      <c r="B5224" s="1">
        <v>45294</v>
      </c>
      <c r="C5224" t="s">
        <v>33</v>
      </c>
      <c r="D5224">
        <v>24</v>
      </c>
      <c r="E5224" t="s">
        <v>23</v>
      </c>
      <c r="F5224">
        <v>3</v>
      </c>
      <c r="G5224">
        <v>4</v>
      </c>
      <c r="H5224" t="s">
        <v>3686</v>
      </c>
      <c r="I5224">
        <v>4473</v>
      </c>
      <c r="J5224">
        <v>1</v>
      </c>
      <c r="K5224">
        <v>19</v>
      </c>
      <c r="M5224" t="s">
        <v>23</v>
      </c>
      <c r="N5224" t="s">
        <v>23</v>
      </c>
      <c r="O5224" t="s">
        <v>25</v>
      </c>
      <c r="P5224" t="s">
        <v>202</v>
      </c>
      <c r="Q5224" t="s">
        <v>27</v>
      </c>
      <c r="R5224" t="s">
        <v>2145</v>
      </c>
      <c r="S5224" t="s">
        <v>11827</v>
      </c>
    </row>
    <row r="5225" spans="1:19">
      <c r="A5225" t="s">
        <v>11828</v>
      </c>
      <c r="B5225" s="1">
        <v>45032</v>
      </c>
      <c r="C5225" t="s">
        <v>33</v>
      </c>
      <c r="D5225">
        <v>76</v>
      </c>
      <c r="E5225" t="s">
        <v>23</v>
      </c>
      <c r="F5225">
        <v>0</v>
      </c>
      <c r="G5225">
        <v>4</v>
      </c>
      <c r="H5225" t="s">
        <v>3686</v>
      </c>
      <c r="I5225">
        <v>3906</v>
      </c>
      <c r="J5225">
        <v>6</v>
      </c>
      <c r="K5225">
        <v>28</v>
      </c>
      <c r="L5225" t="s">
        <v>40</v>
      </c>
      <c r="M5225" t="s">
        <v>23</v>
      </c>
      <c r="N5225" t="s">
        <v>23</v>
      </c>
      <c r="O5225" t="s">
        <v>25</v>
      </c>
      <c r="P5225" t="s">
        <v>202</v>
      </c>
      <c r="Q5225" t="s">
        <v>27</v>
      </c>
      <c r="R5225" t="s">
        <v>691</v>
      </c>
      <c r="S5225" t="s">
        <v>11829</v>
      </c>
    </row>
    <row r="5226" spans="1:19">
      <c r="A5226" t="s">
        <v>11830</v>
      </c>
      <c r="B5226" s="1">
        <v>43703</v>
      </c>
      <c r="C5226" t="s">
        <v>22</v>
      </c>
      <c r="D5226">
        <v>69</v>
      </c>
      <c r="E5226" t="s">
        <v>23</v>
      </c>
      <c r="F5226">
        <v>0</v>
      </c>
      <c r="G5226">
        <v>4</v>
      </c>
      <c r="H5226" t="s">
        <v>3686</v>
      </c>
      <c r="I5226">
        <v>5590</v>
      </c>
      <c r="J5226">
        <v>7</v>
      </c>
      <c r="K5226">
        <v>72</v>
      </c>
      <c r="L5226" t="s">
        <v>316</v>
      </c>
      <c r="M5226" t="s">
        <v>23</v>
      </c>
      <c r="N5226" t="s">
        <v>23</v>
      </c>
      <c r="O5226" t="s">
        <v>49</v>
      </c>
      <c r="P5226" t="s">
        <v>164</v>
      </c>
      <c r="Q5226" t="s">
        <v>27</v>
      </c>
      <c r="R5226" t="s">
        <v>838</v>
      </c>
      <c r="S5226" t="s">
        <v>11831</v>
      </c>
    </row>
    <row r="5227" spans="1:19">
      <c r="A5227" t="s">
        <v>11832</v>
      </c>
      <c r="B5227" s="1">
        <v>44143</v>
      </c>
      <c r="C5227" t="s">
        <v>22</v>
      </c>
      <c r="D5227">
        <v>78</v>
      </c>
      <c r="E5227" t="s">
        <v>39</v>
      </c>
      <c r="F5227">
        <v>0</v>
      </c>
      <c r="G5227">
        <v>4</v>
      </c>
      <c r="H5227" t="s">
        <v>3686</v>
      </c>
      <c r="I5227">
        <v>5521</v>
      </c>
      <c r="J5227">
        <v>0</v>
      </c>
      <c r="K5227">
        <v>57</v>
      </c>
      <c r="L5227" t="s">
        <v>142</v>
      </c>
      <c r="M5227" t="s">
        <v>23</v>
      </c>
      <c r="N5227" t="s">
        <v>23</v>
      </c>
      <c r="O5227" t="s">
        <v>49</v>
      </c>
      <c r="P5227" t="s">
        <v>202</v>
      </c>
      <c r="Q5227" t="s">
        <v>27</v>
      </c>
      <c r="R5227" t="s">
        <v>1160</v>
      </c>
      <c r="S5227" t="s">
        <v>11833</v>
      </c>
    </row>
    <row r="5228" spans="1:19">
      <c r="A5228" t="s">
        <v>11834</v>
      </c>
      <c r="B5228" s="1">
        <v>43925</v>
      </c>
      <c r="C5228" t="s">
        <v>33</v>
      </c>
      <c r="D5228">
        <v>68</v>
      </c>
      <c r="E5228" t="s">
        <v>39</v>
      </c>
      <c r="F5228">
        <v>0</v>
      </c>
      <c r="G5228">
        <v>4</v>
      </c>
      <c r="H5228" t="s">
        <v>3686</v>
      </c>
      <c r="I5228">
        <v>5113</v>
      </c>
      <c r="J5228">
        <v>0</v>
      </c>
      <c r="K5228">
        <v>64</v>
      </c>
      <c r="M5228" t="s">
        <v>23</v>
      </c>
      <c r="N5228" t="s">
        <v>23</v>
      </c>
      <c r="O5228" t="s">
        <v>49</v>
      </c>
      <c r="P5228" t="s">
        <v>164</v>
      </c>
      <c r="Q5228" t="s">
        <v>50</v>
      </c>
      <c r="R5228" t="s">
        <v>1658</v>
      </c>
      <c r="S5228" t="s">
        <v>11835</v>
      </c>
    </row>
    <row r="5229" spans="1:19">
      <c r="A5229" t="s">
        <v>11836</v>
      </c>
      <c r="B5229" s="1">
        <v>45831</v>
      </c>
      <c r="C5229" t="s">
        <v>33</v>
      </c>
      <c r="D5229">
        <v>79</v>
      </c>
      <c r="E5229" t="s">
        <v>23</v>
      </c>
      <c r="F5229">
        <v>0</v>
      </c>
      <c r="G5229">
        <v>4</v>
      </c>
      <c r="H5229" t="s">
        <v>3751</v>
      </c>
      <c r="I5229">
        <v>2901</v>
      </c>
      <c r="J5229">
        <v>1</v>
      </c>
      <c r="K5229">
        <v>2</v>
      </c>
      <c r="L5229" t="s">
        <v>48</v>
      </c>
      <c r="M5229" t="s">
        <v>23</v>
      </c>
      <c r="N5229" t="s">
        <v>23</v>
      </c>
      <c r="O5229" t="s">
        <v>25</v>
      </c>
      <c r="P5229" t="s">
        <v>164</v>
      </c>
      <c r="Q5229" t="s">
        <v>27</v>
      </c>
      <c r="R5229" t="s">
        <v>11333</v>
      </c>
      <c r="S5229" t="s">
        <v>11837</v>
      </c>
    </row>
    <row r="5230" spans="1:19">
      <c r="A5230" t="s">
        <v>11838</v>
      </c>
      <c r="B5230" s="1">
        <v>43686</v>
      </c>
      <c r="C5230" t="s">
        <v>33</v>
      </c>
      <c r="D5230">
        <v>69</v>
      </c>
      <c r="E5230" t="s">
        <v>23</v>
      </c>
      <c r="F5230">
        <v>0</v>
      </c>
      <c r="G5230">
        <v>4</v>
      </c>
      <c r="H5230" t="s">
        <v>3686</v>
      </c>
      <c r="I5230">
        <v>4768</v>
      </c>
      <c r="J5230">
        <v>8</v>
      </c>
      <c r="K5230">
        <v>72</v>
      </c>
      <c r="L5230" t="s">
        <v>316</v>
      </c>
      <c r="M5230" t="s">
        <v>23</v>
      </c>
      <c r="N5230" t="s">
        <v>23</v>
      </c>
      <c r="O5230" t="s">
        <v>25</v>
      </c>
      <c r="P5230" t="s">
        <v>202</v>
      </c>
      <c r="Q5230" t="s">
        <v>27</v>
      </c>
      <c r="R5230" t="s">
        <v>463</v>
      </c>
      <c r="S5230" t="s">
        <v>11839</v>
      </c>
    </row>
    <row r="5231" spans="1:19">
      <c r="A5231" t="s">
        <v>11840</v>
      </c>
      <c r="B5231" s="1">
        <v>44514</v>
      </c>
      <c r="C5231" t="s">
        <v>22</v>
      </c>
      <c r="D5231">
        <v>76</v>
      </c>
      <c r="E5231" t="s">
        <v>39</v>
      </c>
      <c r="F5231">
        <v>0</v>
      </c>
      <c r="G5231">
        <v>4</v>
      </c>
      <c r="H5231" t="s">
        <v>3686</v>
      </c>
      <c r="I5231">
        <v>3960</v>
      </c>
      <c r="J5231">
        <v>0</v>
      </c>
      <c r="K5231">
        <v>45</v>
      </c>
      <c r="L5231" t="s">
        <v>142</v>
      </c>
      <c r="M5231" t="s">
        <v>23</v>
      </c>
      <c r="N5231" t="s">
        <v>23</v>
      </c>
      <c r="O5231" t="s">
        <v>25</v>
      </c>
      <c r="P5231" t="s">
        <v>164</v>
      </c>
      <c r="Q5231" t="s">
        <v>27</v>
      </c>
      <c r="R5231" t="s">
        <v>283</v>
      </c>
      <c r="S5231" t="s">
        <v>11841</v>
      </c>
    </row>
    <row r="5232" spans="1:19">
      <c r="A5232" t="s">
        <v>11842</v>
      </c>
      <c r="B5232" s="1">
        <v>44200</v>
      </c>
      <c r="C5232" t="s">
        <v>22</v>
      </c>
      <c r="D5232">
        <v>70</v>
      </c>
      <c r="E5232" t="s">
        <v>39</v>
      </c>
      <c r="F5232">
        <v>0</v>
      </c>
      <c r="G5232">
        <v>4</v>
      </c>
      <c r="H5232" t="s">
        <v>3686</v>
      </c>
      <c r="I5232">
        <v>4222</v>
      </c>
      <c r="J5232">
        <v>0</v>
      </c>
      <c r="K5232">
        <v>55</v>
      </c>
      <c r="M5232" t="s">
        <v>23</v>
      </c>
      <c r="N5232" t="s">
        <v>23</v>
      </c>
      <c r="O5232" t="s">
        <v>25</v>
      </c>
      <c r="P5232" t="s">
        <v>26</v>
      </c>
      <c r="Q5232" t="s">
        <v>27</v>
      </c>
      <c r="R5232" t="s">
        <v>11843</v>
      </c>
      <c r="S5232" t="s">
        <v>11844</v>
      </c>
    </row>
    <row r="5233" spans="1:19">
      <c r="A5233" t="s">
        <v>11845</v>
      </c>
      <c r="B5233" s="1">
        <v>44986</v>
      </c>
      <c r="C5233" t="s">
        <v>22</v>
      </c>
      <c r="D5233">
        <v>69</v>
      </c>
      <c r="E5233" t="s">
        <v>23</v>
      </c>
      <c r="F5233">
        <v>1</v>
      </c>
      <c r="G5233">
        <v>4</v>
      </c>
      <c r="H5233" t="s">
        <v>3686</v>
      </c>
      <c r="I5233">
        <v>3733</v>
      </c>
      <c r="J5233">
        <v>1</v>
      </c>
      <c r="K5233">
        <v>29</v>
      </c>
      <c r="L5233" t="s">
        <v>40</v>
      </c>
      <c r="M5233" t="s">
        <v>23</v>
      </c>
      <c r="N5233" t="s">
        <v>23</v>
      </c>
      <c r="O5233" t="s">
        <v>25</v>
      </c>
      <c r="P5233" t="s">
        <v>26</v>
      </c>
      <c r="Q5233" t="s">
        <v>27</v>
      </c>
      <c r="R5233" t="s">
        <v>3170</v>
      </c>
      <c r="S5233" t="s">
        <v>11846</v>
      </c>
    </row>
    <row r="5234" spans="1:19">
      <c r="A5234" t="s">
        <v>11847</v>
      </c>
      <c r="B5234" s="1">
        <v>44263</v>
      </c>
      <c r="C5234" t="s">
        <v>33</v>
      </c>
      <c r="D5234">
        <v>72</v>
      </c>
      <c r="E5234" t="s">
        <v>39</v>
      </c>
      <c r="F5234">
        <v>0</v>
      </c>
      <c r="G5234">
        <v>4</v>
      </c>
      <c r="H5234" t="s">
        <v>3686</v>
      </c>
      <c r="I5234">
        <v>4766</v>
      </c>
      <c r="J5234">
        <v>0</v>
      </c>
      <c r="K5234">
        <v>53</v>
      </c>
      <c r="L5234" t="s">
        <v>142</v>
      </c>
      <c r="M5234" t="s">
        <v>23</v>
      </c>
      <c r="N5234" t="s">
        <v>23</v>
      </c>
      <c r="O5234" t="s">
        <v>25</v>
      </c>
      <c r="P5234" t="s">
        <v>202</v>
      </c>
      <c r="Q5234" t="s">
        <v>50</v>
      </c>
      <c r="R5234" t="s">
        <v>763</v>
      </c>
      <c r="S5234" t="s">
        <v>11848</v>
      </c>
    </row>
    <row r="5235" spans="1:19">
      <c r="A5235" t="s">
        <v>11849</v>
      </c>
      <c r="B5235" s="1">
        <v>43989</v>
      </c>
      <c r="C5235" t="s">
        <v>22</v>
      </c>
      <c r="D5235">
        <v>48</v>
      </c>
      <c r="E5235" t="s">
        <v>39</v>
      </c>
      <c r="F5235">
        <v>0</v>
      </c>
      <c r="G5235">
        <v>4</v>
      </c>
      <c r="H5235" t="s">
        <v>3686</v>
      </c>
      <c r="I5235">
        <v>4529</v>
      </c>
      <c r="J5235">
        <v>0</v>
      </c>
      <c r="K5235">
        <v>62</v>
      </c>
      <c r="L5235" t="s">
        <v>142</v>
      </c>
      <c r="M5235" t="s">
        <v>23</v>
      </c>
      <c r="N5235" t="s">
        <v>23</v>
      </c>
      <c r="O5235" t="s">
        <v>49</v>
      </c>
      <c r="P5235" t="s">
        <v>202</v>
      </c>
      <c r="Q5235" t="s">
        <v>27</v>
      </c>
      <c r="R5235" t="s">
        <v>1375</v>
      </c>
      <c r="S5235" t="s">
        <v>11850</v>
      </c>
    </row>
    <row r="5236" spans="1:19">
      <c r="A5236" t="s">
        <v>11851</v>
      </c>
      <c r="B5236" s="1">
        <v>45567</v>
      </c>
      <c r="C5236" t="s">
        <v>22</v>
      </c>
      <c r="D5236">
        <v>29</v>
      </c>
      <c r="E5236" t="s">
        <v>39</v>
      </c>
      <c r="F5236">
        <v>0</v>
      </c>
      <c r="G5236">
        <v>4</v>
      </c>
      <c r="H5236" t="s">
        <v>3686</v>
      </c>
      <c r="I5236">
        <v>3768</v>
      </c>
      <c r="J5236">
        <v>0</v>
      </c>
      <c r="K5236">
        <v>10</v>
      </c>
      <c r="L5236" t="s">
        <v>97</v>
      </c>
      <c r="M5236" t="s">
        <v>23</v>
      </c>
      <c r="N5236" t="s">
        <v>39</v>
      </c>
      <c r="P5236" t="s">
        <v>26</v>
      </c>
      <c r="Q5236" t="s">
        <v>50</v>
      </c>
      <c r="R5236" t="s">
        <v>2195</v>
      </c>
      <c r="S5236" t="s">
        <v>11852</v>
      </c>
    </row>
    <row r="5237" spans="1:19">
      <c r="A5237" t="s">
        <v>11853</v>
      </c>
      <c r="B5237" s="1">
        <v>44027</v>
      </c>
      <c r="C5237" t="s">
        <v>33</v>
      </c>
      <c r="D5237">
        <v>57</v>
      </c>
      <c r="E5237" t="s">
        <v>23</v>
      </c>
      <c r="F5237">
        <v>0</v>
      </c>
      <c r="G5237">
        <v>4</v>
      </c>
      <c r="H5237" t="s">
        <v>3686</v>
      </c>
      <c r="I5237">
        <v>6301</v>
      </c>
      <c r="J5237">
        <v>9</v>
      </c>
      <c r="K5237">
        <v>61</v>
      </c>
      <c r="L5237" t="s">
        <v>142</v>
      </c>
      <c r="M5237" t="s">
        <v>23</v>
      </c>
      <c r="N5237" t="s">
        <v>23</v>
      </c>
      <c r="O5237" t="s">
        <v>49</v>
      </c>
      <c r="P5237" t="s">
        <v>164</v>
      </c>
      <c r="Q5237" t="s">
        <v>27</v>
      </c>
      <c r="R5237" t="s">
        <v>5811</v>
      </c>
      <c r="S5237" t="s">
        <v>11854</v>
      </c>
    </row>
    <row r="5238" spans="1:19">
      <c r="A5238" t="s">
        <v>11855</v>
      </c>
      <c r="B5238" s="1">
        <v>44117</v>
      </c>
      <c r="C5238" t="s">
        <v>22</v>
      </c>
      <c r="D5238">
        <v>26</v>
      </c>
      <c r="E5238" t="s">
        <v>39</v>
      </c>
      <c r="F5238">
        <v>0</v>
      </c>
      <c r="G5238">
        <v>4</v>
      </c>
      <c r="H5238" t="s">
        <v>3686</v>
      </c>
      <c r="I5238">
        <v>4474</v>
      </c>
      <c r="J5238">
        <v>0</v>
      </c>
      <c r="K5238">
        <v>58</v>
      </c>
      <c r="L5238" t="s">
        <v>142</v>
      </c>
      <c r="M5238" t="s">
        <v>23</v>
      </c>
      <c r="N5238" t="s">
        <v>23</v>
      </c>
      <c r="O5238" t="s">
        <v>49</v>
      </c>
      <c r="P5238" t="s">
        <v>164</v>
      </c>
      <c r="Q5238" t="s">
        <v>27</v>
      </c>
      <c r="R5238" t="s">
        <v>788</v>
      </c>
      <c r="S5238" t="s">
        <v>11856</v>
      </c>
    </row>
    <row r="5239" spans="1:19">
      <c r="A5239" t="s">
        <v>11857</v>
      </c>
      <c r="B5239" s="1">
        <v>44158</v>
      </c>
      <c r="C5239" t="s">
        <v>22</v>
      </c>
      <c r="D5239">
        <v>56</v>
      </c>
      <c r="E5239" t="s">
        <v>39</v>
      </c>
      <c r="F5239">
        <v>0</v>
      </c>
      <c r="G5239">
        <v>4</v>
      </c>
      <c r="H5239" t="s">
        <v>3686</v>
      </c>
      <c r="I5239">
        <v>5594</v>
      </c>
      <c r="J5239">
        <v>0</v>
      </c>
      <c r="K5239">
        <v>57</v>
      </c>
      <c r="L5239" t="s">
        <v>142</v>
      </c>
      <c r="M5239" t="s">
        <v>39</v>
      </c>
      <c r="N5239" t="s">
        <v>23</v>
      </c>
      <c r="O5239" t="s">
        <v>49</v>
      </c>
      <c r="P5239" t="s">
        <v>26</v>
      </c>
      <c r="Q5239" t="s">
        <v>27</v>
      </c>
      <c r="R5239" t="s">
        <v>2201</v>
      </c>
      <c r="S5239" t="s">
        <v>11858</v>
      </c>
    </row>
    <row r="5240" spans="1:19">
      <c r="A5240" t="s">
        <v>11859</v>
      </c>
      <c r="B5240" s="1">
        <v>43998</v>
      </c>
      <c r="C5240" t="s">
        <v>22</v>
      </c>
      <c r="D5240">
        <v>35</v>
      </c>
      <c r="E5240" t="s">
        <v>39</v>
      </c>
      <c r="F5240">
        <v>0</v>
      </c>
      <c r="G5240">
        <v>4</v>
      </c>
      <c r="H5240" t="s">
        <v>3686</v>
      </c>
      <c r="I5240">
        <v>6468</v>
      </c>
      <c r="J5240">
        <v>0</v>
      </c>
      <c r="K5240">
        <v>62</v>
      </c>
      <c r="M5240" t="s">
        <v>23</v>
      </c>
      <c r="N5240" t="s">
        <v>23</v>
      </c>
      <c r="O5240" t="s">
        <v>25</v>
      </c>
      <c r="P5240" t="s">
        <v>202</v>
      </c>
      <c r="Q5240" t="s">
        <v>27</v>
      </c>
      <c r="R5240" t="s">
        <v>11750</v>
      </c>
      <c r="S5240" t="s">
        <v>11860</v>
      </c>
    </row>
    <row r="5241" spans="1:19">
      <c r="A5241" t="s">
        <v>11861</v>
      </c>
      <c r="B5241" s="1">
        <v>44065</v>
      </c>
      <c r="C5241" t="s">
        <v>33</v>
      </c>
      <c r="D5241">
        <v>53</v>
      </c>
      <c r="E5241" t="s">
        <v>39</v>
      </c>
      <c r="F5241">
        <v>0</v>
      </c>
      <c r="G5241">
        <v>4</v>
      </c>
      <c r="H5241" t="s">
        <v>3686</v>
      </c>
      <c r="I5241">
        <v>6213</v>
      </c>
      <c r="J5241">
        <v>0</v>
      </c>
      <c r="K5241">
        <v>60</v>
      </c>
      <c r="L5241" t="s">
        <v>142</v>
      </c>
      <c r="M5241" t="s">
        <v>23</v>
      </c>
      <c r="N5241" t="s">
        <v>39</v>
      </c>
      <c r="P5241" t="s">
        <v>164</v>
      </c>
      <c r="Q5241" t="s">
        <v>27</v>
      </c>
      <c r="R5241" t="s">
        <v>2195</v>
      </c>
      <c r="S5241" t="s">
        <v>11862</v>
      </c>
    </row>
    <row r="5242" spans="1:19">
      <c r="A5242" t="s">
        <v>11863</v>
      </c>
      <c r="B5242" s="1">
        <v>45849</v>
      </c>
      <c r="C5242" t="s">
        <v>22</v>
      </c>
      <c r="D5242">
        <v>32</v>
      </c>
      <c r="E5242" t="s">
        <v>23</v>
      </c>
      <c r="F5242">
        <v>2</v>
      </c>
      <c r="G5242">
        <v>4</v>
      </c>
      <c r="H5242" t="s">
        <v>3751</v>
      </c>
      <c r="I5242">
        <v>5068</v>
      </c>
      <c r="J5242">
        <v>10</v>
      </c>
      <c r="K5242">
        <v>1</v>
      </c>
      <c r="M5242" t="s">
        <v>23</v>
      </c>
      <c r="N5242" t="s">
        <v>23</v>
      </c>
      <c r="O5242" t="s">
        <v>49</v>
      </c>
      <c r="P5242" t="s">
        <v>26</v>
      </c>
      <c r="Q5242" t="s">
        <v>50</v>
      </c>
      <c r="R5242" t="s">
        <v>3159</v>
      </c>
      <c r="S5242" t="s">
        <v>11864</v>
      </c>
    </row>
    <row r="5243" spans="1:19">
      <c r="A5243" t="s">
        <v>11865</v>
      </c>
      <c r="B5243" s="1">
        <v>43840</v>
      </c>
      <c r="C5243" t="s">
        <v>33</v>
      </c>
      <c r="D5243">
        <v>53</v>
      </c>
      <c r="E5243" t="s">
        <v>23</v>
      </c>
      <c r="F5243">
        <v>3</v>
      </c>
      <c r="G5243">
        <v>4</v>
      </c>
      <c r="H5243" t="s">
        <v>3686</v>
      </c>
      <c r="I5243">
        <v>4803</v>
      </c>
      <c r="J5243">
        <v>1</v>
      </c>
      <c r="K5243">
        <v>67</v>
      </c>
      <c r="L5243" t="s">
        <v>316</v>
      </c>
      <c r="M5243" t="s">
        <v>23</v>
      </c>
      <c r="N5243" t="s">
        <v>23</v>
      </c>
      <c r="O5243" t="s">
        <v>25</v>
      </c>
      <c r="P5243" t="s">
        <v>164</v>
      </c>
      <c r="Q5243" t="s">
        <v>50</v>
      </c>
      <c r="R5243" t="s">
        <v>818</v>
      </c>
      <c r="S5243" t="s">
        <v>11866</v>
      </c>
    </row>
    <row r="5244" spans="1:19">
      <c r="A5244" t="s">
        <v>11867</v>
      </c>
      <c r="B5244" s="1">
        <v>45449</v>
      </c>
      <c r="C5244" t="s">
        <v>33</v>
      </c>
      <c r="D5244">
        <v>19</v>
      </c>
      <c r="E5244" t="s">
        <v>39</v>
      </c>
      <c r="F5244">
        <v>0</v>
      </c>
      <c r="G5244">
        <v>4</v>
      </c>
      <c r="H5244" t="s">
        <v>3686</v>
      </c>
      <c r="I5244">
        <v>5718</v>
      </c>
      <c r="J5244">
        <v>0</v>
      </c>
      <c r="K5244">
        <v>14</v>
      </c>
      <c r="L5244" t="s">
        <v>97</v>
      </c>
      <c r="M5244" t="s">
        <v>23</v>
      </c>
      <c r="N5244" t="s">
        <v>23</v>
      </c>
      <c r="O5244" t="s">
        <v>56</v>
      </c>
      <c r="P5244" t="s">
        <v>202</v>
      </c>
      <c r="Q5244" t="s">
        <v>50</v>
      </c>
      <c r="R5244" t="s">
        <v>4538</v>
      </c>
      <c r="S5244" t="s">
        <v>11868</v>
      </c>
    </row>
    <row r="5245" spans="1:19">
      <c r="A5245" t="s">
        <v>11869</v>
      </c>
      <c r="B5245" s="1">
        <v>45392</v>
      </c>
      <c r="C5245" t="s">
        <v>22</v>
      </c>
      <c r="D5245">
        <v>30</v>
      </c>
      <c r="E5245" t="s">
        <v>23</v>
      </c>
      <c r="F5245">
        <v>3</v>
      </c>
      <c r="G5245">
        <v>4</v>
      </c>
      <c r="H5245" t="s">
        <v>3686</v>
      </c>
      <c r="I5245">
        <v>5271</v>
      </c>
      <c r="J5245">
        <v>4</v>
      </c>
      <c r="K5245">
        <v>16</v>
      </c>
      <c r="L5245" t="s">
        <v>97</v>
      </c>
      <c r="M5245" t="s">
        <v>23</v>
      </c>
      <c r="N5245" t="s">
        <v>39</v>
      </c>
      <c r="P5245" t="s">
        <v>26</v>
      </c>
      <c r="Q5245" t="s">
        <v>27</v>
      </c>
      <c r="R5245" t="s">
        <v>2249</v>
      </c>
      <c r="S5245" t="s">
        <v>11870</v>
      </c>
    </row>
    <row r="5246" spans="1:19">
      <c r="A5246" t="s">
        <v>11871</v>
      </c>
      <c r="B5246" s="1">
        <v>43996</v>
      </c>
      <c r="C5246" t="s">
        <v>22</v>
      </c>
      <c r="D5246">
        <v>21</v>
      </c>
      <c r="E5246" t="s">
        <v>39</v>
      </c>
      <c r="F5246">
        <v>0</v>
      </c>
      <c r="G5246">
        <v>4</v>
      </c>
      <c r="H5246" t="s">
        <v>3686</v>
      </c>
      <c r="I5246">
        <v>5254</v>
      </c>
      <c r="J5246">
        <v>0</v>
      </c>
      <c r="K5246">
        <v>62</v>
      </c>
      <c r="M5246" t="s">
        <v>39</v>
      </c>
      <c r="N5246" t="s">
        <v>23</v>
      </c>
      <c r="O5246" t="s">
        <v>49</v>
      </c>
      <c r="P5246" t="s">
        <v>164</v>
      </c>
      <c r="Q5246" t="s">
        <v>27</v>
      </c>
      <c r="R5246" t="s">
        <v>11354</v>
      </c>
      <c r="S5246" t="s">
        <v>11872</v>
      </c>
    </row>
    <row r="5247" spans="1:19">
      <c r="A5247" t="s">
        <v>11873</v>
      </c>
      <c r="B5247" s="1">
        <v>43933</v>
      </c>
      <c r="C5247" t="s">
        <v>33</v>
      </c>
      <c r="D5247">
        <v>21</v>
      </c>
      <c r="E5247" t="s">
        <v>23</v>
      </c>
      <c r="F5247">
        <v>3</v>
      </c>
      <c r="G5247">
        <v>4</v>
      </c>
      <c r="H5247" t="s">
        <v>3686</v>
      </c>
      <c r="I5247">
        <v>5206</v>
      </c>
      <c r="J5247">
        <v>8</v>
      </c>
      <c r="K5247">
        <v>64</v>
      </c>
      <c r="M5247" t="s">
        <v>23</v>
      </c>
      <c r="N5247" t="s">
        <v>23</v>
      </c>
      <c r="O5247" t="s">
        <v>25</v>
      </c>
      <c r="P5247" t="s">
        <v>202</v>
      </c>
      <c r="Q5247" t="s">
        <v>27</v>
      </c>
      <c r="R5247" t="s">
        <v>11874</v>
      </c>
      <c r="S5247" t="s">
        <v>11875</v>
      </c>
    </row>
    <row r="5248" spans="1:19">
      <c r="A5248" t="s">
        <v>11876</v>
      </c>
      <c r="B5248" s="1">
        <v>45145</v>
      </c>
      <c r="C5248" t="s">
        <v>22</v>
      </c>
      <c r="D5248">
        <v>61</v>
      </c>
      <c r="E5248" t="s">
        <v>23</v>
      </c>
      <c r="F5248">
        <v>2</v>
      </c>
      <c r="G5248">
        <v>4</v>
      </c>
      <c r="H5248" t="s">
        <v>3686</v>
      </c>
      <c r="I5248">
        <v>3000</v>
      </c>
      <c r="J5248">
        <v>5</v>
      </c>
      <c r="K5248">
        <v>24</v>
      </c>
      <c r="L5248" t="s">
        <v>40</v>
      </c>
      <c r="M5248" t="s">
        <v>23</v>
      </c>
      <c r="N5248" t="s">
        <v>39</v>
      </c>
      <c r="P5248" t="s">
        <v>202</v>
      </c>
      <c r="Q5248" t="s">
        <v>84</v>
      </c>
      <c r="R5248" t="s">
        <v>1415</v>
      </c>
      <c r="S5248" t="s">
        <v>11877</v>
      </c>
    </row>
    <row r="5249" spans="1:19">
      <c r="A5249" t="s">
        <v>11878</v>
      </c>
      <c r="B5249" s="1">
        <v>45476</v>
      </c>
      <c r="C5249" t="s">
        <v>33</v>
      </c>
      <c r="D5249">
        <v>56</v>
      </c>
      <c r="E5249" t="s">
        <v>23</v>
      </c>
      <c r="F5249">
        <v>3</v>
      </c>
      <c r="G5249">
        <v>4</v>
      </c>
      <c r="H5249" t="s">
        <v>3686</v>
      </c>
      <c r="I5249">
        <v>3163</v>
      </c>
      <c r="J5249">
        <v>6</v>
      </c>
      <c r="K5249">
        <v>13</v>
      </c>
      <c r="M5249" t="s">
        <v>23</v>
      </c>
      <c r="N5249" t="s">
        <v>39</v>
      </c>
      <c r="P5249" t="s">
        <v>164</v>
      </c>
      <c r="Q5249" t="s">
        <v>50</v>
      </c>
      <c r="R5249" t="s">
        <v>5022</v>
      </c>
      <c r="S5249" t="s">
        <v>11879</v>
      </c>
    </row>
    <row r="5250" spans="1:19">
      <c r="A5250" t="s">
        <v>11880</v>
      </c>
      <c r="B5250" s="1">
        <v>45862</v>
      </c>
      <c r="C5250" t="s">
        <v>33</v>
      </c>
      <c r="D5250">
        <v>20</v>
      </c>
      <c r="E5250" t="s">
        <v>39</v>
      </c>
      <c r="F5250">
        <v>0</v>
      </c>
      <c r="G5250">
        <v>4</v>
      </c>
      <c r="H5250" t="s">
        <v>3751</v>
      </c>
      <c r="I5250">
        <v>4063</v>
      </c>
      <c r="J5250">
        <v>0</v>
      </c>
      <c r="K5250">
        <v>1</v>
      </c>
      <c r="M5250" t="s">
        <v>23</v>
      </c>
      <c r="N5250" t="s">
        <v>23</v>
      </c>
      <c r="O5250" t="s">
        <v>25</v>
      </c>
      <c r="P5250" t="s">
        <v>26</v>
      </c>
      <c r="Q5250" t="s">
        <v>27</v>
      </c>
      <c r="R5250" t="s">
        <v>1810</v>
      </c>
      <c r="S5250" t="s">
        <v>6511</v>
      </c>
    </row>
    <row r="5251" spans="1:19">
      <c r="A5251" t="s">
        <v>11881</v>
      </c>
      <c r="B5251" s="1">
        <v>45062</v>
      </c>
      <c r="C5251" t="s">
        <v>22</v>
      </c>
      <c r="D5251">
        <v>27</v>
      </c>
      <c r="E5251" t="s">
        <v>39</v>
      </c>
      <c r="F5251">
        <v>0</v>
      </c>
      <c r="G5251">
        <v>4</v>
      </c>
      <c r="H5251" t="s">
        <v>3686</v>
      </c>
      <c r="I5251">
        <v>2176</v>
      </c>
      <c r="J5251">
        <v>0</v>
      </c>
      <c r="K5251">
        <v>27</v>
      </c>
      <c r="M5251" t="s">
        <v>23</v>
      </c>
      <c r="N5251" t="s">
        <v>39</v>
      </c>
      <c r="P5251" t="s">
        <v>164</v>
      </c>
      <c r="Q5251" t="s">
        <v>50</v>
      </c>
      <c r="R5251" t="s">
        <v>2195</v>
      </c>
      <c r="S5251" t="s">
        <v>11882</v>
      </c>
    </row>
    <row r="5252" spans="1:19">
      <c r="A5252" t="s">
        <v>11883</v>
      </c>
      <c r="B5252" s="1">
        <v>44624</v>
      </c>
      <c r="C5252" t="s">
        <v>33</v>
      </c>
      <c r="D5252">
        <v>43</v>
      </c>
      <c r="E5252" t="s">
        <v>39</v>
      </c>
      <c r="F5252">
        <v>0</v>
      </c>
      <c r="G5252">
        <v>4</v>
      </c>
      <c r="H5252" t="s">
        <v>3686</v>
      </c>
      <c r="I5252">
        <v>5614</v>
      </c>
      <c r="J5252">
        <v>0</v>
      </c>
      <c r="K5252">
        <v>41</v>
      </c>
      <c r="L5252" t="s">
        <v>142</v>
      </c>
      <c r="M5252" t="s">
        <v>23</v>
      </c>
      <c r="N5252" t="s">
        <v>23</v>
      </c>
      <c r="O5252" t="s">
        <v>25</v>
      </c>
      <c r="P5252" t="s">
        <v>26</v>
      </c>
      <c r="Q5252" t="s">
        <v>27</v>
      </c>
      <c r="R5252" t="s">
        <v>1566</v>
      </c>
      <c r="S5252" t="s">
        <v>11884</v>
      </c>
    </row>
    <row r="5253" spans="1:19">
      <c r="A5253" t="s">
        <v>11885</v>
      </c>
      <c r="B5253" s="1">
        <v>43784</v>
      </c>
      <c r="C5253" t="s">
        <v>22</v>
      </c>
      <c r="D5253">
        <v>38</v>
      </c>
      <c r="E5253" t="s">
        <v>23</v>
      </c>
      <c r="F5253">
        <v>2</v>
      </c>
      <c r="G5253">
        <v>4</v>
      </c>
      <c r="H5253" t="s">
        <v>3686</v>
      </c>
      <c r="I5253">
        <v>6315</v>
      </c>
      <c r="J5253">
        <v>1</v>
      </c>
      <c r="K5253">
        <v>69</v>
      </c>
      <c r="M5253" t="s">
        <v>23</v>
      </c>
      <c r="N5253" t="s">
        <v>23</v>
      </c>
      <c r="O5253" t="s">
        <v>25</v>
      </c>
      <c r="P5253" t="s">
        <v>164</v>
      </c>
      <c r="Q5253" t="s">
        <v>50</v>
      </c>
      <c r="R5253" t="s">
        <v>2504</v>
      </c>
      <c r="S5253" t="s">
        <v>11886</v>
      </c>
    </row>
    <row r="5254" spans="1:19">
      <c r="A5254" t="s">
        <v>11887</v>
      </c>
      <c r="B5254" s="1">
        <v>43870</v>
      </c>
      <c r="C5254" t="s">
        <v>22</v>
      </c>
      <c r="D5254">
        <v>62</v>
      </c>
      <c r="E5254" t="s">
        <v>23</v>
      </c>
      <c r="F5254">
        <v>2</v>
      </c>
      <c r="G5254">
        <v>4</v>
      </c>
      <c r="H5254" t="s">
        <v>3686</v>
      </c>
      <c r="I5254">
        <v>4485</v>
      </c>
      <c r="J5254">
        <v>7</v>
      </c>
      <c r="K5254">
        <v>66</v>
      </c>
      <c r="M5254" t="s">
        <v>23</v>
      </c>
      <c r="N5254" t="s">
        <v>39</v>
      </c>
      <c r="P5254" t="s">
        <v>164</v>
      </c>
      <c r="Q5254" t="s">
        <v>50</v>
      </c>
      <c r="R5254" t="s">
        <v>2664</v>
      </c>
      <c r="S5254" t="s">
        <v>11888</v>
      </c>
    </row>
    <row r="5255" spans="1:19">
      <c r="A5255" t="s">
        <v>11889</v>
      </c>
      <c r="B5255" s="1">
        <v>43695</v>
      </c>
      <c r="C5255" t="s">
        <v>22</v>
      </c>
      <c r="D5255">
        <v>25</v>
      </c>
      <c r="E5255" t="s">
        <v>23</v>
      </c>
      <c r="F5255">
        <v>3</v>
      </c>
      <c r="G5255">
        <v>4</v>
      </c>
      <c r="H5255" t="s">
        <v>3686</v>
      </c>
      <c r="I5255">
        <v>4710</v>
      </c>
      <c r="J5255">
        <v>8</v>
      </c>
      <c r="K5255">
        <v>72</v>
      </c>
      <c r="L5255" t="s">
        <v>316</v>
      </c>
      <c r="M5255" t="s">
        <v>39</v>
      </c>
      <c r="N5255" t="s">
        <v>23</v>
      </c>
      <c r="O5255" t="s">
        <v>49</v>
      </c>
      <c r="P5255" t="s">
        <v>164</v>
      </c>
      <c r="Q5255" t="s">
        <v>50</v>
      </c>
      <c r="R5255" t="s">
        <v>3909</v>
      </c>
      <c r="S5255" t="s">
        <v>11890</v>
      </c>
    </row>
    <row r="5256" spans="1:19">
      <c r="A5256" t="s">
        <v>11891</v>
      </c>
      <c r="B5256" s="1">
        <v>44416</v>
      </c>
      <c r="C5256" t="s">
        <v>33</v>
      </c>
      <c r="D5256">
        <v>30</v>
      </c>
      <c r="E5256" t="s">
        <v>39</v>
      </c>
      <c r="F5256">
        <v>0</v>
      </c>
      <c r="G5256">
        <v>4</v>
      </c>
      <c r="H5256" t="s">
        <v>3686</v>
      </c>
      <c r="I5256">
        <v>4250</v>
      </c>
      <c r="J5256">
        <v>0</v>
      </c>
      <c r="K5256">
        <v>48</v>
      </c>
      <c r="M5256" t="s">
        <v>23</v>
      </c>
      <c r="N5256" t="s">
        <v>23</v>
      </c>
      <c r="O5256" t="s">
        <v>49</v>
      </c>
      <c r="P5256" t="s">
        <v>202</v>
      </c>
      <c r="Q5256" t="s">
        <v>50</v>
      </c>
      <c r="R5256" t="s">
        <v>6136</v>
      </c>
      <c r="S5256" t="s">
        <v>11892</v>
      </c>
    </row>
    <row r="5257" spans="1:19">
      <c r="A5257" t="s">
        <v>11893</v>
      </c>
      <c r="B5257" s="1">
        <v>44968</v>
      </c>
      <c r="C5257" t="s">
        <v>22</v>
      </c>
      <c r="D5257">
        <v>61</v>
      </c>
      <c r="E5257" t="s">
        <v>39</v>
      </c>
      <c r="F5257">
        <v>1</v>
      </c>
      <c r="G5257">
        <v>4</v>
      </c>
      <c r="H5257" t="s">
        <v>3686</v>
      </c>
      <c r="I5257">
        <v>5833</v>
      </c>
      <c r="J5257">
        <v>0</v>
      </c>
      <c r="K5257">
        <v>30</v>
      </c>
      <c r="L5257" t="s">
        <v>40</v>
      </c>
      <c r="M5257" t="s">
        <v>39</v>
      </c>
      <c r="N5257" t="s">
        <v>23</v>
      </c>
      <c r="O5257" t="s">
        <v>49</v>
      </c>
      <c r="P5257" t="s">
        <v>26</v>
      </c>
      <c r="Q5257" t="s">
        <v>27</v>
      </c>
      <c r="R5257" t="s">
        <v>11894</v>
      </c>
      <c r="S5257" t="s">
        <v>11895</v>
      </c>
    </row>
    <row r="5258" spans="1:19">
      <c r="A5258" t="s">
        <v>11896</v>
      </c>
      <c r="B5258" s="1">
        <v>44177</v>
      </c>
      <c r="C5258" t="s">
        <v>22</v>
      </c>
      <c r="D5258">
        <v>71</v>
      </c>
      <c r="E5258" t="s">
        <v>39</v>
      </c>
      <c r="F5258">
        <v>2</v>
      </c>
      <c r="G5258">
        <v>4</v>
      </c>
      <c r="H5258" t="s">
        <v>3686</v>
      </c>
      <c r="I5258">
        <v>5693</v>
      </c>
      <c r="J5258">
        <v>0</v>
      </c>
      <c r="K5258">
        <v>56</v>
      </c>
      <c r="L5258" t="s">
        <v>142</v>
      </c>
      <c r="M5258" t="s">
        <v>23</v>
      </c>
      <c r="N5258" t="s">
        <v>23</v>
      </c>
      <c r="O5258" t="s">
        <v>25</v>
      </c>
      <c r="P5258" t="s">
        <v>202</v>
      </c>
      <c r="Q5258" t="s">
        <v>50</v>
      </c>
      <c r="R5258" t="s">
        <v>6139</v>
      </c>
      <c r="S5258" t="s">
        <v>11897</v>
      </c>
    </row>
    <row r="5259" spans="1:19">
      <c r="A5259" t="s">
        <v>11898</v>
      </c>
      <c r="B5259" s="1">
        <v>45825</v>
      </c>
      <c r="C5259" t="s">
        <v>33</v>
      </c>
      <c r="D5259">
        <v>66</v>
      </c>
      <c r="E5259" t="s">
        <v>39</v>
      </c>
      <c r="F5259">
        <v>0</v>
      </c>
      <c r="G5259">
        <v>4</v>
      </c>
      <c r="H5259" t="s">
        <v>3751</v>
      </c>
      <c r="I5259">
        <v>4267</v>
      </c>
      <c r="J5259">
        <v>0</v>
      </c>
      <c r="K5259">
        <v>2</v>
      </c>
      <c r="M5259" t="s">
        <v>23</v>
      </c>
      <c r="N5259" t="s">
        <v>23</v>
      </c>
      <c r="O5259" t="s">
        <v>25</v>
      </c>
      <c r="P5259" t="s">
        <v>164</v>
      </c>
      <c r="Q5259" t="s">
        <v>50</v>
      </c>
      <c r="R5259" t="s">
        <v>2928</v>
      </c>
      <c r="S5259" t="s">
        <v>11899</v>
      </c>
    </row>
    <row r="5260" spans="1:19">
      <c r="A5260" t="s">
        <v>11900</v>
      </c>
      <c r="B5260" s="1">
        <v>44976</v>
      </c>
      <c r="C5260" t="s">
        <v>33</v>
      </c>
      <c r="D5260">
        <v>80</v>
      </c>
      <c r="E5260" t="s">
        <v>39</v>
      </c>
      <c r="F5260">
        <v>0</v>
      </c>
      <c r="G5260">
        <v>4</v>
      </c>
      <c r="H5260" t="s">
        <v>3686</v>
      </c>
      <c r="I5260">
        <v>5655</v>
      </c>
      <c r="J5260">
        <v>0</v>
      </c>
      <c r="K5260">
        <v>30</v>
      </c>
      <c r="M5260" t="s">
        <v>23</v>
      </c>
      <c r="N5260" t="s">
        <v>23</v>
      </c>
      <c r="O5260" t="s">
        <v>25</v>
      </c>
      <c r="P5260" t="s">
        <v>164</v>
      </c>
      <c r="Q5260" t="s">
        <v>27</v>
      </c>
      <c r="R5260" t="s">
        <v>2794</v>
      </c>
      <c r="S5260" t="s">
        <v>11901</v>
      </c>
    </row>
    <row r="5261" spans="1:19">
      <c r="A5261" t="s">
        <v>11902</v>
      </c>
      <c r="B5261" s="1">
        <v>44812</v>
      </c>
      <c r="C5261" t="s">
        <v>22</v>
      </c>
      <c r="D5261">
        <v>79</v>
      </c>
      <c r="E5261" t="s">
        <v>39</v>
      </c>
      <c r="F5261">
        <v>0</v>
      </c>
      <c r="G5261">
        <v>4</v>
      </c>
      <c r="H5261" t="s">
        <v>3686</v>
      </c>
      <c r="I5261">
        <v>2715</v>
      </c>
      <c r="J5261">
        <v>0</v>
      </c>
      <c r="K5261">
        <v>35</v>
      </c>
      <c r="M5261" t="s">
        <v>23</v>
      </c>
      <c r="N5261" t="s">
        <v>23</v>
      </c>
      <c r="O5261" t="s">
        <v>49</v>
      </c>
      <c r="P5261" t="s">
        <v>202</v>
      </c>
      <c r="Q5261" t="s">
        <v>27</v>
      </c>
      <c r="R5261" t="s">
        <v>835</v>
      </c>
      <c r="S5261" t="s">
        <v>11903</v>
      </c>
    </row>
    <row r="5262" spans="1:19">
      <c r="A5262" t="s">
        <v>11904</v>
      </c>
      <c r="B5262" s="1">
        <v>45272</v>
      </c>
      <c r="C5262" t="s">
        <v>33</v>
      </c>
      <c r="D5262">
        <v>35</v>
      </c>
      <c r="E5262" t="s">
        <v>39</v>
      </c>
      <c r="F5262">
        <v>0</v>
      </c>
      <c r="G5262">
        <v>4</v>
      </c>
      <c r="H5262" t="s">
        <v>3686</v>
      </c>
      <c r="I5262">
        <v>3460</v>
      </c>
      <c r="J5262">
        <v>0</v>
      </c>
      <c r="K5262">
        <v>20</v>
      </c>
      <c r="L5262" t="s">
        <v>97</v>
      </c>
      <c r="M5262" t="s">
        <v>23</v>
      </c>
      <c r="N5262" t="s">
        <v>23</v>
      </c>
      <c r="O5262" t="s">
        <v>56</v>
      </c>
      <c r="P5262" t="s">
        <v>26</v>
      </c>
      <c r="Q5262" t="s">
        <v>27</v>
      </c>
      <c r="R5262" t="s">
        <v>3369</v>
      </c>
      <c r="S5262" t="s">
        <v>11905</v>
      </c>
    </row>
    <row r="5263" spans="1:19">
      <c r="A5263" t="s">
        <v>11906</v>
      </c>
      <c r="B5263" s="1">
        <v>45848</v>
      </c>
      <c r="C5263" t="s">
        <v>33</v>
      </c>
      <c r="D5263">
        <v>64</v>
      </c>
      <c r="E5263" t="s">
        <v>23</v>
      </c>
      <c r="F5263">
        <v>0</v>
      </c>
      <c r="G5263">
        <v>4</v>
      </c>
      <c r="H5263" t="s">
        <v>3751</v>
      </c>
      <c r="I5263">
        <v>4517</v>
      </c>
      <c r="J5263">
        <v>8</v>
      </c>
      <c r="K5263">
        <v>1</v>
      </c>
      <c r="M5263" t="s">
        <v>23</v>
      </c>
      <c r="N5263" t="s">
        <v>39</v>
      </c>
      <c r="P5263" t="s">
        <v>26</v>
      </c>
      <c r="Q5263" t="s">
        <v>50</v>
      </c>
      <c r="R5263" t="s">
        <v>3077</v>
      </c>
      <c r="S5263" t="s">
        <v>11907</v>
      </c>
    </row>
    <row r="5264" spans="1:19">
      <c r="A5264" t="s">
        <v>11908</v>
      </c>
      <c r="B5264" s="1">
        <v>45787</v>
      </c>
      <c r="C5264" t="s">
        <v>33</v>
      </c>
      <c r="D5264">
        <v>22</v>
      </c>
      <c r="E5264" t="s">
        <v>39</v>
      </c>
      <c r="F5264">
        <v>0</v>
      </c>
      <c r="G5264">
        <v>4</v>
      </c>
      <c r="H5264" t="s">
        <v>3751</v>
      </c>
      <c r="I5264">
        <v>5634</v>
      </c>
      <c r="J5264">
        <v>0</v>
      </c>
      <c r="K5264">
        <v>3</v>
      </c>
      <c r="M5264" t="s">
        <v>23</v>
      </c>
      <c r="N5264" t="s">
        <v>39</v>
      </c>
      <c r="P5264" t="s">
        <v>26</v>
      </c>
      <c r="Q5264" t="s">
        <v>50</v>
      </c>
      <c r="R5264" t="s">
        <v>2195</v>
      </c>
      <c r="S5264" t="s">
        <v>11909</v>
      </c>
    </row>
    <row r="5265" spans="1:19">
      <c r="A5265" t="s">
        <v>11910</v>
      </c>
      <c r="B5265" s="1">
        <v>45864</v>
      </c>
      <c r="C5265" t="s">
        <v>33</v>
      </c>
      <c r="D5265">
        <v>56</v>
      </c>
      <c r="E5265" t="s">
        <v>39</v>
      </c>
      <c r="F5265">
        <v>0</v>
      </c>
      <c r="G5265">
        <v>4</v>
      </c>
      <c r="H5265" t="s">
        <v>3751</v>
      </c>
      <c r="I5265">
        <v>5262</v>
      </c>
      <c r="J5265">
        <v>0</v>
      </c>
      <c r="K5265">
        <v>1</v>
      </c>
      <c r="M5265" t="s">
        <v>23</v>
      </c>
      <c r="N5265" t="s">
        <v>23</v>
      </c>
      <c r="O5265" t="s">
        <v>49</v>
      </c>
      <c r="P5265" t="s">
        <v>26</v>
      </c>
      <c r="Q5265" t="s">
        <v>27</v>
      </c>
      <c r="R5265" t="s">
        <v>11911</v>
      </c>
      <c r="S5265" t="s">
        <v>11912</v>
      </c>
    </row>
    <row r="5266" spans="1:19">
      <c r="A5266" t="s">
        <v>11913</v>
      </c>
      <c r="B5266" s="1">
        <v>43742</v>
      </c>
      <c r="C5266" t="s">
        <v>33</v>
      </c>
      <c r="D5266">
        <v>43</v>
      </c>
      <c r="E5266" t="s">
        <v>23</v>
      </c>
      <c r="F5266">
        <v>2</v>
      </c>
      <c r="G5266">
        <v>4</v>
      </c>
      <c r="H5266" t="s">
        <v>3686</v>
      </c>
      <c r="I5266">
        <v>5907</v>
      </c>
      <c r="J5266">
        <v>8</v>
      </c>
      <c r="K5266">
        <v>70</v>
      </c>
      <c r="M5266" t="s">
        <v>23</v>
      </c>
      <c r="N5266" t="s">
        <v>39</v>
      </c>
      <c r="P5266" t="s">
        <v>164</v>
      </c>
      <c r="Q5266" t="s">
        <v>27</v>
      </c>
      <c r="R5266" t="s">
        <v>6447</v>
      </c>
      <c r="S5266" t="s">
        <v>11914</v>
      </c>
    </row>
    <row r="5267" spans="1:19">
      <c r="A5267" t="s">
        <v>11915</v>
      </c>
      <c r="B5267" s="1">
        <v>45828</v>
      </c>
      <c r="C5267" t="s">
        <v>22</v>
      </c>
      <c r="D5267">
        <v>35</v>
      </c>
      <c r="E5267" t="s">
        <v>39</v>
      </c>
      <c r="F5267">
        <v>0</v>
      </c>
      <c r="G5267">
        <v>4</v>
      </c>
      <c r="H5267" t="s">
        <v>3751</v>
      </c>
      <c r="I5267">
        <v>5736</v>
      </c>
      <c r="J5267">
        <v>0</v>
      </c>
      <c r="K5267">
        <v>2</v>
      </c>
      <c r="M5267" t="s">
        <v>23</v>
      </c>
      <c r="N5267" t="s">
        <v>39</v>
      </c>
      <c r="P5267" t="s">
        <v>26</v>
      </c>
      <c r="Q5267" t="s">
        <v>50</v>
      </c>
      <c r="R5267" t="s">
        <v>1415</v>
      </c>
      <c r="S5267" t="s">
        <v>11916</v>
      </c>
    </row>
    <row r="5268" spans="1:19">
      <c r="A5268" t="s">
        <v>11917</v>
      </c>
      <c r="B5268" s="1">
        <v>44999</v>
      </c>
      <c r="C5268" t="s">
        <v>33</v>
      </c>
      <c r="D5268">
        <v>46</v>
      </c>
      <c r="E5268" t="s">
        <v>23</v>
      </c>
      <c r="F5268">
        <v>0</v>
      </c>
      <c r="G5268">
        <v>4</v>
      </c>
      <c r="H5268" t="s">
        <v>3686</v>
      </c>
      <c r="I5268">
        <v>2712</v>
      </c>
      <c r="J5268">
        <v>0</v>
      </c>
      <c r="K5268">
        <v>29</v>
      </c>
      <c r="M5268" t="s">
        <v>23</v>
      </c>
      <c r="N5268" t="s">
        <v>39</v>
      </c>
      <c r="P5268" t="s">
        <v>26</v>
      </c>
      <c r="Q5268" t="s">
        <v>84</v>
      </c>
      <c r="R5268" t="s">
        <v>2195</v>
      </c>
      <c r="S5268" t="s">
        <v>11918</v>
      </c>
    </row>
    <row r="5269" spans="1:19">
      <c r="A5269" t="s">
        <v>11919</v>
      </c>
      <c r="B5269" s="1">
        <v>45863</v>
      </c>
      <c r="C5269" t="s">
        <v>22</v>
      </c>
      <c r="D5269">
        <v>46</v>
      </c>
      <c r="E5269" t="s">
        <v>39</v>
      </c>
      <c r="F5269">
        <v>0</v>
      </c>
      <c r="G5269">
        <v>4</v>
      </c>
      <c r="H5269" t="s">
        <v>3751</v>
      </c>
      <c r="I5269">
        <v>5279</v>
      </c>
      <c r="J5269">
        <v>0</v>
      </c>
      <c r="K5269">
        <v>1</v>
      </c>
      <c r="M5269" t="s">
        <v>23</v>
      </c>
      <c r="N5269" t="s">
        <v>39</v>
      </c>
      <c r="P5269" t="s">
        <v>26</v>
      </c>
      <c r="Q5269" t="s">
        <v>50</v>
      </c>
      <c r="R5269" t="s">
        <v>4671</v>
      </c>
      <c r="S5269" t="s">
        <v>11920</v>
      </c>
    </row>
    <row r="5270" spans="1:19">
      <c r="A5270" t="s">
        <v>11921</v>
      </c>
      <c r="B5270" s="1">
        <v>43794</v>
      </c>
      <c r="C5270" t="s">
        <v>22</v>
      </c>
      <c r="D5270">
        <v>24</v>
      </c>
      <c r="E5270" t="s">
        <v>39</v>
      </c>
      <c r="F5270">
        <v>0</v>
      </c>
      <c r="G5270">
        <v>4</v>
      </c>
      <c r="H5270" t="s">
        <v>3686</v>
      </c>
      <c r="I5270">
        <v>4328</v>
      </c>
      <c r="J5270">
        <v>0</v>
      </c>
      <c r="K5270">
        <v>69</v>
      </c>
      <c r="M5270" t="s">
        <v>23</v>
      </c>
      <c r="N5270" t="s">
        <v>39</v>
      </c>
      <c r="P5270" t="s">
        <v>164</v>
      </c>
      <c r="Q5270" t="s">
        <v>50</v>
      </c>
      <c r="R5270" t="s">
        <v>869</v>
      </c>
      <c r="S5270" t="s">
        <v>11922</v>
      </c>
    </row>
    <row r="5271" spans="1:19">
      <c r="A5271" t="s">
        <v>11923</v>
      </c>
      <c r="B5271" s="1">
        <v>45821</v>
      </c>
      <c r="C5271" t="s">
        <v>22</v>
      </c>
      <c r="D5271">
        <v>61</v>
      </c>
      <c r="E5271" t="s">
        <v>39</v>
      </c>
      <c r="F5271">
        <v>0</v>
      </c>
      <c r="G5271">
        <v>4</v>
      </c>
      <c r="H5271" t="s">
        <v>3751</v>
      </c>
      <c r="I5271">
        <v>4697</v>
      </c>
      <c r="J5271">
        <v>0</v>
      </c>
      <c r="K5271">
        <v>2</v>
      </c>
      <c r="M5271" t="s">
        <v>23</v>
      </c>
      <c r="N5271" t="s">
        <v>23</v>
      </c>
      <c r="O5271" t="s">
        <v>56</v>
      </c>
      <c r="P5271" t="s">
        <v>26</v>
      </c>
      <c r="Q5271" t="s">
        <v>50</v>
      </c>
      <c r="R5271" t="s">
        <v>6093</v>
      </c>
      <c r="S5271" t="s">
        <v>11924</v>
      </c>
    </row>
    <row r="5272" spans="1:19">
      <c r="A5272" t="s">
        <v>11925</v>
      </c>
      <c r="B5272" s="1">
        <v>45858</v>
      </c>
      <c r="C5272" t="s">
        <v>22</v>
      </c>
      <c r="D5272">
        <v>37</v>
      </c>
      <c r="E5272" t="s">
        <v>39</v>
      </c>
      <c r="F5272">
        <v>0</v>
      </c>
      <c r="G5272">
        <v>4</v>
      </c>
      <c r="H5272" t="s">
        <v>3751</v>
      </c>
      <c r="I5272">
        <v>5479</v>
      </c>
      <c r="J5272">
        <v>0</v>
      </c>
      <c r="K5272">
        <v>1</v>
      </c>
      <c r="L5272" t="s">
        <v>48</v>
      </c>
      <c r="M5272" t="s">
        <v>23</v>
      </c>
      <c r="N5272" t="s">
        <v>23</v>
      </c>
      <c r="O5272" t="s">
        <v>49</v>
      </c>
      <c r="P5272" t="s">
        <v>26</v>
      </c>
      <c r="Q5272" t="s">
        <v>27</v>
      </c>
      <c r="R5272" t="s">
        <v>2897</v>
      </c>
      <c r="S5272" t="s">
        <v>11926</v>
      </c>
    </row>
    <row r="5273" spans="1:19">
      <c r="A5273" t="s">
        <v>11927</v>
      </c>
      <c r="B5273" s="1">
        <v>43931</v>
      </c>
      <c r="C5273" t="s">
        <v>22</v>
      </c>
      <c r="D5273">
        <v>38</v>
      </c>
      <c r="E5273" t="s">
        <v>39</v>
      </c>
      <c r="F5273">
        <v>0</v>
      </c>
      <c r="G5273">
        <v>4</v>
      </c>
      <c r="H5273" t="s">
        <v>3686</v>
      </c>
      <c r="I5273">
        <v>5213</v>
      </c>
      <c r="J5273">
        <v>0</v>
      </c>
      <c r="K5273">
        <v>64</v>
      </c>
      <c r="L5273" t="s">
        <v>142</v>
      </c>
      <c r="M5273" t="s">
        <v>23</v>
      </c>
      <c r="N5273" t="s">
        <v>23</v>
      </c>
      <c r="O5273" t="s">
        <v>25</v>
      </c>
      <c r="P5273" t="s">
        <v>164</v>
      </c>
      <c r="Q5273" t="s">
        <v>50</v>
      </c>
      <c r="R5273" t="s">
        <v>855</v>
      </c>
      <c r="S5273" t="s">
        <v>11928</v>
      </c>
    </row>
    <row r="5274" spans="1:19">
      <c r="A5274" t="s">
        <v>11929</v>
      </c>
      <c r="B5274" s="1">
        <v>44169</v>
      </c>
      <c r="C5274" t="s">
        <v>33</v>
      </c>
      <c r="D5274">
        <v>58</v>
      </c>
      <c r="E5274" t="s">
        <v>23</v>
      </c>
      <c r="F5274">
        <v>3</v>
      </c>
      <c r="G5274">
        <v>4</v>
      </c>
      <c r="H5274" t="s">
        <v>3686</v>
      </c>
      <c r="I5274">
        <v>5172</v>
      </c>
      <c r="J5274">
        <v>10</v>
      </c>
      <c r="K5274">
        <v>56</v>
      </c>
      <c r="M5274" t="s">
        <v>23</v>
      </c>
      <c r="N5274" t="s">
        <v>39</v>
      </c>
      <c r="P5274" t="s">
        <v>164</v>
      </c>
      <c r="Q5274" t="s">
        <v>50</v>
      </c>
      <c r="R5274" t="s">
        <v>2056</v>
      </c>
      <c r="S5274" t="s">
        <v>11930</v>
      </c>
    </row>
    <row r="5275" spans="1:19">
      <c r="A5275" t="s">
        <v>11931</v>
      </c>
      <c r="B5275" s="1">
        <v>44965</v>
      </c>
      <c r="C5275" t="s">
        <v>22</v>
      </c>
      <c r="D5275">
        <v>62</v>
      </c>
      <c r="E5275" t="s">
        <v>39</v>
      </c>
      <c r="F5275">
        <v>0</v>
      </c>
      <c r="G5275">
        <v>4</v>
      </c>
      <c r="H5275" t="s">
        <v>3686</v>
      </c>
      <c r="I5275">
        <v>3302</v>
      </c>
      <c r="J5275">
        <v>0</v>
      </c>
      <c r="K5275">
        <v>30</v>
      </c>
      <c r="M5275" t="s">
        <v>23</v>
      </c>
      <c r="N5275" t="s">
        <v>39</v>
      </c>
      <c r="P5275" t="s">
        <v>202</v>
      </c>
      <c r="Q5275" t="s">
        <v>84</v>
      </c>
      <c r="R5275" t="s">
        <v>1325</v>
      </c>
      <c r="S5275" t="s">
        <v>11932</v>
      </c>
    </row>
    <row r="5276" spans="1:19">
      <c r="A5276" t="s">
        <v>11933</v>
      </c>
      <c r="B5276" s="1">
        <v>45640</v>
      </c>
      <c r="C5276" t="s">
        <v>22</v>
      </c>
      <c r="D5276">
        <v>47</v>
      </c>
      <c r="E5276" t="s">
        <v>39</v>
      </c>
      <c r="F5276">
        <v>0</v>
      </c>
      <c r="G5276">
        <v>4</v>
      </c>
      <c r="H5276" t="s">
        <v>3686</v>
      </c>
      <c r="I5276">
        <v>5369</v>
      </c>
      <c r="J5276">
        <v>0</v>
      </c>
      <c r="K5276">
        <v>8</v>
      </c>
      <c r="L5276" t="s">
        <v>48</v>
      </c>
      <c r="M5276" t="s">
        <v>39</v>
      </c>
      <c r="N5276" t="s">
        <v>23</v>
      </c>
      <c r="O5276" t="s">
        <v>56</v>
      </c>
      <c r="P5276" t="s">
        <v>26</v>
      </c>
      <c r="Q5276" t="s">
        <v>50</v>
      </c>
      <c r="R5276" t="s">
        <v>4310</v>
      </c>
      <c r="S5276" t="s">
        <v>2396</v>
      </c>
    </row>
    <row r="5277" spans="1:19">
      <c r="A5277" t="s">
        <v>11934</v>
      </c>
      <c r="B5277" s="1">
        <v>45580</v>
      </c>
      <c r="C5277" t="s">
        <v>22</v>
      </c>
      <c r="D5277">
        <v>29</v>
      </c>
      <c r="E5277" t="s">
        <v>39</v>
      </c>
      <c r="F5277">
        <v>0</v>
      </c>
      <c r="G5277">
        <v>4</v>
      </c>
      <c r="H5277" t="s">
        <v>3686</v>
      </c>
      <c r="I5277">
        <v>4163</v>
      </c>
      <c r="J5277">
        <v>0</v>
      </c>
      <c r="K5277">
        <v>10</v>
      </c>
      <c r="M5277" t="s">
        <v>23</v>
      </c>
      <c r="N5277" t="s">
        <v>23</v>
      </c>
      <c r="O5277" t="s">
        <v>49</v>
      </c>
      <c r="P5277" t="s">
        <v>26</v>
      </c>
      <c r="Q5277" t="s">
        <v>50</v>
      </c>
      <c r="R5277" t="s">
        <v>4000</v>
      </c>
      <c r="S5277" t="s">
        <v>11935</v>
      </c>
    </row>
    <row r="5278" spans="1:19">
      <c r="A5278" t="s">
        <v>11936</v>
      </c>
      <c r="B5278" s="1">
        <v>44613</v>
      </c>
      <c r="C5278" t="s">
        <v>33</v>
      </c>
      <c r="D5278">
        <v>25</v>
      </c>
      <c r="E5278" t="s">
        <v>23</v>
      </c>
      <c r="F5278">
        <v>0</v>
      </c>
      <c r="G5278">
        <v>4</v>
      </c>
      <c r="H5278" t="s">
        <v>3686</v>
      </c>
      <c r="I5278">
        <v>3363</v>
      </c>
      <c r="J5278">
        <v>4</v>
      </c>
      <c r="K5278">
        <v>42</v>
      </c>
      <c r="M5278" t="s">
        <v>23</v>
      </c>
      <c r="N5278" t="s">
        <v>23</v>
      </c>
      <c r="O5278" t="s">
        <v>49</v>
      </c>
      <c r="P5278" t="s">
        <v>164</v>
      </c>
      <c r="Q5278" t="s">
        <v>50</v>
      </c>
      <c r="R5278" t="s">
        <v>2777</v>
      </c>
      <c r="S5278" t="s">
        <v>11937</v>
      </c>
    </row>
    <row r="5279" spans="1:19">
      <c r="A5279" t="s">
        <v>11938</v>
      </c>
      <c r="B5279" s="1">
        <v>45488</v>
      </c>
      <c r="C5279" t="s">
        <v>33</v>
      </c>
      <c r="D5279">
        <v>20</v>
      </c>
      <c r="E5279" t="s">
        <v>39</v>
      </c>
      <c r="F5279">
        <v>0</v>
      </c>
      <c r="G5279">
        <v>4</v>
      </c>
      <c r="H5279" t="s">
        <v>3686</v>
      </c>
      <c r="I5279">
        <v>3161</v>
      </c>
      <c r="J5279">
        <v>0</v>
      </c>
      <c r="K5279">
        <v>13</v>
      </c>
      <c r="L5279" t="s">
        <v>97</v>
      </c>
      <c r="M5279" t="s">
        <v>23</v>
      </c>
      <c r="N5279" t="s">
        <v>23</v>
      </c>
      <c r="O5279" t="s">
        <v>49</v>
      </c>
      <c r="P5279" t="s">
        <v>202</v>
      </c>
      <c r="Q5279" t="s">
        <v>50</v>
      </c>
      <c r="R5279" t="s">
        <v>2911</v>
      </c>
      <c r="S5279" t="s">
        <v>11939</v>
      </c>
    </row>
    <row r="5280" spans="1:19">
      <c r="A5280" t="s">
        <v>11940</v>
      </c>
      <c r="B5280" s="1">
        <v>44015</v>
      </c>
      <c r="C5280" t="s">
        <v>33</v>
      </c>
      <c r="D5280">
        <v>21</v>
      </c>
      <c r="E5280" t="s">
        <v>39</v>
      </c>
      <c r="F5280">
        <v>0</v>
      </c>
      <c r="G5280">
        <v>4</v>
      </c>
      <c r="H5280" t="s">
        <v>3686</v>
      </c>
      <c r="I5280">
        <v>4148</v>
      </c>
      <c r="J5280">
        <v>0</v>
      </c>
      <c r="K5280">
        <v>61</v>
      </c>
      <c r="L5280" t="s">
        <v>142</v>
      </c>
      <c r="M5280" t="s">
        <v>23</v>
      </c>
      <c r="N5280" t="s">
        <v>23</v>
      </c>
      <c r="O5280" t="s">
        <v>25</v>
      </c>
      <c r="P5280" t="s">
        <v>202</v>
      </c>
      <c r="Q5280" t="s">
        <v>27</v>
      </c>
      <c r="R5280" t="s">
        <v>3170</v>
      </c>
      <c r="S5280" t="s">
        <v>11941</v>
      </c>
    </row>
    <row r="5281" spans="1:19">
      <c r="A5281" t="s">
        <v>11942</v>
      </c>
      <c r="B5281" s="1">
        <v>45417</v>
      </c>
      <c r="C5281" t="s">
        <v>33</v>
      </c>
      <c r="D5281">
        <v>57</v>
      </c>
      <c r="E5281" t="s">
        <v>23</v>
      </c>
      <c r="F5281">
        <v>1</v>
      </c>
      <c r="G5281">
        <v>4</v>
      </c>
      <c r="H5281" t="s">
        <v>3686</v>
      </c>
      <c r="I5281">
        <v>3591</v>
      </c>
      <c r="J5281">
        <v>3</v>
      </c>
      <c r="K5281">
        <v>15</v>
      </c>
      <c r="M5281" t="s">
        <v>23</v>
      </c>
      <c r="N5281" t="s">
        <v>39</v>
      </c>
      <c r="P5281" t="s">
        <v>26</v>
      </c>
      <c r="Q5281" t="s">
        <v>50</v>
      </c>
      <c r="R5281" t="s">
        <v>2056</v>
      </c>
      <c r="S5281" t="s">
        <v>11943</v>
      </c>
    </row>
    <row r="5282" spans="1:19">
      <c r="A5282" t="s">
        <v>11944</v>
      </c>
      <c r="B5282" s="1">
        <v>44385</v>
      </c>
      <c r="C5282" t="s">
        <v>33</v>
      </c>
      <c r="D5282">
        <v>20</v>
      </c>
      <c r="E5282" t="s">
        <v>23</v>
      </c>
      <c r="F5282">
        <v>0</v>
      </c>
      <c r="G5282">
        <v>4</v>
      </c>
      <c r="H5282" t="s">
        <v>3686</v>
      </c>
      <c r="I5282">
        <v>4725</v>
      </c>
      <c r="J5282">
        <v>1</v>
      </c>
      <c r="K5282">
        <v>49</v>
      </c>
      <c r="M5282" t="s">
        <v>23</v>
      </c>
      <c r="N5282" t="s">
        <v>23</v>
      </c>
      <c r="O5282" t="s">
        <v>25</v>
      </c>
      <c r="P5282" t="s">
        <v>26</v>
      </c>
      <c r="Q5282" t="s">
        <v>27</v>
      </c>
      <c r="R5282" t="s">
        <v>1579</v>
      </c>
      <c r="S5282" t="s">
        <v>11945</v>
      </c>
    </row>
    <row r="5283" spans="1:19">
      <c r="A5283" t="s">
        <v>11946</v>
      </c>
      <c r="B5283" s="1">
        <v>44540</v>
      </c>
      <c r="C5283" t="s">
        <v>33</v>
      </c>
      <c r="D5283">
        <v>35</v>
      </c>
      <c r="E5283" t="s">
        <v>39</v>
      </c>
      <c r="F5283">
        <v>0</v>
      </c>
      <c r="G5283">
        <v>4</v>
      </c>
      <c r="H5283" t="s">
        <v>3686</v>
      </c>
      <c r="I5283">
        <v>4112</v>
      </c>
      <c r="J5283">
        <v>0</v>
      </c>
      <c r="K5283">
        <v>44</v>
      </c>
      <c r="L5283" t="s">
        <v>142</v>
      </c>
      <c r="M5283" t="s">
        <v>23</v>
      </c>
      <c r="N5283" t="s">
        <v>23</v>
      </c>
      <c r="O5283" t="s">
        <v>25</v>
      </c>
      <c r="P5283" t="s">
        <v>26</v>
      </c>
      <c r="Q5283" t="s">
        <v>50</v>
      </c>
      <c r="R5283" t="s">
        <v>1056</v>
      </c>
      <c r="S5283" t="s">
        <v>11947</v>
      </c>
    </row>
    <row r="5284" spans="1:19">
      <c r="A5284" t="s">
        <v>11948</v>
      </c>
      <c r="B5284" s="1">
        <v>45221</v>
      </c>
      <c r="C5284" t="s">
        <v>22</v>
      </c>
      <c r="D5284">
        <v>35</v>
      </c>
      <c r="E5284" t="s">
        <v>39</v>
      </c>
      <c r="F5284">
        <v>0</v>
      </c>
      <c r="G5284">
        <v>4</v>
      </c>
      <c r="H5284" t="s">
        <v>3686</v>
      </c>
      <c r="I5284">
        <v>5357</v>
      </c>
      <c r="J5284">
        <v>0</v>
      </c>
      <c r="K5284">
        <v>22</v>
      </c>
      <c r="L5284" t="s">
        <v>97</v>
      </c>
      <c r="M5284" t="s">
        <v>23</v>
      </c>
      <c r="N5284" t="s">
        <v>23</v>
      </c>
      <c r="O5284" t="s">
        <v>25</v>
      </c>
      <c r="P5284" t="s">
        <v>26</v>
      </c>
      <c r="Q5284" t="s">
        <v>27</v>
      </c>
      <c r="R5284" t="s">
        <v>7882</v>
      </c>
      <c r="S5284" t="s">
        <v>11949</v>
      </c>
    </row>
    <row r="5285" spans="1:19">
      <c r="A5285" t="s">
        <v>11950</v>
      </c>
      <c r="B5285" s="1">
        <v>44238</v>
      </c>
      <c r="C5285" t="s">
        <v>22</v>
      </c>
      <c r="D5285">
        <v>48</v>
      </c>
      <c r="E5285" t="s">
        <v>23</v>
      </c>
      <c r="F5285">
        <v>0</v>
      </c>
      <c r="G5285">
        <v>4</v>
      </c>
      <c r="H5285" t="s">
        <v>3686</v>
      </c>
      <c r="I5285">
        <v>4544</v>
      </c>
      <c r="J5285">
        <v>8</v>
      </c>
      <c r="K5285">
        <v>54</v>
      </c>
      <c r="M5285" t="s">
        <v>23</v>
      </c>
      <c r="N5285" t="s">
        <v>23</v>
      </c>
      <c r="O5285" t="s">
        <v>49</v>
      </c>
      <c r="P5285" t="s">
        <v>164</v>
      </c>
      <c r="Q5285" t="s">
        <v>27</v>
      </c>
      <c r="R5285" t="s">
        <v>325</v>
      </c>
      <c r="S5285" t="s">
        <v>11951</v>
      </c>
    </row>
    <row r="5286" spans="1:19">
      <c r="A5286" t="s">
        <v>11952</v>
      </c>
      <c r="B5286" s="1">
        <v>43852</v>
      </c>
      <c r="C5286" t="s">
        <v>22</v>
      </c>
      <c r="D5286">
        <v>42</v>
      </c>
      <c r="E5286" t="s">
        <v>23</v>
      </c>
      <c r="F5286">
        <v>0</v>
      </c>
      <c r="G5286">
        <v>4</v>
      </c>
      <c r="H5286" t="s">
        <v>3686</v>
      </c>
      <c r="I5286">
        <v>4001</v>
      </c>
      <c r="J5286">
        <v>5</v>
      </c>
      <c r="K5286">
        <v>67</v>
      </c>
      <c r="L5286" t="s">
        <v>316</v>
      </c>
      <c r="M5286" t="s">
        <v>23</v>
      </c>
      <c r="N5286" t="s">
        <v>23</v>
      </c>
      <c r="O5286" t="s">
        <v>25</v>
      </c>
      <c r="P5286" t="s">
        <v>164</v>
      </c>
      <c r="Q5286" t="s">
        <v>27</v>
      </c>
      <c r="R5286" t="s">
        <v>2762</v>
      </c>
      <c r="S5286" t="s">
        <v>11953</v>
      </c>
    </row>
    <row r="5287" spans="1:19">
      <c r="A5287" t="s">
        <v>11954</v>
      </c>
      <c r="B5287" s="1">
        <v>45200</v>
      </c>
      <c r="C5287" t="s">
        <v>33</v>
      </c>
      <c r="D5287">
        <v>49</v>
      </c>
      <c r="E5287" t="s">
        <v>23</v>
      </c>
      <c r="F5287">
        <v>2</v>
      </c>
      <c r="G5287">
        <v>4</v>
      </c>
      <c r="H5287" t="s">
        <v>3686</v>
      </c>
      <c r="I5287">
        <v>2258</v>
      </c>
      <c r="J5287">
        <v>8</v>
      </c>
      <c r="K5287">
        <v>22</v>
      </c>
      <c r="M5287" t="s">
        <v>23</v>
      </c>
      <c r="N5287" t="s">
        <v>39</v>
      </c>
      <c r="P5287" t="s">
        <v>202</v>
      </c>
      <c r="Q5287" t="s">
        <v>27</v>
      </c>
      <c r="R5287" t="s">
        <v>5371</v>
      </c>
      <c r="S5287" t="s">
        <v>11955</v>
      </c>
    </row>
    <row r="5288" spans="1:19">
      <c r="A5288" t="s">
        <v>11956</v>
      </c>
      <c r="B5288" s="1">
        <v>43697</v>
      </c>
      <c r="C5288" t="s">
        <v>22</v>
      </c>
      <c r="D5288">
        <v>58</v>
      </c>
      <c r="E5288" t="s">
        <v>23</v>
      </c>
      <c r="F5288">
        <v>0</v>
      </c>
      <c r="G5288">
        <v>4</v>
      </c>
      <c r="H5288" t="s">
        <v>3686</v>
      </c>
      <c r="I5288">
        <v>6258</v>
      </c>
      <c r="J5288">
        <v>9</v>
      </c>
      <c r="K5288">
        <v>72</v>
      </c>
      <c r="L5288" t="s">
        <v>316</v>
      </c>
      <c r="M5288" t="s">
        <v>23</v>
      </c>
      <c r="N5288" t="s">
        <v>23</v>
      </c>
      <c r="O5288" t="s">
        <v>25</v>
      </c>
      <c r="P5288" t="s">
        <v>164</v>
      </c>
      <c r="Q5288" t="s">
        <v>50</v>
      </c>
      <c r="R5288" t="s">
        <v>8100</v>
      </c>
      <c r="S5288" t="s">
        <v>11957</v>
      </c>
    </row>
    <row r="5289" spans="1:19">
      <c r="A5289" t="s">
        <v>11958</v>
      </c>
      <c r="B5289" s="1">
        <v>44110</v>
      </c>
      <c r="C5289" t="s">
        <v>33</v>
      </c>
      <c r="D5289">
        <v>61</v>
      </c>
      <c r="E5289" t="s">
        <v>23</v>
      </c>
      <c r="F5289">
        <v>3</v>
      </c>
      <c r="G5289">
        <v>4</v>
      </c>
      <c r="H5289" t="s">
        <v>3686</v>
      </c>
      <c r="I5289">
        <v>4605</v>
      </c>
      <c r="J5289">
        <v>2</v>
      </c>
      <c r="K5289">
        <v>58</v>
      </c>
      <c r="M5289" t="s">
        <v>23</v>
      </c>
      <c r="N5289" t="s">
        <v>23</v>
      </c>
      <c r="O5289" t="s">
        <v>25</v>
      </c>
      <c r="P5289" t="s">
        <v>202</v>
      </c>
      <c r="Q5289" t="s">
        <v>50</v>
      </c>
      <c r="R5289" t="s">
        <v>1813</v>
      </c>
      <c r="S5289" t="s">
        <v>11959</v>
      </c>
    </row>
    <row r="5290" spans="1:19">
      <c r="A5290" t="s">
        <v>11960</v>
      </c>
      <c r="B5290" s="1">
        <v>44858</v>
      </c>
      <c r="C5290" t="s">
        <v>22</v>
      </c>
      <c r="D5290">
        <v>61</v>
      </c>
      <c r="E5290" t="s">
        <v>23</v>
      </c>
      <c r="F5290">
        <v>3</v>
      </c>
      <c r="G5290">
        <v>4</v>
      </c>
      <c r="H5290" t="s">
        <v>3686</v>
      </c>
      <c r="I5290">
        <v>4648</v>
      </c>
      <c r="J5290">
        <v>10</v>
      </c>
      <c r="K5290">
        <v>34</v>
      </c>
      <c r="L5290" t="s">
        <v>40</v>
      </c>
      <c r="M5290" t="s">
        <v>23</v>
      </c>
      <c r="N5290" t="s">
        <v>23</v>
      </c>
      <c r="O5290" t="s">
        <v>25</v>
      </c>
      <c r="P5290" t="s">
        <v>26</v>
      </c>
      <c r="Q5290" t="s">
        <v>50</v>
      </c>
      <c r="R5290" t="s">
        <v>2597</v>
      </c>
      <c r="S5290" t="s">
        <v>11961</v>
      </c>
    </row>
    <row r="5291" spans="1:19">
      <c r="A5291" t="s">
        <v>11962</v>
      </c>
      <c r="B5291" s="1">
        <v>45424</v>
      </c>
      <c r="C5291" t="s">
        <v>22</v>
      </c>
      <c r="D5291">
        <v>35</v>
      </c>
      <c r="E5291" t="s">
        <v>23</v>
      </c>
      <c r="F5291">
        <v>3</v>
      </c>
      <c r="G5291">
        <v>4</v>
      </c>
      <c r="H5291" t="s">
        <v>3686</v>
      </c>
      <c r="I5291">
        <v>5471</v>
      </c>
      <c r="J5291">
        <v>9</v>
      </c>
      <c r="K5291">
        <v>15</v>
      </c>
      <c r="L5291" t="s">
        <v>97</v>
      </c>
      <c r="M5291" t="s">
        <v>23</v>
      </c>
      <c r="N5291" t="s">
        <v>39</v>
      </c>
      <c r="P5291" t="s">
        <v>202</v>
      </c>
      <c r="Q5291" t="s">
        <v>50</v>
      </c>
      <c r="R5291" t="s">
        <v>2874</v>
      </c>
      <c r="S5291" t="s">
        <v>11963</v>
      </c>
    </row>
    <row r="5292" spans="1:19">
      <c r="A5292" t="s">
        <v>11964</v>
      </c>
      <c r="B5292" s="1">
        <v>44574</v>
      </c>
      <c r="C5292" t="s">
        <v>33</v>
      </c>
      <c r="D5292">
        <v>31</v>
      </c>
      <c r="E5292" t="s">
        <v>39</v>
      </c>
      <c r="F5292">
        <v>3</v>
      </c>
      <c r="G5292">
        <v>4</v>
      </c>
      <c r="H5292" t="s">
        <v>3686</v>
      </c>
      <c r="I5292">
        <v>4797</v>
      </c>
      <c r="J5292">
        <v>0</v>
      </c>
      <c r="K5292">
        <v>43</v>
      </c>
      <c r="M5292" t="s">
        <v>23</v>
      </c>
      <c r="N5292" t="s">
        <v>39</v>
      </c>
      <c r="P5292" t="s">
        <v>164</v>
      </c>
      <c r="Q5292" t="s">
        <v>27</v>
      </c>
      <c r="R5292" t="s">
        <v>1070</v>
      </c>
      <c r="S5292" t="s">
        <v>11965</v>
      </c>
    </row>
    <row r="5293" spans="1:19">
      <c r="A5293" t="s">
        <v>11966</v>
      </c>
      <c r="B5293" s="1">
        <v>43722</v>
      </c>
      <c r="C5293" t="s">
        <v>22</v>
      </c>
      <c r="D5293">
        <v>22</v>
      </c>
      <c r="E5293" t="s">
        <v>39</v>
      </c>
      <c r="F5293">
        <v>0</v>
      </c>
      <c r="G5293">
        <v>4</v>
      </c>
      <c r="H5293" t="s">
        <v>3686</v>
      </c>
      <c r="I5293">
        <v>4644</v>
      </c>
      <c r="J5293">
        <v>0</v>
      </c>
      <c r="K5293">
        <v>71</v>
      </c>
      <c r="M5293" t="s">
        <v>23</v>
      </c>
      <c r="N5293" t="s">
        <v>23</v>
      </c>
      <c r="O5293" t="s">
        <v>25</v>
      </c>
      <c r="P5293" t="s">
        <v>202</v>
      </c>
      <c r="Q5293" t="s">
        <v>27</v>
      </c>
      <c r="R5293" t="s">
        <v>11967</v>
      </c>
      <c r="S5293" t="s">
        <v>11968</v>
      </c>
    </row>
    <row r="5294" spans="1:19">
      <c r="A5294" t="s">
        <v>11969</v>
      </c>
      <c r="B5294" s="1">
        <v>45555</v>
      </c>
      <c r="C5294" t="s">
        <v>33</v>
      </c>
      <c r="D5294">
        <v>32</v>
      </c>
      <c r="E5294" t="s">
        <v>23</v>
      </c>
      <c r="F5294">
        <v>2</v>
      </c>
      <c r="G5294">
        <v>4</v>
      </c>
      <c r="H5294" t="s">
        <v>3686</v>
      </c>
      <c r="I5294">
        <v>2793</v>
      </c>
      <c r="J5294">
        <v>1</v>
      </c>
      <c r="K5294">
        <v>11</v>
      </c>
      <c r="M5294" t="s">
        <v>39</v>
      </c>
      <c r="N5294" t="s">
        <v>23</v>
      </c>
      <c r="O5294" t="s">
        <v>49</v>
      </c>
      <c r="P5294" t="s">
        <v>26</v>
      </c>
      <c r="Q5294" t="s">
        <v>27</v>
      </c>
      <c r="R5294" t="s">
        <v>886</v>
      </c>
      <c r="S5294" t="s">
        <v>11970</v>
      </c>
    </row>
    <row r="5295" spans="1:19">
      <c r="A5295" t="s">
        <v>11971</v>
      </c>
      <c r="B5295" s="1">
        <v>43697</v>
      </c>
      <c r="C5295" t="s">
        <v>22</v>
      </c>
      <c r="D5295">
        <v>77</v>
      </c>
      <c r="E5295" t="s">
        <v>23</v>
      </c>
      <c r="F5295">
        <v>1</v>
      </c>
      <c r="G5295">
        <v>4</v>
      </c>
      <c r="H5295" t="s">
        <v>3686</v>
      </c>
      <c r="I5295">
        <v>5168</v>
      </c>
      <c r="J5295">
        <v>1</v>
      </c>
      <c r="K5295">
        <v>72</v>
      </c>
      <c r="L5295" t="s">
        <v>316</v>
      </c>
      <c r="M5295" t="s">
        <v>23</v>
      </c>
      <c r="N5295" t="s">
        <v>23</v>
      </c>
      <c r="O5295" t="s">
        <v>25</v>
      </c>
      <c r="P5295" t="s">
        <v>164</v>
      </c>
      <c r="Q5295" t="s">
        <v>50</v>
      </c>
      <c r="R5295" t="s">
        <v>6220</v>
      </c>
      <c r="S5295" t="s">
        <v>11972</v>
      </c>
    </row>
    <row r="5296" spans="1:19">
      <c r="A5296" t="s">
        <v>11973</v>
      </c>
      <c r="B5296" s="1">
        <v>44429</v>
      </c>
      <c r="C5296" t="s">
        <v>22</v>
      </c>
      <c r="D5296">
        <v>65</v>
      </c>
      <c r="E5296" t="s">
        <v>23</v>
      </c>
      <c r="F5296">
        <v>0</v>
      </c>
      <c r="G5296">
        <v>4</v>
      </c>
      <c r="H5296" t="s">
        <v>3686</v>
      </c>
      <c r="I5296">
        <v>3594</v>
      </c>
      <c r="J5296">
        <v>1</v>
      </c>
      <c r="K5296">
        <v>48</v>
      </c>
      <c r="M5296" t="s">
        <v>23</v>
      </c>
      <c r="N5296" t="s">
        <v>23</v>
      </c>
      <c r="O5296" t="s">
        <v>25</v>
      </c>
      <c r="P5296" t="s">
        <v>164</v>
      </c>
      <c r="Q5296" t="s">
        <v>50</v>
      </c>
      <c r="R5296" t="s">
        <v>1193</v>
      </c>
      <c r="S5296" t="s">
        <v>11974</v>
      </c>
    </row>
    <row r="5297" spans="1:19">
      <c r="A5297" t="s">
        <v>11975</v>
      </c>
      <c r="B5297" s="1">
        <v>44820</v>
      </c>
      <c r="C5297" t="s">
        <v>33</v>
      </c>
      <c r="D5297">
        <v>77</v>
      </c>
      <c r="E5297" t="s">
        <v>39</v>
      </c>
      <c r="F5297">
        <v>0</v>
      </c>
      <c r="G5297">
        <v>4</v>
      </c>
      <c r="H5297" t="s">
        <v>3686</v>
      </c>
      <c r="I5297">
        <v>2030</v>
      </c>
      <c r="J5297">
        <v>0</v>
      </c>
      <c r="K5297">
        <v>35</v>
      </c>
      <c r="M5297" t="s">
        <v>39</v>
      </c>
      <c r="N5297" t="s">
        <v>23</v>
      </c>
      <c r="O5297" t="s">
        <v>56</v>
      </c>
      <c r="P5297" t="s">
        <v>164</v>
      </c>
      <c r="Q5297" t="s">
        <v>27</v>
      </c>
      <c r="R5297" t="s">
        <v>11976</v>
      </c>
      <c r="S5297" t="s">
        <v>11977</v>
      </c>
    </row>
    <row r="5298" spans="1:19">
      <c r="A5298" t="s">
        <v>11978</v>
      </c>
      <c r="B5298" s="1">
        <v>43990</v>
      </c>
      <c r="C5298" t="s">
        <v>33</v>
      </c>
      <c r="D5298">
        <v>69</v>
      </c>
      <c r="E5298" t="s">
        <v>39</v>
      </c>
      <c r="F5298">
        <v>0</v>
      </c>
      <c r="G5298">
        <v>4</v>
      </c>
      <c r="H5298" t="s">
        <v>3686</v>
      </c>
      <c r="I5298">
        <v>4166</v>
      </c>
      <c r="J5298">
        <v>0</v>
      </c>
      <c r="K5298">
        <v>62</v>
      </c>
      <c r="M5298" t="s">
        <v>23</v>
      </c>
      <c r="N5298" t="s">
        <v>23</v>
      </c>
      <c r="O5298" t="s">
        <v>25</v>
      </c>
      <c r="P5298" t="s">
        <v>202</v>
      </c>
      <c r="Q5298" t="s">
        <v>27</v>
      </c>
      <c r="R5298" t="s">
        <v>2161</v>
      </c>
      <c r="S5298" t="s">
        <v>11979</v>
      </c>
    </row>
    <row r="5299" spans="1:19">
      <c r="A5299" t="s">
        <v>11980</v>
      </c>
      <c r="B5299" s="1">
        <v>44902</v>
      </c>
      <c r="C5299" t="s">
        <v>33</v>
      </c>
      <c r="D5299">
        <v>60</v>
      </c>
      <c r="E5299" t="s">
        <v>39</v>
      </c>
      <c r="F5299">
        <v>0</v>
      </c>
      <c r="G5299">
        <v>4</v>
      </c>
      <c r="H5299" t="s">
        <v>3686</v>
      </c>
      <c r="I5299">
        <v>3585</v>
      </c>
      <c r="J5299">
        <v>0</v>
      </c>
      <c r="K5299">
        <v>32</v>
      </c>
      <c r="L5299" t="s">
        <v>40</v>
      </c>
      <c r="M5299" t="s">
        <v>39</v>
      </c>
      <c r="N5299" t="s">
        <v>23</v>
      </c>
      <c r="O5299" t="s">
        <v>49</v>
      </c>
      <c r="P5299" t="s">
        <v>202</v>
      </c>
      <c r="Q5299" t="s">
        <v>50</v>
      </c>
      <c r="R5299" t="s">
        <v>11981</v>
      </c>
      <c r="S5299" t="s">
        <v>11982</v>
      </c>
    </row>
    <row r="5300" spans="1:19">
      <c r="A5300" t="s">
        <v>11983</v>
      </c>
      <c r="B5300" s="1">
        <v>44014</v>
      </c>
      <c r="C5300" t="s">
        <v>33</v>
      </c>
      <c r="D5300">
        <v>35</v>
      </c>
      <c r="E5300" t="s">
        <v>23</v>
      </c>
      <c r="F5300">
        <v>0</v>
      </c>
      <c r="G5300">
        <v>4</v>
      </c>
      <c r="H5300" t="s">
        <v>3686</v>
      </c>
      <c r="I5300">
        <v>6311</v>
      </c>
      <c r="J5300">
        <v>2</v>
      </c>
      <c r="K5300">
        <v>61</v>
      </c>
      <c r="M5300" t="s">
        <v>23</v>
      </c>
      <c r="N5300" t="s">
        <v>23</v>
      </c>
      <c r="O5300" t="s">
        <v>25</v>
      </c>
      <c r="P5300" t="s">
        <v>164</v>
      </c>
      <c r="Q5300" t="s">
        <v>27</v>
      </c>
      <c r="R5300" t="s">
        <v>138</v>
      </c>
      <c r="S5300" t="s">
        <v>11984</v>
      </c>
    </row>
    <row r="5301" spans="1:19">
      <c r="A5301" t="s">
        <v>11985</v>
      </c>
      <c r="B5301" s="1">
        <v>44241</v>
      </c>
      <c r="C5301" t="s">
        <v>22</v>
      </c>
      <c r="D5301">
        <v>42</v>
      </c>
      <c r="E5301" t="s">
        <v>23</v>
      </c>
      <c r="F5301">
        <v>3</v>
      </c>
      <c r="G5301">
        <v>4</v>
      </c>
      <c r="H5301" t="s">
        <v>3686</v>
      </c>
      <c r="I5301">
        <v>6393</v>
      </c>
      <c r="J5301">
        <v>3</v>
      </c>
      <c r="K5301">
        <v>54</v>
      </c>
      <c r="M5301" t="s">
        <v>23</v>
      </c>
      <c r="N5301" t="s">
        <v>39</v>
      </c>
      <c r="P5301" t="s">
        <v>164</v>
      </c>
      <c r="Q5301" t="s">
        <v>50</v>
      </c>
      <c r="R5301" t="s">
        <v>4083</v>
      </c>
      <c r="S5301" t="s">
        <v>11986</v>
      </c>
    </row>
    <row r="5302" spans="1:19">
      <c r="A5302" t="s">
        <v>11987</v>
      </c>
      <c r="B5302" s="1">
        <v>45825</v>
      </c>
      <c r="C5302" t="s">
        <v>33</v>
      </c>
      <c r="D5302">
        <v>38</v>
      </c>
      <c r="E5302" t="s">
        <v>23</v>
      </c>
      <c r="F5302">
        <v>0</v>
      </c>
      <c r="G5302">
        <v>4</v>
      </c>
      <c r="H5302" t="s">
        <v>3751</v>
      </c>
      <c r="I5302">
        <v>5225</v>
      </c>
      <c r="J5302">
        <v>8</v>
      </c>
      <c r="K5302">
        <v>2</v>
      </c>
      <c r="L5302" t="s">
        <v>48</v>
      </c>
      <c r="M5302" t="s">
        <v>23</v>
      </c>
      <c r="N5302" t="s">
        <v>23</v>
      </c>
      <c r="O5302" t="s">
        <v>49</v>
      </c>
      <c r="P5302" t="s">
        <v>26</v>
      </c>
      <c r="Q5302" t="s">
        <v>27</v>
      </c>
      <c r="R5302" t="s">
        <v>2316</v>
      </c>
      <c r="S5302" t="s">
        <v>11988</v>
      </c>
    </row>
    <row r="5303" spans="1:19">
      <c r="A5303" t="s">
        <v>11989</v>
      </c>
      <c r="B5303" s="1">
        <v>43866</v>
      </c>
      <c r="C5303" t="s">
        <v>22</v>
      </c>
      <c r="D5303">
        <v>64</v>
      </c>
      <c r="E5303" t="s">
        <v>39</v>
      </c>
      <c r="F5303">
        <v>0</v>
      </c>
      <c r="G5303">
        <v>4</v>
      </c>
      <c r="H5303" t="s">
        <v>3686</v>
      </c>
      <c r="I5303">
        <v>5454</v>
      </c>
      <c r="J5303">
        <v>0</v>
      </c>
      <c r="K5303">
        <v>66</v>
      </c>
      <c r="M5303" t="s">
        <v>23</v>
      </c>
      <c r="N5303" t="s">
        <v>23</v>
      </c>
      <c r="O5303" t="s">
        <v>56</v>
      </c>
      <c r="P5303" t="s">
        <v>164</v>
      </c>
      <c r="Q5303" t="s">
        <v>27</v>
      </c>
      <c r="R5303" t="s">
        <v>4944</v>
      </c>
      <c r="S5303" t="s">
        <v>11990</v>
      </c>
    </row>
    <row r="5304" spans="1:19">
      <c r="A5304" t="s">
        <v>11991</v>
      </c>
      <c r="B5304" s="1">
        <v>44355</v>
      </c>
      <c r="C5304" t="s">
        <v>22</v>
      </c>
      <c r="D5304">
        <v>53</v>
      </c>
      <c r="E5304" t="s">
        <v>23</v>
      </c>
      <c r="F5304">
        <v>2</v>
      </c>
      <c r="G5304">
        <v>4</v>
      </c>
      <c r="H5304" t="s">
        <v>3686</v>
      </c>
      <c r="I5304">
        <v>4022</v>
      </c>
      <c r="J5304">
        <v>10</v>
      </c>
      <c r="K5304">
        <v>50</v>
      </c>
      <c r="L5304" t="s">
        <v>142</v>
      </c>
      <c r="M5304" t="s">
        <v>23</v>
      </c>
      <c r="N5304" t="s">
        <v>23</v>
      </c>
      <c r="O5304" t="s">
        <v>56</v>
      </c>
      <c r="P5304" t="s">
        <v>164</v>
      </c>
      <c r="Q5304" t="s">
        <v>50</v>
      </c>
      <c r="R5304" t="s">
        <v>3356</v>
      </c>
      <c r="S5304" t="s">
        <v>11992</v>
      </c>
    </row>
    <row r="5305" spans="1:19">
      <c r="A5305" t="s">
        <v>11993</v>
      </c>
      <c r="B5305" s="1">
        <v>45538</v>
      </c>
      <c r="C5305" t="s">
        <v>22</v>
      </c>
      <c r="D5305">
        <v>54</v>
      </c>
      <c r="E5305" t="s">
        <v>39</v>
      </c>
      <c r="F5305">
        <v>0</v>
      </c>
      <c r="G5305">
        <v>4</v>
      </c>
      <c r="H5305" t="s">
        <v>3686</v>
      </c>
      <c r="I5305">
        <v>4924</v>
      </c>
      <c r="J5305">
        <v>0</v>
      </c>
      <c r="K5305">
        <v>11</v>
      </c>
      <c r="M5305" t="s">
        <v>23</v>
      </c>
      <c r="N5305" t="s">
        <v>23</v>
      </c>
      <c r="O5305" t="s">
        <v>25</v>
      </c>
      <c r="P5305" t="s">
        <v>26</v>
      </c>
      <c r="Q5305" t="s">
        <v>27</v>
      </c>
      <c r="R5305" t="s">
        <v>442</v>
      </c>
      <c r="S5305" t="s">
        <v>11994</v>
      </c>
    </row>
    <row r="5306" spans="1:19">
      <c r="A5306" t="s">
        <v>11995</v>
      </c>
      <c r="B5306" s="1">
        <v>45730</v>
      </c>
      <c r="C5306" t="s">
        <v>22</v>
      </c>
      <c r="D5306">
        <v>39</v>
      </c>
      <c r="E5306" t="s">
        <v>39</v>
      </c>
      <c r="F5306">
        <v>1</v>
      </c>
      <c r="G5306">
        <v>4</v>
      </c>
      <c r="H5306" t="s">
        <v>3686</v>
      </c>
      <c r="I5306">
        <v>3161</v>
      </c>
      <c r="J5306">
        <v>0</v>
      </c>
      <c r="K5306">
        <v>5</v>
      </c>
      <c r="M5306" t="s">
        <v>23</v>
      </c>
      <c r="N5306" t="s">
        <v>39</v>
      </c>
      <c r="P5306" t="s">
        <v>26</v>
      </c>
      <c r="Q5306" t="s">
        <v>50</v>
      </c>
      <c r="R5306" t="s">
        <v>1228</v>
      </c>
      <c r="S5306" t="s">
        <v>11996</v>
      </c>
    </row>
    <row r="5307" spans="1:19">
      <c r="A5307" t="s">
        <v>11997</v>
      </c>
      <c r="B5307" s="1">
        <v>45428</v>
      </c>
      <c r="C5307" t="s">
        <v>22</v>
      </c>
      <c r="D5307">
        <v>39</v>
      </c>
      <c r="E5307" t="s">
        <v>23</v>
      </c>
      <c r="F5307">
        <v>1</v>
      </c>
      <c r="G5307">
        <v>4</v>
      </c>
      <c r="H5307" t="s">
        <v>3686</v>
      </c>
      <c r="I5307">
        <v>4634</v>
      </c>
      <c r="J5307">
        <v>7</v>
      </c>
      <c r="K5307">
        <v>15</v>
      </c>
      <c r="M5307" t="s">
        <v>23</v>
      </c>
      <c r="N5307" t="s">
        <v>23</v>
      </c>
      <c r="O5307" t="s">
        <v>25</v>
      </c>
      <c r="P5307" t="s">
        <v>26</v>
      </c>
      <c r="Q5307" t="s">
        <v>84</v>
      </c>
      <c r="R5307" t="s">
        <v>3074</v>
      </c>
      <c r="S5307" t="s">
        <v>11998</v>
      </c>
    </row>
    <row r="5308" spans="1:19">
      <c r="A5308" t="s">
        <v>11999</v>
      </c>
      <c r="B5308" s="1">
        <v>44774</v>
      </c>
      <c r="C5308" t="s">
        <v>22</v>
      </c>
      <c r="D5308">
        <v>37</v>
      </c>
      <c r="E5308" t="s">
        <v>23</v>
      </c>
      <c r="F5308">
        <v>0</v>
      </c>
      <c r="G5308">
        <v>4</v>
      </c>
      <c r="H5308" t="s">
        <v>3686</v>
      </c>
      <c r="I5308">
        <v>3314</v>
      </c>
      <c r="J5308">
        <v>7</v>
      </c>
      <c r="K5308">
        <v>36</v>
      </c>
      <c r="L5308" t="s">
        <v>40</v>
      </c>
      <c r="M5308" t="s">
        <v>39</v>
      </c>
      <c r="N5308" t="s">
        <v>23</v>
      </c>
      <c r="O5308" t="s">
        <v>56</v>
      </c>
      <c r="P5308" t="s">
        <v>202</v>
      </c>
      <c r="Q5308" t="s">
        <v>84</v>
      </c>
      <c r="R5308" t="s">
        <v>12000</v>
      </c>
      <c r="S5308" t="s">
        <v>12001</v>
      </c>
    </row>
    <row r="5309" spans="1:19">
      <c r="A5309" t="s">
        <v>12002</v>
      </c>
      <c r="B5309" s="1">
        <v>45759</v>
      </c>
      <c r="C5309" t="s">
        <v>33</v>
      </c>
      <c r="D5309">
        <v>24</v>
      </c>
      <c r="E5309" t="s">
        <v>39</v>
      </c>
      <c r="F5309">
        <v>0</v>
      </c>
      <c r="G5309">
        <v>4</v>
      </c>
      <c r="H5309" t="s">
        <v>3686</v>
      </c>
      <c r="I5309">
        <v>4288</v>
      </c>
      <c r="J5309">
        <v>0</v>
      </c>
      <c r="K5309">
        <v>4</v>
      </c>
      <c r="M5309" t="s">
        <v>23</v>
      </c>
      <c r="N5309" t="s">
        <v>23</v>
      </c>
      <c r="O5309" t="s">
        <v>49</v>
      </c>
      <c r="P5309" t="s">
        <v>26</v>
      </c>
      <c r="Q5309" t="s">
        <v>27</v>
      </c>
      <c r="R5309" t="s">
        <v>4676</v>
      </c>
      <c r="S5309" t="s">
        <v>12003</v>
      </c>
    </row>
    <row r="5310" spans="1:19">
      <c r="A5310" t="s">
        <v>12004</v>
      </c>
      <c r="B5310" s="1">
        <v>45601</v>
      </c>
      <c r="C5310" t="s">
        <v>22</v>
      </c>
      <c r="D5310">
        <v>27</v>
      </c>
      <c r="E5310" t="s">
        <v>23</v>
      </c>
      <c r="F5310">
        <v>0</v>
      </c>
      <c r="G5310">
        <v>4</v>
      </c>
      <c r="H5310" t="s">
        <v>3686</v>
      </c>
      <c r="I5310">
        <v>2907</v>
      </c>
      <c r="J5310">
        <v>4</v>
      </c>
      <c r="K5310">
        <v>9</v>
      </c>
      <c r="L5310" t="s">
        <v>48</v>
      </c>
      <c r="M5310" t="s">
        <v>23</v>
      </c>
      <c r="N5310" t="s">
        <v>23</v>
      </c>
      <c r="O5310" t="s">
        <v>56</v>
      </c>
      <c r="P5310" t="s">
        <v>26</v>
      </c>
      <c r="Q5310" t="s">
        <v>50</v>
      </c>
      <c r="R5310" t="s">
        <v>4006</v>
      </c>
      <c r="S5310" t="s">
        <v>12005</v>
      </c>
    </row>
    <row r="5311" spans="1:19">
      <c r="A5311" t="s">
        <v>12006</v>
      </c>
      <c r="B5311" s="1">
        <v>45725</v>
      </c>
      <c r="C5311" t="s">
        <v>22</v>
      </c>
      <c r="D5311">
        <v>40</v>
      </c>
      <c r="E5311" t="s">
        <v>39</v>
      </c>
      <c r="F5311">
        <v>0</v>
      </c>
      <c r="G5311">
        <v>4</v>
      </c>
      <c r="H5311" t="s">
        <v>3686</v>
      </c>
      <c r="I5311">
        <v>5597</v>
      </c>
      <c r="J5311">
        <v>0</v>
      </c>
      <c r="K5311">
        <v>5</v>
      </c>
      <c r="L5311" t="s">
        <v>48</v>
      </c>
      <c r="M5311" t="s">
        <v>23</v>
      </c>
      <c r="N5311" t="s">
        <v>39</v>
      </c>
      <c r="P5311" t="s">
        <v>26</v>
      </c>
      <c r="Q5311" t="s">
        <v>27</v>
      </c>
      <c r="R5311" t="s">
        <v>3077</v>
      </c>
      <c r="S5311" t="s">
        <v>12007</v>
      </c>
    </row>
    <row r="5312" spans="1:19">
      <c r="A5312" t="s">
        <v>12008</v>
      </c>
      <c r="B5312" s="1">
        <v>45842</v>
      </c>
      <c r="C5312" t="s">
        <v>33</v>
      </c>
      <c r="D5312">
        <v>45</v>
      </c>
      <c r="E5312" t="s">
        <v>39</v>
      </c>
      <c r="F5312">
        <v>1</v>
      </c>
      <c r="G5312">
        <v>4</v>
      </c>
      <c r="H5312" t="s">
        <v>3751</v>
      </c>
      <c r="I5312">
        <v>2559</v>
      </c>
      <c r="J5312">
        <v>0</v>
      </c>
      <c r="K5312">
        <v>1</v>
      </c>
      <c r="L5312" t="s">
        <v>48</v>
      </c>
      <c r="M5312" t="s">
        <v>23</v>
      </c>
      <c r="N5312" t="s">
        <v>39</v>
      </c>
      <c r="P5312" t="s">
        <v>26</v>
      </c>
      <c r="Q5312" t="s">
        <v>50</v>
      </c>
      <c r="R5312" t="s">
        <v>7535</v>
      </c>
      <c r="S5312" t="s">
        <v>7048</v>
      </c>
    </row>
    <row r="5313" spans="1:19">
      <c r="A5313" t="s">
        <v>12009</v>
      </c>
      <c r="B5313" s="1">
        <v>43711</v>
      </c>
      <c r="C5313" t="s">
        <v>22</v>
      </c>
      <c r="D5313">
        <v>36</v>
      </c>
      <c r="E5313" t="s">
        <v>39</v>
      </c>
      <c r="F5313">
        <v>3</v>
      </c>
      <c r="G5313">
        <v>4</v>
      </c>
      <c r="H5313" t="s">
        <v>3686</v>
      </c>
      <c r="I5313">
        <v>4155</v>
      </c>
      <c r="J5313">
        <v>0</v>
      </c>
      <c r="K5313">
        <v>71</v>
      </c>
      <c r="M5313" t="s">
        <v>23</v>
      </c>
      <c r="N5313" t="s">
        <v>39</v>
      </c>
      <c r="P5313" t="s">
        <v>164</v>
      </c>
      <c r="Q5313" t="s">
        <v>50</v>
      </c>
      <c r="R5313" t="s">
        <v>554</v>
      </c>
      <c r="S5313" t="s">
        <v>12010</v>
      </c>
    </row>
    <row r="5314" spans="1:19">
      <c r="A5314" t="s">
        <v>12011</v>
      </c>
      <c r="B5314" s="1">
        <v>45117</v>
      </c>
      <c r="C5314" t="s">
        <v>33</v>
      </c>
      <c r="D5314">
        <v>52</v>
      </c>
      <c r="E5314" t="s">
        <v>23</v>
      </c>
      <c r="F5314">
        <v>2</v>
      </c>
      <c r="G5314">
        <v>4</v>
      </c>
      <c r="H5314" t="s">
        <v>3686</v>
      </c>
      <c r="I5314">
        <v>2010</v>
      </c>
      <c r="J5314">
        <v>7</v>
      </c>
      <c r="K5314">
        <v>25</v>
      </c>
      <c r="L5314" t="s">
        <v>40</v>
      </c>
      <c r="M5314" t="s">
        <v>23</v>
      </c>
      <c r="N5314" t="s">
        <v>39</v>
      </c>
      <c r="P5314" t="s">
        <v>202</v>
      </c>
      <c r="Q5314" t="s">
        <v>50</v>
      </c>
      <c r="R5314" t="s">
        <v>2056</v>
      </c>
      <c r="S5314" t="s">
        <v>12012</v>
      </c>
    </row>
    <row r="5315" spans="1:19">
      <c r="A5315" t="s">
        <v>12013</v>
      </c>
      <c r="B5315" s="1">
        <v>43728</v>
      </c>
      <c r="C5315" t="s">
        <v>22</v>
      </c>
      <c r="D5315">
        <v>28</v>
      </c>
      <c r="E5315" t="s">
        <v>23</v>
      </c>
      <c r="F5315">
        <v>3</v>
      </c>
      <c r="G5315">
        <v>4</v>
      </c>
      <c r="H5315" t="s">
        <v>3686</v>
      </c>
      <c r="I5315">
        <v>6452</v>
      </c>
      <c r="J5315">
        <v>10</v>
      </c>
      <c r="K5315">
        <v>71</v>
      </c>
      <c r="L5315" t="s">
        <v>316</v>
      </c>
      <c r="M5315" t="s">
        <v>23</v>
      </c>
      <c r="N5315" t="s">
        <v>23</v>
      </c>
      <c r="O5315" t="s">
        <v>49</v>
      </c>
      <c r="P5315" t="s">
        <v>164</v>
      </c>
      <c r="Q5315" t="s">
        <v>27</v>
      </c>
      <c r="R5315" t="s">
        <v>988</v>
      </c>
      <c r="S5315" t="s">
        <v>12014</v>
      </c>
    </row>
    <row r="5316" spans="1:19">
      <c r="A5316" t="s">
        <v>12015</v>
      </c>
      <c r="B5316" s="1">
        <v>44918</v>
      </c>
      <c r="C5316" t="s">
        <v>33</v>
      </c>
      <c r="D5316">
        <v>44</v>
      </c>
      <c r="E5316" t="s">
        <v>39</v>
      </c>
      <c r="F5316">
        <v>0</v>
      </c>
      <c r="G5316">
        <v>4</v>
      </c>
      <c r="H5316" t="s">
        <v>3686</v>
      </c>
      <c r="I5316">
        <v>2335</v>
      </c>
      <c r="J5316">
        <v>0</v>
      </c>
      <c r="K5316">
        <v>32</v>
      </c>
      <c r="M5316" t="s">
        <v>23</v>
      </c>
      <c r="N5316" t="s">
        <v>23</v>
      </c>
      <c r="O5316" t="s">
        <v>25</v>
      </c>
      <c r="P5316" t="s">
        <v>202</v>
      </c>
      <c r="Q5316" t="s">
        <v>50</v>
      </c>
      <c r="R5316" t="s">
        <v>2353</v>
      </c>
      <c r="S5316" t="s">
        <v>12016</v>
      </c>
    </row>
    <row r="5317" spans="1:19">
      <c r="A5317" t="s">
        <v>12017</v>
      </c>
      <c r="B5317" s="1">
        <v>44762</v>
      </c>
      <c r="C5317" t="s">
        <v>33</v>
      </c>
      <c r="D5317">
        <v>64</v>
      </c>
      <c r="E5317" t="s">
        <v>23</v>
      </c>
      <c r="F5317">
        <v>0</v>
      </c>
      <c r="G5317">
        <v>4</v>
      </c>
      <c r="H5317" t="s">
        <v>3686</v>
      </c>
      <c r="I5317">
        <v>2873</v>
      </c>
      <c r="J5317">
        <v>1</v>
      </c>
      <c r="K5317">
        <v>37</v>
      </c>
      <c r="M5317" t="s">
        <v>23</v>
      </c>
      <c r="N5317" t="s">
        <v>23</v>
      </c>
      <c r="O5317" t="s">
        <v>49</v>
      </c>
      <c r="P5317" t="s">
        <v>202</v>
      </c>
      <c r="Q5317" t="s">
        <v>50</v>
      </c>
      <c r="R5317" t="s">
        <v>12018</v>
      </c>
      <c r="S5317" t="s">
        <v>12019</v>
      </c>
    </row>
    <row r="5318" spans="1:19">
      <c r="A5318" t="s">
        <v>12020</v>
      </c>
      <c r="B5318" s="1">
        <v>45525</v>
      </c>
      <c r="C5318" t="s">
        <v>33</v>
      </c>
      <c r="D5318">
        <v>53</v>
      </c>
      <c r="E5318" t="s">
        <v>39</v>
      </c>
      <c r="F5318">
        <v>0</v>
      </c>
      <c r="G5318">
        <v>4</v>
      </c>
      <c r="H5318" t="s">
        <v>3686</v>
      </c>
      <c r="I5318">
        <v>4497</v>
      </c>
      <c r="J5318">
        <v>0</v>
      </c>
      <c r="K5318">
        <v>12</v>
      </c>
      <c r="L5318" t="s">
        <v>97</v>
      </c>
      <c r="M5318" t="s">
        <v>23</v>
      </c>
      <c r="N5318" t="s">
        <v>39</v>
      </c>
      <c r="P5318" t="s">
        <v>26</v>
      </c>
      <c r="Q5318" t="s">
        <v>50</v>
      </c>
      <c r="R5318" t="s">
        <v>4083</v>
      </c>
      <c r="S5318" t="s">
        <v>12021</v>
      </c>
    </row>
    <row r="5319" spans="1:19">
      <c r="A5319" t="s">
        <v>12022</v>
      </c>
      <c r="B5319" s="1">
        <v>43689</v>
      </c>
      <c r="C5319" t="s">
        <v>33</v>
      </c>
      <c r="D5319">
        <v>30</v>
      </c>
      <c r="E5319" t="s">
        <v>39</v>
      </c>
      <c r="F5319">
        <v>0</v>
      </c>
      <c r="G5319">
        <v>4</v>
      </c>
      <c r="H5319" t="s">
        <v>3686</v>
      </c>
      <c r="I5319">
        <v>4927</v>
      </c>
      <c r="J5319">
        <v>0</v>
      </c>
      <c r="K5319">
        <v>72</v>
      </c>
      <c r="L5319" t="s">
        <v>316</v>
      </c>
      <c r="M5319" t="s">
        <v>23</v>
      </c>
      <c r="N5319" t="s">
        <v>23</v>
      </c>
      <c r="O5319" t="s">
        <v>25</v>
      </c>
      <c r="P5319" t="s">
        <v>164</v>
      </c>
      <c r="Q5319" t="s">
        <v>50</v>
      </c>
      <c r="R5319" t="s">
        <v>12023</v>
      </c>
      <c r="S5319" t="s">
        <v>12024</v>
      </c>
    </row>
    <row r="5320" spans="1:19">
      <c r="A5320" t="s">
        <v>12025</v>
      </c>
      <c r="B5320" s="1">
        <v>45647</v>
      </c>
      <c r="C5320" t="s">
        <v>22</v>
      </c>
      <c r="D5320">
        <v>41</v>
      </c>
      <c r="E5320" t="s">
        <v>39</v>
      </c>
      <c r="F5320">
        <v>0</v>
      </c>
      <c r="G5320">
        <v>4</v>
      </c>
      <c r="H5320" t="s">
        <v>3686</v>
      </c>
      <c r="I5320">
        <v>3804</v>
      </c>
      <c r="J5320">
        <v>0</v>
      </c>
      <c r="K5320">
        <v>8</v>
      </c>
      <c r="L5320" t="s">
        <v>48</v>
      </c>
      <c r="M5320" t="s">
        <v>23</v>
      </c>
      <c r="N5320" t="s">
        <v>23</v>
      </c>
      <c r="O5320" t="s">
        <v>49</v>
      </c>
      <c r="P5320" t="s">
        <v>26</v>
      </c>
      <c r="Q5320" t="s">
        <v>27</v>
      </c>
      <c r="R5320" t="s">
        <v>12026</v>
      </c>
      <c r="S5320" t="s">
        <v>12027</v>
      </c>
    </row>
    <row r="5321" spans="1:19">
      <c r="A5321" t="s">
        <v>12028</v>
      </c>
      <c r="B5321" s="1">
        <v>44059</v>
      </c>
      <c r="C5321" t="s">
        <v>33</v>
      </c>
      <c r="D5321">
        <v>35</v>
      </c>
      <c r="E5321" t="s">
        <v>23</v>
      </c>
      <c r="F5321">
        <v>3</v>
      </c>
      <c r="G5321">
        <v>4</v>
      </c>
      <c r="H5321" t="s">
        <v>3686</v>
      </c>
      <c r="I5321">
        <v>6399</v>
      </c>
      <c r="J5321">
        <v>1</v>
      </c>
      <c r="K5321">
        <v>60</v>
      </c>
      <c r="L5321" t="s">
        <v>142</v>
      </c>
      <c r="M5321" t="s">
        <v>23</v>
      </c>
      <c r="N5321" t="s">
        <v>23</v>
      </c>
      <c r="O5321" t="s">
        <v>25</v>
      </c>
      <c r="P5321" t="s">
        <v>202</v>
      </c>
      <c r="Q5321" t="s">
        <v>27</v>
      </c>
      <c r="R5321" t="s">
        <v>7987</v>
      </c>
      <c r="S5321" t="s">
        <v>12029</v>
      </c>
    </row>
    <row r="5322" spans="1:19">
      <c r="A5322" t="s">
        <v>12030</v>
      </c>
      <c r="B5322" s="1">
        <v>43803</v>
      </c>
      <c r="C5322" t="s">
        <v>22</v>
      </c>
      <c r="D5322">
        <v>56</v>
      </c>
      <c r="E5322" t="s">
        <v>39</v>
      </c>
      <c r="F5322">
        <v>0</v>
      </c>
      <c r="G5322">
        <v>4</v>
      </c>
      <c r="H5322" t="s">
        <v>3686</v>
      </c>
      <c r="I5322">
        <v>4941</v>
      </c>
      <c r="J5322">
        <v>0</v>
      </c>
      <c r="K5322">
        <v>68</v>
      </c>
      <c r="M5322" t="s">
        <v>23</v>
      </c>
      <c r="N5322" t="s">
        <v>23</v>
      </c>
      <c r="O5322" t="s">
        <v>25</v>
      </c>
      <c r="P5322" t="s">
        <v>202</v>
      </c>
      <c r="Q5322" t="s">
        <v>27</v>
      </c>
      <c r="R5322" t="s">
        <v>246</v>
      </c>
      <c r="S5322" t="s">
        <v>12031</v>
      </c>
    </row>
    <row r="5323" spans="1:19">
      <c r="A5323" t="s">
        <v>12032</v>
      </c>
      <c r="B5323" s="1">
        <v>43793</v>
      </c>
      <c r="C5323" t="s">
        <v>33</v>
      </c>
      <c r="D5323">
        <v>55</v>
      </c>
      <c r="E5323" t="s">
        <v>23</v>
      </c>
      <c r="F5323">
        <v>1</v>
      </c>
      <c r="G5323">
        <v>4</v>
      </c>
      <c r="H5323" t="s">
        <v>3686</v>
      </c>
      <c r="I5323">
        <v>6053</v>
      </c>
      <c r="J5323">
        <v>5</v>
      </c>
      <c r="K5323">
        <v>69</v>
      </c>
      <c r="M5323" t="s">
        <v>23</v>
      </c>
      <c r="N5323" t="s">
        <v>39</v>
      </c>
      <c r="P5323" t="s">
        <v>164</v>
      </c>
      <c r="Q5323" t="s">
        <v>27</v>
      </c>
      <c r="R5323" t="s">
        <v>4975</v>
      </c>
      <c r="S5323" t="s">
        <v>12033</v>
      </c>
    </row>
    <row r="5324" spans="1:19">
      <c r="A5324" t="s">
        <v>12034</v>
      </c>
      <c r="B5324" s="1">
        <v>45547</v>
      </c>
      <c r="C5324" t="s">
        <v>33</v>
      </c>
      <c r="D5324">
        <v>64</v>
      </c>
      <c r="E5324" t="s">
        <v>39</v>
      </c>
      <c r="F5324">
        <v>0</v>
      </c>
      <c r="G5324">
        <v>4</v>
      </c>
      <c r="H5324" t="s">
        <v>3686</v>
      </c>
      <c r="I5324">
        <v>4467</v>
      </c>
      <c r="J5324">
        <v>0</v>
      </c>
      <c r="K5324">
        <v>11</v>
      </c>
      <c r="M5324" t="s">
        <v>23</v>
      </c>
      <c r="N5324" t="s">
        <v>23</v>
      </c>
      <c r="O5324" t="s">
        <v>49</v>
      </c>
      <c r="P5324" t="s">
        <v>26</v>
      </c>
      <c r="Q5324" t="s">
        <v>27</v>
      </c>
      <c r="R5324" t="s">
        <v>12035</v>
      </c>
      <c r="S5324" t="s">
        <v>1276</v>
      </c>
    </row>
    <row r="5325" spans="1:19">
      <c r="A5325" t="s">
        <v>12036</v>
      </c>
      <c r="B5325" s="1">
        <v>44049</v>
      </c>
      <c r="C5325" t="s">
        <v>22</v>
      </c>
      <c r="D5325">
        <v>59</v>
      </c>
      <c r="E5325" t="s">
        <v>23</v>
      </c>
      <c r="F5325">
        <v>3</v>
      </c>
      <c r="G5325">
        <v>4</v>
      </c>
      <c r="H5325" t="s">
        <v>3686</v>
      </c>
      <c r="I5325">
        <v>5275</v>
      </c>
      <c r="J5325">
        <v>1</v>
      </c>
      <c r="K5325">
        <v>60</v>
      </c>
      <c r="M5325" t="s">
        <v>23</v>
      </c>
      <c r="N5325" t="s">
        <v>23</v>
      </c>
      <c r="O5325" t="s">
        <v>49</v>
      </c>
      <c r="P5325" t="s">
        <v>26</v>
      </c>
      <c r="Q5325" t="s">
        <v>50</v>
      </c>
      <c r="R5325" t="s">
        <v>1177</v>
      </c>
      <c r="S5325" t="s">
        <v>12037</v>
      </c>
    </row>
    <row r="5326" spans="1:19">
      <c r="A5326" t="s">
        <v>12038</v>
      </c>
      <c r="B5326" s="1">
        <v>43970</v>
      </c>
      <c r="C5326" t="s">
        <v>33</v>
      </c>
      <c r="D5326">
        <v>20</v>
      </c>
      <c r="E5326" t="s">
        <v>23</v>
      </c>
      <c r="F5326">
        <v>0</v>
      </c>
      <c r="G5326">
        <v>4</v>
      </c>
      <c r="H5326" t="s">
        <v>3686</v>
      </c>
      <c r="I5326">
        <v>5294</v>
      </c>
      <c r="J5326">
        <v>7</v>
      </c>
      <c r="K5326">
        <v>63</v>
      </c>
      <c r="L5326" t="s">
        <v>142</v>
      </c>
      <c r="M5326" t="s">
        <v>23</v>
      </c>
      <c r="N5326" t="s">
        <v>23</v>
      </c>
      <c r="O5326" t="s">
        <v>25</v>
      </c>
      <c r="P5326" t="s">
        <v>202</v>
      </c>
      <c r="Q5326" t="s">
        <v>50</v>
      </c>
      <c r="R5326" t="s">
        <v>1044</v>
      </c>
      <c r="S5326" t="s">
        <v>12039</v>
      </c>
    </row>
    <row r="5327" spans="1:19">
      <c r="A5327" t="s">
        <v>12040</v>
      </c>
      <c r="B5327" s="1">
        <v>45161</v>
      </c>
      <c r="C5327" t="s">
        <v>33</v>
      </c>
      <c r="D5327">
        <v>23</v>
      </c>
      <c r="E5327" t="s">
        <v>23</v>
      </c>
      <c r="F5327">
        <v>3</v>
      </c>
      <c r="G5327">
        <v>4</v>
      </c>
      <c r="H5327" t="s">
        <v>3686</v>
      </c>
      <c r="I5327">
        <v>5461</v>
      </c>
      <c r="J5327">
        <v>0</v>
      </c>
      <c r="K5327">
        <v>24</v>
      </c>
      <c r="L5327" t="s">
        <v>40</v>
      </c>
      <c r="M5327" t="s">
        <v>23</v>
      </c>
      <c r="N5327" t="s">
        <v>23</v>
      </c>
      <c r="O5327" t="s">
        <v>49</v>
      </c>
      <c r="P5327" t="s">
        <v>164</v>
      </c>
      <c r="Q5327" t="s">
        <v>27</v>
      </c>
      <c r="R5327" t="s">
        <v>5461</v>
      </c>
      <c r="S5327" t="s">
        <v>12041</v>
      </c>
    </row>
    <row r="5328" spans="1:19">
      <c r="A5328" t="s">
        <v>12042</v>
      </c>
      <c r="B5328" s="1">
        <v>45348</v>
      </c>
      <c r="C5328" t="s">
        <v>33</v>
      </c>
      <c r="D5328">
        <v>51</v>
      </c>
      <c r="E5328" t="s">
        <v>39</v>
      </c>
      <c r="F5328">
        <v>0</v>
      </c>
      <c r="G5328">
        <v>4</v>
      </c>
      <c r="H5328" t="s">
        <v>3686</v>
      </c>
      <c r="I5328">
        <v>4524</v>
      </c>
      <c r="J5328">
        <v>0</v>
      </c>
      <c r="K5328">
        <v>18</v>
      </c>
      <c r="M5328" t="s">
        <v>23</v>
      </c>
      <c r="N5328" t="s">
        <v>23</v>
      </c>
      <c r="O5328" t="s">
        <v>25</v>
      </c>
      <c r="P5328" t="s">
        <v>26</v>
      </c>
      <c r="Q5328" t="s">
        <v>27</v>
      </c>
      <c r="R5328" t="s">
        <v>1835</v>
      </c>
      <c r="S5328" t="s">
        <v>12043</v>
      </c>
    </row>
    <row r="5329" spans="1:19">
      <c r="A5329" t="s">
        <v>12044</v>
      </c>
      <c r="B5329" s="1">
        <v>44082</v>
      </c>
      <c r="C5329" t="s">
        <v>22</v>
      </c>
      <c r="D5329">
        <v>75</v>
      </c>
      <c r="E5329" t="s">
        <v>23</v>
      </c>
      <c r="F5329">
        <v>0</v>
      </c>
      <c r="G5329">
        <v>4</v>
      </c>
      <c r="H5329" t="s">
        <v>3686</v>
      </c>
      <c r="I5329">
        <v>5295</v>
      </c>
      <c r="J5329">
        <v>10</v>
      </c>
      <c r="K5329">
        <v>59</v>
      </c>
      <c r="M5329" t="s">
        <v>23</v>
      </c>
      <c r="N5329" t="s">
        <v>23</v>
      </c>
      <c r="O5329" t="s">
        <v>25</v>
      </c>
      <c r="P5329" t="s">
        <v>202</v>
      </c>
      <c r="Q5329" t="s">
        <v>50</v>
      </c>
      <c r="R5329" t="s">
        <v>12045</v>
      </c>
      <c r="S5329" t="s">
        <v>12046</v>
      </c>
    </row>
    <row r="5330" spans="1:19">
      <c r="A5330" t="s">
        <v>12047</v>
      </c>
      <c r="B5330" s="1">
        <v>44526</v>
      </c>
      <c r="C5330" t="s">
        <v>22</v>
      </c>
      <c r="D5330">
        <v>79</v>
      </c>
      <c r="E5330" t="s">
        <v>23</v>
      </c>
      <c r="F5330">
        <v>0</v>
      </c>
      <c r="G5330">
        <v>4</v>
      </c>
      <c r="H5330" t="s">
        <v>3686</v>
      </c>
      <c r="I5330">
        <v>5644</v>
      </c>
      <c r="J5330">
        <v>5</v>
      </c>
      <c r="K5330">
        <v>45</v>
      </c>
      <c r="M5330" t="s">
        <v>23</v>
      </c>
      <c r="N5330" t="s">
        <v>39</v>
      </c>
      <c r="P5330" t="s">
        <v>202</v>
      </c>
      <c r="Q5330" t="s">
        <v>50</v>
      </c>
      <c r="R5330" t="s">
        <v>6447</v>
      </c>
      <c r="S5330" t="s">
        <v>12048</v>
      </c>
    </row>
    <row r="5331" spans="1:19">
      <c r="A5331" t="s">
        <v>12049</v>
      </c>
      <c r="B5331" s="1">
        <v>45418</v>
      </c>
      <c r="C5331" t="s">
        <v>22</v>
      </c>
      <c r="D5331">
        <v>79</v>
      </c>
      <c r="E5331" t="s">
        <v>23</v>
      </c>
      <c r="F5331">
        <v>0</v>
      </c>
      <c r="G5331">
        <v>4</v>
      </c>
      <c r="H5331" t="s">
        <v>3686</v>
      </c>
      <c r="I5331">
        <v>2394</v>
      </c>
      <c r="J5331">
        <v>9</v>
      </c>
      <c r="K5331">
        <v>15</v>
      </c>
      <c r="M5331" t="s">
        <v>23</v>
      </c>
      <c r="N5331" t="s">
        <v>23</v>
      </c>
      <c r="O5331" t="s">
        <v>25</v>
      </c>
      <c r="P5331" t="s">
        <v>26</v>
      </c>
      <c r="Q5331" t="s">
        <v>27</v>
      </c>
      <c r="R5331" t="s">
        <v>9073</v>
      </c>
      <c r="S5331" t="s">
        <v>12050</v>
      </c>
    </row>
    <row r="5332" spans="1:19">
      <c r="A5332" t="s">
        <v>12051</v>
      </c>
      <c r="B5332" s="1">
        <v>45815</v>
      </c>
      <c r="C5332" t="s">
        <v>22</v>
      </c>
      <c r="D5332">
        <v>47</v>
      </c>
      <c r="E5332" t="s">
        <v>39</v>
      </c>
      <c r="F5332">
        <v>0</v>
      </c>
      <c r="G5332">
        <v>4</v>
      </c>
      <c r="H5332" t="s">
        <v>3751</v>
      </c>
      <c r="I5332">
        <v>3488</v>
      </c>
      <c r="J5332">
        <v>0</v>
      </c>
      <c r="K5332">
        <v>2</v>
      </c>
      <c r="M5332" t="s">
        <v>23</v>
      </c>
      <c r="N5332" t="s">
        <v>39</v>
      </c>
      <c r="P5332" t="s">
        <v>202</v>
      </c>
      <c r="Q5332" t="s">
        <v>50</v>
      </c>
      <c r="R5332" t="s">
        <v>869</v>
      </c>
      <c r="S5332" t="s">
        <v>3902</v>
      </c>
    </row>
    <row r="5333" spans="1:19">
      <c r="A5333" t="s">
        <v>12052</v>
      </c>
      <c r="B5333" s="1">
        <v>45214</v>
      </c>
      <c r="C5333" t="s">
        <v>22</v>
      </c>
      <c r="D5333">
        <v>39</v>
      </c>
      <c r="E5333" t="s">
        <v>39</v>
      </c>
      <c r="F5333">
        <v>0</v>
      </c>
      <c r="G5333">
        <v>4</v>
      </c>
      <c r="H5333" t="s">
        <v>3686</v>
      </c>
      <c r="I5333">
        <v>3729</v>
      </c>
      <c r="J5333">
        <v>0</v>
      </c>
      <c r="K5333">
        <v>22</v>
      </c>
      <c r="M5333" t="s">
        <v>23</v>
      </c>
      <c r="N5333" t="s">
        <v>23</v>
      </c>
      <c r="O5333" t="s">
        <v>25</v>
      </c>
      <c r="P5333" t="s">
        <v>26</v>
      </c>
      <c r="Q5333" t="s">
        <v>27</v>
      </c>
      <c r="R5333" t="s">
        <v>407</v>
      </c>
      <c r="S5333" t="s">
        <v>12053</v>
      </c>
    </row>
    <row r="5334" spans="1:19">
      <c r="A5334" t="s">
        <v>12054</v>
      </c>
      <c r="B5334" s="1">
        <v>44899</v>
      </c>
      <c r="C5334" t="s">
        <v>22</v>
      </c>
      <c r="D5334">
        <v>33</v>
      </c>
      <c r="E5334" t="s">
        <v>23</v>
      </c>
      <c r="F5334">
        <v>0</v>
      </c>
      <c r="G5334">
        <v>4</v>
      </c>
      <c r="H5334" t="s">
        <v>3686</v>
      </c>
      <c r="I5334">
        <v>3981</v>
      </c>
      <c r="J5334">
        <v>3</v>
      </c>
      <c r="K5334">
        <v>32</v>
      </c>
      <c r="M5334" t="s">
        <v>23</v>
      </c>
      <c r="N5334" t="s">
        <v>23</v>
      </c>
      <c r="O5334" t="s">
        <v>25</v>
      </c>
      <c r="P5334" t="s">
        <v>26</v>
      </c>
      <c r="Q5334" t="s">
        <v>50</v>
      </c>
      <c r="R5334" t="s">
        <v>9881</v>
      </c>
      <c r="S5334" t="s">
        <v>12055</v>
      </c>
    </row>
    <row r="5335" spans="1:19">
      <c r="A5335" t="s">
        <v>12056</v>
      </c>
      <c r="B5335" s="1">
        <v>43989</v>
      </c>
      <c r="C5335" t="s">
        <v>33</v>
      </c>
      <c r="D5335">
        <v>60</v>
      </c>
      <c r="E5335" t="s">
        <v>39</v>
      </c>
      <c r="F5335">
        <v>0</v>
      </c>
      <c r="G5335">
        <v>4</v>
      </c>
      <c r="H5335" t="s">
        <v>3686</v>
      </c>
      <c r="I5335">
        <v>5466</v>
      </c>
      <c r="J5335">
        <v>0</v>
      </c>
      <c r="K5335">
        <v>62</v>
      </c>
      <c r="M5335" t="s">
        <v>23</v>
      </c>
      <c r="N5335" t="s">
        <v>23</v>
      </c>
      <c r="O5335" t="s">
        <v>49</v>
      </c>
      <c r="P5335" t="s">
        <v>164</v>
      </c>
      <c r="Q5335" t="s">
        <v>27</v>
      </c>
      <c r="R5335" t="s">
        <v>1460</v>
      </c>
      <c r="S5335" t="s">
        <v>12057</v>
      </c>
    </row>
    <row r="5336" spans="1:19">
      <c r="A5336" t="s">
        <v>12058</v>
      </c>
      <c r="B5336" s="1">
        <v>45855</v>
      </c>
      <c r="C5336" t="s">
        <v>22</v>
      </c>
      <c r="D5336">
        <v>24</v>
      </c>
      <c r="E5336" t="s">
        <v>39</v>
      </c>
      <c r="F5336">
        <v>3</v>
      </c>
      <c r="G5336">
        <v>4</v>
      </c>
      <c r="H5336" t="s">
        <v>3751</v>
      </c>
      <c r="I5336">
        <v>5523</v>
      </c>
      <c r="J5336">
        <v>0</v>
      </c>
      <c r="K5336">
        <v>1</v>
      </c>
      <c r="L5336" t="s">
        <v>48</v>
      </c>
      <c r="M5336" t="s">
        <v>23</v>
      </c>
      <c r="N5336" t="s">
        <v>23</v>
      </c>
      <c r="O5336" t="s">
        <v>49</v>
      </c>
      <c r="P5336" t="s">
        <v>26</v>
      </c>
      <c r="Q5336" t="s">
        <v>27</v>
      </c>
      <c r="R5336" t="s">
        <v>3014</v>
      </c>
      <c r="S5336" t="s">
        <v>12059</v>
      </c>
    </row>
    <row r="5337" spans="1:19">
      <c r="A5337" t="s">
        <v>12060</v>
      </c>
      <c r="B5337" s="1">
        <v>43839</v>
      </c>
      <c r="C5337" t="s">
        <v>33</v>
      </c>
      <c r="D5337">
        <v>56</v>
      </c>
      <c r="E5337" t="s">
        <v>23</v>
      </c>
      <c r="F5337">
        <v>1</v>
      </c>
      <c r="G5337">
        <v>4</v>
      </c>
      <c r="H5337" t="s">
        <v>3686</v>
      </c>
      <c r="I5337">
        <v>5154</v>
      </c>
      <c r="J5337">
        <v>2</v>
      </c>
      <c r="K5337">
        <v>67</v>
      </c>
      <c r="L5337" t="s">
        <v>316</v>
      </c>
      <c r="M5337" t="s">
        <v>23</v>
      </c>
      <c r="N5337" t="s">
        <v>39</v>
      </c>
      <c r="P5337" t="s">
        <v>164</v>
      </c>
      <c r="Q5337" t="s">
        <v>27</v>
      </c>
      <c r="R5337" t="s">
        <v>355</v>
      </c>
      <c r="S5337" t="s">
        <v>12061</v>
      </c>
    </row>
    <row r="5338" spans="1:19">
      <c r="A5338" t="s">
        <v>12062</v>
      </c>
      <c r="B5338" s="1">
        <v>45222</v>
      </c>
      <c r="C5338" t="s">
        <v>22</v>
      </c>
      <c r="D5338">
        <v>61</v>
      </c>
      <c r="E5338" t="s">
        <v>39</v>
      </c>
      <c r="F5338">
        <v>0</v>
      </c>
      <c r="G5338">
        <v>4</v>
      </c>
      <c r="H5338" t="s">
        <v>3686</v>
      </c>
      <c r="I5338">
        <v>3403</v>
      </c>
      <c r="J5338">
        <v>0</v>
      </c>
      <c r="K5338">
        <v>22</v>
      </c>
      <c r="L5338" t="s">
        <v>97</v>
      </c>
      <c r="M5338" t="s">
        <v>23</v>
      </c>
      <c r="N5338" t="s">
        <v>39</v>
      </c>
      <c r="P5338" t="s">
        <v>164</v>
      </c>
      <c r="Q5338" t="s">
        <v>50</v>
      </c>
      <c r="R5338" t="s">
        <v>880</v>
      </c>
      <c r="S5338" t="s">
        <v>12063</v>
      </c>
    </row>
    <row r="5339" spans="1:19">
      <c r="A5339" t="s">
        <v>12064</v>
      </c>
      <c r="B5339" s="1">
        <v>43815</v>
      </c>
      <c r="C5339" t="s">
        <v>22</v>
      </c>
      <c r="D5339">
        <v>35</v>
      </c>
      <c r="E5339" t="s">
        <v>23</v>
      </c>
      <c r="F5339">
        <v>0</v>
      </c>
      <c r="G5339">
        <v>4</v>
      </c>
      <c r="H5339" t="s">
        <v>3686</v>
      </c>
      <c r="I5339">
        <v>5540</v>
      </c>
      <c r="J5339">
        <v>1</v>
      </c>
      <c r="K5339">
        <v>68</v>
      </c>
      <c r="M5339" t="s">
        <v>23</v>
      </c>
      <c r="N5339" t="s">
        <v>23</v>
      </c>
      <c r="O5339" t="s">
        <v>56</v>
      </c>
      <c r="P5339" t="s">
        <v>164</v>
      </c>
      <c r="Q5339" t="s">
        <v>50</v>
      </c>
      <c r="R5339" t="s">
        <v>5759</v>
      </c>
      <c r="S5339" t="s">
        <v>12065</v>
      </c>
    </row>
    <row r="5340" spans="1:19">
      <c r="A5340" t="s">
        <v>12066</v>
      </c>
      <c r="B5340" s="1">
        <v>45552</v>
      </c>
      <c r="C5340" t="s">
        <v>22</v>
      </c>
      <c r="D5340">
        <v>20</v>
      </c>
      <c r="E5340" t="s">
        <v>39</v>
      </c>
      <c r="F5340">
        <v>0</v>
      </c>
      <c r="G5340">
        <v>4</v>
      </c>
      <c r="H5340" t="s">
        <v>3686</v>
      </c>
      <c r="I5340">
        <v>4986</v>
      </c>
      <c r="J5340">
        <v>0</v>
      </c>
      <c r="K5340">
        <v>11</v>
      </c>
      <c r="M5340" t="s">
        <v>39</v>
      </c>
      <c r="N5340" t="s">
        <v>23</v>
      </c>
      <c r="O5340" t="s">
        <v>49</v>
      </c>
      <c r="P5340" t="s">
        <v>26</v>
      </c>
      <c r="Q5340" t="s">
        <v>27</v>
      </c>
      <c r="R5340" t="s">
        <v>5255</v>
      </c>
      <c r="S5340" t="s">
        <v>12067</v>
      </c>
    </row>
    <row r="5341" spans="1:19">
      <c r="A5341" t="s">
        <v>12068</v>
      </c>
      <c r="B5341" s="1">
        <v>45282</v>
      </c>
      <c r="C5341" t="s">
        <v>22</v>
      </c>
      <c r="D5341">
        <v>45</v>
      </c>
      <c r="E5341" t="s">
        <v>23</v>
      </c>
      <c r="F5341">
        <v>0</v>
      </c>
      <c r="G5341">
        <v>4</v>
      </c>
      <c r="H5341" t="s">
        <v>3686</v>
      </c>
      <c r="I5341">
        <v>5969</v>
      </c>
      <c r="J5341">
        <v>3</v>
      </c>
      <c r="K5341">
        <v>20</v>
      </c>
      <c r="L5341" t="s">
        <v>97</v>
      </c>
      <c r="M5341" t="s">
        <v>23</v>
      </c>
      <c r="N5341" t="s">
        <v>23</v>
      </c>
      <c r="O5341" t="s">
        <v>49</v>
      </c>
      <c r="P5341" t="s">
        <v>202</v>
      </c>
      <c r="Q5341" t="s">
        <v>50</v>
      </c>
      <c r="R5341" t="s">
        <v>5884</v>
      </c>
      <c r="S5341" t="s">
        <v>12069</v>
      </c>
    </row>
    <row r="5342" spans="1:19">
      <c r="A5342" t="s">
        <v>12070</v>
      </c>
      <c r="B5342" s="1">
        <v>45822</v>
      </c>
      <c r="C5342" t="s">
        <v>22</v>
      </c>
      <c r="D5342">
        <v>49</v>
      </c>
      <c r="E5342" t="s">
        <v>23</v>
      </c>
      <c r="F5342">
        <v>4</v>
      </c>
      <c r="G5342">
        <v>4</v>
      </c>
      <c r="H5342" t="s">
        <v>3751</v>
      </c>
      <c r="I5342">
        <v>5613</v>
      </c>
      <c r="J5342">
        <v>8</v>
      </c>
      <c r="K5342">
        <v>2</v>
      </c>
      <c r="L5342" t="s">
        <v>48</v>
      </c>
      <c r="M5342" t="s">
        <v>23</v>
      </c>
      <c r="N5342" t="s">
        <v>23</v>
      </c>
      <c r="O5342" t="s">
        <v>49</v>
      </c>
      <c r="P5342" t="s">
        <v>164</v>
      </c>
      <c r="Q5342" t="s">
        <v>84</v>
      </c>
      <c r="R5342" t="s">
        <v>9328</v>
      </c>
      <c r="S5342" t="s">
        <v>12071</v>
      </c>
    </row>
    <row r="5343" spans="1:19">
      <c r="A5343" t="s">
        <v>12072</v>
      </c>
      <c r="B5343" s="1">
        <v>43842</v>
      </c>
      <c r="C5343" t="s">
        <v>33</v>
      </c>
      <c r="D5343">
        <v>21</v>
      </c>
      <c r="E5343" t="s">
        <v>39</v>
      </c>
      <c r="F5343">
        <v>0</v>
      </c>
      <c r="G5343">
        <v>4</v>
      </c>
      <c r="H5343" t="s">
        <v>3686</v>
      </c>
      <c r="I5343">
        <v>6322</v>
      </c>
      <c r="J5343">
        <v>0</v>
      </c>
      <c r="K5343">
        <v>67</v>
      </c>
      <c r="L5343" t="s">
        <v>316</v>
      </c>
      <c r="M5343" t="s">
        <v>23</v>
      </c>
      <c r="N5343" t="s">
        <v>23</v>
      </c>
      <c r="O5343" t="s">
        <v>49</v>
      </c>
      <c r="P5343" t="s">
        <v>164</v>
      </c>
      <c r="Q5343" t="s">
        <v>84</v>
      </c>
      <c r="R5343" t="s">
        <v>1114</v>
      </c>
      <c r="S5343" t="s">
        <v>12073</v>
      </c>
    </row>
    <row r="5344" spans="1:19">
      <c r="A5344" t="s">
        <v>12074</v>
      </c>
      <c r="B5344" s="1">
        <v>45608</v>
      </c>
      <c r="C5344" t="s">
        <v>33</v>
      </c>
      <c r="D5344">
        <v>45</v>
      </c>
      <c r="E5344" t="s">
        <v>39</v>
      </c>
      <c r="F5344">
        <v>0</v>
      </c>
      <c r="G5344">
        <v>4</v>
      </c>
      <c r="H5344" t="s">
        <v>3686</v>
      </c>
      <c r="I5344">
        <v>3248</v>
      </c>
      <c r="J5344">
        <v>0</v>
      </c>
      <c r="K5344">
        <v>9</v>
      </c>
      <c r="L5344" t="s">
        <v>48</v>
      </c>
      <c r="M5344" t="s">
        <v>23</v>
      </c>
      <c r="N5344" t="s">
        <v>39</v>
      </c>
      <c r="P5344" t="s">
        <v>26</v>
      </c>
      <c r="Q5344" t="s">
        <v>50</v>
      </c>
      <c r="R5344" t="s">
        <v>4671</v>
      </c>
      <c r="S5344" t="s">
        <v>12075</v>
      </c>
    </row>
    <row r="5345" spans="1:19">
      <c r="A5345" t="s">
        <v>12076</v>
      </c>
      <c r="B5345" s="1">
        <v>45610</v>
      </c>
      <c r="C5345" t="s">
        <v>22</v>
      </c>
      <c r="D5345">
        <v>32</v>
      </c>
      <c r="E5345" t="s">
        <v>23</v>
      </c>
      <c r="F5345">
        <v>3</v>
      </c>
      <c r="G5345">
        <v>4</v>
      </c>
      <c r="H5345" t="s">
        <v>3686</v>
      </c>
      <c r="I5345">
        <v>4171</v>
      </c>
      <c r="J5345">
        <v>10</v>
      </c>
      <c r="K5345">
        <v>9</v>
      </c>
      <c r="L5345" t="s">
        <v>48</v>
      </c>
      <c r="M5345" t="s">
        <v>23</v>
      </c>
      <c r="N5345" t="s">
        <v>23</v>
      </c>
      <c r="O5345" t="s">
        <v>25</v>
      </c>
      <c r="P5345" t="s">
        <v>26</v>
      </c>
      <c r="Q5345" t="s">
        <v>27</v>
      </c>
      <c r="R5345" t="s">
        <v>3422</v>
      </c>
      <c r="S5345" t="s">
        <v>12077</v>
      </c>
    </row>
    <row r="5346" spans="1:19">
      <c r="A5346" t="s">
        <v>12078</v>
      </c>
      <c r="B5346" s="1">
        <v>45841</v>
      </c>
      <c r="C5346" t="s">
        <v>33</v>
      </c>
      <c r="D5346">
        <v>42</v>
      </c>
      <c r="E5346" t="s">
        <v>39</v>
      </c>
      <c r="F5346">
        <v>0</v>
      </c>
      <c r="G5346">
        <v>4</v>
      </c>
      <c r="H5346" t="s">
        <v>3751</v>
      </c>
      <c r="I5346">
        <v>4155</v>
      </c>
      <c r="J5346">
        <v>0</v>
      </c>
      <c r="K5346">
        <v>1</v>
      </c>
      <c r="M5346" t="s">
        <v>39</v>
      </c>
      <c r="N5346" t="s">
        <v>23</v>
      </c>
      <c r="O5346" t="s">
        <v>49</v>
      </c>
      <c r="P5346" t="s">
        <v>26</v>
      </c>
      <c r="Q5346" t="s">
        <v>50</v>
      </c>
      <c r="R5346" t="s">
        <v>4013</v>
      </c>
      <c r="S5346" t="s">
        <v>4013</v>
      </c>
    </row>
    <row r="5347" spans="1:19">
      <c r="A5347" t="s">
        <v>12079</v>
      </c>
      <c r="B5347" s="1">
        <v>44360</v>
      </c>
      <c r="C5347" t="s">
        <v>22</v>
      </c>
      <c r="D5347">
        <v>55</v>
      </c>
      <c r="E5347" t="s">
        <v>23</v>
      </c>
      <c r="F5347">
        <v>0</v>
      </c>
      <c r="G5347">
        <v>4</v>
      </c>
      <c r="H5347" t="s">
        <v>3686</v>
      </c>
      <c r="I5347">
        <v>5914</v>
      </c>
      <c r="J5347">
        <v>5</v>
      </c>
      <c r="K5347">
        <v>50</v>
      </c>
      <c r="L5347" t="s">
        <v>142</v>
      </c>
      <c r="M5347" t="s">
        <v>23</v>
      </c>
      <c r="N5347" t="s">
        <v>39</v>
      </c>
      <c r="P5347" t="s">
        <v>164</v>
      </c>
      <c r="Q5347" t="s">
        <v>27</v>
      </c>
      <c r="R5347" t="s">
        <v>1080</v>
      </c>
      <c r="S5347" t="s">
        <v>12080</v>
      </c>
    </row>
    <row r="5348" spans="1:19">
      <c r="A5348" t="s">
        <v>12081</v>
      </c>
      <c r="B5348" s="1">
        <v>43872</v>
      </c>
      <c r="C5348" t="s">
        <v>33</v>
      </c>
      <c r="D5348">
        <v>49</v>
      </c>
      <c r="E5348" t="s">
        <v>23</v>
      </c>
      <c r="F5348">
        <v>0</v>
      </c>
      <c r="G5348">
        <v>4</v>
      </c>
      <c r="H5348" t="s">
        <v>3686</v>
      </c>
      <c r="I5348">
        <v>5546</v>
      </c>
      <c r="J5348">
        <v>5</v>
      </c>
      <c r="K5348">
        <v>66</v>
      </c>
      <c r="L5348" t="s">
        <v>316</v>
      </c>
      <c r="M5348" t="s">
        <v>23</v>
      </c>
      <c r="N5348" t="s">
        <v>23</v>
      </c>
      <c r="O5348" t="s">
        <v>49</v>
      </c>
      <c r="P5348" t="s">
        <v>164</v>
      </c>
      <c r="Q5348" t="s">
        <v>27</v>
      </c>
      <c r="R5348" t="s">
        <v>7762</v>
      </c>
      <c r="S5348" t="s">
        <v>12082</v>
      </c>
    </row>
    <row r="5349" spans="1:19">
      <c r="A5349" t="s">
        <v>12083</v>
      </c>
      <c r="B5349" s="1">
        <v>44897</v>
      </c>
      <c r="C5349" t="s">
        <v>22</v>
      </c>
      <c r="D5349">
        <v>47</v>
      </c>
      <c r="E5349" t="s">
        <v>23</v>
      </c>
      <c r="F5349">
        <v>0</v>
      </c>
      <c r="G5349">
        <v>4</v>
      </c>
      <c r="H5349" t="s">
        <v>3686</v>
      </c>
      <c r="I5349">
        <v>5870</v>
      </c>
      <c r="J5349">
        <v>7</v>
      </c>
      <c r="K5349">
        <v>32</v>
      </c>
      <c r="M5349" t="s">
        <v>23</v>
      </c>
      <c r="N5349" t="s">
        <v>23</v>
      </c>
      <c r="O5349" t="s">
        <v>49</v>
      </c>
      <c r="P5349" t="s">
        <v>202</v>
      </c>
      <c r="Q5349" t="s">
        <v>50</v>
      </c>
      <c r="R5349" t="s">
        <v>3356</v>
      </c>
      <c r="S5349" t="s">
        <v>12084</v>
      </c>
    </row>
    <row r="5350" spans="1:19">
      <c r="A5350" t="s">
        <v>12085</v>
      </c>
      <c r="B5350" s="1">
        <v>45770</v>
      </c>
      <c r="C5350" t="s">
        <v>33</v>
      </c>
      <c r="D5350">
        <v>58</v>
      </c>
      <c r="E5350" t="s">
        <v>39</v>
      </c>
      <c r="F5350">
        <v>0</v>
      </c>
      <c r="G5350">
        <v>4</v>
      </c>
      <c r="H5350" t="s">
        <v>3686</v>
      </c>
      <c r="I5350">
        <v>3334</v>
      </c>
      <c r="J5350">
        <v>0</v>
      </c>
      <c r="K5350">
        <v>4</v>
      </c>
      <c r="M5350" t="s">
        <v>23</v>
      </c>
      <c r="N5350" t="s">
        <v>23</v>
      </c>
      <c r="O5350" t="s">
        <v>56</v>
      </c>
      <c r="P5350" t="s">
        <v>26</v>
      </c>
      <c r="Q5350" t="s">
        <v>50</v>
      </c>
      <c r="R5350" t="s">
        <v>2815</v>
      </c>
      <c r="S5350" t="s">
        <v>12086</v>
      </c>
    </row>
    <row r="5351" spans="1:19">
      <c r="A5351" t="s">
        <v>12087</v>
      </c>
      <c r="B5351" s="1">
        <v>43996</v>
      </c>
      <c r="C5351" t="s">
        <v>22</v>
      </c>
      <c r="D5351">
        <v>19</v>
      </c>
      <c r="E5351" t="s">
        <v>23</v>
      </c>
      <c r="F5351">
        <v>0</v>
      </c>
      <c r="G5351">
        <v>4</v>
      </c>
      <c r="H5351" t="s">
        <v>3686</v>
      </c>
      <c r="I5351">
        <v>6139</v>
      </c>
      <c r="J5351">
        <v>4</v>
      </c>
      <c r="K5351">
        <v>62</v>
      </c>
      <c r="L5351" t="s">
        <v>142</v>
      </c>
      <c r="M5351" t="s">
        <v>23</v>
      </c>
      <c r="N5351" t="s">
        <v>23</v>
      </c>
      <c r="O5351" t="s">
        <v>25</v>
      </c>
      <c r="P5351" t="s">
        <v>202</v>
      </c>
      <c r="Q5351" t="s">
        <v>27</v>
      </c>
      <c r="R5351" t="s">
        <v>123</v>
      </c>
      <c r="S5351" t="s">
        <v>12088</v>
      </c>
    </row>
    <row r="5352" spans="1:19">
      <c r="A5352" t="s">
        <v>12089</v>
      </c>
      <c r="B5352" s="1">
        <v>45846</v>
      </c>
      <c r="C5352" t="s">
        <v>33</v>
      </c>
      <c r="D5352">
        <v>37</v>
      </c>
      <c r="E5352" t="s">
        <v>39</v>
      </c>
      <c r="F5352">
        <v>0</v>
      </c>
      <c r="G5352">
        <v>4</v>
      </c>
      <c r="H5352" t="s">
        <v>3751</v>
      </c>
      <c r="I5352">
        <v>5318</v>
      </c>
      <c r="J5352">
        <v>0</v>
      </c>
      <c r="K5352">
        <v>1</v>
      </c>
      <c r="M5352" t="s">
        <v>39</v>
      </c>
      <c r="N5352" t="s">
        <v>23</v>
      </c>
      <c r="O5352" t="s">
        <v>56</v>
      </c>
      <c r="P5352" t="s">
        <v>26</v>
      </c>
      <c r="Q5352" t="s">
        <v>50</v>
      </c>
      <c r="R5352" t="s">
        <v>5526</v>
      </c>
      <c r="S5352" t="s">
        <v>5526</v>
      </c>
    </row>
    <row r="5353" spans="1:19">
      <c r="A5353" t="s">
        <v>12090</v>
      </c>
      <c r="B5353" s="1">
        <v>43899</v>
      </c>
      <c r="C5353" t="s">
        <v>33</v>
      </c>
      <c r="D5353">
        <v>69</v>
      </c>
      <c r="E5353" t="s">
        <v>39</v>
      </c>
      <c r="F5353">
        <v>0</v>
      </c>
      <c r="G5353">
        <v>4</v>
      </c>
      <c r="H5353" t="s">
        <v>3686</v>
      </c>
      <c r="I5353">
        <v>4168</v>
      </c>
      <c r="J5353">
        <v>0</v>
      </c>
      <c r="K5353">
        <v>65</v>
      </c>
      <c r="M5353" t="s">
        <v>23</v>
      </c>
      <c r="N5353" t="s">
        <v>23</v>
      </c>
      <c r="O5353" t="s">
        <v>25</v>
      </c>
      <c r="P5353" t="s">
        <v>164</v>
      </c>
      <c r="Q5353" t="s">
        <v>27</v>
      </c>
      <c r="R5353" t="s">
        <v>548</v>
      </c>
      <c r="S5353" t="s">
        <v>12091</v>
      </c>
    </row>
    <row r="5354" spans="1:19">
      <c r="A5354" t="s">
        <v>12092</v>
      </c>
      <c r="B5354" s="1">
        <v>44761</v>
      </c>
      <c r="C5354" t="s">
        <v>33</v>
      </c>
      <c r="D5354">
        <v>66</v>
      </c>
      <c r="E5354" t="s">
        <v>23</v>
      </c>
      <c r="F5354">
        <v>0</v>
      </c>
      <c r="G5354">
        <v>4</v>
      </c>
      <c r="H5354" t="s">
        <v>3686</v>
      </c>
      <c r="I5354">
        <v>4048</v>
      </c>
      <c r="J5354">
        <v>8</v>
      </c>
      <c r="K5354">
        <v>37</v>
      </c>
      <c r="M5354" t="s">
        <v>23</v>
      </c>
      <c r="N5354" t="s">
        <v>23</v>
      </c>
      <c r="O5354" t="s">
        <v>25</v>
      </c>
      <c r="P5354" t="s">
        <v>164</v>
      </c>
      <c r="Q5354" t="s">
        <v>27</v>
      </c>
      <c r="R5354" t="s">
        <v>1889</v>
      </c>
      <c r="S5354" t="s">
        <v>12093</v>
      </c>
    </row>
    <row r="5355" spans="1:19">
      <c r="A5355" t="s">
        <v>12094</v>
      </c>
      <c r="B5355" s="1">
        <v>43757</v>
      </c>
      <c r="C5355" t="s">
        <v>33</v>
      </c>
      <c r="D5355">
        <v>79</v>
      </c>
      <c r="E5355" t="s">
        <v>39</v>
      </c>
      <c r="F5355">
        <v>0</v>
      </c>
      <c r="G5355">
        <v>4</v>
      </c>
      <c r="H5355" t="s">
        <v>3686</v>
      </c>
      <c r="I5355">
        <v>6024</v>
      </c>
      <c r="J5355">
        <v>0</v>
      </c>
      <c r="K5355">
        <v>70</v>
      </c>
      <c r="L5355" t="s">
        <v>316</v>
      </c>
      <c r="M5355" t="s">
        <v>23</v>
      </c>
      <c r="N5355" t="s">
        <v>23</v>
      </c>
      <c r="O5355" t="s">
        <v>56</v>
      </c>
      <c r="P5355" t="s">
        <v>164</v>
      </c>
      <c r="Q5355" t="s">
        <v>27</v>
      </c>
      <c r="R5355" t="s">
        <v>28</v>
      </c>
      <c r="S5355" t="s">
        <v>12095</v>
      </c>
    </row>
    <row r="5356" spans="1:19">
      <c r="A5356" t="s">
        <v>12096</v>
      </c>
      <c r="B5356" s="1">
        <v>44029</v>
      </c>
      <c r="C5356" t="s">
        <v>22</v>
      </c>
      <c r="D5356">
        <v>78</v>
      </c>
      <c r="E5356" t="s">
        <v>23</v>
      </c>
      <c r="F5356">
        <v>0</v>
      </c>
      <c r="G5356">
        <v>4</v>
      </c>
      <c r="H5356" t="s">
        <v>3686</v>
      </c>
      <c r="I5356">
        <v>4845</v>
      </c>
      <c r="J5356">
        <v>5</v>
      </c>
      <c r="K5356">
        <v>61</v>
      </c>
      <c r="L5356" t="s">
        <v>142</v>
      </c>
      <c r="M5356" t="s">
        <v>23</v>
      </c>
      <c r="N5356" t="s">
        <v>23</v>
      </c>
      <c r="O5356" t="s">
        <v>25</v>
      </c>
      <c r="P5356" t="s">
        <v>202</v>
      </c>
      <c r="Q5356" t="s">
        <v>27</v>
      </c>
      <c r="R5356" t="s">
        <v>1212</v>
      </c>
      <c r="S5356" t="s">
        <v>12097</v>
      </c>
    </row>
    <row r="5357" spans="1:19">
      <c r="A5357" t="s">
        <v>12098</v>
      </c>
      <c r="B5357" s="1">
        <v>45252</v>
      </c>
      <c r="C5357" t="s">
        <v>22</v>
      </c>
      <c r="D5357">
        <v>79</v>
      </c>
      <c r="E5357" t="s">
        <v>39</v>
      </c>
      <c r="F5357">
        <v>0</v>
      </c>
      <c r="G5357">
        <v>4</v>
      </c>
      <c r="H5357" t="s">
        <v>3686</v>
      </c>
      <c r="I5357">
        <v>5766</v>
      </c>
      <c r="J5357">
        <v>0</v>
      </c>
      <c r="K5357">
        <v>21</v>
      </c>
      <c r="M5357" t="s">
        <v>23</v>
      </c>
      <c r="N5357" t="s">
        <v>39</v>
      </c>
      <c r="P5357" t="s">
        <v>202</v>
      </c>
      <c r="Q5357" t="s">
        <v>27</v>
      </c>
      <c r="R5357" t="s">
        <v>860</v>
      </c>
      <c r="S5357" t="s">
        <v>12099</v>
      </c>
    </row>
    <row r="5358" spans="1:19">
      <c r="A5358" t="s">
        <v>12100</v>
      </c>
      <c r="B5358" s="1">
        <v>45325</v>
      </c>
      <c r="C5358" t="s">
        <v>33</v>
      </c>
      <c r="D5358">
        <v>78</v>
      </c>
      <c r="E5358" t="s">
        <v>39</v>
      </c>
      <c r="F5358">
        <v>0</v>
      </c>
      <c r="G5358">
        <v>4</v>
      </c>
      <c r="H5358" t="s">
        <v>3686</v>
      </c>
      <c r="I5358">
        <v>3896</v>
      </c>
      <c r="J5358">
        <v>0</v>
      </c>
      <c r="K5358">
        <v>18</v>
      </c>
      <c r="L5358" t="s">
        <v>97</v>
      </c>
      <c r="M5358" t="s">
        <v>23</v>
      </c>
      <c r="N5358" t="s">
        <v>23</v>
      </c>
      <c r="O5358" t="s">
        <v>25</v>
      </c>
      <c r="P5358" t="s">
        <v>26</v>
      </c>
      <c r="Q5358" t="s">
        <v>27</v>
      </c>
      <c r="R5358" t="s">
        <v>800</v>
      </c>
      <c r="S5358" t="s">
        <v>12101</v>
      </c>
    </row>
    <row r="5359" spans="1:19">
      <c r="A5359" t="s">
        <v>12102</v>
      </c>
      <c r="B5359" s="1">
        <v>43985</v>
      </c>
      <c r="C5359" t="s">
        <v>22</v>
      </c>
      <c r="D5359">
        <v>51</v>
      </c>
      <c r="E5359" t="s">
        <v>23</v>
      </c>
      <c r="F5359">
        <v>0</v>
      </c>
      <c r="G5359">
        <v>4</v>
      </c>
      <c r="H5359" t="s">
        <v>3686</v>
      </c>
      <c r="I5359">
        <v>5769</v>
      </c>
      <c r="J5359">
        <v>2</v>
      </c>
      <c r="K5359">
        <v>62</v>
      </c>
      <c r="M5359" t="s">
        <v>23</v>
      </c>
      <c r="N5359" t="s">
        <v>23</v>
      </c>
      <c r="O5359" t="s">
        <v>49</v>
      </c>
      <c r="P5359" t="s">
        <v>164</v>
      </c>
      <c r="Q5359" t="s">
        <v>27</v>
      </c>
      <c r="R5359" t="s">
        <v>1786</v>
      </c>
      <c r="S5359" t="s">
        <v>12103</v>
      </c>
    </row>
    <row r="5360" spans="1:19">
      <c r="A5360" t="s">
        <v>12104</v>
      </c>
      <c r="B5360" s="1">
        <v>45390</v>
      </c>
      <c r="C5360" t="s">
        <v>33</v>
      </c>
      <c r="D5360">
        <v>59</v>
      </c>
      <c r="E5360" t="s">
        <v>23</v>
      </c>
      <c r="F5360">
        <v>2</v>
      </c>
      <c r="G5360">
        <v>4</v>
      </c>
      <c r="H5360" t="s">
        <v>3686</v>
      </c>
      <c r="I5360">
        <v>3990</v>
      </c>
      <c r="J5360">
        <v>3</v>
      </c>
      <c r="K5360">
        <v>16</v>
      </c>
      <c r="L5360" t="s">
        <v>97</v>
      </c>
      <c r="M5360" t="s">
        <v>23</v>
      </c>
      <c r="N5360" t="s">
        <v>39</v>
      </c>
      <c r="P5360" t="s">
        <v>26</v>
      </c>
      <c r="Q5360" t="s">
        <v>27</v>
      </c>
      <c r="R5360" t="s">
        <v>4083</v>
      </c>
      <c r="S5360" t="s">
        <v>12105</v>
      </c>
    </row>
    <row r="5361" spans="1:19">
      <c r="A5361" t="s">
        <v>12106</v>
      </c>
      <c r="B5361" s="1">
        <v>45330</v>
      </c>
      <c r="C5361" t="s">
        <v>22</v>
      </c>
      <c r="D5361">
        <v>51</v>
      </c>
      <c r="E5361" t="s">
        <v>39</v>
      </c>
      <c r="F5361">
        <v>0</v>
      </c>
      <c r="G5361">
        <v>4</v>
      </c>
      <c r="H5361" t="s">
        <v>3686</v>
      </c>
      <c r="I5361">
        <v>4668</v>
      </c>
      <c r="J5361">
        <v>0</v>
      </c>
      <c r="K5361">
        <v>18</v>
      </c>
      <c r="M5361" t="s">
        <v>23</v>
      </c>
      <c r="N5361" t="s">
        <v>23</v>
      </c>
      <c r="O5361" t="s">
        <v>25</v>
      </c>
      <c r="P5361" t="s">
        <v>26</v>
      </c>
      <c r="Q5361" t="s">
        <v>27</v>
      </c>
      <c r="R5361" t="s">
        <v>1571</v>
      </c>
      <c r="S5361" t="s">
        <v>12107</v>
      </c>
    </row>
    <row r="5362" spans="1:19">
      <c r="A5362" t="s">
        <v>12108</v>
      </c>
      <c r="B5362" s="1">
        <v>44323</v>
      </c>
      <c r="C5362" t="s">
        <v>33</v>
      </c>
      <c r="D5362">
        <v>52</v>
      </c>
      <c r="E5362" t="s">
        <v>39</v>
      </c>
      <c r="F5362">
        <v>0</v>
      </c>
      <c r="G5362">
        <v>4</v>
      </c>
      <c r="H5362" t="s">
        <v>3686</v>
      </c>
      <c r="I5362">
        <v>4380</v>
      </c>
      <c r="J5362">
        <v>0</v>
      </c>
      <c r="K5362">
        <v>51</v>
      </c>
      <c r="M5362" t="s">
        <v>39</v>
      </c>
      <c r="N5362" t="s">
        <v>23</v>
      </c>
      <c r="O5362" t="s">
        <v>49</v>
      </c>
      <c r="P5362" t="s">
        <v>202</v>
      </c>
      <c r="Q5362" t="s">
        <v>50</v>
      </c>
      <c r="R5362" t="s">
        <v>6952</v>
      </c>
      <c r="S5362" t="s">
        <v>12109</v>
      </c>
    </row>
    <row r="5363" spans="1:19">
      <c r="A5363" t="s">
        <v>12110</v>
      </c>
      <c r="B5363" s="1">
        <v>43730</v>
      </c>
      <c r="C5363" t="s">
        <v>33</v>
      </c>
      <c r="D5363">
        <v>60</v>
      </c>
      <c r="E5363" t="s">
        <v>23</v>
      </c>
      <c r="F5363">
        <v>1</v>
      </c>
      <c r="G5363">
        <v>4</v>
      </c>
      <c r="H5363" t="s">
        <v>3686</v>
      </c>
      <c r="I5363">
        <v>4941</v>
      </c>
      <c r="J5363">
        <v>8</v>
      </c>
      <c r="K5363">
        <v>71</v>
      </c>
      <c r="M5363" t="s">
        <v>23</v>
      </c>
      <c r="N5363" t="s">
        <v>39</v>
      </c>
      <c r="P5363" t="s">
        <v>164</v>
      </c>
      <c r="Q5363" t="s">
        <v>27</v>
      </c>
      <c r="R5363" t="s">
        <v>860</v>
      </c>
      <c r="S5363" t="s">
        <v>12111</v>
      </c>
    </row>
    <row r="5364" spans="1:19">
      <c r="A5364" t="s">
        <v>12112</v>
      </c>
      <c r="B5364" s="1">
        <v>43695</v>
      </c>
      <c r="C5364" t="s">
        <v>22</v>
      </c>
      <c r="D5364">
        <v>57</v>
      </c>
      <c r="E5364" t="s">
        <v>23</v>
      </c>
      <c r="F5364">
        <v>0</v>
      </c>
      <c r="G5364">
        <v>4</v>
      </c>
      <c r="H5364" t="s">
        <v>3686</v>
      </c>
      <c r="I5364">
        <v>6450</v>
      </c>
      <c r="J5364">
        <v>2</v>
      </c>
      <c r="K5364">
        <v>72</v>
      </c>
      <c r="L5364" t="s">
        <v>316</v>
      </c>
      <c r="M5364" t="s">
        <v>23</v>
      </c>
      <c r="N5364" t="s">
        <v>23</v>
      </c>
      <c r="O5364" t="s">
        <v>49</v>
      </c>
      <c r="P5364" t="s">
        <v>164</v>
      </c>
      <c r="Q5364" t="s">
        <v>27</v>
      </c>
      <c r="R5364" t="s">
        <v>2148</v>
      </c>
      <c r="S5364" t="s">
        <v>12113</v>
      </c>
    </row>
    <row r="5365" spans="1:19">
      <c r="A5365" t="s">
        <v>12114</v>
      </c>
      <c r="B5365" s="1">
        <v>43844</v>
      </c>
      <c r="C5365" t="s">
        <v>22</v>
      </c>
      <c r="D5365">
        <v>39</v>
      </c>
      <c r="E5365" t="s">
        <v>23</v>
      </c>
      <c r="F5365">
        <v>2</v>
      </c>
      <c r="G5365">
        <v>4</v>
      </c>
      <c r="H5365" t="s">
        <v>3686</v>
      </c>
      <c r="I5365">
        <v>5281</v>
      </c>
      <c r="J5365">
        <v>2</v>
      </c>
      <c r="K5365">
        <v>67</v>
      </c>
      <c r="L5365" t="s">
        <v>316</v>
      </c>
      <c r="M5365" t="s">
        <v>39</v>
      </c>
      <c r="N5365" t="s">
        <v>23</v>
      </c>
      <c r="O5365" t="s">
        <v>49</v>
      </c>
      <c r="P5365" t="s">
        <v>164</v>
      </c>
      <c r="Q5365" t="s">
        <v>50</v>
      </c>
      <c r="R5365" t="s">
        <v>1378</v>
      </c>
      <c r="S5365" t="s">
        <v>12115</v>
      </c>
    </row>
    <row r="5366" spans="1:19">
      <c r="A5366" t="s">
        <v>12116</v>
      </c>
      <c r="B5366" s="1">
        <v>45526</v>
      </c>
      <c r="C5366" t="s">
        <v>33</v>
      </c>
      <c r="D5366">
        <v>57</v>
      </c>
      <c r="E5366" t="s">
        <v>39</v>
      </c>
      <c r="F5366">
        <v>0</v>
      </c>
      <c r="G5366">
        <v>4</v>
      </c>
      <c r="H5366" t="s">
        <v>3686</v>
      </c>
      <c r="I5366">
        <v>3423</v>
      </c>
      <c r="J5366">
        <v>0</v>
      </c>
      <c r="K5366">
        <v>12</v>
      </c>
      <c r="L5366" t="s">
        <v>97</v>
      </c>
      <c r="M5366" t="s">
        <v>23</v>
      </c>
      <c r="N5366" t="s">
        <v>39</v>
      </c>
      <c r="P5366" t="s">
        <v>202</v>
      </c>
      <c r="Q5366" t="s">
        <v>50</v>
      </c>
      <c r="R5366" t="s">
        <v>1325</v>
      </c>
      <c r="S5366" t="s">
        <v>12117</v>
      </c>
    </row>
    <row r="5367" spans="1:19">
      <c r="A5367" t="s">
        <v>12118</v>
      </c>
      <c r="B5367" s="1">
        <v>44059</v>
      </c>
      <c r="C5367" t="s">
        <v>33</v>
      </c>
      <c r="D5367">
        <v>30</v>
      </c>
      <c r="E5367" t="s">
        <v>39</v>
      </c>
      <c r="F5367">
        <v>0</v>
      </c>
      <c r="G5367">
        <v>4</v>
      </c>
      <c r="H5367" t="s">
        <v>3686</v>
      </c>
      <c r="I5367">
        <v>5926</v>
      </c>
      <c r="J5367">
        <v>0</v>
      </c>
      <c r="K5367">
        <v>60</v>
      </c>
      <c r="M5367" t="s">
        <v>23</v>
      </c>
      <c r="N5367" t="s">
        <v>23</v>
      </c>
      <c r="O5367" t="s">
        <v>25</v>
      </c>
      <c r="P5367" t="s">
        <v>26</v>
      </c>
      <c r="Q5367" t="s">
        <v>27</v>
      </c>
      <c r="R5367" t="s">
        <v>7463</v>
      </c>
      <c r="S5367" t="s">
        <v>12119</v>
      </c>
    </row>
    <row r="5368" spans="1:19">
      <c r="A5368" t="s">
        <v>12120</v>
      </c>
      <c r="B5368" s="1">
        <v>44331</v>
      </c>
      <c r="C5368" t="s">
        <v>22</v>
      </c>
      <c r="D5368">
        <v>31</v>
      </c>
      <c r="E5368" t="s">
        <v>39</v>
      </c>
      <c r="F5368">
        <v>0</v>
      </c>
      <c r="G5368">
        <v>4</v>
      </c>
      <c r="H5368" t="s">
        <v>3686</v>
      </c>
      <c r="I5368">
        <v>6087</v>
      </c>
      <c r="J5368">
        <v>0</v>
      </c>
      <c r="K5368">
        <v>51</v>
      </c>
      <c r="M5368" t="s">
        <v>39</v>
      </c>
      <c r="N5368" t="s">
        <v>23</v>
      </c>
      <c r="O5368" t="s">
        <v>49</v>
      </c>
      <c r="P5368" t="s">
        <v>26</v>
      </c>
      <c r="Q5368" t="s">
        <v>50</v>
      </c>
      <c r="R5368" t="s">
        <v>4244</v>
      </c>
      <c r="S5368" t="s">
        <v>12121</v>
      </c>
    </row>
    <row r="5369" spans="1:19">
      <c r="A5369" t="s">
        <v>12122</v>
      </c>
      <c r="B5369" s="1">
        <v>43695</v>
      </c>
      <c r="C5369" t="s">
        <v>33</v>
      </c>
      <c r="D5369">
        <v>56</v>
      </c>
      <c r="E5369" t="s">
        <v>23</v>
      </c>
      <c r="F5369">
        <v>0</v>
      </c>
      <c r="G5369">
        <v>4</v>
      </c>
      <c r="H5369" t="s">
        <v>3686</v>
      </c>
      <c r="I5369">
        <v>4272</v>
      </c>
      <c r="J5369">
        <v>1</v>
      </c>
      <c r="K5369">
        <v>72</v>
      </c>
      <c r="M5369" t="s">
        <v>23</v>
      </c>
      <c r="N5369" t="s">
        <v>23</v>
      </c>
      <c r="O5369" t="s">
        <v>25</v>
      </c>
      <c r="P5369" t="s">
        <v>164</v>
      </c>
      <c r="Q5369" t="s">
        <v>50</v>
      </c>
      <c r="R5369" t="s">
        <v>12123</v>
      </c>
      <c r="S5369" t="s">
        <v>12124</v>
      </c>
    </row>
    <row r="5370" spans="1:19">
      <c r="A5370" t="s">
        <v>12125</v>
      </c>
      <c r="B5370" s="1">
        <v>44358</v>
      </c>
      <c r="C5370" t="s">
        <v>22</v>
      </c>
      <c r="D5370">
        <v>46</v>
      </c>
      <c r="E5370" t="s">
        <v>23</v>
      </c>
      <c r="F5370">
        <v>0</v>
      </c>
      <c r="G5370">
        <v>4</v>
      </c>
      <c r="H5370" t="s">
        <v>3686</v>
      </c>
      <c r="I5370">
        <v>5154</v>
      </c>
      <c r="J5370">
        <v>10</v>
      </c>
      <c r="K5370">
        <v>50</v>
      </c>
      <c r="L5370" t="s">
        <v>142</v>
      </c>
      <c r="M5370" t="s">
        <v>23</v>
      </c>
      <c r="N5370" t="s">
        <v>23</v>
      </c>
      <c r="O5370" t="s">
        <v>25</v>
      </c>
      <c r="P5370" t="s">
        <v>202</v>
      </c>
      <c r="Q5370" t="s">
        <v>27</v>
      </c>
      <c r="R5370" t="s">
        <v>1876</v>
      </c>
      <c r="S5370" t="s">
        <v>12126</v>
      </c>
    </row>
    <row r="5371" spans="1:19">
      <c r="A5371" t="s">
        <v>12127</v>
      </c>
      <c r="B5371" s="1">
        <v>45213</v>
      </c>
      <c r="C5371" t="s">
        <v>33</v>
      </c>
      <c r="D5371">
        <v>34</v>
      </c>
      <c r="E5371" t="s">
        <v>39</v>
      </c>
      <c r="F5371">
        <v>0</v>
      </c>
      <c r="G5371">
        <v>4</v>
      </c>
      <c r="H5371" t="s">
        <v>3686</v>
      </c>
      <c r="I5371">
        <v>2854</v>
      </c>
      <c r="J5371">
        <v>0</v>
      </c>
      <c r="K5371">
        <v>22</v>
      </c>
      <c r="M5371" t="s">
        <v>39</v>
      </c>
      <c r="N5371" t="s">
        <v>23</v>
      </c>
      <c r="O5371" t="s">
        <v>49</v>
      </c>
      <c r="P5371" t="s">
        <v>26</v>
      </c>
      <c r="Q5371" t="s">
        <v>27</v>
      </c>
      <c r="R5371" t="s">
        <v>1322</v>
      </c>
      <c r="S5371" t="s">
        <v>12128</v>
      </c>
    </row>
    <row r="5372" spans="1:19">
      <c r="A5372" t="s">
        <v>12129</v>
      </c>
      <c r="B5372" s="1">
        <v>44191</v>
      </c>
      <c r="C5372" t="s">
        <v>33</v>
      </c>
      <c r="D5372">
        <v>51</v>
      </c>
      <c r="E5372" t="s">
        <v>23</v>
      </c>
      <c r="F5372">
        <v>2</v>
      </c>
      <c r="G5372">
        <v>4</v>
      </c>
      <c r="H5372" t="s">
        <v>3686</v>
      </c>
      <c r="I5372">
        <v>5907</v>
      </c>
      <c r="J5372">
        <v>10</v>
      </c>
      <c r="K5372">
        <v>56</v>
      </c>
      <c r="L5372" t="s">
        <v>142</v>
      </c>
      <c r="M5372" t="s">
        <v>23</v>
      </c>
      <c r="N5372" t="s">
        <v>23</v>
      </c>
      <c r="O5372" t="s">
        <v>56</v>
      </c>
      <c r="P5372" t="s">
        <v>164</v>
      </c>
      <c r="Q5372" t="s">
        <v>50</v>
      </c>
      <c r="R5372" t="s">
        <v>557</v>
      </c>
      <c r="S5372" t="s">
        <v>12130</v>
      </c>
    </row>
    <row r="5373" spans="1:19">
      <c r="A5373" t="s">
        <v>12131</v>
      </c>
      <c r="B5373" s="1">
        <v>45701</v>
      </c>
      <c r="C5373" t="s">
        <v>22</v>
      </c>
      <c r="D5373">
        <v>48</v>
      </c>
      <c r="E5373" t="s">
        <v>23</v>
      </c>
      <c r="F5373">
        <v>3</v>
      </c>
      <c r="G5373">
        <v>4</v>
      </c>
      <c r="H5373" t="s">
        <v>3686</v>
      </c>
      <c r="I5373">
        <v>2651</v>
      </c>
      <c r="J5373">
        <v>9</v>
      </c>
      <c r="K5373">
        <v>6</v>
      </c>
      <c r="M5373" t="s">
        <v>23</v>
      </c>
      <c r="N5373" t="s">
        <v>23</v>
      </c>
      <c r="O5373" t="s">
        <v>25</v>
      </c>
      <c r="P5373" t="s">
        <v>26</v>
      </c>
      <c r="Q5373" t="s">
        <v>27</v>
      </c>
      <c r="R5373" t="s">
        <v>729</v>
      </c>
      <c r="S5373" t="s">
        <v>124</v>
      </c>
    </row>
    <row r="5374" spans="1:19">
      <c r="A5374" t="s">
        <v>12132</v>
      </c>
      <c r="B5374" s="1">
        <v>45650</v>
      </c>
      <c r="C5374" t="s">
        <v>22</v>
      </c>
      <c r="D5374">
        <v>49</v>
      </c>
      <c r="E5374" t="s">
        <v>23</v>
      </c>
      <c r="F5374">
        <v>3</v>
      </c>
      <c r="G5374">
        <v>4</v>
      </c>
      <c r="H5374" t="s">
        <v>3686</v>
      </c>
      <c r="I5374">
        <v>4854</v>
      </c>
      <c r="J5374">
        <v>10</v>
      </c>
      <c r="K5374">
        <v>8</v>
      </c>
      <c r="L5374" t="s">
        <v>48</v>
      </c>
      <c r="M5374" t="s">
        <v>23</v>
      </c>
      <c r="N5374" t="s">
        <v>23</v>
      </c>
      <c r="O5374" t="s">
        <v>49</v>
      </c>
      <c r="P5374" t="s">
        <v>26</v>
      </c>
      <c r="Q5374" t="s">
        <v>27</v>
      </c>
      <c r="R5374" t="s">
        <v>3893</v>
      </c>
      <c r="S5374" t="s">
        <v>12133</v>
      </c>
    </row>
    <row r="5375" spans="1:19">
      <c r="A5375" t="s">
        <v>12134</v>
      </c>
      <c r="B5375" s="1">
        <v>43685</v>
      </c>
      <c r="C5375" t="s">
        <v>33</v>
      </c>
      <c r="D5375">
        <v>59</v>
      </c>
      <c r="E5375" t="s">
        <v>23</v>
      </c>
      <c r="F5375">
        <v>0</v>
      </c>
      <c r="G5375">
        <v>4</v>
      </c>
      <c r="H5375" t="s">
        <v>3686</v>
      </c>
      <c r="I5375">
        <v>4202</v>
      </c>
      <c r="J5375">
        <v>4</v>
      </c>
      <c r="K5375">
        <v>72</v>
      </c>
      <c r="M5375" t="s">
        <v>23</v>
      </c>
      <c r="N5375" t="s">
        <v>23</v>
      </c>
      <c r="O5375" t="s">
        <v>25</v>
      </c>
      <c r="P5375" t="s">
        <v>164</v>
      </c>
      <c r="Q5375" t="s">
        <v>27</v>
      </c>
      <c r="R5375" t="s">
        <v>2034</v>
      </c>
      <c r="S5375" t="s">
        <v>12135</v>
      </c>
    </row>
    <row r="5376" spans="1:19">
      <c r="A5376" t="s">
        <v>12136</v>
      </c>
      <c r="B5376" s="1">
        <v>45190</v>
      </c>
      <c r="C5376" t="s">
        <v>22</v>
      </c>
      <c r="D5376">
        <v>45</v>
      </c>
      <c r="E5376" t="s">
        <v>23</v>
      </c>
      <c r="F5376">
        <v>1</v>
      </c>
      <c r="G5376">
        <v>4</v>
      </c>
      <c r="H5376" t="s">
        <v>3686</v>
      </c>
      <c r="I5376">
        <v>4960</v>
      </c>
      <c r="J5376">
        <v>2</v>
      </c>
      <c r="K5376">
        <v>23</v>
      </c>
      <c r="L5376" t="s">
        <v>97</v>
      </c>
      <c r="M5376" t="s">
        <v>39</v>
      </c>
      <c r="N5376" t="s">
        <v>23</v>
      </c>
      <c r="O5376" t="s">
        <v>49</v>
      </c>
      <c r="P5376" t="s">
        <v>26</v>
      </c>
      <c r="Q5376" t="s">
        <v>27</v>
      </c>
      <c r="R5376" t="s">
        <v>2450</v>
      </c>
      <c r="S5376" t="s">
        <v>12137</v>
      </c>
    </row>
    <row r="5377" spans="1:19">
      <c r="A5377" t="s">
        <v>12138</v>
      </c>
      <c r="B5377" s="1">
        <v>43932</v>
      </c>
      <c r="C5377" t="s">
        <v>33</v>
      </c>
      <c r="D5377">
        <v>50</v>
      </c>
      <c r="E5377" t="s">
        <v>23</v>
      </c>
      <c r="F5377">
        <v>1</v>
      </c>
      <c r="G5377">
        <v>4</v>
      </c>
      <c r="H5377" t="s">
        <v>3686</v>
      </c>
      <c r="I5377">
        <v>5038</v>
      </c>
      <c r="J5377">
        <v>6</v>
      </c>
      <c r="K5377">
        <v>64</v>
      </c>
      <c r="M5377" t="s">
        <v>23</v>
      </c>
      <c r="N5377" t="s">
        <v>39</v>
      </c>
      <c r="P5377" t="s">
        <v>202</v>
      </c>
      <c r="Q5377" t="s">
        <v>50</v>
      </c>
      <c r="R5377" t="s">
        <v>5526</v>
      </c>
      <c r="S5377" t="s">
        <v>12139</v>
      </c>
    </row>
    <row r="5378" spans="1:19">
      <c r="A5378" t="s">
        <v>12140</v>
      </c>
      <c r="B5378" s="1">
        <v>45809</v>
      </c>
      <c r="C5378" t="s">
        <v>33</v>
      </c>
      <c r="D5378">
        <v>50</v>
      </c>
      <c r="E5378" t="s">
        <v>39</v>
      </c>
      <c r="F5378">
        <v>0</v>
      </c>
      <c r="G5378">
        <v>4</v>
      </c>
      <c r="H5378" t="s">
        <v>3751</v>
      </c>
      <c r="I5378">
        <v>2044</v>
      </c>
      <c r="J5378">
        <v>0</v>
      </c>
      <c r="K5378">
        <v>2</v>
      </c>
      <c r="M5378" t="s">
        <v>23</v>
      </c>
      <c r="N5378" t="s">
        <v>23</v>
      </c>
      <c r="O5378" t="s">
        <v>25</v>
      </c>
      <c r="P5378" t="s">
        <v>26</v>
      </c>
      <c r="Q5378" t="s">
        <v>50</v>
      </c>
      <c r="R5378" t="s">
        <v>305</v>
      </c>
      <c r="S5378" t="s">
        <v>12141</v>
      </c>
    </row>
    <row r="5379" spans="1:19">
      <c r="A5379" t="s">
        <v>12142</v>
      </c>
      <c r="B5379" s="1">
        <v>43837</v>
      </c>
      <c r="C5379" t="s">
        <v>22</v>
      </c>
      <c r="D5379">
        <v>44</v>
      </c>
      <c r="E5379" t="s">
        <v>39</v>
      </c>
      <c r="F5379">
        <v>0</v>
      </c>
      <c r="G5379">
        <v>4</v>
      </c>
      <c r="H5379" t="s">
        <v>3686</v>
      </c>
      <c r="I5379">
        <v>6344</v>
      </c>
      <c r="J5379">
        <v>0</v>
      </c>
      <c r="K5379">
        <v>67</v>
      </c>
      <c r="M5379" t="s">
        <v>39</v>
      </c>
      <c r="N5379" t="s">
        <v>23</v>
      </c>
      <c r="O5379" t="s">
        <v>56</v>
      </c>
      <c r="P5379" t="s">
        <v>164</v>
      </c>
      <c r="Q5379" t="s">
        <v>27</v>
      </c>
      <c r="R5379" t="s">
        <v>12143</v>
      </c>
      <c r="S5379" t="s">
        <v>10342</v>
      </c>
    </row>
    <row r="5380" spans="1:19">
      <c r="A5380" t="s">
        <v>12144</v>
      </c>
      <c r="B5380" s="1">
        <v>44638</v>
      </c>
      <c r="C5380" t="s">
        <v>33</v>
      </c>
      <c r="D5380">
        <v>32</v>
      </c>
      <c r="E5380" t="s">
        <v>39</v>
      </c>
      <c r="F5380">
        <v>0</v>
      </c>
      <c r="G5380">
        <v>4</v>
      </c>
      <c r="H5380" t="s">
        <v>3686</v>
      </c>
      <c r="I5380">
        <v>2299</v>
      </c>
      <c r="J5380">
        <v>0</v>
      </c>
      <c r="K5380">
        <v>41</v>
      </c>
      <c r="M5380" t="s">
        <v>23</v>
      </c>
      <c r="N5380" t="s">
        <v>23</v>
      </c>
      <c r="O5380" t="s">
        <v>25</v>
      </c>
      <c r="P5380" t="s">
        <v>26</v>
      </c>
      <c r="Q5380" t="s">
        <v>50</v>
      </c>
      <c r="R5380" t="s">
        <v>3518</v>
      </c>
      <c r="S5380" t="s">
        <v>12145</v>
      </c>
    </row>
    <row r="5381" spans="1:19">
      <c r="A5381" t="s">
        <v>12146</v>
      </c>
      <c r="B5381" s="1">
        <v>43741</v>
      </c>
      <c r="C5381" t="s">
        <v>33</v>
      </c>
      <c r="D5381">
        <v>63</v>
      </c>
      <c r="E5381" t="s">
        <v>39</v>
      </c>
      <c r="F5381">
        <v>0</v>
      </c>
      <c r="G5381">
        <v>4</v>
      </c>
      <c r="H5381" t="s">
        <v>3686</v>
      </c>
      <c r="I5381">
        <v>4240</v>
      </c>
      <c r="J5381">
        <v>0</v>
      </c>
      <c r="K5381">
        <v>70</v>
      </c>
      <c r="M5381" t="s">
        <v>23</v>
      </c>
      <c r="N5381" t="s">
        <v>23</v>
      </c>
      <c r="O5381" t="s">
        <v>25</v>
      </c>
      <c r="P5381" t="s">
        <v>164</v>
      </c>
      <c r="Q5381" t="s">
        <v>50</v>
      </c>
      <c r="R5381" t="s">
        <v>11680</v>
      </c>
      <c r="S5381" t="s">
        <v>12147</v>
      </c>
    </row>
    <row r="5382" spans="1:19">
      <c r="A5382" t="s">
        <v>12148</v>
      </c>
      <c r="B5382" s="1">
        <v>45856</v>
      </c>
      <c r="C5382" t="s">
        <v>33</v>
      </c>
      <c r="D5382">
        <v>21</v>
      </c>
      <c r="E5382" t="s">
        <v>23</v>
      </c>
      <c r="F5382">
        <v>0</v>
      </c>
      <c r="G5382">
        <v>4</v>
      </c>
      <c r="H5382" t="s">
        <v>3751</v>
      </c>
      <c r="I5382">
        <v>4504</v>
      </c>
      <c r="J5382">
        <v>6</v>
      </c>
      <c r="K5382">
        <v>1</v>
      </c>
      <c r="L5382" t="s">
        <v>48</v>
      </c>
      <c r="M5382" t="s">
        <v>23</v>
      </c>
      <c r="N5382" t="s">
        <v>23</v>
      </c>
      <c r="O5382" t="s">
        <v>49</v>
      </c>
      <c r="P5382" t="s">
        <v>26</v>
      </c>
      <c r="Q5382" t="s">
        <v>50</v>
      </c>
      <c r="R5382" t="s">
        <v>1091</v>
      </c>
      <c r="S5382" t="s">
        <v>12149</v>
      </c>
    </row>
    <row r="5383" spans="1:19">
      <c r="A5383" t="s">
        <v>12150</v>
      </c>
      <c r="B5383" s="1">
        <v>45153</v>
      </c>
      <c r="C5383" t="s">
        <v>22</v>
      </c>
      <c r="D5383">
        <v>68</v>
      </c>
      <c r="E5383" t="s">
        <v>23</v>
      </c>
      <c r="F5383">
        <v>0</v>
      </c>
      <c r="G5383">
        <v>4</v>
      </c>
      <c r="H5383" t="s">
        <v>3686</v>
      </c>
      <c r="I5383">
        <v>2525</v>
      </c>
      <c r="J5383">
        <v>3</v>
      </c>
      <c r="K5383">
        <v>24</v>
      </c>
      <c r="M5383" t="s">
        <v>39</v>
      </c>
      <c r="N5383" t="s">
        <v>23</v>
      </c>
      <c r="O5383" t="s">
        <v>56</v>
      </c>
      <c r="P5383" t="s">
        <v>164</v>
      </c>
      <c r="Q5383" t="s">
        <v>50</v>
      </c>
      <c r="R5383" t="s">
        <v>1731</v>
      </c>
      <c r="S5383" t="s">
        <v>12151</v>
      </c>
    </row>
    <row r="5384" spans="1:19">
      <c r="A5384" t="s">
        <v>12152</v>
      </c>
      <c r="B5384" s="1">
        <v>44825</v>
      </c>
      <c r="C5384" t="s">
        <v>33</v>
      </c>
      <c r="D5384">
        <v>78</v>
      </c>
      <c r="E5384" t="s">
        <v>39</v>
      </c>
      <c r="F5384">
        <v>0</v>
      </c>
      <c r="G5384">
        <v>4</v>
      </c>
      <c r="H5384" t="s">
        <v>3686</v>
      </c>
      <c r="I5384">
        <v>3484</v>
      </c>
      <c r="J5384">
        <v>0</v>
      </c>
      <c r="K5384">
        <v>35</v>
      </c>
      <c r="L5384" t="s">
        <v>40</v>
      </c>
      <c r="M5384" t="s">
        <v>23</v>
      </c>
      <c r="N5384" t="s">
        <v>23</v>
      </c>
      <c r="O5384" t="s">
        <v>25</v>
      </c>
      <c r="P5384" t="s">
        <v>26</v>
      </c>
      <c r="Q5384" t="s">
        <v>27</v>
      </c>
      <c r="R5384" t="s">
        <v>1278</v>
      </c>
      <c r="S5384" t="s">
        <v>12153</v>
      </c>
    </row>
    <row r="5385" spans="1:19">
      <c r="A5385" t="s">
        <v>12154</v>
      </c>
      <c r="B5385" s="1">
        <v>43724</v>
      </c>
      <c r="C5385" t="s">
        <v>33</v>
      </c>
      <c r="D5385">
        <v>68</v>
      </c>
      <c r="E5385" t="s">
        <v>39</v>
      </c>
      <c r="F5385">
        <v>0</v>
      </c>
      <c r="G5385">
        <v>4</v>
      </c>
      <c r="H5385" t="s">
        <v>3686</v>
      </c>
      <c r="I5385">
        <v>5448</v>
      </c>
      <c r="J5385">
        <v>0</v>
      </c>
      <c r="K5385">
        <v>71</v>
      </c>
      <c r="L5385" t="s">
        <v>316</v>
      </c>
      <c r="M5385" t="s">
        <v>23</v>
      </c>
      <c r="N5385" t="s">
        <v>23</v>
      </c>
      <c r="O5385" t="s">
        <v>25</v>
      </c>
      <c r="P5385" t="s">
        <v>202</v>
      </c>
      <c r="Q5385" t="s">
        <v>50</v>
      </c>
      <c r="R5385" t="s">
        <v>6012</v>
      </c>
      <c r="S5385" t="s">
        <v>12155</v>
      </c>
    </row>
    <row r="5386" spans="1:19">
      <c r="A5386" t="s">
        <v>12156</v>
      </c>
      <c r="B5386" s="1">
        <v>44540</v>
      </c>
      <c r="C5386" t="s">
        <v>22</v>
      </c>
      <c r="D5386">
        <v>50</v>
      </c>
      <c r="E5386" t="s">
        <v>39</v>
      </c>
      <c r="F5386">
        <v>0</v>
      </c>
      <c r="G5386">
        <v>4</v>
      </c>
      <c r="H5386" t="s">
        <v>3686</v>
      </c>
      <c r="I5386">
        <v>4751</v>
      </c>
      <c r="J5386">
        <v>0</v>
      </c>
      <c r="K5386">
        <v>44</v>
      </c>
      <c r="M5386" t="s">
        <v>23</v>
      </c>
      <c r="N5386" t="s">
        <v>23</v>
      </c>
      <c r="O5386" t="s">
        <v>25</v>
      </c>
      <c r="P5386" t="s">
        <v>26</v>
      </c>
      <c r="Q5386" t="s">
        <v>50</v>
      </c>
      <c r="R5386" t="s">
        <v>4992</v>
      </c>
      <c r="S5386" t="s">
        <v>12157</v>
      </c>
    </row>
    <row r="5387" spans="1:19">
      <c r="A5387" t="s">
        <v>12158</v>
      </c>
      <c r="B5387" s="1">
        <v>44493</v>
      </c>
      <c r="C5387" t="s">
        <v>33</v>
      </c>
      <c r="D5387">
        <v>56</v>
      </c>
      <c r="E5387" t="s">
        <v>39</v>
      </c>
      <c r="F5387">
        <v>0</v>
      </c>
      <c r="G5387">
        <v>4</v>
      </c>
      <c r="H5387" t="s">
        <v>3686</v>
      </c>
      <c r="I5387">
        <v>2007</v>
      </c>
      <c r="J5387">
        <v>0</v>
      </c>
      <c r="K5387">
        <v>46</v>
      </c>
      <c r="L5387" t="s">
        <v>142</v>
      </c>
      <c r="M5387" t="s">
        <v>23</v>
      </c>
      <c r="N5387" t="s">
        <v>23</v>
      </c>
      <c r="O5387" t="s">
        <v>49</v>
      </c>
      <c r="P5387" t="s">
        <v>164</v>
      </c>
      <c r="Q5387" t="s">
        <v>84</v>
      </c>
      <c r="R5387" t="s">
        <v>2116</v>
      </c>
      <c r="S5387" t="s">
        <v>12159</v>
      </c>
    </row>
    <row r="5388" spans="1:19">
      <c r="A5388" t="s">
        <v>12160</v>
      </c>
      <c r="B5388" s="1">
        <v>45369</v>
      </c>
      <c r="C5388" t="s">
        <v>22</v>
      </c>
      <c r="D5388">
        <v>47</v>
      </c>
      <c r="E5388" t="s">
        <v>39</v>
      </c>
      <c r="F5388">
        <v>0</v>
      </c>
      <c r="G5388">
        <v>4</v>
      </c>
      <c r="H5388" t="s">
        <v>3686</v>
      </c>
      <c r="I5388">
        <v>3921</v>
      </c>
      <c r="J5388">
        <v>0</v>
      </c>
      <c r="K5388">
        <v>17</v>
      </c>
      <c r="L5388" t="s">
        <v>97</v>
      </c>
      <c r="M5388" t="s">
        <v>23</v>
      </c>
      <c r="N5388" t="s">
        <v>23</v>
      </c>
      <c r="O5388" t="s">
        <v>49</v>
      </c>
      <c r="P5388" t="s">
        <v>26</v>
      </c>
      <c r="Q5388" t="s">
        <v>27</v>
      </c>
      <c r="R5388" t="s">
        <v>12161</v>
      </c>
      <c r="S5388" t="s">
        <v>12162</v>
      </c>
    </row>
    <row r="5389" spans="1:19">
      <c r="A5389" t="s">
        <v>12163</v>
      </c>
      <c r="B5389" s="1">
        <v>45497</v>
      </c>
      <c r="C5389" t="s">
        <v>22</v>
      </c>
      <c r="D5389">
        <v>59</v>
      </c>
      <c r="E5389" t="s">
        <v>39</v>
      </c>
      <c r="F5389">
        <v>0</v>
      </c>
      <c r="G5389">
        <v>4</v>
      </c>
      <c r="H5389" t="s">
        <v>3686</v>
      </c>
      <c r="I5389">
        <v>2884</v>
      </c>
      <c r="J5389">
        <v>0</v>
      </c>
      <c r="K5389">
        <v>13</v>
      </c>
      <c r="L5389" t="s">
        <v>97</v>
      </c>
      <c r="M5389" t="s">
        <v>23</v>
      </c>
      <c r="N5389" t="s">
        <v>39</v>
      </c>
      <c r="P5389" t="s">
        <v>164</v>
      </c>
      <c r="Q5389" t="s">
        <v>50</v>
      </c>
      <c r="R5389" t="s">
        <v>869</v>
      </c>
      <c r="S5389" t="s">
        <v>12164</v>
      </c>
    </row>
    <row r="5390" spans="1:19">
      <c r="A5390" t="s">
        <v>12165</v>
      </c>
      <c r="B5390" s="1">
        <v>45760</v>
      </c>
      <c r="C5390" t="s">
        <v>22</v>
      </c>
      <c r="D5390">
        <v>41</v>
      </c>
      <c r="E5390" t="s">
        <v>23</v>
      </c>
      <c r="F5390">
        <v>1</v>
      </c>
      <c r="G5390">
        <v>4</v>
      </c>
      <c r="H5390" t="s">
        <v>3686</v>
      </c>
      <c r="I5390">
        <v>5279</v>
      </c>
      <c r="J5390">
        <v>1</v>
      </c>
      <c r="K5390">
        <v>4</v>
      </c>
      <c r="L5390" t="s">
        <v>48</v>
      </c>
      <c r="M5390" t="s">
        <v>23</v>
      </c>
      <c r="N5390" t="s">
        <v>39</v>
      </c>
      <c r="P5390" t="s">
        <v>26</v>
      </c>
      <c r="Q5390" t="s">
        <v>50</v>
      </c>
      <c r="R5390" t="s">
        <v>1987</v>
      </c>
      <c r="S5390" t="s">
        <v>12166</v>
      </c>
    </row>
    <row r="5391" spans="1:19">
      <c r="A5391" t="s">
        <v>12167</v>
      </c>
      <c r="B5391" s="1">
        <v>43806</v>
      </c>
      <c r="C5391" t="s">
        <v>33</v>
      </c>
      <c r="D5391">
        <v>49</v>
      </c>
      <c r="E5391" t="s">
        <v>39</v>
      </c>
      <c r="F5391">
        <v>0</v>
      </c>
      <c r="G5391">
        <v>4</v>
      </c>
      <c r="H5391" t="s">
        <v>3686</v>
      </c>
      <c r="I5391">
        <v>5740</v>
      </c>
      <c r="J5391">
        <v>0</v>
      </c>
      <c r="K5391">
        <v>68</v>
      </c>
      <c r="L5391" t="s">
        <v>316</v>
      </c>
      <c r="M5391" t="s">
        <v>23</v>
      </c>
      <c r="N5391" t="s">
        <v>39</v>
      </c>
      <c r="P5391" t="s">
        <v>164</v>
      </c>
      <c r="Q5391" t="s">
        <v>27</v>
      </c>
      <c r="R5391" t="s">
        <v>2056</v>
      </c>
      <c r="S5391" t="s">
        <v>12168</v>
      </c>
    </row>
    <row r="5392" spans="1:19">
      <c r="A5392" t="s">
        <v>12169</v>
      </c>
      <c r="B5392" s="1">
        <v>43717</v>
      </c>
      <c r="C5392" t="s">
        <v>22</v>
      </c>
      <c r="D5392">
        <v>40</v>
      </c>
      <c r="E5392" t="s">
        <v>23</v>
      </c>
      <c r="F5392">
        <v>0</v>
      </c>
      <c r="G5392">
        <v>4</v>
      </c>
      <c r="H5392" t="s">
        <v>3686</v>
      </c>
      <c r="I5392">
        <v>6035</v>
      </c>
      <c r="J5392">
        <v>8</v>
      </c>
      <c r="K5392">
        <v>71</v>
      </c>
      <c r="L5392" t="s">
        <v>316</v>
      </c>
      <c r="M5392" t="s">
        <v>23</v>
      </c>
      <c r="N5392" t="s">
        <v>23</v>
      </c>
      <c r="O5392" t="s">
        <v>25</v>
      </c>
      <c r="P5392" t="s">
        <v>26</v>
      </c>
      <c r="Q5392" t="s">
        <v>27</v>
      </c>
      <c r="R5392" t="s">
        <v>1811</v>
      </c>
      <c r="S5392" t="s">
        <v>12170</v>
      </c>
    </row>
    <row r="5393" spans="1:19">
      <c r="A5393" t="s">
        <v>12171</v>
      </c>
      <c r="B5393" s="1">
        <v>43730</v>
      </c>
      <c r="C5393" t="s">
        <v>22</v>
      </c>
      <c r="D5393">
        <v>21</v>
      </c>
      <c r="E5393" t="s">
        <v>23</v>
      </c>
      <c r="F5393">
        <v>3</v>
      </c>
      <c r="G5393">
        <v>4</v>
      </c>
      <c r="H5393" t="s">
        <v>3686</v>
      </c>
      <c r="I5393">
        <v>5497</v>
      </c>
      <c r="J5393">
        <v>6</v>
      </c>
      <c r="K5393">
        <v>71</v>
      </c>
      <c r="M5393" t="s">
        <v>23</v>
      </c>
      <c r="N5393" t="s">
        <v>39</v>
      </c>
      <c r="P5393" t="s">
        <v>164</v>
      </c>
      <c r="Q5393" t="s">
        <v>84</v>
      </c>
      <c r="R5393" t="s">
        <v>971</v>
      </c>
      <c r="S5393" t="s">
        <v>12172</v>
      </c>
    </row>
    <row r="5394" spans="1:19">
      <c r="A5394" t="s">
        <v>12173</v>
      </c>
      <c r="B5394" s="1">
        <v>43795</v>
      </c>
      <c r="C5394" t="s">
        <v>22</v>
      </c>
      <c r="D5394">
        <v>53</v>
      </c>
      <c r="E5394" t="s">
        <v>23</v>
      </c>
      <c r="F5394">
        <v>1</v>
      </c>
      <c r="G5394">
        <v>4</v>
      </c>
      <c r="H5394" t="s">
        <v>3686</v>
      </c>
      <c r="I5394">
        <v>4072</v>
      </c>
      <c r="J5394">
        <v>5</v>
      </c>
      <c r="K5394">
        <v>69</v>
      </c>
      <c r="L5394" t="s">
        <v>316</v>
      </c>
      <c r="M5394" t="s">
        <v>23</v>
      </c>
      <c r="N5394" t="s">
        <v>23</v>
      </c>
      <c r="O5394" t="s">
        <v>25</v>
      </c>
      <c r="P5394" t="s">
        <v>164</v>
      </c>
      <c r="Q5394" t="s">
        <v>50</v>
      </c>
      <c r="R5394" t="s">
        <v>2116</v>
      </c>
      <c r="S5394" t="s">
        <v>12174</v>
      </c>
    </row>
    <row r="5395" spans="1:19">
      <c r="A5395" t="s">
        <v>12175</v>
      </c>
      <c r="B5395" s="1">
        <v>45124</v>
      </c>
      <c r="C5395" t="s">
        <v>33</v>
      </c>
      <c r="D5395">
        <v>25</v>
      </c>
      <c r="E5395" t="s">
        <v>23</v>
      </c>
      <c r="F5395">
        <v>0</v>
      </c>
      <c r="G5395">
        <v>4</v>
      </c>
      <c r="H5395" t="s">
        <v>3686</v>
      </c>
      <c r="I5395">
        <v>5620</v>
      </c>
      <c r="J5395">
        <v>10</v>
      </c>
      <c r="K5395">
        <v>25</v>
      </c>
      <c r="M5395" t="s">
        <v>23</v>
      </c>
      <c r="N5395" t="s">
        <v>23</v>
      </c>
      <c r="O5395" t="s">
        <v>49</v>
      </c>
      <c r="P5395" t="s">
        <v>26</v>
      </c>
      <c r="Q5395" t="s">
        <v>50</v>
      </c>
      <c r="R5395" t="s">
        <v>9417</v>
      </c>
      <c r="S5395" t="s">
        <v>12176</v>
      </c>
    </row>
    <row r="5396" spans="1:19">
      <c r="A5396" t="s">
        <v>12177</v>
      </c>
      <c r="B5396" s="1">
        <v>45668</v>
      </c>
      <c r="C5396" t="s">
        <v>33</v>
      </c>
      <c r="D5396">
        <v>42</v>
      </c>
      <c r="E5396" t="s">
        <v>39</v>
      </c>
      <c r="F5396">
        <v>0</v>
      </c>
      <c r="G5396">
        <v>4</v>
      </c>
      <c r="H5396" t="s">
        <v>3686</v>
      </c>
      <c r="I5396">
        <v>4404</v>
      </c>
      <c r="J5396">
        <v>0</v>
      </c>
      <c r="K5396">
        <v>7</v>
      </c>
      <c r="M5396" t="s">
        <v>39</v>
      </c>
      <c r="N5396" t="s">
        <v>23</v>
      </c>
      <c r="O5396" t="s">
        <v>49</v>
      </c>
      <c r="P5396" t="s">
        <v>26</v>
      </c>
      <c r="Q5396" t="s">
        <v>27</v>
      </c>
      <c r="R5396" t="s">
        <v>51</v>
      </c>
      <c r="S5396" t="s">
        <v>12178</v>
      </c>
    </row>
    <row r="5397" spans="1:19">
      <c r="A5397" t="s">
        <v>12179</v>
      </c>
      <c r="B5397" s="1">
        <v>45174</v>
      </c>
      <c r="C5397" t="s">
        <v>22</v>
      </c>
      <c r="D5397">
        <v>63</v>
      </c>
      <c r="E5397" t="s">
        <v>39</v>
      </c>
      <c r="F5397">
        <v>0</v>
      </c>
      <c r="G5397">
        <v>4</v>
      </c>
      <c r="H5397" t="s">
        <v>3686</v>
      </c>
      <c r="I5397">
        <v>4402</v>
      </c>
      <c r="J5397">
        <v>0</v>
      </c>
      <c r="K5397">
        <v>23</v>
      </c>
      <c r="L5397" t="s">
        <v>97</v>
      </c>
      <c r="M5397" t="s">
        <v>23</v>
      </c>
      <c r="N5397" t="s">
        <v>39</v>
      </c>
      <c r="P5397" t="s">
        <v>202</v>
      </c>
      <c r="Q5397" t="s">
        <v>27</v>
      </c>
      <c r="R5397" t="s">
        <v>2249</v>
      </c>
      <c r="S5397" t="s">
        <v>12180</v>
      </c>
    </row>
    <row r="5398" spans="1:19">
      <c r="A5398" t="s">
        <v>12181</v>
      </c>
      <c r="B5398" s="1">
        <v>45251</v>
      </c>
      <c r="C5398" t="s">
        <v>22</v>
      </c>
      <c r="D5398">
        <v>29</v>
      </c>
      <c r="E5398" t="s">
        <v>39</v>
      </c>
      <c r="F5398">
        <v>0</v>
      </c>
      <c r="G5398">
        <v>4</v>
      </c>
      <c r="H5398" t="s">
        <v>3686</v>
      </c>
      <c r="I5398">
        <v>5808</v>
      </c>
      <c r="J5398">
        <v>0</v>
      </c>
      <c r="K5398">
        <v>21</v>
      </c>
      <c r="L5398" t="s">
        <v>97</v>
      </c>
      <c r="M5398" t="s">
        <v>39</v>
      </c>
      <c r="N5398" t="s">
        <v>23</v>
      </c>
      <c r="O5398" t="s">
        <v>49</v>
      </c>
      <c r="P5398" t="s">
        <v>26</v>
      </c>
      <c r="Q5398" t="s">
        <v>50</v>
      </c>
      <c r="R5398" t="s">
        <v>12182</v>
      </c>
      <c r="S5398" t="s">
        <v>12183</v>
      </c>
    </row>
    <row r="5399" spans="1:19">
      <c r="A5399" t="s">
        <v>12184</v>
      </c>
      <c r="B5399" s="1">
        <v>43779</v>
      </c>
      <c r="C5399" t="s">
        <v>22</v>
      </c>
      <c r="D5399">
        <v>23</v>
      </c>
      <c r="E5399" t="s">
        <v>23</v>
      </c>
      <c r="F5399">
        <v>0</v>
      </c>
      <c r="G5399">
        <v>4</v>
      </c>
      <c r="H5399" t="s">
        <v>3686</v>
      </c>
      <c r="I5399">
        <v>5683</v>
      </c>
      <c r="J5399">
        <v>7</v>
      </c>
      <c r="K5399">
        <v>69</v>
      </c>
      <c r="M5399" t="s">
        <v>39</v>
      </c>
      <c r="N5399" t="s">
        <v>23</v>
      </c>
      <c r="O5399" t="s">
        <v>49</v>
      </c>
      <c r="P5399" t="s">
        <v>202</v>
      </c>
      <c r="Q5399" t="s">
        <v>50</v>
      </c>
      <c r="R5399" t="s">
        <v>11227</v>
      </c>
      <c r="S5399" t="s">
        <v>12185</v>
      </c>
    </row>
    <row r="5400" spans="1:19">
      <c r="A5400" t="s">
        <v>12186</v>
      </c>
      <c r="B5400" s="1">
        <v>44170</v>
      </c>
      <c r="C5400" t="s">
        <v>33</v>
      </c>
      <c r="D5400">
        <v>63</v>
      </c>
      <c r="E5400" t="s">
        <v>23</v>
      </c>
      <c r="F5400">
        <v>0</v>
      </c>
      <c r="G5400">
        <v>4</v>
      </c>
      <c r="H5400" t="s">
        <v>3686</v>
      </c>
      <c r="I5400">
        <v>6161</v>
      </c>
      <c r="J5400">
        <v>1</v>
      </c>
      <c r="K5400">
        <v>56</v>
      </c>
      <c r="M5400" t="s">
        <v>23</v>
      </c>
      <c r="N5400" t="s">
        <v>23</v>
      </c>
      <c r="O5400" t="s">
        <v>25</v>
      </c>
      <c r="P5400" t="s">
        <v>26</v>
      </c>
      <c r="Q5400" t="s">
        <v>27</v>
      </c>
      <c r="R5400" t="s">
        <v>1795</v>
      </c>
      <c r="S5400" t="s">
        <v>12187</v>
      </c>
    </row>
    <row r="5401" spans="1:19">
      <c r="A5401" t="s">
        <v>12188</v>
      </c>
      <c r="B5401" s="1">
        <v>44217</v>
      </c>
      <c r="C5401" t="s">
        <v>33</v>
      </c>
      <c r="D5401">
        <v>59</v>
      </c>
      <c r="E5401" t="s">
        <v>23</v>
      </c>
      <c r="F5401">
        <v>0</v>
      </c>
      <c r="G5401">
        <v>4</v>
      </c>
      <c r="H5401" t="s">
        <v>3686</v>
      </c>
      <c r="I5401">
        <v>6021</v>
      </c>
      <c r="J5401">
        <v>6</v>
      </c>
      <c r="K5401">
        <v>55</v>
      </c>
      <c r="L5401" t="s">
        <v>142</v>
      </c>
      <c r="M5401" t="s">
        <v>23</v>
      </c>
      <c r="N5401" t="s">
        <v>23</v>
      </c>
      <c r="O5401" t="s">
        <v>25</v>
      </c>
      <c r="P5401" t="s">
        <v>202</v>
      </c>
      <c r="Q5401" t="s">
        <v>27</v>
      </c>
      <c r="R5401" t="s">
        <v>3065</v>
      </c>
      <c r="S5401" t="s">
        <v>12189</v>
      </c>
    </row>
    <row r="5402" spans="1:19">
      <c r="A5402" t="s">
        <v>12190</v>
      </c>
      <c r="B5402" s="1">
        <v>45127</v>
      </c>
      <c r="C5402" t="s">
        <v>33</v>
      </c>
      <c r="D5402">
        <v>19</v>
      </c>
      <c r="E5402" t="s">
        <v>39</v>
      </c>
      <c r="F5402">
        <v>0</v>
      </c>
      <c r="G5402">
        <v>4</v>
      </c>
      <c r="H5402" t="s">
        <v>3686</v>
      </c>
      <c r="I5402">
        <v>4855</v>
      </c>
      <c r="J5402">
        <v>0</v>
      </c>
      <c r="K5402">
        <v>25</v>
      </c>
      <c r="M5402" t="s">
        <v>23</v>
      </c>
      <c r="N5402" t="s">
        <v>23</v>
      </c>
      <c r="O5402" t="s">
        <v>56</v>
      </c>
      <c r="P5402" t="s">
        <v>26</v>
      </c>
      <c r="Q5402" t="s">
        <v>27</v>
      </c>
      <c r="R5402" t="s">
        <v>5743</v>
      </c>
      <c r="S5402" t="s">
        <v>12191</v>
      </c>
    </row>
    <row r="5403" spans="1:19">
      <c r="A5403" t="s">
        <v>12192</v>
      </c>
      <c r="B5403" s="1">
        <v>43733</v>
      </c>
      <c r="C5403" t="s">
        <v>33</v>
      </c>
      <c r="D5403">
        <v>44</v>
      </c>
      <c r="E5403" t="s">
        <v>23</v>
      </c>
      <c r="F5403">
        <v>1</v>
      </c>
      <c r="G5403">
        <v>4</v>
      </c>
      <c r="H5403" t="s">
        <v>3686</v>
      </c>
      <c r="I5403">
        <v>6420</v>
      </c>
      <c r="J5403">
        <v>6</v>
      </c>
      <c r="K5403">
        <v>71</v>
      </c>
      <c r="L5403" t="s">
        <v>316</v>
      </c>
      <c r="M5403" t="s">
        <v>39</v>
      </c>
      <c r="N5403" t="s">
        <v>23</v>
      </c>
      <c r="O5403" t="s">
        <v>56</v>
      </c>
      <c r="P5403" t="s">
        <v>164</v>
      </c>
      <c r="Q5403" t="s">
        <v>27</v>
      </c>
      <c r="R5403" t="s">
        <v>5527</v>
      </c>
      <c r="S5403" t="s">
        <v>12193</v>
      </c>
    </row>
    <row r="5404" spans="1:19">
      <c r="A5404" t="s">
        <v>12194</v>
      </c>
      <c r="B5404" s="1">
        <v>45243</v>
      </c>
      <c r="C5404" t="s">
        <v>22</v>
      </c>
      <c r="D5404">
        <v>25</v>
      </c>
      <c r="E5404" t="s">
        <v>39</v>
      </c>
      <c r="F5404">
        <v>0</v>
      </c>
      <c r="G5404">
        <v>4</v>
      </c>
      <c r="H5404" t="s">
        <v>3686</v>
      </c>
      <c r="I5404">
        <v>2926</v>
      </c>
      <c r="J5404">
        <v>0</v>
      </c>
      <c r="K5404">
        <v>21</v>
      </c>
      <c r="L5404" t="s">
        <v>97</v>
      </c>
      <c r="M5404" t="s">
        <v>23</v>
      </c>
      <c r="N5404" t="s">
        <v>23</v>
      </c>
      <c r="O5404" t="s">
        <v>49</v>
      </c>
      <c r="P5404" t="s">
        <v>26</v>
      </c>
      <c r="Q5404" t="s">
        <v>50</v>
      </c>
      <c r="R5404" t="s">
        <v>188</v>
      </c>
      <c r="S5404" t="s">
        <v>12195</v>
      </c>
    </row>
    <row r="5405" spans="1:19">
      <c r="A5405" t="s">
        <v>12196</v>
      </c>
      <c r="B5405" s="1">
        <v>45125</v>
      </c>
      <c r="C5405" t="s">
        <v>22</v>
      </c>
      <c r="D5405">
        <v>34</v>
      </c>
      <c r="E5405" t="s">
        <v>23</v>
      </c>
      <c r="F5405">
        <v>1</v>
      </c>
      <c r="G5405">
        <v>4</v>
      </c>
      <c r="H5405" t="s">
        <v>3686</v>
      </c>
      <c r="I5405">
        <v>3971</v>
      </c>
      <c r="J5405">
        <v>6</v>
      </c>
      <c r="K5405">
        <v>25</v>
      </c>
      <c r="L5405" t="s">
        <v>40</v>
      </c>
      <c r="M5405" t="s">
        <v>23</v>
      </c>
      <c r="N5405" t="s">
        <v>23</v>
      </c>
      <c r="O5405" t="s">
        <v>49</v>
      </c>
      <c r="P5405" t="s">
        <v>26</v>
      </c>
      <c r="Q5405" t="s">
        <v>27</v>
      </c>
      <c r="R5405" t="s">
        <v>3209</v>
      </c>
      <c r="S5405" t="s">
        <v>12197</v>
      </c>
    </row>
    <row r="5406" spans="1:19">
      <c r="A5406" t="s">
        <v>12198</v>
      </c>
      <c r="B5406" s="1">
        <v>44719</v>
      </c>
      <c r="C5406" t="s">
        <v>33</v>
      </c>
      <c r="D5406">
        <v>54</v>
      </c>
      <c r="E5406" t="s">
        <v>23</v>
      </c>
      <c r="F5406">
        <v>1</v>
      </c>
      <c r="G5406">
        <v>4</v>
      </c>
      <c r="H5406" t="s">
        <v>3686</v>
      </c>
      <c r="I5406">
        <v>2631</v>
      </c>
      <c r="J5406">
        <v>9</v>
      </c>
      <c r="K5406">
        <v>38</v>
      </c>
      <c r="M5406" t="s">
        <v>23</v>
      </c>
      <c r="N5406" t="s">
        <v>39</v>
      </c>
      <c r="P5406" t="s">
        <v>164</v>
      </c>
      <c r="Q5406" t="s">
        <v>50</v>
      </c>
      <c r="R5406" t="s">
        <v>395</v>
      </c>
      <c r="S5406" t="s">
        <v>12199</v>
      </c>
    </row>
    <row r="5407" spans="1:19">
      <c r="A5407" t="s">
        <v>12200</v>
      </c>
      <c r="B5407" s="1">
        <v>45327</v>
      </c>
      <c r="C5407" t="s">
        <v>22</v>
      </c>
      <c r="D5407">
        <v>45</v>
      </c>
      <c r="E5407" t="s">
        <v>23</v>
      </c>
      <c r="F5407">
        <v>3</v>
      </c>
      <c r="G5407">
        <v>4</v>
      </c>
      <c r="H5407" t="s">
        <v>3686</v>
      </c>
      <c r="I5407">
        <v>5968</v>
      </c>
      <c r="J5407">
        <v>1</v>
      </c>
      <c r="K5407">
        <v>18</v>
      </c>
      <c r="M5407" t="s">
        <v>23</v>
      </c>
      <c r="N5407" t="s">
        <v>23</v>
      </c>
      <c r="O5407" t="s">
        <v>25</v>
      </c>
      <c r="P5407" t="s">
        <v>26</v>
      </c>
      <c r="Q5407" t="s">
        <v>27</v>
      </c>
      <c r="R5407" t="s">
        <v>1360</v>
      </c>
      <c r="S5407" t="s">
        <v>12201</v>
      </c>
    </row>
    <row r="5408" spans="1:19">
      <c r="A5408" t="s">
        <v>12202</v>
      </c>
      <c r="B5408" s="1">
        <v>44539</v>
      </c>
      <c r="C5408" t="s">
        <v>22</v>
      </c>
      <c r="D5408">
        <v>41</v>
      </c>
      <c r="E5408" t="s">
        <v>23</v>
      </c>
      <c r="F5408">
        <v>3</v>
      </c>
      <c r="G5408">
        <v>4</v>
      </c>
      <c r="H5408" t="s">
        <v>3686</v>
      </c>
      <c r="I5408">
        <v>4388</v>
      </c>
      <c r="J5408">
        <v>1</v>
      </c>
      <c r="K5408">
        <v>44</v>
      </c>
      <c r="M5408" t="s">
        <v>23</v>
      </c>
      <c r="N5408" t="s">
        <v>23</v>
      </c>
      <c r="O5408" t="s">
        <v>49</v>
      </c>
      <c r="P5408" t="s">
        <v>26</v>
      </c>
      <c r="Q5408" t="s">
        <v>50</v>
      </c>
      <c r="R5408" t="s">
        <v>11453</v>
      </c>
      <c r="S5408" t="s">
        <v>12203</v>
      </c>
    </row>
    <row r="5409" spans="1:19">
      <c r="A5409" t="s">
        <v>12204</v>
      </c>
      <c r="B5409" s="1">
        <v>43846</v>
      </c>
      <c r="C5409" t="s">
        <v>33</v>
      </c>
      <c r="D5409">
        <v>70</v>
      </c>
      <c r="E5409" t="s">
        <v>23</v>
      </c>
      <c r="F5409">
        <v>0</v>
      </c>
      <c r="G5409">
        <v>4</v>
      </c>
      <c r="H5409" t="s">
        <v>3686</v>
      </c>
      <c r="I5409">
        <v>5703</v>
      </c>
      <c r="J5409">
        <v>3</v>
      </c>
      <c r="K5409">
        <v>67</v>
      </c>
      <c r="M5409" t="s">
        <v>23</v>
      </c>
      <c r="N5409" t="s">
        <v>23</v>
      </c>
      <c r="O5409" t="s">
        <v>25</v>
      </c>
      <c r="P5409" t="s">
        <v>202</v>
      </c>
      <c r="Q5409" t="s">
        <v>50</v>
      </c>
      <c r="R5409" t="s">
        <v>1694</v>
      </c>
      <c r="S5409" t="s">
        <v>12205</v>
      </c>
    </row>
    <row r="5410" spans="1:19">
      <c r="A5410" t="s">
        <v>12206</v>
      </c>
      <c r="B5410" s="1">
        <v>43746</v>
      </c>
      <c r="C5410" t="s">
        <v>33</v>
      </c>
      <c r="D5410">
        <v>68</v>
      </c>
      <c r="E5410" t="s">
        <v>23</v>
      </c>
      <c r="F5410">
        <v>0</v>
      </c>
      <c r="G5410">
        <v>4</v>
      </c>
      <c r="H5410" t="s">
        <v>3686</v>
      </c>
      <c r="I5410">
        <v>5129</v>
      </c>
      <c r="J5410">
        <v>10</v>
      </c>
      <c r="K5410">
        <v>70</v>
      </c>
      <c r="M5410" t="s">
        <v>23</v>
      </c>
      <c r="N5410" t="s">
        <v>23</v>
      </c>
      <c r="O5410" t="s">
        <v>25</v>
      </c>
      <c r="P5410" t="s">
        <v>164</v>
      </c>
      <c r="Q5410" t="s">
        <v>27</v>
      </c>
      <c r="R5410" t="s">
        <v>2241</v>
      </c>
      <c r="S5410" t="s">
        <v>12207</v>
      </c>
    </row>
    <row r="5411" spans="1:19">
      <c r="A5411" t="s">
        <v>12208</v>
      </c>
      <c r="B5411" s="1">
        <v>44203</v>
      </c>
      <c r="C5411" t="s">
        <v>33</v>
      </c>
      <c r="D5411">
        <v>75</v>
      </c>
      <c r="E5411" t="s">
        <v>39</v>
      </c>
      <c r="F5411">
        <v>0</v>
      </c>
      <c r="G5411">
        <v>4</v>
      </c>
      <c r="H5411" t="s">
        <v>3686</v>
      </c>
      <c r="I5411">
        <v>5182</v>
      </c>
      <c r="J5411">
        <v>0</v>
      </c>
      <c r="K5411">
        <v>55</v>
      </c>
      <c r="M5411" t="s">
        <v>23</v>
      </c>
      <c r="N5411" t="s">
        <v>23</v>
      </c>
      <c r="O5411" t="s">
        <v>25</v>
      </c>
      <c r="P5411" t="s">
        <v>202</v>
      </c>
      <c r="Q5411" t="s">
        <v>27</v>
      </c>
      <c r="R5411" t="s">
        <v>2336</v>
      </c>
      <c r="S5411" t="s">
        <v>12209</v>
      </c>
    </row>
    <row r="5412" spans="1:19">
      <c r="A5412" t="s">
        <v>12210</v>
      </c>
      <c r="B5412" s="1">
        <v>45354</v>
      </c>
      <c r="C5412" t="s">
        <v>33</v>
      </c>
      <c r="D5412">
        <v>28</v>
      </c>
      <c r="E5412" t="s">
        <v>23</v>
      </c>
      <c r="F5412">
        <v>0</v>
      </c>
      <c r="G5412">
        <v>4</v>
      </c>
      <c r="H5412" t="s">
        <v>3686</v>
      </c>
      <c r="I5412">
        <v>3646</v>
      </c>
      <c r="J5412">
        <v>8</v>
      </c>
      <c r="K5412">
        <v>17</v>
      </c>
      <c r="L5412" t="s">
        <v>97</v>
      </c>
      <c r="M5412" t="s">
        <v>23</v>
      </c>
      <c r="N5412" t="s">
        <v>39</v>
      </c>
      <c r="P5412" t="s">
        <v>202</v>
      </c>
      <c r="Q5412" t="s">
        <v>50</v>
      </c>
      <c r="R5412" t="s">
        <v>5371</v>
      </c>
      <c r="S5412" t="s">
        <v>12211</v>
      </c>
    </row>
    <row r="5413" spans="1:19">
      <c r="A5413" t="s">
        <v>12212</v>
      </c>
      <c r="B5413" s="1">
        <v>45200</v>
      </c>
      <c r="C5413" t="s">
        <v>33</v>
      </c>
      <c r="D5413">
        <v>47</v>
      </c>
      <c r="E5413" t="s">
        <v>39</v>
      </c>
      <c r="F5413">
        <v>0</v>
      </c>
      <c r="G5413">
        <v>4</v>
      </c>
      <c r="H5413" t="s">
        <v>3686</v>
      </c>
      <c r="I5413">
        <v>5676</v>
      </c>
      <c r="J5413">
        <v>0</v>
      </c>
      <c r="K5413">
        <v>22</v>
      </c>
      <c r="L5413" t="s">
        <v>97</v>
      </c>
      <c r="M5413" t="s">
        <v>23</v>
      </c>
      <c r="N5413" t="s">
        <v>39</v>
      </c>
      <c r="P5413" t="s">
        <v>164</v>
      </c>
      <c r="Q5413" t="s">
        <v>50</v>
      </c>
      <c r="R5413" t="s">
        <v>10474</v>
      </c>
      <c r="S5413" t="s">
        <v>12213</v>
      </c>
    </row>
    <row r="5414" spans="1:19">
      <c r="A5414" t="s">
        <v>12214</v>
      </c>
      <c r="B5414" s="1">
        <v>43686</v>
      </c>
      <c r="C5414" t="s">
        <v>22</v>
      </c>
      <c r="D5414">
        <v>40</v>
      </c>
      <c r="E5414" t="s">
        <v>23</v>
      </c>
      <c r="F5414">
        <v>0</v>
      </c>
      <c r="G5414">
        <v>4</v>
      </c>
      <c r="H5414" t="s">
        <v>3686</v>
      </c>
      <c r="I5414">
        <v>6259</v>
      </c>
      <c r="J5414">
        <v>5</v>
      </c>
      <c r="K5414">
        <v>72</v>
      </c>
      <c r="L5414" t="s">
        <v>316</v>
      </c>
      <c r="M5414" t="s">
        <v>23</v>
      </c>
      <c r="N5414" t="s">
        <v>23</v>
      </c>
      <c r="O5414" t="s">
        <v>49</v>
      </c>
      <c r="P5414" t="s">
        <v>164</v>
      </c>
      <c r="Q5414" t="s">
        <v>27</v>
      </c>
      <c r="R5414" t="s">
        <v>2486</v>
      </c>
      <c r="S5414" t="s">
        <v>12215</v>
      </c>
    </row>
    <row r="5415" spans="1:19">
      <c r="A5415" t="s">
        <v>12216</v>
      </c>
      <c r="B5415" s="1">
        <v>45599</v>
      </c>
      <c r="C5415" t="s">
        <v>33</v>
      </c>
      <c r="D5415">
        <v>43</v>
      </c>
      <c r="E5415" t="s">
        <v>39</v>
      </c>
      <c r="F5415">
        <v>0</v>
      </c>
      <c r="G5415">
        <v>4</v>
      </c>
      <c r="H5415" t="s">
        <v>3686</v>
      </c>
      <c r="I5415">
        <v>4283</v>
      </c>
      <c r="J5415">
        <v>0</v>
      </c>
      <c r="K5415">
        <v>9</v>
      </c>
      <c r="M5415" t="s">
        <v>23</v>
      </c>
      <c r="N5415" t="s">
        <v>39</v>
      </c>
      <c r="P5415" t="s">
        <v>26</v>
      </c>
      <c r="Q5415" t="s">
        <v>27</v>
      </c>
      <c r="R5415" t="s">
        <v>2874</v>
      </c>
      <c r="S5415" t="s">
        <v>12217</v>
      </c>
    </row>
    <row r="5416" spans="1:19">
      <c r="A5416" t="s">
        <v>12218</v>
      </c>
      <c r="B5416" s="1">
        <v>45236</v>
      </c>
      <c r="C5416" t="s">
        <v>22</v>
      </c>
      <c r="D5416">
        <v>39</v>
      </c>
      <c r="E5416" t="s">
        <v>39</v>
      </c>
      <c r="F5416">
        <v>0</v>
      </c>
      <c r="G5416">
        <v>4</v>
      </c>
      <c r="H5416" t="s">
        <v>3686</v>
      </c>
      <c r="I5416">
        <v>3378</v>
      </c>
      <c r="J5416">
        <v>0</v>
      </c>
      <c r="K5416">
        <v>21</v>
      </c>
      <c r="M5416" t="s">
        <v>39</v>
      </c>
      <c r="N5416" t="s">
        <v>23</v>
      </c>
      <c r="O5416" t="s">
        <v>49</v>
      </c>
      <c r="P5416" t="s">
        <v>26</v>
      </c>
      <c r="Q5416" t="s">
        <v>50</v>
      </c>
      <c r="R5416" t="s">
        <v>5246</v>
      </c>
      <c r="S5416" t="s">
        <v>12219</v>
      </c>
    </row>
    <row r="5417" spans="1:19">
      <c r="A5417" t="s">
        <v>12220</v>
      </c>
      <c r="B5417" s="1">
        <v>43977</v>
      </c>
      <c r="C5417" t="s">
        <v>33</v>
      </c>
      <c r="D5417">
        <v>58</v>
      </c>
      <c r="E5417" t="s">
        <v>23</v>
      </c>
      <c r="F5417">
        <v>0</v>
      </c>
      <c r="G5417">
        <v>4</v>
      </c>
      <c r="H5417" t="s">
        <v>3686</v>
      </c>
      <c r="I5417">
        <v>4626</v>
      </c>
      <c r="J5417">
        <v>7</v>
      </c>
      <c r="K5417">
        <v>63</v>
      </c>
      <c r="M5417" t="s">
        <v>23</v>
      </c>
      <c r="N5417" t="s">
        <v>23</v>
      </c>
      <c r="O5417" t="s">
        <v>56</v>
      </c>
      <c r="P5417" t="s">
        <v>164</v>
      </c>
      <c r="Q5417" t="s">
        <v>50</v>
      </c>
      <c r="R5417" t="s">
        <v>1838</v>
      </c>
      <c r="S5417" t="s">
        <v>12221</v>
      </c>
    </row>
    <row r="5418" spans="1:19">
      <c r="A5418" t="s">
        <v>12222</v>
      </c>
      <c r="B5418" s="1">
        <v>45312</v>
      </c>
      <c r="C5418" t="s">
        <v>33</v>
      </c>
      <c r="D5418">
        <v>47</v>
      </c>
      <c r="E5418" t="s">
        <v>23</v>
      </c>
      <c r="F5418">
        <v>2</v>
      </c>
      <c r="G5418">
        <v>4</v>
      </c>
      <c r="H5418" t="s">
        <v>3686</v>
      </c>
      <c r="I5418">
        <v>3636</v>
      </c>
      <c r="J5418">
        <v>6</v>
      </c>
      <c r="K5418">
        <v>19</v>
      </c>
      <c r="M5418" t="s">
        <v>23</v>
      </c>
      <c r="N5418" t="s">
        <v>39</v>
      </c>
      <c r="P5418" t="s">
        <v>26</v>
      </c>
      <c r="Q5418" t="s">
        <v>84</v>
      </c>
      <c r="R5418" t="s">
        <v>395</v>
      </c>
      <c r="S5418" t="s">
        <v>12223</v>
      </c>
    </row>
    <row r="5419" spans="1:19">
      <c r="A5419" t="s">
        <v>12224</v>
      </c>
      <c r="B5419" s="1">
        <v>44793</v>
      </c>
      <c r="C5419" t="s">
        <v>33</v>
      </c>
      <c r="D5419">
        <v>26</v>
      </c>
      <c r="E5419" t="s">
        <v>39</v>
      </c>
      <c r="F5419">
        <v>0</v>
      </c>
      <c r="G5419">
        <v>4</v>
      </c>
      <c r="H5419" t="s">
        <v>3686</v>
      </c>
      <c r="I5419">
        <v>4898</v>
      </c>
      <c r="J5419">
        <v>0</v>
      </c>
      <c r="K5419">
        <v>36</v>
      </c>
      <c r="M5419" t="s">
        <v>23</v>
      </c>
      <c r="N5419" t="s">
        <v>23</v>
      </c>
      <c r="O5419" t="s">
        <v>56</v>
      </c>
      <c r="P5419" t="s">
        <v>202</v>
      </c>
      <c r="Q5419" t="s">
        <v>27</v>
      </c>
      <c r="R5419" t="s">
        <v>236</v>
      </c>
      <c r="S5419" t="s">
        <v>12225</v>
      </c>
    </row>
    <row r="5420" spans="1:19">
      <c r="A5420" t="s">
        <v>12226</v>
      </c>
      <c r="B5420" s="1">
        <v>44288</v>
      </c>
      <c r="C5420" t="s">
        <v>22</v>
      </c>
      <c r="D5420">
        <v>64</v>
      </c>
      <c r="E5420" t="s">
        <v>23</v>
      </c>
      <c r="F5420">
        <v>0</v>
      </c>
      <c r="G5420">
        <v>4</v>
      </c>
      <c r="H5420" t="s">
        <v>3686</v>
      </c>
      <c r="I5420">
        <v>4628</v>
      </c>
      <c r="J5420">
        <v>6</v>
      </c>
      <c r="K5420">
        <v>52</v>
      </c>
      <c r="L5420" t="s">
        <v>142</v>
      </c>
      <c r="M5420" t="s">
        <v>23</v>
      </c>
      <c r="N5420" t="s">
        <v>23</v>
      </c>
      <c r="O5420" t="s">
        <v>56</v>
      </c>
      <c r="P5420" t="s">
        <v>202</v>
      </c>
      <c r="Q5420" t="s">
        <v>50</v>
      </c>
      <c r="R5420" t="s">
        <v>7170</v>
      </c>
      <c r="S5420" t="s">
        <v>12227</v>
      </c>
    </row>
    <row r="5421" spans="1:19">
      <c r="A5421" t="s">
        <v>12228</v>
      </c>
      <c r="B5421" s="1">
        <v>44601</v>
      </c>
      <c r="C5421" t="s">
        <v>22</v>
      </c>
      <c r="D5421">
        <v>57</v>
      </c>
      <c r="E5421" t="s">
        <v>23</v>
      </c>
      <c r="F5421">
        <v>2</v>
      </c>
      <c r="G5421">
        <v>4</v>
      </c>
      <c r="H5421" t="s">
        <v>3686</v>
      </c>
      <c r="I5421">
        <v>4439</v>
      </c>
      <c r="J5421">
        <v>4</v>
      </c>
      <c r="K5421">
        <v>42</v>
      </c>
      <c r="L5421" t="s">
        <v>142</v>
      </c>
      <c r="M5421" t="s">
        <v>23</v>
      </c>
      <c r="N5421" t="s">
        <v>39</v>
      </c>
      <c r="P5421" t="s">
        <v>202</v>
      </c>
      <c r="Q5421" t="s">
        <v>50</v>
      </c>
      <c r="R5421" t="s">
        <v>1415</v>
      </c>
      <c r="S5421" t="s">
        <v>12229</v>
      </c>
    </row>
    <row r="5422" spans="1:19">
      <c r="A5422" t="s">
        <v>12230</v>
      </c>
      <c r="B5422" s="1">
        <v>45127</v>
      </c>
      <c r="C5422" t="s">
        <v>22</v>
      </c>
      <c r="D5422">
        <v>53</v>
      </c>
      <c r="E5422" t="s">
        <v>39</v>
      </c>
      <c r="F5422">
        <v>0</v>
      </c>
      <c r="G5422">
        <v>4</v>
      </c>
      <c r="H5422" t="s">
        <v>3686</v>
      </c>
      <c r="I5422">
        <v>4815</v>
      </c>
      <c r="J5422">
        <v>0</v>
      </c>
      <c r="K5422">
        <v>25</v>
      </c>
      <c r="L5422" t="s">
        <v>40</v>
      </c>
      <c r="M5422" t="s">
        <v>23</v>
      </c>
      <c r="N5422" t="s">
        <v>23</v>
      </c>
      <c r="O5422" t="s">
        <v>25</v>
      </c>
      <c r="P5422" t="s">
        <v>26</v>
      </c>
      <c r="Q5422" t="s">
        <v>27</v>
      </c>
      <c r="R5422" t="s">
        <v>379</v>
      </c>
      <c r="S5422" t="s">
        <v>12231</v>
      </c>
    </row>
    <row r="5423" spans="1:19">
      <c r="A5423" t="s">
        <v>12232</v>
      </c>
      <c r="B5423" s="1">
        <v>44031</v>
      </c>
      <c r="C5423" t="s">
        <v>22</v>
      </c>
      <c r="D5423">
        <v>48</v>
      </c>
      <c r="E5423" t="s">
        <v>23</v>
      </c>
      <c r="F5423">
        <v>0</v>
      </c>
      <c r="G5423">
        <v>4</v>
      </c>
      <c r="H5423" t="s">
        <v>3686</v>
      </c>
      <c r="I5423">
        <v>5239</v>
      </c>
      <c r="J5423">
        <v>8</v>
      </c>
      <c r="K5423">
        <v>61</v>
      </c>
      <c r="L5423" t="s">
        <v>142</v>
      </c>
      <c r="M5423" t="s">
        <v>23</v>
      </c>
      <c r="N5423" t="s">
        <v>23</v>
      </c>
      <c r="O5423" t="s">
        <v>25</v>
      </c>
      <c r="P5423" t="s">
        <v>26</v>
      </c>
      <c r="Q5423" t="s">
        <v>27</v>
      </c>
      <c r="R5423" t="s">
        <v>7074</v>
      </c>
      <c r="S5423" t="s">
        <v>12233</v>
      </c>
    </row>
    <row r="5424" spans="1:19">
      <c r="A5424" t="s">
        <v>12234</v>
      </c>
      <c r="B5424" s="1">
        <v>44215</v>
      </c>
      <c r="C5424" t="s">
        <v>22</v>
      </c>
      <c r="D5424">
        <v>43</v>
      </c>
      <c r="E5424" t="s">
        <v>23</v>
      </c>
      <c r="F5424">
        <v>3</v>
      </c>
      <c r="G5424">
        <v>4</v>
      </c>
      <c r="H5424" t="s">
        <v>3686</v>
      </c>
      <c r="I5424">
        <v>5067</v>
      </c>
      <c r="J5424">
        <v>5</v>
      </c>
      <c r="K5424">
        <v>55</v>
      </c>
      <c r="M5424" t="s">
        <v>23</v>
      </c>
      <c r="N5424" t="s">
        <v>39</v>
      </c>
      <c r="P5424" t="s">
        <v>202</v>
      </c>
      <c r="Q5424" t="s">
        <v>50</v>
      </c>
      <c r="R5424" t="s">
        <v>2874</v>
      </c>
      <c r="S5424" t="s">
        <v>12235</v>
      </c>
    </row>
    <row r="5425" spans="1:19">
      <c r="A5425" t="s">
        <v>12236</v>
      </c>
      <c r="B5425" s="1">
        <v>43805</v>
      </c>
      <c r="C5425" t="s">
        <v>33</v>
      </c>
      <c r="D5425">
        <v>30</v>
      </c>
      <c r="E5425" t="s">
        <v>23</v>
      </c>
      <c r="F5425">
        <v>0</v>
      </c>
      <c r="G5425">
        <v>4</v>
      </c>
      <c r="H5425" t="s">
        <v>3686</v>
      </c>
      <c r="I5425">
        <v>5672</v>
      </c>
      <c r="J5425">
        <v>5</v>
      </c>
      <c r="K5425">
        <v>68</v>
      </c>
      <c r="L5425" t="s">
        <v>316</v>
      </c>
      <c r="M5425" t="s">
        <v>23</v>
      </c>
      <c r="N5425" t="s">
        <v>23</v>
      </c>
      <c r="O5425" t="s">
        <v>25</v>
      </c>
      <c r="P5425" t="s">
        <v>164</v>
      </c>
      <c r="Q5425" t="s">
        <v>27</v>
      </c>
      <c r="R5425" t="s">
        <v>1284</v>
      </c>
      <c r="S5425" t="s">
        <v>12237</v>
      </c>
    </row>
    <row r="5426" spans="1:19">
      <c r="A5426" t="s">
        <v>12238</v>
      </c>
      <c r="B5426" s="1">
        <v>44750</v>
      </c>
      <c r="C5426" t="s">
        <v>33</v>
      </c>
      <c r="D5426">
        <v>43</v>
      </c>
      <c r="E5426" t="s">
        <v>39</v>
      </c>
      <c r="F5426">
        <v>0</v>
      </c>
      <c r="G5426">
        <v>4</v>
      </c>
      <c r="H5426" t="s">
        <v>3686</v>
      </c>
      <c r="I5426">
        <v>3801</v>
      </c>
      <c r="J5426">
        <v>0</v>
      </c>
      <c r="K5426">
        <v>37</v>
      </c>
      <c r="M5426" t="s">
        <v>23</v>
      </c>
      <c r="N5426" t="s">
        <v>23</v>
      </c>
      <c r="O5426" t="s">
        <v>49</v>
      </c>
      <c r="P5426" t="s">
        <v>26</v>
      </c>
      <c r="Q5426" t="s">
        <v>50</v>
      </c>
      <c r="R5426" t="s">
        <v>3316</v>
      </c>
      <c r="S5426" t="s">
        <v>12239</v>
      </c>
    </row>
    <row r="5427" spans="1:19">
      <c r="A5427" t="s">
        <v>12240</v>
      </c>
      <c r="B5427" s="1">
        <v>45388</v>
      </c>
      <c r="C5427" t="s">
        <v>33</v>
      </c>
      <c r="D5427">
        <v>30</v>
      </c>
      <c r="E5427" t="s">
        <v>39</v>
      </c>
      <c r="F5427">
        <v>3</v>
      </c>
      <c r="G5427">
        <v>4</v>
      </c>
      <c r="H5427" t="s">
        <v>3686</v>
      </c>
      <c r="I5427">
        <v>5040</v>
      </c>
      <c r="J5427">
        <v>0</v>
      </c>
      <c r="K5427">
        <v>16</v>
      </c>
      <c r="L5427" t="s">
        <v>97</v>
      </c>
      <c r="M5427" t="s">
        <v>23</v>
      </c>
      <c r="N5427" t="s">
        <v>23</v>
      </c>
      <c r="O5427" t="s">
        <v>25</v>
      </c>
      <c r="P5427" t="s">
        <v>202</v>
      </c>
      <c r="Q5427" t="s">
        <v>50</v>
      </c>
      <c r="R5427" t="s">
        <v>983</v>
      </c>
      <c r="S5427" t="s">
        <v>12241</v>
      </c>
    </row>
    <row r="5428" spans="1:19">
      <c r="A5428" t="s">
        <v>12242</v>
      </c>
      <c r="B5428" s="1">
        <v>45851</v>
      </c>
      <c r="C5428" t="s">
        <v>33</v>
      </c>
      <c r="D5428">
        <v>45</v>
      </c>
      <c r="E5428" t="s">
        <v>39</v>
      </c>
      <c r="F5428">
        <v>0</v>
      </c>
      <c r="G5428">
        <v>4</v>
      </c>
      <c r="H5428" t="s">
        <v>3751</v>
      </c>
      <c r="I5428">
        <v>3103</v>
      </c>
      <c r="J5428">
        <v>0</v>
      </c>
      <c r="K5428">
        <v>1</v>
      </c>
      <c r="L5428" t="s">
        <v>48</v>
      </c>
      <c r="M5428" t="s">
        <v>23</v>
      </c>
      <c r="N5428" t="s">
        <v>23</v>
      </c>
      <c r="O5428" t="s">
        <v>56</v>
      </c>
      <c r="P5428" t="s">
        <v>26</v>
      </c>
      <c r="Q5428" t="s">
        <v>27</v>
      </c>
      <c r="R5428" t="s">
        <v>1905</v>
      </c>
      <c r="S5428" t="s">
        <v>12243</v>
      </c>
    </row>
    <row r="5429" spans="1:19">
      <c r="A5429" t="s">
        <v>12244</v>
      </c>
      <c r="B5429" s="1">
        <v>44277</v>
      </c>
      <c r="C5429" t="s">
        <v>33</v>
      </c>
      <c r="D5429">
        <v>59</v>
      </c>
      <c r="E5429" t="s">
        <v>39</v>
      </c>
      <c r="F5429">
        <v>0</v>
      </c>
      <c r="G5429">
        <v>4</v>
      </c>
      <c r="H5429" t="s">
        <v>3686</v>
      </c>
      <c r="I5429">
        <v>5452</v>
      </c>
      <c r="J5429">
        <v>0</v>
      </c>
      <c r="K5429">
        <v>53</v>
      </c>
      <c r="M5429" t="s">
        <v>23</v>
      </c>
      <c r="N5429" t="s">
        <v>23</v>
      </c>
      <c r="O5429" t="s">
        <v>25</v>
      </c>
      <c r="P5429" t="s">
        <v>202</v>
      </c>
      <c r="Q5429" t="s">
        <v>50</v>
      </c>
      <c r="R5429" t="s">
        <v>477</v>
      </c>
      <c r="S5429" t="s">
        <v>12245</v>
      </c>
    </row>
    <row r="5430" spans="1:19">
      <c r="A5430" t="s">
        <v>12246</v>
      </c>
      <c r="B5430" s="1">
        <v>43998</v>
      </c>
      <c r="C5430" t="s">
        <v>33</v>
      </c>
      <c r="D5430">
        <v>45</v>
      </c>
      <c r="E5430" t="s">
        <v>39</v>
      </c>
      <c r="F5430">
        <v>0</v>
      </c>
      <c r="G5430">
        <v>4</v>
      </c>
      <c r="H5430" t="s">
        <v>3686</v>
      </c>
      <c r="I5430">
        <v>4937</v>
      </c>
      <c r="J5430">
        <v>0</v>
      </c>
      <c r="K5430">
        <v>62</v>
      </c>
      <c r="M5430" t="s">
        <v>23</v>
      </c>
      <c r="N5430" t="s">
        <v>39</v>
      </c>
      <c r="P5430" t="s">
        <v>164</v>
      </c>
      <c r="Q5430" t="s">
        <v>50</v>
      </c>
      <c r="R5430" t="s">
        <v>4088</v>
      </c>
      <c r="S5430" t="s">
        <v>12247</v>
      </c>
    </row>
    <row r="5431" spans="1:19">
      <c r="A5431" t="s">
        <v>12248</v>
      </c>
      <c r="B5431" s="1">
        <v>45521</v>
      </c>
      <c r="C5431" t="s">
        <v>33</v>
      </c>
      <c r="D5431">
        <v>48</v>
      </c>
      <c r="E5431" t="s">
        <v>23</v>
      </c>
      <c r="F5431">
        <v>1</v>
      </c>
      <c r="G5431">
        <v>4</v>
      </c>
      <c r="H5431" t="s">
        <v>3686</v>
      </c>
      <c r="I5431">
        <v>5988</v>
      </c>
      <c r="J5431">
        <v>4</v>
      </c>
      <c r="K5431">
        <v>12</v>
      </c>
      <c r="M5431" t="s">
        <v>39</v>
      </c>
      <c r="N5431" t="s">
        <v>23</v>
      </c>
      <c r="O5431" t="s">
        <v>49</v>
      </c>
      <c r="P5431" t="s">
        <v>202</v>
      </c>
      <c r="Q5431" t="s">
        <v>50</v>
      </c>
      <c r="R5431" t="s">
        <v>7081</v>
      </c>
      <c r="S5431" t="s">
        <v>12249</v>
      </c>
    </row>
    <row r="5432" spans="1:19">
      <c r="A5432" t="s">
        <v>12250</v>
      </c>
      <c r="B5432" s="1">
        <v>43739</v>
      </c>
      <c r="C5432" t="s">
        <v>33</v>
      </c>
      <c r="D5432">
        <v>41</v>
      </c>
      <c r="E5432" t="s">
        <v>23</v>
      </c>
      <c r="F5432">
        <v>0</v>
      </c>
      <c r="G5432">
        <v>4</v>
      </c>
      <c r="H5432" t="s">
        <v>3686</v>
      </c>
      <c r="I5432">
        <v>5979</v>
      </c>
      <c r="J5432">
        <v>4</v>
      </c>
      <c r="K5432">
        <v>70</v>
      </c>
      <c r="M5432" t="s">
        <v>23</v>
      </c>
      <c r="N5432" t="s">
        <v>23</v>
      </c>
      <c r="O5432" t="s">
        <v>25</v>
      </c>
      <c r="P5432" t="s">
        <v>164</v>
      </c>
      <c r="Q5432" t="s">
        <v>27</v>
      </c>
      <c r="R5432" t="s">
        <v>6706</v>
      </c>
      <c r="S5432" t="s">
        <v>12251</v>
      </c>
    </row>
    <row r="5433" spans="1:19">
      <c r="A5433" t="s">
        <v>12252</v>
      </c>
      <c r="B5433" s="1">
        <v>44097</v>
      </c>
      <c r="C5433" t="s">
        <v>33</v>
      </c>
      <c r="D5433">
        <v>19</v>
      </c>
      <c r="E5433" t="s">
        <v>23</v>
      </c>
      <c r="F5433">
        <v>2</v>
      </c>
      <c r="G5433">
        <v>4</v>
      </c>
      <c r="H5433" t="s">
        <v>3686</v>
      </c>
      <c r="I5433">
        <v>4579</v>
      </c>
      <c r="J5433">
        <v>1</v>
      </c>
      <c r="K5433">
        <v>59</v>
      </c>
      <c r="M5433" t="s">
        <v>23</v>
      </c>
      <c r="N5433" t="s">
        <v>39</v>
      </c>
      <c r="P5433" t="s">
        <v>164</v>
      </c>
      <c r="Q5433" t="s">
        <v>50</v>
      </c>
      <c r="R5433" t="s">
        <v>2874</v>
      </c>
      <c r="S5433" t="s">
        <v>12253</v>
      </c>
    </row>
    <row r="5434" spans="1:19">
      <c r="A5434" t="s">
        <v>12254</v>
      </c>
      <c r="B5434" s="1">
        <v>45636</v>
      </c>
      <c r="C5434" t="s">
        <v>22</v>
      </c>
      <c r="D5434">
        <v>32</v>
      </c>
      <c r="E5434" t="s">
        <v>23</v>
      </c>
      <c r="F5434">
        <v>1</v>
      </c>
      <c r="G5434">
        <v>4</v>
      </c>
      <c r="H5434" t="s">
        <v>3686</v>
      </c>
      <c r="I5434">
        <v>4457</v>
      </c>
      <c r="J5434">
        <v>0</v>
      </c>
      <c r="K5434">
        <v>8</v>
      </c>
      <c r="L5434" t="s">
        <v>48</v>
      </c>
      <c r="M5434" t="s">
        <v>23</v>
      </c>
      <c r="N5434" t="s">
        <v>23</v>
      </c>
      <c r="O5434" t="s">
        <v>49</v>
      </c>
      <c r="P5434" t="s">
        <v>164</v>
      </c>
      <c r="Q5434" t="s">
        <v>50</v>
      </c>
      <c r="R5434" t="s">
        <v>4784</v>
      </c>
      <c r="S5434" t="s">
        <v>12255</v>
      </c>
    </row>
    <row r="5435" spans="1:19">
      <c r="A5435" t="s">
        <v>12256</v>
      </c>
      <c r="B5435" s="1">
        <v>45212</v>
      </c>
      <c r="C5435" t="s">
        <v>22</v>
      </c>
      <c r="D5435">
        <v>36</v>
      </c>
      <c r="E5435" t="s">
        <v>23</v>
      </c>
      <c r="F5435">
        <v>3</v>
      </c>
      <c r="G5435">
        <v>4</v>
      </c>
      <c r="H5435" t="s">
        <v>3686</v>
      </c>
      <c r="I5435">
        <v>3274</v>
      </c>
      <c r="J5435">
        <v>10</v>
      </c>
      <c r="K5435">
        <v>22</v>
      </c>
      <c r="M5435" t="s">
        <v>23</v>
      </c>
      <c r="N5435" t="s">
        <v>23</v>
      </c>
      <c r="O5435" t="s">
        <v>25</v>
      </c>
      <c r="P5435" t="s">
        <v>202</v>
      </c>
      <c r="Q5435" t="s">
        <v>50</v>
      </c>
      <c r="R5435" t="s">
        <v>343</v>
      </c>
      <c r="S5435" t="s">
        <v>12257</v>
      </c>
    </row>
    <row r="5436" spans="1:19">
      <c r="A5436" t="s">
        <v>12258</v>
      </c>
      <c r="B5436" s="1">
        <v>45853</v>
      </c>
      <c r="C5436" t="s">
        <v>22</v>
      </c>
      <c r="D5436">
        <v>71</v>
      </c>
      <c r="E5436" t="s">
        <v>39</v>
      </c>
      <c r="F5436">
        <v>0</v>
      </c>
      <c r="G5436">
        <v>4</v>
      </c>
      <c r="H5436" t="s">
        <v>3751</v>
      </c>
      <c r="I5436">
        <v>2546</v>
      </c>
      <c r="J5436">
        <v>0</v>
      </c>
      <c r="K5436">
        <v>1</v>
      </c>
      <c r="L5436" t="s">
        <v>48</v>
      </c>
      <c r="M5436" t="s">
        <v>23</v>
      </c>
      <c r="N5436" t="s">
        <v>23</v>
      </c>
      <c r="O5436" t="s">
        <v>49</v>
      </c>
      <c r="P5436" t="s">
        <v>164</v>
      </c>
      <c r="Q5436" t="s">
        <v>27</v>
      </c>
      <c r="R5436" t="s">
        <v>643</v>
      </c>
      <c r="S5436" t="s">
        <v>9733</v>
      </c>
    </row>
    <row r="5437" spans="1:19">
      <c r="A5437" t="s">
        <v>12259</v>
      </c>
      <c r="B5437" s="1">
        <v>43729</v>
      </c>
      <c r="C5437" t="s">
        <v>33</v>
      </c>
      <c r="D5437">
        <v>80</v>
      </c>
      <c r="E5437" t="s">
        <v>23</v>
      </c>
      <c r="F5437">
        <v>1</v>
      </c>
      <c r="G5437">
        <v>4</v>
      </c>
      <c r="H5437" t="s">
        <v>3686</v>
      </c>
      <c r="I5437">
        <v>5546</v>
      </c>
      <c r="J5437">
        <v>7</v>
      </c>
      <c r="K5437">
        <v>71</v>
      </c>
      <c r="M5437" t="s">
        <v>23</v>
      </c>
      <c r="N5437" t="s">
        <v>23</v>
      </c>
      <c r="O5437" t="s">
        <v>49</v>
      </c>
      <c r="P5437" t="s">
        <v>202</v>
      </c>
      <c r="Q5437" t="s">
        <v>27</v>
      </c>
      <c r="R5437" t="s">
        <v>3006</v>
      </c>
      <c r="S5437" t="s">
        <v>12260</v>
      </c>
    </row>
    <row r="5438" spans="1:19">
      <c r="A5438" t="s">
        <v>12261</v>
      </c>
      <c r="B5438" s="1">
        <v>44576</v>
      </c>
      <c r="C5438" t="s">
        <v>22</v>
      </c>
      <c r="D5438">
        <v>77</v>
      </c>
      <c r="E5438" t="s">
        <v>23</v>
      </c>
      <c r="F5438">
        <v>0</v>
      </c>
      <c r="G5438">
        <v>4</v>
      </c>
      <c r="H5438" t="s">
        <v>3686</v>
      </c>
      <c r="I5438">
        <v>4499</v>
      </c>
      <c r="J5438">
        <v>10</v>
      </c>
      <c r="K5438">
        <v>43</v>
      </c>
      <c r="L5438" t="s">
        <v>142</v>
      </c>
      <c r="M5438" t="s">
        <v>23</v>
      </c>
      <c r="N5438" t="s">
        <v>23</v>
      </c>
      <c r="O5438" t="s">
        <v>25</v>
      </c>
      <c r="P5438" t="s">
        <v>202</v>
      </c>
      <c r="Q5438" t="s">
        <v>27</v>
      </c>
      <c r="R5438" t="s">
        <v>2751</v>
      </c>
      <c r="S5438" t="s">
        <v>12262</v>
      </c>
    </row>
    <row r="5439" spans="1:19">
      <c r="A5439" t="s">
        <v>12263</v>
      </c>
      <c r="B5439" s="1">
        <v>44977</v>
      </c>
      <c r="C5439" t="s">
        <v>33</v>
      </c>
      <c r="D5439">
        <v>25</v>
      </c>
      <c r="E5439" t="s">
        <v>39</v>
      </c>
      <c r="F5439">
        <v>0</v>
      </c>
      <c r="G5439">
        <v>4</v>
      </c>
      <c r="H5439" t="s">
        <v>3686</v>
      </c>
      <c r="I5439">
        <v>2725</v>
      </c>
      <c r="J5439">
        <v>0</v>
      </c>
      <c r="K5439">
        <v>30</v>
      </c>
      <c r="M5439" t="s">
        <v>23</v>
      </c>
      <c r="N5439" t="s">
        <v>23</v>
      </c>
      <c r="O5439" t="s">
        <v>56</v>
      </c>
      <c r="P5439" t="s">
        <v>26</v>
      </c>
      <c r="Q5439" t="s">
        <v>27</v>
      </c>
      <c r="R5439" t="s">
        <v>2486</v>
      </c>
      <c r="S5439" t="s">
        <v>12264</v>
      </c>
    </row>
    <row r="5440" spans="1:19">
      <c r="A5440" t="s">
        <v>12265</v>
      </c>
      <c r="B5440" s="1">
        <v>45827</v>
      </c>
      <c r="C5440" t="s">
        <v>22</v>
      </c>
      <c r="D5440">
        <v>59</v>
      </c>
      <c r="E5440" t="s">
        <v>39</v>
      </c>
      <c r="F5440">
        <v>0</v>
      </c>
      <c r="G5440">
        <v>4</v>
      </c>
      <c r="H5440" t="s">
        <v>3751</v>
      </c>
      <c r="I5440">
        <v>3007</v>
      </c>
      <c r="J5440">
        <v>0</v>
      </c>
      <c r="K5440">
        <v>2</v>
      </c>
      <c r="L5440" t="s">
        <v>48</v>
      </c>
      <c r="M5440" t="s">
        <v>23</v>
      </c>
      <c r="N5440" t="s">
        <v>39</v>
      </c>
      <c r="P5440" t="s">
        <v>26</v>
      </c>
      <c r="Q5440" t="s">
        <v>50</v>
      </c>
      <c r="R5440" t="s">
        <v>1097</v>
      </c>
      <c r="S5440" t="s">
        <v>12266</v>
      </c>
    </row>
    <row r="5441" spans="1:19">
      <c r="A5441" t="s">
        <v>12267</v>
      </c>
      <c r="B5441" s="1">
        <v>44829</v>
      </c>
      <c r="C5441" t="s">
        <v>22</v>
      </c>
      <c r="D5441">
        <v>52</v>
      </c>
      <c r="E5441" t="s">
        <v>39</v>
      </c>
      <c r="F5441">
        <v>0</v>
      </c>
      <c r="G5441">
        <v>4</v>
      </c>
      <c r="H5441" t="s">
        <v>3686</v>
      </c>
      <c r="I5441">
        <v>2332</v>
      </c>
      <c r="J5441">
        <v>0</v>
      </c>
      <c r="K5441">
        <v>35</v>
      </c>
      <c r="M5441" t="s">
        <v>23</v>
      </c>
      <c r="N5441" t="s">
        <v>23</v>
      </c>
      <c r="O5441" t="s">
        <v>25</v>
      </c>
      <c r="P5441" t="s">
        <v>26</v>
      </c>
      <c r="Q5441" t="s">
        <v>27</v>
      </c>
      <c r="R5441" t="s">
        <v>9489</v>
      </c>
      <c r="S5441" t="s">
        <v>12268</v>
      </c>
    </row>
    <row r="5442" spans="1:19">
      <c r="A5442" t="s">
        <v>12269</v>
      </c>
      <c r="B5442" s="1">
        <v>45793</v>
      </c>
      <c r="C5442" t="s">
        <v>33</v>
      </c>
      <c r="D5442">
        <v>59</v>
      </c>
      <c r="E5442" t="s">
        <v>23</v>
      </c>
      <c r="F5442">
        <v>3</v>
      </c>
      <c r="G5442">
        <v>4</v>
      </c>
      <c r="H5442" t="s">
        <v>3751</v>
      </c>
      <c r="I5442">
        <v>5651</v>
      </c>
      <c r="J5442">
        <v>6</v>
      </c>
      <c r="K5442">
        <v>3</v>
      </c>
      <c r="L5442" t="s">
        <v>48</v>
      </c>
      <c r="M5442" t="s">
        <v>39</v>
      </c>
      <c r="N5442" t="s">
        <v>23</v>
      </c>
      <c r="O5442" t="s">
        <v>56</v>
      </c>
      <c r="P5442" t="s">
        <v>26</v>
      </c>
      <c r="Q5442" t="s">
        <v>50</v>
      </c>
      <c r="R5442" t="s">
        <v>3607</v>
      </c>
      <c r="S5442" t="s">
        <v>895</v>
      </c>
    </row>
    <row r="5443" spans="1:19">
      <c r="A5443" t="s">
        <v>12270</v>
      </c>
      <c r="B5443" s="1">
        <v>45511</v>
      </c>
      <c r="C5443" t="s">
        <v>22</v>
      </c>
      <c r="D5443">
        <v>54</v>
      </c>
      <c r="E5443" t="s">
        <v>23</v>
      </c>
      <c r="F5443">
        <v>0</v>
      </c>
      <c r="G5443">
        <v>4</v>
      </c>
      <c r="H5443" t="s">
        <v>3686</v>
      </c>
      <c r="I5443">
        <v>3277</v>
      </c>
      <c r="J5443">
        <v>5</v>
      </c>
      <c r="K5443">
        <v>12</v>
      </c>
      <c r="M5443" t="s">
        <v>23</v>
      </c>
      <c r="N5443" t="s">
        <v>39</v>
      </c>
      <c r="P5443" t="s">
        <v>202</v>
      </c>
      <c r="Q5443" t="s">
        <v>84</v>
      </c>
      <c r="R5443" t="s">
        <v>12271</v>
      </c>
      <c r="S5443" t="s">
        <v>12272</v>
      </c>
    </row>
    <row r="5444" spans="1:19">
      <c r="A5444" t="s">
        <v>12273</v>
      </c>
      <c r="B5444" s="1">
        <v>44245</v>
      </c>
      <c r="C5444" t="s">
        <v>22</v>
      </c>
      <c r="D5444">
        <v>61</v>
      </c>
      <c r="E5444" t="s">
        <v>39</v>
      </c>
      <c r="F5444">
        <v>0</v>
      </c>
      <c r="G5444">
        <v>4</v>
      </c>
      <c r="H5444" t="s">
        <v>3686</v>
      </c>
      <c r="I5444">
        <v>6092</v>
      </c>
      <c r="J5444">
        <v>0</v>
      </c>
      <c r="K5444">
        <v>54</v>
      </c>
      <c r="L5444" t="s">
        <v>142</v>
      </c>
      <c r="M5444" t="s">
        <v>23</v>
      </c>
      <c r="N5444" t="s">
        <v>23</v>
      </c>
      <c r="O5444" t="s">
        <v>56</v>
      </c>
      <c r="P5444" t="s">
        <v>26</v>
      </c>
      <c r="Q5444" t="s">
        <v>50</v>
      </c>
      <c r="R5444" t="s">
        <v>1994</v>
      </c>
      <c r="S5444" t="s">
        <v>12274</v>
      </c>
    </row>
    <row r="5445" spans="1:19">
      <c r="A5445" t="s">
        <v>12275</v>
      </c>
      <c r="B5445" s="1">
        <v>43848</v>
      </c>
      <c r="C5445" t="s">
        <v>33</v>
      </c>
      <c r="D5445">
        <v>19</v>
      </c>
      <c r="E5445" t="s">
        <v>39</v>
      </c>
      <c r="F5445">
        <v>2</v>
      </c>
      <c r="G5445">
        <v>4</v>
      </c>
      <c r="H5445" t="s">
        <v>3686</v>
      </c>
      <c r="I5445">
        <v>5895</v>
      </c>
      <c r="J5445">
        <v>0</v>
      </c>
      <c r="K5445">
        <v>67</v>
      </c>
      <c r="L5445" t="s">
        <v>316</v>
      </c>
      <c r="M5445" t="s">
        <v>23</v>
      </c>
      <c r="N5445" t="s">
        <v>23</v>
      </c>
      <c r="O5445" t="s">
        <v>25</v>
      </c>
      <c r="P5445" t="s">
        <v>202</v>
      </c>
      <c r="Q5445" t="s">
        <v>27</v>
      </c>
      <c r="R5445" t="s">
        <v>483</v>
      </c>
      <c r="S5445" t="s">
        <v>12276</v>
      </c>
    </row>
    <row r="5446" spans="1:19">
      <c r="A5446" t="s">
        <v>12277</v>
      </c>
      <c r="B5446" s="1">
        <v>43757</v>
      </c>
      <c r="C5446" t="s">
        <v>22</v>
      </c>
      <c r="D5446">
        <v>48</v>
      </c>
      <c r="E5446" t="s">
        <v>23</v>
      </c>
      <c r="F5446">
        <v>0</v>
      </c>
      <c r="G5446">
        <v>4</v>
      </c>
      <c r="H5446" t="s">
        <v>3686</v>
      </c>
      <c r="I5446">
        <v>6259</v>
      </c>
      <c r="J5446">
        <v>5</v>
      </c>
      <c r="K5446">
        <v>70</v>
      </c>
      <c r="M5446" t="s">
        <v>23</v>
      </c>
      <c r="N5446" t="s">
        <v>23</v>
      </c>
      <c r="O5446" t="s">
        <v>25</v>
      </c>
      <c r="P5446" t="s">
        <v>202</v>
      </c>
      <c r="Q5446" t="s">
        <v>27</v>
      </c>
      <c r="R5446" t="s">
        <v>1331</v>
      </c>
      <c r="S5446" t="s">
        <v>12278</v>
      </c>
    </row>
    <row r="5447" spans="1:19">
      <c r="A5447" t="s">
        <v>12279</v>
      </c>
      <c r="B5447" s="1">
        <v>43900</v>
      </c>
      <c r="C5447" t="s">
        <v>33</v>
      </c>
      <c r="D5447">
        <v>42</v>
      </c>
      <c r="E5447" t="s">
        <v>23</v>
      </c>
      <c r="F5447">
        <v>1</v>
      </c>
      <c r="G5447">
        <v>4</v>
      </c>
      <c r="H5447" t="s">
        <v>3686</v>
      </c>
      <c r="I5447">
        <v>4023</v>
      </c>
      <c r="J5447">
        <v>10</v>
      </c>
      <c r="K5447">
        <v>65</v>
      </c>
      <c r="L5447" t="s">
        <v>142</v>
      </c>
      <c r="M5447" t="s">
        <v>23</v>
      </c>
      <c r="N5447" t="s">
        <v>23</v>
      </c>
      <c r="O5447" t="s">
        <v>56</v>
      </c>
      <c r="P5447" t="s">
        <v>164</v>
      </c>
      <c r="Q5447" t="s">
        <v>27</v>
      </c>
      <c r="R5447" t="s">
        <v>607</v>
      </c>
      <c r="S5447" t="s">
        <v>12280</v>
      </c>
    </row>
    <row r="5448" spans="1:19">
      <c r="A5448" t="s">
        <v>12281</v>
      </c>
      <c r="B5448" s="1">
        <v>44828</v>
      </c>
      <c r="C5448" t="s">
        <v>33</v>
      </c>
      <c r="D5448">
        <v>61</v>
      </c>
      <c r="E5448" t="s">
        <v>39</v>
      </c>
      <c r="F5448">
        <v>0</v>
      </c>
      <c r="G5448">
        <v>4</v>
      </c>
      <c r="H5448" t="s">
        <v>3686</v>
      </c>
      <c r="I5448">
        <v>5315</v>
      </c>
      <c r="J5448">
        <v>0</v>
      </c>
      <c r="K5448">
        <v>35</v>
      </c>
      <c r="M5448" t="s">
        <v>23</v>
      </c>
      <c r="N5448" t="s">
        <v>23</v>
      </c>
      <c r="O5448" t="s">
        <v>49</v>
      </c>
      <c r="P5448" t="s">
        <v>26</v>
      </c>
      <c r="Q5448" t="s">
        <v>27</v>
      </c>
      <c r="R5448" t="s">
        <v>4868</v>
      </c>
      <c r="S5448" t="s">
        <v>12282</v>
      </c>
    </row>
    <row r="5449" spans="1:19">
      <c r="A5449" t="s">
        <v>12283</v>
      </c>
      <c r="B5449" s="1">
        <v>45171</v>
      </c>
      <c r="C5449" t="s">
        <v>22</v>
      </c>
      <c r="D5449">
        <v>25</v>
      </c>
      <c r="E5449" t="s">
        <v>39</v>
      </c>
      <c r="F5449">
        <v>3</v>
      </c>
      <c r="G5449">
        <v>4</v>
      </c>
      <c r="H5449" t="s">
        <v>3686</v>
      </c>
      <c r="I5449">
        <v>4028</v>
      </c>
      <c r="J5449">
        <v>0</v>
      </c>
      <c r="K5449">
        <v>23</v>
      </c>
      <c r="L5449" t="s">
        <v>97</v>
      </c>
      <c r="M5449" t="s">
        <v>23</v>
      </c>
      <c r="N5449" t="s">
        <v>23</v>
      </c>
      <c r="O5449" t="s">
        <v>49</v>
      </c>
      <c r="P5449" t="s">
        <v>26</v>
      </c>
      <c r="Q5449" t="s">
        <v>27</v>
      </c>
      <c r="R5449" t="s">
        <v>2486</v>
      </c>
      <c r="S5449" t="s">
        <v>12284</v>
      </c>
    </row>
    <row r="5450" spans="1:19">
      <c r="A5450" t="s">
        <v>12285</v>
      </c>
      <c r="B5450" s="1">
        <v>43696</v>
      </c>
      <c r="C5450" t="s">
        <v>33</v>
      </c>
      <c r="D5450">
        <v>53</v>
      </c>
      <c r="E5450" t="s">
        <v>23</v>
      </c>
      <c r="F5450">
        <v>1</v>
      </c>
      <c r="G5450">
        <v>4</v>
      </c>
      <c r="H5450" t="s">
        <v>3686</v>
      </c>
      <c r="I5450">
        <v>4017</v>
      </c>
      <c r="J5450">
        <v>1</v>
      </c>
      <c r="K5450">
        <v>72</v>
      </c>
      <c r="L5450" t="s">
        <v>316</v>
      </c>
      <c r="M5450" t="s">
        <v>23</v>
      </c>
      <c r="N5450" t="s">
        <v>23</v>
      </c>
      <c r="O5450" t="s">
        <v>25</v>
      </c>
      <c r="P5450" t="s">
        <v>164</v>
      </c>
      <c r="Q5450" t="s">
        <v>27</v>
      </c>
      <c r="R5450" t="s">
        <v>5773</v>
      </c>
      <c r="S5450" t="s">
        <v>12286</v>
      </c>
    </row>
    <row r="5451" spans="1:19">
      <c r="A5451" t="s">
        <v>12287</v>
      </c>
      <c r="B5451" s="1">
        <v>44075</v>
      </c>
      <c r="C5451" t="s">
        <v>22</v>
      </c>
      <c r="D5451">
        <v>47</v>
      </c>
      <c r="E5451" t="s">
        <v>39</v>
      </c>
      <c r="F5451">
        <v>0</v>
      </c>
      <c r="G5451">
        <v>4</v>
      </c>
      <c r="H5451" t="s">
        <v>3686</v>
      </c>
      <c r="I5451">
        <v>5216</v>
      </c>
      <c r="J5451">
        <v>0</v>
      </c>
      <c r="K5451">
        <v>59</v>
      </c>
      <c r="M5451" t="s">
        <v>23</v>
      </c>
      <c r="N5451" t="s">
        <v>39</v>
      </c>
      <c r="P5451" t="s">
        <v>164</v>
      </c>
      <c r="Q5451" t="s">
        <v>27</v>
      </c>
      <c r="R5451" t="s">
        <v>395</v>
      </c>
      <c r="S5451" t="s">
        <v>12288</v>
      </c>
    </row>
    <row r="5452" spans="1:19">
      <c r="A5452" t="s">
        <v>12289</v>
      </c>
      <c r="B5452" s="1">
        <v>45675</v>
      </c>
      <c r="C5452" t="s">
        <v>22</v>
      </c>
      <c r="D5452">
        <v>22</v>
      </c>
      <c r="E5452" t="s">
        <v>39</v>
      </c>
      <c r="F5452">
        <v>0</v>
      </c>
      <c r="G5452">
        <v>4</v>
      </c>
      <c r="H5452" t="s">
        <v>3686</v>
      </c>
      <c r="I5452">
        <v>4300</v>
      </c>
      <c r="J5452">
        <v>0</v>
      </c>
      <c r="K5452">
        <v>7</v>
      </c>
      <c r="M5452" t="s">
        <v>23</v>
      </c>
      <c r="N5452" t="s">
        <v>23</v>
      </c>
      <c r="O5452" t="s">
        <v>49</v>
      </c>
      <c r="P5452" t="s">
        <v>26</v>
      </c>
      <c r="Q5452" t="s">
        <v>27</v>
      </c>
      <c r="R5452" t="s">
        <v>162</v>
      </c>
      <c r="S5452" t="s">
        <v>12290</v>
      </c>
    </row>
    <row r="5453" spans="1:19">
      <c r="A5453" t="s">
        <v>12291</v>
      </c>
      <c r="B5453" s="1">
        <v>45561</v>
      </c>
      <c r="C5453" t="s">
        <v>33</v>
      </c>
      <c r="D5453">
        <v>50</v>
      </c>
      <c r="E5453" t="s">
        <v>23</v>
      </c>
      <c r="F5453">
        <v>2</v>
      </c>
      <c r="G5453">
        <v>4</v>
      </c>
      <c r="H5453" t="s">
        <v>3686</v>
      </c>
      <c r="I5453">
        <v>5409</v>
      </c>
      <c r="J5453">
        <v>1</v>
      </c>
      <c r="K5453">
        <v>11</v>
      </c>
      <c r="M5453" t="s">
        <v>23</v>
      </c>
      <c r="N5453" t="s">
        <v>39</v>
      </c>
      <c r="P5453" t="s">
        <v>164</v>
      </c>
      <c r="Q5453" t="s">
        <v>50</v>
      </c>
      <c r="R5453" t="s">
        <v>4039</v>
      </c>
      <c r="S5453" t="s">
        <v>12292</v>
      </c>
    </row>
    <row r="5454" spans="1:19">
      <c r="A5454" t="s">
        <v>12293</v>
      </c>
      <c r="B5454" s="1">
        <v>44337</v>
      </c>
      <c r="C5454" t="s">
        <v>22</v>
      </c>
      <c r="D5454">
        <v>36</v>
      </c>
      <c r="E5454" t="s">
        <v>39</v>
      </c>
      <c r="F5454">
        <v>0</v>
      </c>
      <c r="G5454">
        <v>4</v>
      </c>
      <c r="H5454" t="s">
        <v>3686</v>
      </c>
      <c r="I5454">
        <v>6097</v>
      </c>
      <c r="J5454">
        <v>0</v>
      </c>
      <c r="K5454">
        <v>51</v>
      </c>
      <c r="M5454" t="s">
        <v>23</v>
      </c>
      <c r="N5454" t="s">
        <v>39</v>
      </c>
      <c r="P5454" t="s">
        <v>164</v>
      </c>
      <c r="Q5454" t="s">
        <v>50</v>
      </c>
      <c r="R5454" t="s">
        <v>3772</v>
      </c>
      <c r="S5454" t="s">
        <v>12294</v>
      </c>
    </row>
    <row r="5455" spans="1:19">
      <c r="A5455" t="s">
        <v>12295</v>
      </c>
      <c r="B5455" s="1">
        <v>43678</v>
      </c>
      <c r="C5455" t="s">
        <v>33</v>
      </c>
      <c r="D5455">
        <v>36</v>
      </c>
      <c r="E5455" t="s">
        <v>23</v>
      </c>
      <c r="F5455">
        <v>0</v>
      </c>
      <c r="G5455">
        <v>4</v>
      </c>
      <c r="H5455" t="s">
        <v>3686</v>
      </c>
      <c r="I5455">
        <v>4447</v>
      </c>
      <c r="J5455">
        <v>7</v>
      </c>
      <c r="K5455">
        <v>72</v>
      </c>
      <c r="M5455" t="s">
        <v>23</v>
      </c>
      <c r="N5455" t="s">
        <v>23</v>
      </c>
      <c r="O5455" t="s">
        <v>49</v>
      </c>
      <c r="P5455" t="s">
        <v>164</v>
      </c>
      <c r="Q5455" t="s">
        <v>27</v>
      </c>
      <c r="R5455" t="s">
        <v>364</v>
      </c>
      <c r="S5455" t="s">
        <v>12296</v>
      </c>
    </row>
    <row r="5456" spans="1:19">
      <c r="A5456" t="s">
        <v>12297</v>
      </c>
      <c r="B5456" s="1">
        <v>45383</v>
      </c>
      <c r="C5456" t="s">
        <v>33</v>
      </c>
      <c r="D5456">
        <v>30</v>
      </c>
      <c r="E5456" t="s">
        <v>23</v>
      </c>
      <c r="F5456">
        <v>2</v>
      </c>
      <c r="G5456">
        <v>4</v>
      </c>
      <c r="H5456" t="s">
        <v>3686</v>
      </c>
      <c r="I5456">
        <v>3855</v>
      </c>
      <c r="J5456">
        <v>1</v>
      </c>
      <c r="K5456">
        <v>16</v>
      </c>
      <c r="L5456" t="s">
        <v>97</v>
      </c>
      <c r="M5456" t="s">
        <v>23</v>
      </c>
      <c r="N5456" t="s">
        <v>23</v>
      </c>
      <c r="O5456" t="s">
        <v>25</v>
      </c>
      <c r="P5456" t="s">
        <v>26</v>
      </c>
      <c r="Q5456" t="s">
        <v>50</v>
      </c>
      <c r="R5456" t="s">
        <v>265</v>
      </c>
      <c r="S5456" t="s">
        <v>12298</v>
      </c>
    </row>
    <row r="5457" spans="1:19">
      <c r="A5457" t="s">
        <v>12299</v>
      </c>
      <c r="B5457" s="1">
        <v>45588</v>
      </c>
      <c r="C5457" t="s">
        <v>33</v>
      </c>
      <c r="D5457">
        <v>56</v>
      </c>
      <c r="E5457" t="s">
        <v>39</v>
      </c>
      <c r="F5457">
        <v>0</v>
      </c>
      <c r="G5457">
        <v>4</v>
      </c>
      <c r="H5457" t="s">
        <v>3686</v>
      </c>
      <c r="I5457">
        <v>5811</v>
      </c>
      <c r="J5457">
        <v>0</v>
      </c>
      <c r="K5457">
        <v>10</v>
      </c>
      <c r="M5457" t="s">
        <v>23</v>
      </c>
      <c r="N5457" t="s">
        <v>39</v>
      </c>
      <c r="P5457" t="s">
        <v>26</v>
      </c>
      <c r="Q5457" t="s">
        <v>50</v>
      </c>
      <c r="R5457" t="s">
        <v>226</v>
      </c>
      <c r="S5457" t="s">
        <v>12300</v>
      </c>
    </row>
    <row r="5458" spans="1:19">
      <c r="A5458" t="s">
        <v>12301</v>
      </c>
      <c r="B5458" s="1">
        <v>45724</v>
      </c>
      <c r="C5458" t="s">
        <v>22</v>
      </c>
      <c r="D5458">
        <v>22</v>
      </c>
      <c r="E5458" t="s">
        <v>39</v>
      </c>
      <c r="F5458">
        <v>0</v>
      </c>
      <c r="G5458">
        <v>4</v>
      </c>
      <c r="H5458" t="s">
        <v>3686</v>
      </c>
      <c r="I5458">
        <v>5636</v>
      </c>
      <c r="J5458">
        <v>0</v>
      </c>
      <c r="K5458">
        <v>5</v>
      </c>
      <c r="M5458" t="s">
        <v>23</v>
      </c>
      <c r="N5458" t="s">
        <v>23</v>
      </c>
      <c r="O5458" t="s">
        <v>49</v>
      </c>
      <c r="P5458" t="s">
        <v>26</v>
      </c>
      <c r="Q5458" t="s">
        <v>27</v>
      </c>
      <c r="R5458" t="s">
        <v>4450</v>
      </c>
      <c r="S5458" t="s">
        <v>12302</v>
      </c>
    </row>
    <row r="5459" spans="1:19">
      <c r="A5459" t="s">
        <v>12303</v>
      </c>
      <c r="B5459" s="1">
        <v>43751</v>
      </c>
      <c r="C5459" t="s">
        <v>22</v>
      </c>
      <c r="D5459">
        <v>31</v>
      </c>
      <c r="E5459" t="s">
        <v>39</v>
      </c>
      <c r="F5459">
        <v>1</v>
      </c>
      <c r="G5459">
        <v>4</v>
      </c>
      <c r="H5459" t="s">
        <v>3686</v>
      </c>
      <c r="I5459">
        <v>5392</v>
      </c>
      <c r="J5459">
        <v>0</v>
      </c>
      <c r="K5459">
        <v>70</v>
      </c>
      <c r="M5459" t="s">
        <v>23</v>
      </c>
      <c r="N5459" t="s">
        <v>23</v>
      </c>
      <c r="O5459" t="s">
        <v>56</v>
      </c>
      <c r="P5459" t="s">
        <v>202</v>
      </c>
      <c r="Q5459" t="s">
        <v>27</v>
      </c>
      <c r="R5459" t="s">
        <v>7506</v>
      </c>
      <c r="S5459" t="s">
        <v>12304</v>
      </c>
    </row>
    <row r="5460" spans="1:19">
      <c r="A5460" t="s">
        <v>12305</v>
      </c>
      <c r="B5460" s="1">
        <v>45831</v>
      </c>
      <c r="C5460" t="s">
        <v>22</v>
      </c>
      <c r="D5460">
        <v>20</v>
      </c>
      <c r="E5460" t="s">
        <v>39</v>
      </c>
      <c r="F5460">
        <v>0</v>
      </c>
      <c r="G5460">
        <v>4</v>
      </c>
      <c r="H5460" t="s">
        <v>3751</v>
      </c>
      <c r="I5460">
        <v>2657</v>
      </c>
      <c r="J5460">
        <v>0</v>
      </c>
      <c r="K5460">
        <v>2</v>
      </c>
      <c r="L5460" t="s">
        <v>48</v>
      </c>
      <c r="M5460" t="s">
        <v>23</v>
      </c>
      <c r="N5460" t="s">
        <v>23</v>
      </c>
      <c r="O5460" t="s">
        <v>25</v>
      </c>
      <c r="P5460" t="s">
        <v>26</v>
      </c>
      <c r="Q5460" t="s">
        <v>27</v>
      </c>
      <c r="R5460" t="s">
        <v>229</v>
      </c>
      <c r="S5460" t="s">
        <v>12306</v>
      </c>
    </row>
    <row r="5461" spans="1:19">
      <c r="A5461" t="s">
        <v>12307</v>
      </c>
      <c r="B5461" s="1">
        <v>45574</v>
      </c>
      <c r="C5461" t="s">
        <v>22</v>
      </c>
      <c r="D5461">
        <v>56</v>
      </c>
      <c r="E5461" t="s">
        <v>39</v>
      </c>
      <c r="F5461">
        <v>1</v>
      </c>
      <c r="G5461">
        <v>4</v>
      </c>
      <c r="H5461" t="s">
        <v>3686</v>
      </c>
      <c r="I5461">
        <v>5188</v>
      </c>
      <c r="J5461">
        <v>0</v>
      </c>
      <c r="K5461">
        <v>10</v>
      </c>
      <c r="M5461" t="s">
        <v>23</v>
      </c>
      <c r="N5461" t="s">
        <v>23</v>
      </c>
      <c r="O5461" t="s">
        <v>49</v>
      </c>
      <c r="P5461" t="s">
        <v>164</v>
      </c>
      <c r="Q5461" t="s">
        <v>27</v>
      </c>
      <c r="R5461" t="s">
        <v>11453</v>
      </c>
      <c r="S5461" t="s">
        <v>12308</v>
      </c>
    </row>
    <row r="5462" spans="1:19">
      <c r="A5462" t="s">
        <v>12309</v>
      </c>
      <c r="B5462" s="1">
        <v>43763</v>
      </c>
      <c r="C5462" t="s">
        <v>22</v>
      </c>
      <c r="D5462">
        <v>36</v>
      </c>
      <c r="E5462" t="s">
        <v>39</v>
      </c>
      <c r="F5462">
        <v>2</v>
      </c>
      <c r="G5462">
        <v>4</v>
      </c>
      <c r="H5462" t="s">
        <v>3686</v>
      </c>
      <c r="I5462">
        <v>5414</v>
      </c>
      <c r="J5462">
        <v>0</v>
      </c>
      <c r="K5462">
        <v>70</v>
      </c>
      <c r="L5462" t="s">
        <v>316</v>
      </c>
      <c r="M5462" t="s">
        <v>23</v>
      </c>
      <c r="N5462" t="s">
        <v>23</v>
      </c>
      <c r="O5462" t="s">
        <v>25</v>
      </c>
      <c r="P5462" t="s">
        <v>164</v>
      </c>
      <c r="Q5462" t="s">
        <v>27</v>
      </c>
      <c r="R5462" t="s">
        <v>12310</v>
      </c>
      <c r="S5462" t="s">
        <v>12311</v>
      </c>
    </row>
    <row r="5463" spans="1:19">
      <c r="A5463" t="s">
        <v>12312</v>
      </c>
      <c r="B5463" s="1">
        <v>43729</v>
      </c>
      <c r="C5463" t="s">
        <v>22</v>
      </c>
      <c r="D5463">
        <v>27</v>
      </c>
      <c r="E5463" t="s">
        <v>23</v>
      </c>
      <c r="F5463">
        <v>0</v>
      </c>
      <c r="G5463">
        <v>4</v>
      </c>
      <c r="H5463" t="s">
        <v>3686</v>
      </c>
      <c r="I5463">
        <v>5973</v>
      </c>
      <c r="J5463">
        <v>1</v>
      </c>
      <c r="K5463">
        <v>71</v>
      </c>
      <c r="L5463" t="s">
        <v>316</v>
      </c>
      <c r="M5463" t="s">
        <v>23</v>
      </c>
      <c r="N5463" t="s">
        <v>23</v>
      </c>
      <c r="O5463" t="s">
        <v>25</v>
      </c>
      <c r="P5463" t="s">
        <v>164</v>
      </c>
      <c r="Q5463" t="s">
        <v>50</v>
      </c>
      <c r="R5463" t="s">
        <v>1594</v>
      </c>
      <c r="S5463" t="s">
        <v>12313</v>
      </c>
    </row>
    <row r="5464" spans="1:19">
      <c r="A5464" t="s">
        <v>12314</v>
      </c>
      <c r="B5464" s="1">
        <v>44948</v>
      </c>
      <c r="C5464" t="s">
        <v>22</v>
      </c>
      <c r="D5464">
        <v>20</v>
      </c>
      <c r="E5464" t="s">
        <v>39</v>
      </c>
      <c r="F5464">
        <v>3</v>
      </c>
      <c r="G5464">
        <v>4</v>
      </c>
      <c r="H5464" t="s">
        <v>3686</v>
      </c>
      <c r="I5464">
        <v>4242</v>
      </c>
      <c r="J5464">
        <v>0</v>
      </c>
      <c r="K5464">
        <v>31</v>
      </c>
      <c r="L5464" t="s">
        <v>40</v>
      </c>
      <c r="M5464" t="s">
        <v>39</v>
      </c>
      <c r="N5464" t="s">
        <v>23</v>
      </c>
      <c r="O5464" t="s">
        <v>56</v>
      </c>
      <c r="P5464" t="s">
        <v>26</v>
      </c>
      <c r="Q5464" t="s">
        <v>50</v>
      </c>
      <c r="R5464" t="s">
        <v>4039</v>
      </c>
      <c r="S5464" t="s">
        <v>12315</v>
      </c>
    </row>
    <row r="5465" spans="1:19">
      <c r="A5465" t="s">
        <v>12316</v>
      </c>
      <c r="B5465" s="1">
        <v>45477</v>
      </c>
      <c r="C5465" t="s">
        <v>22</v>
      </c>
      <c r="D5465">
        <v>64</v>
      </c>
      <c r="E5465" t="s">
        <v>39</v>
      </c>
      <c r="F5465">
        <v>0</v>
      </c>
      <c r="G5465">
        <v>4</v>
      </c>
      <c r="H5465" t="s">
        <v>3686</v>
      </c>
      <c r="I5465">
        <v>4645</v>
      </c>
      <c r="J5465">
        <v>0</v>
      </c>
      <c r="K5465">
        <v>13</v>
      </c>
      <c r="M5465" t="s">
        <v>23</v>
      </c>
      <c r="N5465" t="s">
        <v>23</v>
      </c>
      <c r="O5465" t="s">
        <v>49</v>
      </c>
      <c r="P5465" t="s">
        <v>26</v>
      </c>
      <c r="Q5465" t="s">
        <v>84</v>
      </c>
      <c r="R5465" t="s">
        <v>10990</v>
      </c>
      <c r="S5465" t="s">
        <v>12317</v>
      </c>
    </row>
    <row r="5466" spans="1:19">
      <c r="A5466" t="s">
        <v>12318</v>
      </c>
      <c r="B5466" s="1">
        <v>45445</v>
      </c>
      <c r="C5466" t="s">
        <v>22</v>
      </c>
      <c r="D5466">
        <v>73</v>
      </c>
      <c r="E5466" t="s">
        <v>23</v>
      </c>
      <c r="F5466">
        <v>0</v>
      </c>
      <c r="G5466">
        <v>4</v>
      </c>
      <c r="H5466" t="s">
        <v>3686</v>
      </c>
      <c r="I5466">
        <v>3771</v>
      </c>
      <c r="J5466">
        <v>8</v>
      </c>
      <c r="K5466">
        <v>14</v>
      </c>
      <c r="M5466" t="s">
        <v>23</v>
      </c>
      <c r="N5466" t="s">
        <v>23</v>
      </c>
      <c r="O5466" t="s">
        <v>25</v>
      </c>
      <c r="P5466" t="s">
        <v>164</v>
      </c>
      <c r="Q5466" t="s">
        <v>27</v>
      </c>
      <c r="R5466" t="s">
        <v>3074</v>
      </c>
      <c r="S5466" t="s">
        <v>12319</v>
      </c>
    </row>
    <row r="5467" spans="1:19">
      <c r="A5467" t="s">
        <v>12320</v>
      </c>
      <c r="B5467" s="1">
        <v>44233</v>
      </c>
      <c r="C5467" t="s">
        <v>22</v>
      </c>
      <c r="D5467">
        <v>79</v>
      </c>
      <c r="E5467" t="s">
        <v>39</v>
      </c>
      <c r="F5467">
        <v>0</v>
      </c>
      <c r="G5467">
        <v>4</v>
      </c>
      <c r="H5467" t="s">
        <v>3686</v>
      </c>
      <c r="I5467">
        <v>6161</v>
      </c>
      <c r="J5467">
        <v>0</v>
      </c>
      <c r="K5467">
        <v>54</v>
      </c>
      <c r="L5467" t="s">
        <v>142</v>
      </c>
      <c r="M5467" t="s">
        <v>23</v>
      </c>
      <c r="N5467" t="s">
        <v>23</v>
      </c>
      <c r="O5467" t="s">
        <v>49</v>
      </c>
      <c r="P5467" t="s">
        <v>202</v>
      </c>
      <c r="Q5467" t="s">
        <v>27</v>
      </c>
      <c r="R5467" t="s">
        <v>302</v>
      </c>
      <c r="S5467" t="s">
        <v>12321</v>
      </c>
    </row>
    <row r="5468" spans="1:19">
      <c r="A5468" t="s">
        <v>12322</v>
      </c>
      <c r="B5468" s="1">
        <v>44065</v>
      </c>
      <c r="C5468" t="s">
        <v>33</v>
      </c>
      <c r="D5468">
        <v>74</v>
      </c>
      <c r="E5468" t="s">
        <v>39</v>
      </c>
      <c r="F5468">
        <v>0</v>
      </c>
      <c r="G5468">
        <v>4</v>
      </c>
      <c r="H5468" t="s">
        <v>3686</v>
      </c>
      <c r="I5468">
        <v>4483</v>
      </c>
      <c r="J5468">
        <v>0</v>
      </c>
      <c r="K5468">
        <v>60</v>
      </c>
      <c r="L5468" t="s">
        <v>142</v>
      </c>
      <c r="M5468" t="s">
        <v>23</v>
      </c>
      <c r="N5468" t="s">
        <v>23</v>
      </c>
      <c r="O5468" t="s">
        <v>25</v>
      </c>
      <c r="P5468" t="s">
        <v>202</v>
      </c>
      <c r="Q5468" t="s">
        <v>27</v>
      </c>
      <c r="R5468" t="s">
        <v>1997</v>
      </c>
      <c r="S5468" t="s">
        <v>12323</v>
      </c>
    </row>
    <row r="5469" spans="1:19">
      <c r="A5469" t="s">
        <v>12324</v>
      </c>
      <c r="B5469" s="1">
        <v>44301</v>
      </c>
      <c r="C5469" t="s">
        <v>22</v>
      </c>
      <c r="D5469">
        <v>62</v>
      </c>
      <c r="E5469" t="s">
        <v>39</v>
      </c>
      <c r="F5469">
        <v>0</v>
      </c>
      <c r="G5469">
        <v>4</v>
      </c>
      <c r="H5469" t="s">
        <v>3686</v>
      </c>
      <c r="I5469">
        <v>4158</v>
      </c>
      <c r="J5469">
        <v>0</v>
      </c>
      <c r="K5469">
        <v>52</v>
      </c>
      <c r="M5469" t="s">
        <v>23</v>
      </c>
      <c r="N5469" t="s">
        <v>39</v>
      </c>
      <c r="P5469" t="s">
        <v>164</v>
      </c>
      <c r="Q5469" t="s">
        <v>27</v>
      </c>
      <c r="R5469" t="s">
        <v>3324</v>
      </c>
      <c r="S5469" t="s">
        <v>12325</v>
      </c>
    </row>
    <row r="5470" spans="1:19">
      <c r="A5470" t="s">
        <v>12326</v>
      </c>
      <c r="B5470" s="1">
        <v>44963</v>
      </c>
      <c r="C5470" t="s">
        <v>22</v>
      </c>
      <c r="D5470">
        <v>52</v>
      </c>
      <c r="E5470" t="s">
        <v>39</v>
      </c>
      <c r="F5470">
        <v>0</v>
      </c>
      <c r="G5470">
        <v>4</v>
      </c>
      <c r="H5470" t="s">
        <v>3686</v>
      </c>
      <c r="I5470">
        <v>5393</v>
      </c>
      <c r="J5470">
        <v>0</v>
      </c>
      <c r="K5470">
        <v>30</v>
      </c>
      <c r="L5470" t="s">
        <v>40</v>
      </c>
      <c r="M5470" t="s">
        <v>23</v>
      </c>
      <c r="N5470" t="s">
        <v>23</v>
      </c>
      <c r="O5470" t="s">
        <v>25</v>
      </c>
      <c r="P5470" t="s">
        <v>26</v>
      </c>
      <c r="Q5470" t="s">
        <v>50</v>
      </c>
      <c r="R5470" t="s">
        <v>1019</v>
      </c>
      <c r="S5470" t="s">
        <v>12327</v>
      </c>
    </row>
    <row r="5471" spans="1:19">
      <c r="A5471" t="s">
        <v>12328</v>
      </c>
      <c r="B5471" s="1">
        <v>43983</v>
      </c>
      <c r="C5471" t="s">
        <v>22</v>
      </c>
      <c r="D5471">
        <v>26</v>
      </c>
      <c r="E5471" t="s">
        <v>23</v>
      </c>
      <c r="F5471">
        <v>0</v>
      </c>
      <c r="G5471">
        <v>4</v>
      </c>
      <c r="H5471" t="s">
        <v>3686</v>
      </c>
      <c r="I5471">
        <v>4811</v>
      </c>
      <c r="J5471">
        <v>6</v>
      </c>
      <c r="K5471">
        <v>62</v>
      </c>
      <c r="M5471" t="s">
        <v>23</v>
      </c>
      <c r="N5471" t="s">
        <v>39</v>
      </c>
      <c r="P5471" t="s">
        <v>202</v>
      </c>
      <c r="Q5471" t="s">
        <v>50</v>
      </c>
      <c r="R5471" t="s">
        <v>12329</v>
      </c>
      <c r="S5471" t="s">
        <v>12330</v>
      </c>
    </row>
    <row r="5472" spans="1:19">
      <c r="A5472" t="s">
        <v>12331</v>
      </c>
      <c r="B5472" s="1">
        <v>43953</v>
      </c>
      <c r="C5472" t="s">
        <v>22</v>
      </c>
      <c r="D5472">
        <v>30</v>
      </c>
      <c r="E5472" t="s">
        <v>23</v>
      </c>
      <c r="F5472">
        <v>2</v>
      </c>
      <c r="G5472">
        <v>4</v>
      </c>
      <c r="H5472" t="s">
        <v>3686</v>
      </c>
      <c r="I5472">
        <v>5157</v>
      </c>
      <c r="J5472">
        <v>9</v>
      </c>
      <c r="K5472">
        <v>63</v>
      </c>
      <c r="L5472" t="s">
        <v>142</v>
      </c>
      <c r="M5472" t="s">
        <v>23</v>
      </c>
      <c r="N5472" t="s">
        <v>23</v>
      </c>
      <c r="O5472" t="s">
        <v>25</v>
      </c>
      <c r="P5472" t="s">
        <v>26</v>
      </c>
      <c r="Q5472" t="s">
        <v>50</v>
      </c>
      <c r="R5472" t="s">
        <v>569</v>
      </c>
      <c r="S5472" t="s">
        <v>12332</v>
      </c>
    </row>
    <row r="5473" spans="1:19">
      <c r="A5473" t="s">
        <v>12333</v>
      </c>
      <c r="B5473" s="1">
        <v>45730</v>
      </c>
      <c r="C5473" t="s">
        <v>33</v>
      </c>
      <c r="D5473">
        <v>30</v>
      </c>
      <c r="E5473" t="s">
        <v>39</v>
      </c>
      <c r="F5473">
        <v>0</v>
      </c>
      <c r="G5473">
        <v>4</v>
      </c>
      <c r="H5473" t="s">
        <v>3686</v>
      </c>
      <c r="I5473">
        <v>5020</v>
      </c>
      <c r="J5473">
        <v>0</v>
      </c>
      <c r="K5473">
        <v>5</v>
      </c>
      <c r="L5473" t="s">
        <v>48</v>
      </c>
      <c r="M5473" t="s">
        <v>23</v>
      </c>
      <c r="N5473" t="s">
        <v>39</v>
      </c>
      <c r="P5473" t="s">
        <v>26</v>
      </c>
      <c r="Q5473" t="s">
        <v>50</v>
      </c>
      <c r="R5473" t="s">
        <v>2249</v>
      </c>
      <c r="S5473" t="s">
        <v>12334</v>
      </c>
    </row>
    <row r="5474" spans="1:19">
      <c r="A5474" t="s">
        <v>12335</v>
      </c>
      <c r="B5474" s="1">
        <v>44823</v>
      </c>
      <c r="C5474" t="s">
        <v>22</v>
      </c>
      <c r="D5474">
        <v>61</v>
      </c>
      <c r="E5474" t="s">
        <v>23</v>
      </c>
      <c r="F5474">
        <v>0</v>
      </c>
      <c r="G5474">
        <v>4</v>
      </c>
      <c r="H5474" t="s">
        <v>3686</v>
      </c>
      <c r="I5474">
        <v>4719</v>
      </c>
      <c r="J5474">
        <v>10</v>
      </c>
      <c r="K5474">
        <v>35</v>
      </c>
      <c r="M5474" t="s">
        <v>23</v>
      </c>
      <c r="N5474" t="s">
        <v>23</v>
      </c>
      <c r="O5474" t="s">
        <v>49</v>
      </c>
      <c r="P5474" t="s">
        <v>202</v>
      </c>
      <c r="Q5474" t="s">
        <v>27</v>
      </c>
      <c r="R5474" t="s">
        <v>4511</v>
      </c>
      <c r="S5474" t="s">
        <v>12336</v>
      </c>
    </row>
    <row r="5475" spans="1:19">
      <c r="A5475" t="s">
        <v>12337</v>
      </c>
      <c r="B5475" s="1">
        <v>45757</v>
      </c>
      <c r="C5475" t="s">
        <v>33</v>
      </c>
      <c r="D5475">
        <v>34</v>
      </c>
      <c r="E5475" t="s">
        <v>23</v>
      </c>
      <c r="F5475">
        <v>0</v>
      </c>
      <c r="G5475">
        <v>4</v>
      </c>
      <c r="H5475" t="s">
        <v>3686</v>
      </c>
      <c r="I5475">
        <v>4580</v>
      </c>
      <c r="J5475">
        <v>1</v>
      </c>
      <c r="K5475">
        <v>4</v>
      </c>
      <c r="M5475" t="s">
        <v>23</v>
      </c>
      <c r="N5475" t="s">
        <v>39</v>
      </c>
      <c r="P5475" t="s">
        <v>26</v>
      </c>
      <c r="Q5475" t="s">
        <v>50</v>
      </c>
      <c r="R5475" t="s">
        <v>2422</v>
      </c>
      <c r="S5475" t="s">
        <v>12338</v>
      </c>
    </row>
    <row r="5476" spans="1:19">
      <c r="A5476" t="s">
        <v>12339</v>
      </c>
      <c r="B5476" s="1">
        <v>45064</v>
      </c>
      <c r="C5476" t="s">
        <v>22</v>
      </c>
      <c r="D5476">
        <v>32</v>
      </c>
      <c r="E5476" t="s">
        <v>23</v>
      </c>
      <c r="F5476">
        <v>0</v>
      </c>
      <c r="G5476">
        <v>4</v>
      </c>
      <c r="H5476" t="s">
        <v>3686</v>
      </c>
      <c r="I5476">
        <v>2563</v>
      </c>
      <c r="J5476">
        <v>1</v>
      </c>
      <c r="K5476">
        <v>27</v>
      </c>
      <c r="L5476" t="s">
        <v>40</v>
      </c>
      <c r="M5476" t="s">
        <v>23</v>
      </c>
      <c r="N5476" t="s">
        <v>23</v>
      </c>
      <c r="O5476" t="s">
        <v>49</v>
      </c>
      <c r="P5476" t="s">
        <v>26</v>
      </c>
      <c r="Q5476" t="s">
        <v>27</v>
      </c>
      <c r="R5476" t="s">
        <v>4459</v>
      </c>
      <c r="S5476" t="s">
        <v>12340</v>
      </c>
    </row>
    <row r="5477" spans="1:19">
      <c r="A5477" t="s">
        <v>12341</v>
      </c>
      <c r="B5477" s="1">
        <v>43879</v>
      </c>
      <c r="C5477" t="s">
        <v>22</v>
      </c>
      <c r="D5477">
        <v>48</v>
      </c>
      <c r="E5477" t="s">
        <v>39</v>
      </c>
      <c r="F5477">
        <v>2</v>
      </c>
      <c r="G5477">
        <v>4</v>
      </c>
      <c r="H5477" t="s">
        <v>3686</v>
      </c>
      <c r="I5477">
        <v>4285</v>
      </c>
      <c r="J5477">
        <v>0</v>
      </c>
      <c r="K5477">
        <v>66</v>
      </c>
      <c r="L5477" t="s">
        <v>316</v>
      </c>
      <c r="M5477" t="s">
        <v>23</v>
      </c>
      <c r="N5477" t="s">
        <v>23</v>
      </c>
      <c r="O5477" t="s">
        <v>49</v>
      </c>
      <c r="P5477" t="s">
        <v>164</v>
      </c>
      <c r="Q5477" t="s">
        <v>50</v>
      </c>
      <c r="R5477" t="s">
        <v>983</v>
      </c>
      <c r="S5477" t="s">
        <v>12342</v>
      </c>
    </row>
    <row r="5478" spans="1:19">
      <c r="A5478" t="s">
        <v>12343</v>
      </c>
      <c r="B5478" s="1">
        <v>43953</v>
      </c>
      <c r="C5478" t="s">
        <v>22</v>
      </c>
      <c r="D5478">
        <v>25</v>
      </c>
      <c r="E5478" t="s">
        <v>39</v>
      </c>
      <c r="F5478">
        <v>0</v>
      </c>
      <c r="G5478">
        <v>4</v>
      </c>
      <c r="H5478" t="s">
        <v>3686</v>
      </c>
      <c r="I5478">
        <v>4551</v>
      </c>
      <c r="J5478">
        <v>0</v>
      </c>
      <c r="K5478">
        <v>63</v>
      </c>
      <c r="L5478" t="s">
        <v>142</v>
      </c>
      <c r="M5478" t="s">
        <v>23</v>
      </c>
      <c r="N5478" t="s">
        <v>23</v>
      </c>
      <c r="O5478" t="s">
        <v>25</v>
      </c>
      <c r="P5478" t="s">
        <v>26</v>
      </c>
      <c r="Q5478" t="s">
        <v>27</v>
      </c>
      <c r="R5478" t="s">
        <v>1694</v>
      </c>
      <c r="S5478" t="s">
        <v>12344</v>
      </c>
    </row>
    <row r="5479" spans="1:19">
      <c r="A5479" t="s">
        <v>12345</v>
      </c>
      <c r="B5479" s="1">
        <v>45002</v>
      </c>
      <c r="C5479" t="s">
        <v>33</v>
      </c>
      <c r="D5479">
        <v>28</v>
      </c>
      <c r="E5479" t="s">
        <v>39</v>
      </c>
      <c r="F5479">
        <v>0</v>
      </c>
      <c r="G5479">
        <v>4</v>
      </c>
      <c r="H5479" t="s">
        <v>3686</v>
      </c>
      <c r="I5479">
        <v>4840</v>
      </c>
      <c r="J5479">
        <v>0</v>
      </c>
      <c r="K5479">
        <v>29</v>
      </c>
      <c r="M5479" t="s">
        <v>23</v>
      </c>
      <c r="N5479" t="s">
        <v>39</v>
      </c>
      <c r="P5479" t="s">
        <v>202</v>
      </c>
      <c r="Q5479" t="s">
        <v>84</v>
      </c>
      <c r="R5479" t="s">
        <v>1228</v>
      </c>
      <c r="S5479" t="s">
        <v>12346</v>
      </c>
    </row>
    <row r="5480" spans="1:19">
      <c r="A5480" t="s">
        <v>12347</v>
      </c>
      <c r="B5480" s="1">
        <v>44457</v>
      </c>
      <c r="C5480" t="s">
        <v>33</v>
      </c>
      <c r="D5480">
        <v>19</v>
      </c>
      <c r="E5480" t="s">
        <v>39</v>
      </c>
      <c r="F5480">
        <v>0</v>
      </c>
      <c r="G5480">
        <v>4</v>
      </c>
      <c r="H5480" t="s">
        <v>3686</v>
      </c>
      <c r="I5480">
        <v>4995</v>
      </c>
      <c r="J5480">
        <v>0</v>
      </c>
      <c r="K5480">
        <v>47</v>
      </c>
      <c r="M5480" t="s">
        <v>23</v>
      </c>
      <c r="N5480" t="s">
        <v>23</v>
      </c>
      <c r="O5480" t="s">
        <v>25</v>
      </c>
      <c r="P5480" t="s">
        <v>26</v>
      </c>
      <c r="Q5480" t="s">
        <v>50</v>
      </c>
      <c r="R5480" t="s">
        <v>779</v>
      </c>
      <c r="S5480" t="s">
        <v>12348</v>
      </c>
    </row>
    <row r="5481" spans="1:19">
      <c r="A5481" t="s">
        <v>12349</v>
      </c>
      <c r="B5481" s="1">
        <v>43721</v>
      </c>
      <c r="C5481" t="s">
        <v>33</v>
      </c>
      <c r="D5481">
        <v>43</v>
      </c>
      <c r="E5481" t="s">
        <v>23</v>
      </c>
      <c r="F5481">
        <v>3</v>
      </c>
      <c r="G5481">
        <v>4</v>
      </c>
      <c r="H5481" t="s">
        <v>3686</v>
      </c>
      <c r="I5481">
        <v>6009</v>
      </c>
      <c r="J5481">
        <v>10</v>
      </c>
      <c r="K5481">
        <v>71</v>
      </c>
      <c r="L5481" t="s">
        <v>316</v>
      </c>
      <c r="M5481" t="s">
        <v>23</v>
      </c>
      <c r="N5481" t="s">
        <v>23</v>
      </c>
      <c r="O5481" t="s">
        <v>56</v>
      </c>
      <c r="P5481" t="s">
        <v>164</v>
      </c>
      <c r="Q5481" t="s">
        <v>50</v>
      </c>
      <c r="R5481" t="s">
        <v>1795</v>
      </c>
      <c r="S5481" t="s">
        <v>12350</v>
      </c>
    </row>
    <row r="5482" spans="1:19">
      <c r="A5482" t="s">
        <v>12351</v>
      </c>
      <c r="B5482" s="1">
        <v>45629</v>
      </c>
      <c r="C5482" t="s">
        <v>22</v>
      </c>
      <c r="D5482">
        <v>47</v>
      </c>
      <c r="E5482" t="s">
        <v>23</v>
      </c>
      <c r="F5482">
        <v>1</v>
      </c>
      <c r="G5482">
        <v>4</v>
      </c>
      <c r="H5482" t="s">
        <v>3686</v>
      </c>
      <c r="I5482">
        <v>2545</v>
      </c>
      <c r="J5482">
        <v>7</v>
      </c>
      <c r="K5482">
        <v>8</v>
      </c>
      <c r="M5482" t="s">
        <v>23</v>
      </c>
      <c r="N5482" t="s">
        <v>23</v>
      </c>
      <c r="O5482" t="s">
        <v>49</v>
      </c>
      <c r="P5482" t="s">
        <v>26</v>
      </c>
      <c r="Q5482" t="s">
        <v>50</v>
      </c>
      <c r="R5482" t="s">
        <v>11063</v>
      </c>
      <c r="S5482" t="s">
        <v>12352</v>
      </c>
    </row>
    <row r="5483" spans="1:19">
      <c r="A5483" t="s">
        <v>12353</v>
      </c>
      <c r="B5483" s="1">
        <v>44444</v>
      </c>
      <c r="C5483" t="s">
        <v>22</v>
      </c>
      <c r="D5483">
        <v>51</v>
      </c>
      <c r="E5483" t="s">
        <v>39</v>
      </c>
      <c r="F5483">
        <v>0</v>
      </c>
      <c r="G5483">
        <v>4</v>
      </c>
      <c r="H5483" t="s">
        <v>3686</v>
      </c>
      <c r="I5483">
        <v>5022</v>
      </c>
      <c r="J5483">
        <v>0</v>
      </c>
      <c r="K5483">
        <v>47</v>
      </c>
      <c r="L5483" t="s">
        <v>142</v>
      </c>
      <c r="M5483" t="s">
        <v>23</v>
      </c>
      <c r="N5483" t="s">
        <v>23</v>
      </c>
      <c r="O5483" t="s">
        <v>25</v>
      </c>
      <c r="P5483" t="s">
        <v>202</v>
      </c>
      <c r="Q5483" t="s">
        <v>27</v>
      </c>
      <c r="R5483" t="s">
        <v>6139</v>
      </c>
      <c r="S5483" t="s">
        <v>12354</v>
      </c>
    </row>
    <row r="5484" spans="1:19">
      <c r="A5484" t="s">
        <v>12355</v>
      </c>
      <c r="B5484" s="1">
        <v>44959</v>
      </c>
      <c r="C5484" t="s">
        <v>33</v>
      </c>
      <c r="D5484">
        <v>53</v>
      </c>
      <c r="E5484" t="s">
        <v>23</v>
      </c>
      <c r="F5484">
        <v>0</v>
      </c>
      <c r="G5484">
        <v>4</v>
      </c>
      <c r="H5484" t="s">
        <v>3686</v>
      </c>
      <c r="I5484">
        <v>5417</v>
      </c>
      <c r="J5484">
        <v>7</v>
      </c>
      <c r="K5484">
        <v>30</v>
      </c>
      <c r="M5484" t="s">
        <v>23</v>
      </c>
      <c r="N5484" t="s">
        <v>23</v>
      </c>
      <c r="O5484" t="s">
        <v>49</v>
      </c>
      <c r="P5484" t="s">
        <v>202</v>
      </c>
      <c r="Q5484" t="s">
        <v>27</v>
      </c>
      <c r="R5484" t="s">
        <v>1810</v>
      </c>
      <c r="S5484" t="s">
        <v>12356</v>
      </c>
    </row>
    <row r="5485" spans="1:19">
      <c r="A5485" t="s">
        <v>12357</v>
      </c>
      <c r="B5485" s="1">
        <v>44492</v>
      </c>
      <c r="C5485" t="s">
        <v>22</v>
      </c>
      <c r="D5485">
        <v>38</v>
      </c>
      <c r="E5485" t="s">
        <v>39</v>
      </c>
      <c r="F5485">
        <v>0</v>
      </c>
      <c r="G5485">
        <v>4</v>
      </c>
      <c r="H5485" t="s">
        <v>3686</v>
      </c>
      <c r="I5485">
        <v>2642</v>
      </c>
      <c r="J5485">
        <v>0</v>
      </c>
      <c r="K5485">
        <v>46</v>
      </c>
      <c r="L5485" t="s">
        <v>142</v>
      </c>
      <c r="M5485" t="s">
        <v>23</v>
      </c>
      <c r="N5485" t="s">
        <v>23</v>
      </c>
      <c r="O5485" t="s">
        <v>25</v>
      </c>
      <c r="P5485" t="s">
        <v>26</v>
      </c>
      <c r="Q5485" t="s">
        <v>27</v>
      </c>
      <c r="R5485" t="s">
        <v>11086</v>
      </c>
      <c r="S5485" t="s">
        <v>12358</v>
      </c>
    </row>
    <row r="5486" spans="1:19">
      <c r="A5486" t="s">
        <v>12359</v>
      </c>
      <c r="B5486" s="1">
        <v>45490</v>
      </c>
      <c r="C5486" t="s">
        <v>22</v>
      </c>
      <c r="D5486">
        <v>44</v>
      </c>
      <c r="E5486" t="s">
        <v>39</v>
      </c>
      <c r="F5486">
        <v>0</v>
      </c>
      <c r="G5486">
        <v>4</v>
      </c>
      <c r="H5486" t="s">
        <v>3686</v>
      </c>
      <c r="I5486">
        <v>2823</v>
      </c>
      <c r="J5486">
        <v>0</v>
      </c>
      <c r="K5486">
        <v>13</v>
      </c>
      <c r="L5486" t="s">
        <v>97</v>
      </c>
      <c r="M5486" t="s">
        <v>23</v>
      </c>
      <c r="N5486" t="s">
        <v>39</v>
      </c>
      <c r="P5486" t="s">
        <v>202</v>
      </c>
      <c r="Q5486" t="s">
        <v>50</v>
      </c>
      <c r="R5486" t="s">
        <v>3559</v>
      </c>
      <c r="S5486" t="s">
        <v>12360</v>
      </c>
    </row>
    <row r="5487" spans="1:19">
      <c r="A5487" t="s">
        <v>12361</v>
      </c>
      <c r="B5487" s="1">
        <v>45601</v>
      </c>
      <c r="C5487" t="s">
        <v>22</v>
      </c>
      <c r="D5487">
        <v>37</v>
      </c>
      <c r="E5487" t="s">
        <v>39</v>
      </c>
      <c r="F5487">
        <v>0</v>
      </c>
      <c r="G5487">
        <v>4</v>
      </c>
      <c r="H5487" t="s">
        <v>3686</v>
      </c>
      <c r="I5487">
        <v>4194</v>
      </c>
      <c r="J5487">
        <v>0</v>
      </c>
      <c r="K5487">
        <v>9</v>
      </c>
      <c r="L5487" t="s">
        <v>48</v>
      </c>
      <c r="M5487" t="s">
        <v>23</v>
      </c>
      <c r="N5487" t="s">
        <v>39</v>
      </c>
      <c r="P5487" t="s">
        <v>26</v>
      </c>
      <c r="Q5487" t="s">
        <v>50</v>
      </c>
      <c r="R5487" t="s">
        <v>1325</v>
      </c>
      <c r="S5487" t="s">
        <v>12362</v>
      </c>
    </row>
    <row r="5488" spans="1:19">
      <c r="A5488" t="s">
        <v>12363</v>
      </c>
      <c r="B5488" s="1">
        <v>44912</v>
      </c>
      <c r="C5488" t="s">
        <v>33</v>
      </c>
      <c r="D5488">
        <v>45</v>
      </c>
      <c r="E5488" t="s">
        <v>39</v>
      </c>
      <c r="F5488">
        <v>0</v>
      </c>
      <c r="G5488">
        <v>4</v>
      </c>
      <c r="H5488" t="s">
        <v>3686</v>
      </c>
      <c r="I5488">
        <v>2830</v>
      </c>
      <c r="J5488">
        <v>0</v>
      </c>
      <c r="K5488">
        <v>32</v>
      </c>
      <c r="L5488" t="s">
        <v>40</v>
      </c>
      <c r="M5488" t="s">
        <v>23</v>
      </c>
      <c r="N5488" t="s">
        <v>23</v>
      </c>
      <c r="O5488" t="s">
        <v>49</v>
      </c>
      <c r="P5488" t="s">
        <v>202</v>
      </c>
      <c r="Q5488" t="s">
        <v>50</v>
      </c>
      <c r="R5488" t="s">
        <v>94</v>
      </c>
      <c r="S5488" t="s">
        <v>12364</v>
      </c>
    </row>
    <row r="5489" spans="1:19">
      <c r="A5489" t="s">
        <v>12365</v>
      </c>
      <c r="B5489" s="1">
        <v>45753</v>
      </c>
      <c r="C5489" t="s">
        <v>33</v>
      </c>
      <c r="D5489">
        <v>57</v>
      </c>
      <c r="E5489" t="s">
        <v>39</v>
      </c>
      <c r="F5489">
        <v>0</v>
      </c>
      <c r="G5489">
        <v>4</v>
      </c>
      <c r="H5489" t="s">
        <v>3686</v>
      </c>
      <c r="I5489">
        <v>2328</v>
      </c>
      <c r="J5489">
        <v>0</v>
      </c>
      <c r="K5489">
        <v>4</v>
      </c>
      <c r="L5489" t="s">
        <v>48</v>
      </c>
      <c r="M5489" t="s">
        <v>23</v>
      </c>
      <c r="N5489" t="s">
        <v>23</v>
      </c>
      <c r="O5489" t="s">
        <v>49</v>
      </c>
      <c r="P5489" t="s">
        <v>26</v>
      </c>
      <c r="Q5489" t="s">
        <v>50</v>
      </c>
      <c r="R5489" t="s">
        <v>7842</v>
      </c>
      <c r="S5489" t="s">
        <v>12366</v>
      </c>
    </row>
    <row r="5490" spans="1:19">
      <c r="A5490" t="s">
        <v>12367</v>
      </c>
      <c r="B5490" s="1">
        <v>44697</v>
      </c>
      <c r="C5490" t="s">
        <v>22</v>
      </c>
      <c r="D5490">
        <v>55</v>
      </c>
      <c r="E5490" t="s">
        <v>39</v>
      </c>
      <c r="F5490">
        <v>0</v>
      </c>
      <c r="G5490">
        <v>4</v>
      </c>
      <c r="H5490" t="s">
        <v>3686</v>
      </c>
      <c r="I5490">
        <v>4111</v>
      </c>
      <c r="J5490">
        <v>0</v>
      </c>
      <c r="K5490">
        <v>39</v>
      </c>
      <c r="L5490" t="s">
        <v>40</v>
      </c>
      <c r="M5490" t="s">
        <v>23</v>
      </c>
      <c r="N5490" t="s">
        <v>23</v>
      </c>
      <c r="O5490" t="s">
        <v>25</v>
      </c>
      <c r="P5490" t="s">
        <v>26</v>
      </c>
      <c r="Q5490" t="s">
        <v>27</v>
      </c>
      <c r="R5490" t="s">
        <v>1031</v>
      </c>
      <c r="S5490" t="s">
        <v>12368</v>
      </c>
    </row>
    <row r="5491" spans="1:19">
      <c r="A5491" t="s">
        <v>12369</v>
      </c>
      <c r="B5491" s="1">
        <v>43836</v>
      </c>
      <c r="C5491" t="s">
        <v>33</v>
      </c>
      <c r="D5491">
        <v>64</v>
      </c>
      <c r="E5491" t="s">
        <v>23</v>
      </c>
      <c r="F5491">
        <v>3</v>
      </c>
      <c r="G5491">
        <v>4</v>
      </c>
      <c r="H5491" t="s">
        <v>3686</v>
      </c>
      <c r="I5491">
        <v>6072</v>
      </c>
      <c r="J5491">
        <v>5</v>
      </c>
      <c r="K5491">
        <v>67</v>
      </c>
      <c r="M5491" t="s">
        <v>23</v>
      </c>
      <c r="N5491" t="s">
        <v>23</v>
      </c>
      <c r="O5491" t="s">
        <v>25</v>
      </c>
      <c r="P5491" t="s">
        <v>202</v>
      </c>
      <c r="Q5491" t="s">
        <v>27</v>
      </c>
      <c r="R5491" t="s">
        <v>442</v>
      </c>
      <c r="S5491" t="s">
        <v>12370</v>
      </c>
    </row>
    <row r="5492" spans="1:19">
      <c r="A5492" t="s">
        <v>12371</v>
      </c>
      <c r="B5492" s="1">
        <v>45729</v>
      </c>
      <c r="C5492" t="s">
        <v>22</v>
      </c>
      <c r="D5492">
        <v>33</v>
      </c>
      <c r="E5492" t="s">
        <v>23</v>
      </c>
      <c r="F5492">
        <v>1</v>
      </c>
      <c r="G5492">
        <v>4</v>
      </c>
      <c r="H5492" t="s">
        <v>3686</v>
      </c>
      <c r="I5492">
        <v>4014</v>
      </c>
      <c r="J5492">
        <v>1</v>
      </c>
      <c r="K5492">
        <v>5</v>
      </c>
      <c r="M5492" t="s">
        <v>23</v>
      </c>
      <c r="N5492" t="s">
        <v>23</v>
      </c>
      <c r="O5492" t="s">
        <v>25</v>
      </c>
      <c r="P5492" t="s">
        <v>26</v>
      </c>
      <c r="Q5492" t="s">
        <v>50</v>
      </c>
      <c r="R5492" t="s">
        <v>215</v>
      </c>
      <c r="S5492" t="s">
        <v>12372</v>
      </c>
    </row>
    <row r="5493" spans="1:19">
      <c r="A5493" t="s">
        <v>12373</v>
      </c>
      <c r="B5493" s="1">
        <v>45193</v>
      </c>
      <c r="C5493" t="s">
        <v>33</v>
      </c>
      <c r="D5493">
        <v>60</v>
      </c>
      <c r="E5493" t="s">
        <v>23</v>
      </c>
      <c r="F5493">
        <v>1</v>
      </c>
      <c r="G5493">
        <v>4</v>
      </c>
      <c r="H5493" t="s">
        <v>3686</v>
      </c>
      <c r="I5493">
        <v>2159</v>
      </c>
      <c r="J5493">
        <v>6</v>
      </c>
      <c r="K5493">
        <v>23</v>
      </c>
      <c r="M5493" t="s">
        <v>23</v>
      </c>
      <c r="N5493" t="s">
        <v>23</v>
      </c>
      <c r="O5493" t="s">
        <v>56</v>
      </c>
      <c r="P5493" t="s">
        <v>26</v>
      </c>
      <c r="Q5493" t="s">
        <v>50</v>
      </c>
      <c r="R5493" t="s">
        <v>2218</v>
      </c>
      <c r="S5493" t="s">
        <v>12374</v>
      </c>
    </row>
    <row r="5494" spans="1:19">
      <c r="A5494" t="s">
        <v>12375</v>
      </c>
      <c r="B5494" s="1">
        <v>43879</v>
      </c>
      <c r="C5494" t="s">
        <v>33</v>
      </c>
      <c r="D5494">
        <v>70</v>
      </c>
      <c r="E5494" t="s">
        <v>23</v>
      </c>
      <c r="F5494">
        <v>2</v>
      </c>
      <c r="G5494">
        <v>4</v>
      </c>
      <c r="H5494" t="s">
        <v>3686</v>
      </c>
      <c r="I5494">
        <v>5418</v>
      </c>
      <c r="J5494">
        <v>1</v>
      </c>
      <c r="K5494">
        <v>66</v>
      </c>
      <c r="M5494" t="s">
        <v>23</v>
      </c>
      <c r="N5494" t="s">
        <v>23</v>
      </c>
      <c r="O5494" t="s">
        <v>25</v>
      </c>
      <c r="P5494" t="s">
        <v>202</v>
      </c>
      <c r="Q5494" t="s">
        <v>50</v>
      </c>
      <c r="R5494" t="s">
        <v>3902</v>
      </c>
      <c r="S5494" t="s">
        <v>12376</v>
      </c>
    </row>
    <row r="5495" spans="1:19">
      <c r="A5495" t="s">
        <v>12377</v>
      </c>
      <c r="B5495" s="1">
        <v>45176</v>
      </c>
      <c r="C5495" t="s">
        <v>22</v>
      </c>
      <c r="D5495">
        <v>78</v>
      </c>
      <c r="E5495" t="s">
        <v>39</v>
      </c>
      <c r="F5495">
        <v>0</v>
      </c>
      <c r="G5495">
        <v>4</v>
      </c>
      <c r="H5495" t="s">
        <v>3686</v>
      </c>
      <c r="I5495">
        <v>2307</v>
      </c>
      <c r="J5495">
        <v>0</v>
      </c>
      <c r="K5495">
        <v>23</v>
      </c>
      <c r="M5495" t="s">
        <v>39</v>
      </c>
      <c r="N5495" t="s">
        <v>23</v>
      </c>
      <c r="O5495" t="s">
        <v>56</v>
      </c>
      <c r="P5495" t="s">
        <v>26</v>
      </c>
      <c r="Q5495" t="s">
        <v>27</v>
      </c>
      <c r="R5495" t="s">
        <v>5831</v>
      </c>
      <c r="S5495" t="s">
        <v>12378</v>
      </c>
    </row>
    <row r="5496" spans="1:19">
      <c r="A5496" t="s">
        <v>12379</v>
      </c>
      <c r="B5496" s="1">
        <v>45368</v>
      </c>
      <c r="C5496" t="s">
        <v>22</v>
      </c>
      <c r="D5496">
        <v>27</v>
      </c>
      <c r="E5496" t="s">
        <v>39</v>
      </c>
      <c r="F5496">
        <v>0</v>
      </c>
      <c r="G5496">
        <v>4</v>
      </c>
      <c r="H5496" t="s">
        <v>3686</v>
      </c>
      <c r="I5496">
        <v>2130</v>
      </c>
      <c r="J5496">
        <v>0</v>
      </c>
      <c r="K5496">
        <v>17</v>
      </c>
      <c r="M5496" t="s">
        <v>23</v>
      </c>
      <c r="N5496" t="s">
        <v>23</v>
      </c>
      <c r="O5496" t="s">
        <v>56</v>
      </c>
      <c r="P5496" t="s">
        <v>202</v>
      </c>
      <c r="Q5496" t="s">
        <v>50</v>
      </c>
      <c r="R5496" t="s">
        <v>3337</v>
      </c>
      <c r="S5496" t="s">
        <v>12380</v>
      </c>
    </row>
    <row r="5497" spans="1:19">
      <c r="A5497" t="s">
        <v>12381</v>
      </c>
      <c r="B5497" s="1">
        <v>44234</v>
      </c>
      <c r="C5497" t="s">
        <v>33</v>
      </c>
      <c r="D5497">
        <v>63</v>
      </c>
      <c r="E5497" t="s">
        <v>23</v>
      </c>
      <c r="F5497">
        <v>0</v>
      </c>
      <c r="G5497">
        <v>4</v>
      </c>
      <c r="H5497" t="s">
        <v>3686</v>
      </c>
      <c r="I5497">
        <v>4488</v>
      </c>
      <c r="J5497">
        <v>7</v>
      </c>
      <c r="K5497">
        <v>54</v>
      </c>
      <c r="L5497" t="s">
        <v>142</v>
      </c>
      <c r="M5497" t="s">
        <v>23</v>
      </c>
      <c r="N5497" t="s">
        <v>23</v>
      </c>
      <c r="O5497" t="s">
        <v>25</v>
      </c>
      <c r="P5497" t="s">
        <v>202</v>
      </c>
      <c r="Q5497" t="s">
        <v>50</v>
      </c>
      <c r="R5497" t="s">
        <v>4496</v>
      </c>
      <c r="S5497" t="s">
        <v>12382</v>
      </c>
    </row>
    <row r="5498" spans="1:19">
      <c r="A5498" t="s">
        <v>12383</v>
      </c>
      <c r="B5498" s="1">
        <v>45060</v>
      </c>
      <c r="C5498" t="s">
        <v>33</v>
      </c>
      <c r="D5498">
        <v>25</v>
      </c>
      <c r="E5498" t="s">
        <v>23</v>
      </c>
      <c r="F5498">
        <v>0</v>
      </c>
      <c r="G5498">
        <v>4</v>
      </c>
      <c r="H5498" t="s">
        <v>3686</v>
      </c>
      <c r="I5498">
        <v>5750</v>
      </c>
      <c r="J5498">
        <v>1</v>
      </c>
      <c r="K5498">
        <v>27</v>
      </c>
      <c r="M5498" t="s">
        <v>23</v>
      </c>
      <c r="N5498" t="s">
        <v>23</v>
      </c>
      <c r="O5498" t="s">
        <v>25</v>
      </c>
      <c r="P5498" t="s">
        <v>26</v>
      </c>
      <c r="Q5498" t="s">
        <v>27</v>
      </c>
      <c r="R5498" t="s">
        <v>129</v>
      </c>
      <c r="S5498" t="s">
        <v>12384</v>
      </c>
    </row>
    <row r="5499" spans="1:19">
      <c r="A5499" t="s">
        <v>12385</v>
      </c>
      <c r="B5499" s="1">
        <v>45832</v>
      </c>
      <c r="C5499" t="s">
        <v>33</v>
      </c>
      <c r="D5499">
        <v>35</v>
      </c>
      <c r="E5499" t="s">
        <v>39</v>
      </c>
      <c r="F5499">
        <v>0</v>
      </c>
      <c r="G5499">
        <v>4</v>
      </c>
      <c r="H5499" t="s">
        <v>3751</v>
      </c>
      <c r="I5499">
        <v>5602</v>
      </c>
      <c r="J5499">
        <v>0</v>
      </c>
      <c r="K5499">
        <v>2</v>
      </c>
      <c r="M5499" t="s">
        <v>23</v>
      </c>
      <c r="N5499" t="s">
        <v>23</v>
      </c>
      <c r="O5499" t="s">
        <v>25</v>
      </c>
      <c r="P5499" t="s">
        <v>26</v>
      </c>
      <c r="Q5499" t="s">
        <v>27</v>
      </c>
      <c r="R5499" t="s">
        <v>2034</v>
      </c>
      <c r="S5499" t="s">
        <v>12386</v>
      </c>
    </row>
    <row r="5500" spans="1:19">
      <c r="A5500" t="s">
        <v>12387</v>
      </c>
      <c r="B5500" s="1">
        <v>45785</v>
      </c>
      <c r="C5500" t="s">
        <v>33</v>
      </c>
      <c r="D5500">
        <v>25</v>
      </c>
      <c r="E5500" t="s">
        <v>39</v>
      </c>
      <c r="F5500">
        <v>0</v>
      </c>
      <c r="G5500">
        <v>4</v>
      </c>
      <c r="H5500" t="s">
        <v>3751</v>
      </c>
      <c r="I5500">
        <v>2496</v>
      </c>
      <c r="J5500">
        <v>0</v>
      </c>
      <c r="K5500">
        <v>3</v>
      </c>
      <c r="M5500" t="s">
        <v>39</v>
      </c>
      <c r="N5500" t="s">
        <v>23</v>
      </c>
      <c r="O5500" t="s">
        <v>49</v>
      </c>
      <c r="P5500" t="s">
        <v>26</v>
      </c>
      <c r="Q5500" t="s">
        <v>50</v>
      </c>
      <c r="R5500" t="s">
        <v>9735</v>
      </c>
      <c r="S5500" t="s">
        <v>8090</v>
      </c>
    </row>
    <row r="5501" spans="1:19">
      <c r="A5501" t="s">
        <v>12388</v>
      </c>
      <c r="B5501" s="1">
        <v>44515</v>
      </c>
      <c r="C5501" t="s">
        <v>33</v>
      </c>
      <c r="D5501">
        <v>48</v>
      </c>
      <c r="E5501" t="s">
        <v>23</v>
      </c>
      <c r="F5501">
        <v>1</v>
      </c>
      <c r="G5501">
        <v>4</v>
      </c>
      <c r="H5501" t="s">
        <v>3686</v>
      </c>
      <c r="I5501">
        <v>3043</v>
      </c>
      <c r="J5501">
        <v>7</v>
      </c>
      <c r="K5501">
        <v>45</v>
      </c>
      <c r="L5501" t="s">
        <v>142</v>
      </c>
      <c r="M5501" t="s">
        <v>23</v>
      </c>
      <c r="N5501" t="s">
        <v>39</v>
      </c>
      <c r="P5501" t="s">
        <v>164</v>
      </c>
      <c r="Q5501" t="s">
        <v>27</v>
      </c>
      <c r="R5501" t="s">
        <v>4701</v>
      </c>
      <c r="S5501" t="s">
        <v>12389</v>
      </c>
    </row>
    <row r="5502" spans="1:19">
      <c r="A5502" t="s">
        <v>12390</v>
      </c>
      <c r="B5502" s="1">
        <v>43757</v>
      </c>
      <c r="C5502" t="s">
        <v>22</v>
      </c>
      <c r="D5502">
        <v>55</v>
      </c>
      <c r="E5502" t="s">
        <v>23</v>
      </c>
      <c r="F5502">
        <v>0</v>
      </c>
      <c r="G5502">
        <v>4</v>
      </c>
      <c r="H5502" t="s">
        <v>3686</v>
      </c>
      <c r="I5502">
        <v>5115</v>
      </c>
      <c r="J5502">
        <v>4</v>
      </c>
      <c r="K5502">
        <v>70</v>
      </c>
      <c r="L5502" t="s">
        <v>316</v>
      </c>
      <c r="M5502" t="s">
        <v>23</v>
      </c>
      <c r="N5502" t="s">
        <v>23</v>
      </c>
      <c r="O5502" t="s">
        <v>49</v>
      </c>
      <c r="P5502" t="s">
        <v>164</v>
      </c>
      <c r="Q5502" t="s">
        <v>50</v>
      </c>
      <c r="R5502" t="s">
        <v>3393</v>
      </c>
      <c r="S5502" t="s">
        <v>12391</v>
      </c>
    </row>
    <row r="5503" spans="1:19">
      <c r="A5503" t="s">
        <v>12392</v>
      </c>
      <c r="B5503" s="1">
        <v>45730</v>
      </c>
      <c r="C5503" t="s">
        <v>33</v>
      </c>
      <c r="D5503">
        <v>37</v>
      </c>
      <c r="E5503" t="s">
        <v>39</v>
      </c>
      <c r="F5503">
        <v>0</v>
      </c>
      <c r="G5503">
        <v>4</v>
      </c>
      <c r="H5503" t="s">
        <v>3686</v>
      </c>
      <c r="I5503">
        <v>2689</v>
      </c>
      <c r="J5503">
        <v>0</v>
      </c>
      <c r="K5503">
        <v>5</v>
      </c>
      <c r="L5503" t="s">
        <v>48</v>
      </c>
      <c r="M5503" t="s">
        <v>23</v>
      </c>
      <c r="N5503" t="s">
        <v>23</v>
      </c>
      <c r="O5503" t="s">
        <v>25</v>
      </c>
      <c r="P5503" t="s">
        <v>26</v>
      </c>
      <c r="Q5503" t="s">
        <v>50</v>
      </c>
      <c r="R5503" t="s">
        <v>193</v>
      </c>
      <c r="S5503" t="s">
        <v>12393</v>
      </c>
    </row>
    <row r="5504" spans="1:19">
      <c r="A5504" t="s">
        <v>12394</v>
      </c>
      <c r="B5504" s="1">
        <v>44088</v>
      </c>
      <c r="C5504" t="s">
        <v>33</v>
      </c>
      <c r="D5504">
        <v>52</v>
      </c>
      <c r="E5504" t="s">
        <v>23</v>
      </c>
      <c r="F5504">
        <v>0</v>
      </c>
      <c r="G5504">
        <v>4</v>
      </c>
      <c r="H5504" t="s">
        <v>3686</v>
      </c>
      <c r="I5504">
        <v>5186</v>
      </c>
      <c r="J5504">
        <v>7</v>
      </c>
      <c r="K5504">
        <v>59</v>
      </c>
      <c r="L5504" t="s">
        <v>142</v>
      </c>
      <c r="M5504" t="s">
        <v>23</v>
      </c>
      <c r="N5504" t="s">
        <v>23</v>
      </c>
      <c r="O5504" t="s">
        <v>25</v>
      </c>
      <c r="P5504" t="s">
        <v>202</v>
      </c>
      <c r="Q5504" t="s">
        <v>50</v>
      </c>
      <c r="R5504" t="s">
        <v>3459</v>
      </c>
      <c r="S5504" t="s">
        <v>12395</v>
      </c>
    </row>
    <row r="5505" spans="1:19">
      <c r="A5505" t="s">
        <v>12396</v>
      </c>
      <c r="B5505" s="1">
        <v>43701</v>
      </c>
      <c r="C5505" t="s">
        <v>22</v>
      </c>
      <c r="D5505">
        <v>24</v>
      </c>
      <c r="E5505" t="s">
        <v>23</v>
      </c>
      <c r="F5505">
        <v>3</v>
      </c>
      <c r="G5505">
        <v>4</v>
      </c>
      <c r="H5505" t="s">
        <v>3686</v>
      </c>
      <c r="I5505">
        <v>6412</v>
      </c>
      <c r="J5505">
        <v>9</v>
      </c>
      <c r="K5505">
        <v>72</v>
      </c>
      <c r="L5505" t="s">
        <v>316</v>
      </c>
      <c r="M5505" t="s">
        <v>39</v>
      </c>
      <c r="N5505" t="s">
        <v>23</v>
      </c>
      <c r="O5505" t="s">
        <v>49</v>
      </c>
      <c r="P5505" t="s">
        <v>164</v>
      </c>
      <c r="Q5505" t="s">
        <v>50</v>
      </c>
      <c r="R5505" t="s">
        <v>302</v>
      </c>
      <c r="S5505" t="s">
        <v>12397</v>
      </c>
    </row>
    <row r="5506" spans="1:19">
      <c r="A5506" t="s">
        <v>12398</v>
      </c>
      <c r="B5506" s="1">
        <v>45328</v>
      </c>
      <c r="C5506" t="s">
        <v>33</v>
      </c>
      <c r="D5506">
        <v>22</v>
      </c>
      <c r="E5506" t="s">
        <v>23</v>
      </c>
      <c r="F5506">
        <v>2</v>
      </c>
      <c r="G5506">
        <v>4</v>
      </c>
      <c r="H5506" t="s">
        <v>3686</v>
      </c>
      <c r="I5506">
        <v>3479</v>
      </c>
      <c r="J5506">
        <v>7</v>
      </c>
      <c r="K5506">
        <v>18</v>
      </c>
      <c r="L5506" t="s">
        <v>97</v>
      </c>
      <c r="M5506" t="s">
        <v>23</v>
      </c>
      <c r="N5506" t="s">
        <v>23</v>
      </c>
      <c r="O5506" t="s">
        <v>49</v>
      </c>
      <c r="P5506" t="s">
        <v>202</v>
      </c>
      <c r="Q5506" t="s">
        <v>50</v>
      </c>
      <c r="R5506" t="s">
        <v>3816</v>
      </c>
      <c r="S5506" t="s">
        <v>12399</v>
      </c>
    </row>
    <row r="5507" spans="1:19">
      <c r="A5507" t="s">
        <v>12400</v>
      </c>
      <c r="B5507" s="1">
        <v>45607</v>
      </c>
      <c r="C5507" t="s">
        <v>22</v>
      </c>
      <c r="D5507">
        <v>34</v>
      </c>
      <c r="E5507" t="s">
        <v>39</v>
      </c>
      <c r="F5507">
        <v>2</v>
      </c>
      <c r="G5507">
        <v>4</v>
      </c>
      <c r="H5507" t="s">
        <v>3686</v>
      </c>
      <c r="I5507">
        <v>4195</v>
      </c>
      <c r="J5507">
        <v>0</v>
      </c>
      <c r="K5507">
        <v>9</v>
      </c>
      <c r="L5507" t="s">
        <v>48</v>
      </c>
      <c r="M5507" t="s">
        <v>23</v>
      </c>
      <c r="N5507" t="s">
        <v>39</v>
      </c>
      <c r="P5507" t="s">
        <v>26</v>
      </c>
      <c r="Q5507" t="s">
        <v>50</v>
      </c>
      <c r="R5507" t="s">
        <v>4083</v>
      </c>
      <c r="S5507" t="s">
        <v>12401</v>
      </c>
    </row>
    <row r="5508" spans="1:19">
      <c r="A5508" t="s">
        <v>12402</v>
      </c>
      <c r="B5508" s="1">
        <v>43687</v>
      </c>
      <c r="C5508" t="s">
        <v>33</v>
      </c>
      <c r="D5508">
        <v>27</v>
      </c>
      <c r="E5508" t="s">
        <v>23</v>
      </c>
      <c r="F5508">
        <v>0</v>
      </c>
      <c r="G5508">
        <v>4</v>
      </c>
      <c r="H5508" t="s">
        <v>3686</v>
      </c>
      <c r="I5508">
        <v>6302</v>
      </c>
      <c r="J5508">
        <v>1</v>
      </c>
      <c r="K5508">
        <v>72</v>
      </c>
      <c r="L5508" t="s">
        <v>316</v>
      </c>
      <c r="M5508" t="s">
        <v>23</v>
      </c>
      <c r="N5508" t="s">
        <v>23</v>
      </c>
      <c r="O5508" t="s">
        <v>25</v>
      </c>
      <c r="P5508" t="s">
        <v>164</v>
      </c>
      <c r="Q5508" t="s">
        <v>27</v>
      </c>
      <c r="R5508" t="s">
        <v>5062</v>
      </c>
      <c r="S5508" t="s">
        <v>12403</v>
      </c>
    </row>
    <row r="5509" spans="1:19">
      <c r="A5509" t="s">
        <v>12404</v>
      </c>
      <c r="B5509" s="1">
        <v>43984</v>
      </c>
      <c r="C5509" t="s">
        <v>22</v>
      </c>
      <c r="D5509">
        <v>43</v>
      </c>
      <c r="E5509" t="s">
        <v>39</v>
      </c>
      <c r="F5509">
        <v>0</v>
      </c>
      <c r="G5509">
        <v>4</v>
      </c>
      <c r="H5509" t="s">
        <v>3686</v>
      </c>
      <c r="I5509">
        <v>5822</v>
      </c>
      <c r="J5509">
        <v>0</v>
      </c>
      <c r="K5509">
        <v>62</v>
      </c>
      <c r="M5509" t="s">
        <v>23</v>
      </c>
      <c r="N5509" t="s">
        <v>39</v>
      </c>
      <c r="P5509" t="s">
        <v>164</v>
      </c>
      <c r="Q5509" t="s">
        <v>27</v>
      </c>
      <c r="R5509" t="s">
        <v>12405</v>
      </c>
      <c r="S5509" t="s">
        <v>12406</v>
      </c>
    </row>
    <row r="5510" spans="1:19">
      <c r="A5510" t="s">
        <v>12407</v>
      </c>
      <c r="B5510" s="1">
        <v>45542</v>
      </c>
      <c r="C5510" t="s">
        <v>33</v>
      </c>
      <c r="D5510">
        <v>57</v>
      </c>
      <c r="E5510" t="s">
        <v>39</v>
      </c>
      <c r="F5510">
        <v>1</v>
      </c>
      <c r="G5510">
        <v>4</v>
      </c>
      <c r="H5510" t="s">
        <v>3686</v>
      </c>
      <c r="I5510">
        <v>3838</v>
      </c>
      <c r="J5510">
        <v>0</v>
      </c>
      <c r="K5510">
        <v>11</v>
      </c>
      <c r="L5510" t="s">
        <v>97</v>
      </c>
      <c r="M5510" t="s">
        <v>23</v>
      </c>
      <c r="N5510" t="s">
        <v>39</v>
      </c>
      <c r="P5510" t="s">
        <v>26</v>
      </c>
      <c r="Q5510" t="s">
        <v>50</v>
      </c>
      <c r="R5510" t="s">
        <v>1325</v>
      </c>
      <c r="S5510" t="s">
        <v>12408</v>
      </c>
    </row>
    <row r="5511" spans="1:19">
      <c r="A5511" t="s">
        <v>12409</v>
      </c>
      <c r="B5511" s="1">
        <v>43817</v>
      </c>
      <c r="C5511" t="s">
        <v>33</v>
      </c>
      <c r="D5511">
        <v>47</v>
      </c>
      <c r="E5511" t="s">
        <v>23</v>
      </c>
      <c r="F5511">
        <v>2</v>
      </c>
      <c r="G5511">
        <v>4</v>
      </c>
      <c r="H5511" t="s">
        <v>3686</v>
      </c>
      <c r="I5511">
        <v>4156</v>
      </c>
      <c r="J5511">
        <v>8</v>
      </c>
      <c r="K5511">
        <v>68</v>
      </c>
      <c r="M5511" t="s">
        <v>23</v>
      </c>
      <c r="N5511" t="s">
        <v>23</v>
      </c>
      <c r="O5511" t="s">
        <v>49</v>
      </c>
      <c r="P5511" t="s">
        <v>202</v>
      </c>
      <c r="Q5511" t="s">
        <v>50</v>
      </c>
      <c r="R5511" t="s">
        <v>835</v>
      </c>
      <c r="S5511" t="s">
        <v>12410</v>
      </c>
    </row>
    <row r="5512" spans="1:19">
      <c r="A5512" t="s">
        <v>12411</v>
      </c>
      <c r="B5512" s="1">
        <v>45037</v>
      </c>
      <c r="C5512" t="s">
        <v>22</v>
      </c>
      <c r="D5512">
        <v>58</v>
      </c>
      <c r="E5512" t="s">
        <v>39</v>
      </c>
      <c r="F5512">
        <v>0</v>
      </c>
      <c r="G5512">
        <v>4</v>
      </c>
      <c r="H5512" t="s">
        <v>3686</v>
      </c>
      <c r="I5512">
        <v>5327</v>
      </c>
      <c r="J5512">
        <v>0</v>
      </c>
      <c r="K5512">
        <v>28</v>
      </c>
      <c r="L5512" t="s">
        <v>40</v>
      </c>
      <c r="M5512" t="s">
        <v>23</v>
      </c>
      <c r="N5512" t="s">
        <v>39</v>
      </c>
      <c r="P5512" t="s">
        <v>202</v>
      </c>
      <c r="Q5512" t="s">
        <v>50</v>
      </c>
      <c r="R5512" t="s">
        <v>12412</v>
      </c>
      <c r="S5512" t="s">
        <v>12413</v>
      </c>
    </row>
    <row r="5513" spans="1:19">
      <c r="A5513" t="s">
        <v>12414</v>
      </c>
      <c r="B5513" s="1">
        <v>43678</v>
      </c>
      <c r="C5513" t="s">
        <v>33</v>
      </c>
      <c r="D5513">
        <v>43</v>
      </c>
      <c r="E5513" t="s">
        <v>23</v>
      </c>
      <c r="F5513">
        <v>2</v>
      </c>
      <c r="G5513">
        <v>4</v>
      </c>
      <c r="H5513" t="s">
        <v>3686</v>
      </c>
      <c r="I5513">
        <v>5611</v>
      </c>
      <c r="J5513">
        <v>4</v>
      </c>
      <c r="K5513">
        <v>72</v>
      </c>
      <c r="M5513" t="s">
        <v>23</v>
      </c>
      <c r="N5513" t="s">
        <v>39</v>
      </c>
      <c r="P5513" t="s">
        <v>164</v>
      </c>
      <c r="Q5513" t="s">
        <v>27</v>
      </c>
      <c r="R5513" t="s">
        <v>1070</v>
      </c>
      <c r="S5513" t="s">
        <v>12415</v>
      </c>
    </row>
    <row r="5514" spans="1:19">
      <c r="A5514" t="s">
        <v>12416</v>
      </c>
      <c r="B5514" s="1">
        <v>45033</v>
      </c>
      <c r="C5514" t="s">
        <v>33</v>
      </c>
      <c r="D5514">
        <v>35</v>
      </c>
      <c r="E5514" t="s">
        <v>39</v>
      </c>
      <c r="F5514">
        <v>0</v>
      </c>
      <c r="G5514">
        <v>4</v>
      </c>
      <c r="H5514" t="s">
        <v>3686</v>
      </c>
      <c r="I5514">
        <v>4891</v>
      </c>
      <c r="J5514">
        <v>0</v>
      </c>
      <c r="K5514">
        <v>28</v>
      </c>
      <c r="M5514" t="s">
        <v>23</v>
      </c>
      <c r="N5514" t="s">
        <v>23</v>
      </c>
      <c r="O5514" t="s">
        <v>56</v>
      </c>
      <c r="P5514" t="s">
        <v>202</v>
      </c>
      <c r="Q5514" t="s">
        <v>50</v>
      </c>
      <c r="R5514" t="s">
        <v>3721</v>
      </c>
      <c r="S5514" t="s">
        <v>12417</v>
      </c>
    </row>
    <row r="5515" spans="1:19">
      <c r="A5515" t="s">
        <v>12418</v>
      </c>
      <c r="B5515" s="1">
        <v>45786</v>
      </c>
      <c r="C5515" t="s">
        <v>22</v>
      </c>
      <c r="D5515">
        <v>35</v>
      </c>
      <c r="E5515" t="s">
        <v>39</v>
      </c>
      <c r="F5515">
        <v>0</v>
      </c>
      <c r="G5515">
        <v>4</v>
      </c>
      <c r="H5515" t="s">
        <v>3751</v>
      </c>
      <c r="I5515">
        <v>4275</v>
      </c>
      <c r="J5515">
        <v>0</v>
      </c>
      <c r="K5515">
        <v>3</v>
      </c>
      <c r="M5515" t="s">
        <v>23</v>
      </c>
      <c r="N5515" t="s">
        <v>23</v>
      </c>
      <c r="O5515" t="s">
        <v>25</v>
      </c>
      <c r="P5515" t="s">
        <v>26</v>
      </c>
      <c r="Q5515" t="s">
        <v>50</v>
      </c>
      <c r="R5515" t="s">
        <v>126</v>
      </c>
      <c r="S5515" t="s">
        <v>12419</v>
      </c>
    </row>
    <row r="5516" spans="1:19">
      <c r="A5516" t="s">
        <v>12420</v>
      </c>
      <c r="B5516" s="1">
        <v>45848</v>
      </c>
      <c r="C5516" t="s">
        <v>33</v>
      </c>
      <c r="D5516">
        <v>23</v>
      </c>
      <c r="E5516" t="s">
        <v>39</v>
      </c>
      <c r="F5516">
        <v>0</v>
      </c>
      <c r="G5516">
        <v>4</v>
      </c>
      <c r="H5516" t="s">
        <v>3751</v>
      </c>
      <c r="I5516">
        <v>2569</v>
      </c>
      <c r="J5516">
        <v>0</v>
      </c>
      <c r="K5516">
        <v>1</v>
      </c>
      <c r="M5516" t="s">
        <v>23</v>
      </c>
      <c r="N5516" t="s">
        <v>39</v>
      </c>
      <c r="P5516" t="s">
        <v>26</v>
      </c>
      <c r="Q5516" t="s">
        <v>50</v>
      </c>
      <c r="R5516" t="s">
        <v>3819</v>
      </c>
      <c r="S5516" t="s">
        <v>12421</v>
      </c>
    </row>
    <row r="5517" spans="1:19">
      <c r="A5517" t="s">
        <v>12422</v>
      </c>
      <c r="B5517" s="1">
        <v>43734</v>
      </c>
      <c r="C5517" t="s">
        <v>22</v>
      </c>
      <c r="D5517">
        <v>55</v>
      </c>
      <c r="E5517" t="s">
        <v>23</v>
      </c>
      <c r="F5517">
        <v>0</v>
      </c>
      <c r="G5517">
        <v>4</v>
      </c>
      <c r="H5517" t="s">
        <v>3686</v>
      </c>
      <c r="I5517">
        <v>4837</v>
      </c>
      <c r="J5517">
        <v>5</v>
      </c>
      <c r="K5517">
        <v>71</v>
      </c>
      <c r="M5517" t="s">
        <v>23</v>
      </c>
      <c r="N5517" t="s">
        <v>39</v>
      </c>
      <c r="P5517" t="s">
        <v>202</v>
      </c>
      <c r="Q5517" t="s">
        <v>27</v>
      </c>
      <c r="R5517" t="s">
        <v>5022</v>
      </c>
      <c r="S5517" t="s">
        <v>12423</v>
      </c>
    </row>
    <row r="5518" spans="1:19">
      <c r="A5518" t="s">
        <v>12424</v>
      </c>
      <c r="B5518" s="1">
        <v>45785</v>
      </c>
      <c r="C5518" t="s">
        <v>33</v>
      </c>
      <c r="D5518">
        <v>44</v>
      </c>
      <c r="E5518" t="s">
        <v>39</v>
      </c>
      <c r="F5518">
        <v>0</v>
      </c>
      <c r="G5518">
        <v>4</v>
      </c>
      <c r="H5518" t="s">
        <v>3751</v>
      </c>
      <c r="I5518">
        <v>3010</v>
      </c>
      <c r="J5518">
        <v>0</v>
      </c>
      <c r="K5518">
        <v>3</v>
      </c>
      <c r="L5518" t="s">
        <v>48</v>
      </c>
      <c r="M5518" t="s">
        <v>23</v>
      </c>
      <c r="N5518" t="s">
        <v>39</v>
      </c>
      <c r="P5518" t="s">
        <v>26</v>
      </c>
      <c r="Q5518" t="s">
        <v>50</v>
      </c>
      <c r="R5518" t="s">
        <v>5653</v>
      </c>
      <c r="S5518" t="s">
        <v>12425</v>
      </c>
    </row>
    <row r="5519" spans="1:19">
      <c r="A5519" t="s">
        <v>12426</v>
      </c>
      <c r="B5519" s="1">
        <v>45101</v>
      </c>
      <c r="C5519" t="s">
        <v>33</v>
      </c>
      <c r="D5519">
        <v>56</v>
      </c>
      <c r="E5519" t="s">
        <v>23</v>
      </c>
      <c r="F5519">
        <v>0</v>
      </c>
      <c r="G5519">
        <v>4</v>
      </c>
      <c r="H5519" t="s">
        <v>3686</v>
      </c>
      <c r="I5519">
        <v>4038</v>
      </c>
      <c r="J5519">
        <v>1</v>
      </c>
      <c r="K5519">
        <v>26</v>
      </c>
      <c r="M5519" t="s">
        <v>23</v>
      </c>
      <c r="N5519" t="s">
        <v>23</v>
      </c>
      <c r="O5519" t="s">
        <v>25</v>
      </c>
      <c r="P5519" t="s">
        <v>26</v>
      </c>
      <c r="Q5519" t="s">
        <v>50</v>
      </c>
      <c r="R5519" t="s">
        <v>4057</v>
      </c>
      <c r="S5519" t="s">
        <v>12427</v>
      </c>
    </row>
    <row r="5520" spans="1:19">
      <c r="A5520" t="s">
        <v>12428</v>
      </c>
      <c r="B5520" s="1">
        <v>44817</v>
      </c>
      <c r="C5520" t="s">
        <v>33</v>
      </c>
      <c r="D5520">
        <v>34</v>
      </c>
      <c r="E5520" t="s">
        <v>39</v>
      </c>
      <c r="F5520">
        <v>0</v>
      </c>
      <c r="G5520">
        <v>4</v>
      </c>
      <c r="H5520" t="s">
        <v>3686</v>
      </c>
      <c r="I5520">
        <v>4261</v>
      </c>
      <c r="J5520">
        <v>0</v>
      </c>
      <c r="K5520">
        <v>35</v>
      </c>
      <c r="L5520" t="s">
        <v>40</v>
      </c>
      <c r="M5520" t="s">
        <v>23</v>
      </c>
      <c r="N5520" t="s">
        <v>39</v>
      </c>
      <c r="P5520" t="s">
        <v>202</v>
      </c>
      <c r="Q5520" t="s">
        <v>50</v>
      </c>
      <c r="R5520" t="s">
        <v>5371</v>
      </c>
      <c r="S5520" t="s">
        <v>12429</v>
      </c>
    </row>
    <row r="5521" spans="1:19">
      <c r="A5521" t="s">
        <v>12430</v>
      </c>
      <c r="B5521" s="1">
        <v>45818</v>
      </c>
      <c r="C5521" t="s">
        <v>22</v>
      </c>
      <c r="D5521">
        <v>58</v>
      </c>
      <c r="E5521" t="s">
        <v>39</v>
      </c>
      <c r="F5521">
        <v>0</v>
      </c>
      <c r="G5521">
        <v>4</v>
      </c>
      <c r="H5521" t="s">
        <v>3751</v>
      </c>
      <c r="I5521">
        <v>4064</v>
      </c>
      <c r="J5521">
        <v>0</v>
      </c>
      <c r="K5521">
        <v>2</v>
      </c>
      <c r="M5521" t="s">
        <v>23</v>
      </c>
      <c r="N5521" t="s">
        <v>39</v>
      </c>
      <c r="P5521" t="s">
        <v>26</v>
      </c>
      <c r="Q5521" t="s">
        <v>50</v>
      </c>
      <c r="R5521" t="s">
        <v>2664</v>
      </c>
      <c r="S5521" t="s">
        <v>12431</v>
      </c>
    </row>
    <row r="5522" spans="1:19">
      <c r="A5522" t="s">
        <v>12432</v>
      </c>
      <c r="B5522" s="1">
        <v>45556</v>
      </c>
      <c r="C5522" t="s">
        <v>33</v>
      </c>
      <c r="D5522">
        <v>54</v>
      </c>
      <c r="E5522" t="s">
        <v>39</v>
      </c>
      <c r="F5522">
        <v>1</v>
      </c>
      <c r="G5522">
        <v>4</v>
      </c>
      <c r="H5522" t="s">
        <v>3686</v>
      </c>
      <c r="I5522">
        <v>4265</v>
      </c>
      <c r="J5522">
        <v>0</v>
      </c>
      <c r="K5522">
        <v>11</v>
      </c>
      <c r="M5522" t="s">
        <v>39</v>
      </c>
      <c r="N5522" t="s">
        <v>23</v>
      </c>
      <c r="O5522" t="s">
        <v>49</v>
      </c>
      <c r="P5522" t="s">
        <v>202</v>
      </c>
      <c r="Q5522" t="s">
        <v>50</v>
      </c>
      <c r="R5522" t="s">
        <v>12433</v>
      </c>
      <c r="S5522" t="s">
        <v>12434</v>
      </c>
    </row>
    <row r="5523" spans="1:19">
      <c r="A5523" t="s">
        <v>12435</v>
      </c>
      <c r="B5523" s="1">
        <v>44694</v>
      </c>
      <c r="C5523" t="s">
        <v>33</v>
      </c>
      <c r="D5523">
        <v>19</v>
      </c>
      <c r="E5523" t="s">
        <v>39</v>
      </c>
      <c r="F5523">
        <v>0</v>
      </c>
      <c r="G5523">
        <v>4</v>
      </c>
      <c r="H5523" t="s">
        <v>3686</v>
      </c>
      <c r="I5523">
        <v>3445</v>
      </c>
      <c r="J5523">
        <v>0</v>
      </c>
      <c r="K5523">
        <v>39</v>
      </c>
      <c r="L5523" t="s">
        <v>40</v>
      </c>
      <c r="M5523" t="s">
        <v>39</v>
      </c>
      <c r="N5523" t="s">
        <v>23</v>
      </c>
      <c r="O5523" t="s">
        <v>49</v>
      </c>
      <c r="P5523" t="s">
        <v>202</v>
      </c>
      <c r="Q5523" t="s">
        <v>27</v>
      </c>
      <c r="R5523" t="s">
        <v>3659</v>
      </c>
      <c r="S5523" t="s">
        <v>12436</v>
      </c>
    </row>
    <row r="5524" spans="1:19">
      <c r="A5524" t="s">
        <v>12437</v>
      </c>
      <c r="B5524" s="1">
        <v>43689</v>
      </c>
      <c r="C5524" t="s">
        <v>33</v>
      </c>
      <c r="D5524">
        <v>63</v>
      </c>
      <c r="E5524" t="s">
        <v>23</v>
      </c>
      <c r="F5524">
        <v>0</v>
      </c>
      <c r="G5524">
        <v>4</v>
      </c>
      <c r="H5524" t="s">
        <v>3686</v>
      </c>
      <c r="I5524">
        <v>4761</v>
      </c>
      <c r="J5524">
        <v>10</v>
      </c>
      <c r="K5524">
        <v>72</v>
      </c>
      <c r="M5524" t="s">
        <v>23</v>
      </c>
      <c r="N5524" t="s">
        <v>23</v>
      </c>
      <c r="O5524" t="s">
        <v>25</v>
      </c>
      <c r="P5524" t="s">
        <v>164</v>
      </c>
      <c r="Q5524" t="s">
        <v>27</v>
      </c>
      <c r="R5524" t="s">
        <v>4044</v>
      </c>
      <c r="S5524" t="s">
        <v>12438</v>
      </c>
    </row>
    <row r="5525" spans="1:19">
      <c r="A5525" t="s">
        <v>12439</v>
      </c>
      <c r="B5525" s="1">
        <v>44949</v>
      </c>
      <c r="C5525" t="s">
        <v>22</v>
      </c>
      <c r="D5525">
        <v>76</v>
      </c>
      <c r="E5525" t="s">
        <v>23</v>
      </c>
      <c r="F5525">
        <v>0</v>
      </c>
      <c r="G5525">
        <v>4</v>
      </c>
      <c r="H5525" t="s">
        <v>3686</v>
      </c>
      <c r="I5525">
        <v>5597</v>
      </c>
      <c r="J5525">
        <v>5</v>
      </c>
      <c r="K5525">
        <v>31</v>
      </c>
      <c r="L5525" t="s">
        <v>40</v>
      </c>
      <c r="M5525" t="s">
        <v>23</v>
      </c>
      <c r="N5525" t="s">
        <v>23</v>
      </c>
      <c r="O5525" t="s">
        <v>25</v>
      </c>
      <c r="P5525" t="s">
        <v>164</v>
      </c>
      <c r="Q5525" t="s">
        <v>27</v>
      </c>
      <c r="R5525" t="s">
        <v>3504</v>
      </c>
      <c r="S5525" t="s">
        <v>12440</v>
      </c>
    </row>
    <row r="5526" spans="1:19">
      <c r="A5526" t="s">
        <v>12441</v>
      </c>
      <c r="B5526" s="1">
        <v>44335</v>
      </c>
      <c r="C5526" t="s">
        <v>22</v>
      </c>
      <c r="D5526">
        <v>76</v>
      </c>
      <c r="E5526" t="s">
        <v>23</v>
      </c>
      <c r="F5526">
        <v>0</v>
      </c>
      <c r="G5526">
        <v>4</v>
      </c>
      <c r="H5526" t="s">
        <v>3686</v>
      </c>
      <c r="I5526">
        <v>4163</v>
      </c>
      <c r="J5526">
        <v>7</v>
      </c>
      <c r="K5526">
        <v>51</v>
      </c>
      <c r="L5526" t="s">
        <v>142</v>
      </c>
      <c r="M5526" t="s">
        <v>23</v>
      </c>
      <c r="N5526" t="s">
        <v>23</v>
      </c>
      <c r="O5526" t="s">
        <v>25</v>
      </c>
      <c r="P5526" t="s">
        <v>202</v>
      </c>
      <c r="Q5526" t="s">
        <v>27</v>
      </c>
      <c r="R5526" t="s">
        <v>7432</v>
      </c>
      <c r="S5526" t="s">
        <v>12442</v>
      </c>
    </row>
    <row r="5527" spans="1:19">
      <c r="A5527" t="s">
        <v>12443</v>
      </c>
      <c r="B5527" s="1">
        <v>44360</v>
      </c>
      <c r="C5527" t="s">
        <v>22</v>
      </c>
      <c r="D5527">
        <v>64</v>
      </c>
      <c r="E5527" t="s">
        <v>39</v>
      </c>
      <c r="F5527">
        <v>0</v>
      </c>
      <c r="G5527">
        <v>4</v>
      </c>
      <c r="H5527" t="s">
        <v>3686</v>
      </c>
      <c r="I5527">
        <v>4297</v>
      </c>
      <c r="J5527">
        <v>0</v>
      </c>
      <c r="K5527">
        <v>50</v>
      </c>
      <c r="L5527" t="s">
        <v>142</v>
      </c>
      <c r="M5527" t="s">
        <v>23</v>
      </c>
      <c r="N5527" t="s">
        <v>39</v>
      </c>
      <c r="P5527" t="s">
        <v>164</v>
      </c>
      <c r="Q5527" t="s">
        <v>27</v>
      </c>
      <c r="R5527" t="s">
        <v>5526</v>
      </c>
      <c r="S5527" t="s">
        <v>12444</v>
      </c>
    </row>
    <row r="5528" spans="1:19">
      <c r="A5528" t="s">
        <v>12445</v>
      </c>
      <c r="B5528" s="1">
        <v>44187</v>
      </c>
      <c r="C5528" t="s">
        <v>33</v>
      </c>
      <c r="D5528">
        <v>45</v>
      </c>
      <c r="E5528" t="s">
        <v>23</v>
      </c>
      <c r="F5528">
        <v>0</v>
      </c>
      <c r="G5528">
        <v>4</v>
      </c>
      <c r="H5528" t="s">
        <v>3686</v>
      </c>
      <c r="I5528">
        <v>5926</v>
      </c>
      <c r="J5528">
        <v>9</v>
      </c>
      <c r="K5528">
        <v>56</v>
      </c>
      <c r="M5528" t="s">
        <v>23</v>
      </c>
      <c r="N5528" t="s">
        <v>23</v>
      </c>
      <c r="O5528" t="s">
        <v>25</v>
      </c>
      <c r="P5528" t="s">
        <v>202</v>
      </c>
      <c r="Q5528" t="s">
        <v>50</v>
      </c>
      <c r="R5528" t="s">
        <v>2319</v>
      </c>
      <c r="S5528" t="s">
        <v>12446</v>
      </c>
    </row>
    <row r="5529" spans="1:19">
      <c r="A5529" t="s">
        <v>12447</v>
      </c>
      <c r="B5529" s="1">
        <v>45578</v>
      </c>
      <c r="C5529" t="s">
        <v>22</v>
      </c>
      <c r="D5529">
        <v>24</v>
      </c>
      <c r="E5529" t="s">
        <v>39</v>
      </c>
      <c r="F5529">
        <v>0</v>
      </c>
      <c r="G5529">
        <v>4</v>
      </c>
      <c r="H5529" t="s">
        <v>3686</v>
      </c>
      <c r="I5529">
        <v>5504</v>
      </c>
      <c r="J5529">
        <v>0</v>
      </c>
      <c r="K5529">
        <v>10</v>
      </c>
      <c r="M5529" t="s">
        <v>23</v>
      </c>
      <c r="N5529" t="s">
        <v>39</v>
      </c>
      <c r="P5529" t="s">
        <v>164</v>
      </c>
      <c r="Q5529" t="s">
        <v>50</v>
      </c>
      <c r="R5529" t="s">
        <v>1415</v>
      </c>
      <c r="S5529" t="s">
        <v>12448</v>
      </c>
    </row>
    <row r="5530" spans="1:19">
      <c r="A5530" t="s">
        <v>12449</v>
      </c>
      <c r="B5530" s="1">
        <v>43804</v>
      </c>
      <c r="C5530" t="s">
        <v>33</v>
      </c>
      <c r="D5530">
        <v>32</v>
      </c>
      <c r="E5530" t="s">
        <v>39</v>
      </c>
      <c r="F5530">
        <v>0</v>
      </c>
      <c r="G5530">
        <v>4</v>
      </c>
      <c r="H5530" t="s">
        <v>3686</v>
      </c>
      <c r="I5530">
        <v>4201</v>
      </c>
      <c r="J5530">
        <v>0</v>
      </c>
      <c r="K5530">
        <v>68</v>
      </c>
      <c r="M5530" t="s">
        <v>23</v>
      </c>
      <c r="N5530" t="s">
        <v>39</v>
      </c>
      <c r="P5530" t="s">
        <v>164</v>
      </c>
      <c r="Q5530" t="s">
        <v>50</v>
      </c>
      <c r="R5530" t="s">
        <v>860</v>
      </c>
      <c r="S5530" t="s">
        <v>12450</v>
      </c>
    </row>
    <row r="5531" spans="1:19">
      <c r="A5531" t="s">
        <v>12451</v>
      </c>
      <c r="B5531" s="1">
        <v>45731</v>
      </c>
      <c r="C5531" t="s">
        <v>22</v>
      </c>
      <c r="D5531">
        <v>51</v>
      </c>
      <c r="E5531" t="s">
        <v>39</v>
      </c>
      <c r="F5531">
        <v>0</v>
      </c>
      <c r="G5531">
        <v>4</v>
      </c>
      <c r="H5531" t="s">
        <v>3686</v>
      </c>
      <c r="I5531">
        <v>5900</v>
      </c>
      <c r="J5531">
        <v>0</v>
      </c>
      <c r="K5531">
        <v>5</v>
      </c>
      <c r="M5531" t="s">
        <v>23</v>
      </c>
      <c r="N5531" t="s">
        <v>23</v>
      </c>
      <c r="O5531" t="s">
        <v>56</v>
      </c>
      <c r="P5531" t="s">
        <v>26</v>
      </c>
      <c r="Q5531" t="s">
        <v>27</v>
      </c>
      <c r="R5531" t="s">
        <v>416</v>
      </c>
      <c r="S5531" t="s">
        <v>12452</v>
      </c>
    </row>
    <row r="5532" spans="1:19">
      <c r="A5532" t="s">
        <v>12453</v>
      </c>
      <c r="B5532" s="1">
        <v>45706</v>
      </c>
      <c r="C5532" t="s">
        <v>22</v>
      </c>
      <c r="D5532">
        <v>24</v>
      </c>
      <c r="E5532" t="s">
        <v>39</v>
      </c>
      <c r="F5532">
        <v>0</v>
      </c>
      <c r="G5532">
        <v>4</v>
      </c>
      <c r="H5532" t="s">
        <v>3686</v>
      </c>
      <c r="I5532">
        <v>5920</v>
      </c>
      <c r="J5532">
        <v>0</v>
      </c>
      <c r="K5532">
        <v>6</v>
      </c>
      <c r="M5532" t="s">
        <v>23</v>
      </c>
      <c r="N5532" t="s">
        <v>39</v>
      </c>
      <c r="P5532" t="s">
        <v>26</v>
      </c>
      <c r="Q5532" t="s">
        <v>84</v>
      </c>
      <c r="R5532" t="s">
        <v>5315</v>
      </c>
      <c r="S5532" t="s">
        <v>12454</v>
      </c>
    </row>
    <row r="5533" spans="1:19">
      <c r="A5533" t="s">
        <v>12455</v>
      </c>
      <c r="B5533" s="1">
        <v>44111</v>
      </c>
      <c r="C5533" t="s">
        <v>33</v>
      </c>
      <c r="D5533">
        <v>20</v>
      </c>
      <c r="E5533" t="s">
        <v>39</v>
      </c>
      <c r="F5533">
        <v>0</v>
      </c>
      <c r="G5533">
        <v>4</v>
      </c>
      <c r="H5533" t="s">
        <v>3686</v>
      </c>
      <c r="I5533">
        <v>6460</v>
      </c>
      <c r="J5533">
        <v>0</v>
      </c>
      <c r="K5533">
        <v>58</v>
      </c>
      <c r="M5533" t="s">
        <v>23</v>
      </c>
      <c r="N5533" t="s">
        <v>23</v>
      </c>
      <c r="O5533" t="s">
        <v>25</v>
      </c>
      <c r="P5533" t="s">
        <v>26</v>
      </c>
      <c r="Q5533" t="s">
        <v>27</v>
      </c>
      <c r="R5533" t="s">
        <v>3954</v>
      </c>
      <c r="S5533" t="s">
        <v>12456</v>
      </c>
    </row>
    <row r="5534" spans="1:19">
      <c r="A5534" t="s">
        <v>12457</v>
      </c>
      <c r="B5534" s="1">
        <v>45617</v>
      </c>
      <c r="C5534" t="s">
        <v>33</v>
      </c>
      <c r="D5534">
        <v>57</v>
      </c>
      <c r="E5534" t="s">
        <v>39</v>
      </c>
      <c r="F5534">
        <v>0</v>
      </c>
      <c r="G5534">
        <v>4</v>
      </c>
      <c r="H5534" t="s">
        <v>3686</v>
      </c>
      <c r="I5534">
        <v>5546</v>
      </c>
      <c r="J5534">
        <v>0</v>
      </c>
      <c r="K5534">
        <v>9</v>
      </c>
      <c r="L5534" t="s">
        <v>48</v>
      </c>
      <c r="M5534" t="s">
        <v>23</v>
      </c>
      <c r="N5534" t="s">
        <v>39</v>
      </c>
      <c r="P5534" t="s">
        <v>26</v>
      </c>
      <c r="Q5534" t="s">
        <v>50</v>
      </c>
      <c r="R5534" t="s">
        <v>1415</v>
      </c>
      <c r="S5534" t="s">
        <v>12458</v>
      </c>
    </row>
    <row r="5535" spans="1:19">
      <c r="A5535" t="s">
        <v>12459</v>
      </c>
      <c r="B5535" s="1">
        <v>45146</v>
      </c>
      <c r="C5535" t="s">
        <v>33</v>
      </c>
      <c r="D5535">
        <v>38</v>
      </c>
      <c r="E5535" t="s">
        <v>23</v>
      </c>
      <c r="F5535">
        <v>3</v>
      </c>
      <c r="G5535">
        <v>4</v>
      </c>
      <c r="H5535" t="s">
        <v>3686</v>
      </c>
      <c r="I5535">
        <v>4158</v>
      </c>
      <c r="J5535">
        <v>1</v>
      </c>
      <c r="K5535">
        <v>24</v>
      </c>
      <c r="L5535" t="s">
        <v>40</v>
      </c>
      <c r="M5535" t="s">
        <v>23</v>
      </c>
      <c r="N5535" t="s">
        <v>39</v>
      </c>
      <c r="P5535" t="s">
        <v>202</v>
      </c>
      <c r="Q5535" t="s">
        <v>50</v>
      </c>
      <c r="R5535" t="s">
        <v>226</v>
      </c>
      <c r="S5535" t="s">
        <v>12460</v>
      </c>
    </row>
    <row r="5536" spans="1:19">
      <c r="A5536" t="s">
        <v>12461</v>
      </c>
      <c r="B5536" s="1">
        <v>45299</v>
      </c>
      <c r="C5536" t="s">
        <v>22</v>
      </c>
      <c r="D5536">
        <v>19</v>
      </c>
      <c r="E5536" t="s">
        <v>39</v>
      </c>
      <c r="F5536">
        <v>2</v>
      </c>
      <c r="G5536">
        <v>4</v>
      </c>
      <c r="H5536" t="s">
        <v>3686</v>
      </c>
      <c r="I5536">
        <v>3072</v>
      </c>
      <c r="J5536">
        <v>0</v>
      </c>
      <c r="K5536">
        <v>19</v>
      </c>
      <c r="L5536" t="s">
        <v>97</v>
      </c>
      <c r="M5536" t="s">
        <v>39</v>
      </c>
      <c r="N5536" t="s">
        <v>23</v>
      </c>
      <c r="O5536" t="s">
        <v>49</v>
      </c>
      <c r="P5536" t="s">
        <v>26</v>
      </c>
      <c r="Q5536" t="s">
        <v>50</v>
      </c>
      <c r="R5536" t="s">
        <v>6055</v>
      </c>
      <c r="S5536" t="s">
        <v>12462</v>
      </c>
    </row>
    <row r="5537" spans="1:19">
      <c r="A5537" t="s">
        <v>12463</v>
      </c>
      <c r="B5537" s="1">
        <v>43815</v>
      </c>
      <c r="C5537" t="s">
        <v>33</v>
      </c>
      <c r="D5537">
        <v>37</v>
      </c>
      <c r="E5537" t="s">
        <v>39</v>
      </c>
      <c r="F5537">
        <v>0</v>
      </c>
      <c r="G5537">
        <v>4</v>
      </c>
      <c r="H5537" t="s">
        <v>3686</v>
      </c>
      <c r="I5537">
        <v>6161</v>
      </c>
      <c r="J5537">
        <v>0</v>
      </c>
      <c r="K5537">
        <v>68</v>
      </c>
      <c r="M5537" t="s">
        <v>23</v>
      </c>
      <c r="N5537" t="s">
        <v>39</v>
      </c>
      <c r="P5537" t="s">
        <v>164</v>
      </c>
      <c r="Q5537" t="s">
        <v>50</v>
      </c>
      <c r="R5537" t="s">
        <v>2422</v>
      </c>
      <c r="S5537" t="s">
        <v>12464</v>
      </c>
    </row>
    <row r="5538" spans="1:19">
      <c r="A5538" t="s">
        <v>12465</v>
      </c>
      <c r="B5538" s="1">
        <v>45279</v>
      </c>
      <c r="C5538" t="s">
        <v>33</v>
      </c>
      <c r="D5538">
        <v>48</v>
      </c>
      <c r="E5538" t="s">
        <v>39</v>
      </c>
      <c r="F5538">
        <v>0</v>
      </c>
      <c r="G5538">
        <v>4</v>
      </c>
      <c r="H5538" t="s">
        <v>3686</v>
      </c>
      <c r="I5538">
        <v>2098</v>
      </c>
      <c r="J5538">
        <v>0</v>
      </c>
      <c r="K5538">
        <v>20</v>
      </c>
      <c r="M5538" t="s">
        <v>23</v>
      </c>
      <c r="N5538" t="s">
        <v>23</v>
      </c>
      <c r="O5538" t="s">
        <v>25</v>
      </c>
      <c r="P5538" t="s">
        <v>26</v>
      </c>
      <c r="Q5538" t="s">
        <v>27</v>
      </c>
      <c r="R5538" t="s">
        <v>812</v>
      </c>
      <c r="S5538" t="s">
        <v>12466</v>
      </c>
    </row>
    <row r="5539" spans="1:19">
      <c r="A5539" t="s">
        <v>12467</v>
      </c>
      <c r="B5539" s="1">
        <v>45325</v>
      </c>
      <c r="C5539" t="s">
        <v>33</v>
      </c>
      <c r="D5539">
        <v>35</v>
      </c>
      <c r="E5539" t="s">
        <v>39</v>
      </c>
      <c r="F5539">
        <v>0</v>
      </c>
      <c r="G5539">
        <v>4</v>
      </c>
      <c r="H5539" t="s">
        <v>3686</v>
      </c>
      <c r="I5539">
        <v>2421</v>
      </c>
      <c r="J5539">
        <v>0</v>
      </c>
      <c r="K5539">
        <v>18</v>
      </c>
      <c r="L5539" t="s">
        <v>97</v>
      </c>
      <c r="M5539" t="s">
        <v>23</v>
      </c>
      <c r="N5539" t="s">
        <v>23</v>
      </c>
      <c r="O5539" t="s">
        <v>25</v>
      </c>
      <c r="P5539" t="s">
        <v>26</v>
      </c>
      <c r="Q5539" t="s">
        <v>27</v>
      </c>
      <c r="R5539" t="s">
        <v>729</v>
      </c>
      <c r="S5539" t="s">
        <v>12468</v>
      </c>
    </row>
    <row r="5540" spans="1:19">
      <c r="A5540" t="s">
        <v>12469</v>
      </c>
      <c r="B5540" s="1">
        <v>45788</v>
      </c>
      <c r="C5540" t="s">
        <v>33</v>
      </c>
      <c r="D5540">
        <v>50</v>
      </c>
      <c r="E5540" t="s">
        <v>39</v>
      </c>
      <c r="F5540">
        <v>0</v>
      </c>
      <c r="G5540">
        <v>4</v>
      </c>
      <c r="H5540" t="s">
        <v>3751</v>
      </c>
      <c r="I5540">
        <v>3167</v>
      </c>
      <c r="J5540">
        <v>0</v>
      </c>
      <c r="K5540">
        <v>3</v>
      </c>
      <c r="M5540" t="s">
        <v>23</v>
      </c>
      <c r="N5540" t="s">
        <v>23</v>
      </c>
      <c r="O5540" t="s">
        <v>49</v>
      </c>
      <c r="P5540" t="s">
        <v>26</v>
      </c>
      <c r="Q5540" t="s">
        <v>27</v>
      </c>
      <c r="R5540" t="s">
        <v>1007</v>
      </c>
      <c r="S5540" t="s">
        <v>12470</v>
      </c>
    </row>
    <row r="5541" spans="1:19">
      <c r="A5541" t="s">
        <v>12471</v>
      </c>
      <c r="B5541" s="1">
        <v>44604</v>
      </c>
      <c r="C5541" t="s">
        <v>22</v>
      </c>
      <c r="D5541">
        <v>37</v>
      </c>
      <c r="E5541" t="s">
        <v>23</v>
      </c>
      <c r="F5541">
        <v>0</v>
      </c>
      <c r="G5541">
        <v>4</v>
      </c>
      <c r="H5541" t="s">
        <v>3686</v>
      </c>
      <c r="I5541">
        <v>4348</v>
      </c>
      <c r="J5541">
        <v>1</v>
      </c>
      <c r="K5541">
        <v>42</v>
      </c>
      <c r="L5541" t="s">
        <v>142</v>
      </c>
      <c r="M5541" t="s">
        <v>39</v>
      </c>
      <c r="N5541" t="s">
        <v>23</v>
      </c>
      <c r="O5541" t="s">
        <v>49</v>
      </c>
      <c r="P5541" t="s">
        <v>26</v>
      </c>
      <c r="Q5541" t="s">
        <v>27</v>
      </c>
      <c r="R5541" t="s">
        <v>8488</v>
      </c>
      <c r="S5541" t="s">
        <v>12472</v>
      </c>
    </row>
    <row r="5542" spans="1:19">
      <c r="A5542" t="s">
        <v>12473</v>
      </c>
      <c r="B5542" s="1">
        <v>45408</v>
      </c>
      <c r="C5542" t="s">
        <v>22</v>
      </c>
      <c r="D5542">
        <v>40</v>
      </c>
      <c r="E5542" t="s">
        <v>23</v>
      </c>
      <c r="F5542">
        <v>1</v>
      </c>
      <c r="G5542">
        <v>4</v>
      </c>
      <c r="H5542" t="s">
        <v>3686</v>
      </c>
      <c r="I5542">
        <v>3677</v>
      </c>
      <c r="J5542">
        <v>2</v>
      </c>
      <c r="K5542">
        <v>16</v>
      </c>
      <c r="M5542" t="s">
        <v>23</v>
      </c>
      <c r="N5542" t="s">
        <v>39</v>
      </c>
      <c r="P5542" t="s">
        <v>26</v>
      </c>
      <c r="Q5542" t="s">
        <v>27</v>
      </c>
      <c r="R5542" t="s">
        <v>2664</v>
      </c>
      <c r="S5542" t="s">
        <v>12474</v>
      </c>
    </row>
    <row r="5543" spans="1:19">
      <c r="A5543" t="s">
        <v>12475</v>
      </c>
      <c r="B5543" s="1">
        <v>45607</v>
      </c>
      <c r="C5543" t="s">
        <v>22</v>
      </c>
      <c r="D5543">
        <v>43</v>
      </c>
      <c r="E5543" t="s">
        <v>39</v>
      </c>
      <c r="F5543">
        <v>0</v>
      </c>
      <c r="G5543">
        <v>4</v>
      </c>
      <c r="H5543" t="s">
        <v>3686</v>
      </c>
      <c r="I5543">
        <v>4544</v>
      </c>
      <c r="J5543">
        <v>0</v>
      </c>
      <c r="K5543">
        <v>9</v>
      </c>
      <c r="L5543" t="s">
        <v>48</v>
      </c>
      <c r="M5543" t="s">
        <v>23</v>
      </c>
      <c r="N5543" t="s">
        <v>23</v>
      </c>
      <c r="O5543" t="s">
        <v>25</v>
      </c>
      <c r="P5543" t="s">
        <v>26</v>
      </c>
      <c r="Q5543" t="s">
        <v>27</v>
      </c>
      <c r="R5543" t="s">
        <v>1044</v>
      </c>
      <c r="S5543" t="s">
        <v>12476</v>
      </c>
    </row>
    <row r="5544" spans="1:19">
      <c r="A5544" t="s">
        <v>12477</v>
      </c>
      <c r="B5544" s="1">
        <v>44204</v>
      </c>
      <c r="C5544" t="s">
        <v>33</v>
      </c>
      <c r="D5544">
        <v>41</v>
      </c>
      <c r="E5544" t="s">
        <v>23</v>
      </c>
      <c r="F5544">
        <v>0</v>
      </c>
      <c r="G5544">
        <v>4</v>
      </c>
      <c r="H5544" t="s">
        <v>3686</v>
      </c>
      <c r="I5544">
        <v>5501</v>
      </c>
      <c r="J5544">
        <v>0</v>
      </c>
      <c r="K5544">
        <v>55</v>
      </c>
      <c r="M5544" t="s">
        <v>23</v>
      </c>
      <c r="N5544" t="s">
        <v>23</v>
      </c>
      <c r="O5544" t="s">
        <v>56</v>
      </c>
      <c r="P5544" t="s">
        <v>202</v>
      </c>
      <c r="Q5544" t="s">
        <v>50</v>
      </c>
      <c r="R5544" t="s">
        <v>6958</v>
      </c>
      <c r="S5544" t="s">
        <v>12478</v>
      </c>
    </row>
    <row r="5545" spans="1:19">
      <c r="A5545" t="s">
        <v>12479</v>
      </c>
      <c r="B5545" s="1">
        <v>44549</v>
      </c>
      <c r="C5545" t="s">
        <v>22</v>
      </c>
      <c r="D5545">
        <v>19</v>
      </c>
      <c r="E5545" t="s">
        <v>23</v>
      </c>
      <c r="F5545">
        <v>2</v>
      </c>
      <c r="G5545">
        <v>4</v>
      </c>
      <c r="H5545" t="s">
        <v>3686</v>
      </c>
      <c r="I5545">
        <v>4896</v>
      </c>
      <c r="J5545">
        <v>1</v>
      </c>
      <c r="K5545">
        <v>44</v>
      </c>
      <c r="M5545" t="s">
        <v>39</v>
      </c>
      <c r="N5545" t="s">
        <v>23</v>
      </c>
      <c r="O5545" t="s">
        <v>56</v>
      </c>
      <c r="P5545" t="s">
        <v>164</v>
      </c>
      <c r="Q5545" t="s">
        <v>50</v>
      </c>
      <c r="R5545" t="s">
        <v>10000</v>
      </c>
      <c r="S5545" t="s">
        <v>12480</v>
      </c>
    </row>
    <row r="5546" spans="1:19">
      <c r="A5546" t="s">
        <v>12481</v>
      </c>
      <c r="B5546" s="1">
        <v>43946</v>
      </c>
      <c r="C5546" t="s">
        <v>33</v>
      </c>
      <c r="D5546">
        <v>35</v>
      </c>
      <c r="E5546" t="s">
        <v>23</v>
      </c>
      <c r="F5546">
        <v>0</v>
      </c>
      <c r="G5546">
        <v>4</v>
      </c>
      <c r="H5546" t="s">
        <v>3686</v>
      </c>
      <c r="I5546">
        <v>5483</v>
      </c>
      <c r="J5546">
        <v>7</v>
      </c>
      <c r="K5546">
        <v>64</v>
      </c>
      <c r="L5546" t="s">
        <v>142</v>
      </c>
      <c r="M5546" t="s">
        <v>23</v>
      </c>
      <c r="N5546" t="s">
        <v>23</v>
      </c>
      <c r="O5546" t="s">
        <v>25</v>
      </c>
      <c r="P5546" t="s">
        <v>164</v>
      </c>
      <c r="Q5546" t="s">
        <v>27</v>
      </c>
      <c r="R5546" t="s">
        <v>947</v>
      </c>
      <c r="S5546" t="s">
        <v>12482</v>
      </c>
    </row>
    <row r="5547" spans="1:19">
      <c r="A5547" t="s">
        <v>12483</v>
      </c>
      <c r="B5547" s="1">
        <v>43992</v>
      </c>
      <c r="C5547" t="s">
        <v>22</v>
      </c>
      <c r="D5547">
        <v>23</v>
      </c>
      <c r="E5547" t="s">
        <v>23</v>
      </c>
      <c r="F5547">
        <v>2</v>
      </c>
      <c r="G5547">
        <v>4</v>
      </c>
      <c r="H5547" t="s">
        <v>3686</v>
      </c>
      <c r="I5547">
        <v>5995</v>
      </c>
      <c r="J5547">
        <v>4</v>
      </c>
      <c r="K5547">
        <v>62</v>
      </c>
      <c r="L5547" t="s">
        <v>142</v>
      </c>
      <c r="M5547" t="s">
        <v>23</v>
      </c>
      <c r="N5547" t="s">
        <v>23</v>
      </c>
      <c r="O5547" t="s">
        <v>25</v>
      </c>
      <c r="P5547" t="s">
        <v>164</v>
      </c>
      <c r="Q5547" t="s">
        <v>50</v>
      </c>
      <c r="R5547" t="s">
        <v>2496</v>
      </c>
      <c r="S5547" t="s">
        <v>12484</v>
      </c>
    </row>
    <row r="5548" spans="1:19">
      <c r="A5548" t="s">
        <v>12485</v>
      </c>
      <c r="B5548" s="1">
        <v>45463</v>
      </c>
      <c r="C5548" t="s">
        <v>22</v>
      </c>
      <c r="D5548">
        <v>54</v>
      </c>
      <c r="E5548" t="s">
        <v>39</v>
      </c>
      <c r="F5548">
        <v>0</v>
      </c>
      <c r="G5548">
        <v>4</v>
      </c>
      <c r="H5548" t="s">
        <v>3686</v>
      </c>
      <c r="I5548">
        <v>3520</v>
      </c>
      <c r="J5548">
        <v>0</v>
      </c>
      <c r="K5548">
        <v>14</v>
      </c>
      <c r="L5548" t="s">
        <v>97</v>
      </c>
      <c r="M5548" t="s">
        <v>23</v>
      </c>
      <c r="N5548" t="s">
        <v>23</v>
      </c>
      <c r="O5548" t="s">
        <v>49</v>
      </c>
      <c r="P5548" t="s">
        <v>26</v>
      </c>
      <c r="Q5548" t="s">
        <v>50</v>
      </c>
      <c r="R5548" t="s">
        <v>7842</v>
      </c>
      <c r="S5548" t="s">
        <v>12486</v>
      </c>
    </row>
    <row r="5549" spans="1:19">
      <c r="A5549" t="s">
        <v>12487</v>
      </c>
      <c r="B5549" s="1">
        <v>45448</v>
      </c>
      <c r="C5549" t="s">
        <v>33</v>
      </c>
      <c r="D5549">
        <v>40</v>
      </c>
      <c r="E5549" t="s">
        <v>23</v>
      </c>
      <c r="F5549">
        <v>1</v>
      </c>
      <c r="G5549">
        <v>4</v>
      </c>
      <c r="H5549" t="s">
        <v>3686</v>
      </c>
      <c r="I5549">
        <v>2966</v>
      </c>
      <c r="J5549">
        <v>8</v>
      </c>
      <c r="K5549">
        <v>14</v>
      </c>
      <c r="L5549" t="s">
        <v>97</v>
      </c>
      <c r="M5549" t="s">
        <v>23</v>
      </c>
      <c r="N5549" t="s">
        <v>39</v>
      </c>
      <c r="P5549" t="s">
        <v>164</v>
      </c>
      <c r="Q5549" t="s">
        <v>50</v>
      </c>
      <c r="R5549" t="s">
        <v>1325</v>
      </c>
      <c r="S5549" t="s">
        <v>12488</v>
      </c>
    </row>
    <row r="5550" spans="1:19">
      <c r="A5550" t="s">
        <v>12489</v>
      </c>
      <c r="B5550" s="1">
        <v>45461</v>
      </c>
      <c r="C5550" t="s">
        <v>33</v>
      </c>
      <c r="D5550">
        <v>50</v>
      </c>
      <c r="E5550" t="s">
        <v>23</v>
      </c>
      <c r="F5550">
        <v>0</v>
      </c>
      <c r="G5550">
        <v>4</v>
      </c>
      <c r="H5550" t="s">
        <v>3686</v>
      </c>
      <c r="I5550">
        <v>3157</v>
      </c>
      <c r="J5550">
        <v>7</v>
      </c>
      <c r="K5550">
        <v>14</v>
      </c>
      <c r="M5550" t="s">
        <v>23</v>
      </c>
      <c r="N5550" t="s">
        <v>23</v>
      </c>
      <c r="O5550" t="s">
        <v>25</v>
      </c>
      <c r="P5550" t="s">
        <v>26</v>
      </c>
      <c r="Q5550" t="s">
        <v>27</v>
      </c>
      <c r="R5550" t="s">
        <v>9223</v>
      </c>
      <c r="S5550" t="s">
        <v>12490</v>
      </c>
    </row>
    <row r="5551" spans="1:19">
      <c r="A5551" t="s">
        <v>12491</v>
      </c>
      <c r="B5551" s="1">
        <v>43696</v>
      </c>
      <c r="C5551" t="s">
        <v>33</v>
      </c>
      <c r="D5551">
        <v>40</v>
      </c>
      <c r="E5551" t="s">
        <v>23</v>
      </c>
      <c r="F5551">
        <v>1</v>
      </c>
      <c r="G5551">
        <v>4</v>
      </c>
      <c r="H5551" t="s">
        <v>3686</v>
      </c>
      <c r="I5551">
        <v>6130</v>
      </c>
      <c r="J5551">
        <v>4</v>
      </c>
      <c r="K5551">
        <v>72</v>
      </c>
      <c r="L5551" t="s">
        <v>316</v>
      </c>
      <c r="M5551" t="s">
        <v>23</v>
      </c>
      <c r="N5551" t="s">
        <v>23</v>
      </c>
      <c r="O5551" t="s">
        <v>25</v>
      </c>
      <c r="P5551" t="s">
        <v>164</v>
      </c>
      <c r="Q5551" t="s">
        <v>27</v>
      </c>
      <c r="R5551" t="s">
        <v>4205</v>
      </c>
      <c r="S5551" t="s">
        <v>12492</v>
      </c>
    </row>
    <row r="5552" spans="1:19">
      <c r="A5552" t="s">
        <v>12493</v>
      </c>
      <c r="B5552" s="1">
        <v>43839</v>
      </c>
      <c r="C5552" t="s">
        <v>33</v>
      </c>
      <c r="D5552">
        <v>23</v>
      </c>
      <c r="E5552" t="s">
        <v>23</v>
      </c>
      <c r="F5552">
        <v>0</v>
      </c>
      <c r="G5552">
        <v>4</v>
      </c>
      <c r="H5552" t="s">
        <v>3686</v>
      </c>
      <c r="I5552">
        <v>5027</v>
      </c>
      <c r="J5552">
        <v>2</v>
      </c>
      <c r="K5552">
        <v>67</v>
      </c>
      <c r="L5552" t="s">
        <v>316</v>
      </c>
      <c r="M5552" t="s">
        <v>23</v>
      </c>
      <c r="N5552" t="s">
        <v>23</v>
      </c>
      <c r="O5552" t="s">
        <v>25</v>
      </c>
      <c r="P5552" t="s">
        <v>202</v>
      </c>
      <c r="Q5552" t="s">
        <v>27</v>
      </c>
      <c r="R5552" t="s">
        <v>8142</v>
      </c>
      <c r="S5552" t="s">
        <v>12494</v>
      </c>
    </row>
    <row r="5553" spans="1:19">
      <c r="A5553" t="s">
        <v>12495</v>
      </c>
      <c r="B5553" s="1">
        <v>43927</v>
      </c>
      <c r="C5553" t="s">
        <v>22</v>
      </c>
      <c r="D5553">
        <v>71</v>
      </c>
      <c r="E5553" t="s">
        <v>23</v>
      </c>
      <c r="F5553">
        <v>0</v>
      </c>
      <c r="G5553">
        <v>4</v>
      </c>
      <c r="H5553" t="s">
        <v>3686</v>
      </c>
      <c r="I5553">
        <v>4881</v>
      </c>
      <c r="J5553">
        <v>9</v>
      </c>
      <c r="K5553">
        <v>64</v>
      </c>
      <c r="L5553" t="s">
        <v>142</v>
      </c>
      <c r="M5553" t="s">
        <v>23</v>
      </c>
      <c r="N5553" t="s">
        <v>23</v>
      </c>
      <c r="O5553" t="s">
        <v>25</v>
      </c>
      <c r="P5553" t="s">
        <v>164</v>
      </c>
      <c r="Q5553" t="s">
        <v>27</v>
      </c>
      <c r="R5553" t="s">
        <v>1697</v>
      </c>
      <c r="S5553" t="s">
        <v>12496</v>
      </c>
    </row>
    <row r="5554" spans="1:19">
      <c r="A5554" t="s">
        <v>12497</v>
      </c>
      <c r="B5554" s="1">
        <v>45610</v>
      </c>
      <c r="C5554" t="s">
        <v>22</v>
      </c>
      <c r="D5554">
        <v>70</v>
      </c>
      <c r="E5554" t="s">
        <v>23</v>
      </c>
      <c r="F5554">
        <v>0</v>
      </c>
      <c r="G5554">
        <v>4</v>
      </c>
      <c r="H5554" t="s">
        <v>3686</v>
      </c>
      <c r="I5554">
        <v>2302</v>
      </c>
      <c r="J5554">
        <v>1</v>
      </c>
      <c r="K5554">
        <v>9</v>
      </c>
      <c r="M5554" t="s">
        <v>23</v>
      </c>
      <c r="N5554" t="s">
        <v>39</v>
      </c>
      <c r="P5554" t="s">
        <v>202</v>
      </c>
      <c r="Q5554" t="s">
        <v>50</v>
      </c>
      <c r="R5554" t="s">
        <v>7947</v>
      </c>
      <c r="S5554" t="s">
        <v>12498</v>
      </c>
    </row>
    <row r="5555" spans="1:19">
      <c r="A5555" t="s">
        <v>12499</v>
      </c>
      <c r="B5555" s="1">
        <v>44523</v>
      </c>
      <c r="C5555" t="s">
        <v>33</v>
      </c>
      <c r="D5555">
        <v>74</v>
      </c>
      <c r="E5555" t="s">
        <v>39</v>
      </c>
      <c r="F5555">
        <v>0</v>
      </c>
      <c r="G5555">
        <v>4</v>
      </c>
      <c r="H5555" t="s">
        <v>3686</v>
      </c>
      <c r="I5555">
        <v>5391</v>
      </c>
      <c r="J5555">
        <v>0</v>
      </c>
      <c r="K5555">
        <v>45</v>
      </c>
      <c r="L5555" t="s">
        <v>142</v>
      </c>
      <c r="M5555" t="s">
        <v>23</v>
      </c>
      <c r="N5555" t="s">
        <v>23</v>
      </c>
      <c r="O5555" t="s">
        <v>25</v>
      </c>
      <c r="P5555" t="s">
        <v>202</v>
      </c>
      <c r="Q5555" t="s">
        <v>27</v>
      </c>
      <c r="R5555" t="s">
        <v>12500</v>
      </c>
      <c r="S5555" t="s">
        <v>12501</v>
      </c>
    </row>
    <row r="5556" spans="1:19">
      <c r="A5556" t="s">
        <v>12502</v>
      </c>
      <c r="B5556" s="1">
        <v>44296</v>
      </c>
      <c r="C5556" t="s">
        <v>33</v>
      </c>
      <c r="D5556">
        <v>76</v>
      </c>
      <c r="E5556" t="s">
        <v>39</v>
      </c>
      <c r="F5556">
        <v>0</v>
      </c>
      <c r="G5556">
        <v>4</v>
      </c>
      <c r="H5556" t="s">
        <v>3686</v>
      </c>
      <c r="I5556">
        <v>4251</v>
      </c>
      <c r="J5556">
        <v>0</v>
      </c>
      <c r="K5556">
        <v>52</v>
      </c>
      <c r="M5556" t="s">
        <v>23</v>
      </c>
      <c r="N5556" t="s">
        <v>23</v>
      </c>
      <c r="O5556" t="s">
        <v>25</v>
      </c>
      <c r="P5556" t="s">
        <v>164</v>
      </c>
      <c r="Q5556" t="s">
        <v>50</v>
      </c>
      <c r="R5556" t="s">
        <v>3705</v>
      </c>
      <c r="S5556" t="s">
        <v>12503</v>
      </c>
    </row>
    <row r="5557" spans="1:19">
      <c r="A5557" t="s">
        <v>12504</v>
      </c>
      <c r="B5557" s="1">
        <v>43733</v>
      </c>
      <c r="C5557" t="s">
        <v>22</v>
      </c>
      <c r="D5557">
        <v>77</v>
      </c>
      <c r="E5557" t="s">
        <v>23</v>
      </c>
      <c r="F5557">
        <v>1</v>
      </c>
      <c r="G5557">
        <v>4</v>
      </c>
      <c r="H5557" t="s">
        <v>3686</v>
      </c>
      <c r="I5557">
        <v>5819</v>
      </c>
      <c r="J5557">
        <v>5</v>
      </c>
      <c r="K5557">
        <v>71</v>
      </c>
      <c r="M5557" t="s">
        <v>23</v>
      </c>
      <c r="N5557" t="s">
        <v>39</v>
      </c>
      <c r="P5557" t="s">
        <v>164</v>
      </c>
      <c r="Q5557" t="s">
        <v>50</v>
      </c>
      <c r="R5557" t="s">
        <v>1080</v>
      </c>
      <c r="S5557" t="s">
        <v>12505</v>
      </c>
    </row>
    <row r="5558" spans="1:19">
      <c r="A5558" t="s">
        <v>12506</v>
      </c>
      <c r="B5558" s="1">
        <v>44388</v>
      </c>
      <c r="C5558" t="s">
        <v>22</v>
      </c>
      <c r="D5558">
        <v>67</v>
      </c>
      <c r="E5558" t="s">
        <v>39</v>
      </c>
      <c r="F5558">
        <v>0</v>
      </c>
      <c r="G5558">
        <v>4</v>
      </c>
      <c r="H5558" t="s">
        <v>3686</v>
      </c>
      <c r="I5558">
        <v>4537</v>
      </c>
      <c r="J5558">
        <v>0</v>
      </c>
      <c r="K5558">
        <v>49</v>
      </c>
      <c r="L5558" t="s">
        <v>142</v>
      </c>
      <c r="M5558" t="s">
        <v>23</v>
      </c>
      <c r="N5558" t="s">
        <v>23</v>
      </c>
      <c r="O5558" t="s">
        <v>56</v>
      </c>
      <c r="P5558" t="s">
        <v>164</v>
      </c>
      <c r="Q5558" t="s">
        <v>50</v>
      </c>
      <c r="R5558" t="s">
        <v>604</v>
      </c>
      <c r="S5558" t="s">
        <v>12507</v>
      </c>
    </row>
    <row r="5559" spans="1:19">
      <c r="A5559" t="s">
        <v>12508</v>
      </c>
      <c r="B5559" s="1">
        <v>44640</v>
      </c>
      <c r="C5559" t="s">
        <v>33</v>
      </c>
      <c r="D5559">
        <v>64</v>
      </c>
      <c r="E5559" t="s">
        <v>39</v>
      </c>
      <c r="F5559">
        <v>0</v>
      </c>
      <c r="G5559">
        <v>4</v>
      </c>
      <c r="H5559" t="s">
        <v>3686</v>
      </c>
      <c r="I5559">
        <v>5584</v>
      </c>
      <c r="J5559">
        <v>0</v>
      </c>
      <c r="K5559">
        <v>41</v>
      </c>
      <c r="M5559" t="s">
        <v>23</v>
      </c>
      <c r="N5559" t="s">
        <v>23</v>
      </c>
      <c r="O5559" t="s">
        <v>25</v>
      </c>
      <c r="P5559" t="s">
        <v>164</v>
      </c>
      <c r="Q5559" t="s">
        <v>27</v>
      </c>
      <c r="R5559" t="s">
        <v>1300</v>
      </c>
      <c r="S5559" t="s">
        <v>12509</v>
      </c>
    </row>
    <row r="5560" spans="1:19">
      <c r="A5560" t="s">
        <v>12510</v>
      </c>
      <c r="B5560" s="1">
        <v>44399</v>
      </c>
      <c r="C5560" t="s">
        <v>33</v>
      </c>
      <c r="D5560">
        <v>19</v>
      </c>
      <c r="E5560" t="s">
        <v>23</v>
      </c>
      <c r="F5560">
        <v>0</v>
      </c>
      <c r="G5560">
        <v>4</v>
      </c>
      <c r="H5560" t="s">
        <v>3686</v>
      </c>
      <c r="I5560">
        <v>4865</v>
      </c>
      <c r="J5560">
        <v>1</v>
      </c>
      <c r="K5560">
        <v>49</v>
      </c>
      <c r="M5560" t="s">
        <v>39</v>
      </c>
      <c r="N5560" t="s">
        <v>23</v>
      </c>
      <c r="O5560" t="s">
        <v>56</v>
      </c>
      <c r="P5560" t="s">
        <v>202</v>
      </c>
      <c r="Q5560" t="s">
        <v>50</v>
      </c>
      <c r="R5560" t="s">
        <v>7739</v>
      </c>
      <c r="S5560" t="s">
        <v>12511</v>
      </c>
    </row>
    <row r="5561" spans="1:19">
      <c r="A5561" t="s">
        <v>12512</v>
      </c>
      <c r="B5561" s="1">
        <v>45009</v>
      </c>
      <c r="C5561" t="s">
        <v>22</v>
      </c>
      <c r="D5561">
        <v>42</v>
      </c>
      <c r="E5561" t="s">
        <v>39</v>
      </c>
      <c r="F5561">
        <v>0</v>
      </c>
      <c r="G5561">
        <v>4</v>
      </c>
      <c r="H5561" t="s">
        <v>3686</v>
      </c>
      <c r="I5561">
        <v>5696</v>
      </c>
      <c r="J5561">
        <v>0</v>
      </c>
      <c r="K5561">
        <v>29</v>
      </c>
      <c r="M5561" t="s">
        <v>23</v>
      </c>
      <c r="N5561" t="s">
        <v>39</v>
      </c>
      <c r="P5561" t="s">
        <v>202</v>
      </c>
      <c r="Q5561" t="s">
        <v>50</v>
      </c>
      <c r="R5561" t="s">
        <v>1080</v>
      </c>
      <c r="S5561" t="s">
        <v>12513</v>
      </c>
    </row>
    <row r="5562" spans="1:19">
      <c r="A5562" t="s">
        <v>12514</v>
      </c>
      <c r="B5562" s="1">
        <v>45708</v>
      </c>
      <c r="C5562" t="s">
        <v>22</v>
      </c>
      <c r="D5562">
        <v>20</v>
      </c>
      <c r="E5562" t="s">
        <v>39</v>
      </c>
      <c r="F5562">
        <v>1</v>
      </c>
      <c r="G5562">
        <v>4</v>
      </c>
      <c r="H5562" t="s">
        <v>3686</v>
      </c>
      <c r="I5562">
        <v>2309</v>
      </c>
      <c r="J5562">
        <v>0</v>
      </c>
      <c r="K5562">
        <v>6</v>
      </c>
      <c r="M5562" t="s">
        <v>23</v>
      </c>
      <c r="N5562" t="s">
        <v>39</v>
      </c>
      <c r="P5562" t="s">
        <v>26</v>
      </c>
      <c r="Q5562" t="s">
        <v>50</v>
      </c>
      <c r="R5562" t="s">
        <v>3634</v>
      </c>
      <c r="S5562" t="s">
        <v>12515</v>
      </c>
    </row>
    <row r="5563" spans="1:19">
      <c r="A5563" t="s">
        <v>12516</v>
      </c>
      <c r="B5563" s="1">
        <v>45233</v>
      </c>
      <c r="C5563" t="s">
        <v>22</v>
      </c>
      <c r="D5563">
        <v>46</v>
      </c>
      <c r="E5563" t="s">
        <v>39</v>
      </c>
      <c r="F5563">
        <v>0</v>
      </c>
      <c r="G5563">
        <v>4</v>
      </c>
      <c r="H5563" t="s">
        <v>3686</v>
      </c>
      <c r="I5563">
        <v>4649</v>
      </c>
      <c r="J5563">
        <v>0</v>
      </c>
      <c r="K5563">
        <v>21</v>
      </c>
      <c r="M5563" t="s">
        <v>23</v>
      </c>
      <c r="N5563" t="s">
        <v>23</v>
      </c>
      <c r="O5563" t="s">
        <v>25</v>
      </c>
      <c r="P5563" t="s">
        <v>26</v>
      </c>
      <c r="Q5563" t="s">
        <v>27</v>
      </c>
      <c r="R5563" t="s">
        <v>782</v>
      </c>
      <c r="S5563" t="s">
        <v>12517</v>
      </c>
    </row>
    <row r="5564" spans="1:19">
      <c r="A5564" t="s">
        <v>12518</v>
      </c>
      <c r="B5564" s="1">
        <v>43804</v>
      </c>
      <c r="C5564" t="s">
        <v>22</v>
      </c>
      <c r="D5564">
        <v>19</v>
      </c>
      <c r="E5564" t="s">
        <v>39</v>
      </c>
      <c r="F5564">
        <v>0</v>
      </c>
      <c r="G5564">
        <v>4</v>
      </c>
      <c r="H5564" t="s">
        <v>3686</v>
      </c>
      <c r="I5564">
        <v>6270</v>
      </c>
      <c r="J5564">
        <v>0</v>
      </c>
      <c r="K5564">
        <v>68</v>
      </c>
      <c r="M5564" t="s">
        <v>39</v>
      </c>
      <c r="N5564" t="s">
        <v>23</v>
      </c>
      <c r="O5564" t="s">
        <v>49</v>
      </c>
      <c r="P5564" t="s">
        <v>26</v>
      </c>
      <c r="Q5564" t="s">
        <v>27</v>
      </c>
      <c r="R5564" t="s">
        <v>6611</v>
      </c>
      <c r="S5564" t="s">
        <v>12519</v>
      </c>
    </row>
    <row r="5565" spans="1:19">
      <c r="A5565" t="s">
        <v>12520</v>
      </c>
      <c r="B5565" s="1">
        <v>43680</v>
      </c>
      <c r="C5565" t="s">
        <v>33</v>
      </c>
      <c r="D5565">
        <v>56</v>
      </c>
      <c r="E5565" t="s">
        <v>39</v>
      </c>
      <c r="F5565">
        <v>0</v>
      </c>
      <c r="G5565">
        <v>4</v>
      </c>
      <c r="H5565" t="s">
        <v>3686</v>
      </c>
      <c r="I5565">
        <v>4589</v>
      </c>
      <c r="J5565">
        <v>0</v>
      </c>
      <c r="K5565">
        <v>72</v>
      </c>
      <c r="L5565" t="s">
        <v>316</v>
      </c>
      <c r="M5565" t="s">
        <v>23</v>
      </c>
      <c r="N5565" t="s">
        <v>23</v>
      </c>
      <c r="O5565" t="s">
        <v>25</v>
      </c>
      <c r="P5565" t="s">
        <v>164</v>
      </c>
      <c r="Q5565" t="s">
        <v>27</v>
      </c>
      <c r="R5565" t="s">
        <v>8700</v>
      </c>
      <c r="S5565" t="s">
        <v>12521</v>
      </c>
    </row>
    <row r="5566" spans="1:19">
      <c r="A5566" t="s">
        <v>12522</v>
      </c>
      <c r="B5566" s="1">
        <v>43992</v>
      </c>
      <c r="C5566" t="s">
        <v>33</v>
      </c>
      <c r="D5566">
        <v>47</v>
      </c>
      <c r="E5566" t="s">
        <v>23</v>
      </c>
      <c r="F5566">
        <v>2</v>
      </c>
      <c r="G5566">
        <v>4</v>
      </c>
      <c r="H5566" t="s">
        <v>3686</v>
      </c>
      <c r="I5566">
        <v>6361</v>
      </c>
      <c r="J5566">
        <v>8</v>
      </c>
      <c r="K5566">
        <v>62</v>
      </c>
      <c r="L5566" t="s">
        <v>142</v>
      </c>
      <c r="M5566" t="s">
        <v>23</v>
      </c>
      <c r="N5566" t="s">
        <v>23</v>
      </c>
      <c r="O5566" t="s">
        <v>25</v>
      </c>
      <c r="P5566" t="s">
        <v>202</v>
      </c>
      <c r="Q5566" t="s">
        <v>50</v>
      </c>
      <c r="R5566" t="s">
        <v>3085</v>
      </c>
      <c r="S5566" t="s">
        <v>12523</v>
      </c>
    </row>
    <row r="5567" spans="1:19">
      <c r="A5567" t="s">
        <v>12524</v>
      </c>
      <c r="B5567" s="1">
        <v>43749</v>
      </c>
      <c r="C5567" t="s">
        <v>22</v>
      </c>
      <c r="D5567">
        <v>19</v>
      </c>
      <c r="E5567" t="s">
        <v>23</v>
      </c>
      <c r="F5567">
        <v>0</v>
      </c>
      <c r="G5567">
        <v>4</v>
      </c>
      <c r="H5567" t="s">
        <v>3686</v>
      </c>
      <c r="I5567">
        <v>4042</v>
      </c>
      <c r="J5567">
        <v>10</v>
      </c>
      <c r="K5567">
        <v>70</v>
      </c>
      <c r="M5567" t="s">
        <v>39</v>
      </c>
      <c r="N5567" t="s">
        <v>23</v>
      </c>
      <c r="O5567" t="s">
        <v>49</v>
      </c>
      <c r="P5567" t="s">
        <v>202</v>
      </c>
      <c r="Q5567" t="s">
        <v>27</v>
      </c>
      <c r="R5567" t="s">
        <v>926</v>
      </c>
      <c r="S5567" t="s">
        <v>12525</v>
      </c>
    </row>
    <row r="5568" spans="1:19">
      <c r="A5568" t="s">
        <v>12526</v>
      </c>
      <c r="B5568" s="1">
        <v>44940</v>
      </c>
      <c r="C5568" t="s">
        <v>33</v>
      </c>
      <c r="D5568">
        <v>23</v>
      </c>
      <c r="E5568" t="s">
        <v>39</v>
      </c>
      <c r="F5568">
        <v>0</v>
      </c>
      <c r="G5568">
        <v>4</v>
      </c>
      <c r="H5568" t="s">
        <v>3686</v>
      </c>
      <c r="I5568">
        <v>5772</v>
      </c>
      <c r="J5568">
        <v>0</v>
      </c>
      <c r="K5568">
        <v>31</v>
      </c>
      <c r="M5568" t="s">
        <v>23</v>
      </c>
      <c r="N5568" t="s">
        <v>39</v>
      </c>
      <c r="P5568" t="s">
        <v>202</v>
      </c>
      <c r="Q5568" t="s">
        <v>84</v>
      </c>
      <c r="R5568" t="s">
        <v>431</v>
      </c>
      <c r="S5568" t="s">
        <v>12527</v>
      </c>
    </row>
    <row r="5569" spans="1:19">
      <c r="A5569" t="s">
        <v>12528</v>
      </c>
      <c r="B5569" s="1">
        <v>45858</v>
      </c>
      <c r="C5569" t="s">
        <v>22</v>
      </c>
      <c r="D5569">
        <v>19</v>
      </c>
      <c r="E5569" t="s">
        <v>39</v>
      </c>
      <c r="F5569">
        <v>0</v>
      </c>
      <c r="G5569">
        <v>4</v>
      </c>
      <c r="H5569" t="s">
        <v>3751</v>
      </c>
      <c r="I5569">
        <v>3631</v>
      </c>
      <c r="J5569">
        <v>0</v>
      </c>
      <c r="K5569">
        <v>1</v>
      </c>
      <c r="M5569" t="s">
        <v>23</v>
      </c>
      <c r="N5569" t="s">
        <v>23</v>
      </c>
      <c r="O5569" t="s">
        <v>49</v>
      </c>
      <c r="P5569" t="s">
        <v>26</v>
      </c>
      <c r="Q5569" t="s">
        <v>50</v>
      </c>
      <c r="R5569" t="s">
        <v>1339</v>
      </c>
      <c r="S5569" t="s">
        <v>12529</v>
      </c>
    </row>
    <row r="5570" spans="1:19">
      <c r="A5570" t="s">
        <v>12530</v>
      </c>
      <c r="B5570" s="1">
        <v>45128</v>
      </c>
      <c r="C5570" t="s">
        <v>33</v>
      </c>
      <c r="D5570">
        <v>32</v>
      </c>
      <c r="E5570" t="s">
        <v>39</v>
      </c>
      <c r="F5570">
        <v>3</v>
      </c>
      <c r="G5570">
        <v>4</v>
      </c>
      <c r="H5570" t="s">
        <v>3686</v>
      </c>
      <c r="I5570">
        <v>2754</v>
      </c>
      <c r="J5570">
        <v>0</v>
      </c>
      <c r="K5570">
        <v>25</v>
      </c>
      <c r="L5570" t="s">
        <v>40</v>
      </c>
      <c r="M5570" t="s">
        <v>39</v>
      </c>
      <c r="N5570" t="s">
        <v>23</v>
      </c>
      <c r="O5570" t="s">
        <v>56</v>
      </c>
      <c r="P5570" t="s">
        <v>164</v>
      </c>
      <c r="Q5570" t="s">
        <v>27</v>
      </c>
      <c r="R5570" t="s">
        <v>1819</v>
      </c>
      <c r="S5570" t="s">
        <v>12531</v>
      </c>
    </row>
    <row r="5571" spans="1:19">
      <c r="A5571" t="s">
        <v>12532</v>
      </c>
      <c r="B5571" s="1">
        <v>43804</v>
      </c>
      <c r="C5571" t="s">
        <v>33</v>
      </c>
      <c r="D5571">
        <v>58</v>
      </c>
      <c r="E5571" t="s">
        <v>23</v>
      </c>
      <c r="F5571">
        <v>0</v>
      </c>
      <c r="G5571">
        <v>4</v>
      </c>
      <c r="H5571" t="s">
        <v>3686</v>
      </c>
      <c r="I5571">
        <v>4897</v>
      </c>
      <c r="J5571">
        <v>8</v>
      </c>
      <c r="K5571">
        <v>68</v>
      </c>
      <c r="L5571" t="s">
        <v>316</v>
      </c>
      <c r="M5571" t="s">
        <v>39</v>
      </c>
      <c r="N5571" t="s">
        <v>23</v>
      </c>
      <c r="O5571" t="s">
        <v>49</v>
      </c>
      <c r="P5571" t="s">
        <v>202</v>
      </c>
      <c r="Q5571" t="s">
        <v>27</v>
      </c>
      <c r="R5571" t="s">
        <v>3893</v>
      </c>
      <c r="S5571" t="s">
        <v>12533</v>
      </c>
    </row>
    <row r="5572" spans="1:19">
      <c r="A5572" t="s">
        <v>12534</v>
      </c>
      <c r="B5572" s="1">
        <v>44602</v>
      </c>
      <c r="C5572" t="s">
        <v>22</v>
      </c>
      <c r="D5572">
        <v>56</v>
      </c>
      <c r="E5572" t="s">
        <v>23</v>
      </c>
      <c r="F5572">
        <v>0</v>
      </c>
      <c r="G5572">
        <v>4</v>
      </c>
      <c r="H5572" t="s">
        <v>3686</v>
      </c>
      <c r="I5572">
        <v>5904</v>
      </c>
      <c r="J5572">
        <v>1</v>
      </c>
      <c r="K5572">
        <v>42</v>
      </c>
      <c r="L5572" t="s">
        <v>142</v>
      </c>
      <c r="M5572" t="s">
        <v>23</v>
      </c>
      <c r="N5572" t="s">
        <v>23</v>
      </c>
      <c r="O5572" t="s">
        <v>49</v>
      </c>
      <c r="P5572" t="s">
        <v>202</v>
      </c>
      <c r="Q5572" t="s">
        <v>50</v>
      </c>
      <c r="R5572" t="s">
        <v>4367</v>
      </c>
      <c r="S5572" t="s">
        <v>12535</v>
      </c>
    </row>
    <row r="5573" spans="1:19">
      <c r="A5573" t="s">
        <v>12536</v>
      </c>
      <c r="B5573" s="1">
        <v>44705</v>
      </c>
      <c r="C5573" t="s">
        <v>22</v>
      </c>
      <c r="D5573">
        <v>26</v>
      </c>
      <c r="E5573" t="s">
        <v>39</v>
      </c>
      <c r="F5573">
        <v>0</v>
      </c>
      <c r="G5573">
        <v>4</v>
      </c>
      <c r="H5573" t="s">
        <v>3686</v>
      </c>
      <c r="I5573">
        <v>4041</v>
      </c>
      <c r="J5573">
        <v>0</v>
      </c>
      <c r="K5573">
        <v>39</v>
      </c>
      <c r="L5573" t="s">
        <v>40</v>
      </c>
      <c r="M5573" t="s">
        <v>23</v>
      </c>
      <c r="N5573" t="s">
        <v>39</v>
      </c>
      <c r="P5573" t="s">
        <v>202</v>
      </c>
      <c r="Q5573" t="s">
        <v>50</v>
      </c>
      <c r="R5573" t="s">
        <v>226</v>
      </c>
      <c r="S5573" t="s">
        <v>12537</v>
      </c>
    </row>
    <row r="5574" spans="1:19">
      <c r="A5574" t="s">
        <v>12538</v>
      </c>
      <c r="B5574" s="1">
        <v>45795</v>
      </c>
      <c r="C5574" t="s">
        <v>22</v>
      </c>
      <c r="D5574">
        <v>47</v>
      </c>
      <c r="E5574" t="s">
        <v>39</v>
      </c>
      <c r="F5574">
        <v>0</v>
      </c>
      <c r="G5574">
        <v>4</v>
      </c>
      <c r="H5574" t="s">
        <v>3751</v>
      </c>
      <c r="I5574">
        <v>3953</v>
      </c>
      <c r="J5574">
        <v>0</v>
      </c>
      <c r="K5574">
        <v>3</v>
      </c>
      <c r="M5574" t="s">
        <v>23</v>
      </c>
      <c r="N5574" t="s">
        <v>23</v>
      </c>
      <c r="O5574" t="s">
        <v>25</v>
      </c>
      <c r="P5574" t="s">
        <v>26</v>
      </c>
      <c r="Q5574" t="s">
        <v>50</v>
      </c>
      <c r="R5574" t="s">
        <v>1807</v>
      </c>
      <c r="S5574" t="s">
        <v>12539</v>
      </c>
    </row>
    <row r="5575" spans="1:19">
      <c r="A5575" t="s">
        <v>12540</v>
      </c>
      <c r="B5575" s="1">
        <v>45857</v>
      </c>
      <c r="C5575" t="s">
        <v>33</v>
      </c>
      <c r="D5575">
        <v>42</v>
      </c>
      <c r="E5575" t="s">
        <v>39</v>
      </c>
      <c r="F5575">
        <v>0</v>
      </c>
      <c r="G5575">
        <v>4</v>
      </c>
      <c r="H5575" t="s">
        <v>3751</v>
      </c>
      <c r="I5575">
        <v>5854</v>
      </c>
      <c r="J5575">
        <v>0</v>
      </c>
      <c r="K5575">
        <v>1</v>
      </c>
      <c r="L5575" t="s">
        <v>48</v>
      </c>
      <c r="M5575" t="s">
        <v>23</v>
      </c>
      <c r="N5575" t="s">
        <v>39</v>
      </c>
      <c r="P5575" t="s">
        <v>26</v>
      </c>
      <c r="Q5575" t="s">
        <v>50</v>
      </c>
      <c r="R5575" t="s">
        <v>1415</v>
      </c>
      <c r="S5575" t="s">
        <v>12541</v>
      </c>
    </row>
    <row r="5576" spans="1:19">
      <c r="A5576" t="s">
        <v>12542</v>
      </c>
      <c r="B5576" s="1">
        <v>44328</v>
      </c>
      <c r="C5576" t="s">
        <v>33</v>
      </c>
      <c r="D5576">
        <v>60</v>
      </c>
      <c r="E5576" t="s">
        <v>23</v>
      </c>
      <c r="F5576">
        <v>1</v>
      </c>
      <c r="G5576">
        <v>4</v>
      </c>
      <c r="H5576" t="s">
        <v>3686</v>
      </c>
      <c r="I5576">
        <v>4057</v>
      </c>
      <c r="J5576">
        <v>10</v>
      </c>
      <c r="K5576">
        <v>51</v>
      </c>
      <c r="L5576" t="s">
        <v>142</v>
      </c>
      <c r="M5576" t="s">
        <v>23</v>
      </c>
      <c r="N5576" t="s">
        <v>39</v>
      </c>
      <c r="P5576" t="s">
        <v>164</v>
      </c>
      <c r="Q5576" t="s">
        <v>50</v>
      </c>
      <c r="R5576" t="s">
        <v>869</v>
      </c>
      <c r="S5576" t="s">
        <v>12543</v>
      </c>
    </row>
    <row r="5577" spans="1:19">
      <c r="A5577" t="s">
        <v>12544</v>
      </c>
      <c r="B5577" s="1">
        <v>44116</v>
      </c>
      <c r="C5577" t="s">
        <v>33</v>
      </c>
      <c r="D5577">
        <v>29</v>
      </c>
      <c r="E5577" t="s">
        <v>23</v>
      </c>
      <c r="F5577">
        <v>0</v>
      </c>
      <c r="G5577">
        <v>4</v>
      </c>
      <c r="H5577" t="s">
        <v>3686</v>
      </c>
      <c r="I5577">
        <v>5724</v>
      </c>
      <c r="J5577">
        <v>1</v>
      </c>
      <c r="K5577">
        <v>58</v>
      </c>
      <c r="M5577" t="s">
        <v>23</v>
      </c>
      <c r="N5577" t="s">
        <v>23</v>
      </c>
      <c r="O5577" t="s">
        <v>49</v>
      </c>
      <c r="P5577" t="s">
        <v>164</v>
      </c>
      <c r="Q5577" t="s">
        <v>27</v>
      </c>
      <c r="R5577" t="s">
        <v>1019</v>
      </c>
      <c r="S5577" t="s">
        <v>12545</v>
      </c>
    </row>
    <row r="5578" spans="1:19">
      <c r="A5578" t="s">
        <v>12546</v>
      </c>
      <c r="B5578" s="1">
        <v>44237</v>
      </c>
      <c r="C5578" t="s">
        <v>33</v>
      </c>
      <c r="D5578">
        <v>36</v>
      </c>
      <c r="E5578" t="s">
        <v>39</v>
      </c>
      <c r="F5578">
        <v>0</v>
      </c>
      <c r="G5578">
        <v>4</v>
      </c>
      <c r="H5578" t="s">
        <v>3686</v>
      </c>
      <c r="I5578">
        <v>4478</v>
      </c>
      <c r="J5578">
        <v>0</v>
      </c>
      <c r="K5578">
        <v>54</v>
      </c>
      <c r="M5578" t="s">
        <v>23</v>
      </c>
      <c r="N5578" t="s">
        <v>23</v>
      </c>
      <c r="O5578" t="s">
        <v>25</v>
      </c>
      <c r="P5578" t="s">
        <v>202</v>
      </c>
      <c r="Q5578" t="s">
        <v>50</v>
      </c>
      <c r="R5578" t="s">
        <v>343</v>
      </c>
      <c r="S5578" t="s">
        <v>12547</v>
      </c>
    </row>
    <row r="5579" spans="1:19">
      <c r="A5579" t="s">
        <v>12548</v>
      </c>
      <c r="B5579" s="1">
        <v>45845</v>
      </c>
      <c r="C5579" t="s">
        <v>22</v>
      </c>
      <c r="D5579">
        <v>24</v>
      </c>
      <c r="E5579" t="s">
        <v>39</v>
      </c>
      <c r="F5579">
        <v>0</v>
      </c>
      <c r="G5579">
        <v>4</v>
      </c>
      <c r="H5579" t="s">
        <v>3751</v>
      </c>
      <c r="I5579">
        <v>4480</v>
      </c>
      <c r="J5579">
        <v>0</v>
      </c>
      <c r="K5579">
        <v>1</v>
      </c>
      <c r="L5579" t="s">
        <v>48</v>
      </c>
      <c r="M5579" t="s">
        <v>23</v>
      </c>
      <c r="N5579" t="s">
        <v>39</v>
      </c>
      <c r="P5579" t="s">
        <v>26</v>
      </c>
      <c r="Q5579" t="s">
        <v>50</v>
      </c>
      <c r="R5579" t="s">
        <v>12549</v>
      </c>
      <c r="S5579" t="s">
        <v>454</v>
      </c>
    </row>
    <row r="5580" spans="1:19">
      <c r="A5580" t="s">
        <v>12550</v>
      </c>
      <c r="B5580" s="1">
        <v>44078</v>
      </c>
      <c r="C5580" t="s">
        <v>22</v>
      </c>
      <c r="D5580">
        <v>25</v>
      </c>
      <c r="E5580" t="s">
        <v>39</v>
      </c>
      <c r="F5580">
        <v>0</v>
      </c>
      <c r="G5580">
        <v>4</v>
      </c>
      <c r="H5580" t="s">
        <v>3686</v>
      </c>
      <c r="I5580">
        <v>5537</v>
      </c>
      <c r="J5580">
        <v>0</v>
      </c>
      <c r="K5580">
        <v>59</v>
      </c>
      <c r="M5580" t="s">
        <v>23</v>
      </c>
      <c r="N5580" t="s">
        <v>39</v>
      </c>
      <c r="P5580" t="s">
        <v>164</v>
      </c>
      <c r="Q5580" t="s">
        <v>50</v>
      </c>
      <c r="R5580" t="s">
        <v>4039</v>
      </c>
      <c r="S5580" t="s">
        <v>12551</v>
      </c>
    </row>
    <row r="5581" spans="1:19">
      <c r="A5581" t="s">
        <v>12552</v>
      </c>
      <c r="B5581" s="1">
        <v>45297</v>
      </c>
      <c r="C5581" t="s">
        <v>33</v>
      </c>
      <c r="D5581">
        <v>49</v>
      </c>
      <c r="E5581" t="s">
        <v>39</v>
      </c>
      <c r="F5581">
        <v>3</v>
      </c>
      <c r="G5581">
        <v>4</v>
      </c>
      <c r="H5581" t="s">
        <v>3686</v>
      </c>
      <c r="I5581">
        <v>4198</v>
      </c>
      <c r="J5581">
        <v>0</v>
      </c>
      <c r="K5581">
        <v>19</v>
      </c>
      <c r="L5581" t="s">
        <v>97</v>
      </c>
      <c r="M5581" t="s">
        <v>23</v>
      </c>
      <c r="N5581" t="s">
        <v>23</v>
      </c>
      <c r="O5581" t="s">
        <v>49</v>
      </c>
      <c r="P5581" t="s">
        <v>26</v>
      </c>
      <c r="Q5581" t="s">
        <v>50</v>
      </c>
      <c r="R5581" t="s">
        <v>1571</v>
      </c>
      <c r="S5581" t="s">
        <v>12553</v>
      </c>
    </row>
    <row r="5582" spans="1:19">
      <c r="A5582" t="s">
        <v>12554</v>
      </c>
      <c r="B5582" s="1">
        <v>45316</v>
      </c>
      <c r="C5582" t="s">
        <v>33</v>
      </c>
      <c r="D5582">
        <v>29</v>
      </c>
      <c r="E5582" t="s">
        <v>39</v>
      </c>
      <c r="F5582">
        <v>1</v>
      </c>
      <c r="G5582">
        <v>4</v>
      </c>
      <c r="H5582" t="s">
        <v>3686</v>
      </c>
      <c r="I5582">
        <v>4855</v>
      </c>
      <c r="J5582">
        <v>0</v>
      </c>
      <c r="K5582">
        <v>19</v>
      </c>
      <c r="L5582" t="s">
        <v>97</v>
      </c>
      <c r="M5582" t="s">
        <v>23</v>
      </c>
      <c r="N5582" t="s">
        <v>39</v>
      </c>
      <c r="P5582" t="s">
        <v>164</v>
      </c>
      <c r="Q5582" t="s">
        <v>50</v>
      </c>
      <c r="R5582" t="s">
        <v>860</v>
      </c>
      <c r="S5582" t="s">
        <v>12555</v>
      </c>
    </row>
    <row r="5583" spans="1:19">
      <c r="A5583" t="s">
        <v>12556</v>
      </c>
      <c r="B5583" s="1">
        <v>43810</v>
      </c>
      <c r="C5583" t="s">
        <v>22</v>
      </c>
      <c r="D5583">
        <v>38</v>
      </c>
      <c r="E5583" t="s">
        <v>23</v>
      </c>
      <c r="F5583">
        <v>0</v>
      </c>
      <c r="G5583">
        <v>4</v>
      </c>
      <c r="H5583" t="s">
        <v>3686</v>
      </c>
      <c r="I5583">
        <v>4265</v>
      </c>
      <c r="J5583">
        <v>1</v>
      </c>
      <c r="K5583">
        <v>68</v>
      </c>
      <c r="L5583" t="s">
        <v>316</v>
      </c>
      <c r="M5583" t="s">
        <v>23</v>
      </c>
      <c r="N5583" t="s">
        <v>23</v>
      </c>
      <c r="O5583" t="s">
        <v>49</v>
      </c>
      <c r="P5583" t="s">
        <v>164</v>
      </c>
      <c r="Q5583" t="s">
        <v>50</v>
      </c>
      <c r="R5583" t="s">
        <v>773</v>
      </c>
      <c r="S5583" t="s">
        <v>12557</v>
      </c>
    </row>
    <row r="5584" spans="1:19">
      <c r="A5584" t="s">
        <v>12558</v>
      </c>
      <c r="B5584" s="1">
        <v>45018</v>
      </c>
      <c r="C5584" t="s">
        <v>33</v>
      </c>
      <c r="D5584">
        <v>62</v>
      </c>
      <c r="E5584" t="s">
        <v>39</v>
      </c>
      <c r="F5584">
        <v>0</v>
      </c>
      <c r="G5584">
        <v>4</v>
      </c>
      <c r="H5584" t="s">
        <v>3686</v>
      </c>
      <c r="I5584">
        <v>2431</v>
      </c>
      <c r="J5584">
        <v>0</v>
      </c>
      <c r="K5584">
        <v>28</v>
      </c>
      <c r="L5584" t="s">
        <v>40</v>
      </c>
      <c r="M5584" t="s">
        <v>39</v>
      </c>
      <c r="N5584" t="s">
        <v>23</v>
      </c>
      <c r="O5584" t="s">
        <v>49</v>
      </c>
      <c r="P5584" t="s">
        <v>26</v>
      </c>
      <c r="Q5584" t="s">
        <v>84</v>
      </c>
      <c r="R5584" t="s">
        <v>6941</v>
      </c>
      <c r="S5584" t="s">
        <v>12559</v>
      </c>
    </row>
    <row r="5585" spans="1:19">
      <c r="A5585" t="s">
        <v>12560</v>
      </c>
      <c r="B5585" s="1">
        <v>45267</v>
      </c>
      <c r="C5585" t="s">
        <v>33</v>
      </c>
      <c r="D5585">
        <v>21</v>
      </c>
      <c r="E5585" t="s">
        <v>23</v>
      </c>
      <c r="F5585">
        <v>3</v>
      </c>
      <c r="G5585">
        <v>4</v>
      </c>
      <c r="H5585" t="s">
        <v>3686</v>
      </c>
      <c r="I5585">
        <v>4085</v>
      </c>
      <c r="J5585">
        <v>7</v>
      </c>
      <c r="K5585">
        <v>20</v>
      </c>
      <c r="M5585" t="s">
        <v>23</v>
      </c>
      <c r="N5585" t="s">
        <v>23</v>
      </c>
      <c r="O5585" t="s">
        <v>56</v>
      </c>
      <c r="P5585" t="s">
        <v>202</v>
      </c>
      <c r="Q5585" t="s">
        <v>27</v>
      </c>
      <c r="R5585" t="s">
        <v>572</v>
      </c>
      <c r="S5585" t="s">
        <v>12561</v>
      </c>
    </row>
    <row r="5586" spans="1:19">
      <c r="A5586" t="s">
        <v>12562</v>
      </c>
      <c r="B5586" s="1">
        <v>44212</v>
      </c>
      <c r="C5586" t="s">
        <v>22</v>
      </c>
      <c r="D5586">
        <v>71</v>
      </c>
      <c r="E5586" t="s">
        <v>39</v>
      </c>
      <c r="F5586">
        <v>0</v>
      </c>
      <c r="G5586">
        <v>4</v>
      </c>
      <c r="H5586" t="s">
        <v>3686</v>
      </c>
      <c r="I5586">
        <v>4932</v>
      </c>
      <c r="J5586">
        <v>0</v>
      </c>
      <c r="K5586">
        <v>55</v>
      </c>
      <c r="M5586" t="s">
        <v>39</v>
      </c>
      <c r="N5586" t="s">
        <v>23</v>
      </c>
      <c r="O5586" t="s">
        <v>49</v>
      </c>
      <c r="P5586" t="s">
        <v>202</v>
      </c>
      <c r="Q5586" t="s">
        <v>27</v>
      </c>
      <c r="R5586" t="s">
        <v>3014</v>
      </c>
      <c r="S5586" t="s">
        <v>12563</v>
      </c>
    </row>
    <row r="5587" spans="1:19">
      <c r="A5587" t="s">
        <v>12564</v>
      </c>
      <c r="B5587" s="1">
        <v>45266</v>
      </c>
      <c r="C5587" t="s">
        <v>22</v>
      </c>
      <c r="D5587">
        <v>78</v>
      </c>
      <c r="E5587" t="s">
        <v>39</v>
      </c>
      <c r="F5587">
        <v>0</v>
      </c>
      <c r="G5587">
        <v>4</v>
      </c>
      <c r="H5587" t="s">
        <v>3686</v>
      </c>
      <c r="I5587">
        <v>4915</v>
      </c>
      <c r="J5587">
        <v>0</v>
      </c>
      <c r="K5587">
        <v>20</v>
      </c>
      <c r="L5587" t="s">
        <v>97</v>
      </c>
      <c r="M5587" t="s">
        <v>23</v>
      </c>
      <c r="N5587" t="s">
        <v>23</v>
      </c>
      <c r="O5587" t="s">
        <v>25</v>
      </c>
      <c r="P5587" t="s">
        <v>164</v>
      </c>
      <c r="Q5587" t="s">
        <v>27</v>
      </c>
      <c r="R5587" t="s">
        <v>2777</v>
      </c>
      <c r="S5587" t="s">
        <v>12565</v>
      </c>
    </row>
    <row r="5588" spans="1:19">
      <c r="A5588" t="s">
        <v>12566</v>
      </c>
      <c r="B5588" s="1">
        <v>44368</v>
      </c>
      <c r="C5588" t="s">
        <v>22</v>
      </c>
      <c r="D5588">
        <v>64</v>
      </c>
      <c r="E5588" t="s">
        <v>39</v>
      </c>
      <c r="F5588">
        <v>0</v>
      </c>
      <c r="G5588">
        <v>4</v>
      </c>
      <c r="H5588" t="s">
        <v>3686</v>
      </c>
      <c r="I5588">
        <v>6367</v>
      </c>
      <c r="J5588">
        <v>0</v>
      </c>
      <c r="K5588">
        <v>50</v>
      </c>
      <c r="L5588" t="s">
        <v>142</v>
      </c>
      <c r="M5588" t="s">
        <v>23</v>
      </c>
      <c r="N5588" t="s">
        <v>23</v>
      </c>
      <c r="O5588" t="s">
        <v>25</v>
      </c>
      <c r="P5588" t="s">
        <v>26</v>
      </c>
      <c r="Q5588" t="s">
        <v>50</v>
      </c>
      <c r="R5588" t="s">
        <v>2774</v>
      </c>
      <c r="S5588" t="s">
        <v>12567</v>
      </c>
    </row>
    <row r="5589" spans="1:19">
      <c r="A5589" t="s">
        <v>12568</v>
      </c>
      <c r="B5589" s="1">
        <v>45009</v>
      </c>
      <c r="C5589" t="s">
        <v>22</v>
      </c>
      <c r="D5589">
        <v>60</v>
      </c>
      <c r="E5589" t="s">
        <v>23</v>
      </c>
      <c r="F5589">
        <v>2</v>
      </c>
      <c r="G5589">
        <v>4</v>
      </c>
      <c r="H5589" t="s">
        <v>3686</v>
      </c>
      <c r="I5589">
        <v>4558</v>
      </c>
      <c r="J5589">
        <v>6</v>
      </c>
      <c r="K5589">
        <v>29</v>
      </c>
      <c r="M5589" t="s">
        <v>23</v>
      </c>
      <c r="N5589" t="s">
        <v>23</v>
      </c>
      <c r="O5589" t="s">
        <v>49</v>
      </c>
      <c r="P5589" t="s">
        <v>26</v>
      </c>
      <c r="Q5589" t="s">
        <v>50</v>
      </c>
      <c r="R5589" t="s">
        <v>212</v>
      </c>
      <c r="S5589" t="s">
        <v>12569</v>
      </c>
    </row>
    <row r="5590" spans="1:19">
      <c r="A5590" t="s">
        <v>12570</v>
      </c>
      <c r="B5590" s="1">
        <v>45359</v>
      </c>
      <c r="C5590" t="s">
        <v>22</v>
      </c>
      <c r="D5590">
        <v>32</v>
      </c>
      <c r="E5590" t="s">
        <v>23</v>
      </c>
      <c r="F5590">
        <v>0</v>
      </c>
      <c r="G5590">
        <v>4</v>
      </c>
      <c r="H5590" t="s">
        <v>3686</v>
      </c>
      <c r="I5590">
        <v>3546</v>
      </c>
      <c r="J5590">
        <v>2</v>
      </c>
      <c r="K5590">
        <v>17</v>
      </c>
      <c r="L5590" t="s">
        <v>97</v>
      </c>
      <c r="M5590" t="s">
        <v>23</v>
      </c>
      <c r="N5590" t="s">
        <v>23</v>
      </c>
      <c r="O5590" t="s">
        <v>49</v>
      </c>
      <c r="P5590" t="s">
        <v>202</v>
      </c>
      <c r="Q5590" t="s">
        <v>50</v>
      </c>
      <c r="R5590" t="s">
        <v>7675</v>
      </c>
      <c r="S5590" t="s">
        <v>12571</v>
      </c>
    </row>
    <row r="5591" spans="1:19">
      <c r="A5591" t="s">
        <v>12572</v>
      </c>
      <c r="B5591" s="1">
        <v>45158</v>
      </c>
      <c r="C5591" t="s">
        <v>33</v>
      </c>
      <c r="D5591">
        <v>42</v>
      </c>
      <c r="E5591" t="s">
        <v>23</v>
      </c>
      <c r="F5591">
        <v>0</v>
      </c>
      <c r="G5591">
        <v>4</v>
      </c>
      <c r="H5591" t="s">
        <v>3686</v>
      </c>
      <c r="I5591">
        <v>5623</v>
      </c>
      <c r="J5591">
        <v>6</v>
      </c>
      <c r="K5591">
        <v>24</v>
      </c>
      <c r="M5591" t="s">
        <v>39</v>
      </c>
      <c r="N5591" t="s">
        <v>23</v>
      </c>
      <c r="O5591" t="s">
        <v>49</v>
      </c>
      <c r="P5591" t="s">
        <v>202</v>
      </c>
      <c r="Q5591" t="s">
        <v>27</v>
      </c>
      <c r="R5591" t="s">
        <v>12573</v>
      </c>
      <c r="S5591" t="s">
        <v>12574</v>
      </c>
    </row>
    <row r="5592" spans="1:19">
      <c r="A5592" t="s">
        <v>12575</v>
      </c>
      <c r="B5592" s="1">
        <v>45559</v>
      </c>
      <c r="C5592" t="s">
        <v>22</v>
      </c>
      <c r="D5592">
        <v>20</v>
      </c>
      <c r="E5592" t="s">
        <v>39</v>
      </c>
      <c r="F5592">
        <v>0</v>
      </c>
      <c r="G5592">
        <v>4</v>
      </c>
      <c r="H5592" t="s">
        <v>3686</v>
      </c>
      <c r="I5592">
        <v>4278</v>
      </c>
      <c r="J5592">
        <v>0</v>
      </c>
      <c r="K5592">
        <v>11</v>
      </c>
      <c r="M5592" t="s">
        <v>23</v>
      </c>
      <c r="N5592" t="s">
        <v>23</v>
      </c>
      <c r="O5592" t="s">
        <v>25</v>
      </c>
      <c r="P5592" t="s">
        <v>26</v>
      </c>
      <c r="Q5592" t="s">
        <v>50</v>
      </c>
      <c r="R5592" t="s">
        <v>1571</v>
      </c>
      <c r="S5592" t="s">
        <v>12576</v>
      </c>
    </row>
    <row r="5593" spans="1:19">
      <c r="A5593" t="s">
        <v>12577</v>
      </c>
      <c r="B5593" s="1">
        <v>45683</v>
      </c>
      <c r="C5593" t="s">
        <v>33</v>
      </c>
      <c r="D5593">
        <v>20</v>
      </c>
      <c r="E5593" t="s">
        <v>23</v>
      </c>
      <c r="F5593">
        <v>0</v>
      </c>
      <c r="G5593">
        <v>4</v>
      </c>
      <c r="H5593" t="s">
        <v>3686</v>
      </c>
      <c r="I5593">
        <v>3575</v>
      </c>
      <c r="J5593">
        <v>2</v>
      </c>
      <c r="K5593">
        <v>7</v>
      </c>
      <c r="L5593" t="s">
        <v>48</v>
      </c>
      <c r="M5593" t="s">
        <v>23</v>
      </c>
      <c r="N5593" t="s">
        <v>39</v>
      </c>
      <c r="P5593" t="s">
        <v>202</v>
      </c>
      <c r="Q5593" t="s">
        <v>84</v>
      </c>
      <c r="R5593" t="s">
        <v>3077</v>
      </c>
      <c r="S5593" t="s">
        <v>12578</v>
      </c>
    </row>
    <row r="5594" spans="1:19">
      <c r="A5594" t="s">
        <v>12579</v>
      </c>
      <c r="B5594" s="1">
        <v>45360</v>
      </c>
      <c r="C5594" t="s">
        <v>33</v>
      </c>
      <c r="D5594">
        <v>38</v>
      </c>
      <c r="E5594" t="s">
        <v>39</v>
      </c>
      <c r="F5594">
        <v>0</v>
      </c>
      <c r="G5594">
        <v>4</v>
      </c>
      <c r="H5594" t="s">
        <v>3686</v>
      </c>
      <c r="I5594">
        <v>2093</v>
      </c>
      <c r="J5594">
        <v>0</v>
      </c>
      <c r="K5594">
        <v>17</v>
      </c>
      <c r="M5594" t="s">
        <v>23</v>
      </c>
      <c r="N5594" t="s">
        <v>39</v>
      </c>
      <c r="P5594" t="s">
        <v>202</v>
      </c>
      <c r="Q5594" t="s">
        <v>27</v>
      </c>
      <c r="R5594" t="s">
        <v>226</v>
      </c>
      <c r="S5594" t="s">
        <v>12580</v>
      </c>
    </row>
    <row r="5595" spans="1:19">
      <c r="A5595" t="s">
        <v>12581</v>
      </c>
      <c r="B5595" s="1">
        <v>45662</v>
      </c>
      <c r="C5595" t="s">
        <v>22</v>
      </c>
      <c r="D5595">
        <v>26</v>
      </c>
      <c r="E5595" t="s">
        <v>23</v>
      </c>
      <c r="F5595">
        <v>0</v>
      </c>
      <c r="G5595">
        <v>4</v>
      </c>
      <c r="H5595" t="s">
        <v>3686</v>
      </c>
      <c r="I5595">
        <v>3345</v>
      </c>
      <c r="J5595">
        <v>5</v>
      </c>
      <c r="K5595">
        <v>7</v>
      </c>
      <c r="M5595" t="s">
        <v>39</v>
      </c>
      <c r="N5595" t="s">
        <v>23</v>
      </c>
      <c r="O5595" t="s">
        <v>56</v>
      </c>
      <c r="P5595" t="s">
        <v>164</v>
      </c>
      <c r="Q5595" t="s">
        <v>50</v>
      </c>
      <c r="R5595" t="s">
        <v>10708</v>
      </c>
      <c r="S5595" t="s">
        <v>12582</v>
      </c>
    </row>
    <row r="5596" spans="1:19">
      <c r="A5596" t="s">
        <v>12583</v>
      </c>
      <c r="B5596" s="1">
        <v>45516</v>
      </c>
      <c r="C5596" t="s">
        <v>33</v>
      </c>
      <c r="D5596">
        <v>23</v>
      </c>
      <c r="E5596" t="s">
        <v>39</v>
      </c>
      <c r="F5596">
        <v>0</v>
      </c>
      <c r="G5596">
        <v>4</v>
      </c>
      <c r="H5596" t="s">
        <v>3686</v>
      </c>
      <c r="I5596">
        <v>5942</v>
      </c>
      <c r="J5596">
        <v>0</v>
      </c>
      <c r="K5596">
        <v>12</v>
      </c>
      <c r="L5596" t="s">
        <v>97</v>
      </c>
      <c r="M5596" t="s">
        <v>23</v>
      </c>
      <c r="N5596" t="s">
        <v>23</v>
      </c>
      <c r="O5596" t="s">
        <v>49</v>
      </c>
      <c r="P5596" t="s">
        <v>202</v>
      </c>
      <c r="Q5596" t="s">
        <v>50</v>
      </c>
      <c r="R5596" t="s">
        <v>2947</v>
      </c>
      <c r="S5596" t="s">
        <v>12584</v>
      </c>
    </row>
    <row r="5597" spans="1:19">
      <c r="A5597" t="s">
        <v>12585</v>
      </c>
      <c r="B5597" s="1">
        <v>43814</v>
      </c>
      <c r="C5597" t="s">
        <v>22</v>
      </c>
      <c r="D5597">
        <v>45</v>
      </c>
      <c r="E5597" t="s">
        <v>39</v>
      </c>
      <c r="F5597">
        <v>0</v>
      </c>
      <c r="G5597">
        <v>4</v>
      </c>
      <c r="H5597" t="s">
        <v>3686</v>
      </c>
      <c r="I5597">
        <v>5987</v>
      </c>
      <c r="J5597">
        <v>0</v>
      </c>
      <c r="K5597">
        <v>68</v>
      </c>
      <c r="M5597" t="s">
        <v>23</v>
      </c>
      <c r="N5597" t="s">
        <v>39</v>
      </c>
      <c r="P5597" t="s">
        <v>164</v>
      </c>
      <c r="Q5597" t="s">
        <v>27</v>
      </c>
      <c r="R5597" t="s">
        <v>4031</v>
      </c>
      <c r="S5597" t="s">
        <v>12586</v>
      </c>
    </row>
    <row r="5598" spans="1:19">
      <c r="A5598" t="s">
        <v>12587</v>
      </c>
      <c r="B5598" s="1">
        <v>44137</v>
      </c>
      <c r="C5598" t="s">
        <v>33</v>
      </c>
      <c r="D5598">
        <v>47</v>
      </c>
      <c r="E5598" t="s">
        <v>39</v>
      </c>
      <c r="F5598">
        <v>0</v>
      </c>
      <c r="G5598">
        <v>4</v>
      </c>
      <c r="H5598" t="s">
        <v>3686</v>
      </c>
      <c r="I5598">
        <v>4507</v>
      </c>
      <c r="J5598">
        <v>0</v>
      </c>
      <c r="K5598">
        <v>57</v>
      </c>
      <c r="M5598" t="s">
        <v>23</v>
      </c>
      <c r="N5598" t="s">
        <v>23</v>
      </c>
      <c r="O5598" t="s">
        <v>25</v>
      </c>
      <c r="P5598" t="s">
        <v>202</v>
      </c>
      <c r="Q5598" t="s">
        <v>27</v>
      </c>
      <c r="R5598" t="s">
        <v>589</v>
      </c>
      <c r="S5598" t="s">
        <v>12588</v>
      </c>
    </row>
    <row r="5599" spans="1:19">
      <c r="A5599" t="s">
        <v>12589</v>
      </c>
      <c r="B5599" s="1">
        <v>45609</v>
      </c>
      <c r="C5599" t="s">
        <v>22</v>
      </c>
      <c r="D5599">
        <v>40</v>
      </c>
      <c r="E5599" t="s">
        <v>39</v>
      </c>
      <c r="F5599">
        <v>0</v>
      </c>
      <c r="G5599">
        <v>4</v>
      </c>
      <c r="H5599" t="s">
        <v>3686</v>
      </c>
      <c r="I5599">
        <v>4004</v>
      </c>
      <c r="J5599">
        <v>0</v>
      </c>
      <c r="K5599">
        <v>9</v>
      </c>
      <c r="L5599" t="s">
        <v>48</v>
      </c>
      <c r="M5599" t="s">
        <v>23</v>
      </c>
      <c r="N5599" t="s">
        <v>39</v>
      </c>
      <c r="P5599" t="s">
        <v>202</v>
      </c>
      <c r="Q5599" t="s">
        <v>84</v>
      </c>
      <c r="R5599" t="s">
        <v>2249</v>
      </c>
      <c r="S5599" t="s">
        <v>12590</v>
      </c>
    </row>
    <row r="5600" spans="1:19">
      <c r="A5600" t="s">
        <v>12591</v>
      </c>
      <c r="B5600" s="1">
        <v>45375</v>
      </c>
      <c r="C5600" t="s">
        <v>33</v>
      </c>
      <c r="D5600">
        <v>63</v>
      </c>
      <c r="E5600" t="s">
        <v>39</v>
      </c>
      <c r="F5600">
        <v>0</v>
      </c>
      <c r="G5600">
        <v>4</v>
      </c>
      <c r="H5600" t="s">
        <v>3686</v>
      </c>
      <c r="I5600">
        <v>4828</v>
      </c>
      <c r="J5600">
        <v>0</v>
      </c>
      <c r="K5600">
        <v>17</v>
      </c>
      <c r="L5600" t="s">
        <v>97</v>
      </c>
      <c r="M5600" t="s">
        <v>23</v>
      </c>
      <c r="N5600" t="s">
        <v>39</v>
      </c>
      <c r="P5600" t="s">
        <v>202</v>
      </c>
      <c r="Q5600" t="s">
        <v>50</v>
      </c>
      <c r="R5600" t="s">
        <v>2056</v>
      </c>
      <c r="S5600" t="s">
        <v>12592</v>
      </c>
    </row>
    <row r="5601" spans="1:19">
      <c r="A5601" t="s">
        <v>12593</v>
      </c>
      <c r="B5601" s="1">
        <v>45755</v>
      </c>
      <c r="C5601" t="s">
        <v>33</v>
      </c>
      <c r="D5601">
        <v>46</v>
      </c>
      <c r="E5601" t="s">
        <v>39</v>
      </c>
      <c r="F5601">
        <v>0</v>
      </c>
      <c r="G5601">
        <v>4</v>
      </c>
      <c r="H5601" t="s">
        <v>3686</v>
      </c>
      <c r="I5601">
        <v>3523</v>
      </c>
      <c r="J5601">
        <v>0</v>
      </c>
      <c r="K5601">
        <v>4</v>
      </c>
      <c r="M5601" t="s">
        <v>39</v>
      </c>
      <c r="N5601" t="s">
        <v>23</v>
      </c>
      <c r="O5601" t="s">
        <v>49</v>
      </c>
      <c r="P5601" t="s">
        <v>26</v>
      </c>
      <c r="Q5601" t="s">
        <v>50</v>
      </c>
      <c r="R5601" t="s">
        <v>2840</v>
      </c>
      <c r="S5601" t="s">
        <v>12594</v>
      </c>
    </row>
    <row r="5602" spans="1:19">
      <c r="A5602" t="s">
        <v>12595</v>
      </c>
      <c r="B5602" s="1">
        <v>44572</v>
      </c>
      <c r="C5602" t="s">
        <v>22</v>
      </c>
      <c r="D5602">
        <v>50</v>
      </c>
      <c r="E5602" t="s">
        <v>23</v>
      </c>
      <c r="F5602">
        <v>0</v>
      </c>
      <c r="G5602">
        <v>4</v>
      </c>
      <c r="H5602" t="s">
        <v>3686</v>
      </c>
      <c r="I5602">
        <v>4928</v>
      </c>
      <c r="J5602">
        <v>9</v>
      </c>
      <c r="K5602">
        <v>43</v>
      </c>
      <c r="M5602" t="s">
        <v>23</v>
      </c>
      <c r="N5602" t="s">
        <v>23</v>
      </c>
      <c r="O5602" t="s">
        <v>49</v>
      </c>
      <c r="P5602" t="s">
        <v>202</v>
      </c>
      <c r="Q5602" t="s">
        <v>50</v>
      </c>
      <c r="R5602" t="s">
        <v>934</v>
      </c>
      <c r="S5602" t="s">
        <v>12596</v>
      </c>
    </row>
    <row r="5603" spans="1:19">
      <c r="A5603" t="s">
        <v>12597</v>
      </c>
      <c r="B5603" s="1">
        <v>44819</v>
      </c>
      <c r="C5603" t="s">
        <v>22</v>
      </c>
      <c r="D5603">
        <v>22</v>
      </c>
      <c r="E5603" t="s">
        <v>39</v>
      </c>
      <c r="F5603">
        <v>0</v>
      </c>
      <c r="G5603">
        <v>4</v>
      </c>
      <c r="H5603" t="s">
        <v>3686</v>
      </c>
      <c r="I5603">
        <v>2858</v>
      </c>
      <c r="J5603">
        <v>0</v>
      </c>
      <c r="K5603">
        <v>35</v>
      </c>
      <c r="L5603" t="s">
        <v>40</v>
      </c>
      <c r="M5603" t="s">
        <v>23</v>
      </c>
      <c r="N5603" t="s">
        <v>39</v>
      </c>
      <c r="P5603" t="s">
        <v>202</v>
      </c>
      <c r="Q5603" t="s">
        <v>27</v>
      </c>
      <c r="R5603" t="s">
        <v>1962</v>
      </c>
      <c r="S5603" t="s">
        <v>12598</v>
      </c>
    </row>
    <row r="5604" spans="1:19">
      <c r="A5604" t="s">
        <v>12599</v>
      </c>
      <c r="B5604" s="1">
        <v>43691</v>
      </c>
      <c r="C5604" t="s">
        <v>33</v>
      </c>
      <c r="D5604">
        <v>54</v>
      </c>
      <c r="E5604" t="s">
        <v>23</v>
      </c>
      <c r="F5604">
        <v>0</v>
      </c>
      <c r="G5604">
        <v>4</v>
      </c>
      <c r="H5604" t="s">
        <v>3686</v>
      </c>
      <c r="I5604">
        <v>5065</v>
      </c>
      <c r="J5604">
        <v>7</v>
      </c>
      <c r="K5604">
        <v>72</v>
      </c>
      <c r="L5604" t="s">
        <v>316</v>
      </c>
      <c r="M5604" t="s">
        <v>23</v>
      </c>
      <c r="N5604" t="s">
        <v>23</v>
      </c>
      <c r="O5604" t="s">
        <v>25</v>
      </c>
      <c r="P5604" t="s">
        <v>164</v>
      </c>
      <c r="Q5604" t="s">
        <v>27</v>
      </c>
      <c r="R5604" t="s">
        <v>649</v>
      </c>
      <c r="S5604" t="s">
        <v>12600</v>
      </c>
    </row>
    <row r="5605" spans="1:19">
      <c r="A5605" t="s">
        <v>12601</v>
      </c>
      <c r="B5605" s="1">
        <v>45344</v>
      </c>
      <c r="C5605" t="s">
        <v>22</v>
      </c>
      <c r="D5605">
        <v>45</v>
      </c>
      <c r="E5605" t="s">
        <v>39</v>
      </c>
      <c r="F5605">
        <v>0</v>
      </c>
      <c r="G5605">
        <v>4</v>
      </c>
      <c r="H5605" t="s">
        <v>3686</v>
      </c>
      <c r="I5605">
        <v>3076</v>
      </c>
      <c r="J5605">
        <v>0</v>
      </c>
      <c r="K5605">
        <v>18</v>
      </c>
      <c r="L5605" t="s">
        <v>97</v>
      </c>
      <c r="M5605" t="s">
        <v>23</v>
      </c>
      <c r="N5605" t="s">
        <v>39</v>
      </c>
      <c r="P5605" t="s">
        <v>202</v>
      </c>
      <c r="Q5605" t="s">
        <v>50</v>
      </c>
      <c r="R5605" t="s">
        <v>12329</v>
      </c>
      <c r="S5605" t="s">
        <v>12602</v>
      </c>
    </row>
    <row r="5606" spans="1:19">
      <c r="A5606" t="s">
        <v>12603</v>
      </c>
      <c r="B5606" s="1">
        <v>45779</v>
      </c>
      <c r="C5606" t="s">
        <v>22</v>
      </c>
      <c r="D5606">
        <v>46</v>
      </c>
      <c r="E5606" t="s">
        <v>23</v>
      </c>
      <c r="F5606">
        <v>0</v>
      </c>
      <c r="G5606">
        <v>4</v>
      </c>
      <c r="H5606" t="s">
        <v>3751</v>
      </c>
      <c r="I5606">
        <v>2730</v>
      </c>
      <c r="J5606">
        <v>1</v>
      </c>
      <c r="K5606">
        <v>3</v>
      </c>
      <c r="L5606" t="s">
        <v>48</v>
      </c>
      <c r="M5606" t="s">
        <v>39</v>
      </c>
      <c r="N5606" t="s">
        <v>23</v>
      </c>
      <c r="O5606" t="s">
        <v>49</v>
      </c>
      <c r="P5606" t="s">
        <v>26</v>
      </c>
      <c r="Q5606" t="s">
        <v>50</v>
      </c>
      <c r="R5606" t="s">
        <v>4039</v>
      </c>
      <c r="S5606" t="s">
        <v>598</v>
      </c>
    </row>
    <row r="5607" spans="1:19">
      <c r="A5607" t="s">
        <v>12604</v>
      </c>
      <c r="B5607" s="1">
        <v>43747</v>
      </c>
      <c r="C5607" t="s">
        <v>33</v>
      </c>
      <c r="D5607">
        <v>50</v>
      </c>
      <c r="E5607" t="s">
        <v>23</v>
      </c>
      <c r="F5607">
        <v>0</v>
      </c>
      <c r="G5607">
        <v>4</v>
      </c>
      <c r="H5607" t="s">
        <v>3686</v>
      </c>
      <c r="I5607">
        <v>5583</v>
      </c>
      <c r="J5607">
        <v>9</v>
      </c>
      <c r="K5607">
        <v>70</v>
      </c>
      <c r="M5607" t="s">
        <v>23</v>
      </c>
      <c r="N5607" t="s">
        <v>23</v>
      </c>
      <c r="O5607" t="s">
        <v>25</v>
      </c>
      <c r="P5607" t="s">
        <v>164</v>
      </c>
      <c r="Q5607" t="s">
        <v>27</v>
      </c>
      <c r="R5607" t="s">
        <v>757</v>
      </c>
      <c r="S5607" t="s">
        <v>12605</v>
      </c>
    </row>
    <row r="5608" spans="1:19">
      <c r="A5608" t="s">
        <v>12606</v>
      </c>
      <c r="B5608" s="1">
        <v>45792</v>
      </c>
      <c r="C5608" t="s">
        <v>22</v>
      </c>
      <c r="D5608">
        <v>23</v>
      </c>
      <c r="E5608" t="s">
        <v>39</v>
      </c>
      <c r="F5608">
        <v>1</v>
      </c>
      <c r="G5608">
        <v>4</v>
      </c>
      <c r="H5608" t="s">
        <v>3751</v>
      </c>
      <c r="I5608">
        <v>2948</v>
      </c>
      <c r="J5608">
        <v>0</v>
      </c>
      <c r="K5608">
        <v>3</v>
      </c>
      <c r="M5608" t="s">
        <v>23</v>
      </c>
      <c r="N5608" t="s">
        <v>39</v>
      </c>
      <c r="P5608" t="s">
        <v>26</v>
      </c>
      <c r="Q5608" t="s">
        <v>50</v>
      </c>
      <c r="R5608" t="s">
        <v>2056</v>
      </c>
      <c r="S5608" t="s">
        <v>12607</v>
      </c>
    </row>
    <row r="5609" spans="1:19">
      <c r="A5609" t="s">
        <v>12608</v>
      </c>
      <c r="B5609" s="1">
        <v>43764</v>
      </c>
      <c r="C5609" t="s">
        <v>22</v>
      </c>
      <c r="D5609">
        <v>50</v>
      </c>
      <c r="E5609" t="s">
        <v>23</v>
      </c>
      <c r="F5609">
        <v>0</v>
      </c>
      <c r="G5609">
        <v>4</v>
      </c>
      <c r="H5609" t="s">
        <v>3686</v>
      </c>
      <c r="I5609">
        <v>6466</v>
      </c>
      <c r="J5609">
        <v>4</v>
      </c>
      <c r="K5609">
        <v>70</v>
      </c>
      <c r="L5609" t="s">
        <v>316</v>
      </c>
      <c r="M5609" t="s">
        <v>23</v>
      </c>
      <c r="N5609" t="s">
        <v>23</v>
      </c>
      <c r="O5609" t="s">
        <v>49</v>
      </c>
      <c r="P5609" t="s">
        <v>164</v>
      </c>
      <c r="Q5609" t="s">
        <v>27</v>
      </c>
      <c r="R5609" t="s">
        <v>8117</v>
      </c>
      <c r="S5609" t="s">
        <v>12609</v>
      </c>
    </row>
    <row r="5610" spans="1:19">
      <c r="A5610" t="s">
        <v>12610</v>
      </c>
      <c r="B5610" s="1">
        <v>44595</v>
      </c>
      <c r="C5610" t="s">
        <v>22</v>
      </c>
      <c r="D5610">
        <v>53</v>
      </c>
      <c r="E5610" t="s">
        <v>39</v>
      </c>
      <c r="F5610">
        <v>0</v>
      </c>
      <c r="G5610">
        <v>4</v>
      </c>
      <c r="H5610" t="s">
        <v>3686</v>
      </c>
      <c r="I5610">
        <v>2583</v>
      </c>
      <c r="J5610">
        <v>0</v>
      </c>
      <c r="K5610">
        <v>42</v>
      </c>
      <c r="M5610" t="s">
        <v>23</v>
      </c>
      <c r="N5610" t="s">
        <v>23</v>
      </c>
      <c r="O5610" t="s">
        <v>25</v>
      </c>
      <c r="P5610" t="s">
        <v>26</v>
      </c>
      <c r="Q5610" t="s">
        <v>27</v>
      </c>
      <c r="R5610" t="s">
        <v>936</v>
      </c>
      <c r="S5610" t="s">
        <v>12611</v>
      </c>
    </row>
    <row r="5611" spans="1:19">
      <c r="A5611" t="s">
        <v>12612</v>
      </c>
      <c r="B5611" s="1">
        <v>44061</v>
      </c>
      <c r="C5611" t="s">
        <v>22</v>
      </c>
      <c r="D5611">
        <v>71</v>
      </c>
      <c r="E5611" t="s">
        <v>23</v>
      </c>
      <c r="F5611">
        <v>1</v>
      </c>
      <c r="G5611">
        <v>4</v>
      </c>
      <c r="H5611" t="s">
        <v>3686</v>
      </c>
      <c r="I5611">
        <v>6214</v>
      </c>
      <c r="J5611">
        <v>10</v>
      </c>
      <c r="K5611">
        <v>60</v>
      </c>
      <c r="M5611" t="s">
        <v>23</v>
      </c>
      <c r="N5611" t="s">
        <v>23</v>
      </c>
      <c r="O5611" t="s">
        <v>25</v>
      </c>
      <c r="P5611" t="s">
        <v>164</v>
      </c>
      <c r="Q5611" t="s">
        <v>27</v>
      </c>
      <c r="R5611" t="s">
        <v>7361</v>
      </c>
      <c r="S5611" t="s">
        <v>12613</v>
      </c>
    </row>
    <row r="5612" spans="1:19">
      <c r="A5612" t="s">
        <v>12614</v>
      </c>
      <c r="B5612" s="1">
        <v>44718</v>
      </c>
      <c r="C5612" t="s">
        <v>33</v>
      </c>
      <c r="D5612">
        <v>74</v>
      </c>
      <c r="E5612" t="s">
        <v>23</v>
      </c>
      <c r="F5612">
        <v>0</v>
      </c>
      <c r="G5612">
        <v>4</v>
      </c>
      <c r="H5612" t="s">
        <v>3686</v>
      </c>
      <c r="I5612">
        <v>5148</v>
      </c>
      <c r="J5612">
        <v>1</v>
      </c>
      <c r="K5612">
        <v>38</v>
      </c>
      <c r="M5612" t="s">
        <v>23</v>
      </c>
      <c r="N5612" t="s">
        <v>23</v>
      </c>
      <c r="O5612" t="s">
        <v>25</v>
      </c>
      <c r="P5612" t="s">
        <v>202</v>
      </c>
      <c r="Q5612" t="s">
        <v>50</v>
      </c>
      <c r="R5612" t="s">
        <v>1331</v>
      </c>
      <c r="S5612" t="s">
        <v>12615</v>
      </c>
    </row>
    <row r="5613" spans="1:19">
      <c r="A5613" t="s">
        <v>12616</v>
      </c>
      <c r="B5613" s="1">
        <v>43681</v>
      </c>
      <c r="C5613" t="s">
        <v>33</v>
      </c>
      <c r="D5613">
        <v>78</v>
      </c>
      <c r="E5613" t="s">
        <v>39</v>
      </c>
      <c r="F5613">
        <v>0</v>
      </c>
      <c r="G5613">
        <v>4</v>
      </c>
      <c r="H5613" t="s">
        <v>3686</v>
      </c>
      <c r="I5613">
        <v>4008</v>
      </c>
      <c r="J5613">
        <v>0</v>
      </c>
      <c r="K5613">
        <v>72</v>
      </c>
      <c r="L5613" t="s">
        <v>316</v>
      </c>
      <c r="M5613" t="s">
        <v>23</v>
      </c>
      <c r="N5613" t="s">
        <v>23</v>
      </c>
      <c r="O5613" t="s">
        <v>25</v>
      </c>
      <c r="P5613" t="s">
        <v>164</v>
      </c>
      <c r="Q5613" t="s">
        <v>50</v>
      </c>
      <c r="R5613" t="s">
        <v>12617</v>
      </c>
      <c r="S5613" t="s">
        <v>12618</v>
      </c>
    </row>
    <row r="5614" spans="1:19">
      <c r="A5614" t="s">
        <v>12619</v>
      </c>
      <c r="B5614" s="1">
        <v>44216</v>
      </c>
      <c r="C5614" t="s">
        <v>22</v>
      </c>
      <c r="D5614">
        <v>67</v>
      </c>
      <c r="E5614" t="s">
        <v>23</v>
      </c>
      <c r="F5614">
        <v>0</v>
      </c>
      <c r="G5614">
        <v>4</v>
      </c>
      <c r="H5614" t="s">
        <v>3686</v>
      </c>
      <c r="I5614">
        <v>4212</v>
      </c>
      <c r="J5614">
        <v>2</v>
      </c>
      <c r="K5614">
        <v>55</v>
      </c>
      <c r="M5614" t="s">
        <v>23</v>
      </c>
      <c r="N5614" t="s">
        <v>23</v>
      </c>
      <c r="O5614" t="s">
        <v>56</v>
      </c>
      <c r="P5614" t="s">
        <v>202</v>
      </c>
      <c r="Q5614" t="s">
        <v>50</v>
      </c>
      <c r="R5614" t="s">
        <v>2356</v>
      </c>
      <c r="S5614" t="s">
        <v>12620</v>
      </c>
    </row>
    <row r="5615" spans="1:19">
      <c r="A5615" t="s">
        <v>12621</v>
      </c>
      <c r="B5615" s="1">
        <v>44669</v>
      </c>
      <c r="C5615" t="s">
        <v>22</v>
      </c>
      <c r="D5615">
        <v>32</v>
      </c>
      <c r="E5615" t="s">
        <v>23</v>
      </c>
      <c r="F5615">
        <v>0</v>
      </c>
      <c r="G5615">
        <v>4</v>
      </c>
      <c r="H5615" t="s">
        <v>3686</v>
      </c>
      <c r="I5615">
        <v>2454</v>
      </c>
      <c r="J5615">
        <v>7</v>
      </c>
      <c r="K5615">
        <v>40</v>
      </c>
      <c r="M5615" t="s">
        <v>23</v>
      </c>
      <c r="N5615" t="s">
        <v>23</v>
      </c>
      <c r="O5615" t="s">
        <v>49</v>
      </c>
      <c r="P5615" t="s">
        <v>26</v>
      </c>
      <c r="Q5615" t="s">
        <v>50</v>
      </c>
      <c r="R5615" t="s">
        <v>977</v>
      </c>
      <c r="S5615" t="s">
        <v>12622</v>
      </c>
    </row>
    <row r="5616" spans="1:19">
      <c r="A5616" t="s">
        <v>12623</v>
      </c>
      <c r="B5616" s="1">
        <v>44369</v>
      </c>
      <c r="C5616" t="s">
        <v>33</v>
      </c>
      <c r="D5616">
        <v>59</v>
      </c>
      <c r="E5616" t="s">
        <v>39</v>
      </c>
      <c r="F5616">
        <v>0</v>
      </c>
      <c r="G5616">
        <v>4</v>
      </c>
      <c r="H5616" t="s">
        <v>3686</v>
      </c>
      <c r="I5616">
        <v>5258</v>
      </c>
      <c r="J5616">
        <v>0</v>
      </c>
      <c r="K5616">
        <v>50</v>
      </c>
      <c r="L5616" t="s">
        <v>142</v>
      </c>
      <c r="M5616" t="s">
        <v>23</v>
      </c>
      <c r="N5616" t="s">
        <v>23</v>
      </c>
      <c r="O5616" t="s">
        <v>49</v>
      </c>
      <c r="P5616" t="s">
        <v>202</v>
      </c>
      <c r="Q5616" t="s">
        <v>50</v>
      </c>
      <c r="R5616" t="s">
        <v>4168</v>
      </c>
      <c r="S5616" t="s">
        <v>12624</v>
      </c>
    </row>
    <row r="5617" spans="1:19">
      <c r="A5617" t="s">
        <v>12625</v>
      </c>
      <c r="B5617" s="1">
        <v>43841</v>
      </c>
      <c r="C5617" t="s">
        <v>22</v>
      </c>
      <c r="D5617">
        <v>19</v>
      </c>
      <c r="E5617" t="s">
        <v>23</v>
      </c>
      <c r="F5617">
        <v>1</v>
      </c>
      <c r="G5617">
        <v>4</v>
      </c>
      <c r="H5617" t="s">
        <v>3686</v>
      </c>
      <c r="I5617">
        <v>6060</v>
      </c>
      <c r="J5617">
        <v>6</v>
      </c>
      <c r="K5617">
        <v>67</v>
      </c>
      <c r="M5617" t="s">
        <v>23</v>
      </c>
      <c r="N5617" t="s">
        <v>23</v>
      </c>
      <c r="O5617" t="s">
        <v>25</v>
      </c>
      <c r="P5617" t="s">
        <v>164</v>
      </c>
      <c r="Q5617" t="s">
        <v>27</v>
      </c>
      <c r="R5617" t="s">
        <v>9216</v>
      </c>
      <c r="S5617" t="s">
        <v>12626</v>
      </c>
    </row>
    <row r="5618" spans="1:19">
      <c r="A5618" t="s">
        <v>12627</v>
      </c>
      <c r="B5618" s="1">
        <v>44615</v>
      </c>
      <c r="C5618" t="s">
        <v>22</v>
      </c>
      <c r="D5618">
        <v>32</v>
      </c>
      <c r="E5618" t="s">
        <v>23</v>
      </c>
      <c r="F5618">
        <v>0</v>
      </c>
      <c r="G5618">
        <v>4</v>
      </c>
      <c r="H5618" t="s">
        <v>3686</v>
      </c>
      <c r="I5618">
        <v>3844</v>
      </c>
      <c r="J5618">
        <v>6</v>
      </c>
      <c r="K5618">
        <v>42</v>
      </c>
      <c r="M5618" t="s">
        <v>39</v>
      </c>
      <c r="N5618" t="s">
        <v>23</v>
      </c>
      <c r="O5618" t="s">
        <v>49</v>
      </c>
      <c r="P5618" t="s">
        <v>202</v>
      </c>
      <c r="Q5618" t="s">
        <v>50</v>
      </c>
      <c r="R5618" t="s">
        <v>404</v>
      </c>
      <c r="S5618" t="s">
        <v>12628</v>
      </c>
    </row>
    <row r="5619" spans="1:19">
      <c r="A5619" t="s">
        <v>12629</v>
      </c>
      <c r="B5619" s="1">
        <v>43678</v>
      </c>
      <c r="C5619" t="s">
        <v>22</v>
      </c>
      <c r="D5619">
        <v>54</v>
      </c>
      <c r="E5619" t="s">
        <v>23</v>
      </c>
      <c r="F5619">
        <v>2</v>
      </c>
      <c r="G5619">
        <v>4</v>
      </c>
      <c r="H5619" t="s">
        <v>3686</v>
      </c>
      <c r="I5619">
        <v>4185</v>
      </c>
      <c r="J5619">
        <v>3</v>
      </c>
      <c r="K5619">
        <v>72</v>
      </c>
      <c r="L5619" t="s">
        <v>316</v>
      </c>
      <c r="M5619" t="s">
        <v>23</v>
      </c>
      <c r="N5619" t="s">
        <v>39</v>
      </c>
      <c r="P5619" t="s">
        <v>164</v>
      </c>
      <c r="Q5619" t="s">
        <v>50</v>
      </c>
      <c r="R5619" t="s">
        <v>2492</v>
      </c>
      <c r="S5619" t="s">
        <v>12630</v>
      </c>
    </row>
    <row r="5620" spans="1:19">
      <c r="A5620" t="s">
        <v>12631</v>
      </c>
      <c r="B5620" s="1">
        <v>45400</v>
      </c>
      <c r="C5620" t="s">
        <v>22</v>
      </c>
      <c r="D5620">
        <v>46</v>
      </c>
      <c r="E5620" t="s">
        <v>39</v>
      </c>
      <c r="F5620">
        <v>2</v>
      </c>
      <c r="G5620">
        <v>4</v>
      </c>
      <c r="H5620" t="s">
        <v>3686</v>
      </c>
      <c r="I5620">
        <v>5172</v>
      </c>
      <c r="J5620">
        <v>0</v>
      </c>
      <c r="K5620">
        <v>16</v>
      </c>
      <c r="L5620" t="s">
        <v>97</v>
      </c>
      <c r="M5620" t="s">
        <v>23</v>
      </c>
      <c r="N5620" t="s">
        <v>23</v>
      </c>
      <c r="O5620" t="s">
        <v>49</v>
      </c>
      <c r="P5620" t="s">
        <v>26</v>
      </c>
      <c r="Q5620" t="s">
        <v>27</v>
      </c>
      <c r="R5620" t="s">
        <v>1328</v>
      </c>
      <c r="S5620" t="s">
        <v>12632</v>
      </c>
    </row>
    <row r="5621" spans="1:19">
      <c r="A5621" t="s">
        <v>12633</v>
      </c>
      <c r="B5621" s="1">
        <v>44257</v>
      </c>
      <c r="C5621" t="s">
        <v>33</v>
      </c>
      <c r="D5621">
        <v>22</v>
      </c>
      <c r="E5621" t="s">
        <v>39</v>
      </c>
      <c r="F5621">
        <v>0</v>
      </c>
      <c r="G5621">
        <v>4</v>
      </c>
      <c r="H5621" t="s">
        <v>3686</v>
      </c>
      <c r="I5621">
        <v>5377</v>
      </c>
      <c r="J5621">
        <v>0</v>
      </c>
      <c r="K5621">
        <v>53</v>
      </c>
      <c r="L5621" t="s">
        <v>142</v>
      </c>
      <c r="M5621" t="s">
        <v>23</v>
      </c>
      <c r="N5621" t="s">
        <v>23</v>
      </c>
      <c r="O5621" t="s">
        <v>25</v>
      </c>
      <c r="P5621" t="s">
        <v>202</v>
      </c>
      <c r="Q5621" t="s">
        <v>84</v>
      </c>
      <c r="R5621" t="s">
        <v>680</v>
      </c>
      <c r="S5621" t="s">
        <v>12634</v>
      </c>
    </row>
    <row r="5622" spans="1:19">
      <c r="A5622" t="s">
        <v>12635</v>
      </c>
      <c r="B5622" s="1">
        <v>44522</v>
      </c>
      <c r="C5622" t="s">
        <v>33</v>
      </c>
      <c r="D5622">
        <v>42</v>
      </c>
      <c r="E5622" t="s">
        <v>23</v>
      </c>
      <c r="F5622">
        <v>2</v>
      </c>
      <c r="G5622">
        <v>4</v>
      </c>
      <c r="H5622" t="s">
        <v>3686</v>
      </c>
      <c r="I5622">
        <v>5169</v>
      </c>
      <c r="J5622">
        <v>9</v>
      </c>
      <c r="K5622">
        <v>45</v>
      </c>
      <c r="M5622" t="s">
        <v>23</v>
      </c>
      <c r="N5622" t="s">
        <v>39</v>
      </c>
      <c r="P5622" t="s">
        <v>164</v>
      </c>
      <c r="Q5622" t="s">
        <v>27</v>
      </c>
      <c r="R5622" t="s">
        <v>657</v>
      </c>
      <c r="S5622" t="s">
        <v>12636</v>
      </c>
    </row>
    <row r="5623" spans="1:19">
      <c r="A5623" t="s">
        <v>12637</v>
      </c>
      <c r="B5623" s="1">
        <v>43724</v>
      </c>
      <c r="C5623" t="s">
        <v>33</v>
      </c>
      <c r="D5623">
        <v>64</v>
      </c>
      <c r="E5623" t="s">
        <v>23</v>
      </c>
      <c r="F5623">
        <v>0</v>
      </c>
      <c r="G5623">
        <v>4</v>
      </c>
      <c r="H5623" t="s">
        <v>3686</v>
      </c>
      <c r="I5623">
        <v>4374</v>
      </c>
      <c r="J5623">
        <v>10</v>
      </c>
      <c r="K5623">
        <v>71</v>
      </c>
      <c r="M5623" t="s">
        <v>23</v>
      </c>
      <c r="N5623" t="s">
        <v>23</v>
      </c>
      <c r="O5623" t="s">
        <v>49</v>
      </c>
      <c r="P5623" t="s">
        <v>164</v>
      </c>
      <c r="Q5623" t="s">
        <v>50</v>
      </c>
      <c r="R5623" t="s">
        <v>6142</v>
      </c>
      <c r="S5623" t="s">
        <v>12638</v>
      </c>
    </row>
    <row r="5624" spans="1:19">
      <c r="A5624" t="s">
        <v>12639</v>
      </c>
      <c r="B5624" s="1">
        <v>43729</v>
      </c>
      <c r="C5624" t="s">
        <v>33</v>
      </c>
      <c r="D5624">
        <v>46</v>
      </c>
      <c r="E5624" t="s">
        <v>23</v>
      </c>
      <c r="F5624">
        <v>0</v>
      </c>
      <c r="G5624">
        <v>4</v>
      </c>
      <c r="H5624" t="s">
        <v>3686</v>
      </c>
      <c r="I5624">
        <v>4278</v>
      </c>
      <c r="J5624">
        <v>7</v>
      </c>
      <c r="K5624">
        <v>71</v>
      </c>
      <c r="M5624" t="s">
        <v>23</v>
      </c>
      <c r="N5624" t="s">
        <v>23</v>
      </c>
      <c r="O5624" t="s">
        <v>49</v>
      </c>
      <c r="P5624" t="s">
        <v>164</v>
      </c>
      <c r="Q5624" t="s">
        <v>27</v>
      </c>
      <c r="R5624" t="s">
        <v>6034</v>
      </c>
      <c r="S5624" t="s">
        <v>12640</v>
      </c>
    </row>
    <row r="5625" spans="1:19">
      <c r="A5625" t="s">
        <v>12641</v>
      </c>
      <c r="B5625" s="1">
        <v>44144</v>
      </c>
      <c r="C5625" t="s">
        <v>22</v>
      </c>
      <c r="D5625">
        <v>30</v>
      </c>
      <c r="E5625" t="s">
        <v>39</v>
      </c>
      <c r="F5625">
        <v>0</v>
      </c>
      <c r="G5625">
        <v>4</v>
      </c>
      <c r="H5625" t="s">
        <v>3686</v>
      </c>
      <c r="I5625">
        <v>5548</v>
      </c>
      <c r="J5625">
        <v>0</v>
      </c>
      <c r="K5625">
        <v>57</v>
      </c>
      <c r="M5625" t="s">
        <v>23</v>
      </c>
      <c r="N5625" t="s">
        <v>23</v>
      </c>
      <c r="O5625" t="s">
        <v>49</v>
      </c>
      <c r="P5625" t="s">
        <v>164</v>
      </c>
      <c r="Q5625" t="s">
        <v>27</v>
      </c>
      <c r="R5625" t="s">
        <v>674</v>
      </c>
      <c r="S5625" t="s">
        <v>12642</v>
      </c>
    </row>
    <row r="5626" spans="1:19">
      <c r="A5626" t="s">
        <v>12643</v>
      </c>
      <c r="B5626" s="1">
        <v>44305</v>
      </c>
      <c r="C5626" t="s">
        <v>33</v>
      </c>
      <c r="D5626">
        <v>22</v>
      </c>
      <c r="E5626" t="s">
        <v>23</v>
      </c>
      <c r="F5626">
        <v>1</v>
      </c>
      <c r="G5626">
        <v>4</v>
      </c>
      <c r="H5626" t="s">
        <v>3686</v>
      </c>
      <c r="I5626">
        <v>4529</v>
      </c>
      <c r="J5626">
        <v>10</v>
      </c>
      <c r="K5626">
        <v>52</v>
      </c>
      <c r="M5626" t="s">
        <v>23</v>
      </c>
      <c r="N5626" t="s">
        <v>39</v>
      </c>
      <c r="P5626" t="s">
        <v>164</v>
      </c>
      <c r="Q5626" t="s">
        <v>27</v>
      </c>
      <c r="R5626" t="s">
        <v>1163</v>
      </c>
      <c r="S5626" t="s">
        <v>12644</v>
      </c>
    </row>
    <row r="5627" spans="1:19">
      <c r="A5627" t="s">
        <v>12645</v>
      </c>
      <c r="B5627" s="1">
        <v>45339</v>
      </c>
      <c r="C5627" t="s">
        <v>33</v>
      </c>
      <c r="D5627">
        <v>39</v>
      </c>
      <c r="E5627" t="s">
        <v>23</v>
      </c>
      <c r="F5627">
        <v>2</v>
      </c>
      <c r="G5627">
        <v>4</v>
      </c>
      <c r="H5627" t="s">
        <v>3686</v>
      </c>
      <c r="I5627">
        <v>2047</v>
      </c>
      <c r="J5627">
        <v>8</v>
      </c>
      <c r="K5627">
        <v>18</v>
      </c>
      <c r="M5627" t="s">
        <v>23</v>
      </c>
      <c r="N5627" t="s">
        <v>39</v>
      </c>
      <c r="P5627" t="s">
        <v>26</v>
      </c>
      <c r="Q5627" t="s">
        <v>50</v>
      </c>
      <c r="R5627" t="s">
        <v>3772</v>
      </c>
      <c r="S5627" t="s">
        <v>12646</v>
      </c>
    </row>
    <row r="5628" spans="1:19">
      <c r="A5628" t="s">
        <v>12647</v>
      </c>
      <c r="B5628" s="1">
        <v>43710</v>
      </c>
      <c r="C5628" t="s">
        <v>33</v>
      </c>
      <c r="D5628">
        <v>45</v>
      </c>
      <c r="E5628" t="s">
        <v>23</v>
      </c>
      <c r="F5628">
        <v>3</v>
      </c>
      <c r="G5628">
        <v>4</v>
      </c>
      <c r="H5628" t="s">
        <v>3686</v>
      </c>
      <c r="I5628">
        <v>4071</v>
      </c>
      <c r="J5628">
        <v>5</v>
      </c>
      <c r="K5628">
        <v>71</v>
      </c>
      <c r="M5628" t="s">
        <v>23</v>
      </c>
      <c r="N5628" t="s">
        <v>23</v>
      </c>
      <c r="O5628" t="s">
        <v>25</v>
      </c>
      <c r="P5628" t="s">
        <v>164</v>
      </c>
      <c r="Q5628" t="s">
        <v>27</v>
      </c>
      <c r="R5628" t="s">
        <v>12310</v>
      </c>
      <c r="S5628" t="s">
        <v>12648</v>
      </c>
    </row>
    <row r="5629" spans="1:19">
      <c r="A5629" t="s">
        <v>12649</v>
      </c>
      <c r="B5629" s="1">
        <v>44373</v>
      </c>
      <c r="C5629" t="s">
        <v>22</v>
      </c>
      <c r="D5629">
        <v>34</v>
      </c>
      <c r="E5629" t="s">
        <v>23</v>
      </c>
      <c r="F5629">
        <v>1</v>
      </c>
      <c r="G5629">
        <v>4</v>
      </c>
      <c r="H5629" t="s">
        <v>3686</v>
      </c>
      <c r="I5629">
        <v>4972</v>
      </c>
      <c r="J5629">
        <v>3</v>
      </c>
      <c r="K5629">
        <v>50</v>
      </c>
      <c r="M5629" t="s">
        <v>23</v>
      </c>
      <c r="N5629" t="s">
        <v>23</v>
      </c>
      <c r="O5629" t="s">
        <v>25</v>
      </c>
      <c r="P5629" t="s">
        <v>202</v>
      </c>
      <c r="Q5629" t="s">
        <v>27</v>
      </c>
      <c r="R5629" t="s">
        <v>5342</v>
      </c>
      <c r="S5629" t="s">
        <v>12650</v>
      </c>
    </row>
    <row r="5630" spans="1:19">
      <c r="A5630" t="s">
        <v>12651</v>
      </c>
      <c r="B5630" s="1">
        <v>43791</v>
      </c>
      <c r="C5630" t="s">
        <v>33</v>
      </c>
      <c r="D5630">
        <v>47</v>
      </c>
      <c r="E5630" t="s">
        <v>23</v>
      </c>
      <c r="F5630">
        <v>1</v>
      </c>
      <c r="G5630">
        <v>4</v>
      </c>
      <c r="H5630" t="s">
        <v>3686</v>
      </c>
      <c r="I5630">
        <v>5846</v>
      </c>
      <c r="J5630">
        <v>5</v>
      </c>
      <c r="K5630">
        <v>69</v>
      </c>
      <c r="L5630" t="s">
        <v>316</v>
      </c>
      <c r="M5630" t="s">
        <v>23</v>
      </c>
      <c r="N5630" t="s">
        <v>23</v>
      </c>
      <c r="O5630" t="s">
        <v>49</v>
      </c>
      <c r="P5630" t="s">
        <v>202</v>
      </c>
      <c r="Q5630" t="s">
        <v>27</v>
      </c>
      <c r="R5630" t="s">
        <v>4538</v>
      </c>
      <c r="S5630" t="s">
        <v>12652</v>
      </c>
    </row>
    <row r="5631" spans="1:19">
      <c r="A5631" t="s">
        <v>12653</v>
      </c>
      <c r="B5631" s="1">
        <v>45185</v>
      </c>
      <c r="C5631" t="s">
        <v>33</v>
      </c>
      <c r="D5631">
        <v>20</v>
      </c>
      <c r="E5631" t="s">
        <v>23</v>
      </c>
      <c r="F5631">
        <v>2</v>
      </c>
      <c r="G5631">
        <v>4</v>
      </c>
      <c r="H5631" t="s">
        <v>3686</v>
      </c>
      <c r="I5631">
        <v>5991</v>
      </c>
      <c r="J5631">
        <v>1</v>
      </c>
      <c r="K5631">
        <v>23</v>
      </c>
      <c r="L5631" t="s">
        <v>97</v>
      </c>
      <c r="M5631" t="s">
        <v>23</v>
      </c>
      <c r="N5631" t="s">
        <v>23</v>
      </c>
      <c r="O5631" t="s">
        <v>56</v>
      </c>
      <c r="P5631" t="s">
        <v>164</v>
      </c>
      <c r="Q5631" t="s">
        <v>50</v>
      </c>
      <c r="R5631" t="s">
        <v>2621</v>
      </c>
      <c r="S5631" t="s">
        <v>12654</v>
      </c>
    </row>
    <row r="5632" spans="1:19">
      <c r="A5632" t="s">
        <v>12655</v>
      </c>
      <c r="B5632" s="1">
        <v>44369</v>
      </c>
      <c r="C5632" t="s">
        <v>33</v>
      </c>
      <c r="D5632">
        <v>63</v>
      </c>
      <c r="E5632" t="s">
        <v>39</v>
      </c>
      <c r="F5632">
        <v>0</v>
      </c>
      <c r="G5632">
        <v>4</v>
      </c>
      <c r="H5632" t="s">
        <v>3686</v>
      </c>
      <c r="I5632">
        <v>4934</v>
      </c>
      <c r="J5632">
        <v>0</v>
      </c>
      <c r="K5632">
        <v>50</v>
      </c>
      <c r="L5632" t="s">
        <v>142</v>
      </c>
      <c r="M5632" t="s">
        <v>23</v>
      </c>
      <c r="N5632" t="s">
        <v>39</v>
      </c>
      <c r="P5632" t="s">
        <v>202</v>
      </c>
      <c r="Q5632" t="s">
        <v>27</v>
      </c>
      <c r="R5632" t="s">
        <v>2664</v>
      </c>
      <c r="S5632" t="s">
        <v>12656</v>
      </c>
    </row>
    <row r="5633" spans="1:19">
      <c r="A5633" t="s">
        <v>12657</v>
      </c>
      <c r="B5633" s="1">
        <v>44013</v>
      </c>
      <c r="C5633" t="s">
        <v>33</v>
      </c>
      <c r="D5633">
        <v>52</v>
      </c>
      <c r="E5633" t="s">
        <v>23</v>
      </c>
      <c r="F5633">
        <v>0</v>
      </c>
      <c r="G5633">
        <v>4</v>
      </c>
      <c r="H5633" t="s">
        <v>3686</v>
      </c>
      <c r="I5633">
        <v>4501</v>
      </c>
      <c r="J5633">
        <v>1</v>
      </c>
      <c r="K5633">
        <v>61</v>
      </c>
      <c r="L5633" t="s">
        <v>142</v>
      </c>
      <c r="M5633" t="s">
        <v>23</v>
      </c>
      <c r="N5633" t="s">
        <v>39</v>
      </c>
      <c r="P5633" t="s">
        <v>164</v>
      </c>
      <c r="Q5633" t="s">
        <v>27</v>
      </c>
      <c r="R5633" t="s">
        <v>3537</v>
      </c>
      <c r="S5633" t="s">
        <v>12658</v>
      </c>
    </row>
    <row r="5634" spans="1:19">
      <c r="A5634" t="s">
        <v>12659</v>
      </c>
      <c r="B5634" s="1">
        <v>43721</v>
      </c>
      <c r="C5634" t="s">
        <v>22</v>
      </c>
      <c r="D5634">
        <v>39</v>
      </c>
      <c r="E5634" t="s">
        <v>23</v>
      </c>
      <c r="F5634">
        <v>1</v>
      </c>
      <c r="G5634">
        <v>4</v>
      </c>
      <c r="H5634" t="s">
        <v>3686</v>
      </c>
      <c r="I5634">
        <v>5574</v>
      </c>
      <c r="J5634">
        <v>9</v>
      </c>
      <c r="K5634">
        <v>71</v>
      </c>
      <c r="L5634" t="s">
        <v>316</v>
      </c>
      <c r="M5634" t="s">
        <v>23</v>
      </c>
      <c r="N5634" t="s">
        <v>39</v>
      </c>
      <c r="P5634" t="s">
        <v>164</v>
      </c>
      <c r="Q5634" t="s">
        <v>50</v>
      </c>
      <c r="R5634" t="s">
        <v>9084</v>
      </c>
      <c r="S5634" t="s">
        <v>12660</v>
      </c>
    </row>
    <row r="5635" spans="1:19">
      <c r="A5635" t="s">
        <v>12661</v>
      </c>
      <c r="B5635" s="1">
        <v>44400</v>
      </c>
      <c r="C5635" t="s">
        <v>22</v>
      </c>
      <c r="D5635">
        <v>44</v>
      </c>
      <c r="E5635" t="s">
        <v>23</v>
      </c>
      <c r="F5635">
        <v>0</v>
      </c>
      <c r="G5635">
        <v>4</v>
      </c>
      <c r="H5635" t="s">
        <v>3686</v>
      </c>
      <c r="I5635">
        <v>4696</v>
      </c>
      <c r="J5635">
        <v>1</v>
      </c>
      <c r="K5635">
        <v>49</v>
      </c>
      <c r="L5635" t="s">
        <v>142</v>
      </c>
      <c r="M5635" t="s">
        <v>23</v>
      </c>
      <c r="N5635" t="s">
        <v>23</v>
      </c>
      <c r="O5635" t="s">
        <v>25</v>
      </c>
      <c r="P5635" t="s">
        <v>26</v>
      </c>
      <c r="Q5635" t="s">
        <v>50</v>
      </c>
      <c r="R5635" t="s">
        <v>193</v>
      </c>
      <c r="S5635" t="s">
        <v>12662</v>
      </c>
    </row>
    <row r="5636" spans="1:19">
      <c r="A5636" t="s">
        <v>12663</v>
      </c>
      <c r="B5636" s="1">
        <v>45093</v>
      </c>
      <c r="C5636" t="s">
        <v>22</v>
      </c>
      <c r="D5636">
        <v>29</v>
      </c>
      <c r="E5636" t="s">
        <v>39</v>
      </c>
      <c r="F5636">
        <v>0</v>
      </c>
      <c r="G5636">
        <v>4</v>
      </c>
      <c r="H5636" t="s">
        <v>3686</v>
      </c>
      <c r="I5636">
        <v>4602</v>
      </c>
      <c r="J5636">
        <v>0</v>
      </c>
      <c r="K5636">
        <v>26</v>
      </c>
      <c r="M5636" t="s">
        <v>23</v>
      </c>
      <c r="N5636" t="s">
        <v>39</v>
      </c>
      <c r="P5636" t="s">
        <v>202</v>
      </c>
      <c r="Q5636" t="s">
        <v>50</v>
      </c>
      <c r="R5636" t="s">
        <v>1650</v>
      </c>
      <c r="S5636" t="s">
        <v>12664</v>
      </c>
    </row>
    <row r="5637" spans="1:19">
      <c r="A5637" t="s">
        <v>12665</v>
      </c>
      <c r="B5637" s="1">
        <v>44006</v>
      </c>
      <c r="C5637" t="s">
        <v>33</v>
      </c>
      <c r="D5637">
        <v>22</v>
      </c>
      <c r="E5637" t="s">
        <v>23</v>
      </c>
      <c r="F5637">
        <v>3</v>
      </c>
      <c r="G5637">
        <v>4</v>
      </c>
      <c r="H5637" t="s">
        <v>3686</v>
      </c>
      <c r="I5637">
        <v>5010</v>
      </c>
      <c r="J5637">
        <v>5</v>
      </c>
      <c r="K5637">
        <v>62</v>
      </c>
      <c r="L5637" t="s">
        <v>142</v>
      </c>
      <c r="M5637" t="s">
        <v>23</v>
      </c>
      <c r="N5637" t="s">
        <v>23</v>
      </c>
      <c r="O5637" t="s">
        <v>49</v>
      </c>
      <c r="P5637" t="s">
        <v>202</v>
      </c>
      <c r="Q5637" t="s">
        <v>50</v>
      </c>
      <c r="R5637" t="s">
        <v>1881</v>
      </c>
      <c r="S5637" t="s">
        <v>12666</v>
      </c>
    </row>
    <row r="5638" spans="1:19">
      <c r="A5638" t="s">
        <v>12667</v>
      </c>
      <c r="B5638" s="1">
        <v>45485</v>
      </c>
      <c r="C5638" t="s">
        <v>33</v>
      </c>
      <c r="D5638">
        <v>33</v>
      </c>
      <c r="E5638" t="s">
        <v>39</v>
      </c>
      <c r="F5638">
        <v>0</v>
      </c>
      <c r="G5638">
        <v>4</v>
      </c>
      <c r="H5638" t="s">
        <v>3686</v>
      </c>
      <c r="I5638">
        <v>2876</v>
      </c>
      <c r="J5638">
        <v>0</v>
      </c>
      <c r="K5638">
        <v>13</v>
      </c>
      <c r="M5638" t="s">
        <v>39</v>
      </c>
      <c r="N5638" t="s">
        <v>23</v>
      </c>
      <c r="O5638" t="s">
        <v>49</v>
      </c>
      <c r="P5638" t="s">
        <v>26</v>
      </c>
      <c r="Q5638" t="s">
        <v>27</v>
      </c>
      <c r="R5638" t="s">
        <v>12668</v>
      </c>
      <c r="S5638" t="s">
        <v>12669</v>
      </c>
    </row>
    <row r="5639" spans="1:19">
      <c r="A5639" t="s">
        <v>12670</v>
      </c>
      <c r="B5639" s="1">
        <v>44118</v>
      </c>
      <c r="C5639" t="s">
        <v>33</v>
      </c>
      <c r="D5639">
        <v>56</v>
      </c>
      <c r="E5639" t="s">
        <v>23</v>
      </c>
      <c r="F5639">
        <v>2</v>
      </c>
      <c r="G5639">
        <v>4</v>
      </c>
      <c r="H5639" t="s">
        <v>3686</v>
      </c>
      <c r="I5639">
        <v>6444</v>
      </c>
      <c r="J5639">
        <v>1</v>
      </c>
      <c r="K5639">
        <v>58</v>
      </c>
      <c r="M5639" t="s">
        <v>23</v>
      </c>
      <c r="N5639" t="s">
        <v>39</v>
      </c>
      <c r="P5639" t="s">
        <v>164</v>
      </c>
      <c r="Q5639" t="s">
        <v>50</v>
      </c>
      <c r="R5639" t="s">
        <v>2124</v>
      </c>
      <c r="S5639" t="s">
        <v>12671</v>
      </c>
    </row>
    <row r="5640" spans="1:19">
      <c r="A5640" t="s">
        <v>12672</v>
      </c>
      <c r="B5640" s="1">
        <v>44241</v>
      </c>
      <c r="C5640" t="s">
        <v>22</v>
      </c>
      <c r="D5640">
        <v>41</v>
      </c>
      <c r="E5640" t="s">
        <v>23</v>
      </c>
      <c r="F5640">
        <v>1</v>
      </c>
      <c r="G5640">
        <v>4</v>
      </c>
      <c r="H5640" t="s">
        <v>3686</v>
      </c>
      <c r="I5640">
        <v>4451</v>
      </c>
      <c r="J5640">
        <v>0</v>
      </c>
      <c r="K5640">
        <v>54</v>
      </c>
      <c r="L5640" t="s">
        <v>142</v>
      </c>
      <c r="M5640" t="s">
        <v>39</v>
      </c>
      <c r="N5640" t="s">
        <v>23</v>
      </c>
      <c r="O5640" t="s">
        <v>49</v>
      </c>
      <c r="P5640" t="s">
        <v>164</v>
      </c>
      <c r="Q5640" t="s">
        <v>50</v>
      </c>
      <c r="R5640" t="s">
        <v>185</v>
      </c>
      <c r="S5640" t="s">
        <v>12673</v>
      </c>
    </row>
    <row r="5641" spans="1:19">
      <c r="A5641" t="s">
        <v>12674</v>
      </c>
      <c r="B5641" s="1">
        <v>43682</v>
      </c>
      <c r="C5641" t="s">
        <v>33</v>
      </c>
      <c r="D5641">
        <v>30</v>
      </c>
      <c r="E5641" t="s">
        <v>23</v>
      </c>
      <c r="F5641">
        <v>2</v>
      </c>
      <c r="G5641">
        <v>4</v>
      </c>
      <c r="H5641" t="s">
        <v>3686</v>
      </c>
      <c r="I5641">
        <v>5560</v>
      </c>
      <c r="J5641">
        <v>4</v>
      </c>
      <c r="K5641">
        <v>72</v>
      </c>
      <c r="M5641" t="s">
        <v>23</v>
      </c>
      <c r="N5641" t="s">
        <v>23</v>
      </c>
      <c r="O5641" t="s">
        <v>25</v>
      </c>
      <c r="P5641" t="s">
        <v>202</v>
      </c>
      <c r="Q5641" t="s">
        <v>50</v>
      </c>
      <c r="R5641" t="s">
        <v>6654</v>
      </c>
      <c r="S5641" t="s">
        <v>12675</v>
      </c>
    </row>
    <row r="5642" spans="1:19">
      <c r="A5642" t="s">
        <v>12676</v>
      </c>
      <c r="B5642" s="1">
        <v>44145</v>
      </c>
      <c r="C5642" t="s">
        <v>33</v>
      </c>
      <c r="D5642">
        <v>67</v>
      </c>
      <c r="E5642" t="s">
        <v>39</v>
      </c>
      <c r="F5642">
        <v>0</v>
      </c>
      <c r="G5642">
        <v>4</v>
      </c>
      <c r="H5642" t="s">
        <v>3686</v>
      </c>
      <c r="I5642">
        <v>4759</v>
      </c>
      <c r="J5642">
        <v>0</v>
      </c>
      <c r="K5642">
        <v>57</v>
      </c>
      <c r="L5642" t="s">
        <v>142</v>
      </c>
      <c r="M5642" t="s">
        <v>23</v>
      </c>
      <c r="N5642" t="s">
        <v>23</v>
      </c>
      <c r="O5642" t="s">
        <v>49</v>
      </c>
      <c r="P5642" t="s">
        <v>164</v>
      </c>
      <c r="Q5642" t="s">
        <v>27</v>
      </c>
      <c r="R5642" t="s">
        <v>252</v>
      </c>
      <c r="S5642" t="s">
        <v>12677</v>
      </c>
    </row>
    <row r="5643" spans="1:19">
      <c r="A5643" t="s">
        <v>12678</v>
      </c>
      <c r="B5643" s="1">
        <v>43728</v>
      </c>
      <c r="C5643" t="s">
        <v>33</v>
      </c>
      <c r="D5643">
        <v>74</v>
      </c>
      <c r="E5643" t="s">
        <v>23</v>
      </c>
      <c r="F5643">
        <v>0</v>
      </c>
      <c r="G5643">
        <v>4</v>
      </c>
      <c r="H5643" t="s">
        <v>3686</v>
      </c>
      <c r="I5643">
        <v>6004</v>
      </c>
      <c r="J5643">
        <v>10</v>
      </c>
      <c r="K5643">
        <v>71</v>
      </c>
      <c r="L5643" t="s">
        <v>316</v>
      </c>
      <c r="M5643" t="s">
        <v>23</v>
      </c>
      <c r="N5643" t="s">
        <v>23</v>
      </c>
      <c r="O5643" t="s">
        <v>25</v>
      </c>
      <c r="P5643" t="s">
        <v>164</v>
      </c>
      <c r="Q5643" t="s">
        <v>50</v>
      </c>
      <c r="R5643" t="s">
        <v>3504</v>
      </c>
      <c r="S5643" t="s">
        <v>12679</v>
      </c>
    </row>
    <row r="5644" spans="1:19">
      <c r="A5644" t="s">
        <v>12680</v>
      </c>
      <c r="B5644" s="1">
        <v>44837</v>
      </c>
      <c r="C5644" t="s">
        <v>33</v>
      </c>
      <c r="D5644">
        <v>49</v>
      </c>
      <c r="E5644" t="s">
        <v>23</v>
      </c>
      <c r="F5644">
        <v>0</v>
      </c>
      <c r="G5644">
        <v>4</v>
      </c>
      <c r="H5644" t="s">
        <v>3686</v>
      </c>
      <c r="I5644">
        <v>3421</v>
      </c>
      <c r="J5644">
        <v>5</v>
      </c>
      <c r="K5644">
        <v>34</v>
      </c>
      <c r="L5644" t="s">
        <v>40</v>
      </c>
      <c r="M5644" t="s">
        <v>23</v>
      </c>
      <c r="N5644" t="s">
        <v>39</v>
      </c>
      <c r="P5644" t="s">
        <v>26</v>
      </c>
      <c r="Q5644" t="s">
        <v>27</v>
      </c>
      <c r="R5644" t="s">
        <v>6447</v>
      </c>
      <c r="S5644" t="s">
        <v>12681</v>
      </c>
    </row>
    <row r="5645" spans="1:19">
      <c r="A5645" t="s">
        <v>12682</v>
      </c>
      <c r="B5645" s="1">
        <v>43794</v>
      </c>
      <c r="C5645" t="s">
        <v>33</v>
      </c>
      <c r="D5645">
        <v>38</v>
      </c>
      <c r="E5645" t="s">
        <v>23</v>
      </c>
      <c r="F5645">
        <v>0</v>
      </c>
      <c r="G5645">
        <v>4</v>
      </c>
      <c r="H5645" t="s">
        <v>3686</v>
      </c>
      <c r="I5645">
        <v>5325</v>
      </c>
      <c r="J5645">
        <v>9</v>
      </c>
      <c r="K5645">
        <v>69</v>
      </c>
      <c r="L5645" t="s">
        <v>316</v>
      </c>
      <c r="M5645" t="s">
        <v>23</v>
      </c>
      <c r="N5645" t="s">
        <v>39</v>
      </c>
      <c r="P5645" t="s">
        <v>164</v>
      </c>
      <c r="Q5645" t="s">
        <v>27</v>
      </c>
      <c r="R5645" t="s">
        <v>2664</v>
      </c>
      <c r="S5645" t="s">
        <v>12683</v>
      </c>
    </row>
    <row r="5646" spans="1:19">
      <c r="A5646" t="s">
        <v>12684</v>
      </c>
      <c r="B5646" s="1">
        <v>43934</v>
      </c>
      <c r="C5646" t="s">
        <v>22</v>
      </c>
      <c r="D5646">
        <v>29</v>
      </c>
      <c r="E5646" t="s">
        <v>23</v>
      </c>
      <c r="F5646">
        <v>0</v>
      </c>
      <c r="G5646">
        <v>4</v>
      </c>
      <c r="H5646" t="s">
        <v>3686</v>
      </c>
      <c r="I5646">
        <v>5682</v>
      </c>
      <c r="J5646">
        <v>5</v>
      </c>
      <c r="K5646">
        <v>64</v>
      </c>
      <c r="M5646" t="s">
        <v>23</v>
      </c>
      <c r="N5646" t="s">
        <v>23</v>
      </c>
      <c r="O5646" t="s">
        <v>25</v>
      </c>
      <c r="P5646" t="s">
        <v>164</v>
      </c>
      <c r="Q5646" t="s">
        <v>27</v>
      </c>
      <c r="R5646" t="s">
        <v>2015</v>
      </c>
      <c r="S5646" t="s">
        <v>12685</v>
      </c>
    </row>
    <row r="5647" spans="1:19">
      <c r="A5647" t="s">
        <v>12686</v>
      </c>
      <c r="B5647" s="1">
        <v>43821</v>
      </c>
      <c r="C5647" t="s">
        <v>22</v>
      </c>
      <c r="D5647">
        <v>50</v>
      </c>
      <c r="E5647" t="s">
        <v>23</v>
      </c>
      <c r="F5647">
        <v>2</v>
      </c>
      <c r="G5647">
        <v>4</v>
      </c>
      <c r="H5647" t="s">
        <v>3686</v>
      </c>
      <c r="I5647">
        <v>5668</v>
      </c>
      <c r="J5647">
        <v>10</v>
      </c>
      <c r="K5647">
        <v>68</v>
      </c>
      <c r="M5647" t="s">
        <v>23</v>
      </c>
      <c r="N5647" t="s">
        <v>39</v>
      </c>
      <c r="P5647" t="s">
        <v>164</v>
      </c>
      <c r="Q5647" t="s">
        <v>27</v>
      </c>
      <c r="R5647" t="s">
        <v>1597</v>
      </c>
      <c r="S5647" t="s">
        <v>12687</v>
      </c>
    </row>
    <row r="5648" spans="1:19">
      <c r="A5648" t="s">
        <v>12688</v>
      </c>
      <c r="B5648" s="1">
        <v>43703</v>
      </c>
      <c r="C5648" t="s">
        <v>33</v>
      </c>
      <c r="D5648">
        <v>39</v>
      </c>
      <c r="E5648" t="s">
        <v>23</v>
      </c>
      <c r="F5648">
        <v>0</v>
      </c>
      <c r="G5648">
        <v>4</v>
      </c>
      <c r="H5648" t="s">
        <v>3686</v>
      </c>
      <c r="I5648">
        <v>6361</v>
      </c>
      <c r="J5648">
        <v>9</v>
      </c>
      <c r="K5648">
        <v>72</v>
      </c>
      <c r="M5648" t="s">
        <v>23</v>
      </c>
      <c r="N5648" t="s">
        <v>23</v>
      </c>
      <c r="O5648" t="s">
        <v>49</v>
      </c>
      <c r="P5648" t="s">
        <v>164</v>
      </c>
      <c r="Q5648" t="s">
        <v>50</v>
      </c>
      <c r="R5648" t="s">
        <v>4057</v>
      </c>
      <c r="S5648" t="s">
        <v>12689</v>
      </c>
    </row>
    <row r="5649" spans="1:19">
      <c r="A5649" t="s">
        <v>12690</v>
      </c>
      <c r="B5649" s="1">
        <v>44442</v>
      </c>
      <c r="C5649" t="s">
        <v>22</v>
      </c>
      <c r="D5649">
        <v>27</v>
      </c>
      <c r="E5649" t="s">
        <v>39</v>
      </c>
      <c r="F5649">
        <v>0</v>
      </c>
      <c r="G5649">
        <v>4</v>
      </c>
      <c r="H5649" t="s">
        <v>3686</v>
      </c>
      <c r="I5649">
        <v>4342</v>
      </c>
      <c r="J5649">
        <v>0</v>
      </c>
      <c r="K5649">
        <v>47</v>
      </c>
      <c r="M5649" t="s">
        <v>23</v>
      </c>
      <c r="N5649" t="s">
        <v>39</v>
      </c>
      <c r="P5649" t="s">
        <v>164</v>
      </c>
      <c r="Q5649" t="s">
        <v>27</v>
      </c>
      <c r="R5649" t="s">
        <v>3772</v>
      </c>
      <c r="S5649" t="s">
        <v>12691</v>
      </c>
    </row>
    <row r="5650" spans="1:19">
      <c r="A5650" t="s">
        <v>12692</v>
      </c>
      <c r="B5650" s="1">
        <v>43744</v>
      </c>
      <c r="C5650" t="s">
        <v>33</v>
      </c>
      <c r="D5650">
        <v>30</v>
      </c>
      <c r="E5650" t="s">
        <v>39</v>
      </c>
      <c r="F5650">
        <v>0</v>
      </c>
      <c r="G5650">
        <v>4</v>
      </c>
      <c r="H5650" t="s">
        <v>3686</v>
      </c>
      <c r="I5650">
        <v>6072</v>
      </c>
      <c r="J5650">
        <v>0</v>
      </c>
      <c r="K5650">
        <v>70</v>
      </c>
      <c r="M5650" t="s">
        <v>23</v>
      </c>
      <c r="N5650" t="s">
        <v>39</v>
      </c>
      <c r="P5650" t="s">
        <v>202</v>
      </c>
      <c r="Q5650" t="s">
        <v>27</v>
      </c>
      <c r="R5650" t="s">
        <v>1325</v>
      </c>
      <c r="S5650" t="s">
        <v>12693</v>
      </c>
    </row>
    <row r="5651" spans="1:19">
      <c r="A5651" t="s">
        <v>12694</v>
      </c>
      <c r="B5651" s="1">
        <v>45629</v>
      </c>
      <c r="C5651" t="s">
        <v>22</v>
      </c>
      <c r="D5651">
        <v>62</v>
      </c>
      <c r="E5651" t="s">
        <v>23</v>
      </c>
      <c r="F5651">
        <v>0</v>
      </c>
      <c r="G5651">
        <v>4</v>
      </c>
      <c r="H5651" t="s">
        <v>3686</v>
      </c>
      <c r="I5651">
        <v>2512</v>
      </c>
      <c r="J5651">
        <v>1</v>
      </c>
      <c r="K5651">
        <v>8</v>
      </c>
      <c r="L5651" t="s">
        <v>48</v>
      </c>
      <c r="M5651" t="s">
        <v>23</v>
      </c>
      <c r="N5651" t="s">
        <v>23</v>
      </c>
      <c r="O5651" t="s">
        <v>25</v>
      </c>
      <c r="P5651" t="s">
        <v>26</v>
      </c>
      <c r="Q5651" t="s">
        <v>27</v>
      </c>
      <c r="R5651" t="s">
        <v>621</v>
      </c>
      <c r="S5651" t="s">
        <v>12695</v>
      </c>
    </row>
    <row r="5652" spans="1:19">
      <c r="A5652" t="s">
        <v>12696</v>
      </c>
      <c r="B5652" s="1">
        <v>43702</v>
      </c>
      <c r="C5652" t="s">
        <v>22</v>
      </c>
      <c r="D5652">
        <v>22</v>
      </c>
      <c r="E5652" t="s">
        <v>39</v>
      </c>
      <c r="F5652">
        <v>1</v>
      </c>
      <c r="G5652">
        <v>4</v>
      </c>
      <c r="H5652" t="s">
        <v>3686</v>
      </c>
      <c r="I5652">
        <v>5730</v>
      </c>
      <c r="J5652">
        <v>0</v>
      </c>
      <c r="K5652">
        <v>72</v>
      </c>
      <c r="M5652" t="s">
        <v>23</v>
      </c>
      <c r="N5652" t="s">
        <v>39</v>
      </c>
      <c r="P5652" t="s">
        <v>164</v>
      </c>
      <c r="Q5652" t="s">
        <v>50</v>
      </c>
      <c r="R5652" t="s">
        <v>226</v>
      </c>
      <c r="S5652" t="s">
        <v>12697</v>
      </c>
    </row>
    <row r="5653" spans="1:19">
      <c r="A5653" t="s">
        <v>12698</v>
      </c>
      <c r="B5653" s="1">
        <v>43907</v>
      </c>
      <c r="C5653" t="s">
        <v>33</v>
      </c>
      <c r="D5653">
        <v>35</v>
      </c>
      <c r="E5653" t="s">
        <v>23</v>
      </c>
      <c r="F5653">
        <v>0</v>
      </c>
      <c r="G5653">
        <v>4</v>
      </c>
      <c r="H5653" t="s">
        <v>3686</v>
      </c>
      <c r="I5653">
        <v>4915</v>
      </c>
      <c r="J5653">
        <v>8</v>
      </c>
      <c r="K5653">
        <v>65</v>
      </c>
      <c r="L5653" t="s">
        <v>142</v>
      </c>
      <c r="M5653" t="s">
        <v>23</v>
      </c>
      <c r="N5653" t="s">
        <v>23</v>
      </c>
      <c r="O5653" t="s">
        <v>25</v>
      </c>
      <c r="P5653" t="s">
        <v>202</v>
      </c>
      <c r="Q5653" t="s">
        <v>27</v>
      </c>
      <c r="R5653" t="s">
        <v>2336</v>
      </c>
      <c r="S5653" t="s">
        <v>12699</v>
      </c>
    </row>
    <row r="5654" spans="1:19">
      <c r="A5654" t="s">
        <v>12700</v>
      </c>
      <c r="B5654" s="1">
        <v>44362</v>
      </c>
      <c r="C5654" t="s">
        <v>33</v>
      </c>
      <c r="D5654">
        <v>41</v>
      </c>
      <c r="E5654" t="s">
        <v>23</v>
      </c>
      <c r="F5654">
        <v>3</v>
      </c>
      <c r="G5654">
        <v>4</v>
      </c>
      <c r="H5654" t="s">
        <v>3686</v>
      </c>
      <c r="I5654">
        <v>5905</v>
      </c>
      <c r="J5654">
        <v>7</v>
      </c>
      <c r="K5654">
        <v>50</v>
      </c>
      <c r="M5654" t="s">
        <v>23</v>
      </c>
      <c r="N5654" t="s">
        <v>23</v>
      </c>
      <c r="O5654" t="s">
        <v>25</v>
      </c>
      <c r="P5654" t="s">
        <v>202</v>
      </c>
      <c r="Q5654" t="s">
        <v>50</v>
      </c>
      <c r="R5654" t="s">
        <v>9671</v>
      </c>
      <c r="S5654" t="s">
        <v>12701</v>
      </c>
    </row>
    <row r="5655" spans="1:19">
      <c r="A5655" t="s">
        <v>12702</v>
      </c>
      <c r="B5655" s="1">
        <v>44945</v>
      </c>
      <c r="C5655" t="s">
        <v>22</v>
      </c>
      <c r="D5655">
        <v>20</v>
      </c>
      <c r="E5655" t="s">
        <v>39</v>
      </c>
      <c r="F5655">
        <v>0</v>
      </c>
      <c r="G5655">
        <v>4</v>
      </c>
      <c r="H5655" t="s">
        <v>3686</v>
      </c>
      <c r="I5655">
        <v>2025</v>
      </c>
      <c r="J5655">
        <v>0</v>
      </c>
      <c r="K5655">
        <v>31</v>
      </c>
      <c r="L5655" t="s">
        <v>40</v>
      </c>
      <c r="M5655" t="s">
        <v>23</v>
      </c>
      <c r="N5655" t="s">
        <v>23</v>
      </c>
      <c r="O5655" t="s">
        <v>25</v>
      </c>
      <c r="P5655" t="s">
        <v>26</v>
      </c>
      <c r="Q5655" t="s">
        <v>27</v>
      </c>
      <c r="R5655" t="s">
        <v>1997</v>
      </c>
      <c r="S5655" t="s">
        <v>12703</v>
      </c>
    </row>
    <row r="5656" spans="1:19">
      <c r="A5656" t="s">
        <v>12704</v>
      </c>
      <c r="B5656" s="1">
        <v>45139</v>
      </c>
      <c r="C5656" t="s">
        <v>33</v>
      </c>
      <c r="D5656">
        <v>24</v>
      </c>
      <c r="E5656" t="s">
        <v>23</v>
      </c>
      <c r="F5656">
        <v>0</v>
      </c>
      <c r="G5656">
        <v>4</v>
      </c>
      <c r="H5656" t="s">
        <v>3686</v>
      </c>
      <c r="I5656">
        <v>3816</v>
      </c>
      <c r="J5656">
        <v>2</v>
      </c>
      <c r="K5656">
        <v>24</v>
      </c>
      <c r="M5656" t="s">
        <v>23</v>
      </c>
      <c r="N5656" t="s">
        <v>23</v>
      </c>
      <c r="O5656" t="s">
        <v>25</v>
      </c>
      <c r="P5656" t="s">
        <v>26</v>
      </c>
      <c r="Q5656" t="s">
        <v>50</v>
      </c>
      <c r="R5656" t="s">
        <v>1239</v>
      </c>
      <c r="S5656" t="s">
        <v>12705</v>
      </c>
    </row>
    <row r="5657" spans="1:19">
      <c r="A5657" t="s">
        <v>12706</v>
      </c>
      <c r="B5657" s="1">
        <v>44635</v>
      </c>
      <c r="C5657" t="s">
        <v>22</v>
      </c>
      <c r="D5657">
        <v>27</v>
      </c>
      <c r="E5657" t="s">
        <v>23</v>
      </c>
      <c r="F5657">
        <v>1</v>
      </c>
      <c r="G5657">
        <v>4</v>
      </c>
      <c r="H5657" t="s">
        <v>3686</v>
      </c>
      <c r="I5657">
        <v>2446</v>
      </c>
      <c r="J5657">
        <v>8</v>
      </c>
      <c r="K5657">
        <v>41</v>
      </c>
      <c r="L5657" t="s">
        <v>142</v>
      </c>
      <c r="M5657" t="s">
        <v>23</v>
      </c>
      <c r="N5657" t="s">
        <v>39</v>
      </c>
      <c r="P5657" t="s">
        <v>202</v>
      </c>
      <c r="Q5657" t="s">
        <v>27</v>
      </c>
      <c r="R5657" t="s">
        <v>2874</v>
      </c>
      <c r="S5657" t="s">
        <v>12707</v>
      </c>
    </row>
    <row r="5658" spans="1:19">
      <c r="A5658" t="s">
        <v>12708</v>
      </c>
      <c r="B5658" s="1">
        <v>43713</v>
      </c>
      <c r="C5658" t="s">
        <v>33</v>
      </c>
      <c r="D5658">
        <v>26</v>
      </c>
      <c r="E5658" t="s">
        <v>23</v>
      </c>
      <c r="F5658">
        <v>0</v>
      </c>
      <c r="G5658">
        <v>4</v>
      </c>
      <c r="H5658" t="s">
        <v>3686</v>
      </c>
      <c r="I5658">
        <v>4241</v>
      </c>
      <c r="J5658">
        <v>2</v>
      </c>
      <c r="K5658">
        <v>71</v>
      </c>
      <c r="M5658" t="s">
        <v>23</v>
      </c>
      <c r="N5658" t="s">
        <v>39</v>
      </c>
      <c r="P5658" t="s">
        <v>164</v>
      </c>
      <c r="Q5658" t="s">
        <v>50</v>
      </c>
      <c r="R5658" t="s">
        <v>3112</v>
      </c>
      <c r="S5658" t="s">
        <v>12709</v>
      </c>
    </row>
    <row r="5659" spans="1:19">
      <c r="A5659" t="s">
        <v>12710</v>
      </c>
      <c r="B5659" s="1">
        <v>44756</v>
      </c>
      <c r="C5659" t="s">
        <v>33</v>
      </c>
      <c r="D5659">
        <v>42</v>
      </c>
      <c r="E5659" t="s">
        <v>23</v>
      </c>
      <c r="F5659">
        <v>2</v>
      </c>
      <c r="G5659">
        <v>4</v>
      </c>
      <c r="H5659" t="s">
        <v>3686</v>
      </c>
      <c r="I5659">
        <v>5359</v>
      </c>
      <c r="J5659">
        <v>1</v>
      </c>
      <c r="K5659">
        <v>37</v>
      </c>
      <c r="M5659" t="s">
        <v>23</v>
      </c>
      <c r="N5659" t="s">
        <v>39</v>
      </c>
      <c r="P5659" t="s">
        <v>26</v>
      </c>
      <c r="Q5659" t="s">
        <v>50</v>
      </c>
      <c r="R5659" t="s">
        <v>11401</v>
      </c>
      <c r="S5659" t="s">
        <v>12711</v>
      </c>
    </row>
    <row r="5660" spans="1:19">
      <c r="A5660" t="s">
        <v>12712</v>
      </c>
      <c r="B5660" s="1">
        <v>45384</v>
      </c>
      <c r="C5660" t="s">
        <v>33</v>
      </c>
      <c r="D5660">
        <v>57</v>
      </c>
      <c r="E5660" t="s">
        <v>23</v>
      </c>
      <c r="F5660">
        <v>3</v>
      </c>
      <c r="G5660">
        <v>4</v>
      </c>
      <c r="H5660" t="s">
        <v>3686</v>
      </c>
      <c r="I5660">
        <v>3337</v>
      </c>
      <c r="J5660">
        <v>10</v>
      </c>
      <c r="K5660">
        <v>16</v>
      </c>
      <c r="L5660" t="s">
        <v>97</v>
      </c>
      <c r="M5660" t="s">
        <v>23</v>
      </c>
      <c r="N5660" t="s">
        <v>23</v>
      </c>
      <c r="O5660" t="s">
        <v>25</v>
      </c>
      <c r="P5660" t="s">
        <v>26</v>
      </c>
      <c r="Q5660" t="s">
        <v>27</v>
      </c>
      <c r="R5660" t="s">
        <v>551</v>
      </c>
      <c r="S5660" t="s">
        <v>12713</v>
      </c>
    </row>
    <row r="5661" spans="1:19">
      <c r="A5661" t="s">
        <v>12714</v>
      </c>
      <c r="B5661" s="1">
        <v>43687</v>
      </c>
      <c r="C5661" t="s">
        <v>22</v>
      </c>
      <c r="D5661">
        <v>56</v>
      </c>
      <c r="E5661" t="s">
        <v>23</v>
      </c>
      <c r="F5661">
        <v>1</v>
      </c>
      <c r="G5661">
        <v>4</v>
      </c>
      <c r="H5661" t="s">
        <v>3686</v>
      </c>
      <c r="I5661">
        <v>6254</v>
      </c>
      <c r="J5661">
        <v>4</v>
      </c>
      <c r="K5661">
        <v>72</v>
      </c>
      <c r="L5661" t="s">
        <v>316</v>
      </c>
      <c r="M5661" t="s">
        <v>23</v>
      </c>
      <c r="N5661" t="s">
        <v>23</v>
      </c>
      <c r="O5661" t="s">
        <v>25</v>
      </c>
      <c r="P5661" t="s">
        <v>164</v>
      </c>
      <c r="Q5661" t="s">
        <v>50</v>
      </c>
      <c r="R5661" t="s">
        <v>5318</v>
      </c>
      <c r="S5661" t="s">
        <v>12715</v>
      </c>
    </row>
    <row r="5662" spans="1:19">
      <c r="A5662" t="s">
        <v>12716</v>
      </c>
      <c r="B5662" s="1">
        <v>44063</v>
      </c>
      <c r="C5662" t="s">
        <v>22</v>
      </c>
      <c r="D5662">
        <v>39</v>
      </c>
      <c r="E5662" t="s">
        <v>23</v>
      </c>
      <c r="F5662">
        <v>0</v>
      </c>
      <c r="G5662">
        <v>4</v>
      </c>
      <c r="H5662" t="s">
        <v>3686</v>
      </c>
      <c r="I5662">
        <v>5971</v>
      </c>
      <c r="J5662">
        <v>7</v>
      </c>
      <c r="K5662">
        <v>60</v>
      </c>
      <c r="M5662" t="s">
        <v>23</v>
      </c>
      <c r="N5662" t="s">
        <v>39</v>
      </c>
      <c r="P5662" t="s">
        <v>164</v>
      </c>
      <c r="Q5662" t="s">
        <v>50</v>
      </c>
      <c r="R5662" t="s">
        <v>869</v>
      </c>
      <c r="S5662" t="s">
        <v>12717</v>
      </c>
    </row>
    <row r="5663" spans="1:19">
      <c r="A5663" t="s">
        <v>12718</v>
      </c>
      <c r="B5663" s="1">
        <v>44819</v>
      </c>
      <c r="C5663" t="s">
        <v>33</v>
      </c>
      <c r="D5663">
        <v>44</v>
      </c>
      <c r="E5663" t="s">
        <v>39</v>
      </c>
      <c r="F5663">
        <v>1</v>
      </c>
      <c r="G5663">
        <v>4</v>
      </c>
      <c r="H5663" t="s">
        <v>3686</v>
      </c>
      <c r="I5663">
        <v>3726</v>
      </c>
      <c r="J5663">
        <v>0</v>
      </c>
      <c r="K5663">
        <v>35</v>
      </c>
      <c r="M5663" t="s">
        <v>23</v>
      </c>
      <c r="N5663" t="s">
        <v>39</v>
      </c>
      <c r="P5663" t="s">
        <v>202</v>
      </c>
      <c r="Q5663" t="s">
        <v>50</v>
      </c>
      <c r="R5663" t="s">
        <v>1163</v>
      </c>
      <c r="S5663" t="s">
        <v>12719</v>
      </c>
    </row>
    <row r="5664" spans="1:19">
      <c r="A5664" t="s">
        <v>12720</v>
      </c>
      <c r="B5664" s="1">
        <v>44689</v>
      </c>
      <c r="C5664" t="s">
        <v>22</v>
      </c>
      <c r="D5664">
        <v>31</v>
      </c>
      <c r="E5664" t="s">
        <v>39</v>
      </c>
      <c r="F5664">
        <v>3</v>
      </c>
      <c r="G5664">
        <v>4</v>
      </c>
      <c r="H5664" t="s">
        <v>3686</v>
      </c>
      <c r="I5664">
        <v>3884</v>
      </c>
      <c r="J5664">
        <v>0</v>
      </c>
      <c r="K5664">
        <v>39</v>
      </c>
      <c r="M5664" t="s">
        <v>39</v>
      </c>
      <c r="N5664" t="s">
        <v>23</v>
      </c>
      <c r="O5664" t="s">
        <v>49</v>
      </c>
      <c r="P5664" t="s">
        <v>202</v>
      </c>
      <c r="Q5664" t="s">
        <v>27</v>
      </c>
      <c r="R5664" t="s">
        <v>2460</v>
      </c>
      <c r="S5664" t="s">
        <v>12721</v>
      </c>
    </row>
    <row r="5665" spans="1:19">
      <c r="A5665" t="s">
        <v>12722</v>
      </c>
      <c r="B5665" s="1">
        <v>44038</v>
      </c>
      <c r="C5665" t="s">
        <v>22</v>
      </c>
      <c r="D5665">
        <v>53</v>
      </c>
      <c r="E5665" t="s">
        <v>23</v>
      </c>
      <c r="F5665">
        <v>0</v>
      </c>
      <c r="G5665">
        <v>4</v>
      </c>
      <c r="H5665" t="s">
        <v>3686</v>
      </c>
      <c r="I5665">
        <v>4302</v>
      </c>
      <c r="J5665">
        <v>1</v>
      </c>
      <c r="K5665">
        <v>61</v>
      </c>
      <c r="M5665" t="s">
        <v>23</v>
      </c>
      <c r="N5665" t="s">
        <v>23</v>
      </c>
      <c r="O5665" t="s">
        <v>49</v>
      </c>
      <c r="P5665" t="s">
        <v>164</v>
      </c>
      <c r="Q5665" t="s">
        <v>27</v>
      </c>
      <c r="R5665" t="s">
        <v>2740</v>
      </c>
      <c r="S5665" t="s">
        <v>12723</v>
      </c>
    </row>
    <row r="5666" spans="1:19">
      <c r="A5666" t="s">
        <v>12724</v>
      </c>
      <c r="B5666" s="1">
        <v>44113</v>
      </c>
      <c r="C5666" t="s">
        <v>33</v>
      </c>
      <c r="D5666">
        <v>52</v>
      </c>
      <c r="E5666" t="s">
        <v>23</v>
      </c>
      <c r="F5666">
        <v>2</v>
      </c>
      <c r="G5666">
        <v>4</v>
      </c>
      <c r="H5666" t="s">
        <v>3686</v>
      </c>
      <c r="I5666">
        <v>6186</v>
      </c>
      <c r="J5666">
        <v>10</v>
      </c>
      <c r="K5666">
        <v>58</v>
      </c>
      <c r="M5666" t="s">
        <v>23</v>
      </c>
      <c r="N5666" t="s">
        <v>39</v>
      </c>
      <c r="P5666" t="s">
        <v>164</v>
      </c>
      <c r="Q5666" t="s">
        <v>50</v>
      </c>
      <c r="R5666" t="s">
        <v>860</v>
      </c>
      <c r="S5666" t="s">
        <v>12725</v>
      </c>
    </row>
    <row r="5667" spans="1:19">
      <c r="A5667" t="s">
        <v>12726</v>
      </c>
      <c r="B5667" s="1">
        <v>44750</v>
      </c>
      <c r="C5667" t="s">
        <v>33</v>
      </c>
      <c r="D5667">
        <v>57</v>
      </c>
      <c r="E5667" t="s">
        <v>23</v>
      </c>
      <c r="F5667">
        <v>0</v>
      </c>
      <c r="G5667">
        <v>4</v>
      </c>
      <c r="H5667" t="s">
        <v>3686</v>
      </c>
      <c r="I5667">
        <v>3924</v>
      </c>
      <c r="J5667">
        <v>1</v>
      </c>
      <c r="K5667">
        <v>37</v>
      </c>
      <c r="M5667" t="s">
        <v>23</v>
      </c>
      <c r="N5667" t="s">
        <v>39</v>
      </c>
      <c r="P5667" t="s">
        <v>26</v>
      </c>
      <c r="Q5667" t="s">
        <v>27</v>
      </c>
      <c r="R5667" t="s">
        <v>2874</v>
      </c>
      <c r="S5667" t="s">
        <v>12727</v>
      </c>
    </row>
    <row r="5668" spans="1:19">
      <c r="A5668" t="s">
        <v>12728</v>
      </c>
      <c r="B5668" s="1">
        <v>44066</v>
      </c>
      <c r="C5668" t="s">
        <v>22</v>
      </c>
      <c r="D5668">
        <v>80</v>
      </c>
      <c r="E5668" t="s">
        <v>23</v>
      </c>
      <c r="F5668">
        <v>0</v>
      </c>
      <c r="G5668">
        <v>4</v>
      </c>
      <c r="H5668" t="s">
        <v>3686</v>
      </c>
      <c r="I5668">
        <v>4040</v>
      </c>
      <c r="J5668">
        <v>2</v>
      </c>
      <c r="K5668">
        <v>60</v>
      </c>
      <c r="M5668" t="s">
        <v>23</v>
      </c>
      <c r="N5668" t="s">
        <v>23</v>
      </c>
      <c r="O5668" t="s">
        <v>25</v>
      </c>
      <c r="P5668" t="s">
        <v>202</v>
      </c>
      <c r="Q5668" t="s">
        <v>27</v>
      </c>
      <c r="R5668" t="s">
        <v>12729</v>
      </c>
      <c r="S5668" t="s">
        <v>12730</v>
      </c>
    </row>
    <row r="5669" spans="1:19">
      <c r="A5669" t="s">
        <v>12731</v>
      </c>
      <c r="B5669" s="1">
        <v>45326</v>
      </c>
      <c r="C5669" t="s">
        <v>33</v>
      </c>
      <c r="D5669">
        <v>65</v>
      </c>
      <c r="E5669" t="s">
        <v>39</v>
      </c>
      <c r="F5669">
        <v>0</v>
      </c>
      <c r="G5669">
        <v>4</v>
      </c>
      <c r="H5669" t="s">
        <v>3686</v>
      </c>
      <c r="I5669">
        <v>2094</v>
      </c>
      <c r="J5669">
        <v>0</v>
      </c>
      <c r="K5669">
        <v>18</v>
      </c>
      <c r="M5669" t="s">
        <v>23</v>
      </c>
      <c r="N5669" t="s">
        <v>23</v>
      </c>
      <c r="O5669" t="s">
        <v>25</v>
      </c>
      <c r="P5669" t="s">
        <v>26</v>
      </c>
      <c r="Q5669" t="s">
        <v>50</v>
      </c>
      <c r="R5669" t="s">
        <v>12732</v>
      </c>
      <c r="S5669" t="s">
        <v>12733</v>
      </c>
    </row>
    <row r="5670" spans="1:19">
      <c r="A5670" t="s">
        <v>12734</v>
      </c>
      <c r="B5670" s="1">
        <v>45863</v>
      </c>
      <c r="C5670" t="s">
        <v>33</v>
      </c>
      <c r="D5670">
        <v>40</v>
      </c>
      <c r="E5670" t="s">
        <v>39</v>
      </c>
      <c r="F5670">
        <v>0</v>
      </c>
      <c r="G5670">
        <v>4</v>
      </c>
      <c r="H5670" t="s">
        <v>3751</v>
      </c>
      <c r="I5670">
        <v>5858</v>
      </c>
      <c r="J5670">
        <v>0</v>
      </c>
      <c r="K5670">
        <v>1</v>
      </c>
      <c r="M5670" t="s">
        <v>39</v>
      </c>
      <c r="N5670" t="s">
        <v>23</v>
      </c>
      <c r="O5670" t="s">
        <v>56</v>
      </c>
      <c r="P5670" t="s">
        <v>26</v>
      </c>
      <c r="Q5670" t="s">
        <v>27</v>
      </c>
      <c r="R5670" t="s">
        <v>880</v>
      </c>
      <c r="S5670" t="s">
        <v>880</v>
      </c>
    </row>
    <row r="5671" spans="1:19">
      <c r="A5671" t="s">
        <v>12735</v>
      </c>
      <c r="B5671" s="1">
        <v>45339</v>
      </c>
      <c r="C5671" t="s">
        <v>22</v>
      </c>
      <c r="D5671">
        <v>42</v>
      </c>
      <c r="E5671" t="s">
        <v>23</v>
      </c>
      <c r="F5671">
        <v>0</v>
      </c>
      <c r="G5671">
        <v>4</v>
      </c>
      <c r="H5671" t="s">
        <v>3686</v>
      </c>
      <c r="I5671">
        <v>4283</v>
      </c>
      <c r="J5671">
        <v>5</v>
      </c>
      <c r="K5671">
        <v>18</v>
      </c>
      <c r="L5671" t="s">
        <v>97</v>
      </c>
      <c r="M5671" t="s">
        <v>23</v>
      </c>
      <c r="N5671" t="s">
        <v>23</v>
      </c>
      <c r="O5671" t="s">
        <v>25</v>
      </c>
      <c r="P5671" t="s">
        <v>26</v>
      </c>
      <c r="Q5671" t="s">
        <v>27</v>
      </c>
      <c r="R5671" t="s">
        <v>6872</v>
      </c>
      <c r="S5671" t="s">
        <v>12736</v>
      </c>
    </row>
    <row r="5672" spans="1:19">
      <c r="A5672" t="s">
        <v>12737</v>
      </c>
      <c r="B5672" s="1">
        <v>44847</v>
      </c>
      <c r="C5672" t="s">
        <v>33</v>
      </c>
      <c r="D5672">
        <v>59</v>
      </c>
      <c r="E5672" t="s">
        <v>23</v>
      </c>
      <c r="F5672">
        <v>0</v>
      </c>
      <c r="G5672">
        <v>4</v>
      </c>
      <c r="H5672" t="s">
        <v>3686</v>
      </c>
      <c r="I5672">
        <v>3012</v>
      </c>
      <c r="J5672">
        <v>5</v>
      </c>
      <c r="K5672">
        <v>34</v>
      </c>
      <c r="M5672" t="s">
        <v>23</v>
      </c>
      <c r="N5672" t="s">
        <v>23</v>
      </c>
      <c r="O5672" t="s">
        <v>49</v>
      </c>
      <c r="P5672" t="s">
        <v>26</v>
      </c>
      <c r="Q5672" t="s">
        <v>27</v>
      </c>
      <c r="R5672" t="s">
        <v>12738</v>
      </c>
      <c r="S5672" t="s">
        <v>12739</v>
      </c>
    </row>
    <row r="5673" spans="1:19">
      <c r="A5673" t="s">
        <v>12740</v>
      </c>
      <c r="B5673" s="1">
        <v>44299</v>
      </c>
      <c r="C5673" t="s">
        <v>33</v>
      </c>
      <c r="D5673">
        <v>36</v>
      </c>
      <c r="E5673" t="s">
        <v>23</v>
      </c>
      <c r="F5673">
        <v>0</v>
      </c>
      <c r="G5673">
        <v>4</v>
      </c>
      <c r="H5673" t="s">
        <v>3686</v>
      </c>
      <c r="I5673">
        <v>4405</v>
      </c>
      <c r="J5673">
        <v>0</v>
      </c>
      <c r="K5673">
        <v>52</v>
      </c>
      <c r="L5673" t="s">
        <v>142</v>
      </c>
      <c r="M5673" t="s">
        <v>23</v>
      </c>
      <c r="N5673" t="s">
        <v>23</v>
      </c>
      <c r="O5673" t="s">
        <v>49</v>
      </c>
      <c r="P5673" t="s">
        <v>202</v>
      </c>
      <c r="Q5673" t="s">
        <v>84</v>
      </c>
      <c r="R5673" t="s">
        <v>10684</v>
      </c>
      <c r="S5673" t="s">
        <v>12741</v>
      </c>
    </row>
    <row r="5674" spans="1:19">
      <c r="A5674" t="s">
        <v>12742</v>
      </c>
      <c r="B5674" s="1">
        <v>45304</v>
      </c>
      <c r="C5674" t="s">
        <v>33</v>
      </c>
      <c r="D5674">
        <v>19</v>
      </c>
      <c r="E5674" t="s">
        <v>39</v>
      </c>
      <c r="F5674">
        <v>0</v>
      </c>
      <c r="G5674">
        <v>4</v>
      </c>
      <c r="H5674" t="s">
        <v>3686</v>
      </c>
      <c r="I5674">
        <v>4033</v>
      </c>
      <c r="J5674">
        <v>0</v>
      </c>
      <c r="K5674">
        <v>19</v>
      </c>
      <c r="M5674" t="s">
        <v>23</v>
      </c>
      <c r="N5674" t="s">
        <v>23</v>
      </c>
      <c r="O5674" t="s">
        <v>56</v>
      </c>
      <c r="P5674" t="s">
        <v>202</v>
      </c>
      <c r="Q5674" t="s">
        <v>27</v>
      </c>
      <c r="R5674" t="s">
        <v>8871</v>
      </c>
      <c r="S5674" t="s">
        <v>12743</v>
      </c>
    </row>
    <row r="5675" spans="1:19">
      <c r="A5675" t="s">
        <v>12744</v>
      </c>
      <c r="B5675" s="1">
        <v>45193</v>
      </c>
      <c r="C5675" t="s">
        <v>33</v>
      </c>
      <c r="D5675">
        <v>27</v>
      </c>
      <c r="E5675" t="s">
        <v>23</v>
      </c>
      <c r="F5675">
        <v>0</v>
      </c>
      <c r="G5675">
        <v>4</v>
      </c>
      <c r="H5675" t="s">
        <v>3686</v>
      </c>
      <c r="I5675">
        <v>4445</v>
      </c>
      <c r="J5675">
        <v>10</v>
      </c>
      <c r="K5675">
        <v>23</v>
      </c>
      <c r="M5675" t="s">
        <v>39</v>
      </c>
      <c r="N5675" t="s">
        <v>23</v>
      </c>
      <c r="O5675" t="s">
        <v>49</v>
      </c>
      <c r="P5675" t="s">
        <v>164</v>
      </c>
      <c r="Q5675" t="s">
        <v>50</v>
      </c>
      <c r="R5675" t="s">
        <v>12745</v>
      </c>
      <c r="S5675" t="s">
        <v>12746</v>
      </c>
    </row>
    <row r="5676" spans="1:19">
      <c r="A5676" t="s">
        <v>12747</v>
      </c>
      <c r="B5676" s="1">
        <v>44442</v>
      </c>
      <c r="C5676" t="s">
        <v>33</v>
      </c>
      <c r="D5676">
        <v>49</v>
      </c>
      <c r="E5676" t="s">
        <v>23</v>
      </c>
      <c r="F5676">
        <v>0</v>
      </c>
      <c r="G5676">
        <v>4</v>
      </c>
      <c r="H5676" t="s">
        <v>3686</v>
      </c>
      <c r="I5676">
        <v>3404</v>
      </c>
      <c r="J5676">
        <v>1</v>
      </c>
      <c r="K5676">
        <v>47</v>
      </c>
      <c r="M5676" t="s">
        <v>23</v>
      </c>
      <c r="N5676" t="s">
        <v>23</v>
      </c>
      <c r="O5676" t="s">
        <v>49</v>
      </c>
      <c r="P5676" t="s">
        <v>202</v>
      </c>
      <c r="Q5676" t="s">
        <v>50</v>
      </c>
      <c r="R5676" t="s">
        <v>6958</v>
      </c>
      <c r="S5676" t="s">
        <v>12748</v>
      </c>
    </row>
    <row r="5677" spans="1:19">
      <c r="A5677" t="s">
        <v>12749</v>
      </c>
      <c r="B5677" s="1">
        <v>44281</v>
      </c>
      <c r="C5677" t="s">
        <v>22</v>
      </c>
      <c r="D5677">
        <v>43</v>
      </c>
      <c r="E5677" t="s">
        <v>23</v>
      </c>
      <c r="F5677">
        <v>3</v>
      </c>
      <c r="G5677">
        <v>4</v>
      </c>
      <c r="H5677" t="s">
        <v>3686</v>
      </c>
      <c r="I5677">
        <v>5052</v>
      </c>
      <c r="J5677">
        <v>7</v>
      </c>
      <c r="K5677">
        <v>53</v>
      </c>
      <c r="M5677" t="s">
        <v>23</v>
      </c>
      <c r="N5677" t="s">
        <v>23</v>
      </c>
      <c r="O5677" t="s">
        <v>49</v>
      </c>
      <c r="P5677" t="s">
        <v>202</v>
      </c>
      <c r="Q5677" t="s">
        <v>50</v>
      </c>
      <c r="R5677" t="s">
        <v>2746</v>
      </c>
      <c r="S5677" t="s">
        <v>12750</v>
      </c>
    </row>
    <row r="5678" spans="1:19">
      <c r="A5678" t="s">
        <v>12751</v>
      </c>
      <c r="B5678" s="1">
        <v>44272</v>
      </c>
      <c r="C5678" t="s">
        <v>33</v>
      </c>
      <c r="D5678">
        <v>38</v>
      </c>
      <c r="E5678" t="s">
        <v>23</v>
      </c>
      <c r="F5678">
        <v>2</v>
      </c>
      <c r="G5678">
        <v>4</v>
      </c>
      <c r="H5678" t="s">
        <v>3686</v>
      </c>
      <c r="I5678">
        <v>5989</v>
      </c>
      <c r="J5678">
        <v>1</v>
      </c>
      <c r="K5678">
        <v>53</v>
      </c>
      <c r="M5678" t="s">
        <v>23</v>
      </c>
      <c r="N5678" t="s">
        <v>23</v>
      </c>
      <c r="O5678" t="s">
        <v>25</v>
      </c>
      <c r="P5678" t="s">
        <v>26</v>
      </c>
      <c r="Q5678" t="s">
        <v>27</v>
      </c>
      <c r="R5678" t="s">
        <v>5342</v>
      </c>
      <c r="S5678" t="s">
        <v>12752</v>
      </c>
    </row>
    <row r="5679" spans="1:19">
      <c r="A5679" t="s">
        <v>12753</v>
      </c>
      <c r="B5679" s="1">
        <v>45326</v>
      </c>
      <c r="C5679" t="s">
        <v>33</v>
      </c>
      <c r="D5679">
        <v>43</v>
      </c>
      <c r="E5679" t="s">
        <v>39</v>
      </c>
      <c r="F5679">
        <v>0</v>
      </c>
      <c r="G5679">
        <v>4</v>
      </c>
      <c r="H5679" t="s">
        <v>3686</v>
      </c>
      <c r="I5679">
        <v>5033</v>
      </c>
      <c r="J5679">
        <v>0</v>
      </c>
      <c r="K5679">
        <v>18</v>
      </c>
      <c r="L5679" t="s">
        <v>97</v>
      </c>
      <c r="M5679" t="s">
        <v>23</v>
      </c>
      <c r="N5679" t="s">
        <v>23</v>
      </c>
      <c r="O5679" t="s">
        <v>25</v>
      </c>
      <c r="P5679" t="s">
        <v>26</v>
      </c>
      <c r="Q5679" t="s">
        <v>27</v>
      </c>
      <c r="R5679" t="s">
        <v>1902</v>
      </c>
      <c r="S5679" t="s">
        <v>12754</v>
      </c>
    </row>
    <row r="5680" spans="1:19">
      <c r="A5680" t="s">
        <v>12755</v>
      </c>
      <c r="B5680" s="1">
        <v>44277</v>
      </c>
      <c r="C5680" t="s">
        <v>22</v>
      </c>
      <c r="D5680">
        <v>56</v>
      </c>
      <c r="E5680" t="s">
        <v>39</v>
      </c>
      <c r="F5680">
        <v>0</v>
      </c>
      <c r="G5680">
        <v>4</v>
      </c>
      <c r="H5680" t="s">
        <v>3686</v>
      </c>
      <c r="I5680">
        <v>6113</v>
      </c>
      <c r="J5680">
        <v>0</v>
      </c>
      <c r="K5680">
        <v>53</v>
      </c>
      <c r="L5680" t="s">
        <v>142</v>
      </c>
      <c r="M5680" t="s">
        <v>23</v>
      </c>
      <c r="N5680" t="s">
        <v>23</v>
      </c>
      <c r="O5680" t="s">
        <v>25</v>
      </c>
      <c r="P5680" t="s">
        <v>26</v>
      </c>
      <c r="Q5680" t="s">
        <v>50</v>
      </c>
      <c r="R5680" t="s">
        <v>2252</v>
      </c>
      <c r="S5680" t="s">
        <v>12756</v>
      </c>
    </row>
    <row r="5681" spans="1:19">
      <c r="A5681" t="s">
        <v>12757</v>
      </c>
      <c r="B5681" s="1">
        <v>44260</v>
      </c>
      <c r="C5681" t="s">
        <v>22</v>
      </c>
      <c r="D5681">
        <v>52</v>
      </c>
      <c r="E5681" t="s">
        <v>23</v>
      </c>
      <c r="F5681">
        <v>0</v>
      </c>
      <c r="G5681">
        <v>4</v>
      </c>
      <c r="H5681" t="s">
        <v>3686</v>
      </c>
      <c r="I5681">
        <v>5313</v>
      </c>
      <c r="J5681">
        <v>1</v>
      </c>
      <c r="K5681">
        <v>53</v>
      </c>
      <c r="L5681" t="s">
        <v>142</v>
      </c>
      <c r="M5681" t="s">
        <v>23</v>
      </c>
      <c r="N5681" t="s">
        <v>23</v>
      </c>
      <c r="O5681" t="s">
        <v>49</v>
      </c>
      <c r="P5681" t="s">
        <v>202</v>
      </c>
      <c r="Q5681" t="s">
        <v>27</v>
      </c>
      <c r="R5681" t="s">
        <v>9790</v>
      </c>
      <c r="S5681" t="s">
        <v>12758</v>
      </c>
    </row>
    <row r="5682" spans="1:19">
      <c r="A5682" t="s">
        <v>12759</v>
      </c>
      <c r="B5682" s="1">
        <v>44310</v>
      </c>
      <c r="C5682" t="s">
        <v>33</v>
      </c>
      <c r="D5682">
        <v>59</v>
      </c>
      <c r="E5682" t="s">
        <v>23</v>
      </c>
      <c r="F5682">
        <v>2</v>
      </c>
      <c r="G5682">
        <v>4</v>
      </c>
      <c r="H5682" t="s">
        <v>3686</v>
      </c>
      <c r="I5682">
        <v>4298</v>
      </c>
      <c r="J5682">
        <v>2</v>
      </c>
      <c r="K5682">
        <v>52</v>
      </c>
      <c r="L5682" t="s">
        <v>142</v>
      </c>
      <c r="M5682" t="s">
        <v>23</v>
      </c>
      <c r="N5682" t="s">
        <v>23</v>
      </c>
      <c r="O5682" t="s">
        <v>56</v>
      </c>
      <c r="P5682" t="s">
        <v>202</v>
      </c>
      <c r="Q5682" t="s">
        <v>27</v>
      </c>
      <c r="R5682" t="s">
        <v>4825</v>
      </c>
      <c r="S5682" t="s">
        <v>12760</v>
      </c>
    </row>
    <row r="5683" spans="1:19">
      <c r="A5683" t="s">
        <v>12761</v>
      </c>
      <c r="B5683" s="1">
        <v>43780</v>
      </c>
      <c r="C5683" t="s">
        <v>22</v>
      </c>
      <c r="D5683">
        <v>55</v>
      </c>
      <c r="E5683" t="s">
        <v>23</v>
      </c>
      <c r="F5683">
        <v>1</v>
      </c>
      <c r="G5683">
        <v>4</v>
      </c>
      <c r="H5683" t="s">
        <v>3686</v>
      </c>
      <c r="I5683">
        <v>4637</v>
      </c>
      <c r="J5683">
        <v>0</v>
      </c>
      <c r="K5683">
        <v>69</v>
      </c>
      <c r="L5683" t="s">
        <v>316</v>
      </c>
      <c r="M5683" t="s">
        <v>23</v>
      </c>
      <c r="N5683" t="s">
        <v>23</v>
      </c>
      <c r="O5683" t="s">
        <v>25</v>
      </c>
      <c r="P5683" t="s">
        <v>164</v>
      </c>
      <c r="Q5683" t="s">
        <v>27</v>
      </c>
      <c r="R5683" t="s">
        <v>901</v>
      </c>
      <c r="S5683" t="s">
        <v>12762</v>
      </c>
    </row>
    <row r="5684" spans="1:19">
      <c r="A5684" t="s">
        <v>12763</v>
      </c>
      <c r="B5684" s="1">
        <v>45431</v>
      </c>
      <c r="C5684" t="s">
        <v>22</v>
      </c>
      <c r="D5684">
        <v>62</v>
      </c>
      <c r="E5684" t="s">
        <v>39</v>
      </c>
      <c r="F5684">
        <v>2</v>
      </c>
      <c r="G5684">
        <v>4</v>
      </c>
      <c r="H5684" t="s">
        <v>3686</v>
      </c>
      <c r="I5684">
        <v>3608</v>
      </c>
      <c r="J5684">
        <v>0</v>
      </c>
      <c r="K5684">
        <v>15</v>
      </c>
      <c r="L5684" t="s">
        <v>97</v>
      </c>
      <c r="M5684" t="s">
        <v>23</v>
      </c>
      <c r="N5684" t="s">
        <v>23</v>
      </c>
      <c r="O5684" t="s">
        <v>49</v>
      </c>
      <c r="P5684" t="s">
        <v>202</v>
      </c>
      <c r="Q5684" t="s">
        <v>50</v>
      </c>
      <c r="R5684" t="s">
        <v>991</v>
      </c>
      <c r="S5684" t="s">
        <v>12764</v>
      </c>
    </row>
    <row r="5685" spans="1:19">
      <c r="A5685" t="s">
        <v>12765</v>
      </c>
      <c r="B5685" s="1">
        <v>45597</v>
      </c>
      <c r="C5685" t="s">
        <v>22</v>
      </c>
      <c r="D5685">
        <v>43</v>
      </c>
      <c r="E5685" t="s">
        <v>23</v>
      </c>
      <c r="F5685">
        <v>2</v>
      </c>
      <c r="G5685">
        <v>4</v>
      </c>
      <c r="H5685" t="s">
        <v>3686</v>
      </c>
      <c r="I5685">
        <v>2848</v>
      </c>
      <c r="J5685">
        <v>2</v>
      </c>
      <c r="K5685">
        <v>9</v>
      </c>
      <c r="M5685" t="s">
        <v>23</v>
      </c>
      <c r="N5685" t="s">
        <v>23</v>
      </c>
      <c r="O5685" t="s">
        <v>49</v>
      </c>
      <c r="P5685" t="s">
        <v>26</v>
      </c>
      <c r="Q5685" t="s">
        <v>50</v>
      </c>
      <c r="R5685" t="s">
        <v>9517</v>
      </c>
      <c r="S5685" t="s">
        <v>12766</v>
      </c>
    </row>
    <row r="5686" spans="1:19">
      <c r="A5686" t="s">
        <v>12767</v>
      </c>
      <c r="B5686" s="1">
        <v>44886</v>
      </c>
      <c r="C5686" t="s">
        <v>33</v>
      </c>
      <c r="D5686">
        <v>22</v>
      </c>
      <c r="E5686" t="s">
        <v>23</v>
      </c>
      <c r="F5686">
        <v>1</v>
      </c>
      <c r="G5686">
        <v>4</v>
      </c>
      <c r="H5686" t="s">
        <v>3686</v>
      </c>
      <c r="I5686">
        <v>4501</v>
      </c>
      <c r="J5686">
        <v>3</v>
      </c>
      <c r="K5686">
        <v>33</v>
      </c>
      <c r="L5686" t="s">
        <v>40</v>
      </c>
      <c r="M5686" t="s">
        <v>23</v>
      </c>
      <c r="N5686" t="s">
        <v>39</v>
      </c>
      <c r="P5686" t="s">
        <v>202</v>
      </c>
      <c r="Q5686" t="s">
        <v>50</v>
      </c>
      <c r="R5686" t="s">
        <v>4031</v>
      </c>
      <c r="S5686" t="s">
        <v>12768</v>
      </c>
    </row>
    <row r="5687" spans="1:19">
      <c r="A5687" t="s">
        <v>12769</v>
      </c>
      <c r="B5687" s="1">
        <v>44524</v>
      </c>
      <c r="C5687" t="s">
        <v>33</v>
      </c>
      <c r="D5687">
        <v>58</v>
      </c>
      <c r="E5687" t="s">
        <v>39</v>
      </c>
      <c r="F5687">
        <v>0</v>
      </c>
      <c r="G5687">
        <v>4</v>
      </c>
      <c r="H5687" t="s">
        <v>3686</v>
      </c>
      <c r="I5687">
        <v>3682</v>
      </c>
      <c r="J5687">
        <v>0</v>
      </c>
      <c r="K5687">
        <v>45</v>
      </c>
      <c r="M5687" t="s">
        <v>23</v>
      </c>
      <c r="N5687" t="s">
        <v>23</v>
      </c>
      <c r="O5687" t="s">
        <v>25</v>
      </c>
      <c r="P5687" t="s">
        <v>202</v>
      </c>
      <c r="Q5687" t="s">
        <v>27</v>
      </c>
      <c r="R5687" t="s">
        <v>763</v>
      </c>
      <c r="S5687" t="s">
        <v>12770</v>
      </c>
    </row>
    <row r="5688" spans="1:19">
      <c r="A5688" t="s">
        <v>12771</v>
      </c>
      <c r="B5688" s="1">
        <v>44338</v>
      </c>
      <c r="C5688" t="s">
        <v>22</v>
      </c>
      <c r="D5688">
        <v>38</v>
      </c>
      <c r="E5688" t="s">
        <v>23</v>
      </c>
      <c r="F5688">
        <v>3</v>
      </c>
      <c r="G5688">
        <v>4</v>
      </c>
      <c r="H5688" t="s">
        <v>3686</v>
      </c>
      <c r="I5688">
        <v>4025</v>
      </c>
      <c r="J5688">
        <v>3</v>
      </c>
      <c r="K5688">
        <v>51</v>
      </c>
      <c r="M5688" t="s">
        <v>23</v>
      </c>
      <c r="N5688" t="s">
        <v>39</v>
      </c>
      <c r="P5688" t="s">
        <v>202</v>
      </c>
      <c r="Q5688" t="s">
        <v>50</v>
      </c>
      <c r="R5688" t="s">
        <v>1650</v>
      </c>
      <c r="S5688" t="s">
        <v>12772</v>
      </c>
    </row>
    <row r="5689" spans="1:19">
      <c r="A5689" t="s">
        <v>12773</v>
      </c>
      <c r="B5689" s="1">
        <v>44993</v>
      </c>
      <c r="C5689" t="s">
        <v>22</v>
      </c>
      <c r="D5689">
        <v>57</v>
      </c>
      <c r="E5689" t="s">
        <v>39</v>
      </c>
      <c r="F5689">
        <v>1</v>
      </c>
      <c r="G5689">
        <v>4</v>
      </c>
      <c r="H5689" t="s">
        <v>3686</v>
      </c>
      <c r="I5689">
        <v>3290</v>
      </c>
      <c r="J5689">
        <v>0</v>
      </c>
      <c r="K5689">
        <v>29</v>
      </c>
      <c r="M5689" t="s">
        <v>39</v>
      </c>
      <c r="N5689" t="s">
        <v>23</v>
      </c>
      <c r="O5689" t="s">
        <v>49</v>
      </c>
      <c r="P5689" t="s">
        <v>26</v>
      </c>
      <c r="Q5689" t="s">
        <v>50</v>
      </c>
      <c r="R5689" t="s">
        <v>2316</v>
      </c>
      <c r="S5689" t="s">
        <v>12774</v>
      </c>
    </row>
    <row r="5690" spans="1:19">
      <c r="A5690" t="s">
        <v>12775</v>
      </c>
      <c r="B5690" s="1">
        <v>45674</v>
      </c>
      <c r="C5690" t="s">
        <v>22</v>
      </c>
      <c r="D5690">
        <v>68</v>
      </c>
      <c r="E5690" t="s">
        <v>23</v>
      </c>
      <c r="F5690">
        <v>0</v>
      </c>
      <c r="G5690">
        <v>4</v>
      </c>
      <c r="H5690" t="s">
        <v>3686</v>
      </c>
      <c r="I5690">
        <v>5116</v>
      </c>
      <c r="J5690">
        <v>2</v>
      </c>
      <c r="K5690">
        <v>7</v>
      </c>
      <c r="M5690" t="s">
        <v>23</v>
      </c>
      <c r="N5690" t="s">
        <v>23</v>
      </c>
      <c r="O5690" t="s">
        <v>56</v>
      </c>
      <c r="P5690" t="s">
        <v>164</v>
      </c>
      <c r="Q5690" t="s">
        <v>27</v>
      </c>
      <c r="R5690" t="s">
        <v>5464</v>
      </c>
      <c r="S5690" t="s">
        <v>12776</v>
      </c>
    </row>
    <row r="5691" spans="1:19">
      <c r="A5691" t="s">
        <v>12777</v>
      </c>
      <c r="B5691" s="1">
        <v>45790</v>
      </c>
      <c r="C5691" t="s">
        <v>33</v>
      </c>
      <c r="D5691">
        <v>74</v>
      </c>
      <c r="E5691" t="s">
        <v>39</v>
      </c>
      <c r="F5691">
        <v>0</v>
      </c>
      <c r="G5691">
        <v>4</v>
      </c>
      <c r="H5691" t="s">
        <v>3751</v>
      </c>
      <c r="I5691">
        <v>2868</v>
      </c>
      <c r="J5691">
        <v>0</v>
      </c>
      <c r="K5691">
        <v>3</v>
      </c>
      <c r="M5691" t="s">
        <v>23</v>
      </c>
      <c r="N5691" t="s">
        <v>23</v>
      </c>
      <c r="O5691" t="s">
        <v>25</v>
      </c>
      <c r="P5691" t="s">
        <v>164</v>
      </c>
      <c r="Q5691" t="s">
        <v>27</v>
      </c>
      <c r="R5691" t="s">
        <v>931</v>
      </c>
      <c r="S5691" t="s">
        <v>12778</v>
      </c>
    </row>
    <row r="5692" spans="1:19">
      <c r="A5692" t="s">
        <v>12779</v>
      </c>
      <c r="B5692" s="1">
        <v>45324</v>
      </c>
      <c r="C5692" t="s">
        <v>33</v>
      </c>
      <c r="D5692">
        <v>70</v>
      </c>
      <c r="E5692" t="s">
        <v>39</v>
      </c>
      <c r="F5692">
        <v>0</v>
      </c>
      <c r="G5692">
        <v>4</v>
      </c>
      <c r="H5692" t="s">
        <v>3686</v>
      </c>
      <c r="I5692">
        <v>3878</v>
      </c>
      <c r="J5692">
        <v>0</v>
      </c>
      <c r="K5692">
        <v>18</v>
      </c>
      <c r="M5692" t="s">
        <v>23</v>
      </c>
      <c r="N5692" t="s">
        <v>23</v>
      </c>
      <c r="O5692" t="s">
        <v>25</v>
      </c>
      <c r="P5692" t="s">
        <v>164</v>
      </c>
      <c r="Q5692" t="s">
        <v>27</v>
      </c>
      <c r="R5692" t="s">
        <v>1260</v>
      </c>
      <c r="S5692" t="s">
        <v>12780</v>
      </c>
    </row>
    <row r="5693" spans="1:19">
      <c r="A5693" t="s">
        <v>12781</v>
      </c>
      <c r="B5693" s="1">
        <v>45828</v>
      </c>
      <c r="C5693" t="s">
        <v>22</v>
      </c>
      <c r="D5693">
        <v>70</v>
      </c>
      <c r="E5693" t="s">
        <v>23</v>
      </c>
      <c r="F5693">
        <v>0</v>
      </c>
      <c r="G5693">
        <v>4</v>
      </c>
      <c r="H5693" t="s">
        <v>3751</v>
      </c>
      <c r="I5693">
        <v>5592</v>
      </c>
      <c r="J5693">
        <v>9</v>
      </c>
      <c r="K5693">
        <v>2</v>
      </c>
      <c r="L5693" t="s">
        <v>48</v>
      </c>
      <c r="M5693" t="s">
        <v>23</v>
      </c>
      <c r="N5693" t="s">
        <v>23</v>
      </c>
      <c r="O5693" t="s">
        <v>25</v>
      </c>
      <c r="P5693" t="s">
        <v>26</v>
      </c>
      <c r="Q5693" t="s">
        <v>27</v>
      </c>
      <c r="R5693" t="s">
        <v>788</v>
      </c>
      <c r="S5693" t="s">
        <v>12782</v>
      </c>
    </row>
    <row r="5694" spans="1:19">
      <c r="A5694" t="s">
        <v>12783</v>
      </c>
      <c r="B5694" s="1">
        <v>45391</v>
      </c>
      <c r="C5694" t="s">
        <v>22</v>
      </c>
      <c r="D5694">
        <v>68</v>
      </c>
      <c r="E5694" t="s">
        <v>39</v>
      </c>
      <c r="F5694">
        <v>0</v>
      </c>
      <c r="G5694">
        <v>4</v>
      </c>
      <c r="H5694" t="s">
        <v>3686</v>
      </c>
      <c r="I5694">
        <v>4351</v>
      </c>
      <c r="J5694">
        <v>0</v>
      </c>
      <c r="K5694">
        <v>16</v>
      </c>
      <c r="L5694" t="s">
        <v>97</v>
      </c>
      <c r="M5694" t="s">
        <v>23</v>
      </c>
      <c r="N5694" t="s">
        <v>23</v>
      </c>
      <c r="O5694" t="s">
        <v>25</v>
      </c>
      <c r="P5694" t="s">
        <v>26</v>
      </c>
      <c r="Q5694" t="s">
        <v>27</v>
      </c>
      <c r="R5694" t="s">
        <v>2746</v>
      </c>
      <c r="S5694" t="s">
        <v>12784</v>
      </c>
    </row>
    <row r="5695" spans="1:19">
      <c r="A5695" t="s">
        <v>12785</v>
      </c>
      <c r="B5695" s="1">
        <v>43696</v>
      </c>
      <c r="C5695" t="s">
        <v>33</v>
      </c>
      <c r="D5695">
        <v>42</v>
      </c>
      <c r="E5695" t="s">
        <v>23</v>
      </c>
      <c r="F5695">
        <v>0</v>
      </c>
      <c r="G5695">
        <v>4</v>
      </c>
      <c r="H5695" t="s">
        <v>3686</v>
      </c>
      <c r="I5695">
        <v>5945</v>
      </c>
      <c r="J5695">
        <v>7</v>
      </c>
      <c r="K5695">
        <v>72</v>
      </c>
      <c r="L5695" t="s">
        <v>316</v>
      </c>
      <c r="M5695" t="s">
        <v>23</v>
      </c>
      <c r="N5695" t="s">
        <v>23</v>
      </c>
      <c r="O5695" t="s">
        <v>25</v>
      </c>
      <c r="P5695" t="s">
        <v>164</v>
      </c>
      <c r="Q5695" t="s">
        <v>50</v>
      </c>
      <c r="R5695" t="s">
        <v>4188</v>
      </c>
      <c r="S5695" t="s">
        <v>12786</v>
      </c>
    </row>
    <row r="5696" spans="1:19">
      <c r="A5696" t="s">
        <v>12787</v>
      </c>
      <c r="B5696" s="1">
        <v>43880</v>
      </c>
      <c r="C5696" t="s">
        <v>33</v>
      </c>
      <c r="D5696">
        <v>61</v>
      </c>
      <c r="E5696" t="s">
        <v>39</v>
      </c>
      <c r="F5696">
        <v>0</v>
      </c>
      <c r="G5696">
        <v>4</v>
      </c>
      <c r="H5696" t="s">
        <v>3686</v>
      </c>
      <c r="I5696">
        <v>5813</v>
      </c>
      <c r="J5696">
        <v>0</v>
      </c>
      <c r="K5696">
        <v>66</v>
      </c>
      <c r="M5696" t="s">
        <v>23</v>
      </c>
      <c r="N5696" t="s">
        <v>23</v>
      </c>
      <c r="O5696" t="s">
        <v>49</v>
      </c>
      <c r="P5696" t="s">
        <v>164</v>
      </c>
      <c r="Q5696" t="s">
        <v>50</v>
      </c>
      <c r="R5696" t="s">
        <v>2597</v>
      </c>
      <c r="S5696" t="s">
        <v>12788</v>
      </c>
    </row>
    <row r="5697" spans="1:19">
      <c r="A5697" t="s">
        <v>12789</v>
      </c>
      <c r="B5697" s="1">
        <v>43877</v>
      </c>
      <c r="C5697" t="s">
        <v>22</v>
      </c>
      <c r="D5697">
        <v>57</v>
      </c>
      <c r="E5697" t="s">
        <v>39</v>
      </c>
      <c r="F5697">
        <v>2</v>
      </c>
      <c r="G5697">
        <v>4</v>
      </c>
      <c r="H5697" t="s">
        <v>3686</v>
      </c>
      <c r="I5697">
        <v>4101</v>
      </c>
      <c r="J5697">
        <v>0</v>
      </c>
      <c r="K5697">
        <v>66</v>
      </c>
      <c r="M5697" t="s">
        <v>23</v>
      </c>
      <c r="N5697" t="s">
        <v>39</v>
      </c>
      <c r="P5697" t="s">
        <v>164</v>
      </c>
      <c r="Q5697" t="s">
        <v>50</v>
      </c>
      <c r="R5697" t="s">
        <v>1922</v>
      </c>
      <c r="S5697" t="s">
        <v>12790</v>
      </c>
    </row>
    <row r="5698" spans="1:19">
      <c r="A5698" t="s">
        <v>12791</v>
      </c>
      <c r="B5698" s="1">
        <v>45003</v>
      </c>
      <c r="C5698" t="s">
        <v>22</v>
      </c>
      <c r="D5698">
        <v>46</v>
      </c>
      <c r="E5698" t="s">
        <v>39</v>
      </c>
      <c r="F5698">
        <v>0</v>
      </c>
      <c r="G5698">
        <v>4</v>
      </c>
      <c r="H5698" t="s">
        <v>3686</v>
      </c>
      <c r="I5698">
        <v>3898</v>
      </c>
      <c r="J5698">
        <v>0</v>
      </c>
      <c r="K5698">
        <v>29</v>
      </c>
      <c r="L5698" t="s">
        <v>40</v>
      </c>
      <c r="M5698" t="s">
        <v>39</v>
      </c>
      <c r="N5698" t="s">
        <v>23</v>
      </c>
      <c r="O5698" t="s">
        <v>49</v>
      </c>
      <c r="P5698" t="s">
        <v>202</v>
      </c>
      <c r="Q5698" t="s">
        <v>84</v>
      </c>
      <c r="R5698" t="s">
        <v>12792</v>
      </c>
      <c r="S5698" t="s">
        <v>12793</v>
      </c>
    </row>
    <row r="5699" spans="1:19">
      <c r="A5699" t="s">
        <v>12794</v>
      </c>
      <c r="B5699" s="1">
        <v>43775</v>
      </c>
      <c r="C5699" t="s">
        <v>22</v>
      </c>
      <c r="D5699">
        <v>35</v>
      </c>
      <c r="E5699" t="s">
        <v>23</v>
      </c>
      <c r="F5699">
        <v>2</v>
      </c>
      <c r="G5699">
        <v>4</v>
      </c>
      <c r="H5699" t="s">
        <v>3686</v>
      </c>
      <c r="I5699">
        <v>5561</v>
      </c>
      <c r="J5699">
        <v>9</v>
      </c>
      <c r="K5699">
        <v>69</v>
      </c>
      <c r="M5699" t="s">
        <v>23</v>
      </c>
      <c r="N5699" t="s">
        <v>23</v>
      </c>
      <c r="O5699" t="s">
        <v>25</v>
      </c>
      <c r="P5699" t="s">
        <v>202</v>
      </c>
      <c r="Q5699" t="s">
        <v>50</v>
      </c>
      <c r="R5699" t="s">
        <v>3228</v>
      </c>
      <c r="S5699" t="s">
        <v>12795</v>
      </c>
    </row>
    <row r="5700" spans="1:19">
      <c r="A5700" t="s">
        <v>12796</v>
      </c>
      <c r="B5700" s="1">
        <v>45753</v>
      </c>
      <c r="C5700" t="s">
        <v>22</v>
      </c>
      <c r="D5700">
        <v>25</v>
      </c>
      <c r="E5700" t="s">
        <v>23</v>
      </c>
      <c r="F5700">
        <v>1</v>
      </c>
      <c r="G5700">
        <v>4</v>
      </c>
      <c r="H5700" t="s">
        <v>3686</v>
      </c>
      <c r="I5700">
        <v>2347</v>
      </c>
      <c r="J5700">
        <v>1</v>
      </c>
      <c r="K5700">
        <v>4</v>
      </c>
      <c r="L5700" t="s">
        <v>48</v>
      </c>
      <c r="M5700" t="s">
        <v>23</v>
      </c>
      <c r="N5700" t="s">
        <v>39</v>
      </c>
      <c r="P5700" t="s">
        <v>164</v>
      </c>
      <c r="Q5700" t="s">
        <v>84</v>
      </c>
      <c r="R5700" t="s">
        <v>226</v>
      </c>
      <c r="S5700" t="s">
        <v>8553</v>
      </c>
    </row>
    <row r="5701" spans="1:19">
      <c r="A5701" t="s">
        <v>12797</v>
      </c>
      <c r="B5701" s="1">
        <v>43726</v>
      </c>
      <c r="C5701" t="s">
        <v>22</v>
      </c>
      <c r="D5701">
        <v>23</v>
      </c>
      <c r="E5701" t="s">
        <v>23</v>
      </c>
      <c r="F5701">
        <v>3</v>
      </c>
      <c r="G5701">
        <v>4</v>
      </c>
      <c r="H5701" t="s">
        <v>3686</v>
      </c>
      <c r="I5701">
        <v>6101</v>
      </c>
      <c r="J5701">
        <v>1</v>
      </c>
      <c r="K5701">
        <v>71</v>
      </c>
      <c r="L5701" t="s">
        <v>316</v>
      </c>
      <c r="M5701" t="s">
        <v>23</v>
      </c>
      <c r="N5701" t="s">
        <v>23</v>
      </c>
      <c r="O5701" t="s">
        <v>25</v>
      </c>
      <c r="P5701" t="s">
        <v>202</v>
      </c>
      <c r="Q5701" t="s">
        <v>27</v>
      </c>
      <c r="R5701" t="s">
        <v>2573</v>
      </c>
      <c r="S5701" t="s">
        <v>12798</v>
      </c>
    </row>
    <row r="5702" spans="1:19">
      <c r="A5702" t="s">
        <v>12799</v>
      </c>
      <c r="B5702" s="1">
        <v>44452</v>
      </c>
      <c r="C5702" t="s">
        <v>33</v>
      </c>
      <c r="D5702">
        <v>51</v>
      </c>
      <c r="E5702" t="s">
        <v>39</v>
      </c>
      <c r="F5702">
        <v>0</v>
      </c>
      <c r="G5702">
        <v>4</v>
      </c>
      <c r="H5702" t="s">
        <v>3686</v>
      </c>
      <c r="I5702">
        <v>3723</v>
      </c>
      <c r="J5702">
        <v>0</v>
      </c>
      <c r="K5702">
        <v>47</v>
      </c>
      <c r="L5702" t="s">
        <v>142</v>
      </c>
      <c r="M5702" t="s">
        <v>23</v>
      </c>
      <c r="N5702" t="s">
        <v>23</v>
      </c>
      <c r="O5702" t="s">
        <v>25</v>
      </c>
      <c r="P5702" t="s">
        <v>26</v>
      </c>
      <c r="Q5702" t="s">
        <v>27</v>
      </c>
      <c r="R5702" t="s">
        <v>2504</v>
      </c>
      <c r="S5702" t="s">
        <v>12800</v>
      </c>
    </row>
    <row r="5703" spans="1:19">
      <c r="A5703" t="s">
        <v>12801</v>
      </c>
      <c r="B5703" s="1">
        <v>45859</v>
      </c>
      <c r="C5703" t="s">
        <v>33</v>
      </c>
      <c r="D5703">
        <v>53</v>
      </c>
      <c r="E5703" t="s">
        <v>39</v>
      </c>
      <c r="F5703">
        <v>0</v>
      </c>
      <c r="G5703">
        <v>4</v>
      </c>
      <c r="H5703" t="s">
        <v>3751</v>
      </c>
      <c r="I5703">
        <v>2475</v>
      </c>
      <c r="J5703">
        <v>0</v>
      </c>
      <c r="K5703">
        <v>1</v>
      </c>
      <c r="M5703" t="s">
        <v>23</v>
      </c>
      <c r="N5703" t="s">
        <v>23</v>
      </c>
      <c r="O5703" t="s">
        <v>25</v>
      </c>
      <c r="P5703" t="s">
        <v>26</v>
      </c>
      <c r="Q5703" t="s">
        <v>27</v>
      </c>
      <c r="R5703" t="s">
        <v>788</v>
      </c>
      <c r="S5703" t="s">
        <v>11258</v>
      </c>
    </row>
    <row r="5704" spans="1:19">
      <c r="A5704" t="s">
        <v>12802</v>
      </c>
      <c r="B5704" s="1">
        <v>44036</v>
      </c>
      <c r="C5704" t="s">
        <v>33</v>
      </c>
      <c r="D5704">
        <v>57</v>
      </c>
      <c r="E5704" t="s">
        <v>39</v>
      </c>
      <c r="F5704">
        <v>0</v>
      </c>
      <c r="G5704">
        <v>4</v>
      </c>
      <c r="H5704" t="s">
        <v>3686</v>
      </c>
      <c r="I5704">
        <v>4471</v>
      </c>
      <c r="J5704">
        <v>0</v>
      </c>
      <c r="K5704">
        <v>61</v>
      </c>
      <c r="L5704" t="s">
        <v>142</v>
      </c>
      <c r="M5704" t="s">
        <v>23</v>
      </c>
      <c r="N5704" t="s">
        <v>23</v>
      </c>
      <c r="O5704" t="s">
        <v>56</v>
      </c>
      <c r="P5704" t="s">
        <v>164</v>
      </c>
      <c r="Q5704" t="s">
        <v>50</v>
      </c>
      <c r="R5704" t="s">
        <v>271</v>
      </c>
      <c r="S5704" t="s">
        <v>12803</v>
      </c>
    </row>
    <row r="5705" spans="1:19">
      <c r="A5705" t="s">
        <v>12804</v>
      </c>
      <c r="B5705" s="1">
        <v>43934</v>
      </c>
      <c r="C5705" t="s">
        <v>33</v>
      </c>
      <c r="D5705">
        <v>33</v>
      </c>
      <c r="E5705" t="s">
        <v>23</v>
      </c>
      <c r="F5705">
        <v>0</v>
      </c>
      <c r="G5705">
        <v>4</v>
      </c>
      <c r="H5705" t="s">
        <v>3686</v>
      </c>
      <c r="I5705">
        <v>5254</v>
      </c>
      <c r="J5705">
        <v>6</v>
      </c>
      <c r="K5705">
        <v>64</v>
      </c>
      <c r="M5705" t="s">
        <v>23</v>
      </c>
      <c r="N5705" t="s">
        <v>23</v>
      </c>
      <c r="O5705" t="s">
        <v>56</v>
      </c>
      <c r="P5705" t="s">
        <v>164</v>
      </c>
      <c r="Q5705" t="s">
        <v>84</v>
      </c>
      <c r="R5705" t="s">
        <v>3518</v>
      </c>
      <c r="S5705" t="s">
        <v>12805</v>
      </c>
    </row>
    <row r="5706" spans="1:19">
      <c r="A5706" t="s">
        <v>12806</v>
      </c>
      <c r="B5706" s="1">
        <v>45637</v>
      </c>
      <c r="C5706" t="s">
        <v>33</v>
      </c>
      <c r="D5706">
        <v>51</v>
      </c>
      <c r="E5706" t="s">
        <v>39</v>
      </c>
      <c r="F5706">
        <v>0</v>
      </c>
      <c r="G5706">
        <v>4</v>
      </c>
      <c r="H5706" t="s">
        <v>3686</v>
      </c>
      <c r="I5706">
        <v>2332</v>
      </c>
      <c r="J5706">
        <v>0</v>
      </c>
      <c r="K5706">
        <v>8</v>
      </c>
      <c r="M5706" t="s">
        <v>23</v>
      </c>
      <c r="N5706" t="s">
        <v>23</v>
      </c>
      <c r="O5706" t="s">
        <v>25</v>
      </c>
      <c r="P5706" t="s">
        <v>26</v>
      </c>
      <c r="Q5706" t="s">
        <v>27</v>
      </c>
      <c r="R5706" t="s">
        <v>5632</v>
      </c>
      <c r="S5706" t="s">
        <v>12807</v>
      </c>
    </row>
    <row r="5707" spans="1:19">
      <c r="A5707" t="s">
        <v>12808</v>
      </c>
      <c r="B5707" s="1">
        <v>44002</v>
      </c>
      <c r="C5707" t="s">
        <v>22</v>
      </c>
      <c r="D5707">
        <v>19</v>
      </c>
      <c r="E5707" t="s">
        <v>39</v>
      </c>
      <c r="F5707">
        <v>0</v>
      </c>
      <c r="G5707">
        <v>4</v>
      </c>
      <c r="H5707" t="s">
        <v>3686</v>
      </c>
      <c r="I5707">
        <v>4568</v>
      </c>
      <c r="J5707">
        <v>0</v>
      </c>
      <c r="K5707">
        <v>62</v>
      </c>
      <c r="M5707" t="s">
        <v>23</v>
      </c>
      <c r="N5707" t="s">
        <v>39</v>
      </c>
      <c r="P5707" t="s">
        <v>164</v>
      </c>
      <c r="Q5707" t="s">
        <v>50</v>
      </c>
      <c r="R5707" t="s">
        <v>2056</v>
      </c>
      <c r="S5707" t="s">
        <v>12809</v>
      </c>
    </row>
    <row r="5708" spans="1:19">
      <c r="A5708" t="s">
        <v>12810</v>
      </c>
      <c r="B5708" s="1">
        <v>45834</v>
      </c>
      <c r="C5708" t="s">
        <v>33</v>
      </c>
      <c r="D5708">
        <v>35</v>
      </c>
      <c r="E5708" t="s">
        <v>23</v>
      </c>
      <c r="F5708">
        <v>0</v>
      </c>
      <c r="G5708">
        <v>4</v>
      </c>
      <c r="H5708" t="s">
        <v>3751</v>
      </c>
      <c r="I5708">
        <v>5761</v>
      </c>
      <c r="J5708">
        <v>3</v>
      </c>
      <c r="K5708">
        <v>2</v>
      </c>
      <c r="L5708" t="s">
        <v>48</v>
      </c>
      <c r="M5708" t="s">
        <v>23</v>
      </c>
      <c r="N5708" t="s">
        <v>39</v>
      </c>
      <c r="P5708" t="s">
        <v>26</v>
      </c>
      <c r="Q5708" t="s">
        <v>50</v>
      </c>
      <c r="R5708" t="s">
        <v>1228</v>
      </c>
      <c r="S5708" t="s">
        <v>12811</v>
      </c>
    </row>
    <row r="5709" spans="1:19">
      <c r="A5709" t="s">
        <v>12812</v>
      </c>
      <c r="B5709" s="1">
        <v>45515</v>
      </c>
      <c r="C5709" t="s">
        <v>33</v>
      </c>
      <c r="D5709">
        <v>60</v>
      </c>
      <c r="E5709" t="s">
        <v>23</v>
      </c>
      <c r="F5709">
        <v>0</v>
      </c>
      <c r="G5709">
        <v>4</v>
      </c>
      <c r="H5709" t="s">
        <v>3686</v>
      </c>
      <c r="I5709">
        <v>5453</v>
      </c>
      <c r="J5709">
        <v>10</v>
      </c>
      <c r="K5709">
        <v>12</v>
      </c>
      <c r="L5709" t="s">
        <v>97</v>
      </c>
      <c r="M5709" t="s">
        <v>23</v>
      </c>
      <c r="N5709" t="s">
        <v>39</v>
      </c>
      <c r="P5709" t="s">
        <v>164</v>
      </c>
      <c r="Q5709" t="s">
        <v>27</v>
      </c>
      <c r="R5709" t="s">
        <v>2056</v>
      </c>
      <c r="S5709" t="s">
        <v>12813</v>
      </c>
    </row>
    <row r="5710" spans="1:19">
      <c r="A5710" t="s">
        <v>12814</v>
      </c>
      <c r="B5710" s="1">
        <v>45749</v>
      </c>
      <c r="C5710" t="s">
        <v>22</v>
      </c>
      <c r="D5710">
        <v>50</v>
      </c>
      <c r="E5710" t="s">
        <v>39</v>
      </c>
      <c r="F5710">
        <v>0</v>
      </c>
      <c r="G5710">
        <v>4</v>
      </c>
      <c r="H5710" t="s">
        <v>3686</v>
      </c>
      <c r="I5710">
        <v>4282</v>
      </c>
      <c r="J5710">
        <v>0</v>
      </c>
      <c r="K5710">
        <v>4</v>
      </c>
      <c r="M5710" t="s">
        <v>39</v>
      </c>
      <c r="N5710" t="s">
        <v>23</v>
      </c>
      <c r="O5710" t="s">
        <v>49</v>
      </c>
      <c r="P5710" t="s">
        <v>26</v>
      </c>
      <c r="Q5710" t="s">
        <v>50</v>
      </c>
      <c r="R5710" t="s">
        <v>12815</v>
      </c>
      <c r="S5710" t="s">
        <v>12816</v>
      </c>
    </row>
    <row r="5711" spans="1:19">
      <c r="A5711" t="s">
        <v>12817</v>
      </c>
      <c r="B5711" s="1">
        <v>45778</v>
      </c>
      <c r="C5711" t="s">
        <v>33</v>
      </c>
      <c r="D5711">
        <v>62</v>
      </c>
      <c r="E5711" t="s">
        <v>39</v>
      </c>
      <c r="F5711">
        <v>0</v>
      </c>
      <c r="G5711">
        <v>4</v>
      </c>
      <c r="H5711" t="s">
        <v>3751</v>
      </c>
      <c r="I5711">
        <v>3122</v>
      </c>
      <c r="J5711">
        <v>0</v>
      </c>
      <c r="K5711">
        <v>3</v>
      </c>
      <c r="M5711" t="s">
        <v>23</v>
      </c>
      <c r="N5711" t="s">
        <v>23</v>
      </c>
      <c r="O5711" t="s">
        <v>56</v>
      </c>
      <c r="P5711" t="s">
        <v>26</v>
      </c>
      <c r="Q5711" t="s">
        <v>27</v>
      </c>
      <c r="R5711" t="s">
        <v>3337</v>
      </c>
      <c r="S5711" t="s">
        <v>12818</v>
      </c>
    </row>
    <row r="5712" spans="1:19">
      <c r="A5712" t="s">
        <v>12819</v>
      </c>
      <c r="B5712" s="1">
        <v>45090</v>
      </c>
      <c r="C5712" t="s">
        <v>22</v>
      </c>
      <c r="D5712">
        <v>32</v>
      </c>
      <c r="E5712" t="s">
        <v>39</v>
      </c>
      <c r="F5712">
        <v>3</v>
      </c>
      <c r="G5712">
        <v>4</v>
      </c>
      <c r="H5712" t="s">
        <v>3686</v>
      </c>
      <c r="I5712">
        <v>2715</v>
      </c>
      <c r="J5712">
        <v>0</v>
      </c>
      <c r="K5712">
        <v>26</v>
      </c>
      <c r="M5712" t="s">
        <v>39</v>
      </c>
      <c r="N5712" t="s">
        <v>23</v>
      </c>
      <c r="O5712" t="s">
        <v>56</v>
      </c>
      <c r="P5712" t="s">
        <v>202</v>
      </c>
      <c r="Q5712" t="s">
        <v>27</v>
      </c>
      <c r="R5712" t="s">
        <v>12820</v>
      </c>
      <c r="S5712" t="s">
        <v>12821</v>
      </c>
    </row>
    <row r="5713" spans="1:19">
      <c r="A5713" t="s">
        <v>12822</v>
      </c>
      <c r="B5713" s="1">
        <v>44569</v>
      </c>
      <c r="C5713" t="s">
        <v>22</v>
      </c>
      <c r="D5713">
        <v>39</v>
      </c>
      <c r="E5713" t="s">
        <v>23</v>
      </c>
      <c r="F5713">
        <v>1</v>
      </c>
      <c r="G5713">
        <v>4</v>
      </c>
      <c r="H5713" t="s">
        <v>3686</v>
      </c>
      <c r="I5713">
        <v>5594</v>
      </c>
      <c r="J5713">
        <v>10</v>
      </c>
      <c r="K5713">
        <v>43</v>
      </c>
      <c r="M5713" t="s">
        <v>23</v>
      </c>
      <c r="N5713" t="s">
        <v>39</v>
      </c>
      <c r="P5713" t="s">
        <v>202</v>
      </c>
      <c r="Q5713" t="s">
        <v>50</v>
      </c>
      <c r="R5713" t="s">
        <v>4088</v>
      </c>
      <c r="S5713" t="s">
        <v>12823</v>
      </c>
    </row>
    <row r="5714" spans="1:19">
      <c r="A5714" t="s">
        <v>12824</v>
      </c>
      <c r="B5714" s="1">
        <v>44033</v>
      </c>
      <c r="C5714" t="s">
        <v>22</v>
      </c>
      <c r="D5714">
        <v>40</v>
      </c>
      <c r="E5714" t="s">
        <v>23</v>
      </c>
      <c r="F5714">
        <v>0</v>
      </c>
      <c r="G5714">
        <v>4</v>
      </c>
      <c r="H5714" t="s">
        <v>3686</v>
      </c>
      <c r="I5714">
        <v>6298</v>
      </c>
      <c r="J5714">
        <v>6</v>
      </c>
      <c r="K5714">
        <v>61</v>
      </c>
      <c r="M5714" t="s">
        <v>23</v>
      </c>
      <c r="N5714" t="s">
        <v>23</v>
      </c>
      <c r="O5714" t="s">
        <v>25</v>
      </c>
      <c r="P5714" t="s">
        <v>26</v>
      </c>
      <c r="Q5714" t="s">
        <v>27</v>
      </c>
      <c r="R5714" t="s">
        <v>12825</v>
      </c>
      <c r="S5714" t="s">
        <v>12826</v>
      </c>
    </row>
    <row r="5715" spans="1:19">
      <c r="A5715" t="s">
        <v>12827</v>
      </c>
      <c r="B5715" s="1">
        <v>45217</v>
      </c>
      <c r="C5715" t="s">
        <v>33</v>
      </c>
      <c r="D5715">
        <v>69</v>
      </c>
      <c r="E5715" t="s">
        <v>23</v>
      </c>
      <c r="F5715">
        <v>0</v>
      </c>
      <c r="G5715">
        <v>4</v>
      </c>
      <c r="H5715" t="s">
        <v>3686</v>
      </c>
      <c r="I5715">
        <v>2628</v>
      </c>
      <c r="J5715">
        <v>5</v>
      </c>
      <c r="K5715">
        <v>22</v>
      </c>
      <c r="L5715" t="s">
        <v>97</v>
      </c>
      <c r="M5715" t="s">
        <v>23</v>
      </c>
      <c r="N5715" t="s">
        <v>39</v>
      </c>
      <c r="P5715" t="s">
        <v>202</v>
      </c>
      <c r="Q5715" t="s">
        <v>27</v>
      </c>
      <c r="R5715" t="s">
        <v>4975</v>
      </c>
      <c r="S5715" t="s">
        <v>12828</v>
      </c>
    </row>
    <row r="5716" spans="1:19">
      <c r="A5716" t="s">
        <v>12829</v>
      </c>
      <c r="B5716" s="1">
        <v>44389</v>
      </c>
      <c r="C5716" t="s">
        <v>33</v>
      </c>
      <c r="D5716">
        <v>77</v>
      </c>
      <c r="E5716" t="s">
        <v>39</v>
      </c>
      <c r="F5716">
        <v>0</v>
      </c>
      <c r="G5716">
        <v>4</v>
      </c>
      <c r="H5716" t="s">
        <v>3686</v>
      </c>
      <c r="I5716">
        <v>5023</v>
      </c>
      <c r="J5716">
        <v>0</v>
      </c>
      <c r="K5716">
        <v>49</v>
      </c>
      <c r="L5716" t="s">
        <v>142</v>
      </c>
      <c r="M5716" t="s">
        <v>23</v>
      </c>
      <c r="N5716" t="s">
        <v>23</v>
      </c>
      <c r="O5716" t="s">
        <v>25</v>
      </c>
      <c r="P5716" t="s">
        <v>202</v>
      </c>
      <c r="Q5716" t="s">
        <v>27</v>
      </c>
      <c r="R5716" t="s">
        <v>2068</v>
      </c>
      <c r="S5716" t="s">
        <v>12830</v>
      </c>
    </row>
    <row r="5717" spans="1:19">
      <c r="A5717" t="s">
        <v>12831</v>
      </c>
      <c r="B5717" s="1">
        <v>45523</v>
      </c>
      <c r="C5717" t="s">
        <v>33</v>
      </c>
      <c r="D5717">
        <v>70</v>
      </c>
      <c r="E5717" t="s">
        <v>23</v>
      </c>
      <c r="F5717">
        <v>1</v>
      </c>
      <c r="G5717">
        <v>4</v>
      </c>
      <c r="H5717" t="s">
        <v>3686</v>
      </c>
      <c r="I5717">
        <v>3353</v>
      </c>
      <c r="J5717">
        <v>1</v>
      </c>
      <c r="K5717">
        <v>12</v>
      </c>
      <c r="L5717" t="s">
        <v>97</v>
      </c>
      <c r="M5717" t="s">
        <v>39</v>
      </c>
      <c r="N5717" t="s">
        <v>23</v>
      </c>
      <c r="O5717" t="s">
        <v>49</v>
      </c>
      <c r="P5717" t="s">
        <v>26</v>
      </c>
      <c r="Q5717" t="s">
        <v>84</v>
      </c>
      <c r="R5717" t="s">
        <v>7998</v>
      </c>
      <c r="S5717" t="s">
        <v>12832</v>
      </c>
    </row>
    <row r="5718" spans="1:19">
      <c r="A5718" t="s">
        <v>12833</v>
      </c>
      <c r="B5718" s="1">
        <v>44755</v>
      </c>
      <c r="C5718" t="s">
        <v>22</v>
      </c>
      <c r="D5718">
        <v>28</v>
      </c>
      <c r="E5718" t="s">
        <v>39</v>
      </c>
      <c r="F5718">
        <v>0</v>
      </c>
      <c r="G5718">
        <v>4</v>
      </c>
      <c r="H5718" t="s">
        <v>3686</v>
      </c>
      <c r="I5718">
        <v>2640</v>
      </c>
      <c r="J5718">
        <v>0</v>
      </c>
      <c r="K5718">
        <v>37</v>
      </c>
      <c r="M5718" t="s">
        <v>23</v>
      </c>
      <c r="N5718" t="s">
        <v>23</v>
      </c>
      <c r="O5718" t="s">
        <v>25</v>
      </c>
      <c r="P5718" t="s">
        <v>26</v>
      </c>
      <c r="Q5718" t="s">
        <v>50</v>
      </c>
      <c r="R5718" t="s">
        <v>123</v>
      </c>
      <c r="S5718" t="s">
        <v>12834</v>
      </c>
    </row>
    <row r="5719" spans="1:19">
      <c r="A5719" t="s">
        <v>12835</v>
      </c>
      <c r="B5719" s="1">
        <v>43968</v>
      </c>
      <c r="C5719" t="s">
        <v>22</v>
      </c>
      <c r="D5719">
        <v>19</v>
      </c>
      <c r="E5719" t="s">
        <v>23</v>
      </c>
      <c r="F5719">
        <v>0</v>
      </c>
      <c r="G5719">
        <v>4</v>
      </c>
      <c r="H5719" t="s">
        <v>3686</v>
      </c>
      <c r="I5719">
        <v>4652</v>
      </c>
      <c r="J5719">
        <v>1</v>
      </c>
      <c r="K5719">
        <v>63</v>
      </c>
      <c r="M5719" t="s">
        <v>23</v>
      </c>
      <c r="N5719" t="s">
        <v>23</v>
      </c>
      <c r="O5719" t="s">
        <v>49</v>
      </c>
      <c r="P5719" t="s">
        <v>164</v>
      </c>
      <c r="Q5719" t="s">
        <v>50</v>
      </c>
      <c r="R5719" t="s">
        <v>12836</v>
      </c>
      <c r="S5719" t="s">
        <v>12837</v>
      </c>
    </row>
    <row r="5720" spans="1:19">
      <c r="A5720" t="s">
        <v>12838</v>
      </c>
      <c r="B5720" s="1">
        <v>44734</v>
      </c>
      <c r="C5720" t="s">
        <v>22</v>
      </c>
      <c r="D5720">
        <v>28</v>
      </c>
      <c r="E5720" t="s">
        <v>23</v>
      </c>
      <c r="F5720">
        <v>0</v>
      </c>
      <c r="G5720">
        <v>4</v>
      </c>
      <c r="H5720" t="s">
        <v>3686</v>
      </c>
      <c r="I5720">
        <v>3067</v>
      </c>
      <c r="J5720">
        <v>1</v>
      </c>
      <c r="K5720">
        <v>38</v>
      </c>
      <c r="M5720" t="s">
        <v>23</v>
      </c>
      <c r="N5720" t="s">
        <v>23</v>
      </c>
      <c r="O5720" t="s">
        <v>56</v>
      </c>
      <c r="P5720" t="s">
        <v>164</v>
      </c>
      <c r="Q5720" t="s">
        <v>50</v>
      </c>
      <c r="R5720" t="s">
        <v>1402</v>
      </c>
      <c r="S5720" t="s">
        <v>12839</v>
      </c>
    </row>
    <row r="5721" spans="1:19">
      <c r="A5721" t="s">
        <v>12840</v>
      </c>
      <c r="B5721" s="1">
        <v>43896</v>
      </c>
      <c r="C5721" t="s">
        <v>33</v>
      </c>
      <c r="D5721">
        <v>19</v>
      </c>
      <c r="E5721" t="s">
        <v>39</v>
      </c>
      <c r="F5721">
        <v>0</v>
      </c>
      <c r="G5721">
        <v>4</v>
      </c>
      <c r="H5721" t="s">
        <v>3686</v>
      </c>
      <c r="I5721">
        <v>4372</v>
      </c>
      <c r="J5721">
        <v>0</v>
      </c>
      <c r="K5721">
        <v>65</v>
      </c>
      <c r="L5721" t="s">
        <v>142</v>
      </c>
      <c r="M5721" t="s">
        <v>23</v>
      </c>
      <c r="N5721" t="s">
        <v>23</v>
      </c>
      <c r="O5721" t="s">
        <v>49</v>
      </c>
      <c r="P5721" t="s">
        <v>164</v>
      </c>
      <c r="Q5721" t="s">
        <v>84</v>
      </c>
      <c r="R5721" t="s">
        <v>4346</v>
      </c>
      <c r="S5721" t="s">
        <v>12841</v>
      </c>
    </row>
    <row r="5722" spans="1:19">
      <c r="A5722" t="s">
        <v>12842</v>
      </c>
      <c r="B5722" s="1">
        <v>43914</v>
      </c>
      <c r="C5722" t="s">
        <v>33</v>
      </c>
      <c r="D5722">
        <v>57</v>
      </c>
      <c r="E5722" t="s">
        <v>39</v>
      </c>
      <c r="F5722">
        <v>0</v>
      </c>
      <c r="G5722">
        <v>4</v>
      </c>
      <c r="H5722" t="s">
        <v>3686</v>
      </c>
      <c r="I5722">
        <v>5434</v>
      </c>
      <c r="J5722">
        <v>0</v>
      </c>
      <c r="K5722">
        <v>65</v>
      </c>
      <c r="M5722" t="s">
        <v>23</v>
      </c>
      <c r="N5722" t="s">
        <v>23</v>
      </c>
      <c r="O5722" t="s">
        <v>56</v>
      </c>
      <c r="P5722" t="s">
        <v>164</v>
      </c>
      <c r="Q5722" t="s">
        <v>27</v>
      </c>
      <c r="R5722" t="s">
        <v>686</v>
      </c>
      <c r="S5722" t="s">
        <v>12843</v>
      </c>
    </row>
    <row r="5723" spans="1:19">
      <c r="A5723" t="s">
        <v>12844</v>
      </c>
      <c r="B5723" s="1">
        <v>45708</v>
      </c>
      <c r="C5723" t="s">
        <v>22</v>
      </c>
      <c r="D5723">
        <v>38</v>
      </c>
      <c r="E5723" t="s">
        <v>39</v>
      </c>
      <c r="F5723">
        <v>2</v>
      </c>
      <c r="G5723">
        <v>4</v>
      </c>
      <c r="H5723" t="s">
        <v>3686</v>
      </c>
      <c r="I5723">
        <v>3478</v>
      </c>
      <c r="J5723">
        <v>0</v>
      </c>
      <c r="K5723">
        <v>6</v>
      </c>
      <c r="M5723" t="s">
        <v>23</v>
      </c>
      <c r="N5723" t="s">
        <v>39</v>
      </c>
      <c r="P5723" t="s">
        <v>26</v>
      </c>
      <c r="Q5723" t="s">
        <v>50</v>
      </c>
      <c r="R5723" t="s">
        <v>395</v>
      </c>
      <c r="S5723" t="s">
        <v>12845</v>
      </c>
    </row>
    <row r="5724" spans="1:19">
      <c r="A5724" t="s">
        <v>12846</v>
      </c>
      <c r="B5724" s="1">
        <v>43790</v>
      </c>
      <c r="C5724" t="s">
        <v>22</v>
      </c>
      <c r="D5724">
        <v>64</v>
      </c>
      <c r="E5724" t="s">
        <v>23</v>
      </c>
      <c r="F5724">
        <v>0</v>
      </c>
      <c r="G5724">
        <v>4</v>
      </c>
      <c r="H5724" t="s">
        <v>3686</v>
      </c>
      <c r="I5724">
        <v>5839</v>
      </c>
      <c r="J5724">
        <v>4</v>
      </c>
      <c r="K5724">
        <v>69</v>
      </c>
      <c r="L5724" t="s">
        <v>316</v>
      </c>
      <c r="M5724" t="s">
        <v>23</v>
      </c>
      <c r="N5724" t="s">
        <v>23</v>
      </c>
      <c r="O5724" t="s">
        <v>56</v>
      </c>
      <c r="P5724" t="s">
        <v>164</v>
      </c>
      <c r="Q5724" t="s">
        <v>27</v>
      </c>
      <c r="R5724" t="s">
        <v>1862</v>
      </c>
      <c r="S5724" t="s">
        <v>12847</v>
      </c>
    </row>
    <row r="5725" spans="1:19">
      <c r="A5725" t="s">
        <v>12848</v>
      </c>
      <c r="B5725" s="1">
        <v>45128</v>
      </c>
      <c r="C5725" t="s">
        <v>22</v>
      </c>
      <c r="D5725">
        <v>55</v>
      </c>
      <c r="E5725" t="s">
        <v>23</v>
      </c>
      <c r="F5725">
        <v>3</v>
      </c>
      <c r="G5725">
        <v>4</v>
      </c>
      <c r="H5725" t="s">
        <v>3686</v>
      </c>
      <c r="I5725">
        <v>3192</v>
      </c>
      <c r="J5725">
        <v>1</v>
      </c>
      <c r="K5725">
        <v>25</v>
      </c>
      <c r="M5725" t="s">
        <v>23</v>
      </c>
      <c r="N5725" t="s">
        <v>23</v>
      </c>
      <c r="O5725" t="s">
        <v>56</v>
      </c>
      <c r="P5725" t="s">
        <v>26</v>
      </c>
      <c r="Q5725" t="s">
        <v>27</v>
      </c>
      <c r="R5725" t="s">
        <v>348</v>
      </c>
      <c r="S5725" t="s">
        <v>12849</v>
      </c>
    </row>
    <row r="5726" spans="1:19">
      <c r="A5726" t="s">
        <v>12850</v>
      </c>
      <c r="B5726" s="1">
        <v>44671</v>
      </c>
      <c r="C5726" t="s">
        <v>33</v>
      </c>
      <c r="D5726">
        <v>48</v>
      </c>
      <c r="E5726" t="s">
        <v>39</v>
      </c>
      <c r="F5726">
        <v>0</v>
      </c>
      <c r="G5726">
        <v>4</v>
      </c>
      <c r="H5726" t="s">
        <v>3686</v>
      </c>
      <c r="I5726">
        <v>3878</v>
      </c>
      <c r="J5726">
        <v>0</v>
      </c>
      <c r="K5726">
        <v>40</v>
      </c>
      <c r="M5726" t="s">
        <v>23</v>
      </c>
      <c r="N5726" t="s">
        <v>39</v>
      </c>
      <c r="P5726" t="s">
        <v>164</v>
      </c>
      <c r="Q5726" t="s">
        <v>50</v>
      </c>
      <c r="R5726" t="s">
        <v>1097</v>
      </c>
      <c r="S5726" t="s">
        <v>12851</v>
      </c>
    </row>
    <row r="5727" spans="1:19">
      <c r="A5727" t="s">
        <v>12852</v>
      </c>
      <c r="B5727" s="1">
        <v>44823</v>
      </c>
      <c r="C5727" t="s">
        <v>33</v>
      </c>
      <c r="D5727">
        <v>54</v>
      </c>
      <c r="E5727" t="s">
        <v>39</v>
      </c>
      <c r="F5727">
        <v>0</v>
      </c>
      <c r="G5727">
        <v>4</v>
      </c>
      <c r="H5727" t="s">
        <v>3686</v>
      </c>
      <c r="I5727">
        <v>5097</v>
      </c>
      <c r="J5727">
        <v>0</v>
      </c>
      <c r="K5727">
        <v>35</v>
      </c>
      <c r="M5727" t="s">
        <v>39</v>
      </c>
      <c r="N5727" t="s">
        <v>23</v>
      </c>
      <c r="O5727" t="s">
        <v>49</v>
      </c>
      <c r="P5727" t="s">
        <v>26</v>
      </c>
      <c r="Q5727" t="s">
        <v>27</v>
      </c>
      <c r="R5727" t="s">
        <v>4031</v>
      </c>
      <c r="S5727" t="s">
        <v>12853</v>
      </c>
    </row>
    <row r="5728" spans="1:19">
      <c r="A5728" t="s">
        <v>12854</v>
      </c>
      <c r="B5728" s="1">
        <v>43695</v>
      </c>
      <c r="C5728" t="s">
        <v>33</v>
      </c>
      <c r="D5728">
        <v>35</v>
      </c>
      <c r="E5728" t="s">
        <v>23</v>
      </c>
      <c r="F5728">
        <v>1</v>
      </c>
      <c r="G5728">
        <v>4</v>
      </c>
      <c r="H5728" t="s">
        <v>3686</v>
      </c>
      <c r="I5728">
        <v>6342</v>
      </c>
      <c r="J5728">
        <v>4</v>
      </c>
      <c r="K5728">
        <v>72</v>
      </c>
      <c r="M5728" t="s">
        <v>23</v>
      </c>
      <c r="N5728" t="s">
        <v>23</v>
      </c>
      <c r="O5728" t="s">
        <v>49</v>
      </c>
      <c r="P5728" t="s">
        <v>164</v>
      </c>
      <c r="Q5728" t="s">
        <v>27</v>
      </c>
      <c r="R5728" t="s">
        <v>12855</v>
      </c>
      <c r="S5728" t="s">
        <v>12856</v>
      </c>
    </row>
    <row r="5729" spans="1:19">
      <c r="A5729" t="s">
        <v>12857</v>
      </c>
      <c r="B5729" s="1">
        <v>45256</v>
      </c>
      <c r="C5729" t="s">
        <v>22</v>
      </c>
      <c r="D5729">
        <v>31</v>
      </c>
      <c r="E5729" t="s">
        <v>39</v>
      </c>
      <c r="F5729">
        <v>0</v>
      </c>
      <c r="G5729">
        <v>4</v>
      </c>
      <c r="H5729" t="s">
        <v>3686</v>
      </c>
      <c r="I5729">
        <v>5654</v>
      </c>
      <c r="J5729">
        <v>0</v>
      </c>
      <c r="K5729">
        <v>21</v>
      </c>
      <c r="L5729" t="s">
        <v>97</v>
      </c>
      <c r="M5729" t="s">
        <v>23</v>
      </c>
      <c r="N5729" t="s">
        <v>39</v>
      </c>
      <c r="P5729" t="s">
        <v>26</v>
      </c>
      <c r="Q5729" t="s">
        <v>50</v>
      </c>
      <c r="R5729" t="s">
        <v>860</v>
      </c>
      <c r="S5729" t="s">
        <v>12858</v>
      </c>
    </row>
    <row r="5730" spans="1:19">
      <c r="A5730" t="s">
        <v>12859</v>
      </c>
      <c r="B5730" s="1">
        <v>45507</v>
      </c>
      <c r="C5730" t="s">
        <v>22</v>
      </c>
      <c r="D5730">
        <v>19</v>
      </c>
      <c r="E5730" t="s">
        <v>23</v>
      </c>
      <c r="F5730">
        <v>3</v>
      </c>
      <c r="G5730">
        <v>4</v>
      </c>
      <c r="H5730" t="s">
        <v>3686</v>
      </c>
      <c r="I5730">
        <v>2562</v>
      </c>
      <c r="J5730">
        <v>7</v>
      </c>
      <c r="K5730">
        <v>12</v>
      </c>
      <c r="L5730" t="s">
        <v>97</v>
      </c>
      <c r="M5730" t="s">
        <v>39</v>
      </c>
      <c r="N5730" t="s">
        <v>23</v>
      </c>
      <c r="O5730" t="s">
        <v>49</v>
      </c>
      <c r="P5730" t="s">
        <v>26</v>
      </c>
      <c r="Q5730" t="s">
        <v>84</v>
      </c>
      <c r="R5730" t="s">
        <v>6105</v>
      </c>
      <c r="S5730" t="s">
        <v>12860</v>
      </c>
    </row>
    <row r="5731" spans="1:19">
      <c r="A5731" t="s">
        <v>12861</v>
      </c>
      <c r="B5731" s="1">
        <v>44160</v>
      </c>
      <c r="C5731" t="s">
        <v>22</v>
      </c>
      <c r="D5731">
        <v>27</v>
      </c>
      <c r="E5731" t="s">
        <v>23</v>
      </c>
      <c r="F5731">
        <v>0</v>
      </c>
      <c r="G5731">
        <v>4</v>
      </c>
      <c r="H5731" t="s">
        <v>3686</v>
      </c>
      <c r="I5731">
        <v>4133</v>
      </c>
      <c r="J5731">
        <v>2</v>
      </c>
      <c r="K5731">
        <v>57</v>
      </c>
      <c r="M5731" t="s">
        <v>39</v>
      </c>
      <c r="N5731" t="s">
        <v>23</v>
      </c>
      <c r="O5731" t="s">
        <v>49</v>
      </c>
      <c r="P5731" t="s">
        <v>164</v>
      </c>
      <c r="Q5731" t="s">
        <v>27</v>
      </c>
      <c r="R5731" t="s">
        <v>12862</v>
      </c>
      <c r="S5731" t="s">
        <v>12863</v>
      </c>
    </row>
    <row r="5732" spans="1:19">
      <c r="A5732" t="s">
        <v>12864</v>
      </c>
      <c r="B5732" s="1">
        <v>43746</v>
      </c>
      <c r="C5732" t="s">
        <v>33</v>
      </c>
      <c r="D5732">
        <v>28</v>
      </c>
      <c r="E5732" t="s">
        <v>39</v>
      </c>
      <c r="F5732">
        <v>0</v>
      </c>
      <c r="G5732">
        <v>4</v>
      </c>
      <c r="H5732" t="s">
        <v>3686</v>
      </c>
      <c r="I5732">
        <v>6424</v>
      </c>
      <c r="J5732">
        <v>0</v>
      </c>
      <c r="K5732">
        <v>70</v>
      </c>
      <c r="L5732" t="s">
        <v>316</v>
      </c>
      <c r="M5732" t="s">
        <v>23</v>
      </c>
      <c r="N5732" t="s">
        <v>23</v>
      </c>
      <c r="O5732" t="s">
        <v>25</v>
      </c>
      <c r="P5732" t="s">
        <v>164</v>
      </c>
      <c r="Q5732" t="s">
        <v>27</v>
      </c>
      <c r="R5732" t="s">
        <v>5262</v>
      </c>
      <c r="S5732" t="s">
        <v>12865</v>
      </c>
    </row>
    <row r="5733" spans="1:19">
      <c r="A5733" t="s">
        <v>12866</v>
      </c>
      <c r="B5733" s="1">
        <v>44623</v>
      </c>
      <c r="C5733" t="s">
        <v>33</v>
      </c>
      <c r="D5733">
        <v>20</v>
      </c>
      <c r="E5733" t="s">
        <v>39</v>
      </c>
      <c r="F5733">
        <v>0</v>
      </c>
      <c r="G5733">
        <v>4</v>
      </c>
      <c r="H5733" t="s">
        <v>3686</v>
      </c>
      <c r="I5733">
        <v>4434</v>
      </c>
      <c r="J5733">
        <v>0</v>
      </c>
      <c r="K5733">
        <v>41</v>
      </c>
      <c r="M5733" t="s">
        <v>23</v>
      </c>
      <c r="N5733" t="s">
        <v>23</v>
      </c>
      <c r="O5733" t="s">
        <v>25</v>
      </c>
      <c r="P5733" t="s">
        <v>26</v>
      </c>
      <c r="Q5733" t="s">
        <v>27</v>
      </c>
      <c r="R5733" t="s">
        <v>9061</v>
      </c>
      <c r="S5733" t="s">
        <v>12867</v>
      </c>
    </row>
    <row r="5734" spans="1:19">
      <c r="A5734" t="s">
        <v>12868</v>
      </c>
      <c r="B5734" s="1">
        <v>45062</v>
      </c>
      <c r="C5734" t="s">
        <v>33</v>
      </c>
      <c r="D5734">
        <v>21</v>
      </c>
      <c r="E5734" t="s">
        <v>23</v>
      </c>
      <c r="F5734">
        <v>0</v>
      </c>
      <c r="G5734">
        <v>4</v>
      </c>
      <c r="H5734" t="s">
        <v>3686</v>
      </c>
      <c r="I5734">
        <v>4235</v>
      </c>
      <c r="J5734">
        <v>1</v>
      </c>
      <c r="K5734">
        <v>27</v>
      </c>
      <c r="L5734" t="s">
        <v>40</v>
      </c>
      <c r="M5734" t="s">
        <v>23</v>
      </c>
      <c r="N5734" t="s">
        <v>23</v>
      </c>
      <c r="O5734" t="s">
        <v>25</v>
      </c>
      <c r="P5734" t="s">
        <v>26</v>
      </c>
      <c r="Q5734" t="s">
        <v>50</v>
      </c>
      <c r="R5734" t="s">
        <v>1331</v>
      </c>
      <c r="S5734" t="s">
        <v>12869</v>
      </c>
    </row>
    <row r="5735" spans="1:19">
      <c r="A5735" t="s">
        <v>12870</v>
      </c>
      <c r="B5735" s="1">
        <v>44428</v>
      </c>
      <c r="C5735" t="s">
        <v>33</v>
      </c>
      <c r="D5735">
        <v>64</v>
      </c>
      <c r="E5735" t="s">
        <v>39</v>
      </c>
      <c r="F5735">
        <v>0</v>
      </c>
      <c r="G5735">
        <v>4</v>
      </c>
      <c r="H5735" t="s">
        <v>3686</v>
      </c>
      <c r="I5735">
        <v>3345</v>
      </c>
      <c r="J5735">
        <v>0</v>
      </c>
      <c r="K5735">
        <v>48</v>
      </c>
      <c r="M5735" t="s">
        <v>23</v>
      </c>
      <c r="N5735" t="s">
        <v>23</v>
      </c>
      <c r="O5735" t="s">
        <v>25</v>
      </c>
      <c r="P5735" t="s">
        <v>202</v>
      </c>
      <c r="Q5735" t="s">
        <v>27</v>
      </c>
      <c r="R5735" t="s">
        <v>416</v>
      </c>
      <c r="S5735" t="s">
        <v>12871</v>
      </c>
    </row>
    <row r="5736" spans="1:19">
      <c r="A5736" t="s">
        <v>12872</v>
      </c>
      <c r="B5736" s="1">
        <v>43960</v>
      </c>
      <c r="C5736" t="s">
        <v>33</v>
      </c>
      <c r="D5736">
        <v>49</v>
      </c>
      <c r="E5736" t="s">
        <v>39</v>
      </c>
      <c r="F5736">
        <v>0</v>
      </c>
      <c r="G5736">
        <v>4</v>
      </c>
      <c r="H5736" t="s">
        <v>3686</v>
      </c>
      <c r="I5736">
        <v>5989</v>
      </c>
      <c r="J5736">
        <v>0</v>
      </c>
      <c r="K5736">
        <v>63</v>
      </c>
      <c r="M5736" t="s">
        <v>23</v>
      </c>
      <c r="N5736" t="s">
        <v>23</v>
      </c>
      <c r="O5736" t="s">
        <v>25</v>
      </c>
      <c r="P5736" t="s">
        <v>164</v>
      </c>
      <c r="Q5736" t="s">
        <v>50</v>
      </c>
      <c r="R5736" t="s">
        <v>2063</v>
      </c>
      <c r="S5736" t="s">
        <v>12873</v>
      </c>
    </row>
    <row r="5737" spans="1:19">
      <c r="A5737" t="s">
        <v>12874</v>
      </c>
      <c r="B5737" s="1">
        <v>44433</v>
      </c>
      <c r="C5737" t="s">
        <v>33</v>
      </c>
      <c r="D5737">
        <v>45</v>
      </c>
      <c r="E5737" t="s">
        <v>23</v>
      </c>
      <c r="F5737">
        <v>0</v>
      </c>
      <c r="G5737">
        <v>4</v>
      </c>
      <c r="H5737" t="s">
        <v>3686</v>
      </c>
      <c r="I5737">
        <v>2478</v>
      </c>
      <c r="J5737">
        <v>3</v>
      </c>
      <c r="K5737">
        <v>48</v>
      </c>
      <c r="M5737" t="s">
        <v>23</v>
      </c>
      <c r="N5737" t="s">
        <v>23</v>
      </c>
      <c r="O5737" t="s">
        <v>49</v>
      </c>
      <c r="P5737" t="s">
        <v>202</v>
      </c>
      <c r="Q5737" t="s">
        <v>50</v>
      </c>
      <c r="R5737" t="s">
        <v>624</v>
      </c>
      <c r="S5737" t="s">
        <v>12875</v>
      </c>
    </row>
    <row r="5738" spans="1:19">
      <c r="A5738" t="s">
        <v>12876</v>
      </c>
      <c r="B5738" s="1">
        <v>44440</v>
      </c>
      <c r="C5738" t="s">
        <v>33</v>
      </c>
      <c r="D5738">
        <v>56</v>
      </c>
      <c r="E5738" t="s">
        <v>39</v>
      </c>
      <c r="F5738">
        <v>0</v>
      </c>
      <c r="G5738">
        <v>4</v>
      </c>
      <c r="H5738" t="s">
        <v>3686</v>
      </c>
      <c r="I5738">
        <v>2831</v>
      </c>
      <c r="J5738">
        <v>0</v>
      </c>
      <c r="K5738">
        <v>47</v>
      </c>
      <c r="M5738" t="s">
        <v>23</v>
      </c>
      <c r="N5738" t="s">
        <v>23</v>
      </c>
      <c r="O5738" t="s">
        <v>49</v>
      </c>
      <c r="P5738" t="s">
        <v>164</v>
      </c>
      <c r="Q5738" t="s">
        <v>50</v>
      </c>
      <c r="R5738" t="s">
        <v>6973</v>
      </c>
      <c r="S5738" t="s">
        <v>12877</v>
      </c>
    </row>
    <row r="5739" spans="1:19">
      <c r="A5739" t="s">
        <v>12878</v>
      </c>
      <c r="B5739" s="1">
        <v>45661</v>
      </c>
      <c r="C5739" t="s">
        <v>33</v>
      </c>
      <c r="D5739">
        <v>30</v>
      </c>
      <c r="E5739" t="s">
        <v>23</v>
      </c>
      <c r="F5739">
        <v>1</v>
      </c>
      <c r="G5739">
        <v>4</v>
      </c>
      <c r="H5739" t="s">
        <v>3686</v>
      </c>
      <c r="I5739">
        <v>4484</v>
      </c>
      <c r="J5739">
        <v>3</v>
      </c>
      <c r="K5739">
        <v>7</v>
      </c>
      <c r="L5739" t="s">
        <v>48</v>
      </c>
      <c r="M5739" t="s">
        <v>23</v>
      </c>
      <c r="N5739" t="s">
        <v>39</v>
      </c>
      <c r="P5739" t="s">
        <v>26</v>
      </c>
      <c r="Q5739" t="s">
        <v>50</v>
      </c>
      <c r="R5739" t="s">
        <v>3772</v>
      </c>
      <c r="S5739" t="s">
        <v>12879</v>
      </c>
    </row>
    <row r="5740" spans="1:19">
      <c r="A5740" t="s">
        <v>12880</v>
      </c>
      <c r="B5740" s="1">
        <v>43750</v>
      </c>
      <c r="C5740" t="s">
        <v>22</v>
      </c>
      <c r="D5740">
        <v>36</v>
      </c>
      <c r="E5740" t="s">
        <v>23</v>
      </c>
      <c r="F5740">
        <v>0</v>
      </c>
      <c r="G5740">
        <v>4</v>
      </c>
      <c r="H5740" t="s">
        <v>3686</v>
      </c>
      <c r="I5740">
        <v>4118</v>
      </c>
      <c r="J5740">
        <v>1</v>
      </c>
      <c r="K5740">
        <v>70</v>
      </c>
      <c r="L5740" t="s">
        <v>316</v>
      </c>
      <c r="M5740" t="s">
        <v>23</v>
      </c>
      <c r="N5740" t="s">
        <v>39</v>
      </c>
      <c r="P5740" t="s">
        <v>164</v>
      </c>
      <c r="Q5740" t="s">
        <v>27</v>
      </c>
      <c r="R5740" t="s">
        <v>1525</v>
      </c>
      <c r="S5740" t="s">
        <v>12881</v>
      </c>
    </row>
    <row r="5741" spans="1:19">
      <c r="A5741" t="s">
        <v>12882</v>
      </c>
      <c r="B5741" s="1">
        <v>45761</v>
      </c>
      <c r="C5741" t="s">
        <v>33</v>
      </c>
      <c r="D5741">
        <v>35</v>
      </c>
      <c r="E5741" t="s">
        <v>39</v>
      </c>
      <c r="F5741">
        <v>0</v>
      </c>
      <c r="G5741">
        <v>4</v>
      </c>
      <c r="H5741" t="s">
        <v>3686</v>
      </c>
      <c r="I5741">
        <v>5535</v>
      </c>
      <c r="J5741">
        <v>0</v>
      </c>
      <c r="K5741">
        <v>4</v>
      </c>
      <c r="L5741" t="s">
        <v>48</v>
      </c>
      <c r="M5741" t="s">
        <v>23</v>
      </c>
      <c r="N5741" t="s">
        <v>39</v>
      </c>
      <c r="P5741" t="s">
        <v>26</v>
      </c>
      <c r="Q5741" t="s">
        <v>50</v>
      </c>
      <c r="R5741" t="s">
        <v>2249</v>
      </c>
      <c r="S5741" t="s">
        <v>12883</v>
      </c>
    </row>
    <row r="5742" spans="1:19">
      <c r="A5742" t="s">
        <v>12884</v>
      </c>
      <c r="B5742" s="1">
        <v>45849</v>
      </c>
      <c r="C5742" t="s">
        <v>33</v>
      </c>
      <c r="D5742">
        <v>51</v>
      </c>
      <c r="E5742" t="s">
        <v>39</v>
      </c>
      <c r="F5742">
        <v>0</v>
      </c>
      <c r="G5742">
        <v>4</v>
      </c>
      <c r="H5742" t="s">
        <v>3751</v>
      </c>
      <c r="I5742">
        <v>4138</v>
      </c>
      <c r="J5742">
        <v>0</v>
      </c>
      <c r="K5742">
        <v>1</v>
      </c>
      <c r="M5742" t="s">
        <v>23</v>
      </c>
      <c r="N5742" t="s">
        <v>23</v>
      </c>
      <c r="O5742" t="s">
        <v>49</v>
      </c>
      <c r="P5742" t="s">
        <v>26</v>
      </c>
      <c r="Q5742" t="s">
        <v>50</v>
      </c>
      <c r="R5742" t="s">
        <v>4080</v>
      </c>
      <c r="S5742" t="s">
        <v>1965</v>
      </c>
    </row>
    <row r="5743" spans="1:19">
      <c r="A5743" t="s">
        <v>12885</v>
      </c>
      <c r="B5743" s="1">
        <v>44726</v>
      </c>
      <c r="C5743" t="s">
        <v>33</v>
      </c>
      <c r="D5743">
        <v>26</v>
      </c>
      <c r="E5743" t="s">
        <v>23</v>
      </c>
      <c r="F5743">
        <v>3</v>
      </c>
      <c r="G5743">
        <v>4</v>
      </c>
      <c r="H5743" t="s">
        <v>3686</v>
      </c>
      <c r="I5743">
        <v>3614</v>
      </c>
      <c r="J5743">
        <v>7</v>
      </c>
      <c r="K5743">
        <v>38</v>
      </c>
      <c r="L5743" t="s">
        <v>40</v>
      </c>
      <c r="M5743" t="s">
        <v>23</v>
      </c>
      <c r="N5743" t="s">
        <v>39</v>
      </c>
      <c r="P5743" t="s">
        <v>164</v>
      </c>
      <c r="Q5743" t="s">
        <v>50</v>
      </c>
      <c r="R5743" t="s">
        <v>869</v>
      </c>
      <c r="S5743" t="s">
        <v>12886</v>
      </c>
    </row>
    <row r="5744" spans="1:19">
      <c r="A5744" t="s">
        <v>12887</v>
      </c>
      <c r="B5744" s="1">
        <v>45428</v>
      </c>
      <c r="C5744" t="s">
        <v>22</v>
      </c>
      <c r="D5744">
        <v>22</v>
      </c>
      <c r="E5744" t="s">
        <v>23</v>
      </c>
      <c r="F5744">
        <v>2</v>
      </c>
      <c r="G5744">
        <v>4</v>
      </c>
      <c r="H5744" t="s">
        <v>3686</v>
      </c>
      <c r="I5744">
        <v>3974</v>
      </c>
      <c r="J5744">
        <v>6</v>
      </c>
      <c r="K5744">
        <v>15</v>
      </c>
      <c r="L5744" t="s">
        <v>97</v>
      </c>
      <c r="M5744" t="s">
        <v>23</v>
      </c>
      <c r="N5744" t="s">
        <v>23</v>
      </c>
      <c r="O5744" t="s">
        <v>49</v>
      </c>
      <c r="P5744" t="s">
        <v>26</v>
      </c>
      <c r="Q5744" t="s">
        <v>27</v>
      </c>
      <c r="R5744" t="s">
        <v>3756</v>
      </c>
      <c r="S5744" t="s">
        <v>12888</v>
      </c>
    </row>
    <row r="5745" spans="1:19">
      <c r="A5745" t="s">
        <v>12889</v>
      </c>
      <c r="B5745" s="1">
        <v>44361</v>
      </c>
      <c r="C5745" t="s">
        <v>22</v>
      </c>
      <c r="D5745">
        <v>44</v>
      </c>
      <c r="E5745" t="s">
        <v>23</v>
      </c>
      <c r="F5745">
        <v>0</v>
      </c>
      <c r="G5745">
        <v>4</v>
      </c>
      <c r="H5745" t="s">
        <v>3686</v>
      </c>
      <c r="I5745">
        <v>6479</v>
      </c>
      <c r="J5745">
        <v>7</v>
      </c>
      <c r="K5745">
        <v>50</v>
      </c>
      <c r="L5745" t="s">
        <v>142</v>
      </c>
      <c r="M5745" t="s">
        <v>23</v>
      </c>
      <c r="N5745" t="s">
        <v>23</v>
      </c>
      <c r="O5745" t="s">
        <v>25</v>
      </c>
      <c r="P5745" t="s">
        <v>202</v>
      </c>
      <c r="Q5745" t="s">
        <v>27</v>
      </c>
      <c r="R5745" t="s">
        <v>1579</v>
      </c>
      <c r="S5745" t="s">
        <v>12890</v>
      </c>
    </row>
    <row r="5746" spans="1:19">
      <c r="A5746" t="s">
        <v>12891</v>
      </c>
      <c r="B5746" s="1">
        <v>45000</v>
      </c>
      <c r="C5746" t="s">
        <v>22</v>
      </c>
      <c r="D5746">
        <v>79</v>
      </c>
      <c r="E5746" t="s">
        <v>39</v>
      </c>
      <c r="F5746">
        <v>0</v>
      </c>
      <c r="G5746">
        <v>4</v>
      </c>
      <c r="H5746" t="s">
        <v>3686</v>
      </c>
      <c r="I5746">
        <v>5285</v>
      </c>
      <c r="J5746">
        <v>0</v>
      </c>
      <c r="K5746">
        <v>29</v>
      </c>
      <c r="L5746" t="s">
        <v>40</v>
      </c>
      <c r="M5746" t="s">
        <v>23</v>
      </c>
      <c r="N5746" t="s">
        <v>23</v>
      </c>
      <c r="O5746" t="s">
        <v>25</v>
      </c>
      <c r="P5746" t="s">
        <v>202</v>
      </c>
      <c r="Q5746" t="s">
        <v>27</v>
      </c>
      <c r="R5746" t="s">
        <v>959</v>
      </c>
      <c r="S5746" t="s">
        <v>12892</v>
      </c>
    </row>
    <row r="5747" spans="1:19">
      <c r="A5747" t="s">
        <v>12893</v>
      </c>
      <c r="B5747" s="1">
        <v>44148</v>
      </c>
      <c r="C5747" t="s">
        <v>33</v>
      </c>
      <c r="D5747">
        <v>65</v>
      </c>
      <c r="E5747" t="s">
        <v>39</v>
      </c>
      <c r="F5747">
        <v>0</v>
      </c>
      <c r="G5747">
        <v>4</v>
      </c>
      <c r="H5747" t="s">
        <v>3686</v>
      </c>
      <c r="I5747">
        <v>4622</v>
      </c>
      <c r="J5747">
        <v>0</v>
      </c>
      <c r="K5747">
        <v>57</v>
      </c>
      <c r="L5747" t="s">
        <v>142</v>
      </c>
      <c r="M5747" t="s">
        <v>39</v>
      </c>
      <c r="N5747" t="s">
        <v>23</v>
      </c>
      <c r="O5747" t="s">
        <v>49</v>
      </c>
      <c r="P5747" t="s">
        <v>164</v>
      </c>
      <c r="Q5747" t="s">
        <v>27</v>
      </c>
      <c r="R5747" t="s">
        <v>486</v>
      </c>
      <c r="S5747" t="s">
        <v>12894</v>
      </c>
    </row>
    <row r="5748" spans="1:19">
      <c r="A5748" t="s">
        <v>12895</v>
      </c>
      <c r="B5748" s="1">
        <v>44023</v>
      </c>
      <c r="C5748" t="s">
        <v>22</v>
      </c>
      <c r="D5748">
        <v>32</v>
      </c>
      <c r="E5748" t="s">
        <v>39</v>
      </c>
      <c r="F5748">
        <v>2</v>
      </c>
      <c r="G5748">
        <v>4</v>
      </c>
      <c r="H5748" t="s">
        <v>3686</v>
      </c>
      <c r="I5748">
        <v>5411</v>
      </c>
      <c r="J5748">
        <v>0</v>
      </c>
      <c r="K5748">
        <v>61</v>
      </c>
      <c r="L5748" t="s">
        <v>142</v>
      </c>
      <c r="M5748" t="s">
        <v>23</v>
      </c>
      <c r="N5748" t="s">
        <v>39</v>
      </c>
      <c r="P5748" t="s">
        <v>164</v>
      </c>
      <c r="Q5748" t="s">
        <v>84</v>
      </c>
      <c r="R5748" t="s">
        <v>2664</v>
      </c>
      <c r="S5748" t="s">
        <v>12896</v>
      </c>
    </row>
    <row r="5749" spans="1:19">
      <c r="A5749" t="s">
        <v>12897</v>
      </c>
      <c r="B5749" s="1">
        <v>44429</v>
      </c>
      <c r="C5749" t="s">
        <v>22</v>
      </c>
      <c r="D5749">
        <v>59</v>
      </c>
      <c r="E5749" t="s">
        <v>39</v>
      </c>
      <c r="F5749">
        <v>0</v>
      </c>
      <c r="G5749">
        <v>4</v>
      </c>
      <c r="H5749" t="s">
        <v>3686</v>
      </c>
      <c r="I5749">
        <v>5994</v>
      </c>
      <c r="J5749">
        <v>0</v>
      </c>
      <c r="K5749">
        <v>48</v>
      </c>
      <c r="M5749" t="s">
        <v>23</v>
      </c>
      <c r="N5749" t="s">
        <v>23</v>
      </c>
      <c r="O5749" t="s">
        <v>25</v>
      </c>
      <c r="P5749" t="s">
        <v>164</v>
      </c>
      <c r="Q5749" t="s">
        <v>27</v>
      </c>
      <c r="R5749" t="s">
        <v>3705</v>
      </c>
      <c r="S5749" t="s">
        <v>12898</v>
      </c>
    </row>
    <row r="5750" spans="1:19">
      <c r="A5750" t="s">
        <v>12899</v>
      </c>
      <c r="B5750" s="1">
        <v>44475</v>
      </c>
      <c r="C5750" t="s">
        <v>33</v>
      </c>
      <c r="D5750">
        <v>55</v>
      </c>
      <c r="E5750" t="s">
        <v>23</v>
      </c>
      <c r="F5750">
        <v>0</v>
      </c>
      <c r="G5750">
        <v>4</v>
      </c>
      <c r="H5750" t="s">
        <v>3686</v>
      </c>
      <c r="I5750">
        <v>2438</v>
      </c>
      <c r="J5750">
        <v>9</v>
      </c>
      <c r="K5750">
        <v>46</v>
      </c>
      <c r="L5750" t="s">
        <v>142</v>
      </c>
      <c r="M5750" t="s">
        <v>23</v>
      </c>
      <c r="N5750" t="s">
        <v>39</v>
      </c>
      <c r="P5750" t="s">
        <v>202</v>
      </c>
      <c r="Q5750" t="s">
        <v>27</v>
      </c>
      <c r="R5750" t="s">
        <v>439</v>
      </c>
      <c r="S5750" t="s">
        <v>12900</v>
      </c>
    </row>
    <row r="5751" spans="1:19">
      <c r="A5751" t="s">
        <v>12901</v>
      </c>
      <c r="B5751" s="1">
        <v>45732</v>
      </c>
      <c r="C5751" t="s">
        <v>22</v>
      </c>
      <c r="D5751">
        <v>46</v>
      </c>
      <c r="E5751" t="s">
        <v>39</v>
      </c>
      <c r="F5751">
        <v>0</v>
      </c>
      <c r="G5751">
        <v>4</v>
      </c>
      <c r="H5751" t="s">
        <v>3686</v>
      </c>
      <c r="I5751">
        <v>2303</v>
      </c>
      <c r="J5751">
        <v>0</v>
      </c>
      <c r="K5751">
        <v>5</v>
      </c>
      <c r="M5751" t="s">
        <v>23</v>
      </c>
      <c r="N5751" t="s">
        <v>39</v>
      </c>
      <c r="P5751" t="s">
        <v>26</v>
      </c>
      <c r="Q5751" t="s">
        <v>50</v>
      </c>
      <c r="R5751" t="s">
        <v>1228</v>
      </c>
      <c r="S5751" t="s">
        <v>12902</v>
      </c>
    </row>
    <row r="5752" spans="1:19">
      <c r="A5752" t="s">
        <v>12903</v>
      </c>
      <c r="B5752" s="1">
        <v>45513</v>
      </c>
      <c r="C5752" t="s">
        <v>33</v>
      </c>
      <c r="D5752">
        <v>27</v>
      </c>
      <c r="E5752" t="s">
        <v>39</v>
      </c>
      <c r="F5752">
        <v>0</v>
      </c>
      <c r="G5752">
        <v>4</v>
      </c>
      <c r="H5752" t="s">
        <v>3686</v>
      </c>
      <c r="I5752">
        <v>4862</v>
      </c>
      <c r="J5752">
        <v>0</v>
      </c>
      <c r="K5752">
        <v>12</v>
      </c>
      <c r="M5752" t="s">
        <v>23</v>
      </c>
      <c r="N5752" t="s">
        <v>39</v>
      </c>
      <c r="P5752" t="s">
        <v>26</v>
      </c>
      <c r="Q5752" t="s">
        <v>27</v>
      </c>
      <c r="R5752" t="s">
        <v>971</v>
      </c>
      <c r="S5752" t="s">
        <v>12904</v>
      </c>
    </row>
    <row r="5753" spans="1:19">
      <c r="A5753" t="s">
        <v>12905</v>
      </c>
      <c r="B5753" s="1">
        <v>44601</v>
      </c>
      <c r="C5753" t="s">
        <v>33</v>
      </c>
      <c r="D5753">
        <v>54</v>
      </c>
      <c r="E5753" t="s">
        <v>23</v>
      </c>
      <c r="F5753">
        <v>0</v>
      </c>
      <c r="G5753">
        <v>4</v>
      </c>
      <c r="H5753" t="s">
        <v>3686</v>
      </c>
      <c r="I5753">
        <v>4545</v>
      </c>
      <c r="J5753">
        <v>9</v>
      </c>
      <c r="K5753">
        <v>42</v>
      </c>
      <c r="M5753" t="s">
        <v>23</v>
      </c>
      <c r="N5753" t="s">
        <v>23</v>
      </c>
      <c r="O5753" t="s">
        <v>25</v>
      </c>
      <c r="P5753" t="s">
        <v>164</v>
      </c>
      <c r="Q5753" t="s">
        <v>50</v>
      </c>
      <c r="R5753" t="s">
        <v>947</v>
      </c>
      <c r="S5753" t="s">
        <v>12906</v>
      </c>
    </row>
    <row r="5754" spans="1:19">
      <c r="A5754" t="s">
        <v>12907</v>
      </c>
      <c r="B5754" s="1">
        <v>44826</v>
      </c>
      <c r="C5754" t="s">
        <v>33</v>
      </c>
      <c r="D5754">
        <v>49</v>
      </c>
      <c r="E5754" t="s">
        <v>39</v>
      </c>
      <c r="F5754">
        <v>0</v>
      </c>
      <c r="G5754">
        <v>4</v>
      </c>
      <c r="H5754" t="s">
        <v>3686</v>
      </c>
      <c r="I5754">
        <v>5723</v>
      </c>
      <c r="J5754">
        <v>0</v>
      </c>
      <c r="K5754">
        <v>35</v>
      </c>
      <c r="M5754" t="s">
        <v>23</v>
      </c>
      <c r="N5754" t="s">
        <v>23</v>
      </c>
      <c r="O5754" t="s">
        <v>25</v>
      </c>
      <c r="P5754" t="s">
        <v>164</v>
      </c>
      <c r="Q5754" t="s">
        <v>50</v>
      </c>
      <c r="R5754" t="s">
        <v>1746</v>
      </c>
      <c r="S5754" t="s">
        <v>12908</v>
      </c>
    </row>
    <row r="5755" spans="1:19">
      <c r="A5755" t="s">
        <v>12909</v>
      </c>
      <c r="B5755" s="1">
        <v>44570</v>
      </c>
      <c r="C5755" t="s">
        <v>33</v>
      </c>
      <c r="D5755">
        <v>47</v>
      </c>
      <c r="E5755" t="s">
        <v>39</v>
      </c>
      <c r="F5755">
        <v>2</v>
      </c>
      <c r="G5755">
        <v>4</v>
      </c>
      <c r="H5755" t="s">
        <v>3686</v>
      </c>
      <c r="I5755">
        <v>3528</v>
      </c>
      <c r="J5755">
        <v>0</v>
      </c>
      <c r="K5755">
        <v>43</v>
      </c>
      <c r="M5755" t="s">
        <v>23</v>
      </c>
      <c r="N5755" t="s">
        <v>23</v>
      </c>
      <c r="O5755" t="s">
        <v>25</v>
      </c>
      <c r="P5755" t="s">
        <v>202</v>
      </c>
      <c r="Q5755" t="s">
        <v>50</v>
      </c>
      <c r="R5755" t="s">
        <v>2259</v>
      </c>
      <c r="S5755" t="s">
        <v>12910</v>
      </c>
    </row>
    <row r="5756" spans="1:19">
      <c r="A5756" t="s">
        <v>12911</v>
      </c>
      <c r="B5756" s="1">
        <v>43915</v>
      </c>
      <c r="C5756" t="s">
        <v>22</v>
      </c>
      <c r="D5756">
        <v>50</v>
      </c>
      <c r="E5756" t="s">
        <v>39</v>
      </c>
      <c r="F5756">
        <v>0</v>
      </c>
      <c r="G5756">
        <v>4</v>
      </c>
      <c r="H5756" t="s">
        <v>3686</v>
      </c>
      <c r="I5756">
        <v>5826</v>
      </c>
      <c r="J5756">
        <v>0</v>
      </c>
      <c r="K5756">
        <v>65</v>
      </c>
      <c r="L5756" t="s">
        <v>142</v>
      </c>
      <c r="M5756" t="s">
        <v>23</v>
      </c>
      <c r="N5756" t="s">
        <v>39</v>
      </c>
      <c r="P5756" t="s">
        <v>202</v>
      </c>
      <c r="Q5756" t="s">
        <v>50</v>
      </c>
      <c r="R5756" t="s">
        <v>610</v>
      </c>
      <c r="S5756" t="s">
        <v>12912</v>
      </c>
    </row>
    <row r="5757" spans="1:19">
      <c r="A5757" t="s">
        <v>12913</v>
      </c>
      <c r="B5757" s="1">
        <v>43762</v>
      </c>
      <c r="C5757" t="s">
        <v>33</v>
      </c>
      <c r="D5757">
        <v>44</v>
      </c>
      <c r="E5757" t="s">
        <v>23</v>
      </c>
      <c r="F5757">
        <v>0</v>
      </c>
      <c r="G5757">
        <v>4</v>
      </c>
      <c r="H5757" t="s">
        <v>3686</v>
      </c>
      <c r="I5757">
        <v>6170</v>
      </c>
      <c r="J5757">
        <v>1</v>
      </c>
      <c r="K5757">
        <v>70</v>
      </c>
      <c r="M5757" t="s">
        <v>23</v>
      </c>
      <c r="N5757" t="s">
        <v>39</v>
      </c>
      <c r="P5757" t="s">
        <v>164</v>
      </c>
      <c r="Q5757" t="s">
        <v>27</v>
      </c>
      <c r="R5757" t="s">
        <v>3929</v>
      </c>
      <c r="S5757" t="s">
        <v>9974</v>
      </c>
    </row>
    <row r="5758" spans="1:19">
      <c r="A5758" t="s">
        <v>12914</v>
      </c>
      <c r="B5758" s="1">
        <v>44079</v>
      </c>
      <c r="C5758" t="s">
        <v>22</v>
      </c>
      <c r="D5758">
        <v>40</v>
      </c>
      <c r="E5758" t="s">
        <v>23</v>
      </c>
      <c r="F5758">
        <v>3</v>
      </c>
      <c r="G5758">
        <v>4</v>
      </c>
      <c r="H5758" t="s">
        <v>3686</v>
      </c>
      <c r="I5758">
        <v>4952</v>
      </c>
      <c r="J5758">
        <v>1</v>
      </c>
      <c r="K5758">
        <v>59</v>
      </c>
      <c r="L5758" t="s">
        <v>142</v>
      </c>
      <c r="M5758" t="s">
        <v>23</v>
      </c>
      <c r="N5758" t="s">
        <v>23</v>
      </c>
      <c r="O5758" t="s">
        <v>25</v>
      </c>
      <c r="P5758" t="s">
        <v>164</v>
      </c>
      <c r="Q5758" t="s">
        <v>50</v>
      </c>
      <c r="R5758" t="s">
        <v>2363</v>
      </c>
      <c r="S5758" t="s">
        <v>12915</v>
      </c>
    </row>
    <row r="5759" spans="1:19">
      <c r="A5759" t="s">
        <v>12916</v>
      </c>
      <c r="B5759" s="1">
        <v>44156</v>
      </c>
      <c r="C5759" t="s">
        <v>33</v>
      </c>
      <c r="D5759">
        <v>25</v>
      </c>
      <c r="E5759" t="s">
        <v>23</v>
      </c>
      <c r="F5759">
        <v>0</v>
      </c>
      <c r="G5759">
        <v>4</v>
      </c>
      <c r="H5759" t="s">
        <v>3686</v>
      </c>
      <c r="I5759">
        <v>4546</v>
      </c>
      <c r="J5759">
        <v>2</v>
      </c>
      <c r="K5759">
        <v>57</v>
      </c>
      <c r="M5759" t="s">
        <v>23</v>
      </c>
      <c r="N5759" t="s">
        <v>23</v>
      </c>
      <c r="O5759" t="s">
        <v>56</v>
      </c>
      <c r="P5759" t="s">
        <v>202</v>
      </c>
      <c r="Q5759" t="s">
        <v>27</v>
      </c>
      <c r="R5759" t="s">
        <v>785</v>
      </c>
      <c r="S5759" t="s">
        <v>12917</v>
      </c>
    </row>
    <row r="5760" spans="1:19">
      <c r="A5760" t="s">
        <v>12918</v>
      </c>
      <c r="B5760" s="1">
        <v>45822</v>
      </c>
      <c r="C5760" t="s">
        <v>22</v>
      </c>
      <c r="D5760">
        <v>54</v>
      </c>
      <c r="E5760" t="s">
        <v>39</v>
      </c>
      <c r="F5760">
        <v>0</v>
      </c>
      <c r="G5760">
        <v>4</v>
      </c>
      <c r="H5760" t="s">
        <v>3751</v>
      </c>
      <c r="I5760">
        <v>3969</v>
      </c>
      <c r="J5760">
        <v>0</v>
      </c>
      <c r="K5760">
        <v>2</v>
      </c>
      <c r="M5760" t="s">
        <v>23</v>
      </c>
      <c r="N5760" t="s">
        <v>23</v>
      </c>
      <c r="O5760" t="s">
        <v>25</v>
      </c>
      <c r="P5760" t="s">
        <v>26</v>
      </c>
      <c r="Q5760" t="s">
        <v>27</v>
      </c>
      <c r="R5760" t="s">
        <v>425</v>
      </c>
      <c r="S5760" t="s">
        <v>12919</v>
      </c>
    </row>
    <row r="5761" spans="1:19">
      <c r="A5761" t="s">
        <v>12920</v>
      </c>
      <c r="B5761" s="1">
        <v>44018</v>
      </c>
      <c r="C5761" t="s">
        <v>22</v>
      </c>
      <c r="D5761">
        <v>37</v>
      </c>
      <c r="E5761" t="s">
        <v>23</v>
      </c>
      <c r="F5761">
        <v>0</v>
      </c>
      <c r="G5761">
        <v>4</v>
      </c>
      <c r="H5761" t="s">
        <v>3686</v>
      </c>
      <c r="I5761">
        <v>5117</v>
      </c>
      <c r="J5761">
        <v>1</v>
      </c>
      <c r="K5761">
        <v>61</v>
      </c>
      <c r="L5761" t="s">
        <v>142</v>
      </c>
      <c r="M5761" t="s">
        <v>23</v>
      </c>
      <c r="N5761" t="s">
        <v>23</v>
      </c>
      <c r="O5761" t="s">
        <v>56</v>
      </c>
      <c r="P5761" t="s">
        <v>164</v>
      </c>
      <c r="Q5761" t="s">
        <v>50</v>
      </c>
      <c r="R5761" t="s">
        <v>1994</v>
      </c>
      <c r="S5761" t="s">
        <v>12921</v>
      </c>
    </row>
    <row r="5762" spans="1:19">
      <c r="A5762" t="s">
        <v>12922</v>
      </c>
      <c r="B5762" s="1">
        <v>43715</v>
      </c>
      <c r="C5762" t="s">
        <v>33</v>
      </c>
      <c r="D5762">
        <v>59</v>
      </c>
      <c r="E5762" t="s">
        <v>23</v>
      </c>
      <c r="F5762">
        <v>0</v>
      </c>
      <c r="G5762">
        <v>4</v>
      </c>
      <c r="H5762" t="s">
        <v>3686</v>
      </c>
      <c r="I5762">
        <v>6302</v>
      </c>
      <c r="J5762">
        <v>4</v>
      </c>
      <c r="K5762">
        <v>71</v>
      </c>
      <c r="M5762" t="s">
        <v>39</v>
      </c>
      <c r="N5762" t="s">
        <v>23</v>
      </c>
      <c r="O5762" t="s">
        <v>56</v>
      </c>
      <c r="P5762" t="s">
        <v>164</v>
      </c>
      <c r="Q5762" t="s">
        <v>27</v>
      </c>
      <c r="R5762" t="s">
        <v>12923</v>
      </c>
      <c r="S5762" t="s">
        <v>12924</v>
      </c>
    </row>
    <row r="5763" spans="1:19">
      <c r="A5763" t="s">
        <v>12925</v>
      </c>
      <c r="B5763" s="1">
        <v>45713</v>
      </c>
      <c r="C5763" t="s">
        <v>33</v>
      </c>
      <c r="D5763">
        <v>45</v>
      </c>
      <c r="E5763" t="s">
        <v>39</v>
      </c>
      <c r="F5763">
        <v>0</v>
      </c>
      <c r="G5763">
        <v>4</v>
      </c>
      <c r="H5763" t="s">
        <v>3686</v>
      </c>
      <c r="I5763">
        <v>4220</v>
      </c>
      <c r="J5763">
        <v>0</v>
      </c>
      <c r="K5763">
        <v>6</v>
      </c>
      <c r="M5763" t="s">
        <v>23</v>
      </c>
      <c r="N5763" t="s">
        <v>23</v>
      </c>
      <c r="O5763" t="s">
        <v>25</v>
      </c>
      <c r="P5763" t="s">
        <v>26</v>
      </c>
      <c r="Q5763" t="s">
        <v>50</v>
      </c>
      <c r="R5763" t="s">
        <v>931</v>
      </c>
      <c r="S5763" t="s">
        <v>12926</v>
      </c>
    </row>
    <row r="5764" spans="1:19">
      <c r="A5764" t="s">
        <v>12927</v>
      </c>
      <c r="B5764" s="1">
        <v>45158</v>
      </c>
      <c r="C5764" t="s">
        <v>33</v>
      </c>
      <c r="D5764">
        <v>21</v>
      </c>
      <c r="E5764" t="s">
        <v>39</v>
      </c>
      <c r="F5764">
        <v>0</v>
      </c>
      <c r="G5764">
        <v>4</v>
      </c>
      <c r="H5764" t="s">
        <v>3686</v>
      </c>
      <c r="I5764">
        <v>5352</v>
      </c>
      <c r="J5764">
        <v>0</v>
      </c>
      <c r="K5764">
        <v>24</v>
      </c>
      <c r="M5764" t="s">
        <v>23</v>
      </c>
      <c r="N5764" t="s">
        <v>23</v>
      </c>
      <c r="O5764" t="s">
        <v>25</v>
      </c>
      <c r="P5764" t="s">
        <v>26</v>
      </c>
      <c r="Q5764" t="s">
        <v>27</v>
      </c>
      <c r="R5764" t="s">
        <v>612</v>
      </c>
      <c r="S5764" t="s">
        <v>12928</v>
      </c>
    </row>
    <row r="5765" spans="1:19">
      <c r="A5765" t="s">
        <v>12929</v>
      </c>
      <c r="B5765" s="1">
        <v>45761</v>
      </c>
      <c r="C5765" t="s">
        <v>22</v>
      </c>
      <c r="D5765">
        <v>49</v>
      </c>
      <c r="E5765" t="s">
        <v>39</v>
      </c>
      <c r="F5765">
        <v>0</v>
      </c>
      <c r="G5765">
        <v>4</v>
      </c>
      <c r="H5765" t="s">
        <v>3686</v>
      </c>
      <c r="I5765">
        <v>3027</v>
      </c>
      <c r="J5765">
        <v>0</v>
      </c>
      <c r="K5765">
        <v>4</v>
      </c>
      <c r="M5765" t="s">
        <v>23</v>
      </c>
      <c r="N5765" t="s">
        <v>39</v>
      </c>
      <c r="P5765" t="s">
        <v>26</v>
      </c>
      <c r="Q5765" t="s">
        <v>50</v>
      </c>
      <c r="R5765" t="s">
        <v>6260</v>
      </c>
      <c r="S5765" t="s">
        <v>12930</v>
      </c>
    </row>
    <row r="5766" spans="1:19">
      <c r="A5766" t="s">
        <v>12931</v>
      </c>
      <c r="B5766" s="1">
        <v>45341</v>
      </c>
      <c r="C5766" t="s">
        <v>33</v>
      </c>
      <c r="D5766">
        <v>33</v>
      </c>
      <c r="E5766" t="s">
        <v>23</v>
      </c>
      <c r="F5766">
        <v>4</v>
      </c>
      <c r="G5766">
        <v>4</v>
      </c>
      <c r="H5766" t="s">
        <v>3686</v>
      </c>
      <c r="I5766">
        <v>2035</v>
      </c>
      <c r="J5766">
        <v>1</v>
      </c>
      <c r="K5766">
        <v>18</v>
      </c>
      <c r="M5766" t="s">
        <v>23</v>
      </c>
      <c r="N5766" t="s">
        <v>23</v>
      </c>
      <c r="O5766" t="s">
        <v>49</v>
      </c>
      <c r="P5766" t="s">
        <v>26</v>
      </c>
      <c r="Q5766" t="s">
        <v>50</v>
      </c>
      <c r="R5766" t="s">
        <v>716</v>
      </c>
      <c r="S5766" t="s">
        <v>12932</v>
      </c>
    </row>
    <row r="5767" spans="1:19">
      <c r="A5767" t="s">
        <v>12933</v>
      </c>
      <c r="B5767" s="1">
        <v>44422</v>
      </c>
      <c r="C5767" t="s">
        <v>33</v>
      </c>
      <c r="D5767">
        <v>35</v>
      </c>
      <c r="E5767" t="s">
        <v>23</v>
      </c>
      <c r="F5767">
        <v>0</v>
      </c>
      <c r="G5767">
        <v>4</v>
      </c>
      <c r="H5767" t="s">
        <v>3686</v>
      </c>
      <c r="I5767">
        <v>4077</v>
      </c>
      <c r="J5767">
        <v>1</v>
      </c>
      <c r="K5767">
        <v>48</v>
      </c>
      <c r="L5767" t="s">
        <v>142</v>
      </c>
      <c r="M5767" t="s">
        <v>23</v>
      </c>
      <c r="N5767" t="s">
        <v>23</v>
      </c>
      <c r="O5767" t="s">
        <v>49</v>
      </c>
      <c r="P5767" t="s">
        <v>202</v>
      </c>
      <c r="Q5767" t="s">
        <v>27</v>
      </c>
      <c r="R5767" t="s">
        <v>4880</v>
      </c>
      <c r="S5767" t="s">
        <v>12934</v>
      </c>
    </row>
    <row r="5768" spans="1:19">
      <c r="A5768" t="s">
        <v>12935</v>
      </c>
      <c r="B5768" s="1">
        <v>45419</v>
      </c>
      <c r="C5768" t="s">
        <v>33</v>
      </c>
      <c r="D5768">
        <v>72</v>
      </c>
      <c r="E5768" t="s">
        <v>39</v>
      </c>
      <c r="F5768">
        <v>0</v>
      </c>
      <c r="G5768">
        <v>4</v>
      </c>
      <c r="H5768" t="s">
        <v>3686</v>
      </c>
      <c r="I5768">
        <v>4452</v>
      </c>
      <c r="J5768">
        <v>0</v>
      </c>
      <c r="K5768">
        <v>15</v>
      </c>
      <c r="M5768" t="s">
        <v>23</v>
      </c>
      <c r="N5768" t="s">
        <v>23</v>
      </c>
      <c r="O5768" t="s">
        <v>25</v>
      </c>
      <c r="P5768" t="s">
        <v>202</v>
      </c>
      <c r="Q5768" t="s">
        <v>50</v>
      </c>
      <c r="R5768" t="s">
        <v>2908</v>
      </c>
      <c r="S5768" t="s">
        <v>12936</v>
      </c>
    </row>
    <row r="5769" spans="1:19">
      <c r="A5769" t="s">
        <v>12937</v>
      </c>
      <c r="B5769" s="1">
        <v>45063</v>
      </c>
      <c r="C5769" t="s">
        <v>33</v>
      </c>
      <c r="D5769">
        <v>77</v>
      </c>
      <c r="E5769" t="s">
        <v>39</v>
      </c>
      <c r="F5769">
        <v>0</v>
      </c>
      <c r="G5769">
        <v>4</v>
      </c>
      <c r="H5769" t="s">
        <v>3686</v>
      </c>
      <c r="I5769">
        <v>5990</v>
      </c>
      <c r="J5769">
        <v>0</v>
      </c>
      <c r="K5769">
        <v>27</v>
      </c>
      <c r="M5769" t="s">
        <v>23</v>
      </c>
      <c r="N5769" t="s">
        <v>23</v>
      </c>
      <c r="O5769" t="s">
        <v>25</v>
      </c>
      <c r="P5769" t="s">
        <v>164</v>
      </c>
      <c r="Q5769" t="s">
        <v>27</v>
      </c>
      <c r="R5769" t="s">
        <v>271</v>
      </c>
      <c r="S5769" t="s">
        <v>12938</v>
      </c>
    </row>
    <row r="5770" spans="1:19">
      <c r="A5770" t="s">
        <v>12939</v>
      </c>
      <c r="B5770" s="1">
        <v>45675</v>
      </c>
      <c r="C5770" t="s">
        <v>22</v>
      </c>
      <c r="D5770">
        <v>75</v>
      </c>
      <c r="E5770" t="s">
        <v>39</v>
      </c>
      <c r="F5770">
        <v>0</v>
      </c>
      <c r="G5770">
        <v>4</v>
      </c>
      <c r="H5770" t="s">
        <v>3686</v>
      </c>
      <c r="I5770">
        <v>3410</v>
      </c>
      <c r="J5770">
        <v>0</v>
      </c>
      <c r="K5770">
        <v>7</v>
      </c>
      <c r="M5770" t="s">
        <v>39</v>
      </c>
      <c r="N5770" t="s">
        <v>23</v>
      </c>
      <c r="O5770" t="s">
        <v>49</v>
      </c>
      <c r="P5770" t="s">
        <v>164</v>
      </c>
      <c r="Q5770" t="s">
        <v>27</v>
      </c>
      <c r="R5770" t="s">
        <v>1765</v>
      </c>
      <c r="S5770" t="s">
        <v>12940</v>
      </c>
    </row>
    <row r="5771" spans="1:19">
      <c r="A5771" t="s">
        <v>12941</v>
      </c>
      <c r="B5771" s="1">
        <v>43733</v>
      </c>
      <c r="C5771" t="s">
        <v>33</v>
      </c>
      <c r="D5771">
        <v>73</v>
      </c>
      <c r="E5771" t="s">
        <v>39</v>
      </c>
      <c r="F5771">
        <v>0</v>
      </c>
      <c r="G5771">
        <v>4</v>
      </c>
      <c r="H5771" t="s">
        <v>3686</v>
      </c>
      <c r="I5771">
        <v>4241</v>
      </c>
      <c r="J5771">
        <v>0</v>
      </c>
      <c r="K5771">
        <v>71</v>
      </c>
      <c r="L5771" t="s">
        <v>316</v>
      </c>
      <c r="M5771" t="s">
        <v>23</v>
      </c>
      <c r="N5771" t="s">
        <v>23</v>
      </c>
      <c r="O5771" t="s">
        <v>25</v>
      </c>
      <c r="P5771" t="s">
        <v>164</v>
      </c>
      <c r="Q5771" t="s">
        <v>50</v>
      </c>
      <c r="R5771" t="s">
        <v>6012</v>
      </c>
      <c r="S5771" t="s">
        <v>12942</v>
      </c>
    </row>
    <row r="5772" spans="1:19">
      <c r="A5772" t="s">
        <v>12943</v>
      </c>
      <c r="B5772" s="1">
        <v>44248</v>
      </c>
      <c r="C5772" t="s">
        <v>22</v>
      </c>
      <c r="D5772">
        <v>77</v>
      </c>
      <c r="E5772" t="s">
        <v>23</v>
      </c>
      <c r="F5772">
        <v>0</v>
      </c>
      <c r="G5772">
        <v>4</v>
      </c>
      <c r="H5772" t="s">
        <v>3686</v>
      </c>
      <c r="I5772">
        <v>4425</v>
      </c>
      <c r="J5772">
        <v>5</v>
      </c>
      <c r="K5772">
        <v>54</v>
      </c>
      <c r="L5772" t="s">
        <v>142</v>
      </c>
      <c r="M5772" t="s">
        <v>23</v>
      </c>
      <c r="N5772" t="s">
        <v>23</v>
      </c>
      <c r="O5772" t="s">
        <v>25</v>
      </c>
      <c r="P5772" t="s">
        <v>164</v>
      </c>
      <c r="Q5772" t="s">
        <v>27</v>
      </c>
      <c r="R5772" t="s">
        <v>1108</v>
      </c>
      <c r="S5772" t="s">
        <v>12944</v>
      </c>
    </row>
    <row r="5773" spans="1:19">
      <c r="A5773" t="s">
        <v>12945</v>
      </c>
      <c r="B5773" s="1">
        <v>44706</v>
      </c>
      <c r="C5773" t="s">
        <v>33</v>
      </c>
      <c r="D5773">
        <v>73</v>
      </c>
      <c r="E5773" t="s">
        <v>23</v>
      </c>
      <c r="F5773">
        <v>0</v>
      </c>
      <c r="G5773">
        <v>4</v>
      </c>
      <c r="H5773" t="s">
        <v>3686</v>
      </c>
      <c r="I5773">
        <v>3172</v>
      </c>
      <c r="J5773">
        <v>9</v>
      </c>
      <c r="K5773">
        <v>39</v>
      </c>
      <c r="M5773" t="s">
        <v>23</v>
      </c>
      <c r="N5773" t="s">
        <v>23</v>
      </c>
      <c r="O5773" t="s">
        <v>25</v>
      </c>
      <c r="P5773" t="s">
        <v>26</v>
      </c>
      <c r="Q5773" t="s">
        <v>27</v>
      </c>
      <c r="R5773" t="s">
        <v>898</v>
      </c>
      <c r="S5773" t="s">
        <v>12946</v>
      </c>
    </row>
    <row r="5774" spans="1:19">
      <c r="A5774" t="s">
        <v>12947</v>
      </c>
      <c r="B5774" s="1">
        <v>44743</v>
      </c>
      <c r="C5774" t="s">
        <v>33</v>
      </c>
      <c r="D5774">
        <v>77</v>
      </c>
      <c r="E5774" t="s">
        <v>23</v>
      </c>
      <c r="F5774">
        <v>0</v>
      </c>
      <c r="G5774">
        <v>4</v>
      </c>
      <c r="H5774" t="s">
        <v>3686</v>
      </c>
      <c r="I5774">
        <v>5730</v>
      </c>
      <c r="J5774">
        <v>1</v>
      </c>
      <c r="K5774">
        <v>37</v>
      </c>
      <c r="M5774" t="s">
        <v>23</v>
      </c>
      <c r="N5774" t="s">
        <v>39</v>
      </c>
      <c r="P5774" t="s">
        <v>202</v>
      </c>
      <c r="Q5774" t="s">
        <v>84</v>
      </c>
      <c r="R5774" t="s">
        <v>2422</v>
      </c>
      <c r="S5774" t="s">
        <v>12948</v>
      </c>
    </row>
    <row r="5775" spans="1:19">
      <c r="A5775" t="s">
        <v>12949</v>
      </c>
      <c r="B5775" s="1">
        <v>44325</v>
      </c>
      <c r="C5775" t="s">
        <v>22</v>
      </c>
      <c r="D5775">
        <v>69</v>
      </c>
      <c r="E5775" t="s">
        <v>39</v>
      </c>
      <c r="F5775">
        <v>0</v>
      </c>
      <c r="G5775">
        <v>4</v>
      </c>
      <c r="H5775" t="s">
        <v>3686</v>
      </c>
      <c r="I5775">
        <v>6034</v>
      </c>
      <c r="J5775">
        <v>0</v>
      </c>
      <c r="K5775">
        <v>51</v>
      </c>
      <c r="M5775" t="s">
        <v>23</v>
      </c>
      <c r="N5775" t="s">
        <v>23</v>
      </c>
      <c r="O5775" t="s">
        <v>25</v>
      </c>
      <c r="P5775" t="s">
        <v>202</v>
      </c>
      <c r="Q5775" t="s">
        <v>27</v>
      </c>
      <c r="R5775" t="s">
        <v>179</v>
      </c>
      <c r="S5775" t="s">
        <v>12950</v>
      </c>
    </row>
    <row r="5776" spans="1:19">
      <c r="A5776" t="s">
        <v>12951</v>
      </c>
      <c r="B5776" s="1">
        <v>45521</v>
      </c>
      <c r="C5776" t="s">
        <v>22</v>
      </c>
      <c r="D5776">
        <v>45</v>
      </c>
      <c r="E5776" t="s">
        <v>23</v>
      </c>
      <c r="F5776">
        <v>0</v>
      </c>
      <c r="G5776">
        <v>4</v>
      </c>
      <c r="H5776" t="s">
        <v>3686</v>
      </c>
      <c r="I5776">
        <v>5279</v>
      </c>
      <c r="J5776">
        <v>10</v>
      </c>
      <c r="K5776">
        <v>12</v>
      </c>
      <c r="L5776" t="s">
        <v>97</v>
      </c>
      <c r="M5776" t="s">
        <v>23</v>
      </c>
      <c r="N5776" t="s">
        <v>39</v>
      </c>
      <c r="P5776" t="s">
        <v>202</v>
      </c>
      <c r="Q5776" t="s">
        <v>27</v>
      </c>
      <c r="R5776" t="s">
        <v>1080</v>
      </c>
      <c r="S5776" t="s">
        <v>12952</v>
      </c>
    </row>
    <row r="5777" spans="1:19">
      <c r="A5777" t="s">
        <v>12953</v>
      </c>
      <c r="B5777" s="1">
        <v>45403</v>
      </c>
      <c r="C5777" t="s">
        <v>22</v>
      </c>
      <c r="D5777">
        <v>38</v>
      </c>
      <c r="E5777" t="s">
        <v>23</v>
      </c>
      <c r="F5777">
        <v>0</v>
      </c>
      <c r="G5777">
        <v>4</v>
      </c>
      <c r="H5777" t="s">
        <v>3686</v>
      </c>
      <c r="I5777">
        <v>5511</v>
      </c>
      <c r="J5777">
        <v>9</v>
      </c>
      <c r="K5777">
        <v>16</v>
      </c>
      <c r="M5777" t="s">
        <v>23</v>
      </c>
      <c r="N5777" t="s">
        <v>23</v>
      </c>
      <c r="O5777" t="s">
        <v>49</v>
      </c>
      <c r="P5777" t="s">
        <v>164</v>
      </c>
      <c r="Q5777" t="s">
        <v>50</v>
      </c>
      <c r="R5777" t="s">
        <v>12954</v>
      </c>
      <c r="S5777" t="s">
        <v>12955</v>
      </c>
    </row>
    <row r="5778" spans="1:19">
      <c r="A5778" t="s">
        <v>12956</v>
      </c>
      <c r="B5778" s="1">
        <v>43880</v>
      </c>
      <c r="C5778" t="s">
        <v>22</v>
      </c>
      <c r="D5778">
        <v>38</v>
      </c>
      <c r="E5778" t="s">
        <v>23</v>
      </c>
      <c r="F5778">
        <v>0</v>
      </c>
      <c r="G5778">
        <v>4</v>
      </c>
      <c r="H5778" t="s">
        <v>3686</v>
      </c>
      <c r="I5778">
        <v>5500</v>
      </c>
      <c r="J5778">
        <v>1</v>
      </c>
      <c r="K5778">
        <v>66</v>
      </c>
      <c r="M5778" t="s">
        <v>39</v>
      </c>
      <c r="N5778" t="s">
        <v>23</v>
      </c>
      <c r="O5778" t="s">
        <v>49</v>
      </c>
      <c r="P5778" t="s">
        <v>164</v>
      </c>
      <c r="Q5778" t="s">
        <v>27</v>
      </c>
      <c r="R5778" t="s">
        <v>12957</v>
      </c>
      <c r="S5778" t="s">
        <v>12958</v>
      </c>
    </row>
    <row r="5779" spans="1:19">
      <c r="A5779" t="s">
        <v>12959</v>
      </c>
      <c r="B5779" s="1">
        <v>45815</v>
      </c>
      <c r="C5779" t="s">
        <v>22</v>
      </c>
      <c r="D5779">
        <v>45</v>
      </c>
      <c r="E5779" t="s">
        <v>23</v>
      </c>
      <c r="F5779">
        <v>0</v>
      </c>
      <c r="G5779">
        <v>4</v>
      </c>
      <c r="H5779" t="s">
        <v>3751</v>
      </c>
      <c r="I5779">
        <v>4823</v>
      </c>
      <c r="J5779">
        <v>10</v>
      </c>
      <c r="K5779">
        <v>2</v>
      </c>
      <c r="M5779" t="s">
        <v>23</v>
      </c>
      <c r="N5779" t="s">
        <v>39</v>
      </c>
      <c r="P5779" t="s">
        <v>26</v>
      </c>
      <c r="Q5779" t="s">
        <v>84</v>
      </c>
      <c r="R5779" t="s">
        <v>657</v>
      </c>
      <c r="S5779" t="s">
        <v>9429</v>
      </c>
    </row>
    <row r="5780" spans="1:19">
      <c r="A5780" t="s">
        <v>12960</v>
      </c>
      <c r="B5780" s="1">
        <v>45796</v>
      </c>
      <c r="C5780" t="s">
        <v>22</v>
      </c>
      <c r="D5780">
        <v>57</v>
      </c>
      <c r="E5780" t="s">
        <v>39</v>
      </c>
      <c r="F5780">
        <v>0</v>
      </c>
      <c r="G5780">
        <v>4</v>
      </c>
      <c r="H5780" t="s">
        <v>3751</v>
      </c>
      <c r="I5780">
        <v>3449</v>
      </c>
      <c r="J5780">
        <v>0</v>
      </c>
      <c r="K5780">
        <v>3</v>
      </c>
      <c r="M5780" t="s">
        <v>23</v>
      </c>
      <c r="N5780" t="s">
        <v>23</v>
      </c>
      <c r="O5780" t="s">
        <v>25</v>
      </c>
      <c r="P5780" t="s">
        <v>26</v>
      </c>
      <c r="Q5780" t="s">
        <v>84</v>
      </c>
      <c r="R5780" t="s">
        <v>3569</v>
      </c>
      <c r="S5780" t="s">
        <v>12961</v>
      </c>
    </row>
    <row r="5781" spans="1:19">
      <c r="A5781" t="s">
        <v>12962</v>
      </c>
      <c r="B5781" s="1">
        <v>45236</v>
      </c>
      <c r="C5781" t="s">
        <v>33</v>
      </c>
      <c r="D5781">
        <v>20</v>
      </c>
      <c r="E5781" t="s">
        <v>23</v>
      </c>
      <c r="F5781">
        <v>0</v>
      </c>
      <c r="G5781">
        <v>4</v>
      </c>
      <c r="H5781" t="s">
        <v>3686</v>
      </c>
      <c r="I5781">
        <v>3766</v>
      </c>
      <c r="J5781">
        <v>8</v>
      </c>
      <c r="K5781">
        <v>21</v>
      </c>
      <c r="L5781" t="s">
        <v>97</v>
      </c>
      <c r="M5781" t="s">
        <v>39</v>
      </c>
      <c r="N5781" t="s">
        <v>23</v>
      </c>
      <c r="O5781" t="s">
        <v>49</v>
      </c>
      <c r="P5781" t="s">
        <v>26</v>
      </c>
      <c r="Q5781" t="s">
        <v>27</v>
      </c>
      <c r="R5781" t="s">
        <v>12963</v>
      </c>
      <c r="S5781" t="s">
        <v>12964</v>
      </c>
    </row>
    <row r="5782" spans="1:19">
      <c r="A5782" t="s">
        <v>12965</v>
      </c>
      <c r="B5782" s="1">
        <v>45130</v>
      </c>
      <c r="C5782" t="s">
        <v>22</v>
      </c>
      <c r="D5782">
        <v>47</v>
      </c>
      <c r="E5782" t="s">
        <v>23</v>
      </c>
      <c r="F5782">
        <v>0</v>
      </c>
      <c r="G5782">
        <v>4</v>
      </c>
      <c r="H5782" t="s">
        <v>3686</v>
      </c>
      <c r="I5782">
        <v>5682</v>
      </c>
      <c r="J5782">
        <v>3</v>
      </c>
      <c r="K5782">
        <v>25</v>
      </c>
      <c r="M5782" t="s">
        <v>23</v>
      </c>
      <c r="N5782" t="s">
        <v>39</v>
      </c>
      <c r="P5782" t="s">
        <v>202</v>
      </c>
      <c r="Q5782" t="s">
        <v>27</v>
      </c>
      <c r="R5782" t="s">
        <v>431</v>
      </c>
      <c r="S5782" t="s">
        <v>12966</v>
      </c>
    </row>
    <row r="5783" spans="1:19">
      <c r="A5783" t="s">
        <v>12967</v>
      </c>
      <c r="B5783" s="1">
        <v>43986</v>
      </c>
      <c r="C5783" t="s">
        <v>22</v>
      </c>
      <c r="D5783">
        <v>56</v>
      </c>
      <c r="E5783" t="s">
        <v>39</v>
      </c>
      <c r="F5783">
        <v>0</v>
      </c>
      <c r="G5783">
        <v>4</v>
      </c>
      <c r="H5783" t="s">
        <v>3686</v>
      </c>
      <c r="I5783">
        <v>5974</v>
      </c>
      <c r="J5783">
        <v>0</v>
      </c>
      <c r="K5783">
        <v>62</v>
      </c>
      <c r="L5783" t="s">
        <v>142</v>
      </c>
      <c r="M5783" t="s">
        <v>23</v>
      </c>
      <c r="N5783" t="s">
        <v>23</v>
      </c>
      <c r="O5783" t="s">
        <v>56</v>
      </c>
      <c r="P5783" t="s">
        <v>202</v>
      </c>
      <c r="Q5783" t="s">
        <v>50</v>
      </c>
      <c r="R5783" t="s">
        <v>379</v>
      </c>
      <c r="S5783" t="s">
        <v>12968</v>
      </c>
    </row>
    <row r="5784" spans="1:19">
      <c r="A5784" t="s">
        <v>12969</v>
      </c>
      <c r="B5784" s="1">
        <v>44145</v>
      </c>
      <c r="C5784" t="s">
        <v>33</v>
      </c>
      <c r="D5784">
        <v>54</v>
      </c>
      <c r="E5784" t="s">
        <v>23</v>
      </c>
      <c r="F5784">
        <v>0</v>
      </c>
      <c r="G5784">
        <v>4</v>
      </c>
      <c r="H5784" t="s">
        <v>3686</v>
      </c>
      <c r="I5784">
        <v>6064</v>
      </c>
      <c r="J5784">
        <v>10</v>
      </c>
      <c r="K5784">
        <v>57</v>
      </c>
      <c r="L5784" t="s">
        <v>142</v>
      </c>
      <c r="M5784" t="s">
        <v>23</v>
      </c>
      <c r="N5784" t="s">
        <v>39</v>
      </c>
      <c r="P5784" t="s">
        <v>164</v>
      </c>
      <c r="Q5784" t="s">
        <v>27</v>
      </c>
      <c r="R5784" t="s">
        <v>2422</v>
      </c>
      <c r="S5784" t="s">
        <v>12970</v>
      </c>
    </row>
    <row r="5785" spans="1:19">
      <c r="A5785" t="s">
        <v>12971</v>
      </c>
      <c r="B5785" s="1">
        <v>44222</v>
      </c>
      <c r="C5785" t="s">
        <v>22</v>
      </c>
      <c r="D5785">
        <v>24</v>
      </c>
      <c r="E5785" t="s">
        <v>23</v>
      </c>
      <c r="F5785">
        <v>0</v>
      </c>
      <c r="G5785">
        <v>4</v>
      </c>
      <c r="H5785" t="s">
        <v>3686</v>
      </c>
      <c r="I5785">
        <v>5712</v>
      </c>
      <c r="J5785">
        <v>5</v>
      </c>
      <c r="K5785">
        <v>55</v>
      </c>
      <c r="M5785" t="s">
        <v>23</v>
      </c>
      <c r="N5785" t="s">
        <v>23</v>
      </c>
      <c r="O5785" t="s">
        <v>49</v>
      </c>
      <c r="P5785" t="s">
        <v>202</v>
      </c>
      <c r="Q5785" t="s">
        <v>50</v>
      </c>
      <c r="R5785" t="s">
        <v>299</v>
      </c>
      <c r="S5785" t="s">
        <v>12972</v>
      </c>
    </row>
    <row r="5786" spans="1:19">
      <c r="A5786" t="s">
        <v>12973</v>
      </c>
      <c r="B5786" s="1">
        <v>45269</v>
      </c>
      <c r="C5786" t="s">
        <v>22</v>
      </c>
      <c r="D5786">
        <v>38</v>
      </c>
      <c r="E5786" t="s">
        <v>39</v>
      </c>
      <c r="F5786">
        <v>0</v>
      </c>
      <c r="G5786">
        <v>4</v>
      </c>
      <c r="H5786" t="s">
        <v>3686</v>
      </c>
      <c r="I5786">
        <v>2927</v>
      </c>
      <c r="J5786">
        <v>0</v>
      </c>
      <c r="K5786">
        <v>20</v>
      </c>
      <c r="L5786" t="s">
        <v>97</v>
      </c>
      <c r="M5786" t="s">
        <v>23</v>
      </c>
      <c r="N5786" t="s">
        <v>23</v>
      </c>
      <c r="O5786" t="s">
        <v>25</v>
      </c>
      <c r="P5786" t="s">
        <v>26</v>
      </c>
      <c r="Q5786" t="s">
        <v>50</v>
      </c>
      <c r="R5786" t="s">
        <v>1807</v>
      </c>
      <c r="S5786" t="s">
        <v>12974</v>
      </c>
    </row>
    <row r="5787" spans="1:19">
      <c r="A5787" t="s">
        <v>12975</v>
      </c>
      <c r="B5787" s="1">
        <v>45848</v>
      </c>
      <c r="C5787" t="s">
        <v>22</v>
      </c>
      <c r="D5787">
        <v>45</v>
      </c>
      <c r="E5787" t="s">
        <v>39</v>
      </c>
      <c r="F5787">
        <v>0</v>
      </c>
      <c r="G5787">
        <v>4</v>
      </c>
      <c r="H5787" t="s">
        <v>3751</v>
      </c>
      <c r="I5787">
        <v>4864</v>
      </c>
      <c r="J5787">
        <v>0</v>
      </c>
      <c r="K5787">
        <v>1</v>
      </c>
      <c r="M5787" t="s">
        <v>23</v>
      </c>
      <c r="N5787" t="s">
        <v>23</v>
      </c>
      <c r="O5787" t="s">
        <v>49</v>
      </c>
      <c r="P5787" t="s">
        <v>26</v>
      </c>
      <c r="Q5787" t="s">
        <v>84</v>
      </c>
      <c r="R5787" t="s">
        <v>3337</v>
      </c>
      <c r="S5787" t="s">
        <v>12976</v>
      </c>
    </row>
    <row r="5788" spans="1:19">
      <c r="A5788" t="s">
        <v>12977</v>
      </c>
      <c r="B5788" s="1">
        <v>45818</v>
      </c>
      <c r="C5788" t="s">
        <v>22</v>
      </c>
      <c r="D5788">
        <v>19</v>
      </c>
      <c r="E5788" t="s">
        <v>39</v>
      </c>
      <c r="F5788">
        <v>0</v>
      </c>
      <c r="G5788">
        <v>4</v>
      </c>
      <c r="H5788" t="s">
        <v>3751</v>
      </c>
      <c r="I5788">
        <v>2515</v>
      </c>
      <c r="J5788">
        <v>0</v>
      </c>
      <c r="K5788">
        <v>2</v>
      </c>
      <c r="L5788" t="s">
        <v>48</v>
      </c>
      <c r="M5788" t="s">
        <v>39</v>
      </c>
      <c r="N5788" t="s">
        <v>23</v>
      </c>
      <c r="O5788" t="s">
        <v>49</v>
      </c>
      <c r="P5788" t="s">
        <v>26</v>
      </c>
      <c r="Q5788" t="s">
        <v>84</v>
      </c>
      <c r="R5788" t="s">
        <v>7051</v>
      </c>
      <c r="S5788" t="s">
        <v>12978</v>
      </c>
    </row>
    <row r="5789" spans="1:19">
      <c r="A5789" t="s">
        <v>12979</v>
      </c>
      <c r="B5789" s="1">
        <v>45312</v>
      </c>
      <c r="C5789" t="s">
        <v>22</v>
      </c>
      <c r="D5789">
        <v>54</v>
      </c>
      <c r="E5789" t="s">
        <v>39</v>
      </c>
      <c r="F5789">
        <v>0</v>
      </c>
      <c r="G5789">
        <v>4</v>
      </c>
      <c r="H5789" t="s">
        <v>3686</v>
      </c>
      <c r="I5789">
        <v>3349</v>
      </c>
      <c r="J5789">
        <v>0</v>
      </c>
      <c r="K5789">
        <v>19</v>
      </c>
      <c r="L5789" t="s">
        <v>97</v>
      </c>
      <c r="M5789" t="s">
        <v>23</v>
      </c>
      <c r="N5789" t="s">
        <v>23</v>
      </c>
      <c r="O5789" t="s">
        <v>49</v>
      </c>
      <c r="P5789" t="s">
        <v>26</v>
      </c>
      <c r="Q5789" t="s">
        <v>84</v>
      </c>
      <c r="R5789" t="s">
        <v>1077</v>
      </c>
      <c r="S5789" t="s">
        <v>12980</v>
      </c>
    </row>
    <row r="5790" spans="1:19">
      <c r="A5790" t="s">
        <v>12981</v>
      </c>
      <c r="B5790" s="1">
        <v>44060</v>
      </c>
      <c r="C5790" t="s">
        <v>22</v>
      </c>
      <c r="D5790">
        <v>36</v>
      </c>
      <c r="E5790" t="s">
        <v>23</v>
      </c>
      <c r="F5790">
        <v>0</v>
      </c>
      <c r="G5790">
        <v>4</v>
      </c>
      <c r="H5790" t="s">
        <v>3686</v>
      </c>
      <c r="I5790">
        <v>4350</v>
      </c>
      <c r="J5790">
        <v>6</v>
      </c>
      <c r="K5790">
        <v>60</v>
      </c>
      <c r="M5790" t="s">
        <v>23</v>
      </c>
      <c r="N5790" t="s">
        <v>23</v>
      </c>
      <c r="O5790" t="s">
        <v>25</v>
      </c>
      <c r="P5790" t="s">
        <v>26</v>
      </c>
      <c r="Q5790" t="s">
        <v>27</v>
      </c>
      <c r="R5790" t="s">
        <v>1798</v>
      </c>
      <c r="S5790" t="s">
        <v>12982</v>
      </c>
    </row>
    <row r="5791" spans="1:19">
      <c r="A5791" t="s">
        <v>12983</v>
      </c>
      <c r="B5791" s="1">
        <v>45523</v>
      </c>
      <c r="C5791" t="s">
        <v>33</v>
      </c>
      <c r="D5791">
        <v>56</v>
      </c>
      <c r="E5791" t="s">
        <v>39</v>
      </c>
      <c r="F5791">
        <v>1</v>
      </c>
      <c r="G5791">
        <v>4</v>
      </c>
      <c r="H5791" t="s">
        <v>3686</v>
      </c>
      <c r="I5791">
        <v>4621</v>
      </c>
      <c r="J5791">
        <v>0</v>
      </c>
      <c r="K5791">
        <v>12</v>
      </c>
      <c r="M5791" t="s">
        <v>23</v>
      </c>
      <c r="N5791" t="s">
        <v>23</v>
      </c>
      <c r="O5791" t="s">
        <v>25</v>
      </c>
      <c r="P5791" t="s">
        <v>26</v>
      </c>
      <c r="Q5791" t="s">
        <v>27</v>
      </c>
      <c r="R5791" t="s">
        <v>950</v>
      </c>
      <c r="S5791" t="s">
        <v>12984</v>
      </c>
    </row>
    <row r="5792" spans="1:19">
      <c r="A5792" t="s">
        <v>12985</v>
      </c>
      <c r="B5792" s="1">
        <v>43821</v>
      </c>
      <c r="C5792" t="s">
        <v>33</v>
      </c>
      <c r="D5792">
        <v>40</v>
      </c>
      <c r="E5792" t="s">
        <v>23</v>
      </c>
      <c r="F5792">
        <v>3</v>
      </c>
      <c r="G5792">
        <v>4</v>
      </c>
      <c r="H5792" t="s">
        <v>3686</v>
      </c>
      <c r="I5792">
        <v>4967</v>
      </c>
      <c r="J5792">
        <v>3</v>
      </c>
      <c r="K5792">
        <v>68</v>
      </c>
      <c r="M5792" t="s">
        <v>23</v>
      </c>
      <c r="N5792" t="s">
        <v>23</v>
      </c>
      <c r="O5792" t="s">
        <v>25</v>
      </c>
      <c r="P5792" t="s">
        <v>164</v>
      </c>
      <c r="Q5792" t="s">
        <v>50</v>
      </c>
      <c r="R5792" t="s">
        <v>8668</v>
      </c>
      <c r="S5792" t="s">
        <v>12986</v>
      </c>
    </row>
    <row r="5793" spans="1:19">
      <c r="A5793" t="s">
        <v>12987</v>
      </c>
      <c r="B5793" s="1">
        <v>44927</v>
      </c>
      <c r="C5793" t="s">
        <v>22</v>
      </c>
      <c r="D5793">
        <v>48</v>
      </c>
      <c r="E5793" t="s">
        <v>39</v>
      </c>
      <c r="F5793">
        <v>0</v>
      </c>
      <c r="G5793">
        <v>4</v>
      </c>
      <c r="H5793" t="s">
        <v>3686</v>
      </c>
      <c r="I5793">
        <v>3175</v>
      </c>
      <c r="J5793">
        <v>0</v>
      </c>
      <c r="K5793">
        <v>31</v>
      </c>
      <c r="M5793" t="s">
        <v>23</v>
      </c>
      <c r="N5793" t="s">
        <v>23</v>
      </c>
      <c r="O5793" t="s">
        <v>49</v>
      </c>
      <c r="P5793" t="s">
        <v>26</v>
      </c>
      <c r="Q5793" t="s">
        <v>27</v>
      </c>
      <c r="R5793" t="s">
        <v>308</v>
      </c>
      <c r="S5793" t="s">
        <v>12988</v>
      </c>
    </row>
    <row r="5794" spans="1:19">
      <c r="A5794" t="s">
        <v>12989</v>
      </c>
      <c r="B5794" s="1">
        <v>43868</v>
      </c>
      <c r="C5794" t="s">
        <v>33</v>
      </c>
      <c r="D5794">
        <v>49</v>
      </c>
      <c r="E5794" t="s">
        <v>39</v>
      </c>
      <c r="F5794">
        <v>0</v>
      </c>
      <c r="G5794">
        <v>4</v>
      </c>
      <c r="H5794" t="s">
        <v>3686</v>
      </c>
      <c r="I5794">
        <v>4928</v>
      </c>
      <c r="J5794">
        <v>0</v>
      </c>
      <c r="K5794">
        <v>66</v>
      </c>
      <c r="L5794" t="s">
        <v>316</v>
      </c>
      <c r="M5794" t="s">
        <v>23</v>
      </c>
      <c r="N5794" t="s">
        <v>23</v>
      </c>
      <c r="O5794" t="s">
        <v>25</v>
      </c>
      <c r="P5794" t="s">
        <v>202</v>
      </c>
      <c r="Q5794" t="s">
        <v>27</v>
      </c>
      <c r="R5794" t="s">
        <v>4642</v>
      </c>
      <c r="S5794" t="s">
        <v>12990</v>
      </c>
    </row>
    <row r="5795" spans="1:19">
      <c r="A5795" t="s">
        <v>12991</v>
      </c>
      <c r="B5795" s="1">
        <v>44805</v>
      </c>
      <c r="C5795" t="s">
        <v>22</v>
      </c>
      <c r="D5795">
        <v>33</v>
      </c>
      <c r="E5795" t="s">
        <v>39</v>
      </c>
      <c r="F5795">
        <v>0</v>
      </c>
      <c r="G5795">
        <v>4</v>
      </c>
      <c r="H5795" t="s">
        <v>3686</v>
      </c>
      <c r="I5795">
        <v>2682</v>
      </c>
      <c r="J5795">
        <v>0</v>
      </c>
      <c r="K5795">
        <v>35</v>
      </c>
      <c r="L5795" t="s">
        <v>40</v>
      </c>
      <c r="M5795" t="s">
        <v>23</v>
      </c>
      <c r="N5795" t="s">
        <v>39</v>
      </c>
      <c r="P5795" t="s">
        <v>164</v>
      </c>
      <c r="Q5795" t="s">
        <v>50</v>
      </c>
      <c r="R5795" t="s">
        <v>355</v>
      </c>
      <c r="S5795" t="s">
        <v>12992</v>
      </c>
    </row>
    <row r="5796" spans="1:19">
      <c r="A5796" t="s">
        <v>12993</v>
      </c>
      <c r="B5796" s="1">
        <v>44175</v>
      </c>
      <c r="C5796" t="s">
        <v>33</v>
      </c>
      <c r="D5796">
        <v>54</v>
      </c>
      <c r="E5796" t="s">
        <v>23</v>
      </c>
      <c r="F5796">
        <v>0</v>
      </c>
      <c r="G5796">
        <v>4</v>
      </c>
      <c r="H5796" t="s">
        <v>3686</v>
      </c>
      <c r="I5796">
        <v>5648</v>
      </c>
      <c r="J5796">
        <v>9</v>
      </c>
      <c r="K5796">
        <v>56</v>
      </c>
      <c r="L5796" t="s">
        <v>142</v>
      </c>
      <c r="M5796" t="s">
        <v>23</v>
      </c>
      <c r="N5796" t="s">
        <v>23</v>
      </c>
      <c r="O5796" t="s">
        <v>25</v>
      </c>
      <c r="P5796" t="s">
        <v>202</v>
      </c>
      <c r="Q5796" t="s">
        <v>27</v>
      </c>
      <c r="R5796" t="s">
        <v>1775</v>
      </c>
      <c r="S5796" t="s">
        <v>12994</v>
      </c>
    </row>
    <row r="5797" spans="1:19">
      <c r="A5797" t="s">
        <v>12995</v>
      </c>
      <c r="B5797" s="1">
        <v>44485</v>
      </c>
      <c r="C5797" t="s">
        <v>33</v>
      </c>
      <c r="D5797">
        <v>46</v>
      </c>
      <c r="E5797" t="s">
        <v>23</v>
      </c>
      <c r="F5797">
        <v>3</v>
      </c>
      <c r="G5797">
        <v>4</v>
      </c>
      <c r="H5797" t="s">
        <v>3686</v>
      </c>
      <c r="I5797">
        <v>4630</v>
      </c>
      <c r="J5797">
        <v>9</v>
      </c>
      <c r="K5797">
        <v>46</v>
      </c>
      <c r="M5797" t="s">
        <v>23</v>
      </c>
      <c r="N5797" t="s">
        <v>39</v>
      </c>
      <c r="P5797" t="s">
        <v>164</v>
      </c>
      <c r="Q5797" t="s">
        <v>50</v>
      </c>
      <c r="R5797" t="s">
        <v>1650</v>
      </c>
      <c r="S5797" t="s">
        <v>12996</v>
      </c>
    </row>
    <row r="5798" spans="1:19">
      <c r="A5798" t="s">
        <v>12997</v>
      </c>
      <c r="B5798" s="1">
        <v>43937</v>
      </c>
      <c r="C5798" t="s">
        <v>22</v>
      </c>
      <c r="D5798">
        <v>48</v>
      </c>
      <c r="E5798" t="s">
        <v>23</v>
      </c>
      <c r="F5798">
        <v>1</v>
      </c>
      <c r="G5798">
        <v>4</v>
      </c>
      <c r="H5798" t="s">
        <v>3686</v>
      </c>
      <c r="I5798">
        <v>4120</v>
      </c>
      <c r="J5798">
        <v>3</v>
      </c>
      <c r="K5798">
        <v>64</v>
      </c>
      <c r="M5798" t="s">
        <v>39</v>
      </c>
      <c r="N5798" t="s">
        <v>23</v>
      </c>
      <c r="O5798" t="s">
        <v>49</v>
      </c>
      <c r="P5798" t="s">
        <v>164</v>
      </c>
      <c r="Q5798" t="s">
        <v>27</v>
      </c>
      <c r="R5798" t="s">
        <v>401</v>
      </c>
      <c r="S5798" t="s">
        <v>12998</v>
      </c>
    </row>
    <row r="5799" spans="1:19">
      <c r="A5799" t="s">
        <v>12999</v>
      </c>
      <c r="B5799" s="1">
        <v>44633</v>
      </c>
      <c r="C5799" t="s">
        <v>33</v>
      </c>
      <c r="D5799">
        <v>47</v>
      </c>
      <c r="E5799" t="s">
        <v>39</v>
      </c>
      <c r="F5799">
        <v>0</v>
      </c>
      <c r="G5799">
        <v>4</v>
      </c>
      <c r="H5799" t="s">
        <v>3686</v>
      </c>
      <c r="I5799">
        <v>3859</v>
      </c>
      <c r="J5799">
        <v>0</v>
      </c>
      <c r="K5799">
        <v>41</v>
      </c>
      <c r="L5799" t="s">
        <v>142</v>
      </c>
      <c r="M5799" t="s">
        <v>23</v>
      </c>
      <c r="N5799" t="s">
        <v>23</v>
      </c>
      <c r="O5799" t="s">
        <v>49</v>
      </c>
      <c r="P5799" t="s">
        <v>26</v>
      </c>
      <c r="Q5799" t="s">
        <v>27</v>
      </c>
      <c r="R5799" t="s">
        <v>1658</v>
      </c>
      <c r="S5799" t="s">
        <v>13000</v>
      </c>
    </row>
    <row r="5800" spans="1:19">
      <c r="A5800" t="s">
        <v>13001</v>
      </c>
      <c r="B5800" s="1">
        <v>43855</v>
      </c>
      <c r="C5800" t="s">
        <v>22</v>
      </c>
      <c r="D5800">
        <v>48</v>
      </c>
      <c r="E5800" t="s">
        <v>23</v>
      </c>
      <c r="F5800">
        <v>2</v>
      </c>
      <c r="G5800">
        <v>4</v>
      </c>
      <c r="H5800" t="s">
        <v>3686</v>
      </c>
      <c r="I5800">
        <v>5626</v>
      </c>
      <c r="J5800">
        <v>6</v>
      </c>
      <c r="K5800">
        <v>67</v>
      </c>
      <c r="M5800" t="s">
        <v>23</v>
      </c>
      <c r="N5800" t="s">
        <v>39</v>
      </c>
      <c r="P5800" t="s">
        <v>164</v>
      </c>
      <c r="Q5800" t="s">
        <v>50</v>
      </c>
      <c r="R5800" t="s">
        <v>7311</v>
      </c>
      <c r="S5800" t="s">
        <v>13002</v>
      </c>
    </row>
    <row r="5801" spans="1:19">
      <c r="A5801" t="s">
        <v>13003</v>
      </c>
      <c r="B5801" s="1">
        <v>44920</v>
      </c>
      <c r="C5801" t="s">
        <v>33</v>
      </c>
      <c r="D5801">
        <v>57</v>
      </c>
      <c r="E5801" t="s">
        <v>23</v>
      </c>
      <c r="F5801">
        <v>1</v>
      </c>
      <c r="G5801">
        <v>4</v>
      </c>
      <c r="H5801" t="s">
        <v>3686</v>
      </c>
      <c r="I5801">
        <v>3163</v>
      </c>
      <c r="J5801">
        <v>3</v>
      </c>
      <c r="K5801">
        <v>32</v>
      </c>
      <c r="M5801" t="s">
        <v>39</v>
      </c>
      <c r="N5801" t="s">
        <v>23</v>
      </c>
      <c r="O5801" t="s">
        <v>56</v>
      </c>
      <c r="P5801" t="s">
        <v>26</v>
      </c>
      <c r="Q5801" t="s">
        <v>27</v>
      </c>
      <c r="R5801" t="s">
        <v>3093</v>
      </c>
      <c r="S5801" t="s">
        <v>13004</v>
      </c>
    </row>
    <row r="5802" spans="1:19">
      <c r="A5802" t="s">
        <v>13005</v>
      </c>
      <c r="B5802" s="1">
        <v>44566</v>
      </c>
      <c r="C5802" t="s">
        <v>33</v>
      </c>
      <c r="D5802">
        <v>59</v>
      </c>
      <c r="E5802" t="s">
        <v>23</v>
      </c>
      <c r="F5802">
        <v>1</v>
      </c>
      <c r="G5802">
        <v>4</v>
      </c>
      <c r="H5802" t="s">
        <v>3686</v>
      </c>
      <c r="I5802">
        <v>5119</v>
      </c>
      <c r="J5802">
        <v>9</v>
      </c>
      <c r="K5802">
        <v>43</v>
      </c>
      <c r="L5802" t="s">
        <v>142</v>
      </c>
      <c r="M5802" t="s">
        <v>23</v>
      </c>
      <c r="N5802" t="s">
        <v>39</v>
      </c>
      <c r="P5802" t="s">
        <v>202</v>
      </c>
      <c r="Q5802" t="s">
        <v>27</v>
      </c>
      <c r="R5802" t="s">
        <v>439</v>
      </c>
      <c r="S5802" t="s">
        <v>13006</v>
      </c>
    </row>
    <row r="5803" spans="1:19">
      <c r="A5803" t="s">
        <v>13007</v>
      </c>
      <c r="B5803" s="1">
        <v>43700</v>
      </c>
      <c r="C5803" t="s">
        <v>33</v>
      </c>
      <c r="D5803">
        <v>70</v>
      </c>
      <c r="E5803" t="s">
        <v>23</v>
      </c>
      <c r="F5803">
        <v>0</v>
      </c>
      <c r="G5803">
        <v>4</v>
      </c>
      <c r="H5803" t="s">
        <v>3686</v>
      </c>
      <c r="I5803">
        <v>5153</v>
      </c>
      <c r="J5803">
        <v>10</v>
      </c>
      <c r="K5803">
        <v>72</v>
      </c>
      <c r="M5803" t="s">
        <v>23</v>
      </c>
      <c r="N5803" t="s">
        <v>23</v>
      </c>
      <c r="O5803" t="s">
        <v>25</v>
      </c>
      <c r="P5803" t="s">
        <v>164</v>
      </c>
      <c r="Q5803" t="s">
        <v>27</v>
      </c>
      <c r="R5803" t="s">
        <v>592</v>
      </c>
      <c r="S5803" t="s">
        <v>13008</v>
      </c>
    </row>
    <row r="5804" spans="1:19">
      <c r="A5804" t="s">
        <v>13009</v>
      </c>
      <c r="B5804" s="1">
        <v>44427</v>
      </c>
      <c r="C5804" t="s">
        <v>22</v>
      </c>
      <c r="D5804">
        <v>71</v>
      </c>
      <c r="E5804" t="s">
        <v>39</v>
      </c>
      <c r="F5804">
        <v>0</v>
      </c>
      <c r="G5804">
        <v>4</v>
      </c>
      <c r="H5804" t="s">
        <v>3686</v>
      </c>
      <c r="I5804">
        <v>3061</v>
      </c>
      <c r="J5804">
        <v>0</v>
      </c>
      <c r="K5804">
        <v>48</v>
      </c>
      <c r="M5804" t="s">
        <v>23</v>
      </c>
      <c r="N5804" t="s">
        <v>23</v>
      </c>
      <c r="O5804" t="s">
        <v>25</v>
      </c>
      <c r="P5804" t="s">
        <v>202</v>
      </c>
      <c r="Q5804" t="s">
        <v>27</v>
      </c>
      <c r="R5804" t="s">
        <v>947</v>
      </c>
      <c r="S5804" t="s">
        <v>13010</v>
      </c>
    </row>
    <row r="5805" spans="1:19">
      <c r="A5805" t="s">
        <v>13011</v>
      </c>
      <c r="B5805" s="1">
        <v>44905</v>
      </c>
      <c r="C5805" t="s">
        <v>22</v>
      </c>
      <c r="D5805">
        <v>79</v>
      </c>
      <c r="E5805" t="s">
        <v>39</v>
      </c>
      <c r="F5805">
        <v>0</v>
      </c>
      <c r="G5805">
        <v>4</v>
      </c>
      <c r="H5805" t="s">
        <v>3686</v>
      </c>
      <c r="I5805">
        <v>3836</v>
      </c>
      <c r="J5805">
        <v>0</v>
      </c>
      <c r="K5805">
        <v>32</v>
      </c>
      <c r="M5805" t="s">
        <v>23</v>
      </c>
      <c r="N5805" t="s">
        <v>39</v>
      </c>
      <c r="P5805" t="s">
        <v>202</v>
      </c>
      <c r="Q5805" t="s">
        <v>50</v>
      </c>
      <c r="R5805" t="s">
        <v>1080</v>
      </c>
      <c r="S5805" t="s">
        <v>13012</v>
      </c>
    </row>
    <row r="5806" spans="1:19">
      <c r="A5806" t="s">
        <v>13013</v>
      </c>
      <c r="B5806" s="1">
        <v>44509</v>
      </c>
      <c r="C5806" t="s">
        <v>33</v>
      </c>
      <c r="D5806">
        <v>48</v>
      </c>
      <c r="E5806" t="s">
        <v>23</v>
      </c>
      <c r="F5806">
        <v>0</v>
      </c>
      <c r="G5806">
        <v>4</v>
      </c>
      <c r="H5806" t="s">
        <v>3686</v>
      </c>
      <c r="I5806">
        <v>5741</v>
      </c>
      <c r="J5806">
        <v>4</v>
      </c>
      <c r="K5806">
        <v>45</v>
      </c>
      <c r="L5806" t="s">
        <v>142</v>
      </c>
      <c r="M5806" t="s">
        <v>23</v>
      </c>
      <c r="N5806" t="s">
        <v>39</v>
      </c>
      <c r="P5806" t="s">
        <v>202</v>
      </c>
      <c r="Q5806" t="s">
        <v>50</v>
      </c>
      <c r="R5806" t="s">
        <v>1410</v>
      </c>
      <c r="S5806" t="s">
        <v>13014</v>
      </c>
    </row>
    <row r="5807" spans="1:19">
      <c r="A5807" t="s">
        <v>13015</v>
      </c>
      <c r="B5807" s="1">
        <v>44823</v>
      </c>
      <c r="C5807" t="s">
        <v>22</v>
      </c>
      <c r="D5807">
        <v>64</v>
      </c>
      <c r="E5807" t="s">
        <v>23</v>
      </c>
      <c r="F5807">
        <v>0</v>
      </c>
      <c r="G5807">
        <v>4</v>
      </c>
      <c r="H5807" t="s">
        <v>3686</v>
      </c>
      <c r="I5807">
        <v>3617</v>
      </c>
      <c r="J5807">
        <v>2</v>
      </c>
      <c r="K5807">
        <v>35</v>
      </c>
      <c r="M5807" t="s">
        <v>23</v>
      </c>
      <c r="N5807" t="s">
        <v>23</v>
      </c>
      <c r="O5807" t="s">
        <v>25</v>
      </c>
      <c r="P5807" t="s">
        <v>26</v>
      </c>
      <c r="Q5807" t="s">
        <v>50</v>
      </c>
      <c r="R5807" t="s">
        <v>5478</v>
      </c>
      <c r="S5807" t="s">
        <v>13016</v>
      </c>
    </row>
    <row r="5808" spans="1:19">
      <c r="A5808" t="s">
        <v>13017</v>
      </c>
      <c r="B5808" s="1">
        <v>44777</v>
      </c>
      <c r="C5808" t="s">
        <v>22</v>
      </c>
      <c r="D5808">
        <v>26</v>
      </c>
      <c r="E5808" t="s">
        <v>23</v>
      </c>
      <c r="F5808">
        <v>0</v>
      </c>
      <c r="G5808">
        <v>4</v>
      </c>
      <c r="H5808" t="s">
        <v>3686</v>
      </c>
      <c r="I5808">
        <v>5744</v>
      </c>
      <c r="J5808">
        <v>1</v>
      </c>
      <c r="K5808">
        <v>36</v>
      </c>
      <c r="M5808" t="s">
        <v>23</v>
      </c>
      <c r="N5808" t="s">
        <v>39</v>
      </c>
      <c r="P5808" t="s">
        <v>202</v>
      </c>
      <c r="Q5808" t="s">
        <v>27</v>
      </c>
      <c r="R5808" t="s">
        <v>5022</v>
      </c>
      <c r="S5808" t="s">
        <v>13018</v>
      </c>
    </row>
    <row r="5809" spans="1:19">
      <c r="A5809" t="s">
        <v>13019</v>
      </c>
      <c r="B5809" s="1">
        <v>45435</v>
      </c>
      <c r="C5809" t="s">
        <v>33</v>
      </c>
      <c r="D5809">
        <v>64</v>
      </c>
      <c r="E5809" t="s">
        <v>39</v>
      </c>
      <c r="F5809">
        <v>0</v>
      </c>
      <c r="G5809">
        <v>4</v>
      </c>
      <c r="H5809" t="s">
        <v>3686</v>
      </c>
      <c r="I5809">
        <v>3762</v>
      </c>
      <c r="J5809">
        <v>0</v>
      </c>
      <c r="K5809">
        <v>15</v>
      </c>
      <c r="M5809" t="s">
        <v>23</v>
      </c>
      <c r="N5809" t="s">
        <v>23</v>
      </c>
      <c r="O5809" t="s">
        <v>49</v>
      </c>
      <c r="P5809" t="s">
        <v>26</v>
      </c>
      <c r="Q5809" t="s">
        <v>50</v>
      </c>
      <c r="R5809" t="s">
        <v>13020</v>
      </c>
      <c r="S5809" t="s">
        <v>13021</v>
      </c>
    </row>
    <row r="5810" spans="1:19">
      <c r="A5810" t="s">
        <v>13022</v>
      </c>
      <c r="B5810" s="1">
        <v>43716</v>
      </c>
      <c r="C5810" t="s">
        <v>33</v>
      </c>
      <c r="D5810">
        <v>25</v>
      </c>
      <c r="E5810" t="s">
        <v>23</v>
      </c>
      <c r="F5810">
        <v>0</v>
      </c>
      <c r="G5810">
        <v>4</v>
      </c>
      <c r="H5810" t="s">
        <v>3686</v>
      </c>
      <c r="I5810">
        <v>4090</v>
      </c>
      <c r="J5810">
        <v>4</v>
      </c>
      <c r="K5810">
        <v>71</v>
      </c>
      <c r="L5810" t="s">
        <v>316</v>
      </c>
      <c r="M5810" t="s">
        <v>23</v>
      </c>
      <c r="N5810" t="s">
        <v>23</v>
      </c>
      <c r="O5810" t="s">
        <v>49</v>
      </c>
      <c r="P5810" t="s">
        <v>164</v>
      </c>
      <c r="Q5810" t="s">
        <v>27</v>
      </c>
      <c r="R5810" t="s">
        <v>13023</v>
      </c>
      <c r="S5810" t="s">
        <v>13024</v>
      </c>
    </row>
    <row r="5811" spans="1:19">
      <c r="A5811" t="s">
        <v>13025</v>
      </c>
      <c r="B5811" s="1">
        <v>45724</v>
      </c>
      <c r="C5811" t="s">
        <v>33</v>
      </c>
      <c r="D5811">
        <v>56</v>
      </c>
      <c r="E5811" t="s">
        <v>39</v>
      </c>
      <c r="F5811">
        <v>0</v>
      </c>
      <c r="G5811">
        <v>4</v>
      </c>
      <c r="H5811" t="s">
        <v>3686</v>
      </c>
      <c r="I5811">
        <v>2182</v>
      </c>
      <c r="J5811">
        <v>0</v>
      </c>
      <c r="K5811">
        <v>5</v>
      </c>
      <c r="M5811" t="s">
        <v>23</v>
      </c>
      <c r="N5811" t="s">
        <v>23</v>
      </c>
      <c r="O5811" t="s">
        <v>56</v>
      </c>
      <c r="P5811" t="s">
        <v>26</v>
      </c>
      <c r="Q5811" t="s">
        <v>27</v>
      </c>
      <c r="R5811" t="s">
        <v>4459</v>
      </c>
      <c r="S5811" t="s">
        <v>13026</v>
      </c>
    </row>
    <row r="5812" spans="1:19">
      <c r="A5812" t="s">
        <v>13027</v>
      </c>
      <c r="B5812" s="1">
        <v>44969</v>
      </c>
      <c r="C5812" t="s">
        <v>22</v>
      </c>
      <c r="D5812">
        <v>62</v>
      </c>
      <c r="E5812" t="s">
        <v>39</v>
      </c>
      <c r="F5812">
        <v>0</v>
      </c>
      <c r="G5812">
        <v>4</v>
      </c>
      <c r="H5812" t="s">
        <v>3686</v>
      </c>
      <c r="I5812">
        <v>3171</v>
      </c>
      <c r="J5812">
        <v>0</v>
      </c>
      <c r="K5812">
        <v>30</v>
      </c>
      <c r="L5812" t="s">
        <v>40</v>
      </c>
      <c r="M5812" t="s">
        <v>23</v>
      </c>
      <c r="N5812" t="s">
        <v>23</v>
      </c>
      <c r="O5812" t="s">
        <v>25</v>
      </c>
      <c r="P5812" t="s">
        <v>202</v>
      </c>
      <c r="Q5812" t="s">
        <v>27</v>
      </c>
      <c r="R5812" t="s">
        <v>4992</v>
      </c>
      <c r="S5812" t="s">
        <v>13028</v>
      </c>
    </row>
    <row r="5813" spans="1:19">
      <c r="A5813" t="s">
        <v>13029</v>
      </c>
      <c r="B5813" s="1">
        <v>44244</v>
      </c>
      <c r="C5813" t="s">
        <v>22</v>
      </c>
      <c r="D5813">
        <v>45</v>
      </c>
      <c r="E5813" t="s">
        <v>23</v>
      </c>
      <c r="F5813">
        <v>0</v>
      </c>
      <c r="G5813">
        <v>4</v>
      </c>
      <c r="H5813" t="s">
        <v>3686</v>
      </c>
      <c r="I5813">
        <v>4778</v>
      </c>
      <c r="J5813">
        <v>9</v>
      </c>
      <c r="K5813">
        <v>54</v>
      </c>
      <c r="L5813" t="s">
        <v>142</v>
      </c>
      <c r="M5813" t="s">
        <v>39</v>
      </c>
      <c r="N5813" t="s">
        <v>23</v>
      </c>
      <c r="O5813" t="s">
        <v>56</v>
      </c>
      <c r="P5813" t="s">
        <v>26</v>
      </c>
      <c r="Q5813" t="s">
        <v>27</v>
      </c>
      <c r="R5813" t="s">
        <v>1850</v>
      </c>
      <c r="S5813" t="s">
        <v>13030</v>
      </c>
    </row>
    <row r="5814" spans="1:19">
      <c r="A5814" t="s">
        <v>13031</v>
      </c>
      <c r="B5814" s="1">
        <v>45822</v>
      </c>
      <c r="C5814" t="s">
        <v>22</v>
      </c>
      <c r="D5814">
        <v>54</v>
      </c>
      <c r="E5814" t="s">
        <v>39</v>
      </c>
      <c r="F5814">
        <v>2</v>
      </c>
      <c r="G5814">
        <v>4</v>
      </c>
      <c r="H5814" t="s">
        <v>3751</v>
      </c>
      <c r="I5814">
        <v>3172</v>
      </c>
      <c r="J5814">
        <v>0</v>
      </c>
      <c r="K5814">
        <v>2</v>
      </c>
      <c r="M5814" t="s">
        <v>23</v>
      </c>
      <c r="N5814" t="s">
        <v>23</v>
      </c>
      <c r="O5814" t="s">
        <v>49</v>
      </c>
      <c r="P5814" t="s">
        <v>26</v>
      </c>
      <c r="Q5814" t="s">
        <v>27</v>
      </c>
      <c r="R5814" t="s">
        <v>4468</v>
      </c>
      <c r="S5814" t="s">
        <v>13032</v>
      </c>
    </row>
    <row r="5815" spans="1:19">
      <c r="A5815" t="s">
        <v>13033</v>
      </c>
      <c r="B5815" s="1">
        <v>45296</v>
      </c>
      <c r="C5815" t="s">
        <v>33</v>
      </c>
      <c r="D5815">
        <v>45</v>
      </c>
      <c r="E5815" t="s">
        <v>39</v>
      </c>
      <c r="F5815">
        <v>0</v>
      </c>
      <c r="G5815">
        <v>4</v>
      </c>
      <c r="H5815" t="s">
        <v>3686</v>
      </c>
      <c r="I5815">
        <v>5586</v>
      </c>
      <c r="J5815">
        <v>0</v>
      </c>
      <c r="K5815">
        <v>19</v>
      </c>
      <c r="M5815" t="s">
        <v>23</v>
      </c>
      <c r="N5815" t="s">
        <v>39</v>
      </c>
      <c r="P5815" t="s">
        <v>202</v>
      </c>
      <c r="Q5815" t="s">
        <v>50</v>
      </c>
      <c r="R5815" t="s">
        <v>1415</v>
      </c>
      <c r="S5815" t="s">
        <v>13034</v>
      </c>
    </row>
    <row r="5816" spans="1:19">
      <c r="A5816" t="s">
        <v>13035</v>
      </c>
      <c r="B5816" s="1">
        <v>44456</v>
      </c>
      <c r="C5816" t="s">
        <v>22</v>
      </c>
      <c r="D5816">
        <v>28</v>
      </c>
      <c r="E5816" t="s">
        <v>23</v>
      </c>
      <c r="F5816">
        <v>2</v>
      </c>
      <c r="G5816">
        <v>4</v>
      </c>
      <c r="H5816" t="s">
        <v>3686</v>
      </c>
      <c r="I5816">
        <v>3629</v>
      </c>
      <c r="J5816">
        <v>3</v>
      </c>
      <c r="K5816">
        <v>47</v>
      </c>
      <c r="L5816" t="s">
        <v>142</v>
      </c>
      <c r="M5816" t="s">
        <v>23</v>
      </c>
      <c r="N5816" t="s">
        <v>39</v>
      </c>
      <c r="P5816" t="s">
        <v>164</v>
      </c>
      <c r="Q5816" t="s">
        <v>50</v>
      </c>
      <c r="R5816" t="s">
        <v>4473</v>
      </c>
      <c r="S5816" t="s">
        <v>13036</v>
      </c>
    </row>
    <row r="5817" spans="1:19">
      <c r="A5817" t="s">
        <v>13037</v>
      </c>
      <c r="B5817" s="1">
        <v>43701</v>
      </c>
      <c r="C5817" t="s">
        <v>33</v>
      </c>
      <c r="D5817">
        <v>61</v>
      </c>
      <c r="E5817" t="s">
        <v>23</v>
      </c>
      <c r="F5817">
        <v>2</v>
      </c>
      <c r="G5817">
        <v>4</v>
      </c>
      <c r="H5817" t="s">
        <v>3686</v>
      </c>
      <c r="I5817">
        <v>4616</v>
      </c>
      <c r="J5817">
        <v>6</v>
      </c>
      <c r="K5817">
        <v>72</v>
      </c>
      <c r="L5817" t="s">
        <v>316</v>
      </c>
      <c r="M5817" t="s">
        <v>23</v>
      </c>
      <c r="N5817" t="s">
        <v>23</v>
      </c>
      <c r="O5817" t="s">
        <v>25</v>
      </c>
      <c r="P5817" t="s">
        <v>164</v>
      </c>
      <c r="Q5817" t="s">
        <v>27</v>
      </c>
      <c r="R5817" t="s">
        <v>2299</v>
      </c>
      <c r="S5817" t="s">
        <v>13038</v>
      </c>
    </row>
    <row r="5818" spans="1:19">
      <c r="A5818" t="s">
        <v>13039</v>
      </c>
      <c r="B5818" s="1">
        <v>44947</v>
      </c>
      <c r="C5818" t="s">
        <v>33</v>
      </c>
      <c r="D5818">
        <v>23</v>
      </c>
      <c r="E5818" t="s">
        <v>39</v>
      </c>
      <c r="F5818">
        <v>0</v>
      </c>
      <c r="G5818">
        <v>4</v>
      </c>
      <c r="H5818" t="s">
        <v>3686</v>
      </c>
      <c r="I5818">
        <v>5320</v>
      </c>
      <c r="J5818">
        <v>0</v>
      </c>
      <c r="K5818">
        <v>31</v>
      </c>
      <c r="M5818" t="s">
        <v>23</v>
      </c>
      <c r="N5818" t="s">
        <v>23</v>
      </c>
      <c r="O5818" t="s">
        <v>25</v>
      </c>
      <c r="P5818" t="s">
        <v>26</v>
      </c>
      <c r="Q5818" t="s">
        <v>27</v>
      </c>
      <c r="R5818" t="s">
        <v>12729</v>
      </c>
      <c r="S5818" t="s">
        <v>13040</v>
      </c>
    </row>
    <row r="5819" spans="1:19">
      <c r="A5819" t="s">
        <v>13041</v>
      </c>
      <c r="B5819" s="1">
        <v>44112</v>
      </c>
      <c r="C5819" t="s">
        <v>33</v>
      </c>
      <c r="D5819">
        <v>47</v>
      </c>
      <c r="E5819" t="s">
        <v>39</v>
      </c>
      <c r="F5819">
        <v>0</v>
      </c>
      <c r="G5819">
        <v>4</v>
      </c>
      <c r="H5819" t="s">
        <v>3686</v>
      </c>
      <c r="I5819">
        <v>5709</v>
      </c>
      <c r="J5819">
        <v>0</v>
      </c>
      <c r="K5819">
        <v>58</v>
      </c>
      <c r="M5819" t="s">
        <v>23</v>
      </c>
      <c r="N5819" t="s">
        <v>23</v>
      </c>
      <c r="O5819" t="s">
        <v>25</v>
      </c>
      <c r="P5819" t="s">
        <v>26</v>
      </c>
      <c r="Q5819" t="s">
        <v>27</v>
      </c>
      <c r="R5819" t="s">
        <v>2826</v>
      </c>
      <c r="S5819" t="s">
        <v>13042</v>
      </c>
    </row>
    <row r="5820" spans="1:19">
      <c r="A5820" t="s">
        <v>13043</v>
      </c>
      <c r="B5820" s="1">
        <v>44032</v>
      </c>
      <c r="C5820" t="s">
        <v>22</v>
      </c>
      <c r="D5820">
        <v>23</v>
      </c>
      <c r="E5820" t="s">
        <v>23</v>
      </c>
      <c r="F5820">
        <v>2</v>
      </c>
      <c r="G5820">
        <v>4</v>
      </c>
      <c r="H5820" t="s">
        <v>3686</v>
      </c>
      <c r="I5820">
        <v>4436</v>
      </c>
      <c r="J5820">
        <v>2</v>
      </c>
      <c r="K5820">
        <v>61</v>
      </c>
      <c r="M5820" t="s">
        <v>23</v>
      </c>
      <c r="N5820" t="s">
        <v>23</v>
      </c>
      <c r="O5820" t="s">
        <v>49</v>
      </c>
      <c r="P5820" t="s">
        <v>164</v>
      </c>
      <c r="Q5820" t="s">
        <v>27</v>
      </c>
      <c r="R5820" t="s">
        <v>13044</v>
      </c>
      <c r="S5820" t="s">
        <v>13045</v>
      </c>
    </row>
    <row r="5821" spans="1:19">
      <c r="A5821" t="s">
        <v>13046</v>
      </c>
      <c r="B5821" s="1">
        <v>44728</v>
      </c>
      <c r="C5821" t="s">
        <v>33</v>
      </c>
      <c r="D5821">
        <v>39</v>
      </c>
      <c r="E5821" t="s">
        <v>39</v>
      </c>
      <c r="F5821">
        <v>0</v>
      </c>
      <c r="G5821">
        <v>4</v>
      </c>
      <c r="H5821" t="s">
        <v>3686</v>
      </c>
      <c r="I5821">
        <v>4933</v>
      </c>
      <c r="J5821">
        <v>0</v>
      </c>
      <c r="K5821">
        <v>38</v>
      </c>
      <c r="M5821" t="s">
        <v>23</v>
      </c>
      <c r="N5821" t="s">
        <v>23</v>
      </c>
      <c r="O5821" t="s">
        <v>49</v>
      </c>
      <c r="P5821" t="s">
        <v>26</v>
      </c>
      <c r="Q5821" t="s">
        <v>27</v>
      </c>
      <c r="R5821" t="s">
        <v>4165</v>
      </c>
      <c r="S5821" t="s">
        <v>13047</v>
      </c>
    </row>
    <row r="5822" spans="1:19">
      <c r="A5822" t="s">
        <v>13048</v>
      </c>
      <c r="B5822" s="1">
        <v>45171</v>
      </c>
      <c r="C5822" t="s">
        <v>33</v>
      </c>
      <c r="D5822">
        <v>24</v>
      </c>
      <c r="E5822" t="s">
        <v>23</v>
      </c>
      <c r="F5822">
        <v>3</v>
      </c>
      <c r="G5822">
        <v>4</v>
      </c>
      <c r="H5822" t="s">
        <v>3686</v>
      </c>
      <c r="I5822">
        <v>4896</v>
      </c>
      <c r="J5822">
        <v>9</v>
      </c>
      <c r="K5822">
        <v>23</v>
      </c>
      <c r="L5822" t="s">
        <v>97</v>
      </c>
      <c r="M5822" t="s">
        <v>23</v>
      </c>
      <c r="N5822" t="s">
        <v>39</v>
      </c>
      <c r="P5822" t="s">
        <v>164</v>
      </c>
      <c r="Q5822" t="s">
        <v>50</v>
      </c>
      <c r="R5822" t="s">
        <v>1097</v>
      </c>
      <c r="S5822" t="s">
        <v>13049</v>
      </c>
    </row>
    <row r="5823" spans="1:19">
      <c r="A5823" t="s">
        <v>13050</v>
      </c>
      <c r="B5823" s="1">
        <v>43778</v>
      </c>
      <c r="C5823" t="s">
        <v>33</v>
      </c>
      <c r="D5823">
        <v>59</v>
      </c>
      <c r="E5823" t="s">
        <v>23</v>
      </c>
      <c r="F5823">
        <v>3</v>
      </c>
      <c r="G5823">
        <v>4</v>
      </c>
      <c r="H5823" t="s">
        <v>3686</v>
      </c>
      <c r="I5823">
        <v>4268</v>
      </c>
      <c r="J5823">
        <v>10</v>
      </c>
      <c r="K5823">
        <v>69</v>
      </c>
      <c r="L5823" t="s">
        <v>316</v>
      </c>
      <c r="M5823" t="s">
        <v>23</v>
      </c>
      <c r="N5823" t="s">
        <v>23</v>
      </c>
      <c r="O5823" t="s">
        <v>56</v>
      </c>
      <c r="P5823" t="s">
        <v>202</v>
      </c>
      <c r="Q5823" t="s">
        <v>50</v>
      </c>
      <c r="R5823" t="s">
        <v>13051</v>
      </c>
      <c r="S5823" t="s">
        <v>13052</v>
      </c>
    </row>
    <row r="5824" spans="1:19">
      <c r="A5824" t="s">
        <v>13053</v>
      </c>
      <c r="B5824" s="1">
        <v>45576</v>
      </c>
      <c r="C5824" t="s">
        <v>33</v>
      </c>
      <c r="D5824">
        <v>32</v>
      </c>
      <c r="E5824" t="s">
        <v>23</v>
      </c>
      <c r="F5824">
        <v>2</v>
      </c>
      <c r="G5824">
        <v>4</v>
      </c>
      <c r="H5824" t="s">
        <v>3686</v>
      </c>
      <c r="I5824">
        <v>5289</v>
      </c>
      <c r="J5824">
        <v>1</v>
      </c>
      <c r="K5824">
        <v>10</v>
      </c>
      <c r="L5824" t="s">
        <v>97</v>
      </c>
      <c r="M5824" t="s">
        <v>23</v>
      </c>
      <c r="N5824" t="s">
        <v>23</v>
      </c>
      <c r="O5824" t="s">
        <v>49</v>
      </c>
      <c r="P5824" t="s">
        <v>202</v>
      </c>
      <c r="Q5824" t="s">
        <v>50</v>
      </c>
      <c r="R5824" t="s">
        <v>13054</v>
      </c>
      <c r="S5824" t="s">
        <v>13055</v>
      </c>
    </row>
    <row r="5825" spans="1:19">
      <c r="A5825" t="s">
        <v>13056</v>
      </c>
      <c r="B5825" s="1">
        <v>44521</v>
      </c>
      <c r="C5825" t="s">
        <v>22</v>
      </c>
      <c r="D5825">
        <v>47</v>
      </c>
      <c r="E5825" t="s">
        <v>39</v>
      </c>
      <c r="F5825">
        <v>0</v>
      </c>
      <c r="G5825">
        <v>4</v>
      </c>
      <c r="H5825" t="s">
        <v>3686</v>
      </c>
      <c r="I5825">
        <v>2653</v>
      </c>
      <c r="J5825">
        <v>0</v>
      </c>
      <c r="K5825">
        <v>45</v>
      </c>
      <c r="M5825" t="s">
        <v>23</v>
      </c>
      <c r="N5825" t="s">
        <v>39</v>
      </c>
      <c r="P5825" t="s">
        <v>202</v>
      </c>
      <c r="Q5825" t="s">
        <v>27</v>
      </c>
      <c r="R5825" t="s">
        <v>1987</v>
      </c>
      <c r="S5825" t="s">
        <v>13057</v>
      </c>
    </row>
    <row r="5826" spans="1:19">
      <c r="A5826" t="s">
        <v>13058</v>
      </c>
      <c r="B5826" s="1">
        <v>43891</v>
      </c>
      <c r="C5826" t="s">
        <v>22</v>
      </c>
      <c r="D5826">
        <v>61</v>
      </c>
      <c r="E5826" t="s">
        <v>39</v>
      </c>
      <c r="F5826">
        <v>0</v>
      </c>
      <c r="G5826">
        <v>4</v>
      </c>
      <c r="H5826" t="s">
        <v>3686</v>
      </c>
      <c r="I5826">
        <v>6351</v>
      </c>
      <c r="J5826">
        <v>0</v>
      </c>
      <c r="K5826">
        <v>65</v>
      </c>
      <c r="M5826" t="s">
        <v>23</v>
      </c>
      <c r="N5826" t="s">
        <v>23</v>
      </c>
      <c r="O5826" t="s">
        <v>25</v>
      </c>
      <c r="P5826" t="s">
        <v>202</v>
      </c>
      <c r="Q5826" t="s">
        <v>50</v>
      </c>
      <c r="R5826" t="s">
        <v>1198</v>
      </c>
      <c r="S5826" t="s">
        <v>13059</v>
      </c>
    </row>
    <row r="5827" spans="1:19">
      <c r="A5827" t="s">
        <v>13060</v>
      </c>
      <c r="B5827" s="1">
        <v>45435</v>
      </c>
      <c r="C5827" t="s">
        <v>33</v>
      </c>
      <c r="D5827">
        <v>21</v>
      </c>
      <c r="E5827" t="s">
        <v>23</v>
      </c>
      <c r="F5827">
        <v>0</v>
      </c>
      <c r="G5827">
        <v>4</v>
      </c>
      <c r="H5827" t="s">
        <v>3686</v>
      </c>
      <c r="I5827">
        <v>5184</v>
      </c>
      <c r="J5827">
        <v>3</v>
      </c>
      <c r="K5827">
        <v>15</v>
      </c>
      <c r="M5827" t="s">
        <v>23</v>
      </c>
      <c r="N5827" t="s">
        <v>39</v>
      </c>
      <c r="P5827" t="s">
        <v>26</v>
      </c>
      <c r="Q5827" t="s">
        <v>50</v>
      </c>
      <c r="R5827" t="s">
        <v>3772</v>
      </c>
      <c r="S5827" t="s">
        <v>13061</v>
      </c>
    </row>
    <row r="5828" spans="1:19">
      <c r="A5828" t="s">
        <v>13062</v>
      </c>
      <c r="B5828" s="1">
        <v>45341</v>
      </c>
      <c r="C5828" t="s">
        <v>33</v>
      </c>
      <c r="D5828">
        <v>45</v>
      </c>
      <c r="E5828" t="s">
        <v>39</v>
      </c>
      <c r="F5828">
        <v>2</v>
      </c>
      <c r="G5828">
        <v>4</v>
      </c>
      <c r="H5828" t="s">
        <v>3686</v>
      </c>
      <c r="I5828">
        <v>3416</v>
      </c>
      <c r="J5828">
        <v>0</v>
      </c>
      <c r="K5828">
        <v>18</v>
      </c>
      <c r="L5828" t="s">
        <v>97</v>
      </c>
      <c r="M5828" t="s">
        <v>23</v>
      </c>
      <c r="N5828" t="s">
        <v>39</v>
      </c>
      <c r="P5828" t="s">
        <v>164</v>
      </c>
      <c r="Q5828" t="s">
        <v>50</v>
      </c>
      <c r="R5828" t="s">
        <v>3537</v>
      </c>
      <c r="S5828" t="s">
        <v>13063</v>
      </c>
    </row>
    <row r="5829" spans="1:19">
      <c r="A5829" t="s">
        <v>13064</v>
      </c>
      <c r="B5829" s="1">
        <v>45422</v>
      </c>
      <c r="C5829" t="s">
        <v>22</v>
      </c>
      <c r="D5829">
        <v>59</v>
      </c>
      <c r="E5829" t="s">
        <v>23</v>
      </c>
      <c r="F5829">
        <v>2</v>
      </c>
      <c r="G5829">
        <v>4</v>
      </c>
      <c r="H5829" t="s">
        <v>3686</v>
      </c>
      <c r="I5829">
        <v>5825</v>
      </c>
      <c r="J5829">
        <v>8</v>
      </c>
      <c r="K5829">
        <v>15</v>
      </c>
      <c r="M5829" t="s">
        <v>39</v>
      </c>
      <c r="N5829" t="s">
        <v>23</v>
      </c>
      <c r="O5829" t="s">
        <v>56</v>
      </c>
      <c r="P5829" t="s">
        <v>26</v>
      </c>
      <c r="Q5829" t="s">
        <v>27</v>
      </c>
      <c r="R5829" t="s">
        <v>1864</v>
      </c>
      <c r="S5829" t="s">
        <v>13065</v>
      </c>
    </row>
    <row r="5830" spans="1:19">
      <c r="A5830" t="s">
        <v>13066</v>
      </c>
      <c r="B5830" s="1">
        <v>44851</v>
      </c>
      <c r="C5830" t="s">
        <v>22</v>
      </c>
      <c r="D5830">
        <v>35</v>
      </c>
      <c r="E5830" t="s">
        <v>39</v>
      </c>
      <c r="F5830">
        <v>1</v>
      </c>
      <c r="G5830">
        <v>4</v>
      </c>
      <c r="H5830" t="s">
        <v>3686</v>
      </c>
      <c r="I5830">
        <v>5382</v>
      </c>
      <c r="J5830">
        <v>0</v>
      </c>
      <c r="K5830">
        <v>34</v>
      </c>
      <c r="L5830" t="s">
        <v>40</v>
      </c>
      <c r="M5830" t="s">
        <v>23</v>
      </c>
      <c r="N5830" t="s">
        <v>23</v>
      </c>
      <c r="O5830" t="s">
        <v>25</v>
      </c>
      <c r="P5830" t="s">
        <v>202</v>
      </c>
      <c r="Q5830" t="s">
        <v>27</v>
      </c>
      <c r="R5830" t="s">
        <v>10502</v>
      </c>
      <c r="S5830" t="s">
        <v>13067</v>
      </c>
    </row>
    <row r="5831" spans="1:19">
      <c r="A5831" t="s">
        <v>13068</v>
      </c>
      <c r="B5831" s="1">
        <v>44324</v>
      </c>
      <c r="C5831" t="s">
        <v>22</v>
      </c>
      <c r="D5831">
        <v>34</v>
      </c>
      <c r="E5831" t="s">
        <v>39</v>
      </c>
      <c r="F5831">
        <v>0</v>
      </c>
      <c r="G5831">
        <v>4</v>
      </c>
      <c r="H5831" t="s">
        <v>3686</v>
      </c>
      <c r="I5831">
        <v>4120</v>
      </c>
      <c r="J5831">
        <v>0</v>
      </c>
      <c r="K5831">
        <v>51</v>
      </c>
      <c r="L5831" t="s">
        <v>142</v>
      </c>
      <c r="M5831" t="s">
        <v>23</v>
      </c>
      <c r="N5831" t="s">
        <v>39</v>
      </c>
      <c r="P5831" t="s">
        <v>202</v>
      </c>
      <c r="Q5831" t="s">
        <v>27</v>
      </c>
      <c r="R5831" t="s">
        <v>3112</v>
      </c>
      <c r="S5831" t="s">
        <v>13069</v>
      </c>
    </row>
    <row r="5832" spans="1:19">
      <c r="A5832" t="s">
        <v>13070</v>
      </c>
      <c r="B5832" s="1">
        <v>45192</v>
      </c>
      <c r="C5832" t="s">
        <v>33</v>
      </c>
      <c r="D5832">
        <v>30</v>
      </c>
      <c r="E5832" t="s">
        <v>23</v>
      </c>
      <c r="F5832">
        <v>2</v>
      </c>
      <c r="G5832">
        <v>4</v>
      </c>
      <c r="H5832" t="s">
        <v>3686</v>
      </c>
      <c r="I5832">
        <v>3585</v>
      </c>
      <c r="J5832">
        <v>1</v>
      </c>
      <c r="K5832">
        <v>23</v>
      </c>
      <c r="L5832" t="s">
        <v>97</v>
      </c>
      <c r="M5832" t="s">
        <v>23</v>
      </c>
      <c r="N5832" t="s">
        <v>23</v>
      </c>
      <c r="O5832" t="s">
        <v>25</v>
      </c>
      <c r="P5832" t="s">
        <v>26</v>
      </c>
      <c r="Q5832" t="s">
        <v>27</v>
      </c>
      <c r="R5832" t="s">
        <v>468</v>
      </c>
      <c r="S5832" t="s">
        <v>13071</v>
      </c>
    </row>
    <row r="5833" spans="1:19">
      <c r="A5833" t="s">
        <v>13072</v>
      </c>
      <c r="B5833" s="1">
        <v>45721</v>
      </c>
      <c r="C5833" t="s">
        <v>22</v>
      </c>
      <c r="D5833">
        <v>23</v>
      </c>
      <c r="E5833" t="s">
        <v>39</v>
      </c>
      <c r="F5833">
        <v>0</v>
      </c>
      <c r="G5833">
        <v>4</v>
      </c>
      <c r="H5833" t="s">
        <v>3686</v>
      </c>
      <c r="I5833">
        <v>5232</v>
      </c>
      <c r="J5833">
        <v>0</v>
      </c>
      <c r="K5833">
        <v>5</v>
      </c>
      <c r="M5833" t="s">
        <v>23</v>
      </c>
      <c r="N5833" t="s">
        <v>23</v>
      </c>
      <c r="O5833" t="s">
        <v>49</v>
      </c>
      <c r="P5833" t="s">
        <v>26</v>
      </c>
      <c r="Q5833" t="s">
        <v>27</v>
      </c>
      <c r="R5833" t="s">
        <v>1375</v>
      </c>
      <c r="S5833" t="s">
        <v>13073</v>
      </c>
    </row>
    <row r="5834" spans="1:19">
      <c r="A5834" t="s">
        <v>13074</v>
      </c>
      <c r="B5834" s="1">
        <v>44460</v>
      </c>
      <c r="C5834" t="s">
        <v>22</v>
      </c>
      <c r="D5834">
        <v>57</v>
      </c>
      <c r="E5834" t="s">
        <v>23</v>
      </c>
      <c r="F5834">
        <v>1</v>
      </c>
      <c r="G5834">
        <v>4</v>
      </c>
      <c r="H5834" t="s">
        <v>3686</v>
      </c>
      <c r="I5834">
        <v>3291</v>
      </c>
      <c r="J5834">
        <v>3</v>
      </c>
      <c r="K5834">
        <v>47</v>
      </c>
      <c r="M5834" t="s">
        <v>23</v>
      </c>
      <c r="N5834" t="s">
        <v>23</v>
      </c>
      <c r="O5834" t="s">
        <v>25</v>
      </c>
      <c r="P5834" t="s">
        <v>26</v>
      </c>
      <c r="Q5834" t="s">
        <v>27</v>
      </c>
      <c r="R5834" t="s">
        <v>2597</v>
      </c>
      <c r="S5834" t="s">
        <v>13075</v>
      </c>
    </row>
    <row r="5835" spans="1:19">
      <c r="A5835" t="s">
        <v>13076</v>
      </c>
      <c r="B5835" s="1">
        <v>43755</v>
      </c>
      <c r="C5835" t="s">
        <v>33</v>
      </c>
      <c r="D5835">
        <v>64</v>
      </c>
      <c r="E5835" t="s">
        <v>39</v>
      </c>
      <c r="F5835">
        <v>0</v>
      </c>
      <c r="G5835">
        <v>4</v>
      </c>
      <c r="H5835" t="s">
        <v>3686</v>
      </c>
      <c r="I5835">
        <v>5150</v>
      </c>
      <c r="J5835">
        <v>0</v>
      </c>
      <c r="K5835">
        <v>70</v>
      </c>
      <c r="M5835" t="s">
        <v>23</v>
      </c>
      <c r="N5835" t="s">
        <v>23</v>
      </c>
      <c r="O5835" t="s">
        <v>56</v>
      </c>
      <c r="P5835" t="s">
        <v>164</v>
      </c>
      <c r="Q5835" t="s">
        <v>50</v>
      </c>
      <c r="R5835" t="s">
        <v>601</v>
      </c>
      <c r="S5835" t="s">
        <v>13077</v>
      </c>
    </row>
    <row r="5836" spans="1:19">
      <c r="A5836" t="s">
        <v>13078</v>
      </c>
      <c r="B5836" s="1">
        <v>44122</v>
      </c>
      <c r="C5836" t="s">
        <v>33</v>
      </c>
      <c r="D5836">
        <v>52</v>
      </c>
      <c r="E5836" t="s">
        <v>23</v>
      </c>
      <c r="F5836">
        <v>2</v>
      </c>
      <c r="G5836">
        <v>4</v>
      </c>
      <c r="H5836" t="s">
        <v>3686</v>
      </c>
      <c r="I5836">
        <v>4125</v>
      </c>
      <c r="J5836">
        <v>4</v>
      </c>
      <c r="K5836">
        <v>58</v>
      </c>
      <c r="M5836" t="s">
        <v>23</v>
      </c>
      <c r="N5836" t="s">
        <v>39</v>
      </c>
      <c r="P5836" t="s">
        <v>164</v>
      </c>
      <c r="Q5836" t="s">
        <v>50</v>
      </c>
      <c r="R5836" t="s">
        <v>3634</v>
      </c>
      <c r="S5836" t="s">
        <v>13079</v>
      </c>
    </row>
    <row r="5837" spans="1:19">
      <c r="A5837" t="s">
        <v>13080</v>
      </c>
      <c r="B5837" s="1">
        <v>45766</v>
      </c>
      <c r="C5837" t="s">
        <v>33</v>
      </c>
      <c r="D5837">
        <v>53</v>
      </c>
      <c r="E5837" t="s">
        <v>39</v>
      </c>
      <c r="F5837">
        <v>0</v>
      </c>
      <c r="G5837">
        <v>4</v>
      </c>
      <c r="H5837" t="s">
        <v>3686</v>
      </c>
      <c r="I5837">
        <v>2657</v>
      </c>
      <c r="J5837">
        <v>0</v>
      </c>
      <c r="K5837">
        <v>4</v>
      </c>
      <c r="M5837" t="s">
        <v>39</v>
      </c>
      <c r="N5837" t="s">
        <v>23</v>
      </c>
      <c r="O5837" t="s">
        <v>49</v>
      </c>
      <c r="P5837" t="s">
        <v>26</v>
      </c>
      <c r="Q5837" t="s">
        <v>50</v>
      </c>
      <c r="R5837" t="s">
        <v>12668</v>
      </c>
      <c r="S5837" t="s">
        <v>13081</v>
      </c>
    </row>
    <row r="5838" spans="1:19">
      <c r="A5838" t="s">
        <v>13082</v>
      </c>
      <c r="B5838" s="1">
        <v>43961</v>
      </c>
      <c r="C5838" t="s">
        <v>33</v>
      </c>
      <c r="D5838">
        <v>64</v>
      </c>
      <c r="E5838" t="s">
        <v>23</v>
      </c>
      <c r="F5838">
        <v>0</v>
      </c>
      <c r="G5838">
        <v>4</v>
      </c>
      <c r="H5838" t="s">
        <v>3686</v>
      </c>
      <c r="I5838">
        <v>5700</v>
      </c>
      <c r="J5838">
        <v>8</v>
      </c>
      <c r="K5838">
        <v>63</v>
      </c>
      <c r="M5838" t="s">
        <v>23</v>
      </c>
      <c r="N5838" t="s">
        <v>23</v>
      </c>
      <c r="O5838" t="s">
        <v>25</v>
      </c>
      <c r="P5838" t="s">
        <v>164</v>
      </c>
      <c r="Q5838" t="s">
        <v>27</v>
      </c>
      <c r="R5838" t="s">
        <v>1919</v>
      </c>
      <c r="S5838" t="s">
        <v>13083</v>
      </c>
    </row>
    <row r="5839" spans="1:19">
      <c r="A5839" t="s">
        <v>13084</v>
      </c>
      <c r="B5839" s="1">
        <v>43685</v>
      </c>
      <c r="C5839" t="s">
        <v>33</v>
      </c>
      <c r="D5839">
        <v>56</v>
      </c>
      <c r="E5839" t="s">
        <v>39</v>
      </c>
      <c r="F5839">
        <v>2</v>
      </c>
      <c r="G5839">
        <v>4</v>
      </c>
      <c r="H5839" t="s">
        <v>3686</v>
      </c>
      <c r="I5839">
        <v>5478</v>
      </c>
      <c r="J5839">
        <v>0</v>
      </c>
      <c r="K5839">
        <v>72</v>
      </c>
      <c r="M5839" t="s">
        <v>23</v>
      </c>
      <c r="N5839" t="s">
        <v>39</v>
      </c>
      <c r="P5839" t="s">
        <v>164</v>
      </c>
      <c r="Q5839" t="s">
        <v>50</v>
      </c>
      <c r="R5839" t="s">
        <v>2664</v>
      </c>
      <c r="S5839" t="s">
        <v>13085</v>
      </c>
    </row>
    <row r="5840" spans="1:19">
      <c r="A5840" t="s">
        <v>13086</v>
      </c>
      <c r="B5840" s="1">
        <v>45754</v>
      </c>
      <c r="C5840" t="s">
        <v>33</v>
      </c>
      <c r="D5840">
        <v>24</v>
      </c>
      <c r="E5840" t="s">
        <v>39</v>
      </c>
      <c r="F5840">
        <v>0</v>
      </c>
      <c r="G5840">
        <v>4</v>
      </c>
      <c r="H5840" t="s">
        <v>3686</v>
      </c>
      <c r="I5840">
        <v>4164</v>
      </c>
      <c r="J5840">
        <v>0</v>
      </c>
      <c r="K5840">
        <v>4</v>
      </c>
      <c r="M5840" t="s">
        <v>23</v>
      </c>
      <c r="N5840" t="s">
        <v>23</v>
      </c>
      <c r="O5840" t="s">
        <v>49</v>
      </c>
      <c r="P5840" t="s">
        <v>26</v>
      </c>
      <c r="Q5840" t="s">
        <v>27</v>
      </c>
      <c r="R5840" t="s">
        <v>1669</v>
      </c>
      <c r="S5840" t="s">
        <v>13087</v>
      </c>
    </row>
    <row r="5841" spans="1:19">
      <c r="A5841" t="s">
        <v>13088</v>
      </c>
      <c r="B5841" s="1">
        <v>43691</v>
      </c>
      <c r="C5841" t="s">
        <v>33</v>
      </c>
      <c r="D5841">
        <v>61</v>
      </c>
      <c r="E5841" t="s">
        <v>23</v>
      </c>
      <c r="F5841">
        <v>3</v>
      </c>
      <c r="G5841">
        <v>4</v>
      </c>
      <c r="H5841" t="s">
        <v>3686</v>
      </c>
      <c r="I5841">
        <v>4874</v>
      </c>
      <c r="J5841">
        <v>8</v>
      </c>
      <c r="K5841">
        <v>72</v>
      </c>
      <c r="L5841" t="s">
        <v>316</v>
      </c>
      <c r="M5841" t="s">
        <v>23</v>
      </c>
      <c r="N5841" t="s">
        <v>23</v>
      </c>
      <c r="O5841" t="s">
        <v>56</v>
      </c>
      <c r="P5841" t="s">
        <v>164</v>
      </c>
      <c r="Q5841" t="s">
        <v>27</v>
      </c>
      <c r="R5841" t="s">
        <v>674</v>
      </c>
      <c r="S5841" t="s">
        <v>13089</v>
      </c>
    </row>
    <row r="5842" spans="1:19">
      <c r="A5842" t="s">
        <v>13090</v>
      </c>
      <c r="B5842" s="1">
        <v>44615</v>
      </c>
      <c r="C5842" t="s">
        <v>22</v>
      </c>
      <c r="D5842">
        <v>66</v>
      </c>
      <c r="E5842" t="s">
        <v>39</v>
      </c>
      <c r="F5842">
        <v>0</v>
      </c>
      <c r="G5842">
        <v>4</v>
      </c>
      <c r="H5842" t="s">
        <v>3686</v>
      </c>
      <c r="I5842">
        <v>2399</v>
      </c>
      <c r="J5842">
        <v>0</v>
      </c>
      <c r="K5842">
        <v>42</v>
      </c>
      <c r="M5842" t="s">
        <v>23</v>
      </c>
      <c r="N5842" t="s">
        <v>23</v>
      </c>
      <c r="O5842" t="s">
        <v>25</v>
      </c>
      <c r="P5842" t="s">
        <v>202</v>
      </c>
      <c r="Q5842" t="s">
        <v>27</v>
      </c>
      <c r="R5842" t="s">
        <v>280</v>
      </c>
      <c r="S5842" t="s">
        <v>13091</v>
      </c>
    </row>
    <row r="5843" spans="1:19">
      <c r="A5843" t="s">
        <v>13092</v>
      </c>
      <c r="B5843" s="1">
        <v>44183</v>
      </c>
      <c r="C5843" t="s">
        <v>33</v>
      </c>
      <c r="D5843">
        <v>78</v>
      </c>
      <c r="E5843" t="s">
        <v>23</v>
      </c>
      <c r="F5843">
        <v>1</v>
      </c>
      <c r="G5843">
        <v>4</v>
      </c>
      <c r="H5843" t="s">
        <v>3686</v>
      </c>
      <c r="I5843">
        <v>6357</v>
      </c>
      <c r="J5843">
        <v>8</v>
      </c>
      <c r="K5843">
        <v>56</v>
      </c>
      <c r="L5843" t="s">
        <v>142</v>
      </c>
      <c r="M5843" t="s">
        <v>23</v>
      </c>
      <c r="N5843" t="s">
        <v>23</v>
      </c>
      <c r="O5843" t="s">
        <v>49</v>
      </c>
      <c r="P5843" t="s">
        <v>164</v>
      </c>
      <c r="Q5843" t="s">
        <v>50</v>
      </c>
      <c r="R5843" t="s">
        <v>5989</v>
      </c>
      <c r="S5843" t="s">
        <v>13093</v>
      </c>
    </row>
    <row r="5844" spans="1:19">
      <c r="A5844" t="s">
        <v>13094</v>
      </c>
      <c r="B5844" s="1">
        <v>44136</v>
      </c>
      <c r="C5844" t="s">
        <v>22</v>
      </c>
      <c r="D5844">
        <v>72</v>
      </c>
      <c r="E5844" t="s">
        <v>39</v>
      </c>
      <c r="F5844">
        <v>0</v>
      </c>
      <c r="G5844">
        <v>4</v>
      </c>
      <c r="H5844" t="s">
        <v>3686</v>
      </c>
      <c r="I5844">
        <v>5371</v>
      </c>
      <c r="J5844">
        <v>0</v>
      </c>
      <c r="K5844">
        <v>57</v>
      </c>
      <c r="L5844" t="s">
        <v>142</v>
      </c>
      <c r="M5844" t="s">
        <v>23</v>
      </c>
      <c r="N5844" t="s">
        <v>23</v>
      </c>
      <c r="O5844" t="s">
        <v>49</v>
      </c>
      <c r="P5844" t="s">
        <v>164</v>
      </c>
      <c r="Q5844" t="s">
        <v>27</v>
      </c>
      <c r="R5844" t="s">
        <v>7376</v>
      </c>
      <c r="S5844" t="s">
        <v>13095</v>
      </c>
    </row>
    <row r="5845" spans="1:19">
      <c r="A5845" t="s">
        <v>13096</v>
      </c>
      <c r="B5845" s="1">
        <v>44184</v>
      </c>
      <c r="C5845" t="s">
        <v>33</v>
      </c>
      <c r="D5845">
        <v>75</v>
      </c>
      <c r="E5845" t="s">
        <v>23</v>
      </c>
      <c r="F5845">
        <v>0</v>
      </c>
      <c r="G5845">
        <v>4</v>
      </c>
      <c r="H5845" t="s">
        <v>3686</v>
      </c>
      <c r="I5845">
        <v>4368</v>
      </c>
      <c r="J5845">
        <v>1</v>
      </c>
      <c r="K5845">
        <v>56</v>
      </c>
      <c r="M5845" t="s">
        <v>23</v>
      </c>
      <c r="N5845" t="s">
        <v>23</v>
      </c>
      <c r="O5845" t="s">
        <v>56</v>
      </c>
      <c r="P5845" t="s">
        <v>202</v>
      </c>
      <c r="Q5845" t="s">
        <v>50</v>
      </c>
      <c r="R5845" t="s">
        <v>396</v>
      </c>
      <c r="S5845" t="s">
        <v>13097</v>
      </c>
    </row>
    <row r="5846" spans="1:19">
      <c r="A5846" t="s">
        <v>13098</v>
      </c>
      <c r="B5846" s="1">
        <v>43684</v>
      </c>
      <c r="C5846" t="s">
        <v>33</v>
      </c>
      <c r="D5846">
        <v>60</v>
      </c>
      <c r="E5846" t="s">
        <v>23</v>
      </c>
      <c r="F5846">
        <v>0</v>
      </c>
      <c r="G5846">
        <v>4</v>
      </c>
      <c r="H5846" t="s">
        <v>3686</v>
      </c>
      <c r="I5846">
        <v>5915</v>
      </c>
      <c r="J5846">
        <v>7</v>
      </c>
      <c r="K5846">
        <v>72</v>
      </c>
      <c r="M5846" t="s">
        <v>23</v>
      </c>
      <c r="N5846" t="s">
        <v>23</v>
      </c>
      <c r="O5846" t="s">
        <v>25</v>
      </c>
      <c r="P5846" t="s">
        <v>164</v>
      </c>
      <c r="Q5846" t="s">
        <v>27</v>
      </c>
      <c r="R5846" t="s">
        <v>5800</v>
      </c>
      <c r="S5846" t="s">
        <v>13099</v>
      </c>
    </row>
    <row r="5847" spans="1:19">
      <c r="A5847" t="s">
        <v>13100</v>
      </c>
      <c r="B5847" s="1">
        <v>44564</v>
      </c>
      <c r="C5847" t="s">
        <v>33</v>
      </c>
      <c r="D5847">
        <v>42</v>
      </c>
      <c r="E5847" t="s">
        <v>39</v>
      </c>
      <c r="F5847">
        <v>0</v>
      </c>
      <c r="G5847">
        <v>4</v>
      </c>
      <c r="H5847" t="s">
        <v>3686</v>
      </c>
      <c r="I5847">
        <v>2017</v>
      </c>
      <c r="J5847">
        <v>0</v>
      </c>
      <c r="K5847">
        <v>43</v>
      </c>
      <c r="M5847" t="s">
        <v>23</v>
      </c>
      <c r="N5847" t="s">
        <v>39</v>
      </c>
      <c r="P5847" t="s">
        <v>164</v>
      </c>
      <c r="Q5847" t="s">
        <v>50</v>
      </c>
      <c r="R5847" t="s">
        <v>1370</v>
      </c>
      <c r="S5847" t="s">
        <v>13101</v>
      </c>
    </row>
    <row r="5848" spans="1:19">
      <c r="A5848" t="s">
        <v>13102</v>
      </c>
      <c r="B5848" s="1">
        <v>45510</v>
      </c>
      <c r="C5848" t="s">
        <v>22</v>
      </c>
      <c r="D5848">
        <v>60</v>
      </c>
      <c r="E5848" t="s">
        <v>39</v>
      </c>
      <c r="F5848">
        <v>0</v>
      </c>
      <c r="G5848">
        <v>4</v>
      </c>
      <c r="H5848" t="s">
        <v>3686</v>
      </c>
      <c r="I5848">
        <v>2325</v>
      </c>
      <c r="J5848">
        <v>0</v>
      </c>
      <c r="K5848">
        <v>12</v>
      </c>
      <c r="L5848" t="s">
        <v>97</v>
      </c>
      <c r="M5848" t="s">
        <v>23</v>
      </c>
      <c r="N5848" t="s">
        <v>23</v>
      </c>
      <c r="O5848" t="s">
        <v>25</v>
      </c>
      <c r="P5848" t="s">
        <v>26</v>
      </c>
      <c r="Q5848" t="s">
        <v>27</v>
      </c>
      <c r="R5848" t="s">
        <v>612</v>
      </c>
      <c r="S5848" t="s">
        <v>13103</v>
      </c>
    </row>
    <row r="5849" spans="1:19">
      <c r="A5849" t="s">
        <v>13104</v>
      </c>
      <c r="B5849" s="1">
        <v>44473</v>
      </c>
      <c r="C5849" t="s">
        <v>22</v>
      </c>
      <c r="D5849">
        <v>44</v>
      </c>
      <c r="E5849" t="s">
        <v>23</v>
      </c>
      <c r="F5849">
        <v>0</v>
      </c>
      <c r="G5849">
        <v>4</v>
      </c>
      <c r="H5849" t="s">
        <v>3686</v>
      </c>
      <c r="I5849">
        <v>4120</v>
      </c>
      <c r="J5849">
        <v>1</v>
      </c>
      <c r="K5849">
        <v>46</v>
      </c>
      <c r="L5849" t="s">
        <v>142</v>
      </c>
      <c r="M5849" t="s">
        <v>23</v>
      </c>
      <c r="N5849" t="s">
        <v>23</v>
      </c>
      <c r="O5849" t="s">
        <v>25</v>
      </c>
      <c r="P5849" t="s">
        <v>202</v>
      </c>
      <c r="Q5849" t="s">
        <v>27</v>
      </c>
      <c r="R5849" t="s">
        <v>434</v>
      </c>
      <c r="S5849" t="s">
        <v>13105</v>
      </c>
    </row>
    <row r="5850" spans="1:19">
      <c r="A5850" t="s">
        <v>13106</v>
      </c>
      <c r="B5850" s="1">
        <v>45847</v>
      </c>
      <c r="C5850" t="s">
        <v>22</v>
      </c>
      <c r="D5850">
        <v>31</v>
      </c>
      <c r="E5850" t="s">
        <v>39</v>
      </c>
      <c r="F5850">
        <v>0</v>
      </c>
      <c r="G5850">
        <v>4</v>
      </c>
      <c r="H5850" t="s">
        <v>3751</v>
      </c>
      <c r="I5850">
        <v>4796</v>
      </c>
      <c r="J5850">
        <v>0</v>
      </c>
      <c r="K5850">
        <v>1</v>
      </c>
      <c r="M5850" t="s">
        <v>23</v>
      </c>
      <c r="N5850" t="s">
        <v>23</v>
      </c>
      <c r="O5850" t="s">
        <v>49</v>
      </c>
      <c r="P5850" t="s">
        <v>26</v>
      </c>
      <c r="Q5850" t="s">
        <v>50</v>
      </c>
      <c r="R5850" t="s">
        <v>4091</v>
      </c>
      <c r="S5850" t="s">
        <v>13107</v>
      </c>
    </row>
    <row r="5851" spans="1:19">
      <c r="A5851" t="s">
        <v>13108</v>
      </c>
      <c r="B5851" s="1">
        <v>43709</v>
      </c>
      <c r="C5851" t="s">
        <v>33</v>
      </c>
      <c r="D5851">
        <v>61</v>
      </c>
      <c r="E5851" t="s">
        <v>23</v>
      </c>
      <c r="F5851">
        <v>0</v>
      </c>
      <c r="G5851">
        <v>4</v>
      </c>
      <c r="H5851" t="s">
        <v>3686</v>
      </c>
      <c r="I5851">
        <v>4066</v>
      </c>
      <c r="J5851">
        <v>1</v>
      </c>
      <c r="K5851">
        <v>71</v>
      </c>
      <c r="L5851" t="s">
        <v>316</v>
      </c>
      <c r="M5851" t="s">
        <v>23</v>
      </c>
      <c r="N5851" t="s">
        <v>39</v>
      </c>
      <c r="P5851" t="s">
        <v>164</v>
      </c>
      <c r="Q5851" t="s">
        <v>27</v>
      </c>
      <c r="R5851" t="s">
        <v>4039</v>
      </c>
      <c r="S5851" t="s">
        <v>13109</v>
      </c>
    </row>
    <row r="5852" spans="1:19">
      <c r="A5852" t="s">
        <v>13110</v>
      </c>
      <c r="B5852" s="1">
        <v>43960</v>
      </c>
      <c r="C5852" t="s">
        <v>22</v>
      </c>
      <c r="D5852">
        <v>28</v>
      </c>
      <c r="E5852" t="s">
        <v>39</v>
      </c>
      <c r="F5852">
        <v>0</v>
      </c>
      <c r="G5852">
        <v>4</v>
      </c>
      <c r="H5852" t="s">
        <v>3686</v>
      </c>
      <c r="I5852">
        <v>4530</v>
      </c>
      <c r="J5852">
        <v>0</v>
      </c>
      <c r="K5852">
        <v>63</v>
      </c>
      <c r="L5852" t="s">
        <v>142</v>
      </c>
      <c r="M5852" t="s">
        <v>23</v>
      </c>
      <c r="N5852" t="s">
        <v>39</v>
      </c>
      <c r="P5852" t="s">
        <v>164</v>
      </c>
      <c r="Q5852" t="s">
        <v>84</v>
      </c>
      <c r="R5852" t="s">
        <v>880</v>
      </c>
      <c r="S5852" t="s">
        <v>13111</v>
      </c>
    </row>
    <row r="5853" spans="1:19">
      <c r="A5853" t="s">
        <v>13112</v>
      </c>
      <c r="B5853" s="1">
        <v>45097</v>
      </c>
      <c r="C5853" t="s">
        <v>33</v>
      </c>
      <c r="D5853">
        <v>34</v>
      </c>
      <c r="E5853" t="s">
        <v>23</v>
      </c>
      <c r="F5853">
        <v>0</v>
      </c>
      <c r="G5853">
        <v>4</v>
      </c>
      <c r="H5853" t="s">
        <v>3686</v>
      </c>
      <c r="I5853">
        <v>4362</v>
      </c>
      <c r="J5853">
        <v>10</v>
      </c>
      <c r="K5853">
        <v>26</v>
      </c>
      <c r="M5853" t="s">
        <v>39</v>
      </c>
      <c r="N5853" t="s">
        <v>23</v>
      </c>
      <c r="O5853" t="s">
        <v>56</v>
      </c>
      <c r="P5853" t="s">
        <v>202</v>
      </c>
      <c r="Q5853" t="s">
        <v>27</v>
      </c>
      <c r="R5853" t="s">
        <v>165</v>
      </c>
      <c r="S5853" t="s">
        <v>13113</v>
      </c>
    </row>
    <row r="5854" spans="1:19">
      <c r="A5854" t="s">
        <v>13114</v>
      </c>
      <c r="B5854" s="1">
        <v>44825</v>
      </c>
      <c r="C5854" t="s">
        <v>33</v>
      </c>
      <c r="D5854">
        <v>61</v>
      </c>
      <c r="E5854" t="s">
        <v>39</v>
      </c>
      <c r="F5854">
        <v>0</v>
      </c>
      <c r="G5854">
        <v>4</v>
      </c>
      <c r="H5854" t="s">
        <v>3686</v>
      </c>
      <c r="I5854">
        <v>5707</v>
      </c>
      <c r="J5854">
        <v>0</v>
      </c>
      <c r="K5854">
        <v>35</v>
      </c>
      <c r="L5854" t="s">
        <v>40</v>
      </c>
      <c r="M5854" t="s">
        <v>23</v>
      </c>
      <c r="N5854" t="s">
        <v>39</v>
      </c>
      <c r="P5854" t="s">
        <v>202</v>
      </c>
      <c r="Q5854" t="s">
        <v>50</v>
      </c>
      <c r="R5854" t="s">
        <v>8785</v>
      </c>
      <c r="S5854" t="s">
        <v>13115</v>
      </c>
    </row>
    <row r="5855" spans="1:19">
      <c r="A5855" t="s">
        <v>13116</v>
      </c>
      <c r="B5855" s="1">
        <v>44259</v>
      </c>
      <c r="C5855" t="s">
        <v>33</v>
      </c>
      <c r="D5855">
        <v>28</v>
      </c>
      <c r="E5855" t="s">
        <v>39</v>
      </c>
      <c r="F5855">
        <v>0</v>
      </c>
      <c r="G5855">
        <v>4</v>
      </c>
      <c r="H5855" t="s">
        <v>3686</v>
      </c>
      <c r="I5855">
        <v>4218</v>
      </c>
      <c r="J5855">
        <v>0</v>
      </c>
      <c r="K5855">
        <v>53</v>
      </c>
      <c r="M5855" t="s">
        <v>23</v>
      </c>
      <c r="N5855" t="s">
        <v>39</v>
      </c>
      <c r="P5855" t="s">
        <v>164</v>
      </c>
      <c r="Q5855" t="s">
        <v>50</v>
      </c>
      <c r="R5855" t="s">
        <v>1415</v>
      </c>
      <c r="S5855" t="s">
        <v>13117</v>
      </c>
    </row>
    <row r="5856" spans="1:19">
      <c r="A5856" t="s">
        <v>13118</v>
      </c>
      <c r="B5856" s="1">
        <v>43757</v>
      </c>
      <c r="C5856" t="s">
        <v>33</v>
      </c>
      <c r="D5856">
        <v>34</v>
      </c>
      <c r="E5856" t="s">
        <v>23</v>
      </c>
      <c r="F5856">
        <v>0</v>
      </c>
      <c r="G5856">
        <v>4</v>
      </c>
      <c r="H5856" t="s">
        <v>3686</v>
      </c>
      <c r="I5856">
        <v>4311</v>
      </c>
      <c r="J5856">
        <v>0</v>
      </c>
      <c r="K5856">
        <v>70</v>
      </c>
      <c r="M5856" t="s">
        <v>23</v>
      </c>
      <c r="N5856" t="s">
        <v>39</v>
      </c>
      <c r="P5856" t="s">
        <v>164</v>
      </c>
      <c r="Q5856" t="s">
        <v>50</v>
      </c>
      <c r="R5856" t="s">
        <v>2195</v>
      </c>
      <c r="S5856" t="s">
        <v>13119</v>
      </c>
    </row>
    <row r="5857" spans="1:19">
      <c r="A5857" t="s">
        <v>13120</v>
      </c>
      <c r="B5857" s="1">
        <v>44210</v>
      </c>
      <c r="C5857" t="s">
        <v>22</v>
      </c>
      <c r="D5857">
        <v>54</v>
      </c>
      <c r="E5857" t="s">
        <v>23</v>
      </c>
      <c r="F5857">
        <v>0</v>
      </c>
      <c r="G5857">
        <v>4</v>
      </c>
      <c r="H5857" t="s">
        <v>3686</v>
      </c>
      <c r="I5857">
        <v>6228</v>
      </c>
      <c r="J5857">
        <v>1</v>
      </c>
      <c r="K5857">
        <v>55</v>
      </c>
      <c r="M5857" t="s">
        <v>23</v>
      </c>
      <c r="N5857" t="s">
        <v>39</v>
      </c>
      <c r="P5857" t="s">
        <v>164</v>
      </c>
      <c r="Q5857" t="s">
        <v>27</v>
      </c>
      <c r="R5857" t="s">
        <v>1370</v>
      </c>
      <c r="S5857" t="s">
        <v>13121</v>
      </c>
    </row>
    <row r="5858" spans="1:19">
      <c r="A5858" t="s">
        <v>13122</v>
      </c>
      <c r="B5858" s="1">
        <v>43703</v>
      </c>
      <c r="C5858" t="s">
        <v>33</v>
      </c>
      <c r="D5858">
        <v>21</v>
      </c>
      <c r="E5858" t="s">
        <v>23</v>
      </c>
      <c r="F5858">
        <v>0</v>
      </c>
      <c r="G5858">
        <v>4</v>
      </c>
      <c r="H5858" t="s">
        <v>3686</v>
      </c>
      <c r="I5858">
        <v>4288</v>
      </c>
      <c r="J5858">
        <v>9</v>
      </c>
      <c r="K5858">
        <v>72</v>
      </c>
      <c r="L5858" t="s">
        <v>316</v>
      </c>
      <c r="M5858" t="s">
        <v>23</v>
      </c>
      <c r="N5858" t="s">
        <v>23</v>
      </c>
      <c r="O5858" t="s">
        <v>49</v>
      </c>
      <c r="P5858" t="s">
        <v>164</v>
      </c>
      <c r="Q5858" t="s">
        <v>50</v>
      </c>
      <c r="R5858" t="s">
        <v>2116</v>
      </c>
      <c r="S5858" t="s">
        <v>13123</v>
      </c>
    </row>
    <row r="5859" spans="1:19">
      <c r="A5859" t="s">
        <v>13124</v>
      </c>
      <c r="B5859" s="1">
        <v>44951</v>
      </c>
      <c r="C5859" t="s">
        <v>22</v>
      </c>
      <c r="D5859">
        <v>56</v>
      </c>
      <c r="E5859" t="s">
        <v>23</v>
      </c>
      <c r="F5859">
        <v>0</v>
      </c>
      <c r="G5859">
        <v>4</v>
      </c>
      <c r="H5859" t="s">
        <v>3686</v>
      </c>
      <c r="I5859">
        <v>3282</v>
      </c>
      <c r="J5859">
        <v>7</v>
      </c>
      <c r="K5859">
        <v>31</v>
      </c>
      <c r="L5859" t="s">
        <v>40</v>
      </c>
      <c r="M5859" t="s">
        <v>23</v>
      </c>
      <c r="N5859" t="s">
        <v>23</v>
      </c>
      <c r="O5859" t="s">
        <v>56</v>
      </c>
      <c r="P5859" t="s">
        <v>26</v>
      </c>
      <c r="Q5859" t="s">
        <v>50</v>
      </c>
      <c r="R5859" t="s">
        <v>1626</v>
      </c>
      <c r="S5859" t="s">
        <v>13125</v>
      </c>
    </row>
    <row r="5860" spans="1:19">
      <c r="A5860" t="s">
        <v>13126</v>
      </c>
      <c r="B5860" s="1">
        <v>44034</v>
      </c>
      <c r="C5860" t="s">
        <v>33</v>
      </c>
      <c r="D5860">
        <v>60</v>
      </c>
      <c r="E5860" t="s">
        <v>39</v>
      </c>
      <c r="F5860">
        <v>0</v>
      </c>
      <c r="G5860">
        <v>4</v>
      </c>
      <c r="H5860" t="s">
        <v>3686</v>
      </c>
      <c r="I5860">
        <v>4730</v>
      </c>
      <c r="J5860">
        <v>0</v>
      </c>
      <c r="K5860">
        <v>61</v>
      </c>
      <c r="M5860" t="s">
        <v>23</v>
      </c>
      <c r="N5860" t="s">
        <v>23</v>
      </c>
      <c r="O5860" t="s">
        <v>49</v>
      </c>
      <c r="P5860" t="s">
        <v>164</v>
      </c>
      <c r="Q5860" t="s">
        <v>50</v>
      </c>
      <c r="R5860" t="s">
        <v>11207</v>
      </c>
      <c r="S5860" t="s">
        <v>13127</v>
      </c>
    </row>
    <row r="5861" spans="1:19">
      <c r="A5861" t="s">
        <v>13128</v>
      </c>
      <c r="B5861" s="1">
        <v>44487</v>
      </c>
      <c r="C5861" t="s">
        <v>22</v>
      </c>
      <c r="D5861">
        <v>23</v>
      </c>
      <c r="E5861" t="s">
        <v>23</v>
      </c>
      <c r="F5861">
        <v>0</v>
      </c>
      <c r="G5861">
        <v>4</v>
      </c>
      <c r="H5861" t="s">
        <v>3686</v>
      </c>
      <c r="I5861">
        <v>2680</v>
      </c>
      <c r="J5861">
        <v>3</v>
      </c>
      <c r="K5861">
        <v>46</v>
      </c>
      <c r="M5861" t="s">
        <v>23</v>
      </c>
      <c r="N5861" t="s">
        <v>23</v>
      </c>
      <c r="O5861" t="s">
        <v>56</v>
      </c>
      <c r="P5861" t="s">
        <v>164</v>
      </c>
      <c r="Q5861" t="s">
        <v>50</v>
      </c>
      <c r="R5861" t="s">
        <v>3716</v>
      </c>
      <c r="S5861" t="s">
        <v>13129</v>
      </c>
    </row>
    <row r="5862" spans="1:19">
      <c r="A5862" t="s">
        <v>13130</v>
      </c>
      <c r="B5862" s="1">
        <v>45862</v>
      </c>
      <c r="C5862" t="s">
        <v>22</v>
      </c>
      <c r="D5862">
        <v>47</v>
      </c>
      <c r="E5862" t="s">
        <v>39</v>
      </c>
      <c r="F5862">
        <v>0</v>
      </c>
      <c r="G5862">
        <v>4</v>
      </c>
      <c r="H5862" t="s">
        <v>3751</v>
      </c>
      <c r="I5862">
        <v>2908</v>
      </c>
      <c r="J5862">
        <v>0</v>
      </c>
      <c r="K5862">
        <v>1</v>
      </c>
      <c r="L5862" t="s">
        <v>48</v>
      </c>
      <c r="M5862" t="s">
        <v>23</v>
      </c>
      <c r="N5862" t="s">
        <v>23</v>
      </c>
      <c r="O5862" t="s">
        <v>49</v>
      </c>
      <c r="P5862" t="s">
        <v>26</v>
      </c>
      <c r="Q5862" t="s">
        <v>27</v>
      </c>
      <c r="R5862" t="s">
        <v>806</v>
      </c>
      <c r="S5862" t="s">
        <v>13131</v>
      </c>
    </row>
    <row r="5863" spans="1:19">
      <c r="A5863" t="s">
        <v>13132</v>
      </c>
      <c r="B5863" s="1">
        <v>44387</v>
      </c>
      <c r="C5863" t="s">
        <v>33</v>
      </c>
      <c r="D5863">
        <v>47</v>
      </c>
      <c r="E5863" t="s">
        <v>23</v>
      </c>
      <c r="F5863">
        <v>0</v>
      </c>
      <c r="G5863">
        <v>4</v>
      </c>
      <c r="H5863" t="s">
        <v>3686</v>
      </c>
      <c r="I5863">
        <v>6193</v>
      </c>
      <c r="J5863">
        <v>9</v>
      </c>
      <c r="K5863">
        <v>49</v>
      </c>
      <c r="L5863" t="s">
        <v>142</v>
      </c>
      <c r="M5863" t="s">
        <v>23</v>
      </c>
      <c r="N5863" t="s">
        <v>23</v>
      </c>
      <c r="O5863" t="s">
        <v>49</v>
      </c>
      <c r="P5863" t="s">
        <v>202</v>
      </c>
      <c r="Q5863" t="s">
        <v>27</v>
      </c>
      <c r="R5863" t="s">
        <v>1552</v>
      </c>
      <c r="S5863" t="s">
        <v>13133</v>
      </c>
    </row>
    <row r="5864" spans="1:19">
      <c r="A5864" t="s">
        <v>13134</v>
      </c>
      <c r="B5864" s="1">
        <v>45492</v>
      </c>
      <c r="C5864" t="s">
        <v>33</v>
      </c>
      <c r="D5864">
        <v>34</v>
      </c>
      <c r="E5864" t="s">
        <v>39</v>
      </c>
      <c r="F5864">
        <v>0</v>
      </c>
      <c r="G5864">
        <v>4</v>
      </c>
      <c r="H5864" t="s">
        <v>3686</v>
      </c>
      <c r="I5864">
        <v>5631</v>
      </c>
      <c r="J5864">
        <v>0</v>
      </c>
      <c r="K5864">
        <v>13</v>
      </c>
      <c r="L5864" t="s">
        <v>97</v>
      </c>
      <c r="M5864" t="s">
        <v>23</v>
      </c>
      <c r="N5864" t="s">
        <v>23</v>
      </c>
      <c r="O5864" t="s">
        <v>49</v>
      </c>
      <c r="P5864" t="s">
        <v>26</v>
      </c>
      <c r="Q5864" t="s">
        <v>27</v>
      </c>
      <c r="R5864" t="s">
        <v>2746</v>
      </c>
      <c r="S5864" t="s">
        <v>13135</v>
      </c>
    </row>
    <row r="5865" spans="1:19">
      <c r="A5865" t="s">
        <v>13136</v>
      </c>
      <c r="B5865" s="1">
        <v>45860</v>
      </c>
      <c r="C5865" t="s">
        <v>22</v>
      </c>
      <c r="D5865">
        <v>35</v>
      </c>
      <c r="E5865" t="s">
        <v>39</v>
      </c>
      <c r="F5865">
        <v>0</v>
      </c>
      <c r="G5865">
        <v>4</v>
      </c>
      <c r="H5865" t="s">
        <v>3751</v>
      </c>
      <c r="I5865">
        <v>3718</v>
      </c>
      <c r="J5865">
        <v>0</v>
      </c>
      <c r="K5865">
        <v>1</v>
      </c>
      <c r="L5865" t="s">
        <v>48</v>
      </c>
      <c r="M5865" t="s">
        <v>23</v>
      </c>
      <c r="N5865" t="s">
        <v>39</v>
      </c>
      <c r="P5865" t="s">
        <v>26</v>
      </c>
      <c r="Q5865" t="s">
        <v>50</v>
      </c>
      <c r="R5865" t="s">
        <v>3634</v>
      </c>
      <c r="S5865" t="s">
        <v>13137</v>
      </c>
    </row>
    <row r="5866" spans="1:19">
      <c r="A5866" t="s">
        <v>13138</v>
      </c>
      <c r="B5866" s="1">
        <v>44927</v>
      </c>
      <c r="C5866" t="s">
        <v>22</v>
      </c>
      <c r="D5866">
        <v>31</v>
      </c>
      <c r="E5866" t="s">
        <v>23</v>
      </c>
      <c r="F5866">
        <v>1</v>
      </c>
      <c r="G5866">
        <v>4</v>
      </c>
      <c r="H5866" t="s">
        <v>3686</v>
      </c>
      <c r="I5866">
        <v>2990</v>
      </c>
      <c r="J5866">
        <v>10</v>
      </c>
      <c r="K5866">
        <v>31</v>
      </c>
      <c r="M5866" t="s">
        <v>23</v>
      </c>
      <c r="N5866" t="s">
        <v>39</v>
      </c>
      <c r="P5866" t="s">
        <v>26</v>
      </c>
      <c r="Q5866" t="s">
        <v>27</v>
      </c>
      <c r="R5866" t="s">
        <v>3077</v>
      </c>
      <c r="S5866" t="s">
        <v>13139</v>
      </c>
    </row>
    <row r="5867" spans="1:19">
      <c r="A5867" t="s">
        <v>13140</v>
      </c>
      <c r="B5867" s="1">
        <v>43718</v>
      </c>
      <c r="C5867" t="s">
        <v>22</v>
      </c>
      <c r="D5867">
        <v>75</v>
      </c>
      <c r="E5867" t="s">
        <v>23</v>
      </c>
      <c r="F5867">
        <v>0</v>
      </c>
      <c r="G5867">
        <v>4</v>
      </c>
      <c r="H5867" t="s">
        <v>3686</v>
      </c>
      <c r="I5867">
        <v>6412</v>
      </c>
      <c r="J5867">
        <v>2</v>
      </c>
      <c r="K5867">
        <v>71</v>
      </c>
      <c r="M5867" t="s">
        <v>23</v>
      </c>
      <c r="N5867" t="s">
        <v>23</v>
      </c>
      <c r="O5867" t="s">
        <v>25</v>
      </c>
      <c r="P5867" t="s">
        <v>164</v>
      </c>
      <c r="Q5867" t="s">
        <v>50</v>
      </c>
      <c r="R5867" t="s">
        <v>736</v>
      </c>
      <c r="S5867" t="s">
        <v>13141</v>
      </c>
    </row>
    <row r="5868" spans="1:19">
      <c r="A5868" t="s">
        <v>13142</v>
      </c>
      <c r="B5868" s="1">
        <v>45406</v>
      </c>
      <c r="C5868" t="s">
        <v>22</v>
      </c>
      <c r="D5868">
        <v>69</v>
      </c>
      <c r="E5868" t="s">
        <v>23</v>
      </c>
      <c r="F5868">
        <v>0</v>
      </c>
      <c r="G5868">
        <v>4</v>
      </c>
      <c r="H5868" t="s">
        <v>3686</v>
      </c>
      <c r="I5868">
        <v>3739</v>
      </c>
      <c r="J5868">
        <v>6</v>
      </c>
      <c r="K5868">
        <v>16</v>
      </c>
      <c r="L5868" t="s">
        <v>97</v>
      </c>
      <c r="M5868" t="s">
        <v>23</v>
      </c>
      <c r="N5868" t="s">
        <v>23</v>
      </c>
      <c r="O5868" t="s">
        <v>25</v>
      </c>
      <c r="P5868" t="s">
        <v>164</v>
      </c>
      <c r="Q5868" t="s">
        <v>50</v>
      </c>
      <c r="R5868" t="s">
        <v>2463</v>
      </c>
      <c r="S5868" t="s">
        <v>13143</v>
      </c>
    </row>
    <row r="5869" spans="1:19">
      <c r="A5869" t="s">
        <v>13144</v>
      </c>
      <c r="B5869" s="1">
        <v>45548</v>
      </c>
      <c r="C5869" t="s">
        <v>33</v>
      </c>
      <c r="D5869">
        <v>73</v>
      </c>
      <c r="E5869" t="s">
        <v>39</v>
      </c>
      <c r="F5869">
        <v>0</v>
      </c>
      <c r="G5869">
        <v>4</v>
      </c>
      <c r="H5869" t="s">
        <v>3686</v>
      </c>
      <c r="I5869">
        <v>5014</v>
      </c>
      <c r="J5869">
        <v>0</v>
      </c>
      <c r="K5869">
        <v>11</v>
      </c>
      <c r="M5869" t="s">
        <v>23</v>
      </c>
      <c r="N5869" t="s">
        <v>23</v>
      </c>
      <c r="O5869" t="s">
        <v>49</v>
      </c>
      <c r="P5869" t="s">
        <v>164</v>
      </c>
      <c r="Q5869" t="s">
        <v>27</v>
      </c>
      <c r="R5869" t="s">
        <v>8997</v>
      </c>
      <c r="S5869" t="s">
        <v>13145</v>
      </c>
    </row>
    <row r="5870" spans="1:19">
      <c r="A5870" t="s">
        <v>13146</v>
      </c>
      <c r="B5870" s="1">
        <v>43913</v>
      </c>
      <c r="C5870" t="s">
        <v>33</v>
      </c>
      <c r="D5870">
        <v>65</v>
      </c>
      <c r="E5870" t="s">
        <v>23</v>
      </c>
      <c r="F5870">
        <v>0</v>
      </c>
      <c r="G5870">
        <v>4</v>
      </c>
      <c r="H5870" t="s">
        <v>3686</v>
      </c>
      <c r="I5870">
        <v>4872</v>
      </c>
      <c r="J5870">
        <v>10</v>
      </c>
      <c r="K5870">
        <v>65</v>
      </c>
      <c r="L5870" t="s">
        <v>142</v>
      </c>
      <c r="M5870" t="s">
        <v>23</v>
      </c>
      <c r="N5870" t="s">
        <v>23</v>
      </c>
      <c r="O5870" t="s">
        <v>25</v>
      </c>
      <c r="P5870" t="s">
        <v>164</v>
      </c>
      <c r="Q5870" t="s">
        <v>50</v>
      </c>
      <c r="R5870" t="s">
        <v>3109</v>
      </c>
      <c r="S5870" t="s">
        <v>13147</v>
      </c>
    </row>
    <row r="5871" spans="1:19">
      <c r="A5871" t="s">
        <v>13148</v>
      </c>
      <c r="B5871" s="1">
        <v>43839</v>
      </c>
      <c r="C5871" t="s">
        <v>33</v>
      </c>
      <c r="D5871">
        <v>69</v>
      </c>
      <c r="E5871" t="s">
        <v>39</v>
      </c>
      <c r="F5871">
        <v>0</v>
      </c>
      <c r="G5871">
        <v>4</v>
      </c>
      <c r="H5871" t="s">
        <v>3686</v>
      </c>
      <c r="I5871">
        <v>5857</v>
      </c>
      <c r="J5871">
        <v>0</v>
      </c>
      <c r="K5871">
        <v>67</v>
      </c>
      <c r="L5871" t="s">
        <v>316</v>
      </c>
      <c r="M5871" t="s">
        <v>23</v>
      </c>
      <c r="N5871" t="s">
        <v>23</v>
      </c>
      <c r="O5871" t="s">
        <v>25</v>
      </c>
      <c r="P5871" t="s">
        <v>164</v>
      </c>
      <c r="Q5871" t="s">
        <v>27</v>
      </c>
      <c r="R5871" t="s">
        <v>980</v>
      </c>
      <c r="S5871" t="s">
        <v>13149</v>
      </c>
    </row>
    <row r="5872" spans="1:19">
      <c r="A5872" t="s">
        <v>13150</v>
      </c>
      <c r="B5872" s="1">
        <v>45030</v>
      </c>
      <c r="C5872" t="s">
        <v>33</v>
      </c>
      <c r="D5872">
        <v>79</v>
      </c>
      <c r="E5872" t="s">
        <v>23</v>
      </c>
      <c r="F5872">
        <v>0</v>
      </c>
      <c r="G5872">
        <v>4</v>
      </c>
      <c r="H5872" t="s">
        <v>3686</v>
      </c>
      <c r="I5872">
        <v>3136</v>
      </c>
      <c r="J5872">
        <v>8</v>
      </c>
      <c r="K5872">
        <v>28</v>
      </c>
      <c r="M5872" t="s">
        <v>23</v>
      </c>
      <c r="N5872" t="s">
        <v>39</v>
      </c>
      <c r="P5872" t="s">
        <v>26</v>
      </c>
      <c r="Q5872" t="s">
        <v>84</v>
      </c>
      <c r="R5872" t="s">
        <v>1370</v>
      </c>
      <c r="S5872" t="s">
        <v>13151</v>
      </c>
    </row>
    <row r="5873" spans="1:19">
      <c r="A5873" t="s">
        <v>13152</v>
      </c>
      <c r="B5873" s="1">
        <v>44603</v>
      </c>
      <c r="C5873" t="s">
        <v>33</v>
      </c>
      <c r="D5873">
        <v>66</v>
      </c>
      <c r="E5873" t="s">
        <v>39</v>
      </c>
      <c r="F5873">
        <v>0</v>
      </c>
      <c r="G5873">
        <v>4</v>
      </c>
      <c r="H5873" t="s">
        <v>3686</v>
      </c>
      <c r="I5873">
        <v>5831</v>
      </c>
      <c r="J5873">
        <v>0</v>
      </c>
      <c r="K5873">
        <v>42</v>
      </c>
      <c r="M5873" t="s">
        <v>23</v>
      </c>
      <c r="N5873" t="s">
        <v>23</v>
      </c>
      <c r="O5873" t="s">
        <v>56</v>
      </c>
      <c r="P5873" t="s">
        <v>26</v>
      </c>
      <c r="Q5873" t="s">
        <v>27</v>
      </c>
      <c r="R5873" t="s">
        <v>1968</v>
      </c>
      <c r="S5873" t="s">
        <v>13153</v>
      </c>
    </row>
    <row r="5874" spans="1:19">
      <c r="A5874" t="s">
        <v>13154</v>
      </c>
      <c r="B5874" s="1">
        <v>44332</v>
      </c>
      <c r="C5874" t="s">
        <v>22</v>
      </c>
      <c r="D5874">
        <v>71</v>
      </c>
      <c r="E5874" t="s">
        <v>23</v>
      </c>
      <c r="F5874">
        <v>0</v>
      </c>
      <c r="G5874">
        <v>4</v>
      </c>
      <c r="H5874" t="s">
        <v>3686</v>
      </c>
      <c r="I5874">
        <v>6285</v>
      </c>
      <c r="J5874">
        <v>1</v>
      </c>
      <c r="K5874">
        <v>51</v>
      </c>
      <c r="L5874" t="s">
        <v>142</v>
      </c>
      <c r="M5874" t="s">
        <v>39</v>
      </c>
      <c r="N5874" t="s">
        <v>23</v>
      </c>
      <c r="O5874" t="s">
        <v>49</v>
      </c>
      <c r="P5874" t="s">
        <v>26</v>
      </c>
      <c r="Q5874" t="s">
        <v>50</v>
      </c>
      <c r="R5874" t="s">
        <v>5590</v>
      </c>
      <c r="S5874" t="s">
        <v>13155</v>
      </c>
    </row>
    <row r="5875" spans="1:19">
      <c r="A5875" t="s">
        <v>13156</v>
      </c>
      <c r="B5875" s="1">
        <v>45856</v>
      </c>
      <c r="C5875" t="s">
        <v>33</v>
      </c>
      <c r="D5875">
        <v>57</v>
      </c>
      <c r="E5875" t="s">
        <v>39</v>
      </c>
      <c r="F5875">
        <v>0</v>
      </c>
      <c r="G5875">
        <v>4</v>
      </c>
      <c r="H5875" t="s">
        <v>3751</v>
      </c>
      <c r="I5875">
        <v>3968</v>
      </c>
      <c r="J5875">
        <v>0</v>
      </c>
      <c r="K5875">
        <v>1</v>
      </c>
      <c r="M5875" t="s">
        <v>23</v>
      </c>
      <c r="N5875" t="s">
        <v>39</v>
      </c>
      <c r="P5875" t="s">
        <v>26</v>
      </c>
      <c r="Q5875" t="s">
        <v>50</v>
      </c>
      <c r="R5875" t="s">
        <v>3634</v>
      </c>
      <c r="S5875" t="s">
        <v>2819</v>
      </c>
    </row>
    <row r="5876" spans="1:19">
      <c r="A5876" t="s">
        <v>13157</v>
      </c>
      <c r="B5876" s="1">
        <v>44934</v>
      </c>
      <c r="C5876" t="s">
        <v>22</v>
      </c>
      <c r="D5876">
        <v>27</v>
      </c>
      <c r="E5876" t="s">
        <v>23</v>
      </c>
      <c r="F5876">
        <v>3</v>
      </c>
      <c r="G5876">
        <v>4</v>
      </c>
      <c r="H5876" t="s">
        <v>3686</v>
      </c>
      <c r="I5876">
        <v>4524</v>
      </c>
      <c r="J5876">
        <v>3</v>
      </c>
      <c r="K5876">
        <v>31</v>
      </c>
      <c r="L5876" t="s">
        <v>40</v>
      </c>
      <c r="M5876" t="s">
        <v>23</v>
      </c>
      <c r="N5876" t="s">
        <v>23</v>
      </c>
      <c r="O5876" t="s">
        <v>25</v>
      </c>
      <c r="P5876" t="s">
        <v>202</v>
      </c>
      <c r="Q5876" t="s">
        <v>27</v>
      </c>
      <c r="R5876" t="s">
        <v>1566</v>
      </c>
      <c r="S5876" t="s">
        <v>13158</v>
      </c>
    </row>
    <row r="5877" spans="1:19">
      <c r="A5877" t="s">
        <v>13159</v>
      </c>
      <c r="B5877" s="1">
        <v>44882</v>
      </c>
      <c r="C5877" t="s">
        <v>22</v>
      </c>
      <c r="D5877">
        <v>32</v>
      </c>
      <c r="E5877" t="s">
        <v>39</v>
      </c>
      <c r="F5877">
        <v>0</v>
      </c>
      <c r="G5877">
        <v>4</v>
      </c>
      <c r="H5877" t="s">
        <v>3686</v>
      </c>
      <c r="I5877">
        <v>5542</v>
      </c>
      <c r="J5877">
        <v>0</v>
      </c>
      <c r="K5877">
        <v>33</v>
      </c>
      <c r="L5877" t="s">
        <v>40</v>
      </c>
      <c r="M5877" t="s">
        <v>23</v>
      </c>
      <c r="N5877" t="s">
        <v>23</v>
      </c>
      <c r="O5877" t="s">
        <v>25</v>
      </c>
      <c r="P5877" t="s">
        <v>164</v>
      </c>
      <c r="Q5877" t="s">
        <v>27</v>
      </c>
      <c r="R5877" t="s">
        <v>2252</v>
      </c>
      <c r="S5877" t="s">
        <v>13160</v>
      </c>
    </row>
    <row r="5878" spans="1:19">
      <c r="A5878" t="s">
        <v>13161</v>
      </c>
      <c r="B5878" s="1">
        <v>43811</v>
      </c>
      <c r="C5878" t="s">
        <v>33</v>
      </c>
      <c r="D5878">
        <v>55</v>
      </c>
      <c r="E5878" t="s">
        <v>23</v>
      </c>
      <c r="F5878">
        <v>3</v>
      </c>
      <c r="G5878">
        <v>4</v>
      </c>
      <c r="H5878" t="s">
        <v>3686</v>
      </c>
      <c r="I5878">
        <v>6391</v>
      </c>
      <c r="J5878">
        <v>1</v>
      </c>
      <c r="K5878">
        <v>68</v>
      </c>
      <c r="M5878" t="s">
        <v>23</v>
      </c>
      <c r="N5878" t="s">
        <v>23</v>
      </c>
      <c r="O5878" t="s">
        <v>25</v>
      </c>
      <c r="P5878" t="s">
        <v>164</v>
      </c>
      <c r="Q5878" t="s">
        <v>27</v>
      </c>
      <c r="R5878" t="s">
        <v>4501</v>
      </c>
      <c r="S5878" t="s">
        <v>13162</v>
      </c>
    </row>
    <row r="5879" spans="1:19">
      <c r="A5879" t="s">
        <v>13163</v>
      </c>
      <c r="B5879" s="1">
        <v>43863</v>
      </c>
      <c r="C5879" t="s">
        <v>22</v>
      </c>
      <c r="D5879">
        <v>40</v>
      </c>
      <c r="E5879" t="s">
        <v>23</v>
      </c>
      <c r="F5879">
        <v>2</v>
      </c>
      <c r="G5879">
        <v>4</v>
      </c>
      <c r="H5879" t="s">
        <v>3686</v>
      </c>
      <c r="I5879">
        <v>4663</v>
      </c>
      <c r="J5879">
        <v>7</v>
      </c>
      <c r="K5879">
        <v>66</v>
      </c>
      <c r="M5879" t="s">
        <v>23</v>
      </c>
      <c r="N5879" t="s">
        <v>23</v>
      </c>
      <c r="O5879" t="s">
        <v>25</v>
      </c>
      <c r="P5879" t="s">
        <v>202</v>
      </c>
      <c r="Q5879" t="s">
        <v>27</v>
      </c>
      <c r="R5879" t="s">
        <v>4793</v>
      </c>
      <c r="S5879" t="s">
        <v>13164</v>
      </c>
    </row>
    <row r="5880" spans="1:19">
      <c r="A5880" t="s">
        <v>13165</v>
      </c>
      <c r="B5880" s="1">
        <v>45286</v>
      </c>
      <c r="C5880" t="s">
        <v>22</v>
      </c>
      <c r="D5880">
        <v>59</v>
      </c>
      <c r="E5880" t="s">
        <v>39</v>
      </c>
      <c r="F5880">
        <v>0</v>
      </c>
      <c r="G5880">
        <v>4</v>
      </c>
      <c r="H5880" t="s">
        <v>3686</v>
      </c>
      <c r="I5880">
        <v>2860</v>
      </c>
      <c r="J5880">
        <v>0</v>
      </c>
      <c r="K5880">
        <v>20</v>
      </c>
      <c r="L5880" t="s">
        <v>97</v>
      </c>
      <c r="M5880" t="s">
        <v>23</v>
      </c>
      <c r="N5880" t="s">
        <v>39</v>
      </c>
      <c r="P5880" t="s">
        <v>202</v>
      </c>
      <c r="Q5880" t="s">
        <v>84</v>
      </c>
      <c r="R5880" t="s">
        <v>1325</v>
      </c>
      <c r="S5880" t="s">
        <v>13166</v>
      </c>
    </row>
    <row r="5881" spans="1:19">
      <c r="A5881" t="s">
        <v>13167</v>
      </c>
      <c r="B5881" s="1">
        <v>44168</v>
      </c>
      <c r="C5881" t="s">
        <v>33</v>
      </c>
      <c r="D5881">
        <v>25</v>
      </c>
      <c r="E5881" t="s">
        <v>39</v>
      </c>
      <c r="F5881">
        <v>0</v>
      </c>
      <c r="G5881">
        <v>4</v>
      </c>
      <c r="H5881" t="s">
        <v>3686</v>
      </c>
      <c r="I5881">
        <v>5056</v>
      </c>
      <c r="J5881">
        <v>0</v>
      </c>
      <c r="K5881">
        <v>56</v>
      </c>
      <c r="L5881" t="s">
        <v>142</v>
      </c>
      <c r="M5881" t="s">
        <v>23</v>
      </c>
      <c r="N5881" t="s">
        <v>23</v>
      </c>
      <c r="O5881" t="s">
        <v>25</v>
      </c>
      <c r="P5881" t="s">
        <v>26</v>
      </c>
      <c r="Q5881" t="s">
        <v>50</v>
      </c>
      <c r="R5881" t="s">
        <v>483</v>
      </c>
      <c r="S5881" t="s">
        <v>13168</v>
      </c>
    </row>
    <row r="5882" spans="1:19">
      <c r="A5882" t="s">
        <v>13169</v>
      </c>
      <c r="B5882" s="1">
        <v>43693</v>
      </c>
      <c r="C5882" t="s">
        <v>33</v>
      </c>
      <c r="D5882">
        <v>23</v>
      </c>
      <c r="E5882" t="s">
        <v>39</v>
      </c>
      <c r="F5882">
        <v>0</v>
      </c>
      <c r="G5882">
        <v>4</v>
      </c>
      <c r="H5882" t="s">
        <v>3686</v>
      </c>
      <c r="I5882">
        <v>5127</v>
      </c>
      <c r="J5882">
        <v>0</v>
      </c>
      <c r="K5882">
        <v>72</v>
      </c>
      <c r="L5882" t="s">
        <v>316</v>
      </c>
      <c r="M5882" t="s">
        <v>23</v>
      </c>
      <c r="N5882" t="s">
        <v>23</v>
      </c>
      <c r="O5882" t="s">
        <v>56</v>
      </c>
      <c r="P5882" t="s">
        <v>164</v>
      </c>
      <c r="Q5882" t="s">
        <v>50</v>
      </c>
      <c r="R5882" t="s">
        <v>835</v>
      </c>
      <c r="S5882" t="s">
        <v>13170</v>
      </c>
    </row>
    <row r="5883" spans="1:19">
      <c r="A5883" t="s">
        <v>13171</v>
      </c>
      <c r="B5883" s="1">
        <v>43922</v>
      </c>
      <c r="C5883" t="s">
        <v>22</v>
      </c>
      <c r="D5883">
        <v>47</v>
      </c>
      <c r="E5883" t="s">
        <v>39</v>
      </c>
      <c r="F5883">
        <v>0</v>
      </c>
      <c r="G5883">
        <v>4</v>
      </c>
      <c r="H5883" t="s">
        <v>3686</v>
      </c>
      <c r="I5883">
        <v>6443</v>
      </c>
      <c r="J5883">
        <v>0</v>
      </c>
      <c r="K5883">
        <v>64</v>
      </c>
      <c r="M5883" t="s">
        <v>23</v>
      </c>
      <c r="N5883" t="s">
        <v>23</v>
      </c>
      <c r="O5883" t="s">
        <v>25</v>
      </c>
      <c r="P5883" t="s">
        <v>202</v>
      </c>
      <c r="Q5883" t="s">
        <v>50</v>
      </c>
      <c r="R5883" t="s">
        <v>2573</v>
      </c>
      <c r="S5883" t="s">
        <v>13172</v>
      </c>
    </row>
    <row r="5884" spans="1:19">
      <c r="A5884" t="s">
        <v>13173</v>
      </c>
      <c r="B5884" s="1">
        <v>45124</v>
      </c>
      <c r="C5884" t="s">
        <v>33</v>
      </c>
      <c r="D5884">
        <v>20</v>
      </c>
      <c r="E5884" t="s">
        <v>39</v>
      </c>
      <c r="F5884">
        <v>0</v>
      </c>
      <c r="G5884">
        <v>4</v>
      </c>
      <c r="H5884" t="s">
        <v>3686</v>
      </c>
      <c r="I5884">
        <v>4398</v>
      </c>
      <c r="J5884">
        <v>0</v>
      </c>
      <c r="K5884">
        <v>25</v>
      </c>
      <c r="L5884" t="s">
        <v>40</v>
      </c>
      <c r="M5884" t="s">
        <v>23</v>
      </c>
      <c r="N5884" t="s">
        <v>23</v>
      </c>
      <c r="O5884" t="s">
        <v>25</v>
      </c>
      <c r="P5884" t="s">
        <v>164</v>
      </c>
      <c r="Q5884" t="s">
        <v>27</v>
      </c>
      <c r="R5884" t="s">
        <v>4024</v>
      </c>
      <c r="S5884" t="s">
        <v>13174</v>
      </c>
    </row>
    <row r="5885" spans="1:19">
      <c r="A5885" t="s">
        <v>13175</v>
      </c>
      <c r="B5885" s="1">
        <v>45861</v>
      </c>
      <c r="C5885" t="s">
        <v>22</v>
      </c>
      <c r="D5885">
        <v>29</v>
      </c>
      <c r="E5885" t="s">
        <v>39</v>
      </c>
      <c r="F5885">
        <v>0</v>
      </c>
      <c r="G5885">
        <v>4</v>
      </c>
      <c r="H5885" t="s">
        <v>3751</v>
      </c>
      <c r="I5885">
        <v>4270</v>
      </c>
      <c r="J5885">
        <v>0</v>
      </c>
      <c r="K5885">
        <v>1</v>
      </c>
      <c r="M5885" t="s">
        <v>23</v>
      </c>
      <c r="N5885" t="s">
        <v>39</v>
      </c>
      <c r="P5885" t="s">
        <v>26</v>
      </c>
      <c r="Q5885" t="s">
        <v>50</v>
      </c>
      <c r="R5885" t="s">
        <v>3789</v>
      </c>
      <c r="S5885" t="s">
        <v>13176</v>
      </c>
    </row>
    <row r="5886" spans="1:19">
      <c r="A5886" t="s">
        <v>13177</v>
      </c>
      <c r="B5886" s="1">
        <v>45677</v>
      </c>
      <c r="C5886" t="s">
        <v>33</v>
      </c>
      <c r="D5886">
        <v>25</v>
      </c>
      <c r="E5886" t="s">
        <v>39</v>
      </c>
      <c r="F5886">
        <v>0</v>
      </c>
      <c r="G5886">
        <v>4</v>
      </c>
      <c r="H5886" t="s">
        <v>3686</v>
      </c>
      <c r="I5886">
        <v>4562</v>
      </c>
      <c r="J5886">
        <v>0</v>
      </c>
      <c r="K5886">
        <v>7</v>
      </c>
      <c r="M5886" t="s">
        <v>23</v>
      </c>
      <c r="N5886" t="s">
        <v>23</v>
      </c>
      <c r="O5886" t="s">
        <v>25</v>
      </c>
      <c r="P5886" t="s">
        <v>26</v>
      </c>
      <c r="Q5886" t="s">
        <v>50</v>
      </c>
      <c r="R5886" t="s">
        <v>1994</v>
      </c>
      <c r="S5886" t="s">
        <v>13178</v>
      </c>
    </row>
    <row r="5887" spans="1:19">
      <c r="A5887" t="s">
        <v>13179</v>
      </c>
      <c r="B5887" s="1">
        <v>44281</v>
      </c>
      <c r="C5887" t="s">
        <v>22</v>
      </c>
      <c r="D5887">
        <v>62</v>
      </c>
      <c r="E5887" t="s">
        <v>39</v>
      </c>
      <c r="F5887">
        <v>0</v>
      </c>
      <c r="G5887">
        <v>4</v>
      </c>
      <c r="H5887" t="s">
        <v>3686</v>
      </c>
      <c r="I5887">
        <v>5677</v>
      </c>
      <c r="J5887">
        <v>0</v>
      </c>
      <c r="K5887">
        <v>53</v>
      </c>
      <c r="L5887" t="s">
        <v>142</v>
      </c>
      <c r="M5887" t="s">
        <v>39</v>
      </c>
      <c r="N5887" t="s">
        <v>23</v>
      </c>
      <c r="O5887" t="s">
        <v>56</v>
      </c>
      <c r="P5887" t="s">
        <v>202</v>
      </c>
      <c r="Q5887" t="s">
        <v>50</v>
      </c>
      <c r="R5887" t="s">
        <v>1789</v>
      </c>
      <c r="S5887" t="s">
        <v>13180</v>
      </c>
    </row>
    <row r="5888" spans="1:19">
      <c r="A5888" t="s">
        <v>13181</v>
      </c>
      <c r="B5888" s="1">
        <v>44116</v>
      </c>
      <c r="C5888" t="s">
        <v>22</v>
      </c>
      <c r="D5888">
        <v>29</v>
      </c>
      <c r="E5888" t="s">
        <v>39</v>
      </c>
      <c r="F5888">
        <v>0</v>
      </c>
      <c r="G5888">
        <v>4</v>
      </c>
      <c r="H5888" t="s">
        <v>3686</v>
      </c>
      <c r="I5888">
        <v>4758</v>
      </c>
      <c r="J5888">
        <v>0</v>
      </c>
      <c r="K5888">
        <v>58</v>
      </c>
      <c r="L5888" t="s">
        <v>142</v>
      </c>
      <c r="M5888" t="s">
        <v>23</v>
      </c>
      <c r="N5888" t="s">
        <v>39</v>
      </c>
      <c r="P5888" t="s">
        <v>164</v>
      </c>
      <c r="Q5888" t="s">
        <v>50</v>
      </c>
      <c r="R5888" t="s">
        <v>7311</v>
      </c>
      <c r="S5888" t="s">
        <v>13182</v>
      </c>
    </row>
    <row r="5889" spans="1:19">
      <c r="A5889" t="s">
        <v>13183</v>
      </c>
      <c r="B5889" s="1">
        <v>44607</v>
      </c>
      <c r="C5889" t="s">
        <v>33</v>
      </c>
      <c r="D5889">
        <v>31</v>
      </c>
      <c r="E5889" t="s">
        <v>23</v>
      </c>
      <c r="F5889">
        <v>3</v>
      </c>
      <c r="G5889">
        <v>4</v>
      </c>
      <c r="H5889" t="s">
        <v>3686</v>
      </c>
      <c r="I5889">
        <v>5091</v>
      </c>
      <c r="J5889">
        <v>4</v>
      </c>
      <c r="K5889">
        <v>42</v>
      </c>
      <c r="M5889" t="s">
        <v>23</v>
      </c>
      <c r="N5889" t="s">
        <v>39</v>
      </c>
      <c r="P5889" t="s">
        <v>202</v>
      </c>
      <c r="Q5889" t="s">
        <v>27</v>
      </c>
      <c r="R5889" t="s">
        <v>4671</v>
      </c>
      <c r="S5889" t="s">
        <v>13184</v>
      </c>
    </row>
    <row r="5890" spans="1:19">
      <c r="A5890" t="s">
        <v>13185</v>
      </c>
      <c r="B5890" s="1">
        <v>44635</v>
      </c>
      <c r="C5890" t="s">
        <v>33</v>
      </c>
      <c r="D5890">
        <v>59</v>
      </c>
      <c r="E5890" t="s">
        <v>23</v>
      </c>
      <c r="F5890">
        <v>0</v>
      </c>
      <c r="G5890">
        <v>4</v>
      </c>
      <c r="H5890" t="s">
        <v>3686</v>
      </c>
      <c r="I5890">
        <v>2954</v>
      </c>
      <c r="J5890">
        <v>10</v>
      </c>
      <c r="K5890">
        <v>41</v>
      </c>
      <c r="M5890" t="s">
        <v>39</v>
      </c>
      <c r="N5890" t="s">
        <v>23</v>
      </c>
      <c r="O5890" t="s">
        <v>56</v>
      </c>
      <c r="P5890" t="s">
        <v>202</v>
      </c>
      <c r="Q5890" t="s">
        <v>50</v>
      </c>
      <c r="R5890" t="s">
        <v>462</v>
      </c>
      <c r="S5890" t="s">
        <v>13186</v>
      </c>
    </row>
    <row r="5891" spans="1:19">
      <c r="A5891" t="s">
        <v>13187</v>
      </c>
      <c r="B5891" s="1">
        <v>45194</v>
      </c>
      <c r="C5891" t="s">
        <v>33</v>
      </c>
      <c r="D5891">
        <v>51</v>
      </c>
      <c r="E5891" t="s">
        <v>23</v>
      </c>
      <c r="F5891">
        <v>3</v>
      </c>
      <c r="G5891">
        <v>4</v>
      </c>
      <c r="H5891" t="s">
        <v>3686</v>
      </c>
      <c r="I5891">
        <v>5939</v>
      </c>
      <c r="J5891">
        <v>3</v>
      </c>
      <c r="K5891">
        <v>23</v>
      </c>
      <c r="L5891" t="s">
        <v>97</v>
      </c>
      <c r="M5891" t="s">
        <v>23</v>
      </c>
      <c r="N5891" t="s">
        <v>23</v>
      </c>
      <c r="O5891" t="s">
        <v>25</v>
      </c>
      <c r="P5891" t="s">
        <v>202</v>
      </c>
      <c r="Q5891" t="s">
        <v>50</v>
      </c>
      <c r="R5891" t="s">
        <v>13023</v>
      </c>
      <c r="S5891" t="s">
        <v>13188</v>
      </c>
    </row>
    <row r="5892" spans="1:19">
      <c r="A5892" t="s">
        <v>13189</v>
      </c>
      <c r="B5892" s="1">
        <v>43912</v>
      </c>
      <c r="C5892" t="s">
        <v>22</v>
      </c>
      <c r="D5892">
        <v>31</v>
      </c>
      <c r="E5892" t="s">
        <v>23</v>
      </c>
      <c r="F5892">
        <v>0</v>
      </c>
      <c r="G5892">
        <v>4</v>
      </c>
      <c r="H5892" t="s">
        <v>3686</v>
      </c>
      <c r="I5892">
        <v>6300</v>
      </c>
      <c r="J5892">
        <v>9</v>
      </c>
      <c r="K5892">
        <v>65</v>
      </c>
      <c r="M5892" t="s">
        <v>23</v>
      </c>
      <c r="N5892" t="s">
        <v>23</v>
      </c>
      <c r="O5892" t="s">
        <v>25</v>
      </c>
      <c r="P5892" t="s">
        <v>164</v>
      </c>
      <c r="Q5892" t="s">
        <v>27</v>
      </c>
      <c r="R5892" t="s">
        <v>901</v>
      </c>
      <c r="S5892" t="s">
        <v>13190</v>
      </c>
    </row>
    <row r="5893" spans="1:19">
      <c r="A5893" t="s">
        <v>13191</v>
      </c>
      <c r="B5893" s="1">
        <v>45854</v>
      </c>
      <c r="C5893" t="s">
        <v>33</v>
      </c>
      <c r="D5893">
        <v>43</v>
      </c>
      <c r="E5893" t="s">
        <v>39</v>
      </c>
      <c r="F5893">
        <v>0</v>
      </c>
      <c r="G5893">
        <v>4</v>
      </c>
      <c r="H5893" t="s">
        <v>3751</v>
      </c>
      <c r="I5893">
        <v>4237</v>
      </c>
      <c r="J5893">
        <v>0</v>
      </c>
      <c r="K5893">
        <v>1</v>
      </c>
      <c r="M5893" t="s">
        <v>23</v>
      </c>
      <c r="N5893" t="s">
        <v>23</v>
      </c>
      <c r="O5893" t="s">
        <v>25</v>
      </c>
      <c r="P5893" t="s">
        <v>26</v>
      </c>
      <c r="Q5893" t="s">
        <v>27</v>
      </c>
      <c r="R5893" t="s">
        <v>674</v>
      </c>
      <c r="S5893" t="s">
        <v>13192</v>
      </c>
    </row>
    <row r="5894" spans="1:19">
      <c r="A5894" t="s">
        <v>13193</v>
      </c>
      <c r="B5894" s="1">
        <v>45186</v>
      </c>
      <c r="C5894" t="s">
        <v>22</v>
      </c>
      <c r="D5894">
        <v>64</v>
      </c>
      <c r="E5894" t="s">
        <v>39</v>
      </c>
      <c r="F5894">
        <v>1</v>
      </c>
      <c r="G5894">
        <v>4</v>
      </c>
      <c r="H5894" t="s">
        <v>3686</v>
      </c>
      <c r="I5894">
        <v>2496</v>
      </c>
      <c r="J5894">
        <v>0</v>
      </c>
      <c r="K5894">
        <v>23</v>
      </c>
      <c r="M5894" t="s">
        <v>23</v>
      </c>
      <c r="N5894" t="s">
        <v>23</v>
      </c>
      <c r="O5894" t="s">
        <v>56</v>
      </c>
      <c r="P5894" t="s">
        <v>26</v>
      </c>
      <c r="Q5894" t="s">
        <v>27</v>
      </c>
      <c r="R5894" t="s">
        <v>2429</v>
      </c>
      <c r="S5894" t="s">
        <v>13194</v>
      </c>
    </row>
    <row r="5895" spans="1:19">
      <c r="A5895" t="s">
        <v>13195</v>
      </c>
      <c r="B5895" s="1">
        <v>43760</v>
      </c>
      <c r="C5895" t="s">
        <v>33</v>
      </c>
      <c r="D5895">
        <v>45</v>
      </c>
      <c r="E5895" t="s">
        <v>23</v>
      </c>
      <c r="F5895">
        <v>3</v>
      </c>
      <c r="G5895">
        <v>4</v>
      </c>
      <c r="H5895" t="s">
        <v>3686</v>
      </c>
      <c r="I5895">
        <v>4388</v>
      </c>
      <c r="J5895">
        <v>3</v>
      </c>
      <c r="K5895">
        <v>70</v>
      </c>
      <c r="L5895" t="s">
        <v>316</v>
      </c>
      <c r="M5895" t="s">
        <v>23</v>
      </c>
      <c r="N5895" t="s">
        <v>23</v>
      </c>
      <c r="O5895" t="s">
        <v>25</v>
      </c>
      <c r="P5895" t="s">
        <v>164</v>
      </c>
      <c r="Q5895" t="s">
        <v>50</v>
      </c>
      <c r="R5895" t="s">
        <v>4044</v>
      </c>
      <c r="S5895" t="s">
        <v>13196</v>
      </c>
    </row>
    <row r="5896" spans="1:19">
      <c r="A5896" t="s">
        <v>13197</v>
      </c>
      <c r="B5896" s="1">
        <v>44902</v>
      </c>
      <c r="C5896" t="s">
        <v>22</v>
      </c>
      <c r="D5896">
        <v>40</v>
      </c>
      <c r="E5896" t="s">
        <v>39</v>
      </c>
      <c r="F5896">
        <v>0</v>
      </c>
      <c r="G5896">
        <v>4</v>
      </c>
      <c r="H5896" t="s">
        <v>3686</v>
      </c>
      <c r="I5896">
        <v>2716</v>
      </c>
      <c r="J5896">
        <v>0</v>
      </c>
      <c r="K5896">
        <v>32</v>
      </c>
      <c r="M5896" t="s">
        <v>23</v>
      </c>
      <c r="N5896" t="s">
        <v>23</v>
      </c>
      <c r="O5896" t="s">
        <v>25</v>
      </c>
      <c r="P5896" t="s">
        <v>26</v>
      </c>
      <c r="Q5896" t="s">
        <v>27</v>
      </c>
      <c r="R5896" t="s">
        <v>1193</v>
      </c>
      <c r="S5896" t="s">
        <v>13198</v>
      </c>
    </row>
    <row r="5897" spans="1:19">
      <c r="A5897" t="s">
        <v>13199</v>
      </c>
      <c r="B5897" s="1">
        <v>44287</v>
      </c>
      <c r="C5897" t="s">
        <v>22</v>
      </c>
      <c r="D5897">
        <v>33</v>
      </c>
      <c r="E5897" t="s">
        <v>39</v>
      </c>
      <c r="F5897">
        <v>0</v>
      </c>
      <c r="G5897">
        <v>4</v>
      </c>
      <c r="H5897" t="s">
        <v>3686</v>
      </c>
      <c r="I5897">
        <v>5432</v>
      </c>
      <c r="J5897">
        <v>0</v>
      </c>
      <c r="K5897">
        <v>52</v>
      </c>
      <c r="L5897" t="s">
        <v>142</v>
      </c>
      <c r="M5897" t="s">
        <v>23</v>
      </c>
      <c r="N5897" t="s">
        <v>23</v>
      </c>
      <c r="O5897" t="s">
        <v>25</v>
      </c>
      <c r="P5897" t="s">
        <v>26</v>
      </c>
      <c r="Q5897" t="s">
        <v>27</v>
      </c>
      <c r="R5897" t="s">
        <v>9671</v>
      </c>
      <c r="S5897" t="s">
        <v>13200</v>
      </c>
    </row>
    <row r="5898" spans="1:19">
      <c r="A5898" t="s">
        <v>13201</v>
      </c>
      <c r="B5898" s="1">
        <v>45859</v>
      </c>
      <c r="C5898" t="s">
        <v>33</v>
      </c>
      <c r="D5898">
        <v>55</v>
      </c>
      <c r="E5898" t="s">
        <v>39</v>
      </c>
      <c r="F5898">
        <v>0</v>
      </c>
      <c r="G5898">
        <v>4</v>
      </c>
      <c r="H5898" t="s">
        <v>3751</v>
      </c>
      <c r="I5898">
        <v>4050</v>
      </c>
      <c r="J5898">
        <v>0</v>
      </c>
      <c r="K5898">
        <v>1</v>
      </c>
      <c r="M5898" t="s">
        <v>23</v>
      </c>
      <c r="N5898" t="s">
        <v>39</v>
      </c>
      <c r="P5898" t="s">
        <v>26</v>
      </c>
      <c r="Q5898" t="s">
        <v>50</v>
      </c>
      <c r="R5898" t="s">
        <v>226</v>
      </c>
      <c r="S5898" t="s">
        <v>13202</v>
      </c>
    </row>
    <row r="5899" spans="1:19">
      <c r="A5899" t="s">
        <v>13203</v>
      </c>
      <c r="B5899" s="1">
        <v>45578</v>
      </c>
      <c r="C5899" t="s">
        <v>22</v>
      </c>
      <c r="D5899">
        <v>44</v>
      </c>
      <c r="E5899" t="s">
        <v>39</v>
      </c>
      <c r="F5899">
        <v>0</v>
      </c>
      <c r="G5899">
        <v>5</v>
      </c>
      <c r="H5899" t="s">
        <v>3686</v>
      </c>
      <c r="I5899">
        <v>3611</v>
      </c>
      <c r="J5899">
        <v>0</v>
      </c>
      <c r="K5899">
        <v>10</v>
      </c>
      <c r="M5899" t="s">
        <v>23</v>
      </c>
      <c r="N5899" t="s">
        <v>39</v>
      </c>
      <c r="P5899" t="s">
        <v>164</v>
      </c>
      <c r="Q5899" t="s">
        <v>27</v>
      </c>
      <c r="R5899" t="s">
        <v>1370</v>
      </c>
      <c r="S5899" t="s">
        <v>13204</v>
      </c>
    </row>
    <row r="5900" spans="1:19">
      <c r="A5900" t="s">
        <v>13205</v>
      </c>
      <c r="B5900" s="1">
        <v>44023</v>
      </c>
      <c r="C5900" t="s">
        <v>22</v>
      </c>
      <c r="D5900">
        <v>80</v>
      </c>
      <c r="E5900" t="s">
        <v>23</v>
      </c>
      <c r="F5900">
        <v>2</v>
      </c>
      <c r="G5900">
        <v>5</v>
      </c>
      <c r="H5900" t="s">
        <v>3686</v>
      </c>
      <c r="I5900">
        <v>5177</v>
      </c>
      <c r="J5900">
        <v>10</v>
      </c>
      <c r="K5900">
        <v>61</v>
      </c>
      <c r="M5900" t="s">
        <v>23</v>
      </c>
      <c r="N5900" t="s">
        <v>23</v>
      </c>
      <c r="O5900" t="s">
        <v>25</v>
      </c>
      <c r="P5900" t="s">
        <v>202</v>
      </c>
      <c r="Q5900" t="s">
        <v>27</v>
      </c>
      <c r="R5900" t="s">
        <v>947</v>
      </c>
      <c r="S5900" t="s">
        <v>13206</v>
      </c>
    </row>
    <row r="5901" spans="1:19">
      <c r="A5901" t="s">
        <v>13207</v>
      </c>
      <c r="B5901" s="1">
        <v>45766</v>
      </c>
      <c r="C5901" t="s">
        <v>33</v>
      </c>
      <c r="D5901">
        <v>65</v>
      </c>
      <c r="E5901" t="s">
        <v>39</v>
      </c>
      <c r="F5901">
        <v>0</v>
      </c>
      <c r="G5901">
        <v>5</v>
      </c>
      <c r="H5901" t="s">
        <v>3686</v>
      </c>
      <c r="I5901">
        <v>3460</v>
      </c>
      <c r="J5901">
        <v>0</v>
      </c>
      <c r="K5901">
        <v>4</v>
      </c>
      <c r="M5901" t="s">
        <v>23</v>
      </c>
      <c r="N5901" t="s">
        <v>39</v>
      </c>
      <c r="P5901" t="s">
        <v>164</v>
      </c>
      <c r="Q5901" t="s">
        <v>50</v>
      </c>
      <c r="R5901" t="s">
        <v>2056</v>
      </c>
      <c r="S5901" t="s">
        <v>13208</v>
      </c>
    </row>
    <row r="5902" spans="1:19">
      <c r="A5902" t="s">
        <v>13209</v>
      </c>
      <c r="B5902" s="1">
        <v>45298</v>
      </c>
      <c r="C5902" t="s">
        <v>22</v>
      </c>
      <c r="D5902">
        <v>65</v>
      </c>
      <c r="E5902" t="s">
        <v>23</v>
      </c>
      <c r="F5902">
        <v>0</v>
      </c>
      <c r="G5902">
        <v>5</v>
      </c>
      <c r="H5902" t="s">
        <v>3686</v>
      </c>
      <c r="I5902">
        <v>4615</v>
      </c>
      <c r="J5902">
        <v>6</v>
      </c>
      <c r="K5902">
        <v>19</v>
      </c>
      <c r="M5902" t="s">
        <v>39</v>
      </c>
      <c r="N5902" t="s">
        <v>23</v>
      </c>
      <c r="O5902" t="s">
        <v>49</v>
      </c>
      <c r="P5902" t="s">
        <v>26</v>
      </c>
      <c r="Q5902" t="s">
        <v>50</v>
      </c>
      <c r="R5902" t="s">
        <v>13210</v>
      </c>
      <c r="S5902" t="s">
        <v>13211</v>
      </c>
    </row>
    <row r="5903" spans="1:19">
      <c r="A5903" t="s">
        <v>13212</v>
      </c>
      <c r="B5903" s="1">
        <v>45555</v>
      </c>
      <c r="C5903" t="s">
        <v>22</v>
      </c>
      <c r="D5903">
        <v>80</v>
      </c>
      <c r="E5903" t="s">
        <v>39</v>
      </c>
      <c r="F5903">
        <v>0</v>
      </c>
      <c r="G5903">
        <v>5</v>
      </c>
      <c r="H5903" t="s">
        <v>3686</v>
      </c>
      <c r="I5903">
        <v>3355</v>
      </c>
      <c r="J5903">
        <v>0</v>
      </c>
      <c r="K5903">
        <v>11</v>
      </c>
      <c r="L5903" t="s">
        <v>97</v>
      </c>
      <c r="M5903" t="s">
        <v>23</v>
      </c>
      <c r="N5903" t="s">
        <v>23</v>
      </c>
      <c r="O5903" t="s">
        <v>25</v>
      </c>
      <c r="P5903" t="s">
        <v>26</v>
      </c>
      <c r="Q5903" t="s">
        <v>50</v>
      </c>
      <c r="R5903" t="s">
        <v>277</v>
      </c>
      <c r="S5903" t="s">
        <v>13213</v>
      </c>
    </row>
    <row r="5904" spans="1:19">
      <c r="A5904" t="s">
        <v>13214</v>
      </c>
      <c r="B5904" s="1">
        <v>45731</v>
      </c>
      <c r="C5904" t="s">
        <v>33</v>
      </c>
      <c r="D5904">
        <v>41</v>
      </c>
      <c r="E5904" t="s">
        <v>23</v>
      </c>
      <c r="F5904">
        <v>3</v>
      </c>
      <c r="G5904">
        <v>5</v>
      </c>
      <c r="H5904" t="s">
        <v>3686</v>
      </c>
      <c r="I5904">
        <v>3181</v>
      </c>
      <c r="J5904">
        <v>6</v>
      </c>
      <c r="K5904">
        <v>5</v>
      </c>
      <c r="M5904" t="s">
        <v>23</v>
      </c>
      <c r="N5904" t="s">
        <v>39</v>
      </c>
      <c r="P5904" t="s">
        <v>26</v>
      </c>
      <c r="Q5904" t="s">
        <v>50</v>
      </c>
      <c r="R5904" t="s">
        <v>7051</v>
      </c>
      <c r="S5904" t="s">
        <v>13215</v>
      </c>
    </row>
    <row r="5905" spans="1:19">
      <c r="A5905" t="s">
        <v>13216</v>
      </c>
      <c r="B5905" s="1">
        <v>43969</v>
      </c>
      <c r="C5905" t="s">
        <v>22</v>
      </c>
      <c r="D5905">
        <v>42</v>
      </c>
      <c r="E5905" t="s">
        <v>23</v>
      </c>
      <c r="F5905">
        <v>3</v>
      </c>
      <c r="G5905">
        <v>5</v>
      </c>
      <c r="H5905" t="s">
        <v>3686</v>
      </c>
      <c r="I5905">
        <v>4046</v>
      </c>
      <c r="J5905">
        <v>4</v>
      </c>
      <c r="K5905">
        <v>63</v>
      </c>
      <c r="L5905" t="s">
        <v>142</v>
      </c>
      <c r="M5905" t="s">
        <v>23</v>
      </c>
      <c r="N5905" t="s">
        <v>23</v>
      </c>
      <c r="O5905" t="s">
        <v>25</v>
      </c>
      <c r="P5905" t="s">
        <v>164</v>
      </c>
      <c r="Q5905" t="s">
        <v>27</v>
      </c>
      <c r="R5905" t="s">
        <v>1719</v>
      </c>
      <c r="S5905" t="s">
        <v>13217</v>
      </c>
    </row>
    <row r="5906" spans="1:19">
      <c r="A5906" t="s">
        <v>13218</v>
      </c>
      <c r="B5906" s="1">
        <v>44920</v>
      </c>
      <c r="C5906" t="s">
        <v>22</v>
      </c>
      <c r="D5906">
        <v>50</v>
      </c>
      <c r="E5906" t="s">
        <v>39</v>
      </c>
      <c r="F5906">
        <v>0</v>
      </c>
      <c r="G5906">
        <v>5</v>
      </c>
      <c r="H5906" t="s">
        <v>3686</v>
      </c>
      <c r="I5906">
        <v>3398</v>
      </c>
      <c r="J5906">
        <v>0</v>
      </c>
      <c r="K5906">
        <v>32</v>
      </c>
      <c r="M5906" t="s">
        <v>23</v>
      </c>
      <c r="N5906" t="s">
        <v>39</v>
      </c>
      <c r="P5906" t="s">
        <v>164</v>
      </c>
      <c r="Q5906" t="s">
        <v>27</v>
      </c>
      <c r="R5906" t="s">
        <v>2056</v>
      </c>
      <c r="S5906" t="s">
        <v>13219</v>
      </c>
    </row>
    <row r="5907" spans="1:19">
      <c r="A5907" t="s">
        <v>13220</v>
      </c>
      <c r="B5907" s="1">
        <v>44754</v>
      </c>
      <c r="C5907" t="s">
        <v>33</v>
      </c>
      <c r="D5907">
        <v>64</v>
      </c>
      <c r="E5907" t="s">
        <v>39</v>
      </c>
      <c r="F5907">
        <v>0</v>
      </c>
      <c r="G5907">
        <v>5</v>
      </c>
      <c r="H5907" t="s">
        <v>3686</v>
      </c>
      <c r="I5907">
        <v>5924</v>
      </c>
      <c r="J5907">
        <v>0</v>
      </c>
      <c r="K5907">
        <v>37</v>
      </c>
      <c r="L5907" t="s">
        <v>40</v>
      </c>
      <c r="M5907" t="s">
        <v>39</v>
      </c>
      <c r="N5907" t="s">
        <v>23</v>
      </c>
      <c r="O5907" t="s">
        <v>56</v>
      </c>
      <c r="P5907" t="s">
        <v>26</v>
      </c>
      <c r="Q5907" t="s">
        <v>50</v>
      </c>
      <c r="R5907" t="s">
        <v>2499</v>
      </c>
      <c r="S5907" t="s">
        <v>13221</v>
      </c>
    </row>
    <row r="5908" spans="1:19">
      <c r="A5908" t="s">
        <v>13222</v>
      </c>
      <c r="B5908" s="1">
        <v>44124</v>
      </c>
      <c r="C5908" t="s">
        <v>22</v>
      </c>
      <c r="D5908">
        <v>31</v>
      </c>
      <c r="E5908" t="s">
        <v>23</v>
      </c>
      <c r="F5908">
        <v>0</v>
      </c>
      <c r="G5908">
        <v>5</v>
      </c>
      <c r="H5908" t="s">
        <v>3686</v>
      </c>
      <c r="I5908">
        <v>4927</v>
      </c>
      <c r="J5908">
        <v>9</v>
      </c>
      <c r="K5908">
        <v>58</v>
      </c>
      <c r="M5908" t="s">
        <v>23</v>
      </c>
      <c r="N5908" t="s">
        <v>39</v>
      </c>
      <c r="P5908" t="s">
        <v>164</v>
      </c>
      <c r="Q5908" t="s">
        <v>50</v>
      </c>
      <c r="R5908" t="s">
        <v>5371</v>
      </c>
      <c r="S5908" t="s">
        <v>13223</v>
      </c>
    </row>
    <row r="5909" spans="1:19">
      <c r="A5909" t="s">
        <v>13224</v>
      </c>
      <c r="B5909" s="1">
        <v>45849</v>
      </c>
      <c r="C5909" t="s">
        <v>33</v>
      </c>
      <c r="D5909">
        <v>38</v>
      </c>
      <c r="E5909" t="s">
        <v>39</v>
      </c>
      <c r="F5909">
        <v>0</v>
      </c>
      <c r="G5909">
        <v>5</v>
      </c>
      <c r="H5909" t="s">
        <v>3751</v>
      </c>
      <c r="I5909">
        <v>5684</v>
      </c>
      <c r="J5909">
        <v>0</v>
      </c>
      <c r="K5909">
        <v>1</v>
      </c>
      <c r="M5909" t="s">
        <v>23</v>
      </c>
      <c r="N5909" t="s">
        <v>23</v>
      </c>
      <c r="O5909" t="s">
        <v>49</v>
      </c>
      <c r="P5909" t="s">
        <v>26</v>
      </c>
      <c r="Q5909" t="s">
        <v>50</v>
      </c>
      <c r="R5909" t="s">
        <v>6000</v>
      </c>
      <c r="S5909" t="s">
        <v>13225</v>
      </c>
    </row>
    <row r="5910" spans="1:19">
      <c r="A5910" t="s">
        <v>13226</v>
      </c>
      <c r="B5910" s="1">
        <v>45093</v>
      </c>
      <c r="C5910" t="s">
        <v>33</v>
      </c>
      <c r="D5910">
        <v>56</v>
      </c>
      <c r="E5910" t="s">
        <v>23</v>
      </c>
      <c r="F5910">
        <v>0</v>
      </c>
      <c r="G5910">
        <v>5</v>
      </c>
      <c r="H5910" t="s">
        <v>3686</v>
      </c>
      <c r="I5910">
        <v>2244</v>
      </c>
      <c r="J5910">
        <v>7</v>
      </c>
      <c r="K5910">
        <v>26</v>
      </c>
      <c r="M5910" t="s">
        <v>23</v>
      </c>
      <c r="N5910" t="s">
        <v>39</v>
      </c>
      <c r="P5910" t="s">
        <v>202</v>
      </c>
      <c r="Q5910" t="s">
        <v>50</v>
      </c>
      <c r="R5910" t="s">
        <v>3929</v>
      </c>
      <c r="S5910" t="s">
        <v>13227</v>
      </c>
    </row>
    <row r="5911" spans="1:19">
      <c r="A5911" t="s">
        <v>13228</v>
      </c>
      <c r="B5911" s="1">
        <v>45720</v>
      </c>
      <c r="C5911" t="s">
        <v>22</v>
      </c>
      <c r="D5911">
        <v>31</v>
      </c>
      <c r="E5911" t="s">
        <v>39</v>
      </c>
      <c r="F5911">
        <v>0</v>
      </c>
      <c r="G5911">
        <v>5</v>
      </c>
      <c r="H5911" t="s">
        <v>3686</v>
      </c>
      <c r="I5911">
        <v>4281</v>
      </c>
      <c r="J5911">
        <v>0</v>
      </c>
      <c r="K5911">
        <v>5</v>
      </c>
      <c r="M5911" t="s">
        <v>23</v>
      </c>
      <c r="N5911" t="s">
        <v>39</v>
      </c>
      <c r="P5911" t="s">
        <v>26</v>
      </c>
      <c r="Q5911" t="s">
        <v>50</v>
      </c>
      <c r="R5911" t="s">
        <v>869</v>
      </c>
      <c r="S5911" t="s">
        <v>13229</v>
      </c>
    </row>
    <row r="5912" spans="1:19">
      <c r="A5912" t="s">
        <v>13230</v>
      </c>
      <c r="B5912" s="1">
        <v>44949</v>
      </c>
      <c r="C5912" t="s">
        <v>22</v>
      </c>
      <c r="D5912">
        <v>21</v>
      </c>
      <c r="E5912" t="s">
        <v>23</v>
      </c>
      <c r="F5912">
        <v>1</v>
      </c>
      <c r="G5912">
        <v>5</v>
      </c>
      <c r="H5912" t="s">
        <v>3686</v>
      </c>
      <c r="I5912">
        <v>2425</v>
      </c>
      <c r="J5912">
        <v>6</v>
      </c>
      <c r="K5912">
        <v>31</v>
      </c>
      <c r="M5912" t="s">
        <v>23</v>
      </c>
      <c r="N5912" t="s">
        <v>23</v>
      </c>
      <c r="O5912" t="s">
        <v>49</v>
      </c>
      <c r="P5912" t="s">
        <v>26</v>
      </c>
      <c r="Q5912" t="s">
        <v>27</v>
      </c>
      <c r="R5912" t="s">
        <v>5527</v>
      </c>
      <c r="S5912" t="s">
        <v>13231</v>
      </c>
    </row>
    <row r="5913" spans="1:19">
      <c r="A5913" t="s">
        <v>13232</v>
      </c>
      <c r="B5913" s="1">
        <v>43953</v>
      </c>
      <c r="C5913" t="s">
        <v>33</v>
      </c>
      <c r="D5913">
        <v>49</v>
      </c>
      <c r="E5913" t="s">
        <v>23</v>
      </c>
      <c r="F5913">
        <v>0</v>
      </c>
      <c r="G5913">
        <v>5</v>
      </c>
      <c r="H5913" t="s">
        <v>3686</v>
      </c>
      <c r="I5913">
        <v>4582</v>
      </c>
      <c r="J5913">
        <v>10</v>
      </c>
      <c r="K5913">
        <v>63</v>
      </c>
      <c r="L5913" t="s">
        <v>142</v>
      </c>
      <c r="M5913" t="s">
        <v>23</v>
      </c>
      <c r="N5913" t="s">
        <v>23</v>
      </c>
      <c r="O5913" t="s">
        <v>25</v>
      </c>
      <c r="P5913" t="s">
        <v>26</v>
      </c>
      <c r="Q5913" t="s">
        <v>27</v>
      </c>
      <c r="R5913" t="s">
        <v>1911</v>
      </c>
      <c r="S5913" t="s">
        <v>13233</v>
      </c>
    </row>
    <row r="5914" spans="1:19">
      <c r="A5914" t="s">
        <v>13234</v>
      </c>
      <c r="B5914" s="1">
        <v>45269</v>
      </c>
      <c r="C5914" t="s">
        <v>33</v>
      </c>
      <c r="D5914">
        <v>41</v>
      </c>
      <c r="E5914" t="s">
        <v>39</v>
      </c>
      <c r="F5914">
        <v>0</v>
      </c>
      <c r="G5914">
        <v>5</v>
      </c>
      <c r="H5914" t="s">
        <v>3686</v>
      </c>
      <c r="I5914">
        <v>5942</v>
      </c>
      <c r="J5914">
        <v>0</v>
      </c>
      <c r="K5914">
        <v>20</v>
      </c>
      <c r="M5914" t="s">
        <v>39</v>
      </c>
      <c r="N5914" t="s">
        <v>23</v>
      </c>
      <c r="O5914" t="s">
        <v>49</v>
      </c>
      <c r="P5914" t="s">
        <v>26</v>
      </c>
      <c r="Q5914" t="s">
        <v>50</v>
      </c>
      <c r="R5914" t="s">
        <v>5526</v>
      </c>
      <c r="S5914" t="s">
        <v>13235</v>
      </c>
    </row>
    <row r="5915" spans="1:19">
      <c r="A5915" t="s">
        <v>13236</v>
      </c>
      <c r="B5915" s="1">
        <v>45644</v>
      </c>
      <c r="C5915" t="s">
        <v>22</v>
      </c>
      <c r="D5915">
        <v>28</v>
      </c>
      <c r="E5915" t="s">
        <v>39</v>
      </c>
      <c r="F5915">
        <v>3</v>
      </c>
      <c r="G5915">
        <v>5</v>
      </c>
      <c r="H5915" t="s">
        <v>3686</v>
      </c>
      <c r="I5915">
        <v>4119</v>
      </c>
      <c r="J5915">
        <v>0</v>
      </c>
      <c r="K5915">
        <v>8</v>
      </c>
      <c r="M5915" t="s">
        <v>23</v>
      </c>
      <c r="N5915" t="s">
        <v>39</v>
      </c>
      <c r="P5915" t="s">
        <v>26</v>
      </c>
      <c r="Q5915" t="s">
        <v>27</v>
      </c>
      <c r="R5915" t="s">
        <v>971</v>
      </c>
      <c r="S5915" t="s">
        <v>13237</v>
      </c>
    </row>
    <row r="5916" spans="1:19">
      <c r="A5916" t="s">
        <v>13238</v>
      </c>
      <c r="B5916" s="1">
        <v>45791</v>
      </c>
      <c r="C5916" t="s">
        <v>33</v>
      </c>
      <c r="D5916">
        <v>37</v>
      </c>
      <c r="E5916" t="s">
        <v>39</v>
      </c>
      <c r="F5916">
        <v>0</v>
      </c>
      <c r="G5916">
        <v>5</v>
      </c>
      <c r="H5916" t="s">
        <v>3751</v>
      </c>
      <c r="I5916">
        <v>3422</v>
      </c>
      <c r="J5916">
        <v>0</v>
      </c>
      <c r="K5916">
        <v>3</v>
      </c>
      <c r="M5916" t="s">
        <v>23</v>
      </c>
      <c r="N5916" t="s">
        <v>23</v>
      </c>
      <c r="O5916" t="s">
        <v>56</v>
      </c>
      <c r="P5916" t="s">
        <v>26</v>
      </c>
      <c r="Q5916" t="s">
        <v>50</v>
      </c>
      <c r="R5916" t="s">
        <v>2897</v>
      </c>
      <c r="S5916" t="s">
        <v>13239</v>
      </c>
    </row>
    <row r="5917" spans="1:19">
      <c r="A5917" t="s">
        <v>13240</v>
      </c>
      <c r="B5917" s="1">
        <v>43745</v>
      </c>
      <c r="C5917" t="s">
        <v>33</v>
      </c>
      <c r="D5917">
        <v>25</v>
      </c>
      <c r="E5917" t="s">
        <v>39</v>
      </c>
      <c r="F5917">
        <v>0</v>
      </c>
      <c r="G5917">
        <v>5</v>
      </c>
      <c r="H5917" t="s">
        <v>3686</v>
      </c>
      <c r="I5917">
        <v>5980</v>
      </c>
      <c r="J5917">
        <v>0</v>
      </c>
      <c r="K5917">
        <v>70</v>
      </c>
      <c r="L5917" t="s">
        <v>316</v>
      </c>
      <c r="M5917" t="s">
        <v>23</v>
      </c>
      <c r="N5917" t="s">
        <v>23</v>
      </c>
      <c r="O5917" t="s">
        <v>25</v>
      </c>
      <c r="P5917" t="s">
        <v>202</v>
      </c>
      <c r="Q5917" t="s">
        <v>27</v>
      </c>
      <c r="R5917" t="s">
        <v>492</v>
      </c>
      <c r="S5917" t="s">
        <v>13241</v>
      </c>
    </row>
    <row r="5918" spans="1:19">
      <c r="A5918" t="s">
        <v>13242</v>
      </c>
      <c r="B5918" s="1">
        <v>44387</v>
      </c>
      <c r="C5918" t="s">
        <v>33</v>
      </c>
      <c r="D5918">
        <v>51</v>
      </c>
      <c r="E5918" t="s">
        <v>23</v>
      </c>
      <c r="F5918">
        <v>0</v>
      </c>
      <c r="G5918">
        <v>5</v>
      </c>
      <c r="H5918" t="s">
        <v>3686</v>
      </c>
      <c r="I5918">
        <v>5913</v>
      </c>
      <c r="J5918">
        <v>1</v>
      </c>
      <c r="K5918">
        <v>49</v>
      </c>
      <c r="L5918" t="s">
        <v>142</v>
      </c>
      <c r="M5918" t="s">
        <v>39</v>
      </c>
      <c r="N5918" t="s">
        <v>23</v>
      </c>
      <c r="O5918" t="s">
        <v>49</v>
      </c>
      <c r="P5918" t="s">
        <v>202</v>
      </c>
      <c r="Q5918" t="s">
        <v>50</v>
      </c>
      <c r="R5918" t="s">
        <v>6748</v>
      </c>
      <c r="S5918" t="s">
        <v>13243</v>
      </c>
    </row>
    <row r="5919" spans="1:19">
      <c r="A5919" t="s">
        <v>13244</v>
      </c>
      <c r="B5919" s="1">
        <v>43697</v>
      </c>
      <c r="C5919" t="s">
        <v>22</v>
      </c>
      <c r="D5919">
        <v>45</v>
      </c>
      <c r="E5919" t="s">
        <v>39</v>
      </c>
      <c r="F5919">
        <v>0</v>
      </c>
      <c r="G5919">
        <v>5</v>
      </c>
      <c r="H5919" t="s">
        <v>3686</v>
      </c>
      <c r="I5919">
        <v>5760</v>
      </c>
      <c r="J5919">
        <v>0</v>
      </c>
      <c r="K5919">
        <v>72</v>
      </c>
      <c r="M5919" t="s">
        <v>23</v>
      </c>
      <c r="N5919" t="s">
        <v>23</v>
      </c>
      <c r="O5919" t="s">
        <v>25</v>
      </c>
      <c r="P5919" t="s">
        <v>202</v>
      </c>
      <c r="Q5919" t="s">
        <v>27</v>
      </c>
      <c r="R5919" t="s">
        <v>7463</v>
      </c>
      <c r="S5919" t="s">
        <v>13245</v>
      </c>
    </row>
    <row r="5920" spans="1:19">
      <c r="A5920" t="s">
        <v>13246</v>
      </c>
      <c r="B5920" s="1">
        <v>45000</v>
      </c>
      <c r="C5920" t="s">
        <v>22</v>
      </c>
      <c r="D5920">
        <v>69</v>
      </c>
      <c r="E5920" t="s">
        <v>23</v>
      </c>
      <c r="F5920">
        <v>0</v>
      </c>
      <c r="G5920">
        <v>5</v>
      </c>
      <c r="H5920" t="s">
        <v>3686</v>
      </c>
      <c r="I5920">
        <v>3172</v>
      </c>
      <c r="J5920">
        <v>0</v>
      </c>
      <c r="K5920">
        <v>29</v>
      </c>
      <c r="M5920" t="s">
        <v>23</v>
      </c>
      <c r="N5920" t="s">
        <v>23</v>
      </c>
      <c r="O5920" t="s">
        <v>25</v>
      </c>
      <c r="P5920" t="s">
        <v>26</v>
      </c>
      <c r="Q5920" t="s">
        <v>27</v>
      </c>
      <c r="R5920" t="s">
        <v>340</v>
      </c>
      <c r="S5920" t="s">
        <v>13247</v>
      </c>
    </row>
    <row r="5921" spans="1:19">
      <c r="A5921" t="s">
        <v>13248</v>
      </c>
      <c r="B5921" s="1">
        <v>45853</v>
      </c>
      <c r="C5921" t="s">
        <v>22</v>
      </c>
      <c r="D5921">
        <v>32</v>
      </c>
      <c r="E5921" t="s">
        <v>23</v>
      </c>
      <c r="F5921">
        <v>0</v>
      </c>
      <c r="G5921">
        <v>5</v>
      </c>
      <c r="H5921" t="s">
        <v>3751</v>
      </c>
      <c r="I5921">
        <v>4160</v>
      </c>
      <c r="J5921">
        <v>8</v>
      </c>
      <c r="K5921">
        <v>1</v>
      </c>
      <c r="M5921" t="s">
        <v>23</v>
      </c>
      <c r="N5921" t="s">
        <v>39</v>
      </c>
      <c r="P5921" t="s">
        <v>202</v>
      </c>
      <c r="Q5921" t="s">
        <v>27</v>
      </c>
      <c r="R5921" t="s">
        <v>395</v>
      </c>
      <c r="S5921" t="s">
        <v>13249</v>
      </c>
    </row>
    <row r="5922" spans="1:19">
      <c r="A5922" t="s">
        <v>13250</v>
      </c>
      <c r="B5922" s="1">
        <v>45306</v>
      </c>
      <c r="C5922" t="s">
        <v>33</v>
      </c>
      <c r="D5922">
        <v>47</v>
      </c>
      <c r="E5922" t="s">
        <v>39</v>
      </c>
      <c r="F5922">
        <v>0</v>
      </c>
      <c r="G5922">
        <v>5</v>
      </c>
      <c r="H5922" t="s">
        <v>3686</v>
      </c>
      <c r="I5922">
        <v>3245</v>
      </c>
      <c r="J5922">
        <v>0</v>
      </c>
      <c r="K5922">
        <v>19</v>
      </c>
      <c r="M5922" t="s">
        <v>23</v>
      </c>
      <c r="N5922" t="s">
        <v>39</v>
      </c>
      <c r="P5922" t="s">
        <v>26</v>
      </c>
      <c r="Q5922" t="s">
        <v>50</v>
      </c>
      <c r="R5922" t="s">
        <v>226</v>
      </c>
      <c r="S5922" t="s">
        <v>13251</v>
      </c>
    </row>
    <row r="5923" spans="1:19">
      <c r="A5923" t="s">
        <v>13252</v>
      </c>
      <c r="B5923" s="1">
        <v>45855</v>
      </c>
      <c r="C5923" t="s">
        <v>22</v>
      </c>
      <c r="D5923">
        <v>23</v>
      </c>
      <c r="E5923" t="s">
        <v>39</v>
      </c>
      <c r="F5923">
        <v>0</v>
      </c>
      <c r="G5923">
        <v>5</v>
      </c>
      <c r="H5923" t="s">
        <v>3751</v>
      </c>
      <c r="I5923">
        <v>2798</v>
      </c>
      <c r="J5923">
        <v>0</v>
      </c>
      <c r="K5923">
        <v>1</v>
      </c>
      <c r="M5923" t="s">
        <v>23</v>
      </c>
      <c r="N5923" t="s">
        <v>39</v>
      </c>
      <c r="P5923" t="s">
        <v>26</v>
      </c>
      <c r="Q5923" t="s">
        <v>50</v>
      </c>
      <c r="R5923" t="s">
        <v>2056</v>
      </c>
      <c r="S5923" t="s">
        <v>13253</v>
      </c>
    </row>
    <row r="5924" spans="1:19">
      <c r="A5924" t="s">
        <v>13254</v>
      </c>
      <c r="B5924" s="1">
        <v>45726</v>
      </c>
      <c r="C5924" t="s">
        <v>33</v>
      </c>
      <c r="D5924">
        <v>52</v>
      </c>
      <c r="E5924" t="s">
        <v>23</v>
      </c>
      <c r="F5924">
        <v>2</v>
      </c>
      <c r="G5924">
        <v>5</v>
      </c>
      <c r="H5924" t="s">
        <v>3686</v>
      </c>
      <c r="I5924">
        <v>5100</v>
      </c>
      <c r="J5924">
        <v>9</v>
      </c>
      <c r="K5924">
        <v>5</v>
      </c>
      <c r="M5924" t="s">
        <v>39</v>
      </c>
      <c r="N5924" t="s">
        <v>23</v>
      </c>
      <c r="O5924" t="s">
        <v>49</v>
      </c>
      <c r="P5924" t="s">
        <v>26</v>
      </c>
      <c r="Q5924" t="s">
        <v>27</v>
      </c>
      <c r="R5924" t="s">
        <v>1731</v>
      </c>
      <c r="S5924" t="s">
        <v>13255</v>
      </c>
    </row>
    <row r="5925" spans="1:19">
      <c r="A5925" t="s">
        <v>13256</v>
      </c>
      <c r="B5925" s="1">
        <v>43750</v>
      </c>
      <c r="C5925" t="s">
        <v>33</v>
      </c>
      <c r="D5925">
        <v>35</v>
      </c>
      <c r="E5925" t="s">
        <v>39</v>
      </c>
      <c r="F5925">
        <v>0</v>
      </c>
      <c r="G5925">
        <v>5</v>
      </c>
      <c r="H5925" t="s">
        <v>3686</v>
      </c>
      <c r="I5925">
        <v>4467</v>
      </c>
      <c r="J5925">
        <v>0</v>
      </c>
      <c r="K5925">
        <v>70</v>
      </c>
      <c r="M5925" t="s">
        <v>23</v>
      </c>
      <c r="N5925" t="s">
        <v>39</v>
      </c>
      <c r="P5925" t="s">
        <v>202</v>
      </c>
      <c r="Q5925" t="s">
        <v>50</v>
      </c>
      <c r="R5925" t="s">
        <v>13257</v>
      </c>
      <c r="S5925" t="s">
        <v>13258</v>
      </c>
    </row>
    <row r="5926" spans="1:19">
      <c r="A5926" t="s">
        <v>13259</v>
      </c>
      <c r="B5926" s="1">
        <v>44847</v>
      </c>
      <c r="C5926" t="s">
        <v>33</v>
      </c>
      <c r="D5926">
        <v>43</v>
      </c>
      <c r="E5926" t="s">
        <v>23</v>
      </c>
      <c r="F5926">
        <v>1</v>
      </c>
      <c r="G5926">
        <v>5</v>
      </c>
      <c r="H5926" t="s">
        <v>3686</v>
      </c>
      <c r="I5926">
        <v>2272</v>
      </c>
      <c r="J5926">
        <v>1</v>
      </c>
      <c r="K5926">
        <v>34</v>
      </c>
      <c r="L5926" t="s">
        <v>40</v>
      </c>
      <c r="M5926" t="s">
        <v>23</v>
      </c>
      <c r="N5926" t="s">
        <v>39</v>
      </c>
      <c r="P5926" t="s">
        <v>202</v>
      </c>
      <c r="Q5926" t="s">
        <v>27</v>
      </c>
      <c r="R5926" t="s">
        <v>1163</v>
      </c>
      <c r="S5926" t="s">
        <v>13260</v>
      </c>
    </row>
    <row r="5927" spans="1:19">
      <c r="A5927" t="s">
        <v>13261</v>
      </c>
      <c r="B5927" s="1">
        <v>45854</v>
      </c>
      <c r="C5927" t="s">
        <v>22</v>
      </c>
      <c r="D5927">
        <v>54</v>
      </c>
      <c r="E5927" t="s">
        <v>39</v>
      </c>
      <c r="F5927">
        <v>0</v>
      </c>
      <c r="G5927">
        <v>5</v>
      </c>
      <c r="H5927" t="s">
        <v>3751</v>
      </c>
      <c r="I5927">
        <v>3753</v>
      </c>
      <c r="J5927">
        <v>0</v>
      </c>
      <c r="K5927">
        <v>1</v>
      </c>
      <c r="M5927" t="s">
        <v>23</v>
      </c>
      <c r="N5927" t="s">
        <v>39</v>
      </c>
      <c r="P5927" t="s">
        <v>26</v>
      </c>
      <c r="Q5927" t="s">
        <v>50</v>
      </c>
      <c r="R5927" t="s">
        <v>2874</v>
      </c>
      <c r="S5927" t="s">
        <v>13262</v>
      </c>
    </row>
    <row r="5928" spans="1:19">
      <c r="A5928" t="s">
        <v>13263</v>
      </c>
      <c r="B5928" s="1">
        <v>45597</v>
      </c>
      <c r="C5928" t="s">
        <v>22</v>
      </c>
      <c r="D5928">
        <v>36</v>
      </c>
      <c r="E5928" t="s">
        <v>39</v>
      </c>
      <c r="F5928">
        <v>0</v>
      </c>
      <c r="G5928">
        <v>5</v>
      </c>
      <c r="H5928" t="s">
        <v>3686</v>
      </c>
      <c r="I5928">
        <v>5380</v>
      </c>
      <c r="J5928">
        <v>0</v>
      </c>
      <c r="K5928">
        <v>9</v>
      </c>
      <c r="L5928" t="s">
        <v>48</v>
      </c>
      <c r="M5928" t="s">
        <v>23</v>
      </c>
      <c r="N5928" t="s">
        <v>39</v>
      </c>
      <c r="P5928" t="s">
        <v>26</v>
      </c>
      <c r="Q5928" t="s">
        <v>50</v>
      </c>
      <c r="R5928" t="s">
        <v>4083</v>
      </c>
      <c r="S5928" t="s">
        <v>13264</v>
      </c>
    </row>
    <row r="5929" spans="1:19">
      <c r="A5929" t="s">
        <v>13265</v>
      </c>
      <c r="B5929" s="1">
        <v>45256</v>
      </c>
      <c r="C5929" t="s">
        <v>33</v>
      </c>
      <c r="D5929">
        <v>60</v>
      </c>
      <c r="E5929" t="s">
        <v>39</v>
      </c>
      <c r="F5929">
        <v>0</v>
      </c>
      <c r="G5929">
        <v>5</v>
      </c>
      <c r="H5929" t="s">
        <v>3686</v>
      </c>
      <c r="I5929">
        <v>2006</v>
      </c>
      <c r="J5929">
        <v>0</v>
      </c>
      <c r="K5929">
        <v>21</v>
      </c>
      <c r="L5929" t="s">
        <v>97</v>
      </c>
      <c r="M5929" t="s">
        <v>23</v>
      </c>
      <c r="N5929" t="s">
        <v>23</v>
      </c>
      <c r="O5929" t="s">
        <v>25</v>
      </c>
      <c r="P5929" t="s">
        <v>26</v>
      </c>
      <c r="Q5929" t="s">
        <v>27</v>
      </c>
      <c r="R5929" t="s">
        <v>3535</v>
      </c>
      <c r="S5929" t="s">
        <v>13266</v>
      </c>
    </row>
    <row r="5930" spans="1:19">
      <c r="A5930" t="s">
        <v>13267</v>
      </c>
      <c r="B5930" s="1">
        <v>45062</v>
      </c>
      <c r="C5930" t="s">
        <v>33</v>
      </c>
      <c r="D5930">
        <v>62</v>
      </c>
      <c r="E5930" t="s">
        <v>39</v>
      </c>
      <c r="F5930">
        <v>0</v>
      </c>
      <c r="G5930">
        <v>5</v>
      </c>
      <c r="H5930" t="s">
        <v>3686</v>
      </c>
      <c r="I5930">
        <v>2896</v>
      </c>
      <c r="J5930">
        <v>0</v>
      </c>
      <c r="K5930">
        <v>27</v>
      </c>
      <c r="M5930" t="s">
        <v>23</v>
      </c>
      <c r="N5930" t="s">
        <v>39</v>
      </c>
      <c r="P5930" t="s">
        <v>164</v>
      </c>
      <c r="Q5930" t="s">
        <v>84</v>
      </c>
      <c r="R5930" t="s">
        <v>2422</v>
      </c>
      <c r="S5930" t="s">
        <v>13268</v>
      </c>
    </row>
    <row r="5931" spans="1:19">
      <c r="A5931" t="s">
        <v>13269</v>
      </c>
      <c r="B5931" s="1">
        <v>45293</v>
      </c>
      <c r="C5931" t="s">
        <v>22</v>
      </c>
      <c r="D5931">
        <v>25</v>
      </c>
      <c r="E5931" t="s">
        <v>39</v>
      </c>
      <c r="F5931">
        <v>0</v>
      </c>
      <c r="G5931">
        <v>5</v>
      </c>
      <c r="H5931" t="s">
        <v>3686</v>
      </c>
      <c r="I5931">
        <v>5596</v>
      </c>
      <c r="J5931">
        <v>0</v>
      </c>
      <c r="K5931">
        <v>19</v>
      </c>
      <c r="L5931" t="s">
        <v>97</v>
      </c>
      <c r="M5931" t="s">
        <v>23</v>
      </c>
      <c r="N5931" t="s">
        <v>39</v>
      </c>
      <c r="P5931" t="s">
        <v>164</v>
      </c>
      <c r="Q5931" t="s">
        <v>50</v>
      </c>
      <c r="R5931" t="s">
        <v>1097</v>
      </c>
      <c r="S5931" t="s">
        <v>13270</v>
      </c>
    </row>
    <row r="5932" spans="1:19">
      <c r="A5932" t="s">
        <v>13271</v>
      </c>
      <c r="B5932" s="1">
        <v>45634</v>
      </c>
      <c r="C5932" t="s">
        <v>33</v>
      </c>
      <c r="D5932">
        <v>24</v>
      </c>
      <c r="E5932" t="s">
        <v>23</v>
      </c>
      <c r="F5932">
        <v>1</v>
      </c>
      <c r="G5932">
        <v>5</v>
      </c>
      <c r="H5932" t="s">
        <v>3686</v>
      </c>
      <c r="I5932">
        <v>3135</v>
      </c>
      <c r="J5932">
        <v>10</v>
      </c>
      <c r="K5932">
        <v>8</v>
      </c>
      <c r="M5932" t="s">
        <v>23</v>
      </c>
      <c r="N5932" t="s">
        <v>23</v>
      </c>
      <c r="O5932" t="s">
        <v>56</v>
      </c>
      <c r="P5932" t="s">
        <v>26</v>
      </c>
      <c r="Q5932" t="s">
        <v>27</v>
      </c>
      <c r="R5932" t="s">
        <v>6748</v>
      </c>
      <c r="S5932" t="s">
        <v>13272</v>
      </c>
    </row>
    <row r="5933" spans="1:19">
      <c r="A5933" t="s">
        <v>13273</v>
      </c>
      <c r="B5933" s="1">
        <v>45847</v>
      </c>
      <c r="C5933" t="s">
        <v>33</v>
      </c>
      <c r="D5933">
        <v>29</v>
      </c>
      <c r="E5933" t="s">
        <v>39</v>
      </c>
      <c r="F5933">
        <v>0</v>
      </c>
      <c r="G5933">
        <v>5</v>
      </c>
      <c r="H5933" t="s">
        <v>3751</v>
      </c>
      <c r="I5933">
        <v>2152</v>
      </c>
      <c r="J5933">
        <v>0</v>
      </c>
      <c r="K5933">
        <v>1</v>
      </c>
      <c r="M5933" t="s">
        <v>23</v>
      </c>
      <c r="N5933" t="s">
        <v>39</v>
      </c>
      <c r="P5933" t="s">
        <v>26</v>
      </c>
      <c r="Q5933" t="s">
        <v>50</v>
      </c>
      <c r="R5933" t="s">
        <v>4083</v>
      </c>
      <c r="S5933" t="s">
        <v>13274</v>
      </c>
    </row>
    <row r="5934" spans="1:19">
      <c r="A5934" t="s">
        <v>13275</v>
      </c>
      <c r="B5934" s="1">
        <v>44524</v>
      </c>
      <c r="C5934" t="s">
        <v>22</v>
      </c>
      <c r="D5934">
        <v>51</v>
      </c>
      <c r="E5934" t="s">
        <v>39</v>
      </c>
      <c r="F5934">
        <v>0</v>
      </c>
      <c r="G5934">
        <v>5</v>
      </c>
      <c r="H5934" t="s">
        <v>3686</v>
      </c>
      <c r="I5934">
        <v>2183</v>
      </c>
      <c r="J5934">
        <v>0</v>
      </c>
      <c r="K5934">
        <v>45</v>
      </c>
      <c r="L5934" t="s">
        <v>142</v>
      </c>
      <c r="M5934" t="s">
        <v>23</v>
      </c>
      <c r="N5934" t="s">
        <v>23</v>
      </c>
      <c r="O5934" t="s">
        <v>25</v>
      </c>
      <c r="P5934" t="s">
        <v>26</v>
      </c>
      <c r="Q5934" t="s">
        <v>27</v>
      </c>
      <c r="R5934" t="s">
        <v>13276</v>
      </c>
      <c r="S5934" t="s">
        <v>13277</v>
      </c>
    </row>
    <row r="5935" spans="1:19">
      <c r="A5935" t="s">
        <v>13278</v>
      </c>
      <c r="B5935" s="1">
        <v>43719</v>
      </c>
      <c r="C5935" t="s">
        <v>33</v>
      </c>
      <c r="D5935">
        <v>33</v>
      </c>
      <c r="E5935" t="s">
        <v>23</v>
      </c>
      <c r="F5935">
        <v>0</v>
      </c>
      <c r="G5935">
        <v>5</v>
      </c>
      <c r="H5935" t="s">
        <v>3686</v>
      </c>
      <c r="I5935">
        <v>5619</v>
      </c>
      <c r="J5935">
        <v>0</v>
      </c>
      <c r="K5935">
        <v>71</v>
      </c>
      <c r="M5935" t="s">
        <v>23</v>
      </c>
      <c r="N5935" t="s">
        <v>23</v>
      </c>
      <c r="O5935" t="s">
        <v>49</v>
      </c>
      <c r="P5935" t="s">
        <v>164</v>
      </c>
      <c r="Q5935" t="s">
        <v>50</v>
      </c>
      <c r="R5935" t="s">
        <v>1171</v>
      </c>
      <c r="S5935" t="s">
        <v>13279</v>
      </c>
    </row>
    <row r="5936" spans="1:19">
      <c r="A5936" t="s">
        <v>13280</v>
      </c>
      <c r="B5936" s="1">
        <v>45706</v>
      </c>
      <c r="C5936" t="s">
        <v>33</v>
      </c>
      <c r="D5936">
        <v>27</v>
      </c>
      <c r="E5936" t="s">
        <v>39</v>
      </c>
      <c r="F5936">
        <v>0</v>
      </c>
      <c r="G5936">
        <v>5</v>
      </c>
      <c r="H5936" t="s">
        <v>3686</v>
      </c>
      <c r="I5936">
        <v>2629</v>
      </c>
      <c r="J5936">
        <v>0</v>
      </c>
      <c r="K5936">
        <v>6</v>
      </c>
      <c r="M5936" t="s">
        <v>23</v>
      </c>
      <c r="N5936" t="s">
        <v>23</v>
      </c>
      <c r="O5936" t="s">
        <v>56</v>
      </c>
      <c r="P5936" t="s">
        <v>26</v>
      </c>
      <c r="Q5936" t="s">
        <v>27</v>
      </c>
      <c r="R5936" t="s">
        <v>486</v>
      </c>
      <c r="S5936" t="s">
        <v>13281</v>
      </c>
    </row>
    <row r="5937" spans="1:19">
      <c r="A5937" t="s">
        <v>13282</v>
      </c>
      <c r="B5937" s="1">
        <v>45854</v>
      </c>
      <c r="C5937" t="s">
        <v>22</v>
      </c>
      <c r="D5937">
        <v>25</v>
      </c>
      <c r="E5937" t="s">
        <v>39</v>
      </c>
      <c r="F5937">
        <v>0</v>
      </c>
      <c r="G5937">
        <v>5</v>
      </c>
      <c r="H5937" t="s">
        <v>3751</v>
      </c>
      <c r="I5937">
        <v>4769</v>
      </c>
      <c r="J5937">
        <v>0</v>
      </c>
      <c r="K5937">
        <v>1</v>
      </c>
      <c r="M5937" t="s">
        <v>23</v>
      </c>
      <c r="N5937" t="s">
        <v>39</v>
      </c>
      <c r="P5937" t="s">
        <v>26</v>
      </c>
      <c r="Q5937" t="s">
        <v>50</v>
      </c>
      <c r="R5937" t="s">
        <v>1415</v>
      </c>
      <c r="S5937" t="s">
        <v>13283</v>
      </c>
    </row>
    <row r="5938" spans="1:19">
      <c r="A5938" t="s">
        <v>13284</v>
      </c>
      <c r="B5938" s="1">
        <v>45062</v>
      </c>
      <c r="C5938" t="s">
        <v>22</v>
      </c>
      <c r="D5938">
        <v>54</v>
      </c>
      <c r="E5938" t="s">
        <v>39</v>
      </c>
      <c r="F5938">
        <v>1</v>
      </c>
      <c r="G5938">
        <v>5</v>
      </c>
      <c r="H5938" t="s">
        <v>3686</v>
      </c>
      <c r="I5938">
        <v>2682</v>
      </c>
      <c r="J5938">
        <v>0</v>
      </c>
      <c r="K5938">
        <v>27</v>
      </c>
      <c r="M5938" t="s">
        <v>23</v>
      </c>
      <c r="N5938" t="s">
        <v>39</v>
      </c>
      <c r="P5938" t="s">
        <v>164</v>
      </c>
      <c r="Q5938" t="s">
        <v>50</v>
      </c>
      <c r="R5938" t="s">
        <v>6700</v>
      </c>
      <c r="S5938" t="s">
        <v>13285</v>
      </c>
    </row>
    <row r="5939" spans="1:19">
      <c r="A5939" t="s">
        <v>13286</v>
      </c>
      <c r="B5939" s="1">
        <v>45246</v>
      </c>
      <c r="C5939" t="s">
        <v>22</v>
      </c>
      <c r="D5939">
        <v>75</v>
      </c>
      <c r="E5939" t="s">
        <v>39</v>
      </c>
      <c r="F5939">
        <v>0</v>
      </c>
      <c r="G5939">
        <v>5</v>
      </c>
      <c r="H5939" t="s">
        <v>3686</v>
      </c>
      <c r="I5939">
        <v>4934</v>
      </c>
      <c r="J5939">
        <v>0</v>
      </c>
      <c r="K5939">
        <v>21</v>
      </c>
      <c r="L5939" t="s">
        <v>97</v>
      </c>
      <c r="M5939" t="s">
        <v>23</v>
      </c>
      <c r="N5939" t="s">
        <v>23</v>
      </c>
      <c r="O5939" t="s">
        <v>25</v>
      </c>
      <c r="P5939" t="s">
        <v>164</v>
      </c>
      <c r="Q5939" t="s">
        <v>27</v>
      </c>
      <c r="R5939" t="s">
        <v>12729</v>
      </c>
      <c r="S5939" t="s">
        <v>13287</v>
      </c>
    </row>
    <row r="5940" spans="1:19">
      <c r="A5940" t="s">
        <v>13288</v>
      </c>
      <c r="B5940" s="1">
        <v>44851</v>
      </c>
      <c r="C5940" t="s">
        <v>22</v>
      </c>
      <c r="D5940">
        <v>66</v>
      </c>
      <c r="E5940" t="s">
        <v>23</v>
      </c>
      <c r="F5940">
        <v>0</v>
      </c>
      <c r="G5940">
        <v>5</v>
      </c>
      <c r="H5940" t="s">
        <v>3686</v>
      </c>
      <c r="I5940">
        <v>5381</v>
      </c>
      <c r="J5940">
        <v>1</v>
      </c>
      <c r="K5940">
        <v>34</v>
      </c>
      <c r="M5940" t="s">
        <v>23</v>
      </c>
      <c r="N5940" t="s">
        <v>23</v>
      </c>
      <c r="O5940" t="s">
        <v>25</v>
      </c>
      <c r="P5940" t="s">
        <v>26</v>
      </c>
      <c r="Q5940" t="s">
        <v>27</v>
      </c>
      <c r="R5940" t="s">
        <v>1838</v>
      </c>
      <c r="S5940" t="s">
        <v>13289</v>
      </c>
    </row>
    <row r="5941" spans="1:19">
      <c r="A5941" t="s">
        <v>13290</v>
      </c>
      <c r="B5941" s="1">
        <v>45434</v>
      </c>
      <c r="C5941" t="s">
        <v>33</v>
      </c>
      <c r="D5941">
        <v>23</v>
      </c>
      <c r="E5941" t="s">
        <v>23</v>
      </c>
      <c r="F5941">
        <v>0</v>
      </c>
      <c r="G5941">
        <v>5</v>
      </c>
      <c r="H5941" t="s">
        <v>3686</v>
      </c>
      <c r="I5941">
        <v>3009</v>
      </c>
      <c r="J5941">
        <v>7</v>
      </c>
      <c r="K5941">
        <v>15</v>
      </c>
      <c r="M5941" t="s">
        <v>23</v>
      </c>
      <c r="N5941" t="s">
        <v>39</v>
      </c>
      <c r="P5941" t="s">
        <v>202</v>
      </c>
      <c r="Q5941" t="s">
        <v>50</v>
      </c>
      <c r="R5941" t="s">
        <v>1922</v>
      </c>
      <c r="S5941" t="s">
        <v>13291</v>
      </c>
    </row>
    <row r="5942" spans="1:19">
      <c r="A5942" t="s">
        <v>13292</v>
      </c>
      <c r="B5942" s="1">
        <v>45486</v>
      </c>
      <c r="C5942" t="s">
        <v>33</v>
      </c>
      <c r="D5942">
        <v>50</v>
      </c>
      <c r="E5942" t="s">
        <v>39</v>
      </c>
      <c r="F5942">
        <v>2</v>
      </c>
      <c r="G5942">
        <v>5</v>
      </c>
      <c r="H5942" t="s">
        <v>3686</v>
      </c>
      <c r="I5942">
        <v>3540</v>
      </c>
      <c r="J5942">
        <v>0</v>
      </c>
      <c r="K5942">
        <v>13</v>
      </c>
      <c r="M5942" t="s">
        <v>39</v>
      </c>
      <c r="N5942" t="s">
        <v>23</v>
      </c>
      <c r="O5942" t="s">
        <v>56</v>
      </c>
      <c r="P5942" t="s">
        <v>26</v>
      </c>
      <c r="Q5942" t="s">
        <v>27</v>
      </c>
      <c r="R5942" t="s">
        <v>11981</v>
      </c>
      <c r="S5942" t="s">
        <v>13293</v>
      </c>
    </row>
    <row r="5943" spans="1:19">
      <c r="A5943" t="s">
        <v>13294</v>
      </c>
      <c r="B5943" s="1">
        <v>43872</v>
      </c>
      <c r="C5943" t="s">
        <v>22</v>
      </c>
      <c r="D5943">
        <v>59</v>
      </c>
      <c r="E5943" t="s">
        <v>23</v>
      </c>
      <c r="F5943">
        <v>0</v>
      </c>
      <c r="G5943">
        <v>5</v>
      </c>
      <c r="H5943" t="s">
        <v>3686</v>
      </c>
      <c r="I5943">
        <v>4845</v>
      </c>
      <c r="J5943">
        <v>9</v>
      </c>
      <c r="K5943">
        <v>66</v>
      </c>
      <c r="L5943" t="s">
        <v>316</v>
      </c>
      <c r="M5943" t="s">
        <v>23</v>
      </c>
      <c r="N5943" t="s">
        <v>39</v>
      </c>
      <c r="P5943" t="s">
        <v>202</v>
      </c>
      <c r="Q5943" t="s">
        <v>27</v>
      </c>
      <c r="R5943" t="s">
        <v>1228</v>
      </c>
      <c r="S5943" t="s">
        <v>13295</v>
      </c>
    </row>
    <row r="5944" spans="1:19">
      <c r="A5944" t="s">
        <v>13296</v>
      </c>
      <c r="B5944" s="1">
        <v>45841</v>
      </c>
      <c r="C5944" t="s">
        <v>22</v>
      </c>
      <c r="D5944">
        <v>28</v>
      </c>
      <c r="E5944" t="s">
        <v>23</v>
      </c>
      <c r="F5944">
        <v>1</v>
      </c>
      <c r="G5944">
        <v>5</v>
      </c>
      <c r="H5944" t="s">
        <v>3751</v>
      </c>
      <c r="I5944">
        <v>5494</v>
      </c>
      <c r="J5944">
        <v>5</v>
      </c>
      <c r="K5944">
        <v>1</v>
      </c>
      <c r="M5944" t="s">
        <v>23</v>
      </c>
      <c r="N5944" t="s">
        <v>23</v>
      </c>
      <c r="O5944" t="s">
        <v>25</v>
      </c>
      <c r="P5944" t="s">
        <v>26</v>
      </c>
      <c r="Q5944" t="s">
        <v>50</v>
      </c>
      <c r="R5944" t="s">
        <v>785</v>
      </c>
      <c r="S5944" t="s">
        <v>13297</v>
      </c>
    </row>
    <row r="5945" spans="1:19">
      <c r="A5945" t="s">
        <v>13298</v>
      </c>
      <c r="B5945" s="1">
        <v>43696</v>
      </c>
      <c r="C5945" t="s">
        <v>22</v>
      </c>
      <c r="D5945">
        <v>52</v>
      </c>
      <c r="E5945" t="s">
        <v>39</v>
      </c>
      <c r="F5945">
        <v>0</v>
      </c>
      <c r="G5945">
        <v>5</v>
      </c>
      <c r="H5945" t="s">
        <v>3686</v>
      </c>
      <c r="I5945">
        <v>4790</v>
      </c>
      <c r="J5945">
        <v>0</v>
      </c>
      <c r="K5945">
        <v>72</v>
      </c>
      <c r="L5945" t="s">
        <v>316</v>
      </c>
      <c r="M5945" t="s">
        <v>23</v>
      </c>
      <c r="N5945" t="s">
        <v>39</v>
      </c>
      <c r="P5945" t="s">
        <v>164</v>
      </c>
      <c r="Q5945" t="s">
        <v>27</v>
      </c>
      <c r="R5945" t="s">
        <v>2195</v>
      </c>
      <c r="S5945" t="s">
        <v>13299</v>
      </c>
    </row>
    <row r="5946" spans="1:19">
      <c r="A5946" t="s">
        <v>13300</v>
      </c>
      <c r="B5946" s="1">
        <v>45840</v>
      </c>
      <c r="C5946" t="s">
        <v>33</v>
      </c>
      <c r="D5946">
        <v>50</v>
      </c>
      <c r="E5946" t="s">
        <v>39</v>
      </c>
      <c r="F5946">
        <v>0</v>
      </c>
      <c r="G5946">
        <v>5</v>
      </c>
      <c r="H5946" t="s">
        <v>3751</v>
      </c>
      <c r="I5946">
        <v>3129</v>
      </c>
      <c r="J5946">
        <v>0</v>
      </c>
      <c r="K5946">
        <v>1</v>
      </c>
      <c r="M5946" t="s">
        <v>23</v>
      </c>
      <c r="N5946" t="s">
        <v>39</v>
      </c>
      <c r="P5946" t="s">
        <v>26</v>
      </c>
      <c r="Q5946" t="s">
        <v>50</v>
      </c>
      <c r="R5946" t="s">
        <v>1080</v>
      </c>
      <c r="S5946" t="s">
        <v>13301</v>
      </c>
    </row>
    <row r="5947" spans="1:19">
      <c r="A5947" t="s">
        <v>13302</v>
      </c>
      <c r="B5947" s="1">
        <v>43696</v>
      </c>
      <c r="C5947" t="s">
        <v>33</v>
      </c>
      <c r="D5947">
        <v>37</v>
      </c>
      <c r="E5947" t="s">
        <v>23</v>
      </c>
      <c r="F5947">
        <v>0</v>
      </c>
      <c r="G5947">
        <v>5</v>
      </c>
      <c r="H5947" t="s">
        <v>3686</v>
      </c>
      <c r="I5947">
        <v>5613</v>
      </c>
      <c r="J5947">
        <v>4</v>
      </c>
      <c r="K5947">
        <v>72</v>
      </c>
      <c r="M5947" t="s">
        <v>23</v>
      </c>
      <c r="N5947" t="s">
        <v>39</v>
      </c>
      <c r="P5947" t="s">
        <v>164</v>
      </c>
      <c r="Q5947" t="s">
        <v>27</v>
      </c>
      <c r="R5947" t="s">
        <v>4066</v>
      </c>
      <c r="S5947" t="s">
        <v>13303</v>
      </c>
    </row>
    <row r="5948" spans="1:19">
      <c r="A5948" t="s">
        <v>13304</v>
      </c>
      <c r="B5948" s="1">
        <v>45797</v>
      </c>
      <c r="C5948" t="s">
        <v>22</v>
      </c>
      <c r="D5948">
        <v>43</v>
      </c>
      <c r="E5948" t="s">
        <v>39</v>
      </c>
      <c r="F5948">
        <v>0</v>
      </c>
      <c r="G5948">
        <v>5</v>
      </c>
      <c r="H5948" t="s">
        <v>3751</v>
      </c>
      <c r="I5948">
        <v>2111</v>
      </c>
      <c r="J5948">
        <v>0</v>
      </c>
      <c r="K5948">
        <v>3</v>
      </c>
      <c r="M5948" t="s">
        <v>23</v>
      </c>
      <c r="N5948" t="s">
        <v>23</v>
      </c>
      <c r="O5948" t="s">
        <v>49</v>
      </c>
      <c r="P5948" t="s">
        <v>26</v>
      </c>
      <c r="Q5948" t="s">
        <v>50</v>
      </c>
      <c r="R5948" t="s">
        <v>4098</v>
      </c>
      <c r="S5948" t="s">
        <v>13305</v>
      </c>
    </row>
    <row r="5949" spans="1:19">
      <c r="A5949" t="s">
        <v>13306</v>
      </c>
      <c r="B5949" s="1">
        <v>45367</v>
      </c>
      <c r="C5949" t="s">
        <v>33</v>
      </c>
      <c r="D5949">
        <v>53</v>
      </c>
      <c r="E5949" t="s">
        <v>39</v>
      </c>
      <c r="F5949">
        <v>0</v>
      </c>
      <c r="G5949">
        <v>5</v>
      </c>
      <c r="H5949" t="s">
        <v>3686</v>
      </c>
      <c r="I5949">
        <v>4439</v>
      </c>
      <c r="J5949">
        <v>0</v>
      </c>
      <c r="K5949">
        <v>17</v>
      </c>
      <c r="M5949" t="s">
        <v>23</v>
      </c>
      <c r="N5949" t="s">
        <v>23</v>
      </c>
      <c r="O5949" t="s">
        <v>49</v>
      </c>
      <c r="P5949" t="s">
        <v>26</v>
      </c>
      <c r="Q5949" t="s">
        <v>50</v>
      </c>
      <c r="R5949" t="s">
        <v>627</v>
      </c>
      <c r="S5949" t="s">
        <v>13307</v>
      </c>
    </row>
    <row r="5950" spans="1:19">
      <c r="A5950" t="s">
        <v>13308</v>
      </c>
      <c r="B5950" s="1">
        <v>45391</v>
      </c>
      <c r="C5950" t="s">
        <v>33</v>
      </c>
      <c r="D5950">
        <v>63</v>
      </c>
      <c r="E5950" t="s">
        <v>39</v>
      </c>
      <c r="F5950">
        <v>0</v>
      </c>
      <c r="G5950">
        <v>5</v>
      </c>
      <c r="H5950" t="s">
        <v>3686</v>
      </c>
      <c r="I5950">
        <v>2017</v>
      </c>
      <c r="J5950">
        <v>0</v>
      </c>
      <c r="K5950">
        <v>16</v>
      </c>
      <c r="M5950" t="s">
        <v>23</v>
      </c>
      <c r="N5950" t="s">
        <v>39</v>
      </c>
      <c r="P5950" t="s">
        <v>202</v>
      </c>
      <c r="Q5950" t="s">
        <v>50</v>
      </c>
      <c r="R5950" t="s">
        <v>1980</v>
      </c>
      <c r="S5950" t="s">
        <v>13309</v>
      </c>
    </row>
    <row r="5951" spans="1:19">
      <c r="A5951" t="s">
        <v>13310</v>
      </c>
      <c r="B5951" s="1">
        <v>45681</v>
      </c>
      <c r="C5951" t="s">
        <v>7151</v>
      </c>
      <c r="D5951">
        <v>55</v>
      </c>
      <c r="E5951" t="s">
        <v>39</v>
      </c>
      <c r="F5951">
        <v>0</v>
      </c>
      <c r="G5951">
        <v>5</v>
      </c>
      <c r="H5951" t="s">
        <v>3686</v>
      </c>
      <c r="I5951">
        <v>5259</v>
      </c>
      <c r="J5951">
        <v>0</v>
      </c>
      <c r="K5951">
        <v>7</v>
      </c>
      <c r="M5951" t="s">
        <v>23</v>
      </c>
      <c r="N5951" t="s">
        <v>23</v>
      </c>
      <c r="O5951" t="s">
        <v>25</v>
      </c>
      <c r="P5951" t="s">
        <v>26</v>
      </c>
      <c r="Q5951" t="s">
        <v>27</v>
      </c>
      <c r="R5951" t="s">
        <v>818</v>
      </c>
      <c r="S5951" t="s">
        <v>13311</v>
      </c>
    </row>
    <row r="5952" spans="1:19">
      <c r="A5952" t="s">
        <v>13312</v>
      </c>
      <c r="B5952" s="1">
        <v>45336</v>
      </c>
      <c r="C5952" t="s">
        <v>22</v>
      </c>
      <c r="D5952">
        <v>50</v>
      </c>
      <c r="E5952" t="s">
        <v>39</v>
      </c>
      <c r="F5952">
        <v>0</v>
      </c>
      <c r="G5952">
        <v>5</v>
      </c>
      <c r="H5952" t="s">
        <v>3686</v>
      </c>
      <c r="I5952">
        <v>4769</v>
      </c>
      <c r="J5952">
        <v>0</v>
      </c>
      <c r="K5952">
        <v>18</v>
      </c>
      <c r="L5952" t="s">
        <v>97</v>
      </c>
      <c r="M5952" t="s">
        <v>23</v>
      </c>
      <c r="N5952" t="s">
        <v>39</v>
      </c>
      <c r="P5952" t="s">
        <v>26</v>
      </c>
      <c r="Q5952" t="s">
        <v>50</v>
      </c>
      <c r="R5952" t="s">
        <v>355</v>
      </c>
      <c r="S5952" t="s">
        <v>13313</v>
      </c>
    </row>
    <row r="5953" spans="1:19">
      <c r="A5953" t="s">
        <v>13314</v>
      </c>
      <c r="B5953" s="1">
        <v>44236</v>
      </c>
      <c r="C5953" t="s">
        <v>22</v>
      </c>
      <c r="D5953">
        <v>69</v>
      </c>
      <c r="E5953" t="s">
        <v>39</v>
      </c>
      <c r="F5953">
        <v>0</v>
      </c>
      <c r="G5953">
        <v>5</v>
      </c>
      <c r="H5953" t="s">
        <v>3686</v>
      </c>
      <c r="I5953">
        <v>5232</v>
      </c>
      <c r="J5953">
        <v>0</v>
      </c>
      <c r="K5953">
        <v>54</v>
      </c>
      <c r="M5953" t="s">
        <v>23</v>
      </c>
      <c r="N5953" t="s">
        <v>23</v>
      </c>
      <c r="O5953" t="s">
        <v>25</v>
      </c>
      <c r="P5953" t="s">
        <v>164</v>
      </c>
      <c r="Q5953" t="s">
        <v>27</v>
      </c>
      <c r="R5953" t="s">
        <v>2597</v>
      </c>
      <c r="S5953" t="s">
        <v>13315</v>
      </c>
    </row>
    <row r="5954" spans="1:19">
      <c r="A5954" t="s">
        <v>13316</v>
      </c>
      <c r="B5954" s="1">
        <v>43701</v>
      </c>
      <c r="C5954" t="s">
        <v>22</v>
      </c>
      <c r="D5954">
        <v>38</v>
      </c>
      <c r="E5954" t="s">
        <v>23</v>
      </c>
      <c r="F5954">
        <v>0</v>
      </c>
      <c r="G5954">
        <v>5</v>
      </c>
      <c r="H5954" t="s">
        <v>3686</v>
      </c>
      <c r="I5954">
        <v>5234</v>
      </c>
      <c r="J5954">
        <v>1</v>
      </c>
      <c r="K5954">
        <v>72</v>
      </c>
      <c r="L5954" t="s">
        <v>316</v>
      </c>
      <c r="M5954" t="s">
        <v>23</v>
      </c>
      <c r="N5954" t="s">
        <v>39</v>
      </c>
      <c r="P5954" t="s">
        <v>164</v>
      </c>
      <c r="Q5954" t="s">
        <v>50</v>
      </c>
      <c r="R5954" t="s">
        <v>1650</v>
      </c>
      <c r="S5954" t="s">
        <v>13317</v>
      </c>
    </row>
    <row r="5955" spans="1:19">
      <c r="A5955" t="s">
        <v>13318</v>
      </c>
      <c r="B5955" s="1">
        <v>44028</v>
      </c>
      <c r="C5955" t="s">
        <v>33</v>
      </c>
      <c r="D5955">
        <v>20</v>
      </c>
      <c r="E5955" t="s">
        <v>23</v>
      </c>
      <c r="F5955">
        <v>0</v>
      </c>
      <c r="G5955">
        <v>5</v>
      </c>
      <c r="H5955" t="s">
        <v>3686</v>
      </c>
      <c r="I5955">
        <v>4900</v>
      </c>
      <c r="J5955">
        <v>10</v>
      </c>
      <c r="K5955">
        <v>61</v>
      </c>
      <c r="L5955" t="s">
        <v>142</v>
      </c>
      <c r="M5955" t="s">
        <v>23</v>
      </c>
      <c r="N5955" t="s">
        <v>39</v>
      </c>
      <c r="P5955" t="s">
        <v>164</v>
      </c>
      <c r="Q5955" t="s">
        <v>84</v>
      </c>
      <c r="R5955" t="s">
        <v>7528</v>
      </c>
      <c r="S5955" t="s">
        <v>13319</v>
      </c>
    </row>
    <row r="5956" spans="1:19">
      <c r="A5956" t="s">
        <v>13320</v>
      </c>
      <c r="B5956" s="1">
        <v>45552</v>
      </c>
      <c r="C5956" t="s">
        <v>22</v>
      </c>
      <c r="D5956">
        <v>63</v>
      </c>
      <c r="E5956" t="s">
        <v>39</v>
      </c>
      <c r="F5956">
        <v>2</v>
      </c>
      <c r="G5956">
        <v>5</v>
      </c>
      <c r="H5956" t="s">
        <v>3686</v>
      </c>
      <c r="I5956">
        <v>4886</v>
      </c>
      <c r="J5956">
        <v>0</v>
      </c>
      <c r="K5956">
        <v>11</v>
      </c>
      <c r="L5956" t="s">
        <v>97</v>
      </c>
      <c r="M5956" t="s">
        <v>23</v>
      </c>
      <c r="N5956" t="s">
        <v>23</v>
      </c>
      <c r="O5956" t="s">
        <v>25</v>
      </c>
      <c r="P5956" t="s">
        <v>26</v>
      </c>
      <c r="Q5956" t="s">
        <v>84</v>
      </c>
      <c r="R5956" t="s">
        <v>13321</v>
      </c>
      <c r="S5956" t="s">
        <v>13322</v>
      </c>
    </row>
    <row r="5957" spans="1:19">
      <c r="A5957" t="s">
        <v>13323</v>
      </c>
      <c r="B5957" s="1">
        <v>45841</v>
      </c>
      <c r="C5957" t="s">
        <v>33</v>
      </c>
      <c r="D5957">
        <v>54</v>
      </c>
      <c r="E5957" t="s">
        <v>39</v>
      </c>
      <c r="F5957">
        <v>0</v>
      </c>
      <c r="G5957">
        <v>5</v>
      </c>
      <c r="H5957" t="s">
        <v>3751</v>
      </c>
      <c r="I5957">
        <v>2900</v>
      </c>
      <c r="J5957">
        <v>0</v>
      </c>
      <c r="K5957">
        <v>1</v>
      </c>
      <c r="M5957" t="s">
        <v>23</v>
      </c>
      <c r="N5957" t="s">
        <v>23</v>
      </c>
      <c r="O5957" t="s">
        <v>49</v>
      </c>
      <c r="P5957" t="s">
        <v>202</v>
      </c>
      <c r="Q5957" t="s">
        <v>50</v>
      </c>
      <c r="R5957" t="s">
        <v>392</v>
      </c>
      <c r="S5957" t="s">
        <v>649</v>
      </c>
    </row>
    <row r="5958" spans="1:19">
      <c r="A5958" t="s">
        <v>13324</v>
      </c>
      <c r="B5958" s="1">
        <v>44210</v>
      </c>
      <c r="C5958" t="s">
        <v>33</v>
      </c>
      <c r="D5958">
        <v>24</v>
      </c>
      <c r="E5958" t="s">
        <v>23</v>
      </c>
      <c r="F5958">
        <v>2</v>
      </c>
      <c r="G5958">
        <v>5</v>
      </c>
      <c r="H5958" t="s">
        <v>3686</v>
      </c>
      <c r="I5958">
        <v>5366</v>
      </c>
      <c r="J5958">
        <v>8</v>
      </c>
      <c r="K5958">
        <v>55</v>
      </c>
      <c r="M5958" t="s">
        <v>23</v>
      </c>
      <c r="N5958" t="s">
        <v>39</v>
      </c>
      <c r="P5958" t="s">
        <v>164</v>
      </c>
      <c r="Q5958" t="s">
        <v>50</v>
      </c>
      <c r="R5958" t="s">
        <v>1650</v>
      </c>
      <c r="S5958" t="s">
        <v>13325</v>
      </c>
    </row>
    <row r="5959" spans="1:19">
      <c r="A5959" t="s">
        <v>13326</v>
      </c>
      <c r="B5959" s="1">
        <v>45359</v>
      </c>
      <c r="C5959" t="s">
        <v>22</v>
      </c>
      <c r="D5959">
        <v>49</v>
      </c>
      <c r="E5959" t="s">
        <v>39</v>
      </c>
      <c r="F5959">
        <v>0</v>
      </c>
      <c r="G5959">
        <v>5</v>
      </c>
      <c r="H5959" t="s">
        <v>3686</v>
      </c>
      <c r="I5959">
        <v>5687</v>
      </c>
      <c r="J5959">
        <v>0</v>
      </c>
      <c r="K5959">
        <v>17</v>
      </c>
      <c r="L5959" t="s">
        <v>97</v>
      </c>
      <c r="M5959" t="s">
        <v>23</v>
      </c>
      <c r="N5959" t="s">
        <v>23</v>
      </c>
      <c r="O5959" t="s">
        <v>25</v>
      </c>
      <c r="P5959" t="s">
        <v>26</v>
      </c>
      <c r="Q5959" t="s">
        <v>50</v>
      </c>
      <c r="R5959" t="s">
        <v>6570</v>
      </c>
      <c r="S5959" t="s">
        <v>13327</v>
      </c>
    </row>
    <row r="5960" spans="1:19">
      <c r="A5960" t="s">
        <v>13328</v>
      </c>
      <c r="B5960" s="1">
        <v>45163</v>
      </c>
      <c r="C5960" t="s">
        <v>22</v>
      </c>
      <c r="D5960">
        <v>45</v>
      </c>
      <c r="E5960" t="s">
        <v>39</v>
      </c>
      <c r="F5960">
        <v>0</v>
      </c>
      <c r="G5960">
        <v>5</v>
      </c>
      <c r="H5960" t="s">
        <v>3686</v>
      </c>
      <c r="I5960">
        <v>2515</v>
      </c>
      <c r="J5960">
        <v>0</v>
      </c>
      <c r="K5960">
        <v>24</v>
      </c>
      <c r="M5960" t="s">
        <v>23</v>
      </c>
      <c r="N5960" t="s">
        <v>23</v>
      </c>
      <c r="O5960" t="s">
        <v>49</v>
      </c>
      <c r="P5960" t="s">
        <v>26</v>
      </c>
      <c r="Q5960" t="s">
        <v>50</v>
      </c>
      <c r="R5960" t="s">
        <v>12035</v>
      </c>
      <c r="S5960" t="s">
        <v>13329</v>
      </c>
    </row>
    <row r="5961" spans="1:19">
      <c r="A5961" t="s">
        <v>13330</v>
      </c>
      <c r="B5961" s="1">
        <v>45647</v>
      </c>
      <c r="C5961" t="s">
        <v>33</v>
      </c>
      <c r="D5961">
        <v>31</v>
      </c>
      <c r="E5961" t="s">
        <v>39</v>
      </c>
      <c r="F5961">
        <v>0</v>
      </c>
      <c r="G5961">
        <v>5</v>
      </c>
      <c r="H5961" t="s">
        <v>3686</v>
      </c>
      <c r="I5961">
        <v>4249</v>
      </c>
      <c r="J5961">
        <v>0</v>
      </c>
      <c r="K5961">
        <v>8</v>
      </c>
      <c r="M5961" t="s">
        <v>23</v>
      </c>
      <c r="N5961" t="s">
        <v>39</v>
      </c>
      <c r="P5961" t="s">
        <v>164</v>
      </c>
      <c r="Q5961" t="s">
        <v>50</v>
      </c>
      <c r="R5961" t="s">
        <v>5022</v>
      </c>
      <c r="S5961" t="s">
        <v>13331</v>
      </c>
    </row>
    <row r="5962" spans="1:19">
      <c r="A5962" t="s">
        <v>13332</v>
      </c>
      <c r="B5962" s="1">
        <v>45536</v>
      </c>
      <c r="C5962" t="s">
        <v>22</v>
      </c>
      <c r="D5962">
        <v>34</v>
      </c>
      <c r="E5962" t="s">
        <v>23</v>
      </c>
      <c r="F5962">
        <v>0</v>
      </c>
      <c r="G5962">
        <v>5</v>
      </c>
      <c r="H5962" t="s">
        <v>3686</v>
      </c>
      <c r="I5962">
        <v>3971</v>
      </c>
      <c r="J5962">
        <v>6</v>
      </c>
      <c r="K5962">
        <v>11</v>
      </c>
      <c r="M5962" t="s">
        <v>23</v>
      </c>
      <c r="N5962" t="s">
        <v>39</v>
      </c>
      <c r="P5962" t="s">
        <v>202</v>
      </c>
      <c r="Q5962" t="s">
        <v>50</v>
      </c>
      <c r="R5962" t="s">
        <v>1922</v>
      </c>
      <c r="S5962" t="s">
        <v>13333</v>
      </c>
    </row>
    <row r="5963" spans="1:19">
      <c r="A5963" t="s">
        <v>13334</v>
      </c>
      <c r="B5963" s="1">
        <v>43716</v>
      </c>
      <c r="C5963" t="s">
        <v>33</v>
      </c>
      <c r="D5963">
        <v>42</v>
      </c>
      <c r="E5963" t="s">
        <v>23</v>
      </c>
      <c r="F5963">
        <v>0</v>
      </c>
      <c r="G5963">
        <v>5</v>
      </c>
      <c r="H5963" t="s">
        <v>3686</v>
      </c>
      <c r="I5963">
        <v>5072</v>
      </c>
      <c r="J5963">
        <v>2</v>
      </c>
      <c r="K5963">
        <v>71</v>
      </c>
      <c r="L5963" t="s">
        <v>316</v>
      </c>
      <c r="M5963" t="s">
        <v>23</v>
      </c>
      <c r="N5963" t="s">
        <v>39</v>
      </c>
      <c r="P5963" t="s">
        <v>164</v>
      </c>
      <c r="Q5963" t="s">
        <v>50</v>
      </c>
      <c r="R5963" t="s">
        <v>5446</v>
      </c>
      <c r="S5963" t="s">
        <v>13335</v>
      </c>
    </row>
    <row r="5964" spans="1:19">
      <c r="A5964" t="s">
        <v>13336</v>
      </c>
      <c r="B5964" s="1">
        <v>44962</v>
      </c>
      <c r="C5964" t="s">
        <v>22</v>
      </c>
      <c r="D5964">
        <v>44</v>
      </c>
      <c r="E5964" t="s">
        <v>39</v>
      </c>
      <c r="F5964">
        <v>0</v>
      </c>
      <c r="G5964">
        <v>5</v>
      </c>
      <c r="H5964" t="s">
        <v>3686</v>
      </c>
      <c r="I5964">
        <v>4126</v>
      </c>
      <c r="J5964">
        <v>0</v>
      </c>
      <c r="K5964">
        <v>30</v>
      </c>
      <c r="M5964" t="s">
        <v>23</v>
      </c>
      <c r="N5964" t="s">
        <v>23</v>
      </c>
      <c r="O5964" t="s">
        <v>25</v>
      </c>
      <c r="P5964" t="s">
        <v>202</v>
      </c>
      <c r="Q5964" t="s">
        <v>27</v>
      </c>
      <c r="R5964" t="s">
        <v>5062</v>
      </c>
      <c r="S5964" t="s">
        <v>13337</v>
      </c>
    </row>
    <row r="5965" spans="1:19">
      <c r="A5965" t="s">
        <v>13338</v>
      </c>
      <c r="B5965" s="1">
        <v>45490</v>
      </c>
      <c r="C5965" t="s">
        <v>33</v>
      </c>
      <c r="D5965">
        <v>50</v>
      </c>
      <c r="E5965" t="s">
        <v>39</v>
      </c>
      <c r="F5965">
        <v>0</v>
      </c>
      <c r="G5965">
        <v>5</v>
      </c>
      <c r="H5965" t="s">
        <v>3686</v>
      </c>
      <c r="I5965">
        <v>5917</v>
      </c>
      <c r="J5965">
        <v>0</v>
      </c>
      <c r="K5965">
        <v>13</v>
      </c>
      <c r="L5965" t="s">
        <v>97</v>
      </c>
      <c r="M5965" t="s">
        <v>23</v>
      </c>
      <c r="N5965" t="s">
        <v>39</v>
      </c>
      <c r="P5965" t="s">
        <v>26</v>
      </c>
      <c r="Q5965" t="s">
        <v>50</v>
      </c>
      <c r="R5965" t="s">
        <v>3559</v>
      </c>
      <c r="S5965" t="s">
        <v>13339</v>
      </c>
    </row>
    <row r="5966" spans="1:19">
      <c r="A5966" t="s">
        <v>13340</v>
      </c>
      <c r="B5966" s="1">
        <v>45424</v>
      </c>
      <c r="C5966" t="s">
        <v>22</v>
      </c>
      <c r="D5966">
        <v>24</v>
      </c>
      <c r="E5966" t="s">
        <v>39</v>
      </c>
      <c r="F5966">
        <v>0</v>
      </c>
      <c r="G5966">
        <v>5</v>
      </c>
      <c r="H5966" t="s">
        <v>3686</v>
      </c>
      <c r="I5966">
        <v>4999</v>
      </c>
      <c r="J5966">
        <v>0</v>
      </c>
      <c r="K5966">
        <v>15</v>
      </c>
      <c r="M5966" t="s">
        <v>23</v>
      </c>
      <c r="N5966" t="s">
        <v>23</v>
      </c>
      <c r="O5966" t="s">
        <v>25</v>
      </c>
      <c r="P5966" t="s">
        <v>26</v>
      </c>
      <c r="Q5966" t="s">
        <v>27</v>
      </c>
      <c r="R5966" t="s">
        <v>4718</v>
      </c>
      <c r="S5966" t="s">
        <v>13341</v>
      </c>
    </row>
    <row r="5967" spans="1:19">
      <c r="A5967" t="s">
        <v>13342</v>
      </c>
      <c r="B5967" s="1">
        <v>43972</v>
      </c>
      <c r="C5967" t="s">
        <v>33</v>
      </c>
      <c r="D5967">
        <v>25</v>
      </c>
      <c r="E5967" t="s">
        <v>39</v>
      </c>
      <c r="F5967">
        <v>0</v>
      </c>
      <c r="G5967">
        <v>5</v>
      </c>
      <c r="H5967" t="s">
        <v>3686</v>
      </c>
      <c r="I5967">
        <v>6469</v>
      </c>
      <c r="J5967">
        <v>0</v>
      </c>
      <c r="K5967">
        <v>63</v>
      </c>
      <c r="M5967" t="s">
        <v>23</v>
      </c>
      <c r="N5967" t="s">
        <v>39</v>
      </c>
      <c r="P5967" t="s">
        <v>164</v>
      </c>
      <c r="Q5967" t="s">
        <v>50</v>
      </c>
      <c r="R5967" t="s">
        <v>1962</v>
      </c>
      <c r="S5967" t="s">
        <v>13343</v>
      </c>
    </row>
    <row r="5968" spans="1:19">
      <c r="A5968" t="s">
        <v>13344</v>
      </c>
      <c r="B5968" s="1">
        <v>44145</v>
      </c>
      <c r="C5968" t="s">
        <v>33</v>
      </c>
      <c r="D5968">
        <v>32</v>
      </c>
      <c r="E5968" t="s">
        <v>23</v>
      </c>
      <c r="F5968">
        <v>3</v>
      </c>
      <c r="G5968">
        <v>5</v>
      </c>
      <c r="H5968" t="s">
        <v>3686</v>
      </c>
      <c r="I5968">
        <v>5506</v>
      </c>
      <c r="J5968">
        <v>9</v>
      </c>
      <c r="K5968">
        <v>57</v>
      </c>
      <c r="L5968" t="s">
        <v>142</v>
      </c>
      <c r="M5968" t="s">
        <v>23</v>
      </c>
      <c r="N5968" t="s">
        <v>39</v>
      </c>
      <c r="P5968" t="s">
        <v>164</v>
      </c>
      <c r="Q5968" t="s">
        <v>27</v>
      </c>
      <c r="R5968" t="s">
        <v>1163</v>
      </c>
      <c r="S5968" t="s">
        <v>13345</v>
      </c>
    </row>
    <row r="5969" spans="1:19">
      <c r="A5969" t="s">
        <v>13346</v>
      </c>
      <c r="B5969" s="1">
        <v>43816</v>
      </c>
      <c r="C5969" t="s">
        <v>33</v>
      </c>
      <c r="D5969">
        <v>78</v>
      </c>
      <c r="E5969" t="s">
        <v>23</v>
      </c>
      <c r="F5969">
        <v>0</v>
      </c>
      <c r="G5969">
        <v>5</v>
      </c>
      <c r="H5969" t="s">
        <v>3686</v>
      </c>
      <c r="I5969">
        <v>6418</v>
      </c>
      <c r="J5969">
        <v>2</v>
      </c>
      <c r="K5969">
        <v>68</v>
      </c>
      <c r="M5969" t="s">
        <v>23</v>
      </c>
      <c r="N5969" t="s">
        <v>23</v>
      </c>
      <c r="O5969" t="s">
        <v>49</v>
      </c>
      <c r="P5969" t="s">
        <v>202</v>
      </c>
      <c r="Q5969" t="s">
        <v>27</v>
      </c>
      <c r="R5969" t="s">
        <v>4098</v>
      </c>
      <c r="S5969" t="s">
        <v>13347</v>
      </c>
    </row>
    <row r="5970" spans="1:19">
      <c r="A5970" t="s">
        <v>13348</v>
      </c>
      <c r="B5970" s="1">
        <v>45832</v>
      </c>
      <c r="C5970" t="s">
        <v>22</v>
      </c>
      <c r="D5970">
        <v>80</v>
      </c>
      <c r="E5970" t="s">
        <v>39</v>
      </c>
      <c r="F5970">
        <v>0</v>
      </c>
      <c r="G5970">
        <v>5</v>
      </c>
      <c r="H5970" t="s">
        <v>3751</v>
      </c>
      <c r="I5970">
        <v>4577</v>
      </c>
      <c r="J5970">
        <v>0</v>
      </c>
      <c r="K5970">
        <v>2</v>
      </c>
      <c r="M5970" t="s">
        <v>23</v>
      </c>
      <c r="N5970" t="s">
        <v>39</v>
      </c>
      <c r="P5970" t="s">
        <v>164</v>
      </c>
      <c r="Q5970" t="s">
        <v>27</v>
      </c>
      <c r="R5970" t="s">
        <v>4088</v>
      </c>
      <c r="S5970" t="s">
        <v>13349</v>
      </c>
    </row>
    <row r="5971" spans="1:19">
      <c r="A5971" t="s">
        <v>13350</v>
      </c>
      <c r="B5971" s="1">
        <v>43945</v>
      </c>
      <c r="C5971" t="s">
        <v>33</v>
      </c>
      <c r="D5971">
        <v>36</v>
      </c>
      <c r="E5971" t="s">
        <v>39</v>
      </c>
      <c r="F5971">
        <v>0</v>
      </c>
      <c r="G5971">
        <v>5</v>
      </c>
      <c r="H5971" t="s">
        <v>3686</v>
      </c>
      <c r="I5971">
        <v>5887</v>
      </c>
      <c r="J5971">
        <v>0</v>
      </c>
      <c r="K5971">
        <v>64</v>
      </c>
      <c r="L5971" t="s">
        <v>142</v>
      </c>
      <c r="M5971" t="s">
        <v>23</v>
      </c>
      <c r="N5971" t="s">
        <v>39</v>
      </c>
      <c r="P5971" t="s">
        <v>202</v>
      </c>
      <c r="Q5971" t="s">
        <v>27</v>
      </c>
      <c r="R5971" t="s">
        <v>7528</v>
      </c>
      <c r="S5971" t="s">
        <v>13351</v>
      </c>
    </row>
    <row r="5972" spans="1:19">
      <c r="A5972" t="s">
        <v>13352</v>
      </c>
      <c r="B5972" s="1">
        <v>44476</v>
      </c>
      <c r="C5972" t="s">
        <v>22</v>
      </c>
      <c r="D5972">
        <v>35</v>
      </c>
      <c r="E5972" t="s">
        <v>23</v>
      </c>
      <c r="F5972">
        <v>2</v>
      </c>
      <c r="G5972">
        <v>5</v>
      </c>
      <c r="H5972" t="s">
        <v>3686</v>
      </c>
      <c r="I5972">
        <v>3392</v>
      </c>
      <c r="J5972">
        <v>4</v>
      </c>
      <c r="K5972">
        <v>46</v>
      </c>
      <c r="M5972" t="s">
        <v>23</v>
      </c>
      <c r="N5972" t="s">
        <v>39</v>
      </c>
      <c r="P5972" t="s">
        <v>164</v>
      </c>
      <c r="Q5972" t="s">
        <v>84</v>
      </c>
      <c r="R5972" t="s">
        <v>1163</v>
      </c>
      <c r="S5972" t="s">
        <v>13353</v>
      </c>
    </row>
    <row r="5973" spans="1:19">
      <c r="A5973" t="s">
        <v>13354</v>
      </c>
      <c r="B5973" s="1">
        <v>45798</v>
      </c>
      <c r="C5973" t="s">
        <v>33</v>
      </c>
      <c r="D5973">
        <v>20</v>
      </c>
      <c r="E5973" t="s">
        <v>39</v>
      </c>
      <c r="F5973">
        <v>0</v>
      </c>
      <c r="G5973">
        <v>5</v>
      </c>
      <c r="H5973" t="s">
        <v>3751</v>
      </c>
      <c r="I5973">
        <v>5277</v>
      </c>
      <c r="J5973">
        <v>0</v>
      </c>
      <c r="K5973">
        <v>3</v>
      </c>
      <c r="M5973" t="s">
        <v>23</v>
      </c>
      <c r="N5973" t="s">
        <v>23</v>
      </c>
      <c r="O5973" t="s">
        <v>56</v>
      </c>
      <c r="P5973" t="s">
        <v>26</v>
      </c>
      <c r="Q5973" t="s">
        <v>27</v>
      </c>
      <c r="R5973" t="s">
        <v>13355</v>
      </c>
      <c r="S5973" t="s">
        <v>13356</v>
      </c>
    </row>
    <row r="5974" spans="1:19">
      <c r="A5974" t="s">
        <v>13357</v>
      </c>
      <c r="B5974" s="1">
        <v>45741</v>
      </c>
      <c r="C5974" t="s">
        <v>33</v>
      </c>
      <c r="D5974">
        <v>40</v>
      </c>
      <c r="E5974" t="s">
        <v>23</v>
      </c>
      <c r="F5974">
        <v>3</v>
      </c>
      <c r="G5974">
        <v>5</v>
      </c>
      <c r="H5974" t="s">
        <v>3686</v>
      </c>
      <c r="I5974">
        <v>2071</v>
      </c>
      <c r="J5974">
        <v>3</v>
      </c>
      <c r="K5974">
        <v>5</v>
      </c>
      <c r="L5974" t="s">
        <v>48</v>
      </c>
      <c r="M5974" t="s">
        <v>39</v>
      </c>
      <c r="N5974" t="s">
        <v>23</v>
      </c>
      <c r="O5974" t="s">
        <v>49</v>
      </c>
      <c r="P5974" t="s">
        <v>26</v>
      </c>
      <c r="Q5974" t="s">
        <v>50</v>
      </c>
      <c r="R5974" t="s">
        <v>51</v>
      </c>
      <c r="S5974" t="s">
        <v>13358</v>
      </c>
    </row>
    <row r="5975" spans="1:19">
      <c r="A5975" t="s">
        <v>13359</v>
      </c>
      <c r="B5975" s="1">
        <v>45780</v>
      </c>
      <c r="C5975" t="s">
        <v>33</v>
      </c>
      <c r="D5975">
        <v>64</v>
      </c>
      <c r="E5975" t="s">
        <v>39</v>
      </c>
      <c r="F5975">
        <v>0</v>
      </c>
      <c r="G5975">
        <v>5</v>
      </c>
      <c r="H5975" t="s">
        <v>3751</v>
      </c>
      <c r="I5975">
        <v>4369</v>
      </c>
      <c r="J5975">
        <v>0</v>
      </c>
      <c r="K5975">
        <v>3</v>
      </c>
      <c r="M5975" t="s">
        <v>23</v>
      </c>
      <c r="N5975" t="s">
        <v>39</v>
      </c>
      <c r="P5975" t="s">
        <v>26</v>
      </c>
      <c r="Q5975" t="s">
        <v>27</v>
      </c>
      <c r="R5975" t="s">
        <v>395</v>
      </c>
      <c r="S5975" t="s">
        <v>13360</v>
      </c>
    </row>
    <row r="5976" spans="1:19">
      <c r="A5976" t="s">
        <v>13361</v>
      </c>
      <c r="B5976" s="1">
        <v>44160</v>
      </c>
      <c r="C5976" t="s">
        <v>22</v>
      </c>
      <c r="D5976">
        <v>34</v>
      </c>
      <c r="E5976" t="s">
        <v>39</v>
      </c>
      <c r="F5976">
        <v>0</v>
      </c>
      <c r="G5976">
        <v>5</v>
      </c>
      <c r="H5976" t="s">
        <v>3686</v>
      </c>
      <c r="I5976">
        <v>5076</v>
      </c>
      <c r="J5976">
        <v>0</v>
      </c>
      <c r="K5976">
        <v>57</v>
      </c>
      <c r="M5976" t="s">
        <v>23</v>
      </c>
      <c r="N5976" t="s">
        <v>23</v>
      </c>
      <c r="O5976" t="s">
        <v>25</v>
      </c>
      <c r="P5976" t="s">
        <v>164</v>
      </c>
      <c r="Q5976" t="s">
        <v>50</v>
      </c>
      <c r="R5976" t="s">
        <v>3443</v>
      </c>
      <c r="S5976" t="s">
        <v>13362</v>
      </c>
    </row>
    <row r="5977" spans="1:19">
      <c r="A5977" t="s">
        <v>13363</v>
      </c>
      <c r="B5977" s="1">
        <v>44616</v>
      </c>
      <c r="C5977" t="s">
        <v>33</v>
      </c>
      <c r="D5977">
        <v>47</v>
      </c>
      <c r="E5977" t="s">
        <v>23</v>
      </c>
      <c r="F5977">
        <v>3</v>
      </c>
      <c r="G5977">
        <v>5</v>
      </c>
      <c r="H5977" t="s">
        <v>3686</v>
      </c>
      <c r="I5977">
        <v>4650</v>
      </c>
      <c r="J5977">
        <v>1</v>
      </c>
      <c r="K5977">
        <v>42</v>
      </c>
      <c r="M5977" t="s">
        <v>23</v>
      </c>
      <c r="N5977" t="s">
        <v>39</v>
      </c>
      <c r="P5977" t="s">
        <v>164</v>
      </c>
      <c r="Q5977" t="s">
        <v>27</v>
      </c>
      <c r="R5977" t="s">
        <v>13364</v>
      </c>
      <c r="S5977" t="s">
        <v>13365</v>
      </c>
    </row>
    <row r="5978" spans="1:19">
      <c r="A5978" t="s">
        <v>13366</v>
      </c>
      <c r="B5978" s="1">
        <v>43811</v>
      </c>
      <c r="C5978" t="s">
        <v>22</v>
      </c>
      <c r="D5978">
        <v>19</v>
      </c>
      <c r="E5978" t="s">
        <v>23</v>
      </c>
      <c r="F5978">
        <v>0</v>
      </c>
      <c r="G5978">
        <v>5</v>
      </c>
      <c r="H5978" t="s">
        <v>3686</v>
      </c>
      <c r="I5978">
        <v>4187</v>
      </c>
      <c r="J5978">
        <v>4</v>
      </c>
      <c r="K5978">
        <v>68</v>
      </c>
      <c r="L5978" t="s">
        <v>316</v>
      </c>
      <c r="M5978" t="s">
        <v>23</v>
      </c>
      <c r="N5978" t="s">
        <v>39</v>
      </c>
      <c r="P5978" t="s">
        <v>164</v>
      </c>
      <c r="Q5978" t="s">
        <v>50</v>
      </c>
      <c r="R5978" t="s">
        <v>51</v>
      </c>
      <c r="S5978" t="s">
        <v>13367</v>
      </c>
    </row>
    <row r="5979" spans="1:19">
      <c r="A5979" t="s">
        <v>13368</v>
      </c>
      <c r="B5979" s="1">
        <v>45613</v>
      </c>
      <c r="C5979" t="s">
        <v>22</v>
      </c>
      <c r="D5979">
        <v>61</v>
      </c>
      <c r="E5979" t="s">
        <v>39</v>
      </c>
      <c r="F5979">
        <v>0</v>
      </c>
      <c r="G5979">
        <v>5</v>
      </c>
      <c r="H5979" t="s">
        <v>3686</v>
      </c>
      <c r="I5979">
        <v>5473</v>
      </c>
      <c r="J5979">
        <v>0</v>
      </c>
      <c r="K5979">
        <v>9</v>
      </c>
      <c r="M5979" t="s">
        <v>39</v>
      </c>
      <c r="N5979" t="s">
        <v>23</v>
      </c>
      <c r="O5979" t="s">
        <v>49</v>
      </c>
      <c r="P5979" t="s">
        <v>26</v>
      </c>
      <c r="Q5979" t="s">
        <v>27</v>
      </c>
      <c r="R5979" t="s">
        <v>1062</v>
      </c>
      <c r="S5979" t="s">
        <v>13369</v>
      </c>
    </row>
    <row r="5980" spans="1:19">
      <c r="A5980" t="s">
        <v>13370</v>
      </c>
      <c r="B5980" s="1">
        <v>45360</v>
      </c>
      <c r="C5980" t="s">
        <v>22</v>
      </c>
      <c r="D5980">
        <v>25</v>
      </c>
      <c r="E5980" t="s">
        <v>39</v>
      </c>
      <c r="F5980">
        <v>1</v>
      </c>
      <c r="G5980">
        <v>5</v>
      </c>
      <c r="H5980" t="s">
        <v>3686</v>
      </c>
      <c r="I5980">
        <v>3913</v>
      </c>
      <c r="J5980">
        <v>0</v>
      </c>
      <c r="K5980">
        <v>17</v>
      </c>
      <c r="M5980" t="s">
        <v>23</v>
      </c>
      <c r="N5980" t="s">
        <v>23</v>
      </c>
      <c r="O5980" t="s">
        <v>49</v>
      </c>
      <c r="P5980" t="s">
        <v>202</v>
      </c>
      <c r="Q5980" t="s">
        <v>27</v>
      </c>
      <c r="R5980" t="s">
        <v>654</v>
      </c>
      <c r="S5980" t="s">
        <v>13371</v>
      </c>
    </row>
    <row r="5981" spans="1:19">
      <c r="A5981" t="s">
        <v>13372</v>
      </c>
      <c r="B5981" s="1">
        <v>45363</v>
      </c>
      <c r="C5981" t="s">
        <v>22</v>
      </c>
      <c r="D5981">
        <v>27</v>
      </c>
      <c r="E5981" t="s">
        <v>23</v>
      </c>
      <c r="F5981">
        <v>0</v>
      </c>
      <c r="G5981">
        <v>5</v>
      </c>
      <c r="H5981" t="s">
        <v>3686</v>
      </c>
      <c r="I5981">
        <v>5575</v>
      </c>
      <c r="J5981">
        <v>1</v>
      </c>
      <c r="K5981">
        <v>17</v>
      </c>
      <c r="M5981" t="s">
        <v>39</v>
      </c>
      <c r="N5981" t="s">
        <v>23</v>
      </c>
      <c r="O5981" t="s">
        <v>49</v>
      </c>
      <c r="P5981" t="s">
        <v>26</v>
      </c>
      <c r="Q5981" t="s">
        <v>50</v>
      </c>
      <c r="R5981" t="s">
        <v>4091</v>
      </c>
      <c r="S5981" t="s">
        <v>13373</v>
      </c>
    </row>
    <row r="5982" spans="1:19">
      <c r="A5982" t="s">
        <v>13374</v>
      </c>
      <c r="B5982" s="1">
        <v>43718</v>
      </c>
      <c r="C5982" t="s">
        <v>33</v>
      </c>
      <c r="D5982">
        <v>48</v>
      </c>
      <c r="E5982" t="s">
        <v>23</v>
      </c>
      <c r="F5982">
        <v>0</v>
      </c>
      <c r="G5982">
        <v>5</v>
      </c>
      <c r="H5982" t="s">
        <v>3686</v>
      </c>
      <c r="I5982">
        <v>5617</v>
      </c>
      <c r="J5982">
        <v>8</v>
      </c>
      <c r="K5982">
        <v>71</v>
      </c>
      <c r="M5982" t="s">
        <v>23</v>
      </c>
      <c r="N5982" t="s">
        <v>23</v>
      </c>
      <c r="O5982" t="s">
        <v>56</v>
      </c>
      <c r="P5982" t="s">
        <v>164</v>
      </c>
      <c r="Q5982" t="s">
        <v>50</v>
      </c>
      <c r="R5982" t="s">
        <v>953</v>
      </c>
      <c r="S5982" t="s">
        <v>13375</v>
      </c>
    </row>
    <row r="5983" spans="1:19">
      <c r="A5983" t="s">
        <v>13376</v>
      </c>
      <c r="B5983" s="1">
        <v>43963</v>
      </c>
      <c r="C5983" t="s">
        <v>22</v>
      </c>
      <c r="D5983">
        <v>45</v>
      </c>
      <c r="E5983" t="s">
        <v>23</v>
      </c>
      <c r="F5983">
        <v>2</v>
      </c>
      <c r="G5983">
        <v>5</v>
      </c>
      <c r="H5983" t="s">
        <v>3686</v>
      </c>
      <c r="I5983">
        <v>5374</v>
      </c>
      <c r="J5983">
        <v>7</v>
      </c>
      <c r="K5983">
        <v>63</v>
      </c>
      <c r="L5983" t="s">
        <v>142</v>
      </c>
      <c r="M5983" t="s">
        <v>39</v>
      </c>
      <c r="N5983" t="s">
        <v>23</v>
      </c>
      <c r="O5983" t="s">
        <v>49</v>
      </c>
      <c r="P5983" t="s">
        <v>164</v>
      </c>
      <c r="Q5983" t="s">
        <v>27</v>
      </c>
      <c r="R5983" t="s">
        <v>13377</v>
      </c>
      <c r="S5983" t="s">
        <v>13378</v>
      </c>
    </row>
    <row r="5984" spans="1:19">
      <c r="A5984" t="s">
        <v>13379</v>
      </c>
      <c r="B5984" s="1">
        <v>44022</v>
      </c>
      <c r="C5984" t="s">
        <v>22</v>
      </c>
      <c r="D5984">
        <v>36</v>
      </c>
      <c r="E5984" t="s">
        <v>23</v>
      </c>
      <c r="F5984">
        <v>0</v>
      </c>
      <c r="G5984">
        <v>5</v>
      </c>
      <c r="H5984" t="s">
        <v>3686</v>
      </c>
      <c r="I5984">
        <v>6432</v>
      </c>
      <c r="J5984">
        <v>7</v>
      </c>
      <c r="K5984">
        <v>61</v>
      </c>
      <c r="L5984" t="s">
        <v>142</v>
      </c>
      <c r="M5984" t="s">
        <v>23</v>
      </c>
      <c r="N5984" t="s">
        <v>23</v>
      </c>
      <c r="O5984" t="s">
        <v>49</v>
      </c>
      <c r="P5984" t="s">
        <v>202</v>
      </c>
      <c r="Q5984" t="s">
        <v>27</v>
      </c>
      <c r="R5984" t="s">
        <v>2826</v>
      </c>
      <c r="S5984" t="s">
        <v>13380</v>
      </c>
    </row>
    <row r="5985" spans="1:19">
      <c r="A5985" t="s">
        <v>13381</v>
      </c>
      <c r="B5985" s="1">
        <v>45856</v>
      </c>
      <c r="C5985" t="s">
        <v>33</v>
      </c>
      <c r="D5985">
        <v>51</v>
      </c>
      <c r="E5985" t="s">
        <v>39</v>
      </c>
      <c r="F5985">
        <v>0</v>
      </c>
      <c r="G5985">
        <v>5</v>
      </c>
      <c r="H5985" t="s">
        <v>3751</v>
      </c>
      <c r="I5985">
        <v>3704</v>
      </c>
      <c r="J5985">
        <v>0</v>
      </c>
      <c r="K5985">
        <v>1</v>
      </c>
      <c r="L5985" t="s">
        <v>48</v>
      </c>
      <c r="M5985" t="s">
        <v>23</v>
      </c>
      <c r="N5985" t="s">
        <v>23</v>
      </c>
      <c r="O5985" t="s">
        <v>56</v>
      </c>
      <c r="P5985" t="s">
        <v>26</v>
      </c>
      <c r="Q5985" t="s">
        <v>27</v>
      </c>
      <c r="R5985" t="s">
        <v>1408</v>
      </c>
      <c r="S5985" t="s">
        <v>13382</v>
      </c>
    </row>
    <row r="5986" spans="1:19">
      <c r="A5986" t="s">
        <v>13383</v>
      </c>
      <c r="B5986" s="1">
        <v>44233</v>
      </c>
      <c r="C5986" t="s">
        <v>33</v>
      </c>
      <c r="D5986">
        <v>61</v>
      </c>
      <c r="E5986" t="s">
        <v>23</v>
      </c>
      <c r="F5986">
        <v>3</v>
      </c>
      <c r="G5986">
        <v>5</v>
      </c>
      <c r="H5986" t="s">
        <v>3686</v>
      </c>
      <c r="I5986">
        <v>5898</v>
      </c>
      <c r="J5986">
        <v>9</v>
      </c>
      <c r="K5986">
        <v>54</v>
      </c>
      <c r="M5986" t="s">
        <v>23</v>
      </c>
      <c r="N5986" t="s">
        <v>23</v>
      </c>
      <c r="O5986" t="s">
        <v>56</v>
      </c>
      <c r="P5986" t="s">
        <v>164</v>
      </c>
      <c r="Q5986" t="s">
        <v>27</v>
      </c>
      <c r="R5986" t="s">
        <v>4809</v>
      </c>
      <c r="S5986" t="s">
        <v>13384</v>
      </c>
    </row>
    <row r="5987" spans="1:19">
      <c r="A5987" t="s">
        <v>13385</v>
      </c>
      <c r="B5987" s="1">
        <v>45820</v>
      </c>
      <c r="C5987" t="s">
        <v>33</v>
      </c>
      <c r="D5987">
        <v>39</v>
      </c>
      <c r="E5987" t="s">
        <v>39</v>
      </c>
      <c r="F5987">
        <v>0</v>
      </c>
      <c r="G5987">
        <v>5</v>
      </c>
      <c r="H5987" t="s">
        <v>3751</v>
      </c>
      <c r="I5987">
        <v>5074</v>
      </c>
      <c r="J5987">
        <v>0</v>
      </c>
      <c r="K5987">
        <v>2</v>
      </c>
      <c r="M5987" t="s">
        <v>23</v>
      </c>
      <c r="N5987" t="s">
        <v>39</v>
      </c>
      <c r="P5987" t="s">
        <v>26</v>
      </c>
      <c r="Q5987" t="s">
        <v>50</v>
      </c>
      <c r="R5987" t="s">
        <v>3789</v>
      </c>
      <c r="S5987" t="s">
        <v>11909</v>
      </c>
    </row>
    <row r="5988" spans="1:19">
      <c r="A5988" t="s">
        <v>13386</v>
      </c>
      <c r="B5988" s="1">
        <v>43687</v>
      </c>
      <c r="C5988" t="s">
        <v>22</v>
      </c>
      <c r="D5988">
        <v>62</v>
      </c>
      <c r="E5988" t="s">
        <v>23</v>
      </c>
      <c r="F5988">
        <v>0</v>
      </c>
      <c r="G5988">
        <v>5</v>
      </c>
      <c r="H5988" t="s">
        <v>3686</v>
      </c>
      <c r="I5988">
        <v>4413</v>
      </c>
      <c r="J5988">
        <v>1</v>
      </c>
      <c r="K5988">
        <v>72</v>
      </c>
      <c r="M5988" t="s">
        <v>23</v>
      </c>
      <c r="N5988" t="s">
        <v>39</v>
      </c>
      <c r="P5988" t="s">
        <v>164</v>
      </c>
      <c r="Q5988" t="s">
        <v>50</v>
      </c>
      <c r="R5988" t="s">
        <v>3819</v>
      </c>
      <c r="S5988" t="s">
        <v>13387</v>
      </c>
    </row>
    <row r="5989" spans="1:19">
      <c r="A5989" t="s">
        <v>13388</v>
      </c>
      <c r="B5989" s="1">
        <v>45114</v>
      </c>
      <c r="C5989" t="s">
        <v>33</v>
      </c>
      <c r="D5989">
        <v>41</v>
      </c>
      <c r="E5989" t="s">
        <v>39</v>
      </c>
      <c r="F5989">
        <v>3</v>
      </c>
      <c r="G5989">
        <v>5</v>
      </c>
      <c r="H5989" t="s">
        <v>3686</v>
      </c>
      <c r="I5989">
        <v>2192</v>
      </c>
      <c r="J5989">
        <v>0</v>
      </c>
      <c r="K5989">
        <v>25</v>
      </c>
      <c r="L5989" t="s">
        <v>40</v>
      </c>
      <c r="M5989" t="s">
        <v>23</v>
      </c>
      <c r="N5989" t="s">
        <v>39</v>
      </c>
      <c r="P5989" t="s">
        <v>26</v>
      </c>
      <c r="Q5989" t="s">
        <v>50</v>
      </c>
      <c r="R5989" t="s">
        <v>2056</v>
      </c>
      <c r="S5989" t="s">
        <v>13389</v>
      </c>
    </row>
    <row r="5990" spans="1:19">
      <c r="A5990" t="s">
        <v>13390</v>
      </c>
      <c r="B5990" s="1">
        <v>45670</v>
      </c>
      <c r="C5990" t="s">
        <v>33</v>
      </c>
      <c r="D5990">
        <v>72</v>
      </c>
      <c r="E5990" t="s">
        <v>39</v>
      </c>
      <c r="F5990">
        <v>0</v>
      </c>
      <c r="G5990">
        <v>5</v>
      </c>
      <c r="H5990" t="s">
        <v>3686</v>
      </c>
      <c r="I5990">
        <v>2415</v>
      </c>
      <c r="J5990">
        <v>0</v>
      </c>
      <c r="K5990">
        <v>7</v>
      </c>
      <c r="M5990" t="s">
        <v>23</v>
      </c>
      <c r="N5990" t="s">
        <v>23</v>
      </c>
      <c r="O5990" t="s">
        <v>25</v>
      </c>
      <c r="P5990" t="s">
        <v>202</v>
      </c>
      <c r="Q5990" t="s">
        <v>27</v>
      </c>
      <c r="R5990" t="s">
        <v>289</v>
      </c>
      <c r="S5990" t="s">
        <v>13391</v>
      </c>
    </row>
    <row r="5991" spans="1:19">
      <c r="A5991" t="s">
        <v>13392</v>
      </c>
      <c r="B5991" s="1">
        <v>44091</v>
      </c>
      <c r="C5991" t="s">
        <v>33</v>
      </c>
      <c r="D5991">
        <v>71</v>
      </c>
      <c r="E5991" t="s">
        <v>39</v>
      </c>
      <c r="F5991">
        <v>0</v>
      </c>
      <c r="G5991">
        <v>5</v>
      </c>
      <c r="H5991" t="s">
        <v>3686</v>
      </c>
      <c r="I5991">
        <v>5400</v>
      </c>
      <c r="J5991">
        <v>0</v>
      </c>
      <c r="K5991">
        <v>59</v>
      </c>
      <c r="M5991" t="s">
        <v>23</v>
      </c>
      <c r="N5991" t="s">
        <v>23</v>
      </c>
      <c r="O5991" t="s">
        <v>25</v>
      </c>
      <c r="P5991" t="s">
        <v>164</v>
      </c>
      <c r="Q5991" t="s">
        <v>50</v>
      </c>
      <c r="R5991" t="s">
        <v>2116</v>
      </c>
      <c r="S5991" t="s">
        <v>13393</v>
      </c>
    </row>
    <row r="5992" spans="1:19">
      <c r="A5992" t="s">
        <v>13394</v>
      </c>
      <c r="B5992" s="1">
        <v>45139</v>
      </c>
      <c r="C5992" t="s">
        <v>22</v>
      </c>
      <c r="D5992">
        <v>74</v>
      </c>
      <c r="E5992" t="s">
        <v>39</v>
      </c>
      <c r="F5992">
        <v>0</v>
      </c>
      <c r="G5992">
        <v>5</v>
      </c>
      <c r="H5992" t="s">
        <v>3686</v>
      </c>
      <c r="I5992">
        <v>4330</v>
      </c>
      <c r="J5992">
        <v>0</v>
      </c>
      <c r="K5992">
        <v>24</v>
      </c>
      <c r="M5992" t="s">
        <v>23</v>
      </c>
      <c r="N5992" t="s">
        <v>23</v>
      </c>
      <c r="O5992" t="s">
        <v>56</v>
      </c>
      <c r="P5992" t="s">
        <v>164</v>
      </c>
      <c r="Q5992" t="s">
        <v>50</v>
      </c>
      <c r="R5992" t="s">
        <v>9517</v>
      </c>
      <c r="S5992" t="s">
        <v>13395</v>
      </c>
    </row>
    <row r="5993" spans="1:19">
      <c r="A5993" t="s">
        <v>13396</v>
      </c>
      <c r="B5993" s="1">
        <v>44419</v>
      </c>
      <c r="C5993" t="s">
        <v>33</v>
      </c>
      <c r="D5993">
        <v>24</v>
      </c>
      <c r="E5993" t="s">
        <v>23</v>
      </c>
      <c r="F5993">
        <v>0</v>
      </c>
      <c r="G5993">
        <v>5</v>
      </c>
      <c r="H5993" t="s">
        <v>3686</v>
      </c>
      <c r="I5993">
        <v>4124</v>
      </c>
      <c r="J5993">
        <v>10</v>
      </c>
      <c r="K5993">
        <v>48</v>
      </c>
      <c r="M5993" t="s">
        <v>23</v>
      </c>
      <c r="N5993" t="s">
        <v>39</v>
      </c>
      <c r="P5993" t="s">
        <v>164</v>
      </c>
      <c r="Q5993" t="s">
        <v>27</v>
      </c>
      <c r="R5993" t="s">
        <v>3077</v>
      </c>
      <c r="S5993" t="s">
        <v>13397</v>
      </c>
    </row>
    <row r="5994" spans="1:19">
      <c r="A5994" t="s">
        <v>13398</v>
      </c>
      <c r="B5994" s="1">
        <v>45848</v>
      </c>
      <c r="C5994" t="s">
        <v>22</v>
      </c>
      <c r="D5994">
        <v>29</v>
      </c>
      <c r="E5994" t="s">
        <v>39</v>
      </c>
      <c r="F5994">
        <v>1</v>
      </c>
      <c r="G5994">
        <v>5</v>
      </c>
      <c r="H5994" t="s">
        <v>3751</v>
      </c>
      <c r="I5994">
        <v>3358</v>
      </c>
      <c r="J5994">
        <v>0</v>
      </c>
      <c r="K5994">
        <v>1</v>
      </c>
      <c r="M5994" t="s">
        <v>23</v>
      </c>
      <c r="N5994" t="s">
        <v>39</v>
      </c>
      <c r="P5994" t="s">
        <v>26</v>
      </c>
      <c r="Q5994" t="s">
        <v>50</v>
      </c>
      <c r="R5994" t="s">
        <v>5371</v>
      </c>
      <c r="S5994" t="s">
        <v>13399</v>
      </c>
    </row>
    <row r="5995" spans="1:19">
      <c r="A5995" t="s">
        <v>13400</v>
      </c>
      <c r="B5995" s="1">
        <v>45401</v>
      </c>
      <c r="C5995" t="s">
        <v>33</v>
      </c>
      <c r="D5995">
        <v>48</v>
      </c>
      <c r="E5995" t="s">
        <v>23</v>
      </c>
      <c r="F5995">
        <v>3</v>
      </c>
      <c r="G5995">
        <v>5</v>
      </c>
      <c r="H5995" t="s">
        <v>3686</v>
      </c>
      <c r="I5995">
        <v>2069</v>
      </c>
      <c r="J5995">
        <v>1</v>
      </c>
      <c r="K5995">
        <v>16</v>
      </c>
      <c r="L5995" t="s">
        <v>97</v>
      </c>
      <c r="M5995" t="s">
        <v>39</v>
      </c>
      <c r="N5995" t="s">
        <v>23</v>
      </c>
      <c r="O5995" t="s">
        <v>56</v>
      </c>
      <c r="P5995" t="s">
        <v>26</v>
      </c>
      <c r="Q5995" t="s">
        <v>50</v>
      </c>
      <c r="R5995" t="s">
        <v>6105</v>
      </c>
      <c r="S5995" t="s">
        <v>13401</v>
      </c>
    </row>
    <row r="5996" spans="1:19">
      <c r="A5996" t="s">
        <v>13402</v>
      </c>
      <c r="B5996" s="1">
        <v>44654</v>
      </c>
      <c r="C5996" t="s">
        <v>33</v>
      </c>
      <c r="D5996">
        <v>61</v>
      </c>
      <c r="E5996" t="s">
        <v>39</v>
      </c>
      <c r="F5996">
        <v>0</v>
      </c>
      <c r="G5996">
        <v>5</v>
      </c>
      <c r="H5996" t="s">
        <v>3686</v>
      </c>
      <c r="I5996">
        <v>2449</v>
      </c>
      <c r="J5996">
        <v>0</v>
      </c>
      <c r="K5996">
        <v>40</v>
      </c>
      <c r="M5996" t="s">
        <v>23</v>
      </c>
      <c r="N5996" t="s">
        <v>23</v>
      </c>
      <c r="O5996" t="s">
        <v>56</v>
      </c>
      <c r="P5996" t="s">
        <v>202</v>
      </c>
      <c r="Q5996" t="s">
        <v>50</v>
      </c>
      <c r="R5996" t="s">
        <v>239</v>
      </c>
      <c r="S5996" t="s">
        <v>13403</v>
      </c>
    </row>
    <row r="5997" spans="1:19">
      <c r="A5997" t="s">
        <v>13404</v>
      </c>
      <c r="B5997" s="1">
        <v>44700</v>
      </c>
      <c r="C5997" t="s">
        <v>33</v>
      </c>
      <c r="D5997">
        <v>64</v>
      </c>
      <c r="E5997" t="s">
        <v>23</v>
      </c>
      <c r="F5997">
        <v>5</v>
      </c>
      <c r="G5997">
        <v>5</v>
      </c>
      <c r="H5997" t="s">
        <v>3686</v>
      </c>
      <c r="I5997">
        <v>2042</v>
      </c>
      <c r="J5997">
        <v>7</v>
      </c>
      <c r="K5997">
        <v>39</v>
      </c>
      <c r="L5997" t="s">
        <v>40</v>
      </c>
      <c r="M5997" t="s">
        <v>23</v>
      </c>
      <c r="N5997" t="s">
        <v>23</v>
      </c>
      <c r="O5997" t="s">
        <v>25</v>
      </c>
      <c r="P5997" t="s">
        <v>26</v>
      </c>
      <c r="Q5997" t="s">
        <v>27</v>
      </c>
      <c r="R5997" t="s">
        <v>2928</v>
      </c>
      <c r="S5997" t="s">
        <v>13405</v>
      </c>
    </row>
    <row r="5998" spans="1:19">
      <c r="A5998" t="s">
        <v>13406</v>
      </c>
      <c r="B5998" s="1">
        <v>43902</v>
      </c>
      <c r="C5998" t="s">
        <v>33</v>
      </c>
      <c r="D5998">
        <v>25</v>
      </c>
      <c r="E5998" t="s">
        <v>23</v>
      </c>
      <c r="F5998">
        <v>0</v>
      </c>
      <c r="G5998">
        <v>5</v>
      </c>
      <c r="H5998" t="s">
        <v>3686</v>
      </c>
      <c r="I5998">
        <v>4193</v>
      </c>
      <c r="J5998">
        <v>1</v>
      </c>
      <c r="K5998">
        <v>65</v>
      </c>
      <c r="M5998" t="s">
        <v>23</v>
      </c>
      <c r="N5998" t="s">
        <v>23</v>
      </c>
      <c r="O5998" t="s">
        <v>25</v>
      </c>
      <c r="P5998" t="s">
        <v>164</v>
      </c>
      <c r="Q5998" t="s">
        <v>27</v>
      </c>
      <c r="R5998" t="s">
        <v>13407</v>
      </c>
      <c r="S5998" t="s">
        <v>13408</v>
      </c>
    </row>
    <row r="5999" spans="1:19">
      <c r="A5999" t="s">
        <v>13409</v>
      </c>
      <c r="B5999" s="1">
        <v>45641</v>
      </c>
      <c r="C5999" t="s">
        <v>33</v>
      </c>
      <c r="D5999">
        <v>19</v>
      </c>
      <c r="E5999" t="s">
        <v>39</v>
      </c>
      <c r="F5999">
        <v>0</v>
      </c>
      <c r="G5999">
        <v>5</v>
      </c>
      <c r="H5999" t="s">
        <v>3686</v>
      </c>
      <c r="I5999">
        <v>2804</v>
      </c>
      <c r="J5999">
        <v>0</v>
      </c>
      <c r="K5999">
        <v>8</v>
      </c>
      <c r="M5999" t="s">
        <v>23</v>
      </c>
      <c r="N5999" t="s">
        <v>23</v>
      </c>
      <c r="O5999" t="s">
        <v>49</v>
      </c>
      <c r="P5999" t="s">
        <v>26</v>
      </c>
      <c r="Q5999" t="s">
        <v>84</v>
      </c>
      <c r="R5999" t="s">
        <v>8912</v>
      </c>
      <c r="S5999" t="s">
        <v>13410</v>
      </c>
    </row>
    <row r="6000" spans="1:19">
      <c r="A6000" t="s">
        <v>13411</v>
      </c>
      <c r="B6000" s="1">
        <v>44112</v>
      </c>
      <c r="C6000" t="s">
        <v>22</v>
      </c>
      <c r="D6000">
        <v>49</v>
      </c>
      <c r="E6000" t="s">
        <v>39</v>
      </c>
      <c r="F6000">
        <v>0</v>
      </c>
      <c r="G6000">
        <v>5</v>
      </c>
      <c r="H6000" t="s">
        <v>3686</v>
      </c>
      <c r="I6000">
        <v>6339</v>
      </c>
      <c r="J6000">
        <v>0</v>
      </c>
      <c r="K6000">
        <v>58</v>
      </c>
      <c r="M6000" t="s">
        <v>23</v>
      </c>
      <c r="N6000" t="s">
        <v>39</v>
      </c>
      <c r="P6000" t="s">
        <v>164</v>
      </c>
      <c r="Q6000" t="s">
        <v>27</v>
      </c>
      <c r="R6000" t="s">
        <v>4568</v>
      </c>
      <c r="S6000" t="s">
        <v>13412</v>
      </c>
    </row>
    <row r="6001" spans="1:19">
      <c r="A6001" t="s">
        <v>13413</v>
      </c>
      <c r="B6001" s="1">
        <v>45392</v>
      </c>
      <c r="C6001" t="s">
        <v>22</v>
      </c>
      <c r="D6001">
        <v>43</v>
      </c>
      <c r="E6001" t="s">
        <v>39</v>
      </c>
      <c r="F6001">
        <v>0</v>
      </c>
      <c r="G6001">
        <v>5</v>
      </c>
      <c r="H6001" t="s">
        <v>3686</v>
      </c>
      <c r="I6001">
        <v>3771</v>
      </c>
      <c r="J6001">
        <v>0</v>
      </c>
      <c r="K6001">
        <v>16</v>
      </c>
      <c r="M6001" t="s">
        <v>23</v>
      </c>
      <c r="N6001" t="s">
        <v>23</v>
      </c>
      <c r="O6001" t="s">
        <v>49</v>
      </c>
      <c r="P6001" t="s">
        <v>26</v>
      </c>
      <c r="Q6001" t="s">
        <v>27</v>
      </c>
      <c r="R6001" t="s">
        <v>2486</v>
      </c>
      <c r="S6001" t="s">
        <v>13414</v>
      </c>
    </row>
    <row r="6002" spans="1:19">
      <c r="A6002" t="s">
        <v>13415</v>
      </c>
      <c r="B6002" s="1">
        <v>45108</v>
      </c>
      <c r="C6002" t="s">
        <v>22</v>
      </c>
      <c r="D6002">
        <v>63</v>
      </c>
      <c r="E6002" t="s">
        <v>23</v>
      </c>
      <c r="F6002">
        <v>3</v>
      </c>
      <c r="G6002">
        <v>5</v>
      </c>
      <c r="H6002" t="s">
        <v>3686</v>
      </c>
      <c r="I6002">
        <v>5854</v>
      </c>
      <c r="J6002">
        <v>1</v>
      </c>
      <c r="K6002">
        <v>25</v>
      </c>
      <c r="M6002" t="s">
        <v>23</v>
      </c>
      <c r="N6002" t="s">
        <v>23</v>
      </c>
      <c r="O6002" t="s">
        <v>49</v>
      </c>
      <c r="P6002" t="s">
        <v>202</v>
      </c>
      <c r="Q6002" t="s">
        <v>50</v>
      </c>
      <c r="R6002" t="s">
        <v>996</v>
      </c>
      <c r="S6002" t="s">
        <v>13416</v>
      </c>
    </row>
    <row r="6003" spans="1:19">
      <c r="A6003" t="s">
        <v>13417</v>
      </c>
      <c r="B6003" s="1">
        <v>45642</v>
      </c>
      <c r="C6003" t="s">
        <v>22</v>
      </c>
      <c r="D6003">
        <v>24</v>
      </c>
      <c r="E6003" t="s">
        <v>23</v>
      </c>
      <c r="F6003">
        <v>0</v>
      </c>
      <c r="G6003">
        <v>5</v>
      </c>
      <c r="H6003" t="s">
        <v>3686</v>
      </c>
      <c r="I6003">
        <v>5922</v>
      </c>
      <c r="J6003">
        <v>6</v>
      </c>
      <c r="K6003">
        <v>8</v>
      </c>
      <c r="L6003" t="s">
        <v>48</v>
      </c>
      <c r="M6003" t="s">
        <v>23</v>
      </c>
      <c r="N6003" t="s">
        <v>23</v>
      </c>
      <c r="O6003" t="s">
        <v>49</v>
      </c>
      <c r="P6003" t="s">
        <v>26</v>
      </c>
      <c r="Q6003" t="s">
        <v>27</v>
      </c>
      <c r="R6003" t="s">
        <v>829</v>
      </c>
      <c r="S6003" t="s">
        <v>13418</v>
      </c>
    </row>
    <row r="6004" spans="1:19">
      <c r="A6004" t="s">
        <v>13419</v>
      </c>
      <c r="B6004" s="1">
        <v>44310</v>
      </c>
      <c r="C6004" t="s">
        <v>33</v>
      </c>
      <c r="D6004">
        <v>20</v>
      </c>
      <c r="E6004" t="s">
        <v>23</v>
      </c>
      <c r="F6004">
        <v>1</v>
      </c>
      <c r="G6004">
        <v>5</v>
      </c>
      <c r="H6004" t="s">
        <v>3686</v>
      </c>
      <c r="I6004">
        <v>5954</v>
      </c>
      <c r="J6004">
        <v>1</v>
      </c>
      <c r="K6004">
        <v>52</v>
      </c>
      <c r="L6004" t="s">
        <v>142</v>
      </c>
      <c r="M6004" t="s">
        <v>23</v>
      </c>
      <c r="N6004" t="s">
        <v>23</v>
      </c>
      <c r="O6004" t="s">
        <v>25</v>
      </c>
      <c r="P6004" t="s">
        <v>202</v>
      </c>
      <c r="Q6004" t="s">
        <v>27</v>
      </c>
      <c r="R6004" t="s">
        <v>898</v>
      </c>
      <c r="S6004" t="s">
        <v>13420</v>
      </c>
    </row>
    <row r="6005" spans="1:19">
      <c r="A6005" t="s">
        <v>13421</v>
      </c>
      <c r="B6005" s="1">
        <v>45520</v>
      </c>
      <c r="C6005" t="s">
        <v>22</v>
      </c>
      <c r="D6005">
        <v>38</v>
      </c>
      <c r="E6005" t="s">
        <v>39</v>
      </c>
      <c r="F6005">
        <v>0</v>
      </c>
      <c r="G6005">
        <v>5</v>
      </c>
      <c r="H6005" t="s">
        <v>3686</v>
      </c>
      <c r="I6005">
        <v>5674</v>
      </c>
      <c r="J6005">
        <v>0</v>
      </c>
      <c r="K6005">
        <v>12</v>
      </c>
      <c r="L6005" t="s">
        <v>97</v>
      </c>
      <c r="M6005" t="s">
        <v>23</v>
      </c>
      <c r="N6005" t="s">
        <v>23</v>
      </c>
      <c r="O6005" t="s">
        <v>25</v>
      </c>
      <c r="P6005" t="s">
        <v>26</v>
      </c>
      <c r="Q6005" t="s">
        <v>27</v>
      </c>
      <c r="R6005" t="s">
        <v>1421</v>
      </c>
      <c r="S6005" t="s">
        <v>13422</v>
      </c>
    </row>
    <row r="6006" spans="1:19">
      <c r="A6006" t="s">
        <v>13423</v>
      </c>
      <c r="B6006" s="1">
        <v>44208</v>
      </c>
      <c r="C6006" t="s">
        <v>22</v>
      </c>
      <c r="D6006">
        <v>57</v>
      </c>
      <c r="E6006" t="s">
        <v>23</v>
      </c>
      <c r="F6006">
        <v>3</v>
      </c>
      <c r="G6006">
        <v>5</v>
      </c>
      <c r="H6006" t="s">
        <v>3686</v>
      </c>
      <c r="I6006">
        <v>5011</v>
      </c>
      <c r="J6006">
        <v>1</v>
      </c>
      <c r="K6006">
        <v>55</v>
      </c>
      <c r="L6006" t="s">
        <v>142</v>
      </c>
      <c r="M6006" t="s">
        <v>23</v>
      </c>
      <c r="N6006" t="s">
        <v>39</v>
      </c>
      <c r="P6006" t="s">
        <v>164</v>
      </c>
      <c r="Q6006" t="s">
        <v>50</v>
      </c>
      <c r="R6006" t="s">
        <v>860</v>
      </c>
      <c r="S6006" t="s">
        <v>13424</v>
      </c>
    </row>
    <row r="6007" spans="1:19">
      <c r="A6007" t="s">
        <v>13425</v>
      </c>
      <c r="B6007" s="1">
        <v>43709</v>
      </c>
      <c r="C6007" t="s">
        <v>22</v>
      </c>
      <c r="D6007">
        <v>80</v>
      </c>
      <c r="E6007" t="s">
        <v>23</v>
      </c>
      <c r="F6007">
        <v>0</v>
      </c>
      <c r="G6007">
        <v>5</v>
      </c>
      <c r="H6007" t="s">
        <v>3686</v>
      </c>
      <c r="I6007">
        <v>5341</v>
      </c>
      <c r="J6007">
        <v>3</v>
      </c>
      <c r="K6007">
        <v>71</v>
      </c>
      <c r="L6007" t="s">
        <v>316</v>
      </c>
      <c r="M6007" t="s">
        <v>23</v>
      </c>
      <c r="N6007" t="s">
        <v>39</v>
      </c>
      <c r="P6007" t="s">
        <v>164</v>
      </c>
      <c r="Q6007" t="s">
        <v>50</v>
      </c>
      <c r="R6007" t="s">
        <v>4069</v>
      </c>
      <c r="S6007" t="s">
        <v>13426</v>
      </c>
    </row>
    <row r="6008" spans="1:19">
      <c r="A6008" t="s">
        <v>13427</v>
      </c>
      <c r="B6008" s="1">
        <v>43732</v>
      </c>
      <c r="C6008" t="s">
        <v>33</v>
      </c>
      <c r="D6008">
        <v>38</v>
      </c>
      <c r="E6008" t="s">
        <v>23</v>
      </c>
      <c r="F6008">
        <v>1</v>
      </c>
      <c r="G6008">
        <v>5</v>
      </c>
      <c r="H6008" t="s">
        <v>3686</v>
      </c>
      <c r="I6008">
        <v>5841</v>
      </c>
      <c r="J6008">
        <v>6</v>
      </c>
      <c r="K6008">
        <v>71</v>
      </c>
      <c r="M6008" t="s">
        <v>23</v>
      </c>
      <c r="N6008" t="s">
        <v>23</v>
      </c>
      <c r="O6008" t="s">
        <v>25</v>
      </c>
      <c r="P6008" t="s">
        <v>164</v>
      </c>
      <c r="Q6008" t="s">
        <v>27</v>
      </c>
      <c r="R6008" t="s">
        <v>170</v>
      </c>
      <c r="S6008" t="s">
        <v>13428</v>
      </c>
    </row>
    <row r="6009" spans="1:19">
      <c r="A6009" t="s">
        <v>13429</v>
      </c>
      <c r="B6009" s="1">
        <v>45590</v>
      </c>
      <c r="C6009" t="s">
        <v>33</v>
      </c>
      <c r="D6009">
        <v>31</v>
      </c>
      <c r="E6009" t="s">
        <v>39</v>
      </c>
      <c r="F6009">
        <v>0</v>
      </c>
      <c r="G6009">
        <v>5</v>
      </c>
      <c r="H6009" t="s">
        <v>3686</v>
      </c>
      <c r="I6009">
        <v>2164</v>
      </c>
      <c r="J6009">
        <v>0</v>
      </c>
      <c r="K6009">
        <v>10</v>
      </c>
      <c r="L6009" t="s">
        <v>97</v>
      </c>
      <c r="M6009" t="s">
        <v>39</v>
      </c>
      <c r="N6009" t="s">
        <v>23</v>
      </c>
      <c r="O6009" t="s">
        <v>49</v>
      </c>
      <c r="P6009" t="s">
        <v>26</v>
      </c>
      <c r="Q6009" t="s">
        <v>27</v>
      </c>
      <c r="R6009" t="s">
        <v>13430</v>
      </c>
      <c r="S6009" t="s">
        <v>13431</v>
      </c>
    </row>
    <row r="6010" spans="1:19">
      <c r="A6010" t="s">
        <v>13432</v>
      </c>
      <c r="B6010" s="1">
        <v>44049</v>
      </c>
      <c r="C6010" t="s">
        <v>22</v>
      </c>
      <c r="D6010">
        <v>50</v>
      </c>
      <c r="E6010" t="s">
        <v>23</v>
      </c>
      <c r="F6010">
        <v>4</v>
      </c>
      <c r="G6010">
        <v>5</v>
      </c>
      <c r="H6010" t="s">
        <v>3686</v>
      </c>
      <c r="I6010">
        <v>5100</v>
      </c>
      <c r="J6010">
        <v>9</v>
      </c>
      <c r="K6010">
        <v>60</v>
      </c>
      <c r="L6010" t="s">
        <v>142</v>
      </c>
      <c r="M6010" t="s">
        <v>23</v>
      </c>
      <c r="N6010" t="s">
        <v>23</v>
      </c>
      <c r="O6010" t="s">
        <v>25</v>
      </c>
      <c r="P6010" t="s">
        <v>26</v>
      </c>
      <c r="Q6010" t="s">
        <v>27</v>
      </c>
      <c r="R6010" t="s">
        <v>674</v>
      </c>
      <c r="S6010" t="s">
        <v>13433</v>
      </c>
    </row>
    <row r="6011" spans="1:19">
      <c r="A6011" t="s">
        <v>13434</v>
      </c>
      <c r="B6011" s="1">
        <v>43725</v>
      </c>
      <c r="C6011" t="s">
        <v>33</v>
      </c>
      <c r="D6011">
        <v>58</v>
      </c>
      <c r="E6011" t="s">
        <v>23</v>
      </c>
      <c r="F6011">
        <v>2</v>
      </c>
      <c r="G6011">
        <v>5</v>
      </c>
      <c r="H6011" t="s">
        <v>3686</v>
      </c>
      <c r="I6011">
        <v>4865</v>
      </c>
      <c r="J6011">
        <v>9</v>
      </c>
      <c r="K6011">
        <v>71</v>
      </c>
      <c r="L6011" t="s">
        <v>316</v>
      </c>
      <c r="M6011" t="s">
        <v>23</v>
      </c>
      <c r="N6011" t="s">
        <v>23</v>
      </c>
      <c r="O6011" t="s">
        <v>25</v>
      </c>
      <c r="P6011" t="s">
        <v>164</v>
      </c>
      <c r="Q6011" t="s">
        <v>50</v>
      </c>
      <c r="R6011" t="s">
        <v>3228</v>
      </c>
      <c r="S6011" t="s">
        <v>13435</v>
      </c>
    </row>
    <row r="6012" spans="1:19">
      <c r="A6012" t="s">
        <v>13436</v>
      </c>
      <c r="B6012" s="1">
        <v>44748</v>
      </c>
      <c r="C6012" t="s">
        <v>22</v>
      </c>
      <c r="D6012">
        <v>57</v>
      </c>
      <c r="E6012" t="s">
        <v>23</v>
      </c>
      <c r="F6012">
        <v>0</v>
      </c>
      <c r="G6012">
        <v>5</v>
      </c>
      <c r="H6012" t="s">
        <v>3686</v>
      </c>
      <c r="I6012">
        <v>3839</v>
      </c>
      <c r="J6012">
        <v>6</v>
      </c>
      <c r="K6012">
        <v>37</v>
      </c>
      <c r="M6012" t="s">
        <v>23</v>
      </c>
      <c r="N6012" t="s">
        <v>23</v>
      </c>
      <c r="O6012" t="s">
        <v>49</v>
      </c>
      <c r="P6012" t="s">
        <v>26</v>
      </c>
      <c r="Q6012" t="s">
        <v>84</v>
      </c>
      <c r="R6012" t="s">
        <v>1233</v>
      </c>
      <c r="S6012" t="s">
        <v>13437</v>
      </c>
    </row>
    <row r="6013" spans="1:19">
      <c r="A6013" t="s">
        <v>13438</v>
      </c>
      <c r="B6013" s="1">
        <v>45859</v>
      </c>
      <c r="C6013" t="s">
        <v>33</v>
      </c>
      <c r="D6013">
        <v>28</v>
      </c>
      <c r="E6013" t="s">
        <v>39</v>
      </c>
      <c r="F6013">
        <v>0</v>
      </c>
      <c r="G6013">
        <v>5</v>
      </c>
      <c r="H6013" t="s">
        <v>3751</v>
      </c>
      <c r="I6013">
        <v>3313</v>
      </c>
      <c r="J6013">
        <v>0</v>
      </c>
      <c r="K6013">
        <v>1</v>
      </c>
      <c r="M6013" t="s">
        <v>23</v>
      </c>
      <c r="N6013" t="s">
        <v>39</v>
      </c>
      <c r="P6013" t="s">
        <v>26</v>
      </c>
      <c r="Q6013" t="s">
        <v>84</v>
      </c>
      <c r="R6013" t="s">
        <v>3112</v>
      </c>
      <c r="S6013" t="s">
        <v>13439</v>
      </c>
    </row>
    <row r="6014" spans="1:19">
      <c r="A6014" t="s">
        <v>13440</v>
      </c>
      <c r="B6014" s="1">
        <v>45680</v>
      </c>
      <c r="C6014" t="s">
        <v>22</v>
      </c>
      <c r="D6014">
        <v>42</v>
      </c>
      <c r="E6014" t="s">
        <v>39</v>
      </c>
      <c r="F6014">
        <v>0</v>
      </c>
      <c r="G6014">
        <v>5</v>
      </c>
      <c r="H6014" t="s">
        <v>3686</v>
      </c>
      <c r="I6014">
        <v>4097</v>
      </c>
      <c r="J6014">
        <v>0</v>
      </c>
      <c r="K6014">
        <v>7</v>
      </c>
      <c r="L6014" t="s">
        <v>48</v>
      </c>
      <c r="M6014" t="s">
        <v>23</v>
      </c>
      <c r="N6014" t="s">
        <v>39</v>
      </c>
      <c r="P6014" t="s">
        <v>26</v>
      </c>
      <c r="Q6014" t="s">
        <v>50</v>
      </c>
      <c r="R6014" t="s">
        <v>5315</v>
      </c>
      <c r="S6014" t="s">
        <v>13441</v>
      </c>
    </row>
    <row r="6015" spans="1:19">
      <c r="A6015" t="s">
        <v>13442</v>
      </c>
      <c r="B6015" s="1">
        <v>44326</v>
      </c>
      <c r="C6015" t="s">
        <v>22</v>
      </c>
      <c r="D6015">
        <v>40</v>
      </c>
      <c r="E6015" t="s">
        <v>23</v>
      </c>
      <c r="F6015">
        <v>3</v>
      </c>
      <c r="G6015">
        <v>5</v>
      </c>
      <c r="H6015" t="s">
        <v>3686</v>
      </c>
      <c r="I6015">
        <v>5895</v>
      </c>
      <c r="J6015">
        <v>1</v>
      </c>
      <c r="K6015">
        <v>51</v>
      </c>
      <c r="M6015" t="s">
        <v>23</v>
      </c>
      <c r="N6015" t="s">
        <v>39</v>
      </c>
      <c r="P6015" t="s">
        <v>202</v>
      </c>
      <c r="Q6015" t="s">
        <v>50</v>
      </c>
      <c r="R6015" t="s">
        <v>4692</v>
      </c>
      <c r="S6015" t="s">
        <v>13337</v>
      </c>
    </row>
    <row r="6016" spans="1:19">
      <c r="A6016" t="s">
        <v>13443</v>
      </c>
      <c r="B6016" s="1">
        <v>45709</v>
      </c>
      <c r="C6016" t="s">
        <v>22</v>
      </c>
      <c r="D6016">
        <v>50</v>
      </c>
      <c r="E6016" t="s">
        <v>39</v>
      </c>
      <c r="F6016">
        <v>0</v>
      </c>
      <c r="G6016">
        <v>5</v>
      </c>
      <c r="H6016" t="s">
        <v>3686</v>
      </c>
      <c r="I6016">
        <v>2706</v>
      </c>
      <c r="J6016">
        <v>0</v>
      </c>
      <c r="K6016">
        <v>6</v>
      </c>
      <c r="L6016" t="s">
        <v>48</v>
      </c>
      <c r="M6016" t="s">
        <v>23</v>
      </c>
      <c r="N6016" t="s">
        <v>23</v>
      </c>
      <c r="O6016" t="s">
        <v>56</v>
      </c>
      <c r="P6016" t="s">
        <v>164</v>
      </c>
      <c r="Q6016" t="s">
        <v>50</v>
      </c>
      <c r="R6016" t="s">
        <v>907</v>
      </c>
      <c r="S6016" t="s">
        <v>13444</v>
      </c>
    </row>
    <row r="6017" spans="1:19">
      <c r="A6017" t="s">
        <v>13445</v>
      </c>
      <c r="B6017" s="1">
        <v>44538</v>
      </c>
      <c r="C6017" t="s">
        <v>22</v>
      </c>
      <c r="D6017">
        <v>30</v>
      </c>
      <c r="E6017" t="s">
        <v>23</v>
      </c>
      <c r="F6017">
        <v>0</v>
      </c>
      <c r="G6017">
        <v>5</v>
      </c>
      <c r="H6017" t="s">
        <v>3686</v>
      </c>
      <c r="I6017">
        <v>3786</v>
      </c>
      <c r="J6017">
        <v>7</v>
      </c>
      <c r="K6017">
        <v>44</v>
      </c>
      <c r="M6017" t="s">
        <v>23</v>
      </c>
      <c r="N6017" t="s">
        <v>23</v>
      </c>
      <c r="O6017" t="s">
        <v>25</v>
      </c>
      <c r="P6017" t="s">
        <v>202</v>
      </c>
      <c r="Q6017" t="s">
        <v>27</v>
      </c>
      <c r="R6017" t="s">
        <v>4386</v>
      </c>
      <c r="S6017" t="s">
        <v>13446</v>
      </c>
    </row>
    <row r="6018" spans="1:19">
      <c r="A6018" t="s">
        <v>13447</v>
      </c>
      <c r="B6018" s="1">
        <v>45822</v>
      </c>
      <c r="C6018" t="s">
        <v>22</v>
      </c>
      <c r="D6018">
        <v>55</v>
      </c>
      <c r="E6018" t="s">
        <v>39</v>
      </c>
      <c r="F6018">
        <v>0</v>
      </c>
      <c r="G6018">
        <v>5</v>
      </c>
      <c r="H6018" t="s">
        <v>3751</v>
      </c>
      <c r="I6018">
        <v>4841</v>
      </c>
      <c r="J6018">
        <v>0</v>
      </c>
      <c r="K6018">
        <v>2</v>
      </c>
      <c r="M6018" t="s">
        <v>23</v>
      </c>
      <c r="N6018" t="s">
        <v>39</v>
      </c>
      <c r="P6018" t="s">
        <v>26</v>
      </c>
      <c r="Q6018" t="s">
        <v>27</v>
      </c>
      <c r="R6018" t="s">
        <v>1097</v>
      </c>
      <c r="S6018" t="s">
        <v>13448</v>
      </c>
    </row>
    <row r="6019" spans="1:19">
      <c r="A6019" t="s">
        <v>13449</v>
      </c>
      <c r="B6019" s="1">
        <v>44094</v>
      </c>
      <c r="C6019" t="s">
        <v>33</v>
      </c>
      <c r="D6019">
        <v>34</v>
      </c>
      <c r="E6019" t="s">
        <v>23</v>
      </c>
      <c r="F6019">
        <v>0</v>
      </c>
      <c r="G6019">
        <v>5</v>
      </c>
      <c r="H6019" t="s">
        <v>3686</v>
      </c>
      <c r="I6019">
        <v>4093</v>
      </c>
      <c r="J6019">
        <v>7</v>
      </c>
      <c r="K6019">
        <v>59</v>
      </c>
      <c r="M6019" t="s">
        <v>23</v>
      </c>
      <c r="N6019" t="s">
        <v>23</v>
      </c>
      <c r="O6019" t="s">
        <v>49</v>
      </c>
      <c r="P6019" t="s">
        <v>202</v>
      </c>
      <c r="Q6019" t="s">
        <v>27</v>
      </c>
      <c r="R6019" t="s">
        <v>212</v>
      </c>
      <c r="S6019" t="s">
        <v>13450</v>
      </c>
    </row>
    <row r="6020" spans="1:19">
      <c r="A6020" t="s">
        <v>13451</v>
      </c>
      <c r="B6020" s="1">
        <v>45699</v>
      </c>
      <c r="C6020" t="s">
        <v>33</v>
      </c>
      <c r="D6020">
        <v>64</v>
      </c>
      <c r="E6020" t="s">
        <v>39</v>
      </c>
      <c r="F6020">
        <v>0</v>
      </c>
      <c r="G6020">
        <v>5</v>
      </c>
      <c r="H6020" t="s">
        <v>3686</v>
      </c>
      <c r="I6020">
        <v>5029</v>
      </c>
      <c r="J6020">
        <v>0</v>
      </c>
      <c r="K6020">
        <v>6</v>
      </c>
      <c r="L6020" t="s">
        <v>48</v>
      </c>
      <c r="M6020" t="s">
        <v>23</v>
      </c>
      <c r="N6020" t="s">
        <v>39</v>
      </c>
      <c r="P6020" t="s">
        <v>26</v>
      </c>
      <c r="Q6020" t="s">
        <v>50</v>
      </c>
      <c r="R6020" t="s">
        <v>395</v>
      </c>
      <c r="S6020" t="s">
        <v>13452</v>
      </c>
    </row>
    <row r="6021" spans="1:19">
      <c r="A6021" t="s">
        <v>13453</v>
      </c>
      <c r="B6021" s="1">
        <v>45278</v>
      </c>
      <c r="C6021" t="s">
        <v>33</v>
      </c>
      <c r="D6021">
        <v>74</v>
      </c>
      <c r="E6021" t="s">
        <v>39</v>
      </c>
      <c r="F6021">
        <v>0</v>
      </c>
      <c r="G6021">
        <v>5</v>
      </c>
      <c r="H6021" t="s">
        <v>3686</v>
      </c>
      <c r="I6021">
        <v>2416</v>
      </c>
      <c r="J6021">
        <v>0</v>
      </c>
      <c r="K6021">
        <v>20</v>
      </c>
      <c r="L6021" t="s">
        <v>97</v>
      </c>
      <c r="M6021" t="s">
        <v>23</v>
      </c>
      <c r="N6021" t="s">
        <v>23</v>
      </c>
      <c r="O6021" t="s">
        <v>25</v>
      </c>
      <c r="P6021" t="s">
        <v>202</v>
      </c>
      <c r="Q6021" t="s">
        <v>27</v>
      </c>
      <c r="R6021" t="s">
        <v>7538</v>
      </c>
      <c r="S6021" t="s">
        <v>13454</v>
      </c>
    </row>
    <row r="6022" spans="1:19">
      <c r="A6022" t="s">
        <v>13455</v>
      </c>
      <c r="B6022" s="1">
        <v>44973</v>
      </c>
      <c r="C6022" t="s">
        <v>22</v>
      </c>
      <c r="D6022">
        <v>77</v>
      </c>
      <c r="E6022" t="s">
        <v>23</v>
      </c>
      <c r="F6022">
        <v>0</v>
      </c>
      <c r="G6022">
        <v>5</v>
      </c>
      <c r="H6022" t="s">
        <v>3686</v>
      </c>
      <c r="I6022">
        <v>5610</v>
      </c>
      <c r="J6022">
        <v>7</v>
      </c>
      <c r="K6022">
        <v>30</v>
      </c>
      <c r="M6022" t="s">
        <v>23</v>
      </c>
      <c r="N6022" t="s">
        <v>23</v>
      </c>
      <c r="O6022" t="s">
        <v>49</v>
      </c>
      <c r="P6022" t="s">
        <v>164</v>
      </c>
      <c r="Q6022" t="s">
        <v>27</v>
      </c>
      <c r="R6022" t="s">
        <v>3101</v>
      </c>
      <c r="S6022" t="s">
        <v>13456</v>
      </c>
    </row>
    <row r="6023" spans="1:19">
      <c r="A6023" t="s">
        <v>13457</v>
      </c>
      <c r="B6023" s="1">
        <v>45802</v>
      </c>
      <c r="C6023" t="s">
        <v>33</v>
      </c>
      <c r="D6023">
        <v>75</v>
      </c>
      <c r="E6023" t="s">
        <v>23</v>
      </c>
      <c r="F6023">
        <v>0</v>
      </c>
      <c r="G6023">
        <v>5</v>
      </c>
      <c r="H6023" t="s">
        <v>3751</v>
      </c>
      <c r="I6023">
        <v>4133</v>
      </c>
      <c r="J6023">
        <v>7</v>
      </c>
      <c r="K6023">
        <v>3</v>
      </c>
      <c r="M6023" t="s">
        <v>39</v>
      </c>
      <c r="N6023" t="s">
        <v>23</v>
      </c>
      <c r="O6023" t="s">
        <v>49</v>
      </c>
      <c r="P6023" t="s">
        <v>26</v>
      </c>
      <c r="Q6023" t="s">
        <v>27</v>
      </c>
      <c r="R6023" t="s">
        <v>2008</v>
      </c>
      <c r="S6023" t="s">
        <v>1022</v>
      </c>
    </row>
    <row r="6024" spans="1:19">
      <c r="A6024" t="s">
        <v>13458</v>
      </c>
      <c r="B6024" s="1">
        <v>45348</v>
      </c>
      <c r="C6024" t="s">
        <v>22</v>
      </c>
      <c r="D6024">
        <v>67</v>
      </c>
      <c r="E6024" t="s">
        <v>39</v>
      </c>
      <c r="F6024">
        <v>0</v>
      </c>
      <c r="G6024">
        <v>5</v>
      </c>
      <c r="H6024" t="s">
        <v>3686</v>
      </c>
      <c r="I6024">
        <v>5137</v>
      </c>
      <c r="J6024">
        <v>0</v>
      </c>
      <c r="K6024">
        <v>18</v>
      </c>
      <c r="M6024" t="s">
        <v>23</v>
      </c>
      <c r="N6024" t="s">
        <v>23</v>
      </c>
      <c r="O6024" t="s">
        <v>25</v>
      </c>
      <c r="P6024" t="s">
        <v>26</v>
      </c>
      <c r="Q6024" t="s">
        <v>50</v>
      </c>
      <c r="R6024" t="s">
        <v>2177</v>
      </c>
      <c r="S6024" t="s">
        <v>13459</v>
      </c>
    </row>
    <row r="6025" spans="1:19">
      <c r="A6025" t="s">
        <v>13460</v>
      </c>
      <c r="B6025" s="1">
        <v>44843</v>
      </c>
      <c r="C6025" t="s">
        <v>22</v>
      </c>
      <c r="D6025">
        <v>80</v>
      </c>
      <c r="E6025" t="s">
        <v>23</v>
      </c>
      <c r="F6025">
        <v>0</v>
      </c>
      <c r="G6025">
        <v>5</v>
      </c>
      <c r="H6025" t="s">
        <v>3686</v>
      </c>
      <c r="I6025">
        <v>5393</v>
      </c>
      <c r="J6025">
        <v>4</v>
      </c>
      <c r="K6025">
        <v>34</v>
      </c>
      <c r="L6025" t="s">
        <v>40</v>
      </c>
      <c r="M6025" t="s">
        <v>23</v>
      </c>
      <c r="N6025" t="s">
        <v>23</v>
      </c>
      <c r="O6025" t="s">
        <v>25</v>
      </c>
      <c r="P6025" t="s">
        <v>26</v>
      </c>
      <c r="Q6025" t="s">
        <v>50</v>
      </c>
      <c r="R6025" t="s">
        <v>563</v>
      </c>
      <c r="S6025" t="s">
        <v>13461</v>
      </c>
    </row>
    <row r="6026" spans="1:19">
      <c r="A6026" t="s">
        <v>13462</v>
      </c>
      <c r="B6026" s="1">
        <v>45791</v>
      </c>
      <c r="C6026" t="s">
        <v>22</v>
      </c>
      <c r="D6026">
        <v>19</v>
      </c>
      <c r="E6026" t="s">
        <v>23</v>
      </c>
      <c r="F6026">
        <v>0</v>
      </c>
      <c r="G6026">
        <v>5</v>
      </c>
      <c r="H6026" t="s">
        <v>3751</v>
      </c>
      <c r="I6026">
        <v>5587</v>
      </c>
      <c r="J6026">
        <v>9</v>
      </c>
      <c r="K6026">
        <v>3</v>
      </c>
      <c r="L6026" t="s">
        <v>48</v>
      </c>
      <c r="M6026" t="s">
        <v>23</v>
      </c>
      <c r="N6026" t="s">
        <v>39</v>
      </c>
      <c r="P6026" t="s">
        <v>26</v>
      </c>
      <c r="Q6026" t="s">
        <v>50</v>
      </c>
      <c r="R6026" t="s">
        <v>13463</v>
      </c>
      <c r="S6026" t="s">
        <v>13464</v>
      </c>
    </row>
    <row r="6027" spans="1:19">
      <c r="A6027" t="s">
        <v>13465</v>
      </c>
      <c r="B6027" s="1">
        <v>45403</v>
      </c>
      <c r="C6027" t="s">
        <v>33</v>
      </c>
      <c r="D6027">
        <v>35</v>
      </c>
      <c r="E6027" t="s">
        <v>39</v>
      </c>
      <c r="F6027">
        <v>0</v>
      </c>
      <c r="G6027">
        <v>5</v>
      </c>
      <c r="H6027" t="s">
        <v>3686</v>
      </c>
      <c r="I6027">
        <v>3574</v>
      </c>
      <c r="J6027">
        <v>0</v>
      </c>
      <c r="K6027">
        <v>16</v>
      </c>
      <c r="M6027" t="s">
        <v>23</v>
      </c>
      <c r="N6027" t="s">
        <v>23</v>
      </c>
      <c r="O6027" t="s">
        <v>25</v>
      </c>
      <c r="P6027" t="s">
        <v>26</v>
      </c>
      <c r="Q6027" t="s">
        <v>50</v>
      </c>
      <c r="R6027" t="s">
        <v>94</v>
      </c>
      <c r="S6027" t="s">
        <v>13466</v>
      </c>
    </row>
    <row r="6028" spans="1:19">
      <c r="A6028" t="s">
        <v>13467</v>
      </c>
      <c r="B6028" s="1">
        <v>45658</v>
      </c>
      <c r="C6028" t="s">
        <v>22</v>
      </c>
      <c r="D6028">
        <v>64</v>
      </c>
      <c r="E6028" t="s">
        <v>23</v>
      </c>
      <c r="F6028">
        <v>0</v>
      </c>
      <c r="G6028">
        <v>5</v>
      </c>
      <c r="H6028" t="s">
        <v>3686</v>
      </c>
      <c r="I6028">
        <v>2874</v>
      </c>
      <c r="J6028">
        <v>1</v>
      </c>
      <c r="K6028">
        <v>7</v>
      </c>
      <c r="M6028" t="s">
        <v>23</v>
      </c>
      <c r="N6028" t="s">
        <v>39</v>
      </c>
      <c r="P6028" t="s">
        <v>202</v>
      </c>
      <c r="Q6028" t="s">
        <v>84</v>
      </c>
      <c r="R6028" t="s">
        <v>3077</v>
      </c>
      <c r="S6028" t="s">
        <v>13468</v>
      </c>
    </row>
    <row r="6029" spans="1:19">
      <c r="A6029" t="s">
        <v>13469</v>
      </c>
      <c r="B6029" s="1">
        <v>45842</v>
      </c>
      <c r="C6029" t="s">
        <v>22</v>
      </c>
      <c r="D6029">
        <v>19</v>
      </c>
      <c r="E6029" t="s">
        <v>23</v>
      </c>
      <c r="F6029">
        <v>3</v>
      </c>
      <c r="G6029">
        <v>5</v>
      </c>
      <c r="H6029" t="s">
        <v>3751</v>
      </c>
      <c r="I6029">
        <v>4396</v>
      </c>
      <c r="J6029">
        <v>1</v>
      </c>
      <c r="K6029">
        <v>1</v>
      </c>
      <c r="M6029" t="s">
        <v>23</v>
      </c>
      <c r="N6029" t="s">
        <v>23</v>
      </c>
      <c r="O6029" t="s">
        <v>25</v>
      </c>
      <c r="P6029" t="s">
        <v>26</v>
      </c>
      <c r="Q6029" t="s">
        <v>27</v>
      </c>
      <c r="R6029" t="s">
        <v>2077</v>
      </c>
      <c r="S6029" t="s">
        <v>13470</v>
      </c>
    </row>
    <row r="6030" spans="1:19">
      <c r="A6030" t="s">
        <v>13471</v>
      </c>
      <c r="B6030" s="1">
        <v>45639</v>
      </c>
      <c r="C6030" t="s">
        <v>22</v>
      </c>
      <c r="D6030">
        <v>26</v>
      </c>
      <c r="E6030" t="s">
        <v>39</v>
      </c>
      <c r="F6030">
        <v>0</v>
      </c>
      <c r="G6030">
        <v>5</v>
      </c>
      <c r="H6030" t="s">
        <v>3686</v>
      </c>
      <c r="I6030">
        <v>4946</v>
      </c>
      <c r="J6030">
        <v>0</v>
      </c>
      <c r="K6030">
        <v>8</v>
      </c>
      <c r="L6030" t="s">
        <v>48</v>
      </c>
      <c r="M6030" t="s">
        <v>23</v>
      </c>
      <c r="N6030" t="s">
        <v>23</v>
      </c>
      <c r="O6030" t="s">
        <v>25</v>
      </c>
      <c r="P6030" t="s">
        <v>26</v>
      </c>
      <c r="Q6030" t="s">
        <v>27</v>
      </c>
      <c r="R6030" t="s">
        <v>2483</v>
      </c>
      <c r="S6030" t="s">
        <v>13472</v>
      </c>
    </row>
    <row r="6031" spans="1:19">
      <c r="A6031" t="s">
        <v>13473</v>
      </c>
      <c r="B6031" s="1">
        <v>45368</v>
      </c>
      <c r="C6031" t="s">
        <v>33</v>
      </c>
      <c r="D6031">
        <v>52</v>
      </c>
      <c r="E6031" t="s">
        <v>23</v>
      </c>
      <c r="F6031">
        <v>0</v>
      </c>
      <c r="G6031">
        <v>5</v>
      </c>
      <c r="H6031" t="s">
        <v>3686</v>
      </c>
      <c r="I6031">
        <v>4759</v>
      </c>
      <c r="J6031">
        <v>6</v>
      </c>
      <c r="K6031">
        <v>17</v>
      </c>
      <c r="M6031" t="s">
        <v>23</v>
      </c>
      <c r="N6031" t="s">
        <v>23</v>
      </c>
      <c r="O6031" t="s">
        <v>49</v>
      </c>
      <c r="P6031" t="s">
        <v>202</v>
      </c>
      <c r="Q6031" t="s">
        <v>84</v>
      </c>
      <c r="R6031" t="s">
        <v>13474</v>
      </c>
      <c r="S6031" t="s">
        <v>13475</v>
      </c>
    </row>
    <row r="6032" spans="1:19">
      <c r="A6032" t="s">
        <v>13476</v>
      </c>
      <c r="B6032" s="1">
        <v>45539</v>
      </c>
      <c r="C6032" t="s">
        <v>33</v>
      </c>
      <c r="D6032">
        <v>33</v>
      </c>
      <c r="E6032" t="s">
        <v>39</v>
      </c>
      <c r="F6032">
        <v>0</v>
      </c>
      <c r="G6032">
        <v>5</v>
      </c>
      <c r="H6032" t="s">
        <v>3686</v>
      </c>
      <c r="I6032">
        <v>5899</v>
      </c>
      <c r="J6032">
        <v>0</v>
      </c>
      <c r="K6032">
        <v>11</v>
      </c>
      <c r="L6032" t="s">
        <v>97</v>
      </c>
      <c r="M6032" t="s">
        <v>23</v>
      </c>
      <c r="N6032" t="s">
        <v>23</v>
      </c>
      <c r="O6032" t="s">
        <v>49</v>
      </c>
      <c r="P6032" t="s">
        <v>202</v>
      </c>
      <c r="Q6032" t="s">
        <v>27</v>
      </c>
      <c r="R6032" t="s">
        <v>4459</v>
      </c>
      <c r="S6032" t="s">
        <v>13477</v>
      </c>
    </row>
    <row r="6033" spans="1:19">
      <c r="A6033" t="s">
        <v>13478</v>
      </c>
      <c r="B6033" s="1">
        <v>44394</v>
      </c>
      <c r="C6033" t="s">
        <v>22</v>
      </c>
      <c r="D6033">
        <v>45</v>
      </c>
      <c r="E6033" t="s">
        <v>39</v>
      </c>
      <c r="F6033">
        <v>0</v>
      </c>
      <c r="G6033">
        <v>5</v>
      </c>
      <c r="H6033" t="s">
        <v>3686</v>
      </c>
      <c r="I6033">
        <v>5154</v>
      </c>
      <c r="J6033">
        <v>0</v>
      </c>
      <c r="K6033">
        <v>49</v>
      </c>
      <c r="M6033" t="s">
        <v>23</v>
      </c>
      <c r="N6033" t="s">
        <v>23</v>
      </c>
      <c r="O6033" t="s">
        <v>25</v>
      </c>
      <c r="P6033" t="s">
        <v>202</v>
      </c>
      <c r="Q6033" t="s">
        <v>27</v>
      </c>
      <c r="R6033" t="s">
        <v>4155</v>
      </c>
      <c r="S6033" t="s">
        <v>13479</v>
      </c>
    </row>
    <row r="6034" spans="1:19">
      <c r="A6034" t="s">
        <v>13480</v>
      </c>
      <c r="B6034" s="1">
        <v>44021</v>
      </c>
      <c r="C6034" t="s">
        <v>33</v>
      </c>
      <c r="D6034">
        <v>63</v>
      </c>
      <c r="E6034" t="s">
        <v>23</v>
      </c>
      <c r="F6034">
        <v>0</v>
      </c>
      <c r="G6034">
        <v>5</v>
      </c>
      <c r="H6034" t="s">
        <v>3686</v>
      </c>
      <c r="I6034">
        <v>5401</v>
      </c>
      <c r="J6034">
        <v>6</v>
      </c>
      <c r="K6034">
        <v>61</v>
      </c>
      <c r="L6034" t="s">
        <v>142</v>
      </c>
      <c r="M6034" t="s">
        <v>23</v>
      </c>
      <c r="N6034" t="s">
        <v>23</v>
      </c>
      <c r="O6034" t="s">
        <v>25</v>
      </c>
      <c r="P6034" t="s">
        <v>202</v>
      </c>
      <c r="Q6034" t="s">
        <v>27</v>
      </c>
      <c r="R6034" t="s">
        <v>2890</v>
      </c>
      <c r="S6034" t="s">
        <v>13481</v>
      </c>
    </row>
    <row r="6035" spans="1:19">
      <c r="A6035" t="s">
        <v>13482</v>
      </c>
      <c r="B6035" s="1">
        <v>44517</v>
      </c>
      <c r="C6035" t="s">
        <v>33</v>
      </c>
      <c r="D6035">
        <v>51</v>
      </c>
      <c r="E6035" t="s">
        <v>23</v>
      </c>
      <c r="F6035">
        <v>0</v>
      </c>
      <c r="G6035">
        <v>5</v>
      </c>
      <c r="H6035" t="s">
        <v>3686</v>
      </c>
      <c r="I6035">
        <v>3363</v>
      </c>
      <c r="J6035">
        <v>3</v>
      </c>
      <c r="K6035">
        <v>45</v>
      </c>
      <c r="M6035" t="s">
        <v>23</v>
      </c>
      <c r="N6035" t="s">
        <v>23</v>
      </c>
      <c r="O6035" t="s">
        <v>25</v>
      </c>
      <c r="P6035" t="s">
        <v>164</v>
      </c>
      <c r="Q6035" t="s">
        <v>50</v>
      </c>
      <c r="R6035" t="s">
        <v>1603</v>
      </c>
      <c r="S6035" t="s">
        <v>13483</v>
      </c>
    </row>
    <row r="6036" spans="1:19">
      <c r="A6036" t="s">
        <v>13484</v>
      </c>
      <c r="B6036" s="1">
        <v>45844</v>
      </c>
      <c r="C6036" t="s">
        <v>22</v>
      </c>
      <c r="D6036">
        <v>44</v>
      </c>
      <c r="E6036" t="s">
        <v>39</v>
      </c>
      <c r="F6036">
        <v>1</v>
      </c>
      <c r="G6036">
        <v>5</v>
      </c>
      <c r="H6036" t="s">
        <v>3751</v>
      </c>
      <c r="I6036">
        <v>4369</v>
      </c>
      <c r="J6036">
        <v>0</v>
      </c>
      <c r="K6036">
        <v>1</v>
      </c>
      <c r="L6036" t="s">
        <v>48</v>
      </c>
      <c r="M6036" t="s">
        <v>39</v>
      </c>
      <c r="N6036" t="s">
        <v>23</v>
      </c>
      <c r="O6036" t="s">
        <v>56</v>
      </c>
      <c r="P6036" t="s">
        <v>26</v>
      </c>
      <c r="Q6036" t="s">
        <v>50</v>
      </c>
      <c r="R6036" t="s">
        <v>4616</v>
      </c>
      <c r="S6036" t="s">
        <v>7657</v>
      </c>
    </row>
    <row r="6037" spans="1:19">
      <c r="A6037" t="s">
        <v>13485</v>
      </c>
      <c r="B6037" s="1">
        <v>43728</v>
      </c>
      <c r="C6037" t="s">
        <v>22</v>
      </c>
      <c r="D6037">
        <v>43</v>
      </c>
      <c r="E6037" t="s">
        <v>39</v>
      </c>
      <c r="F6037">
        <v>0</v>
      </c>
      <c r="G6037">
        <v>5</v>
      </c>
      <c r="H6037" t="s">
        <v>3686</v>
      </c>
      <c r="I6037">
        <v>6305</v>
      </c>
      <c r="J6037">
        <v>0</v>
      </c>
      <c r="K6037">
        <v>71</v>
      </c>
      <c r="M6037" t="s">
        <v>23</v>
      </c>
      <c r="N6037" t="s">
        <v>39</v>
      </c>
      <c r="P6037" t="s">
        <v>164</v>
      </c>
      <c r="Q6037" t="s">
        <v>27</v>
      </c>
      <c r="R6037" t="s">
        <v>4434</v>
      </c>
      <c r="S6037" t="s">
        <v>13486</v>
      </c>
    </row>
    <row r="6038" spans="1:19">
      <c r="A6038" t="s">
        <v>13487</v>
      </c>
      <c r="B6038" s="1">
        <v>45706</v>
      </c>
      <c r="C6038" t="s">
        <v>33</v>
      </c>
      <c r="D6038">
        <v>43</v>
      </c>
      <c r="E6038" t="s">
        <v>39</v>
      </c>
      <c r="F6038">
        <v>0</v>
      </c>
      <c r="G6038">
        <v>5</v>
      </c>
      <c r="H6038" t="s">
        <v>3686</v>
      </c>
      <c r="I6038">
        <v>3945</v>
      </c>
      <c r="J6038">
        <v>0</v>
      </c>
      <c r="K6038">
        <v>6</v>
      </c>
      <c r="M6038" t="s">
        <v>23</v>
      </c>
      <c r="N6038" t="s">
        <v>39</v>
      </c>
      <c r="P6038" t="s">
        <v>164</v>
      </c>
      <c r="Q6038" t="s">
        <v>50</v>
      </c>
      <c r="R6038" t="s">
        <v>1097</v>
      </c>
      <c r="S6038" t="s">
        <v>13488</v>
      </c>
    </row>
    <row r="6039" spans="1:19">
      <c r="A6039" t="s">
        <v>13489</v>
      </c>
      <c r="B6039" s="1">
        <v>45309</v>
      </c>
      <c r="C6039" t="s">
        <v>22</v>
      </c>
      <c r="D6039">
        <v>33</v>
      </c>
      <c r="E6039" t="s">
        <v>23</v>
      </c>
      <c r="F6039">
        <v>1</v>
      </c>
      <c r="G6039">
        <v>5</v>
      </c>
      <c r="H6039" t="s">
        <v>3686</v>
      </c>
      <c r="I6039">
        <v>4464</v>
      </c>
      <c r="J6039">
        <v>1</v>
      </c>
      <c r="K6039">
        <v>19</v>
      </c>
      <c r="L6039" t="s">
        <v>97</v>
      </c>
      <c r="M6039" t="s">
        <v>23</v>
      </c>
      <c r="N6039" t="s">
        <v>39</v>
      </c>
      <c r="P6039" t="s">
        <v>202</v>
      </c>
      <c r="Q6039" t="s">
        <v>50</v>
      </c>
      <c r="R6039" t="s">
        <v>1080</v>
      </c>
      <c r="S6039" t="s">
        <v>13490</v>
      </c>
    </row>
    <row r="6040" spans="1:19">
      <c r="A6040" t="s">
        <v>13491</v>
      </c>
      <c r="B6040" s="1">
        <v>43881</v>
      </c>
      <c r="C6040" t="s">
        <v>33</v>
      </c>
      <c r="D6040">
        <v>33</v>
      </c>
      <c r="E6040" t="s">
        <v>39</v>
      </c>
      <c r="F6040">
        <v>0</v>
      </c>
      <c r="G6040">
        <v>5</v>
      </c>
      <c r="H6040" t="s">
        <v>3686</v>
      </c>
      <c r="I6040">
        <v>5868</v>
      </c>
      <c r="J6040">
        <v>0</v>
      </c>
      <c r="K6040">
        <v>66</v>
      </c>
      <c r="M6040" t="s">
        <v>23</v>
      </c>
      <c r="N6040" t="s">
        <v>23</v>
      </c>
      <c r="O6040" t="s">
        <v>25</v>
      </c>
      <c r="P6040" t="s">
        <v>202</v>
      </c>
      <c r="Q6040" t="s">
        <v>27</v>
      </c>
      <c r="R6040" t="s">
        <v>1041</v>
      </c>
      <c r="S6040" t="s">
        <v>13492</v>
      </c>
    </row>
    <row r="6041" spans="1:19">
      <c r="A6041" t="s">
        <v>13493</v>
      </c>
      <c r="B6041" s="1">
        <v>44511</v>
      </c>
      <c r="C6041" t="s">
        <v>22</v>
      </c>
      <c r="D6041">
        <v>50</v>
      </c>
      <c r="E6041" t="s">
        <v>23</v>
      </c>
      <c r="F6041">
        <v>0</v>
      </c>
      <c r="G6041">
        <v>5</v>
      </c>
      <c r="H6041" t="s">
        <v>3686</v>
      </c>
      <c r="I6041">
        <v>3301</v>
      </c>
      <c r="J6041">
        <v>0</v>
      </c>
      <c r="K6041">
        <v>45</v>
      </c>
      <c r="L6041" t="s">
        <v>142</v>
      </c>
      <c r="M6041" t="s">
        <v>23</v>
      </c>
      <c r="N6041" t="s">
        <v>23</v>
      </c>
      <c r="O6041" t="s">
        <v>25</v>
      </c>
      <c r="P6041" t="s">
        <v>26</v>
      </c>
      <c r="Q6041" t="s">
        <v>27</v>
      </c>
      <c r="R6041" t="s">
        <v>4547</v>
      </c>
      <c r="S6041" t="s">
        <v>13494</v>
      </c>
    </row>
    <row r="6042" spans="1:19">
      <c r="A6042" t="s">
        <v>13495</v>
      </c>
      <c r="B6042" s="1">
        <v>45367</v>
      </c>
      <c r="C6042" t="s">
        <v>33</v>
      </c>
      <c r="D6042">
        <v>62</v>
      </c>
      <c r="E6042" t="s">
        <v>39</v>
      </c>
      <c r="F6042">
        <v>0</v>
      </c>
      <c r="G6042">
        <v>5</v>
      </c>
      <c r="H6042" t="s">
        <v>3686</v>
      </c>
      <c r="I6042">
        <v>3443</v>
      </c>
      <c r="J6042">
        <v>0</v>
      </c>
      <c r="K6042">
        <v>17</v>
      </c>
      <c r="L6042" t="s">
        <v>97</v>
      </c>
      <c r="M6042" t="s">
        <v>23</v>
      </c>
      <c r="N6042" t="s">
        <v>23</v>
      </c>
      <c r="O6042" t="s">
        <v>25</v>
      </c>
      <c r="P6042" t="s">
        <v>26</v>
      </c>
      <c r="Q6042" t="s">
        <v>27</v>
      </c>
      <c r="R6042" t="s">
        <v>874</v>
      </c>
      <c r="S6042" t="s">
        <v>13496</v>
      </c>
    </row>
    <row r="6043" spans="1:19">
      <c r="A6043" t="s">
        <v>13497</v>
      </c>
      <c r="B6043" s="1">
        <v>45824</v>
      </c>
      <c r="C6043" t="s">
        <v>33</v>
      </c>
      <c r="D6043">
        <v>47</v>
      </c>
      <c r="E6043" t="s">
        <v>39</v>
      </c>
      <c r="F6043">
        <v>0</v>
      </c>
      <c r="G6043">
        <v>5</v>
      </c>
      <c r="H6043" t="s">
        <v>3751</v>
      </c>
      <c r="I6043">
        <v>3527</v>
      </c>
      <c r="J6043">
        <v>0</v>
      </c>
      <c r="K6043">
        <v>2</v>
      </c>
      <c r="L6043" t="s">
        <v>48</v>
      </c>
      <c r="M6043" t="s">
        <v>23</v>
      </c>
      <c r="N6043" t="s">
        <v>23</v>
      </c>
      <c r="O6043" t="s">
        <v>49</v>
      </c>
      <c r="P6043" t="s">
        <v>26</v>
      </c>
      <c r="Q6043" t="s">
        <v>50</v>
      </c>
      <c r="R6043" t="s">
        <v>2429</v>
      </c>
      <c r="S6043" t="s">
        <v>13498</v>
      </c>
    </row>
    <row r="6044" spans="1:19">
      <c r="A6044" t="s">
        <v>13499</v>
      </c>
      <c r="B6044" s="1">
        <v>44171</v>
      </c>
      <c r="C6044" t="s">
        <v>33</v>
      </c>
      <c r="D6044">
        <v>58</v>
      </c>
      <c r="E6044" t="s">
        <v>39</v>
      </c>
      <c r="F6044">
        <v>0</v>
      </c>
      <c r="G6044">
        <v>5</v>
      </c>
      <c r="H6044" t="s">
        <v>3686</v>
      </c>
      <c r="I6044">
        <v>4021</v>
      </c>
      <c r="J6044">
        <v>0</v>
      </c>
      <c r="K6044">
        <v>56</v>
      </c>
      <c r="M6044" t="s">
        <v>39</v>
      </c>
      <c r="N6044" t="s">
        <v>23</v>
      </c>
      <c r="O6044" t="s">
        <v>49</v>
      </c>
      <c r="P6044" t="s">
        <v>26</v>
      </c>
      <c r="Q6044" t="s">
        <v>50</v>
      </c>
      <c r="R6044" t="s">
        <v>3009</v>
      </c>
      <c r="S6044" t="s">
        <v>13500</v>
      </c>
    </row>
    <row r="6045" spans="1:19">
      <c r="A6045" t="s">
        <v>13501</v>
      </c>
      <c r="B6045" s="1">
        <v>45063</v>
      </c>
      <c r="C6045" t="s">
        <v>22</v>
      </c>
      <c r="D6045">
        <v>26</v>
      </c>
      <c r="E6045" t="s">
        <v>39</v>
      </c>
      <c r="F6045">
        <v>0</v>
      </c>
      <c r="G6045">
        <v>5</v>
      </c>
      <c r="H6045" t="s">
        <v>3686</v>
      </c>
      <c r="I6045">
        <v>3241</v>
      </c>
      <c r="J6045">
        <v>0</v>
      </c>
      <c r="K6045">
        <v>27</v>
      </c>
      <c r="M6045" t="s">
        <v>23</v>
      </c>
      <c r="N6045" t="s">
        <v>23</v>
      </c>
      <c r="O6045" t="s">
        <v>25</v>
      </c>
      <c r="P6045" t="s">
        <v>26</v>
      </c>
      <c r="Q6045" t="s">
        <v>50</v>
      </c>
      <c r="R6045" t="s">
        <v>4006</v>
      </c>
      <c r="S6045" t="s">
        <v>13502</v>
      </c>
    </row>
    <row r="6046" spans="1:19">
      <c r="A6046" t="s">
        <v>13503</v>
      </c>
      <c r="B6046" s="1">
        <v>43876</v>
      </c>
      <c r="C6046" t="s">
        <v>33</v>
      </c>
      <c r="D6046">
        <v>65</v>
      </c>
      <c r="E6046" t="s">
        <v>23</v>
      </c>
      <c r="F6046">
        <v>0</v>
      </c>
      <c r="G6046">
        <v>5</v>
      </c>
      <c r="H6046" t="s">
        <v>3686</v>
      </c>
      <c r="I6046">
        <v>6238</v>
      </c>
      <c r="J6046">
        <v>0</v>
      </c>
      <c r="K6046">
        <v>66</v>
      </c>
      <c r="L6046" t="s">
        <v>316</v>
      </c>
      <c r="M6046" t="s">
        <v>39</v>
      </c>
      <c r="N6046" t="s">
        <v>23</v>
      </c>
      <c r="O6046" t="s">
        <v>56</v>
      </c>
      <c r="P6046" t="s">
        <v>202</v>
      </c>
      <c r="Q6046" t="s">
        <v>27</v>
      </c>
      <c r="R6046" t="s">
        <v>199</v>
      </c>
      <c r="S6046" t="s">
        <v>13504</v>
      </c>
    </row>
    <row r="6047" spans="1:19">
      <c r="A6047" t="s">
        <v>13505</v>
      </c>
      <c r="B6047" s="1">
        <v>45542</v>
      </c>
      <c r="C6047" t="s">
        <v>22</v>
      </c>
      <c r="D6047">
        <v>65</v>
      </c>
      <c r="E6047" t="s">
        <v>23</v>
      </c>
      <c r="F6047">
        <v>1</v>
      </c>
      <c r="G6047">
        <v>5</v>
      </c>
      <c r="H6047" t="s">
        <v>3686</v>
      </c>
      <c r="I6047">
        <v>5193</v>
      </c>
      <c r="J6047">
        <v>8</v>
      </c>
      <c r="K6047">
        <v>11</v>
      </c>
      <c r="M6047" t="s">
        <v>23</v>
      </c>
      <c r="N6047" t="s">
        <v>23</v>
      </c>
      <c r="O6047" t="s">
        <v>25</v>
      </c>
      <c r="P6047" t="s">
        <v>202</v>
      </c>
      <c r="Q6047" t="s">
        <v>50</v>
      </c>
      <c r="R6047" t="s">
        <v>296</v>
      </c>
      <c r="S6047" t="s">
        <v>13506</v>
      </c>
    </row>
    <row r="6048" spans="1:19">
      <c r="A6048" t="s">
        <v>13507</v>
      </c>
      <c r="B6048" s="1">
        <v>43955</v>
      </c>
      <c r="C6048" t="s">
        <v>22</v>
      </c>
      <c r="D6048">
        <v>50</v>
      </c>
      <c r="E6048" t="s">
        <v>39</v>
      </c>
      <c r="F6048">
        <v>0</v>
      </c>
      <c r="G6048">
        <v>5</v>
      </c>
      <c r="H6048" t="s">
        <v>3686</v>
      </c>
      <c r="I6048">
        <v>5997</v>
      </c>
      <c r="J6048">
        <v>0</v>
      </c>
      <c r="K6048">
        <v>63</v>
      </c>
      <c r="M6048" t="s">
        <v>23</v>
      </c>
      <c r="N6048" t="s">
        <v>39</v>
      </c>
      <c r="P6048" t="s">
        <v>202</v>
      </c>
      <c r="Q6048" t="s">
        <v>50</v>
      </c>
      <c r="R6048" t="s">
        <v>860</v>
      </c>
      <c r="S6048" t="s">
        <v>13508</v>
      </c>
    </row>
    <row r="6049" spans="1:19">
      <c r="A6049" t="s">
        <v>13509</v>
      </c>
      <c r="B6049" s="1">
        <v>43724</v>
      </c>
      <c r="C6049" t="s">
        <v>22</v>
      </c>
      <c r="D6049">
        <v>60</v>
      </c>
      <c r="E6049" t="s">
        <v>23</v>
      </c>
      <c r="F6049">
        <v>0</v>
      </c>
      <c r="G6049">
        <v>5</v>
      </c>
      <c r="H6049" t="s">
        <v>3686</v>
      </c>
      <c r="I6049">
        <v>5101</v>
      </c>
      <c r="J6049">
        <v>8</v>
      </c>
      <c r="K6049">
        <v>71</v>
      </c>
      <c r="M6049" t="s">
        <v>23</v>
      </c>
      <c r="N6049" t="s">
        <v>23</v>
      </c>
      <c r="O6049" t="s">
        <v>25</v>
      </c>
      <c r="P6049" t="s">
        <v>202</v>
      </c>
      <c r="Q6049" t="s">
        <v>50</v>
      </c>
      <c r="R6049" t="s">
        <v>2299</v>
      </c>
      <c r="S6049" t="s">
        <v>13510</v>
      </c>
    </row>
    <row r="6050" spans="1:19">
      <c r="A6050" t="s">
        <v>13511</v>
      </c>
      <c r="B6050" s="1">
        <v>44322</v>
      </c>
      <c r="C6050" t="s">
        <v>22</v>
      </c>
      <c r="D6050">
        <v>21</v>
      </c>
      <c r="E6050" t="s">
        <v>39</v>
      </c>
      <c r="F6050">
        <v>0</v>
      </c>
      <c r="G6050">
        <v>5</v>
      </c>
      <c r="H6050" t="s">
        <v>3686</v>
      </c>
      <c r="I6050">
        <v>4899</v>
      </c>
      <c r="J6050">
        <v>0</v>
      </c>
      <c r="K6050">
        <v>51</v>
      </c>
      <c r="L6050" t="s">
        <v>142</v>
      </c>
      <c r="M6050" t="s">
        <v>23</v>
      </c>
      <c r="N6050" t="s">
        <v>23</v>
      </c>
      <c r="O6050" t="s">
        <v>25</v>
      </c>
      <c r="P6050" t="s">
        <v>26</v>
      </c>
      <c r="Q6050" t="s">
        <v>27</v>
      </c>
      <c r="R6050" t="s">
        <v>13512</v>
      </c>
      <c r="S6050" t="s">
        <v>13513</v>
      </c>
    </row>
    <row r="6051" spans="1:19">
      <c r="A6051" t="s">
        <v>13514</v>
      </c>
      <c r="B6051" s="1">
        <v>45549</v>
      </c>
      <c r="C6051" t="s">
        <v>22</v>
      </c>
      <c r="D6051">
        <v>43</v>
      </c>
      <c r="E6051" t="s">
        <v>23</v>
      </c>
      <c r="F6051">
        <v>2</v>
      </c>
      <c r="G6051">
        <v>5</v>
      </c>
      <c r="H6051" t="s">
        <v>3686</v>
      </c>
      <c r="I6051">
        <v>2606</v>
      </c>
      <c r="J6051">
        <v>3</v>
      </c>
      <c r="K6051">
        <v>11</v>
      </c>
      <c r="M6051" t="s">
        <v>23</v>
      </c>
      <c r="N6051" t="s">
        <v>39</v>
      </c>
      <c r="P6051" t="s">
        <v>26</v>
      </c>
      <c r="Q6051" t="s">
        <v>27</v>
      </c>
      <c r="R6051" t="s">
        <v>3772</v>
      </c>
      <c r="S6051" t="s">
        <v>13515</v>
      </c>
    </row>
    <row r="6052" spans="1:19">
      <c r="A6052" t="s">
        <v>13516</v>
      </c>
      <c r="B6052" s="1">
        <v>45340</v>
      </c>
      <c r="C6052" t="s">
        <v>33</v>
      </c>
      <c r="D6052">
        <v>19</v>
      </c>
      <c r="E6052" t="s">
        <v>39</v>
      </c>
      <c r="F6052">
        <v>0</v>
      </c>
      <c r="G6052">
        <v>5</v>
      </c>
      <c r="H6052" t="s">
        <v>3686</v>
      </c>
      <c r="I6052">
        <v>4911</v>
      </c>
      <c r="J6052">
        <v>0</v>
      </c>
      <c r="K6052">
        <v>18</v>
      </c>
      <c r="L6052" t="s">
        <v>97</v>
      </c>
      <c r="M6052" t="s">
        <v>23</v>
      </c>
      <c r="N6052" t="s">
        <v>23</v>
      </c>
      <c r="O6052" t="s">
        <v>25</v>
      </c>
      <c r="P6052" t="s">
        <v>26</v>
      </c>
      <c r="Q6052" t="s">
        <v>27</v>
      </c>
      <c r="R6052" t="s">
        <v>3488</v>
      </c>
      <c r="S6052" t="s">
        <v>13517</v>
      </c>
    </row>
    <row r="6053" spans="1:19">
      <c r="A6053" t="s">
        <v>13518</v>
      </c>
      <c r="B6053" s="1">
        <v>43752</v>
      </c>
      <c r="C6053" t="s">
        <v>33</v>
      </c>
      <c r="D6053">
        <v>28</v>
      </c>
      <c r="E6053" t="s">
        <v>23</v>
      </c>
      <c r="F6053">
        <v>0</v>
      </c>
      <c r="G6053">
        <v>5</v>
      </c>
      <c r="H6053" t="s">
        <v>3686</v>
      </c>
      <c r="I6053">
        <v>6367</v>
      </c>
      <c r="J6053">
        <v>4</v>
      </c>
      <c r="K6053">
        <v>70</v>
      </c>
      <c r="M6053" t="s">
        <v>23</v>
      </c>
      <c r="N6053" t="s">
        <v>23</v>
      </c>
      <c r="O6053" t="s">
        <v>49</v>
      </c>
      <c r="P6053" t="s">
        <v>164</v>
      </c>
      <c r="Q6053" t="s">
        <v>27</v>
      </c>
      <c r="R6053" t="s">
        <v>3259</v>
      </c>
      <c r="S6053" t="s">
        <v>13519</v>
      </c>
    </row>
    <row r="6054" spans="1:19">
      <c r="A6054" t="s">
        <v>13520</v>
      </c>
      <c r="B6054" s="1">
        <v>45209</v>
      </c>
      <c r="C6054" t="s">
        <v>22</v>
      </c>
      <c r="D6054">
        <v>37</v>
      </c>
      <c r="E6054" t="s">
        <v>39</v>
      </c>
      <c r="F6054">
        <v>0</v>
      </c>
      <c r="G6054">
        <v>5</v>
      </c>
      <c r="H6054" t="s">
        <v>3686</v>
      </c>
      <c r="I6054">
        <v>4242</v>
      </c>
      <c r="J6054">
        <v>0</v>
      </c>
      <c r="K6054">
        <v>22</v>
      </c>
      <c r="L6054" t="s">
        <v>97</v>
      </c>
      <c r="M6054" t="s">
        <v>23</v>
      </c>
      <c r="N6054" t="s">
        <v>23</v>
      </c>
      <c r="O6054" t="s">
        <v>25</v>
      </c>
      <c r="P6054" t="s">
        <v>26</v>
      </c>
      <c r="Q6054" t="s">
        <v>27</v>
      </c>
      <c r="R6054" t="s">
        <v>1691</v>
      </c>
      <c r="S6054" t="s">
        <v>13521</v>
      </c>
    </row>
    <row r="6055" spans="1:19">
      <c r="A6055" t="s">
        <v>13522</v>
      </c>
      <c r="B6055" s="1">
        <v>45466</v>
      </c>
      <c r="C6055" t="s">
        <v>33</v>
      </c>
      <c r="D6055">
        <v>38</v>
      </c>
      <c r="E6055" t="s">
        <v>23</v>
      </c>
      <c r="F6055">
        <v>3</v>
      </c>
      <c r="G6055">
        <v>5</v>
      </c>
      <c r="H6055" t="s">
        <v>3686</v>
      </c>
      <c r="I6055">
        <v>5751</v>
      </c>
      <c r="J6055">
        <v>2</v>
      </c>
      <c r="K6055">
        <v>14</v>
      </c>
      <c r="L6055" t="s">
        <v>97</v>
      </c>
      <c r="M6055" t="s">
        <v>23</v>
      </c>
      <c r="N6055" t="s">
        <v>39</v>
      </c>
      <c r="P6055" t="s">
        <v>164</v>
      </c>
      <c r="Q6055" t="s">
        <v>84</v>
      </c>
      <c r="R6055" t="s">
        <v>5653</v>
      </c>
      <c r="S6055" t="s">
        <v>13523</v>
      </c>
    </row>
    <row r="6056" spans="1:19">
      <c r="A6056" t="s">
        <v>13524</v>
      </c>
      <c r="B6056" s="1">
        <v>45051</v>
      </c>
      <c r="C6056" t="s">
        <v>22</v>
      </c>
      <c r="D6056">
        <v>31</v>
      </c>
      <c r="E6056" t="s">
        <v>39</v>
      </c>
      <c r="F6056">
        <v>0</v>
      </c>
      <c r="G6056">
        <v>5</v>
      </c>
      <c r="H6056" t="s">
        <v>3686</v>
      </c>
      <c r="I6056">
        <v>3428</v>
      </c>
      <c r="J6056">
        <v>0</v>
      </c>
      <c r="K6056">
        <v>27</v>
      </c>
      <c r="M6056" t="s">
        <v>23</v>
      </c>
      <c r="N6056" t="s">
        <v>39</v>
      </c>
      <c r="P6056" t="s">
        <v>202</v>
      </c>
      <c r="Q6056" t="s">
        <v>27</v>
      </c>
      <c r="R6056" t="s">
        <v>1163</v>
      </c>
      <c r="S6056" t="s">
        <v>13525</v>
      </c>
    </row>
    <row r="6057" spans="1:19">
      <c r="A6057" t="s">
        <v>13526</v>
      </c>
      <c r="B6057" s="1">
        <v>45510</v>
      </c>
      <c r="C6057" t="s">
        <v>22</v>
      </c>
      <c r="D6057">
        <v>53</v>
      </c>
      <c r="E6057" t="s">
        <v>39</v>
      </c>
      <c r="F6057">
        <v>0</v>
      </c>
      <c r="G6057">
        <v>5</v>
      </c>
      <c r="H6057" t="s">
        <v>3686</v>
      </c>
      <c r="I6057">
        <v>5385</v>
      </c>
      <c r="J6057">
        <v>0</v>
      </c>
      <c r="K6057">
        <v>12</v>
      </c>
      <c r="L6057" t="s">
        <v>97</v>
      </c>
      <c r="M6057" t="s">
        <v>23</v>
      </c>
      <c r="N6057" t="s">
        <v>23</v>
      </c>
      <c r="O6057" t="s">
        <v>49</v>
      </c>
      <c r="P6057" t="s">
        <v>26</v>
      </c>
      <c r="Q6057" t="s">
        <v>50</v>
      </c>
      <c r="R6057" t="s">
        <v>2201</v>
      </c>
      <c r="S6057" t="s">
        <v>13527</v>
      </c>
    </row>
    <row r="6058" spans="1:19">
      <c r="A6058" t="s">
        <v>13528</v>
      </c>
      <c r="B6058" s="1">
        <v>45852</v>
      </c>
      <c r="C6058" t="s">
        <v>33</v>
      </c>
      <c r="D6058">
        <v>40</v>
      </c>
      <c r="E6058" t="s">
        <v>39</v>
      </c>
      <c r="F6058">
        <v>0</v>
      </c>
      <c r="G6058">
        <v>5</v>
      </c>
      <c r="H6058" t="s">
        <v>3751</v>
      </c>
      <c r="I6058">
        <v>4831</v>
      </c>
      <c r="J6058">
        <v>0</v>
      </c>
      <c r="K6058">
        <v>1</v>
      </c>
      <c r="L6058" t="s">
        <v>48</v>
      </c>
      <c r="M6058" t="s">
        <v>39</v>
      </c>
      <c r="N6058" t="s">
        <v>23</v>
      </c>
      <c r="O6058" t="s">
        <v>49</v>
      </c>
      <c r="P6058" t="s">
        <v>26</v>
      </c>
      <c r="Q6058" t="s">
        <v>27</v>
      </c>
      <c r="R6058" t="s">
        <v>880</v>
      </c>
      <c r="S6058" t="s">
        <v>3226</v>
      </c>
    </row>
    <row r="6059" spans="1:19">
      <c r="A6059" t="s">
        <v>13529</v>
      </c>
      <c r="B6059" s="1">
        <v>45763</v>
      </c>
      <c r="C6059" t="s">
        <v>22</v>
      </c>
      <c r="D6059">
        <v>21</v>
      </c>
      <c r="E6059" t="s">
        <v>39</v>
      </c>
      <c r="F6059">
        <v>0</v>
      </c>
      <c r="G6059">
        <v>5</v>
      </c>
      <c r="H6059" t="s">
        <v>3686</v>
      </c>
      <c r="I6059">
        <v>4345</v>
      </c>
      <c r="J6059">
        <v>0</v>
      </c>
      <c r="K6059">
        <v>4</v>
      </c>
      <c r="M6059" t="s">
        <v>23</v>
      </c>
      <c r="N6059" t="s">
        <v>39</v>
      </c>
      <c r="P6059" t="s">
        <v>26</v>
      </c>
      <c r="Q6059" t="s">
        <v>50</v>
      </c>
      <c r="R6059" t="s">
        <v>566</v>
      </c>
      <c r="S6059" t="s">
        <v>13530</v>
      </c>
    </row>
    <row r="6060" spans="1:19">
      <c r="A6060" t="s">
        <v>13531</v>
      </c>
      <c r="B6060" s="1">
        <v>45742</v>
      </c>
      <c r="C6060" t="s">
        <v>22</v>
      </c>
      <c r="D6060">
        <v>39</v>
      </c>
      <c r="E6060" t="s">
        <v>39</v>
      </c>
      <c r="F6060">
        <v>0</v>
      </c>
      <c r="G6060">
        <v>5</v>
      </c>
      <c r="H6060" t="s">
        <v>3686</v>
      </c>
      <c r="I6060">
        <v>2893</v>
      </c>
      <c r="J6060">
        <v>0</v>
      </c>
      <c r="K6060">
        <v>5</v>
      </c>
      <c r="L6060" t="s">
        <v>48</v>
      </c>
      <c r="M6060" t="s">
        <v>23</v>
      </c>
      <c r="N6060" t="s">
        <v>23</v>
      </c>
      <c r="O6060" t="s">
        <v>49</v>
      </c>
      <c r="P6060" t="s">
        <v>26</v>
      </c>
      <c r="Q6060" t="s">
        <v>27</v>
      </c>
      <c r="R6060" t="s">
        <v>6638</v>
      </c>
      <c r="S6060" t="s">
        <v>13532</v>
      </c>
    </row>
    <row r="6061" spans="1:19">
      <c r="A6061" t="s">
        <v>13533</v>
      </c>
      <c r="B6061" s="1">
        <v>44037</v>
      </c>
      <c r="C6061" t="s">
        <v>22</v>
      </c>
      <c r="D6061">
        <v>37</v>
      </c>
      <c r="E6061" t="s">
        <v>23</v>
      </c>
      <c r="F6061">
        <v>1</v>
      </c>
      <c r="G6061">
        <v>5</v>
      </c>
      <c r="H6061" t="s">
        <v>3686</v>
      </c>
      <c r="I6061">
        <v>4079</v>
      </c>
      <c r="J6061">
        <v>3</v>
      </c>
      <c r="K6061">
        <v>61</v>
      </c>
      <c r="L6061" t="s">
        <v>142</v>
      </c>
      <c r="M6061" t="s">
        <v>23</v>
      </c>
      <c r="N6061" t="s">
        <v>23</v>
      </c>
      <c r="O6061" t="s">
        <v>25</v>
      </c>
      <c r="P6061" t="s">
        <v>202</v>
      </c>
      <c r="Q6061" t="s">
        <v>50</v>
      </c>
      <c r="R6061" t="s">
        <v>2135</v>
      </c>
      <c r="S6061" t="s">
        <v>13534</v>
      </c>
    </row>
    <row r="6062" spans="1:19">
      <c r="A6062" t="s">
        <v>13535</v>
      </c>
      <c r="B6062" s="1">
        <v>45839</v>
      </c>
      <c r="C6062" t="s">
        <v>22</v>
      </c>
      <c r="D6062">
        <v>49</v>
      </c>
      <c r="E6062" t="s">
        <v>39</v>
      </c>
      <c r="F6062">
        <v>0</v>
      </c>
      <c r="G6062">
        <v>5</v>
      </c>
      <c r="H6062" t="s">
        <v>3751</v>
      </c>
      <c r="I6062">
        <v>5579</v>
      </c>
      <c r="J6062">
        <v>0</v>
      </c>
      <c r="K6062">
        <v>1</v>
      </c>
      <c r="M6062" t="s">
        <v>23</v>
      </c>
      <c r="N6062" t="s">
        <v>23</v>
      </c>
      <c r="O6062" t="s">
        <v>25</v>
      </c>
      <c r="P6062" t="s">
        <v>26</v>
      </c>
      <c r="Q6062" t="s">
        <v>27</v>
      </c>
      <c r="R6062" t="s">
        <v>1297</v>
      </c>
      <c r="S6062" t="s">
        <v>5973</v>
      </c>
    </row>
    <row r="6063" spans="1:19">
      <c r="A6063" t="s">
        <v>13536</v>
      </c>
      <c r="B6063" s="1">
        <v>44445</v>
      </c>
      <c r="C6063" t="s">
        <v>33</v>
      </c>
      <c r="D6063">
        <v>21</v>
      </c>
      <c r="E6063" t="s">
        <v>23</v>
      </c>
      <c r="F6063">
        <v>0</v>
      </c>
      <c r="G6063">
        <v>5</v>
      </c>
      <c r="H6063" t="s">
        <v>3686</v>
      </c>
      <c r="I6063">
        <v>4159</v>
      </c>
      <c r="J6063">
        <v>1</v>
      </c>
      <c r="K6063">
        <v>47</v>
      </c>
      <c r="L6063" t="s">
        <v>142</v>
      </c>
      <c r="M6063" t="s">
        <v>23</v>
      </c>
      <c r="N6063" t="s">
        <v>39</v>
      </c>
      <c r="P6063" t="s">
        <v>164</v>
      </c>
      <c r="Q6063" t="s">
        <v>27</v>
      </c>
      <c r="R6063" t="s">
        <v>1097</v>
      </c>
      <c r="S6063" t="s">
        <v>13537</v>
      </c>
    </row>
    <row r="6064" spans="1:19">
      <c r="A6064" t="s">
        <v>13538</v>
      </c>
      <c r="B6064" s="1">
        <v>45614</v>
      </c>
      <c r="C6064" t="s">
        <v>33</v>
      </c>
      <c r="D6064">
        <v>64</v>
      </c>
      <c r="E6064" t="s">
        <v>39</v>
      </c>
      <c r="F6064">
        <v>0</v>
      </c>
      <c r="G6064">
        <v>5</v>
      </c>
      <c r="H6064" t="s">
        <v>3686</v>
      </c>
      <c r="I6064">
        <v>5850</v>
      </c>
      <c r="J6064">
        <v>0</v>
      </c>
      <c r="K6064">
        <v>9</v>
      </c>
      <c r="M6064" t="s">
        <v>23</v>
      </c>
      <c r="N6064" t="s">
        <v>23</v>
      </c>
      <c r="O6064" t="s">
        <v>25</v>
      </c>
      <c r="P6064" t="s">
        <v>26</v>
      </c>
      <c r="Q6064" t="s">
        <v>50</v>
      </c>
      <c r="R6064" t="s">
        <v>193</v>
      </c>
      <c r="S6064" t="s">
        <v>13539</v>
      </c>
    </row>
    <row r="6065" spans="1:19">
      <c r="A6065" t="s">
        <v>13540</v>
      </c>
      <c r="B6065" s="1">
        <v>44295</v>
      </c>
      <c r="C6065" t="s">
        <v>33</v>
      </c>
      <c r="D6065">
        <v>32</v>
      </c>
      <c r="E6065" t="s">
        <v>39</v>
      </c>
      <c r="F6065">
        <v>0</v>
      </c>
      <c r="G6065">
        <v>5</v>
      </c>
      <c r="H6065" t="s">
        <v>3686</v>
      </c>
      <c r="I6065">
        <v>4924</v>
      </c>
      <c r="J6065">
        <v>0</v>
      </c>
      <c r="K6065">
        <v>52</v>
      </c>
      <c r="L6065" t="s">
        <v>142</v>
      </c>
      <c r="M6065" t="s">
        <v>23</v>
      </c>
      <c r="N6065" t="s">
        <v>23</v>
      </c>
      <c r="O6065" t="s">
        <v>49</v>
      </c>
      <c r="P6065" t="s">
        <v>164</v>
      </c>
      <c r="Q6065" t="s">
        <v>27</v>
      </c>
      <c r="R6065" t="s">
        <v>7361</v>
      </c>
      <c r="S6065" t="s">
        <v>13541</v>
      </c>
    </row>
    <row r="6066" spans="1:19">
      <c r="A6066" t="s">
        <v>13542</v>
      </c>
      <c r="B6066" s="1">
        <v>45362</v>
      </c>
      <c r="C6066" t="s">
        <v>22</v>
      </c>
      <c r="D6066">
        <v>41</v>
      </c>
      <c r="E6066" t="s">
        <v>39</v>
      </c>
      <c r="F6066">
        <v>0</v>
      </c>
      <c r="G6066">
        <v>5</v>
      </c>
      <c r="H6066" t="s">
        <v>3686</v>
      </c>
      <c r="I6066">
        <v>5863</v>
      </c>
      <c r="J6066">
        <v>0</v>
      </c>
      <c r="K6066">
        <v>17</v>
      </c>
      <c r="M6066" t="s">
        <v>23</v>
      </c>
      <c r="N6066" t="s">
        <v>23</v>
      </c>
      <c r="O6066" t="s">
        <v>25</v>
      </c>
      <c r="P6066" t="s">
        <v>202</v>
      </c>
      <c r="Q6066" t="s">
        <v>27</v>
      </c>
      <c r="R6066" t="s">
        <v>3828</v>
      </c>
      <c r="S6066" t="s">
        <v>13543</v>
      </c>
    </row>
    <row r="6067" spans="1:19">
      <c r="A6067" t="s">
        <v>13544</v>
      </c>
      <c r="B6067" s="1">
        <v>45856</v>
      </c>
      <c r="C6067" t="s">
        <v>22</v>
      </c>
      <c r="D6067">
        <v>62</v>
      </c>
      <c r="E6067" t="s">
        <v>39</v>
      </c>
      <c r="F6067">
        <v>2</v>
      </c>
      <c r="G6067">
        <v>5</v>
      </c>
      <c r="H6067" t="s">
        <v>3751</v>
      </c>
      <c r="I6067">
        <v>4020</v>
      </c>
      <c r="J6067">
        <v>0</v>
      </c>
      <c r="K6067">
        <v>1</v>
      </c>
      <c r="M6067" t="s">
        <v>23</v>
      </c>
      <c r="N6067" t="s">
        <v>23</v>
      </c>
      <c r="O6067" t="s">
        <v>49</v>
      </c>
      <c r="P6067" t="s">
        <v>26</v>
      </c>
      <c r="Q6067" t="s">
        <v>27</v>
      </c>
      <c r="R6067" t="s">
        <v>4080</v>
      </c>
      <c r="S6067" t="s">
        <v>13545</v>
      </c>
    </row>
    <row r="6068" spans="1:19">
      <c r="A6068" t="s">
        <v>13546</v>
      </c>
      <c r="B6068" s="1">
        <v>45419</v>
      </c>
      <c r="C6068" t="s">
        <v>22</v>
      </c>
      <c r="D6068">
        <v>35</v>
      </c>
      <c r="E6068" t="s">
        <v>39</v>
      </c>
      <c r="F6068">
        <v>0</v>
      </c>
      <c r="G6068">
        <v>5</v>
      </c>
      <c r="H6068" t="s">
        <v>3686</v>
      </c>
      <c r="I6068">
        <v>4123</v>
      </c>
      <c r="J6068">
        <v>0</v>
      </c>
      <c r="K6068">
        <v>15</v>
      </c>
      <c r="M6068" t="s">
        <v>23</v>
      </c>
      <c r="N6068" t="s">
        <v>39</v>
      </c>
      <c r="P6068" t="s">
        <v>26</v>
      </c>
      <c r="Q6068" t="s">
        <v>50</v>
      </c>
      <c r="R6068" t="s">
        <v>2664</v>
      </c>
      <c r="S6068" t="s">
        <v>13547</v>
      </c>
    </row>
    <row r="6069" spans="1:19">
      <c r="A6069" t="s">
        <v>13548</v>
      </c>
      <c r="B6069" s="1">
        <v>45093</v>
      </c>
      <c r="C6069" t="s">
        <v>22</v>
      </c>
      <c r="D6069">
        <v>49</v>
      </c>
      <c r="E6069" t="s">
        <v>23</v>
      </c>
      <c r="F6069">
        <v>0</v>
      </c>
      <c r="G6069">
        <v>5</v>
      </c>
      <c r="H6069" t="s">
        <v>3686</v>
      </c>
      <c r="I6069">
        <v>2403</v>
      </c>
      <c r="J6069">
        <v>10</v>
      </c>
      <c r="K6069">
        <v>26</v>
      </c>
      <c r="M6069" t="s">
        <v>23</v>
      </c>
      <c r="N6069" t="s">
        <v>39</v>
      </c>
      <c r="P6069" t="s">
        <v>202</v>
      </c>
      <c r="Q6069" t="s">
        <v>27</v>
      </c>
      <c r="R6069" t="s">
        <v>2056</v>
      </c>
      <c r="S6069" t="s">
        <v>13549</v>
      </c>
    </row>
    <row r="6070" spans="1:19">
      <c r="A6070" t="s">
        <v>13550</v>
      </c>
      <c r="B6070" s="1">
        <v>45641</v>
      </c>
      <c r="C6070" t="s">
        <v>22</v>
      </c>
      <c r="D6070">
        <v>26</v>
      </c>
      <c r="E6070" t="s">
        <v>23</v>
      </c>
      <c r="F6070">
        <v>0</v>
      </c>
      <c r="G6070">
        <v>5</v>
      </c>
      <c r="H6070" t="s">
        <v>3686</v>
      </c>
      <c r="I6070">
        <v>3152</v>
      </c>
      <c r="J6070">
        <v>5</v>
      </c>
      <c r="K6070">
        <v>8</v>
      </c>
      <c r="L6070" t="s">
        <v>48</v>
      </c>
      <c r="M6070" t="s">
        <v>23</v>
      </c>
      <c r="N6070" t="s">
        <v>39</v>
      </c>
      <c r="P6070" t="s">
        <v>202</v>
      </c>
      <c r="Q6070" t="s">
        <v>50</v>
      </c>
      <c r="R6070" t="s">
        <v>226</v>
      </c>
      <c r="S6070" t="s">
        <v>13551</v>
      </c>
    </row>
    <row r="6071" spans="1:19">
      <c r="A6071" t="s">
        <v>13552</v>
      </c>
      <c r="B6071" s="1">
        <v>43726</v>
      </c>
      <c r="C6071" t="s">
        <v>22</v>
      </c>
      <c r="D6071">
        <v>21</v>
      </c>
      <c r="E6071" t="s">
        <v>23</v>
      </c>
      <c r="F6071">
        <v>0</v>
      </c>
      <c r="G6071">
        <v>5</v>
      </c>
      <c r="H6071" t="s">
        <v>3686</v>
      </c>
      <c r="I6071">
        <v>5872</v>
      </c>
      <c r="J6071">
        <v>6</v>
      </c>
      <c r="K6071">
        <v>71</v>
      </c>
      <c r="L6071" t="s">
        <v>316</v>
      </c>
      <c r="M6071" t="s">
        <v>23</v>
      </c>
      <c r="N6071" t="s">
        <v>23</v>
      </c>
      <c r="O6071" t="s">
        <v>49</v>
      </c>
      <c r="P6071" t="s">
        <v>164</v>
      </c>
      <c r="Q6071" t="s">
        <v>50</v>
      </c>
      <c r="R6071" t="s">
        <v>713</v>
      </c>
      <c r="S6071" t="s">
        <v>13553</v>
      </c>
    </row>
    <row r="6072" spans="1:19">
      <c r="A6072" t="s">
        <v>13554</v>
      </c>
      <c r="B6072" s="1">
        <v>44917</v>
      </c>
      <c r="C6072" t="s">
        <v>22</v>
      </c>
      <c r="D6072">
        <v>43</v>
      </c>
      <c r="E6072" t="s">
        <v>39</v>
      </c>
      <c r="F6072">
        <v>0</v>
      </c>
      <c r="G6072">
        <v>5</v>
      </c>
      <c r="H6072" t="s">
        <v>3686</v>
      </c>
      <c r="I6072">
        <v>4895</v>
      </c>
      <c r="J6072">
        <v>0</v>
      </c>
      <c r="K6072">
        <v>32</v>
      </c>
      <c r="M6072" t="s">
        <v>23</v>
      </c>
      <c r="N6072" t="s">
        <v>23</v>
      </c>
      <c r="O6072" t="s">
        <v>49</v>
      </c>
      <c r="P6072" t="s">
        <v>202</v>
      </c>
      <c r="Q6072" t="s">
        <v>27</v>
      </c>
      <c r="R6072" t="s">
        <v>6336</v>
      </c>
      <c r="S6072" t="s">
        <v>13555</v>
      </c>
    </row>
    <row r="6073" spans="1:19">
      <c r="A6073" t="s">
        <v>13556</v>
      </c>
      <c r="B6073" s="1">
        <v>44277</v>
      </c>
      <c r="C6073" t="s">
        <v>33</v>
      </c>
      <c r="D6073">
        <v>49</v>
      </c>
      <c r="E6073" t="s">
        <v>23</v>
      </c>
      <c r="F6073">
        <v>1</v>
      </c>
      <c r="G6073">
        <v>5</v>
      </c>
      <c r="H6073" t="s">
        <v>3686</v>
      </c>
      <c r="I6073">
        <v>4670</v>
      </c>
      <c r="J6073">
        <v>10</v>
      </c>
      <c r="K6073">
        <v>53</v>
      </c>
      <c r="L6073" t="s">
        <v>142</v>
      </c>
      <c r="M6073" t="s">
        <v>23</v>
      </c>
      <c r="N6073" t="s">
        <v>39</v>
      </c>
      <c r="P6073" t="s">
        <v>202</v>
      </c>
      <c r="Q6073" t="s">
        <v>27</v>
      </c>
      <c r="R6073" t="s">
        <v>3634</v>
      </c>
      <c r="S6073" t="s">
        <v>13557</v>
      </c>
    </row>
    <row r="6074" spans="1:19">
      <c r="A6074" t="s">
        <v>13558</v>
      </c>
      <c r="B6074" s="1">
        <v>44364</v>
      </c>
      <c r="C6074" t="s">
        <v>22</v>
      </c>
      <c r="D6074">
        <v>24</v>
      </c>
      <c r="E6074" t="s">
        <v>39</v>
      </c>
      <c r="F6074">
        <v>0</v>
      </c>
      <c r="G6074">
        <v>5</v>
      </c>
      <c r="H6074" t="s">
        <v>3686</v>
      </c>
      <c r="I6074">
        <v>5249</v>
      </c>
      <c r="J6074">
        <v>0</v>
      </c>
      <c r="K6074">
        <v>50</v>
      </c>
      <c r="M6074" t="s">
        <v>23</v>
      </c>
      <c r="N6074" t="s">
        <v>39</v>
      </c>
      <c r="P6074" t="s">
        <v>202</v>
      </c>
      <c r="Q6074" t="s">
        <v>50</v>
      </c>
      <c r="R6074" t="s">
        <v>2249</v>
      </c>
      <c r="S6074" t="s">
        <v>13559</v>
      </c>
    </row>
    <row r="6075" spans="1:19">
      <c r="A6075" t="s">
        <v>13560</v>
      </c>
      <c r="B6075" s="1">
        <v>43954</v>
      </c>
      <c r="C6075" t="s">
        <v>22</v>
      </c>
      <c r="D6075">
        <v>35</v>
      </c>
      <c r="E6075" t="s">
        <v>23</v>
      </c>
      <c r="F6075">
        <v>0</v>
      </c>
      <c r="G6075">
        <v>5</v>
      </c>
      <c r="H6075" t="s">
        <v>3686</v>
      </c>
      <c r="I6075">
        <v>4004</v>
      </c>
      <c r="J6075">
        <v>4</v>
      </c>
      <c r="K6075">
        <v>63</v>
      </c>
      <c r="M6075" t="s">
        <v>23</v>
      </c>
      <c r="N6075" t="s">
        <v>23</v>
      </c>
      <c r="O6075" t="s">
        <v>25</v>
      </c>
      <c r="P6075" t="s">
        <v>164</v>
      </c>
      <c r="Q6075" t="s">
        <v>27</v>
      </c>
      <c r="R6075" t="s">
        <v>1469</v>
      </c>
      <c r="S6075" t="s">
        <v>13561</v>
      </c>
    </row>
    <row r="6076" spans="1:19">
      <c r="A6076" t="s">
        <v>13562</v>
      </c>
      <c r="B6076" s="1">
        <v>45569</v>
      </c>
      <c r="C6076" t="s">
        <v>33</v>
      </c>
      <c r="D6076">
        <v>27</v>
      </c>
      <c r="E6076" t="s">
        <v>39</v>
      </c>
      <c r="F6076">
        <v>0</v>
      </c>
      <c r="G6076">
        <v>5</v>
      </c>
      <c r="H6076" t="s">
        <v>3686</v>
      </c>
      <c r="I6076">
        <v>4905</v>
      </c>
      <c r="J6076">
        <v>0</v>
      </c>
      <c r="K6076">
        <v>10</v>
      </c>
      <c r="M6076" t="s">
        <v>23</v>
      </c>
      <c r="N6076" t="s">
        <v>39</v>
      </c>
      <c r="P6076" t="s">
        <v>26</v>
      </c>
      <c r="Q6076" t="s">
        <v>50</v>
      </c>
      <c r="R6076" t="s">
        <v>5935</v>
      </c>
      <c r="S6076" t="s">
        <v>13563</v>
      </c>
    </row>
    <row r="6077" spans="1:19">
      <c r="A6077" t="s">
        <v>13564</v>
      </c>
      <c r="B6077" s="1">
        <v>45267</v>
      </c>
      <c r="C6077" t="s">
        <v>33</v>
      </c>
      <c r="D6077">
        <v>44</v>
      </c>
      <c r="E6077" t="s">
        <v>39</v>
      </c>
      <c r="F6077">
        <v>0</v>
      </c>
      <c r="G6077">
        <v>5</v>
      </c>
      <c r="H6077" t="s">
        <v>3686</v>
      </c>
      <c r="I6077">
        <v>3265</v>
      </c>
      <c r="J6077">
        <v>0</v>
      </c>
      <c r="K6077">
        <v>20</v>
      </c>
      <c r="M6077" t="s">
        <v>23</v>
      </c>
      <c r="N6077" t="s">
        <v>23</v>
      </c>
      <c r="O6077" t="s">
        <v>56</v>
      </c>
      <c r="P6077" t="s">
        <v>26</v>
      </c>
      <c r="Q6077" t="s">
        <v>50</v>
      </c>
      <c r="R6077" t="s">
        <v>13565</v>
      </c>
      <c r="S6077" t="s">
        <v>13566</v>
      </c>
    </row>
    <row r="6078" spans="1:19">
      <c r="A6078" t="s">
        <v>13567</v>
      </c>
      <c r="B6078" s="1">
        <v>44672</v>
      </c>
      <c r="C6078" t="s">
        <v>33</v>
      </c>
      <c r="D6078">
        <v>42</v>
      </c>
      <c r="E6078" t="s">
        <v>23</v>
      </c>
      <c r="F6078">
        <v>3</v>
      </c>
      <c r="G6078">
        <v>5</v>
      </c>
      <c r="H6078" t="s">
        <v>3686</v>
      </c>
      <c r="I6078">
        <v>3556</v>
      </c>
      <c r="J6078">
        <v>1</v>
      </c>
      <c r="K6078">
        <v>40</v>
      </c>
      <c r="M6078" t="s">
        <v>23</v>
      </c>
      <c r="N6078" t="s">
        <v>39</v>
      </c>
      <c r="P6078" t="s">
        <v>164</v>
      </c>
      <c r="Q6078" t="s">
        <v>27</v>
      </c>
      <c r="R6078" t="s">
        <v>2249</v>
      </c>
      <c r="S6078" t="s">
        <v>13568</v>
      </c>
    </row>
    <row r="6079" spans="1:19">
      <c r="A6079" t="s">
        <v>13569</v>
      </c>
      <c r="B6079" s="1">
        <v>45485</v>
      </c>
      <c r="C6079" t="s">
        <v>22</v>
      </c>
      <c r="D6079">
        <v>28</v>
      </c>
      <c r="E6079" t="s">
        <v>39</v>
      </c>
      <c r="F6079">
        <v>0</v>
      </c>
      <c r="G6079">
        <v>5</v>
      </c>
      <c r="H6079" t="s">
        <v>3686</v>
      </c>
      <c r="I6079">
        <v>5530</v>
      </c>
      <c r="J6079">
        <v>0</v>
      </c>
      <c r="K6079">
        <v>13</v>
      </c>
      <c r="L6079" t="s">
        <v>97</v>
      </c>
      <c r="M6079" t="s">
        <v>23</v>
      </c>
      <c r="N6079" t="s">
        <v>23</v>
      </c>
      <c r="O6079" t="s">
        <v>49</v>
      </c>
      <c r="P6079" t="s">
        <v>26</v>
      </c>
      <c r="Q6079" t="s">
        <v>50</v>
      </c>
      <c r="R6079" t="s">
        <v>1669</v>
      </c>
      <c r="S6079" t="s">
        <v>13570</v>
      </c>
    </row>
    <row r="6080" spans="1:19">
      <c r="A6080" t="s">
        <v>13571</v>
      </c>
      <c r="B6080" s="1">
        <v>45309</v>
      </c>
      <c r="C6080" t="s">
        <v>22</v>
      </c>
      <c r="D6080">
        <v>49</v>
      </c>
      <c r="E6080" t="s">
        <v>23</v>
      </c>
      <c r="F6080">
        <v>3</v>
      </c>
      <c r="G6080">
        <v>5</v>
      </c>
      <c r="H6080" t="s">
        <v>3686</v>
      </c>
      <c r="I6080">
        <v>5964</v>
      </c>
      <c r="J6080">
        <v>2</v>
      </c>
      <c r="K6080">
        <v>19</v>
      </c>
      <c r="L6080" t="s">
        <v>97</v>
      </c>
      <c r="M6080" t="s">
        <v>23</v>
      </c>
      <c r="N6080" t="s">
        <v>39</v>
      </c>
      <c r="P6080" t="s">
        <v>202</v>
      </c>
      <c r="Q6080" t="s">
        <v>50</v>
      </c>
      <c r="R6080" t="s">
        <v>226</v>
      </c>
      <c r="S6080" t="s">
        <v>13572</v>
      </c>
    </row>
    <row r="6081" spans="1:19">
      <c r="A6081" t="s">
        <v>13573</v>
      </c>
      <c r="B6081" s="1">
        <v>43701</v>
      </c>
      <c r="C6081" t="s">
        <v>22</v>
      </c>
      <c r="D6081">
        <v>35</v>
      </c>
      <c r="E6081" t="s">
        <v>23</v>
      </c>
      <c r="F6081">
        <v>1</v>
      </c>
      <c r="G6081">
        <v>5</v>
      </c>
      <c r="H6081" t="s">
        <v>3686</v>
      </c>
      <c r="I6081">
        <v>4750</v>
      </c>
      <c r="J6081">
        <v>5</v>
      </c>
      <c r="K6081">
        <v>72</v>
      </c>
      <c r="L6081" t="s">
        <v>316</v>
      </c>
      <c r="M6081" t="s">
        <v>23</v>
      </c>
      <c r="N6081" t="s">
        <v>23</v>
      </c>
      <c r="O6081" t="s">
        <v>25</v>
      </c>
      <c r="P6081" t="s">
        <v>202</v>
      </c>
      <c r="Q6081" t="s">
        <v>50</v>
      </c>
      <c r="R6081" t="s">
        <v>7404</v>
      </c>
      <c r="S6081" t="s">
        <v>13574</v>
      </c>
    </row>
    <row r="6082" spans="1:19">
      <c r="A6082" t="s">
        <v>13575</v>
      </c>
      <c r="B6082" s="1">
        <v>45143</v>
      </c>
      <c r="C6082" t="s">
        <v>22</v>
      </c>
      <c r="D6082">
        <v>54</v>
      </c>
      <c r="E6082" t="s">
        <v>23</v>
      </c>
      <c r="F6082">
        <v>0</v>
      </c>
      <c r="G6082">
        <v>5</v>
      </c>
      <c r="H6082" t="s">
        <v>3686</v>
      </c>
      <c r="I6082">
        <v>5886</v>
      </c>
      <c r="J6082">
        <v>7</v>
      </c>
      <c r="K6082">
        <v>24</v>
      </c>
      <c r="M6082" t="s">
        <v>23</v>
      </c>
      <c r="N6082" t="s">
        <v>23</v>
      </c>
      <c r="O6082" t="s">
        <v>25</v>
      </c>
      <c r="P6082" t="s">
        <v>26</v>
      </c>
      <c r="Q6082" t="s">
        <v>27</v>
      </c>
      <c r="R6082" t="s">
        <v>5435</v>
      </c>
      <c r="S6082" t="s">
        <v>13576</v>
      </c>
    </row>
    <row r="6083" spans="1:19">
      <c r="A6083" t="s">
        <v>13577</v>
      </c>
      <c r="B6083" s="1">
        <v>45792</v>
      </c>
      <c r="C6083" t="s">
        <v>22</v>
      </c>
      <c r="D6083">
        <v>40</v>
      </c>
      <c r="E6083" t="s">
        <v>39</v>
      </c>
      <c r="F6083">
        <v>0</v>
      </c>
      <c r="G6083">
        <v>5</v>
      </c>
      <c r="H6083" t="s">
        <v>3751</v>
      </c>
      <c r="I6083">
        <v>2088</v>
      </c>
      <c r="J6083">
        <v>0</v>
      </c>
      <c r="K6083">
        <v>3</v>
      </c>
      <c r="M6083" t="s">
        <v>23</v>
      </c>
      <c r="N6083" t="s">
        <v>39</v>
      </c>
      <c r="P6083" t="s">
        <v>202</v>
      </c>
      <c r="Q6083" t="s">
        <v>50</v>
      </c>
      <c r="R6083" t="s">
        <v>9723</v>
      </c>
      <c r="S6083" t="s">
        <v>320</v>
      </c>
    </row>
    <row r="6084" spans="1:19">
      <c r="A6084" t="s">
        <v>13578</v>
      </c>
      <c r="B6084" s="1">
        <v>44241</v>
      </c>
      <c r="C6084" t="s">
        <v>22</v>
      </c>
      <c r="D6084">
        <v>73</v>
      </c>
      <c r="E6084" t="s">
        <v>23</v>
      </c>
      <c r="F6084">
        <v>0</v>
      </c>
      <c r="G6084">
        <v>5</v>
      </c>
      <c r="H6084" t="s">
        <v>3686</v>
      </c>
      <c r="I6084">
        <v>4991</v>
      </c>
      <c r="J6084">
        <v>10</v>
      </c>
      <c r="K6084">
        <v>54</v>
      </c>
      <c r="M6084" t="s">
        <v>23</v>
      </c>
      <c r="N6084" t="s">
        <v>23</v>
      </c>
      <c r="O6084" t="s">
        <v>25</v>
      </c>
      <c r="P6084" t="s">
        <v>26</v>
      </c>
      <c r="Q6084" t="s">
        <v>27</v>
      </c>
      <c r="R6084" t="s">
        <v>5017</v>
      </c>
      <c r="S6084" t="s">
        <v>13579</v>
      </c>
    </row>
    <row r="6085" spans="1:19">
      <c r="A6085" t="s">
        <v>13580</v>
      </c>
      <c r="B6085" s="1">
        <v>44974</v>
      </c>
      <c r="C6085" t="s">
        <v>22</v>
      </c>
      <c r="D6085">
        <v>52</v>
      </c>
      <c r="E6085" t="s">
        <v>39</v>
      </c>
      <c r="F6085">
        <v>0</v>
      </c>
      <c r="G6085">
        <v>5</v>
      </c>
      <c r="H6085" t="s">
        <v>3686</v>
      </c>
      <c r="I6085">
        <v>4320</v>
      </c>
      <c r="J6085">
        <v>0</v>
      </c>
      <c r="K6085">
        <v>30</v>
      </c>
      <c r="L6085" t="s">
        <v>40</v>
      </c>
      <c r="M6085" t="s">
        <v>23</v>
      </c>
      <c r="N6085" t="s">
        <v>23</v>
      </c>
      <c r="O6085" t="s">
        <v>56</v>
      </c>
      <c r="P6085" t="s">
        <v>202</v>
      </c>
      <c r="Q6085" t="s">
        <v>50</v>
      </c>
      <c r="R6085" t="s">
        <v>6086</v>
      </c>
      <c r="S6085" t="s">
        <v>13581</v>
      </c>
    </row>
    <row r="6086" spans="1:19">
      <c r="A6086" t="s">
        <v>13582</v>
      </c>
      <c r="B6086" s="1">
        <v>44116</v>
      </c>
      <c r="C6086" t="s">
        <v>22</v>
      </c>
      <c r="D6086">
        <v>61</v>
      </c>
      <c r="E6086" t="s">
        <v>23</v>
      </c>
      <c r="F6086">
        <v>0</v>
      </c>
      <c r="G6086">
        <v>5</v>
      </c>
      <c r="H6086" t="s">
        <v>3686</v>
      </c>
      <c r="I6086">
        <v>5232</v>
      </c>
      <c r="J6086">
        <v>10</v>
      </c>
      <c r="K6086">
        <v>58</v>
      </c>
      <c r="M6086" t="s">
        <v>23</v>
      </c>
      <c r="N6086" t="s">
        <v>23</v>
      </c>
      <c r="O6086" t="s">
        <v>49</v>
      </c>
      <c r="P6086" t="s">
        <v>202</v>
      </c>
      <c r="Q6086" t="s">
        <v>50</v>
      </c>
      <c r="R6086" t="s">
        <v>4904</v>
      </c>
      <c r="S6086" t="s">
        <v>13583</v>
      </c>
    </row>
    <row r="6087" spans="1:19">
      <c r="A6087" t="s">
        <v>13584</v>
      </c>
      <c r="B6087" s="1">
        <v>44685</v>
      </c>
      <c r="C6087" t="s">
        <v>22</v>
      </c>
      <c r="D6087">
        <v>39</v>
      </c>
      <c r="E6087" t="s">
        <v>23</v>
      </c>
      <c r="F6087">
        <v>0</v>
      </c>
      <c r="G6087">
        <v>5</v>
      </c>
      <c r="H6087" t="s">
        <v>3686</v>
      </c>
      <c r="I6087">
        <v>3970</v>
      </c>
      <c r="J6087">
        <v>7</v>
      </c>
      <c r="K6087">
        <v>39</v>
      </c>
      <c r="M6087" t="s">
        <v>23</v>
      </c>
      <c r="N6087" t="s">
        <v>39</v>
      </c>
      <c r="P6087" t="s">
        <v>164</v>
      </c>
      <c r="Q6087" t="s">
        <v>50</v>
      </c>
      <c r="R6087" t="s">
        <v>13585</v>
      </c>
      <c r="S6087" t="s">
        <v>13586</v>
      </c>
    </row>
    <row r="6088" spans="1:19">
      <c r="A6088" t="s">
        <v>13587</v>
      </c>
      <c r="B6088" s="1">
        <v>43953</v>
      </c>
      <c r="C6088" t="s">
        <v>22</v>
      </c>
      <c r="D6088">
        <v>52</v>
      </c>
      <c r="E6088" t="s">
        <v>39</v>
      </c>
      <c r="F6088">
        <v>0</v>
      </c>
      <c r="G6088">
        <v>5</v>
      </c>
      <c r="H6088" t="s">
        <v>3686</v>
      </c>
      <c r="I6088">
        <v>5882</v>
      </c>
      <c r="J6088">
        <v>0</v>
      </c>
      <c r="K6088">
        <v>63</v>
      </c>
      <c r="L6088" t="s">
        <v>142</v>
      </c>
      <c r="M6088" t="s">
        <v>23</v>
      </c>
      <c r="N6088" t="s">
        <v>23</v>
      </c>
      <c r="O6088" t="s">
        <v>25</v>
      </c>
      <c r="P6088" t="s">
        <v>164</v>
      </c>
      <c r="Q6088" t="s">
        <v>27</v>
      </c>
      <c r="R6088" t="s">
        <v>1038</v>
      </c>
      <c r="S6088" t="s">
        <v>13588</v>
      </c>
    </row>
    <row r="6089" spans="1:19">
      <c r="A6089" t="s">
        <v>13589</v>
      </c>
      <c r="B6089" s="1">
        <v>45791</v>
      </c>
      <c r="C6089" t="s">
        <v>22</v>
      </c>
      <c r="D6089">
        <v>23</v>
      </c>
      <c r="E6089" t="s">
        <v>39</v>
      </c>
      <c r="F6089">
        <v>0</v>
      </c>
      <c r="G6089">
        <v>5</v>
      </c>
      <c r="H6089" t="s">
        <v>3751</v>
      </c>
      <c r="I6089">
        <v>2406</v>
      </c>
      <c r="J6089">
        <v>0</v>
      </c>
      <c r="K6089">
        <v>3</v>
      </c>
      <c r="L6089" t="s">
        <v>48</v>
      </c>
      <c r="M6089" t="s">
        <v>23</v>
      </c>
      <c r="N6089" t="s">
        <v>39</v>
      </c>
      <c r="P6089" t="s">
        <v>26</v>
      </c>
      <c r="Q6089" t="s">
        <v>50</v>
      </c>
      <c r="R6089" t="s">
        <v>5371</v>
      </c>
      <c r="S6089" t="s">
        <v>1538</v>
      </c>
    </row>
    <row r="6090" spans="1:19">
      <c r="A6090" t="s">
        <v>13590</v>
      </c>
      <c r="B6090" s="1">
        <v>45499</v>
      </c>
      <c r="C6090" t="s">
        <v>22</v>
      </c>
      <c r="D6090">
        <v>53</v>
      </c>
      <c r="E6090" t="s">
        <v>39</v>
      </c>
      <c r="F6090">
        <v>0</v>
      </c>
      <c r="G6090">
        <v>5</v>
      </c>
      <c r="H6090" t="s">
        <v>3686</v>
      </c>
      <c r="I6090">
        <v>4599</v>
      </c>
      <c r="J6090">
        <v>0</v>
      </c>
      <c r="K6090">
        <v>13</v>
      </c>
      <c r="L6090" t="s">
        <v>97</v>
      </c>
      <c r="M6090" t="s">
        <v>23</v>
      </c>
      <c r="N6090" t="s">
        <v>23</v>
      </c>
      <c r="O6090" t="s">
        <v>25</v>
      </c>
      <c r="P6090" t="s">
        <v>26</v>
      </c>
      <c r="Q6090" t="s">
        <v>27</v>
      </c>
      <c r="R6090" t="s">
        <v>1965</v>
      </c>
      <c r="S6090" t="s">
        <v>13591</v>
      </c>
    </row>
    <row r="6091" spans="1:19">
      <c r="A6091" t="s">
        <v>13592</v>
      </c>
      <c r="B6091" s="1">
        <v>45864</v>
      </c>
      <c r="C6091" t="s">
        <v>22</v>
      </c>
      <c r="D6091">
        <v>34</v>
      </c>
      <c r="E6091" t="s">
        <v>39</v>
      </c>
      <c r="F6091">
        <v>0</v>
      </c>
      <c r="G6091">
        <v>5</v>
      </c>
      <c r="H6091" t="s">
        <v>3751</v>
      </c>
      <c r="I6091">
        <v>2614</v>
      </c>
      <c r="J6091">
        <v>0</v>
      </c>
      <c r="K6091">
        <v>1</v>
      </c>
      <c r="M6091" t="s">
        <v>23</v>
      </c>
      <c r="N6091" t="s">
        <v>23</v>
      </c>
      <c r="O6091" t="s">
        <v>56</v>
      </c>
      <c r="P6091" t="s">
        <v>26</v>
      </c>
      <c r="Q6091" t="s">
        <v>50</v>
      </c>
      <c r="R6091" t="s">
        <v>1013</v>
      </c>
      <c r="S6091" t="s">
        <v>13593</v>
      </c>
    </row>
    <row r="6092" spans="1:19">
      <c r="A6092" t="s">
        <v>13594</v>
      </c>
      <c r="B6092" s="1">
        <v>45783</v>
      </c>
      <c r="C6092" t="s">
        <v>33</v>
      </c>
      <c r="D6092">
        <v>32</v>
      </c>
      <c r="E6092" t="s">
        <v>23</v>
      </c>
      <c r="F6092">
        <v>2</v>
      </c>
      <c r="G6092">
        <v>5</v>
      </c>
      <c r="H6092" t="s">
        <v>3751</v>
      </c>
      <c r="I6092">
        <v>3863</v>
      </c>
      <c r="J6092">
        <v>9</v>
      </c>
      <c r="K6092">
        <v>3</v>
      </c>
      <c r="M6092" t="s">
        <v>23</v>
      </c>
      <c r="N6092" t="s">
        <v>39</v>
      </c>
      <c r="P6092" t="s">
        <v>164</v>
      </c>
      <c r="Q6092" t="s">
        <v>84</v>
      </c>
      <c r="R6092" t="s">
        <v>3112</v>
      </c>
      <c r="S6092" t="s">
        <v>13595</v>
      </c>
    </row>
    <row r="6093" spans="1:19">
      <c r="A6093" t="s">
        <v>13596</v>
      </c>
      <c r="B6093" s="1">
        <v>43684</v>
      </c>
      <c r="C6093" t="s">
        <v>33</v>
      </c>
      <c r="D6093">
        <v>39</v>
      </c>
      <c r="E6093" t="s">
        <v>23</v>
      </c>
      <c r="F6093">
        <v>2</v>
      </c>
      <c r="G6093">
        <v>5</v>
      </c>
      <c r="H6093" t="s">
        <v>3686</v>
      </c>
      <c r="I6093">
        <v>4598</v>
      </c>
      <c r="J6093">
        <v>10</v>
      </c>
      <c r="K6093">
        <v>72</v>
      </c>
      <c r="M6093" t="s">
        <v>23</v>
      </c>
      <c r="N6093" t="s">
        <v>39</v>
      </c>
      <c r="P6093" t="s">
        <v>164</v>
      </c>
      <c r="Q6093" t="s">
        <v>27</v>
      </c>
      <c r="R6093" t="s">
        <v>1163</v>
      </c>
      <c r="S6093" t="s">
        <v>13597</v>
      </c>
    </row>
    <row r="6094" spans="1:19">
      <c r="A6094" t="s">
        <v>13598</v>
      </c>
      <c r="B6094" s="1">
        <v>43693</v>
      </c>
      <c r="C6094" t="s">
        <v>33</v>
      </c>
      <c r="D6094">
        <v>26</v>
      </c>
      <c r="E6094" t="s">
        <v>23</v>
      </c>
      <c r="F6094">
        <v>2</v>
      </c>
      <c r="G6094">
        <v>5</v>
      </c>
      <c r="H6094" t="s">
        <v>3686</v>
      </c>
      <c r="I6094">
        <v>4152</v>
      </c>
      <c r="J6094">
        <v>6</v>
      </c>
      <c r="K6094">
        <v>72</v>
      </c>
      <c r="M6094" t="s">
        <v>23</v>
      </c>
      <c r="N6094" t="s">
        <v>39</v>
      </c>
      <c r="P6094" t="s">
        <v>202</v>
      </c>
      <c r="Q6094" t="s">
        <v>27</v>
      </c>
      <c r="R6094" t="s">
        <v>8782</v>
      </c>
      <c r="S6094" t="s">
        <v>13599</v>
      </c>
    </row>
    <row r="6095" spans="1:19">
      <c r="A6095" t="s">
        <v>13600</v>
      </c>
      <c r="B6095" s="1">
        <v>43721</v>
      </c>
      <c r="C6095" t="s">
        <v>22</v>
      </c>
      <c r="D6095">
        <v>53</v>
      </c>
      <c r="E6095" t="s">
        <v>39</v>
      </c>
      <c r="F6095">
        <v>0</v>
      </c>
      <c r="G6095">
        <v>5</v>
      </c>
      <c r="H6095" t="s">
        <v>3686</v>
      </c>
      <c r="I6095">
        <v>4069</v>
      </c>
      <c r="J6095">
        <v>0</v>
      </c>
      <c r="K6095">
        <v>71</v>
      </c>
      <c r="M6095" t="s">
        <v>23</v>
      </c>
      <c r="N6095" t="s">
        <v>23</v>
      </c>
      <c r="O6095" t="s">
        <v>25</v>
      </c>
      <c r="P6095" t="s">
        <v>164</v>
      </c>
      <c r="Q6095" t="s">
        <v>50</v>
      </c>
      <c r="R6095" t="s">
        <v>4372</v>
      </c>
      <c r="S6095" t="s">
        <v>13601</v>
      </c>
    </row>
    <row r="6096" spans="1:19">
      <c r="A6096" t="s">
        <v>13602</v>
      </c>
      <c r="B6096" s="1">
        <v>45281</v>
      </c>
      <c r="C6096" t="s">
        <v>33</v>
      </c>
      <c r="D6096">
        <v>50</v>
      </c>
      <c r="E6096" t="s">
        <v>23</v>
      </c>
      <c r="F6096">
        <v>3</v>
      </c>
      <c r="G6096">
        <v>5</v>
      </c>
      <c r="H6096" t="s">
        <v>3686</v>
      </c>
      <c r="I6096">
        <v>4910</v>
      </c>
      <c r="J6096">
        <v>7</v>
      </c>
      <c r="K6096">
        <v>20</v>
      </c>
      <c r="M6096" t="s">
        <v>23</v>
      </c>
      <c r="N6096" t="s">
        <v>39</v>
      </c>
      <c r="P6096" t="s">
        <v>202</v>
      </c>
      <c r="Q6096" t="s">
        <v>27</v>
      </c>
      <c r="R6096" t="s">
        <v>1325</v>
      </c>
      <c r="S6096" t="s">
        <v>13603</v>
      </c>
    </row>
    <row r="6097" spans="1:19">
      <c r="A6097" t="s">
        <v>13604</v>
      </c>
      <c r="B6097" s="1">
        <v>45847</v>
      </c>
      <c r="C6097" t="s">
        <v>33</v>
      </c>
      <c r="D6097">
        <v>35</v>
      </c>
      <c r="E6097" t="s">
        <v>39</v>
      </c>
      <c r="F6097">
        <v>0</v>
      </c>
      <c r="G6097">
        <v>5</v>
      </c>
      <c r="H6097" t="s">
        <v>3751</v>
      </c>
      <c r="I6097">
        <v>4118</v>
      </c>
      <c r="J6097">
        <v>0</v>
      </c>
      <c r="K6097">
        <v>1</v>
      </c>
      <c r="M6097" t="s">
        <v>23</v>
      </c>
      <c r="N6097" t="s">
        <v>23</v>
      </c>
      <c r="O6097" t="s">
        <v>56</v>
      </c>
      <c r="P6097" t="s">
        <v>26</v>
      </c>
      <c r="Q6097" t="s">
        <v>50</v>
      </c>
      <c r="R6097" t="s">
        <v>2897</v>
      </c>
      <c r="S6097" t="s">
        <v>13605</v>
      </c>
    </row>
    <row r="6098" spans="1:19">
      <c r="A6098" t="s">
        <v>13606</v>
      </c>
      <c r="B6098" s="1">
        <v>45694</v>
      </c>
      <c r="C6098" t="s">
        <v>33</v>
      </c>
      <c r="D6098">
        <v>61</v>
      </c>
      <c r="E6098" t="s">
        <v>23</v>
      </c>
      <c r="F6098">
        <v>2</v>
      </c>
      <c r="G6098">
        <v>5</v>
      </c>
      <c r="H6098" t="s">
        <v>3686</v>
      </c>
      <c r="I6098">
        <v>2866</v>
      </c>
      <c r="J6098">
        <v>7</v>
      </c>
      <c r="K6098">
        <v>6</v>
      </c>
      <c r="L6098" t="s">
        <v>48</v>
      </c>
      <c r="M6098" t="s">
        <v>39</v>
      </c>
      <c r="N6098" t="s">
        <v>23</v>
      </c>
      <c r="O6098" t="s">
        <v>56</v>
      </c>
      <c r="P6098" t="s">
        <v>164</v>
      </c>
      <c r="Q6098" t="s">
        <v>50</v>
      </c>
      <c r="R6098" t="s">
        <v>4077</v>
      </c>
      <c r="S6098" t="s">
        <v>13607</v>
      </c>
    </row>
    <row r="6099" spans="1:19">
      <c r="A6099" t="s">
        <v>13608</v>
      </c>
      <c r="B6099" s="1">
        <v>45170</v>
      </c>
      <c r="C6099" t="s">
        <v>22</v>
      </c>
      <c r="D6099">
        <v>22</v>
      </c>
      <c r="E6099" t="s">
        <v>23</v>
      </c>
      <c r="F6099">
        <v>3</v>
      </c>
      <c r="G6099">
        <v>5</v>
      </c>
      <c r="H6099" t="s">
        <v>3686</v>
      </c>
      <c r="I6099">
        <v>4031</v>
      </c>
      <c r="J6099">
        <v>1</v>
      </c>
      <c r="K6099">
        <v>23</v>
      </c>
      <c r="M6099" t="s">
        <v>23</v>
      </c>
      <c r="N6099" t="s">
        <v>39</v>
      </c>
      <c r="P6099" t="s">
        <v>202</v>
      </c>
      <c r="Q6099" t="s">
        <v>50</v>
      </c>
      <c r="R6099" t="s">
        <v>554</v>
      </c>
      <c r="S6099" t="s">
        <v>13609</v>
      </c>
    </row>
    <row r="6100" spans="1:19">
      <c r="A6100" t="s">
        <v>13610</v>
      </c>
      <c r="B6100" s="1">
        <v>44130</v>
      </c>
      <c r="C6100" t="s">
        <v>22</v>
      </c>
      <c r="D6100">
        <v>39</v>
      </c>
      <c r="E6100" t="s">
        <v>39</v>
      </c>
      <c r="F6100">
        <v>0</v>
      </c>
      <c r="G6100">
        <v>5</v>
      </c>
      <c r="H6100" t="s">
        <v>3686</v>
      </c>
      <c r="I6100">
        <v>4477</v>
      </c>
      <c r="J6100">
        <v>0</v>
      </c>
      <c r="K6100">
        <v>58</v>
      </c>
      <c r="M6100" t="s">
        <v>23</v>
      </c>
      <c r="N6100" t="s">
        <v>39</v>
      </c>
      <c r="P6100" t="s">
        <v>164</v>
      </c>
      <c r="Q6100" t="s">
        <v>50</v>
      </c>
      <c r="R6100" t="s">
        <v>3537</v>
      </c>
      <c r="S6100" t="s">
        <v>13611</v>
      </c>
    </row>
    <row r="6101" spans="1:19">
      <c r="A6101" t="s">
        <v>13612</v>
      </c>
      <c r="B6101" s="1">
        <v>43710</v>
      </c>
      <c r="C6101" t="s">
        <v>22</v>
      </c>
      <c r="D6101">
        <v>53</v>
      </c>
      <c r="E6101" t="s">
        <v>23</v>
      </c>
      <c r="F6101">
        <v>1</v>
      </c>
      <c r="G6101">
        <v>5</v>
      </c>
      <c r="H6101" t="s">
        <v>3686</v>
      </c>
      <c r="I6101">
        <v>4808</v>
      </c>
      <c r="J6101">
        <v>8</v>
      </c>
      <c r="K6101">
        <v>71</v>
      </c>
      <c r="L6101" t="s">
        <v>316</v>
      </c>
      <c r="M6101" t="s">
        <v>23</v>
      </c>
      <c r="N6101" t="s">
        <v>39</v>
      </c>
      <c r="P6101" t="s">
        <v>164</v>
      </c>
      <c r="Q6101" t="s">
        <v>50</v>
      </c>
      <c r="R6101" t="s">
        <v>1325</v>
      </c>
      <c r="S6101" t="s">
        <v>13613</v>
      </c>
    </row>
    <row r="6102" spans="1:19">
      <c r="A6102" t="s">
        <v>13614</v>
      </c>
      <c r="B6102" s="1">
        <v>44249</v>
      </c>
      <c r="C6102" t="s">
        <v>33</v>
      </c>
      <c r="D6102">
        <v>44</v>
      </c>
      <c r="E6102" t="s">
        <v>39</v>
      </c>
      <c r="F6102">
        <v>0</v>
      </c>
      <c r="G6102">
        <v>5</v>
      </c>
      <c r="H6102" t="s">
        <v>3686</v>
      </c>
      <c r="I6102">
        <v>5946</v>
      </c>
      <c r="J6102">
        <v>0</v>
      </c>
      <c r="K6102">
        <v>54</v>
      </c>
      <c r="L6102" t="s">
        <v>142</v>
      </c>
      <c r="M6102" t="s">
        <v>23</v>
      </c>
      <c r="N6102" t="s">
        <v>39</v>
      </c>
      <c r="P6102" t="s">
        <v>164</v>
      </c>
      <c r="Q6102" t="s">
        <v>50</v>
      </c>
      <c r="R6102" t="s">
        <v>860</v>
      </c>
      <c r="S6102" t="s">
        <v>13615</v>
      </c>
    </row>
    <row r="6103" spans="1:19">
      <c r="A6103" t="s">
        <v>13616</v>
      </c>
      <c r="B6103" s="1">
        <v>44960</v>
      </c>
      <c r="C6103" t="s">
        <v>33</v>
      </c>
      <c r="D6103">
        <v>37</v>
      </c>
      <c r="E6103" t="s">
        <v>39</v>
      </c>
      <c r="F6103">
        <v>0</v>
      </c>
      <c r="G6103">
        <v>5</v>
      </c>
      <c r="H6103" t="s">
        <v>3686</v>
      </c>
      <c r="I6103">
        <v>4403</v>
      </c>
      <c r="J6103">
        <v>0</v>
      </c>
      <c r="K6103">
        <v>30</v>
      </c>
      <c r="L6103" t="s">
        <v>40</v>
      </c>
      <c r="M6103" t="s">
        <v>23</v>
      </c>
      <c r="N6103" t="s">
        <v>23</v>
      </c>
      <c r="O6103" t="s">
        <v>49</v>
      </c>
      <c r="P6103" t="s">
        <v>202</v>
      </c>
      <c r="Q6103" t="s">
        <v>50</v>
      </c>
      <c r="R6103" t="s">
        <v>1437</v>
      </c>
      <c r="S6103" t="s">
        <v>13617</v>
      </c>
    </row>
    <row r="6104" spans="1:19">
      <c r="A6104" t="s">
        <v>13618</v>
      </c>
      <c r="B6104" s="1">
        <v>45727</v>
      </c>
      <c r="C6104" t="s">
        <v>22</v>
      </c>
      <c r="D6104">
        <v>65</v>
      </c>
      <c r="E6104" t="s">
        <v>39</v>
      </c>
      <c r="F6104">
        <v>0</v>
      </c>
      <c r="G6104">
        <v>5</v>
      </c>
      <c r="H6104" t="s">
        <v>3686</v>
      </c>
      <c r="I6104">
        <v>2154</v>
      </c>
      <c r="J6104">
        <v>0</v>
      </c>
      <c r="K6104">
        <v>5</v>
      </c>
      <c r="L6104" t="s">
        <v>48</v>
      </c>
      <c r="M6104" t="s">
        <v>23</v>
      </c>
      <c r="N6104" t="s">
        <v>39</v>
      </c>
      <c r="P6104" t="s">
        <v>202</v>
      </c>
      <c r="Q6104" t="s">
        <v>27</v>
      </c>
      <c r="R6104" t="s">
        <v>2056</v>
      </c>
      <c r="S6104" t="s">
        <v>13619</v>
      </c>
    </row>
    <row r="6105" spans="1:19">
      <c r="A6105" t="s">
        <v>13620</v>
      </c>
      <c r="B6105" s="1">
        <v>45849</v>
      </c>
      <c r="C6105" t="s">
        <v>33</v>
      </c>
      <c r="D6105">
        <v>39</v>
      </c>
      <c r="E6105" t="s">
        <v>39</v>
      </c>
      <c r="F6105">
        <v>0</v>
      </c>
      <c r="G6105">
        <v>5</v>
      </c>
      <c r="H6105" t="s">
        <v>3751</v>
      </c>
      <c r="I6105">
        <v>4633</v>
      </c>
      <c r="J6105">
        <v>0</v>
      </c>
      <c r="K6105">
        <v>1</v>
      </c>
      <c r="L6105" t="s">
        <v>48</v>
      </c>
      <c r="M6105" t="s">
        <v>23</v>
      </c>
      <c r="N6105" t="s">
        <v>23</v>
      </c>
      <c r="O6105" t="s">
        <v>49</v>
      </c>
      <c r="P6105" t="s">
        <v>26</v>
      </c>
      <c r="Q6105" t="s">
        <v>27</v>
      </c>
      <c r="R6105" t="s">
        <v>5438</v>
      </c>
      <c r="S6105" t="s">
        <v>3518</v>
      </c>
    </row>
    <row r="6106" spans="1:19">
      <c r="A6106" t="s">
        <v>13621</v>
      </c>
      <c r="B6106" s="1">
        <v>45634</v>
      </c>
      <c r="C6106" t="s">
        <v>22</v>
      </c>
      <c r="D6106">
        <v>38</v>
      </c>
      <c r="E6106" t="s">
        <v>23</v>
      </c>
      <c r="F6106">
        <v>0</v>
      </c>
      <c r="G6106">
        <v>5</v>
      </c>
      <c r="H6106" t="s">
        <v>3686</v>
      </c>
      <c r="I6106">
        <v>4909</v>
      </c>
      <c r="J6106">
        <v>7</v>
      </c>
      <c r="K6106">
        <v>8</v>
      </c>
      <c r="M6106" t="s">
        <v>23</v>
      </c>
      <c r="N6106" t="s">
        <v>39</v>
      </c>
      <c r="P6106" t="s">
        <v>26</v>
      </c>
      <c r="Q6106" t="s">
        <v>27</v>
      </c>
      <c r="R6106" t="s">
        <v>3634</v>
      </c>
      <c r="S6106" t="s">
        <v>13622</v>
      </c>
    </row>
    <row r="6107" spans="1:19">
      <c r="A6107" t="s">
        <v>13623</v>
      </c>
      <c r="B6107" s="1">
        <v>43946</v>
      </c>
      <c r="C6107" t="s">
        <v>33</v>
      </c>
      <c r="D6107">
        <v>47</v>
      </c>
      <c r="E6107" t="s">
        <v>23</v>
      </c>
      <c r="F6107">
        <v>0</v>
      </c>
      <c r="G6107">
        <v>5</v>
      </c>
      <c r="H6107" t="s">
        <v>3686</v>
      </c>
      <c r="I6107">
        <v>5384</v>
      </c>
      <c r="J6107">
        <v>7</v>
      </c>
      <c r="K6107">
        <v>64</v>
      </c>
      <c r="M6107" t="s">
        <v>23</v>
      </c>
      <c r="N6107" t="s">
        <v>39</v>
      </c>
      <c r="P6107" t="s">
        <v>202</v>
      </c>
      <c r="Q6107" t="s">
        <v>27</v>
      </c>
      <c r="R6107" t="s">
        <v>1080</v>
      </c>
      <c r="S6107" t="s">
        <v>13624</v>
      </c>
    </row>
    <row r="6108" spans="1:19">
      <c r="A6108" t="s">
        <v>13625</v>
      </c>
      <c r="B6108" s="1">
        <v>44845</v>
      </c>
      <c r="C6108" t="s">
        <v>22</v>
      </c>
      <c r="D6108">
        <v>31</v>
      </c>
      <c r="E6108" t="s">
        <v>23</v>
      </c>
      <c r="F6108">
        <v>1</v>
      </c>
      <c r="G6108">
        <v>5</v>
      </c>
      <c r="H6108" t="s">
        <v>3686</v>
      </c>
      <c r="I6108">
        <v>3897</v>
      </c>
      <c r="J6108">
        <v>10</v>
      </c>
      <c r="K6108">
        <v>34</v>
      </c>
      <c r="M6108" t="s">
        <v>39</v>
      </c>
      <c r="N6108" t="s">
        <v>23</v>
      </c>
      <c r="O6108" t="s">
        <v>49</v>
      </c>
      <c r="P6108" t="s">
        <v>164</v>
      </c>
      <c r="Q6108" t="s">
        <v>27</v>
      </c>
      <c r="R6108" t="s">
        <v>4077</v>
      </c>
      <c r="S6108" t="s">
        <v>13626</v>
      </c>
    </row>
    <row r="6109" spans="1:19">
      <c r="A6109" t="s">
        <v>13627</v>
      </c>
      <c r="B6109" s="1">
        <v>45768</v>
      </c>
      <c r="C6109" t="s">
        <v>33</v>
      </c>
      <c r="D6109">
        <v>36</v>
      </c>
      <c r="E6109" t="s">
        <v>39</v>
      </c>
      <c r="F6109">
        <v>0</v>
      </c>
      <c r="G6109">
        <v>5</v>
      </c>
      <c r="H6109" t="s">
        <v>3686</v>
      </c>
      <c r="I6109">
        <v>5396</v>
      </c>
      <c r="J6109">
        <v>0</v>
      </c>
      <c r="K6109">
        <v>4</v>
      </c>
      <c r="M6109" t="s">
        <v>23</v>
      </c>
      <c r="N6109" t="s">
        <v>23</v>
      </c>
      <c r="O6109" t="s">
        <v>25</v>
      </c>
      <c r="P6109" t="s">
        <v>26</v>
      </c>
      <c r="Q6109" t="s">
        <v>27</v>
      </c>
      <c r="R6109" t="s">
        <v>9482</v>
      </c>
      <c r="S6109" t="s">
        <v>13628</v>
      </c>
    </row>
    <row r="6110" spans="1:19">
      <c r="A6110" t="s">
        <v>13629</v>
      </c>
      <c r="B6110" s="1">
        <v>44818</v>
      </c>
      <c r="C6110" t="s">
        <v>33</v>
      </c>
      <c r="D6110">
        <v>63</v>
      </c>
      <c r="E6110" t="s">
        <v>39</v>
      </c>
      <c r="F6110">
        <v>0</v>
      </c>
      <c r="G6110">
        <v>5</v>
      </c>
      <c r="H6110" t="s">
        <v>3686</v>
      </c>
      <c r="I6110">
        <v>3999</v>
      </c>
      <c r="J6110">
        <v>0</v>
      </c>
      <c r="K6110">
        <v>35</v>
      </c>
      <c r="L6110" t="s">
        <v>40</v>
      </c>
      <c r="M6110" t="s">
        <v>23</v>
      </c>
      <c r="N6110" t="s">
        <v>23</v>
      </c>
      <c r="O6110" t="s">
        <v>25</v>
      </c>
      <c r="P6110" t="s">
        <v>26</v>
      </c>
      <c r="Q6110" t="s">
        <v>50</v>
      </c>
      <c r="R6110" t="s">
        <v>874</v>
      </c>
      <c r="S6110" t="s">
        <v>13630</v>
      </c>
    </row>
    <row r="6111" spans="1:19">
      <c r="A6111" t="s">
        <v>13631</v>
      </c>
      <c r="B6111" s="1">
        <v>43731</v>
      </c>
      <c r="C6111" t="s">
        <v>22</v>
      </c>
      <c r="D6111">
        <v>54</v>
      </c>
      <c r="E6111" t="s">
        <v>23</v>
      </c>
      <c r="F6111">
        <v>0</v>
      </c>
      <c r="G6111">
        <v>5</v>
      </c>
      <c r="H6111" t="s">
        <v>3686</v>
      </c>
      <c r="I6111">
        <v>6319</v>
      </c>
      <c r="J6111">
        <v>10</v>
      </c>
      <c r="K6111">
        <v>71</v>
      </c>
      <c r="L6111" t="s">
        <v>316</v>
      </c>
      <c r="M6111" t="s">
        <v>23</v>
      </c>
      <c r="N6111" t="s">
        <v>23</v>
      </c>
      <c r="O6111" t="s">
        <v>25</v>
      </c>
      <c r="P6111" t="s">
        <v>164</v>
      </c>
      <c r="Q6111" t="s">
        <v>27</v>
      </c>
      <c r="R6111" t="s">
        <v>2015</v>
      </c>
      <c r="S6111" t="s">
        <v>13632</v>
      </c>
    </row>
    <row r="6112" spans="1:19">
      <c r="A6112" t="s">
        <v>13633</v>
      </c>
      <c r="B6112" s="1">
        <v>44747</v>
      </c>
      <c r="C6112" t="s">
        <v>33</v>
      </c>
      <c r="D6112">
        <v>62</v>
      </c>
      <c r="E6112" t="s">
        <v>39</v>
      </c>
      <c r="F6112">
        <v>0</v>
      </c>
      <c r="G6112">
        <v>5</v>
      </c>
      <c r="H6112" t="s">
        <v>3686</v>
      </c>
      <c r="I6112">
        <v>5987</v>
      </c>
      <c r="J6112">
        <v>0</v>
      </c>
      <c r="K6112">
        <v>37</v>
      </c>
      <c r="L6112" t="s">
        <v>40</v>
      </c>
      <c r="M6112" t="s">
        <v>23</v>
      </c>
      <c r="N6112" t="s">
        <v>39</v>
      </c>
      <c r="P6112" t="s">
        <v>202</v>
      </c>
      <c r="Q6112" t="s">
        <v>27</v>
      </c>
      <c r="R6112" t="s">
        <v>1080</v>
      </c>
      <c r="S6112" t="s">
        <v>13634</v>
      </c>
    </row>
    <row r="6113" spans="1:19">
      <c r="A6113" t="s">
        <v>13635</v>
      </c>
      <c r="B6113" s="1">
        <v>43831</v>
      </c>
      <c r="C6113" t="s">
        <v>33</v>
      </c>
      <c r="D6113">
        <v>41</v>
      </c>
      <c r="E6113" t="s">
        <v>23</v>
      </c>
      <c r="F6113">
        <v>0</v>
      </c>
      <c r="G6113">
        <v>5</v>
      </c>
      <c r="H6113" t="s">
        <v>3686</v>
      </c>
      <c r="I6113">
        <v>5037</v>
      </c>
      <c r="J6113">
        <v>1</v>
      </c>
      <c r="K6113">
        <v>67</v>
      </c>
      <c r="L6113" t="s">
        <v>316</v>
      </c>
      <c r="M6113" t="s">
        <v>23</v>
      </c>
      <c r="N6113" t="s">
        <v>23</v>
      </c>
      <c r="O6113" t="s">
        <v>49</v>
      </c>
      <c r="P6113" t="s">
        <v>164</v>
      </c>
      <c r="Q6113" t="s">
        <v>27</v>
      </c>
      <c r="R6113" t="s">
        <v>2553</v>
      </c>
      <c r="S6113" t="s">
        <v>13636</v>
      </c>
    </row>
    <row r="6114" spans="1:19">
      <c r="A6114" t="s">
        <v>13637</v>
      </c>
      <c r="B6114" s="1">
        <v>45155</v>
      </c>
      <c r="C6114" t="s">
        <v>33</v>
      </c>
      <c r="D6114">
        <v>43</v>
      </c>
      <c r="E6114" t="s">
        <v>23</v>
      </c>
      <c r="F6114">
        <v>3</v>
      </c>
      <c r="G6114">
        <v>5</v>
      </c>
      <c r="H6114" t="s">
        <v>3686</v>
      </c>
      <c r="I6114">
        <v>3594</v>
      </c>
      <c r="J6114">
        <v>5</v>
      </c>
      <c r="K6114">
        <v>24</v>
      </c>
      <c r="M6114" t="s">
        <v>23</v>
      </c>
      <c r="N6114" t="s">
        <v>39</v>
      </c>
      <c r="P6114" t="s">
        <v>164</v>
      </c>
      <c r="Q6114" t="s">
        <v>50</v>
      </c>
      <c r="R6114" t="s">
        <v>1325</v>
      </c>
      <c r="S6114" t="s">
        <v>13638</v>
      </c>
    </row>
    <row r="6115" spans="1:19">
      <c r="A6115" t="s">
        <v>13639</v>
      </c>
      <c r="B6115" s="1">
        <v>45845</v>
      </c>
      <c r="C6115" t="s">
        <v>33</v>
      </c>
      <c r="D6115">
        <v>48</v>
      </c>
      <c r="E6115" t="s">
        <v>39</v>
      </c>
      <c r="F6115">
        <v>0</v>
      </c>
      <c r="G6115">
        <v>5</v>
      </c>
      <c r="H6115" t="s">
        <v>3751</v>
      </c>
      <c r="I6115">
        <v>2507</v>
      </c>
      <c r="J6115">
        <v>0</v>
      </c>
      <c r="K6115">
        <v>1</v>
      </c>
      <c r="M6115" t="s">
        <v>23</v>
      </c>
      <c r="N6115" t="s">
        <v>39</v>
      </c>
      <c r="P6115" t="s">
        <v>26</v>
      </c>
      <c r="Q6115" t="s">
        <v>50</v>
      </c>
      <c r="R6115" t="s">
        <v>3789</v>
      </c>
      <c r="S6115" t="s">
        <v>13640</v>
      </c>
    </row>
    <row r="6116" spans="1:19">
      <c r="A6116" t="s">
        <v>13641</v>
      </c>
      <c r="B6116" s="1">
        <v>44763</v>
      </c>
      <c r="C6116" t="s">
        <v>33</v>
      </c>
      <c r="D6116">
        <v>20</v>
      </c>
      <c r="E6116" t="s">
        <v>23</v>
      </c>
      <c r="F6116">
        <v>2</v>
      </c>
      <c r="G6116">
        <v>5</v>
      </c>
      <c r="H6116" t="s">
        <v>3686</v>
      </c>
      <c r="I6116">
        <v>2360</v>
      </c>
      <c r="J6116">
        <v>1</v>
      </c>
      <c r="K6116">
        <v>37</v>
      </c>
      <c r="M6116" t="s">
        <v>23</v>
      </c>
      <c r="N6116" t="s">
        <v>39</v>
      </c>
      <c r="P6116" t="s">
        <v>26</v>
      </c>
      <c r="Q6116" t="s">
        <v>27</v>
      </c>
      <c r="R6116" t="s">
        <v>1980</v>
      </c>
      <c r="S6116" t="s">
        <v>13642</v>
      </c>
    </row>
    <row r="6117" spans="1:19">
      <c r="A6117" t="s">
        <v>13643</v>
      </c>
      <c r="B6117" s="1">
        <v>44020</v>
      </c>
      <c r="C6117" t="s">
        <v>22</v>
      </c>
      <c r="D6117">
        <v>62</v>
      </c>
      <c r="E6117" t="s">
        <v>23</v>
      </c>
      <c r="F6117">
        <v>3</v>
      </c>
      <c r="G6117">
        <v>5</v>
      </c>
      <c r="H6117" t="s">
        <v>3686</v>
      </c>
      <c r="I6117">
        <v>5641</v>
      </c>
      <c r="J6117">
        <v>3</v>
      </c>
      <c r="K6117">
        <v>61</v>
      </c>
      <c r="M6117" t="s">
        <v>23</v>
      </c>
      <c r="N6117" t="s">
        <v>23</v>
      </c>
      <c r="O6117" t="s">
        <v>25</v>
      </c>
      <c r="P6117" t="s">
        <v>202</v>
      </c>
      <c r="Q6117" t="s">
        <v>27</v>
      </c>
      <c r="R6117" t="s">
        <v>5800</v>
      </c>
      <c r="S6117" t="s">
        <v>13644</v>
      </c>
    </row>
    <row r="6118" spans="1:19">
      <c r="A6118" t="s">
        <v>13645</v>
      </c>
      <c r="B6118" s="1">
        <v>44672</v>
      </c>
      <c r="C6118" t="s">
        <v>33</v>
      </c>
      <c r="D6118">
        <v>41</v>
      </c>
      <c r="E6118" t="s">
        <v>39</v>
      </c>
      <c r="F6118">
        <v>0</v>
      </c>
      <c r="G6118">
        <v>5</v>
      </c>
      <c r="H6118" t="s">
        <v>3686</v>
      </c>
      <c r="I6118">
        <v>3784</v>
      </c>
      <c r="J6118">
        <v>0</v>
      </c>
      <c r="K6118">
        <v>40</v>
      </c>
      <c r="L6118" t="s">
        <v>142</v>
      </c>
      <c r="M6118" t="s">
        <v>23</v>
      </c>
      <c r="N6118" t="s">
        <v>23</v>
      </c>
      <c r="O6118" t="s">
        <v>25</v>
      </c>
      <c r="P6118" t="s">
        <v>202</v>
      </c>
      <c r="Q6118" t="s">
        <v>50</v>
      </c>
      <c r="R6118" t="s">
        <v>1050</v>
      </c>
      <c r="S6118" t="s">
        <v>13646</v>
      </c>
    </row>
    <row r="6119" spans="1:19">
      <c r="A6119" t="s">
        <v>13647</v>
      </c>
      <c r="B6119" s="1">
        <v>43945</v>
      </c>
      <c r="C6119" t="s">
        <v>33</v>
      </c>
      <c r="D6119">
        <v>57</v>
      </c>
      <c r="E6119" t="s">
        <v>23</v>
      </c>
      <c r="F6119">
        <v>0</v>
      </c>
      <c r="G6119">
        <v>5</v>
      </c>
      <c r="H6119" t="s">
        <v>3686</v>
      </c>
      <c r="I6119">
        <v>5425</v>
      </c>
      <c r="J6119">
        <v>9</v>
      </c>
      <c r="K6119">
        <v>64</v>
      </c>
      <c r="M6119" t="s">
        <v>23</v>
      </c>
      <c r="N6119" t="s">
        <v>23</v>
      </c>
      <c r="O6119" t="s">
        <v>49</v>
      </c>
      <c r="P6119" t="s">
        <v>164</v>
      </c>
      <c r="Q6119" t="s">
        <v>50</v>
      </c>
      <c r="R6119" t="s">
        <v>13648</v>
      </c>
      <c r="S6119" t="s">
        <v>13649</v>
      </c>
    </row>
    <row r="6120" spans="1:19">
      <c r="A6120" t="s">
        <v>13650</v>
      </c>
      <c r="B6120" s="1">
        <v>45399</v>
      </c>
      <c r="C6120" t="s">
        <v>33</v>
      </c>
      <c r="D6120">
        <v>40</v>
      </c>
      <c r="E6120" t="s">
        <v>23</v>
      </c>
      <c r="F6120">
        <v>3</v>
      </c>
      <c r="G6120">
        <v>5</v>
      </c>
      <c r="H6120" t="s">
        <v>3686</v>
      </c>
      <c r="I6120">
        <v>4146</v>
      </c>
      <c r="J6120">
        <v>10</v>
      </c>
      <c r="K6120">
        <v>16</v>
      </c>
      <c r="M6120" t="s">
        <v>23</v>
      </c>
      <c r="N6120" t="s">
        <v>39</v>
      </c>
      <c r="P6120" t="s">
        <v>26</v>
      </c>
      <c r="Q6120" t="s">
        <v>50</v>
      </c>
      <c r="R6120" t="s">
        <v>1980</v>
      </c>
      <c r="S6120" t="s">
        <v>13651</v>
      </c>
    </row>
    <row r="6121" spans="1:19">
      <c r="A6121" t="s">
        <v>13652</v>
      </c>
      <c r="B6121" s="1">
        <v>43936</v>
      </c>
      <c r="C6121" t="s">
        <v>33</v>
      </c>
      <c r="D6121">
        <v>53</v>
      </c>
      <c r="E6121" t="s">
        <v>39</v>
      </c>
      <c r="F6121">
        <v>0</v>
      </c>
      <c r="G6121">
        <v>5</v>
      </c>
      <c r="H6121" t="s">
        <v>3686</v>
      </c>
      <c r="I6121">
        <v>5655</v>
      </c>
      <c r="J6121">
        <v>0</v>
      </c>
      <c r="K6121">
        <v>64</v>
      </c>
      <c r="L6121" t="s">
        <v>142</v>
      </c>
      <c r="M6121" t="s">
        <v>23</v>
      </c>
      <c r="N6121" t="s">
        <v>39</v>
      </c>
      <c r="P6121" t="s">
        <v>202</v>
      </c>
      <c r="Q6121" t="s">
        <v>84</v>
      </c>
      <c r="R6121" t="s">
        <v>6447</v>
      </c>
      <c r="S6121" t="s">
        <v>13653</v>
      </c>
    </row>
    <row r="6122" spans="1:19">
      <c r="A6122" t="s">
        <v>13654</v>
      </c>
      <c r="B6122" s="1">
        <v>43682</v>
      </c>
      <c r="C6122" t="s">
        <v>22</v>
      </c>
      <c r="D6122">
        <v>53</v>
      </c>
      <c r="E6122" t="s">
        <v>39</v>
      </c>
      <c r="F6122">
        <v>0</v>
      </c>
      <c r="G6122">
        <v>5</v>
      </c>
      <c r="H6122" t="s">
        <v>3686</v>
      </c>
      <c r="I6122">
        <v>4262</v>
      </c>
      <c r="J6122">
        <v>0</v>
      </c>
      <c r="K6122">
        <v>72</v>
      </c>
      <c r="L6122" t="s">
        <v>316</v>
      </c>
      <c r="M6122" t="s">
        <v>23</v>
      </c>
      <c r="N6122" t="s">
        <v>23</v>
      </c>
      <c r="O6122" t="s">
        <v>49</v>
      </c>
      <c r="P6122" t="s">
        <v>164</v>
      </c>
      <c r="Q6122" t="s">
        <v>27</v>
      </c>
      <c r="R6122" t="s">
        <v>232</v>
      </c>
      <c r="S6122" t="s">
        <v>13655</v>
      </c>
    </row>
    <row r="6123" spans="1:19">
      <c r="A6123" t="s">
        <v>13656</v>
      </c>
      <c r="B6123" s="1">
        <v>44627</v>
      </c>
      <c r="C6123" t="s">
        <v>22</v>
      </c>
      <c r="D6123">
        <v>29</v>
      </c>
      <c r="E6123" t="s">
        <v>39</v>
      </c>
      <c r="F6123">
        <v>3</v>
      </c>
      <c r="G6123">
        <v>5</v>
      </c>
      <c r="H6123" t="s">
        <v>3686</v>
      </c>
      <c r="I6123">
        <v>5038</v>
      </c>
      <c r="J6123">
        <v>0</v>
      </c>
      <c r="K6123">
        <v>41</v>
      </c>
      <c r="M6123" t="s">
        <v>23</v>
      </c>
      <c r="N6123" t="s">
        <v>23</v>
      </c>
      <c r="O6123" t="s">
        <v>25</v>
      </c>
      <c r="P6123" t="s">
        <v>164</v>
      </c>
      <c r="Q6123" t="s">
        <v>27</v>
      </c>
      <c r="R6123" t="s">
        <v>11680</v>
      </c>
      <c r="S6123" t="s">
        <v>13657</v>
      </c>
    </row>
    <row r="6124" spans="1:19">
      <c r="A6124" t="s">
        <v>13658</v>
      </c>
      <c r="B6124" s="1">
        <v>43794</v>
      </c>
      <c r="C6124" t="s">
        <v>22</v>
      </c>
      <c r="D6124">
        <v>37</v>
      </c>
      <c r="E6124" t="s">
        <v>39</v>
      </c>
      <c r="F6124">
        <v>0</v>
      </c>
      <c r="G6124">
        <v>5</v>
      </c>
      <c r="H6124" t="s">
        <v>3686</v>
      </c>
      <c r="I6124">
        <v>4043</v>
      </c>
      <c r="J6124">
        <v>0</v>
      </c>
      <c r="K6124">
        <v>69</v>
      </c>
      <c r="M6124" t="s">
        <v>39</v>
      </c>
      <c r="N6124" t="s">
        <v>23</v>
      </c>
      <c r="O6124" t="s">
        <v>49</v>
      </c>
      <c r="P6124" t="s">
        <v>202</v>
      </c>
      <c r="Q6124" t="s">
        <v>27</v>
      </c>
      <c r="R6124" t="s">
        <v>6941</v>
      </c>
      <c r="S6124" t="s">
        <v>13659</v>
      </c>
    </row>
    <row r="6125" spans="1:19">
      <c r="A6125" t="s">
        <v>13660</v>
      </c>
      <c r="B6125" s="1">
        <v>44735</v>
      </c>
      <c r="C6125" t="s">
        <v>33</v>
      </c>
      <c r="D6125">
        <v>48</v>
      </c>
      <c r="E6125" t="s">
        <v>39</v>
      </c>
      <c r="F6125">
        <v>0</v>
      </c>
      <c r="G6125">
        <v>5</v>
      </c>
      <c r="H6125" t="s">
        <v>3686</v>
      </c>
      <c r="I6125">
        <v>4705</v>
      </c>
      <c r="J6125">
        <v>0</v>
      </c>
      <c r="K6125">
        <v>38</v>
      </c>
      <c r="M6125" t="s">
        <v>23</v>
      </c>
      <c r="N6125" t="s">
        <v>39</v>
      </c>
      <c r="P6125" t="s">
        <v>202</v>
      </c>
      <c r="Q6125" t="s">
        <v>84</v>
      </c>
      <c r="R6125" t="s">
        <v>3559</v>
      </c>
      <c r="S6125" t="s">
        <v>13661</v>
      </c>
    </row>
    <row r="6126" spans="1:19">
      <c r="A6126" t="s">
        <v>13662</v>
      </c>
      <c r="B6126" s="1">
        <v>43831</v>
      </c>
      <c r="C6126" t="s">
        <v>33</v>
      </c>
      <c r="D6126">
        <v>55</v>
      </c>
      <c r="E6126" t="s">
        <v>23</v>
      </c>
      <c r="F6126">
        <v>0</v>
      </c>
      <c r="G6126">
        <v>5</v>
      </c>
      <c r="H6126" t="s">
        <v>3686</v>
      </c>
      <c r="I6126">
        <v>5887</v>
      </c>
      <c r="J6126">
        <v>1</v>
      </c>
      <c r="K6126">
        <v>67</v>
      </c>
      <c r="M6126" t="s">
        <v>23</v>
      </c>
      <c r="N6126" t="s">
        <v>39</v>
      </c>
      <c r="P6126" t="s">
        <v>164</v>
      </c>
      <c r="Q6126" t="s">
        <v>50</v>
      </c>
      <c r="R6126" t="s">
        <v>880</v>
      </c>
      <c r="S6126" t="s">
        <v>13663</v>
      </c>
    </row>
    <row r="6127" spans="1:19">
      <c r="A6127" t="s">
        <v>13664</v>
      </c>
      <c r="B6127" s="1">
        <v>45827</v>
      </c>
      <c r="C6127" t="s">
        <v>22</v>
      </c>
      <c r="D6127">
        <v>39</v>
      </c>
      <c r="E6127" t="s">
        <v>23</v>
      </c>
      <c r="F6127">
        <v>0</v>
      </c>
      <c r="G6127">
        <v>5</v>
      </c>
      <c r="H6127" t="s">
        <v>3751</v>
      </c>
      <c r="I6127">
        <v>4889</v>
      </c>
      <c r="J6127">
        <v>0</v>
      </c>
      <c r="K6127">
        <v>2</v>
      </c>
      <c r="M6127" t="s">
        <v>23</v>
      </c>
      <c r="N6127" t="s">
        <v>23</v>
      </c>
      <c r="O6127" t="s">
        <v>25</v>
      </c>
      <c r="P6127" t="s">
        <v>26</v>
      </c>
      <c r="Q6127" t="s">
        <v>27</v>
      </c>
      <c r="R6127" t="s">
        <v>13665</v>
      </c>
      <c r="S6127" t="s">
        <v>13666</v>
      </c>
    </row>
    <row r="6128" spans="1:19">
      <c r="A6128" t="s">
        <v>13667</v>
      </c>
      <c r="B6128" s="1">
        <v>44672</v>
      </c>
      <c r="C6128" t="s">
        <v>22</v>
      </c>
      <c r="D6128">
        <v>33</v>
      </c>
      <c r="E6128" t="s">
        <v>23</v>
      </c>
      <c r="F6128">
        <v>0</v>
      </c>
      <c r="G6128">
        <v>5</v>
      </c>
      <c r="H6128" t="s">
        <v>3686</v>
      </c>
      <c r="I6128">
        <v>5507</v>
      </c>
      <c r="J6128">
        <v>0</v>
      </c>
      <c r="K6128">
        <v>40</v>
      </c>
      <c r="L6128" t="s">
        <v>142</v>
      </c>
      <c r="M6128" t="s">
        <v>23</v>
      </c>
      <c r="N6128" t="s">
        <v>23</v>
      </c>
      <c r="O6128" t="s">
        <v>49</v>
      </c>
      <c r="P6128" t="s">
        <v>202</v>
      </c>
      <c r="Q6128" t="s">
        <v>50</v>
      </c>
      <c r="R6128" t="s">
        <v>583</v>
      </c>
      <c r="S6128" t="s">
        <v>13668</v>
      </c>
    </row>
    <row r="6129" spans="1:19">
      <c r="A6129" t="s">
        <v>13669</v>
      </c>
      <c r="B6129" s="1">
        <v>45005</v>
      </c>
      <c r="C6129" t="s">
        <v>33</v>
      </c>
      <c r="D6129">
        <v>47</v>
      </c>
      <c r="E6129" t="s">
        <v>39</v>
      </c>
      <c r="F6129">
        <v>0</v>
      </c>
      <c r="G6129">
        <v>5</v>
      </c>
      <c r="H6129" t="s">
        <v>3686</v>
      </c>
      <c r="I6129">
        <v>4226</v>
      </c>
      <c r="J6129">
        <v>0</v>
      </c>
      <c r="K6129">
        <v>29</v>
      </c>
      <c r="M6129" t="s">
        <v>23</v>
      </c>
      <c r="N6129" t="s">
        <v>23</v>
      </c>
      <c r="O6129" t="s">
        <v>49</v>
      </c>
      <c r="P6129" t="s">
        <v>202</v>
      </c>
      <c r="Q6129" t="s">
        <v>50</v>
      </c>
      <c r="R6129" t="s">
        <v>2434</v>
      </c>
      <c r="S6129" t="s">
        <v>13670</v>
      </c>
    </row>
    <row r="6130" spans="1:19">
      <c r="A6130" t="s">
        <v>13671</v>
      </c>
      <c r="B6130" s="1">
        <v>45610</v>
      </c>
      <c r="C6130" t="s">
        <v>33</v>
      </c>
      <c r="D6130">
        <v>23</v>
      </c>
      <c r="E6130" t="s">
        <v>39</v>
      </c>
      <c r="F6130">
        <v>0</v>
      </c>
      <c r="G6130">
        <v>5</v>
      </c>
      <c r="H6130" t="s">
        <v>3686</v>
      </c>
      <c r="I6130">
        <v>2952</v>
      </c>
      <c r="J6130">
        <v>0</v>
      </c>
      <c r="K6130">
        <v>9</v>
      </c>
      <c r="L6130" t="s">
        <v>48</v>
      </c>
      <c r="M6130" t="s">
        <v>23</v>
      </c>
      <c r="N6130" t="s">
        <v>23</v>
      </c>
      <c r="O6130" t="s">
        <v>25</v>
      </c>
      <c r="P6130" t="s">
        <v>26</v>
      </c>
      <c r="Q6130" t="s">
        <v>50</v>
      </c>
      <c r="R6130" t="s">
        <v>6292</v>
      </c>
      <c r="S6130" t="s">
        <v>13672</v>
      </c>
    </row>
    <row r="6131" spans="1:19">
      <c r="A6131" t="s">
        <v>13673</v>
      </c>
      <c r="B6131" s="1">
        <v>43761</v>
      </c>
      <c r="C6131" t="s">
        <v>33</v>
      </c>
      <c r="D6131">
        <v>24</v>
      </c>
      <c r="E6131" t="s">
        <v>23</v>
      </c>
      <c r="F6131">
        <v>2</v>
      </c>
      <c r="G6131">
        <v>5</v>
      </c>
      <c r="H6131" t="s">
        <v>3686</v>
      </c>
      <c r="I6131">
        <v>4722</v>
      </c>
      <c r="J6131">
        <v>4</v>
      </c>
      <c r="K6131">
        <v>70</v>
      </c>
      <c r="L6131" t="s">
        <v>316</v>
      </c>
      <c r="M6131" t="s">
        <v>23</v>
      </c>
      <c r="N6131" t="s">
        <v>39</v>
      </c>
      <c r="P6131" t="s">
        <v>164</v>
      </c>
      <c r="Q6131" t="s">
        <v>50</v>
      </c>
      <c r="R6131" t="s">
        <v>2610</v>
      </c>
      <c r="S6131" t="s">
        <v>13674</v>
      </c>
    </row>
    <row r="6132" spans="1:19">
      <c r="A6132" t="s">
        <v>13675</v>
      </c>
      <c r="B6132" s="1">
        <v>45853</v>
      </c>
      <c r="C6132" t="s">
        <v>33</v>
      </c>
      <c r="D6132">
        <v>59</v>
      </c>
      <c r="E6132" t="s">
        <v>39</v>
      </c>
      <c r="F6132">
        <v>0</v>
      </c>
      <c r="G6132">
        <v>5</v>
      </c>
      <c r="H6132" t="s">
        <v>3751</v>
      </c>
      <c r="I6132">
        <v>4099</v>
      </c>
      <c r="J6132">
        <v>0</v>
      </c>
      <c r="K6132">
        <v>1</v>
      </c>
      <c r="M6132" t="s">
        <v>23</v>
      </c>
      <c r="N6132" t="s">
        <v>39</v>
      </c>
      <c r="P6132" t="s">
        <v>26</v>
      </c>
      <c r="Q6132" t="s">
        <v>50</v>
      </c>
      <c r="R6132" t="s">
        <v>2664</v>
      </c>
      <c r="S6132" t="s">
        <v>13676</v>
      </c>
    </row>
    <row r="6133" spans="1:19">
      <c r="A6133" t="s">
        <v>13677</v>
      </c>
      <c r="B6133" s="1">
        <v>45847</v>
      </c>
      <c r="C6133" t="s">
        <v>22</v>
      </c>
      <c r="D6133">
        <v>63</v>
      </c>
      <c r="E6133" t="s">
        <v>39</v>
      </c>
      <c r="F6133">
        <v>0</v>
      </c>
      <c r="G6133">
        <v>5</v>
      </c>
      <c r="H6133" t="s">
        <v>3751</v>
      </c>
      <c r="I6133">
        <v>2722</v>
      </c>
      <c r="J6133">
        <v>0</v>
      </c>
      <c r="K6133">
        <v>1</v>
      </c>
      <c r="M6133" t="s">
        <v>23</v>
      </c>
      <c r="N6133" t="s">
        <v>23</v>
      </c>
      <c r="O6133" t="s">
        <v>25</v>
      </c>
      <c r="P6133" t="s">
        <v>26</v>
      </c>
      <c r="Q6133" t="s">
        <v>27</v>
      </c>
      <c r="R6133" t="s">
        <v>4601</v>
      </c>
      <c r="S6133" t="s">
        <v>13678</v>
      </c>
    </row>
    <row r="6134" spans="1:19">
      <c r="A6134" t="s">
        <v>13679</v>
      </c>
      <c r="B6134" s="1">
        <v>43734</v>
      </c>
      <c r="C6134" t="s">
        <v>33</v>
      </c>
      <c r="D6134">
        <v>37</v>
      </c>
      <c r="E6134" t="s">
        <v>23</v>
      </c>
      <c r="F6134">
        <v>0</v>
      </c>
      <c r="G6134">
        <v>5</v>
      </c>
      <c r="H6134" t="s">
        <v>3686</v>
      </c>
      <c r="I6134">
        <v>5707</v>
      </c>
      <c r="J6134">
        <v>4</v>
      </c>
      <c r="K6134">
        <v>71</v>
      </c>
      <c r="M6134" t="s">
        <v>23</v>
      </c>
      <c r="N6134" t="s">
        <v>23</v>
      </c>
      <c r="O6134" t="s">
        <v>25</v>
      </c>
      <c r="P6134" t="s">
        <v>164</v>
      </c>
      <c r="Q6134" t="s">
        <v>27</v>
      </c>
      <c r="R6134" t="s">
        <v>9653</v>
      </c>
      <c r="S6134" t="s">
        <v>13680</v>
      </c>
    </row>
    <row r="6135" spans="1:19">
      <c r="A6135" t="s">
        <v>13681</v>
      </c>
      <c r="B6135" s="1">
        <v>44983</v>
      </c>
      <c r="C6135" t="s">
        <v>33</v>
      </c>
      <c r="D6135">
        <v>27</v>
      </c>
      <c r="E6135" t="s">
        <v>39</v>
      </c>
      <c r="F6135">
        <v>0</v>
      </c>
      <c r="G6135">
        <v>5</v>
      </c>
      <c r="H6135" t="s">
        <v>3686</v>
      </c>
      <c r="I6135">
        <v>3936</v>
      </c>
      <c r="J6135">
        <v>0</v>
      </c>
      <c r="K6135">
        <v>30</v>
      </c>
      <c r="L6135" t="s">
        <v>40</v>
      </c>
      <c r="M6135" t="s">
        <v>23</v>
      </c>
      <c r="N6135" t="s">
        <v>23</v>
      </c>
      <c r="O6135" t="s">
        <v>25</v>
      </c>
      <c r="P6135" t="s">
        <v>26</v>
      </c>
      <c r="Q6135" t="s">
        <v>27</v>
      </c>
      <c r="R6135" t="s">
        <v>4933</v>
      </c>
      <c r="S6135" t="s">
        <v>3577</v>
      </c>
    </row>
    <row r="6136" spans="1:19">
      <c r="A6136" t="s">
        <v>13682</v>
      </c>
      <c r="B6136" s="1">
        <v>45465</v>
      </c>
      <c r="C6136" t="s">
        <v>22</v>
      </c>
      <c r="D6136">
        <v>27</v>
      </c>
      <c r="E6136" t="s">
        <v>39</v>
      </c>
      <c r="F6136">
        <v>0</v>
      </c>
      <c r="G6136">
        <v>5</v>
      </c>
      <c r="H6136" t="s">
        <v>3686</v>
      </c>
      <c r="I6136">
        <v>5728</v>
      </c>
      <c r="J6136">
        <v>0</v>
      </c>
      <c r="K6136">
        <v>14</v>
      </c>
      <c r="M6136" t="s">
        <v>23</v>
      </c>
      <c r="N6136" t="s">
        <v>39</v>
      </c>
      <c r="P6136" t="s">
        <v>26</v>
      </c>
      <c r="Q6136" t="s">
        <v>27</v>
      </c>
      <c r="R6136" t="s">
        <v>2056</v>
      </c>
      <c r="S6136" t="s">
        <v>13683</v>
      </c>
    </row>
    <row r="6137" spans="1:19">
      <c r="A6137" t="s">
        <v>13684</v>
      </c>
      <c r="B6137" s="1">
        <v>45618</v>
      </c>
      <c r="C6137" t="s">
        <v>22</v>
      </c>
      <c r="D6137">
        <v>32</v>
      </c>
      <c r="E6137" t="s">
        <v>23</v>
      </c>
      <c r="F6137">
        <v>3</v>
      </c>
      <c r="G6137">
        <v>5</v>
      </c>
      <c r="H6137" t="s">
        <v>3686</v>
      </c>
      <c r="I6137">
        <v>4062</v>
      </c>
      <c r="J6137">
        <v>8</v>
      </c>
      <c r="K6137">
        <v>9</v>
      </c>
      <c r="L6137" t="s">
        <v>48</v>
      </c>
      <c r="M6137" t="s">
        <v>23</v>
      </c>
      <c r="N6137" t="s">
        <v>23</v>
      </c>
      <c r="O6137" t="s">
        <v>25</v>
      </c>
      <c r="P6137" t="s">
        <v>26</v>
      </c>
      <c r="Q6137" t="s">
        <v>50</v>
      </c>
      <c r="R6137" t="s">
        <v>1469</v>
      </c>
      <c r="S6137" t="s">
        <v>13685</v>
      </c>
    </row>
    <row r="6138" spans="1:19">
      <c r="A6138" t="s">
        <v>13686</v>
      </c>
      <c r="B6138" s="1">
        <v>45331</v>
      </c>
      <c r="C6138" t="s">
        <v>33</v>
      </c>
      <c r="D6138">
        <v>43</v>
      </c>
      <c r="E6138" t="s">
        <v>23</v>
      </c>
      <c r="F6138">
        <v>0</v>
      </c>
      <c r="G6138">
        <v>5</v>
      </c>
      <c r="H6138" t="s">
        <v>3686</v>
      </c>
      <c r="I6138">
        <v>4948</v>
      </c>
      <c r="J6138">
        <v>2</v>
      </c>
      <c r="K6138">
        <v>18</v>
      </c>
      <c r="L6138" t="s">
        <v>97</v>
      </c>
      <c r="M6138" t="s">
        <v>23</v>
      </c>
      <c r="N6138" t="s">
        <v>23</v>
      </c>
      <c r="O6138" t="s">
        <v>56</v>
      </c>
      <c r="P6138" t="s">
        <v>202</v>
      </c>
      <c r="Q6138" t="s">
        <v>50</v>
      </c>
      <c r="R6138" t="s">
        <v>3893</v>
      </c>
      <c r="S6138" t="s">
        <v>13687</v>
      </c>
    </row>
    <row r="6139" spans="1:19">
      <c r="A6139" t="s">
        <v>13688</v>
      </c>
      <c r="B6139" s="1">
        <v>43989</v>
      </c>
      <c r="C6139" t="s">
        <v>22</v>
      </c>
      <c r="D6139">
        <v>40</v>
      </c>
      <c r="E6139" t="s">
        <v>23</v>
      </c>
      <c r="F6139">
        <v>0</v>
      </c>
      <c r="G6139">
        <v>5</v>
      </c>
      <c r="H6139" t="s">
        <v>3686</v>
      </c>
      <c r="I6139">
        <v>4444</v>
      </c>
      <c r="J6139">
        <v>4</v>
      </c>
      <c r="K6139">
        <v>62</v>
      </c>
      <c r="L6139" t="s">
        <v>142</v>
      </c>
      <c r="M6139" t="s">
        <v>23</v>
      </c>
      <c r="N6139" t="s">
        <v>39</v>
      </c>
      <c r="P6139" t="s">
        <v>164</v>
      </c>
      <c r="Q6139" t="s">
        <v>27</v>
      </c>
      <c r="R6139" t="s">
        <v>1525</v>
      </c>
      <c r="S6139" t="s">
        <v>13689</v>
      </c>
    </row>
    <row r="6140" spans="1:19">
      <c r="A6140" t="s">
        <v>13690</v>
      </c>
      <c r="B6140" s="1">
        <v>45780</v>
      </c>
      <c r="C6140" t="s">
        <v>22</v>
      </c>
      <c r="D6140">
        <v>42</v>
      </c>
      <c r="E6140" t="s">
        <v>39</v>
      </c>
      <c r="F6140">
        <v>0</v>
      </c>
      <c r="G6140">
        <v>5</v>
      </c>
      <c r="H6140" t="s">
        <v>3751</v>
      </c>
      <c r="I6140">
        <v>2543</v>
      </c>
      <c r="J6140">
        <v>0</v>
      </c>
      <c r="K6140">
        <v>3</v>
      </c>
      <c r="M6140" t="s">
        <v>23</v>
      </c>
      <c r="N6140" t="s">
        <v>39</v>
      </c>
      <c r="P6140" t="s">
        <v>202</v>
      </c>
      <c r="Q6140" t="s">
        <v>50</v>
      </c>
      <c r="R6140" t="s">
        <v>2422</v>
      </c>
      <c r="S6140" t="s">
        <v>13691</v>
      </c>
    </row>
    <row r="6141" spans="1:19">
      <c r="A6141" t="s">
        <v>13692</v>
      </c>
      <c r="B6141" s="1">
        <v>43914</v>
      </c>
      <c r="C6141" t="s">
        <v>22</v>
      </c>
      <c r="D6141">
        <v>51</v>
      </c>
      <c r="E6141" t="s">
        <v>23</v>
      </c>
      <c r="F6141">
        <v>0</v>
      </c>
      <c r="G6141">
        <v>5</v>
      </c>
      <c r="H6141" t="s">
        <v>3686</v>
      </c>
      <c r="I6141">
        <v>5256</v>
      </c>
      <c r="J6141">
        <v>8</v>
      </c>
      <c r="K6141">
        <v>65</v>
      </c>
      <c r="L6141" t="s">
        <v>142</v>
      </c>
      <c r="M6141" t="s">
        <v>23</v>
      </c>
      <c r="N6141" t="s">
        <v>23</v>
      </c>
      <c r="O6141" t="s">
        <v>49</v>
      </c>
      <c r="P6141" t="s">
        <v>164</v>
      </c>
      <c r="Q6141" t="s">
        <v>27</v>
      </c>
      <c r="R6141" t="s">
        <v>2733</v>
      </c>
      <c r="S6141" t="s">
        <v>13693</v>
      </c>
    </row>
    <row r="6142" spans="1:19">
      <c r="A6142" t="s">
        <v>13694</v>
      </c>
      <c r="B6142" s="1">
        <v>45817</v>
      </c>
      <c r="C6142" t="s">
        <v>33</v>
      </c>
      <c r="D6142">
        <v>63</v>
      </c>
      <c r="E6142" t="s">
        <v>39</v>
      </c>
      <c r="F6142">
        <v>0</v>
      </c>
      <c r="G6142">
        <v>5</v>
      </c>
      <c r="H6142" t="s">
        <v>3751</v>
      </c>
      <c r="I6142">
        <v>5810</v>
      </c>
      <c r="J6142">
        <v>0</v>
      </c>
      <c r="K6142">
        <v>2</v>
      </c>
      <c r="M6142" t="s">
        <v>23</v>
      </c>
      <c r="N6142" t="s">
        <v>23</v>
      </c>
      <c r="O6142" t="s">
        <v>56</v>
      </c>
      <c r="P6142" t="s">
        <v>26</v>
      </c>
      <c r="Q6142" t="s">
        <v>27</v>
      </c>
      <c r="R6142" t="s">
        <v>3721</v>
      </c>
      <c r="S6142" t="s">
        <v>13695</v>
      </c>
    </row>
    <row r="6143" spans="1:19">
      <c r="A6143" t="s">
        <v>13696</v>
      </c>
      <c r="B6143" s="1">
        <v>44850</v>
      </c>
      <c r="C6143" t="s">
        <v>22</v>
      </c>
      <c r="D6143">
        <v>53</v>
      </c>
      <c r="E6143" t="s">
        <v>23</v>
      </c>
      <c r="F6143">
        <v>0</v>
      </c>
      <c r="G6143">
        <v>5</v>
      </c>
      <c r="H6143" t="s">
        <v>3686</v>
      </c>
      <c r="I6143">
        <v>4669</v>
      </c>
      <c r="J6143">
        <v>7</v>
      </c>
      <c r="K6143">
        <v>34</v>
      </c>
      <c r="M6143" t="s">
        <v>23</v>
      </c>
      <c r="N6143" t="s">
        <v>39</v>
      </c>
      <c r="P6143" t="s">
        <v>202</v>
      </c>
      <c r="Q6143" t="s">
        <v>50</v>
      </c>
      <c r="R6143" t="s">
        <v>2422</v>
      </c>
      <c r="S6143" t="s">
        <v>13697</v>
      </c>
    </row>
    <row r="6144" spans="1:19">
      <c r="A6144" t="s">
        <v>13698</v>
      </c>
      <c r="B6144" s="1">
        <v>45792</v>
      </c>
      <c r="C6144" t="s">
        <v>22</v>
      </c>
      <c r="D6144">
        <v>21</v>
      </c>
      <c r="E6144" t="s">
        <v>39</v>
      </c>
      <c r="F6144">
        <v>0</v>
      </c>
      <c r="G6144">
        <v>5</v>
      </c>
      <c r="H6144" t="s">
        <v>3751</v>
      </c>
      <c r="I6144">
        <v>5806</v>
      </c>
      <c r="J6144">
        <v>0</v>
      </c>
      <c r="K6144">
        <v>3</v>
      </c>
      <c r="L6144" t="s">
        <v>48</v>
      </c>
      <c r="M6144" t="s">
        <v>23</v>
      </c>
      <c r="N6144" t="s">
        <v>23</v>
      </c>
      <c r="O6144" t="s">
        <v>25</v>
      </c>
      <c r="P6144" t="s">
        <v>26</v>
      </c>
      <c r="Q6144" t="s">
        <v>50</v>
      </c>
      <c r="R6144" t="s">
        <v>108</v>
      </c>
      <c r="S6144" t="s">
        <v>13699</v>
      </c>
    </row>
    <row r="6145" spans="1:19">
      <c r="A6145" t="s">
        <v>13700</v>
      </c>
      <c r="B6145" s="1">
        <v>45834</v>
      </c>
      <c r="C6145" t="s">
        <v>22</v>
      </c>
      <c r="D6145">
        <v>22</v>
      </c>
      <c r="E6145" t="s">
        <v>39</v>
      </c>
      <c r="F6145">
        <v>0</v>
      </c>
      <c r="G6145">
        <v>5</v>
      </c>
      <c r="H6145" t="s">
        <v>3751</v>
      </c>
      <c r="I6145">
        <v>5870</v>
      </c>
      <c r="J6145">
        <v>0</v>
      </c>
      <c r="K6145">
        <v>2</v>
      </c>
      <c r="L6145" t="s">
        <v>48</v>
      </c>
      <c r="M6145" t="s">
        <v>23</v>
      </c>
      <c r="N6145" t="s">
        <v>23</v>
      </c>
      <c r="O6145" t="s">
        <v>49</v>
      </c>
      <c r="P6145" t="s">
        <v>26</v>
      </c>
      <c r="Q6145" t="s">
        <v>50</v>
      </c>
      <c r="R6145" t="s">
        <v>4904</v>
      </c>
      <c r="S6145" t="s">
        <v>13701</v>
      </c>
    </row>
    <row r="6146" spans="1:19">
      <c r="A6146" t="s">
        <v>13702</v>
      </c>
      <c r="B6146" s="1">
        <v>44188</v>
      </c>
      <c r="C6146" t="s">
        <v>33</v>
      </c>
      <c r="D6146">
        <v>23</v>
      </c>
      <c r="E6146" t="s">
        <v>23</v>
      </c>
      <c r="F6146">
        <v>0</v>
      </c>
      <c r="G6146">
        <v>5</v>
      </c>
      <c r="H6146" t="s">
        <v>3686</v>
      </c>
      <c r="I6146">
        <v>5052</v>
      </c>
      <c r="J6146">
        <v>7</v>
      </c>
      <c r="K6146">
        <v>56</v>
      </c>
      <c r="M6146" t="s">
        <v>23</v>
      </c>
      <c r="N6146" t="s">
        <v>39</v>
      </c>
      <c r="P6146" t="s">
        <v>202</v>
      </c>
      <c r="Q6146" t="s">
        <v>27</v>
      </c>
      <c r="R6146" t="s">
        <v>7051</v>
      </c>
      <c r="S6146" t="s">
        <v>13703</v>
      </c>
    </row>
    <row r="6147" spans="1:19">
      <c r="A6147" t="s">
        <v>13704</v>
      </c>
      <c r="B6147" s="1">
        <v>44571</v>
      </c>
      <c r="C6147" t="s">
        <v>22</v>
      </c>
      <c r="D6147">
        <v>39</v>
      </c>
      <c r="E6147" t="s">
        <v>39</v>
      </c>
      <c r="F6147">
        <v>0</v>
      </c>
      <c r="G6147">
        <v>5</v>
      </c>
      <c r="H6147" t="s">
        <v>3686</v>
      </c>
      <c r="I6147">
        <v>4898</v>
      </c>
      <c r="J6147">
        <v>0</v>
      </c>
      <c r="K6147">
        <v>43</v>
      </c>
      <c r="L6147" t="s">
        <v>142</v>
      </c>
      <c r="M6147" t="s">
        <v>23</v>
      </c>
      <c r="N6147" t="s">
        <v>23</v>
      </c>
      <c r="O6147" t="s">
        <v>25</v>
      </c>
      <c r="P6147" t="s">
        <v>26</v>
      </c>
      <c r="Q6147" t="s">
        <v>50</v>
      </c>
      <c r="R6147" t="s">
        <v>2278</v>
      </c>
      <c r="S6147" t="s">
        <v>13705</v>
      </c>
    </row>
    <row r="6148" spans="1:19">
      <c r="A6148" t="s">
        <v>13706</v>
      </c>
      <c r="B6148" s="1">
        <v>44611</v>
      </c>
      <c r="C6148" t="s">
        <v>22</v>
      </c>
      <c r="D6148">
        <v>48</v>
      </c>
      <c r="E6148" t="s">
        <v>39</v>
      </c>
      <c r="F6148">
        <v>0</v>
      </c>
      <c r="G6148">
        <v>5</v>
      </c>
      <c r="H6148" t="s">
        <v>3686</v>
      </c>
      <c r="I6148">
        <v>3286</v>
      </c>
      <c r="J6148">
        <v>0</v>
      </c>
      <c r="K6148">
        <v>42</v>
      </c>
      <c r="M6148" t="s">
        <v>23</v>
      </c>
      <c r="N6148" t="s">
        <v>23</v>
      </c>
      <c r="O6148" t="s">
        <v>25</v>
      </c>
      <c r="P6148" t="s">
        <v>26</v>
      </c>
      <c r="Q6148" t="s">
        <v>27</v>
      </c>
      <c r="R6148" t="s">
        <v>680</v>
      </c>
      <c r="S6148" t="s">
        <v>13707</v>
      </c>
    </row>
    <row r="6149" spans="1:19">
      <c r="A6149" t="s">
        <v>13708</v>
      </c>
      <c r="B6149" s="1">
        <v>44798</v>
      </c>
      <c r="C6149" t="s">
        <v>22</v>
      </c>
      <c r="D6149">
        <v>37</v>
      </c>
      <c r="E6149" t="s">
        <v>39</v>
      </c>
      <c r="F6149">
        <v>0</v>
      </c>
      <c r="G6149">
        <v>5</v>
      </c>
      <c r="H6149" t="s">
        <v>3686</v>
      </c>
      <c r="I6149">
        <v>3526</v>
      </c>
      <c r="J6149">
        <v>0</v>
      </c>
      <c r="K6149">
        <v>36</v>
      </c>
      <c r="M6149" t="s">
        <v>23</v>
      </c>
      <c r="N6149" t="s">
        <v>39</v>
      </c>
      <c r="P6149" t="s">
        <v>202</v>
      </c>
      <c r="Q6149" t="s">
        <v>50</v>
      </c>
      <c r="R6149" t="s">
        <v>1228</v>
      </c>
      <c r="S6149" t="s">
        <v>13709</v>
      </c>
    </row>
    <row r="6150" spans="1:19">
      <c r="A6150" t="s">
        <v>13710</v>
      </c>
      <c r="B6150" s="1">
        <v>45863</v>
      </c>
      <c r="C6150" t="s">
        <v>22</v>
      </c>
      <c r="D6150">
        <v>31</v>
      </c>
      <c r="E6150" t="s">
        <v>39</v>
      </c>
      <c r="F6150">
        <v>0</v>
      </c>
      <c r="G6150">
        <v>5</v>
      </c>
      <c r="H6150" t="s">
        <v>3751</v>
      </c>
      <c r="I6150">
        <v>4441</v>
      </c>
      <c r="J6150">
        <v>0</v>
      </c>
      <c r="K6150">
        <v>1</v>
      </c>
      <c r="L6150" t="s">
        <v>48</v>
      </c>
      <c r="M6150" t="s">
        <v>23</v>
      </c>
      <c r="N6150" t="s">
        <v>39</v>
      </c>
      <c r="P6150" t="s">
        <v>26</v>
      </c>
      <c r="Q6150" t="s">
        <v>50</v>
      </c>
      <c r="R6150" t="s">
        <v>2664</v>
      </c>
      <c r="S6150" t="s">
        <v>13711</v>
      </c>
    </row>
    <row r="6151" spans="1:19">
      <c r="A6151" t="s">
        <v>13712</v>
      </c>
      <c r="B6151" s="1">
        <v>45850</v>
      </c>
      <c r="C6151" t="s">
        <v>33</v>
      </c>
      <c r="D6151">
        <v>42</v>
      </c>
      <c r="E6151" t="s">
        <v>39</v>
      </c>
      <c r="F6151">
        <v>0</v>
      </c>
      <c r="G6151">
        <v>5</v>
      </c>
      <c r="H6151" t="s">
        <v>3751</v>
      </c>
      <c r="I6151">
        <v>3107</v>
      </c>
      <c r="J6151">
        <v>0</v>
      </c>
      <c r="K6151">
        <v>1</v>
      </c>
      <c r="L6151" t="s">
        <v>48</v>
      </c>
      <c r="M6151" t="s">
        <v>23</v>
      </c>
      <c r="N6151" t="s">
        <v>39</v>
      </c>
      <c r="P6151" t="s">
        <v>26</v>
      </c>
      <c r="Q6151" t="s">
        <v>50</v>
      </c>
      <c r="R6151" t="s">
        <v>2874</v>
      </c>
      <c r="S6151" t="s">
        <v>13713</v>
      </c>
    </row>
    <row r="6152" spans="1:19">
      <c r="A6152" t="s">
        <v>13714</v>
      </c>
      <c r="B6152" s="1">
        <v>45425</v>
      </c>
      <c r="C6152" t="s">
        <v>33</v>
      </c>
      <c r="D6152">
        <v>60</v>
      </c>
      <c r="E6152" t="s">
        <v>23</v>
      </c>
      <c r="F6152">
        <v>0</v>
      </c>
      <c r="G6152">
        <v>5</v>
      </c>
      <c r="H6152" t="s">
        <v>3686</v>
      </c>
      <c r="I6152">
        <v>4858</v>
      </c>
      <c r="J6152">
        <v>1</v>
      </c>
      <c r="K6152">
        <v>15</v>
      </c>
      <c r="M6152" t="s">
        <v>23</v>
      </c>
      <c r="N6152" t="s">
        <v>23</v>
      </c>
      <c r="O6152" t="s">
        <v>49</v>
      </c>
      <c r="P6152" t="s">
        <v>26</v>
      </c>
      <c r="Q6152" t="s">
        <v>27</v>
      </c>
      <c r="R6152" t="s">
        <v>12035</v>
      </c>
      <c r="S6152" t="s">
        <v>13715</v>
      </c>
    </row>
    <row r="6153" spans="1:19">
      <c r="A6153" t="s">
        <v>13716</v>
      </c>
      <c r="B6153" s="1">
        <v>45857</v>
      </c>
      <c r="C6153" t="s">
        <v>22</v>
      </c>
      <c r="D6153">
        <v>58</v>
      </c>
      <c r="E6153" t="s">
        <v>39</v>
      </c>
      <c r="F6153">
        <v>0</v>
      </c>
      <c r="G6153">
        <v>5</v>
      </c>
      <c r="H6153" t="s">
        <v>3751</v>
      </c>
      <c r="I6153">
        <v>5809</v>
      </c>
      <c r="J6153">
        <v>0</v>
      </c>
      <c r="K6153">
        <v>1</v>
      </c>
      <c r="L6153" t="s">
        <v>48</v>
      </c>
      <c r="M6153" t="s">
        <v>23</v>
      </c>
      <c r="N6153" t="s">
        <v>39</v>
      </c>
      <c r="P6153" t="s">
        <v>26</v>
      </c>
      <c r="Q6153" t="s">
        <v>50</v>
      </c>
      <c r="R6153" t="s">
        <v>2664</v>
      </c>
      <c r="S6153" t="s">
        <v>13717</v>
      </c>
    </row>
    <row r="6154" spans="1:19">
      <c r="A6154" t="s">
        <v>13718</v>
      </c>
      <c r="B6154" s="1">
        <v>45273</v>
      </c>
      <c r="C6154" t="s">
        <v>33</v>
      </c>
      <c r="D6154">
        <v>51</v>
      </c>
      <c r="E6154" t="s">
        <v>23</v>
      </c>
      <c r="F6154">
        <v>0</v>
      </c>
      <c r="G6154">
        <v>5</v>
      </c>
      <c r="H6154" t="s">
        <v>3686</v>
      </c>
      <c r="I6154">
        <v>5456</v>
      </c>
      <c r="J6154">
        <v>0</v>
      </c>
      <c r="K6154">
        <v>20</v>
      </c>
      <c r="M6154" t="s">
        <v>23</v>
      </c>
      <c r="N6154" t="s">
        <v>23</v>
      </c>
      <c r="O6154" t="s">
        <v>25</v>
      </c>
      <c r="P6154" t="s">
        <v>26</v>
      </c>
      <c r="Q6154" t="s">
        <v>27</v>
      </c>
      <c r="R6154" t="s">
        <v>729</v>
      </c>
      <c r="S6154" t="s">
        <v>13719</v>
      </c>
    </row>
    <row r="6155" spans="1:19">
      <c r="A6155" t="s">
        <v>13720</v>
      </c>
      <c r="B6155" s="1">
        <v>44602</v>
      </c>
      <c r="C6155" t="s">
        <v>33</v>
      </c>
      <c r="D6155">
        <v>33</v>
      </c>
      <c r="E6155" t="s">
        <v>23</v>
      </c>
      <c r="F6155">
        <v>3</v>
      </c>
      <c r="G6155">
        <v>5</v>
      </c>
      <c r="H6155" t="s">
        <v>3686</v>
      </c>
      <c r="I6155">
        <v>5697</v>
      </c>
      <c r="J6155">
        <v>10</v>
      </c>
      <c r="K6155">
        <v>42</v>
      </c>
      <c r="M6155" t="s">
        <v>23</v>
      </c>
      <c r="N6155" t="s">
        <v>23</v>
      </c>
      <c r="O6155" t="s">
        <v>25</v>
      </c>
      <c r="P6155" t="s">
        <v>26</v>
      </c>
      <c r="Q6155" t="s">
        <v>27</v>
      </c>
      <c r="R6155" t="s">
        <v>4642</v>
      </c>
      <c r="S6155" t="s">
        <v>13721</v>
      </c>
    </row>
    <row r="6156" spans="1:19">
      <c r="A6156" t="s">
        <v>13722</v>
      </c>
      <c r="B6156" s="1">
        <v>44121</v>
      </c>
      <c r="C6156" t="s">
        <v>22</v>
      </c>
      <c r="D6156">
        <v>52</v>
      </c>
      <c r="E6156" t="s">
        <v>39</v>
      </c>
      <c r="F6156">
        <v>0</v>
      </c>
      <c r="G6156">
        <v>5</v>
      </c>
      <c r="H6156" t="s">
        <v>3686</v>
      </c>
      <c r="I6156">
        <v>6043</v>
      </c>
      <c r="J6156">
        <v>0</v>
      </c>
      <c r="K6156">
        <v>58</v>
      </c>
      <c r="M6156" t="s">
        <v>23</v>
      </c>
      <c r="N6156" t="s">
        <v>23</v>
      </c>
      <c r="O6156" t="s">
        <v>25</v>
      </c>
      <c r="P6156" t="s">
        <v>26</v>
      </c>
      <c r="Q6156" t="s">
        <v>27</v>
      </c>
      <c r="R6156" t="s">
        <v>1866</v>
      </c>
      <c r="S6156" t="s">
        <v>13723</v>
      </c>
    </row>
    <row r="6157" spans="1:19">
      <c r="A6157" t="s">
        <v>13724</v>
      </c>
      <c r="B6157" s="1">
        <v>44318</v>
      </c>
      <c r="C6157" t="s">
        <v>22</v>
      </c>
      <c r="D6157">
        <v>36</v>
      </c>
      <c r="E6157" t="s">
        <v>23</v>
      </c>
      <c r="F6157">
        <v>3</v>
      </c>
      <c r="G6157">
        <v>5</v>
      </c>
      <c r="H6157" t="s">
        <v>3686</v>
      </c>
      <c r="I6157">
        <v>4952</v>
      </c>
      <c r="J6157">
        <v>6</v>
      </c>
      <c r="K6157">
        <v>51</v>
      </c>
      <c r="M6157" t="s">
        <v>23</v>
      </c>
      <c r="N6157" t="s">
        <v>23</v>
      </c>
      <c r="O6157" t="s">
        <v>25</v>
      </c>
      <c r="P6157" t="s">
        <v>202</v>
      </c>
      <c r="Q6157" t="s">
        <v>27</v>
      </c>
      <c r="R6157" t="s">
        <v>2733</v>
      </c>
      <c r="S6157" t="s">
        <v>13725</v>
      </c>
    </row>
    <row r="6158" spans="1:19">
      <c r="A6158" t="s">
        <v>13726</v>
      </c>
      <c r="B6158" s="1">
        <v>44416</v>
      </c>
      <c r="C6158" t="s">
        <v>33</v>
      </c>
      <c r="D6158">
        <v>60</v>
      </c>
      <c r="E6158" t="s">
        <v>23</v>
      </c>
      <c r="F6158">
        <v>2</v>
      </c>
      <c r="G6158">
        <v>5</v>
      </c>
      <c r="H6158" t="s">
        <v>3686</v>
      </c>
      <c r="I6158">
        <v>3828</v>
      </c>
      <c r="J6158">
        <v>6</v>
      </c>
      <c r="K6158">
        <v>48</v>
      </c>
      <c r="L6158" t="s">
        <v>142</v>
      </c>
      <c r="M6158" t="s">
        <v>23</v>
      </c>
      <c r="N6158" t="s">
        <v>39</v>
      </c>
      <c r="P6158" t="s">
        <v>164</v>
      </c>
      <c r="Q6158" t="s">
        <v>27</v>
      </c>
      <c r="R6158" t="s">
        <v>395</v>
      </c>
      <c r="S6158" t="s">
        <v>13727</v>
      </c>
    </row>
    <row r="6159" spans="1:19">
      <c r="A6159" t="s">
        <v>13728</v>
      </c>
      <c r="B6159" s="1">
        <v>45025</v>
      </c>
      <c r="C6159" t="s">
        <v>33</v>
      </c>
      <c r="D6159">
        <v>75</v>
      </c>
      <c r="E6159" t="s">
        <v>23</v>
      </c>
      <c r="F6159">
        <v>3</v>
      </c>
      <c r="G6159">
        <v>5</v>
      </c>
      <c r="H6159" t="s">
        <v>3686</v>
      </c>
      <c r="I6159">
        <v>5444</v>
      </c>
      <c r="J6159">
        <v>3</v>
      </c>
      <c r="K6159">
        <v>28</v>
      </c>
      <c r="M6159" t="s">
        <v>39</v>
      </c>
      <c r="N6159" t="s">
        <v>23</v>
      </c>
      <c r="O6159" t="s">
        <v>49</v>
      </c>
      <c r="P6159" t="s">
        <v>202</v>
      </c>
      <c r="Q6159" t="s">
        <v>27</v>
      </c>
      <c r="R6159" t="s">
        <v>2330</v>
      </c>
      <c r="S6159" t="s">
        <v>13729</v>
      </c>
    </row>
    <row r="6160" spans="1:19">
      <c r="A6160" t="s">
        <v>13730</v>
      </c>
      <c r="B6160" s="1">
        <v>44056</v>
      </c>
      <c r="C6160" t="s">
        <v>33</v>
      </c>
      <c r="D6160">
        <v>74</v>
      </c>
      <c r="E6160" t="s">
        <v>23</v>
      </c>
      <c r="F6160">
        <v>0</v>
      </c>
      <c r="G6160">
        <v>5</v>
      </c>
      <c r="H6160" t="s">
        <v>3686</v>
      </c>
      <c r="I6160">
        <v>6442</v>
      </c>
      <c r="J6160">
        <v>3</v>
      </c>
      <c r="K6160">
        <v>60</v>
      </c>
      <c r="M6160" t="s">
        <v>23</v>
      </c>
      <c r="N6160" t="s">
        <v>23</v>
      </c>
      <c r="O6160" t="s">
        <v>25</v>
      </c>
      <c r="P6160" t="s">
        <v>202</v>
      </c>
      <c r="Q6160" t="s">
        <v>50</v>
      </c>
      <c r="R6160" t="s">
        <v>398</v>
      </c>
      <c r="S6160" t="s">
        <v>13731</v>
      </c>
    </row>
    <row r="6161" spans="1:19">
      <c r="A6161" t="s">
        <v>13732</v>
      </c>
      <c r="B6161" s="1">
        <v>44233</v>
      </c>
      <c r="C6161" t="s">
        <v>22</v>
      </c>
      <c r="D6161">
        <v>67</v>
      </c>
      <c r="E6161" t="s">
        <v>23</v>
      </c>
      <c r="F6161">
        <v>0</v>
      </c>
      <c r="G6161">
        <v>5</v>
      </c>
      <c r="H6161" t="s">
        <v>3686</v>
      </c>
      <c r="I6161">
        <v>4011</v>
      </c>
      <c r="J6161">
        <v>0</v>
      </c>
      <c r="K6161">
        <v>54</v>
      </c>
      <c r="M6161" t="s">
        <v>23</v>
      </c>
      <c r="N6161" t="s">
        <v>23</v>
      </c>
      <c r="O6161" t="s">
        <v>25</v>
      </c>
      <c r="P6161" t="s">
        <v>26</v>
      </c>
      <c r="Q6161" t="s">
        <v>50</v>
      </c>
      <c r="R6161" t="s">
        <v>1278</v>
      </c>
      <c r="S6161" t="s">
        <v>13733</v>
      </c>
    </row>
    <row r="6162" spans="1:19">
      <c r="A6162" t="s">
        <v>13734</v>
      </c>
      <c r="B6162" s="1">
        <v>44986</v>
      </c>
      <c r="C6162" t="s">
        <v>33</v>
      </c>
      <c r="D6162">
        <v>23</v>
      </c>
      <c r="E6162" t="s">
        <v>23</v>
      </c>
      <c r="F6162">
        <v>0</v>
      </c>
      <c r="G6162">
        <v>5</v>
      </c>
      <c r="H6162" t="s">
        <v>3686</v>
      </c>
      <c r="I6162">
        <v>3800</v>
      </c>
      <c r="J6162">
        <v>6</v>
      </c>
      <c r="K6162">
        <v>29</v>
      </c>
      <c r="L6162" t="s">
        <v>40</v>
      </c>
      <c r="M6162" t="s">
        <v>23</v>
      </c>
      <c r="N6162" t="s">
        <v>39</v>
      </c>
      <c r="P6162" t="s">
        <v>202</v>
      </c>
      <c r="Q6162" t="s">
        <v>27</v>
      </c>
      <c r="R6162" t="s">
        <v>657</v>
      </c>
      <c r="S6162" t="s">
        <v>13735</v>
      </c>
    </row>
    <row r="6163" spans="1:19">
      <c r="A6163" t="s">
        <v>13736</v>
      </c>
      <c r="B6163" s="1">
        <v>45695</v>
      </c>
      <c r="C6163" t="s">
        <v>22</v>
      </c>
      <c r="D6163">
        <v>52</v>
      </c>
      <c r="E6163" t="s">
        <v>39</v>
      </c>
      <c r="F6163">
        <v>2</v>
      </c>
      <c r="G6163">
        <v>5</v>
      </c>
      <c r="H6163" t="s">
        <v>3686</v>
      </c>
      <c r="I6163">
        <v>2231</v>
      </c>
      <c r="J6163">
        <v>0</v>
      </c>
      <c r="K6163">
        <v>6</v>
      </c>
      <c r="M6163" t="s">
        <v>23</v>
      </c>
      <c r="N6163" t="s">
        <v>39</v>
      </c>
      <c r="P6163" t="s">
        <v>26</v>
      </c>
      <c r="Q6163" t="s">
        <v>84</v>
      </c>
      <c r="R6163" t="s">
        <v>1097</v>
      </c>
      <c r="S6163" t="s">
        <v>13737</v>
      </c>
    </row>
    <row r="6164" spans="1:19">
      <c r="A6164" t="s">
        <v>13738</v>
      </c>
      <c r="B6164" s="1">
        <v>45548</v>
      </c>
      <c r="C6164" t="s">
        <v>22</v>
      </c>
      <c r="D6164">
        <v>51</v>
      </c>
      <c r="E6164" t="s">
        <v>39</v>
      </c>
      <c r="F6164">
        <v>0</v>
      </c>
      <c r="G6164">
        <v>5</v>
      </c>
      <c r="H6164" t="s">
        <v>3686</v>
      </c>
      <c r="I6164">
        <v>2535</v>
      </c>
      <c r="J6164">
        <v>0</v>
      </c>
      <c r="K6164">
        <v>11</v>
      </c>
      <c r="M6164" t="s">
        <v>23</v>
      </c>
      <c r="N6164" t="s">
        <v>23</v>
      </c>
      <c r="O6164" t="s">
        <v>25</v>
      </c>
      <c r="P6164" t="s">
        <v>26</v>
      </c>
      <c r="Q6164" t="s">
        <v>27</v>
      </c>
      <c r="R6164" t="s">
        <v>176</v>
      </c>
      <c r="S6164" t="s">
        <v>13739</v>
      </c>
    </row>
    <row r="6165" spans="1:19">
      <c r="A6165" t="s">
        <v>13740</v>
      </c>
      <c r="B6165" s="1">
        <v>44674</v>
      </c>
      <c r="C6165" t="s">
        <v>22</v>
      </c>
      <c r="D6165">
        <v>21</v>
      </c>
      <c r="E6165" t="s">
        <v>23</v>
      </c>
      <c r="F6165">
        <v>1</v>
      </c>
      <c r="G6165">
        <v>5</v>
      </c>
      <c r="H6165" t="s">
        <v>3686</v>
      </c>
      <c r="I6165">
        <v>2630</v>
      </c>
      <c r="J6165">
        <v>9</v>
      </c>
      <c r="K6165">
        <v>40</v>
      </c>
      <c r="L6165" t="s">
        <v>142</v>
      </c>
      <c r="M6165" t="s">
        <v>23</v>
      </c>
      <c r="N6165" t="s">
        <v>39</v>
      </c>
      <c r="P6165" t="s">
        <v>164</v>
      </c>
      <c r="Q6165" t="s">
        <v>50</v>
      </c>
      <c r="R6165" t="s">
        <v>2422</v>
      </c>
      <c r="S6165" t="s">
        <v>7502</v>
      </c>
    </row>
    <row r="6166" spans="1:19">
      <c r="A6166" t="s">
        <v>13741</v>
      </c>
      <c r="B6166" s="1">
        <v>43785</v>
      </c>
      <c r="C6166" t="s">
        <v>33</v>
      </c>
      <c r="D6166">
        <v>28</v>
      </c>
      <c r="E6166" t="s">
        <v>23</v>
      </c>
      <c r="F6166">
        <v>2</v>
      </c>
      <c r="G6166">
        <v>5</v>
      </c>
      <c r="H6166" t="s">
        <v>3686</v>
      </c>
      <c r="I6166">
        <v>5267</v>
      </c>
      <c r="J6166">
        <v>5</v>
      </c>
      <c r="K6166">
        <v>69</v>
      </c>
      <c r="M6166" t="s">
        <v>23</v>
      </c>
      <c r="N6166" t="s">
        <v>39</v>
      </c>
      <c r="P6166" t="s">
        <v>164</v>
      </c>
      <c r="Q6166" t="s">
        <v>27</v>
      </c>
      <c r="R6166" t="s">
        <v>395</v>
      </c>
      <c r="S6166" t="s">
        <v>13742</v>
      </c>
    </row>
    <row r="6167" spans="1:19">
      <c r="A6167" t="s">
        <v>13743</v>
      </c>
      <c r="B6167" s="1">
        <v>44178</v>
      </c>
      <c r="C6167" t="s">
        <v>33</v>
      </c>
      <c r="D6167">
        <v>60</v>
      </c>
      <c r="E6167" t="s">
        <v>23</v>
      </c>
      <c r="F6167">
        <v>0</v>
      </c>
      <c r="G6167">
        <v>5</v>
      </c>
      <c r="H6167" t="s">
        <v>3686</v>
      </c>
      <c r="I6167">
        <v>4534</v>
      </c>
      <c r="J6167">
        <v>10</v>
      </c>
      <c r="K6167">
        <v>56</v>
      </c>
      <c r="M6167" t="s">
        <v>23</v>
      </c>
      <c r="N6167" t="s">
        <v>23</v>
      </c>
      <c r="O6167" t="s">
        <v>25</v>
      </c>
      <c r="P6167" t="s">
        <v>164</v>
      </c>
      <c r="Q6167" t="s">
        <v>27</v>
      </c>
      <c r="R6167" t="s">
        <v>6654</v>
      </c>
      <c r="S6167" t="s">
        <v>13744</v>
      </c>
    </row>
    <row r="6168" spans="1:19">
      <c r="A6168" t="s">
        <v>13745</v>
      </c>
      <c r="B6168" s="1">
        <v>45421</v>
      </c>
      <c r="C6168" t="s">
        <v>33</v>
      </c>
      <c r="D6168">
        <v>36</v>
      </c>
      <c r="E6168" t="s">
        <v>39</v>
      </c>
      <c r="F6168">
        <v>0</v>
      </c>
      <c r="G6168">
        <v>5</v>
      </c>
      <c r="H6168" t="s">
        <v>3686</v>
      </c>
      <c r="I6168">
        <v>4818</v>
      </c>
      <c r="J6168">
        <v>0</v>
      </c>
      <c r="K6168">
        <v>15</v>
      </c>
      <c r="M6168" t="s">
        <v>23</v>
      </c>
      <c r="N6168" t="s">
        <v>39</v>
      </c>
      <c r="P6168" t="s">
        <v>202</v>
      </c>
      <c r="Q6168" t="s">
        <v>50</v>
      </c>
      <c r="R6168" t="s">
        <v>1097</v>
      </c>
      <c r="S6168" t="s">
        <v>13746</v>
      </c>
    </row>
    <row r="6169" spans="1:19">
      <c r="A6169" t="s">
        <v>13747</v>
      </c>
      <c r="B6169" s="1">
        <v>43811</v>
      </c>
      <c r="C6169" t="s">
        <v>33</v>
      </c>
      <c r="D6169">
        <v>44</v>
      </c>
      <c r="E6169" t="s">
        <v>23</v>
      </c>
      <c r="F6169">
        <v>1</v>
      </c>
      <c r="G6169">
        <v>5</v>
      </c>
      <c r="H6169" t="s">
        <v>3686</v>
      </c>
      <c r="I6169">
        <v>5045</v>
      </c>
      <c r="J6169">
        <v>3</v>
      </c>
      <c r="K6169">
        <v>68</v>
      </c>
      <c r="M6169" t="s">
        <v>23</v>
      </c>
      <c r="N6169" t="s">
        <v>23</v>
      </c>
      <c r="O6169" t="s">
        <v>25</v>
      </c>
      <c r="P6169" t="s">
        <v>164</v>
      </c>
      <c r="Q6169" t="s">
        <v>50</v>
      </c>
      <c r="R6169" t="s">
        <v>1171</v>
      </c>
      <c r="S6169" t="s">
        <v>13748</v>
      </c>
    </row>
    <row r="6170" spans="1:19">
      <c r="A6170" t="s">
        <v>13749</v>
      </c>
      <c r="B6170" s="1">
        <v>45787</v>
      </c>
      <c r="C6170" t="s">
        <v>22</v>
      </c>
      <c r="D6170">
        <v>64</v>
      </c>
      <c r="E6170" t="s">
        <v>39</v>
      </c>
      <c r="F6170">
        <v>0</v>
      </c>
      <c r="G6170">
        <v>5</v>
      </c>
      <c r="H6170" t="s">
        <v>3751</v>
      </c>
      <c r="I6170">
        <v>2168</v>
      </c>
      <c r="J6170">
        <v>0</v>
      </c>
      <c r="K6170">
        <v>3</v>
      </c>
      <c r="M6170" t="s">
        <v>23</v>
      </c>
      <c r="N6170" t="s">
        <v>23</v>
      </c>
      <c r="O6170" t="s">
        <v>49</v>
      </c>
      <c r="P6170" t="s">
        <v>26</v>
      </c>
      <c r="Q6170" t="s">
        <v>84</v>
      </c>
      <c r="R6170" t="s">
        <v>5389</v>
      </c>
      <c r="S6170" t="s">
        <v>13750</v>
      </c>
    </row>
    <row r="6171" spans="1:19">
      <c r="A6171" t="s">
        <v>13751</v>
      </c>
      <c r="B6171" s="1">
        <v>45481</v>
      </c>
      <c r="C6171" t="s">
        <v>7177</v>
      </c>
      <c r="D6171">
        <v>52</v>
      </c>
      <c r="E6171" t="s">
        <v>39</v>
      </c>
      <c r="F6171">
        <v>0</v>
      </c>
      <c r="G6171">
        <v>5</v>
      </c>
      <c r="H6171" t="s">
        <v>3686</v>
      </c>
      <c r="I6171">
        <v>2953</v>
      </c>
      <c r="J6171">
        <v>0</v>
      </c>
      <c r="K6171">
        <v>13</v>
      </c>
      <c r="M6171" t="s">
        <v>23</v>
      </c>
      <c r="N6171" t="s">
        <v>39</v>
      </c>
      <c r="P6171" t="s">
        <v>202</v>
      </c>
      <c r="Q6171" t="s">
        <v>84</v>
      </c>
      <c r="R6171" t="s">
        <v>395</v>
      </c>
      <c r="S6171" t="s">
        <v>13752</v>
      </c>
    </row>
    <row r="6172" spans="1:19">
      <c r="A6172" t="s">
        <v>13753</v>
      </c>
      <c r="B6172" s="1">
        <v>43783</v>
      </c>
      <c r="C6172" t="s">
        <v>33</v>
      </c>
      <c r="D6172">
        <v>51</v>
      </c>
      <c r="E6172" t="s">
        <v>23</v>
      </c>
      <c r="F6172">
        <v>0</v>
      </c>
      <c r="G6172">
        <v>5</v>
      </c>
      <c r="H6172" t="s">
        <v>3686</v>
      </c>
      <c r="I6172">
        <v>5268</v>
      </c>
      <c r="J6172">
        <v>3</v>
      </c>
      <c r="K6172">
        <v>69</v>
      </c>
      <c r="M6172" t="s">
        <v>23</v>
      </c>
      <c r="N6172" t="s">
        <v>23</v>
      </c>
      <c r="O6172" t="s">
        <v>25</v>
      </c>
      <c r="P6172" t="s">
        <v>164</v>
      </c>
      <c r="Q6172" t="s">
        <v>27</v>
      </c>
      <c r="R6172" t="s">
        <v>4731</v>
      </c>
      <c r="S6172" t="s">
        <v>13754</v>
      </c>
    </row>
    <row r="6173" spans="1:19">
      <c r="A6173" t="s">
        <v>13755</v>
      </c>
      <c r="B6173" s="1">
        <v>45703</v>
      </c>
      <c r="C6173" t="s">
        <v>22</v>
      </c>
      <c r="D6173">
        <v>37</v>
      </c>
      <c r="E6173" t="s">
        <v>39</v>
      </c>
      <c r="F6173">
        <v>0</v>
      </c>
      <c r="G6173">
        <v>5</v>
      </c>
      <c r="H6173" t="s">
        <v>3686</v>
      </c>
      <c r="I6173">
        <v>3929</v>
      </c>
      <c r="J6173">
        <v>0</v>
      </c>
      <c r="K6173">
        <v>6</v>
      </c>
      <c r="L6173" t="s">
        <v>48</v>
      </c>
      <c r="M6173" t="s">
        <v>23</v>
      </c>
      <c r="N6173" t="s">
        <v>23</v>
      </c>
      <c r="O6173" t="s">
        <v>49</v>
      </c>
      <c r="P6173" t="s">
        <v>26</v>
      </c>
      <c r="Q6173" t="s">
        <v>50</v>
      </c>
      <c r="R6173" t="s">
        <v>3014</v>
      </c>
      <c r="S6173" t="s">
        <v>13756</v>
      </c>
    </row>
    <row r="6174" spans="1:19">
      <c r="A6174" t="s">
        <v>13757</v>
      </c>
      <c r="B6174" s="1">
        <v>45851</v>
      </c>
      <c r="C6174" t="s">
        <v>33</v>
      </c>
      <c r="D6174">
        <v>32</v>
      </c>
      <c r="E6174" t="s">
        <v>39</v>
      </c>
      <c r="F6174">
        <v>0</v>
      </c>
      <c r="G6174">
        <v>5</v>
      </c>
      <c r="H6174" t="s">
        <v>3751</v>
      </c>
      <c r="I6174">
        <v>3503</v>
      </c>
      <c r="J6174">
        <v>0</v>
      </c>
      <c r="K6174">
        <v>1</v>
      </c>
      <c r="M6174" t="s">
        <v>23</v>
      </c>
      <c r="N6174" t="s">
        <v>23</v>
      </c>
      <c r="O6174" t="s">
        <v>25</v>
      </c>
      <c r="P6174" t="s">
        <v>26</v>
      </c>
      <c r="Q6174" t="s">
        <v>27</v>
      </c>
      <c r="R6174" t="s">
        <v>1838</v>
      </c>
      <c r="S6174" t="s">
        <v>13758</v>
      </c>
    </row>
    <row r="6175" spans="1:19">
      <c r="A6175" t="s">
        <v>13759</v>
      </c>
      <c r="B6175" s="1">
        <v>44413</v>
      </c>
      <c r="C6175" t="s">
        <v>33</v>
      </c>
      <c r="D6175">
        <v>58</v>
      </c>
      <c r="E6175" t="s">
        <v>23</v>
      </c>
      <c r="F6175">
        <v>0</v>
      </c>
      <c r="G6175">
        <v>5</v>
      </c>
      <c r="H6175" t="s">
        <v>3686</v>
      </c>
      <c r="I6175">
        <v>3468</v>
      </c>
      <c r="J6175">
        <v>3</v>
      </c>
      <c r="K6175">
        <v>48</v>
      </c>
      <c r="L6175" t="s">
        <v>142</v>
      </c>
      <c r="M6175" t="s">
        <v>23</v>
      </c>
      <c r="N6175" t="s">
        <v>23</v>
      </c>
      <c r="O6175" t="s">
        <v>25</v>
      </c>
      <c r="P6175" t="s">
        <v>26</v>
      </c>
      <c r="Q6175" t="s">
        <v>50</v>
      </c>
      <c r="R6175" t="s">
        <v>343</v>
      </c>
      <c r="S6175" t="s">
        <v>13760</v>
      </c>
    </row>
    <row r="6176" spans="1:19">
      <c r="A6176" t="s">
        <v>13761</v>
      </c>
      <c r="B6176" s="1">
        <v>45130</v>
      </c>
      <c r="C6176" t="s">
        <v>22</v>
      </c>
      <c r="D6176">
        <v>51</v>
      </c>
      <c r="E6176" t="s">
        <v>23</v>
      </c>
      <c r="F6176">
        <v>0</v>
      </c>
      <c r="G6176">
        <v>5</v>
      </c>
      <c r="H6176" t="s">
        <v>3686</v>
      </c>
      <c r="I6176">
        <v>4535</v>
      </c>
      <c r="J6176">
        <v>7</v>
      </c>
      <c r="K6176">
        <v>25</v>
      </c>
      <c r="M6176" t="s">
        <v>23</v>
      </c>
      <c r="N6176" t="s">
        <v>23</v>
      </c>
      <c r="O6176" t="s">
        <v>25</v>
      </c>
      <c r="P6176" t="s">
        <v>26</v>
      </c>
      <c r="Q6176" t="s">
        <v>50</v>
      </c>
      <c r="R6176" t="s">
        <v>4718</v>
      </c>
      <c r="S6176" t="s">
        <v>13762</v>
      </c>
    </row>
    <row r="6177" spans="1:19">
      <c r="A6177" t="s">
        <v>13763</v>
      </c>
      <c r="B6177" s="1">
        <v>45206</v>
      </c>
      <c r="C6177" t="s">
        <v>22</v>
      </c>
      <c r="D6177">
        <v>26</v>
      </c>
      <c r="E6177" t="s">
        <v>39</v>
      </c>
      <c r="F6177">
        <v>0</v>
      </c>
      <c r="G6177">
        <v>5</v>
      </c>
      <c r="H6177" t="s">
        <v>3686</v>
      </c>
      <c r="I6177">
        <v>4094</v>
      </c>
      <c r="J6177">
        <v>0</v>
      </c>
      <c r="K6177">
        <v>22</v>
      </c>
      <c r="L6177" t="s">
        <v>97</v>
      </c>
      <c r="M6177" t="s">
        <v>23</v>
      </c>
      <c r="N6177" t="s">
        <v>23</v>
      </c>
      <c r="O6177" t="s">
        <v>25</v>
      </c>
      <c r="P6177" t="s">
        <v>26</v>
      </c>
      <c r="Q6177" t="s">
        <v>27</v>
      </c>
      <c r="R6177" t="s">
        <v>1487</v>
      </c>
      <c r="S6177" t="s">
        <v>13764</v>
      </c>
    </row>
    <row r="6178" spans="1:19">
      <c r="A6178" t="s">
        <v>13765</v>
      </c>
      <c r="B6178" s="1">
        <v>44387</v>
      </c>
      <c r="C6178" t="s">
        <v>33</v>
      </c>
      <c r="D6178">
        <v>25</v>
      </c>
      <c r="E6178" t="s">
        <v>39</v>
      </c>
      <c r="F6178">
        <v>1</v>
      </c>
      <c r="G6178">
        <v>5</v>
      </c>
      <c r="H6178" t="s">
        <v>3686</v>
      </c>
      <c r="I6178">
        <v>4170</v>
      </c>
      <c r="J6178">
        <v>0</v>
      </c>
      <c r="K6178">
        <v>49</v>
      </c>
      <c r="M6178" t="s">
        <v>23</v>
      </c>
      <c r="N6178" t="s">
        <v>39</v>
      </c>
      <c r="P6178" t="s">
        <v>202</v>
      </c>
      <c r="Q6178" t="s">
        <v>50</v>
      </c>
      <c r="R6178" t="s">
        <v>971</v>
      </c>
      <c r="S6178" t="s">
        <v>13766</v>
      </c>
    </row>
    <row r="6179" spans="1:19">
      <c r="A6179" t="s">
        <v>13767</v>
      </c>
      <c r="B6179" s="1">
        <v>44935</v>
      </c>
      <c r="C6179" t="s">
        <v>22</v>
      </c>
      <c r="D6179">
        <v>47</v>
      </c>
      <c r="E6179" t="s">
        <v>23</v>
      </c>
      <c r="F6179">
        <v>0</v>
      </c>
      <c r="G6179">
        <v>5</v>
      </c>
      <c r="H6179" t="s">
        <v>3686</v>
      </c>
      <c r="I6179">
        <v>5238</v>
      </c>
      <c r="J6179">
        <v>1</v>
      </c>
      <c r="K6179">
        <v>31</v>
      </c>
      <c r="M6179" t="s">
        <v>23</v>
      </c>
      <c r="N6179" t="s">
        <v>23</v>
      </c>
      <c r="O6179" t="s">
        <v>49</v>
      </c>
      <c r="P6179" t="s">
        <v>202</v>
      </c>
      <c r="Q6179" t="s">
        <v>50</v>
      </c>
      <c r="R6179" t="s">
        <v>340</v>
      </c>
      <c r="S6179" t="s">
        <v>13768</v>
      </c>
    </row>
    <row r="6180" spans="1:19">
      <c r="A6180" t="s">
        <v>13769</v>
      </c>
      <c r="B6180" s="1">
        <v>45220</v>
      </c>
      <c r="C6180" t="s">
        <v>22</v>
      </c>
      <c r="D6180">
        <v>29</v>
      </c>
      <c r="E6180" t="s">
        <v>23</v>
      </c>
      <c r="F6180">
        <v>2</v>
      </c>
      <c r="G6180">
        <v>5</v>
      </c>
      <c r="H6180" t="s">
        <v>3686</v>
      </c>
      <c r="I6180">
        <v>5329</v>
      </c>
      <c r="J6180">
        <v>3</v>
      </c>
      <c r="K6180">
        <v>22</v>
      </c>
      <c r="M6180" t="s">
        <v>23</v>
      </c>
      <c r="N6180" t="s">
        <v>23</v>
      </c>
      <c r="O6180" t="s">
        <v>56</v>
      </c>
      <c r="P6180" t="s">
        <v>26</v>
      </c>
      <c r="Q6180" t="s">
        <v>27</v>
      </c>
      <c r="R6180" t="s">
        <v>12035</v>
      </c>
      <c r="S6180" t="s">
        <v>13770</v>
      </c>
    </row>
    <row r="6181" spans="1:19">
      <c r="A6181" t="s">
        <v>13771</v>
      </c>
      <c r="B6181" s="1">
        <v>45151</v>
      </c>
      <c r="C6181" t="s">
        <v>33</v>
      </c>
      <c r="D6181">
        <v>51</v>
      </c>
      <c r="E6181" t="s">
        <v>39</v>
      </c>
      <c r="F6181">
        <v>0</v>
      </c>
      <c r="G6181">
        <v>5</v>
      </c>
      <c r="H6181" t="s">
        <v>3686</v>
      </c>
      <c r="I6181">
        <v>2511</v>
      </c>
      <c r="J6181">
        <v>0</v>
      </c>
      <c r="K6181">
        <v>24</v>
      </c>
      <c r="M6181" t="s">
        <v>23</v>
      </c>
      <c r="N6181" t="s">
        <v>39</v>
      </c>
      <c r="P6181" t="s">
        <v>164</v>
      </c>
      <c r="Q6181" t="s">
        <v>27</v>
      </c>
      <c r="R6181" t="s">
        <v>3634</v>
      </c>
      <c r="S6181" t="s">
        <v>13772</v>
      </c>
    </row>
    <row r="6182" spans="1:19">
      <c r="A6182" t="s">
        <v>13773</v>
      </c>
      <c r="B6182" s="1">
        <v>44900</v>
      </c>
      <c r="C6182" t="s">
        <v>33</v>
      </c>
      <c r="D6182">
        <v>66</v>
      </c>
      <c r="E6182" t="s">
        <v>23</v>
      </c>
      <c r="F6182">
        <v>1</v>
      </c>
      <c r="G6182">
        <v>5</v>
      </c>
      <c r="H6182" t="s">
        <v>3686</v>
      </c>
      <c r="I6182">
        <v>2965</v>
      </c>
      <c r="J6182">
        <v>9</v>
      </c>
      <c r="K6182">
        <v>32</v>
      </c>
      <c r="L6182" t="s">
        <v>40</v>
      </c>
      <c r="M6182" t="s">
        <v>23</v>
      </c>
      <c r="N6182" t="s">
        <v>23</v>
      </c>
      <c r="O6182" t="s">
        <v>25</v>
      </c>
      <c r="P6182" t="s">
        <v>202</v>
      </c>
      <c r="Q6182" t="s">
        <v>50</v>
      </c>
      <c r="R6182" t="s">
        <v>6416</v>
      </c>
      <c r="S6182" t="s">
        <v>13774</v>
      </c>
    </row>
    <row r="6183" spans="1:19">
      <c r="A6183" t="s">
        <v>13775</v>
      </c>
      <c r="B6183" s="1">
        <v>44813</v>
      </c>
      <c r="C6183" t="s">
        <v>33</v>
      </c>
      <c r="D6183">
        <v>70</v>
      </c>
      <c r="E6183" t="s">
        <v>23</v>
      </c>
      <c r="F6183">
        <v>0</v>
      </c>
      <c r="G6183">
        <v>5</v>
      </c>
      <c r="H6183" t="s">
        <v>3686</v>
      </c>
      <c r="I6183">
        <v>3199</v>
      </c>
      <c r="J6183">
        <v>1</v>
      </c>
      <c r="K6183">
        <v>35</v>
      </c>
      <c r="M6183" t="s">
        <v>23</v>
      </c>
      <c r="N6183" t="s">
        <v>23</v>
      </c>
      <c r="O6183" t="s">
        <v>25</v>
      </c>
      <c r="P6183" t="s">
        <v>164</v>
      </c>
      <c r="Q6183" t="s">
        <v>27</v>
      </c>
      <c r="R6183" t="s">
        <v>13776</v>
      </c>
      <c r="S6183" t="s">
        <v>13777</v>
      </c>
    </row>
    <row r="6184" spans="1:19">
      <c r="A6184" t="s">
        <v>13778</v>
      </c>
      <c r="B6184" s="1">
        <v>45067</v>
      </c>
      <c r="C6184" t="s">
        <v>33</v>
      </c>
      <c r="D6184">
        <v>76</v>
      </c>
      <c r="E6184" t="s">
        <v>23</v>
      </c>
      <c r="F6184">
        <v>0</v>
      </c>
      <c r="G6184">
        <v>5</v>
      </c>
      <c r="H6184" t="s">
        <v>3686</v>
      </c>
      <c r="I6184">
        <v>5907</v>
      </c>
      <c r="J6184">
        <v>5</v>
      </c>
      <c r="K6184">
        <v>27</v>
      </c>
      <c r="L6184" t="s">
        <v>40</v>
      </c>
      <c r="M6184" t="s">
        <v>23</v>
      </c>
      <c r="N6184" t="s">
        <v>23</v>
      </c>
      <c r="O6184" t="s">
        <v>49</v>
      </c>
      <c r="P6184" t="s">
        <v>26</v>
      </c>
      <c r="Q6184" t="s">
        <v>27</v>
      </c>
      <c r="R6184" t="s">
        <v>471</v>
      </c>
      <c r="S6184" t="s">
        <v>13779</v>
      </c>
    </row>
    <row r="6185" spans="1:19">
      <c r="A6185" t="s">
        <v>13780</v>
      </c>
      <c r="B6185" s="1">
        <v>45157</v>
      </c>
      <c r="C6185" t="s">
        <v>33</v>
      </c>
      <c r="D6185">
        <v>23</v>
      </c>
      <c r="E6185" t="s">
        <v>23</v>
      </c>
      <c r="F6185">
        <v>0</v>
      </c>
      <c r="G6185">
        <v>5</v>
      </c>
      <c r="H6185" t="s">
        <v>3686</v>
      </c>
      <c r="I6185">
        <v>4208</v>
      </c>
      <c r="J6185">
        <v>8</v>
      </c>
      <c r="K6185">
        <v>24</v>
      </c>
      <c r="L6185" t="s">
        <v>40</v>
      </c>
      <c r="M6185" t="s">
        <v>23</v>
      </c>
      <c r="N6185" t="s">
        <v>23</v>
      </c>
      <c r="O6185" t="s">
        <v>49</v>
      </c>
      <c r="P6185" t="s">
        <v>26</v>
      </c>
      <c r="Q6185" t="s">
        <v>27</v>
      </c>
      <c r="R6185" t="s">
        <v>6595</v>
      </c>
      <c r="S6185" t="s">
        <v>13781</v>
      </c>
    </row>
    <row r="6186" spans="1:19">
      <c r="A6186" t="s">
        <v>13782</v>
      </c>
      <c r="B6186" s="1">
        <v>44028</v>
      </c>
      <c r="C6186" t="s">
        <v>33</v>
      </c>
      <c r="D6186">
        <v>41</v>
      </c>
      <c r="E6186" t="s">
        <v>23</v>
      </c>
      <c r="F6186">
        <v>0</v>
      </c>
      <c r="G6186">
        <v>5</v>
      </c>
      <c r="H6186" t="s">
        <v>3686</v>
      </c>
      <c r="I6186">
        <v>5632</v>
      </c>
      <c r="J6186">
        <v>3</v>
      </c>
      <c r="K6186">
        <v>61</v>
      </c>
      <c r="M6186" t="s">
        <v>23</v>
      </c>
      <c r="N6186" t="s">
        <v>23</v>
      </c>
      <c r="O6186" t="s">
        <v>25</v>
      </c>
      <c r="P6186" t="s">
        <v>26</v>
      </c>
      <c r="Q6186" t="s">
        <v>27</v>
      </c>
      <c r="R6186" t="s">
        <v>2504</v>
      </c>
      <c r="S6186" t="s">
        <v>13783</v>
      </c>
    </row>
    <row r="6187" spans="1:19">
      <c r="A6187" t="s">
        <v>13784</v>
      </c>
      <c r="B6187" s="1">
        <v>45175</v>
      </c>
      <c r="C6187" t="s">
        <v>22</v>
      </c>
      <c r="D6187">
        <v>60</v>
      </c>
      <c r="E6187" t="s">
        <v>23</v>
      </c>
      <c r="F6187">
        <v>3</v>
      </c>
      <c r="G6187">
        <v>5</v>
      </c>
      <c r="H6187" t="s">
        <v>3686</v>
      </c>
      <c r="I6187">
        <v>4617</v>
      </c>
      <c r="J6187">
        <v>10</v>
      </c>
      <c r="K6187">
        <v>23</v>
      </c>
      <c r="M6187" t="s">
        <v>23</v>
      </c>
      <c r="N6187" t="s">
        <v>39</v>
      </c>
      <c r="P6187" t="s">
        <v>164</v>
      </c>
      <c r="Q6187" t="s">
        <v>50</v>
      </c>
      <c r="R6187" t="s">
        <v>2422</v>
      </c>
      <c r="S6187" t="s">
        <v>13785</v>
      </c>
    </row>
    <row r="6188" spans="1:19">
      <c r="A6188" t="s">
        <v>13786</v>
      </c>
      <c r="B6188" s="1">
        <v>43914</v>
      </c>
      <c r="C6188" t="s">
        <v>33</v>
      </c>
      <c r="D6188">
        <v>59</v>
      </c>
      <c r="E6188" t="s">
        <v>39</v>
      </c>
      <c r="F6188">
        <v>0</v>
      </c>
      <c r="G6188">
        <v>5</v>
      </c>
      <c r="H6188" t="s">
        <v>3686</v>
      </c>
      <c r="I6188">
        <v>6153</v>
      </c>
      <c r="J6188">
        <v>0</v>
      </c>
      <c r="K6188">
        <v>65</v>
      </c>
      <c r="M6188" t="s">
        <v>23</v>
      </c>
      <c r="N6188" t="s">
        <v>23</v>
      </c>
      <c r="O6188" t="s">
        <v>25</v>
      </c>
      <c r="P6188" t="s">
        <v>202</v>
      </c>
      <c r="Q6188" t="s">
        <v>27</v>
      </c>
      <c r="R6188" t="s">
        <v>736</v>
      </c>
      <c r="S6188" t="s">
        <v>13787</v>
      </c>
    </row>
    <row r="6189" spans="1:19">
      <c r="A6189" t="s">
        <v>13788</v>
      </c>
      <c r="B6189" s="1">
        <v>45785</v>
      </c>
      <c r="C6189" t="s">
        <v>22</v>
      </c>
      <c r="D6189">
        <v>28</v>
      </c>
      <c r="E6189" t="s">
        <v>39</v>
      </c>
      <c r="F6189">
        <v>0</v>
      </c>
      <c r="G6189">
        <v>5</v>
      </c>
      <c r="H6189" t="s">
        <v>3751</v>
      </c>
      <c r="I6189">
        <v>5296</v>
      </c>
      <c r="J6189">
        <v>0</v>
      </c>
      <c r="K6189">
        <v>3</v>
      </c>
      <c r="M6189" t="s">
        <v>23</v>
      </c>
      <c r="N6189" t="s">
        <v>39</v>
      </c>
      <c r="P6189" t="s">
        <v>26</v>
      </c>
      <c r="Q6189" t="s">
        <v>27</v>
      </c>
      <c r="R6189" t="s">
        <v>860</v>
      </c>
      <c r="S6189" t="s">
        <v>13789</v>
      </c>
    </row>
    <row r="6190" spans="1:19">
      <c r="A6190" t="s">
        <v>13790</v>
      </c>
      <c r="B6190" s="1">
        <v>45128</v>
      </c>
      <c r="C6190" t="s">
        <v>33</v>
      </c>
      <c r="D6190">
        <v>26</v>
      </c>
      <c r="E6190" t="s">
        <v>23</v>
      </c>
      <c r="F6190">
        <v>0</v>
      </c>
      <c r="G6190">
        <v>5</v>
      </c>
      <c r="H6190" t="s">
        <v>3686</v>
      </c>
      <c r="I6190">
        <v>4591</v>
      </c>
      <c r="J6190">
        <v>7</v>
      </c>
      <c r="K6190">
        <v>25</v>
      </c>
      <c r="M6190" t="s">
        <v>23</v>
      </c>
      <c r="N6190" t="s">
        <v>23</v>
      </c>
      <c r="O6190" t="s">
        <v>25</v>
      </c>
      <c r="P6190" t="s">
        <v>26</v>
      </c>
      <c r="Q6190" t="s">
        <v>27</v>
      </c>
      <c r="R6190" t="s">
        <v>785</v>
      </c>
      <c r="S6190" t="s">
        <v>13791</v>
      </c>
    </row>
    <row r="6191" spans="1:19">
      <c r="A6191" t="s">
        <v>13792</v>
      </c>
      <c r="B6191" s="1">
        <v>45646</v>
      </c>
      <c r="C6191" t="s">
        <v>22</v>
      </c>
      <c r="D6191">
        <v>43</v>
      </c>
      <c r="E6191" t="s">
        <v>23</v>
      </c>
      <c r="F6191">
        <v>0</v>
      </c>
      <c r="G6191">
        <v>5</v>
      </c>
      <c r="H6191" t="s">
        <v>3686</v>
      </c>
      <c r="I6191">
        <v>2028</v>
      </c>
      <c r="J6191">
        <v>6</v>
      </c>
      <c r="K6191">
        <v>8</v>
      </c>
      <c r="M6191" t="s">
        <v>23</v>
      </c>
      <c r="N6191" t="s">
        <v>39</v>
      </c>
      <c r="P6191" t="s">
        <v>202</v>
      </c>
      <c r="Q6191" t="s">
        <v>84</v>
      </c>
      <c r="R6191" t="s">
        <v>7528</v>
      </c>
      <c r="S6191" t="s">
        <v>13793</v>
      </c>
    </row>
    <row r="6192" spans="1:19">
      <c r="A6192" t="s">
        <v>13794</v>
      </c>
      <c r="B6192" s="1">
        <v>45862</v>
      </c>
      <c r="C6192" t="s">
        <v>22</v>
      </c>
      <c r="D6192">
        <v>23</v>
      </c>
      <c r="E6192" t="s">
        <v>39</v>
      </c>
      <c r="F6192">
        <v>0</v>
      </c>
      <c r="G6192">
        <v>5</v>
      </c>
      <c r="H6192" t="s">
        <v>3751</v>
      </c>
      <c r="I6192">
        <v>2207</v>
      </c>
      <c r="J6192">
        <v>0</v>
      </c>
      <c r="K6192">
        <v>1</v>
      </c>
      <c r="L6192" t="s">
        <v>48</v>
      </c>
      <c r="M6192" t="s">
        <v>23</v>
      </c>
      <c r="N6192" t="s">
        <v>23</v>
      </c>
      <c r="O6192" t="s">
        <v>49</v>
      </c>
      <c r="P6192" t="s">
        <v>26</v>
      </c>
      <c r="Q6192" t="s">
        <v>84</v>
      </c>
      <c r="R6192" t="s">
        <v>1484</v>
      </c>
      <c r="S6192" t="s">
        <v>13795</v>
      </c>
    </row>
    <row r="6193" spans="1:19">
      <c r="A6193" t="s">
        <v>13796</v>
      </c>
      <c r="B6193" s="1">
        <v>45371</v>
      </c>
      <c r="C6193" t="s">
        <v>22</v>
      </c>
      <c r="D6193">
        <v>27</v>
      </c>
      <c r="E6193" t="s">
        <v>39</v>
      </c>
      <c r="F6193">
        <v>0</v>
      </c>
      <c r="G6193">
        <v>5</v>
      </c>
      <c r="H6193" t="s">
        <v>3686</v>
      </c>
      <c r="I6193">
        <v>4774</v>
      </c>
      <c r="J6193">
        <v>0</v>
      </c>
      <c r="K6193">
        <v>17</v>
      </c>
      <c r="M6193" t="s">
        <v>23</v>
      </c>
      <c r="N6193" t="s">
        <v>39</v>
      </c>
      <c r="P6193" t="s">
        <v>202</v>
      </c>
      <c r="Q6193" t="s">
        <v>27</v>
      </c>
      <c r="R6193" t="s">
        <v>1097</v>
      </c>
      <c r="S6193" t="s">
        <v>13797</v>
      </c>
    </row>
    <row r="6194" spans="1:19">
      <c r="A6194" t="s">
        <v>13798</v>
      </c>
      <c r="B6194" s="1">
        <v>45309</v>
      </c>
      <c r="C6194" t="s">
        <v>22</v>
      </c>
      <c r="D6194">
        <v>49</v>
      </c>
      <c r="E6194" t="s">
        <v>39</v>
      </c>
      <c r="F6194">
        <v>0</v>
      </c>
      <c r="G6194">
        <v>5</v>
      </c>
      <c r="H6194" t="s">
        <v>3686</v>
      </c>
      <c r="I6194">
        <v>3402</v>
      </c>
      <c r="J6194">
        <v>0</v>
      </c>
      <c r="K6194">
        <v>19</v>
      </c>
      <c r="L6194" t="s">
        <v>97</v>
      </c>
      <c r="M6194" t="s">
        <v>23</v>
      </c>
      <c r="N6194" t="s">
        <v>23</v>
      </c>
      <c r="O6194" t="s">
        <v>25</v>
      </c>
      <c r="P6194" t="s">
        <v>26</v>
      </c>
      <c r="Q6194" t="s">
        <v>50</v>
      </c>
      <c r="R6194" t="s">
        <v>1284</v>
      </c>
      <c r="S6194" t="s">
        <v>13799</v>
      </c>
    </row>
    <row r="6195" spans="1:19">
      <c r="A6195" t="s">
        <v>13800</v>
      </c>
      <c r="B6195" s="1">
        <v>45342</v>
      </c>
      <c r="C6195" t="s">
        <v>22</v>
      </c>
      <c r="D6195">
        <v>25</v>
      </c>
      <c r="E6195" t="s">
        <v>23</v>
      </c>
      <c r="F6195">
        <v>2</v>
      </c>
      <c r="G6195">
        <v>5</v>
      </c>
      <c r="H6195" t="s">
        <v>3686</v>
      </c>
      <c r="I6195">
        <v>4003</v>
      </c>
      <c r="J6195">
        <v>2</v>
      </c>
      <c r="K6195">
        <v>18</v>
      </c>
      <c r="M6195" t="s">
        <v>39</v>
      </c>
      <c r="N6195" t="s">
        <v>23</v>
      </c>
      <c r="O6195" t="s">
        <v>49</v>
      </c>
      <c r="P6195" t="s">
        <v>202</v>
      </c>
      <c r="Q6195" t="s">
        <v>50</v>
      </c>
      <c r="R6195" t="s">
        <v>11591</v>
      </c>
      <c r="S6195" t="s">
        <v>13801</v>
      </c>
    </row>
    <row r="6196" spans="1:19">
      <c r="A6196" t="s">
        <v>13802</v>
      </c>
      <c r="B6196" s="1">
        <v>45424</v>
      </c>
      <c r="C6196" t="s">
        <v>33</v>
      </c>
      <c r="D6196">
        <v>48</v>
      </c>
      <c r="E6196" t="s">
        <v>39</v>
      </c>
      <c r="F6196">
        <v>0</v>
      </c>
      <c r="G6196">
        <v>5</v>
      </c>
      <c r="H6196" t="s">
        <v>3686</v>
      </c>
      <c r="I6196">
        <v>3195</v>
      </c>
      <c r="J6196">
        <v>0</v>
      </c>
      <c r="K6196">
        <v>15</v>
      </c>
      <c r="M6196" t="s">
        <v>23</v>
      </c>
      <c r="N6196" t="s">
        <v>39</v>
      </c>
      <c r="P6196" t="s">
        <v>26</v>
      </c>
      <c r="Q6196" t="s">
        <v>50</v>
      </c>
      <c r="R6196" t="s">
        <v>2422</v>
      </c>
      <c r="S6196" t="s">
        <v>13803</v>
      </c>
    </row>
    <row r="6197" spans="1:19">
      <c r="A6197" t="s">
        <v>13804</v>
      </c>
      <c r="B6197" s="1">
        <v>43690</v>
      </c>
      <c r="C6197" t="s">
        <v>22</v>
      </c>
      <c r="D6197">
        <v>25</v>
      </c>
      <c r="E6197" t="s">
        <v>39</v>
      </c>
      <c r="F6197">
        <v>0</v>
      </c>
      <c r="G6197">
        <v>5</v>
      </c>
      <c r="H6197" t="s">
        <v>3686</v>
      </c>
      <c r="I6197">
        <v>5398</v>
      </c>
      <c r="J6197">
        <v>0</v>
      </c>
      <c r="K6197">
        <v>72</v>
      </c>
      <c r="L6197" t="s">
        <v>316</v>
      </c>
      <c r="M6197" t="s">
        <v>23</v>
      </c>
      <c r="N6197" t="s">
        <v>39</v>
      </c>
      <c r="P6197" t="s">
        <v>164</v>
      </c>
      <c r="Q6197" t="s">
        <v>27</v>
      </c>
      <c r="R6197" t="s">
        <v>2492</v>
      </c>
      <c r="S6197" t="s">
        <v>13805</v>
      </c>
    </row>
    <row r="6198" spans="1:19">
      <c r="A6198" t="s">
        <v>13806</v>
      </c>
      <c r="B6198" s="1">
        <v>44465</v>
      </c>
      <c r="C6198" t="s">
        <v>33</v>
      </c>
      <c r="D6198">
        <v>52</v>
      </c>
      <c r="E6198" t="s">
        <v>23</v>
      </c>
      <c r="F6198">
        <v>1</v>
      </c>
      <c r="G6198">
        <v>5</v>
      </c>
      <c r="H6198" t="s">
        <v>3686</v>
      </c>
      <c r="I6198">
        <v>3260</v>
      </c>
      <c r="J6198">
        <v>1</v>
      </c>
      <c r="K6198">
        <v>47</v>
      </c>
      <c r="M6198" t="s">
        <v>23</v>
      </c>
      <c r="N6198" t="s">
        <v>39</v>
      </c>
      <c r="P6198" t="s">
        <v>164</v>
      </c>
      <c r="Q6198" t="s">
        <v>50</v>
      </c>
      <c r="R6198" t="s">
        <v>2056</v>
      </c>
      <c r="S6198" t="s">
        <v>13807</v>
      </c>
    </row>
    <row r="6199" spans="1:19">
      <c r="A6199" t="s">
        <v>13808</v>
      </c>
      <c r="B6199" s="1">
        <v>44265</v>
      </c>
      <c r="C6199" t="s">
        <v>22</v>
      </c>
      <c r="D6199">
        <v>37</v>
      </c>
      <c r="E6199" t="s">
        <v>39</v>
      </c>
      <c r="F6199">
        <v>0</v>
      </c>
      <c r="G6199">
        <v>5</v>
      </c>
      <c r="H6199" t="s">
        <v>3686</v>
      </c>
      <c r="I6199">
        <v>5940</v>
      </c>
      <c r="J6199">
        <v>0</v>
      </c>
      <c r="K6199">
        <v>53</v>
      </c>
      <c r="L6199" t="s">
        <v>142</v>
      </c>
      <c r="M6199" t="s">
        <v>23</v>
      </c>
      <c r="N6199" t="s">
        <v>23</v>
      </c>
      <c r="O6199" t="s">
        <v>49</v>
      </c>
      <c r="P6199" t="s">
        <v>202</v>
      </c>
      <c r="Q6199" t="s">
        <v>27</v>
      </c>
      <c r="R6199" t="s">
        <v>13809</v>
      </c>
      <c r="S6199" t="s">
        <v>13810</v>
      </c>
    </row>
    <row r="6200" spans="1:19">
      <c r="A6200" t="s">
        <v>13811</v>
      </c>
      <c r="B6200" s="1">
        <v>44154</v>
      </c>
      <c r="C6200" t="s">
        <v>22</v>
      </c>
      <c r="D6200">
        <v>79</v>
      </c>
      <c r="E6200" t="s">
        <v>23</v>
      </c>
      <c r="F6200">
        <v>0</v>
      </c>
      <c r="G6200">
        <v>5</v>
      </c>
      <c r="H6200" t="s">
        <v>3686</v>
      </c>
      <c r="I6200">
        <v>4429</v>
      </c>
      <c r="J6200">
        <v>1</v>
      </c>
      <c r="K6200">
        <v>57</v>
      </c>
      <c r="M6200" t="s">
        <v>23</v>
      </c>
      <c r="N6200" t="s">
        <v>23</v>
      </c>
      <c r="O6200" t="s">
        <v>25</v>
      </c>
      <c r="P6200" t="s">
        <v>202</v>
      </c>
      <c r="Q6200" t="s">
        <v>27</v>
      </c>
      <c r="R6200" t="s">
        <v>3410</v>
      </c>
      <c r="S6200" t="s">
        <v>13812</v>
      </c>
    </row>
    <row r="6201" spans="1:19">
      <c r="A6201" t="s">
        <v>13813</v>
      </c>
      <c r="B6201" s="1">
        <v>43944</v>
      </c>
      <c r="C6201" t="s">
        <v>22</v>
      </c>
      <c r="D6201">
        <v>76</v>
      </c>
      <c r="E6201" t="s">
        <v>23</v>
      </c>
      <c r="F6201">
        <v>0</v>
      </c>
      <c r="G6201">
        <v>5</v>
      </c>
      <c r="H6201" t="s">
        <v>3686</v>
      </c>
      <c r="I6201">
        <v>6469</v>
      </c>
      <c r="J6201">
        <v>0</v>
      </c>
      <c r="K6201">
        <v>64</v>
      </c>
      <c r="M6201" t="s">
        <v>23</v>
      </c>
      <c r="N6201" t="s">
        <v>39</v>
      </c>
      <c r="P6201" t="s">
        <v>164</v>
      </c>
      <c r="Q6201" t="s">
        <v>50</v>
      </c>
      <c r="R6201" t="s">
        <v>4066</v>
      </c>
      <c r="S6201" t="s">
        <v>13814</v>
      </c>
    </row>
    <row r="6202" spans="1:19">
      <c r="A6202" t="s">
        <v>13815</v>
      </c>
      <c r="B6202" s="1">
        <v>45846</v>
      </c>
      <c r="C6202" t="s">
        <v>22</v>
      </c>
      <c r="D6202">
        <v>55</v>
      </c>
      <c r="E6202" t="s">
        <v>39</v>
      </c>
      <c r="F6202">
        <v>0</v>
      </c>
      <c r="G6202">
        <v>5</v>
      </c>
      <c r="H6202" t="s">
        <v>3751</v>
      </c>
      <c r="I6202">
        <v>2438</v>
      </c>
      <c r="J6202">
        <v>0</v>
      </c>
      <c r="K6202">
        <v>1</v>
      </c>
      <c r="M6202" t="s">
        <v>23</v>
      </c>
      <c r="N6202" t="s">
        <v>23</v>
      </c>
      <c r="O6202" t="s">
        <v>56</v>
      </c>
      <c r="P6202" t="s">
        <v>26</v>
      </c>
      <c r="Q6202" t="s">
        <v>50</v>
      </c>
      <c r="R6202" t="s">
        <v>7492</v>
      </c>
      <c r="S6202" t="s">
        <v>13816</v>
      </c>
    </row>
    <row r="6203" spans="1:19">
      <c r="A6203" t="s">
        <v>13817</v>
      </c>
      <c r="B6203" s="1">
        <v>43792</v>
      </c>
      <c r="C6203" t="s">
        <v>33</v>
      </c>
      <c r="D6203">
        <v>29</v>
      </c>
      <c r="E6203" t="s">
        <v>23</v>
      </c>
      <c r="F6203">
        <v>2</v>
      </c>
      <c r="G6203">
        <v>5</v>
      </c>
      <c r="H6203" t="s">
        <v>3686</v>
      </c>
      <c r="I6203">
        <v>5423</v>
      </c>
      <c r="J6203">
        <v>7</v>
      </c>
      <c r="K6203">
        <v>69</v>
      </c>
      <c r="L6203" t="s">
        <v>316</v>
      </c>
      <c r="M6203" t="s">
        <v>23</v>
      </c>
      <c r="N6203" t="s">
        <v>39</v>
      </c>
      <c r="P6203" t="s">
        <v>164</v>
      </c>
      <c r="Q6203" t="s">
        <v>50</v>
      </c>
      <c r="R6203" t="s">
        <v>1080</v>
      </c>
      <c r="S6203" t="s">
        <v>13818</v>
      </c>
    </row>
    <row r="6204" spans="1:19">
      <c r="A6204" t="s">
        <v>13819</v>
      </c>
      <c r="B6204" s="1">
        <v>44265</v>
      </c>
      <c r="C6204" t="s">
        <v>22</v>
      </c>
      <c r="D6204">
        <v>51</v>
      </c>
      <c r="E6204" t="s">
        <v>23</v>
      </c>
      <c r="F6204">
        <v>2</v>
      </c>
      <c r="G6204">
        <v>5</v>
      </c>
      <c r="H6204" t="s">
        <v>3686</v>
      </c>
      <c r="I6204">
        <v>5957</v>
      </c>
      <c r="J6204">
        <v>5</v>
      </c>
      <c r="K6204">
        <v>53</v>
      </c>
      <c r="M6204" t="s">
        <v>23</v>
      </c>
      <c r="N6204" t="s">
        <v>23</v>
      </c>
      <c r="O6204" t="s">
        <v>56</v>
      </c>
      <c r="P6204" t="s">
        <v>26</v>
      </c>
      <c r="Q6204" t="s">
        <v>27</v>
      </c>
      <c r="R6204" t="s">
        <v>108</v>
      </c>
      <c r="S6204" t="s">
        <v>13820</v>
      </c>
    </row>
    <row r="6205" spans="1:19">
      <c r="A6205" t="s">
        <v>13821</v>
      </c>
      <c r="B6205" s="1">
        <v>44538</v>
      </c>
      <c r="C6205" t="s">
        <v>33</v>
      </c>
      <c r="D6205">
        <v>21</v>
      </c>
      <c r="E6205" t="s">
        <v>23</v>
      </c>
      <c r="F6205">
        <v>2</v>
      </c>
      <c r="G6205">
        <v>5</v>
      </c>
      <c r="H6205" t="s">
        <v>3686</v>
      </c>
      <c r="I6205">
        <v>5584</v>
      </c>
      <c r="J6205">
        <v>1</v>
      </c>
      <c r="K6205">
        <v>44</v>
      </c>
      <c r="M6205" t="s">
        <v>23</v>
      </c>
      <c r="N6205" t="s">
        <v>39</v>
      </c>
      <c r="P6205" t="s">
        <v>26</v>
      </c>
      <c r="Q6205" t="s">
        <v>50</v>
      </c>
      <c r="R6205" t="s">
        <v>2422</v>
      </c>
      <c r="S6205" t="s">
        <v>13822</v>
      </c>
    </row>
    <row r="6206" spans="1:19">
      <c r="A6206" t="s">
        <v>13823</v>
      </c>
      <c r="B6206" s="1">
        <v>43972</v>
      </c>
      <c r="C6206" t="s">
        <v>22</v>
      </c>
      <c r="D6206">
        <v>48</v>
      </c>
      <c r="E6206" t="s">
        <v>23</v>
      </c>
      <c r="F6206">
        <v>2</v>
      </c>
      <c r="G6206">
        <v>5</v>
      </c>
      <c r="H6206" t="s">
        <v>3686</v>
      </c>
      <c r="I6206">
        <v>6002</v>
      </c>
      <c r="J6206">
        <v>4</v>
      </c>
      <c r="K6206">
        <v>63</v>
      </c>
      <c r="L6206" t="s">
        <v>142</v>
      </c>
      <c r="M6206" t="s">
        <v>23</v>
      </c>
      <c r="N6206" t="s">
        <v>39</v>
      </c>
      <c r="P6206" t="s">
        <v>164</v>
      </c>
      <c r="Q6206" t="s">
        <v>84</v>
      </c>
      <c r="R6206" t="s">
        <v>3634</v>
      </c>
      <c r="S6206" t="s">
        <v>13824</v>
      </c>
    </row>
    <row r="6207" spans="1:19">
      <c r="A6207" t="s">
        <v>13825</v>
      </c>
      <c r="B6207" s="1">
        <v>44215</v>
      </c>
      <c r="C6207" t="s">
        <v>33</v>
      </c>
      <c r="D6207">
        <v>62</v>
      </c>
      <c r="E6207" t="s">
        <v>23</v>
      </c>
      <c r="F6207">
        <v>1</v>
      </c>
      <c r="G6207">
        <v>5</v>
      </c>
      <c r="H6207" t="s">
        <v>3686</v>
      </c>
      <c r="I6207">
        <v>5153</v>
      </c>
      <c r="J6207">
        <v>3</v>
      </c>
      <c r="K6207">
        <v>55</v>
      </c>
      <c r="M6207" t="s">
        <v>23</v>
      </c>
      <c r="N6207" t="s">
        <v>39</v>
      </c>
      <c r="P6207" t="s">
        <v>164</v>
      </c>
      <c r="Q6207" t="s">
        <v>50</v>
      </c>
      <c r="R6207" t="s">
        <v>3789</v>
      </c>
      <c r="S6207" t="s">
        <v>13826</v>
      </c>
    </row>
    <row r="6208" spans="1:19">
      <c r="A6208" t="s">
        <v>13827</v>
      </c>
      <c r="B6208" s="1">
        <v>45255</v>
      </c>
      <c r="C6208" t="s">
        <v>22</v>
      </c>
      <c r="D6208">
        <v>34</v>
      </c>
      <c r="E6208" t="s">
        <v>39</v>
      </c>
      <c r="F6208">
        <v>0</v>
      </c>
      <c r="G6208">
        <v>5</v>
      </c>
      <c r="H6208" t="s">
        <v>3686</v>
      </c>
      <c r="I6208">
        <v>3632</v>
      </c>
      <c r="J6208">
        <v>0</v>
      </c>
      <c r="K6208">
        <v>21</v>
      </c>
      <c r="L6208" t="s">
        <v>97</v>
      </c>
      <c r="M6208" t="s">
        <v>23</v>
      </c>
      <c r="N6208" t="s">
        <v>39</v>
      </c>
      <c r="P6208" t="s">
        <v>26</v>
      </c>
      <c r="Q6208" t="s">
        <v>50</v>
      </c>
      <c r="R6208" t="s">
        <v>869</v>
      </c>
      <c r="S6208" t="s">
        <v>13828</v>
      </c>
    </row>
    <row r="6209" spans="1:19">
      <c r="A6209" t="s">
        <v>13829</v>
      </c>
      <c r="B6209" s="1">
        <v>44048</v>
      </c>
      <c r="C6209" t="s">
        <v>33</v>
      </c>
      <c r="D6209">
        <v>41</v>
      </c>
      <c r="E6209" t="s">
        <v>23</v>
      </c>
      <c r="F6209">
        <v>1</v>
      </c>
      <c r="G6209">
        <v>5</v>
      </c>
      <c r="H6209" t="s">
        <v>3686</v>
      </c>
      <c r="I6209">
        <v>5328</v>
      </c>
      <c r="J6209">
        <v>1</v>
      </c>
      <c r="K6209">
        <v>60</v>
      </c>
      <c r="L6209" t="s">
        <v>142</v>
      </c>
      <c r="M6209" t="s">
        <v>23</v>
      </c>
      <c r="N6209" t="s">
        <v>23</v>
      </c>
      <c r="O6209" t="s">
        <v>25</v>
      </c>
      <c r="P6209" t="s">
        <v>164</v>
      </c>
      <c r="Q6209" t="s">
        <v>50</v>
      </c>
      <c r="R6209" t="s">
        <v>13830</v>
      </c>
      <c r="S6209" t="s">
        <v>13831</v>
      </c>
    </row>
    <row r="6210" spans="1:19">
      <c r="A6210" t="s">
        <v>13832</v>
      </c>
      <c r="B6210" s="1">
        <v>45408</v>
      </c>
      <c r="C6210" t="s">
        <v>33</v>
      </c>
      <c r="D6210">
        <v>56</v>
      </c>
      <c r="E6210" t="s">
        <v>23</v>
      </c>
      <c r="F6210">
        <v>0</v>
      </c>
      <c r="G6210">
        <v>5</v>
      </c>
      <c r="H6210" t="s">
        <v>3686</v>
      </c>
      <c r="I6210">
        <v>3050</v>
      </c>
      <c r="J6210">
        <v>3</v>
      </c>
      <c r="K6210">
        <v>16</v>
      </c>
      <c r="L6210" t="s">
        <v>97</v>
      </c>
      <c r="M6210" t="s">
        <v>23</v>
      </c>
      <c r="N6210" t="s">
        <v>23</v>
      </c>
      <c r="O6210" t="s">
        <v>25</v>
      </c>
      <c r="P6210" t="s">
        <v>26</v>
      </c>
      <c r="Q6210" t="s">
        <v>27</v>
      </c>
      <c r="R6210" t="s">
        <v>434</v>
      </c>
      <c r="S6210" t="s">
        <v>13833</v>
      </c>
    </row>
    <row r="6211" spans="1:19">
      <c r="A6211" t="s">
        <v>13834</v>
      </c>
      <c r="B6211" s="1">
        <v>45323</v>
      </c>
      <c r="C6211" t="s">
        <v>33</v>
      </c>
      <c r="D6211">
        <v>20</v>
      </c>
      <c r="E6211" t="s">
        <v>23</v>
      </c>
      <c r="F6211">
        <v>3</v>
      </c>
      <c r="G6211">
        <v>5</v>
      </c>
      <c r="H6211" t="s">
        <v>3686</v>
      </c>
      <c r="I6211">
        <v>2269</v>
      </c>
      <c r="J6211">
        <v>5</v>
      </c>
      <c r="K6211">
        <v>18</v>
      </c>
      <c r="M6211" t="s">
        <v>23</v>
      </c>
      <c r="N6211" t="s">
        <v>39</v>
      </c>
      <c r="P6211" t="s">
        <v>164</v>
      </c>
      <c r="Q6211" t="s">
        <v>50</v>
      </c>
      <c r="R6211" t="s">
        <v>1980</v>
      </c>
      <c r="S6211" t="s">
        <v>13835</v>
      </c>
    </row>
    <row r="6212" spans="1:19">
      <c r="A6212" t="s">
        <v>13836</v>
      </c>
      <c r="B6212" s="1">
        <v>44125</v>
      </c>
      <c r="C6212" t="s">
        <v>22</v>
      </c>
      <c r="D6212">
        <v>38</v>
      </c>
      <c r="E6212" t="s">
        <v>23</v>
      </c>
      <c r="F6212">
        <v>1</v>
      </c>
      <c r="G6212">
        <v>5</v>
      </c>
      <c r="H6212" t="s">
        <v>3686</v>
      </c>
      <c r="I6212">
        <v>4879</v>
      </c>
      <c r="J6212">
        <v>1</v>
      </c>
      <c r="K6212">
        <v>58</v>
      </c>
      <c r="M6212" t="s">
        <v>23</v>
      </c>
      <c r="N6212" t="s">
        <v>23</v>
      </c>
      <c r="O6212" t="s">
        <v>25</v>
      </c>
      <c r="P6212" t="s">
        <v>26</v>
      </c>
      <c r="Q6212" t="s">
        <v>27</v>
      </c>
      <c r="R6212" t="s">
        <v>11874</v>
      </c>
      <c r="S6212" t="s">
        <v>13837</v>
      </c>
    </row>
    <row r="6213" spans="1:19">
      <c r="A6213" t="s">
        <v>13838</v>
      </c>
      <c r="B6213" s="1">
        <v>45267</v>
      </c>
      <c r="C6213" t="s">
        <v>33</v>
      </c>
      <c r="D6213">
        <v>70</v>
      </c>
      <c r="E6213" t="s">
        <v>23</v>
      </c>
      <c r="F6213">
        <v>0</v>
      </c>
      <c r="G6213">
        <v>5</v>
      </c>
      <c r="H6213" t="s">
        <v>3686</v>
      </c>
      <c r="I6213">
        <v>2399</v>
      </c>
      <c r="J6213">
        <v>1</v>
      </c>
      <c r="K6213">
        <v>20</v>
      </c>
      <c r="M6213" t="s">
        <v>23</v>
      </c>
      <c r="N6213" t="s">
        <v>23</v>
      </c>
      <c r="O6213" t="s">
        <v>49</v>
      </c>
      <c r="P6213" t="s">
        <v>202</v>
      </c>
      <c r="Q6213" t="s">
        <v>27</v>
      </c>
      <c r="R6213" t="s">
        <v>2356</v>
      </c>
      <c r="S6213" t="s">
        <v>13839</v>
      </c>
    </row>
    <row r="6214" spans="1:19">
      <c r="A6214" t="s">
        <v>13840</v>
      </c>
      <c r="B6214" s="1">
        <v>43882</v>
      </c>
      <c r="C6214" t="s">
        <v>33</v>
      </c>
      <c r="D6214">
        <v>73</v>
      </c>
      <c r="E6214" t="s">
        <v>23</v>
      </c>
      <c r="F6214">
        <v>0</v>
      </c>
      <c r="G6214">
        <v>5</v>
      </c>
      <c r="H6214" t="s">
        <v>3686</v>
      </c>
      <c r="I6214">
        <v>5572</v>
      </c>
      <c r="J6214">
        <v>0</v>
      </c>
      <c r="K6214">
        <v>66</v>
      </c>
      <c r="M6214" t="s">
        <v>23</v>
      </c>
      <c r="N6214" t="s">
        <v>23</v>
      </c>
      <c r="O6214" t="s">
        <v>56</v>
      </c>
      <c r="P6214" t="s">
        <v>202</v>
      </c>
      <c r="Q6214" t="s">
        <v>27</v>
      </c>
      <c r="R6214" t="s">
        <v>2641</v>
      </c>
      <c r="S6214" t="s">
        <v>13841</v>
      </c>
    </row>
    <row r="6215" spans="1:19">
      <c r="A6215" t="s">
        <v>13842</v>
      </c>
      <c r="B6215" s="1">
        <v>45173</v>
      </c>
      <c r="C6215" t="s">
        <v>22</v>
      </c>
      <c r="D6215">
        <v>80</v>
      </c>
      <c r="E6215" t="s">
        <v>23</v>
      </c>
      <c r="F6215">
        <v>0</v>
      </c>
      <c r="G6215">
        <v>5</v>
      </c>
      <c r="H6215" t="s">
        <v>3686</v>
      </c>
      <c r="I6215">
        <v>5883</v>
      </c>
      <c r="J6215">
        <v>1</v>
      </c>
      <c r="K6215">
        <v>23</v>
      </c>
      <c r="M6215" t="s">
        <v>23</v>
      </c>
      <c r="N6215" t="s">
        <v>23</v>
      </c>
      <c r="O6215" t="s">
        <v>25</v>
      </c>
      <c r="P6215" t="s">
        <v>26</v>
      </c>
      <c r="Q6215" t="s">
        <v>27</v>
      </c>
      <c r="R6215" t="s">
        <v>7404</v>
      </c>
      <c r="S6215" t="s">
        <v>13843</v>
      </c>
    </row>
    <row r="6216" spans="1:19">
      <c r="A6216" t="s">
        <v>13844</v>
      </c>
      <c r="B6216" s="1">
        <v>44399</v>
      </c>
      <c r="C6216" t="s">
        <v>33</v>
      </c>
      <c r="D6216">
        <v>31</v>
      </c>
      <c r="E6216" t="s">
        <v>23</v>
      </c>
      <c r="F6216">
        <v>0</v>
      </c>
      <c r="G6216">
        <v>5</v>
      </c>
      <c r="H6216" t="s">
        <v>3686</v>
      </c>
      <c r="I6216">
        <v>5422</v>
      </c>
      <c r="J6216">
        <v>10</v>
      </c>
      <c r="K6216">
        <v>49</v>
      </c>
      <c r="M6216" t="s">
        <v>23</v>
      </c>
      <c r="N6216" t="s">
        <v>39</v>
      </c>
      <c r="P6216" t="s">
        <v>164</v>
      </c>
      <c r="Q6216" t="s">
        <v>27</v>
      </c>
      <c r="R6216" t="s">
        <v>2249</v>
      </c>
      <c r="S6216" t="s">
        <v>13845</v>
      </c>
    </row>
    <row r="6217" spans="1:19">
      <c r="A6217" t="s">
        <v>13846</v>
      </c>
      <c r="B6217" s="1">
        <v>44049</v>
      </c>
      <c r="C6217" t="s">
        <v>33</v>
      </c>
      <c r="D6217">
        <v>46</v>
      </c>
      <c r="E6217" t="s">
        <v>23</v>
      </c>
      <c r="F6217">
        <v>0</v>
      </c>
      <c r="G6217">
        <v>5</v>
      </c>
      <c r="H6217" t="s">
        <v>3686</v>
      </c>
      <c r="I6217">
        <v>5790</v>
      </c>
      <c r="J6217">
        <v>1</v>
      </c>
      <c r="K6217">
        <v>60</v>
      </c>
      <c r="L6217" t="s">
        <v>142</v>
      </c>
      <c r="M6217" t="s">
        <v>39</v>
      </c>
      <c r="N6217" t="s">
        <v>23</v>
      </c>
      <c r="O6217" t="s">
        <v>49</v>
      </c>
      <c r="P6217" t="s">
        <v>164</v>
      </c>
      <c r="Q6217" t="s">
        <v>50</v>
      </c>
      <c r="R6217" t="s">
        <v>2712</v>
      </c>
      <c r="S6217" t="s">
        <v>13847</v>
      </c>
    </row>
    <row r="6218" spans="1:19">
      <c r="A6218" t="s">
        <v>13848</v>
      </c>
      <c r="B6218" s="1">
        <v>44006</v>
      </c>
      <c r="C6218" t="s">
        <v>33</v>
      </c>
      <c r="D6218">
        <v>25</v>
      </c>
      <c r="E6218" t="s">
        <v>23</v>
      </c>
      <c r="F6218">
        <v>3</v>
      </c>
      <c r="G6218">
        <v>5</v>
      </c>
      <c r="H6218" t="s">
        <v>3686</v>
      </c>
      <c r="I6218">
        <v>5057</v>
      </c>
      <c r="J6218">
        <v>9</v>
      </c>
      <c r="K6218">
        <v>62</v>
      </c>
      <c r="M6218" t="s">
        <v>23</v>
      </c>
      <c r="N6218" t="s">
        <v>23</v>
      </c>
      <c r="O6218" t="s">
        <v>49</v>
      </c>
      <c r="P6218" t="s">
        <v>26</v>
      </c>
      <c r="Q6218" t="s">
        <v>50</v>
      </c>
      <c r="R6218" t="s">
        <v>1686</v>
      </c>
      <c r="S6218" t="s">
        <v>13849</v>
      </c>
    </row>
    <row r="6219" spans="1:19">
      <c r="A6219" t="s">
        <v>13850</v>
      </c>
      <c r="B6219" s="1">
        <v>45482</v>
      </c>
      <c r="C6219" t="s">
        <v>22</v>
      </c>
      <c r="D6219">
        <v>39</v>
      </c>
      <c r="E6219" t="s">
        <v>39</v>
      </c>
      <c r="F6219">
        <v>0</v>
      </c>
      <c r="G6219">
        <v>5</v>
      </c>
      <c r="H6219" t="s">
        <v>3686</v>
      </c>
      <c r="I6219">
        <v>3799</v>
      </c>
      <c r="J6219">
        <v>0</v>
      </c>
      <c r="K6219">
        <v>13</v>
      </c>
      <c r="L6219" t="s">
        <v>97</v>
      </c>
      <c r="M6219" t="s">
        <v>23</v>
      </c>
      <c r="N6219" t="s">
        <v>39</v>
      </c>
      <c r="P6219" t="s">
        <v>202</v>
      </c>
      <c r="Q6219" t="s">
        <v>84</v>
      </c>
      <c r="R6219" t="s">
        <v>971</v>
      </c>
      <c r="S6219" t="s">
        <v>13851</v>
      </c>
    </row>
    <row r="6220" spans="1:19">
      <c r="A6220" t="s">
        <v>13852</v>
      </c>
      <c r="B6220" s="1">
        <v>44481</v>
      </c>
      <c r="C6220" t="s">
        <v>33</v>
      </c>
      <c r="D6220">
        <v>42</v>
      </c>
      <c r="E6220" t="s">
        <v>39</v>
      </c>
      <c r="F6220">
        <v>0</v>
      </c>
      <c r="G6220">
        <v>5</v>
      </c>
      <c r="H6220" t="s">
        <v>3686</v>
      </c>
      <c r="I6220">
        <v>4791</v>
      </c>
      <c r="J6220">
        <v>0</v>
      </c>
      <c r="K6220">
        <v>46</v>
      </c>
      <c r="L6220" t="s">
        <v>142</v>
      </c>
      <c r="M6220" t="s">
        <v>23</v>
      </c>
      <c r="N6220" t="s">
        <v>39</v>
      </c>
      <c r="P6220" t="s">
        <v>164</v>
      </c>
      <c r="Q6220" t="s">
        <v>27</v>
      </c>
      <c r="R6220" t="s">
        <v>8785</v>
      </c>
      <c r="S6220" t="s">
        <v>13853</v>
      </c>
    </row>
    <row r="6221" spans="1:19">
      <c r="A6221" t="s">
        <v>13854</v>
      </c>
      <c r="B6221" s="1">
        <v>45652</v>
      </c>
      <c r="C6221" t="s">
        <v>33</v>
      </c>
      <c r="D6221">
        <v>41</v>
      </c>
      <c r="E6221" t="s">
        <v>39</v>
      </c>
      <c r="F6221">
        <v>0</v>
      </c>
      <c r="G6221">
        <v>5</v>
      </c>
      <c r="H6221" t="s">
        <v>3686</v>
      </c>
      <c r="I6221">
        <v>2653</v>
      </c>
      <c r="J6221">
        <v>0</v>
      </c>
      <c r="K6221">
        <v>8</v>
      </c>
      <c r="L6221" t="s">
        <v>48</v>
      </c>
      <c r="M6221" t="s">
        <v>23</v>
      </c>
      <c r="N6221" t="s">
        <v>39</v>
      </c>
      <c r="P6221" t="s">
        <v>164</v>
      </c>
      <c r="Q6221" t="s">
        <v>84</v>
      </c>
      <c r="R6221" t="s">
        <v>1415</v>
      </c>
      <c r="S6221" t="s">
        <v>13855</v>
      </c>
    </row>
    <row r="6222" spans="1:19">
      <c r="A6222" t="s">
        <v>13856</v>
      </c>
      <c r="B6222" s="1">
        <v>45373</v>
      </c>
      <c r="C6222" t="s">
        <v>22</v>
      </c>
      <c r="D6222">
        <v>33</v>
      </c>
      <c r="E6222" t="s">
        <v>23</v>
      </c>
      <c r="F6222">
        <v>0</v>
      </c>
      <c r="G6222">
        <v>5</v>
      </c>
      <c r="H6222" t="s">
        <v>3686</v>
      </c>
      <c r="I6222">
        <v>5228</v>
      </c>
      <c r="J6222">
        <v>1</v>
      </c>
      <c r="K6222">
        <v>17</v>
      </c>
      <c r="L6222" t="s">
        <v>97</v>
      </c>
      <c r="M6222" t="s">
        <v>23</v>
      </c>
      <c r="N6222" t="s">
        <v>23</v>
      </c>
      <c r="O6222" t="s">
        <v>25</v>
      </c>
      <c r="P6222" t="s">
        <v>202</v>
      </c>
      <c r="Q6222" t="s">
        <v>27</v>
      </c>
      <c r="R6222" t="s">
        <v>98</v>
      </c>
      <c r="S6222" t="s">
        <v>13857</v>
      </c>
    </row>
    <row r="6223" spans="1:19">
      <c r="A6223" t="s">
        <v>13858</v>
      </c>
      <c r="B6223" s="1">
        <v>45204</v>
      </c>
      <c r="C6223" t="s">
        <v>22</v>
      </c>
      <c r="D6223">
        <v>62</v>
      </c>
      <c r="E6223" t="s">
        <v>39</v>
      </c>
      <c r="F6223">
        <v>0</v>
      </c>
      <c r="G6223">
        <v>5</v>
      </c>
      <c r="H6223" t="s">
        <v>3686</v>
      </c>
      <c r="I6223">
        <v>2203</v>
      </c>
      <c r="J6223">
        <v>0</v>
      </c>
      <c r="K6223">
        <v>22</v>
      </c>
      <c r="M6223" t="s">
        <v>23</v>
      </c>
      <c r="N6223" t="s">
        <v>39</v>
      </c>
      <c r="P6223" t="s">
        <v>202</v>
      </c>
      <c r="Q6223" t="s">
        <v>50</v>
      </c>
      <c r="R6223" t="s">
        <v>2422</v>
      </c>
      <c r="S6223" t="s">
        <v>13859</v>
      </c>
    </row>
    <row r="6224" spans="1:19">
      <c r="A6224" t="s">
        <v>13860</v>
      </c>
      <c r="B6224" s="1">
        <v>45338</v>
      </c>
      <c r="C6224" t="s">
        <v>22</v>
      </c>
      <c r="D6224">
        <v>29</v>
      </c>
      <c r="E6224" t="s">
        <v>39</v>
      </c>
      <c r="F6224">
        <v>3</v>
      </c>
      <c r="G6224">
        <v>5</v>
      </c>
      <c r="H6224" t="s">
        <v>3686</v>
      </c>
      <c r="I6224">
        <v>5334</v>
      </c>
      <c r="J6224">
        <v>0</v>
      </c>
      <c r="K6224">
        <v>18</v>
      </c>
      <c r="L6224" t="s">
        <v>97</v>
      </c>
      <c r="M6224" t="s">
        <v>23</v>
      </c>
      <c r="N6224" t="s">
        <v>23</v>
      </c>
      <c r="O6224" t="s">
        <v>25</v>
      </c>
      <c r="P6224" t="s">
        <v>26</v>
      </c>
      <c r="Q6224" t="s">
        <v>50</v>
      </c>
      <c r="R6224" t="s">
        <v>2177</v>
      </c>
      <c r="S6224" t="s">
        <v>13861</v>
      </c>
    </row>
    <row r="6225" spans="1:19">
      <c r="A6225" t="s">
        <v>13862</v>
      </c>
      <c r="B6225" s="1">
        <v>43818</v>
      </c>
      <c r="C6225" t="s">
        <v>33</v>
      </c>
      <c r="D6225">
        <v>50</v>
      </c>
      <c r="E6225" t="s">
        <v>39</v>
      </c>
      <c r="F6225">
        <v>0</v>
      </c>
      <c r="G6225">
        <v>5</v>
      </c>
      <c r="H6225" t="s">
        <v>3686</v>
      </c>
      <c r="I6225">
        <v>5182</v>
      </c>
      <c r="J6225">
        <v>0</v>
      </c>
      <c r="K6225">
        <v>68</v>
      </c>
      <c r="M6225" t="s">
        <v>23</v>
      </c>
      <c r="N6225" t="s">
        <v>39</v>
      </c>
      <c r="P6225" t="s">
        <v>164</v>
      </c>
      <c r="Q6225" t="s">
        <v>27</v>
      </c>
      <c r="R6225" t="s">
        <v>2905</v>
      </c>
      <c r="S6225" t="s">
        <v>13863</v>
      </c>
    </row>
    <row r="6226" spans="1:19">
      <c r="A6226" t="s">
        <v>13864</v>
      </c>
      <c r="B6226" s="1">
        <v>43906</v>
      </c>
      <c r="C6226" t="s">
        <v>33</v>
      </c>
      <c r="D6226">
        <v>33</v>
      </c>
      <c r="E6226" t="s">
        <v>39</v>
      </c>
      <c r="F6226">
        <v>2</v>
      </c>
      <c r="G6226">
        <v>5</v>
      </c>
      <c r="H6226" t="s">
        <v>3686</v>
      </c>
      <c r="I6226">
        <v>5712</v>
      </c>
      <c r="J6226">
        <v>0</v>
      </c>
      <c r="K6226">
        <v>65</v>
      </c>
      <c r="M6226" t="s">
        <v>39</v>
      </c>
      <c r="N6226" t="s">
        <v>23</v>
      </c>
      <c r="O6226" t="s">
        <v>49</v>
      </c>
      <c r="P6226" t="s">
        <v>164</v>
      </c>
      <c r="Q6226" t="s">
        <v>50</v>
      </c>
      <c r="R6226" t="s">
        <v>735</v>
      </c>
      <c r="S6226" t="s">
        <v>13865</v>
      </c>
    </row>
    <row r="6227" spans="1:19">
      <c r="A6227" t="s">
        <v>13866</v>
      </c>
      <c r="B6227" s="1">
        <v>45223</v>
      </c>
      <c r="C6227" t="s">
        <v>33</v>
      </c>
      <c r="D6227">
        <v>59</v>
      </c>
      <c r="E6227" t="s">
        <v>23</v>
      </c>
      <c r="F6227">
        <v>3</v>
      </c>
      <c r="G6227">
        <v>5</v>
      </c>
      <c r="H6227" t="s">
        <v>3686</v>
      </c>
      <c r="I6227">
        <v>4479</v>
      </c>
      <c r="J6227">
        <v>3</v>
      </c>
      <c r="K6227">
        <v>22</v>
      </c>
      <c r="L6227" t="s">
        <v>97</v>
      </c>
      <c r="M6227" t="s">
        <v>23</v>
      </c>
      <c r="N6227" t="s">
        <v>23</v>
      </c>
      <c r="O6227" t="s">
        <v>25</v>
      </c>
      <c r="P6227" t="s">
        <v>26</v>
      </c>
      <c r="Q6227" t="s">
        <v>27</v>
      </c>
      <c r="R6227" t="s">
        <v>422</v>
      </c>
      <c r="S6227" t="s">
        <v>13867</v>
      </c>
    </row>
    <row r="6228" spans="1:19">
      <c r="A6228" t="s">
        <v>13868</v>
      </c>
      <c r="B6228" s="1">
        <v>43899</v>
      </c>
      <c r="C6228" t="s">
        <v>33</v>
      </c>
      <c r="D6228">
        <v>46</v>
      </c>
      <c r="E6228" t="s">
        <v>23</v>
      </c>
      <c r="F6228">
        <v>0</v>
      </c>
      <c r="G6228">
        <v>5</v>
      </c>
      <c r="H6228" t="s">
        <v>3686</v>
      </c>
      <c r="I6228">
        <v>6034</v>
      </c>
      <c r="J6228">
        <v>7</v>
      </c>
      <c r="K6228">
        <v>65</v>
      </c>
      <c r="M6228" t="s">
        <v>23</v>
      </c>
      <c r="N6228" t="s">
        <v>23</v>
      </c>
      <c r="O6228" t="s">
        <v>56</v>
      </c>
      <c r="P6228" t="s">
        <v>164</v>
      </c>
      <c r="Q6228" t="s">
        <v>50</v>
      </c>
      <c r="R6228" t="s">
        <v>4809</v>
      </c>
      <c r="S6228" t="s">
        <v>13869</v>
      </c>
    </row>
    <row r="6229" spans="1:19">
      <c r="A6229" t="s">
        <v>13870</v>
      </c>
      <c r="B6229" s="1">
        <v>43831</v>
      </c>
      <c r="C6229" t="s">
        <v>33</v>
      </c>
      <c r="D6229">
        <v>61</v>
      </c>
      <c r="E6229" t="s">
        <v>39</v>
      </c>
      <c r="F6229">
        <v>0</v>
      </c>
      <c r="G6229">
        <v>5</v>
      </c>
      <c r="H6229" t="s">
        <v>3686</v>
      </c>
      <c r="I6229">
        <v>5990</v>
      </c>
      <c r="J6229">
        <v>0</v>
      </c>
      <c r="K6229">
        <v>67</v>
      </c>
      <c r="M6229" t="s">
        <v>39</v>
      </c>
      <c r="N6229" t="s">
        <v>23</v>
      </c>
      <c r="O6229" t="s">
        <v>49</v>
      </c>
      <c r="P6229" t="s">
        <v>26</v>
      </c>
      <c r="Q6229" t="s">
        <v>50</v>
      </c>
      <c r="R6229" t="s">
        <v>2527</v>
      </c>
      <c r="S6229" t="s">
        <v>13871</v>
      </c>
    </row>
    <row r="6230" spans="1:19">
      <c r="A6230" t="s">
        <v>13872</v>
      </c>
      <c r="B6230" s="1">
        <v>43714</v>
      </c>
      <c r="C6230" t="s">
        <v>22</v>
      </c>
      <c r="D6230">
        <v>22</v>
      </c>
      <c r="E6230" t="s">
        <v>23</v>
      </c>
      <c r="F6230">
        <v>1</v>
      </c>
      <c r="G6230">
        <v>5</v>
      </c>
      <c r="H6230" t="s">
        <v>3686</v>
      </c>
      <c r="I6230">
        <v>5876</v>
      </c>
      <c r="J6230">
        <v>1</v>
      </c>
      <c r="K6230">
        <v>71</v>
      </c>
      <c r="L6230" t="s">
        <v>316</v>
      </c>
      <c r="M6230" t="s">
        <v>23</v>
      </c>
      <c r="N6230" t="s">
        <v>23</v>
      </c>
      <c r="O6230" t="s">
        <v>25</v>
      </c>
      <c r="P6230" t="s">
        <v>202</v>
      </c>
      <c r="Q6230" t="s">
        <v>27</v>
      </c>
      <c r="R6230" t="s">
        <v>2751</v>
      </c>
      <c r="S6230" t="s">
        <v>13873</v>
      </c>
    </row>
    <row r="6231" spans="1:19">
      <c r="A6231" t="s">
        <v>13874</v>
      </c>
      <c r="B6231" s="1">
        <v>44823</v>
      </c>
      <c r="C6231" t="s">
        <v>22</v>
      </c>
      <c r="D6231">
        <v>73</v>
      </c>
      <c r="E6231" t="s">
        <v>23</v>
      </c>
      <c r="F6231">
        <v>0</v>
      </c>
      <c r="G6231">
        <v>5</v>
      </c>
      <c r="H6231" t="s">
        <v>3686</v>
      </c>
      <c r="I6231">
        <v>3318</v>
      </c>
      <c r="J6231">
        <v>4</v>
      </c>
      <c r="K6231">
        <v>35</v>
      </c>
      <c r="M6231" t="s">
        <v>23</v>
      </c>
      <c r="N6231" t="s">
        <v>23</v>
      </c>
      <c r="O6231" t="s">
        <v>25</v>
      </c>
      <c r="P6231" t="s">
        <v>202</v>
      </c>
      <c r="Q6231" t="s">
        <v>27</v>
      </c>
      <c r="R6231" t="s">
        <v>34</v>
      </c>
      <c r="S6231" t="s">
        <v>13875</v>
      </c>
    </row>
    <row r="6232" spans="1:19">
      <c r="A6232" t="s">
        <v>13876</v>
      </c>
      <c r="B6232" s="1">
        <v>44829</v>
      </c>
      <c r="C6232" t="s">
        <v>22</v>
      </c>
      <c r="D6232">
        <v>77</v>
      </c>
      <c r="E6232" t="s">
        <v>23</v>
      </c>
      <c r="F6232">
        <v>1</v>
      </c>
      <c r="G6232">
        <v>5</v>
      </c>
      <c r="H6232" t="s">
        <v>3686</v>
      </c>
      <c r="I6232">
        <v>5479</v>
      </c>
      <c r="J6232">
        <v>6</v>
      </c>
      <c r="K6232">
        <v>35</v>
      </c>
      <c r="L6232" t="s">
        <v>40</v>
      </c>
      <c r="M6232" t="s">
        <v>23</v>
      </c>
      <c r="N6232" t="s">
        <v>23</v>
      </c>
      <c r="O6232" t="s">
        <v>49</v>
      </c>
      <c r="P6232" t="s">
        <v>202</v>
      </c>
      <c r="Q6232" t="s">
        <v>27</v>
      </c>
      <c r="R6232" t="s">
        <v>170</v>
      </c>
      <c r="S6232" t="s">
        <v>13877</v>
      </c>
    </row>
    <row r="6233" spans="1:19">
      <c r="A6233" t="s">
        <v>13878</v>
      </c>
      <c r="B6233" s="1">
        <v>45235</v>
      </c>
      <c r="C6233" t="s">
        <v>33</v>
      </c>
      <c r="D6233">
        <v>73</v>
      </c>
      <c r="E6233" t="s">
        <v>23</v>
      </c>
      <c r="F6233">
        <v>0</v>
      </c>
      <c r="G6233">
        <v>5</v>
      </c>
      <c r="H6233" t="s">
        <v>3686</v>
      </c>
      <c r="I6233">
        <v>2784</v>
      </c>
      <c r="J6233">
        <v>4</v>
      </c>
      <c r="K6233">
        <v>21</v>
      </c>
      <c r="M6233" t="s">
        <v>23</v>
      </c>
      <c r="N6233" t="s">
        <v>23</v>
      </c>
      <c r="O6233" t="s">
        <v>49</v>
      </c>
      <c r="P6233" t="s">
        <v>202</v>
      </c>
      <c r="Q6233" t="s">
        <v>27</v>
      </c>
      <c r="R6233" t="s">
        <v>13879</v>
      </c>
      <c r="S6233" t="s">
        <v>13880</v>
      </c>
    </row>
    <row r="6234" spans="1:19">
      <c r="A6234" t="s">
        <v>13881</v>
      </c>
      <c r="B6234" s="1">
        <v>44640</v>
      </c>
      <c r="C6234" t="s">
        <v>33</v>
      </c>
      <c r="D6234">
        <v>69</v>
      </c>
      <c r="E6234" t="s">
        <v>39</v>
      </c>
      <c r="F6234">
        <v>0</v>
      </c>
      <c r="G6234">
        <v>5</v>
      </c>
      <c r="H6234" t="s">
        <v>3686</v>
      </c>
      <c r="I6234">
        <v>2227</v>
      </c>
      <c r="J6234">
        <v>0</v>
      </c>
      <c r="K6234">
        <v>41</v>
      </c>
      <c r="M6234" t="s">
        <v>23</v>
      </c>
      <c r="N6234" t="s">
        <v>23</v>
      </c>
      <c r="O6234" t="s">
        <v>25</v>
      </c>
      <c r="P6234" t="s">
        <v>202</v>
      </c>
      <c r="Q6234" t="s">
        <v>27</v>
      </c>
      <c r="R6234" t="s">
        <v>1633</v>
      </c>
      <c r="S6234" t="s">
        <v>13882</v>
      </c>
    </row>
    <row r="6235" spans="1:19">
      <c r="A6235" t="s">
        <v>13883</v>
      </c>
      <c r="B6235" s="1">
        <v>45573</v>
      </c>
      <c r="C6235" t="s">
        <v>22</v>
      </c>
      <c r="D6235">
        <v>40</v>
      </c>
      <c r="E6235" t="s">
        <v>39</v>
      </c>
      <c r="F6235">
        <v>0</v>
      </c>
      <c r="G6235">
        <v>5</v>
      </c>
      <c r="H6235" t="s">
        <v>3686</v>
      </c>
      <c r="I6235">
        <v>4745</v>
      </c>
      <c r="J6235">
        <v>0</v>
      </c>
      <c r="K6235">
        <v>10</v>
      </c>
      <c r="M6235" t="s">
        <v>23</v>
      </c>
      <c r="N6235" t="s">
        <v>39</v>
      </c>
      <c r="P6235" t="s">
        <v>202</v>
      </c>
      <c r="Q6235" t="s">
        <v>50</v>
      </c>
      <c r="R6235" t="s">
        <v>1228</v>
      </c>
      <c r="S6235" t="s">
        <v>13884</v>
      </c>
    </row>
    <row r="6236" spans="1:19">
      <c r="A6236" t="s">
        <v>13885</v>
      </c>
      <c r="B6236" s="1">
        <v>45573</v>
      </c>
      <c r="C6236" t="s">
        <v>33</v>
      </c>
      <c r="D6236">
        <v>46</v>
      </c>
      <c r="E6236" t="s">
        <v>39</v>
      </c>
      <c r="F6236">
        <v>0</v>
      </c>
      <c r="G6236">
        <v>5</v>
      </c>
      <c r="H6236" t="s">
        <v>3686</v>
      </c>
      <c r="I6236">
        <v>5369</v>
      </c>
      <c r="J6236">
        <v>0</v>
      </c>
      <c r="K6236">
        <v>10</v>
      </c>
      <c r="L6236" t="s">
        <v>97</v>
      </c>
      <c r="M6236" t="s">
        <v>23</v>
      </c>
      <c r="N6236" t="s">
        <v>23</v>
      </c>
      <c r="O6236" t="s">
        <v>49</v>
      </c>
      <c r="P6236" t="s">
        <v>26</v>
      </c>
      <c r="Q6236" t="s">
        <v>50</v>
      </c>
      <c r="R6236" t="s">
        <v>735</v>
      </c>
      <c r="S6236" t="s">
        <v>13886</v>
      </c>
    </row>
    <row r="6237" spans="1:19">
      <c r="A6237" t="s">
        <v>13887</v>
      </c>
      <c r="B6237" s="1">
        <v>43967</v>
      </c>
      <c r="C6237" t="s">
        <v>22</v>
      </c>
      <c r="D6237">
        <v>59</v>
      </c>
      <c r="E6237" t="s">
        <v>23</v>
      </c>
      <c r="F6237">
        <v>3</v>
      </c>
      <c r="G6237">
        <v>5</v>
      </c>
      <c r="H6237" t="s">
        <v>3686</v>
      </c>
      <c r="I6237">
        <v>6373</v>
      </c>
      <c r="J6237">
        <v>2</v>
      </c>
      <c r="K6237">
        <v>63</v>
      </c>
      <c r="M6237" t="s">
        <v>23</v>
      </c>
      <c r="N6237" t="s">
        <v>39</v>
      </c>
      <c r="P6237" t="s">
        <v>164</v>
      </c>
      <c r="Q6237" t="s">
        <v>84</v>
      </c>
      <c r="R6237" t="s">
        <v>4568</v>
      </c>
      <c r="S6237" t="s">
        <v>13888</v>
      </c>
    </row>
    <row r="6238" spans="1:19">
      <c r="A6238" t="s">
        <v>13889</v>
      </c>
      <c r="B6238" s="1">
        <v>45313</v>
      </c>
      <c r="C6238" t="s">
        <v>33</v>
      </c>
      <c r="D6238">
        <v>57</v>
      </c>
      <c r="E6238" t="s">
        <v>39</v>
      </c>
      <c r="F6238">
        <v>0</v>
      </c>
      <c r="G6238">
        <v>5</v>
      </c>
      <c r="H6238" t="s">
        <v>3686</v>
      </c>
      <c r="I6238">
        <v>3384</v>
      </c>
      <c r="J6238">
        <v>0</v>
      </c>
      <c r="K6238">
        <v>19</v>
      </c>
      <c r="L6238" t="s">
        <v>97</v>
      </c>
      <c r="M6238" t="s">
        <v>23</v>
      </c>
      <c r="N6238" t="s">
        <v>23</v>
      </c>
      <c r="O6238" t="s">
        <v>56</v>
      </c>
      <c r="P6238" t="s">
        <v>26</v>
      </c>
      <c r="Q6238" t="s">
        <v>27</v>
      </c>
      <c r="R6238" t="s">
        <v>10840</v>
      </c>
      <c r="S6238" t="s">
        <v>13890</v>
      </c>
    </row>
    <row r="6239" spans="1:19">
      <c r="A6239" t="s">
        <v>13891</v>
      </c>
      <c r="B6239" s="1">
        <v>45614</v>
      </c>
      <c r="C6239" t="s">
        <v>33</v>
      </c>
      <c r="D6239">
        <v>51</v>
      </c>
      <c r="E6239" t="s">
        <v>39</v>
      </c>
      <c r="F6239">
        <v>0</v>
      </c>
      <c r="G6239">
        <v>5</v>
      </c>
      <c r="H6239" t="s">
        <v>3686</v>
      </c>
      <c r="I6239">
        <v>4834</v>
      </c>
      <c r="J6239">
        <v>0</v>
      </c>
      <c r="K6239">
        <v>9</v>
      </c>
      <c r="L6239" t="s">
        <v>48</v>
      </c>
      <c r="M6239" t="s">
        <v>23</v>
      </c>
      <c r="N6239" t="s">
        <v>23</v>
      </c>
      <c r="O6239" t="s">
        <v>25</v>
      </c>
      <c r="P6239" t="s">
        <v>26</v>
      </c>
      <c r="Q6239" t="s">
        <v>27</v>
      </c>
      <c r="R6239" t="s">
        <v>7458</v>
      </c>
      <c r="S6239" t="s">
        <v>13892</v>
      </c>
    </row>
    <row r="6240" spans="1:19">
      <c r="A6240" t="s">
        <v>13893</v>
      </c>
      <c r="B6240" s="1">
        <v>43865</v>
      </c>
      <c r="C6240" t="s">
        <v>33</v>
      </c>
      <c r="D6240">
        <v>43</v>
      </c>
      <c r="E6240" t="s">
        <v>23</v>
      </c>
      <c r="F6240">
        <v>0</v>
      </c>
      <c r="G6240">
        <v>5</v>
      </c>
      <c r="H6240" t="s">
        <v>3686</v>
      </c>
      <c r="I6240">
        <v>4958</v>
      </c>
      <c r="J6240">
        <v>6</v>
      </c>
      <c r="K6240">
        <v>66</v>
      </c>
      <c r="L6240" t="s">
        <v>316</v>
      </c>
      <c r="M6240" t="s">
        <v>23</v>
      </c>
      <c r="N6240" t="s">
        <v>23</v>
      </c>
      <c r="O6240" t="s">
        <v>25</v>
      </c>
      <c r="P6240" t="s">
        <v>202</v>
      </c>
      <c r="Q6240" t="s">
        <v>27</v>
      </c>
      <c r="R6240" t="s">
        <v>1795</v>
      </c>
      <c r="S6240" t="s">
        <v>13894</v>
      </c>
    </row>
    <row r="6241" spans="1:19">
      <c r="A6241" t="s">
        <v>13895</v>
      </c>
      <c r="B6241" s="1">
        <v>45520</v>
      </c>
      <c r="C6241" t="s">
        <v>33</v>
      </c>
      <c r="D6241">
        <v>35</v>
      </c>
      <c r="E6241" t="s">
        <v>39</v>
      </c>
      <c r="F6241">
        <v>0</v>
      </c>
      <c r="G6241">
        <v>5</v>
      </c>
      <c r="H6241" t="s">
        <v>3686</v>
      </c>
      <c r="I6241">
        <v>4628</v>
      </c>
      <c r="J6241">
        <v>0</v>
      </c>
      <c r="K6241">
        <v>12</v>
      </c>
      <c r="L6241" t="s">
        <v>97</v>
      </c>
      <c r="M6241" t="s">
        <v>23</v>
      </c>
      <c r="N6241" t="s">
        <v>39</v>
      </c>
      <c r="P6241" t="s">
        <v>202</v>
      </c>
      <c r="Q6241" t="s">
        <v>27</v>
      </c>
      <c r="R6241" t="s">
        <v>2249</v>
      </c>
      <c r="S6241" t="s">
        <v>13896</v>
      </c>
    </row>
    <row r="6242" spans="1:19">
      <c r="A6242" t="s">
        <v>13897</v>
      </c>
      <c r="B6242" s="1">
        <v>44445</v>
      </c>
      <c r="C6242" t="s">
        <v>33</v>
      </c>
      <c r="D6242">
        <v>64</v>
      </c>
      <c r="E6242" t="s">
        <v>23</v>
      </c>
      <c r="F6242">
        <v>1</v>
      </c>
      <c r="G6242">
        <v>5</v>
      </c>
      <c r="H6242" t="s">
        <v>3686</v>
      </c>
      <c r="I6242">
        <v>2070</v>
      </c>
      <c r="J6242">
        <v>8</v>
      </c>
      <c r="K6242">
        <v>47</v>
      </c>
      <c r="M6242" t="s">
        <v>23</v>
      </c>
      <c r="N6242" t="s">
        <v>39</v>
      </c>
      <c r="P6242" t="s">
        <v>164</v>
      </c>
      <c r="Q6242" t="s">
        <v>50</v>
      </c>
      <c r="R6242" t="s">
        <v>1415</v>
      </c>
      <c r="S6242" t="s">
        <v>13898</v>
      </c>
    </row>
    <row r="6243" spans="1:19">
      <c r="A6243" t="s">
        <v>13899</v>
      </c>
      <c r="B6243" s="1">
        <v>45661</v>
      </c>
      <c r="C6243" t="s">
        <v>33</v>
      </c>
      <c r="D6243">
        <v>55</v>
      </c>
      <c r="E6243" t="s">
        <v>39</v>
      </c>
      <c r="F6243">
        <v>0</v>
      </c>
      <c r="G6243">
        <v>5</v>
      </c>
      <c r="H6243" t="s">
        <v>3686</v>
      </c>
      <c r="I6243">
        <v>2100</v>
      </c>
      <c r="J6243">
        <v>0</v>
      </c>
      <c r="K6243">
        <v>7</v>
      </c>
      <c r="M6243" t="s">
        <v>23</v>
      </c>
      <c r="N6243" t="s">
        <v>39</v>
      </c>
      <c r="P6243" t="s">
        <v>26</v>
      </c>
      <c r="Q6243" t="s">
        <v>50</v>
      </c>
      <c r="R6243" t="s">
        <v>3077</v>
      </c>
      <c r="S6243" t="s">
        <v>13900</v>
      </c>
    </row>
    <row r="6244" spans="1:19">
      <c r="A6244" t="s">
        <v>13901</v>
      </c>
      <c r="B6244" s="1">
        <v>44796</v>
      </c>
      <c r="C6244" t="s">
        <v>33</v>
      </c>
      <c r="D6244">
        <v>33</v>
      </c>
      <c r="E6244" t="s">
        <v>39</v>
      </c>
      <c r="F6244">
        <v>0</v>
      </c>
      <c r="G6244">
        <v>5</v>
      </c>
      <c r="H6244" t="s">
        <v>3686</v>
      </c>
      <c r="I6244">
        <v>4771</v>
      </c>
      <c r="J6244">
        <v>0</v>
      </c>
      <c r="K6244">
        <v>36</v>
      </c>
      <c r="M6244" t="s">
        <v>23</v>
      </c>
      <c r="N6244" t="s">
        <v>23</v>
      </c>
      <c r="O6244" t="s">
        <v>56</v>
      </c>
      <c r="P6244" t="s">
        <v>202</v>
      </c>
      <c r="Q6244" t="s">
        <v>50</v>
      </c>
      <c r="R6244" t="s">
        <v>2602</v>
      </c>
      <c r="S6244" t="s">
        <v>13902</v>
      </c>
    </row>
    <row r="6245" spans="1:19">
      <c r="A6245" t="s">
        <v>13903</v>
      </c>
      <c r="B6245" s="1">
        <v>45663</v>
      </c>
      <c r="C6245" t="s">
        <v>22</v>
      </c>
      <c r="D6245">
        <v>22</v>
      </c>
      <c r="E6245" t="s">
        <v>39</v>
      </c>
      <c r="F6245">
        <v>0</v>
      </c>
      <c r="G6245">
        <v>5</v>
      </c>
      <c r="H6245" t="s">
        <v>3686</v>
      </c>
      <c r="I6245">
        <v>4329</v>
      </c>
      <c r="J6245">
        <v>0</v>
      </c>
      <c r="K6245">
        <v>7</v>
      </c>
      <c r="M6245" t="s">
        <v>23</v>
      </c>
      <c r="N6245" t="s">
        <v>23</v>
      </c>
      <c r="O6245" t="s">
        <v>25</v>
      </c>
      <c r="P6245" t="s">
        <v>26</v>
      </c>
      <c r="Q6245" t="s">
        <v>27</v>
      </c>
      <c r="R6245" t="s">
        <v>2268</v>
      </c>
      <c r="S6245" t="s">
        <v>13904</v>
      </c>
    </row>
    <row r="6246" spans="1:19">
      <c r="A6246" t="s">
        <v>13905</v>
      </c>
      <c r="B6246" s="1">
        <v>44472</v>
      </c>
      <c r="C6246" t="s">
        <v>33</v>
      </c>
      <c r="D6246">
        <v>23</v>
      </c>
      <c r="E6246" t="s">
        <v>23</v>
      </c>
      <c r="F6246">
        <v>3</v>
      </c>
      <c r="G6246">
        <v>5</v>
      </c>
      <c r="H6246" t="s">
        <v>3686</v>
      </c>
      <c r="I6246">
        <v>5187</v>
      </c>
      <c r="J6246">
        <v>2</v>
      </c>
      <c r="K6246">
        <v>46</v>
      </c>
      <c r="L6246" t="s">
        <v>142</v>
      </c>
      <c r="M6246" t="s">
        <v>23</v>
      </c>
      <c r="N6246" t="s">
        <v>23</v>
      </c>
      <c r="O6246" t="s">
        <v>25</v>
      </c>
      <c r="P6246" t="s">
        <v>202</v>
      </c>
      <c r="Q6246" t="s">
        <v>27</v>
      </c>
      <c r="R6246" t="s">
        <v>6570</v>
      </c>
      <c r="S6246" t="s">
        <v>13906</v>
      </c>
    </row>
    <row r="6247" spans="1:19">
      <c r="A6247" t="s">
        <v>13907</v>
      </c>
      <c r="B6247" s="1">
        <v>45069</v>
      </c>
      <c r="C6247" t="s">
        <v>33</v>
      </c>
      <c r="D6247">
        <v>36</v>
      </c>
      <c r="E6247" t="s">
        <v>39</v>
      </c>
      <c r="F6247">
        <v>0</v>
      </c>
      <c r="G6247">
        <v>5</v>
      </c>
      <c r="H6247" t="s">
        <v>3686</v>
      </c>
      <c r="I6247">
        <v>5606</v>
      </c>
      <c r="J6247">
        <v>0</v>
      </c>
      <c r="K6247">
        <v>27</v>
      </c>
      <c r="M6247" t="s">
        <v>23</v>
      </c>
      <c r="N6247" t="s">
        <v>39</v>
      </c>
      <c r="P6247" t="s">
        <v>202</v>
      </c>
      <c r="Q6247" t="s">
        <v>50</v>
      </c>
      <c r="R6247" t="s">
        <v>4568</v>
      </c>
      <c r="S6247" t="s">
        <v>13908</v>
      </c>
    </row>
    <row r="6248" spans="1:19">
      <c r="A6248" t="s">
        <v>13909</v>
      </c>
      <c r="B6248" s="1">
        <v>45848</v>
      </c>
      <c r="C6248" t="s">
        <v>33</v>
      </c>
      <c r="D6248">
        <v>62</v>
      </c>
      <c r="E6248" t="s">
        <v>23</v>
      </c>
      <c r="F6248">
        <v>3</v>
      </c>
      <c r="G6248">
        <v>5</v>
      </c>
      <c r="H6248" t="s">
        <v>3751</v>
      </c>
      <c r="I6248">
        <v>4836</v>
      </c>
      <c r="J6248">
        <v>9</v>
      </c>
      <c r="K6248">
        <v>1</v>
      </c>
      <c r="M6248" t="s">
        <v>23</v>
      </c>
      <c r="N6248" t="s">
        <v>39</v>
      </c>
      <c r="P6248" t="s">
        <v>164</v>
      </c>
      <c r="Q6248" t="s">
        <v>50</v>
      </c>
      <c r="R6248" t="s">
        <v>1228</v>
      </c>
      <c r="S6248" t="s">
        <v>13910</v>
      </c>
    </row>
    <row r="6249" spans="1:19">
      <c r="A6249" t="s">
        <v>13911</v>
      </c>
      <c r="B6249" s="1">
        <v>45086</v>
      </c>
      <c r="C6249" t="s">
        <v>33</v>
      </c>
      <c r="D6249">
        <v>53</v>
      </c>
      <c r="E6249" t="s">
        <v>39</v>
      </c>
      <c r="F6249">
        <v>1</v>
      </c>
      <c r="G6249">
        <v>5</v>
      </c>
      <c r="H6249" t="s">
        <v>3686</v>
      </c>
      <c r="I6249">
        <v>4196</v>
      </c>
      <c r="J6249">
        <v>0</v>
      </c>
      <c r="K6249">
        <v>26</v>
      </c>
      <c r="M6249" t="s">
        <v>23</v>
      </c>
      <c r="N6249" t="s">
        <v>23</v>
      </c>
      <c r="O6249" t="s">
        <v>49</v>
      </c>
      <c r="P6249" t="s">
        <v>26</v>
      </c>
      <c r="Q6249" t="s">
        <v>50</v>
      </c>
      <c r="R6249" t="s">
        <v>11911</v>
      </c>
      <c r="S6249" t="s">
        <v>13912</v>
      </c>
    </row>
    <row r="6250" spans="1:19">
      <c r="A6250" t="s">
        <v>13913</v>
      </c>
      <c r="B6250" s="1">
        <v>44484</v>
      </c>
      <c r="C6250" t="s">
        <v>22</v>
      </c>
      <c r="D6250">
        <v>61</v>
      </c>
      <c r="E6250" t="s">
        <v>39</v>
      </c>
      <c r="F6250">
        <v>0</v>
      </c>
      <c r="G6250">
        <v>5</v>
      </c>
      <c r="H6250" t="s">
        <v>3686</v>
      </c>
      <c r="I6250">
        <v>2942</v>
      </c>
      <c r="J6250">
        <v>0</v>
      </c>
      <c r="K6250">
        <v>46</v>
      </c>
      <c r="L6250" t="s">
        <v>142</v>
      </c>
      <c r="M6250" t="s">
        <v>23</v>
      </c>
      <c r="N6250" t="s">
        <v>39</v>
      </c>
      <c r="P6250" t="s">
        <v>164</v>
      </c>
      <c r="Q6250" t="s">
        <v>27</v>
      </c>
      <c r="R6250" t="s">
        <v>2056</v>
      </c>
      <c r="S6250" t="s">
        <v>13914</v>
      </c>
    </row>
    <row r="6251" spans="1:19">
      <c r="A6251" t="s">
        <v>13915</v>
      </c>
      <c r="B6251" s="1">
        <v>44420</v>
      </c>
      <c r="C6251" t="s">
        <v>22</v>
      </c>
      <c r="D6251">
        <v>63</v>
      </c>
      <c r="E6251" t="s">
        <v>39</v>
      </c>
      <c r="F6251">
        <v>0</v>
      </c>
      <c r="G6251">
        <v>5</v>
      </c>
      <c r="H6251" t="s">
        <v>3686</v>
      </c>
      <c r="I6251">
        <v>3779</v>
      </c>
      <c r="J6251">
        <v>0</v>
      </c>
      <c r="K6251">
        <v>48</v>
      </c>
      <c r="M6251" t="s">
        <v>23</v>
      </c>
      <c r="N6251" t="s">
        <v>39</v>
      </c>
      <c r="P6251" t="s">
        <v>164</v>
      </c>
      <c r="Q6251" t="s">
        <v>50</v>
      </c>
      <c r="R6251" t="s">
        <v>2195</v>
      </c>
      <c r="S6251" t="s">
        <v>13916</v>
      </c>
    </row>
    <row r="6252" spans="1:19">
      <c r="A6252" t="s">
        <v>13917</v>
      </c>
      <c r="B6252" s="1">
        <v>44989</v>
      </c>
      <c r="C6252" t="s">
        <v>22</v>
      </c>
      <c r="D6252">
        <v>77</v>
      </c>
      <c r="E6252" t="s">
        <v>23</v>
      </c>
      <c r="F6252">
        <v>0</v>
      </c>
      <c r="G6252">
        <v>5</v>
      </c>
      <c r="H6252" t="s">
        <v>3686</v>
      </c>
      <c r="I6252">
        <v>5495</v>
      </c>
      <c r="J6252">
        <v>1</v>
      </c>
      <c r="K6252">
        <v>29</v>
      </c>
      <c r="L6252" t="s">
        <v>40</v>
      </c>
      <c r="M6252" t="s">
        <v>23</v>
      </c>
      <c r="N6252" t="s">
        <v>23</v>
      </c>
      <c r="O6252" t="s">
        <v>49</v>
      </c>
      <c r="P6252" t="s">
        <v>202</v>
      </c>
      <c r="Q6252" t="s">
        <v>27</v>
      </c>
      <c r="R6252" t="s">
        <v>13918</v>
      </c>
      <c r="S6252" t="s">
        <v>13919</v>
      </c>
    </row>
    <row r="6253" spans="1:19">
      <c r="A6253" t="s">
        <v>13920</v>
      </c>
      <c r="B6253" s="1">
        <v>44958</v>
      </c>
      <c r="C6253" t="s">
        <v>33</v>
      </c>
      <c r="D6253">
        <v>68</v>
      </c>
      <c r="E6253" t="s">
        <v>23</v>
      </c>
      <c r="F6253">
        <v>0</v>
      </c>
      <c r="G6253">
        <v>5</v>
      </c>
      <c r="H6253" t="s">
        <v>3686</v>
      </c>
      <c r="I6253">
        <v>3792</v>
      </c>
      <c r="J6253">
        <v>8</v>
      </c>
      <c r="K6253">
        <v>30</v>
      </c>
      <c r="L6253" t="s">
        <v>40</v>
      </c>
      <c r="M6253" t="s">
        <v>23</v>
      </c>
      <c r="N6253" t="s">
        <v>23</v>
      </c>
      <c r="O6253" t="s">
        <v>25</v>
      </c>
      <c r="P6253" t="s">
        <v>164</v>
      </c>
      <c r="Q6253" t="s">
        <v>27</v>
      </c>
      <c r="R6253" t="s">
        <v>2597</v>
      </c>
      <c r="S6253" t="s">
        <v>13921</v>
      </c>
    </row>
    <row r="6254" spans="1:19">
      <c r="A6254" t="s">
        <v>13922</v>
      </c>
      <c r="B6254" s="1">
        <v>44363</v>
      </c>
      <c r="C6254" t="s">
        <v>33</v>
      </c>
      <c r="D6254">
        <v>75</v>
      </c>
      <c r="E6254" t="s">
        <v>39</v>
      </c>
      <c r="F6254">
        <v>0</v>
      </c>
      <c r="G6254">
        <v>5</v>
      </c>
      <c r="H6254" t="s">
        <v>3686</v>
      </c>
      <c r="I6254">
        <v>5570</v>
      </c>
      <c r="J6254">
        <v>0</v>
      </c>
      <c r="K6254">
        <v>50</v>
      </c>
      <c r="L6254" t="s">
        <v>142</v>
      </c>
      <c r="M6254" t="s">
        <v>23</v>
      </c>
      <c r="N6254" t="s">
        <v>23</v>
      </c>
      <c r="O6254" t="s">
        <v>25</v>
      </c>
      <c r="P6254" t="s">
        <v>26</v>
      </c>
      <c r="Q6254" t="s">
        <v>27</v>
      </c>
      <c r="R6254" t="s">
        <v>7463</v>
      </c>
      <c r="S6254" t="s">
        <v>13923</v>
      </c>
    </row>
    <row r="6255" spans="1:19">
      <c r="A6255" t="s">
        <v>13924</v>
      </c>
      <c r="B6255" s="1">
        <v>45060</v>
      </c>
      <c r="C6255" t="s">
        <v>22</v>
      </c>
      <c r="D6255">
        <v>26</v>
      </c>
      <c r="E6255" t="s">
        <v>39</v>
      </c>
      <c r="F6255">
        <v>0</v>
      </c>
      <c r="G6255">
        <v>5</v>
      </c>
      <c r="H6255" t="s">
        <v>3686</v>
      </c>
      <c r="I6255">
        <v>3792</v>
      </c>
      <c r="J6255">
        <v>0</v>
      </c>
      <c r="K6255">
        <v>27</v>
      </c>
      <c r="M6255" t="s">
        <v>23</v>
      </c>
      <c r="N6255" t="s">
        <v>39</v>
      </c>
      <c r="P6255" t="s">
        <v>26</v>
      </c>
      <c r="Q6255" t="s">
        <v>27</v>
      </c>
      <c r="R6255" t="s">
        <v>1650</v>
      </c>
      <c r="S6255" t="s">
        <v>13925</v>
      </c>
    </row>
    <row r="6256" spans="1:19">
      <c r="A6256" t="s">
        <v>13926</v>
      </c>
      <c r="B6256" s="1">
        <v>45398</v>
      </c>
      <c r="C6256" t="s">
        <v>22</v>
      </c>
      <c r="D6256">
        <v>24</v>
      </c>
      <c r="E6256" t="s">
        <v>39</v>
      </c>
      <c r="F6256">
        <v>0</v>
      </c>
      <c r="G6256">
        <v>5</v>
      </c>
      <c r="H6256" t="s">
        <v>3686</v>
      </c>
      <c r="I6256">
        <v>3360</v>
      </c>
      <c r="J6256">
        <v>0</v>
      </c>
      <c r="K6256">
        <v>16</v>
      </c>
      <c r="M6256" t="s">
        <v>23</v>
      </c>
      <c r="N6256" t="s">
        <v>23</v>
      </c>
      <c r="O6256" t="s">
        <v>49</v>
      </c>
      <c r="P6256" t="s">
        <v>26</v>
      </c>
      <c r="Q6256" t="s">
        <v>27</v>
      </c>
      <c r="R6256" t="s">
        <v>6721</v>
      </c>
      <c r="S6256" t="s">
        <v>13927</v>
      </c>
    </row>
    <row r="6257" spans="1:19">
      <c r="A6257" t="s">
        <v>13928</v>
      </c>
      <c r="B6257" s="1">
        <v>45337</v>
      </c>
      <c r="C6257" t="s">
        <v>22</v>
      </c>
      <c r="D6257">
        <v>42</v>
      </c>
      <c r="E6257" t="s">
        <v>39</v>
      </c>
      <c r="F6257">
        <v>0</v>
      </c>
      <c r="G6257">
        <v>5</v>
      </c>
      <c r="H6257" t="s">
        <v>3686</v>
      </c>
      <c r="I6257">
        <v>5379</v>
      </c>
      <c r="J6257">
        <v>0</v>
      </c>
      <c r="K6257">
        <v>18</v>
      </c>
      <c r="L6257" t="s">
        <v>97</v>
      </c>
      <c r="M6257" t="s">
        <v>23</v>
      </c>
      <c r="N6257" t="s">
        <v>39</v>
      </c>
      <c r="P6257" t="s">
        <v>26</v>
      </c>
      <c r="Q6257" t="s">
        <v>27</v>
      </c>
      <c r="R6257" t="s">
        <v>566</v>
      </c>
      <c r="S6257" t="s">
        <v>13929</v>
      </c>
    </row>
    <row r="6258" spans="1:19">
      <c r="A6258" t="s">
        <v>13930</v>
      </c>
      <c r="B6258" s="1">
        <v>45003</v>
      </c>
      <c r="C6258" t="s">
        <v>33</v>
      </c>
      <c r="D6258">
        <v>30</v>
      </c>
      <c r="E6258" t="s">
        <v>39</v>
      </c>
      <c r="F6258">
        <v>0</v>
      </c>
      <c r="G6258">
        <v>5</v>
      </c>
      <c r="H6258" t="s">
        <v>3686</v>
      </c>
      <c r="I6258">
        <v>4761</v>
      </c>
      <c r="J6258">
        <v>0</v>
      </c>
      <c r="K6258">
        <v>29</v>
      </c>
      <c r="M6258" t="s">
        <v>39</v>
      </c>
      <c r="N6258" t="s">
        <v>23</v>
      </c>
      <c r="O6258" t="s">
        <v>56</v>
      </c>
      <c r="P6258" t="s">
        <v>26</v>
      </c>
      <c r="Q6258" t="s">
        <v>27</v>
      </c>
      <c r="R6258" t="s">
        <v>13931</v>
      </c>
      <c r="S6258" t="s">
        <v>13932</v>
      </c>
    </row>
    <row r="6259" spans="1:19">
      <c r="A6259" t="s">
        <v>13933</v>
      </c>
      <c r="B6259" s="1">
        <v>43779</v>
      </c>
      <c r="C6259" t="s">
        <v>22</v>
      </c>
      <c r="D6259">
        <v>23</v>
      </c>
      <c r="E6259" t="s">
        <v>23</v>
      </c>
      <c r="F6259">
        <v>3</v>
      </c>
      <c r="G6259">
        <v>5</v>
      </c>
      <c r="H6259" t="s">
        <v>3686</v>
      </c>
      <c r="I6259">
        <v>5295</v>
      </c>
      <c r="J6259">
        <v>1</v>
      </c>
      <c r="K6259">
        <v>69</v>
      </c>
      <c r="M6259" t="s">
        <v>23</v>
      </c>
      <c r="N6259" t="s">
        <v>39</v>
      </c>
      <c r="P6259" t="s">
        <v>164</v>
      </c>
      <c r="Q6259" t="s">
        <v>27</v>
      </c>
      <c r="R6259" t="s">
        <v>439</v>
      </c>
      <c r="S6259" t="s">
        <v>13934</v>
      </c>
    </row>
    <row r="6260" spans="1:19">
      <c r="A6260" t="s">
        <v>13935</v>
      </c>
      <c r="B6260" s="1">
        <v>44788</v>
      </c>
      <c r="C6260" t="s">
        <v>22</v>
      </c>
      <c r="D6260">
        <v>26</v>
      </c>
      <c r="E6260" t="s">
        <v>23</v>
      </c>
      <c r="F6260">
        <v>2</v>
      </c>
      <c r="G6260">
        <v>5</v>
      </c>
      <c r="H6260" t="s">
        <v>3686</v>
      </c>
      <c r="I6260">
        <v>5745</v>
      </c>
      <c r="J6260">
        <v>2</v>
      </c>
      <c r="K6260">
        <v>36</v>
      </c>
      <c r="M6260" t="s">
        <v>23</v>
      </c>
      <c r="N6260" t="s">
        <v>39</v>
      </c>
      <c r="P6260" t="s">
        <v>164</v>
      </c>
      <c r="Q6260" t="s">
        <v>50</v>
      </c>
      <c r="R6260" t="s">
        <v>971</v>
      </c>
      <c r="S6260" t="s">
        <v>13936</v>
      </c>
    </row>
    <row r="6261" spans="1:19">
      <c r="A6261" t="s">
        <v>13937</v>
      </c>
      <c r="B6261" s="1">
        <v>45297</v>
      </c>
      <c r="C6261" t="s">
        <v>33</v>
      </c>
      <c r="D6261">
        <v>21</v>
      </c>
      <c r="E6261" t="s">
        <v>23</v>
      </c>
      <c r="F6261">
        <v>1</v>
      </c>
      <c r="G6261">
        <v>5</v>
      </c>
      <c r="H6261" t="s">
        <v>3686</v>
      </c>
      <c r="I6261">
        <v>2958</v>
      </c>
      <c r="J6261">
        <v>4</v>
      </c>
      <c r="K6261">
        <v>19</v>
      </c>
      <c r="L6261" t="s">
        <v>97</v>
      </c>
      <c r="M6261" t="s">
        <v>39</v>
      </c>
      <c r="N6261" t="s">
        <v>23</v>
      </c>
      <c r="O6261" t="s">
        <v>56</v>
      </c>
      <c r="P6261" t="s">
        <v>26</v>
      </c>
      <c r="Q6261" t="s">
        <v>50</v>
      </c>
      <c r="R6261" t="s">
        <v>4828</v>
      </c>
      <c r="S6261" t="s">
        <v>13938</v>
      </c>
    </row>
    <row r="6262" spans="1:19">
      <c r="A6262" t="s">
        <v>13939</v>
      </c>
      <c r="B6262" s="1">
        <v>45858</v>
      </c>
      <c r="C6262" t="s">
        <v>22</v>
      </c>
      <c r="D6262">
        <v>29</v>
      </c>
      <c r="E6262" t="s">
        <v>39</v>
      </c>
      <c r="F6262">
        <v>1</v>
      </c>
      <c r="G6262">
        <v>5</v>
      </c>
      <c r="H6262" t="s">
        <v>3751</v>
      </c>
      <c r="I6262">
        <v>3239</v>
      </c>
      <c r="J6262">
        <v>0</v>
      </c>
      <c r="K6262">
        <v>1</v>
      </c>
      <c r="L6262" t="s">
        <v>48</v>
      </c>
      <c r="M6262" t="s">
        <v>23</v>
      </c>
      <c r="N6262" t="s">
        <v>23</v>
      </c>
      <c r="O6262" t="s">
        <v>49</v>
      </c>
      <c r="P6262" t="s">
        <v>26</v>
      </c>
      <c r="Q6262" t="s">
        <v>27</v>
      </c>
      <c r="R6262" t="s">
        <v>2760</v>
      </c>
      <c r="S6262" t="s">
        <v>545</v>
      </c>
    </row>
    <row r="6263" spans="1:19">
      <c r="A6263" t="s">
        <v>13940</v>
      </c>
      <c r="B6263" s="1">
        <v>43754</v>
      </c>
      <c r="C6263" t="s">
        <v>22</v>
      </c>
      <c r="D6263">
        <v>30</v>
      </c>
      <c r="E6263" t="s">
        <v>23</v>
      </c>
      <c r="F6263">
        <v>0</v>
      </c>
      <c r="G6263">
        <v>5</v>
      </c>
      <c r="H6263" t="s">
        <v>3686</v>
      </c>
      <c r="I6263">
        <v>4442</v>
      </c>
      <c r="J6263">
        <v>9</v>
      </c>
      <c r="K6263">
        <v>70</v>
      </c>
      <c r="L6263" t="s">
        <v>316</v>
      </c>
      <c r="M6263" t="s">
        <v>23</v>
      </c>
      <c r="N6263" t="s">
        <v>39</v>
      </c>
      <c r="P6263" t="s">
        <v>164</v>
      </c>
      <c r="Q6263" t="s">
        <v>50</v>
      </c>
      <c r="R6263" t="s">
        <v>2195</v>
      </c>
      <c r="S6263" t="s">
        <v>13941</v>
      </c>
    </row>
    <row r="6264" spans="1:19">
      <c r="A6264" t="s">
        <v>13942</v>
      </c>
      <c r="B6264" s="1">
        <v>44369</v>
      </c>
      <c r="C6264" t="s">
        <v>33</v>
      </c>
      <c r="D6264">
        <v>30</v>
      </c>
      <c r="E6264" t="s">
        <v>23</v>
      </c>
      <c r="F6264">
        <v>0</v>
      </c>
      <c r="G6264">
        <v>5</v>
      </c>
      <c r="H6264" t="s">
        <v>3686</v>
      </c>
      <c r="I6264">
        <v>4358</v>
      </c>
      <c r="J6264">
        <v>1</v>
      </c>
      <c r="K6264">
        <v>50</v>
      </c>
      <c r="M6264" t="s">
        <v>23</v>
      </c>
      <c r="N6264" t="s">
        <v>39</v>
      </c>
      <c r="P6264" t="s">
        <v>202</v>
      </c>
      <c r="Q6264" t="s">
        <v>27</v>
      </c>
      <c r="R6264" t="s">
        <v>2195</v>
      </c>
      <c r="S6264" t="s">
        <v>13943</v>
      </c>
    </row>
    <row r="6265" spans="1:19">
      <c r="A6265" t="s">
        <v>13944</v>
      </c>
      <c r="B6265" s="1">
        <v>45244</v>
      </c>
      <c r="C6265" t="s">
        <v>22</v>
      </c>
      <c r="D6265">
        <v>28</v>
      </c>
      <c r="E6265" t="s">
        <v>39</v>
      </c>
      <c r="F6265">
        <v>0</v>
      </c>
      <c r="G6265">
        <v>5</v>
      </c>
      <c r="H6265" t="s">
        <v>3686</v>
      </c>
      <c r="I6265">
        <v>2071</v>
      </c>
      <c r="J6265">
        <v>0</v>
      </c>
      <c r="K6265">
        <v>21</v>
      </c>
      <c r="L6265" t="s">
        <v>97</v>
      </c>
      <c r="M6265" t="s">
        <v>23</v>
      </c>
      <c r="N6265" t="s">
        <v>23</v>
      </c>
      <c r="O6265" t="s">
        <v>25</v>
      </c>
      <c r="P6265" t="s">
        <v>26</v>
      </c>
      <c r="Q6265" t="s">
        <v>27</v>
      </c>
      <c r="R6265" t="s">
        <v>13051</v>
      </c>
      <c r="S6265" t="s">
        <v>13945</v>
      </c>
    </row>
    <row r="6266" spans="1:19">
      <c r="A6266" t="s">
        <v>13946</v>
      </c>
      <c r="B6266" s="1">
        <v>45546</v>
      </c>
      <c r="C6266" t="s">
        <v>22</v>
      </c>
      <c r="D6266">
        <v>44</v>
      </c>
      <c r="E6266" t="s">
        <v>39</v>
      </c>
      <c r="F6266">
        <v>0</v>
      </c>
      <c r="G6266">
        <v>5</v>
      </c>
      <c r="H6266" t="s">
        <v>3686</v>
      </c>
      <c r="I6266">
        <v>5253</v>
      </c>
      <c r="J6266">
        <v>0</v>
      </c>
      <c r="K6266">
        <v>11</v>
      </c>
      <c r="L6266" t="s">
        <v>97</v>
      </c>
      <c r="M6266" t="s">
        <v>23</v>
      </c>
      <c r="N6266" t="s">
        <v>23</v>
      </c>
      <c r="O6266" t="s">
        <v>49</v>
      </c>
      <c r="P6266" t="s">
        <v>26</v>
      </c>
      <c r="Q6266" t="s">
        <v>50</v>
      </c>
      <c r="R6266" t="s">
        <v>5725</v>
      </c>
      <c r="S6266" t="s">
        <v>13947</v>
      </c>
    </row>
    <row r="6267" spans="1:19">
      <c r="A6267" t="s">
        <v>13948</v>
      </c>
      <c r="B6267" s="1">
        <v>43817</v>
      </c>
      <c r="C6267" t="s">
        <v>33</v>
      </c>
      <c r="D6267">
        <v>48</v>
      </c>
      <c r="E6267" t="s">
        <v>23</v>
      </c>
      <c r="F6267">
        <v>0</v>
      </c>
      <c r="G6267">
        <v>5</v>
      </c>
      <c r="H6267" t="s">
        <v>3686</v>
      </c>
      <c r="I6267">
        <v>4480</v>
      </c>
      <c r="J6267">
        <v>5</v>
      </c>
      <c r="K6267">
        <v>68</v>
      </c>
      <c r="L6267" t="s">
        <v>316</v>
      </c>
      <c r="M6267" t="s">
        <v>23</v>
      </c>
      <c r="N6267" t="s">
        <v>23</v>
      </c>
      <c r="O6267" t="s">
        <v>25</v>
      </c>
      <c r="P6267" t="s">
        <v>202</v>
      </c>
      <c r="Q6267" t="s">
        <v>50</v>
      </c>
      <c r="R6267" t="s">
        <v>271</v>
      </c>
      <c r="S6267" t="s">
        <v>13949</v>
      </c>
    </row>
    <row r="6268" spans="1:19">
      <c r="A6268" t="s">
        <v>13950</v>
      </c>
      <c r="B6268" s="1">
        <v>43896</v>
      </c>
      <c r="C6268" t="s">
        <v>22</v>
      </c>
      <c r="D6268">
        <v>52</v>
      </c>
      <c r="E6268" t="s">
        <v>23</v>
      </c>
      <c r="F6268">
        <v>2</v>
      </c>
      <c r="G6268">
        <v>5</v>
      </c>
      <c r="H6268" t="s">
        <v>3686</v>
      </c>
      <c r="I6268">
        <v>6263</v>
      </c>
      <c r="J6268">
        <v>4</v>
      </c>
      <c r="K6268">
        <v>65</v>
      </c>
      <c r="M6268" t="s">
        <v>23</v>
      </c>
      <c r="N6268" t="s">
        <v>39</v>
      </c>
      <c r="P6268" t="s">
        <v>164</v>
      </c>
      <c r="Q6268" t="s">
        <v>50</v>
      </c>
      <c r="R6268" t="s">
        <v>2492</v>
      </c>
      <c r="S6268" t="s">
        <v>13951</v>
      </c>
    </row>
    <row r="6269" spans="1:19">
      <c r="A6269" t="s">
        <v>13952</v>
      </c>
      <c r="B6269" s="1">
        <v>44549</v>
      </c>
      <c r="C6269" t="s">
        <v>22</v>
      </c>
      <c r="D6269">
        <v>25</v>
      </c>
      <c r="E6269" t="s">
        <v>23</v>
      </c>
      <c r="F6269">
        <v>1</v>
      </c>
      <c r="G6269">
        <v>5</v>
      </c>
      <c r="H6269" t="s">
        <v>3686</v>
      </c>
      <c r="I6269">
        <v>3423</v>
      </c>
      <c r="J6269">
        <v>1</v>
      </c>
      <c r="K6269">
        <v>44</v>
      </c>
      <c r="M6269" t="s">
        <v>39</v>
      </c>
      <c r="N6269" t="s">
        <v>23</v>
      </c>
      <c r="O6269" t="s">
        <v>49</v>
      </c>
      <c r="P6269" t="s">
        <v>202</v>
      </c>
      <c r="Q6269" t="s">
        <v>27</v>
      </c>
      <c r="R6269" t="s">
        <v>3209</v>
      </c>
      <c r="S6269" t="s">
        <v>13953</v>
      </c>
    </row>
    <row r="6270" spans="1:19">
      <c r="A6270" t="s">
        <v>13954</v>
      </c>
      <c r="B6270" s="1">
        <v>43964</v>
      </c>
      <c r="C6270" t="s">
        <v>22</v>
      </c>
      <c r="D6270">
        <v>19</v>
      </c>
      <c r="E6270" t="s">
        <v>23</v>
      </c>
      <c r="F6270">
        <v>3</v>
      </c>
      <c r="G6270">
        <v>5</v>
      </c>
      <c r="H6270" t="s">
        <v>3686</v>
      </c>
      <c r="I6270">
        <v>6245</v>
      </c>
      <c r="J6270">
        <v>8</v>
      </c>
      <c r="K6270">
        <v>63</v>
      </c>
      <c r="L6270" t="s">
        <v>142</v>
      </c>
      <c r="M6270" t="s">
        <v>23</v>
      </c>
      <c r="N6270" t="s">
        <v>39</v>
      </c>
      <c r="P6270" t="s">
        <v>164</v>
      </c>
      <c r="Q6270" t="s">
        <v>50</v>
      </c>
      <c r="R6270" t="s">
        <v>880</v>
      </c>
      <c r="S6270" t="s">
        <v>13955</v>
      </c>
    </row>
    <row r="6271" spans="1:19">
      <c r="A6271" t="s">
        <v>13956</v>
      </c>
      <c r="B6271" s="1">
        <v>44403</v>
      </c>
      <c r="C6271" t="s">
        <v>33</v>
      </c>
      <c r="D6271">
        <v>52</v>
      </c>
      <c r="E6271" t="s">
        <v>23</v>
      </c>
      <c r="F6271">
        <v>3</v>
      </c>
      <c r="G6271">
        <v>5</v>
      </c>
      <c r="H6271" t="s">
        <v>3686</v>
      </c>
      <c r="I6271">
        <v>4325</v>
      </c>
      <c r="J6271">
        <v>7</v>
      </c>
      <c r="K6271">
        <v>49</v>
      </c>
      <c r="L6271" t="s">
        <v>142</v>
      </c>
      <c r="M6271" t="s">
        <v>23</v>
      </c>
      <c r="N6271" t="s">
        <v>23</v>
      </c>
      <c r="O6271" t="s">
        <v>25</v>
      </c>
      <c r="P6271" t="s">
        <v>26</v>
      </c>
      <c r="Q6271" t="s">
        <v>27</v>
      </c>
      <c r="R6271" t="s">
        <v>233</v>
      </c>
      <c r="S6271" t="s">
        <v>13957</v>
      </c>
    </row>
    <row r="6272" spans="1:19">
      <c r="A6272" t="s">
        <v>13958</v>
      </c>
      <c r="B6272" s="1">
        <v>45306</v>
      </c>
      <c r="C6272" t="s">
        <v>33</v>
      </c>
      <c r="D6272">
        <v>78</v>
      </c>
      <c r="E6272" t="s">
        <v>23</v>
      </c>
      <c r="F6272">
        <v>0</v>
      </c>
      <c r="G6272">
        <v>5</v>
      </c>
      <c r="H6272" t="s">
        <v>3686</v>
      </c>
      <c r="I6272">
        <v>5316</v>
      </c>
      <c r="J6272">
        <v>10</v>
      </c>
      <c r="K6272">
        <v>19</v>
      </c>
      <c r="M6272" t="s">
        <v>23</v>
      </c>
      <c r="N6272" t="s">
        <v>23</v>
      </c>
      <c r="O6272" t="s">
        <v>25</v>
      </c>
      <c r="P6272" t="s">
        <v>164</v>
      </c>
      <c r="Q6272" t="s">
        <v>27</v>
      </c>
      <c r="R6272" t="s">
        <v>1691</v>
      </c>
      <c r="S6272" t="s">
        <v>13959</v>
      </c>
    </row>
    <row r="6273" spans="1:19">
      <c r="A6273" t="s">
        <v>13960</v>
      </c>
      <c r="B6273" s="1">
        <v>44936</v>
      </c>
      <c r="C6273" t="s">
        <v>22</v>
      </c>
      <c r="D6273">
        <v>68</v>
      </c>
      <c r="E6273" t="s">
        <v>39</v>
      </c>
      <c r="F6273">
        <v>0</v>
      </c>
      <c r="G6273">
        <v>5</v>
      </c>
      <c r="H6273" t="s">
        <v>3686</v>
      </c>
      <c r="I6273">
        <v>3364</v>
      </c>
      <c r="J6273">
        <v>0</v>
      </c>
      <c r="K6273">
        <v>31</v>
      </c>
      <c r="L6273" t="s">
        <v>40</v>
      </c>
      <c r="M6273" t="s">
        <v>23</v>
      </c>
      <c r="N6273" t="s">
        <v>23</v>
      </c>
      <c r="O6273" t="s">
        <v>25</v>
      </c>
      <c r="P6273" t="s">
        <v>164</v>
      </c>
      <c r="Q6273" t="s">
        <v>27</v>
      </c>
      <c r="R6273" t="s">
        <v>592</v>
      </c>
      <c r="S6273" t="s">
        <v>13961</v>
      </c>
    </row>
    <row r="6274" spans="1:19">
      <c r="A6274" t="s">
        <v>13962</v>
      </c>
      <c r="B6274" s="1">
        <v>44143</v>
      </c>
      <c r="C6274" t="s">
        <v>22</v>
      </c>
      <c r="D6274">
        <v>72</v>
      </c>
      <c r="E6274" t="s">
        <v>23</v>
      </c>
      <c r="F6274">
        <v>0</v>
      </c>
      <c r="G6274">
        <v>5</v>
      </c>
      <c r="H6274" t="s">
        <v>3686</v>
      </c>
      <c r="I6274">
        <v>5462</v>
      </c>
      <c r="J6274">
        <v>2</v>
      </c>
      <c r="K6274">
        <v>57</v>
      </c>
      <c r="M6274" t="s">
        <v>23</v>
      </c>
      <c r="N6274" t="s">
        <v>23</v>
      </c>
      <c r="O6274" t="s">
        <v>49</v>
      </c>
      <c r="P6274" t="s">
        <v>202</v>
      </c>
      <c r="Q6274" t="s">
        <v>50</v>
      </c>
      <c r="R6274" t="s">
        <v>3488</v>
      </c>
      <c r="S6274" t="s">
        <v>13963</v>
      </c>
    </row>
    <row r="6275" spans="1:19">
      <c r="A6275" t="s">
        <v>13964</v>
      </c>
      <c r="B6275" s="1">
        <v>44051</v>
      </c>
      <c r="C6275" t="s">
        <v>33</v>
      </c>
      <c r="D6275">
        <v>71</v>
      </c>
      <c r="E6275" t="s">
        <v>23</v>
      </c>
      <c r="F6275">
        <v>0</v>
      </c>
      <c r="G6275">
        <v>5</v>
      </c>
      <c r="H6275" t="s">
        <v>3686</v>
      </c>
      <c r="I6275">
        <v>5084</v>
      </c>
      <c r="J6275">
        <v>1</v>
      </c>
      <c r="K6275">
        <v>60</v>
      </c>
      <c r="L6275" t="s">
        <v>142</v>
      </c>
      <c r="M6275" t="s">
        <v>23</v>
      </c>
      <c r="N6275" t="s">
        <v>23</v>
      </c>
      <c r="O6275" t="s">
        <v>25</v>
      </c>
      <c r="P6275" t="s">
        <v>26</v>
      </c>
      <c r="Q6275" t="s">
        <v>27</v>
      </c>
      <c r="R6275" t="s">
        <v>2703</v>
      </c>
      <c r="S6275" t="s">
        <v>13965</v>
      </c>
    </row>
    <row r="6276" spans="1:19">
      <c r="A6276" t="s">
        <v>13966</v>
      </c>
      <c r="B6276" s="1">
        <v>44252</v>
      </c>
      <c r="C6276" t="s">
        <v>33</v>
      </c>
      <c r="D6276">
        <v>58</v>
      </c>
      <c r="E6276" t="s">
        <v>23</v>
      </c>
      <c r="F6276">
        <v>0</v>
      </c>
      <c r="G6276">
        <v>5</v>
      </c>
      <c r="H6276" t="s">
        <v>3686</v>
      </c>
      <c r="I6276">
        <v>4212</v>
      </c>
      <c r="J6276">
        <v>1</v>
      </c>
      <c r="K6276">
        <v>54</v>
      </c>
      <c r="L6276" t="s">
        <v>142</v>
      </c>
      <c r="M6276" t="s">
        <v>23</v>
      </c>
      <c r="N6276" t="s">
        <v>39</v>
      </c>
      <c r="P6276" t="s">
        <v>164</v>
      </c>
      <c r="Q6276" t="s">
        <v>50</v>
      </c>
      <c r="R6276" t="s">
        <v>2056</v>
      </c>
      <c r="S6276" t="s">
        <v>13967</v>
      </c>
    </row>
    <row r="6277" spans="1:19">
      <c r="A6277" t="s">
        <v>13968</v>
      </c>
      <c r="B6277" s="1">
        <v>45787</v>
      </c>
      <c r="C6277" t="s">
        <v>33</v>
      </c>
      <c r="D6277">
        <v>53</v>
      </c>
      <c r="E6277" t="s">
        <v>39</v>
      </c>
      <c r="F6277">
        <v>0</v>
      </c>
      <c r="G6277">
        <v>5</v>
      </c>
      <c r="H6277" t="s">
        <v>3751</v>
      </c>
      <c r="I6277">
        <v>4764</v>
      </c>
      <c r="J6277">
        <v>0</v>
      </c>
      <c r="K6277">
        <v>3</v>
      </c>
      <c r="L6277" t="s">
        <v>48</v>
      </c>
      <c r="M6277" t="s">
        <v>23</v>
      </c>
      <c r="N6277" t="s">
        <v>23</v>
      </c>
      <c r="O6277" t="s">
        <v>25</v>
      </c>
      <c r="P6277" t="s">
        <v>26</v>
      </c>
      <c r="Q6277" t="s">
        <v>27</v>
      </c>
      <c r="R6277" t="s">
        <v>252</v>
      </c>
      <c r="S6277" t="s">
        <v>13969</v>
      </c>
    </row>
    <row r="6278" spans="1:19">
      <c r="A6278" t="s">
        <v>13970</v>
      </c>
      <c r="B6278" s="1">
        <v>45474</v>
      </c>
      <c r="C6278" t="s">
        <v>33</v>
      </c>
      <c r="D6278">
        <v>39</v>
      </c>
      <c r="E6278" t="s">
        <v>39</v>
      </c>
      <c r="F6278">
        <v>0</v>
      </c>
      <c r="G6278">
        <v>5</v>
      </c>
      <c r="H6278" t="s">
        <v>3686</v>
      </c>
      <c r="I6278">
        <v>4172</v>
      </c>
      <c r="J6278">
        <v>0</v>
      </c>
      <c r="K6278">
        <v>13</v>
      </c>
      <c r="M6278" t="s">
        <v>23</v>
      </c>
      <c r="N6278" t="s">
        <v>23</v>
      </c>
      <c r="O6278" t="s">
        <v>25</v>
      </c>
      <c r="P6278" t="s">
        <v>202</v>
      </c>
      <c r="Q6278" t="s">
        <v>50</v>
      </c>
      <c r="R6278" t="s">
        <v>1658</v>
      </c>
      <c r="S6278" t="s">
        <v>13971</v>
      </c>
    </row>
    <row r="6279" spans="1:19">
      <c r="A6279" t="s">
        <v>13972</v>
      </c>
      <c r="B6279" s="1">
        <v>44916</v>
      </c>
      <c r="C6279" t="s">
        <v>22</v>
      </c>
      <c r="D6279">
        <v>20</v>
      </c>
      <c r="E6279" t="s">
        <v>39</v>
      </c>
      <c r="F6279">
        <v>0</v>
      </c>
      <c r="G6279">
        <v>5</v>
      </c>
      <c r="H6279" t="s">
        <v>3686</v>
      </c>
      <c r="I6279">
        <v>2433</v>
      </c>
      <c r="J6279">
        <v>0</v>
      </c>
      <c r="K6279">
        <v>32</v>
      </c>
      <c r="M6279" t="s">
        <v>23</v>
      </c>
      <c r="N6279" t="s">
        <v>39</v>
      </c>
      <c r="P6279" t="s">
        <v>202</v>
      </c>
      <c r="Q6279" t="s">
        <v>50</v>
      </c>
      <c r="R6279" t="s">
        <v>1228</v>
      </c>
      <c r="S6279" t="s">
        <v>13973</v>
      </c>
    </row>
    <row r="6280" spans="1:19">
      <c r="A6280" t="s">
        <v>13974</v>
      </c>
      <c r="B6280" s="1">
        <v>45760</v>
      </c>
      <c r="C6280" t="s">
        <v>33</v>
      </c>
      <c r="D6280">
        <v>31</v>
      </c>
      <c r="E6280" t="s">
        <v>39</v>
      </c>
      <c r="F6280">
        <v>0</v>
      </c>
      <c r="G6280">
        <v>5</v>
      </c>
      <c r="H6280" t="s">
        <v>3686</v>
      </c>
      <c r="I6280">
        <v>4344</v>
      </c>
      <c r="J6280">
        <v>0</v>
      </c>
      <c r="K6280">
        <v>4</v>
      </c>
      <c r="M6280" t="s">
        <v>23</v>
      </c>
      <c r="N6280" t="s">
        <v>39</v>
      </c>
      <c r="P6280" t="s">
        <v>26</v>
      </c>
      <c r="Q6280" t="s">
        <v>50</v>
      </c>
      <c r="R6280" t="s">
        <v>3772</v>
      </c>
      <c r="S6280" t="s">
        <v>1835</v>
      </c>
    </row>
    <row r="6281" spans="1:19">
      <c r="A6281" t="s">
        <v>13975</v>
      </c>
      <c r="B6281" s="1">
        <v>45856</v>
      </c>
      <c r="C6281" t="s">
        <v>22</v>
      </c>
      <c r="D6281">
        <v>34</v>
      </c>
      <c r="E6281" t="s">
        <v>39</v>
      </c>
      <c r="F6281">
        <v>0</v>
      </c>
      <c r="G6281">
        <v>5</v>
      </c>
      <c r="H6281" t="s">
        <v>3751</v>
      </c>
      <c r="I6281">
        <v>3923</v>
      </c>
      <c r="J6281">
        <v>0</v>
      </c>
      <c r="K6281">
        <v>1</v>
      </c>
      <c r="M6281" t="s">
        <v>39</v>
      </c>
      <c r="N6281" t="s">
        <v>23</v>
      </c>
      <c r="O6281" t="s">
        <v>49</v>
      </c>
      <c r="P6281" t="s">
        <v>26</v>
      </c>
      <c r="Q6281" t="s">
        <v>50</v>
      </c>
      <c r="R6281" t="s">
        <v>12668</v>
      </c>
      <c r="S6281" t="s">
        <v>12668</v>
      </c>
    </row>
    <row r="6282" spans="1:19">
      <c r="A6282" t="s">
        <v>13976</v>
      </c>
      <c r="B6282" s="1">
        <v>45514</v>
      </c>
      <c r="C6282" t="s">
        <v>22</v>
      </c>
      <c r="D6282">
        <v>21</v>
      </c>
      <c r="E6282" t="s">
        <v>39</v>
      </c>
      <c r="F6282">
        <v>0</v>
      </c>
      <c r="G6282">
        <v>5</v>
      </c>
      <c r="H6282" t="s">
        <v>3686</v>
      </c>
      <c r="I6282">
        <v>3521</v>
      </c>
      <c r="J6282">
        <v>0</v>
      </c>
      <c r="K6282">
        <v>12</v>
      </c>
      <c r="M6282" t="s">
        <v>23</v>
      </c>
      <c r="N6282" t="s">
        <v>23</v>
      </c>
      <c r="O6282" t="s">
        <v>49</v>
      </c>
      <c r="P6282" t="s">
        <v>26</v>
      </c>
      <c r="Q6282" t="s">
        <v>27</v>
      </c>
      <c r="R6282" t="s">
        <v>94</v>
      </c>
      <c r="S6282" t="s">
        <v>13977</v>
      </c>
    </row>
    <row r="6283" spans="1:19">
      <c r="A6283" t="s">
        <v>13978</v>
      </c>
      <c r="B6283" s="1">
        <v>45250</v>
      </c>
      <c r="C6283" t="s">
        <v>22</v>
      </c>
      <c r="D6283">
        <v>31</v>
      </c>
      <c r="E6283" t="s">
        <v>39</v>
      </c>
      <c r="F6283">
        <v>0</v>
      </c>
      <c r="G6283">
        <v>5</v>
      </c>
      <c r="H6283" t="s">
        <v>3686</v>
      </c>
      <c r="I6283">
        <v>3721</v>
      </c>
      <c r="J6283">
        <v>0</v>
      </c>
      <c r="K6283">
        <v>21</v>
      </c>
      <c r="M6283" t="s">
        <v>23</v>
      </c>
      <c r="N6283" t="s">
        <v>39</v>
      </c>
      <c r="P6283" t="s">
        <v>202</v>
      </c>
      <c r="Q6283" t="s">
        <v>50</v>
      </c>
      <c r="R6283" t="s">
        <v>1228</v>
      </c>
      <c r="S6283" t="s">
        <v>13979</v>
      </c>
    </row>
    <row r="6284" spans="1:19">
      <c r="A6284" t="s">
        <v>13980</v>
      </c>
      <c r="B6284" s="1">
        <v>44633</v>
      </c>
      <c r="C6284" t="s">
        <v>33</v>
      </c>
      <c r="D6284">
        <v>53</v>
      </c>
      <c r="E6284" t="s">
        <v>39</v>
      </c>
      <c r="F6284">
        <v>0</v>
      </c>
      <c r="G6284">
        <v>5</v>
      </c>
      <c r="H6284" t="s">
        <v>3686</v>
      </c>
      <c r="I6284">
        <v>3523</v>
      </c>
      <c r="J6284">
        <v>0</v>
      </c>
      <c r="K6284">
        <v>41</v>
      </c>
      <c r="M6284" t="s">
        <v>23</v>
      </c>
      <c r="N6284" t="s">
        <v>39</v>
      </c>
      <c r="P6284" t="s">
        <v>164</v>
      </c>
      <c r="Q6284" t="s">
        <v>50</v>
      </c>
      <c r="R6284" t="s">
        <v>2195</v>
      </c>
      <c r="S6284" t="s">
        <v>13981</v>
      </c>
    </row>
    <row r="6285" spans="1:19">
      <c r="A6285" t="s">
        <v>13982</v>
      </c>
      <c r="B6285" s="1">
        <v>45719</v>
      </c>
      <c r="C6285" t="s">
        <v>33</v>
      </c>
      <c r="D6285">
        <v>62</v>
      </c>
      <c r="E6285" t="s">
        <v>39</v>
      </c>
      <c r="F6285">
        <v>0</v>
      </c>
      <c r="G6285">
        <v>5</v>
      </c>
      <c r="H6285" t="s">
        <v>3686</v>
      </c>
      <c r="I6285">
        <v>2296</v>
      </c>
      <c r="J6285">
        <v>0</v>
      </c>
      <c r="K6285">
        <v>5</v>
      </c>
      <c r="M6285" t="s">
        <v>23</v>
      </c>
      <c r="N6285" t="s">
        <v>23</v>
      </c>
      <c r="O6285" t="s">
        <v>25</v>
      </c>
      <c r="P6285" t="s">
        <v>26</v>
      </c>
      <c r="Q6285" t="s">
        <v>50</v>
      </c>
      <c r="R6285" t="s">
        <v>9482</v>
      </c>
      <c r="S6285" t="s">
        <v>13983</v>
      </c>
    </row>
    <row r="6286" spans="1:19">
      <c r="A6286" t="s">
        <v>13984</v>
      </c>
      <c r="B6286" s="1">
        <v>45815</v>
      </c>
      <c r="C6286" t="s">
        <v>33</v>
      </c>
      <c r="D6286">
        <v>57</v>
      </c>
      <c r="E6286" t="s">
        <v>39</v>
      </c>
      <c r="F6286">
        <v>0</v>
      </c>
      <c r="G6286">
        <v>5</v>
      </c>
      <c r="H6286" t="s">
        <v>3751</v>
      </c>
      <c r="I6286">
        <v>3746</v>
      </c>
      <c r="J6286">
        <v>0</v>
      </c>
      <c r="K6286">
        <v>2</v>
      </c>
      <c r="M6286" t="s">
        <v>23</v>
      </c>
      <c r="N6286" t="s">
        <v>39</v>
      </c>
      <c r="P6286" t="s">
        <v>26</v>
      </c>
      <c r="Q6286" t="s">
        <v>50</v>
      </c>
      <c r="R6286" t="s">
        <v>1228</v>
      </c>
      <c r="S6286" t="s">
        <v>13985</v>
      </c>
    </row>
    <row r="6287" spans="1:19">
      <c r="A6287" t="s">
        <v>13986</v>
      </c>
      <c r="B6287" s="1">
        <v>43988</v>
      </c>
      <c r="C6287" t="s">
        <v>22</v>
      </c>
      <c r="D6287">
        <v>55</v>
      </c>
      <c r="E6287" t="s">
        <v>23</v>
      </c>
      <c r="F6287">
        <v>2</v>
      </c>
      <c r="G6287">
        <v>5</v>
      </c>
      <c r="H6287" t="s">
        <v>3686</v>
      </c>
      <c r="I6287">
        <v>6403</v>
      </c>
      <c r="J6287">
        <v>9</v>
      </c>
      <c r="K6287">
        <v>62</v>
      </c>
      <c r="L6287" t="s">
        <v>142</v>
      </c>
      <c r="M6287" t="s">
        <v>23</v>
      </c>
      <c r="N6287" t="s">
        <v>39</v>
      </c>
      <c r="P6287" t="s">
        <v>164</v>
      </c>
      <c r="Q6287" t="s">
        <v>50</v>
      </c>
      <c r="R6287" t="s">
        <v>3077</v>
      </c>
      <c r="S6287" t="s">
        <v>13987</v>
      </c>
    </row>
    <row r="6288" spans="1:19">
      <c r="A6288" t="s">
        <v>13988</v>
      </c>
      <c r="B6288" s="1">
        <v>43700</v>
      </c>
      <c r="C6288" t="s">
        <v>33</v>
      </c>
      <c r="D6288">
        <v>64</v>
      </c>
      <c r="E6288" t="s">
        <v>23</v>
      </c>
      <c r="F6288">
        <v>3</v>
      </c>
      <c r="G6288">
        <v>5</v>
      </c>
      <c r="H6288" t="s">
        <v>3686</v>
      </c>
      <c r="I6288">
        <v>4528</v>
      </c>
      <c r="J6288">
        <v>9</v>
      </c>
      <c r="K6288">
        <v>72</v>
      </c>
      <c r="M6288" t="s">
        <v>23</v>
      </c>
      <c r="N6288" t="s">
        <v>39</v>
      </c>
      <c r="P6288" t="s">
        <v>164</v>
      </c>
      <c r="Q6288" t="s">
        <v>50</v>
      </c>
      <c r="R6288" t="s">
        <v>6260</v>
      </c>
      <c r="S6288" t="s">
        <v>3915</v>
      </c>
    </row>
    <row r="6289" spans="1:19">
      <c r="A6289" t="s">
        <v>13989</v>
      </c>
      <c r="B6289" s="1">
        <v>45496</v>
      </c>
      <c r="C6289" t="s">
        <v>33</v>
      </c>
      <c r="D6289">
        <v>40</v>
      </c>
      <c r="E6289" t="s">
        <v>39</v>
      </c>
      <c r="F6289">
        <v>1</v>
      </c>
      <c r="G6289">
        <v>5</v>
      </c>
      <c r="H6289" t="s">
        <v>3686</v>
      </c>
      <c r="I6289">
        <v>4335</v>
      </c>
      <c r="J6289">
        <v>0</v>
      </c>
      <c r="K6289">
        <v>13</v>
      </c>
      <c r="L6289" t="s">
        <v>97</v>
      </c>
      <c r="M6289" t="s">
        <v>23</v>
      </c>
      <c r="N6289" t="s">
        <v>23</v>
      </c>
      <c r="O6289" t="s">
        <v>56</v>
      </c>
      <c r="P6289" t="s">
        <v>26</v>
      </c>
      <c r="Q6289" t="s">
        <v>50</v>
      </c>
      <c r="R6289" t="s">
        <v>3832</v>
      </c>
      <c r="S6289" t="s">
        <v>13990</v>
      </c>
    </row>
    <row r="6290" spans="1:19">
      <c r="A6290" t="s">
        <v>13991</v>
      </c>
      <c r="B6290" s="1">
        <v>44490</v>
      </c>
      <c r="C6290" t="s">
        <v>22</v>
      </c>
      <c r="D6290">
        <v>74</v>
      </c>
      <c r="E6290" t="s">
        <v>23</v>
      </c>
      <c r="F6290">
        <v>0</v>
      </c>
      <c r="G6290">
        <v>5</v>
      </c>
      <c r="H6290" t="s">
        <v>3686</v>
      </c>
      <c r="I6290">
        <v>2641</v>
      </c>
      <c r="J6290">
        <v>6</v>
      </c>
      <c r="K6290">
        <v>46</v>
      </c>
      <c r="M6290" t="s">
        <v>23</v>
      </c>
      <c r="N6290" t="s">
        <v>23</v>
      </c>
      <c r="O6290" t="s">
        <v>25</v>
      </c>
      <c r="P6290" t="s">
        <v>202</v>
      </c>
      <c r="Q6290" t="s">
        <v>27</v>
      </c>
      <c r="R6290" t="s">
        <v>9881</v>
      </c>
      <c r="S6290" t="s">
        <v>13992</v>
      </c>
    </row>
    <row r="6291" spans="1:19">
      <c r="A6291" t="s">
        <v>13993</v>
      </c>
      <c r="B6291" s="1">
        <v>45483</v>
      </c>
      <c r="C6291" t="s">
        <v>33</v>
      </c>
      <c r="D6291">
        <v>42</v>
      </c>
      <c r="E6291" t="s">
        <v>23</v>
      </c>
      <c r="F6291">
        <v>0</v>
      </c>
      <c r="G6291">
        <v>5</v>
      </c>
      <c r="H6291" t="s">
        <v>3686</v>
      </c>
      <c r="I6291">
        <v>2569</v>
      </c>
      <c r="J6291">
        <v>1</v>
      </c>
      <c r="K6291">
        <v>13</v>
      </c>
      <c r="L6291" t="s">
        <v>97</v>
      </c>
      <c r="M6291" t="s">
        <v>23</v>
      </c>
      <c r="N6291" t="s">
        <v>23</v>
      </c>
      <c r="O6291" t="s">
        <v>49</v>
      </c>
      <c r="P6291" t="s">
        <v>26</v>
      </c>
      <c r="Q6291" t="s">
        <v>27</v>
      </c>
      <c r="R6291" t="s">
        <v>9129</v>
      </c>
      <c r="S6291" t="s">
        <v>13994</v>
      </c>
    </row>
    <row r="6292" spans="1:19">
      <c r="A6292" t="s">
        <v>13995</v>
      </c>
      <c r="B6292" s="1">
        <v>44489</v>
      </c>
      <c r="C6292" t="s">
        <v>22</v>
      </c>
      <c r="D6292">
        <v>56</v>
      </c>
      <c r="E6292" t="s">
        <v>23</v>
      </c>
      <c r="F6292">
        <v>0</v>
      </c>
      <c r="G6292">
        <v>5</v>
      </c>
      <c r="H6292" t="s">
        <v>3686</v>
      </c>
      <c r="I6292">
        <v>2026</v>
      </c>
      <c r="J6292">
        <v>1</v>
      </c>
      <c r="K6292">
        <v>46</v>
      </c>
      <c r="M6292" t="s">
        <v>23</v>
      </c>
      <c r="N6292" t="s">
        <v>39</v>
      </c>
      <c r="P6292" t="s">
        <v>202</v>
      </c>
      <c r="Q6292" t="s">
        <v>27</v>
      </c>
      <c r="R6292" t="s">
        <v>5526</v>
      </c>
      <c r="S6292" t="s">
        <v>13996</v>
      </c>
    </row>
    <row r="6293" spans="1:19">
      <c r="A6293" t="s">
        <v>13997</v>
      </c>
      <c r="B6293" s="1">
        <v>44413</v>
      </c>
      <c r="C6293" t="s">
        <v>33</v>
      </c>
      <c r="D6293">
        <v>63</v>
      </c>
      <c r="E6293" t="s">
        <v>39</v>
      </c>
      <c r="F6293">
        <v>0</v>
      </c>
      <c r="G6293">
        <v>5</v>
      </c>
      <c r="H6293" t="s">
        <v>3686</v>
      </c>
      <c r="I6293">
        <v>5517</v>
      </c>
      <c r="J6293">
        <v>0</v>
      </c>
      <c r="K6293">
        <v>48</v>
      </c>
      <c r="L6293" t="s">
        <v>142</v>
      </c>
      <c r="M6293" t="s">
        <v>23</v>
      </c>
      <c r="N6293" t="s">
        <v>39</v>
      </c>
      <c r="P6293" t="s">
        <v>202</v>
      </c>
      <c r="Q6293" t="s">
        <v>27</v>
      </c>
      <c r="R6293" t="s">
        <v>4473</v>
      </c>
      <c r="S6293" t="s">
        <v>13998</v>
      </c>
    </row>
    <row r="6294" spans="1:19">
      <c r="A6294" t="s">
        <v>13999</v>
      </c>
      <c r="B6294" s="1">
        <v>44398</v>
      </c>
      <c r="C6294" t="s">
        <v>33</v>
      </c>
      <c r="D6294">
        <v>56</v>
      </c>
      <c r="E6294" t="s">
        <v>23</v>
      </c>
      <c r="F6294">
        <v>6</v>
      </c>
      <c r="G6294">
        <v>5</v>
      </c>
      <c r="H6294" t="s">
        <v>3686</v>
      </c>
      <c r="I6294">
        <v>6136</v>
      </c>
      <c r="J6294">
        <v>6</v>
      </c>
      <c r="K6294">
        <v>49</v>
      </c>
      <c r="L6294" t="s">
        <v>142</v>
      </c>
      <c r="M6294" t="s">
        <v>23</v>
      </c>
      <c r="N6294" t="s">
        <v>23</v>
      </c>
      <c r="O6294" t="s">
        <v>25</v>
      </c>
      <c r="P6294" t="s">
        <v>26</v>
      </c>
      <c r="Q6294" t="s">
        <v>27</v>
      </c>
      <c r="R6294" t="s">
        <v>4901</v>
      </c>
      <c r="S6294" t="s">
        <v>14000</v>
      </c>
    </row>
    <row r="6295" spans="1:19">
      <c r="A6295" t="s">
        <v>14001</v>
      </c>
      <c r="B6295" s="1">
        <v>45507</v>
      </c>
      <c r="C6295" t="s">
        <v>22</v>
      </c>
      <c r="D6295">
        <v>57</v>
      </c>
      <c r="E6295" t="s">
        <v>39</v>
      </c>
      <c r="F6295">
        <v>0</v>
      </c>
      <c r="G6295">
        <v>5</v>
      </c>
      <c r="H6295" t="s">
        <v>3686</v>
      </c>
      <c r="I6295">
        <v>5527</v>
      </c>
      <c r="J6295">
        <v>0</v>
      </c>
      <c r="K6295">
        <v>12</v>
      </c>
      <c r="L6295" t="s">
        <v>97</v>
      </c>
      <c r="M6295" t="s">
        <v>23</v>
      </c>
      <c r="N6295" t="s">
        <v>23</v>
      </c>
      <c r="O6295" t="s">
        <v>25</v>
      </c>
      <c r="P6295" t="s">
        <v>202</v>
      </c>
      <c r="Q6295" t="s">
        <v>27</v>
      </c>
      <c r="R6295" t="s">
        <v>4718</v>
      </c>
      <c r="S6295" t="s">
        <v>14002</v>
      </c>
    </row>
    <row r="6296" spans="1:19">
      <c r="A6296" t="s">
        <v>14003</v>
      </c>
      <c r="B6296" s="1">
        <v>44368</v>
      </c>
      <c r="C6296" t="s">
        <v>33</v>
      </c>
      <c r="D6296">
        <v>36</v>
      </c>
      <c r="E6296" t="s">
        <v>39</v>
      </c>
      <c r="F6296">
        <v>0</v>
      </c>
      <c r="G6296">
        <v>5</v>
      </c>
      <c r="H6296" t="s">
        <v>3686</v>
      </c>
      <c r="I6296">
        <v>6233</v>
      </c>
      <c r="J6296">
        <v>0</v>
      </c>
      <c r="K6296">
        <v>50</v>
      </c>
      <c r="M6296" t="s">
        <v>23</v>
      </c>
      <c r="N6296" t="s">
        <v>39</v>
      </c>
      <c r="P6296" t="s">
        <v>164</v>
      </c>
      <c r="Q6296" t="s">
        <v>50</v>
      </c>
      <c r="R6296" t="s">
        <v>1650</v>
      </c>
      <c r="S6296" t="s">
        <v>14004</v>
      </c>
    </row>
    <row r="6297" spans="1:19">
      <c r="A6297" t="s">
        <v>14005</v>
      </c>
      <c r="B6297" s="1">
        <v>45572</v>
      </c>
      <c r="C6297" t="s">
        <v>33</v>
      </c>
      <c r="D6297">
        <v>30</v>
      </c>
      <c r="E6297" t="s">
        <v>23</v>
      </c>
      <c r="F6297">
        <v>2</v>
      </c>
      <c r="G6297">
        <v>5</v>
      </c>
      <c r="H6297" t="s">
        <v>3686</v>
      </c>
      <c r="I6297">
        <v>2530</v>
      </c>
      <c r="J6297">
        <v>6</v>
      </c>
      <c r="K6297">
        <v>10</v>
      </c>
      <c r="M6297" t="s">
        <v>23</v>
      </c>
      <c r="N6297" t="s">
        <v>23</v>
      </c>
      <c r="O6297" t="s">
        <v>49</v>
      </c>
      <c r="P6297" t="s">
        <v>26</v>
      </c>
      <c r="Q6297" t="s">
        <v>50</v>
      </c>
      <c r="R6297" t="s">
        <v>1484</v>
      </c>
      <c r="S6297" t="s">
        <v>14006</v>
      </c>
    </row>
    <row r="6298" spans="1:19">
      <c r="A6298" t="s">
        <v>14007</v>
      </c>
      <c r="B6298" s="1">
        <v>45164</v>
      </c>
      <c r="C6298" t="s">
        <v>22</v>
      </c>
      <c r="D6298">
        <v>21</v>
      </c>
      <c r="E6298" t="s">
        <v>39</v>
      </c>
      <c r="F6298">
        <v>0</v>
      </c>
      <c r="G6298">
        <v>5</v>
      </c>
      <c r="H6298" t="s">
        <v>3686</v>
      </c>
      <c r="I6298">
        <v>2007</v>
      </c>
      <c r="J6298">
        <v>0</v>
      </c>
      <c r="K6298">
        <v>24</v>
      </c>
      <c r="M6298" t="s">
        <v>23</v>
      </c>
      <c r="N6298" t="s">
        <v>23</v>
      </c>
      <c r="O6298" t="s">
        <v>25</v>
      </c>
      <c r="P6298" t="s">
        <v>26</v>
      </c>
      <c r="Q6298" t="s">
        <v>27</v>
      </c>
      <c r="R6298" t="s">
        <v>612</v>
      </c>
      <c r="S6298" t="s">
        <v>14008</v>
      </c>
    </row>
    <row r="6299" spans="1:19">
      <c r="A6299" t="s">
        <v>14009</v>
      </c>
      <c r="B6299" s="1">
        <v>43694</v>
      </c>
      <c r="C6299" t="s">
        <v>22</v>
      </c>
      <c r="D6299">
        <v>51</v>
      </c>
      <c r="E6299" t="s">
        <v>23</v>
      </c>
      <c r="F6299">
        <v>1</v>
      </c>
      <c r="G6299">
        <v>5</v>
      </c>
      <c r="H6299" t="s">
        <v>3686</v>
      </c>
      <c r="I6299">
        <v>5809</v>
      </c>
      <c r="J6299">
        <v>5</v>
      </c>
      <c r="K6299">
        <v>72</v>
      </c>
      <c r="M6299" t="s">
        <v>23</v>
      </c>
      <c r="N6299" t="s">
        <v>39</v>
      </c>
      <c r="P6299" t="s">
        <v>164</v>
      </c>
      <c r="Q6299" t="s">
        <v>27</v>
      </c>
      <c r="R6299" t="s">
        <v>1922</v>
      </c>
      <c r="S6299" t="s">
        <v>14010</v>
      </c>
    </row>
    <row r="6300" spans="1:19">
      <c r="A6300" t="s">
        <v>14011</v>
      </c>
      <c r="B6300" s="1">
        <v>45557</v>
      </c>
      <c r="C6300" t="s">
        <v>22</v>
      </c>
      <c r="D6300">
        <v>31</v>
      </c>
      <c r="E6300" t="s">
        <v>39</v>
      </c>
      <c r="F6300">
        <v>2</v>
      </c>
      <c r="G6300">
        <v>5</v>
      </c>
      <c r="H6300" t="s">
        <v>3686</v>
      </c>
      <c r="I6300">
        <v>3157</v>
      </c>
      <c r="J6300">
        <v>0</v>
      </c>
      <c r="K6300">
        <v>11</v>
      </c>
      <c r="M6300" t="s">
        <v>23</v>
      </c>
      <c r="N6300" t="s">
        <v>23</v>
      </c>
      <c r="O6300" t="s">
        <v>25</v>
      </c>
      <c r="P6300" t="s">
        <v>26</v>
      </c>
      <c r="Q6300" t="s">
        <v>27</v>
      </c>
      <c r="R6300" t="s">
        <v>1935</v>
      </c>
      <c r="S6300" t="s">
        <v>14012</v>
      </c>
    </row>
    <row r="6301" spans="1:19">
      <c r="A6301" t="s">
        <v>14013</v>
      </c>
      <c r="B6301" s="1">
        <v>43741</v>
      </c>
      <c r="C6301" t="s">
        <v>33</v>
      </c>
      <c r="D6301">
        <v>47</v>
      </c>
      <c r="E6301" t="s">
        <v>23</v>
      </c>
      <c r="F6301">
        <v>1</v>
      </c>
      <c r="G6301">
        <v>5</v>
      </c>
      <c r="H6301" t="s">
        <v>3686</v>
      </c>
      <c r="I6301">
        <v>6319</v>
      </c>
      <c r="J6301">
        <v>2</v>
      </c>
      <c r="K6301">
        <v>70</v>
      </c>
      <c r="L6301" t="s">
        <v>316</v>
      </c>
      <c r="M6301" t="s">
        <v>23</v>
      </c>
      <c r="N6301" t="s">
        <v>23</v>
      </c>
      <c r="O6301" t="s">
        <v>25</v>
      </c>
      <c r="P6301" t="s">
        <v>202</v>
      </c>
      <c r="Q6301" t="s">
        <v>27</v>
      </c>
      <c r="R6301" t="s">
        <v>9061</v>
      </c>
      <c r="S6301" t="s">
        <v>14014</v>
      </c>
    </row>
    <row r="6302" spans="1:19">
      <c r="A6302" t="s">
        <v>14015</v>
      </c>
      <c r="B6302" s="1">
        <v>45480</v>
      </c>
      <c r="C6302" t="s">
        <v>22</v>
      </c>
      <c r="D6302">
        <v>56</v>
      </c>
      <c r="E6302" t="s">
        <v>39</v>
      </c>
      <c r="F6302">
        <v>0</v>
      </c>
      <c r="G6302">
        <v>5</v>
      </c>
      <c r="H6302" t="s">
        <v>3686</v>
      </c>
      <c r="I6302">
        <v>2016</v>
      </c>
      <c r="J6302">
        <v>0</v>
      </c>
      <c r="K6302">
        <v>13</v>
      </c>
      <c r="L6302" t="s">
        <v>97</v>
      </c>
      <c r="M6302" t="s">
        <v>23</v>
      </c>
      <c r="N6302" t="s">
        <v>39</v>
      </c>
      <c r="P6302" t="s">
        <v>164</v>
      </c>
      <c r="Q6302" t="s">
        <v>50</v>
      </c>
      <c r="R6302" t="s">
        <v>2664</v>
      </c>
      <c r="S6302" t="s">
        <v>14016</v>
      </c>
    </row>
    <row r="6303" spans="1:19">
      <c r="A6303" t="s">
        <v>14017</v>
      </c>
      <c r="B6303" s="1">
        <v>45711</v>
      </c>
      <c r="C6303" t="s">
        <v>22</v>
      </c>
      <c r="D6303">
        <v>33</v>
      </c>
      <c r="E6303" t="s">
        <v>39</v>
      </c>
      <c r="F6303">
        <v>0</v>
      </c>
      <c r="G6303">
        <v>5</v>
      </c>
      <c r="H6303" t="s">
        <v>3686</v>
      </c>
      <c r="I6303">
        <v>5322</v>
      </c>
      <c r="J6303">
        <v>0</v>
      </c>
      <c r="K6303">
        <v>6</v>
      </c>
      <c r="M6303" t="s">
        <v>23</v>
      </c>
      <c r="N6303" t="s">
        <v>39</v>
      </c>
      <c r="P6303" t="s">
        <v>202</v>
      </c>
      <c r="Q6303" t="s">
        <v>50</v>
      </c>
      <c r="R6303" t="s">
        <v>4568</v>
      </c>
      <c r="S6303" t="s">
        <v>14018</v>
      </c>
    </row>
    <row r="6304" spans="1:19">
      <c r="A6304" t="s">
        <v>14019</v>
      </c>
      <c r="B6304" s="1">
        <v>45538</v>
      </c>
      <c r="C6304" t="s">
        <v>22</v>
      </c>
      <c r="D6304">
        <v>54</v>
      </c>
      <c r="E6304" t="s">
        <v>23</v>
      </c>
      <c r="F6304">
        <v>0</v>
      </c>
      <c r="G6304">
        <v>5</v>
      </c>
      <c r="H6304" t="s">
        <v>3686</v>
      </c>
      <c r="I6304">
        <v>3880</v>
      </c>
      <c r="J6304">
        <v>1</v>
      </c>
      <c r="K6304">
        <v>11</v>
      </c>
      <c r="L6304" t="s">
        <v>97</v>
      </c>
      <c r="M6304" t="s">
        <v>23</v>
      </c>
      <c r="N6304" t="s">
        <v>23</v>
      </c>
      <c r="O6304" t="s">
        <v>56</v>
      </c>
      <c r="P6304" t="s">
        <v>26</v>
      </c>
      <c r="Q6304" t="s">
        <v>27</v>
      </c>
      <c r="R6304" t="s">
        <v>5353</v>
      </c>
      <c r="S6304" t="s">
        <v>14020</v>
      </c>
    </row>
    <row r="6305" spans="1:19">
      <c r="A6305" t="s">
        <v>14021</v>
      </c>
      <c r="B6305" s="1">
        <v>45021</v>
      </c>
      <c r="C6305" t="s">
        <v>22</v>
      </c>
      <c r="D6305">
        <v>50</v>
      </c>
      <c r="E6305" t="s">
        <v>39</v>
      </c>
      <c r="F6305">
        <v>0</v>
      </c>
      <c r="G6305">
        <v>5</v>
      </c>
      <c r="H6305" t="s">
        <v>3686</v>
      </c>
      <c r="I6305">
        <v>2886</v>
      </c>
      <c r="J6305">
        <v>0</v>
      </c>
      <c r="K6305">
        <v>28</v>
      </c>
      <c r="L6305" t="s">
        <v>40</v>
      </c>
      <c r="M6305" t="s">
        <v>23</v>
      </c>
      <c r="N6305" t="s">
        <v>23</v>
      </c>
      <c r="O6305" t="s">
        <v>25</v>
      </c>
      <c r="P6305" t="s">
        <v>202</v>
      </c>
      <c r="Q6305" t="s">
        <v>27</v>
      </c>
      <c r="R6305" t="s">
        <v>4518</v>
      </c>
      <c r="S6305" t="s">
        <v>14022</v>
      </c>
    </row>
    <row r="6306" spans="1:19">
      <c r="A6306" t="s">
        <v>14023</v>
      </c>
      <c r="B6306" s="1">
        <v>44533</v>
      </c>
      <c r="C6306" t="s">
        <v>22</v>
      </c>
      <c r="D6306">
        <v>74</v>
      </c>
      <c r="E6306" t="s">
        <v>23</v>
      </c>
      <c r="F6306">
        <v>0</v>
      </c>
      <c r="G6306">
        <v>5</v>
      </c>
      <c r="H6306" t="s">
        <v>3686</v>
      </c>
      <c r="I6306">
        <v>4975</v>
      </c>
      <c r="J6306">
        <v>4</v>
      </c>
      <c r="K6306">
        <v>44</v>
      </c>
      <c r="M6306" t="s">
        <v>23</v>
      </c>
      <c r="N6306" t="s">
        <v>39</v>
      </c>
      <c r="P6306" t="s">
        <v>164</v>
      </c>
      <c r="Q6306" t="s">
        <v>50</v>
      </c>
      <c r="R6306" t="s">
        <v>1980</v>
      </c>
      <c r="S6306" t="s">
        <v>14024</v>
      </c>
    </row>
    <row r="6307" spans="1:19">
      <c r="A6307" t="s">
        <v>14025</v>
      </c>
      <c r="B6307" s="1">
        <v>45787</v>
      </c>
      <c r="C6307" t="s">
        <v>22</v>
      </c>
      <c r="D6307">
        <v>19</v>
      </c>
      <c r="E6307" t="s">
        <v>39</v>
      </c>
      <c r="F6307">
        <v>0</v>
      </c>
      <c r="G6307">
        <v>5</v>
      </c>
      <c r="H6307" t="s">
        <v>3751</v>
      </c>
      <c r="I6307">
        <v>4050</v>
      </c>
      <c r="J6307">
        <v>0</v>
      </c>
      <c r="K6307">
        <v>3</v>
      </c>
      <c r="M6307" t="s">
        <v>23</v>
      </c>
      <c r="N6307" t="s">
        <v>39</v>
      </c>
      <c r="P6307" t="s">
        <v>26</v>
      </c>
      <c r="Q6307" t="s">
        <v>27</v>
      </c>
      <c r="R6307" t="s">
        <v>1415</v>
      </c>
      <c r="S6307" t="s">
        <v>14026</v>
      </c>
    </row>
    <row r="6308" spans="1:19">
      <c r="A6308" t="s">
        <v>14027</v>
      </c>
      <c r="B6308" s="1">
        <v>45663</v>
      </c>
      <c r="C6308" t="s">
        <v>22</v>
      </c>
      <c r="D6308">
        <v>29</v>
      </c>
      <c r="E6308" t="s">
        <v>39</v>
      </c>
      <c r="F6308">
        <v>0</v>
      </c>
      <c r="G6308">
        <v>5</v>
      </c>
      <c r="H6308" t="s">
        <v>3686</v>
      </c>
      <c r="I6308">
        <v>2600</v>
      </c>
      <c r="J6308">
        <v>0</v>
      </c>
      <c r="K6308">
        <v>7</v>
      </c>
      <c r="M6308" t="s">
        <v>23</v>
      </c>
      <c r="N6308" t="s">
        <v>39</v>
      </c>
      <c r="P6308" t="s">
        <v>164</v>
      </c>
      <c r="Q6308" t="s">
        <v>50</v>
      </c>
      <c r="R6308" t="s">
        <v>971</v>
      </c>
      <c r="S6308" t="s">
        <v>14028</v>
      </c>
    </row>
    <row r="6309" spans="1:19">
      <c r="A6309" t="s">
        <v>14029</v>
      </c>
      <c r="B6309" s="1">
        <v>45223</v>
      </c>
      <c r="C6309" t="s">
        <v>33</v>
      </c>
      <c r="D6309">
        <v>59</v>
      </c>
      <c r="E6309" t="s">
        <v>23</v>
      </c>
      <c r="F6309">
        <v>3</v>
      </c>
      <c r="G6309">
        <v>5</v>
      </c>
      <c r="H6309" t="s">
        <v>3686</v>
      </c>
      <c r="I6309">
        <v>4732</v>
      </c>
      <c r="J6309">
        <v>5</v>
      </c>
      <c r="K6309">
        <v>22</v>
      </c>
      <c r="L6309" t="s">
        <v>97</v>
      </c>
      <c r="M6309" t="s">
        <v>23</v>
      </c>
      <c r="N6309" t="s">
        <v>23</v>
      </c>
      <c r="O6309" t="s">
        <v>25</v>
      </c>
      <c r="P6309" t="s">
        <v>26</v>
      </c>
      <c r="Q6309" t="s">
        <v>27</v>
      </c>
      <c r="R6309" t="s">
        <v>595</v>
      </c>
      <c r="S6309" t="s">
        <v>14030</v>
      </c>
    </row>
    <row r="6310" spans="1:19">
      <c r="A6310" t="s">
        <v>14031</v>
      </c>
      <c r="B6310" s="1">
        <v>43867</v>
      </c>
      <c r="C6310" t="s">
        <v>22</v>
      </c>
      <c r="D6310">
        <v>49</v>
      </c>
      <c r="E6310" t="s">
        <v>23</v>
      </c>
      <c r="F6310">
        <v>3</v>
      </c>
      <c r="G6310">
        <v>5</v>
      </c>
      <c r="H6310" t="s">
        <v>3686</v>
      </c>
      <c r="I6310">
        <v>4051</v>
      </c>
      <c r="J6310">
        <v>0</v>
      </c>
      <c r="K6310">
        <v>66</v>
      </c>
      <c r="M6310" t="s">
        <v>39</v>
      </c>
      <c r="N6310" t="s">
        <v>23</v>
      </c>
      <c r="O6310" t="s">
        <v>49</v>
      </c>
      <c r="P6310" t="s">
        <v>164</v>
      </c>
      <c r="Q6310" t="s">
        <v>27</v>
      </c>
      <c r="R6310" t="s">
        <v>5389</v>
      </c>
      <c r="S6310" t="s">
        <v>14032</v>
      </c>
    </row>
    <row r="6311" spans="1:19">
      <c r="A6311" t="s">
        <v>14033</v>
      </c>
      <c r="B6311" s="1">
        <v>44995</v>
      </c>
      <c r="C6311" t="s">
        <v>22</v>
      </c>
      <c r="D6311">
        <v>62</v>
      </c>
      <c r="E6311" t="s">
        <v>39</v>
      </c>
      <c r="F6311">
        <v>0</v>
      </c>
      <c r="G6311">
        <v>5</v>
      </c>
      <c r="H6311" t="s">
        <v>3686</v>
      </c>
      <c r="I6311">
        <v>4580</v>
      </c>
      <c r="J6311">
        <v>0</v>
      </c>
      <c r="K6311">
        <v>29</v>
      </c>
      <c r="L6311" t="s">
        <v>40</v>
      </c>
      <c r="M6311" t="s">
        <v>23</v>
      </c>
      <c r="N6311" t="s">
        <v>23</v>
      </c>
      <c r="O6311" t="s">
        <v>25</v>
      </c>
      <c r="P6311" t="s">
        <v>26</v>
      </c>
      <c r="Q6311" t="s">
        <v>50</v>
      </c>
      <c r="R6311" t="s">
        <v>1300</v>
      </c>
      <c r="S6311" t="s">
        <v>14034</v>
      </c>
    </row>
    <row r="6312" spans="1:19">
      <c r="A6312" t="s">
        <v>14035</v>
      </c>
      <c r="B6312" s="1">
        <v>45326</v>
      </c>
      <c r="C6312" t="s">
        <v>33</v>
      </c>
      <c r="D6312">
        <v>61</v>
      </c>
      <c r="E6312" t="s">
        <v>39</v>
      </c>
      <c r="F6312">
        <v>0</v>
      </c>
      <c r="G6312">
        <v>5</v>
      </c>
      <c r="H6312" t="s">
        <v>3686</v>
      </c>
      <c r="I6312">
        <v>4228</v>
      </c>
      <c r="J6312">
        <v>0</v>
      </c>
      <c r="K6312">
        <v>18</v>
      </c>
      <c r="M6312" t="s">
        <v>23</v>
      </c>
      <c r="N6312" t="s">
        <v>23</v>
      </c>
      <c r="O6312" t="s">
        <v>25</v>
      </c>
      <c r="P6312" t="s">
        <v>26</v>
      </c>
      <c r="Q6312" t="s">
        <v>27</v>
      </c>
      <c r="R6312" t="s">
        <v>14036</v>
      </c>
      <c r="S6312" t="s">
        <v>14037</v>
      </c>
    </row>
    <row r="6313" spans="1:19">
      <c r="A6313" t="s">
        <v>14038</v>
      </c>
      <c r="B6313" s="1">
        <v>45666</v>
      </c>
      <c r="C6313" t="s">
        <v>22</v>
      </c>
      <c r="D6313">
        <v>22</v>
      </c>
      <c r="E6313" t="s">
        <v>23</v>
      </c>
      <c r="F6313">
        <v>3</v>
      </c>
      <c r="G6313">
        <v>5</v>
      </c>
      <c r="H6313" t="s">
        <v>3686</v>
      </c>
      <c r="I6313">
        <v>3149</v>
      </c>
      <c r="J6313">
        <v>0</v>
      </c>
      <c r="K6313">
        <v>7</v>
      </c>
      <c r="L6313" t="s">
        <v>48</v>
      </c>
      <c r="M6313" t="s">
        <v>23</v>
      </c>
      <c r="N6313" t="s">
        <v>39</v>
      </c>
      <c r="P6313" t="s">
        <v>26</v>
      </c>
      <c r="Q6313" t="s">
        <v>27</v>
      </c>
      <c r="R6313" t="s">
        <v>1415</v>
      </c>
      <c r="S6313" t="s">
        <v>14039</v>
      </c>
    </row>
    <row r="6314" spans="1:19">
      <c r="A6314" t="s">
        <v>14040</v>
      </c>
      <c r="B6314" s="1">
        <v>44847</v>
      </c>
      <c r="C6314" t="s">
        <v>33</v>
      </c>
      <c r="D6314">
        <v>20</v>
      </c>
      <c r="E6314" t="s">
        <v>23</v>
      </c>
      <c r="F6314">
        <v>0</v>
      </c>
      <c r="G6314">
        <v>5</v>
      </c>
      <c r="H6314" t="s">
        <v>3686</v>
      </c>
      <c r="I6314">
        <v>3744</v>
      </c>
      <c r="J6314">
        <v>10</v>
      </c>
      <c r="K6314">
        <v>34</v>
      </c>
      <c r="L6314" t="s">
        <v>40</v>
      </c>
      <c r="M6314" t="s">
        <v>23</v>
      </c>
      <c r="N6314" t="s">
        <v>23</v>
      </c>
      <c r="O6314" t="s">
        <v>25</v>
      </c>
      <c r="P6314" t="s">
        <v>26</v>
      </c>
      <c r="Q6314" t="s">
        <v>27</v>
      </c>
      <c r="R6314" t="s">
        <v>4933</v>
      </c>
      <c r="S6314" t="s">
        <v>14041</v>
      </c>
    </row>
    <row r="6315" spans="1:19">
      <c r="A6315" t="s">
        <v>14042</v>
      </c>
      <c r="B6315" s="1">
        <v>44210</v>
      </c>
      <c r="C6315" t="s">
        <v>33</v>
      </c>
      <c r="D6315">
        <v>36</v>
      </c>
      <c r="E6315" t="s">
        <v>23</v>
      </c>
      <c r="F6315">
        <v>3</v>
      </c>
      <c r="G6315">
        <v>5</v>
      </c>
      <c r="H6315" t="s">
        <v>3686</v>
      </c>
      <c r="I6315">
        <v>4466</v>
      </c>
      <c r="J6315">
        <v>1</v>
      </c>
      <c r="K6315">
        <v>55</v>
      </c>
      <c r="L6315" t="s">
        <v>142</v>
      </c>
      <c r="M6315" t="s">
        <v>23</v>
      </c>
      <c r="N6315" t="s">
        <v>39</v>
      </c>
      <c r="P6315" t="s">
        <v>164</v>
      </c>
      <c r="Q6315" t="s">
        <v>50</v>
      </c>
      <c r="R6315" t="s">
        <v>4066</v>
      </c>
      <c r="S6315" t="s">
        <v>14043</v>
      </c>
    </row>
    <row r="6316" spans="1:19">
      <c r="A6316" t="s">
        <v>14044</v>
      </c>
      <c r="B6316" s="1">
        <v>45843</v>
      </c>
      <c r="C6316" t="s">
        <v>22</v>
      </c>
      <c r="D6316">
        <v>63</v>
      </c>
      <c r="E6316" t="s">
        <v>39</v>
      </c>
      <c r="F6316">
        <v>0</v>
      </c>
      <c r="G6316">
        <v>5</v>
      </c>
      <c r="H6316" t="s">
        <v>3751</v>
      </c>
      <c r="I6316">
        <v>4496</v>
      </c>
      <c r="J6316">
        <v>0</v>
      </c>
      <c r="K6316">
        <v>1</v>
      </c>
      <c r="M6316" t="s">
        <v>23</v>
      </c>
      <c r="N6316" t="s">
        <v>39</v>
      </c>
      <c r="P6316" t="s">
        <v>26</v>
      </c>
      <c r="Q6316" t="s">
        <v>50</v>
      </c>
      <c r="R6316" t="s">
        <v>395</v>
      </c>
      <c r="S6316" t="s">
        <v>14045</v>
      </c>
    </row>
    <row r="6317" spans="1:19">
      <c r="A6317" t="s">
        <v>14046</v>
      </c>
      <c r="B6317" s="1">
        <v>44637</v>
      </c>
      <c r="C6317" t="s">
        <v>33</v>
      </c>
      <c r="D6317">
        <v>58</v>
      </c>
      <c r="E6317" t="s">
        <v>39</v>
      </c>
      <c r="F6317">
        <v>3</v>
      </c>
      <c r="G6317">
        <v>5</v>
      </c>
      <c r="H6317" t="s">
        <v>3686</v>
      </c>
      <c r="I6317">
        <v>4418</v>
      </c>
      <c r="J6317">
        <v>0</v>
      </c>
      <c r="K6317">
        <v>41</v>
      </c>
      <c r="M6317" t="s">
        <v>23</v>
      </c>
      <c r="N6317" t="s">
        <v>23</v>
      </c>
      <c r="O6317" t="s">
        <v>49</v>
      </c>
      <c r="P6317" t="s">
        <v>26</v>
      </c>
      <c r="Q6317" t="s">
        <v>27</v>
      </c>
      <c r="R6317" t="s">
        <v>5725</v>
      </c>
      <c r="S6317" t="s">
        <v>14047</v>
      </c>
    </row>
    <row r="6318" spans="1:19">
      <c r="A6318" t="s">
        <v>14048</v>
      </c>
      <c r="B6318" s="1">
        <v>45704</v>
      </c>
      <c r="C6318" t="s">
        <v>22</v>
      </c>
      <c r="D6318">
        <v>54</v>
      </c>
      <c r="E6318" t="s">
        <v>23</v>
      </c>
      <c r="F6318">
        <v>2</v>
      </c>
      <c r="G6318">
        <v>5</v>
      </c>
      <c r="H6318" t="s">
        <v>3686</v>
      </c>
      <c r="I6318">
        <v>2186</v>
      </c>
      <c r="J6318">
        <v>8</v>
      </c>
      <c r="K6318">
        <v>6</v>
      </c>
      <c r="L6318" t="s">
        <v>48</v>
      </c>
      <c r="M6318" t="s">
        <v>23</v>
      </c>
      <c r="N6318" t="s">
        <v>39</v>
      </c>
      <c r="P6318" t="s">
        <v>26</v>
      </c>
      <c r="Q6318" t="s">
        <v>50</v>
      </c>
      <c r="R6318" t="s">
        <v>2195</v>
      </c>
      <c r="S6318" t="s">
        <v>14049</v>
      </c>
    </row>
    <row r="6319" spans="1:19">
      <c r="A6319" t="s">
        <v>14050</v>
      </c>
      <c r="B6319" s="1">
        <v>45604</v>
      </c>
      <c r="C6319" t="s">
        <v>22</v>
      </c>
      <c r="D6319">
        <v>25</v>
      </c>
      <c r="E6319" t="s">
        <v>39</v>
      </c>
      <c r="F6319">
        <v>0</v>
      </c>
      <c r="G6319">
        <v>5</v>
      </c>
      <c r="H6319" t="s">
        <v>3686</v>
      </c>
      <c r="I6319">
        <v>4754</v>
      </c>
      <c r="J6319">
        <v>0</v>
      </c>
      <c r="K6319">
        <v>9</v>
      </c>
      <c r="M6319" t="s">
        <v>23</v>
      </c>
      <c r="N6319" t="s">
        <v>23</v>
      </c>
      <c r="O6319" t="s">
        <v>25</v>
      </c>
      <c r="P6319" t="s">
        <v>26</v>
      </c>
      <c r="Q6319" t="s">
        <v>27</v>
      </c>
      <c r="R6319" t="s">
        <v>3273</v>
      </c>
      <c r="S6319" t="s">
        <v>14051</v>
      </c>
    </row>
    <row r="6320" spans="1:19">
      <c r="A6320" t="s">
        <v>14052</v>
      </c>
      <c r="B6320" s="1">
        <v>45098</v>
      </c>
      <c r="C6320" t="s">
        <v>33</v>
      </c>
      <c r="D6320">
        <v>79</v>
      </c>
      <c r="E6320" t="s">
        <v>39</v>
      </c>
      <c r="F6320">
        <v>0</v>
      </c>
      <c r="G6320">
        <v>5</v>
      </c>
      <c r="H6320" t="s">
        <v>3686</v>
      </c>
      <c r="I6320">
        <v>3225</v>
      </c>
      <c r="J6320">
        <v>0</v>
      </c>
      <c r="K6320">
        <v>26</v>
      </c>
      <c r="M6320" t="s">
        <v>23</v>
      </c>
      <c r="N6320" t="s">
        <v>23</v>
      </c>
      <c r="O6320" t="s">
        <v>49</v>
      </c>
      <c r="P6320" t="s">
        <v>164</v>
      </c>
      <c r="Q6320" t="s">
        <v>27</v>
      </c>
      <c r="R6320" t="s">
        <v>6958</v>
      </c>
      <c r="S6320" t="s">
        <v>14053</v>
      </c>
    </row>
    <row r="6321" spans="1:19">
      <c r="A6321" t="s">
        <v>14054</v>
      </c>
      <c r="B6321" s="1">
        <v>43985</v>
      </c>
      <c r="C6321" t="s">
        <v>22</v>
      </c>
      <c r="D6321">
        <v>66</v>
      </c>
      <c r="E6321" t="s">
        <v>39</v>
      </c>
      <c r="F6321">
        <v>0</v>
      </c>
      <c r="G6321">
        <v>5</v>
      </c>
      <c r="H6321" t="s">
        <v>3686</v>
      </c>
      <c r="I6321">
        <v>5166</v>
      </c>
      <c r="J6321">
        <v>0</v>
      </c>
      <c r="K6321">
        <v>62</v>
      </c>
      <c r="M6321" t="s">
        <v>23</v>
      </c>
      <c r="N6321" t="s">
        <v>23</v>
      </c>
      <c r="O6321" t="s">
        <v>25</v>
      </c>
      <c r="P6321" t="s">
        <v>202</v>
      </c>
      <c r="Q6321" t="s">
        <v>27</v>
      </c>
      <c r="R6321" t="s">
        <v>2501</v>
      </c>
      <c r="S6321" t="s">
        <v>14055</v>
      </c>
    </row>
    <row r="6322" spans="1:19">
      <c r="A6322" t="s">
        <v>14056</v>
      </c>
      <c r="B6322" s="1">
        <v>45818</v>
      </c>
      <c r="C6322" t="s">
        <v>33</v>
      </c>
      <c r="D6322">
        <v>54</v>
      </c>
      <c r="E6322" t="s">
        <v>39</v>
      </c>
      <c r="F6322">
        <v>0</v>
      </c>
      <c r="G6322">
        <v>5</v>
      </c>
      <c r="H6322" t="s">
        <v>3751</v>
      </c>
      <c r="I6322">
        <v>3056</v>
      </c>
      <c r="J6322">
        <v>0</v>
      </c>
      <c r="K6322">
        <v>2</v>
      </c>
      <c r="M6322" t="s">
        <v>23</v>
      </c>
      <c r="N6322" t="s">
        <v>23</v>
      </c>
      <c r="O6322" t="s">
        <v>25</v>
      </c>
      <c r="P6322" t="s">
        <v>26</v>
      </c>
      <c r="Q6322" t="s">
        <v>27</v>
      </c>
      <c r="R6322" t="s">
        <v>117</v>
      </c>
      <c r="S6322" t="s">
        <v>14057</v>
      </c>
    </row>
    <row r="6323" spans="1:19">
      <c r="A6323" t="s">
        <v>14058</v>
      </c>
      <c r="B6323" s="1">
        <v>45850</v>
      </c>
      <c r="C6323" t="s">
        <v>22</v>
      </c>
      <c r="D6323">
        <v>48</v>
      </c>
      <c r="E6323" t="s">
        <v>39</v>
      </c>
      <c r="F6323">
        <v>0</v>
      </c>
      <c r="G6323">
        <v>5</v>
      </c>
      <c r="H6323" t="s">
        <v>3751</v>
      </c>
      <c r="I6323">
        <v>3595</v>
      </c>
      <c r="J6323">
        <v>0</v>
      </c>
      <c r="K6323">
        <v>1</v>
      </c>
      <c r="L6323" t="s">
        <v>48</v>
      </c>
      <c r="M6323" t="s">
        <v>23</v>
      </c>
      <c r="N6323" t="s">
        <v>39</v>
      </c>
      <c r="P6323" t="s">
        <v>26</v>
      </c>
      <c r="Q6323" t="s">
        <v>27</v>
      </c>
      <c r="R6323" t="s">
        <v>2664</v>
      </c>
      <c r="S6323" t="s">
        <v>14059</v>
      </c>
    </row>
    <row r="6324" spans="1:19">
      <c r="A6324" t="s">
        <v>14060</v>
      </c>
      <c r="B6324" s="1">
        <v>45849</v>
      </c>
      <c r="C6324" t="s">
        <v>22</v>
      </c>
      <c r="D6324">
        <v>26</v>
      </c>
      <c r="E6324" t="s">
        <v>39</v>
      </c>
      <c r="F6324">
        <v>0</v>
      </c>
      <c r="G6324">
        <v>5</v>
      </c>
      <c r="H6324" t="s">
        <v>3751</v>
      </c>
      <c r="I6324">
        <v>2954</v>
      </c>
      <c r="J6324">
        <v>0</v>
      </c>
      <c r="K6324">
        <v>1</v>
      </c>
      <c r="M6324" t="s">
        <v>23</v>
      </c>
      <c r="N6324" t="s">
        <v>23</v>
      </c>
      <c r="O6324" t="s">
        <v>56</v>
      </c>
      <c r="P6324" t="s">
        <v>26</v>
      </c>
      <c r="Q6324" t="s">
        <v>27</v>
      </c>
      <c r="R6324" t="s">
        <v>28</v>
      </c>
      <c r="S6324" t="s">
        <v>14061</v>
      </c>
    </row>
    <row r="6325" spans="1:19">
      <c r="A6325" t="s">
        <v>14062</v>
      </c>
      <c r="B6325" s="1">
        <v>44920</v>
      </c>
      <c r="C6325" t="s">
        <v>33</v>
      </c>
      <c r="D6325">
        <v>42</v>
      </c>
      <c r="E6325" t="s">
        <v>39</v>
      </c>
      <c r="F6325">
        <v>0</v>
      </c>
      <c r="G6325">
        <v>5</v>
      </c>
      <c r="H6325" t="s">
        <v>3686</v>
      </c>
      <c r="I6325">
        <v>4454</v>
      </c>
      <c r="J6325">
        <v>0</v>
      </c>
      <c r="K6325">
        <v>32</v>
      </c>
      <c r="M6325" t="s">
        <v>23</v>
      </c>
      <c r="N6325" t="s">
        <v>23</v>
      </c>
      <c r="O6325" t="s">
        <v>49</v>
      </c>
      <c r="P6325" t="s">
        <v>26</v>
      </c>
      <c r="Q6325" t="s">
        <v>27</v>
      </c>
      <c r="R6325" t="s">
        <v>1007</v>
      </c>
      <c r="S6325" t="s">
        <v>14063</v>
      </c>
    </row>
    <row r="6326" spans="1:19">
      <c r="A6326" t="s">
        <v>14064</v>
      </c>
      <c r="B6326" s="1">
        <v>45418</v>
      </c>
      <c r="C6326" t="s">
        <v>33</v>
      </c>
      <c r="D6326">
        <v>52</v>
      </c>
      <c r="E6326" t="s">
        <v>39</v>
      </c>
      <c r="F6326">
        <v>0</v>
      </c>
      <c r="G6326">
        <v>5</v>
      </c>
      <c r="H6326" t="s">
        <v>3686</v>
      </c>
      <c r="I6326">
        <v>5218</v>
      </c>
      <c r="J6326">
        <v>0</v>
      </c>
      <c r="K6326">
        <v>15</v>
      </c>
      <c r="M6326" t="s">
        <v>23</v>
      </c>
      <c r="N6326" t="s">
        <v>39</v>
      </c>
      <c r="P6326" t="s">
        <v>164</v>
      </c>
      <c r="Q6326" t="s">
        <v>27</v>
      </c>
      <c r="R6326" t="s">
        <v>51</v>
      </c>
      <c r="S6326" t="s">
        <v>14065</v>
      </c>
    </row>
    <row r="6327" spans="1:19">
      <c r="A6327" t="s">
        <v>14066</v>
      </c>
      <c r="B6327" s="1">
        <v>45030</v>
      </c>
      <c r="C6327" t="s">
        <v>7151</v>
      </c>
      <c r="D6327">
        <v>25</v>
      </c>
      <c r="E6327" t="s">
        <v>23</v>
      </c>
      <c r="F6327">
        <v>0</v>
      </c>
      <c r="G6327">
        <v>5</v>
      </c>
      <c r="H6327" t="s">
        <v>3686</v>
      </c>
      <c r="I6327">
        <v>5530</v>
      </c>
      <c r="J6327">
        <v>10</v>
      </c>
      <c r="K6327">
        <v>28</v>
      </c>
      <c r="M6327" t="s">
        <v>23</v>
      </c>
      <c r="N6327" t="s">
        <v>23</v>
      </c>
      <c r="O6327" t="s">
        <v>25</v>
      </c>
      <c r="P6327" t="s">
        <v>26</v>
      </c>
      <c r="Q6327" t="s">
        <v>50</v>
      </c>
      <c r="R6327" t="s">
        <v>592</v>
      </c>
      <c r="S6327" t="s">
        <v>14067</v>
      </c>
    </row>
    <row r="6328" spans="1:19">
      <c r="A6328" t="s">
        <v>14068</v>
      </c>
      <c r="B6328" s="1">
        <v>44409</v>
      </c>
      <c r="C6328" t="s">
        <v>22</v>
      </c>
      <c r="D6328">
        <v>41</v>
      </c>
      <c r="E6328" t="s">
        <v>39</v>
      </c>
      <c r="F6328">
        <v>0</v>
      </c>
      <c r="G6328">
        <v>5</v>
      </c>
      <c r="H6328" t="s">
        <v>3686</v>
      </c>
      <c r="I6328">
        <v>4399</v>
      </c>
      <c r="J6328">
        <v>0</v>
      </c>
      <c r="K6328">
        <v>48</v>
      </c>
      <c r="M6328" t="s">
        <v>23</v>
      </c>
      <c r="N6328" t="s">
        <v>39</v>
      </c>
      <c r="P6328" t="s">
        <v>164</v>
      </c>
      <c r="Q6328" t="s">
        <v>50</v>
      </c>
      <c r="R6328" t="s">
        <v>2249</v>
      </c>
      <c r="S6328" t="s">
        <v>14069</v>
      </c>
    </row>
    <row r="6329" spans="1:19">
      <c r="A6329" t="s">
        <v>14070</v>
      </c>
      <c r="B6329" s="1">
        <v>45084</v>
      </c>
      <c r="C6329" t="s">
        <v>33</v>
      </c>
      <c r="D6329">
        <v>41</v>
      </c>
      <c r="E6329" t="s">
        <v>23</v>
      </c>
      <c r="F6329">
        <v>1</v>
      </c>
      <c r="G6329">
        <v>5</v>
      </c>
      <c r="H6329" t="s">
        <v>3686</v>
      </c>
      <c r="I6329">
        <v>5158</v>
      </c>
      <c r="J6329">
        <v>4</v>
      </c>
      <c r="K6329">
        <v>26</v>
      </c>
      <c r="M6329" t="s">
        <v>23</v>
      </c>
      <c r="N6329" t="s">
        <v>39</v>
      </c>
      <c r="P6329" t="s">
        <v>26</v>
      </c>
      <c r="Q6329" t="s">
        <v>50</v>
      </c>
      <c r="R6329" t="s">
        <v>1415</v>
      </c>
      <c r="S6329" t="s">
        <v>14071</v>
      </c>
    </row>
    <row r="6330" spans="1:19">
      <c r="A6330" t="s">
        <v>14072</v>
      </c>
      <c r="B6330" s="1">
        <v>44329</v>
      </c>
      <c r="C6330" t="s">
        <v>33</v>
      </c>
      <c r="D6330">
        <v>59</v>
      </c>
      <c r="E6330" t="s">
        <v>23</v>
      </c>
      <c r="F6330">
        <v>0</v>
      </c>
      <c r="G6330">
        <v>5</v>
      </c>
      <c r="H6330" t="s">
        <v>3686</v>
      </c>
      <c r="I6330">
        <v>5447</v>
      </c>
      <c r="J6330">
        <v>7</v>
      </c>
      <c r="K6330">
        <v>51</v>
      </c>
      <c r="M6330" t="s">
        <v>23</v>
      </c>
      <c r="N6330" t="s">
        <v>39</v>
      </c>
      <c r="P6330" t="s">
        <v>164</v>
      </c>
      <c r="Q6330" t="s">
        <v>84</v>
      </c>
      <c r="R6330" t="s">
        <v>2905</v>
      </c>
      <c r="S6330" t="s">
        <v>14073</v>
      </c>
    </row>
    <row r="6331" spans="1:19">
      <c r="A6331" t="s">
        <v>14074</v>
      </c>
      <c r="B6331" s="1">
        <v>45841</v>
      </c>
      <c r="C6331" t="s">
        <v>22</v>
      </c>
      <c r="D6331">
        <v>37</v>
      </c>
      <c r="E6331" t="s">
        <v>23</v>
      </c>
      <c r="F6331">
        <v>3</v>
      </c>
      <c r="G6331">
        <v>5</v>
      </c>
      <c r="H6331" t="s">
        <v>3751</v>
      </c>
      <c r="I6331">
        <v>2004</v>
      </c>
      <c r="J6331">
        <v>2</v>
      </c>
      <c r="K6331">
        <v>1</v>
      </c>
      <c r="M6331" t="s">
        <v>23</v>
      </c>
      <c r="N6331" t="s">
        <v>39</v>
      </c>
      <c r="P6331" t="s">
        <v>26</v>
      </c>
      <c r="Q6331" t="s">
        <v>50</v>
      </c>
      <c r="R6331" t="s">
        <v>1325</v>
      </c>
      <c r="S6331" t="s">
        <v>14075</v>
      </c>
    </row>
    <row r="6332" spans="1:19">
      <c r="A6332" t="s">
        <v>14076</v>
      </c>
      <c r="B6332" s="1">
        <v>45801</v>
      </c>
      <c r="C6332" t="s">
        <v>22</v>
      </c>
      <c r="D6332">
        <v>46</v>
      </c>
      <c r="E6332" t="s">
        <v>39</v>
      </c>
      <c r="F6332">
        <v>0</v>
      </c>
      <c r="G6332">
        <v>5</v>
      </c>
      <c r="H6332" t="s">
        <v>3751</v>
      </c>
      <c r="I6332">
        <v>5828</v>
      </c>
      <c r="J6332">
        <v>0</v>
      </c>
      <c r="K6332">
        <v>3</v>
      </c>
      <c r="L6332" t="s">
        <v>48</v>
      </c>
      <c r="M6332" t="s">
        <v>23</v>
      </c>
      <c r="N6332" t="s">
        <v>23</v>
      </c>
      <c r="O6332" t="s">
        <v>25</v>
      </c>
      <c r="P6332" t="s">
        <v>26</v>
      </c>
      <c r="Q6332" t="s">
        <v>27</v>
      </c>
      <c r="R6332" t="s">
        <v>1019</v>
      </c>
      <c r="S6332" t="s">
        <v>14077</v>
      </c>
    </row>
    <row r="6333" spans="1:19">
      <c r="A6333" t="s">
        <v>14078</v>
      </c>
      <c r="B6333" s="1">
        <v>45761</v>
      </c>
      <c r="C6333" t="s">
        <v>22</v>
      </c>
      <c r="D6333">
        <v>64</v>
      </c>
      <c r="E6333" t="s">
        <v>39</v>
      </c>
      <c r="F6333">
        <v>0</v>
      </c>
      <c r="G6333">
        <v>5</v>
      </c>
      <c r="H6333" t="s">
        <v>3686</v>
      </c>
      <c r="I6333">
        <v>3962</v>
      </c>
      <c r="J6333">
        <v>0</v>
      </c>
      <c r="K6333">
        <v>4</v>
      </c>
      <c r="L6333" t="s">
        <v>48</v>
      </c>
      <c r="M6333" t="s">
        <v>23</v>
      </c>
      <c r="N6333" t="s">
        <v>39</v>
      </c>
      <c r="P6333" t="s">
        <v>26</v>
      </c>
      <c r="Q6333" t="s">
        <v>50</v>
      </c>
      <c r="R6333" t="s">
        <v>880</v>
      </c>
      <c r="S6333" t="s">
        <v>14079</v>
      </c>
    </row>
    <row r="6334" spans="1:19">
      <c r="A6334" t="s">
        <v>14080</v>
      </c>
      <c r="B6334" s="1">
        <v>45802</v>
      </c>
      <c r="C6334" t="s">
        <v>22</v>
      </c>
      <c r="D6334">
        <v>32</v>
      </c>
      <c r="E6334" t="s">
        <v>39</v>
      </c>
      <c r="F6334">
        <v>0</v>
      </c>
      <c r="G6334">
        <v>5</v>
      </c>
      <c r="H6334" t="s">
        <v>3751</v>
      </c>
      <c r="I6334">
        <v>2562</v>
      </c>
      <c r="J6334">
        <v>0</v>
      </c>
      <c r="K6334">
        <v>3</v>
      </c>
      <c r="M6334" t="s">
        <v>23</v>
      </c>
      <c r="N6334" t="s">
        <v>23</v>
      </c>
      <c r="O6334" t="s">
        <v>56</v>
      </c>
      <c r="P6334" t="s">
        <v>26</v>
      </c>
      <c r="Q6334" t="s">
        <v>50</v>
      </c>
      <c r="R6334" t="s">
        <v>302</v>
      </c>
      <c r="S6334" t="s">
        <v>14081</v>
      </c>
    </row>
    <row r="6335" spans="1:19">
      <c r="A6335" t="s">
        <v>14082</v>
      </c>
      <c r="B6335" s="1">
        <v>45186</v>
      </c>
      <c r="C6335" t="s">
        <v>22</v>
      </c>
      <c r="D6335">
        <v>56</v>
      </c>
      <c r="E6335" t="s">
        <v>39</v>
      </c>
      <c r="F6335">
        <v>0</v>
      </c>
      <c r="G6335">
        <v>5</v>
      </c>
      <c r="H6335" t="s">
        <v>3686</v>
      </c>
      <c r="I6335">
        <v>3434</v>
      </c>
      <c r="J6335">
        <v>0</v>
      </c>
      <c r="K6335">
        <v>23</v>
      </c>
      <c r="L6335" t="s">
        <v>97</v>
      </c>
      <c r="M6335" t="s">
        <v>23</v>
      </c>
      <c r="N6335" t="s">
        <v>39</v>
      </c>
      <c r="P6335" t="s">
        <v>202</v>
      </c>
      <c r="Q6335" t="s">
        <v>50</v>
      </c>
      <c r="R6335" t="s">
        <v>3772</v>
      </c>
      <c r="S6335" t="s">
        <v>14083</v>
      </c>
    </row>
    <row r="6336" spans="1:19">
      <c r="A6336" t="s">
        <v>14084</v>
      </c>
      <c r="B6336" s="1">
        <v>45474</v>
      </c>
      <c r="C6336" t="s">
        <v>22</v>
      </c>
      <c r="D6336">
        <v>50</v>
      </c>
      <c r="E6336" t="s">
        <v>39</v>
      </c>
      <c r="F6336">
        <v>1</v>
      </c>
      <c r="G6336">
        <v>5</v>
      </c>
      <c r="H6336" t="s">
        <v>3686</v>
      </c>
      <c r="I6336">
        <v>3660</v>
      </c>
      <c r="J6336">
        <v>0</v>
      </c>
      <c r="K6336">
        <v>13</v>
      </c>
      <c r="L6336" t="s">
        <v>97</v>
      </c>
      <c r="M6336" t="s">
        <v>23</v>
      </c>
      <c r="N6336" t="s">
        <v>23</v>
      </c>
      <c r="O6336" t="s">
        <v>49</v>
      </c>
      <c r="P6336" t="s">
        <v>26</v>
      </c>
      <c r="Q6336" t="s">
        <v>50</v>
      </c>
      <c r="R6336" t="s">
        <v>1626</v>
      </c>
      <c r="S6336" t="s">
        <v>14085</v>
      </c>
    </row>
    <row r="6337" spans="1:19">
      <c r="A6337" t="s">
        <v>14086</v>
      </c>
      <c r="B6337" s="1">
        <v>44611</v>
      </c>
      <c r="C6337" t="s">
        <v>33</v>
      </c>
      <c r="D6337">
        <v>40</v>
      </c>
      <c r="E6337" t="s">
        <v>39</v>
      </c>
      <c r="F6337">
        <v>0</v>
      </c>
      <c r="G6337">
        <v>5</v>
      </c>
      <c r="H6337" t="s">
        <v>3686</v>
      </c>
      <c r="I6337">
        <v>3637</v>
      </c>
      <c r="J6337">
        <v>0</v>
      </c>
      <c r="K6337">
        <v>42</v>
      </c>
      <c r="M6337" t="s">
        <v>23</v>
      </c>
      <c r="N6337" t="s">
        <v>23</v>
      </c>
      <c r="O6337" t="s">
        <v>49</v>
      </c>
      <c r="P6337" t="s">
        <v>26</v>
      </c>
      <c r="Q6337" t="s">
        <v>27</v>
      </c>
      <c r="R6337" t="s">
        <v>829</v>
      </c>
      <c r="S6337" t="s">
        <v>14087</v>
      </c>
    </row>
    <row r="6338" spans="1:19">
      <c r="A6338" t="s">
        <v>14088</v>
      </c>
      <c r="B6338" s="1">
        <v>43741</v>
      </c>
      <c r="C6338" t="s">
        <v>33</v>
      </c>
      <c r="D6338">
        <v>52</v>
      </c>
      <c r="E6338" t="s">
        <v>23</v>
      </c>
      <c r="F6338">
        <v>2</v>
      </c>
      <c r="G6338">
        <v>5</v>
      </c>
      <c r="H6338" t="s">
        <v>3686</v>
      </c>
      <c r="I6338">
        <v>4117</v>
      </c>
      <c r="J6338">
        <v>1</v>
      </c>
      <c r="K6338">
        <v>70</v>
      </c>
      <c r="L6338" t="s">
        <v>316</v>
      </c>
      <c r="M6338" t="s">
        <v>39</v>
      </c>
      <c r="N6338" t="s">
        <v>23</v>
      </c>
      <c r="O6338" t="s">
        <v>56</v>
      </c>
      <c r="P6338" t="s">
        <v>202</v>
      </c>
      <c r="Q6338" t="s">
        <v>27</v>
      </c>
      <c r="R6338" t="s">
        <v>11552</v>
      </c>
      <c r="S6338" t="s">
        <v>14089</v>
      </c>
    </row>
    <row r="6339" spans="1:19">
      <c r="A6339" t="s">
        <v>14090</v>
      </c>
      <c r="B6339" s="1">
        <v>44905</v>
      </c>
      <c r="C6339" t="s">
        <v>22</v>
      </c>
      <c r="D6339">
        <v>64</v>
      </c>
      <c r="E6339" t="s">
        <v>23</v>
      </c>
      <c r="F6339">
        <v>0</v>
      </c>
      <c r="G6339">
        <v>5</v>
      </c>
      <c r="H6339" t="s">
        <v>3686</v>
      </c>
      <c r="I6339">
        <v>2735</v>
      </c>
      <c r="J6339">
        <v>4</v>
      </c>
      <c r="K6339">
        <v>32</v>
      </c>
      <c r="M6339" t="s">
        <v>23</v>
      </c>
      <c r="N6339" t="s">
        <v>23</v>
      </c>
      <c r="O6339" t="s">
        <v>25</v>
      </c>
      <c r="P6339" t="s">
        <v>202</v>
      </c>
      <c r="Q6339" t="s">
        <v>27</v>
      </c>
      <c r="R6339" t="s">
        <v>618</v>
      </c>
      <c r="S6339" t="s">
        <v>14091</v>
      </c>
    </row>
    <row r="6340" spans="1:19">
      <c r="A6340" t="s">
        <v>14092</v>
      </c>
      <c r="B6340" s="1">
        <v>44341</v>
      </c>
      <c r="C6340" t="s">
        <v>33</v>
      </c>
      <c r="D6340">
        <v>34</v>
      </c>
      <c r="E6340" t="s">
        <v>23</v>
      </c>
      <c r="F6340">
        <v>0</v>
      </c>
      <c r="G6340">
        <v>5</v>
      </c>
      <c r="H6340" t="s">
        <v>3686</v>
      </c>
      <c r="I6340">
        <v>6034</v>
      </c>
      <c r="J6340">
        <v>1</v>
      </c>
      <c r="K6340">
        <v>51</v>
      </c>
      <c r="L6340" t="s">
        <v>142</v>
      </c>
      <c r="M6340" t="s">
        <v>23</v>
      </c>
      <c r="N6340" t="s">
        <v>23</v>
      </c>
      <c r="O6340" t="s">
        <v>25</v>
      </c>
      <c r="P6340" t="s">
        <v>202</v>
      </c>
      <c r="Q6340" t="s">
        <v>27</v>
      </c>
      <c r="R6340" t="s">
        <v>9881</v>
      </c>
      <c r="S6340" t="s">
        <v>14093</v>
      </c>
    </row>
    <row r="6341" spans="1:19">
      <c r="A6341" t="s">
        <v>14094</v>
      </c>
      <c r="B6341" s="1">
        <v>45694</v>
      </c>
      <c r="C6341" t="s">
        <v>22</v>
      </c>
      <c r="D6341">
        <v>69</v>
      </c>
      <c r="E6341" t="s">
        <v>39</v>
      </c>
      <c r="F6341">
        <v>0</v>
      </c>
      <c r="G6341">
        <v>5</v>
      </c>
      <c r="H6341" t="s">
        <v>3686</v>
      </c>
      <c r="I6341">
        <v>2893</v>
      </c>
      <c r="J6341">
        <v>0</v>
      </c>
      <c r="K6341">
        <v>6</v>
      </c>
      <c r="L6341" t="s">
        <v>48</v>
      </c>
      <c r="M6341" t="s">
        <v>23</v>
      </c>
      <c r="N6341" t="s">
        <v>23</v>
      </c>
      <c r="O6341" t="s">
        <v>25</v>
      </c>
      <c r="P6341" t="s">
        <v>26</v>
      </c>
      <c r="Q6341" t="s">
        <v>27</v>
      </c>
      <c r="R6341" t="s">
        <v>81</v>
      </c>
      <c r="S6341" t="s">
        <v>14095</v>
      </c>
    </row>
    <row r="6342" spans="1:19">
      <c r="A6342" t="s">
        <v>14096</v>
      </c>
      <c r="B6342" s="1">
        <v>44988</v>
      </c>
      <c r="C6342" t="s">
        <v>22</v>
      </c>
      <c r="D6342">
        <v>60</v>
      </c>
      <c r="E6342" t="s">
        <v>23</v>
      </c>
      <c r="F6342">
        <v>0</v>
      </c>
      <c r="G6342">
        <v>5</v>
      </c>
      <c r="H6342" t="s">
        <v>3686</v>
      </c>
      <c r="I6342">
        <v>5625</v>
      </c>
      <c r="J6342">
        <v>7</v>
      </c>
      <c r="K6342">
        <v>29</v>
      </c>
      <c r="M6342" t="s">
        <v>23</v>
      </c>
      <c r="N6342" t="s">
        <v>23</v>
      </c>
      <c r="O6342" t="s">
        <v>49</v>
      </c>
      <c r="P6342" t="s">
        <v>164</v>
      </c>
      <c r="Q6342" t="s">
        <v>50</v>
      </c>
      <c r="R6342" t="s">
        <v>1838</v>
      </c>
      <c r="S6342" t="s">
        <v>14097</v>
      </c>
    </row>
    <row r="6343" spans="1:19">
      <c r="A6343" t="s">
        <v>14098</v>
      </c>
      <c r="B6343" s="1">
        <v>45645</v>
      </c>
      <c r="C6343" t="s">
        <v>22</v>
      </c>
      <c r="D6343">
        <v>26</v>
      </c>
      <c r="E6343" t="s">
        <v>23</v>
      </c>
      <c r="F6343">
        <v>3</v>
      </c>
      <c r="G6343">
        <v>5</v>
      </c>
      <c r="H6343" t="s">
        <v>3686</v>
      </c>
      <c r="I6343">
        <v>5505</v>
      </c>
      <c r="J6343">
        <v>4</v>
      </c>
      <c r="K6343">
        <v>8</v>
      </c>
      <c r="M6343" t="s">
        <v>23</v>
      </c>
      <c r="N6343" t="s">
        <v>23</v>
      </c>
      <c r="O6343" t="s">
        <v>25</v>
      </c>
      <c r="P6343" t="s">
        <v>26</v>
      </c>
      <c r="Q6343" t="s">
        <v>27</v>
      </c>
      <c r="R6343" t="s">
        <v>3065</v>
      </c>
      <c r="S6343" t="s">
        <v>14099</v>
      </c>
    </row>
    <row r="6344" spans="1:19">
      <c r="A6344" t="s">
        <v>14100</v>
      </c>
      <c r="B6344" s="1">
        <v>45833</v>
      </c>
      <c r="C6344" t="s">
        <v>22</v>
      </c>
      <c r="D6344">
        <v>25</v>
      </c>
      <c r="E6344" t="s">
        <v>39</v>
      </c>
      <c r="F6344">
        <v>0</v>
      </c>
      <c r="G6344">
        <v>5</v>
      </c>
      <c r="H6344" t="s">
        <v>3751</v>
      </c>
      <c r="I6344">
        <v>5213</v>
      </c>
      <c r="J6344">
        <v>0</v>
      </c>
      <c r="K6344">
        <v>2</v>
      </c>
      <c r="M6344" t="s">
        <v>23</v>
      </c>
      <c r="N6344" t="s">
        <v>23</v>
      </c>
      <c r="O6344" t="s">
        <v>25</v>
      </c>
      <c r="P6344" t="s">
        <v>26</v>
      </c>
      <c r="Q6344" t="s">
        <v>27</v>
      </c>
      <c r="R6344" t="s">
        <v>265</v>
      </c>
      <c r="S6344" t="s">
        <v>14101</v>
      </c>
    </row>
    <row r="6345" spans="1:19">
      <c r="A6345" t="s">
        <v>14102</v>
      </c>
      <c r="B6345" s="1">
        <v>45550</v>
      </c>
      <c r="C6345" t="s">
        <v>33</v>
      </c>
      <c r="D6345">
        <v>22</v>
      </c>
      <c r="E6345" t="s">
        <v>39</v>
      </c>
      <c r="F6345">
        <v>0</v>
      </c>
      <c r="G6345">
        <v>5</v>
      </c>
      <c r="H6345" t="s">
        <v>3686</v>
      </c>
      <c r="I6345">
        <v>2534</v>
      </c>
      <c r="J6345">
        <v>0</v>
      </c>
      <c r="K6345">
        <v>11</v>
      </c>
      <c r="L6345" t="s">
        <v>97</v>
      </c>
      <c r="M6345" t="s">
        <v>39</v>
      </c>
      <c r="N6345" t="s">
        <v>23</v>
      </c>
      <c r="O6345" t="s">
        <v>49</v>
      </c>
      <c r="P6345" t="s">
        <v>26</v>
      </c>
      <c r="Q6345" t="s">
        <v>50</v>
      </c>
      <c r="R6345" t="s">
        <v>7739</v>
      </c>
      <c r="S6345" t="s">
        <v>14103</v>
      </c>
    </row>
    <row r="6346" spans="1:19">
      <c r="A6346" t="s">
        <v>14104</v>
      </c>
      <c r="B6346" s="1">
        <v>45460</v>
      </c>
      <c r="C6346" t="s">
        <v>33</v>
      </c>
      <c r="D6346">
        <v>33</v>
      </c>
      <c r="E6346" t="s">
        <v>39</v>
      </c>
      <c r="F6346">
        <v>0</v>
      </c>
      <c r="G6346">
        <v>5</v>
      </c>
      <c r="H6346" t="s">
        <v>3686</v>
      </c>
      <c r="I6346">
        <v>4423</v>
      </c>
      <c r="J6346">
        <v>0</v>
      </c>
      <c r="K6346">
        <v>14</v>
      </c>
      <c r="L6346" t="s">
        <v>97</v>
      </c>
      <c r="M6346" t="s">
        <v>23</v>
      </c>
      <c r="N6346" t="s">
        <v>23</v>
      </c>
      <c r="O6346" t="s">
        <v>49</v>
      </c>
      <c r="P6346" t="s">
        <v>202</v>
      </c>
      <c r="Q6346" t="s">
        <v>84</v>
      </c>
      <c r="R6346" t="s">
        <v>7834</v>
      </c>
      <c r="S6346" t="s">
        <v>14105</v>
      </c>
    </row>
    <row r="6347" spans="1:19">
      <c r="A6347" t="s">
        <v>14106</v>
      </c>
      <c r="B6347" s="1">
        <v>43972</v>
      </c>
      <c r="C6347" t="s">
        <v>33</v>
      </c>
      <c r="D6347">
        <v>48</v>
      </c>
      <c r="E6347" t="s">
        <v>39</v>
      </c>
      <c r="F6347">
        <v>1</v>
      </c>
      <c r="G6347">
        <v>5</v>
      </c>
      <c r="H6347" t="s">
        <v>3686</v>
      </c>
      <c r="I6347">
        <v>4370</v>
      </c>
      <c r="J6347">
        <v>0</v>
      </c>
      <c r="K6347">
        <v>63</v>
      </c>
      <c r="M6347" t="s">
        <v>23</v>
      </c>
      <c r="N6347" t="s">
        <v>39</v>
      </c>
      <c r="P6347" t="s">
        <v>164</v>
      </c>
      <c r="Q6347" t="s">
        <v>50</v>
      </c>
      <c r="R6347" t="s">
        <v>2874</v>
      </c>
      <c r="S6347" t="s">
        <v>14107</v>
      </c>
    </row>
    <row r="6348" spans="1:19">
      <c r="A6348" t="s">
        <v>14108</v>
      </c>
      <c r="B6348" s="1">
        <v>44220</v>
      </c>
      <c r="C6348" t="s">
        <v>22</v>
      </c>
      <c r="D6348">
        <v>38</v>
      </c>
      <c r="E6348" t="s">
        <v>23</v>
      </c>
      <c r="F6348">
        <v>3</v>
      </c>
      <c r="G6348">
        <v>5</v>
      </c>
      <c r="H6348" t="s">
        <v>3686</v>
      </c>
      <c r="I6348">
        <v>4603</v>
      </c>
      <c r="J6348">
        <v>10</v>
      </c>
      <c r="K6348">
        <v>55</v>
      </c>
      <c r="L6348" t="s">
        <v>142</v>
      </c>
      <c r="M6348" t="s">
        <v>23</v>
      </c>
      <c r="N6348" t="s">
        <v>23</v>
      </c>
      <c r="O6348" t="s">
        <v>25</v>
      </c>
      <c r="P6348" t="s">
        <v>26</v>
      </c>
      <c r="Q6348" t="s">
        <v>50</v>
      </c>
      <c r="R6348" t="s">
        <v>4992</v>
      </c>
      <c r="S6348" t="s">
        <v>14109</v>
      </c>
    </row>
    <row r="6349" spans="1:19">
      <c r="A6349" t="s">
        <v>14110</v>
      </c>
      <c r="B6349" s="1">
        <v>44472</v>
      </c>
      <c r="C6349" t="s">
        <v>33</v>
      </c>
      <c r="D6349">
        <v>19</v>
      </c>
      <c r="E6349" t="s">
        <v>39</v>
      </c>
      <c r="F6349">
        <v>0</v>
      </c>
      <c r="G6349">
        <v>5</v>
      </c>
      <c r="H6349" t="s">
        <v>3686</v>
      </c>
      <c r="I6349">
        <v>2626</v>
      </c>
      <c r="J6349">
        <v>0</v>
      </c>
      <c r="K6349">
        <v>46</v>
      </c>
      <c r="M6349" t="s">
        <v>23</v>
      </c>
      <c r="N6349" t="s">
        <v>23</v>
      </c>
      <c r="O6349" t="s">
        <v>56</v>
      </c>
      <c r="P6349" t="s">
        <v>26</v>
      </c>
      <c r="Q6349" t="s">
        <v>27</v>
      </c>
      <c r="R6349" t="s">
        <v>135</v>
      </c>
      <c r="S6349" t="s">
        <v>14111</v>
      </c>
    </row>
    <row r="6350" spans="1:19">
      <c r="A6350" t="s">
        <v>14112</v>
      </c>
      <c r="B6350" s="1">
        <v>45233</v>
      </c>
      <c r="C6350" t="s">
        <v>22</v>
      </c>
      <c r="D6350">
        <v>23</v>
      </c>
      <c r="E6350" t="s">
        <v>23</v>
      </c>
      <c r="F6350">
        <v>9</v>
      </c>
      <c r="G6350">
        <v>5</v>
      </c>
      <c r="H6350" t="s">
        <v>3686</v>
      </c>
      <c r="I6350">
        <v>4302</v>
      </c>
      <c r="J6350">
        <v>1</v>
      </c>
      <c r="K6350">
        <v>21</v>
      </c>
      <c r="L6350" t="s">
        <v>97</v>
      </c>
      <c r="M6350" t="s">
        <v>39</v>
      </c>
      <c r="N6350" t="s">
        <v>23</v>
      </c>
      <c r="O6350" t="s">
        <v>49</v>
      </c>
      <c r="P6350" t="s">
        <v>26</v>
      </c>
      <c r="Q6350" t="s">
        <v>27</v>
      </c>
      <c r="R6350" t="s">
        <v>13257</v>
      </c>
      <c r="S6350" t="s">
        <v>14113</v>
      </c>
    </row>
    <row r="6351" spans="1:19">
      <c r="A6351" t="s">
        <v>14114</v>
      </c>
      <c r="B6351" s="1">
        <v>44533</v>
      </c>
      <c r="C6351" t="s">
        <v>22</v>
      </c>
      <c r="D6351">
        <v>37</v>
      </c>
      <c r="E6351" t="s">
        <v>23</v>
      </c>
      <c r="F6351">
        <v>2</v>
      </c>
      <c r="G6351">
        <v>5</v>
      </c>
      <c r="H6351" t="s">
        <v>3686</v>
      </c>
      <c r="I6351">
        <v>2471</v>
      </c>
      <c r="J6351">
        <v>1</v>
      </c>
      <c r="K6351">
        <v>44</v>
      </c>
      <c r="M6351" t="s">
        <v>23</v>
      </c>
      <c r="N6351" t="s">
        <v>39</v>
      </c>
      <c r="P6351" t="s">
        <v>202</v>
      </c>
      <c r="Q6351" t="s">
        <v>27</v>
      </c>
      <c r="R6351" t="s">
        <v>1962</v>
      </c>
      <c r="S6351" t="s">
        <v>14115</v>
      </c>
    </row>
    <row r="6352" spans="1:19">
      <c r="A6352" t="s">
        <v>14116</v>
      </c>
      <c r="B6352" s="1">
        <v>44265</v>
      </c>
      <c r="C6352" t="s">
        <v>22</v>
      </c>
      <c r="D6352">
        <v>24</v>
      </c>
      <c r="E6352" t="s">
        <v>39</v>
      </c>
      <c r="F6352">
        <v>0</v>
      </c>
      <c r="G6352">
        <v>5</v>
      </c>
      <c r="H6352" t="s">
        <v>3686</v>
      </c>
      <c r="I6352">
        <v>4610</v>
      </c>
      <c r="J6352">
        <v>0</v>
      </c>
      <c r="K6352">
        <v>53</v>
      </c>
      <c r="M6352" t="s">
        <v>23</v>
      </c>
      <c r="N6352" t="s">
        <v>39</v>
      </c>
      <c r="P6352" t="s">
        <v>164</v>
      </c>
      <c r="Q6352" t="s">
        <v>50</v>
      </c>
      <c r="R6352" t="s">
        <v>2838</v>
      </c>
      <c r="S6352" t="s">
        <v>14117</v>
      </c>
    </row>
    <row r="6353" spans="1:19">
      <c r="A6353" t="s">
        <v>14118</v>
      </c>
      <c r="B6353" s="1">
        <v>44358</v>
      </c>
      <c r="C6353" t="s">
        <v>22</v>
      </c>
      <c r="D6353">
        <v>22</v>
      </c>
      <c r="E6353" t="s">
        <v>23</v>
      </c>
      <c r="F6353">
        <v>2</v>
      </c>
      <c r="G6353">
        <v>5</v>
      </c>
      <c r="H6353" t="s">
        <v>3686</v>
      </c>
      <c r="I6353">
        <v>6115</v>
      </c>
      <c r="J6353">
        <v>10</v>
      </c>
      <c r="K6353">
        <v>50</v>
      </c>
      <c r="M6353" t="s">
        <v>23</v>
      </c>
      <c r="N6353" t="s">
        <v>23</v>
      </c>
      <c r="O6353" t="s">
        <v>49</v>
      </c>
      <c r="P6353" t="s">
        <v>202</v>
      </c>
      <c r="Q6353" t="s">
        <v>27</v>
      </c>
      <c r="R6353" t="s">
        <v>4254</v>
      </c>
      <c r="S6353" t="s">
        <v>14119</v>
      </c>
    </row>
    <row r="6354" spans="1:19">
      <c r="A6354" t="s">
        <v>14120</v>
      </c>
      <c r="B6354" s="1">
        <v>44280</v>
      </c>
      <c r="C6354" t="s">
        <v>33</v>
      </c>
      <c r="D6354">
        <v>21</v>
      </c>
      <c r="E6354" t="s">
        <v>23</v>
      </c>
      <c r="F6354">
        <v>0</v>
      </c>
      <c r="G6354">
        <v>5</v>
      </c>
      <c r="H6354" t="s">
        <v>3686</v>
      </c>
      <c r="I6354">
        <v>6439</v>
      </c>
      <c r="J6354">
        <v>2</v>
      </c>
      <c r="K6354">
        <v>53</v>
      </c>
      <c r="L6354" t="s">
        <v>142</v>
      </c>
      <c r="M6354" t="s">
        <v>23</v>
      </c>
      <c r="N6354" t="s">
        <v>23</v>
      </c>
      <c r="O6354" t="s">
        <v>25</v>
      </c>
      <c r="P6354" t="s">
        <v>202</v>
      </c>
      <c r="Q6354" t="s">
        <v>27</v>
      </c>
      <c r="R6354" t="s">
        <v>3082</v>
      </c>
      <c r="S6354" t="s">
        <v>14121</v>
      </c>
    </row>
    <row r="6355" spans="1:19">
      <c r="A6355" t="s">
        <v>14122</v>
      </c>
      <c r="B6355" s="1">
        <v>45574</v>
      </c>
      <c r="C6355" t="s">
        <v>33</v>
      </c>
      <c r="D6355">
        <v>59</v>
      </c>
      <c r="E6355" t="s">
        <v>23</v>
      </c>
      <c r="F6355">
        <v>1</v>
      </c>
      <c r="G6355">
        <v>5</v>
      </c>
      <c r="H6355" t="s">
        <v>3686</v>
      </c>
      <c r="I6355">
        <v>3137</v>
      </c>
      <c r="J6355">
        <v>1</v>
      </c>
      <c r="K6355">
        <v>10</v>
      </c>
      <c r="L6355" t="s">
        <v>97</v>
      </c>
      <c r="M6355" t="s">
        <v>23</v>
      </c>
      <c r="N6355" t="s">
        <v>23</v>
      </c>
      <c r="O6355" t="s">
        <v>49</v>
      </c>
      <c r="P6355" t="s">
        <v>26</v>
      </c>
      <c r="Q6355" t="s">
        <v>27</v>
      </c>
      <c r="R6355" t="s">
        <v>4120</v>
      </c>
      <c r="S6355" t="s">
        <v>14123</v>
      </c>
    </row>
    <row r="6356" spans="1:19">
      <c r="A6356" t="s">
        <v>14124</v>
      </c>
      <c r="B6356" s="1">
        <v>44418</v>
      </c>
      <c r="C6356" t="s">
        <v>22</v>
      </c>
      <c r="D6356">
        <v>43</v>
      </c>
      <c r="E6356" t="s">
        <v>39</v>
      </c>
      <c r="F6356">
        <v>0</v>
      </c>
      <c r="G6356">
        <v>5</v>
      </c>
      <c r="H6356" t="s">
        <v>3686</v>
      </c>
      <c r="I6356">
        <v>4254</v>
      </c>
      <c r="J6356">
        <v>0</v>
      </c>
      <c r="K6356">
        <v>48</v>
      </c>
      <c r="L6356" t="s">
        <v>142</v>
      </c>
      <c r="M6356" t="s">
        <v>23</v>
      </c>
      <c r="N6356" t="s">
        <v>39</v>
      </c>
      <c r="P6356" t="s">
        <v>202</v>
      </c>
      <c r="Q6356" t="s">
        <v>27</v>
      </c>
      <c r="R6356" t="s">
        <v>869</v>
      </c>
      <c r="S6356" t="s">
        <v>14125</v>
      </c>
    </row>
    <row r="6357" spans="1:19">
      <c r="A6357" t="s">
        <v>14126</v>
      </c>
      <c r="B6357" s="1">
        <v>45200</v>
      </c>
      <c r="C6357" t="s">
        <v>33</v>
      </c>
      <c r="D6357">
        <v>43</v>
      </c>
      <c r="E6357" t="s">
        <v>39</v>
      </c>
      <c r="F6357">
        <v>0</v>
      </c>
      <c r="G6357">
        <v>5</v>
      </c>
      <c r="H6357" t="s">
        <v>3686</v>
      </c>
      <c r="I6357">
        <v>5555</v>
      </c>
      <c r="J6357">
        <v>0</v>
      </c>
      <c r="K6357">
        <v>22</v>
      </c>
      <c r="L6357" t="s">
        <v>97</v>
      </c>
      <c r="M6357" t="s">
        <v>23</v>
      </c>
      <c r="N6357" t="s">
        <v>39</v>
      </c>
      <c r="P6357" t="s">
        <v>26</v>
      </c>
      <c r="Q6357" t="s">
        <v>50</v>
      </c>
      <c r="R6357" t="s">
        <v>2056</v>
      </c>
      <c r="S6357" t="s">
        <v>14127</v>
      </c>
    </row>
    <row r="6358" spans="1:19">
      <c r="A6358" t="s">
        <v>14128</v>
      </c>
      <c r="B6358" s="1">
        <v>44744</v>
      </c>
      <c r="C6358" t="s">
        <v>33</v>
      </c>
      <c r="D6358">
        <v>26</v>
      </c>
      <c r="E6358" t="s">
        <v>39</v>
      </c>
      <c r="F6358">
        <v>0</v>
      </c>
      <c r="G6358">
        <v>5</v>
      </c>
      <c r="H6358" t="s">
        <v>3686</v>
      </c>
      <c r="I6358">
        <v>4040</v>
      </c>
      <c r="J6358">
        <v>0</v>
      </c>
      <c r="K6358">
        <v>37</v>
      </c>
      <c r="M6358" t="s">
        <v>23</v>
      </c>
      <c r="N6358" t="s">
        <v>23</v>
      </c>
      <c r="O6358" t="s">
        <v>25</v>
      </c>
      <c r="P6358" t="s">
        <v>26</v>
      </c>
      <c r="Q6358" t="s">
        <v>50</v>
      </c>
      <c r="R6358" t="s">
        <v>680</v>
      </c>
      <c r="S6358" t="s">
        <v>14129</v>
      </c>
    </row>
    <row r="6359" spans="1:19">
      <c r="A6359" t="s">
        <v>14130</v>
      </c>
      <c r="B6359" s="1">
        <v>45170</v>
      </c>
      <c r="C6359" t="s">
        <v>22</v>
      </c>
      <c r="D6359">
        <v>69</v>
      </c>
      <c r="E6359" t="s">
        <v>23</v>
      </c>
      <c r="F6359">
        <v>0</v>
      </c>
      <c r="G6359">
        <v>5</v>
      </c>
      <c r="H6359" t="s">
        <v>3686</v>
      </c>
      <c r="I6359">
        <v>3418</v>
      </c>
      <c r="J6359">
        <v>2</v>
      </c>
      <c r="K6359">
        <v>23</v>
      </c>
      <c r="M6359" t="s">
        <v>23</v>
      </c>
      <c r="N6359" t="s">
        <v>39</v>
      </c>
      <c r="P6359" t="s">
        <v>202</v>
      </c>
      <c r="Q6359" t="s">
        <v>27</v>
      </c>
      <c r="R6359" t="s">
        <v>5371</v>
      </c>
      <c r="S6359" t="s">
        <v>14131</v>
      </c>
    </row>
    <row r="6360" spans="1:19">
      <c r="A6360" t="s">
        <v>14132</v>
      </c>
      <c r="B6360" s="1">
        <v>43831</v>
      </c>
      <c r="C6360" t="s">
        <v>22</v>
      </c>
      <c r="D6360">
        <v>37</v>
      </c>
      <c r="E6360" t="s">
        <v>23</v>
      </c>
      <c r="F6360">
        <v>2</v>
      </c>
      <c r="G6360">
        <v>5</v>
      </c>
      <c r="H6360" t="s">
        <v>3686</v>
      </c>
      <c r="I6360">
        <v>5666</v>
      </c>
      <c r="J6360">
        <v>0</v>
      </c>
      <c r="K6360">
        <v>67</v>
      </c>
      <c r="L6360" t="s">
        <v>316</v>
      </c>
      <c r="M6360" t="s">
        <v>23</v>
      </c>
      <c r="N6360" t="s">
        <v>23</v>
      </c>
      <c r="O6360" t="s">
        <v>25</v>
      </c>
      <c r="P6360" t="s">
        <v>202</v>
      </c>
      <c r="Q6360" t="s">
        <v>27</v>
      </c>
      <c r="R6360" t="s">
        <v>1694</v>
      </c>
      <c r="S6360" t="s">
        <v>14133</v>
      </c>
    </row>
    <row r="6361" spans="1:19">
      <c r="A6361" t="s">
        <v>14134</v>
      </c>
      <c r="B6361" s="1">
        <v>45850</v>
      </c>
      <c r="C6361" t="s">
        <v>33</v>
      </c>
      <c r="D6361">
        <v>19</v>
      </c>
      <c r="E6361" t="s">
        <v>39</v>
      </c>
      <c r="F6361">
        <v>0</v>
      </c>
      <c r="G6361">
        <v>5</v>
      </c>
      <c r="H6361" t="s">
        <v>3751</v>
      </c>
      <c r="I6361">
        <v>3513</v>
      </c>
      <c r="J6361">
        <v>0</v>
      </c>
      <c r="K6361">
        <v>1</v>
      </c>
      <c r="M6361" t="s">
        <v>39</v>
      </c>
      <c r="N6361" t="s">
        <v>23</v>
      </c>
      <c r="O6361" t="s">
        <v>56</v>
      </c>
      <c r="P6361" t="s">
        <v>26</v>
      </c>
      <c r="Q6361" t="s">
        <v>50</v>
      </c>
      <c r="R6361" t="s">
        <v>2124</v>
      </c>
      <c r="S6361" t="s">
        <v>2124</v>
      </c>
    </row>
    <row r="6362" spans="1:19">
      <c r="A6362" t="s">
        <v>14135</v>
      </c>
      <c r="B6362" s="1">
        <v>43775</v>
      </c>
      <c r="C6362" t="s">
        <v>33</v>
      </c>
      <c r="D6362">
        <v>59</v>
      </c>
      <c r="E6362" t="s">
        <v>23</v>
      </c>
      <c r="F6362">
        <v>1</v>
      </c>
      <c r="G6362">
        <v>5</v>
      </c>
      <c r="H6362" t="s">
        <v>3686</v>
      </c>
      <c r="I6362">
        <v>5205</v>
      </c>
      <c r="J6362">
        <v>0</v>
      </c>
      <c r="K6362">
        <v>69</v>
      </c>
      <c r="L6362" t="s">
        <v>316</v>
      </c>
      <c r="M6362" t="s">
        <v>23</v>
      </c>
      <c r="N6362" t="s">
        <v>23</v>
      </c>
      <c r="O6362" t="s">
        <v>25</v>
      </c>
      <c r="P6362" t="s">
        <v>164</v>
      </c>
      <c r="Q6362" t="s">
        <v>27</v>
      </c>
      <c r="R6362" t="s">
        <v>7383</v>
      </c>
      <c r="S6362" t="s">
        <v>14136</v>
      </c>
    </row>
    <row r="6363" spans="1:19">
      <c r="A6363" t="s">
        <v>14137</v>
      </c>
      <c r="B6363" s="1">
        <v>43834</v>
      </c>
      <c r="C6363" t="s">
        <v>22</v>
      </c>
      <c r="D6363">
        <v>24</v>
      </c>
      <c r="E6363" t="s">
        <v>39</v>
      </c>
      <c r="F6363">
        <v>0</v>
      </c>
      <c r="G6363">
        <v>5</v>
      </c>
      <c r="H6363" t="s">
        <v>3686</v>
      </c>
      <c r="I6363">
        <v>4416</v>
      </c>
      <c r="J6363">
        <v>0</v>
      </c>
      <c r="K6363">
        <v>67</v>
      </c>
      <c r="L6363" t="s">
        <v>316</v>
      </c>
      <c r="M6363" t="s">
        <v>23</v>
      </c>
      <c r="N6363" t="s">
        <v>39</v>
      </c>
      <c r="P6363" t="s">
        <v>164</v>
      </c>
      <c r="Q6363" t="s">
        <v>27</v>
      </c>
      <c r="R6363" t="s">
        <v>860</v>
      </c>
      <c r="S6363" t="s">
        <v>14138</v>
      </c>
    </row>
    <row r="6364" spans="1:19">
      <c r="A6364" t="s">
        <v>14139</v>
      </c>
      <c r="B6364" s="1">
        <v>44840</v>
      </c>
      <c r="C6364" t="s">
        <v>22</v>
      </c>
      <c r="D6364">
        <v>25</v>
      </c>
      <c r="E6364" t="s">
        <v>23</v>
      </c>
      <c r="F6364">
        <v>3</v>
      </c>
      <c r="G6364">
        <v>5</v>
      </c>
      <c r="H6364" t="s">
        <v>3686</v>
      </c>
      <c r="I6364">
        <v>3096</v>
      </c>
      <c r="J6364">
        <v>5</v>
      </c>
      <c r="K6364">
        <v>34</v>
      </c>
      <c r="M6364" t="s">
        <v>23</v>
      </c>
      <c r="N6364" t="s">
        <v>23</v>
      </c>
      <c r="O6364" t="s">
        <v>25</v>
      </c>
      <c r="P6364" t="s">
        <v>26</v>
      </c>
      <c r="Q6364" t="s">
        <v>27</v>
      </c>
      <c r="R6364" t="s">
        <v>3410</v>
      </c>
      <c r="S6364" t="s">
        <v>14140</v>
      </c>
    </row>
    <row r="6365" spans="1:19">
      <c r="A6365" t="s">
        <v>14141</v>
      </c>
      <c r="B6365" s="1">
        <v>44483</v>
      </c>
      <c r="C6365" t="s">
        <v>33</v>
      </c>
      <c r="D6365">
        <v>29</v>
      </c>
      <c r="E6365" t="s">
        <v>23</v>
      </c>
      <c r="F6365">
        <v>0</v>
      </c>
      <c r="G6365">
        <v>5</v>
      </c>
      <c r="H6365" t="s">
        <v>3686</v>
      </c>
      <c r="I6365">
        <v>5119</v>
      </c>
      <c r="J6365">
        <v>6</v>
      </c>
      <c r="K6365">
        <v>46</v>
      </c>
      <c r="M6365" t="s">
        <v>23</v>
      </c>
      <c r="N6365" t="s">
        <v>23</v>
      </c>
      <c r="O6365" t="s">
        <v>25</v>
      </c>
      <c r="P6365" t="s">
        <v>164</v>
      </c>
      <c r="Q6365" t="s">
        <v>50</v>
      </c>
      <c r="R6365" t="s">
        <v>4024</v>
      </c>
      <c r="S6365" t="s">
        <v>14142</v>
      </c>
    </row>
    <row r="6366" spans="1:19">
      <c r="A6366" t="s">
        <v>14143</v>
      </c>
      <c r="B6366" s="1">
        <v>45851</v>
      </c>
      <c r="C6366" t="s">
        <v>33</v>
      </c>
      <c r="D6366">
        <v>27</v>
      </c>
      <c r="E6366" t="s">
        <v>39</v>
      </c>
      <c r="F6366">
        <v>0</v>
      </c>
      <c r="G6366">
        <v>5</v>
      </c>
      <c r="H6366" t="s">
        <v>3751</v>
      </c>
      <c r="I6366">
        <v>5825</v>
      </c>
      <c r="J6366">
        <v>0</v>
      </c>
      <c r="K6366">
        <v>1</v>
      </c>
      <c r="L6366" t="s">
        <v>48</v>
      </c>
      <c r="M6366" t="s">
        <v>23</v>
      </c>
      <c r="N6366" t="s">
        <v>23</v>
      </c>
      <c r="O6366" t="s">
        <v>56</v>
      </c>
      <c r="P6366" t="s">
        <v>26</v>
      </c>
      <c r="Q6366" t="s">
        <v>50</v>
      </c>
      <c r="R6366" t="s">
        <v>2563</v>
      </c>
      <c r="S6366" t="s">
        <v>14144</v>
      </c>
    </row>
    <row r="6367" spans="1:19">
      <c r="A6367" t="s">
        <v>14145</v>
      </c>
      <c r="B6367" s="1">
        <v>44004</v>
      </c>
      <c r="C6367" t="s">
        <v>22</v>
      </c>
      <c r="D6367">
        <v>29</v>
      </c>
      <c r="E6367" t="s">
        <v>39</v>
      </c>
      <c r="F6367">
        <v>0</v>
      </c>
      <c r="G6367">
        <v>5</v>
      </c>
      <c r="H6367" t="s">
        <v>3686</v>
      </c>
      <c r="I6367">
        <v>4278</v>
      </c>
      <c r="J6367">
        <v>0</v>
      </c>
      <c r="K6367">
        <v>62</v>
      </c>
      <c r="M6367" t="s">
        <v>23</v>
      </c>
      <c r="N6367" t="s">
        <v>39</v>
      </c>
      <c r="P6367" t="s">
        <v>164</v>
      </c>
      <c r="Q6367" t="s">
        <v>27</v>
      </c>
      <c r="R6367" t="s">
        <v>2195</v>
      </c>
      <c r="S6367" t="s">
        <v>14146</v>
      </c>
    </row>
    <row r="6368" spans="1:19">
      <c r="A6368" t="s">
        <v>14147</v>
      </c>
      <c r="B6368" s="1">
        <v>43679</v>
      </c>
      <c r="C6368" t="s">
        <v>22</v>
      </c>
      <c r="D6368">
        <v>36</v>
      </c>
      <c r="E6368" t="s">
        <v>23</v>
      </c>
      <c r="F6368">
        <v>0</v>
      </c>
      <c r="G6368">
        <v>5</v>
      </c>
      <c r="H6368" t="s">
        <v>3686</v>
      </c>
      <c r="I6368">
        <v>5514</v>
      </c>
      <c r="J6368">
        <v>1</v>
      </c>
      <c r="K6368">
        <v>72</v>
      </c>
      <c r="M6368" t="s">
        <v>23</v>
      </c>
      <c r="N6368" t="s">
        <v>39</v>
      </c>
      <c r="P6368" t="s">
        <v>164</v>
      </c>
      <c r="Q6368" t="s">
        <v>50</v>
      </c>
      <c r="R6368" t="s">
        <v>6700</v>
      </c>
      <c r="S6368" t="s">
        <v>14148</v>
      </c>
    </row>
    <row r="6369" spans="1:19">
      <c r="A6369" t="s">
        <v>14149</v>
      </c>
      <c r="B6369" s="1">
        <v>44899</v>
      </c>
      <c r="C6369" t="s">
        <v>22</v>
      </c>
      <c r="D6369">
        <v>48</v>
      </c>
      <c r="E6369" t="s">
        <v>23</v>
      </c>
      <c r="F6369">
        <v>3</v>
      </c>
      <c r="G6369">
        <v>5</v>
      </c>
      <c r="H6369" t="s">
        <v>3686</v>
      </c>
      <c r="I6369">
        <v>2609</v>
      </c>
      <c r="J6369">
        <v>2</v>
      </c>
      <c r="K6369">
        <v>32</v>
      </c>
      <c r="L6369" t="s">
        <v>40</v>
      </c>
      <c r="M6369" t="s">
        <v>39</v>
      </c>
      <c r="N6369" t="s">
        <v>23</v>
      </c>
      <c r="O6369" t="s">
        <v>49</v>
      </c>
      <c r="P6369" t="s">
        <v>202</v>
      </c>
      <c r="Q6369" t="s">
        <v>84</v>
      </c>
      <c r="R6369" t="s">
        <v>4072</v>
      </c>
      <c r="S6369" t="s">
        <v>14150</v>
      </c>
    </row>
    <row r="6370" spans="1:19">
      <c r="A6370" t="s">
        <v>14151</v>
      </c>
      <c r="B6370" s="1">
        <v>43680</v>
      </c>
      <c r="C6370" t="s">
        <v>33</v>
      </c>
      <c r="D6370">
        <v>30</v>
      </c>
      <c r="E6370" t="s">
        <v>39</v>
      </c>
      <c r="F6370">
        <v>0</v>
      </c>
      <c r="G6370">
        <v>5</v>
      </c>
      <c r="H6370" t="s">
        <v>3686</v>
      </c>
      <c r="I6370">
        <v>5306</v>
      </c>
      <c r="J6370">
        <v>0</v>
      </c>
      <c r="K6370">
        <v>72</v>
      </c>
      <c r="M6370" t="s">
        <v>23</v>
      </c>
      <c r="N6370" t="s">
        <v>39</v>
      </c>
      <c r="P6370" t="s">
        <v>164</v>
      </c>
      <c r="Q6370" t="s">
        <v>27</v>
      </c>
      <c r="R6370" t="s">
        <v>10735</v>
      </c>
      <c r="S6370" t="s">
        <v>14152</v>
      </c>
    </row>
    <row r="6371" spans="1:19">
      <c r="A6371" t="s">
        <v>14153</v>
      </c>
      <c r="B6371" s="1">
        <v>44289</v>
      </c>
      <c r="C6371" t="s">
        <v>22</v>
      </c>
      <c r="D6371">
        <v>75</v>
      </c>
      <c r="E6371" t="s">
        <v>39</v>
      </c>
      <c r="F6371">
        <v>0</v>
      </c>
      <c r="G6371">
        <v>5</v>
      </c>
      <c r="H6371" t="s">
        <v>3686</v>
      </c>
      <c r="I6371">
        <v>4993</v>
      </c>
      <c r="J6371">
        <v>0</v>
      </c>
      <c r="K6371">
        <v>52</v>
      </c>
      <c r="M6371" t="s">
        <v>23</v>
      </c>
      <c r="N6371" t="s">
        <v>23</v>
      </c>
      <c r="O6371" t="s">
        <v>25</v>
      </c>
      <c r="P6371" t="s">
        <v>164</v>
      </c>
      <c r="Q6371" t="s">
        <v>27</v>
      </c>
      <c r="R6371" t="s">
        <v>2501</v>
      </c>
      <c r="S6371" t="s">
        <v>14154</v>
      </c>
    </row>
    <row r="6372" spans="1:19">
      <c r="A6372" t="s">
        <v>14155</v>
      </c>
      <c r="B6372" s="1">
        <v>45001</v>
      </c>
      <c r="C6372" t="s">
        <v>33</v>
      </c>
      <c r="D6372">
        <v>67</v>
      </c>
      <c r="E6372" t="s">
        <v>23</v>
      </c>
      <c r="F6372">
        <v>1</v>
      </c>
      <c r="G6372">
        <v>5</v>
      </c>
      <c r="H6372" t="s">
        <v>3686</v>
      </c>
      <c r="I6372">
        <v>4107</v>
      </c>
      <c r="J6372">
        <v>8</v>
      </c>
      <c r="K6372">
        <v>29</v>
      </c>
      <c r="M6372" t="s">
        <v>39</v>
      </c>
      <c r="N6372" t="s">
        <v>23</v>
      </c>
      <c r="O6372" t="s">
        <v>49</v>
      </c>
      <c r="P6372" t="s">
        <v>164</v>
      </c>
      <c r="Q6372" t="s">
        <v>50</v>
      </c>
      <c r="R6372" t="s">
        <v>5255</v>
      </c>
      <c r="S6372" t="s">
        <v>14156</v>
      </c>
    </row>
    <row r="6373" spans="1:19">
      <c r="A6373" t="s">
        <v>14157</v>
      </c>
      <c r="B6373" s="1">
        <v>45406</v>
      </c>
      <c r="C6373" t="s">
        <v>22</v>
      </c>
      <c r="D6373">
        <v>66</v>
      </c>
      <c r="E6373" t="s">
        <v>23</v>
      </c>
      <c r="F6373">
        <v>0</v>
      </c>
      <c r="G6373">
        <v>5</v>
      </c>
      <c r="H6373" t="s">
        <v>3686</v>
      </c>
      <c r="I6373">
        <v>4045</v>
      </c>
      <c r="J6373">
        <v>1</v>
      </c>
      <c r="K6373">
        <v>16</v>
      </c>
      <c r="M6373" t="s">
        <v>23</v>
      </c>
      <c r="N6373" t="s">
        <v>23</v>
      </c>
      <c r="O6373" t="s">
        <v>25</v>
      </c>
      <c r="P6373" t="s">
        <v>26</v>
      </c>
      <c r="Q6373" t="s">
        <v>27</v>
      </c>
      <c r="R6373" t="s">
        <v>4234</v>
      </c>
      <c r="S6373" t="s">
        <v>14158</v>
      </c>
    </row>
    <row r="6374" spans="1:19">
      <c r="A6374" t="s">
        <v>14159</v>
      </c>
      <c r="B6374" s="1">
        <v>43926</v>
      </c>
      <c r="C6374" t="s">
        <v>33</v>
      </c>
      <c r="D6374">
        <v>77</v>
      </c>
      <c r="E6374" t="s">
        <v>39</v>
      </c>
      <c r="F6374">
        <v>0</v>
      </c>
      <c r="G6374">
        <v>5</v>
      </c>
      <c r="H6374" t="s">
        <v>3686</v>
      </c>
      <c r="I6374">
        <v>6055</v>
      </c>
      <c r="J6374">
        <v>0</v>
      </c>
      <c r="K6374">
        <v>64</v>
      </c>
      <c r="M6374" t="s">
        <v>39</v>
      </c>
      <c r="N6374" t="s">
        <v>23</v>
      </c>
      <c r="O6374" t="s">
        <v>49</v>
      </c>
      <c r="P6374" t="s">
        <v>26</v>
      </c>
      <c r="Q6374" t="s">
        <v>27</v>
      </c>
      <c r="R6374" t="s">
        <v>10626</v>
      </c>
      <c r="S6374" t="s">
        <v>14160</v>
      </c>
    </row>
    <row r="6375" spans="1:19">
      <c r="A6375" t="s">
        <v>14161</v>
      </c>
      <c r="B6375" s="1">
        <v>45466</v>
      </c>
      <c r="C6375" t="s">
        <v>33</v>
      </c>
      <c r="D6375">
        <v>33</v>
      </c>
      <c r="E6375" t="s">
        <v>23</v>
      </c>
      <c r="F6375">
        <v>1</v>
      </c>
      <c r="G6375">
        <v>5</v>
      </c>
      <c r="H6375" t="s">
        <v>3686</v>
      </c>
      <c r="I6375">
        <v>2563</v>
      </c>
      <c r="J6375">
        <v>7</v>
      </c>
      <c r="K6375">
        <v>14</v>
      </c>
      <c r="M6375" t="s">
        <v>23</v>
      </c>
      <c r="N6375" t="s">
        <v>23</v>
      </c>
      <c r="O6375" t="s">
        <v>25</v>
      </c>
      <c r="P6375" t="s">
        <v>26</v>
      </c>
      <c r="Q6375" t="s">
        <v>27</v>
      </c>
      <c r="R6375" t="s">
        <v>7328</v>
      </c>
      <c r="S6375" t="s">
        <v>14162</v>
      </c>
    </row>
    <row r="6376" spans="1:19">
      <c r="A6376" t="s">
        <v>14163</v>
      </c>
      <c r="B6376" s="1">
        <v>44972</v>
      </c>
      <c r="C6376" t="s">
        <v>33</v>
      </c>
      <c r="D6376">
        <v>24</v>
      </c>
      <c r="E6376" t="s">
        <v>23</v>
      </c>
      <c r="F6376">
        <v>0</v>
      </c>
      <c r="G6376">
        <v>5</v>
      </c>
      <c r="H6376" t="s">
        <v>3686</v>
      </c>
      <c r="I6376">
        <v>4274</v>
      </c>
      <c r="J6376">
        <v>4</v>
      </c>
      <c r="K6376">
        <v>30</v>
      </c>
      <c r="L6376" t="s">
        <v>40</v>
      </c>
      <c r="M6376" t="s">
        <v>23</v>
      </c>
      <c r="N6376" t="s">
        <v>23</v>
      </c>
      <c r="O6376" t="s">
        <v>49</v>
      </c>
      <c r="P6376" t="s">
        <v>164</v>
      </c>
      <c r="Q6376" t="s">
        <v>27</v>
      </c>
      <c r="R6376" t="s">
        <v>2740</v>
      </c>
      <c r="S6376" t="s">
        <v>14164</v>
      </c>
    </row>
    <row r="6377" spans="1:19">
      <c r="A6377" t="s">
        <v>14165</v>
      </c>
      <c r="B6377" s="1">
        <v>45861</v>
      </c>
      <c r="C6377" t="s">
        <v>22</v>
      </c>
      <c r="D6377">
        <v>31</v>
      </c>
      <c r="E6377" t="s">
        <v>39</v>
      </c>
      <c r="F6377">
        <v>0</v>
      </c>
      <c r="G6377">
        <v>5</v>
      </c>
      <c r="H6377" t="s">
        <v>3751</v>
      </c>
      <c r="I6377">
        <v>2968</v>
      </c>
      <c r="J6377">
        <v>0</v>
      </c>
      <c r="K6377">
        <v>1</v>
      </c>
      <c r="M6377" t="s">
        <v>23</v>
      </c>
      <c r="N6377" t="s">
        <v>39</v>
      </c>
      <c r="P6377" t="s">
        <v>26</v>
      </c>
      <c r="Q6377" t="s">
        <v>84</v>
      </c>
      <c r="R6377" t="s">
        <v>4083</v>
      </c>
      <c r="S6377" t="s">
        <v>14166</v>
      </c>
    </row>
    <row r="6378" spans="1:19">
      <c r="A6378" t="s">
        <v>14167</v>
      </c>
      <c r="B6378" s="1">
        <v>45156</v>
      </c>
      <c r="C6378" t="s">
        <v>33</v>
      </c>
      <c r="D6378">
        <v>51</v>
      </c>
      <c r="E6378" t="s">
        <v>23</v>
      </c>
      <c r="F6378">
        <v>3</v>
      </c>
      <c r="G6378">
        <v>5</v>
      </c>
      <c r="H6378" t="s">
        <v>3686</v>
      </c>
      <c r="I6378">
        <v>4368</v>
      </c>
      <c r="J6378">
        <v>9</v>
      </c>
      <c r="K6378">
        <v>24</v>
      </c>
      <c r="L6378" t="s">
        <v>40</v>
      </c>
      <c r="M6378" t="s">
        <v>23</v>
      </c>
      <c r="N6378" t="s">
        <v>39</v>
      </c>
      <c r="P6378" t="s">
        <v>164</v>
      </c>
      <c r="Q6378" t="s">
        <v>50</v>
      </c>
      <c r="R6378" t="s">
        <v>8785</v>
      </c>
      <c r="S6378" t="s">
        <v>14168</v>
      </c>
    </row>
    <row r="6379" spans="1:19">
      <c r="A6379" t="s">
        <v>14169</v>
      </c>
      <c r="B6379" s="1">
        <v>45667</v>
      </c>
      <c r="C6379" t="s">
        <v>22</v>
      </c>
      <c r="D6379">
        <v>44</v>
      </c>
      <c r="E6379" t="s">
        <v>39</v>
      </c>
      <c r="F6379">
        <v>0</v>
      </c>
      <c r="G6379">
        <v>5</v>
      </c>
      <c r="H6379" t="s">
        <v>3686</v>
      </c>
      <c r="I6379">
        <v>4476</v>
      </c>
      <c r="J6379">
        <v>0</v>
      </c>
      <c r="K6379">
        <v>7</v>
      </c>
      <c r="L6379" t="s">
        <v>48</v>
      </c>
      <c r="M6379" t="s">
        <v>23</v>
      </c>
      <c r="N6379" t="s">
        <v>39</v>
      </c>
      <c r="P6379" t="s">
        <v>26</v>
      </c>
      <c r="Q6379" t="s">
        <v>84</v>
      </c>
      <c r="R6379" t="s">
        <v>5371</v>
      </c>
      <c r="S6379" t="s">
        <v>14170</v>
      </c>
    </row>
    <row r="6380" spans="1:19">
      <c r="A6380" t="s">
        <v>14171</v>
      </c>
      <c r="B6380" s="1">
        <v>44645</v>
      </c>
      <c r="C6380" t="s">
        <v>33</v>
      </c>
      <c r="D6380">
        <v>40</v>
      </c>
      <c r="E6380" t="s">
        <v>39</v>
      </c>
      <c r="F6380">
        <v>0</v>
      </c>
      <c r="G6380">
        <v>5</v>
      </c>
      <c r="H6380" t="s">
        <v>3686</v>
      </c>
      <c r="I6380">
        <v>2994</v>
      </c>
      <c r="J6380">
        <v>0</v>
      </c>
      <c r="K6380">
        <v>41</v>
      </c>
      <c r="L6380" t="s">
        <v>142</v>
      </c>
      <c r="M6380" t="s">
        <v>23</v>
      </c>
      <c r="N6380" t="s">
        <v>23</v>
      </c>
      <c r="O6380" t="s">
        <v>49</v>
      </c>
      <c r="P6380" t="s">
        <v>202</v>
      </c>
      <c r="Q6380" t="s">
        <v>50</v>
      </c>
      <c r="R6380" t="s">
        <v>6748</v>
      </c>
      <c r="S6380" t="s">
        <v>14172</v>
      </c>
    </row>
    <row r="6381" spans="1:19">
      <c r="A6381" t="s">
        <v>14173</v>
      </c>
      <c r="B6381" s="1">
        <v>43865</v>
      </c>
      <c r="C6381" t="s">
        <v>22</v>
      </c>
      <c r="D6381">
        <v>59</v>
      </c>
      <c r="E6381" t="s">
        <v>23</v>
      </c>
      <c r="F6381">
        <v>3</v>
      </c>
      <c r="G6381">
        <v>5</v>
      </c>
      <c r="H6381" t="s">
        <v>3686</v>
      </c>
      <c r="I6381">
        <v>5617</v>
      </c>
      <c r="J6381">
        <v>5</v>
      </c>
      <c r="K6381">
        <v>66</v>
      </c>
      <c r="M6381" t="s">
        <v>23</v>
      </c>
      <c r="N6381" t="s">
        <v>39</v>
      </c>
      <c r="P6381" t="s">
        <v>164</v>
      </c>
      <c r="Q6381" t="s">
        <v>50</v>
      </c>
      <c r="R6381" t="s">
        <v>3537</v>
      </c>
      <c r="S6381" t="s">
        <v>14174</v>
      </c>
    </row>
    <row r="6382" spans="1:19">
      <c r="A6382" t="s">
        <v>14175</v>
      </c>
      <c r="B6382" s="1">
        <v>44210</v>
      </c>
      <c r="C6382" t="s">
        <v>33</v>
      </c>
      <c r="D6382">
        <v>54</v>
      </c>
      <c r="E6382" t="s">
        <v>23</v>
      </c>
      <c r="F6382">
        <v>0</v>
      </c>
      <c r="G6382">
        <v>5</v>
      </c>
      <c r="H6382" t="s">
        <v>3686</v>
      </c>
      <c r="I6382">
        <v>4768</v>
      </c>
      <c r="J6382">
        <v>4</v>
      </c>
      <c r="K6382">
        <v>55</v>
      </c>
      <c r="L6382" t="s">
        <v>142</v>
      </c>
      <c r="M6382" t="s">
        <v>23</v>
      </c>
      <c r="N6382" t="s">
        <v>23</v>
      </c>
      <c r="O6382" t="s">
        <v>25</v>
      </c>
      <c r="P6382" t="s">
        <v>26</v>
      </c>
      <c r="Q6382" t="s">
        <v>50</v>
      </c>
      <c r="R6382" t="s">
        <v>13276</v>
      </c>
      <c r="S6382" t="s">
        <v>14176</v>
      </c>
    </row>
    <row r="6383" spans="1:19">
      <c r="A6383" t="s">
        <v>14177</v>
      </c>
      <c r="B6383" s="1">
        <v>45847</v>
      </c>
      <c r="C6383" t="s">
        <v>22</v>
      </c>
      <c r="D6383">
        <v>57</v>
      </c>
      <c r="E6383" t="s">
        <v>23</v>
      </c>
      <c r="F6383">
        <v>3</v>
      </c>
      <c r="G6383">
        <v>5</v>
      </c>
      <c r="H6383" t="s">
        <v>3751</v>
      </c>
      <c r="I6383">
        <v>3007</v>
      </c>
      <c r="J6383">
        <v>10</v>
      </c>
      <c r="K6383">
        <v>1</v>
      </c>
      <c r="M6383" t="s">
        <v>23</v>
      </c>
      <c r="N6383" t="s">
        <v>39</v>
      </c>
      <c r="P6383" t="s">
        <v>26</v>
      </c>
      <c r="Q6383" t="s">
        <v>50</v>
      </c>
      <c r="R6383" t="s">
        <v>4088</v>
      </c>
      <c r="S6383" t="s">
        <v>14178</v>
      </c>
    </row>
    <row r="6384" spans="1:19">
      <c r="A6384" t="s">
        <v>14179</v>
      </c>
      <c r="B6384" s="1">
        <v>44486</v>
      </c>
      <c r="C6384" t="s">
        <v>33</v>
      </c>
      <c r="D6384">
        <v>26</v>
      </c>
      <c r="E6384" t="s">
        <v>39</v>
      </c>
      <c r="F6384">
        <v>2</v>
      </c>
      <c r="G6384">
        <v>5</v>
      </c>
      <c r="H6384" t="s">
        <v>3686</v>
      </c>
      <c r="I6384">
        <v>2405</v>
      </c>
      <c r="J6384">
        <v>0</v>
      </c>
      <c r="K6384">
        <v>46</v>
      </c>
      <c r="M6384" t="s">
        <v>23</v>
      </c>
      <c r="N6384" t="s">
        <v>23</v>
      </c>
      <c r="O6384" t="s">
        <v>25</v>
      </c>
      <c r="P6384" t="s">
        <v>26</v>
      </c>
      <c r="Q6384" t="s">
        <v>27</v>
      </c>
      <c r="R6384" t="s">
        <v>826</v>
      </c>
      <c r="S6384" t="s">
        <v>14180</v>
      </c>
    </row>
    <row r="6385" spans="1:19">
      <c r="A6385" t="s">
        <v>14181</v>
      </c>
      <c r="B6385" s="1">
        <v>43688</v>
      </c>
      <c r="C6385" t="s">
        <v>22</v>
      </c>
      <c r="D6385">
        <v>40</v>
      </c>
      <c r="E6385" t="s">
        <v>23</v>
      </c>
      <c r="F6385">
        <v>0</v>
      </c>
      <c r="G6385">
        <v>5</v>
      </c>
      <c r="H6385" t="s">
        <v>3686</v>
      </c>
      <c r="I6385">
        <v>6011</v>
      </c>
      <c r="J6385">
        <v>8</v>
      </c>
      <c r="K6385">
        <v>72</v>
      </c>
      <c r="M6385" t="s">
        <v>23</v>
      </c>
      <c r="N6385" t="s">
        <v>39</v>
      </c>
      <c r="P6385" t="s">
        <v>164</v>
      </c>
      <c r="Q6385" t="s">
        <v>50</v>
      </c>
      <c r="R6385" t="s">
        <v>1597</v>
      </c>
      <c r="S6385" t="s">
        <v>14182</v>
      </c>
    </row>
    <row r="6386" spans="1:19">
      <c r="A6386" t="s">
        <v>14183</v>
      </c>
      <c r="B6386" s="1">
        <v>44932</v>
      </c>
      <c r="C6386" t="s">
        <v>33</v>
      </c>
      <c r="D6386">
        <v>52</v>
      </c>
      <c r="E6386" t="s">
        <v>39</v>
      </c>
      <c r="F6386">
        <v>0</v>
      </c>
      <c r="G6386">
        <v>5</v>
      </c>
      <c r="H6386" t="s">
        <v>3686</v>
      </c>
      <c r="I6386">
        <v>5581</v>
      </c>
      <c r="J6386">
        <v>0</v>
      </c>
      <c r="K6386">
        <v>31</v>
      </c>
      <c r="M6386" t="s">
        <v>23</v>
      </c>
      <c r="N6386" t="s">
        <v>39</v>
      </c>
      <c r="P6386" t="s">
        <v>164</v>
      </c>
      <c r="Q6386" t="s">
        <v>50</v>
      </c>
      <c r="R6386" t="s">
        <v>5935</v>
      </c>
      <c r="S6386" t="s">
        <v>14184</v>
      </c>
    </row>
    <row r="6387" spans="1:19">
      <c r="A6387" t="s">
        <v>14185</v>
      </c>
      <c r="B6387" s="1">
        <v>45539</v>
      </c>
      <c r="C6387" t="s">
        <v>22</v>
      </c>
      <c r="D6387">
        <v>43</v>
      </c>
      <c r="E6387" t="s">
        <v>39</v>
      </c>
      <c r="F6387">
        <v>0</v>
      </c>
      <c r="G6387">
        <v>5</v>
      </c>
      <c r="H6387" t="s">
        <v>3686</v>
      </c>
      <c r="I6387">
        <v>5597</v>
      </c>
      <c r="J6387">
        <v>0</v>
      </c>
      <c r="K6387">
        <v>11</v>
      </c>
      <c r="L6387" t="s">
        <v>97</v>
      </c>
      <c r="M6387" t="s">
        <v>23</v>
      </c>
      <c r="N6387" t="s">
        <v>39</v>
      </c>
      <c r="P6387" t="s">
        <v>26</v>
      </c>
      <c r="Q6387" t="s">
        <v>50</v>
      </c>
      <c r="R6387" t="s">
        <v>1228</v>
      </c>
      <c r="S6387" t="s">
        <v>14186</v>
      </c>
    </row>
    <row r="6388" spans="1:19">
      <c r="A6388" t="s">
        <v>14187</v>
      </c>
      <c r="B6388" s="1">
        <v>45156</v>
      </c>
      <c r="C6388" t="s">
        <v>22</v>
      </c>
      <c r="D6388">
        <v>58</v>
      </c>
      <c r="E6388" t="s">
        <v>23</v>
      </c>
      <c r="F6388">
        <v>3</v>
      </c>
      <c r="G6388">
        <v>5</v>
      </c>
      <c r="H6388" t="s">
        <v>3686</v>
      </c>
      <c r="I6388">
        <v>5865</v>
      </c>
      <c r="J6388">
        <v>1</v>
      </c>
      <c r="K6388">
        <v>24</v>
      </c>
      <c r="M6388" t="s">
        <v>23</v>
      </c>
      <c r="N6388" t="s">
        <v>39</v>
      </c>
      <c r="P6388" t="s">
        <v>164</v>
      </c>
      <c r="Q6388" t="s">
        <v>50</v>
      </c>
      <c r="R6388" t="s">
        <v>6362</v>
      </c>
      <c r="S6388" t="s">
        <v>14188</v>
      </c>
    </row>
    <row r="6389" spans="1:19">
      <c r="A6389" t="s">
        <v>14189</v>
      </c>
      <c r="B6389" s="1">
        <v>45854</v>
      </c>
      <c r="C6389" t="s">
        <v>22</v>
      </c>
      <c r="D6389">
        <v>22</v>
      </c>
      <c r="E6389" t="s">
        <v>39</v>
      </c>
      <c r="F6389">
        <v>0</v>
      </c>
      <c r="G6389">
        <v>5</v>
      </c>
      <c r="H6389" t="s">
        <v>3751</v>
      </c>
      <c r="I6389">
        <v>5203</v>
      </c>
      <c r="J6389">
        <v>0</v>
      </c>
      <c r="K6389">
        <v>1</v>
      </c>
      <c r="M6389" t="s">
        <v>23</v>
      </c>
      <c r="N6389" t="s">
        <v>39</v>
      </c>
      <c r="P6389" t="s">
        <v>26</v>
      </c>
      <c r="Q6389" t="s">
        <v>50</v>
      </c>
      <c r="R6389" t="s">
        <v>3789</v>
      </c>
      <c r="S6389" t="s">
        <v>14190</v>
      </c>
    </row>
    <row r="6390" spans="1:19">
      <c r="A6390" t="s">
        <v>14191</v>
      </c>
      <c r="B6390" s="1">
        <v>45081</v>
      </c>
      <c r="C6390" t="s">
        <v>33</v>
      </c>
      <c r="D6390">
        <v>35</v>
      </c>
      <c r="E6390" t="s">
        <v>23</v>
      </c>
      <c r="F6390">
        <v>0</v>
      </c>
      <c r="G6390">
        <v>5</v>
      </c>
      <c r="H6390" t="s">
        <v>3686</v>
      </c>
      <c r="I6390">
        <v>2753</v>
      </c>
      <c r="J6390">
        <v>7</v>
      </c>
      <c r="K6390">
        <v>26</v>
      </c>
      <c r="M6390" t="s">
        <v>23</v>
      </c>
      <c r="N6390" t="s">
        <v>23</v>
      </c>
      <c r="O6390" t="s">
        <v>49</v>
      </c>
      <c r="P6390" t="s">
        <v>26</v>
      </c>
      <c r="Q6390" t="s">
        <v>27</v>
      </c>
      <c r="R6390" t="s">
        <v>4440</v>
      </c>
      <c r="S6390" t="s">
        <v>14192</v>
      </c>
    </row>
    <row r="6391" spans="1:19">
      <c r="A6391" t="s">
        <v>14193</v>
      </c>
      <c r="B6391" s="1">
        <v>45690</v>
      </c>
      <c r="C6391" t="s">
        <v>33</v>
      </c>
      <c r="D6391">
        <v>38</v>
      </c>
      <c r="E6391" t="s">
        <v>23</v>
      </c>
      <c r="F6391">
        <v>3</v>
      </c>
      <c r="G6391">
        <v>5</v>
      </c>
      <c r="H6391" t="s">
        <v>3686</v>
      </c>
      <c r="I6391">
        <v>5518</v>
      </c>
      <c r="J6391">
        <v>0</v>
      </c>
      <c r="K6391">
        <v>6</v>
      </c>
      <c r="M6391" t="s">
        <v>23</v>
      </c>
      <c r="N6391" t="s">
        <v>39</v>
      </c>
      <c r="P6391" t="s">
        <v>202</v>
      </c>
      <c r="Q6391" t="s">
        <v>50</v>
      </c>
      <c r="R6391" t="s">
        <v>566</v>
      </c>
      <c r="S6391" t="s">
        <v>14194</v>
      </c>
    </row>
    <row r="6392" spans="1:19">
      <c r="A6392" t="s">
        <v>14195</v>
      </c>
      <c r="B6392" s="1">
        <v>45119</v>
      </c>
      <c r="C6392" t="s">
        <v>33</v>
      </c>
      <c r="D6392">
        <v>20</v>
      </c>
      <c r="E6392" t="s">
        <v>39</v>
      </c>
      <c r="F6392">
        <v>0</v>
      </c>
      <c r="G6392">
        <v>5</v>
      </c>
      <c r="H6392" t="s">
        <v>3686</v>
      </c>
      <c r="I6392">
        <v>4284</v>
      </c>
      <c r="J6392">
        <v>0</v>
      </c>
      <c r="K6392">
        <v>25</v>
      </c>
      <c r="L6392" t="s">
        <v>40</v>
      </c>
      <c r="M6392" t="s">
        <v>39</v>
      </c>
      <c r="N6392" t="s">
        <v>23</v>
      </c>
      <c r="O6392" t="s">
        <v>56</v>
      </c>
      <c r="P6392" t="s">
        <v>26</v>
      </c>
      <c r="Q6392" t="s">
        <v>27</v>
      </c>
      <c r="R6392" t="s">
        <v>4632</v>
      </c>
      <c r="S6392" t="s">
        <v>14196</v>
      </c>
    </row>
    <row r="6393" spans="1:19">
      <c r="A6393" t="s">
        <v>14197</v>
      </c>
      <c r="B6393" s="1">
        <v>45297</v>
      </c>
      <c r="C6393" t="s">
        <v>33</v>
      </c>
      <c r="D6393">
        <v>62</v>
      </c>
      <c r="E6393" t="s">
        <v>39</v>
      </c>
      <c r="F6393">
        <v>0</v>
      </c>
      <c r="G6393">
        <v>5</v>
      </c>
      <c r="H6393" t="s">
        <v>3686</v>
      </c>
      <c r="I6393">
        <v>3612</v>
      </c>
      <c r="J6393">
        <v>0</v>
      </c>
      <c r="K6393">
        <v>19</v>
      </c>
      <c r="M6393" t="s">
        <v>23</v>
      </c>
      <c r="N6393" t="s">
        <v>39</v>
      </c>
      <c r="P6393" t="s">
        <v>26</v>
      </c>
      <c r="Q6393" t="s">
        <v>27</v>
      </c>
      <c r="R6393" t="s">
        <v>6447</v>
      </c>
      <c r="S6393" t="s">
        <v>14198</v>
      </c>
    </row>
    <row r="6394" spans="1:19">
      <c r="A6394" t="s">
        <v>14199</v>
      </c>
      <c r="B6394" s="1">
        <v>45845</v>
      </c>
      <c r="C6394" t="s">
        <v>22</v>
      </c>
      <c r="D6394">
        <v>76</v>
      </c>
      <c r="E6394" t="s">
        <v>23</v>
      </c>
      <c r="F6394">
        <v>0</v>
      </c>
      <c r="G6394">
        <v>5</v>
      </c>
      <c r="H6394" t="s">
        <v>3751</v>
      </c>
      <c r="I6394">
        <v>2968</v>
      </c>
      <c r="J6394">
        <v>7</v>
      </c>
      <c r="K6394">
        <v>1</v>
      </c>
      <c r="M6394" t="s">
        <v>23</v>
      </c>
      <c r="N6394" t="s">
        <v>23</v>
      </c>
      <c r="O6394" t="s">
        <v>25</v>
      </c>
      <c r="P6394" t="s">
        <v>164</v>
      </c>
      <c r="Q6394" t="s">
        <v>27</v>
      </c>
      <c r="R6394" t="s">
        <v>379</v>
      </c>
      <c r="S6394" t="s">
        <v>14200</v>
      </c>
    </row>
    <row r="6395" spans="1:19">
      <c r="A6395" t="s">
        <v>14201</v>
      </c>
      <c r="B6395" s="1">
        <v>43922</v>
      </c>
      <c r="C6395" t="s">
        <v>22</v>
      </c>
      <c r="D6395">
        <v>67</v>
      </c>
      <c r="E6395" t="s">
        <v>39</v>
      </c>
      <c r="F6395">
        <v>0</v>
      </c>
      <c r="G6395">
        <v>5</v>
      </c>
      <c r="H6395" t="s">
        <v>3686</v>
      </c>
      <c r="I6395">
        <v>6100</v>
      </c>
      <c r="J6395">
        <v>0</v>
      </c>
      <c r="K6395">
        <v>64</v>
      </c>
      <c r="M6395" t="s">
        <v>23</v>
      </c>
      <c r="N6395" t="s">
        <v>23</v>
      </c>
      <c r="O6395" t="s">
        <v>25</v>
      </c>
      <c r="P6395" t="s">
        <v>202</v>
      </c>
      <c r="Q6395" t="s">
        <v>27</v>
      </c>
      <c r="R6395" t="s">
        <v>3670</v>
      </c>
      <c r="S6395" t="s">
        <v>14202</v>
      </c>
    </row>
    <row r="6396" spans="1:19">
      <c r="A6396" t="s">
        <v>14203</v>
      </c>
      <c r="B6396" s="1">
        <v>45397</v>
      </c>
      <c r="C6396" t="s">
        <v>22</v>
      </c>
      <c r="D6396">
        <v>70</v>
      </c>
      <c r="E6396" t="s">
        <v>39</v>
      </c>
      <c r="F6396">
        <v>0</v>
      </c>
      <c r="G6396">
        <v>5</v>
      </c>
      <c r="H6396" t="s">
        <v>3686</v>
      </c>
      <c r="I6396">
        <v>5111</v>
      </c>
      <c r="J6396">
        <v>0</v>
      </c>
      <c r="K6396">
        <v>16</v>
      </c>
      <c r="L6396" t="s">
        <v>97</v>
      </c>
      <c r="M6396" t="s">
        <v>23</v>
      </c>
      <c r="N6396" t="s">
        <v>23</v>
      </c>
      <c r="O6396" t="s">
        <v>25</v>
      </c>
      <c r="P6396" t="s">
        <v>164</v>
      </c>
      <c r="Q6396" t="s">
        <v>27</v>
      </c>
      <c r="R6396" t="s">
        <v>3390</v>
      </c>
      <c r="S6396" t="s">
        <v>14204</v>
      </c>
    </row>
    <row r="6397" spans="1:19">
      <c r="A6397" t="s">
        <v>14205</v>
      </c>
      <c r="B6397" s="1">
        <v>45852</v>
      </c>
      <c r="C6397" t="s">
        <v>33</v>
      </c>
      <c r="D6397">
        <v>69</v>
      </c>
      <c r="E6397" t="s">
        <v>39</v>
      </c>
      <c r="F6397">
        <v>0</v>
      </c>
      <c r="G6397">
        <v>5</v>
      </c>
      <c r="H6397" t="s">
        <v>3751</v>
      </c>
      <c r="I6397">
        <v>2422</v>
      </c>
      <c r="J6397">
        <v>0</v>
      </c>
      <c r="K6397">
        <v>1</v>
      </c>
      <c r="M6397" t="s">
        <v>23</v>
      </c>
      <c r="N6397" t="s">
        <v>23</v>
      </c>
      <c r="O6397" t="s">
        <v>25</v>
      </c>
      <c r="P6397" t="s">
        <v>26</v>
      </c>
      <c r="Q6397" t="s">
        <v>27</v>
      </c>
      <c r="R6397" t="s">
        <v>176</v>
      </c>
      <c r="S6397" t="s">
        <v>14206</v>
      </c>
    </row>
    <row r="6398" spans="1:19">
      <c r="A6398" t="s">
        <v>14207</v>
      </c>
      <c r="B6398" s="1">
        <v>44251</v>
      </c>
      <c r="C6398" t="s">
        <v>33</v>
      </c>
      <c r="D6398">
        <v>68</v>
      </c>
      <c r="E6398" t="s">
        <v>39</v>
      </c>
      <c r="F6398">
        <v>0</v>
      </c>
      <c r="G6398">
        <v>5</v>
      </c>
      <c r="H6398" t="s">
        <v>3686</v>
      </c>
      <c r="I6398">
        <v>4277</v>
      </c>
      <c r="J6398">
        <v>0</v>
      </c>
      <c r="K6398">
        <v>54</v>
      </c>
      <c r="L6398" t="s">
        <v>142</v>
      </c>
      <c r="M6398" t="s">
        <v>23</v>
      </c>
      <c r="N6398" t="s">
        <v>23</v>
      </c>
      <c r="O6398" t="s">
        <v>56</v>
      </c>
      <c r="P6398" t="s">
        <v>202</v>
      </c>
      <c r="Q6398" t="s">
        <v>50</v>
      </c>
      <c r="R6398" t="s">
        <v>5564</v>
      </c>
      <c r="S6398" t="s">
        <v>14208</v>
      </c>
    </row>
    <row r="6399" spans="1:19">
      <c r="A6399" t="s">
        <v>14209</v>
      </c>
      <c r="B6399" s="1">
        <v>45697</v>
      </c>
      <c r="C6399" t="s">
        <v>33</v>
      </c>
      <c r="D6399">
        <v>31</v>
      </c>
      <c r="E6399" t="s">
        <v>39</v>
      </c>
      <c r="F6399">
        <v>0</v>
      </c>
      <c r="G6399">
        <v>5</v>
      </c>
      <c r="H6399" t="s">
        <v>3686</v>
      </c>
      <c r="I6399">
        <v>5346</v>
      </c>
      <c r="J6399">
        <v>0</v>
      </c>
      <c r="K6399">
        <v>6</v>
      </c>
      <c r="L6399" t="s">
        <v>48</v>
      </c>
      <c r="M6399" t="s">
        <v>23</v>
      </c>
      <c r="N6399" t="s">
        <v>39</v>
      </c>
      <c r="P6399" t="s">
        <v>26</v>
      </c>
      <c r="Q6399" t="s">
        <v>50</v>
      </c>
      <c r="R6399" t="s">
        <v>6260</v>
      </c>
      <c r="S6399" t="s">
        <v>14210</v>
      </c>
    </row>
    <row r="6400" spans="1:19">
      <c r="A6400" t="s">
        <v>14211</v>
      </c>
      <c r="B6400" s="1">
        <v>44775</v>
      </c>
      <c r="C6400" t="s">
        <v>33</v>
      </c>
      <c r="D6400">
        <v>47</v>
      </c>
      <c r="E6400" t="s">
        <v>39</v>
      </c>
      <c r="F6400">
        <v>0</v>
      </c>
      <c r="G6400">
        <v>5</v>
      </c>
      <c r="H6400" t="s">
        <v>3686</v>
      </c>
      <c r="I6400">
        <v>2691</v>
      </c>
      <c r="J6400">
        <v>0</v>
      </c>
      <c r="K6400">
        <v>36</v>
      </c>
      <c r="M6400" t="s">
        <v>23</v>
      </c>
      <c r="N6400" t="s">
        <v>39</v>
      </c>
      <c r="P6400" t="s">
        <v>202</v>
      </c>
      <c r="Q6400" t="s">
        <v>50</v>
      </c>
      <c r="R6400" t="s">
        <v>3634</v>
      </c>
      <c r="S6400" t="s">
        <v>14212</v>
      </c>
    </row>
    <row r="6401" spans="1:19">
      <c r="A6401" t="s">
        <v>14213</v>
      </c>
      <c r="B6401" s="1">
        <v>45754</v>
      </c>
      <c r="C6401" t="s">
        <v>22</v>
      </c>
      <c r="D6401">
        <v>58</v>
      </c>
      <c r="E6401" t="s">
        <v>39</v>
      </c>
      <c r="F6401">
        <v>0</v>
      </c>
      <c r="G6401">
        <v>5</v>
      </c>
      <c r="H6401" t="s">
        <v>3686</v>
      </c>
      <c r="I6401">
        <v>4521</v>
      </c>
      <c r="J6401">
        <v>0</v>
      </c>
      <c r="K6401">
        <v>4</v>
      </c>
      <c r="L6401" t="s">
        <v>48</v>
      </c>
      <c r="M6401" t="s">
        <v>23</v>
      </c>
      <c r="N6401" t="s">
        <v>23</v>
      </c>
      <c r="O6401" t="s">
        <v>49</v>
      </c>
      <c r="P6401" t="s">
        <v>26</v>
      </c>
      <c r="Q6401" t="s">
        <v>50</v>
      </c>
      <c r="R6401" t="s">
        <v>1502</v>
      </c>
      <c r="S6401" t="s">
        <v>14214</v>
      </c>
    </row>
    <row r="6402" spans="1:19">
      <c r="A6402" t="s">
        <v>14215</v>
      </c>
      <c r="B6402" s="1">
        <v>45839</v>
      </c>
      <c r="C6402" t="s">
        <v>22</v>
      </c>
      <c r="D6402">
        <v>50</v>
      </c>
      <c r="E6402" t="s">
        <v>39</v>
      </c>
      <c r="F6402">
        <v>0</v>
      </c>
      <c r="G6402">
        <v>5</v>
      </c>
      <c r="H6402" t="s">
        <v>3751</v>
      </c>
      <c r="I6402">
        <v>5626</v>
      </c>
      <c r="J6402">
        <v>0</v>
      </c>
      <c r="K6402">
        <v>1</v>
      </c>
      <c r="L6402" t="s">
        <v>48</v>
      </c>
      <c r="M6402" t="s">
        <v>23</v>
      </c>
      <c r="N6402" t="s">
        <v>39</v>
      </c>
      <c r="P6402" t="s">
        <v>26</v>
      </c>
      <c r="Q6402" t="s">
        <v>50</v>
      </c>
      <c r="R6402" t="s">
        <v>3559</v>
      </c>
      <c r="S6402" t="s">
        <v>14216</v>
      </c>
    </row>
    <row r="6403" spans="1:19">
      <c r="A6403" t="s">
        <v>14217</v>
      </c>
      <c r="B6403" s="1">
        <v>45174</v>
      </c>
      <c r="C6403" t="s">
        <v>33</v>
      </c>
      <c r="D6403">
        <v>44</v>
      </c>
      <c r="E6403" t="s">
        <v>39</v>
      </c>
      <c r="F6403">
        <v>0</v>
      </c>
      <c r="G6403">
        <v>5</v>
      </c>
      <c r="H6403" t="s">
        <v>3686</v>
      </c>
      <c r="I6403">
        <v>4790</v>
      </c>
      <c r="J6403">
        <v>0</v>
      </c>
      <c r="K6403">
        <v>23</v>
      </c>
      <c r="M6403" t="s">
        <v>23</v>
      </c>
      <c r="N6403" t="s">
        <v>23</v>
      </c>
      <c r="O6403" t="s">
        <v>56</v>
      </c>
      <c r="P6403" t="s">
        <v>26</v>
      </c>
      <c r="Q6403" t="s">
        <v>50</v>
      </c>
      <c r="R6403" t="s">
        <v>5301</v>
      </c>
      <c r="S6403" t="s">
        <v>14218</v>
      </c>
    </row>
    <row r="6404" spans="1:19">
      <c r="A6404" t="s">
        <v>14219</v>
      </c>
      <c r="B6404" s="1">
        <v>44722</v>
      </c>
      <c r="C6404" t="s">
        <v>33</v>
      </c>
      <c r="D6404">
        <v>22</v>
      </c>
      <c r="E6404" t="s">
        <v>39</v>
      </c>
      <c r="F6404">
        <v>0</v>
      </c>
      <c r="G6404">
        <v>5</v>
      </c>
      <c r="H6404" t="s">
        <v>3686</v>
      </c>
      <c r="I6404">
        <v>2511</v>
      </c>
      <c r="J6404">
        <v>0</v>
      </c>
      <c r="K6404">
        <v>38</v>
      </c>
      <c r="L6404" t="s">
        <v>40</v>
      </c>
      <c r="M6404" t="s">
        <v>23</v>
      </c>
      <c r="N6404" t="s">
        <v>23</v>
      </c>
      <c r="O6404" t="s">
        <v>25</v>
      </c>
      <c r="P6404" t="s">
        <v>26</v>
      </c>
      <c r="Q6404" t="s">
        <v>27</v>
      </c>
      <c r="R6404" t="s">
        <v>13276</v>
      </c>
      <c r="S6404" t="s">
        <v>14220</v>
      </c>
    </row>
    <row r="6405" spans="1:19">
      <c r="A6405" t="s">
        <v>14221</v>
      </c>
      <c r="B6405" s="1">
        <v>44546</v>
      </c>
      <c r="C6405" t="s">
        <v>22</v>
      </c>
      <c r="D6405">
        <v>69</v>
      </c>
      <c r="E6405" t="s">
        <v>39</v>
      </c>
      <c r="F6405">
        <v>0</v>
      </c>
      <c r="G6405">
        <v>5</v>
      </c>
      <c r="H6405" t="s">
        <v>3686</v>
      </c>
      <c r="I6405">
        <v>4374</v>
      </c>
      <c r="J6405">
        <v>0</v>
      </c>
      <c r="K6405">
        <v>44</v>
      </c>
      <c r="L6405" t="s">
        <v>142</v>
      </c>
      <c r="M6405" t="s">
        <v>23</v>
      </c>
      <c r="N6405" t="s">
        <v>23</v>
      </c>
      <c r="O6405" t="s">
        <v>25</v>
      </c>
      <c r="P6405" t="s">
        <v>202</v>
      </c>
      <c r="Q6405" t="s">
        <v>27</v>
      </c>
      <c r="R6405" t="s">
        <v>931</v>
      </c>
      <c r="S6405" t="s">
        <v>14222</v>
      </c>
    </row>
    <row r="6406" spans="1:19">
      <c r="A6406" t="s">
        <v>14223</v>
      </c>
      <c r="B6406" s="1">
        <v>44794</v>
      </c>
      <c r="C6406" t="s">
        <v>33</v>
      </c>
      <c r="D6406">
        <v>74</v>
      </c>
      <c r="E6406" t="s">
        <v>23</v>
      </c>
      <c r="F6406">
        <v>0</v>
      </c>
      <c r="G6406">
        <v>5</v>
      </c>
      <c r="H6406" t="s">
        <v>3686</v>
      </c>
      <c r="I6406">
        <v>3273</v>
      </c>
      <c r="J6406">
        <v>0</v>
      </c>
      <c r="K6406">
        <v>36</v>
      </c>
      <c r="L6406" t="s">
        <v>40</v>
      </c>
      <c r="M6406" t="s">
        <v>23</v>
      </c>
      <c r="N6406" t="s">
        <v>23</v>
      </c>
      <c r="O6406" t="s">
        <v>25</v>
      </c>
      <c r="P6406" t="s">
        <v>26</v>
      </c>
      <c r="Q6406" t="s">
        <v>50</v>
      </c>
      <c r="R6406" t="s">
        <v>10170</v>
      </c>
      <c r="S6406" t="s">
        <v>14224</v>
      </c>
    </row>
    <row r="6407" spans="1:19">
      <c r="A6407" t="s">
        <v>14225</v>
      </c>
      <c r="B6407" s="1">
        <v>45608</v>
      </c>
      <c r="C6407" t="s">
        <v>33</v>
      </c>
      <c r="D6407">
        <v>66</v>
      </c>
      <c r="E6407" t="s">
        <v>39</v>
      </c>
      <c r="F6407">
        <v>0</v>
      </c>
      <c r="G6407">
        <v>5</v>
      </c>
      <c r="H6407" t="s">
        <v>3686</v>
      </c>
      <c r="I6407">
        <v>2893</v>
      </c>
      <c r="J6407">
        <v>0</v>
      </c>
      <c r="K6407">
        <v>9</v>
      </c>
      <c r="L6407" t="s">
        <v>48</v>
      </c>
      <c r="M6407" t="s">
        <v>23</v>
      </c>
      <c r="N6407" t="s">
        <v>23</v>
      </c>
      <c r="O6407" t="s">
        <v>25</v>
      </c>
      <c r="P6407" t="s">
        <v>26</v>
      </c>
      <c r="Q6407" t="s">
        <v>27</v>
      </c>
      <c r="R6407" t="s">
        <v>531</v>
      </c>
      <c r="S6407" t="s">
        <v>14226</v>
      </c>
    </row>
    <row r="6408" spans="1:19">
      <c r="A6408" t="s">
        <v>14227</v>
      </c>
      <c r="B6408" s="1">
        <v>45843</v>
      </c>
      <c r="C6408" t="s">
        <v>33</v>
      </c>
      <c r="D6408">
        <v>25</v>
      </c>
      <c r="E6408" t="s">
        <v>39</v>
      </c>
      <c r="F6408">
        <v>0</v>
      </c>
      <c r="G6408">
        <v>5</v>
      </c>
      <c r="H6408" t="s">
        <v>3751</v>
      </c>
      <c r="I6408">
        <v>3575</v>
      </c>
      <c r="J6408">
        <v>0</v>
      </c>
      <c r="K6408">
        <v>1</v>
      </c>
      <c r="M6408" t="s">
        <v>23</v>
      </c>
      <c r="N6408" t="s">
        <v>23</v>
      </c>
      <c r="O6408" t="s">
        <v>56</v>
      </c>
      <c r="P6408" t="s">
        <v>26</v>
      </c>
      <c r="Q6408" t="s">
        <v>50</v>
      </c>
      <c r="R6408" t="s">
        <v>57</v>
      </c>
      <c r="S6408" t="s">
        <v>14228</v>
      </c>
    </row>
    <row r="6409" spans="1:19">
      <c r="A6409" t="s">
        <v>14229</v>
      </c>
      <c r="B6409" s="1">
        <v>45103</v>
      </c>
      <c r="C6409" t="s">
        <v>33</v>
      </c>
      <c r="D6409">
        <v>47</v>
      </c>
      <c r="E6409" t="s">
        <v>39</v>
      </c>
      <c r="F6409">
        <v>0</v>
      </c>
      <c r="G6409">
        <v>5</v>
      </c>
      <c r="H6409" t="s">
        <v>3686</v>
      </c>
      <c r="I6409">
        <v>2510</v>
      </c>
      <c r="J6409">
        <v>0</v>
      </c>
      <c r="K6409">
        <v>26</v>
      </c>
      <c r="M6409" t="s">
        <v>39</v>
      </c>
      <c r="N6409" t="s">
        <v>23</v>
      </c>
      <c r="O6409" t="s">
        <v>49</v>
      </c>
      <c r="P6409" t="s">
        <v>26</v>
      </c>
      <c r="Q6409" t="s">
        <v>50</v>
      </c>
      <c r="R6409" t="s">
        <v>105</v>
      </c>
      <c r="S6409" t="s">
        <v>14230</v>
      </c>
    </row>
    <row r="6410" spans="1:19">
      <c r="A6410" t="s">
        <v>14231</v>
      </c>
      <c r="B6410" s="1">
        <v>44909</v>
      </c>
      <c r="C6410" t="s">
        <v>33</v>
      </c>
      <c r="D6410">
        <v>45</v>
      </c>
      <c r="E6410" t="s">
        <v>23</v>
      </c>
      <c r="F6410">
        <v>3</v>
      </c>
      <c r="G6410">
        <v>5</v>
      </c>
      <c r="H6410" t="s">
        <v>3686</v>
      </c>
      <c r="I6410">
        <v>4970</v>
      </c>
      <c r="J6410">
        <v>7</v>
      </c>
      <c r="K6410">
        <v>32</v>
      </c>
      <c r="M6410" t="s">
        <v>23</v>
      </c>
      <c r="N6410" t="s">
        <v>23</v>
      </c>
      <c r="O6410" t="s">
        <v>25</v>
      </c>
      <c r="P6410" t="s">
        <v>26</v>
      </c>
      <c r="Q6410" t="s">
        <v>27</v>
      </c>
      <c r="R6410" t="s">
        <v>1786</v>
      </c>
      <c r="S6410" t="s">
        <v>14232</v>
      </c>
    </row>
    <row r="6411" spans="1:19">
      <c r="A6411" t="s">
        <v>14233</v>
      </c>
      <c r="B6411" s="1">
        <v>45591</v>
      </c>
      <c r="C6411" t="s">
        <v>22</v>
      </c>
      <c r="D6411">
        <v>39</v>
      </c>
      <c r="E6411" t="s">
        <v>23</v>
      </c>
      <c r="F6411">
        <v>1</v>
      </c>
      <c r="G6411">
        <v>5</v>
      </c>
      <c r="H6411" t="s">
        <v>3686</v>
      </c>
      <c r="I6411">
        <v>4950</v>
      </c>
      <c r="J6411">
        <v>5</v>
      </c>
      <c r="K6411">
        <v>10</v>
      </c>
      <c r="M6411" t="s">
        <v>23</v>
      </c>
      <c r="N6411" t="s">
        <v>39</v>
      </c>
      <c r="P6411" t="s">
        <v>164</v>
      </c>
      <c r="Q6411" t="s">
        <v>50</v>
      </c>
      <c r="R6411" t="s">
        <v>3819</v>
      </c>
      <c r="S6411" t="s">
        <v>14234</v>
      </c>
    </row>
    <row r="6412" spans="1:19">
      <c r="A6412" t="s">
        <v>14235</v>
      </c>
      <c r="B6412" s="1">
        <v>45444</v>
      </c>
      <c r="C6412" t="s">
        <v>33</v>
      </c>
      <c r="D6412">
        <v>25</v>
      </c>
      <c r="E6412" t="s">
        <v>39</v>
      </c>
      <c r="F6412">
        <v>0</v>
      </c>
      <c r="G6412">
        <v>5</v>
      </c>
      <c r="H6412" t="s">
        <v>3686</v>
      </c>
      <c r="I6412">
        <v>3185</v>
      </c>
      <c r="J6412">
        <v>0</v>
      </c>
      <c r="K6412">
        <v>14</v>
      </c>
      <c r="L6412" t="s">
        <v>97</v>
      </c>
      <c r="M6412" t="s">
        <v>23</v>
      </c>
      <c r="N6412" t="s">
        <v>23</v>
      </c>
      <c r="O6412" t="s">
        <v>49</v>
      </c>
      <c r="P6412" t="s">
        <v>26</v>
      </c>
      <c r="Q6412" t="s">
        <v>27</v>
      </c>
      <c r="R6412" t="s">
        <v>2818</v>
      </c>
      <c r="S6412" t="s">
        <v>14236</v>
      </c>
    </row>
    <row r="6413" spans="1:19">
      <c r="A6413" t="s">
        <v>14237</v>
      </c>
      <c r="B6413" s="1">
        <v>45356</v>
      </c>
      <c r="C6413" t="s">
        <v>33</v>
      </c>
      <c r="D6413">
        <v>35</v>
      </c>
      <c r="E6413" t="s">
        <v>39</v>
      </c>
      <c r="F6413">
        <v>0</v>
      </c>
      <c r="G6413">
        <v>5</v>
      </c>
      <c r="H6413" t="s">
        <v>3686</v>
      </c>
      <c r="I6413">
        <v>4650</v>
      </c>
      <c r="J6413">
        <v>0</v>
      </c>
      <c r="K6413">
        <v>17</v>
      </c>
      <c r="M6413" t="s">
        <v>23</v>
      </c>
      <c r="N6413" t="s">
        <v>39</v>
      </c>
      <c r="P6413" t="s">
        <v>202</v>
      </c>
      <c r="Q6413" t="s">
        <v>84</v>
      </c>
      <c r="R6413" t="s">
        <v>2249</v>
      </c>
      <c r="S6413" t="s">
        <v>14238</v>
      </c>
    </row>
    <row r="6414" spans="1:19">
      <c r="A6414" t="s">
        <v>14239</v>
      </c>
      <c r="B6414" s="1">
        <v>44159</v>
      </c>
      <c r="C6414" t="s">
        <v>33</v>
      </c>
      <c r="D6414">
        <v>43</v>
      </c>
      <c r="E6414" t="s">
        <v>23</v>
      </c>
      <c r="F6414">
        <v>0</v>
      </c>
      <c r="G6414">
        <v>5</v>
      </c>
      <c r="H6414" t="s">
        <v>3686</v>
      </c>
      <c r="I6414">
        <v>4408</v>
      </c>
      <c r="J6414">
        <v>6</v>
      </c>
      <c r="K6414">
        <v>57</v>
      </c>
      <c r="M6414" t="s">
        <v>23</v>
      </c>
      <c r="N6414" t="s">
        <v>39</v>
      </c>
      <c r="P6414" t="s">
        <v>164</v>
      </c>
      <c r="Q6414" t="s">
        <v>27</v>
      </c>
      <c r="R6414" t="s">
        <v>226</v>
      </c>
      <c r="S6414" t="s">
        <v>14240</v>
      </c>
    </row>
    <row r="6415" spans="1:19">
      <c r="A6415" t="s">
        <v>14241</v>
      </c>
      <c r="B6415" s="1">
        <v>45619</v>
      </c>
      <c r="C6415" t="s">
        <v>33</v>
      </c>
      <c r="D6415">
        <v>59</v>
      </c>
      <c r="E6415" t="s">
        <v>23</v>
      </c>
      <c r="F6415">
        <v>3</v>
      </c>
      <c r="G6415">
        <v>5</v>
      </c>
      <c r="H6415" t="s">
        <v>3686</v>
      </c>
      <c r="I6415">
        <v>4272</v>
      </c>
      <c r="J6415">
        <v>10</v>
      </c>
      <c r="K6415">
        <v>9</v>
      </c>
      <c r="M6415" t="s">
        <v>23</v>
      </c>
      <c r="N6415" t="s">
        <v>39</v>
      </c>
      <c r="P6415" t="s">
        <v>202</v>
      </c>
      <c r="Q6415" t="s">
        <v>50</v>
      </c>
      <c r="R6415" t="s">
        <v>1415</v>
      </c>
      <c r="S6415" t="s">
        <v>14242</v>
      </c>
    </row>
    <row r="6416" spans="1:19">
      <c r="A6416" t="s">
        <v>14243</v>
      </c>
      <c r="B6416" s="1">
        <v>44326</v>
      </c>
      <c r="C6416" t="s">
        <v>33</v>
      </c>
      <c r="D6416">
        <v>42</v>
      </c>
      <c r="E6416" t="s">
        <v>23</v>
      </c>
      <c r="F6416">
        <v>3</v>
      </c>
      <c r="G6416">
        <v>5</v>
      </c>
      <c r="H6416" t="s">
        <v>3686</v>
      </c>
      <c r="I6416">
        <v>4132</v>
      </c>
      <c r="J6416">
        <v>4</v>
      </c>
      <c r="K6416">
        <v>51</v>
      </c>
      <c r="M6416" t="s">
        <v>39</v>
      </c>
      <c r="N6416" t="s">
        <v>23</v>
      </c>
      <c r="O6416" t="s">
        <v>49</v>
      </c>
      <c r="P6416" t="s">
        <v>202</v>
      </c>
      <c r="Q6416" t="s">
        <v>27</v>
      </c>
      <c r="R6416" t="s">
        <v>1375</v>
      </c>
      <c r="S6416" t="s">
        <v>14244</v>
      </c>
    </row>
    <row r="6417" spans="1:19">
      <c r="A6417" t="s">
        <v>14245</v>
      </c>
      <c r="B6417" s="1">
        <v>45861</v>
      </c>
      <c r="C6417" t="s">
        <v>33</v>
      </c>
      <c r="D6417">
        <v>58</v>
      </c>
      <c r="E6417" t="s">
        <v>39</v>
      </c>
      <c r="F6417">
        <v>0</v>
      </c>
      <c r="G6417">
        <v>5</v>
      </c>
      <c r="H6417" t="s">
        <v>3751</v>
      </c>
      <c r="I6417">
        <v>2732</v>
      </c>
      <c r="J6417">
        <v>0</v>
      </c>
      <c r="K6417">
        <v>1</v>
      </c>
      <c r="M6417" t="s">
        <v>23</v>
      </c>
      <c r="N6417" t="s">
        <v>39</v>
      </c>
      <c r="P6417" t="s">
        <v>26</v>
      </c>
      <c r="Q6417" t="s">
        <v>50</v>
      </c>
      <c r="R6417" t="s">
        <v>869</v>
      </c>
      <c r="S6417" t="s">
        <v>14246</v>
      </c>
    </row>
    <row r="6418" spans="1:19">
      <c r="A6418" t="s">
        <v>14247</v>
      </c>
      <c r="B6418" s="1">
        <v>45094</v>
      </c>
      <c r="C6418" t="s">
        <v>22</v>
      </c>
      <c r="D6418">
        <v>32</v>
      </c>
      <c r="E6418" t="s">
        <v>23</v>
      </c>
      <c r="F6418">
        <v>1</v>
      </c>
      <c r="G6418">
        <v>5</v>
      </c>
      <c r="H6418" t="s">
        <v>3686</v>
      </c>
      <c r="I6418">
        <v>3386</v>
      </c>
      <c r="J6418">
        <v>4</v>
      </c>
      <c r="K6418">
        <v>26</v>
      </c>
      <c r="L6418" t="s">
        <v>40</v>
      </c>
      <c r="M6418" t="s">
        <v>23</v>
      </c>
      <c r="N6418" t="s">
        <v>23</v>
      </c>
      <c r="O6418" t="s">
        <v>49</v>
      </c>
      <c r="P6418" t="s">
        <v>202</v>
      </c>
      <c r="Q6418" t="s">
        <v>50</v>
      </c>
      <c r="R6418" t="s">
        <v>105</v>
      </c>
      <c r="S6418" t="s">
        <v>14248</v>
      </c>
    </row>
    <row r="6419" spans="1:19">
      <c r="A6419" t="s">
        <v>14249</v>
      </c>
      <c r="B6419" s="1">
        <v>45150</v>
      </c>
      <c r="C6419" t="s">
        <v>22</v>
      </c>
      <c r="D6419">
        <v>25</v>
      </c>
      <c r="E6419" t="s">
        <v>39</v>
      </c>
      <c r="F6419">
        <v>0</v>
      </c>
      <c r="G6419">
        <v>5</v>
      </c>
      <c r="H6419" t="s">
        <v>3686</v>
      </c>
      <c r="I6419">
        <v>5832</v>
      </c>
      <c r="J6419">
        <v>0</v>
      </c>
      <c r="K6419">
        <v>24</v>
      </c>
      <c r="M6419" t="s">
        <v>23</v>
      </c>
      <c r="N6419" t="s">
        <v>23</v>
      </c>
      <c r="O6419" t="s">
        <v>49</v>
      </c>
      <c r="P6419" t="s">
        <v>26</v>
      </c>
      <c r="Q6419" t="s">
        <v>50</v>
      </c>
      <c r="R6419" t="s">
        <v>5301</v>
      </c>
      <c r="S6419" t="s">
        <v>14250</v>
      </c>
    </row>
    <row r="6420" spans="1:19">
      <c r="A6420" t="s">
        <v>14251</v>
      </c>
      <c r="B6420" s="1">
        <v>45154</v>
      </c>
      <c r="C6420" t="s">
        <v>22</v>
      </c>
      <c r="D6420">
        <v>19</v>
      </c>
      <c r="E6420" t="s">
        <v>23</v>
      </c>
      <c r="F6420">
        <v>2</v>
      </c>
      <c r="G6420">
        <v>5</v>
      </c>
      <c r="H6420" t="s">
        <v>3686</v>
      </c>
      <c r="I6420">
        <v>4654</v>
      </c>
      <c r="J6420">
        <v>6</v>
      </c>
      <c r="K6420">
        <v>24</v>
      </c>
      <c r="L6420" t="s">
        <v>40</v>
      </c>
      <c r="M6420" t="s">
        <v>23</v>
      </c>
      <c r="N6420" t="s">
        <v>39</v>
      </c>
      <c r="P6420" t="s">
        <v>202</v>
      </c>
      <c r="Q6420" t="s">
        <v>50</v>
      </c>
      <c r="R6420" t="s">
        <v>7311</v>
      </c>
      <c r="S6420" t="s">
        <v>14252</v>
      </c>
    </row>
    <row r="6421" spans="1:19">
      <c r="A6421" t="s">
        <v>14253</v>
      </c>
      <c r="B6421" s="1">
        <v>45576</v>
      </c>
      <c r="C6421" t="s">
        <v>22</v>
      </c>
      <c r="D6421">
        <v>22</v>
      </c>
      <c r="E6421" t="s">
        <v>39</v>
      </c>
      <c r="F6421">
        <v>1</v>
      </c>
      <c r="G6421">
        <v>5</v>
      </c>
      <c r="H6421" t="s">
        <v>3686</v>
      </c>
      <c r="I6421">
        <v>3044</v>
      </c>
      <c r="J6421">
        <v>0</v>
      </c>
      <c r="K6421">
        <v>10</v>
      </c>
      <c r="M6421" t="s">
        <v>23</v>
      </c>
      <c r="N6421" t="s">
        <v>39</v>
      </c>
      <c r="P6421" t="s">
        <v>202</v>
      </c>
      <c r="Q6421" t="s">
        <v>27</v>
      </c>
      <c r="R6421" t="s">
        <v>869</v>
      </c>
      <c r="S6421" t="s">
        <v>14254</v>
      </c>
    </row>
    <row r="6422" spans="1:19">
      <c r="A6422" t="s">
        <v>14255</v>
      </c>
      <c r="B6422" s="1">
        <v>45782</v>
      </c>
      <c r="C6422" t="s">
        <v>33</v>
      </c>
      <c r="D6422">
        <v>55</v>
      </c>
      <c r="E6422" t="s">
        <v>23</v>
      </c>
      <c r="F6422">
        <v>0</v>
      </c>
      <c r="G6422">
        <v>5</v>
      </c>
      <c r="H6422" t="s">
        <v>3751</v>
      </c>
      <c r="I6422">
        <v>3716</v>
      </c>
      <c r="J6422">
        <v>4</v>
      </c>
      <c r="K6422">
        <v>3</v>
      </c>
      <c r="L6422" t="s">
        <v>48</v>
      </c>
      <c r="M6422" t="s">
        <v>23</v>
      </c>
      <c r="N6422" t="s">
        <v>39</v>
      </c>
      <c r="P6422" t="s">
        <v>26</v>
      </c>
      <c r="Q6422" t="s">
        <v>50</v>
      </c>
      <c r="R6422" t="s">
        <v>226</v>
      </c>
      <c r="S6422" t="s">
        <v>14256</v>
      </c>
    </row>
    <row r="6423" spans="1:19">
      <c r="A6423" t="s">
        <v>14257</v>
      </c>
      <c r="B6423" s="1">
        <v>44031</v>
      </c>
      <c r="C6423" t="s">
        <v>33</v>
      </c>
      <c r="D6423">
        <v>55</v>
      </c>
      <c r="E6423" t="s">
        <v>23</v>
      </c>
      <c r="F6423">
        <v>0</v>
      </c>
      <c r="G6423">
        <v>5</v>
      </c>
      <c r="H6423" t="s">
        <v>3686</v>
      </c>
      <c r="I6423">
        <v>4676</v>
      </c>
      <c r="J6423">
        <v>1</v>
      </c>
      <c r="K6423">
        <v>61</v>
      </c>
      <c r="L6423" t="s">
        <v>142</v>
      </c>
      <c r="M6423" t="s">
        <v>23</v>
      </c>
      <c r="N6423" t="s">
        <v>23</v>
      </c>
      <c r="O6423" t="s">
        <v>25</v>
      </c>
      <c r="P6423" t="s">
        <v>164</v>
      </c>
      <c r="Q6423" t="s">
        <v>27</v>
      </c>
      <c r="R6423" t="s">
        <v>2128</v>
      </c>
      <c r="S6423" t="s">
        <v>14258</v>
      </c>
    </row>
    <row r="6424" spans="1:19">
      <c r="A6424" t="s">
        <v>14259</v>
      </c>
      <c r="B6424" s="1">
        <v>43824</v>
      </c>
      <c r="C6424" t="s">
        <v>33</v>
      </c>
      <c r="D6424">
        <v>23</v>
      </c>
      <c r="E6424" t="s">
        <v>23</v>
      </c>
      <c r="F6424">
        <v>0</v>
      </c>
      <c r="G6424">
        <v>5</v>
      </c>
      <c r="H6424" t="s">
        <v>3686</v>
      </c>
      <c r="I6424">
        <v>5553</v>
      </c>
      <c r="J6424">
        <v>2</v>
      </c>
      <c r="K6424">
        <v>68</v>
      </c>
      <c r="M6424" t="s">
        <v>23</v>
      </c>
      <c r="N6424" t="s">
        <v>23</v>
      </c>
      <c r="O6424" t="s">
        <v>49</v>
      </c>
      <c r="P6424" t="s">
        <v>164</v>
      </c>
      <c r="Q6424" t="s">
        <v>27</v>
      </c>
      <c r="R6424" t="s">
        <v>8912</v>
      </c>
      <c r="S6424" t="s">
        <v>14260</v>
      </c>
    </row>
    <row r="6425" spans="1:19">
      <c r="A6425" t="s">
        <v>14261</v>
      </c>
      <c r="B6425" s="1">
        <v>45225</v>
      </c>
      <c r="C6425" t="s">
        <v>33</v>
      </c>
      <c r="D6425">
        <v>71</v>
      </c>
      <c r="E6425" t="s">
        <v>23</v>
      </c>
      <c r="F6425">
        <v>1</v>
      </c>
      <c r="G6425">
        <v>5</v>
      </c>
      <c r="H6425" t="s">
        <v>3686</v>
      </c>
      <c r="I6425">
        <v>2656</v>
      </c>
      <c r="J6425">
        <v>7</v>
      </c>
      <c r="K6425">
        <v>22</v>
      </c>
      <c r="L6425" t="s">
        <v>97</v>
      </c>
      <c r="M6425" t="s">
        <v>23</v>
      </c>
      <c r="N6425" t="s">
        <v>23</v>
      </c>
      <c r="O6425" t="s">
        <v>25</v>
      </c>
      <c r="P6425" t="s">
        <v>164</v>
      </c>
      <c r="Q6425" t="s">
        <v>27</v>
      </c>
      <c r="R6425" t="s">
        <v>1843</v>
      </c>
      <c r="S6425" t="s">
        <v>14262</v>
      </c>
    </row>
    <row r="6426" spans="1:19">
      <c r="A6426" t="s">
        <v>14263</v>
      </c>
      <c r="B6426" s="1">
        <v>44301</v>
      </c>
      <c r="C6426" t="s">
        <v>33</v>
      </c>
      <c r="D6426">
        <v>67</v>
      </c>
      <c r="E6426" t="s">
        <v>23</v>
      </c>
      <c r="F6426">
        <v>0</v>
      </c>
      <c r="G6426">
        <v>5</v>
      </c>
      <c r="H6426" t="s">
        <v>3686</v>
      </c>
      <c r="I6426">
        <v>4428</v>
      </c>
      <c r="J6426">
        <v>1</v>
      </c>
      <c r="K6426">
        <v>52</v>
      </c>
      <c r="M6426" t="s">
        <v>23</v>
      </c>
      <c r="N6426" t="s">
        <v>23</v>
      </c>
      <c r="O6426" t="s">
        <v>25</v>
      </c>
      <c r="P6426" t="s">
        <v>164</v>
      </c>
      <c r="Q6426" t="s">
        <v>27</v>
      </c>
      <c r="R6426" t="s">
        <v>6816</v>
      </c>
      <c r="S6426" t="s">
        <v>14264</v>
      </c>
    </row>
    <row r="6427" spans="1:19">
      <c r="A6427" t="s">
        <v>14265</v>
      </c>
      <c r="B6427" s="1">
        <v>44409</v>
      </c>
      <c r="C6427" t="s">
        <v>33</v>
      </c>
      <c r="D6427">
        <v>75</v>
      </c>
      <c r="E6427" t="s">
        <v>23</v>
      </c>
      <c r="F6427">
        <v>2</v>
      </c>
      <c r="G6427">
        <v>5</v>
      </c>
      <c r="H6427" t="s">
        <v>3686</v>
      </c>
      <c r="I6427">
        <v>2617</v>
      </c>
      <c r="J6427">
        <v>0</v>
      </c>
      <c r="K6427">
        <v>48</v>
      </c>
      <c r="M6427" t="s">
        <v>39</v>
      </c>
      <c r="N6427" t="s">
        <v>23</v>
      </c>
      <c r="O6427" t="s">
        <v>49</v>
      </c>
      <c r="P6427" t="s">
        <v>202</v>
      </c>
      <c r="Q6427" t="s">
        <v>27</v>
      </c>
      <c r="R6427" t="s">
        <v>4013</v>
      </c>
      <c r="S6427" t="s">
        <v>14266</v>
      </c>
    </row>
    <row r="6428" spans="1:19">
      <c r="A6428" t="s">
        <v>14267</v>
      </c>
      <c r="B6428" s="1">
        <v>44139</v>
      </c>
      <c r="C6428" t="s">
        <v>33</v>
      </c>
      <c r="D6428">
        <v>77</v>
      </c>
      <c r="E6428" t="s">
        <v>23</v>
      </c>
      <c r="F6428">
        <v>0</v>
      </c>
      <c r="G6428">
        <v>5</v>
      </c>
      <c r="H6428" t="s">
        <v>3686</v>
      </c>
      <c r="I6428">
        <v>6015</v>
      </c>
      <c r="J6428">
        <v>1</v>
      </c>
      <c r="K6428">
        <v>57</v>
      </c>
      <c r="M6428" t="s">
        <v>23</v>
      </c>
      <c r="N6428" t="s">
        <v>23</v>
      </c>
      <c r="O6428" t="s">
        <v>25</v>
      </c>
      <c r="P6428" t="s">
        <v>26</v>
      </c>
      <c r="Q6428" t="s">
        <v>50</v>
      </c>
      <c r="R6428" t="s">
        <v>179</v>
      </c>
      <c r="S6428" t="s">
        <v>14268</v>
      </c>
    </row>
    <row r="6429" spans="1:19">
      <c r="A6429" t="s">
        <v>14269</v>
      </c>
      <c r="B6429" s="1">
        <v>45849</v>
      </c>
      <c r="C6429" t="s">
        <v>33</v>
      </c>
      <c r="D6429">
        <v>22</v>
      </c>
      <c r="E6429" t="s">
        <v>39</v>
      </c>
      <c r="F6429">
        <v>0</v>
      </c>
      <c r="G6429">
        <v>5</v>
      </c>
      <c r="H6429" t="s">
        <v>3751</v>
      </c>
      <c r="I6429">
        <v>2010</v>
      </c>
      <c r="J6429">
        <v>0</v>
      </c>
      <c r="K6429">
        <v>1</v>
      </c>
      <c r="M6429" t="s">
        <v>23</v>
      </c>
      <c r="N6429" t="s">
        <v>39</v>
      </c>
      <c r="P6429" t="s">
        <v>26</v>
      </c>
      <c r="Q6429" t="s">
        <v>27</v>
      </c>
      <c r="R6429" t="s">
        <v>226</v>
      </c>
      <c r="S6429" t="s">
        <v>14270</v>
      </c>
    </row>
    <row r="6430" spans="1:19">
      <c r="A6430" t="s">
        <v>14271</v>
      </c>
      <c r="B6430" s="1">
        <v>45602</v>
      </c>
      <c r="C6430" t="s">
        <v>22</v>
      </c>
      <c r="D6430">
        <v>24</v>
      </c>
      <c r="E6430" t="s">
        <v>39</v>
      </c>
      <c r="F6430">
        <v>0</v>
      </c>
      <c r="G6430">
        <v>5</v>
      </c>
      <c r="H6430" t="s">
        <v>3686</v>
      </c>
      <c r="I6430">
        <v>2323</v>
      </c>
      <c r="J6430">
        <v>0</v>
      </c>
      <c r="K6430">
        <v>9</v>
      </c>
      <c r="L6430" t="s">
        <v>48</v>
      </c>
      <c r="M6430" t="s">
        <v>39</v>
      </c>
      <c r="N6430" t="s">
        <v>23</v>
      </c>
      <c r="O6430" t="s">
        <v>49</v>
      </c>
      <c r="P6430" t="s">
        <v>26</v>
      </c>
      <c r="Q6430" t="s">
        <v>84</v>
      </c>
      <c r="R6430" t="s">
        <v>2838</v>
      </c>
      <c r="S6430" t="s">
        <v>14272</v>
      </c>
    </row>
    <row r="6431" spans="1:19">
      <c r="A6431" t="s">
        <v>14273</v>
      </c>
      <c r="B6431" s="1">
        <v>45180</v>
      </c>
      <c r="C6431" t="s">
        <v>33</v>
      </c>
      <c r="D6431">
        <v>47</v>
      </c>
      <c r="E6431" t="s">
        <v>23</v>
      </c>
      <c r="F6431">
        <v>0</v>
      </c>
      <c r="G6431">
        <v>5</v>
      </c>
      <c r="H6431" t="s">
        <v>3686</v>
      </c>
      <c r="I6431">
        <v>5140</v>
      </c>
      <c r="J6431">
        <v>6</v>
      </c>
      <c r="K6431">
        <v>23</v>
      </c>
      <c r="L6431" t="s">
        <v>97</v>
      </c>
      <c r="M6431" t="s">
        <v>23</v>
      </c>
      <c r="N6431" t="s">
        <v>23</v>
      </c>
      <c r="O6431" t="s">
        <v>56</v>
      </c>
      <c r="P6431" t="s">
        <v>26</v>
      </c>
      <c r="Q6431" t="s">
        <v>27</v>
      </c>
      <c r="R6431" t="s">
        <v>7834</v>
      </c>
      <c r="S6431" t="s">
        <v>14274</v>
      </c>
    </row>
    <row r="6432" spans="1:19">
      <c r="A6432" t="s">
        <v>14275</v>
      </c>
      <c r="B6432" s="1">
        <v>44813</v>
      </c>
      <c r="C6432" t="s">
        <v>33</v>
      </c>
      <c r="D6432">
        <v>62</v>
      </c>
      <c r="E6432" t="s">
        <v>23</v>
      </c>
      <c r="F6432">
        <v>1</v>
      </c>
      <c r="G6432">
        <v>5</v>
      </c>
      <c r="H6432" t="s">
        <v>3686</v>
      </c>
      <c r="I6432">
        <v>4194</v>
      </c>
      <c r="J6432">
        <v>5</v>
      </c>
      <c r="K6432">
        <v>35</v>
      </c>
      <c r="L6432" t="s">
        <v>40</v>
      </c>
      <c r="M6432" t="s">
        <v>23</v>
      </c>
      <c r="N6432" t="s">
        <v>39</v>
      </c>
      <c r="P6432" t="s">
        <v>26</v>
      </c>
      <c r="Q6432" t="s">
        <v>27</v>
      </c>
      <c r="R6432" t="s">
        <v>3819</v>
      </c>
      <c r="S6432" t="s">
        <v>14276</v>
      </c>
    </row>
    <row r="6433" spans="1:19">
      <c r="A6433" t="s">
        <v>14277</v>
      </c>
      <c r="B6433" s="1">
        <v>45187</v>
      </c>
      <c r="C6433" t="s">
        <v>33</v>
      </c>
      <c r="D6433">
        <v>51</v>
      </c>
      <c r="E6433" t="s">
        <v>23</v>
      </c>
      <c r="F6433">
        <v>3</v>
      </c>
      <c r="G6433">
        <v>5</v>
      </c>
      <c r="H6433" t="s">
        <v>3686</v>
      </c>
      <c r="I6433">
        <v>5903</v>
      </c>
      <c r="J6433">
        <v>6</v>
      </c>
      <c r="K6433">
        <v>23</v>
      </c>
      <c r="L6433" t="s">
        <v>97</v>
      </c>
      <c r="M6433" t="s">
        <v>23</v>
      </c>
      <c r="N6433" t="s">
        <v>23</v>
      </c>
      <c r="O6433" t="s">
        <v>25</v>
      </c>
      <c r="P6433" t="s">
        <v>26</v>
      </c>
      <c r="Q6433" t="s">
        <v>50</v>
      </c>
      <c r="R6433" t="s">
        <v>153</v>
      </c>
      <c r="S6433" t="s">
        <v>14278</v>
      </c>
    </row>
    <row r="6434" spans="1:19">
      <c r="A6434" t="s">
        <v>14279</v>
      </c>
      <c r="B6434" s="1">
        <v>45177</v>
      </c>
      <c r="C6434" t="s">
        <v>22</v>
      </c>
      <c r="D6434">
        <v>33</v>
      </c>
      <c r="E6434" t="s">
        <v>23</v>
      </c>
      <c r="F6434">
        <v>0</v>
      </c>
      <c r="G6434">
        <v>5</v>
      </c>
      <c r="H6434" t="s">
        <v>3686</v>
      </c>
      <c r="I6434">
        <v>3464</v>
      </c>
      <c r="J6434">
        <v>6</v>
      </c>
      <c r="K6434">
        <v>23</v>
      </c>
      <c r="M6434" t="s">
        <v>23</v>
      </c>
      <c r="N6434" t="s">
        <v>23</v>
      </c>
      <c r="O6434" t="s">
        <v>56</v>
      </c>
      <c r="P6434" t="s">
        <v>164</v>
      </c>
      <c r="Q6434" t="s">
        <v>50</v>
      </c>
      <c r="R6434" t="s">
        <v>5527</v>
      </c>
      <c r="S6434" t="s">
        <v>14280</v>
      </c>
    </row>
    <row r="6435" spans="1:19">
      <c r="A6435" t="s">
        <v>14281</v>
      </c>
      <c r="B6435" s="1">
        <v>45341</v>
      </c>
      <c r="C6435" t="s">
        <v>33</v>
      </c>
      <c r="D6435">
        <v>30</v>
      </c>
      <c r="E6435" t="s">
        <v>39</v>
      </c>
      <c r="F6435">
        <v>0</v>
      </c>
      <c r="G6435">
        <v>5</v>
      </c>
      <c r="H6435" t="s">
        <v>3686</v>
      </c>
      <c r="I6435">
        <v>4952</v>
      </c>
      <c r="J6435">
        <v>0</v>
      </c>
      <c r="K6435">
        <v>18</v>
      </c>
      <c r="M6435" t="s">
        <v>23</v>
      </c>
      <c r="N6435" t="s">
        <v>23</v>
      </c>
      <c r="O6435" t="s">
        <v>49</v>
      </c>
      <c r="P6435" t="s">
        <v>26</v>
      </c>
      <c r="Q6435" t="s">
        <v>50</v>
      </c>
      <c r="R6435" t="s">
        <v>5957</v>
      </c>
      <c r="S6435" t="s">
        <v>14282</v>
      </c>
    </row>
    <row r="6436" spans="1:19">
      <c r="A6436" t="s">
        <v>14283</v>
      </c>
      <c r="B6436" s="1">
        <v>45629</v>
      </c>
      <c r="C6436" t="s">
        <v>33</v>
      </c>
      <c r="D6436">
        <v>59</v>
      </c>
      <c r="E6436" t="s">
        <v>39</v>
      </c>
      <c r="F6436">
        <v>0</v>
      </c>
      <c r="G6436">
        <v>5</v>
      </c>
      <c r="H6436" t="s">
        <v>3686</v>
      </c>
      <c r="I6436">
        <v>3330</v>
      </c>
      <c r="J6436">
        <v>0</v>
      </c>
      <c r="K6436">
        <v>8</v>
      </c>
      <c r="L6436" t="s">
        <v>48</v>
      </c>
      <c r="M6436" t="s">
        <v>23</v>
      </c>
      <c r="N6436" t="s">
        <v>39</v>
      </c>
      <c r="P6436" t="s">
        <v>26</v>
      </c>
      <c r="Q6436" t="s">
        <v>84</v>
      </c>
      <c r="R6436" t="s">
        <v>6260</v>
      </c>
      <c r="S6436" t="s">
        <v>14284</v>
      </c>
    </row>
    <row r="6437" spans="1:19">
      <c r="A6437" t="s">
        <v>14285</v>
      </c>
      <c r="B6437" s="1">
        <v>45859</v>
      </c>
      <c r="C6437" t="s">
        <v>22</v>
      </c>
      <c r="D6437">
        <v>21</v>
      </c>
      <c r="E6437" t="s">
        <v>39</v>
      </c>
      <c r="F6437">
        <v>0</v>
      </c>
      <c r="G6437">
        <v>5</v>
      </c>
      <c r="H6437" t="s">
        <v>3751</v>
      </c>
      <c r="I6437">
        <v>3255</v>
      </c>
      <c r="J6437">
        <v>0</v>
      </c>
      <c r="K6437">
        <v>1</v>
      </c>
      <c r="M6437" t="s">
        <v>23</v>
      </c>
      <c r="N6437" t="s">
        <v>23</v>
      </c>
      <c r="O6437" t="s">
        <v>49</v>
      </c>
      <c r="P6437" t="s">
        <v>26</v>
      </c>
      <c r="Q6437" t="s">
        <v>27</v>
      </c>
      <c r="R6437" t="s">
        <v>91</v>
      </c>
      <c r="S6437" t="s">
        <v>14286</v>
      </c>
    </row>
    <row r="6438" spans="1:19">
      <c r="A6438" t="s">
        <v>14287</v>
      </c>
      <c r="B6438" s="1">
        <v>44636</v>
      </c>
      <c r="C6438" t="s">
        <v>22</v>
      </c>
      <c r="D6438">
        <v>36</v>
      </c>
      <c r="E6438" t="s">
        <v>23</v>
      </c>
      <c r="F6438">
        <v>0</v>
      </c>
      <c r="G6438">
        <v>5</v>
      </c>
      <c r="H6438" t="s">
        <v>3686</v>
      </c>
      <c r="I6438">
        <v>5757</v>
      </c>
      <c r="J6438">
        <v>10</v>
      </c>
      <c r="K6438">
        <v>41</v>
      </c>
      <c r="L6438" t="s">
        <v>142</v>
      </c>
      <c r="M6438" t="s">
        <v>23</v>
      </c>
      <c r="N6438" t="s">
        <v>23</v>
      </c>
      <c r="O6438" t="s">
        <v>25</v>
      </c>
      <c r="P6438" t="s">
        <v>26</v>
      </c>
      <c r="Q6438" t="s">
        <v>27</v>
      </c>
      <c r="R6438" t="s">
        <v>907</v>
      </c>
      <c r="S6438" t="s">
        <v>14288</v>
      </c>
    </row>
    <row r="6439" spans="1:19">
      <c r="A6439" t="s">
        <v>14289</v>
      </c>
      <c r="B6439" s="1">
        <v>45683</v>
      </c>
      <c r="C6439" t="s">
        <v>33</v>
      </c>
      <c r="D6439">
        <v>48</v>
      </c>
      <c r="E6439" t="s">
        <v>39</v>
      </c>
      <c r="F6439">
        <v>1</v>
      </c>
      <c r="G6439">
        <v>5</v>
      </c>
      <c r="H6439" t="s">
        <v>3686</v>
      </c>
      <c r="I6439">
        <v>4668</v>
      </c>
      <c r="J6439">
        <v>0</v>
      </c>
      <c r="K6439">
        <v>7</v>
      </c>
      <c r="L6439" t="s">
        <v>48</v>
      </c>
      <c r="M6439" t="s">
        <v>23</v>
      </c>
      <c r="N6439" t="s">
        <v>23</v>
      </c>
      <c r="O6439" t="s">
        <v>25</v>
      </c>
      <c r="P6439" t="s">
        <v>26</v>
      </c>
      <c r="Q6439" t="s">
        <v>27</v>
      </c>
      <c r="R6439" t="s">
        <v>9417</v>
      </c>
      <c r="S6439" t="s">
        <v>14290</v>
      </c>
    </row>
    <row r="6440" spans="1:19">
      <c r="A6440" t="s">
        <v>14291</v>
      </c>
      <c r="B6440" s="1">
        <v>44996</v>
      </c>
      <c r="C6440" t="s">
        <v>33</v>
      </c>
      <c r="D6440">
        <v>46</v>
      </c>
      <c r="E6440" t="s">
        <v>39</v>
      </c>
      <c r="F6440">
        <v>0</v>
      </c>
      <c r="G6440">
        <v>5</v>
      </c>
      <c r="H6440" t="s">
        <v>3686</v>
      </c>
      <c r="I6440">
        <v>5227</v>
      </c>
      <c r="J6440">
        <v>0</v>
      </c>
      <c r="K6440">
        <v>29</v>
      </c>
      <c r="M6440" t="s">
        <v>23</v>
      </c>
      <c r="N6440" t="s">
        <v>39</v>
      </c>
      <c r="P6440" t="s">
        <v>26</v>
      </c>
      <c r="Q6440" t="s">
        <v>50</v>
      </c>
      <c r="R6440" t="s">
        <v>1980</v>
      </c>
      <c r="S6440" t="s">
        <v>14292</v>
      </c>
    </row>
    <row r="6441" spans="1:19">
      <c r="A6441" t="s">
        <v>14293</v>
      </c>
      <c r="B6441" s="1">
        <v>44148</v>
      </c>
      <c r="C6441" t="s">
        <v>22</v>
      </c>
      <c r="D6441">
        <v>60</v>
      </c>
      <c r="E6441" t="s">
        <v>39</v>
      </c>
      <c r="F6441">
        <v>0</v>
      </c>
      <c r="G6441">
        <v>5</v>
      </c>
      <c r="H6441" t="s">
        <v>3686</v>
      </c>
      <c r="I6441">
        <v>4193</v>
      </c>
      <c r="J6441">
        <v>0</v>
      </c>
      <c r="K6441">
        <v>57</v>
      </c>
      <c r="M6441" t="s">
        <v>23</v>
      </c>
      <c r="N6441" t="s">
        <v>39</v>
      </c>
      <c r="P6441" t="s">
        <v>164</v>
      </c>
      <c r="Q6441" t="s">
        <v>27</v>
      </c>
      <c r="R6441" t="s">
        <v>3077</v>
      </c>
      <c r="S6441" t="s">
        <v>14294</v>
      </c>
    </row>
    <row r="6442" spans="1:19">
      <c r="A6442" t="s">
        <v>14295</v>
      </c>
      <c r="B6442" s="1">
        <v>45010</v>
      </c>
      <c r="C6442" t="s">
        <v>22</v>
      </c>
      <c r="D6442">
        <v>19</v>
      </c>
      <c r="E6442" t="s">
        <v>39</v>
      </c>
      <c r="F6442">
        <v>0</v>
      </c>
      <c r="G6442">
        <v>5</v>
      </c>
      <c r="H6442" t="s">
        <v>3686</v>
      </c>
      <c r="I6442">
        <v>4161</v>
      </c>
      <c r="J6442">
        <v>0</v>
      </c>
      <c r="K6442">
        <v>29</v>
      </c>
      <c r="M6442" t="s">
        <v>39</v>
      </c>
      <c r="N6442" t="s">
        <v>23</v>
      </c>
      <c r="O6442" t="s">
        <v>49</v>
      </c>
      <c r="P6442" t="s">
        <v>202</v>
      </c>
      <c r="Q6442" t="s">
        <v>50</v>
      </c>
      <c r="R6442" t="s">
        <v>4828</v>
      </c>
      <c r="S6442" t="s">
        <v>14296</v>
      </c>
    </row>
    <row r="6443" spans="1:19">
      <c r="A6443" t="s">
        <v>14297</v>
      </c>
      <c r="B6443" s="1">
        <v>45071</v>
      </c>
      <c r="C6443" t="s">
        <v>33</v>
      </c>
      <c r="D6443">
        <v>36</v>
      </c>
      <c r="E6443" t="s">
        <v>23</v>
      </c>
      <c r="F6443">
        <v>3</v>
      </c>
      <c r="G6443">
        <v>5</v>
      </c>
      <c r="H6443" t="s">
        <v>3686</v>
      </c>
      <c r="I6443">
        <v>4870</v>
      </c>
      <c r="J6443">
        <v>1</v>
      </c>
      <c r="K6443">
        <v>27</v>
      </c>
      <c r="M6443" t="s">
        <v>23</v>
      </c>
      <c r="N6443" t="s">
        <v>39</v>
      </c>
      <c r="P6443" t="s">
        <v>164</v>
      </c>
      <c r="Q6443" t="s">
        <v>50</v>
      </c>
      <c r="R6443" t="s">
        <v>226</v>
      </c>
      <c r="S6443" t="s">
        <v>14298</v>
      </c>
    </row>
    <row r="6444" spans="1:19">
      <c r="A6444" t="s">
        <v>14299</v>
      </c>
      <c r="B6444" s="1">
        <v>45343</v>
      </c>
      <c r="C6444" t="s">
        <v>22</v>
      </c>
      <c r="D6444">
        <v>63</v>
      </c>
      <c r="E6444" t="s">
        <v>39</v>
      </c>
      <c r="F6444">
        <v>0</v>
      </c>
      <c r="G6444">
        <v>5</v>
      </c>
      <c r="H6444" t="s">
        <v>3686</v>
      </c>
      <c r="I6444">
        <v>2643</v>
      </c>
      <c r="J6444">
        <v>0</v>
      </c>
      <c r="K6444">
        <v>18</v>
      </c>
      <c r="M6444" t="s">
        <v>23</v>
      </c>
      <c r="N6444" t="s">
        <v>23</v>
      </c>
      <c r="O6444" t="s">
        <v>25</v>
      </c>
      <c r="P6444" t="s">
        <v>26</v>
      </c>
      <c r="Q6444" t="s">
        <v>50</v>
      </c>
      <c r="R6444" t="s">
        <v>1902</v>
      </c>
      <c r="S6444" t="s">
        <v>14300</v>
      </c>
    </row>
    <row r="6445" spans="1:19">
      <c r="A6445" t="s">
        <v>14301</v>
      </c>
      <c r="B6445" s="1">
        <v>45822</v>
      </c>
      <c r="C6445" t="s">
        <v>22</v>
      </c>
      <c r="D6445">
        <v>33</v>
      </c>
      <c r="E6445" t="s">
        <v>23</v>
      </c>
      <c r="F6445">
        <v>1</v>
      </c>
      <c r="G6445">
        <v>5</v>
      </c>
      <c r="H6445" t="s">
        <v>3751</v>
      </c>
      <c r="I6445">
        <v>5456</v>
      </c>
      <c r="J6445">
        <v>2</v>
      </c>
      <c r="K6445">
        <v>2</v>
      </c>
      <c r="M6445" t="s">
        <v>23</v>
      </c>
      <c r="N6445" t="s">
        <v>23</v>
      </c>
      <c r="O6445" t="s">
        <v>49</v>
      </c>
      <c r="P6445" t="s">
        <v>26</v>
      </c>
      <c r="Q6445" t="s">
        <v>27</v>
      </c>
      <c r="R6445" t="s">
        <v>11894</v>
      </c>
      <c r="S6445" t="s">
        <v>14302</v>
      </c>
    </row>
    <row r="6446" spans="1:19">
      <c r="A6446" t="s">
        <v>14303</v>
      </c>
      <c r="B6446" s="1">
        <v>45113</v>
      </c>
      <c r="C6446" t="s">
        <v>22</v>
      </c>
      <c r="D6446">
        <v>49</v>
      </c>
      <c r="E6446" t="s">
        <v>23</v>
      </c>
      <c r="F6446">
        <v>0</v>
      </c>
      <c r="G6446">
        <v>5</v>
      </c>
      <c r="H6446" t="s">
        <v>3686</v>
      </c>
      <c r="I6446">
        <v>2950</v>
      </c>
      <c r="J6446">
        <v>7</v>
      </c>
      <c r="K6446">
        <v>25</v>
      </c>
      <c r="L6446" t="s">
        <v>40</v>
      </c>
      <c r="M6446" t="s">
        <v>23</v>
      </c>
      <c r="N6446" t="s">
        <v>23</v>
      </c>
      <c r="O6446" t="s">
        <v>49</v>
      </c>
      <c r="P6446" t="s">
        <v>26</v>
      </c>
      <c r="Q6446" t="s">
        <v>50</v>
      </c>
      <c r="R6446" t="s">
        <v>1484</v>
      </c>
      <c r="S6446" t="s">
        <v>14304</v>
      </c>
    </row>
    <row r="6447" spans="1:19">
      <c r="A6447" t="s">
        <v>14305</v>
      </c>
      <c r="B6447" s="1">
        <v>44023</v>
      </c>
      <c r="C6447" t="s">
        <v>22</v>
      </c>
      <c r="D6447">
        <v>46</v>
      </c>
      <c r="E6447" t="s">
        <v>23</v>
      </c>
      <c r="F6447">
        <v>0</v>
      </c>
      <c r="G6447">
        <v>5</v>
      </c>
      <c r="H6447" t="s">
        <v>3686</v>
      </c>
      <c r="I6447">
        <v>5926</v>
      </c>
      <c r="J6447">
        <v>1</v>
      </c>
      <c r="K6447">
        <v>61</v>
      </c>
      <c r="M6447" t="s">
        <v>23</v>
      </c>
      <c r="N6447" t="s">
        <v>23</v>
      </c>
      <c r="O6447" t="s">
        <v>25</v>
      </c>
      <c r="P6447" t="s">
        <v>202</v>
      </c>
      <c r="Q6447" t="s">
        <v>27</v>
      </c>
      <c r="R6447" t="s">
        <v>9073</v>
      </c>
      <c r="S6447" t="s">
        <v>14306</v>
      </c>
    </row>
    <row r="6448" spans="1:19">
      <c r="A6448" t="s">
        <v>14307</v>
      </c>
      <c r="B6448" s="1">
        <v>43853</v>
      </c>
      <c r="C6448" t="s">
        <v>22</v>
      </c>
      <c r="D6448">
        <v>44</v>
      </c>
      <c r="E6448" t="s">
        <v>23</v>
      </c>
      <c r="F6448">
        <v>0</v>
      </c>
      <c r="G6448">
        <v>5</v>
      </c>
      <c r="H6448" t="s">
        <v>3686</v>
      </c>
      <c r="I6448">
        <v>6251</v>
      </c>
      <c r="J6448">
        <v>1</v>
      </c>
      <c r="K6448">
        <v>67</v>
      </c>
      <c r="M6448" t="s">
        <v>23</v>
      </c>
      <c r="N6448" t="s">
        <v>23</v>
      </c>
      <c r="O6448" t="s">
        <v>25</v>
      </c>
      <c r="P6448" t="s">
        <v>202</v>
      </c>
      <c r="Q6448" t="s">
        <v>27</v>
      </c>
      <c r="R6448" t="s">
        <v>6292</v>
      </c>
      <c r="S6448" t="s">
        <v>14308</v>
      </c>
    </row>
    <row r="6449" spans="1:19">
      <c r="A6449" t="s">
        <v>14309</v>
      </c>
      <c r="B6449" s="1">
        <v>44006</v>
      </c>
      <c r="C6449" t="s">
        <v>33</v>
      </c>
      <c r="D6449">
        <v>65</v>
      </c>
      <c r="E6449" t="s">
        <v>23</v>
      </c>
      <c r="F6449">
        <v>0</v>
      </c>
      <c r="G6449">
        <v>5</v>
      </c>
      <c r="H6449" t="s">
        <v>3686</v>
      </c>
      <c r="I6449">
        <v>5428</v>
      </c>
      <c r="J6449">
        <v>5</v>
      </c>
      <c r="K6449">
        <v>62</v>
      </c>
      <c r="M6449" t="s">
        <v>23</v>
      </c>
      <c r="N6449" t="s">
        <v>23</v>
      </c>
      <c r="O6449" t="s">
        <v>25</v>
      </c>
      <c r="P6449" t="s">
        <v>202</v>
      </c>
      <c r="Q6449" t="s">
        <v>50</v>
      </c>
      <c r="R6449" t="s">
        <v>6506</v>
      </c>
      <c r="S6449" t="s">
        <v>14310</v>
      </c>
    </row>
    <row r="6450" spans="1:19">
      <c r="A6450" t="s">
        <v>14311</v>
      </c>
      <c r="B6450" s="1">
        <v>45195</v>
      </c>
      <c r="C6450" t="s">
        <v>33</v>
      </c>
      <c r="D6450">
        <v>66</v>
      </c>
      <c r="E6450" t="s">
        <v>39</v>
      </c>
      <c r="F6450">
        <v>0</v>
      </c>
      <c r="G6450">
        <v>5</v>
      </c>
      <c r="H6450" t="s">
        <v>3686</v>
      </c>
      <c r="I6450">
        <v>3558</v>
      </c>
      <c r="J6450">
        <v>0</v>
      </c>
      <c r="K6450">
        <v>23</v>
      </c>
      <c r="M6450" t="s">
        <v>23</v>
      </c>
      <c r="N6450" t="s">
        <v>23</v>
      </c>
      <c r="O6450" t="s">
        <v>25</v>
      </c>
      <c r="P6450" t="s">
        <v>164</v>
      </c>
      <c r="Q6450" t="s">
        <v>50</v>
      </c>
      <c r="R6450" t="s">
        <v>280</v>
      </c>
      <c r="S6450" t="s">
        <v>14312</v>
      </c>
    </row>
    <row r="6451" spans="1:19">
      <c r="A6451" t="s">
        <v>14313</v>
      </c>
      <c r="B6451" s="1">
        <v>45544</v>
      </c>
      <c r="C6451" t="s">
        <v>33</v>
      </c>
      <c r="D6451">
        <v>77</v>
      </c>
      <c r="E6451" t="s">
        <v>23</v>
      </c>
      <c r="F6451">
        <v>2</v>
      </c>
      <c r="G6451">
        <v>5</v>
      </c>
      <c r="H6451" t="s">
        <v>3686</v>
      </c>
      <c r="I6451">
        <v>2333</v>
      </c>
      <c r="J6451">
        <v>8</v>
      </c>
      <c r="K6451">
        <v>11</v>
      </c>
      <c r="M6451" t="s">
        <v>23</v>
      </c>
      <c r="N6451" t="s">
        <v>23</v>
      </c>
      <c r="O6451" t="s">
        <v>25</v>
      </c>
      <c r="P6451" t="s">
        <v>26</v>
      </c>
      <c r="Q6451" t="s">
        <v>50</v>
      </c>
      <c r="R6451" t="s">
        <v>9223</v>
      </c>
      <c r="S6451" t="s">
        <v>14314</v>
      </c>
    </row>
    <row r="6452" spans="1:19">
      <c r="A6452" t="s">
        <v>14315</v>
      </c>
      <c r="B6452" s="1">
        <v>44076</v>
      </c>
      <c r="C6452" t="s">
        <v>33</v>
      </c>
      <c r="D6452">
        <v>70</v>
      </c>
      <c r="E6452" t="s">
        <v>39</v>
      </c>
      <c r="F6452">
        <v>0</v>
      </c>
      <c r="G6452">
        <v>5</v>
      </c>
      <c r="H6452" t="s">
        <v>3686</v>
      </c>
      <c r="I6452">
        <v>5513</v>
      </c>
      <c r="J6452">
        <v>0</v>
      </c>
      <c r="K6452">
        <v>59</v>
      </c>
      <c r="M6452" t="s">
        <v>23</v>
      </c>
      <c r="N6452" t="s">
        <v>23</v>
      </c>
      <c r="O6452" t="s">
        <v>25</v>
      </c>
      <c r="P6452" t="s">
        <v>202</v>
      </c>
      <c r="Q6452" t="s">
        <v>27</v>
      </c>
      <c r="R6452" t="s">
        <v>2275</v>
      </c>
      <c r="S6452" t="s">
        <v>14316</v>
      </c>
    </row>
    <row r="6453" spans="1:19">
      <c r="A6453" t="s">
        <v>14317</v>
      </c>
      <c r="B6453" s="1">
        <v>43702</v>
      </c>
      <c r="C6453" t="s">
        <v>22</v>
      </c>
      <c r="D6453">
        <v>62</v>
      </c>
      <c r="E6453" t="s">
        <v>23</v>
      </c>
      <c r="F6453">
        <v>2</v>
      </c>
      <c r="G6453">
        <v>5</v>
      </c>
      <c r="H6453" t="s">
        <v>3686</v>
      </c>
      <c r="I6453">
        <v>6202</v>
      </c>
      <c r="J6453">
        <v>4</v>
      </c>
      <c r="K6453">
        <v>72</v>
      </c>
      <c r="L6453" t="s">
        <v>316</v>
      </c>
      <c r="M6453" t="s">
        <v>23</v>
      </c>
      <c r="N6453" t="s">
        <v>23</v>
      </c>
      <c r="O6453" t="s">
        <v>25</v>
      </c>
      <c r="P6453" t="s">
        <v>164</v>
      </c>
      <c r="Q6453" t="s">
        <v>50</v>
      </c>
      <c r="R6453" t="s">
        <v>1460</v>
      </c>
      <c r="S6453" t="s">
        <v>14318</v>
      </c>
    </row>
    <row r="6454" spans="1:19">
      <c r="A6454" t="s">
        <v>14319</v>
      </c>
      <c r="B6454" s="1">
        <v>45469</v>
      </c>
      <c r="C6454" t="s">
        <v>22</v>
      </c>
      <c r="D6454">
        <v>23</v>
      </c>
      <c r="E6454" t="s">
        <v>39</v>
      </c>
      <c r="F6454">
        <v>0</v>
      </c>
      <c r="G6454">
        <v>5</v>
      </c>
      <c r="H6454" t="s">
        <v>3686</v>
      </c>
      <c r="I6454">
        <v>5068</v>
      </c>
      <c r="J6454">
        <v>0</v>
      </c>
      <c r="K6454">
        <v>14</v>
      </c>
      <c r="L6454" t="s">
        <v>97</v>
      </c>
      <c r="M6454" t="s">
        <v>23</v>
      </c>
      <c r="N6454" t="s">
        <v>39</v>
      </c>
      <c r="P6454" t="s">
        <v>202</v>
      </c>
      <c r="Q6454" t="s">
        <v>27</v>
      </c>
      <c r="R6454" t="s">
        <v>4083</v>
      </c>
      <c r="S6454" t="s">
        <v>14320</v>
      </c>
    </row>
    <row r="6455" spans="1:19">
      <c r="A6455" t="s">
        <v>14321</v>
      </c>
      <c r="B6455" s="1">
        <v>44054</v>
      </c>
      <c r="C6455" t="s">
        <v>22</v>
      </c>
      <c r="D6455">
        <v>31</v>
      </c>
      <c r="E6455" t="s">
        <v>23</v>
      </c>
      <c r="F6455">
        <v>1</v>
      </c>
      <c r="G6455">
        <v>5</v>
      </c>
      <c r="H6455" t="s">
        <v>3686</v>
      </c>
      <c r="I6455">
        <v>6315</v>
      </c>
      <c r="J6455">
        <v>7</v>
      </c>
      <c r="K6455">
        <v>60</v>
      </c>
      <c r="M6455" t="s">
        <v>23</v>
      </c>
      <c r="N6455" t="s">
        <v>39</v>
      </c>
      <c r="P6455" t="s">
        <v>164</v>
      </c>
      <c r="Q6455" t="s">
        <v>50</v>
      </c>
      <c r="R6455" t="s">
        <v>1097</v>
      </c>
      <c r="S6455" t="s">
        <v>14322</v>
      </c>
    </row>
    <row r="6456" spans="1:19">
      <c r="A6456" t="s">
        <v>14323</v>
      </c>
      <c r="B6456" s="1">
        <v>44428</v>
      </c>
      <c r="C6456" t="s">
        <v>33</v>
      </c>
      <c r="D6456">
        <v>19</v>
      </c>
      <c r="E6456" t="s">
        <v>23</v>
      </c>
      <c r="F6456">
        <v>3</v>
      </c>
      <c r="G6456">
        <v>5</v>
      </c>
      <c r="H6456" t="s">
        <v>3686</v>
      </c>
      <c r="I6456">
        <v>2608</v>
      </c>
      <c r="J6456">
        <v>2</v>
      </c>
      <c r="K6456">
        <v>48</v>
      </c>
      <c r="M6456" t="s">
        <v>23</v>
      </c>
      <c r="N6456" t="s">
        <v>39</v>
      </c>
      <c r="P6456" t="s">
        <v>164</v>
      </c>
      <c r="Q6456" t="s">
        <v>50</v>
      </c>
      <c r="R6456" t="s">
        <v>657</v>
      </c>
      <c r="S6456" t="s">
        <v>14324</v>
      </c>
    </row>
    <row r="6457" spans="1:19">
      <c r="A6457" t="s">
        <v>14325</v>
      </c>
      <c r="B6457" s="1">
        <v>45201</v>
      </c>
      <c r="C6457" t="s">
        <v>22</v>
      </c>
      <c r="D6457">
        <v>42</v>
      </c>
      <c r="E6457" t="s">
        <v>39</v>
      </c>
      <c r="F6457">
        <v>0</v>
      </c>
      <c r="G6457">
        <v>5</v>
      </c>
      <c r="H6457" t="s">
        <v>3686</v>
      </c>
      <c r="I6457">
        <v>4510</v>
      </c>
      <c r="J6457">
        <v>0</v>
      </c>
      <c r="K6457">
        <v>22</v>
      </c>
      <c r="L6457" t="s">
        <v>97</v>
      </c>
      <c r="M6457" t="s">
        <v>23</v>
      </c>
      <c r="N6457" t="s">
        <v>39</v>
      </c>
      <c r="P6457" t="s">
        <v>202</v>
      </c>
      <c r="Q6457" t="s">
        <v>50</v>
      </c>
      <c r="R6457" t="s">
        <v>3789</v>
      </c>
      <c r="S6457" t="s">
        <v>14326</v>
      </c>
    </row>
    <row r="6458" spans="1:19">
      <c r="A6458" t="s">
        <v>14327</v>
      </c>
      <c r="B6458" s="1">
        <v>45127</v>
      </c>
      <c r="C6458" t="s">
        <v>33</v>
      </c>
      <c r="D6458">
        <v>37</v>
      </c>
      <c r="E6458" t="s">
        <v>39</v>
      </c>
      <c r="F6458">
        <v>1</v>
      </c>
      <c r="G6458">
        <v>5</v>
      </c>
      <c r="H6458" t="s">
        <v>3686</v>
      </c>
      <c r="I6458">
        <v>5136</v>
      </c>
      <c r="J6458">
        <v>0</v>
      </c>
      <c r="K6458">
        <v>25</v>
      </c>
      <c r="L6458" t="s">
        <v>40</v>
      </c>
      <c r="M6458" t="s">
        <v>23</v>
      </c>
      <c r="N6458" t="s">
        <v>23</v>
      </c>
      <c r="O6458" t="s">
        <v>49</v>
      </c>
      <c r="P6458" t="s">
        <v>202</v>
      </c>
      <c r="Q6458" t="s">
        <v>50</v>
      </c>
      <c r="R6458" t="s">
        <v>1881</v>
      </c>
      <c r="S6458" t="s">
        <v>14328</v>
      </c>
    </row>
    <row r="6459" spans="1:19">
      <c r="A6459" t="s">
        <v>14329</v>
      </c>
      <c r="B6459" s="1">
        <v>45622</v>
      </c>
      <c r="C6459" t="s">
        <v>22</v>
      </c>
      <c r="D6459">
        <v>66</v>
      </c>
      <c r="E6459" t="s">
        <v>39</v>
      </c>
      <c r="F6459">
        <v>0</v>
      </c>
      <c r="G6459">
        <v>5</v>
      </c>
      <c r="H6459" t="s">
        <v>3686</v>
      </c>
      <c r="I6459">
        <v>2003</v>
      </c>
      <c r="J6459">
        <v>0</v>
      </c>
      <c r="K6459">
        <v>9</v>
      </c>
      <c r="L6459" t="s">
        <v>48</v>
      </c>
      <c r="M6459" t="s">
        <v>23</v>
      </c>
      <c r="N6459" t="s">
        <v>23</v>
      </c>
      <c r="O6459" t="s">
        <v>25</v>
      </c>
      <c r="P6459" t="s">
        <v>164</v>
      </c>
      <c r="Q6459" t="s">
        <v>27</v>
      </c>
      <c r="R6459" t="s">
        <v>6973</v>
      </c>
      <c r="S6459" t="s">
        <v>14330</v>
      </c>
    </row>
    <row r="6460" spans="1:19">
      <c r="A6460" t="s">
        <v>14331</v>
      </c>
      <c r="B6460" s="1">
        <v>43734</v>
      </c>
      <c r="C6460" t="s">
        <v>22</v>
      </c>
      <c r="D6460">
        <v>73</v>
      </c>
      <c r="E6460" t="s">
        <v>23</v>
      </c>
      <c r="F6460">
        <v>0</v>
      </c>
      <c r="G6460">
        <v>5</v>
      </c>
      <c r="H6460" t="s">
        <v>3686</v>
      </c>
      <c r="I6460">
        <v>5491</v>
      </c>
      <c r="J6460">
        <v>10</v>
      </c>
      <c r="K6460">
        <v>71</v>
      </c>
      <c r="M6460" t="s">
        <v>39</v>
      </c>
      <c r="N6460" t="s">
        <v>23</v>
      </c>
      <c r="O6460" t="s">
        <v>56</v>
      </c>
      <c r="P6460" t="s">
        <v>26</v>
      </c>
      <c r="Q6460" t="s">
        <v>27</v>
      </c>
      <c r="R6460" t="s">
        <v>14332</v>
      </c>
      <c r="S6460" t="s">
        <v>14333</v>
      </c>
    </row>
    <row r="6461" spans="1:19">
      <c r="A6461" t="s">
        <v>14334</v>
      </c>
      <c r="B6461" s="1">
        <v>43933</v>
      </c>
      <c r="C6461" t="s">
        <v>33</v>
      </c>
      <c r="D6461">
        <v>23</v>
      </c>
      <c r="E6461" t="s">
        <v>23</v>
      </c>
      <c r="F6461">
        <v>0</v>
      </c>
      <c r="G6461">
        <v>5</v>
      </c>
      <c r="H6461" t="s">
        <v>3686</v>
      </c>
      <c r="I6461">
        <v>4557</v>
      </c>
      <c r="J6461">
        <v>1</v>
      </c>
      <c r="K6461">
        <v>64</v>
      </c>
      <c r="M6461" t="s">
        <v>23</v>
      </c>
      <c r="N6461" t="s">
        <v>39</v>
      </c>
      <c r="P6461" t="s">
        <v>164</v>
      </c>
      <c r="Q6461" t="s">
        <v>50</v>
      </c>
      <c r="R6461" t="s">
        <v>395</v>
      </c>
      <c r="S6461" t="s">
        <v>14335</v>
      </c>
    </row>
    <row r="6462" spans="1:19">
      <c r="A6462" t="s">
        <v>14336</v>
      </c>
      <c r="B6462" s="1">
        <v>45842</v>
      </c>
      <c r="C6462" t="s">
        <v>33</v>
      </c>
      <c r="D6462">
        <v>35</v>
      </c>
      <c r="E6462" t="s">
        <v>39</v>
      </c>
      <c r="F6462">
        <v>0</v>
      </c>
      <c r="G6462">
        <v>5</v>
      </c>
      <c r="H6462" t="s">
        <v>3751</v>
      </c>
      <c r="I6462">
        <v>2577</v>
      </c>
      <c r="J6462">
        <v>0</v>
      </c>
      <c r="K6462">
        <v>1</v>
      </c>
      <c r="M6462" t="s">
        <v>23</v>
      </c>
      <c r="N6462" t="s">
        <v>39</v>
      </c>
      <c r="P6462" t="s">
        <v>26</v>
      </c>
      <c r="Q6462" t="s">
        <v>50</v>
      </c>
      <c r="R6462" t="s">
        <v>4568</v>
      </c>
      <c r="S6462" t="s">
        <v>14337</v>
      </c>
    </row>
    <row r="6463" spans="1:19">
      <c r="A6463" t="s">
        <v>14338</v>
      </c>
      <c r="B6463" s="1">
        <v>45850</v>
      </c>
      <c r="C6463" t="s">
        <v>33</v>
      </c>
      <c r="D6463">
        <v>47</v>
      </c>
      <c r="E6463" t="s">
        <v>39</v>
      </c>
      <c r="F6463">
        <v>0</v>
      </c>
      <c r="G6463">
        <v>5</v>
      </c>
      <c r="H6463" t="s">
        <v>3751</v>
      </c>
      <c r="I6463">
        <v>4905</v>
      </c>
      <c r="J6463">
        <v>0</v>
      </c>
      <c r="K6463">
        <v>1</v>
      </c>
      <c r="M6463" t="s">
        <v>23</v>
      </c>
      <c r="N6463" t="s">
        <v>39</v>
      </c>
      <c r="P6463" t="s">
        <v>26</v>
      </c>
      <c r="Q6463" t="s">
        <v>50</v>
      </c>
      <c r="R6463" t="s">
        <v>2195</v>
      </c>
      <c r="S6463" t="s">
        <v>14339</v>
      </c>
    </row>
    <row r="6464" spans="1:19">
      <c r="A6464" t="s">
        <v>14340</v>
      </c>
      <c r="B6464" s="1">
        <v>45406</v>
      </c>
      <c r="C6464" t="s">
        <v>22</v>
      </c>
      <c r="D6464">
        <v>25</v>
      </c>
      <c r="E6464" t="s">
        <v>23</v>
      </c>
      <c r="F6464">
        <v>0</v>
      </c>
      <c r="G6464">
        <v>5</v>
      </c>
      <c r="H6464" t="s">
        <v>3686</v>
      </c>
      <c r="I6464">
        <v>5432</v>
      </c>
      <c r="J6464">
        <v>1</v>
      </c>
      <c r="K6464">
        <v>16</v>
      </c>
      <c r="M6464" t="s">
        <v>23</v>
      </c>
      <c r="N6464" t="s">
        <v>23</v>
      </c>
      <c r="O6464" t="s">
        <v>25</v>
      </c>
      <c r="P6464" t="s">
        <v>26</v>
      </c>
      <c r="Q6464" t="s">
        <v>27</v>
      </c>
      <c r="R6464" t="s">
        <v>5004</v>
      </c>
      <c r="S6464" t="s">
        <v>14341</v>
      </c>
    </row>
    <row r="6465" spans="1:19">
      <c r="A6465" t="s">
        <v>14342</v>
      </c>
      <c r="B6465" s="1">
        <v>45780</v>
      </c>
      <c r="C6465" t="s">
        <v>22</v>
      </c>
      <c r="D6465">
        <v>60</v>
      </c>
      <c r="E6465" t="s">
        <v>39</v>
      </c>
      <c r="F6465">
        <v>0</v>
      </c>
      <c r="G6465">
        <v>5</v>
      </c>
      <c r="H6465" t="s">
        <v>3751</v>
      </c>
      <c r="I6465">
        <v>4203</v>
      </c>
      <c r="J6465">
        <v>0</v>
      </c>
      <c r="K6465">
        <v>3</v>
      </c>
      <c r="L6465" t="s">
        <v>48</v>
      </c>
      <c r="M6465" t="s">
        <v>23</v>
      </c>
      <c r="N6465" t="s">
        <v>23</v>
      </c>
      <c r="O6465" t="s">
        <v>25</v>
      </c>
      <c r="P6465" t="s">
        <v>26</v>
      </c>
      <c r="Q6465" t="s">
        <v>27</v>
      </c>
      <c r="R6465" t="s">
        <v>78</v>
      </c>
      <c r="S6465" t="s">
        <v>14343</v>
      </c>
    </row>
    <row r="6466" spans="1:19">
      <c r="A6466" t="s">
        <v>14344</v>
      </c>
      <c r="B6466" s="1">
        <v>45848</v>
      </c>
      <c r="C6466" t="s">
        <v>22</v>
      </c>
      <c r="D6466">
        <v>32</v>
      </c>
      <c r="E6466" t="s">
        <v>39</v>
      </c>
      <c r="F6466">
        <v>0</v>
      </c>
      <c r="G6466">
        <v>5</v>
      </c>
      <c r="H6466" t="s">
        <v>3751</v>
      </c>
      <c r="I6466">
        <v>2664</v>
      </c>
      <c r="J6466">
        <v>0</v>
      </c>
      <c r="K6466">
        <v>1</v>
      </c>
      <c r="M6466" t="s">
        <v>23</v>
      </c>
      <c r="N6466" t="s">
        <v>39</v>
      </c>
      <c r="P6466" t="s">
        <v>26</v>
      </c>
      <c r="Q6466" t="s">
        <v>84</v>
      </c>
      <c r="R6466" t="s">
        <v>3772</v>
      </c>
      <c r="S6466" t="s">
        <v>14345</v>
      </c>
    </row>
    <row r="6467" spans="1:19">
      <c r="A6467" t="s">
        <v>14346</v>
      </c>
      <c r="B6467" s="1">
        <v>44713</v>
      </c>
      <c r="C6467" t="s">
        <v>33</v>
      </c>
      <c r="D6467">
        <v>52</v>
      </c>
      <c r="E6467" t="s">
        <v>23</v>
      </c>
      <c r="F6467">
        <v>3</v>
      </c>
      <c r="G6467">
        <v>5</v>
      </c>
      <c r="H6467" t="s">
        <v>3686</v>
      </c>
      <c r="I6467">
        <v>4686</v>
      </c>
      <c r="J6467">
        <v>1</v>
      </c>
      <c r="K6467">
        <v>38</v>
      </c>
      <c r="L6467" t="s">
        <v>40</v>
      </c>
      <c r="M6467" t="s">
        <v>23</v>
      </c>
      <c r="N6467" t="s">
        <v>39</v>
      </c>
      <c r="P6467" t="s">
        <v>202</v>
      </c>
      <c r="Q6467" t="s">
        <v>50</v>
      </c>
      <c r="R6467" t="s">
        <v>3789</v>
      </c>
      <c r="S6467" t="s">
        <v>14347</v>
      </c>
    </row>
    <row r="6468" spans="1:19">
      <c r="A6468" t="s">
        <v>14348</v>
      </c>
      <c r="B6468" s="1">
        <v>43789</v>
      </c>
      <c r="C6468" t="s">
        <v>33</v>
      </c>
      <c r="D6468">
        <v>27</v>
      </c>
      <c r="E6468" t="s">
        <v>23</v>
      </c>
      <c r="F6468">
        <v>0</v>
      </c>
      <c r="G6468">
        <v>5</v>
      </c>
      <c r="H6468" t="s">
        <v>3686</v>
      </c>
      <c r="I6468">
        <v>4162</v>
      </c>
      <c r="J6468">
        <v>1</v>
      </c>
      <c r="K6468">
        <v>69</v>
      </c>
      <c r="M6468" t="s">
        <v>23</v>
      </c>
      <c r="N6468" t="s">
        <v>23</v>
      </c>
      <c r="O6468" t="s">
        <v>49</v>
      </c>
      <c r="P6468" t="s">
        <v>164</v>
      </c>
      <c r="Q6468" t="s">
        <v>50</v>
      </c>
      <c r="R6468" t="s">
        <v>3071</v>
      </c>
      <c r="S6468" t="s">
        <v>14349</v>
      </c>
    </row>
    <row r="6469" spans="1:19">
      <c r="A6469" t="s">
        <v>14350</v>
      </c>
      <c r="B6469" s="1">
        <v>45269</v>
      </c>
      <c r="C6469" t="s">
        <v>33</v>
      </c>
      <c r="D6469">
        <v>46</v>
      </c>
      <c r="E6469" t="s">
        <v>39</v>
      </c>
      <c r="F6469">
        <v>0</v>
      </c>
      <c r="G6469">
        <v>5</v>
      </c>
      <c r="H6469" t="s">
        <v>3686</v>
      </c>
      <c r="I6469">
        <v>4277</v>
      </c>
      <c r="J6469">
        <v>0</v>
      </c>
      <c r="K6469">
        <v>20</v>
      </c>
      <c r="L6469" t="s">
        <v>97</v>
      </c>
      <c r="M6469" t="s">
        <v>23</v>
      </c>
      <c r="N6469" t="s">
        <v>39</v>
      </c>
      <c r="P6469" t="s">
        <v>26</v>
      </c>
      <c r="Q6469" t="s">
        <v>50</v>
      </c>
      <c r="R6469" t="s">
        <v>12549</v>
      </c>
      <c r="S6469" t="s">
        <v>14351</v>
      </c>
    </row>
    <row r="6470" spans="1:19">
      <c r="A6470" t="s">
        <v>14352</v>
      </c>
      <c r="B6470" s="1">
        <v>44050</v>
      </c>
      <c r="C6470" t="s">
        <v>22</v>
      </c>
      <c r="D6470">
        <v>45</v>
      </c>
      <c r="E6470" t="s">
        <v>23</v>
      </c>
      <c r="F6470">
        <v>2</v>
      </c>
      <c r="G6470">
        <v>5</v>
      </c>
      <c r="H6470" t="s">
        <v>3686</v>
      </c>
      <c r="I6470">
        <v>4425</v>
      </c>
      <c r="J6470">
        <v>9</v>
      </c>
      <c r="K6470">
        <v>60</v>
      </c>
      <c r="M6470" t="s">
        <v>23</v>
      </c>
      <c r="N6470" t="s">
        <v>39</v>
      </c>
      <c r="P6470" t="s">
        <v>164</v>
      </c>
      <c r="Q6470" t="s">
        <v>27</v>
      </c>
      <c r="R6470" t="s">
        <v>431</v>
      </c>
      <c r="S6470" t="s">
        <v>14353</v>
      </c>
    </row>
    <row r="6471" spans="1:19">
      <c r="A6471" t="s">
        <v>14354</v>
      </c>
      <c r="B6471" s="1">
        <v>43696</v>
      </c>
      <c r="C6471" t="s">
        <v>22</v>
      </c>
      <c r="D6471">
        <v>21</v>
      </c>
      <c r="E6471" t="s">
        <v>23</v>
      </c>
      <c r="F6471">
        <v>0</v>
      </c>
      <c r="G6471">
        <v>5</v>
      </c>
      <c r="H6471" t="s">
        <v>3686</v>
      </c>
      <c r="I6471">
        <v>6022</v>
      </c>
      <c r="J6471">
        <v>7</v>
      </c>
      <c r="K6471">
        <v>72</v>
      </c>
      <c r="M6471" t="s">
        <v>23</v>
      </c>
      <c r="N6471" t="s">
        <v>23</v>
      </c>
      <c r="O6471" t="s">
        <v>25</v>
      </c>
      <c r="P6471" t="s">
        <v>164</v>
      </c>
      <c r="Q6471" t="s">
        <v>27</v>
      </c>
      <c r="R6471" t="s">
        <v>1579</v>
      </c>
      <c r="S6471" t="s">
        <v>14355</v>
      </c>
    </row>
    <row r="6472" spans="1:19">
      <c r="A6472" t="s">
        <v>14356</v>
      </c>
      <c r="B6472" s="1">
        <v>44492</v>
      </c>
      <c r="C6472" t="s">
        <v>22</v>
      </c>
      <c r="D6472">
        <v>43</v>
      </c>
      <c r="E6472" t="s">
        <v>23</v>
      </c>
      <c r="F6472">
        <v>1</v>
      </c>
      <c r="G6472">
        <v>5</v>
      </c>
      <c r="H6472" t="s">
        <v>3686</v>
      </c>
      <c r="I6472">
        <v>3315</v>
      </c>
      <c r="J6472">
        <v>1</v>
      </c>
      <c r="K6472">
        <v>46</v>
      </c>
      <c r="L6472" t="s">
        <v>142</v>
      </c>
      <c r="M6472" t="s">
        <v>23</v>
      </c>
      <c r="N6472" t="s">
        <v>23</v>
      </c>
      <c r="O6472" t="s">
        <v>25</v>
      </c>
      <c r="P6472" t="s">
        <v>26</v>
      </c>
      <c r="Q6472" t="s">
        <v>27</v>
      </c>
      <c r="R6472" t="s">
        <v>877</v>
      </c>
      <c r="S6472" t="s">
        <v>14111</v>
      </c>
    </row>
    <row r="6473" spans="1:19">
      <c r="A6473" t="s">
        <v>14357</v>
      </c>
      <c r="B6473" s="1">
        <v>45599</v>
      </c>
      <c r="C6473" t="s">
        <v>33</v>
      </c>
      <c r="D6473">
        <v>39</v>
      </c>
      <c r="E6473" t="s">
        <v>23</v>
      </c>
      <c r="F6473">
        <v>1</v>
      </c>
      <c r="G6473">
        <v>5</v>
      </c>
      <c r="H6473" t="s">
        <v>3686</v>
      </c>
      <c r="I6473">
        <v>4843</v>
      </c>
      <c r="J6473">
        <v>10</v>
      </c>
      <c r="K6473">
        <v>9</v>
      </c>
      <c r="M6473" t="s">
        <v>23</v>
      </c>
      <c r="N6473" t="s">
        <v>23</v>
      </c>
      <c r="O6473" t="s">
        <v>25</v>
      </c>
      <c r="P6473" t="s">
        <v>26</v>
      </c>
      <c r="Q6473" t="s">
        <v>27</v>
      </c>
      <c r="R6473" t="s">
        <v>2947</v>
      </c>
      <c r="S6473" t="s">
        <v>14358</v>
      </c>
    </row>
    <row r="6474" spans="1:19">
      <c r="A6474" t="s">
        <v>14359</v>
      </c>
      <c r="B6474" s="1">
        <v>43855</v>
      </c>
      <c r="C6474" t="s">
        <v>33</v>
      </c>
      <c r="D6474">
        <v>44</v>
      </c>
      <c r="E6474" t="s">
        <v>23</v>
      </c>
      <c r="F6474">
        <v>3</v>
      </c>
      <c r="G6474">
        <v>5</v>
      </c>
      <c r="H6474" t="s">
        <v>3686</v>
      </c>
      <c r="I6474">
        <v>5122</v>
      </c>
      <c r="J6474">
        <v>1</v>
      </c>
      <c r="K6474">
        <v>67</v>
      </c>
      <c r="L6474" t="s">
        <v>316</v>
      </c>
      <c r="M6474" t="s">
        <v>23</v>
      </c>
      <c r="N6474" t="s">
        <v>23</v>
      </c>
      <c r="O6474" t="s">
        <v>56</v>
      </c>
      <c r="P6474" t="s">
        <v>202</v>
      </c>
      <c r="Q6474" t="s">
        <v>50</v>
      </c>
      <c r="R6474" t="s">
        <v>1669</v>
      </c>
      <c r="S6474" t="s">
        <v>14360</v>
      </c>
    </row>
    <row r="6475" spans="1:19">
      <c r="A6475" t="s">
        <v>14361</v>
      </c>
      <c r="B6475" s="1">
        <v>44100</v>
      </c>
      <c r="C6475" t="s">
        <v>33</v>
      </c>
      <c r="D6475">
        <v>63</v>
      </c>
      <c r="E6475" t="s">
        <v>23</v>
      </c>
      <c r="F6475">
        <v>1</v>
      </c>
      <c r="G6475">
        <v>5</v>
      </c>
      <c r="H6475" t="s">
        <v>3686</v>
      </c>
      <c r="I6475">
        <v>5096</v>
      </c>
      <c r="J6475">
        <v>1</v>
      </c>
      <c r="K6475">
        <v>59</v>
      </c>
      <c r="L6475" t="s">
        <v>142</v>
      </c>
      <c r="M6475" t="s">
        <v>23</v>
      </c>
      <c r="N6475" t="s">
        <v>23</v>
      </c>
      <c r="O6475" t="s">
        <v>25</v>
      </c>
      <c r="P6475" t="s">
        <v>202</v>
      </c>
      <c r="Q6475" t="s">
        <v>27</v>
      </c>
      <c r="R6475" t="s">
        <v>1365</v>
      </c>
      <c r="S6475" t="s">
        <v>14362</v>
      </c>
    </row>
    <row r="6476" spans="1:19">
      <c r="A6476" t="s">
        <v>14363</v>
      </c>
      <c r="B6476" s="1">
        <v>44869</v>
      </c>
      <c r="C6476" t="s">
        <v>22</v>
      </c>
      <c r="D6476">
        <v>63</v>
      </c>
      <c r="E6476" t="s">
        <v>23</v>
      </c>
      <c r="F6476">
        <v>0</v>
      </c>
      <c r="G6476">
        <v>5</v>
      </c>
      <c r="H6476" t="s">
        <v>3686</v>
      </c>
      <c r="I6476">
        <v>5212</v>
      </c>
      <c r="J6476">
        <v>2</v>
      </c>
      <c r="K6476">
        <v>33</v>
      </c>
      <c r="M6476" t="s">
        <v>23</v>
      </c>
      <c r="N6476" t="s">
        <v>39</v>
      </c>
      <c r="P6476" t="s">
        <v>202</v>
      </c>
      <c r="Q6476" t="s">
        <v>50</v>
      </c>
      <c r="R6476" t="s">
        <v>1962</v>
      </c>
      <c r="S6476" t="s">
        <v>14364</v>
      </c>
    </row>
    <row r="6477" spans="1:19">
      <c r="A6477" t="s">
        <v>14365</v>
      </c>
      <c r="B6477" s="1">
        <v>44044</v>
      </c>
      <c r="C6477" t="s">
        <v>33</v>
      </c>
      <c r="D6477">
        <v>26</v>
      </c>
      <c r="E6477" t="s">
        <v>23</v>
      </c>
      <c r="F6477">
        <v>0</v>
      </c>
      <c r="G6477">
        <v>5</v>
      </c>
      <c r="H6477" t="s">
        <v>3686</v>
      </c>
      <c r="I6477">
        <v>5667</v>
      </c>
      <c r="J6477">
        <v>5</v>
      </c>
      <c r="K6477">
        <v>60</v>
      </c>
      <c r="M6477" t="s">
        <v>23</v>
      </c>
      <c r="N6477" t="s">
        <v>23</v>
      </c>
      <c r="O6477" t="s">
        <v>56</v>
      </c>
      <c r="P6477" t="s">
        <v>164</v>
      </c>
      <c r="Q6477" t="s">
        <v>27</v>
      </c>
      <c r="R6477" t="s">
        <v>2252</v>
      </c>
      <c r="S6477" t="s">
        <v>14366</v>
      </c>
    </row>
    <row r="6478" spans="1:19">
      <c r="A6478" t="s">
        <v>14367</v>
      </c>
      <c r="B6478" s="1">
        <v>45064</v>
      </c>
      <c r="C6478" t="s">
        <v>22</v>
      </c>
      <c r="D6478">
        <v>30</v>
      </c>
      <c r="E6478" t="s">
        <v>23</v>
      </c>
      <c r="F6478">
        <v>2</v>
      </c>
      <c r="G6478">
        <v>5</v>
      </c>
      <c r="H6478" t="s">
        <v>3686</v>
      </c>
      <c r="I6478">
        <v>3773</v>
      </c>
      <c r="J6478">
        <v>1</v>
      </c>
      <c r="K6478">
        <v>27</v>
      </c>
      <c r="M6478" t="s">
        <v>23</v>
      </c>
      <c r="N6478" t="s">
        <v>23</v>
      </c>
      <c r="O6478" t="s">
        <v>56</v>
      </c>
      <c r="P6478" t="s">
        <v>26</v>
      </c>
      <c r="Q6478" t="s">
        <v>27</v>
      </c>
      <c r="R6478" t="s">
        <v>11324</v>
      </c>
      <c r="S6478" t="s">
        <v>14368</v>
      </c>
    </row>
    <row r="6479" spans="1:19">
      <c r="A6479" t="s">
        <v>14369</v>
      </c>
      <c r="B6479" s="1">
        <v>45862</v>
      </c>
      <c r="C6479" t="s">
        <v>22</v>
      </c>
      <c r="D6479">
        <v>31</v>
      </c>
      <c r="E6479" t="s">
        <v>39</v>
      </c>
      <c r="F6479">
        <v>0</v>
      </c>
      <c r="G6479">
        <v>5</v>
      </c>
      <c r="H6479" t="s">
        <v>3751</v>
      </c>
      <c r="I6479">
        <v>2810</v>
      </c>
      <c r="J6479">
        <v>0</v>
      </c>
      <c r="K6479">
        <v>1</v>
      </c>
      <c r="M6479" t="s">
        <v>23</v>
      </c>
      <c r="N6479" t="s">
        <v>39</v>
      </c>
      <c r="P6479" t="s">
        <v>26</v>
      </c>
      <c r="Q6479" t="s">
        <v>50</v>
      </c>
      <c r="R6479" t="s">
        <v>8785</v>
      </c>
      <c r="S6479" t="s">
        <v>14370</v>
      </c>
    </row>
    <row r="6480" spans="1:19">
      <c r="A6480" t="s">
        <v>14371</v>
      </c>
      <c r="B6480" s="1">
        <v>44082</v>
      </c>
      <c r="C6480" t="s">
        <v>33</v>
      </c>
      <c r="D6480">
        <v>39</v>
      </c>
      <c r="E6480" t="s">
        <v>23</v>
      </c>
      <c r="F6480">
        <v>0</v>
      </c>
      <c r="G6480">
        <v>5</v>
      </c>
      <c r="H6480" t="s">
        <v>3686</v>
      </c>
      <c r="I6480">
        <v>6225</v>
      </c>
      <c r="J6480">
        <v>9</v>
      </c>
      <c r="K6480">
        <v>59</v>
      </c>
      <c r="M6480" t="s">
        <v>23</v>
      </c>
      <c r="N6480" t="s">
        <v>23</v>
      </c>
      <c r="O6480" t="s">
        <v>56</v>
      </c>
      <c r="P6480" t="s">
        <v>164</v>
      </c>
      <c r="Q6480" t="s">
        <v>27</v>
      </c>
      <c r="R6480" t="s">
        <v>5564</v>
      </c>
      <c r="S6480" t="s">
        <v>14372</v>
      </c>
    </row>
    <row r="6481" spans="1:19">
      <c r="A6481" t="s">
        <v>14373</v>
      </c>
      <c r="B6481" s="1">
        <v>44052</v>
      </c>
      <c r="C6481" t="s">
        <v>33</v>
      </c>
      <c r="D6481">
        <v>32</v>
      </c>
      <c r="E6481" t="s">
        <v>39</v>
      </c>
      <c r="F6481">
        <v>0</v>
      </c>
      <c r="G6481">
        <v>5</v>
      </c>
      <c r="H6481" t="s">
        <v>3686</v>
      </c>
      <c r="I6481">
        <v>4159</v>
      </c>
      <c r="J6481">
        <v>0</v>
      </c>
      <c r="K6481">
        <v>60</v>
      </c>
      <c r="M6481" t="s">
        <v>23</v>
      </c>
      <c r="N6481" t="s">
        <v>23</v>
      </c>
      <c r="O6481" t="s">
        <v>56</v>
      </c>
      <c r="P6481" t="s">
        <v>202</v>
      </c>
      <c r="Q6481" t="s">
        <v>50</v>
      </c>
      <c r="R6481" t="s">
        <v>2177</v>
      </c>
      <c r="S6481" t="s">
        <v>14374</v>
      </c>
    </row>
    <row r="6482" spans="1:19">
      <c r="A6482" t="s">
        <v>14375</v>
      </c>
      <c r="B6482" s="1">
        <v>43834</v>
      </c>
      <c r="C6482" t="s">
        <v>22</v>
      </c>
      <c r="D6482">
        <v>54</v>
      </c>
      <c r="E6482" t="s">
        <v>23</v>
      </c>
      <c r="F6482">
        <v>2</v>
      </c>
      <c r="G6482">
        <v>5</v>
      </c>
      <c r="H6482" t="s">
        <v>3686</v>
      </c>
      <c r="I6482">
        <v>6066</v>
      </c>
      <c r="J6482">
        <v>2</v>
      </c>
      <c r="K6482">
        <v>67</v>
      </c>
      <c r="L6482" t="s">
        <v>316</v>
      </c>
      <c r="M6482" t="s">
        <v>23</v>
      </c>
      <c r="N6482" t="s">
        <v>39</v>
      </c>
      <c r="P6482" t="s">
        <v>164</v>
      </c>
      <c r="Q6482" t="s">
        <v>50</v>
      </c>
      <c r="R6482" t="s">
        <v>8170</v>
      </c>
      <c r="S6482" t="s">
        <v>14376</v>
      </c>
    </row>
    <row r="6483" spans="1:19">
      <c r="A6483" t="s">
        <v>14377</v>
      </c>
      <c r="B6483" s="1">
        <v>44766</v>
      </c>
      <c r="C6483" t="s">
        <v>33</v>
      </c>
      <c r="D6483">
        <v>64</v>
      </c>
      <c r="E6483" t="s">
        <v>39</v>
      </c>
      <c r="F6483">
        <v>0</v>
      </c>
      <c r="G6483">
        <v>5</v>
      </c>
      <c r="H6483" t="s">
        <v>3686</v>
      </c>
      <c r="I6483">
        <v>2904</v>
      </c>
      <c r="J6483">
        <v>0</v>
      </c>
      <c r="K6483">
        <v>37</v>
      </c>
      <c r="L6483" t="s">
        <v>40</v>
      </c>
      <c r="M6483" t="s">
        <v>23</v>
      </c>
      <c r="N6483" t="s">
        <v>23</v>
      </c>
      <c r="O6483" t="s">
        <v>25</v>
      </c>
      <c r="P6483" t="s">
        <v>26</v>
      </c>
      <c r="Q6483" t="s">
        <v>27</v>
      </c>
      <c r="R6483" t="s">
        <v>343</v>
      </c>
      <c r="S6483" t="s">
        <v>14378</v>
      </c>
    </row>
    <row r="6484" spans="1:19">
      <c r="A6484" t="s">
        <v>14379</v>
      </c>
      <c r="B6484" s="1">
        <v>45583</v>
      </c>
      <c r="C6484" t="s">
        <v>33</v>
      </c>
      <c r="D6484">
        <v>37</v>
      </c>
      <c r="E6484" t="s">
        <v>39</v>
      </c>
      <c r="F6484">
        <v>0</v>
      </c>
      <c r="G6484">
        <v>5</v>
      </c>
      <c r="H6484" t="s">
        <v>3686</v>
      </c>
      <c r="I6484">
        <v>4525</v>
      </c>
      <c r="J6484">
        <v>0</v>
      </c>
      <c r="K6484">
        <v>10</v>
      </c>
      <c r="M6484" t="s">
        <v>23</v>
      </c>
      <c r="N6484" t="s">
        <v>23</v>
      </c>
      <c r="O6484" t="s">
        <v>25</v>
      </c>
      <c r="P6484" t="s">
        <v>26</v>
      </c>
      <c r="Q6484" t="s">
        <v>84</v>
      </c>
      <c r="R6484" t="s">
        <v>1862</v>
      </c>
      <c r="S6484" t="s">
        <v>14380</v>
      </c>
    </row>
    <row r="6485" spans="1:19">
      <c r="A6485" t="s">
        <v>14381</v>
      </c>
      <c r="B6485" s="1">
        <v>43937</v>
      </c>
      <c r="C6485" t="s">
        <v>22</v>
      </c>
      <c r="D6485">
        <v>31</v>
      </c>
      <c r="E6485" t="s">
        <v>39</v>
      </c>
      <c r="F6485">
        <v>1</v>
      </c>
      <c r="G6485">
        <v>5</v>
      </c>
      <c r="H6485" t="s">
        <v>3686</v>
      </c>
      <c r="I6485">
        <v>4590</v>
      </c>
      <c r="J6485">
        <v>0</v>
      </c>
      <c r="K6485">
        <v>64</v>
      </c>
      <c r="L6485" t="s">
        <v>142</v>
      </c>
      <c r="M6485" t="s">
        <v>23</v>
      </c>
      <c r="N6485" t="s">
        <v>23</v>
      </c>
      <c r="O6485" t="s">
        <v>25</v>
      </c>
      <c r="P6485" t="s">
        <v>26</v>
      </c>
      <c r="Q6485" t="s">
        <v>50</v>
      </c>
      <c r="R6485" t="s">
        <v>803</v>
      </c>
      <c r="S6485" t="s">
        <v>14382</v>
      </c>
    </row>
    <row r="6486" spans="1:19">
      <c r="A6486" t="s">
        <v>14383</v>
      </c>
      <c r="B6486" s="1">
        <v>45202</v>
      </c>
      <c r="C6486" t="s">
        <v>33</v>
      </c>
      <c r="D6486">
        <v>22</v>
      </c>
      <c r="E6486" t="s">
        <v>39</v>
      </c>
      <c r="F6486">
        <v>0</v>
      </c>
      <c r="G6486">
        <v>5</v>
      </c>
      <c r="H6486" t="s">
        <v>3686</v>
      </c>
      <c r="I6486">
        <v>5146</v>
      </c>
      <c r="J6486">
        <v>0</v>
      </c>
      <c r="K6486">
        <v>22</v>
      </c>
      <c r="M6486" t="s">
        <v>23</v>
      </c>
      <c r="N6486" t="s">
        <v>23</v>
      </c>
      <c r="O6486" t="s">
        <v>49</v>
      </c>
      <c r="P6486" t="s">
        <v>202</v>
      </c>
      <c r="Q6486" t="s">
        <v>27</v>
      </c>
      <c r="R6486" t="s">
        <v>302</v>
      </c>
      <c r="S6486" t="s">
        <v>14384</v>
      </c>
    </row>
    <row r="6487" spans="1:19">
      <c r="A6487" t="s">
        <v>14385</v>
      </c>
      <c r="B6487" s="1">
        <v>45675</v>
      </c>
      <c r="C6487" t="s">
        <v>33</v>
      </c>
      <c r="D6487">
        <v>43</v>
      </c>
      <c r="E6487" t="s">
        <v>39</v>
      </c>
      <c r="F6487">
        <v>0</v>
      </c>
      <c r="G6487">
        <v>5</v>
      </c>
      <c r="H6487" t="s">
        <v>3686</v>
      </c>
      <c r="I6487">
        <v>3098</v>
      </c>
      <c r="J6487">
        <v>0</v>
      </c>
      <c r="K6487">
        <v>7</v>
      </c>
      <c r="L6487" t="s">
        <v>48</v>
      </c>
      <c r="M6487" t="s">
        <v>23</v>
      </c>
      <c r="N6487" t="s">
        <v>39</v>
      </c>
      <c r="P6487" t="s">
        <v>26</v>
      </c>
      <c r="Q6487" t="s">
        <v>50</v>
      </c>
      <c r="R6487" t="s">
        <v>1228</v>
      </c>
      <c r="S6487" t="s">
        <v>14386</v>
      </c>
    </row>
    <row r="6488" spans="1:19">
      <c r="A6488" t="s">
        <v>14387</v>
      </c>
      <c r="B6488" s="1">
        <v>45087</v>
      </c>
      <c r="C6488" t="s">
        <v>22</v>
      </c>
      <c r="D6488">
        <v>51</v>
      </c>
      <c r="E6488" t="s">
        <v>39</v>
      </c>
      <c r="F6488">
        <v>0</v>
      </c>
      <c r="G6488">
        <v>5</v>
      </c>
      <c r="H6488" t="s">
        <v>3686</v>
      </c>
      <c r="I6488">
        <v>5156</v>
      </c>
      <c r="J6488">
        <v>0</v>
      </c>
      <c r="K6488">
        <v>26</v>
      </c>
      <c r="M6488" t="s">
        <v>23</v>
      </c>
      <c r="N6488" t="s">
        <v>23</v>
      </c>
      <c r="O6488" t="s">
        <v>25</v>
      </c>
      <c r="P6488" t="s">
        <v>202</v>
      </c>
      <c r="Q6488" t="s">
        <v>27</v>
      </c>
      <c r="R6488" t="s">
        <v>563</v>
      </c>
      <c r="S6488" t="s">
        <v>14388</v>
      </c>
    </row>
    <row r="6489" spans="1:19">
      <c r="A6489" t="s">
        <v>14389</v>
      </c>
      <c r="B6489" s="1">
        <v>43713</v>
      </c>
      <c r="C6489" t="s">
        <v>33</v>
      </c>
      <c r="D6489">
        <v>46</v>
      </c>
      <c r="E6489" t="s">
        <v>23</v>
      </c>
      <c r="F6489">
        <v>0</v>
      </c>
      <c r="G6489">
        <v>5</v>
      </c>
      <c r="H6489" t="s">
        <v>3686</v>
      </c>
      <c r="I6489">
        <v>6334</v>
      </c>
      <c r="J6489">
        <v>0</v>
      </c>
      <c r="K6489">
        <v>71</v>
      </c>
      <c r="M6489" t="s">
        <v>23</v>
      </c>
      <c r="N6489" t="s">
        <v>39</v>
      </c>
      <c r="P6489" t="s">
        <v>164</v>
      </c>
      <c r="Q6489" t="s">
        <v>50</v>
      </c>
      <c r="R6489" t="s">
        <v>51</v>
      </c>
      <c r="S6489" t="s">
        <v>14390</v>
      </c>
    </row>
    <row r="6490" spans="1:19">
      <c r="A6490" t="s">
        <v>14391</v>
      </c>
      <c r="B6490" s="1">
        <v>45862</v>
      </c>
      <c r="C6490" t="s">
        <v>33</v>
      </c>
      <c r="D6490">
        <v>61</v>
      </c>
      <c r="E6490" t="s">
        <v>23</v>
      </c>
      <c r="F6490">
        <v>3</v>
      </c>
      <c r="G6490">
        <v>5</v>
      </c>
      <c r="H6490" t="s">
        <v>3751</v>
      </c>
      <c r="I6490">
        <v>5811</v>
      </c>
      <c r="J6490">
        <v>3</v>
      </c>
      <c r="K6490">
        <v>1</v>
      </c>
      <c r="M6490" t="s">
        <v>23</v>
      </c>
      <c r="N6490" t="s">
        <v>39</v>
      </c>
      <c r="P6490" t="s">
        <v>26</v>
      </c>
      <c r="Q6490" t="s">
        <v>50</v>
      </c>
      <c r="R6490" t="s">
        <v>2056</v>
      </c>
      <c r="S6490" t="s">
        <v>14392</v>
      </c>
    </row>
    <row r="6491" spans="1:19">
      <c r="A6491" t="s">
        <v>14393</v>
      </c>
      <c r="B6491" s="1">
        <v>44660</v>
      </c>
      <c r="C6491" t="s">
        <v>33</v>
      </c>
      <c r="D6491">
        <v>51</v>
      </c>
      <c r="E6491" t="s">
        <v>23</v>
      </c>
      <c r="F6491">
        <v>2</v>
      </c>
      <c r="G6491">
        <v>5</v>
      </c>
      <c r="H6491" t="s">
        <v>3686</v>
      </c>
      <c r="I6491">
        <v>2004</v>
      </c>
      <c r="J6491">
        <v>4</v>
      </c>
      <c r="K6491">
        <v>40</v>
      </c>
      <c r="M6491" t="s">
        <v>23</v>
      </c>
      <c r="N6491" t="s">
        <v>23</v>
      </c>
      <c r="O6491" t="s">
        <v>25</v>
      </c>
      <c r="P6491" t="s">
        <v>26</v>
      </c>
      <c r="Q6491" t="s">
        <v>50</v>
      </c>
      <c r="R6491" t="s">
        <v>10229</v>
      </c>
      <c r="S6491" t="s">
        <v>14394</v>
      </c>
    </row>
    <row r="6492" spans="1:19">
      <c r="A6492" t="s">
        <v>14395</v>
      </c>
      <c r="B6492" s="1">
        <v>44935</v>
      </c>
      <c r="C6492" t="s">
        <v>33</v>
      </c>
      <c r="D6492">
        <v>51</v>
      </c>
      <c r="E6492" t="s">
        <v>23</v>
      </c>
      <c r="F6492">
        <v>0</v>
      </c>
      <c r="G6492">
        <v>5</v>
      </c>
      <c r="H6492" t="s">
        <v>3686</v>
      </c>
      <c r="I6492">
        <v>2157</v>
      </c>
      <c r="J6492">
        <v>4</v>
      </c>
      <c r="K6492">
        <v>31</v>
      </c>
      <c r="M6492" t="s">
        <v>23</v>
      </c>
      <c r="N6492" t="s">
        <v>23</v>
      </c>
      <c r="O6492" t="s">
        <v>49</v>
      </c>
      <c r="P6492" t="s">
        <v>26</v>
      </c>
      <c r="Q6492" t="s">
        <v>50</v>
      </c>
      <c r="R6492" t="s">
        <v>651</v>
      </c>
      <c r="S6492" t="s">
        <v>14396</v>
      </c>
    </row>
    <row r="6493" spans="1:19">
      <c r="A6493" t="s">
        <v>14397</v>
      </c>
      <c r="B6493" s="1">
        <v>43713</v>
      </c>
      <c r="C6493" t="s">
        <v>22</v>
      </c>
      <c r="D6493">
        <v>69</v>
      </c>
      <c r="E6493" t="s">
        <v>23</v>
      </c>
      <c r="F6493">
        <v>0</v>
      </c>
      <c r="G6493">
        <v>5</v>
      </c>
      <c r="H6493" t="s">
        <v>3686</v>
      </c>
      <c r="I6493">
        <v>4367</v>
      </c>
      <c r="J6493">
        <v>0</v>
      </c>
      <c r="K6493">
        <v>71</v>
      </c>
      <c r="L6493" t="s">
        <v>316</v>
      </c>
      <c r="M6493" t="s">
        <v>23</v>
      </c>
      <c r="N6493" t="s">
        <v>39</v>
      </c>
      <c r="P6493" t="s">
        <v>164</v>
      </c>
      <c r="Q6493" t="s">
        <v>27</v>
      </c>
      <c r="R6493" t="s">
        <v>4828</v>
      </c>
      <c r="S6493" t="s">
        <v>14398</v>
      </c>
    </row>
    <row r="6494" spans="1:19">
      <c r="A6494" t="s">
        <v>14399</v>
      </c>
      <c r="B6494" s="1">
        <v>45765</v>
      </c>
      <c r="C6494" t="s">
        <v>22</v>
      </c>
      <c r="D6494">
        <v>70</v>
      </c>
      <c r="E6494" t="s">
        <v>23</v>
      </c>
      <c r="F6494">
        <v>0</v>
      </c>
      <c r="G6494">
        <v>5</v>
      </c>
      <c r="H6494" t="s">
        <v>3686</v>
      </c>
      <c r="I6494">
        <v>4444</v>
      </c>
      <c r="J6494">
        <v>5</v>
      </c>
      <c r="K6494">
        <v>4</v>
      </c>
      <c r="M6494" t="s">
        <v>23</v>
      </c>
      <c r="N6494" t="s">
        <v>23</v>
      </c>
      <c r="O6494" t="s">
        <v>25</v>
      </c>
      <c r="P6494" t="s">
        <v>164</v>
      </c>
      <c r="Q6494" t="s">
        <v>27</v>
      </c>
      <c r="R6494" t="s">
        <v>176</v>
      </c>
      <c r="S6494" t="s">
        <v>14400</v>
      </c>
    </row>
    <row r="6495" spans="1:19">
      <c r="A6495" t="s">
        <v>14401</v>
      </c>
      <c r="B6495" s="1">
        <v>43698</v>
      </c>
      <c r="C6495" t="s">
        <v>33</v>
      </c>
      <c r="D6495">
        <v>70</v>
      </c>
      <c r="E6495" t="s">
        <v>23</v>
      </c>
      <c r="F6495">
        <v>0</v>
      </c>
      <c r="G6495">
        <v>5</v>
      </c>
      <c r="H6495" t="s">
        <v>3686</v>
      </c>
      <c r="I6495">
        <v>5832</v>
      </c>
      <c r="J6495">
        <v>7</v>
      </c>
      <c r="K6495">
        <v>72</v>
      </c>
      <c r="L6495" t="s">
        <v>316</v>
      </c>
      <c r="M6495" t="s">
        <v>23</v>
      </c>
      <c r="N6495" t="s">
        <v>23</v>
      </c>
      <c r="O6495" t="s">
        <v>25</v>
      </c>
      <c r="P6495" t="s">
        <v>202</v>
      </c>
      <c r="Q6495" t="s">
        <v>50</v>
      </c>
      <c r="R6495" t="s">
        <v>2041</v>
      </c>
      <c r="S6495" t="s">
        <v>14402</v>
      </c>
    </row>
    <row r="6496" spans="1:19">
      <c r="A6496" t="s">
        <v>14403</v>
      </c>
      <c r="B6496" s="1">
        <v>45499</v>
      </c>
      <c r="C6496" t="s">
        <v>22</v>
      </c>
      <c r="D6496">
        <v>78</v>
      </c>
      <c r="E6496" t="s">
        <v>23</v>
      </c>
      <c r="F6496">
        <v>0</v>
      </c>
      <c r="G6496">
        <v>5</v>
      </c>
      <c r="H6496" t="s">
        <v>3686</v>
      </c>
      <c r="I6496">
        <v>5225</v>
      </c>
      <c r="J6496">
        <v>1</v>
      </c>
      <c r="K6496">
        <v>13</v>
      </c>
      <c r="M6496" t="s">
        <v>23</v>
      </c>
      <c r="N6496" t="s">
        <v>23</v>
      </c>
      <c r="O6496" t="s">
        <v>25</v>
      </c>
      <c r="P6496" t="s">
        <v>26</v>
      </c>
      <c r="Q6496" t="s">
        <v>27</v>
      </c>
      <c r="R6496" t="s">
        <v>1686</v>
      </c>
      <c r="S6496" t="s">
        <v>14404</v>
      </c>
    </row>
    <row r="6497" spans="1:19">
      <c r="A6497" t="s">
        <v>14405</v>
      </c>
      <c r="B6497" s="1">
        <v>45460</v>
      </c>
      <c r="C6497" t="s">
        <v>33</v>
      </c>
      <c r="D6497">
        <v>51</v>
      </c>
      <c r="E6497" t="s">
        <v>39</v>
      </c>
      <c r="F6497">
        <v>0</v>
      </c>
      <c r="G6497">
        <v>5</v>
      </c>
      <c r="H6497" t="s">
        <v>3686</v>
      </c>
      <c r="I6497">
        <v>4400</v>
      </c>
      <c r="J6497">
        <v>0</v>
      </c>
      <c r="K6497">
        <v>14</v>
      </c>
      <c r="L6497" t="s">
        <v>97</v>
      </c>
      <c r="M6497" t="s">
        <v>23</v>
      </c>
      <c r="N6497" t="s">
        <v>23</v>
      </c>
      <c r="O6497" t="s">
        <v>25</v>
      </c>
      <c r="P6497" t="s">
        <v>26</v>
      </c>
      <c r="Q6497" t="s">
        <v>50</v>
      </c>
      <c r="R6497" t="s">
        <v>874</v>
      </c>
      <c r="S6497" t="s">
        <v>14406</v>
      </c>
    </row>
    <row r="6498" spans="1:19">
      <c r="A6498" t="s">
        <v>14407</v>
      </c>
      <c r="B6498" s="1">
        <v>45408</v>
      </c>
      <c r="C6498" t="s">
        <v>22</v>
      </c>
      <c r="D6498">
        <v>40</v>
      </c>
      <c r="E6498" t="s">
        <v>39</v>
      </c>
      <c r="F6498">
        <v>0</v>
      </c>
      <c r="G6498">
        <v>5</v>
      </c>
      <c r="H6498" t="s">
        <v>3686</v>
      </c>
      <c r="I6498">
        <v>4272</v>
      </c>
      <c r="J6498">
        <v>0</v>
      </c>
      <c r="K6498">
        <v>16</v>
      </c>
      <c r="L6498" t="s">
        <v>97</v>
      </c>
      <c r="M6498" t="s">
        <v>23</v>
      </c>
      <c r="N6498" t="s">
        <v>39</v>
      </c>
      <c r="P6498" t="s">
        <v>164</v>
      </c>
      <c r="Q6498" t="s">
        <v>84</v>
      </c>
      <c r="R6498" t="s">
        <v>2664</v>
      </c>
      <c r="S6498" t="s">
        <v>14408</v>
      </c>
    </row>
    <row r="6499" spans="1:19">
      <c r="A6499" t="s">
        <v>14409</v>
      </c>
      <c r="B6499" s="1">
        <v>45146</v>
      </c>
      <c r="C6499" t="s">
        <v>33</v>
      </c>
      <c r="D6499">
        <v>60</v>
      </c>
      <c r="E6499" t="s">
        <v>23</v>
      </c>
      <c r="F6499">
        <v>3</v>
      </c>
      <c r="G6499">
        <v>5</v>
      </c>
      <c r="H6499" t="s">
        <v>3686</v>
      </c>
      <c r="I6499">
        <v>2404</v>
      </c>
      <c r="J6499">
        <v>6</v>
      </c>
      <c r="K6499">
        <v>24</v>
      </c>
      <c r="M6499" t="s">
        <v>23</v>
      </c>
      <c r="N6499" t="s">
        <v>23</v>
      </c>
      <c r="O6499" t="s">
        <v>25</v>
      </c>
      <c r="P6499" t="s">
        <v>202</v>
      </c>
      <c r="Q6499" t="s">
        <v>27</v>
      </c>
      <c r="R6499" t="s">
        <v>9489</v>
      </c>
      <c r="S6499" t="s">
        <v>8762</v>
      </c>
    </row>
    <row r="6500" spans="1:19">
      <c r="A6500" t="s">
        <v>14410</v>
      </c>
      <c r="B6500" s="1">
        <v>45194</v>
      </c>
      <c r="C6500" t="s">
        <v>22</v>
      </c>
      <c r="D6500">
        <v>45</v>
      </c>
      <c r="E6500" t="s">
        <v>39</v>
      </c>
      <c r="F6500">
        <v>0</v>
      </c>
      <c r="G6500">
        <v>5</v>
      </c>
      <c r="H6500" t="s">
        <v>3686</v>
      </c>
      <c r="I6500">
        <v>4263</v>
      </c>
      <c r="J6500">
        <v>0</v>
      </c>
      <c r="K6500">
        <v>23</v>
      </c>
      <c r="M6500" t="s">
        <v>23</v>
      </c>
      <c r="N6500" t="s">
        <v>39</v>
      </c>
      <c r="P6500" t="s">
        <v>26</v>
      </c>
      <c r="Q6500" t="s">
        <v>27</v>
      </c>
      <c r="R6500" t="s">
        <v>5022</v>
      </c>
      <c r="S6500" t="s">
        <v>14411</v>
      </c>
    </row>
    <row r="6501" spans="1:19">
      <c r="A6501" t="s">
        <v>14412</v>
      </c>
      <c r="B6501" s="1">
        <v>45629</v>
      </c>
      <c r="C6501" t="s">
        <v>22</v>
      </c>
      <c r="D6501">
        <v>63</v>
      </c>
      <c r="E6501" t="s">
        <v>39</v>
      </c>
      <c r="F6501">
        <v>0</v>
      </c>
      <c r="G6501">
        <v>5</v>
      </c>
      <c r="H6501" t="s">
        <v>3686</v>
      </c>
      <c r="I6501">
        <v>5317</v>
      </c>
      <c r="J6501">
        <v>0</v>
      </c>
      <c r="K6501">
        <v>8</v>
      </c>
      <c r="M6501" t="s">
        <v>23</v>
      </c>
      <c r="N6501" t="s">
        <v>23</v>
      </c>
      <c r="O6501" t="s">
        <v>49</v>
      </c>
      <c r="P6501" t="s">
        <v>26</v>
      </c>
      <c r="Q6501" t="s">
        <v>50</v>
      </c>
      <c r="R6501" t="s">
        <v>1881</v>
      </c>
      <c r="S6501" t="s">
        <v>14413</v>
      </c>
    </row>
    <row r="6502" spans="1:19">
      <c r="A6502" t="s">
        <v>14414</v>
      </c>
      <c r="B6502" s="1">
        <v>45781</v>
      </c>
      <c r="C6502" t="s">
        <v>33</v>
      </c>
      <c r="D6502">
        <v>48</v>
      </c>
      <c r="E6502" t="s">
        <v>39</v>
      </c>
      <c r="F6502">
        <v>0</v>
      </c>
      <c r="G6502">
        <v>5</v>
      </c>
      <c r="H6502" t="s">
        <v>3751</v>
      </c>
      <c r="I6502">
        <v>2032</v>
      </c>
      <c r="J6502">
        <v>0</v>
      </c>
      <c r="K6502">
        <v>3</v>
      </c>
      <c r="M6502" t="s">
        <v>23</v>
      </c>
      <c r="N6502" t="s">
        <v>23</v>
      </c>
      <c r="O6502" t="s">
        <v>25</v>
      </c>
      <c r="P6502" t="s">
        <v>26</v>
      </c>
      <c r="Q6502" t="s">
        <v>27</v>
      </c>
      <c r="R6502" t="s">
        <v>809</v>
      </c>
      <c r="S6502" t="s">
        <v>14415</v>
      </c>
    </row>
    <row r="6503" spans="1:19">
      <c r="A6503" t="s">
        <v>14416</v>
      </c>
      <c r="B6503" s="1">
        <v>43990</v>
      </c>
      <c r="C6503" t="s">
        <v>22</v>
      </c>
      <c r="D6503">
        <v>60</v>
      </c>
      <c r="E6503" t="s">
        <v>23</v>
      </c>
      <c r="F6503">
        <v>1</v>
      </c>
      <c r="G6503">
        <v>5</v>
      </c>
      <c r="H6503" t="s">
        <v>3686</v>
      </c>
      <c r="I6503">
        <v>5105</v>
      </c>
      <c r="J6503">
        <v>1</v>
      </c>
      <c r="K6503">
        <v>62</v>
      </c>
      <c r="M6503" t="s">
        <v>23</v>
      </c>
      <c r="N6503" t="s">
        <v>39</v>
      </c>
      <c r="P6503" t="s">
        <v>202</v>
      </c>
      <c r="Q6503" t="s">
        <v>27</v>
      </c>
      <c r="R6503" t="s">
        <v>610</v>
      </c>
      <c r="S6503" t="s">
        <v>14417</v>
      </c>
    </row>
    <row r="6504" spans="1:19">
      <c r="A6504" t="s">
        <v>14418</v>
      </c>
      <c r="B6504" s="1">
        <v>45793</v>
      </c>
      <c r="C6504" t="s">
        <v>22</v>
      </c>
      <c r="D6504">
        <v>29</v>
      </c>
      <c r="E6504" t="s">
        <v>39</v>
      </c>
      <c r="F6504">
        <v>0</v>
      </c>
      <c r="G6504">
        <v>5</v>
      </c>
      <c r="H6504" t="s">
        <v>3751</v>
      </c>
      <c r="I6504">
        <v>5510</v>
      </c>
      <c r="J6504">
        <v>0</v>
      </c>
      <c r="K6504">
        <v>3</v>
      </c>
      <c r="M6504" t="s">
        <v>23</v>
      </c>
      <c r="N6504" t="s">
        <v>23</v>
      </c>
      <c r="O6504" t="s">
        <v>25</v>
      </c>
      <c r="P6504" t="s">
        <v>26</v>
      </c>
      <c r="Q6504" t="s">
        <v>50</v>
      </c>
      <c r="R6504" t="s">
        <v>1123</v>
      </c>
      <c r="S6504" t="s">
        <v>14419</v>
      </c>
    </row>
    <row r="6505" spans="1:19">
      <c r="A6505" t="s">
        <v>14420</v>
      </c>
      <c r="B6505" s="1">
        <v>45798</v>
      </c>
      <c r="C6505" t="s">
        <v>22</v>
      </c>
      <c r="D6505">
        <v>28</v>
      </c>
      <c r="E6505" t="s">
        <v>39</v>
      </c>
      <c r="F6505">
        <v>0</v>
      </c>
      <c r="G6505">
        <v>5</v>
      </c>
      <c r="H6505" t="s">
        <v>3751</v>
      </c>
      <c r="I6505">
        <v>4639</v>
      </c>
      <c r="J6505">
        <v>0</v>
      </c>
      <c r="K6505">
        <v>3</v>
      </c>
      <c r="M6505" t="s">
        <v>23</v>
      </c>
      <c r="N6505" t="s">
        <v>23</v>
      </c>
      <c r="O6505" t="s">
        <v>49</v>
      </c>
      <c r="P6505" t="s">
        <v>26</v>
      </c>
      <c r="Q6505" t="s">
        <v>27</v>
      </c>
      <c r="R6505" t="s">
        <v>2264</v>
      </c>
      <c r="S6505" t="s">
        <v>14421</v>
      </c>
    </row>
    <row r="6506" spans="1:19">
      <c r="A6506" t="s">
        <v>14422</v>
      </c>
      <c r="B6506" s="1">
        <v>44142</v>
      </c>
      <c r="C6506" t="s">
        <v>22</v>
      </c>
      <c r="D6506">
        <v>45</v>
      </c>
      <c r="E6506" t="s">
        <v>23</v>
      </c>
      <c r="F6506">
        <v>2</v>
      </c>
      <c r="G6506">
        <v>5</v>
      </c>
      <c r="H6506" t="s">
        <v>3686</v>
      </c>
      <c r="I6506">
        <v>4194</v>
      </c>
      <c r="J6506">
        <v>1</v>
      </c>
      <c r="K6506">
        <v>57</v>
      </c>
      <c r="M6506" t="s">
        <v>23</v>
      </c>
      <c r="N6506" t="s">
        <v>39</v>
      </c>
      <c r="P6506" t="s">
        <v>202</v>
      </c>
      <c r="Q6506" t="s">
        <v>50</v>
      </c>
      <c r="R6506" t="s">
        <v>1650</v>
      </c>
      <c r="S6506" t="s">
        <v>14423</v>
      </c>
    </row>
    <row r="6507" spans="1:19">
      <c r="A6507" t="s">
        <v>14424</v>
      </c>
      <c r="B6507" s="1">
        <v>45604</v>
      </c>
      <c r="C6507" t="s">
        <v>33</v>
      </c>
      <c r="D6507">
        <v>33</v>
      </c>
      <c r="E6507" t="s">
        <v>39</v>
      </c>
      <c r="F6507">
        <v>0</v>
      </c>
      <c r="G6507">
        <v>5</v>
      </c>
      <c r="H6507" t="s">
        <v>3686</v>
      </c>
      <c r="I6507">
        <v>4011</v>
      </c>
      <c r="J6507">
        <v>0</v>
      </c>
      <c r="K6507">
        <v>9</v>
      </c>
      <c r="L6507" t="s">
        <v>48</v>
      </c>
      <c r="M6507" t="s">
        <v>23</v>
      </c>
      <c r="N6507" t="s">
        <v>23</v>
      </c>
      <c r="O6507" t="s">
        <v>56</v>
      </c>
      <c r="P6507" t="s">
        <v>26</v>
      </c>
      <c r="Q6507" t="s">
        <v>27</v>
      </c>
      <c r="R6507" t="s">
        <v>9328</v>
      </c>
      <c r="S6507" t="s">
        <v>14425</v>
      </c>
    </row>
    <row r="6508" spans="1:19">
      <c r="A6508" t="s">
        <v>14426</v>
      </c>
      <c r="B6508" s="1">
        <v>45417</v>
      </c>
      <c r="C6508" t="s">
        <v>22</v>
      </c>
      <c r="D6508">
        <v>59</v>
      </c>
      <c r="E6508" t="s">
        <v>23</v>
      </c>
      <c r="F6508">
        <v>0</v>
      </c>
      <c r="G6508">
        <v>5</v>
      </c>
      <c r="H6508" t="s">
        <v>3686</v>
      </c>
      <c r="I6508">
        <v>5640</v>
      </c>
      <c r="J6508">
        <v>1</v>
      </c>
      <c r="K6508">
        <v>15</v>
      </c>
      <c r="M6508" t="s">
        <v>23</v>
      </c>
      <c r="N6508" t="s">
        <v>23</v>
      </c>
      <c r="O6508" t="s">
        <v>25</v>
      </c>
      <c r="P6508" t="s">
        <v>26</v>
      </c>
      <c r="Q6508" t="s">
        <v>27</v>
      </c>
      <c r="R6508" t="s">
        <v>3088</v>
      </c>
      <c r="S6508" t="s">
        <v>14427</v>
      </c>
    </row>
    <row r="6509" spans="1:19">
      <c r="A6509" t="s">
        <v>14428</v>
      </c>
      <c r="B6509" s="1">
        <v>44700</v>
      </c>
      <c r="C6509" t="s">
        <v>22</v>
      </c>
      <c r="D6509">
        <v>45</v>
      </c>
      <c r="E6509" t="s">
        <v>39</v>
      </c>
      <c r="F6509">
        <v>2</v>
      </c>
      <c r="G6509">
        <v>5</v>
      </c>
      <c r="H6509" t="s">
        <v>3686</v>
      </c>
      <c r="I6509">
        <v>5986</v>
      </c>
      <c r="J6509">
        <v>0</v>
      </c>
      <c r="K6509">
        <v>39</v>
      </c>
      <c r="M6509" t="s">
        <v>23</v>
      </c>
      <c r="N6509" t="s">
        <v>39</v>
      </c>
      <c r="P6509" t="s">
        <v>202</v>
      </c>
      <c r="Q6509" t="s">
        <v>27</v>
      </c>
      <c r="R6509" t="s">
        <v>4069</v>
      </c>
      <c r="S6509" t="s">
        <v>14429</v>
      </c>
    </row>
    <row r="6510" spans="1:19">
      <c r="A6510" t="s">
        <v>14430</v>
      </c>
      <c r="B6510" s="1">
        <v>44478</v>
      </c>
      <c r="C6510" t="s">
        <v>33</v>
      </c>
      <c r="D6510">
        <v>29</v>
      </c>
      <c r="E6510" t="s">
        <v>23</v>
      </c>
      <c r="F6510">
        <v>0</v>
      </c>
      <c r="G6510">
        <v>5</v>
      </c>
      <c r="H6510" t="s">
        <v>3686</v>
      </c>
      <c r="I6510">
        <v>2333</v>
      </c>
      <c r="J6510">
        <v>7</v>
      </c>
      <c r="K6510">
        <v>46</v>
      </c>
      <c r="L6510" t="s">
        <v>142</v>
      </c>
      <c r="M6510" t="s">
        <v>23</v>
      </c>
      <c r="N6510" t="s">
        <v>23</v>
      </c>
      <c r="O6510" t="s">
        <v>49</v>
      </c>
      <c r="P6510" t="s">
        <v>26</v>
      </c>
      <c r="Q6510" t="s">
        <v>50</v>
      </c>
      <c r="R6510" t="s">
        <v>1328</v>
      </c>
      <c r="S6510" t="s">
        <v>14431</v>
      </c>
    </row>
    <row r="6511" spans="1:19">
      <c r="A6511" t="s">
        <v>14432</v>
      </c>
      <c r="B6511" s="1">
        <v>45484</v>
      </c>
      <c r="C6511" t="s">
        <v>22</v>
      </c>
      <c r="D6511">
        <v>37</v>
      </c>
      <c r="E6511" t="s">
        <v>39</v>
      </c>
      <c r="F6511">
        <v>0</v>
      </c>
      <c r="G6511">
        <v>5</v>
      </c>
      <c r="H6511" t="s">
        <v>3686</v>
      </c>
      <c r="I6511">
        <v>4943</v>
      </c>
      <c r="J6511">
        <v>0</v>
      </c>
      <c r="K6511">
        <v>13</v>
      </c>
      <c r="L6511" t="s">
        <v>97</v>
      </c>
      <c r="M6511" t="s">
        <v>39</v>
      </c>
      <c r="N6511" t="s">
        <v>23</v>
      </c>
      <c r="O6511" t="s">
        <v>56</v>
      </c>
      <c r="P6511" t="s">
        <v>26</v>
      </c>
      <c r="Q6511" t="s">
        <v>27</v>
      </c>
      <c r="R6511" t="s">
        <v>2124</v>
      </c>
      <c r="S6511" t="s">
        <v>14433</v>
      </c>
    </row>
    <row r="6512" spans="1:19">
      <c r="A6512" t="s">
        <v>14434</v>
      </c>
      <c r="B6512" s="1">
        <v>44666</v>
      </c>
      <c r="C6512" t="s">
        <v>22</v>
      </c>
      <c r="D6512">
        <v>43</v>
      </c>
      <c r="E6512" t="s">
        <v>23</v>
      </c>
      <c r="F6512">
        <v>1</v>
      </c>
      <c r="G6512">
        <v>5</v>
      </c>
      <c r="H6512" t="s">
        <v>3686</v>
      </c>
      <c r="I6512">
        <v>3217</v>
      </c>
      <c r="J6512">
        <v>9</v>
      </c>
      <c r="K6512">
        <v>40</v>
      </c>
      <c r="M6512" t="s">
        <v>23</v>
      </c>
      <c r="N6512" t="s">
        <v>39</v>
      </c>
      <c r="P6512" t="s">
        <v>164</v>
      </c>
      <c r="Q6512" t="s">
        <v>50</v>
      </c>
      <c r="R6512" t="s">
        <v>880</v>
      </c>
      <c r="S6512" t="s">
        <v>14435</v>
      </c>
    </row>
    <row r="6513" spans="1:19">
      <c r="A6513" t="s">
        <v>14436</v>
      </c>
      <c r="B6513" s="1">
        <v>45793</v>
      </c>
      <c r="C6513" t="s">
        <v>22</v>
      </c>
      <c r="D6513">
        <v>24</v>
      </c>
      <c r="E6513" t="s">
        <v>39</v>
      </c>
      <c r="F6513">
        <v>0</v>
      </c>
      <c r="G6513">
        <v>5</v>
      </c>
      <c r="H6513" t="s">
        <v>3751</v>
      </c>
      <c r="I6513">
        <v>4096</v>
      </c>
      <c r="J6513">
        <v>0</v>
      </c>
      <c r="K6513">
        <v>3</v>
      </c>
      <c r="M6513" t="s">
        <v>23</v>
      </c>
      <c r="N6513" t="s">
        <v>23</v>
      </c>
      <c r="O6513" t="s">
        <v>25</v>
      </c>
      <c r="P6513" t="s">
        <v>26</v>
      </c>
      <c r="Q6513" t="s">
        <v>50</v>
      </c>
      <c r="R6513" t="s">
        <v>3410</v>
      </c>
      <c r="S6513" t="s">
        <v>14437</v>
      </c>
    </row>
    <row r="6514" spans="1:19">
      <c r="A6514" t="s">
        <v>14438</v>
      </c>
      <c r="B6514" s="1">
        <v>44208</v>
      </c>
      <c r="C6514" t="s">
        <v>22</v>
      </c>
      <c r="D6514">
        <v>68</v>
      </c>
      <c r="E6514" t="s">
        <v>23</v>
      </c>
      <c r="F6514">
        <v>0</v>
      </c>
      <c r="G6514">
        <v>5</v>
      </c>
      <c r="H6514" t="s">
        <v>3686</v>
      </c>
      <c r="I6514">
        <v>4958</v>
      </c>
      <c r="J6514">
        <v>6</v>
      </c>
      <c r="K6514">
        <v>55</v>
      </c>
      <c r="M6514" t="s">
        <v>23</v>
      </c>
      <c r="N6514" t="s">
        <v>23</v>
      </c>
      <c r="O6514" t="s">
        <v>25</v>
      </c>
      <c r="P6514" t="s">
        <v>164</v>
      </c>
      <c r="Q6514" t="s">
        <v>27</v>
      </c>
      <c r="R6514" t="s">
        <v>5017</v>
      </c>
      <c r="S6514" t="s">
        <v>14439</v>
      </c>
    </row>
    <row r="6515" spans="1:19">
      <c r="A6515" t="s">
        <v>14440</v>
      </c>
      <c r="B6515" s="1">
        <v>45103</v>
      </c>
      <c r="C6515" t="s">
        <v>22</v>
      </c>
      <c r="D6515">
        <v>65</v>
      </c>
      <c r="E6515" t="s">
        <v>39</v>
      </c>
      <c r="F6515">
        <v>0</v>
      </c>
      <c r="G6515">
        <v>5</v>
      </c>
      <c r="H6515" t="s">
        <v>3686</v>
      </c>
      <c r="I6515">
        <v>4030</v>
      </c>
      <c r="J6515">
        <v>0</v>
      </c>
      <c r="K6515">
        <v>26</v>
      </c>
      <c r="L6515" t="s">
        <v>40</v>
      </c>
      <c r="M6515" t="s">
        <v>23</v>
      </c>
      <c r="N6515" t="s">
        <v>23</v>
      </c>
      <c r="O6515" t="s">
        <v>25</v>
      </c>
      <c r="P6515" t="s">
        <v>164</v>
      </c>
      <c r="Q6515" t="s">
        <v>27</v>
      </c>
      <c r="R6515" t="s">
        <v>11543</v>
      </c>
      <c r="S6515" t="s">
        <v>14441</v>
      </c>
    </row>
    <row r="6516" spans="1:19">
      <c r="A6516" t="s">
        <v>14442</v>
      </c>
      <c r="B6516" s="1">
        <v>44234</v>
      </c>
      <c r="C6516" t="s">
        <v>33</v>
      </c>
      <c r="D6516">
        <v>68</v>
      </c>
      <c r="E6516" t="s">
        <v>23</v>
      </c>
      <c r="F6516">
        <v>0</v>
      </c>
      <c r="G6516">
        <v>5</v>
      </c>
      <c r="H6516" t="s">
        <v>3686</v>
      </c>
      <c r="I6516">
        <v>4118</v>
      </c>
      <c r="J6516">
        <v>1</v>
      </c>
      <c r="K6516">
        <v>54</v>
      </c>
      <c r="M6516" t="s">
        <v>23</v>
      </c>
      <c r="N6516" t="s">
        <v>23</v>
      </c>
      <c r="O6516" t="s">
        <v>25</v>
      </c>
      <c r="P6516" t="s">
        <v>202</v>
      </c>
      <c r="Q6516" t="s">
        <v>27</v>
      </c>
      <c r="R6516" t="s">
        <v>1294</v>
      </c>
      <c r="S6516" t="s">
        <v>14443</v>
      </c>
    </row>
    <row r="6517" spans="1:19">
      <c r="A6517" t="s">
        <v>14444</v>
      </c>
      <c r="B6517" s="1">
        <v>44983</v>
      </c>
      <c r="C6517" t="s">
        <v>22</v>
      </c>
      <c r="D6517">
        <v>75</v>
      </c>
      <c r="E6517" t="s">
        <v>23</v>
      </c>
      <c r="F6517">
        <v>0</v>
      </c>
      <c r="G6517">
        <v>5</v>
      </c>
      <c r="H6517" t="s">
        <v>3686</v>
      </c>
      <c r="I6517">
        <v>2455</v>
      </c>
      <c r="J6517">
        <v>6</v>
      </c>
      <c r="K6517">
        <v>30</v>
      </c>
      <c r="M6517" t="s">
        <v>23</v>
      </c>
      <c r="N6517" t="s">
        <v>23</v>
      </c>
      <c r="O6517" t="s">
        <v>25</v>
      </c>
      <c r="P6517" t="s">
        <v>26</v>
      </c>
      <c r="Q6517" t="s">
        <v>27</v>
      </c>
      <c r="R6517" t="s">
        <v>8142</v>
      </c>
      <c r="S6517" t="s">
        <v>14445</v>
      </c>
    </row>
    <row r="6518" spans="1:19">
      <c r="A6518" t="s">
        <v>14446</v>
      </c>
      <c r="B6518" s="1">
        <v>43788</v>
      </c>
      <c r="C6518" t="s">
        <v>22</v>
      </c>
      <c r="D6518">
        <v>40</v>
      </c>
      <c r="E6518" t="s">
        <v>23</v>
      </c>
      <c r="F6518">
        <v>0</v>
      </c>
      <c r="G6518">
        <v>5</v>
      </c>
      <c r="H6518" t="s">
        <v>3686</v>
      </c>
      <c r="I6518">
        <v>5570</v>
      </c>
      <c r="J6518">
        <v>3</v>
      </c>
      <c r="K6518">
        <v>69</v>
      </c>
      <c r="L6518" t="s">
        <v>316</v>
      </c>
      <c r="M6518" t="s">
        <v>23</v>
      </c>
      <c r="N6518" t="s">
        <v>39</v>
      </c>
      <c r="P6518" t="s">
        <v>164</v>
      </c>
      <c r="Q6518" t="s">
        <v>50</v>
      </c>
      <c r="R6518" t="s">
        <v>226</v>
      </c>
      <c r="S6518" t="s">
        <v>14447</v>
      </c>
    </row>
    <row r="6519" spans="1:19">
      <c r="A6519" t="s">
        <v>14448</v>
      </c>
      <c r="B6519" s="1">
        <v>44839</v>
      </c>
      <c r="C6519" t="s">
        <v>33</v>
      </c>
      <c r="D6519">
        <v>33</v>
      </c>
      <c r="E6519" t="s">
        <v>23</v>
      </c>
      <c r="F6519">
        <v>0</v>
      </c>
      <c r="G6519">
        <v>5</v>
      </c>
      <c r="H6519" t="s">
        <v>3686</v>
      </c>
      <c r="I6519">
        <v>4352</v>
      </c>
      <c r="J6519">
        <v>6</v>
      </c>
      <c r="K6519">
        <v>34</v>
      </c>
      <c r="M6519" t="s">
        <v>23</v>
      </c>
      <c r="N6519" t="s">
        <v>23</v>
      </c>
      <c r="O6519" t="s">
        <v>49</v>
      </c>
      <c r="P6519" t="s">
        <v>26</v>
      </c>
      <c r="Q6519" t="s">
        <v>27</v>
      </c>
      <c r="R6519" t="s">
        <v>6093</v>
      </c>
      <c r="S6519" t="s">
        <v>14449</v>
      </c>
    </row>
    <row r="6520" spans="1:19">
      <c r="A6520" t="s">
        <v>14450</v>
      </c>
      <c r="B6520" s="1">
        <v>44260</v>
      </c>
      <c r="C6520" t="s">
        <v>33</v>
      </c>
      <c r="D6520">
        <v>62</v>
      </c>
      <c r="E6520" t="s">
        <v>39</v>
      </c>
      <c r="F6520">
        <v>0</v>
      </c>
      <c r="G6520">
        <v>5</v>
      </c>
      <c r="H6520" t="s">
        <v>3686</v>
      </c>
      <c r="I6520">
        <v>4116</v>
      </c>
      <c r="J6520">
        <v>0</v>
      </c>
      <c r="K6520">
        <v>53</v>
      </c>
      <c r="L6520" t="s">
        <v>142</v>
      </c>
      <c r="M6520" t="s">
        <v>23</v>
      </c>
      <c r="N6520" t="s">
        <v>39</v>
      </c>
      <c r="P6520" t="s">
        <v>164</v>
      </c>
      <c r="Q6520" t="s">
        <v>84</v>
      </c>
      <c r="R6520" t="s">
        <v>10873</v>
      </c>
      <c r="S6520" t="s">
        <v>14451</v>
      </c>
    </row>
    <row r="6521" spans="1:19">
      <c r="A6521" t="s">
        <v>14452</v>
      </c>
      <c r="B6521" s="1">
        <v>43740</v>
      </c>
      <c r="C6521" t="s">
        <v>33</v>
      </c>
      <c r="D6521">
        <v>56</v>
      </c>
      <c r="E6521" t="s">
        <v>23</v>
      </c>
      <c r="F6521">
        <v>2</v>
      </c>
      <c r="G6521">
        <v>5</v>
      </c>
      <c r="H6521" t="s">
        <v>3686</v>
      </c>
      <c r="I6521">
        <v>4203</v>
      </c>
      <c r="J6521">
        <v>4</v>
      </c>
      <c r="K6521">
        <v>70</v>
      </c>
      <c r="L6521" t="s">
        <v>316</v>
      </c>
      <c r="M6521" t="s">
        <v>23</v>
      </c>
      <c r="N6521" t="s">
        <v>23</v>
      </c>
      <c r="O6521" t="s">
        <v>25</v>
      </c>
      <c r="P6521" t="s">
        <v>164</v>
      </c>
      <c r="Q6521" t="s">
        <v>50</v>
      </c>
      <c r="R6521" t="s">
        <v>14453</v>
      </c>
      <c r="S6521" t="s">
        <v>14454</v>
      </c>
    </row>
    <row r="6522" spans="1:19">
      <c r="A6522" t="s">
        <v>14455</v>
      </c>
      <c r="B6522" s="1">
        <v>45845</v>
      </c>
      <c r="C6522" t="s">
        <v>22</v>
      </c>
      <c r="D6522">
        <v>49</v>
      </c>
      <c r="E6522" t="s">
        <v>39</v>
      </c>
      <c r="F6522">
        <v>0</v>
      </c>
      <c r="G6522">
        <v>5</v>
      </c>
      <c r="H6522" t="s">
        <v>3751</v>
      </c>
      <c r="I6522">
        <v>5925</v>
      </c>
      <c r="J6522">
        <v>0</v>
      </c>
      <c r="K6522">
        <v>1</v>
      </c>
      <c r="L6522" t="s">
        <v>48</v>
      </c>
      <c r="M6522" t="s">
        <v>23</v>
      </c>
      <c r="N6522" t="s">
        <v>23</v>
      </c>
      <c r="O6522" t="s">
        <v>56</v>
      </c>
      <c r="P6522" t="s">
        <v>26</v>
      </c>
      <c r="Q6522" t="s">
        <v>27</v>
      </c>
      <c r="R6522" t="s">
        <v>1443</v>
      </c>
      <c r="S6522" t="s">
        <v>14456</v>
      </c>
    </row>
    <row r="6523" spans="1:19">
      <c r="A6523" t="s">
        <v>14457</v>
      </c>
      <c r="B6523" s="1">
        <v>45834</v>
      </c>
      <c r="C6523" t="s">
        <v>33</v>
      </c>
      <c r="D6523">
        <v>28</v>
      </c>
      <c r="E6523" t="s">
        <v>39</v>
      </c>
      <c r="F6523">
        <v>0</v>
      </c>
      <c r="G6523">
        <v>5</v>
      </c>
      <c r="H6523" t="s">
        <v>3751</v>
      </c>
      <c r="I6523">
        <v>3796</v>
      </c>
      <c r="J6523">
        <v>0</v>
      </c>
      <c r="K6523">
        <v>2</v>
      </c>
      <c r="M6523" t="s">
        <v>23</v>
      </c>
      <c r="N6523" t="s">
        <v>23</v>
      </c>
      <c r="O6523" t="s">
        <v>49</v>
      </c>
      <c r="P6523" t="s">
        <v>26</v>
      </c>
      <c r="Q6523" t="s">
        <v>27</v>
      </c>
      <c r="R6523" t="s">
        <v>12738</v>
      </c>
      <c r="S6523" t="s">
        <v>14458</v>
      </c>
    </row>
    <row r="6524" spans="1:19">
      <c r="A6524" t="s">
        <v>14459</v>
      </c>
      <c r="B6524" s="1">
        <v>43729</v>
      </c>
      <c r="C6524" t="s">
        <v>33</v>
      </c>
      <c r="D6524">
        <v>22</v>
      </c>
      <c r="E6524" t="s">
        <v>23</v>
      </c>
      <c r="F6524">
        <v>1</v>
      </c>
      <c r="G6524">
        <v>5</v>
      </c>
      <c r="H6524" t="s">
        <v>3686</v>
      </c>
      <c r="I6524">
        <v>5835</v>
      </c>
      <c r="J6524">
        <v>9</v>
      </c>
      <c r="K6524">
        <v>71</v>
      </c>
      <c r="L6524" t="s">
        <v>316</v>
      </c>
      <c r="M6524" t="s">
        <v>23</v>
      </c>
      <c r="N6524" t="s">
        <v>23</v>
      </c>
      <c r="O6524" t="s">
        <v>49</v>
      </c>
      <c r="P6524" t="s">
        <v>164</v>
      </c>
      <c r="Q6524" t="s">
        <v>27</v>
      </c>
      <c r="R6524" t="s">
        <v>1131</v>
      </c>
      <c r="S6524" t="s">
        <v>14460</v>
      </c>
    </row>
    <row r="6525" spans="1:19">
      <c r="A6525" t="s">
        <v>14461</v>
      </c>
      <c r="B6525" s="1">
        <v>43701</v>
      </c>
      <c r="C6525" t="s">
        <v>22</v>
      </c>
      <c r="D6525">
        <v>62</v>
      </c>
      <c r="E6525" t="s">
        <v>23</v>
      </c>
      <c r="F6525">
        <v>0</v>
      </c>
      <c r="G6525">
        <v>5</v>
      </c>
      <c r="H6525" t="s">
        <v>3686</v>
      </c>
      <c r="I6525">
        <v>6082</v>
      </c>
      <c r="J6525">
        <v>5</v>
      </c>
      <c r="K6525">
        <v>72</v>
      </c>
      <c r="L6525" t="s">
        <v>316</v>
      </c>
      <c r="M6525" t="s">
        <v>23</v>
      </c>
      <c r="N6525" t="s">
        <v>23</v>
      </c>
      <c r="O6525" t="s">
        <v>25</v>
      </c>
      <c r="P6525" t="s">
        <v>164</v>
      </c>
      <c r="Q6525" t="s">
        <v>27</v>
      </c>
      <c r="R6525" t="s">
        <v>2751</v>
      </c>
      <c r="S6525" t="s">
        <v>14462</v>
      </c>
    </row>
    <row r="6526" spans="1:19">
      <c r="A6526" t="s">
        <v>14463</v>
      </c>
      <c r="B6526" s="1">
        <v>45386</v>
      </c>
      <c r="C6526" t="s">
        <v>22</v>
      </c>
      <c r="D6526">
        <v>43</v>
      </c>
      <c r="E6526" t="s">
        <v>39</v>
      </c>
      <c r="F6526">
        <v>0</v>
      </c>
      <c r="G6526">
        <v>5</v>
      </c>
      <c r="H6526" t="s">
        <v>3686</v>
      </c>
      <c r="I6526">
        <v>5596</v>
      </c>
      <c r="J6526">
        <v>0</v>
      </c>
      <c r="K6526">
        <v>16</v>
      </c>
      <c r="M6526" t="s">
        <v>23</v>
      </c>
      <c r="N6526" t="s">
        <v>23</v>
      </c>
      <c r="O6526" t="s">
        <v>25</v>
      </c>
      <c r="P6526" t="s">
        <v>26</v>
      </c>
      <c r="Q6526" t="s">
        <v>50</v>
      </c>
      <c r="R6526" t="s">
        <v>1094</v>
      </c>
      <c r="S6526" t="s">
        <v>14464</v>
      </c>
    </row>
    <row r="6527" spans="1:19">
      <c r="A6527" t="s">
        <v>14465</v>
      </c>
      <c r="B6527" s="1">
        <v>44059</v>
      </c>
      <c r="C6527" t="s">
        <v>22</v>
      </c>
      <c r="D6527">
        <v>48</v>
      </c>
      <c r="E6527" t="s">
        <v>23</v>
      </c>
      <c r="F6527">
        <v>0</v>
      </c>
      <c r="G6527">
        <v>5</v>
      </c>
      <c r="H6527" t="s">
        <v>3686</v>
      </c>
      <c r="I6527">
        <v>4968</v>
      </c>
      <c r="J6527">
        <v>8</v>
      </c>
      <c r="K6527">
        <v>60</v>
      </c>
      <c r="L6527" t="s">
        <v>142</v>
      </c>
      <c r="M6527" t="s">
        <v>23</v>
      </c>
      <c r="N6527" t="s">
        <v>23</v>
      </c>
      <c r="O6527" t="s">
        <v>25</v>
      </c>
      <c r="P6527" t="s">
        <v>202</v>
      </c>
      <c r="Q6527" t="s">
        <v>27</v>
      </c>
      <c r="R6527" t="s">
        <v>8115</v>
      </c>
      <c r="S6527" t="s">
        <v>14466</v>
      </c>
    </row>
    <row r="6528" spans="1:19">
      <c r="A6528" t="s">
        <v>14467</v>
      </c>
      <c r="B6528" s="1">
        <v>45038</v>
      </c>
      <c r="C6528" t="s">
        <v>33</v>
      </c>
      <c r="D6528">
        <v>27</v>
      </c>
      <c r="E6528" t="s">
        <v>39</v>
      </c>
      <c r="F6528">
        <v>3</v>
      </c>
      <c r="G6528">
        <v>5</v>
      </c>
      <c r="H6528" t="s">
        <v>3686</v>
      </c>
      <c r="I6528">
        <v>4476</v>
      </c>
      <c r="J6528">
        <v>0</v>
      </c>
      <c r="K6528">
        <v>28</v>
      </c>
      <c r="M6528" t="s">
        <v>23</v>
      </c>
      <c r="N6528" t="s">
        <v>39</v>
      </c>
      <c r="P6528" t="s">
        <v>26</v>
      </c>
      <c r="Q6528" t="s">
        <v>50</v>
      </c>
      <c r="R6528" t="s">
        <v>1415</v>
      </c>
      <c r="S6528" t="s">
        <v>14468</v>
      </c>
    </row>
    <row r="6529" spans="1:19">
      <c r="A6529" t="s">
        <v>14469</v>
      </c>
      <c r="B6529" s="1">
        <v>45864</v>
      </c>
      <c r="C6529" t="s">
        <v>33</v>
      </c>
      <c r="D6529">
        <v>54</v>
      </c>
      <c r="E6529" t="s">
        <v>39</v>
      </c>
      <c r="F6529">
        <v>0</v>
      </c>
      <c r="G6529">
        <v>5</v>
      </c>
      <c r="H6529" t="s">
        <v>3751</v>
      </c>
      <c r="I6529">
        <v>4454</v>
      </c>
      <c r="J6529">
        <v>0</v>
      </c>
      <c r="K6529">
        <v>1</v>
      </c>
      <c r="M6529" t="s">
        <v>23</v>
      </c>
      <c r="N6529" t="s">
        <v>39</v>
      </c>
      <c r="P6529" t="s">
        <v>26</v>
      </c>
      <c r="Q6529" t="s">
        <v>50</v>
      </c>
      <c r="R6529" t="s">
        <v>860</v>
      </c>
      <c r="S6529" t="s">
        <v>14470</v>
      </c>
    </row>
    <row r="6530" spans="1:19">
      <c r="A6530" t="s">
        <v>14471</v>
      </c>
      <c r="B6530" s="1">
        <v>45664</v>
      </c>
      <c r="C6530" t="s">
        <v>22</v>
      </c>
      <c r="D6530">
        <v>26</v>
      </c>
      <c r="E6530" t="s">
        <v>39</v>
      </c>
      <c r="F6530">
        <v>0</v>
      </c>
      <c r="G6530">
        <v>5</v>
      </c>
      <c r="H6530" t="s">
        <v>3686</v>
      </c>
      <c r="I6530">
        <v>4868</v>
      </c>
      <c r="J6530">
        <v>0</v>
      </c>
      <c r="K6530">
        <v>7</v>
      </c>
      <c r="L6530" t="s">
        <v>48</v>
      </c>
      <c r="M6530" t="s">
        <v>23</v>
      </c>
      <c r="N6530" t="s">
        <v>39</v>
      </c>
      <c r="P6530" t="s">
        <v>26</v>
      </c>
      <c r="Q6530" t="s">
        <v>27</v>
      </c>
      <c r="R6530" t="s">
        <v>51</v>
      </c>
      <c r="S6530" t="s">
        <v>14472</v>
      </c>
    </row>
    <row r="6531" spans="1:19">
      <c r="A6531" t="s">
        <v>14473</v>
      </c>
      <c r="B6531" s="1">
        <v>45769</v>
      </c>
      <c r="C6531" t="s">
        <v>22</v>
      </c>
      <c r="D6531">
        <v>26</v>
      </c>
      <c r="E6531" t="s">
        <v>39</v>
      </c>
      <c r="F6531">
        <v>0</v>
      </c>
      <c r="G6531">
        <v>5</v>
      </c>
      <c r="H6531" t="s">
        <v>3686</v>
      </c>
      <c r="I6531">
        <v>4402</v>
      </c>
      <c r="J6531">
        <v>0</v>
      </c>
      <c r="K6531">
        <v>4</v>
      </c>
      <c r="M6531" t="s">
        <v>23</v>
      </c>
      <c r="N6531" t="s">
        <v>39</v>
      </c>
      <c r="P6531" t="s">
        <v>26</v>
      </c>
      <c r="Q6531" t="s">
        <v>50</v>
      </c>
      <c r="R6531" t="s">
        <v>1650</v>
      </c>
      <c r="S6531" t="s">
        <v>14474</v>
      </c>
    </row>
    <row r="6532" spans="1:19">
      <c r="A6532" t="s">
        <v>14475</v>
      </c>
      <c r="B6532" s="1">
        <v>45846</v>
      </c>
      <c r="C6532" t="s">
        <v>33</v>
      </c>
      <c r="D6532">
        <v>60</v>
      </c>
      <c r="E6532" t="s">
        <v>23</v>
      </c>
      <c r="F6532">
        <v>0</v>
      </c>
      <c r="G6532">
        <v>5</v>
      </c>
      <c r="H6532" t="s">
        <v>3751</v>
      </c>
      <c r="I6532">
        <v>4215</v>
      </c>
      <c r="J6532">
        <v>7</v>
      </c>
      <c r="K6532">
        <v>1</v>
      </c>
      <c r="M6532" t="s">
        <v>23</v>
      </c>
      <c r="N6532" t="s">
        <v>39</v>
      </c>
      <c r="P6532" t="s">
        <v>26</v>
      </c>
      <c r="Q6532" t="s">
        <v>27</v>
      </c>
      <c r="R6532" t="s">
        <v>3789</v>
      </c>
      <c r="S6532" t="s">
        <v>14476</v>
      </c>
    </row>
    <row r="6533" spans="1:19">
      <c r="A6533" t="s">
        <v>14477</v>
      </c>
      <c r="B6533" s="1">
        <v>45840</v>
      </c>
      <c r="C6533" t="s">
        <v>33</v>
      </c>
      <c r="D6533">
        <v>21</v>
      </c>
      <c r="E6533" t="s">
        <v>39</v>
      </c>
      <c r="F6533">
        <v>0</v>
      </c>
      <c r="G6533">
        <v>5</v>
      </c>
      <c r="H6533" t="s">
        <v>3751</v>
      </c>
      <c r="I6533">
        <v>5057</v>
      </c>
      <c r="J6533">
        <v>0</v>
      </c>
      <c r="K6533">
        <v>1</v>
      </c>
      <c r="M6533" t="s">
        <v>23</v>
      </c>
      <c r="N6533" t="s">
        <v>39</v>
      </c>
      <c r="P6533" t="s">
        <v>26</v>
      </c>
      <c r="Q6533" t="s">
        <v>50</v>
      </c>
      <c r="R6533" t="s">
        <v>226</v>
      </c>
      <c r="S6533" t="s">
        <v>14478</v>
      </c>
    </row>
    <row r="6534" spans="1:19">
      <c r="A6534" t="s">
        <v>14479</v>
      </c>
      <c r="B6534" s="1">
        <v>45568</v>
      </c>
      <c r="C6534" t="s">
        <v>22</v>
      </c>
      <c r="D6534">
        <v>27</v>
      </c>
      <c r="E6534" t="s">
        <v>23</v>
      </c>
      <c r="F6534">
        <v>1</v>
      </c>
      <c r="G6534">
        <v>5</v>
      </c>
      <c r="H6534" t="s">
        <v>3686</v>
      </c>
      <c r="I6534">
        <v>4458</v>
      </c>
      <c r="J6534">
        <v>4</v>
      </c>
      <c r="K6534">
        <v>10</v>
      </c>
      <c r="M6534" t="s">
        <v>23</v>
      </c>
      <c r="N6534" t="s">
        <v>39</v>
      </c>
      <c r="P6534" t="s">
        <v>26</v>
      </c>
      <c r="Q6534" t="s">
        <v>50</v>
      </c>
      <c r="R6534" t="s">
        <v>7528</v>
      </c>
      <c r="S6534" t="s">
        <v>14480</v>
      </c>
    </row>
    <row r="6535" spans="1:19">
      <c r="A6535" t="s">
        <v>14481</v>
      </c>
      <c r="B6535" s="1">
        <v>45481</v>
      </c>
      <c r="C6535" t="s">
        <v>22</v>
      </c>
      <c r="D6535">
        <v>56</v>
      </c>
      <c r="E6535" t="s">
        <v>39</v>
      </c>
      <c r="F6535">
        <v>0</v>
      </c>
      <c r="G6535">
        <v>5</v>
      </c>
      <c r="H6535" t="s">
        <v>3686</v>
      </c>
      <c r="I6535">
        <v>2486</v>
      </c>
      <c r="J6535">
        <v>0</v>
      </c>
      <c r="K6535">
        <v>13</v>
      </c>
      <c r="M6535" t="s">
        <v>23</v>
      </c>
      <c r="N6535" t="s">
        <v>39</v>
      </c>
      <c r="P6535" t="s">
        <v>26</v>
      </c>
      <c r="Q6535" t="s">
        <v>27</v>
      </c>
      <c r="R6535" t="s">
        <v>4083</v>
      </c>
      <c r="S6535" t="s">
        <v>14482</v>
      </c>
    </row>
    <row r="6536" spans="1:19">
      <c r="A6536" t="s">
        <v>14483</v>
      </c>
      <c r="B6536" s="1">
        <v>45495</v>
      </c>
      <c r="C6536" t="s">
        <v>33</v>
      </c>
      <c r="D6536">
        <v>42</v>
      </c>
      <c r="E6536" t="s">
        <v>39</v>
      </c>
      <c r="F6536">
        <v>0</v>
      </c>
      <c r="G6536">
        <v>5</v>
      </c>
      <c r="H6536" t="s">
        <v>3686</v>
      </c>
      <c r="I6536">
        <v>2783</v>
      </c>
      <c r="J6536">
        <v>0</v>
      </c>
      <c r="K6536">
        <v>13</v>
      </c>
      <c r="L6536" t="s">
        <v>97</v>
      </c>
      <c r="M6536" t="s">
        <v>23</v>
      </c>
      <c r="N6536" t="s">
        <v>39</v>
      </c>
      <c r="P6536" t="s">
        <v>26</v>
      </c>
      <c r="Q6536" t="s">
        <v>50</v>
      </c>
      <c r="R6536" t="s">
        <v>971</v>
      </c>
      <c r="S6536" t="s">
        <v>14484</v>
      </c>
    </row>
    <row r="6537" spans="1:19">
      <c r="A6537" t="s">
        <v>14485</v>
      </c>
      <c r="B6537" s="1">
        <v>45659</v>
      </c>
      <c r="C6537" t="s">
        <v>33</v>
      </c>
      <c r="D6537">
        <v>41</v>
      </c>
      <c r="E6537" t="s">
        <v>39</v>
      </c>
      <c r="F6537">
        <v>0</v>
      </c>
      <c r="G6537">
        <v>5</v>
      </c>
      <c r="H6537" t="s">
        <v>3686</v>
      </c>
      <c r="I6537">
        <v>4208</v>
      </c>
      <c r="J6537">
        <v>0</v>
      </c>
      <c r="K6537">
        <v>7</v>
      </c>
      <c r="M6537" t="s">
        <v>23</v>
      </c>
      <c r="N6537" t="s">
        <v>39</v>
      </c>
      <c r="P6537" t="s">
        <v>202</v>
      </c>
      <c r="Q6537" t="s">
        <v>50</v>
      </c>
      <c r="R6537" t="s">
        <v>1415</v>
      </c>
      <c r="S6537" t="s">
        <v>14486</v>
      </c>
    </row>
    <row r="6538" spans="1:19">
      <c r="A6538" t="s">
        <v>14487</v>
      </c>
      <c r="B6538" s="1">
        <v>45255</v>
      </c>
      <c r="C6538" t="s">
        <v>33</v>
      </c>
      <c r="D6538">
        <v>33</v>
      </c>
      <c r="E6538" t="s">
        <v>23</v>
      </c>
      <c r="F6538">
        <v>2</v>
      </c>
      <c r="G6538">
        <v>5</v>
      </c>
      <c r="H6538" t="s">
        <v>3686</v>
      </c>
      <c r="I6538">
        <v>3752</v>
      </c>
      <c r="J6538">
        <v>6</v>
      </c>
      <c r="K6538">
        <v>21</v>
      </c>
      <c r="L6538" t="s">
        <v>97</v>
      </c>
      <c r="M6538" t="s">
        <v>23</v>
      </c>
      <c r="N6538" t="s">
        <v>23</v>
      </c>
      <c r="O6538" t="s">
        <v>56</v>
      </c>
      <c r="P6538" t="s">
        <v>26</v>
      </c>
      <c r="Q6538" t="s">
        <v>27</v>
      </c>
      <c r="R6538" t="s">
        <v>135</v>
      </c>
      <c r="S6538" t="s">
        <v>14488</v>
      </c>
    </row>
    <row r="6539" spans="1:19">
      <c r="A6539" t="s">
        <v>14489</v>
      </c>
      <c r="B6539" s="1">
        <v>43684</v>
      </c>
      <c r="C6539" t="s">
        <v>33</v>
      </c>
      <c r="D6539">
        <v>65</v>
      </c>
      <c r="E6539" t="s">
        <v>23</v>
      </c>
      <c r="F6539">
        <v>0</v>
      </c>
      <c r="G6539">
        <v>5</v>
      </c>
      <c r="H6539" t="s">
        <v>3686</v>
      </c>
      <c r="I6539">
        <v>4397</v>
      </c>
      <c r="J6539">
        <v>5</v>
      </c>
      <c r="K6539">
        <v>72</v>
      </c>
      <c r="L6539" t="s">
        <v>316</v>
      </c>
      <c r="M6539" t="s">
        <v>23</v>
      </c>
      <c r="N6539" t="s">
        <v>39</v>
      </c>
      <c r="P6539" t="s">
        <v>164</v>
      </c>
      <c r="Q6539" t="s">
        <v>27</v>
      </c>
      <c r="R6539" t="s">
        <v>7051</v>
      </c>
      <c r="S6539" t="s">
        <v>14490</v>
      </c>
    </row>
    <row r="6540" spans="1:19">
      <c r="A6540" t="s">
        <v>14491</v>
      </c>
      <c r="B6540" s="1">
        <v>45826</v>
      </c>
      <c r="C6540" t="s">
        <v>33</v>
      </c>
      <c r="D6540">
        <v>74</v>
      </c>
      <c r="E6540" t="s">
        <v>39</v>
      </c>
      <c r="F6540">
        <v>0</v>
      </c>
      <c r="G6540">
        <v>5</v>
      </c>
      <c r="H6540" t="s">
        <v>3751</v>
      </c>
      <c r="I6540">
        <v>4057</v>
      </c>
      <c r="J6540">
        <v>0</v>
      </c>
      <c r="K6540">
        <v>2</v>
      </c>
      <c r="L6540" t="s">
        <v>48</v>
      </c>
      <c r="M6540" t="s">
        <v>23</v>
      </c>
      <c r="N6540" t="s">
        <v>23</v>
      </c>
      <c r="O6540" t="s">
        <v>49</v>
      </c>
      <c r="P6540" t="s">
        <v>26</v>
      </c>
      <c r="Q6540" t="s">
        <v>27</v>
      </c>
      <c r="R6540" t="s">
        <v>6000</v>
      </c>
      <c r="S6540" t="s">
        <v>14492</v>
      </c>
    </row>
    <row r="6541" spans="1:19">
      <c r="A6541" t="s">
        <v>14493</v>
      </c>
      <c r="B6541" s="1">
        <v>43804</v>
      </c>
      <c r="C6541" t="s">
        <v>22</v>
      </c>
      <c r="D6541">
        <v>66</v>
      </c>
      <c r="E6541" t="s">
        <v>39</v>
      </c>
      <c r="F6541">
        <v>0</v>
      </c>
      <c r="G6541">
        <v>5</v>
      </c>
      <c r="H6541" t="s">
        <v>3686</v>
      </c>
      <c r="I6541">
        <v>6136</v>
      </c>
      <c r="J6541">
        <v>0</v>
      </c>
      <c r="K6541">
        <v>68</v>
      </c>
      <c r="L6541" t="s">
        <v>316</v>
      </c>
      <c r="M6541" t="s">
        <v>23</v>
      </c>
      <c r="N6541" t="s">
        <v>39</v>
      </c>
      <c r="P6541" t="s">
        <v>164</v>
      </c>
      <c r="Q6541" t="s">
        <v>50</v>
      </c>
      <c r="R6541" t="s">
        <v>657</v>
      </c>
      <c r="S6541" t="s">
        <v>14494</v>
      </c>
    </row>
    <row r="6542" spans="1:19">
      <c r="A6542" t="s">
        <v>14495</v>
      </c>
      <c r="B6542" s="1">
        <v>44721</v>
      </c>
      <c r="C6542" t="s">
        <v>22</v>
      </c>
      <c r="D6542">
        <v>44</v>
      </c>
      <c r="E6542" t="s">
        <v>39</v>
      </c>
      <c r="F6542">
        <v>2</v>
      </c>
      <c r="G6542">
        <v>5</v>
      </c>
      <c r="H6542" t="s">
        <v>3686</v>
      </c>
      <c r="I6542">
        <v>3571</v>
      </c>
      <c r="J6542">
        <v>0</v>
      </c>
      <c r="K6542">
        <v>38</v>
      </c>
      <c r="M6542" t="s">
        <v>23</v>
      </c>
      <c r="N6542" t="s">
        <v>23</v>
      </c>
      <c r="O6542" t="s">
        <v>25</v>
      </c>
      <c r="P6542" t="s">
        <v>26</v>
      </c>
      <c r="Q6542" t="s">
        <v>50</v>
      </c>
      <c r="R6542" t="s">
        <v>13023</v>
      </c>
      <c r="S6542" t="s">
        <v>14496</v>
      </c>
    </row>
    <row r="6543" spans="1:19">
      <c r="A6543" t="s">
        <v>14497</v>
      </c>
      <c r="B6543" s="1">
        <v>44517</v>
      </c>
      <c r="C6543" t="s">
        <v>22</v>
      </c>
      <c r="D6543">
        <v>64</v>
      </c>
      <c r="E6543" t="s">
        <v>23</v>
      </c>
      <c r="F6543">
        <v>0</v>
      </c>
      <c r="G6543">
        <v>5</v>
      </c>
      <c r="H6543" t="s">
        <v>3686</v>
      </c>
      <c r="I6543">
        <v>5602</v>
      </c>
      <c r="J6543">
        <v>4</v>
      </c>
      <c r="K6543">
        <v>45</v>
      </c>
      <c r="L6543" t="s">
        <v>142</v>
      </c>
      <c r="M6543" t="s">
        <v>23</v>
      </c>
      <c r="N6543" t="s">
        <v>23</v>
      </c>
      <c r="O6543" t="s">
        <v>25</v>
      </c>
      <c r="P6543" t="s">
        <v>26</v>
      </c>
      <c r="Q6543" t="s">
        <v>27</v>
      </c>
      <c r="R6543" t="s">
        <v>7170</v>
      </c>
      <c r="S6543" t="s">
        <v>14498</v>
      </c>
    </row>
    <row r="6544" spans="1:19">
      <c r="A6544" t="s">
        <v>14499</v>
      </c>
      <c r="B6544" s="1">
        <v>44549</v>
      </c>
      <c r="C6544" t="s">
        <v>22</v>
      </c>
      <c r="D6544">
        <v>36</v>
      </c>
      <c r="E6544" t="s">
        <v>39</v>
      </c>
      <c r="F6544">
        <v>0</v>
      </c>
      <c r="G6544">
        <v>5</v>
      </c>
      <c r="H6544" t="s">
        <v>3686</v>
      </c>
      <c r="I6544">
        <v>2404</v>
      </c>
      <c r="J6544">
        <v>0</v>
      </c>
      <c r="K6544">
        <v>44</v>
      </c>
      <c r="M6544" t="s">
        <v>23</v>
      </c>
      <c r="N6544" t="s">
        <v>39</v>
      </c>
      <c r="P6544" t="s">
        <v>164</v>
      </c>
      <c r="Q6544" t="s">
        <v>50</v>
      </c>
      <c r="R6544" t="s">
        <v>4083</v>
      </c>
      <c r="S6544" t="s">
        <v>14500</v>
      </c>
    </row>
    <row r="6545" spans="1:19">
      <c r="A6545" t="s">
        <v>14501</v>
      </c>
      <c r="B6545" s="1">
        <v>44752</v>
      </c>
      <c r="C6545" t="s">
        <v>22</v>
      </c>
      <c r="D6545">
        <v>23</v>
      </c>
      <c r="E6545" t="s">
        <v>23</v>
      </c>
      <c r="F6545">
        <v>3</v>
      </c>
      <c r="G6545">
        <v>5</v>
      </c>
      <c r="H6545" t="s">
        <v>3686</v>
      </c>
      <c r="I6545">
        <v>5263</v>
      </c>
      <c r="J6545">
        <v>1</v>
      </c>
      <c r="K6545">
        <v>37</v>
      </c>
      <c r="L6545" t="s">
        <v>40</v>
      </c>
      <c r="M6545" t="s">
        <v>23</v>
      </c>
      <c r="N6545" t="s">
        <v>23</v>
      </c>
      <c r="O6545" t="s">
        <v>25</v>
      </c>
      <c r="P6545" t="s">
        <v>202</v>
      </c>
      <c r="Q6545" t="s">
        <v>50</v>
      </c>
      <c r="R6545" t="s">
        <v>5780</v>
      </c>
      <c r="S6545" t="s">
        <v>14502</v>
      </c>
    </row>
    <row r="6546" spans="1:19">
      <c r="A6546" t="s">
        <v>14503</v>
      </c>
      <c r="B6546" s="1">
        <v>44234</v>
      </c>
      <c r="C6546" t="s">
        <v>33</v>
      </c>
      <c r="D6546">
        <v>39</v>
      </c>
      <c r="E6546" t="s">
        <v>39</v>
      </c>
      <c r="F6546">
        <v>0</v>
      </c>
      <c r="G6546">
        <v>5</v>
      </c>
      <c r="H6546" t="s">
        <v>3686</v>
      </c>
      <c r="I6546">
        <v>4971</v>
      </c>
      <c r="J6546">
        <v>0</v>
      </c>
      <c r="K6546">
        <v>54</v>
      </c>
      <c r="M6546" t="s">
        <v>23</v>
      </c>
      <c r="N6546" t="s">
        <v>23</v>
      </c>
      <c r="O6546" t="s">
        <v>25</v>
      </c>
      <c r="P6546" t="s">
        <v>164</v>
      </c>
      <c r="Q6546" t="s">
        <v>27</v>
      </c>
      <c r="R6546" t="s">
        <v>5696</v>
      </c>
      <c r="S6546" t="s">
        <v>14504</v>
      </c>
    </row>
    <row r="6547" spans="1:19">
      <c r="A6547" t="s">
        <v>14505</v>
      </c>
      <c r="B6547" s="1">
        <v>44593</v>
      </c>
      <c r="C6547" t="s">
        <v>22</v>
      </c>
      <c r="D6547">
        <v>20</v>
      </c>
      <c r="E6547" t="s">
        <v>39</v>
      </c>
      <c r="F6547">
        <v>0</v>
      </c>
      <c r="G6547">
        <v>5</v>
      </c>
      <c r="H6547" t="s">
        <v>3686</v>
      </c>
      <c r="I6547">
        <v>3756</v>
      </c>
      <c r="J6547">
        <v>0</v>
      </c>
      <c r="K6547">
        <v>42</v>
      </c>
      <c r="M6547" t="s">
        <v>23</v>
      </c>
      <c r="N6547" t="s">
        <v>39</v>
      </c>
      <c r="P6547" t="s">
        <v>202</v>
      </c>
      <c r="Q6547" t="s">
        <v>27</v>
      </c>
      <c r="R6547" t="s">
        <v>51</v>
      </c>
      <c r="S6547" t="s">
        <v>14506</v>
      </c>
    </row>
    <row r="6548" spans="1:19">
      <c r="A6548" t="s">
        <v>14507</v>
      </c>
      <c r="B6548" s="1">
        <v>45469</v>
      </c>
      <c r="C6548" t="s">
        <v>22</v>
      </c>
      <c r="D6548">
        <v>63</v>
      </c>
      <c r="E6548" t="s">
        <v>39</v>
      </c>
      <c r="F6548">
        <v>0</v>
      </c>
      <c r="G6548">
        <v>5</v>
      </c>
      <c r="H6548" t="s">
        <v>3686</v>
      </c>
      <c r="I6548">
        <v>3448</v>
      </c>
      <c r="J6548">
        <v>0</v>
      </c>
      <c r="K6548">
        <v>14</v>
      </c>
      <c r="L6548" t="s">
        <v>97</v>
      </c>
      <c r="M6548" t="s">
        <v>39</v>
      </c>
      <c r="N6548" t="s">
        <v>23</v>
      </c>
      <c r="O6548" t="s">
        <v>56</v>
      </c>
      <c r="P6548" t="s">
        <v>26</v>
      </c>
      <c r="Q6548" t="s">
        <v>84</v>
      </c>
      <c r="R6548" t="s">
        <v>14508</v>
      </c>
      <c r="S6548" t="s">
        <v>14509</v>
      </c>
    </row>
    <row r="6549" spans="1:19">
      <c r="A6549" t="s">
        <v>14510</v>
      </c>
      <c r="B6549" s="1">
        <v>45851</v>
      </c>
      <c r="C6549" t="s">
        <v>33</v>
      </c>
      <c r="D6549">
        <v>29</v>
      </c>
      <c r="E6549" t="s">
        <v>39</v>
      </c>
      <c r="F6549">
        <v>1</v>
      </c>
      <c r="G6549">
        <v>5</v>
      </c>
      <c r="H6549" t="s">
        <v>3751</v>
      </c>
      <c r="I6549">
        <v>3065</v>
      </c>
      <c r="J6549">
        <v>0</v>
      </c>
      <c r="K6549">
        <v>1</v>
      </c>
      <c r="L6549" t="s">
        <v>48</v>
      </c>
      <c r="M6549" t="s">
        <v>39</v>
      </c>
      <c r="N6549" t="s">
        <v>23</v>
      </c>
      <c r="O6549" t="s">
        <v>56</v>
      </c>
      <c r="P6549" t="s">
        <v>26</v>
      </c>
      <c r="Q6549" t="s">
        <v>50</v>
      </c>
      <c r="R6549" t="s">
        <v>6447</v>
      </c>
      <c r="S6549" t="s">
        <v>589</v>
      </c>
    </row>
    <row r="6550" spans="1:19">
      <c r="A6550" t="s">
        <v>14511</v>
      </c>
      <c r="B6550" s="1">
        <v>45766</v>
      </c>
      <c r="C6550" t="s">
        <v>22</v>
      </c>
      <c r="D6550">
        <v>63</v>
      </c>
      <c r="E6550" t="s">
        <v>39</v>
      </c>
      <c r="F6550">
        <v>0</v>
      </c>
      <c r="G6550">
        <v>5</v>
      </c>
      <c r="H6550" t="s">
        <v>3686</v>
      </c>
      <c r="I6550">
        <v>3653</v>
      </c>
      <c r="J6550">
        <v>0</v>
      </c>
      <c r="K6550">
        <v>4</v>
      </c>
      <c r="M6550" t="s">
        <v>23</v>
      </c>
      <c r="N6550" t="s">
        <v>23</v>
      </c>
      <c r="O6550" t="s">
        <v>25</v>
      </c>
      <c r="P6550" t="s">
        <v>26</v>
      </c>
      <c r="Q6550" t="s">
        <v>27</v>
      </c>
      <c r="R6550" t="s">
        <v>2457</v>
      </c>
      <c r="S6550" t="s">
        <v>14512</v>
      </c>
    </row>
    <row r="6551" spans="1:19">
      <c r="A6551" t="s">
        <v>14513</v>
      </c>
      <c r="B6551" s="1">
        <v>44492</v>
      </c>
      <c r="C6551" t="s">
        <v>22</v>
      </c>
      <c r="D6551">
        <v>51</v>
      </c>
      <c r="E6551" t="s">
        <v>39</v>
      </c>
      <c r="F6551">
        <v>0</v>
      </c>
      <c r="G6551">
        <v>5</v>
      </c>
      <c r="H6551" t="s">
        <v>3686</v>
      </c>
      <c r="I6551">
        <v>4006</v>
      </c>
      <c r="J6551">
        <v>0</v>
      </c>
      <c r="K6551">
        <v>46</v>
      </c>
      <c r="M6551" t="s">
        <v>23</v>
      </c>
      <c r="N6551" t="s">
        <v>39</v>
      </c>
      <c r="P6551" t="s">
        <v>164</v>
      </c>
      <c r="Q6551" t="s">
        <v>27</v>
      </c>
      <c r="R6551" t="s">
        <v>869</v>
      </c>
      <c r="S6551" t="s">
        <v>14514</v>
      </c>
    </row>
    <row r="6552" spans="1:19">
      <c r="A6552" t="s">
        <v>14515</v>
      </c>
      <c r="B6552" s="1">
        <v>44197</v>
      </c>
      <c r="C6552" t="s">
        <v>33</v>
      </c>
      <c r="D6552">
        <v>64</v>
      </c>
      <c r="E6552" t="s">
        <v>23</v>
      </c>
      <c r="F6552">
        <v>0</v>
      </c>
      <c r="G6552">
        <v>5</v>
      </c>
      <c r="H6552" t="s">
        <v>3686</v>
      </c>
      <c r="I6552">
        <v>5577</v>
      </c>
      <c r="J6552">
        <v>1</v>
      </c>
      <c r="K6552">
        <v>55</v>
      </c>
      <c r="M6552" t="s">
        <v>23</v>
      </c>
      <c r="N6552" t="s">
        <v>23</v>
      </c>
      <c r="O6552" t="s">
        <v>25</v>
      </c>
      <c r="P6552" t="s">
        <v>26</v>
      </c>
      <c r="Q6552" t="s">
        <v>50</v>
      </c>
      <c r="R6552" t="s">
        <v>477</v>
      </c>
      <c r="S6552" t="s">
        <v>14516</v>
      </c>
    </row>
    <row r="6553" spans="1:19">
      <c r="A6553" t="s">
        <v>14517</v>
      </c>
      <c r="B6553" s="1">
        <v>44751</v>
      </c>
      <c r="C6553" t="s">
        <v>33</v>
      </c>
      <c r="D6553">
        <v>48</v>
      </c>
      <c r="E6553" t="s">
        <v>39</v>
      </c>
      <c r="F6553">
        <v>0</v>
      </c>
      <c r="G6553">
        <v>5</v>
      </c>
      <c r="H6553" t="s">
        <v>3686</v>
      </c>
      <c r="I6553">
        <v>3364</v>
      </c>
      <c r="J6553">
        <v>0</v>
      </c>
      <c r="K6553">
        <v>37</v>
      </c>
      <c r="M6553" t="s">
        <v>23</v>
      </c>
      <c r="N6553" t="s">
        <v>23</v>
      </c>
      <c r="O6553" t="s">
        <v>25</v>
      </c>
      <c r="P6553" t="s">
        <v>202</v>
      </c>
      <c r="Q6553" t="s">
        <v>27</v>
      </c>
      <c r="R6553" t="s">
        <v>874</v>
      </c>
      <c r="S6553" t="s">
        <v>14518</v>
      </c>
    </row>
    <row r="6554" spans="1:19">
      <c r="A6554" t="s">
        <v>14519</v>
      </c>
      <c r="B6554" s="1">
        <v>44852</v>
      </c>
      <c r="C6554" t="s">
        <v>33</v>
      </c>
      <c r="D6554">
        <v>32</v>
      </c>
      <c r="E6554" t="s">
        <v>39</v>
      </c>
      <c r="F6554">
        <v>0</v>
      </c>
      <c r="G6554">
        <v>5</v>
      </c>
      <c r="H6554" t="s">
        <v>3686</v>
      </c>
      <c r="I6554">
        <v>5567</v>
      </c>
      <c r="J6554">
        <v>0</v>
      </c>
      <c r="K6554">
        <v>34</v>
      </c>
      <c r="L6554" t="s">
        <v>40</v>
      </c>
      <c r="M6554" t="s">
        <v>23</v>
      </c>
      <c r="N6554" t="s">
        <v>23</v>
      </c>
      <c r="O6554" t="s">
        <v>56</v>
      </c>
      <c r="P6554" t="s">
        <v>26</v>
      </c>
      <c r="Q6554" t="s">
        <v>50</v>
      </c>
      <c r="R6554" t="s">
        <v>846</v>
      </c>
      <c r="S6554" t="s">
        <v>14520</v>
      </c>
    </row>
    <row r="6555" spans="1:19">
      <c r="A6555" t="s">
        <v>14521</v>
      </c>
      <c r="B6555" s="1">
        <v>44994</v>
      </c>
      <c r="C6555" t="s">
        <v>33</v>
      </c>
      <c r="D6555">
        <v>25</v>
      </c>
      <c r="E6555" t="s">
        <v>39</v>
      </c>
      <c r="F6555">
        <v>0</v>
      </c>
      <c r="G6555">
        <v>5</v>
      </c>
      <c r="H6555" t="s">
        <v>3686</v>
      </c>
      <c r="I6555">
        <v>3982</v>
      </c>
      <c r="J6555">
        <v>0</v>
      </c>
      <c r="K6555">
        <v>29</v>
      </c>
      <c r="L6555" t="s">
        <v>40</v>
      </c>
      <c r="M6555" t="s">
        <v>23</v>
      </c>
      <c r="N6555" t="s">
        <v>23</v>
      </c>
      <c r="O6555" t="s">
        <v>25</v>
      </c>
      <c r="P6555" t="s">
        <v>26</v>
      </c>
      <c r="Q6555" t="s">
        <v>27</v>
      </c>
      <c r="R6555" t="s">
        <v>1105</v>
      </c>
      <c r="S6555" t="s">
        <v>14522</v>
      </c>
    </row>
    <row r="6556" spans="1:19">
      <c r="A6556" t="s">
        <v>14523</v>
      </c>
      <c r="B6556" s="1">
        <v>45794</v>
      </c>
      <c r="C6556" t="s">
        <v>22</v>
      </c>
      <c r="D6556">
        <v>46</v>
      </c>
      <c r="E6556" t="s">
        <v>39</v>
      </c>
      <c r="F6556">
        <v>0</v>
      </c>
      <c r="G6556">
        <v>5</v>
      </c>
      <c r="H6556" t="s">
        <v>3751</v>
      </c>
      <c r="I6556">
        <v>4852</v>
      </c>
      <c r="J6556">
        <v>0</v>
      </c>
      <c r="K6556">
        <v>3</v>
      </c>
      <c r="M6556" t="s">
        <v>23</v>
      </c>
      <c r="N6556" t="s">
        <v>39</v>
      </c>
      <c r="P6556" t="s">
        <v>26</v>
      </c>
      <c r="Q6556" t="s">
        <v>50</v>
      </c>
      <c r="R6556" t="s">
        <v>1097</v>
      </c>
      <c r="S6556" t="s">
        <v>14524</v>
      </c>
    </row>
    <row r="6557" spans="1:19">
      <c r="A6557" t="s">
        <v>14525</v>
      </c>
      <c r="B6557" s="1">
        <v>45859</v>
      </c>
      <c r="C6557" t="s">
        <v>33</v>
      </c>
      <c r="D6557">
        <v>60</v>
      </c>
      <c r="E6557" t="s">
        <v>39</v>
      </c>
      <c r="F6557">
        <v>0</v>
      </c>
      <c r="G6557">
        <v>5</v>
      </c>
      <c r="H6557" t="s">
        <v>3751</v>
      </c>
      <c r="I6557">
        <v>3929</v>
      </c>
      <c r="J6557">
        <v>0</v>
      </c>
      <c r="K6557">
        <v>1</v>
      </c>
      <c r="L6557" t="s">
        <v>48</v>
      </c>
      <c r="M6557" t="s">
        <v>39</v>
      </c>
      <c r="N6557" t="s">
        <v>23</v>
      </c>
      <c r="O6557" t="s">
        <v>49</v>
      </c>
      <c r="P6557" t="s">
        <v>26</v>
      </c>
      <c r="Q6557" t="s">
        <v>50</v>
      </c>
      <c r="R6557" t="s">
        <v>2330</v>
      </c>
      <c r="S6557" t="s">
        <v>2330</v>
      </c>
    </row>
    <row r="6558" spans="1:19">
      <c r="A6558" t="s">
        <v>14526</v>
      </c>
      <c r="B6558" s="1">
        <v>45401</v>
      </c>
      <c r="C6558" t="s">
        <v>22</v>
      </c>
      <c r="D6558">
        <v>48</v>
      </c>
      <c r="E6558" t="s">
        <v>39</v>
      </c>
      <c r="F6558">
        <v>0</v>
      </c>
      <c r="G6558">
        <v>5</v>
      </c>
      <c r="H6558" t="s">
        <v>3686</v>
      </c>
      <c r="I6558">
        <v>5433</v>
      </c>
      <c r="J6558">
        <v>0</v>
      </c>
      <c r="K6558">
        <v>16</v>
      </c>
      <c r="M6558" t="s">
        <v>23</v>
      </c>
      <c r="N6558" t="s">
        <v>39</v>
      </c>
      <c r="P6558" t="s">
        <v>26</v>
      </c>
      <c r="Q6558" t="s">
        <v>50</v>
      </c>
      <c r="R6558" t="s">
        <v>2664</v>
      </c>
      <c r="S6558" t="s">
        <v>14527</v>
      </c>
    </row>
    <row r="6559" spans="1:19">
      <c r="A6559" t="s">
        <v>14528</v>
      </c>
      <c r="B6559" s="1">
        <v>44097</v>
      </c>
      <c r="C6559" t="s">
        <v>33</v>
      </c>
      <c r="D6559">
        <v>45</v>
      </c>
      <c r="E6559" t="s">
        <v>23</v>
      </c>
      <c r="F6559">
        <v>2</v>
      </c>
      <c r="G6559">
        <v>5</v>
      </c>
      <c r="H6559" t="s">
        <v>3686</v>
      </c>
      <c r="I6559">
        <v>6325</v>
      </c>
      <c r="J6559">
        <v>1</v>
      </c>
      <c r="K6559">
        <v>59</v>
      </c>
      <c r="L6559" t="s">
        <v>142</v>
      </c>
      <c r="M6559" t="s">
        <v>23</v>
      </c>
      <c r="N6559" t="s">
        <v>39</v>
      </c>
      <c r="P6559" t="s">
        <v>164</v>
      </c>
      <c r="Q6559" t="s">
        <v>50</v>
      </c>
      <c r="R6559" t="s">
        <v>1962</v>
      </c>
      <c r="S6559" t="s">
        <v>14529</v>
      </c>
    </row>
    <row r="6560" spans="1:19">
      <c r="A6560" t="s">
        <v>14530</v>
      </c>
      <c r="B6560" s="1">
        <v>44897</v>
      </c>
      <c r="C6560" t="s">
        <v>33</v>
      </c>
      <c r="D6560">
        <v>69</v>
      </c>
      <c r="E6560" t="s">
        <v>39</v>
      </c>
      <c r="F6560">
        <v>0</v>
      </c>
      <c r="G6560">
        <v>5</v>
      </c>
      <c r="H6560" t="s">
        <v>3686</v>
      </c>
      <c r="I6560">
        <v>4045</v>
      </c>
      <c r="J6560">
        <v>0</v>
      </c>
      <c r="K6560">
        <v>32</v>
      </c>
      <c r="M6560" t="s">
        <v>23</v>
      </c>
      <c r="N6560" t="s">
        <v>23</v>
      </c>
      <c r="O6560" t="s">
        <v>49</v>
      </c>
      <c r="P6560" t="s">
        <v>202</v>
      </c>
      <c r="Q6560" t="s">
        <v>27</v>
      </c>
      <c r="R6560" t="s">
        <v>5389</v>
      </c>
      <c r="S6560" t="s">
        <v>14531</v>
      </c>
    </row>
    <row r="6561" spans="1:19">
      <c r="A6561" t="s">
        <v>14532</v>
      </c>
      <c r="B6561" s="1">
        <v>44217</v>
      </c>
      <c r="C6561" t="s">
        <v>22</v>
      </c>
      <c r="D6561">
        <v>72</v>
      </c>
      <c r="E6561" t="s">
        <v>23</v>
      </c>
      <c r="F6561">
        <v>0</v>
      </c>
      <c r="G6561">
        <v>5</v>
      </c>
      <c r="H6561" t="s">
        <v>3686</v>
      </c>
      <c r="I6561">
        <v>5754</v>
      </c>
      <c r="J6561">
        <v>7</v>
      </c>
      <c r="K6561">
        <v>55</v>
      </c>
      <c r="L6561" t="s">
        <v>142</v>
      </c>
      <c r="M6561" t="s">
        <v>23</v>
      </c>
      <c r="N6561" t="s">
        <v>23</v>
      </c>
      <c r="O6561" t="s">
        <v>25</v>
      </c>
      <c r="P6561" t="s">
        <v>164</v>
      </c>
      <c r="Q6561" t="s">
        <v>27</v>
      </c>
      <c r="R6561" t="s">
        <v>2476</v>
      </c>
      <c r="S6561" t="s">
        <v>14533</v>
      </c>
    </row>
    <row r="6562" spans="1:19">
      <c r="A6562" t="s">
        <v>14534</v>
      </c>
      <c r="B6562" s="1">
        <v>43698</v>
      </c>
      <c r="C6562" t="s">
        <v>33</v>
      </c>
      <c r="D6562">
        <v>78</v>
      </c>
      <c r="E6562" t="s">
        <v>23</v>
      </c>
      <c r="F6562">
        <v>0</v>
      </c>
      <c r="G6562">
        <v>5</v>
      </c>
      <c r="H6562" t="s">
        <v>3686</v>
      </c>
      <c r="I6562">
        <v>6423</v>
      </c>
      <c r="J6562">
        <v>1</v>
      </c>
      <c r="K6562">
        <v>72</v>
      </c>
      <c r="L6562" t="s">
        <v>316</v>
      </c>
      <c r="M6562" t="s">
        <v>23</v>
      </c>
      <c r="N6562" t="s">
        <v>23</v>
      </c>
      <c r="O6562" t="s">
        <v>25</v>
      </c>
      <c r="P6562" t="s">
        <v>202</v>
      </c>
      <c r="Q6562" t="s">
        <v>50</v>
      </c>
      <c r="R6562" t="s">
        <v>2286</v>
      </c>
      <c r="S6562" t="s">
        <v>14535</v>
      </c>
    </row>
    <row r="6563" spans="1:19">
      <c r="A6563" t="s">
        <v>14536</v>
      </c>
      <c r="B6563" s="1">
        <v>45848</v>
      </c>
      <c r="C6563" t="s">
        <v>22</v>
      </c>
      <c r="D6563">
        <v>71</v>
      </c>
      <c r="E6563" t="s">
        <v>39</v>
      </c>
      <c r="F6563">
        <v>0</v>
      </c>
      <c r="G6563">
        <v>5</v>
      </c>
      <c r="H6563" t="s">
        <v>3751</v>
      </c>
      <c r="I6563">
        <v>5715</v>
      </c>
      <c r="J6563">
        <v>0</v>
      </c>
      <c r="K6563">
        <v>1</v>
      </c>
      <c r="M6563" t="s">
        <v>23</v>
      </c>
      <c r="N6563" t="s">
        <v>23</v>
      </c>
      <c r="O6563" t="s">
        <v>49</v>
      </c>
      <c r="P6563" t="s">
        <v>26</v>
      </c>
      <c r="Q6563" t="s">
        <v>50</v>
      </c>
      <c r="R6563" t="s">
        <v>1245</v>
      </c>
      <c r="S6563" t="s">
        <v>14537</v>
      </c>
    </row>
    <row r="6564" spans="1:19">
      <c r="A6564" t="s">
        <v>14538</v>
      </c>
      <c r="B6564" s="1">
        <v>44492</v>
      </c>
      <c r="C6564" t="s">
        <v>33</v>
      </c>
      <c r="D6564">
        <v>50</v>
      </c>
      <c r="E6564" t="s">
        <v>39</v>
      </c>
      <c r="F6564">
        <v>0</v>
      </c>
      <c r="G6564">
        <v>5</v>
      </c>
      <c r="H6564" t="s">
        <v>3686</v>
      </c>
      <c r="I6564">
        <v>2867</v>
      </c>
      <c r="J6564">
        <v>0</v>
      </c>
      <c r="K6564">
        <v>46</v>
      </c>
      <c r="L6564" t="s">
        <v>142</v>
      </c>
      <c r="M6564" t="s">
        <v>23</v>
      </c>
      <c r="N6564" t="s">
        <v>23</v>
      </c>
      <c r="O6564" t="s">
        <v>56</v>
      </c>
      <c r="P6564" t="s">
        <v>202</v>
      </c>
      <c r="Q6564" t="s">
        <v>50</v>
      </c>
      <c r="R6564" t="s">
        <v>1968</v>
      </c>
      <c r="S6564" t="s">
        <v>14539</v>
      </c>
    </row>
    <row r="6565" spans="1:19">
      <c r="A6565" t="s">
        <v>14540</v>
      </c>
      <c r="B6565" s="1">
        <v>45262</v>
      </c>
      <c r="C6565" t="s">
        <v>22</v>
      </c>
      <c r="D6565">
        <v>62</v>
      </c>
      <c r="E6565" t="s">
        <v>39</v>
      </c>
      <c r="F6565">
        <v>0</v>
      </c>
      <c r="G6565">
        <v>5</v>
      </c>
      <c r="H6565" t="s">
        <v>3686</v>
      </c>
      <c r="I6565">
        <v>2120</v>
      </c>
      <c r="J6565">
        <v>0</v>
      </c>
      <c r="K6565">
        <v>20</v>
      </c>
      <c r="M6565" t="s">
        <v>23</v>
      </c>
      <c r="N6565" t="s">
        <v>39</v>
      </c>
      <c r="P6565" t="s">
        <v>164</v>
      </c>
      <c r="Q6565" t="s">
        <v>50</v>
      </c>
      <c r="R6565" t="s">
        <v>1325</v>
      </c>
      <c r="S6565" t="s">
        <v>14541</v>
      </c>
    </row>
    <row r="6566" spans="1:19">
      <c r="A6566" t="s">
        <v>14542</v>
      </c>
      <c r="B6566" s="1">
        <v>44454</v>
      </c>
      <c r="C6566" t="s">
        <v>22</v>
      </c>
      <c r="D6566">
        <v>62</v>
      </c>
      <c r="E6566" t="s">
        <v>39</v>
      </c>
      <c r="F6566">
        <v>0</v>
      </c>
      <c r="G6566">
        <v>5</v>
      </c>
      <c r="H6566" t="s">
        <v>3686</v>
      </c>
      <c r="I6566">
        <v>3313</v>
      </c>
      <c r="J6566">
        <v>0</v>
      </c>
      <c r="K6566">
        <v>47</v>
      </c>
      <c r="L6566" t="s">
        <v>142</v>
      </c>
      <c r="M6566" t="s">
        <v>23</v>
      </c>
      <c r="N6566" t="s">
        <v>39</v>
      </c>
      <c r="P6566" t="s">
        <v>202</v>
      </c>
      <c r="Q6566" t="s">
        <v>50</v>
      </c>
      <c r="R6566" t="s">
        <v>1922</v>
      </c>
      <c r="S6566" t="s">
        <v>14543</v>
      </c>
    </row>
    <row r="6567" spans="1:19">
      <c r="A6567" t="s">
        <v>14544</v>
      </c>
      <c r="B6567" s="1">
        <v>44176</v>
      </c>
      <c r="C6567" t="s">
        <v>22</v>
      </c>
      <c r="D6567">
        <v>37</v>
      </c>
      <c r="E6567" t="s">
        <v>23</v>
      </c>
      <c r="F6567">
        <v>0</v>
      </c>
      <c r="G6567">
        <v>5</v>
      </c>
      <c r="H6567" t="s">
        <v>3686</v>
      </c>
      <c r="I6567">
        <v>5344</v>
      </c>
      <c r="J6567">
        <v>3</v>
      </c>
      <c r="K6567">
        <v>56</v>
      </c>
      <c r="M6567" t="s">
        <v>23</v>
      </c>
      <c r="N6567" t="s">
        <v>23</v>
      </c>
      <c r="O6567" t="s">
        <v>25</v>
      </c>
      <c r="P6567" t="s">
        <v>202</v>
      </c>
      <c r="Q6567" t="s">
        <v>27</v>
      </c>
      <c r="R6567" t="s">
        <v>7328</v>
      </c>
      <c r="S6567" t="s">
        <v>14545</v>
      </c>
    </row>
    <row r="6568" spans="1:19">
      <c r="A6568" t="s">
        <v>14546</v>
      </c>
      <c r="B6568" s="1">
        <v>43977</v>
      </c>
      <c r="C6568" t="s">
        <v>33</v>
      </c>
      <c r="D6568">
        <v>40</v>
      </c>
      <c r="E6568" t="s">
        <v>23</v>
      </c>
      <c r="F6568">
        <v>2</v>
      </c>
      <c r="G6568">
        <v>5</v>
      </c>
      <c r="H6568" t="s">
        <v>3686</v>
      </c>
      <c r="I6568">
        <v>5975</v>
      </c>
      <c r="J6568">
        <v>7</v>
      </c>
      <c r="K6568">
        <v>63</v>
      </c>
      <c r="L6568" t="s">
        <v>142</v>
      </c>
      <c r="M6568" t="s">
        <v>23</v>
      </c>
      <c r="N6568" t="s">
        <v>39</v>
      </c>
      <c r="P6568" t="s">
        <v>164</v>
      </c>
      <c r="Q6568" t="s">
        <v>50</v>
      </c>
      <c r="R6568" t="s">
        <v>657</v>
      </c>
      <c r="S6568" t="s">
        <v>14547</v>
      </c>
    </row>
    <row r="6569" spans="1:19">
      <c r="A6569" t="s">
        <v>14548</v>
      </c>
      <c r="B6569" s="1">
        <v>43710</v>
      </c>
      <c r="C6569" t="s">
        <v>33</v>
      </c>
      <c r="D6569">
        <v>19</v>
      </c>
      <c r="E6569" t="s">
        <v>23</v>
      </c>
      <c r="F6569">
        <v>0</v>
      </c>
      <c r="G6569">
        <v>5</v>
      </c>
      <c r="H6569" t="s">
        <v>3686</v>
      </c>
      <c r="I6569">
        <v>4412</v>
      </c>
      <c r="J6569">
        <v>1</v>
      </c>
      <c r="K6569">
        <v>71</v>
      </c>
      <c r="L6569" t="s">
        <v>316</v>
      </c>
      <c r="M6569" t="s">
        <v>23</v>
      </c>
      <c r="N6569" t="s">
        <v>39</v>
      </c>
      <c r="P6569" t="s">
        <v>164</v>
      </c>
      <c r="Q6569" t="s">
        <v>50</v>
      </c>
      <c r="R6569" t="s">
        <v>7528</v>
      </c>
      <c r="S6569" t="s">
        <v>14549</v>
      </c>
    </row>
    <row r="6570" spans="1:19">
      <c r="A6570" t="s">
        <v>14550</v>
      </c>
      <c r="B6570" s="1">
        <v>45818</v>
      </c>
      <c r="C6570" t="s">
        <v>22</v>
      </c>
      <c r="D6570">
        <v>32</v>
      </c>
      <c r="E6570" t="s">
        <v>39</v>
      </c>
      <c r="F6570">
        <v>0</v>
      </c>
      <c r="G6570">
        <v>5</v>
      </c>
      <c r="H6570" t="s">
        <v>3751</v>
      </c>
      <c r="I6570">
        <v>3954</v>
      </c>
      <c r="J6570">
        <v>0</v>
      </c>
      <c r="K6570">
        <v>2</v>
      </c>
      <c r="L6570" t="s">
        <v>48</v>
      </c>
      <c r="M6570" t="s">
        <v>23</v>
      </c>
      <c r="N6570" t="s">
        <v>39</v>
      </c>
      <c r="P6570" t="s">
        <v>26</v>
      </c>
      <c r="Q6570" t="s">
        <v>50</v>
      </c>
      <c r="R6570" t="s">
        <v>1650</v>
      </c>
      <c r="S6570" t="s">
        <v>14551</v>
      </c>
    </row>
    <row r="6571" spans="1:19">
      <c r="A6571" t="s">
        <v>14552</v>
      </c>
      <c r="B6571" s="1">
        <v>45164</v>
      </c>
      <c r="C6571" t="s">
        <v>22</v>
      </c>
      <c r="D6571">
        <v>50</v>
      </c>
      <c r="E6571" t="s">
        <v>39</v>
      </c>
      <c r="F6571">
        <v>0</v>
      </c>
      <c r="G6571">
        <v>5</v>
      </c>
      <c r="H6571" t="s">
        <v>3686</v>
      </c>
      <c r="I6571">
        <v>5095</v>
      </c>
      <c r="J6571">
        <v>0</v>
      </c>
      <c r="K6571">
        <v>24</v>
      </c>
      <c r="L6571" t="s">
        <v>40</v>
      </c>
      <c r="M6571" t="s">
        <v>23</v>
      </c>
      <c r="N6571" t="s">
        <v>23</v>
      </c>
      <c r="O6571" t="s">
        <v>49</v>
      </c>
      <c r="P6571" t="s">
        <v>26</v>
      </c>
      <c r="Q6571" t="s">
        <v>27</v>
      </c>
      <c r="R6571" t="s">
        <v>3501</v>
      </c>
      <c r="S6571" t="s">
        <v>14553</v>
      </c>
    </row>
    <row r="6572" spans="1:19">
      <c r="A6572" t="s">
        <v>14554</v>
      </c>
      <c r="B6572" s="1">
        <v>43988</v>
      </c>
      <c r="C6572" t="s">
        <v>33</v>
      </c>
      <c r="D6572">
        <v>57</v>
      </c>
      <c r="E6572" t="s">
        <v>23</v>
      </c>
      <c r="F6572">
        <v>2</v>
      </c>
      <c r="G6572">
        <v>5</v>
      </c>
      <c r="H6572" t="s">
        <v>3686</v>
      </c>
      <c r="I6572">
        <v>4574</v>
      </c>
      <c r="J6572">
        <v>1</v>
      </c>
      <c r="K6572">
        <v>62</v>
      </c>
      <c r="M6572" t="s">
        <v>23</v>
      </c>
      <c r="N6572" t="s">
        <v>39</v>
      </c>
      <c r="P6572" t="s">
        <v>164</v>
      </c>
      <c r="Q6572" t="s">
        <v>27</v>
      </c>
      <c r="R6572" t="s">
        <v>3789</v>
      </c>
      <c r="S6572" t="s">
        <v>14555</v>
      </c>
    </row>
    <row r="6573" spans="1:19">
      <c r="A6573" t="s">
        <v>14556</v>
      </c>
      <c r="B6573" s="1">
        <v>45662</v>
      </c>
      <c r="C6573" t="s">
        <v>22</v>
      </c>
      <c r="D6573">
        <v>63</v>
      </c>
      <c r="E6573" t="s">
        <v>39</v>
      </c>
      <c r="F6573">
        <v>0</v>
      </c>
      <c r="G6573">
        <v>5</v>
      </c>
      <c r="H6573" t="s">
        <v>3686</v>
      </c>
      <c r="I6573">
        <v>5873</v>
      </c>
      <c r="J6573">
        <v>0</v>
      </c>
      <c r="K6573">
        <v>7</v>
      </c>
      <c r="M6573" t="s">
        <v>23</v>
      </c>
      <c r="N6573" t="s">
        <v>39</v>
      </c>
      <c r="P6573" t="s">
        <v>26</v>
      </c>
      <c r="Q6573" t="s">
        <v>50</v>
      </c>
      <c r="R6573" t="s">
        <v>1650</v>
      </c>
      <c r="S6573" t="s">
        <v>14557</v>
      </c>
    </row>
    <row r="6574" spans="1:19">
      <c r="A6574" t="s">
        <v>14558</v>
      </c>
      <c r="B6574" s="1">
        <v>45815</v>
      </c>
      <c r="C6574" t="s">
        <v>33</v>
      </c>
      <c r="D6574">
        <v>31</v>
      </c>
      <c r="E6574" t="s">
        <v>39</v>
      </c>
      <c r="F6574">
        <v>0</v>
      </c>
      <c r="G6574">
        <v>5</v>
      </c>
      <c r="H6574" t="s">
        <v>3751</v>
      </c>
      <c r="I6574">
        <v>2606</v>
      </c>
      <c r="J6574">
        <v>0</v>
      </c>
      <c r="K6574">
        <v>2</v>
      </c>
      <c r="M6574" t="s">
        <v>23</v>
      </c>
      <c r="N6574" t="s">
        <v>39</v>
      </c>
      <c r="P6574" t="s">
        <v>26</v>
      </c>
      <c r="Q6574" t="s">
        <v>84</v>
      </c>
      <c r="R6574" t="s">
        <v>3772</v>
      </c>
      <c r="S6574" t="s">
        <v>14559</v>
      </c>
    </row>
    <row r="6575" spans="1:19">
      <c r="A6575" t="s">
        <v>14560</v>
      </c>
      <c r="B6575" s="1">
        <v>45129</v>
      </c>
      <c r="C6575" t="s">
        <v>33</v>
      </c>
      <c r="D6575">
        <v>50</v>
      </c>
      <c r="E6575" t="s">
        <v>39</v>
      </c>
      <c r="F6575">
        <v>0</v>
      </c>
      <c r="G6575">
        <v>5</v>
      </c>
      <c r="H6575" t="s">
        <v>3686</v>
      </c>
      <c r="I6575">
        <v>3048</v>
      </c>
      <c r="J6575">
        <v>0</v>
      </c>
      <c r="K6575">
        <v>25</v>
      </c>
      <c r="M6575" t="s">
        <v>23</v>
      </c>
      <c r="N6575" t="s">
        <v>39</v>
      </c>
      <c r="P6575" t="s">
        <v>202</v>
      </c>
      <c r="Q6575" t="s">
        <v>50</v>
      </c>
      <c r="R6575" t="s">
        <v>226</v>
      </c>
      <c r="S6575" t="s">
        <v>14561</v>
      </c>
    </row>
    <row r="6576" spans="1:19">
      <c r="A6576" t="s">
        <v>14562</v>
      </c>
      <c r="B6576" s="1">
        <v>44184</v>
      </c>
      <c r="C6576" t="s">
        <v>33</v>
      </c>
      <c r="D6576">
        <v>57</v>
      </c>
      <c r="E6576" t="s">
        <v>39</v>
      </c>
      <c r="F6576">
        <v>0</v>
      </c>
      <c r="G6576">
        <v>5</v>
      </c>
      <c r="H6576" t="s">
        <v>3686</v>
      </c>
      <c r="I6576">
        <v>5764</v>
      </c>
      <c r="J6576">
        <v>0</v>
      </c>
      <c r="K6576">
        <v>56</v>
      </c>
      <c r="L6576" t="s">
        <v>142</v>
      </c>
      <c r="M6576" t="s">
        <v>23</v>
      </c>
      <c r="N6576" t="s">
        <v>39</v>
      </c>
      <c r="P6576" t="s">
        <v>164</v>
      </c>
      <c r="Q6576" t="s">
        <v>27</v>
      </c>
      <c r="R6576" t="s">
        <v>3634</v>
      </c>
      <c r="S6576" t="s">
        <v>14563</v>
      </c>
    </row>
    <row r="6577" spans="1:19">
      <c r="A6577" t="s">
        <v>14564</v>
      </c>
      <c r="B6577" s="1">
        <v>43715</v>
      </c>
      <c r="C6577" t="s">
        <v>22</v>
      </c>
      <c r="D6577">
        <v>64</v>
      </c>
      <c r="E6577" t="s">
        <v>23</v>
      </c>
      <c r="F6577">
        <v>3</v>
      </c>
      <c r="G6577">
        <v>5</v>
      </c>
      <c r="H6577" t="s">
        <v>3686</v>
      </c>
      <c r="I6577">
        <v>6444</v>
      </c>
      <c r="J6577">
        <v>6</v>
      </c>
      <c r="K6577">
        <v>71</v>
      </c>
      <c r="L6577" t="s">
        <v>316</v>
      </c>
      <c r="M6577" t="s">
        <v>23</v>
      </c>
      <c r="N6577" t="s">
        <v>39</v>
      </c>
      <c r="P6577" t="s">
        <v>164</v>
      </c>
      <c r="Q6577" t="s">
        <v>27</v>
      </c>
      <c r="R6577" t="s">
        <v>2422</v>
      </c>
      <c r="S6577" t="s">
        <v>14565</v>
      </c>
    </row>
    <row r="6578" spans="1:19">
      <c r="A6578" t="s">
        <v>14566</v>
      </c>
      <c r="B6578" s="1">
        <v>45845</v>
      </c>
      <c r="C6578" t="s">
        <v>22</v>
      </c>
      <c r="D6578">
        <v>50</v>
      </c>
      <c r="E6578" t="s">
        <v>39</v>
      </c>
      <c r="F6578">
        <v>0</v>
      </c>
      <c r="G6578">
        <v>5</v>
      </c>
      <c r="H6578" t="s">
        <v>3751</v>
      </c>
      <c r="I6578">
        <v>2729</v>
      </c>
      <c r="J6578">
        <v>0</v>
      </c>
      <c r="K6578">
        <v>1</v>
      </c>
      <c r="L6578" t="s">
        <v>48</v>
      </c>
      <c r="M6578" t="s">
        <v>23</v>
      </c>
      <c r="N6578" t="s">
        <v>39</v>
      </c>
      <c r="P6578" t="s">
        <v>26</v>
      </c>
      <c r="Q6578" t="s">
        <v>27</v>
      </c>
      <c r="R6578" t="s">
        <v>3077</v>
      </c>
      <c r="S6578" t="s">
        <v>14567</v>
      </c>
    </row>
    <row r="6579" spans="1:19">
      <c r="A6579" t="s">
        <v>14568</v>
      </c>
      <c r="B6579" s="1">
        <v>45377</v>
      </c>
      <c r="C6579" t="s">
        <v>22</v>
      </c>
      <c r="D6579">
        <v>26</v>
      </c>
      <c r="E6579" t="s">
        <v>39</v>
      </c>
      <c r="F6579">
        <v>0</v>
      </c>
      <c r="G6579">
        <v>5</v>
      </c>
      <c r="H6579" t="s">
        <v>3686</v>
      </c>
      <c r="I6579">
        <v>5420</v>
      </c>
      <c r="J6579">
        <v>0</v>
      </c>
      <c r="K6579">
        <v>17</v>
      </c>
      <c r="L6579" t="s">
        <v>97</v>
      </c>
      <c r="M6579" t="s">
        <v>23</v>
      </c>
      <c r="N6579" t="s">
        <v>23</v>
      </c>
      <c r="O6579" t="s">
        <v>25</v>
      </c>
      <c r="P6579" t="s">
        <v>26</v>
      </c>
      <c r="Q6579" t="s">
        <v>27</v>
      </c>
      <c r="R6579" t="s">
        <v>5759</v>
      </c>
      <c r="S6579" t="s">
        <v>14569</v>
      </c>
    </row>
    <row r="6580" spans="1:19">
      <c r="A6580" t="s">
        <v>14570</v>
      </c>
      <c r="B6580" s="1">
        <v>43941</v>
      </c>
      <c r="C6580" t="s">
        <v>33</v>
      </c>
      <c r="D6580">
        <v>28</v>
      </c>
      <c r="E6580" t="s">
        <v>23</v>
      </c>
      <c r="F6580">
        <v>3</v>
      </c>
      <c r="G6580">
        <v>5</v>
      </c>
      <c r="H6580" t="s">
        <v>3686</v>
      </c>
      <c r="I6580">
        <v>5644</v>
      </c>
      <c r="J6580">
        <v>3</v>
      </c>
      <c r="K6580">
        <v>64</v>
      </c>
      <c r="L6580" t="s">
        <v>142</v>
      </c>
      <c r="M6580" t="s">
        <v>39</v>
      </c>
      <c r="N6580" t="s">
        <v>23</v>
      </c>
      <c r="O6580" t="s">
        <v>49</v>
      </c>
      <c r="P6580" t="s">
        <v>164</v>
      </c>
      <c r="Q6580" t="s">
        <v>27</v>
      </c>
      <c r="R6580" t="s">
        <v>3775</v>
      </c>
      <c r="S6580" t="s">
        <v>14571</v>
      </c>
    </row>
    <row r="6581" spans="1:19">
      <c r="A6581" t="s">
        <v>14572</v>
      </c>
      <c r="B6581" s="1">
        <v>43864</v>
      </c>
      <c r="C6581" t="s">
        <v>22</v>
      </c>
      <c r="D6581">
        <v>25</v>
      </c>
      <c r="E6581" t="s">
        <v>23</v>
      </c>
      <c r="F6581">
        <v>1</v>
      </c>
      <c r="G6581">
        <v>5</v>
      </c>
      <c r="H6581" t="s">
        <v>3686</v>
      </c>
      <c r="I6581">
        <v>6236</v>
      </c>
      <c r="J6581">
        <v>8</v>
      </c>
      <c r="K6581">
        <v>66</v>
      </c>
      <c r="L6581" t="s">
        <v>316</v>
      </c>
      <c r="M6581" t="s">
        <v>23</v>
      </c>
      <c r="N6581" t="s">
        <v>23</v>
      </c>
      <c r="O6581" t="s">
        <v>49</v>
      </c>
      <c r="P6581" t="s">
        <v>164</v>
      </c>
      <c r="Q6581" t="s">
        <v>27</v>
      </c>
      <c r="R6581" t="s">
        <v>218</v>
      </c>
      <c r="S6581" t="s">
        <v>14573</v>
      </c>
    </row>
    <row r="6582" spans="1:19">
      <c r="A6582" t="s">
        <v>14574</v>
      </c>
      <c r="B6582" s="1">
        <v>45155</v>
      </c>
      <c r="C6582" t="s">
        <v>33</v>
      </c>
      <c r="D6582">
        <v>19</v>
      </c>
      <c r="E6582" t="s">
        <v>39</v>
      </c>
      <c r="F6582">
        <v>0</v>
      </c>
      <c r="G6582">
        <v>5</v>
      </c>
      <c r="H6582" t="s">
        <v>3686</v>
      </c>
      <c r="I6582">
        <v>3904</v>
      </c>
      <c r="J6582">
        <v>0</v>
      </c>
      <c r="K6582">
        <v>24</v>
      </c>
      <c r="M6582" t="s">
        <v>23</v>
      </c>
      <c r="N6582" t="s">
        <v>39</v>
      </c>
      <c r="P6582" t="s">
        <v>164</v>
      </c>
      <c r="Q6582" t="s">
        <v>50</v>
      </c>
      <c r="R6582" t="s">
        <v>2124</v>
      </c>
      <c r="S6582" t="s">
        <v>14575</v>
      </c>
    </row>
    <row r="6583" spans="1:19">
      <c r="A6583" t="s">
        <v>14576</v>
      </c>
      <c r="B6583" s="1">
        <v>45856</v>
      </c>
      <c r="C6583" t="s">
        <v>22</v>
      </c>
      <c r="D6583">
        <v>50</v>
      </c>
      <c r="E6583" t="s">
        <v>39</v>
      </c>
      <c r="F6583">
        <v>0</v>
      </c>
      <c r="G6583">
        <v>5</v>
      </c>
      <c r="H6583" t="s">
        <v>3751</v>
      </c>
      <c r="I6583">
        <v>2648</v>
      </c>
      <c r="J6583">
        <v>0</v>
      </c>
      <c r="K6583">
        <v>1</v>
      </c>
      <c r="M6583" t="s">
        <v>23</v>
      </c>
      <c r="N6583" t="s">
        <v>39</v>
      </c>
      <c r="P6583" t="s">
        <v>26</v>
      </c>
      <c r="Q6583" t="s">
        <v>50</v>
      </c>
      <c r="R6583" t="s">
        <v>1228</v>
      </c>
      <c r="S6583" t="s">
        <v>14577</v>
      </c>
    </row>
    <row r="6584" spans="1:19">
      <c r="A6584" t="s">
        <v>14578</v>
      </c>
      <c r="B6584" s="1">
        <v>44229</v>
      </c>
      <c r="C6584" t="s">
        <v>22</v>
      </c>
      <c r="D6584">
        <v>44</v>
      </c>
      <c r="E6584" t="s">
        <v>39</v>
      </c>
      <c r="F6584">
        <v>0</v>
      </c>
      <c r="G6584">
        <v>5</v>
      </c>
      <c r="H6584" t="s">
        <v>3686</v>
      </c>
      <c r="I6584">
        <v>5871</v>
      </c>
      <c r="J6584">
        <v>0</v>
      </c>
      <c r="K6584">
        <v>54</v>
      </c>
      <c r="L6584" t="s">
        <v>142</v>
      </c>
      <c r="M6584" t="s">
        <v>23</v>
      </c>
      <c r="N6584" t="s">
        <v>23</v>
      </c>
      <c r="O6584" t="s">
        <v>25</v>
      </c>
      <c r="P6584" t="s">
        <v>26</v>
      </c>
      <c r="Q6584" t="s">
        <v>50</v>
      </c>
      <c r="R6584" t="s">
        <v>812</v>
      </c>
      <c r="S6584" t="s">
        <v>14579</v>
      </c>
    </row>
    <row r="6585" spans="1:19">
      <c r="A6585" t="s">
        <v>14580</v>
      </c>
      <c r="B6585" s="1">
        <v>43753</v>
      </c>
      <c r="C6585" t="s">
        <v>22</v>
      </c>
      <c r="D6585">
        <v>66</v>
      </c>
      <c r="E6585" t="s">
        <v>23</v>
      </c>
      <c r="F6585">
        <v>0</v>
      </c>
      <c r="G6585">
        <v>5</v>
      </c>
      <c r="H6585" t="s">
        <v>3686</v>
      </c>
      <c r="I6585">
        <v>5291</v>
      </c>
      <c r="J6585">
        <v>3</v>
      </c>
      <c r="K6585">
        <v>70</v>
      </c>
      <c r="M6585" t="s">
        <v>23</v>
      </c>
      <c r="N6585" t="s">
        <v>23</v>
      </c>
      <c r="O6585" t="s">
        <v>25</v>
      </c>
      <c r="P6585" t="s">
        <v>202</v>
      </c>
      <c r="Q6585" t="s">
        <v>27</v>
      </c>
      <c r="R6585" t="s">
        <v>1719</v>
      </c>
      <c r="S6585" t="s">
        <v>14581</v>
      </c>
    </row>
    <row r="6586" spans="1:19">
      <c r="A6586" t="s">
        <v>14582</v>
      </c>
      <c r="B6586" s="1">
        <v>44292</v>
      </c>
      <c r="C6586" t="s">
        <v>33</v>
      </c>
      <c r="D6586">
        <v>70</v>
      </c>
      <c r="E6586" t="s">
        <v>23</v>
      </c>
      <c r="F6586">
        <v>0</v>
      </c>
      <c r="G6586">
        <v>5</v>
      </c>
      <c r="H6586" t="s">
        <v>3686</v>
      </c>
      <c r="I6586">
        <v>4499</v>
      </c>
      <c r="J6586">
        <v>9</v>
      </c>
      <c r="K6586">
        <v>52</v>
      </c>
      <c r="M6586" t="s">
        <v>23</v>
      </c>
      <c r="N6586" t="s">
        <v>23</v>
      </c>
      <c r="O6586" t="s">
        <v>25</v>
      </c>
      <c r="P6586" t="s">
        <v>202</v>
      </c>
      <c r="Q6586" t="s">
        <v>27</v>
      </c>
      <c r="R6586" t="s">
        <v>9061</v>
      </c>
      <c r="S6586" t="s">
        <v>14583</v>
      </c>
    </row>
    <row r="6587" spans="1:19">
      <c r="A6587" t="s">
        <v>14584</v>
      </c>
      <c r="B6587" s="1">
        <v>45282</v>
      </c>
      <c r="C6587" t="s">
        <v>33</v>
      </c>
      <c r="D6587">
        <v>65</v>
      </c>
      <c r="E6587" t="s">
        <v>23</v>
      </c>
      <c r="F6587">
        <v>0</v>
      </c>
      <c r="G6587">
        <v>5</v>
      </c>
      <c r="H6587" t="s">
        <v>3686</v>
      </c>
      <c r="I6587">
        <v>3748</v>
      </c>
      <c r="J6587">
        <v>2</v>
      </c>
      <c r="K6587">
        <v>20</v>
      </c>
      <c r="M6587" t="s">
        <v>23</v>
      </c>
      <c r="N6587" t="s">
        <v>23</v>
      </c>
      <c r="O6587" t="s">
        <v>25</v>
      </c>
      <c r="P6587" t="s">
        <v>202</v>
      </c>
      <c r="Q6587" t="s">
        <v>27</v>
      </c>
      <c r="R6587" t="s">
        <v>3615</v>
      </c>
      <c r="S6587" t="s">
        <v>14585</v>
      </c>
    </row>
    <row r="6588" spans="1:19">
      <c r="A6588" t="s">
        <v>14586</v>
      </c>
      <c r="B6588" s="1">
        <v>45802</v>
      </c>
      <c r="C6588" t="s">
        <v>33</v>
      </c>
      <c r="D6588">
        <v>80</v>
      </c>
      <c r="E6588" t="s">
        <v>23</v>
      </c>
      <c r="F6588">
        <v>0</v>
      </c>
      <c r="G6588">
        <v>5</v>
      </c>
      <c r="H6588" t="s">
        <v>3751</v>
      </c>
      <c r="I6588">
        <v>3711</v>
      </c>
      <c r="J6588">
        <v>3</v>
      </c>
      <c r="K6588">
        <v>3</v>
      </c>
      <c r="L6588" t="s">
        <v>48</v>
      </c>
      <c r="M6588" t="s">
        <v>23</v>
      </c>
      <c r="N6588" t="s">
        <v>23</v>
      </c>
      <c r="O6588" t="s">
        <v>25</v>
      </c>
      <c r="P6588" t="s">
        <v>26</v>
      </c>
      <c r="Q6588" t="s">
        <v>27</v>
      </c>
      <c r="R6588" t="s">
        <v>785</v>
      </c>
      <c r="S6588" t="s">
        <v>14587</v>
      </c>
    </row>
    <row r="6589" spans="1:19">
      <c r="A6589" t="s">
        <v>14588</v>
      </c>
      <c r="B6589" s="1">
        <v>45809</v>
      </c>
      <c r="C6589" t="s">
        <v>22</v>
      </c>
      <c r="D6589">
        <v>22</v>
      </c>
      <c r="E6589" t="s">
        <v>39</v>
      </c>
      <c r="F6589">
        <v>0</v>
      </c>
      <c r="G6589">
        <v>5</v>
      </c>
      <c r="H6589" t="s">
        <v>3751</v>
      </c>
      <c r="I6589">
        <v>3805</v>
      </c>
      <c r="J6589">
        <v>0</v>
      </c>
      <c r="K6589">
        <v>2</v>
      </c>
      <c r="M6589" t="s">
        <v>23</v>
      </c>
      <c r="N6589" t="s">
        <v>23</v>
      </c>
      <c r="O6589" t="s">
        <v>49</v>
      </c>
      <c r="P6589" t="s">
        <v>26</v>
      </c>
      <c r="Q6589" t="s">
        <v>50</v>
      </c>
      <c r="R6589" t="s">
        <v>3629</v>
      </c>
      <c r="S6589" t="s">
        <v>14589</v>
      </c>
    </row>
    <row r="6590" spans="1:19">
      <c r="A6590" t="s">
        <v>14590</v>
      </c>
      <c r="B6590" s="1">
        <v>45521</v>
      </c>
      <c r="C6590" t="s">
        <v>33</v>
      </c>
      <c r="D6590">
        <v>53</v>
      </c>
      <c r="E6590" t="s">
        <v>39</v>
      </c>
      <c r="F6590">
        <v>0</v>
      </c>
      <c r="G6590">
        <v>5</v>
      </c>
      <c r="H6590" t="s">
        <v>3686</v>
      </c>
      <c r="I6590">
        <v>4451</v>
      </c>
      <c r="J6590">
        <v>0</v>
      </c>
      <c r="K6590">
        <v>12</v>
      </c>
      <c r="L6590" t="s">
        <v>97</v>
      </c>
      <c r="M6590" t="s">
        <v>23</v>
      </c>
      <c r="N6590" t="s">
        <v>39</v>
      </c>
      <c r="P6590" t="s">
        <v>202</v>
      </c>
      <c r="Q6590" t="s">
        <v>27</v>
      </c>
      <c r="R6590" t="s">
        <v>1980</v>
      </c>
      <c r="S6590" t="s">
        <v>14591</v>
      </c>
    </row>
    <row r="6591" spans="1:19">
      <c r="A6591" t="s">
        <v>14592</v>
      </c>
      <c r="B6591" s="1">
        <v>43748</v>
      </c>
      <c r="C6591" t="s">
        <v>22</v>
      </c>
      <c r="D6591">
        <v>25</v>
      </c>
      <c r="E6591" t="s">
        <v>39</v>
      </c>
      <c r="F6591">
        <v>0</v>
      </c>
      <c r="G6591">
        <v>5</v>
      </c>
      <c r="H6591" t="s">
        <v>3686</v>
      </c>
      <c r="I6591">
        <v>5055</v>
      </c>
      <c r="J6591">
        <v>0</v>
      </c>
      <c r="K6591">
        <v>70</v>
      </c>
      <c r="L6591" t="s">
        <v>316</v>
      </c>
      <c r="M6591" t="s">
        <v>39</v>
      </c>
      <c r="N6591" t="s">
        <v>23</v>
      </c>
      <c r="O6591" t="s">
        <v>49</v>
      </c>
      <c r="P6591" t="s">
        <v>164</v>
      </c>
      <c r="Q6591" t="s">
        <v>84</v>
      </c>
      <c r="R6591" t="s">
        <v>760</v>
      </c>
      <c r="S6591" t="s">
        <v>14593</v>
      </c>
    </row>
    <row r="6592" spans="1:19">
      <c r="A6592" t="s">
        <v>14594</v>
      </c>
      <c r="B6592" s="1">
        <v>44504</v>
      </c>
      <c r="C6592" t="s">
        <v>22</v>
      </c>
      <c r="D6592">
        <v>43</v>
      </c>
      <c r="E6592" t="s">
        <v>23</v>
      </c>
      <c r="F6592">
        <v>3</v>
      </c>
      <c r="G6592">
        <v>5</v>
      </c>
      <c r="H6592" t="s">
        <v>3686</v>
      </c>
      <c r="I6592">
        <v>3586</v>
      </c>
      <c r="J6592">
        <v>10</v>
      </c>
      <c r="K6592">
        <v>45</v>
      </c>
      <c r="M6592" t="s">
        <v>23</v>
      </c>
      <c r="N6592" t="s">
        <v>39</v>
      </c>
      <c r="P6592" t="s">
        <v>164</v>
      </c>
      <c r="Q6592" t="s">
        <v>84</v>
      </c>
      <c r="R6592" t="s">
        <v>439</v>
      </c>
      <c r="S6592" t="s">
        <v>14595</v>
      </c>
    </row>
    <row r="6593" spans="1:19">
      <c r="A6593" t="s">
        <v>14596</v>
      </c>
      <c r="B6593" s="1">
        <v>45643</v>
      </c>
      <c r="C6593" t="s">
        <v>33</v>
      </c>
      <c r="D6593">
        <v>21</v>
      </c>
      <c r="E6593" t="s">
        <v>39</v>
      </c>
      <c r="F6593">
        <v>0</v>
      </c>
      <c r="G6593">
        <v>5</v>
      </c>
      <c r="H6593" t="s">
        <v>3686</v>
      </c>
      <c r="I6593">
        <v>2142</v>
      </c>
      <c r="J6593">
        <v>0</v>
      </c>
      <c r="K6593">
        <v>8</v>
      </c>
      <c r="L6593" t="s">
        <v>48</v>
      </c>
      <c r="M6593" t="s">
        <v>23</v>
      </c>
      <c r="N6593" t="s">
        <v>23</v>
      </c>
      <c r="O6593" t="s">
        <v>25</v>
      </c>
      <c r="P6593" t="s">
        <v>26</v>
      </c>
      <c r="Q6593" t="s">
        <v>50</v>
      </c>
      <c r="R6593" t="s">
        <v>785</v>
      </c>
      <c r="S6593" t="s">
        <v>14597</v>
      </c>
    </row>
    <row r="6594" spans="1:19">
      <c r="A6594" t="s">
        <v>14598</v>
      </c>
      <c r="B6594" s="1">
        <v>43772</v>
      </c>
      <c r="C6594" t="s">
        <v>33</v>
      </c>
      <c r="D6594">
        <v>19</v>
      </c>
      <c r="E6594" t="s">
        <v>23</v>
      </c>
      <c r="F6594">
        <v>2</v>
      </c>
      <c r="G6594">
        <v>5</v>
      </c>
      <c r="H6594" t="s">
        <v>3686</v>
      </c>
      <c r="I6594">
        <v>6408</v>
      </c>
      <c r="J6594">
        <v>0</v>
      </c>
      <c r="K6594">
        <v>69</v>
      </c>
      <c r="L6594" t="s">
        <v>316</v>
      </c>
      <c r="M6594" t="s">
        <v>23</v>
      </c>
      <c r="N6594" t="s">
        <v>39</v>
      </c>
      <c r="P6594" t="s">
        <v>164</v>
      </c>
      <c r="Q6594" t="s">
        <v>50</v>
      </c>
      <c r="R6594" t="s">
        <v>1650</v>
      </c>
      <c r="S6594" t="s">
        <v>14599</v>
      </c>
    </row>
    <row r="6595" spans="1:19">
      <c r="A6595" t="s">
        <v>14600</v>
      </c>
      <c r="B6595" s="1">
        <v>45324</v>
      </c>
      <c r="C6595" t="s">
        <v>22</v>
      </c>
      <c r="D6595">
        <v>28</v>
      </c>
      <c r="E6595" t="s">
        <v>39</v>
      </c>
      <c r="F6595">
        <v>0</v>
      </c>
      <c r="G6595">
        <v>5</v>
      </c>
      <c r="H6595" t="s">
        <v>3686</v>
      </c>
      <c r="I6595">
        <v>5586</v>
      </c>
      <c r="J6595">
        <v>0</v>
      </c>
      <c r="K6595">
        <v>18</v>
      </c>
      <c r="L6595" t="s">
        <v>97</v>
      </c>
      <c r="M6595" t="s">
        <v>23</v>
      </c>
      <c r="N6595" t="s">
        <v>39</v>
      </c>
      <c r="P6595" t="s">
        <v>202</v>
      </c>
      <c r="Q6595" t="s">
        <v>50</v>
      </c>
      <c r="R6595" t="s">
        <v>1163</v>
      </c>
      <c r="S6595" t="s">
        <v>14601</v>
      </c>
    </row>
    <row r="6596" spans="1:19">
      <c r="A6596" t="s">
        <v>14602</v>
      </c>
      <c r="B6596" s="1">
        <v>45751</v>
      </c>
      <c r="C6596" t="s">
        <v>33</v>
      </c>
      <c r="D6596">
        <v>57</v>
      </c>
      <c r="E6596" t="s">
        <v>39</v>
      </c>
      <c r="F6596">
        <v>2</v>
      </c>
      <c r="G6596">
        <v>5</v>
      </c>
      <c r="H6596" t="s">
        <v>3686</v>
      </c>
      <c r="I6596">
        <v>4462</v>
      </c>
      <c r="J6596">
        <v>0</v>
      </c>
      <c r="K6596">
        <v>4</v>
      </c>
      <c r="M6596" t="s">
        <v>23</v>
      </c>
      <c r="N6596" t="s">
        <v>39</v>
      </c>
      <c r="P6596" t="s">
        <v>26</v>
      </c>
      <c r="Q6596" t="s">
        <v>27</v>
      </c>
      <c r="R6596" t="s">
        <v>2056</v>
      </c>
      <c r="S6596" t="s">
        <v>14603</v>
      </c>
    </row>
    <row r="6597" spans="1:19">
      <c r="A6597" t="s">
        <v>14604</v>
      </c>
      <c r="B6597" s="1">
        <v>44787</v>
      </c>
      <c r="C6597" t="s">
        <v>33</v>
      </c>
      <c r="D6597">
        <v>26</v>
      </c>
      <c r="E6597" t="s">
        <v>23</v>
      </c>
      <c r="F6597">
        <v>2</v>
      </c>
      <c r="G6597">
        <v>5</v>
      </c>
      <c r="H6597" t="s">
        <v>3686</v>
      </c>
      <c r="I6597">
        <v>5272</v>
      </c>
      <c r="J6597">
        <v>8</v>
      </c>
      <c r="K6597">
        <v>36</v>
      </c>
      <c r="L6597" t="s">
        <v>40</v>
      </c>
      <c r="M6597" t="s">
        <v>23</v>
      </c>
      <c r="N6597" t="s">
        <v>39</v>
      </c>
      <c r="P6597" t="s">
        <v>164</v>
      </c>
      <c r="Q6597" t="s">
        <v>27</v>
      </c>
      <c r="R6597" t="s">
        <v>1415</v>
      </c>
      <c r="S6597" t="s">
        <v>14605</v>
      </c>
    </row>
    <row r="6598" spans="1:19">
      <c r="A6598" t="s">
        <v>14606</v>
      </c>
      <c r="B6598" s="1">
        <v>45573</v>
      </c>
      <c r="C6598" t="s">
        <v>22</v>
      </c>
      <c r="D6598">
        <v>23</v>
      </c>
      <c r="E6598" t="s">
        <v>23</v>
      </c>
      <c r="F6598">
        <v>0</v>
      </c>
      <c r="G6598">
        <v>5</v>
      </c>
      <c r="H6598" t="s">
        <v>3686</v>
      </c>
      <c r="I6598">
        <v>3778</v>
      </c>
      <c r="J6598">
        <v>3</v>
      </c>
      <c r="K6598">
        <v>10</v>
      </c>
      <c r="L6598" t="s">
        <v>97</v>
      </c>
      <c r="M6598" t="s">
        <v>23</v>
      </c>
      <c r="N6598" t="s">
        <v>39</v>
      </c>
      <c r="P6598" t="s">
        <v>202</v>
      </c>
      <c r="Q6598" t="s">
        <v>27</v>
      </c>
      <c r="R6598" t="s">
        <v>2422</v>
      </c>
      <c r="S6598" t="s">
        <v>14607</v>
      </c>
    </row>
    <row r="6599" spans="1:19">
      <c r="A6599" t="s">
        <v>14608</v>
      </c>
      <c r="B6599" s="1">
        <v>44252</v>
      </c>
      <c r="C6599" t="s">
        <v>33</v>
      </c>
      <c r="D6599">
        <v>45</v>
      </c>
      <c r="E6599" t="s">
        <v>39</v>
      </c>
      <c r="F6599">
        <v>0</v>
      </c>
      <c r="G6599">
        <v>5</v>
      </c>
      <c r="H6599" t="s">
        <v>3686</v>
      </c>
      <c r="I6599">
        <v>5755</v>
      </c>
      <c r="J6599">
        <v>0</v>
      </c>
      <c r="K6599">
        <v>54</v>
      </c>
      <c r="L6599" t="s">
        <v>142</v>
      </c>
      <c r="M6599" t="s">
        <v>23</v>
      </c>
      <c r="N6599" t="s">
        <v>39</v>
      </c>
      <c r="P6599" t="s">
        <v>164</v>
      </c>
      <c r="Q6599" t="s">
        <v>50</v>
      </c>
      <c r="R6599" t="s">
        <v>1163</v>
      </c>
      <c r="S6599" t="s">
        <v>14609</v>
      </c>
    </row>
    <row r="6600" spans="1:19">
      <c r="A6600" t="s">
        <v>14610</v>
      </c>
      <c r="B6600" s="1">
        <v>45765</v>
      </c>
      <c r="C6600" t="s">
        <v>22</v>
      </c>
      <c r="D6600">
        <v>33</v>
      </c>
      <c r="E6600" t="s">
        <v>23</v>
      </c>
      <c r="F6600">
        <v>2</v>
      </c>
      <c r="G6600">
        <v>5</v>
      </c>
      <c r="H6600" t="s">
        <v>3686</v>
      </c>
      <c r="I6600">
        <v>2776</v>
      </c>
      <c r="J6600">
        <v>8</v>
      </c>
      <c r="K6600">
        <v>4</v>
      </c>
      <c r="L6600" t="s">
        <v>48</v>
      </c>
      <c r="M6600" t="s">
        <v>23</v>
      </c>
      <c r="N6600" t="s">
        <v>23</v>
      </c>
      <c r="O6600" t="s">
        <v>49</v>
      </c>
      <c r="P6600" t="s">
        <v>26</v>
      </c>
      <c r="Q6600" t="s">
        <v>50</v>
      </c>
      <c r="R6600" t="s">
        <v>735</v>
      </c>
      <c r="S6600" t="s">
        <v>14611</v>
      </c>
    </row>
    <row r="6601" spans="1:19">
      <c r="A6601" t="s">
        <v>14612</v>
      </c>
      <c r="B6601" s="1">
        <v>44535</v>
      </c>
      <c r="C6601" t="s">
        <v>7151</v>
      </c>
      <c r="D6601">
        <v>54</v>
      </c>
      <c r="E6601" t="s">
        <v>39</v>
      </c>
      <c r="F6601">
        <v>0</v>
      </c>
      <c r="G6601">
        <v>5</v>
      </c>
      <c r="H6601" t="s">
        <v>3686</v>
      </c>
      <c r="I6601">
        <v>2292</v>
      </c>
      <c r="J6601">
        <v>0</v>
      </c>
      <c r="K6601">
        <v>44</v>
      </c>
      <c r="L6601" t="s">
        <v>142</v>
      </c>
      <c r="M6601" t="s">
        <v>23</v>
      </c>
      <c r="N6601" t="s">
        <v>23</v>
      </c>
      <c r="O6601" t="s">
        <v>56</v>
      </c>
      <c r="P6601" t="s">
        <v>202</v>
      </c>
      <c r="Q6601" t="s">
        <v>27</v>
      </c>
      <c r="R6601" t="s">
        <v>1114</v>
      </c>
      <c r="S6601" t="s">
        <v>14613</v>
      </c>
    </row>
    <row r="6602" spans="1:19">
      <c r="A6602" t="s">
        <v>14614</v>
      </c>
      <c r="B6602" s="1">
        <v>43680</v>
      </c>
      <c r="C6602" t="s">
        <v>22</v>
      </c>
      <c r="D6602">
        <v>31</v>
      </c>
      <c r="E6602" t="s">
        <v>39</v>
      </c>
      <c r="F6602">
        <v>0</v>
      </c>
      <c r="G6602">
        <v>5</v>
      </c>
      <c r="H6602" t="s">
        <v>3686</v>
      </c>
      <c r="I6602">
        <v>4626</v>
      </c>
      <c r="J6602">
        <v>0</v>
      </c>
      <c r="K6602">
        <v>72</v>
      </c>
      <c r="L6602" t="s">
        <v>316</v>
      </c>
      <c r="M6602" t="s">
        <v>23</v>
      </c>
      <c r="N6602" t="s">
        <v>39</v>
      </c>
      <c r="P6602" t="s">
        <v>164</v>
      </c>
      <c r="Q6602" t="s">
        <v>50</v>
      </c>
      <c r="R6602" t="s">
        <v>7311</v>
      </c>
      <c r="S6602" t="s">
        <v>14615</v>
      </c>
    </row>
    <row r="6603" spans="1:19">
      <c r="A6603" t="s">
        <v>14616</v>
      </c>
      <c r="B6603" s="1">
        <v>44887</v>
      </c>
      <c r="C6603" t="s">
        <v>22</v>
      </c>
      <c r="D6603">
        <v>55</v>
      </c>
      <c r="E6603" t="s">
        <v>23</v>
      </c>
      <c r="F6603">
        <v>0</v>
      </c>
      <c r="G6603">
        <v>5</v>
      </c>
      <c r="H6603" t="s">
        <v>3686</v>
      </c>
      <c r="I6603">
        <v>3296</v>
      </c>
      <c r="J6603">
        <v>1</v>
      </c>
      <c r="K6603">
        <v>33</v>
      </c>
      <c r="L6603" t="s">
        <v>40</v>
      </c>
      <c r="M6603" t="s">
        <v>23</v>
      </c>
      <c r="N6603" t="s">
        <v>23</v>
      </c>
      <c r="O6603" t="s">
        <v>25</v>
      </c>
      <c r="P6603" t="s">
        <v>26</v>
      </c>
      <c r="Q6603" t="s">
        <v>27</v>
      </c>
      <c r="R6603" t="s">
        <v>4518</v>
      </c>
      <c r="S6603" t="s">
        <v>14617</v>
      </c>
    </row>
    <row r="6604" spans="1:19">
      <c r="A6604" t="s">
        <v>14618</v>
      </c>
      <c r="B6604" s="1">
        <v>44266</v>
      </c>
      <c r="C6604" t="s">
        <v>22</v>
      </c>
      <c r="D6604">
        <v>29</v>
      </c>
      <c r="E6604" t="s">
        <v>39</v>
      </c>
      <c r="F6604">
        <v>0</v>
      </c>
      <c r="G6604">
        <v>5</v>
      </c>
      <c r="H6604" t="s">
        <v>3686</v>
      </c>
      <c r="I6604">
        <v>5625</v>
      </c>
      <c r="J6604">
        <v>0</v>
      </c>
      <c r="K6604">
        <v>53</v>
      </c>
      <c r="L6604" t="s">
        <v>142</v>
      </c>
      <c r="M6604" t="s">
        <v>23</v>
      </c>
      <c r="N6604" t="s">
        <v>39</v>
      </c>
      <c r="P6604" t="s">
        <v>164</v>
      </c>
      <c r="Q6604" t="s">
        <v>50</v>
      </c>
      <c r="R6604" t="s">
        <v>2874</v>
      </c>
      <c r="S6604" t="s">
        <v>14619</v>
      </c>
    </row>
    <row r="6605" spans="1:19">
      <c r="A6605" t="s">
        <v>14620</v>
      </c>
      <c r="B6605" s="1">
        <v>45669</v>
      </c>
      <c r="C6605" t="s">
        <v>33</v>
      </c>
      <c r="D6605">
        <v>51</v>
      </c>
      <c r="E6605" t="s">
        <v>39</v>
      </c>
      <c r="F6605">
        <v>0</v>
      </c>
      <c r="G6605">
        <v>5</v>
      </c>
      <c r="H6605" t="s">
        <v>3686</v>
      </c>
      <c r="I6605">
        <v>4764</v>
      </c>
      <c r="J6605">
        <v>0</v>
      </c>
      <c r="K6605">
        <v>7</v>
      </c>
      <c r="M6605" t="s">
        <v>23</v>
      </c>
      <c r="N6605" t="s">
        <v>39</v>
      </c>
      <c r="P6605" t="s">
        <v>26</v>
      </c>
      <c r="Q6605" t="s">
        <v>50</v>
      </c>
      <c r="R6605" t="s">
        <v>3559</v>
      </c>
      <c r="S6605" t="s">
        <v>14621</v>
      </c>
    </row>
    <row r="6606" spans="1:19">
      <c r="A6606" t="s">
        <v>14622</v>
      </c>
      <c r="B6606" s="1">
        <v>44351</v>
      </c>
      <c r="C6606" t="s">
        <v>22</v>
      </c>
      <c r="D6606">
        <v>33</v>
      </c>
      <c r="E6606" t="s">
        <v>23</v>
      </c>
      <c r="F6606">
        <v>1</v>
      </c>
      <c r="G6606">
        <v>5</v>
      </c>
      <c r="H6606" t="s">
        <v>3686</v>
      </c>
      <c r="I6606">
        <v>6019</v>
      </c>
      <c r="J6606">
        <v>3</v>
      </c>
      <c r="K6606">
        <v>50</v>
      </c>
      <c r="M6606" t="s">
        <v>23</v>
      </c>
      <c r="N6606" t="s">
        <v>39</v>
      </c>
      <c r="P6606" t="s">
        <v>164</v>
      </c>
      <c r="Q6606" t="s">
        <v>50</v>
      </c>
      <c r="R6606" t="s">
        <v>1062</v>
      </c>
      <c r="S6606" t="s">
        <v>14623</v>
      </c>
    </row>
    <row r="6607" spans="1:19">
      <c r="A6607" t="s">
        <v>14624</v>
      </c>
      <c r="B6607" s="1">
        <v>45857</v>
      </c>
      <c r="C6607" t="s">
        <v>22</v>
      </c>
      <c r="D6607">
        <v>54</v>
      </c>
      <c r="E6607" t="s">
        <v>39</v>
      </c>
      <c r="F6607">
        <v>0</v>
      </c>
      <c r="G6607">
        <v>5</v>
      </c>
      <c r="H6607" t="s">
        <v>3751</v>
      </c>
      <c r="I6607">
        <v>4427</v>
      </c>
      <c r="J6607">
        <v>0</v>
      </c>
      <c r="K6607">
        <v>1</v>
      </c>
      <c r="L6607" t="s">
        <v>48</v>
      </c>
      <c r="M6607" t="s">
        <v>23</v>
      </c>
      <c r="N6607" t="s">
        <v>23</v>
      </c>
      <c r="O6607" t="s">
        <v>49</v>
      </c>
      <c r="P6607" t="s">
        <v>26</v>
      </c>
      <c r="Q6607" t="s">
        <v>50</v>
      </c>
      <c r="R6607" t="s">
        <v>3222</v>
      </c>
      <c r="S6607" t="s">
        <v>1869</v>
      </c>
    </row>
    <row r="6608" spans="1:19">
      <c r="A6608" t="s">
        <v>14625</v>
      </c>
      <c r="B6608" s="1">
        <v>44093</v>
      </c>
      <c r="C6608" t="s">
        <v>33</v>
      </c>
      <c r="D6608">
        <v>29</v>
      </c>
      <c r="E6608" t="s">
        <v>23</v>
      </c>
      <c r="F6608">
        <v>0</v>
      </c>
      <c r="G6608">
        <v>5</v>
      </c>
      <c r="H6608" t="s">
        <v>3686</v>
      </c>
      <c r="I6608">
        <v>5757</v>
      </c>
      <c r="J6608">
        <v>6</v>
      </c>
      <c r="K6608">
        <v>59</v>
      </c>
      <c r="M6608" t="s">
        <v>23</v>
      </c>
      <c r="N6608" t="s">
        <v>39</v>
      </c>
      <c r="P6608" t="s">
        <v>202</v>
      </c>
      <c r="Q6608" t="s">
        <v>50</v>
      </c>
      <c r="R6608" t="s">
        <v>1228</v>
      </c>
      <c r="S6608" t="s">
        <v>14626</v>
      </c>
    </row>
    <row r="6609" spans="1:19">
      <c r="A6609" t="s">
        <v>14627</v>
      </c>
      <c r="B6609" s="1">
        <v>45507</v>
      </c>
      <c r="C6609" t="s">
        <v>33</v>
      </c>
      <c r="D6609">
        <v>48</v>
      </c>
      <c r="E6609" t="s">
        <v>23</v>
      </c>
      <c r="F6609">
        <v>3</v>
      </c>
      <c r="G6609">
        <v>5</v>
      </c>
      <c r="H6609" t="s">
        <v>3686</v>
      </c>
      <c r="I6609">
        <v>5190</v>
      </c>
      <c r="J6609">
        <v>3</v>
      </c>
      <c r="K6609">
        <v>12</v>
      </c>
      <c r="M6609" t="s">
        <v>23</v>
      </c>
      <c r="N6609" t="s">
        <v>39</v>
      </c>
      <c r="P6609" t="s">
        <v>164</v>
      </c>
      <c r="Q6609" t="s">
        <v>27</v>
      </c>
      <c r="R6609" t="s">
        <v>3789</v>
      </c>
      <c r="S6609" t="s">
        <v>14628</v>
      </c>
    </row>
    <row r="6610" spans="1:19">
      <c r="A6610" t="s">
        <v>14629</v>
      </c>
      <c r="B6610" s="1">
        <v>45709</v>
      </c>
      <c r="C6610" t="s">
        <v>22</v>
      </c>
      <c r="D6610">
        <v>54</v>
      </c>
      <c r="E6610" t="s">
        <v>23</v>
      </c>
      <c r="F6610">
        <v>3</v>
      </c>
      <c r="G6610">
        <v>5</v>
      </c>
      <c r="H6610" t="s">
        <v>3686</v>
      </c>
      <c r="I6610">
        <v>4628</v>
      </c>
      <c r="J6610">
        <v>1</v>
      </c>
      <c r="K6610">
        <v>6</v>
      </c>
      <c r="M6610" t="s">
        <v>23</v>
      </c>
      <c r="N6610" t="s">
        <v>39</v>
      </c>
      <c r="P6610" t="s">
        <v>164</v>
      </c>
      <c r="Q6610" t="s">
        <v>50</v>
      </c>
      <c r="R6610" t="s">
        <v>4083</v>
      </c>
      <c r="S6610" t="s">
        <v>14630</v>
      </c>
    </row>
    <row r="6611" spans="1:19">
      <c r="A6611" t="s">
        <v>14631</v>
      </c>
      <c r="B6611" s="1">
        <v>44871</v>
      </c>
      <c r="C6611" t="s">
        <v>33</v>
      </c>
      <c r="D6611">
        <v>73</v>
      </c>
      <c r="E6611" t="s">
        <v>39</v>
      </c>
      <c r="F6611">
        <v>2</v>
      </c>
      <c r="G6611">
        <v>5</v>
      </c>
      <c r="H6611" t="s">
        <v>3686</v>
      </c>
      <c r="I6611">
        <v>4738</v>
      </c>
      <c r="J6611">
        <v>0</v>
      </c>
      <c r="K6611">
        <v>33</v>
      </c>
      <c r="L6611" t="s">
        <v>40</v>
      </c>
      <c r="M6611" t="s">
        <v>23</v>
      </c>
      <c r="N6611" t="s">
        <v>23</v>
      </c>
      <c r="O6611" t="s">
        <v>25</v>
      </c>
      <c r="P6611" t="s">
        <v>164</v>
      </c>
      <c r="Q6611" t="s">
        <v>27</v>
      </c>
      <c r="R6611" t="s">
        <v>4731</v>
      </c>
      <c r="S6611" t="s">
        <v>14632</v>
      </c>
    </row>
    <row r="6612" spans="1:19">
      <c r="A6612" t="s">
        <v>14633</v>
      </c>
      <c r="B6612" s="1">
        <v>45492</v>
      </c>
      <c r="C6612" t="s">
        <v>22</v>
      </c>
      <c r="D6612">
        <v>76</v>
      </c>
      <c r="E6612" t="s">
        <v>39</v>
      </c>
      <c r="F6612">
        <v>0</v>
      </c>
      <c r="G6612">
        <v>5</v>
      </c>
      <c r="H6612" t="s">
        <v>3686</v>
      </c>
      <c r="I6612">
        <v>5254</v>
      </c>
      <c r="J6612">
        <v>0</v>
      </c>
      <c r="K6612">
        <v>13</v>
      </c>
      <c r="M6612" t="s">
        <v>23</v>
      </c>
      <c r="N6612" t="s">
        <v>23</v>
      </c>
      <c r="O6612" t="s">
        <v>49</v>
      </c>
      <c r="P6612" t="s">
        <v>26</v>
      </c>
      <c r="Q6612" t="s">
        <v>27</v>
      </c>
      <c r="R6612" t="s">
        <v>905</v>
      </c>
      <c r="S6612" t="s">
        <v>14634</v>
      </c>
    </row>
    <row r="6613" spans="1:19">
      <c r="A6613" t="s">
        <v>14635</v>
      </c>
      <c r="B6613" s="1">
        <v>45479</v>
      </c>
      <c r="C6613" t="s">
        <v>33</v>
      </c>
      <c r="D6613">
        <v>49</v>
      </c>
      <c r="E6613" t="s">
        <v>39</v>
      </c>
      <c r="F6613">
        <v>0</v>
      </c>
      <c r="G6613">
        <v>5</v>
      </c>
      <c r="H6613" t="s">
        <v>3686</v>
      </c>
      <c r="I6613">
        <v>5886</v>
      </c>
      <c r="J6613">
        <v>0</v>
      </c>
      <c r="K6613">
        <v>13</v>
      </c>
      <c r="M6613" t="s">
        <v>23</v>
      </c>
      <c r="N6613" t="s">
        <v>23</v>
      </c>
      <c r="O6613" t="s">
        <v>25</v>
      </c>
      <c r="P6613" t="s">
        <v>26</v>
      </c>
      <c r="Q6613" t="s">
        <v>27</v>
      </c>
      <c r="R6613" t="s">
        <v>2148</v>
      </c>
      <c r="S6613" t="s">
        <v>14636</v>
      </c>
    </row>
    <row r="6614" spans="1:19">
      <c r="A6614" t="s">
        <v>14637</v>
      </c>
      <c r="B6614" s="1">
        <v>45720</v>
      </c>
      <c r="C6614" t="s">
        <v>22</v>
      </c>
      <c r="D6614">
        <v>59</v>
      </c>
      <c r="E6614" t="s">
        <v>39</v>
      </c>
      <c r="F6614">
        <v>1</v>
      </c>
      <c r="G6614">
        <v>5</v>
      </c>
      <c r="H6614" t="s">
        <v>3686</v>
      </c>
      <c r="I6614">
        <v>5169</v>
      </c>
      <c r="J6614">
        <v>0</v>
      </c>
      <c r="K6614">
        <v>5</v>
      </c>
      <c r="L6614" t="s">
        <v>48</v>
      </c>
      <c r="M6614" t="s">
        <v>23</v>
      </c>
      <c r="N6614" t="s">
        <v>39</v>
      </c>
      <c r="P6614" t="s">
        <v>26</v>
      </c>
      <c r="Q6614" t="s">
        <v>50</v>
      </c>
      <c r="R6614" t="s">
        <v>395</v>
      </c>
      <c r="S6614" t="s">
        <v>14638</v>
      </c>
    </row>
    <row r="6615" spans="1:19">
      <c r="A6615" t="s">
        <v>14639</v>
      </c>
      <c r="B6615" s="1">
        <v>45088</v>
      </c>
      <c r="C6615" t="s">
        <v>22</v>
      </c>
      <c r="D6615">
        <v>45</v>
      </c>
      <c r="E6615" t="s">
        <v>23</v>
      </c>
      <c r="F6615">
        <v>2</v>
      </c>
      <c r="G6615">
        <v>5</v>
      </c>
      <c r="H6615" t="s">
        <v>3686</v>
      </c>
      <c r="I6615">
        <v>4347</v>
      </c>
      <c r="J6615">
        <v>9</v>
      </c>
      <c r="K6615">
        <v>26</v>
      </c>
      <c r="M6615" t="s">
        <v>23</v>
      </c>
      <c r="N6615" t="s">
        <v>39</v>
      </c>
      <c r="P6615" t="s">
        <v>164</v>
      </c>
      <c r="Q6615" t="s">
        <v>50</v>
      </c>
      <c r="R6615" t="s">
        <v>4568</v>
      </c>
      <c r="S6615" t="s">
        <v>14640</v>
      </c>
    </row>
    <row r="6616" spans="1:19">
      <c r="A6616" t="s">
        <v>14641</v>
      </c>
      <c r="B6616" s="1">
        <v>45121</v>
      </c>
      <c r="C6616" t="s">
        <v>22</v>
      </c>
      <c r="D6616">
        <v>43</v>
      </c>
      <c r="E6616" t="s">
        <v>39</v>
      </c>
      <c r="F6616">
        <v>0</v>
      </c>
      <c r="G6616">
        <v>5</v>
      </c>
      <c r="H6616" t="s">
        <v>3686</v>
      </c>
      <c r="I6616">
        <v>3848</v>
      </c>
      <c r="J6616">
        <v>0</v>
      </c>
      <c r="K6616">
        <v>25</v>
      </c>
      <c r="L6616" t="s">
        <v>40</v>
      </c>
      <c r="M6616" t="s">
        <v>23</v>
      </c>
      <c r="N6616" t="s">
        <v>39</v>
      </c>
      <c r="P6616" t="s">
        <v>26</v>
      </c>
      <c r="Q6616" t="s">
        <v>84</v>
      </c>
      <c r="R6616" t="s">
        <v>2249</v>
      </c>
      <c r="S6616" t="s">
        <v>14642</v>
      </c>
    </row>
    <row r="6617" spans="1:19">
      <c r="A6617" t="s">
        <v>14643</v>
      </c>
      <c r="B6617" s="1">
        <v>45796</v>
      </c>
      <c r="C6617" t="s">
        <v>33</v>
      </c>
      <c r="D6617">
        <v>51</v>
      </c>
      <c r="E6617" t="s">
        <v>23</v>
      </c>
      <c r="F6617">
        <v>0</v>
      </c>
      <c r="G6617">
        <v>5</v>
      </c>
      <c r="H6617" t="s">
        <v>3751</v>
      </c>
      <c r="I6617">
        <v>2330</v>
      </c>
      <c r="J6617">
        <v>5</v>
      </c>
      <c r="K6617">
        <v>3</v>
      </c>
      <c r="M6617" t="s">
        <v>23</v>
      </c>
      <c r="N6617" t="s">
        <v>23</v>
      </c>
      <c r="O6617" t="s">
        <v>25</v>
      </c>
      <c r="P6617" t="s">
        <v>26</v>
      </c>
      <c r="Q6617" t="s">
        <v>27</v>
      </c>
      <c r="R6617" t="s">
        <v>1385</v>
      </c>
      <c r="S6617" t="s">
        <v>14644</v>
      </c>
    </row>
    <row r="6618" spans="1:19">
      <c r="A6618" t="s">
        <v>14645</v>
      </c>
      <c r="B6618" s="1">
        <v>45670</v>
      </c>
      <c r="C6618" t="s">
        <v>33</v>
      </c>
      <c r="D6618">
        <v>61</v>
      </c>
      <c r="E6618" t="s">
        <v>23</v>
      </c>
      <c r="F6618">
        <v>0</v>
      </c>
      <c r="G6618">
        <v>5</v>
      </c>
      <c r="H6618" t="s">
        <v>3686</v>
      </c>
      <c r="I6618">
        <v>5014</v>
      </c>
      <c r="J6618">
        <v>4</v>
      </c>
      <c r="K6618">
        <v>7</v>
      </c>
      <c r="M6618" t="s">
        <v>23</v>
      </c>
      <c r="N6618" t="s">
        <v>23</v>
      </c>
      <c r="O6618" t="s">
        <v>49</v>
      </c>
      <c r="P6618" t="s">
        <v>26</v>
      </c>
      <c r="Q6618" t="s">
        <v>50</v>
      </c>
      <c r="R6618" t="s">
        <v>4681</v>
      </c>
      <c r="S6618" t="s">
        <v>14646</v>
      </c>
    </row>
    <row r="6619" spans="1:19">
      <c r="A6619" t="s">
        <v>14647</v>
      </c>
      <c r="B6619" s="1">
        <v>44857</v>
      </c>
      <c r="C6619" t="s">
        <v>22</v>
      </c>
      <c r="D6619">
        <v>23</v>
      </c>
      <c r="E6619" t="s">
        <v>23</v>
      </c>
      <c r="F6619">
        <v>1</v>
      </c>
      <c r="G6619">
        <v>5</v>
      </c>
      <c r="H6619" t="s">
        <v>3686</v>
      </c>
      <c r="I6619">
        <v>3997</v>
      </c>
      <c r="J6619">
        <v>0</v>
      </c>
      <c r="K6619">
        <v>34</v>
      </c>
      <c r="L6619" t="s">
        <v>40</v>
      </c>
      <c r="M6619" t="s">
        <v>23</v>
      </c>
      <c r="N6619" t="s">
        <v>23</v>
      </c>
      <c r="O6619" t="s">
        <v>56</v>
      </c>
      <c r="P6619" t="s">
        <v>202</v>
      </c>
      <c r="Q6619" t="s">
        <v>27</v>
      </c>
      <c r="R6619" t="s">
        <v>14648</v>
      </c>
      <c r="S6619" t="s">
        <v>14649</v>
      </c>
    </row>
    <row r="6620" spans="1:19">
      <c r="A6620" t="s">
        <v>14650</v>
      </c>
      <c r="B6620" s="1">
        <v>45788</v>
      </c>
      <c r="C6620" t="s">
        <v>22</v>
      </c>
      <c r="D6620">
        <v>28</v>
      </c>
      <c r="E6620" t="s">
        <v>39</v>
      </c>
      <c r="F6620">
        <v>0</v>
      </c>
      <c r="G6620">
        <v>5</v>
      </c>
      <c r="H6620" t="s">
        <v>3751</v>
      </c>
      <c r="I6620">
        <v>2013</v>
      </c>
      <c r="J6620">
        <v>0</v>
      </c>
      <c r="K6620">
        <v>3</v>
      </c>
      <c r="L6620" t="s">
        <v>48</v>
      </c>
      <c r="M6620" t="s">
        <v>39</v>
      </c>
      <c r="N6620" t="s">
        <v>23</v>
      </c>
      <c r="O6620" t="s">
        <v>49</v>
      </c>
      <c r="P6620" t="s">
        <v>26</v>
      </c>
      <c r="Q6620" t="s">
        <v>27</v>
      </c>
      <c r="R6620" t="s">
        <v>1070</v>
      </c>
      <c r="S6620" t="s">
        <v>2826</v>
      </c>
    </row>
    <row r="6621" spans="1:19">
      <c r="A6621" t="s">
        <v>14651</v>
      </c>
      <c r="B6621" s="1">
        <v>44153</v>
      </c>
      <c r="C6621" t="s">
        <v>22</v>
      </c>
      <c r="D6621">
        <v>57</v>
      </c>
      <c r="E6621" t="s">
        <v>39</v>
      </c>
      <c r="F6621">
        <v>0</v>
      </c>
      <c r="G6621">
        <v>5</v>
      </c>
      <c r="H6621" t="s">
        <v>3686</v>
      </c>
      <c r="I6621">
        <v>4223</v>
      </c>
      <c r="J6621">
        <v>0</v>
      </c>
      <c r="K6621">
        <v>57</v>
      </c>
      <c r="M6621" t="s">
        <v>23</v>
      </c>
      <c r="N6621" t="s">
        <v>23</v>
      </c>
      <c r="O6621" t="s">
        <v>49</v>
      </c>
      <c r="P6621" t="s">
        <v>202</v>
      </c>
      <c r="Q6621" t="s">
        <v>50</v>
      </c>
      <c r="R6621" t="s">
        <v>5389</v>
      </c>
      <c r="S6621" t="s">
        <v>14652</v>
      </c>
    </row>
    <row r="6622" spans="1:19">
      <c r="A6622" t="s">
        <v>14653</v>
      </c>
      <c r="B6622" s="1">
        <v>45858</v>
      </c>
      <c r="C6622" t="s">
        <v>33</v>
      </c>
      <c r="D6622">
        <v>44</v>
      </c>
      <c r="E6622" t="s">
        <v>39</v>
      </c>
      <c r="F6622">
        <v>0</v>
      </c>
      <c r="G6622">
        <v>5</v>
      </c>
      <c r="H6622" t="s">
        <v>3751</v>
      </c>
      <c r="I6622">
        <v>5607</v>
      </c>
      <c r="J6622">
        <v>0</v>
      </c>
      <c r="K6622">
        <v>1</v>
      </c>
      <c r="M6622" t="s">
        <v>23</v>
      </c>
      <c r="N6622" t="s">
        <v>39</v>
      </c>
      <c r="P6622" t="s">
        <v>26</v>
      </c>
      <c r="Q6622" t="s">
        <v>50</v>
      </c>
      <c r="R6622" t="s">
        <v>3634</v>
      </c>
      <c r="S6622" t="s">
        <v>6301</v>
      </c>
    </row>
    <row r="6623" spans="1:19">
      <c r="A6623" t="s">
        <v>14654</v>
      </c>
      <c r="B6623" s="1">
        <v>44707</v>
      </c>
      <c r="C6623" t="s">
        <v>22</v>
      </c>
      <c r="D6623">
        <v>25</v>
      </c>
      <c r="E6623" t="s">
        <v>39</v>
      </c>
      <c r="F6623">
        <v>0</v>
      </c>
      <c r="G6623">
        <v>5</v>
      </c>
      <c r="H6623" t="s">
        <v>3686</v>
      </c>
      <c r="I6623">
        <v>4436</v>
      </c>
      <c r="J6623">
        <v>0</v>
      </c>
      <c r="K6623">
        <v>39</v>
      </c>
      <c r="L6623" t="s">
        <v>40</v>
      </c>
      <c r="M6623" t="s">
        <v>39</v>
      </c>
      <c r="N6623" t="s">
        <v>23</v>
      </c>
      <c r="O6623" t="s">
        <v>56</v>
      </c>
      <c r="P6623" t="s">
        <v>26</v>
      </c>
      <c r="Q6623" t="s">
        <v>27</v>
      </c>
      <c r="R6623" t="s">
        <v>8965</v>
      </c>
      <c r="S6623" t="s">
        <v>14655</v>
      </c>
    </row>
    <row r="6624" spans="1:19">
      <c r="A6624" t="s">
        <v>14656</v>
      </c>
      <c r="B6624" s="1">
        <v>45833</v>
      </c>
      <c r="C6624" t="s">
        <v>22</v>
      </c>
      <c r="D6624">
        <v>19</v>
      </c>
      <c r="E6624" t="s">
        <v>39</v>
      </c>
      <c r="F6624">
        <v>0</v>
      </c>
      <c r="G6624">
        <v>5</v>
      </c>
      <c r="H6624" t="s">
        <v>3751</v>
      </c>
      <c r="I6624">
        <v>4394</v>
      </c>
      <c r="J6624">
        <v>0</v>
      </c>
      <c r="K6624">
        <v>2</v>
      </c>
      <c r="M6624" t="s">
        <v>23</v>
      </c>
      <c r="N6624" t="s">
        <v>39</v>
      </c>
      <c r="P6624" t="s">
        <v>26</v>
      </c>
      <c r="Q6624" t="s">
        <v>50</v>
      </c>
      <c r="R6624" t="s">
        <v>2056</v>
      </c>
      <c r="S6624" t="s">
        <v>14657</v>
      </c>
    </row>
    <row r="6625" spans="1:19">
      <c r="A6625" t="s">
        <v>14658</v>
      </c>
      <c r="B6625" s="1">
        <v>45821</v>
      </c>
      <c r="C6625" t="s">
        <v>22</v>
      </c>
      <c r="D6625">
        <v>56</v>
      </c>
      <c r="E6625" t="s">
        <v>39</v>
      </c>
      <c r="F6625">
        <v>0</v>
      </c>
      <c r="G6625">
        <v>5</v>
      </c>
      <c r="H6625" t="s">
        <v>3751</v>
      </c>
      <c r="I6625">
        <v>5824</v>
      </c>
      <c r="J6625">
        <v>0</v>
      </c>
      <c r="K6625">
        <v>2</v>
      </c>
      <c r="L6625" t="s">
        <v>48</v>
      </c>
      <c r="M6625" t="s">
        <v>23</v>
      </c>
      <c r="N6625" t="s">
        <v>39</v>
      </c>
      <c r="P6625" t="s">
        <v>26</v>
      </c>
      <c r="Q6625" t="s">
        <v>50</v>
      </c>
      <c r="R6625" t="s">
        <v>226</v>
      </c>
      <c r="S6625" t="s">
        <v>14659</v>
      </c>
    </row>
    <row r="6626" spans="1:19">
      <c r="A6626" t="s">
        <v>14660</v>
      </c>
      <c r="B6626" s="1">
        <v>44140</v>
      </c>
      <c r="C6626" t="s">
        <v>22</v>
      </c>
      <c r="D6626">
        <v>45</v>
      </c>
      <c r="E6626" t="s">
        <v>39</v>
      </c>
      <c r="F6626">
        <v>0</v>
      </c>
      <c r="G6626">
        <v>5</v>
      </c>
      <c r="H6626" t="s">
        <v>3686</v>
      </c>
      <c r="I6626">
        <v>6466</v>
      </c>
      <c r="J6626">
        <v>0</v>
      </c>
      <c r="K6626">
        <v>57</v>
      </c>
      <c r="M6626" t="s">
        <v>23</v>
      </c>
      <c r="N6626" t="s">
        <v>39</v>
      </c>
      <c r="P6626" t="s">
        <v>164</v>
      </c>
      <c r="Q6626" t="s">
        <v>50</v>
      </c>
      <c r="R6626" t="s">
        <v>5653</v>
      </c>
      <c r="S6626" t="s">
        <v>14661</v>
      </c>
    </row>
    <row r="6627" spans="1:19">
      <c r="A6627" t="s">
        <v>14662</v>
      </c>
      <c r="B6627" s="1">
        <v>45830</v>
      </c>
      <c r="C6627" t="s">
        <v>33</v>
      </c>
      <c r="D6627">
        <v>53</v>
      </c>
      <c r="E6627" t="s">
        <v>39</v>
      </c>
      <c r="F6627">
        <v>0</v>
      </c>
      <c r="G6627">
        <v>5</v>
      </c>
      <c r="H6627" t="s">
        <v>3751</v>
      </c>
      <c r="I6627">
        <v>2580</v>
      </c>
      <c r="J6627">
        <v>0</v>
      </c>
      <c r="K6627">
        <v>2</v>
      </c>
      <c r="M6627" t="s">
        <v>39</v>
      </c>
      <c r="N6627" t="s">
        <v>23</v>
      </c>
      <c r="O6627" t="s">
        <v>56</v>
      </c>
      <c r="P6627" t="s">
        <v>26</v>
      </c>
      <c r="Q6627" t="s">
        <v>27</v>
      </c>
      <c r="R6627" t="s">
        <v>14663</v>
      </c>
      <c r="S6627" t="s">
        <v>1334</v>
      </c>
    </row>
    <row r="6628" spans="1:19">
      <c r="A6628" t="s">
        <v>14664</v>
      </c>
      <c r="B6628" s="1">
        <v>45650</v>
      </c>
      <c r="C6628" t="s">
        <v>33</v>
      </c>
      <c r="D6628">
        <v>19</v>
      </c>
      <c r="E6628" t="s">
        <v>23</v>
      </c>
      <c r="F6628">
        <v>2</v>
      </c>
      <c r="G6628">
        <v>5</v>
      </c>
      <c r="H6628" t="s">
        <v>3686</v>
      </c>
      <c r="I6628">
        <v>3598</v>
      </c>
      <c r="J6628">
        <v>10</v>
      </c>
      <c r="K6628">
        <v>8</v>
      </c>
      <c r="M6628" t="s">
        <v>23</v>
      </c>
      <c r="N6628" t="s">
        <v>39</v>
      </c>
      <c r="P6628" t="s">
        <v>164</v>
      </c>
      <c r="Q6628" t="s">
        <v>50</v>
      </c>
      <c r="R6628" t="s">
        <v>2874</v>
      </c>
      <c r="S6628" t="s">
        <v>14665</v>
      </c>
    </row>
    <row r="6629" spans="1:19">
      <c r="A6629" t="s">
        <v>14666</v>
      </c>
      <c r="B6629" s="1">
        <v>44049</v>
      </c>
      <c r="C6629" t="s">
        <v>33</v>
      </c>
      <c r="D6629">
        <v>69</v>
      </c>
      <c r="E6629" t="s">
        <v>23</v>
      </c>
      <c r="F6629">
        <v>0</v>
      </c>
      <c r="G6629">
        <v>5</v>
      </c>
      <c r="H6629" t="s">
        <v>3686</v>
      </c>
      <c r="I6629">
        <v>4953</v>
      </c>
      <c r="J6629">
        <v>2</v>
      </c>
      <c r="K6629">
        <v>60</v>
      </c>
      <c r="M6629" t="s">
        <v>23</v>
      </c>
      <c r="N6629" t="s">
        <v>23</v>
      </c>
      <c r="O6629" t="s">
        <v>25</v>
      </c>
      <c r="P6629" t="s">
        <v>164</v>
      </c>
      <c r="Q6629" t="s">
        <v>27</v>
      </c>
      <c r="R6629" t="s">
        <v>1198</v>
      </c>
      <c r="S6629" t="s">
        <v>14667</v>
      </c>
    </row>
    <row r="6630" spans="1:19">
      <c r="A6630" t="s">
        <v>14668</v>
      </c>
      <c r="B6630" s="1">
        <v>44340</v>
      </c>
      <c r="C6630" t="s">
        <v>22</v>
      </c>
      <c r="D6630">
        <v>69</v>
      </c>
      <c r="E6630" t="s">
        <v>39</v>
      </c>
      <c r="F6630">
        <v>0</v>
      </c>
      <c r="G6630">
        <v>5</v>
      </c>
      <c r="H6630" t="s">
        <v>3686</v>
      </c>
      <c r="I6630">
        <v>4673</v>
      </c>
      <c r="J6630">
        <v>0</v>
      </c>
      <c r="K6630">
        <v>51</v>
      </c>
      <c r="M6630" t="s">
        <v>23</v>
      </c>
      <c r="N6630" t="s">
        <v>23</v>
      </c>
      <c r="O6630" t="s">
        <v>25</v>
      </c>
      <c r="P6630" t="s">
        <v>202</v>
      </c>
      <c r="Q6630" t="s">
        <v>27</v>
      </c>
      <c r="R6630" t="s">
        <v>111</v>
      </c>
      <c r="S6630" t="s">
        <v>14669</v>
      </c>
    </row>
    <row r="6631" spans="1:19">
      <c r="A6631" t="s">
        <v>14670</v>
      </c>
      <c r="B6631" s="1">
        <v>44487</v>
      </c>
      <c r="C6631" t="s">
        <v>33</v>
      </c>
      <c r="D6631">
        <v>71</v>
      </c>
      <c r="E6631" t="s">
        <v>23</v>
      </c>
      <c r="F6631">
        <v>0</v>
      </c>
      <c r="G6631">
        <v>5</v>
      </c>
      <c r="H6631" t="s">
        <v>3686</v>
      </c>
      <c r="I6631">
        <v>5453</v>
      </c>
      <c r="J6631">
        <v>5</v>
      </c>
      <c r="K6631">
        <v>46</v>
      </c>
      <c r="M6631" t="s">
        <v>23</v>
      </c>
      <c r="N6631" t="s">
        <v>23</v>
      </c>
      <c r="O6631" t="s">
        <v>25</v>
      </c>
      <c r="P6631" t="s">
        <v>202</v>
      </c>
      <c r="Q6631" t="s">
        <v>27</v>
      </c>
      <c r="R6631" t="s">
        <v>719</v>
      </c>
      <c r="S6631" t="s">
        <v>14671</v>
      </c>
    </row>
    <row r="6632" spans="1:19">
      <c r="A6632" t="s">
        <v>14672</v>
      </c>
      <c r="B6632" s="1">
        <v>44638</v>
      </c>
      <c r="C6632" t="s">
        <v>33</v>
      </c>
      <c r="D6632">
        <v>53</v>
      </c>
      <c r="E6632" t="s">
        <v>39</v>
      </c>
      <c r="F6632">
        <v>0</v>
      </c>
      <c r="G6632">
        <v>5</v>
      </c>
      <c r="H6632" t="s">
        <v>3686</v>
      </c>
      <c r="I6632">
        <v>5918</v>
      </c>
      <c r="J6632">
        <v>0</v>
      </c>
      <c r="K6632">
        <v>41</v>
      </c>
      <c r="M6632" t="s">
        <v>23</v>
      </c>
      <c r="N6632" t="s">
        <v>39</v>
      </c>
      <c r="P6632" t="s">
        <v>164</v>
      </c>
      <c r="Q6632" t="s">
        <v>50</v>
      </c>
      <c r="R6632" t="s">
        <v>3077</v>
      </c>
      <c r="S6632" t="s">
        <v>14673</v>
      </c>
    </row>
    <row r="6633" spans="1:19">
      <c r="A6633" t="s">
        <v>14674</v>
      </c>
      <c r="B6633" s="1">
        <v>43710</v>
      </c>
      <c r="C6633" t="s">
        <v>33</v>
      </c>
      <c r="D6633">
        <v>30</v>
      </c>
      <c r="E6633" t="s">
        <v>23</v>
      </c>
      <c r="F6633">
        <v>0</v>
      </c>
      <c r="G6633">
        <v>5</v>
      </c>
      <c r="H6633" t="s">
        <v>3686</v>
      </c>
      <c r="I6633">
        <v>5409</v>
      </c>
      <c r="J6633">
        <v>1</v>
      </c>
      <c r="K6633">
        <v>71</v>
      </c>
      <c r="M6633" t="s">
        <v>23</v>
      </c>
      <c r="N6633" t="s">
        <v>39</v>
      </c>
      <c r="P6633" t="s">
        <v>164</v>
      </c>
      <c r="Q6633" t="s">
        <v>50</v>
      </c>
      <c r="R6633" t="s">
        <v>1525</v>
      </c>
      <c r="S6633" t="s">
        <v>14675</v>
      </c>
    </row>
    <row r="6634" spans="1:19">
      <c r="A6634" t="s">
        <v>14676</v>
      </c>
      <c r="B6634" s="1">
        <v>45395</v>
      </c>
      <c r="C6634" t="s">
        <v>33</v>
      </c>
      <c r="D6634">
        <v>44</v>
      </c>
      <c r="E6634" t="s">
        <v>39</v>
      </c>
      <c r="F6634">
        <v>0</v>
      </c>
      <c r="G6634">
        <v>5</v>
      </c>
      <c r="H6634" t="s">
        <v>3686</v>
      </c>
      <c r="I6634">
        <v>5176</v>
      </c>
      <c r="J6634">
        <v>0</v>
      </c>
      <c r="K6634">
        <v>16</v>
      </c>
      <c r="M6634" t="s">
        <v>23</v>
      </c>
      <c r="N6634" t="s">
        <v>23</v>
      </c>
      <c r="O6634" t="s">
        <v>25</v>
      </c>
      <c r="P6634" t="s">
        <v>26</v>
      </c>
      <c r="Q6634" t="s">
        <v>27</v>
      </c>
      <c r="R6634" t="s">
        <v>3074</v>
      </c>
      <c r="S6634" t="s">
        <v>14677</v>
      </c>
    </row>
    <row r="6635" spans="1:19">
      <c r="A6635" t="s">
        <v>14678</v>
      </c>
      <c r="B6635" s="1">
        <v>45341</v>
      </c>
      <c r="C6635" t="s">
        <v>22</v>
      </c>
      <c r="D6635">
        <v>19</v>
      </c>
      <c r="E6635" t="s">
        <v>23</v>
      </c>
      <c r="F6635">
        <v>0</v>
      </c>
      <c r="G6635">
        <v>5</v>
      </c>
      <c r="H6635" t="s">
        <v>3686</v>
      </c>
      <c r="I6635">
        <v>5558</v>
      </c>
      <c r="J6635">
        <v>5</v>
      </c>
      <c r="K6635">
        <v>18</v>
      </c>
      <c r="M6635" t="s">
        <v>23</v>
      </c>
      <c r="N6635" t="s">
        <v>23</v>
      </c>
      <c r="O6635" t="s">
        <v>49</v>
      </c>
      <c r="P6635" t="s">
        <v>26</v>
      </c>
      <c r="Q6635" t="s">
        <v>50</v>
      </c>
      <c r="R6635" t="s">
        <v>10298</v>
      </c>
      <c r="S6635" t="s">
        <v>14679</v>
      </c>
    </row>
    <row r="6636" spans="1:19">
      <c r="A6636" t="s">
        <v>14680</v>
      </c>
      <c r="B6636" s="1">
        <v>44882</v>
      </c>
      <c r="C6636" t="s">
        <v>22</v>
      </c>
      <c r="D6636">
        <v>21</v>
      </c>
      <c r="E6636" t="s">
        <v>23</v>
      </c>
      <c r="F6636">
        <v>0</v>
      </c>
      <c r="G6636">
        <v>5</v>
      </c>
      <c r="H6636" t="s">
        <v>3686</v>
      </c>
      <c r="I6636">
        <v>3636</v>
      </c>
      <c r="J6636">
        <v>3</v>
      </c>
      <c r="K6636">
        <v>33</v>
      </c>
      <c r="M6636" t="s">
        <v>23</v>
      </c>
      <c r="N6636" t="s">
        <v>39</v>
      </c>
      <c r="P6636" t="s">
        <v>202</v>
      </c>
      <c r="Q6636" t="s">
        <v>50</v>
      </c>
      <c r="R6636" t="s">
        <v>1163</v>
      </c>
      <c r="S6636" t="s">
        <v>14681</v>
      </c>
    </row>
    <row r="6637" spans="1:19">
      <c r="A6637" t="s">
        <v>14682</v>
      </c>
      <c r="B6637" s="1">
        <v>45368</v>
      </c>
      <c r="C6637" t="s">
        <v>33</v>
      </c>
      <c r="D6637">
        <v>60</v>
      </c>
      <c r="E6637" t="s">
        <v>39</v>
      </c>
      <c r="F6637">
        <v>0</v>
      </c>
      <c r="G6637">
        <v>5</v>
      </c>
      <c r="H6637" t="s">
        <v>3686</v>
      </c>
      <c r="I6637">
        <v>5564</v>
      </c>
      <c r="J6637">
        <v>0</v>
      </c>
      <c r="K6637">
        <v>17</v>
      </c>
      <c r="M6637" t="s">
        <v>23</v>
      </c>
      <c r="N6637" t="s">
        <v>23</v>
      </c>
      <c r="O6637" t="s">
        <v>25</v>
      </c>
      <c r="P6637" t="s">
        <v>26</v>
      </c>
      <c r="Q6637" t="s">
        <v>27</v>
      </c>
      <c r="R6637" t="s">
        <v>62</v>
      </c>
      <c r="S6637" t="s">
        <v>14683</v>
      </c>
    </row>
    <row r="6638" spans="1:19">
      <c r="A6638" t="s">
        <v>14684</v>
      </c>
      <c r="B6638" s="1">
        <v>43849</v>
      </c>
      <c r="C6638" t="s">
        <v>33</v>
      </c>
      <c r="D6638">
        <v>45</v>
      </c>
      <c r="E6638" t="s">
        <v>23</v>
      </c>
      <c r="F6638">
        <v>3</v>
      </c>
      <c r="G6638">
        <v>5</v>
      </c>
      <c r="H6638" t="s">
        <v>3686</v>
      </c>
      <c r="I6638">
        <v>6383</v>
      </c>
      <c r="J6638">
        <v>8</v>
      </c>
      <c r="K6638">
        <v>67</v>
      </c>
      <c r="L6638" t="s">
        <v>316</v>
      </c>
      <c r="M6638" t="s">
        <v>23</v>
      </c>
      <c r="N6638" t="s">
        <v>23</v>
      </c>
      <c r="O6638" t="s">
        <v>25</v>
      </c>
      <c r="P6638" t="s">
        <v>164</v>
      </c>
      <c r="Q6638" t="s">
        <v>27</v>
      </c>
      <c r="R6638" t="s">
        <v>2210</v>
      </c>
      <c r="S6638" t="s">
        <v>14685</v>
      </c>
    </row>
    <row r="6639" spans="1:19">
      <c r="A6639" t="s">
        <v>14686</v>
      </c>
      <c r="B6639" s="1">
        <v>44289</v>
      </c>
      <c r="C6639" t="s">
        <v>22</v>
      </c>
      <c r="D6639">
        <v>28</v>
      </c>
      <c r="E6639" t="s">
        <v>23</v>
      </c>
      <c r="F6639">
        <v>0</v>
      </c>
      <c r="G6639">
        <v>5</v>
      </c>
      <c r="H6639" t="s">
        <v>3686</v>
      </c>
      <c r="I6639">
        <v>5211</v>
      </c>
      <c r="J6639">
        <v>9</v>
      </c>
      <c r="K6639">
        <v>52</v>
      </c>
      <c r="M6639" t="s">
        <v>23</v>
      </c>
      <c r="N6639" t="s">
        <v>23</v>
      </c>
      <c r="O6639" t="s">
        <v>49</v>
      </c>
      <c r="P6639" t="s">
        <v>202</v>
      </c>
      <c r="Q6639" t="s">
        <v>50</v>
      </c>
      <c r="R6639" t="s">
        <v>5004</v>
      </c>
      <c r="S6639" t="s">
        <v>14687</v>
      </c>
    </row>
    <row r="6640" spans="1:19">
      <c r="A6640" t="s">
        <v>14688</v>
      </c>
      <c r="B6640" s="1">
        <v>44487</v>
      </c>
      <c r="C6640" t="s">
        <v>22</v>
      </c>
      <c r="D6640">
        <v>59</v>
      </c>
      <c r="E6640" t="s">
        <v>23</v>
      </c>
      <c r="F6640">
        <v>0</v>
      </c>
      <c r="G6640">
        <v>5</v>
      </c>
      <c r="H6640" t="s">
        <v>3686</v>
      </c>
      <c r="I6640">
        <v>5092</v>
      </c>
      <c r="J6640">
        <v>3</v>
      </c>
      <c r="K6640">
        <v>46</v>
      </c>
      <c r="M6640" t="s">
        <v>23</v>
      </c>
      <c r="N6640" t="s">
        <v>39</v>
      </c>
      <c r="P6640" t="s">
        <v>26</v>
      </c>
      <c r="Q6640" t="s">
        <v>27</v>
      </c>
      <c r="R6640" t="s">
        <v>2422</v>
      </c>
      <c r="S6640" t="s">
        <v>14689</v>
      </c>
    </row>
    <row r="6641" spans="1:19">
      <c r="A6641" t="s">
        <v>14690</v>
      </c>
      <c r="B6641" s="1">
        <v>45771</v>
      </c>
      <c r="C6641" t="s">
        <v>22</v>
      </c>
      <c r="D6641">
        <v>53</v>
      </c>
      <c r="E6641" t="s">
        <v>39</v>
      </c>
      <c r="F6641">
        <v>0</v>
      </c>
      <c r="G6641">
        <v>5</v>
      </c>
      <c r="H6641" t="s">
        <v>3686</v>
      </c>
      <c r="I6641">
        <v>2624</v>
      </c>
      <c r="J6641">
        <v>0</v>
      </c>
      <c r="K6641">
        <v>4</v>
      </c>
      <c r="M6641" t="s">
        <v>23</v>
      </c>
      <c r="N6641" t="s">
        <v>23</v>
      </c>
      <c r="O6641" t="s">
        <v>49</v>
      </c>
      <c r="P6641" t="s">
        <v>26</v>
      </c>
      <c r="Q6641" t="s">
        <v>27</v>
      </c>
      <c r="R6641" t="s">
        <v>7082</v>
      </c>
      <c r="S6641" t="s">
        <v>14691</v>
      </c>
    </row>
    <row r="6642" spans="1:19">
      <c r="A6642" t="s">
        <v>14692</v>
      </c>
      <c r="B6642" s="1">
        <v>44676</v>
      </c>
      <c r="C6642" t="s">
        <v>22</v>
      </c>
      <c r="D6642">
        <v>58</v>
      </c>
      <c r="E6642" t="s">
        <v>39</v>
      </c>
      <c r="F6642">
        <v>3</v>
      </c>
      <c r="G6642">
        <v>5</v>
      </c>
      <c r="H6642" t="s">
        <v>3686</v>
      </c>
      <c r="I6642">
        <v>3200</v>
      </c>
      <c r="J6642">
        <v>0</v>
      </c>
      <c r="K6642">
        <v>40</v>
      </c>
      <c r="L6642" t="s">
        <v>142</v>
      </c>
      <c r="M6642" t="s">
        <v>23</v>
      </c>
      <c r="N6642" t="s">
        <v>39</v>
      </c>
      <c r="P6642" t="s">
        <v>202</v>
      </c>
      <c r="Q6642" t="s">
        <v>27</v>
      </c>
      <c r="R6642" t="s">
        <v>4083</v>
      </c>
      <c r="S6642" t="s">
        <v>14693</v>
      </c>
    </row>
    <row r="6643" spans="1:19">
      <c r="A6643" t="s">
        <v>14694</v>
      </c>
      <c r="B6643" s="1">
        <v>43699</v>
      </c>
      <c r="C6643" t="s">
        <v>33</v>
      </c>
      <c r="D6643">
        <v>42</v>
      </c>
      <c r="E6643" t="s">
        <v>39</v>
      </c>
      <c r="F6643">
        <v>0</v>
      </c>
      <c r="G6643">
        <v>5</v>
      </c>
      <c r="H6643" t="s">
        <v>3686</v>
      </c>
      <c r="I6643">
        <v>5425</v>
      </c>
      <c r="J6643">
        <v>0</v>
      </c>
      <c r="K6643">
        <v>72</v>
      </c>
      <c r="M6643" t="s">
        <v>23</v>
      </c>
      <c r="N6643" t="s">
        <v>23</v>
      </c>
      <c r="O6643" t="s">
        <v>25</v>
      </c>
      <c r="P6643" t="s">
        <v>164</v>
      </c>
      <c r="Q6643" t="s">
        <v>27</v>
      </c>
      <c r="R6643" t="s">
        <v>1697</v>
      </c>
      <c r="S6643" t="s">
        <v>14695</v>
      </c>
    </row>
    <row r="6644" spans="1:19">
      <c r="A6644" t="s">
        <v>14696</v>
      </c>
      <c r="B6644" s="1">
        <v>45328</v>
      </c>
      <c r="C6644" t="s">
        <v>33</v>
      </c>
      <c r="D6644">
        <v>23</v>
      </c>
      <c r="E6644" t="s">
        <v>23</v>
      </c>
      <c r="F6644">
        <v>0</v>
      </c>
      <c r="G6644">
        <v>5</v>
      </c>
      <c r="H6644" t="s">
        <v>3686</v>
      </c>
      <c r="I6644">
        <v>3127</v>
      </c>
      <c r="J6644">
        <v>8</v>
      </c>
      <c r="K6644">
        <v>18</v>
      </c>
      <c r="L6644" t="s">
        <v>97</v>
      </c>
      <c r="M6644" t="s">
        <v>23</v>
      </c>
      <c r="N6644" t="s">
        <v>23</v>
      </c>
      <c r="O6644" t="s">
        <v>25</v>
      </c>
      <c r="P6644" t="s">
        <v>26</v>
      </c>
      <c r="Q6644" t="s">
        <v>27</v>
      </c>
      <c r="R6644" t="s">
        <v>7976</v>
      </c>
      <c r="S6644" t="s">
        <v>14697</v>
      </c>
    </row>
    <row r="6645" spans="1:19">
      <c r="A6645" t="s">
        <v>14698</v>
      </c>
      <c r="B6645" s="1">
        <v>44726</v>
      </c>
      <c r="C6645" t="s">
        <v>33</v>
      </c>
      <c r="D6645">
        <v>43</v>
      </c>
      <c r="E6645" t="s">
        <v>39</v>
      </c>
      <c r="F6645">
        <v>0</v>
      </c>
      <c r="G6645">
        <v>5</v>
      </c>
      <c r="H6645" t="s">
        <v>3686</v>
      </c>
      <c r="I6645">
        <v>5919</v>
      </c>
      <c r="J6645">
        <v>0</v>
      </c>
      <c r="K6645">
        <v>38</v>
      </c>
      <c r="M6645" t="s">
        <v>23</v>
      </c>
      <c r="N6645" t="s">
        <v>39</v>
      </c>
      <c r="P6645" t="s">
        <v>164</v>
      </c>
      <c r="Q6645" t="s">
        <v>50</v>
      </c>
      <c r="R6645" t="s">
        <v>3789</v>
      </c>
      <c r="S6645" t="s">
        <v>14699</v>
      </c>
    </row>
    <row r="6646" spans="1:19">
      <c r="A6646" t="s">
        <v>14700</v>
      </c>
      <c r="B6646" s="1">
        <v>45493</v>
      </c>
      <c r="C6646" t="s">
        <v>22</v>
      </c>
      <c r="D6646">
        <v>31</v>
      </c>
      <c r="E6646" t="s">
        <v>23</v>
      </c>
      <c r="F6646">
        <v>2</v>
      </c>
      <c r="G6646">
        <v>5</v>
      </c>
      <c r="H6646" t="s">
        <v>3686</v>
      </c>
      <c r="I6646">
        <v>5077</v>
      </c>
      <c r="J6646">
        <v>8</v>
      </c>
      <c r="K6646">
        <v>13</v>
      </c>
      <c r="M6646" t="s">
        <v>23</v>
      </c>
      <c r="N6646" t="s">
        <v>39</v>
      </c>
      <c r="P6646" t="s">
        <v>202</v>
      </c>
      <c r="Q6646" t="s">
        <v>27</v>
      </c>
      <c r="R6646" t="s">
        <v>7623</v>
      </c>
      <c r="S6646" t="s">
        <v>14701</v>
      </c>
    </row>
    <row r="6647" spans="1:19">
      <c r="A6647" t="s">
        <v>14702</v>
      </c>
      <c r="B6647" s="1">
        <v>44205</v>
      </c>
      <c r="C6647" t="s">
        <v>22</v>
      </c>
      <c r="D6647">
        <v>48</v>
      </c>
      <c r="E6647" t="s">
        <v>39</v>
      </c>
      <c r="F6647">
        <v>0</v>
      </c>
      <c r="G6647">
        <v>5</v>
      </c>
      <c r="H6647" t="s">
        <v>3686</v>
      </c>
      <c r="I6647">
        <v>6483</v>
      </c>
      <c r="J6647">
        <v>0</v>
      </c>
      <c r="K6647">
        <v>55</v>
      </c>
      <c r="M6647" t="s">
        <v>23</v>
      </c>
      <c r="N6647" t="s">
        <v>23</v>
      </c>
      <c r="O6647" t="s">
        <v>49</v>
      </c>
      <c r="P6647" t="s">
        <v>164</v>
      </c>
      <c r="Q6647" t="s">
        <v>27</v>
      </c>
      <c r="R6647" t="s">
        <v>14036</v>
      </c>
      <c r="S6647" t="s">
        <v>14703</v>
      </c>
    </row>
    <row r="6648" spans="1:19">
      <c r="A6648" t="s">
        <v>14704</v>
      </c>
      <c r="B6648" s="1">
        <v>44640</v>
      </c>
      <c r="C6648" t="s">
        <v>22</v>
      </c>
      <c r="D6648">
        <v>50</v>
      </c>
      <c r="E6648" t="s">
        <v>39</v>
      </c>
      <c r="F6648">
        <v>0</v>
      </c>
      <c r="G6648">
        <v>5</v>
      </c>
      <c r="H6648" t="s">
        <v>3686</v>
      </c>
      <c r="I6648">
        <v>5622</v>
      </c>
      <c r="J6648">
        <v>0</v>
      </c>
      <c r="K6648">
        <v>41</v>
      </c>
      <c r="M6648" t="s">
        <v>39</v>
      </c>
      <c r="N6648" t="s">
        <v>23</v>
      </c>
      <c r="O6648" t="s">
        <v>56</v>
      </c>
      <c r="P6648" t="s">
        <v>202</v>
      </c>
      <c r="Q6648" t="s">
        <v>27</v>
      </c>
      <c r="R6648" t="s">
        <v>6638</v>
      </c>
      <c r="S6648" t="s">
        <v>14705</v>
      </c>
    </row>
    <row r="6649" spans="1:19">
      <c r="A6649" t="s">
        <v>14706</v>
      </c>
      <c r="B6649" s="1">
        <v>44937</v>
      </c>
      <c r="C6649" t="s">
        <v>22</v>
      </c>
      <c r="D6649">
        <v>33</v>
      </c>
      <c r="E6649" t="s">
        <v>23</v>
      </c>
      <c r="F6649">
        <v>0</v>
      </c>
      <c r="G6649">
        <v>5</v>
      </c>
      <c r="H6649" t="s">
        <v>3686</v>
      </c>
      <c r="I6649">
        <v>5841</v>
      </c>
      <c r="J6649">
        <v>0</v>
      </c>
      <c r="K6649">
        <v>31</v>
      </c>
      <c r="M6649" t="s">
        <v>23</v>
      </c>
      <c r="N6649" t="s">
        <v>23</v>
      </c>
      <c r="O6649" t="s">
        <v>56</v>
      </c>
      <c r="P6649" t="s">
        <v>26</v>
      </c>
      <c r="Q6649" t="s">
        <v>50</v>
      </c>
      <c r="R6649" t="s">
        <v>3447</v>
      </c>
      <c r="S6649" t="s">
        <v>14707</v>
      </c>
    </row>
    <row r="6650" spans="1:19">
      <c r="A6650" t="s">
        <v>14708</v>
      </c>
      <c r="B6650" s="1">
        <v>43782</v>
      </c>
      <c r="C6650" t="s">
        <v>22</v>
      </c>
      <c r="D6650">
        <v>20</v>
      </c>
      <c r="E6650" t="s">
        <v>23</v>
      </c>
      <c r="F6650">
        <v>2</v>
      </c>
      <c r="G6650">
        <v>5</v>
      </c>
      <c r="H6650" t="s">
        <v>3686</v>
      </c>
      <c r="I6650">
        <v>6182</v>
      </c>
      <c r="J6650">
        <v>1</v>
      </c>
      <c r="K6650">
        <v>69</v>
      </c>
      <c r="L6650" t="s">
        <v>316</v>
      </c>
      <c r="M6650" t="s">
        <v>23</v>
      </c>
      <c r="N6650" t="s">
        <v>23</v>
      </c>
      <c r="O6650" t="s">
        <v>49</v>
      </c>
      <c r="P6650" t="s">
        <v>164</v>
      </c>
      <c r="Q6650" t="s">
        <v>27</v>
      </c>
      <c r="R6650" t="s">
        <v>1517</v>
      </c>
      <c r="S6650" t="s">
        <v>14709</v>
      </c>
    </row>
    <row r="6651" spans="1:19">
      <c r="A6651" t="s">
        <v>14710</v>
      </c>
      <c r="B6651" s="1">
        <v>43730</v>
      </c>
      <c r="C6651" t="s">
        <v>33</v>
      </c>
      <c r="D6651">
        <v>25</v>
      </c>
      <c r="E6651" t="s">
        <v>23</v>
      </c>
      <c r="F6651">
        <v>2</v>
      </c>
      <c r="G6651">
        <v>5</v>
      </c>
      <c r="H6651" t="s">
        <v>3686</v>
      </c>
      <c r="I6651">
        <v>5471</v>
      </c>
      <c r="J6651">
        <v>1</v>
      </c>
      <c r="K6651">
        <v>71</v>
      </c>
      <c r="L6651" t="s">
        <v>316</v>
      </c>
      <c r="M6651" t="s">
        <v>23</v>
      </c>
      <c r="N6651" t="s">
        <v>39</v>
      </c>
      <c r="P6651" t="s">
        <v>164</v>
      </c>
      <c r="Q6651" t="s">
        <v>50</v>
      </c>
      <c r="R6651" t="s">
        <v>9084</v>
      </c>
      <c r="S6651" t="s">
        <v>14711</v>
      </c>
    </row>
    <row r="6652" spans="1:19">
      <c r="A6652" t="s">
        <v>14712</v>
      </c>
      <c r="B6652" s="1">
        <v>43840</v>
      </c>
      <c r="C6652" t="s">
        <v>33</v>
      </c>
      <c r="D6652">
        <v>54</v>
      </c>
      <c r="E6652" t="s">
        <v>23</v>
      </c>
      <c r="F6652">
        <v>1</v>
      </c>
      <c r="G6652">
        <v>5</v>
      </c>
      <c r="H6652" t="s">
        <v>3686</v>
      </c>
      <c r="I6652">
        <v>5847</v>
      </c>
      <c r="J6652">
        <v>4</v>
      </c>
      <c r="K6652">
        <v>67</v>
      </c>
      <c r="M6652" t="s">
        <v>23</v>
      </c>
      <c r="N6652" t="s">
        <v>39</v>
      </c>
      <c r="P6652" t="s">
        <v>164</v>
      </c>
      <c r="Q6652" t="s">
        <v>50</v>
      </c>
      <c r="R6652" t="s">
        <v>5526</v>
      </c>
      <c r="S6652" t="s">
        <v>14713</v>
      </c>
    </row>
    <row r="6653" spans="1:19">
      <c r="A6653" t="s">
        <v>14714</v>
      </c>
      <c r="B6653" s="1">
        <v>44383</v>
      </c>
      <c r="C6653" t="s">
        <v>33</v>
      </c>
      <c r="D6653">
        <v>47</v>
      </c>
      <c r="E6653" t="s">
        <v>23</v>
      </c>
      <c r="F6653">
        <v>1</v>
      </c>
      <c r="G6653">
        <v>5</v>
      </c>
      <c r="H6653" t="s">
        <v>3686</v>
      </c>
      <c r="I6653">
        <v>6366</v>
      </c>
      <c r="J6653">
        <v>9</v>
      </c>
      <c r="K6653">
        <v>49</v>
      </c>
      <c r="L6653" t="s">
        <v>142</v>
      </c>
      <c r="M6653" t="s">
        <v>23</v>
      </c>
      <c r="N6653" t="s">
        <v>23</v>
      </c>
      <c r="O6653" t="s">
        <v>49</v>
      </c>
      <c r="P6653" t="s">
        <v>164</v>
      </c>
      <c r="Q6653" t="s">
        <v>27</v>
      </c>
      <c r="R6653" t="s">
        <v>340</v>
      </c>
      <c r="S6653" t="s">
        <v>14715</v>
      </c>
    </row>
    <row r="6654" spans="1:19">
      <c r="A6654" t="s">
        <v>14716</v>
      </c>
      <c r="B6654" s="1">
        <v>45852</v>
      </c>
      <c r="C6654" t="s">
        <v>22</v>
      </c>
      <c r="D6654">
        <v>79</v>
      </c>
      <c r="E6654" t="s">
        <v>39</v>
      </c>
      <c r="F6654">
        <v>0</v>
      </c>
      <c r="G6654">
        <v>5</v>
      </c>
      <c r="H6654" t="s">
        <v>3751</v>
      </c>
      <c r="I6654">
        <v>4182</v>
      </c>
      <c r="J6654">
        <v>0</v>
      </c>
      <c r="K6654">
        <v>1</v>
      </c>
      <c r="M6654" t="s">
        <v>23</v>
      </c>
      <c r="N6654" t="s">
        <v>23</v>
      </c>
      <c r="O6654" t="s">
        <v>25</v>
      </c>
      <c r="P6654" t="s">
        <v>202</v>
      </c>
      <c r="Q6654" t="s">
        <v>27</v>
      </c>
      <c r="R6654" t="s">
        <v>800</v>
      </c>
      <c r="S6654" t="s">
        <v>8955</v>
      </c>
    </row>
    <row r="6655" spans="1:19">
      <c r="A6655" t="s">
        <v>14717</v>
      </c>
      <c r="B6655" s="1">
        <v>44929</v>
      </c>
      <c r="C6655" t="s">
        <v>22</v>
      </c>
      <c r="D6655">
        <v>75</v>
      </c>
      <c r="E6655" t="s">
        <v>39</v>
      </c>
      <c r="F6655">
        <v>0</v>
      </c>
      <c r="G6655">
        <v>5</v>
      </c>
      <c r="H6655" t="s">
        <v>3686</v>
      </c>
      <c r="I6655">
        <v>3493</v>
      </c>
      <c r="J6655">
        <v>0</v>
      </c>
      <c r="K6655">
        <v>31</v>
      </c>
      <c r="M6655" t="s">
        <v>23</v>
      </c>
      <c r="N6655" t="s">
        <v>23</v>
      </c>
      <c r="O6655" t="s">
        <v>25</v>
      </c>
      <c r="P6655" t="s">
        <v>164</v>
      </c>
      <c r="Q6655" t="s">
        <v>27</v>
      </c>
      <c r="R6655" t="s">
        <v>1807</v>
      </c>
      <c r="S6655" t="s">
        <v>14718</v>
      </c>
    </row>
    <row r="6656" spans="1:19">
      <c r="A6656" t="s">
        <v>14719</v>
      </c>
      <c r="B6656" s="1">
        <v>43882</v>
      </c>
      <c r="C6656" t="s">
        <v>22</v>
      </c>
      <c r="D6656">
        <v>34</v>
      </c>
      <c r="E6656" t="s">
        <v>23</v>
      </c>
      <c r="F6656">
        <v>0</v>
      </c>
      <c r="G6656">
        <v>5</v>
      </c>
      <c r="H6656" t="s">
        <v>3686</v>
      </c>
      <c r="I6656">
        <v>4186</v>
      </c>
      <c r="J6656">
        <v>5</v>
      </c>
      <c r="K6656">
        <v>66</v>
      </c>
      <c r="M6656" t="s">
        <v>23</v>
      </c>
      <c r="N6656" t="s">
        <v>23</v>
      </c>
      <c r="O6656" t="s">
        <v>49</v>
      </c>
      <c r="P6656" t="s">
        <v>164</v>
      </c>
      <c r="Q6656" t="s">
        <v>27</v>
      </c>
      <c r="R6656" t="s">
        <v>14720</v>
      </c>
      <c r="S6656" t="s">
        <v>14721</v>
      </c>
    </row>
    <row r="6657" spans="1:19">
      <c r="A6657" t="s">
        <v>14722</v>
      </c>
      <c r="B6657" s="1">
        <v>45627</v>
      </c>
      <c r="C6657" t="s">
        <v>22</v>
      </c>
      <c r="D6657">
        <v>40</v>
      </c>
      <c r="E6657" t="s">
        <v>39</v>
      </c>
      <c r="F6657">
        <v>0</v>
      </c>
      <c r="G6657">
        <v>5</v>
      </c>
      <c r="H6657" t="s">
        <v>3686</v>
      </c>
      <c r="I6657">
        <v>3026</v>
      </c>
      <c r="J6657">
        <v>0</v>
      </c>
      <c r="K6657">
        <v>8</v>
      </c>
      <c r="L6657" t="s">
        <v>48</v>
      </c>
      <c r="M6657" t="s">
        <v>23</v>
      </c>
      <c r="N6657" t="s">
        <v>23</v>
      </c>
      <c r="O6657" t="s">
        <v>56</v>
      </c>
      <c r="P6657" t="s">
        <v>26</v>
      </c>
      <c r="Q6657" t="s">
        <v>27</v>
      </c>
      <c r="R6657" t="s">
        <v>4559</v>
      </c>
      <c r="S6657" t="s">
        <v>14723</v>
      </c>
    </row>
    <row r="6658" spans="1:19">
      <c r="A6658" t="s">
        <v>14724</v>
      </c>
      <c r="B6658" s="1">
        <v>45638</v>
      </c>
      <c r="C6658" t="s">
        <v>22</v>
      </c>
      <c r="D6658">
        <v>44</v>
      </c>
      <c r="E6658" t="s">
        <v>39</v>
      </c>
      <c r="F6658">
        <v>0</v>
      </c>
      <c r="G6658">
        <v>5</v>
      </c>
      <c r="H6658" t="s">
        <v>3686</v>
      </c>
      <c r="I6658">
        <v>3266</v>
      </c>
      <c r="J6658">
        <v>0</v>
      </c>
      <c r="K6658">
        <v>8</v>
      </c>
      <c r="M6658" t="s">
        <v>23</v>
      </c>
      <c r="N6658" t="s">
        <v>23</v>
      </c>
      <c r="O6658" t="s">
        <v>49</v>
      </c>
      <c r="P6658" t="s">
        <v>26</v>
      </c>
      <c r="Q6658" t="s">
        <v>50</v>
      </c>
      <c r="R6658" t="s">
        <v>12182</v>
      </c>
      <c r="S6658" t="s">
        <v>14725</v>
      </c>
    </row>
    <row r="6659" spans="1:19">
      <c r="A6659" t="s">
        <v>14726</v>
      </c>
      <c r="B6659" s="1">
        <v>43746</v>
      </c>
      <c r="C6659" t="s">
        <v>22</v>
      </c>
      <c r="D6659">
        <v>33</v>
      </c>
      <c r="E6659" t="s">
        <v>23</v>
      </c>
      <c r="F6659">
        <v>0</v>
      </c>
      <c r="G6659">
        <v>5</v>
      </c>
      <c r="H6659" t="s">
        <v>3686</v>
      </c>
      <c r="I6659">
        <v>6354</v>
      </c>
      <c r="J6659">
        <v>10</v>
      </c>
      <c r="K6659">
        <v>70</v>
      </c>
      <c r="M6659" t="s">
        <v>23</v>
      </c>
      <c r="N6659" t="s">
        <v>23</v>
      </c>
      <c r="O6659" t="s">
        <v>56</v>
      </c>
      <c r="P6659" t="s">
        <v>164</v>
      </c>
      <c r="Q6659" t="s">
        <v>50</v>
      </c>
      <c r="R6659" t="s">
        <v>2148</v>
      </c>
      <c r="S6659" t="s">
        <v>14727</v>
      </c>
    </row>
    <row r="6660" spans="1:19">
      <c r="A6660" t="s">
        <v>14728</v>
      </c>
      <c r="B6660" s="1">
        <v>44574</v>
      </c>
      <c r="C6660" t="s">
        <v>22</v>
      </c>
      <c r="D6660">
        <v>20</v>
      </c>
      <c r="E6660" t="s">
        <v>23</v>
      </c>
      <c r="F6660">
        <v>2</v>
      </c>
      <c r="G6660">
        <v>5</v>
      </c>
      <c r="H6660" t="s">
        <v>3686</v>
      </c>
      <c r="I6660">
        <v>3927</v>
      </c>
      <c r="J6660">
        <v>0</v>
      </c>
      <c r="K6660">
        <v>43</v>
      </c>
      <c r="M6660" t="s">
        <v>23</v>
      </c>
      <c r="N6660" t="s">
        <v>23</v>
      </c>
      <c r="O6660" t="s">
        <v>25</v>
      </c>
      <c r="P6660" t="s">
        <v>202</v>
      </c>
      <c r="Q6660" t="s">
        <v>50</v>
      </c>
      <c r="R6660" t="s">
        <v>757</v>
      </c>
      <c r="S6660" t="s">
        <v>14729</v>
      </c>
    </row>
    <row r="6661" spans="1:19">
      <c r="A6661" t="s">
        <v>14730</v>
      </c>
      <c r="B6661" s="1">
        <v>44259</v>
      </c>
      <c r="C6661" t="s">
        <v>33</v>
      </c>
      <c r="D6661">
        <v>55</v>
      </c>
      <c r="E6661" t="s">
        <v>39</v>
      </c>
      <c r="F6661">
        <v>2</v>
      </c>
      <c r="G6661">
        <v>5</v>
      </c>
      <c r="H6661" t="s">
        <v>3686</v>
      </c>
      <c r="I6661">
        <v>4733</v>
      </c>
      <c r="J6661">
        <v>0</v>
      </c>
      <c r="K6661">
        <v>53</v>
      </c>
      <c r="M6661" t="s">
        <v>23</v>
      </c>
      <c r="N6661" t="s">
        <v>23</v>
      </c>
      <c r="O6661" t="s">
        <v>56</v>
      </c>
      <c r="P6661" t="s">
        <v>202</v>
      </c>
      <c r="Q6661" t="s">
        <v>27</v>
      </c>
      <c r="R6661" t="s">
        <v>962</v>
      </c>
      <c r="S6661" t="s">
        <v>14731</v>
      </c>
    </row>
    <row r="6662" spans="1:19">
      <c r="A6662" t="s">
        <v>14732</v>
      </c>
      <c r="B6662" s="1">
        <v>44393</v>
      </c>
      <c r="C6662" t="s">
        <v>33</v>
      </c>
      <c r="D6662">
        <v>58</v>
      </c>
      <c r="E6662" t="s">
        <v>39</v>
      </c>
      <c r="F6662">
        <v>0</v>
      </c>
      <c r="G6662">
        <v>5</v>
      </c>
      <c r="H6662" t="s">
        <v>3686</v>
      </c>
      <c r="I6662">
        <v>4517</v>
      </c>
      <c r="J6662">
        <v>0</v>
      </c>
      <c r="K6662">
        <v>49</v>
      </c>
      <c r="L6662" t="s">
        <v>142</v>
      </c>
      <c r="M6662" t="s">
        <v>23</v>
      </c>
      <c r="N6662" t="s">
        <v>23</v>
      </c>
      <c r="O6662" t="s">
        <v>49</v>
      </c>
      <c r="P6662" t="s">
        <v>164</v>
      </c>
      <c r="Q6662" t="s">
        <v>27</v>
      </c>
      <c r="R6662" t="s">
        <v>3390</v>
      </c>
      <c r="S6662" t="s">
        <v>14733</v>
      </c>
    </row>
    <row r="6663" spans="1:19">
      <c r="A6663" t="s">
        <v>14734</v>
      </c>
      <c r="B6663" s="1">
        <v>45393</v>
      </c>
      <c r="C6663" t="s">
        <v>33</v>
      </c>
      <c r="D6663">
        <v>62</v>
      </c>
      <c r="E6663" t="s">
        <v>39</v>
      </c>
      <c r="F6663">
        <v>0</v>
      </c>
      <c r="G6663">
        <v>5</v>
      </c>
      <c r="H6663" t="s">
        <v>3686</v>
      </c>
      <c r="I6663">
        <v>4336</v>
      </c>
      <c r="J6663">
        <v>0</v>
      </c>
      <c r="K6663">
        <v>16</v>
      </c>
      <c r="L6663" t="s">
        <v>97</v>
      </c>
      <c r="M6663" t="s">
        <v>23</v>
      </c>
      <c r="N6663" t="s">
        <v>39</v>
      </c>
      <c r="P6663" t="s">
        <v>202</v>
      </c>
      <c r="Q6663" t="s">
        <v>50</v>
      </c>
      <c r="R6663" t="s">
        <v>4671</v>
      </c>
      <c r="S6663" t="s">
        <v>14735</v>
      </c>
    </row>
    <row r="6664" spans="1:19">
      <c r="A6664" t="s">
        <v>14736</v>
      </c>
      <c r="B6664" s="1">
        <v>45008</v>
      </c>
      <c r="C6664" t="s">
        <v>22</v>
      </c>
      <c r="D6664">
        <v>50</v>
      </c>
      <c r="E6664" t="s">
        <v>39</v>
      </c>
      <c r="F6664">
        <v>0</v>
      </c>
      <c r="G6664">
        <v>5</v>
      </c>
      <c r="H6664" t="s">
        <v>3686</v>
      </c>
      <c r="I6664">
        <v>4561</v>
      </c>
      <c r="J6664">
        <v>0</v>
      </c>
      <c r="K6664">
        <v>29</v>
      </c>
      <c r="M6664" t="s">
        <v>23</v>
      </c>
      <c r="N6664" t="s">
        <v>23</v>
      </c>
      <c r="O6664" t="s">
        <v>25</v>
      </c>
      <c r="P6664" t="s">
        <v>26</v>
      </c>
      <c r="Q6664" t="s">
        <v>27</v>
      </c>
      <c r="R6664" t="s">
        <v>1154</v>
      </c>
      <c r="S6664" t="s">
        <v>14737</v>
      </c>
    </row>
    <row r="6665" spans="1:19">
      <c r="A6665" t="s">
        <v>14738</v>
      </c>
      <c r="B6665" s="1">
        <v>44965</v>
      </c>
      <c r="C6665" t="s">
        <v>33</v>
      </c>
      <c r="D6665">
        <v>56</v>
      </c>
      <c r="E6665" t="s">
        <v>23</v>
      </c>
      <c r="F6665">
        <v>1</v>
      </c>
      <c r="G6665">
        <v>5</v>
      </c>
      <c r="H6665" t="s">
        <v>3686</v>
      </c>
      <c r="I6665">
        <v>2215</v>
      </c>
      <c r="J6665">
        <v>4</v>
      </c>
      <c r="K6665">
        <v>30</v>
      </c>
      <c r="L6665" t="s">
        <v>40</v>
      </c>
      <c r="M6665" t="s">
        <v>23</v>
      </c>
      <c r="N6665" t="s">
        <v>23</v>
      </c>
      <c r="O6665" t="s">
        <v>56</v>
      </c>
      <c r="P6665" t="s">
        <v>202</v>
      </c>
      <c r="Q6665" t="s">
        <v>27</v>
      </c>
      <c r="R6665" t="s">
        <v>6086</v>
      </c>
      <c r="S6665" t="s">
        <v>14739</v>
      </c>
    </row>
    <row r="6666" spans="1:19">
      <c r="A6666" t="s">
        <v>14740</v>
      </c>
      <c r="B6666" s="1">
        <v>44718</v>
      </c>
      <c r="C6666" t="s">
        <v>22</v>
      </c>
      <c r="D6666">
        <v>56</v>
      </c>
      <c r="E6666" t="s">
        <v>23</v>
      </c>
      <c r="F6666">
        <v>3</v>
      </c>
      <c r="G6666">
        <v>5</v>
      </c>
      <c r="H6666" t="s">
        <v>3686</v>
      </c>
      <c r="I6666">
        <v>2125</v>
      </c>
      <c r="J6666">
        <v>2</v>
      </c>
      <c r="K6666">
        <v>38</v>
      </c>
      <c r="M6666" t="s">
        <v>23</v>
      </c>
      <c r="N6666" t="s">
        <v>23</v>
      </c>
      <c r="O6666" t="s">
        <v>56</v>
      </c>
      <c r="P6666" t="s">
        <v>202</v>
      </c>
      <c r="Q6666" t="s">
        <v>50</v>
      </c>
      <c r="R6666" t="s">
        <v>1560</v>
      </c>
      <c r="S6666" t="s">
        <v>14741</v>
      </c>
    </row>
    <row r="6667" spans="1:19">
      <c r="A6667" t="s">
        <v>14742</v>
      </c>
      <c r="B6667" s="1">
        <v>45115</v>
      </c>
      <c r="C6667" t="s">
        <v>22</v>
      </c>
      <c r="D6667">
        <v>55</v>
      </c>
      <c r="E6667" t="s">
        <v>39</v>
      </c>
      <c r="F6667">
        <v>3</v>
      </c>
      <c r="G6667">
        <v>5</v>
      </c>
      <c r="H6667" t="s">
        <v>3686</v>
      </c>
      <c r="I6667">
        <v>3274</v>
      </c>
      <c r="J6667">
        <v>0</v>
      </c>
      <c r="K6667">
        <v>25</v>
      </c>
      <c r="M6667" t="s">
        <v>23</v>
      </c>
      <c r="N6667" t="s">
        <v>39</v>
      </c>
      <c r="P6667" t="s">
        <v>26</v>
      </c>
      <c r="Q6667" t="s">
        <v>50</v>
      </c>
      <c r="R6667" t="s">
        <v>7311</v>
      </c>
      <c r="S6667" t="s">
        <v>14743</v>
      </c>
    </row>
    <row r="6668" spans="1:19">
      <c r="A6668" t="s">
        <v>14744</v>
      </c>
      <c r="B6668" s="1">
        <v>44631</v>
      </c>
      <c r="C6668" t="s">
        <v>33</v>
      </c>
      <c r="D6668">
        <v>78</v>
      </c>
      <c r="E6668" t="s">
        <v>39</v>
      </c>
      <c r="F6668">
        <v>0</v>
      </c>
      <c r="G6668">
        <v>5</v>
      </c>
      <c r="H6668" t="s">
        <v>3686</v>
      </c>
      <c r="I6668">
        <v>4477</v>
      </c>
      <c r="J6668">
        <v>0</v>
      </c>
      <c r="K6668">
        <v>41</v>
      </c>
      <c r="L6668" t="s">
        <v>142</v>
      </c>
      <c r="M6668" t="s">
        <v>23</v>
      </c>
      <c r="N6668" t="s">
        <v>23</v>
      </c>
      <c r="O6668" t="s">
        <v>25</v>
      </c>
      <c r="P6668" t="s">
        <v>26</v>
      </c>
      <c r="Q6668" t="s">
        <v>27</v>
      </c>
      <c r="R6668" t="s">
        <v>196</v>
      </c>
      <c r="S6668" t="s">
        <v>14745</v>
      </c>
    </row>
    <row r="6669" spans="1:19">
      <c r="A6669" t="s">
        <v>14746</v>
      </c>
      <c r="B6669" s="1">
        <v>44463</v>
      </c>
      <c r="C6669" t="s">
        <v>22</v>
      </c>
      <c r="D6669">
        <v>32</v>
      </c>
      <c r="E6669" t="s">
        <v>23</v>
      </c>
      <c r="F6669">
        <v>0</v>
      </c>
      <c r="G6669">
        <v>5</v>
      </c>
      <c r="H6669" t="s">
        <v>3686</v>
      </c>
      <c r="I6669">
        <v>3817</v>
      </c>
      <c r="J6669">
        <v>8</v>
      </c>
      <c r="K6669">
        <v>47</v>
      </c>
      <c r="L6669" t="s">
        <v>142</v>
      </c>
      <c r="M6669" t="s">
        <v>23</v>
      </c>
      <c r="N6669" t="s">
        <v>23</v>
      </c>
      <c r="O6669" t="s">
        <v>25</v>
      </c>
      <c r="P6669" t="s">
        <v>202</v>
      </c>
      <c r="Q6669" t="s">
        <v>27</v>
      </c>
      <c r="R6669" t="s">
        <v>3316</v>
      </c>
      <c r="S6669" t="s">
        <v>14747</v>
      </c>
    </row>
    <row r="6670" spans="1:19">
      <c r="A6670" t="s">
        <v>14748</v>
      </c>
      <c r="B6670" s="1">
        <v>45154</v>
      </c>
      <c r="C6670" t="s">
        <v>33</v>
      </c>
      <c r="D6670">
        <v>48</v>
      </c>
      <c r="E6670" t="s">
        <v>39</v>
      </c>
      <c r="F6670">
        <v>0</v>
      </c>
      <c r="G6670">
        <v>5</v>
      </c>
      <c r="H6670" t="s">
        <v>3686</v>
      </c>
      <c r="I6670">
        <v>5813</v>
      </c>
      <c r="J6670">
        <v>0</v>
      </c>
      <c r="K6670">
        <v>24</v>
      </c>
      <c r="M6670" t="s">
        <v>23</v>
      </c>
      <c r="N6670" t="s">
        <v>23</v>
      </c>
      <c r="O6670" t="s">
        <v>25</v>
      </c>
      <c r="P6670" t="s">
        <v>26</v>
      </c>
      <c r="Q6670" t="s">
        <v>27</v>
      </c>
      <c r="R6670" t="s">
        <v>1594</v>
      </c>
      <c r="S6670" t="s">
        <v>14749</v>
      </c>
    </row>
    <row r="6671" spans="1:19">
      <c r="A6671" t="s">
        <v>14750</v>
      </c>
      <c r="B6671" s="1">
        <v>45173</v>
      </c>
      <c r="C6671" t="s">
        <v>33</v>
      </c>
      <c r="D6671">
        <v>20</v>
      </c>
      <c r="E6671" t="s">
        <v>23</v>
      </c>
      <c r="F6671">
        <v>0</v>
      </c>
      <c r="G6671">
        <v>5</v>
      </c>
      <c r="H6671" t="s">
        <v>3686</v>
      </c>
      <c r="I6671">
        <v>2590</v>
      </c>
      <c r="J6671">
        <v>5</v>
      </c>
      <c r="K6671">
        <v>23</v>
      </c>
      <c r="L6671" t="s">
        <v>97</v>
      </c>
      <c r="M6671" t="s">
        <v>23</v>
      </c>
      <c r="N6671" t="s">
        <v>23</v>
      </c>
      <c r="O6671" t="s">
        <v>56</v>
      </c>
      <c r="P6671" t="s">
        <v>26</v>
      </c>
      <c r="Q6671" t="s">
        <v>50</v>
      </c>
      <c r="R6671" t="s">
        <v>2406</v>
      </c>
      <c r="S6671" t="s">
        <v>14751</v>
      </c>
    </row>
    <row r="6672" spans="1:19">
      <c r="A6672" t="s">
        <v>14752</v>
      </c>
      <c r="B6672" s="1">
        <v>43864</v>
      </c>
      <c r="C6672" t="s">
        <v>33</v>
      </c>
      <c r="D6672">
        <v>51</v>
      </c>
      <c r="E6672" t="s">
        <v>39</v>
      </c>
      <c r="F6672">
        <v>0</v>
      </c>
      <c r="G6672">
        <v>5</v>
      </c>
      <c r="H6672" t="s">
        <v>3686</v>
      </c>
      <c r="I6672">
        <v>6141</v>
      </c>
      <c r="J6672">
        <v>0</v>
      </c>
      <c r="K6672">
        <v>66</v>
      </c>
      <c r="L6672" t="s">
        <v>316</v>
      </c>
      <c r="M6672" t="s">
        <v>23</v>
      </c>
      <c r="N6672" t="s">
        <v>39</v>
      </c>
      <c r="P6672" t="s">
        <v>164</v>
      </c>
      <c r="Q6672" t="s">
        <v>50</v>
      </c>
      <c r="R6672" t="s">
        <v>2124</v>
      </c>
      <c r="S6672" t="s">
        <v>14753</v>
      </c>
    </row>
    <row r="6673" spans="1:19">
      <c r="A6673" t="s">
        <v>14754</v>
      </c>
      <c r="B6673" s="1">
        <v>44763</v>
      </c>
      <c r="C6673" t="s">
        <v>33</v>
      </c>
      <c r="D6673">
        <v>49</v>
      </c>
      <c r="E6673" t="s">
        <v>39</v>
      </c>
      <c r="F6673">
        <v>0</v>
      </c>
      <c r="G6673">
        <v>5</v>
      </c>
      <c r="H6673" t="s">
        <v>3686</v>
      </c>
      <c r="I6673">
        <v>5336</v>
      </c>
      <c r="J6673">
        <v>0</v>
      </c>
      <c r="K6673">
        <v>37</v>
      </c>
      <c r="M6673" t="s">
        <v>23</v>
      </c>
      <c r="N6673" t="s">
        <v>39</v>
      </c>
      <c r="P6673" t="s">
        <v>164</v>
      </c>
      <c r="Q6673" t="s">
        <v>50</v>
      </c>
      <c r="R6673" t="s">
        <v>1080</v>
      </c>
      <c r="S6673" t="s">
        <v>14755</v>
      </c>
    </row>
    <row r="6674" spans="1:19">
      <c r="A6674" t="s">
        <v>14756</v>
      </c>
      <c r="B6674" s="1">
        <v>43936</v>
      </c>
      <c r="C6674" t="s">
        <v>33</v>
      </c>
      <c r="D6674">
        <v>44</v>
      </c>
      <c r="E6674" t="s">
        <v>23</v>
      </c>
      <c r="F6674">
        <v>0</v>
      </c>
      <c r="G6674">
        <v>5</v>
      </c>
      <c r="H6674" t="s">
        <v>3686</v>
      </c>
      <c r="I6674">
        <v>5538</v>
      </c>
      <c r="J6674">
        <v>5</v>
      </c>
      <c r="K6674">
        <v>64</v>
      </c>
      <c r="L6674" t="s">
        <v>142</v>
      </c>
      <c r="M6674" t="s">
        <v>23</v>
      </c>
      <c r="N6674" t="s">
        <v>39</v>
      </c>
      <c r="P6674" t="s">
        <v>164</v>
      </c>
      <c r="Q6674" t="s">
        <v>50</v>
      </c>
      <c r="R6674" t="s">
        <v>4039</v>
      </c>
      <c r="S6674" t="s">
        <v>14757</v>
      </c>
    </row>
    <row r="6675" spans="1:19">
      <c r="A6675" t="s">
        <v>14758</v>
      </c>
      <c r="B6675" s="1">
        <v>45859</v>
      </c>
      <c r="C6675" t="s">
        <v>22</v>
      </c>
      <c r="D6675">
        <v>62</v>
      </c>
      <c r="E6675" t="s">
        <v>39</v>
      </c>
      <c r="F6675">
        <v>0</v>
      </c>
      <c r="G6675">
        <v>5</v>
      </c>
      <c r="H6675" t="s">
        <v>3751</v>
      </c>
      <c r="I6675">
        <v>2785</v>
      </c>
      <c r="J6675">
        <v>0</v>
      </c>
      <c r="K6675">
        <v>1</v>
      </c>
      <c r="L6675" t="s">
        <v>48</v>
      </c>
      <c r="M6675" t="s">
        <v>23</v>
      </c>
      <c r="N6675" t="s">
        <v>23</v>
      </c>
      <c r="O6675" t="s">
        <v>49</v>
      </c>
      <c r="P6675" t="s">
        <v>26</v>
      </c>
      <c r="Q6675" t="s">
        <v>27</v>
      </c>
      <c r="R6675" t="s">
        <v>4080</v>
      </c>
      <c r="S6675" t="s">
        <v>14759</v>
      </c>
    </row>
    <row r="6676" spans="1:19">
      <c r="A6676" t="s">
        <v>14760</v>
      </c>
      <c r="B6676" s="1">
        <v>45800</v>
      </c>
      <c r="C6676" t="s">
        <v>22</v>
      </c>
      <c r="D6676">
        <v>22</v>
      </c>
      <c r="E6676" t="s">
        <v>39</v>
      </c>
      <c r="F6676">
        <v>0</v>
      </c>
      <c r="G6676">
        <v>5</v>
      </c>
      <c r="H6676" t="s">
        <v>3751</v>
      </c>
      <c r="I6676">
        <v>5625</v>
      </c>
      <c r="J6676">
        <v>0</v>
      </c>
      <c r="K6676">
        <v>3</v>
      </c>
      <c r="M6676" t="s">
        <v>23</v>
      </c>
      <c r="N6676" t="s">
        <v>23</v>
      </c>
      <c r="O6676" t="s">
        <v>25</v>
      </c>
      <c r="P6676" t="s">
        <v>26</v>
      </c>
      <c r="Q6676" t="s">
        <v>27</v>
      </c>
      <c r="R6676" t="s">
        <v>4992</v>
      </c>
      <c r="S6676" t="s">
        <v>14761</v>
      </c>
    </row>
    <row r="6677" spans="1:19">
      <c r="A6677" t="s">
        <v>14762</v>
      </c>
      <c r="B6677" s="1">
        <v>44615</v>
      </c>
      <c r="C6677" t="s">
        <v>22</v>
      </c>
      <c r="D6677">
        <v>49</v>
      </c>
      <c r="E6677" t="s">
        <v>23</v>
      </c>
      <c r="F6677">
        <v>0</v>
      </c>
      <c r="G6677">
        <v>5</v>
      </c>
      <c r="H6677" t="s">
        <v>3686</v>
      </c>
      <c r="I6677">
        <v>5940</v>
      </c>
      <c r="J6677">
        <v>10</v>
      </c>
      <c r="K6677">
        <v>42</v>
      </c>
      <c r="M6677" t="s">
        <v>23</v>
      </c>
      <c r="N6677" t="s">
        <v>39</v>
      </c>
      <c r="P6677" t="s">
        <v>164</v>
      </c>
      <c r="Q6677" t="s">
        <v>27</v>
      </c>
      <c r="R6677" t="s">
        <v>1415</v>
      </c>
      <c r="S6677" t="s">
        <v>14763</v>
      </c>
    </row>
    <row r="6678" spans="1:19">
      <c r="A6678" t="s">
        <v>14764</v>
      </c>
      <c r="B6678" s="1">
        <v>45861</v>
      </c>
      <c r="C6678" t="s">
        <v>33</v>
      </c>
      <c r="D6678">
        <v>19</v>
      </c>
      <c r="E6678" t="s">
        <v>39</v>
      </c>
      <c r="F6678">
        <v>0</v>
      </c>
      <c r="G6678">
        <v>5</v>
      </c>
      <c r="H6678" t="s">
        <v>3751</v>
      </c>
      <c r="I6678">
        <v>5092</v>
      </c>
      <c r="J6678">
        <v>0</v>
      </c>
      <c r="K6678">
        <v>1</v>
      </c>
      <c r="M6678" t="s">
        <v>39</v>
      </c>
      <c r="N6678" t="s">
        <v>23</v>
      </c>
      <c r="O6678" t="s">
        <v>49</v>
      </c>
      <c r="P6678" t="s">
        <v>26</v>
      </c>
      <c r="Q6678" t="s">
        <v>50</v>
      </c>
      <c r="R6678" t="s">
        <v>7528</v>
      </c>
      <c r="S6678" t="s">
        <v>5834</v>
      </c>
    </row>
    <row r="6679" spans="1:19">
      <c r="A6679" t="s">
        <v>14765</v>
      </c>
      <c r="B6679" s="1">
        <v>45708</v>
      </c>
      <c r="C6679" t="s">
        <v>33</v>
      </c>
      <c r="D6679">
        <v>61</v>
      </c>
      <c r="E6679" t="s">
        <v>39</v>
      </c>
      <c r="F6679">
        <v>0</v>
      </c>
      <c r="G6679">
        <v>5</v>
      </c>
      <c r="H6679" t="s">
        <v>3686</v>
      </c>
      <c r="I6679">
        <v>5980</v>
      </c>
      <c r="J6679">
        <v>0</v>
      </c>
      <c r="K6679">
        <v>6</v>
      </c>
      <c r="L6679" t="s">
        <v>48</v>
      </c>
      <c r="M6679" t="s">
        <v>23</v>
      </c>
      <c r="N6679" t="s">
        <v>39</v>
      </c>
      <c r="P6679" t="s">
        <v>164</v>
      </c>
      <c r="Q6679" t="s">
        <v>50</v>
      </c>
      <c r="R6679" t="s">
        <v>3634</v>
      </c>
      <c r="S6679" t="s">
        <v>14766</v>
      </c>
    </row>
    <row r="6680" spans="1:19">
      <c r="A6680" t="s">
        <v>14767</v>
      </c>
      <c r="B6680" s="1">
        <v>45779</v>
      </c>
      <c r="C6680" t="s">
        <v>22</v>
      </c>
      <c r="D6680">
        <v>41</v>
      </c>
      <c r="E6680" t="s">
        <v>39</v>
      </c>
      <c r="F6680">
        <v>0</v>
      </c>
      <c r="G6680">
        <v>5</v>
      </c>
      <c r="H6680" t="s">
        <v>3751</v>
      </c>
      <c r="I6680">
        <v>3956</v>
      </c>
      <c r="J6680">
        <v>0</v>
      </c>
      <c r="K6680">
        <v>3</v>
      </c>
      <c r="M6680" t="s">
        <v>23</v>
      </c>
      <c r="N6680" t="s">
        <v>23</v>
      </c>
      <c r="O6680" t="s">
        <v>25</v>
      </c>
      <c r="P6680" t="s">
        <v>26</v>
      </c>
      <c r="Q6680" t="s">
        <v>50</v>
      </c>
      <c r="R6680" t="s">
        <v>3390</v>
      </c>
      <c r="S6680" t="s">
        <v>14768</v>
      </c>
    </row>
    <row r="6681" spans="1:19">
      <c r="A6681" t="s">
        <v>14769</v>
      </c>
      <c r="B6681" s="1">
        <v>44901</v>
      </c>
      <c r="C6681" t="s">
        <v>22</v>
      </c>
      <c r="D6681">
        <v>71</v>
      </c>
      <c r="E6681" t="s">
        <v>23</v>
      </c>
      <c r="F6681">
        <v>1</v>
      </c>
      <c r="G6681">
        <v>5</v>
      </c>
      <c r="H6681" t="s">
        <v>3686</v>
      </c>
      <c r="I6681">
        <v>2844</v>
      </c>
      <c r="J6681">
        <v>9</v>
      </c>
      <c r="K6681">
        <v>32</v>
      </c>
      <c r="L6681" t="s">
        <v>40</v>
      </c>
      <c r="M6681" t="s">
        <v>23</v>
      </c>
      <c r="N6681" t="s">
        <v>23</v>
      </c>
      <c r="O6681" t="s">
        <v>25</v>
      </c>
      <c r="P6681" t="s">
        <v>202</v>
      </c>
      <c r="Q6681" t="s">
        <v>84</v>
      </c>
      <c r="R6681" t="s">
        <v>14770</v>
      </c>
      <c r="S6681" t="s">
        <v>14771</v>
      </c>
    </row>
    <row r="6682" spans="1:19">
      <c r="A6682" t="s">
        <v>14772</v>
      </c>
      <c r="B6682" s="1">
        <v>44075</v>
      </c>
      <c r="C6682" t="s">
        <v>22</v>
      </c>
      <c r="D6682">
        <v>19</v>
      </c>
      <c r="E6682" t="s">
        <v>39</v>
      </c>
      <c r="F6682">
        <v>0</v>
      </c>
      <c r="G6682">
        <v>5</v>
      </c>
      <c r="H6682" t="s">
        <v>3686</v>
      </c>
      <c r="I6682">
        <v>6047</v>
      </c>
      <c r="J6682">
        <v>0</v>
      </c>
      <c r="K6682">
        <v>59</v>
      </c>
      <c r="L6682" t="s">
        <v>142</v>
      </c>
      <c r="M6682" t="s">
        <v>23</v>
      </c>
      <c r="N6682" t="s">
        <v>23</v>
      </c>
      <c r="O6682" t="s">
        <v>25</v>
      </c>
      <c r="P6682" t="s">
        <v>26</v>
      </c>
      <c r="Q6682" t="s">
        <v>27</v>
      </c>
      <c r="R6682" t="s">
        <v>3128</v>
      </c>
      <c r="S6682" t="s">
        <v>14773</v>
      </c>
    </row>
    <row r="6683" spans="1:19">
      <c r="A6683" t="s">
        <v>14774</v>
      </c>
      <c r="B6683" s="1">
        <v>45561</v>
      </c>
      <c r="C6683" t="s">
        <v>33</v>
      </c>
      <c r="D6683">
        <v>23</v>
      </c>
      <c r="E6683" t="s">
        <v>39</v>
      </c>
      <c r="F6683">
        <v>0</v>
      </c>
      <c r="G6683">
        <v>5</v>
      </c>
      <c r="H6683" t="s">
        <v>3686</v>
      </c>
      <c r="I6683">
        <v>2133</v>
      </c>
      <c r="J6683">
        <v>0</v>
      </c>
      <c r="K6683">
        <v>11</v>
      </c>
      <c r="M6683" t="s">
        <v>39</v>
      </c>
      <c r="N6683" t="s">
        <v>23</v>
      </c>
      <c r="O6683" t="s">
        <v>49</v>
      </c>
      <c r="P6683" t="s">
        <v>202</v>
      </c>
      <c r="Q6683" t="s">
        <v>50</v>
      </c>
      <c r="R6683" t="s">
        <v>5752</v>
      </c>
      <c r="S6683" t="s">
        <v>14775</v>
      </c>
    </row>
    <row r="6684" spans="1:19">
      <c r="A6684" t="s">
        <v>14776</v>
      </c>
      <c r="B6684" s="1">
        <v>45622</v>
      </c>
      <c r="C6684" t="s">
        <v>33</v>
      </c>
      <c r="D6684">
        <v>24</v>
      </c>
      <c r="E6684" t="s">
        <v>23</v>
      </c>
      <c r="F6684">
        <v>0</v>
      </c>
      <c r="G6684">
        <v>5</v>
      </c>
      <c r="H6684" t="s">
        <v>3686</v>
      </c>
      <c r="I6684">
        <v>4654</v>
      </c>
      <c r="J6684">
        <v>3</v>
      </c>
      <c r="K6684">
        <v>9</v>
      </c>
      <c r="M6684" t="s">
        <v>23</v>
      </c>
      <c r="N6684" t="s">
        <v>23</v>
      </c>
      <c r="O6684" t="s">
        <v>25</v>
      </c>
      <c r="P6684" t="s">
        <v>26</v>
      </c>
      <c r="Q6684" t="s">
        <v>27</v>
      </c>
      <c r="R6684" t="s">
        <v>7376</v>
      </c>
      <c r="S6684" t="s">
        <v>14777</v>
      </c>
    </row>
    <row r="6685" spans="1:19">
      <c r="A6685" t="s">
        <v>14778</v>
      </c>
      <c r="B6685" s="1">
        <v>43776</v>
      </c>
      <c r="C6685" t="s">
        <v>33</v>
      </c>
      <c r="D6685">
        <v>33</v>
      </c>
      <c r="E6685" t="s">
        <v>23</v>
      </c>
      <c r="F6685">
        <v>0</v>
      </c>
      <c r="G6685">
        <v>5</v>
      </c>
      <c r="H6685" t="s">
        <v>3686</v>
      </c>
      <c r="I6685">
        <v>5976</v>
      </c>
      <c r="J6685">
        <v>6</v>
      </c>
      <c r="K6685">
        <v>69</v>
      </c>
      <c r="L6685" t="s">
        <v>316</v>
      </c>
      <c r="M6685" t="s">
        <v>23</v>
      </c>
      <c r="N6685" t="s">
        <v>23</v>
      </c>
      <c r="O6685" t="s">
        <v>25</v>
      </c>
      <c r="P6685" t="s">
        <v>26</v>
      </c>
      <c r="Q6685" t="s">
        <v>27</v>
      </c>
      <c r="R6685" t="s">
        <v>3346</v>
      </c>
      <c r="S6685" t="s">
        <v>14779</v>
      </c>
    </row>
    <row r="6686" spans="1:19">
      <c r="A6686" t="s">
        <v>14780</v>
      </c>
      <c r="B6686" s="1">
        <v>45438</v>
      </c>
      <c r="C6686" t="s">
        <v>33</v>
      </c>
      <c r="D6686">
        <v>34</v>
      </c>
      <c r="E6686" t="s">
        <v>39</v>
      </c>
      <c r="F6686">
        <v>0</v>
      </c>
      <c r="G6686">
        <v>5</v>
      </c>
      <c r="H6686" t="s">
        <v>3686</v>
      </c>
      <c r="I6686">
        <v>5584</v>
      </c>
      <c r="J6686">
        <v>0</v>
      </c>
      <c r="K6686">
        <v>15</v>
      </c>
      <c r="M6686" t="s">
        <v>23</v>
      </c>
      <c r="N6686" t="s">
        <v>23</v>
      </c>
      <c r="O6686" t="s">
        <v>56</v>
      </c>
      <c r="P6686" t="s">
        <v>26</v>
      </c>
      <c r="Q6686" t="s">
        <v>27</v>
      </c>
      <c r="R6686" t="s">
        <v>13020</v>
      </c>
      <c r="S6686" t="s">
        <v>14781</v>
      </c>
    </row>
    <row r="6687" spans="1:19">
      <c r="A6687" t="s">
        <v>14782</v>
      </c>
      <c r="B6687" s="1">
        <v>44596</v>
      </c>
      <c r="C6687" t="s">
        <v>33</v>
      </c>
      <c r="D6687">
        <v>33</v>
      </c>
      <c r="E6687" t="s">
        <v>39</v>
      </c>
      <c r="F6687">
        <v>0</v>
      </c>
      <c r="G6687">
        <v>5</v>
      </c>
      <c r="H6687" t="s">
        <v>3686</v>
      </c>
      <c r="I6687">
        <v>4668</v>
      </c>
      <c r="J6687">
        <v>0</v>
      </c>
      <c r="K6687">
        <v>42</v>
      </c>
      <c r="M6687" t="s">
        <v>23</v>
      </c>
      <c r="N6687" t="s">
        <v>23</v>
      </c>
      <c r="O6687" t="s">
        <v>56</v>
      </c>
      <c r="P6687" t="s">
        <v>164</v>
      </c>
      <c r="Q6687" t="s">
        <v>50</v>
      </c>
      <c r="R6687" t="s">
        <v>6162</v>
      </c>
      <c r="S6687" t="s">
        <v>14783</v>
      </c>
    </row>
    <row r="6688" spans="1:19">
      <c r="A6688" t="s">
        <v>14784</v>
      </c>
      <c r="B6688" s="1">
        <v>45094</v>
      </c>
      <c r="C6688" t="s">
        <v>33</v>
      </c>
      <c r="D6688">
        <v>63</v>
      </c>
      <c r="E6688" t="s">
        <v>39</v>
      </c>
      <c r="F6688">
        <v>1</v>
      </c>
      <c r="G6688">
        <v>5</v>
      </c>
      <c r="H6688" t="s">
        <v>3686</v>
      </c>
      <c r="I6688">
        <v>5980</v>
      </c>
      <c r="J6688">
        <v>0</v>
      </c>
      <c r="K6688">
        <v>26</v>
      </c>
      <c r="L6688" t="s">
        <v>40</v>
      </c>
      <c r="M6688" t="s">
        <v>23</v>
      </c>
      <c r="N6688" t="s">
        <v>23</v>
      </c>
      <c r="O6688" t="s">
        <v>25</v>
      </c>
      <c r="P6688" t="s">
        <v>164</v>
      </c>
      <c r="Q6688" t="s">
        <v>27</v>
      </c>
      <c r="R6688" t="s">
        <v>6624</v>
      </c>
      <c r="S6688" t="s">
        <v>14785</v>
      </c>
    </row>
    <row r="6689" spans="1:19">
      <c r="A6689" t="s">
        <v>14786</v>
      </c>
      <c r="B6689" s="1">
        <v>45672</v>
      </c>
      <c r="C6689" t="s">
        <v>33</v>
      </c>
      <c r="D6689">
        <v>56</v>
      </c>
      <c r="E6689" t="s">
        <v>39</v>
      </c>
      <c r="F6689">
        <v>3</v>
      </c>
      <c r="G6689">
        <v>5</v>
      </c>
      <c r="H6689" t="s">
        <v>3686</v>
      </c>
      <c r="I6689">
        <v>3810</v>
      </c>
      <c r="J6689">
        <v>0</v>
      </c>
      <c r="K6689">
        <v>7</v>
      </c>
      <c r="L6689" t="s">
        <v>48</v>
      </c>
      <c r="M6689" t="s">
        <v>23</v>
      </c>
      <c r="N6689" t="s">
        <v>39</v>
      </c>
      <c r="P6689" t="s">
        <v>202</v>
      </c>
      <c r="Q6689" t="s">
        <v>50</v>
      </c>
      <c r="R6689" t="s">
        <v>2056</v>
      </c>
      <c r="S6689" t="s">
        <v>14787</v>
      </c>
    </row>
    <row r="6690" spans="1:19">
      <c r="A6690" t="s">
        <v>14788</v>
      </c>
      <c r="B6690" s="1">
        <v>45155</v>
      </c>
      <c r="C6690" t="s">
        <v>33</v>
      </c>
      <c r="D6690">
        <v>58</v>
      </c>
      <c r="E6690" t="s">
        <v>39</v>
      </c>
      <c r="F6690">
        <v>0</v>
      </c>
      <c r="G6690">
        <v>5</v>
      </c>
      <c r="H6690" t="s">
        <v>3686</v>
      </c>
      <c r="I6690">
        <v>4147</v>
      </c>
      <c r="J6690">
        <v>0</v>
      </c>
      <c r="K6690">
        <v>24</v>
      </c>
      <c r="L6690" t="s">
        <v>40</v>
      </c>
      <c r="M6690" t="s">
        <v>23</v>
      </c>
      <c r="N6690" t="s">
        <v>39</v>
      </c>
      <c r="P6690" t="s">
        <v>202</v>
      </c>
      <c r="Q6690" t="s">
        <v>27</v>
      </c>
      <c r="R6690" t="s">
        <v>2838</v>
      </c>
      <c r="S6690" t="s">
        <v>14789</v>
      </c>
    </row>
    <row r="6691" spans="1:19">
      <c r="A6691" t="s">
        <v>14790</v>
      </c>
      <c r="B6691" s="1">
        <v>43841</v>
      </c>
      <c r="C6691" t="s">
        <v>22</v>
      </c>
      <c r="D6691">
        <v>60</v>
      </c>
      <c r="E6691" t="s">
        <v>23</v>
      </c>
      <c r="F6691">
        <v>2</v>
      </c>
      <c r="G6691">
        <v>5</v>
      </c>
      <c r="H6691" t="s">
        <v>3686</v>
      </c>
      <c r="I6691">
        <v>4444</v>
      </c>
      <c r="J6691">
        <v>6</v>
      </c>
      <c r="K6691">
        <v>67</v>
      </c>
      <c r="M6691" t="s">
        <v>23</v>
      </c>
      <c r="N6691" t="s">
        <v>39</v>
      </c>
      <c r="P6691" t="s">
        <v>164</v>
      </c>
      <c r="Q6691" t="s">
        <v>27</v>
      </c>
      <c r="R6691" t="s">
        <v>4701</v>
      </c>
      <c r="S6691" t="s">
        <v>14791</v>
      </c>
    </row>
    <row r="6692" spans="1:19">
      <c r="A6692" t="s">
        <v>14792</v>
      </c>
      <c r="B6692" s="1">
        <v>45170</v>
      </c>
      <c r="C6692" t="s">
        <v>22</v>
      </c>
      <c r="D6692">
        <v>64</v>
      </c>
      <c r="E6692" t="s">
        <v>23</v>
      </c>
      <c r="F6692">
        <v>1</v>
      </c>
      <c r="G6692">
        <v>5</v>
      </c>
      <c r="H6692" t="s">
        <v>3686</v>
      </c>
      <c r="I6692">
        <v>2170</v>
      </c>
      <c r="J6692">
        <v>2</v>
      </c>
      <c r="K6692">
        <v>23</v>
      </c>
      <c r="L6692" t="s">
        <v>97</v>
      </c>
      <c r="M6692" t="s">
        <v>23</v>
      </c>
      <c r="N6692" t="s">
        <v>39</v>
      </c>
      <c r="P6692" t="s">
        <v>202</v>
      </c>
      <c r="Q6692" t="s">
        <v>50</v>
      </c>
      <c r="R6692" t="s">
        <v>657</v>
      </c>
      <c r="S6692" t="s">
        <v>14793</v>
      </c>
    </row>
    <row r="6693" spans="1:19">
      <c r="A6693" t="s">
        <v>14794</v>
      </c>
      <c r="B6693" s="1">
        <v>44690</v>
      </c>
      <c r="C6693" t="s">
        <v>22</v>
      </c>
      <c r="D6693">
        <v>43</v>
      </c>
      <c r="E6693" t="s">
        <v>39</v>
      </c>
      <c r="F6693">
        <v>0</v>
      </c>
      <c r="G6693">
        <v>5</v>
      </c>
      <c r="H6693" t="s">
        <v>3686</v>
      </c>
      <c r="I6693">
        <v>3271</v>
      </c>
      <c r="J6693">
        <v>0</v>
      </c>
      <c r="K6693">
        <v>39</v>
      </c>
      <c r="L6693" t="s">
        <v>40</v>
      </c>
      <c r="M6693" t="s">
        <v>23</v>
      </c>
      <c r="N6693" t="s">
        <v>23</v>
      </c>
      <c r="O6693" t="s">
        <v>25</v>
      </c>
      <c r="P6693" t="s">
        <v>26</v>
      </c>
      <c r="Q6693" t="s">
        <v>50</v>
      </c>
      <c r="R6693" t="s">
        <v>6872</v>
      </c>
      <c r="S6693" t="s">
        <v>14795</v>
      </c>
    </row>
    <row r="6694" spans="1:19">
      <c r="A6694" t="s">
        <v>14796</v>
      </c>
      <c r="B6694" s="1">
        <v>45614</v>
      </c>
      <c r="C6694" t="s">
        <v>22</v>
      </c>
      <c r="D6694">
        <v>48</v>
      </c>
      <c r="E6694" t="s">
        <v>39</v>
      </c>
      <c r="F6694">
        <v>0</v>
      </c>
      <c r="G6694">
        <v>5</v>
      </c>
      <c r="H6694" t="s">
        <v>3686</v>
      </c>
      <c r="I6694">
        <v>2062</v>
      </c>
      <c r="J6694">
        <v>0</v>
      </c>
      <c r="K6694">
        <v>9</v>
      </c>
      <c r="M6694" t="s">
        <v>23</v>
      </c>
      <c r="N6694" t="s">
        <v>23</v>
      </c>
      <c r="O6694" t="s">
        <v>25</v>
      </c>
      <c r="P6694" t="s">
        <v>26</v>
      </c>
      <c r="Q6694" t="s">
        <v>27</v>
      </c>
      <c r="R6694" t="s">
        <v>5542</v>
      </c>
      <c r="S6694" t="s">
        <v>14797</v>
      </c>
    </row>
    <row r="6695" spans="1:19">
      <c r="A6695" t="s">
        <v>14798</v>
      </c>
      <c r="B6695" s="1">
        <v>44723</v>
      </c>
      <c r="C6695" t="s">
        <v>33</v>
      </c>
      <c r="D6695">
        <v>33</v>
      </c>
      <c r="E6695" t="s">
        <v>39</v>
      </c>
      <c r="F6695">
        <v>0</v>
      </c>
      <c r="G6695">
        <v>5</v>
      </c>
      <c r="H6695" t="s">
        <v>3686</v>
      </c>
      <c r="I6695">
        <v>2295</v>
      </c>
      <c r="J6695">
        <v>0</v>
      </c>
      <c r="K6695">
        <v>38</v>
      </c>
      <c r="L6695" t="s">
        <v>40</v>
      </c>
      <c r="M6695" t="s">
        <v>23</v>
      </c>
      <c r="N6695" t="s">
        <v>39</v>
      </c>
      <c r="P6695" t="s">
        <v>164</v>
      </c>
      <c r="Q6695" t="s">
        <v>50</v>
      </c>
      <c r="R6695" t="s">
        <v>2056</v>
      </c>
      <c r="S6695" t="s">
        <v>14799</v>
      </c>
    </row>
    <row r="6696" spans="1:19">
      <c r="A6696" t="s">
        <v>14800</v>
      </c>
      <c r="B6696" s="1">
        <v>43691</v>
      </c>
      <c r="C6696" t="s">
        <v>22</v>
      </c>
      <c r="D6696">
        <v>22</v>
      </c>
      <c r="E6696" t="s">
        <v>23</v>
      </c>
      <c r="F6696">
        <v>0</v>
      </c>
      <c r="G6696">
        <v>5</v>
      </c>
      <c r="H6696" t="s">
        <v>3686</v>
      </c>
      <c r="I6696">
        <v>4634</v>
      </c>
      <c r="J6696">
        <v>10</v>
      </c>
      <c r="K6696">
        <v>72</v>
      </c>
      <c r="M6696" t="s">
        <v>23</v>
      </c>
      <c r="N6696" t="s">
        <v>23</v>
      </c>
      <c r="O6696" t="s">
        <v>25</v>
      </c>
      <c r="P6696" t="s">
        <v>164</v>
      </c>
      <c r="Q6696" t="s">
        <v>27</v>
      </c>
      <c r="R6696" t="s">
        <v>3134</v>
      </c>
      <c r="S6696" t="s">
        <v>14801</v>
      </c>
    </row>
    <row r="6697" spans="1:19">
      <c r="A6697" t="s">
        <v>14802</v>
      </c>
      <c r="B6697" s="1">
        <v>43778</v>
      </c>
      <c r="C6697" t="s">
        <v>22</v>
      </c>
      <c r="D6697">
        <v>71</v>
      </c>
      <c r="E6697" t="s">
        <v>23</v>
      </c>
      <c r="F6697">
        <v>0</v>
      </c>
      <c r="G6697">
        <v>5</v>
      </c>
      <c r="H6697" t="s">
        <v>3686</v>
      </c>
      <c r="I6697">
        <v>4297</v>
      </c>
      <c r="J6697">
        <v>1</v>
      </c>
      <c r="K6697">
        <v>69</v>
      </c>
      <c r="M6697" t="s">
        <v>23</v>
      </c>
      <c r="N6697" t="s">
        <v>23</v>
      </c>
      <c r="O6697" t="s">
        <v>25</v>
      </c>
      <c r="P6697" t="s">
        <v>164</v>
      </c>
      <c r="Q6697" t="s">
        <v>27</v>
      </c>
      <c r="R6697" t="s">
        <v>8100</v>
      </c>
      <c r="S6697" t="s">
        <v>14803</v>
      </c>
    </row>
    <row r="6698" spans="1:19">
      <c r="A6698" t="s">
        <v>14804</v>
      </c>
      <c r="B6698" s="1">
        <v>44727</v>
      </c>
      <c r="C6698" t="s">
        <v>22</v>
      </c>
      <c r="D6698">
        <v>34</v>
      </c>
      <c r="E6698" t="s">
        <v>39</v>
      </c>
      <c r="F6698">
        <v>0</v>
      </c>
      <c r="G6698">
        <v>5</v>
      </c>
      <c r="H6698" t="s">
        <v>3686</v>
      </c>
      <c r="I6698">
        <v>4741</v>
      </c>
      <c r="J6698">
        <v>0</v>
      </c>
      <c r="K6698">
        <v>38</v>
      </c>
      <c r="L6698" t="s">
        <v>40</v>
      </c>
      <c r="M6698" t="s">
        <v>23</v>
      </c>
      <c r="N6698" t="s">
        <v>23</v>
      </c>
      <c r="O6698" t="s">
        <v>25</v>
      </c>
      <c r="P6698" t="s">
        <v>202</v>
      </c>
      <c r="Q6698" t="s">
        <v>27</v>
      </c>
      <c r="R6698" t="s">
        <v>1331</v>
      </c>
      <c r="S6698" t="s">
        <v>14805</v>
      </c>
    </row>
    <row r="6699" spans="1:19">
      <c r="A6699" t="s">
        <v>14806</v>
      </c>
      <c r="B6699" s="1">
        <v>43833</v>
      </c>
      <c r="C6699" t="s">
        <v>22</v>
      </c>
      <c r="D6699">
        <v>60</v>
      </c>
      <c r="E6699" t="s">
        <v>39</v>
      </c>
      <c r="F6699">
        <v>0</v>
      </c>
      <c r="G6699">
        <v>5</v>
      </c>
      <c r="H6699" t="s">
        <v>3686</v>
      </c>
      <c r="I6699">
        <v>6064</v>
      </c>
      <c r="J6699">
        <v>0</v>
      </c>
      <c r="K6699">
        <v>67</v>
      </c>
      <c r="L6699" t="s">
        <v>316</v>
      </c>
      <c r="M6699" t="s">
        <v>23</v>
      </c>
      <c r="N6699" t="s">
        <v>23</v>
      </c>
      <c r="O6699" t="s">
        <v>49</v>
      </c>
      <c r="P6699" t="s">
        <v>164</v>
      </c>
      <c r="Q6699" t="s">
        <v>27</v>
      </c>
      <c r="R6699" t="s">
        <v>1669</v>
      </c>
      <c r="S6699" t="s">
        <v>14807</v>
      </c>
    </row>
    <row r="6700" spans="1:19">
      <c r="A6700" t="s">
        <v>14808</v>
      </c>
      <c r="B6700" s="1">
        <v>44538</v>
      </c>
      <c r="C6700" t="s">
        <v>33</v>
      </c>
      <c r="D6700">
        <v>42</v>
      </c>
      <c r="E6700" t="s">
        <v>39</v>
      </c>
      <c r="F6700">
        <v>0</v>
      </c>
      <c r="G6700">
        <v>5</v>
      </c>
      <c r="H6700" t="s">
        <v>3686</v>
      </c>
      <c r="I6700">
        <v>2809</v>
      </c>
      <c r="J6700">
        <v>0</v>
      </c>
      <c r="K6700">
        <v>44</v>
      </c>
      <c r="L6700" t="s">
        <v>142</v>
      </c>
      <c r="M6700" t="s">
        <v>23</v>
      </c>
      <c r="N6700" t="s">
        <v>39</v>
      </c>
      <c r="P6700" t="s">
        <v>164</v>
      </c>
      <c r="Q6700" t="s">
        <v>84</v>
      </c>
      <c r="R6700" t="s">
        <v>226</v>
      </c>
      <c r="S6700" t="s">
        <v>14809</v>
      </c>
    </row>
    <row r="6701" spans="1:19">
      <c r="A6701" t="s">
        <v>14810</v>
      </c>
      <c r="B6701" s="1">
        <v>45146</v>
      </c>
      <c r="C6701" t="s">
        <v>33</v>
      </c>
      <c r="D6701">
        <v>55</v>
      </c>
      <c r="E6701" t="s">
        <v>39</v>
      </c>
      <c r="F6701">
        <v>0</v>
      </c>
      <c r="G6701">
        <v>5</v>
      </c>
      <c r="H6701" t="s">
        <v>3686</v>
      </c>
      <c r="I6701">
        <v>2050</v>
      </c>
      <c r="J6701">
        <v>0</v>
      </c>
      <c r="K6701">
        <v>24</v>
      </c>
      <c r="M6701" t="s">
        <v>23</v>
      </c>
      <c r="N6701" t="s">
        <v>39</v>
      </c>
      <c r="P6701" t="s">
        <v>202</v>
      </c>
      <c r="Q6701" t="s">
        <v>27</v>
      </c>
      <c r="R6701" t="s">
        <v>4781</v>
      </c>
      <c r="S6701" t="s">
        <v>14811</v>
      </c>
    </row>
    <row r="6702" spans="1:19">
      <c r="A6702" t="s">
        <v>14812</v>
      </c>
      <c r="B6702" s="1">
        <v>45574</v>
      </c>
      <c r="C6702" t="s">
        <v>33</v>
      </c>
      <c r="D6702">
        <v>27</v>
      </c>
      <c r="E6702" t="s">
        <v>23</v>
      </c>
      <c r="F6702">
        <v>2</v>
      </c>
      <c r="G6702">
        <v>5</v>
      </c>
      <c r="H6702" t="s">
        <v>3686</v>
      </c>
      <c r="I6702">
        <v>3179</v>
      </c>
      <c r="J6702">
        <v>10</v>
      </c>
      <c r="K6702">
        <v>10</v>
      </c>
      <c r="L6702" t="s">
        <v>97</v>
      </c>
      <c r="M6702" t="s">
        <v>23</v>
      </c>
      <c r="N6702" t="s">
        <v>39</v>
      </c>
      <c r="P6702" t="s">
        <v>164</v>
      </c>
      <c r="Q6702" t="s">
        <v>50</v>
      </c>
      <c r="R6702" t="s">
        <v>5501</v>
      </c>
      <c r="S6702" t="s">
        <v>14813</v>
      </c>
    </row>
    <row r="6703" spans="1:19">
      <c r="A6703" t="s">
        <v>14814</v>
      </c>
      <c r="B6703" s="1">
        <v>45541</v>
      </c>
      <c r="C6703" t="s">
        <v>33</v>
      </c>
      <c r="D6703">
        <v>32</v>
      </c>
      <c r="E6703" t="s">
        <v>23</v>
      </c>
      <c r="F6703">
        <v>1</v>
      </c>
      <c r="G6703">
        <v>5</v>
      </c>
      <c r="H6703" t="s">
        <v>3686</v>
      </c>
      <c r="I6703">
        <v>5359</v>
      </c>
      <c r="J6703">
        <v>3</v>
      </c>
      <c r="K6703">
        <v>11</v>
      </c>
      <c r="L6703" t="s">
        <v>97</v>
      </c>
      <c r="M6703" t="s">
        <v>23</v>
      </c>
      <c r="N6703" t="s">
        <v>39</v>
      </c>
      <c r="P6703" t="s">
        <v>164</v>
      </c>
      <c r="Q6703" t="s">
        <v>50</v>
      </c>
      <c r="R6703" t="s">
        <v>5935</v>
      </c>
      <c r="S6703" t="s">
        <v>14815</v>
      </c>
    </row>
    <row r="6704" spans="1:19">
      <c r="A6704" t="s">
        <v>14816</v>
      </c>
      <c r="B6704" s="1">
        <v>44518</v>
      </c>
      <c r="C6704" t="s">
        <v>22</v>
      </c>
      <c r="D6704">
        <v>54</v>
      </c>
      <c r="E6704" t="s">
        <v>23</v>
      </c>
      <c r="F6704">
        <v>2</v>
      </c>
      <c r="G6704">
        <v>5</v>
      </c>
      <c r="H6704" t="s">
        <v>3686</v>
      </c>
      <c r="I6704">
        <v>5322</v>
      </c>
      <c r="J6704">
        <v>1</v>
      </c>
      <c r="K6704">
        <v>45</v>
      </c>
      <c r="M6704" t="s">
        <v>23</v>
      </c>
      <c r="N6704" t="s">
        <v>23</v>
      </c>
      <c r="O6704" t="s">
        <v>25</v>
      </c>
      <c r="P6704" t="s">
        <v>26</v>
      </c>
      <c r="Q6704" t="s">
        <v>27</v>
      </c>
      <c r="R6704" t="s">
        <v>3744</v>
      </c>
      <c r="S6704" t="s">
        <v>14817</v>
      </c>
    </row>
    <row r="6705" spans="1:19">
      <c r="A6705" t="s">
        <v>14818</v>
      </c>
      <c r="B6705" s="1">
        <v>45841</v>
      </c>
      <c r="C6705" t="s">
        <v>33</v>
      </c>
      <c r="D6705">
        <v>25</v>
      </c>
      <c r="E6705" t="s">
        <v>23</v>
      </c>
      <c r="F6705">
        <v>0</v>
      </c>
      <c r="G6705">
        <v>5</v>
      </c>
      <c r="H6705" t="s">
        <v>3751</v>
      </c>
      <c r="I6705">
        <v>5669</v>
      </c>
      <c r="J6705">
        <v>7</v>
      </c>
      <c r="K6705">
        <v>1</v>
      </c>
      <c r="L6705" t="s">
        <v>48</v>
      </c>
      <c r="M6705" t="s">
        <v>23</v>
      </c>
      <c r="N6705" t="s">
        <v>23</v>
      </c>
      <c r="O6705" t="s">
        <v>49</v>
      </c>
      <c r="P6705" t="s">
        <v>26</v>
      </c>
      <c r="Q6705" t="s">
        <v>27</v>
      </c>
      <c r="R6705" t="s">
        <v>2316</v>
      </c>
      <c r="S6705" t="s">
        <v>14819</v>
      </c>
    </row>
    <row r="6706" spans="1:19">
      <c r="A6706" t="s">
        <v>14820</v>
      </c>
      <c r="B6706" s="1">
        <v>43784</v>
      </c>
      <c r="C6706" t="s">
        <v>33</v>
      </c>
      <c r="D6706">
        <v>44</v>
      </c>
      <c r="E6706" t="s">
        <v>39</v>
      </c>
      <c r="F6706">
        <v>0</v>
      </c>
      <c r="G6706">
        <v>5</v>
      </c>
      <c r="H6706" t="s">
        <v>3686</v>
      </c>
      <c r="I6706">
        <v>5902</v>
      </c>
      <c r="J6706">
        <v>0</v>
      </c>
      <c r="K6706">
        <v>69</v>
      </c>
      <c r="M6706" t="s">
        <v>23</v>
      </c>
      <c r="N6706" t="s">
        <v>23</v>
      </c>
      <c r="O6706" t="s">
        <v>25</v>
      </c>
      <c r="P6706" t="s">
        <v>164</v>
      </c>
      <c r="Q6706" t="s">
        <v>27</v>
      </c>
      <c r="R6706" t="s">
        <v>1128</v>
      </c>
      <c r="S6706" t="s">
        <v>14821</v>
      </c>
    </row>
    <row r="6707" spans="1:19">
      <c r="A6707" t="s">
        <v>14822</v>
      </c>
      <c r="B6707" s="1">
        <v>43996</v>
      </c>
      <c r="C6707" t="s">
        <v>22</v>
      </c>
      <c r="D6707">
        <v>64</v>
      </c>
      <c r="E6707" t="s">
        <v>23</v>
      </c>
      <c r="F6707">
        <v>1</v>
      </c>
      <c r="G6707">
        <v>5</v>
      </c>
      <c r="H6707" t="s">
        <v>3686</v>
      </c>
      <c r="I6707">
        <v>6444</v>
      </c>
      <c r="J6707">
        <v>5</v>
      </c>
      <c r="K6707">
        <v>62</v>
      </c>
      <c r="L6707" t="s">
        <v>142</v>
      </c>
      <c r="M6707" t="s">
        <v>23</v>
      </c>
      <c r="N6707" t="s">
        <v>39</v>
      </c>
      <c r="P6707" t="s">
        <v>164</v>
      </c>
      <c r="Q6707" t="s">
        <v>50</v>
      </c>
      <c r="R6707" t="s">
        <v>2056</v>
      </c>
      <c r="S6707" t="s">
        <v>14823</v>
      </c>
    </row>
    <row r="6708" spans="1:19">
      <c r="A6708" t="s">
        <v>14824</v>
      </c>
      <c r="B6708" s="1">
        <v>43960</v>
      </c>
      <c r="C6708" t="s">
        <v>22</v>
      </c>
      <c r="D6708">
        <v>47</v>
      </c>
      <c r="E6708" t="s">
        <v>23</v>
      </c>
      <c r="F6708">
        <v>1</v>
      </c>
      <c r="G6708">
        <v>5</v>
      </c>
      <c r="H6708" t="s">
        <v>3686</v>
      </c>
      <c r="I6708">
        <v>4235</v>
      </c>
      <c r="J6708">
        <v>0</v>
      </c>
      <c r="K6708">
        <v>63</v>
      </c>
      <c r="M6708" t="s">
        <v>23</v>
      </c>
      <c r="N6708" t="s">
        <v>39</v>
      </c>
      <c r="P6708" t="s">
        <v>164</v>
      </c>
      <c r="Q6708" t="s">
        <v>50</v>
      </c>
      <c r="R6708" t="s">
        <v>1325</v>
      </c>
      <c r="S6708" t="s">
        <v>14825</v>
      </c>
    </row>
    <row r="6709" spans="1:19">
      <c r="A6709" t="s">
        <v>14826</v>
      </c>
      <c r="B6709" s="1">
        <v>44048</v>
      </c>
      <c r="C6709" t="s">
        <v>7151</v>
      </c>
      <c r="D6709">
        <v>28</v>
      </c>
      <c r="E6709" t="s">
        <v>23</v>
      </c>
      <c r="F6709">
        <v>0</v>
      </c>
      <c r="G6709">
        <v>5</v>
      </c>
      <c r="H6709" t="s">
        <v>3686</v>
      </c>
      <c r="I6709">
        <v>5848</v>
      </c>
      <c r="J6709">
        <v>9</v>
      </c>
      <c r="K6709">
        <v>60</v>
      </c>
      <c r="L6709" t="s">
        <v>142</v>
      </c>
      <c r="M6709" t="s">
        <v>23</v>
      </c>
      <c r="N6709" t="s">
        <v>39</v>
      </c>
      <c r="P6709" t="s">
        <v>164</v>
      </c>
      <c r="Q6709" t="s">
        <v>27</v>
      </c>
      <c r="R6709" t="s">
        <v>860</v>
      </c>
      <c r="S6709" t="s">
        <v>14827</v>
      </c>
    </row>
    <row r="6710" spans="1:19">
      <c r="A6710" t="s">
        <v>14828</v>
      </c>
      <c r="B6710" s="1">
        <v>43679</v>
      </c>
      <c r="C6710" t="s">
        <v>22</v>
      </c>
      <c r="D6710">
        <v>64</v>
      </c>
      <c r="E6710" t="s">
        <v>39</v>
      </c>
      <c r="F6710">
        <v>0</v>
      </c>
      <c r="G6710">
        <v>5</v>
      </c>
      <c r="H6710" t="s">
        <v>3686</v>
      </c>
      <c r="I6710">
        <v>6088</v>
      </c>
      <c r="J6710">
        <v>0</v>
      </c>
      <c r="K6710">
        <v>72</v>
      </c>
      <c r="L6710" t="s">
        <v>316</v>
      </c>
      <c r="M6710" t="s">
        <v>23</v>
      </c>
      <c r="N6710" t="s">
        <v>23</v>
      </c>
      <c r="O6710" t="s">
        <v>25</v>
      </c>
      <c r="P6710" t="s">
        <v>164</v>
      </c>
      <c r="Q6710" t="s">
        <v>27</v>
      </c>
      <c r="R6710" t="s">
        <v>13276</v>
      </c>
      <c r="S6710" t="s">
        <v>14829</v>
      </c>
    </row>
    <row r="6711" spans="1:19">
      <c r="A6711" t="s">
        <v>14830</v>
      </c>
      <c r="B6711" s="1">
        <v>45759</v>
      </c>
      <c r="C6711" t="s">
        <v>22</v>
      </c>
      <c r="D6711">
        <v>40</v>
      </c>
      <c r="E6711" t="s">
        <v>23</v>
      </c>
      <c r="F6711">
        <v>2</v>
      </c>
      <c r="G6711">
        <v>5</v>
      </c>
      <c r="H6711" t="s">
        <v>3686</v>
      </c>
      <c r="I6711">
        <v>2114</v>
      </c>
      <c r="J6711">
        <v>1</v>
      </c>
      <c r="K6711">
        <v>4</v>
      </c>
      <c r="L6711" t="s">
        <v>48</v>
      </c>
      <c r="M6711" t="s">
        <v>23</v>
      </c>
      <c r="N6711" t="s">
        <v>23</v>
      </c>
      <c r="O6711" t="s">
        <v>49</v>
      </c>
      <c r="P6711" t="s">
        <v>26</v>
      </c>
      <c r="Q6711" t="s">
        <v>27</v>
      </c>
      <c r="R6711" t="s">
        <v>4254</v>
      </c>
      <c r="S6711" t="s">
        <v>14831</v>
      </c>
    </row>
    <row r="6712" spans="1:19">
      <c r="A6712" t="s">
        <v>14832</v>
      </c>
      <c r="B6712" s="1">
        <v>44940</v>
      </c>
      <c r="C6712" t="s">
        <v>33</v>
      </c>
      <c r="D6712">
        <v>30</v>
      </c>
      <c r="E6712" t="s">
        <v>39</v>
      </c>
      <c r="F6712">
        <v>0</v>
      </c>
      <c r="G6712">
        <v>5</v>
      </c>
      <c r="H6712" t="s">
        <v>3686</v>
      </c>
      <c r="I6712">
        <v>2421</v>
      </c>
      <c r="J6712">
        <v>0</v>
      </c>
      <c r="K6712">
        <v>31</v>
      </c>
      <c r="M6712" t="s">
        <v>23</v>
      </c>
      <c r="N6712" t="s">
        <v>23</v>
      </c>
      <c r="O6712" t="s">
        <v>25</v>
      </c>
      <c r="P6712" t="s">
        <v>26</v>
      </c>
      <c r="Q6712" t="s">
        <v>27</v>
      </c>
      <c r="R6712" t="s">
        <v>170</v>
      </c>
      <c r="S6712" t="s">
        <v>14833</v>
      </c>
    </row>
    <row r="6713" spans="1:19">
      <c r="A6713" t="s">
        <v>14834</v>
      </c>
      <c r="B6713" s="1">
        <v>45826</v>
      </c>
      <c r="C6713" t="s">
        <v>33</v>
      </c>
      <c r="D6713">
        <v>58</v>
      </c>
      <c r="E6713" t="s">
        <v>39</v>
      </c>
      <c r="F6713">
        <v>0</v>
      </c>
      <c r="G6713">
        <v>5</v>
      </c>
      <c r="H6713" t="s">
        <v>3751</v>
      </c>
      <c r="I6713">
        <v>5816</v>
      </c>
      <c r="J6713">
        <v>0</v>
      </c>
      <c r="K6713">
        <v>2</v>
      </c>
      <c r="M6713" t="s">
        <v>23</v>
      </c>
      <c r="N6713" t="s">
        <v>39</v>
      </c>
      <c r="P6713" t="s">
        <v>26</v>
      </c>
      <c r="Q6713" t="s">
        <v>50</v>
      </c>
      <c r="R6713" t="s">
        <v>1650</v>
      </c>
      <c r="S6713" t="s">
        <v>674</v>
      </c>
    </row>
    <row r="6714" spans="1:19">
      <c r="A6714" t="s">
        <v>14835</v>
      </c>
      <c r="B6714" s="1">
        <v>45690</v>
      </c>
      <c r="C6714" t="s">
        <v>33</v>
      </c>
      <c r="D6714">
        <v>23</v>
      </c>
      <c r="E6714" t="s">
        <v>39</v>
      </c>
      <c r="F6714">
        <v>0</v>
      </c>
      <c r="G6714">
        <v>5</v>
      </c>
      <c r="H6714" t="s">
        <v>3686</v>
      </c>
      <c r="I6714">
        <v>2370</v>
      </c>
      <c r="J6714">
        <v>0</v>
      </c>
      <c r="K6714">
        <v>6</v>
      </c>
      <c r="M6714" t="s">
        <v>23</v>
      </c>
      <c r="N6714" t="s">
        <v>23</v>
      </c>
      <c r="O6714" t="s">
        <v>25</v>
      </c>
      <c r="P6714" t="s">
        <v>26</v>
      </c>
      <c r="Q6714" t="s">
        <v>27</v>
      </c>
      <c r="R6714" t="s">
        <v>601</v>
      </c>
      <c r="S6714" t="s">
        <v>14836</v>
      </c>
    </row>
    <row r="6715" spans="1:19">
      <c r="A6715" t="s">
        <v>14837</v>
      </c>
      <c r="B6715" s="1">
        <v>43775</v>
      </c>
      <c r="C6715" t="s">
        <v>22</v>
      </c>
      <c r="D6715">
        <v>54</v>
      </c>
      <c r="E6715" t="s">
        <v>39</v>
      </c>
      <c r="F6715">
        <v>0</v>
      </c>
      <c r="G6715">
        <v>5</v>
      </c>
      <c r="H6715" t="s">
        <v>3686</v>
      </c>
      <c r="I6715">
        <v>5028</v>
      </c>
      <c r="J6715">
        <v>0</v>
      </c>
      <c r="K6715">
        <v>69</v>
      </c>
      <c r="M6715" t="s">
        <v>23</v>
      </c>
      <c r="N6715" t="s">
        <v>39</v>
      </c>
      <c r="P6715" t="s">
        <v>164</v>
      </c>
      <c r="Q6715" t="s">
        <v>27</v>
      </c>
      <c r="R6715" t="s">
        <v>3559</v>
      </c>
      <c r="S6715" t="s">
        <v>14838</v>
      </c>
    </row>
    <row r="6716" spans="1:19">
      <c r="A6716" t="s">
        <v>14839</v>
      </c>
      <c r="B6716" s="1">
        <v>45434</v>
      </c>
      <c r="C6716" t="s">
        <v>22</v>
      </c>
      <c r="D6716">
        <v>52</v>
      </c>
      <c r="E6716" t="s">
        <v>39</v>
      </c>
      <c r="F6716">
        <v>0</v>
      </c>
      <c r="G6716">
        <v>5</v>
      </c>
      <c r="H6716" t="s">
        <v>3686</v>
      </c>
      <c r="I6716">
        <v>5091</v>
      </c>
      <c r="J6716">
        <v>0</v>
      </c>
      <c r="K6716">
        <v>15</v>
      </c>
      <c r="L6716" t="s">
        <v>97</v>
      </c>
      <c r="M6716" t="s">
        <v>39</v>
      </c>
      <c r="N6716" t="s">
        <v>23</v>
      </c>
      <c r="O6716" t="s">
        <v>49</v>
      </c>
      <c r="P6716" t="s">
        <v>202</v>
      </c>
      <c r="Q6716" t="s">
        <v>27</v>
      </c>
      <c r="R6716" t="s">
        <v>1339</v>
      </c>
      <c r="S6716" t="s">
        <v>14840</v>
      </c>
    </row>
    <row r="6717" spans="1:19">
      <c r="A6717" t="s">
        <v>14841</v>
      </c>
      <c r="B6717" s="1">
        <v>45325</v>
      </c>
      <c r="C6717" t="s">
        <v>22</v>
      </c>
      <c r="D6717">
        <v>56</v>
      </c>
      <c r="E6717" t="s">
        <v>23</v>
      </c>
      <c r="F6717">
        <v>3</v>
      </c>
      <c r="G6717">
        <v>5</v>
      </c>
      <c r="H6717" t="s">
        <v>3686</v>
      </c>
      <c r="I6717">
        <v>4458</v>
      </c>
      <c r="J6717">
        <v>1</v>
      </c>
      <c r="K6717">
        <v>18</v>
      </c>
      <c r="L6717" t="s">
        <v>97</v>
      </c>
      <c r="M6717" t="s">
        <v>23</v>
      </c>
      <c r="N6717" t="s">
        <v>39</v>
      </c>
      <c r="P6717" t="s">
        <v>202</v>
      </c>
      <c r="Q6717" t="s">
        <v>27</v>
      </c>
      <c r="R6717" t="s">
        <v>2056</v>
      </c>
      <c r="S6717" t="s">
        <v>14842</v>
      </c>
    </row>
    <row r="6718" spans="1:19">
      <c r="A6718" t="s">
        <v>14843</v>
      </c>
      <c r="B6718" s="1">
        <v>45089</v>
      </c>
      <c r="C6718" t="s">
        <v>22</v>
      </c>
      <c r="D6718">
        <v>65</v>
      </c>
      <c r="E6718" t="s">
        <v>39</v>
      </c>
      <c r="F6718">
        <v>0</v>
      </c>
      <c r="G6718">
        <v>5</v>
      </c>
      <c r="H6718" t="s">
        <v>3686</v>
      </c>
      <c r="I6718">
        <v>2269</v>
      </c>
      <c r="J6718">
        <v>0</v>
      </c>
      <c r="K6718">
        <v>26</v>
      </c>
      <c r="L6718" t="s">
        <v>40</v>
      </c>
      <c r="M6718" t="s">
        <v>23</v>
      </c>
      <c r="N6718" t="s">
        <v>39</v>
      </c>
      <c r="P6718" t="s">
        <v>202</v>
      </c>
      <c r="Q6718" t="s">
        <v>50</v>
      </c>
      <c r="R6718" t="s">
        <v>3559</v>
      </c>
      <c r="S6718" t="s">
        <v>14844</v>
      </c>
    </row>
    <row r="6719" spans="1:19">
      <c r="A6719" t="s">
        <v>14845</v>
      </c>
      <c r="B6719" s="1">
        <v>43913</v>
      </c>
      <c r="C6719" t="s">
        <v>33</v>
      </c>
      <c r="D6719">
        <v>69</v>
      </c>
      <c r="E6719" t="s">
        <v>23</v>
      </c>
      <c r="F6719">
        <v>0</v>
      </c>
      <c r="G6719">
        <v>5</v>
      </c>
      <c r="H6719" t="s">
        <v>3686</v>
      </c>
      <c r="I6719">
        <v>5225</v>
      </c>
      <c r="J6719">
        <v>4</v>
      </c>
      <c r="K6719">
        <v>65</v>
      </c>
      <c r="M6719" t="s">
        <v>23</v>
      </c>
      <c r="N6719" t="s">
        <v>23</v>
      </c>
      <c r="O6719" t="s">
        <v>25</v>
      </c>
      <c r="P6719" t="s">
        <v>164</v>
      </c>
      <c r="Q6719" t="s">
        <v>27</v>
      </c>
      <c r="R6719" t="s">
        <v>3139</v>
      </c>
      <c r="S6719" t="s">
        <v>14846</v>
      </c>
    </row>
    <row r="6720" spans="1:19">
      <c r="A6720" t="s">
        <v>14847</v>
      </c>
      <c r="B6720" s="1">
        <v>44109</v>
      </c>
      <c r="C6720" t="s">
        <v>33</v>
      </c>
      <c r="D6720">
        <v>72</v>
      </c>
      <c r="E6720" t="s">
        <v>23</v>
      </c>
      <c r="F6720">
        <v>0</v>
      </c>
      <c r="G6720">
        <v>5</v>
      </c>
      <c r="H6720" t="s">
        <v>3686</v>
      </c>
      <c r="I6720">
        <v>4005</v>
      </c>
      <c r="J6720">
        <v>8</v>
      </c>
      <c r="K6720">
        <v>58</v>
      </c>
      <c r="L6720" t="s">
        <v>142</v>
      </c>
      <c r="M6720" t="s">
        <v>23</v>
      </c>
      <c r="N6720" t="s">
        <v>23</v>
      </c>
      <c r="O6720" t="s">
        <v>25</v>
      </c>
      <c r="P6720" t="s">
        <v>26</v>
      </c>
      <c r="Q6720" t="s">
        <v>27</v>
      </c>
      <c r="R6720" t="s">
        <v>1063</v>
      </c>
      <c r="S6720" t="s">
        <v>14848</v>
      </c>
    </row>
    <row r="6721" spans="1:19">
      <c r="A6721" t="s">
        <v>14849</v>
      </c>
      <c r="B6721" s="1">
        <v>44672</v>
      </c>
      <c r="C6721" t="s">
        <v>22</v>
      </c>
      <c r="D6721">
        <v>32</v>
      </c>
      <c r="E6721" t="s">
        <v>23</v>
      </c>
      <c r="F6721">
        <v>3</v>
      </c>
      <c r="G6721">
        <v>5</v>
      </c>
      <c r="H6721" t="s">
        <v>3686</v>
      </c>
      <c r="I6721">
        <v>3718</v>
      </c>
      <c r="J6721">
        <v>5</v>
      </c>
      <c r="K6721">
        <v>40</v>
      </c>
      <c r="L6721" t="s">
        <v>142</v>
      </c>
      <c r="M6721" t="s">
        <v>23</v>
      </c>
      <c r="N6721" t="s">
        <v>23</v>
      </c>
      <c r="O6721" t="s">
        <v>49</v>
      </c>
      <c r="P6721" t="s">
        <v>26</v>
      </c>
      <c r="Q6721" t="s">
        <v>27</v>
      </c>
      <c r="R6721" t="s">
        <v>325</v>
      </c>
      <c r="S6721" t="s">
        <v>14850</v>
      </c>
    </row>
    <row r="6722" spans="1:19">
      <c r="A6722" t="s">
        <v>14851</v>
      </c>
      <c r="B6722" s="1">
        <v>44934</v>
      </c>
      <c r="C6722" t="s">
        <v>22</v>
      </c>
      <c r="D6722">
        <v>41</v>
      </c>
      <c r="E6722" t="s">
        <v>39</v>
      </c>
      <c r="F6722">
        <v>0</v>
      </c>
      <c r="G6722">
        <v>5</v>
      </c>
      <c r="H6722" t="s">
        <v>3686</v>
      </c>
      <c r="I6722">
        <v>2021</v>
      </c>
      <c r="J6722">
        <v>0</v>
      </c>
      <c r="K6722">
        <v>31</v>
      </c>
      <c r="M6722" t="s">
        <v>23</v>
      </c>
      <c r="N6722" t="s">
        <v>23</v>
      </c>
      <c r="O6722" t="s">
        <v>25</v>
      </c>
      <c r="P6722" t="s">
        <v>164</v>
      </c>
      <c r="Q6722" t="s">
        <v>27</v>
      </c>
      <c r="R6722" t="s">
        <v>2296</v>
      </c>
      <c r="S6722" t="s">
        <v>14852</v>
      </c>
    </row>
    <row r="6723" spans="1:19">
      <c r="A6723" t="s">
        <v>14853</v>
      </c>
      <c r="B6723" s="1">
        <v>45856</v>
      </c>
      <c r="C6723" t="s">
        <v>33</v>
      </c>
      <c r="D6723">
        <v>47</v>
      </c>
      <c r="E6723" t="s">
        <v>39</v>
      </c>
      <c r="F6723">
        <v>0</v>
      </c>
      <c r="G6723">
        <v>5</v>
      </c>
      <c r="H6723" t="s">
        <v>3751</v>
      </c>
      <c r="I6723">
        <v>3029</v>
      </c>
      <c r="J6723">
        <v>0</v>
      </c>
      <c r="K6723">
        <v>1</v>
      </c>
      <c r="M6723" t="s">
        <v>23</v>
      </c>
      <c r="N6723" t="s">
        <v>23</v>
      </c>
      <c r="O6723" t="s">
        <v>25</v>
      </c>
      <c r="P6723" t="s">
        <v>26</v>
      </c>
      <c r="Q6723" t="s">
        <v>84</v>
      </c>
      <c r="R6723" t="s">
        <v>3488</v>
      </c>
      <c r="S6723" t="s">
        <v>14854</v>
      </c>
    </row>
    <row r="6724" spans="1:19">
      <c r="A6724" t="s">
        <v>14855</v>
      </c>
      <c r="B6724" s="1">
        <v>44348</v>
      </c>
      <c r="C6724" t="s">
        <v>33</v>
      </c>
      <c r="D6724">
        <v>39</v>
      </c>
      <c r="E6724" t="s">
        <v>23</v>
      </c>
      <c r="F6724">
        <v>3</v>
      </c>
      <c r="G6724">
        <v>5</v>
      </c>
      <c r="H6724" t="s">
        <v>3686</v>
      </c>
      <c r="I6724">
        <v>4539</v>
      </c>
      <c r="J6724">
        <v>8</v>
      </c>
      <c r="K6724">
        <v>50</v>
      </c>
      <c r="L6724" t="s">
        <v>142</v>
      </c>
      <c r="M6724" t="s">
        <v>23</v>
      </c>
      <c r="N6724" t="s">
        <v>23</v>
      </c>
      <c r="O6724" t="s">
        <v>25</v>
      </c>
      <c r="P6724" t="s">
        <v>26</v>
      </c>
      <c r="Q6724" t="s">
        <v>27</v>
      </c>
      <c r="R6724" t="s">
        <v>262</v>
      </c>
      <c r="S6724" t="s">
        <v>14856</v>
      </c>
    </row>
    <row r="6725" spans="1:19">
      <c r="A6725" t="s">
        <v>14857</v>
      </c>
      <c r="B6725" s="1">
        <v>44671</v>
      </c>
      <c r="C6725" t="s">
        <v>33</v>
      </c>
      <c r="D6725">
        <v>33</v>
      </c>
      <c r="E6725" t="s">
        <v>39</v>
      </c>
      <c r="F6725">
        <v>0</v>
      </c>
      <c r="G6725">
        <v>5</v>
      </c>
      <c r="H6725" t="s">
        <v>3686</v>
      </c>
      <c r="I6725">
        <v>3915</v>
      </c>
      <c r="J6725">
        <v>0</v>
      </c>
      <c r="K6725">
        <v>40</v>
      </c>
      <c r="M6725" t="s">
        <v>23</v>
      </c>
      <c r="N6725" t="s">
        <v>39</v>
      </c>
      <c r="P6725" t="s">
        <v>164</v>
      </c>
      <c r="Q6725" t="s">
        <v>84</v>
      </c>
      <c r="R6725" t="s">
        <v>2249</v>
      </c>
      <c r="S6725" t="s">
        <v>14858</v>
      </c>
    </row>
    <row r="6726" spans="1:19">
      <c r="A6726" t="s">
        <v>14859</v>
      </c>
      <c r="B6726" s="1">
        <v>43934</v>
      </c>
      <c r="C6726" t="s">
        <v>33</v>
      </c>
      <c r="D6726">
        <v>42</v>
      </c>
      <c r="E6726" t="s">
        <v>39</v>
      </c>
      <c r="F6726">
        <v>0</v>
      </c>
      <c r="G6726">
        <v>5</v>
      </c>
      <c r="H6726" t="s">
        <v>3686</v>
      </c>
      <c r="I6726">
        <v>5718</v>
      </c>
      <c r="J6726">
        <v>0</v>
      </c>
      <c r="K6726">
        <v>64</v>
      </c>
      <c r="M6726" t="s">
        <v>23</v>
      </c>
      <c r="N6726" t="s">
        <v>23</v>
      </c>
      <c r="O6726" t="s">
        <v>25</v>
      </c>
      <c r="P6726" t="s">
        <v>164</v>
      </c>
      <c r="Q6726" t="s">
        <v>50</v>
      </c>
      <c r="R6726" t="s">
        <v>6706</v>
      </c>
      <c r="S6726" t="s">
        <v>14860</v>
      </c>
    </row>
    <row r="6727" spans="1:19">
      <c r="A6727" t="s">
        <v>14861</v>
      </c>
      <c r="B6727" s="1">
        <v>44190</v>
      </c>
      <c r="C6727" t="s">
        <v>22</v>
      </c>
      <c r="D6727">
        <v>32</v>
      </c>
      <c r="E6727" t="s">
        <v>39</v>
      </c>
      <c r="F6727">
        <v>0</v>
      </c>
      <c r="G6727">
        <v>5</v>
      </c>
      <c r="H6727" t="s">
        <v>3686</v>
      </c>
      <c r="I6727">
        <v>4449</v>
      </c>
      <c r="J6727">
        <v>0</v>
      </c>
      <c r="K6727">
        <v>56</v>
      </c>
      <c r="L6727" t="s">
        <v>142</v>
      </c>
      <c r="M6727" t="s">
        <v>23</v>
      </c>
      <c r="N6727" t="s">
        <v>23</v>
      </c>
      <c r="O6727" t="s">
        <v>25</v>
      </c>
      <c r="P6727" t="s">
        <v>26</v>
      </c>
      <c r="Q6727" t="s">
        <v>27</v>
      </c>
      <c r="R6727" t="s">
        <v>4372</v>
      </c>
      <c r="S6727" t="s">
        <v>14862</v>
      </c>
    </row>
    <row r="6728" spans="1:19">
      <c r="A6728" t="s">
        <v>14863</v>
      </c>
      <c r="B6728" s="1">
        <v>45863</v>
      </c>
      <c r="C6728" t="s">
        <v>22</v>
      </c>
      <c r="D6728">
        <v>37</v>
      </c>
      <c r="E6728" t="s">
        <v>39</v>
      </c>
      <c r="F6728">
        <v>0</v>
      </c>
      <c r="G6728">
        <v>5</v>
      </c>
      <c r="H6728" t="s">
        <v>3751</v>
      </c>
      <c r="I6728">
        <v>3063</v>
      </c>
      <c r="J6728">
        <v>0</v>
      </c>
      <c r="K6728">
        <v>1</v>
      </c>
      <c r="M6728" t="s">
        <v>23</v>
      </c>
      <c r="N6728" t="s">
        <v>23</v>
      </c>
      <c r="O6728" t="s">
        <v>25</v>
      </c>
      <c r="P6728" t="s">
        <v>26</v>
      </c>
      <c r="Q6728" t="s">
        <v>84</v>
      </c>
      <c r="R6728" t="s">
        <v>379</v>
      </c>
      <c r="S6728" t="s">
        <v>14864</v>
      </c>
    </row>
    <row r="6729" spans="1:19">
      <c r="A6729" t="s">
        <v>14865</v>
      </c>
      <c r="B6729" s="1">
        <v>44462</v>
      </c>
      <c r="C6729" t="s">
        <v>22</v>
      </c>
      <c r="D6729">
        <v>28</v>
      </c>
      <c r="E6729" t="s">
        <v>23</v>
      </c>
      <c r="F6729">
        <v>1</v>
      </c>
      <c r="G6729">
        <v>5</v>
      </c>
      <c r="H6729" t="s">
        <v>3686</v>
      </c>
      <c r="I6729">
        <v>5183</v>
      </c>
      <c r="J6729">
        <v>9</v>
      </c>
      <c r="K6729">
        <v>47</v>
      </c>
      <c r="L6729" t="s">
        <v>142</v>
      </c>
      <c r="M6729" t="s">
        <v>23</v>
      </c>
      <c r="N6729" t="s">
        <v>39</v>
      </c>
      <c r="P6729" t="s">
        <v>202</v>
      </c>
      <c r="Q6729" t="s">
        <v>50</v>
      </c>
      <c r="R6729" t="s">
        <v>2056</v>
      </c>
      <c r="S6729" t="s">
        <v>14866</v>
      </c>
    </row>
    <row r="6730" spans="1:19">
      <c r="A6730" t="s">
        <v>14867</v>
      </c>
      <c r="B6730" s="1">
        <v>45315</v>
      </c>
      <c r="C6730" t="s">
        <v>33</v>
      </c>
      <c r="D6730">
        <v>34</v>
      </c>
      <c r="E6730" t="s">
        <v>23</v>
      </c>
      <c r="F6730">
        <v>0</v>
      </c>
      <c r="G6730">
        <v>5</v>
      </c>
      <c r="H6730" t="s">
        <v>3686</v>
      </c>
      <c r="I6730">
        <v>5072</v>
      </c>
      <c r="J6730">
        <v>8</v>
      </c>
      <c r="K6730">
        <v>19</v>
      </c>
      <c r="M6730" t="s">
        <v>23</v>
      </c>
      <c r="N6730" t="s">
        <v>23</v>
      </c>
      <c r="O6730" t="s">
        <v>25</v>
      </c>
      <c r="P6730" t="s">
        <v>26</v>
      </c>
      <c r="Q6730" t="s">
        <v>27</v>
      </c>
      <c r="R6730" t="s">
        <v>988</v>
      </c>
      <c r="S6730" t="s">
        <v>14868</v>
      </c>
    </row>
    <row r="6731" spans="1:19">
      <c r="A6731" t="s">
        <v>14869</v>
      </c>
      <c r="B6731" s="1">
        <v>45765</v>
      </c>
      <c r="C6731" t="s">
        <v>22</v>
      </c>
      <c r="D6731">
        <v>55</v>
      </c>
      <c r="E6731" t="s">
        <v>39</v>
      </c>
      <c r="F6731">
        <v>0</v>
      </c>
      <c r="G6731">
        <v>5</v>
      </c>
      <c r="H6731" t="s">
        <v>3686</v>
      </c>
      <c r="I6731">
        <v>3172</v>
      </c>
      <c r="J6731">
        <v>0</v>
      </c>
      <c r="K6731">
        <v>4</v>
      </c>
      <c r="M6731" t="s">
        <v>23</v>
      </c>
      <c r="N6731" t="s">
        <v>39</v>
      </c>
      <c r="P6731" t="s">
        <v>26</v>
      </c>
      <c r="Q6731" t="s">
        <v>50</v>
      </c>
      <c r="R6731" t="s">
        <v>869</v>
      </c>
      <c r="S6731" t="s">
        <v>14870</v>
      </c>
    </row>
    <row r="6732" spans="1:19">
      <c r="A6732" t="s">
        <v>14871</v>
      </c>
      <c r="B6732" s="1">
        <v>44794</v>
      </c>
      <c r="C6732" t="s">
        <v>22</v>
      </c>
      <c r="D6732">
        <v>50</v>
      </c>
      <c r="E6732" t="s">
        <v>23</v>
      </c>
      <c r="F6732">
        <v>0</v>
      </c>
      <c r="G6732">
        <v>5</v>
      </c>
      <c r="H6732" t="s">
        <v>3686</v>
      </c>
      <c r="I6732">
        <v>3057</v>
      </c>
      <c r="J6732">
        <v>3</v>
      </c>
      <c r="K6732">
        <v>36</v>
      </c>
      <c r="M6732" t="s">
        <v>23</v>
      </c>
      <c r="N6732" t="s">
        <v>23</v>
      </c>
      <c r="O6732" t="s">
        <v>25</v>
      </c>
      <c r="P6732" t="s">
        <v>26</v>
      </c>
      <c r="Q6732" t="s">
        <v>27</v>
      </c>
      <c r="R6732" t="s">
        <v>1331</v>
      </c>
      <c r="S6732" t="s">
        <v>14872</v>
      </c>
    </row>
    <row r="6733" spans="1:19">
      <c r="A6733" t="s">
        <v>14873</v>
      </c>
      <c r="B6733" s="1">
        <v>44644</v>
      </c>
      <c r="C6733" t="s">
        <v>33</v>
      </c>
      <c r="D6733">
        <v>62</v>
      </c>
      <c r="E6733" t="s">
        <v>39</v>
      </c>
      <c r="F6733">
        <v>0</v>
      </c>
      <c r="G6733">
        <v>5</v>
      </c>
      <c r="H6733" t="s">
        <v>3686</v>
      </c>
      <c r="I6733">
        <v>2157</v>
      </c>
      <c r="J6733">
        <v>0</v>
      </c>
      <c r="K6733">
        <v>41</v>
      </c>
      <c r="M6733" t="s">
        <v>23</v>
      </c>
      <c r="N6733" t="s">
        <v>23</v>
      </c>
      <c r="O6733" t="s">
        <v>56</v>
      </c>
      <c r="P6733" t="s">
        <v>202</v>
      </c>
      <c r="Q6733" t="s">
        <v>27</v>
      </c>
      <c r="R6733" t="s">
        <v>3014</v>
      </c>
      <c r="S6733" t="s">
        <v>14874</v>
      </c>
    </row>
    <row r="6734" spans="1:19">
      <c r="A6734" t="s">
        <v>14875</v>
      </c>
      <c r="B6734" s="1">
        <v>44278</v>
      </c>
      <c r="C6734" t="s">
        <v>33</v>
      </c>
      <c r="D6734">
        <v>48</v>
      </c>
      <c r="E6734" t="s">
        <v>23</v>
      </c>
      <c r="F6734">
        <v>3</v>
      </c>
      <c r="G6734">
        <v>5</v>
      </c>
      <c r="H6734" t="s">
        <v>3686</v>
      </c>
      <c r="I6734">
        <v>4254</v>
      </c>
      <c r="J6734">
        <v>1</v>
      </c>
      <c r="K6734">
        <v>53</v>
      </c>
      <c r="M6734" t="s">
        <v>23</v>
      </c>
      <c r="N6734" t="s">
        <v>39</v>
      </c>
      <c r="P6734" t="s">
        <v>164</v>
      </c>
      <c r="Q6734" t="s">
        <v>50</v>
      </c>
      <c r="R6734" t="s">
        <v>5935</v>
      </c>
      <c r="S6734" t="s">
        <v>14876</v>
      </c>
    </row>
    <row r="6735" spans="1:19">
      <c r="A6735" t="s">
        <v>14877</v>
      </c>
      <c r="B6735" s="1">
        <v>45632</v>
      </c>
      <c r="C6735" t="s">
        <v>33</v>
      </c>
      <c r="D6735">
        <v>80</v>
      </c>
      <c r="E6735" t="s">
        <v>39</v>
      </c>
      <c r="F6735">
        <v>0</v>
      </c>
      <c r="G6735">
        <v>5</v>
      </c>
      <c r="H6735" t="s">
        <v>3686</v>
      </c>
      <c r="I6735">
        <v>3950</v>
      </c>
      <c r="J6735">
        <v>0</v>
      </c>
      <c r="K6735">
        <v>8</v>
      </c>
      <c r="M6735" t="s">
        <v>23</v>
      </c>
      <c r="N6735" t="s">
        <v>23</v>
      </c>
      <c r="O6735" t="s">
        <v>25</v>
      </c>
      <c r="P6735" t="s">
        <v>26</v>
      </c>
      <c r="Q6735" t="s">
        <v>27</v>
      </c>
      <c r="R6735" t="s">
        <v>2967</v>
      </c>
      <c r="S6735" t="s">
        <v>14878</v>
      </c>
    </row>
    <row r="6736" spans="1:19">
      <c r="A6736" t="s">
        <v>14879</v>
      </c>
      <c r="B6736" s="1">
        <v>44568</v>
      </c>
      <c r="C6736" t="s">
        <v>33</v>
      </c>
      <c r="D6736">
        <v>36</v>
      </c>
      <c r="E6736" t="s">
        <v>39</v>
      </c>
      <c r="F6736">
        <v>0</v>
      </c>
      <c r="G6736">
        <v>5</v>
      </c>
      <c r="H6736" t="s">
        <v>3686</v>
      </c>
      <c r="I6736">
        <v>3826</v>
      </c>
      <c r="J6736">
        <v>0</v>
      </c>
      <c r="K6736">
        <v>43</v>
      </c>
      <c r="M6736" t="s">
        <v>23</v>
      </c>
      <c r="N6736" t="s">
        <v>23</v>
      </c>
      <c r="O6736" t="s">
        <v>25</v>
      </c>
      <c r="P6736" t="s">
        <v>26</v>
      </c>
      <c r="Q6736" t="s">
        <v>27</v>
      </c>
      <c r="R6736" t="s">
        <v>3361</v>
      </c>
      <c r="S6736" t="s">
        <v>14880</v>
      </c>
    </row>
    <row r="6737" spans="1:19">
      <c r="A6737" t="s">
        <v>14881</v>
      </c>
      <c r="B6737" s="1">
        <v>44329</v>
      </c>
      <c r="C6737" t="s">
        <v>22</v>
      </c>
      <c r="D6737">
        <v>55</v>
      </c>
      <c r="E6737" t="s">
        <v>39</v>
      </c>
      <c r="F6737">
        <v>0</v>
      </c>
      <c r="G6737">
        <v>5</v>
      </c>
      <c r="H6737" t="s">
        <v>3686</v>
      </c>
      <c r="I6737">
        <v>4191</v>
      </c>
      <c r="J6737">
        <v>0</v>
      </c>
      <c r="K6737">
        <v>51</v>
      </c>
      <c r="L6737" t="s">
        <v>142</v>
      </c>
      <c r="M6737" t="s">
        <v>23</v>
      </c>
      <c r="N6737" t="s">
        <v>23</v>
      </c>
      <c r="O6737" t="s">
        <v>25</v>
      </c>
      <c r="P6737" t="s">
        <v>26</v>
      </c>
      <c r="Q6737" t="s">
        <v>27</v>
      </c>
      <c r="R6737" t="s">
        <v>4239</v>
      </c>
      <c r="S6737" t="s">
        <v>14882</v>
      </c>
    </row>
    <row r="6738" spans="1:19">
      <c r="A6738" t="s">
        <v>14883</v>
      </c>
      <c r="B6738" s="1">
        <v>45628</v>
      </c>
      <c r="C6738" t="s">
        <v>33</v>
      </c>
      <c r="D6738">
        <v>44</v>
      </c>
      <c r="E6738" t="s">
        <v>23</v>
      </c>
      <c r="F6738">
        <v>0</v>
      </c>
      <c r="G6738">
        <v>5</v>
      </c>
      <c r="H6738" t="s">
        <v>3686</v>
      </c>
      <c r="I6738">
        <v>3260</v>
      </c>
      <c r="J6738">
        <v>8</v>
      </c>
      <c r="K6738">
        <v>8</v>
      </c>
      <c r="L6738" t="s">
        <v>48</v>
      </c>
      <c r="M6738" t="s">
        <v>23</v>
      </c>
      <c r="N6738" t="s">
        <v>39</v>
      </c>
      <c r="P6738" t="s">
        <v>164</v>
      </c>
      <c r="Q6738" t="s">
        <v>50</v>
      </c>
      <c r="R6738" t="s">
        <v>2195</v>
      </c>
      <c r="S6738" t="s">
        <v>14884</v>
      </c>
    </row>
    <row r="6739" spans="1:19">
      <c r="A6739" t="s">
        <v>14885</v>
      </c>
      <c r="B6739" s="1">
        <v>45451</v>
      </c>
      <c r="C6739" t="s">
        <v>33</v>
      </c>
      <c r="D6739">
        <v>47</v>
      </c>
      <c r="E6739" t="s">
        <v>23</v>
      </c>
      <c r="F6739">
        <v>1</v>
      </c>
      <c r="G6739">
        <v>5</v>
      </c>
      <c r="H6739" t="s">
        <v>3686</v>
      </c>
      <c r="I6739">
        <v>2080</v>
      </c>
      <c r="J6739">
        <v>1</v>
      </c>
      <c r="K6739">
        <v>14</v>
      </c>
      <c r="M6739" t="s">
        <v>23</v>
      </c>
      <c r="N6739" t="s">
        <v>39</v>
      </c>
      <c r="P6739" t="s">
        <v>26</v>
      </c>
      <c r="Q6739" t="s">
        <v>50</v>
      </c>
      <c r="R6739" t="s">
        <v>4434</v>
      </c>
      <c r="S6739" t="s">
        <v>14886</v>
      </c>
    </row>
    <row r="6740" spans="1:19">
      <c r="A6740" t="s">
        <v>14887</v>
      </c>
      <c r="B6740" s="1">
        <v>44321</v>
      </c>
      <c r="C6740" t="s">
        <v>33</v>
      </c>
      <c r="D6740">
        <v>61</v>
      </c>
      <c r="E6740" t="s">
        <v>39</v>
      </c>
      <c r="F6740">
        <v>0</v>
      </c>
      <c r="G6740">
        <v>5</v>
      </c>
      <c r="H6740" t="s">
        <v>3686</v>
      </c>
      <c r="I6740">
        <v>5089</v>
      </c>
      <c r="J6740">
        <v>0</v>
      </c>
      <c r="K6740">
        <v>51</v>
      </c>
      <c r="L6740" t="s">
        <v>142</v>
      </c>
      <c r="M6740" t="s">
        <v>23</v>
      </c>
      <c r="N6740" t="s">
        <v>39</v>
      </c>
      <c r="P6740" t="s">
        <v>202</v>
      </c>
      <c r="Q6740" t="s">
        <v>27</v>
      </c>
      <c r="R6740" t="s">
        <v>2195</v>
      </c>
      <c r="S6740" t="s">
        <v>14888</v>
      </c>
    </row>
    <row r="6741" spans="1:19">
      <c r="A6741" t="s">
        <v>14889</v>
      </c>
      <c r="B6741" s="1">
        <v>44726</v>
      </c>
      <c r="C6741" t="s">
        <v>22</v>
      </c>
      <c r="D6741">
        <v>62</v>
      </c>
      <c r="E6741" t="s">
        <v>23</v>
      </c>
      <c r="F6741">
        <v>0</v>
      </c>
      <c r="G6741">
        <v>5</v>
      </c>
      <c r="H6741" t="s">
        <v>3686</v>
      </c>
      <c r="I6741">
        <v>3756</v>
      </c>
      <c r="J6741">
        <v>8</v>
      </c>
      <c r="K6741">
        <v>38</v>
      </c>
      <c r="L6741" t="s">
        <v>40</v>
      </c>
      <c r="M6741" t="s">
        <v>23</v>
      </c>
      <c r="N6741" t="s">
        <v>39</v>
      </c>
      <c r="P6741" t="s">
        <v>164</v>
      </c>
      <c r="Q6741" t="s">
        <v>27</v>
      </c>
      <c r="R6741" t="s">
        <v>4083</v>
      </c>
      <c r="S6741" t="s">
        <v>14890</v>
      </c>
    </row>
    <row r="6742" spans="1:19">
      <c r="A6742" t="s">
        <v>14891</v>
      </c>
      <c r="B6742" s="1">
        <v>45383</v>
      </c>
      <c r="C6742" t="s">
        <v>33</v>
      </c>
      <c r="D6742">
        <v>40</v>
      </c>
      <c r="E6742" t="s">
        <v>39</v>
      </c>
      <c r="F6742">
        <v>0</v>
      </c>
      <c r="G6742">
        <v>5</v>
      </c>
      <c r="H6742" t="s">
        <v>3686</v>
      </c>
      <c r="I6742">
        <v>3511</v>
      </c>
      <c r="J6742">
        <v>0</v>
      </c>
      <c r="K6742">
        <v>16</v>
      </c>
      <c r="L6742" t="s">
        <v>97</v>
      </c>
      <c r="M6742" t="s">
        <v>23</v>
      </c>
      <c r="N6742" t="s">
        <v>23</v>
      </c>
      <c r="O6742" t="s">
        <v>25</v>
      </c>
      <c r="P6742" t="s">
        <v>26</v>
      </c>
      <c r="Q6742" t="s">
        <v>27</v>
      </c>
      <c r="R6742" t="s">
        <v>3273</v>
      </c>
      <c r="S6742" t="s">
        <v>14892</v>
      </c>
    </row>
    <row r="6743" spans="1:19">
      <c r="A6743" t="s">
        <v>14893</v>
      </c>
      <c r="B6743" s="1">
        <v>45551</v>
      </c>
      <c r="C6743" t="s">
        <v>22</v>
      </c>
      <c r="D6743">
        <v>44</v>
      </c>
      <c r="E6743" t="s">
        <v>23</v>
      </c>
      <c r="F6743">
        <v>1</v>
      </c>
      <c r="G6743">
        <v>5</v>
      </c>
      <c r="H6743" t="s">
        <v>3686</v>
      </c>
      <c r="I6743">
        <v>2004</v>
      </c>
      <c r="J6743">
        <v>9</v>
      </c>
      <c r="K6743">
        <v>11</v>
      </c>
      <c r="L6743" t="s">
        <v>97</v>
      </c>
      <c r="M6743" t="s">
        <v>23</v>
      </c>
      <c r="N6743" t="s">
        <v>23</v>
      </c>
      <c r="O6743" t="s">
        <v>25</v>
      </c>
      <c r="P6743" t="s">
        <v>26</v>
      </c>
      <c r="Q6743" t="s">
        <v>27</v>
      </c>
      <c r="R6743" t="s">
        <v>635</v>
      </c>
      <c r="S6743" t="s">
        <v>14894</v>
      </c>
    </row>
    <row r="6744" spans="1:19">
      <c r="A6744" t="s">
        <v>14895</v>
      </c>
      <c r="B6744" s="1">
        <v>45003</v>
      </c>
      <c r="C6744" t="s">
        <v>33</v>
      </c>
      <c r="D6744">
        <v>30</v>
      </c>
      <c r="E6744" t="s">
        <v>39</v>
      </c>
      <c r="F6744">
        <v>0</v>
      </c>
      <c r="G6744">
        <v>5</v>
      </c>
      <c r="H6744" t="s">
        <v>3686</v>
      </c>
      <c r="I6744">
        <v>4128</v>
      </c>
      <c r="J6744">
        <v>0</v>
      </c>
      <c r="K6744">
        <v>29</v>
      </c>
      <c r="L6744" t="s">
        <v>40</v>
      </c>
      <c r="M6744" t="s">
        <v>23</v>
      </c>
      <c r="N6744" t="s">
        <v>39</v>
      </c>
      <c r="P6744" t="s">
        <v>202</v>
      </c>
      <c r="Q6744" t="s">
        <v>50</v>
      </c>
      <c r="R6744" t="s">
        <v>657</v>
      </c>
      <c r="S6744" t="s">
        <v>14896</v>
      </c>
    </row>
    <row r="6745" spans="1:19">
      <c r="A6745" t="s">
        <v>14897</v>
      </c>
      <c r="B6745" s="1">
        <v>44677</v>
      </c>
      <c r="C6745" t="s">
        <v>22</v>
      </c>
      <c r="D6745">
        <v>27</v>
      </c>
      <c r="E6745" t="s">
        <v>39</v>
      </c>
      <c r="F6745">
        <v>0</v>
      </c>
      <c r="G6745">
        <v>5</v>
      </c>
      <c r="H6745" t="s">
        <v>3686</v>
      </c>
      <c r="I6745">
        <v>2601</v>
      </c>
      <c r="J6745">
        <v>0</v>
      </c>
      <c r="K6745">
        <v>40</v>
      </c>
      <c r="M6745" t="s">
        <v>23</v>
      </c>
      <c r="N6745" t="s">
        <v>39</v>
      </c>
      <c r="P6745" t="s">
        <v>164</v>
      </c>
      <c r="Q6745" t="s">
        <v>50</v>
      </c>
      <c r="R6745" t="s">
        <v>2838</v>
      </c>
      <c r="S6745" t="s">
        <v>14898</v>
      </c>
    </row>
    <row r="6746" spans="1:19">
      <c r="A6746" t="s">
        <v>14899</v>
      </c>
      <c r="B6746" s="1">
        <v>45108</v>
      </c>
      <c r="C6746" t="s">
        <v>33</v>
      </c>
      <c r="D6746">
        <v>50</v>
      </c>
      <c r="E6746" t="s">
        <v>39</v>
      </c>
      <c r="F6746">
        <v>0</v>
      </c>
      <c r="G6746">
        <v>5</v>
      </c>
      <c r="H6746" t="s">
        <v>3686</v>
      </c>
      <c r="I6746">
        <v>2692</v>
      </c>
      <c r="J6746">
        <v>0</v>
      </c>
      <c r="K6746">
        <v>25</v>
      </c>
      <c r="L6746" t="s">
        <v>40</v>
      </c>
      <c r="M6746" t="s">
        <v>23</v>
      </c>
      <c r="N6746" t="s">
        <v>39</v>
      </c>
      <c r="P6746" t="s">
        <v>26</v>
      </c>
      <c r="Q6746" t="s">
        <v>84</v>
      </c>
      <c r="R6746" t="s">
        <v>4671</v>
      </c>
      <c r="S6746" t="s">
        <v>14900</v>
      </c>
    </row>
    <row r="6747" spans="1:19">
      <c r="A6747" t="s">
        <v>14901</v>
      </c>
      <c r="B6747" s="1">
        <v>45309</v>
      </c>
      <c r="C6747" t="s">
        <v>33</v>
      </c>
      <c r="D6747">
        <v>19</v>
      </c>
      <c r="E6747" t="s">
        <v>39</v>
      </c>
      <c r="F6747">
        <v>0</v>
      </c>
      <c r="G6747">
        <v>5</v>
      </c>
      <c r="H6747" t="s">
        <v>3686</v>
      </c>
      <c r="I6747">
        <v>4034</v>
      </c>
      <c r="J6747">
        <v>0</v>
      </c>
      <c r="K6747">
        <v>19</v>
      </c>
      <c r="M6747" t="s">
        <v>39</v>
      </c>
      <c r="N6747" t="s">
        <v>23</v>
      </c>
      <c r="O6747" t="s">
        <v>49</v>
      </c>
      <c r="P6747" t="s">
        <v>26</v>
      </c>
      <c r="Q6747" t="s">
        <v>27</v>
      </c>
      <c r="R6747" t="s">
        <v>6171</v>
      </c>
      <c r="S6747" t="s">
        <v>14902</v>
      </c>
    </row>
    <row r="6748" spans="1:19">
      <c r="A6748" t="s">
        <v>14903</v>
      </c>
      <c r="B6748" s="1">
        <v>44170</v>
      </c>
      <c r="C6748" t="s">
        <v>22</v>
      </c>
      <c r="D6748">
        <v>29</v>
      </c>
      <c r="E6748" t="s">
        <v>23</v>
      </c>
      <c r="F6748">
        <v>0</v>
      </c>
      <c r="G6748">
        <v>5</v>
      </c>
      <c r="H6748" t="s">
        <v>3686</v>
      </c>
      <c r="I6748">
        <v>4838</v>
      </c>
      <c r="J6748">
        <v>0</v>
      </c>
      <c r="K6748">
        <v>56</v>
      </c>
      <c r="M6748" t="s">
        <v>23</v>
      </c>
      <c r="N6748" t="s">
        <v>39</v>
      </c>
      <c r="P6748" t="s">
        <v>202</v>
      </c>
      <c r="Q6748" t="s">
        <v>50</v>
      </c>
      <c r="R6748" t="s">
        <v>869</v>
      </c>
      <c r="S6748" t="s">
        <v>14904</v>
      </c>
    </row>
    <row r="6749" spans="1:19">
      <c r="A6749" t="s">
        <v>14905</v>
      </c>
      <c r="B6749" s="1">
        <v>45566</v>
      </c>
      <c r="C6749" t="s">
        <v>22</v>
      </c>
      <c r="D6749">
        <v>43</v>
      </c>
      <c r="E6749" t="s">
        <v>39</v>
      </c>
      <c r="F6749">
        <v>0</v>
      </c>
      <c r="G6749">
        <v>5</v>
      </c>
      <c r="H6749" t="s">
        <v>3686</v>
      </c>
      <c r="I6749">
        <v>5739</v>
      </c>
      <c r="J6749">
        <v>0</v>
      </c>
      <c r="K6749">
        <v>10</v>
      </c>
      <c r="M6749" t="s">
        <v>23</v>
      </c>
      <c r="N6749" t="s">
        <v>23</v>
      </c>
      <c r="O6749" t="s">
        <v>25</v>
      </c>
      <c r="P6749" t="s">
        <v>26</v>
      </c>
      <c r="Q6749" t="s">
        <v>27</v>
      </c>
      <c r="R6749" t="s">
        <v>218</v>
      </c>
      <c r="S6749" t="s">
        <v>14906</v>
      </c>
    </row>
    <row r="6750" spans="1:19">
      <c r="A6750" t="s">
        <v>14907</v>
      </c>
      <c r="B6750" s="1">
        <v>44688</v>
      </c>
      <c r="C6750" t="s">
        <v>22</v>
      </c>
      <c r="D6750">
        <v>64</v>
      </c>
      <c r="E6750" t="s">
        <v>23</v>
      </c>
      <c r="F6750">
        <v>2</v>
      </c>
      <c r="G6750">
        <v>5</v>
      </c>
      <c r="H6750" t="s">
        <v>3686</v>
      </c>
      <c r="I6750">
        <v>5453</v>
      </c>
      <c r="J6750">
        <v>8</v>
      </c>
      <c r="K6750">
        <v>39</v>
      </c>
      <c r="M6750" t="s">
        <v>23</v>
      </c>
      <c r="N6750" t="s">
        <v>39</v>
      </c>
      <c r="P6750" t="s">
        <v>164</v>
      </c>
      <c r="Q6750" t="s">
        <v>50</v>
      </c>
      <c r="R6750" t="s">
        <v>168</v>
      </c>
      <c r="S6750" t="s">
        <v>14908</v>
      </c>
    </row>
    <row r="6751" spans="1:19">
      <c r="A6751" t="s">
        <v>14909</v>
      </c>
      <c r="B6751" s="1">
        <v>44759</v>
      </c>
      <c r="C6751" t="s">
        <v>22</v>
      </c>
      <c r="D6751">
        <v>36</v>
      </c>
      <c r="E6751" t="s">
        <v>39</v>
      </c>
      <c r="F6751">
        <v>0</v>
      </c>
      <c r="G6751">
        <v>5</v>
      </c>
      <c r="H6751" t="s">
        <v>3686</v>
      </c>
      <c r="I6751">
        <v>4422</v>
      </c>
      <c r="J6751">
        <v>0</v>
      </c>
      <c r="K6751">
        <v>37</v>
      </c>
      <c r="M6751" t="s">
        <v>23</v>
      </c>
      <c r="N6751" t="s">
        <v>39</v>
      </c>
      <c r="P6751" t="s">
        <v>202</v>
      </c>
      <c r="Q6751" t="s">
        <v>50</v>
      </c>
      <c r="R6751" t="s">
        <v>2249</v>
      </c>
      <c r="S6751" t="s">
        <v>14910</v>
      </c>
    </row>
    <row r="6752" spans="1:19">
      <c r="A6752" t="s">
        <v>14911</v>
      </c>
      <c r="B6752" s="1">
        <v>44147</v>
      </c>
      <c r="C6752" t="s">
        <v>33</v>
      </c>
      <c r="D6752">
        <v>20</v>
      </c>
      <c r="E6752" t="s">
        <v>23</v>
      </c>
      <c r="F6752">
        <v>0</v>
      </c>
      <c r="G6752">
        <v>5</v>
      </c>
      <c r="H6752" t="s">
        <v>3686</v>
      </c>
      <c r="I6752">
        <v>6026</v>
      </c>
      <c r="J6752">
        <v>10</v>
      </c>
      <c r="K6752">
        <v>57</v>
      </c>
      <c r="L6752" t="s">
        <v>142</v>
      </c>
      <c r="M6752" t="s">
        <v>23</v>
      </c>
      <c r="N6752" t="s">
        <v>23</v>
      </c>
      <c r="O6752" t="s">
        <v>25</v>
      </c>
      <c r="P6752" t="s">
        <v>202</v>
      </c>
      <c r="Q6752" t="s">
        <v>27</v>
      </c>
      <c r="R6752" t="s">
        <v>2061</v>
      </c>
      <c r="S6752" t="s">
        <v>14912</v>
      </c>
    </row>
    <row r="6753" spans="1:19">
      <c r="A6753" t="s">
        <v>14913</v>
      </c>
      <c r="B6753" s="1">
        <v>45006</v>
      </c>
      <c r="C6753" t="s">
        <v>22</v>
      </c>
      <c r="D6753">
        <v>40</v>
      </c>
      <c r="E6753" t="s">
        <v>39</v>
      </c>
      <c r="F6753">
        <v>0</v>
      </c>
      <c r="G6753">
        <v>5</v>
      </c>
      <c r="H6753" t="s">
        <v>3686</v>
      </c>
      <c r="I6753">
        <v>2555</v>
      </c>
      <c r="J6753">
        <v>0</v>
      </c>
      <c r="K6753">
        <v>29</v>
      </c>
      <c r="M6753" t="s">
        <v>39</v>
      </c>
      <c r="N6753" t="s">
        <v>23</v>
      </c>
      <c r="O6753" t="s">
        <v>49</v>
      </c>
      <c r="P6753" t="s">
        <v>26</v>
      </c>
      <c r="Q6753" t="s">
        <v>27</v>
      </c>
      <c r="R6753" t="s">
        <v>13210</v>
      </c>
      <c r="S6753" t="s">
        <v>14914</v>
      </c>
    </row>
    <row r="6754" spans="1:19">
      <c r="A6754" t="s">
        <v>14915</v>
      </c>
      <c r="B6754" s="1">
        <v>44160</v>
      </c>
      <c r="C6754" t="s">
        <v>22</v>
      </c>
      <c r="D6754">
        <v>59</v>
      </c>
      <c r="E6754" t="s">
        <v>23</v>
      </c>
      <c r="F6754">
        <v>2</v>
      </c>
      <c r="G6754">
        <v>5</v>
      </c>
      <c r="H6754" t="s">
        <v>3686</v>
      </c>
      <c r="I6754">
        <v>4133</v>
      </c>
      <c r="J6754">
        <v>4</v>
      </c>
      <c r="K6754">
        <v>57</v>
      </c>
      <c r="L6754" t="s">
        <v>142</v>
      </c>
      <c r="M6754" t="s">
        <v>23</v>
      </c>
      <c r="N6754" t="s">
        <v>23</v>
      </c>
      <c r="O6754" t="s">
        <v>25</v>
      </c>
      <c r="P6754" t="s">
        <v>26</v>
      </c>
      <c r="Q6754" t="s">
        <v>27</v>
      </c>
      <c r="R6754" t="s">
        <v>379</v>
      </c>
      <c r="S6754" t="s">
        <v>14916</v>
      </c>
    </row>
    <row r="6755" spans="1:19">
      <c r="A6755" t="s">
        <v>14917</v>
      </c>
      <c r="B6755" s="1">
        <v>45819</v>
      </c>
      <c r="C6755" t="s">
        <v>33</v>
      </c>
      <c r="D6755">
        <v>60</v>
      </c>
      <c r="E6755" t="s">
        <v>39</v>
      </c>
      <c r="F6755">
        <v>0</v>
      </c>
      <c r="G6755">
        <v>5</v>
      </c>
      <c r="H6755" t="s">
        <v>3751</v>
      </c>
      <c r="I6755">
        <v>2051</v>
      </c>
      <c r="J6755">
        <v>0</v>
      </c>
      <c r="K6755">
        <v>2</v>
      </c>
      <c r="M6755" t="s">
        <v>23</v>
      </c>
      <c r="N6755" t="s">
        <v>39</v>
      </c>
      <c r="P6755" t="s">
        <v>26</v>
      </c>
      <c r="Q6755" t="s">
        <v>50</v>
      </c>
      <c r="R6755" t="s">
        <v>1163</v>
      </c>
      <c r="S6755" t="s">
        <v>4018</v>
      </c>
    </row>
    <row r="6756" spans="1:19">
      <c r="A6756" t="s">
        <v>14918</v>
      </c>
      <c r="B6756" s="1">
        <v>45094</v>
      </c>
      <c r="C6756" t="s">
        <v>22</v>
      </c>
      <c r="D6756">
        <v>25</v>
      </c>
      <c r="E6756" t="s">
        <v>39</v>
      </c>
      <c r="F6756">
        <v>0</v>
      </c>
      <c r="G6756">
        <v>5</v>
      </c>
      <c r="H6756" t="s">
        <v>3686</v>
      </c>
      <c r="I6756">
        <v>2734</v>
      </c>
      <c r="J6756">
        <v>0</v>
      </c>
      <c r="K6756">
        <v>26</v>
      </c>
      <c r="L6756" t="s">
        <v>40</v>
      </c>
      <c r="M6756" t="s">
        <v>39</v>
      </c>
      <c r="N6756" t="s">
        <v>23</v>
      </c>
      <c r="O6756" t="s">
        <v>56</v>
      </c>
      <c r="P6756" t="s">
        <v>26</v>
      </c>
      <c r="Q6756" t="s">
        <v>27</v>
      </c>
      <c r="R6756" t="s">
        <v>6941</v>
      </c>
      <c r="S6756" t="s">
        <v>14919</v>
      </c>
    </row>
    <row r="6757" spans="1:19">
      <c r="A6757" t="s">
        <v>14920</v>
      </c>
      <c r="B6757" s="1">
        <v>43821</v>
      </c>
      <c r="C6757" t="s">
        <v>22</v>
      </c>
      <c r="D6757">
        <v>80</v>
      </c>
      <c r="E6757" t="s">
        <v>23</v>
      </c>
      <c r="F6757">
        <v>1</v>
      </c>
      <c r="G6757">
        <v>5</v>
      </c>
      <c r="H6757" t="s">
        <v>3686</v>
      </c>
      <c r="I6757">
        <v>4324</v>
      </c>
      <c r="J6757">
        <v>0</v>
      </c>
      <c r="K6757">
        <v>68</v>
      </c>
      <c r="L6757" t="s">
        <v>316</v>
      </c>
      <c r="M6757" t="s">
        <v>23</v>
      </c>
      <c r="N6757" t="s">
        <v>23</v>
      </c>
      <c r="O6757" t="s">
        <v>25</v>
      </c>
      <c r="P6757" t="s">
        <v>202</v>
      </c>
      <c r="Q6757" t="s">
        <v>50</v>
      </c>
      <c r="R6757" t="s">
        <v>14921</v>
      </c>
      <c r="S6757" t="s">
        <v>14922</v>
      </c>
    </row>
    <row r="6758" spans="1:19">
      <c r="A6758" t="s">
        <v>14923</v>
      </c>
      <c r="B6758" s="1">
        <v>45459</v>
      </c>
      <c r="C6758" t="s">
        <v>22</v>
      </c>
      <c r="D6758">
        <v>73</v>
      </c>
      <c r="E6758" t="s">
        <v>23</v>
      </c>
      <c r="F6758">
        <v>0</v>
      </c>
      <c r="G6758">
        <v>5</v>
      </c>
      <c r="H6758" t="s">
        <v>3686</v>
      </c>
      <c r="I6758">
        <v>2962</v>
      </c>
      <c r="J6758">
        <v>8</v>
      </c>
      <c r="K6758">
        <v>14</v>
      </c>
      <c r="M6758" t="s">
        <v>23</v>
      </c>
      <c r="N6758" t="s">
        <v>39</v>
      </c>
      <c r="P6758" t="s">
        <v>202</v>
      </c>
      <c r="Q6758" t="s">
        <v>50</v>
      </c>
      <c r="R6758" t="s">
        <v>1097</v>
      </c>
      <c r="S6758" t="s">
        <v>14924</v>
      </c>
    </row>
    <row r="6759" spans="1:19">
      <c r="A6759" t="s">
        <v>14925</v>
      </c>
      <c r="B6759" s="1">
        <v>45370</v>
      </c>
      <c r="C6759" t="s">
        <v>33</v>
      </c>
      <c r="D6759">
        <v>64</v>
      </c>
      <c r="E6759" t="s">
        <v>39</v>
      </c>
      <c r="F6759">
        <v>0</v>
      </c>
      <c r="G6759">
        <v>5</v>
      </c>
      <c r="H6759" t="s">
        <v>3686</v>
      </c>
      <c r="I6759">
        <v>5208</v>
      </c>
      <c r="J6759">
        <v>0</v>
      </c>
      <c r="K6759">
        <v>17</v>
      </c>
      <c r="L6759" t="s">
        <v>97</v>
      </c>
      <c r="M6759" t="s">
        <v>23</v>
      </c>
      <c r="N6759" t="s">
        <v>39</v>
      </c>
      <c r="P6759" t="s">
        <v>26</v>
      </c>
      <c r="Q6759" t="s">
        <v>50</v>
      </c>
      <c r="R6759" t="s">
        <v>610</v>
      </c>
      <c r="S6759" t="s">
        <v>14926</v>
      </c>
    </row>
    <row r="6760" spans="1:19">
      <c r="A6760" t="s">
        <v>14927</v>
      </c>
      <c r="B6760" s="1">
        <v>43784</v>
      </c>
      <c r="C6760" t="s">
        <v>33</v>
      </c>
      <c r="D6760">
        <v>24</v>
      </c>
      <c r="E6760" t="s">
        <v>39</v>
      </c>
      <c r="F6760">
        <v>0</v>
      </c>
      <c r="G6760">
        <v>5</v>
      </c>
      <c r="H6760" t="s">
        <v>3686</v>
      </c>
      <c r="I6760">
        <v>5294</v>
      </c>
      <c r="J6760">
        <v>0</v>
      </c>
      <c r="K6760">
        <v>69</v>
      </c>
      <c r="L6760" t="s">
        <v>316</v>
      </c>
      <c r="M6760" t="s">
        <v>23</v>
      </c>
      <c r="N6760" t="s">
        <v>39</v>
      </c>
      <c r="P6760" t="s">
        <v>164</v>
      </c>
      <c r="Q6760" t="s">
        <v>50</v>
      </c>
      <c r="R6760" t="s">
        <v>2838</v>
      </c>
      <c r="S6760" t="s">
        <v>14928</v>
      </c>
    </row>
    <row r="6761" spans="1:19">
      <c r="A6761" t="s">
        <v>14929</v>
      </c>
      <c r="B6761" s="1">
        <v>43679</v>
      </c>
      <c r="C6761" t="s">
        <v>33</v>
      </c>
      <c r="D6761">
        <v>64</v>
      </c>
      <c r="E6761" t="s">
        <v>23</v>
      </c>
      <c r="F6761">
        <v>0</v>
      </c>
      <c r="G6761">
        <v>5</v>
      </c>
      <c r="H6761" t="s">
        <v>3686</v>
      </c>
      <c r="I6761">
        <v>5065</v>
      </c>
      <c r="J6761">
        <v>3</v>
      </c>
      <c r="K6761">
        <v>72</v>
      </c>
      <c r="M6761" t="s">
        <v>23</v>
      </c>
      <c r="N6761" t="s">
        <v>39</v>
      </c>
      <c r="P6761" t="s">
        <v>164</v>
      </c>
      <c r="Q6761" t="s">
        <v>27</v>
      </c>
      <c r="R6761" t="s">
        <v>4701</v>
      </c>
      <c r="S6761" t="s">
        <v>14930</v>
      </c>
    </row>
    <row r="6762" spans="1:19">
      <c r="A6762" t="s">
        <v>14931</v>
      </c>
      <c r="B6762" s="1">
        <v>43963</v>
      </c>
      <c r="C6762" t="s">
        <v>33</v>
      </c>
      <c r="D6762">
        <v>40</v>
      </c>
      <c r="E6762" t="s">
        <v>39</v>
      </c>
      <c r="F6762">
        <v>0</v>
      </c>
      <c r="G6762">
        <v>5</v>
      </c>
      <c r="H6762" t="s">
        <v>3686</v>
      </c>
      <c r="I6762">
        <v>5775</v>
      </c>
      <c r="J6762">
        <v>0</v>
      </c>
      <c r="K6762">
        <v>63</v>
      </c>
      <c r="L6762" t="s">
        <v>142</v>
      </c>
      <c r="M6762" t="s">
        <v>23</v>
      </c>
      <c r="N6762" t="s">
        <v>23</v>
      </c>
      <c r="O6762" t="s">
        <v>25</v>
      </c>
      <c r="P6762" t="s">
        <v>26</v>
      </c>
      <c r="Q6762" t="s">
        <v>50</v>
      </c>
      <c r="R6762" t="s">
        <v>14932</v>
      </c>
      <c r="S6762" t="s">
        <v>14933</v>
      </c>
    </row>
    <row r="6763" spans="1:19">
      <c r="A6763" t="s">
        <v>14934</v>
      </c>
      <c r="B6763" s="1">
        <v>45568</v>
      </c>
      <c r="C6763" t="s">
        <v>22</v>
      </c>
      <c r="D6763">
        <v>56</v>
      </c>
      <c r="E6763" t="s">
        <v>39</v>
      </c>
      <c r="F6763">
        <v>0</v>
      </c>
      <c r="G6763">
        <v>5</v>
      </c>
      <c r="H6763" t="s">
        <v>3686</v>
      </c>
      <c r="I6763">
        <v>2411</v>
      </c>
      <c r="J6763">
        <v>0</v>
      </c>
      <c r="K6763">
        <v>10</v>
      </c>
      <c r="M6763" t="s">
        <v>23</v>
      </c>
      <c r="N6763" t="s">
        <v>39</v>
      </c>
      <c r="P6763" t="s">
        <v>26</v>
      </c>
      <c r="Q6763" t="s">
        <v>50</v>
      </c>
      <c r="R6763" t="s">
        <v>657</v>
      </c>
      <c r="S6763" t="s">
        <v>14935</v>
      </c>
    </row>
    <row r="6764" spans="1:19">
      <c r="A6764" t="s">
        <v>14936</v>
      </c>
      <c r="B6764" s="1">
        <v>44200</v>
      </c>
      <c r="C6764" t="s">
        <v>22</v>
      </c>
      <c r="D6764">
        <v>53</v>
      </c>
      <c r="E6764" t="s">
        <v>39</v>
      </c>
      <c r="F6764">
        <v>2</v>
      </c>
      <c r="G6764">
        <v>5</v>
      </c>
      <c r="H6764" t="s">
        <v>3686</v>
      </c>
      <c r="I6764">
        <v>4391</v>
      </c>
      <c r="J6764">
        <v>0</v>
      </c>
      <c r="K6764">
        <v>55</v>
      </c>
      <c r="L6764" t="s">
        <v>142</v>
      </c>
      <c r="M6764" t="s">
        <v>23</v>
      </c>
      <c r="N6764" t="s">
        <v>39</v>
      </c>
      <c r="P6764" t="s">
        <v>202</v>
      </c>
      <c r="Q6764" t="s">
        <v>27</v>
      </c>
      <c r="R6764" t="s">
        <v>3112</v>
      </c>
      <c r="S6764" t="s">
        <v>14937</v>
      </c>
    </row>
    <row r="6765" spans="1:19">
      <c r="A6765" t="s">
        <v>14938</v>
      </c>
      <c r="B6765" s="1">
        <v>45857</v>
      </c>
      <c r="C6765" t="s">
        <v>22</v>
      </c>
      <c r="D6765">
        <v>40</v>
      </c>
      <c r="E6765" t="s">
        <v>39</v>
      </c>
      <c r="F6765">
        <v>0</v>
      </c>
      <c r="G6765">
        <v>5</v>
      </c>
      <c r="H6765" t="s">
        <v>3751</v>
      </c>
      <c r="I6765">
        <v>3145</v>
      </c>
      <c r="J6765">
        <v>0</v>
      </c>
      <c r="K6765">
        <v>1</v>
      </c>
      <c r="L6765" t="s">
        <v>48</v>
      </c>
      <c r="M6765" t="s">
        <v>39</v>
      </c>
      <c r="N6765" t="s">
        <v>23</v>
      </c>
      <c r="O6765" t="s">
        <v>49</v>
      </c>
      <c r="P6765" t="s">
        <v>26</v>
      </c>
      <c r="Q6765" t="s">
        <v>27</v>
      </c>
      <c r="R6765" t="s">
        <v>7528</v>
      </c>
      <c r="S6765" t="s">
        <v>7528</v>
      </c>
    </row>
    <row r="6766" spans="1:19">
      <c r="A6766" t="s">
        <v>14939</v>
      </c>
      <c r="B6766" s="1">
        <v>45149</v>
      </c>
      <c r="C6766" t="s">
        <v>33</v>
      </c>
      <c r="D6766">
        <v>34</v>
      </c>
      <c r="E6766" t="s">
        <v>39</v>
      </c>
      <c r="F6766">
        <v>0</v>
      </c>
      <c r="G6766">
        <v>5</v>
      </c>
      <c r="H6766" t="s">
        <v>3686</v>
      </c>
      <c r="I6766">
        <v>5394</v>
      </c>
      <c r="J6766">
        <v>0</v>
      </c>
      <c r="K6766">
        <v>24</v>
      </c>
      <c r="M6766" t="s">
        <v>23</v>
      </c>
      <c r="N6766" t="s">
        <v>23</v>
      </c>
      <c r="O6766" t="s">
        <v>49</v>
      </c>
      <c r="P6766" t="s">
        <v>26</v>
      </c>
      <c r="Q6766" t="s">
        <v>50</v>
      </c>
      <c r="R6766" t="s">
        <v>5816</v>
      </c>
      <c r="S6766" t="s">
        <v>14940</v>
      </c>
    </row>
    <row r="6767" spans="1:19">
      <c r="A6767" t="s">
        <v>14941</v>
      </c>
      <c r="B6767" s="1">
        <v>45607</v>
      </c>
      <c r="C6767" t="s">
        <v>22</v>
      </c>
      <c r="D6767">
        <v>46</v>
      </c>
      <c r="E6767" t="s">
        <v>39</v>
      </c>
      <c r="F6767">
        <v>0</v>
      </c>
      <c r="G6767">
        <v>5</v>
      </c>
      <c r="H6767" t="s">
        <v>3686</v>
      </c>
      <c r="I6767">
        <v>5414</v>
      </c>
      <c r="J6767">
        <v>0</v>
      </c>
      <c r="K6767">
        <v>9</v>
      </c>
      <c r="M6767" t="s">
        <v>23</v>
      </c>
      <c r="N6767" t="s">
        <v>23</v>
      </c>
      <c r="O6767" t="s">
        <v>56</v>
      </c>
      <c r="P6767" t="s">
        <v>26</v>
      </c>
      <c r="Q6767" t="s">
        <v>50</v>
      </c>
      <c r="R6767" t="s">
        <v>905</v>
      </c>
      <c r="S6767" t="s">
        <v>14942</v>
      </c>
    </row>
    <row r="6768" spans="1:19">
      <c r="A6768" t="s">
        <v>14943</v>
      </c>
      <c r="B6768" s="1">
        <v>44553</v>
      </c>
      <c r="C6768" t="s">
        <v>22</v>
      </c>
      <c r="D6768">
        <v>19</v>
      </c>
      <c r="E6768" t="s">
        <v>23</v>
      </c>
      <c r="F6768">
        <v>0</v>
      </c>
      <c r="G6768">
        <v>5</v>
      </c>
      <c r="H6768" t="s">
        <v>3686</v>
      </c>
      <c r="I6768">
        <v>3678</v>
      </c>
      <c r="J6768">
        <v>1</v>
      </c>
      <c r="K6768">
        <v>44</v>
      </c>
      <c r="M6768" t="s">
        <v>23</v>
      </c>
      <c r="N6768" t="s">
        <v>23</v>
      </c>
      <c r="O6768" t="s">
        <v>49</v>
      </c>
      <c r="P6768" t="s">
        <v>202</v>
      </c>
      <c r="Q6768" t="s">
        <v>27</v>
      </c>
      <c r="R6768" t="s">
        <v>776</v>
      </c>
      <c r="S6768" t="s">
        <v>14944</v>
      </c>
    </row>
    <row r="6769" spans="1:19">
      <c r="A6769" t="s">
        <v>14945</v>
      </c>
      <c r="B6769" s="1">
        <v>44625</v>
      </c>
      <c r="C6769" t="s">
        <v>22</v>
      </c>
      <c r="D6769">
        <v>29</v>
      </c>
      <c r="E6769" t="s">
        <v>39</v>
      </c>
      <c r="F6769">
        <v>0</v>
      </c>
      <c r="G6769">
        <v>5</v>
      </c>
      <c r="H6769" t="s">
        <v>3686</v>
      </c>
      <c r="I6769">
        <v>2640</v>
      </c>
      <c r="J6769">
        <v>0</v>
      </c>
      <c r="K6769">
        <v>41</v>
      </c>
      <c r="L6769" t="s">
        <v>142</v>
      </c>
      <c r="M6769" t="s">
        <v>23</v>
      </c>
      <c r="N6769" t="s">
        <v>23</v>
      </c>
      <c r="O6769" t="s">
        <v>25</v>
      </c>
      <c r="P6769" t="s">
        <v>164</v>
      </c>
      <c r="Q6769" t="s">
        <v>50</v>
      </c>
      <c r="R6769" t="s">
        <v>6012</v>
      </c>
      <c r="S6769" t="s">
        <v>14946</v>
      </c>
    </row>
    <row r="6770" spans="1:19">
      <c r="A6770" t="s">
        <v>14947</v>
      </c>
      <c r="B6770" s="1">
        <v>45079</v>
      </c>
      <c r="C6770" t="s">
        <v>22</v>
      </c>
      <c r="D6770">
        <v>62</v>
      </c>
      <c r="E6770" t="s">
        <v>39</v>
      </c>
      <c r="F6770">
        <v>0</v>
      </c>
      <c r="G6770">
        <v>5</v>
      </c>
      <c r="H6770" t="s">
        <v>3686</v>
      </c>
      <c r="I6770">
        <v>5471</v>
      </c>
      <c r="J6770">
        <v>0</v>
      </c>
      <c r="K6770">
        <v>26</v>
      </c>
      <c r="M6770" t="s">
        <v>23</v>
      </c>
      <c r="N6770" t="s">
        <v>23</v>
      </c>
      <c r="O6770" t="s">
        <v>25</v>
      </c>
      <c r="P6770" t="s">
        <v>26</v>
      </c>
      <c r="Q6770" t="s">
        <v>50</v>
      </c>
      <c r="R6770" t="s">
        <v>1019</v>
      </c>
      <c r="S6770" t="s">
        <v>14948</v>
      </c>
    </row>
    <row r="6771" spans="1:19">
      <c r="A6771" t="s">
        <v>14949</v>
      </c>
      <c r="B6771" s="1">
        <v>44305</v>
      </c>
      <c r="C6771" t="s">
        <v>33</v>
      </c>
      <c r="D6771">
        <v>44</v>
      </c>
      <c r="E6771" t="s">
        <v>23</v>
      </c>
      <c r="F6771">
        <v>2</v>
      </c>
      <c r="G6771">
        <v>5</v>
      </c>
      <c r="H6771" t="s">
        <v>3686</v>
      </c>
      <c r="I6771">
        <v>5699</v>
      </c>
      <c r="J6771">
        <v>3</v>
      </c>
      <c r="K6771">
        <v>52</v>
      </c>
      <c r="M6771" t="s">
        <v>23</v>
      </c>
      <c r="N6771" t="s">
        <v>39</v>
      </c>
      <c r="P6771" t="s">
        <v>164</v>
      </c>
      <c r="Q6771" t="s">
        <v>50</v>
      </c>
      <c r="R6771" t="s">
        <v>1980</v>
      </c>
      <c r="S6771" t="s">
        <v>14950</v>
      </c>
    </row>
    <row r="6772" spans="1:19">
      <c r="A6772" t="s">
        <v>14951</v>
      </c>
      <c r="B6772" s="1">
        <v>44896</v>
      </c>
      <c r="C6772" t="s">
        <v>33</v>
      </c>
      <c r="D6772">
        <v>42</v>
      </c>
      <c r="E6772" t="s">
        <v>23</v>
      </c>
      <c r="F6772">
        <v>0</v>
      </c>
      <c r="G6772">
        <v>5</v>
      </c>
      <c r="H6772" t="s">
        <v>3686</v>
      </c>
      <c r="I6772">
        <v>5817</v>
      </c>
      <c r="J6772">
        <v>1</v>
      </c>
      <c r="K6772">
        <v>32</v>
      </c>
      <c r="M6772" t="s">
        <v>23</v>
      </c>
      <c r="N6772" t="s">
        <v>39</v>
      </c>
      <c r="P6772" t="s">
        <v>202</v>
      </c>
      <c r="Q6772" t="s">
        <v>50</v>
      </c>
      <c r="R6772" t="s">
        <v>3559</v>
      </c>
      <c r="S6772" t="s">
        <v>14952</v>
      </c>
    </row>
    <row r="6773" spans="1:19">
      <c r="A6773" t="s">
        <v>14953</v>
      </c>
      <c r="B6773" s="1">
        <v>44885</v>
      </c>
      <c r="C6773" t="s">
        <v>22</v>
      </c>
      <c r="D6773">
        <v>25</v>
      </c>
      <c r="E6773" t="s">
        <v>23</v>
      </c>
      <c r="F6773">
        <v>1</v>
      </c>
      <c r="G6773">
        <v>5</v>
      </c>
      <c r="H6773" t="s">
        <v>3686</v>
      </c>
      <c r="I6773">
        <v>3470</v>
      </c>
      <c r="J6773">
        <v>6</v>
      </c>
      <c r="K6773">
        <v>33</v>
      </c>
      <c r="M6773" t="s">
        <v>23</v>
      </c>
      <c r="N6773" t="s">
        <v>39</v>
      </c>
      <c r="P6773" t="s">
        <v>202</v>
      </c>
      <c r="Q6773" t="s">
        <v>27</v>
      </c>
      <c r="R6773" t="s">
        <v>971</v>
      </c>
      <c r="S6773" t="s">
        <v>14954</v>
      </c>
    </row>
    <row r="6774" spans="1:19">
      <c r="A6774" t="s">
        <v>14955</v>
      </c>
      <c r="B6774" s="1">
        <v>44430</v>
      </c>
      <c r="C6774" t="s">
        <v>33</v>
      </c>
      <c r="D6774">
        <v>29</v>
      </c>
      <c r="E6774" t="s">
        <v>23</v>
      </c>
      <c r="F6774">
        <v>0</v>
      </c>
      <c r="G6774">
        <v>5</v>
      </c>
      <c r="H6774" t="s">
        <v>3686</v>
      </c>
      <c r="I6774">
        <v>5893</v>
      </c>
      <c r="J6774">
        <v>4</v>
      </c>
      <c r="K6774">
        <v>48</v>
      </c>
      <c r="M6774" t="s">
        <v>23</v>
      </c>
      <c r="N6774" t="s">
        <v>23</v>
      </c>
      <c r="O6774" t="s">
        <v>25</v>
      </c>
      <c r="P6774" t="s">
        <v>202</v>
      </c>
      <c r="Q6774" t="s">
        <v>27</v>
      </c>
      <c r="R6774" t="s">
        <v>4922</v>
      </c>
      <c r="S6774" t="s">
        <v>14956</v>
      </c>
    </row>
    <row r="6775" spans="1:19">
      <c r="A6775" t="s">
        <v>14957</v>
      </c>
      <c r="B6775" s="1">
        <v>44186</v>
      </c>
      <c r="C6775" t="s">
        <v>22</v>
      </c>
      <c r="D6775">
        <v>39</v>
      </c>
      <c r="E6775" t="s">
        <v>23</v>
      </c>
      <c r="F6775">
        <v>3</v>
      </c>
      <c r="G6775">
        <v>5</v>
      </c>
      <c r="H6775" t="s">
        <v>3686</v>
      </c>
      <c r="I6775">
        <v>6484</v>
      </c>
      <c r="J6775">
        <v>4</v>
      </c>
      <c r="K6775">
        <v>56</v>
      </c>
      <c r="L6775" t="s">
        <v>142</v>
      </c>
      <c r="M6775" t="s">
        <v>23</v>
      </c>
      <c r="N6775" t="s">
        <v>23</v>
      </c>
      <c r="O6775" t="s">
        <v>25</v>
      </c>
      <c r="P6775" t="s">
        <v>26</v>
      </c>
      <c r="Q6775" t="s">
        <v>50</v>
      </c>
      <c r="R6775" t="s">
        <v>14958</v>
      </c>
      <c r="S6775" t="s">
        <v>14959</v>
      </c>
    </row>
    <row r="6776" spans="1:19">
      <c r="A6776" t="s">
        <v>14960</v>
      </c>
      <c r="B6776" s="1">
        <v>45292</v>
      </c>
      <c r="C6776" t="s">
        <v>33</v>
      </c>
      <c r="D6776">
        <v>58</v>
      </c>
      <c r="E6776" t="s">
        <v>23</v>
      </c>
      <c r="F6776">
        <v>0</v>
      </c>
      <c r="G6776">
        <v>5</v>
      </c>
      <c r="H6776" t="s">
        <v>3686</v>
      </c>
      <c r="I6776">
        <v>3249</v>
      </c>
      <c r="J6776">
        <v>9</v>
      </c>
      <c r="K6776">
        <v>19</v>
      </c>
      <c r="L6776" t="s">
        <v>97</v>
      </c>
      <c r="M6776" t="s">
        <v>23</v>
      </c>
      <c r="N6776" t="s">
        <v>23</v>
      </c>
      <c r="O6776" t="s">
        <v>25</v>
      </c>
      <c r="P6776" t="s">
        <v>26</v>
      </c>
      <c r="Q6776" t="s">
        <v>27</v>
      </c>
      <c r="R6776" t="s">
        <v>1334</v>
      </c>
      <c r="S6776" t="s">
        <v>14961</v>
      </c>
    </row>
    <row r="6777" spans="1:19">
      <c r="A6777" t="s">
        <v>14962</v>
      </c>
      <c r="B6777" s="1">
        <v>45742</v>
      </c>
      <c r="C6777" t="s">
        <v>22</v>
      </c>
      <c r="D6777">
        <v>32</v>
      </c>
      <c r="E6777" t="s">
        <v>39</v>
      </c>
      <c r="F6777">
        <v>0</v>
      </c>
      <c r="G6777">
        <v>5</v>
      </c>
      <c r="H6777" t="s">
        <v>3686</v>
      </c>
      <c r="I6777">
        <v>2610</v>
      </c>
      <c r="J6777">
        <v>0</v>
      </c>
      <c r="K6777">
        <v>5</v>
      </c>
      <c r="M6777" t="s">
        <v>23</v>
      </c>
      <c r="N6777" t="s">
        <v>23</v>
      </c>
      <c r="O6777" t="s">
        <v>25</v>
      </c>
      <c r="P6777" t="s">
        <v>26</v>
      </c>
      <c r="Q6777" t="s">
        <v>50</v>
      </c>
      <c r="R6777" t="s">
        <v>2746</v>
      </c>
      <c r="S6777" t="s">
        <v>14963</v>
      </c>
    </row>
    <row r="6778" spans="1:19">
      <c r="A6778" t="s">
        <v>14964</v>
      </c>
      <c r="B6778" s="1">
        <v>45305</v>
      </c>
      <c r="C6778" t="s">
        <v>33</v>
      </c>
      <c r="D6778">
        <v>30</v>
      </c>
      <c r="E6778" t="s">
        <v>23</v>
      </c>
      <c r="F6778">
        <v>0</v>
      </c>
      <c r="G6778">
        <v>5</v>
      </c>
      <c r="H6778" t="s">
        <v>3686</v>
      </c>
      <c r="I6778">
        <v>3624</v>
      </c>
      <c r="J6778">
        <v>1</v>
      </c>
      <c r="K6778">
        <v>19</v>
      </c>
      <c r="M6778" t="s">
        <v>23</v>
      </c>
      <c r="N6778" t="s">
        <v>23</v>
      </c>
      <c r="O6778" t="s">
        <v>25</v>
      </c>
      <c r="P6778" t="s">
        <v>26</v>
      </c>
      <c r="Q6778" t="s">
        <v>27</v>
      </c>
      <c r="R6778" t="s">
        <v>2496</v>
      </c>
      <c r="S6778" t="s">
        <v>14965</v>
      </c>
    </row>
    <row r="6779" spans="1:19">
      <c r="A6779" t="s">
        <v>14966</v>
      </c>
      <c r="B6779" s="1">
        <v>44820</v>
      </c>
      <c r="C6779" t="s">
        <v>33</v>
      </c>
      <c r="D6779">
        <v>59</v>
      </c>
      <c r="E6779" t="s">
        <v>39</v>
      </c>
      <c r="F6779">
        <v>0</v>
      </c>
      <c r="G6779">
        <v>5</v>
      </c>
      <c r="H6779" t="s">
        <v>3686</v>
      </c>
      <c r="I6779">
        <v>2553</v>
      </c>
      <c r="J6779">
        <v>0</v>
      </c>
      <c r="K6779">
        <v>35</v>
      </c>
      <c r="L6779" t="s">
        <v>40</v>
      </c>
      <c r="M6779" t="s">
        <v>39</v>
      </c>
      <c r="N6779" t="s">
        <v>23</v>
      </c>
      <c r="O6779" t="s">
        <v>56</v>
      </c>
      <c r="P6779" t="s">
        <v>26</v>
      </c>
      <c r="Q6779" t="s">
        <v>50</v>
      </c>
      <c r="R6779" t="s">
        <v>8841</v>
      </c>
      <c r="S6779" t="s">
        <v>14967</v>
      </c>
    </row>
    <row r="6780" spans="1:19">
      <c r="A6780" t="s">
        <v>14968</v>
      </c>
      <c r="B6780" s="1">
        <v>45113</v>
      </c>
      <c r="C6780" t="s">
        <v>33</v>
      </c>
      <c r="D6780">
        <v>33</v>
      </c>
      <c r="E6780" t="s">
        <v>39</v>
      </c>
      <c r="F6780">
        <v>0</v>
      </c>
      <c r="G6780">
        <v>5</v>
      </c>
      <c r="H6780" t="s">
        <v>3686</v>
      </c>
      <c r="I6780">
        <v>3962</v>
      </c>
      <c r="J6780">
        <v>0</v>
      </c>
      <c r="K6780">
        <v>25</v>
      </c>
      <c r="M6780" t="s">
        <v>23</v>
      </c>
      <c r="N6780" t="s">
        <v>23</v>
      </c>
      <c r="O6780" t="s">
        <v>49</v>
      </c>
      <c r="P6780" t="s">
        <v>26</v>
      </c>
      <c r="Q6780" t="s">
        <v>27</v>
      </c>
      <c r="R6780" t="s">
        <v>6807</v>
      </c>
      <c r="S6780" t="s">
        <v>14969</v>
      </c>
    </row>
    <row r="6781" spans="1:19">
      <c r="A6781" t="s">
        <v>14970</v>
      </c>
      <c r="B6781" s="1">
        <v>45237</v>
      </c>
      <c r="C6781" t="s">
        <v>22</v>
      </c>
      <c r="D6781">
        <v>71</v>
      </c>
      <c r="E6781" t="s">
        <v>23</v>
      </c>
      <c r="F6781">
        <v>0</v>
      </c>
      <c r="G6781">
        <v>5</v>
      </c>
      <c r="H6781" t="s">
        <v>3686</v>
      </c>
      <c r="I6781">
        <v>5318</v>
      </c>
      <c r="J6781">
        <v>0</v>
      </c>
      <c r="K6781">
        <v>21</v>
      </c>
      <c r="M6781" t="s">
        <v>23</v>
      </c>
      <c r="N6781" t="s">
        <v>23</v>
      </c>
      <c r="O6781" t="s">
        <v>25</v>
      </c>
      <c r="P6781" t="s">
        <v>26</v>
      </c>
      <c r="Q6781" t="s">
        <v>27</v>
      </c>
      <c r="R6781" t="s">
        <v>8369</v>
      </c>
      <c r="S6781" t="s">
        <v>14971</v>
      </c>
    </row>
    <row r="6782" spans="1:19">
      <c r="A6782" t="s">
        <v>14972</v>
      </c>
      <c r="B6782" s="1">
        <v>44265</v>
      </c>
      <c r="C6782" t="s">
        <v>33</v>
      </c>
      <c r="D6782">
        <v>33</v>
      </c>
      <c r="E6782" t="s">
        <v>39</v>
      </c>
      <c r="F6782">
        <v>0</v>
      </c>
      <c r="G6782">
        <v>5</v>
      </c>
      <c r="H6782" t="s">
        <v>3686</v>
      </c>
      <c r="I6782">
        <v>5731</v>
      </c>
      <c r="J6782">
        <v>0</v>
      </c>
      <c r="K6782">
        <v>53</v>
      </c>
      <c r="L6782" t="s">
        <v>142</v>
      </c>
      <c r="M6782" t="s">
        <v>23</v>
      </c>
      <c r="N6782" t="s">
        <v>23</v>
      </c>
      <c r="O6782" t="s">
        <v>25</v>
      </c>
      <c r="P6782" t="s">
        <v>164</v>
      </c>
      <c r="Q6782" t="s">
        <v>27</v>
      </c>
      <c r="R6782" t="s">
        <v>1576</v>
      </c>
      <c r="S6782" t="s">
        <v>14973</v>
      </c>
    </row>
    <row r="6783" spans="1:19">
      <c r="A6783" t="s">
        <v>14974</v>
      </c>
      <c r="B6783" s="1">
        <v>43699</v>
      </c>
      <c r="C6783" t="s">
        <v>33</v>
      </c>
      <c r="D6783">
        <v>62</v>
      </c>
      <c r="E6783" t="s">
        <v>23</v>
      </c>
      <c r="F6783">
        <v>1</v>
      </c>
      <c r="G6783">
        <v>5</v>
      </c>
      <c r="H6783" t="s">
        <v>3686</v>
      </c>
      <c r="I6783">
        <v>4923</v>
      </c>
      <c r="J6783">
        <v>7</v>
      </c>
      <c r="K6783">
        <v>72</v>
      </c>
      <c r="L6783" t="s">
        <v>316</v>
      </c>
      <c r="M6783" t="s">
        <v>23</v>
      </c>
      <c r="N6783" t="s">
        <v>39</v>
      </c>
      <c r="P6783" t="s">
        <v>164</v>
      </c>
      <c r="Q6783" t="s">
        <v>27</v>
      </c>
      <c r="R6783" t="s">
        <v>12329</v>
      </c>
      <c r="S6783" t="s">
        <v>14975</v>
      </c>
    </row>
    <row r="6784" spans="1:19">
      <c r="A6784" t="s">
        <v>14976</v>
      </c>
      <c r="B6784" s="1">
        <v>45436</v>
      </c>
      <c r="C6784" t="s">
        <v>22</v>
      </c>
      <c r="D6784">
        <v>26</v>
      </c>
      <c r="E6784" t="s">
        <v>23</v>
      </c>
      <c r="F6784">
        <v>0</v>
      </c>
      <c r="G6784">
        <v>5</v>
      </c>
      <c r="H6784" t="s">
        <v>3686</v>
      </c>
      <c r="I6784">
        <v>2483</v>
      </c>
      <c r="J6784">
        <v>1</v>
      </c>
      <c r="K6784">
        <v>15</v>
      </c>
      <c r="L6784" t="s">
        <v>97</v>
      </c>
      <c r="M6784" t="s">
        <v>23</v>
      </c>
      <c r="N6784" t="s">
        <v>39</v>
      </c>
      <c r="P6784" t="s">
        <v>26</v>
      </c>
      <c r="Q6784" t="s">
        <v>50</v>
      </c>
      <c r="R6784" t="s">
        <v>971</v>
      </c>
      <c r="S6784" t="s">
        <v>14977</v>
      </c>
    </row>
    <row r="6785" spans="1:19">
      <c r="A6785" t="s">
        <v>14978</v>
      </c>
      <c r="B6785" s="1">
        <v>45425</v>
      </c>
      <c r="C6785" t="s">
        <v>33</v>
      </c>
      <c r="D6785">
        <v>22</v>
      </c>
      <c r="E6785" t="s">
        <v>23</v>
      </c>
      <c r="F6785">
        <v>0</v>
      </c>
      <c r="G6785">
        <v>5</v>
      </c>
      <c r="H6785" t="s">
        <v>3686</v>
      </c>
      <c r="I6785">
        <v>4891</v>
      </c>
      <c r="J6785">
        <v>6</v>
      </c>
      <c r="K6785">
        <v>15</v>
      </c>
      <c r="M6785" t="s">
        <v>23</v>
      </c>
      <c r="N6785" t="s">
        <v>23</v>
      </c>
      <c r="O6785" t="s">
        <v>25</v>
      </c>
      <c r="P6785" t="s">
        <v>26</v>
      </c>
      <c r="Q6785" t="s">
        <v>27</v>
      </c>
      <c r="R6785" t="s">
        <v>2278</v>
      </c>
      <c r="S6785" t="s">
        <v>14979</v>
      </c>
    </row>
    <row r="6786" spans="1:19">
      <c r="A6786" t="s">
        <v>14980</v>
      </c>
      <c r="B6786" s="1">
        <v>45784</v>
      </c>
      <c r="C6786" t="s">
        <v>33</v>
      </c>
      <c r="D6786">
        <v>58</v>
      </c>
      <c r="E6786" t="s">
        <v>39</v>
      </c>
      <c r="F6786">
        <v>0</v>
      </c>
      <c r="G6786">
        <v>5</v>
      </c>
      <c r="H6786" t="s">
        <v>3751</v>
      </c>
      <c r="I6786">
        <v>2754</v>
      </c>
      <c r="J6786">
        <v>0</v>
      </c>
      <c r="K6786">
        <v>3</v>
      </c>
      <c r="L6786" t="s">
        <v>48</v>
      </c>
      <c r="M6786" t="s">
        <v>23</v>
      </c>
      <c r="N6786" t="s">
        <v>23</v>
      </c>
      <c r="O6786" t="s">
        <v>56</v>
      </c>
      <c r="P6786" t="s">
        <v>202</v>
      </c>
      <c r="Q6786" t="s">
        <v>27</v>
      </c>
      <c r="R6786" t="s">
        <v>1094</v>
      </c>
      <c r="S6786" t="s">
        <v>14981</v>
      </c>
    </row>
    <row r="6787" spans="1:19">
      <c r="A6787" t="s">
        <v>14982</v>
      </c>
      <c r="B6787" s="1">
        <v>45171</v>
      </c>
      <c r="C6787" t="s">
        <v>33</v>
      </c>
      <c r="D6787">
        <v>47</v>
      </c>
      <c r="E6787" t="s">
        <v>23</v>
      </c>
      <c r="F6787">
        <v>2</v>
      </c>
      <c r="G6787">
        <v>5</v>
      </c>
      <c r="H6787" t="s">
        <v>3686</v>
      </c>
      <c r="I6787">
        <v>2267</v>
      </c>
      <c r="J6787">
        <v>4</v>
      </c>
      <c r="K6787">
        <v>23</v>
      </c>
      <c r="M6787" t="s">
        <v>23</v>
      </c>
      <c r="N6787" t="s">
        <v>39</v>
      </c>
      <c r="P6787" t="s">
        <v>164</v>
      </c>
      <c r="Q6787" t="s">
        <v>84</v>
      </c>
      <c r="R6787" t="s">
        <v>1070</v>
      </c>
      <c r="S6787" t="s">
        <v>14983</v>
      </c>
    </row>
    <row r="6788" spans="1:19">
      <c r="A6788" t="s">
        <v>14984</v>
      </c>
      <c r="B6788" s="1">
        <v>43825</v>
      </c>
      <c r="C6788" t="s">
        <v>33</v>
      </c>
      <c r="D6788">
        <v>57</v>
      </c>
      <c r="E6788" t="s">
        <v>23</v>
      </c>
      <c r="F6788">
        <v>3</v>
      </c>
      <c r="G6788">
        <v>5</v>
      </c>
      <c r="H6788" t="s">
        <v>3686</v>
      </c>
      <c r="I6788">
        <v>5071</v>
      </c>
      <c r="J6788">
        <v>8</v>
      </c>
      <c r="K6788">
        <v>68</v>
      </c>
      <c r="M6788" t="s">
        <v>23</v>
      </c>
      <c r="N6788" t="s">
        <v>23</v>
      </c>
      <c r="O6788" t="s">
        <v>49</v>
      </c>
      <c r="P6788" t="s">
        <v>202</v>
      </c>
      <c r="Q6788" t="s">
        <v>27</v>
      </c>
      <c r="R6788" t="s">
        <v>173</v>
      </c>
      <c r="S6788" t="s">
        <v>14985</v>
      </c>
    </row>
    <row r="6789" spans="1:19">
      <c r="A6789" t="s">
        <v>14986</v>
      </c>
      <c r="B6789" s="1">
        <v>44819</v>
      </c>
      <c r="C6789" t="s">
        <v>33</v>
      </c>
      <c r="D6789">
        <v>31</v>
      </c>
      <c r="E6789" t="s">
        <v>39</v>
      </c>
      <c r="F6789">
        <v>0</v>
      </c>
      <c r="G6789">
        <v>5</v>
      </c>
      <c r="H6789" t="s">
        <v>3686</v>
      </c>
      <c r="I6789">
        <v>4988</v>
      </c>
      <c r="J6789">
        <v>0</v>
      </c>
      <c r="K6789">
        <v>35</v>
      </c>
      <c r="M6789" t="s">
        <v>23</v>
      </c>
      <c r="N6789" t="s">
        <v>39</v>
      </c>
      <c r="P6789" t="s">
        <v>26</v>
      </c>
      <c r="Q6789" t="s">
        <v>27</v>
      </c>
      <c r="R6789" t="s">
        <v>355</v>
      </c>
      <c r="S6789" t="s">
        <v>14987</v>
      </c>
    </row>
    <row r="6790" spans="1:19">
      <c r="A6790" t="s">
        <v>14988</v>
      </c>
      <c r="B6790" s="1">
        <v>45103</v>
      </c>
      <c r="C6790" t="s">
        <v>33</v>
      </c>
      <c r="D6790">
        <v>23</v>
      </c>
      <c r="E6790" t="s">
        <v>23</v>
      </c>
      <c r="F6790">
        <v>0</v>
      </c>
      <c r="G6790">
        <v>5</v>
      </c>
      <c r="H6790" t="s">
        <v>3686</v>
      </c>
      <c r="I6790">
        <v>3596</v>
      </c>
      <c r="J6790">
        <v>6</v>
      </c>
      <c r="K6790">
        <v>26</v>
      </c>
      <c r="L6790" t="s">
        <v>40</v>
      </c>
      <c r="M6790" t="s">
        <v>23</v>
      </c>
      <c r="N6790" t="s">
        <v>23</v>
      </c>
      <c r="O6790" t="s">
        <v>49</v>
      </c>
      <c r="P6790" t="s">
        <v>164</v>
      </c>
      <c r="Q6790" t="s">
        <v>50</v>
      </c>
      <c r="R6790" t="s">
        <v>797</v>
      </c>
      <c r="S6790" t="s">
        <v>14989</v>
      </c>
    </row>
    <row r="6791" spans="1:19">
      <c r="A6791" t="s">
        <v>14990</v>
      </c>
      <c r="B6791" s="1">
        <v>45677</v>
      </c>
      <c r="C6791" t="s">
        <v>22</v>
      </c>
      <c r="D6791">
        <v>42</v>
      </c>
      <c r="E6791" t="s">
        <v>23</v>
      </c>
      <c r="F6791">
        <v>1</v>
      </c>
      <c r="G6791">
        <v>5</v>
      </c>
      <c r="H6791" t="s">
        <v>3686</v>
      </c>
      <c r="I6791">
        <v>4699</v>
      </c>
      <c r="J6791">
        <v>7</v>
      </c>
      <c r="K6791">
        <v>7</v>
      </c>
      <c r="L6791" t="s">
        <v>48</v>
      </c>
      <c r="M6791" t="s">
        <v>23</v>
      </c>
      <c r="N6791" t="s">
        <v>23</v>
      </c>
      <c r="O6791" t="s">
        <v>49</v>
      </c>
      <c r="P6791" t="s">
        <v>26</v>
      </c>
      <c r="Q6791" t="s">
        <v>27</v>
      </c>
      <c r="R6791" t="s">
        <v>2897</v>
      </c>
      <c r="S6791" t="s">
        <v>14991</v>
      </c>
    </row>
    <row r="6792" spans="1:19">
      <c r="A6792" t="s">
        <v>14992</v>
      </c>
      <c r="B6792" s="1">
        <v>44665</v>
      </c>
      <c r="C6792" t="s">
        <v>22</v>
      </c>
      <c r="D6792">
        <v>26</v>
      </c>
      <c r="E6792" t="s">
        <v>39</v>
      </c>
      <c r="F6792">
        <v>0</v>
      </c>
      <c r="G6792">
        <v>5</v>
      </c>
      <c r="H6792" t="s">
        <v>3686</v>
      </c>
      <c r="I6792">
        <v>3355</v>
      </c>
      <c r="J6792">
        <v>0</v>
      </c>
      <c r="K6792">
        <v>40</v>
      </c>
      <c r="L6792" t="s">
        <v>142</v>
      </c>
      <c r="M6792" t="s">
        <v>23</v>
      </c>
      <c r="N6792" t="s">
        <v>23</v>
      </c>
      <c r="O6792" t="s">
        <v>49</v>
      </c>
      <c r="P6792" t="s">
        <v>26</v>
      </c>
      <c r="Q6792" t="s">
        <v>27</v>
      </c>
      <c r="R6792" t="s">
        <v>12035</v>
      </c>
      <c r="S6792" t="s">
        <v>14993</v>
      </c>
    </row>
    <row r="6793" spans="1:19">
      <c r="A6793" t="s">
        <v>14994</v>
      </c>
      <c r="B6793" s="1">
        <v>45219</v>
      </c>
      <c r="C6793" t="s">
        <v>33</v>
      </c>
      <c r="D6793">
        <v>50</v>
      </c>
      <c r="E6793" t="s">
        <v>39</v>
      </c>
      <c r="F6793">
        <v>0</v>
      </c>
      <c r="G6793">
        <v>5</v>
      </c>
      <c r="H6793" t="s">
        <v>3686</v>
      </c>
      <c r="I6793">
        <v>3171</v>
      </c>
      <c r="J6793">
        <v>0</v>
      </c>
      <c r="K6793">
        <v>22</v>
      </c>
      <c r="L6793" t="s">
        <v>97</v>
      </c>
      <c r="M6793" t="s">
        <v>23</v>
      </c>
      <c r="N6793" t="s">
        <v>39</v>
      </c>
      <c r="P6793" t="s">
        <v>202</v>
      </c>
      <c r="Q6793" t="s">
        <v>27</v>
      </c>
      <c r="R6793" t="s">
        <v>5022</v>
      </c>
      <c r="S6793" t="s">
        <v>14995</v>
      </c>
    </row>
    <row r="6794" spans="1:19">
      <c r="A6794" t="s">
        <v>14996</v>
      </c>
      <c r="B6794" s="1">
        <v>45019</v>
      </c>
      <c r="C6794" t="s">
        <v>33</v>
      </c>
      <c r="D6794">
        <v>35</v>
      </c>
      <c r="E6794" t="s">
        <v>39</v>
      </c>
      <c r="F6794">
        <v>0</v>
      </c>
      <c r="G6794">
        <v>5</v>
      </c>
      <c r="H6794" t="s">
        <v>3686</v>
      </c>
      <c r="I6794">
        <v>5463</v>
      </c>
      <c r="J6794">
        <v>0</v>
      </c>
      <c r="K6794">
        <v>28</v>
      </c>
      <c r="L6794" t="s">
        <v>40</v>
      </c>
      <c r="M6794" t="s">
        <v>39</v>
      </c>
      <c r="N6794" t="s">
        <v>23</v>
      </c>
      <c r="O6794" t="s">
        <v>49</v>
      </c>
      <c r="P6794" t="s">
        <v>26</v>
      </c>
      <c r="Q6794" t="s">
        <v>50</v>
      </c>
      <c r="R6794" t="s">
        <v>6301</v>
      </c>
      <c r="S6794" t="s">
        <v>9659</v>
      </c>
    </row>
    <row r="6795" spans="1:19">
      <c r="A6795" t="s">
        <v>14997</v>
      </c>
      <c r="B6795" s="1">
        <v>44586</v>
      </c>
      <c r="C6795" t="s">
        <v>22</v>
      </c>
      <c r="D6795">
        <v>57</v>
      </c>
      <c r="E6795" t="s">
        <v>39</v>
      </c>
      <c r="F6795">
        <v>0</v>
      </c>
      <c r="G6795">
        <v>5</v>
      </c>
      <c r="H6795" t="s">
        <v>3686</v>
      </c>
      <c r="I6795">
        <v>4871</v>
      </c>
      <c r="J6795">
        <v>0</v>
      </c>
      <c r="K6795">
        <v>43</v>
      </c>
      <c r="M6795" t="s">
        <v>23</v>
      </c>
      <c r="N6795" t="s">
        <v>39</v>
      </c>
      <c r="P6795" t="s">
        <v>164</v>
      </c>
      <c r="Q6795" t="s">
        <v>50</v>
      </c>
      <c r="R6795" t="s">
        <v>3634</v>
      </c>
      <c r="S6795" t="s">
        <v>14998</v>
      </c>
    </row>
    <row r="6796" spans="1:19">
      <c r="A6796" t="s">
        <v>14999</v>
      </c>
      <c r="B6796" s="1">
        <v>45631</v>
      </c>
      <c r="C6796" t="s">
        <v>22</v>
      </c>
      <c r="D6796">
        <v>54</v>
      </c>
      <c r="E6796" t="s">
        <v>23</v>
      </c>
      <c r="F6796">
        <v>3</v>
      </c>
      <c r="G6796">
        <v>5</v>
      </c>
      <c r="H6796" t="s">
        <v>3686</v>
      </c>
      <c r="I6796">
        <v>3214</v>
      </c>
      <c r="J6796">
        <v>1</v>
      </c>
      <c r="K6796">
        <v>8</v>
      </c>
      <c r="L6796" t="s">
        <v>48</v>
      </c>
      <c r="M6796" t="s">
        <v>23</v>
      </c>
      <c r="N6796" t="s">
        <v>39</v>
      </c>
      <c r="P6796" t="s">
        <v>164</v>
      </c>
      <c r="Q6796" t="s">
        <v>50</v>
      </c>
      <c r="R6796" t="s">
        <v>2422</v>
      </c>
      <c r="S6796" t="s">
        <v>15000</v>
      </c>
    </row>
    <row r="6797" spans="1:19">
      <c r="A6797" t="s">
        <v>15001</v>
      </c>
      <c r="B6797" s="1">
        <v>45704</v>
      </c>
      <c r="C6797" t="s">
        <v>22</v>
      </c>
      <c r="D6797">
        <v>75</v>
      </c>
      <c r="E6797" t="s">
        <v>23</v>
      </c>
      <c r="F6797">
        <v>0</v>
      </c>
      <c r="G6797">
        <v>5</v>
      </c>
      <c r="H6797" t="s">
        <v>3686</v>
      </c>
      <c r="I6797">
        <v>5611</v>
      </c>
      <c r="J6797">
        <v>4</v>
      </c>
      <c r="K6797">
        <v>6</v>
      </c>
      <c r="M6797" t="s">
        <v>23</v>
      </c>
      <c r="N6797" t="s">
        <v>23</v>
      </c>
      <c r="O6797" t="s">
        <v>25</v>
      </c>
      <c r="P6797" t="s">
        <v>164</v>
      </c>
      <c r="Q6797" t="s">
        <v>27</v>
      </c>
      <c r="R6797" t="s">
        <v>2740</v>
      </c>
      <c r="S6797" t="s">
        <v>15002</v>
      </c>
    </row>
    <row r="6798" spans="1:19">
      <c r="A6798" t="s">
        <v>15003</v>
      </c>
      <c r="B6798" s="1">
        <v>45083</v>
      </c>
      <c r="C6798" t="s">
        <v>33</v>
      </c>
      <c r="D6798">
        <v>76</v>
      </c>
      <c r="E6798" t="s">
        <v>23</v>
      </c>
      <c r="F6798">
        <v>0</v>
      </c>
      <c r="G6798">
        <v>5</v>
      </c>
      <c r="H6798" t="s">
        <v>3686</v>
      </c>
      <c r="I6798">
        <v>2502</v>
      </c>
      <c r="J6798">
        <v>2</v>
      </c>
      <c r="K6798">
        <v>26</v>
      </c>
      <c r="M6798" t="s">
        <v>23</v>
      </c>
      <c r="N6798" t="s">
        <v>23</v>
      </c>
      <c r="O6798" t="s">
        <v>56</v>
      </c>
      <c r="P6798" t="s">
        <v>202</v>
      </c>
      <c r="Q6798" t="s">
        <v>50</v>
      </c>
      <c r="R6798" t="s">
        <v>7839</v>
      </c>
      <c r="S6798" t="s">
        <v>15004</v>
      </c>
    </row>
    <row r="6799" spans="1:19">
      <c r="A6799" t="s">
        <v>15005</v>
      </c>
      <c r="B6799" s="1">
        <v>43685</v>
      </c>
      <c r="C6799" t="s">
        <v>22</v>
      </c>
      <c r="D6799">
        <v>76</v>
      </c>
      <c r="E6799" t="s">
        <v>23</v>
      </c>
      <c r="F6799">
        <v>0</v>
      </c>
      <c r="G6799">
        <v>5</v>
      </c>
      <c r="H6799" t="s">
        <v>3686</v>
      </c>
      <c r="I6799">
        <v>5295</v>
      </c>
      <c r="J6799">
        <v>9</v>
      </c>
      <c r="K6799">
        <v>72</v>
      </c>
      <c r="M6799" t="s">
        <v>39</v>
      </c>
      <c r="N6799" t="s">
        <v>23</v>
      </c>
      <c r="O6799" t="s">
        <v>49</v>
      </c>
      <c r="P6799" t="s">
        <v>164</v>
      </c>
      <c r="Q6799" t="s">
        <v>50</v>
      </c>
      <c r="R6799" t="s">
        <v>8395</v>
      </c>
      <c r="S6799" t="s">
        <v>15006</v>
      </c>
    </row>
    <row r="6800" spans="1:19">
      <c r="A6800" t="s">
        <v>15007</v>
      </c>
      <c r="B6800" s="1">
        <v>44378</v>
      </c>
      <c r="C6800" t="s">
        <v>33</v>
      </c>
      <c r="D6800">
        <v>78</v>
      </c>
      <c r="E6800" t="s">
        <v>39</v>
      </c>
      <c r="F6800">
        <v>0</v>
      </c>
      <c r="G6800">
        <v>5</v>
      </c>
      <c r="H6800" t="s">
        <v>3686</v>
      </c>
      <c r="I6800">
        <v>5651</v>
      </c>
      <c r="J6800">
        <v>0</v>
      </c>
      <c r="K6800">
        <v>49</v>
      </c>
      <c r="M6800" t="s">
        <v>23</v>
      </c>
      <c r="N6800" t="s">
        <v>23</v>
      </c>
      <c r="O6800" t="s">
        <v>49</v>
      </c>
      <c r="P6800" t="s">
        <v>164</v>
      </c>
      <c r="Q6800" t="s">
        <v>50</v>
      </c>
      <c r="R6800" t="s">
        <v>5438</v>
      </c>
      <c r="S6800" t="s">
        <v>15008</v>
      </c>
    </row>
    <row r="6801" spans="1:19">
      <c r="A6801" t="s">
        <v>15009</v>
      </c>
      <c r="B6801" s="1">
        <v>45735</v>
      </c>
      <c r="C6801" t="s">
        <v>22</v>
      </c>
      <c r="D6801">
        <v>74</v>
      </c>
      <c r="E6801" t="s">
        <v>39</v>
      </c>
      <c r="F6801">
        <v>0</v>
      </c>
      <c r="G6801">
        <v>5</v>
      </c>
      <c r="H6801" t="s">
        <v>3686</v>
      </c>
      <c r="I6801">
        <v>2599</v>
      </c>
      <c r="J6801">
        <v>0</v>
      </c>
      <c r="K6801">
        <v>5</v>
      </c>
      <c r="M6801" t="s">
        <v>39</v>
      </c>
      <c r="N6801" t="s">
        <v>23</v>
      </c>
      <c r="O6801" t="s">
        <v>49</v>
      </c>
      <c r="P6801" t="s">
        <v>164</v>
      </c>
      <c r="Q6801" t="s">
        <v>50</v>
      </c>
      <c r="R6801" t="s">
        <v>1236</v>
      </c>
      <c r="S6801" t="s">
        <v>15010</v>
      </c>
    </row>
    <row r="6802" spans="1:19">
      <c r="A6802" t="s">
        <v>15011</v>
      </c>
      <c r="B6802" s="1">
        <v>44326</v>
      </c>
      <c r="C6802" t="s">
        <v>33</v>
      </c>
      <c r="D6802">
        <v>66</v>
      </c>
      <c r="E6802" t="s">
        <v>39</v>
      </c>
      <c r="F6802">
        <v>0</v>
      </c>
      <c r="G6802">
        <v>5</v>
      </c>
      <c r="H6802" t="s">
        <v>3686</v>
      </c>
      <c r="I6802">
        <v>4224</v>
      </c>
      <c r="J6802">
        <v>0</v>
      </c>
      <c r="K6802">
        <v>51</v>
      </c>
      <c r="M6802" t="s">
        <v>23</v>
      </c>
      <c r="N6802" t="s">
        <v>39</v>
      </c>
      <c r="P6802" t="s">
        <v>164</v>
      </c>
      <c r="Q6802" t="s">
        <v>50</v>
      </c>
      <c r="R6802" t="s">
        <v>2422</v>
      </c>
      <c r="S6802" t="s">
        <v>15012</v>
      </c>
    </row>
    <row r="6803" spans="1:19">
      <c r="A6803" t="s">
        <v>15013</v>
      </c>
      <c r="B6803" s="1">
        <v>43720</v>
      </c>
      <c r="C6803" t="s">
        <v>22</v>
      </c>
      <c r="D6803">
        <v>30</v>
      </c>
      <c r="E6803" t="s">
        <v>23</v>
      </c>
      <c r="F6803">
        <v>0</v>
      </c>
      <c r="G6803">
        <v>5</v>
      </c>
      <c r="H6803" t="s">
        <v>3686</v>
      </c>
      <c r="I6803">
        <v>5124</v>
      </c>
      <c r="J6803">
        <v>4</v>
      </c>
      <c r="K6803">
        <v>71</v>
      </c>
      <c r="L6803" t="s">
        <v>316</v>
      </c>
      <c r="M6803" t="s">
        <v>23</v>
      </c>
      <c r="N6803" t="s">
        <v>23</v>
      </c>
      <c r="O6803" t="s">
        <v>56</v>
      </c>
      <c r="P6803" t="s">
        <v>164</v>
      </c>
      <c r="Q6803" t="s">
        <v>50</v>
      </c>
      <c r="R6803" t="s">
        <v>10990</v>
      </c>
      <c r="S6803" t="s">
        <v>15014</v>
      </c>
    </row>
    <row r="6804" spans="1:19">
      <c r="A6804" t="s">
        <v>15015</v>
      </c>
      <c r="B6804" s="1">
        <v>44933</v>
      </c>
      <c r="C6804" t="s">
        <v>22</v>
      </c>
      <c r="D6804">
        <v>24</v>
      </c>
      <c r="E6804" t="s">
        <v>39</v>
      </c>
      <c r="F6804">
        <v>0</v>
      </c>
      <c r="G6804">
        <v>5</v>
      </c>
      <c r="H6804" t="s">
        <v>3686</v>
      </c>
      <c r="I6804">
        <v>4850</v>
      </c>
      <c r="J6804">
        <v>0</v>
      </c>
      <c r="K6804">
        <v>31</v>
      </c>
      <c r="M6804" t="s">
        <v>23</v>
      </c>
      <c r="N6804" t="s">
        <v>23</v>
      </c>
      <c r="O6804" t="s">
        <v>25</v>
      </c>
      <c r="P6804" t="s">
        <v>202</v>
      </c>
      <c r="Q6804" t="s">
        <v>50</v>
      </c>
      <c r="R6804" t="s">
        <v>866</v>
      </c>
      <c r="S6804" t="s">
        <v>15016</v>
      </c>
    </row>
    <row r="6805" spans="1:19">
      <c r="A6805" t="s">
        <v>15017</v>
      </c>
      <c r="B6805" s="1">
        <v>44229</v>
      </c>
      <c r="C6805" t="s">
        <v>22</v>
      </c>
      <c r="D6805">
        <v>50</v>
      </c>
      <c r="E6805" t="s">
        <v>23</v>
      </c>
      <c r="F6805">
        <v>3</v>
      </c>
      <c r="G6805">
        <v>5</v>
      </c>
      <c r="H6805" t="s">
        <v>3686</v>
      </c>
      <c r="I6805">
        <v>5546</v>
      </c>
      <c r="J6805">
        <v>9</v>
      </c>
      <c r="K6805">
        <v>54</v>
      </c>
      <c r="M6805" t="s">
        <v>23</v>
      </c>
      <c r="N6805" t="s">
        <v>23</v>
      </c>
      <c r="O6805" t="s">
        <v>25</v>
      </c>
      <c r="P6805" t="s">
        <v>202</v>
      </c>
      <c r="Q6805" t="s">
        <v>27</v>
      </c>
      <c r="R6805" t="s">
        <v>1813</v>
      </c>
      <c r="S6805" t="s">
        <v>15018</v>
      </c>
    </row>
    <row r="6806" spans="1:19">
      <c r="A6806" t="s">
        <v>15019</v>
      </c>
      <c r="B6806" s="1">
        <v>45612</v>
      </c>
      <c r="C6806" t="s">
        <v>33</v>
      </c>
      <c r="D6806">
        <v>59</v>
      </c>
      <c r="E6806" t="s">
        <v>39</v>
      </c>
      <c r="F6806">
        <v>0</v>
      </c>
      <c r="G6806">
        <v>5</v>
      </c>
      <c r="H6806" t="s">
        <v>3686</v>
      </c>
      <c r="I6806">
        <v>5841</v>
      </c>
      <c r="J6806">
        <v>0</v>
      </c>
      <c r="K6806">
        <v>9</v>
      </c>
      <c r="M6806" t="s">
        <v>23</v>
      </c>
      <c r="N6806" t="s">
        <v>23</v>
      </c>
      <c r="O6806" t="s">
        <v>25</v>
      </c>
      <c r="P6806" t="s">
        <v>26</v>
      </c>
      <c r="Q6806" t="s">
        <v>50</v>
      </c>
      <c r="R6806" t="s">
        <v>296</v>
      </c>
      <c r="S6806" t="s">
        <v>15020</v>
      </c>
    </row>
    <row r="6807" spans="1:19">
      <c r="A6807" t="s">
        <v>15021</v>
      </c>
      <c r="B6807" s="1">
        <v>44547</v>
      </c>
      <c r="C6807" t="s">
        <v>33</v>
      </c>
      <c r="D6807">
        <v>58</v>
      </c>
      <c r="E6807" t="s">
        <v>39</v>
      </c>
      <c r="F6807">
        <v>0</v>
      </c>
      <c r="G6807">
        <v>5</v>
      </c>
      <c r="H6807" t="s">
        <v>3686</v>
      </c>
      <c r="I6807">
        <v>3910</v>
      </c>
      <c r="J6807">
        <v>0</v>
      </c>
      <c r="K6807">
        <v>44</v>
      </c>
      <c r="M6807" t="s">
        <v>39</v>
      </c>
      <c r="N6807" t="s">
        <v>23</v>
      </c>
      <c r="O6807" t="s">
        <v>56</v>
      </c>
      <c r="P6807" t="s">
        <v>202</v>
      </c>
      <c r="Q6807" t="s">
        <v>27</v>
      </c>
      <c r="R6807" t="s">
        <v>2089</v>
      </c>
      <c r="S6807" t="s">
        <v>15022</v>
      </c>
    </row>
    <row r="6808" spans="1:19">
      <c r="A6808" t="s">
        <v>15023</v>
      </c>
      <c r="B6808" s="1">
        <v>45422</v>
      </c>
      <c r="C6808" t="s">
        <v>33</v>
      </c>
      <c r="D6808">
        <v>24</v>
      </c>
      <c r="E6808" t="s">
        <v>23</v>
      </c>
      <c r="F6808">
        <v>3</v>
      </c>
      <c r="G6808">
        <v>5</v>
      </c>
      <c r="H6808" t="s">
        <v>3686</v>
      </c>
      <c r="I6808">
        <v>3103</v>
      </c>
      <c r="J6808">
        <v>7</v>
      </c>
      <c r="K6808">
        <v>15</v>
      </c>
      <c r="L6808" t="s">
        <v>97</v>
      </c>
      <c r="M6808" t="s">
        <v>23</v>
      </c>
      <c r="N6808" t="s">
        <v>23</v>
      </c>
      <c r="O6808" t="s">
        <v>56</v>
      </c>
      <c r="P6808" t="s">
        <v>26</v>
      </c>
      <c r="Q6808" t="s">
        <v>27</v>
      </c>
      <c r="R6808" t="s">
        <v>643</v>
      </c>
      <c r="S6808" t="s">
        <v>15024</v>
      </c>
    </row>
    <row r="6809" spans="1:19">
      <c r="A6809" t="s">
        <v>15025</v>
      </c>
      <c r="B6809" s="1">
        <v>45748</v>
      </c>
      <c r="C6809" t="s">
        <v>22</v>
      </c>
      <c r="D6809">
        <v>40</v>
      </c>
      <c r="E6809" t="s">
        <v>23</v>
      </c>
      <c r="F6809">
        <v>0</v>
      </c>
      <c r="G6809">
        <v>5</v>
      </c>
      <c r="H6809" t="s">
        <v>3686</v>
      </c>
      <c r="I6809">
        <v>2896</v>
      </c>
      <c r="J6809">
        <v>2</v>
      </c>
      <c r="K6809">
        <v>4</v>
      </c>
      <c r="M6809" t="s">
        <v>23</v>
      </c>
      <c r="N6809" t="s">
        <v>23</v>
      </c>
      <c r="O6809" t="s">
        <v>25</v>
      </c>
      <c r="P6809" t="s">
        <v>26</v>
      </c>
      <c r="Q6809" t="s">
        <v>27</v>
      </c>
      <c r="R6809" t="s">
        <v>3356</v>
      </c>
      <c r="S6809" t="s">
        <v>15026</v>
      </c>
    </row>
    <row r="6810" spans="1:19">
      <c r="A6810" t="s">
        <v>15027</v>
      </c>
      <c r="B6810" s="1">
        <v>45097</v>
      </c>
      <c r="C6810" t="s">
        <v>22</v>
      </c>
      <c r="D6810">
        <v>57</v>
      </c>
      <c r="E6810" t="s">
        <v>39</v>
      </c>
      <c r="F6810">
        <v>0</v>
      </c>
      <c r="G6810">
        <v>5</v>
      </c>
      <c r="H6810" t="s">
        <v>3686</v>
      </c>
      <c r="I6810">
        <v>5712</v>
      </c>
      <c r="J6810">
        <v>0</v>
      </c>
      <c r="K6810">
        <v>26</v>
      </c>
      <c r="L6810" t="s">
        <v>40</v>
      </c>
      <c r="M6810" t="s">
        <v>23</v>
      </c>
      <c r="N6810" t="s">
        <v>39</v>
      </c>
      <c r="P6810" t="s">
        <v>26</v>
      </c>
      <c r="Q6810" t="s">
        <v>27</v>
      </c>
      <c r="R6810" t="s">
        <v>3789</v>
      </c>
      <c r="S6810" t="s">
        <v>15028</v>
      </c>
    </row>
    <row r="6811" spans="1:19">
      <c r="A6811" t="s">
        <v>15029</v>
      </c>
      <c r="B6811" s="1">
        <v>44414</v>
      </c>
      <c r="C6811" t="s">
        <v>33</v>
      </c>
      <c r="D6811">
        <v>20</v>
      </c>
      <c r="E6811" t="s">
        <v>23</v>
      </c>
      <c r="F6811">
        <v>2</v>
      </c>
      <c r="G6811">
        <v>5</v>
      </c>
      <c r="H6811" t="s">
        <v>3686</v>
      </c>
      <c r="I6811">
        <v>5461</v>
      </c>
      <c r="J6811">
        <v>3</v>
      </c>
      <c r="K6811">
        <v>48</v>
      </c>
      <c r="L6811" t="s">
        <v>142</v>
      </c>
      <c r="M6811" t="s">
        <v>23</v>
      </c>
      <c r="N6811" t="s">
        <v>39</v>
      </c>
      <c r="P6811" t="s">
        <v>164</v>
      </c>
      <c r="Q6811" t="s">
        <v>50</v>
      </c>
      <c r="R6811" t="s">
        <v>3634</v>
      </c>
      <c r="S6811" t="s">
        <v>15030</v>
      </c>
    </row>
    <row r="6812" spans="1:19">
      <c r="A6812" t="s">
        <v>15031</v>
      </c>
      <c r="B6812" s="1">
        <v>44847</v>
      </c>
      <c r="C6812" t="s">
        <v>33</v>
      </c>
      <c r="D6812">
        <v>38</v>
      </c>
      <c r="E6812" t="s">
        <v>39</v>
      </c>
      <c r="F6812">
        <v>0</v>
      </c>
      <c r="G6812">
        <v>5</v>
      </c>
      <c r="H6812" t="s">
        <v>3686</v>
      </c>
      <c r="I6812">
        <v>3941</v>
      </c>
      <c r="J6812">
        <v>0</v>
      </c>
      <c r="K6812">
        <v>34</v>
      </c>
      <c r="M6812" t="s">
        <v>23</v>
      </c>
      <c r="N6812" t="s">
        <v>23</v>
      </c>
      <c r="O6812" t="s">
        <v>25</v>
      </c>
      <c r="P6812" t="s">
        <v>26</v>
      </c>
      <c r="Q6812" t="s">
        <v>27</v>
      </c>
      <c r="R6812" t="s">
        <v>114</v>
      </c>
      <c r="S6812" t="s">
        <v>15032</v>
      </c>
    </row>
    <row r="6813" spans="1:19">
      <c r="A6813" t="s">
        <v>15033</v>
      </c>
      <c r="B6813" s="1">
        <v>43722</v>
      </c>
      <c r="C6813" t="s">
        <v>22</v>
      </c>
      <c r="D6813">
        <v>21</v>
      </c>
      <c r="E6813" t="s">
        <v>23</v>
      </c>
      <c r="F6813">
        <v>2</v>
      </c>
      <c r="G6813">
        <v>5</v>
      </c>
      <c r="H6813" t="s">
        <v>3686</v>
      </c>
      <c r="I6813">
        <v>5747</v>
      </c>
      <c r="J6813">
        <v>2</v>
      </c>
      <c r="K6813">
        <v>71</v>
      </c>
      <c r="M6813" t="s">
        <v>23</v>
      </c>
      <c r="N6813" t="s">
        <v>39</v>
      </c>
      <c r="P6813" t="s">
        <v>164</v>
      </c>
      <c r="Q6813" t="s">
        <v>50</v>
      </c>
      <c r="R6813" t="s">
        <v>6055</v>
      </c>
      <c r="S6813" t="s">
        <v>15034</v>
      </c>
    </row>
    <row r="6814" spans="1:19">
      <c r="A6814" t="s">
        <v>15035</v>
      </c>
      <c r="B6814" s="1">
        <v>45841</v>
      </c>
      <c r="C6814" t="s">
        <v>33</v>
      </c>
      <c r="D6814">
        <v>27</v>
      </c>
      <c r="E6814" t="s">
        <v>39</v>
      </c>
      <c r="F6814">
        <v>0</v>
      </c>
      <c r="G6814">
        <v>5</v>
      </c>
      <c r="H6814" t="s">
        <v>3751</v>
      </c>
      <c r="I6814">
        <v>3061</v>
      </c>
      <c r="J6814">
        <v>0</v>
      </c>
      <c r="K6814">
        <v>1</v>
      </c>
      <c r="M6814" t="s">
        <v>23</v>
      </c>
      <c r="N6814" t="s">
        <v>39</v>
      </c>
      <c r="P6814" t="s">
        <v>26</v>
      </c>
      <c r="Q6814" t="s">
        <v>27</v>
      </c>
      <c r="R6814" t="s">
        <v>6260</v>
      </c>
      <c r="S6814" t="s">
        <v>11909</v>
      </c>
    </row>
    <row r="6815" spans="1:19">
      <c r="A6815" t="s">
        <v>15036</v>
      </c>
      <c r="B6815" s="1">
        <v>45742</v>
      </c>
      <c r="C6815" t="s">
        <v>22</v>
      </c>
      <c r="D6815">
        <v>57</v>
      </c>
      <c r="E6815" t="s">
        <v>39</v>
      </c>
      <c r="F6815">
        <v>2</v>
      </c>
      <c r="G6815">
        <v>5</v>
      </c>
      <c r="H6815" t="s">
        <v>3686</v>
      </c>
      <c r="I6815">
        <v>3307</v>
      </c>
      <c r="J6815">
        <v>0</v>
      </c>
      <c r="K6815">
        <v>5</v>
      </c>
      <c r="M6815" t="s">
        <v>23</v>
      </c>
      <c r="N6815" t="s">
        <v>23</v>
      </c>
      <c r="O6815" t="s">
        <v>49</v>
      </c>
      <c r="P6815" t="s">
        <v>26</v>
      </c>
      <c r="Q6815" t="s">
        <v>27</v>
      </c>
      <c r="R6815" t="s">
        <v>15037</v>
      </c>
      <c r="S6815" t="s">
        <v>15038</v>
      </c>
    </row>
    <row r="6816" spans="1:19">
      <c r="A6816" t="s">
        <v>15039</v>
      </c>
      <c r="B6816" s="1">
        <v>43684</v>
      </c>
      <c r="C6816" t="s">
        <v>33</v>
      </c>
      <c r="D6816">
        <v>55</v>
      </c>
      <c r="E6816" t="s">
        <v>23</v>
      </c>
      <c r="F6816">
        <v>0</v>
      </c>
      <c r="G6816">
        <v>5</v>
      </c>
      <c r="H6816" t="s">
        <v>3686</v>
      </c>
      <c r="I6816">
        <v>5613</v>
      </c>
      <c r="J6816">
        <v>7</v>
      </c>
      <c r="K6816">
        <v>72</v>
      </c>
      <c r="M6816" t="s">
        <v>23</v>
      </c>
      <c r="N6816" t="s">
        <v>39</v>
      </c>
      <c r="P6816" t="s">
        <v>164</v>
      </c>
      <c r="Q6816" t="s">
        <v>50</v>
      </c>
      <c r="R6816" t="s">
        <v>4031</v>
      </c>
      <c r="S6816" t="s">
        <v>15040</v>
      </c>
    </row>
    <row r="6817" spans="1:19">
      <c r="A6817" t="s">
        <v>15041</v>
      </c>
      <c r="B6817" s="1">
        <v>44962</v>
      </c>
      <c r="C6817" t="s">
        <v>33</v>
      </c>
      <c r="D6817">
        <v>64</v>
      </c>
      <c r="E6817" t="s">
        <v>39</v>
      </c>
      <c r="F6817">
        <v>0</v>
      </c>
      <c r="G6817">
        <v>5</v>
      </c>
      <c r="H6817" t="s">
        <v>3686</v>
      </c>
      <c r="I6817">
        <v>4584</v>
      </c>
      <c r="J6817">
        <v>0</v>
      </c>
      <c r="K6817">
        <v>30</v>
      </c>
      <c r="M6817" t="s">
        <v>23</v>
      </c>
      <c r="N6817" t="s">
        <v>23</v>
      </c>
      <c r="O6817" t="s">
        <v>25</v>
      </c>
      <c r="P6817" t="s">
        <v>202</v>
      </c>
      <c r="Q6817" t="s">
        <v>27</v>
      </c>
      <c r="R6817" t="s">
        <v>147</v>
      </c>
      <c r="S6817" t="s">
        <v>15042</v>
      </c>
    </row>
    <row r="6818" spans="1:19">
      <c r="A6818" t="s">
        <v>15043</v>
      </c>
      <c r="B6818" s="1">
        <v>44851</v>
      </c>
      <c r="C6818" t="s">
        <v>33</v>
      </c>
      <c r="D6818">
        <v>19</v>
      </c>
      <c r="E6818" t="s">
        <v>39</v>
      </c>
      <c r="F6818">
        <v>0</v>
      </c>
      <c r="G6818">
        <v>5</v>
      </c>
      <c r="H6818" t="s">
        <v>3686</v>
      </c>
      <c r="I6818">
        <v>2864</v>
      </c>
      <c r="J6818">
        <v>0</v>
      </c>
      <c r="K6818">
        <v>34</v>
      </c>
      <c r="M6818" t="s">
        <v>23</v>
      </c>
      <c r="N6818" t="s">
        <v>39</v>
      </c>
      <c r="P6818" t="s">
        <v>26</v>
      </c>
      <c r="Q6818" t="s">
        <v>50</v>
      </c>
      <c r="R6818" t="s">
        <v>1228</v>
      </c>
      <c r="S6818" t="s">
        <v>5753</v>
      </c>
    </row>
    <row r="6819" spans="1:19">
      <c r="A6819" t="s">
        <v>15044</v>
      </c>
      <c r="B6819" s="1">
        <v>43723</v>
      </c>
      <c r="C6819" t="s">
        <v>33</v>
      </c>
      <c r="D6819">
        <v>48</v>
      </c>
      <c r="E6819" t="s">
        <v>23</v>
      </c>
      <c r="F6819">
        <v>0</v>
      </c>
      <c r="G6819">
        <v>5</v>
      </c>
      <c r="H6819" t="s">
        <v>3686</v>
      </c>
      <c r="I6819">
        <v>5063</v>
      </c>
      <c r="J6819">
        <v>3</v>
      </c>
      <c r="K6819">
        <v>71</v>
      </c>
      <c r="M6819" t="s">
        <v>23</v>
      </c>
      <c r="N6819" t="s">
        <v>39</v>
      </c>
      <c r="P6819" t="s">
        <v>164</v>
      </c>
      <c r="Q6819" t="s">
        <v>50</v>
      </c>
      <c r="R6819" t="s">
        <v>4975</v>
      </c>
      <c r="S6819" t="s">
        <v>15045</v>
      </c>
    </row>
    <row r="6820" spans="1:19">
      <c r="A6820" t="s">
        <v>15046</v>
      </c>
      <c r="B6820" s="1">
        <v>44362</v>
      </c>
      <c r="C6820" t="s">
        <v>22</v>
      </c>
      <c r="D6820">
        <v>38</v>
      </c>
      <c r="E6820" t="s">
        <v>23</v>
      </c>
      <c r="F6820">
        <v>1</v>
      </c>
      <c r="G6820">
        <v>5</v>
      </c>
      <c r="H6820" t="s">
        <v>3686</v>
      </c>
      <c r="I6820">
        <v>5437</v>
      </c>
      <c r="J6820">
        <v>2</v>
      </c>
      <c r="K6820">
        <v>50</v>
      </c>
      <c r="M6820" t="s">
        <v>23</v>
      </c>
      <c r="N6820" t="s">
        <v>23</v>
      </c>
      <c r="O6820" t="s">
        <v>25</v>
      </c>
      <c r="P6820" t="s">
        <v>202</v>
      </c>
      <c r="Q6820" t="s">
        <v>27</v>
      </c>
      <c r="R6820" t="s">
        <v>3426</v>
      </c>
      <c r="S6820" t="s">
        <v>15047</v>
      </c>
    </row>
    <row r="6821" spans="1:19">
      <c r="A6821" t="s">
        <v>15048</v>
      </c>
      <c r="B6821" s="1">
        <v>45192</v>
      </c>
      <c r="C6821" t="s">
        <v>22</v>
      </c>
      <c r="D6821">
        <v>60</v>
      </c>
      <c r="E6821" t="s">
        <v>23</v>
      </c>
      <c r="F6821">
        <v>0</v>
      </c>
      <c r="G6821">
        <v>5</v>
      </c>
      <c r="H6821" t="s">
        <v>3686</v>
      </c>
      <c r="I6821">
        <v>2111</v>
      </c>
      <c r="J6821">
        <v>3</v>
      </c>
      <c r="K6821">
        <v>23</v>
      </c>
      <c r="M6821" t="s">
        <v>23</v>
      </c>
      <c r="N6821" t="s">
        <v>39</v>
      </c>
      <c r="P6821" t="s">
        <v>202</v>
      </c>
      <c r="Q6821" t="s">
        <v>50</v>
      </c>
      <c r="R6821" t="s">
        <v>3559</v>
      </c>
      <c r="S6821" t="s">
        <v>15049</v>
      </c>
    </row>
    <row r="6822" spans="1:19">
      <c r="A6822" t="s">
        <v>15050</v>
      </c>
      <c r="B6822" s="1">
        <v>45809</v>
      </c>
      <c r="C6822" t="s">
        <v>22</v>
      </c>
      <c r="D6822">
        <v>79</v>
      </c>
      <c r="E6822" t="s">
        <v>23</v>
      </c>
      <c r="F6822">
        <v>0</v>
      </c>
      <c r="G6822">
        <v>5</v>
      </c>
      <c r="H6822" t="s">
        <v>3751</v>
      </c>
      <c r="I6822">
        <v>4449</v>
      </c>
      <c r="J6822">
        <v>10</v>
      </c>
      <c r="K6822">
        <v>2</v>
      </c>
      <c r="L6822" t="s">
        <v>48</v>
      </c>
      <c r="M6822" t="s">
        <v>23</v>
      </c>
      <c r="N6822" t="s">
        <v>23</v>
      </c>
      <c r="O6822" t="s">
        <v>25</v>
      </c>
      <c r="P6822" t="s">
        <v>202</v>
      </c>
      <c r="Q6822" t="s">
        <v>50</v>
      </c>
      <c r="R6822" t="s">
        <v>736</v>
      </c>
      <c r="S6822" t="s">
        <v>15051</v>
      </c>
    </row>
    <row r="6823" spans="1:19">
      <c r="A6823" t="s">
        <v>15052</v>
      </c>
      <c r="B6823" s="1">
        <v>43692</v>
      </c>
      <c r="C6823" t="s">
        <v>22</v>
      </c>
      <c r="D6823">
        <v>77</v>
      </c>
      <c r="E6823" t="s">
        <v>23</v>
      </c>
      <c r="F6823">
        <v>0</v>
      </c>
      <c r="G6823">
        <v>5</v>
      </c>
      <c r="H6823" t="s">
        <v>3686</v>
      </c>
      <c r="I6823">
        <v>4055</v>
      </c>
      <c r="J6823">
        <v>0</v>
      </c>
      <c r="K6823">
        <v>72</v>
      </c>
      <c r="M6823" t="s">
        <v>23</v>
      </c>
      <c r="N6823" t="s">
        <v>39</v>
      </c>
      <c r="P6823" t="s">
        <v>164</v>
      </c>
      <c r="Q6823" t="s">
        <v>27</v>
      </c>
      <c r="R6823" t="s">
        <v>4039</v>
      </c>
      <c r="S6823" t="s">
        <v>15053</v>
      </c>
    </row>
    <row r="6824" spans="1:19">
      <c r="A6824" t="s">
        <v>15054</v>
      </c>
      <c r="B6824" s="1">
        <v>43687</v>
      </c>
      <c r="C6824" t="s">
        <v>22</v>
      </c>
      <c r="D6824">
        <v>75</v>
      </c>
      <c r="E6824" t="s">
        <v>23</v>
      </c>
      <c r="F6824">
        <v>0</v>
      </c>
      <c r="G6824">
        <v>5</v>
      </c>
      <c r="H6824" t="s">
        <v>3686</v>
      </c>
      <c r="I6824">
        <v>6156</v>
      </c>
      <c r="J6824">
        <v>7</v>
      </c>
      <c r="K6824">
        <v>72</v>
      </c>
      <c r="M6824" t="s">
        <v>23</v>
      </c>
      <c r="N6824" t="s">
        <v>23</v>
      </c>
      <c r="O6824" t="s">
        <v>25</v>
      </c>
      <c r="P6824" t="s">
        <v>202</v>
      </c>
      <c r="Q6824" t="s">
        <v>50</v>
      </c>
      <c r="R6824" t="s">
        <v>15055</v>
      </c>
      <c r="S6824" t="s">
        <v>15056</v>
      </c>
    </row>
    <row r="6825" spans="1:19">
      <c r="A6825" t="s">
        <v>15057</v>
      </c>
      <c r="B6825" s="1">
        <v>43911</v>
      </c>
      <c r="C6825" t="s">
        <v>22</v>
      </c>
      <c r="D6825">
        <v>76</v>
      </c>
      <c r="E6825" t="s">
        <v>23</v>
      </c>
      <c r="F6825">
        <v>0</v>
      </c>
      <c r="G6825">
        <v>5</v>
      </c>
      <c r="H6825" t="s">
        <v>3686</v>
      </c>
      <c r="I6825">
        <v>4073</v>
      </c>
      <c r="J6825">
        <v>9</v>
      </c>
      <c r="K6825">
        <v>65</v>
      </c>
      <c r="L6825" t="s">
        <v>142</v>
      </c>
      <c r="M6825" t="s">
        <v>23</v>
      </c>
      <c r="N6825" t="s">
        <v>23</v>
      </c>
      <c r="O6825" t="s">
        <v>25</v>
      </c>
      <c r="P6825" t="s">
        <v>26</v>
      </c>
      <c r="Q6825" t="s">
        <v>27</v>
      </c>
      <c r="R6825" t="s">
        <v>12729</v>
      </c>
      <c r="S6825" t="s">
        <v>15058</v>
      </c>
    </row>
    <row r="6826" spans="1:19">
      <c r="A6826" t="s">
        <v>15059</v>
      </c>
      <c r="B6826" s="1">
        <v>45732</v>
      </c>
      <c r="C6826" t="s">
        <v>33</v>
      </c>
      <c r="D6826">
        <v>20</v>
      </c>
      <c r="E6826" t="s">
        <v>23</v>
      </c>
      <c r="F6826">
        <v>2</v>
      </c>
      <c r="G6826">
        <v>5</v>
      </c>
      <c r="H6826" t="s">
        <v>3686</v>
      </c>
      <c r="I6826">
        <v>5109</v>
      </c>
      <c r="J6826">
        <v>8</v>
      </c>
      <c r="K6826">
        <v>5</v>
      </c>
      <c r="M6826" t="s">
        <v>23</v>
      </c>
      <c r="N6826" t="s">
        <v>23</v>
      </c>
      <c r="O6826" t="s">
        <v>25</v>
      </c>
      <c r="P6826" t="s">
        <v>26</v>
      </c>
      <c r="Q6826" t="s">
        <v>27</v>
      </c>
      <c r="R6826" t="s">
        <v>654</v>
      </c>
      <c r="S6826" t="s">
        <v>15060</v>
      </c>
    </row>
    <row r="6827" spans="1:19">
      <c r="A6827" t="s">
        <v>15061</v>
      </c>
      <c r="B6827" s="1">
        <v>45718</v>
      </c>
      <c r="C6827" t="s">
        <v>33</v>
      </c>
      <c r="D6827">
        <v>46</v>
      </c>
      <c r="E6827" t="s">
        <v>39</v>
      </c>
      <c r="F6827">
        <v>0</v>
      </c>
      <c r="G6827">
        <v>5</v>
      </c>
      <c r="H6827" t="s">
        <v>3686</v>
      </c>
      <c r="I6827">
        <v>3573</v>
      </c>
      <c r="J6827">
        <v>0</v>
      </c>
      <c r="K6827">
        <v>5</v>
      </c>
      <c r="L6827" t="s">
        <v>48</v>
      </c>
      <c r="M6827" t="s">
        <v>39</v>
      </c>
      <c r="N6827" t="s">
        <v>23</v>
      </c>
      <c r="O6827" t="s">
        <v>56</v>
      </c>
      <c r="P6827" t="s">
        <v>26</v>
      </c>
      <c r="Q6827" t="s">
        <v>50</v>
      </c>
      <c r="R6827" t="s">
        <v>4825</v>
      </c>
      <c r="S6827" t="s">
        <v>15062</v>
      </c>
    </row>
    <row r="6828" spans="1:19">
      <c r="A6828" t="s">
        <v>15063</v>
      </c>
      <c r="B6828" s="1">
        <v>44874</v>
      </c>
      <c r="C6828" t="s">
        <v>22</v>
      </c>
      <c r="D6828">
        <v>19</v>
      </c>
      <c r="E6828" t="s">
        <v>39</v>
      </c>
      <c r="F6828">
        <v>0</v>
      </c>
      <c r="G6828">
        <v>5</v>
      </c>
      <c r="H6828" t="s">
        <v>3686</v>
      </c>
      <c r="I6828">
        <v>3843</v>
      </c>
      <c r="J6828">
        <v>0</v>
      </c>
      <c r="K6828">
        <v>33</v>
      </c>
      <c r="M6828" t="s">
        <v>23</v>
      </c>
      <c r="N6828" t="s">
        <v>23</v>
      </c>
      <c r="O6828" t="s">
        <v>56</v>
      </c>
      <c r="P6828" t="s">
        <v>26</v>
      </c>
      <c r="Q6828" t="s">
        <v>50</v>
      </c>
      <c r="R6828" t="s">
        <v>1626</v>
      </c>
      <c r="S6828" t="s">
        <v>15064</v>
      </c>
    </row>
    <row r="6829" spans="1:19">
      <c r="A6829" t="s">
        <v>15065</v>
      </c>
      <c r="B6829" s="1">
        <v>45570</v>
      </c>
      <c r="C6829" t="s">
        <v>22</v>
      </c>
      <c r="D6829">
        <v>38</v>
      </c>
      <c r="E6829" t="s">
        <v>23</v>
      </c>
      <c r="F6829">
        <v>2</v>
      </c>
      <c r="G6829">
        <v>5</v>
      </c>
      <c r="H6829" t="s">
        <v>3686</v>
      </c>
      <c r="I6829">
        <v>4890</v>
      </c>
      <c r="J6829">
        <v>5</v>
      </c>
      <c r="K6829">
        <v>10</v>
      </c>
      <c r="L6829" t="s">
        <v>48</v>
      </c>
      <c r="M6829" t="s">
        <v>23</v>
      </c>
      <c r="N6829" t="s">
        <v>39</v>
      </c>
      <c r="P6829" t="s">
        <v>202</v>
      </c>
      <c r="Q6829" t="s">
        <v>50</v>
      </c>
      <c r="R6829" t="s">
        <v>1325</v>
      </c>
      <c r="S6829" t="s">
        <v>15066</v>
      </c>
    </row>
    <row r="6830" spans="1:19">
      <c r="A6830" t="s">
        <v>15067</v>
      </c>
      <c r="B6830" s="1">
        <v>43751</v>
      </c>
      <c r="C6830" t="s">
        <v>22</v>
      </c>
      <c r="D6830">
        <v>38</v>
      </c>
      <c r="E6830" t="s">
        <v>23</v>
      </c>
      <c r="F6830">
        <v>1</v>
      </c>
      <c r="G6830">
        <v>5</v>
      </c>
      <c r="H6830" t="s">
        <v>3686</v>
      </c>
      <c r="I6830">
        <v>5748</v>
      </c>
      <c r="J6830">
        <v>2</v>
      </c>
      <c r="K6830">
        <v>70</v>
      </c>
      <c r="L6830" t="s">
        <v>316</v>
      </c>
      <c r="M6830" t="s">
        <v>23</v>
      </c>
      <c r="N6830" t="s">
        <v>39</v>
      </c>
      <c r="P6830" t="s">
        <v>164</v>
      </c>
      <c r="Q6830" t="s">
        <v>50</v>
      </c>
      <c r="R6830" t="s">
        <v>1228</v>
      </c>
      <c r="S6830" t="s">
        <v>15068</v>
      </c>
    </row>
    <row r="6831" spans="1:19">
      <c r="A6831" t="s">
        <v>15069</v>
      </c>
      <c r="B6831" s="1">
        <v>44379</v>
      </c>
      <c r="C6831" t="s">
        <v>33</v>
      </c>
      <c r="D6831">
        <v>23</v>
      </c>
      <c r="E6831" t="s">
        <v>23</v>
      </c>
      <c r="F6831">
        <v>1</v>
      </c>
      <c r="G6831">
        <v>5</v>
      </c>
      <c r="H6831" t="s">
        <v>3686</v>
      </c>
      <c r="I6831">
        <v>4200</v>
      </c>
      <c r="J6831">
        <v>10</v>
      </c>
      <c r="K6831">
        <v>49</v>
      </c>
      <c r="M6831" t="s">
        <v>23</v>
      </c>
      <c r="N6831" t="s">
        <v>23</v>
      </c>
      <c r="O6831" t="s">
        <v>49</v>
      </c>
      <c r="P6831" t="s">
        <v>202</v>
      </c>
      <c r="Q6831" t="s">
        <v>50</v>
      </c>
      <c r="R6831" t="s">
        <v>13321</v>
      </c>
      <c r="S6831" t="s">
        <v>15070</v>
      </c>
    </row>
    <row r="6832" spans="1:19">
      <c r="A6832" t="s">
        <v>15071</v>
      </c>
      <c r="B6832" s="1">
        <v>45599</v>
      </c>
      <c r="C6832" t="s">
        <v>22</v>
      </c>
      <c r="D6832">
        <v>35</v>
      </c>
      <c r="E6832" t="s">
        <v>39</v>
      </c>
      <c r="F6832">
        <v>0</v>
      </c>
      <c r="G6832">
        <v>5</v>
      </c>
      <c r="H6832" t="s">
        <v>3686</v>
      </c>
      <c r="I6832">
        <v>4867</v>
      </c>
      <c r="J6832">
        <v>0</v>
      </c>
      <c r="K6832">
        <v>9</v>
      </c>
      <c r="L6832" t="s">
        <v>48</v>
      </c>
      <c r="M6832" t="s">
        <v>23</v>
      </c>
      <c r="N6832" t="s">
        <v>23</v>
      </c>
      <c r="O6832" t="s">
        <v>25</v>
      </c>
      <c r="P6832" t="s">
        <v>26</v>
      </c>
      <c r="Q6832" t="s">
        <v>27</v>
      </c>
      <c r="R6832" t="s">
        <v>5643</v>
      </c>
      <c r="S6832" t="s">
        <v>15072</v>
      </c>
    </row>
    <row r="6833" spans="1:19">
      <c r="A6833" t="s">
        <v>15073</v>
      </c>
      <c r="B6833" s="1">
        <v>43728</v>
      </c>
      <c r="C6833" t="s">
        <v>33</v>
      </c>
      <c r="D6833">
        <v>75</v>
      </c>
      <c r="E6833" t="s">
        <v>39</v>
      </c>
      <c r="F6833">
        <v>0</v>
      </c>
      <c r="G6833">
        <v>5</v>
      </c>
      <c r="H6833" t="s">
        <v>3686</v>
      </c>
      <c r="I6833">
        <v>4113</v>
      </c>
      <c r="J6833">
        <v>0</v>
      </c>
      <c r="K6833">
        <v>71</v>
      </c>
      <c r="L6833" t="s">
        <v>316</v>
      </c>
      <c r="M6833" t="s">
        <v>23</v>
      </c>
      <c r="N6833" t="s">
        <v>23</v>
      </c>
      <c r="O6833" t="s">
        <v>25</v>
      </c>
      <c r="P6833" t="s">
        <v>164</v>
      </c>
      <c r="Q6833" t="s">
        <v>27</v>
      </c>
      <c r="R6833" t="s">
        <v>2353</v>
      </c>
      <c r="S6833" t="s">
        <v>15074</v>
      </c>
    </row>
    <row r="6834" spans="1:19">
      <c r="A6834" t="s">
        <v>15075</v>
      </c>
      <c r="B6834" s="1">
        <v>45173</v>
      </c>
      <c r="C6834" t="s">
        <v>33</v>
      </c>
      <c r="D6834">
        <v>74</v>
      </c>
      <c r="E6834" t="s">
        <v>23</v>
      </c>
      <c r="F6834">
        <v>3</v>
      </c>
      <c r="G6834">
        <v>5</v>
      </c>
      <c r="H6834" t="s">
        <v>3686</v>
      </c>
      <c r="I6834">
        <v>3937</v>
      </c>
      <c r="J6834">
        <v>4</v>
      </c>
      <c r="K6834">
        <v>23</v>
      </c>
      <c r="M6834" t="s">
        <v>23</v>
      </c>
      <c r="N6834" t="s">
        <v>23</v>
      </c>
      <c r="O6834" t="s">
        <v>25</v>
      </c>
      <c r="P6834" t="s">
        <v>164</v>
      </c>
      <c r="Q6834" t="s">
        <v>27</v>
      </c>
      <c r="R6834" t="s">
        <v>3236</v>
      </c>
      <c r="S6834" t="s">
        <v>15076</v>
      </c>
    </row>
    <row r="6835" spans="1:19">
      <c r="A6835" t="s">
        <v>15077</v>
      </c>
      <c r="B6835" s="1">
        <v>45020</v>
      </c>
      <c r="C6835" t="s">
        <v>22</v>
      </c>
      <c r="D6835">
        <v>27</v>
      </c>
      <c r="E6835" t="s">
        <v>23</v>
      </c>
      <c r="F6835">
        <v>0</v>
      </c>
      <c r="G6835">
        <v>5</v>
      </c>
      <c r="H6835" t="s">
        <v>3686</v>
      </c>
      <c r="I6835">
        <v>5105</v>
      </c>
      <c r="J6835">
        <v>1</v>
      </c>
      <c r="K6835">
        <v>28</v>
      </c>
      <c r="M6835" t="s">
        <v>23</v>
      </c>
      <c r="N6835" t="s">
        <v>23</v>
      </c>
      <c r="O6835" t="s">
        <v>49</v>
      </c>
      <c r="P6835" t="s">
        <v>202</v>
      </c>
      <c r="Q6835" t="s">
        <v>50</v>
      </c>
      <c r="R6835" t="s">
        <v>5533</v>
      </c>
      <c r="S6835" t="s">
        <v>15078</v>
      </c>
    </row>
    <row r="6836" spans="1:19">
      <c r="A6836" t="s">
        <v>15079</v>
      </c>
      <c r="B6836" s="1">
        <v>45530</v>
      </c>
      <c r="C6836" t="s">
        <v>22</v>
      </c>
      <c r="D6836">
        <v>58</v>
      </c>
      <c r="E6836" t="s">
        <v>39</v>
      </c>
      <c r="F6836">
        <v>0</v>
      </c>
      <c r="G6836">
        <v>5</v>
      </c>
      <c r="H6836" t="s">
        <v>3686</v>
      </c>
      <c r="I6836">
        <v>4244</v>
      </c>
      <c r="J6836">
        <v>0</v>
      </c>
      <c r="K6836">
        <v>12</v>
      </c>
      <c r="M6836" t="s">
        <v>23</v>
      </c>
      <c r="N6836" t="s">
        <v>23</v>
      </c>
      <c r="O6836" t="s">
        <v>49</v>
      </c>
      <c r="P6836" t="s">
        <v>26</v>
      </c>
      <c r="Q6836" t="s">
        <v>27</v>
      </c>
      <c r="R6836" t="s">
        <v>2089</v>
      </c>
      <c r="S6836" t="s">
        <v>15080</v>
      </c>
    </row>
    <row r="6837" spans="1:19">
      <c r="A6837" t="s">
        <v>15081</v>
      </c>
      <c r="B6837" s="1">
        <v>44117</v>
      </c>
      <c r="C6837" t="s">
        <v>33</v>
      </c>
      <c r="D6837">
        <v>44</v>
      </c>
      <c r="E6837" t="s">
        <v>23</v>
      </c>
      <c r="F6837">
        <v>1</v>
      </c>
      <c r="G6837">
        <v>5</v>
      </c>
      <c r="H6837" t="s">
        <v>3686</v>
      </c>
      <c r="I6837">
        <v>6433</v>
      </c>
      <c r="J6837">
        <v>2</v>
      </c>
      <c r="K6837">
        <v>58</v>
      </c>
      <c r="L6837" t="s">
        <v>142</v>
      </c>
      <c r="M6837" t="s">
        <v>23</v>
      </c>
      <c r="N6837" t="s">
        <v>23</v>
      </c>
      <c r="O6837" t="s">
        <v>49</v>
      </c>
      <c r="P6837" t="s">
        <v>26</v>
      </c>
      <c r="Q6837" t="s">
        <v>27</v>
      </c>
      <c r="R6837" t="s">
        <v>10860</v>
      </c>
      <c r="S6837" t="s">
        <v>15082</v>
      </c>
    </row>
    <row r="6838" spans="1:19">
      <c r="A6838" t="s">
        <v>15083</v>
      </c>
      <c r="B6838" s="1">
        <v>44233</v>
      </c>
      <c r="C6838" t="s">
        <v>22</v>
      </c>
      <c r="D6838">
        <v>27</v>
      </c>
      <c r="E6838" t="s">
        <v>39</v>
      </c>
      <c r="F6838">
        <v>0</v>
      </c>
      <c r="G6838">
        <v>5</v>
      </c>
      <c r="H6838" t="s">
        <v>3686</v>
      </c>
      <c r="I6838">
        <v>5708</v>
      </c>
      <c r="J6838">
        <v>0</v>
      </c>
      <c r="K6838">
        <v>54</v>
      </c>
      <c r="M6838" t="s">
        <v>23</v>
      </c>
      <c r="N6838" t="s">
        <v>39</v>
      </c>
      <c r="P6838" t="s">
        <v>164</v>
      </c>
      <c r="Q6838" t="s">
        <v>50</v>
      </c>
      <c r="R6838" t="s">
        <v>1097</v>
      </c>
      <c r="S6838" t="s">
        <v>15084</v>
      </c>
    </row>
    <row r="6839" spans="1:19">
      <c r="A6839" t="s">
        <v>15085</v>
      </c>
      <c r="B6839" s="1">
        <v>44433</v>
      </c>
      <c r="C6839" t="s">
        <v>33</v>
      </c>
      <c r="D6839">
        <v>25</v>
      </c>
      <c r="E6839" t="s">
        <v>39</v>
      </c>
      <c r="F6839">
        <v>0</v>
      </c>
      <c r="G6839">
        <v>5</v>
      </c>
      <c r="H6839" t="s">
        <v>3686</v>
      </c>
      <c r="I6839">
        <v>4200</v>
      </c>
      <c r="J6839">
        <v>0</v>
      </c>
      <c r="K6839">
        <v>48</v>
      </c>
      <c r="M6839" t="s">
        <v>23</v>
      </c>
      <c r="N6839" t="s">
        <v>39</v>
      </c>
      <c r="P6839" t="s">
        <v>202</v>
      </c>
      <c r="Q6839" t="s">
        <v>27</v>
      </c>
      <c r="R6839" t="s">
        <v>554</v>
      </c>
      <c r="S6839" t="s">
        <v>15086</v>
      </c>
    </row>
    <row r="6840" spans="1:19">
      <c r="A6840" t="s">
        <v>15087</v>
      </c>
      <c r="B6840" s="1">
        <v>43911</v>
      </c>
      <c r="C6840" t="s">
        <v>22</v>
      </c>
      <c r="D6840">
        <v>52</v>
      </c>
      <c r="E6840" t="s">
        <v>23</v>
      </c>
      <c r="F6840">
        <v>0</v>
      </c>
      <c r="G6840">
        <v>5</v>
      </c>
      <c r="H6840" t="s">
        <v>3686</v>
      </c>
      <c r="I6840">
        <v>6358</v>
      </c>
      <c r="J6840">
        <v>1</v>
      </c>
      <c r="K6840">
        <v>65</v>
      </c>
      <c r="L6840" t="s">
        <v>142</v>
      </c>
      <c r="M6840" t="s">
        <v>23</v>
      </c>
      <c r="N6840" t="s">
        <v>23</v>
      </c>
      <c r="O6840" t="s">
        <v>25</v>
      </c>
      <c r="P6840" t="s">
        <v>26</v>
      </c>
      <c r="Q6840" t="s">
        <v>27</v>
      </c>
      <c r="R6840" t="s">
        <v>4386</v>
      </c>
      <c r="S6840" t="s">
        <v>15088</v>
      </c>
    </row>
    <row r="6841" spans="1:19">
      <c r="A6841" t="s">
        <v>15089</v>
      </c>
      <c r="B6841" s="1">
        <v>45188</v>
      </c>
      <c r="C6841" t="s">
        <v>22</v>
      </c>
      <c r="D6841">
        <v>62</v>
      </c>
      <c r="E6841" t="s">
        <v>23</v>
      </c>
      <c r="F6841">
        <v>0</v>
      </c>
      <c r="G6841">
        <v>5</v>
      </c>
      <c r="H6841" t="s">
        <v>3686</v>
      </c>
      <c r="I6841">
        <v>5460</v>
      </c>
      <c r="J6841">
        <v>2</v>
      </c>
      <c r="K6841">
        <v>23</v>
      </c>
      <c r="L6841" t="s">
        <v>97</v>
      </c>
      <c r="M6841" t="s">
        <v>23</v>
      </c>
      <c r="N6841" t="s">
        <v>39</v>
      </c>
      <c r="P6841" t="s">
        <v>202</v>
      </c>
      <c r="Q6841" t="s">
        <v>84</v>
      </c>
      <c r="R6841" t="s">
        <v>1097</v>
      </c>
      <c r="S6841" t="s">
        <v>15090</v>
      </c>
    </row>
    <row r="6842" spans="1:19">
      <c r="A6842" t="s">
        <v>15091</v>
      </c>
      <c r="B6842" s="1">
        <v>43840</v>
      </c>
      <c r="C6842" t="s">
        <v>22</v>
      </c>
      <c r="D6842">
        <v>48</v>
      </c>
      <c r="E6842" t="s">
        <v>23</v>
      </c>
      <c r="F6842">
        <v>2</v>
      </c>
      <c r="G6842">
        <v>5</v>
      </c>
      <c r="H6842" t="s">
        <v>3686</v>
      </c>
      <c r="I6842">
        <v>4890</v>
      </c>
      <c r="J6842">
        <v>6</v>
      </c>
      <c r="K6842">
        <v>67</v>
      </c>
      <c r="M6842" t="s">
        <v>23</v>
      </c>
      <c r="N6842" t="s">
        <v>39</v>
      </c>
      <c r="P6842" t="s">
        <v>164</v>
      </c>
      <c r="Q6842" t="s">
        <v>50</v>
      </c>
      <c r="R6842" t="s">
        <v>1650</v>
      </c>
      <c r="S6842" t="s">
        <v>15092</v>
      </c>
    </row>
    <row r="6843" spans="1:19">
      <c r="A6843" t="s">
        <v>15093</v>
      </c>
      <c r="B6843" s="1">
        <v>44490</v>
      </c>
      <c r="C6843" t="s">
        <v>33</v>
      </c>
      <c r="D6843">
        <v>55</v>
      </c>
      <c r="E6843" t="s">
        <v>39</v>
      </c>
      <c r="F6843">
        <v>0</v>
      </c>
      <c r="G6843">
        <v>5</v>
      </c>
      <c r="H6843" t="s">
        <v>3686</v>
      </c>
      <c r="I6843">
        <v>3924</v>
      </c>
      <c r="J6843">
        <v>0</v>
      </c>
      <c r="K6843">
        <v>46</v>
      </c>
      <c r="M6843" t="s">
        <v>23</v>
      </c>
      <c r="N6843" t="s">
        <v>23</v>
      </c>
      <c r="O6843" t="s">
        <v>25</v>
      </c>
      <c r="P6843" t="s">
        <v>202</v>
      </c>
      <c r="Q6843" t="s">
        <v>27</v>
      </c>
      <c r="R6843" t="s">
        <v>7987</v>
      </c>
      <c r="S6843" t="s">
        <v>15094</v>
      </c>
    </row>
    <row r="6844" spans="1:19">
      <c r="A6844" t="s">
        <v>15095</v>
      </c>
      <c r="B6844" s="1">
        <v>45784</v>
      </c>
      <c r="C6844" t="s">
        <v>33</v>
      </c>
      <c r="D6844">
        <v>42</v>
      </c>
      <c r="E6844" t="s">
        <v>39</v>
      </c>
      <c r="F6844">
        <v>0</v>
      </c>
      <c r="G6844">
        <v>5</v>
      </c>
      <c r="H6844" t="s">
        <v>3751</v>
      </c>
      <c r="I6844">
        <v>3641</v>
      </c>
      <c r="J6844">
        <v>0</v>
      </c>
      <c r="K6844">
        <v>3</v>
      </c>
      <c r="L6844" t="s">
        <v>48</v>
      </c>
      <c r="M6844" t="s">
        <v>23</v>
      </c>
      <c r="N6844" t="s">
        <v>23</v>
      </c>
      <c r="O6844" t="s">
        <v>25</v>
      </c>
      <c r="P6844" t="s">
        <v>26</v>
      </c>
      <c r="Q6844" t="s">
        <v>27</v>
      </c>
      <c r="R6844" t="s">
        <v>425</v>
      </c>
      <c r="S6844" t="s">
        <v>15096</v>
      </c>
    </row>
    <row r="6845" spans="1:19">
      <c r="A6845" t="s">
        <v>15097</v>
      </c>
      <c r="B6845" s="1">
        <v>44447</v>
      </c>
      <c r="C6845" t="s">
        <v>22</v>
      </c>
      <c r="D6845">
        <v>26</v>
      </c>
      <c r="E6845" t="s">
        <v>23</v>
      </c>
      <c r="F6845">
        <v>0</v>
      </c>
      <c r="G6845">
        <v>5</v>
      </c>
      <c r="H6845" t="s">
        <v>3686</v>
      </c>
      <c r="I6845">
        <v>5394</v>
      </c>
      <c r="J6845">
        <v>0</v>
      </c>
      <c r="K6845">
        <v>47</v>
      </c>
      <c r="L6845" t="s">
        <v>142</v>
      </c>
      <c r="M6845" t="s">
        <v>23</v>
      </c>
      <c r="N6845" t="s">
        <v>39</v>
      </c>
      <c r="P6845" t="s">
        <v>202</v>
      </c>
      <c r="Q6845" t="s">
        <v>27</v>
      </c>
      <c r="R6845" t="s">
        <v>226</v>
      </c>
      <c r="S6845" t="s">
        <v>15098</v>
      </c>
    </row>
    <row r="6846" spans="1:19">
      <c r="A6846" t="s">
        <v>15099</v>
      </c>
      <c r="B6846" s="1">
        <v>45040</v>
      </c>
      <c r="C6846" t="s">
        <v>33</v>
      </c>
      <c r="D6846">
        <v>62</v>
      </c>
      <c r="E6846" t="s">
        <v>39</v>
      </c>
      <c r="F6846">
        <v>0</v>
      </c>
      <c r="G6846">
        <v>5</v>
      </c>
      <c r="H6846" t="s">
        <v>3686</v>
      </c>
      <c r="I6846">
        <v>2951</v>
      </c>
      <c r="J6846">
        <v>0</v>
      </c>
      <c r="K6846">
        <v>28</v>
      </c>
      <c r="M6846" t="s">
        <v>23</v>
      </c>
      <c r="N6846" t="s">
        <v>23</v>
      </c>
      <c r="O6846" t="s">
        <v>25</v>
      </c>
      <c r="P6846" t="s">
        <v>26</v>
      </c>
      <c r="Q6846" t="s">
        <v>27</v>
      </c>
      <c r="R6846" t="s">
        <v>2252</v>
      </c>
      <c r="S6846" t="s">
        <v>15100</v>
      </c>
    </row>
    <row r="6847" spans="1:19">
      <c r="A6847" t="s">
        <v>15101</v>
      </c>
      <c r="B6847" s="1">
        <v>45608</v>
      </c>
      <c r="C6847" t="s">
        <v>22</v>
      </c>
      <c r="D6847">
        <v>52</v>
      </c>
      <c r="E6847" t="s">
        <v>39</v>
      </c>
      <c r="F6847">
        <v>0</v>
      </c>
      <c r="G6847">
        <v>5</v>
      </c>
      <c r="H6847" t="s">
        <v>3686</v>
      </c>
      <c r="I6847">
        <v>5212</v>
      </c>
      <c r="J6847">
        <v>0</v>
      </c>
      <c r="K6847">
        <v>9</v>
      </c>
      <c r="L6847" t="s">
        <v>48</v>
      </c>
      <c r="M6847" t="s">
        <v>23</v>
      </c>
      <c r="N6847" t="s">
        <v>23</v>
      </c>
      <c r="O6847" t="s">
        <v>25</v>
      </c>
      <c r="P6847" t="s">
        <v>26</v>
      </c>
      <c r="Q6847" t="s">
        <v>27</v>
      </c>
      <c r="R6847" t="s">
        <v>2947</v>
      </c>
      <c r="S6847" t="s">
        <v>15102</v>
      </c>
    </row>
    <row r="6848" spans="1:19">
      <c r="A6848" t="s">
        <v>15103</v>
      </c>
      <c r="B6848" s="1">
        <v>45854</v>
      </c>
      <c r="C6848" t="s">
        <v>22</v>
      </c>
      <c r="D6848">
        <v>32</v>
      </c>
      <c r="E6848" t="s">
        <v>23</v>
      </c>
      <c r="F6848">
        <v>0</v>
      </c>
      <c r="G6848">
        <v>5</v>
      </c>
      <c r="H6848" t="s">
        <v>3751</v>
      </c>
      <c r="I6848">
        <v>3514</v>
      </c>
      <c r="J6848">
        <v>1</v>
      </c>
      <c r="K6848">
        <v>1</v>
      </c>
      <c r="L6848" t="s">
        <v>48</v>
      </c>
      <c r="M6848" t="s">
        <v>23</v>
      </c>
      <c r="N6848" t="s">
        <v>23</v>
      </c>
      <c r="O6848" t="s">
        <v>25</v>
      </c>
      <c r="P6848" t="s">
        <v>26</v>
      </c>
      <c r="Q6848" t="s">
        <v>50</v>
      </c>
      <c r="R6848" t="s">
        <v>2278</v>
      </c>
      <c r="S6848" t="s">
        <v>15104</v>
      </c>
    </row>
    <row r="6849" spans="1:19">
      <c r="A6849" t="s">
        <v>15105</v>
      </c>
      <c r="B6849" s="1">
        <v>44158</v>
      </c>
      <c r="C6849" t="s">
        <v>33</v>
      </c>
      <c r="D6849">
        <v>35</v>
      </c>
      <c r="E6849" t="s">
        <v>23</v>
      </c>
      <c r="F6849">
        <v>2</v>
      </c>
      <c r="G6849">
        <v>5</v>
      </c>
      <c r="H6849" t="s">
        <v>3686</v>
      </c>
      <c r="I6849">
        <v>6245</v>
      </c>
      <c r="J6849">
        <v>3</v>
      </c>
      <c r="K6849">
        <v>57</v>
      </c>
      <c r="L6849" t="s">
        <v>142</v>
      </c>
      <c r="M6849" t="s">
        <v>23</v>
      </c>
      <c r="N6849" t="s">
        <v>23</v>
      </c>
      <c r="O6849" t="s">
        <v>25</v>
      </c>
      <c r="P6849" t="s">
        <v>202</v>
      </c>
      <c r="Q6849" t="s">
        <v>27</v>
      </c>
      <c r="R6849" t="s">
        <v>1331</v>
      </c>
      <c r="S6849" t="s">
        <v>15106</v>
      </c>
    </row>
    <row r="6850" spans="1:19">
      <c r="A6850" t="s">
        <v>15107</v>
      </c>
      <c r="B6850" s="1">
        <v>43681</v>
      </c>
      <c r="C6850" t="s">
        <v>22</v>
      </c>
      <c r="D6850">
        <v>62</v>
      </c>
      <c r="E6850" t="s">
        <v>23</v>
      </c>
      <c r="F6850">
        <v>0</v>
      </c>
      <c r="G6850">
        <v>5</v>
      </c>
      <c r="H6850" t="s">
        <v>3686</v>
      </c>
      <c r="I6850">
        <v>4552</v>
      </c>
      <c r="J6850">
        <v>5</v>
      </c>
      <c r="K6850">
        <v>72</v>
      </c>
      <c r="L6850" t="s">
        <v>316</v>
      </c>
      <c r="M6850" t="s">
        <v>23</v>
      </c>
      <c r="N6850" t="s">
        <v>23</v>
      </c>
      <c r="O6850" t="s">
        <v>49</v>
      </c>
      <c r="P6850" t="s">
        <v>164</v>
      </c>
      <c r="Q6850" t="s">
        <v>27</v>
      </c>
      <c r="R6850" t="s">
        <v>4822</v>
      </c>
      <c r="S6850" t="s">
        <v>15108</v>
      </c>
    </row>
    <row r="6851" spans="1:19">
      <c r="A6851" t="s">
        <v>15109</v>
      </c>
      <c r="B6851" s="1">
        <v>45834</v>
      </c>
      <c r="C6851" t="s">
        <v>33</v>
      </c>
      <c r="D6851">
        <v>26</v>
      </c>
      <c r="E6851" t="s">
        <v>39</v>
      </c>
      <c r="F6851">
        <v>0</v>
      </c>
      <c r="G6851">
        <v>5</v>
      </c>
      <c r="H6851" t="s">
        <v>3751</v>
      </c>
      <c r="I6851">
        <v>4372</v>
      </c>
      <c r="J6851">
        <v>0</v>
      </c>
      <c r="K6851">
        <v>2</v>
      </c>
      <c r="L6851" t="s">
        <v>48</v>
      </c>
      <c r="M6851" t="s">
        <v>23</v>
      </c>
      <c r="N6851" t="s">
        <v>23</v>
      </c>
      <c r="O6851" t="s">
        <v>49</v>
      </c>
      <c r="P6851" t="s">
        <v>26</v>
      </c>
      <c r="Q6851" t="s">
        <v>27</v>
      </c>
      <c r="R6851" t="s">
        <v>199</v>
      </c>
      <c r="S6851" t="s">
        <v>15110</v>
      </c>
    </row>
    <row r="6852" spans="1:19">
      <c r="A6852" t="s">
        <v>15111</v>
      </c>
      <c r="B6852" s="1">
        <v>45575</v>
      </c>
      <c r="C6852" t="s">
        <v>22</v>
      </c>
      <c r="D6852">
        <v>23</v>
      </c>
      <c r="E6852" t="s">
        <v>39</v>
      </c>
      <c r="F6852">
        <v>0</v>
      </c>
      <c r="G6852">
        <v>5</v>
      </c>
      <c r="H6852" t="s">
        <v>3686</v>
      </c>
      <c r="I6852">
        <v>2037</v>
      </c>
      <c r="J6852">
        <v>0</v>
      </c>
      <c r="K6852">
        <v>10</v>
      </c>
      <c r="M6852" t="s">
        <v>23</v>
      </c>
      <c r="N6852" t="s">
        <v>23</v>
      </c>
      <c r="O6852" t="s">
        <v>49</v>
      </c>
      <c r="P6852" t="s">
        <v>26</v>
      </c>
      <c r="Q6852" t="s">
        <v>27</v>
      </c>
      <c r="R6852" t="s">
        <v>5952</v>
      </c>
      <c r="S6852" t="s">
        <v>15112</v>
      </c>
    </row>
    <row r="6853" spans="1:19">
      <c r="A6853" t="s">
        <v>15113</v>
      </c>
      <c r="B6853" s="1">
        <v>44552</v>
      </c>
      <c r="C6853" t="s">
        <v>33</v>
      </c>
      <c r="D6853">
        <v>76</v>
      </c>
      <c r="E6853" t="s">
        <v>39</v>
      </c>
      <c r="F6853">
        <v>0</v>
      </c>
      <c r="G6853">
        <v>5</v>
      </c>
      <c r="H6853" t="s">
        <v>3686</v>
      </c>
      <c r="I6853">
        <v>3253</v>
      </c>
      <c r="J6853">
        <v>0</v>
      </c>
      <c r="K6853">
        <v>44</v>
      </c>
      <c r="M6853" t="s">
        <v>23</v>
      </c>
      <c r="N6853" t="s">
        <v>23</v>
      </c>
      <c r="O6853" t="s">
        <v>49</v>
      </c>
      <c r="P6853" t="s">
        <v>202</v>
      </c>
      <c r="Q6853" t="s">
        <v>27</v>
      </c>
      <c r="R6853" t="s">
        <v>3101</v>
      </c>
      <c r="S6853" t="s">
        <v>15114</v>
      </c>
    </row>
    <row r="6854" spans="1:19">
      <c r="A6854" t="s">
        <v>15115</v>
      </c>
      <c r="B6854" s="1">
        <v>44858</v>
      </c>
      <c r="C6854" t="s">
        <v>22</v>
      </c>
      <c r="D6854">
        <v>72</v>
      </c>
      <c r="E6854" t="s">
        <v>39</v>
      </c>
      <c r="F6854">
        <v>0</v>
      </c>
      <c r="G6854">
        <v>5</v>
      </c>
      <c r="H6854" t="s">
        <v>3686</v>
      </c>
      <c r="I6854">
        <v>5626</v>
      </c>
      <c r="J6854">
        <v>0</v>
      </c>
      <c r="K6854">
        <v>34</v>
      </c>
      <c r="M6854" t="s">
        <v>23</v>
      </c>
      <c r="N6854" t="s">
        <v>23</v>
      </c>
      <c r="O6854" t="s">
        <v>25</v>
      </c>
      <c r="P6854" t="s">
        <v>202</v>
      </c>
      <c r="Q6854" t="s">
        <v>27</v>
      </c>
      <c r="R6854" t="s">
        <v>361</v>
      </c>
      <c r="S6854" t="s">
        <v>15116</v>
      </c>
    </row>
    <row r="6855" spans="1:19">
      <c r="A6855" t="s">
        <v>15117</v>
      </c>
      <c r="B6855" s="1">
        <v>45148</v>
      </c>
      <c r="C6855" t="s">
        <v>33</v>
      </c>
      <c r="D6855">
        <v>78</v>
      </c>
      <c r="E6855" t="s">
        <v>39</v>
      </c>
      <c r="F6855">
        <v>0</v>
      </c>
      <c r="G6855">
        <v>5</v>
      </c>
      <c r="H6855" t="s">
        <v>3686</v>
      </c>
      <c r="I6855">
        <v>3740</v>
      </c>
      <c r="J6855">
        <v>0</v>
      </c>
      <c r="K6855">
        <v>24</v>
      </c>
      <c r="M6855" t="s">
        <v>23</v>
      </c>
      <c r="N6855" t="s">
        <v>39</v>
      </c>
      <c r="P6855" t="s">
        <v>164</v>
      </c>
      <c r="Q6855" t="s">
        <v>50</v>
      </c>
      <c r="R6855" t="s">
        <v>3789</v>
      </c>
      <c r="S6855" t="s">
        <v>15118</v>
      </c>
    </row>
    <row r="6856" spans="1:19">
      <c r="A6856" t="s">
        <v>15119</v>
      </c>
      <c r="B6856" s="1">
        <v>43688</v>
      </c>
      <c r="C6856" t="s">
        <v>33</v>
      </c>
      <c r="D6856">
        <v>65</v>
      </c>
      <c r="E6856" t="s">
        <v>39</v>
      </c>
      <c r="F6856">
        <v>0</v>
      </c>
      <c r="G6856">
        <v>5</v>
      </c>
      <c r="H6856" t="s">
        <v>3686</v>
      </c>
      <c r="I6856">
        <v>4474</v>
      </c>
      <c r="J6856">
        <v>0</v>
      </c>
      <c r="K6856">
        <v>72</v>
      </c>
      <c r="L6856" t="s">
        <v>316</v>
      </c>
      <c r="M6856" t="s">
        <v>23</v>
      </c>
      <c r="N6856" t="s">
        <v>23</v>
      </c>
      <c r="O6856" t="s">
        <v>25</v>
      </c>
      <c r="P6856" t="s">
        <v>164</v>
      </c>
      <c r="Q6856" t="s">
        <v>27</v>
      </c>
      <c r="R6856" t="s">
        <v>3705</v>
      </c>
      <c r="S6856" t="s">
        <v>15120</v>
      </c>
    </row>
    <row r="6857" spans="1:19">
      <c r="A6857" t="s">
        <v>15121</v>
      </c>
      <c r="B6857" s="1">
        <v>45712</v>
      </c>
      <c r="C6857" t="s">
        <v>33</v>
      </c>
      <c r="D6857">
        <v>75</v>
      </c>
      <c r="E6857" t="s">
        <v>39</v>
      </c>
      <c r="F6857">
        <v>0</v>
      </c>
      <c r="G6857">
        <v>5</v>
      </c>
      <c r="H6857" t="s">
        <v>3686</v>
      </c>
      <c r="I6857">
        <v>4611</v>
      </c>
      <c r="J6857">
        <v>0</v>
      </c>
      <c r="K6857">
        <v>6</v>
      </c>
      <c r="M6857" t="s">
        <v>39</v>
      </c>
      <c r="N6857" t="s">
        <v>23</v>
      </c>
      <c r="O6857" t="s">
        <v>49</v>
      </c>
      <c r="P6857" t="s">
        <v>26</v>
      </c>
      <c r="Q6857" t="s">
        <v>27</v>
      </c>
      <c r="R6857" t="s">
        <v>1765</v>
      </c>
      <c r="S6857" t="s">
        <v>15122</v>
      </c>
    </row>
    <row r="6858" spans="1:19">
      <c r="A6858" t="s">
        <v>15123</v>
      </c>
      <c r="B6858" s="1">
        <v>44402</v>
      </c>
      <c r="C6858" t="s">
        <v>33</v>
      </c>
      <c r="D6858">
        <v>49</v>
      </c>
      <c r="E6858" t="s">
        <v>39</v>
      </c>
      <c r="F6858">
        <v>0</v>
      </c>
      <c r="G6858">
        <v>5</v>
      </c>
      <c r="H6858" t="s">
        <v>3686</v>
      </c>
      <c r="I6858">
        <v>6434</v>
      </c>
      <c r="J6858">
        <v>0</v>
      </c>
      <c r="K6858">
        <v>49</v>
      </c>
      <c r="L6858" t="s">
        <v>142</v>
      </c>
      <c r="M6858" t="s">
        <v>23</v>
      </c>
      <c r="N6858" t="s">
        <v>23</v>
      </c>
      <c r="O6858" t="s">
        <v>25</v>
      </c>
      <c r="P6858" t="s">
        <v>26</v>
      </c>
      <c r="Q6858" t="s">
        <v>27</v>
      </c>
      <c r="R6858" t="s">
        <v>1460</v>
      </c>
      <c r="S6858" t="s">
        <v>15124</v>
      </c>
    </row>
    <row r="6859" spans="1:19">
      <c r="A6859" t="s">
        <v>15125</v>
      </c>
      <c r="B6859" s="1">
        <v>44918</v>
      </c>
      <c r="C6859" t="s">
        <v>22</v>
      </c>
      <c r="D6859">
        <v>56</v>
      </c>
      <c r="E6859" t="s">
        <v>39</v>
      </c>
      <c r="F6859">
        <v>0</v>
      </c>
      <c r="G6859">
        <v>5</v>
      </c>
      <c r="H6859" t="s">
        <v>3686</v>
      </c>
      <c r="I6859">
        <v>3945</v>
      </c>
      <c r="J6859">
        <v>0</v>
      </c>
      <c r="K6859">
        <v>32</v>
      </c>
      <c r="M6859" t="s">
        <v>23</v>
      </c>
      <c r="N6859" t="s">
        <v>23</v>
      </c>
      <c r="O6859" t="s">
        <v>49</v>
      </c>
      <c r="P6859" t="s">
        <v>202</v>
      </c>
      <c r="Q6859" t="s">
        <v>50</v>
      </c>
      <c r="R6859" t="s">
        <v>5104</v>
      </c>
      <c r="S6859" t="s">
        <v>15126</v>
      </c>
    </row>
    <row r="6860" spans="1:19">
      <c r="A6860" t="s">
        <v>15127</v>
      </c>
      <c r="B6860" s="1">
        <v>43679</v>
      </c>
      <c r="C6860" t="s">
        <v>22</v>
      </c>
      <c r="D6860">
        <v>19</v>
      </c>
      <c r="E6860" t="s">
        <v>23</v>
      </c>
      <c r="F6860">
        <v>1</v>
      </c>
      <c r="G6860">
        <v>5</v>
      </c>
      <c r="H6860" t="s">
        <v>3686</v>
      </c>
      <c r="I6860">
        <v>4974</v>
      </c>
      <c r="J6860">
        <v>3</v>
      </c>
      <c r="K6860">
        <v>72</v>
      </c>
      <c r="L6860" t="s">
        <v>316</v>
      </c>
      <c r="M6860" t="s">
        <v>23</v>
      </c>
      <c r="N6860" t="s">
        <v>39</v>
      </c>
      <c r="P6860" t="s">
        <v>164</v>
      </c>
      <c r="Q6860" t="s">
        <v>27</v>
      </c>
      <c r="R6860" t="s">
        <v>3324</v>
      </c>
      <c r="S6860" t="s">
        <v>15128</v>
      </c>
    </row>
    <row r="6861" spans="1:19">
      <c r="A6861" t="s">
        <v>15129</v>
      </c>
      <c r="B6861" s="1">
        <v>45465</v>
      </c>
      <c r="C6861" t="s">
        <v>22</v>
      </c>
      <c r="D6861">
        <v>49</v>
      </c>
      <c r="E6861" t="s">
        <v>39</v>
      </c>
      <c r="F6861">
        <v>5</v>
      </c>
      <c r="G6861">
        <v>5</v>
      </c>
      <c r="H6861" t="s">
        <v>3686</v>
      </c>
      <c r="I6861">
        <v>5770</v>
      </c>
      <c r="J6861">
        <v>0</v>
      </c>
      <c r="K6861">
        <v>14</v>
      </c>
      <c r="M6861" t="s">
        <v>23</v>
      </c>
      <c r="N6861" t="s">
        <v>39</v>
      </c>
      <c r="P6861" t="s">
        <v>26</v>
      </c>
      <c r="Q6861" t="s">
        <v>50</v>
      </c>
      <c r="R6861" t="s">
        <v>869</v>
      </c>
      <c r="S6861" t="s">
        <v>15130</v>
      </c>
    </row>
    <row r="6862" spans="1:19">
      <c r="A6862" t="s">
        <v>15131</v>
      </c>
      <c r="B6862" s="1">
        <v>45668</v>
      </c>
      <c r="C6862" t="s">
        <v>22</v>
      </c>
      <c r="D6862">
        <v>48</v>
      </c>
      <c r="E6862" t="s">
        <v>39</v>
      </c>
      <c r="F6862">
        <v>0</v>
      </c>
      <c r="G6862">
        <v>5</v>
      </c>
      <c r="H6862" t="s">
        <v>3686</v>
      </c>
      <c r="I6862">
        <v>4271</v>
      </c>
      <c r="J6862">
        <v>0</v>
      </c>
      <c r="K6862">
        <v>7</v>
      </c>
      <c r="L6862" t="s">
        <v>48</v>
      </c>
      <c r="M6862" t="s">
        <v>23</v>
      </c>
      <c r="N6862" t="s">
        <v>39</v>
      </c>
      <c r="P6862" t="s">
        <v>202</v>
      </c>
      <c r="Q6862" t="s">
        <v>50</v>
      </c>
      <c r="R6862" t="s">
        <v>2874</v>
      </c>
      <c r="S6862" t="s">
        <v>15132</v>
      </c>
    </row>
    <row r="6863" spans="1:19">
      <c r="A6863" t="s">
        <v>15133</v>
      </c>
      <c r="B6863" s="1">
        <v>45417</v>
      </c>
      <c r="C6863" t="s">
        <v>33</v>
      </c>
      <c r="D6863">
        <v>58</v>
      </c>
      <c r="E6863" t="s">
        <v>39</v>
      </c>
      <c r="F6863">
        <v>0</v>
      </c>
      <c r="G6863">
        <v>5</v>
      </c>
      <c r="H6863" t="s">
        <v>3686</v>
      </c>
      <c r="I6863">
        <v>4359</v>
      </c>
      <c r="J6863">
        <v>0</v>
      </c>
      <c r="K6863">
        <v>15</v>
      </c>
      <c r="M6863" t="s">
        <v>23</v>
      </c>
      <c r="N6863" t="s">
        <v>39</v>
      </c>
      <c r="P6863" t="s">
        <v>202</v>
      </c>
      <c r="Q6863" t="s">
        <v>50</v>
      </c>
      <c r="R6863" t="s">
        <v>1163</v>
      </c>
      <c r="S6863" t="s">
        <v>15134</v>
      </c>
    </row>
    <row r="6864" spans="1:19">
      <c r="A6864" t="s">
        <v>15135</v>
      </c>
      <c r="B6864" s="1">
        <v>45522</v>
      </c>
      <c r="C6864" t="s">
        <v>22</v>
      </c>
      <c r="D6864">
        <v>23</v>
      </c>
      <c r="E6864" t="s">
        <v>39</v>
      </c>
      <c r="F6864">
        <v>0</v>
      </c>
      <c r="G6864">
        <v>5</v>
      </c>
      <c r="H6864" t="s">
        <v>3686</v>
      </c>
      <c r="I6864">
        <v>2968</v>
      </c>
      <c r="J6864">
        <v>0</v>
      </c>
      <c r="K6864">
        <v>12</v>
      </c>
      <c r="M6864" t="s">
        <v>23</v>
      </c>
      <c r="N6864" t="s">
        <v>23</v>
      </c>
      <c r="O6864" t="s">
        <v>25</v>
      </c>
      <c r="P6864" t="s">
        <v>26</v>
      </c>
      <c r="Q6864" t="s">
        <v>27</v>
      </c>
      <c r="R6864" t="s">
        <v>265</v>
      </c>
      <c r="S6864" t="s">
        <v>15136</v>
      </c>
    </row>
    <row r="6865" spans="1:19">
      <c r="A6865" t="s">
        <v>15137</v>
      </c>
      <c r="B6865" s="1">
        <v>44050</v>
      </c>
      <c r="C6865" t="s">
        <v>22</v>
      </c>
      <c r="D6865">
        <v>37</v>
      </c>
      <c r="E6865" t="s">
        <v>23</v>
      </c>
      <c r="F6865">
        <v>2</v>
      </c>
      <c r="G6865">
        <v>5</v>
      </c>
      <c r="H6865" t="s">
        <v>3686</v>
      </c>
      <c r="I6865">
        <v>5449</v>
      </c>
      <c r="J6865">
        <v>1</v>
      </c>
      <c r="K6865">
        <v>60</v>
      </c>
      <c r="M6865" t="s">
        <v>23</v>
      </c>
      <c r="N6865" t="s">
        <v>39</v>
      </c>
      <c r="P6865" t="s">
        <v>202</v>
      </c>
      <c r="Q6865" t="s">
        <v>50</v>
      </c>
      <c r="R6865" t="s">
        <v>4692</v>
      </c>
      <c r="S6865" t="s">
        <v>15138</v>
      </c>
    </row>
    <row r="6866" spans="1:19">
      <c r="A6866" t="s">
        <v>15139</v>
      </c>
      <c r="B6866" s="1">
        <v>44443</v>
      </c>
      <c r="C6866" t="s">
        <v>22</v>
      </c>
      <c r="D6866">
        <v>28</v>
      </c>
      <c r="E6866" t="s">
        <v>23</v>
      </c>
      <c r="F6866">
        <v>1</v>
      </c>
      <c r="G6866">
        <v>5</v>
      </c>
      <c r="H6866" t="s">
        <v>3686</v>
      </c>
      <c r="I6866">
        <v>2320</v>
      </c>
      <c r="J6866">
        <v>1</v>
      </c>
      <c r="K6866">
        <v>47</v>
      </c>
      <c r="L6866" t="s">
        <v>142</v>
      </c>
      <c r="M6866" t="s">
        <v>23</v>
      </c>
      <c r="N6866" t="s">
        <v>23</v>
      </c>
      <c r="O6866" t="s">
        <v>49</v>
      </c>
      <c r="P6866" t="s">
        <v>26</v>
      </c>
      <c r="Q6866" t="s">
        <v>27</v>
      </c>
      <c r="R6866" t="s">
        <v>7834</v>
      </c>
      <c r="S6866" t="s">
        <v>15140</v>
      </c>
    </row>
    <row r="6867" spans="1:19">
      <c r="A6867" t="s">
        <v>15141</v>
      </c>
      <c r="B6867" s="1">
        <v>45825</v>
      </c>
      <c r="C6867" t="s">
        <v>33</v>
      </c>
      <c r="D6867">
        <v>38</v>
      </c>
      <c r="E6867" t="s">
        <v>39</v>
      </c>
      <c r="F6867">
        <v>0</v>
      </c>
      <c r="G6867">
        <v>5</v>
      </c>
      <c r="H6867" t="s">
        <v>3751</v>
      </c>
      <c r="I6867">
        <v>4916</v>
      </c>
      <c r="J6867">
        <v>0</v>
      </c>
      <c r="K6867">
        <v>2</v>
      </c>
      <c r="M6867" t="s">
        <v>23</v>
      </c>
      <c r="N6867" t="s">
        <v>23</v>
      </c>
      <c r="O6867" t="s">
        <v>56</v>
      </c>
      <c r="P6867" t="s">
        <v>26</v>
      </c>
      <c r="Q6867" t="s">
        <v>50</v>
      </c>
      <c r="R6867" t="s">
        <v>5533</v>
      </c>
      <c r="S6867" t="s">
        <v>15142</v>
      </c>
    </row>
    <row r="6868" spans="1:19">
      <c r="A6868" t="s">
        <v>15143</v>
      </c>
      <c r="B6868" s="1">
        <v>45060</v>
      </c>
      <c r="C6868" t="s">
        <v>22</v>
      </c>
      <c r="D6868">
        <v>44</v>
      </c>
      <c r="E6868" t="s">
        <v>39</v>
      </c>
      <c r="F6868">
        <v>0</v>
      </c>
      <c r="G6868">
        <v>5</v>
      </c>
      <c r="H6868" t="s">
        <v>3686</v>
      </c>
      <c r="I6868">
        <v>3159</v>
      </c>
      <c r="J6868">
        <v>0</v>
      </c>
      <c r="K6868">
        <v>27</v>
      </c>
      <c r="M6868" t="s">
        <v>23</v>
      </c>
      <c r="N6868" t="s">
        <v>39</v>
      </c>
      <c r="P6868" t="s">
        <v>202</v>
      </c>
      <c r="Q6868" t="s">
        <v>50</v>
      </c>
      <c r="R6868" t="s">
        <v>3789</v>
      </c>
      <c r="S6868" t="s">
        <v>15144</v>
      </c>
    </row>
    <row r="6869" spans="1:19">
      <c r="A6869" t="s">
        <v>15145</v>
      </c>
      <c r="B6869" s="1">
        <v>45529</v>
      </c>
      <c r="C6869" t="s">
        <v>33</v>
      </c>
      <c r="D6869">
        <v>33</v>
      </c>
      <c r="E6869" t="s">
        <v>39</v>
      </c>
      <c r="F6869">
        <v>0</v>
      </c>
      <c r="G6869">
        <v>5</v>
      </c>
      <c r="H6869" t="s">
        <v>3686</v>
      </c>
      <c r="I6869">
        <v>2061</v>
      </c>
      <c r="J6869">
        <v>0</v>
      </c>
      <c r="K6869">
        <v>12</v>
      </c>
      <c r="L6869" t="s">
        <v>97</v>
      </c>
      <c r="M6869" t="s">
        <v>23</v>
      </c>
      <c r="N6869" t="s">
        <v>23</v>
      </c>
      <c r="O6869" t="s">
        <v>25</v>
      </c>
      <c r="P6869" t="s">
        <v>26</v>
      </c>
      <c r="Q6869" t="s">
        <v>27</v>
      </c>
      <c r="R6869" t="s">
        <v>8369</v>
      </c>
      <c r="S6869" t="s">
        <v>15146</v>
      </c>
    </row>
    <row r="6870" spans="1:19">
      <c r="A6870" t="s">
        <v>15147</v>
      </c>
      <c r="B6870" s="1">
        <v>45179</v>
      </c>
      <c r="C6870" t="s">
        <v>33</v>
      </c>
      <c r="D6870">
        <v>40</v>
      </c>
      <c r="E6870" t="s">
        <v>39</v>
      </c>
      <c r="F6870">
        <v>0</v>
      </c>
      <c r="G6870">
        <v>5</v>
      </c>
      <c r="H6870" t="s">
        <v>3686</v>
      </c>
      <c r="I6870">
        <v>5781</v>
      </c>
      <c r="J6870">
        <v>0</v>
      </c>
      <c r="K6870">
        <v>23</v>
      </c>
      <c r="M6870" t="s">
        <v>23</v>
      </c>
      <c r="N6870" t="s">
        <v>23</v>
      </c>
      <c r="O6870" t="s">
        <v>25</v>
      </c>
      <c r="P6870" t="s">
        <v>26</v>
      </c>
      <c r="Q6870" t="s">
        <v>50</v>
      </c>
      <c r="R6870" t="s">
        <v>274</v>
      </c>
      <c r="S6870" t="s">
        <v>15148</v>
      </c>
    </row>
    <row r="6871" spans="1:19">
      <c r="A6871" t="s">
        <v>15149</v>
      </c>
      <c r="B6871" s="1">
        <v>43831</v>
      </c>
      <c r="C6871" t="s">
        <v>33</v>
      </c>
      <c r="D6871">
        <v>57</v>
      </c>
      <c r="E6871" t="s">
        <v>23</v>
      </c>
      <c r="F6871">
        <v>0</v>
      </c>
      <c r="G6871">
        <v>5</v>
      </c>
      <c r="H6871" t="s">
        <v>3686</v>
      </c>
      <c r="I6871">
        <v>5972</v>
      </c>
      <c r="J6871">
        <v>5</v>
      </c>
      <c r="K6871">
        <v>67</v>
      </c>
      <c r="L6871" t="s">
        <v>316</v>
      </c>
      <c r="M6871" t="s">
        <v>23</v>
      </c>
      <c r="N6871" t="s">
        <v>39</v>
      </c>
      <c r="P6871" t="s">
        <v>202</v>
      </c>
      <c r="Q6871" t="s">
        <v>27</v>
      </c>
      <c r="R6871" t="s">
        <v>5022</v>
      </c>
      <c r="S6871" t="s">
        <v>15150</v>
      </c>
    </row>
    <row r="6872" spans="1:19">
      <c r="A6872" t="s">
        <v>15151</v>
      </c>
      <c r="B6872" s="1">
        <v>45286</v>
      </c>
      <c r="C6872" t="s">
        <v>7177</v>
      </c>
      <c r="D6872">
        <v>21</v>
      </c>
      <c r="E6872" t="s">
        <v>23</v>
      </c>
      <c r="F6872">
        <v>0</v>
      </c>
      <c r="G6872">
        <v>5</v>
      </c>
      <c r="H6872" t="s">
        <v>3686</v>
      </c>
      <c r="I6872">
        <v>3585</v>
      </c>
      <c r="J6872">
        <v>2</v>
      </c>
      <c r="K6872">
        <v>20</v>
      </c>
      <c r="L6872" t="s">
        <v>97</v>
      </c>
      <c r="M6872" t="s">
        <v>23</v>
      </c>
      <c r="N6872" t="s">
        <v>39</v>
      </c>
      <c r="P6872" t="s">
        <v>202</v>
      </c>
      <c r="Q6872" t="s">
        <v>50</v>
      </c>
      <c r="R6872" t="s">
        <v>657</v>
      </c>
      <c r="S6872" t="s">
        <v>6797</v>
      </c>
    </row>
    <row r="6873" spans="1:19">
      <c r="A6873" t="s">
        <v>15152</v>
      </c>
      <c r="B6873" s="1">
        <v>44181</v>
      </c>
      <c r="C6873" t="s">
        <v>22</v>
      </c>
      <c r="D6873">
        <v>34</v>
      </c>
      <c r="E6873" t="s">
        <v>23</v>
      </c>
      <c r="F6873">
        <v>0</v>
      </c>
      <c r="G6873">
        <v>5</v>
      </c>
      <c r="H6873" t="s">
        <v>3686</v>
      </c>
      <c r="I6873">
        <v>5477</v>
      </c>
      <c r="J6873">
        <v>9</v>
      </c>
      <c r="K6873">
        <v>56</v>
      </c>
      <c r="L6873" t="s">
        <v>142</v>
      </c>
      <c r="M6873" t="s">
        <v>23</v>
      </c>
      <c r="N6873" t="s">
        <v>23</v>
      </c>
      <c r="O6873" t="s">
        <v>49</v>
      </c>
      <c r="P6873" t="s">
        <v>164</v>
      </c>
      <c r="Q6873" t="s">
        <v>50</v>
      </c>
      <c r="R6873" t="s">
        <v>9328</v>
      </c>
      <c r="S6873" t="s">
        <v>15153</v>
      </c>
    </row>
    <row r="6874" spans="1:19">
      <c r="A6874" t="s">
        <v>15154</v>
      </c>
      <c r="B6874" s="1">
        <v>45518</v>
      </c>
      <c r="C6874" t="s">
        <v>22</v>
      </c>
      <c r="D6874">
        <v>61</v>
      </c>
      <c r="E6874" t="s">
        <v>39</v>
      </c>
      <c r="F6874">
        <v>0</v>
      </c>
      <c r="G6874">
        <v>5</v>
      </c>
      <c r="H6874" t="s">
        <v>3686</v>
      </c>
      <c r="I6874">
        <v>4443</v>
      </c>
      <c r="J6874">
        <v>0</v>
      </c>
      <c r="K6874">
        <v>12</v>
      </c>
      <c r="L6874" t="s">
        <v>97</v>
      </c>
      <c r="M6874" t="s">
        <v>23</v>
      </c>
      <c r="N6874" t="s">
        <v>39</v>
      </c>
      <c r="P6874" t="s">
        <v>202</v>
      </c>
      <c r="Q6874" t="s">
        <v>50</v>
      </c>
      <c r="R6874" t="s">
        <v>1062</v>
      </c>
      <c r="S6874" t="s">
        <v>15155</v>
      </c>
    </row>
    <row r="6875" spans="1:19">
      <c r="A6875" t="s">
        <v>15156</v>
      </c>
      <c r="B6875" s="1">
        <v>45758</v>
      </c>
      <c r="C6875" t="s">
        <v>22</v>
      </c>
      <c r="D6875">
        <v>26</v>
      </c>
      <c r="E6875" t="s">
        <v>39</v>
      </c>
      <c r="F6875">
        <v>0</v>
      </c>
      <c r="G6875">
        <v>5</v>
      </c>
      <c r="H6875" t="s">
        <v>3686</v>
      </c>
      <c r="I6875">
        <v>5918</v>
      </c>
      <c r="J6875">
        <v>0</v>
      </c>
      <c r="K6875">
        <v>4</v>
      </c>
      <c r="L6875" t="s">
        <v>48</v>
      </c>
      <c r="M6875" t="s">
        <v>23</v>
      </c>
      <c r="N6875" t="s">
        <v>39</v>
      </c>
      <c r="P6875" t="s">
        <v>26</v>
      </c>
      <c r="Q6875" t="s">
        <v>27</v>
      </c>
      <c r="R6875" t="s">
        <v>2195</v>
      </c>
      <c r="S6875" t="s">
        <v>15157</v>
      </c>
    </row>
    <row r="6876" spans="1:19">
      <c r="A6876" t="s">
        <v>15158</v>
      </c>
      <c r="B6876" s="1">
        <v>45475</v>
      </c>
      <c r="C6876" t="s">
        <v>33</v>
      </c>
      <c r="D6876">
        <v>27</v>
      </c>
      <c r="E6876" t="s">
        <v>23</v>
      </c>
      <c r="F6876">
        <v>1</v>
      </c>
      <c r="G6876">
        <v>5</v>
      </c>
      <c r="H6876" t="s">
        <v>3686</v>
      </c>
      <c r="I6876">
        <v>2333</v>
      </c>
      <c r="J6876">
        <v>6</v>
      </c>
      <c r="K6876">
        <v>13</v>
      </c>
      <c r="L6876" t="s">
        <v>97</v>
      </c>
      <c r="M6876" t="s">
        <v>23</v>
      </c>
      <c r="N6876" t="s">
        <v>39</v>
      </c>
      <c r="P6876" t="s">
        <v>26</v>
      </c>
      <c r="Q6876" t="s">
        <v>50</v>
      </c>
      <c r="R6876" t="s">
        <v>5653</v>
      </c>
      <c r="S6876" t="s">
        <v>15159</v>
      </c>
    </row>
    <row r="6877" spans="1:19">
      <c r="A6877" t="s">
        <v>15160</v>
      </c>
      <c r="B6877" s="1">
        <v>44356</v>
      </c>
      <c r="C6877" t="s">
        <v>22</v>
      </c>
      <c r="D6877">
        <v>40</v>
      </c>
      <c r="E6877" t="s">
        <v>23</v>
      </c>
      <c r="F6877">
        <v>2</v>
      </c>
      <c r="G6877">
        <v>5</v>
      </c>
      <c r="H6877" t="s">
        <v>3686</v>
      </c>
      <c r="I6877">
        <v>6391</v>
      </c>
      <c r="J6877">
        <v>9</v>
      </c>
      <c r="K6877">
        <v>50</v>
      </c>
      <c r="M6877" t="s">
        <v>23</v>
      </c>
      <c r="N6877" t="s">
        <v>39</v>
      </c>
      <c r="P6877" t="s">
        <v>202</v>
      </c>
      <c r="Q6877" t="s">
        <v>50</v>
      </c>
      <c r="R6877" t="s">
        <v>1228</v>
      </c>
      <c r="S6877" t="s">
        <v>15161</v>
      </c>
    </row>
    <row r="6878" spans="1:19">
      <c r="A6878" t="s">
        <v>15162</v>
      </c>
      <c r="B6878" s="1">
        <v>44149</v>
      </c>
      <c r="C6878" t="s">
        <v>22</v>
      </c>
      <c r="D6878">
        <v>45</v>
      </c>
      <c r="E6878" t="s">
        <v>39</v>
      </c>
      <c r="F6878">
        <v>0</v>
      </c>
      <c r="G6878">
        <v>5</v>
      </c>
      <c r="H6878" t="s">
        <v>3686</v>
      </c>
      <c r="I6878">
        <v>6109</v>
      </c>
      <c r="J6878">
        <v>0</v>
      </c>
      <c r="K6878">
        <v>57</v>
      </c>
      <c r="L6878" t="s">
        <v>142</v>
      </c>
      <c r="M6878" t="s">
        <v>23</v>
      </c>
      <c r="N6878" t="s">
        <v>23</v>
      </c>
      <c r="O6878" t="s">
        <v>25</v>
      </c>
      <c r="P6878" t="s">
        <v>202</v>
      </c>
      <c r="Q6878" t="s">
        <v>27</v>
      </c>
      <c r="R6878" t="s">
        <v>6198</v>
      </c>
      <c r="S6878" t="s">
        <v>15163</v>
      </c>
    </row>
    <row r="6879" spans="1:19">
      <c r="A6879" t="s">
        <v>15164</v>
      </c>
      <c r="B6879" s="1">
        <v>44464</v>
      </c>
      <c r="C6879" t="s">
        <v>22</v>
      </c>
      <c r="D6879">
        <v>61</v>
      </c>
      <c r="E6879" t="s">
        <v>23</v>
      </c>
      <c r="F6879">
        <v>0</v>
      </c>
      <c r="G6879">
        <v>5</v>
      </c>
      <c r="H6879" t="s">
        <v>3686</v>
      </c>
      <c r="I6879">
        <v>3142</v>
      </c>
      <c r="J6879">
        <v>2</v>
      </c>
      <c r="K6879">
        <v>47</v>
      </c>
      <c r="L6879" t="s">
        <v>142</v>
      </c>
      <c r="M6879" t="s">
        <v>23</v>
      </c>
      <c r="N6879" t="s">
        <v>23</v>
      </c>
      <c r="O6879" t="s">
        <v>25</v>
      </c>
      <c r="P6879" t="s">
        <v>26</v>
      </c>
      <c r="Q6879" t="s">
        <v>27</v>
      </c>
      <c r="R6879" t="s">
        <v>2794</v>
      </c>
      <c r="S6879" t="s">
        <v>15165</v>
      </c>
    </row>
    <row r="6880" spans="1:19">
      <c r="A6880" t="s">
        <v>15166</v>
      </c>
      <c r="B6880" s="1">
        <v>45424</v>
      </c>
      <c r="C6880" t="s">
        <v>22</v>
      </c>
      <c r="D6880">
        <v>48</v>
      </c>
      <c r="E6880" t="s">
        <v>23</v>
      </c>
      <c r="F6880">
        <v>3</v>
      </c>
      <c r="G6880">
        <v>5</v>
      </c>
      <c r="H6880" t="s">
        <v>3686</v>
      </c>
      <c r="I6880">
        <v>5928</v>
      </c>
      <c r="J6880">
        <v>1</v>
      </c>
      <c r="K6880">
        <v>15</v>
      </c>
      <c r="L6880" t="s">
        <v>97</v>
      </c>
      <c r="M6880" t="s">
        <v>23</v>
      </c>
      <c r="N6880" t="s">
        <v>39</v>
      </c>
      <c r="P6880" t="s">
        <v>202</v>
      </c>
      <c r="Q6880" t="s">
        <v>50</v>
      </c>
      <c r="R6880" t="s">
        <v>1097</v>
      </c>
      <c r="S6880" t="s">
        <v>15167</v>
      </c>
    </row>
    <row r="6881" spans="1:19">
      <c r="A6881" t="s">
        <v>15168</v>
      </c>
      <c r="B6881" s="1">
        <v>45568</v>
      </c>
      <c r="C6881" t="s">
        <v>22</v>
      </c>
      <c r="D6881">
        <v>35</v>
      </c>
      <c r="E6881" t="s">
        <v>39</v>
      </c>
      <c r="F6881">
        <v>0</v>
      </c>
      <c r="G6881">
        <v>5</v>
      </c>
      <c r="H6881" t="s">
        <v>3686</v>
      </c>
      <c r="I6881">
        <v>5299</v>
      </c>
      <c r="J6881">
        <v>0</v>
      </c>
      <c r="K6881">
        <v>10</v>
      </c>
      <c r="L6881" t="s">
        <v>97</v>
      </c>
      <c r="M6881" t="s">
        <v>23</v>
      </c>
      <c r="N6881" t="s">
        <v>39</v>
      </c>
      <c r="P6881" t="s">
        <v>26</v>
      </c>
      <c r="Q6881" t="s">
        <v>27</v>
      </c>
      <c r="R6881" t="s">
        <v>7535</v>
      </c>
      <c r="S6881" t="s">
        <v>15169</v>
      </c>
    </row>
    <row r="6882" spans="1:19">
      <c r="A6882" t="s">
        <v>15170</v>
      </c>
      <c r="B6882" s="1">
        <v>44743</v>
      </c>
      <c r="C6882" t="s">
        <v>22</v>
      </c>
      <c r="D6882">
        <v>75</v>
      </c>
      <c r="E6882" t="s">
        <v>39</v>
      </c>
      <c r="F6882">
        <v>0</v>
      </c>
      <c r="G6882">
        <v>5</v>
      </c>
      <c r="H6882" t="s">
        <v>3686</v>
      </c>
      <c r="I6882">
        <v>2494</v>
      </c>
      <c r="J6882">
        <v>0</v>
      </c>
      <c r="K6882">
        <v>37</v>
      </c>
      <c r="L6882" t="s">
        <v>40</v>
      </c>
      <c r="M6882" t="s">
        <v>39</v>
      </c>
      <c r="N6882" t="s">
        <v>23</v>
      </c>
      <c r="O6882" t="s">
        <v>49</v>
      </c>
      <c r="P6882" t="s">
        <v>164</v>
      </c>
      <c r="Q6882" t="s">
        <v>27</v>
      </c>
      <c r="R6882" t="s">
        <v>15171</v>
      </c>
      <c r="S6882" t="s">
        <v>15172</v>
      </c>
    </row>
    <row r="6883" spans="1:19">
      <c r="A6883" t="s">
        <v>15173</v>
      </c>
      <c r="B6883" s="1">
        <v>45216</v>
      </c>
      <c r="C6883" t="s">
        <v>22</v>
      </c>
      <c r="D6883">
        <v>37</v>
      </c>
      <c r="E6883" t="s">
        <v>23</v>
      </c>
      <c r="F6883">
        <v>0</v>
      </c>
      <c r="G6883">
        <v>5</v>
      </c>
      <c r="H6883" t="s">
        <v>3686</v>
      </c>
      <c r="I6883">
        <v>2173</v>
      </c>
      <c r="J6883">
        <v>3</v>
      </c>
      <c r="K6883">
        <v>22</v>
      </c>
      <c r="M6883" t="s">
        <v>23</v>
      </c>
      <c r="N6883" t="s">
        <v>39</v>
      </c>
      <c r="P6883" t="s">
        <v>202</v>
      </c>
      <c r="Q6883" t="s">
        <v>50</v>
      </c>
      <c r="R6883" t="s">
        <v>2249</v>
      </c>
      <c r="S6883" t="s">
        <v>15174</v>
      </c>
    </row>
    <row r="6884" spans="1:19">
      <c r="A6884" t="s">
        <v>15175</v>
      </c>
      <c r="B6884" s="1">
        <v>44663</v>
      </c>
      <c r="C6884" t="s">
        <v>33</v>
      </c>
      <c r="D6884">
        <v>62</v>
      </c>
      <c r="E6884" t="s">
        <v>23</v>
      </c>
      <c r="F6884">
        <v>0</v>
      </c>
      <c r="G6884">
        <v>5</v>
      </c>
      <c r="H6884" t="s">
        <v>3686</v>
      </c>
      <c r="I6884">
        <v>3359</v>
      </c>
      <c r="J6884">
        <v>5</v>
      </c>
      <c r="K6884">
        <v>40</v>
      </c>
      <c r="M6884" t="s">
        <v>23</v>
      </c>
      <c r="N6884" t="s">
        <v>23</v>
      </c>
      <c r="O6884" t="s">
        <v>49</v>
      </c>
      <c r="P6884" t="s">
        <v>26</v>
      </c>
      <c r="Q6884" t="s">
        <v>50</v>
      </c>
      <c r="R6884" t="s">
        <v>12957</v>
      </c>
      <c r="S6884" t="s">
        <v>15176</v>
      </c>
    </row>
    <row r="6885" spans="1:19">
      <c r="A6885" t="s">
        <v>15177</v>
      </c>
      <c r="B6885" s="1">
        <v>44664</v>
      </c>
      <c r="C6885" t="s">
        <v>33</v>
      </c>
      <c r="D6885">
        <v>27</v>
      </c>
      <c r="E6885" t="s">
        <v>23</v>
      </c>
      <c r="F6885">
        <v>2</v>
      </c>
      <c r="G6885">
        <v>5</v>
      </c>
      <c r="H6885" t="s">
        <v>3686</v>
      </c>
      <c r="I6885">
        <v>3021</v>
      </c>
      <c r="J6885">
        <v>2</v>
      </c>
      <c r="K6885">
        <v>40</v>
      </c>
      <c r="L6885" t="s">
        <v>142</v>
      </c>
      <c r="M6885" t="s">
        <v>23</v>
      </c>
      <c r="N6885" t="s">
        <v>39</v>
      </c>
      <c r="P6885" t="s">
        <v>164</v>
      </c>
      <c r="Q6885" t="s">
        <v>50</v>
      </c>
      <c r="R6885" t="s">
        <v>610</v>
      </c>
      <c r="S6885" t="s">
        <v>15178</v>
      </c>
    </row>
    <row r="6886" spans="1:19">
      <c r="A6886" t="s">
        <v>15179</v>
      </c>
      <c r="B6886" s="1">
        <v>45699</v>
      </c>
      <c r="C6886" t="s">
        <v>33</v>
      </c>
      <c r="D6886">
        <v>25</v>
      </c>
      <c r="E6886" t="s">
        <v>39</v>
      </c>
      <c r="F6886">
        <v>0</v>
      </c>
      <c r="G6886">
        <v>5</v>
      </c>
      <c r="H6886" t="s">
        <v>3686</v>
      </c>
      <c r="I6886">
        <v>2270</v>
      </c>
      <c r="J6886">
        <v>0</v>
      </c>
      <c r="K6886">
        <v>6</v>
      </c>
      <c r="L6886" t="s">
        <v>48</v>
      </c>
      <c r="M6886" t="s">
        <v>39</v>
      </c>
      <c r="N6886" t="s">
        <v>23</v>
      </c>
      <c r="O6886" t="s">
        <v>56</v>
      </c>
      <c r="P6886" t="s">
        <v>26</v>
      </c>
      <c r="Q6886" t="s">
        <v>50</v>
      </c>
      <c r="R6886" t="s">
        <v>2316</v>
      </c>
      <c r="S6886" t="s">
        <v>15180</v>
      </c>
    </row>
    <row r="6887" spans="1:19">
      <c r="A6887" t="s">
        <v>15181</v>
      </c>
      <c r="B6887" s="1">
        <v>44683</v>
      </c>
      <c r="C6887" t="s">
        <v>33</v>
      </c>
      <c r="D6887">
        <v>35</v>
      </c>
      <c r="E6887" t="s">
        <v>23</v>
      </c>
      <c r="F6887">
        <v>1</v>
      </c>
      <c r="G6887">
        <v>5</v>
      </c>
      <c r="H6887" t="s">
        <v>3686</v>
      </c>
      <c r="I6887">
        <v>3032</v>
      </c>
      <c r="J6887">
        <v>3</v>
      </c>
      <c r="K6887">
        <v>39</v>
      </c>
      <c r="M6887" t="s">
        <v>23</v>
      </c>
      <c r="N6887" t="s">
        <v>39</v>
      </c>
      <c r="P6887" t="s">
        <v>164</v>
      </c>
      <c r="Q6887" t="s">
        <v>27</v>
      </c>
      <c r="R6887" t="s">
        <v>2195</v>
      </c>
      <c r="S6887" t="s">
        <v>15182</v>
      </c>
    </row>
    <row r="6888" spans="1:19">
      <c r="A6888" t="s">
        <v>15183</v>
      </c>
      <c r="B6888" s="1">
        <v>44386</v>
      </c>
      <c r="C6888" t="s">
        <v>33</v>
      </c>
      <c r="D6888">
        <v>56</v>
      </c>
      <c r="E6888" t="s">
        <v>23</v>
      </c>
      <c r="F6888">
        <v>0</v>
      </c>
      <c r="G6888">
        <v>5</v>
      </c>
      <c r="H6888" t="s">
        <v>3686</v>
      </c>
      <c r="I6888">
        <v>5579</v>
      </c>
      <c r="J6888">
        <v>3</v>
      </c>
      <c r="K6888">
        <v>49</v>
      </c>
      <c r="M6888" t="s">
        <v>23</v>
      </c>
      <c r="N6888" t="s">
        <v>39</v>
      </c>
      <c r="P6888" t="s">
        <v>202</v>
      </c>
      <c r="Q6888" t="s">
        <v>27</v>
      </c>
      <c r="R6888" t="s">
        <v>2056</v>
      </c>
      <c r="S6888" t="s">
        <v>15184</v>
      </c>
    </row>
    <row r="6889" spans="1:19">
      <c r="A6889" t="s">
        <v>15185</v>
      </c>
      <c r="B6889" s="1">
        <v>44440</v>
      </c>
      <c r="C6889" t="s">
        <v>22</v>
      </c>
      <c r="D6889">
        <v>21</v>
      </c>
      <c r="E6889" t="s">
        <v>23</v>
      </c>
      <c r="F6889">
        <v>0</v>
      </c>
      <c r="G6889">
        <v>5</v>
      </c>
      <c r="H6889" t="s">
        <v>3686</v>
      </c>
      <c r="I6889">
        <v>4977</v>
      </c>
      <c r="J6889">
        <v>1</v>
      </c>
      <c r="K6889">
        <v>47</v>
      </c>
      <c r="M6889" t="s">
        <v>23</v>
      </c>
      <c r="N6889" t="s">
        <v>23</v>
      </c>
      <c r="O6889" t="s">
        <v>25</v>
      </c>
      <c r="P6889" t="s">
        <v>202</v>
      </c>
      <c r="Q6889" t="s">
        <v>50</v>
      </c>
      <c r="R6889" t="s">
        <v>1603</v>
      </c>
      <c r="S6889" t="s">
        <v>15186</v>
      </c>
    </row>
    <row r="6890" spans="1:19">
      <c r="A6890" t="s">
        <v>15187</v>
      </c>
      <c r="B6890" s="1">
        <v>45843</v>
      </c>
      <c r="C6890" t="s">
        <v>33</v>
      </c>
      <c r="D6890">
        <v>28</v>
      </c>
      <c r="E6890" t="s">
        <v>39</v>
      </c>
      <c r="F6890">
        <v>0</v>
      </c>
      <c r="G6890">
        <v>5</v>
      </c>
      <c r="H6890" t="s">
        <v>3751</v>
      </c>
      <c r="I6890">
        <v>3901</v>
      </c>
      <c r="J6890">
        <v>0</v>
      </c>
      <c r="K6890">
        <v>1</v>
      </c>
      <c r="M6890" t="s">
        <v>23</v>
      </c>
      <c r="N6890" t="s">
        <v>39</v>
      </c>
      <c r="P6890" t="s">
        <v>26</v>
      </c>
      <c r="Q6890" t="s">
        <v>84</v>
      </c>
      <c r="R6890" t="s">
        <v>5935</v>
      </c>
      <c r="S6890" t="s">
        <v>15188</v>
      </c>
    </row>
    <row r="6891" spans="1:19">
      <c r="A6891" t="s">
        <v>15189</v>
      </c>
      <c r="B6891" s="1">
        <v>45795</v>
      </c>
      <c r="C6891" t="s">
        <v>22</v>
      </c>
      <c r="D6891">
        <v>35</v>
      </c>
      <c r="E6891" t="s">
        <v>39</v>
      </c>
      <c r="F6891">
        <v>0</v>
      </c>
      <c r="G6891">
        <v>5</v>
      </c>
      <c r="H6891" t="s">
        <v>3751</v>
      </c>
      <c r="I6891">
        <v>3666</v>
      </c>
      <c r="J6891">
        <v>0</v>
      </c>
      <c r="K6891">
        <v>3</v>
      </c>
      <c r="M6891" t="s">
        <v>23</v>
      </c>
      <c r="N6891" t="s">
        <v>23</v>
      </c>
      <c r="O6891" t="s">
        <v>56</v>
      </c>
      <c r="P6891" t="s">
        <v>26</v>
      </c>
      <c r="Q6891" t="s">
        <v>50</v>
      </c>
      <c r="R6891" t="s">
        <v>7749</v>
      </c>
      <c r="S6891" t="s">
        <v>15190</v>
      </c>
    </row>
    <row r="6892" spans="1:19">
      <c r="A6892" t="s">
        <v>15191</v>
      </c>
      <c r="B6892" s="1">
        <v>45121</v>
      </c>
      <c r="C6892" t="s">
        <v>22</v>
      </c>
      <c r="D6892">
        <v>37</v>
      </c>
      <c r="E6892" t="s">
        <v>23</v>
      </c>
      <c r="F6892">
        <v>0</v>
      </c>
      <c r="G6892">
        <v>5</v>
      </c>
      <c r="H6892" t="s">
        <v>3686</v>
      </c>
      <c r="I6892">
        <v>2315</v>
      </c>
      <c r="J6892">
        <v>10</v>
      </c>
      <c r="K6892">
        <v>25</v>
      </c>
      <c r="M6892" t="s">
        <v>39</v>
      </c>
      <c r="N6892" t="s">
        <v>23</v>
      </c>
      <c r="O6892" t="s">
        <v>56</v>
      </c>
      <c r="P6892" t="s">
        <v>202</v>
      </c>
      <c r="Q6892" t="s">
        <v>50</v>
      </c>
      <c r="R6892" t="s">
        <v>15192</v>
      </c>
      <c r="S6892" t="s">
        <v>15193</v>
      </c>
    </row>
    <row r="6893" spans="1:19">
      <c r="A6893" t="s">
        <v>15194</v>
      </c>
      <c r="B6893" s="1">
        <v>45856</v>
      </c>
      <c r="C6893" t="s">
        <v>33</v>
      </c>
      <c r="D6893">
        <v>58</v>
      </c>
      <c r="E6893" t="s">
        <v>23</v>
      </c>
      <c r="F6893">
        <v>2</v>
      </c>
      <c r="G6893">
        <v>5</v>
      </c>
      <c r="H6893" t="s">
        <v>3751</v>
      </c>
      <c r="I6893">
        <v>3160</v>
      </c>
      <c r="J6893">
        <v>6</v>
      </c>
      <c r="K6893">
        <v>1</v>
      </c>
      <c r="M6893" t="s">
        <v>23</v>
      </c>
      <c r="N6893" t="s">
        <v>39</v>
      </c>
      <c r="P6893" t="s">
        <v>26</v>
      </c>
      <c r="Q6893" t="s">
        <v>50</v>
      </c>
      <c r="R6893" t="s">
        <v>1650</v>
      </c>
      <c r="S6893" t="s">
        <v>15195</v>
      </c>
    </row>
    <row r="6894" spans="1:19">
      <c r="A6894" t="s">
        <v>15196</v>
      </c>
      <c r="B6894" s="1">
        <v>44174</v>
      </c>
      <c r="C6894" t="s">
        <v>33</v>
      </c>
      <c r="D6894">
        <v>49</v>
      </c>
      <c r="E6894" t="s">
        <v>23</v>
      </c>
      <c r="F6894">
        <v>1</v>
      </c>
      <c r="G6894">
        <v>5</v>
      </c>
      <c r="H6894" t="s">
        <v>3686</v>
      </c>
      <c r="I6894">
        <v>4170</v>
      </c>
      <c r="J6894">
        <v>4</v>
      </c>
      <c r="K6894">
        <v>56</v>
      </c>
      <c r="M6894" t="s">
        <v>23</v>
      </c>
      <c r="N6894" t="s">
        <v>23</v>
      </c>
      <c r="O6894" t="s">
        <v>25</v>
      </c>
      <c r="P6894" t="s">
        <v>202</v>
      </c>
      <c r="Q6894" t="s">
        <v>27</v>
      </c>
      <c r="R6894" t="s">
        <v>1041</v>
      </c>
      <c r="S6894" t="s">
        <v>15197</v>
      </c>
    </row>
    <row r="6895" spans="1:19">
      <c r="A6895" t="s">
        <v>15198</v>
      </c>
      <c r="B6895" s="1">
        <v>43805</v>
      </c>
      <c r="C6895" t="s">
        <v>33</v>
      </c>
      <c r="D6895">
        <v>38</v>
      </c>
      <c r="E6895" t="s">
        <v>23</v>
      </c>
      <c r="F6895">
        <v>0</v>
      </c>
      <c r="G6895">
        <v>5</v>
      </c>
      <c r="H6895" t="s">
        <v>3686</v>
      </c>
      <c r="I6895">
        <v>6146</v>
      </c>
      <c r="J6895">
        <v>2</v>
      </c>
      <c r="K6895">
        <v>68</v>
      </c>
      <c r="L6895" t="s">
        <v>316</v>
      </c>
      <c r="M6895" t="s">
        <v>23</v>
      </c>
      <c r="N6895" t="s">
        <v>39</v>
      </c>
      <c r="P6895" t="s">
        <v>164</v>
      </c>
      <c r="Q6895" t="s">
        <v>50</v>
      </c>
      <c r="R6895" t="s">
        <v>1062</v>
      </c>
      <c r="S6895" t="s">
        <v>15199</v>
      </c>
    </row>
    <row r="6896" spans="1:19">
      <c r="A6896" t="s">
        <v>15200</v>
      </c>
      <c r="B6896" s="1">
        <v>45541</v>
      </c>
      <c r="C6896" t="s">
        <v>33</v>
      </c>
      <c r="D6896">
        <v>37</v>
      </c>
      <c r="E6896" t="s">
        <v>23</v>
      </c>
      <c r="F6896">
        <v>1</v>
      </c>
      <c r="G6896">
        <v>5</v>
      </c>
      <c r="H6896" t="s">
        <v>3686</v>
      </c>
      <c r="I6896">
        <v>5837</v>
      </c>
      <c r="J6896">
        <v>8</v>
      </c>
      <c r="K6896">
        <v>11</v>
      </c>
      <c r="L6896" t="s">
        <v>97</v>
      </c>
      <c r="M6896" t="s">
        <v>23</v>
      </c>
      <c r="N6896" t="s">
        <v>39</v>
      </c>
      <c r="P6896" t="s">
        <v>202</v>
      </c>
      <c r="Q6896" t="s">
        <v>50</v>
      </c>
      <c r="R6896" t="s">
        <v>657</v>
      </c>
      <c r="S6896" t="s">
        <v>15201</v>
      </c>
    </row>
    <row r="6897" spans="1:19">
      <c r="A6897" t="s">
        <v>15202</v>
      </c>
      <c r="B6897" s="1">
        <v>44905</v>
      </c>
      <c r="C6897" t="s">
        <v>33</v>
      </c>
      <c r="D6897">
        <v>33</v>
      </c>
      <c r="E6897" t="s">
        <v>39</v>
      </c>
      <c r="F6897">
        <v>0</v>
      </c>
      <c r="G6897">
        <v>5</v>
      </c>
      <c r="H6897" t="s">
        <v>3686</v>
      </c>
      <c r="I6897">
        <v>4341</v>
      </c>
      <c r="J6897">
        <v>0</v>
      </c>
      <c r="K6897">
        <v>32</v>
      </c>
      <c r="M6897" t="s">
        <v>23</v>
      </c>
      <c r="N6897" t="s">
        <v>23</v>
      </c>
      <c r="O6897" t="s">
        <v>25</v>
      </c>
      <c r="P6897" t="s">
        <v>26</v>
      </c>
      <c r="Q6897" t="s">
        <v>27</v>
      </c>
      <c r="R6897" t="s">
        <v>246</v>
      </c>
      <c r="S6897" t="s">
        <v>15203</v>
      </c>
    </row>
    <row r="6898" spans="1:19">
      <c r="A6898" t="s">
        <v>15204</v>
      </c>
      <c r="B6898" s="1">
        <v>45053</v>
      </c>
      <c r="C6898" t="s">
        <v>22</v>
      </c>
      <c r="D6898">
        <v>20</v>
      </c>
      <c r="E6898" t="s">
        <v>39</v>
      </c>
      <c r="F6898">
        <v>0</v>
      </c>
      <c r="G6898">
        <v>5</v>
      </c>
      <c r="H6898" t="s">
        <v>3686</v>
      </c>
      <c r="I6898">
        <v>5158</v>
      </c>
      <c r="J6898">
        <v>0</v>
      </c>
      <c r="K6898">
        <v>27</v>
      </c>
      <c r="M6898" t="s">
        <v>23</v>
      </c>
      <c r="N6898" t="s">
        <v>23</v>
      </c>
      <c r="O6898" t="s">
        <v>25</v>
      </c>
      <c r="P6898" t="s">
        <v>26</v>
      </c>
      <c r="Q6898" t="s">
        <v>27</v>
      </c>
      <c r="R6898" t="s">
        <v>3518</v>
      </c>
      <c r="S6898" t="s">
        <v>15205</v>
      </c>
    </row>
    <row r="6899" spans="1:19">
      <c r="A6899" t="s">
        <v>15206</v>
      </c>
      <c r="B6899" s="1">
        <v>43833</v>
      </c>
      <c r="C6899" t="s">
        <v>33</v>
      </c>
      <c r="D6899">
        <v>28</v>
      </c>
      <c r="E6899" t="s">
        <v>39</v>
      </c>
      <c r="F6899">
        <v>0</v>
      </c>
      <c r="G6899">
        <v>5</v>
      </c>
      <c r="H6899" t="s">
        <v>3686</v>
      </c>
      <c r="I6899">
        <v>5462</v>
      </c>
      <c r="J6899">
        <v>0</v>
      </c>
      <c r="K6899">
        <v>67</v>
      </c>
      <c r="M6899" t="s">
        <v>23</v>
      </c>
      <c r="N6899" t="s">
        <v>39</v>
      </c>
      <c r="P6899" t="s">
        <v>202</v>
      </c>
      <c r="Q6899" t="s">
        <v>27</v>
      </c>
      <c r="R6899" t="s">
        <v>1922</v>
      </c>
      <c r="S6899" t="s">
        <v>15207</v>
      </c>
    </row>
    <row r="6900" spans="1:19">
      <c r="A6900" t="s">
        <v>15208</v>
      </c>
      <c r="B6900" s="1">
        <v>45263</v>
      </c>
      <c r="C6900" t="s">
        <v>33</v>
      </c>
      <c r="D6900">
        <v>71</v>
      </c>
      <c r="E6900" t="s">
        <v>39</v>
      </c>
      <c r="F6900">
        <v>0</v>
      </c>
      <c r="G6900">
        <v>5</v>
      </c>
      <c r="H6900" t="s">
        <v>3686</v>
      </c>
      <c r="I6900">
        <v>3111</v>
      </c>
      <c r="J6900">
        <v>0</v>
      </c>
      <c r="K6900">
        <v>20</v>
      </c>
      <c r="M6900" t="s">
        <v>23</v>
      </c>
      <c r="N6900" t="s">
        <v>23</v>
      </c>
      <c r="O6900" t="s">
        <v>25</v>
      </c>
      <c r="P6900" t="s">
        <v>202</v>
      </c>
      <c r="Q6900" t="s">
        <v>27</v>
      </c>
      <c r="R6900" t="s">
        <v>953</v>
      </c>
      <c r="S6900" t="s">
        <v>15209</v>
      </c>
    </row>
    <row r="6901" spans="1:19">
      <c r="A6901" t="s">
        <v>15210</v>
      </c>
      <c r="B6901" s="1">
        <v>45152</v>
      </c>
      <c r="C6901" t="s">
        <v>33</v>
      </c>
      <c r="D6901">
        <v>69</v>
      </c>
      <c r="E6901" t="s">
        <v>23</v>
      </c>
      <c r="F6901">
        <v>1</v>
      </c>
      <c r="G6901">
        <v>5</v>
      </c>
      <c r="H6901" t="s">
        <v>3686</v>
      </c>
      <c r="I6901">
        <v>4309</v>
      </c>
      <c r="J6901">
        <v>9</v>
      </c>
      <c r="K6901">
        <v>24</v>
      </c>
      <c r="M6901" t="s">
        <v>23</v>
      </c>
      <c r="N6901" t="s">
        <v>23</v>
      </c>
      <c r="O6901" t="s">
        <v>25</v>
      </c>
      <c r="P6901" t="s">
        <v>164</v>
      </c>
      <c r="Q6901" t="s">
        <v>27</v>
      </c>
      <c r="R6901" t="s">
        <v>1555</v>
      </c>
      <c r="S6901" t="s">
        <v>15211</v>
      </c>
    </row>
    <row r="6902" spans="1:19">
      <c r="A6902" t="s">
        <v>15212</v>
      </c>
      <c r="B6902" s="1">
        <v>44958</v>
      </c>
      <c r="C6902" t="s">
        <v>22</v>
      </c>
      <c r="D6902">
        <v>79</v>
      </c>
      <c r="E6902" t="s">
        <v>23</v>
      </c>
      <c r="F6902">
        <v>0</v>
      </c>
      <c r="G6902">
        <v>5</v>
      </c>
      <c r="H6902" t="s">
        <v>3686</v>
      </c>
      <c r="I6902">
        <v>4828</v>
      </c>
      <c r="J6902">
        <v>1</v>
      </c>
      <c r="K6902">
        <v>30</v>
      </c>
      <c r="L6902" t="s">
        <v>40</v>
      </c>
      <c r="M6902" t="s">
        <v>23</v>
      </c>
      <c r="N6902" t="s">
        <v>23</v>
      </c>
      <c r="O6902" t="s">
        <v>25</v>
      </c>
      <c r="P6902" t="s">
        <v>26</v>
      </c>
      <c r="Q6902" t="s">
        <v>27</v>
      </c>
      <c r="R6902" t="s">
        <v>2616</v>
      </c>
      <c r="S6902" t="s">
        <v>15213</v>
      </c>
    </row>
    <row r="6903" spans="1:19">
      <c r="A6903" t="s">
        <v>15214</v>
      </c>
      <c r="B6903" s="1">
        <v>43903</v>
      </c>
      <c r="C6903" t="s">
        <v>33</v>
      </c>
      <c r="D6903">
        <v>22</v>
      </c>
      <c r="E6903" t="s">
        <v>39</v>
      </c>
      <c r="F6903">
        <v>0</v>
      </c>
      <c r="G6903">
        <v>5</v>
      </c>
      <c r="H6903" t="s">
        <v>3686</v>
      </c>
      <c r="I6903">
        <v>5742</v>
      </c>
      <c r="J6903">
        <v>0</v>
      </c>
      <c r="K6903">
        <v>65</v>
      </c>
      <c r="M6903" t="s">
        <v>23</v>
      </c>
      <c r="N6903" t="s">
        <v>23</v>
      </c>
      <c r="O6903" t="s">
        <v>25</v>
      </c>
      <c r="P6903" t="s">
        <v>202</v>
      </c>
      <c r="Q6903" t="s">
        <v>27</v>
      </c>
      <c r="R6903" t="s">
        <v>2513</v>
      </c>
      <c r="S6903" t="s">
        <v>15215</v>
      </c>
    </row>
    <row r="6904" spans="1:19">
      <c r="A6904" t="s">
        <v>15216</v>
      </c>
      <c r="B6904" s="1">
        <v>44872</v>
      </c>
      <c r="C6904" t="s">
        <v>33</v>
      </c>
      <c r="D6904">
        <v>49</v>
      </c>
      <c r="E6904" t="s">
        <v>23</v>
      </c>
      <c r="F6904">
        <v>2</v>
      </c>
      <c r="G6904">
        <v>5</v>
      </c>
      <c r="H6904" t="s">
        <v>3686</v>
      </c>
      <c r="I6904">
        <v>5531</v>
      </c>
      <c r="J6904">
        <v>2</v>
      </c>
      <c r="K6904">
        <v>33</v>
      </c>
      <c r="M6904" t="s">
        <v>23</v>
      </c>
      <c r="N6904" t="s">
        <v>39</v>
      </c>
      <c r="P6904" t="s">
        <v>26</v>
      </c>
      <c r="Q6904" t="s">
        <v>27</v>
      </c>
      <c r="R6904" t="s">
        <v>1525</v>
      </c>
      <c r="S6904" t="s">
        <v>15217</v>
      </c>
    </row>
    <row r="6905" spans="1:19">
      <c r="A6905" t="s">
        <v>15218</v>
      </c>
      <c r="B6905" s="1">
        <v>45550</v>
      </c>
      <c r="C6905" t="s">
        <v>22</v>
      </c>
      <c r="D6905">
        <v>60</v>
      </c>
      <c r="E6905" t="s">
        <v>39</v>
      </c>
      <c r="F6905">
        <v>0</v>
      </c>
      <c r="G6905">
        <v>5</v>
      </c>
      <c r="H6905" t="s">
        <v>3686</v>
      </c>
      <c r="I6905">
        <v>4310</v>
      </c>
      <c r="J6905">
        <v>0</v>
      </c>
      <c r="K6905">
        <v>11</v>
      </c>
      <c r="L6905" t="s">
        <v>97</v>
      </c>
      <c r="M6905" t="s">
        <v>39</v>
      </c>
      <c r="N6905" t="s">
        <v>23</v>
      </c>
      <c r="O6905" t="s">
        <v>49</v>
      </c>
      <c r="P6905" t="s">
        <v>26</v>
      </c>
      <c r="Q6905" t="s">
        <v>50</v>
      </c>
      <c r="R6905" t="s">
        <v>67</v>
      </c>
      <c r="S6905" t="s">
        <v>15219</v>
      </c>
    </row>
    <row r="6906" spans="1:19">
      <c r="A6906" t="s">
        <v>15220</v>
      </c>
      <c r="B6906" s="1">
        <v>44567</v>
      </c>
      <c r="C6906" t="s">
        <v>22</v>
      </c>
      <c r="D6906">
        <v>64</v>
      </c>
      <c r="E6906" t="s">
        <v>39</v>
      </c>
      <c r="F6906">
        <v>0</v>
      </c>
      <c r="G6906">
        <v>5</v>
      </c>
      <c r="H6906" t="s">
        <v>3686</v>
      </c>
      <c r="I6906">
        <v>4614</v>
      </c>
      <c r="J6906">
        <v>0</v>
      </c>
      <c r="K6906">
        <v>43</v>
      </c>
      <c r="M6906" t="s">
        <v>23</v>
      </c>
      <c r="N6906" t="s">
        <v>23</v>
      </c>
      <c r="O6906" t="s">
        <v>49</v>
      </c>
      <c r="P6906" t="s">
        <v>164</v>
      </c>
      <c r="Q6906" t="s">
        <v>27</v>
      </c>
      <c r="R6906" t="s">
        <v>2356</v>
      </c>
      <c r="S6906" t="s">
        <v>15221</v>
      </c>
    </row>
    <row r="6907" spans="1:19">
      <c r="A6907" t="s">
        <v>15222</v>
      </c>
      <c r="B6907" s="1">
        <v>45036</v>
      </c>
      <c r="C6907" t="s">
        <v>33</v>
      </c>
      <c r="D6907">
        <v>55</v>
      </c>
      <c r="E6907" t="s">
        <v>39</v>
      </c>
      <c r="F6907">
        <v>0</v>
      </c>
      <c r="G6907">
        <v>5</v>
      </c>
      <c r="H6907" t="s">
        <v>3686</v>
      </c>
      <c r="I6907">
        <v>3185</v>
      </c>
      <c r="J6907">
        <v>0</v>
      </c>
      <c r="K6907">
        <v>28</v>
      </c>
      <c r="M6907" t="s">
        <v>23</v>
      </c>
      <c r="N6907" t="s">
        <v>23</v>
      </c>
      <c r="O6907" t="s">
        <v>56</v>
      </c>
      <c r="P6907" t="s">
        <v>26</v>
      </c>
      <c r="Q6907" t="s">
        <v>27</v>
      </c>
      <c r="R6907" t="s">
        <v>5389</v>
      </c>
      <c r="S6907" t="s">
        <v>15223</v>
      </c>
    </row>
    <row r="6908" spans="1:19">
      <c r="A6908" t="s">
        <v>15224</v>
      </c>
      <c r="B6908" s="1">
        <v>44876</v>
      </c>
      <c r="C6908" t="s">
        <v>33</v>
      </c>
      <c r="D6908">
        <v>47</v>
      </c>
      <c r="E6908" t="s">
        <v>23</v>
      </c>
      <c r="F6908">
        <v>2</v>
      </c>
      <c r="G6908">
        <v>5</v>
      </c>
      <c r="H6908" t="s">
        <v>3686</v>
      </c>
      <c r="I6908">
        <v>3555</v>
      </c>
      <c r="J6908">
        <v>2</v>
      </c>
      <c r="K6908">
        <v>33</v>
      </c>
      <c r="M6908" t="s">
        <v>23</v>
      </c>
      <c r="N6908" t="s">
        <v>23</v>
      </c>
      <c r="O6908" t="s">
        <v>56</v>
      </c>
      <c r="P6908" t="s">
        <v>202</v>
      </c>
      <c r="Q6908" t="s">
        <v>27</v>
      </c>
      <c r="R6908" t="s">
        <v>277</v>
      </c>
      <c r="S6908" t="s">
        <v>15225</v>
      </c>
    </row>
    <row r="6909" spans="1:19">
      <c r="A6909" t="s">
        <v>15226</v>
      </c>
      <c r="B6909" s="1">
        <v>44542</v>
      </c>
      <c r="C6909" t="s">
        <v>33</v>
      </c>
      <c r="D6909">
        <v>40</v>
      </c>
      <c r="E6909" t="s">
        <v>23</v>
      </c>
      <c r="F6909">
        <v>2</v>
      </c>
      <c r="G6909">
        <v>5</v>
      </c>
      <c r="H6909" t="s">
        <v>3686</v>
      </c>
      <c r="I6909">
        <v>5019</v>
      </c>
      <c r="J6909">
        <v>4</v>
      </c>
      <c r="K6909">
        <v>44</v>
      </c>
      <c r="L6909" t="s">
        <v>142</v>
      </c>
      <c r="M6909" t="s">
        <v>23</v>
      </c>
      <c r="N6909" t="s">
        <v>23</v>
      </c>
      <c r="O6909" t="s">
        <v>25</v>
      </c>
      <c r="P6909" t="s">
        <v>202</v>
      </c>
      <c r="Q6909" t="s">
        <v>27</v>
      </c>
      <c r="R6909" t="s">
        <v>147</v>
      </c>
      <c r="S6909" t="s">
        <v>15227</v>
      </c>
    </row>
    <row r="6910" spans="1:19">
      <c r="A6910" t="s">
        <v>15228</v>
      </c>
      <c r="B6910" s="1">
        <v>43897</v>
      </c>
      <c r="C6910" t="s">
        <v>22</v>
      </c>
      <c r="D6910">
        <v>56</v>
      </c>
      <c r="E6910" t="s">
        <v>39</v>
      </c>
      <c r="F6910">
        <v>0</v>
      </c>
      <c r="G6910">
        <v>5</v>
      </c>
      <c r="H6910" t="s">
        <v>3686</v>
      </c>
      <c r="I6910">
        <v>5707</v>
      </c>
      <c r="J6910">
        <v>0</v>
      </c>
      <c r="K6910">
        <v>65</v>
      </c>
      <c r="M6910" t="s">
        <v>23</v>
      </c>
      <c r="N6910" t="s">
        <v>39</v>
      </c>
      <c r="P6910" t="s">
        <v>164</v>
      </c>
      <c r="Q6910" t="s">
        <v>50</v>
      </c>
      <c r="R6910" t="s">
        <v>3819</v>
      </c>
      <c r="S6910" t="s">
        <v>15229</v>
      </c>
    </row>
    <row r="6911" spans="1:19">
      <c r="A6911" t="s">
        <v>15230</v>
      </c>
      <c r="B6911" s="1">
        <v>45825</v>
      </c>
      <c r="C6911" t="s">
        <v>33</v>
      </c>
      <c r="D6911">
        <v>32</v>
      </c>
      <c r="E6911" t="s">
        <v>39</v>
      </c>
      <c r="F6911">
        <v>0</v>
      </c>
      <c r="G6911">
        <v>5</v>
      </c>
      <c r="H6911" t="s">
        <v>3751</v>
      </c>
      <c r="I6911">
        <v>3430</v>
      </c>
      <c r="J6911">
        <v>0</v>
      </c>
      <c r="K6911">
        <v>2</v>
      </c>
      <c r="M6911" t="s">
        <v>23</v>
      </c>
      <c r="N6911" t="s">
        <v>23</v>
      </c>
      <c r="O6911" t="s">
        <v>25</v>
      </c>
      <c r="P6911" t="s">
        <v>26</v>
      </c>
      <c r="Q6911" t="s">
        <v>27</v>
      </c>
      <c r="R6911" t="s">
        <v>4601</v>
      </c>
      <c r="S6911" t="s">
        <v>15231</v>
      </c>
    </row>
    <row r="6912" spans="1:19">
      <c r="A6912" t="s">
        <v>15232</v>
      </c>
      <c r="B6912" s="1">
        <v>45414</v>
      </c>
      <c r="C6912" t="s">
        <v>22</v>
      </c>
      <c r="D6912">
        <v>53</v>
      </c>
      <c r="E6912" t="s">
        <v>39</v>
      </c>
      <c r="F6912">
        <v>0</v>
      </c>
      <c r="G6912">
        <v>5</v>
      </c>
      <c r="H6912" t="s">
        <v>3686</v>
      </c>
      <c r="I6912">
        <v>2681</v>
      </c>
      <c r="J6912">
        <v>0</v>
      </c>
      <c r="K6912">
        <v>15</v>
      </c>
      <c r="M6912" t="s">
        <v>23</v>
      </c>
      <c r="N6912" t="s">
        <v>39</v>
      </c>
      <c r="P6912" t="s">
        <v>26</v>
      </c>
      <c r="Q6912" t="s">
        <v>84</v>
      </c>
      <c r="R6912" t="s">
        <v>1080</v>
      </c>
      <c r="S6912" t="s">
        <v>15233</v>
      </c>
    </row>
    <row r="6913" spans="1:19">
      <c r="A6913" t="s">
        <v>15234</v>
      </c>
      <c r="B6913" s="1">
        <v>43886</v>
      </c>
      <c r="C6913" t="s">
        <v>22</v>
      </c>
      <c r="D6913">
        <v>77</v>
      </c>
      <c r="E6913" t="s">
        <v>23</v>
      </c>
      <c r="F6913">
        <v>0</v>
      </c>
      <c r="G6913">
        <v>5</v>
      </c>
      <c r="H6913" t="s">
        <v>3686</v>
      </c>
      <c r="I6913">
        <v>4582</v>
      </c>
      <c r="J6913">
        <v>3</v>
      </c>
      <c r="K6913">
        <v>66</v>
      </c>
      <c r="M6913" t="s">
        <v>23</v>
      </c>
      <c r="N6913" t="s">
        <v>23</v>
      </c>
      <c r="O6913" t="s">
        <v>25</v>
      </c>
      <c r="P6913" t="s">
        <v>202</v>
      </c>
      <c r="Q6913" t="s">
        <v>27</v>
      </c>
      <c r="R6913" t="s">
        <v>4853</v>
      </c>
      <c r="S6913" t="s">
        <v>15235</v>
      </c>
    </row>
    <row r="6914" spans="1:19">
      <c r="A6914" t="s">
        <v>15236</v>
      </c>
      <c r="B6914" s="1">
        <v>43695</v>
      </c>
      <c r="C6914" t="s">
        <v>22</v>
      </c>
      <c r="D6914">
        <v>66</v>
      </c>
      <c r="E6914" t="s">
        <v>39</v>
      </c>
      <c r="F6914">
        <v>0</v>
      </c>
      <c r="G6914">
        <v>5</v>
      </c>
      <c r="H6914" t="s">
        <v>3686</v>
      </c>
      <c r="I6914">
        <v>5751</v>
      </c>
      <c r="J6914">
        <v>0</v>
      </c>
      <c r="K6914">
        <v>72</v>
      </c>
      <c r="L6914" t="s">
        <v>316</v>
      </c>
      <c r="M6914" t="s">
        <v>23</v>
      </c>
      <c r="N6914" t="s">
        <v>39</v>
      </c>
      <c r="P6914" t="s">
        <v>164</v>
      </c>
      <c r="Q6914" t="s">
        <v>50</v>
      </c>
      <c r="R6914" t="s">
        <v>1070</v>
      </c>
      <c r="S6914" t="s">
        <v>15237</v>
      </c>
    </row>
    <row r="6915" spans="1:19">
      <c r="A6915" t="s">
        <v>15238</v>
      </c>
      <c r="B6915" s="1">
        <v>45720</v>
      </c>
      <c r="C6915" t="s">
        <v>33</v>
      </c>
      <c r="D6915">
        <v>46</v>
      </c>
      <c r="E6915" t="s">
        <v>39</v>
      </c>
      <c r="F6915">
        <v>0</v>
      </c>
      <c r="G6915">
        <v>5</v>
      </c>
      <c r="H6915" t="s">
        <v>3686</v>
      </c>
      <c r="I6915">
        <v>5846</v>
      </c>
      <c r="J6915">
        <v>0</v>
      </c>
      <c r="K6915">
        <v>5</v>
      </c>
      <c r="M6915" t="s">
        <v>23</v>
      </c>
      <c r="N6915" t="s">
        <v>23</v>
      </c>
      <c r="O6915" t="s">
        <v>49</v>
      </c>
      <c r="P6915" t="s">
        <v>26</v>
      </c>
      <c r="Q6915" t="s">
        <v>50</v>
      </c>
      <c r="R6915" t="s">
        <v>1443</v>
      </c>
      <c r="S6915" t="s">
        <v>15239</v>
      </c>
    </row>
    <row r="6916" spans="1:19">
      <c r="A6916" t="s">
        <v>15240</v>
      </c>
      <c r="B6916" s="1">
        <v>45813</v>
      </c>
      <c r="C6916" t="s">
        <v>33</v>
      </c>
      <c r="D6916">
        <v>19</v>
      </c>
      <c r="E6916" t="s">
        <v>39</v>
      </c>
      <c r="F6916">
        <v>0</v>
      </c>
      <c r="G6916">
        <v>5</v>
      </c>
      <c r="H6916" t="s">
        <v>3751</v>
      </c>
      <c r="I6916">
        <v>4836</v>
      </c>
      <c r="J6916">
        <v>0</v>
      </c>
      <c r="K6916">
        <v>2</v>
      </c>
      <c r="M6916" t="s">
        <v>23</v>
      </c>
      <c r="N6916" t="s">
        <v>39</v>
      </c>
      <c r="P6916" t="s">
        <v>26</v>
      </c>
      <c r="Q6916" t="s">
        <v>84</v>
      </c>
      <c r="R6916" t="s">
        <v>2874</v>
      </c>
      <c r="S6916" t="s">
        <v>15241</v>
      </c>
    </row>
    <row r="6917" spans="1:19">
      <c r="A6917" t="s">
        <v>15242</v>
      </c>
      <c r="B6917" s="1">
        <v>45024</v>
      </c>
      <c r="C6917" t="s">
        <v>33</v>
      </c>
      <c r="D6917">
        <v>33</v>
      </c>
      <c r="E6917" t="s">
        <v>23</v>
      </c>
      <c r="F6917">
        <v>1</v>
      </c>
      <c r="G6917">
        <v>5</v>
      </c>
      <c r="H6917" t="s">
        <v>3686</v>
      </c>
      <c r="I6917">
        <v>5250</v>
      </c>
      <c r="J6917">
        <v>6</v>
      </c>
      <c r="K6917">
        <v>28</v>
      </c>
      <c r="L6917" t="s">
        <v>40</v>
      </c>
      <c r="M6917" t="s">
        <v>23</v>
      </c>
      <c r="N6917" t="s">
        <v>23</v>
      </c>
      <c r="O6917" t="s">
        <v>49</v>
      </c>
      <c r="P6917" t="s">
        <v>26</v>
      </c>
      <c r="Q6917" t="s">
        <v>50</v>
      </c>
      <c r="R6917" t="s">
        <v>2760</v>
      </c>
      <c r="S6917" t="s">
        <v>15243</v>
      </c>
    </row>
    <row r="6918" spans="1:19">
      <c r="A6918" t="s">
        <v>15244</v>
      </c>
      <c r="B6918" s="1">
        <v>44971</v>
      </c>
      <c r="C6918" t="s">
        <v>22</v>
      </c>
      <c r="D6918">
        <v>33</v>
      </c>
      <c r="E6918" t="s">
        <v>23</v>
      </c>
      <c r="F6918">
        <v>0</v>
      </c>
      <c r="G6918">
        <v>5</v>
      </c>
      <c r="H6918" t="s">
        <v>3686</v>
      </c>
      <c r="I6918">
        <v>4006</v>
      </c>
      <c r="J6918">
        <v>2</v>
      </c>
      <c r="K6918">
        <v>30</v>
      </c>
      <c r="M6918" t="s">
        <v>23</v>
      </c>
      <c r="N6918" t="s">
        <v>39</v>
      </c>
      <c r="P6918" t="s">
        <v>202</v>
      </c>
      <c r="Q6918" t="s">
        <v>50</v>
      </c>
      <c r="R6918" t="s">
        <v>1080</v>
      </c>
      <c r="S6918" t="s">
        <v>15245</v>
      </c>
    </row>
    <row r="6919" spans="1:19">
      <c r="A6919" t="s">
        <v>15246</v>
      </c>
      <c r="B6919" s="1">
        <v>43732</v>
      </c>
      <c r="C6919" t="s">
        <v>33</v>
      </c>
      <c r="D6919">
        <v>30</v>
      </c>
      <c r="E6919" t="s">
        <v>39</v>
      </c>
      <c r="F6919">
        <v>0</v>
      </c>
      <c r="G6919">
        <v>5</v>
      </c>
      <c r="H6919" t="s">
        <v>3686</v>
      </c>
      <c r="I6919">
        <v>4555</v>
      </c>
      <c r="J6919">
        <v>0</v>
      </c>
      <c r="K6919">
        <v>71</v>
      </c>
      <c r="M6919" t="s">
        <v>23</v>
      </c>
      <c r="N6919" t="s">
        <v>39</v>
      </c>
      <c r="P6919" t="s">
        <v>164</v>
      </c>
      <c r="Q6919" t="s">
        <v>27</v>
      </c>
      <c r="R6919" t="s">
        <v>4473</v>
      </c>
      <c r="S6919" t="s">
        <v>15247</v>
      </c>
    </row>
    <row r="6920" spans="1:19">
      <c r="A6920" t="s">
        <v>15248</v>
      </c>
      <c r="B6920" s="1">
        <v>43931</v>
      </c>
      <c r="C6920" t="s">
        <v>33</v>
      </c>
      <c r="D6920">
        <v>48</v>
      </c>
      <c r="E6920" t="s">
        <v>23</v>
      </c>
      <c r="F6920">
        <v>3</v>
      </c>
      <c r="G6920">
        <v>5</v>
      </c>
      <c r="H6920" t="s">
        <v>3686</v>
      </c>
      <c r="I6920">
        <v>5129</v>
      </c>
      <c r="J6920">
        <v>3</v>
      </c>
      <c r="K6920">
        <v>64</v>
      </c>
      <c r="L6920" t="s">
        <v>142</v>
      </c>
      <c r="M6920" t="s">
        <v>23</v>
      </c>
      <c r="N6920" t="s">
        <v>23</v>
      </c>
      <c r="O6920" t="s">
        <v>25</v>
      </c>
      <c r="P6920" t="s">
        <v>202</v>
      </c>
      <c r="Q6920" t="s">
        <v>27</v>
      </c>
      <c r="R6920" t="s">
        <v>2543</v>
      </c>
      <c r="S6920" t="s">
        <v>15249</v>
      </c>
    </row>
    <row r="6921" spans="1:19">
      <c r="A6921" t="s">
        <v>15250</v>
      </c>
      <c r="B6921" s="1">
        <v>45526</v>
      </c>
      <c r="C6921" t="s">
        <v>22</v>
      </c>
      <c r="D6921">
        <v>44</v>
      </c>
      <c r="E6921" t="s">
        <v>39</v>
      </c>
      <c r="F6921">
        <v>3</v>
      </c>
      <c r="G6921">
        <v>5</v>
      </c>
      <c r="H6921" t="s">
        <v>3686</v>
      </c>
      <c r="I6921">
        <v>2558</v>
      </c>
      <c r="J6921">
        <v>0</v>
      </c>
      <c r="K6921">
        <v>12</v>
      </c>
      <c r="L6921" t="s">
        <v>97</v>
      </c>
      <c r="M6921" t="s">
        <v>23</v>
      </c>
      <c r="N6921" t="s">
        <v>39</v>
      </c>
      <c r="P6921" t="s">
        <v>164</v>
      </c>
      <c r="Q6921" t="s">
        <v>27</v>
      </c>
      <c r="R6921" t="s">
        <v>1980</v>
      </c>
      <c r="S6921" t="s">
        <v>15251</v>
      </c>
    </row>
    <row r="6922" spans="1:19">
      <c r="A6922" t="s">
        <v>15252</v>
      </c>
      <c r="B6922" s="1">
        <v>44278</v>
      </c>
      <c r="C6922" t="s">
        <v>33</v>
      </c>
      <c r="D6922">
        <v>50</v>
      </c>
      <c r="E6922" t="s">
        <v>23</v>
      </c>
      <c r="F6922">
        <v>0</v>
      </c>
      <c r="G6922">
        <v>5</v>
      </c>
      <c r="H6922" t="s">
        <v>3686</v>
      </c>
      <c r="I6922">
        <v>6160</v>
      </c>
      <c r="J6922">
        <v>5</v>
      </c>
      <c r="K6922">
        <v>53</v>
      </c>
      <c r="L6922" t="s">
        <v>142</v>
      </c>
      <c r="M6922" t="s">
        <v>23</v>
      </c>
      <c r="N6922" t="s">
        <v>39</v>
      </c>
      <c r="P6922" t="s">
        <v>202</v>
      </c>
      <c r="Q6922" t="s">
        <v>50</v>
      </c>
      <c r="R6922" t="s">
        <v>4671</v>
      </c>
      <c r="S6922" t="s">
        <v>15253</v>
      </c>
    </row>
    <row r="6923" spans="1:19">
      <c r="A6923" t="s">
        <v>15254</v>
      </c>
      <c r="B6923" s="1">
        <v>45345</v>
      </c>
      <c r="C6923" t="s">
        <v>22</v>
      </c>
      <c r="D6923">
        <v>39</v>
      </c>
      <c r="E6923" t="s">
        <v>23</v>
      </c>
      <c r="F6923">
        <v>3</v>
      </c>
      <c r="G6923">
        <v>5</v>
      </c>
      <c r="H6923" t="s">
        <v>3686</v>
      </c>
      <c r="I6923">
        <v>4808</v>
      </c>
      <c r="J6923">
        <v>1</v>
      </c>
      <c r="K6923">
        <v>18</v>
      </c>
      <c r="L6923" t="s">
        <v>97</v>
      </c>
      <c r="M6923" t="s">
        <v>23</v>
      </c>
      <c r="N6923" t="s">
        <v>39</v>
      </c>
      <c r="P6923" t="s">
        <v>202</v>
      </c>
      <c r="Q6923" t="s">
        <v>27</v>
      </c>
      <c r="R6923" t="s">
        <v>1080</v>
      </c>
      <c r="S6923" t="s">
        <v>15255</v>
      </c>
    </row>
    <row r="6924" spans="1:19">
      <c r="A6924" t="s">
        <v>15256</v>
      </c>
      <c r="B6924" s="1">
        <v>45581</v>
      </c>
      <c r="C6924" t="s">
        <v>33</v>
      </c>
      <c r="D6924">
        <v>51</v>
      </c>
      <c r="E6924" t="s">
        <v>23</v>
      </c>
      <c r="F6924">
        <v>3</v>
      </c>
      <c r="G6924">
        <v>5</v>
      </c>
      <c r="H6924" t="s">
        <v>3686</v>
      </c>
      <c r="I6924">
        <v>2836</v>
      </c>
      <c r="J6924">
        <v>1</v>
      </c>
      <c r="K6924">
        <v>10</v>
      </c>
      <c r="M6924" t="s">
        <v>23</v>
      </c>
      <c r="N6924" t="s">
        <v>39</v>
      </c>
      <c r="P6924" t="s">
        <v>164</v>
      </c>
      <c r="Q6924" t="s">
        <v>50</v>
      </c>
      <c r="R6924" t="s">
        <v>2249</v>
      </c>
      <c r="S6924" t="s">
        <v>15257</v>
      </c>
    </row>
    <row r="6925" spans="1:19">
      <c r="A6925" t="s">
        <v>15258</v>
      </c>
      <c r="B6925" s="1">
        <v>45693</v>
      </c>
      <c r="C6925" t="s">
        <v>33</v>
      </c>
      <c r="D6925">
        <v>50</v>
      </c>
      <c r="E6925" t="s">
        <v>39</v>
      </c>
      <c r="F6925">
        <v>0</v>
      </c>
      <c r="G6925">
        <v>5</v>
      </c>
      <c r="H6925" t="s">
        <v>3686</v>
      </c>
      <c r="I6925">
        <v>5387</v>
      </c>
      <c r="J6925">
        <v>0</v>
      </c>
      <c r="K6925">
        <v>6</v>
      </c>
      <c r="L6925" t="s">
        <v>48</v>
      </c>
      <c r="M6925" t="s">
        <v>23</v>
      </c>
      <c r="N6925" t="s">
        <v>39</v>
      </c>
      <c r="P6925" t="s">
        <v>26</v>
      </c>
      <c r="Q6925" t="s">
        <v>50</v>
      </c>
      <c r="R6925" t="s">
        <v>1325</v>
      </c>
      <c r="S6925" t="s">
        <v>15259</v>
      </c>
    </row>
    <row r="6926" spans="1:19">
      <c r="A6926" t="s">
        <v>15260</v>
      </c>
      <c r="B6926" s="1">
        <v>44044</v>
      </c>
      <c r="C6926" t="s">
        <v>22</v>
      </c>
      <c r="D6926">
        <v>34</v>
      </c>
      <c r="E6926" t="s">
        <v>39</v>
      </c>
      <c r="F6926">
        <v>0</v>
      </c>
      <c r="G6926">
        <v>5</v>
      </c>
      <c r="H6926" t="s">
        <v>3686</v>
      </c>
      <c r="I6926">
        <v>5874</v>
      </c>
      <c r="J6926">
        <v>0</v>
      </c>
      <c r="K6926">
        <v>60</v>
      </c>
      <c r="M6926" t="s">
        <v>23</v>
      </c>
      <c r="N6926" t="s">
        <v>23</v>
      </c>
      <c r="O6926" t="s">
        <v>25</v>
      </c>
      <c r="P6926" t="s">
        <v>164</v>
      </c>
      <c r="Q6926" t="s">
        <v>27</v>
      </c>
      <c r="R6926" t="s">
        <v>612</v>
      </c>
      <c r="S6926" t="s">
        <v>15261</v>
      </c>
    </row>
    <row r="6927" spans="1:19">
      <c r="A6927" t="s">
        <v>15262</v>
      </c>
      <c r="B6927" s="1">
        <v>43696</v>
      </c>
      <c r="C6927" t="s">
        <v>33</v>
      </c>
      <c r="D6927">
        <v>72</v>
      </c>
      <c r="E6927" t="s">
        <v>39</v>
      </c>
      <c r="F6927">
        <v>0</v>
      </c>
      <c r="G6927">
        <v>5</v>
      </c>
      <c r="H6927" t="s">
        <v>3686</v>
      </c>
      <c r="I6927">
        <v>5388</v>
      </c>
      <c r="J6927">
        <v>0</v>
      </c>
      <c r="K6927">
        <v>72</v>
      </c>
      <c r="L6927" t="s">
        <v>316</v>
      </c>
      <c r="M6927" t="s">
        <v>23</v>
      </c>
      <c r="N6927" t="s">
        <v>23</v>
      </c>
      <c r="O6927" t="s">
        <v>25</v>
      </c>
      <c r="P6927" t="s">
        <v>164</v>
      </c>
      <c r="Q6927" t="s">
        <v>27</v>
      </c>
      <c r="R6927" t="s">
        <v>10443</v>
      </c>
      <c r="S6927" t="s">
        <v>15263</v>
      </c>
    </row>
    <row r="6928" spans="1:19">
      <c r="A6928" t="s">
        <v>15264</v>
      </c>
      <c r="B6928" s="1">
        <v>44142</v>
      </c>
      <c r="C6928" t="s">
        <v>22</v>
      </c>
      <c r="D6928">
        <v>68</v>
      </c>
      <c r="E6928" t="s">
        <v>39</v>
      </c>
      <c r="F6928">
        <v>0</v>
      </c>
      <c r="G6928">
        <v>5</v>
      </c>
      <c r="H6928" t="s">
        <v>3686</v>
      </c>
      <c r="I6928">
        <v>5838</v>
      </c>
      <c r="J6928">
        <v>0</v>
      </c>
      <c r="K6928">
        <v>57</v>
      </c>
      <c r="M6928" t="s">
        <v>23</v>
      </c>
      <c r="N6928" t="s">
        <v>23</v>
      </c>
      <c r="O6928" t="s">
        <v>25</v>
      </c>
      <c r="P6928" t="s">
        <v>164</v>
      </c>
      <c r="Q6928" t="s">
        <v>27</v>
      </c>
      <c r="R6928" t="s">
        <v>1028</v>
      </c>
      <c r="S6928" t="s">
        <v>15265</v>
      </c>
    </row>
    <row r="6929" spans="1:19">
      <c r="A6929" t="s">
        <v>15266</v>
      </c>
      <c r="B6929" s="1">
        <v>44342</v>
      </c>
      <c r="C6929" t="s">
        <v>22</v>
      </c>
      <c r="D6929">
        <v>58</v>
      </c>
      <c r="E6929" t="s">
        <v>39</v>
      </c>
      <c r="F6929">
        <v>0</v>
      </c>
      <c r="G6929">
        <v>5</v>
      </c>
      <c r="H6929" t="s">
        <v>3686</v>
      </c>
      <c r="I6929">
        <v>4886</v>
      </c>
      <c r="J6929">
        <v>0</v>
      </c>
      <c r="K6929">
        <v>51</v>
      </c>
      <c r="L6929" t="s">
        <v>142</v>
      </c>
      <c r="M6929" t="s">
        <v>23</v>
      </c>
      <c r="N6929" t="s">
        <v>39</v>
      </c>
      <c r="P6929" t="s">
        <v>202</v>
      </c>
      <c r="Q6929" t="s">
        <v>27</v>
      </c>
      <c r="R6929" t="s">
        <v>2838</v>
      </c>
      <c r="S6929" t="s">
        <v>15267</v>
      </c>
    </row>
    <row r="6930" spans="1:19">
      <c r="A6930" t="s">
        <v>15268</v>
      </c>
      <c r="B6930" s="1">
        <v>45223</v>
      </c>
      <c r="C6930" t="s">
        <v>22</v>
      </c>
      <c r="D6930">
        <v>56</v>
      </c>
      <c r="E6930" t="s">
        <v>39</v>
      </c>
      <c r="F6930">
        <v>0</v>
      </c>
      <c r="G6930">
        <v>5</v>
      </c>
      <c r="H6930" t="s">
        <v>3686</v>
      </c>
      <c r="I6930">
        <v>2444</v>
      </c>
      <c r="J6930">
        <v>0</v>
      </c>
      <c r="K6930">
        <v>22</v>
      </c>
      <c r="L6930" t="s">
        <v>97</v>
      </c>
      <c r="M6930" t="s">
        <v>23</v>
      </c>
      <c r="N6930" t="s">
        <v>23</v>
      </c>
      <c r="O6930" t="s">
        <v>25</v>
      </c>
      <c r="P6930" t="s">
        <v>26</v>
      </c>
      <c r="Q6930" t="s">
        <v>50</v>
      </c>
      <c r="R6930" t="s">
        <v>53</v>
      </c>
      <c r="S6930" t="s">
        <v>15269</v>
      </c>
    </row>
    <row r="6931" spans="1:19">
      <c r="A6931" t="s">
        <v>15270</v>
      </c>
      <c r="B6931" s="1">
        <v>43689</v>
      </c>
      <c r="C6931" t="s">
        <v>22</v>
      </c>
      <c r="D6931">
        <v>23</v>
      </c>
      <c r="E6931" t="s">
        <v>23</v>
      </c>
      <c r="F6931">
        <v>0</v>
      </c>
      <c r="G6931">
        <v>5</v>
      </c>
      <c r="H6931" t="s">
        <v>3686</v>
      </c>
      <c r="I6931">
        <v>4689</v>
      </c>
      <c r="J6931">
        <v>8</v>
      </c>
      <c r="K6931">
        <v>72</v>
      </c>
      <c r="L6931" t="s">
        <v>316</v>
      </c>
      <c r="M6931" t="s">
        <v>23</v>
      </c>
      <c r="N6931" t="s">
        <v>23</v>
      </c>
      <c r="O6931" t="s">
        <v>56</v>
      </c>
      <c r="P6931" t="s">
        <v>164</v>
      </c>
      <c r="Q6931" t="s">
        <v>27</v>
      </c>
      <c r="R6931" t="s">
        <v>2740</v>
      </c>
      <c r="S6931" t="s">
        <v>15271</v>
      </c>
    </row>
    <row r="6932" spans="1:19">
      <c r="A6932" t="s">
        <v>15272</v>
      </c>
      <c r="B6932" s="1">
        <v>44488</v>
      </c>
      <c r="C6932" t="s">
        <v>22</v>
      </c>
      <c r="D6932">
        <v>40</v>
      </c>
      <c r="E6932" t="s">
        <v>23</v>
      </c>
      <c r="F6932">
        <v>2</v>
      </c>
      <c r="G6932">
        <v>5</v>
      </c>
      <c r="H6932" t="s">
        <v>3686</v>
      </c>
      <c r="I6932">
        <v>3574</v>
      </c>
      <c r="J6932">
        <v>9</v>
      </c>
      <c r="K6932">
        <v>46</v>
      </c>
      <c r="L6932" t="s">
        <v>142</v>
      </c>
      <c r="M6932" t="s">
        <v>23</v>
      </c>
      <c r="N6932" t="s">
        <v>39</v>
      </c>
      <c r="P6932" t="s">
        <v>164</v>
      </c>
      <c r="Q6932" t="s">
        <v>50</v>
      </c>
      <c r="R6932" t="s">
        <v>869</v>
      </c>
      <c r="S6932" t="s">
        <v>15273</v>
      </c>
    </row>
    <row r="6933" spans="1:19">
      <c r="A6933" t="s">
        <v>15274</v>
      </c>
      <c r="B6933" s="1">
        <v>44474</v>
      </c>
      <c r="C6933" t="s">
        <v>22</v>
      </c>
      <c r="D6933">
        <v>36</v>
      </c>
      <c r="E6933" t="s">
        <v>39</v>
      </c>
      <c r="F6933">
        <v>0</v>
      </c>
      <c r="G6933">
        <v>5</v>
      </c>
      <c r="H6933" t="s">
        <v>3686</v>
      </c>
      <c r="I6933">
        <v>3150</v>
      </c>
      <c r="J6933">
        <v>0</v>
      </c>
      <c r="K6933">
        <v>46</v>
      </c>
      <c r="L6933" t="s">
        <v>142</v>
      </c>
      <c r="M6933" t="s">
        <v>23</v>
      </c>
      <c r="N6933" t="s">
        <v>23</v>
      </c>
      <c r="O6933" t="s">
        <v>56</v>
      </c>
      <c r="P6933" t="s">
        <v>26</v>
      </c>
      <c r="Q6933" t="s">
        <v>50</v>
      </c>
      <c r="R6933" t="s">
        <v>5725</v>
      </c>
      <c r="S6933" t="s">
        <v>15275</v>
      </c>
    </row>
    <row r="6934" spans="1:19">
      <c r="A6934" t="s">
        <v>15276</v>
      </c>
      <c r="B6934" s="1">
        <v>43726</v>
      </c>
      <c r="C6934" t="s">
        <v>33</v>
      </c>
      <c r="D6934">
        <v>30</v>
      </c>
      <c r="E6934" t="s">
        <v>23</v>
      </c>
      <c r="F6934">
        <v>0</v>
      </c>
      <c r="G6934">
        <v>5</v>
      </c>
      <c r="H6934" t="s">
        <v>3686</v>
      </c>
      <c r="I6934">
        <v>4518</v>
      </c>
      <c r="J6934">
        <v>1</v>
      </c>
      <c r="K6934">
        <v>71</v>
      </c>
      <c r="L6934" t="s">
        <v>316</v>
      </c>
      <c r="M6934" t="s">
        <v>23</v>
      </c>
      <c r="N6934" t="s">
        <v>23</v>
      </c>
      <c r="O6934" t="s">
        <v>56</v>
      </c>
      <c r="P6934" t="s">
        <v>164</v>
      </c>
      <c r="Q6934" t="s">
        <v>27</v>
      </c>
      <c r="R6934" t="s">
        <v>2034</v>
      </c>
      <c r="S6934" t="s">
        <v>15277</v>
      </c>
    </row>
    <row r="6935" spans="1:19">
      <c r="A6935" t="s">
        <v>15278</v>
      </c>
      <c r="B6935" s="1">
        <v>44177</v>
      </c>
      <c r="C6935" t="s">
        <v>22</v>
      </c>
      <c r="D6935">
        <v>55</v>
      </c>
      <c r="E6935" t="s">
        <v>39</v>
      </c>
      <c r="F6935">
        <v>0</v>
      </c>
      <c r="G6935">
        <v>5</v>
      </c>
      <c r="H6935" t="s">
        <v>3686</v>
      </c>
      <c r="I6935">
        <v>4399</v>
      </c>
      <c r="J6935">
        <v>0</v>
      </c>
      <c r="K6935">
        <v>56</v>
      </c>
      <c r="L6935" t="s">
        <v>142</v>
      </c>
      <c r="M6935" t="s">
        <v>23</v>
      </c>
      <c r="N6935" t="s">
        <v>23</v>
      </c>
      <c r="O6935" t="s">
        <v>49</v>
      </c>
      <c r="P6935" t="s">
        <v>164</v>
      </c>
      <c r="Q6935" t="s">
        <v>50</v>
      </c>
      <c r="R6935" t="s">
        <v>15279</v>
      </c>
      <c r="S6935" t="s">
        <v>15280</v>
      </c>
    </row>
    <row r="6936" spans="1:19">
      <c r="A6936" t="s">
        <v>15281</v>
      </c>
      <c r="B6936" s="1">
        <v>45524</v>
      </c>
      <c r="C6936" t="s">
        <v>33</v>
      </c>
      <c r="D6936">
        <v>31</v>
      </c>
      <c r="E6936" t="s">
        <v>39</v>
      </c>
      <c r="F6936">
        <v>0</v>
      </c>
      <c r="G6936">
        <v>5</v>
      </c>
      <c r="H6936" t="s">
        <v>3686</v>
      </c>
      <c r="I6936">
        <v>4807</v>
      </c>
      <c r="J6936">
        <v>0</v>
      </c>
      <c r="K6936">
        <v>12</v>
      </c>
      <c r="M6936" t="s">
        <v>23</v>
      </c>
      <c r="N6936" t="s">
        <v>23</v>
      </c>
      <c r="O6936" t="s">
        <v>25</v>
      </c>
      <c r="P6936" t="s">
        <v>26</v>
      </c>
      <c r="Q6936" t="s">
        <v>27</v>
      </c>
      <c r="R6936" t="s">
        <v>962</v>
      </c>
      <c r="S6936" t="s">
        <v>15282</v>
      </c>
    </row>
    <row r="6937" spans="1:19">
      <c r="A6937" t="s">
        <v>15283</v>
      </c>
      <c r="B6937" s="1">
        <v>45733</v>
      </c>
      <c r="C6937" t="s">
        <v>33</v>
      </c>
      <c r="D6937">
        <v>37</v>
      </c>
      <c r="E6937" t="s">
        <v>39</v>
      </c>
      <c r="F6937">
        <v>0</v>
      </c>
      <c r="G6937">
        <v>5</v>
      </c>
      <c r="H6937" t="s">
        <v>3686</v>
      </c>
      <c r="I6937">
        <v>4421</v>
      </c>
      <c r="J6937">
        <v>0</v>
      </c>
      <c r="K6937">
        <v>5</v>
      </c>
      <c r="M6937" t="s">
        <v>23</v>
      </c>
      <c r="N6937" t="s">
        <v>23</v>
      </c>
      <c r="O6937" t="s">
        <v>56</v>
      </c>
      <c r="P6937" t="s">
        <v>26</v>
      </c>
      <c r="Q6937" t="s">
        <v>27</v>
      </c>
      <c r="R6937" t="s">
        <v>9793</v>
      </c>
      <c r="S6937" t="s">
        <v>15284</v>
      </c>
    </row>
    <row r="6938" spans="1:19">
      <c r="A6938" t="s">
        <v>15285</v>
      </c>
      <c r="B6938" s="1">
        <v>45858</v>
      </c>
      <c r="C6938" t="s">
        <v>22</v>
      </c>
      <c r="D6938">
        <v>61</v>
      </c>
      <c r="E6938" t="s">
        <v>39</v>
      </c>
      <c r="F6938">
        <v>0</v>
      </c>
      <c r="G6938">
        <v>5</v>
      </c>
      <c r="H6938" t="s">
        <v>3751</v>
      </c>
      <c r="I6938">
        <v>3256</v>
      </c>
      <c r="J6938">
        <v>0</v>
      </c>
      <c r="K6938">
        <v>1</v>
      </c>
      <c r="L6938" t="s">
        <v>48</v>
      </c>
      <c r="M6938" t="s">
        <v>23</v>
      </c>
      <c r="N6938" t="s">
        <v>23</v>
      </c>
      <c r="O6938" t="s">
        <v>49</v>
      </c>
      <c r="P6938" t="s">
        <v>26</v>
      </c>
      <c r="Q6938" t="s">
        <v>84</v>
      </c>
      <c r="R6938" t="s">
        <v>135</v>
      </c>
      <c r="S6938" t="s">
        <v>15286</v>
      </c>
    </row>
    <row r="6939" spans="1:19">
      <c r="A6939" t="s">
        <v>15287</v>
      </c>
      <c r="B6939" s="1">
        <v>45664</v>
      </c>
      <c r="C6939" t="s">
        <v>22</v>
      </c>
      <c r="D6939">
        <v>41</v>
      </c>
      <c r="E6939" t="s">
        <v>39</v>
      </c>
      <c r="F6939">
        <v>0</v>
      </c>
      <c r="G6939">
        <v>5</v>
      </c>
      <c r="H6939" t="s">
        <v>3686</v>
      </c>
      <c r="I6939">
        <v>3565</v>
      </c>
      <c r="J6939">
        <v>0</v>
      </c>
      <c r="K6939">
        <v>7</v>
      </c>
      <c r="L6939" t="s">
        <v>48</v>
      </c>
      <c r="M6939" t="s">
        <v>23</v>
      </c>
      <c r="N6939" t="s">
        <v>23</v>
      </c>
      <c r="O6939" t="s">
        <v>49</v>
      </c>
      <c r="P6939" t="s">
        <v>26</v>
      </c>
      <c r="Q6939" t="s">
        <v>50</v>
      </c>
      <c r="R6939" t="s">
        <v>12143</v>
      </c>
      <c r="S6939" t="s">
        <v>15288</v>
      </c>
    </row>
    <row r="6940" spans="1:19">
      <c r="A6940" t="s">
        <v>15289</v>
      </c>
      <c r="B6940" s="1">
        <v>45834</v>
      </c>
      <c r="C6940" t="s">
        <v>33</v>
      </c>
      <c r="D6940">
        <v>44</v>
      </c>
      <c r="E6940" t="s">
        <v>39</v>
      </c>
      <c r="F6940">
        <v>0</v>
      </c>
      <c r="G6940">
        <v>5</v>
      </c>
      <c r="H6940" t="s">
        <v>3751</v>
      </c>
      <c r="I6940">
        <v>2342</v>
      </c>
      <c r="J6940">
        <v>0</v>
      </c>
      <c r="K6940">
        <v>2</v>
      </c>
      <c r="L6940" t="s">
        <v>48</v>
      </c>
      <c r="M6940" t="s">
        <v>23</v>
      </c>
      <c r="N6940" t="s">
        <v>23</v>
      </c>
      <c r="O6940" t="s">
        <v>56</v>
      </c>
      <c r="P6940" t="s">
        <v>26</v>
      </c>
      <c r="Q6940" t="s">
        <v>50</v>
      </c>
      <c r="R6940" t="s">
        <v>651</v>
      </c>
      <c r="S6940" t="s">
        <v>15290</v>
      </c>
    </row>
    <row r="6941" spans="1:19">
      <c r="A6941" t="s">
        <v>15291</v>
      </c>
      <c r="B6941" s="1">
        <v>45363</v>
      </c>
      <c r="C6941" t="s">
        <v>22</v>
      </c>
      <c r="D6941">
        <v>58</v>
      </c>
      <c r="E6941" t="s">
        <v>23</v>
      </c>
      <c r="F6941">
        <v>0</v>
      </c>
      <c r="G6941">
        <v>5</v>
      </c>
      <c r="H6941" t="s">
        <v>3686</v>
      </c>
      <c r="I6941">
        <v>3803</v>
      </c>
      <c r="J6941">
        <v>2</v>
      </c>
      <c r="K6941">
        <v>17</v>
      </c>
      <c r="L6941" t="s">
        <v>97</v>
      </c>
      <c r="M6941" t="s">
        <v>23</v>
      </c>
      <c r="N6941" t="s">
        <v>23</v>
      </c>
      <c r="O6941" t="s">
        <v>25</v>
      </c>
      <c r="P6941" t="s">
        <v>26</v>
      </c>
      <c r="Q6941" t="s">
        <v>27</v>
      </c>
      <c r="R6941" t="s">
        <v>15292</v>
      </c>
      <c r="S6941" t="s">
        <v>15293</v>
      </c>
    </row>
    <row r="6942" spans="1:19">
      <c r="A6942" t="s">
        <v>15294</v>
      </c>
      <c r="B6942" s="1">
        <v>43699</v>
      </c>
      <c r="C6942" t="s">
        <v>33</v>
      </c>
      <c r="D6942">
        <v>26</v>
      </c>
      <c r="E6942" t="s">
        <v>23</v>
      </c>
      <c r="F6942">
        <v>0</v>
      </c>
      <c r="G6942">
        <v>5</v>
      </c>
      <c r="H6942" t="s">
        <v>3686</v>
      </c>
      <c r="I6942">
        <v>5406</v>
      </c>
      <c r="J6942">
        <v>7</v>
      </c>
      <c r="K6942">
        <v>72</v>
      </c>
      <c r="L6942" t="s">
        <v>316</v>
      </c>
      <c r="M6942" t="s">
        <v>23</v>
      </c>
      <c r="N6942" t="s">
        <v>23</v>
      </c>
      <c r="O6942" t="s">
        <v>25</v>
      </c>
      <c r="P6942" t="s">
        <v>164</v>
      </c>
      <c r="Q6942" t="s">
        <v>50</v>
      </c>
      <c r="R6942" t="s">
        <v>1796</v>
      </c>
      <c r="S6942" t="s">
        <v>15295</v>
      </c>
    </row>
    <row r="6943" spans="1:19">
      <c r="A6943" t="s">
        <v>15296</v>
      </c>
      <c r="B6943" s="1">
        <v>44367</v>
      </c>
      <c r="C6943" t="s">
        <v>33</v>
      </c>
      <c r="D6943">
        <v>40</v>
      </c>
      <c r="E6943" t="s">
        <v>23</v>
      </c>
      <c r="F6943">
        <v>0</v>
      </c>
      <c r="G6943">
        <v>5</v>
      </c>
      <c r="H6943" t="s">
        <v>3686</v>
      </c>
      <c r="I6943">
        <v>6144</v>
      </c>
      <c r="J6943">
        <v>5</v>
      </c>
      <c r="K6943">
        <v>50</v>
      </c>
      <c r="L6943" t="s">
        <v>142</v>
      </c>
      <c r="M6943" t="s">
        <v>23</v>
      </c>
      <c r="N6943" t="s">
        <v>23</v>
      </c>
      <c r="O6943" t="s">
        <v>49</v>
      </c>
      <c r="P6943" t="s">
        <v>202</v>
      </c>
      <c r="Q6943" t="s">
        <v>27</v>
      </c>
      <c r="R6943" t="s">
        <v>1314</v>
      </c>
      <c r="S6943" t="s">
        <v>15297</v>
      </c>
    </row>
    <row r="6944" spans="1:19">
      <c r="A6944" t="s">
        <v>15298</v>
      </c>
      <c r="B6944" s="1">
        <v>45187</v>
      </c>
      <c r="C6944" t="s">
        <v>33</v>
      </c>
      <c r="D6944">
        <v>22</v>
      </c>
      <c r="E6944" t="s">
        <v>39</v>
      </c>
      <c r="F6944">
        <v>0</v>
      </c>
      <c r="G6944">
        <v>5</v>
      </c>
      <c r="H6944" t="s">
        <v>3686</v>
      </c>
      <c r="I6944">
        <v>3619</v>
      </c>
      <c r="J6944">
        <v>0</v>
      </c>
      <c r="K6944">
        <v>23</v>
      </c>
      <c r="M6944" t="s">
        <v>23</v>
      </c>
      <c r="N6944" t="s">
        <v>23</v>
      </c>
      <c r="O6944" t="s">
        <v>25</v>
      </c>
      <c r="P6944" t="s">
        <v>26</v>
      </c>
      <c r="Q6944" t="s">
        <v>50</v>
      </c>
      <c r="R6944" t="s">
        <v>713</v>
      </c>
      <c r="S6944" t="s">
        <v>15299</v>
      </c>
    </row>
    <row r="6945" spans="1:19">
      <c r="A6945" t="s">
        <v>15300</v>
      </c>
      <c r="B6945" s="1">
        <v>44051</v>
      </c>
      <c r="C6945" t="s">
        <v>33</v>
      </c>
      <c r="D6945">
        <v>23</v>
      </c>
      <c r="E6945" t="s">
        <v>39</v>
      </c>
      <c r="F6945">
        <v>0</v>
      </c>
      <c r="G6945">
        <v>5</v>
      </c>
      <c r="H6945" t="s">
        <v>3686</v>
      </c>
      <c r="I6945">
        <v>6186</v>
      </c>
      <c r="J6945">
        <v>0</v>
      </c>
      <c r="K6945">
        <v>60</v>
      </c>
      <c r="M6945" t="s">
        <v>23</v>
      </c>
      <c r="N6945" t="s">
        <v>23</v>
      </c>
      <c r="O6945" t="s">
        <v>25</v>
      </c>
      <c r="P6945" t="s">
        <v>164</v>
      </c>
      <c r="Q6945" t="s">
        <v>27</v>
      </c>
      <c r="R6945" t="s">
        <v>1446</v>
      </c>
      <c r="S6945" t="s">
        <v>15301</v>
      </c>
    </row>
    <row r="6946" spans="1:19">
      <c r="A6946" t="s">
        <v>15302</v>
      </c>
      <c r="B6946" s="1">
        <v>44111</v>
      </c>
      <c r="C6946" t="s">
        <v>22</v>
      </c>
      <c r="D6946">
        <v>33</v>
      </c>
      <c r="E6946" t="s">
        <v>23</v>
      </c>
      <c r="F6946">
        <v>2</v>
      </c>
      <c r="G6946">
        <v>5</v>
      </c>
      <c r="H6946" t="s">
        <v>3686</v>
      </c>
      <c r="I6946">
        <v>5870</v>
      </c>
      <c r="J6946">
        <v>2</v>
      </c>
      <c r="K6946">
        <v>58</v>
      </c>
      <c r="M6946" t="s">
        <v>23</v>
      </c>
      <c r="N6946" t="s">
        <v>23</v>
      </c>
      <c r="O6946" t="s">
        <v>25</v>
      </c>
      <c r="P6946" t="s">
        <v>202</v>
      </c>
      <c r="Q6946" t="s">
        <v>27</v>
      </c>
      <c r="R6946" t="s">
        <v>2513</v>
      </c>
      <c r="S6946" t="s">
        <v>15303</v>
      </c>
    </row>
    <row r="6947" spans="1:19">
      <c r="A6947" t="s">
        <v>15304</v>
      </c>
      <c r="B6947" s="1">
        <v>45701</v>
      </c>
      <c r="C6947" t="s">
        <v>22</v>
      </c>
      <c r="D6947">
        <v>60</v>
      </c>
      <c r="E6947" t="s">
        <v>39</v>
      </c>
      <c r="F6947">
        <v>0</v>
      </c>
      <c r="G6947">
        <v>5</v>
      </c>
      <c r="H6947" t="s">
        <v>3686</v>
      </c>
      <c r="I6947">
        <v>5552</v>
      </c>
      <c r="J6947">
        <v>0</v>
      </c>
      <c r="K6947">
        <v>6</v>
      </c>
      <c r="M6947" t="s">
        <v>23</v>
      </c>
      <c r="N6947" t="s">
        <v>23</v>
      </c>
      <c r="O6947" t="s">
        <v>49</v>
      </c>
      <c r="P6947" t="s">
        <v>26</v>
      </c>
      <c r="Q6947" t="s">
        <v>50</v>
      </c>
      <c r="R6947" t="s">
        <v>11911</v>
      </c>
      <c r="S6947" t="s">
        <v>15305</v>
      </c>
    </row>
    <row r="6948" spans="1:19">
      <c r="A6948" t="s">
        <v>15306</v>
      </c>
      <c r="B6948" s="1">
        <v>45338</v>
      </c>
      <c r="C6948" t="s">
        <v>22</v>
      </c>
      <c r="D6948">
        <v>58</v>
      </c>
      <c r="E6948" t="s">
        <v>39</v>
      </c>
      <c r="F6948">
        <v>2</v>
      </c>
      <c r="G6948">
        <v>5</v>
      </c>
      <c r="H6948" t="s">
        <v>3686</v>
      </c>
      <c r="I6948">
        <v>4403</v>
      </c>
      <c r="J6948">
        <v>0</v>
      </c>
      <c r="K6948">
        <v>18</v>
      </c>
      <c r="L6948" t="s">
        <v>97</v>
      </c>
      <c r="M6948" t="s">
        <v>23</v>
      </c>
      <c r="N6948" t="s">
        <v>23</v>
      </c>
      <c r="O6948" t="s">
        <v>49</v>
      </c>
      <c r="P6948" t="s">
        <v>26</v>
      </c>
      <c r="Q6948" t="s">
        <v>50</v>
      </c>
      <c r="R6948" t="s">
        <v>615</v>
      </c>
      <c r="S6948" t="s">
        <v>15307</v>
      </c>
    </row>
    <row r="6949" spans="1:19">
      <c r="A6949" t="s">
        <v>15308</v>
      </c>
      <c r="B6949" s="1">
        <v>43832</v>
      </c>
      <c r="C6949" t="s">
        <v>33</v>
      </c>
      <c r="D6949">
        <v>65</v>
      </c>
      <c r="E6949" t="s">
        <v>23</v>
      </c>
      <c r="F6949">
        <v>0</v>
      </c>
      <c r="G6949">
        <v>5</v>
      </c>
      <c r="H6949" t="s">
        <v>3686</v>
      </c>
      <c r="I6949">
        <v>4934</v>
      </c>
      <c r="J6949">
        <v>7</v>
      </c>
      <c r="K6949">
        <v>67</v>
      </c>
      <c r="M6949" t="s">
        <v>23</v>
      </c>
      <c r="N6949" t="s">
        <v>39</v>
      </c>
      <c r="P6949" t="s">
        <v>164</v>
      </c>
      <c r="Q6949" t="s">
        <v>27</v>
      </c>
      <c r="R6949" t="s">
        <v>2056</v>
      </c>
      <c r="S6949" t="s">
        <v>15309</v>
      </c>
    </row>
    <row r="6950" spans="1:19">
      <c r="A6950" t="s">
        <v>15310</v>
      </c>
      <c r="B6950" s="1">
        <v>45614</v>
      </c>
      <c r="C6950" t="s">
        <v>22</v>
      </c>
      <c r="D6950">
        <v>73</v>
      </c>
      <c r="E6950" t="s">
        <v>39</v>
      </c>
      <c r="F6950">
        <v>0</v>
      </c>
      <c r="G6950">
        <v>5</v>
      </c>
      <c r="H6950" t="s">
        <v>3686</v>
      </c>
      <c r="I6950">
        <v>5811</v>
      </c>
      <c r="J6950">
        <v>0</v>
      </c>
      <c r="K6950">
        <v>9</v>
      </c>
      <c r="L6950" t="s">
        <v>48</v>
      </c>
      <c r="M6950" t="s">
        <v>23</v>
      </c>
      <c r="N6950" t="s">
        <v>23</v>
      </c>
      <c r="O6950" t="s">
        <v>25</v>
      </c>
      <c r="P6950" t="s">
        <v>164</v>
      </c>
      <c r="Q6950" t="s">
        <v>27</v>
      </c>
      <c r="R6950" t="s">
        <v>1268</v>
      </c>
      <c r="S6950" t="s">
        <v>15311</v>
      </c>
    </row>
    <row r="6951" spans="1:19">
      <c r="A6951" t="s">
        <v>15312</v>
      </c>
      <c r="B6951" s="1">
        <v>45765</v>
      </c>
      <c r="C6951" t="s">
        <v>33</v>
      </c>
      <c r="D6951">
        <v>27</v>
      </c>
      <c r="E6951" t="s">
        <v>23</v>
      </c>
      <c r="F6951">
        <v>1</v>
      </c>
      <c r="G6951">
        <v>5</v>
      </c>
      <c r="H6951" t="s">
        <v>3686</v>
      </c>
      <c r="I6951">
        <v>3172</v>
      </c>
      <c r="J6951">
        <v>1</v>
      </c>
      <c r="K6951">
        <v>4</v>
      </c>
      <c r="M6951" t="s">
        <v>23</v>
      </c>
      <c r="N6951" t="s">
        <v>39</v>
      </c>
      <c r="P6951" t="s">
        <v>26</v>
      </c>
      <c r="Q6951" t="s">
        <v>50</v>
      </c>
      <c r="R6951" t="s">
        <v>5022</v>
      </c>
      <c r="S6951" t="s">
        <v>15313</v>
      </c>
    </row>
    <row r="6952" spans="1:19">
      <c r="A6952" t="s">
        <v>15314</v>
      </c>
      <c r="B6952" s="1">
        <v>44298</v>
      </c>
      <c r="C6952" t="s">
        <v>22</v>
      </c>
      <c r="D6952">
        <v>42</v>
      </c>
      <c r="E6952" t="s">
        <v>23</v>
      </c>
      <c r="F6952">
        <v>3</v>
      </c>
      <c r="G6952">
        <v>5</v>
      </c>
      <c r="H6952" t="s">
        <v>3686</v>
      </c>
      <c r="I6952">
        <v>5320</v>
      </c>
      <c r="J6952">
        <v>1</v>
      </c>
      <c r="K6952">
        <v>52</v>
      </c>
      <c r="L6952" t="s">
        <v>142</v>
      </c>
      <c r="M6952" t="s">
        <v>23</v>
      </c>
      <c r="N6952" t="s">
        <v>39</v>
      </c>
      <c r="P6952" t="s">
        <v>164</v>
      </c>
      <c r="Q6952" t="s">
        <v>50</v>
      </c>
      <c r="R6952" t="s">
        <v>610</v>
      </c>
      <c r="S6952" t="s">
        <v>15315</v>
      </c>
    </row>
    <row r="6953" spans="1:19">
      <c r="A6953" t="s">
        <v>15316</v>
      </c>
      <c r="B6953" s="1">
        <v>44048</v>
      </c>
      <c r="C6953" t="s">
        <v>22</v>
      </c>
      <c r="D6953">
        <v>34</v>
      </c>
      <c r="E6953" t="s">
        <v>23</v>
      </c>
      <c r="F6953">
        <v>0</v>
      </c>
      <c r="G6953">
        <v>5</v>
      </c>
      <c r="H6953" t="s">
        <v>3686</v>
      </c>
      <c r="I6953">
        <v>5359</v>
      </c>
      <c r="J6953">
        <v>10</v>
      </c>
      <c r="K6953">
        <v>60</v>
      </c>
      <c r="L6953" t="s">
        <v>142</v>
      </c>
      <c r="M6953" t="s">
        <v>39</v>
      </c>
      <c r="N6953" t="s">
        <v>23</v>
      </c>
      <c r="O6953" t="s">
        <v>49</v>
      </c>
      <c r="P6953" t="s">
        <v>26</v>
      </c>
      <c r="Q6953" t="s">
        <v>27</v>
      </c>
      <c r="R6953" t="s">
        <v>8609</v>
      </c>
      <c r="S6953" t="s">
        <v>15317</v>
      </c>
    </row>
    <row r="6954" spans="1:19">
      <c r="A6954" t="s">
        <v>15318</v>
      </c>
      <c r="B6954" s="1">
        <v>44353</v>
      </c>
      <c r="C6954" t="s">
        <v>22</v>
      </c>
      <c r="D6954">
        <v>63</v>
      </c>
      <c r="E6954" t="s">
        <v>39</v>
      </c>
      <c r="F6954">
        <v>0</v>
      </c>
      <c r="G6954">
        <v>5</v>
      </c>
      <c r="H6954" t="s">
        <v>3686</v>
      </c>
      <c r="I6954">
        <v>4145</v>
      </c>
      <c r="J6954">
        <v>0</v>
      </c>
      <c r="K6954">
        <v>50</v>
      </c>
      <c r="M6954" t="s">
        <v>23</v>
      </c>
      <c r="N6954" t="s">
        <v>23</v>
      </c>
      <c r="O6954" t="s">
        <v>49</v>
      </c>
      <c r="P6954" t="s">
        <v>164</v>
      </c>
      <c r="Q6954" t="s">
        <v>27</v>
      </c>
      <c r="R6954" t="s">
        <v>2218</v>
      </c>
      <c r="S6954" t="s">
        <v>15319</v>
      </c>
    </row>
    <row r="6955" spans="1:19">
      <c r="A6955" t="s">
        <v>15320</v>
      </c>
      <c r="B6955" s="1">
        <v>45282</v>
      </c>
      <c r="C6955" t="s">
        <v>33</v>
      </c>
      <c r="D6955">
        <v>49</v>
      </c>
      <c r="E6955" t="s">
        <v>39</v>
      </c>
      <c r="F6955">
        <v>0</v>
      </c>
      <c r="G6955">
        <v>5</v>
      </c>
      <c r="H6955" t="s">
        <v>3686</v>
      </c>
      <c r="I6955">
        <v>4404</v>
      </c>
      <c r="J6955">
        <v>0</v>
      </c>
      <c r="K6955">
        <v>20</v>
      </c>
      <c r="M6955" t="s">
        <v>23</v>
      </c>
      <c r="N6955" t="s">
        <v>39</v>
      </c>
      <c r="P6955" t="s">
        <v>164</v>
      </c>
      <c r="Q6955" t="s">
        <v>50</v>
      </c>
      <c r="R6955" t="s">
        <v>1325</v>
      </c>
      <c r="S6955" t="s">
        <v>15321</v>
      </c>
    </row>
    <row r="6956" spans="1:19">
      <c r="A6956" t="s">
        <v>15322</v>
      </c>
      <c r="B6956" s="1">
        <v>43716</v>
      </c>
      <c r="C6956" t="s">
        <v>33</v>
      </c>
      <c r="D6956">
        <v>40</v>
      </c>
      <c r="E6956" t="s">
        <v>23</v>
      </c>
      <c r="F6956">
        <v>0</v>
      </c>
      <c r="G6956">
        <v>5</v>
      </c>
      <c r="H6956" t="s">
        <v>3686</v>
      </c>
      <c r="I6956">
        <v>5224</v>
      </c>
      <c r="J6956">
        <v>2</v>
      </c>
      <c r="K6956">
        <v>71</v>
      </c>
      <c r="L6956" t="s">
        <v>316</v>
      </c>
      <c r="M6956" t="s">
        <v>39</v>
      </c>
      <c r="N6956" t="s">
        <v>23</v>
      </c>
      <c r="O6956" t="s">
        <v>56</v>
      </c>
      <c r="P6956" t="s">
        <v>164</v>
      </c>
      <c r="Q6956" t="s">
        <v>27</v>
      </c>
      <c r="R6956" t="s">
        <v>8376</v>
      </c>
      <c r="S6956" t="s">
        <v>15323</v>
      </c>
    </row>
    <row r="6957" spans="1:19">
      <c r="A6957" t="s">
        <v>15324</v>
      </c>
      <c r="B6957" s="1">
        <v>43782</v>
      </c>
      <c r="C6957" t="s">
        <v>33</v>
      </c>
      <c r="D6957">
        <v>47</v>
      </c>
      <c r="E6957" t="s">
        <v>23</v>
      </c>
      <c r="F6957">
        <v>3</v>
      </c>
      <c r="G6957">
        <v>5</v>
      </c>
      <c r="H6957" t="s">
        <v>3686</v>
      </c>
      <c r="I6957">
        <v>4131</v>
      </c>
      <c r="J6957">
        <v>5</v>
      </c>
      <c r="K6957">
        <v>69</v>
      </c>
      <c r="M6957" t="s">
        <v>23</v>
      </c>
      <c r="N6957" t="s">
        <v>39</v>
      </c>
      <c r="P6957" t="s">
        <v>164</v>
      </c>
      <c r="Q6957" t="s">
        <v>27</v>
      </c>
      <c r="R6957" t="s">
        <v>1325</v>
      </c>
      <c r="S6957" t="s">
        <v>15325</v>
      </c>
    </row>
    <row r="6958" spans="1:19">
      <c r="A6958" t="s">
        <v>15326</v>
      </c>
      <c r="B6958" s="1">
        <v>43678</v>
      </c>
      <c r="C6958" t="s">
        <v>33</v>
      </c>
      <c r="D6958">
        <v>56</v>
      </c>
      <c r="E6958" t="s">
        <v>23</v>
      </c>
      <c r="F6958">
        <v>0</v>
      </c>
      <c r="G6958">
        <v>5</v>
      </c>
      <c r="H6958" t="s">
        <v>3686</v>
      </c>
      <c r="I6958">
        <v>5050</v>
      </c>
      <c r="J6958">
        <v>10</v>
      </c>
      <c r="K6958">
        <v>72</v>
      </c>
      <c r="L6958" t="s">
        <v>316</v>
      </c>
      <c r="M6958" t="s">
        <v>23</v>
      </c>
      <c r="N6958" t="s">
        <v>23</v>
      </c>
      <c r="O6958" t="s">
        <v>56</v>
      </c>
      <c r="P6958" t="s">
        <v>164</v>
      </c>
      <c r="Q6958" t="s">
        <v>27</v>
      </c>
      <c r="R6958" t="s">
        <v>1560</v>
      </c>
      <c r="S6958" t="s">
        <v>15327</v>
      </c>
    </row>
    <row r="6959" spans="1:19">
      <c r="A6959" t="s">
        <v>15328</v>
      </c>
      <c r="B6959" s="1">
        <v>43912</v>
      </c>
      <c r="C6959" t="s">
        <v>22</v>
      </c>
      <c r="D6959">
        <v>34</v>
      </c>
      <c r="E6959" t="s">
        <v>39</v>
      </c>
      <c r="F6959">
        <v>0</v>
      </c>
      <c r="G6959">
        <v>5</v>
      </c>
      <c r="H6959" t="s">
        <v>3686</v>
      </c>
      <c r="I6959">
        <v>4309</v>
      </c>
      <c r="J6959">
        <v>0</v>
      </c>
      <c r="K6959">
        <v>65</v>
      </c>
      <c r="L6959" t="s">
        <v>142</v>
      </c>
      <c r="M6959" t="s">
        <v>23</v>
      </c>
      <c r="N6959" t="s">
        <v>39</v>
      </c>
      <c r="P6959" t="s">
        <v>164</v>
      </c>
      <c r="Q6959" t="s">
        <v>50</v>
      </c>
      <c r="R6959" t="s">
        <v>3634</v>
      </c>
      <c r="S6959" t="s">
        <v>15329</v>
      </c>
    </row>
    <row r="6960" spans="1:19">
      <c r="A6960" t="s">
        <v>15330</v>
      </c>
      <c r="B6960" s="1">
        <v>44177</v>
      </c>
      <c r="C6960" t="s">
        <v>33</v>
      </c>
      <c r="D6960">
        <v>40</v>
      </c>
      <c r="E6960" t="s">
        <v>23</v>
      </c>
      <c r="F6960">
        <v>2</v>
      </c>
      <c r="G6960">
        <v>5</v>
      </c>
      <c r="H6960" t="s">
        <v>3686</v>
      </c>
      <c r="I6960">
        <v>5243</v>
      </c>
      <c r="J6960">
        <v>9</v>
      </c>
      <c r="K6960">
        <v>56</v>
      </c>
      <c r="M6960" t="s">
        <v>23</v>
      </c>
      <c r="N6960" t="s">
        <v>39</v>
      </c>
      <c r="P6960" t="s">
        <v>164</v>
      </c>
      <c r="Q6960" t="s">
        <v>50</v>
      </c>
      <c r="R6960" t="s">
        <v>1062</v>
      </c>
      <c r="S6960" t="s">
        <v>15331</v>
      </c>
    </row>
    <row r="6961" spans="1:19">
      <c r="A6961" t="s">
        <v>15332</v>
      </c>
      <c r="B6961" s="1">
        <v>45754</v>
      </c>
      <c r="C6961" t="s">
        <v>22</v>
      </c>
      <c r="D6961">
        <v>28</v>
      </c>
      <c r="E6961" t="s">
        <v>39</v>
      </c>
      <c r="F6961">
        <v>0</v>
      </c>
      <c r="G6961">
        <v>5</v>
      </c>
      <c r="H6961" t="s">
        <v>3686</v>
      </c>
      <c r="I6961">
        <v>4676</v>
      </c>
      <c r="J6961">
        <v>0</v>
      </c>
      <c r="K6961">
        <v>4</v>
      </c>
      <c r="M6961" t="s">
        <v>23</v>
      </c>
      <c r="N6961" t="s">
        <v>39</v>
      </c>
      <c r="P6961" t="s">
        <v>26</v>
      </c>
      <c r="Q6961" t="s">
        <v>50</v>
      </c>
      <c r="R6961" t="s">
        <v>6260</v>
      </c>
      <c r="S6961" t="s">
        <v>15333</v>
      </c>
    </row>
    <row r="6962" spans="1:19">
      <c r="A6962" t="s">
        <v>15334</v>
      </c>
      <c r="B6962" s="1">
        <v>44607</v>
      </c>
      <c r="C6962" t="s">
        <v>33</v>
      </c>
      <c r="D6962">
        <v>42</v>
      </c>
      <c r="E6962" t="s">
        <v>23</v>
      </c>
      <c r="F6962">
        <v>3</v>
      </c>
      <c r="G6962">
        <v>5</v>
      </c>
      <c r="H6962" t="s">
        <v>3686</v>
      </c>
      <c r="I6962">
        <v>3265</v>
      </c>
      <c r="J6962">
        <v>1</v>
      </c>
      <c r="K6962">
        <v>42</v>
      </c>
      <c r="M6962" t="s">
        <v>23</v>
      </c>
      <c r="N6962" t="s">
        <v>23</v>
      </c>
      <c r="O6962" t="s">
        <v>25</v>
      </c>
      <c r="P6962" t="s">
        <v>164</v>
      </c>
      <c r="Q6962" t="s">
        <v>27</v>
      </c>
      <c r="R6962" t="s">
        <v>1063</v>
      </c>
      <c r="S6962" t="s">
        <v>15335</v>
      </c>
    </row>
    <row r="6963" spans="1:19">
      <c r="A6963" t="s">
        <v>15336</v>
      </c>
      <c r="B6963" s="1">
        <v>45490</v>
      </c>
      <c r="C6963" t="s">
        <v>33</v>
      </c>
      <c r="D6963">
        <v>23</v>
      </c>
      <c r="E6963" t="s">
        <v>39</v>
      </c>
      <c r="F6963">
        <v>0</v>
      </c>
      <c r="G6963">
        <v>5</v>
      </c>
      <c r="H6963" t="s">
        <v>3686</v>
      </c>
      <c r="I6963">
        <v>4883</v>
      </c>
      <c r="J6963">
        <v>0</v>
      </c>
      <c r="K6963">
        <v>13</v>
      </c>
      <c r="M6963" t="s">
        <v>23</v>
      </c>
      <c r="N6963" t="s">
        <v>39</v>
      </c>
      <c r="P6963" t="s">
        <v>164</v>
      </c>
      <c r="Q6963" t="s">
        <v>50</v>
      </c>
      <c r="R6963" t="s">
        <v>4083</v>
      </c>
      <c r="S6963" t="s">
        <v>15337</v>
      </c>
    </row>
    <row r="6964" spans="1:19">
      <c r="A6964" t="s">
        <v>15338</v>
      </c>
      <c r="B6964" s="1">
        <v>45127</v>
      </c>
      <c r="C6964" t="s">
        <v>22</v>
      </c>
      <c r="D6964">
        <v>47</v>
      </c>
      <c r="E6964" t="s">
        <v>23</v>
      </c>
      <c r="F6964">
        <v>1</v>
      </c>
      <c r="G6964">
        <v>5</v>
      </c>
      <c r="H6964" t="s">
        <v>3686</v>
      </c>
      <c r="I6964">
        <v>4134</v>
      </c>
      <c r="J6964">
        <v>0</v>
      </c>
      <c r="K6964">
        <v>25</v>
      </c>
      <c r="M6964" t="s">
        <v>23</v>
      </c>
      <c r="N6964" t="s">
        <v>39</v>
      </c>
      <c r="P6964" t="s">
        <v>202</v>
      </c>
      <c r="Q6964" t="s">
        <v>27</v>
      </c>
      <c r="R6964" t="s">
        <v>226</v>
      </c>
      <c r="S6964" t="s">
        <v>15339</v>
      </c>
    </row>
    <row r="6965" spans="1:19">
      <c r="A6965" t="s">
        <v>15340</v>
      </c>
      <c r="B6965" s="1">
        <v>44593</v>
      </c>
      <c r="C6965" t="s">
        <v>22</v>
      </c>
      <c r="D6965">
        <v>59</v>
      </c>
      <c r="E6965" t="s">
        <v>23</v>
      </c>
      <c r="F6965">
        <v>1</v>
      </c>
      <c r="G6965">
        <v>5</v>
      </c>
      <c r="H6965" t="s">
        <v>3686</v>
      </c>
      <c r="I6965">
        <v>5320</v>
      </c>
      <c r="J6965">
        <v>10</v>
      </c>
      <c r="K6965">
        <v>42</v>
      </c>
      <c r="L6965" t="s">
        <v>142</v>
      </c>
      <c r="M6965" t="s">
        <v>23</v>
      </c>
      <c r="N6965" t="s">
        <v>39</v>
      </c>
      <c r="P6965" t="s">
        <v>164</v>
      </c>
      <c r="Q6965" t="s">
        <v>84</v>
      </c>
      <c r="R6965" t="s">
        <v>6260</v>
      </c>
      <c r="S6965" t="s">
        <v>15341</v>
      </c>
    </row>
    <row r="6966" spans="1:19">
      <c r="A6966" t="s">
        <v>15342</v>
      </c>
      <c r="B6966" s="1">
        <v>45304</v>
      </c>
      <c r="C6966" t="s">
        <v>33</v>
      </c>
      <c r="D6966">
        <v>33</v>
      </c>
      <c r="E6966" t="s">
        <v>23</v>
      </c>
      <c r="F6966">
        <v>0</v>
      </c>
      <c r="G6966">
        <v>5</v>
      </c>
      <c r="H6966" t="s">
        <v>3686</v>
      </c>
      <c r="I6966">
        <v>5842</v>
      </c>
      <c r="J6966">
        <v>0</v>
      </c>
      <c r="K6966">
        <v>19</v>
      </c>
      <c r="L6966" t="s">
        <v>97</v>
      </c>
      <c r="M6966" t="s">
        <v>23</v>
      </c>
      <c r="N6966" t="s">
        <v>23</v>
      </c>
      <c r="O6966" t="s">
        <v>56</v>
      </c>
      <c r="P6966" t="s">
        <v>26</v>
      </c>
      <c r="Q6966" t="s">
        <v>50</v>
      </c>
      <c r="R6966" t="s">
        <v>2861</v>
      </c>
      <c r="S6966" t="s">
        <v>15343</v>
      </c>
    </row>
    <row r="6967" spans="1:19">
      <c r="A6967" t="s">
        <v>15344</v>
      </c>
      <c r="B6967" s="1">
        <v>45357</v>
      </c>
      <c r="C6967" t="s">
        <v>22</v>
      </c>
      <c r="D6967">
        <v>23</v>
      </c>
      <c r="E6967" t="s">
        <v>39</v>
      </c>
      <c r="F6967">
        <v>0</v>
      </c>
      <c r="G6967">
        <v>5</v>
      </c>
      <c r="H6967" t="s">
        <v>3686</v>
      </c>
      <c r="I6967">
        <v>2221</v>
      </c>
      <c r="J6967">
        <v>0</v>
      </c>
      <c r="K6967">
        <v>17</v>
      </c>
      <c r="L6967" t="s">
        <v>97</v>
      </c>
      <c r="M6967" t="s">
        <v>23</v>
      </c>
      <c r="N6967" t="s">
        <v>39</v>
      </c>
      <c r="P6967" t="s">
        <v>202</v>
      </c>
      <c r="Q6967" t="s">
        <v>50</v>
      </c>
      <c r="R6967" t="s">
        <v>869</v>
      </c>
      <c r="S6967" t="s">
        <v>15345</v>
      </c>
    </row>
    <row r="6968" spans="1:19">
      <c r="A6968" t="s">
        <v>15346</v>
      </c>
      <c r="B6968" s="1">
        <v>45357</v>
      </c>
      <c r="C6968" t="s">
        <v>22</v>
      </c>
      <c r="D6968">
        <v>31</v>
      </c>
      <c r="E6968" t="s">
        <v>23</v>
      </c>
      <c r="F6968">
        <v>0</v>
      </c>
      <c r="G6968">
        <v>5</v>
      </c>
      <c r="H6968" t="s">
        <v>3686</v>
      </c>
      <c r="I6968">
        <v>3591</v>
      </c>
      <c r="J6968">
        <v>7</v>
      </c>
      <c r="K6968">
        <v>17</v>
      </c>
      <c r="L6968" t="s">
        <v>97</v>
      </c>
      <c r="M6968" t="s">
        <v>23</v>
      </c>
      <c r="N6968" t="s">
        <v>23</v>
      </c>
      <c r="O6968" t="s">
        <v>25</v>
      </c>
      <c r="P6968" t="s">
        <v>26</v>
      </c>
      <c r="Q6968" t="s">
        <v>27</v>
      </c>
      <c r="R6968" t="s">
        <v>809</v>
      </c>
      <c r="S6968" t="s">
        <v>15347</v>
      </c>
    </row>
    <row r="6969" spans="1:19">
      <c r="A6969" t="s">
        <v>15348</v>
      </c>
      <c r="B6969" s="1">
        <v>45695</v>
      </c>
      <c r="C6969" t="s">
        <v>22</v>
      </c>
      <c r="D6969">
        <v>56</v>
      </c>
      <c r="E6969" t="s">
        <v>39</v>
      </c>
      <c r="F6969">
        <v>0</v>
      </c>
      <c r="G6969">
        <v>5</v>
      </c>
      <c r="H6969" t="s">
        <v>3686</v>
      </c>
      <c r="I6969">
        <v>5761</v>
      </c>
      <c r="J6969">
        <v>0</v>
      </c>
      <c r="K6969">
        <v>6</v>
      </c>
      <c r="M6969" t="s">
        <v>23</v>
      </c>
      <c r="N6969" t="s">
        <v>39</v>
      </c>
      <c r="P6969" t="s">
        <v>26</v>
      </c>
      <c r="Q6969" t="s">
        <v>27</v>
      </c>
      <c r="R6969" t="s">
        <v>2249</v>
      </c>
      <c r="S6969" t="s">
        <v>15349</v>
      </c>
    </row>
    <row r="6970" spans="1:19">
      <c r="A6970" t="s">
        <v>15350</v>
      </c>
      <c r="B6970" s="1">
        <v>44836</v>
      </c>
      <c r="C6970" t="s">
        <v>22</v>
      </c>
      <c r="D6970">
        <v>21</v>
      </c>
      <c r="E6970" t="s">
        <v>23</v>
      </c>
      <c r="F6970">
        <v>0</v>
      </c>
      <c r="G6970">
        <v>5</v>
      </c>
      <c r="H6970" t="s">
        <v>3686</v>
      </c>
      <c r="I6970">
        <v>5891</v>
      </c>
      <c r="J6970">
        <v>8</v>
      </c>
      <c r="K6970">
        <v>34</v>
      </c>
      <c r="M6970" t="s">
        <v>23</v>
      </c>
      <c r="N6970" t="s">
        <v>23</v>
      </c>
      <c r="O6970" t="s">
        <v>25</v>
      </c>
      <c r="P6970" t="s">
        <v>26</v>
      </c>
      <c r="Q6970" t="s">
        <v>27</v>
      </c>
      <c r="R6970" t="s">
        <v>450</v>
      </c>
      <c r="S6970" t="s">
        <v>15351</v>
      </c>
    </row>
    <row r="6971" spans="1:19">
      <c r="A6971" t="s">
        <v>15352</v>
      </c>
      <c r="B6971" s="1">
        <v>45306</v>
      </c>
      <c r="C6971" t="s">
        <v>22</v>
      </c>
      <c r="D6971">
        <v>51</v>
      </c>
      <c r="E6971" t="s">
        <v>23</v>
      </c>
      <c r="F6971">
        <v>2</v>
      </c>
      <c r="G6971">
        <v>5</v>
      </c>
      <c r="H6971" t="s">
        <v>3686</v>
      </c>
      <c r="I6971">
        <v>5749</v>
      </c>
      <c r="J6971">
        <v>10</v>
      </c>
      <c r="K6971">
        <v>19</v>
      </c>
      <c r="L6971" t="s">
        <v>97</v>
      </c>
      <c r="M6971" t="s">
        <v>23</v>
      </c>
      <c r="N6971" t="s">
        <v>23</v>
      </c>
      <c r="O6971" t="s">
        <v>49</v>
      </c>
      <c r="P6971" t="s">
        <v>26</v>
      </c>
      <c r="Q6971" t="s">
        <v>50</v>
      </c>
      <c r="R6971" t="s">
        <v>2342</v>
      </c>
      <c r="S6971" t="s">
        <v>15353</v>
      </c>
    </row>
    <row r="6972" spans="1:19">
      <c r="A6972" t="s">
        <v>15354</v>
      </c>
      <c r="B6972" s="1">
        <v>45416</v>
      </c>
      <c r="C6972" t="s">
        <v>33</v>
      </c>
      <c r="D6972">
        <v>63</v>
      </c>
      <c r="E6972" t="s">
        <v>23</v>
      </c>
      <c r="F6972">
        <v>1</v>
      </c>
      <c r="G6972">
        <v>5</v>
      </c>
      <c r="H6972" t="s">
        <v>3686</v>
      </c>
      <c r="I6972">
        <v>3851</v>
      </c>
      <c r="J6972">
        <v>5</v>
      </c>
      <c r="K6972">
        <v>15</v>
      </c>
      <c r="M6972" t="s">
        <v>23</v>
      </c>
      <c r="N6972" t="s">
        <v>23</v>
      </c>
      <c r="O6972" t="s">
        <v>49</v>
      </c>
      <c r="P6972" t="s">
        <v>26</v>
      </c>
      <c r="Q6972" t="s">
        <v>27</v>
      </c>
      <c r="R6972" t="s">
        <v>1182</v>
      </c>
      <c r="S6972" t="s">
        <v>15355</v>
      </c>
    </row>
    <row r="6973" spans="1:19">
      <c r="A6973" t="s">
        <v>15356</v>
      </c>
      <c r="B6973" s="1">
        <v>44869</v>
      </c>
      <c r="C6973" t="s">
        <v>33</v>
      </c>
      <c r="D6973">
        <v>44</v>
      </c>
      <c r="E6973" t="s">
        <v>39</v>
      </c>
      <c r="F6973">
        <v>0</v>
      </c>
      <c r="G6973">
        <v>5</v>
      </c>
      <c r="H6973" t="s">
        <v>3686</v>
      </c>
      <c r="I6973">
        <v>4643</v>
      </c>
      <c r="J6973">
        <v>0</v>
      </c>
      <c r="K6973">
        <v>33</v>
      </c>
      <c r="M6973" t="s">
        <v>23</v>
      </c>
      <c r="N6973" t="s">
        <v>23</v>
      </c>
      <c r="O6973" t="s">
        <v>25</v>
      </c>
      <c r="P6973" t="s">
        <v>26</v>
      </c>
      <c r="Q6973" t="s">
        <v>27</v>
      </c>
      <c r="R6973" t="s">
        <v>268</v>
      </c>
      <c r="S6973" t="s">
        <v>15357</v>
      </c>
    </row>
    <row r="6974" spans="1:19">
      <c r="A6974" t="s">
        <v>15358</v>
      </c>
      <c r="B6974" s="1">
        <v>44573</v>
      </c>
      <c r="C6974" t="s">
        <v>33</v>
      </c>
      <c r="D6974">
        <v>51</v>
      </c>
      <c r="E6974" t="s">
        <v>23</v>
      </c>
      <c r="F6974">
        <v>2</v>
      </c>
      <c r="G6974">
        <v>5</v>
      </c>
      <c r="H6974" t="s">
        <v>3686</v>
      </c>
      <c r="I6974">
        <v>4882</v>
      </c>
      <c r="J6974">
        <v>5</v>
      </c>
      <c r="K6974">
        <v>43</v>
      </c>
      <c r="M6974" t="s">
        <v>23</v>
      </c>
      <c r="N6974" t="s">
        <v>39</v>
      </c>
      <c r="P6974" t="s">
        <v>202</v>
      </c>
      <c r="Q6974" t="s">
        <v>50</v>
      </c>
      <c r="R6974" t="s">
        <v>657</v>
      </c>
      <c r="S6974" t="s">
        <v>15359</v>
      </c>
    </row>
    <row r="6975" spans="1:19">
      <c r="A6975" t="s">
        <v>15360</v>
      </c>
      <c r="B6975" s="1">
        <v>44908</v>
      </c>
      <c r="C6975" t="s">
        <v>22</v>
      </c>
      <c r="D6975">
        <v>78</v>
      </c>
      <c r="E6975" t="s">
        <v>23</v>
      </c>
      <c r="F6975">
        <v>0</v>
      </c>
      <c r="G6975">
        <v>5</v>
      </c>
      <c r="H6975" t="s">
        <v>3686</v>
      </c>
      <c r="I6975">
        <v>5804</v>
      </c>
      <c r="J6975">
        <v>9</v>
      </c>
      <c r="K6975">
        <v>32</v>
      </c>
      <c r="L6975" t="s">
        <v>40</v>
      </c>
      <c r="M6975" t="s">
        <v>23</v>
      </c>
      <c r="N6975" t="s">
        <v>23</v>
      </c>
      <c r="O6975" t="s">
        <v>25</v>
      </c>
      <c r="P6975" t="s">
        <v>164</v>
      </c>
      <c r="Q6975" t="s">
        <v>27</v>
      </c>
      <c r="R6975" t="s">
        <v>2774</v>
      </c>
      <c r="S6975" t="s">
        <v>15361</v>
      </c>
    </row>
    <row r="6976" spans="1:19">
      <c r="A6976" t="s">
        <v>15362</v>
      </c>
      <c r="B6976" s="1">
        <v>45853</v>
      </c>
      <c r="C6976" t="s">
        <v>22</v>
      </c>
      <c r="D6976">
        <v>35</v>
      </c>
      <c r="E6976" t="s">
        <v>39</v>
      </c>
      <c r="F6976">
        <v>0</v>
      </c>
      <c r="G6976">
        <v>5</v>
      </c>
      <c r="H6976" t="s">
        <v>3751</v>
      </c>
      <c r="I6976">
        <v>5526</v>
      </c>
      <c r="J6976">
        <v>0</v>
      </c>
      <c r="K6976">
        <v>1</v>
      </c>
      <c r="L6976" t="s">
        <v>48</v>
      </c>
      <c r="M6976" t="s">
        <v>23</v>
      </c>
      <c r="N6976" t="s">
        <v>39</v>
      </c>
      <c r="P6976" t="s">
        <v>26</v>
      </c>
      <c r="Q6976" t="s">
        <v>27</v>
      </c>
      <c r="R6976" t="s">
        <v>395</v>
      </c>
      <c r="S6976" t="s">
        <v>15363</v>
      </c>
    </row>
    <row r="6977" spans="1:19">
      <c r="A6977" t="s">
        <v>15364</v>
      </c>
      <c r="B6977" s="1">
        <v>44999</v>
      </c>
      <c r="C6977" t="s">
        <v>22</v>
      </c>
      <c r="D6977">
        <v>46</v>
      </c>
      <c r="E6977" t="s">
        <v>39</v>
      </c>
      <c r="F6977">
        <v>0</v>
      </c>
      <c r="G6977">
        <v>5</v>
      </c>
      <c r="H6977" t="s">
        <v>3686</v>
      </c>
      <c r="I6977">
        <v>3055</v>
      </c>
      <c r="J6977">
        <v>0</v>
      </c>
      <c r="K6977">
        <v>29</v>
      </c>
      <c r="M6977" t="s">
        <v>23</v>
      </c>
      <c r="N6977" t="s">
        <v>23</v>
      </c>
      <c r="O6977" t="s">
        <v>25</v>
      </c>
      <c r="P6977" t="s">
        <v>202</v>
      </c>
      <c r="Q6977" t="s">
        <v>50</v>
      </c>
      <c r="R6977" t="s">
        <v>2751</v>
      </c>
      <c r="S6977" t="s">
        <v>15365</v>
      </c>
    </row>
    <row r="6978" spans="1:19">
      <c r="A6978" t="s">
        <v>15366</v>
      </c>
      <c r="B6978" s="1">
        <v>45792</v>
      </c>
      <c r="C6978" t="s">
        <v>22</v>
      </c>
      <c r="D6978">
        <v>44</v>
      </c>
      <c r="E6978" t="s">
        <v>39</v>
      </c>
      <c r="F6978">
        <v>1</v>
      </c>
      <c r="G6978">
        <v>5</v>
      </c>
      <c r="H6978" t="s">
        <v>3751</v>
      </c>
      <c r="I6978">
        <v>4315</v>
      </c>
      <c r="J6978">
        <v>0</v>
      </c>
      <c r="K6978">
        <v>3</v>
      </c>
      <c r="M6978" t="s">
        <v>23</v>
      </c>
      <c r="N6978" t="s">
        <v>39</v>
      </c>
      <c r="P6978" t="s">
        <v>164</v>
      </c>
      <c r="Q6978" t="s">
        <v>50</v>
      </c>
      <c r="R6978" t="s">
        <v>12271</v>
      </c>
      <c r="S6978" t="s">
        <v>15367</v>
      </c>
    </row>
    <row r="6979" spans="1:19">
      <c r="A6979" t="s">
        <v>15368</v>
      </c>
      <c r="B6979" s="1">
        <v>44461</v>
      </c>
      <c r="C6979" t="s">
        <v>22</v>
      </c>
      <c r="D6979">
        <v>63</v>
      </c>
      <c r="E6979" t="s">
        <v>23</v>
      </c>
      <c r="F6979">
        <v>0</v>
      </c>
      <c r="G6979">
        <v>5</v>
      </c>
      <c r="H6979" t="s">
        <v>3686</v>
      </c>
      <c r="I6979">
        <v>2021</v>
      </c>
      <c r="J6979">
        <v>7</v>
      </c>
      <c r="K6979">
        <v>47</v>
      </c>
      <c r="M6979" t="s">
        <v>23</v>
      </c>
      <c r="N6979" t="s">
        <v>39</v>
      </c>
      <c r="P6979" t="s">
        <v>164</v>
      </c>
      <c r="Q6979" t="s">
        <v>50</v>
      </c>
      <c r="R6979" t="s">
        <v>1097</v>
      </c>
      <c r="S6979" t="s">
        <v>15369</v>
      </c>
    </row>
    <row r="6980" spans="1:19">
      <c r="A6980" t="s">
        <v>15370</v>
      </c>
      <c r="B6980" s="1">
        <v>45803</v>
      </c>
      <c r="C6980" t="s">
        <v>22</v>
      </c>
      <c r="D6980">
        <v>38</v>
      </c>
      <c r="E6980" t="s">
        <v>39</v>
      </c>
      <c r="F6980">
        <v>3</v>
      </c>
      <c r="G6980">
        <v>5</v>
      </c>
      <c r="H6980" t="s">
        <v>3751</v>
      </c>
      <c r="I6980">
        <v>4430</v>
      </c>
      <c r="J6980">
        <v>0</v>
      </c>
      <c r="K6980">
        <v>3</v>
      </c>
      <c r="L6980" t="s">
        <v>48</v>
      </c>
      <c r="M6980" t="s">
        <v>23</v>
      </c>
      <c r="N6980" t="s">
        <v>39</v>
      </c>
      <c r="P6980" t="s">
        <v>26</v>
      </c>
      <c r="Q6980" t="s">
        <v>84</v>
      </c>
      <c r="R6980" t="s">
        <v>869</v>
      </c>
      <c r="S6980" t="s">
        <v>1390</v>
      </c>
    </row>
    <row r="6981" spans="1:19">
      <c r="A6981" t="s">
        <v>15371</v>
      </c>
      <c r="B6981" s="1">
        <v>43939</v>
      </c>
      <c r="C6981" t="s">
        <v>22</v>
      </c>
      <c r="D6981">
        <v>51</v>
      </c>
      <c r="E6981" t="s">
        <v>39</v>
      </c>
      <c r="F6981">
        <v>0</v>
      </c>
      <c r="G6981">
        <v>5</v>
      </c>
      <c r="H6981" t="s">
        <v>3686</v>
      </c>
      <c r="I6981">
        <v>4986</v>
      </c>
      <c r="J6981">
        <v>0</v>
      </c>
      <c r="K6981">
        <v>64</v>
      </c>
      <c r="L6981" t="s">
        <v>142</v>
      </c>
      <c r="M6981" t="s">
        <v>23</v>
      </c>
      <c r="N6981" t="s">
        <v>23</v>
      </c>
      <c r="O6981" t="s">
        <v>25</v>
      </c>
      <c r="P6981" t="s">
        <v>202</v>
      </c>
      <c r="Q6981" t="s">
        <v>50</v>
      </c>
      <c r="R6981" t="s">
        <v>680</v>
      </c>
      <c r="S6981" t="s">
        <v>15372</v>
      </c>
    </row>
    <row r="6982" spans="1:19">
      <c r="A6982" t="s">
        <v>15373</v>
      </c>
      <c r="B6982" s="1">
        <v>45271</v>
      </c>
      <c r="C6982" t="s">
        <v>33</v>
      </c>
      <c r="D6982">
        <v>32</v>
      </c>
      <c r="E6982" t="s">
        <v>39</v>
      </c>
      <c r="F6982">
        <v>0</v>
      </c>
      <c r="G6982">
        <v>5</v>
      </c>
      <c r="H6982" t="s">
        <v>3686</v>
      </c>
      <c r="I6982">
        <v>5811</v>
      </c>
      <c r="J6982">
        <v>0</v>
      </c>
      <c r="K6982">
        <v>20</v>
      </c>
      <c r="M6982" t="s">
        <v>23</v>
      </c>
      <c r="N6982" t="s">
        <v>39</v>
      </c>
      <c r="P6982" t="s">
        <v>202</v>
      </c>
      <c r="Q6982" t="s">
        <v>50</v>
      </c>
      <c r="R6982" t="s">
        <v>1980</v>
      </c>
      <c r="S6982" t="s">
        <v>15374</v>
      </c>
    </row>
    <row r="6983" spans="1:19">
      <c r="A6983" t="s">
        <v>15375</v>
      </c>
      <c r="B6983" s="1">
        <v>43722</v>
      </c>
      <c r="C6983" t="s">
        <v>33</v>
      </c>
      <c r="D6983">
        <v>59</v>
      </c>
      <c r="E6983" t="s">
        <v>23</v>
      </c>
      <c r="F6983">
        <v>0</v>
      </c>
      <c r="G6983">
        <v>5</v>
      </c>
      <c r="H6983" t="s">
        <v>3686</v>
      </c>
      <c r="I6983">
        <v>4742</v>
      </c>
      <c r="J6983">
        <v>10</v>
      </c>
      <c r="K6983">
        <v>71</v>
      </c>
      <c r="M6983" t="s">
        <v>23</v>
      </c>
      <c r="N6983" t="s">
        <v>39</v>
      </c>
      <c r="P6983" t="s">
        <v>164</v>
      </c>
      <c r="Q6983" t="s">
        <v>50</v>
      </c>
      <c r="R6983" t="s">
        <v>439</v>
      </c>
      <c r="S6983" t="s">
        <v>15376</v>
      </c>
    </row>
    <row r="6984" spans="1:19">
      <c r="A6984" t="s">
        <v>15377</v>
      </c>
      <c r="B6984" s="1">
        <v>44632</v>
      </c>
      <c r="C6984" t="s">
        <v>33</v>
      </c>
      <c r="D6984">
        <v>28</v>
      </c>
      <c r="E6984" t="s">
        <v>23</v>
      </c>
      <c r="F6984">
        <v>2</v>
      </c>
      <c r="G6984">
        <v>5</v>
      </c>
      <c r="H6984" t="s">
        <v>3686</v>
      </c>
      <c r="I6984">
        <v>4854</v>
      </c>
      <c r="J6984">
        <v>3</v>
      </c>
      <c r="K6984">
        <v>41</v>
      </c>
      <c r="M6984" t="s">
        <v>23</v>
      </c>
      <c r="N6984" t="s">
        <v>23</v>
      </c>
      <c r="O6984" t="s">
        <v>25</v>
      </c>
      <c r="P6984" t="s">
        <v>202</v>
      </c>
      <c r="Q6984" t="s">
        <v>27</v>
      </c>
      <c r="R6984" t="s">
        <v>6816</v>
      </c>
      <c r="S6984" t="s">
        <v>15378</v>
      </c>
    </row>
    <row r="6985" spans="1:19">
      <c r="A6985" t="s">
        <v>15379</v>
      </c>
      <c r="B6985" s="1">
        <v>45468</v>
      </c>
      <c r="C6985" t="s">
        <v>22</v>
      </c>
      <c r="D6985">
        <v>39</v>
      </c>
      <c r="E6985" t="s">
        <v>23</v>
      </c>
      <c r="F6985">
        <v>0</v>
      </c>
      <c r="G6985">
        <v>5</v>
      </c>
      <c r="H6985" t="s">
        <v>3686</v>
      </c>
      <c r="I6985">
        <v>2168</v>
      </c>
      <c r="J6985">
        <v>4</v>
      </c>
      <c r="K6985">
        <v>14</v>
      </c>
      <c r="L6985" t="s">
        <v>97</v>
      </c>
      <c r="M6985" t="s">
        <v>23</v>
      </c>
      <c r="N6985" t="s">
        <v>23</v>
      </c>
      <c r="O6985" t="s">
        <v>49</v>
      </c>
      <c r="P6985" t="s">
        <v>26</v>
      </c>
      <c r="Q6985" t="s">
        <v>27</v>
      </c>
      <c r="R6985" t="s">
        <v>2180</v>
      </c>
      <c r="S6985" t="s">
        <v>15380</v>
      </c>
    </row>
    <row r="6986" spans="1:19">
      <c r="A6986" t="s">
        <v>15381</v>
      </c>
      <c r="B6986" s="1">
        <v>45359</v>
      </c>
      <c r="C6986" t="s">
        <v>33</v>
      </c>
      <c r="D6986">
        <v>33</v>
      </c>
      <c r="E6986" t="s">
        <v>23</v>
      </c>
      <c r="F6986">
        <v>0</v>
      </c>
      <c r="G6986">
        <v>5</v>
      </c>
      <c r="H6986" t="s">
        <v>3686</v>
      </c>
      <c r="I6986">
        <v>2185</v>
      </c>
      <c r="J6986">
        <v>3</v>
      </c>
      <c r="K6986">
        <v>17</v>
      </c>
      <c r="L6986" t="s">
        <v>97</v>
      </c>
      <c r="M6986" t="s">
        <v>23</v>
      </c>
      <c r="N6986" t="s">
        <v>39</v>
      </c>
      <c r="P6986" t="s">
        <v>202</v>
      </c>
      <c r="Q6986" t="s">
        <v>84</v>
      </c>
      <c r="R6986" t="s">
        <v>1980</v>
      </c>
      <c r="S6986" t="s">
        <v>15382</v>
      </c>
    </row>
    <row r="6987" spans="1:19">
      <c r="A6987" t="s">
        <v>15383</v>
      </c>
      <c r="B6987" s="1">
        <v>44664</v>
      </c>
      <c r="C6987" t="s">
        <v>22</v>
      </c>
      <c r="D6987">
        <v>37</v>
      </c>
      <c r="E6987" t="s">
        <v>23</v>
      </c>
      <c r="F6987">
        <v>0</v>
      </c>
      <c r="G6987">
        <v>5</v>
      </c>
      <c r="H6987" t="s">
        <v>3686</v>
      </c>
      <c r="I6987">
        <v>5118</v>
      </c>
      <c r="J6987">
        <v>1</v>
      </c>
      <c r="K6987">
        <v>40</v>
      </c>
      <c r="L6987" t="s">
        <v>142</v>
      </c>
      <c r="M6987" t="s">
        <v>23</v>
      </c>
      <c r="N6987" t="s">
        <v>23</v>
      </c>
      <c r="O6987" t="s">
        <v>25</v>
      </c>
      <c r="P6987" t="s">
        <v>202</v>
      </c>
      <c r="Q6987" t="s">
        <v>27</v>
      </c>
      <c r="R6987" t="s">
        <v>2259</v>
      </c>
      <c r="S6987" t="s">
        <v>15384</v>
      </c>
    </row>
    <row r="6988" spans="1:19">
      <c r="A6988" t="s">
        <v>15385</v>
      </c>
      <c r="B6988" s="1">
        <v>44478</v>
      </c>
      <c r="C6988" t="s">
        <v>33</v>
      </c>
      <c r="D6988">
        <v>52</v>
      </c>
      <c r="E6988" t="s">
        <v>23</v>
      </c>
      <c r="F6988">
        <v>2</v>
      </c>
      <c r="G6988">
        <v>5</v>
      </c>
      <c r="H6988" t="s">
        <v>3686</v>
      </c>
      <c r="I6988">
        <v>5596</v>
      </c>
      <c r="J6988">
        <v>1</v>
      </c>
      <c r="K6988">
        <v>46</v>
      </c>
      <c r="L6988" t="s">
        <v>142</v>
      </c>
      <c r="M6988" t="s">
        <v>23</v>
      </c>
      <c r="N6988" t="s">
        <v>39</v>
      </c>
      <c r="P6988" t="s">
        <v>164</v>
      </c>
      <c r="Q6988" t="s">
        <v>50</v>
      </c>
      <c r="R6988" t="s">
        <v>355</v>
      </c>
      <c r="S6988" t="s">
        <v>15386</v>
      </c>
    </row>
    <row r="6989" spans="1:19">
      <c r="A6989" t="s">
        <v>15387</v>
      </c>
      <c r="B6989" s="1">
        <v>43989</v>
      </c>
      <c r="C6989" t="s">
        <v>33</v>
      </c>
      <c r="D6989">
        <v>30</v>
      </c>
      <c r="E6989" t="s">
        <v>23</v>
      </c>
      <c r="F6989">
        <v>0</v>
      </c>
      <c r="G6989">
        <v>5</v>
      </c>
      <c r="H6989" t="s">
        <v>3686</v>
      </c>
      <c r="I6989">
        <v>5049</v>
      </c>
      <c r="J6989">
        <v>10</v>
      </c>
      <c r="K6989">
        <v>62</v>
      </c>
      <c r="L6989" t="s">
        <v>142</v>
      </c>
      <c r="M6989" t="s">
        <v>23</v>
      </c>
      <c r="N6989" t="s">
        <v>23</v>
      </c>
      <c r="O6989" t="s">
        <v>25</v>
      </c>
      <c r="P6989" t="s">
        <v>26</v>
      </c>
      <c r="Q6989" t="s">
        <v>27</v>
      </c>
      <c r="R6989" t="s">
        <v>246</v>
      </c>
      <c r="S6989" t="s">
        <v>15388</v>
      </c>
    </row>
    <row r="6990" spans="1:19">
      <c r="A6990" t="s">
        <v>15389</v>
      </c>
      <c r="B6990" s="1">
        <v>43723</v>
      </c>
      <c r="C6990" t="s">
        <v>33</v>
      </c>
      <c r="D6990">
        <v>55</v>
      </c>
      <c r="E6990" t="s">
        <v>23</v>
      </c>
      <c r="F6990">
        <v>0</v>
      </c>
      <c r="G6990">
        <v>5</v>
      </c>
      <c r="H6990" t="s">
        <v>3686</v>
      </c>
      <c r="I6990">
        <v>6166</v>
      </c>
      <c r="J6990">
        <v>4</v>
      </c>
      <c r="K6990">
        <v>71</v>
      </c>
      <c r="M6990" t="s">
        <v>23</v>
      </c>
      <c r="N6990" t="s">
        <v>39</v>
      </c>
      <c r="P6990" t="s">
        <v>164</v>
      </c>
      <c r="Q6990" t="s">
        <v>50</v>
      </c>
      <c r="R6990" t="s">
        <v>15390</v>
      </c>
      <c r="S6990" t="s">
        <v>15391</v>
      </c>
    </row>
    <row r="6991" spans="1:19">
      <c r="A6991" t="s">
        <v>15392</v>
      </c>
      <c r="B6991" s="1">
        <v>44326</v>
      </c>
      <c r="C6991" t="s">
        <v>33</v>
      </c>
      <c r="D6991">
        <v>56</v>
      </c>
      <c r="E6991" t="s">
        <v>39</v>
      </c>
      <c r="F6991">
        <v>0</v>
      </c>
      <c r="G6991">
        <v>5</v>
      </c>
      <c r="H6991" t="s">
        <v>3686</v>
      </c>
      <c r="I6991">
        <v>5458</v>
      </c>
      <c r="J6991">
        <v>0</v>
      </c>
      <c r="K6991">
        <v>51</v>
      </c>
      <c r="L6991" t="s">
        <v>142</v>
      </c>
      <c r="M6991" t="s">
        <v>23</v>
      </c>
      <c r="N6991" t="s">
        <v>39</v>
      </c>
      <c r="P6991" t="s">
        <v>164</v>
      </c>
      <c r="Q6991" t="s">
        <v>27</v>
      </c>
      <c r="R6991" t="s">
        <v>1062</v>
      </c>
      <c r="S6991" t="s">
        <v>15393</v>
      </c>
    </row>
    <row r="6992" spans="1:19">
      <c r="A6992" t="s">
        <v>15394</v>
      </c>
      <c r="B6992" s="1">
        <v>45506</v>
      </c>
      <c r="C6992" t="s">
        <v>33</v>
      </c>
      <c r="D6992">
        <v>58</v>
      </c>
      <c r="E6992" t="s">
        <v>39</v>
      </c>
      <c r="F6992">
        <v>0</v>
      </c>
      <c r="G6992">
        <v>5</v>
      </c>
      <c r="H6992" t="s">
        <v>3686</v>
      </c>
      <c r="I6992">
        <v>2868</v>
      </c>
      <c r="J6992">
        <v>0</v>
      </c>
      <c r="K6992">
        <v>12</v>
      </c>
      <c r="M6992" t="s">
        <v>23</v>
      </c>
      <c r="N6992" t="s">
        <v>39</v>
      </c>
      <c r="P6992" t="s">
        <v>202</v>
      </c>
      <c r="Q6992" t="s">
        <v>50</v>
      </c>
      <c r="R6992" t="s">
        <v>3559</v>
      </c>
      <c r="S6992" t="s">
        <v>15395</v>
      </c>
    </row>
    <row r="6993" spans="1:19">
      <c r="A6993" t="s">
        <v>15396</v>
      </c>
      <c r="B6993" s="1">
        <v>45758</v>
      </c>
      <c r="C6993" t="s">
        <v>33</v>
      </c>
      <c r="D6993">
        <v>20</v>
      </c>
      <c r="E6993" t="s">
        <v>39</v>
      </c>
      <c r="F6993">
        <v>3</v>
      </c>
      <c r="G6993">
        <v>5</v>
      </c>
      <c r="H6993" t="s">
        <v>3686</v>
      </c>
      <c r="I6993">
        <v>2616</v>
      </c>
      <c r="J6993">
        <v>0</v>
      </c>
      <c r="K6993">
        <v>4</v>
      </c>
      <c r="L6993" t="s">
        <v>48</v>
      </c>
      <c r="M6993" t="s">
        <v>23</v>
      </c>
      <c r="N6993" t="s">
        <v>39</v>
      </c>
      <c r="P6993" t="s">
        <v>26</v>
      </c>
      <c r="Q6993" t="s">
        <v>50</v>
      </c>
      <c r="R6993" t="s">
        <v>4069</v>
      </c>
      <c r="S6993" t="s">
        <v>15397</v>
      </c>
    </row>
    <row r="6994" spans="1:19">
      <c r="A6994" t="s">
        <v>15398</v>
      </c>
      <c r="B6994" s="1">
        <v>45568</v>
      </c>
      <c r="C6994" t="s">
        <v>33</v>
      </c>
      <c r="D6994">
        <v>23</v>
      </c>
      <c r="E6994" t="s">
        <v>23</v>
      </c>
      <c r="F6994">
        <v>0</v>
      </c>
      <c r="G6994">
        <v>5</v>
      </c>
      <c r="H6994" t="s">
        <v>3686</v>
      </c>
      <c r="I6994">
        <v>3509</v>
      </c>
      <c r="J6994">
        <v>4</v>
      </c>
      <c r="K6994">
        <v>10</v>
      </c>
      <c r="M6994" t="s">
        <v>23</v>
      </c>
      <c r="N6994" t="s">
        <v>39</v>
      </c>
      <c r="P6994" t="s">
        <v>202</v>
      </c>
      <c r="Q6994" t="s">
        <v>50</v>
      </c>
      <c r="R6994" t="s">
        <v>1163</v>
      </c>
      <c r="S6994" t="s">
        <v>15399</v>
      </c>
    </row>
    <row r="6995" spans="1:19">
      <c r="A6995" t="s">
        <v>15400</v>
      </c>
      <c r="B6995" s="1">
        <v>45824</v>
      </c>
      <c r="C6995" t="s">
        <v>22</v>
      </c>
      <c r="D6995">
        <v>46</v>
      </c>
      <c r="E6995" t="s">
        <v>39</v>
      </c>
      <c r="F6995">
        <v>0</v>
      </c>
      <c r="G6995">
        <v>5</v>
      </c>
      <c r="H6995" t="s">
        <v>3751</v>
      </c>
      <c r="I6995">
        <v>3922</v>
      </c>
      <c r="J6995">
        <v>0</v>
      </c>
      <c r="K6995">
        <v>2</v>
      </c>
      <c r="L6995" t="s">
        <v>48</v>
      </c>
      <c r="M6995" t="s">
        <v>23</v>
      </c>
      <c r="N6995" t="s">
        <v>39</v>
      </c>
      <c r="P6995" t="s">
        <v>26</v>
      </c>
      <c r="Q6995" t="s">
        <v>50</v>
      </c>
      <c r="R6995" t="s">
        <v>657</v>
      </c>
      <c r="S6995" t="s">
        <v>15401</v>
      </c>
    </row>
    <row r="6996" spans="1:19">
      <c r="A6996" t="s">
        <v>15402</v>
      </c>
      <c r="B6996" s="1">
        <v>44640</v>
      </c>
      <c r="C6996" t="s">
        <v>22</v>
      </c>
      <c r="D6996">
        <v>35</v>
      </c>
      <c r="E6996" t="s">
        <v>39</v>
      </c>
      <c r="F6996">
        <v>0</v>
      </c>
      <c r="G6996">
        <v>5</v>
      </c>
      <c r="H6996" t="s">
        <v>3686</v>
      </c>
      <c r="I6996">
        <v>3259</v>
      </c>
      <c r="J6996">
        <v>0</v>
      </c>
      <c r="K6996">
        <v>41</v>
      </c>
      <c r="L6996" t="s">
        <v>142</v>
      </c>
      <c r="M6996" t="s">
        <v>23</v>
      </c>
      <c r="N6996" t="s">
        <v>23</v>
      </c>
      <c r="O6996" t="s">
        <v>25</v>
      </c>
      <c r="P6996" t="s">
        <v>26</v>
      </c>
      <c r="Q6996" t="s">
        <v>27</v>
      </c>
      <c r="R6996" t="s">
        <v>677</v>
      </c>
      <c r="S6996" t="s">
        <v>15403</v>
      </c>
    </row>
    <row r="6997" spans="1:19">
      <c r="A6997" t="s">
        <v>15404</v>
      </c>
      <c r="B6997" s="1">
        <v>44716</v>
      </c>
      <c r="C6997" t="s">
        <v>22</v>
      </c>
      <c r="D6997">
        <v>71</v>
      </c>
      <c r="E6997" t="s">
        <v>23</v>
      </c>
      <c r="F6997">
        <v>1</v>
      </c>
      <c r="G6997">
        <v>5</v>
      </c>
      <c r="H6997" t="s">
        <v>3686</v>
      </c>
      <c r="I6997">
        <v>4036</v>
      </c>
      <c r="J6997">
        <v>9</v>
      </c>
      <c r="K6997">
        <v>38</v>
      </c>
      <c r="M6997" t="s">
        <v>23</v>
      </c>
      <c r="N6997" t="s">
        <v>23</v>
      </c>
      <c r="O6997" t="s">
        <v>25</v>
      </c>
      <c r="P6997" t="s">
        <v>202</v>
      </c>
      <c r="Q6997" t="s">
        <v>27</v>
      </c>
      <c r="R6997" t="s">
        <v>1432</v>
      </c>
      <c r="S6997" t="s">
        <v>15405</v>
      </c>
    </row>
    <row r="6998" spans="1:19">
      <c r="A6998" t="s">
        <v>15406</v>
      </c>
      <c r="B6998" s="1">
        <v>45632</v>
      </c>
      <c r="C6998" t="s">
        <v>22</v>
      </c>
      <c r="D6998">
        <v>78</v>
      </c>
      <c r="E6998" t="s">
        <v>23</v>
      </c>
      <c r="F6998">
        <v>0</v>
      </c>
      <c r="G6998">
        <v>5</v>
      </c>
      <c r="H6998" t="s">
        <v>3686</v>
      </c>
      <c r="I6998">
        <v>4537</v>
      </c>
      <c r="J6998">
        <v>7</v>
      </c>
      <c r="K6998">
        <v>8</v>
      </c>
      <c r="L6998" t="s">
        <v>48</v>
      </c>
      <c r="M6998" t="s">
        <v>23</v>
      </c>
      <c r="N6998" t="s">
        <v>23</v>
      </c>
      <c r="O6998" t="s">
        <v>56</v>
      </c>
      <c r="P6998" t="s">
        <v>164</v>
      </c>
      <c r="Q6998" t="s">
        <v>50</v>
      </c>
      <c r="R6998" t="s">
        <v>2815</v>
      </c>
      <c r="S6998" t="s">
        <v>15407</v>
      </c>
    </row>
    <row r="6999" spans="1:19">
      <c r="A6999" t="s">
        <v>15408</v>
      </c>
      <c r="B6999" s="1">
        <v>45828</v>
      </c>
      <c r="C6999" t="s">
        <v>22</v>
      </c>
      <c r="D6999">
        <v>71</v>
      </c>
      <c r="E6999" t="s">
        <v>39</v>
      </c>
      <c r="F6999">
        <v>0</v>
      </c>
      <c r="G6999">
        <v>5</v>
      </c>
      <c r="H6999" t="s">
        <v>3751</v>
      </c>
      <c r="I6999">
        <v>5251</v>
      </c>
      <c r="J6999">
        <v>0</v>
      </c>
      <c r="K6999">
        <v>2</v>
      </c>
      <c r="L6999" t="s">
        <v>48</v>
      </c>
      <c r="M6999" t="s">
        <v>23</v>
      </c>
      <c r="N6999" t="s">
        <v>23</v>
      </c>
      <c r="O6999" t="s">
        <v>49</v>
      </c>
      <c r="P6999" t="s">
        <v>164</v>
      </c>
      <c r="Q6999" t="s">
        <v>84</v>
      </c>
      <c r="R6999" t="s">
        <v>999</v>
      </c>
      <c r="S6999" t="s">
        <v>15409</v>
      </c>
    </row>
    <row r="7000" spans="1:19">
      <c r="A7000" t="s">
        <v>15410</v>
      </c>
      <c r="B7000" s="1">
        <v>44936</v>
      </c>
      <c r="C7000" t="s">
        <v>33</v>
      </c>
      <c r="D7000">
        <v>61</v>
      </c>
      <c r="E7000" t="s">
        <v>39</v>
      </c>
      <c r="F7000">
        <v>0</v>
      </c>
      <c r="G7000">
        <v>5</v>
      </c>
      <c r="H7000" t="s">
        <v>3686</v>
      </c>
      <c r="I7000">
        <v>4984</v>
      </c>
      <c r="J7000">
        <v>0</v>
      </c>
      <c r="K7000">
        <v>31</v>
      </c>
      <c r="M7000" t="s">
        <v>23</v>
      </c>
      <c r="N7000" t="s">
        <v>23</v>
      </c>
      <c r="O7000" t="s">
        <v>49</v>
      </c>
      <c r="P7000" t="s">
        <v>164</v>
      </c>
      <c r="Q7000" t="s">
        <v>50</v>
      </c>
      <c r="R7000" t="s">
        <v>2116</v>
      </c>
      <c r="S7000" t="s">
        <v>15411</v>
      </c>
    </row>
    <row r="7001" spans="1:19">
      <c r="A7001" t="s">
        <v>15412</v>
      </c>
      <c r="B7001" s="1">
        <v>45325</v>
      </c>
      <c r="C7001" t="s">
        <v>22</v>
      </c>
      <c r="D7001">
        <v>27</v>
      </c>
      <c r="E7001" t="s">
        <v>39</v>
      </c>
      <c r="F7001">
        <v>0</v>
      </c>
      <c r="G7001">
        <v>5</v>
      </c>
      <c r="H7001" t="s">
        <v>3686</v>
      </c>
      <c r="I7001">
        <v>4030</v>
      </c>
      <c r="J7001">
        <v>0</v>
      </c>
      <c r="K7001">
        <v>18</v>
      </c>
      <c r="L7001" t="s">
        <v>97</v>
      </c>
      <c r="M7001" t="s">
        <v>23</v>
      </c>
      <c r="N7001" t="s">
        <v>23</v>
      </c>
      <c r="O7001" t="s">
        <v>25</v>
      </c>
      <c r="P7001" t="s">
        <v>26</v>
      </c>
      <c r="Q7001" t="s">
        <v>27</v>
      </c>
      <c r="R7001" t="s">
        <v>1219</v>
      </c>
      <c r="S7001" t="s">
        <v>15413</v>
      </c>
    </row>
    <row r="7002" spans="1:19">
      <c r="A7002" t="s">
        <v>15414</v>
      </c>
      <c r="B7002" s="1">
        <v>45186</v>
      </c>
      <c r="C7002" t="s">
        <v>33</v>
      </c>
      <c r="D7002">
        <v>27</v>
      </c>
      <c r="E7002" t="s">
        <v>23</v>
      </c>
      <c r="F7002">
        <v>2</v>
      </c>
      <c r="G7002">
        <v>5</v>
      </c>
      <c r="H7002" t="s">
        <v>3686</v>
      </c>
      <c r="I7002">
        <v>5939</v>
      </c>
      <c r="J7002">
        <v>1</v>
      </c>
      <c r="K7002">
        <v>23</v>
      </c>
      <c r="M7002" t="s">
        <v>23</v>
      </c>
      <c r="N7002" t="s">
        <v>39</v>
      </c>
      <c r="P7002" t="s">
        <v>164</v>
      </c>
      <c r="Q7002" t="s">
        <v>50</v>
      </c>
      <c r="R7002" t="s">
        <v>4975</v>
      </c>
      <c r="S7002" t="s">
        <v>15415</v>
      </c>
    </row>
    <row r="7003" spans="1:19">
      <c r="A7003" t="s">
        <v>15416</v>
      </c>
      <c r="B7003" s="1">
        <v>44419</v>
      </c>
      <c r="C7003" t="s">
        <v>33</v>
      </c>
      <c r="D7003">
        <v>35</v>
      </c>
      <c r="E7003" t="s">
        <v>39</v>
      </c>
      <c r="F7003">
        <v>0</v>
      </c>
      <c r="G7003">
        <v>5</v>
      </c>
      <c r="H7003" t="s">
        <v>3686</v>
      </c>
      <c r="I7003">
        <v>4304</v>
      </c>
      <c r="J7003">
        <v>0</v>
      </c>
      <c r="K7003">
        <v>48</v>
      </c>
      <c r="M7003" t="s">
        <v>23</v>
      </c>
      <c r="N7003" t="s">
        <v>23</v>
      </c>
      <c r="O7003" t="s">
        <v>25</v>
      </c>
      <c r="P7003" t="s">
        <v>26</v>
      </c>
      <c r="Q7003" t="s">
        <v>27</v>
      </c>
      <c r="R7003" t="s">
        <v>1641</v>
      </c>
      <c r="S7003" t="s">
        <v>15417</v>
      </c>
    </row>
    <row r="7004" spans="1:19">
      <c r="A7004" t="s">
        <v>15418</v>
      </c>
      <c r="B7004" s="1">
        <v>44846</v>
      </c>
      <c r="C7004" t="s">
        <v>33</v>
      </c>
      <c r="D7004">
        <v>26</v>
      </c>
      <c r="E7004" t="s">
        <v>39</v>
      </c>
      <c r="F7004">
        <v>0</v>
      </c>
      <c r="G7004">
        <v>5</v>
      </c>
      <c r="H7004" t="s">
        <v>3686</v>
      </c>
      <c r="I7004">
        <v>3818</v>
      </c>
      <c r="J7004">
        <v>0</v>
      </c>
      <c r="K7004">
        <v>34</v>
      </c>
      <c r="M7004" t="s">
        <v>23</v>
      </c>
      <c r="N7004" t="s">
        <v>23</v>
      </c>
      <c r="O7004" t="s">
        <v>25</v>
      </c>
      <c r="P7004" t="s">
        <v>26</v>
      </c>
      <c r="Q7004" t="s">
        <v>27</v>
      </c>
      <c r="R7004" t="s">
        <v>1843</v>
      </c>
      <c r="S7004" t="s">
        <v>15419</v>
      </c>
    </row>
    <row r="7005" spans="1:19">
      <c r="A7005" t="s">
        <v>15420</v>
      </c>
      <c r="B7005" s="1">
        <v>45121</v>
      </c>
      <c r="C7005" t="s">
        <v>33</v>
      </c>
      <c r="D7005">
        <v>56</v>
      </c>
      <c r="E7005" t="s">
        <v>23</v>
      </c>
      <c r="F7005">
        <v>0</v>
      </c>
      <c r="G7005">
        <v>5</v>
      </c>
      <c r="H7005" t="s">
        <v>3686</v>
      </c>
      <c r="I7005">
        <v>3428</v>
      </c>
      <c r="J7005">
        <v>10</v>
      </c>
      <c r="K7005">
        <v>25</v>
      </c>
      <c r="M7005" t="s">
        <v>23</v>
      </c>
      <c r="N7005" t="s">
        <v>39</v>
      </c>
      <c r="P7005" t="s">
        <v>202</v>
      </c>
      <c r="Q7005" t="s">
        <v>50</v>
      </c>
      <c r="R7005" t="s">
        <v>15421</v>
      </c>
      <c r="S7005" t="s">
        <v>15422</v>
      </c>
    </row>
    <row r="7006" spans="1:19">
      <c r="A7006" t="s">
        <v>15423</v>
      </c>
      <c r="B7006" s="1">
        <v>44293</v>
      </c>
      <c r="C7006" t="s">
        <v>22</v>
      </c>
      <c r="D7006">
        <v>19</v>
      </c>
      <c r="E7006" t="s">
        <v>23</v>
      </c>
      <c r="F7006">
        <v>3</v>
      </c>
      <c r="G7006">
        <v>5</v>
      </c>
      <c r="H7006" t="s">
        <v>3686</v>
      </c>
      <c r="I7006">
        <v>4203</v>
      </c>
      <c r="J7006">
        <v>10</v>
      </c>
      <c r="K7006">
        <v>52</v>
      </c>
      <c r="M7006" t="s">
        <v>23</v>
      </c>
      <c r="N7006" t="s">
        <v>39</v>
      </c>
      <c r="P7006" t="s">
        <v>164</v>
      </c>
      <c r="Q7006" t="s">
        <v>50</v>
      </c>
      <c r="R7006" t="s">
        <v>4088</v>
      </c>
      <c r="S7006" t="s">
        <v>15424</v>
      </c>
    </row>
    <row r="7007" spans="1:19">
      <c r="A7007" t="s">
        <v>15425</v>
      </c>
      <c r="B7007" s="1">
        <v>44330</v>
      </c>
      <c r="C7007" t="s">
        <v>22</v>
      </c>
      <c r="D7007">
        <v>34</v>
      </c>
      <c r="E7007" t="s">
        <v>39</v>
      </c>
      <c r="F7007">
        <v>0</v>
      </c>
      <c r="G7007">
        <v>5</v>
      </c>
      <c r="H7007" t="s">
        <v>3686</v>
      </c>
      <c r="I7007">
        <v>5787</v>
      </c>
      <c r="J7007">
        <v>0</v>
      </c>
      <c r="K7007">
        <v>51</v>
      </c>
      <c r="L7007" t="s">
        <v>142</v>
      </c>
      <c r="M7007" t="s">
        <v>23</v>
      </c>
      <c r="N7007" t="s">
        <v>23</v>
      </c>
      <c r="O7007" t="s">
        <v>25</v>
      </c>
      <c r="P7007" t="s">
        <v>26</v>
      </c>
      <c r="Q7007" t="s">
        <v>27</v>
      </c>
      <c r="R7007" t="s">
        <v>947</v>
      </c>
      <c r="S7007" t="s">
        <v>15426</v>
      </c>
    </row>
    <row r="7008" spans="1:19">
      <c r="A7008" t="s">
        <v>15427</v>
      </c>
      <c r="B7008" s="1">
        <v>45814</v>
      </c>
      <c r="C7008" t="s">
        <v>33</v>
      </c>
      <c r="D7008">
        <v>40</v>
      </c>
      <c r="E7008" t="s">
        <v>23</v>
      </c>
      <c r="F7008">
        <v>0</v>
      </c>
      <c r="G7008">
        <v>5</v>
      </c>
      <c r="H7008" t="s">
        <v>3751</v>
      </c>
      <c r="I7008">
        <v>2115</v>
      </c>
      <c r="J7008">
        <v>9</v>
      </c>
      <c r="K7008">
        <v>2</v>
      </c>
      <c r="M7008" t="s">
        <v>23</v>
      </c>
      <c r="N7008" t="s">
        <v>23</v>
      </c>
      <c r="O7008" t="s">
        <v>25</v>
      </c>
      <c r="P7008" t="s">
        <v>26</v>
      </c>
      <c r="Q7008" t="s">
        <v>27</v>
      </c>
      <c r="R7008" t="s">
        <v>950</v>
      </c>
      <c r="S7008" t="s">
        <v>15428</v>
      </c>
    </row>
    <row r="7009" spans="1:19">
      <c r="A7009" t="s">
        <v>15429</v>
      </c>
      <c r="B7009" s="1">
        <v>44972</v>
      </c>
      <c r="C7009" t="s">
        <v>22</v>
      </c>
      <c r="D7009">
        <v>45</v>
      </c>
      <c r="E7009" t="s">
        <v>23</v>
      </c>
      <c r="F7009">
        <v>0</v>
      </c>
      <c r="G7009">
        <v>5</v>
      </c>
      <c r="H7009" t="s">
        <v>3686</v>
      </c>
      <c r="I7009">
        <v>2492</v>
      </c>
      <c r="J7009">
        <v>2</v>
      </c>
      <c r="K7009">
        <v>30</v>
      </c>
      <c r="M7009" t="s">
        <v>23</v>
      </c>
      <c r="N7009" t="s">
        <v>39</v>
      </c>
      <c r="P7009" t="s">
        <v>202</v>
      </c>
      <c r="Q7009" t="s">
        <v>50</v>
      </c>
      <c r="R7009" t="s">
        <v>6260</v>
      </c>
      <c r="S7009" t="s">
        <v>15430</v>
      </c>
    </row>
    <row r="7010" spans="1:19">
      <c r="A7010" t="s">
        <v>15431</v>
      </c>
      <c r="B7010" s="1">
        <v>45206</v>
      </c>
      <c r="C7010" t="s">
        <v>22</v>
      </c>
      <c r="D7010">
        <v>43</v>
      </c>
      <c r="E7010" t="s">
        <v>39</v>
      </c>
      <c r="F7010">
        <v>2</v>
      </c>
      <c r="G7010">
        <v>5</v>
      </c>
      <c r="H7010" t="s">
        <v>3686</v>
      </c>
      <c r="I7010">
        <v>2722</v>
      </c>
      <c r="J7010">
        <v>0</v>
      </c>
      <c r="K7010">
        <v>22</v>
      </c>
      <c r="L7010" t="s">
        <v>97</v>
      </c>
      <c r="M7010" t="s">
        <v>23</v>
      </c>
      <c r="N7010" t="s">
        <v>39</v>
      </c>
      <c r="P7010" t="s">
        <v>26</v>
      </c>
      <c r="Q7010" t="s">
        <v>50</v>
      </c>
      <c r="R7010" t="s">
        <v>2249</v>
      </c>
      <c r="S7010" t="s">
        <v>15432</v>
      </c>
    </row>
    <row r="7011" spans="1:19">
      <c r="A7011" t="s">
        <v>15433</v>
      </c>
      <c r="B7011" s="1">
        <v>45844</v>
      </c>
      <c r="C7011" t="s">
        <v>22</v>
      </c>
      <c r="D7011">
        <v>62</v>
      </c>
      <c r="E7011" t="s">
        <v>39</v>
      </c>
      <c r="F7011">
        <v>0</v>
      </c>
      <c r="G7011">
        <v>5</v>
      </c>
      <c r="H7011" t="s">
        <v>3751</v>
      </c>
      <c r="I7011">
        <v>3259</v>
      </c>
      <c r="J7011">
        <v>0</v>
      </c>
      <c r="K7011">
        <v>1</v>
      </c>
      <c r="L7011" t="s">
        <v>48</v>
      </c>
      <c r="M7011" t="s">
        <v>23</v>
      </c>
      <c r="N7011" t="s">
        <v>23</v>
      </c>
      <c r="O7011" t="s">
        <v>49</v>
      </c>
      <c r="P7011" t="s">
        <v>26</v>
      </c>
      <c r="Q7011" t="s">
        <v>27</v>
      </c>
      <c r="R7011" t="s">
        <v>3209</v>
      </c>
      <c r="S7011" t="s">
        <v>15434</v>
      </c>
    </row>
    <row r="7012" spans="1:19">
      <c r="A7012" t="s">
        <v>15435</v>
      </c>
      <c r="B7012" s="1">
        <v>44896</v>
      </c>
      <c r="C7012" t="s">
        <v>22</v>
      </c>
      <c r="D7012">
        <v>26</v>
      </c>
      <c r="E7012" t="s">
        <v>23</v>
      </c>
      <c r="F7012">
        <v>0</v>
      </c>
      <c r="G7012">
        <v>5</v>
      </c>
      <c r="H7012" t="s">
        <v>3686</v>
      </c>
      <c r="I7012">
        <v>3278</v>
      </c>
      <c r="J7012">
        <v>10</v>
      </c>
      <c r="K7012">
        <v>32</v>
      </c>
      <c r="M7012" t="s">
        <v>23</v>
      </c>
      <c r="N7012" t="s">
        <v>23</v>
      </c>
      <c r="O7012" t="s">
        <v>49</v>
      </c>
      <c r="P7012" t="s">
        <v>202</v>
      </c>
      <c r="Q7012" t="s">
        <v>50</v>
      </c>
      <c r="R7012" t="s">
        <v>11086</v>
      </c>
      <c r="S7012" t="s">
        <v>15436</v>
      </c>
    </row>
    <row r="7013" spans="1:19">
      <c r="A7013" t="s">
        <v>15437</v>
      </c>
      <c r="B7013" s="1">
        <v>44547</v>
      </c>
      <c r="C7013" t="s">
        <v>22</v>
      </c>
      <c r="D7013">
        <v>46</v>
      </c>
      <c r="E7013" t="s">
        <v>23</v>
      </c>
      <c r="F7013">
        <v>1</v>
      </c>
      <c r="G7013">
        <v>5</v>
      </c>
      <c r="H7013" t="s">
        <v>3686</v>
      </c>
      <c r="I7013">
        <v>5635</v>
      </c>
      <c r="J7013">
        <v>2</v>
      </c>
      <c r="K7013">
        <v>44</v>
      </c>
      <c r="M7013" t="s">
        <v>23</v>
      </c>
      <c r="N7013" t="s">
        <v>23</v>
      </c>
      <c r="O7013" t="s">
        <v>25</v>
      </c>
      <c r="P7013" t="s">
        <v>26</v>
      </c>
      <c r="Q7013" t="s">
        <v>27</v>
      </c>
      <c r="R7013" t="s">
        <v>10829</v>
      </c>
      <c r="S7013" t="s">
        <v>15438</v>
      </c>
    </row>
    <row r="7014" spans="1:19">
      <c r="A7014" t="s">
        <v>15439</v>
      </c>
      <c r="B7014" s="1">
        <v>45174</v>
      </c>
      <c r="C7014" t="s">
        <v>33</v>
      </c>
      <c r="D7014">
        <v>61</v>
      </c>
      <c r="E7014" t="s">
        <v>23</v>
      </c>
      <c r="F7014">
        <v>3</v>
      </c>
      <c r="G7014">
        <v>5</v>
      </c>
      <c r="H7014" t="s">
        <v>3686</v>
      </c>
      <c r="I7014">
        <v>5945</v>
      </c>
      <c r="J7014">
        <v>0</v>
      </c>
      <c r="K7014">
        <v>23</v>
      </c>
      <c r="M7014" t="s">
        <v>23</v>
      </c>
      <c r="N7014" t="s">
        <v>39</v>
      </c>
      <c r="P7014" t="s">
        <v>164</v>
      </c>
      <c r="Q7014" t="s">
        <v>50</v>
      </c>
      <c r="R7014" t="s">
        <v>15390</v>
      </c>
      <c r="S7014" t="s">
        <v>15440</v>
      </c>
    </row>
    <row r="7015" spans="1:19">
      <c r="A7015" t="s">
        <v>15441</v>
      </c>
      <c r="B7015" s="1">
        <v>44621</v>
      </c>
      <c r="C7015" t="s">
        <v>33</v>
      </c>
      <c r="D7015">
        <v>59</v>
      </c>
      <c r="E7015" t="s">
        <v>39</v>
      </c>
      <c r="F7015">
        <v>0</v>
      </c>
      <c r="G7015">
        <v>5</v>
      </c>
      <c r="H7015" t="s">
        <v>3686</v>
      </c>
      <c r="I7015">
        <v>2454</v>
      </c>
      <c r="J7015">
        <v>0</v>
      </c>
      <c r="K7015">
        <v>41</v>
      </c>
      <c r="L7015" t="s">
        <v>142</v>
      </c>
      <c r="M7015" t="s">
        <v>39</v>
      </c>
      <c r="N7015" t="s">
        <v>23</v>
      </c>
      <c r="O7015" t="s">
        <v>56</v>
      </c>
      <c r="P7015" t="s">
        <v>26</v>
      </c>
      <c r="Q7015" t="s">
        <v>27</v>
      </c>
      <c r="R7015" t="s">
        <v>3119</v>
      </c>
      <c r="S7015" t="s">
        <v>15442</v>
      </c>
    </row>
    <row r="7016" spans="1:19">
      <c r="A7016" t="s">
        <v>15443</v>
      </c>
      <c r="B7016" s="1">
        <v>45575</v>
      </c>
      <c r="C7016" t="s">
        <v>33</v>
      </c>
      <c r="D7016">
        <v>62</v>
      </c>
      <c r="E7016" t="s">
        <v>23</v>
      </c>
      <c r="F7016">
        <v>0</v>
      </c>
      <c r="G7016">
        <v>5</v>
      </c>
      <c r="H7016" t="s">
        <v>3686</v>
      </c>
      <c r="I7016">
        <v>2709</v>
      </c>
      <c r="J7016">
        <v>6</v>
      </c>
      <c r="K7016">
        <v>10</v>
      </c>
      <c r="L7016" t="s">
        <v>97</v>
      </c>
      <c r="M7016" t="s">
        <v>23</v>
      </c>
      <c r="N7016" t="s">
        <v>23</v>
      </c>
      <c r="O7016" t="s">
        <v>56</v>
      </c>
      <c r="P7016" t="s">
        <v>26</v>
      </c>
      <c r="Q7016" t="s">
        <v>50</v>
      </c>
      <c r="R7016" t="s">
        <v>4654</v>
      </c>
      <c r="S7016" t="s">
        <v>15444</v>
      </c>
    </row>
    <row r="7017" spans="1:19">
      <c r="A7017" t="s">
        <v>15445</v>
      </c>
      <c r="B7017" s="1">
        <v>45463</v>
      </c>
      <c r="C7017" t="s">
        <v>22</v>
      </c>
      <c r="D7017">
        <v>37</v>
      </c>
      <c r="E7017" t="s">
        <v>23</v>
      </c>
      <c r="F7017">
        <v>0</v>
      </c>
      <c r="G7017">
        <v>5</v>
      </c>
      <c r="H7017" t="s">
        <v>3686</v>
      </c>
      <c r="I7017">
        <v>4965</v>
      </c>
      <c r="J7017">
        <v>8</v>
      </c>
      <c r="K7017">
        <v>14</v>
      </c>
      <c r="L7017" t="s">
        <v>97</v>
      </c>
      <c r="M7017" t="s">
        <v>23</v>
      </c>
      <c r="N7017" t="s">
        <v>23</v>
      </c>
      <c r="O7017" t="s">
        <v>25</v>
      </c>
      <c r="P7017" t="s">
        <v>26</v>
      </c>
      <c r="Q7017" t="s">
        <v>27</v>
      </c>
      <c r="R7017" t="s">
        <v>5581</v>
      </c>
      <c r="S7017" t="s">
        <v>15446</v>
      </c>
    </row>
    <row r="7018" spans="1:19">
      <c r="A7018" t="s">
        <v>15447</v>
      </c>
      <c r="B7018" s="1">
        <v>45149</v>
      </c>
      <c r="C7018" t="s">
        <v>33</v>
      </c>
      <c r="D7018">
        <v>44</v>
      </c>
      <c r="E7018" t="s">
        <v>23</v>
      </c>
      <c r="F7018">
        <v>0</v>
      </c>
      <c r="G7018">
        <v>5</v>
      </c>
      <c r="H7018" t="s">
        <v>3686</v>
      </c>
      <c r="I7018">
        <v>3071</v>
      </c>
      <c r="J7018">
        <v>6</v>
      </c>
      <c r="K7018">
        <v>24</v>
      </c>
      <c r="M7018" t="s">
        <v>23</v>
      </c>
      <c r="N7018" t="s">
        <v>39</v>
      </c>
      <c r="P7018" t="s">
        <v>202</v>
      </c>
      <c r="Q7018" t="s">
        <v>50</v>
      </c>
      <c r="R7018" t="s">
        <v>4083</v>
      </c>
      <c r="S7018" t="s">
        <v>15448</v>
      </c>
    </row>
    <row r="7019" spans="1:19">
      <c r="A7019" t="s">
        <v>15449</v>
      </c>
      <c r="B7019" s="1">
        <v>44791</v>
      </c>
      <c r="C7019" t="s">
        <v>33</v>
      </c>
      <c r="D7019">
        <v>56</v>
      </c>
      <c r="E7019" t="s">
        <v>23</v>
      </c>
      <c r="F7019">
        <v>2</v>
      </c>
      <c r="G7019">
        <v>5</v>
      </c>
      <c r="H7019" t="s">
        <v>3686</v>
      </c>
      <c r="I7019">
        <v>3043</v>
      </c>
      <c r="J7019">
        <v>3</v>
      </c>
      <c r="K7019">
        <v>36</v>
      </c>
      <c r="L7019" t="s">
        <v>40</v>
      </c>
      <c r="M7019" t="s">
        <v>23</v>
      </c>
      <c r="N7019" t="s">
        <v>39</v>
      </c>
      <c r="P7019" t="s">
        <v>26</v>
      </c>
      <c r="Q7019" t="s">
        <v>27</v>
      </c>
      <c r="R7019" t="s">
        <v>4088</v>
      </c>
      <c r="S7019" t="s">
        <v>15450</v>
      </c>
    </row>
    <row r="7020" spans="1:19">
      <c r="A7020" t="s">
        <v>15451</v>
      </c>
      <c r="B7020" s="1">
        <v>43930</v>
      </c>
      <c r="C7020" t="s">
        <v>22</v>
      </c>
      <c r="D7020">
        <v>28</v>
      </c>
      <c r="E7020" t="s">
        <v>23</v>
      </c>
      <c r="F7020">
        <v>1</v>
      </c>
      <c r="G7020">
        <v>5</v>
      </c>
      <c r="H7020" t="s">
        <v>3686</v>
      </c>
      <c r="I7020">
        <v>5431</v>
      </c>
      <c r="J7020">
        <v>3</v>
      </c>
      <c r="K7020">
        <v>64</v>
      </c>
      <c r="L7020" t="s">
        <v>142</v>
      </c>
      <c r="M7020" t="s">
        <v>23</v>
      </c>
      <c r="N7020" t="s">
        <v>39</v>
      </c>
      <c r="P7020" t="s">
        <v>164</v>
      </c>
      <c r="Q7020" t="s">
        <v>27</v>
      </c>
      <c r="R7020" t="s">
        <v>1325</v>
      </c>
      <c r="S7020" t="s">
        <v>15452</v>
      </c>
    </row>
    <row r="7021" spans="1:19">
      <c r="A7021" t="s">
        <v>15453</v>
      </c>
      <c r="B7021" s="1">
        <v>45328</v>
      </c>
      <c r="C7021" t="s">
        <v>22</v>
      </c>
      <c r="D7021">
        <v>55</v>
      </c>
      <c r="E7021" t="s">
        <v>23</v>
      </c>
      <c r="F7021">
        <v>0</v>
      </c>
      <c r="G7021">
        <v>5</v>
      </c>
      <c r="H7021" t="s">
        <v>3686</v>
      </c>
      <c r="I7021">
        <v>2831</v>
      </c>
      <c r="J7021">
        <v>6</v>
      </c>
      <c r="K7021">
        <v>18</v>
      </c>
      <c r="L7021" t="s">
        <v>97</v>
      </c>
      <c r="M7021" t="s">
        <v>23</v>
      </c>
      <c r="N7021" t="s">
        <v>23</v>
      </c>
      <c r="O7021" t="s">
        <v>25</v>
      </c>
      <c r="P7021" t="s">
        <v>26</v>
      </c>
      <c r="Q7021" t="s">
        <v>27</v>
      </c>
      <c r="R7021" t="s">
        <v>6608</v>
      </c>
      <c r="S7021" t="s">
        <v>15454</v>
      </c>
    </row>
    <row r="7022" spans="1:19">
      <c r="A7022" t="s">
        <v>15455</v>
      </c>
      <c r="B7022" s="1">
        <v>45712</v>
      </c>
      <c r="C7022" t="s">
        <v>22</v>
      </c>
      <c r="D7022">
        <v>33</v>
      </c>
      <c r="E7022" t="s">
        <v>39</v>
      </c>
      <c r="F7022">
        <v>0</v>
      </c>
      <c r="G7022">
        <v>5</v>
      </c>
      <c r="H7022" t="s">
        <v>3686</v>
      </c>
      <c r="I7022">
        <v>3266</v>
      </c>
      <c r="J7022">
        <v>0</v>
      </c>
      <c r="K7022">
        <v>6</v>
      </c>
      <c r="L7022" t="s">
        <v>48</v>
      </c>
      <c r="M7022" t="s">
        <v>23</v>
      </c>
      <c r="N7022" t="s">
        <v>39</v>
      </c>
      <c r="P7022" t="s">
        <v>26</v>
      </c>
      <c r="Q7022" t="s">
        <v>50</v>
      </c>
      <c r="R7022" t="s">
        <v>3077</v>
      </c>
      <c r="S7022" t="s">
        <v>15456</v>
      </c>
    </row>
    <row r="7023" spans="1:19">
      <c r="A7023" t="s">
        <v>15457</v>
      </c>
      <c r="B7023" s="1">
        <v>45848</v>
      </c>
      <c r="C7023" t="s">
        <v>22</v>
      </c>
      <c r="D7023">
        <v>56</v>
      </c>
      <c r="E7023" t="s">
        <v>39</v>
      </c>
      <c r="F7023">
        <v>0</v>
      </c>
      <c r="G7023">
        <v>5</v>
      </c>
      <c r="H7023" t="s">
        <v>3751</v>
      </c>
      <c r="I7023">
        <v>2067</v>
      </c>
      <c r="J7023">
        <v>0</v>
      </c>
      <c r="K7023">
        <v>1</v>
      </c>
      <c r="M7023" t="s">
        <v>23</v>
      </c>
      <c r="N7023" t="s">
        <v>39</v>
      </c>
      <c r="P7023" t="s">
        <v>26</v>
      </c>
      <c r="Q7023" t="s">
        <v>50</v>
      </c>
      <c r="R7023" t="s">
        <v>2056</v>
      </c>
      <c r="S7023" t="s">
        <v>15458</v>
      </c>
    </row>
    <row r="7024" spans="1:19">
      <c r="A7024" t="s">
        <v>15459</v>
      </c>
      <c r="B7024" s="1">
        <v>44055</v>
      </c>
      <c r="C7024" t="s">
        <v>33</v>
      </c>
      <c r="D7024">
        <v>34</v>
      </c>
      <c r="E7024" t="s">
        <v>23</v>
      </c>
      <c r="F7024">
        <v>0</v>
      </c>
      <c r="G7024">
        <v>5</v>
      </c>
      <c r="H7024" t="s">
        <v>3686</v>
      </c>
      <c r="I7024">
        <v>5942</v>
      </c>
      <c r="J7024">
        <v>1</v>
      </c>
      <c r="K7024">
        <v>60</v>
      </c>
      <c r="L7024" t="s">
        <v>142</v>
      </c>
      <c r="M7024" t="s">
        <v>23</v>
      </c>
      <c r="N7024" t="s">
        <v>23</v>
      </c>
      <c r="O7024" t="s">
        <v>25</v>
      </c>
      <c r="P7024" t="s">
        <v>164</v>
      </c>
      <c r="Q7024" t="s">
        <v>50</v>
      </c>
      <c r="R7024" t="s">
        <v>4018</v>
      </c>
      <c r="S7024" t="s">
        <v>15460</v>
      </c>
    </row>
    <row r="7025" spans="1:19">
      <c r="A7025" t="s">
        <v>15461</v>
      </c>
      <c r="B7025" s="1">
        <v>44389</v>
      </c>
      <c r="C7025" t="s">
        <v>22</v>
      </c>
      <c r="D7025">
        <v>39</v>
      </c>
      <c r="E7025" t="s">
        <v>39</v>
      </c>
      <c r="F7025">
        <v>0</v>
      </c>
      <c r="G7025">
        <v>5</v>
      </c>
      <c r="H7025" t="s">
        <v>3686</v>
      </c>
      <c r="I7025">
        <v>4516</v>
      </c>
      <c r="J7025">
        <v>0</v>
      </c>
      <c r="K7025">
        <v>49</v>
      </c>
      <c r="L7025" t="s">
        <v>142</v>
      </c>
      <c r="M7025" t="s">
        <v>23</v>
      </c>
      <c r="N7025" t="s">
        <v>23</v>
      </c>
      <c r="O7025" t="s">
        <v>25</v>
      </c>
      <c r="P7025" t="s">
        <v>26</v>
      </c>
      <c r="Q7025" t="s">
        <v>27</v>
      </c>
      <c r="R7025" t="s">
        <v>785</v>
      </c>
      <c r="S7025" t="s">
        <v>15462</v>
      </c>
    </row>
    <row r="7026" spans="1:19">
      <c r="A7026" t="s">
        <v>15463</v>
      </c>
      <c r="B7026" s="1">
        <v>43990</v>
      </c>
      <c r="C7026" t="s">
        <v>22</v>
      </c>
      <c r="D7026">
        <v>49</v>
      </c>
      <c r="E7026" t="s">
        <v>39</v>
      </c>
      <c r="F7026">
        <v>0</v>
      </c>
      <c r="G7026">
        <v>5</v>
      </c>
      <c r="H7026" t="s">
        <v>3686</v>
      </c>
      <c r="I7026">
        <v>5157</v>
      </c>
      <c r="J7026">
        <v>0</v>
      </c>
      <c r="K7026">
        <v>62</v>
      </c>
      <c r="L7026" t="s">
        <v>142</v>
      </c>
      <c r="M7026" t="s">
        <v>23</v>
      </c>
      <c r="N7026" t="s">
        <v>23</v>
      </c>
      <c r="O7026" t="s">
        <v>49</v>
      </c>
      <c r="P7026" t="s">
        <v>26</v>
      </c>
      <c r="Q7026" t="s">
        <v>27</v>
      </c>
      <c r="R7026" t="s">
        <v>3259</v>
      </c>
      <c r="S7026" t="s">
        <v>15464</v>
      </c>
    </row>
    <row r="7027" spans="1:19">
      <c r="A7027" t="s">
        <v>15465</v>
      </c>
      <c r="B7027" s="1">
        <v>43701</v>
      </c>
      <c r="C7027" t="s">
        <v>33</v>
      </c>
      <c r="D7027">
        <v>69</v>
      </c>
      <c r="E7027" t="s">
        <v>23</v>
      </c>
      <c r="F7027">
        <v>0</v>
      </c>
      <c r="G7027">
        <v>5</v>
      </c>
      <c r="H7027" t="s">
        <v>3686</v>
      </c>
      <c r="I7027">
        <v>5933</v>
      </c>
      <c r="J7027">
        <v>8</v>
      </c>
      <c r="K7027">
        <v>72</v>
      </c>
      <c r="L7027" t="s">
        <v>316</v>
      </c>
      <c r="M7027" t="s">
        <v>23</v>
      </c>
      <c r="N7027" t="s">
        <v>23</v>
      </c>
      <c r="O7027" t="s">
        <v>25</v>
      </c>
      <c r="P7027" t="s">
        <v>164</v>
      </c>
      <c r="Q7027" t="s">
        <v>50</v>
      </c>
      <c r="R7027" t="s">
        <v>4018</v>
      </c>
      <c r="S7027" t="s">
        <v>15466</v>
      </c>
    </row>
    <row r="7028" spans="1:19">
      <c r="A7028" t="s">
        <v>15467</v>
      </c>
      <c r="B7028" s="1">
        <v>44478</v>
      </c>
      <c r="C7028" t="s">
        <v>33</v>
      </c>
      <c r="D7028">
        <v>56</v>
      </c>
      <c r="E7028" t="s">
        <v>23</v>
      </c>
      <c r="F7028">
        <v>0</v>
      </c>
      <c r="G7028">
        <v>5</v>
      </c>
      <c r="H7028" t="s">
        <v>3686</v>
      </c>
      <c r="I7028">
        <v>5480</v>
      </c>
      <c r="J7028">
        <v>1</v>
      </c>
      <c r="K7028">
        <v>46</v>
      </c>
      <c r="M7028" t="s">
        <v>23</v>
      </c>
      <c r="N7028" t="s">
        <v>39</v>
      </c>
      <c r="P7028" t="s">
        <v>164</v>
      </c>
      <c r="Q7028" t="s">
        <v>50</v>
      </c>
      <c r="R7028" t="s">
        <v>869</v>
      </c>
      <c r="S7028" t="s">
        <v>15468</v>
      </c>
    </row>
    <row r="7029" spans="1:19">
      <c r="A7029" t="s">
        <v>15469</v>
      </c>
      <c r="B7029" s="1">
        <v>44987</v>
      </c>
      <c r="C7029" t="s">
        <v>33</v>
      </c>
      <c r="D7029">
        <v>62</v>
      </c>
      <c r="E7029" t="s">
        <v>23</v>
      </c>
      <c r="F7029">
        <v>0</v>
      </c>
      <c r="G7029">
        <v>5</v>
      </c>
      <c r="H7029" t="s">
        <v>3686</v>
      </c>
      <c r="I7029">
        <v>3483</v>
      </c>
      <c r="J7029">
        <v>3</v>
      </c>
      <c r="K7029">
        <v>29</v>
      </c>
      <c r="M7029" t="s">
        <v>23</v>
      </c>
      <c r="N7029" t="s">
        <v>23</v>
      </c>
      <c r="O7029" t="s">
        <v>25</v>
      </c>
      <c r="P7029" t="s">
        <v>26</v>
      </c>
      <c r="Q7029" t="s">
        <v>27</v>
      </c>
      <c r="R7029" t="s">
        <v>425</v>
      </c>
      <c r="S7029" t="s">
        <v>15470</v>
      </c>
    </row>
    <row r="7030" spans="1:19">
      <c r="A7030" t="s">
        <v>15471</v>
      </c>
      <c r="B7030" s="1">
        <v>45514</v>
      </c>
      <c r="C7030" t="s">
        <v>22</v>
      </c>
      <c r="D7030">
        <v>26</v>
      </c>
      <c r="E7030" t="s">
        <v>39</v>
      </c>
      <c r="F7030">
        <v>0</v>
      </c>
      <c r="G7030">
        <v>5</v>
      </c>
      <c r="H7030" t="s">
        <v>3686</v>
      </c>
      <c r="I7030">
        <v>4883</v>
      </c>
      <c r="J7030">
        <v>0</v>
      </c>
      <c r="K7030">
        <v>12</v>
      </c>
      <c r="M7030" t="s">
        <v>23</v>
      </c>
      <c r="N7030" t="s">
        <v>39</v>
      </c>
      <c r="P7030" t="s">
        <v>26</v>
      </c>
      <c r="Q7030" t="s">
        <v>84</v>
      </c>
      <c r="R7030" t="s">
        <v>3772</v>
      </c>
      <c r="S7030" t="s">
        <v>15472</v>
      </c>
    </row>
    <row r="7031" spans="1:19">
      <c r="A7031" t="s">
        <v>15473</v>
      </c>
      <c r="B7031" s="1">
        <v>45028</v>
      </c>
      <c r="C7031" t="s">
        <v>22</v>
      </c>
      <c r="D7031">
        <v>58</v>
      </c>
      <c r="E7031" t="s">
        <v>23</v>
      </c>
      <c r="F7031">
        <v>3</v>
      </c>
      <c r="G7031">
        <v>5</v>
      </c>
      <c r="H7031" t="s">
        <v>3686</v>
      </c>
      <c r="I7031">
        <v>2797</v>
      </c>
      <c r="J7031">
        <v>8</v>
      </c>
      <c r="K7031">
        <v>28</v>
      </c>
      <c r="M7031" t="s">
        <v>39</v>
      </c>
      <c r="N7031" t="s">
        <v>23</v>
      </c>
      <c r="O7031" t="s">
        <v>49</v>
      </c>
      <c r="P7031" t="s">
        <v>202</v>
      </c>
      <c r="Q7031" t="s">
        <v>50</v>
      </c>
      <c r="R7031" t="s">
        <v>2356</v>
      </c>
      <c r="S7031" t="s">
        <v>15474</v>
      </c>
    </row>
    <row r="7032" spans="1:19">
      <c r="A7032" t="s">
        <v>15475</v>
      </c>
      <c r="B7032" s="1">
        <v>44689</v>
      </c>
      <c r="C7032" t="s">
        <v>22</v>
      </c>
      <c r="D7032">
        <v>39</v>
      </c>
      <c r="E7032" t="s">
        <v>23</v>
      </c>
      <c r="F7032">
        <v>0</v>
      </c>
      <c r="G7032">
        <v>5</v>
      </c>
      <c r="H7032" t="s">
        <v>3686</v>
      </c>
      <c r="I7032">
        <v>2165</v>
      </c>
      <c r="J7032">
        <v>10</v>
      </c>
      <c r="K7032">
        <v>39</v>
      </c>
      <c r="L7032" t="s">
        <v>40</v>
      </c>
      <c r="M7032" t="s">
        <v>23</v>
      </c>
      <c r="N7032" t="s">
        <v>39</v>
      </c>
      <c r="P7032" t="s">
        <v>164</v>
      </c>
      <c r="Q7032" t="s">
        <v>27</v>
      </c>
      <c r="R7032" t="s">
        <v>3772</v>
      </c>
      <c r="S7032" t="s">
        <v>15476</v>
      </c>
    </row>
    <row r="7033" spans="1:19">
      <c r="A7033" t="s">
        <v>15477</v>
      </c>
      <c r="B7033" s="1">
        <v>45556</v>
      </c>
      <c r="C7033" t="s">
        <v>33</v>
      </c>
      <c r="D7033">
        <v>42</v>
      </c>
      <c r="E7033" t="s">
        <v>39</v>
      </c>
      <c r="F7033">
        <v>0</v>
      </c>
      <c r="G7033">
        <v>5</v>
      </c>
      <c r="H7033" t="s">
        <v>3686</v>
      </c>
      <c r="I7033">
        <v>2775</v>
      </c>
      <c r="J7033">
        <v>0</v>
      </c>
      <c r="K7033">
        <v>11</v>
      </c>
      <c r="L7033" t="s">
        <v>97</v>
      </c>
      <c r="M7033" t="s">
        <v>23</v>
      </c>
      <c r="N7033" t="s">
        <v>23</v>
      </c>
      <c r="O7033" t="s">
        <v>56</v>
      </c>
      <c r="P7033" t="s">
        <v>26</v>
      </c>
      <c r="Q7033" t="s">
        <v>27</v>
      </c>
      <c r="R7033" t="s">
        <v>6159</v>
      </c>
      <c r="S7033" t="s">
        <v>15478</v>
      </c>
    </row>
    <row r="7034" spans="1:19">
      <c r="A7034" t="s">
        <v>15479</v>
      </c>
      <c r="B7034" s="1">
        <v>45758</v>
      </c>
      <c r="C7034" t="s">
        <v>33</v>
      </c>
      <c r="D7034">
        <v>52</v>
      </c>
      <c r="E7034" t="s">
        <v>23</v>
      </c>
      <c r="F7034">
        <v>0</v>
      </c>
      <c r="G7034">
        <v>5</v>
      </c>
      <c r="H7034" t="s">
        <v>3686</v>
      </c>
      <c r="I7034">
        <v>3233</v>
      </c>
      <c r="J7034">
        <v>8</v>
      </c>
      <c r="K7034">
        <v>4</v>
      </c>
      <c r="M7034" t="s">
        <v>23</v>
      </c>
      <c r="N7034" t="s">
        <v>39</v>
      </c>
      <c r="P7034" t="s">
        <v>202</v>
      </c>
      <c r="Q7034" t="s">
        <v>27</v>
      </c>
      <c r="R7034" t="s">
        <v>860</v>
      </c>
      <c r="S7034" t="s">
        <v>15480</v>
      </c>
    </row>
    <row r="7035" spans="1:19">
      <c r="A7035" t="s">
        <v>15481</v>
      </c>
      <c r="B7035" s="1">
        <v>44340</v>
      </c>
      <c r="C7035" t="s">
        <v>33</v>
      </c>
      <c r="D7035">
        <v>35</v>
      </c>
      <c r="E7035" t="s">
        <v>23</v>
      </c>
      <c r="F7035">
        <v>0</v>
      </c>
      <c r="G7035">
        <v>5</v>
      </c>
      <c r="H7035" t="s">
        <v>3686</v>
      </c>
      <c r="I7035">
        <v>5408</v>
      </c>
      <c r="J7035">
        <v>10</v>
      </c>
      <c r="K7035">
        <v>51</v>
      </c>
      <c r="L7035" t="s">
        <v>142</v>
      </c>
      <c r="M7035" t="s">
        <v>23</v>
      </c>
      <c r="N7035" t="s">
        <v>23</v>
      </c>
      <c r="O7035" t="s">
        <v>49</v>
      </c>
      <c r="P7035" t="s">
        <v>202</v>
      </c>
      <c r="Q7035" t="s">
        <v>50</v>
      </c>
      <c r="R7035" t="s">
        <v>1250</v>
      </c>
      <c r="S7035" t="s">
        <v>15482</v>
      </c>
    </row>
    <row r="7036" spans="1:19">
      <c r="A7036" t="s">
        <v>15483</v>
      </c>
      <c r="B7036" s="1">
        <v>43999</v>
      </c>
      <c r="C7036" t="s">
        <v>22</v>
      </c>
      <c r="D7036">
        <v>47</v>
      </c>
      <c r="E7036" t="s">
        <v>23</v>
      </c>
      <c r="F7036">
        <v>0</v>
      </c>
      <c r="G7036">
        <v>5</v>
      </c>
      <c r="H7036" t="s">
        <v>3686</v>
      </c>
      <c r="I7036">
        <v>4404</v>
      </c>
      <c r="J7036">
        <v>1</v>
      </c>
      <c r="K7036">
        <v>62</v>
      </c>
      <c r="L7036" t="s">
        <v>142</v>
      </c>
      <c r="M7036" t="s">
        <v>23</v>
      </c>
      <c r="N7036" t="s">
        <v>23</v>
      </c>
      <c r="O7036" t="s">
        <v>56</v>
      </c>
      <c r="P7036" t="s">
        <v>164</v>
      </c>
      <c r="Q7036" t="s">
        <v>50</v>
      </c>
      <c r="R7036" t="s">
        <v>5161</v>
      </c>
      <c r="S7036" t="s">
        <v>15484</v>
      </c>
    </row>
    <row r="7037" spans="1:19">
      <c r="A7037" t="s">
        <v>15485</v>
      </c>
      <c r="B7037" s="1">
        <v>45834</v>
      </c>
      <c r="C7037" t="s">
        <v>33</v>
      </c>
      <c r="D7037">
        <v>27</v>
      </c>
      <c r="E7037" t="s">
        <v>23</v>
      </c>
      <c r="F7037">
        <v>0</v>
      </c>
      <c r="G7037">
        <v>5</v>
      </c>
      <c r="H7037" t="s">
        <v>3751</v>
      </c>
      <c r="I7037">
        <v>4107</v>
      </c>
      <c r="J7037">
        <v>8</v>
      </c>
      <c r="K7037">
        <v>2</v>
      </c>
      <c r="L7037" t="s">
        <v>48</v>
      </c>
      <c r="M7037" t="s">
        <v>23</v>
      </c>
      <c r="N7037" t="s">
        <v>39</v>
      </c>
      <c r="P7037" t="s">
        <v>26</v>
      </c>
      <c r="Q7037" t="s">
        <v>27</v>
      </c>
      <c r="R7037" t="s">
        <v>2195</v>
      </c>
      <c r="S7037" t="s">
        <v>15486</v>
      </c>
    </row>
    <row r="7038" spans="1:19">
      <c r="A7038" t="s">
        <v>15487</v>
      </c>
      <c r="B7038" s="1">
        <v>45518</v>
      </c>
      <c r="C7038" t="s">
        <v>33</v>
      </c>
      <c r="D7038">
        <v>52</v>
      </c>
      <c r="E7038" t="s">
        <v>39</v>
      </c>
      <c r="F7038">
        <v>0</v>
      </c>
      <c r="G7038">
        <v>5</v>
      </c>
      <c r="H7038" t="s">
        <v>3686</v>
      </c>
      <c r="I7038">
        <v>4041</v>
      </c>
      <c r="J7038">
        <v>0</v>
      </c>
      <c r="K7038">
        <v>12</v>
      </c>
      <c r="L7038" t="s">
        <v>97</v>
      </c>
      <c r="M7038" t="s">
        <v>23</v>
      </c>
      <c r="N7038" t="s">
        <v>23</v>
      </c>
      <c r="O7038" t="s">
        <v>25</v>
      </c>
      <c r="P7038" t="s">
        <v>26</v>
      </c>
      <c r="Q7038" t="s">
        <v>27</v>
      </c>
      <c r="R7038" t="s">
        <v>289</v>
      </c>
      <c r="S7038" t="s">
        <v>15488</v>
      </c>
    </row>
    <row r="7039" spans="1:19">
      <c r="A7039" t="s">
        <v>15489</v>
      </c>
      <c r="B7039" s="1">
        <v>44138</v>
      </c>
      <c r="C7039" t="s">
        <v>33</v>
      </c>
      <c r="D7039">
        <v>43</v>
      </c>
      <c r="E7039" t="s">
        <v>23</v>
      </c>
      <c r="F7039">
        <v>2</v>
      </c>
      <c r="G7039">
        <v>5</v>
      </c>
      <c r="H7039" t="s">
        <v>3686</v>
      </c>
      <c r="I7039">
        <v>4235</v>
      </c>
      <c r="J7039">
        <v>3</v>
      </c>
      <c r="K7039">
        <v>57</v>
      </c>
      <c r="M7039" t="s">
        <v>23</v>
      </c>
      <c r="N7039" t="s">
        <v>39</v>
      </c>
      <c r="P7039" t="s">
        <v>164</v>
      </c>
      <c r="Q7039" t="s">
        <v>27</v>
      </c>
      <c r="R7039" t="s">
        <v>2664</v>
      </c>
      <c r="S7039" t="s">
        <v>15490</v>
      </c>
    </row>
    <row r="7040" spans="1:19">
      <c r="A7040" t="s">
        <v>15491</v>
      </c>
      <c r="B7040" s="1">
        <v>45619</v>
      </c>
      <c r="C7040" t="s">
        <v>33</v>
      </c>
      <c r="D7040">
        <v>51</v>
      </c>
      <c r="E7040" t="s">
        <v>23</v>
      </c>
      <c r="F7040">
        <v>3</v>
      </c>
      <c r="G7040">
        <v>5</v>
      </c>
      <c r="H7040" t="s">
        <v>3686</v>
      </c>
      <c r="I7040">
        <v>4291</v>
      </c>
      <c r="J7040">
        <v>1</v>
      </c>
      <c r="K7040">
        <v>9</v>
      </c>
      <c r="M7040" t="s">
        <v>23</v>
      </c>
      <c r="N7040" t="s">
        <v>23</v>
      </c>
      <c r="O7040" t="s">
        <v>49</v>
      </c>
      <c r="P7040" t="s">
        <v>26</v>
      </c>
      <c r="Q7040" t="s">
        <v>50</v>
      </c>
      <c r="R7040" t="s">
        <v>2486</v>
      </c>
      <c r="S7040" t="s">
        <v>15492</v>
      </c>
    </row>
    <row r="7041" spans="1:19">
      <c r="A7041" t="s">
        <v>15493</v>
      </c>
      <c r="B7041" s="1">
        <v>44636</v>
      </c>
      <c r="C7041" t="s">
        <v>33</v>
      </c>
      <c r="D7041">
        <v>52</v>
      </c>
      <c r="E7041" t="s">
        <v>39</v>
      </c>
      <c r="F7041">
        <v>0</v>
      </c>
      <c r="G7041">
        <v>5</v>
      </c>
      <c r="H7041" t="s">
        <v>3686</v>
      </c>
      <c r="I7041">
        <v>2839</v>
      </c>
      <c r="J7041">
        <v>0</v>
      </c>
      <c r="K7041">
        <v>41</v>
      </c>
      <c r="L7041" t="s">
        <v>142</v>
      </c>
      <c r="M7041" t="s">
        <v>23</v>
      </c>
      <c r="N7041" t="s">
        <v>39</v>
      </c>
      <c r="P7041" t="s">
        <v>26</v>
      </c>
      <c r="Q7041" t="s">
        <v>27</v>
      </c>
      <c r="R7041" t="s">
        <v>3772</v>
      </c>
      <c r="S7041" t="s">
        <v>15494</v>
      </c>
    </row>
    <row r="7042" spans="1:19">
      <c r="A7042" t="s">
        <v>15495</v>
      </c>
      <c r="B7042" s="1">
        <v>45706</v>
      </c>
      <c r="C7042" t="s">
        <v>33</v>
      </c>
      <c r="D7042">
        <v>28</v>
      </c>
      <c r="E7042" t="s">
        <v>39</v>
      </c>
      <c r="F7042">
        <v>0</v>
      </c>
      <c r="G7042">
        <v>5</v>
      </c>
      <c r="H7042" t="s">
        <v>3686</v>
      </c>
      <c r="I7042">
        <v>3291</v>
      </c>
      <c r="J7042">
        <v>0</v>
      </c>
      <c r="K7042">
        <v>6</v>
      </c>
      <c r="M7042" t="s">
        <v>23</v>
      </c>
      <c r="N7042" t="s">
        <v>23</v>
      </c>
      <c r="O7042" t="s">
        <v>25</v>
      </c>
      <c r="P7042" t="s">
        <v>26</v>
      </c>
      <c r="Q7042" t="s">
        <v>50</v>
      </c>
      <c r="R7042" t="s">
        <v>2148</v>
      </c>
      <c r="S7042" t="s">
        <v>15496</v>
      </c>
    </row>
    <row r="7043" spans="1:19">
      <c r="A7043" t="s">
        <v>15497</v>
      </c>
      <c r="B7043" s="1">
        <v>45701</v>
      </c>
      <c r="C7043" t="s">
        <v>22</v>
      </c>
      <c r="D7043">
        <v>29</v>
      </c>
      <c r="E7043" t="s">
        <v>39</v>
      </c>
      <c r="F7043">
        <v>0</v>
      </c>
      <c r="G7043">
        <v>5</v>
      </c>
      <c r="H7043" t="s">
        <v>3686</v>
      </c>
      <c r="I7043">
        <v>2191</v>
      </c>
      <c r="J7043">
        <v>0</v>
      </c>
      <c r="K7043">
        <v>6</v>
      </c>
      <c r="L7043" t="s">
        <v>48</v>
      </c>
      <c r="M7043" t="s">
        <v>23</v>
      </c>
      <c r="N7043" t="s">
        <v>23</v>
      </c>
      <c r="O7043" t="s">
        <v>49</v>
      </c>
      <c r="P7043" t="s">
        <v>26</v>
      </c>
      <c r="Q7043" t="s">
        <v>50</v>
      </c>
      <c r="R7043" t="s">
        <v>4307</v>
      </c>
      <c r="S7043" t="s">
        <v>15498</v>
      </c>
    </row>
    <row r="7044" spans="1:19">
      <c r="A7044" t="s">
        <v>15499</v>
      </c>
      <c r="B7044" s="1">
        <v>44057</v>
      </c>
      <c r="C7044" t="s">
        <v>33</v>
      </c>
      <c r="D7044">
        <v>19</v>
      </c>
      <c r="E7044" t="s">
        <v>23</v>
      </c>
      <c r="F7044">
        <v>0</v>
      </c>
      <c r="G7044">
        <v>5</v>
      </c>
      <c r="H7044" t="s">
        <v>3686</v>
      </c>
      <c r="I7044">
        <v>5784</v>
      </c>
      <c r="J7044">
        <v>5</v>
      </c>
      <c r="K7044">
        <v>60</v>
      </c>
      <c r="M7044" t="s">
        <v>39</v>
      </c>
      <c r="N7044" t="s">
        <v>23</v>
      </c>
      <c r="O7044" t="s">
        <v>49</v>
      </c>
      <c r="P7044" t="s">
        <v>164</v>
      </c>
      <c r="Q7044" t="s">
        <v>50</v>
      </c>
      <c r="R7044" t="s">
        <v>11227</v>
      </c>
      <c r="S7044" t="s">
        <v>15500</v>
      </c>
    </row>
    <row r="7045" spans="1:19">
      <c r="A7045" t="s">
        <v>15501</v>
      </c>
      <c r="B7045" s="1">
        <v>43842</v>
      </c>
      <c r="C7045" t="s">
        <v>22</v>
      </c>
      <c r="D7045">
        <v>32</v>
      </c>
      <c r="E7045" t="s">
        <v>39</v>
      </c>
      <c r="F7045">
        <v>0</v>
      </c>
      <c r="G7045">
        <v>5</v>
      </c>
      <c r="H7045" t="s">
        <v>3686</v>
      </c>
      <c r="I7045">
        <v>6212</v>
      </c>
      <c r="J7045">
        <v>0</v>
      </c>
      <c r="K7045">
        <v>67</v>
      </c>
      <c r="L7045" t="s">
        <v>316</v>
      </c>
      <c r="M7045" t="s">
        <v>23</v>
      </c>
      <c r="N7045" t="s">
        <v>39</v>
      </c>
      <c r="P7045" t="s">
        <v>164</v>
      </c>
      <c r="Q7045" t="s">
        <v>27</v>
      </c>
      <c r="R7045" t="s">
        <v>869</v>
      </c>
      <c r="S7045" t="s">
        <v>15502</v>
      </c>
    </row>
    <row r="7046" spans="1:19">
      <c r="A7046" t="s">
        <v>15503</v>
      </c>
      <c r="B7046" s="1">
        <v>45858</v>
      </c>
      <c r="C7046" t="s">
        <v>22</v>
      </c>
      <c r="D7046">
        <v>64</v>
      </c>
      <c r="E7046" t="s">
        <v>39</v>
      </c>
      <c r="F7046">
        <v>2</v>
      </c>
      <c r="G7046">
        <v>5</v>
      </c>
      <c r="H7046" t="s">
        <v>3751</v>
      </c>
      <c r="I7046">
        <v>4276</v>
      </c>
      <c r="J7046">
        <v>0</v>
      </c>
      <c r="K7046">
        <v>1</v>
      </c>
      <c r="L7046" t="s">
        <v>48</v>
      </c>
      <c r="M7046" t="s">
        <v>39</v>
      </c>
      <c r="N7046" t="s">
        <v>23</v>
      </c>
      <c r="O7046" t="s">
        <v>56</v>
      </c>
      <c r="P7046" t="s">
        <v>26</v>
      </c>
      <c r="Q7046" t="s">
        <v>84</v>
      </c>
      <c r="R7046" t="s">
        <v>6362</v>
      </c>
      <c r="S7046" t="s">
        <v>6362</v>
      </c>
    </row>
    <row r="7047" spans="1:19">
      <c r="A7047" t="s">
        <v>15504</v>
      </c>
      <c r="B7047" s="1">
        <v>45641</v>
      </c>
      <c r="C7047" t="s">
        <v>33</v>
      </c>
      <c r="D7047">
        <v>36</v>
      </c>
      <c r="E7047" t="s">
        <v>39</v>
      </c>
      <c r="F7047">
        <v>0</v>
      </c>
      <c r="G7047">
        <v>5</v>
      </c>
      <c r="H7047" t="s">
        <v>3686</v>
      </c>
      <c r="I7047">
        <v>5227</v>
      </c>
      <c r="J7047">
        <v>0</v>
      </c>
      <c r="K7047">
        <v>8</v>
      </c>
      <c r="L7047" t="s">
        <v>48</v>
      </c>
      <c r="M7047" t="s">
        <v>23</v>
      </c>
      <c r="N7047" t="s">
        <v>23</v>
      </c>
      <c r="O7047" t="s">
        <v>56</v>
      </c>
      <c r="P7047" t="s">
        <v>26</v>
      </c>
      <c r="Q7047" t="s">
        <v>27</v>
      </c>
      <c r="R7047" t="s">
        <v>1928</v>
      </c>
      <c r="S7047" t="s">
        <v>15505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4259-AD67-524D-AE4E-55FE73D085B8}">
  <dimension ref="A1:U7044"/>
  <sheetViews>
    <sheetView topLeftCell="H1" zoomScaleNormal="100" workbookViewId="0"/>
  </sheetViews>
  <sheetFormatPr baseColWidth="10" defaultRowHeight="16"/>
  <cols>
    <col min="1" max="1" width="13.5" customWidth="1"/>
    <col min="2" max="2" width="12" style="2" customWidth="1"/>
    <col min="7" max="7" width="22.33203125" customWidth="1"/>
    <col min="8" max="8" width="18.33203125" customWidth="1"/>
    <col min="9" max="9" width="17" customWidth="1"/>
    <col min="11" max="11" width="19.6640625" customWidth="1"/>
    <col min="12" max="12" width="18" customWidth="1"/>
    <col min="14" max="14" width="15.1640625" customWidth="1"/>
    <col min="15" max="15" width="16.6640625" customWidth="1"/>
    <col min="16" max="16" width="14.33203125" customWidth="1"/>
    <col min="18" max="18" width="17.5" customWidth="1"/>
    <col min="19" max="19" width="16.33203125" customWidth="1"/>
    <col min="20" max="20" width="14.6640625" customWidth="1"/>
    <col min="21" max="21" width="36.6640625" bestFit="1" customWidth="1"/>
    <col min="22" max="22" width="14.5" customWidth="1"/>
  </cols>
  <sheetData>
    <row r="1" spans="1:21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2">
        <v>45054</v>
      </c>
      <c r="C2" t="s">
        <v>22</v>
      </c>
      <c r="D2">
        <v>75</v>
      </c>
      <c r="E2" t="s">
        <v>23</v>
      </c>
      <c r="F2">
        <v>0</v>
      </c>
      <c r="G2">
        <v>1</v>
      </c>
      <c r="H2" t="s">
        <v>24</v>
      </c>
      <c r="I2">
        <v>2377</v>
      </c>
      <c r="J2">
        <v>1</v>
      </c>
      <c r="K2">
        <v>27</v>
      </c>
      <c r="L2" t="s">
        <v>15568</v>
      </c>
      <c r="M2" t="s">
        <v>23</v>
      </c>
      <c r="N2" t="s">
        <v>23</v>
      </c>
      <c r="O2" t="s">
        <v>25</v>
      </c>
      <c r="P2" t="s">
        <v>26</v>
      </c>
      <c r="Q2" t="s">
        <v>27</v>
      </c>
      <c r="R2">
        <v>75.5</v>
      </c>
      <c r="S2">
        <v>2180.15</v>
      </c>
      <c r="T2" t="s">
        <v>30</v>
      </c>
      <c r="U2" t="s">
        <v>31</v>
      </c>
    </row>
    <row r="3" spans="1:21">
      <c r="A3" t="s">
        <v>32</v>
      </c>
      <c r="B3" s="2">
        <v>45842</v>
      </c>
      <c r="C3" t="s">
        <v>33</v>
      </c>
      <c r="D3">
        <v>78</v>
      </c>
      <c r="E3" t="s">
        <v>23</v>
      </c>
      <c r="F3">
        <v>0</v>
      </c>
      <c r="G3">
        <v>1</v>
      </c>
      <c r="H3" t="s">
        <v>24</v>
      </c>
      <c r="I3">
        <v>3128</v>
      </c>
      <c r="J3">
        <v>4</v>
      </c>
      <c r="K3">
        <v>1</v>
      </c>
      <c r="L3" t="s">
        <v>15568</v>
      </c>
      <c r="M3" t="s">
        <v>23</v>
      </c>
      <c r="N3" t="s">
        <v>23</v>
      </c>
      <c r="O3" t="s">
        <v>25</v>
      </c>
      <c r="P3" t="s">
        <v>26</v>
      </c>
      <c r="Q3" t="s">
        <v>27</v>
      </c>
      <c r="R3">
        <v>100.8</v>
      </c>
      <c r="S3">
        <v>118.15</v>
      </c>
      <c r="T3" t="s">
        <v>36</v>
      </c>
      <c r="U3" t="s">
        <v>37</v>
      </c>
    </row>
    <row r="4" spans="1:21">
      <c r="A4" t="s">
        <v>38</v>
      </c>
      <c r="B4" s="2">
        <v>44695</v>
      </c>
      <c r="C4" t="s">
        <v>22</v>
      </c>
      <c r="D4">
        <v>79</v>
      </c>
      <c r="E4" t="s">
        <v>39</v>
      </c>
      <c r="F4">
        <v>0</v>
      </c>
      <c r="G4">
        <v>1</v>
      </c>
      <c r="H4" t="s">
        <v>24</v>
      </c>
      <c r="I4">
        <v>4892</v>
      </c>
      <c r="J4">
        <v>0</v>
      </c>
      <c r="K4">
        <v>39</v>
      </c>
      <c r="L4" t="s">
        <v>40</v>
      </c>
      <c r="M4" t="s">
        <v>23</v>
      </c>
      <c r="N4" t="s">
        <v>23</v>
      </c>
      <c r="O4" t="s">
        <v>25</v>
      </c>
      <c r="P4" t="s">
        <v>26</v>
      </c>
      <c r="Q4" t="s">
        <v>27</v>
      </c>
      <c r="R4">
        <v>95.65</v>
      </c>
      <c r="S4">
        <v>5544.32</v>
      </c>
      <c r="T4" t="s">
        <v>43</v>
      </c>
      <c r="U4" t="s">
        <v>44</v>
      </c>
    </row>
    <row r="5" spans="1:21">
      <c r="A5" t="s">
        <v>45</v>
      </c>
      <c r="B5" s="2">
        <v>45493</v>
      </c>
      <c r="D5">
        <v>46</v>
      </c>
      <c r="F5">
        <v>0</v>
      </c>
      <c r="G5">
        <v>1</v>
      </c>
      <c r="H5" t="s">
        <v>24</v>
      </c>
      <c r="I5">
        <v>3269</v>
      </c>
      <c r="J5">
        <v>0</v>
      </c>
      <c r="K5">
        <v>13</v>
      </c>
      <c r="L5" t="s">
        <v>15568</v>
      </c>
      <c r="T5" t="s">
        <v>36</v>
      </c>
      <c r="U5" t="s">
        <v>46</v>
      </c>
    </row>
    <row r="6" spans="1:21">
      <c r="A6" t="s">
        <v>47</v>
      </c>
      <c r="B6" s="2">
        <v>45850</v>
      </c>
      <c r="C6" t="s">
        <v>33</v>
      </c>
      <c r="D6">
        <v>69</v>
      </c>
      <c r="E6" t="s">
        <v>39</v>
      </c>
      <c r="F6">
        <v>0</v>
      </c>
      <c r="G6">
        <v>1</v>
      </c>
      <c r="H6" t="s">
        <v>24</v>
      </c>
      <c r="I6">
        <v>4842</v>
      </c>
      <c r="J6">
        <v>0</v>
      </c>
      <c r="K6">
        <v>1</v>
      </c>
      <c r="L6" t="s">
        <v>48</v>
      </c>
      <c r="M6" t="s">
        <v>39</v>
      </c>
      <c r="N6" t="s">
        <v>23</v>
      </c>
      <c r="O6" t="s">
        <v>49</v>
      </c>
      <c r="P6" t="s">
        <v>26</v>
      </c>
      <c r="Q6" t="s">
        <v>50</v>
      </c>
      <c r="R6">
        <v>25.05</v>
      </c>
      <c r="S6">
        <v>25.05</v>
      </c>
      <c r="T6" t="s">
        <v>30</v>
      </c>
      <c r="U6" t="s">
        <v>31</v>
      </c>
    </row>
    <row r="7" spans="1:21">
      <c r="A7" t="s">
        <v>52</v>
      </c>
      <c r="B7" s="2">
        <v>45151</v>
      </c>
      <c r="C7" t="s">
        <v>22</v>
      </c>
      <c r="D7">
        <v>71</v>
      </c>
      <c r="E7" t="s">
        <v>23</v>
      </c>
      <c r="F7">
        <v>0</v>
      </c>
      <c r="G7">
        <v>1</v>
      </c>
      <c r="H7" t="s">
        <v>24</v>
      </c>
      <c r="I7">
        <v>3079</v>
      </c>
      <c r="J7">
        <v>1</v>
      </c>
      <c r="K7">
        <v>24</v>
      </c>
      <c r="L7" t="s">
        <v>15568</v>
      </c>
      <c r="M7" t="s">
        <v>23</v>
      </c>
      <c r="N7" t="s">
        <v>23</v>
      </c>
      <c r="O7" t="s">
        <v>25</v>
      </c>
      <c r="P7" t="s">
        <v>26</v>
      </c>
      <c r="Q7" t="s">
        <v>27</v>
      </c>
      <c r="R7">
        <v>78.849999999999994</v>
      </c>
      <c r="S7">
        <v>1821.45</v>
      </c>
      <c r="T7" t="s">
        <v>36</v>
      </c>
      <c r="U7" t="s">
        <v>37</v>
      </c>
    </row>
    <row r="8" spans="1:21">
      <c r="A8" t="s">
        <v>55</v>
      </c>
      <c r="B8" s="2">
        <v>44432</v>
      </c>
      <c r="C8" t="s">
        <v>33</v>
      </c>
      <c r="D8">
        <v>28</v>
      </c>
      <c r="E8" t="s">
        <v>23</v>
      </c>
      <c r="F8">
        <v>0</v>
      </c>
      <c r="G8">
        <v>1</v>
      </c>
      <c r="H8" t="s">
        <v>24</v>
      </c>
      <c r="I8">
        <v>4926</v>
      </c>
      <c r="J8">
        <v>3</v>
      </c>
      <c r="K8">
        <v>48</v>
      </c>
      <c r="L8" t="s">
        <v>15568</v>
      </c>
      <c r="M8" t="s">
        <v>39</v>
      </c>
      <c r="N8" t="s">
        <v>23</v>
      </c>
      <c r="O8" t="s">
        <v>56</v>
      </c>
      <c r="P8" t="s">
        <v>26</v>
      </c>
      <c r="Q8" t="s">
        <v>27</v>
      </c>
      <c r="R8">
        <v>45.3</v>
      </c>
      <c r="S8">
        <v>2285</v>
      </c>
      <c r="T8" t="s">
        <v>59</v>
      </c>
      <c r="U8" t="s">
        <v>60</v>
      </c>
    </row>
    <row r="9" spans="1:21">
      <c r="A9" t="s">
        <v>61</v>
      </c>
      <c r="B9" s="2">
        <v>45629</v>
      </c>
      <c r="C9" t="s">
        <v>33</v>
      </c>
      <c r="D9">
        <v>32</v>
      </c>
      <c r="E9" t="s">
        <v>23</v>
      </c>
      <c r="F9">
        <v>0</v>
      </c>
      <c r="G9">
        <v>1</v>
      </c>
      <c r="H9" t="s">
        <v>24</v>
      </c>
      <c r="I9">
        <v>2879</v>
      </c>
      <c r="J9">
        <v>1</v>
      </c>
      <c r="K9">
        <v>8</v>
      </c>
      <c r="L9" t="s">
        <v>15568</v>
      </c>
      <c r="M9" t="s">
        <v>23</v>
      </c>
      <c r="N9" t="s">
        <v>23</v>
      </c>
      <c r="O9" t="s">
        <v>56</v>
      </c>
      <c r="P9" t="s">
        <v>26</v>
      </c>
      <c r="Q9" t="s">
        <v>27</v>
      </c>
      <c r="R9">
        <v>83.55</v>
      </c>
      <c r="S9">
        <v>938.61</v>
      </c>
      <c r="T9" t="s">
        <v>64</v>
      </c>
      <c r="U9" t="s">
        <v>65</v>
      </c>
    </row>
    <row r="10" spans="1:21">
      <c r="A10" t="s">
        <v>66</v>
      </c>
      <c r="B10" s="2">
        <v>45825</v>
      </c>
      <c r="C10" t="s">
        <v>33</v>
      </c>
      <c r="D10">
        <v>19</v>
      </c>
      <c r="E10" t="s">
        <v>39</v>
      </c>
      <c r="F10">
        <v>0</v>
      </c>
      <c r="G10">
        <v>1</v>
      </c>
      <c r="H10" t="s">
        <v>24</v>
      </c>
      <c r="I10">
        <v>3146</v>
      </c>
      <c r="J10">
        <v>0</v>
      </c>
      <c r="K10">
        <v>2</v>
      </c>
      <c r="L10" t="s">
        <v>48</v>
      </c>
      <c r="M10" t="s">
        <v>39</v>
      </c>
      <c r="N10" t="s">
        <v>23</v>
      </c>
      <c r="O10" t="s">
        <v>49</v>
      </c>
      <c r="P10" t="s">
        <v>26</v>
      </c>
      <c r="Q10" t="s">
        <v>27</v>
      </c>
      <c r="R10">
        <v>34.700000000000003</v>
      </c>
      <c r="S10">
        <v>62.25</v>
      </c>
      <c r="T10" t="s">
        <v>30</v>
      </c>
      <c r="U10" t="s">
        <v>69</v>
      </c>
    </row>
    <row r="11" spans="1:21">
      <c r="A11" t="s">
        <v>70</v>
      </c>
      <c r="B11" s="2">
        <v>45864</v>
      </c>
      <c r="C11" t="s">
        <v>33</v>
      </c>
      <c r="D11">
        <v>40</v>
      </c>
      <c r="E11" t="s">
        <v>39</v>
      </c>
      <c r="F11">
        <v>3</v>
      </c>
      <c r="G11">
        <v>1</v>
      </c>
      <c r="H11" t="s">
        <v>24</v>
      </c>
      <c r="I11">
        <v>5020</v>
      </c>
      <c r="J11">
        <v>0</v>
      </c>
      <c r="K11">
        <v>1</v>
      </c>
      <c r="L11" t="s">
        <v>15568</v>
      </c>
      <c r="M11" t="s">
        <v>23</v>
      </c>
      <c r="N11" t="s">
        <v>23</v>
      </c>
      <c r="O11" t="s">
        <v>49</v>
      </c>
      <c r="P11" t="s">
        <v>26</v>
      </c>
      <c r="Q11" t="s">
        <v>27</v>
      </c>
      <c r="R11">
        <v>59.2</v>
      </c>
      <c r="S11">
        <v>72.78</v>
      </c>
      <c r="T11" t="s">
        <v>64</v>
      </c>
      <c r="U11" t="s">
        <v>73</v>
      </c>
    </row>
    <row r="12" spans="1:21">
      <c r="A12" t="s">
        <v>74</v>
      </c>
      <c r="B12" s="2">
        <v>45605</v>
      </c>
      <c r="C12" t="s">
        <v>33</v>
      </c>
      <c r="D12">
        <v>50</v>
      </c>
      <c r="E12" t="s">
        <v>39</v>
      </c>
      <c r="F12">
        <v>2</v>
      </c>
      <c r="G12">
        <v>1</v>
      </c>
      <c r="H12" t="s">
        <v>24</v>
      </c>
      <c r="I12">
        <v>3585</v>
      </c>
      <c r="J12">
        <v>0</v>
      </c>
      <c r="K12">
        <v>9</v>
      </c>
      <c r="L12" t="s">
        <v>15568</v>
      </c>
      <c r="M12" t="s">
        <v>23</v>
      </c>
      <c r="N12" t="s">
        <v>23</v>
      </c>
      <c r="O12" t="s">
        <v>56</v>
      </c>
      <c r="P12" t="s">
        <v>26</v>
      </c>
      <c r="Q12" t="s">
        <v>50</v>
      </c>
      <c r="R12">
        <v>72.900000000000006</v>
      </c>
      <c r="S12">
        <v>970.81</v>
      </c>
      <c r="T12" t="s">
        <v>30</v>
      </c>
      <c r="U12" t="s">
        <v>69</v>
      </c>
    </row>
    <row r="13" spans="1:21">
      <c r="A13" t="s">
        <v>77</v>
      </c>
      <c r="B13" s="2">
        <v>45769</v>
      </c>
      <c r="C13" t="s">
        <v>22</v>
      </c>
      <c r="D13">
        <v>60</v>
      </c>
      <c r="E13" t="s">
        <v>23</v>
      </c>
      <c r="F13">
        <v>0</v>
      </c>
      <c r="G13">
        <v>1</v>
      </c>
      <c r="H13" t="s">
        <v>24</v>
      </c>
      <c r="I13">
        <v>4167</v>
      </c>
      <c r="J13">
        <v>3</v>
      </c>
      <c r="K13">
        <v>4</v>
      </c>
      <c r="L13" t="s">
        <v>15568</v>
      </c>
      <c r="M13" t="s">
        <v>23</v>
      </c>
      <c r="N13" t="s">
        <v>23</v>
      </c>
      <c r="O13" t="s">
        <v>25</v>
      </c>
      <c r="P13" t="s">
        <v>26</v>
      </c>
      <c r="Q13" t="s">
        <v>27</v>
      </c>
      <c r="R13">
        <v>80.349999999999994</v>
      </c>
      <c r="S13">
        <v>437.12</v>
      </c>
      <c r="T13" t="s">
        <v>64</v>
      </c>
      <c r="U13" t="s">
        <v>65</v>
      </c>
    </row>
    <row r="14" spans="1:21">
      <c r="A14" t="s">
        <v>80</v>
      </c>
      <c r="B14" s="2">
        <v>45833</v>
      </c>
      <c r="C14" t="s">
        <v>33</v>
      </c>
      <c r="D14">
        <v>25</v>
      </c>
      <c r="E14" t="s">
        <v>23</v>
      </c>
      <c r="F14">
        <v>0</v>
      </c>
      <c r="G14">
        <v>1</v>
      </c>
      <c r="H14" t="s">
        <v>24</v>
      </c>
      <c r="I14">
        <v>3039</v>
      </c>
      <c r="J14">
        <v>1</v>
      </c>
      <c r="K14">
        <v>2</v>
      </c>
      <c r="L14" t="s">
        <v>15568</v>
      </c>
      <c r="M14" t="s">
        <v>23</v>
      </c>
      <c r="N14" t="s">
        <v>23</v>
      </c>
      <c r="O14" t="s">
        <v>25</v>
      </c>
      <c r="P14" t="s">
        <v>26</v>
      </c>
      <c r="Q14" t="s">
        <v>27</v>
      </c>
      <c r="R14">
        <v>79.7</v>
      </c>
      <c r="S14">
        <v>222.72</v>
      </c>
      <c r="T14" t="s">
        <v>30</v>
      </c>
      <c r="U14" t="s">
        <v>31</v>
      </c>
    </row>
    <row r="15" spans="1:21">
      <c r="A15" t="s">
        <v>83</v>
      </c>
      <c r="B15" s="2">
        <v>45839</v>
      </c>
      <c r="C15" t="s">
        <v>33</v>
      </c>
      <c r="D15">
        <v>47</v>
      </c>
      <c r="E15" t="s">
        <v>23</v>
      </c>
      <c r="F15">
        <v>0</v>
      </c>
      <c r="G15">
        <v>1</v>
      </c>
      <c r="H15" t="s">
        <v>24</v>
      </c>
      <c r="I15">
        <v>2404</v>
      </c>
      <c r="J15">
        <v>1</v>
      </c>
      <c r="K15">
        <v>1</v>
      </c>
      <c r="L15" t="s">
        <v>48</v>
      </c>
      <c r="M15" t="s">
        <v>23</v>
      </c>
      <c r="N15" t="s">
        <v>23</v>
      </c>
      <c r="O15" t="s">
        <v>25</v>
      </c>
      <c r="P15" t="s">
        <v>26</v>
      </c>
      <c r="Q15" t="s">
        <v>84</v>
      </c>
      <c r="R15">
        <v>69.400000000000006</v>
      </c>
      <c r="S15">
        <v>112.86</v>
      </c>
      <c r="T15" t="s">
        <v>30</v>
      </c>
      <c r="U15" t="s">
        <v>31</v>
      </c>
    </row>
    <row r="16" spans="1:21">
      <c r="A16" t="s">
        <v>87</v>
      </c>
      <c r="B16" s="2">
        <v>45540</v>
      </c>
      <c r="C16" t="s">
        <v>22</v>
      </c>
      <c r="D16">
        <v>42</v>
      </c>
      <c r="E16" t="s">
        <v>39</v>
      </c>
      <c r="F16">
        <v>0</v>
      </c>
      <c r="G16">
        <v>1</v>
      </c>
      <c r="H16" t="s">
        <v>24</v>
      </c>
      <c r="I16">
        <v>5671</v>
      </c>
      <c r="J16">
        <v>0</v>
      </c>
      <c r="K16">
        <v>11</v>
      </c>
      <c r="L16" t="s">
        <v>15568</v>
      </c>
      <c r="M16" t="s">
        <v>23</v>
      </c>
      <c r="N16" t="s">
        <v>39</v>
      </c>
      <c r="P16" t="s">
        <v>26</v>
      </c>
      <c r="Q16" t="s">
        <v>50</v>
      </c>
      <c r="R16">
        <v>23.15</v>
      </c>
      <c r="S16">
        <v>585.21</v>
      </c>
      <c r="T16" t="s">
        <v>30</v>
      </c>
      <c r="U16" t="s">
        <v>69</v>
      </c>
    </row>
    <row r="17" spans="1:21">
      <c r="A17" t="s">
        <v>90</v>
      </c>
      <c r="B17" s="2">
        <v>44671</v>
      </c>
      <c r="C17" t="s">
        <v>22</v>
      </c>
      <c r="D17">
        <v>20</v>
      </c>
      <c r="E17" t="s">
        <v>39</v>
      </c>
      <c r="F17">
        <v>1</v>
      </c>
      <c r="G17">
        <v>1</v>
      </c>
      <c r="H17" t="s">
        <v>24</v>
      </c>
      <c r="I17">
        <v>2810</v>
      </c>
      <c r="J17">
        <v>0</v>
      </c>
      <c r="K17">
        <v>40</v>
      </c>
      <c r="L17" t="s">
        <v>15568</v>
      </c>
      <c r="M17" t="s">
        <v>23</v>
      </c>
      <c r="N17" t="s">
        <v>23</v>
      </c>
      <c r="O17" t="s">
        <v>49</v>
      </c>
      <c r="P17" t="s">
        <v>26</v>
      </c>
      <c r="Q17" t="s">
        <v>84</v>
      </c>
      <c r="R17">
        <v>55.25</v>
      </c>
      <c r="S17">
        <v>2462.4</v>
      </c>
      <c r="T17" t="s">
        <v>30</v>
      </c>
      <c r="U17" t="s">
        <v>69</v>
      </c>
    </row>
    <row r="18" spans="1:21">
      <c r="A18" t="s">
        <v>93</v>
      </c>
      <c r="B18" s="2">
        <v>45800</v>
      </c>
      <c r="C18" t="s">
        <v>33</v>
      </c>
      <c r="D18">
        <v>39</v>
      </c>
      <c r="E18" t="s">
        <v>23</v>
      </c>
      <c r="F18">
        <v>0</v>
      </c>
      <c r="G18">
        <v>1</v>
      </c>
      <c r="H18" t="s">
        <v>24</v>
      </c>
      <c r="I18">
        <v>3972</v>
      </c>
      <c r="J18">
        <v>1</v>
      </c>
      <c r="K18">
        <v>3</v>
      </c>
      <c r="L18" t="s">
        <v>48</v>
      </c>
      <c r="M18" t="s">
        <v>23</v>
      </c>
      <c r="N18" t="s">
        <v>23</v>
      </c>
      <c r="O18" t="s">
        <v>25</v>
      </c>
      <c r="P18" t="s">
        <v>26</v>
      </c>
      <c r="Q18" t="s">
        <v>50</v>
      </c>
      <c r="R18">
        <v>74.75</v>
      </c>
      <c r="S18">
        <v>335.04</v>
      </c>
      <c r="T18" t="s">
        <v>30</v>
      </c>
      <c r="U18" t="s">
        <v>31</v>
      </c>
    </row>
    <row r="19" spans="1:21">
      <c r="A19" t="s">
        <v>96</v>
      </c>
      <c r="B19" s="2">
        <v>45499</v>
      </c>
      <c r="C19" t="s">
        <v>33</v>
      </c>
      <c r="D19">
        <v>28</v>
      </c>
      <c r="E19" t="s">
        <v>39</v>
      </c>
      <c r="F19">
        <v>0</v>
      </c>
      <c r="G19">
        <v>1</v>
      </c>
      <c r="H19" t="s">
        <v>24</v>
      </c>
      <c r="I19">
        <v>2110</v>
      </c>
      <c r="J19">
        <v>0</v>
      </c>
      <c r="K19">
        <v>13</v>
      </c>
      <c r="L19" t="s">
        <v>97</v>
      </c>
      <c r="M19" t="s">
        <v>23</v>
      </c>
      <c r="N19" t="s">
        <v>23</v>
      </c>
      <c r="O19" t="s">
        <v>25</v>
      </c>
      <c r="P19" t="s">
        <v>26</v>
      </c>
      <c r="Q19" t="s">
        <v>27</v>
      </c>
      <c r="R19">
        <v>96.65</v>
      </c>
      <c r="S19">
        <v>1465.76</v>
      </c>
      <c r="T19" t="s">
        <v>30</v>
      </c>
      <c r="U19" t="s">
        <v>69</v>
      </c>
    </row>
    <row r="20" spans="1:21">
      <c r="A20" t="s">
        <v>100</v>
      </c>
      <c r="B20" s="2">
        <v>45850</v>
      </c>
      <c r="C20" t="s">
        <v>22</v>
      </c>
      <c r="D20">
        <v>22</v>
      </c>
      <c r="E20" t="s">
        <v>39</v>
      </c>
      <c r="F20">
        <v>2</v>
      </c>
      <c r="G20">
        <v>1</v>
      </c>
      <c r="H20" t="s">
        <v>24</v>
      </c>
      <c r="I20">
        <v>3913</v>
      </c>
      <c r="J20">
        <v>0</v>
      </c>
      <c r="K20">
        <v>1</v>
      </c>
      <c r="L20" t="s">
        <v>15568</v>
      </c>
      <c r="M20" t="s">
        <v>23</v>
      </c>
      <c r="N20" t="s">
        <v>23</v>
      </c>
      <c r="O20" t="s">
        <v>56</v>
      </c>
      <c r="P20" t="s">
        <v>26</v>
      </c>
      <c r="Q20" t="s">
        <v>27</v>
      </c>
      <c r="R20">
        <v>48.95</v>
      </c>
      <c r="S20">
        <v>83.35</v>
      </c>
      <c r="T20" t="s">
        <v>30</v>
      </c>
      <c r="U20" t="s">
        <v>103</v>
      </c>
    </row>
    <row r="21" spans="1:21">
      <c r="A21" t="s">
        <v>104</v>
      </c>
      <c r="B21" s="2">
        <v>45845</v>
      </c>
      <c r="C21" t="s">
        <v>22</v>
      </c>
      <c r="D21">
        <v>40</v>
      </c>
      <c r="E21" t="s">
        <v>23</v>
      </c>
      <c r="F21">
        <v>0</v>
      </c>
      <c r="G21">
        <v>1</v>
      </c>
      <c r="H21" t="s">
        <v>24</v>
      </c>
      <c r="I21">
        <v>4526</v>
      </c>
      <c r="J21">
        <v>1</v>
      </c>
      <c r="K21">
        <v>1</v>
      </c>
      <c r="L21" t="s">
        <v>48</v>
      </c>
      <c r="M21" t="s">
        <v>39</v>
      </c>
      <c r="N21" t="s">
        <v>23</v>
      </c>
      <c r="O21" t="s">
        <v>49</v>
      </c>
      <c r="P21" t="s">
        <v>26</v>
      </c>
      <c r="Q21" t="s">
        <v>27</v>
      </c>
      <c r="R21">
        <v>50.35</v>
      </c>
      <c r="S21">
        <v>50.35</v>
      </c>
      <c r="T21" t="s">
        <v>30</v>
      </c>
      <c r="U21" t="s">
        <v>106</v>
      </c>
    </row>
    <row r="22" spans="1:21">
      <c r="A22" t="s">
        <v>107</v>
      </c>
      <c r="B22" s="2">
        <v>45852</v>
      </c>
      <c r="C22" t="s">
        <v>33</v>
      </c>
      <c r="D22">
        <v>68</v>
      </c>
      <c r="E22" t="s">
        <v>39</v>
      </c>
      <c r="F22">
        <v>0</v>
      </c>
      <c r="G22">
        <v>1</v>
      </c>
      <c r="H22" t="s">
        <v>24</v>
      </c>
      <c r="I22">
        <v>4880</v>
      </c>
      <c r="J22">
        <v>0</v>
      </c>
      <c r="K22">
        <v>1</v>
      </c>
      <c r="L22" t="s">
        <v>15568</v>
      </c>
      <c r="M22" t="s">
        <v>23</v>
      </c>
      <c r="N22" t="s">
        <v>23</v>
      </c>
      <c r="O22" t="s">
        <v>25</v>
      </c>
      <c r="P22" t="s">
        <v>26</v>
      </c>
      <c r="Q22" t="s">
        <v>27</v>
      </c>
      <c r="R22">
        <v>85.7</v>
      </c>
      <c r="S22">
        <v>131.51</v>
      </c>
      <c r="T22" t="s">
        <v>30</v>
      </c>
      <c r="U22" t="s">
        <v>31</v>
      </c>
    </row>
    <row r="23" spans="1:21">
      <c r="A23" t="s">
        <v>110</v>
      </c>
      <c r="B23" s="2">
        <v>44858</v>
      </c>
      <c r="C23" t="s">
        <v>33</v>
      </c>
      <c r="D23">
        <v>79</v>
      </c>
      <c r="E23" t="s">
        <v>23</v>
      </c>
      <c r="F23">
        <v>0</v>
      </c>
      <c r="G23">
        <v>1</v>
      </c>
      <c r="H23" t="s">
        <v>24</v>
      </c>
      <c r="I23">
        <v>3980</v>
      </c>
      <c r="J23">
        <v>1</v>
      </c>
      <c r="K23">
        <v>34</v>
      </c>
      <c r="L23" t="s">
        <v>40</v>
      </c>
      <c r="M23" t="s">
        <v>23</v>
      </c>
      <c r="N23" t="s">
        <v>23</v>
      </c>
      <c r="O23" t="s">
        <v>25</v>
      </c>
      <c r="P23" t="s">
        <v>26</v>
      </c>
      <c r="Q23" t="s">
        <v>50</v>
      </c>
      <c r="R23">
        <v>79.599999999999994</v>
      </c>
      <c r="S23">
        <v>3596.86</v>
      </c>
      <c r="T23" t="s">
        <v>64</v>
      </c>
      <c r="U23" t="s">
        <v>65</v>
      </c>
    </row>
    <row r="24" spans="1:21">
      <c r="A24" t="s">
        <v>113</v>
      </c>
      <c r="B24" s="2">
        <v>43709</v>
      </c>
      <c r="C24" t="s">
        <v>22</v>
      </c>
      <c r="D24">
        <v>79</v>
      </c>
      <c r="E24" t="s">
        <v>23</v>
      </c>
      <c r="F24">
        <v>0</v>
      </c>
      <c r="G24">
        <v>1</v>
      </c>
      <c r="H24" t="s">
        <v>24</v>
      </c>
      <c r="I24">
        <v>5725</v>
      </c>
      <c r="J24">
        <v>1</v>
      </c>
      <c r="K24">
        <v>71</v>
      </c>
      <c r="L24" t="s">
        <v>15568</v>
      </c>
      <c r="M24" t="s">
        <v>23</v>
      </c>
      <c r="N24" t="s">
        <v>23</v>
      </c>
      <c r="O24" t="s">
        <v>25</v>
      </c>
      <c r="P24" t="s">
        <v>26</v>
      </c>
      <c r="Q24" t="s">
        <v>50</v>
      </c>
      <c r="R24">
        <v>105.1</v>
      </c>
      <c r="S24">
        <v>10718.96</v>
      </c>
      <c r="T24" t="s">
        <v>36</v>
      </c>
      <c r="U24" t="s">
        <v>46</v>
      </c>
    </row>
    <row r="25" spans="1:21">
      <c r="A25" t="s">
        <v>116</v>
      </c>
      <c r="B25" s="2">
        <v>45731</v>
      </c>
      <c r="C25" t="s">
        <v>22</v>
      </c>
      <c r="D25">
        <v>56</v>
      </c>
      <c r="E25" t="s">
        <v>39</v>
      </c>
      <c r="F25">
        <v>3</v>
      </c>
      <c r="G25">
        <v>1</v>
      </c>
      <c r="H25" t="s">
        <v>24</v>
      </c>
      <c r="I25">
        <v>2454</v>
      </c>
      <c r="J25">
        <v>0</v>
      </c>
      <c r="K25">
        <v>5</v>
      </c>
      <c r="L25" t="s">
        <v>15568</v>
      </c>
      <c r="M25" t="s">
        <v>23</v>
      </c>
      <c r="N25" t="s">
        <v>23</v>
      </c>
      <c r="O25" t="s">
        <v>25</v>
      </c>
      <c r="P25" t="s">
        <v>26</v>
      </c>
      <c r="Q25" t="s">
        <v>27</v>
      </c>
      <c r="R25">
        <v>69.7</v>
      </c>
      <c r="S25">
        <v>379.9</v>
      </c>
      <c r="T25" t="s">
        <v>30</v>
      </c>
      <c r="U25" t="s">
        <v>31</v>
      </c>
    </row>
    <row r="26" spans="1:21">
      <c r="A26" t="s">
        <v>119</v>
      </c>
      <c r="B26" s="2">
        <v>45630</v>
      </c>
      <c r="C26" t="s">
        <v>33</v>
      </c>
      <c r="D26">
        <v>53</v>
      </c>
      <c r="E26" t="s">
        <v>39</v>
      </c>
      <c r="F26">
        <v>0</v>
      </c>
      <c r="G26">
        <v>1</v>
      </c>
      <c r="H26" t="s">
        <v>24</v>
      </c>
      <c r="I26">
        <v>2662</v>
      </c>
      <c r="J26">
        <v>0</v>
      </c>
      <c r="K26">
        <v>8</v>
      </c>
      <c r="L26" t="s">
        <v>48</v>
      </c>
      <c r="M26" t="s">
        <v>23</v>
      </c>
      <c r="N26" t="s">
        <v>23</v>
      </c>
      <c r="O26" t="s">
        <v>49</v>
      </c>
      <c r="P26" t="s">
        <v>26</v>
      </c>
      <c r="Q26" t="s">
        <v>27</v>
      </c>
      <c r="R26">
        <v>71.150000000000006</v>
      </c>
      <c r="S26">
        <v>948.77</v>
      </c>
      <c r="T26" t="s">
        <v>43</v>
      </c>
      <c r="U26" t="s">
        <v>44</v>
      </c>
    </row>
    <row r="27" spans="1:21">
      <c r="A27" t="s">
        <v>122</v>
      </c>
      <c r="B27" s="2">
        <v>45733</v>
      </c>
      <c r="C27" t="s">
        <v>22</v>
      </c>
      <c r="D27">
        <v>61</v>
      </c>
      <c r="E27" t="s">
        <v>39</v>
      </c>
      <c r="F27">
        <v>0</v>
      </c>
      <c r="G27">
        <v>1</v>
      </c>
      <c r="H27" t="s">
        <v>24</v>
      </c>
      <c r="I27">
        <v>4192</v>
      </c>
      <c r="J27">
        <v>0</v>
      </c>
      <c r="K27">
        <v>5</v>
      </c>
      <c r="L27" t="s">
        <v>15568</v>
      </c>
      <c r="M27" t="s">
        <v>23</v>
      </c>
      <c r="N27" t="s">
        <v>23</v>
      </c>
      <c r="O27" t="s">
        <v>25</v>
      </c>
      <c r="P27" t="s">
        <v>26</v>
      </c>
      <c r="Q27" t="s">
        <v>27</v>
      </c>
      <c r="R27">
        <v>96.1</v>
      </c>
      <c r="S27">
        <v>608.85</v>
      </c>
      <c r="T27" t="s">
        <v>30</v>
      </c>
      <c r="U27" t="s">
        <v>69</v>
      </c>
    </row>
    <row r="28" spans="1:21">
      <c r="A28" t="s">
        <v>125</v>
      </c>
      <c r="B28" s="2">
        <v>45801</v>
      </c>
      <c r="C28" t="s">
        <v>22</v>
      </c>
      <c r="D28">
        <v>31</v>
      </c>
      <c r="E28" t="s">
        <v>23</v>
      </c>
      <c r="F28">
        <v>0</v>
      </c>
      <c r="G28">
        <v>1</v>
      </c>
      <c r="H28" t="s">
        <v>24</v>
      </c>
      <c r="I28">
        <v>3038</v>
      </c>
      <c r="J28">
        <v>1</v>
      </c>
      <c r="K28">
        <v>3</v>
      </c>
      <c r="L28" t="s">
        <v>15568</v>
      </c>
      <c r="M28" t="s">
        <v>23</v>
      </c>
      <c r="N28" t="s">
        <v>23</v>
      </c>
      <c r="O28" t="s">
        <v>25</v>
      </c>
      <c r="P28" t="s">
        <v>26</v>
      </c>
      <c r="Q28" t="s">
        <v>27</v>
      </c>
      <c r="R28">
        <v>70.3</v>
      </c>
      <c r="S28">
        <v>288.98</v>
      </c>
      <c r="T28" t="s">
        <v>30</v>
      </c>
      <c r="U28" t="s">
        <v>31</v>
      </c>
    </row>
    <row r="29" spans="1:21">
      <c r="A29" t="s">
        <v>128</v>
      </c>
      <c r="B29" s="2">
        <v>45542</v>
      </c>
      <c r="C29" t="s">
        <v>33</v>
      </c>
      <c r="D29">
        <v>46</v>
      </c>
      <c r="E29" t="s">
        <v>39</v>
      </c>
      <c r="F29">
        <v>0</v>
      </c>
      <c r="G29">
        <v>1</v>
      </c>
      <c r="H29" t="s">
        <v>24</v>
      </c>
      <c r="I29">
        <v>5250</v>
      </c>
      <c r="J29">
        <v>0</v>
      </c>
      <c r="K29">
        <v>11</v>
      </c>
      <c r="L29" t="s">
        <v>97</v>
      </c>
      <c r="M29" t="s">
        <v>23</v>
      </c>
      <c r="N29" t="s">
        <v>23</v>
      </c>
      <c r="O29" t="s">
        <v>56</v>
      </c>
      <c r="P29" t="s">
        <v>26</v>
      </c>
      <c r="Q29" t="s">
        <v>27</v>
      </c>
      <c r="R29">
        <v>90.15</v>
      </c>
      <c r="S29">
        <v>1233.9100000000001</v>
      </c>
      <c r="T29" t="s">
        <v>30</v>
      </c>
      <c r="U29" t="s">
        <v>31</v>
      </c>
    </row>
    <row r="30" spans="1:21">
      <c r="A30" t="s">
        <v>131</v>
      </c>
      <c r="B30" s="2">
        <v>45800</v>
      </c>
      <c r="C30" t="s">
        <v>22</v>
      </c>
      <c r="D30">
        <v>58</v>
      </c>
      <c r="E30" t="s">
        <v>39</v>
      </c>
      <c r="F30">
        <v>0</v>
      </c>
      <c r="G30">
        <v>1</v>
      </c>
      <c r="H30" t="s">
        <v>24</v>
      </c>
      <c r="I30">
        <v>3335</v>
      </c>
      <c r="J30">
        <v>0</v>
      </c>
      <c r="K30">
        <v>3</v>
      </c>
      <c r="L30" t="s">
        <v>48</v>
      </c>
      <c r="M30" t="s">
        <v>23</v>
      </c>
      <c r="N30" t="s">
        <v>23</v>
      </c>
      <c r="O30" t="s">
        <v>49</v>
      </c>
      <c r="P30" t="s">
        <v>26</v>
      </c>
      <c r="Q30" t="s">
        <v>50</v>
      </c>
      <c r="R30">
        <v>54.7</v>
      </c>
      <c r="S30">
        <v>178.09</v>
      </c>
      <c r="T30" t="s">
        <v>30</v>
      </c>
      <c r="U30" t="s">
        <v>31</v>
      </c>
    </row>
    <row r="31" spans="1:21">
      <c r="A31" t="s">
        <v>134</v>
      </c>
      <c r="B31" s="2">
        <v>45622</v>
      </c>
      <c r="C31" t="s">
        <v>22</v>
      </c>
      <c r="D31">
        <v>57</v>
      </c>
      <c r="E31" t="s">
        <v>39</v>
      </c>
      <c r="F31">
        <v>0</v>
      </c>
      <c r="G31">
        <v>1</v>
      </c>
      <c r="H31" t="s">
        <v>24</v>
      </c>
      <c r="I31">
        <v>5023</v>
      </c>
      <c r="J31">
        <v>0</v>
      </c>
      <c r="K31">
        <v>9</v>
      </c>
      <c r="L31" t="s">
        <v>48</v>
      </c>
      <c r="M31" t="s">
        <v>23</v>
      </c>
      <c r="N31" t="s">
        <v>23</v>
      </c>
      <c r="O31" t="s">
        <v>49</v>
      </c>
      <c r="P31" t="s">
        <v>26</v>
      </c>
      <c r="Q31" t="s">
        <v>84</v>
      </c>
      <c r="R31">
        <v>44.95</v>
      </c>
      <c r="S31">
        <v>466.92</v>
      </c>
      <c r="T31" t="s">
        <v>30</v>
      </c>
      <c r="U31" t="s">
        <v>31</v>
      </c>
    </row>
    <row r="32" spans="1:21">
      <c r="A32" t="s">
        <v>137</v>
      </c>
      <c r="B32" s="2">
        <v>45147</v>
      </c>
      <c r="C32" t="s">
        <v>22</v>
      </c>
      <c r="D32">
        <v>44</v>
      </c>
      <c r="E32" t="s">
        <v>23</v>
      </c>
      <c r="F32">
        <v>0</v>
      </c>
      <c r="G32">
        <v>1</v>
      </c>
      <c r="H32" t="s">
        <v>24</v>
      </c>
      <c r="I32">
        <v>4766</v>
      </c>
      <c r="J32">
        <v>1</v>
      </c>
      <c r="K32">
        <v>24</v>
      </c>
      <c r="L32" t="s">
        <v>15568</v>
      </c>
      <c r="M32" t="s">
        <v>23</v>
      </c>
      <c r="N32" t="s">
        <v>23</v>
      </c>
      <c r="O32" t="s">
        <v>25</v>
      </c>
      <c r="P32" t="s">
        <v>26</v>
      </c>
      <c r="Q32" t="s">
        <v>27</v>
      </c>
      <c r="R32">
        <v>101.05</v>
      </c>
      <c r="S32">
        <v>3222.68</v>
      </c>
      <c r="T32" t="s">
        <v>59</v>
      </c>
      <c r="U32" t="s">
        <v>140</v>
      </c>
    </row>
    <row r="33" spans="1:21">
      <c r="A33" t="s">
        <v>141</v>
      </c>
      <c r="B33" s="2">
        <v>44143</v>
      </c>
      <c r="C33" t="s">
        <v>22</v>
      </c>
      <c r="D33">
        <v>23</v>
      </c>
      <c r="E33" t="s">
        <v>39</v>
      </c>
      <c r="F33">
        <v>0</v>
      </c>
      <c r="G33">
        <v>1</v>
      </c>
      <c r="H33" t="s">
        <v>24</v>
      </c>
      <c r="I33">
        <v>4917</v>
      </c>
      <c r="J33">
        <v>0</v>
      </c>
      <c r="K33">
        <v>57</v>
      </c>
      <c r="L33" t="s">
        <v>142</v>
      </c>
      <c r="M33" t="s">
        <v>39</v>
      </c>
      <c r="N33" t="s">
        <v>23</v>
      </c>
      <c r="O33" t="s">
        <v>49</v>
      </c>
      <c r="P33" t="s">
        <v>26</v>
      </c>
      <c r="Q33" t="s">
        <v>27</v>
      </c>
      <c r="R33">
        <v>39.299999999999997</v>
      </c>
      <c r="S33">
        <v>2191.4499999999998</v>
      </c>
      <c r="T33" t="s">
        <v>64</v>
      </c>
      <c r="U33" t="s">
        <v>145</v>
      </c>
    </row>
    <row r="34" spans="1:21">
      <c r="A34" t="s">
        <v>146</v>
      </c>
      <c r="B34" s="2">
        <v>45356</v>
      </c>
      <c r="C34" t="s">
        <v>33</v>
      </c>
      <c r="D34">
        <v>57</v>
      </c>
      <c r="E34" t="s">
        <v>23</v>
      </c>
      <c r="F34">
        <v>0</v>
      </c>
      <c r="G34">
        <v>1</v>
      </c>
      <c r="H34" t="s">
        <v>24</v>
      </c>
      <c r="I34">
        <v>4103</v>
      </c>
      <c r="J34">
        <v>1</v>
      </c>
      <c r="K34">
        <v>17</v>
      </c>
      <c r="L34" t="s">
        <v>97</v>
      </c>
      <c r="M34" t="s">
        <v>23</v>
      </c>
      <c r="N34" t="s">
        <v>23</v>
      </c>
      <c r="O34" t="s">
        <v>56</v>
      </c>
      <c r="P34" t="s">
        <v>26</v>
      </c>
      <c r="Q34" t="s">
        <v>27</v>
      </c>
      <c r="R34">
        <v>94.4</v>
      </c>
      <c r="S34">
        <v>2045.63</v>
      </c>
      <c r="T34" t="s">
        <v>43</v>
      </c>
      <c r="U34" t="s">
        <v>149</v>
      </c>
    </row>
    <row r="35" spans="1:21">
      <c r="A35" t="s">
        <v>150</v>
      </c>
      <c r="B35" s="2">
        <v>45360</v>
      </c>
      <c r="C35" t="s">
        <v>33</v>
      </c>
      <c r="D35">
        <v>57</v>
      </c>
      <c r="E35" t="s">
        <v>39</v>
      </c>
      <c r="F35">
        <v>0</v>
      </c>
      <c r="G35">
        <v>1</v>
      </c>
      <c r="H35" t="s">
        <v>24</v>
      </c>
      <c r="I35">
        <v>2825</v>
      </c>
      <c r="J35">
        <v>0</v>
      </c>
      <c r="K35">
        <v>17</v>
      </c>
      <c r="L35" t="s">
        <v>97</v>
      </c>
      <c r="M35" t="s">
        <v>23</v>
      </c>
      <c r="N35" t="s">
        <v>23</v>
      </c>
      <c r="O35" t="s">
        <v>25</v>
      </c>
      <c r="P35" t="s">
        <v>26</v>
      </c>
      <c r="Q35" t="s">
        <v>27</v>
      </c>
      <c r="R35">
        <v>94.4</v>
      </c>
      <c r="S35">
        <v>1988.44</v>
      </c>
      <c r="T35" t="s">
        <v>30</v>
      </c>
      <c r="U35" t="s">
        <v>106</v>
      </c>
    </row>
    <row r="36" spans="1:21">
      <c r="A36" t="s">
        <v>152</v>
      </c>
      <c r="B36" s="2">
        <v>45859</v>
      </c>
      <c r="C36" t="s">
        <v>33</v>
      </c>
      <c r="D36">
        <v>53</v>
      </c>
      <c r="E36" t="s">
        <v>39</v>
      </c>
      <c r="F36">
        <v>0</v>
      </c>
      <c r="G36">
        <v>1</v>
      </c>
      <c r="H36" t="s">
        <v>24</v>
      </c>
      <c r="I36">
        <v>2176</v>
      </c>
      <c r="J36">
        <v>0</v>
      </c>
      <c r="K36">
        <v>1</v>
      </c>
      <c r="L36" t="s">
        <v>48</v>
      </c>
      <c r="M36" t="s">
        <v>23</v>
      </c>
      <c r="N36" t="s">
        <v>23</v>
      </c>
      <c r="O36" t="s">
        <v>25</v>
      </c>
      <c r="P36" t="s">
        <v>26</v>
      </c>
      <c r="Q36" t="s">
        <v>27</v>
      </c>
      <c r="R36">
        <v>75.3</v>
      </c>
      <c r="S36">
        <v>101.36</v>
      </c>
      <c r="T36" t="s">
        <v>30</v>
      </c>
      <c r="U36" t="s">
        <v>69</v>
      </c>
    </row>
    <row r="37" spans="1:21">
      <c r="A37" t="s">
        <v>155</v>
      </c>
      <c r="B37" s="2">
        <v>45486</v>
      </c>
      <c r="C37" t="s">
        <v>22</v>
      </c>
      <c r="D37">
        <v>36</v>
      </c>
      <c r="E37" t="s">
        <v>23</v>
      </c>
      <c r="F37">
        <v>0</v>
      </c>
      <c r="G37">
        <v>1</v>
      </c>
      <c r="H37" t="s">
        <v>24</v>
      </c>
      <c r="I37">
        <v>2003</v>
      </c>
      <c r="J37">
        <v>1</v>
      </c>
      <c r="K37">
        <v>13</v>
      </c>
      <c r="L37" t="s">
        <v>15568</v>
      </c>
      <c r="M37" t="s">
        <v>23</v>
      </c>
      <c r="N37" t="s">
        <v>23</v>
      </c>
      <c r="O37" t="s">
        <v>25</v>
      </c>
      <c r="P37" t="s">
        <v>26</v>
      </c>
      <c r="Q37" t="s">
        <v>50</v>
      </c>
      <c r="R37">
        <v>102.25</v>
      </c>
      <c r="S37">
        <v>1756.15</v>
      </c>
      <c r="T37" t="s">
        <v>30</v>
      </c>
      <c r="U37" t="s">
        <v>31</v>
      </c>
    </row>
    <row r="38" spans="1:21">
      <c r="A38" t="s">
        <v>158</v>
      </c>
      <c r="B38" s="2">
        <v>45813</v>
      </c>
      <c r="C38" t="s">
        <v>22</v>
      </c>
      <c r="D38">
        <v>63</v>
      </c>
      <c r="E38" t="s">
        <v>39</v>
      </c>
      <c r="F38">
        <v>0</v>
      </c>
      <c r="G38">
        <v>1</v>
      </c>
      <c r="H38" t="s">
        <v>24</v>
      </c>
      <c r="I38">
        <v>3790</v>
      </c>
      <c r="J38">
        <v>0</v>
      </c>
      <c r="K38">
        <v>2</v>
      </c>
      <c r="L38" t="s">
        <v>15568</v>
      </c>
      <c r="M38" t="s">
        <v>23</v>
      </c>
      <c r="N38" t="s">
        <v>23</v>
      </c>
      <c r="O38" t="s">
        <v>25</v>
      </c>
      <c r="P38" t="s">
        <v>26</v>
      </c>
      <c r="Q38" t="s">
        <v>27</v>
      </c>
      <c r="R38">
        <v>95.85</v>
      </c>
      <c r="S38">
        <v>272.56</v>
      </c>
      <c r="T38" t="s">
        <v>30</v>
      </c>
      <c r="U38" t="s">
        <v>31</v>
      </c>
    </row>
    <row r="39" spans="1:21">
      <c r="A39" t="s">
        <v>161</v>
      </c>
      <c r="B39" s="2">
        <v>45860</v>
      </c>
      <c r="C39" t="s">
        <v>22</v>
      </c>
      <c r="D39">
        <v>49</v>
      </c>
      <c r="E39" t="s">
        <v>39</v>
      </c>
      <c r="F39">
        <v>0</v>
      </c>
      <c r="G39">
        <v>1</v>
      </c>
      <c r="H39" t="s">
        <v>24</v>
      </c>
      <c r="I39">
        <v>3704</v>
      </c>
      <c r="J39">
        <v>0</v>
      </c>
      <c r="K39">
        <v>1</v>
      </c>
      <c r="L39" t="s">
        <v>48</v>
      </c>
      <c r="M39" t="s">
        <v>39</v>
      </c>
      <c r="N39" t="s">
        <v>23</v>
      </c>
      <c r="O39" t="s">
        <v>56</v>
      </c>
      <c r="P39" t="s">
        <v>26</v>
      </c>
      <c r="Q39" t="s">
        <v>84</v>
      </c>
      <c r="R39">
        <v>44.65</v>
      </c>
      <c r="S39">
        <v>44.65</v>
      </c>
      <c r="T39" t="s">
        <v>30</v>
      </c>
      <c r="U39" t="s">
        <v>31</v>
      </c>
    </row>
    <row r="40" spans="1:21">
      <c r="A40" t="s">
        <v>163</v>
      </c>
      <c r="B40" s="2">
        <v>43932</v>
      </c>
      <c r="C40" t="s">
        <v>33</v>
      </c>
      <c r="D40">
        <v>61</v>
      </c>
      <c r="E40" t="s">
        <v>23</v>
      </c>
      <c r="F40">
        <v>0</v>
      </c>
      <c r="G40">
        <v>1</v>
      </c>
      <c r="H40" t="s">
        <v>24</v>
      </c>
      <c r="I40">
        <v>6347</v>
      </c>
      <c r="J40">
        <v>5</v>
      </c>
      <c r="K40">
        <v>64</v>
      </c>
      <c r="L40" t="s">
        <v>15568</v>
      </c>
      <c r="M40" t="s">
        <v>39</v>
      </c>
      <c r="N40" t="s">
        <v>23</v>
      </c>
      <c r="O40" t="s">
        <v>49</v>
      </c>
      <c r="P40" t="s">
        <v>164</v>
      </c>
      <c r="Q40" t="s">
        <v>27</v>
      </c>
      <c r="R40">
        <v>47.85</v>
      </c>
      <c r="S40">
        <v>3147.5</v>
      </c>
      <c r="T40" t="s">
        <v>30</v>
      </c>
      <c r="U40" t="s">
        <v>69</v>
      </c>
    </row>
    <row r="41" spans="1:21">
      <c r="A41" t="s">
        <v>167</v>
      </c>
      <c r="B41" s="2">
        <v>45859</v>
      </c>
      <c r="C41" t="s">
        <v>33</v>
      </c>
      <c r="D41">
        <v>74</v>
      </c>
      <c r="E41" t="s">
        <v>39</v>
      </c>
      <c r="F41">
        <v>0</v>
      </c>
      <c r="G41">
        <v>1</v>
      </c>
      <c r="H41" t="s">
        <v>24</v>
      </c>
      <c r="I41">
        <v>5688</v>
      </c>
      <c r="J41">
        <v>0</v>
      </c>
      <c r="K41">
        <v>1</v>
      </c>
      <c r="L41" t="s">
        <v>15568</v>
      </c>
      <c r="M41" t="s">
        <v>39</v>
      </c>
      <c r="N41" t="s">
        <v>23</v>
      </c>
      <c r="O41" t="s">
        <v>56</v>
      </c>
      <c r="P41" t="s">
        <v>26</v>
      </c>
      <c r="Q41" t="s">
        <v>27</v>
      </c>
      <c r="R41">
        <v>25.2</v>
      </c>
      <c r="S41">
        <v>25.2</v>
      </c>
      <c r="T41" t="s">
        <v>30</v>
      </c>
      <c r="U41" t="s">
        <v>69</v>
      </c>
    </row>
    <row r="42" spans="1:21">
      <c r="A42" t="s">
        <v>169</v>
      </c>
      <c r="B42" s="2">
        <v>45797</v>
      </c>
      <c r="C42" t="s">
        <v>22</v>
      </c>
      <c r="D42">
        <v>71</v>
      </c>
      <c r="E42" t="s">
        <v>39</v>
      </c>
      <c r="F42">
        <v>0</v>
      </c>
      <c r="G42">
        <v>1</v>
      </c>
      <c r="H42" t="s">
        <v>24</v>
      </c>
      <c r="I42">
        <v>2930</v>
      </c>
      <c r="J42">
        <v>0</v>
      </c>
      <c r="K42">
        <v>3</v>
      </c>
      <c r="L42" t="s">
        <v>15568</v>
      </c>
      <c r="M42" t="s">
        <v>23</v>
      </c>
      <c r="N42" t="s">
        <v>23</v>
      </c>
      <c r="O42" t="s">
        <v>25</v>
      </c>
      <c r="P42" t="s">
        <v>26</v>
      </c>
      <c r="Q42" t="s">
        <v>27</v>
      </c>
      <c r="R42">
        <v>76.05</v>
      </c>
      <c r="S42">
        <v>322.55</v>
      </c>
      <c r="T42" t="s">
        <v>30</v>
      </c>
      <c r="U42" t="s">
        <v>31</v>
      </c>
    </row>
    <row r="43" spans="1:21">
      <c r="A43" t="s">
        <v>172</v>
      </c>
      <c r="B43" s="2">
        <v>45840</v>
      </c>
      <c r="C43" t="s">
        <v>33</v>
      </c>
      <c r="D43">
        <v>65</v>
      </c>
      <c r="E43" t="s">
        <v>39</v>
      </c>
      <c r="F43">
        <v>0</v>
      </c>
      <c r="G43">
        <v>1</v>
      </c>
      <c r="H43" t="s">
        <v>24</v>
      </c>
      <c r="I43">
        <v>2139</v>
      </c>
      <c r="J43">
        <v>0</v>
      </c>
      <c r="K43">
        <v>1</v>
      </c>
      <c r="L43" t="s">
        <v>48</v>
      </c>
      <c r="M43" t="s">
        <v>23</v>
      </c>
      <c r="N43" t="s">
        <v>23</v>
      </c>
      <c r="O43" t="s">
        <v>25</v>
      </c>
      <c r="P43" t="s">
        <v>26</v>
      </c>
      <c r="Q43" t="s">
        <v>27</v>
      </c>
      <c r="R43">
        <v>78.45</v>
      </c>
      <c r="S43">
        <v>96.82</v>
      </c>
      <c r="T43" t="s">
        <v>64</v>
      </c>
      <c r="U43" t="s">
        <v>65</v>
      </c>
    </row>
    <row r="44" spans="1:21">
      <c r="A44" t="s">
        <v>175</v>
      </c>
      <c r="B44" s="2">
        <v>45819</v>
      </c>
      <c r="C44" t="s">
        <v>33</v>
      </c>
      <c r="D44">
        <v>75</v>
      </c>
      <c r="E44" t="s">
        <v>39</v>
      </c>
      <c r="F44">
        <v>0</v>
      </c>
      <c r="G44">
        <v>1</v>
      </c>
      <c r="H44" t="s">
        <v>24</v>
      </c>
      <c r="I44">
        <v>2767</v>
      </c>
      <c r="J44">
        <v>0</v>
      </c>
      <c r="K44">
        <v>2</v>
      </c>
      <c r="L44" t="s">
        <v>15568</v>
      </c>
      <c r="M44" t="s">
        <v>23</v>
      </c>
      <c r="N44" t="s">
        <v>23</v>
      </c>
      <c r="O44" t="s">
        <v>25</v>
      </c>
      <c r="P44" t="s">
        <v>26</v>
      </c>
      <c r="Q44" t="s">
        <v>27</v>
      </c>
      <c r="R44">
        <v>70.2</v>
      </c>
      <c r="S44">
        <v>135.05000000000001</v>
      </c>
      <c r="T44" t="s">
        <v>30</v>
      </c>
      <c r="U44" t="s">
        <v>106</v>
      </c>
    </row>
    <row r="45" spans="1:21">
      <c r="A45" t="s">
        <v>178</v>
      </c>
      <c r="B45" s="2">
        <v>45845</v>
      </c>
      <c r="C45" t="s">
        <v>22</v>
      </c>
      <c r="D45">
        <v>76</v>
      </c>
      <c r="E45" t="s">
        <v>39</v>
      </c>
      <c r="F45">
        <v>0</v>
      </c>
      <c r="G45">
        <v>1</v>
      </c>
      <c r="H45" t="s">
        <v>24</v>
      </c>
      <c r="I45">
        <v>4176</v>
      </c>
      <c r="J45">
        <v>0</v>
      </c>
      <c r="K45">
        <v>1</v>
      </c>
      <c r="L45" t="s">
        <v>15568</v>
      </c>
      <c r="M45" t="s">
        <v>23</v>
      </c>
      <c r="N45" t="s">
        <v>23</v>
      </c>
      <c r="O45" t="s">
        <v>25</v>
      </c>
      <c r="P45" t="s">
        <v>26</v>
      </c>
      <c r="Q45" t="s">
        <v>27</v>
      </c>
      <c r="R45">
        <v>94</v>
      </c>
      <c r="S45">
        <v>115.85</v>
      </c>
      <c r="T45" t="s">
        <v>64</v>
      </c>
      <c r="U45" t="s">
        <v>65</v>
      </c>
    </row>
    <row r="46" spans="1:21">
      <c r="A46" t="s">
        <v>181</v>
      </c>
      <c r="B46" s="2">
        <v>44428</v>
      </c>
      <c r="C46" t="s">
        <v>33</v>
      </c>
      <c r="D46">
        <v>76</v>
      </c>
      <c r="E46" t="s">
        <v>23</v>
      </c>
      <c r="F46">
        <v>0</v>
      </c>
      <c r="G46">
        <v>1</v>
      </c>
      <c r="H46" t="s">
        <v>24</v>
      </c>
      <c r="I46">
        <v>5915</v>
      </c>
      <c r="J46">
        <v>9</v>
      </c>
      <c r="K46">
        <v>48</v>
      </c>
      <c r="L46" t="s">
        <v>15568</v>
      </c>
      <c r="M46" t="s">
        <v>23</v>
      </c>
      <c r="N46" t="s">
        <v>23</v>
      </c>
      <c r="O46" t="s">
        <v>25</v>
      </c>
      <c r="P46" t="s">
        <v>26</v>
      </c>
      <c r="Q46" t="s">
        <v>27</v>
      </c>
      <c r="R46">
        <v>117.45</v>
      </c>
      <c r="S46">
        <v>7504.82</v>
      </c>
      <c r="T46" t="s">
        <v>30</v>
      </c>
      <c r="U46" t="s">
        <v>106</v>
      </c>
    </row>
    <row r="47" spans="1:21">
      <c r="A47" t="s">
        <v>184</v>
      </c>
      <c r="B47" s="2">
        <v>45859</v>
      </c>
      <c r="C47" t="s">
        <v>33</v>
      </c>
      <c r="D47">
        <v>69</v>
      </c>
      <c r="E47" t="s">
        <v>23</v>
      </c>
      <c r="F47">
        <v>0</v>
      </c>
      <c r="G47">
        <v>1</v>
      </c>
      <c r="H47" t="s">
        <v>24</v>
      </c>
      <c r="I47">
        <v>4531</v>
      </c>
      <c r="J47">
        <v>1</v>
      </c>
      <c r="K47">
        <v>1</v>
      </c>
      <c r="L47" t="s">
        <v>15568</v>
      </c>
      <c r="M47" t="s">
        <v>23</v>
      </c>
      <c r="N47" t="s">
        <v>23</v>
      </c>
      <c r="O47" t="s">
        <v>49</v>
      </c>
      <c r="P47" t="s">
        <v>26</v>
      </c>
      <c r="Q47" t="s">
        <v>27</v>
      </c>
      <c r="R47">
        <v>46</v>
      </c>
      <c r="S47">
        <v>53.74</v>
      </c>
      <c r="T47" t="s">
        <v>30</v>
      </c>
      <c r="U47" t="s">
        <v>31</v>
      </c>
    </row>
    <row r="48" spans="1:21">
      <c r="A48" t="s">
        <v>187</v>
      </c>
      <c r="B48" s="2">
        <v>45526</v>
      </c>
      <c r="C48" t="s">
        <v>33</v>
      </c>
      <c r="D48">
        <v>52</v>
      </c>
      <c r="E48" t="s">
        <v>39</v>
      </c>
      <c r="F48">
        <v>0</v>
      </c>
      <c r="G48">
        <v>1</v>
      </c>
      <c r="H48" t="s">
        <v>24</v>
      </c>
      <c r="I48">
        <v>5670</v>
      </c>
      <c r="J48">
        <v>0</v>
      </c>
      <c r="K48">
        <v>12</v>
      </c>
      <c r="L48" t="s">
        <v>97</v>
      </c>
      <c r="M48" t="s">
        <v>23</v>
      </c>
      <c r="N48" t="s">
        <v>23</v>
      </c>
      <c r="O48" t="s">
        <v>49</v>
      </c>
      <c r="P48" t="s">
        <v>26</v>
      </c>
      <c r="Q48" t="s">
        <v>84</v>
      </c>
      <c r="R48">
        <v>61.65</v>
      </c>
      <c r="S48">
        <v>1148.6300000000001</v>
      </c>
      <c r="T48" t="s">
        <v>30</v>
      </c>
      <c r="U48" t="s">
        <v>103</v>
      </c>
    </row>
    <row r="49" spans="1:21">
      <c r="A49" t="s">
        <v>190</v>
      </c>
      <c r="B49" s="2">
        <v>45755</v>
      </c>
      <c r="C49" t="s">
        <v>22</v>
      </c>
      <c r="D49">
        <v>28</v>
      </c>
      <c r="E49" t="s">
        <v>39</v>
      </c>
      <c r="F49">
        <v>0</v>
      </c>
      <c r="G49">
        <v>1</v>
      </c>
      <c r="H49" t="s">
        <v>24</v>
      </c>
      <c r="I49">
        <v>5048</v>
      </c>
      <c r="J49">
        <v>0</v>
      </c>
      <c r="K49">
        <v>4</v>
      </c>
      <c r="L49" t="s">
        <v>48</v>
      </c>
      <c r="M49" t="s">
        <v>23</v>
      </c>
      <c r="N49" t="s">
        <v>23</v>
      </c>
      <c r="O49" t="s">
        <v>25</v>
      </c>
      <c r="P49" t="s">
        <v>26</v>
      </c>
      <c r="Q49" t="s">
        <v>27</v>
      </c>
      <c r="R49">
        <v>78.45</v>
      </c>
      <c r="S49">
        <v>498.29</v>
      </c>
      <c r="T49" t="s">
        <v>30</v>
      </c>
      <c r="U49" t="s">
        <v>69</v>
      </c>
    </row>
    <row r="50" spans="1:21">
      <c r="A50" t="s">
        <v>192</v>
      </c>
      <c r="B50" s="2">
        <v>45794</v>
      </c>
      <c r="C50" t="s">
        <v>22</v>
      </c>
      <c r="D50">
        <v>46</v>
      </c>
      <c r="E50" t="s">
        <v>39</v>
      </c>
      <c r="F50">
        <v>0</v>
      </c>
      <c r="G50">
        <v>1</v>
      </c>
      <c r="H50" t="s">
        <v>24</v>
      </c>
      <c r="I50">
        <v>4934</v>
      </c>
      <c r="J50">
        <v>0</v>
      </c>
      <c r="K50">
        <v>3</v>
      </c>
      <c r="L50" t="s">
        <v>48</v>
      </c>
      <c r="M50" t="s">
        <v>23</v>
      </c>
      <c r="N50" t="s">
        <v>23</v>
      </c>
      <c r="O50" t="s">
        <v>25</v>
      </c>
      <c r="P50" t="s">
        <v>26</v>
      </c>
      <c r="Q50" t="s">
        <v>27</v>
      </c>
      <c r="R50">
        <v>85.3</v>
      </c>
      <c r="S50">
        <v>307.64</v>
      </c>
      <c r="T50" t="s">
        <v>43</v>
      </c>
      <c r="U50" t="s">
        <v>44</v>
      </c>
    </row>
    <row r="51" spans="1:21">
      <c r="A51" t="s">
        <v>195</v>
      </c>
      <c r="B51" s="2">
        <v>45233</v>
      </c>
      <c r="C51" t="s">
        <v>33</v>
      </c>
      <c r="D51">
        <v>22</v>
      </c>
      <c r="E51" t="s">
        <v>23</v>
      </c>
      <c r="F51">
        <v>0</v>
      </c>
      <c r="G51">
        <v>1</v>
      </c>
      <c r="H51" t="s">
        <v>24</v>
      </c>
      <c r="I51">
        <v>5570</v>
      </c>
      <c r="J51">
        <v>1</v>
      </c>
      <c r="K51">
        <v>21</v>
      </c>
      <c r="L51" t="s">
        <v>97</v>
      </c>
      <c r="M51" t="s">
        <v>23</v>
      </c>
      <c r="N51" t="s">
        <v>23</v>
      </c>
      <c r="O51" t="s">
        <v>25</v>
      </c>
      <c r="P51" t="s">
        <v>26</v>
      </c>
      <c r="Q51" t="s">
        <v>27</v>
      </c>
      <c r="R51">
        <v>104.4</v>
      </c>
      <c r="S51">
        <v>3009.17</v>
      </c>
      <c r="T51" t="s">
        <v>36</v>
      </c>
      <c r="U51" t="s">
        <v>46</v>
      </c>
    </row>
    <row r="52" spans="1:21">
      <c r="A52" t="s">
        <v>198</v>
      </c>
      <c r="B52" s="2">
        <v>45585</v>
      </c>
      <c r="C52" t="s">
        <v>22</v>
      </c>
      <c r="D52">
        <v>28</v>
      </c>
      <c r="E52" t="s">
        <v>39</v>
      </c>
      <c r="F52">
        <v>0</v>
      </c>
      <c r="G52">
        <v>1</v>
      </c>
      <c r="H52" t="s">
        <v>24</v>
      </c>
      <c r="I52">
        <v>4097</v>
      </c>
      <c r="J52">
        <v>0</v>
      </c>
      <c r="K52">
        <v>10</v>
      </c>
      <c r="L52" t="s">
        <v>97</v>
      </c>
      <c r="M52" t="s">
        <v>23</v>
      </c>
      <c r="N52" t="s">
        <v>23</v>
      </c>
      <c r="O52" t="s">
        <v>56</v>
      </c>
      <c r="P52" t="s">
        <v>26</v>
      </c>
      <c r="Q52" t="s">
        <v>27</v>
      </c>
      <c r="R52">
        <v>45.55</v>
      </c>
      <c r="S52">
        <v>747</v>
      </c>
      <c r="T52" t="s">
        <v>36</v>
      </c>
      <c r="U52" t="s">
        <v>46</v>
      </c>
    </row>
    <row r="53" spans="1:21">
      <c r="A53" t="s">
        <v>201</v>
      </c>
      <c r="B53" s="2">
        <v>44672</v>
      </c>
      <c r="C53" t="s">
        <v>22</v>
      </c>
      <c r="D53">
        <v>39</v>
      </c>
      <c r="E53" t="s">
        <v>23</v>
      </c>
      <c r="F53">
        <v>0</v>
      </c>
      <c r="G53">
        <v>1</v>
      </c>
      <c r="H53" t="s">
        <v>24</v>
      </c>
      <c r="I53">
        <v>5422</v>
      </c>
      <c r="J53">
        <v>1</v>
      </c>
      <c r="K53">
        <v>40</v>
      </c>
      <c r="L53" t="s">
        <v>142</v>
      </c>
      <c r="M53" t="s">
        <v>39</v>
      </c>
      <c r="N53" t="s">
        <v>23</v>
      </c>
      <c r="O53" t="s">
        <v>49</v>
      </c>
      <c r="P53" t="s">
        <v>202</v>
      </c>
      <c r="Q53" t="s">
        <v>27</v>
      </c>
      <c r="R53">
        <v>42.35</v>
      </c>
      <c r="S53">
        <v>1716.45</v>
      </c>
      <c r="T53" t="s">
        <v>36</v>
      </c>
      <c r="U53" t="s">
        <v>46</v>
      </c>
    </row>
    <row r="54" spans="1:21">
      <c r="A54" t="s">
        <v>205</v>
      </c>
      <c r="B54" s="2">
        <v>45571</v>
      </c>
      <c r="C54" t="s">
        <v>22</v>
      </c>
      <c r="D54">
        <v>41</v>
      </c>
      <c r="E54" t="s">
        <v>39</v>
      </c>
      <c r="F54">
        <v>0</v>
      </c>
      <c r="G54">
        <v>1</v>
      </c>
      <c r="H54" t="s">
        <v>24</v>
      </c>
      <c r="I54">
        <v>3156</v>
      </c>
      <c r="J54">
        <v>0</v>
      </c>
      <c r="K54">
        <v>10</v>
      </c>
      <c r="L54" t="s">
        <v>15568</v>
      </c>
      <c r="M54" t="s">
        <v>23</v>
      </c>
      <c r="N54" t="s">
        <v>23</v>
      </c>
      <c r="O54" t="s">
        <v>25</v>
      </c>
      <c r="P54" t="s">
        <v>26</v>
      </c>
      <c r="Q54" t="s">
        <v>27</v>
      </c>
      <c r="R54">
        <v>70</v>
      </c>
      <c r="S54">
        <v>1012.8</v>
      </c>
      <c r="T54" t="s">
        <v>30</v>
      </c>
      <c r="U54" t="s">
        <v>31</v>
      </c>
    </row>
    <row r="55" spans="1:21">
      <c r="A55" t="s">
        <v>208</v>
      </c>
      <c r="B55" s="2">
        <v>45365</v>
      </c>
      <c r="C55" t="s">
        <v>22</v>
      </c>
      <c r="D55">
        <v>35</v>
      </c>
      <c r="E55" t="s">
        <v>23</v>
      </c>
      <c r="F55">
        <v>0</v>
      </c>
      <c r="G55">
        <v>1</v>
      </c>
      <c r="H55" t="s">
        <v>24</v>
      </c>
      <c r="I55">
        <v>4469</v>
      </c>
      <c r="J55">
        <v>1</v>
      </c>
      <c r="K55">
        <v>17</v>
      </c>
      <c r="L55" t="s">
        <v>15568</v>
      </c>
      <c r="M55" t="s">
        <v>23</v>
      </c>
      <c r="N55" t="s">
        <v>23</v>
      </c>
      <c r="O55" t="s">
        <v>25</v>
      </c>
      <c r="P55" t="s">
        <v>26</v>
      </c>
      <c r="Q55" t="s">
        <v>27</v>
      </c>
      <c r="R55">
        <v>70.400000000000006</v>
      </c>
      <c r="S55">
        <v>1446.61</v>
      </c>
      <c r="T55" t="s">
        <v>30</v>
      </c>
      <c r="U55" t="s">
        <v>31</v>
      </c>
    </row>
    <row r="56" spans="1:21">
      <c r="A56" t="s">
        <v>211</v>
      </c>
      <c r="B56" s="2">
        <v>45627</v>
      </c>
      <c r="C56" t="s">
        <v>33</v>
      </c>
      <c r="D56">
        <v>34</v>
      </c>
      <c r="E56" t="s">
        <v>39</v>
      </c>
      <c r="F56">
        <v>0</v>
      </c>
      <c r="G56">
        <v>1</v>
      </c>
      <c r="H56" t="s">
        <v>24</v>
      </c>
      <c r="I56">
        <v>5071</v>
      </c>
      <c r="J56">
        <v>0</v>
      </c>
      <c r="K56">
        <v>8</v>
      </c>
      <c r="L56" t="s">
        <v>15568</v>
      </c>
      <c r="M56" t="s">
        <v>23</v>
      </c>
      <c r="N56" t="s">
        <v>23</v>
      </c>
      <c r="O56" t="s">
        <v>25</v>
      </c>
      <c r="P56" t="s">
        <v>26</v>
      </c>
      <c r="Q56" t="s">
        <v>27</v>
      </c>
      <c r="R56">
        <v>80.099999999999994</v>
      </c>
      <c r="S56">
        <v>970.42</v>
      </c>
      <c r="T56" t="s">
        <v>30</v>
      </c>
      <c r="U56" t="s">
        <v>31</v>
      </c>
    </row>
    <row r="57" spans="1:21">
      <c r="A57" t="s">
        <v>214</v>
      </c>
      <c r="B57" s="2">
        <v>45150</v>
      </c>
      <c r="C57" t="s">
        <v>22</v>
      </c>
      <c r="D57">
        <v>64</v>
      </c>
      <c r="E57" t="s">
        <v>39</v>
      </c>
      <c r="F57">
        <v>0</v>
      </c>
      <c r="G57">
        <v>1</v>
      </c>
      <c r="H57" t="s">
        <v>24</v>
      </c>
      <c r="I57">
        <v>5546</v>
      </c>
      <c r="J57">
        <v>0</v>
      </c>
      <c r="K57">
        <v>24</v>
      </c>
      <c r="L57" t="s">
        <v>15568</v>
      </c>
      <c r="M57" t="s">
        <v>23</v>
      </c>
      <c r="N57" t="s">
        <v>23</v>
      </c>
      <c r="O57" t="s">
        <v>25</v>
      </c>
      <c r="P57" t="s">
        <v>26</v>
      </c>
      <c r="Q57" t="s">
        <v>27</v>
      </c>
      <c r="R57">
        <v>90.35</v>
      </c>
      <c r="S57">
        <v>3018.26</v>
      </c>
      <c r="T57" t="s">
        <v>30</v>
      </c>
      <c r="U57" t="s">
        <v>31</v>
      </c>
    </row>
    <row r="58" spans="1:21">
      <c r="A58" t="s">
        <v>217</v>
      </c>
      <c r="B58" s="2">
        <v>44942</v>
      </c>
      <c r="C58" t="s">
        <v>33</v>
      </c>
      <c r="D58">
        <v>58</v>
      </c>
      <c r="E58" t="s">
        <v>39</v>
      </c>
      <c r="F58">
        <v>0</v>
      </c>
      <c r="G58">
        <v>1</v>
      </c>
      <c r="H58" t="s">
        <v>24</v>
      </c>
      <c r="I58">
        <v>2554</v>
      </c>
      <c r="J58">
        <v>0</v>
      </c>
      <c r="K58">
        <v>31</v>
      </c>
      <c r="L58" t="s">
        <v>15568</v>
      </c>
      <c r="M58" t="s">
        <v>23</v>
      </c>
      <c r="N58" t="s">
        <v>23</v>
      </c>
      <c r="O58" t="s">
        <v>25</v>
      </c>
      <c r="P58" t="s">
        <v>26</v>
      </c>
      <c r="Q58" t="s">
        <v>50</v>
      </c>
      <c r="R58">
        <v>79.849999999999994</v>
      </c>
      <c r="S58">
        <v>2919.68</v>
      </c>
      <c r="T58" t="s">
        <v>64</v>
      </c>
      <c r="U58" t="s">
        <v>145</v>
      </c>
    </row>
    <row r="59" spans="1:21">
      <c r="A59" t="s">
        <v>220</v>
      </c>
      <c r="B59" s="2">
        <v>44703</v>
      </c>
      <c r="C59" t="s">
        <v>33</v>
      </c>
      <c r="D59">
        <v>50</v>
      </c>
      <c r="E59" t="s">
        <v>23</v>
      </c>
      <c r="F59">
        <v>0</v>
      </c>
      <c r="G59">
        <v>1</v>
      </c>
      <c r="H59" t="s">
        <v>24</v>
      </c>
      <c r="I59">
        <v>5632</v>
      </c>
      <c r="J59">
        <v>3</v>
      </c>
      <c r="K59">
        <v>39</v>
      </c>
      <c r="L59" t="s">
        <v>15568</v>
      </c>
      <c r="M59" t="s">
        <v>39</v>
      </c>
      <c r="N59" t="s">
        <v>23</v>
      </c>
      <c r="O59" t="s">
        <v>49</v>
      </c>
      <c r="P59" t="s">
        <v>26</v>
      </c>
      <c r="Q59" t="s">
        <v>27</v>
      </c>
      <c r="R59">
        <v>55.9</v>
      </c>
      <c r="S59">
        <v>2184.35</v>
      </c>
      <c r="T59" t="s">
        <v>64</v>
      </c>
      <c r="U59" t="s">
        <v>145</v>
      </c>
    </row>
    <row r="60" spans="1:21">
      <c r="A60" t="s">
        <v>223</v>
      </c>
      <c r="B60" s="2">
        <v>45559</v>
      </c>
      <c r="C60" t="s">
        <v>33</v>
      </c>
      <c r="D60">
        <v>64</v>
      </c>
      <c r="E60" t="s">
        <v>23</v>
      </c>
      <c r="F60">
        <v>0</v>
      </c>
      <c r="G60">
        <v>1</v>
      </c>
      <c r="H60" t="s">
        <v>24</v>
      </c>
      <c r="I60">
        <v>2120</v>
      </c>
      <c r="J60">
        <v>1</v>
      </c>
      <c r="K60">
        <v>11</v>
      </c>
      <c r="L60" t="s">
        <v>97</v>
      </c>
      <c r="M60" t="s">
        <v>23</v>
      </c>
      <c r="N60" t="s">
        <v>23</v>
      </c>
      <c r="O60" t="s">
        <v>25</v>
      </c>
      <c r="P60" t="s">
        <v>26</v>
      </c>
      <c r="Q60" t="s">
        <v>27</v>
      </c>
      <c r="R60">
        <v>94</v>
      </c>
      <c r="S60">
        <v>1361.27</v>
      </c>
      <c r="T60" t="s">
        <v>30</v>
      </c>
      <c r="U60" t="s">
        <v>69</v>
      </c>
    </row>
    <row r="61" spans="1:21">
      <c r="A61" t="s">
        <v>225</v>
      </c>
      <c r="B61" s="2">
        <v>45846</v>
      </c>
      <c r="C61" t="s">
        <v>22</v>
      </c>
      <c r="D61">
        <v>46</v>
      </c>
      <c r="E61" t="s">
        <v>23</v>
      </c>
      <c r="F61">
        <v>1</v>
      </c>
      <c r="G61">
        <v>1</v>
      </c>
      <c r="H61" t="s">
        <v>24</v>
      </c>
      <c r="I61">
        <v>5441</v>
      </c>
      <c r="J61">
        <v>4</v>
      </c>
      <c r="K61">
        <v>1</v>
      </c>
      <c r="L61" t="s">
        <v>48</v>
      </c>
      <c r="M61" t="s">
        <v>23</v>
      </c>
      <c r="N61" t="s">
        <v>39</v>
      </c>
      <c r="P61" t="s">
        <v>26</v>
      </c>
      <c r="Q61" t="s">
        <v>84</v>
      </c>
      <c r="R61">
        <v>19.899999999999999</v>
      </c>
      <c r="S61">
        <v>65.67</v>
      </c>
      <c r="T61" t="s">
        <v>30</v>
      </c>
      <c r="U61" t="s">
        <v>69</v>
      </c>
    </row>
    <row r="62" spans="1:21">
      <c r="A62" t="s">
        <v>228</v>
      </c>
      <c r="B62" s="2">
        <v>44935</v>
      </c>
      <c r="C62" t="s">
        <v>22</v>
      </c>
      <c r="D62">
        <v>37</v>
      </c>
      <c r="E62" t="s">
        <v>39</v>
      </c>
      <c r="F62">
        <v>0</v>
      </c>
      <c r="G62">
        <v>1</v>
      </c>
      <c r="H62" t="s">
        <v>24</v>
      </c>
      <c r="I62">
        <v>2872</v>
      </c>
      <c r="J62">
        <v>0</v>
      </c>
      <c r="K62">
        <v>31</v>
      </c>
      <c r="L62" t="s">
        <v>15568</v>
      </c>
      <c r="M62" t="s">
        <v>23</v>
      </c>
      <c r="N62" t="s">
        <v>23</v>
      </c>
      <c r="O62" t="s">
        <v>49</v>
      </c>
      <c r="P62" t="s">
        <v>202</v>
      </c>
      <c r="Q62" t="s">
        <v>84</v>
      </c>
      <c r="R62">
        <v>79.45</v>
      </c>
      <c r="S62">
        <v>2795.71</v>
      </c>
      <c r="T62" t="s">
        <v>64</v>
      </c>
      <c r="U62" t="s">
        <v>65</v>
      </c>
    </row>
    <row r="63" spans="1:21">
      <c r="A63" t="s">
        <v>231</v>
      </c>
      <c r="B63" s="2">
        <v>45864</v>
      </c>
      <c r="C63" t="s">
        <v>22</v>
      </c>
      <c r="D63">
        <v>30</v>
      </c>
      <c r="E63" t="s">
        <v>39</v>
      </c>
      <c r="F63">
        <v>0</v>
      </c>
      <c r="G63">
        <v>1</v>
      </c>
      <c r="H63" t="s">
        <v>24</v>
      </c>
      <c r="I63">
        <v>5258</v>
      </c>
      <c r="J63">
        <v>0</v>
      </c>
      <c r="K63">
        <v>1</v>
      </c>
      <c r="L63" t="s">
        <v>48</v>
      </c>
      <c r="M63" t="s">
        <v>23</v>
      </c>
      <c r="N63" t="s">
        <v>23</v>
      </c>
      <c r="O63" t="s">
        <v>25</v>
      </c>
      <c r="P63" t="s">
        <v>26</v>
      </c>
      <c r="Q63" t="s">
        <v>27</v>
      </c>
      <c r="R63">
        <v>69.650000000000006</v>
      </c>
      <c r="S63">
        <v>98.35</v>
      </c>
      <c r="T63" t="s">
        <v>64</v>
      </c>
      <c r="U63" t="s">
        <v>234</v>
      </c>
    </row>
    <row r="64" spans="1:21">
      <c r="A64" t="s">
        <v>235</v>
      </c>
      <c r="B64" s="2">
        <v>45834</v>
      </c>
      <c r="C64" t="s">
        <v>22</v>
      </c>
      <c r="D64">
        <v>58</v>
      </c>
      <c r="E64" t="s">
        <v>39</v>
      </c>
      <c r="F64">
        <v>0</v>
      </c>
      <c r="G64">
        <v>1</v>
      </c>
      <c r="H64" t="s">
        <v>24</v>
      </c>
      <c r="I64">
        <v>3273</v>
      </c>
      <c r="J64">
        <v>0</v>
      </c>
      <c r="K64">
        <v>2</v>
      </c>
      <c r="L64" t="s">
        <v>48</v>
      </c>
      <c r="M64" t="s">
        <v>23</v>
      </c>
      <c r="N64" t="s">
        <v>23</v>
      </c>
      <c r="O64" t="s">
        <v>25</v>
      </c>
      <c r="P64" t="s">
        <v>26</v>
      </c>
      <c r="Q64" t="s">
        <v>27</v>
      </c>
      <c r="R64">
        <v>85.85</v>
      </c>
      <c r="S64">
        <v>195.58</v>
      </c>
      <c r="T64" t="s">
        <v>30</v>
      </c>
      <c r="U64" t="s">
        <v>69</v>
      </c>
    </row>
    <row r="65" spans="1:21">
      <c r="A65" t="s">
        <v>238</v>
      </c>
      <c r="B65" s="2">
        <v>45530</v>
      </c>
      <c r="C65" t="s">
        <v>22</v>
      </c>
      <c r="D65">
        <v>50</v>
      </c>
      <c r="E65" t="s">
        <v>39</v>
      </c>
      <c r="F65">
        <v>0</v>
      </c>
      <c r="G65">
        <v>1</v>
      </c>
      <c r="H65" t="s">
        <v>24</v>
      </c>
      <c r="I65">
        <v>3624</v>
      </c>
      <c r="J65">
        <v>0</v>
      </c>
      <c r="K65">
        <v>12</v>
      </c>
      <c r="L65" t="s">
        <v>15568</v>
      </c>
      <c r="M65" t="s">
        <v>23</v>
      </c>
      <c r="N65" t="s">
        <v>23</v>
      </c>
      <c r="O65" t="s">
        <v>49</v>
      </c>
      <c r="P65" t="s">
        <v>26</v>
      </c>
      <c r="Q65" t="s">
        <v>27</v>
      </c>
      <c r="R65">
        <v>50.25</v>
      </c>
      <c r="S65">
        <v>1272.71</v>
      </c>
      <c r="T65" t="s">
        <v>59</v>
      </c>
      <c r="U65" t="s">
        <v>241</v>
      </c>
    </row>
    <row r="66" spans="1:21">
      <c r="A66" t="s">
        <v>242</v>
      </c>
      <c r="B66" s="2">
        <v>45798</v>
      </c>
      <c r="C66" t="s">
        <v>33</v>
      </c>
      <c r="D66">
        <v>68</v>
      </c>
      <c r="E66" t="s">
        <v>23</v>
      </c>
      <c r="F66">
        <v>0</v>
      </c>
      <c r="G66">
        <v>1</v>
      </c>
      <c r="H66" t="s">
        <v>24</v>
      </c>
      <c r="I66">
        <v>4486</v>
      </c>
      <c r="J66">
        <v>1</v>
      </c>
      <c r="K66">
        <v>3</v>
      </c>
      <c r="L66" t="s">
        <v>48</v>
      </c>
      <c r="M66" t="s">
        <v>23</v>
      </c>
      <c r="N66" t="s">
        <v>23</v>
      </c>
      <c r="O66" t="s">
        <v>25</v>
      </c>
      <c r="P66" t="s">
        <v>26</v>
      </c>
      <c r="Q66" t="s">
        <v>84</v>
      </c>
      <c r="R66">
        <v>88.3</v>
      </c>
      <c r="S66">
        <v>351.06</v>
      </c>
      <c r="T66" t="s">
        <v>36</v>
      </c>
      <c r="U66" t="s">
        <v>46</v>
      </c>
    </row>
    <row r="67" spans="1:21">
      <c r="A67" t="s">
        <v>245</v>
      </c>
      <c r="B67" s="2">
        <v>45511</v>
      </c>
      <c r="C67" t="s">
        <v>22</v>
      </c>
      <c r="D67">
        <v>66</v>
      </c>
      <c r="E67" t="s">
        <v>23</v>
      </c>
      <c r="F67">
        <v>0</v>
      </c>
      <c r="G67">
        <v>1</v>
      </c>
      <c r="H67" t="s">
        <v>24</v>
      </c>
      <c r="I67">
        <v>3967</v>
      </c>
      <c r="J67">
        <v>1</v>
      </c>
      <c r="K67">
        <v>12</v>
      </c>
      <c r="L67" t="s">
        <v>15568</v>
      </c>
      <c r="M67" t="s">
        <v>23</v>
      </c>
      <c r="N67" t="s">
        <v>23</v>
      </c>
      <c r="O67" t="s">
        <v>25</v>
      </c>
      <c r="P67" t="s">
        <v>26</v>
      </c>
      <c r="Q67" t="s">
        <v>27</v>
      </c>
      <c r="R67">
        <v>101.35</v>
      </c>
      <c r="S67">
        <v>1800.55</v>
      </c>
      <c r="T67" t="s">
        <v>64</v>
      </c>
      <c r="U67" t="s">
        <v>65</v>
      </c>
    </row>
    <row r="68" spans="1:21">
      <c r="A68" t="s">
        <v>248</v>
      </c>
      <c r="B68" s="2">
        <v>45795</v>
      </c>
      <c r="C68" t="s">
        <v>33</v>
      </c>
      <c r="D68">
        <v>75</v>
      </c>
      <c r="E68" t="s">
        <v>23</v>
      </c>
      <c r="F68">
        <v>0</v>
      </c>
      <c r="G68">
        <v>1</v>
      </c>
      <c r="H68" t="s">
        <v>24</v>
      </c>
      <c r="I68">
        <v>3464</v>
      </c>
      <c r="J68">
        <v>3</v>
      </c>
      <c r="K68">
        <v>3</v>
      </c>
      <c r="L68" t="s">
        <v>15568</v>
      </c>
      <c r="M68" t="s">
        <v>23</v>
      </c>
      <c r="N68" t="s">
        <v>23</v>
      </c>
      <c r="O68" t="s">
        <v>25</v>
      </c>
      <c r="P68" t="s">
        <v>26</v>
      </c>
      <c r="Q68" t="s">
        <v>50</v>
      </c>
      <c r="R68">
        <v>83.9</v>
      </c>
      <c r="S68">
        <v>289.54000000000002</v>
      </c>
      <c r="T68" t="s">
        <v>64</v>
      </c>
      <c r="U68" t="s">
        <v>234</v>
      </c>
    </row>
    <row r="69" spans="1:21">
      <c r="A69" t="s">
        <v>251</v>
      </c>
      <c r="B69" s="2">
        <v>45864</v>
      </c>
      <c r="C69" t="s">
        <v>33</v>
      </c>
      <c r="D69">
        <v>70</v>
      </c>
      <c r="E69" t="s">
        <v>39</v>
      </c>
      <c r="F69">
        <v>0</v>
      </c>
      <c r="G69">
        <v>1</v>
      </c>
      <c r="H69" t="s">
        <v>24</v>
      </c>
      <c r="I69">
        <v>5056</v>
      </c>
      <c r="J69">
        <v>0</v>
      </c>
      <c r="K69">
        <v>1</v>
      </c>
      <c r="L69" t="s">
        <v>15568</v>
      </c>
      <c r="M69" t="s">
        <v>23</v>
      </c>
      <c r="N69" t="s">
        <v>23</v>
      </c>
      <c r="O69" t="s">
        <v>25</v>
      </c>
      <c r="P69" t="s">
        <v>26</v>
      </c>
      <c r="Q69" t="s">
        <v>27</v>
      </c>
      <c r="R69">
        <v>69.849999999999994</v>
      </c>
      <c r="S69">
        <v>153.30000000000001</v>
      </c>
      <c r="T69" t="s">
        <v>64</v>
      </c>
      <c r="U69" t="s">
        <v>254</v>
      </c>
    </row>
    <row r="70" spans="1:21">
      <c r="A70" t="s">
        <v>255</v>
      </c>
      <c r="B70" s="2">
        <v>45305</v>
      </c>
      <c r="C70" t="s">
        <v>22</v>
      </c>
      <c r="D70">
        <v>65</v>
      </c>
      <c r="E70" t="s">
        <v>39</v>
      </c>
      <c r="F70">
        <v>0</v>
      </c>
      <c r="G70">
        <v>1</v>
      </c>
      <c r="H70" t="s">
        <v>24</v>
      </c>
      <c r="I70">
        <v>2851</v>
      </c>
      <c r="J70">
        <v>0</v>
      </c>
      <c r="K70">
        <v>19</v>
      </c>
      <c r="L70" t="s">
        <v>97</v>
      </c>
      <c r="M70" t="s">
        <v>23</v>
      </c>
      <c r="N70" t="s">
        <v>23</v>
      </c>
      <c r="O70" t="s">
        <v>25</v>
      </c>
      <c r="P70" t="s">
        <v>26</v>
      </c>
      <c r="Q70" t="s">
        <v>50</v>
      </c>
      <c r="R70">
        <v>95.9</v>
      </c>
      <c r="S70">
        <v>2400.5300000000002</v>
      </c>
      <c r="T70" t="s">
        <v>30</v>
      </c>
      <c r="U70" t="s">
        <v>31</v>
      </c>
    </row>
    <row r="71" spans="1:21">
      <c r="A71" t="s">
        <v>258</v>
      </c>
      <c r="B71" s="2">
        <v>44305</v>
      </c>
      <c r="C71" t="s">
        <v>22</v>
      </c>
      <c r="D71">
        <v>69</v>
      </c>
      <c r="E71" t="s">
        <v>23</v>
      </c>
      <c r="F71">
        <v>0</v>
      </c>
      <c r="G71">
        <v>1</v>
      </c>
      <c r="H71" t="s">
        <v>24</v>
      </c>
      <c r="I71">
        <v>5648</v>
      </c>
      <c r="J71">
        <v>0</v>
      </c>
      <c r="K71">
        <v>52</v>
      </c>
      <c r="L71" t="s">
        <v>15568</v>
      </c>
      <c r="M71" t="s">
        <v>23</v>
      </c>
      <c r="N71" t="s">
        <v>23</v>
      </c>
      <c r="O71" t="s">
        <v>25</v>
      </c>
      <c r="P71" t="s">
        <v>26</v>
      </c>
      <c r="Q71" t="s">
        <v>27</v>
      </c>
      <c r="R71">
        <v>104.2</v>
      </c>
      <c r="S71">
        <v>7523.55</v>
      </c>
      <c r="T71" t="s">
        <v>30</v>
      </c>
      <c r="U71" t="s">
        <v>103</v>
      </c>
    </row>
    <row r="72" spans="1:21">
      <c r="A72" t="s">
        <v>261</v>
      </c>
      <c r="B72" s="2">
        <v>45820</v>
      </c>
      <c r="C72" t="s">
        <v>33</v>
      </c>
      <c r="D72">
        <v>46</v>
      </c>
      <c r="E72" t="s">
        <v>39</v>
      </c>
      <c r="F72">
        <v>0</v>
      </c>
      <c r="G72">
        <v>1</v>
      </c>
      <c r="H72" t="s">
        <v>24</v>
      </c>
      <c r="I72">
        <v>5667</v>
      </c>
      <c r="J72">
        <v>0</v>
      </c>
      <c r="K72">
        <v>2</v>
      </c>
      <c r="L72" t="s">
        <v>15568</v>
      </c>
      <c r="M72" t="s">
        <v>23</v>
      </c>
      <c r="N72" t="s">
        <v>23</v>
      </c>
      <c r="O72" t="s">
        <v>25</v>
      </c>
      <c r="P72" t="s">
        <v>26</v>
      </c>
      <c r="Q72" t="s">
        <v>27</v>
      </c>
      <c r="R72">
        <v>69.75</v>
      </c>
      <c r="S72">
        <v>197.43</v>
      </c>
      <c r="T72" t="s">
        <v>30</v>
      </c>
      <c r="U72" t="s">
        <v>31</v>
      </c>
    </row>
    <row r="73" spans="1:21">
      <c r="A73" t="s">
        <v>264</v>
      </c>
      <c r="B73" s="2">
        <v>45573</v>
      </c>
      <c r="C73" t="s">
        <v>22</v>
      </c>
      <c r="D73">
        <v>38</v>
      </c>
      <c r="E73" t="s">
        <v>23</v>
      </c>
      <c r="F73">
        <v>0</v>
      </c>
      <c r="G73">
        <v>1</v>
      </c>
      <c r="H73" t="s">
        <v>24</v>
      </c>
      <c r="I73">
        <v>5640</v>
      </c>
      <c r="J73">
        <v>1</v>
      </c>
      <c r="K73">
        <v>10</v>
      </c>
      <c r="L73" t="s">
        <v>15568</v>
      </c>
      <c r="M73" t="s">
        <v>23</v>
      </c>
      <c r="N73" t="s">
        <v>23</v>
      </c>
      <c r="O73" t="s">
        <v>25</v>
      </c>
      <c r="P73" t="s">
        <v>26</v>
      </c>
      <c r="Q73" t="s">
        <v>27</v>
      </c>
      <c r="R73">
        <v>79.95</v>
      </c>
      <c r="S73">
        <v>970.2</v>
      </c>
      <c r="T73" t="s">
        <v>30</v>
      </c>
      <c r="U73" t="s">
        <v>31</v>
      </c>
    </row>
    <row r="74" spans="1:21">
      <c r="A74" t="s">
        <v>267</v>
      </c>
      <c r="B74" s="2">
        <v>45392</v>
      </c>
      <c r="C74" t="s">
        <v>33</v>
      </c>
      <c r="D74">
        <v>61</v>
      </c>
      <c r="E74" t="s">
        <v>23</v>
      </c>
      <c r="F74">
        <v>0</v>
      </c>
      <c r="G74">
        <v>1</v>
      </c>
      <c r="H74" t="s">
        <v>24</v>
      </c>
      <c r="I74">
        <v>3794</v>
      </c>
      <c r="J74">
        <v>1</v>
      </c>
      <c r="K74">
        <v>16</v>
      </c>
      <c r="L74" t="s">
        <v>15568</v>
      </c>
      <c r="M74" t="s">
        <v>23</v>
      </c>
      <c r="N74" t="s">
        <v>23</v>
      </c>
      <c r="O74" t="s">
        <v>56</v>
      </c>
      <c r="P74" t="s">
        <v>26</v>
      </c>
      <c r="Q74" t="s">
        <v>27</v>
      </c>
      <c r="R74">
        <v>100</v>
      </c>
      <c r="S74">
        <v>2140.0300000000002</v>
      </c>
      <c r="T74" t="s">
        <v>30</v>
      </c>
      <c r="U74" t="s">
        <v>31</v>
      </c>
    </row>
    <row r="75" spans="1:21">
      <c r="A75" t="s">
        <v>270</v>
      </c>
      <c r="B75" s="2">
        <v>44816</v>
      </c>
      <c r="C75" t="s">
        <v>33</v>
      </c>
      <c r="D75">
        <v>32</v>
      </c>
      <c r="E75" t="s">
        <v>39</v>
      </c>
      <c r="F75">
        <v>0</v>
      </c>
      <c r="G75">
        <v>1</v>
      </c>
      <c r="H75" t="s">
        <v>24</v>
      </c>
      <c r="I75">
        <v>5874</v>
      </c>
      <c r="J75">
        <v>0</v>
      </c>
      <c r="K75">
        <v>35</v>
      </c>
      <c r="L75" t="s">
        <v>15568</v>
      </c>
      <c r="M75" t="s">
        <v>23</v>
      </c>
      <c r="N75" t="s">
        <v>23</v>
      </c>
      <c r="O75" t="s">
        <v>25</v>
      </c>
      <c r="P75" t="s">
        <v>26</v>
      </c>
      <c r="Q75" t="s">
        <v>27</v>
      </c>
      <c r="R75">
        <v>86.45</v>
      </c>
      <c r="S75">
        <v>3696.55</v>
      </c>
      <c r="T75" t="s">
        <v>30</v>
      </c>
      <c r="U75" t="s">
        <v>69</v>
      </c>
    </row>
    <row r="76" spans="1:21">
      <c r="A76" t="s">
        <v>273</v>
      </c>
      <c r="B76" s="2">
        <v>45591</v>
      </c>
      <c r="C76" t="s">
        <v>33</v>
      </c>
      <c r="D76">
        <v>35</v>
      </c>
      <c r="E76" t="s">
        <v>39</v>
      </c>
      <c r="F76">
        <v>0</v>
      </c>
      <c r="G76">
        <v>1</v>
      </c>
      <c r="H76" t="s">
        <v>24</v>
      </c>
      <c r="I76">
        <v>5561</v>
      </c>
      <c r="J76">
        <v>0</v>
      </c>
      <c r="K76">
        <v>10</v>
      </c>
      <c r="L76" t="s">
        <v>97</v>
      </c>
      <c r="M76" t="s">
        <v>23</v>
      </c>
      <c r="N76" t="s">
        <v>23</v>
      </c>
      <c r="O76" t="s">
        <v>25</v>
      </c>
      <c r="P76" t="s">
        <v>26</v>
      </c>
      <c r="Q76" t="s">
        <v>27</v>
      </c>
      <c r="R76">
        <v>98.7</v>
      </c>
      <c r="S76">
        <v>1346.85</v>
      </c>
      <c r="T76" t="s">
        <v>36</v>
      </c>
      <c r="U76" t="s">
        <v>46</v>
      </c>
    </row>
    <row r="77" spans="1:21">
      <c r="A77" t="s">
        <v>276</v>
      </c>
      <c r="B77" s="2">
        <v>45179</v>
      </c>
      <c r="C77" t="s">
        <v>33</v>
      </c>
      <c r="D77">
        <v>51</v>
      </c>
      <c r="E77" t="s">
        <v>39</v>
      </c>
      <c r="F77">
        <v>0</v>
      </c>
      <c r="G77">
        <v>1</v>
      </c>
      <c r="H77" t="s">
        <v>24</v>
      </c>
      <c r="I77">
        <v>5216</v>
      </c>
      <c r="J77">
        <v>0</v>
      </c>
      <c r="K77">
        <v>23</v>
      </c>
      <c r="L77" t="s">
        <v>97</v>
      </c>
      <c r="M77" t="s">
        <v>23</v>
      </c>
      <c r="N77" t="s">
        <v>23</v>
      </c>
      <c r="O77" t="s">
        <v>25</v>
      </c>
      <c r="P77" t="s">
        <v>26</v>
      </c>
      <c r="Q77" t="s">
        <v>27</v>
      </c>
      <c r="R77">
        <v>79.150000000000006</v>
      </c>
      <c r="S77">
        <v>2446.0700000000002</v>
      </c>
      <c r="T77" t="s">
        <v>30</v>
      </c>
      <c r="U77" t="s">
        <v>31</v>
      </c>
    </row>
    <row r="78" spans="1:21">
      <c r="A78" t="s">
        <v>279</v>
      </c>
      <c r="B78" s="2">
        <v>45220</v>
      </c>
      <c r="C78" t="s">
        <v>22</v>
      </c>
      <c r="D78">
        <v>48</v>
      </c>
      <c r="E78" t="s">
        <v>39</v>
      </c>
      <c r="F78">
        <v>0</v>
      </c>
      <c r="G78">
        <v>1</v>
      </c>
      <c r="H78" t="s">
        <v>24</v>
      </c>
      <c r="I78">
        <v>4718</v>
      </c>
      <c r="J78">
        <v>0</v>
      </c>
      <c r="K78">
        <v>22</v>
      </c>
      <c r="L78" t="s">
        <v>15568</v>
      </c>
      <c r="M78" t="s">
        <v>23</v>
      </c>
      <c r="N78" t="s">
        <v>23</v>
      </c>
      <c r="O78" t="s">
        <v>25</v>
      </c>
      <c r="P78" t="s">
        <v>26</v>
      </c>
      <c r="Q78" t="s">
        <v>27</v>
      </c>
      <c r="R78">
        <v>79.349999999999994</v>
      </c>
      <c r="S78">
        <v>2152.5300000000002</v>
      </c>
      <c r="T78" t="s">
        <v>64</v>
      </c>
      <c r="U78" t="s">
        <v>65</v>
      </c>
    </row>
    <row r="79" spans="1:21">
      <c r="A79" t="s">
        <v>282</v>
      </c>
      <c r="B79" s="2">
        <v>44268</v>
      </c>
      <c r="C79" t="s">
        <v>22</v>
      </c>
      <c r="D79">
        <v>27</v>
      </c>
      <c r="E79" t="s">
        <v>23</v>
      </c>
      <c r="F79">
        <v>0</v>
      </c>
      <c r="G79">
        <v>1</v>
      </c>
      <c r="H79" t="s">
        <v>24</v>
      </c>
      <c r="I79">
        <v>5543</v>
      </c>
      <c r="J79">
        <v>1</v>
      </c>
      <c r="K79">
        <v>53</v>
      </c>
      <c r="L79" t="s">
        <v>142</v>
      </c>
      <c r="M79" t="s">
        <v>23</v>
      </c>
      <c r="N79" t="s">
        <v>23</v>
      </c>
      <c r="O79" t="s">
        <v>25</v>
      </c>
      <c r="P79" t="s">
        <v>26</v>
      </c>
      <c r="Q79" t="s">
        <v>27</v>
      </c>
      <c r="R79">
        <v>93.9</v>
      </c>
      <c r="S79">
        <v>6684.92</v>
      </c>
      <c r="T79" t="s">
        <v>36</v>
      </c>
      <c r="U79" t="s">
        <v>37</v>
      </c>
    </row>
    <row r="80" spans="1:21">
      <c r="A80" t="s">
        <v>285</v>
      </c>
      <c r="B80" s="2">
        <v>45215</v>
      </c>
      <c r="C80" t="s">
        <v>22</v>
      </c>
      <c r="D80">
        <v>40</v>
      </c>
      <c r="E80" t="s">
        <v>23</v>
      </c>
      <c r="F80">
        <v>0</v>
      </c>
      <c r="G80">
        <v>1</v>
      </c>
      <c r="H80" t="s">
        <v>24</v>
      </c>
      <c r="I80">
        <v>5248</v>
      </c>
      <c r="J80">
        <v>1</v>
      </c>
      <c r="K80">
        <v>22</v>
      </c>
      <c r="L80" t="s">
        <v>97</v>
      </c>
      <c r="M80" t="s">
        <v>23</v>
      </c>
      <c r="N80" t="s">
        <v>23</v>
      </c>
      <c r="O80" t="s">
        <v>25</v>
      </c>
      <c r="P80" t="s">
        <v>26</v>
      </c>
      <c r="Q80" t="s">
        <v>27</v>
      </c>
      <c r="R80">
        <v>85.1</v>
      </c>
      <c r="S80">
        <v>2230.1</v>
      </c>
      <c r="T80" t="s">
        <v>64</v>
      </c>
      <c r="U80" t="s">
        <v>65</v>
      </c>
    </row>
    <row r="81" spans="1:21">
      <c r="A81" t="s">
        <v>288</v>
      </c>
      <c r="B81" s="2">
        <v>45852</v>
      </c>
      <c r="C81" t="s">
        <v>22</v>
      </c>
      <c r="D81">
        <v>44</v>
      </c>
      <c r="E81" t="s">
        <v>23</v>
      </c>
      <c r="F81">
        <v>0</v>
      </c>
      <c r="G81">
        <v>1</v>
      </c>
      <c r="H81" t="s">
        <v>24</v>
      </c>
      <c r="I81">
        <v>3123</v>
      </c>
      <c r="J81">
        <v>1</v>
      </c>
      <c r="K81">
        <v>1</v>
      </c>
      <c r="L81" t="s">
        <v>15568</v>
      </c>
      <c r="M81" t="s">
        <v>23</v>
      </c>
      <c r="N81" t="s">
        <v>23</v>
      </c>
      <c r="O81" t="s">
        <v>25</v>
      </c>
      <c r="P81" t="s">
        <v>26</v>
      </c>
      <c r="Q81" t="s">
        <v>84</v>
      </c>
      <c r="R81">
        <v>89.15</v>
      </c>
      <c r="S81">
        <v>121.5</v>
      </c>
      <c r="T81" t="s">
        <v>30</v>
      </c>
      <c r="U81" t="s">
        <v>31</v>
      </c>
    </row>
    <row r="82" spans="1:21">
      <c r="A82" t="s">
        <v>291</v>
      </c>
      <c r="B82" s="2">
        <v>45132</v>
      </c>
      <c r="C82" t="s">
        <v>22</v>
      </c>
      <c r="D82">
        <v>55</v>
      </c>
      <c r="E82" t="s">
        <v>39</v>
      </c>
      <c r="F82">
        <v>0</v>
      </c>
      <c r="G82">
        <v>1</v>
      </c>
      <c r="H82" t="s">
        <v>24</v>
      </c>
      <c r="I82">
        <v>2241</v>
      </c>
      <c r="J82">
        <v>0</v>
      </c>
      <c r="K82">
        <v>25</v>
      </c>
      <c r="L82" t="s">
        <v>15568</v>
      </c>
      <c r="M82" t="s">
        <v>23</v>
      </c>
      <c r="N82" t="s">
        <v>23</v>
      </c>
      <c r="O82" t="s">
        <v>25</v>
      </c>
      <c r="P82" t="s">
        <v>26</v>
      </c>
      <c r="Q82" t="s">
        <v>27</v>
      </c>
      <c r="R82">
        <v>95.9</v>
      </c>
      <c r="S82">
        <v>2580.5</v>
      </c>
      <c r="T82" t="s">
        <v>30</v>
      </c>
      <c r="U82" t="s">
        <v>106</v>
      </c>
    </row>
    <row r="83" spans="1:21">
      <c r="A83" t="s">
        <v>293</v>
      </c>
      <c r="B83" s="2">
        <v>45758</v>
      </c>
      <c r="C83" t="s">
        <v>33</v>
      </c>
      <c r="D83">
        <v>41</v>
      </c>
      <c r="E83" t="s">
        <v>39</v>
      </c>
      <c r="F83">
        <v>0</v>
      </c>
      <c r="G83">
        <v>1</v>
      </c>
      <c r="H83" t="s">
        <v>24</v>
      </c>
      <c r="I83">
        <v>5762</v>
      </c>
      <c r="J83">
        <v>0</v>
      </c>
      <c r="K83">
        <v>4</v>
      </c>
      <c r="L83" t="s">
        <v>48</v>
      </c>
      <c r="M83" t="s">
        <v>23</v>
      </c>
      <c r="N83" t="s">
        <v>23</v>
      </c>
      <c r="O83" t="s">
        <v>25</v>
      </c>
      <c r="P83" t="s">
        <v>26</v>
      </c>
      <c r="Q83" t="s">
        <v>27</v>
      </c>
      <c r="R83">
        <v>79.150000000000006</v>
      </c>
      <c r="S83">
        <v>464.89</v>
      </c>
      <c r="T83" t="s">
        <v>30</v>
      </c>
      <c r="U83" t="s">
        <v>69</v>
      </c>
    </row>
    <row r="84" spans="1:21">
      <c r="A84" t="s">
        <v>295</v>
      </c>
      <c r="B84" s="2">
        <v>44569</v>
      </c>
      <c r="C84" t="s">
        <v>22</v>
      </c>
      <c r="D84">
        <v>63</v>
      </c>
      <c r="E84" t="s">
        <v>39</v>
      </c>
      <c r="F84">
        <v>0</v>
      </c>
      <c r="G84">
        <v>1</v>
      </c>
      <c r="H84" t="s">
        <v>24</v>
      </c>
      <c r="I84">
        <v>4673</v>
      </c>
      <c r="J84">
        <v>0</v>
      </c>
      <c r="K84">
        <v>43</v>
      </c>
      <c r="L84" t="s">
        <v>15568</v>
      </c>
      <c r="M84" t="s">
        <v>23</v>
      </c>
      <c r="N84" t="s">
        <v>23</v>
      </c>
      <c r="O84" t="s">
        <v>25</v>
      </c>
      <c r="P84" t="s">
        <v>26</v>
      </c>
      <c r="Q84" t="s">
        <v>27</v>
      </c>
      <c r="R84">
        <v>75.2</v>
      </c>
      <c r="S84">
        <v>4660.6000000000004</v>
      </c>
      <c r="T84" t="s">
        <v>64</v>
      </c>
      <c r="U84" t="s">
        <v>234</v>
      </c>
    </row>
    <row r="85" spans="1:21">
      <c r="A85" t="s">
        <v>298</v>
      </c>
      <c r="B85" s="2">
        <v>45414</v>
      </c>
      <c r="C85" t="s">
        <v>33</v>
      </c>
      <c r="D85">
        <v>25</v>
      </c>
      <c r="E85" t="s">
        <v>39</v>
      </c>
      <c r="F85">
        <v>0</v>
      </c>
      <c r="G85">
        <v>1</v>
      </c>
      <c r="H85" t="s">
        <v>24</v>
      </c>
      <c r="I85">
        <v>5129</v>
      </c>
      <c r="J85">
        <v>0</v>
      </c>
      <c r="K85">
        <v>15</v>
      </c>
      <c r="L85" t="s">
        <v>97</v>
      </c>
      <c r="M85" t="s">
        <v>23</v>
      </c>
      <c r="N85" t="s">
        <v>23</v>
      </c>
      <c r="O85" t="s">
        <v>49</v>
      </c>
      <c r="P85" t="s">
        <v>26</v>
      </c>
      <c r="Q85" t="s">
        <v>27</v>
      </c>
      <c r="R85">
        <v>59.45</v>
      </c>
      <c r="S85">
        <v>1437.75</v>
      </c>
      <c r="T85" t="s">
        <v>64</v>
      </c>
      <c r="U85" t="s">
        <v>234</v>
      </c>
    </row>
    <row r="86" spans="1:21">
      <c r="A86" t="s">
        <v>301</v>
      </c>
      <c r="B86" s="2">
        <v>44930</v>
      </c>
      <c r="C86" t="s">
        <v>33</v>
      </c>
      <c r="D86">
        <v>29</v>
      </c>
      <c r="E86" t="s">
        <v>39</v>
      </c>
      <c r="F86">
        <v>0</v>
      </c>
      <c r="G86">
        <v>1</v>
      </c>
      <c r="H86" t="s">
        <v>24</v>
      </c>
      <c r="I86">
        <v>4403</v>
      </c>
      <c r="J86">
        <v>0</v>
      </c>
      <c r="K86">
        <v>31</v>
      </c>
      <c r="L86" t="s">
        <v>40</v>
      </c>
      <c r="M86" t="s">
        <v>23</v>
      </c>
      <c r="N86" t="s">
        <v>23</v>
      </c>
      <c r="O86" t="s">
        <v>56</v>
      </c>
      <c r="P86" t="s">
        <v>26</v>
      </c>
      <c r="Q86" t="s">
        <v>50</v>
      </c>
      <c r="R86">
        <v>65.25</v>
      </c>
      <c r="S86">
        <v>3079.64</v>
      </c>
      <c r="T86" t="s">
        <v>30</v>
      </c>
      <c r="U86" t="s">
        <v>103</v>
      </c>
    </row>
    <row r="87" spans="1:21">
      <c r="A87" t="s">
        <v>304</v>
      </c>
      <c r="B87" s="2">
        <v>45680</v>
      </c>
      <c r="C87" t="s">
        <v>33</v>
      </c>
      <c r="D87">
        <v>62</v>
      </c>
      <c r="E87" t="s">
        <v>39</v>
      </c>
      <c r="F87">
        <v>0</v>
      </c>
      <c r="G87">
        <v>1</v>
      </c>
      <c r="H87" t="s">
        <v>24</v>
      </c>
      <c r="I87">
        <v>5159</v>
      </c>
      <c r="J87">
        <v>0</v>
      </c>
      <c r="K87">
        <v>7</v>
      </c>
      <c r="L87" t="s">
        <v>48</v>
      </c>
      <c r="M87" t="s">
        <v>23</v>
      </c>
      <c r="N87" t="s">
        <v>23</v>
      </c>
      <c r="O87" t="s">
        <v>25</v>
      </c>
      <c r="P87" t="s">
        <v>26</v>
      </c>
      <c r="Q87" t="s">
        <v>27</v>
      </c>
      <c r="R87">
        <v>74.900000000000006</v>
      </c>
      <c r="S87">
        <v>868.68</v>
      </c>
      <c r="T87" t="s">
        <v>30</v>
      </c>
      <c r="U87" t="s">
        <v>31</v>
      </c>
    </row>
    <row r="88" spans="1:21">
      <c r="A88" t="s">
        <v>307</v>
      </c>
      <c r="B88" s="2">
        <v>43899</v>
      </c>
      <c r="C88" t="s">
        <v>22</v>
      </c>
      <c r="D88">
        <v>24</v>
      </c>
      <c r="E88" t="s">
        <v>23</v>
      </c>
      <c r="F88">
        <v>0</v>
      </c>
      <c r="G88">
        <v>1</v>
      </c>
      <c r="H88" t="s">
        <v>24</v>
      </c>
      <c r="I88">
        <v>4415</v>
      </c>
      <c r="J88">
        <v>1</v>
      </c>
      <c r="K88">
        <v>65</v>
      </c>
      <c r="L88" t="s">
        <v>142</v>
      </c>
      <c r="M88" t="s">
        <v>23</v>
      </c>
      <c r="N88" t="s">
        <v>23</v>
      </c>
      <c r="O88" t="s">
        <v>56</v>
      </c>
      <c r="P88" t="s">
        <v>202</v>
      </c>
      <c r="Q88" t="s">
        <v>50</v>
      </c>
      <c r="R88">
        <v>72.45</v>
      </c>
      <c r="S88">
        <v>6378.37</v>
      </c>
      <c r="T88" t="s">
        <v>30</v>
      </c>
      <c r="U88" t="s">
        <v>106</v>
      </c>
    </row>
    <row r="89" spans="1:21">
      <c r="A89" t="s">
        <v>310</v>
      </c>
      <c r="B89" s="2">
        <v>44936</v>
      </c>
      <c r="C89" t="s">
        <v>33</v>
      </c>
      <c r="D89">
        <v>51</v>
      </c>
      <c r="E89" t="s">
        <v>23</v>
      </c>
      <c r="F89">
        <v>0</v>
      </c>
      <c r="G89">
        <v>1</v>
      </c>
      <c r="H89" t="s">
        <v>24</v>
      </c>
      <c r="I89">
        <v>5000</v>
      </c>
      <c r="J89">
        <v>4</v>
      </c>
      <c r="K89">
        <v>31</v>
      </c>
      <c r="L89" t="s">
        <v>15568</v>
      </c>
      <c r="M89" t="s">
        <v>23</v>
      </c>
      <c r="N89" t="s">
        <v>23</v>
      </c>
      <c r="O89" t="s">
        <v>25</v>
      </c>
      <c r="P89" t="s">
        <v>26</v>
      </c>
      <c r="Q89" t="s">
        <v>27</v>
      </c>
      <c r="R89">
        <v>104.2</v>
      </c>
      <c r="S89">
        <v>3342.07</v>
      </c>
      <c r="T89" t="s">
        <v>64</v>
      </c>
      <c r="U89" t="s">
        <v>65</v>
      </c>
    </row>
    <row r="90" spans="1:21">
      <c r="A90" t="s">
        <v>312</v>
      </c>
      <c r="B90" s="2">
        <v>45785</v>
      </c>
      <c r="C90" t="s">
        <v>22</v>
      </c>
      <c r="D90">
        <v>47</v>
      </c>
      <c r="E90" t="s">
        <v>39</v>
      </c>
      <c r="F90">
        <v>0</v>
      </c>
      <c r="G90">
        <v>1</v>
      </c>
      <c r="H90" t="s">
        <v>24</v>
      </c>
      <c r="I90">
        <v>5598</v>
      </c>
      <c r="J90">
        <v>0</v>
      </c>
      <c r="K90">
        <v>3</v>
      </c>
      <c r="L90" t="s">
        <v>48</v>
      </c>
      <c r="M90" t="s">
        <v>23</v>
      </c>
      <c r="N90" t="s">
        <v>23</v>
      </c>
      <c r="O90" t="s">
        <v>49</v>
      </c>
      <c r="P90" t="s">
        <v>26</v>
      </c>
      <c r="Q90" t="s">
        <v>27</v>
      </c>
      <c r="R90">
        <v>49.15</v>
      </c>
      <c r="S90">
        <v>301.42</v>
      </c>
      <c r="T90" t="s">
        <v>30</v>
      </c>
      <c r="U90" t="s">
        <v>31</v>
      </c>
    </row>
    <row r="91" spans="1:21">
      <c r="A91" t="s">
        <v>315</v>
      </c>
      <c r="B91" s="2">
        <v>43807</v>
      </c>
      <c r="C91" t="s">
        <v>33</v>
      </c>
      <c r="D91">
        <v>70</v>
      </c>
      <c r="E91" t="s">
        <v>23</v>
      </c>
      <c r="F91">
        <v>0</v>
      </c>
      <c r="G91">
        <v>1</v>
      </c>
      <c r="H91" t="s">
        <v>24</v>
      </c>
      <c r="I91">
        <v>5651</v>
      </c>
      <c r="J91">
        <v>1</v>
      </c>
      <c r="K91">
        <v>68</v>
      </c>
      <c r="L91" t="s">
        <v>316</v>
      </c>
      <c r="M91" t="s">
        <v>23</v>
      </c>
      <c r="N91" t="s">
        <v>23</v>
      </c>
      <c r="O91" t="s">
        <v>25</v>
      </c>
      <c r="P91" t="s">
        <v>26</v>
      </c>
      <c r="Q91" t="s">
        <v>27</v>
      </c>
      <c r="R91">
        <v>89.6</v>
      </c>
      <c r="S91">
        <v>7768.44</v>
      </c>
      <c r="T91" t="s">
        <v>30</v>
      </c>
      <c r="U91" t="s">
        <v>31</v>
      </c>
    </row>
    <row r="92" spans="1:21">
      <c r="A92" t="s">
        <v>319</v>
      </c>
      <c r="B92" s="2">
        <v>45301</v>
      </c>
      <c r="C92" t="s">
        <v>22</v>
      </c>
      <c r="D92">
        <v>74</v>
      </c>
      <c r="E92" t="s">
        <v>39</v>
      </c>
      <c r="F92">
        <v>0</v>
      </c>
      <c r="G92">
        <v>1</v>
      </c>
      <c r="H92" t="s">
        <v>24</v>
      </c>
      <c r="I92">
        <v>5683</v>
      </c>
      <c r="J92">
        <v>0</v>
      </c>
      <c r="K92">
        <v>19</v>
      </c>
      <c r="L92" t="s">
        <v>97</v>
      </c>
      <c r="M92" t="s">
        <v>23</v>
      </c>
      <c r="N92" t="s">
        <v>23</v>
      </c>
      <c r="O92" t="s">
        <v>25</v>
      </c>
      <c r="P92" t="s">
        <v>26</v>
      </c>
      <c r="Q92" t="s">
        <v>27</v>
      </c>
      <c r="R92">
        <v>88.2</v>
      </c>
      <c r="S92">
        <v>2535.23</v>
      </c>
      <c r="T92" t="s">
        <v>30</v>
      </c>
      <c r="U92" t="s">
        <v>31</v>
      </c>
    </row>
    <row r="93" spans="1:21">
      <c r="A93" t="s">
        <v>322</v>
      </c>
      <c r="B93" s="2">
        <v>45840</v>
      </c>
      <c r="C93" t="s">
        <v>22</v>
      </c>
      <c r="D93">
        <v>69</v>
      </c>
      <c r="E93" t="s">
        <v>39</v>
      </c>
      <c r="F93">
        <v>0</v>
      </c>
      <c r="G93">
        <v>1</v>
      </c>
      <c r="H93" t="s">
        <v>24</v>
      </c>
      <c r="I93">
        <v>5057</v>
      </c>
      <c r="J93">
        <v>0</v>
      </c>
      <c r="K93">
        <v>1</v>
      </c>
      <c r="L93" t="s">
        <v>15568</v>
      </c>
      <c r="M93" t="s">
        <v>23</v>
      </c>
      <c r="N93" t="s">
        <v>23</v>
      </c>
      <c r="O93" t="s">
        <v>25</v>
      </c>
      <c r="P93" t="s">
        <v>26</v>
      </c>
      <c r="Q93" t="s">
        <v>27</v>
      </c>
      <c r="R93">
        <v>69.75</v>
      </c>
      <c r="S93">
        <v>103.59</v>
      </c>
      <c r="T93" t="s">
        <v>30</v>
      </c>
      <c r="U93" t="s">
        <v>31</v>
      </c>
    </row>
    <row r="94" spans="1:21">
      <c r="A94" t="s">
        <v>324</v>
      </c>
      <c r="B94" s="2">
        <v>45597</v>
      </c>
      <c r="C94" t="s">
        <v>33</v>
      </c>
      <c r="D94">
        <v>70</v>
      </c>
      <c r="E94" t="s">
        <v>39</v>
      </c>
      <c r="F94">
        <v>0</v>
      </c>
      <c r="G94">
        <v>1</v>
      </c>
      <c r="H94" t="s">
        <v>24</v>
      </c>
      <c r="I94">
        <v>3145</v>
      </c>
      <c r="J94">
        <v>0</v>
      </c>
      <c r="K94">
        <v>9</v>
      </c>
      <c r="L94" t="s">
        <v>15568</v>
      </c>
      <c r="M94" t="s">
        <v>23</v>
      </c>
      <c r="N94" t="s">
        <v>23</v>
      </c>
      <c r="O94" t="s">
        <v>25</v>
      </c>
      <c r="P94" t="s">
        <v>26</v>
      </c>
      <c r="Q94" t="s">
        <v>27</v>
      </c>
      <c r="R94">
        <v>74.55</v>
      </c>
      <c r="S94">
        <v>747.69</v>
      </c>
      <c r="T94" t="s">
        <v>30</v>
      </c>
      <c r="U94" t="s">
        <v>31</v>
      </c>
    </row>
    <row r="95" spans="1:21">
      <c r="A95" t="s">
        <v>327</v>
      </c>
      <c r="B95" s="2">
        <v>44980</v>
      </c>
      <c r="C95" t="s">
        <v>33</v>
      </c>
      <c r="D95">
        <v>73</v>
      </c>
      <c r="E95" t="s">
        <v>39</v>
      </c>
      <c r="F95">
        <v>0</v>
      </c>
      <c r="G95">
        <v>1</v>
      </c>
      <c r="H95" t="s">
        <v>24</v>
      </c>
      <c r="I95">
        <v>3548</v>
      </c>
      <c r="J95">
        <v>0</v>
      </c>
      <c r="K95">
        <v>30</v>
      </c>
      <c r="L95" t="s">
        <v>15568</v>
      </c>
      <c r="M95" t="s">
        <v>23</v>
      </c>
      <c r="N95" t="s">
        <v>23</v>
      </c>
      <c r="O95" t="s">
        <v>25</v>
      </c>
      <c r="P95" t="s">
        <v>26</v>
      </c>
      <c r="Q95" t="s">
        <v>27</v>
      </c>
      <c r="R95">
        <v>99.7</v>
      </c>
      <c r="S95">
        <v>4355.6499999999996</v>
      </c>
      <c r="T95" t="s">
        <v>64</v>
      </c>
      <c r="U95" t="s">
        <v>65</v>
      </c>
    </row>
    <row r="96" spans="1:21">
      <c r="A96" t="s">
        <v>330</v>
      </c>
      <c r="B96" s="2">
        <v>43898</v>
      </c>
      <c r="C96" t="s">
        <v>33</v>
      </c>
      <c r="D96">
        <v>66</v>
      </c>
      <c r="E96" t="s">
        <v>23</v>
      </c>
      <c r="F96">
        <v>0</v>
      </c>
      <c r="G96">
        <v>1</v>
      </c>
      <c r="H96" t="s">
        <v>24</v>
      </c>
      <c r="I96">
        <v>5965</v>
      </c>
      <c r="J96">
        <v>1</v>
      </c>
      <c r="K96">
        <v>65</v>
      </c>
      <c r="L96" t="s">
        <v>15568</v>
      </c>
      <c r="M96" t="s">
        <v>23</v>
      </c>
      <c r="N96" t="s">
        <v>23</v>
      </c>
      <c r="O96" t="s">
        <v>25</v>
      </c>
      <c r="P96" t="s">
        <v>202</v>
      </c>
      <c r="Q96" t="s">
        <v>27</v>
      </c>
      <c r="R96">
        <v>106.25</v>
      </c>
      <c r="S96">
        <v>8194.65</v>
      </c>
      <c r="T96" t="s">
        <v>30</v>
      </c>
      <c r="U96" t="s">
        <v>69</v>
      </c>
    </row>
    <row r="97" spans="1:21">
      <c r="A97" t="s">
        <v>333</v>
      </c>
      <c r="B97" s="2">
        <v>45581</v>
      </c>
      <c r="C97" t="s">
        <v>33</v>
      </c>
      <c r="D97">
        <v>40</v>
      </c>
      <c r="E97" t="s">
        <v>39</v>
      </c>
      <c r="F97">
        <v>0</v>
      </c>
      <c r="G97">
        <v>1</v>
      </c>
      <c r="H97" t="s">
        <v>24</v>
      </c>
      <c r="I97">
        <v>5686</v>
      </c>
      <c r="J97">
        <v>0</v>
      </c>
      <c r="K97">
        <v>10</v>
      </c>
      <c r="L97" t="s">
        <v>15568</v>
      </c>
      <c r="M97" t="s">
        <v>23</v>
      </c>
      <c r="N97" t="s">
        <v>23</v>
      </c>
      <c r="O97" t="s">
        <v>25</v>
      </c>
      <c r="P97" t="s">
        <v>26</v>
      </c>
      <c r="Q97" t="s">
        <v>84</v>
      </c>
      <c r="R97">
        <v>84.7</v>
      </c>
      <c r="S97">
        <v>1276.1400000000001</v>
      </c>
      <c r="T97" t="s">
        <v>30</v>
      </c>
      <c r="U97" t="s">
        <v>31</v>
      </c>
    </row>
    <row r="98" spans="1:21">
      <c r="A98" t="s">
        <v>336</v>
      </c>
      <c r="B98" s="2">
        <v>45698</v>
      </c>
      <c r="C98" t="s">
        <v>33</v>
      </c>
      <c r="D98">
        <v>55</v>
      </c>
      <c r="E98" t="s">
        <v>39</v>
      </c>
      <c r="F98">
        <v>0</v>
      </c>
      <c r="G98">
        <v>1</v>
      </c>
      <c r="H98" t="s">
        <v>24</v>
      </c>
      <c r="I98">
        <v>5750</v>
      </c>
      <c r="J98">
        <v>0</v>
      </c>
      <c r="K98">
        <v>6</v>
      </c>
      <c r="L98" t="s">
        <v>48</v>
      </c>
      <c r="M98" t="s">
        <v>23</v>
      </c>
      <c r="N98" t="s">
        <v>23</v>
      </c>
      <c r="O98" t="s">
        <v>25</v>
      </c>
      <c r="P98" t="s">
        <v>26</v>
      </c>
      <c r="Q98" t="s">
        <v>50</v>
      </c>
      <c r="R98">
        <v>109.9</v>
      </c>
      <c r="S98">
        <v>791.61</v>
      </c>
      <c r="T98" t="s">
        <v>30</v>
      </c>
      <c r="U98" t="s">
        <v>31</v>
      </c>
    </row>
    <row r="99" spans="1:21">
      <c r="A99" t="s">
        <v>339</v>
      </c>
      <c r="B99" s="2">
        <v>45676</v>
      </c>
      <c r="C99" t="s">
        <v>33</v>
      </c>
      <c r="D99">
        <v>54</v>
      </c>
      <c r="E99" t="s">
        <v>39</v>
      </c>
      <c r="F99">
        <v>0</v>
      </c>
      <c r="G99">
        <v>1</v>
      </c>
      <c r="H99" t="s">
        <v>24</v>
      </c>
      <c r="I99">
        <v>3830</v>
      </c>
      <c r="J99">
        <v>0</v>
      </c>
      <c r="K99">
        <v>7</v>
      </c>
      <c r="L99" t="s">
        <v>15568</v>
      </c>
      <c r="M99" t="s">
        <v>23</v>
      </c>
      <c r="N99" t="s">
        <v>23</v>
      </c>
      <c r="O99" t="s">
        <v>25</v>
      </c>
      <c r="P99" t="s">
        <v>26</v>
      </c>
      <c r="Q99" t="s">
        <v>27</v>
      </c>
      <c r="R99">
        <v>79.3</v>
      </c>
      <c r="S99">
        <v>667.62</v>
      </c>
      <c r="T99" t="s">
        <v>30</v>
      </c>
      <c r="U99" t="s">
        <v>31</v>
      </c>
    </row>
    <row r="100" spans="1:21">
      <c r="A100" t="s">
        <v>342</v>
      </c>
      <c r="B100" s="2">
        <v>43945</v>
      </c>
      <c r="C100" t="s">
        <v>33</v>
      </c>
      <c r="D100">
        <v>39</v>
      </c>
      <c r="E100" t="s">
        <v>39</v>
      </c>
      <c r="F100">
        <v>0</v>
      </c>
      <c r="G100">
        <v>1</v>
      </c>
      <c r="H100" t="s">
        <v>24</v>
      </c>
      <c r="I100">
        <v>5452</v>
      </c>
      <c r="J100">
        <v>0</v>
      </c>
      <c r="K100">
        <v>64</v>
      </c>
      <c r="L100" t="s">
        <v>15568</v>
      </c>
      <c r="M100" t="s">
        <v>23</v>
      </c>
      <c r="N100" t="s">
        <v>23</v>
      </c>
      <c r="O100" t="s">
        <v>25</v>
      </c>
      <c r="P100" t="s">
        <v>202</v>
      </c>
      <c r="Q100" t="s">
        <v>50</v>
      </c>
      <c r="R100">
        <v>100.05</v>
      </c>
      <c r="S100">
        <v>8054.52</v>
      </c>
      <c r="T100" t="s">
        <v>30</v>
      </c>
      <c r="U100" t="s">
        <v>31</v>
      </c>
    </row>
    <row r="101" spans="1:21">
      <c r="A101" t="s">
        <v>345</v>
      </c>
      <c r="B101" s="2">
        <v>45858</v>
      </c>
      <c r="C101" t="s">
        <v>33</v>
      </c>
      <c r="D101">
        <v>28</v>
      </c>
      <c r="E101" t="s">
        <v>39</v>
      </c>
      <c r="F101">
        <v>0</v>
      </c>
      <c r="G101">
        <v>1</v>
      </c>
      <c r="H101" t="s">
        <v>24</v>
      </c>
      <c r="I101">
        <v>3049</v>
      </c>
      <c r="J101">
        <v>0</v>
      </c>
      <c r="K101">
        <v>1</v>
      </c>
      <c r="L101" t="s">
        <v>15568</v>
      </c>
      <c r="M101" t="s">
        <v>23</v>
      </c>
      <c r="N101" t="s">
        <v>23</v>
      </c>
      <c r="O101" t="s">
        <v>56</v>
      </c>
      <c r="P101" t="s">
        <v>26</v>
      </c>
      <c r="Q101" t="s">
        <v>84</v>
      </c>
      <c r="R101">
        <v>45.3</v>
      </c>
      <c r="S101">
        <v>85.24</v>
      </c>
      <c r="T101" t="s">
        <v>30</v>
      </c>
      <c r="U101" t="s">
        <v>69</v>
      </c>
    </row>
    <row r="102" spans="1:21">
      <c r="A102" t="s">
        <v>347</v>
      </c>
      <c r="B102" s="2">
        <v>44417</v>
      </c>
      <c r="C102" t="s">
        <v>33</v>
      </c>
      <c r="D102">
        <v>51</v>
      </c>
      <c r="E102" t="s">
        <v>39</v>
      </c>
      <c r="F102">
        <v>0</v>
      </c>
      <c r="G102">
        <v>1</v>
      </c>
      <c r="H102" t="s">
        <v>24</v>
      </c>
      <c r="I102">
        <v>2681</v>
      </c>
      <c r="J102">
        <v>0</v>
      </c>
      <c r="K102">
        <v>48</v>
      </c>
      <c r="L102" t="s">
        <v>15568</v>
      </c>
      <c r="M102" t="s">
        <v>23</v>
      </c>
      <c r="N102" t="s">
        <v>23</v>
      </c>
      <c r="O102" t="s">
        <v>49</v>
      </c>
      <c r="P102" t="s">
        <v>202</v>
      </c>
      <c r="Q102" t="s">
        <v>50</v>
      </c>
      <c r="R102">
        <v>60.35</v>
      </c>
      <c r="S102">
        <v>4524.08</v>
      </c>
      <c r="T102" t="s">
        <v>64</v>
      </c>
      <c r="U102" t="s">
        <v>350</v>
      </c>
    </row>
    <row r="103" spans="1:21">
      <c r="A103" t="s">
        <v>351</v>
      </c>
      <c r="B103" s="2">
        <v>45636</v>
      </c>
      <c r="C103" t="s">
        <v>33</v>
      </c>
      <c r="D103">
        <v>48</v>
      </c>
      <c r="E103" t="s">
        <v>39</v>
      </c>
      <c r="F103">
        <v>0</v>
      </c>
      <c r="G103">
        <v>1</v>
      </c>
      <c r="H103" t="s">
        <v>24</v>
      </c>
      <c r="I103">
        <v>2545</v>
      </c>
      <c r="J103">
        <v>0</v>
      </c>
      <c r="K103">
        <v>8</v>
      </c>
      <c r="L103" t="s">
        <v>48</v>
      </c>
      <c r="M103" t="s">
        <v>23</v>
      </c>
      <c r="N103" t="s">
        <v>23</v>
      </c>
      <c r="O103" t="s">
        <v>25</v>
      </c>
      <c r="P103" t="s">
        <v>26</v>
      </c>
      <c r="Q103" t="s">
        <v>27</v>
      </c>
      <c r="R103">
        <v>87.05</v>
      </c>
      <c r="S103">
        <v>1126.82</v>
      </c>
      <c r="T103" t="s">
        <v>59</v>
      </c>
      <c r="U103" t="s">
        <v>60</v>
      </c>
    </row>
    <row r="104" spans="1:21">
      <c r="A104" t="s">
        <v>354</v>
      </c>
      <c r="B104" s="2">
        <v>45539</v>
      </c>
      <c r="C104" t="s">
        <v>33</v>
      </c>
      <c r="D104">
        <v>35</v>
      </c>
      <c r="E104" t="s">
        <v>23</v>
      </c>
      <c r="F104">
        <v>3</v>
      </c>
      <c r="G104">
        <v>1</v>
      </c>
      <c r="H104" t="s">
        <v>24</v>
      </c>
      <c r="I104">
        <v>5638</v>
      </c>
      <c r="J104">
        <v>1</v>
      </c>
      <c r="K104">
        <v>11</v>
      </c>
      <c r="L104" t="s">
        <v>97</v>
      </c>
      <c r="M104" t="s">
        <v>23</v>
      </c>
      <c r="N104" t="s">
        <v>39</v>
      </c>
      <c r="P104" t="s">
        <v>26</v>
      </c>
      <c r="Q104" t="s">
        <v>50</v>
      </c>
      <c r="R104">
        <v>19.25</v>
      </c>
      <c r="S104">
        <v>499.41</v>
      </c>
      <c r="T104" t="s">
        <v>36</v>
      </c>
      <c r="U104" t="s">
        <v>46</v>
      </c>
    </row>
    <row r="105" spans="1:21">
      <c r="A105" t="s">
        <v>357</v>
      </c>
      <c r="B105" s="2">
        <v>44207</v>
      </c>
      <c r="C105" t="s">
        <v>22</v>
      </c>
      <c r="D105">
        <v>28</v>
      </c>
      <c r="E105" t="s">
        <v>23</v>
      </c>
      <c r="F105">
        <v>0</v>
      </c>
      <c r="G105">
        <v>1</v>
      </c>
      <c r="H105" t="s">
        <v>24</v>
      </c>
      <c r="I105">
        <v>5463</v>
      </c>
      <c r="J105">
        <v>1</v>
      </c>
      <c r="K105">
        <v>55</v>
      </c>
      <c r="L105" t="s">
        <v>142</v>
      </c>
      <c r="M105" t="s">
        <v>23</v>
      </c>
      <c r="N105" t="s">
        <v>23</v>
      </c>
      <c r="O105" t="s">
        <v>49</v>
      </c>
      <c r="P105" t="s">
        <v>164</v>
      </c>
      <c r="Q105" t="s">
        <v>27</v>
      </c>
      <c r="R105">
        <v>57.55</v>
      </c>
      <c r="S105">
        <v>3590.4</v>
      </c>
      <c r="T105" t="s">
        <v>30</v>
      </c>
      <c r="U105" t="s">
        <v>106</v>
      </c>
    </row>
    <row r="106" spans="1:21">
      <c r="A106" t="s">
        <v>360</v>
      </c>
      <c r="B106" s="2">
        <v>45577</v>
      </c>
      <c r="C106" t="s">
        <v>22</v>
      </c>
      <c r="D106">
        <v>58</v>
      </c>
      <c r="E106" t="s">
        <v>23</v>
      </c>
      <c r="F106">
        <v>0</v>
      </c>
      <c r="G106">
        <v>1</v>
      </c>
      <c r="H106" t="s">
        <v>24</v>
      </c>
      <c r="I106">
        <v>4243</v>
      </c>
      <c r="J106">
        <v>5</v>
      </c>
      <c r="K106">
        <v>10</v>
      </c>
      <c r="L106" t="s">
        <v>15568</v>
      </c>
      <c r="M106" t="s">
        <v>23</v>
      </c>
      <c r="N106" t="s">
        <v>23</v>
      </c>
      <c r="O106" t="s">
        <v>25</v>
      </c>
      <c r="P106" t="s">
        <v>26</v>
      </c>
      <c r="Q106" t="s">
        <v>27</v>
      </c>
      <c r="R106">
        <v>99.85</v>
      </c>
      <c r="S106">
        <v>1423.7</v>
      </c>
      <c r="T106" t="s">
        <v>64</v>
      </c>
      <c r="U106" t="s">
        <v>73</v>
      </c>
    </row>
    <row r="107" spans="1:21">
      <c r="A107" t="s">
        <v>363</v>
      </c>
      <c r="B107" s="2">
        <v>44798</v>
      </c>
      <c r="C107" t="s">
        <v>22</v>
      </c>
      <c r="D107">
        <v>46</v>
      </c>
      <c r="E107" t="s">
        <v>39</v>
      </c>
      <c r="F107">
        <v>0</v>
      </c>
      <c r="G107">
        <v>1</v>
      </c>
      <c r="H107" t="s">
        <v>24</v>
      </c>
      <c r="I107">
        <v>2455</v>
      </c>
      <c r="J107">
        <v>0</v>
      </c>
      <c r="K107">
        <v>36</v>
      </c>
      <c r="L107" t="s">
        <v>15568</v>
      </c>
      <c r="M107" t="s">
        <v>23</v>
      </c>
      <c r="N107" t="s">
        <v>23</v>
      </c>
      <c r="O107" t="s">
        <v>25</v>
      </c>
      <c r="P107" t="s">
        <v>26</v>
      </c>
      <c r="Q107" t="s">
        <v>27</v>
      </c>
      <c r="R107">
        <v>84.9</v>
      </c>
      <c r="S107">
        <v>3954.96</v>
      </c>
      <c r="T107" t="s">
        <v>36</v>
      </c>
      <c r="U107" t="s">
        <v>37</v>
      </c>
    </row>
    <row r="108" spans="1:21">
      <c r="A108" t="s">
        <v>366</v>
      </c>
      <c r="B108" s="2">
        <v>45588</v>
      </c>
      <c r="C108" t="s">
        <v>33</v>
      </c>
      <c r="D108">
        <v>39</v>
      </c>
      <c r="E108" t="s">
        <v>39</v>
      </c>
      <c r="F108">
        <v>0</v>
      </c>
      <c r="G108">
        <v>1</v>
      </c>
      <c r="H108" t="s">
        <v>24</v>
      </c>
      <c r="I108">
        <v>5578</v>
      </c>
      <c r="J108">
        <v>0</v>
      </c>
      <c r="K108">
        <v>10</v>
      </c>
      <c r="L108" t="s">
        <v>15568</v>
      </c>
      <c r="M108" t="s">
        <v>23</v>
      </c>
      <c r="N108" t="s">
        <v>23</v>
      </c>
      <c r="O108" t="s">
        <v>25</v>
      </c>
      <c r="P108" t="s">
        <v>26</v>
      </c>
      <c r="Q108" t="s">
        <v>27</v>
      </c>
      <c r="R108">
        <v>74.75</v>
      </c>
      <c r="S108">
        <v>855.95</v>
      </c>
      <c r="T108" t="s">
        <v>43</v>
      </c>
      <c r="U108" t="s">
        <v>44</v>
      </c>
    </row>
    <row r="109" spans="1:21">
      <c r="A109" t="s">
        <v>368</v>
      </c>
      <c r="B109" s="2">
        <v>44908</v>
      </c>
      <c r="C109" t="s">
        <v>22</v>
      </c>
      <c r="D109">
        <v>22</v>
      </c>
      <c r="E109" t="s">
        <v>39</v>
      </c>
      <c r="F109">
        <v>0</v>
      </c>
      <c r="G109">
        <v>1</v>
      </c>
      <c r="H109" t="s">
        <v>24</v>
      </c>
      <c r="I109">
        <v>2541</v>
      </c>
      <c r="J109">
        <v>0</v>
      </c>
      <c r="K109">
        <v>32</v>
      </c>
      <c r="L109" t="s">
        <v>40</v>
      </c>
      <c r="M109" t="s">
        <v>23</v>
      </c>
      <c r="N109" t="s">
        <v>23</v>
      </c>
      <c r="O109" t="s">
        <v>25</v>
      </c>
      <c r="P109" t="s">
        <v>26</v>
      </c>
      <c r="Q109" t="s">
        <v>50</v>
      </c>
      <c r="R109">
        <v>108.15</v>
      </c>
      <c r="S109">
        <v>4318.9799999999996</v>
      </c>
      <c r="T109" t="s">
        <v>36</v>
      </c>
      <c r="U109" t="s">
        <v>37</v>
      </c>
    </row>
    <row r="110" spans="1:21">
      <c r="A110" t="s">
        <v>371</v>
      </c>
      <c r="B110" s="2">
        <v>44400</v>
      </c>
      <c r="C110" t="s">
        <v>33</v>
      </c>
      <c r="D110">
        <v>53</v>
      </c>
      <c r="E110" t="s">
        <v>23</v>
      </c>
      <c r="F110">
        <v>0</v>
      </c>
      <c r="G110">
        <v>1</v>
      </c>
      <c r="H110" t="s">
        <v>24</v>
      </c>
      <c r="I110">
        <v>5732</v>
      </c>
      <c r="J110">
        <v>2</v>
      </c>
      <c r="K110">
        <v>49</v>
      </c>
      <c r="L110" t="s">
        <v>15568</v>
      </c>
      <c r="M110" t="s">
        <v>23</v>
      </c>
      <c r="N110" t="s">
        <v>23</v>
      </c>
      <c r="O110" t="s">
        <v>25</v>
      </c>
      <c r="P110" t="s">
        <v>26</v>
      </c>
      <c r="Q110" t="s">
        <v>27</v>
      </c>
      <c r="R110">
        <v>95.6</v>
      </c>
      <c r="S110">
        <v>7215.37</v>
      </c>
      <c r="T110" t="s">
        <v>30</v>
      </c>
      <c r="U110" t="s">
        <v>103</v>
      </c>
    </row>
    <row r="111" spans="1:21">
      <c r="A111" t="s">
        <v>374</v>
      </c>
      <c r="B111" s="2">
        <v>45861</v>
      </c>
      <c r="C111" t="s">
        <v>22</v>
      </c>
      <c r="D111">
        <v>34</v>
      </c>
      <c r="E111" t="s">
        <v>39</v>
      </c>
      <c r="F111">
        <v>0</v>
      </c>
      <c r="G111">
        <v>1</v>
      </c>
      <c r="H111" t="s">
        <v>24</v>
      </c>
      <c r="I111">
        <v>4954</v>
      </c>
      <c r="J111">
        <v>0</v>
      </c>
      <c r="K111">
        <v>1</v>
      </c>
      <c r="L111" t="s">
        <v>15568</v>
      </c>
      <c r="M111" t="s">
        <v>39</v>
      </c>
      <c r="N111" t="s">
        <v>23</v>
      </c>
      <c r="O111" t="s">
        <v>49</v>
      </c>
      <c r="P111" t="s">
        <v>26</v>
      </c>
      <c r="Q111" t="s">
        <v>84</v>
      </c>
      <c r="R111">
        <v>45.3</v>
      </c>
      <c r="S111">
        <v>45.3</v>
      </c>
      <c r="T111" t="s">
        <v>30</v>
      </c>
      <c r="U111" t="s">
        <v>31</v>
      </c>
    </row>
    <row r="112" spans="1:21">
      <c r="A112" t="s">
        <v>375</v>
      </c>
      <c r="B112" s="2">
        <v>45499</v>
      </c>
      <c r="C112" t="s">
        <v>33</v>
      </c>
      <c r="D112">
        <v>54</v>
      </c>
      <c r="E112" t="s">
        <v>39</v>
      </c>
      <c r="F112">
        <v>0</v>
      </c>
      <c r="G112">
        <v>1</v>
      </c>
      <c r="H112" t="s">
        <v>24</v>
      </c>
      <c r="I112">
        <v>2008</v>
      </c>
      <c r="J112">
        <v>0</v>
      </c>
      <c r="K112">
        <v>13</v>
      </c>
      <c r="L112" t="s">
        <v>97</v>
      </c>
      <c r="M112" t="s">
        <v>23</v>
      </c>
      <c r="N112" t="s">
        <v>23</v>
      </c>
      <c r="O112" t="s">
        <v>25</v>
      </c>
      <c r="P112" t="s">
        <v>26</v>
      </c>
      <c r="Q112" t="s">
        <v>27</v>
      </c>
      <c r="R112">
        <v>100.35</v>
      </c>
      <c r="S112">
        <v>1412.9</v>
      </c>
      <c r="T112" t="s">
        <v>59</v>
      </c>
      <c r="U112" t="s">
        <v>60</v>
      </c>
    </row>
    <row r="113" spans="1:21">
      <c r="A113" t="s">
        <v>378</v>
      </c>
      <c r="B113" s="2">
        <v>45864</v>
      </c>
      <c r="C113" t="s">
        <v>33</v>
      </c>
      <c r="D113">
        <v>31</v>
      </c>
      <c r="E113" t="s">
        <v>39</v>
      </c>
      <c r="F113">
        <v>0</v>
      </c>
      <c r="G113">
        <v>1</v>
      </c>
      <c r="H113" t="s">
        <v>24</v>
      </c>
      <c r="I113">
        <v>5996</v>
      </c>
      <c r="J113">
        <v>0</v>
      </c>
      <c r="K113">
        <v>1</v>
      </c>
      <c r="L113" t="s">
        <v>48</v>
      </c>
      <c r="M113" t="s">
        <v>23</v>
      </c>
      <c r="N113" t="s">
        <v>23</v>
      </c>
      <c r="O113" t="s">
        <v>25</v>
      </c>
      <c r="P113" t="s">
        <v>26</v>
      </c>
      <c r="Q113" t="s">
        <v>50</v>
      </c>
      <c r="R113">
        <v>74.3</v>
      </c>
      <c r="S113">
        <v>113.96</v>
      </c>
      <c r="T113" t="s">
        <v>30</v>
      </c>
      <c r="U113" t="s">
        <v>31</v>
      </c>
    </row>
    <row r="114" spans="1:21">
      <c r="A114" t="s">
        <v>381</v>
      </c>
      <c r="B114" s="2">
        <v>45245</v>
      </c>
      <c r="C114" t="s">
        <v>22</v>
      </c>
      <c r="D114">
        <v>27</v>
      </c>
      <c r="E114" t="s">
        <v>23</v>
      </c>
      <c r="F114">
        <v>0</v>
      </c>
      <c r="G114">
        <v>1</v>
      </c>
      <c r="H114" t="s">
        <v>24</v>
      </c>
      <c r="I114">
        <v>3584</v>
      </c>
      <c r="J114">
        <v>1</v>
      </c>
      <c r="K114">
        <v>21</v>
      </c>
      <c r="L114" t="s">
        <v>97</v>
      </c>
      <c r="M114" t="s">
        <v>23</v>
      </c>
      <c r="N114" t="s">
        <v>23</v>
      </c>
      <c r="O114" t="s">
        <v>25</v>
      </c>
      <c r="P114" t="s">
        <v>26</v>
      </c>
      <c r="Q114" t="s">
        <v>27</v>
      </c>
      <c r="R114">
        <v>106.1</v>
      </c>
      <c r="S114">
        <v>2708.38</v>
      </c>
      <c r="T114" t="s">
        <v>59</v>
      </c>
      <c r="U114" t="s">
        <v>384</v>
      </c>
    </row>
    <row r="115" spans="1:21">
      <c r="A115" t="s">
        <v>385</v>
      </c>
      <c r="B115" s="2">
        <v>44219</v>
      </c>
      <c r="C115" t="s">
        <v>22</v>
      </c>
      <c r="D115">
        <v>30</v>
      </c>
      <c r="E115" t="s">
        <v>23</v>
      </c>
      <c r="F115">
        <v>0</v>
      </c>
      <c r="G115">
        <v>1</v>
      </c>
      <c r="H115" t="s">
        <v>24</v>
      </c>
      <c r="I115">
        <v>6041</v>
      </c>
      <c r="J115">
        <v>1</v>
      </c>
      <c r="K115">
        <v>55</v>
      </c>
      <c r="L115" t="s">
        <v>15568</v>
      </c>
      <c r="M115" t="s">
        <v>39</v>
      </c>
      <c r="N115" t="s">
        <v>23</v>
      </c>
      <c r="O115" t="s">
        <v>49</v>
      </c>
      <c r="P115" t="s">
        <v>26</v>
      </c>
      <c r="Q115" t="s">
        <v>27</v>
      </c>
      <c r="R115">
        <v>54.55</v>
      </c>
      <c r="S115">
        <v>3028.3</v>
      </c>
      <c r="T115" t="s">
        <v>36</v>
      </c>
      <c r="U115" t="s">
        <v>37</v>
      </c>
    </row>
    <row r="116" spans="1:21">
      <c r="A116" t="s">
        <v>388</v>
      </c>
      <c r="B116" s="2">
        <v>45843</v>
      </c>
      <c r="C116" t="s">
        <v>33</v>
      </c>
      <c r="D116">
        <v>33</v>
      </c>
      <c r="E116" t="s">
        <v>39</v>
      </c>
      <c r="F116">
        <v>0</v>
      </c>
      <c r="G116">
        <v>1</v>
      </c>
      <c r="H116" t="s">
        <v>24</v>
      </c>
      <c r="I116">
        <v>2016</v>
      </c>
      <c r="J116">
        <v>0</v>
      </c>
      <c r="K116">
        <v>1</v>
      </c>
      <c r="L116" t="s">
        <v>15568</v>
      </c>
      <c r="M116" t="s">
        <v>23</v>
      </c>
      <c r="N116" t="s">
        <v>23</v>
      </c>
      <c r="O116" t="s">
        <v>25</v>
      </c>
      <c r="P116" t="s">
        <v>26</v>
      </c>
      <c r="Q116" t="s">
        <v>27</v>
      </c>
      <c r="R116">
        <v>74.5</v>
      </c>
      <c r="S116">
        <v>88.11</v>
      </c>
      <c r="T116" t="s">
        <v>30</v>
      </c>
      <c r="U116" t="s">
        <v>31</v>
      </c>
    </row>
    <row r="117" spans="1:21">
      <c r="A117" t="s">
        <v>391</v>
      </c>
      <c r="B117" s="2">
        <v>45799</v>
      </c>
      <c r="C117" t="s">
        <v>33</v>
      </c>
      <c r="D117">
        <v>55</v>
      </c>
      <c r="E117" t="s">
        <v>23</v>
      </c>
      <c r="F117">
        <v>0</v>
      </c>
      <c r="G117">
        <v>1</v>
      </c>
      <c r="H117" t="s">
        <v>24</v>
      </c>
      <c r="I117">
        <v>5657</v>
      </c>
      <c r="J117">
        <v>1</v>
      </c>
      <c r="K117">
        <v>3</v>
      </c>
      <c r="L117" t="s">
        <v>15568</v>
      </c>
      <c r="M117" t="s">
        <v>23</v>
      </c>
      <c r="N117" t="s">
        <v>23</v>
      </c>
      <c r="O117" t="s">
        <v>25</v>
      </c>
      <c r="P117" t="s">
        <v>26</v>
      </c>
      <c r="Q117" t="s">
        <v>50</v>
      </c>
      <c r="R117">
        <v>74.099999999999994</v>
      </c>
      <c r="S117">
        <v>276.87</v>
      </c>
      <c r="T117" t="s">
        <v>64</v>
      </c>
      <c r="U117" t="s">
        <v>145</v>
      </c>
    </row>
    <row r="118" spans="1:21">
      <c r="A118" t="s">
        <v>394</v>
      </c>
      <c r="B118" s="2">
        <v>45839</v>
      </c>
      <c r="C118" t="s">
        <v>33</v>
      </c>
      <c r="D118">
        <v>62</v>
      </c>
      <c r="E118" t="s">
        <v>39</v>
      </c>
      <c r="F118">
        <v>0</v>
      </c>
      <c r="G118">
        <v>1</v>
      </c>
      <c r="H118" t="s">
        <v>24</v>
      </c>
      <c r="I118">
        <v>4197</v>
      </c>
      <c r="J118">
        <v>0</v>
      </c>
      <c r="K118">
        <v>1</v>
      </c>
      <c r="L118" t="s">
        <v>48</v>
      </c>
      <c r="M118" t="s">
        <v>23</v>
      </c>
      <c r="N118" t="s">
        <v>39</v>
      </c>
      <c r="P118" t="s">
        <v>26</v>
      </c>
      <c r="Q118" t="s">
        <v>50</v>
      </c>
      <c r="R118">
        <v>20.2</v>
      </c>
      <c r="S118">
        <v>68.45</v>
      </c>
      <c r="T118" t="s">
        <v>59</v>
      </c>
      <c r="U118" t="s">
        <v>384</v>
      </c>
    </row>
    <row r="119" spans="1:21">
      <c r="A119" t="s">
        <v>397</v>
      </c>
      <c r="B119" s="2">
        <v>45617</v>
      </c>
      <c r="C119" t="s">
        <v>22</v>
      </c>
      <c r="D119">
        <v>65</v>
      </c>
      <c r="E119" t="s">
        <v>39</v>
      </c>
      <c r="F119">
        <v>0</v>
      </c>
      <c r="G119">
        <v>1</v>
      </c>
      <c r="H119" t="s">
        <v>24</v>
      </c>
      <c r="I119">
        <v>4038</v>
      </c>
      <c r="J119">
        <v>0</v>
      </c>
      <c r="K119">
        <v>9</v>
      </c>
      <c r="L119" t="s">
        <v>15568</v>
      </c>
      <c r="M119" t="s">
        <v>23</v>
      </c>
      <c r="N119" t="s">
        <v>23</v>
      </c>
      <c r="O119" t="s">
        <v>25</v>
      </c>
      <c r="P119" t="s">
        <v>26</v>
      </c>
      <c r="Q119" t="s">
        <v>27</v>
      </c>
      <c r="R119">
        <v>100.5</v>
      </c>
      <c r="S119">
        <v>1356.99</v>
      </c>
      <c r="T119" t="s">
        <v>30</v>
      </c>
      <c r="U119" t="s">
        <v>31</v>
      </c>
    </row>
    <row r="120" spans="1:21">
      <c r="A120" t="s">
        <v>400</v>
      </c>
      <c r="B120" s="2">
        <v>45253</v>
      </c>
      <c r="C120" t="s">
        <v>22</v>
      </c>
      <c r="D120">
        <v>80</v>
      </c>
      <c r="E120" t="s">
        <v>39</v>
      </c>
      <c r="F120">
        <v>0</v>
      </c>
      <c r="G120">
        <v>1</v>
      </c>
      <c r="H120" t="s">
        <v>24</v>
      </c>
      <c r="I120">
        <v>4716</v>
      </c>
      <c r="J120">
        <v>0</v>
      </c>
      <c r="K120">
        <v>21</v>
      </c>
      <c r="L120" t="s">
        <v>15568</v>
      </c>
      <c r="M120" t="s">
        <v>23</v>
      </c>
      <c r="N120" t="s">
        <v>23</v>
      </c>
      <c r="O120" t="s">
        <v>49</v>
      </c>
      <c r="P120" t="s">
        <v>26</v>
      </c>
      <c r="Q120" t="s">
        <v>27</v>
      </c>
      <c r="R120">
        <v>60.05</v>
      </c>
      <c r="S120">
        <v>1963.17</v>
      </c>
      <c r="T120" t="s">
        <v>30</v>
      </c>
      <c r="U120" t="s">
        <v>31</v>
      </c>
    </row>
    <row r="121" spans="1:21">
      <c r="A121" t="s">
        <v>403</v>
      </c>
      <c r="B121" s="2">
        <v>45848</v>
      </c>
      <c r="C121" t="s">
        <v>33</v>
      </c>
      <c r="D121">
        <v>80</v>
      </c>
      <c r="E121" t="s">
        <v>39</v>
      </c>
      <c r="F121">
        <v>0</v>
      </c>
      <c r="G121">
        <v>1</v>
      </c>
      <c r="H121" t="s">
        <v>24</v>
      </c>
      <c r="I121">
        <v>2740</v>
      </c>
      <c r="J121">
        <v>0</v>
      </c>
      <c r="K121">
        <v>1</v>
      </c>
      <c r="L121" t="s">
        <v>48</v>
      </c>
      <c r="M121" t="s">
        <v>23</v>
      </c>
      <c r="N121" t="s">
        <v>23</v>
      </c>
      <c r="O121" t="s">
        <v>49</v>
      </c>
      <c r="P121" t="s">
        <v>26</v>
      </c>
      <c r="Q121" t="s">
        <v>50</v>
      </c>
      <c r="R121">
        <v>45.1</v>
      </c>
      <c r="S121">
        <v>60.34</v>
      </c>
      <c r="T121" t="s">
        <v>30</v>
      </c>
      <c r="U121" t="s">
        <v>31</v>
      </c>
    </row>
    <row r="122" spans="1:21">
      <c r="A122" t="s">
        <v>406</v>
      </c>
      <c r="B122" s="2">
        <v>45848</v>
      </c>
      <c r="C122" t="s">
        <v>22</v>
      </c>
      <c r="D122">
        <v>71</v>
      </c>
      <c r="E122" t="s">
        <v>23</v>
      </c>
      <c r="F122">
        <v>0</v>
      </c>
      <c r="G122">
        <v>1</v>
      </c>
      <c r="H122" t="s">
        <v>24</v>
      </c>
      <c r="I122">
        <v>5795</v>
      </c>
      <c r="J122">
        <v>1</v>
      </c>
      <c r="K122">
        <v>1</v>
      </c>
      <c r="L122" t="s">
        <v>15568</v>
      </c>
      <c r="M122" t="s">
        <v>23</v>
      </c>
      <c r="N122" t="s">
        <v>23</v>
      </c>
      <c r="O122" t="s">
        <v>25</v>
      </c>
      <c r="P122" t="s">
        <v>26</v>
      </c>
      <c r="Q122" t="s">
        <v>27</v>
      </c>
      <c r="R122">
        <v>95.1</v>
      </c>
      <c r="S122">
        <v>99.99</v>
      </c>
      <c r="T122" t="s">
        <v>59</v>
      </c>
      <c r="U122" t="s">
        <v>60</v>
      </c>
    </row>
    <row r="123" spans="1:21">
      <c r="A123" t="s">
        <v>409</v>
      </c>
      <c r="B123" s="2">
        <v>45820</v>
      </c>
      <c r="C123" t="s">
        <v>22</v>
      </c>
      <c r="D123">
        <v>70</v>
      </c>
      <c r="E123" t="s">
        <v>39</v>
      </c>
      <c r="F123">
        <v>0</v>
      </c>
      <c r="G123">
        <v>1</v>
      </c>
      <c r="H123" t="s">
        <v>24</v>
      </c>
      <c r="I123">
        <v>4998</v>
      </c>
      <c r="J123">
        <v>0</v>
      </c>
      <c r="K123">
        <v>2</v>
      </c>
      <c r="L123" t="s">
        <v>15568</v>
      </c>
      <c r="M123" t="s">
        <v>23</v>
      </c>
      <c r="N123" t="s">
        <v>23</v>
      </c>
      <c r="O123" t="s">
        <v>25</v>
      </c>
      <c r="P123" t="s">
        <v>26</v>
      </c>
      <c r="Q123" t="s">
        <v>27</v>
      </c>
      <c r="R123">
        <v>93.85</v>
      </c>
      <c r="S123">
        <v>247.13</v>
      </c>
      <c r="T123" t="s">
        <v>59</v>
      </c>
      <c r="U123" t="s">
        <v>140</v>
      </c>
    </row>
    <row r="124" spans="1:21">
      <c r="A124" t="s">
        <v>412</v>
      </c>
      <c r="B124" s="2">
        <v>43804</v>
      </c>
      <c r="C124" t="s">
        <v>33</v>
      </c>
      <c r="D124">
        <v>74</v>
      </c>
      <c r="E124" t="s">
        <v>23</v>
      </c>
      <c r="F124">
        <v>0</v>
      </c>
      <c r="G124">
        <v>1</v>
      </c>
      <c r="H124" t="s">
        <v>24</v>
      </c>
      <c r="I124">
        <v>4481</v>
      </c>
      <c r="J124">
        <v>1</v>
      </c>
      <c r="K124">
        <v>68</v>
      </c>
      <c r="L124" t="s">
        <v>15568</v>
      </c>
      <c r="M124" t="s">
        <v>23</v>
      </c>
      <c r="N124" t="s">
        <v>23</v>
      </c>
      <c r="O124" t="s">
        <v>56</v>
      </c>
      <c r="P124" t="s">
        <v>26</v>
      </c>
      <c r="Q124" t="s">
        <v>27</v>
      </c>
      <c r="R124">
        <v>100.2</v>
      </c>
      <c r="S124">
        <v>8302.09</v>
      </c>
      <c r="T124" t="s">
        <v>30</v>
      </c>
      <c r="U124" t="s">
        <v>106</v>
      </c>
    </row>
    <row r="125" spans="1:21">
      <c r="A125" t="s">
        <v>415</v>
      </c>
      <c r="B125" s="2">
        <v>45670</v>
      </c>
      <c r="C125" t="s">
        <v>33</v>
      </c>
      <c r="D125">
        <v>34</v>
      </c>
      <c r="E125" t="s">
        <v>23</v>
      </c>
      <c r="F125">
        <v>5</v>
      </c>
      <c r="G125">
        <v>1</v>
      </c>
      <c r="H125" t="s">
        <v>24</v>
      </c>
      <c r="I125">
        <v>3457</v>
      </c>
      <c r="J125">
        <v>1</v>
      </c>
      <c r="K125">
        <v>7</v>
      </c>
      <c r="L125" t="s">
        <v>15568</v>
      </c>
      <c r="M125" t="s">
        <v>23</v>
      </c>
      <c r="N125" t="s">
        <v>23</v>
      </c>
      <c r="O125" t="s">
        <v>25</v>
      </c>
      <c r="P125" t="s">
        <v>26</v>
      </c>
      <c r="Q125" t="s">
        <v>27</v>
      </c>
      <c r="R125">
        <v>75.150000000000006</v>
      </c>
      <c r="S125">
        <v>557.73</v>
      </c>
      <c r="T125" t="s">
        <v>64</v>
      </c>
      <c r="U125" t="s">
        <v>73</v>
      </c>
    </row>
    <row r="126" spans="1:21">
      <c r="A126" t="s">
        <v>418</v>
      </c>
      <c r="B126" s="2">
        <v>44667</v>
      </c>
      <c r="C126" t="s">
        <v>22</v>
      </c>
      <c r="D126">
        <v>54</v>
      </c>
      <c r="E126" t="s">
        <v>23</v>
      </c>
      <c r="F126">
        <v>0</v>
      </c>
      <c r="G126">
        <v>1</v>
      </c>
      <c r="H126" t="s">
        <v>24</v>
      </c>
      <c r="I126">
        <v>2576</v>
      </c>
      <c r="J126">
        <v>1</v>
      </c>
      <c r="K126">
        <v>40</v>
      </c>
      <c r="L126" t="s">
        <v>142</v>
      </c>
      <c r="M126" t="s">
        <v>23</v>
      </c>
      <c r="N126" t="s">
        <v>23</v>
      </c>
      <c r="O126" t="s">
        <v>56</v>
      </c>
      <c r="P126" t="s">
        <v>26</v>
      </c>
      <c r="Q126" t="s">
        <v>27</v>
      </c>
      <c r="R126">
        <v>101.3</v>
      </c>
      <c r="S126">
        <v>5015.5</v>
      </c>
      <c r="T126" t="s">
        <v>30</v>
      </c>
      <c r="U126" t="s">
        <v>31</v>
      </c>
    </row>
    <row r="127" spans="1:21">
      <c r="A127" t="s">
        <v>421</v>
      </c>
      <c r="B127" s="2">
        <v>45864</v>
      </c>
      <c r="C127" t="s">
        <v>33</v>
      </c>
      <c r="D127">
        <v>53</v>
      </c>
      <c r="E127" t="s">
        <v>39</v>
      </c>
      <c r="F127">
        <v>0</v>
      </c>
      <c r="G127">
        <v>1</v>
      </c>
      <c r="H127" t="s">
        <v>24</v>
      </c>
      <c r="I127">
        <v>3940</v>
      </c>
      <c r="J127">
        <v>0</v>
      </c>
      <c r="K127">
        <v>1</v>
      </c>
      <c r="L127" t="s">
        <v>15568</v>
      </c>
      <c r="M127" t="s">
        <v>23</v>
      </c>
      <c r="N127" t="s">
        <v>23</v>
      </c>
      <c r="O127" t="s">
        <v>25</v>
      </c>
      <c r="P127" t="s">
        <v>26</v>
      </c>
      <c r="Q127" t="s">
        <v>27</v>
      </c>
      <c r="R127">
        <v>75.8</v>
      </c>
      <c r="S127">
        <v>90.28</v>
      </c>
      <c r="T127" t="s">
        <v>30</v>
      </c>
      <c r="U127" t="s">
        <v>31</v>
      </c>
    </row>
    <row r="128" spans="1:21">
      <c r="A128" t="s">
        <v>424</v>
      </c>
      <c r="B128" s="2">
        <v>45551</v>
      </c>
      <c r="C128" t="s">
        <v>22</v>
      </c>
      <c r="D128">
        <v>39</v>
      </c>
      <c r="E128" t="s">
        <v>23</v>
      </c>
      <c r="F128">
        <v>0</v>
      </c>
      <c r="G128">
        <v>1</v>
      </c>
      <c r="H128" t="s">
        <v>24</v>
      </c>
      <c r="I128">
        <v>2044</v>
      </c>
      <c r="J128">
        <v>1</v>
      </c>
      <c r="K128">
        <v>11</v>
      </c>
      <c r="L128" t="s">
        <v>97</v>
      </c>
      <c r="M128" t="s">
        <v>23</v>
      </c>
      <c r="N128" t="s">
        <v>23</v>
      </c>
      <c r="O128" t="s">
        <v>25</v>
      </c>
      <c r="P128" t="s">
        <v>26</v>
      </c>
      <c r="Q128" t="s">
        <v>27</v>
      </c>
      <c r="R128">
        <v>74.95</v>
      </c>
      <c r="S128">
        <v>1063.08</v>
      </c>
      <c r="T128" t="s">
        <v>30</v>
      </c>
      <c r="U128" t="s">
        <v>69</v>
      </c>
    </row>
    <row r="129" spans="1:21">
      <c r="A129" t="s">
        <v>427</v>
      </c>
      <c r="B129" s="2">
        <v>44484</v>
      </c>
      <c r="C129" t="s">
        <v>22</v>
      </c>
      <c r="D129">
        <v>48</v>
      </c>
      <c r="E129" t="s">
        <v>39</v>
      </c>
      <c r="F129">
        <v>0</v>
      </c>
      <c r="G129">
        <v>1</v>
      </c>
      <c r="H129" t="s">
        <v>24</v>
      </c>
      <c r="I129">
        <v>3378</v>
      </c>
      <c r="J129">
        <v>0</v>
      </c>
      <c r="K129">
        <v>46</v>
      </c>
      <c r="L129" t="s">
        <v>15568</v>
      </c>
      <c r="M129" t="s">
        <v>23</v>
      </c>
      <c r="N129" t="s">
        <v>23</v>
      </c>
      <c r="O129" t="s">
        <v>25</v>
      </c>
      <c r="P129" t="s">
        <v>26</v>
      </c>
      <c r="Q129" t="s">
        <v>27</v>
      </c>
      <c r="R129">
        <v>93.7</v>
      </c>
      <c r="S129">
        <v>4880.68</v>
      </c>
      <c r="T129" t="s">
        <v>59</v>
      </c>
      <c r="U129" t="s">
        <v>241</v>
      </c>
    </row>
    <row r="130" spans="1:21">
      <c r="A130" t="s">
        <v>430</v>
      </c>
      <c r="B130" s="2">
        <v>45863</v>
      </c>
      <c r="C130" t="s">
        <v>33</v>
      </c>
      <c r="D130">
        <v>19</v>
      </c>
      <c r="E130" t="s">
        <v>39</v>
      </c>
      <c r="F130">
        <v>0</v>
      </c>
      <c r="G130">
        <v>1</v>
      </c>
      <c r="H130" t="s">
        <v>24</v>
      </c>
      <c r="I130">
        <v>4285</v>
      </c>
      <c r="J130">
        <v>0</v>
      </c>
      <c r="K130">
        <v>1</v>
      </c>
      <c r="L130" t="s">
        <v>15568</v>
      </c>
      <c r="M130" t="s">
        <v>23</v>
      </c>
      <c r="N130" t="s">
        <v>39</v>
      </c>
      <c r="P130" t="s">
        <v>26</v>
      </c>
      <c r="Q130" t="s">
        <v>50</v>
      </c>
      <c r="R130">
        <v>20.95</v>
      </c>
      <c r="S130">
        <v>61.43</v>
      </c>
      <c r="T130" t="s">
        <v>59</v>
      </c>
      <c r="U130" t="s">
        <v>384</v>
      </c>
    </row>
    <row r="131" spans="1:21">
      <c r="A131" t="s">
        <v>433</v>
      </c>
      <c r="B131" s="2">
        <v>44992</v>
      </c>
      <c r="C131" t="s">
        <v>22</v>
      </c>
      <c r="D131">
        <v>43</v>
      </c>
      <c r="E131" t="s">
        <v>23</v>
      </c>
      <c r="F131">
        <v>0</v>
      </c>
      <c r="G131">
        <v>1</v>
      </c>
      <c r="H131" t="s">
        <v>24</v>
      </c>
      <c r="I131">
        <v>5150</v>
      </c>
      <c r="J131">
        <v>1</v>
      </c>
      <c r="K131">
        <v>29</v>
      </c>
      <c r="L131" t="s">
        <v>15568</v>
      </c>
      <c r="M131" t="s">
        <v>23</v>
      </c>
      <c r="N131" t="s">
        <v>23</v>
      </c>
      <c r="O131" t="s">
        <v>25</v>
      </c>
      <c r="P131" t="s">
        <v>26</v>
      </c>
      <c r="Q131" t="s">
        <v>50</v>
      </c>
      <c r="R131">
        <v>94.65</v>
      </c>
      <c r="S131">
        <v>3823.36</v>
      </c>
      <c r="T131" t="s">
        <v>43</v>
      </c>
      <c r="U131" t="s">
        <v>44</v>
      </c>
    </row>
    <row r="132" spans="1:21">
      <c r="A132" t="s">
        <v>436</v>
      </c>
      <c r="B132" s="2">
        <v>45364</v>
      </c>
      <c r="C132" t="s">
        <v>33</v>
      </c>
      <c r="D132">
        <v>51</v>
      </c>
      <c r="E132" t="s">
        <v>39</v>
      </c>
      <c r="F132">
        <v>0</v>
      </c>
      <c r="G132">
        <v>1</v>
      </c>
      <c r="H132" t="s">
        <v>24</v>
      </c>
      <c r="I132">
        <v>4390</v>
      </c>
      <c r="J132">
        <v>0</v>
      </c>
      <c r="K132">
        <v>17</v>
      </c>
      <c r="L132" t="s">
        <v>15568</v>
      </c>
      <c r="M132" t="s">
        <v>23</v>
      </c>
      <c r="N132" t="s">
        <v>23</v>
      </c>
      <c r="O132" t="s">
        <v>25</v>
      </c>
      <c r="P132" t="s">
        <v>26</v>
      </c>
      <c r="Q132" t="s">
        <v>27</v>
      </c>
      <c r="R132">
        <v>70</v>
      </c>
      <c r="S132">
        <v>1354.72</v>
      </c>
      <c r="T132" t="s">
        <v>36</v>
      </c>
      <c r="U132" t="s">
        <v>46</v>
      </c>
    </row>
    <row r="133" spans="1:21">
      <c r="A133" t="s">
        <v>438</v>
      </c>
      <c r="B133" s="2">
        <v>45757</v>
      </c>
      <c r="C133" t="s">
        <v>33</v>
      </c>
      <c r="D133">
        <v>31</v>
      </c>
      <c r="E133" t="s">
        <v>39</v>
      </c>
      <c r="F133">
        <v>0</v>
      </c>
      <c r="G133">
        <v>1</v>
      </c>
      <c r="H133" t="s">
        <v>24</v>
      </c>
      <c r="I133">
        <v>4909</v>
      </c>
      <c r="J133">
        <v>0</v>
      </c>
      <c r="K133">
        <v>4</v>
      </c>
      <c r="L133" t="s">
        <v>48</v>
      </c>
      <c r="M133" t="s">
        <v>39</v>
      </c>
      <c r="N133" t="s">
        <v>23</v>
      </c>
      <c r="O133" t="s">
        <v>49</v>
      </c>
      <c r="P133" t="s">
        <v>26</v>
      </c>
      <c r="Q133" t="s">
        <v>27</v>
      </c>
      <c r="R133">
        <v>24.45</v>
      </c>
      <c r="S133">
        <v>86.6</v>
      </c>
      <c r="T133" t="s">
        <v>30</v>
      </c>
      <c r="U133" t="s">
        <v>69</v>
      </c>
    </row>
    <row r="134" spans="1:21">
      <c r="A134" t="s">
        <v>441</v>
      </c>
      <c r="B134" s="2">
        <v>45131</v>
      </c>
      <c r="C134" t="s">
        <v>22</v>
      </c>
      <c r="D134">
        <v>64</v>
      </c>
      <c r="E134" t="s">
        <v>39</v>
      </c>
      <c r="F134">
        <v>0</v>
      </c>
      <c r="G134">
        <v>1</v>
      </c>
      <c r="H134" t="s">
        <v>24</v>
      </c>
      <c r="I134">
        <v>4203</v>
      </c>
      <c r="J134">
        <v>0</v>
      </c>
      <c r="K134">
        <v>25</v>
      </c>
      <c r="L134" t="s">
        <v>40</v>
      </c>
      <c r="M134" t="s">
        <v>23</v>
      </c>
      <c r="N134" t="s">
        <v>23</v>
      </c>
      <c r="O134" t="s">
        <v>25</v>
      </c>
      <c r="P134" t="s">
        <v>26</v>
      </c>
      <c r="Q134" t="s">
        <v>27</v>
      </c>
      <c r="R134">
        <v>84.8</v>
      </c>
      <c r="S134">
        <v>2251.1999999999998</v>
      </c>
      <c r="T134" t="s">
        <v>59</v>
      </c>
      <c r="U134" t="s">
        <v>241</v>
      </c>
    </row>
    <row r="135" spans="1:21">
      <c r="A135" t="s">
        <v>444</v>
      </c>
      <c r="B135" s="2">
        <v>45792</v>
      </c>
      <c r="C135" t="s">
        <v>33</v>
      </c>
      <c r="D135">
        <v>57</v>
      </c>
      <c r="E135" t="s">
        <v>39</v>
      </c>
      <c r="F135">
        <v>0</v>
      </c>
      <c r="G135">
        <v>1</v>
      </c>
      <c r="H135" t="s">
        <v>24</v>
      </c>
      <c r="I135">
        <v>3155</v>
      </c>
      <c r="J135">
        <v>0</v>
      </c>
      <c r="K135">
        <v>3</v>
      </c>
      <c r="L135" t="s">
        <v>48</v>
      </c>
      <c r="M135" t="s">
        <v>23</v>
      </c>
      <c r="N135" t="s">
        <v>23</v>
      </c>
      <c r="O135" t="s">
        <v>49</v>
      </c>
      <c r="P135" t="s">
        <v>26</v>
      </c>
      <c r="Q135" t="s">
        <v>27</v>
      </c>
      <c r="R135">
        <v>63.6</v>
      </c>
      <c r="S135">
        <v>166.57</v>
      </c>
      <c r="T135" t="s">
        <v>30</v>
      </c>
      <c r="U135" t="s">
        <v>103</v>
      </c>
    </row>
    <row r="136" spans="1:21">
      <c r="A136" t="s">
        <v>447</v>
      </c>
      <c r="B136" s="2">
        <v>45853</v>
      </c>
      <c r="C136" t="s">
        <v>22</v>
      </c>
      <c r="D136">
        <v>40</v>
      </c>
      <c r="E136" t="s">
        <v>39</v>
      </c>
      <c r="F136">
        <v>0</v>
      </c>
      <c r="G136">
        <v>1</v>
      </c>
      <c r="H136" t="s">
        <v>24</v>
      </c>
      <c r="I136">
        <v>4238</v>
      </c>
      <c r="J136">
        <v>0</v>
      </c>
      <c r="K136">
        <v>1</v>
      </c>
      <c r="L136" t="s">
        <v>48</v>
      </c>
      <c r="M136" t="s">
        <v>23</v>
      </c>
      <c r="N136" t="s">
        <v>23</v>
      </c>
      <c r="O136" t="s">
        <v>25</v>
      </c>
      <c r="P136" t="s">
        <v>26</v>
      </c>
      <c r="Q136" t="s">
        <v>27</v>
      </c>
      <c r="R136">
        <v>70.400000000000006</v>
      </c>
      <c r="S136">
        <v>100.03</v>
      </c>
      <c r="T136" t="s">
        <v>30</v>
      </c>
      <c r="U136" t="s">
        <v>31</v>
      </c>
    </row>
    <row r="137" spans="1:21">
      <c r="A137" t="s">
        <v>449</v>
      </c>
      <c r="B137" s="2">
        <v>44515</v>
      </c>
      <c r="C137" t="s">
        <v>22</v>
      </c>
      <c r="D137">
        <v>34</v>
      </c>
      <c r="E137" t="s">
        <v>39</v>
      </c>
      <c r="F137">
        <v>0</v>
      </c>
      <c r="G137">
        <v>1</v>
      </c>
      <c r="H137" t="s">
        <v>24</v>
      </c>
      <c r="I137">
        <v>4898</v>
      </c>
      <c r="J137">
        <v>0</v>
      </c>
      <c r="K137">
        <v>45</v>
      </c>
      <c r="L137" t="s">
        <v>142</v>
      </c>
      <c r="M137" t="s">
        <v>23</v>
      </c>
      <c r="N137" t="s">
        <v>23</v>
      </c>
      <c r="O137" t="s">
        <v>25</v>
      </c>
      <c r="P137" t="s">
        <v>26</v>
      </c>
      <c r="Q137" t="s">
        <v>50</v>
      </c>
      <c r="R137">
        <v>100.85</v>
      </c>
      <c r="S137">
        <v>5375.4</v>
      </c>
      <c r="T137" t="s">
        <v>30</v>
      </c>
      <c r="U137" t="s">
        <v>106</v>
      </c>
    </row>
    <row r="138" spans="1:21">
      <c r="A138" t="s">
        <v>452</v>
      </c>
      <c r="B138" s="2">
        <v>45849</v>
      </c>
      <c r="C138" t="s">
        <v>33</v>
      </c>
      <c r="D138">
        <v>37</v>
      </c>
      <c r="E138" t="s">
        <v>39</v>
      </c>
      <c r="F138">
        <v>0</v>
      </c>
      <c r="G138">
        <v>1</v>
      </c>
      <c r="H138" t="s">
        <v>24</v>
      </c>
      <c r="I138">
        <v>2294</v>
      </c>
      <c r="J138">
        <v>0</v>
      </c>
      <c r="K138">
        <v>1</v>
      </c>
      <c r="L138" t="s">
        <v>48</v>
      </c>
      <c r="M138" t="s">
        <v>23</v>
      </c>
      <c r="N138" t="s">
        <v>23</v>
      </c>
      <c r="O138" t="s">
        <v>56</v>
      </c>
      <c r="P138" t="s">
        <v>26</v>
      </c>
      <c r="Q138" t="s">
        <v>27</v>
      </c>
      <c r="R138">
        <v>55.4</v>
      </c>
      <c r="S138">
        <v>68.41</v>
      </c>
      <c r="T138" t="s">
        <v>30</v>
      </c>
      <c r="U138" t="s">
        <v>31</v>
      </c>
    </row>
    <row r="139" spans="1:21">
      <c r="A139" t="s">
        <v>455</v>
      </c>
      <c r="B139" s="2">
        <v>45825</v>
      </c>
      <c r="C139" t="s">
        <v>22</v>
      </c>
      <c r="D139">
        <v>19</v>
      </c>
      <c r="E139" t="s">
        <v>39</v>
      </c>
      <c r="F139">
        <v>0</v>
      </c>
      <c r="G139">
        <v>1</v>
      </c>
      <c r="H139" t="s">
        <v>24</v>
      </c>
      <c r="I139">
        <v>4235</v>
      </c>
      <c r="J139">
        <v>0</v>
      </c>
      <c r="K139">
        <v>2</v>
      </c>
      <c r="L139" t="s">
        <v>48</v>
      </c>
      <c r="M139" t="s">
        <v>23</v>
      </c>
      <c r="N139" t="s">
        <v>23</v>
      </c>
      <c r="O139" t="s">
        <v>56</v>
      </c>
      <c r="P139" t="s">
        <v>26</v>
      </c>
      <c r="Q139" t="s">
        <v>84</v>
      </c>
      <c r="R139">
        <v>55.1</v>
      </c>
      <c r="S139">
        <v>124.01</v>
      </c>
      <c r="T139" t="s">
        <v>30</v>
      </c>
      <c r="U139" t="s">
        <v>69</v>
      </c>
    </row>
    <row r="140" spans="1:21">
      <c r="A140" t="s">
        <v>458</v>
      </c>
      <c r="B140" s="2">
        <v>45603</v>
      </c>
      <c r="C140" t="s">
        <v>22</v>
      </c>
      <c r="D140">
        <v>40</v>
      </c>
      <c r="E140" t="s">
        <v>39</v>
      </c>
      <c r="F140">
        <v>3</v>
      </c>
      <c r="G140">
        <v>1</v>
      </c>
      <c r="H140" t="s">
        <v>24</v>
      </c>
      <c r="I140">
        <v>2688</v>
      </c>
      <c r="J140">
        <v>0</v>
      </c>
      <c r="K140">
        <v>9</v>
      </c>
      <c r="L140" t="s">
        <v>48</v>
      </c>
      <c r="M140" t="s">
        <v>23</v>
      </c>
      <c r="N140" t="s">
        <v>23</v>
      </c>
      <c r="O140" t="s">
        <v>49</v>
      </c>
      <c r="P140" t="s">
        <v>26</v>
      </c>
      <c r="Q140" t="s">
        <v>27</v>
      </c>
      <c r="R140">
        <v>55.35</v>
      </c>
      <c r="S140">
        <v>818.93</v>
      </c>
      <c r="T140" t="s">
        <v>30</v>
      </c>
      <c r="U140" t="s">
        <v>31</v>
      </c>
    </row>
    <row r="141" spans="1:21">
      <c r="A141" t="s">
        <v>461</v>
      </c>
      <c r="B141" s="2">
        <v>45787</v>
      </c>
      <c r="C141" t="s">
        <v>22</v>
      </c>
      <c r="D141">
        <v>29</v>
      </c>
      <c r="E141" t="s">
        <v>39</v>
      </c>
      <c r="F141">
        <v>0</v>
      </c>
      <c r="G141">
        <v>1</v>
      </c>
      <c r="H141" t="s">
        <v>24</v>
      </c>
      <c r="I141">
        <v>2095</v>
      </c>
      <c r="J141">
        <v>0</v>
      </c>
      <c r="K141">
        <v>3</v>
      </c>
      <c r="L141" t="s">
        <v>15568</v>
      </c>
      <c r="M141" t="s">
        <v>39</v>
      </c>
      <c r="N141" t="s">
        <v>23</v>
      </c>
      <c r="O141" t="s">
        <v>49</v>
      </c>
      <c r="P141" t="s">
        <v>26</v>
      </c>
      <c r="Q141" t="s">
        <v>50</v>
      </c>
      <c r="R141">
        <v>35.450000000000003</v>
      </c>
      <c r="S141">
        <v>106.85</v>
      </c>
      <c r="T141" t="s">
        <v>43</v>
      </c>
      <c r="U141" t="s">
        <v>149</v>
      </c>
    </row>
    <row r="142" spans="1:21">
      <c r="A142" t="s">
        <v>464</v>
      </c>
      <c r="B142" s="2">
        <v>43838</v>
      </c>
      <c r="C142" t="s">
        <v>33</v>
      </c>
      <c r="D142">
        <v>28</v>
      </c>
      <c r="E142" t="s">
        <v>39</v>
      </c>
      <c r="F142">
        <v>0</v>
      </c>
      <c r="G142">
        <v>1</v>
      </c>
      <c r="H142" t="s">
        <v>24</v>
      </c>
      <c r="I142">
        <v>5620</v>
      </c>
      <c r="J142">
        <v>0</v>
      </c>
      <c r="K142">
        <v>67</v>
      </c>
      <c r="L142" t="s">
        <v>316</v>
      </c>
      <c r="M142" t="s">
        <v>23</v>
      </c>
      <c r="N142" t="s">
        <v>23</v>
      </c>
      <c r="O142" t="s">
        <v>25</v>
      </c>
      <c r="P142" t="s">
        <v>26</v>
      </c>
      <c r="Q142" t="s">
        <v>50</v>
      </c>
      <c r="R142">
        <v>102.95</v>
      </c>
      <c r="S142">
        <v>9398.75</v>
      </c>
      <c r="T142" t="s">
        <v>30</v>
      </c>
      <c r="U142" t="s">
        <v>106</v>
      </c>
    </row>
    <row r="143" spans="1:21">
      <c r="A143" t="s">
        <v>467</v>
      </c>
      <c r="B143" s="2">
        <v>44622</v>
      </c>
      <c r="C143" t="s">
        <v>22</v>
      </c>
      <c r="D143">
        <v>74</v>
      </c>
      <c r="E143" t="s">
        <v>23</v>
      </c>
      <c r="F143">
        <v>0</v>
      </c>
      <c r="G143">
        <v>1</v>
      </c>
      <c r="H143" t="s">
        <v>24</v>
      </c>
      <c r="I143">
        <v>4995</v>
      </c>
      <c r="J143">
        <v>1</v>
      </c>
      <c r="K143">
        <v>41</v>
      </c>
      <c r="L143" t="s">
        <v>142</v>
      </c>
      <c r="M143" t="s">
        <v>23</v>
      </c>
      <c r="N143" t="s">
        <v>23</v>
      </c>
      <c r="O143" t="s">
        <v>25</v>
      </c>
      <c r="P143" t="s">
        <v>26</v>
      </c>
      <c r="Q143" t="s">
        <v>27</v>
      </c>
      <c r="R143">
        <v>83.75</v>
      </c>
      <c r="S143">
        <v>5152.99</v>
      </c>
      <c r="T143" t="s">
        <v>30</v>
      </c>
      <c r="U143" t="s">
        <v>106</v>
      </c>
    </row>
    <row r="144" spans="1:21">
      <c r="A144" t="s">
        <v>470</v>
      </c>
      <c r="B144" s="2">
        <v>45606</v>
      </c>
      <c r="C144" t="s">
        <v>22</v>
      </c>
      <c r="D144">
        <v>73</v>
      </c>
      <c r="E144" t="s">
        <v>39</v>
      </c>
      <c r="F144">
        <v>0</v>
      </c>
      <c r="G144">
        <v>1</v>
      </c>
      <c r="H144" t="s">
        <v>24</v>
      </c>
      <c r="I144">
        <v>3723</v>
      </c>
      <c r="J144">
        <v>0</v>
      </c>
      <c r="K144">
        <v>9</v>
      </c>
      <c r="L144" t="s">
        <v>15568</v>
      </c>
      <c r="M144" t="s">
        <v>23</v>
      </c>
      <c r="N144" t="s">
        <v>23</v>
      </c>
      <c r="O144" t="s">
        <v>25</v>
      </c>
      <c r="P144" t="s">
        <v>26</v>
      </c>
      <c r="Q144" t="s">
        <v>27</v>
      </c>
      <c r="R144">
        <v>83.85</v>
      </c>
      <c r="S144">
        <v>880.51</v>
      </c>
      <c r="T144" t="s">
        <v>64</v>
      </c>
      <c r="U144" t="s">
        <v>234</v>
      </c>
    </row>
    <row r="145" spans="1:21">
      <c r="A145" t="s">
        <v>473</v>
      </c>
      <c r="B145" s="2">
        <v>45208</v>
      </c>
      <c r="C145" t="s">
        <v>22</v>
      </c>
      <c r="D145">
        <v>71</v>
      </c>
      <c r="E145" t="s">
        <v>39</v>
      </c>
      <c r="F145">
        <v>0</v>
      </c>
      <c r="G145">
        <v>1</v>
      </c>
      <c r="H145" t="s">
        <v>24</v>
      </c>
      <c r="I145">
        <v>5014</v>
      </c>
      <c r="J145">
        <v>0</v>
      </c>
      <c r="K145">
        <v>22</v>
      </c>
      <c r="L145" t="s">
        <v>15568</v>
      </c>
      <c r="M145" t="s">
        <v>23</v>
      </c>
      <c r="N145" t="s">
        <v>23</v>
      </c>
      <c r="O145" t="s">
        <v>25</v>
      </c>
      <c r="P145" t="s">
        <v>26</v>
      </c>
      <c r="Q145" t="s">
        <v>27</v>
      </c>
      <c r="R145">
        <v>90.5</v>
      </c>
      <c r="S145">
        <v>2925.02</v>
      </c>
      <c r="T145" t="s">
        <v>43</v>
      </c>
      <c r="U145" t="s">
        <v>44</v>
      </c>
    </row>
    <row r="146" spans="1:21">
      <c r="A146" t="s">
        <v>476</v>
      </c>
      <c r="B146" s="2">
        <v>45002</v>
      </c>
      <c r="C146" t="s">
        <v>22</v>
      </c>
      <c r="D146">
        <v>73</v>
      </c>
      <c r="E146" t="s">
        <v>23</v>
      </c>
      <c r="F146">
        <v>0</v>
      </c>
      <c r="G146">
        <v>1</v>
      </c>
      <c r="H146" t="s">
        <v>24</v>
      </c>
      <c r="I146">
        <v>2233</v>
      </c>
      <c r="J146">
        <v>1</v>
      </c>
      <c r="K146">
        <v>29</v>
      </c>
      <c r="L146" t="s">
        <v>15568</v>
      </c>
      <c r="M146" t="s">
        <v>23</v>
      </c>
      <c r="N146" t="s">
        <v>23</v>
      </c>
      <c r="O146" t="s">
        <v>25</v>
      </c>
      <c r="P146" t="s">
        <v>26</v>
      </c>
      <c r="Q146" t="s">
        <v>27</v>
      </c>
      <c r="R146">
        <v>94.45</v>
      </c>
      <c r="S146">
        <v>2834.9</v>
      </c>
      <c r="T146" t="s">
        <v>30</v>
      </c>
      <c r="U146" t="s">
        <v>31</v>
      </c>
    </row>
    <row r="147" spans="1:21">
      <c r="A147" t="s">
        <v>479</v>
      </c>
      <c r="B147" s="2">
        <v>44476</v>
      </c>
      <c r="C147" t="s">
        <v>22</v>
      </c>
      <c r="D147">
        <v>77</v>
      </c>
      <c r="E147" t="s">
        <v>39</v>
      </c>
      <c r="F147">
        <v>0</v>
      </c>
      <c r="G147">
        <v>1</v>
      </c>
      <c r="H147" t="s">
        <v>24</v>
      </c>
      <c r="I147">
        <v>2097</v>
      </c>
      <c r="J147">
        <v>0</v>
      </c>
      <c r="K147">
        <v>46</v>
      </c>
      <c r="L147" t="s">
        <v>15568</v>
      </c>
      <c r="M147" t="s">
        <v>23</v>
      </c>
      <c r="N147" t="s">
        <v>23</v>
      </c>
      <c r="O147" t="s">
        <v>25</v>
      </c>
      <c r="P147" t="s">
        <v>26</v>
      </c>
      <c r="Q147" t="s">
        <v>27</v>
      </c>
      <c r="R147">
        <v>85</v>
      </c>
      <c r="S147">
        <v>5661.28</v>
      </c>
      <c r="T147" t="s">
        <v>36</v>
      </c>
      <c r="U147" t="s">
        <v>46</v>
      </c>
    </row>
    <row r="148" spans="1:21">
      <c r="A148" t="s">
        <v>482</v>
      </c>
      <c r="B148" s="2">
        <v>45307</v>
      </c>
      <c r="C148" t="s">
        <v>33</v>
      </c>
      <c r="D148">
        <v>43</v>
      </c>
      <c r="E148" t="s">
        <v>39</v>
      </c>
      <c r="F148">
        <v>1</v>
      </c>
      <c r="G148">
        <v>1</v>
      </c>
      <c r="H148" t="s">
        <v>24</v>
      </c>
      <c r="I148">
        <v>3764</v>
      </c>
      <c r="J148">
        <v>0</v>
      </c>
      <c r="K148">
        <v>19</v>
      </c>
      <c r="L148" t="s">
        <v>15568</v>
      </c>
      <c r="M148" t="s">
        <v>23</v>
      </c>
      <c r="N148" t="s">
        <v>23</v>
      </c>
      <c r="O148" t="s">
        <v>25</v>
      </c>
      <c r="P148" t="s">
        <v>26</v>
      </c>
      <c r="Q148" t="s">
        <v>27</v>
      </c>
      <c r="R148">
        <v>106.6</v>
      </c>
      <c r="S148">
        <v>2491.38</v>
      </c>
      <c r="T148" t="s">
        <v>64</v>
      </c>
      <c r="U148" t="s">
        <v>234</v>
      </c>
    </row>
    <row r="149" spans="1:21">
      <c r="A149" t="s">
        <v>485</v>
      </c>
      <c r="B149" s="2">
        <v>45844</v>
      </c>
      <c r="C149" t="s">
        <v>22</v>
      </c>
      <c r="D149">
        <v>25</v>
      </c>
      <c r="E149" t="s">
        <v>39</v>
      </c>
      <c r="F149">
        <v>0</v>
      </c>
      <c r="G149">
        <v>1</v>
      </c>
      <c r="H149" t="s">
        <v>24</v>
      </c>
      <c r="I149">
        <v>4877</v>
      </c>
      <c r="J149">
        <v>0</v>
      </c>
      <c r="K149">
        <v>1</v>
      </c>
      <c r="L149" t="s">
        <v>15568</v>
      </c>
      <c r="M149" t="s">
        <v>23</v>
      </c>
      <c r="N149" t="s">
        <v>23</v>
      </c>
      <c r="O149" t="s">
        <v>56</v>
      </c>
      <c r="P149" t="s">
        <v>26</v>
      </c>
      <c r="Q149" t="s">
        <v>27</v>
      </c>
      <c r="R149">
        <v>55</v>
      </c>
      <c r="S149">
        <v>102.22</v>
      </c>
      <c r="T149" t="s">
        <v>30</v>
      </c>
      <c r="U149" t="s">
        <v>31</v>
      </c>
    </row>
    <row r="150" spans="1:21">
      <c r="A150" t="s">
        <v>488</v>
      </c>
      <c r="B150" s="2">
        <v>45858</v>
      </c>
      <c r="C150" t="s">
        <v>33</v>
      </c>
      <c r="D150">
        <v>41</v>
      </c>
      <c r="E150" t="s">
        <v>39</v>
      </c>
      <c r="F150">
        <v>0</v>
      </c>
      <c r="G150">
        <v>1</v>
      </c>
      <c r="H150" t="s">
        <v>24</v>
      </c>
      <c r="I150">
        <v>4138</v>
      </c>
      <c r="J150">
        <v>0</v>
      </c>
      <c r="K150">
        <v>1</v>
      </c>
      <c r="L150" t="s">
        <v>15568</v>
      </c>
      <c r="M150" t="s">
        <v>23</v>
      </c>
      <c r="N150" t="s">
        <v>23</v>
      </c>
      <c r="O150" t="s">
        <v>49</v>
      </c>
      <c r="P150" t="s">
        <v>26</v>
      </c>
      <c r="Q150" t="s">
        <v>27</v>
      </c>
      <c r="R150">
        <v>52.2</v>
      </c>
      <c r="S150">
        <v>86.24</v>
      </c>
      <c r="T150" t="s">
        <v>30</v>
      </c>
      <c r="U150" t="s">
        <v>69</v>
      </c>
    </row>
    <row r="151" spans="1:21">
      <c r="A151" t="s">
        <v>491</v>
      </c>
      <c r="B151" s="2">
        <v>45509</v>
      </c>
      <c r="C151" t="s">
        <v>33</v>
      </c>
      <c r="D151">
        <v>64</v>
      </c>
      <c r="E151" t="s">
        <v>39</v>
      </c>
      <c r="F151">
        <v>0</v>
      </c>
      <c r="G151">
        <v>1</v>
      </c>
      <c r="H151" t="s">
        <v>24</v>
      </c>
      <c r="I151">
        <v>5559</v>
      </c>
      <c r="J151">
        <v>0</v>
      </c>
      <c r="K151">
        <v>12</v>
      </c>
      <c r="L151" t="s">
        <v>15568</v>
      </c>
      <c r="M151" t="s">
        <v>23</v>
      </c>
      <c r="N151" t="s">
        <v>23</v>
      </c>
      <c r="O151" t="s">
        <v>56</v>
      </c>
      <c r="P151" t="s">
        <v>26</v>
      </c>
      <c r="Q151" t="s">
        <v>27</v>
      </c>
      <c r="R151">
        <v>98.9</v>
      </c>
      <c r="S151">
        <v>1539.99</v>
      </c>
      <c r="T151" t="s">
        <v>59</v>
      </c>
      <c r="U151" t="s">
        <v>60</v>
      </c>
    </row>
    <row r="152" spans="1:21">
      <c r="A152" t="s">
        <v>494</v>
      </c>
      <c r="B152" s="2">
        <v>44920</v>
      </c>
      <c r="C152" t="s">
        <v>22</v>
      </c>
      <c r="D152">
        <v>39</v>
      </c>
      <c r="E152" t="s">
        <v>23</v>
      </c>
      <c r="F152">
        <v>0</v>
      </c>
      <c r="G152">
        <v>1</v>
      </c>
      <c r="H152" t="s">
        <v>24</v>
      </c>
      <c r="I152">
        <v>5026</v>
      </c>
      <c r="J152">
        <v>1</v>
      </c>
      <c r="K152">
        <v>32</v>
      </c>
      <c r="L152" t="s">
        <v>40</v>
      </c>
      <c r="M152" t="s">
        <v>23</v>
      </c>
      <c r="N152" t="s">
        <v>23</v>
      </c>
      <c r="O152" t="s">
        <v>25</v>
      </c>
      <c r="P152" t="s">
        <v>26</v>
      </c>
      <c r="Q152" t="s">
        <v>50</v>
      </c>
      <c r="R152">
        <v>99.55</v>
      </c>
      <c r="S152">
        <v>4353.07</v>
      </c>
      <c r="T152" t="s">
        <v>30</v>
      </c>
      <c r="U152" t="s">
        <v>69</v>
      </c>
    </row>
    <row r="153" spans="1:21">
      <c r="A153" t="s">
        <v>497</v>
      </c>
      <c r="B153" s="2">
        <v>45863</v>
      </c>
      <c r="C153" t="s">
        <v>22</v>
      </c>
      <c r="D153">
        <v>38</v>
      </c>
      <c r="E153" t="s">
        <v>39</v>
      </c>
      <c r="F153">
        <v>0</v>
      </c>
      <c r="G153">
        <v>1</v>
      </c>
      <c r="H153" t="s">
        <v>24</v>
      </c>
      <c r="I153">
        <v>3958</v>
      </c>
      <c r="J153">
        <v>0</v>
      </c>
      <c r="K153">
        <v>1</v>
      </c>
      <c r="L153" t="s">
        <v>15568</v>
      </c>
      <c r="M153" t="s">
        <v>39</v>
      </c>
      <c r="N153" t="s">
        <v>23</v>
      </c>
      <c r="O153" t="s">
        <v>49</v>
      </c>
      <c r="P153" t="s">
        <v>26</v>
      </c>
      <c r="Q153" t="s">
        <v>27</v>
      </c>
      <c r="R153">
        <v>35.549999999999997</v>
      </c>
      <c r="S153">
        <v>35.549999999999997</v>
      </c>
      <c r="T153" t="s">
        <v>43</v>
      </c>
      <c r="U153" t="s">
        <v>44</v>
      </c>
    </row>
    <row r="154" spans="1:21">
      <c r="A154" t="s">
        <v>499</v>
      </c>
      <c r="B154" s="2">
        <v>45141</v>
      </c>
      <c r="C154" t="s">
        <v>22</v>
      </c>
      <c r="D154">
        <v>44</v>
      </c>
      <c r="E154" t="s">
        <v>39</v>
      </c>
      <c r="F154">
        <v>0</v>
      </c>
      <c r="G154">
        <v>1</v>
      </c>
      <c r="H154" t="s">
        <v>24</v>
      </c>
      <c r="I154">
        <v>3068</v>
      </c>
      <c r="J154">
        <v>0</v>
      </c>
      <c r="K154">
        <v>24</v>
      </c>
      <c r="L154" t="s">
        <v>15568</v>
      </c>
      <c r="M154" t="s">
        <v>23</v>
      </c>
      <c r="N154" t="s">
        <v>23</v>
      </c>
      <c r="O154" t="s">
        <v>25</v>
      </c>
      <c r="P154" t="s">
        <v>26</v>
      </c>
      <c r="Q154" t="s">
        <v>27</v>
      </c>
      <c r="R154">
        <v>96</v>
      </c>
      <c r="S154">
        <v>2716.69</v>
      </c>
      <c r="T154" t="s">
        <v>30</v>
      </c>
      <c r="U154" t="s">
        <v>31</v>
      </c>
    </row>
    <row r="155" spans="1:21">
      <c r="A155" t="s">
        <v>502</v>
      </c>
      <c r="B155" s="2">
        <v>44427</v>
      </c>
      <c r="C155" t="s">
        <v>33</v>
      </c>
      <c r="D155">
        <v>24</v>
      </c>
      <c r="E155" t="s">
        <v>23</v>
      </c>
      <c r="F155">
        <v>0</v>
      </c>
      <c r="G155">
        <v>1</v>
      </c>
      <c r="H155" t="s">
        <v>24</v>
      </c>
      <c r="I155">
        <v>4736</v>
      </c>
      <c r="J155">
        <v>1</v>
      </c>
      <c r="K155">
        <v>48</v>
      </c>
      <c r="L155" t="s">
        <v>142</v>
      </c>
      <c r="M155" t="s">
        <v>23</v>
      </c>
      <c r="N155" t="s">
        <v>23</v>
      </c>
      <c r="O155" t="s">
        <v>25</v>
      </c>
      <c r="P155" t="s">
        <v>202</v>
      </c>
      <c r="Q155" t="s">
        <v>50</v>
      </c>
      <c r="R155">
        <v>103.25</v>
      </c>
      <c r="S155">
        <v>5342.83</v>
      </c>
      <c r="T155" t="s">
        <v>36</v>
      </c>
      <c r="U155" t="s">
        <v>37</v>
      </c>
    </row>
    <row r="156" spans="1:21">
      <c r="A156" t="s">
        <v>505</v>
      </c>
      <c r="B156" s="2">
        <v>45636</v>
      </c>
      <c r="C156" t="s">
        <v>33</v>
      </c>
      <c r="D156">
        <v>26</v>
      </c>
      <c r="E156" t="s">
        <v>39</v>
      </c>
      <c r="F156">
        <v>0</v>
      </c>
      <c r="G156">
        <v>1</v>
      </c>
      <c r="H156" t="s">
        <v>24</v>
      </c>
      <c r="I156">
        <v>2363</v>
      </c>
      <c r="J156">
        <v>0</v>
      </c>
      <c r="K156">
        <v>8</v>
      </c>
      <c r="L156" t="s">
        <v>48</v>
      </c>
      <c r="M156" t="s">
        <v>23</v>
      </c>
      <c r="N156" t="s">
        <v>23</v>
      </c>
      <c r="O156" t="s">
        <v>25</v>
      </c>
      <c r="P156" t="s">
        <v>26</v>
      </c>
      <c r="Q156" t="s">
        <v>27</v>
      </c>
      <c r="R156">
        <v>103.35</v>
      </c>
      <c r="S156">
        <v>1004.74</v>
      </c>
      <c r="T156" t="s">
        <v>30</v>
      </c>
      <c r="U156" t="s">
        <v>106</v>
      </c>
    </row>
    <row r="157" spans="1:21">
      <c r="A157" t="s">
        <v>508</v>
      </c>
      <c r="B157" s="2">
        <v>45221</v>
      </c>
      <c r="C157" t="s">
        <v>22</v>
      </c>
      <c r="D157">
        <v>62</v>
      </c>
      <c r="E157" t="s">
        <v>39</v>
      </c>
      <c r="F157">
        <v>0</v>
      </c>
      <c r="G157">
        <v>1</v>
      </c>
      <c r="H157" t="s">
        <v>24</v>
      </c>
      <c r="I157">
        <v>2445</v>
      </c>
      <c r="J157">
        <v>0</v>
      </c>
      <c r="K157">
        <v>22</v>
      </c>
      <c r="L157" t="s">
        <v>97</v>
      </c>
      <c r="M157" t="s">
        <v>23</v>
      </c>
      <c r="N157" t="s">
        <v>23</v>
      </c>
      <c r="O157" t="s">
        <v>49</v>
      </c>
      <c r="P157" t="s">
        <v>26</v>
      </c>
      <c r="Q157" t="s">
        <v>27</v>
      </c>
      <c r="R157">
        <v>54.45</v>
      </c>
      <c r="S157">
        <v>1287.51</v>
      </c>
      <c r="T157" t="s">
        <v>43</v>
      </c>
      <c r="U157" t="s">
        <v>44</v>
      </c>
    </row>
    <row r="158" spans="1:21">
      <c r="A158" t="s">
        <v>511</v>
      </c>
      <c r="B158" s="2">
        <v>45821</v>
      </c>
      <c r="C158" t="s">
        <v>22</v>
      </c>
      <c r="D158">
        <v>19</v>
      </c>
      <c r="E158" t="s">
        <v>23</v>
      </c>
      <c r="F158">
        <v>0</v>
      </c>
      <c r="G158">
        <v>1</v>
      </c>
      <c r="H158" t="s">
        <v>24</v>
      </c>
      <c r="I158">
        <v>4340</v>
      </c>
      <c r="J158">
        <v>1</v>
      </c>
      <c r="K158">
        <v>2</v>
      </c>
      <c r="L158" t="s">
        <v>48</v>
      </c>
      <c r="M158" t="s">
        <v>23</v>
      </c>
      <c r="N158" t="s">
        <v>23</v>
      </c>
      <c r="O158" t="s">
        <v>25</v>
      </c>
      <c r="P158" t="s">
        <v>26</v>
      </c>
      <c r="Q158" t="s">
        <v>27</v>
      </c>
      <c r="R158">
        <v>76.400000000000006</v>
      </c>
      <c r="S158">
        <v>192.8</v>
      </c>
      <c r="T158" t="s">
        <v>30</v>
      </c>
      <c r="U158" t="s">
        <v>31</v>
      </c>
    </row>
    <row r="159" spans="1:21">
      <c r="A159" t="s">
        <v>514</v>
      </c>
      <c r="B159" s="2">
        <v>45031</v>
      </c>
      <c r="C159" t="s">
        <v>33</v>
      </c>
      <c r="D159">
        <v>47</v>
      </c>
      <c r="E159" t="s">
        <v>23</v>
      </c>
      <c r="F159">
        <v>0</v>
      </c>
      <c r="G159">
        <v>1</v>
      </c>
      <c r="H159" t="s">
        <v>24</v>
      </c>
      <c r="I159">
        <v>2990</v>
      </c>
      <c r="J159">
        <v>1</v>
      </c>
      <c r="K159">
        <v>28</v>
      </c>
      <c r="L159" t="s">
        <v>15568</v>
      </c>
      <c r="M159" t="s">
        <v>23</v>
      </c>
      <c r="N159" t="s">
        <v>23</v>
      </c>
      <c r="O159" t="s">
        <v>25</v>
      </c>
      <c r="P159" t="s">
        <v>26</v>
      </c>
      <c r="Q159" t="s">
        <v>50</v>
      </c>
      <c r="R159">
        <v>92.35</v>
      </c>
      <c r="S159">
        <v>3657.38</v>
      </c>
      <c r="T159" t="s">
        <v>59</v>
      </c>
      <c r="U159" t="s">
        <v>140</v>
      </c>
    </row>
    <row r="160" spans="1:21">
      <c r="A160" t="s">
        <v>517</v>
      </c>
      <c r="B160" s="2">
        <v>44790</v>
      </c>
      <c r="C160" t="s">
        <v>22</v>
      </c>
      <c r="D160">
        <v>25</v>
      </c>
      <c r="E160" t="s">
        <v>39</v>
      </c>
      <c r="F160">
        <v>0</v>
      </c>
      <c r="G160">
        <v>1</v>
      </c>
      <c r="H160" t="s">
        <v>24</v>
      </c>
      <c r="I160">
        <v>5220</v>
      </c>
      <c r="J160">
        <v>0</v>
      </c>
      <c r="K160">
        <v>36</v>
      </c>
      <c r="L160" t="s">
        <v>15568</v>
      </c>
      <c r="M160" t="s">
        <v>23</v>
      </c>
      <c r="N160" t="s">
        <v>23</v>
      </c>
      <c r="O160" t="s">
        <v>56</v>
      </c>
      <c r="P160" t="s">
        <v>202</v>
      </c>
      <c r="Q160" t="s">
        <v>50</v>
      </c>
      <c r="R160">
        <v>65.400000000000006</v>
      </c>
      <c r="S160">
        <v>3452.76</v>
      </c>
      <c r="T160" t="s">
        <v>43</v>
      </c>
      <c r="U160" t="s">
        <v>44</v>
      </c>
    </row>
    <row r="161" spans="1:21">
      <c r="A161" t="s">
        <v>520</v>
      </c>
      <c r="B161" s="2">
        <v>45763</v>
      </c>
      <c r="C161" t="s">
        <v>22</v>
      </c>
      <c r="D161">
        <v>50</v>
      </c>
      <c r="E161" t="s">
        <v>39</v>
      </c>
      <c r="F161">
        <v>0</v>
      </c>
      <c r="G161">
        <v>1</v>
      </c>
      <c r="H161" t="s">
        <v>24</v>
      </c>
      <c r="I161">
        <v>4479</v>
      </c>
      <c r="J161">
        <v>0</v>
      </c>
      <c r="K161">
        <v>4</v>
      </c>
      <c r="L161" t="s">
        <v>48</v>
      </c>
      <c r="M161" t="s">
        <v>23</v>
      </c>
      <c r="N161" t="s">
        <v>23</v>
      </c>
      <c r="O161" t="s">
        <v>25</v>
      </c>
      <c r="P161" t="s">
        <v>26</v>
      </c>
      <c r="Q161" t="s">
        <v>27</v>
      </c>
      <c r="R161">
        <v>73.900000000000006</v>
      </c>
      <c r="S161">
        <v>415.45</v>
      </c>
      <c r="T161" t="s">
        <v>30</v>
      </c>
      <c r="U161" t="s">
        <v>31</v>
      </c>
    </row>
    <row r="162" spans="1:21">
      <c r="A162" t="s">
        <v>523</v>
      </c>
      <c r="B162" s="2">
        <v>45761</v>
      </c>
      <c r="C162" t="s">
        <v>22</v>
      </c>
      <c r="D162">
        <v>51</v>
      </c>
      <c r="E162" t="s">
        <v>39</v>
      </c>
      <c r="F162">
        <v>0</v>
      </c>
      <c r="G162">
        <v>1</v>
      </c>
      <c r="H162" t="s">
        <v>24</v>
      </c>
      <c r="I162">
        <v>5882</v>
      </c>
      <c r="J162">
        <v>0</v>
      </c>
      <c r="K162">
        <v>4</v>
      </c>
      <c r="L162" t="s">
        <v>15568</v>
      </c>
      <c r="M162" t="s">
        <v>23</v>
      </c>
      <c r="N162" t="s">
        <v>23</v>
      </c>
      <c r="O162" t="s">
        <v>25</v>
      </c>
      <c r="P162" t="s">
        <v>26</v>
      </c>
      <c r="Q162" t="s">
        <v>27</v>
      </c>
      <c r="R162">
        <v>74.8</v>
      </c>
      <c r="S162">
        <v>350.94</v>
      </c>
      <c r="T162" t="s">
        <v>64</v>
      </c>
      <c r="U162" t="s">
        <v>234</v>
      </c>
    </row>
    <row r="163" spans="1:21">
      <c r="A163" t="s">
        <v>526</v>
      </c>
      <c r="B163" s="2">
        <v>45651</v>
      </c>
      <c r="C163" t="s">
        <v>22</v>
      </c>
      <c r="D163">
        <v>59</v>
      </c>
      <c r="E163" t="s">
        <v>39</v>
      </c>
      <c r="F163">
        <v>0</v>
      </c>
      <c r="G163">
        <v>1</v>
      </c>
      <c r="H163" t="s">
        <v>24</v>
      </c>
      <c r="I163">
        <v>2632</v>
      </c>
      <c r="J163">
        <v>0</v>
      </c>
      <c r="K163">
        <v>8</v>
      </c>
      <c r="L163" t="s">
        <v>15568</v>
      </c>
      <c r="M163" t="s">
        <v>23</v>
      </c>
      <c r="N163" t="s">
        <v>23</v>
      </c>
      <c r="O163" t="s">
        <v>25</v>
      </c>
      <c r="P163" t="s">
        <v>26</v>
      </c>
      <c r="Q163" t="s">
        <v>27</v>
      </c>
      <c r="R163">
        <v>94</v>
      </c>
      <c r="S163">
        <v>964.77</v>
      </c>
      <c r="T163" t="s">
        <v>64</v>
      </c>
      <c r="U163" t="s">
        <v>65</v>
      </c>
    </row>
    <row r="164" spans="1:21">
      <c r="A164" t="s">
        <v>528</v>
      </c>
      <c r="B164" s="2">
        <v>44871</v>
      </c>
      <c r="C164" t="s">
        <v>33</v>
      </c>
      <c r="D164">
        <v>46</v>
      </c>
      <c r="E164" t="s">
        <v>23</v>
      </c>
      <c r="F164">
        <v>0</v>
      </c>
      <c r="G164">
        <v>1</v>
      </c>
      <c r="H164" t="s">
        <v>24</v>
      </c>
      <c r="I164">
        <v>3185</v>
      </c>
      <c r="J164">
        <v>1</v>
      </c>
      <c r="K164">
        <v>33</v>
      </c>
      <c r="L164" t="s">
        <v>15568</v>
      </c>
      <c r="M164" t="s">
        <v>23</v>
      </c>
      <c r="N164" t="s">
        <v>23</v>
      </c>
      <c r="O164" t="s">
        <v>25</v>
      </c>
      <c r="P164" t="s">
        <v>26</v>
      </c>
      <c r="Q164" t="s">
        <v>27</v>
      </c>
      <c r="R164">
        <v>104.4</v>
      </c>
      <c r="S164">
        <v>3783.16</v>
      </c>
      <c r="T164" t="s">
        <v>64</v>
      </c>
      <c r="U164" t="s">
        <v>73</v>
      </c>
    </row>
    <row r="165" spans="1:21">
      <c r="A165" t="s">
        <v>530</v>
      </c>
      <c r="B165" s="2">
        <v>45690</v>
      </c>
      <c r="C165" t="s">
        <v>33</v>
      </c>
      <c r="D165">
        <v>53</v>
      </c>
      <c r="E165" t="s">
        <v>39</v>
      </c>
      <c r="F165">
        <v>0</v>
      </c>
      <c r="G165">
        <v>1</v>
      </c>
      <c r="H165" t="s">
        <v>24</v>
      </c>
      <c r="I165">
        <v>5656</v>
      </c>
      <c r="J165">
        <v>0</v>
      </c>
      <c r="K165">
        <v>6</v>
      </c>
      <c r="L165" t="s">
        <v>15568</v>
      </c>
      <c r="M165" t="s">
        <v>23</v>
      </c>
      <c r="N165" t="s">
        <v>23</v>
      </c>
      <c r="O165" t="s">
        <v>25</v>
      </c>
      <c r="P165" t="s">
        <v>26</v>
      </c>
      <c r="Q165" t="s">
        <v>27</v>
      </c>
      <c r="R165">
        <v>90.1</v>
      </c>
      <c r="S165">
        <v>528.20000000000005</v>
      </c>
      <c r="T165" t="s">
        <v>30</v>
      </c>
      <c r="U165" t="s">
        <v>69</v>
      </c>
    </row>
    <row r="166" spans="1:21">
      <c r="A166" t="s">
        <v>533</v>
      </c>
      <c r="B166" s="2">
        <v>45103</v>
      </c>
      <c r="C166" t="s">
        <v>22</v>
      </c>
      <c r="D166">
        <v>49</v>
      </c>
      <c r="E166" t="s">
        <v>39</v>
      </c>
      <c r="F166">
        <v>0</v>
      </c>
      <c r="G166">
        <v>1</v>
      </c>
      <c r="H166" t="s">
        <v>24</v>
      </c>
      <c r="I166">
        <v>3452</v>
      </c>
      <c r="J166">
        <v>0</v>
      </c>
      <c r="K166">
        <v>26</v>
      </c>
      <c r="L166" t="s">
        <v>40</v>
      </c>
      <c r="M166" t="s">
        <v>23</v>
      </c>
      <c r="N166" t="s">
        <v>23</v>
      </c>
      <c r="O166" t="s">
        <v>25</v>
      </c>
      <c r="P166" t="s">
        <v>26</v>
      </c>
      <c r="Q166" t="s">
        <v>27</v>
      </c>
      <c r="R166">
        <v>89.8</v>
      </c>
      <c r="S166">
        <v>2497.54</v>
      </c>
      <c r="T166" t="s">
        <v>30</v>
      </c>
      <c r="U166" t="s">
        <v>69</v>
      </c>
    </row>
    <row r="167" spans="1:21">
      <c r="A167" t="s">
        <v>536</v>
      </c>
      <c r="B167" s="2">
        <v>44968</v>
      </c>
      <c r="C167" t="s">
        <v>22</v>
      </c>
      <c r="D167">
        <v>52</v>
      </c>
      <c r="E167" t="s">
        <v>23</v>
      </c>
      <c r="F167">
        <v>0</v>
      </c>
      <c r="G167">
        <v>1</v>
      </c>
      <c r="H167" t="s">
        <v>24</v>
      </c>
      <c r="I167">
        <v>2792</v>
      </c>
      <c r="J167">
        <v>1</v>
      </c>
      <c r="K167">
        <v>30</v>
      </c>
      <c r="L167" t="s">
        <v>40</v>
      </c>
      <c r="M167" t="s">
        <v>23</v>
      </c>
      <c r="N167" t="s">
        <v>23</v>
      </c>
      <c r="O167" t="s">
        <v>25</v>
      </c>
      <c r="P167" t="s">
        <v>26</v>
      </c>
      <c r="Q167" t="s">
        <v>27</v>
      </c>
      <c r="R167">
        <v>94.4</v>
      </c>
      <c r="S167">
        <v>3784.2</v>
      </c>
      <c r="T167" t="s">
        <v>30</v>
      </c>
      <c r="U167" t="s">
        <v>103</v>
      </c>
    </row>
    <row r="168" spans="1:21">
      <c r="A168" t="s">
        <v>538</v>
      </c>
      <c r="B168" s="2">
        <v>45722</v>
      </c>
      <c r="C168" t="s">
        <v>33</v>
      </c>
      <c r="D168">
        <v>38</v>
      </c>
      <c r="E168" t="s">
        <v>23</v>
      </c>
      <c r="F168">
        <v>0</v>
      </c>
      <c r="G168">
        <v>1</v>
      </c>
      <c r="H168" t="s">
        <v>24</v>
      </c>
      <c r="I168">
        <v>3608</v>
      </c>
      <c r="J168">
        <v>1</v>
      </c>
      <c r="K168">
        <v>5</v>
      </c>
      <c r="L168" t="s">
        <v>48</v>
      </c>
      <c r="M168" t="s">
        <v>23</v>
      </c>
      <c r="N168" t="s">
        <v>23</v>
      </c>
      <c r="O168" t="s">
        <v>25</v>
      </c>
      <c r="P168" t="s">
        <v>26</v>
      </c>
      <c r="Q168" t="s">
        <v>27</v>
      </c>
      <c r="R168">
        <v>85.75</v>
      </c>
      <c r="S168">
        <v>432.39</v>
      </c>
      <c r="T168" t="s">
        <v>36</v>
      </c>
      <c r="U168" t="s">
        <v>46</v>
      </c>
    </row>
    <row r="169" spans="1:21">
      <c r="A169" t="s">
        <v>541</v>
      </c>
      <c r="B169" s="2">
        <v>45853</v>
      </c>
      <c r="C169" t="s">
        <v>33</v>
      </c>
      <c r="D169">
        <v>64</v>
      </c>
      <c r="E169" t="s">
        <v>39</v>
      </c>
      <c r="F169">
        <v>0</v>
      </c>
      <c r="G169">
        <v>1</v>
      </c>
      <c r="H169" t="s">
        <v>24</v>
      </c>
      <c r="I169">
        <v>4278</v>
      </c>
      <c r="J169">
        <v>0</v>
      </c>
      <c r="K169">
        <v>1</v>
      </c>
      <c r="L169" t="s">
        <v>48</v>
      </c>
      <c r="M169" t="s">
        <v>23</v>
      </c>
      <c r="N169" t="s">
        <v>23</v>
      </c>
      <c r="O169" t="s">
        <v>25</v>
      </c>
      <c r="P169" t="s">
        <v>26</v>
      </c>
      <c r="Q169" t="s">
        <v>27</v>
      </c>
      <c r="R169">
        <v>82.3</v>
      </c>
      <c r="S169">
        <v>115.71</v>
      </c>
      <c r="T169" t="s">
        <v>30</v>
      </c>
      <c r="U169" t="s">
        <v>31</v>
      </c>
    </row>
    <row r="170" spans="1:21">
      <c r="A170" t="s">
        <v>544</v>
      </c>
      <c r="B170" s="2">
        <v>45842</v>
      </c>
      <c r="C170" t="s">
        <v>33</v>
      </c>
      <c r="D170">
        <v>49</v>
      </c>
      <c r="E170" t="s">
        <v>39</v>
      </c>
      <c r="F170">
        <v>0</v>
      </c>
      <c r="G170">
        <v>1</v>
      </c>
      <c r="H170" t="s">
        <v>24</v>
      </c>
      <c r="I170">
        <v>3065</v>
      </c>
      <c r="J170">
        <v>0</v>
      </c>
      <c r="K170">
        <v>1</v>
      </c>
      <c r="L170" t="s">
        <v>15568</v>
      </c>
      <c r="M170" t="s">
        <v>23</v>
      </c>
      <c r="N170" t="s">
        <v>23</v>
      </c>
      <c r="O170" t="s">
        <v>49</v>
      </c>
      <c r="P170" t="s">
        <v>26</v>
      </c>
      <c r="Q170" t="s">
        <v>27</v>
      </c>
      <c r="R170">
        <v>56.25</v>
      </c>
      <c r="S170">
        <v>82.39</v>
      </c>
      <c r="T170" t="s">
        <v>59</v>
      </c>
      <c r="U170" t="s">
        <v>140</v>
      </c>
    </row>
    <row r="171" spans="1:21">
      <c r="A171" t="s">
        <v>547</v>
      </c>
      <c r="B171" s="2">
        <v>45846</v>
      </c>
      <c r="C171" t="s">
        <v>22</v>
      </c>
      <c r="D171">
        <v>56</v>
      </c>
      <c r="E171" t="s">
        <v>39</v>
      </c>
      <c r="F171">
        <v>0</v>
      </c>
      <c r="G171">
        <v>1</v>
      </c>
      <c r="H171" t="s">
        <v>24</v>
      </c>
      <c r="I171">
        <v>5962</v>
      </c>
      <c r="J171">
        <v>0</v>
      </c>
      <c r="K171">
        <v>1</v>
      </c>
      <c r="L171" t="s">
        <v>15568</v>
      </c>
      <c r="M171" t="s">
        <v>23</v>
      </c>
      <c r="N171" t="s">
        <v>23</v>
      </c>
      <c r="O171" t="s">
        <v>25</v>
      </c>
      <c r="P171" t="s">
        <v>26</v>
      </c>
      <c r="Q171" t="s">
        <v>27</v>
      </c>
      <c r="R171">
        <v>95.45</v>
      </c>
      <c r="S171">
        <v>101.04</v>
      </c>
      <c r="T171" t="s">
        <v>30</v>
      </c>
      <c r="U171" t="s">
        <v>31</v>
      </c>
    </row>
    <row r="172" spans="1:21">
      <c r="A172" t="s">
        <v>550</v>
      </c>
      <c r="B172" s="2">
        <v>44487</v>
      </c>
      <c r="C172" t="s">
        <v>22</v>
      </c>
      <c r="D172">
        <v>76</v>
      </c>
      <c r="E172" t="s">
        <v>23</v>
      </c>
      <c r="F172">
        <v>0</v>
      </c>
      <c r="G172">
        <v>1</v>
      </c>
      <c r="H172" t="s">
        <v>24</v>
      </c>
      <c r="I172">
        <v>5712</v>
      </c>
      <c r="J172">
        <v>3</v>
      </c>
      <c r="K172">
        <v>46</v>
      </c>
      <c r="L172" t="s">
        <v>15568</v>
      </c>
      <c r="M172" t="s">
        <v>23</v>
      </c>
      <c r="N172" t="s">
        <v>23</v>
      </c>
      <c r="O172" t="s">
        <v>25</v>
      </c>
      <c r="P172" t="s">
        <v>26</v>
      </c>
      <c r="Q172" t="s">
        <v>27</v>
      </c>
      <c r="R172">
        <v>100.7</v>
      </c>
      <c r="S172">
        <v>6753.62</v>
      </c>
      <c r="T172" t="s">
        <v>64</v>
      </c>
      <c r="U172" t="s">
        <v>65</v>
      </c>
    </row>
    <row r="173" spans="1:21">
      <c r="A173" t="s">
        <v>553</v>
      </c>
      <c r="B173" s="2">
        <v>45833</v>
      </c>
      <c r="C173" t="s">
        <v>33</v>
      </c>
      <c r="D173">
        <v>79</v>
      </c>
      <c r="E173" t="s">
        <v>39</v>
      </c>
      <c r="F173">
        <v>0</v>
      </c>
      <c r="G173">
        <v>1</v>
      </c>
      <c r="H173" t="s">
        <v>24</v>
      </c>
      <c r="I173">
        <v>3278</v>
      </c>
      <c r="J173">
        <v>0</v>
      </c>
      <c r="K173">
        <v>2</v>
      </c>
      <c r="L173" t="s">
        <v>15568</v>
      </c>
      <c r="M173" t="s">
        <v>39</v>
      </c>
      <c r="N173" t="s">
        <v>23</v>
      </c>
      <c r="O173" t="s">
        <v>49</v>
      </c>
      <c r="P173" t="s">
        <v>26</v>
      </c>
      <c r="Q173" t="s">
        <v>27</v>
      </c>
      <c r="R173">
        <v>24.35</v>
      </c>
      <c r="S173">
        <v>41.85</v>
      </c>
      <c r="T173" t="s">
        <v>30</v>
      </c>
      <c r="U173" t="s">
        <v>31</v>
      </c>
    </row>
    <row r="174" spans="1:21">
      <c r="A174" t="s">
        <v>556</v>
      </c>
      <c r="B174" s="2">
        <v>45631</v>
      </c>
      <c r="C174" t="s">
        <v>22</v>
      </c>
      <c r="D174">
        <v>66</v>
      </c>
      <c r="E174" t="s">
        <v>39</v>
      </c>
      <c r="F174">
        <v>0</v>
      </c>
      <c r="G174">
        <v>1</v>
      </c>
      <c r="H174" t="s">
        <v>24</v>
      </c>
      <c r="I174">
        <v>3812</v>
      </c>
      <c r="J174">
        <v>0</v>
      </c>
      <c r="K174">
        <v>8</v>
      </c>
      <c r="L174" t="s">
        <v>15568</v>
      </c>
      <c r="M174" t="s">
        <v>23</v>
      </c>
      <c r="N174" t="s">
        <v>23</v>
      </c>
      <c r="O174" t="s">
        <v>25</v>
      </c>
      <c r="P174" t="s">
        <v>26</v>
      </c>
      <c r="Q174" t="s">
        <v>27</v>
      </c>
      <c r="R174">
        <v>81.25</v>
      </c>
      <c r="S174">
        <v>626.11</v>
      </c>
      <c r="T174" t="s">
        <v>59</v>
      </c>
      <c r="U174" t="s">
        <v>60</v>
      </c>
    </row>
    <row r="175" spans="1:21">
      <c r="A175" t="s">
        <v>559</v>
      </c>
      <c r="B175" s="2">
        <v>45428</v>
      </c>
      <c r="C175" t="s">
        <v>33</v>
      </c>
      <c r="D175">
        <v>76</v>
      </c>
      <c r="E175" t="s">
        <v>39</v>
      </c>
      <c r="F175">
        <v>0</v>
      </c>
      <c r="G175">
        <v>1</v>
      </c>
      <c r="H175" t="s">
        <v>24</v>
      </c>
      <c r="I175">
        <v>2933</v>
      </c>
      <c r="J175">
        <v>0</v>
      </c>
      <c r="K175">
        <v>15</v>
      </c>
      <c r="L175" t="s">
        <v>15568</v>
      </c>
      <c r="M175" t="s">
        <v>23</v>
      </c>
      <c r="N175" t="s">
        <v>23</v>
      </c>
      <c r="O175" t="s">
        <v>25</v>
      </c>
      <c r="P175" t="s">
        <v>26</v>
      </c>
      <c r="Q175" t="s">
        <v>50</v>
      </c>
      <c r="R175">
        <v>96.3</v>
      </c>
      <c r="S175">
        <v>1863.4</v>
      </c>
      <c r="T175" t="s">
        <v>36</v>
      </c>
      <c r="U175" t="s">
        <v>46</v>
      </c>
    </row>
    <row r="176" spans="1:21">
      <c r="A176" t="s">
        <v>562</v>
      </c>
      <c r="B176" s="2">
        <v>44463</v>
      </c>
      <c r="C176" t="s">
        <v>33</v>
      </c>
      <c r="D176">
        <v>78</v>
      </c>
      <c r="E176" t="s">
        <v>39</v>
      </c>
      <c r="F176">
        <v>0</v>
      </c>
      <c r="G176">
        <v>1</v>
      </c>
      <c r="H176" t="s">
        <v>24</v>
      </c>
      <c r="I176">
        <v>4661</v>
      </c>
      <c r="J176">
        <v>0</v>
      </c>
      <c r="K176">
        <v>47</v>
      </c>
      <c r="L176" t="s">
        <v>15568</v>
      </c>
      <c r="M176" t="s">
        <v>23</v>
      </c>
      <c r="N176" t="s">
        <v>23</v>
      </c>
      <c r="O176" t="s">
        <v>25</v>
      </c>
      <c r="P176" t="s">
        <v>26</v>
      </c>
      <c r="Q176" t="s">
        <v>27</v>
      </c>
      <c r="R176">
        <v>85.2</v>
      </c>
      <c r="S176">
        <v>4760.3599999999997</v>
      </c>
      <c r="T176" t="s">
        <v>59</v>
      </c>
      <c r="U176" t="s">
        <v>60</v>
      </c>
    </row>
    <row r="177" spans="1:21">
      <c r="A177" t="s">
        <v>565</v>
      </c>
      <c r="B177" s="2">
        <v>45513</v>
      </c>
      <c r="C177" t="s">
        <v>33</v>
      </c>
      <c r="D177">
        <v>48</v>
      </c>
      <c r="E177" t="s">
        <v>23</v>
      </c>
      <c r="F177">
        <v>0</v>
      </c>
      <c r="G177">
        <v>1</v>
      </c>
      <c r="H177" t="s">
        <v>24</v>
      </c>
      <c r="I177">
        <v>3535</v>
      </c>
      <c r="J177">
        <v>1</v>
      </c>
      <c r="K177">
        <v>12</v>
      </c>
      <c r="L177" t="s">
        <v>97</v>
      </c>
      <c r="M177" t="s">
        <v>23</v>
      </c>
      <c r="N177" t="s">
        <v>39</v>
      </c>
      <c r="P177" t="s">
        <v>26</v>
      </c>
      <c r="Q177" t="s">
        <v>50</v>
      </c>
      <c r="R177">
        <v>19</v>
      </c>
      <c r="S177">
        <v>467.31</v>
      </c>
      <c r="T177" t="s">
        <v>30</v>
      </c>
      <c r="U177" t="s">
        <v>69</v>
      </c>
    </row>
    <row r="178" spans="1:21">
      <c r="A178" t="s">
        <v>568</v>
      </c>
      <c r="B178" s="2">
        <v>45795</v>
      </c>
      <c r="C178" t="s">
        <v>33</v>
      </c>
      <c r="D178">
        <v>37</v>
      </c>
      <c r="E178" t="s">
        <v>23</v>
      </c>
      <c r="F178">
        <v>0</v>
      </c>
      <c r="G178">
        <v>1</v>
      </c>
      <c r="H178" t="s">
        <v>24</v>
      </c>
      <c r="I178">
        <v>3212</v>
      </c>
      <c r="J178">
        <v>1</v>
      </c>
      <c r="K178">
        <v>3</v>
      </c>
      <c r="L178" t="s">
        <v>48</v>
      </c>
      <c r="M178" t="s">
        <v>23</v>
      </c>
      <c r="N178" t="s">
        <v>23</v>
      </c>
      <c r="O178" t="s">
        <v>25</v>
      </c>
      <c r="P178" t="s">
        <v>26</v>
      </c>
      <c r="Q178" t="s">
        <v>27</v>
      </c>
      <c r="R178">
        <v>80.3</v>
      </c>
      <c r="S178">
        <v>395.19</v>
      </c>
      <c r="T178" t="s">
        <v>30</v>
      </c>
      <c r="U178" t="s">
        <v>103</v>
      </c>
    </row>
    <row r="179" spans="1:21">
      <c r="A179" t="s">
        <v>571</v>
      </c>
      <c r="B179" s="2">
        <v>45854</v>
      </c>
      <c r="C179" t="s">
        <v>33</v>
      </c>
      <c r="D179">
        <v>20</v>
      </c>
      <c r="E179" t="s">
        <v>39</v>
      </c>
      <c r="F179">
        <v>0</v>
      </c>
      <c r="G179">
        <v>1</v>
      </c>
      <c r="H179" t="s">
        <v>24</v>
      </c>
      <c r="I179">
        <v>2567</v>
      </c>
      <c r="J179">
        <v>0</v>
      </c>
      <c r="K179">
        <v>1</v>
      </c>
      <c r="L179" t="s">
        <v>15568</v>
      </c>
      <c r="M179" t="s">
        <v>23</v>
      </c>
      <c r="N179" t="s">
        <v>23</v>
      </c>
      <c r="O179" t="s">
        <v>25</v>
      </c>
      <c r="P179" t="s">
        <v>26</v>
      </c>
      <c r="Q179" t="s">
        <v>27</v>
      </c>
      <c r="R179">
        <v>76</v>
      </c>
      <c r="S179">
        <v>111.01</v>
      </c>
      <c r="T179" t="s">
        <v>30</v>
      </c>
      <c r="U179" t="s">
        <v>69</v>
      </c>
    </row>
    <row r="180" spans="1:21">
      <c r="A180" t="s">
        <v>574</v>
      </c>
      <c r="B180" s="2">
        <v>45004</v>
      </c>
      <c r="C180" t="s">
        <v>33</v>
      </c>
      <c r="D180">
        <v>49</v>
      </c>
      <c r="E180" t="s">
        <v>39</v>
      </c>
      <c r="F180">
        <v>0</v>
      </c>
      <c r="G180">
        <v>1</v>
      </c>
      <c r="H180" t="s">
        <v>24</v>
      </c>
      <c r="I180">
        <v>5144</v>
      </c>
      <c r="J180">
        <v>0</v>
      </c>
      <c r="K180">
        <v>29</v>
      </c>
      <c r="L180" t="s">
        <v>40</v>
      </c>
      <c r="M180" t="s">
        <v>23</v>
      </c>
      <c r="N180" t="s">
        <v>23</v>
      </c>
      <c r="O180" t="s">
        <v>25</v>
      </c>
      <c r="P180" t="s">
        <v>26</v>
      </c>
      <c r="Q180" t="s">
        <v>50</v>
      </c>
      <c r="R180">
        <v>98.6</v>
      </c>
      <c r="S180">
        <v>3737.95</v>
      </c>
      <c r="T180" t="s">
        <v>30</v>
      </c>
      <c r="U180" t="s">
        <v>31</v>
      </c>
    </row>
    <row r="181" spans="1:21">
      <c r="A181" t="s">
        <v>577</v>
      </c>
      <c r="B181" s="2">
        <v>45840</v>
      </c>
      <c r="C181" t="s">
        <v>22</v>
      </c>
      <c r="D181">
        <v>23</v>
      </c>
      <c r="E181" t="s">
        <v>39</v>
      </c>
      <c r="F181">
        <v>0</v>
      </c>
      <c r="G181">
        <v>1</v>
      </c>
      <c r="H181" t="s">
        <v>24</v>
      </c>
      <c r="I181">
        <v>4254</v>
      </c>
      <c r="J181">
        <v>0</v>
      </c>
      <c r="K181">
        <v>1</v>
      </c>
      <c r="L181" t="s">
        <v>15568</v>
      </c>
      <c r="M181" t="s">
        <v>23</v>
      </c>
      <c r="N181" t="s">
        <v>23</v>
      </c>
      <c r="O181" t="s">
        <v>25</v>
      </c>
      <c r="P181" t="s">
        <v>26</v>
      </c>
      <c r="Q181" t="s">
        <v>27</v>
      </c>
      <c r="R181">
        <v>88.35</v>
      </c>
      <c r="S181">
        <v>102.61</v>
      </c>
      <c r="T181" t="s">
        <v>30</v>
      </c>
      <c r="U181" t="s">
        <v>103</v>
      </c>
    </row>
    <row r="182" spans="1:21">
      <c r="A182" t="s">
        <v>580</v>
      </c>
      <c r="B182" s="2">
        <v>44949</v>
      </c>
      <c r="C182" t="s">
        <v>22</v>
      </c>
      <c r="D182">
        <v>46</v>
      </c>
      <c r="E182" t="s">
        <v>39</v>
      </c>
      <c r="F182">
        <v>0</v>
      </c>
      <c r="G182">
        <v>1</v>
      </c>
      <c r="H182" t="s">
        <v>24</v>
      </c>
      <c r="I182">
        <v>3091</v>
      </c>
      <c r="J182">
        <v>0</v>
      </c>
      <c r="K182">
        <v>31</v>
      </c>
      <c r="L182" t="s">
        <v>15568</v>
      </c>
      <c r="M182" t="s">
        <v>23</v>
      </c>
      <c r="N182" t="s">
        <v>23</v>
      </c>
      <c r="O182" t="s">
        <v>25</v>
      </c>
      <c r="P182" t="s">
        <v>26</v>
      </c>
      <c r="Q182" t="s">
        <v>27</v>
      </c>
      <c r="R182">
        <v>78.45</v>
      </c>
      <c r="S182">
        <v>3540.93</v>
      </c>
      <c r="T182" t="s">
        <v>59</v>
      </c>
      <c r="U182" t="s">
        <v>384</v>
      </c>
    </row>
    <row r="183" spans="1:21">
      <c r="A183" t="s">
        <v>582</v>
      </c>
      <c r="B183" s="2">
        <v>45833</v>
      </c>
      <c r="C183" t="s">
        <v>33</v>
      </c>
      <c r="D183">
        <v>64</v>
      </c>
      <c r="E183" t="s">
        <v>39</v>
      </c>
      <c r="F183">
        <v>0</v>
      </c>
      <c r="G183">
        <v>1</v>
      </c>
      <c r="H183" t="s">
        <v>24</v>
      </c>
      <c r="I183">
        <v>3257</v>
      </c>
      <c r="J183">
        <v>0</v>
      </c>
      <c r="K183">
        <v>2</v>
      </c>
      <c r="L183" t="s">
        <v>15568</v>
      </c>
      <c r="M183" t="s">
        <v>23</v>
      </c>
      <c r="N183" t="s">
        <v>23</v>
      </c>
      <c r="O183" t="s">
        <v>49</v>
      </c>
      <c r="P183" t="s">
        <v>26</v>
      </c>
      <c r="Q183" t="s">
        <v>27</v>
      </c>
      <c r="R183">
        <v>70.75</v>
      </c>
      <c r="S183">
        <v>200.76</v>
      </c>
      <c r="T183" t="s">
        <v>36</v>
      </c>
      <c r="U183" t="s">
        <v>46</v>
      </c>
    </row>
    <row r="184" spans="1:21">
      <c r="A184" t="s">
        <v>585</v>
      </c>
      <c r="B184" s="2">
        <v>45749</v>
      </c>
      <c r="C184" t="s">
        <v>33</v>
      </c>
      <c r="D184">
        <v>30</v>
      </c>
      <c r="E184" t="s">
        <v>39</v>
      </c>
      <c r="F184">
        <v>0</v>
      </c>
      <c r="G184">
        <v>1</v>
      </c>
      <c r="H184" t="s">
        <v>24</v>
      </c>
      <c r="I184">
        <v>5948</v>
      </c>
      <c r="J184">
        <v>0</v>
      </c>
      <c r="K184">
        <v>4</v>
      </c>
      <c r="L184" t="s">
        <v>15568</v>
      </c>
      <c r="M184" t="s">
        <v>23</v>
      </c>
      <c r="N184" t="s">
        <v>23</v>
      </c>
      <c r="O184" t="s">
        <v>25</v>
      </c>
      <c r="P184" t="s">
        <v>26</v>
      </c>
      <c r="Q184" t="s">
        <v>27</v>
      </c>
      <c r="R184">
        <v>88.95</v>
      </c>
      <c r="S184">
        <v>588.48</v>
      </c>
      <c r="T184" t="s">
        <v>64</v>
      </c>
      <c r="U184" t="s">
        <v>234</v>
      </c>
    </row>
    <row r="185" spans="1:21">
      <c r="A185" t="s">
        <v>588</v>
      </c>
      <c r="B185" s="2">
        <v>45335</v>
      </c>
      <c r="C185" t="s">
        <v>22</v>
      </c>
      <c r="D185">
        <v>53</v>
      </c>
      <c r="E185" t="s">
        <v>23</v>
      </c>
      <c r="F185">
        <v>0</v>
      </c>
      <c r="G185">
        <v>1</v>
      </c>
      <c r="H185" t="s">
        <v>24</v>
      </c>
      <c r="I185">
        <v>2206</v>
      </c>
      <c r="J185">
        <v>1</v>
      </c>
      <c r="K185">
        <v>18</v>
      </c>
      <c r="L185" t="s">
        <v>97</v>
      </c>
      <c r="M185" t="s">
        <v>23</v>
      </c>
      <c r="N185" t="s">
        <v>23</v>
      </c>
      <c r="O185" t="s">
        <v>25</v>
      </c>
      <c r="P185" t="s">
        <v>26</v>
      </c>
      <c r="Q185" t="s">
        <v>27</v>
      </c>
      <c r="R185">
        <v>94.7</v>
      </c>
      <c r="S185">
        <v>2254.77</v>
      </c>
      <c r="T185" t="s">
        <v>59</v>
      </c>
      <c r="U185" t="s">
        <v>384</v>
      </c>
    </row>
    <row r="186" spans="1:21">
      <c r="A186" t="s">
        <v>591</v>
      </c>
      <c r="B186" s="2">
        <v>45778</v>
      </c>
      <c r="C186" t="s">
        <v>33</v>
      </c>
      <c r="D186">
        <v>48</v>
      </c>
      <c r="E186" t="s">
        <v>39</v>
      </c>
      <c r="F186">
        <v>0</v>
      </c>
      <c r="G186">
        <v>1</v>
      </c>
      <c r="H186" t="s">
        <v>24</v>
      </c>
      <c r="I186">
        <v>3260</v>
      </c>
      <c r="J186">
        <v>0</v>
      </c>
      <c r="K186">
        <v>3</v>
      </c>
      <c r="L186" t="s">
        <v>48</v>
      </c>
      <c r="M186" t="s">
        <v>23</v>
      </c>
      <c r="N186" t="s">
        <v>23</v>
      </c>
      <c r="O186" t="s">
        <v>25</v>
      </c>
      <c r="P186" t="s">
        <v>26</v>
      </c>
      <c r="Q186" t="s">
        <v>27</v>
      </c>
      <c r="R186">
        <v>96.6</v>
      </c>
      <c r="S186">
        <v>321.75</v>
      </c>
      <c r="T186" t="s">
        <v>59</v>
      </c>
      <c r="U186" t="s">
        <v>60</v>
      </c>
    </row>
    <row r="187" spans="1:21">
      <c r="A187" t="s">
        <v>594</v>
      </c>
      <c r="B187" s="2">
        <v>45848</v>
      </c>
      <c r="C187" t="s">
        <v>33</v>
      </c>
      <c r="D187">
        <v>53</v>
      </c>
      <c r="E187" t="s">
        <v>39</v>
      </c>
      <c r="F187">
        <v>0</v>
      </c>
      <c r="G187">
        <v>1</v>
      </c>
      <c r="H187" t="s">
        <v>24</v>
      </c>
      <c r="I187">
        <v>3947</v>
      </c>
      <c r="J187">
        <v>0</v>
      </c>
      <c r="K187">
        <v>1</v>
      </c>
      <c r="L187" t="s">
        <v>48</v>
      </c>
      <c r="M187" t="s">
        <v>23</v>
      </c>
      <c r="N187" t="s">
        <v>23</v>
      </c>
      <c r="O187" t="s">
        <v>25</v>
      </c>
      <c r="P187" t="s">
        <v>26</v>
      </c>
      <c r="Q187" t="s">
        <v>50</v>
      </c>
      <c r="R187">
        <v>80.150000000000006</v>
      </c>
      <c r="S187">
        <v>84.82</v>
      </c>
      <c r="T187" t="s">
        <v>36</v>
      </c>
      <c r="U187" t="s">
        <v>46</v>
      </c>
    </row>
    <row r="188" spans="1:21">
      <c r="A188" t="s">
        <v>597</v>
      </c>
      <c r="B188" s="2">
        <v>45300</v>
      </c>
      <c r="C188" t="s">
        <v>22</v>
      </c>
      <c r="D188">
        <v>59</v>
      </c>
      <c r="E188" t="s">
        <v>39</v>
      </c>
      <c r="F188">
        <v>0</v>
      </c>
      <c r="G188">
        <v>1</v>
      </c>
      <c r="H188" t="s">
        <v>24</v>
      </c>
      <c r="I188">
        <v>3666</v>
      </c>
      <c r="J188">
        <v>0</v>
      </c>
      <c r="K188">
        <v>19</v>
      </c>
      <c r="L188" t="s">
        <v>97</v>
      </c>
      <c r="M188" t="s">
        <v>23</v>
      </c>
      <c r="N188" t="s">
        <v>23</v>
      </c>
      <c r="O188" t="s">
        <v>25</v>
      </c>
      <c r="P188" t="s">
        <v>26</v>
      </c>
      <c r="Q188" t="s">
        <v>27</v>
      </c>
      <c r="R188">
        <v>78.25</v>
      </c>
      <c r="S188">
        <v>1875.89</v>
      </c>
      <c r="T188" t="s">
        <v>30</v>
      </c>
      <c r="U188" t="s">
        <v>31</v>
      </c>
    </row>
    <row r="189" spans="1:21">
      <c r="A189" t="s">
        <v>600</v>
      </c>
      <c r="B189" s="2">
        <v>43913</v>
      </c>
      <c r="C189" t="s">
        <v>22</v>
      </c>
      <c r="D189">
        <v>39</v>
      </c>
      <c r="E189" t="s">
        <v>23</v>
      </c>
      <c r="F189">
        <v>0</v>
      </c>
      <c r="G189">
        <v>1</v>
      </c>
      <c r="H189" t="s">
        <v>24</v>
      </c>
      <c r="I189">
        <v>6110</v>
      </c>
      <c r="J189">
        <v>5</v>
      </c>
      <c r="K189">
        <v>65</v>
      </c>
      <c r="L189" t="s">
        <v>142</v>
      </c>
      <c r="M189" t="s">
        <v>23</v>
      </c>
      <c r="N189" t="s">
        <v>23</v>
      </c>
      <c r="O189" t="s">
        <v>25</v>
      </c>
      <c r="P189" t="s">
        <v>202</v>
      </c>
      <c r="Q189" t="s">
        <v>27</v>
      </c>
      <c r="R189">
        <v>89.75</v>
      </c>
      <c r="S189">
        <v>8957.33</v>
      </c>
      <c r="T189" t="s">
        <v>64</v>
      </c>
      <c r="U189" t="s">
        <v>234</v>
      </c>
    </row>
    <row r="190" spans="1:21">
      <c r="A190" t="s">
        <v>603</v>
      </c>
      <c r="B190" s="2">
        <v>45798</v>
      </c>
      <c r="C190" t="s">
        <v>22</v>
      </c>
      <c r="D190">
        <v>77</v>
      </c>
      <c r="E190" t="s">
        <v>39</v>
      </c>
      <c r="F190">
        <v>0</v>
      </c>
      <c r="G190">
        <v>1</v>
      </c>
      <c r="H190" t="s">
        <v>24</v>
      </c>
      <c r="I190">
        <v>2818</v>
      </c>
      <c r="J190">
        <v>0</v>
      </c>
      <c r="K190">
        <v>3</v>
      </c>
      <c r="L190" t="s">
        <v>48</v>
      </c>
      <c r="M190" t="s">
        <v>23</v>
      </c>
      <c r="N190" t="s">
        <v>23</v>
      </c>
      <c r="O190" t="s">
        <v>25</v>
      </c>
      <c r="P190" t="s">
        <v>26</v>
      </c>
      <c r="Q190" t="s">
        <v>27</v>
      </c>
      <c r="R190">
        <v>81.349999999999994</v>
      </c>
      <c r="S190">
        <v>261.36</v>
      </c>
      <c r="T190" t="s">
        <v>30</v>
      </c>
      <c r="U190" t="s">
        <v>69</v>
      </c>
    </row>
    <row r="191" spans="1:21">
      <c r="A191" t="s">
        <v>606</v>
      </c>
      <c r="B191" s="2">
        <v>43876</v>
      </c>
      <c r="C191" t="s">
        <v>22</v>
      </c>
      <c r="D191">
        <v>71</v>
      </c>
      <c r="E191" t="s">
        <v>23</v>
      </c>
      <c r="F191">
        <v>0</v>
      </c>
      <c r="G191">
        <v>1</v>
      </c>
      <c r="H191" t="s">
        <v>24</v>
      </c>
      <c r="I191">
        <v>5910</v>
      </c>
      <c r="J191">
        <v>1</v>
      </c>
      <c r="K191">
        <v>66</v>
      </c>
      <c r="L191" t="s">
        <v>15568</v>
      </c>
      <c r="M191" t="s">
        <v>23</v>
      </c>
      <c r="N191" t="s">
        <v>23</v>
      </c>
      <c r="O191" t="s">
        <v>49</v>
      </c>
      <c r="P191" t="s">
        <v>164</v>
      </c>
      <c r="Q191" t="s">
        <v>50</v>
      </c>
      <c r="R191">
        <v>79.400000000000006</v>
      </c>
      <c r="S191">
        <v>7286.58</v>
      </c>
      <c r="T191" t="s">
        <v>30</v>
      </c>
      <c r="U191" t="s">
        <v>103</v>
      </c>
    </row>
    <row r="192" spans="1:21">
      <c r="A192" t="s">
        <v>609</v>
      </c>
      <c r="B192" s="2">
        <v>45860</v>
      </c>
      <c r="C192" t="s">
        <v>33</v>
      </c>
      <c r="D192">
        <v>77</v>
      </c>
      <c r="E192" t="s">
        <v>23</v>
      </c>
      <c r="F192">
        <v>0</v>
      </c>
      <c r="G192">
        <v>1</v>
      </c>
      <c r="H192" t="s">
        <v>24</v>
      </c>
      <c r="I192">
        <v>5377</v>
      </c>
      <c r="J192">
        <v>1</v>
      </c>
      <c r="K192">
        <v>1</v>
      </c>
      <c r="L192" t="s">
        <v>15568</v>
      </c>
      <c r="M192" t="s">
        <v>39</v>
      </c>
      <c r="N192" t="s">
        <v>23</v>
      </c>
      <c r="O192" t="s">
        <v>49</v>
      </c>
      <c r="P192" t="s">
        <v>26</v>
      </c>
      <c r="Q192" t="s">
        <v>27</v>
      </c>
      <c r="R192">
        <v>24.8</v>
      </c>
      <c r="S192">
        <v>24.8</v>
      </c>
      <c r="T192" t="s">
        <v>30</v>
      </c>
      <c r="U192" t="s">
        <v>69</v>
      </c>
    </row>
    <row r="193" spans="1:21">
      <c r="A193" t="s">
        <v>611</v>
      </c>
      <c r="B193" s="2">
        <v>44568</v>
      </c>
      <c r="C193" t="s">
        <v>22</v>
      </c>
      <c r="D193">
        <v>74</v>
      </c>
      <c r="E193" t="s">
        <v>39</v>
      </c>
      <c r="F193">
        <v>0</v>
      </c>
      <c r="G193">
        <v>1</v>
      </c>
      <c r="H193" t="s">
        <v>24</v>
      </c>
      <c r="I193">
        <v>3802</v>
      </c>
      <c r="J193">
        <v>0</v>
      </c>
      <c r="K193">
        <v>43</v>
      </c>
      <c r="L193" t="s">
        <v>15568</v>
      </c>
      <c r="M193" t="s">
        <v>23</v>
      </c>
      <c r="N193" t="s">
        <v>23</v>
      </c>
      <c r="O193" t="s">
        <v>25</v>
      </c>
      <c r="P193" t="s">
        <v>26</v>
      </c>
      <c r="Q193" t="s">
        <v>84</v>
      </c>
      <c r="R193">
        <v>89.55</v>
      </c>
      <c r="S193">
        <v>5538.91</v>
      </c>
      <c r="T193" t="s">
        <v>64</v>
      </c>
      <c r="U193" t="s">
        <v>234</v>
      </c>
    </row>
    <row r="194" spans="1:21">
      <c r="A194" t="s">
        <v>614</v>
      </c>
      <c r="B194" s="2">
        <v>45849</v>
      </c>
      <c r="C194" t="s">
        <v>22</v>
      </c>
      <c r="D194">
        <v>63</v>
      </c>
      <c r="E194" t="s">
        <v>39</v>
      </c>
      <c r="F194">
        <v>0</v>
      </c>
      <c r="G194">
        <v>1</v>
      </c>
      <c r="H194" t="s">
        <v>24</v>
      </c>
      <c r="I194">
        <v>2600</v>
      </c>
      <c r="J194">
        <v>0</v>
      </c>
      <c r="K194">
        <v>1</v>
      </c>
      <c r="L194" t="s">
        <v>48</v>
      </c>
      <c r="M194" t="s">
        <v>23</v>
      </c>
      <c r="N194" t="s">
        <v>23</v>
      </c>
      <c r="O194" t="s">
        <v>56</v>
      </c>
      <c r="P194" t="s">
        <v>26</v>
      </c>
      <c r="Q194" t="s">
        <v>27</v>
      </c>
      <c r="R194">
        <v>45.65</v>
      </c>
      <c r="S194">
        <v>59.77</v>
      </c>
      <c r="T194" t="s">
        <v>30</v>
      </c>
      <c r="U194" t="s">
        <v>31</v>
      </c>
    </row>
    <row r="195" spans="1:21">
      <c r="A195" t="s">
        <v>617</v>
      </c>
      <c r="B195" s="2">
        <v>45488</v>
      </c>
      <c r="C195" t="s">
        <v>33</v>
      </c>
      <c r="D195">
        <v>48</v>
      </c>
      <c r="E195" t="s">
        <v>39</v>
      </c>
      <c r="F195">
        <v>3</v>
      </c>
      <c r="G195">
        <v>1</v>
      </c>
      <c r="H195" t="s">
        <v>24</v>
      </c>
      <c r="I195">
        <v>5142</v>
      </c>
      <c r="J195">
        <v>0</v>
      </c>
      <c r="K195">
        <v>13</v>
      </c>
      <c r="L195" t="s">
        <v>15568</v>
      </c>
      <c r="M195" t="s">
        <v>23</v>
      </c>
      <c r="N195" t="s">
        <v>23</v>
      </c>
      <c r="O195" t="s">
        <v>25</v>
      </c>
      <c r="P195" t="s">
        <v>26</v>
      </c>
      <c r="Q195" t="s">
        <v>27</v>
      </c>
      <c r="R195">
        <v>79.25</v>
      </c>
      <c r="S195">
        <v>1499.42</v>
      </c>
      <c r="T195" t="s">
        <v>30</v>
      </c>
      <c r="U195" t="s">
        <v>31</v>
      </c>
    </row>
    <row r="196" spans="1:21">
      <c r="A196" t="s">
        <v>620</v>
      </c>
      <c r="B196" s="2">
        <v>45819</v>
      </c>
      <c r="C196" t="s">
        <v>22</v>
      </c>
      <c r="D196">
        <v>22</v>
      </c>
      <c r="E196" t="s">
        <v>39</v>
      </c>
      <c r="F196">
        <v>0</v>
      </c>
      <c r="G196">
        <v>1</v>
      </c>
      <c r="H196" t="s">
        <v>24</v>
      </c>
      <c r="I196">
        <v>3878</v>
      </c>
      <c r="J196">
        <v>0</v>
      </c>
      <c r="K196">
        <v>2</v>
      </c>
      <c r="L196" t="s">
        <v>48</v>
      </c>
      <c r="M196" t="s">
        <v>23</v>
      </c>
      <c r="N196" t="s">
        <v>23</v>
      </c>
      <c r="O196" t="s">
        <v>56</v>
      </c>
      <c r="P196" t="s">
        <v>26</v>
      </c>
      <c r="Q196" t="s">
        <v>27</v>
      </c>
      <c r="R196">
        <v>85.65</v>
      </c>
      <c r="S196">
        <v>262.36</v>
      </c>
      <c r="T196" t="s">
        <v>30</v>
      </c>
      <c r="U196" t="s">
        <v>69</v>
      </c>
    </row>
    <row r="197" spans="1:21">
      <c r="A197" t="s">
        <v>623</v>
      </c>
      <c r="B197" s="2">
        <v>45840</v>
      </c>
      <c r="C197" t="s">
        <v>33</v>
      </c>
      <c r="D197">
        <v>54</v>
      </c>
      <c r="E197" t="s">
        <v>39</v>
      </c>
      <c r="F197">
        <v>0</v>
      </c>
      <c r="G197">
        <v>1</v>
      </c>
      <c r="H197" t="s">
        <v>24</v>
      </c>
      <c r="I197">
        <v>2792</v>
      </c>
      <c r="J197">
        <v>0</v>
      </c>
      <c r="K197">
        <v>1</v>
      </c>
      <c r="L197" t="s">
        <v>48</v>
      </c>
      <c r="M197" t="s">
        <v>23</v>
      </c>
      <c r="N197" t="s">
        <v>23</v>
      </c>
      <c r="O197" t="s">
        <v>25</v>
      </c>
      <c r="P197" t="s">
        <v>26</v>
      </c>
      <c r="Q197" t="s">
        <v>50</v>
      </c>
      <c r="R197">
        <v>69.55</v>
      </c>
      <c r="S197">
        <v>99.33</v>
      </c>
      <c r="T197" t="s">
        <v>30</v>
      </c>
      <c r="U197" t="s">
        <v>31</v>
      </c>
    </row>
    <row r="198" spans="1:21">
      <c r="A198" t="s">
        <v>626</v>
      </c>
      <c r="B198" s="2">
        <v>45429</v>
      </c>
      <c r="C198" t="s">
        <v>33</v>
      </c>
      <c r="D198">
        <v>40</v>
      </c>
      <c r="E198" t="s">
        <v>39</v>
      </c>
      <c r="F198">
        <v>0</v>
      </c>
      <c r="G198">
        <v>1</v>
      </c>
      <c r="H198" t="s">
        <v>24</v>
      </c>
      <c r="I198">
        <v>5671</v>
      </c>
      <c r="J198">
        <v>0</v>
      </c>
      <c r="K198">
        <v>15</v>
      </c>
      <c r="L198" t="s">
        <v>97</v>
      </c>
      <c r="M198" t="s">
        <v>23</v>
      </c>
      <c r="N198" t="s">
        <v>23</v>
      </c>
      <c r="O198" t="s">
        <v>25</v>
      </c>
      <c r="P198" t="s">
        <v>26</v>
      </c>
      <c r="Q198" t="s">
        <v>27</v>
      </c>
      <c r="R198">
        <v>69</v>
      </c>
      <c r="S198">
        <v>1064.8499999999999</v>
      </c>
      <c r="T198" t="s">
        <v>30</v>
      </c>
      <c r="U198" t="s">
        <v>31</v>
      </c>
    </row>
    <row r="199" spans="1:21">
      <c r="A199" t="s">
        <v>629</v>
      </c>
      <c r="B199" s="2">
        <v>45823</v>
      </c>
      <c r="C199" t="s">
        <v>22</v>
      </c>
      <c r="D199">
        <v>49</v>
      </c>
      <c r="E199" t="s">
        <v>23</v>
      </c>
      <c r="F199">
        <v>0</v>
      </c>
      <c r="G199">
        <v>1</v>
      </c>
      <c r="H199" t="s">
        <v>24</v>
      </c>
      <c r="I199">
        <v>3851</v>
      </c>
      <c r="J199">
        <v>1</v>
      </c>
      <c r="K199">
        <v>2</v>
      </c>
      <c r="L199" t="s">
        <v>48</v>
      </c>
      <c r="M199" t="s">
        <v>23</v>
      </c>
      <c r="N199" t="s">
        <v>23</v>
      </c>
      <c r="O199" t="s">
        <v>25</v>
      </c>
      <c r="P199" t="s">
        <v>26</v>
      </c>
      <c r="Q199" t="s">
        <v>27</v>
      </c>
      <c r="R199">
        <v>89.55</v>
      </c>
      <c r="S199">
        <v>203.27</v>
      </c>
      <c r="T199" t="s">
        <v>30</v>
      </c>
      <c r="U199" t="s">
        <v>31</v>
      </c>
    </row>
    <row r="200" spans="1:21">
      <c r="A200" t="s">
        <v>631</v>
      </c>
      <c r="B200" s="2">
        <v>45389</v>
      </c>
      <c r="C200" t="s">
        <v>33</v>
      </c>
      <c r="D200">
        <v>35</v>
      </c>
      <c r="E200" t="s">
        <v>39</v>
      </c>
      <c r="F200">
        <v>0</v>
      </c>
      <c r="G200">
        <v>1</v>
      </c>
      <c r="H200" t="s">
        <v>24</v>
      </c>
      <c r="I200">
        <v>2850</v>
      </c>
      <c r="J200">
        <v>0</v>
      </c>
      <c r="K200">
        <v>16</v>
      </c>
      <c r="L200" t="s">
        <v>97</v>
      </c>
      <c r="M200" t="s">
        <v>23</v>
      </c>
      <c r="N200" t="s">
        <v>23</v>
      </c>
      <c r="O200" t="s">
        <v>25</v>
      </c>
      <c r="P200" t="s">
        <v>26</v>
      </c>
      <c r="Q200" t="s">
        <v>27</v>
      </c>
      <c r="R200">
        <v>72.650000000000006</v>
      </c>
      <c r="S200">
        <v>1946.14</v>
      </c>
      <c r="T200" t="s">
        <v>30</v>
      </c>
      <c r="U200" t="s">
        <v>31</v>
      </c>
    </row>
    <row r="201" spans="1:21">
      <c r="A201" t="s">
        <v>634</v>
      </c>
      <c r="B201" s="2">
        <v>43844</v>
      </c>
      <c r="C201" t="s">
        <v>22</v>
      </c>
      <c r="D201">
        <v>31</v>
      </c>
      <c r="E201" t="s">
        <v>23</v>
      </c>
      <c r="F201">
        <v>0</v>
      </c>
      <c r="G201">
        <v>1</v>
      </c>
      <c r="H201" t="s">
        <v>24</v>
      </c>
      <c r="I201">
        <v>4394</v>
      </c>
      <c r="J201">
        <v>1</v>
      </c>
      <c r="K201">
        <v>67</v>
      </c>
      <c r="L201" t="s">
        <v>316</v>
      </c>
      <c r="M201" t="s">
        <v>23</v>
      </c>
      <c r="N201" t="s">
        <v>23</v>
      </c>
      <c r="O201" t="s">
        <v>25</v>
      </c>
      <c r="P201" t="s">
        <v>202</v>
      </c>
      <c r="Q201" t="s">
        <v>50</v>
      </c>
      <c r="R201">
        <v>90.6</v>
      </c>
      <c r="S201">
        <v>8116.4</v>
      </c>
      <c r="T201" t="s">
        <v>30</v>
      </c>
      <c r="U201" t="s">
        <v>69</v>
      </c>
    </row>
    <row r="202" spans="1:21">
      <c r="A202" t="s">
        <v>637</v>
      </c>
      <c r="B202" s="2">
        <v>45398</v>
      </c>
      <c r="C202" t="s">
        <v>33</v>
      </c>
      <c r="D202">
        <v>48</v>
      </c>
      <c r="E202" t="s">
        <v>39</v>
      </c>
      <c r="F202">
        <v>0</v>
      </c>
      <c r="G202">
        <v>1</v>
      </c>
      <c r="H202" t="s">
        <v>24</v>
      </c>
      <c r="I202">
        <v>4722</v>
      </c>
      <c r="J202">
        <v>0</v>
      </c>
      <c r="K202">
        <v>16</v>
      </c>
      <c r="L202" t="s">
        <v>15568</v>
      </c>
      <c r="M202" t="s">
        <v>23</v>
      </c>
      <c r="N202" t="s">
        <v>23</v>
      </c>
      <c r="O202" t="s">
        <v>49</v>
      </c>
      <c r="P202" t="s">
        <v>26</v>
      </c>
      <c r="Q202" t="s">
        <v>50</v>
      </c>
      <c r="R202">
        <v>65.2</v>
      </c>
      <c r="S202">
        <v>1802.55</v>
      </c>
      <c r="T202" t="s">
        <v>30</v>
      </c>
      <c r="U202" t="s">
        <v>31</v>
      </c>
    </row>
    <row r="203" spans="1:21">
      <c r="A203" t="s">
        <v>640</v>
      </c>
      <c r="B203" s="2">
        <v>45004</v>
      </c>
      <c r="C203" t="s">
        <v>22</v>
      </c>
      <c r="D203">
        <v>36</v>
      </c>
      <c r="E203" t="s">
        <v>23</v>
      </c>
      <c r="F203">
        <v>0</v>
      </c>
      <c r="G203">
        <v>1</v>
      </c>
      <c r="H203" t="s">
        <v>24</v>
      </c>
      <c r="I203">
        <v>2663</v>
      </c>
      <c r="J203">
        <v>1</v>
      </c>
      <c r="K203">
        <v>29</v>
      </c>
      <c r="L203" t="s">
        <v>15568</v>
      </c>
      <c r="M203" t="s">
        <v>23</v>
      </c>
      <c r="N203" t="s">
        <v>23</v>
      </c>
      <c r="O203" t="s">
        <v>25</v>
      </c>
      <c r="P203" t="s">
        <v>26</v>
      </c>
      <c r="Q203" t="s">
        <v>27</v>
      </c>
      <c r="R203">
        <v>70.75</v>
      </c>
      <c r="S203">
        <v>2300.7600000000002</v>
      </c>
      <c r="T203" t="s">
        <v>59</v>
      </c>
      <c r="U203" t="s">
        <v>60</v>
      </c>
    </row>
    <row r="204" spans="1:21">
      <c r="A204" t="s">
        <v>642</v>
      </c>
      <c r="B204" s="2">
        <v>45857</v>
      </c>
      <c r="C204" t="s">
        <v>22</v>
      </c>
      <c r="D204">
        <v>39</v>
      </c>
      <c r="E204" t="s">
        <v>39</v>
      </c>
      <c r="F204">
        <v>0</v>
      </c>
      <c r="G204">
        <v>1</v>
      </c>
      <c r="H204" t="s">
        <v>24</v>
      </c>
      <c r="I204">
        <v>3017</v>
      </c>
      <c r="J204">
        <v>0</v>
      </c>
      <c r="K204">
        <v>1</v>
      </c>
      <c r="L204" t="s">
        <v>15568</v>
      </c>
      <c r="M204" t="s">
        <v>23</v>
      </c>
      <c r="N204" t="s">
        <v>23</v>
      </c>
      <c r="O204" t="s">
        <v>49</v>
      </c>
      <c r="P204" t="s">
        <v>26</v>
      </c>
      <c r="Q204" t="s">
        <v>50</v>
      </c>
      <c r="R204">
        <v>46.3</v>
      </c>
      <c r="S204">
        <v>94.52</v>
      </c>
      <c r="T204" t="s">
        <v>59</v>
      </c>
      <c r="U204" t="s">
        <v>241</v>
      </c>
    </row>
    <row r="205" spans="1:21">
      <c r="A205" t="s">
        <v>645</v>
      </c>
      <c r="B205" s="2">
        <v>45614</v>
      </c>
      <c r="C205" t="s">
        <v>33</v>
      </c>
      <c r="D205">
        <v>38</v>
      </c>
      <c r="E205" t="s">
        <v>39</v>
      </c>
      <c r="F205">
        <v>0</v>
      </c>
      <c r="G205">
        <v>1</v>
      </c>
      <c r="H205" t="s">
        <v>24</v>
      </c>
      <c r="I205">
        <v>3757</v>
      </c>
      <c r="J205">
        <v>0</v>
      </c>
      <c r="K205">
        <v>9</v>
      </c>
      <c r="L205" t="s">
        <v>15568</v>
      </c>
      <c r="M205" t="s">
        <v>23</v>
      </c>
      <c r="N205" t="s">
        <v>23</v>
      </c>
      <c r="O205" t="s">
        <v>49</v>
      </c>
      <c r="P205" t="s">
        <v>26</v>
      </c>
      <c r="Q205" t="s">
        <v>27</v>
      </c>
      <c r="R205">
        <v>45.15</v>
      </c>
      <c r="S205">
        <v>557.03</v>
      </c>
      <c r="T205" t="s">
        <v>64</v>
      </c>
      <c r="U205" t="s">
        <v>65</v>
      </c>
    </row>
    <row r="206" spans="1:21">
      <c r="A206" t="s">
        <v>648</v>
      </c>
      <c r="B206" s="2">
        <v>45847</v>
      </c>
      <c r="C206" t="s">
        <v>33</v>
      </c>
      <c r="D206">
        <v>26</v>
      </c>
      <c r="E206" t="s">
        <v>39</v>
      </c>
      <c r="F206">
        <v>0</v>
      </c>
      <c r="G206">
        <v>1</v>
      </c>
      <c r="H206" t="s">
        <v>24</v>
      </c>
      <c r="I206">
        <v>5919</v>
      </c>
      <c r="J206">
        <v>0</v>
      </c>
      <c r="K206">
        <v>1</v>
      </c>
      <c r="L206" t="s">
        <v>15568</v>
      </c>
      <c r="M206" t="s">
        <v>23</v>
      </c>
      <c r="N206" t="s">
        <v>23</v>
      </c>
      <c r="O206" t="s">
        <v>25</v>
      </c>
      <c r="P206" t="s">
        <v>26</v>
      </c>
      <c r="Q206" t="s">
        <v>27</v>
      </c>
      <c r="R206">
        <v>74.900000000000006</v>
      </c>
      <c r="S206">
        <v>110.15</v>
      </c>
      <c r="T206" t="s">
        <v>30</v>
      </c>
      <c r="U206" t="s">
        <v>31</v>
      </c>
    </row>
    <row r="207" spans="1:21">
      <c r="A207" t="s">
        <v>650</v>
      </c>
      <c r="B207" s="2">
        <v>45739</v>
      </c>
      <c r="C207" t="s">
        <v>22</v>
      </c>
      <c r="D207">
        <v>47</v>
      </c>
      <c r="E207" t="s">
        <v>39</v>
      </c>
      <c r="F207">
        <v>0</v>
      </c>
      <c r="G207">
        <v>1</v>
      </c>
      <c r="H207" t="s">
        <v>24</v>
      </c>
      <c r="I207">
        <v>4336</v>
      </c>
      <c r="J207">
        <v>0</v>
      </c>
      <c r="K207">
        <v>5</v>
      </c>
      <c r="L207" t="s">
        <v>48</v>
      </c>
      <c r="M207" t="s">
        <v>23</v>
      </c>
      <c r="N207" t="s">
        <v>23</v>
      </c>
      <c r="O207" t="s">
        <v>49</v>
      </c>
      <c r="P207" t="s">
        <v>26</v>
      </c>
      <c r="Q207" t="s">
        <v>27</v>
      </c>
      <c r="R207">
        <v>49.2</v>
      </c>
      <c r="S207">
        <v>253.45</v>
      </c>
      <c r="T207" t="s">
        <v>30</v>
      </c>
      <c r="U207" t="s">
        <v>106</v>
      </c>
    </row>
    <row r="208" spans="1:21">
      <c r="A208" t="s">
        <v>653</v>
      </c>
      <c r="B208" s="2">
        <v>45769</v>
      </c>
      <c r="C208" t="s">
        <v>33</v>
      </c>
      <c r="D208">
        <v>22</v>
      </c>
      <c r="E208" t="s">
        <v>23</v>
      </c>
      <c r="F208">
        <v>0</v>
      </c>
      <c r="G208">
        <v>1</v>
      </c>
      <c r="H208" t="s">
        <v>24</v>
      </c>
      <c r="I208">
        <v>2961</v>
      </c>
      <c r="J208">
        <v>1</v>
      </c>
      <c r="K208">
        <v>4</v>
      </c>
      <c r="L208" t="s">
        <v>48</v>
      </c>
      <c r="M208" t="s">
        <v>23</v>
      </c>
      <c r="N208" t="s">
        <v>23</v>
      </c>
      <c r="O208" t="s">
        <v>25</v>
      </c>
      <c r="P208" t="s">
        <v>26</v>
      </c>
      <c r="Q208" t="s">
        <v>27</v>
      </c>
      <c r="R208">
        <v>80.849999999999994</v>
      </c>
      <c r="S208">
        <v>519.87</v>
      </c>
      <c r="T208" t="s">
        <v>30</v>
      </c>
      <c r="U208" t="s">
        <v>31</v>
      </c>
    </row>
    <row r="209" spans="1:21">
      <c r="A209" t="s">
        <v>656</v>
      </c>
      <c r="B209" s="2">
        <v>45416</v>
      </c>
      <c r="C209" t="s">
        <v>22</v>
      </c>
      <c r="D209">
        <v>59</v>
      </c>
      <c r="E209" t="s">
        <v>23</v>
      </c>
      <c r="F209">
        <v>3</v>
      </c>
      <c r="G209">
        <v>1</v>
      </c>
      <c r="H209" t="s">
        <v>24</v>
      </c>
      <c r="I209">
        <v>4672</v>
      </c>
      <c r="J209">
        <v>1</v>
      </c>
      <c r="K209">
        <v>15</v>
      </c>
      <c r="L209" t="s">
        <v>15568</v>
      </c>
      <c r="M209" t="s">
        <v>23</v>
      </c>
      <c r="N209" t="s">
        <v>39</v>
      </c>
      <c r="P209" t="s">
        <v>26</v>
      </c>
      <c r="Q209" t="s">
        <v>27</v>
      </c>
      <c r="R209">
        <v>20</v>
      </c>
      <c r="S209">
        <v>755.15</v>
      </c>
      <c r="T209" t="s">
        <v>30</v>
      </c>
      <c r="U209" t="s">
        <v>69</v>
      </c>
    </row>
    <row r="210" spans="1:21">
      <c r="A210" t="s">
        <v>659</v>
      </c>
      <c r="B210" s="2">
        <v>44891</v>
      </c>
      <c r="C210" t="s">
        <v>22</v>
      </c>
      <c r="D210">
        <v>33</v>
      </c>
      <c r="E210" t="s">
        <v>23</v>
      </c>
      <c r="F210">
        <v>0</v>
      </c>
      <c r="G210">
        <v>1</v>
      </c>
      <c r="H210" t="s">
        <v>24</v>
      </c>
      <c r="I210">
        <v>5374</v>
      </c>
      <c r="J210">
        <v>3</v>
      </c>
      <c r="K210">
        <v>33</v>
      </c>
      <c r="L210" t="s">
        <v>40</v>
      </c>
      <c r="M210" t="s">
        <v>23</v>
      </c>
      <c r="N210" t="s">
        <v>23</v>
      </c>
      <c r="O210" t="s">
        <v>49</v>
      </c>
      <c r="P210" t="s">
        <v>202</v>
      </c>
      <c r="Q210" t="s">
        <v>84</v>
      </c>
      <c r="R210">
        <v>73.900000000000006</v>
      </c>
      <c r="S210">
        <v>3504.61</v>
      </c>
      <c r="T210" t="s">
        <v>30</v>
      </c>
      <c r="U210" t="s">
        <v>31</v>
      </c>
    </row>
    <row r="211" spans="1:21">
      <c r="A211" t="s">
        <v>661</v>
      </c>
      <c r="B211" s="2">
        <v>44693</v>
      </c>
      <c r="C211" t="s">
        <v>33</v>
      </c>
      <c r="D211">
        <v>29</v>
      </c>
      <c r="E211" t="s">
        <v>39</v>
      </c>
      <c r="F211">
        <v>0</v>
      </c>
      <c r="G211">
        <v>1</v>
      </c>
      <c r="H211" t="s">
        <v>24</v>
      </c>
      <c r="I211">
        <v>2767</v>
      </c>
      <c r="J211">
        <v>0</v>
      </c>
      <c r="K211">
        <v>39</v>
      </c>
      <c r="L211" t="s">
        <v>40</v>
      </c>
      <c r="M211" t="s">
        <v>23</v>
      </c>
      <c r="N211" t="s">
        <v>23</v>
      </c>
      <c r="O211" t="s">
        <v>25</v>
      </c>
      <c r="P211" t="s">
        <v>202</v>
      </c>
      <c r="Q211" t="s">
        <v>27</v>
      </c>
      <c r="R211">
        <v>95.55</v>
      </c>
      <c r="S211">
        <v>3867.57</v>
      </c>
      <c r="T211" t="s">
        <v>36</v>
      </c>
      <c r="U211" t="s">
        <v>37</v>
      </c>
    </row>
    <row r="212" spans="1:21">
      <c r="A212" t="s">
        <v>664</v>
      </c>
      <c r="B212" s="2">
        <v>45400</v>
      </c>
      <c r="C212" t="s">
        <v>22</v>
      </c>
      <c r="D212">
        <v>27</v>
      </c>
      <c r="E212" t="s">
        <v>39</v>
      </c>
      <c r="F212">
        <v>0</v>
      </c>
      <c r="G212">
        <v>1</v>
      </c>
      <c r="H212" t="s">
        <v>24</v>
      </c>
      <c r="I212">
        <v>2827</v>
      </c>
      <c r="J212">
        <v>0</v>
      </c>
      <c r="K212">
        <v>16</v>
      </c>
      <c r="L212" t="s">
        <v>15568</v>
      </c>
      <c r="M212" t="s">
        <v>23</v>
      </c>
      <c r="N212" t="s">
        <v>23</v>
      </c>
      <c r="O212" t="s">
        <v>25</v>
      </c>
      <c r="P212" t="s">
        <v>26</v>
      </c>
      <c r="Q212" t="s">
        <v>27</v>
      </c>
      <c r="R212">
        <v>94.25</v>
      </c>
      <c r="S212">
        <v>1950.29</v>
      </c>
      <c r="T212" t="s">
        <v>30</v>
      </c>
      <c r="U212" t="s">
        <v>103</v>
      </c>
    </row>
    <row r="213" spans="1:21">
      <c r="A213" t="s">
        <v>667</v>
      </c>
      <c r="B213" s="2">
        <v>43753</v>
      </c>
      <c r="C213" t="s">
        <v>33</v>
      </c>
      <c r="D213">
        <v>21</v>
      </c>
      <c r="E213" t="s">
        <v>23</v>
      </c>
      <c r="F213">
        <v>0</v>
      </c>
      <c r="G213">
        <v>1</v>
      </c>
      <c r="H213" t="s">
        <v>24</v>
      </c>
      <c r="I213">
        <v>5947</v>
      </c>
      <c r="J213">
        <v>1</v>
      </c>
      <c r="K213">
        <v>70</v>
      </c>
      <c r="L213" t="s">
        <v>316</v>
      </c>
      <c r="M213" t="s">
        <v>23</v>
      </c>
      <c r="N213" t="s">
        <v>23</v>
      </c>
      <c r="O213" t="s">
        <v>25</v>
      </c>
      <c r="P213" t="s">
        <v>164</v>
      </c>
      <c r="Q213" t="s">
        <v>27</v>
      </c>
      <c r="R213">
        <v>114.2</v>
      </c>
      <c r="S213">
        <v>8849.9599999999991</v>
      </c>
      <c r="T213" t="s">
        <v>59</v>
      </c>
      <c r="U213" t="s">
        <v>60</v>
      </c>
    </row>
    <row r="214" spans="1:21">
      <c r="A214" t="s">
        <v>670</v>
      </c>
      <c r="B214" s="2">
        <v>44109</v>
      </c>
      <c r="C214" t="s">
        <v>33</v>
      </c>
      <c r="D214">
        <v>37</v>
      </c>
      <c r="E214" t="s">
        <v>23</v>
      </c>
      <c r="F214">
        <v>0</v>
      </c>
      <c r="G214">
        <v>1</v>
      </c>
      <c r="H214" t="s">
        <v>24</v>
      </c>
      <c r="I214">
        <v>5989</v>
      </c>
      <c r="J214">
        <v>1</v>
      </c>
      <c r="K214">
        <v>58</v>
      </c>
      <c r="L214" t="s">
        <v>15568</v>
      </c>
      <c r="M214" t="s">
        <v>23</v>
      </c>
      <c r="N214" t="s">
        <v>23</v>
      </c>
      <c r="O214" t="s">
        <v>25</v>
      </c>
      <c r="P214" t="s">
        <v>26</v>
      </c>
      <c r="Q214" t="s">
        <v>27</v>
      </c>
      <c r="R214">
        <v>93.4</v>
      </c>
      <c r="S214">
        <v>5647.3</v>
      </c>
      <c r="T214" t="s">
        <v>43</v>
      </c>
      <c r="U214" t="s">
        <v>44</v>
      </c>
    </row>
    <row r="215" spans="1:21">
      <c r="A215" t="s">
        <v>673</v>
      </c>
      <c r="B215" s="2">
        <v>45766</v>
      </c>
      <c r="C215" t="s">
        <v>22</v>
      </c>
      <c r="D215">
        <v>52</v>
      </c>
      <c r="E215" t="s">
        <v>39</v>
      </c>
      <c r="F215">
        <v>0</v>
      </c>
      <c r="G215">
        <v>1</v>
      </c>
      <c r="H215" t="s">
        <v>24</v>
      </c>
      <c r="I215">
        <v>3622</v>
      </c>
      <c r="J215">
        <v>0</v>
      </c>
      <c r="K215">
        <v>4</v>
      </c>
      <c r="L215" t="s">
        <v>15568</v>
      </c>
      <c r="M215" t="s">
        <v>23</v>
      </c>
      <c r="N215" t="s">
        <v>23</v>
      </c>
      <c r="O215" t="s">
        <v>25</v>
      </c>
      <c r="P215" t="s">
        <v>26</v>
      </c>
      <c r="Q215" t="s">
        <v>27</v>
      </c>
      <c r="R215">
        <v>74.349999999999994</v>
      </c>
      <c r="S215">
        <v>456.63</v>
      </c>
      <c r="T215" t="s">
        <v>36</v>
      </c>
      <c r="U215" t="s">
        <v>46</v>
      </c>
    </row>
    <row r="216" spans="1:21">
      <c r="A216" t="s">
        <v>676</v>
      </c>
      <c r="B216" s="2">
        <v>45771</v>
      </c>
      <c r="C216" t="s">
        <v>33</v>
      </c>
      <c r="D216">
        <v>74</v>
      </c>
      <c r="E216" t="s">
        <v>39</v>
      </c>
      <c r="F216">
        <v>0</v>
      </c>
      <c r="G216">
        <v>1</v>
      </c>
      <c r="H216" t="s">
        <v>24</v>
      </c>
      <c r="I216">
        <v>5808</v>
      </c>
      <c r="J216">
        <v>0</v>
      </c>
      <c r="K216">
        <v>4</v>
      </c>
      <c r="L216" t="s">
        <v>15568</v>
      </c>
      <c r="M216" t="s">
        <v>23</v>
      </c>
      <c r="N216" t="s">
        <v>23</v>
      </c>
      <c r="O216" t="s">
        <v>56</v>
      </c>
      <c r="P216" t="s">
        <v>26</v>
      </c>
      <c r="Q216" t="s">
        <v>27</v>
      </c>
      <c r="R216">
        <v>89.2</v>
      </c>
      <c r="S216">
        <v>539.6</v>
      </c>
      <c r="T216" t="s">
        <v>30</v>
      </c>
      <c r="U216" t="s">
        <v>31</v>
      </c>
    </row>
    <row r="217" spans="1:21">
      <c r="A217" t="s">
        <v>679</v>
      </c>
      <c r="B217" s="2">
        <v>45649</v>
      </c>
      <c r="C217" t="s">
        <v>22</v>
      </c>
      <c r="D217">
        <v>66</v>
      </c>
      <c r="E217" t="s">
        <v>39</v>
      </c>
      <c r="F217">
        <v>0</v>
      </c>
      <c r="G217">
        <v>1</v>
      </c>
      <c r="H217" t="s">
        <v>24</v>
      </c>
      <c r="I217">
        <v>5084</v>
      </c>
      <c r="J217">
        <v>0</v>
      </c>
      <c r="K217">
        <v>8</v>
      </c>
      <c r="L217" t="s">
        <v>15568</v>
      </c>
      <c r="M217" t="s">
        <v>23</v>
      </c>
      <c r="N217" t="s">
        <v>23</v>
      </c>
      <c r="O217" t="s">
        <v>25</v>
      </c>
      <c r="P217" t="s">
        <v>26</v>
      </c>
      <c r="Q217" t="s">
        <v>50</v>
      </c>
      <c r="R217">
        <v>100.3</v>
      </c>
      <c r="S217">
        <v>924.91</v>
      </c>
      <c r="T217" t="s">
        <v>30</v>
      </c>
      <c r="U217" t="s">
        <v>31</v>
      </c>
    </row>
    <row r="218" spans="1:21">
      <c r="A218" t="s">
        <v>682</v>
      </c>
      <c r="B218" s="2">
        <v>45526</v>
      </c>
      <c r="C218" t="s">
        <v>22</v>
      </c>
      <c r="D218">
        <v>77</v>
      </c>
      <c r="E218" t="s">
        <v>39</v>
      </c>
      <c r="F218">
        <v>0</v>
      </c>
      <c r="G218">
        <v>1</v>
      </c>
      <c r="H218" t="s">
        <v>24</v>
      </c>
      <c r="I218">
        <v>2437</v>
      </c>
      <c r="J218">
        <v>0</v>
      </c>
      <c r="K218">
        <v>12</v>
      </c>
      <c r="L218" t="s">
        <v>15568</v>
      </c>
      <c r="M218" t="s">
        <v>39</v>
      </c>
      <c r="N218" t="s">
        <v>23</v>
      </c>
      <c r="O218" t="s">
        <v>49</v>
      </c>
      <c r="P218" t="s">
        <v>26</v>
      </c>
      <c r="Q218" t="s">
        <v>27</v>
      </c>
      <c r="R218">
        <v>43.65</v>
      </c>
      <c r="S218">
        <v>526.95000000000005</v>
      </c>
      <c r="T218" t="s">
        <v>30</v>
      </c>
      <c r="U218" t="s">
        <v>31</v>
      </c>
    </row>
    <row r="219" spans="1:21">
      <c r="A219" t="s">
        <v>685</v>
      </c>
      <c r="B219" s="2">
        <v>45734</v>
      </c>
      <c r="C219" t="s">
        <v>33</v>
      </c>
      <c r="D219">
        <v>66</v>
      </c>
      <c r="E219" t="s">
        <v>39</v>
      </c>
      <c r="F219">
        <v>0</v>
      </c>
      <c r="G219">
        <v>1</v>
      </c>
      <c r="H219" t="s">
        <v>24</v>
      </c>
      <c r="I219">
        <v>3305</v>
      </c>
      <c r="J219">
        <v>0</v>
      </c>
      <c r="K219">
        <v>5</v>
      </c>
      <c r="L219" t="s">
        <v>15568</v>
      </c>
      <c r="M219" t="s">
        <v>23</v>
      </c>
      <c r="N219" t="s">
        <v>23</v>
      </c>
      <c r="O219" t="s">
        <v>25</v>
      </c>
      <c r="P219" t="s">
        <v>26</v>
      </c>
      <c r="Q219" t="s">
        <v>50</v>
      </c>
      <c r="R219">
        <v>84.85</v>
      </c>
      <c r="S219">
        <v>572.29999999999995</v>
      </c>
      <c r="T219" t="s">
        <v>30</v>
      </c>
      <c r="U219" t="s">
        <v>31</v>
      </c>
    </row>
    <row r="220" spans="1:21">
      <c r="A220" t="s">
        <v>688</v>
      </c>
      <c r="B220" s="2">
        <v>45424</v>
      </c>
      <c r="C220" t="s">
        <v>22</v>
      </c>
      <c r="D220">
        <v>78</v>
      </c>
      <c r="E220" t="s">
        <v>39</v>
      </c>
      <c r="F220">
        <v>0</v>
      </c>
      <c r="G220">
        <v>1</v>
      </c>
      <c r="H220" t="s">
        <v>24</v>
      </c>
      <c r="I220">
        <v>3621</v>
      </c>
      <c r="J220">
        <v>0</v>
      </c>
      <c r="K220">
        <v>15</v>
      </c>
      <c r="L220" t="s">
        <v>15568</v>
      </c>
      <c r="M220" t="s">
        <v>23</v>
      </c>
      <c r="N220" t="s">
        <v>23</v>
      </c>
      <c r="O220" t="s">
        <v>25</v>
      </c>
      <c r="P220" t="s">
        <v>26</v>
      </c>
      <c r="Q220" t="s">
        <v>27</v>
      </c>
      <c r="R220">
        <v>79.400000000000006</v>
      </c>
      <c r="S220">
        <v>1414.55</v>
      </c>
      <c r="T220" t="s">
        <v>30</v>
      </c>
      <c r="U220" t="s">
        <v>103</v>
      </c>
    </row>
    <row r="221" spans="1:21">
      <c r="A221" t="s">
        <v>690</v>
      </c>
      <c r="B221" s="2">
        <v>43886</v>
      </c>
      <c r="C221" t="s">
        <v>22</v>
      </c>
      <c r="D221">
        <v>66</v>
      </c>
      <c r="E221" t="s">
        <v>23</v>
      </c>
      <c r="F221">
        <v>0</v>
      </c>
      <c r="G221">
        <v>1</v>
      </c>
      <c r="H221" t="s">
        <v>24</v>
      </c>
      <c r="I221">
        <v>4281</v>
      </c>
      <c r="J221">
        <v>1</v>
      </c>
      <c r="K221">
        <v>66</v>
      </c>
      <c r="L221" t="s">
        <v>15568</v>
      </c>
      <c r="M221" t="s">
        <v>23</v>
      </c>
      <c r="N221" t="s">
        <v>23</v>
      </c>
      <c r="O221" t="s">
        <v>25</v>
      </c>
      <c r="P221" t="s">
        <v>202</v>
      </c>
      <c r="Q221" t="s">
        <v>27</v>
      </c>
      <c r="R221">
        <v>110.85</v>
      </c>
      <c r="S221">
        <v>10717.17</v>
      </c>
      <c r="T221" t="s">
        <v>30</v>
      </c>
      <c r="U221" t="s">
        <v>69</v>
      </c>
    </row>
    <row r="222" spans="1:21">
      <c r="A222" t="s">
        <v>693</v>
      </c>
      <c r="B222" s="2">
        <v>45817</v>
      </c>
      <c r="C222" t="s">
        <v>33</v>
      </c>
      <c r="D222">
        <v>67</v>
      </c>
      <c r="E222" t="s">
        <v>39</v>
      </c>
      <c r="F222">
        <v>0</v>
      </c>
      <c r="G222">
        <v>1</v>
      </c>
      <c r="H222" t="s">
        <v>24</v>
      </c>
      <c r="I222">
        <v>2189</v>
      </c>
      <c r="J222">
        <v>0</v>
      </c>
      <c r="K222">
        <v>2</v>
      </c>
      <c r="L222" t="s">
        <v>15568</v>
      </c>
      <c r="M222" t="s">
        <v>23</v>
      </c>
      <c r="N222" t="s">
        <v>23</v>
      </c>
      <c r="O222" t="s">
        <v>25</v>
      </c>
      <c r="P222" t="s">
        <v>26</v>
      </c>
      <c r="Q222" t="s">
        <v>27</v>
      </c>
      <c r="R222">
        <v>70.650000000000006</v>
      </c>
      <c r="S222">
        <v>167.39</v>
      </c>
      <c r="T222" t="s">
        <v>30</v>
      </c>
      <c r="U222" t="s">
        <v>31</v>
      </c>
    </row>
    <row r="223" spans="1:21">
      <c r="A223" t="s">
        <v>696</v>
      </c>
      <c r="B223" s="2">
        <v>45680</v>
      </c>
      <c r="C223" t="s">
        <v>22</v>
      </c>
      <c r="D223">
        <v>65</v>
      </c>
      <c r="E223" t="s">
        <v>23</v>
      </c>
      <c r="F223">
        <v>0</v>
      </c>
      <c r="G223">
        <v>1</v>
      </c>
      <c r="H223" t="s">
        <v>24</v>
      </c>
      <c r="I223">
        <v>2016</v>
      </c>
      <c r="J223">
        <v>2</v>
      </c>
      <c r="K223">
        <v>7</v>
      </c>
      <c r="L223" t="s">
        <v>15568</v>
      </c>
      <c r="M223" t="s">
        <v>23</v>
      </c>
      <c r="N223" t="s">
        <v>23</v>
      </c>
      <c r="O223" t="s">
        <v>25</v>
      </c>
      <c r="P223" t="s">
        <v>26</v>
      </c>
      <c r="Q223" t="s">
        <v>27</v>
      </c>
      <c r="R223">
        <v>101.95</v>
      </c>
      <c r="S223">
        <v>943.47</v>
      </c>
      <c r="T223" t="s">
        <v>43</v>
      </c>
      <c r="U223" t="s">
        <v>44</v>
      </c>
    </row>
    <row r="224" spans="1:21">
      <c r="A224" t="s">
        <v>699</v>
      </c>
      <c r="B224" s="2">
        <v>44147</v>
      </c>
      <c r="C224" t="s">
        <v>22</v>
      </c>
      <c r="D224">
        <v>73</v>
      </c>
      <c r="E224" t="s">
        <v>23</v>
      </c>
      <c r="F224">
        <v>0</v>
      </c>
      <c r="G224">
        <v>1</v>
      </c>
      <c r="H224" t="s">
        <v>24</v>
      </c>
      <c r="I224">
        <v>5247</v>
      </c>
      <c r="J224">
        <v>1</v>
      </c>
      <c r="K224">
        <v>57</v>
      </c>
      <c r="L224" t="s">
        <v>142</v>
      </c>
      <c r="M224" t="s">
        <v>23</v>
      </c>
      <c r="N224" t="s">
        <v>23</v>
      </c>
      <c r="O224" t="s">
        <v>25</v>
      </c>
      <c r="P224" t="s">
        <v>26</v>
      </c>
      <c r="Q224" t="s">
        <v>27</v>
      </c>
      <c r="R224">
        <v>100.6</v>
      </c>
      <c r="S224">
        <v>8145.85</v>
      </c>
      <c r="T224" t="s">
        <v>64</v>
      </c>
      <c r="U224" t="s">
        <v>234</v>
      </c>
    </row>
    <row r="225" spans="1:21">
      <c r="A225" t="s">
        <v>702</v>
      </c>
      <c r="B225" s="2">
        <v>45371</v>
      </c>
      <c r="C225" t="s">
        <v>33</v>
      </c>
      <c r="D225">
        <v>20</v>
      </c>
      <c r="E225" t="s">
        <v>39</v>
      </c>
      <c r="F225">
        <v>0</v>
      </c>
      <c r="G225">
        <v>1</v>
      </c>
      <c r="H225" t="s">
        <v>24</v>
      </c>
      <c r="I225">
        <v>3022</v>
      </c>
      <c r="J225">
        <v>0</v>
      </c>
      <c r="K225">
        <v>17</v>
      </c>
      <c r="L225" t="s">
        <v>15568</v>
      </c>
      <c r="M225" t="s">
        <v>23</v>
      </c>
      <c r="N225" t="s">
        <v>23</v>
      </c>
      <c r="O225" t="s">
        <v>56</v>
      </c>
      <c r="P225" t="s">
        <v>26</v>
      </c>
      <c r="Q225" t="s">
        <v>50</v>
      </c>
      <c r="R225">
        <v>64.7</v>
      </c>
      <c r="S225">
        <v>1782.45</v>
      </c>
      <c r="T225" t="s">
        <v>30</v>
      </c>
      <c r="U225" t="s">
        <v>103</v>
      </c>
    </row>
    <row r="226" spans="1:21">
      <c r="A226" t="s">
        <v>705</v>
      </c>
      <c r="B226" s="2">
        <v>45573</v>
      </c>
      <c r="C226" t="s">
        <v>33</v>
      </c>
      <c r="D226">
        <v>33</v>
      </c>
      <c r="E226" t="s">
        <v>39</v>
      </c>
      <c r="F226">
        <v>0</v>
      </c>
      <c r="G226">
        <v>1</v>
      </c>
      <c r="H226" t="s">
        <v>24</v>
      </c>
      <c r="I226">
        <v>5184</v>
      </c>
      <c r="J226">
        <v>0</v>
      </c>
      <c r="K226">
        <v>10</v>
      </c>
      <c r="L226" t="s">
        <v>15568</v>
      </c>
      <c r="M226" t="s">
        <v>23</v>
      </c>
      <c r="N226" t="s">
        <v>23</v>
      </c>
      <c r="O226" t="s">
        <v>25</v>
      </c>
      <c r="P226" t="s">
        <v>26</v>
      </c>
      <c r="Q226" t="s">
        <v>27</v>
      </c>
      <c r="R226">
        <v>98.5</v>
      </c>
      <c r="S226">
        <v>1313.55</v>
      </c>
      <c r="T226" t="s">
        <v>30</v>
      </c>
      <c r="U226" t="s">
        <v>31</v>
      </c>
    </row>
    <row r="227" spans="1:21">
      <c r="A227" t="s">
        <v>708</v>
      </c>
      <c r="B227" s="2">
        <v>44111</v>
      </c>
      <c r="C227" t="s">
        <v>22</v>
      </c>
      <c r="D227">
        <v>20</v>
      </c>
      <c r="E227" t="s">
        <v>39</v>
      </c>
      <c r="F227">
        <v>0</v>
      </c>
      <c r="G227">
        <v>1</v>
      </c>
      <c r="H227" t="s">
        <v>24</v>
      </c>
      <c r="I227">
        <v>6105</v>
      </c>
      <c r="J227">
        <v>0</v>
      </c>
      <c r="K227">
        <v>58</v>
      </c>
      <c r="L227" t="s">
        <v>142</v>
      </c>
      <c r="M227" t="s">
        <v>23</v>
      </c>
      <c r="N227" t="s">
        <v>23</v>
      </c>
      <c r="O227" t="s">
        <v>25</v>
      </c>
      <c r="P227" t="s">
        <v>202</v>
      </c>
      <c r="Q227" t="s">
        <v>27</v>
      </c>
      <c r="R227">
        <v>103.25</v>
      </c>
      <c r="S227">
        <v>8598.65</v>
      </c>
      <c r="T227" t="s">
        <v>30</v>
      </c>
      <c r="U227" t="s">
        <v>69</v>
      </c>
    </row>
    <row r="228" spans="1:21">
      <c r="A228" t="s">
        <v>710</v>
      </c>
      <c r="B228" s="2">
        <v>45767</v>
      </c>
      <c r="C228" t="s">
        <v>33</v>
      </c>
      <c r="D228">
        <v>59</v>
      </c>
      <c r="E228" t="s">
        <v>39</v>
      </c>
      <c r="F228">
        <v>0</v>
      </c>
      <c r="G228">
        <v>1</v>
      </c>
      <c r="H228" t="s">
        <v>24</v>
      </c>
      <c r="I228">
        <v>4249</v>
      </c>
      <c r="J228">
        <v>0</v>
      </c>
      <c r="K228">
        <v>4</v>
      </c>
      <c r="L228" t="s">
        <v>48</v>
      </c>
      <c r="M228" t="s">
        <v>23</v>
      </c>
      <c r="N228" t="s">
        <v>23</v>
      </c>
      <c r="O228" t="s">
        <v>25</v>
      </c>
      <c r="P228" t="s">
        <v>26</v>
      </c>
      <c r="Q228" t="s">
        <v>27</v>
      </c>
      <c r="R228">
        <v>94.4</v>
      </c>
      <c r="S228">
        <v>545.91999999999996</v>
      </c>
      <c r="T228" t="s">
        <v>30</v>
      </c>
      <c r="U228" t="s">
        <v>31</v>
      </c>
    </row>
    <row r="229" spans="1:21">
      <c r="A229" t="s">
        <v>712</v>
      </c>
      <c r="B229" s="2">
        <v>45788</v>
      </c>
      <c r="C229" t="s">
        <v>33</v>
      </c>
      <c r="D229">
        <v>60</v>
      </c>
      <c r="E229" t="s">
        <v>39</v>
      </c>
      <c r="F229">
        <v>0</v>
      </c>
      <c r="G229">
        <v>1</v>
      </c>
      <c r="H229" t="s">
        <v>24</v>
      </c>
      <c r="I229">
        <v>5339</v>
      </c>
      <c r="J229">
        <v>0</v>
      </c>
      <c r="K229">
        <v>3</v>
      </c>
      <c r="L229" t="s">
        <v>48</v>
      </c>
      <c r="M229" t="s">
        <v>23</v>
      </c>
      <c r="N229" t="s">
        <v>23</v>
      </c>
      <c r="O229" t="s">
        <v>25</v>
      </c>
      <c r="P229" t="s">
        <v>26</v>
      </c>
      <c r="Q229" t="s">
        <v>27</v>
      </c>
      <c r="R229">
        <v>79.099999999999994</v>
      </c>
      <c r="S229">
        <v>343.79</v>
      </c>
      <c r="T229" t="s">
        <v>36</v>
      </c>
      <c r="U229" t="s">
        <v>46</v>
      </c>
    </row>
    <row r="230" spans="1:21">
      <c r="A230" t="s">
        <v>715</v>
      </c>
      <c r="B230" s="2">
        <v>45238</v>
      </c>
      <c r="C230" t="s">
        <v>33</v>
      </c>
      <c r="D230">
        <v>30</v>
      </c>
      <c r="E230" t="s">
        <v>23</v>
      </c>
      <c r="F230">
        <v>0</v>
      </c>
      <c r="G230">
        <v>1</v>
      </c>
      <c r="H230" t="s">
        <v>24</v>
      </c>
      <c r="I230">
        <v>5531</v>
      </c>
      <c r="J230">
        <v>1</v>
      </c>
      <c r="K230">
        <v>21</v>
      </c>
      <c r="L230" t="s">
        <v>15568</v>
      </c>
      <c r="M230" t="s">
        <v>39</v>
      </c>
      <c r="N230" t="s">
        <v>23</v>
      </c>
      <c r="O230" t="s">
        <v>56</v>
      </c>
      <c r="P230" t="s">
        <v>202</v>
      </c>
      <c r="Q230" t="s">
        <v>27</v>
      </c>
      <c r="R230">
        <v>55.95</v>
      </c>
      <c r="S230">
        <v>1167.05</v>
      </c>
      <c r="T230" t="s">
        <v>36</v>
      </c>
      <c r="U230" t="s">
        <v>37</v>
      </c>
    </row>
    <row r="231" spans="1:21">
      <c r="A231" t="s">
        <v>718</v>
      </c>
      <c r="B231" s="2">
        <v>45127</v>
      </c>
      <c r="C231" t="s">
        <v>33</v>
      </c>
      <c r="D231">
        <v>59</v>
      </c>
      <c r="E231" t="s">
        <v>39</v>
      </c>
      <c r="F231">
        <v>0</v>
      </c>
      <c r="G231">
        <v>1</v>
      </c>
      <c r="H231" t="s">
        <v>24</v>
      </c>
      <c r="I231">
        <v>2195</v>
      </c>
      <c r="J231">
        <v>0</v>
      </c>
      <c r="K231">
        <v>25</v>
      </c>
      <c r="L231" t="s">
        <v>15568</v>
      </c>
      <c r="M231" t="s">
        <v>23</v>
      </c>
      <c r="N231" t="s">
        <v>23</v>
      </c>
      <c r="O231" t="s">
        <v>25</v>
      </c>
      <c r="P231" t="s">
        <v>26</v>
      </c>
      <c r="Q231" t="s">
        <v>27</v>
      </c>
      <c r="R231">
        <v>100.25</v>
      </c>
      <c r="S231">
        <v>3293.75</v>
      </c>
      <c r="T231" t="s">
        <v>59</v>
      </c>
      <c r="U231" t="s">
        <v>241</v>
      </c>
    </row>
    <row r="232" spans="1:21">
      <c r="A232" t="s">
        <v>721</v>
      </c>
      <c r="B232" s="2">
        <v>45862</v>
      </c>
      <c r="C232" t="s">
        <v>22</v>
      </c>
      <c r="D232">
        <v>30</v>
      </c>
      <c r="E232" t="s">
        <v>39</v>
      </c>
      <c r="F232">
        <v>0</v>
      </c>
      <c r="G232">
        <v>1</v>
      </c>
      <c r="H232" t="s">
        <v>24</v>
      </c>
      <c r="I232">
        <v>3383</v>
      </c>
      <c r="J232">
        <v>0</v>
      </c>
      <c r="K232">
        <v>1</v>
      </c>
      <c r="L232" t="s">
        <v>48</v>
      </c>
      <c r="M232" t="s">
        <v>39</v>
      </c>
      <c r="N232" t="s">
        <v>23</v>
      </c>
      <c r="O232" t="s">
        <v>56</v>
      </c>
      <c r="P232" t="s">
        <v>26</v>
      </c>
      <c r="Q232" t="s">
        <v>84</v>
      </c>
      <c r="R232">
        <v>29.7</v>
      </c>
      <c r="S232">
        <v>29.7</v>
      </c>
      <c r="T232" t="s">
        <v>64</v>
      </c>
      <c r="U232" t="s">
        <v>65</v>
      </c>
    </row>
    <row r="233" spans="1:21">
      <c r="A233" t="s">
        <v>723</v>
      </c>
      <c r="B233" s="2">
        <v>45734</v>
      </c>
      <c r="C233" t="s">
        <v>33</v>
      </c>
      <c r="D233">
        <v>34</v>
      </c>
      <c r="E233" t="s">
        <v>39</v>
      </c>
      <c r="F233">
        <v>0</v>
      </c>
      <c r="G233">
        <v>1</v>
      </c>
      <c r="H233" t="s">
        <v>24</v>
      </c>
      <c r="I233">
        <v>5435</v>
      </c>
      <c r="J233">
        <v>0</v>
      </c>
      <c r="K233">
        <v>5</v>
      </c>
      <c r="L233" t="s">
        <v>48</v>
      </c>
      <c r="M233" t="s">
        <v>23</v>
      </c>
      <c r="N233" t="s">
        <v>23</v>
      </c>
      <c r="O233" t="s">
        <v>56</v>
      </c>
      <c r="P233" t="s">
        <v>26</v>
      </c>
      <c r="Q233" t="s">
        <v>50</v>
      </c>
      <c r="R233">
        <v>53.85</v>
      </c>
      <c r="S233">
        <v>368.44</v>
      </c>
      <c r="T233" t="s">
        <v>30</v>
      </c>
      <c r="U233" t="s">
        <v>103</v>
      </c>
    </row>
    <row r="234" spans="1:21">
      <c r="A234" t="s">
        <v>726</v>
      </c>
      <c r="B234" s="2">
        <v>45433</v>
      </c>
      <c r="C234" t="s">
        <v>22</v>
      </c>
      <c r="D234">
        <v>29</v>
      </c>
      <c r="E234" t="s">
        <v>39</v>
      </c>
      <c r="F234">
        <v>0</v>
      </c>
      <c r="G234">
        <v>1</v>
      </c>
      <c r="H234" t="s">
        <v>24</v>
      </c>
      <c r="I234">
        <v>4938</v>
      </c>
      <c r="J234">
        <v>0</v>
      </c>
      <c r="K234">
        <v>15</v>
      </c>
      <c r="L234" t="s">
        <v>97</v>
      </c>
      <c r="M234" t="s">
        <v>23</v>
      </c>
      <c r="N234" t="s">
        <v>23</v>
      </c>
      <c r="O234" t="s">
        <v>25</v>
      </c>
      <c r="P234" t="s">
        <v>26</v>
      </c>
      <c r="Q234" t="s">
        <v>84</v>
      </c>
      <c r="R234">
        <v>76</v>
      </c>
      <c r="S234">
        <v>1803.75</v>
      </c>
      <c r="T234" t="s">
        <v>64</v>
      </c>
      <c r="U234" t="s">
        <v>145</v>
      </c>
    </row>
    <row r="235" spans="1:21">
      <c r="A235" t="s">
        <v>728</v>
      </c>
      <c r="B235" s="2">
        <v>45820</v>
      </c>
      <c r="C235" t="s">
        <v>22</v>
      </c>
      <c r="D235">
        <v>56</v>
      </c>
      <c r="E235" t="s">
        <v>39</v>
      </c>
      <c r="F235">
        <v>0</v>
      </c>
      <c r="G235">
        <v>1</v>
      </c>
      <c r="H235" t="s">
        <v>24</v>
      </c>
      <c r="I235">
        <v>2320</v>
      </c>
      <c r="J235">
        <v>0</v>
      </c>
      <c r="K235">
        <v>2</v>
      </c>
      <c r="L235" t="s">
        <v>48</v>
      </c>
      <c r="M235" t="s">
        <v>23</v>
      </c>
      <c r="N235" t="s">
        <v>23</v>
      </c>
      <c r="O235" t="s">
        <v>25</v>
      </c>
      <c r="P235" t="s">
        <v>26</v>
      </c>
      <c r="Q235" t="s">
        <v>50</v>
      </c>
      <c r="R235">
        <v>69.8</v>
      </c>
      <c r="S235">
        <v>210.14</v>
      </c>
      <c r="T235" t="s">
        <v>43</v>
      </c>
      <c r="U235" t="s">
        <v>44</v>
      </c>
    </row>
    <row r="236" spans="1:21">
      <c r="A236" t="s">
        <v>731</v>
      </c>
      <c r="B236" s="2">
        <v>45658</v>
      </c>
      <c r="C236" t="s">
        <v>33</v>
      </c>
      <c r="D236">
        <v>62</v>
      </c>
      <c r="E236" t="s">
        <v>23</v>
      </c>
      <c r="F236">
        <v>0</v>
      </c>
      <c r="G236">
        <v>1</v>
      </c>
      <c r="H236" t="s">
        <v>24</v>
      </c>
      <c r="I236">
        <v>3887</v>
      </c>
      <c r="J236">
        <v>1</v>
      </c>
      <c r="K236">
        <v>7</v>
      </c>
      <c r="L236" t="s">
        <v>15568</v>
      </c>
      <c r="M236" t="s">
        <v>23</v>
      </c>
      <c r="N236" t="s">
        <v>23</v>
      </c>
      <c r="O236" t="s">
        <v>25</v>
      </c>
      <c r="P236" t="s">
        <v>26</v>
      </c>
      <c r="Q236" t="s">
        <v>27</v>
      </c>
      <c r="R236">
        <v>86.5</v>
      </c>
      <c r="S236">
        <v>760.77</v>
      </c>
      <c r="T236" t="s">
        <v>30</v>
      </c>
      <c r="U236" t="s">
        <v>103</v>
      </c>
    </row>
    <row r="237" spans="1:21">
      <c r="A237" t="s">
        <v>734</v>
      </c>
      <c r="B237" s="2">
        <v>45822</v>
      </c>
      <c r="C237" t="s">
        <v>33</v>
      </c>
      <c r="D237">
        <v>28</v>
      </c>
      <c r="E237" t="s">
        <v>39</v>
      </c>
      <c r="F237">
        <v>0</v>
      </c>
      <c r="G237">
        <v>1</v>
      </c>
      <c r="H237" t="s">
        <v>24</v>
      </c>
      <c r="I237">
        <v>4566</v>
      </c>
      <c r="J237">
        <v>0</v>
      </c>
      <c r="K237">
        <v>2</v>
      </c>
      <c r="L237" t="s">
        <v>15568</v>
      </c>
      <c r="M237" t="s">
        <v>39</v>
      </c>
      <c r="N237" t="s">
        <v>23</v>
      </c>
      <c r="O237" t="s">
        <v>49</v>
      </c>
      <c r="P237" t="s">
        <v>26</v>
      </c>
      <c r="Q237" t="s">
        <v>27</v>
      </c>
      <c r="R237">
        <v>45.25</v>
      </c>
      <c r="S237">
        <v>95.5</v>
      </c>
      <c r="T237" t="s">
        <v>64</v>
      </c>
      <c r="U237" t="s">
        <v>65</v>
      </c>
    </row>
    <row r="238" spans="1:21">
      <c r="A238" t="s">
        <v>737</v>
      </c>
      <c r="B238" s="2">
        <v>45842</v>
      </c>
      <c r="C238" t="s">
        <v>33</v>
      </c>
      <c r="D238">
        <v>37</v>
      </c>
      <c r="E238" t="s">
        <v>23</v>
      </c>
      <c r="F238">
        <v>1</v>
      </c>
      <c r="G238">
        <v>1</v>
      </c>
      <c r="H238" t="s">
        <v>24</v>
      </c>
      <c r="I238">
        <v>5171</v>
      </c>
      <c r="J238">
        <v>1</v>
      </c>
      <c r="K238">
        <v>1</v>
      </c>
      <c r="L238" t="s">
        <v>15568</v>
      </c>
      <c r="M238" t="s">
        <v>39</v>
      </c>
      <c r="N238" t="s">
        <v>23</v>
      </c>
      <c r="O238" t="s">
        <v>49</v>
      </c>
      <c r="P238" t="s">
        <v>26</v>
      </c>
      <c r="Q238" t="s">
        <v>27</v>
      </c>
      <c r="R238">
        <v>30.5</v>
      </c>
      <c r="S238">
        <v>30.5</v>
      </c>
      <c r="T238" t="s">
        <v>36</v>
      </c>
      <c r="U238" t="s">
        <v>37</v>
      </c>
    </row>
    <row r="239" spans="1:21">
      <c r="A239" t="s">
        <v>739</v>
      </c>
      <c r="B239" s="2">
        <v>45575</v>
      </c>
      <c r="C239" t="s">
        <v>22</v>
      </c>
      <c r="D239">
        <v>71</v>
      </c>
      <c r="E239" t="s">
        <v>39</v>
      </c>
      <c r="F239">
        <v>0</v>
      </c>
      <c r="G239">
        <v>1</v>
      </c>
      <c r="H239" t="s">
        <v>24</v>
      </c>
      <c r="I239">
        <v>5353</v>
      </c>
      <c r="J239">
        <v>0</v>
      </c>
      <c r="K239">
        <v>10</v>
      </c>
      <c r="L239" t="s">
        <v>97</v>
      </c>
      <c r="M239" t="s">
        <v>23</v>
      </c>
      <c r="N239" t="s">
        <v>23</v>
      </c>
      <c r="O239" t="s">
        <v>25</v>
      </c>
      <c r="P239" t="s">
        <v>26</v>
      </c>
      <c r="Q239" t="s">
        <v>27</v>
      </c>
      <c r="R239">
        <v>95.35</v>
      </c>
      <c r="S239">
        <v>1312.05</v>
      </c>
      <c r="T239" t="s">
        <v>30</v>
      </c>
      <c r="U239" t="s">
        <v>69</v>
      </c>
    </row>
    <row r="240" spans="1:21">
      <c r="A240" t="s">
        <v>742</v>
      </c>
      <c r="B240" s="2">
        <v>44902</v>
      </c>
      <c r="C240" t="s">
        <v>22</v>
      </c>
      <c r="D240">
        <v>76</v>
      </c>
      <c r="E240" t="s">
        <v>23</v>
      </c>
      <c r="F240">
        <v>0</v>
      </c>
      <c r="G240">
        <v>1</v>
      </c>
      <c r="H240" t="s">
        <v>24</v>
      </c>
      <c r="I240">
        <v>2712</v>
      </c>
      <c r="J240">
        <v>1</v>
      </c>
      <c r="K240">
        <v>32</v>
      </c>
      <c r="L240" t="s">
        <v>15568</v>
      </c>
      <c r="M240" t="s">
        <v>23</v>
      </c>
      <c r="N240" t="s">
        <v>23</v>
      </c>
      <c r="O240" t="s">
        <v>25</v>
      </c>
      <c r="P240" t="s">
        <v>26</v>
      </c>
      <c r="Q240" t="s">
        <v>27</v>
      </c>
      <c r="R240">
        <v>85.3</v>
      </c>
      <c r="S240">
        <v>4248.3</v>
      </c>
      <c r="T240" t="s">
        <v>30</v>
      </c>
      <c r="U240" t="s">
        <v>31</v>
      </c>
    </row>
    <row r="241" spans="1:21">
      <c r="A241" t="s">
        <v>744</v>
      </c>
      <c r="B241" s="2">
        <v>44725</v>
      </c>
      <c r="C241" t="s">
        <v>33</v>
      </c>
      <c r="D241">
        <v>67</v>
      </c>
      <c r="E241" t="s">
        <v>39</v>
      </c>
      <c r="F241">
        <v>0</v>
      </c>
      <c r="G241">
        <v>1</v>
      </c>
      <c r="H241" t="s">
        <v>24</v>
      </c>
      <c r="I241">
        <v>3110</v>
      </c>
      <c r="J241">
        <v>0</v>
      </c>
      <c r="K241">
        <v>38</v>
      </c>
      <c r="L241" t="s">
        <v>15568</v>
      </c>
      <c r="M241" t="s">
        <v>23</v>
      </c>
      <c r="N241" t="s">
        <v>23</v>
      </c>
      <c r="O241" t="s">
        <v>49</v>
      </c>
      <c r="P241" t="s">
        <v>26</v>
      </c>
      <c r="Q241" t="s">
        <v>50</v>
      </c>
      <c r="R241">
        <v>57.15</v>
      </c>
      <c r="S241">
        <v>3242.45</v>
      </c>
      <c r="T241" t="s">
        <v>36</v>
      </c>
      <c r="U241" t="s">
        <v>46</v>
      </c>
    </row>
    <row r="242" spans="1:21">
      <c r="A242" t="s">
        <v>747</v>
      </c>
      <c r="B242" s="2">
        <v>45283</v>
      </c>
      <c r="C242" t="s">
        <v>33</v>
      </c>
      <c r="D242">
        <v>67</v>
      </c>
      <c r="E242" t="s">
        <v>39</v>
      </c>
      <c r="F242">
        <v>0</v>
      </c>
      <c r="G242">
        <v>1</v>
      </c>
      <c r="H242" t="s">
        <v>24</v>
      </c>
      <c r="I242">
        <v>3336</v>
      </c>
      <c r="J242">
        <v>0</v>
      </c>
      <c r="K242">
        <v>20</v>
      </c>
      <c r="L242" t="s">
        <v>97</v>
      </c>
      <c r="M242" t="s">
        <v>23</v>
      </c>
      <c r="N242" t="s">
        <v>23</v>
      </c>
      <c r="O242" t="s">
        <v>25</v>
      </c>
      <c r="P242" t="s">
        <v>26</v>
      </c>
      <c r="Q242" t="s">
        <v>50</v>
      </c>
      <c r="R242">
        <v>85.8</v>
      </c>
      <c r="S242">
        <v>2313.3000000000002</v>
      </c>
      <c r="T242" t="s">
        <v>59</v>
      </c>
      <c r="U242" t="s">
        <v>60</v>
      </c>
    </row>
    <row r="243" spans="1:21">
      <c r="A243" t="s">
        <v>750</v>
      </c>
      <c r="B243" s="2">
        <v>45071</v>
      </c>
      <c r="C243" t="s">
        <v>22</v>
      </c>
      <c r="D243">
        <v>70</v>
      </c>
      <c r="E243" t="s">
        <v>23</v>
      </c>
      <c r="F243">
        <v>0</v>
      </c>
      <c r="G243">
        <v>1</v>
      </c>
      <c r="H243" t="s">
        <v>24</v>
      </c>
      <c r="I243">
        <v>2999</v>
      </c>
      <c r="J243">
        <v>1</v>
      </c>
      <c r="K243">
        <v>27</v>
      </c>
      <c r="L243" t="s">
        <v>15568</v>
      </c>
      <c r="M243" t="s">
        <v>23</v>
      </c>
      <c r="N243" t="s">
        <v>23</v>
      </c>
      <c r="O243" t="s">
        <v>25</v>
      </c>
      <c r="P243" t="s">
        <v>26</v>
      </c>
      <c r="Q243" t="s">
        <v>27</v>
      </c>
      <c r="R243">
        <v>95.55</v>
      </c>
      <c r="S243">
        <v>3576.43</v>
      </c>
      <c r="T243" t="s">
        <v>64</v>
      </c>
      <c r="U243" t="s">
        <v>73</v>
      </c>
    </row>
    <row r="244" spans="1:21">
      <c r="A244" t="s">
        <v>752</v>
      </c>
      <c r="B244" s="2">
        <v>44927</v>
      </c>
      <c r="C244" t="s">
        <v>33</v>
      </c>
      <c r="D244">
        <v>70</v>
      </c>
      <c r="E244" t="s">
        <v>39</v>
      </c>
      <c r="F244">
        <v>0</v>
      </c>
      <c r="G244">
        <v>1</v>
      </c>
      <c r="H244" t="s">
        <v>24</v>
      </c>
      <c r="I244">
        <v>2560</v>
      </c>
      <c r="J244">
        <v>0</v>
      </c>
      <c r="K244">
        <v>31</v>
      </c>
      <c r="L244" t="s">
        <v>15568</v>
      </c>
      <c r="M244" t="s">
        <v>23</v>
      </c>
      <c r="N244" t="s">
        <v>23</v>
      </c>
      <c r="O244" t="s">
        <v>25</v>
      </c>
      <c r="P244" t="s">
        <v>26</v>
      </c>
      <c r="Q244" t="s">
        <v>27</v>
      </c>
      <c r="R244">
        <v>73.900000000000006</v>
      </c>
      <c r="S244">
        <v>2695.48</v>
      </c>
      <c r="T244" t="s">
        <v>36</v>
      </c>
      <c r="U244" t="s">
        <v>46</v>
      </c>
    </row>
    <row r="245" spans="1:21">
      <c r="A245" t="s">
        <v>754</v>
      </c>
      <c r="B245" s="2">
        <v>45679</v>
      </c>
      <c r="C245" t="s">
        <v>22</v>
      </c>
      <c r="D245">
        <v>78</v>
      </c>
      <c r="E245" t="s">
        <v>23</v>
      </c>
      <c r="F245">
        <v>0</v>
      </c>
      <c r="G245">
        <v>1</v>
      </c>
      <c r="H245" t="s">
        <v>24</v>
      </c>
      <c r="I245">
        <v>3591</v>
      </c>
      <c r="J245">
        <v>0</v>
      </c>
      <c r="K245">
        <v>7</v>
      </c>
      <c r="L245" t="s">
        <v>15568</v>
      </c>
      <c r="M245" t="s">
        <v>23</v>
      </c>
      <c r="N245" t="s">
        <v>23</v>
      </c>
      <c r="O245" t="s">
        <v>25</v>
      </c>
      <c r="P245" t="s">
        <v>26</v>
      </c>
      <c r="Q245" t="s">
        <v>50</v>
      </c>
      <c r="R245">
        <v>94.7</v>
      </c>
      <c r="S245">
        <v>741</v>
      </c>
      <c r="T245" t="s">
        <v>36</v>
      </c>
      <c r="U245" t="s">
        <v>37</v>
      </c>
    </row>
    <row r="246" spans="1:21">
      <c r="A246" t="s">
        <v>756</v>
      </c>
      <c r="B246" s="2">
        <v>45052</v>
      </c>
      <c r="C246" t="s">
        <v>33</v>
      </c>
      <c r="D246">
        <v>73</v>
      </c>
      <c r="E246" t="s">
        <v>23</v>
      </c>
      <c r="F246">
        <v>0</v>
      </c>
      <c r="G246">
        <v>1</v>
      </c>
      <c r="H246" t="s">
        <v>24</v>
      </c>
      <c r="I246">
        <v>3444</v>
      </c>
      <c r="J246">
        <v>5</v>
      </c>
      <c r="K246">
        <v>27</v>
      </c>
      <c r="L246" t="s">
        <v>40</v>
      </c>
      <c r="M246" t="s">
        <v>23</v>
      </c>
      <c r="N246" t="s">
        <v>23</v>
      </c>
      <c r="O246" t="s">
        <v>25</v>
      </c>
      <c r="P246" t="s">
        <v>26</v>
      </c>
      <c r="Q246" t="s">
        <v>27</v>
      </c>
      <c r="R246">
        <v>104.3</v>
      </c>
      <c r="S246">
        <v>3142.88</v>
      </c>
      <c r="T246" t="s">
        <v>30</v>
      </c>
      <c r="U246" t="s">
        <v>69</v>
      </c>
    </row>
    <row r="247" spans="1:21">
      <c r="A247" t="s">
        <v>759</v>
      </c>
      <c r="B247" s="2">
        <v>45208</v>
      </c>
      <c r="C247" t="s">
        <v>22</v>
      </c>
      <c r="D247">
        <v>80</v>
      </c>
      <c r="E247" t="s">
        <v>23</v>
      </c>
      <c r="F247">
        <v>2</v>
      </c>
      <c r="G247">
        <v>1</v>
      </c>
      <c r="H247" t="s">
        <v>24</v>
      </c>
      <c r="I247">
        <v>2061</v>
      </c>
      <c r="J247">
        <v>5</v>
      </c>
      <c r="K247">
        <v>22</v>
      </c>
      <c r="L247" t="s">
        <v>15568</v>
      </c>
      <c r="M247" t="s">
        <v>39</v>
      </c>
      <c r="N247" t="s">
        <v>23</v>
      </c>
      <c r="O247" t="s">
        <v>56</v>
      </c>
      <c r="P247" t="s">
        <v>26</v>
      </c>
      <c r="Q247" t="s">
        <v>84</v>
      </c>
      <c r="R247">
        <v>40.049999999999997</v>
      </c>
      <c r="S247">
        <v>880.2</v>
      </c>
      <c r="T247" t="s">
        <v>43</v>
      </c>
      <c r="U247" t="s">
        <v>149</v>
      </c>
    </row>
    <row r="248" spans="1:21">
      <c r="A248" t="s">
        <v>762</v>
      </c>
      <c r="B248" s="2">
        <v>44217</v>
      </c>
      <c r="C248" t="s">
        <v>22</v>
      </c>
      <c r="D248">
        <v>37</v>
      </c>
      <c r="E248" t="s">
        <v>23</v>
      </c>
      <c r="F248">
        <v>1</v>
      </c>
      <c r="G248">
        <v>1</v>
      </c>
      <c r="H248" t="s">
        <v>24</v>
      </c>
      <c r="I248">
        <v>5154</v>
      </c>
      <c r="J248">
        <v>0</v>
      </c>
      <c r="K248">
        <v>55</v>
      </c>
      <c r="L248" t="s">
        <v>15568</v>
      </c>
      <c r="M248" t="s">
        <v>23</v>
      </c>
      <c r="N248" t="s">
        <v>23</v>
      </c>
      <c r="O248" t="s">
        <v>25</v>
      </c>
      <c r="P248" t="s">
        <v>26</v>
      </c>
      <c r="Q248" t="s">
        <v>27</v>
      </c>
      <c r="R248">
        <v>96.75</v>
      </c>
      <c r="S248">
        <v>7937.2</v>
      </c>
      <c r="T248" t="s">
        <v>59</v>
      </c>
      <c r="U248" t="s">
        <v>384</v>
      </c>
    </row>
    <row r="249" spans="1:21">
      <c r="A249" t="s">
        <v>765</v>
      </c>
      <c r="B249" s="2">
        <v>45758</v>
      </c>
      <c r="C249" t="s">
        <v>33</v>
      </c>
      <c r="D249">
        <v>42</v>
      </c>
      <c r="E249" t="s">
        <v>39</v>
      </c>
      <c r="F249">
        <v>1</v>
      </c>
      <c r="G249">
        <v>1</v>
      </c>
      <c r="H249" t="s">
        <v>24</v>
      </c>
      <c r="I249">
        <v>4287</v>
      </c>
      <c r="J249">
        <v>0</v>
      </c>
      <c r="K249">
        <v>4</v>
      </c>
      <c r="L249" t="s">
        <v>48</v>
      </c>
      <c r="M249" t="s">
        <v>23</v>
      </c>
      <c r="N249" t="s">
        <v>23</v>
      </c>
      <c r="O249" t="s">
        <v>25</v>
      </c>
      <c r="P249" t="s">
        <v>26</v>
      </c>
      <c r="Q249" t="s">
        <v>27</v>
      </c>
      <c r="R249">
        <v>70.900000000000006</v>
      </c>
      <c r="S249">
        <v>398.26</v>
      </c>
      <c r="T249" t="s">
        <v>64</v>
      </c>
      <c r="U249" t="s">
        <v>65</v>
      </c>
    </row>
    <row r="250" spans="1:21">
      <c r="A250" t="s">
        <v>768</v>
      </c>
      <c r="B250" s="2">
        <v>45823</v>
      </c>
      <c r="C250" t="s">
        <v>33</v>
      </c>
      <c r="D250">
        <v>47</v>
      </c>
      <c r="E250" t="s">
        <v>23</v>
      </c>
      <c r="F250">
        <v>0</v>
      </c>
      <c r="G250">
        <v>1</v>
      </c>
      <c r="H250" t="s">
        <v>24</v>
      </c>
      <c r="I250">
        <v>5687</v>
      </c>
      <c r="J250">
        <v>1</v>
      </c>
      <c r="K250">
        <v>2</v>
      </c>
      <c r="L250" t="s">
        <v>15568</v>
      </c>
      <c r="M250" t="s">
        <v>23</v>
      </c>
      <c r="N250" t="s">
        <v>23</v>
      </c>
      <c r="O250" t="s">
        <v>25</v>
      </c>
      <c r="P250" t="s">
        <v>26</v>
      </c>
      <c r="Q250" t="s">
        <v>27</v>
      </c>
      <c r="R250">
        <v>70.400000000000006</v>
      </c>
      <c r="S250">
        <v>239.61</v>
      </c>
      <c r="T250" t="s">
        <v>64</v>
      </c>
      <c r="U250" t="s">
        <v>234</v>
      </c>
    </row>
    <row r="251" spans="1:21">
      <c r="A251" t="s">
        <v>770</v>
      </c>
      <c r="B251" s="2">
        <v>45495</v>
      </c>
      <c r="C251" t="s">
        <v>22</v>
      </c>
      <c r="D251">
        <v>54</v>
      </c>
      <c r="E251" t="s">
        <v>23</v>
      </c>
      <c r="F251">
        <v>0</v>
      </c>
      <c r="G251">
        <v>1</v>
      </c>
      <c r="H251" t="s">
        <v>24</v>
      </c>
      <c r="I251">
        <v>5295</v>
      </c>
      <c r="J251">
        <v>4</v>
      </c>
      <c r="K251">
        <v>13</v>
      </c>
      <c r="L251" t="s">
        <v>97</v>
      </c>
      <c r="M251" t="s">
        <v>23</v>
      </c>
      <c r="N251" t="s">
        <v>23</v>
      </c>
      <c r="O251" t="s">
        <v>25</v>
      </c>
      <c r="P251" t="s">
        <v>26</v>
      </c>
      <c r="Q251" t="s">
        <v>84</v>
      </c>
      <c r="R251">
        <v>96.65</v>
      </c>
      <c r="S251">
        <v>1755.65</v>
      </c>
      <c r="T251" t="s">
        <v>30</v>
      </c>
      <c r="U251" t="s">
        <v>31</v>
      </c>
    </row>
    <row r="252" spans="1:21">
      <c r="A252" t="s">
        <v>772</v>
      </c>
      <c r="B252" s="2">
        <v>45096</v>
      </c>
      <c r="C252" t="s">
        <v>33</v>
      </c>
      <c r="D252">
        <v>47</v>
      </c>
      <c r="E252" t="s">
        <v>23</v>
      </c>
      <c r="F252">
        <v>0</v>
      </c>
      <c r="G252">
        <v>1</v>
      </c>
      <c r="H252" t="s">
        <v>24</v>
      </c>
      <c r="I252">
        <v>2641</v>
      </c>
      <c r="J252">
        <v>1</v>
      </c>
      <c r="K252">
        <v>26</v>
      </c>
      <c r="L252" t="s">
        <v>15568</v>
      </c>
      <c r="M252" t="s">
        <v>23</v>
      </c>
      <c r="N252" t="s">
        <v>23</v>
      </c>
      <c r="O252" t="s">
        <v>25</v>
      </c>
      <c r="P252" t="s">
        <v>26</v>
      </c>
      <c r="Q252" t="s">
        <v>27</v>
      </c>
      <c r="R252">
        <v>90.8</v>
      </c>
      <c r="S252">
        <v>2761.42</v>
      </c>
      <c r="T252" t="s">
        <v>43</v>
      </c>
      <c r="U252" t="s">
        <v>44</v>
      </c>
    </row>
    <row r="253" spans="1:21">
      <c r="A253" t="s">
        <v>775</v>
      </c>
      <c r="B253" s="2">
        <v>45128</v>
      </c>
      <c r="C253" t="s">
        <v>22</v>
      </c>
      <c r="D253">
        <v>52</v>
      </c>
      <c r="E253" t="s">
        <v>39</v>
      </c>
      <c r="F253">
        <v>0</v>
      </c>
      <c r="G253">
        <v>1</v>
      </c>
      <c r="H253" t="s">
        <v>24</v>
      </c>
      <c r="I253">
        <v>4881</v>
      </c>
      <c r="J253">
        <v>0</v>
      </c>
      <c r="K253">
        <v>25</v>
      </c>
      <c r="L253" t="s">
        <v>15568</v>
      </c>
      <c r="M253" t="s">
        <v>23</v>
      </c>
      <c r="N253" t="s">
        <v>23</v>
      </c>
      <c r="O253" t="s">
        <v>25</v>
      </c>
      <c r="P253" t="s">
        <v>26</v>
      </c>
      <c r="Q253" t="s">
        <v>50</v>
      </c>
      <c r="R253">
        <v>70.95</v>
      </c>
      <c r="S253">
        <v>2410.1</v>
      </c>
      <c r="T253" t="s">
        <v>64</v>
      </c>
      <c r="U253" t="s">
        <v>65</v>
      </c>
    </row>
    <row r="254" spans="1:21">
      <c r="A254" t="s">
        <v>778</v>
      </c>
      <c r="B254" s="2">
        <v>45673</v>
      </c>
      <c r="C254" t="s">
        <v>33</v>
      </c>
      <c r="D254">
        <v>35</v>
      </c>
      <c r="E254" t="s">
        <v>39</v>
      </c>
      <c r="F254">
        <v>0</v>
      </c>
      <c r="G254">
        <v>1</v>
      </c>
      <c r="H254" t="s">
        <v>24</v>
      </c>
      <c r="I254">
        <v>2872</v>
      </c>
      <c r="J254">
        <v>0</v>
      </c>
      <c r="K254">
        <v>7</v>
      </c>
      <c r="L254" t="s">
        <v>15568</v>
      </c>
      <c r="M254" t="s">
        <v>23</v>
      </c>
      <c r="N254" t="s">
        <v>23</v>
      </c>
      <c r="O254" t="s">
        <v>25</v>
      </c>
      <c r="P254" t="s">
        <v>26</v>
      </c>
      <c r="Q254" t="s">
        <v>50</v>
      </c>
      <c r="R254">
        <v>75.45</v>
      </c>
      <c r="S254">
        <v>607.45000000000005</v>
      </c>
      <c r="T254" t="s">
        <v>30</v>
      </c>
      <c r="U254" t="s">
        <v>31</v>
      </c>
    </row>
    <row r="255" spans="1:21">
      <c r="A255" t="s">
        <v>781</v>
      </c>
      <c r="B255" s="2">
        <v>44310</v>
      </c>
      <c r="C255" t="s">
        <v>22</v>
      </c>
      <c r="D255">
        <v>40</v>
      </c>
      <c r="E255" t="s">
        <v>23</v>
      </c>
      <c r="F255">
        <v>0</v>
      </c>
      <c r="G255">
        <v>1</v>
      </c>
      <c r="H255" t="s">
        <v>24</v>
      </c>
      <c r="I255">
        <v>6216</v>
      </c>
      <c r="J255">
        <v>1</v>
      </c>
      <c r="K255">
        <v>52</v>
      </c>
      <c r="L255" t="s">
        <v>15568</v>
      </c>
      <c r="M255" t="s">
        <v>23</v>
      </c>
      <c r="N255" t="s">
        <v>23</v>
      </c>
      <c r="O255" t="s">
        <v>25</v>
      </c>
      <c r="P255" t="s">
        <v>26</v>
      </c>
      <c r="Q255" t="s">
        <v>27</v>
      </c>
      <c r="R255">
        <v>84.1</v>
      </c>
      <c r="S255">
        <v>6343.89</v>
      </c>
      <c r="T255" t="s">
        <v>30</v>
      </c>
      <c r="U255" t="s">
        <v>31</v>
      </c>
    </row>
    <row r="256" spans="1:21">
      <c r="A256" t="s">
        <v>784</v>
      </c>
      <c r="B256" s="2">
        <v>45842</v>
      </c>
      <c r="C256" t="s">
        <v>22</v>
      </c>
      <c r="D256">
        <v>63</v>
      </c>
      <c r="E256" t="s">
        <v>23</v>
      </c>
      <c r="F256">
        <v>0</v>
      </c>
      <c r="G256">
        <v>1</v>
      </c>
      <c r="H256" t="s">
        <v>24</v>
      </c>
      <c r="I256">
        <v>5861</v>
      </c>
      <c r="J256">
        <v>1</v>
      </c>
      <c r="K256">
        <v>1</v>
      </c>
      <c r="L256" t="s">
        <v>48</v>
      </c>
      <c r="M256" t="s">
        <v>23</v>
      </c>
      <c r="N256" t="s">
        <v>23</v>
      </c>
      <c r="O256" t="s">
        <v>25</v>
      </c>
      <c r="P256" t="s">
        <v>26</v>
      </c>
      <c r="Q256" t="s">
        <v>27</v>
      </c>
      <c r="R256">
        <v>74.599999999999994</v>
      </c>
      <c r="S256">
        <v>119.33</v>
      </c>
      <c r="T256" t="s">
        <v>30</v>
      </c>
      <c r="U256" t="s">
        <v>69</v>
      </c>
    </row>
    <row r="257" spans="1:21">
      <c r="A257" t="s">
        <v>787</v>
      </c>
      <c r="B257" s="2">
        <v>45636</v>
      </c>
      <c r="C257" t="s">
        <v>22</v>
      </c>
      <c r="D257">
        <v>30</v>
      </c>
      <c r="E257" t="s">
        <v>39</v>
      </c>
      <c r="F257">
        <v>0</v>
      </c>
      <c r="G257">
        <v>1</v>
      </c>
      <c r="H257" t="s">
        <v>24</v>
      </c>
      <c r="I257">
        <v>2899</v>
      </c>
      <c r="J257">
        <v>0</v>
      </c>
      <c r="K257">
        <v>8</v>
      </c>
      <c r="L257" t="s">
        <v>15568</v>
      </c>
      <c r="M257" t="s">
        <v>23</v>
      </c>
      <c r="N257" t="s">
        <v>23</v>
      </c>
      <c r="O257" t="s">
        <v>25</v>
      </c>
      <c r="P257" t="s">
        <v>26</v>
      </c>
      <c r="Q257" t="s">
        <v>50</v>
      </c>
      <c r="R257">
        <v>70.099999999999994</v>
      </c>
      <c r="S257">
        <v>665.67</v>
      </c>
      <c r="T257" t="s">
        <v>30</v>
      </c>
      <c r="U257" t="s">
        <v>103</v>
      </c>
    </row>
    <row r="258" spans="1:21">
      <c r="A258" t="s">
        <v>790</v>
      </c>
      <c r="B258" s="2">
        <v>45766</v>
      </c>
      <c r="C258" t="s">
        <v>22</v>
      </c>
      <c r="D258">
        <v>62</v>
      </c>
      <c r="E258" t="s">
        <v>39</v>
      </c>
      <c r="F258">
        <v>0</v>
      </c>
      <c r="G258">
        <v>1</v>
      </c>
      <c r="H258" t="s">
        <v>24</v>
      </c>
      <c r="I258">
        <v>3685</v>
      </c>
      <c r="J258">
        <v>0</v>
      </c>
      <c r="K258">
        <v>4</v>
      </c>
      <c r="L258" t="s">
        <v>15568</v>
      </c>
      <c r="M258" t="s">
        <v>23</v>
      </c>
      <c r="N258" t="s">
        <v>23</v>
      </c>
      <c r="O258" t="s">
        <v>25</v>
      </c>
      <c r="P258" t="s">
        <v>26</v>
      </c>
      <c r="Q258" t="s">
        <v>27</v>
      </c>
      <c r="R258">
        <v>76.05</v>
      </c>
      <c r="S258">
        <v>488.66</v>
      </c>
      <c r="T258" t="s">
        <v>59</v>
      </c>
      <c r="U258" t="s">
        <v>384</v>
      </c>
    </row>
    <row r="259" spans="1:21">
      <c r="A259" t="s">
        <v>792</v>
      </c>
      <c r="B259" s="2">
        <v>45341</v>
      </c>
      <c r="C259" t="s">
        <v>22</v>
      </c>
      <c r="D259">
        <v>31</v>
      </c>
      <c r="E259" t="s">
        <v>39</v>
      </c>
      <c r="F259">
        <v>0</v>
      </c>
      <c r="G259">
        <v>1</v>
      </c>
      <c r="H259" t="s">
        <v>24</v>
      </c>
      <c r="I259">
        <v>4028</v>
      </c>
      <c r="J259">
        <v>0</v>
      </c>
      <c r="K259">
        <v>18</v>
      </c>
      <c r="L259" t="s">
        <v>15568</v>
      </c>
      <c r="M259" t="s">
        <v>23</v>
      </c>
      <c r="N259" t="s">
        <v>23</v>
      </c>
      <c r="O259" t="s">
        <v>49</v>
      </c>
      <c r="P259" t="s">
        <v>26</v>
      </c>
      <c r="Q259" t="s">
        <v>27</v>
      </c>
      <c r="R259">
        <v>49.4</v>
      </c>
      <c r="S259">
        <v>1250.28</v>
      </c>
      <c r="T259" t="s">
        <v>43</v>
      </c>
      <c r="U259" t="s">
        <v>795</v>
      </c>
    </row>
    <row r="260" spans="1:21">
      <c r="A260" t="s">
        <v>796</v>
      </c>
      <c r="B260" s="2">
        <v>45554</v>
      </c>
      <c r="C260" t="s">
        <v>22</v>
      </c>
      <c r="D260">
        <v>30</v>
      </c>
      <c r="E260" t="s">
        <v>39</v>
      </c>
      <c r="F260">
        <v>0</v>
      </c>
      <c r="G260">
        <v>1</v>
      </c>
      <c r="H260" t="s">
        <v>24</v>
      </c>
      <c r="I260">
        <v>4509</v>
      </c>
      <c r="J260">
        <v>0</v>
      </c>
      <c r="K260">
        <v>11</v>
      </c>
      <c r="L260" t="s">
        <v>15568</v>
      </c>
      <c r="M260" t="s">
        <v>23</v>
      </c>
      <c r="N260" t="s">
        <v>23</v>
      </c>
      <c r="O260" t="s">
        <v>25</v>
      </c>
      <c r="P260" t="s">
        <v>26</v>
      </c>
      <c r="Q260" t="s">
        <v>27</v>
      </c>
      <c r="R260">
        <v>73.5</v>
      </c>
      <c r="S260">
        <v>1219.43</v>
      </c>
      <c r="T260" t="s">
        <v>30</v>
      </c>
      <c r="U260" t="s">
        <v>69</v>
      </c>
    </row>
    <row r="261" spans="1:21">
      <c r="A261" t="s">
        <v>799</v>
      </c>
      <c r="B261" s="2">
        <v>45844</v>
      </c>
      <c r="C261" t="s">
        <v>33</v>
      </c>
      <c r="D261">
        <v>23</v>
      </c>
      <c r="E261" t="s">
        <v>39</v>
      </c>
      <c r="F261">
        <v>0</v>
      </c>
      <c r="G261">
        <v>1</v>
      </c>
      <c r="H261" t="s">
        <v>24</v>
      </c>
      <c r="I261">
        <v>4692</v>
      </c>
      <c r="J261">
        <v>0</v>
      </c>
      <c r="K261">
        <v>1</v>
      </c>
      <c r="L261" t="s">
        <v>48</v>
      </c>
      <c r="M261" t="s">
        <v>23</v>
      </c>
      <c r="N261" t="s">
        <v>23</v>
      </c>
      <c r="O261" t="s">
        <v>25</v>
      </c>
      <c r="P261" t="s">
        <v>26</v>
      </c>
      <c r="Q261" t="s">
        <v>27</v>
      </c>
      <c r="R261">
        <v>74.7</v>
      </c>
      <c r="S261">
        <v>118.81</v>
      </c>
      <c r="T261" t="s">
        <v>30</v>
      </c>
      <c r="U261" t="s">
        <v>106</v>
      </c>
    </row>
    <row r="262" spans="1:21">
      <c r="A262" t="s">
        <v>802</v>
      </c>
      <c r="B262" s="2">
        <v>44792</v>
      </c>
      <c r="C262" t="s">
        <v>33</v>
      </c>
      <c r="D262">
        <v>54</v>
      </c>
      <c r="E262" t="s">
        <v>39</v>
      </c>
      <c r="F262">
        <v>0</v>
      </c>
      <c r="G262">
        <v>1</v>
      </c>
      <c r="H262" t="s">
        <v>24</v>
      </c>
      <c r="I262">
        <v>4188</v>
      </c>
      <c r="J262">
        <v>0</v>
      </c>
      <c r="K262">
        <v>36</v>
      </c>
      <c r="L262" t="s">
        <v>15568</v>
      </c>
      <c r="M262" t="s">
        <v>23</v>
      </c>
      <c r="N262" t="s">
        <v>23</v>
      </c>
      <c r="O262" t="s">
        <v>25</v>
      </c>
      <c r="P262" t="s">
        <v>26</v>
      </c>
      <c r="Q262" t="s">
        <v>27</v>
      </c>
      <c r="R262">
        <v>99.15</v>
      </c>
      <c r="S262">
        <v>4126.2</v>
      </c>
      <c r="T262" t="s">
        <v>30</v>
      </c>
      <c r="U262" t="s">
        <v>31</v>
      </c>
    </row>
    <row r="263" spans="1:21">
      <c r="A263" t="s">
        <v>805</v>
      </c>
      <c r="B263" s="2">
        <v>45660</v>
      </c>
      <c r="C263" t="s">
        <v>22</v>
      </c>
      <c r="D263">
        <v>24</v>
      </c>
      <c r="E263" t="s">
        <v>23</v>
      </c>
      <c r="F263">
        <v>0</v>
      </c>
      <c r="G263">
        <v>1</v>
      </c>
      <c r="H263" t="s">
        <v>24</v>
      </c>
      <c r="I263">
        <v>5651</v>
      </c>
      <c r="J263">
        <v>4</v>
      </c>
      <c r="K263">
        <v>7</v>
      </c>
      <c r="L263" t="s">
        <v>48</v>
      </c>
      <c r="M263" t="s">
        <v>23</v>
      </c>
      <c r="N263" t="s">
        <v>23</v>
      </c>
      <c r="O263" t="s">
        <v>49</v>
      </c>
      <c r="P263" t="s">
        <v>202</v>
      </c>
      <c r="Q263" t="s">
        <v>27</v>
      </c>
      <c r="R263">
        <v>49.75</v>
      </c>
      <c r="S263">
        <v>584.28</v>
      </c>
      <c r="T263" t="s">
        <v>30</v>
      </c>
      <c r="U263" t="s">
        <v>103</v>
      </c>
    </row>
    <row r="264" spans="1:21">
      <c r="A264" t="s">
        <v>808</v>
      </c>
      <c r="B264" s="2">
        <v>45538</v>
      </c>
      <c r="C264" t="s">
        <v>22</v>
      </c>
      <c r="D264">
        <v>42</v>
      </c>
      <c r="E264" t="s">
        <v>23</v>
      </c>
      <c r="F264">
        <v>0</v>
      </c>
      <c r="G264">
        <v>1</v>
      </c>
      <c r="H264" t="s">
        <v>24</v>
      </c>
      <c r="I264">
        <v>5119</v>
      </c>
      <c r="J264">
        <v>3</v>
      </c>
      <c r="K264">
        <v>11</v>
      </c>
      <c r="L264" t="s">
        <v>97</v>
      </c>
      <c r="M264" t="s">
        <v>23</v>
      </c>
      <c r="N264" t="s">
        <v>23</v>
      </c>
      <c r="O264" t="s">
        <v>25</v>
      </c>
      <c r="P264" t="s">
        <v>26</v>
      </c>
      <c r="Q264" t="s">
        <v>27</v>
      </c>
      <c r="R264">
        <v>80.5</v>
      </c>
      <c r="S264">
        <v>1023.4</v>
      </c>
      <c r="T264" t="s">
        <v>64</v>
      </c>
      <c r="U264" t="s">
        <v>65</v>
      </c>
    </row>
    <row r="265" spans="1:21">
      <c r="A265" t="s">
        <v>811</v>
      </c>
      <c r="B265" s="2">
        <v>45478</v>
      </c>
      <c r="C265" t="s">
        <v>33</v>
      </c>
      <c r="D265">
        <v>42</v>
      </c>
      <c r="E265" t="s">
        <v>39</v>
      </c>
      <c r="F265">
        <v>0</v>
      </c>
      <c r="G265">
        <v>1</v>
      </c>
      <c r="H265" t="s">
        <v>24</v>
      </c>
      <c r="I265">
        <v>2226</v>
      </c>
      <c r="J265">
        <v>0</v>
      </c>
      <c r="K265">
        <v>13</v>
      </c>
      <c r="L265" t="s">
        <v>97</v>
      </c>
      <c r="M265" t="s">
        <v>23</v>
      </c>
      <c r="N265" t="s">
        <v>23</v>
      </c>
      <c r="O265" t="s">
        <v>25</v>
      </c>
      <c r="P265" t="s">
        <v>26</v>
      </c>
      <c r="Q265" t="s">
        <v>27</v>
      </c>
      <c r="R265">
        <v>89.4</v>
      </c>
      <c r="S265">
        <v>1244.02</v>
      </c>
      <c r="T265" t="s">
        <v>30</v>
      </c>
      <c r="U265" t="s">
        <v>31</v>
      </c>
    </row>
    <row r="266" spans="1:21">
      <c r="A266" t="s">
        <v>814</v>
      </c>
      <c r="B266" s="2">
        <v>45390</v>
      </c>
      <c r="C266" t="s">
        <v>33</v>
      </c>
      <c r="D266">
        <v>40</v>
      </c>
      <c r="E266" t="s">
        <v>39</v>
      </c>
      <c r="F266">
        <v>0</v>
      </c>
      <c r="G266">
        <v>1</v>
      </c>
      <c r="H266" t="s">
        <v>24</v>
      </c>
      <c r="I266">
        <v>5497</v>
      </c>
      <c r="J266">
        <v>0</v>
      </c>
      <c r="K266">
        <v>16</v>
      </c>
      <c r="L266" t="s">
        <v>15568</v>
      </c>
      <c r="M266" t="s">
        <v>23</v>
      </c>
      <c r="N266" t="s">
        <v>23</v>
      </c>
      <c r="O266" t="s">
        <v>25</v>
      </c>
      <c r="P266" t="s">
        <v>26</v>
      </c>
      <c r="Q266" t="s">
        <v>50</v>
      </c>
      <c r="R266">
        <v>93.2</v>
      </c>
      <c r="S266">
        <v>2190.16</v>
      </c>
      <c r="T266" t="s">
        <v>30</v>
      </c>
      <c r="U266" t="s">
        <v>69</v>
      </c>
    </row>
    <row r="267" spans="1:21">
      <c r="A267" t="s">
        <v>817</v>
      </c>
      <c r="B267" s="2">
        <v>45483</v>
      </c>
      <c r="C267" t="s">
        <v>33</v>
      </c>
      <c r="D267">
        <v>26</v>
      </c>
      <c r="E267" t="s">
        <v>23</v>
      </c>
      <c r="F267">
        <v>0</v>
      </c>
      <c r="G267">
        <v>1</v>
      </c>
      <c r="H267" t="s">
        <v>24</v>
      </c>
      <c r="I267">
        <v>2973</v>
      </c>
      <c r="J267">
        <v>1</v>
      </c>
      <c r="K267">
        <v>13</v>
      </c>
      <c r="L267" t="s">
        <v>15568</v>
      </c>
      <c r="M267" t="s">
        <v>23</v>
      </c>
      <c r="N267" t="s">
        <v>23</v>
      </c>
      <c r="O267" t="s">
        <v>25</v>
      </c>
      <c r="P267" t="s">
        <v>26</v>
      </c>
      <c r="Q267" t="s">
        <v>27</v>
      </c>
      <c r="R267">
        <v>94.1</v>
      </c>
      <c r="S267">
        <v>1781.88</v>
      </c>
      <c r="T267" t="s">
        <v>43</v>
      </c>
      <c r="U267" t="s">
        <v>44</v>
      </c>
    </row>
    <row r="268" spans="1:21">
      <c r="A268" t="s">
        <v>820</v>
      </c>
      <c r="B268" s="2">
        <v>44253</v>
      </c>
      <c r="C268" t="s">
        <v>33</v>
      </c>
      <c r="D268">
        <v>38</v>
      </c>
      <c r="E268" t="s">
        <v>39</v>
      </c>
      <c r="F268">
        <v>0</v>
      </c>
      <c r="G268">
        <v>1</v>
      </c>
      <c r="H268" t="s">
        <v>24</v>
      </c>
      <c r="I268">
        <v>5763</v>
      </c>
      <c r="J268">
        <v>0</v>
      </c>
      <c r="K268">
        <v>54</v>
      </c>
      <c r="L268" t="s">
        <v>15568</v>
      </c>
      <c r="M268" t="s">
        <v>23</v>
      </c>
      <c r="N268" t="s">
        <v>23</v>
      </c>
      <c r="O268" t="s">
        <v>25</v>
      </c>
      <c r="P268" t="s">
        <v>26</v>
      </c>
      <c r="Q268" t="s">
        <v>27</v>
      </c>
      <c r="R268">
        <v>100.1</v>
      </c>
      <c r="S268">
        <v>7699.72</v>
      </c>
      <c r="T268" t="s">
        <v>64</v>
      </c>
      <c r="U268" t="s">
        <v>73</v>
      </c>
    </row>
    <row r="269" spans="1:21">
      <c r="A269" t="s">
        <v>823</v>
      </c>
      <c r="B269" s="2">
        <v>45488</v>
      </c>
      <c r="C269" t="s">
        <v>22</v>
      </c>
      <c r="D269">
        <v>68</v>
      </c>
      <c r="E269" t="s">
        <v>39</v>
      </c>
      <c r="F269">
        <v>0</v>
      </c>
      <c r="G269">
        <v>1</v>
      </c>
      <c r="H269" t="s">
        <v>24</v>
      </c>
      <c r="I269">
        <v>5394</v>
      </c>
      <c r="J269">
        <v>0</v>
      </c>
      <c r="K269">
        <v>13</v>
      </c>
      <c r="L269" t="s">
        <v>15568</v>
      </c>
      <c r="M269" t="s">
        <v>23</v>
      </c>
      <c r="N269" t="s">
        <v>23</v>
      </c>
      <c r="O269" t="s">
        <v>25</v>
      </c>
      <c r="P269" t="s">
        <v>26</v>
      </c>
      <c r="Q269" t="s">
        <v>27</v>
      </c>
      <c r="R269">
        <v>90.5</v>
      </c>
      <c r="S269">
        <v>1650.74</v>
      </c>
      <c r="T269" t="s">
        <v>30</v>
      </c>
      <c r="U269" t="s">
        <v>31</v>
      </c>
    </row>
    <row r="270" spans="1:21">
      <c r="A270" t="s">
        <v>825</v>
      </c>
      <c r="B270" s="2">
        <v>44638</v>
      </c>
      <c r="C270" t="s">
        <v>22</v>
      </c>
      <c r="D270">
        <v>78</v>
      </c>
      <c r="E270" t="s">
        <v>23</v>
      </c>
      <c r="F270">
        <v>0</v>
      </c>
      <c r="G270">
        <v>1</v>
      </c>
      <c r="H270" t="s">
        <v>24</v>
      </c>
      <c r="I270">
        <v>4726</v>
      </c>
      <c r="J270">
        <v>0</v>
      </c>
      <c r="K270">
        <v>41</v>
      </c>
      <c r="L270" t="s">
        <v>15568</v>
      </c>
      <c r="M270" t="s">
        <v>23</v>
      </c>
      <c r="N270" t="s">
        <v>23</v>
      </c>
      <c r="O270" t="s">
        <v>25</v>
      </c>
      <c r="P270" t="s">
        <v>26</v>
      </c>
      <c r="Q270" t="s">
        <v>27</v>
      </c>
      <c r="R270">
        <v>99.8</v>
      </c>
      <c r="S270">
        <v>5175.38</v>
      </c>
      <c r="T270" t="s">
        <v>64</v>
      </c>
      <c r="U270" t="s">
        <v>65</v>
      </c>
    </row>
    <row r="271" spans="1:21">
      <c r="A271" t="s">
        <v>828</v>
      </c>
      <c r="B271" s="2">
        <v>45839</v>
      </c>
      <c r="C271" t="s">
        <v>33</v>
      </c>
      <c r="D271">
        <v>73</v>
      </c>
      <c r="E271" t="s">
        <v>23</v>
      </c>
      <c r="F271">
        <v>0</v>
      </c>
      <c r="G271">
        <v>1</v>
      </c>
      <c r="H271" t="s">
        <v>24</v>
      </c>
      <c r="I271">
        <v>4989</v>
      </c>
      <c r="J271">
        <v>1</v>
      </c>
      <c r="K271">
        <v>1</v>
      </c>
      <c r="L271" t="s">
        <v>48</v>
      </c>
      <c r="M271" t="s">
        <v>23</v>
      </c>
      <c r="N271" t="s">
        <v>23</v>
      </c>
      <c r="O271" t="s">
        <v>56</v>
      </c>
      <c r="P271" t="s">
        <v>26</v>
      </c>
      <c r="Q271" t="s">
        <v>27</v>
      </c>
      <c r="R271">
        <v>49.55</v>
      </c>
      <c r="S271">
        <v>73.790000000000006</v>
      </c>
      <c r="T271" t="s">
        <v>64</v>
      </c>
      <c r="U271" t="s">
        <v>254</v>
      </c>
    </row>
    <row r="272" spans="1:21">
      <c r="A272" t="s">
        <v>831</v>
      </c>
      <c r="B272" s="2">
        <v>45436</v>
      </c>
      <c r="C272" t="s">
        <v>22</v>
      </c>
      <c r="D272">
        <v>75</v>
      </c>
      <c r="E272" t="s">
        <v>39</v>
      </c>
      <c r="F272">
        <v>0</v>
      </c>
      <c r="G272">
        <v>1</v>
      </c>
      <c r="H272" t="s">
        <v>24</v>
      </c>
      <c r="I272">
        <v>4958</v>
      </c>
      <c r="J272">
        <v>0</v>
      </c>
      <c r="K272">
        <v>15</v>
      </c>
      <c r="L272" t="s">
        <v>15568</v>
      </c>
      <c r="M272" t="s">
        <v>23</v>
      </c>
      <c r="N272" t="s">
        <v>23</v>
      </c>
      <c r="O272" t="s">
        <v>25</v>
      </c>
      <c r="P272" t="s">
        <v>26</v>
      </c>
      <c r="Q272" t="s">
        <v>27</v>
      </c>
      <c r="R272">
        <v>80.2</v>
      </c>
      <c r="S272">
        <v>1398.45</v>
      </c>
      <c r="T272" t="s">
        <v>30</v>
      </c>
      <c r="U272" t="s">
        <v>103</v>
      </c>
    </row>
    <row r="273" spans="1:21">
      <c r="A273" t="s">
        <v>834</v>
      </c>
      <c r="B273" s="2">
        <v>45854</v>
      </c>
      <c r="C273" t="s">
        <v>33</v>
      </c>
      <c r="D273">
        <v>72</v>
      </c>
      <c r="E273" t="s">
        <v>39</v>
      </c>
      <c r="F273">
        <v>0</v>
      </c>
      <c r="G273">
        <v>1</v>
      </c>
      <c r="H273" t="s">
        <v>24</v>
      </c>
      <c r="I273">
        <v>4116</v>
      </c>
      <c r="J273">
        <v>0</v>
      </c>
      <c r="K273">
        <v>1</v>
      </c>
      <c r="L273" t="s">
        <v>15568</v>
      </c>
      <c r="M273" t="s">
        <v>23</v>
      </c>
      <c r="N273" t="s">
        <v>23</v>
      </c>
      <c r="O273" t="s">
        <v>25</v>
      </c>
      <c r="P273" t="s">
        <v>26</v>
      </c>
      <c r="Q273" t="s">
        <v>27</v>
      </c>
      <c r="R273">
        <v>73</v>
      </c>
      <c r="S273">
        <v>93.55</v>
      </c>
      <c r="T273" t="s">
        <v>30</v>
      </c>
      <c r="U273" t="s">
        <v>106</v>
      </c>
    </row>
    <row r="274" spans="1:21">
      <c r="A274" t="s">
        <v>837</v>
      </c>
      <c r="B274" s="2">
        <v>45799</v>
      </c>
      <c r="C274" t="s">
        <v>22</v>
      </c>
      <c r="D274">
        <v>21</v>
      </c>
      <c r="E274" t="s">
        <v>39</v>
      </c>
      <c r="F274">
        <v>2</v>
      </c>
      <c r="G274">
        <v>1</v>
      </c>
      <c r="H274" t="s">
        <v>24</v>
      </c>
      <c r="I274">
        <v>4415</v>
      </c>
      <c r="J274">
        <v>0</v>
      </c>
      <c r="K274">
        <v>3</v>
      </c>
      <c r="L274" t="s">
        <v>48</v>
      </c>
      <c r="M274" t="s">
        <v>23</v>
      </c>
      <c r="N274" t="s">
        <v>23</v>
      </c>
      <c r="O274" t="s">
        <v>25</v>
      </c>
      <c r="P274" t="s">
        <v>26</v>
      </c>
      <c r="Q274" t="s">
        <v>27</v>
      </c>
      <c r="R274">
        <v>74.400000000000006</v>
      </c>
      <c r="S274">
        <v>264.61</v>
      </c>
      <c r="T274" t="s">
        <v>64</v>
      </c>
      <c r="U274" t="s">
        <v>65</v>
      </c>
    </row>
    <row r="275" spans="1:21">
      <c r="A275" t="s">
        <v>840</v>
      </c>
      <c r="B275" s="2">
        <v>45862</v>
      </c>
      <c r="C275" t="s">
        <v>22</v>
      </c>
      <c r="D275">
        <v>26</v>
      </c>
      <c r="E275" t="s">
        <v>39</v>
      </c>
      <c r="F275">
        <v>0</v>
      </c>
      <c r="G275">
        <v>1</v>
      </c>
      <c r="H275" t="s">
        <v>24</v>
      </c>
      <c r="I275">
        <v>2431</v>
      </c>
      <c r="J275">
        <v>0</v>
      </c>
      <c r="K275">
        <v>1</v>
      </c>
      <c r="L275" t="s">
        <v>48</v>
      </c>
      <c r="M275" t="s">
        <v>23</v>
      </c>
      <c r="N275" t="s">
        <v>23</v>
      </c>
      <c r="O275" t="s">
        <v>49</v>
      </c>
      <c r="P275" t="s">
        <v>26</v>
      </c>
      <c r="Q275" t="s">
        <v>50</v>
      </c>
      <c r="R275">
        <v>50.65</v>
      </c>
      <c r="S275">
        <v>65.430000000000007</v>
      </c>
      <c r="T275" t="s">
        <v>30</v>
      </c>
      <c r="U275" t="s">
        <v>69</v>
      </c>
    </row>
    <row r="276" spans="1:21">
      <c r="A276" t="s">
        <v>843</v>
      </c>
      <c r="B276" s="2">
        <v>45509</v>
      </c>
      <c r="C276" t="s">
        <v>33</v>
      </c>
      <c r="D276">
        <v>49</v>
      </c>
      <c r="E276" t="s">
        <v>39</v>
      </c>
      <c r="F276">
        <v>0</v>
      </c>
      <c r="G276">
        <v>1</v>
      </c>
      <c r="H276" t="s">
        <v>24</v>
      </c>
      <c r="I276">
        <v>2538</v>
      </c>
      <c r="J276">
        <v>0</v>
      </c>
      <c r="K276">
        <v>12</v>
      </c>
      <c r="L276" t="s">
        <v>97</v>
      </c>
      <c r="M276" t="s">
        <v>23</v>
      </c>
      <c r="N276" t="s">
        <v>23</v>
      </c>
      <c r="O276" t="s">
        <v>25</v>
      </c>
      <c r="P276" t="s">
        <v>26</v>
      </c>
      <c r="Q276" t="s">
        <v>27</v>
      </c>
      <c r="R276">
        <v>99.7</v>
      </c>
      <c r="S276">
        <v>1431.29</v>
      </c>
      <c r="T276" t="s">
        <v>59</v>
      </c>
      <c r="U276" t="s">
        <v>140</v>
      </c>
    </row>
    <row r="277" spans="1:21">
      <c r="A277" t="s">
        <v>845</v>
      </c>
      <c r="B277" s="2">
        <v>45606</v>
      </c>
      <c r="C277" t="s">
        <v>33</v>
      </c>
      <c r="D277">
        <v>20</v>
      </c>
      <c r="E277" t="s">
        <v>23</v>
      </c>
      <c r="F277">
        <v>0</v>
      </c>
      <c r="G277">
        <v>1</v>
      </c>
      <c r="H277" t="s">
        <v>24</v>
      </c>
      <c r="I277">
        <v>3983</v>
      </c>
      <c r="J277">
        <v>1</v>
      </c>
      <c r="K277">
        <v>9</v>
      </c>
      <c r="L277" t="s">
        <v>48</v>
      </c>
      <c r="M277" t="s">
        <v>23</v>
      </c>
      <c r="N277" t="s">
        <v>23</v>
      </c>
      <c r="O277" t="s">
        <v>56</v>
      </c>
      <c r="P277" t="s">
        <v>26</v>
      </c>
      <c r="Q277" t="s">
        <v>84</v>
      </c>
      <c r="R277">
        <v>65</v>
      </c>
      <c r="S277">
        <v>720.2</v>
      </c>
      <c r="T277" t="s">
        <v>30</v>
      </c>
      <c r="U277" t="s">
        <v>106</v>
      </c>
    </row>
    <row r="278" spans="1:21">
      <c r="A278" t="s">
        <v>848</v>
      </c>
      <c r="B278" s="2">
        <v>45573</v>
      </c>
      <c r="C278" t="s">
        <v>22</v>
      </c>
      <c r="D278">
        <v>53</v>
      </c>
      <c r="E278" t="s">
        <v>39</v>
      </c>
      <c r="F278">
        <v>0</v>
      </c>
      <c r="G278">
        <v>1</v>
      </c>
      <c r="H278" t="s">
        <v>24</v>
      </c>
      <c r="I278">
        <v>5803</v>
      </c>
      <c r="J278">
        <v>0</v>
      </c>
      <c r="K278">
        <v>10</v>
      </c>
      <c r="L278" t="s">
        <v>15568</v>
      </c>
      <c r="M278" t="s">
        <v>23</v>
      </c>
      <c r="N278" t="s">
        <v>23</v>
      </c>
      <c r="O278" t="s">
        <v>25</v>
      </c>
      <c r="P278" t="s">
        <v>26</v>
      </c>
      <c r="Q278" t="s">
        <v>27</v>
      </c>
      <c r="R278">
        <v>110.1</v>
      </c>
      <c r="S278">
        <v>1223.5999999999999</v>
      </c>
      <c r="T278" t="s">
        <v>30</v>
      </c>
      <c r="U278" t="s">
        <v>69</v>
      </c>
    </row>
    <row r="279" spans="1:21">
      <c r="A279" t="s">
        <v>851</v>
      </c>
      <c r="B279" s="2">
        <v>45607</v>
      </c>
      <c r="C279" t="s">
        <v>33</v>
      </c>
      <c r="D279">
        <v>23</v>
      </c>
      <c r="E279" t="s">
        <v>39</v>
      </c>
      <c r="F279">
        <v>0</v>
      </c>
      <c r="G279">
        <v>1</v>
      </c>
      <c r="H279" t="s">
        <v>24</v>
      </c>
      <c r="I279">
        <v>5393</v>
      </c>
      <c r="J279">
        <v>0</v>
      </c>
      <c r="K279">
        <v>9</v>
      </c>
      <c r="L279" t="s">
        <v>15568</v>
      </c>
      <c r="M279" t="s">
        <v>23</v>
      </c>
      <c r="N279" t="s">
        <v>23</v>
      </c>
      <c r="O279" t="s">
        <v>25</v>
      </c>
      <c r="P279" t="s">
        <v>26</v>
      </c>
      <c r="Q279" t="s">
        <v>50</v>
      </c>
      <c r="R279">
        <v>74.25</v>
      </c>
      <c r="S279">
        <v>764.39</v>
      </c>
      <c r="T279" t="s">
        <v>36</v>
      </c>
      <c r="U279" t="s">
        <v>46</v>
      </c>
    </row>
    <row r="280" spans="1:21">
      <c r="A280" t="s">
        <v>854</v>
      </c>
      <c r="B280" s="2">
        <v>44730</v>
      </c>
      <c r="C280" t="s">
        <v>22</v>
      </c>
      <c r="D280">
        <v>30</v>
      </c>
      <c r="E280" t="s">
        <v>39</v>
      </c>
      <c r="F280">
        <v>0</v>
      </c>
      <c r="G280">
        <v>1</v>
      </c>
      <c r="H280" t="s">
        <v>24</v>
      </c>
      <c r="I280">
        <v>5274</v>
      </c>
      <c r="J280">
        <v>0</v>
      </c>
      <c r="K280">
        <v>38</v>
      </c>
      <c r="L280" t="s">
        <v>40</v>
      </c>
      <c r="M280" t="s">
        <v>23</v>
      </c>
      <c r="N280" t="s">
        <v>23</v>
      </c>
      <c r="O280" t="s">
        <v>25</v>
      </c>
      <c r="P280" t="s">
        <v>26</v>
      </c>
      <c r="Q280" t="s">
        <v>27</v>
      </c>
      <c r="R280">
        <v>99.25</v>
      </c>
      <c r="S280">
        <v>4965.41</v>
      </c>
      <c r="T280" t="s">
        <v>30</v>
      </c>
      <c r="U280" t="s">
        <v>31</v>
      </c>
    </row>
    <row r="281" spans="1:21">
      <c r="A281" t="s">
        <v>857</v>
      </c>
      <c r="B281" s="2">
        <v>45537</v>
      </c>
      <c r="C281" t="s">
        <v>22</v>
      </c>
      <c r="D281">
        <v>41</v>
      </c>
      <c r="E281" t="s">
        <v>39</v>
      </c>
      <c r="F281">
        <v>0</v>
      </c>
      <c r="G281">
        <v>1</v>
      </c>
      <c r="H281" t="s">
        <v>24</v>
      </c>
      <c r="I281">
        <v>4251</v>
      </c>
      <c r="J281">
        <v>0</v>
      </c>
      <c r="K281">
        <v>11</v>
      </c>
      <c r="L281" t="s">
        <v>15568</v>
      </c>
      <c r="M281" t="s">
        <v>23</v>
      </c>
      <c r="N281" t="s">
        <v>23</v>
      </c>
      <c r="O281" t="s">
        <v>25</v>
      </c>
      <c r="P281" t="s">
        <v>26</v>
      </c>
      <c r="Q281" t="s">
        <v>27</v>
      </c>
      <c r="R281">
        <v>74.95</v>
      </c>
      <c r="S281">
        <v>1093.1400000000001</v>
      </c>
      <c r="T281" t="s">
        <v>36</v>
      </c>
      <c r="U281" t="s">
        <v>46</v>
      </c>
    </row>
    <row r="282" spans="1:21">
      <c r="A282" t="s">
        <v>859</v>
      </c>
      <c r="B282" s="2">
        <v>45864</v>
      </c>
      <c r="C282" t="s">
        <v>33</v>
      </c>
      <c r="D282">
        <v>47</v>
      </c>
      <c r="E282" t="s">
        <v>23</v>
      </c>
      <c r="F282">
        <v>3</v>
      </c>
      <c r="G282">
        <v>1</v>
      </c>
      <c r="H282" t="s">
        <v>24</v>
      </c>
      <c r="I282">
        <v>2398</v>
      </c>
      <c r="J282">
        <v>0</v>
      </c>
      <c r="K282">
        <v>1</v>
      </c>
      <c r="L282" t="s">
        <v>15568</v>
      </c>
      <c r="M282" t="s">
        <v>23</v>
      </c>
      <c r="N282" t="s">
        <v>39</v>
      </c>
      <c r="P282" t="s">
        <v>26</v>
      </c>
      <c r="Q282" t="s">
        <v>84</v>
      </c>
      <c r="R282">
        <v>20.5</v>
      </c>
      <c r="S282">
        <v>55.07</v>
      </c>
      <c r="T282" t="s">
        <v>59</v>
      </c>
      <c r="U282" t="s">
        <v>384</v>
      </c>
    </row>
    <row r="283" spans="1:21">
      <c r="A283" t="s">
        <v>862</v>
      </c>
      <c r="B283" s="2">
        <v>45202</v>
      </c>
      <c r="C283" t="s">
        <v>22</v>
      </c>
      <c r="D283">
        <v>49</v>
      </c>
      <c r="E283" t="s">
        <v>23</v>
      </c>
      <c r="F283">
        <v>0</v>
      </c>
      <c r="G283">
        <v>1</v>
      </c>
      <c r="H283" t="s">
        <v>24</v>
      </c>
      <c r="I283">
        <v>3378</v>
      </c>
      <c r="J283">
        <v>1</v>
      </c>
      <c r="K283">
        <v>22</v>
      </c>
      <c r="L283" t="s">
        <v>15568</v>
      </c>
      <c r="M283" t="s">
        <v>23</v>
      </c>
      <c r="N283" t="s">
        <v>23</v>
      </c>
      <c r="O283" t="s">
        <v>56</v>
      </c>
      <c r="P283" t="s">
        <v>202</v>
      </c>
      <c r="Q283" t="s">
        <v>27</v>
      </c>
      <c r="R283">
        <v>67.5</v>
      </c>
      <c r="S283">
        <v>1979.65</v>
      </c>
      <c r="T283" t="s">
        <v>43</v>
      </c>
      <c r="U283" t="s">
        <v>44</v>
      </c>
    </row>
    <row r="284" spans="1:21">
      <c r="A284" t="s">
        <v>865</v>
      </c>
      <c r="B284" s="2">
        <v>45514</v>
      </c>
      <c r="C284" t="s">
        <v>22</v>
      </c>
      <c r="D284">
        <v>44</v>
      </c>
      <c r="E284" t="s">
        <v>39</v>
      </c>
      <c r="F284">
        <v>0</v>
      </c>
      <c r="G284">
        <v>1</v>
      </c>
      <c r="H284" t="s">
        <v>24</v>
      </c>
      <c r="I284">
        <v>2850</v>
      </c>
      <c r="J284">
        <v>0</v>
      </c>
      <c r="K284">
        <v>12</v>
      </c>
      <c r="L284" t="s">
        <v>97</v>
      </c>
      <c r="M284" t="s">
        <v>23</v>
      </c>
      <c r="N284" t="s">
        <v>23</v>
      </c>
      <c r="O284" t="s">
        <v>25</v>
      </c>
      <c r="P284" t="s">
        <v>26</v>
      </c>
      <c r="Q284" t="s">
        <v>27</v>
      </c>
      <c r="R284">
        <v>81.7</v>
      </c>
      <c r="S284">
        <v>1079.1600000000001</v>
      </c>
      <c r="T284" t="s">
        <v>64</v>
      </c>
      <c r="U284" t="s">
        <v>350</v>
      </c>
    </row>
    <row r="285" spans="1:21">
      <c r="A285" t="s">
        <v>868</v>
      </c>
      <c r="B285" s="2">
        <v>45856</v>
      </c>
      <c r="C285" t="s">
        <v>22</v>
      </c>
      <c r="D285">
        <v>52</v>
      </c>
      <c r="E285" t="s">
        <v>23</v>
      </c>
      <c r="F285">
        <v>3</v>
      </c>
      <c r="G285">
        <v>1</v>
      </c>
      <c r="H285" t="s">
        <v>24</v>
      </c>
      <c r="I285">
        <v>4860</v>
      </c>
      <c r="J285">
        <v>1</v>
      </c>
      <c r="K285">
        <v>1</v>
      </c>
      <c r="L285" t="s">
        <v>15568</v>
      </c>
      <c r="M285" t="s">
        <v>23</v>
      </c>
      <c r="N285" t="s">
        <v>39</v>
      </c>
      <c r="P285" t="s">
        <v>26</v>
      </c>
      <c r="Q285" t="s">
        <v>27</v>
      </c>
      <c r="R285">
        <v>19.95</v>
      </c>
      <c r="S285">
        <v>27.98</v>
      </c>
      <c r="T285" t="s">
        <v>59</v>
      </c>
      <c r="U285" t="s">
        <v>384</v>
      </c>
    </row>
    <row r="286" spans="1:21">
      <c r="A286" t="s">
        <v>871</v>
      </c>
      <c r="B286" s="2">
        <v>45180</v>
      </c>
      <c r="C286" t="s">
        <v>22</v>
      </c>
      <c r="D286">
        <v>33</v>
      </c>
      <c r="E286" t="s">
        <v>23</v>
      </c>
      <c r="F286">
        <v>0</v>
      </c>
      <c r="G286">
        <v>1</v>
      </c>
      <c r="H286" t="s">
        <v>24</v>
      </c>
      <c r="I286">
        <v>5338</v>
      </c>
      <c r="J286">
        <v>1</v>
      </c>
      <c r="K286">
        <v>23</v>
      </c>
      <c r="L286" t="s">
        <v>97</v>
      </c>
      <c r="M286" t="s">
        <v>23</v>
      </c>
      <c r="N286" t="s">
        <v>23</v>
      </c>
      <c r="O286" t="s">
        <v>25</v>
      </c>
      <c r="P286" t="s">
        <v>26</v>
      </c>
      <c r="Q286" t="s">
        <v>27</v>
      </c>
      <c r="R286">
        <v>99.25</v>
      </c>
      <c r="S286">
        <v>2628</v>
      </c>
      <c r="T286" t="s">
        <v>64</v>
      </c>
      <c r="U286" t="s">
        <v>73</v>
      </c>
    </row>
    <row r="287" spans="1:21">
      <c r="A287" t="s">
        <v>873</v>
      </c>
      <c r="B287" s="2">
        <v>45585</v>
      </c>
      <c r="C287" t="s">
        <v>33</v>
      </c>
      <c r="D287">
        <v>60</v>
      </c>
      <c r="E287" t="s">
        <v>39</v>
      </c>
      <c r="F287">
        <v>0</v>
      </c>
      <c r="G287">
        <v>1</v>
      </c>
      <c r="H287" t="s">
        <v>24</v>
      </c>
      <c r="I287">
        <v>3740</v>
      </c>
      <c r="J287">
        <v>0</v>
      </c>
      <c r="K287">
        <v>10</v>
      </c>
      <c r="L287" t="s">
        <v>15568</v>
      </c>
      <c r="M287" t="s">
        <v>23</v>
      </c>
      <c r="N287" t="s">
        <v>23</v>
      </c>
      <c r="O287" t="s">
        <v>25</v>
      </c>
      <c r="P287" t="s">
        <v>26</v>
      </c>
      <c r="Q287" t="s">
        <v>27</v>
      </c>
      <c r="R287">
        <v>80.05</v>
      </c>
      <c r="S287">
        <v>1327.7</v>
      </c>
      <c r="T287" t="s">
        <v>30</v>
      </c>
      <c r="U287" t="s">
        <v>103</v>
      </c>
    </row>
    <row r="288" spans="1:21">
      <c r="A288" t="s">
        <v>876</v>
      </c>
      <c r="B288" s="2">
        <v>44707</v>
      </c>
      <c r="C288" t="s">
        <v>22</v>
      </c>
      <c r="D288">
        <v>42</v>
      </c>
      <c r="E288" t="s">
        <v>23</v>
      </c>
      <c r="F288">
        <v>0</v>
      </c>
      <c r="G288">
        <v>1</v>
      </c>
      <c r="H288" t="s">
        <v>24</v>
      </c>
      <c r="I288">
        <v>2704</v>
      </c>
      <c r="J288">
        <v>1</v>
      </c>
      <c r="K288">
        <v>39</v>
      </c>
      <c r="L288" t="s">
        <v>15568</v>
      </c>
      <c r="M288" t="s">
        <v>23</v>
      </c>
      <c r="N288" t="s">
        <v>23</v>
      </c>
      <c r="O288" t="s">
        <v>49</v>
      </c>
      <c r="P288" t="s">
        <v>202</v>
      </c>
      <c r="Q288" t="s">
        <v>50</v>
      </c>
      <c r="R288">
        <v>80</v>
      </c>
      <c r="S288">
        <v>4575.25</v>
      </c>
      <c r="T288" t="s">
        <v>43</v>
      </c>
      <c r="U288" t="s">
        <v>149</v>
      </c>
    </row>
    <row r="289" spans="1:21">
      <c r="A289" t="s">
        <v>879</v>
      </c>
      <c r="B289" s="2">
        <v>45780</v>
      </c>
      <c r="C289" t="s">
        <v>33</v>
      </c>
      <c r="D289">
        <v>62</v>
      </c>
      <c r="E289" t="s">
        <v>39</v>
      </c>
      <c r="F289">
        <v>0</v>
      </c>
      <c r="G289">
        <v>1</v>
      </c>
      <c r="H289" t="s">
        <v>24</v>
      </c>
      <c r="I289">
        <v>2088</v>
      </c>
      <c r="J289">
        <v>0</v>
      </c>
      <c r="K289">
        <v>3</v>
      </c>
      <c r="L289" t="s">
        <v>15568</v>
      </c>
      <c r="M289" t="s">
        <v>39</v>
      </c>
      <c r="N289" t="s">
        <v>23</v>
      </c>
      <c r="O289" t="s">
        <v>49</v>
      </c>
      <c r="P289" t="s">
        <v>26</v>
      </c>
      <c r="Q289" t="s">
        <v>27</v>
      </c>
      <c r="R289">
        <v>25.25</v>
      </c>
      <c r="S289">
        <v>58.9</v>
      </c>
      <c r="T289" t="s">
        <v>30</v>
      </c>
      <c r="U289" t="s">
        <v>31</v>
      </c>
    </row>
    <row r="290" spans="1:21">
      <c r="A290" t="s">
        <v>882</v>
      </c>
      <c r="B290" s="2">
        <v>45310</v>
      </c>
      <c r="C290" t="s">
        <v>22</v>
      </c>
      <c r="D290">
        <v>54</v>
      </c>
      <c r="E290" t="s">
        <v>39</v>
      </c>
      <c r="F290">
        <v>0</v>
      </c>
      <c r="G290">
        <v>1</v>
      </c>
      <c r="H290" t="s">
        <v>24</v>
      </c>
      <c r="I290">
        <v>3670</v>
      </c>
      <c r="J290">
        <v>0</v>
      </c>
      <c r="K290">
        <v>19</v>
      </c>
      <c r="L290" t="s">
        <v>97</v>
      </c>
      <c r="M290" t="s">
        <v>23</v>
      </c>
      <c r="N290" t="s">
        <v>23</v>
      </c>
      <c r="O290" t="s">
        <v>25</v>
      </c>
      <c r="P290" t="s">
        <v>26</v>
      </c>
      <c r="Q290" t="s">
        <v>27</v>
      </c>
      <c r="R290">
        <v>99.95</v>
      </c>
      <c r="S290">
        <v>1973.36</v>
      </c>
      <c r="T290" t="s">
        <v>30</v>
      </c>
      <c r="U290" t="s">
        <v>31</v>
      </c>
    </row>
    <row r="291" spans="1:21">
      <c r="A291" t="s">
        <v>885</v>
      </c>
      <c r="B291" s="2">
        <v>45790</v>
      </c>
      <c r="C291" t="s">
        <v>22</v>
      </c>
      <c r="D291">
        <v>46</v>
      </c>
      <c r="E291" t="s">
        <v>39</v>
      </c>
      <c r="F291">
        <v>0</v>
      </c>
      <c r="G291">
        <v>1</v>
      </c>
      <c r="H291" t="s">
        <v>24</v>
      </c>
      <c r="I291">
        <v>2734</v>
      </c>
      <c r="J291">
        <v>0</v>
      </c>
      <c r="K291">
        <v>3</v>
      </c>
      <c r="L291" t="s">
        <v>48</v>
      </c>
      <c r="M291" t="s">
        <v>39</v>
      </c>
      <c r="N291" t="s">
        <v>23</v>
      </c>
      <c r="O291" t="s">
        <v>56</v>
      </c>
      <c r="P291" t="s">
        <v>26</v>
      </c>
      <c r="Q291" t="s">
        <v>27</v>
      </c>
      <c r="R291">
        <v>29.6</v>
      </c>
      <c r="S291">
        <v>79.45</v>
      </c>
      <c r="T291" t="s">
        <v>30</v>
      </c>
      <c r="U291" t="s">
        <v>31</v>
      </c>
    </row>
    <row r="292" spans="1:21">
      <c r="A292" t="s">
        <v>887</v>
      </c>
      <c r="B292" s="2">
        <v>45799</v>
      </c>
      <c r="C292" t="s">
        <v>33</v>
      </c>
      <c r="D292">
        <v>51</v>
      </c>
      <c r="E292" t="s">
        <v>39</v>
      </c>
      <c r="F292">
        <v>0</v>
      </c>
      <c r="G292">
        <v>1</v>
      </c>
      <c r="H292" t="s">
        <v>24</v>
      </c>
      <c r="I292">
        <v>2876</v>
      </c>
      <c r="J292">
        <v>0</v>
      </c>
      <c r="K292">
        <v>3</v>
      </c>
      <c r="L292" t="s">
        <v>48</v>
      </c>
      <c r="M292" t="s">
        <v>23</v>
      </c>
      <c r="N292" t="s">
        <v>23</v>
      </c>
      <c r="O292" t="s">
        <v>56</v>
      </c>
      <c r="P292" t="s">
        <v>26</v>
      </c>
      <c r="Q292" t="s">
        <v>84</v>
      </c>
      <c r="R292">
        <v>50.65</v>
      </c>
      <c r="S292">
        <v>218.98</v>
      </c>
      <c r="T292" t="s">
        <v>64</v>
      </c>
      <c r="U292" t="s">
        <v>145</v>
      </c>
    </row>
    <row r="293" spans="1:21">
      <c r="A293" t="s">
        <v>889</v>
      </c>
      <c r="B293" s="2">
        <v>44261</v>
      </c>
      <c r="C293" t="s">
        <v>22</v>
      </c>
      <c r="D293">
        <v>71</v>
      </c>
      <c r="E293" t="s">
        <v>23</v>
      </c>
      <c r="F293">
        <v>0</v>
      </c>
      <c r="G293">
        <v>1</v>
      </c>
      <c r="H293" t="s">
        <v>24</v>
      </c>
      <c r="I293">
        <v>5271</v>
      </c>
      <c r="J293">
        <v>1</v>
      </c>
      <c r="K293">
        <v>53</v>
      </c>
      <c r="L293" t="s">
        <v>15568</v>
      </c>
      <c r="M293" t="s">
        <v>23</v>
      </c>
      <c r="N293" t="s">
        <v>23</v>
      </c>
      <c r="O293" t="s">
        <v>56</v>
      </c>
      <c r="P293" t="s">
        <v>202</v>
      </c>
      <c r="Q293" t="s">
        <v>27</v>
      </c>
      <c r="R293">
        <v>60.05</v>
      </c>
      <c r="S293">
        <v>4478.16</v>
      </c>
      <c r="T293" t="s">
        <v>43</v>
      </c>
      <c r="U293" t="s">
        <v>149</v>
      </c>
    </row>
    <row r="294" spans="1:21">
      <c r="A294" t="s">
        <v>891</v>
      </c>
      <c r="B294" s="2">
        <v>45772</v>
      </c>
      <c r="C294" t="s">
        <v>33</v>
      </c>
      <c r="D294">
        <v>68</v>
      </c>
      <c r="E294" t="s">
        <v>23</v>
      </c>
      <c r="F294">
        <v>0</v>
      </c>
      <c r="G294">
        <v>1</v>
      </c>
      <c r="H294" t="s">
        <v>24</v>
      </c>
      <c r="I294">
        <v>4708</v>
      </c>
      <c r="J294">
        <v>1</v>
      </c>
      <c r="K294">
        <v>4</v>
      </c>
      <c r="L294" t="s">
        <v>15568</v>
      </c>
      <c r="M294" t="s">
        <v>23</v>
      </c>
      <c r="N294" t="s">
        <v>23</v>
      </c>
      <c r="O294" t="s">
        <v>25</v>
      </c>
      <c r="P294" t="s">
        <v>26</v>
      </c>
      <c r="Q294" t="s">
        <v>27</v>
      </c>
      <c r="R294">
        <v>99.6</v>
      </c>
      <c r="S294">
        <v>397.5</v>
      </c>
      <c r="T294" t="s">
        <v>64</v>
      </c>
      <c r="U294" t="s">
        <v>234</v>
      </c>
    </row>
    <row r="295" spans="1:21">
      <c r="A295" t="s">
        <v>894</v>
      </c>
      <c r="B295" s="2">
        <v>45577</v>
      </c>
      <c r="C295" t="s">
        <v>22</v>
      </c>
      <c r="D295">
        <v>72</v>
      </c>
      <c r="E295" t="s">
        <v>23</v>
      </c>
      <c r="F295">
        <v>0</v>
      </c>
      <c r="G295">
        <v>1</v>
      </c>
      <c r="H295" t="s">
        <v>24</v>
      </c>
      <c r="I295">
        <v>2415</v>
      </c>
      <c r="J295">
        <v>1</v>
      </c>
      <c r="K295">
        <v>10</v>
      </c>
      <c r="L295" t="s">
        <v>15568</v>
      </c>
      <c r="M295" t="s">
        <v>23</v>
      </c>
      <c r="N295" t="s">
        <v>23</v>
      </c>
      <c r="O295" t="s">
        <v>25</v>
      </c>
      <c r="P295" t="s">
        <v>26</v>
      </c>
      <c r="Q295" t="s">
        <v>50</v>
      </c>
      <c r="R295">
        <v>92.5</v>
      </c>
      <c r="S295">
        <v>1145.3</v>
      </c>
      <c r="T295" t="s">
        <v>30</v>
      </c>
      <c r="U295" t="s">
        <v>69</v>
      </c>
    </row>
    <row r="296" spans="1:21">
      <c r="A296" t="s">
        <v>897</v>
      </c>
      <c r="B296" s="2">
        <v>45066</v>
      </c>
      <c r="C296" t="s">
        <v>33</v>
      </c>
      <c r="D296">
        <v>72</v>
      </c>
      <c r="E296" t="s">
        <v>23</v>
      </c>
      <c r="F296">
        <v>0</v>
      </c>
      <c r="G296">
        <v>1</v>
      </c>
      <c r="H296" t="s">
        <v>24</v>
      </c>
      <c r="I296">
        <v>4853</v>
      </c>
      <c r="J296">
        <v>1</v>
      </c>
      <c r="K296">
        <v>27</v>
      </c>
      <c r="L296" t="s">
        <v>15568</v>
      </c>
      <c r="M296" t="s">
        <v>23</v>
      </c>
      <c r="N296" t="s">
        <v>23</v>
      </c>
      <c r="O296" t="s">
        <v>25</v>
      </c>
      <c r="P296" t="s">
        <v>26</v>
      </c>
      <c r="Q296" t="s">
        <v>27</v>
      </c>
      <c r="R296">
        <v>101.25</v>
      </c>
      <c r="S296">
        <v>3991.59</v>
      </c>
      <c r="T296" t="s">
        <v>36</v>
      </c>
      <c r="U296" t="s">
        <v>37</v>
      </c>
    </row>
    <row r="297" spans="1:21">
      <c r="A297" t="s">
        <v>900</v>
      </c>
      <c r="B297" s="2">
        <v>44444</v>
      </c>
      <c r="C297" t="s">
        <v>22</v>
      </c>
      <c r="D297">
        <v>61</v>
      </c>
      <c r="E297" t="s">
        <v>23</v>
      </c>
      <c r="F297">
        <v>1</v>
      </c>
      <c r="G297">
        <v>1</v>
      </c>
      <c r="H297" t="s">
        <v>24</v>
      </c>
      <c r="I297">
        <v>5789</v>
      </c>
      <c r="J297">
        <v>1</v>
      </c>
      <c r="K297">
        <v>47</v>
      </c>
      <c r="L297" t="s">
        <v>15568</v>
      </c>
      <c r="M297" t="s">
        <v>23</v>
      </c>
      <c r="N297" t="s">
        <v>23</v>
      </c>
      <c r="O297" t="s">
        <v>25</v>
      </c>
      <c r="P297" t="s">
        <v>26</v>
      </c>
      <c r="Q297" t="s">
        <v>27</v>
      </c>
      <c r="R297">
        <v>99.35</v>
      </c>
      <c r="S297">
        <v>6222.6</v>
      </c>
      <c r="T297" t="s">
        <v>30</v>
      </c>
      <c r="U297" t="s">
        <v>31</v>
      </c>
    </row>
    <row r="298" spans="1:21">
      <c r="A298" t="s">
        <v>903</v>
      </c>
      <c r="B298" s="2">
        <v>45860</v>
      </c>
      <c r="C298" t="s">
        <v>22</v>
      </c>
      <c r="D298">
        <v>37</v>
      </c>
      <c r="E298" t="s">
        <v>39</v>
      </c>
      <c r="F298">
        <v>0</v>
      </c>
      <c r="G298">
        <v>1</v>
      </c>
      <c r="H298" t="s">
        <v>24</v>
      </c>
      <c r="I298">
        <v>5687</v>
      </c>
      <c r="J298">
        <v>0</v>
      </c>
      <c r="K298">
        <v>1</v>
      </c>
      <c r="L298" t="s">
        <v>15568</v>
      </c>
      <c r="M298" t="s">
        <v>23</v>
      </c>
      <c r="N298" t="s">
        <v>23</v>
      </c>
      <c r="O298" t="s">
        <v>49</v>
      </c>
      <c r="P298" t="s">
        <v>26</v>
      </c>
      <c r="Q298" t="s">
        <v>50</v>
      </c>
      <c r="R298">
        <v>48.55</v>
      </c>
      <c r="S298">
        <v>59.9</v>
      </c>
      <c r="T298" t="s">
        <v>36</v>
      </c>
      <c r="U298" t="s">
        <v>46</v>
      </c>
    </row>
    <row r="299" spans="1:21">
      <c r="A299" t="s">
        <v>906</v>
      </c>
      <c r="B299" s="2">
        <v>45141</v>
      </c>
      <c r="C299" t="s">
        <v>22</v>
      </c>
      <c r="D299">
        <v>52</v>
      </c>
      <c r="E299" t="s">
        <v>39</v>
      </c>
      <c r="F299">
        <v>0</v>
      </c>
      <c r="G299">
        <v>1</v>
      </c>
      <c r="H299" t="s">
        <v>24</v>
      </c>
      <c r="I299">
        <v>4418</v>
      </c>
      <c r="J299">
        <v>0</v>
      </c>
      <c r="K299">
        <v>24</v>
      </c>
      <c r="L299" t="s">
        <v>40</v>
      </c>
      <c r="M299" t="s">
        <v>23</v>
      </c>
      <c r="N299" t="s">
        <v>23</v>
      </c>
      <c r="O299" t="s">
        <v>25</v>
      </c>
      <c r="P299" t="s">
        <v>26</v>
      </c>
      <c r="Q299" t="s">
        <v>27</v>
      </c>
      <c r="R299">
        <v>80.25</v>
      </c>
      <c r="S299">
        <v>3044.7</v>
      </c>
      <c r="T299" t="s">
        <v>30</v>
      </c>
      <c r="U299" t="s">
        <v>31</v>
      </c>
    </row>
    <row r="300" spans="1:21">
      <c r="A300" t="s">
        <v>909</v>
      </c>
      <c r="B300" s="2">
        <v>45820</v>
      </c>
      <c r="C300" t="s">
        <v>33</v>
      </c>
      <c r="D300">
        <v>28</v>
      </c>
      <c r="E300" t="s">
        <v>23</v>
      </c>
      <c r="F300">
        <v>0</v>
      </c>
      <c r="G300">
        <v>1</v>
      </c>
      <c r="H300" t="s">
        <v>24</v>
      </c>
      <c r="I300">
        <v>4263</v>
      </c>
      <c r="J300">
        <v>1</v>
      </c>
      <c r="K300">
        <v>2</v>
      </c>
      <c r="L300" t="s">
        <v>15568</v>
      </c>
      <c r="M300" t="s">
        <v>23</v>
      </c>
      <c r="N300" t="s">
        <v>23</v>
      </c>
      <c r="O300" t="s">
        <v>25</v>
      </c>
      <c r="P300" t="s">
        <v>26</v>
      </c>
      <c r="Q300" t="s">
        <v>27</v>
      </c>
      <c r="R300">
        <v>74.400000000000006</v>
      </c>
      <c r="S300">
        <v>158.97999999999999</v>
      </c>
      <c r="T300" t="s">
        <v>36</v>
      </c>
      <c r="U300" t="s">
        <v>46</v>
      </c>
    </row>
    <row r="301" spans="1:21">
      <c r="A301" t="s">
        <v>911</v>
      </c>
      <c r="B301" s="2">
        <v>45434</v>
      </c>
      <c r="C301" t="s">
        <v>22</v>
      </c>
      <c r="D301">
        <v>49</v>
      </c>
      <c r="E301" t="s">
        <v>39</v>
      </c>
      <c r="F301">
        <v>0</v>
      </c>
      <c r="G301">
        <v>1</v>
      </c>
      <c r="H301" t="s">
        <v>24</v>
      </c>
      <c r="I301">
        <v>5264</v>
      </c>
      <c r="J301">
        <v>0</v>
      </c>
      <c r="K301">
        <v>15</v>
      </c>
      <c r="L301" t="s">
        <v>15568</v>
      </c>
      <c r="M301" t="s">
        <v>23</v>
      </c>
      <c r="N301" t="s">
        <v>23</v>
      </c>
      <c r="O301" t="s">
        <v>25</v>
      </c>
      <c r="P301" t="s">
        <v>26</v>
      </c>
      <c r="Q301" t="s">
        <v>27</v>
      </c>
      <c r="R301">
        <v>93.35</v>
      </c>
      <c r="S301">
        <v>2178.6</v>
      </c>
      <c r="T301" t="s">
        <v>30</v>
      </c>
      <c r="U301" t="s">
        <v>31</v>
      </c>
    </row>
    <row r="302" spans="1:21">
      <c r="A302" t="s">
        <v>914</v>
      </c>
      <c r="B302" s="2">
        <v>45780</v>
      </c>
      <c r="C302" t="s">
        <v>33</v>
      </c>
      <c r="D302">
        <v>55</v>
      </c>
      <c r="E302" t="s">
        <v>39</v>
      </c>
      <c r="F302">
        <v>0</v>
      </c>
      <c r="G302">
        <v>1</v>
      </c>
      <c r="H302" t="s">
        <v>24</v>
      </c>
      <c r="I302">
        <v>5861</v>
      </c>
      <c r="J302">
        <v>0</v>
      </c>
      <c r="K302">
        <v>3</v>
      </c>
      <c r="L302" t="s">
        <v>48</v>
      </c>
      <c r="M302" t="s">
        <v>23</v>
      </c>
      <c r="N302" t="s">
        <v>23</v>
      </c>
      <c r="O302" t="s">
        <v>56</v>
      </c>
      <c r="P302" t="s">
        <v>26</v>
      </c>
      <c r="Q302" t="s">
        <v>27</v>
      </c>
      <c r="R302">
        <v>95.1</v>
      </c>
      <c r="S302">
        <v>450.26</v>
      </c>
      <c r="T302" t="s">
        <v>30</v>
      </c>
      <c r="U302" t="s">
        <v>31</v>
      </c>
    </row>
    <row r="303" spans="1:21">
      <c r="A303" t="s">
        <v>916</v>
      </c>
      <c r="B303" s="2">
        <v>45376</v>
      </c>
      <c r="C303" t="s">
        <v>22</v>
      </c>
      <c r="D303">
        <v>41</v>
      </c>
      <c r="E303" t="s">
        <v>23</v>
      </c>
      <c r="F303">
        <v>0</v>
      </c>
      <c r="G303">
        <v>1</v>
      </c>
      <c r="H303" t="s">
        <v>24</v>
      </c>
      <c r="I303">
        <v>5174</v>
      </c>
      <c r="J303">
        <v>1</v>
      </c>
      <c r="K303">
        <v>17</v>
      </c>
      <c r="L303" t="s">
        <v>15568</v>
      </c>
      <c r="M303" t="s">
        <v>23</v>
      </c>
      <c r="N303" t="s">
        <v>23</v>
      </c>
      <c r="O303" t="s">
        <v>25</v>
      </c>
      <c r="P303" t="s">
        <v>26</v>
      </c>
      <c r="Q303" t="s">
        <v>27</v>
      </c>
      <c r="R303">
        <v>80.849999999999994</v>
      </c>
      <c r="S303">
        <v>1683.22</v>
      </c>
      <c r="T303" t="s">
        <v>30</v>
      </c>
      <c r="U303" t="s">
        <v>31</v>
      </c>
    </row>
    <row r="304" spans="1:21">
      <c r="A304" t="s">
        <v>918</v>
      </c>
      <c r="B304" s="2">
        <v>45217</v>
      </c>
      <c r="C304" t="s">
        <v>22</v>
      </c>
      <c r="D304">
        <v>44</v>
      </c>
      <c r="E304" t="s">
        <v>39</v>
      </c>
      <c r="F304">
        <v>0</v>
      </c>
      <c r="G304">
        <v>1</v>
      </c>
      <c r="H304" t="s">
        <v>24</v>
      </c>
      <c r="I304">
        <v>4694</v>
      </c>
      <c r="J304">
        <v>0</v>
      </c>
      <c r="K304">
        <v>22</v>
      </c>
      <c r="L304" t="s">
        <v>97</v>
      </c>
      <c r="M304" t="s">
        <v>23</v>
      </c>
      <c r="N304" t="s">
        <v>23</v>
      </c>
      <c r="O304" t="s">
        <v>25</v>
      </c>
      <c r="P304" t="s">
        <v>26</v>
      </c>
      <c r="Q304" t="s">
        <v>27</v>
      </c>
      <c r="R304">
        <v>101.35</v>
      </c>
      <c r="S304">
        <v>2544.36</v>
      </c>
      <c r="T304" t="s">
        <v>59</v>
      </c>
      <c r="U304" t="s">
        <v>241</v>
      </c>
    </row>
    <row r="305" spans="1:21">
      <c r="A305" t="s">
        <v>920</v>
      </c>
      <c r="B305" s="2">
        <v>44928</v>
      </c>
      <c r="C305" t="s">
        <v>22</v>
      </c>
      <c r="D305">
        <v>41</v>
      </c>
      <c r="E305" t="s">
        <v>23</v>
      </c>
      <c r="F305">
        <v>3</v>
      </c>
      <c r="G305">
        <v>1</v>
      </c>
      <c r="H305" t="s">
        <v>24</v>
      </c>
      <c r="I305">
        <v>2067</v>
      </c>
      <c r="J305">
        <v>1</v>
      </c>
      <c r="K305">
        <v>31</v>
      </c>
      <c r="L305" t="s">
        <v>15568</v>
      </c>
      <c r="M305" t="s">
        <v>39</v>
      </c>
      <c r="N305" t="s">
        <v>23</v>
      </c>
      <c r="O305" t="s">
        <v>49</v>
      </c>
      <c r="P305" t="s">
        <v>26</v>
      </c>
      <c r="Q305" t="s">
        <v>27</v>
      </c>
      <c r="R305">
        <v>35.4</v>
      </c>
      <c r="S305">
        <v>1077.5</v>
      </c>
      <c r="T305" t="s">
        <v>36</v>
      </c>
      <c r="U305" t="s">
        <v>37</v>
      </c>
    </row>
    <row r="306" spans="1:21">
      <c r="A306" t="s">
        <v>923</v>
      </c>
      <c r="B306" s="2">
        <v>44241</v>
      </c>
      <c r="C306" t="s">
        <v>22</v>
      </c>
      <c r="D306">
        <v>47</v>
      </c>
      <c r="E306" t="s">
        <v>23</v>
      </c>
      <c r="F306">
        <v>0</v>
      </c>
      <c r="G306">
        <v>1</v>
      </c>
      <c r="H306" t="s">
        <v>24</v>
      </c>
      <c r="I306">
        <v>4019</v>
      </c>
      <c r="J306">
        <v>1</v>
      </c>
      <c r="K306">
        <v>54</v>
      </c>
      <c r="L306" t="s">
        <v>15568</v>
      </c>
      <c r="M306" t="s">
        <v>23</v>
      </c>
      <c r="N306" t="s">
        <v>23</v>
      </c>
      <c r="O306" t="s">
        <v>25</v>
      </c>
      <c r="P306" t="s">
        <v>26</v>
      </c>
      <c r="Q306" t="s">
        <v>27</v>
      </c>
      <c r="R306">
        <v>104.3</v>
      </c>
      <c r="S306">
        <v>7181.54</v>
      </c>
      <c r="T306" t="s">
        <v>30</v>
      </c>
      <c r="U306" t="s">
        <v>106</v>
      </c>
    </row>
    <row r="307" spans="1:21">
      <c r="A307" t="s">
        <v>925</v>
      </c>
      <c r="B307" s="2">
        <v>45647</v>
      </c>
      <c r="C307" t="s">
        <v>22</v>
      </c>
      <c r="D307">
        <v>47</v>
      </c>
      <c r="E307" t="s">
        <v>23</v>
      </c>
      <c r="F307">
        <v>1</v>
      </c>
      <c r="G307">
        <v>1</v>
      </c>
      <c r="H307" t="s">
        <v>24</v>
      </c>
      <c r="I307">
        <v>3758</v>
      </c>
      <c r="J307">
        <v>1</v>
      </c>
      <c r="K307">
        <v>8</v>
      </c>
      <c r="L307" t="s">
        <v>48</v>
      </c>
      <c r="M307" t="s">
        <v>23</v>
      </c>
      <c r="N307" t="s">
        <v>23</v>
      </c>
      <c r="O307" t="s">
        <v>49</v>
      </c>
      <c r="P307" t="s">
        <v>26</v>
      </c>
      <c r="Q307" t="s">
        <v>27</v>
      </c>
      <c r="R307">
        <v>51.05</v>
      </c>
      <c r="S307">
        <v>445.85</v>
      </c>
      <c r="T307" t="s">
        <v>64</v>
      </c>
      <c r="U307" t="s">
        <v>65</v>
      </c>
    </row>
    <row r="308" spans="1:21">
      <c r="A308" t="s">
        <v>928</v>
      </c>
      <c r="B308" s="2">
        <v>45843</v>
      </c>
      <c r="C308" t="s">
        <v>22</v>
      </c>
      <c r="D308">
        <v>64</v>
      </c>
      <c r="E308" t="s">
        <v>39</v>
      </c>
      <c r="F308">
        <v>0</v>
      </c>
      <c r="G308">
        <v>1</v>
      </c>
      <c r="H308" t="s">
        <v>24</v>
      </c>
      <c r="I308">
        <v>3096</v>
      </c>
      <c r="J308">
        <v>0</v>
      </c>
      <c r="K308">
        <v>1</v>
      </c>
      <c r="L308" t="s">
        <v>15568</v>
      </c>
      <c r="M308" t="s">
        <v>23</v>
      </c>
      <c r="N308" t="s">
        <v>23</v>
      </c>
      <c r="O308" t="s">
        <v>25</v>
      </c>
      <c r="P308" t="s">
        <v>26</v>
      </c>
      <c r="Q308" t="s">
        <v>50</v>
      </c>
      <c r="R308">
        <v>80.849999999999994</v>
      </c>
      <c r="S308">
        <v>95.76</v>
      </c>
      <c r="T308" t="s">
        <v>30</v>
      </c>
      <c r="U308" t="s">
        <v>31</v>
      </c>
    </row>
    <row r="309" spans="1:21">
      <c r="A309" t="s">
        <v>930</v>
      </c>
      <c r="B309" s="2">
        <v>45396</v>
      </c>
      <c r="C309" t="s">
        <v>22</v>
      </c>
      <c r="D309">
        <v>32</v>
      </c>
      <c r="E309" t="s">
        <v>23</v>
      </c>
      <c r="F309">
        <v>0</v>
      </c>
      <c r="G309">
        <v>1</v>
      </c>
      <c r="H309" t="s">
        <v>24</v>
      </c>
      <c r="I309">
        <v>3226</v>
      </c>
      <c r="J309">
        <v>1</v>
      </c>
      <c r="K309">
        <v>16</v>
      </c>
      <c r="L309" t="s">
        <v>15568</v>
      </c>
      <c r="M309" t="s">
        <v>23</v>
      </c>
      <c r="N309" t="s">
        <v>23</v>
      </c>
      <c r="O309" t="s">
        <v>25</v>
      </c>
      <c r="P309" t="s">
        <v>26</v>
      </c>
      <c r="Q309" t="s">
        <v>27</v>
      </c>
      <c r="R309">
        <v>73.849999999999994</v>
      </c>
      <c r="S309">
        <v>1571.56</v>
      </c>
      <c r="T309" t="s">
        <v>43</v>
      </c>
      <c r="U309" t="s">
        <v>44</v>
      </c>
    </row>
    <row r="310" spans="1:21">
      <c r="A310" t="s">
        <v>933</v>
      </c>
      <c r="B310" s="2">
        <v>45813</v>
      </c>
      <c r="C310" t="s">
        <v>22</v>
      </c>
      <c r="D310">
        <v>22</v>
      </c>
      <c r="E310" t="s">
        <v>39</v>
      </c>
      <c r="F310">
        <v>0</v>
      </c>
      <c r="G310">
        <v>1</v>
      </c>
      <c r="H310" t="s">
        <v>24</v>
      </c>
      <c r="I310">
        <v>4810</v>
      </c>
      <c r="J310">
        <v>0</v>
      </c>
      <c r="K310">
        <v>2</v>
      </c>
      <c r="L310" t="s">
        <v>48</v>
      </c>
      <c r="M310" t="s">
        <v>39</v>
      </c>
      <c r="N310" t="s">
        <v>23</v>
      </c>
      <c r="O310" t="s">
        <v>56</v>
      </c>
      <c r="P310" t="s">
        <v>26</v>
      </c>
      <c r="Q310" t="s">
        <v>27</v>
      </c>
      <c r="R310">
        <v>25.05</v>
      </c>
      <c r="S310">
        <v>56.35</v>
      </c>
      <c r="T310" t="s">
        <v>64</v>
      </c>
      <c r="U310" t="s">
        <v>65</v>
      </c>
    </row>
    <row r="311" spans="1:21">
      <c r="A311" t="s">
        <v>935</v>
      </c>
      <c r="B311" s="2">
        <v>45770</v>
      </c>
      <c r="C311" t="s">
        <v>22</v>
      </c>
      <c r="D311">
        <v>27</v>
      </c>
      <c r="E311" t="s">
        <v>39</v>
      </c>
      <c r="F311">
        <v>0</v>
      </c>
      <c r="G311">
        <v>1</v>
      </c>
      <c r="H311" t="s">
        <v>24</v>
      </c>
      <c r="I311">
        <v>4669</v>
      </c>
      <c r="J311">
        <v>0</v>
      </c>
      <c r="K311">
        <v>4</v>
      </c>
      <c r="L311" t="s">
        <v>48</v>
      </c>
      <c r="M311" t="s">
        <v>23</v>
      </c>
      <c r="N311" t="s">
        <v>23</v>
      </c>
      <c r="O311" t="s">
        <v>25</v>
      </c>
      <c r="P311" t="s">
        <v>26</v>
      </c>
      <c r="Q311" t="s">
        <v>27</v>
      </c>
      <c r="R311">
        <v>79.900000000000006</v>
      </c>
      <c r="S311">
        <v>496.54</v>
      </c>
      <c r="T311" t="s">
        <v>30</v>
      </c>
      <c r="U311" t="s">
        <v>31</v>
      </c>
    </row>
    <row r="312" spans="1:21">
      <c r="A312" t="s">
        <v>938</v>
      </c>
      <c r="B312" s="2">
        <v>43841</v>
      </c>
      <c r="C312" t="s">
        <v>22</v>
      </c>
      <c r="D312">
        <v>49</v>
      </c>
      <c r="E312" t="s">
        <v>23</v>
      </c>
      <c r="F312">
        <v>0</v>
      </c>
      <c r="G312">
        <v>1</v>
      </c>
      <c r="H312" t="s">
        <v>24</v>
      </c>
      <c r="I312">
        <v>6289</v>
      </c>
      <c r="J312">
        <v>0</v>
      </c>
      <c r="K312">
        <v>67</v>
      </c>
      <c r="L312" t="s">
        <v>15568</v>
      </c>
      <c r="M312" t="s">
        <v>23</v>
      </c>
      <c r="N312" t="s">
        <v>23</v>
      </c>
      <c r="O312" t="s">
        <v>49</v>
      </c>
      <c r="P312" t="s">
        <v>164</v>
      </c>
      <c r="Q312" t="s">
        <v>27</v>
      </c>
      <c r="R312">
        <v>79.7</v>
      </c>
      <c r="S312">
        <v>8158.99</v>
      </c>
      <c r="T312" t="s">
        <v>59</v>
      </c>
      <c r="U312" t="s">
        <v>60</v>
      </c>
    </row>
    <row r="313" spans="1:21">
      <c r="A313" t="s">
        <v>940</v>
      </c>
      <c r="B313" s="2">
        <v>45578</v>
      </c>
      <c r="C313" t="s">
        <v>33</v>
      </c>
      <c r="D313">
        <v>41</v>
      </c>
      <c r="E313" t="s">
        <v>39</v>
      </c>
      <c r="F313">
        <v>0</v>
      </c>
      <c r="G313">
        <v>1</v>
      </c>
      <c r="H313" t="s">
        <v>24</v>
      </c>
      <c r="I313">
        <v>4001</v>
      </c>
      <c r="J313">
        <v>0</v>
      </c>
      <c r="K313">
        <v>10</v>
      </c>
      <c r="L313" t="s">
        <v>15568</v>
      </c>
      <c r="M313" t="s">
        <v>23</v>
      </c>
      <c r="N313" t="s">
        <v>23</v>
      </c>
      <c r="O313" t="s">
        <v>25</v>
      </c>
      <c r="P313" t="s">
        <v>26</v>
      </c>
      <c r="Q313" t="s">
        <v>27</v>
      </c>
      <c r="R313">
        <v>100.6</v>
      </c>
      <c r="S313">
        <v>1512.3</v>
      </c>
      <c r="T313" t="s">
        <v>30</v>
      </c>
      <c r="U313" t="s">
        <v>106</v>
      </c>
    </row>
    <row r="314" spans="1:21">
      <c r="A314" t="s">
        <v>942</v>
      </c>
      <c r="B314" s="2">
        <v>45733</v>
      </c>
      <c r="C314" t="s">
        <v>22</v>
      </c>
      <c r="D314">
        <v>43</v>
      </c>
      <c r="E314" t="s">
        <v>23</v>
      </c>
      <c r="F314">
        <v>0</v>
      </c>
      <c r="G314">
        <v>1</v>
      </c>
      <c r="H314" t="s">
        <v>24</v>
      </c>
      <c r="I314">
        <v>4580</v>
      </c>
      <c r="J314">
        <v>1</v>
      </c>
      <c r="K314">
        <v>5</v>
      </c>
      <c r="L314" t="s">
        <v>15568</v>
      </c>
      <c r="M314" t="s">
        <v>23</v>
      </c>
      <c r="N314" t="s">
        <v>23</v>
      </c>
      <c r="O314" t="s">
        <v>25</v>
      </c>
      <c r="P314" t="s">
        <v>26</v>
      </c>
      <c r="Q314" t="s">
        <v>27</v>
      </c>
      <c r="R314">
        <v>94.45</v>
      </c>
      <c r="S314">
        <v>694.9</v>
      </c>
      <c r="T314" t="s">
        <v>30</v>
      </c>
      <c r="U314" t="s">
        <v>31</v>
      </c>
    </row>
    <row r="315" spans="1:21">
      <c r="A315" t="s">
        <v>944</v>
      </c>
      <c r="B315" s="2">
        <v>45863</v>
      </c>
      <c r="C315" t="s">
        <v>22</v>
      </c>
      <c r="D315">
        <v>25</v>
      </c>
      <c r="E315" t="s">
        <v>39</v>
      </c>
      <c r="F315">
        <v>0</v>
      </c>
      <c r="G315">
        <v>1</v>
      </c>
      <c r="H315" t="s">
        <v>24</v>
      </c>
      <c r="I315">
        <v>3086</v>
      </c>
      <c r="J315">
        <v>0</v>
      </c>
      <c r="K315">
        <v>1</v>
      </c>
      <c r="L315" t="s">
        <v>15568</v>
      </c>
      <c r="M315" t="s">
        <v>23</v>
      </c>
      <c r="N315" t="s">
        <v>23</v>
      </c>
      <c r="O315" t="s">
        <v>25</v>
      </c>
      <c r="P315" t="s">
        <v>26</v>
      </c>
      <c r="Q315" t="s">
        <v>27</v>
      </c>
      <c r="R315">
        <v>84.85</v>
      </c>
      <c r="S315">
        <v>120.92</v>
      </c>
      <c r="T315" t="s">
        <v>30</v>
      </c>
      <c r="U315" t="s">
        <v>31</v>
      </c>
    </row>
    <row r="316" spans="1:21">
      <c r="A316" t="s">
        <v>946</v>
      </c>
      <c r="B316" s="2">
        <v>45793</v>
      </c>
      <c r="C316" t="s">
        <v>33</v>
      </c>
      <c r="D316">
        <v>29</v>
      </c>
      <c r="E316" t="s">
        <v>39</v>
      </c>
      <c r="F316">
        <v>0</v>
      </c>
      <c r="G316">
        <v>1</v>
      </c>
      <c r="H316" t="s">
        <v>24</v>
      </c>
      <c r="I316">
        <v>5236</v>
      </c>
      <c r="J316">
        <v>0</v>
      </c>
      <c r="K316">
        <v>3</v>
      </c>
      <c r="L316" t="s">
        <v>15568</v>
      </c>
      <c r="M316" t="s">
        <v>23</v>
      </c>
      <c r="N316" t="s">
        <v>23</v>
      </c>
      <c r="O316" t="s">
        <v>25</v>
      </c>
      <c r="P316" t="s">
        <v>26</v>
      </c>
      <c r="Q316" t="s">
        <v>50</v>
      </c>
      <c r="R316">
        <v>99</v>
      </c>
      <c r="S316">
        <v>397.57</v>
      </c>
      <c r="T316" t="s">
        <v>30</v>
      </c>
      <c r="U316" t="s">
        <v>103</v>
      </c>
    </row>
    <row r="317" spans="1:21">
      <c r="A317" t="s">
        <v>949</v>
      </c>
      <c r="B317" s="2">
        <v>45475</v>
      </c>
      <c r="C317" t="s">
        <v>22</v>
      </c>
      <c r="D317">
        <v>40</v>
      </c>
      <c r="E317" t="s">
        <v>23</v>
      </c>
      <c r="F317">
        <v>0</v>
      </c>
      <c r="G317">
        <v>1</v>
      </c>
      <c r="H317" t="s">
        <v>24</v>
      </c>
      <c r="I317">
        <v>4745</v>
      </c>
      <c r="J317">
        <v>5</v>
      </c>
      <c r="K317">
        <v>13</v>
      </c>
      <c r="L317" t="s">
        <v>97</v>
      </c>
      <c r="M317" t="s">
        <v>23</v>
      </c>
      <c r="N317" t="s">
        <v>23</v>
      </c>
      <c r="O317" t="s">
        <v>25</v>
      </c>
      <c r="P317" t="s">
        <v>26</v>
      </c>
      <c r="Q317" t="s">
        <v>27</v>
      </c>
      <c r="R317">
        <v>84.05</v>
      </c>
      <c r="S317">
        <v>1460.29</v>
      </c>
      <c r="T317" t="s">
        <v>30</v>
      </c>
      <c r="U317" t="s">
        <v>103</v>
      </c>
    </row>
    <row r="318" spans="1:21">
      <c r="A318" t="s">
        <v>952</v>
      </c>
      <c r="B318" s="2">
        <v>45568</v>
      </c>
      <c r="C318" t="s">
        <v>22</v>
      </c>
      <c r="D318">
        <v>54</v>
      </c>
      <c r="E318" t="s">
        <v>39</v>
      </c>
      <c r="F318">
        <v>0</v>
      </c>
      <c r="G318">
        <v>1</v>
      </c>
      <c r="H318" t="s">
        <v>24</v>
      </c>
      <c r="I318">
        <v>3492</v>
      </c>
      <c r="J318">
        <v>0</v>
      </c>
      <c r="K318">
        <v>10</v>
      </c>
      <c r="L318" t="s">
        <v>97</v>
      </c>
      <c r="M318" t="s">
        <v>23</v>
      </c>
      <c r="N318" t="s">
        <v>23</v>
      </c>
      <c r="O318" t="s">
        <v>25</v>
      </c>
      <c r="P318" t="s">
        <v>26</v>
      </c>
      <c r="Q318" t="s">
        <v>27</v>
      </c>
      <c r="R318">
        <v>80.7</v>
      </c>
      <c r="S318">
        <v>971.08</v>
      </c>
      <c r="T318" t="s">
        <v>30</v>
      </c>
      <c r="U318" t="s">
        <v>106</v>
      </c>
    </row>
    <row r="319" spans="1:21">
      <c r="A319" t="s">
        <v>955</v>
      </c>
      <c r="B319" s="2">
        <v>45698</v>
      </c>
      <c r="C319" t="s">
        <v>33</v>
      </c>
      <c r="D319">
        <v>50</v>
      </c>
      <c r="E319" t="s">
        <v>39</v>
      </c>
      <c r="F319">
        <v>0</v>
      </c>
      <c r="G319">
        <v>1</v>
      </c>
      <c r="H319" t="s">
        <v>24</v>
      </c>
      <c r="I319">
        <v>5816</v>
      </c>
      <c r="J319">
        <v>0</v>
      </c>
      <c r="K319">
        <v>6</v>
      </c>
      <c r="L319" t="s">
        <v>15568</v>
      </c>
      <c r="M319" t="s">
        <v>23</v>
      </c>
      <c r="N319" t="s">
        <v>23</v>
      </c>
      <c r="O319" t="s">
        <v>25</v>
      </c>
      <c r="P319" t="s">
        <v>26</v>
      </c>
      <c r="Q319" t="s">
        <v>84</v>
      </c>
      <c r="R319">
        <v>69.25</v>
      </c>
      <c r="S319">
        <v>654.55999999999995</v>
      </c>
      <c r="T319" t="s">
        <v>30</v>
      </c>
      <c r="U319" t="s">
        <v>69</v>
      </c>
    </row>
    <row r="320" spans="1:21">
      <c r="A320" t="s">
        <v>958</v>
      </c>
      <c r="B320" s="2">
        <v>45852</v>
      </c>
      <c r="C320" t="s">
        <v>22</v>
      </c>
      <c r="D320">
        <v>32</v>
      </c>
      <c r="E320" t="s">
        <v>39</v>
      </c>
      <c r="F320">
        <v>0</v>
      </c>
      <c r="G320">
        <v>1</v>
      </c>
      <c r="H320" t="s">
        <v>24</v>
      </c>
      <c r="I320">
        <v>4390</v>
      </c>
      <c r="J320">
        <v>0</v>
      </c>
      <c r="K320">
        <v>1</v>
      </c>
      <c r="L320" t="s">
        <v>15568</v>
      </c>
      <c r="M320" t="s">
        <v>23</v>
      </c>
      <c r="N320" t="s">
        <v>23</v>
      </c>
      <c r="O320" t="s">
        <v>25</v>
      </c>
      <c r="P320" t="s">
        <v>26</v>
      </c>
      <c r="Q320" t="s">
        <v>27</v>
      </c>
      <c r="R320">
        <v>101.45</v>
      </c>
      <c r="S320">
        <v>111.83</v>
      </c>
      <c r="T320" t="s">
        <v>59</v>
      </c>
      <c r="U320" t="s">
        <v>241</v>
      </c>
    </row>
    <row r="321" spans="1:21">
      <c r="A321" t="s">
        <v>961</v>
      </c>
      <c r="B321" s="2">
        <v>45492</v>
      </c>
      <c r="C321" t="s">
        <v>33</v>
      </c>
      <c r="D321">
        <v>27</v>
      </c>
      <c r="E321" t="s">
        <v>39</v>
      </c>
      <c r="F321">
        <v>0</v>
      </c>
      <c r="G321">
        <v>1</v>
      </c>
      <c r="H321" t="s">
        <v>24</v>
      </c>
      <c r="I321">
        <v>2659</v>
      </c>
      <c r="J321">
        <v>0</v>
      </c>
      <c r="K321">
        <v>13</v>
      </c>
      <c r="L321" t="s">
        <v>97</v>
      </c>
      <c r="M321" t="s">
        <v>23</v>
      </c>
      <c r="N321" t="s">
        <v>23</v>
      </c>
      <c r="O321" t="s">
        <v>25</v>
      </c>
      <c r="P321" t="s">
        <v>26</v>
      </c>
      <c r="Q321" t="s">
        <v>27</v>
      </c>
      <c r="R321">
        <v>84.6</v>
      </c>
      <c r="S321">
        <v>1582.68</v>
      </c>
      <c r="T321" t="s">
        <v>30</v>
      </c>
      <c r="U321" t="s">
        <v>106</v>
      </c>
    </row>
    <row r="322" spans="1:21">
      <c r="A322" t="s">
        <v>964</v>
      </c>
      <c r="B322" s="2">
        <v>45815</v>
      </c>
      <c r="C322" t="s">
        <v>22</v>
      </c>
      <c r="D322">
        <v>62</v>
      </c>
      <c r="E322" t="s">
        <v>23</v>
      </c>
      <c r="F322">
        <v>3</v>
      </c>
      <c r="G322">
        <v>1</v>
      </c>
      <c r="H322" t="s">
        <v>24</v>
      </c>
      <c r="I322">
        <v>5560</v>
      </c>
      <c r="J322">
        <v>1</v>
      </c>
      <c r="K322">
        <v>2</v>
      </c>
      <c r="L322" t="s">
        <v>15568</v>
      </c>
      <c r="M322" t="s">
        <v>23</v>
      </c>
      <c r="N322" t="s">
        <v>23</v>
      </c>
      <c r="O322" t="s">
        <v>49</v>
      </c>
      <c r="P322" t="s">
        <v>26</v>
      </c>
      <c r="Q322" t="s">
        <v>50</v>
      </c>
      <c r="R322">
        <v>56.7</v>
      </c>
      <c r="S322">
        <v>124.89</v>
      </c>
      <c r="T322" t="s">
        <v>30</v>
      </c>
      <c r="U322" t="s">
        <v>103</v>
      </c>
    </row>
    <row r="323" spans="1:21">
      <c r="A323" t="s">
        <v>967</v>
      </c>
      <c r="B323" s="2">
        <v>45514</v>
      </c>
      <c r="C323" t="s">
        <v>22</v>
      </c>
      <c r="D323">
        <v>65</v>
      </c>
      <c r="E323" t="s">
        <v>39</v>
      </c>
      <c r="F323">
        <v>0</v>
      </c>
      <c r="G323">
        <v>1</v>
      </c>
      <c r="H323" t="s">
        <v>24</v>
      </c>
      <c r="I323">
        <v>5565</v>
      </c>
      <c r="J323">
        <v>0</v>
      </c>
      <c r="K323">
        <v>12</v>
      </c>
      <c r="L323" t="s">
        <v>97</v>
      </c>
      <c r="M323" t="s">
        <v>23</v>
      </c>
      <c r="N323" t="s">
        <v>23</v>
      </c>
      <c r="O323" t="s">
        <v>56</v>
      </c>
      <c r="P323" t="s">
        <v>26</v>
      </c>
      <c r="Q323" t="s">
        <v>50</v>
      </c>
      <c r="R323">
        <v>83.8</v>
      </c>
      <c r="S323">
        <v>1408.73</v>
      </c>
      <c r="T323" t="s">
        <v>30</v>
      </c>
      <c r="U323" t="s">
        <v>31</v>
      </c>
    </row>
    <row r="324" spans="1:21">
      <c r="A324" t="s">
        <v>970</v>
      </c>
      <c r="B324" s="2">
        <v>45851</v>
      </c>
      <c r="C324" t="s">
        <v>33</v>
      </c>
      <c r="D324">
        <v>70</v>
      </c>
      <c r="E324" t="s">
        <v>39</v>
      </c>
      <c r="F324">
        <v>0</v>
      </c>
      <c r="G324">
        <v>1</v>
      </c>
      <c r="H324" t="s">
        <v>24</v>
      </c>
      <c r="I324">
        <v>3848</v>
      </c>
      <c r="J324">
        <v>0</v>
      </c>
      <c r="K324">
        <v>1</v>
      </c>
      <c r="L324" t="s">
        <v>15568</v>
      </c>
      <c r="M324" t="s">
        <v>23</v>
      </c>
      <c r="N324" t="s">
        <v>39</v>
      </c>
      <c r="P324" t="s">
        <v>26</v>
      </c>
      <c r="Q324" t="s">
        <v>27</v>
      </c>
      <c r="R324">
        <v>19.45</v>
      </c>
      <c r="S324">
        <v>42.37</v>
      </c>
      <c r="T324" t="s">
        <v>64</v>
      </c>
      <c r="U324" t="s">
        <v>254</v>
      </c>
    </row>
    <row r="325" spans="1:21">
      <c r="A325" t="s">
        <v>973</v>
      </c>
      <c r="B325" s="2">
        <v>45741</v>
      </c>
      <c r="C325" t="s">
        <v>22</v>
      </c>
      <c r="D325">
        <v>79</v>
      </c>
      <c r="E325" t="s">
        <v>39</v>
      </c>
      <c r="F325">
        <v>0</v>
      </c>
      <c r="G325">
        <v>1</v>
      </c>
      <c r="H325" t="s">
        <v>24</v>
      </c>
      <c r="I325">
        <v>2834</v>
      </c>
      <c r="J325">
        <v>0</v>
      </c>
      <c r="K325">
        <v>5</v>
      </c>
      <c r="L325" t="s">
        <v>15568</v>
      </c>
      <c r="M325" t="s">
        <v>23</v>
      </c>
      <c r="N325" t="s">
        <v>23</v>
      </c>
      <c r="O325" t="s">
        <v>25</v>
      </c>
      <c r="P325" t="s">
        <v>26</v>
      </c>
      <c r="Q325" t="s">
        <v>27</v>
      </c>
      <c r="R325">
        <v>91.4</v>
      </c>
      <c r="S325">
        <v>472.7</v>
      </c>
      <c r="T325" t="s">
        <v>64</v>
      </c>
      <c r="U325" t="s">
        <v>234</v>
      </c>
    </row>
    <row r="326" spans="1:21">
      <c r="A326" t="s">
        <v>976</v>
      </c>
      <c r="B326" s="2">
        <v>45815</v>
      </c>
      <c r="C326" t="s">
        <v>33</v>
      </c>
      <c r="D326">
        <v>79</v>
      </c>
      <c r="E326" t="s">
        <v>23</v>
      </c>
      <c r="F326">
        <v>0</v>
      </c>
      <c r="G326">
        <v>1</v>
      </c>
      <c r="H326" t="s">
        <v>24</v>
      </c>
      <c r="I326">
        <v>5461</v>
      </c>
      <c r="J326">
        <v>1</v>
      </c>
      <c r="K326">
        <v>2</v>
      </c>
      <c r="L326" t="s">
        <v>48</v>
      </c>
      <c r="M326" t="s">
        <v>23</v>
      </c>
      <c r="N326" t="s">
        <v>23</v>
      </c>
      <c r="O326" t="s">
        <v>49</v>
      </c>
      <c r="P326" t="s">
        <v>26</v>
      </c>
      <c r="Q326" t="s">
        <v>50</v>
      </c>
      <c r="R326">
        <v>50.15</v>
      </c>
      <c r="S326">
        <v>128.82</v>
      </c>
      <c r="T326" t="s">
        <v>30</v>
      </c>
      <c r="U326" t="s">
        <v>31</v>
      </c>
    </row>
    <row r="327" spans="1:21">
      <c r="A327" t="s">
        <v>979</v>
      </c>
      <c r="B327" s="2">
        <v>43680</v>
      </c>
      <c r="C327" t="s">
        <v>33</v>
      </c>
      <c r="D327">
        <v>75</v>
      </c>
      <c r="E327" t="s">
        <v>23</v>
      </c>
      <c r="F327">
        <v>0</v>
      </c>
      <c r="G327">
        <v>1</v>
      </c>
      <c r="H327" t="s">
        <v>24</v>
      </c>
      <c r="I327">
        <v>5697</v>
      </c>
      <c r="J327">
        <v>0</v>
      </c>
      <c r="K327">
        <v>72</v>
      </c>
      <c r="L327" t="s">
        <v>15568</v>
      </c>
      <c r="M327" t="s">
        <v>23</v>
      </c>
      <c r="N327" t="s">
        <v>23</v>
      </c>
      <c r="O327" t="s">
        <v>49</v>
      </c>
      <c r="P327" t="s">
        <v>164</v>
      </c>
      <c r="Q327" t="s">
        <v>50</v>
      </c>
      <c r="R327">
        <v>92.45</v>
      </c>
      <c r="S327">
        <v>8295.69</v>
      </c>
      <c r="T327" t="s">
        <v>30</v>
      </c>
      <c r="U327" t="s">
        <v>69</v>
      </c>
    </row>
    <row r="328" spans="1:21">
      <c r="A328" t="s">
        <v>982</v>
      </c>
      <c r="B328" s="2">
        <v>44228</v>
      </c>
      <c r="C328" t="s">
        <v>33</v>
      </c>
      <c r="D328">
        <v>78</v>
      </c>
      <c r="E328" t="s">
        <v>39</v>
      </c>
      <c r="F328">
        <v>0</v>
      </c>
      <c r="G328">
        <v>1</v>
      </c>
      <c r="H328" t="s">
        <v>24</v>
      </c>
      <c r="I328">
        <v>5684</v>
      </c>
      <c r="J328">
        <v>0</v>
      </c>
      <c r="K328">
        <v>54</v>
      </c>
      <c r="L328" t="s">
        <v>15568</v>
      </c>
      <c r="M328" t="s">
        <v>23</v>
      </c>
      <c r="N328" t="s">
        <v>23</v>
      </c>
      <c r="O328" t="s">
        <v>25</v>
      </c>
      <c r="P328" t="s">
        <v>26</v>
      </c>
      <c r="Q328" t="s">
        <v>27</v>
      </c>
      <c r="R328">
        <v>79.5</v>
      </c>
      <c r="S328">
        <v>6841.83</v>
      </c>
      <c r="T328" t="s">
        <v>36</v>
      </c>
      <c r="U328" t="s">
        <v>46</v>
      </c>
    </row>
    <row r="329" spans="1:21">
      <c r="A329" t="s">
        <v>985</v>
      </c>
      <c r="B329" s="2">
        <v>45752</v>
      </c>
      <c r="C329" t="s">
        <v>33</v>
      </c>
      <c r="D329">
        <v>68</v>
      </c>
      <c r="E329" t="s">
        <v>39</v>
      </c>
      <c r="F329">
        <v>0</v>
      </c>
      <c r="G329">
        <v>1</v>
      </c>
      <c r="H329" t="s">
        <v>24</v>
      </c>
      <c r="I329">
        <v>2122</v>
      </c>
      <c r="J329">
        <v>0</v>
      </c>
      <c r="K329">
        <v>4</v>
      </c>
      <c r="L329" t="s">
        <v>15568</v>
      </c>
      <c r="M329" t="s">
        <v>23</v>
      </c>
      <c r="N329" t="s">
        <v>23</v>
      </c>
      <c r="O329" t="s">
        <v>25</v>
      </c>
      <c r="P329" t="s">
        <v>26</v>
      </c>
      <c r="Q329" t="s">
        <v>27</v>
      </c>
      <c r="R329">
        <v>74.900000000000006</v>
      </c>
      <c r="S329">
        <v>426.67</v>
      </c>
      <c r="T329" t="s">
        <v>59</v>
      </c>
      <c r="U329" t="s">
        <v>140</v>
      </c>
    </row>
    <row r="330" spans="1:21">
      <c r="A330" t="s">
        <v>987</v>
      </c>
      <c r="B330" s="2">
        <v>45826</v>
      </c>
      <c r="C330" t="s">
        <v>22</v>
      </c>
      <c r="D330">
        <v>68</v>
      </c>
      <c r="E330" t="s">
        <v>23</v>
      </c>
      <c r="F330">
        <v>0</v>
      </c>
      <c r="G330">
        <v>1</v>
      </c>
      <c r="H330" t="s">
        <v>24</v>
      </c>
      <c r="I330">
        <v>5204</v>
      </c>
      <c r="J330">
        <v>3</v>
      </c>
      <c r="K330">
        <v>2</v>
      </c>
      <c r="L330" t="s">
        <v>15568</v>
      </c>
      <c r="M330" t="s">
        <v>23</v>
      </c>
      <c r="N330" t="s">
        <v>23</v>
      </c>
      <c r="O330" t="s">
        <v>25</v>
      </c>
      <c r="P330" t="s">
        <v>26</v>
      </c>
      <c r="Q330" t="s">
        <v>50</v>
      </c>
      <c r="R330">
        <v>86.85</v>
      </c>
      <c r="S330">
        <v>204.73</v>
      </c>
      <c r="T330" t="s">
        <v>30</v>
      </c>
      <c r="U330" t="s">
        <v>31</v>
      </c>
    </row>
    <row r="331" spans="1:21">
      <c r="A331" t="s">
        <v>990</v>
      </c>
      <c r="B331" s="2">
        <v>45574</v>
      </c>
      <c r="C331" t="s">
        <v>33</v>
      </c>
      <c r="D331">
        <v>73</v>
      </c>
      <c r="E331" t="s">
        <v>23</v>
      </c>
      <c r="F331">
        <v>0</v>
      </c>
      <c r="G331">
        <v>1</v>
      </c>
      <c r="H331" t="s">
        <v>24</v>
      </c>
      <c r="I331">
        <v>5925</v>
      </c>
      <c r="J331">
        <v>6</v>
      </c>
      <c r="K331">
        <v>10</v>
      </c>
      <c r="L331" t="s">
        <v>15568</v>
      </c>
      <c r="M331" t="s">
        <v>23</v>
      </c>
      <c r="N331" t="s">
        <v>23</v>
      </c>
      <c r="O331" t="s">
        <v>56</v>
      </c>
      <c r="P331" t="s">
        <v>26</v>
      </c>
      <c r="Q331" t="s">
        <v>50</v>
      </c>
      <c r="R331">
        <v>55.2</v>
      </c>
      <c r="S331">
        <v>622.45000000000005</v>
      </c>
      <c r="T331" t="s">
        <v>30</v>
      </c>
      <c r="U331" t="s">
        <v>69</v>
      </c>
    </row>
    <row r="332" spans="1:21">
      <c r="A332" t="s">
        <v>993</v>
      </c>
      <c r="B332" s="2">
        <v>45758</v>
      </c>
      <c r="C332" t="s">
        <v>33</v>
      </c>
      <c r="D332">
        <v>21</v>
      </c>
      <c r="E332" t="s">
        <v>39</v>
      </c>
      <c r="F332">
        <v>0</v>
      </c>
      <c r="G332">
        <v>1</v>
      </c>
      <c r="H332" t="s">
        <v>24</v>
      </c>
      <c r="I332">
        <v>2864</v>
      </c>
      <c r="J332">
        <v>0</v>
      </c>
      <c r="K332">
        <v>4</v>
      </c>
      <c r="L332" t="s">
        <v>15568</v>
      </c>
      <c r="M332" t="s">
        <v>23</v>
      </c>
      <c r="N332" t="s">
        <v>23</v>
      </c>
      <c r="O332" t="s">
        <v>49</v>
      </c>
      <c r="P332" t="s">
        <v>26</v>
      </c>
      <c r="Q332" t="s">
        <v>84</v>
      </c>
      <c r="R332">
        <v>45.65</v>
      </c>
      <c r="S332">
        <v>372.65</v>
      </c>
      <c r="T332" t="s">
        <v>30</v>
      </c>
      <c r="U332" t="s">
        <v>31</v>
      </c>
    </row>
    <row r="333" spans="1:21">
      <c r="A333" t="s">
        <v>995</v>
      </c>
      <c r="B333" s="2">
        <v>45518</v>
      </c>
      <c r="C333" t="s">
        <v>22</v>
      </c>
      <c r="D333">
        <v>47</v>
      </c>
      <c r="E333" t="s">
        <v>23</v>
      </c>
      <c r="F333">
        <v>0</v>
      </c>
      <c r="G333">
        <v>1</v>
      </c>
      <c r="H333" t="s">
        <v>24</v>
      </c>
      <c r="I333">
        <v>2595</v>
      </c>
      <c r="J333">
        <v>1</v>
      </c>
      <c r="K333">
        <v>12</v>
      </c>
      <c r="L333" t="s">
        <v>15568</v>
      </c>
      <c r="M333" t="s">
        <v>23</v>
      </c>
      <c r="N333" t="s">
        <v>23</v>
      </c>
      <c r="O333" t="s">
        <v>49</v>
      </c>
      <c r="P333" t="s">
        <v>202</v>
      </c>
      <c r="Q333" t="s">
        <v>50</v>
      </c>
      <c r="R333">
        <v>53.65</v>
      </c>
      <c r="S333">
        <v>1030.19</v>
      </c>
      <c r="T333" t="s">
        <v>30</v>
      </c>
      <c r="U333" t="s">
        <v>31</v>
      </c>
    </row>
    <row r="334" spans="1:21">
      <c r="A334" t="s">
        <v>998</v>
      </c>
      <c r="B334" s="2">
        <v>45399</v>
      </c>
      <c r="C334" t="s">
        <v>33</v>
      </c>
      <c r="D334">
        <v>27</v>
      </c>
      <c r="E334" t="s">
        <v>23</v>
      </c>
      <c r="F334">
        <v>0</v>
      </c>
      <c r="G334">
        <v>1</v>
      </c>
      <c r="H334" t="s">
        <v>24</v>
      </c>
      <c r="I334">
        <v>4840</v>
      </c>
      <c r="J334">
        <v>1</v>
      </c>
      <c r="K334">
        <v>16</v>
      </c>
      <c r="L334" t="s">
        <v>97</v>
      </c>
      <c r="M334" t="s">
        <v>39</v>
      </c>
      <c r="N334" t="s">
        <v>23</v>
      </c>
      <c r="O334" t="s">
        <v>49</v>
      </c>
      <c r="P334" t="s">
        <v>26</v>
      </c>
      <c r="Q334" t="s">
        <v>27</v>
      </c>
      <c r="R334">
        <v>49.95</v>
      </c>
      <c r="S334">
        <v>810.2</v>
      </c>
      <c r="T334" t="s">
        <v>43</v>
      </c>
      <c r="U334" t="s">
        <v>44</v>
      </c>
    </row>
    <row r="335" spans="1:21">
      <c r="A335" t="s">
        <v>1001</v>
      </c>
      <c r="B335" s="2">
        <v>44394</v>
      </c>
      <c r="C335" t="s">
        <v>33</v>
      </c>
      <c r="D335">
        <v>36</v>
      </c>
      <c r="E335" t="s">
        <v>39</v>
      </c>
      <c r="F335">
        <v>0</v>
      </c>
      <c r="G335">
        <v>1</v>
      </c>
      <c r="H335" t="s">
        <v>24</v>
      </c>
      <c r="I335">
        <v>6006</v>
      </c>
      <c r="J335">
        <v>0</v>
      </c>
      <c r="K335">
        <v>49</v>
      </c>
      <c r="L335" t="s">
        <v>142</v>
      </c>
      <c r="M335" t="s">
        <v>23</v>
      </c>
      <c r="N335" t="s">
        <v>23</v>
      </c>
      <c r="O335" t="s">
        <v>49</v>
      </c>
      <c r="P335" t="s">
        <v>26</v>
      </c>
      <c r="Q335" t="s">
        <v>50</v>
      </c>
      <c r="R335">
        <v>59.75</v>
      </c>
      <c r="S335">
        <v>4691.93</v>
      </c>
      <c r="T335" t="s">
        <v>43</v>
      </c>
      <c r="U335" t="s">
        <v>44</v>
      </c>
    </row>
    <row r="336" spans="1:21">
      <c r="A336" t="s">
        <v>1004</v>
      </c>
      <c r="B336" s="2">
        <v>45856</v>
      </c>
      <c r="C336" t="s">
        <v>33</v>
      </c>
      <c r="D336">
        <v>40</v>
      </c>
      <c r="E336" t="s">
        <v>39</v>
      </c>
      <c r="F336">
        <v>0</v>
      </c>
      <c r="G336">
        <v>1</v>
      </c>
      <c r="H336" t="s">
        <v>24</v>
      </c>
      <c r="I336">
        <v>4739</v>
      </c>
      <c r="J336">
        <v>0</v>
      </c>
      <c r="K336">
        <v>1</v>
      </c>
      <c r="L336" t="s">
        <v>48</v>
      </c>
      <c r="M336" t="s">
        <v>23</v>
      </c>
      <c r="N336" t="s">
        <v>23</v>
      </c>
      <c r="O336" t="s">
        <v>25</v>
      </c>
      <c r="P336" t="s">
        <v>26</v>
      </c>
      <c r="Q336" t="s">
        <v>84</v>
      </c>
      <c r="R336">
        <v>70.900000000000006</v>
      </c>
      <c r="S336">
        <v>110.71</v>
      </c>
      <c r="T336" t="s">
        <v>30</v>
      </c>
      <c r="U336" t="s">
        <v>31</v>
      </c>
    </row>
    <row r="337" spans="1:21">
      <c r="A337" t="s">
        <v>1006</v>
      </c>
      <c r="B337" s="2">
        <v>45728</v>
      </c>
      <c r="C337" t="s">
        <v>33</v>
      </c>
      <c r="D337">
        <v>43</v>
      </c>
      <c r="E337" t="s">
        <v>39</v>
      </c>
      <c r="F337">
        <v>0</v>
      </c>
      <c r="G337">
        <v>1</v>
      </c>
      <c r="H337" t="s">
        <v>24</v>
      </c>
      <c r="I337">
        <v>5476</v>
      </c>
      <c r="J337">
        <v>0</v>
      </c>
      <c r="K337">
        <v>5</v>
      </c>
      <c r="L337" t="s">
        <v>15568</v>
      </c>
      <c r="M337" t="s">
        <v>23</v>
      </c>
      <c r="N337" t="s">
        <v>23</v>
      </c>
      <c r="O337" t="s">
        <v>49</v>
      </c>
      <c r="P337" t="s">
        <v>26</v>
      </c>
      <c r="Q337" t="s">
        <v>27</v>
      </c>
      <c r="R337">
        <v>54.2</v>
      </c>
      <c r="S337">
        <v>326.3</v>
      </c>
      <c r="T337" t="s">
        <v>64</v>
      </c>
      <c r="U337" t="s">
        <v>234</v>
      </c>
    </row>
    <row r="338" spans="1:21">
      <c r="A338" t="s">
        <v>1009</v>
      </c>
      <c r="B338" s="2">
        <v>45810</v>
      </c>
      <c r="C338" t="s">
        <v>22</v>
      </c>
      <c r="D338">
        <v>21</v>
      </c>
      <c r="E338" t="s">
        <v>39</v>
      </c>
      <c r="F338">
        <v>0</v>
      </c>
      <c r="G338">
        <v>1</v>
      </c>
      <c r="H338" t="s">
        <v>24</v>
      </c>
      <c r="I338">
        <v>2919</v>
      </c>
      <c r="J338">
        <v>0</v>
      </c>
      <c r="K338">
        <v>2</v>
      </c>
      <c r="L338" t="s">
        <v>15568</v>
      </c>
      <c r="M338" t="s">
        <v>23</v>
      </c>
      <c r="N338" t="s">
        <v>23</v>
      </c>
      <c r="O338" t="s">
        <v>25</v>
      </c>
      <c r="P338" t="s">
        <v>26</v>
      </c>
      <c r="Q338" t="s">
        <v>50</v>
      </c>
      <c r="R338">
        <v>73.25</v>
      </c>
      <c r="S338">
        <v>136.97</v>
      </c>
      <c r="T338" t="s">
        <v>59</v>
      </c>
      <c r="U338" t="s">
        <v>60</v>
      </c>
    </row>
    <row r="339" spans="1:21">
      <c r="A339" t="s">
        <v>1012</v>
      </c>
      <c r="B339" s="2">
        <v>45860</v>
      </c>
      <c r="C339" t="s">
        <v>33</v>
      </c>
      <c r="D339">
        <v>37</v>
      </c>
      <c r="E339" t="s">
        <v>39</v>
      </c>
      <c r="F339">
        <v>0</v>
      </c>
      <c r="G339">
        <v>1</v>
      </c>
      <c r="H339" t="s">
        <v>24</v>
      </c>
      <c r="I339">
        <v>5973</v>
      </c>
      <c r="J339">
        <v>0</v>
      </c>
      <c r="K339">
        <v>1</v>
      </c>
      <c r="L339" t="s">
        <v>48</v>
      </c>
      <c r="M339" t="s">
        <v>23</v>
      </c>
      <c r="N339" t="s">
        <v>23</v>
      </c>
      <c r="O339" t="s">
        <v>49</v>
      </c>
      <c r="P339" t="s">
        <v>26</v>
      </c>
      <c r="Q339" t="s">
        <v>27</v>
      </c>
      <c r="R339">
        <v>45.8</v>
      </c>
      <c r="S339">
        <v>77.91</v>
      </c>
      <c r="T339" t="s">
        <v>30</v>
      </c>
      <c r="U339" t="s">
        <v>69</v>
      </c>
    </row>
    <row r="340" spans="1:21">
      <c r="A340" t="s">
        <v>1015</v>
      </c>
      <c r="B340" s="2">
        <v>45824</v>
      </c>
      <c r="C340" t="s">
        <v>33</v>
      </c>
      <c r="D340">
        <v>41</v>
      </c>
      <c r="E340" t="s">
        <v>39</v>
      </c>
      <c r="F340">
        <v>0</v>
      </c>
      <c r="G340">
        <v>1</v>
      </c>
      <c r="H340" t="s">
        <v>24</v>
      </c>
      <c r="I340">
        <v>3599</v>
      </c>
      <c r="J340">
        <v>0</v>
      </c>
      <c r="K340">
        <v>2</v>
      </c>
      <c r="L340" t="s">
        <v>48</v>
      </c>
      <c r="M340" t="s">
        <v>23</v>
      </c>
      <c r="N340" t="s">
        <v>23</v>
      </c>
      <c r="O340" t="s">
        <v>56</v>
      </c>
      <c r="P340" t="s">
        <v>26</v>
      </c>
      <c r="Q340" t="s">
        <v>50</v>
      </c>
      <c r="R340">
        <v>49.6</v>
      </c>
      <c r="S340">
        <v>157.26</v>
      </c>
      <c r="T340" t="s">
        <v>64</v>
      </c>
      <c r="U340" t="s">
        <v>234</v>
      </c>
    </row>
    <row r="341" spans="1:21">
      <c r="A341" t="s">
        <v>1018</v>
      </c>
      <c r="B341" s="2">
        <v>45861</v>
      </c>
      <c r="C341" t="s">
        <v>33</v>
      </c>
      <c r="D341">
        <v>26</v>
      </c>
      <c r="E341" t="s">
        <v>39</v>
      </c>
      <c r="F341">
        <v>0</v>
      </c>
      <c r="G341">
        <v>1</v>
      </c>
      <c r="H341" t="s">
        <v>24</v>
      </c>
      <c r="I341">
        <v>2172</v>
      </c>
      <c r="J341">
        <v>0</v>
      </c>
      <c r="K341">
        <v>1</v>
      </c>
      <c r="L341" t="s">
        <v>15568</v>
      </c>
      <c r="M341" t="s">
        <v>23</v>
      </c>
      <c r="N341" t="s">
        <v>23</v>
      </c>
      <c r="O341" t="s">
        <v>25</v>
      </c>
      <c r="P341" t="s">
        <v>26</v>
      </c>
      <c r="Q341" t="s">
        <v>27</v>
      </c>
      <c r="R341">
        <v>84.3</v>
      </c>
      <c r="S341">
        <v>95.93</v>
      </c>
      <c r="T341" t="s">
        <v>30</v>
      </c>
      <c r="U341" t="s">
        <v>106</v>
      </c>
    </row>
    <row r="342" spans="1:21">
      <c r="A342" t="s">
        <v>1021</v>
      </c>
      <c r="B342" s="2">
        <v>45714</v>
      </c>
      <c r="C342" t="s">
        <v>22</v>
      </c>
      <c r="D342">
        <v>27</v>
      </c>
      <c r="E342" t="s">
        <v>23</v>
      </c>
      <c r="F342">
        <v>0</v>
      </c>
      <c r="G342">
        <v>1</v>
      </c>
      <c r="H342" t="s">
        <v>24</v>
      </c>
      <c r="I342">
        <v>4458</v>
      </c>
      <c r="J342">
        <v>3</v>
      </c>
      <c r="K342">
        <v>6</v>
      </c>
      <c r="L342" t="s">
        <v>15568</v>
      </c>
      <c r="M342" t="s">
        <v>23</v>
      </c>
      <c r="N342" t="s">
        <v>23</v>
      </c>
      <c r="O342" t="s">
        <v>25</v>
      </c>
      <c r="P342" t="s">
        <v>26</v>
      </c>
      <c r="Q342" t="s">
        <v>27</v>
      </c>
      <c r="R342">
        <v>82.85</v>
      </c>
      <c r="S342">
        <v>462.84</v>
      </c>
      <c r="T342" t="s">
        <v>30</v>
      </c>
      <c r="U342" t="s">
        <v>31</v>
      </c>
    </row>
    <row r="343" spans="1:21">
      <c r="A343" t="s">
        <v>1024</v>
      </c>
      <c r="B343" s="2">
        <v>45303</v>
      </c>
      <c r="C343" t="s">
        <v>22</v>
      </c>
      <c r="D343">
        <v>34</v>
      </c>
      <c r="E343" t="s">
        <v>39</v>
      </c>
      <c r="F343">
        <v>0</v>
      </c>
      <c r="G343">
        <v>1</v>
      </c>
      <c r="H343" t="s">
        <v>24</v>
      </c>
      <c r="I343">
        <v>2933</v>
      </c>
      <c r="J343">
        <v>0</v>
      </c>
      <c r="K343">
        <v>19</v>
      </c>
      <c r="L343" t="s">
        <v>15568</v>
      </c>
      <c r="M343" t="s">
        <v>39</v>
      </c>
      <c r="N343" t="s">
        <v>23</v>
      </c>
      <c r="O343" t="s">
        <v>49</v>
      </c>
      <c r="P343" t="s">
        <v>26</v>
      </c>
      <c r="Q343" t="s">
        <v>27</v>
      </c>
      <c r="R343">
        <v>39.65</v>
      </c>
      <c r="S343">
        <v>733.35</v>
      </c>
      <c r="T343" t="s">
        <v>30</v>
      </c>
      <c r="U343" t="s">
        <v>31</v>
      </c>
    </row>
    <row r="344" spans="1:21">
      <c r="A344" t="s">
        <v>1027</v>
      </c>
      <c r="B344" s="2">
        <v>44898</v>
      </c>
      <c r="C344" t="s">
        <v>22</v>
      </c>
      <c r="D344">
        <v>50</v>
      </c>
      <c r="E344" t="s">
        <v>23</v>
      </c>
      <c r="F344">
        <v>0</v>
      </c>
      <c r="G344">
        <v>1</v>
      </c>
      <c r="H344" t="s">
        <v>24</v>
      </c>
      <c r="I344">
        <v>3966</v>
      </c>
      <c r="J344">
        <v>1</v>
      </c>
      <c r="K344">
        <v>32</v>
      </c>
      <c r="L344" t="s">
        <v>40</v>
      </c>
      <c r="M344" t="s">
        <v>23</v>
      </c>
      <c r="N344" t="s">
        <v>23</v>
      </c>
      <c r="O344" t="s">
        <v>25</v>
      </c>
      <c r="P344" t="s">
        <v>26</v>
      </c>
      <c r="Q344" t="s">
        <v>27</v>
      </c>
      <c r="R344">
        <v>104.9</v>
      </c>
      <c r="S344">
        <v>4710.1400000000003</v>
      </c>
      <c r="T344" t="s">
        <v>36</v>
      </c>
      <c r="U344" t="s">
        <v>46</v>
      </c>
    </row>
    <row r="345" spans="1:21">
      <c r="A345" t="s">
        <v>1030</v>
      </c>
      <c r="B345" s="2">
        <v>45179</v>
      </c>
      <c r="C345" t="s">
        <v>22</v>
      </c>
      <c r="D345">
        <v>76</v>
      </c>
      <c r="E345" t="s">
        <v>39</v>
      </c>
      <c r="F345">
        <v>0</v>
      </c>
      <c r="G345">
        <v>1</v>
      </c>
      <c r="H345" t="s">
        <v>24</v>
      </c>
      <c r="I345">
        <v>5507</v>
      </c>
      <c r="J345">
        <v>0</v>
      </c>
      <c r="K345">
        <v>23</v>
      </c>
      <c r="L345" t="s">
        <v>15568</v>
      </c>
      <c r="M345" t="s">
        <v>23</v>
      </c>
      <c r="N345" t="s">
        <v>23</v>
      </c>
      <c r="O345" t="s">
        <v>25</v>
      </c>
      <c r="P345" t="s">
        <v>26</v>
      </c>
      <c r="Q345" t="s">
        <v>27</v>
      </c>
      <c r="R345">
        <v>106.4</v>
      </c>
      <c r="S345">
        <v>2888.76</v>
      </c>
      <c r="T345" t="s">
        <v>64</v>
      </c>
      <c r="U345" t="s">
        <v>65</v>
      </c>
    </row>
    <row r="346" spans="1:21">
      <c r="A346" t="s">
        <v>1033</v>
      </c>
      <c r="B346" s="2">
        <v>45605</v>
      </c>
      <c r="C346" t="s">
        <v>22</v>
      </c>
      <c r="D346">
        <v>74</v>
      </c>
      <c r="E346" t="s">
        <v>39</v>
      </c>
      <c r="F346">
        <v>0</v>
      </c>
      <c r="G346">
        <v>1</v>
      </c>
      <c r="H346" t="s">
        <v>24</v>
      </c>
      <c r="I346">
        <v>4656</v>
      </c>
      <c r="J346">
        <v>0</v>
      </c>
      <c r="K346">
        <v>9</v>
      </c>
      <c r="L346" t="s">
        <v>48</v>
      </c>
      <c r="M346" t="s">
        <v>23</v>
      </c>
      <c r="N346" t="s">
        <v>23</v>
      </c>
      <c r="O346" t="s">
        <v>49</v>
      </c>
      <c r="P346" t="s">
        <v>26</v>
      </c>
      <c r="Q346" t="s">
        <v>27</v>
      </c>
      <c r="R346">
        <v>54.55</v>
      </c>
      <c r="S346">
        <v>516.1</v>
      </c>
      <c r="T346" t="s">
        <v>64</v>
      </c>
      <c r="U346" t="s">
        <v>234</v>
      </c>
    </row>
    <row r="347" spans="1:21">
      <c r="A347" t="s">
        <v>1035</v>
      </c>
      <c r="B347" s="2">
        <v>44788</v>
      </c>
      <c r="C347" t="s">
        <v>22</v>
      </c>
      <c r="D347">
        <v>79</v>
      </c>
      <c r="E347" t="s">
        <v>23</v>
      </c>
      <c r="F347">
        <v>0</v>
      </c>
      <c r="G347">
        <v>1</v>
      </c>
      <c r="H347" t="s">
        <v>24</v>
      </c>
      <c r="I347">
        <v>2987</v>
      </c>
      <c r="J347">
        <v>1</v>
      </c>
      <c r="K347">
        <v>36</v>
      </c>
      <c r="L347" t="s">
        <v>40</v>
      </c>
      <c r="M347" t="s">
        <v>23</v>
      </c>
      <c r="N347" t="s">
        <v>23</v>
      </c>
      <c r="O347" t="s">
        <v>25</v>
      </c>
      <c r="P347" t="s">
        <v>26</v>
      </c>
      <c r="Q347" t="s">
        <v>27</v>
      </c>
      <c r="R347">
        <v>84.1</v>
      </c>
      <c r="S347">
        <v>4161</v>
      </c>
      <c r="T347" t="s">
        <v>30</v>
      </c>
      <c r="U347" t="s">
        <v>69</v>
      </c>
    </row>
    <row r="348" spans="1:21">
      <c r="A348" t="s">
        <v>1037</v>
      </c>
      <c r="B348" s="2">
        <v>44609</v>
      </c>
      <c r="C348" t="s">
        <v>33</v>
      </c>
      <c r="D348">
        <v>71</v>
      </c>
      <c r="E348" t="s">
        <v>39</v>
      </c>
      <c r="F348">
        <v>0</v>
      </c>
      <c r="G348">
        <v>1</v>
      </c>
      <c r="H348" t="s">
        <v>24</v>
      </c>
      <c r="I348">
        <v>2984</v>
      </c>
      <c r="J348">
        <v>0</v>
      </c>
      <c r="K348">
        <v>42</v>
      </c>
      <c r="L348" t="s">
        <v>15568</v>
      </c>
      <c r="M348" t="s">
        <v>23</v>
      </c>
      <c r="N348" t="s">
        <v>23</v>
      </c>
      <c r="O348" t="s">
        <v>25</v>
      </c>
      <c r="P348" t="s">
        <v>26</v>
      </c>
      <c r="Q348" t="s">
        <v>27</v>
      </c>
      <c r="R348">
        <v>104.75</v>
      </c>
      <c r="S348">
        <v>5004.6899999999996</v>
      </c>
      <c r="T348" t="s">
        <v>64</v>
      </c>
      <c r="U348" t="s">
        <v>234</v>
      </c>
    </row>
    <row r="349" spans="1:21">
      <c r="A349" t="s">
        <v>1040</v>
      </c>
      <c r="B349" s="2">
        <v>45742</v>
      </c>
      <c r="C349" t="s">
        <v>33</v>
      </c>
      <c r="D349">
        <v>69</v>
      </c>
      <c r="E349" t="s">
        <v>23</v>
      </c>
      <c r="F349">
        <v>0</v>
      </c>
      <c r="G349">
        <v>1</v>
      </c>
      <c r="H349" t="s">
        <v>24</v>
      </c>
      <c r="I349">
        <v>4356</v>
      </c>
      <c r="J349">
        <v>1</v>
      </c>
      <c r="K349">
        <v>5</v>
      </c>
      <c r="L349" t="s">
        <v>15568</v>
      </c>
      <c r="M349" t="s">
        <v>23</v>
      </c>
      <c r="N349" t="s">
        <v>23</v>
      </c>
      <c r="O349" t="s">
        <v>56</v>
      </c>
      <c r="P349" t="s">
        <v>26</v>
      </c>
      <c r="Q349" t="s">
        <v>84</v>
      </c>
      <c r="R349">
        <v>88.9</v>
      </c>
      <c r="S349">
        <v>662</v>
      </c>
      <c r="T349" t="s">
        <v>30</v>
      </c>
      <c r="U349" t="s">
        <v>103</v>
      </c>
    </row>
    <row r="350" spans="1:21">
      <c r="A350" t="s">
        <v>1043</v>
      </c>
      <c r="B350" s="2">
        <v>45486</v>
      </c>
      <c r="C350" t="s">
        <v>33</v>
      </c>
      <c r="D350">
        <v>37</v>
      </c>
      <c r="E350" t="s">
        <v>39</v>
      </c>
      <c r="F350">
        <v>0</v>
      </c>
      <c r="G350">
        <v>1</v>
      </c>
      <c r="H350" t="s">
        <v>24</v>
      </c>
      <c r="I350">
        <v>4806</v>
      </c>
      <c r="J350">
        <v>0</v>
      </c>
      <c r="K350">
        <v>13</v>
      </c>
      <c r="L350" t="s">
        <v>15568</v>
      </c>
      <c r="M350" t="s">
        <v>23</v>
      </c>
      <c r="N350" t="s">
        <v>23</v>
      </c>
      <c r="O350" t="s">
        <v>25</v>
      </c>
      <c r="P350" t="s">
        <v>26</v>
      </c>
      <c r="Q350" t="s">
        <v>27</v>
      </c>
      <c r="R350">
        <v>81.150000000000006</v>
      </c>
      <c r="S350">
        <v>1002.22</v>
      </c>
      <c r="T350" t="s">
        <v>30</v>
      </c>
      <c r="U350" t="s">
        <v>31</v>
      </c>
    </row>
    <row r="351" spans="1:21">
      <c r="A351" t="s">
        <v>1046</v>
      </c>
      <c r="B351" s="2">
        <v>44991</v>
      </c>
      <c r="C351" t="s">
        <v>33</v>
      </c>
      <c r="D351">
        <v>37</v>
      </c>
      <c r="E351" t="s">
        <v>39</v>
      </c>
      <c r="F351">
        <v>0</v>
      </c>
      <c r="G351">
        <v>1</v>
      </c>
      <c r="H351" t="s">
        <v>24</v>
      </c>
      <c r="I351">
        <v>5449</v>
      </c>
      <c r="J351">
        <v>0</v>
      </c>
      <c r="K351">
        <v>29</v>
      </c>
      <c r="L351" t="s">
        <v>15568</v>
      </c>
      <c r="M351" t="s">
        <v>23</v>
      </c>
      <c r="N351" t="s">
        <v>23</v>
      </c>
      <c r="O351" t="s">
        <v>49</v>
      </c>
      <c r="P351" t="s">
        <v>26</v>
      </c>
      <c r="Q351" t="s">
        <v>27</v>
      </c>
      <c r="R351">
        <v>68.849999999999994</v>
      </c>
      <c r="S351">
        <v>2000.08</v>
      </c>
      <c r="T351" t="s">
        <v>30</v>
      </c>
      <c r="U351" t="s">
        <v>69</v>
      </c>
    </row>
    <row r="352" spans="1:21">
      <c r="A352" t="s">
        <v>1049</v>
      </c>
      <c r="B352" s="2">
        <v>44352</v>
      </c>
      <c r="C352" t="s">
        <v>22</v>
      </c>
      <c r="D352">
        <v>45</v>
      </c>
      <c r="E352" t="s">
        <v>23</v>
      </c>
      <c r="F352">
        <v>0</v>
      </c>
      <c r="G352">
        <v>1</v>
      </c>
      <c r="H352" t="s">
        <v>24</v>
      </c>
      <c r="I352">
        <v>5536</v>
      </c>
      <c r="J352">
        <v>0</v>
      </c>
      <c r="K352">
        <v>50</v>
      </c>
      <c r="L352" t="s">
        <v>15568</v>
      </c>
      <c r="M352" t="s">
        <v>23</v>
      </c>
      <c r="N352" t="s">
        <v>23</v>
      </c>
      <c r="O352" t="s">
        <v>25</v>
      </c>
      <c r="P352" t="s">
        <v>26</v>
      </c>
      <c r="Q352" t="s">
        <v>50</v>
      </c>
      <c r="R352">
        <v>105.95</v>
      </c>
      <c r="S352">
        <v>6385.8</v>
      </c>
      <c r="T352" t="s">
        <v>59</v>
      </c>
      <c r="U352" t="s">
        <v>241</v>
      </c>
    </row>
    <row r="353" spans="1:21">
      <c r="A353" t="s">
        <v>1052</v>
      </c>
      <c r="B353" s="2">
        <v>43905</v>
      </c>
      <c r="C353" t="s">
        <v>22</v>
      </c>
      <c r="D353">
        <v>37</v>
      </c>
      <c r="E353" t="s">
        <v>23</v>
      </c>
      <c r="F353">
        <v>0</v>
      </c>
      <c r="G353">
        <v>1</v>
      </c>
      <c r="H353" t="s">
        <v>24</v>
      </c>
      <c r="I353">
        <v>6120</v>
      </c>
      <c r="J353">
        <v>0</v>
      </c>
      <c r="K353">
        <v>65</v>
      </c>
      <c r="L353" t="s">
        <v>15568</v>
      </c>
      <c r="M353" t="s">
        <v>23</v>
      </c>
      <c r="N353" t="s">
        <v>23</v>
      </c>
      <c r="O353" t="s">
        <v>25</v>
      </c>
      <c r="P353" t="s">
        <v>164</v>
      </c>
      <c r="Q353" t="s">
        <v>27</v>
      </c>
      <c r="R353">
        <v>108.65</v>
      </c>
      <c r="S353">
        <v>9660.15</v>
      </c>
      <c r="T353" t="s">
        <v>36</v>
      </c>
      <c r="U353" t="s">
        <v>46</v>
      </c>
    </row>
    <row r="354" spans="1:21">
      <c r="A354" t="s">
        <v>1055</v>
      </c>
      <c r="B354" s="2">
        <v>45432</v>
      </c>
      <c r="C354" t="s">
        <v>33</v>
      </c>
      <c r="D354">
        <v>53</v>
      </c>
      <c r="E354" t="s">
        <v>23</v>
      </c>
      <c r="F354">
        <v>0</v>
      </c>
      <c r="G354">
        <v>1</v>
      </c>
      <c r="H354" t="s">
        <v>24</v>
      </c>
      <c r="I354">
        <v>2524</v>
      </c>
      <c r="J354">
        <v>1</v>
      </c>
      <c r="K354">
        <v>15</v>
      </c>
      <c r="L354" t="s">
        <v>15568</v>
      </c>
      <c r="M354" t="s">
        <v>23</v>
      </c>
      <c r="N354" t="s">
        <v>23</v>
      </c>
      <c r="O354" t="s">
        <v>25</v>
      </c>
      <c r="P354" t="s">
        <v>26</v>
      </c>
      <c r="Q354" t="s">
        <v>27</v>
      </c>
      <c r="R354">
        <v>88.15</v>
      </c>
      <c r="S354">
        <v>1574.65</v>
      </c>
      <c r="T354" t="s">
        <v>64</v>
      </c>
      <c r="U354" t="s">
        <v>65</v>
      </c>
    </row>
    <row r="355" spans="1:21">
      <c r="A355" t="s">
        <v>1058</v>
      </c>
      <c r="B355" s="2">
        <v>44743</v>
      </c>
      <c r="C355" t="s">
        <v>33</v>
      </c>
      <c r="D355">
        <v>21</v>
      </c>
      <c r="E355" t="s">
        <v>23</v>
      </c>
      <c r="F355">
        <v>0</v>
      </c>
      <c r="G355">
        <v>1</v>
      </c>
      <c r="H355" t="s">
        <v>24</v>
      </c>
      <c r="I355">
        <v>3599</v>
      </c>
      <c r="J355">
        <v>1</v>
      </c>
      <c r="K355">
        <v>37</v>
      </c>
      <c r="L355" t="s">
        <v>15568</v>
      </c>
      <c r="M355" t="s">
        <v>23</v>
      </c>
      <c r="N355" t="s">
        <v>23</v>
      </c>
      <c r="O355" t="s">
        <v>25</v>
      </c>
      <c r="P355" t="s">
        <v>202</v>
      </c>
      <c r="Q355" t="s">
        <v>27</v>
      </c>
      <c r="R355">
        <v>99.2</v>
      </c>
      <c r="S355">
        <v>4870.5200000000004</v>
      </c>
      <c r="T355" t="s">
        <v>36</v>
      </c>
      <c r="U355" t="s">
        <v>46</v>
      </c>
    </row>
    <row r="356" spans="1:21">
      <c r="A356" t="s">
        <v>1061</v>
      </c>
      <c r="B356" s="2">
        <v>45718</v>
      </c>
      <c r="C356" t="s">
        <v>22</v>
      </c>
      <c r="D356">
        <v>55</v>
      </c>
      <c r="E356" t="s">
        <v>23</v>
      </c>
      <c r="F356">
        <v>0</v>
      </c>
      <c r="G356">
        <v>1</v>
      </c>
      <c r="H356" t="s">
        <v>24</v>
      </c>
      <c r="I356">
        <v>5865</v>
      </c>
      <c r="J356">
        <v>1</v>
      </c>
      <c r="K356">
        <v>5</v>
      </c>
      <c r="L356" t="s">
        <v>48</v>
      </c>
      <c r="M356" t="s">
        <v>39</v>
      </c>
      <c r="N356" t="s">
        <v>23</v>
      </c>
      <c r="O356" t="s">
        <v>49</v>
      </c>
      <c r="P356" t="s">
        <v>26</v>
      </c>
      <c r="Q356" t="s">
        <v>27</v>
      </c>
      <c r="R356">
        <v>24.95</v>
      </c>
      <c r="S356">
        <v>100.4</v>
      </c>
      <c r="T356" t="s">
        <v>30</v>
      </c>
      <c r="U356" t="s">
        <v>31</v>
      </c>
    </row>
    <row r="357" spans="1:21">
      <c r="A357" t="s">
        <v>1064</v>
      </c>
      <c r="B357" s="2">
        <v>45327</v>
      </c>
      <c r="C357" t="s">
        <v>22</v>
      </c>
      <c r="D357">
        <v>37</v>
      </c>
      <c r="E357" t="s">
        <v>39</v>
      </c>
      <c r="F357">
        <v>0</v>
      </c>
      <c r="G357">
        <v>1</v>
      </c>
      <c r="H357" t="s">
        <v>24</v>
      </c>
      <c r="I357">
        <v>3306</v>
      </c>
      <c r="J357">
        <v>0</v>
      </c>
      <c r="K357">
        <v>18</v>
      </c>
      <c r="L357" t="s">
        <v>15568</v>
      </c>
      <c r="M357" t="s">
        <v>23</v>
      </c>
      <c r="N357" t="s">
        <v>23</v>
      </c>
      <c r="O357" t="s">
        <v>49</v>
      </c>
      <c r="P357" t="s">
        <v>202</v>
      </c>
      <c r="Q357" t="s">
        <v>50</v>
      </c>
      <c r="R357">
        <v>82</v>
      </c>
      <c r="S357">
        <v>1650.45</v>
      </c>
      <c r="T357" t="s">
        <v>64</v>
      </c>
      <c r="U357" t="s">
        <v>65</v>
      </c>
    </row>
    <row r="358" spans="1:21">
      <c r="A358" t="s">
        <v>1067</v>
      </c>
      <c r="B358" s="2">
        <v>45660</v>
      </c>
      <c r="C358" t="s">
        <v>22</v>
      </c>
      <c r="D358">
        <v>36</v>
      </c>
      <c r="E358" t="s">
        <v>39</v>
      </c>
      <c r="F358">
        <v>0</v>
      </c>
      <c r="G358">
        <v>1</v>
      </c>
      <c r="H358" t="s">
        <v>24</v>
      </c>
      <c r="I358">
        <v>3506</v>
      </c>
      <c r="J358">
        <v>0</v>
      </c>
      <c r="K358">
        <v>7</v>
      </c>
      <c r="L358" t="s">
        <v>15568</v>
      </c>
      <c r="M358" t="s">
        <v>23</v>
      </c>
      <c r="N358" t="s">
        <v>23</v>
      </c>
      <c r="O358" t="s">
        <v>25</v>
      </c>
      <c r="P358" t="s">
        <v>26</v>
      </c>
      <c r="Q358" t="s">
        <v>27</v>
      </c>
      <c r="R358">
        <v>93.85</v>
      </c>
      <c r="S358">
        <v>744.17</v>
      </c>
      <c r="T358" t="s">
        <v>30</v>
      </c>
      <c r="U358" t="s">
        <v>31</v>
      </c>
    </row>
    <row r="359" spans="1:21">
      <c r="A359" t="s">
        <v>1069</v>
      </c>
      <c r="B359" s="2">
        <v>45848</v>
      </c>
      <c r="C359" t="s">
        <v>33</v>
      </c>
      <c r="D359">
        <v>60</v>
      </c>
      <c r="E359" t="s">
        <v>39</v>
      </c>
      <c r="F359">
        <v>0</v>
      </c>
      <c r="G359">
        <v>1</v>
      </c>
      <c r="H359" t="s">
        <v>24</v>
      </c>
      <c r="I359">
        <v>4769</v>
      </c>
      <c r="J359">
        <v>0</v>
      </c>
      <c r="K359">
        <v>1</v>
      </c>
      <c r="L359" t="s">
        <v>15568</v>
      </c>
      <c r="M359" t="s">
        <v>39</v>
      </c>
      <c r="N359" t="s">
        <v>23</v>
      </c>
      <c r="O359" t="s">
        <v>56</v>
      </c>
      <c r="P359" t="s">
        <v>26</v>
      </c>
      <c r="Q359" t="s">
        <v>84</v>
      </c>
      <c r="R359">
        <v>25.1</v>
      </c>
      <c r="S359">
        <v>25.1</v>
      </c>
      <c r="T359" t="s">
        <v>30</v>
      </c>
      <c r="U359" t="s">
        <v>31</v>
      </c>
    </row>
    <row r="360" spans="1:21">
      <c r="A360" t="s">
        <v>1071</v>
      </c>
      <c r="B360" s="2">
        <v>45506</v>
      </c>
      <c r="C360" t="s">
        <v>33</v>
      </c>
      <c r="D360">
        <v>35</v>
      </c>
      <c r="E360" t="s">
        <v>39</v>
      </c>
      <c r="F360">
        <v>0</v>
      </c>
      <c r="G360">
        <v>1</v>
      </c>
      <c r="H360" t="s">
        <v>24</v>
      </c>
      <c r="I360">
        <v>5047</v>
      </c>
      <c r="J360">
        <v>0</v>
      </c>
      <c r="K360">
        <v>12</v>
      </c>
      <c r="L360" t="s">
        <v>97</v>
      </c>
      <c r="M360" t="s">
        <v>23</v>
      </c>
      <c r="N360" t="s">
        <v>23</v>
      </c>
      <c r="O360" t="s">
        <v>25</v>
      </c>
      <c r="P360" t="s">
        <v>26</v>
      </c>
      <c r="Q360" t="s">
        <v>27</v>
      </c>
      <c r="R360">
        <v>89.4</v>
      </c>
      <c r="S360">
        <v>1305.17</v>
      </c>
      <c r="T360" t="s">
        <v>64</v>
      </c>
      <c r="U360" t="s">
        <v>65</v>
      </c>
    </row>
    <row r="361" spans="1:21">
      <c r="A361" t="s">
        <v>1073</v>
      </c>
      <c r="B361" s="2">
        <v>44933</v>
      </c>
      <c r="C361" t="s">
        <v>22</v>
      </c>
      <c r="D361">
        <v>36</v>
      </c>
      <c r="E361" t="s">
        <v>23</v>
      </c>
      <c r="F361">
        <v>0</v>
      </c>
      <c r="G361">
        <v>1</v>
      </c>
      <c r="H361" t="s">
        <v>24</v>
      </c>
      <c r="I361">
        <v>4115</v>
      </c>
      <c r="J361">
        <v>1</v>
      </c>
      <c r="K361">
        <v>31</v>
      </c>
      <c r="L361" t="s">
        <v>15568</v>
      </c>
      <c r="M361" t="s">
        <v>23</v>
      </c>
      <c r="N361" t="s">
        <v>23</v>
      </c>
      <c r="O361" t="s">
        <v>25</v>
      </c>
      <c r="P361" t="s">
        <v>26</v>
      </c>
      <c r="Q361" t="s">
        <v>27</v>
      </c>
      <c r="R361">
        <v>93.8</v>
      </c>
      <c r="S361">
        <v>3135.22</v>
      </c>
      <c r="T361" t="s">
        <v>43</v>
      </c>
      <c r="U361" t="s">
        <v>44</v>
      </c>
    </row>
    <row r="362" spans="1:21">
      <c r="A362" t="s">
        <v>1076</v>
      </c>
      <c r="B362" s="2">
        <v>45854</v>
      </c>
      <c r="C362" t="s">
        <v>33</v>
      </c>
      <c r="D362">
        <v>62</v>
      </c>
      <c r="E362" t="s">
        <v>39</v>
      </c>
      <c r="F362">
        <v>0</v>
      </c>
      <c r="G362">
        <v>1</v>
      </c>
      <c r="H362" t="s">
        <v>24</v>
      </c>
      <c r="I362">
        <v>2412</v>
      </c>
      <c r="J362">
        <v>0</v>
      </c>
      <c r="K362">
        <v>1</v>
      </c>
      <c r="L362" t="s">
        <v>15568</v>
      </c>
      <c r="M362" t="s">
        <v>23</v>
      </c>
      <c r="N362" t="s">
        <v>23</v>
      </c>
      <c r="O362" t="s">
        <v>25</v>
      </c>
      <c r="P362" t="s">
        <v>26</v>
      </c>
      <c r="Q362" t="s">
        <v>27</v>
      </c>
      <c r="R362">
        <v>69.599999999999994</v>
      </c>
      <c r="S362">
        <v>83.79</v>
      </c>
      <c r="T362" t="s">
        <v>30</v>
      </c>
      <c r="U362" t="s">
        <v>69</v>
      </c>
    </row>
    <row r="363" spans="1:21">
      <c r="A363" t="s">
        <v>1079</v>
      </c>
      <c r="B363" s="2">
        <v>45782</v>
      </c>
      <c r="C363" t="s">
        <v>22</v>
      </c>
      <c r="D363">
        <v>25</v>
      </c>
      <c r="E363" t="s">
        <v>39</v>
      </c>
      <c r="F363">
        <v>0</v>
      </c>
      <c r="G363">
        <v>1</v>
      </c>
      <c r="H363" t="s">
        <v>24</v>
      </c>
      <c r="I363">
        <v>4323</v>
      </c>
      <c r="J363">
        <v>0</v>
      </c>
      <c r="K363">
        <v>3</v>
      </c>
      <c r="L363" t="s">
        <v>48</v>
      </c>
      <c r="M363" t="s">
        <v>23</v>
      </c>
      <c r="N363" t="s">
        <v>39</v>
      </c>
      <c r="P363" t="s">
        <v>26</v>
      </c>
      <c r="Q363" t="s">
        <v>84</v>
      </c>
      <c r="R363">
        <v>19.8</v>
      </c>
      <c r="S363">
        <v>103.51</v>
      </c>
      <c r="T363" t="s">
        <v>59</v>
      </c>
      <c r="U363" t="s">
        <v>384</v>
      </c>
    </row>
    <row r="364" spans="1:21">
      <c r="A364" t="s">
        <v>1082</v>
      </c>
      <c r="B364" s="2">
        <v>45356</v>
      </c>
      <c r="C364" t="s">
        <v>33</v>
      </c>
      <c r="D364">
        <v>33</v>
      </c>
      <c r="E364" t="s">
        <v>23</v>
      </c>
      <c r="F364">
        <v>0</v>
      </c>
      <c r="G364">
        <v>1</v>
      </c>
      <c r="H364" t="s">
        <v>24</v>
      </c>
      <c r="I364">
        <v>2365</v>
      </c>
      <c r="J364">
        <v>1</v>
      </c>
      <c r="K364">
        <v>17</v>
      </c>
      <c r="L364" t="s">
        <v>97</v>
      </c>
      <c r="M364" t="s">
        <v>23</v>
      </c>
      <c r="N364" t="s">
        <v>23</v>
      </c>
      <c r="O364" t="s">
        <v>25</v>
      </c>
      <c r="P364" t="s">
        <v>26</v>
      </c>
      <c r="Q364" t="s">
        <v>27</v>
      </c>
      <c r="R364">
        <v>104.2</v>
      </c>
      <c r="S364">
        <v>1826.97</v>
      </c>
      <c r="T364" t="s">
        <v>30</v>
      </c>
      <c r="U364" t="s">
        <v>106</v>
      </c>
    </row>
    <row r="365" spans="1:21">
      <c r="A365" t="s">
        <v>1084</v>
      </c>
      <c r="B365" s="2">
        <v>45860</v>
      </c>
      <c r="C365" t="s">
        <v>22</v>
      </c>
      <c r="D365">
        <v>38</v>
      </c>
      <c r="E365" t="s">
        <v>39</v>
      </c>
      <c r="F365">
        <v>0</v>
      </c>
      <c r="G365">
        <v>1</v>
      </c>
      <c r="H365" t="s">
        <v>24</v>
      </c>
      <c r="I365">
        <v>4261</v>
      </c>
      <c r="J365">
        <v>0</v>
      </c>
      <c r="K365">
        <v>1</v>
      </c>
      <c r="L365" t="s">
        <v>15568</v>
      </c>
      <c r="M365" t="s">
        <v>23</v>
      </c>
      <c r="N365" t="s">
        <v>23</v>
      </c>
      <c r="O365" t="s">
        <v>25</v>
      </c>
      <c r="P365" t="s">
        <v>26</v>
      </c>
      <c r="Q365" t="s">
        <v>84</v>
      </c>
      <c r="R365">
        <v>84.65</v>
      </c>
      <c r="S365">
        <v>146.94999999999999</v>
      </c>
      <c r="T365" t="s">
        <v>64</v>
      </c>
      <c r="U365" t="s">
        <v>145</v>
      </c>
    </row>
    <row r="366" spans="1:21">
      <c r="A366" t="s">
        <v>1087</v>
      </c>
      <c r="B366" s="2">
        <v>45851</v>
      </c>
      <c r="C366" t="s">
        <v>22</v>
      </c>
      <c r="D366">
        <v>25</v>
      </c>
      <c r="E366" t="s">
        <v>39</v>
      </c>
      <c r="F366">
        <v>0</v>
      </c>
      <c r="G366">
        <v>1</v>
      </c>
      <c r="H366" t="s">
        <v>24</v>
      </c>
      <c r="I366">
        <v>4629</v>
      </c>
      <c r="J366">
        <v>0</v>
      </c>
      <c r="K366">
        <v>1</v>
      </c>
      <c r="L366" t="s">
        <v>15568</v>
      </c>
      <c r="M366" t="s">
        <v>23</v>
      </c>
      <c r="N366" t="s">
        <v>23</v>
      </c>
      <c r="O366" t="s">
        <v>56</v>
      </c>
      <c r="P366" t="s">
        <v>26</v>
      </c>
      <c r="Q366" t="s">
        <v>50</v>
      </c>
      <c r="R366">
        <v>55.7</v>
      </c>
      <c r="S366">
        <v>103.92</v>
      </c>
      <c r="T366" t="s">
        <v>64</v>
      </c>
      <c r="U366" t="s">
        <v>65</v>
      </c>
    </row>
    <row r="367" spans="1:21">
      <c r="A367" t="s">
        <v>1090</v>
      </c>
      <c r="B367" s="2">
        <v>45862</v>
      </c>
      <c r="C367" t="s">
        <v>33</v>
      </c>
      <c r="D367">
        <v>62</v>
      </c>
      <c r="E367" t="s">
        <v>39</v>
      </c>
      <c r="F367">
        <v>0</v>
      </c>
      <c r="G367">
        <v>1</v>
      </c>
      <c r="H367" t="s">
        <v>24</v>
      </c>
      <c r="I367">
        <v>2326</v>
      </c>
      <c r="J367">
        <v>0</v>
      </c>
      <c r="K367">
        <v>1</v>
      </c>
      <c r="L367" t="s">
        <v>15568</v>
      </c>
      <c r="M367" t="s">
        <v>23</v>
      </c>
      <c r="N367" t="s">
        <v>23</v>
      </c>
      <c r="O367" t="s">
        <v>56</v>
      </c>
      <c r="P367" t="s">
        <v>26</v>
      </c>
      <c r="Q367" t="s">
        <v>50</v>
      </c>
      <c r="R367">
        <v>53.55</v>
      </c>
      <c r="S367">
        <v>55.14</v>
      </c>
      <c r="T367" t="s">
        <v>59</v>
      </c>
      <c r="U367" t="s">
        <v>140</v>
      </c>
    </row>
    <row r="368" spans="1:21">
      <c r="A368" t="s">
        <v>1093</v>
      </c>
      <c r="B368" s="2">
        <v>45847</v>
      </c>
      <c r="C368" t="s">
        <v>22</v>
      </c>
      <c r="D368">
        <v>61</v>
      </c>
      <c r="E368" t="s">
        <v>39</v>
      </c>
      <c r="F368">
        <v>0</v>
      </c>
      <c r="G368">
        <v>1</v>
      </c>
      <c r="H368" t="s">
        <v>24</v>
      </c>
      <c r="I368">
        <v>5066</v>
      </c>
      <c r="J368">
        <v>0</v>
      </c>
      <c r="K368">
        <v>1</v>
      </c>
      <c r="L368" t="s">
        <v>48</v>
      </c>
      <c r="M368" t="s">
        <v>23</v>
      </c>
      <c r="N368" t="s">
        <v>23</v>
      </c>
      <c r="O368" t="s">
        <v>25</v>
      </c>
      <c r="P368" t="s">
        <v>26</v>
      </c>
      <c r="Q368" t="s">
        <v>27</v>
      </c>
      <c r="R368">
        <v>69.95</v>
      </c>
      <c r="S368">
        <v>97.53</v>
      </c>
      <c r="T368" t="s">
        <v>43</v>
      </c>
      <c r="U368" t="s">
        <v>149</v>
      </c>
    </row>
    <row r="369" spans="1:21">
      <c r="A369" t="s">
        <v>1096</v>
      </c>
      <c r="B369" s="2">
        <v>44960</v>
      </c>
      <c r="C369" t="s">
        <v>33</v>
      </c>
      <c r="D369">
        <v>48</v>
      </c>
      <c r="E369" t="s">
        <v>23</v>
      </c>
      <c r="F369">
        <v>0</v>
      </c>
      <c r="G369">
        <v>1</v>
      </c>
      <c r="H369" t="s">
        <v>24</v>
      </c>
      <c r="I369">
        <v>2486</v>
      </c>
      <c r="J369">
        <v>1</v>
      </c>
      <c r="K369">
        <v>30</v>
      </c>
      <c r="L369" t="s">
        <v>15568</v>
      </c>
      <c r="M369" t="s">
        <v>23</v>
      </c>
      <c r="N369" t="s">
        <v>39</v>
      </c>
      <c r="P369" t="s">
        <v>26</v>
      </c>
      <c r="Q369" t="s">
        <v>27</v>
      </c>
      <c r="R369">
        <v>19.649999999999999</v>
      </c>
      <c r="S369">
        <v>1116.6500000000001</v>
      </c>
      <c r="T369" t="s">
        <v>36</v>
      </c>
      <c r="U369" t="s">
        <v>46</v>
      </c>
    </row>
    <row r="370" spans="1:21">
      <c r="A370" t="s">
        <v>1099</v>
      </c>
      <c r="B370" s="2">
        <v>45546</v>
      </c>
      <c r="C370" t="s">
        <v>22</v>
      </c>
      <c r="D370">
        <v>42</v>
      </c>
      <c r="E370" t="s">
        <v>23</v>
      </c>
      <c r="F370">
        <v>0</v>
      </c>
      <c r="G370">
        <v>1</v>
      </c>
      <c r="H370" t="s">
        <v>24</v>
      </c>
      <c r="I370">
        <v>5888</v>
      </c>
      <c r="J370">
        <v>1</v>
      </c>
      <c r="K370">
        <v>11</v>
      </c>
      <c r="L370" t="s">
        <v>15568</v>
      </c>
      <c r="M370" t="s">
        <v>23</v>
      </c>
      <c r="N370" t="s">
        <v>39</v>
      </c>
      <c r="P370" t="s">
        <v>26</v>
      </c>
      <c r="Q370" t="s">
        <v>84</v>
      </c>
      <c r="R370">
        <v>19.95</v>
      </c>
      <c r="S370">
        <v>539.69000000000005</v>
      </c>
      <c r="T370" t="s">
        <v>30</v>
      </c>
      <c r="U370" t="s">
        <v>69</v>
      </c>
    </row>
    <row r="371" spans="1:21">
      <c r="A371" t="s">
        <v>1101</v>
      </c>
      <c r="B371" s="2">
        <v>45818</v>
      </c>
      <c r="C371" t="s">
        <v>33</v>
      </c>
      <c r="D371">
        <v>79</v>
      </c>
      <c r="E371" t="s">
        <v>39</v>
      </c>
      <c r="F371">
        <v>0</v>
      </c>
      <c r="G371">
        <v>1</v>
      </c>
      <c r="H371" t="s">
        <v>24</v>
      </c>
      <c r="I371">
        <v>3685</v>
      </c>
      <c r="J371">
        <v>0</v>
      </c>
      <c r="K371">
        <v>2</v>
      </c>
      <c r="L371" t="s">
        <v>15568</v>
      </c>
      <c r="M371" t="s">
        <v>23</v>
      </c>
      <c r="N371" t="s">
        <v>23</v>
      </c>
      <c r="O371" t="s">
        <v>25</v>
      </c>
      <c r="P371" t="s">
        <v>26</v>
      </c>
      <c r="Q371" t="s">
        <v>27</v>
      </c>
      <c r="R371">
        <v>88.55</v>
      </c>
      <c r="S371">
        <v>222.39</v>
      </c>
      <c r="T371" t="s">
        <v>30</v>
      </c>
      <c r="U371" t="s">
        <v>31</v>
      </c>
    </row>
    <row r="372" spans="1:21">
      <c r="A372" t="s">
        <v>1104</v>
      </c>
      <c r="B372" s="2">
        <v>45416</v>
      </c>
      <c r="C372" t="s">
        <v>22</v>
      </c>
      <c r="D372">
        <v>68</v>
      </c>
      <c r="E372" t="s">
        <v>39</v>
      </c>
      <c r="F372">
        <v>0</v>
      </c>
      <c r="G372">
        <v>1</v>
      </c>
      <c r="H372" t="s">
        <v>24</v>
      </c>
      <c r="I372">
        <v>4553</v>
      </c>
      <c r="J372">
        <v>0</v>
      </c>
      <c r="K372">
        <v>15</v>
      </c>
      <c r="L372" t="s">
        <v>15568</v>
      </c>
      <c r="M372" t="s">
        <v>23</v>
      </c>
      <c r="N372" t="s">
        <v>23</v>
      </c>
      <c r="O372" t="s">
        <v>25</v>
      </c>
      <c r="P372" t="s">
        <v>26</v>
      </c>
      <c r="Q372" t="s">
        <v>50</v>
      </c>
      <c r="R372">
        <v>74.2</v>
      </c>
      <c r="S372">
        <v>1443.54</v>
      </c>
      <c r="T372" t="s">
        <v>30</v>
      </c>
      <c r="U372" t="s">
        <v>31</v>
      </c>
    </row>
    <row r="373" spans="1:21">
      <c r="A373" t="s">
        <v>1107</v>
      </c>
      <c r="B373" s="2">
        <v>44880</v>
      </c>
      <c r="C373" t="s">
        <v>33</v>
      </c>
      <c r="D373">
        <v>74</v>
      </c>
      <c r="E373" t="s">
        <v>39</v>
      </c>
      <c r="F373">
        <v>0</v>
      </c>
      <c r="G373">
        <v>1</v>
      </c>
      <c r="H373" t="s">
        <v>24</v>
      </c>
      <c r="I373">
        <v>3401</v>
      </c>
      <c r="J373">
        <v>0</v>
      </c>
      <c r="K373">
        <v>33</v>
      </c>
      <c r="L373" t="s">
        <v>40</v>
      </c>
      <c r="M373" t="s">
        <v>23</v>
      </c>
      <c r="N373" t="s">
        <v>23</v>
      </c>
      <c r="O373" t="s">
        <v>25</v>
      </c>
      <c r="P373" t="s">
        <v>26</v>
      </c>
      <c r="Q373" t="s">
        <v>27</v>
      </c>
      <c r="R373">
        <v>110.45</v>
      </c>
      <c r="S373">
        <v>4294.37</v>
      </c>
      <c r="T373" t="s">
        <v>64</v>
      </c>
      <c r="U373" t="s">
        <v>65</v>
      </c>
    </row>
    <row r="374" spans="1:21">
      <c r="A374" t="s">
        <v>1110</v>
      </c>
      <c r="B374" s="2">
        <v>45664</v>
      </c>
      <c r="C374" t="s">
        <v>33</v>
      </c>
      <c r="D374">
        <v>70</v>
      </c>
      <c r="E374" t="s">
        <v>23</v>
      </c>
      <c r="F374">
        <v>0</v>
      </c>
      <c r="G374">
        <v>1</v>
      </c>
      <c r="H374" t="s">
        <v>24</v>
      </c>
      <c r="I374">
        <v>5245</v>
      </c>
      <c r="J374">
        <v>1</v>
      </c>
      <c r="K374">
        <v>7</v>
      </c>
      <c r="L374" t="s">
        <v>48</v>
      </c>
      <c r="M374" t="s">
        <v>23</v>
      </c>
      <c r="N374" t="s">
        <v>23</v>
      </c>
      <c r="O374" t="s">
        <v>25</v>
      </c>
      <c r="P374" t="s">
        <v>26</v>
      </c>
      <c r="Q374" t="s">
        <v>27</v>
      </c>
      <c r="R374">
        <v>84.55</v>
      </c>
      <c r="S374">
        <v>796.86</v>
      </c>
      <c r="T374" t="s">
        <v>30</v>
      </c>
      <c r="U374" t="s">
        <v>69</v>
      </c>
    </row>
    <row r="375" spans="1:21">
      <c r="A375" t="s">
        <v>1113</v>
      </c>
      <c r="B375" s="2">
        <v>45050</v>
      </c>
      <c r="C375" t="s">
        <v>33</v>
      </c>
      <c r="D375">
        <v>75</v>
      </c>
      <c r="E375" t="s">
        <v>39</v>
      </c>
      <c r="F375">
        <v>0</v>
      </c>
      <c r="G375">
        <v>1</v>
      </c>
      <c r="H375" t="s">
        <v>24</v>
      </c>
      <c r="I375">
        <v>5172</v>
      </c>
      <c r="J375">
        <v>0</v>
      </c>
      <c r="K375">
        <v>27</v>
      </c>
      <c r="L375" t="s">
        <v>15568</v>
      </c>
      <c r="M375" t="s">
        <v>23</v>
      </c>
      <c r="N375" t="s">
        <v>23</v>
      </c>
      <c r="O375" t="s">
        <v>25</v>
      </c>
      <c r="P375" t="s">
        <v>26</v>
      </c>
      <c r="Q375" t="s">
        <v>27</v>
      </c>
      <c r="R375">
        <v>85.25</v>
      </c>
      <c r="S375">
        <v>3128.84</v>
      </c>
      <c r="T375" t="s">
        <v>30</v>
      </c>
      <c r="U375" t="s">
        <v>31</v>
      </c>
    </row>
    <row r="376" spans="1:21">
      <c r="A376" t="s">
        <v>1116</v>
      </c>
      <c r="B376" s="2">
        <v>45160</v>
      </c>
      <c r="C376" t="s">
        <v>22</v>
      </c>
      <c r="D376">
        <v>74</v>
      </c>
      <c r="E376" t="s">
        <v>23</v>
      </c>
      <c r="F376">
        <v>0</v>
      </c>
      <c r="G376">
        <v>1</v>
      </c>
      <c r="H376" t="s">
        <v>24</v>
      </c>
      <c r="I376">
        <v>2104</v>
      </c>
      <c r="J376">
        <v>3</v>
      </c>
      <c r="K376">
        <v>24</v>
      </c>
      <c r="L376" t="s">
        <v>40</v>
      </c>
      <c r="M376" t="s">
        <v>23</v>
      </c>
      <c r="N376" t="s">
        <v>23</v>
      </c>
      <c r="O376" t="s">
        <v>25</v>
      </c>
      <c r="P376" t="s">
        <v>26</v>
      </c>
      <c r="Q376" t="s">
        <v>27</v>
      </c>
      <c r="R376">
        <v>104.25</v>
      </c>
      <c r="S376">
        <v>3628.14</v>
      </c>
      <c r="T376" t="s">
        <v>30</v>
      </c>
      <c r="U376" t="s">
        <v>103</v>
      </c>
    </row>
    <row r="377" spans="1:21">
      <c r="A377" t="s">
        <v>1119</v>
      </c>
      <c r="B377" s="2">
        <v>44280</v>
      </c>
      <c r="C377" t="s">
        <v>33</v>
      </c>
      <c r="D377">
        <v>70</v>
      </c>
      <c r="E377" t="s">
        <v>23</v>
      </c>
      <c r="F377">
        <v>0</v>
      </c>
      <c r="G377">
        <v>1</v>
      </c>
      <c r="H377" t="s">
        <v>24</v>
      </c>
      <c r="I377">
        <v>4328</v>
      </c>
      <c r="J377">
        <v>5</v>
      </c>
      <c r="K377">
        <v>53</v>
      </c>
      <c r="L377" t="s">
        <v>15568</v>
      </c>
      <c r="M377" t="s">
        <v>23</v>
      </c>
      <c r="N377" t="s">
        <v>23</v>
      </c>
      <c r="O377" t="s">
        <v>25</v>
      </c>
      <c r="P377" t="s">
        <v>202</v>
      </c>
      <c r="Q377" t="s">
        <v>27</v>
      </c>
      <c r="R377">
        <v>94.85</v>
      </c>
      <c r="S377">
        <v>7134.51</v>
      </c>
      <c r="T377" t="s">
        <v>30</v>
      </c>
      <c r="U377" t="s">
        <v>31</v>
      </c>
    </row>
    <row r="378" spans="1:21">
      <c r="A378" t="s">
        <v>1122</v>
      </c>
      <c r="B378" s="2">
        <v>45847</v>
      </c>
      <c r="C378" t="s">
        <v>33</v>
      </c>
      <c r="D378">
        <v>24</v>
      </c>
      <c r="E378" t="s">
        <v>39</v>
      </c>
      <c r="F378">
        <v>0</v>
      </c>
      <c r="G378">
        <v>1</v>
      </c>
      <c r="H378" t="s">
        <v>24</v>
      </c>
      <c r="I378">
        <v>2565</v>
      </c>
      <c r="J378">
        <v>0</v>
      </c>
      <c r="K378">
        <v>1</v>
      </c>
      <c r="L378" t="s">
        <v>15568</v>
      </c>
      <c r="M378" t="s">
        <v>23</v>
      </c>
      <c r="N378" t="s">
        <v>23</v>
      </c>
      <c r="O378" t="s">
        <v>25</v>
      </c>
      <c r="P378" t="s">
        <v>26</v>
      </c>
      <c r="Q378" t="s">
        <v>50</v>
      </c>
      <c r="R378">
        <v>73.599999999999994</v>
      </c>
      <c r="S378">
        <v>79.790000000000006</v>
      </c>
      <c r="T378" t="s">
        <v>30</v>
      </c>
      <c r="U378" t="s">
        <v>69</v>
      </c>
    </row>
    <row r="379" spans="1:21">
      <c r="A379" t="s">
        <v>1125</v>
      </c>
      <c r="B379" s="2">
        <v>45850</v>
      </c>
      <c r="C379" t="s">
        <v>33</v>
      </c>
      <c r="D379">
        <v>21</v>
      </c>
      <c r="E379" t="s">
        <v>23</v>
      </c>
      <c r="F379">
        <v>0</v>
      </c>
      <c r="G379">
        <v>1</v>
      </c>
      <c r="H379" t="s">
        <v>24</v>
      </c>
      <c r="I379">
        <v>5980</v>
      </c>
      <c r="J379">
        <v>0</v>
      </c>
      <c r="K379">
        <v>1</v>
      </c>
      <c r="L379" t="s">
        <v>15568</v>
      </c>
      <c r="M379" t="s">
        <v>23</v>
      </c>
      <c r="N379" t="s">
        <v>23</v>
      </c>
      <c r="O379" t="s">
        <v>25</v>
      </c>
      <c r="P379" t="s">
        <v>26</v>
      </c>
      <c r="Q379" t="s">
        <v>27</v>
      </c>
      <c r="R379">
        <v>74.7</v>
      </c>
      <c r="S379">
        <v>96.61</v>
      </c>
      <c r="T379" t="s">
        <v>30</v>
      </c>
      <c r="U379" t="s">
        <v>31</v>
      </c>
    </row>
    <row r="380" spans="1:21">
      <c r="A380" t="s">
        <v>1127</v>
      </c>
      <c r="B380" s="2">
        <v>43740</v>
      </c>
      <c r="C380" t="s">
        <v>22</v>
      </c>
      <c r="D380">
        <v>52</v>
      </c>
      <c r="E380" t="s">
        <v>39</v>
      </c>
      <c r="F380">
        <v>0</v>
      </c>
      <c r="G380">
        <v>1</v>
      </c>
      <c r="H380" t="s">
        <v>24</v>
      </c>
      <c r="I380">
        <v>4544</v>
      </c>
      <c r="J380">
        <v>0</v>
      </c>
      <c r="K380">
        <v>70</v>
      </c>
      <c r="L380" t="s">
        <v>316</v>
      </c>
      <c r="M380" t="s">
        <v>23</v>
      </c>
      <c r="N380" t="s">
        <v>23</v>
      </c>
      <c r="O380" t="s">
        <v>25</v>
      </c>
      <c r="P380" t="s">
        <v>164</v>
      </c>
      <c r="Q380" t="s">
        <v>50</v>
      </c>
      <c r="R380">
        <v>104</v>
      </c>
      <c r="S380">
        <v>8103.45</v>
      </c>
      <c r="T380" t="s">
        <v>36</v>
      </c>
      <c r="U380" t="s">
        <v>37</v>
      </c>
    </row>
    <row r="381" spans="1:21">
      <c r="A381" t="s">
        <v>1130</v>
      </c>
      <c r="B381" s="2">
        <v>45852</v>
      </c>
      <c r="C381" t="s">
        <v>22</v>
      </c>
      <c r="D381">
        <v>25</v>
      </c>
      <c r="E381" t="s">
        <v>39</v>
      </c>
      <c r="F381">
        <v>0</v>
      </c>
      <c r="G381">
        <v>1</v>
      </c>
      <c r="H381" t="s">
        <v>24</v>
      </c>
      <c r="I381">
        <v>5951</v>
      </c>
      <c r="J381">
        <v>0</v>
      </c>
      <c r="K381">
        <v>1</v>
      </c>
      <c r="L381" t="s">
        <v>48</v>
      </c>
      <c r="M381" t="s">
        <v>23</v>
      </c>
      <c r="N381" t="s">
        <v>23</v>
      </c>
      <c r="O381" t="s">
        <v>25</v>
      </c>
      <c r="P381" t="s">
        <v>26</v>
      </c>
      <c r="Q381" t="s">
        <v>27</v>
      </c>
      <c r="R381">
        <v>89.9</v>
      </c>
      <c r="S381">
        <v>122.75</v>
      </c>
      <c r="T381" t="s">
        <v>43</v>
      </c>
      <c r="U381" t="s">
        <v>44</v>
      </c>
    </row>
    <row r="382" spans="1:21">
      <c r="A382" t="s">
        <v>1133</v>
      </c>
      <c r="B382" s="2">
        <v>45340</v>
      </c>
      <c r="C382" t="s">
        <v>33</v>
      </c>
      <c r="D382">
        <v>21</v>
      </c>
      <c r="E382" t="s">
        <v>39</v>
      </c>
      <c r="F382">
        <v>0</v>
      </c>
      <c r="G382">
        <v>1</v>
      </c>
      <c r="H382" t="s">
        <v>24</v>
      </c>
      <c r="I382">
        <v>4260</v>
      </c>
      <c r="J382">
        <v>0</v>
      </c>
      <c r="K382">
        <v>18</v>
      </c>
      <c r="L382" t="s">
        <v>15568</v>
      </c>
      <c r="M382" t="s">
        <v>23</v>
      </c>
      <c r="N382" t="s">
        <v>23</v>
      </c>
      <c r="O382" t="s">
        <v>25</v>
      </c>
      <c r="P382" t="s">
        <v>26</v>
      </c>
      <c r="Q382" t="s">
        <v>27</v>
      </c>
      <c r="R382">
        <v>90.1</v>
      </c>
      <c r="S382">
        <v>2180.27</v>
      </c>
      <c r="T382" t="s">
        <v>30</v>
      </c>
      <c r="U382" t="s">
        <v>103</v>
      </c>
    </row>
    <row r="383" spans="1:21">
      <c r="A383" t="s">
        <v>1135</v>
      </c>
      <c r="B383" s="2">
        <v>44646</v>
      </c>
      <c r="C383" t="s">
        <v>33</v>
      </c>
      <c r="D383">
        <v>33</v>
      </c>
      <c r="E383" t="s">
        <v>39</v>
      </c>
      <c r="F383">
        <v>0</v>
      </c>
      <c r="G383">
        <v>1</v>
      </c>
      <c r="H383" t="s">
        <v>24</v>
      </c>
      <c r="I383">
        <v>3038</v>
      </c>
      <c r="J383">
        <v>0</v>
      </c>
      <c r="K383">
        <v>41</v>
      </c>
      <c r="L383" t="s">
        <v>142</v>
      </c>
      <c r="M383" t="s">
        <v>23</v>
      </c>
      <c r="N383" t="s">
        <v>23</v>
      </c>
      <c r="O383" t="s">
        <v>25</v>
      </c>
      <c r="P383" t="s">
        <v>26</v>
      </c>
      <c r="Q383" t="s">
        <v>27</v>
      </c>
      <c r="R383">
        <v>114.5</v>
      </c>
      <c r="S383">
        <v>5411.41</v>
      </c>
      <c r="T383" t="s">
        <v>30</v>
      </c>
      <c r="U383" t="s">
        <v>69</v>
      </c>
    </row>
    <row r="384" spans="1:21">
      <c r="A384" t="s">
        <v>1138</v>
      </c>
      <c r="B384" s="2">
        <v>45630</v>
      </c>
      <c r="C384" t="s">
        <v>22</v>
      </c>
      <c r="D384">
        <v>23</v>
      </c>
      <c r="E384" t="s">
        <v>23</v>
      </c>
      <c r="F384">
        <v>0</v>
      </c>
      <c r="G384">
        <v>1</v>
      </c>
      <c r="H384" t="s">
        <v>24</v>
      </c>
      <c r="I384">
        <v>2587</v>
      </c>
      <c r="J384">
        <v>1</v>
      </c>
      <c r="K384">
        <v>8</v>
      </c>
      <c r="L384" t="s">
        <v>15568</v>
      </c>
      <c r="M384" t="s">
        <v>23</v>
      </c>
      <c r="N384" t="s">
        <v>23</v>
      </c>
      <c r="O384" t="s">
        <v>25</v>
      </c>
      <c r="P384" t="s">
        <v>26</v>
      </c>
      <c r="Q384" t="s">
        <v>27</v>
      </c>
      <c r="R384">
        <v>75</v>
      </c>
      <c r="S384">
        <v>675.67</v>
      </c>
      <c r="T384" t="s">
        <v>64</v>
      </c>
      <c r="U384" t="s">
        <v>234</v>
      </c>
    </row>
    <row r="385" spans="1:21">
      <c r="A385" t="s">
        <v>1141</v>
      </c>
      <c r="B385" s="2">
        <v>45513</v>
      </c>
      <c r="C385" t="s">
        <v>22</v>
      </c>
      <c r="D385">
        <v>20</v>
      </c>
      <c r="E385" t="s">
        <v>39</v>
      </c>
      <c r="F385">
        <v>0</v>
      </c>
      <c r="G385">
        <v>1</v>
      </c>
      <c r="H385" t="s">
        <v>24</v>
      </c>
      <c r="I385">
        <v>5598</v>
      </c>
      <c r="J385">
        <v>0</v>
      </c>
      <c r="K385">
        <v>12</v>
      </c>
      <c r="L385" t="s">
        <v>15568</v>
      </c>
      <c r="M385" t="s">
        <v>23</v>
      </c>
      <c r="N385" t="s">
        <v>23</v>
      </c>
      <c r="O385" t="s">
        <v>25</v>
      </c>
      <c r="P385" t="s">
        <v>26</v>
      </c>
      <c r="Q385" t="s">
        <v>50</v>
      </c>
      <c r="R385">
        <v>99.95</v>
      </c>
      <c r="S385">
        <v>1590.67</v>
      </c>
      <c r="T385" t="s">
        <v>30</v>
      </c>
      <c r="U385" t="s">
        <v>31</v>
      </c>
    </row>
    <row r="386" spans="1:21">
      <c r="A386" t="s">
        <v>1143</v>
      </c>
      <c r="B386" s="2">
        <v>45820</v>
      </c>
      <c r="C386" t="s">
        <v>33</v>
      </c>
      <c r="D386">
        <v>20</v>
      </c>
      <c r="E386" t="s">
        <v>39</v>
      </c>
      <c r="F386">
        <v>0</v>
      </c>
      <c r="G386">
        <v>1</v>
      </c>
      <c r="H386" t="s">
        <v>24</v>
      </c>
      <c r="I386">
        <v>5100</v>
      </c>
      <c r="J386">
        <v>0</v>
      </c>
      <c r="K386">
        <v>2</v>
      </c>
      <c r="L386" t="s">
        <v>15568</v>
      </c>
      <c r="M386" t="s">
        <v>23</v>
      </c>
      <c r="N386" t="s">
        <v>23</v>
      </c>
      <c r="O386" t="s">
        <v>25</v>
      </c>
      <c r="P386" t="s">
        <v>26</v>
      </c>
      <c r="Q386" t="s">
        <v>27</v>
      </c>
      <c r="R386">
        <v>91.4</v>
      </c>
      <c r="S386">
        <v>272.83999999999997</v>
      </c>
      <c r="T386" t="s">
        <v>30</v>
      </c>
      <c r="U386" t="s">
        <v>31</v>
      </c>
    </row>
    <row r="387" spans="1:21">
      <c r="A387" t="s">
        <v>1145</v>
      </c>
      <c r="B387" s="2">
        <v>45139</v>
      </c>
      <c r="C387" t="s">
        <v>22</v>
      </c>
      <c r="D387">
        <v>50</v>
      </c>
      <c r="E387" t="s">
        <v>39</v>
      </c>
      <c r="F387">
        <v>0</v>
      </c>
      <c r="G387">
        <v>1</v>
      </c>
      <c r="H387" t="s">
        <v>24</v>
      </c>
      <c r="I387">
        <v>5005</v>
      </c>
      <c r="J387">
        <v>0</v>
      </c>
      <c r="K387">
        <v>24</v>
      </c>
      <c r="L387" t="s">
        <v>15568</v>
      </c>
      <c r="M387" t="s">
        <v>23</v>
      </c>
      <c r="N387" t="s">
        <v>23</v>
      </c>
      <c r="O387" t="s">
        <v>49</v>
      </c>
      <c r="P387" t="s">
        <v>26</v>
      </c>
      <c r="Q387" t="s">
        <v>27</v>
      </c>
      <c r="R387">
        <v>49.55</v>
      </c>
      <c r="S387">
        <v>1555.76</v>
      </c>
      <c r="T387" t="s">
        <v>43</v>
      </c>
      <c r="U387" t="s">
        <v>44</v>
      </c>
    </row>
    <row r="388" spans="1:21">
      <c r="A388" t="s">
        <v>1147</v>
      </c>
      <c r="B388" s="2">
        <v>44445</v>
      </c>
      <c r="C388" t="s">
        <v>33</v>
      </c>
      <c r="D388">
        <v>35</v>
      </c>
      <c r="E388" t="s">
        <v>23</v>
      </c>
      <c r="F388">
        <v>0</v>
      </c>
      <c r="G388">
        <v>1</v>
      </c>
      <c r="H388" t="s">
        <v>24</v>
      </c>
      <c r="I388">
        <v>4622</v>
      </c>
      <c r="J388">
        <v>1</v>
      </c>
      <c r="K388">
        <v>47</v>
      </c>
      <c r="L388" t="s">
        <v>15568</v>
      </c>
      <c r="M388" t="s">
        <v>23</v>
      </c>
      <c r="N388" t="s">
        <v>23</v>
      </c>
      <c r="O388" t="s">
        <v>25</v>
      </c>
      <c r="P388" t="s">
        <v>26</v>
      </c>
      <c r="Q388" t="s">
        <v>27</v>
      </c>
      <c r="R388">
        <v>98.75</v>
      </c>
      <c r="S388">
        <v>4668.59</v>
      </c>
      <c r="T388" t="s">
        <v>30</v>
      </c>
      <c r="U388" t="s">
        <v>69</v>
      </c>
    </row>
    <row r="389" spans="1:21">
      <c r="A389" t="s">
        <v>1150</v>
      </c>
      <c r="B389" s="2">
        <v>45696</v>
      </c>
      <c r="C389" t="s">
        <v>33</v>
      </c>
      <c r="D389">
        <v>29</v>
      </c>
      <c r="E389" t="s">
        <v>39</v>
      </c>
      <c r="F389">
        <v>0</v>
      </c>
      <c r="G389">
        <v>1</v>
      </c>
      <c r="H389" t="s">
        <v>24</v>
      </c>
      <c r="I389">
        <v>3578</v>
      </c>
      <c r="J389">
        <v>0</v>
      </c>
      <c r="K389">
        <v>6</v>
      </c>
      <c r="L389" t="s">
        <v>48</v>
      </c>
      <c r="M389" t="s">
        <v>23</v>
      </c>
      <c r="N389" t="s">
        <v>23</v>
      </c>
      <c r="O389" t="s">
        <v>25</v>
      </c>
      <c r="P389" t="s">
        <v>26</v>
      </c>
      <c r="Q389" t="s">
        <v>27</v>
      </c>
      <c r="R389">
        <v>98.15</v>
      </c>
      <c r="S389">
        <v>689.01</v>
      </c>
      <c r="T389" t="s">
        <v>36</v>
      </c>
      <c r="U389" t="s">
        <v>46</v>
      </c>
    </row>
    <row r="390" spans="1:21">
      <c r="A390" t="s">
        <v>1153</v>
      </c>
      <c r="B390" s="2">
        <v>45649</v>
      </c>
      <c r="C390" t="s">
        <v>33</v>
      </c>
      <c r="D390">
        <v>20</v>
      </c>
      <c r="E390" t="s">
        <v>23</v>
      </c>
      <c r="F390">
        <v>0</v>
      </c>
      <c r="G390">
        <v>1</v>
      </c>
      <c r="H390" t="s">
        <v>24</v>
      </c>
      <c r="I390">
        <v>2939</v>
      </c>
      <c r="J390">
        <v>1</v>
      </c>
      <c r="K390">
        <v>8</v>
      </c>
      <c r="L390" t="s">
        <v>48</v>
      </c>
      <c r="M390" t="s">
        <v>23</v>
      </c>
      <c r="N390" t="s">
        <v>23</v>
      </c>
      <c r="O390" t="s">
        <v>25</v>
      </c>
      <c r="P390" t="s">
        <v>26</v>
      </c>
      <c r="Q390" t="s">
        <v>27</v>
      </c>
      <c r="R390">
        <v>94.2</v>
      </c>
      <c r="S390">
        <v>1087.94</v>
      </c>
      <c r="T390" t="s">
        <v>30</v>
      </c>
      <c r="U390" t="s">
        <v>31</v>
      </c>
    </row>
    <row r="391" spans="1:21">
      <c r="A391" t="s">
        <v>1156</v>
      </c>
      <c r="B391" s="2">
        <v>45022</v>
      </c>
      <c r="C391" t="s">
        <v>22</v>
      </c>
      <c r="D391">
        <v>22</v>
      </c>
      <c r="E391" t="s">
        <v>39</v>
      </c>
      <c r="F391">
        <v>0</v>
      </c>
      <c r="G391">
        <v>1</v>
      </c>
      <c r="H391" t="s">
        <v>24</v>
      </c>
      <c r="I391">
        <v>5433</v>
      </c>
      <c r="J391">
        <v>0</v>
      </c>
      <c r="K391">
        <v>28</v>
      </c>
      <c r="L391" t="s">
        <v>15568</v>
      </c>
      <c r="M391" t="s">
        <v>23</v>
      </c>
      <c r="N391" t="s">
        <v>23</v>
      </c>
      <c r="O391" t="s">
        <v>25</v>
      </c>
      <c r="P391" t="s">
        <v>26</v>
      </c>
      <c r="Q391" t="s">
        <v>50</v>
      </c>
      <c r="R391">
        <v>94.5</v>
      </c>
      <c r="S391">
        <v>3653.96</v>
      </c>
      <c r="T391" t="s">
        <v>64</v>
      </c>
      <c r="U391" t="s">
        <v>73</v>
      </c>
    </row>
    <row r="392" spans="1:21">
      <c r="A392" t="s">
        <v>1159</v>
      </c>
      <c r="B392" s="2">
        <v>45839</v>
      </c>
      <c r="C392" t="s">
        <v>22</v>
      </c>
      <c r="D392">
        <v>52</v>
      </c>
      <c r="E392" t="s">
        <v>39</v>
      </c>
      <c r="F392">
        <v>0</v>
      </c>
      <c r="G392">
        <v>1</v>
      </c>
      <c r="H392" t="s">
        <v>24</v>
      </c>
      <c r="I392">
        <v>5094</v>
      </c>
      <c r="J392">
        <v>0</v>
      </c>
      <c r="K392">
        <v>1</v>
      </c>
      <c r="L392" t="s">
        <v>15568</v>
      </c>
      <c r="M392" t="s">
        <v>23</v>
      </c>
      <c r="N392" t="s">
        <v>23</v>
      </c>
      <c r="O392" t="s">
        <v>49</v>
      </c>
      <c r="P392" t="s">
        <v>26</v>
      </c>
      <c r="Q392" t="s">
        <v>84</v>
      </c>
      <c r="R392">
        <v>53.5</v>
      </c>
      <c r="S392">
        <v>68.08</v>
      </c>
      <c r="T392" t="s">
        <v>64</v>
      </c>
      <c r="U392" t="s">
        <v>65</v>
      </c>
    </row>
    <row r="393" spans="1:21">
      <c r="A393" t="s">
        <v>1162</v>
      </c>
      <c r="B393" s="2">
        <v>45861</v>
      </c>
      <c r="C393" t="s">
        <v>22</v>
      </c>
      <c r="D393">
        <v>22</v>
      </c>
      <c r="E393" t="s">
        <v>39</v>
      </c>
      <c r="F393">
        <v>0</v>
      </c>
      <c r="G393">
        <v>1</v>
      </c>
      <c r="H393" t="s">
        <v>24</v>
      </c>
      <c r="I393">
        <v>5747</v>
      </c>
      <c r="J393">
        <v>0</v>
      </c>
      <c r="K393">
        <v>1</v>
      </c>
      <c r="L393" t="s">
        <v>48</v>
      </c>
      <c r="M393" t="s">
        <v>23</v>
      </c>
      <c r="N393" t="s">
        <v>39</v>
      </c>
      <c r="P393" t="s">
        <v>26</v>
      </c>
      <c r="Q393" t="s">
        <v>50</v>
      </c>
      <c r="R393">
        <v>20.100000000000001</v>
      </c>
      <c r="S393">
        <v>36.909999999999997</v>
      </c>
      <c r="T393" t="s">
        <v>30</v>
      </c>
      <c r="U393" t="s">
        <v>69</v>
      </c>
    </row>
    <row r="394" spans="1:21">
      <c r="A394" t="s">
        <v>1165</v>
      </c>
      <c r="B394" s="2">
        <v>45190</v>
      </c>
      <c r="C394" t="s">
        <v>33</v>
      </c>
      <c r="D394">
        <v>33</v>
      </c>
      <c r="E394" t="s">
        <v>23</v>
      </c>
      <c r="F394">
        <v>0</v>
      </c>
      <c r="G394">
        <v>1</v>
      </c>
      <c r="H394" t="s">
        <v>24</v>
      </c>
      <c r="I394">
        <v>5737</v>
      </c>
      <c r="J394">
        <v>0</v>
      </c>
      <c r="K394">
        <v>23</v>
      </c>
      <c r="L394" t="s">
        <v>15568</v>
      </c>
      <c r="M394" t="s">
        <v>23</v>
      </c>
      <c r="N394" t="s">
        <v>23</v>
      </c>
      <c r="O394" t="s">
        <v>25</v>
      </c>
      <c r="P394" t="s">
        <v>26</v>
      </c>
      <c r="Q394" t="s">
        <v>27</v>
      </c>
      <c r="R394">
        <v>83.8</v>
      </c>
      <c r="S394">
        <v>2792.88</v>
      </c>
      <c r="T394" t="s">
        <v>36</v>
      </c>
      <c r="U394" t="s">
        <v>46</v>
      </c>
    </row>
    <row r="395" spans="1:21">
      <c r="A395" t="s">
        <v>1167</v>
      </c>
      <c r="B395" s="2">
        <v>45740</v>
      </c>
      <c r="C395" t="s">
        <v>22</v>
      </c>
      <c r="D395">
        <v>45</v>
      </c>
      <c r="E395" t="s">
        <v>39</v>
      </c>
      <c r="F395">
        <v>0</v>
      </c>
      <c r="G395">
        <v>1</v>
      </c>
      <c r="H395" t="s">
        <v>24</v>
      </c>
      <c r="I395">
        <v>3125</v>
      </c>
      <c r="J395">
        <v>0</v>
      </c>
      <c r="K395">
        <v>5</v>
      </c>
      <c r="L395" t="s">
        <v>15568</v>
      </c>
      <c r="M395" t="s">
        <v>39</v>
      </c>
      <c r="N395" t="s">
        <v>23</v>
      </c>
      <c r="O395" t="s">
        <v>56</v>
      </c>
      <c r="P395" t="s">
        <v>26</v>
      </c>
      <c r="Q395" t="s">
        <v>50</v>
      </c>
      <c r="R395">
        <v>40</v>
      </c>
      <c r="S395">
        <v>223.45</v>
      </c>
      <c r="T395" t="s">
        <v>30</v>
      </c>
      <c r="U395" t="s">
        <v>31</v>
      </c>
    </row>
    <row r="396" spans="1:21">
      <c r="A396" t="s">
        <v>1170</v>
      </c>
      <c r="B396" s="2">
        <v>44356</v>
      </c>
      <c r="C396" t="s">
        <v>33</v>
      </c>
      <c r="D396">
        <v>25</v>
      </c>
      <c r="E396" t="s">
        <v>23</v>
      </c>
      <c r="F396">
        <v>0</v>
      </c>
      <c r="G396">
        <v>1</v>
      </c>
      <c r="H396" t="s">
        <v>24</v>
      </c>
      <c r="I396">
        <v>5135</v>
      </c>
      <c r="J396">
        <v>1</v>
      </c>
      <c r="K396">
        <v>50</v>
      </c>
      <c r="L396" t="s">
        <v>15568</v>
      </c>
      <c r="M396" t="s">
        <v>23</v>
      </c>
      <c r="N396" t="s">
        <v>23</v>
      </c>
      <c r="O396" t="s">
        <v>25</v>
      </c>
      <c r="P396" t="s">
        <v>26</v>
      </c>
      <c r="Q396" t="s">
        <v>27</v>
      </c>
      <c r="R396">
        <v>84.4</v>
      </c>
      <c r="S396">
        <v>5882.65</v>
      </c>
      <c r="T396" t="s">
        <v>30</v>
      </c>
      <c r="U396" t="s">
        <v>31</v>
      </c>
    </row>
    <row r="397" spans="1:21">
      <c r="A397" t="s">
        <v>1173</v>
      </c>
      <c r="B397" s="2">
        <v>44144</v>
      </c>
      <c r="C397" t="s">
        <v>33</v>
      </c>
      <c r="D397">
        <v>59</v>
      </c>
      <c r="E397" t="s">
        <v>23</v>
      </c>
      <c r="F397">
        <v>0</v>
      </c>
      <c r="G397">
        <v>1</v>
      </c>
      <c r="H397" t="s">
        <v>24</v>
      </c>
      <c r="I397">
        <v>4471</v>
      </c>
      <c r="J397">
        <v>1</v>
      </c>
      <c r="K397">
        <v>57</v>
      </c>
      <c r="L397" t="s">
        <v>15568</v>
      </c>
      <c r="M397" t="s">
        <v>23</v>
      </c>
      <c r="N397" t="s">
        <v>23</v>
      </c>
      <c r="O397" t="s">
        <v>25</v>
      </c>
      <c r="P397" t="s">
        <v>26</v>
      </c>
      <c r="Q397" t="s">
        <v>50</v>
      </c>
      <c r="R397">
        <v>104.5</v>
      </c>
      <c r="S397">
        <v>8208.76</v>
      </c>
      <c r="T397" t="s">
        <v>64</v>
      </c>
      <c r="U397" t="s">
        <v>65</v>
      </c>
    </row>
    <row r="398" spans="1:21">
      <c r="A398" t="s">
        <v>1176</v>
      </c>
      <c r="B398" s="2">
        <v>45847</v>
      </c>
      <c r="C398" t="s">
        <v>22</v>
      </c>
      <c r="D398">
        <v>47</v>
      </c>
      <c r="E398" t="s">
        <v>39</v>
      </c>
      <c r="F398">
        <v>0</v>
      </c>
      <c r="G398">
        <v>1</v>
      </c>
      <c r="H398" t="s">
        <v>24</v>
      </c>
      <c r="I398">
        <v>3555</v>
      </c>
      <c r="J398">
        <v>0</v>
      </c>
      <c r="K398">
        <v>1</v>
      </c>
      <c r="L398" t="s">
        <v>15568</v>
      </c>
      <c r="M398" t="s">
        <v>23</v>
      </c>
      <c r="N398" t="s">
        <v>23</v>
      </c>
      <c r="O398" t="s">
        <v>25</v>
      </c>
      <c r="P398" t="s">
        <v>26</v>
      </c>
      <c r="Q398" t="s">
        <v>27</v>
      </c>
      <c r="R398">
        <v>79.05</v>
      </c>
      <c r="S398">
        <v>110.39</v>
      </c>
      <c r="T398" t="s">
        <v>30</v>
      </c>
      <c r="U398" t="s">
        <v>69</v>
      </c>
    </row>
    <row r="399" spans="1:21">
      <c r="A399" t="s">
        <v>1179</v>
      </c>
      <c r="B399" s="2">
        <v>44692</v>
      </c>
      <c r="C399" t="s">
        <v>22</v>
      </c>
      <c r="D399">
        <v>24</v>
      </c>
      <c r="E399" t="s">
        <v>39</v>
      </c>
      <c r="F399">
        <v>0</v>
      </c>
      <c r="G399">
        <v>1</v>
      </c>
      <c r="H399" t="s">
        <v>24</v>
      </c>
      <c r="I399">
        <v>3080</v>
      </c>
      <c r="J399">
        <v>0</v>
      </c>
      <c r="K399">
        <v>39</v>
      </c>
      <c r="L399" t="s">
        <v>15568</v>
      </c>
      <c r="M399" t="s">
        <v>39</v>
      </c>
      <c r="N399" t="s">
        <v>23</v>
      </c>
      <c r="O399" t="s">
        <v>56</v>
      </c>
      <c r="P399" t="s">
        <v>26</v>
      </c>
      <c r="Q399" t="s">
        <v>50</v>
      </c>
      <c r="R399">
        <v>48.95</v>
      </c>
      <c r="S399">
        <v>1880.85</v>
      </c>
      <c r="T399" t="s">
        <v>59</v>
      </c>
      <c r="U399" t="s">
        <v>60</v>
      </c>
    </row>
    <row r="400" spans="1:21">
      <c r="A400" t="s">
        <v>1181</v>
      </c>
      <c r="B400" s="2">
        <v>45819</v>
      </c>
      <c r="C400" t="s">
        <v>22</v>
      </c>
      <c r="D400">
        <v>27</v>
      </c>
      <c r="E400" t="s">
        <v>39</v>
      </c>
      <c r="F400">
        <v>0</v>
      </c>
      <c r="G400">
        <v>1</v>
      </c>
      <c r="H400" t="s">
        <v>24</v>
      </c>
      <c r="I400">
        <v>5944</v>
      </c>
      <c r="J400">
        <v>0</v>
      </c>
      <c r="K400">
        <v>2</v>
      </c>
      <c r="L400" t="s">
        <v>48</v>
      </c>
      <c r="M400" t="s">
        <v>23</v>
      </c>
      <c r="N400" t="s">
        <v>23</v>
      </c>
      <c r="O400" t="s">
        <v>25</v>
      </c>
      <c r="P400" t="s">
        <v>26</v>
      </c>
      <c r="Q400" t="s">
        <v>27</v>
      </c>
      <c r="R400">
        <v>76.5</v>
      </c>
      <c r="S400">
        <v>196.89</v>
      </c>
      <c r="T400" t="s">
        <v>43</v>
      </c>
      <c r="U400" t="s">
        <v>44</v>
      </c>
    </row>
    <row r="401" spans="1:21">
      <c r="A401" t="s">
        <v>1184</v>
      </c>
      <c r="B401" s="2">
        <v>45709</v>
      </c>
      <c r="C401" t="s">
        <v>33</v>
      </c>
      <c r="D401">
        <v>30</v>
      </c>
      <c r="E401" t="s">
        <v>39</v>
      </c>
      <c r="F401">
        <v>0</v>
      </c>
      <c r="G401">
        <v>1</v>
      </c>
      <c r="H401" t="s">
        <v>24</v>
      </c>
      <c r="I401">
        <v>2240</v>
      </c>
      <c r="J401">
        <v>0</v>
      </c>
      <c r="K401">
        <v>6</v>
      </c>
      <c r="L401" t="s">
        <v>48</v>
      </c>
      <c r="M401" t="s">
        <v>39</v>
      </c>
      <c r="N401" t="s">
        <v>23</v>
      </c>
      <c r="O401" t="s">
        <v>49</v>
      </c>
      <c r="P401" t="s">
        <v>26</v>
      </c>
      <c r="Q401" t="s">
        <v>27</v>
      </c>
      <c r="R401">
        <v>47.95</v>
      </c>
      <c r="S401">
        <v>305.10000000000002</v>
      </c>
      <c r="T401" t="s">
        <v>30</v>
      </c>
      <c r="U401" t="s">
        <v>31</v>
      </c>
    </row>
    <row r="402" spans="1:21">
      <c r="A402" t="s">
        <v>1187</v>
      </c>
      <c r="B402" s="2">
        <v>44758</v>
      </c>
      <c r="C402" t="s">
        <v>33</v>
      </c>
      <c r="D402">
        <v>23</v>
      </c>
      <c r="E402" t="s">
        <v>39</v>
      </c>
      <c r="F402">
        <v>0</v>
      </c>
      <c r="G402">
        <v>1</v>
      </c>
      <c r="H402" t="s">
        <v>24</v>
      </c>
      <c r="I402">
        <v>5554</v>
      </c>
      <c r="J402">
        <v>0</v>
      </c>
      <c r="K402">
        <v>37</v>
      </c>
      <c r="L402" t="s">
        <v>40</v>
      </c>
      <c r="M402" t="s">
        <v>23</v>
      </c>
      <c r="N402" t="s">
        <v>23</v>
      </c>
      <c r="O402" t="s">
        <v>56</v>
      </c>
      <c r="P402" t="s">
        <v>26</v>
      </c>
      <c r="Q402" t="s">
        <v>27</v>
      </c>
      <c r="R402">
        <v>64.75</v>
      </c>
      <c r="S402">
        <v>2466.19</v>
      </c>
      <c r="T402" t="s">
        <v>36</v>
      </c>
      <c r="U402" t="s">
        <v>46</v>
      </c>
    </row>
    <row r="403" spans="1:21">
      <c r="A403" t="s">
        <v>1190</v>
      </c>
      <c r="B403" s="2">
        <v>45814</v>
      </c>
      <c r="C403" t="s">
        <v>22</v>
      </c>
      <c r="D403">
        <v>26</v>
      </c>
      <c r="E403" t="s">
        <v>39</v>
      </c>
      <c r="F403">
        <v>0</v>
      </c>
      <c r="G403">
        <v>1</v>
      </c>
      <c r="H403" t="s">
        <v>24</v>
      </c>
      <c r="I403">
        <v>5055</v>
      </c>
      <c r="J403">
        <v>0</v>
      </c>
      <c r="K403">
        <v>2</v>
      </c>
      <c r="L403" t="s">
        <v>48</v>
      </c>
      <c r="M403" t="s">
        <v>23</v>
      </c>
      <c r="N403" t="s">
        <v>23</v>
      </c>
      <c r="O403" t="s">
        <v>25</v>
      </c>
      <c r="P403" t="s">
        <v>26</v>
      </c>
      <c r="Q403" t="s">
        <v>27</v>
      </c>
      <c r="R403">
        <v>80.25</v>
      </c>
      <c r="S403">
        <v>232.61</v>
      </c>
      <c r="T403" t="s">
        <v>30</v>
      </c>
      <c r="U403" t="s">
        <v>69</v>
      </c>
    </row>
    <row r="404" spans="1:21">
      <c r="A404" t="s">
        <v>1192</v>
      </c>
      <c r="B404" s="2">
        <v>44898</v>
      </c>
      <c r="C404" t="s">
        <v>33</v>
      </c>
      <c r="D404">
        <v>42</v>
      </c>
      <c r="E404" t="s">
        <v>23</v>
      </c>
      <c r="F404">
        <v>0</v>
      </c>
      <c r="G404">
        <v>1</v>
      </c>
      <c r="H404" t="s">
        <v>24</v>
      </c>
      <c r="I404">
        <v>3590</v>
      </c>
      <c r="J404">
        <v>1</v>
      </c>
      <c r="K404">
        <v>32</v>
      </c>
      <c r="L404" t="s">
        <v>15568</v>
      </c>
      <c r="M404" t="s">
        <v>23</v>
      </c>
      <c r="N404" t="s">
        <v>23</v>
      </c>
      <c r="O404" t="s">
        <v>25</v>
      </c>
      <c r="P404" t="s">
        <v>26</v>
      </c>
      <c r="Q404" t="s">
        <v>27</v>
      </c>
      <c r="R404">
        <v>91.05</v>
      </c>
      <c r="S404">
        <v>4525.9399999999996</v>
      </c>
      <c r="T404" t="s">
        <v>30</v>
      </c>
      <c r="U404" t="s">
        <v>106</v>
      </c>
    </row>
    <row r="405" spans="1:21">
      <c r="A405" t="s">
        <v>1195</v>
      </c>
      <c r="B405" s="2">
        <v>45398</v>
      </c>
      <c r="C405" t="s">
        <v>33</v>
      </c>
      <c r="D405">
        <v>51</v>
      </c>
      <c r="E405" t="s">
        <v>39</v>
      </c>
      <c r="F405">
        <v>0</v>
      </c>
      <c r="G405">
        <v>1</v>
      </c>
      <c r="H405" t="s">
        <v>24</v>
      </c>
      <c r="I405">
        <v>3810</v>
      </c>
      <c r="J405">
        <v>0</v>
      </c>
      <c r="K405">
        <v>16</v>
      </c>
      <c r="L405" t="s">
        <v>97</v>
      </c>
      <c r="M405" t="s">
        <v>23</v>
      </c>
      <c r="N405" t="s">
        <v>23</v>
      </c>
      <c r="O405" t="s">
        <v>25</v>
      </c>
      <c r="P405" t="s">
        <v>26</v>
      </c>
      <c r="Q405" t="s">
        <v>27</v>
      </c>
      <c r="R405">
        <v>94.45</v>
      </c>
      <c r="S405">
        <v>1662.08</v>
      </c>
      <c r="T405" t="s">
        <v>30</v>
      </c>
      <c r="U405" t="s">
        <v>31</v>
      </c>
    </row>
    <row r="406" spans="1:21">
      <c r="A406" t="s">
        <v>1197</v>
      </c>
      <c r="B406" s="2">
        <v>44492</v>
      </c>
      <c r="C406" t="s">
        <v>33</v>
      </c>
      <c r="D406">
        <v>68</v>
      </c>
      <c r="E406" t="s">
        <v>39</v>
      </c>
      <c r="F406">
        <v>0</v>
      </c>
      <c r="G406">
        <v>1</v>
      </c>
      <c r="H406" t="s">
        <v>24</v>
      </c>
      <c r="I406">
        <v>2403</v>
      </c>
      <c r="J406">
        <v>0</v>
      </c>
      <c r="K406">
        <v>46</v>
      </c>
      <c r="L406" t="s">
        <v>15568</v>
      </c>
      <c r="M406" t="s">
        <v>23</v>
      </c>
      <c r="N406" t="s">
        <v>23</v>
      </c>
      <c r="O406" t="s">
        <v>25</v>
      </c>
      <c r="P406" t="s">
        <v>202</v>
      </c>
      <c r="Q406" t="s">
        <v>27</v>
      </c>
      <c r="R406">
        <v>110</v>
      </c>
      <c r="S406">
        <v>4983.82</v>
      </c>
      <c r="T406" t="s">
        <v>30</v>
      </c>
      <c r="U406" t="s">
        <v>69</v>
      </c>
    </row>
    <row r="407" spans="1:21">
      <c r="A407" t="s">
        <v>1200</v>
      </c>
      <c r="B407" s="2">
        <v>45628</v>
      </c>
      <c r="C407" t="s">
        <v>33</v>
      </c>
      <c r="D407">
        <v>65</v>
      </c>
      <c r="E407" t="s">
        <v>39</v>
      </c>
      <c r="F407">
        <v>0</v>
      </c>
      <c r="G407">
        <v>1</v>
      </c>
      <c r="H407" t="s">
        <v>24</v>
      </c>
      <c r="I407">
        <v>5662</v>
      </c>
      <c r="J407">
        <v>0</v>
      </c>
      <c r="K407">
        <v>8</v>
      </c>
      <c r="L407" t="s">
        <v>48</v>
      </c>
      <c r="M407" t="s">
        <v>23</v>
      </c>
      <c r="N407" t="s">
        <v>23</v>
      </c>
      <c r="O407" t="s">
        <v>25</v>
      </c>
      <c r="P407" t="s">
        <v>26</v>
      </c>
      <c r="Q407" t="s">
        <v>27</v>
      </c>
      <c r="R407">
        <v>92.1</v>
      </c>
      <c r="S407">
        <v>1073.3900000000001</v>
      </c>
      <c r="T407" t="s">
        <v>30</v>
      </c>
      <c r="U407" t="s">
        <v>31</v>
      </c>
    </row>
    <row r="408" spans="1:21">
      <c r="A408" t="s">
        <v>1203</v>
      </c>
      <c r="B408" s="2">
        <v>44806</v>
      </c>
      <c r="C408" t="s">
        <v>33</v>
      </c>
      <c r="D408">
        <v>71</v>
      </c>
      <c r="E408" t="s">
        <v>23</v>
      </c>
      <c r="F408">
        <v>0</v>
      </c>
      <c r="G408">
        <v>1</v>
      </c>
      <c r="H408" t="s">
        <v>24</v>
      </c>
      <c r="I408">
        <v>4745</v>
      </c>
      <c r="J408">
        <v>1</v>
      </c>
      <c r="K408">
        <v>35</v>
      </c>
      <c r="L408" t="s">
        <v>15568</v>
      </c>
      <c r="M408" t="s">
        <v>23</v>
      </c>
      <c r="N408" t="s">
        <v>23</v>
      </c>
      <c r="O408" t="s">
        <v>56</v>
      </c>
      <c r="P408" t="s">
        <v>26</v>
      </c>
      <c r="Q408" t="s">
        <v>27</v>
      </c>
      <c r="R408">
        <v>100.5</v>
      </c>
      <c r="S408">
        <v>4212.6499999999996</v>
      </c>
      <c r="T408" t="s">
        <v>36</v>
      </c>
      <c r="U408" t="s">
        <v>46</v>
      </c>
    </row>
    <row r="409" spans="1:21">
      <c r="A409" t="s">
        <v>1205</v>
      </c>
      <c r="B409" s="2">
        <v>45853</v>
      </c>
      <c r="C409" t="s">
        <v>22</v>
      </c>
      <c r="D409">
        <v>65</v>
      </c>
      <c r="E409" t="s">
        <v>39</v>
      </c>
      <c r="F409">
        <v>0</v>
      </c>
      <c r="G409">
        <v>1</v>
      </c>
      <c r="H409" t="s">
        <v>24</v>
      </c>
      <c r="I409">
        <v>5536</v>
      </c>
      <c r="J409">
        <v>0</v>
      </c>
      <c r="K409">
        <v>1</v>
      </c>
      <c r="L409" t="s">
        <v>48</v>
      </c>
      <c r="M409" t="s">
        <v>23</v>
      </c>
      <c r="N409" t="s">
        <v>23</v>
      </c>
      <c r="O409" t="s">
        <v>25</v>
      </c>
      <c r="P409" t="s">
        <v>26</v>
      </c>
      <c r="Q409" t="s">
        <v>27</v>
      </c>
      <c r="R409">
        <v>93.55</v>
      </c>
      <c r="S409">
        <v>123.72</v>
      </c>
      <c r="T409" t="s">
        <v>30</v>
      </c>
      <c r="U409" t="s">
        <v>69</v>
      </c>
    </row>
    <row r="410" spans="1:21">
      <c r="A410" t="s">
        <v>1207</v>
      </c>
      <c r="B410" s="2">
        <v>45389</v>
      </c>
      <c r="C410" t="s">
        <v>22</v>
      </c>
      <c r="D410">
        <v>73</v>
      </c>
      <c r="E410" t="s">
        <v>23</v>
      </c>
      <c r="F410">
        <v>0</v>
      </c>
      <c r="G410">
        <v>1</v>
      </c>
      <c r="H410" t="s">
        <v>24</v>
      </c>
      <c r="I410">
        <v>2076</v>
      </c>
      <c r="J410">
        <v>1</v>
      </c>
      <c r="K410">
        <v>16</v>
      </c>
      <c r="L410" t="s">
        <v>97</v>
      </c>
      <c r="M410" t="s">
        <v>23</v>
      </c>
      <c r="N410" t="s">
        <v>23</v>
      </c>
      <c r="O410" t="s">
        <v>25</v>
      </c>
      <c r="P410" t="s">
        <v>26</v>
      </c>
      <c r="Q410" t="s">
        <v>50</v>
      </c>
      <c r="R410">
        <v>74.3</v>
      </c>
      <c r="S410">
        <v>1596.17</v>
      </c>
      <c r="T410" t="s">
        <v>30</v>
      </c>
      <c r="U410" t="s">
        <v>31</v>
      </c>
    </row>
    <row r="411" spans="1:21">
      <c r="A411" t="s">
        <v>1209</v>
      </c>
      <c r="B411" s="2">
        <v>45728</v>
      </c>
      <c r="C411" t="s">
        <v>22</v>
      </c>
      <c r="D411">
        <v>74</v>
      </c>
      <c r="E411" t="s">
        <v>39</v>
      </c>
      <c r="F411">
        <v>0</v>
      </c>
      <c r="G411">
        <v>1</v>
      </c>
      <c r="H411" t="s">
        <v>24</v>
      </c>
      <c r="I411">
        <v>4618</v>
      </c>
      <c r="J411">
        <v>0</v>
      </c>
      <c r="K411">
        <v>5</v>
      </c>
      <c r="L411" t="s">
        <v>15568</v>
      </c>
      <c r="M411" t="s">
        <v>23</v>
      </c>
      <c r="N411" t="s">
        <v>23</v>
      </c>
      <c r="O411" t="s">
        <v>49</v>
      </c>
      <c r="P411" t="s">
        <v>26</v>
      </c>
      <c r="Q411" t="s">
        <v>27</v>
      </c>
      <c r="R411">
        <v>50.35</v>
      </c>
      <c r="S411">
        <v>330.7</v>
      </c>
      <c r="T411" t="s">
        <v>64</v>
      </c>
      <c r="U411" t="s">
        <v>65</v>
      </c>
    </row>
    <row r="412" spans="1:21">
      <c r="A412" t="s">
        <v>1211</v>
      </c>
      <c r="B412" s="2">
        <v>45572</v>
      </c>
      <c r="C412" t="s">
        <v>22</v>
      </c>
      <c r="D412">
        <v>73</v>
      </c>
      <c r="E412" t="s">
        <v>23</v>
      </c>
      <c r="F412">
        <v>0</v>
      </c>
      <c r="G412">
        <v>1</v>
      </c>
      <c r="H412" t="s">
        <v>24</v>
      </c>
      <c r="I412">
        <v>3336</v>
      </c>
      <c r="J412">
        <v>0</v>
      </c>
      <c r="K412">
        <v>10</v>
      </c>
      <c r="L412" t="s">
        <v>97</v>
      </c>
      <c r="M412" t="s">
        <v>23</v>
      </c>
      <c r="N412" t="s">
        <v>23</v>
      </c>
      <c r="O412" t="s">
        <v>25</v>
      </c>
      <c r="P412" t="s">
        <v>26</v>
      </c>
      <c r="Q412" t="s">
        <v>27</v>
      </c>
      <c r="R412">
        <v>85.55</v>
      </c>
      <c r="S412">
        <v>911.85</v>
      </c>
      <c r="T412" t="s">
        <v>36</v>
      </c>
      <c r="U412" t="s">
        <v>46</v>
      </c>
    </row>
    <row r="413" spans="1:21">
      <c r="A413" t="s">
        <v>1214</v>
      </c>
      <c r="B413" s="2">
        <v>45203</v>
      </c>
      <c r="C413" t="s">
        <v>33</v>
      </c>
      <c r="D413">
        <v>77</v>
      </c>
      <c r="E413" t="s">
        <v>39</v>
      </c>
      <c r="F413">
        <v>0</v>
      </c>
      <c r="G413">
        <v>1</v>
      </c>
      <c r="H413" t="s">
        <v>24</v>
      </c>
      <c r="I413">
        <v>2407</v>
      </c>
      <c r="J413">
        <v>0</v>
      </c>
      <c r="K413">
        <v>22</v>
      </c>
      <c r="L413" t="s">
        <v>15568</v>
      </c>
      <c r="M413" t="s">
        <v>23</v>
      </c>
      <c r="N413" t="s">
        <v>23</v>
      </c>
      <c r="O413" t="s">
        <v>25</v>
      </c>
      <c r="P413" t="s">
        <v>26</v>
      </c>
      <c r="Q413" t="s">
        <v>27</v>
      </c>
      <c r="R413">
        <v>74.400000000000006</v>
      </c>
      <c r="S413">
        <v>1804.58</v>
      </c>
      <c r="T413" t="s">
        <v>30</v>
      </c>
      <c r="U413" t="s">
        <v>31</v>
      </c>
    </row>
    <row r="414" spans="1:21">
      <c r="A414" t="s">
        <v>1216</v>
      </c>
      <c r="B414" s="2">
        <v>44731</v>
      </c>
      <c r="C414" t="s">
        <v>33</v>
      </c>
      <c r="D414">
        <v>79</v>
      </c>
      <c r="E414" t="s">
        <v>23</v>
      </c>
      <c r="F414">
        <v>0</v>
      </c>
      <c r="G414">
        <v>1</v>
      </c>
      <c r="H414" t="s">
        <v>24</v>
      </c>
      <c r="I414">
        <v>2071</v>
      </c>
      <c r="J414">
        <v>1</v>
      </c>
      <c r="K414">
        <v>38</v>
      </c>
      <c r="L414" t="s">
        <v>40</v>
      </c>
      <c r="M414" t="s">
        <v>23</v>
      </c>
      <c r="N414" t="s">
        <v>23</v>
      </c>
      <c r="O414" t="s">
        <v>49</v>
      </c>
      <c r="P414" t="s">
        <v>202</v>
      </c>
      <c r="Q414" t="s">
        <v>50</v>
      </c>
      <c r="R414">
        <v>80.3</v>
      </c>
      <c r="S414">
        <v>4659.97</v>
      </c>
      <c r="T414" t="s">
        <v>43</v>
      </c>
      <c r="U414" t="s">
        <v>44</v>
      </c>
    </row>
    <row r="415" spans="1:21">
      <c r="A415" t="s">
        <v>1218</v>
      </c>
      <c r="B415" s="2">
        <v>45189</v>
      </c>
      <c r="C415" t="s">
        <v>33</v>
      </c>
      <c r="D415">
        <v>55</v>
      </c>
      <c r="E415" t="s">
        <v>39</v>
      </c>
      <c r="F415">
        <v>0</v>
      </c>
      <c r="G415">
        <v>1</v>
      </c>
      <c r="H415" t="s">
        <v>24</v>
      </c>
      <c r="I415">
        <v>2115</v>
      </c>
      <c r="J415">
        <v>0</v>
      </c>
      <c r="K415">
        <v>23</v>
      </c>
      <c r="L415" t="s">
        <v>97</v>
      </c>
      <c r="M415" t="s">
        <v>23</v>
      </c>
      <c r="N415" t="s">
        <v>23</v>
      </c>
      <c r="O415" t="s">
        <v>25</v>
      </c>
      <c r="P415" t="s">
        <v>26</v>
      </c>
      <c r="Q415" t="s">
        <v>27</v>
      </c>
      <c r="R415">
        <v>75.599999999999994</v>
      </c>
      <c r="S415">
        <v>2393.63</v>
      </c>
      <c r="T415" t="s">
        <v>64</v>
      </c>
      <c r="U415" t="s">
        <v>234</v>
      </c>
    </row>
    <row r="416" spans="1:21">
      <c r="A416" t="s">
        <v>1221</v>
      </c>
      <c r="B416" s="2">
        <v>45832</v>
      </c>
      <c r="C416" t="s">
        <v>22</v>
      </c>
      <c r="D416">
        <v>47</v>
      </c>
      <c r="E416" t="s">
        <v>39</v>
      </c>
      <c r="F416">
        <v>0</v>
      </c>
      <c r="G416">
        <v>1</v>
      </c>
      <c r="H416" t="s">
        <v>24</v>
      </c>
      <c r="I416">
        <v>3478</v>
      </c>
      <c r="J416">
        <v>0</v>
      </c>
      <c r="K416">
        <v>2</v>
      </c>
      <c r="L416" t="s">
        <v>15568</v>
      </c>
      <c r="M416" t="s">
        <v>23</v>
      </c>
      <c r="N416" t="s">
        <v>23</v>
      </c>
      <c r="O416" t="s">
        <v>49</v>
      </c>
      <c r="P416" t="s">
        <v>26</v>
      </c>
      <c r="Q416" t="s">
        <v>27</v>
      </c>
      <c r="R416">
        <v>45.35</v>
      </c>
      <c r="S416">
        <v>140.47999999999999</v>
      </c>
      <c r="T416" t="s">
        <v>30</v>
      </c>
      <c r="U416" t="s">
        <v>31</v>
      </c>
    </row>
    <row r="417" spans="1:21">
      <c r="A417" t="s">
        <v>1224</v>
      </c>
      <c r="B417" s="2">
        <v>43723</v>
      </c>
      <c r="C417" t="s">
        <v>22</v>
      </c>
      <c r="D417">
        <v>63</v>
      </c>
      <c r="E417" t="s">
        <v>39</v>
      </c>
      <c r="F417">
        <v>0</v>
      </c>
      <c r="G417">
        <v>1</v>
      </c>
      <c r="H417" t="s">
        <v>24</v>
      </c>
      <c r="I417">
        <v>5200</v>
      </c>
      <c r="J417">
        <v>0</v>
      </c>
      <c r="K417">
        <v>71</v>
      </c>
      <c r="L417" t="s">
        <v>316</v>
      </c>
      <c r="M417" t="s">
        <v>23</v>
      </c>
      <c r="N417" t="s">
        <v>23</v>
      </c>
      <c r="O417" t="s">
        <v>25</v>
      </c>
      <c r="P417" t="s">
        <v>164</v>
      </c>
      <c r="Q417" t="s">
        <v>27</v>
      </c>
      <c r="R417">
        <v>108.05</v>
      </c>
      <c r="S417">
        <v>11040.97</v>
      </c>
      <c r="T417" t="s">
        <v>30</v>
      </c>
      <c r="U417" t="s">
        <v>31</v>
      </c>
    </row>
    <row r="418" spans="1:21">
      <c r="A418" t="s">
        <v>1227</v>
      </c>
      <c r="B418" s="2">
        <v>45755</v>
      </c>
      <c r="C418" t="s">
        <v>33</v>
      </c>
      <c r="D418">
        <v>30</v>
      </c>
      <c r="E418" t="s">
        <v>23</v>
      </c>
      <c r="F418">
        <v>0</v>
      </c>
      <c r="G418">
        <v>1</v>
      </c>
      <c r="H418" t="s">
        <v>24</v>
      </c>
      <c r="I418">
        <v>4133</v>
      </c>
      <c r="J418">
        <v>0</v>
      </c>
      <c r="K418">
        <v>4</v>
      </c>
      <c r="L418" t="s">
        <v>48</v>
      </c>
      <c r="M418" t="s">
        <v>23</v>
      </c>
      <c r="N418" t="s">
        <v>39</v>
      </c>
      <c r="P418" t="s">
        <v>26</v>
      </c>
      <c r="Q418" t="s">
        <v>50</v>
      </c>
      <c r="R418">
        <v>20.350000000000001</v>
      </c>
      <c r="S418">
        <v>126.07</v>
      </c>
      <c r="T418" t="s">
        <v>59</v>
      </c>
      <c r="U418" t="s">
        <v>384</v>
      </c>
    </row>
    <row r="419" spans="1:21">
      <c r="A419" t="s">
        <v>1230</v>
      </c>
      <c r="B419" s="2">
        <v>45717</v>
      </c>
      <c r="C419" t="s">
        <v>22</v>
      </c>
      <c r="D419">
        <v>34</v>
      </c>
      <c r="E419" t="s">
        <v>39</v>
      </c>
      <c r="F419">
        <v>0</v>
      </c>
      <c r="G419">
        <v>1</v>
      </c>
      <c r="H419" t="s">
        <v>24</v>
      </c>
      <c r="I419">
        <v>2264</v>
      </c>
      <c r="J419">
        <v>0</v>
      </c>
      <c r="K419">
        <v>5</v>
      </c>
      <c r="L419" t="s">
        <v>15568</v>
      </c>
      <c r="M419" t="s">
        <v>23</v>
      </c>
      <c r="N419" t="s">
        <v>23</v>
      </c>
      <c r="O419" t="s">
        <v>25</v>
      </c>
      <c r="P419" t="s">
        <v>26</v>
      </c>
      <c r="Q419" t="s">
        <v>27</v>
      </c>
      <c r="R419">
        <v>85.3</v>
      </c>
      <c r="S419">
        <v>606.75</v>
      </c>
      <c r="T419" t="s">
        <v>30</v>
      </c>
      <c r="U419" t="s">
        <v>31</v>
      </c>
    </row>
    <row r="420" spans="1:21">
      <c r="A420" t="s">
        <v>1232</v>
      </c>
      <c r="B420" s="2">
        <v>45819</v>
      </c>
      <c r="C420" t="s">
        <v>33</v>
      </c>
      <c r="D420">
        <v>30</v>
      </c>
      <c r="E420" t="s">
        <v>39</v>
      </c>
      <c r="F420">
        <v>0</v>
      </c>
      <c r="G420">
        <v>1</v>
      </c>
      <c r="H420" t="s">
        <v>24</v>
      </c>
      <c r="I420">
        <v>5855</v>
      </c>
      <c r="J420">
        <v>0</v>
      </c>
      <c r="K420">
        <v>2</v>
      </c>
      <c r="L420" t="s">
        <v>48</v>
      </c>
      <c r="M420" t="s">
        <v>23</v>
      </c>
      <c r="N420" t="s">
        <v>23</v>
      </c>
      <c r="O420" t="s">
        <v>49</v>
      </c>
      <c r="P420" t="s">
        <v>26</v>
      </c>
      <c r="Q420" t="s">
        <v>50</v>
      </c>
      <c r="R420">
        <v>55.05</v>
      </c>
      <c r="S420">
        <v>187.85</v>
      </c>
      <c r="T420" t="s">
        <v>30</v>
      </c>
      <c r="U420" t="s">
        <v>31</v>
      </c>
    </row>
    <row r="421" spans="1:21">
      <c r="A421" t="s">
        <v>1235</v>
      </c>
      <c r="B421" s="2">
        <v>45615</v>
      </c>
      <c r="C421" t="s">
        <v>22</v>
      </c>
      <c r="D421">
        <v>47</v>
      </c>
      <c r="E421" t="s">
        <v>39</v>
      </c>
      <c r="F421">
        <v>0</v>
      </c>
      <c r="G421">
        <v>1</v>
      </c>
      <c r="H421" t="s">
        <v>24</v>
      </c>
      <c r="I421">
        <v>5028</v>
      </c>
      <c r="J421">
        <v>0</v>
      </c>
      <c r="K421">
        <v>9</v>
      </c>
      <c r="L421" t="s">
        <v>15568</v>
      </c>
      <c r="M421" t="s">
        <v>39</v>
      </c>
      <c r="N421" t="s">
        <v>23</v>
      </c>
      <c r="O421" t="s">
        <v>56</v>
      </c>
      <c r="P421" t="s">
        <v>26</v>
      </c>
      <c r="Q421" t="s">
        <v>27</v>
      </c>
      <c r="R421">
        <v>45.4</v>
      </c>
      <c r="S421">
        <v>438.8</v>
      </c>
      <c r="T421" t="s">
        <v>30</v>
      </c>
      <c r="U421" t="s">
        <v>31</v>
      </c>
    </row>
    <row r="422" spans="1:21">
      <c r="A422" t="s">
        <v>1238</v>
      </c>
      <c r="B422" s="2">
        <v>45679</v>
      </c>
      <c r="C422" t="s">
        <v>33</v>
      </c>
      <c r="D422">
        <v>54</v>
      </c>
      <c r="E422" t="s">
        <v>39</v>
      </c>
      <c r="F422">
        <v>0</v>
      </c>
      <c r="G422">
        <v>1</v>
      </c>
      <c r="H422" t="s">
        <v>24</v>
      </c>
      <c r="I422">
        <v>4513</v>
      </c>
      <c r="J422">
        <v>0</v>
      </c>
      <c r="K422">
        <v>7</v>
      </c>
      <c r="L422" t="s">
        <v>15568</v>
      </c>
      <c r="M422" t="s">
        <v>23</v>
      </c>
      <c r="N422" t="s">
        <v>23</v>
      </c>
      <c r="O422" t="s">
        <v>25</v>
      </c>
      <c r="P422" t="s">
        <v>26</v>
      </c>
      <c r="Q422" t="s">
        <v>50</v>
      </c>
      <c r="R422">
        <v>79.650000000000006</v>
      </c>
      <c r="S422">
        <v>886.94</v>
      </c>
      <c r="T422" t="s">
        <v>36</v>
      </c>
      <c r="U422" t="s">
        <v>46</v>
      </c>
    </row>
    <row r="423" spans="1:21">
      <c r="A423" t="s">
        <v>1241</v>
      </c>
      <c r="B423" s="2">
        <v>45801</v>
      </c>
      <c r="C423" t="s">
        <v>22</v>
      </c>
      <c r="D423">
        <v>61</v>
      </c>
      <c r="E423" t="s">
        <v>39</v>
      </c>
      <c r="F423">
        <v>0</v>
      </c>
      <c r="G423">
        <v>1</v>
      </c>
      <c r="H423" t="s">
        <v>24</v>
      </c>
      <c r="I423">
        <v>5351</v>
      </c>
      <c r="J423">
        <v>0</v>
      </c>
      <c r="K423">
        <v>3</v>
      </c>
      <c r="L423" t="s">
        <v>48</v>
      </c>
      <c r="M423" t="s">
        <v>23</v>
      </c>
      <c r="N423" t="s">
        <v>23</v>
      </c>
      <c r="O423" t="s">
        <v>56</v>
      </c>
      <c r="P423" t="s">
        <v>26</v>
      </c>
      <c r="Q423" t="s">
        <v>27</v>
      </c>
      <c r="R423">
        <v>100.95</v>
      </c>
      <c r="S423">
        <v>375.77</v>
      </c>
      <c r="T423" t="s">
        <v>30</v>
      </c>
      <c r="U423" t="s">
        <v>31</v>
      </c>
    </row>
    <row r="424" spans="1:21">
      <c r="A424" t="s">
        <v>1244</v>
      </c>
      <c r="B424" s="2">
        <v>45816</v>
      </c>
      <c r="C424" t="s">
        <v>22</v>
      </c>
      <c r="D424">
        <v>32</v>
      </c>
      <c r="E424" t="s">
        <v>39</v>
      </c>
      <c r="F424">
        <v>0</v>
      </c>
      <c r="G424">
        <v>1</v>
      </c>
      <c r="H424" t="s">
        <v>24</v>
      </c>
      <c r="I424">
        <v>3843</v>
      </c>
      <c r="J424">
        <v>0</v>
      </c>
      <c r="K424">
        <v>2</v>
      </c>
      <c r="L424" t="s">
        <v>15568</v>
      </c>
      <c r="M424" t="s">
        <v>23</v>
      </c>
      <c r="N424" t="s">
        <v>23</v>
      </c>
      <c r="O424" t="s">
        <v>56</v>
      </c>
      <c r="P424" t="s">
        <v>26</v>
      </c>
      <c r="Q424" t="s">
        <v>50</v>
      </c>
      <c r="R424">
        <v>45.85</v>
      </c>
      <c r="S424">
        <v>120.04</v>
      </c>
      <c r="T424" t="s">
        <v>30</v>
      </c>
      <c r="U424" t="s">
        <v>69</v>
      </c>
    </row>
    <row r="425" spans="1:21">
      <c r="A425" t="s">
        <v>1247</v>
      </c>
      <c r="B425" s="2">
        <v>44151</v>
      </c>
      <c r="C425" t="s">
        <v>33</v>
      </c>
      <c r="D425">
        <v>34</v>
      </c>
      <c r="E425" t="s">
        <v>23</v>
      </c>
      <c r="F425">
        <v>0</v>
      </c>
      <c r="G425">
        <v>1</v>
      </c>
      <c r="H425" t="s">
        <v>24</v>
      </c>
      <c r="I425">
        <v>4669</v>
      </c>
      <c r="J425">
        <v>1</v>
      </c>
      <c r="K425">
        <v>57</v>
      </c>
      <c r="L425" t="s">
        <v>142</v>
      </c>
      <c r="M425" t="s">
        <v>23</v>
      </c>
      <c r="N425" t="s">
        <v>23</v>
      </c>
      <c r="O425" t="s">
        <v>49</v>
      </c>
      <c r="P425" t="s">
        <v>202</v>
      </c>
      <c r="Q425" t="s">
        <v>27</v>
      </c>
      <c r="R425">
        <v>70.099999999999994</v>
      </c>
      <c r="S425">
        <v>6002.35</v>
      </c>
      <c r="T425" t="s">
        <v>64</v>
      </c>
      <c r="U425" t="s">
        <v>234</v>
      </c>
    </row>
    <row r="426" spans="1:21">
      <c r="A426" t="s">
        <v>1249</v>
      </c>
      <c r="B426" s="2">
        <v>45860</v>
      </c>
      <c r="C426" t="s">
        <v>33</v>
      </c>
      <c r="D426">
        <v>46</v>
      </c>
      <c r="E426" t="s">
        <v>39</v>
      </c>
      <c r="F426">
        <v>0</v>
      </c>
      <c r="G426">
        <v>1</v>
      </c>
      <c r="H426" t="s">
        <v>24</v>
      </c>
      <c r="I426">
        <v>2728</v>
      </c>
      <c r="J426">
        <v>0</v>
      </c>
      <c r="K426">
        <v>1</v>
      </c>
      <c r="L426" t="s">
        <v>48</v>
      </c>
      <c r="M426" t="s">
        <v>23</v>
      </c>
      <c r="N426" t="s">
        <v>23</v>
      </c>
      <c r="O426" t="s">
        <v>25</v>
      </c>
      <c r="P426" t="s">
        <v>26</v>
      </c>
      <c r="Q426" t="s">
        <v>27</v>
      </c>
      <c r="R426">
        <v>78.650000000000006</v>
      </c>
      <c r="S426">
        <v>124.74</v>
      </c>
      <c r="T426" t="s">
        <v>30</v>
      </c>
      <c r="U426" t="s">
        <v>31</v>
      </c>
    </row>
    <row r="427" spans="1:21">
      <c r="A427" t="s">
        <v>1252</v>
      </c>
      <c r="B427" s="2">
        <v>45857</v>
      </c>
      <c r="C427" t="s">
        <v>22</v>
      </c>
      <c r="D427">
        <v>41</v>
      </c>
      <c r="E427" t="s">
        <v>39</v>
      </c>
      <c r="F427">
        <v>0</v>
      </c>
      <c r="G427">
        <v>1</v>
      </c>
      <c r="H427" t="s">
        <v>24</v>
      </c>
      <c r="I427">
        <v>5355</v>
      </c>
      <c r="J427">
        <v>0</v>
      </c>
      <c r="K427">
        <v>1</v>
      </c>
      <c r="L427" t="s">
        <v>48</v>
      </c>
      <c r="M427" t="s">
        <v>23</v>
      </c>
      <c r="N427" t="s">
        <v>39</v>
      </c>
      <c r="P427" t="s">
        <v>26</v>
      </c>
      <c r="Q427" t="s">
        <v>50</v>
      </c>
      <c r="R427">
        <v>20.2</v>
      </c>
      <c r="S427">
        <v>65.69</v>
      </c>
      <c r="T427" t="s">
        <v>30</v>
      </c>
      <c r="U427" t="s">
        <v>69</v>
      </c>
    </row>
    <row r="428" spans="1:21">
      <c r="A428" t="s">
        <v>1254</v>
      </c>
      <c r="B428" s="2">
        <v>45461</v>
      </c>
      <c r="C428" t="s">
        <v>33</v>
      </c>
      <c r="D428">
        <v>38</v>
      </c>
      <c r="E428" t="s">
        <v>39</v>
      </c>
      <c r="F428">
        <v>0</v>
      </c>
      <c r="G428">
        <v>1</v>
      </c>
      <c r="H428" t="s">
        <v>24</v>
      </c>
      <c r="I428">
        <v>4107</v>
      </c>
      <c r="J428">
        <v>0</v>
      </c>
      <c r="K428">
        <v>14</v>
      </c>
      <c r="L428" t="s">
        <v>97</v>
      </c>
      <c r="M428" t="s">
        <v>23</v>
      </c>
      <c r="N428" t="s">
        <v>23</v>
      </c>
      <c r="O428" t="s">
        <v>25</v>
      </c>
      <c r="P428" t="s">
        <v>26</v>
      </c>
      <c r="Q428" t="s">
        <v>50</v>
      </c>
      <c r="R428">
        <v>89.8</v>
      </c>
      <c r="S428">
        <v>1273.3</v>
      </c>
      <c r="T428" t="s">
        <v>36</v>
      </c>
      <c r="U428" t="s">
        <v>46</v>
      </c>
    </row>
    <row r="429" spans="1:21">
      <c r="A429" t="s">
        <v>1256</v>
      </c>
      <c r="B429" s="2">
        <v>44811</v>
      </c>
      <c r="C429" t="s">
        <v>22</v>
      </c>
      <c r="D429">
        <v>57</v>
      </c>
      <c r="E429" t="s">
        <v>39</v>
      </c>
      <c r="F429">
        <v>0</v>
      </c>
      <c r="G429">
        <v>1</v>
      </c>
      <c r="H429" t="s">
        <v>24</v>
      </c>
      <c r="I429">
        <v>5928</v>
      </c>
      <c r="J429">
        <v>0</v>
      </c>
      <c r="K429">
        <v>35</v>
      </c>
      <c r="L429" t="s">
        <v>15568</v>
      </c>
      <c r="M429" t="s">
        <v>23</v>
      </c>
      <c r="N429" t="s">
        <v>23</v>
      </c>
      <c r="O429" t="s">
        <v>25</v>
      </c>
      <c r="P429" t="s">
        <v>202</v>
      </c>
      <c r="Q429" t="s">
        <v>27</v>
      </c>
      <c r="R429">
        <v>85.15</v>
      </c>
      <c r="S429">
        <v>3923.45</v>
      </c>
      <c r="T429" t="s">
        <v>30</v>
      </c>
      <c r="U429" t="s">
        <v>31</v>
      </c>
    </row>
    <row r="430" spans="1:21">
      <c r="A430" t="s">
        <v>1259</v>
      </c>
      <c r="B430" s="2">
        <v>45635</v>
      </c>
      <c r="C430" t="s">
        <v>33</v>
      </c>
      <c r="D430">
        <v>37</v>
      </c>
      <c r="E430" t="s">
        <v>39</v>
      </c>
      <c r="F430">
        <v>0</v>
      </c>
      <c r="G430">
        <v>1</v>
      </c>
      <c r="H430" t="s">
        <v>24</v>
      </c>
      <c r="I430">
        <v>4437</v>
      </c>
      <c r="J430">
        <v>0</v>
      </c>
      <c r="K430">
        <v>8</v>
      </c>
      <c r="L430" t="s">
        <v>15568</v>
      </c>
      <c r="M430" t="s">
        <v>23</v>
      </c>
      <c r="N430" t="s">
        <v>23</v>
      </c>
      <c r="O430" t="s">
        <v>25</v>
      </c>
      <c r="P430" t="s">
        <v>26</v>
      </c>
      <c r="Q430" t="s">
        <v>27</v>
      </c>
      <c r="R430">
        <v>84.95</v>
      </c>
      <c r="S430">
        <v>926.88</v>
      </c>
      <c r="T430" t="s">
        <v>43</v>
      </c>
      <c r="U430" t="s">
        <v>149</v>
      </c>
    </row>
    <row r="431" spans="1:21">
      <c r="A431" t="s">
        <v>1262</v>
      </c>
      <c r="B431" s="2">
        <v>44092</v>
      </c>
      <c r="C431" t="s">
        <v>22</v>
      </c>
      <c r="D431">
        <v>35</v>
      </c>
      <c r="E431" t="s">
        <v>23</v>
      </c>
      <c r="F431">
        <v>0</v>
      </c>
      <c r="G431">
        <v>1</v>
      </c>
      <c r="H431" t="s">
        <v>24</v>
      </c>
      <c r="I431">
        <v>4508</v>
      </c>
      <c r="J431">
        <v>7</v>
      </c>
      <c r="K431">
        <v>59</v>
      </c>
      <c r="L431" t="s">
        <v>15568</v>
      </c>
      <c r="M431" t="s">
        <v>23</v>
      </c>
      <c r="N431" t="s">
        <v>23</v>
      </c>
      <c r="O431" t="s">
        <v>25</v>
      </c>
      <c r="P431" t="s">
        <v>26</v>
      </c>
      <c r="Q431" t="s">
        <v>27</v>
      </c>
      <c r="R431">
        <v>106.75</v>
      </c>
      <c r="S431">
        <v>9202.19</v>
      </c>
      <c r="T431" t="s">
        <v>30</v>
      </c>
      <c r="U431" t="s">
        <v>69</v>
      </c>
    </row>
    <row r="432" spans="1:21">
      <c r="A432" t="s">
        <v>1265</v>
      </c>
      <c r="B432" s="2">
        <v>45008</v>
      </c>
      <c r="C432" t="s">
        <v>33</v>
      </c>
      <c r="D432">
        <v>47</v>
      </c>
      <c r="E432" t="s">
        <v>39</v>
      </c>
      <c r="F432">
        <v>0</v>
      </c>
      <c r="G432">
        <v>1</v>
      </c>
      <c r="H432" t="s">
        <v>24</v>
      </c>
      <c r="I432">
        <v>2796</v>
      </c>
      <c r="J432">
        <v>0</v>
      </c>
      <c r="K432">
        <v>29</v>
      </c>
      <c r="L432" t="s">
        <v>15568</v>
      </c>
      <c r="M432" t="s">
        <v>39</v>
      </c>
      <c r="N432" t="s">
        <v>23</v>
      </c>
      <c r="O432" t="s">
        <v>56</v>
      </c>
      <c r="P432" t="s">
        <v>26</v>
      </c>
      <c r="Q432" t="s">
        <v>50</v>
      </c>
      <c r="R432">
        <v>25.1</v>
      </c>
      <c r="S432">
        <v>712.85</v>
      </c>
      <c r="T432" t="s">
        <v>30</v>
      </c>
      <c r="U432" t="s">
        <v>103</v>
      </c>
    </row>
    <row r="433" spans="1:21">
      <c r="A433" t="s">
        <v>1267</v>
      </c>
      <c r="B433" s="2">
        <v>45610</v>
      </c>
      <c r="C433" t="s">
        <v>33</v>
      </c>
      <c r="D433">
        <v>53</v>
      </c>
      <c r="E433" t="s">
        <v>39</v>
      </c>
      <c r="F433">
        <v>0</v>
      </c>
      <c r="G433">
        <v>1</v>
      </c>
      <c r="H433" t="s">
        <v>24</v>
      </c>
      <c r="I433">
        <v>3246</v>
      </c>
      <c r="J433">
        <v>0</v>
      </c>
      <c r="K433">
        <v>9</v>
      </c>
      <c r="L433" t="s">
        <v>15568</v>
      </c>
      <c r="M433" t="s">
        <v>23</v>
      </c>
      <c r="N433" t="s">
        <v>23</v>
      </c>
      <c r="O433" t="s">
        <v>25</v>
      </c>
      <c r="P433" t="s">
        <v>26</v>
      </c>
      <c r="Q433" t="s">
        <v>27</v>
      </c>
      <c r="R433">
        <v>79.55</v>
      </c>
      <c r="S433">
        <v>1132.0899999999999</v>
      </c>
      <c r="T433" t="s">
        <v>30</v>
      </c>
      <c r="U433" t="s">
        <v>106</v>
      </c>
    </row>
    <row r="434" spans="1:21">
      <c r="A434" t="s">
        <v>1270</v>
      </c>
      <c r="B434" s="2">
        <v>45476</v>
      </c>
      <c r="C434" t="s">
        <v>22</v>
      </c>
      <c r="D434">
        <v>40</v>
      </c>
      <c r="E434" t="s">
        <v>39</v>
      </c>
      <c r="F434">
        <v>0</v>
      </c>
      <c r="G434">
        <v>1</v>
      </c>
      <c r="H434" t="s">
        <v>24</v>
      </c>
      <c r="I434">
        <v>3493</v>
      </c>
      <c r="J434">
        <v>0</v>
      </c>
      <c r="K434">
        <v>13</v>
      </c>
      <c r="L434" t="s">
        <v>15568</v>
      </c>
      <c r="M434" t="s">
        <v>23</v>
      </c>
      <c r="N434" t="s">
        <v>23</v>
      </c>
      <c r="O434" t="s">
        <v>25</v>
      </c>
      <c r="P434" t="s">
        <v>26</v>
      </c>
      <c r="Q434" t="s">
        <v>50</v>
      </c>
      <c r="R434">
        <v>99</v>
      </c>
      <c r="S434">
        <v>1615.52</v>
      </c>
      <c r="T434" t="s">
        <v>59</v>
      </c>
      <c r="U434" t="s">
        <v>140</v>
      </c>
    </row>
    <row r="435" spans="1:21">
      <c r="A435" t="s">
        <v>1272</v>
      </c>
      <c r="B435" s="2">
        <v>44871</v>
      </c>
      <c r="C435" t="s">
        <v>33</v>
      </c>
      <c r="D435">
        <v>31</v>
      </c>
      <c r="E435" t="s">
        <v>23</v>
      </c>
      <c r="F435">
        <v>0</v>
      </c>
      <c r="G435">
        <v>1</v>
      </c>
      <c r="H435" t="s">
        <v>24</v>
      </c>
      <c r="I435">
        <v>3824</v>
      </c>
      <c r="J435">
        <v>1</v>
      </c>
      <c r="K435">
        <v>33</v>
      </c>
      <c r="L435" t="s">
        <v>15568</v>
      </c>
      <c r="M435" t="s">
        <v>23</v>
      </c>
      <c r="N435" t="s">
        <v>23</v>
      </c>
      <c r="O435" t="s">
        <v>25</v>
      </c>
      <c r="P435" t="s">
        <v>202</v>
      </c>
      <c r="Q435" t="s">
        <v>27</v>
      </c>
      <c r="R435">
        <v>103.75</v>
      </c>
      <c r="S435">
        <v>3977.83</v>
      </c>
      <c r="T435" t="s">
        <v>36</v>
      </c>
      <c r="U435" t="s">
        <v>37</v>
      </c>
    </row>
    <row r="436" spans="1:21">
      <c r="A436" t="s">
        <v>1275</v>
      </c>
      <c r="B436" s="2">
        <v>45738</v>
      </c>
      <c r="C436" t="s">
        <v>33</v>
      </c>
      <c r="D436">
        <v>47</v>
      </c>
      <c r="E436" t="s">
        <v>23</v>
      </c>
      <c r="F436">
        <v>0</v>
      </c>
      <c r="G436">
        <v>1</v>
      </c>
      <c r="H436" t="s">
        <v>24</v>
      </c>
      <c r="I436">
        <v>5273</v>
      </c>
      <c r="J436">
        <v>4</v>
      </c>
      <c r="K436">
        <v>5</v>
      </c>
      <c r="L436" t="s">
        <v>48</v>
      </c>
      <c r="M436" t="s">
        <v>23</v>
      </c>
      <c r="N436" t="s">
        <v>23</v>
      </c>
      <c r="O436" t="s">
        <v>25</v>
      </c>
      <c r="P436" t="s">
        <v>26</v>
      </c>
      <c r="Q436" t="s">
        <v>27</v>
      </c>
      <c r="R436">
        <v>74.349999999999994</v>
      </c>
      <c r="S436">
        <v>563.6</v>
      </c>
      <c r="T436" t="s">
        <v>64</v>
      </c>
      <c r="U436" t="s">
        <v>65</v>
      </c>
    </row>
    <row r="437" spans="1:21">
      <c r="A437" t="s">
        <v>1277</v>
      </c>
      <c r="B437" s="2">
        <v>44814</v>
      </c>
      <c r="C437" t="s">
        <v>22</v>
      </c>
      <c r="D437">
        <v>72</v>
      </c>
      <c r="E437" t="s">
        <v>39</v>
      </c>
      <c r="F437">
        <v>0</v>
      </c>
      <c r="G437">
        <v>1</v>
      </c>
      <c r="H437" t="s">
        <v>24</v>
      </c>
      <c r="I437">
        <v>2074</v>
      </c>
      <c r="J437">
        <v>0</v>
      </c>
      <c r="K437">
        <v>35</v>
      </c>
      <c r="L437" t="s">
        <v>15568</v>
      </c>
      <c r="M437" t="s">
        <v>23</v>
      </c>
      <c r="N437" t="s">
        <v>23</v>
      </c>
      <c r="O437" t="s">
        <v>25</v>
      </c>
      <c r="P437" t="s">
        <v>26</v>
      </c>
      <c r="Q437" t="s">
        <v>27</v>
      </c>
      <c r="R437">
        <v>99.05</v>
      </c>
      <c r="S437">
        <v>4244.8500000000004</v>
      </c>
      <c r="T437" t="s">
        <v>43</v>
      </c>
      <c r="U437" t="s">
        <v>44</v>
      </c>
    </row>
    <row r="438" spans="1:21">
      <c r="A438" t="s">
        <v>1280</v>
      </c>
      <c r="B438" s="2">
        <v>45499</v>
      </c>
      <c r="C438" t="s">
        <v>22</v>
      </c>
      <c r="D438">
        <v>71</v>
      </c>
      <c r="E438" t="s">
        <v>23</v>
      </c>
      <c r="F438">
        <v>0</v>
      </c>
      <c r="G438">
        <v>1</v>
      </c>
      <c r="H438" t="s">
        <v>24</v>
      </c>
      <c r="I438">
        <v>3861</v>
      </c>
      <c r="J438">
        <v>1</v>
      </c>
      <c r="K438">
        <v>13</v>
      </c>
      <c r="L438" t="s">
        <v>97</v>
      </c>
      <c r="M438" t="s">
        <v>23</v>
      </c>
      <c r="N438" t="s">
        <v>23</v>
      </c>
      <c r="O438" t="s">
        <v>25</v>
      </c>
      <c r="P438" t="s">
        <v>26</v>
      </c>
      <c r="Q438" t="s">
        <v>27</v>
      </c>
      <c r="R438">
        <v>89.05</v>
      </c>
      <c r="S438">
        <v>1188.46</v>
      </c>
      <c r="T438" t="s">
        <v>30</v>
      </c>
      <c r="U438" t="s">
        <v>69</v>
      </c>
    </row>
    <row r="439" spans="1:21">
      <c r="A439" t="s">
        <v>1283</v>
      </c>
      <c r="B439" s="2">
        <v>43772</v>
      </c>
      <c r="C439" t="s">
        <v>22</v>
      </c>
      <c r="D439">
        <v>76</v>
      </c>
      <c r="E439" t="s">
        <v>23</v>
      </c>
      <c r="F439">
        <v>0</v>
      </c>
      <c r="G439">
        <v>1</v>
      </c>
      <c r="H439" t="s">
        <v>24</v>
      </c>
      <c r="I439">
        <v>6363</v>
      </c>
      <c r="J439">
        <v>1</v>
      </c>
      <c r="K439">
        <v>69</v>
      </c>
      <c r="L439" t="s">
        <v>15568</v>
      </c>
      <c r="M439" t="s">
        <v>23</v>
      </c>
      <c r="N439" t="s">
        <v>23</v>
      </c>
      <c r="O439" t="s">
        <v>25</v>
      </c>
      <c r="P439" t="s">
        <v>26</v>
      </c>
      <c r="Q439" t="s">
        <v>27</v>
      </c>
      <c r="R439">
        <v>89.95</v>
      </c>
      <c r="S439">
        <v>7373.82</v>
      </c>
      <c r="T439" t="s">
        <v>30</v>
      </c>
      <c r="U439" t="s">
        <v>31</v>
      </c>
    </row>
    <row r="440" spans="1:21">
      <c r="A440" t="s">
        <v>1286</v>
      </c>
      <c r="B440" s="2">
        <v>45845</v>
      </c>
      <c r="C440" t="s">
        <v>33</v>
      </c>
      <c r="D440">
        <v>65</v>
      </c>
      <c r="E440" t="s">
        <v>39</v>
      </c>
      <c r="F440">
        <v>0</v>
      </c>
      <c r="G440">
        <v>1</v>
      </c>
      <c r="H440" t="s">
        <v>24</v>
      </c>
      <c r="I440">
        <v>5359</v>
      </c>
      <c r="J440">
        <v>0</v>
      </c>
      <c r="K440">
        <v>1</v>
      </c>
      <c r="L440" t="s">
        <v>48</v>
      </c>
      <c r="M440" t="s">
        <v>23</v>
      </c>
      <c r="N440" t="s">
        <v>23</v>
      </c>
      <c r="O440" t="s">
        <v>25</v>
      </c>
      <c r="P440" t="s">
        <v>26</v>
      </c>
      <c r="Q440" t="s">
        <v>27</v>
      </c>
      <c r="R440">
        <v>86</v>
      </c>
      <c r="S440">
        <v>114.82</v>
      </c>
      <c r="T440" t="s">
        <v>30</v>
      </c>
      <c r="U440" t="s">
        <v>69</v>
      </c>
    </row>
    <row r="441" spans="1:21">
      <c r="A441" t="s">
        <v>1289</v>
      </c>
      <c r="B441" s="2">
        <v>45005</v>
      </c>
      <c r="C441" t="s">
        <v>33</v>
      </c>
      <c r="D441">
        <v>65</v>
      </c>
      <c r="E441" t="s">
        <v>23</v>
      </c>
      <c r="F441">
        <v>0</v>
      </c>
      <c r="G441">
        <v>1</v>
      </c>
      <c r="H441" t="s">
        <v>24</v>
      </c>
      <c r="I441">
        <v>3179</v>
      </c>
      <c r="J441">
        <v>1</v>
      </c>
      <c r="K441">
        <v>29</v>
      </c>
      <c r="L441" t="s">
        <v>15568</v>
      </c>
      <c r="M441" t="s">
        <v>23</v>
      </c>
      <c r="N441" t="s">
        <v>23</v>
      </c>
      <c r="O441" t="s">
        <v>25</v>
      </c>
      <c r="P441" t="s">
        <v>26</v>
      </c>
      <c r="Q441" t="s">
        <v>27</v>
      </c>
      <c r="R441">
        <v>99.05</v>
      </c>
      <c r="S441">
        <v>3600.42</v>
      </c>
      <c r="T441" t="s">
        <v>30</v>
      </c>
      <c r="U441" t="s">
        <v>103</v>
      </c>
    </row>
    <row r="442" spans="1:21">
      <c r="A442" t="s">
        <v>1291</v>
      </c>
      <c r="B442" s="2">
        <v>44735</v>
      </c>
      <c r="C442" t="s">
        <v>33</v>
      </c>
      <c r="D442">
        <v>65</v>
      </c>
      <c r="E442" t="s">
        <v>23</v>
      </c>
      <c r="F442">
        <v>0</v>
      </c>
      <c r="G442">
        <v>1</v>
      </c>
      <c r="H442" t="s">
        <v>24</v>
      </c>
      <c r="I442">
        <v>5165</v>
      </c>
      <c r="J442">
        <v>5</v>
      </c>
      <c r="K442">
        <v>38</v>
      </c>
      <c r="L442" t="s">
        <v>15568</v>
      </c>
      <c r="M442" t="s">
        <v>23</v>
      </c>
      <c r="N442" t="s">
        <v>23</v>
      </c>
      <c r="O442" t="s">
        <v>25</v>
      </c>
      <c r="P442" t="s">
        <v>26</v>
      </c>
      <c r="Q442" t="s">
        <v>27</v>
      </c>
      <c r="R442">
        <v>74.95</v>
      </c>
      <c r="S442">
        <v>3469.49</v>
      </c>
      <c r="T442" t="s">
        <v>64</v>
      </c>
      <c r="U442" t="s">
        <v>65</v>
      </c>
    </row>
    <row r="443" spans="1:21">
      <c r="A443" t="s">
        <v>1293</v>
      </c>
      <c r="B443" s="2">
        <v>45434</v>
      </c>
      <c r="C443" t="s">
        <v>33</v>
      </c>
      <c r="D443">
        <v>66</v>
      </c>
      <c r="E443" t="s">
        <v>39</v>
      </c>
      <c r="F443">
        <v>1</v>
      </c>
      <c r="G443">
        <v>1</v>
      </c>
      <c r="H443" t="s">
        <v>24</v>
      </c>
      <c r="I443">
        <v>2966</v>
      </c>
      <c r="J443">
        <v>0</v>
      </c>
      <c r="K443">
        <v>15</v>
      </c>
      <c r="L443" t="s">
        <v>15568</v>
      </c>
      <c r="M443" t="s">
        <v>23</v>
      </c>
      <c r="N443" t="s">
        <v>23</v>
      </c>
      <c r="O443" t="s">
        <v>25</v>
      </c>
      <c r="P443" t="s">
        <v>26</v>
      </c>
      <c r="Q443" t="s">
        <v>50</v>
      </c>
      <c r="R443">
        <v>99.1</v>
      </c>
      <c r="S443">
        <v>1485.8</v>
      </c>
      <c r="T443" t="s">
        <v>30</v>
      </c>
      <c r="U443" t="s">
        <v>106</v>
      </c>
    </row>
    <row r="444" spans="1:21">
      <c r="A444" t="s">
        <v>1296</v>
      </c>
      <c r="B444" s="2">
        <v>45203</v>
      </c>
      <c r="C444" t="s">
        <v>33</v>
      </c>
      <c r="D444">
        <v>34</v>
      </c>
      <c r="E444" t="s">
        <v>39</v>
      </c>
      <c r="F444">
        <v>0</v>
      </c>
      <c r="G444">
        <v>1</v>
      </c>
      <c r="H444" t="s">
        <v>24</v>
      </c>
      <c r="I444">
        <v>3161</v>
      </c>
      <c r="J444">
        <v>0</v>
      </c>
      <c r="K444">
        <v>22</v>
      </c>
      <c r="L444" t="s">
        <v>15568</v>
      </c>
      <c r="M444" t="s">
        <v>23</v>
      </c>
      <c r="N444" t="s">
        <v>23</v>
      </c>
      <c r="O444" t="s">
        <v>25</v>
      </c>
      <c r="P444" t="s">
        <v>26</v>
      </c>
      <c r="Q444" t="s">
        <v>27</v>
      </c>
      <c r="R444">
        <v>89.25</v>
      </c>
      <c r="S444">
        <v>2304.0700000000002</v>
      </c>
      <c r="T444" t="s">
        <v>30</v>
      </c>
      <c r="U444" t="s">
        <v>31</v>
      </c>
    </row>
    <row r="445" spans="1:21">
      <c r="A445" t="s">
        <v>1299</v>
      </c>
      <c r="B445" s="2">
        <v>44760</v>
      </c>
      <c r="C445" t="s">
        <v>22</v>
      </c>
      <c r="D445">
        <v>38</v>
      </c>
      <c r="E445" t="s">
        <v>39</v>
      </c>
      <c r="F445">
        <v>0</v>
      </c>
      <c r="G445">
        <v>1</v>
      </c>
      <c r="H445" t="s">
        <v>24</v>
      </c>
      <c r="I445">
        <v>3066</v>
      </c>
      <c r="J445">
        <v>0</v>
      </c>
      <c r="K445">
        <v>37</v>
      </c>
      <c r="L445" t="s">
        <v>15568</v>
      </c>
      <c r="M445" t="s">
        <v>23</v>
      </c>
      <c r="N445" t="s">
        <v>23</v>
      </c>
      <c r="O445" t="s">
        <v>25</v>
      </c>
      <c r="P445" t="s">
        <v>26</v>
      </c>
      <c r="Q445" t="s">
        <v>27</v>
      </c>
      <c r="R445">
        <v>98.8</v>
      </c>
      <c r="S445">
        <v>4612.1899999999996</v>
      </c>
      <c r="T445" t="s">
        <v>30</v>
      </c>
      <c r="U445" t="s">
        <v>69</v>
      </c>
    </row>
    <row r="446" spans="1:21">
      <c r="A446" t="s">
        <v>1302</v>
      </c>
      <c r="B446" s="2">
        <v>45852</v>
      </c>
      <c r="C446" t="s">
        <v>22</v>
      </c>
      <c r="D446">
        <v>27</v>
      </c>
      <c r="E446" t="s">
        <v>39</v>
      </c>
      <c r="F446">
        <v>0</v>
      </c>
      <c r="G446">
        <v>1</v>
      </c>
      <c r="H446" t="s">
        <v>24</v>
      </c>
      <c r="I446">
        <v>2591</v>
      </c>
      <c r="J446">
        <v>0</v>
      </c>
      <c r="K446">
        <v>1</v>
      </c>
      <c r="L446" t="s">
        <v>48</v>
      </c>
      <c r="M446" t="s">
        <v>23</v>
      </c>
      <c r="N446" t="s">
        <v>23</v>
      </c>
      <c r="O446" t="s">
        <v>25</v>
      </c>
      <c r="P446" t="s">
        <v>26</v>
      </c>
      <c r="Q446" t="s">
        <v>27</v>
      </c>
      <c r="R446">
        <v>74.95</v>
      </c>
      <c r="S446">
        <v>105.02</v>
      </c>
      <c r="T446" t="s">
        <v>30</v>
      </c>
      <c r="U446" t="s">
        <v>31</v>
      </c>
    </row>
    <row r="447" spans="1:21">
      <c r="A447" t="s">
        <v>1304</v>
      </c>
      <c r="B447" s="2">
        <v>44610</v>
      </c>
      <c r="C447" t="s">
        <v>33</v>
      </c>
      <c r="D447">
        <v>59</v>
      </c>
      <c r="E447" t="s">
        <v>23</v>
      </c>
      <c r="F447">
        <v>0</v>
      </c>
      <c r="G447">
        <v>1</v>
      </c>
      <c r="H447" t="s">
        <v>24</v>
      </c>
      <c r="I447">
        <v>5396</v>
      </c>
      <c r="J447">
        <v>1</v>
      </c>
      <c r="K447">
        <v>42</v>
      </c>
      <c r="L447" t="s">
        <v>15568</v>
      </c>
      <c r="M447" t="s">
        <v>23</v>
      </c>
      <c r="N447" t="s">
        <v>23</v>
      </c>
      <c r="O447" t="s">
        <v>25</v>
      </c>
      <c r="P447" t="s">
        <v>26</v>
      </c>
      <c r="Q447" t="s">
        <v>50</v>
      </c>
      <c r="R447">
        <v>77.95</v>
      </c>
      <c r="S447">
        <v>4812.84</v>
      </c>
      <c r="T447" t="s">
        <v>30</v>
      </c>
      <c r="U447" t="s">
        <v>69</v>
      </c>
    </row>
    <row r="448" spans="1:21">
      <c r="A448" t="s">
        <v>1307</v>
      </c>
      <c r="B448" s="2">
        <v>43865</v>
      </c>
      <c r="C448" t="s">
        <v>33</v>
      </c>
      <c r="D448">
        <v>53</v>
      </c>
      <c r="E448" t="s">
        <v>23</v>
      </c>
      <c r="F448">
        <v>0</v>
      </c>
      <c r="G448">
        <v>1</v>
      </c>
      <c r="H448" t="s">
        <v>24</v>
      </c>
      <c r="I448">
        <v>4688</v>
      </c>
      <c r="J448">
        <v>1</v>
      </c>
      <c r="K448">
        <v>66</v>
      </c>
      <c r="L448" t="s">
        <v>316</v>
      </c>
      <c r="M448" t="s">
        <v>23</v>
      </c>
      <c r="N448" t="s">
        <v>23</v>
      </c>
      <c r="O448" t="s">
        <v>25</v>
      </c>
      <c r="P448" t="s">
        <v>202</v>
      </c>
      <c r="Q448" t="s">
        <v>50</v>
      </c>
      <c r="R448">
        <v>102.45</v>
      </c>
      <c r="S448">
        <v>9963.9699999999993</v>
      </c>
      <c r="T448" t="s">
        <v>30</v>
      </c>
      <c r="U448" t="s">
        <v>31</v>
      </c>
    </row>
    <row r="449" spans="1:21">
      <c r="A449" t="s">
        <v>1310</v>
      </c>
      <c r="B449" s="2">
        <v>45846</v>
      </c>
      <c r="C449" t="s">
        <v>33</v>
      </c>
      <c r="D449">
        <v>41</v>
      </c>
      <c r="E449" t="s">
        <v>39</v>
      </c>
      <c r="F449">
        <v>1</v>
      </c>
      <c r="G449">
        <v>1</v>
      </c>
      <c r="H449" t="s">
        <v>24</v>
      </c>
      <c r="I449">
        <v>4563</v>
      </c>
      <c r="J449">
        <v>0</v>
      </c>
      <c r="K449">
        <v>1</v>
      </c>
      <c r="L449" t="s">
        <v>48</v>
      </c>
      <c r="M449" t="s">
        <v>23</v>
      </c>
      <c r="N449" t="s">
        <v>23</v>
      </c>
      <c r="O449" t="s">
        <v>56</v>
      </c>
      <c r="P449" t="s">
        <v>26</v>
      </c>
      <c r="Q449" t="s">
        <v>84</v>
      </c>
      <c r="R449">
        <v>45.95</v>
      </c>
      <c r="S449">
        <v>92.12</v>
      </c>
      <c r="T449" t="s">
        <v>30</v>
      </c>
      <c r="U449" t="s">
        <v>31</v>
      </c>
    </row>
    <row r="450" spans="1:21">
      <c r="A450" t="s">
        <v>1313</v>
      </c>
      <c r="B450" s="2">
        <v>45820</v>
      </c>
      <c r="C450" t="s">
        <v>22</v>
      </c>
      <c r="D450">
        <v>49</v>
      </c>
      <c r="E450" t="s">
        <v>39</v>
      </c>
      <c r="F450">
        <v>0</v>
      </c>
      <c r="G450">
        <v>1</v>
      </c>
      <c r="H450" t="s">
        <v>24</v>
      </c>
      <c r="I450">
        <v>4676</v>
      </c>
      <c r="J450">
        <v>0</v>
      </c>
      <c r="K450">
        <v>2</v>
      </c>
      <c r="L450" t="s">
        <v>15568</v>
      </c>
      <c r="M450" t="s">
        <v>23</v>
      </c>
      <c r="N450" t="s">
        <v>23</v>
      </c>
      <c r="O450" t="s">
        <v>56</v>
      </c>
      <c r="P450" t="s">
        <v>26</v>
      </c>
      <c r="Q450" t="s">
        <v>27</v>
      </c>
      <c r="R450">
        <v>75.7</v>
      </c>
      <c r="S450">
        <v>273.52</v>
      </c>
      <c r="T450" t="s">
        <v>43</v>
      </c>
      <c r="U450" t="s">
        <v>44</v>
      </c>
    </row>
    <row r="451" spans="1:21">
      <c r="A451" t="s">
        <v>1316</v>
      </c>
      <c r="B451" s="2">
        <v>45673</v>
      </c>
      <c r="C451" t="s">
        <v>22</v>
      </c>
      <c r="D451">
        <v>55</v>
      </c>
      <c r="E451" t="s">
        <v>23</v>
      </c>
      <c r="F451">
        <v>0</v>
      </c>
      <c r="G451">
        <v>1</v>
      </c>
      <c r="H451" t="s">
        <v>24</v>
      </c>
      <c r="I451">
        <v>4292</v>
      </c>
      <c r="J451">
        <v>1</v>
      </c>
      <c r="K451">
        <v>7</v>
      </c>
      <c r="L451" t="s">
        <v>48</v>
      </c>
      <c r="M451" t="s">
        <v>23</v>
      </c>
      <c r="N451" t="s">
        <v>23</v>
      </c>
      <c r="O451" t="s">
        <v>25</v>
      </c>
      <c r="P451" t="s">
        <v>26</v>
      </c>
      <c r="Q451" t="s">
        <v>27</v>
      </c>
      <c r="R451">
        <v>69.349999999999994</v>
      </c>
      <c r="S451">
        <v>564.35</v>
      </c>
      <c r="T451" t="s">
        <v>30</v>
      </c>
      <c r="U451" t="s">
        <v>31</v>
      </c>
    </row>
    <row r="452" spans="1:21">
      <c r="A452" t="s">
        <v>1319</v>
      </c>
      <c r="B452" s="2">
        <v>45124</v>
      </c>
      <c r="C452" t="s">
        <v>22</v>
      </c>
      <c r="D452">
        <v>39</v>
      </c>
      <c r="E452" t="s">
        <v>39</v>
      </c>
      <c r="F452">
        <v>0</v>
      </c>
      <c r="G452">
        <v>1</v>
      </c>
      <c r="H452" t="s">
        <v>24</v>
      </c>
      <c r="I452">
        <v>5641</v>
      </c>
      <c r="J452">
        <v>0</v>
      </c>
      <c r="K452">
        <v>25</v>
      </c>
      <c r="L452" t="s">
        <v>15568</v>
      </c>
      <c r="M452" t="s">
        <v>23</v>
      </c>
      <c r="N452" t="s">
        <v>23</v>
      </c>
      <c r="O452" t="s">
        <v>25</v>
      </c>
      <c r="P452" t="s">
        <v>26</v>
      </c>
      <c r="Q452" t="s">
        <v>27</v>
      </c>
      <c r="R452">
        <v>94.7</v>
      </c>
      <c r="S452">
        <v>3234.1</v>
      </c>
      <c r="T452" t="s">
        <v>30</v>
      </c>
      <c r="U452" t="s">
        <v>31</v>
      </c>
    </row>
    <row r="453" spans="1:21">
      <c r="A453" t="s">
        <v>1321</v>
      </c>
      <c r="B453" s="2">
        <v>45853</v>
      </c>
      <c r="C453" t="s">
        <v>22</v>
      </c>
      <c r="D453">
        <v>41</v>
      </c>
      <c r="E453" t="s">
        <v>39</v>
      </c>
      <c r="F453">
        <v>2</v>
      </c>
      <c r="G453">
        <v>1</v>
      </c>
      <c r="H453" t="s">
        <v>24</v>
      </c>
      <c r="I453">
        <v>3677</v>
      </c>
      <c r="J453">
        <v>0</v>
      </c>
      <c r="K453">
        <v>1</v>
      </c>
      <c r="L453" t="s">
        <v>15568</v>
      </c>
      <c r="M453" t="s">
        <v>23</v>
      </c>
      <c r="N453" t="s">
        <v>23</v>
      </c>
      <c r="O453" t="s">
        <v>56</v>
      </c>
      <c r="P453" t="s">
        <v>26</v>
      </c>
      <c r="Q453" t="s">
        <v>50</v>
      </c>
      <c r="R453">
        <v>50.6</v>
      </c>
      <c r="S453">
        <v>62.46</v>
      </c>
      <c r="T453" t="s">
        <v>64</v>
      </c>
      <c r="U453" t="s">
        <v>73</v>
      </c>
    </row>
    <row r="454" spans="1:21">
      <c r="A454" t="s">
        <v>1324</v>
      </c>
      <c r="B454" s="2">
        <v>45386</v>
      </c>
      <c r="C454" t="s">
        <v>22</v>
      </c>
      <c r="D454">
        <v>47</v>
      </c>
      <c r="E454" t="s">
        <v>39</v>
      </c>
      <c r="F454">
        <v>0</v>
      </c>
      <c r="G454">
        <v>1</v>
      </c>
      <c r="H454" t="s">
        <v>24</v>
      </c>
      <c r="I454">
        <v>3438</v>
      </c>
      <c r="J454">
        <v>0</v>
      </c>
      <c r="K454">
        <v>16</v>
      </c>
      <c r="L454" t="s">
        <v>97</v>
      </c>
      <c r="M454" t="s">
        <v>23</v>
      </c>
      <c r="N454" t="s">
        <v>39</v>
      </c>
      <c r="P454" t="s">
        <v>26</v>
      </c>
      <c r="Q454" t="s">
        <v>50</v>
      </c>
      <c r="R454">
        <v>19.7</v>
      </c>
      <c r="S454">
        <v>434.24</v>
      </c>
      <c r="T454" t="s">
        <v>59</v>
      </c>
      <c r="U454" t="s">
        <v>384</v>
      </c>
    </row>
    <row r="455" spans="1:21">
      <c r="A455" t="s">
        <v>1327</v>
      </c>
      <c r="B455" s="2">
        <v>45864</v>
      </c>
      <c r="C455" t="s">
        <v>22</v>
      </c>
      <c r="D455">
        <v>35</v>
      </c>
      <c r="E455" t="s">
        <v>39</v>
      </c>
      <c r="F455">
        <v>0</v>
      </c>
      <c r="G455">
        <v>1</v>
      </c>
      <c r="H455" t="s">
        <v>24</v>
      </c>
      <c r="I455">
        <v>5795</v>
      </c>
      <c r="J455">
        <v>0</v>
      </c>
      <c r="K455">
        <v>1</v>
      </c>
      <c r="L455" t="s">
        <v>48</v>
      </c>
      <c r="M455" t="s">
        <v>23</v>
      </c>
      <c r="N455" t="s">
        <v>23</v>
      </c>
      <c r="O455" t="s">
        <v>25</v>
      </c>
      <c r="P455" t="s">
        <v>26</v>
      </c>
      <c r="Q455" t="s">
        <v>27</v>
      </c>
      <c r="R455">
        <v>69.099999999999994</v>
      </c>
      <c r="S455">
        <v>107.76</v>
      </c>
      <c r="T455" t="s">
        <v>30</v>
      </c>
      <c r="U455" t="s">
        <v>69</v>
      </c>
    </row>
    <row r="456" spans="1:21">
      <c r="A456" t="s">
        <v>1330</v>
      </c>
      <c r="B456" s="2">
        <v>45848</v>
      </c>
      <c r="C456" t="s">
        <v>22</v>
      </c>
      <c r="D456">
        <v>62</v>
      </c>
      <c r="E456" t="s">
        <v>23</v>
      </c>
      <c r="F456">
        <v>0</v>
      </c>
      <c r="G456">
        <v>1</v>
      </c>
      <c r="H456" t="s">
        <v>24</v>
      </c>
      <c r="I456">
        <v>4489</v>
      </c>
      <c r="J456">
        <v>1</v>
      </c>
      <c r="K456">
        <v>1</v>
      </c>
      <c r="L456" t="s">
        <v>15568</v>
      </c>
      <c r="M456" t="s">
        <v>23</v>
      </c>
      <c r="N456" t="s">
        <v>23</v>
      </c>
      <c r="O456" t="s">
        <v>56</v>
      </c>
      <c r="P456" t="s">
        <v>26</v>
      </c>
      <c r="Q456" t="s">
        <v>27</v>
      </c>
      <c r="R456">
        <v>95</v>
      </c>
      <c r="S456">
        <v>107.04</v>
      </c>
      <c r="T456" t="s">
        <v>64</v>
      </c>
      <c r="U456" t="s">
        <v>234</v>
      </c>
    </row>
    <row r="457" spans="1:21">
      <c r="A457" t="s">
        <v>1333</v>
      </c>
      <c r="B457" s="2">
        <v>44215</v>
      </c>
      <c r="C457" t="s">
        <v>22</v>
      </c>
      <c r="D457">
        <v>42</v>
      </c>
      <c r="E457" t="s">
        <v>39</v>
      </c>
      <c r="F457">
        <v>0</v>
      </c>
      <c r="G457">
        <v>1</v>
      </c>
      <c r="H457" t="s">
        <v>24</v>
      </c>
      <c r="I457">
        <v>4089</v>
      </c>
      <c r="J457">
        <v>0</v>
      </c>
      <c r="K457">
        <v>55</v>
      </c>
      <c r="L457" t="s">
        <v>142</v>
      </c>
      <c r="M457" t="s">
        <v>23</v>
      </c>
      <c r="N457" t="s">
        <v>23</v>
      </c>
      <c r="O457" t="s">
        <v>25</v>
      </c>
      <c r="P457" t="s">
        <v>26</v>
      </c>
      <c r="Q457" t="s">
        <v>27</v>
      </c>
      <c r="R457">
        <v>96.8</v>
      </c>
      <c r="S457">
        <v>7889.85</v>
      </c>
      <c r="T457" t="s">
        <v>30</v>
      </c>
      <c r="U457" t="s">
        <v>106</v>
      </c>
    </row>
    <row r="458" spans="1:21">
      <c r="A458" t="s">
        <v>1336</v>
      </c>
      <c r="B458" s="2">
        <v>44728</v>
      </c>
      <c r="C458" t="s">
        <v>33</v>
      </c>
      <c r="D458">
        <v>40</v>
      </c>
      <c r="E458" t="s">
        <v>39</v>
      </c>
      <c r="F458">
        <v>0</v>
      </c>
      <c r="G458">
        <v>1</v>
      </c>
      <c r="H458" t="s">
        <v>24</v>
      </c>
      <c r="I458">
        <v>2157</v>
      </c>
      <c r="J458">
        <v>0</v>
      </c>
      <c r="K458">
        <v>38</v>
      </c>
      <c r="L458" t="s">
        <v>15568</v>
      </c>
      <c r="M458" t="s">
        <v>23</v>
      </c>
      <c r="N458" t="s">
        <v>23</v>
      </c>
      <c r="O458" t="s">
        <v>25</v>
      </c>
      <c r="P458" t="s">
        <v>26</v>
      </c>
      <c r="Q458" t="s">
        <v>50</v>
      </c>
      <c r="R458">
        <v>83.9</v>
      </c>
      <c r="S458">
        <v>4608.4399999999996</v>
      </c>
      <c r="T458" t="s">
        <v>30</v>
      </c>
      <c r="U458" t="s">
        <v>103</v>
      </c>
    </row>
    <row r="459" spans="1:21">
      <c r="A459" t="s">
        <v>1338</v>
      </c>
      <c r="B459" s="2">
        <v>45462</v>
      </c>
      <c r="C459" t="s">
        <v>22</v>
      </c>
      <c r="D459">
        <v>26</v>
      </c>
      <c r="E459" t="s">
        <v>39</v>
      </c>
      <c r="F459">
        <v>0</v>
      </c>
      <c r="G459">
        <v>1</v>
      </c>
      <c r="H459" t="s">
        <v>24</v>
      </c>
      <c r="I459">
        <v>4883</v>
      </c>
      <c r="J459">
        <v>0</v>
      </c>
      <c r="K459">
        <v>14</v>
      </c>
      <c r="L459" t="s">
        <v>97</v>
      </c>
      <c r="M459" t="s">
        <v>39</v>
      </c>
      <c r="N459" t="s">
        <v>23</v>
      </c>
      <c r="O459" t="s">
        <v>56</v>
      </c>
      <c r="P459" t="s">
        <v>26</v>
      </c>
      <c r="Q459" t="s">
        <v>27</v>
      </c>
      <c r="R459">
        <v>50.75</v>
      </c>
      <c r="S459">
        <v>722.75</v>
      </c>
      <c r="T459" t="s">
        <v>30</v>
      </c>
      <c r="U459" t="s">
        <v>31</v>
      </c>
    </row>
    <row r="460" spans="1:21">
      <c r="A460" t="s">
        <v>1341</v>
      </c>
      <c r="B460" s="2">
        <v>44123</v>
      </c>
      <c r="C460" t="s">
        <v>33</v>
      </c>
      <c r="D460">
        <v>38</v>
      </c>
      <c r="E460" t="s">
        <v>39</v>
      </c>
      <c r="F460">
        <v>0</v>
      </c>
      <c r="G460">
        <v>1</v>
      </c>
      <c r="H460" t="s">
        <v>24</v>
      </c>
      <c r="I460">
        <v>5902</v>
      </c>
      <c r="J460">
        <v>0</v>
      </c>
      <c r="K460">
        <v>58</v>
      </c>
      <c r="L460" t="s">
        <v>142</v>
      </c>
      <c r="M460" t="s">
        <v>23</v>
      </c>
      <c r="N460" t="s">
        <v>23</v>
      </c>
      <c r="O460" t="s">
        <v>25</v>
      </c>
      <c r="P460" t="s">
        <v>202</v>
      </c>
      <c r="Q460" t="s">
        <v>27</v>
      </c>
      <c r="R460">
        <v>106.45</v>
      </c>
      <c r="S460">
        <v>7015.27</v>
      </c>
      <c r="T460" t="s">
        <v>30</v>
      </c>
      <c r="U460" t="s">
        <v>103</v>
      </c>
    </row>
    <row r="461" spans="1:21">
      <c r="A461" t="s">
        <v>1344</v>
      </c>
      <c r="B461" s="2">
        <v>44369</v>
      </c>
      <c r="C461" t="s">
        <v>22</v>
      </c>
      <c r="D461">
        <v>57</v>
      </c>
      <c r="E461" t="s">
        <v>23</v>
      </c>
      <c r="F461">
        <v>0</v>
      </c>
      <c r="G461">
        <v>1</v>
      </c>
      <c r="H461" t="s">
        <v>24</v>
      </c>
      <c r="I461">
        <v>5897</v>
      </c>
      <c r="J461">
        <v>1</v>
      </c>
      <c r="K461">
        <v>50</v>
      </c>
      <c r="L461" t="s">
        <v>142</v>
      </c>
      <c r="M461" t="s">
        <v>23</v>
      </c>
      <c r="N461" t="s">
        <v>23</v>
      </c>
      <c r="O461" t="s">
        <v>25</v>
      </c>
      <c r="P461" t="s">
        <v>26</v>
      </c>
      <c r="Q461" t="s">
        <v>27</v>
      </c>
      <c r="R461">
        <v>103.7</v>
      </c>
      <c r="S461">
        <v>6741.44</v>
      </c>
      <c r="T461" t="s">
        <v>30</v>
      </c>
      <c r="U461" t="s">
        <v>31</v>
      </c>
    </row>
    <row r="462" spans="1:21">
      <c r="A462" t="s">
        <v>1347</v>
      </c>
      <c r="B462" s="2">
        <v>45431</v>
      </c>
      <c r="C462" t="s">
        <v>22</v>
      </c>
      <c r="D462">
        <v>28</v>
      </c>
      <c r="E462" t="s">
        <v>39</v>
      </c>
      <c r="F462">
        <v>0</v>
      </c>
      <c r="G462">
        <v>1</v>
      </c>
      <c r="H462" t="s">
        <v>24</v>
      </c>
      <c r="I462">
        <v>5518</v>
      </c>
      <c r="J462">
        <v>0</v>
      </c>
      <c r="K462">
        <v>15</v>
      </c>
      <c r="L462" t="s">
        <v>15568</v>
      </c>
      <c r="M462" t="s">
        <v>39</v>
      </c>
      <c r="N462" t="s">
        <v>23</v>
      </c>
      <c r="O462" t="s">
        <v>49</v>
      </c>
      <c r="P462" t="s">
        <v>26</v>
      </c>
      <c r="Q462" t="s">
        <v>27</v>
      </c>
      <c r="R462">
        <v>29.7</v>
      </c>
      <c r="S462">
        <v>528.25</v>
      </c>
      <c r="T462" t="s">
        <v>30</v>
      </c>
      <c r="U462" t="s">
        <v>106</v>
      </c>
    </row>
    <row r="463" spans="1:21">
      <c r="A463" t="s">
        <v>1349</v>
      </c>
      <c r="B463" s="2">
        <v>45705</v>
      </c>
      <c r="C463" t="s">
        <v>33</v>
      </c>
      <c r="D463">
        <v>56</v>
      </c>
      <c r="E463" t="s">
        <v>39</v>
      </c>
      <c r="F463">
        <v>0</v>
      </c>
      <c r="G463">
        <v>1</v>
      </c>
      <c r="H463" t="s">
        <v>24</v>
      </c>
      <c r="I463">
        <v>2898</v>
      </c>
      <c r="J463">
        <v>0</v>
      </c>
      <c r="K463">
        <v>6</v>
      </c>
      <c r="L463" t="s">
        <v>48</v>
      </c>
      <c r="M463" t="s">
        <v>23</v>
      </c>
      <c r="N463" t="s">
        <v>23</v>
      </c>
      <c r="O463" t="s">
        <v>25</v>
      </c>
      <c r="P463" t="s">
        <v>26</v>
      </c>
      <c r="Q463" t="s">
        <v>27</v>
      </c>
      <c r="R463">
        <v>89.5</v>
      </c>
      <c r="S463">
        <v>860.82</v>
      </c>
      <c r="T463" t="s">
        <v>30</v>
      </c>
      <c r="U463" t="s">
        <v>31</v>
      </c>
    </row>
    <row r="464" spans="1:21">
      <c r="A464" t="s">
        <v>1352</v>
      </c>
      <c r="B464" s="2">
        <v>45847</v>
      </c>
      <c r="C464" t="s">
        <v>22</v>
      </c>
      <c r="D464">
        <v>58</v>
      </c>
      <c r="E464" t="s">
        <v>23</v>
      </c>
      <c r="F464">
        <v>2</v>
      </c>
      <c r="G464">
        <v>1</v>
      </c>
      <c r="H464" t="s">
        <v>24</v>
      </c>
      <c r="I464">
        <v>3463</v>
      </c>
      <c r="J464">
        <v>1</v>
      </c>
      <c r="K464">
        <v>1</v>
      </c>
      <c r="L464" t="s">
        <v>15568</v>
      </c>
      <c r="M464" t="s">
        <v>23</v>
      </c>
      <c r="N464" t="s">
        <v>23</v>
      </c>
      <c r="O464" t="s">
        <v>25</v>
      </c>
      <c r="P464" t="s">
        <v>26</v>
      </c>
      <c r="Q464" t="s">
        <v>50</v>
      </c>
      <c r="R464">
        <v>70.650000000000006</v>
      </c>
      <c r="S464">
        <v>108.33</v>
      </c>
      <c r="T464" t="s">
        <v>30</v>
      </c>
      <c r="U464" t="s">
        <v>31</v>
      </c>
    </row>
    <row r="465" spans="1:21">
      <c r="A465" t="s">
        <v>1354</v>
      </c>
      <c r="B465" s="2">
        <v>44248</v>
      </c>
      <c r="C465" t="s">
        <v>33</v>
      </c>
      <c r="D465">
        <v>64</v>
      </c>
      <c r="E465" t="s">
        <v>39</v>
      </c>
      <c r="F465">
        <v>0</v>
      </c>
      <c r="G465">
        <v>1</v>
      </c>
      <c r="H465" t="s">
        <v>24</v>
      </c>
      <c r="I465">
        <v>4149</v>
      </c>
      <c r="J465">
        <v>0</v>
      </c>
      <c r="K465">
        <v>54</v>
      </c>
      <c r="L465" t="s">
        <v>142</v>
      </c>
      <c r="M465" t="s">
        <v>23</v>
      </c>
      <c r="N465" t="s">
        <v>23</v>
      </c>
      <c r="O465" t="s">
        <v>49</v>
      </c>
      <c r="P465" t="s">
        <v>202</v>
      </c>
      <c r="Q465" t="s">
        <v>27</v>
      </c>
      <c r="R465">
        <v>82.45</v>
      </c>
      <c r="S465">
        <v>5002.42</v>
      </c>
      <c r="T465" t="s">
        <v>30</v>
      </c>
      <c r="U465" t="s">
        <v>69</v>
      </c>
    </row>
    <row r="466" spans="1:21">
      <c r="A466" t="s">
        <v>1357</v>
      </c>
      <c r="B466" s="2">
        <v>45757</v>
      </c>
      <c r="C466" t="s">
        <v>33</v>
      </c>
      <c r="D466">
        <v>70</v>
      </c>
      <c r="E466" t="s">
        <v>39</v>
      </c>
      <c r="F466">
        <v>0</v>
      </c>
      <c r="G466">
        <v>1</v>
      </c>
      <c r="H466" t="s">
        <v>24</v>
      </c>
      <c r="I466">
        <v>2467</v>
      </c>
      <c r="J466">
        <v>0</v>
      </c>
      <c r="K466">
        <v>4</v>
      </c>
      <c r="L466" t="s">
        <v>15568</v>
      </c>
      <c r="M466" t="s">
        <v>23</v>
      </c>
      <c r="N466" t="s">
        <v>23</v>
      </c>
      <c r="O466" t="s">
        <v>56</v>
      </c>
      <c r="P466" t="s">
        <v>26</v>
      </c>
      <c r="Q466" t="s">
        <v>27</v>
      </c>
      <c r="R466">
        <v>84.6</v>
      </c>
      <c r="S466">
        <v>386.82</v>
      </c>
      <c r="T466" t="s">
        <v>30</v>
      </c>
      <c r="U466" t="s">
        <v>31</v>
      </c>
    </row>
    <row r="467" spans="1:21">
      <c r="A467" t="s">
        <v>1359</v>
      </c>
      <c r="B467" s="2">
        <v>45433</v>
      </c>
      <c r="C467" t="s">
        <v>22</v>
      </c>
      <c r="D467">
        <v>68</v>
      </c>
      <c r="E467" t="s">
        <v>23</v>
      </c>
      <c r="F467">
        <v>0</v>
      </c>
      <c r="G467">
        <v>1</v>
      </c>
      <c r="H467" t="s">
        <v>24</v>
      </c>
      <c r="I467">
        <v>4981</v>
      </c>
      <c r="J467">
        <v>1</v>
      </c>
      <c r="K467">
        <v>15</v>
      </c>
      <c r="L467" t="s">
        <v>15568</v>
      </c>
      <c r="M467" t="s">
        <v>23</v>
      </c>
      <c r="N467" t="s">
        <v>23</v>
      </c>
      <c r="O467" t="s">
        <v>56</v>
      </c>
      <c r="P467" t="s">
        <v>26</v>
      </c>
      <c r="Q467" t="s">
        <v>27</v>
      </c>
      <c r="R467">
        <v>85.6</v>
      </c>
      <c r="S467">
        <v>2024.3</v>
      </c>
      <c r="T467" t="s">
        <v>30</v>
      </c>
      <c r="U467" t="s">
        <v>31</v>
      </c>
    </row>
    <row r="468" spans="1:21">
      <c r="A468" t="s">
        <v>1362</v>
      </c>
      <c r="B468" s="2">
        <v>44340</v>
      </c>
      <c r="C468" t="s">
        <v>22</v>
      </c>
      <c r="D468">
        <v>74</v>
      </c>
      <c r="E468" t="s">
        <v>23</v>
      </c>
      <c r="F468">
        <v>0</v>
      </c>
      <c r="G468">
        <v>1</v>
      </c>
      <c r="H468" t="s">
        <v>24</v>
      </c>
      <c r="I468">
        <v>4788</v>
      </c>
      <c r="J468">
        <v>1</v>
      </c>
      <c r="K468">
        <v>51</v>
      </c>
      <c r="L468" t="s">
        <v>142</v>
      </c>
      <c r="M468" t="s">
        <v>23</v>
      </c>
      <c r="N468" t="s">
        <v>23</v>
      </c>
      <c r="O468" t="s">
        <v>25</v>
      </c>
      <c r="P468" t="s">
        <v>26</v>
      </c>
      <c r="Q468" t="s">
        <v>27</v>
      </c>
      <c r="R468">
        <v>93.8</v>
      </c>
      <c r="S468">
        <v>5880.09</v>
      </c>
      <c r="T468" t="s">
        <v>64</v>
      </c>
      <c r="U468" t="s">
        <v>254</v>
      </c>
    </row>
    <row r="469" spans="1:21">
      <c r="A469" t="s">
        <v>1364</v>
      </c>
      <c r="B469" s="2">
        <v>45042</v>
      </c>
      <c r="C469" t="s">
        <v>33</v>
      </c>
      <c r="D469">
        <v>80</v>
      </c>
      <c r="E469" t="s">
        <v>39</v>
      </c>
      <c r="F469">
        <v>0</v>
      </c>
      <c r="G469">
        <v>1</v>
      </c>
      <c r="H469" t="s">
        <v>24</v>
      </c>
      <c r="I469">
        <v>5030</v>
      </c>
      <c r="J469">
        <v>0</v>
      </c>
      <c r="K469">
        <v>28</v>
      </c>
      <c r="L469" t="s">
        <v>40</v>
      </c>
      <c r="M469" t="s">
        <v>23</v>
      </c>
      <c r="N469" t="s">
        <v>23</v>
      </c>
      <c r="O469" t="s">
        <v>25</v>
      </c>
      <c r="P469" t="s">
        <v>26</v>
      </c>
      <c r="Q469" t="s">
        <v>27</v>
      </c>
      <c r="R469">
        <v>106.15</v>
      </c>
      <c r="S469">
        <v>3423.26</v>
      </c>
      <c r="T469" t="s">
        <v>30</v>
      </c>
      <c r="U469" t="s">
        <v>106</v>
      </c>
    </row>
    <row r="470" spans="1:21">
      <c r="A470" t="s">
        <v>1367</v>
      </c>
      <c r="B470" s="2">
        <v>45649</v>
      </c>
      <c r="C470" t="s">
        <v>33</v>
      </c>
      <c r="D470">
        <v>75</v>
      </c>
      <c r="E470" t="s">
        <v>39</v>
      </c>
      <c r="F470">
        <v>0</v>
      </c>
      <c r="G470">
        <v>1</v>
      </c>
      <c r="H470" t="s">
        <v>24</v>
      </c>
      <c r="I470">
        <v>3676</v>
      </c>
      <c r="J470">
        <v>0</v>
      </c>
      <c r="K470">
        <v>8</v>
      </c>
      <c r="L470" t="s">
        <v>48</v>
      </c>
      <c r="M470" t="s">
        <v>23</v>
      </c>
      <c r="N470" t="s">
        <v>23</v>
      </c>
      <c r="O470" t="s">
        <v>25</v>
      </c>
      <c r="P470" t="s">
        <v>26</v>
      </c>
      <c r="Q470" t="s">
        <v>50</v>
      </c>
      <c r="R470">
        <v>94.45</v>
      </c>
      <c r="S470">
        <v>784.63</v>
      </c>
      <c r="T470" t="s">
        <v>30</v>
      </c>
      <c r="U470" t="s">
        <v>31</v>
      </c>
    </row>
    <row r="471" spans="1:21">
      <c r="A471" t="s">
        <v>1369</v>
      </c>
      <c r="B471" s="2">
        <v>45845</v>
      </c>
      <c r="C471" t="s">
        <v>33</v>
      </c>
      <c r="D471">
        <v>66</v>
      </c>
      <c r="E471" t="s">
        <v>39</v>
      </c>
      <c r="F471">
        <v>0</v>
      </c>
      <c r="G471">
        <v>1</v>
      </c>
      <c r="H471" t="s">
        <v>24</v>
      </c>
      <c r="I471">
        <v>4095</v>
      </c>
      <c r="J471">
        <v>0</v>
      </c>
      <c r="K471">
        <v>1</v>
      </c>
      <c r="L471" t="s">
        <v>15568</v>
      </c>
      <c r="M471" t="s">
        <v>39</v>
      </c>
      <c r="N471" t="s">
        <v>23</v>
      </c>
      <c r="O471" t="s">
        <v>56</v>
      </c>
      <c r="P471" t="s">
        <v>26</v>
      </c>
      <c r="Q471" t="s">
        <v>84</v>
      </c>
      <c r="R471">
        <v>25.7</v>
      </c>
      <c r="S471">
        <v>25.7</v>
      </c>
      <c r="T471" t="s">
        <v>36</v>
      </c>
      <c r="U471" t="s">
        <v>37</v>
      </c>
    </row>
    <row r="472" spans="1:21">
      <c r="A472" t="s">
        <v>1371</v>
      </c>
      <c r="B472" s="2">
        <v>45797</v>
      </c>
      <c r="C472" t="s">
        <v>33</v>
      </c>
      <c r="D472">
        <v>68</v>
      </c>
      <c r="E472" t="s">
        <v>39</v>
      </c>
      <c r="F472">
        <v>0</v>
      </c>
      <c r="G472">
        <v>1</v>
      </c>
      <c r="H472" t="s">
        <v>24</v>
      </c>
      <c r="I472">
        <v>3553</v>
      </c>
      <c r="J472">
        <v>0</v>
      </c>
      <c r="K472">
        <v>3</v>
      </c>
      <c r="L472" t="s">
        <v>15568</v>
      </c>
      <c r="M472" t="s">
        <v>23</v>
      </c>
      <c r="N472" t="s">
        <v>23</v>
      </c>
      <c r="O472" t="s">
        <v>25</v>
      </c>
      <c r="P472" t="s">
        <v>26</v>
      </c>
      <c r="Q472" t="s">
        <v>50</v>
      </c>
      <c r="R472">
        <v>75.05</v>
      </c>
      <c r="S472">
        <v>327.71</v>
      </c>
      <c r="T472" t="s">
        <v>30</v>
      </c>
      <c r="U472" t="s">
        <v>31</v>
      </c>
    </row>
    <row r="473" spans="1:21">
      <c r="A473" t="s">
        <v>1374</v>
      </c>
      <c r="B473" s="2">
        <v>45781</v>
      </c>
      <c r="C473" t="s">
        <v>22</v>
      </c>
      <c r="D473">
        <v>68</v>
      </c>
      <c r="E473" t="s">
        <v>23</v>
      </c>
      <c r="F473">
        <v>0</v>
      </c>
      <c r="G473">
        <v>1</v>
      </c>
      <c r="H473" t="s">
        <v>24</v>
      </c>
      <c r="I473">
        <v>2539</v>
      </c>
      <c r="J473">
        <v>1</v>
      </c>
      <c r="K473">
        <v>3</v>
      </c>
      <c r="L473" t="s">
        <v>48</v>
      </c>
      <c r="M473" t="s">
        <v>23</v>
      </c>
      <c r="N473" t="s">
        <v>23</v>
      </c>
      <c r="O473" t="s">
        <v>56</v>
      </c>
      <c r="P473" t="s">
        <v>26</v>
      </c>
      <c r="Q473" t="s">
        <v>84</v>
      </c>
      <c r="R473">
        <v>56.15</v>
      </c>
      <c r="S473">
        <v>256.02</v>
      </c>
      <c r="T473" t="s">
        <v>30</v>
      </c>
      <c r="U473" t="s">
        <v>31</v>
      </c>
    </row>
    <row r="474" spans="1:21">
      <c r="A474" t="s">
        <v>1377</v>
      </c>
      <c r="B474" s="2">
        <v>45842</v>
      </c>
      <c r="C474" t="s">
        <v>22</v>
      </c>
      <c r="D474">
        <v>21</v>
      </c>
      <c r="E474" t="s">
        <v>39</v>
      </c>
      <c r="F474">
        <v>0</v>
      </c>
      <c r="G474">
        <v>1</v>
      </c>
      <c r="H474" t="s">
        <v>24</v>
      </c>
      <c r="I474">
        <v>5111</v>
      </c>
      <c r="J474">
        <v>0</v>
      </c>
      <c r="K474">
        <v>1</v>
      </c>
      <c r="L474" t="s">
        <v>48</v>
      </c>
      <c r="M474" t="s">
        <v>23</v>
      </c>
      <c r="N474" t="s">
        <v>23</v>
      </c>
      <c r="O474" t="s">
        <v>49</v>
      </c>
      <c r="P474" t="s">
        <v>26</v>
      </c>
      <c r="Q474" t="s">
        <v>50</v>
      </c>
      <c r="R474">
        <v>50.9</v>
      </c>
      <c r="S474">
        <v>57.85</v>
      </c>
      <c r="T474" t="s">
        <v>36</v>
      </c>
      <c r="U474" t="s">
        <v>46</v>
      </c>
    </row>
    <row r="475" spans="1:21">
      <c r="A475" t="s">
        <v>1380</v>
      </c>
      <c r="B475" s="2">
        <v>44395</v>
      </c>
      <c r="C475" t="s">
        <v>22</v>
      </c>
      <c r="D475">
        <v>50</v>
      </c>
      <c r="E475" t="s">
        <v>23</v>
      </c>
      <c r="F475">
        <v>0</v>
      </c>
      <c r="G475">
        <v>1</v>
      </c>
      <c r="H475" t="s">
        <v>24</v>
      </c>
      <c r="I475">
        <v>6088</v>
      </c>
      <c r="J475">
        <v>1</v>
      </c>
      <c r="K475">
        <v>49</v>
      </c>
      <c r="L475" t="s">
        <v>15568</v>
      </c>
      <c r="M475" t="s">
        <v>23</v>
      </c>
      <c r="N475" t="s">
        <v>23</v>
      </c>
      <c r="O475" t="s">
        <v>25</v>
      </c>
      <c r="P475" t="s">
        <v>26</v>
      </c>
      <c r="Q475" t="s">
        <v>27</v>
      </c>
      <c r="R475">
        <v>99.8</v>
      </c>
      <c r="S475">
        <v>7302.51</v>
      </c>
      <c r="T475" t="s">
        <v>36</v>
      </c>
      <c r="U475" t="s">
        <v>46</v>
      </c>
    </row>
    <row r="476" spans="1:21">
      <c r="A476" t="s">
        <v>1382</v>
      </c>
      <c r="B476" s="2">
        <v>45181</v>
      </c>
      <c r="C476" t="s">
        <v>22</v>
      </c>
      <c r="D476">
        <v>27</v>
      </c>
      <c r="E476" t="s">
        <v>23</v>
      </c>
      <c r="F476">
        <v>0</v>
      </c>
      <c r="G476">
        <v>1</v>
      </c>
      <c r="H476" t="s">
        <v>24</v>
      </c>
      <c r="I476">
        <v>3425</v>
      </c>
      <c r="J476">
        <v>1</v>
      </c>
      <c r="K476">
        <v>23</v>
      </c>
      <c r="L476" t="s">
        <v>15568</v>
      </c>
      <c r="M476" t="s">
        <v>23</v>
      </c>
      <c r="N476" t="s">
        <v>23</v>
      </c>
      <c r="O476" t="s">
        <v>25</v>
      </c>
      <c r="P476" t="s">
        <v>26</v>
      </c>
      <c r="Q476" t="s">
        <v>27</v>
      </c>
      <c r="R476">
        <v>99.85</v>
      </c>
      <c r="S476">
        <v>3204.15</v>
      </c>
      <c r="T476" t="s">
        <v>43</v>
      </c>
      <c r="U476" t="s">
        <v>44</v>
      </c>
    </row>
    <row r="477" spans="1:21">
      <c r="A477" t="s">
        <v>1384</v>
      </c>
      <c r="B477" s="2">
        <v>45587</v>
      </c>
      <c r="C477" t="s">
        <v>22</v>
      </c>
      <c r="D477">
        <v>28</v>
      </c>
      <c r="E477" t="s">
        <v>39</v>
      </c>
      <c r="F477">
        <v>0</v>
      </c>
      <c r="G477">
        <v>1</v>
      </c>
      <c r="H477" t="s">
        <v>24</v>
      </c>
      <c r="I477">
        <v>2832</v>
      </c>
      <c r="J477">
        <v>0</v>
      </c>
      <c r="K477">
        <v>10</v>
      </c>
      <c r="L477" t="s">
        <v>97</v>
      </c>
      <c r="M477" t="s">
        <v>23</v>
      </c>
      <c r="N477" t="s">
        <v>23</v>
      </c>
      <c r="O477" t="s">
        <v>25</v>
      </c>
      <c r="P477" t="s">
        <v>26</v>
      </c>
      <c r="Q477" t="s">
        <v>27</v>
      </c>
      <c r="R477">
        <v>94.9</v>
      </c>
      <c r="S477">
        <v>1451.05</v>
      </c>
      <c r="T477" t="s">
        <v>30</v>
      </c>
      <c r="U477" t="s">
        <v>31</v>
      </c>
    </row>
    <row r="478" spans="1:21">
      <c r="A478" t="s">
        <v>1387</v>
      </c>
      <c r="B478" s="2">
        <v>45861</v>
      </c>
      <c r="C478" t="s">
        <v>22</v>
      </c>
      <c r="D478">
        <v>25</v>
      </c>
      <c r="E478" t="s">
        <v>39</v>
      </c>
      <c r="F478">
        <v>0</v>
      </c>
      <c r="G478">
        <v>1</v>
      </c>
      <c r="H478" t="s">
        <v>24</v>
      </c>
      <c r="I478">
        <v>5574</v>
      </c>
      <c r="J478">
        <v>0</v>
      </c>
      <c r="K478">
        <v>1</v>
      </c>
      <c r="L478" t="s">
        <v>48</v>
      </c>
      <c r="M478" t="s">
        <v>23</v>
      </c>
      <c r="N478" t="s">
        <v>23</v>
      </c>
      <c r="O478" t="s">
        <v>25</v>
      </c>
      <c r="P478" t="s">
        <v>26</v>
      </c>
      <c r="Q478" t="s">
        <v>27</v>
      </c>
      <c r="R478">
        <v>81.7</v>
      </c>
      <c r="S478">
        <v>91.51</v>
      </c>
      <c r="T478" t="s">
        <v>64</v>
      </c>
      <c r="U478" t="s">
        <v>73</v>
      </c>
    </row>
    <row r="479" spans="1:21">
      <c r="A479" t="s">
        <v>1389</v>
      </c>
      <c r="B479" s="2">
        <v>45762</v>
      </c>
      <c r="C479" t="s">
        <v>33</v>
      </c>
      <c r="D479">
        <v>31</v>
      </c>
      <c r="E479" t="s">
        <v>23</v>
      </c>
      <c r="F479">
        <v>0</v>
      </c>
      <c r="G479">
        <v>1</v>
      </c>
      <c r="H479" t="s">
        <v>24</v>
      </c>
      <c r="I479">
        <v>5026</v>
      </c>
      <c r="J479">
        <v>5</v>
      </c>
      <c r="K479">
        <v>4</v>
      </c>
      <c r="L479" t="s">
        <v>15568</v>
      </c>
      <c r="M479" t="s">
        <v>23</v>
      </c>
      <c r="N479" t="s">
        <v>23</v>
      </c>
      <c r="O479" t="s">
        <v>25</v>
      </c>
      <c r="P479" t="s">
        <v>26</v>
      </c>
      <c r="Q479" t="s">
        <v>27</v>
      </c>
      <c r="R479">
        <v>73.75</v>
      </c>
      <c r="S479">
        <v>519.37</v>
      </c>
      <c r="T479" t="s">
        <v>64</v>
      </c>
      <c r="U479" t="s">
        <v>73</v>
      </c>
    </row>
    <row r="480" spans="1:21">
      <c r="A480" t="s">
        <v>1392</v>
      </c>
      <c r="B480" s="2">
        <v>45771</v>
      </c>
      <c r="C480" t="s">
        <v>22</v>
      </c>
      <c r="D480">
        <v>25</v>
      </c>
      <c r="E480" t="s">
        <v>39</v>
      </c>
      <c r="F480">
        <v>1</v>
      </c>
      <c r="G480">
        <v>1</v>
      </c>
      <c r="H480" t="s">
        <v>24</v>
      </c>
      <c r="I480">
        <v>5858</v>
      </c>
      <c r="J480">
        <v>0</v>
      </c>
      <c r="K480">
        <v>4</v>
      </c>
      <c r="L480" t="s">
        <v>48</v>
      </c>
      <c r="M480" t="s">
        <v>23</v>
      </c>
      <c r="N480" t="s">
        <v>23</v>
      </c>
      <c r="O480" t="s">
        <v>49</v>
      </c>
      <c r="P480" t="s">
        <v>26</v>
      </c>
      <c r="Q480" t="s">
        <v>27</v>
      </c>
      <c r="R480">
        <v>49.35</v>
      </c>
      <c r="S480">
        <v>323.81</v>
      </c>
      <c r="T480" t="s">
        <v>64</v>
      </c>
      <c r="U480" t="s">
        <v>145</v>
      </c>
    </row>
    <row r="481" spans="1:21">
      <c r="A481" t="s">
        <v>1395</v>
      </c>
      <c r="B481" s="2">
        <v>45781</v>
      </c>
      <c r="C481" t="s">
        <v>33</v>
      </c>
      <c r="D481">
        <v>40</v>
      </c>
      <c r="E481" t="s">
        <v>39</v>
      </c>
      <c r="F481">
        <v>0</v>
      </c>
      <c r="G481">
        <v>1</v>
      </c>
      <c r="H481" t="s">
        <v>24</v>
      </c>
      <c r="I481">
        <v>4800</v>
      </c>
      <c r="J481">
        <v>0</v>
      </c>
      <c r="K481">
        <v>3</v>
      </c>
      <c r="L481" t="s">
        <v>15568</v>
      </c>
      <c r="M481" t="s">
        <v>39</v>
      </c>
      <c r="N481" t="s">
        <v>23</v>
      </c>
      <c r="O481" t="s">
        <v>56</v>
      </c>
      <c r="P481" t="s">
        <v>26</v>
      </c>
      <c r="Q481" t="s">
        <v>27</v>
      </c>
      <c r="R481">
        <v>50.6</v>
      </c>
      <c r="S481">
        <v>155.35</v>
      </c>
      <c r="T481" t="s">
        <v>64</v>
      </c>
      <c r="U481" t="s">
        <v>1397</v>
      </c>
    </row>
    <row r="482" spans="1:21">
      <c r="A482" t="s">
        <v>1398</v>
      </c>
      <c r="B482" s="2">
        <v>44807</v>
      </c>
      <c r="C482" t="s">
        <v>33</v>
      </c>
      <c r="D482">
        <v>56</v>
      </c>
      <c r="E482" t="s">
        <v>23</v>
      </c>
      <c r="F482">
        <v>2</v>
      </c>
      <c r="G482">
        <v>1</v>
      </c>
      <c r="H482" t="s">
        <v>24</v>
      </c>
      <c r="I482">
        <v>5898</v>
      </c>
      <c r="J482">
        <v>1</v>
      </c>
      <c r="K482">
        <v>35</v>
      </c>
      <c r="L482" t="s">
        <v>15568</v>
      </c>
      <c r="M482" t="s">
        <v>23</v>
      </c>
      <c r="N482" t="s">
        <v>23</v>
      </c>
      <c r="O482" t="s">
        <v>49</v>
      </c>
      <c r="P482" t="s">
        <v>26</v>
      </c>
      <c r="Q482" t="s">
        <v>27</v>
      </c>
      <c r="R482">
        <v>72.25</v>
      </c>
      <c r="S482">
        <v>3453</v>
      </c>
      <c r="T482" t="s">
        <v>43</v>
      </c>
      <c r="U482" t="s">
        <v>44</v>
      </c>
    </row>
    <row r="483" spans="1:21">
      <c r="A483" t="s">
        <v>1401</v>
      </c>
      <c r="B483" s="2">
        <v>45386</v>
      </c>
      <c r="C483" t="s">
        <v>33</v>
      </c>
      <c r="D483">
        <v>28</v>
      </c>
      <c r="E483" t="s">
        <v>39</v>
      </c>
      <c r="F483">
        <v>0</v>
      </c>
      <c r="G483">
        <v>1</v>
      </c>
      <c r="H483" t="s">
        <v>24</v>
      </c>
      <c r="I483">
        <v>2335</v>
      </c>
      <c r="J483">
        <v>0</v>
      </c>
      <c r="K483">
        <v>16</v>
      </c>
      <c r="L483" t="s">
        <v>15568</v>
      </c>
      <c r="M483" t="s">
        <v>23</v>
      </c>
      <c r="N483" t="s">
        <v>23</v>
      </c>
      <c r="O483" t="s">
        <v>25</v>
      </c>
      <c r="P483" t="s">
        <v>26</v>
      </c>
      <c r="Q483" t="s">
        <v>27</v>
      </c>
      <c r="R483">
        <v>81</v>
      </c>
      <c r="S483">
        <v>1518.87</v>
      </c>
      <c r="T483" t="s">
        <v>64</v>
      </c>
      <c r="U483" t="s">
        <v>65</v>
      </c>
    </row>
    <row r="484" spans="1:21">
      <c r="A484" t="s">
        <v>1404</v>
      </c>
      <c r="B484" s="2">
        <v>45760</v>
      </c>
      <c r="C484" t="s">
        <v>22</v>
      </c>
      <c r="D484">
        <v>40</v>
      </c>
      <c r="E484" t="s">
        <v>39</v>
      </c>
      <c r="F484">
        <v>0</v>
      </c>
      <c r="G484">
        <v>1</v>
      </c>
      <c r="H484" t="s">
        <v>24</v>
      </c>
      <c r="I484">
        <v>3865</v>
      </c>
      <c r="J484">
        <v>0</v>
      </c>
      <c r="K484">
        <v>4</v>
      </c>
      <c r="L484" t="s">
        <v>15568</v>
      </c>
      <c r="M484" t="s">
        <v>23</v>
      </c>
      <c r="N484" t="s">
        <v>23</v>
      </c>
      <c r="O484" t="s">
        <v>49</v>
      </c>
      <c r="P484" t="s">
        <v>26</v>
      </c>
      <c r="Q484" t="s">
        <v>50</v>
      </c>
      <c r="R484">
        <v>51.75</v>
      </c>
      <c r="S484">
        <v>241.02</v>
      </c>
      <c r="T484" t="s">
        <v>30</v>
      </c>
      <c r="U484" t="s">
        <v>31</v>
      </c>
    </row>
    <row r="485" spans="1:21">
      <c r="A485" t="s">
        <v>1407</v>
      </c>
      <c r="B485" s="2">
        <v>45853</v>
      </c>
      <c r="C485" t="s">
        <v>33</v>
      </c>
      <c r="D485">
        <v>39</v>
      </c>
      <c r="E485" t="s">
        <v>39</v>
      </c>
      <c r="F485">
        <v>0</v>
      </c>
      <c r="G485">
        <v>1</v>
      </c>
      <c r="H485" t="s">
        <v>24</v>
      </c>
      <c r="I485">
        <v>4207</v>
      </c>
      <c r="J485">
        <v>0</v>
      </c>
      <c r="K485">
        <v>1</v>
      </c>
      <c r="L485" t="s">
        <v>48</v>
      </c>
      <c r="M485" t="s">
        <v>23</v>
      </c>
      <c r="N485" t="s">
        <v>23</v>
      </c>
      <c r="O485" t="s">
        <v>56</v>
      </c>
      <c r="P485" t="s">
        <v>26</v>
      </c>
      <c r="Q485" t="s">
        <v>50</v>
      </c>
      <c r="R485">
        <v>48.6</v>
      </c>
      <c r="S485">
        <v>55.14</v>
      </c>
      <c r="T485" t="s">
        <v>64</v>
      </c>
      <c r="U485" t="s">
        <v>350</v>
      </c>
    </row>
    <row r="486" spans="1:21">
      <c r="A486" t="s">
        <v>1409</v>
      </c>
      <c r="B486" s="2">
        <v>45741</v>
      </c>
      <c r="C486" t="s">
        <v>22</v>
      </c>
      <c r="D486">
        <v>22</v>
      </c>
      <c r="E486" t="s">
        <v>23</v>
      </c>
      <c r="F486">
        <v>1</v>
      </c>
      <c r="G486">
        <v>1</v>
      </c>
      <c r="H486" t="s">
        <v>24</v>
      </c>
      <c r="I486">
        <v>2102</v>
      </c>
      <c r="J486">
        <v>1</v>
      </c>
      <c r="K486">
        <v>5</v>
      </c>
      <c r="L486" t="s">
        <v>48</v>
      </c>
      <c r="M486" t="s">
        <v>23</v>
      </c>
      <c r="N486" t="s">
        <v>39</v>
      </c>
      <c r="P486" t="s">
        <v>26</v>
      </c>
      <c r="Q486" t="s">
        <v>27</v>
      </c>
      <c r="R486">
        <v>25.9</v>
      </c>
      <c r="S486">
        <v>335.25</v>
      </c>
      <c r="T486" t="s">
        <v>43</v>
      </c>
      <c r="U486" t="s">
        <v>149</v>
      </c>
    </row>
    <row r="487" spans="1:21">
      <c r="A487" t="s">
        <v>1412</v>
      </c>
      <c r="B487" s="2">
        <v>45850</v>
      </c>
      <c r="C487" t="s">
        <v>22</v>
      </c>
      <c r="D487">
        <v>34</v>
      </c>
      <c r="E487" t="s">
        <v>39</v>
      </c>
      <c r="F487">
        <v>0</v>
      </c>
      <c r="G487">
        <v>1</v>
      </c>
      <c r="H487" t="s">
        <v>24</v>
      </c>
      <c r="I487">
        <v>5533</v>
      </c>
      <c r="J487">
        <v>0</v>
      </c>
      <c r="K487">
        <v>1</v>
      </c>
      <c r="L487" t="s">
        <v>48</v>
      </c>
      <c r="M487" t="s">
        <v>23</v>
      </c>
      <c r="N487" t="s">
        <v>23</v>
      </c>
      <c r="O487" t="s">
        <v>25</v>
      </c>
      <c r="P487" t="s">
        <v>26</v>
      </c>
      <c r="Q487" t="s">
        <v>27</v>
      </c>
      <c r="R487">
        <v>79.25</v>
      </c>
      <c r="S487">
        <v>99.23</v>
      </c>
      <c r="T487" t="s">
        <v>64</v>
      </c>
      <c r="U487" t="s">
        <v>73</v>
      </c>
    </row>
    <row r="488" spans="1:21">
      <c r="A488" t="s">
        <v>1414</v>
      </c>
      <c r="B488" s="2">
        <v>45399</v>
      </c>
      <c r="C488" t="s">
        <v>22</v>
      </c>
      <c r="D488">
        <v>49</v>
      </c>
      <c r="E488" t="s">
        <v>39</v>
      </c>
      <c r="F488">
        <v>0</v>
      </c>
      <c r="G488">
        <v>1</v>
      </c>
      <c r="H488" t="s">
        <v>24</v>
      </c>
      <c r="I488">
        <v>4327</v>
      </c>
      <c r="J488">
        <v>0</v>
      </c>
      <c r="K488">
        <v>16</v>
      </c>
      <c r="L488" t="s">
        <v>97</v>
      </c>
      <c r="M488" t="s">
        <v>23</v>
      </c>
      <c r="N488" t="s">
        <v>39</v>
      </c>
      <c r="P488" t="s">
        <v>26</v>
      </c>
      <c r="Q488" t="s">
        <v>27</v>
      </c>
      <c r="R488">
        <v>20.25</v>
      </c>
      <c r="S488">
        <v>664.09</v>
      </c>
      <c r="T488" t="s">
        <v>59</v>
      </c>
      <c r="U488" t="s">
        <v>384</v>
      </c>
    </row>
    <row r="489" spans="1:21">
      <c r="A489" t="s">
        <v>1417</v>
      </c>
      <c r="B489" s="2">
        <v>45480</v>
      </c>
      <c r="C489" t="s">
        <v>22</v>
      </c>
      <c r="D489">
        <v>24</v>
      </c>
      <c r="E489" t="s">
        <v>39</v>
      </c>
      <c r="F489">
        <v>0</v>
      </c>
      <c r="G489">
        <v>1</v>
      </c>
      <c r="H489" t="s">
        <v>24</v>
      </c>
      <c r="I489">
        <v>2494</v>
      </c>
      <c r="J489">
        <v>0</v>
      </c>
      <c r="K489">
        <v>13</v>
      </c>
      <c r="L489" t="s">
        <v>97</v>
      </c>
      <c r="M489" t="s">
        <v>23</v>
      </c>
      <c r="N489" t="s">
        <v>23</v>
      </c>
      <c r="O489" t="s">
        <v>56</v>
      </c>
      <c r="P489" t="s">
        <v>26</v>
      </c>
      <c r="Q489" t="s">
        <v>27</v>
      </c>
      <c r="R489">
        <v>106.9</v>
      </c>
      <c r="S489">
        <v>1799.14</v>
      </c>
      <c r="T489" t="s">
        <v>30</v>
      </c>
      <c r="U489" t="s">
        <v>31</v>
      </c>
    </row>
    <row r="490" spans="1:21">
      <c r="A490" t="s">
        <v>1420</v>
      </c>
      <c r="B490" s="2">
        <v>45277</v>
      </c>
      <c r="C490" t="s">
        <v>22</v>
      </c>
      <c r="D490">
        <v>68</v>
      </c>
      <c r="E490" t="s">
        <v>23</v>
      </c>
      <c r="F490">
        <v>0</v>
      </c>
      <c r="G490">
        <v>1</v>
      </c>
      <c r="H490" t="s">
        <v>24</v>
      </c>
      <c r="I490">
        <v>5604</v>
      </c>
      <c r="J490">
        <v>7</v>
      </c>
      <c r="K490">
        <v>20</v>
      </c>
      <c r="L490" t="s">
        <v>15568</v>
      </c>
      <c r="M490" t="s">
        <v>23</v>
      </c>
      <c r="N490" t="s">
        <v>23</v>
      </c>
      <c r="O490" t="s">
        <v>25</v>
      </c>
      <c r="P490" t="s">
        <v>26</v>
      </c>
      <c r="Q490" t="s">
        <v>27</v>
      </c>
      <c r="R490">
        <v>94.55</v>
      </c>
      <c r="S490">
        <v>2005.85</v>
      </c>
      <c r="T490" t="s">
        <v>30</v>
      </c>
      <c r="U490" t="s">
        <v>31</v>
      </c>
    </row>
    <row r="491" spans="1:21">
      <c r="A491" t="s">
        <v>1423</v>
      </c>
      <c r="B491" s="2">
        <v>45571</v>
      </c>
      <c r="C491" t="s">
        <v>22</v>
      </c>
      <c r="D491">
        <v>75</v>
      </c>
      <c r="E491" t="s">
        <v>23</v>
      </c>
      <c r="F491">
        <v>0</v>
      </c>
      <c r="G491">
        <v>1</v>
      </c>
      <c r="H491" t="s">
        <v>24</v>
      </c>
      <c r="I491">
        <v>4990</v>
      </c>
      <c r="J491">
        <v>2</v>
      </c>
      <c r="K491">
        <v>10</v>
      </c>
      <c r="L491" t="s">
        <v>15568</v>
      </c>
      <c r="M491" t="s">
        <v>23</v>
      </c>
      <c r="N491" t="s">
        <v>23</v>
      </c>
      <c r="O491" t="s">
        <v>56</v>
      </c>
      <c r="P491" t="s">
        <v>26</v>
      </c>
      <c r="Q491" t="s">
        <v>27</v>
      </c>
      <c r="R491">
        <v>86.65</v>
      </c>
      <c r="S491">
        <v>1321.65</v>
      </c>
      <c r="T491" t="s">
        <v>64</v>
      </c>
      <c r="U491" t="s">
        <v>254</v>
      </c>
    </row>
    <row r="492" spans="1:21">
      <c r="A492" t="s">
        <v>1426</v>
      </c>
      <c r="B492" s="2">
        <v>44033</v>
      </c>
      <c r="C492" t="s">
        <v>33</v>
      </c>
      <c r="D492">
        <v>74</v>
      </c>
      <c r="E492" t="s">
        <v>23</v>
      </c>
      <c r="F492">
        <v>0</v>
      </c>
      <c r="G492">
        <v>1</v>
      </c>
      <c r="H492" t="s">
        <v>24</v>
      </c>
      <c r="I492">
        <v>4412</v>
      </c>
      <c r="J492">
        <v>1</v>
      </c>
      <c r="K492">
        <v>61</v>
      </c>
      <c r="L492" t="s">
        <v>15568</v>
      </c>
      <c r="M492" t="s">
        <v>23</v>
      </c>
      <c r="N492" t="s">
        <v>23</v>
      </c>
      <c r="O492" t="s">
        <v>25</v>
      </c>
      <c r="P492" t="s">
        <v>202</v>
      </c>
      <c r="Q492" t="s">
        <v>50</v>
      </c>
      <c r="R492">
        <v>104.4</v>
      </c>
      <c r="S492">
        <v>8546.7099999999991</v>
      </c>
      <c r="T492" t="s">
        <v>30</v>
      </c>
      <c r="U492" t="s">
        <v>31</v>
      </c>
    </row>
    <row r="493" spans="1:21">
      <c r="A493" t="s">
        <v>1428</v>
      </c>
      <c r="B493" s="2">
        <v>44677</v>
      </c>
      <c r="C493" t="s">
        <v>22</v>
      </c>
      <c r="D493">
        <v>77</v>
      </c>
      <c r="E493" t="s">
        <v>23</v>
      </c>
      <c r="F493">
        <v>0</v>
      </c>
      <c r="G493">
        <v>1</v>
      </c>
      <c r="H493" t="s">
        <v>24</v>
      </c>
      <c r="I493">
        <v>2837</v>
      </c>
      <c r="J493">
        <v>1</v>
      </c>
      <c r="K493">
        <v>40</v>
      </c>
      <c r="L493" t="s">
        <v>15568</v>
      </c>
      <c r="M493" t="s">
        <v>23</v>
      </c>
      <c r="N493" t="s">
        <v>23</v>
      </c>
      <c r="O493" t="s">
        <v>25</v>
      </c>
      <c r="P493" t="s">
        <v>26</v>
      </c>
      <c r="Q493" t="s">
        <v>27</v>
      </c>
      <c r="R493">
        <v>101.85</v>
      </c>
      <c r="S493">
        <v>4200.3</v>
      </c>
      <c r="T493" t="s">
        <v>43</v>
      </c>
      <c r="U493" t="s">
        <v>44</v>
      </c>
    </row>
    <row r="494" spans="1:21">
      <c r="A494" t="s">
        <v>1431</v>
      </c>
      <c r="B494" s="2">
        <v>45770</v>
      </c>
      <c r="C494" t="s">
        <v>22</v>
      </c>
      <c r="D494">
        <v>76</v>
      </c>
      <c r="E494" t="s">
        <v>23</v>
      </c>
      <c r="F494">
        <v>0</v>
      </c>
      <c r="G494">
        <v>1</v>
      </c>
      <c r="H494" t="s">
        <v>24</v>
      </c>
      <c r="I494">
        <v>4417</v>
      </c>
      <c r="J494">
        <v>3</v>
      </c>
      <c r="K494">
        <v>4</v>
      </c>
      <c r="L494" t="s">
        <v>48</v>
      </c>
      <c r="M494" t="s">
        <v>23</v>
      </c>
      <c r="N494" t="s">
        <v>23</v>
      </c>
      <c r="O494" t="s">
        <v>25</v>
      </c>
      <c r="P494" t="s">
        <v>26</v>
      </c>
      <c r="Q494" t="s">
        <v>27</v>
      </c>
      <c r="R494">
        <v>101.15</v>
      </c>
      <c r="S494">
        <v>424.14</v>
      </c>
      <c r="T494" t="s">
        <v>30</v>
      </c>
      <c r="U494" t="s">
        <v>31</v>
      </c>
    </row>
    <row r="495" spans="1:21">
      <c r="A495" t="s">
        <v>1434</v>
      </c>
      <c r="B495" s="2">
        <v>45427</v>
      </c>
      <c r="C495" t="s">
        <v>33</v>
      </c>
      <c r="D495">
        <v>21</v>
      </c>
      <c r="E495" t="s">
        <v>39</v>
      </c>
      <c r="F495">
        <v>0</v>
      </c>
      <c r="G495">
        <v>1</v>
      </c>
      <c r="H495" t="s">
        <v>24</v>
      </c>
      <c r="I495">
        <v>2122</v>
      </c>
      <c r="J495">
        <v>0</v>
      </c>
      <c r="K495">
        <v>15</v>
      </c>
      <c r="L495" t="s">
        <v>15568</v>
      </c>
      <c r="M495" t="s">
        <v>23</v>
      </c>
      <c r="N495" t="s">
        <v>23</v>
      </c>
      <c r="O495" t="s">
        <v>25</v>
      </c>
      <c r="P495" t="s">
        <v>26</v>
      </c>
      <c r="Q495" t="s">
        <v>27</v>
      </c>
      <c r="R495">
        <v>105.1</v>
      </c>
      <c r="S495">
        <v>1918.6</v>
      </c>
      <c r="T495" t="s">
        <v>30</v>
      </c>
      <c r="U495" t="s">
        <v>69</v>
      </c>
    </row>
    <row r="496" spans="1:21">
      <c r="A496" t="s">
        <v>1436</v>
      </c>
      <c r="B496" s="2">
        <v>45814</v>
      </c>
      <c r="C496" t="s">
        <v>33</v>
      </c>
      <c r="D496">
        <v>54</v>
      </c>
      <c r="E496" t="s">
        <v>39</v>
      </c>
      <c r="F496">
        <v>0</v>
      </c>
      <c r="G496">
        <v>1</v>
      </c>
      <c r="H496" t="s">
        <v>24</v>
      </c>
      <c r="I496">
        <v>5225</v>
      </c>
      <c r="J496">
        <v>0</v>
      </c>
      <c r="K496">
        <v>2</v>
      </c>
      <c r="L496" t="s">
        <v>15568</v>
      </c>
      <c r="M496" t="s">
        <v>23</v>
      </c>
      <c r="N496" t="s">
        <v>23</v>
      </c>
      <c r="O496" t="s">
        <v>25</v>
      </c>
      <c r="P496" t="s">
        <v>26</v>
      </c>
      <c r="Q496" t="s">
        <v>27</v>
      </c>
      <c r="R496">
        <v>68.95</v>
      </c>
      <c r="S496">
        <v>181.21</v>
      </c>
      <c r="T496" t="s">
        <v>30</v>
      </c>
      <c r="U496" t="s">
        <v>31</v>
      </c>
    </row>
    <row r="497" spans="1:21">
      <c r="A497" t="s">
        <v>1439</v>
      </c>
      <c r="B497" s="2">
        <v>45343</v>
      </c>
      <c r="C497" t="s">
        <v>22</v>
      </c>
      <c r="D497">
        <v>26</v>
      </c>
      <c r="E497" t="s">
        <v>23</v>
      </c>
      <c r="F497">
        <v>0</v>
      </c>
      <c r="G497">
        <v>1</v>
      </c>
      <c r="H497" t="s">
        <v>24</v>
      </c>
      <c r="I497">
        <v>2989</v>
      </c>
      <c r="J497">
        <v>1</v>
      </c>
      <c r="K497">
        <v>18</v>
      </c>
      <c r="L497" t="s">
        <v>15568</v>
      </c>
      <c r="M497" t="s">
        <v>23</v>
      </c>
      <c r="N497" t="s">
        <v>23</v>
      </c>
      <c r="O497" t="s">
        <v>49</v>
      </c>
      <c r="P497" t="s">
        <v>26</v>
      </c>
      <c r="Q497" t="s">
        <v>27</v>
      </c>
      <c r="R497">
        <v>57.45</v>
      </c>
      <c r="S497">
        <v>1026.5999999999999</v>
      </c>
      <c r="T497" t="s">
        <v>30</v>
      </c>
      <c r="U497" t="s">
        <v>31</v>
      </c>
    </row>
    <row r="498" spans="1:21">
      <c r="A498" t="s">
        <v>1442</v>
      </c>
      <c r="B498" s="2">
        <v>45543</v>
      </c>
      <c r="C498" t="s">
        <v>33</v>
      </c>
      <c r="D498">
        <v>53</v>
      </c>
      <c r="E498" t="s">
        <v>23</v>
      </c>
      <c r="F498">
        <v>0</v>
      </c>
      <c r="G498">
        <v>1</v>
      </c>
      <c r="H498" t="s">
        <v>24</v>
      </c>
      <c r="I498">
        <v>3200</v>
      </c>
      <c r="J498">
        <v>1</v>
      </c>
      <c r="K498">
        <v>11</v>
      </c>
      <c r="L498" t="s">
        <v>97</v>
      </c>
      <c r="M498" t="s">
        <v>23</v>
      </c>
      <c r="N498" t="s">
        <v>23</v>
      </c>
      <c r="O498" t="s">
        <v>49</v>
      </c>
      <c r="P498" t="s">
        <v>26</v>
      </c>
      <c r="Q498" t="s">
        <v>27</v>
      </c>
      <c r="R498">
        <v>44.05</v>
      </c>
      <c r="S498">
        <v>756.83</v>
      </c>
      <c r="T498" t="s">
        <v>30</v>
      </c>
      <c r="U498" t="s">
        <v>31</v>
      </c>
    </row>
    <row r="499" spans="1:21">
      <c r="A499" t="s">
        <v>1445</v>
      </c>
      <c r="B499" s="2">
        <v>44643</v>
      </c>
      <c r="C499" t="s">
        <v>22</v>
      </c>
      <c r="D499">
        <v>41</v>
      </c>
      <c r="E499" t="s">
        <v>39</v>
      </c>
      <c r="F499">
        <v>0</v>
      </c>
      <c r="G499">
        <v>1</v>
      </c>
      <c r="H499" t="s">
        <v>24</v>
      </c>
      <c r="I499">
        <v>3316</v>
      </c>
      <c r="J499">
        <v>0</v>
      </c>
      <c r="K499">
        <v>41</v>
      </c>
      <c r="L499" t="s">
        <v>15568</v>
      </c>
      <c r="M499" t="s">
        <v>23</v>
      </c>
      <c r="N499" t="s">
        <v>23</v>
      </c>
      <c r="O499" t="s">
        <v>25</v>
      </c>
      <c r="P499" t="s">
        <v>26</v>
      </c>
      <c r="Q499" t="s">
        <v>27</v>
      </c>
      <c r="R499">
        <v>104.7</v>
      </c>
      <c r="S499">
        <v>6303.74</v>
      </c>
      <c r="T499" t="s">
        <v>30</v>
      </c>
      <c r="U499" t="s">
        <v>31</v>
      </c>
    </row>
    <row r="500" spans="1:21">
      <c r="A500" t="s">
        <v>1448</v>
      </c>
      <c r="B500" s="2">
        <v>44369</v>
      </c>
      <c r="C500" t="s">
        <v>33</v>
      </c>
      <c r="D500">
        <v>21</v>
      </c>
      <c r="E500" t="s">
        <v>39</v>
      </c>
      <c r="F500">
        <v>0</v>
      </c>
      <c r="G500">
        <v>1</v>
      </c>
      <c r="H500" t="s">
        <v>24</v>
      </c>
      <c r="I500">
        <v>5855</v>
      </c>
      <c r="J500">
        <v>0</v>
      </c>
      <c r="K500">
        <v>50</v>
      </c>
      <c r="L500" t="s">
        <v>15568</v>
      </c>
      <c r="M500" t="s">
        <v>23</v>
      </c>
      <c r="N500" t="s">
        <v>23</v>
      </c>
      <c r="O500" t="s">
        <v>25</v>
      </c>
      <c r="P500" t="s">
        <v>164</v>
      </c>
      <c r="Q500" t="s">
        <v>27</v>
      </c>
      <c r="R500">
        <v>109.65</v>
      </c>
      <c r="S500">
        <v>6936.15</v>
      </c>
      <c r="T500" t="s">
        <v>30</v>
      </c>
      <c r="U500" t="s">
        <v>31</v>
      </c>
    </row>
    <row r="501" spans="1:21">
      <c r="A501" t="s">
        <v>1451</v>
      </c>
      <c r="B501" s="2">
        <v>44646</v>
      </c>
      <c r="C501" t="s">
        <v>33</v>
      </c>
      <c r="D501">
        <v>63</v>
      </c>
      <c r="E501" t="s">
        <v>23</v>
      </c>
      <c r="F501">
        <v>3</v>
      </c>
      <c r="G501">
        <v>1</v>
      </c>
      <c r="H501" t="s">
        <v>24</v>
      </c>
      <c r="I501">
        <v>4734</v>
      </c>
      <c r="J501">
        <v>1</v>
      </c>
      <c r="K501">
        <v>41</v>
      </c>
      <c r="L501" t="s">
        <v>15568</v>
      </c>
      <c r="M501" t="s">
        <v>23</v>
      </c>
      <c r="N501" t="s">
        <v>23</v>
      </c>
      <c r="O501" t="s">
        <v>56</v>
      </c>
      <c r="P501" t="s">
        <v>26</v>
      </c>
      <c r="Q501" t="s">
        <v>50</v>
      </c>
      <c r="R501">
        <v>79.900000000000006</v>
      </c>
      <c r="S501">
        <v>5181.8599999999997</v>
      </c>
      <c r="T501" t="s">
        <v>59</v>
      </c>
      <c r="U501" t="s">
        <v>60</v>
      </c>
    </row>
    <row r="502" spans="1:21">
      <c r="A502" t="s">
        <v>1453</v>
      </c>
      <c r="B502" s="2">
        <v>45585</v>
      </c>
      <c r="C502" t="s">
        <v>22</v>
      </c>
      <c r="D502">
        <v>42</v>
      </c>
      <c r="E502" t="s">
        <v>39</v>
      </c>
      <c r="F502">
        <v>0</v>
      </c>
      <c r="G502">
        <v>1</v>
      </c>
      <c r="H502" t="s">
        <v>24</v>
      </c>
      <c r="I502">
        <v>2529</v>
      </c>
      <c r="J502">
        <v>0</v>
      </c>
      <c r="K502">
        <v>10</v>
      </c>
      <c r="L502" t="s">
        <v>15568</v>
      </c>
      <c r="M502" t="s">
        <v>39</v>
      </c>
      <c r="N502" t="s">
        <v>23</v>
      </c>
      <c r="O502" t="s">
        <v>49</v>
      </c>
      <c r="P502" t="s">
        <v>26</v>
      </c>
      <c r="Q502" t="s">
        <v>50</v>
      </c>
      <c r="R502">
        <v>33.9</v>
      </c>
      <c r="S502">
        <v>298.45</v>
      </c>
      <c r="T502" t="s">
        <v>36</v>
      </c>
      <c r="U502" t="s">
        <v>46</v>
      </c>
    </row>
    <row r="503" spans="1:21">
      <c r="A503" t="s">
        <v>1456</v>
      </c>
      <c r="B503" s="2">
        <v>45731</v>
      </c>
      <c r="C503" t="s">
        <v>22</v>
      </c>
      <c r="D503">
        <v>42</v>
      </c>
      <c r="E503" t="s">
        <v>39</v>
      </c>
      <c r="F503">
        <v>0</v>
      </c>
      <c r="G503">
        <v>1</v>
      </c>
      <c r="H503" t="s">
        <v>24</v>
      </c>
      <c r="I503">
        <v>4944</v>
      </c>
      <c r="J503">
        <v>0</v>
      </c>
      <c r="K503">
        <v>5</v>
      </c>
      <c r="L503" t="s">
        <v>15568</v>
      </c>
      <c r="M503" t="s">
        <v>23</v>
      </c>
      <c r="N503" t="s">
        <v>23</v>
      </c>
      <c r="O503" t="s">
        <v>49</v>
      </c>
      <c r="P503" t="s">
        <v>26</v>
      </c>
      <c r="Q503" t="s">
        <v>27</v>
      </c>
      <c r="R503">
        <v>70.05</v>
      </c>
      <c r="S503">
        <v>417.7</v>
      </c>
      <c r="T503" t="s">
        <v>59</v>
      </c>
      <c r="U503" t="s">
        <v>60</v>
      </c>
    </row>
    <row r="504" spans="1:21">
      <c r="A504" t="s">
        <v>1459</v>
      </c>
      <c r="B504" s="2">
        <v>45520</v>
      </c>
      <c r="C504" t="s">
        <v>33</v>
      </c>
      <c r="D504">
        <v>52</v>
      </c>
      <c r="E504" t="s">
        <v>23</v>
      </c>
      <c r="F504">
        <v>0</v>
      </c>
      <c r="G504">
        <v>1</v>
      </c>
      <c r="H504" t="s">
        <v>24</v>
      </c>
      <c r="I504">
        <v>4154</v>
      </c>
      <c r="J504">
        <v>1</v>
      </c>
      <c r="K504">
        <v>12</v>
      </c>
      <c r="L504" t="s">
        <v>15568</v>
      </c>
      <c r="M504" t="s">
        <v>23</v>
      </c>
      <c r="N504" t="s">
        <v>23</v>
      </c>
      <c r="O504" t="s">
        <v>25</v>
      </c>
      <c r="P504" t="s">
        <v>26</v>
      </c>
      <c r="Q504" t="s">
        <v>27</v>
      </c>
      <c r="R504">
        <v>84.5</v>
      </c>
      <c r="S504">
        <v>1404.46</v>
      </c>
      <c r="T504" t="s">
        <v>30</v>
      </c>
      <c r="U504" t="s">
        <v>31</v>
      </c>
    </row>
    <row r="505" spans="1:21">
      <c r="A505" t="s">
        <v>1462</v>
      </c>
      <c r="B505" s="2">
        <v>45588</v>
      </c>
      <c r="C505" t="s">
        <v>22</v>
      </c>
      <c r="D505">
        <v>28</v>
      </c>
      <c r="E505" t="s">
        <v>39</v>
      </c>
      <c r="F505">
        <v>0</v>
      </c>
      <c r="G505">
        <v>1</v>
      </c>
      <c r="H505" t="s">
        <v>24</v>
      </c>
      <c r="I505">
        <v>5035</v>
      </c>
      <c r="J505">
        <v>0</v>
      </c>
      <c r="K505">
        <v>10</v>
      </c>
      <c r="L505" t="s">
        <v>15568</v>
      </c>
      <c r="M505" t="s">
        <v>23</v>
      </c>
      <c r="N505" t="s">
        <v>23</v>
      </c>
      <c r="O505" t="s">
        <v>25</v>
      </c>
      <c r="P505" t="s">
        <v>26</v>
      </c>
      <c r="Q505" t="s">
        <v>27</v>
      </c>
      <c r="R505">
        <v>104.4</v>
      </c>
      <c r="S505">
        <v>1165.25</v>
      </c>
      <c r="T505" t="s">
        <v>30</v>
      </c>
      <c r="U505" t="s">
        <v>69</v>
      </c>
    </row>
    <row r="506" spans="1:21">
      <c r="A506" t="s">
        <v>1464</v>
      </c>
      <c r="B506" s="2">
        <v>44242</v>
      </c>
      <c r="C506" t="s">
        <v>22</v>
      </c>
      <c r="D506">
        <v>37</v>
      </c>
      <c r="E506" t="s">
        <v>39</v>
      </c>
      <c r="F506">
        <v>2</v>
      </c>
      <c r="G506">
        <v>1</v>
      </c>
      <c r="H506" t="s">
        <v>24</v>
      </c>
      <c r="I506">
        <v>5282</v>
      </c>
      <c r="J506">
        <v>0</v>
      </c>
      <c r="K506">
        <v>54</v>
      </c>
      <c r="L506" t="s">
        <v>15568</v>
      </c>
      <c r="M506" t="s">
        <v>23</v>
      </c>
      <c r="N506" t="s">
        <v>23</v>
      </c>
      <c r="O506" t="s">
        <v>56</v>
      </c>
      <c r="P506" t="s">
        <v>26</v>
      </c>
      <c r="Q506" t="s">
        <v>50</v>
      </c>
      <c r="R506">
        <v>55</v>
      </c>
      <c r="S506">
        <v>3454.45</v>
      </c>
      <c r="T506" t="s">
        <v>43</v>
      </c>
      <c r="U506" t="s">
        <v>44</v>
      </c>
    </row>
    <row r="507" spans="1:21">
      <c r="A507" t="s">
        <v>1466</v>
      </c>
      <c r="B507" s="2">
        <v>45854</v>
      </c>
      <c r="C507" t="s">
        <v>33</v>
      </c>
      <c r="D507">
        <v>43</v>
      </c>
      <c r="E507" t="s">
        <v>39</v>
      </c>
      <c r="F507">
        <v>0</v>
      </c>
      <c r="G507">
        <v>1</v>
      </c>
      <c r="H507" t="s">
        <v>24</v>
      </c>
      <c r="I507">
        <v>3706</v>
      </c>
      <c r="J507">
        <v>0</v>
      </c>
      <c r="K507">
        <v>1</v>
      </c>
      <c r="L507" t="s">
        <v>15568</v>
      </c>
      <c r="M507" t="s">
        <v>23</v>
      </c>
      <c r="N507" t="s">
        <v>23</v>
      </c>
      <c r="O507" t="s">
        <v>25</v>
      </c>
      <c r="P507" t="s">
        <v>26</v>
      </c>
      <c r="Q507" t="s">
        <v>27</v>
      </c>
      <c r="R507">
        <v>70.099999999999994</v>
      </c>
      <c r="S507">
        <v>87.47</v>
      </c>
      <c r="T507" t="s">
        <v>30</v>
      </c>
      <c r="U507" t="s">
        <v>31</v>
      </c>
    </row>
    <row r="508" spans="1:21">
      <c r="A508" t="s">
        <v>1468</v>
      </c>
      <c r="B508" s="2">
        <v>44637</v>
      </c>
      <c r="C508" t="s">
        <v>22</v>
      </c>
      <c r="D508">
        <v>43</v>
      </c>
      <c r="E508" t="s">
        <v>23</v>
      </c>
      <c r="F508">
        <v>0</v>
      </c>
      <c r="G508">
        <v>1</v>
      </c>
      <c r="H508" t="s">
        <v>24</v>
      </c>
      <c r="I508">
        <v>2098</v>
      </c>
      <c r="J508">
        <v>1</v>
      </c>
      <c r="K508">
        <v>41</v>
      </c>
      <c r="L508" t="s">
        <v>142</v>
      </c>
      <c r="M508" t="s">
        <v>23</v>
      </c>
      <c r="N508" t="s">
        <v>23</v>
      </c>
      <c r="O508" t="s">
        <v>25</v>
      </c>
      <c r="P508" t="s">
        <v>202</v>
      </c>
      <c r="Q508" t="s">
        <v>27</v>
      </c>
      <c r="R508">
        <v>102.6</v>
      </c>
      <c r="S508">
        <v>6056.65</v>
      </c>
      <c r="T508" t="s">
        <v>30</v>
      </c>
      <c r="U508" t="s">
        <v>31</v>
      </c>
    </row>
    <row r="509" spans="1:21">
      <c r="A509" t="s">
        <v>1471</v>
      </c>
      <c r="B509" s="2">
        <v>45664</v>
      </c>
      <c r="C509" t="s">
        <v>33</v>
      </c>
      <c r="D509">
        <v>36</v>
      </c>
      <c r="E509" t="s">
        <v>39</v>
      </c>
      <c r="F509">
        <v>0</v>
      </c>
      <c r="G509">
        <v>1</v>
      </c>
      <c r="H509" t="s">
        <v>24</v>
      </c>
      <c r="I509">
        <v>2248</v>
      </c>
      <c r="J509">
        <v>0</v>
      </c>
      <c r="K509">
        <v>7</v>
      </c>
      <c r="L509" t="s">
        <v>48</v>
      </c>
      <c r="M509" t="s">
        <v>23</v>
      </c>
      <c r="N509" t="s">
        <v>23</v>
      </c>
      <c r="O509" t="s">
        <v>49</v>
      </c>
      <c r="P509" t="s">
        <v>26</v>
      </c>
      <c r="Q509" t="s">
        <v>50</v>
      </c>
      <c r="R509">
        <v>70.75</v>
      </c>
      <c r="S509">
        <v>614.25</v>
      </c>
      <c r="T509" t="s">
        <v>36</v>
      </c>
      <c r="U509" t="s">
        <v>46</v>
      </c>
    </row>
    <row r="510" spans="1:21">
      <c r="A510" t="s">
        <v>1473</v>
      </c>
      <c r="B510" s="2">
        <v>45783</v>
      </c>
      <c r="C510" t="s">
        <v>33</v>
      </c>
      <c r="D510">
        <v>57</v>
      </c>
      <c r="E510" t="s">
        <v>23</v>
      </c>
      <c r="F510">
        <v>2</v>
      </c>
      <c r="G510">
        <v>1</v>
      </c>
      <c r="H510" t="s">
        <v>24</v>
      </c>
      <c r="I510">
        <v>2613</v>
      </c>
      <c r="J510">
        <v>1</v>
      </c>
      <c r="K510">
        <v>3</v>
      </c>
      <c r="L510" t="s">
        <v>48</v>
      </c>
      <c r="M510" t="s">
        <v>39</v>
      </c>
      <c r="N510" t="s">
        <v>23</v>
      </c>
      <c r="O510" t="s">
        <v>56</v>
      </c>
      <c r="P510" t="s">
        <v>26</v>
      </c>
      <c r="Q510" t="s">
        <v>50</v>
      </c>
      <c r="R510">
        <v>29.7</v>
      </c>
      <c r="S510">
        <v>91.7</v>
      </c>
      <c r="T510" t="s">
        <v>36</v>
      </c>
      <c r="U510" t="s">
        <v>46</v>
      </c>
    </row>
    <row r="511" spans="1:21">
      <c r="A511" t="s">
        <v>1475</v>
      </c>
      <c r="B511" s="2">
        <v>45767</v>
      </c>
      <c r="C511" t="s">
        <v>22</v>
      </c>
      <c r="D511">
        <v>46</v>
      </c>
      <c r="E511" t="s">
        <v>39</v>
      </c>
      <c r="F511">
        <v>2</v>
      </c>
      <c r="G511">
        <v>1</v>
      </c>
      <c r="H511" t="s">
        <v>24</v>
      </c>
      <c r="I511">
        <v>4455</v>
      </c>
      <c r="J511">
        <v>0</v>
      </c>
      <c r="K511">
        <v>4</v>
      </c>
      <c r="L511" t="s">
        <v>15568</v>
      </c>
      <c r="M511" t="s">
        <v>23</v>
      </c>
      <c r="N511" t="s">
        <v>23</v>
      </c>
      <c r="O511" t="s">
        <v>56</v>
      </c>
      <c r="P511" t="s">
        <v>26</v>
      </c>
      <c r="Q511" t="s">
        <v>27</v>
      </c>
      <c r="R511">
        <v>49.4</v>
      </c>
      <c r="S511">
        <v>233.48</v>
      </c>
      <c r="T511" t="s">
        <v>43</v>
      </c>
      <c r="U511" t="s">
        <v>44</v>
      </c>
    </row>
    <row r="512" spans="1:21">
      <c r="A512" t="s">
        <v>1477</v>
      </c>
      <c r="B512" s="2">
        <v>45460</v>
      </c>
      <c r="C512" t="s">
        <v>33</v>
      </c>
      <c r="D512">
        <v>44</v>
      </c>
      <c r="E512" t="s">
        <v>23</v>
      </c>
      <c r="F512">
        <v>0</v>
      </c>
      <c r="G512">
        <v>1</v>
      </c>
      <c r="H512" t="s">
        <v>24</v>
      </c>
      <c r="I512">
        <v>5887</v>
      </c>
      <c r="J512">
        <v>3</v>
      </c>
      <c r="K512">
        <v>14</v>
      </c>
      <c r="L512" t="s">
        <v>15568</v>
      </c>
      <c r="M512" t="s">
        <v>23</v>
      </c>
      <c r="N512" t="s">
        <v>23</v>
      </c>
      <c r="O512" t="s">
        <v>25</v>
      </c>
      <c r="P512" t="s">
        <v>202</v>
      </c>
      <c r="Q512" t="s">
        <v>50</v>
      </c>
      <c r="R512">
        <v>105.95</v>
      </c>
      <c r="S512">
        <v>1427.72</v>
      </c>
      <c r="T512" t="s">
        <v>30</v>
      </c>
      <c r="U512" t="s">
        <v>103</v>
      </c>
    </row>
    <row r="513" spans="1:21">
      <c r="A513" t="s">
        <v>1479</v>
      </c>
      <c r="B513" s="2">
        <v>45741</v>
      </c>
      <c r="C513" t="s">
        <v>22</v>
      </c>
      <c r="D513">
        <v>59</v>
      </c>
      <c r="E513" t="s">
        <v>23</v>
      </c>
      <c r="F513">
        <v>1</v>
      </c>
      <c r="G513">
        <v>1</v>
      </c>
      <c r="H513" t="s">
        <v>24</v>
      </c>
      <c r="I513">
        <v>5124</v>
      </c>
      <c r="J513">
        <v>1</v>
      </c>
      <c r="K513">
        <v>5</v>
      </c>
      <c r="L513" t="s">
        <v>15568</v>
      </c>
      <c r="M513" t="s">
        <v>23</v>
      </c>
      <c r="N513" t="s">
        <v>23</v>
      </c>
      <c r="O513" t="s">
        <v>25</v>
      </c>
      <c r="P513" t="s">
        <v>26</v>
      </c>
      <c r="Q513" t="s">
        <v>27</v>
      </c>
      <c r="R513">
        <v>80.150000000000006</v>
      </c>
      <c r="S513">
        <v>442.7</v>
      </c>
      <c r="T513" t="s">
        <v>30</v>
      </c>
      <c r="U513" t="s">
        <v>31</v>
      </c>
    </row>
    <row r="514" spans="1:21">
      <c r="A514" t="s">
        <v>1481</v>
      </c>
      <c r="B514" s="2">
        <v>45547</v>
      </c>
      <c r="C514" t="s">
        <v>33</v>
      </c>
      <c r="D514">
        <v>57</v>
      </c>
      <c r="E514" t="s">
        <v>39</v>
      </c>
      <c r="F514">
        <v>1</v>
      </c>
      <c r="G514">
        <v>1</v>
      </c>
      <c r="H514" t="s">
        <v>24</v>
      </c>
      <c r="I514">
        <v>5980</v>
      </c>
      <c r="J514">
        <v>0</v>
      </c>
      <c r="K514">
        <v>11</v>
      </c>
      <c r="L514" t="s">
        <v>97</v>
      </c>
      <c r="M514" t="s">
        <v>23</v>
      </c>
      <c r="N514" t="s">
        <v>23</v>
      </c>
      <c r="O514" t="s">
        <v>25</v>
      </c>
      <c r="P514" t="s">
        <v>26</v>
      </c>
      <c r="Q514" t="s">
        <v>27</v>
      </c>
      <c r="R514">
        <v>95</v>
      </c>
      <c r="S514">
        <v>1367.79</v>
      </c>
      <c r="T514" t="s">
        <v>64</v>
      </c>
      <c r="U514" t="s">
        <v>65</v>
      </c>
    </row>
    <row r="515" spans="1:21">
      <c r="A515" t="s">
        <v>1483</v>
      </c>
      <c r="B515" s="2">
        <v>44587</v>
      </c>
      <c r="C515" t="s">
        <v>33</v>
      </c>
      <c r="D515">
        <v>78</v>
      </c>
      <c r="E515" t="s">
        <v>23</v>
      </c>
      <c r="F515">
        <v>0</v>
      </c>
      <c r="G515">
        <v>1</v>
      </c>
      <c r="H515" t="s">
        <v>24</v>
      </c>
      <c r="I515">
        <v>2573</v>
      </c>
      <c r="J515">
        <v>1</v>
      </c>
      <c r="K515">
        <v>43</v>
      </c>
      <c r="L515" t="s">
        <v>142</v>
      </c>
      <c r="M515" t="s">
        <v>39</v>
      </c>
      <c r="N515" t="s">
        <v>23</v>
      </c>
      <c r="O515" t="s">
        <v>49</v>
      </c>
      <c r="P515" t="s">
        <v>26</v>
      </c>
      <c r="Q515" t="s">
        <v>50</v>
      </c>
      <c r="R515">
        <v>55.55</v>
      </c>
      <c r="S515">
        <v>2342.1999999999998</v>
      </c>
      <c r="T515" t="s">
        <v>30</v>
      </c>
      <c r="U515" t="s">
        <v>31</v>
      </c>
    </row>
    <row r="516" spans="1:21">
      <c r="A516" t="s">
        <v>1486</v>
      </c>
      <c r="B516" s="2">
        <v>44172</v>
      </c>
      <c r="C516" t="s">
        <v>33</v>
      </c>
      <c r="D516">
        <v>70</v>
      </c>
      <c r="E516" t="s">
        <v>23</v>
      </c>
      <c r="F516">
        <v>0</v>
      </c>
      <c r="G516">
        <v>1</v>
      </c>
      <c r="H516" t="s">
        <v>24</v>
      </c>
      <c r="I516">
        <v>4803</v>
      </c>
      <c r="J516">
        <v>1</v>
      </c>
      <c r="K516">
        <v>56</v>
      </c>
      <c r="L516" t="s">
        <v>15568</v>
      </c>
      <c r="M516" t="s">
        <v>23</v>
      </c>
      <c r="N516" t="s">
        <v>23</v>
      </c>
      <c r="O516" t="s">
        <v>56</v>
      </c>
      <c r="P516" t="s">
        <v>26</v>
      </c>
      <c r="Q516" t="s">
        <v>27</v>
      </c>
      <c r="R516">
        <v>100.65</v>
      </c>
      <c r="S516">
        <v>7711.41</v>
      </c>
      <c r="T516" t="s">
        <v>36</v>
      </c>
      <c r="U516" t="s">
        <v>46</v>
      </c>
    </row>
    <row r="517" spans="1:21">
      <c r="A517" t="s">
        <v>1489</v>
      </c>
      <c r="B517" s="2">
        <v>45649</v>
      </c>
      <c r="C517" t="s">
        <v>22</v>
      </c>
      <c r="D517">
        <v>68</v>
      </c>
      <c r="E517" t="s">
        <v>39</v>
      </c>
      <c r="F517">
        <v>0</v>
      </c>
      <c r="G517">
        <v>1</v>
      </c>
      <c r="H517" t="s">
        <v>24</v>
      </c>
      <c r="I517">
        <v>5971</v>
      </c>
      <c r="J517">
        <v>0</v>
      </c>
      <c r="K517">
        <v>8</v>
      </c>
      <c r="L517" t="s">
        <v>48</v>
      </c>
      <c r="M517" t="s">
        <v>39</v>
      </c>
      <c r="N517" t="s">
        <v>23</v>
      </c>
      <c r="O517" t="s">
        <v>49</v>
      </c>
      <c r="P517" t="s">
        <v>26</v>
      </c>
      <c r="Q517" t="s">
        <v>27</v>
      </c>
      <c r="R517">
        <v>29.4</v>
      </c>
      <c r="S517">
        <v>221.9</v>
      </c>
      <c r="T517" t="s">
        <v>30</v>
      </c>
      <c r="U517" t="s">
        <v>31</v>
      </c>
    </row>
    <row r="518" spans="1:21">
      <c r="A518" t="s">
        <v>1492</v>
      </c>
      <c r="B518" s="2">
        <v>45140</v>
      </c>
      <c r="C518" t="s">
        <v>33</v>
      </c>
      <c r="D518">
        <v>65</v>
      </c>
      <c r="E518" t="s">
        <v>23</v>
      </c>
      <c r="F518">
        <v>0</v>
      </c>
      <c r="G518">
        <v>1</v>
      </c>
      <c r="H518" t="s">
        <v>24</v>
      </c>
      <c r="I518">
        <v>3843</v>
      </c>
      <c r="J518">
        <v>1</v>
      </c>
      <c r="K518">
        <v>24</v>
      </c>
      <c r="L518" t="s">
        <v>40</v>
      </c>
      <c r="M518" t="s">
        <v>39</v>
      </c>
      <c r="N518" t="s">
        <v>23</v>
      </c>
      <c r="O518" t="s">
        <v>56</v>
      </c>
      <c r="P518" t="s">
        <v>26</v>
      </c>
      <c r="Q518" t="s">
        <v>50</v>
      </c>
      <c r="R518">
        <v>40.65</v>
      </c>
      <c r="S518">
        <v>933.3</v>
      </c>
      <c r="T518" t="s">
        <v>64</v>
      </c>
      <c r="U518" t="s">
        <v>254</v>
      </c>
    </row>
    <row r="519" spans="1:21">
      <c r="A519" t="s">
        <v>1495</v>
      </c>
      <c r="B519" s="2">
        <v>45262</v>
      </c>
      <c r="C519" t="s">
        <v>33</v>
      </c>
      <c r="D519">
        <v>74</v>
      </c>
      <c r="E519" t="s">
        <v>39</v>
      </c>
      <c r="F519">
        <v>0</v>
      </c>
      <c r="G519">
        <v>1</v>
      </c>
      <c r="H519" t="s">
        <v>24</v>
      </c>
      <c r="I519">
        <v>3866</v>
      </c>
      <c r="J519">
        <v>0</v>
      </c>
      <c r="K519">
        <v>20</v>
      </c>
      <c r="L519" t="s">
        <v>15568</v>
      </c>
      <c r="M519" t="s">
        <v>23</v>
      </c>
      <c r="N519" t="s">
        <v>23</v>
      </c>
      <c r="O519" t="s">
        <v>49</v>
      </c>
      <c r="P519" t="s">
        <v>26</v>
      </c>
      <c r="Q519" t="s">
        <v>50</v>
      </c>
      <c r="R519">
        <v>61.6</v>
      </c>
      <c r="S519">
        <v>1716.55</v>
      </c>
      <c r="T519" t="s">
        <v>59</v>
      </c>
      <c r="U519" t="s">
        <v>384</v>
      </c>
    </row>
    <row r="520" spans="1:21">
      <c r="A520" t="s">
        <v>1498</v>
      </c>
      <c r="B520" s="2">
        <v>45862</v>
      </c>
      <c r="C520" t="s">
        <v>33</v>
      </c>
      <c r="D520">
        <v>67</v>
      </c>
      <c r="E520" t="s">
        <v>39</v>
      </c>
      <c r="F520">
        <v>0</v>
      </c>
      <c r="G520">
        <v>1</v>
      </c>
      <c r="H520" t="s">
        <v>24</v>
      </c>
      <c r="I520">
        <v>3067</v>
      </c>
      <c r="J520">
        <v>0</v>
      </c>
      <c r="K520">
        <v>1</v>
      </c>
      <c r="L520" t="s">
        <v>48</v>
      </c>
      <c r="M520" t="s">
        <v>23</v>
      </c>
      <c r="N520" t="s">
        <v>23</v>
      </c>
      <c r="O520" t="s">
        <v>25</v>
      </c>
      <c r="P520" t="s">
        <v>26</v>
      </c>
      <c r="Q520" t="s">
        <v>27</v>
      </c>
      <c r="R520">
        <v>89.3</v>
      </c>
      <c r="S520">
        <v>119.53</v>
      </c>
      <c r="T520" t="s">
        <v>30</v>
      </c>
      <c r="U520" t="s">
        <v>31</v>
      </c>
    </row>
    <row r="521" spans="1:21">
      <c r="A521" t="s">
        <v>1501</v>
      </c>
      <c r="B521" s="2">
        <v>45839</v>
      </c>
      <c r="C521" t="s">
        <v>22</v>
      </c>
      <c r="D521">
        <v>68</v>
      </c>
      <c r="E521" t="s">
        <v>39</v>
      </c>
      <c r="F521">
        <v>0</v>
      </c>
      <c r="G521">
        <v>1</v>
      </c>
      <c r="H521" t="s">
        <v>24</v>
      </c>
      <c r="I521">
        <v>3718</v>
      </c>
      <c r="J521">
        <v>0</v>
      </c>
      <c r="K521">
        <v>1</v>
      </c>
      <c r="L521" t="s">
        <v>48</v>
      </c>
      <c r="M521" t="s">
        <v>23</v>
      </c>
      <c r="N521" t="s">
        <v>23</v>
      </c>
      <c r="O521" t="s">
        <v>49</v>
      </c>
      <c r="P521" t="s">
        <v>26</v>
      </c>
      <c r="Q521" t="s">
        <v>27</v>
      </c>
      <c r="R521">
        <v>50.8</v>
      </c>
      <c r="S521">
        <v>52.08</v>
      </c>
      <c r="T521" t="s">
        <v>30</v>
      </c>
      <c r="U521" t="s">
        <v>31</v>
      </c>
    </row>
    <row r="522" spans="1:21">
      <c r="A522" t="s">
        <v>1504</v>
      </c>
      <c r="B522" s="2">
        <v>44734</v>
      </c>
      <c r="C522" t="s">
        <v>22</v>
      </c>
      <c r="D522">
        <v>58</v>
      </c>
      <c r="E522" t="s">
        <v>23</v>
      </c>
      <c r="F522">
        <v>0</v>
      </c>
      <c r="G522">
        <v>1</v>
      </c>
      <c r="H522" t="s">
        <v>24</v>
      </c>
      <c r="I522">
        <v>2405</v>
      </c>
      <c r="J522">
        <v>1</v>
      </c>
      <c r="K522">
        <v>38</v>
      </c>
      <c r="L522" t="s">
        <v>15568</v>
      </c>
      <c r="M522" t="s">
        <v>23</v>
      </c>
      <c r="N522" t="s">
        <v>23</v>
      </c>
      <c r="O522" t="s">
        <v>25</v>
      </c>
      <c r="P522" t="s">
        <v>26</v>
      </c>
      <c r="Q522" t="s">
        <v>27</v>
      </c>
      <c r="R522">
        <v>79.45</v>
      </c>
      <c r="S522">
        <v>4396.87</v>
      </c>
      <c r="T522" t="s">
        <v>30</v>
      </c>
      <c r="U522" t="s">
        <v>106</v>
      </c>
    </row>
    <row r="523" spans="1:21">
      <c r="A523" t="s">
        <v>1506</v>
      </c>
      <c r="B523" s="2">
        <v>45210</v>
      </c>
      <c r="C523" t="s">
        <v>33</v>
      </c>
      <c r="D523">
        <v>44</v>
      </c>
      <c r="E523" t="s">
        <v>23</v>
      </c>
      <c r="F523">
        <v>0</v>
      </c>
      <c r="G523">
        <v>1</v>
      </c>
      <c r="H523" t="s">
        <v>24</v>
      </c>
      <c r="I523">
        <v>2159</v>
      </c>
      <c r="J523">
        <v>1</v>
      </c>
      <c r="K523">
        <v>22</v>
      </c>
      <c r="L523" t="s">
        <v>15568</v>
      </c>
      <c r="M523" t="s">
        <v>23</v>
      </c>
      <c r="N523" t="s">
        <v>23</v>
      </c>
      <c r="O523" t="s">
        <v>25</v>
      </c>
      <c r="P523" t="s">
        <v>26</v>
      </c>
      <c r="Q523" t="s">
        <v>27</v>
      </c>
      <c r="R523">
        <v>69.25</v>
      </c>
      <c r="S523">
        <v>2260.42</v>
      </c>
      <c r="T523" t="s">
        <v>30</v>
      </c>
      <c r="U523" t="s">
        <v>103</v>
      </c>
    </row>
    <row r="524" spans="1:21">
      <c r="A524" t="s">
        <v>1508</v>
      </c>
      <c r="B524" s="2">
        <v>45140</v>
      </c>
      <c r="C524" t="s">
        <v>33</v>
      </c>
      <c r="D524">
        <v>19</v>
      </c>
      <c r="E524" t="s">
        <v>39</v>
      </c>
      <c r="F524">
        <v>0</v>
      </c>
      <c r="G524">
        <v>1</v>
      </c>
      <c r="H524" t="s">
        <v>24</v>
      </c>
      <c r="I524">
        <v>4016</v>
      </c>
      <c r="J524">
        <v>0</v>
      </c>
      <c r="K524">
        <v>24</v>
      </c>
      <c r="L524" t="s">
        <v>15568</v>
      </c>
      <c r="M524" t="s">
        <v>23</v>
      </c>
      <c r="N524" t="s">
        <v>23</v>
      </c>
      <c r="O524" t="s">
        <v>25</v>
      </c>
      <c r="P524" t="s">
        <v>26</v>
      </c>
      <c r="Q524" t="s">
        <v>27</v>
      </c>
      <c r="R524">
        <v>98.75</v>
      </c>
      <c r="S524">
        <v>3311.86</v>
      </c>
      <c r="T524" t="s">
        <v>30</v>
      </c>
      <c r="U524" t="s">
        <v>31</v>
      </c>
    </row>
    <row r="525" spans="1:21">
      <c r="A525" t="s">
        <v>1510</v>
      </c>
      <c r="B525" s="2">
        <v>45863</v>
      </c>
      <c r="C525" t="s">
        <v>33</v>
      </c>
      <c r="D525">
        <v>35</v>
      </c>
      <c r="E525" t="s">
        <v>23</v>
      </c>
      <c r="F525">
        <v>0</v>
      </c>
      <c r="G525">
        <v>1</v>
      </c>
      <c r="H525" t="s">
        <v>24</v>
      </c>
      <c r="I525">
        <v>4811</v>
      </c>
      <c r="J525">
        <v>1</v>
      </c>
      <c r="K525">
        <v>1</v>
      </c>
      <c r="L525" t="s">
        <v>15568</v>
      </c>
      <c r="M525" t="s">
        <v>23</v>
      </c>
      <c r="N525" t="s">
        <v>23</v>
      </c>
      <c r="O525" t="s">
        <v>25</v>
      </c>
      <c r="P525" t="s">
        <v>26</v>
      </c>
      <c r="Q525" t="s">
        <v>27</v>
      </c>
      <c r="R525">
        <v>102.45</v>
      </c>
      <c r="S525">
        <v>128.33000000000001</v>
      </c>
      <c r="T525" t="s">
        <v>36</v>
      </c>
      <c r="U525" t="s">
        <v>37</v>
      </c>
    </row>
    <row r="526" spans="1:21">
      <c r="A526" t="s">
        <v>1512</v>
      </c>
      <c r="B526" s="2">
        <v>45031</v>
      </c>
      <c r="C526" t="s">
        <v>22</v>
      </c>
      <c r="D526">
        <v>52</v>
      </c>
      <c r="E526" t="s">
        <v>23</v>
      </c>
      <c r="F526">
        <v>0</v>
      </c>
      <c r="G526">
        <v>1</v>
      </c>
      <c r="H526" t="s">
        <v>24</v>
      </c>
      <c r="I526">
        <v>3770</v>
      </c>
      <c r="J526">
        <v>1</v>
      </c>
      <c r="K526">
        <v>28</v>
      </c>
      <c r="L526" t="s">
        <v>40</v>
      </c>
      <c r="M526" t="s">
        <v>23</v>
      </c>
      <c r="N526" t="s">
        <v>23</v>
      </c>
      <c r="O526" t="s">
        <v>25</v>
      </c>
      <c r="P526" t="s">
        <v>202</v>
      </c>
      <c r="Q526" t="s">
        <v>27</v>
      </c>
      <c r="R526">
        <v>106.1</v>
      </c>
      <c r="S526">
        <v>3116.76</v>
      </c>
      <c r="T526" t="s">
        <v>64</v>
      </c>
      <c r="U526" t="s">
        <v>73</v>
      </c>
    </row>
    <row r="527" spans="1:21">
      <c r="A527" t="s">
        <v>1514</v>
      </c>
      <c r="B527" s="2">
        <v>45118</v>
      </c>
      <c r="C527" t="s">
        <v>33</v>
      </c>
      <c r="D527">
        <v>58</v>
      </c>
      <c r="E527" t="s">
        <v>39</v>
      </c>
      <c r="F527">
        <v>0</v>
      </c>
      <c r="G527">
        <v>1</v>
      </c>
      <c r="H527" t="s">
        <v>24</v>
      </c>
      <c r="I527">
        <v>5175</v>
      </c>
      <c r="J527">
        <v>0</v>
      </c>
      <c r="K527">
        <v>25</v>
      </c>
      <c r="L527" t="s">
        <v>15568</v>
      </c>
      <c r="M527" t="s">
        <v>23</v>
      </c>
      <c r="N527" t="s">
        <v>23</v>
      </c>
      <c r="O527" t="s">
        <v>49</v>
      </c>
      <c r="P527" t="s">
        <v>202</v>
      </c>
      <c r="Q527" t="s">
        <v>50</v>
      </c>
      <c r="R527">
        <v>74.3</v>
      </c>
      <c r="S527">
        <v>1898.05</v>
      </c>
      <c r="T527" t="s">
        <v>30</v>
      </c>
      <c r="U527" t="s">
        <v>106</v>
      </c>
    </row>
    <row r="528" spans="1:21">
      <c r="A528" t="s">
        <v>1516</v>
      </c>
      <c r="B528" s="2">
        <v>45861</v>
      </c>
      <c r="C528" t="s">
        <v>33</v>
      </c>
      <c r="D528">
        <v>48</v>
      </c>
      <c r="E528" t="s">
        <v>39</v>
      </c>
      <c r="F528">
        <v>0</v>
      </c>
      <c r="G528">
        <v>1</v>
      </c>
      <c r="H528" t="s">
        <v>24</v>
      </c>
      <c r="I528">
        <v>5622</v>
      </c>
      <c r="J528">
        <v>0</v>
      </c>
      <c r="K528">
        <v>1</v>
      </c>
      <c r="L528" t="s">
        <v>48</v>
      </c>
      <c r="M528" t="s">
        <v>23</v>
      </c>
      <c r="N528" t="s">
        <v>23</v>
      </c>
      <c r="O528" t="s">
        <v>25</v>
      </c>
      <c r="P528" t="s">
        <v>26</v>
      </c>
      <c r="Q528" t="s">
        <v>27</v>
      </c>
      <c r="R528">
        <v>81.95</v>
      </c>
      <c r="S528">
        <v>126.89</v>
      </c>
      <c r="T528" t="s">
        <v>30</v>
      </c>
      <c r="U528" t="s">
        <v>31</v>
      </c>
    </row>
    <row r="529" spans="1:21">
      <c r="A529" t="s">
        <v>1519</v>
      </c>
      <c r="B529" s="2">
        <v>45750</v>
      </c>
      <c r="C529" t="s">
        <v>33</v>
      </c>
      <c r="D529">
        <v>44</v>
      </c>
      <c r="E529" t="s">
        <v>39</v>
      </c>
      <c r="F529">
        <v>0</v>
      </c>
      <c r="G529">
        <v>1</v>
      </c>
      <c r="H529" t="s">
        <v>24</v>
      </c>
      <c r="I529">
        <v>5822</v>
      </c>
      <c r="J529">
        <v>0</v>
      </c>
      <c r="K529">
        <v>4</v>
      </c>
      <c r="L529" t="s">
        <v>15568</v>
      </c>
      <c r="M529" t="s">
        <v>23</v>
      </c>
      <c r="N529" t="s">
        <v>39</v>
      </c>
      <c r="P529" t="s">
        <v>26</v>
      </c>
      <c r="Q529" t="s">
        <v>27</v>
      </c>
      <c r="R529">
        <v>20.95</v>
      </c>
      <c r="S529">
        <v>93.54</v>
      </c>
      <c r="T529" t="s">
        <v>30</v>
      </c>
      <c r="U529" t="s">
        <v>69</v>
      </c>
    </row>
    <row r="530" spans="1:21">
      <c r="A530" t="s">
        <v>1521</v>
      </c>
      <c r="B530" s="2">
        <v>45274</v>
      </c>
      <c r="C530" t="s">
        <v>22</v>
      </c>
      <c r="D530">
        <v>36</v>
      </c>
      <c r="E530" t="s">
        <v>23</v>
      </c>
      <c r="F530">
        <v>0</v>
      </c>
      <c r="G530">
        <v>1</v>
      </c>
      <c r="H530" t="s">
        <v>24</v>
      </c>
      <c r="I530">
        <v>2058</v>
      </c>
      <c r="J530">
        <v>1</v>
      </c>
      <c r="K530">
        <v>20</v>
      </c>
      <c r="L530" t="s">
        <v>15568</v>
      </c>
      <c r="M530" t="s">
        <v>23</v>
      </c>
      <c r="N530" t="s">
        <v>23</v>
      </c>
      <c r="O530" t="s">
        <v>25</v>
      </c>
      <c r="P530" t="s">
        <v>26</v>
      </c>
      <c r="Q530" t="s">
        <v>27</v>
      </c>
      <c r="R530">
        <v>90.2</v>
      </c>
      <c r="S530">
        <v>2770.35</v>
      </c>
      <c r="T530" t="s">
        <v>43</v>
      </c>
      <c r="U530" t="s">
        <v>149</v>
      </c>
    </row>
    <row r="531" spans="1:21">
      <c r="A531" t="s">
        <v>1524</v>
      </c>
      <c r="B531" s="2">
        <v>45861</v>
      </c>
      <c r="C531" t="s">
        <v>22</v>
      </c>
      <c r="D531">
        <v>63</v>
      </c>
      <c r="E531" t="s">
        <v>39</v>
      </c>
      <c r="F531">
        <v>0</v>
      </c>
      <c r="G531">
        <v>1</v>
      </c>
      <c r="H531" t="s">
        <v>24</v>
      </c>
      <c r="I531">
        <v>2846</v>
      </c>
      <c r="J531">
        <v>0</v>
      </c>
      <c r="K531">
        <v>1</v>
      </c>
      <c r="L531" t="s">
        <v>48</v>
      </c>
      <c r="M531" t="s">
        <v>39</v>
      </c>
      <c r="N531" t="s">
        <v>23</v>
      </c>
      <c r="O531" t="s">
        <v>49</v>
      </c>
      <c r="P531" t="s">
        <v>26</v>
      </c>
      <c r="Q531" t="s">
        <v>27</v>
      </c>
      <c r="R531">
        <v>24.25</v>
      </c>
      <c r="S531">
        <v>24.25</v>
      </c>
      <c r="T531" t="s">
        <v>64</v>
      </c>
      <c r="U531" t="s">
        <v>145</v>
      </c>
    </row>
    <row r="532" spans="1:21">
      <c r="A532" t="s">
        <v>1526</v>
      </c>
      <c r="B532" s="2">
        <v>45219</v>
      </c>
      <c r="C532" t="s">
        <v>33</v>
      </c>
      <c r="D532">
        <v>64</v>
      </c>
      <c r="E532" t="s">
        <v>39</v>
      </c>
      <c r="F532">
        <v>0</v>
      </c>
      <c r="G532">
        <v>1</v>
      </c>
      <c r="H532" t="s">
        <v>24</v>
      </c>
      <c r="I532">
        <v>5313</v>
      </c>
      <c r="J532">
        <v>0</v>
      </c>
      <c r="K532">
        <v>22</v>
      </c>
      <c r="L532" t="s">
        <v>15568</v>
      </c>
      <c r="M532" t="s">
        <v>23</v>
      </c>
      <c r="N532" t="s">
        <v>23</v>
      </c>
      <c r="O532" t="s">
        <v>25</v>
      </c>
      <c r="P532" t="s">
        <v>26</v>
      </c>
      <c r="Q532" t="s">
        <v>84</v>
      </c>
      <c r="R532">
        <v>84.3</v>
      </c>
      <c r="S532">
        <v>2495.19</v>
      </c>
      <c r="T532" t="s">
        <v>30</v>
      </c>
      <c r="U532" t="s">
        <v>31</v>
      </c>
    </row>
    <row r="533" spans="1:21">
      <c r="A533" t="s">
        <v>1528</v>
      </c>
      <c r="B533" s="2">
        <v>45646</v>
      </c>
      <c r="C533" t="s">
        <v>33</v>
      </c>
      <c r="D533">
        <v>25</v>
      </c>
      <c r="E533" t="s">
        <v>23</v>
      </c>
      <c r="F533">
        <v>0</v>
      </c>
      <c r="G533">
        <v>1</v>
      </c>
      <c r="H533" t="s">
        <v>24</v>
      </c>
      <c r="I533">
        <v>2656</v>
      </c>
      <c r="J533">
        <v>1</v>
      </c>
      <c r="K533">
        <v>8</v>
      </c>
      <c r="L533" t="s">
        <v>15568</v>
      </c>
      <c r="M533" t="s">
        <v>23</v>
      </c>
      <c r="N533" t="s">
        <v>23</v>
      </c>
      <c r="O533" t="s">
        <v>25</v>
      </c>
      <c r="P533" t="s">
        <v>26</v>
      </c>
      <c r="Q533" t="s">
        <v>27</v>
      </c>
      <c r="R533">
        <v>84.9</v>
      </c>
      <c r="S533">
        <v>996.95</v>
      </c>
      <c r="T533" t="s">
        <v>59</v>
      </c>
      <c r="U533" t="s">
        <v>384</v>
      </c>
    </row>
    <row r="534" spans="1:21">
      <c r="A534" t="s">
        <v>1530</v>
      </c>
      <c r="B534" s="2">
        <v>45485</v>
      </c>
      <c r="C534" t="s">
        <v>22</v>
      </c>
      <c r="D534">
        <v>58</v>
      </c>
      <c r="E534" t="s">
        <v>39</v>
      </c>
      <c r="F534">
        <v>0</v>
      </c>
      <c r="G534">
        <v>1</v>
      </c>
      <c r="H534" t="s">
        <v>24</v>
      </c>
      <c r="I534">
        <v>5964</v>
      </c>
      <c r="J534">
        <v>0</v>
      </c>
      <c r="K534">
        <v>13</v>
      </c>
      <c r="L534" t="s">
        <v>15568</v>
      </c>
      <c r="M534" t="s">
        <v>23</v>
      </c>
      <c r="N534" t="s">
        <v>23</v>
      </c>
      <c r="O534" t="s">
        <v>25</v>
      </c>
      <c r="P534" t="s">
        <v>26</v>
      </c>
      <c r="Q534" t="s">
        <v>27</v>
      </c>
      <c r="R534">
        <v>80.849999999999994</v>
      </c>
      <c r="S534">
        <v>1171.72</v>
      </c>
      <c r="T534" t="s">
        <v>30</v>
      </c>
      <c r="U534" t="s">
        <v>69</v>
      </c>
    </row>
    <row r="535" spans="1:21">
      <c r="A535" t="s">
        <v>1532</v>
      </c>
      <c r="B535" s="2">
        <v>43757</v>
      </c>
      <c r="C535" t="s">
        <v>33</v>
      </c>
      <c r="D535">
        <v>40</v>
      </c>
      <c r="E535" t="s">
        <v>23</v>
      </c>
      <c r="F535">
        <v>0</v>
      </c>
      <c r="G535">
        <v>1</v>
      </c>
      <c r="H535" t="s">
        <v>24</v>
      </c>
      <c r="I535">
        <v>5591</v>
      </c>
      <c r="J535">
        <v>1</v>
      </c>
      <c r="K535">
        <v>70</v>
      </c>
      <c r="L535" t="s">
        <v>316</v>
      </c>
      <c r="M535" t="s">
        <v>23</v>
      </c>
      <c r="N535" t="s">
        <v>23</v>
      </c>
      <c r="O535" t="s">
        <v>49</v>
      </c>
      <c r="P535" t="s">
        <v>164</v>
      </c>
      <c r="Q535" t="s">
        <v>50</v>
      </c>
      <c r="R535">
        <v>65.3</v>
      </c>
      <c r="S535">
        <v>7746.65</v>
      </c>
      <c r="T535" t="s">
        <v>64</v>
      </c>
      <c r="U535" t="s">
        <v>65</v>
      </c>
    </row>
    <row r="536" spans="1:21">
      <c r="A536" t="s">
        <v>1535</v>
      </c>
      <c r="B536" s="2">
        <v>45725</v>
      </c>
      <c r="C536" t="s">
        <v>33</v>
      </c>
      <c r="D536">
        <v>57</v>
      </c>
      <c r="E536" t="s">
        <v>39</v>
      </c>
      <c r="F536">
        <v>1</v>
      </c>
      <c r="G536">
        <v>1</v>
      </c>
      <c r="H536" t="s">
        <v>24</v>
      </c>
      <c r="I536">
        <v>4846</v>
      </c>
      <c r="J536">
        <v>0</v>
      </c>
      <c r="K536">
        <v>5</v>
      </c>
      <c r="L536" t="s">
        <v>15568</v>
      </c>
      <c r="M536" t="s">
        <v>23</v>
      </c>
      <c r="N536" t="s">
        <v>23</v>
      </c>
      <c r="O536" t="s">
        <v>49</v>
      </c>
      <c r="P536" t="s">
        <v>26</v>
      </c>
      <c r="Q536" t="s">
        <v>84</v>
      </c>
      <c r="R536">
        <v>46</v>
      </c>
      <c r="S536">
        <v>341.15</v>
      </c>
      <c r="T536" t="s">
        <v>30</v>
      </c>
      <c r="U536" t="s">
        <v>31</v>
      </c>
    </row>
    <row r="537" spans="1:21">
      <c r="A537" t="s">
        <v>1537</v>
      </c>
      <c r="B537" s="2">
        <v>45852</v>
      </c>
      <c r="C537" t="s">
        <v>22</v>
      </c>
      <c r="D537">
        <v>56</v>
      </c>
      <c r="E537" t="s">
        <v>39</v>
      </c>
      <c r="F537">
        <v>0</v>
      </c>
      <c r="G537">
        <v>1</v>
      </c>
      <c r="H537" t="s">
        <v>24</v>
      </c>
      <c r="I537">
        <v>2734</v>
      </c>
      <c r="J537">
        <v>0</v>
      </c>
      <c r="K537">
        <v>1</v>
      </c>
      <c r="L537" t="s">
        <v>15568</v>
      </c>
      <c r="M537" t="s">
        <v>23</v>
      </c>
      <c r="N537" t="s">
        <v>23</v>
      </c>
      <c r="O537" t="s">
        <v>25</v>
      </c>
      <c r="P537" t="s">
        <v>26</v>
      </c>
      <c r="Q537" t="s">
        <v>27</v>
      </c>
      <c r="R537">
        <v>80.5</v>
      </c>
      <c r="S537">
        <v>116.27</v>
      </c>
      <c r="T537" t="s">
        <v>64</v>
      </c>
      <c r="U537" t="s">
        <v>65</v>
      </c>
    </row>
    <row r="538" spans="1:21">
      <c r="A538" t="s">
        <v>1539</v>
      </c>
      <c r="B538" s="2">
        <v>45091</v>
      </c>
      <c r="C538" t="s">
        <v>22</v>
      </c>
      <c r="D538">
        <v>24</v>
      </c>
      <c r="E538" t="s">
        <v>39</v>
      </c>
      <c r="F538">
        <v>0</v>
      </c>
      <c r="G538">
        <v>1</v>
      </c>
      <c r="H538" t="s">
        <v>24</v>
      </c>
      <c r="I538">
        <v>5869</v>
      </c>
      <c r="J538">
        <v>0</v>
      </c>
      <c r="K538">
        <v>26</v>
      </c>
      <c r="L538" t="s">
        <v>15568</v>
      </c>
      <c r="M538" t="s">
        <v>23</v>
      </c>
      <c r="N538" t="s">
        <v>23</v>
      </c>
      <c r="O538" t="s">
        <v>25</v>
      </c>
      <c r="P538" t="s">
        <v>26</v>
      </c>
      <c r="Q538" t="s">
        <v>27</v>
      </c>
      <c r="R538">
        <v>83.95</v>
      </c>
      <c r="S538">
        <v>2626</v>
      </c>
      <c r="T538" t="s">
        <v>30</v>
      </c>
      <c r="U538" t="s">
        <v>103</v>
      </c>
    </row>
    <row r="539" spans="1:21">
      <c r="A539" t="s">
        <v>1542</v>
      </c>
      <c r="B539" s="2">
        <v>45849</v>
      </c>
      <c r="C539" t="s">
        <v>22</v>
      </c>
      <c r="D539">
        <v>36</v>
      </c>
      <c r="E539" t="s">
        <v>39</v>
      </c>
      <c r="F539">
        <v>0</v>
      </c>
      <c r="G539">
        <v>1</v>
      </c>
      <c r="H539" t="s">
        <v>24</v>
      </c>
      <c r="I539">
        <v>4243</v>
      </c>
      <c r="J539">
        <v>0</v>
      </c>
      <c r="K539">
        <v>1</v>
      </c>
      <c r="L539" t="s">
        <v>15568</v>
      </c>
      <c r="M539" t="s">
        <v>23</v>
      </c>
      <c r="N539" t="s">
        <v>23</v>
      </c>
      <c r="O539" t="s">
        <v>25</v>
      </c>
      <c r="P539" t="s">
        <v>26</v>
      </c>
      <c r="Q539" t="s">
        <v>27</v>
      </c>
      <c r="R539">
        <v>79.150000000000006</v>
      </c>
      <c r="S539">
        <v>103.63</v>
      </c>
      <c r="T539" t="s">
        <v>30</v>
      </c>
      <c r="U539" t="s">
        <v>31</v>
      </c>
    </row>
    <row r="540" spans="1:21">
      <c r="A540" t="s">
        <v>1544</v>
      </c>
      <c r="B540" s="2">
        <v>45436</v>
      </c>
      <c r="C540" t="s">
        <v>22</v>
      </c>
      <c r="D540">
        <v>64</v>
      </c>
      <c r="E540" t="s">
        <v>39</v>
      </c>
      <c r="F540">
        <v>0</v>
      </c>
      <c r="G540">
        <v>1</v>
      </c>
      <c r="H540" t="s">
        <v>24</v>
      </c>
      <c r="I540">
        <v>4616</v>
      </c>
      <c r="J540">
        <v>0</v>
      </c>
      <c r="K540">
        <v>15</v>
      </c>
      <c r="L540" t="s">
        <v>97</v>
      </c>
      <c r="M540" t="s">
        <v>23</v>
      </c>
      <c r="N540" t="s">
        <v>23</v>
      </c>
      <c r="O540" t="s">
        <v>25</v>
      </c>
      <c r="P540" t="s">
        <v>26</v>
      </c>
      <c r="Q540" t="s">
        <v>27</v>
      </c>
      <c r="R540">
        <v>74.400000000000006</v>
      </c>
      <c r="S540">
        <v>1510.95</v>
      </c>
      <c r="T540" t="s">
        <v>30</v>
      </c>
      <c r="U540" t="s">
        <v>31</v>
      </c>
    </row>
    <row r="541" spans="1:21">
      <c r="A541" t="s">
        <v>1546</v>
      </c>
      <c r="B541" s="2">
        <v>44564</v>
      </c>
      <c r="C541" t="s">
        <v>33</v>
      </c>
      <c r="D541">
        <v>65</v>
      </c>
      <c r="E541" t="s">
        <v>39</v>
      </c>
      <c r="F541">
        <v>0</v>
      </c>
      <c r="G541">
        <v>1</v>
      </c>
      <c r="H541" t="s">
        <v>24</v>
      </c>
      <c r="I541">
        <v>2833</v>
      </c>
      <c r="J541">
        <v>0</v>
      </c>
      <c r="K541">
        <v>43</v>
      </c>
      <c r="L541" t="s">
        <v>15568</v>
      </c>
      <c r="M541" t="s">
        <v>23</v>
      </c>
      <c r="N541" t="s">
        <v>23</v>
      </c>
      <c r="O541" t="s">
        <v>25</v>
      </c>
      <c r="P541" t="s">
        <v>26</v>
      </c>
      <c r="Q541" t="s">
        <v>50</v>
      </c>
      <c r="R541">
        <v>108.15</v>
      </c>
      <c r="S541">
        <v>5969.39</v>
      </c>
      <c r="T541" t="s">
        <v>30</v>
      </c>
      <c r="U541" t="s">
        <v>69</v>
      </c>
    </row>
    <row r="542" spans="1:21">
      <c r="A542" t="s">
        <v>1548</v>
      </c>
      <c r="B542" s="2">
        <v>45459</v>
      </c>
      <c r="C542" t="s">
        <v>33</v>
      </c>
      <c r="D542">
        <v>67</v>
      </c>
      <c r="E542" t="s">
        <v>39</v>
      </c>
      <c r="F542">
        <v>0</v>
      </c>
      <c r="G542">
        <v>1</v>
      </c>
      <c r="H542" t="s">
        <v>24</v>
      </c>
      <c r="I542">
        <v>2292</v>
      </c>
      <c r="J542">
        <v>0</v>
      </c>
      <c r="K542">
        <v>14</v>
      </c>
      <c r="L542" t="s">
        <v>15568</v>
      </c>
      <c r="M542" t="s">
        <v>23</v>
      </c>
      <c r="N542" t="s">
        <v>23</v>
      </c>
      <c r="O542" t="s">
        <v>25</v>
      </c>
      <c r="P542" t="s">
        <v>26</v>
      </c>
      <c r="Q542" t="s">
        <v>27</v>
      </c>
      <c r="R542">
        <v>104.85</v>
      </c>
      <c r="S542">
        <v>1950.84</v>
      </c>
      <c r="T542" t="s">
        <v>64</v>
      </c>
      <c r="U542" t="s">
        <v>65</v>
      </c>
    </row>
    <row r="543" spans="1:21">
      <c r="A543" t="s">
        <v>1551</v>
      </c>
      <c r="B543" s="2">
        <v>45400</v>
      </c>
      <c r="C543" t="s">
        <v>22</v>
      </c>
      <c r="D543">
        <v>80</v>
      </c>
      <c r="E543" t="s">
        <v>23</v>
      </c>
      <c r="F543">
        <v>0</v>
      </c>
      <c r="G543">
        <v>1</v>
      </c>
      <c r="H543" t="s">
        <v>24</v>
      </c>
      <c r="I543">
        <v>3327</v>
      </c>
      <c r="J543">
        <v>1</v>
      </c>
      <c r="K543">
        <v>16</v>
      </c>
      <c r="L543" t="s">
        <v>15568</v>
      </c>
      <c r="M543" t="s">
        <v>23</v>
      </c>
      <c r="N543" t="s">
        <v>23</v>
      </c>
      <c r="O543" t="s">
        <v>25</v>
      </c>
      <c r="P543" t="s">
        <v>26</v>
      </c>
      <c r="Q543" t="s">
        <v>27</v>
      </c>
      <c r="R543">
        <v>71.8</v>
      </c>
      <c r="S543">
        <v>1902.2</v>
      </c>
      <c r="T543" t="s">
        <v>30</v>
      </c>
      <c r="U543" t="s">
        <v>106</v>
      </c>
    </row>
    <row r="544" spans="1:21">
      <c r="A544" t="s">
        <v>1554</v>
      </c>
      <c r="B544" s="2">
        <v>43807</v>
      </c>
      <c r="C544" t="s">
        <v>33</v>
      </c>
      <c r="D544">
        <v>78</v>
      </c>
      <c r="E544" t="s">
        <v>23</v>
      </c>
      <c r="F544">
        <v>0</v>
      </c>
      <c r="G544">
        <v>1</v>
      </c>
      <c r="H544" t="s">
        <v>24</v>
      </c>
      <c r="I544">
        <v>5957</v>
      </c>
      <c r="J544">
        <v>5</v>
      </c>
      <c r="K544">
        <v>68</v>
      </c>
      <c r="L544" t="s">
        <v>15568</v>
      </c>
      <c r="M544" t="s">
        <v>23</v>
      </c>
      <c r="N544" t="s">
        <v>23</v>
      </c>
      <c r="O544" t="s">
        <v>25</v>
      </c>
      <c r="P544" t="s">
        <v>202</v>
      </c>
      <c r="Q544" t="s">
        <v>50</v>
      </c>
      <c r="R544">
        <v>96.55</v>
      </c>
      <c r="S544">
        <v>6716.54</v>
      </c>
      <c r="T544" t="s">
        <v>36</v>
      </c>
      <c r="U544" t="s">
        <v>37</v>
      </c>
    </row>
    <row r="545" spans="1:21">
      <c r="A545" t="s">
        <v>1557</v>
      </c>
      <c r="B545" s="2">
        <v>45825</v>
      </c>
      <c r="C545" t="s">
        <v>22</v>
      </c>
      <c r="D545">
        <v>68</v>
      </c>
      <c r="E545" t="s">
        <v>39</v>
      </c>
      <c r="F545">
        <v>0</v>
      </c>
      <c r="G545">
        <v>1</v>
      </c>
      <c r="H545" t="s">
        <v>24</v>
      </c>
      <c r="I545">
        <v>3239</v>
      </c>
      <c r="J545">
        <v>0</v>
      </c>
      <c r="K545">
        <v>2</v>
      </c>
      <c r="L545" t="s">
        <v>15568</v>
      </c>
      <c r="M545" t="s">
        <v>23</v>
      </c>
      <c r="N545" t="s">
        <v>23</v>
      </c>
      <c r="O545" t="s">
        <v>49</v>
      </c>
      <c r="P545" t="s">
        <v>26</v>
      </c>
      <c r="Q545" t="s">
        <v>50</v>
      </c>
      <c r="R545">
        <v>53.85</v>
      </c>
      <c r="S545">
        <v>129.09</v>
      </c>
      <c r="T545" t="s">
        <v>30</v>
      </c>
      <c r="U545" t="s">
        <v>69</v>
      </c>
    </row>
    <row r="546" spans="1:21">
      <c r="A546" t="s">
        <v>1559</v>
      </c>
      <c r="B546" s="2">
        <v>45524</v>
      </c>
      <c r="C546" t="s">
        <v>33</v>
      </c>
      <c r="D546">
        <v>37</v>
      </c>
      <c r="E546" t="s">
        <v>39</v>
      </c>
      <c r="F546">
        <v>3</v>
      </c>
      <c r="G546">
        <v>1</v>
      </c>
      <c r="H546" t="s">
        <v>24</v>
      </c>
      <c r="I546">
        <v>5806</v>
      </c>
      <c r="J546">
        <v>0</v>
      </c>
      <c r="K546">
        <v>12</v>
      </c>
      <c r="L546" t="s">
        <v>15568</v>
      </c>
      <c r="M546" t="s">
        <v>23</v>
      </c>
      <c r="N546" t="s">
        <v>23</v>
      </c>
      <c r="O546" t="s">
        <v>25</v>
      </c>
      <c r="P546" t="s">
        <v>26</v>
      </c>
      <c r="Q546" t="s">
        <v>27</v>
      </c>
      <c r="R546">
        <v>78.95</v>
      </c>
      <c r="S546">
        <v>1311.43</v>
      </c>
      <c r="T546" t="s">
        <v>36</v>
      </c>
      <c r="U546" t="s">
        <v>46</v>
      </c>
    </row>
    <row r="547" spans="1:21">
      <c r="A547" t="s">
        <v>1562</v>
      </c>
      <c r="B547" s="2">
        <v>45271</v>
      </c>
      <c r="C547" t="s">
        <v>33</v>
      </c>
      <c r="D547">
        <v>34</v>
      </c>
      <c r="E547" t="s">
        <v>23</v>
      </c>
      <c r="F547">
        <v>1</v>
      </c>
      <c r="G547">
        <v>1</v>
      </c>
      <c r="H547" t="s">
        <v>24</v>
      </c>
      <c r="I547">
        <v>5719</v>
      </c>
      <c r="J547">
        <v>5</v>
      </c>
      <c r="K547">
        <v>20</v>
      </c>
      <c r="L547" t="s">
        <v>15568</v>
      </c>
      <c r="M547" t="s">
        <v>23</v>
      </c>
      <c r="N547" t="s">
        <v>23</v>
      </c>
      <c r="O547" t="s">
        <v>25</v>
      </c>
      <c r="P547" t="s">
        <v>26</v>
      </c>
      <c r="Q547" t="s">
        <v>27</v>
      </c>
      <c r="R547">
        <v>82.4</v>
      </c>
      <c r="S547">
        <v>2290.92</v>
      </c>
      <c r="T547" t="s">
        <v>59</v>
      </c>
      <c r="U547" t="s">
        <v>60</v>
      </c>
    </row>
    <row r="548" spans="1:21">
      <c r="A548" t="s">
        <v>1565</v>
      </c>
      <c r="B548" s="2">
        <v>45682</v>
      </c>
      <c r="C548" t="s">
        <v>22</v>
      </c>
      <c r="D548">
        <v>26</v>
      </c>
      <c r="E548" t="s">
        <v>39</v>
      </c>
      <c r="F548">
        <v>0</v>
      </c>
      <c r="G548">
        <v>1</v>
      </c>
      <c r="H548" t="s">
        <v>24</v>
      </c>
      <c r="I548">
        <v>2561</v>
      </c>
      <c r="J548">
        <v>0</v>
      </c>
      <c r="K548">
        <v>7</v>
      </c>
      <c r="L548" t="s">
        <v>48</v>
      </c>
      <c r="M548" t="s">
        <v>23</v>
      </c>
      <c r="N548" t="s">
        <v>23</v>
      </c>
      <c r="O548" t="s">
        <v>25</v>
      </c>
      <c r="P548" t="s">
        <v>26</v>
      </c>
      <c r="Q548" t="s">
        <v>27</v>
      </c>
      <c r="R548">
        <v>98.05</v>
      </c>
      <c r="S548">
        <v>777.75</v>
      </c>
      <c r="T548" t="s">
        <v>30</v>
      </c>
      <c r="U548" t="s">
        <v>31</v>
      </c>
    </row>
    <row r="549" spans="1:21">
      <c r="A549" t="s">
        <v>1568</v>
      </c>
      <c r="B549" s="2">
        <v>45461</v>
      </c>
      <c r="C549" t="s">
        <v>33</v>
      </c>
      <c r="D549">
        <v>32</v>
      </c>
      <c r="E549" t="s">
        <v>23</v>
      </c>
      <c r="F549">
        <v>0</v>
      </c>
      <c r="G549">
        <v>1</v>
      </c>
      <c r="H549" t="s">
        <v>24</v>
      </c>
      <c r="I549">
        <v>4049</v>
      </c>
      <c r="J549">
        <v>1</v>
      </c>
      <c r="K549">
        <v>14</v>
      </c>
      <c r="L549" t="s">
        <v>97</v>
      </c>
      <c r="M549" t="s">
        <v>23</v>
      </c>
      <c r="N549" t="s">
        <v>23</v>
      </c>
      <c r="O549" t="s">
        <v>49</v>
      </c>
      <c r="P549" t="s">
        <v>26</v>
      </c>
      <c r="Q549" t="s">
        <v>27</v>
      </c>
      <c r="R549">
        <v>64.7</v>
      </c>
      <c r="S549">
        <v>1226.5999999999999</v>
      </c>
      <c r="T549" t="s">
        <v>30</v>
      </c>
      <c r="U549" t="s">
        <v>106</v>
      </c>
    </row>
    <row r="550" spans="1:21">
      <c r="A550" t="s">
        <v>1570</v>
      </c>
      <c r="B550" s="2">
        <v>45811</v>
      </c>
      <c r="C550" t="s">
        <v>33</v>
      </c>
      <c r="D550">
        <v>51</v>
      </c>
      <c r="E550" t="s">
        <v>39</v>
      </c>
      <c r="F550">
        <v>0</v>
      </c>
      <c r="G550">
        <v>1</v>
      </c>
      <c r="H550" t="s">
        <v>24</v>
      </c>
      <c r="I550">
        <v>2101</v>
      </c>
      <c r="J550">
        <v>0</v>
      </c>
      <c r="K550">
        <v>2</v>
      </c>
      <c r="L550" t="s">
        <v>15568</v>
      </c>
      <c r="M550" t="s">
        <v>23</v>
      </c>
      <c r="N550" t="s">
        <v>23</v>
      </c>
      <c r="O550" t="s">
        <v>25</v>
      </c>
      <c r="P550" t="s">
        <v>26</v>
      </c>
      <c r="Q550" t="s">
        <v>27</v>
      </c>
      <c r="R550">
        <v>75.900000000000006</v>
      </c>
      <c r="S550">
        <v>197.09</v>
      </c>
      <c r="T550" t="s">
        <v>43</v>
      </c>
      <c r="U550" t="s">
        <v>44</v>
      </c>
    </row>
    <row r="551" spans="1:21">
      <c r="A551" t="s">
        <v>1573</v>
      </c>
      <c r="B551" s="2">
        <v>45419</v>
      </c>
      <c r="C551" t="s">
        <v>33</v>
      </c>
      <c r="D551">
        <v>30</v>
      </c>
      <c r="E551" t="s">
        <v>23</v>
      </c>
      <c r="F551">
        <v>0</v>
      </c>
      <c r="G551">
        <v>1</v>
      </c>
      <c r="H551" t="s">
        <v>24</v>
      </c>
      <c r="I551">
        <v>4003</v>
      </c>
      <c r="J551">
        <v>1</v>
      </c>
      <c r="K551">
        <v>15</v>
      </c>
      <c r="L551" t="s">
        <v>15568</v>
      </c>
      <c r="M551" t="s">
        <v>23</v>
      </c>
      <c r="N551" t="s">
        <v>23</v>
      </c>
      <c r="O551" t="s">
        <v>56</v>
      </c>
      <c r="P551" t="s">
        <v>26</v>
      </c>
      <c r="Q551" t="s">
        <v>27</v>
      </c>
      <c r="R551">
        <v>84.3</v>
      </c>
      <c r="S551">
        <v>1732.9</v>
      </c>
      <c r="T551" t="s">
        <v>30</v>
      </c>
      <c r="U551" t="s">
        <v>31</v>
      </c>
    </row>
    <row r="552" spans="1:21">
      <c r="A552" t="s">
        <v>1575</v>
      </c>
      <c r="B552" s="2">
        <v>44028</v>
      </c>
      <c r="C552" t="s">
        <v>22</v>
      </c>
      <c r="D552">
        <v>36</v>
      </c>
      <c r="E552" t="s">
        <v>23</v>
      </c>
      <c r="F552">
        <v>0</v>
      </c>
      <c r="G552">
        <v>1</v>
      </c>
      <c r="H552" t="s">
        <v>24</v>
      </c>
      <c r="I552">
        <v>5011</v>
      </c>
      <c r="J552">
        <v>1</v>
      </c>
      <c r="K552">
        <v>61</v>
      </c>
      <c r="L552" t="s">
        <v>15568</v>
      </c>
      <c r="M552" t="s">
        <v>23</v>
      </c>
      <c r="N552" t="s">
        <v>23</v>
      </c>
      <c r="O552" t="s">
        <v>25</v>
      </c>
      <c r="P552" t="s">
        <v>26</v>
      </c>
      <c r="Q552" t="s">
        <v>27</v>
      </c>
      <c r="R552">
        <v>105.55</v>
      </c>
      <c r="S552">
        <v>9069.15</v>
      </c>
      <c r="T552" t="s">
        <v>30</v>
      </c>
      <c r="U552" t="s">
        <v>31</v>
      </c>
    </row>
    <row r="553" spans="1:21">
      <c r="A553" t="s">
        <v>1578</v>
      </c>
      <c r="B553" s="2">
        <v>45339</v>
      </c>
      <c r="C553" t="s">
        <v>22</v>
      </c>
      <c r="D553">
        <v>44</v>
      </c>
      <c r="E553" t="s">
        <v>23</v>
      </c>
      <c r="F553">
        <v>0</v>
      </c>
      <c r="G553">
        <v>1</v>
      </c>
      <c r="H553" t="s">
        <v>24</v>
      </c>
      <c r="I553">
        <v>2421</v>
      </c>
      <c r="J553">
        <v>1</v>
      </c>
      <c r="K553">
        <v>18</v>
      </c>
      <c r="L553" t="s">
        <v>15568</v>
      </c>
      <c r="M553" t="s">
        <v>23</v>
      </c>
      <c r="N553" t="s">
        <v>23</v>
      </c>
      <c r="O553" t="s">
        <v>25</v>
      </c>
      <c r="P553" t="s">
        <v>26</v>
      </c>
      <c r="Q553" t="s">
        <v>27</v>
      </c>
      <c r="R553">
        <v>99.4</v>
      </c>
      <c r="S553">
        <v>1946.35</v>
      </c>
      <c r="T553" t="s">
        <v>36</v>
      </c>
      <c r="U553" t="s">
        <v>46</v>
      </c>
    </row>
    <row r="554" spans="1:21">
      <c r="A554" t="s">
        <v>1581</v>
      </c>
      <c r="B554" s="2">
        <v>45859</v>
      </c>
      <c r="C554" t="s">
        <v>33</v>
      </c>
      <c r="D554">
        <v>51</v>
      </c>
      <c r="E554" t="s">
        <v>39</v>
      </c>
      <c r="F554">
        <v>0</v>
      </c>
      <c r="G554">
        <v>1</v>
      </c>
      <c r="H554" t="s">
        <v>24</v>
      </c>
      <c r="I554">
        <v>2293</v>
      </c>
      <c r="J554">
        <v>0</v>
      </c>
      <c r="K554">
        <v>1</v>
      </c>
      <c r="L554" t="s">
        <v>15568</v>
      </c>
      <c r="M554" t="s">
        <v>23</v>
      </c>
      <c r="N554" t="s">
        <v>23</v>
      </c>
      <c r="O554" t="s">
        <v>56</v>
      </c>
      <c r="P554" t="s">
        <v>26</v>
      </c>
      <c r="Q554" t="s">
        <v>27</v>
      </c>
      <c r="R554">
        <v>45.3</v>
      </c>
      <c r="S554">
        <v>71.709999999999994</v>
      </c>
      <c r="T554" t="s">
        <v>30</v>
      </c>
      <c r="U554" t="s">
        <v>31</v>
      </c>
    </row>
    <row r="555" spans="1:21">
      <c r="A555" t="s">
        <v>1583</v>
      </c>
      <c r="B555" s="2">
        <v>43821</v>
      </c>
      <c r="C555" t="s">
        <v>33</v>
      </c>
      <c r="D555">
        <v>37</v>
      </c>
      <c r="E555" t="s">
        <v>23</v>
      </c>
      <c r="F555">
        <v>0</v>
      </c>
      <c r="G555">
        <v>1</v>
      </c>
      <c r="H555" t="s">
        <v>24</v>
      </c>
      <c r="I555">
        <v>4714</v>
      </c>
      <c r="J555">
        <v>1</v>
      </c>
      <c r="K555">
        <v>68</v>
      </c>
      <c r="L555" t="s">
        <v>15568</v>
      </c>
      <c r="M555" t="s">
        <v>23</v>
      </c>
      <c r="N555" t="s">
        <v>23</v>
      </c>
      <c r="O555" t="s">
        <v>25</v>
      </c>
      <c r="P555" t="s">
        <v>202</v>
      </c>
      <c r="Q555" t="s">
        <v>27</v>
      </c>
      <c r="R555">
        <v>83</v>
      </c>
      <c r="S555">
        <v>8694.1200000000008</v>
      </c>
      <c r="T555" t="s">
        <v>64</v>
      </c>
      <c r="U555" t="s">
        <v>65</v>
      </c>
    </row>
    <row r="556" spans="1:21">
      <c r="A556" t="s">
        <v>1586</v>
      </c>
      <c r="B556" s="2">
        <v>45673</v>
      </c>
      <c r="C556" t="s">
        <v>22</v>
      </c>
      <c r="D556">
        <v>42</v>
      </c>
      <c r="E556" t="s">
        <v>39</v>
      </c>
      <c r="F556">
        <v>0</v>
      </c>
      <c r="G556">
        <v>1</v>
      </c>
      <c r="H556" t="s">
        <v>24</v>
      </c>
      <c r="I556">
        <v>3905</v>
      </c>
      <c r="J556">
        <v>0</v>
      </c>
      <c r="K556">
        <v>7</v>
      </c>
      <c r="L556" t="s">
        <v>48</v>
      </c>
      <c r="M556" t="s">
        <v>23</v>
      </c>
      <c r="N556" t="s">
        <v>23</v>
      </c>
      <c r="O556" t="s">
        <v>25</v>
      </c>
      <c r="P556" t="s">
        <v>26</v>
      </c>
      <c r="Q556" t="s">
        <v>50</v>
      </c>
      <c r="R556">
        <v>85.2</v>
      </c>
      <c r="S556">
        <v>734.36</v>
      </c>
      <c r="T556" t="s">
        <v>36</v>
      </c>
      <c r="U556" t="s">
        <v>46</v>
      </c>
    </row>
    <row r="557" spans="1:21">
      <c r="A557" t="s">
        <v>1588</v>
      </c>
      <c r="B557" s="2">
        <v>45695</v>
      </c>
      <c r="C557" t="s">
        <v>33</v>
      </c>
      <c r="D557">
        <v>23</v>
      </c>
      <c r="E557" t="s">
        <v>23</v>
      </c>
      <c r="F557">
        <v>0</v>
      </c>
      <c r="G557">
        <v>1</v>
      </c>
      <c r="H557" t="s">
        <v>24</v>
      </c>
      <c r="I557">
        <v>5271</v>
      </c>
      <c r="J557">
        <v>1</v>
      </c>
      <c r="K557">
        <v>6</v>
      </c>
      <c r="L557" t="s">
        <v>48</v>
      </c>
      <c r="M557" t="s">
        <v>23</v>
      </c>
      <c r="N557" t="s">
        <v>23</v>
      </c>
      <c r="O557" t="s">
        <v>49</v>
      </c>
      <c r="P557" t="s">
        <v>26</v>
      </c>
      <c r="Q557" t="s">
        <v>27</v>
      </c>
      <c r="R557">
        <v>49.15</v>
      </c>
      <c r="S557">
        <v>312.44</v>
      </c>
      <c r="T557" t="s">
        <v>30</v>
      </c>
      <c r="U557" t="s">
        <v>31</v>
      </c>
    </row>
    <row r="558" spans="1:21">
      <c r="A558" t="s">
        <v>1590</v>
      </c>
      <c r="B558" s="2">
        <v>45429</v>
      </c>
      <c r="C558" t="s">
        <v>33</v>
      </c>
      <c r="D558">
        <v>59</v>
      </c>
      <c r="E558" t="s">
        <v>39</v>
      </c>
      <c r="F558">
        <v>0</v>
      </c>
      <c r="G558">
        <v>1</v>
      </c>
      <c r="H558" t="s">
        <v>24</v>
      </c>
      <c r="I558">
        <v>5209</v>
      </c>
      <c r="J558">
        <v>0</v>
      </c>
      <c r="K558">
        <v>15</v>
      </c>
      <c r="L558" t="s">
        <v>15568</v>
      </c>
      <c r="M558" t="s">
        <v>23</v>
      </c>
      <c r="N558" t="s">
        <v>23</v>
      </c>
      <c r="O558" t="s">
        <v>49</v>
      </c>
      <c r="P558" t="s">
        <v>26</v>
      </c>
      <c r="Q558" t="s">
        <v>27</v>
      </c>
      <c r="R558">
        <v>49.1</v>
      </c>
      <c r="S558">
        <v>825.2</v>
      </c>
      <c r="T558" t="s">
        <v>30</v>
      </c>
      <c r="U558" t="s">
        <v>31</v>
      </c>
    </row>
    <row r="559" spans="1:21">
      <c r="A559" t="s">
        <v>1593</v>
      </c>
      <c r="B559" s="2">
        <v>44218</v>
      </c>
      <c r="C559" t="s">
        <v>22</v>
      </c>
      <c r="D559">
        <v>33</v>
      </c>
      <c r="E559" t="s">
        <v>23</v>
      </c>
      <c r="F559">
        <v>0</v>
      </c>
      <c r="G559">
        <v>1</v>
      </c>
      <c r="H559" t="s">
        <v>24</v>
      </c>
      <c r="I559">
        <v>4369</v>
      </c>
      <c r="J559">
        <v>1</v>
      </c>
      <c r="K559">
        <v>55</v>
      </c>
      <c r="L559" t="s">
        <v>142</v>
      </c>
      <c r="M559" t="s">
        <v>23</v>
      </c>
      <c r="N559" t="s">
        <v>23</v>
      </c>
      <c r="O559" t="s">
        <v>25</v>
      </c>
      <c r="P559" t="s">
        <v>202</v>
      </c>
      <c r="Q559" t="s">
        <v>27</v>
      </c>
      <c r="R559">
        <v>104.15</v>
      </c>
      <c r="S559">
        <v>6326.6</v>
      </c>
      <c r="T559" t="s">
        <v>30</v>
      </c>
      <c r="U559" t="s">
        <v>31</v>
      </c>
    </row>
    <row r="560" spans="1:21">
      <c r="A560" t="s">
        <v>1596</v>
      </c>
      <c r="B560" s="2">
        <v>45434</v>
      </c>
      <c r="C560" t="s">
        <v>33</v>
      </c>
      <c r="D560">
        <v>21</v>
      </c>
      <c r="E560" t="s">
        <v>39</v>
      </c>
      <c r="F560">
        <v>0</v>
      </c>
      <c r="G560">
        <v>1</v>
      </c>
      <c r="H560" t="s">
        <v>24</v>
      </c>
      <c r="I560">
        <v>2853</v>
      </c>
      <c r="J560">
        <v>0</v>
      </c>
      <c r="K560">
        <v>15</v>
      </c>
      <c r="L560" t="s">
        <v>97</v>
      </c>
      <c r="M560" t="s">
        <v>23</v>
      </c>
      <c r="N560" t="s">
        <v>39</v>
      </c>
      <c r="P560" t="s">
        <v>26</v>
      </c>
      <c r="Q560" t="s">
        <v>50</v>
      </c>
      <c r="R560">
        <v>25.4</v>
      </c>
      <c r="S560">
        <v>1087.2</v>
      </c>
      <c r="T560" t="s">
        <v>36</v>
      </c>
      <c r="U560" t="s">
        <v>46</v>
      </c>
    </row>
    <row r="561" spans="1:21">
      <c r="A561" t="s">
        <v>1599</v>
      </c>
      <c r="B561" s="2">
        <v>45280</v>
      </c>
      <c r="C561" t="s">
        <v>22</v>
      </c>
      <c r="D561">
        <v>22</v>
      </c>
      <c r="E561" t="s">
        <v>39</v>
      </c>
      <c r="F561">
        <v>0</v>
      </c>
      <c r="G561">
        <v>1</v>
      </c>
      <c r="H561" t="s">
        <v>24</v>
      </c>
      <c r="I561">
        <v>4115</v>
      </c>
      <c r="J561">
        <v>0</v>
      </c>
      <c r="K561">
        <v>20</v>
      </c>
      <c r="L561" t="s">
        <v>97</v>
      </c>
      <c r="M561" t="s">
        <v>23</v>
      </c>
      <c r="N561" t="s">
        <v>23</v>
      </c>
      <c r="O561" t="s">
        <v>25</v>
      </c>
      <c r="P561" t="s">
        <v>26</v>
      </c>
      <c r="Q561" t="s">
        <v>27</v>
      </c>
      <c r="R561">
        <v>88.7</v>
      </c>
      <c r="S561">
        <v>1872.25</v>
      </c>
      <c r="T561" t="s">
        <v>43</v>
      </c>
      <c r="U561" t="s">
        <v>44</v>
      </c>
    </row>
    <row r="562" spans="1:21">
      <c r="A562" t="s">
        <v>1602</v>
      </c>
      <c r="B562" s="2">
        <v>45785</v>
      </c>
      <c r="C562" t="s">
        <v>33</v>
      </c>
      <c r="D562">
        <v>20</v>
      </c>
      <c r="E562" t="s">
        <v>23</v>
      </c>
      <c r="F562">
        <v>0</v>
      </c>
      <c r="G562">
        <v>1</v>
      </c>
      <c r="H562" t="s">
        <v>24</v>
      </c>
      <c r="I562">
        <v>4176</v>
      </c>
      <c r="J562">
        <v>5</v>
      </c>
      <c r="K562">
        <v>3</v>
      </c>
      <c r="L562" t="s">
        <v>15568</v>
      </c>
      <c r="M562" t="s">
        <v>23</v>
      </c>
      <c r="N562" t="s">
        <v>23</v>
      </c>
      <c r="O562" t="s">
        <v>25</v>
      </c>
      <c r="P562" t="s">
        <v>26</v>
      </c>
      <c r="Q562" t="s">
        <v>27</v>
      </c>
      <c r="R562">
        <v>95.2</v>
      </c>
      <c r="S562">
        <v>382.63</v>
      </c>
      <c r="T562" t="s">
        <v>30</v>
      </c>
      <c r="U562" t="s">
        <v>69</v>
      </c>
    </row>
    <row r="563" spans="1:21">
      <c r="A563" t="s">
        <v>1605</v>
      </c>
      <c r="B563" s="2">
        <v>45370</v>
      </c>
      <c r="C563" t="s">
        <v>33</v>
      </c>
      <c r="D563">
        <v>21</v>
      </c>
      <c r="E563" t="s">
        <v>23</v>
      </c>
      <c r="F563">
        <v>2</v>
      </c>
      <c r="G563">
        <v>1</v>
      </c>
      <c r="H563" t="s">
        <v>24</v>
      </c>
      <c r="I563">
        <v>4648</v>
      </c>
      <c r="J563">
        <v>1</v>
      </c>
      <c r="K563">
        <v>17</v>
      </c>
      <c r="L563" t="s">
        <v>97</v>
      </c>
      <c r="M563" t="s">
        <v>23</v>
      </c>
      <c r="N563" t="s">
        <v>39</v>
      </c>
      <c r="P563" t="s">
        <v>26</v>
      </c>
      <c r="Q563" t="s">
        <v>50</v>
      </c>
      <c r="R563">
        <v>24.1</v>
      </c>
      <c r="S563">
        <v>720.32</v>
      </c>
      <c r="T563" t="s">
        <v>59</v>
      </c>
      <c r="U563" t="s">
        <v>384</v>
      </c>
    </row>
    <row r="564" spans="1:21">
      <c r="A564" t="s">
        <v>1608</v>
      </c>
      <c r="B564" s="2">
        <v>45263</v>
      </c>
      <c r="C564" t="s">
        <v>33</v>
      </c>
      <c r="D564">
        <v>31</v>
      </c>
      <c r="E564" t="s">
        <v>39</v>
      </c>
      <c r="F564">
        <v>0</v>
      </c>
      <c r="G564">
        <v>1</v>
      </c>
      <c r="H564" t="s">
        <v>24</v>
      </c>
      <c r="I564">
        <v>2666</v>
      </c>
      <c r="J564">
        <v>0</v>
      </c>
      <c r="K564">
        <v>20</v>
      </c>
      <c r="L564" t="s">
        <v>15568</v>
      </c>
      <c r="M564" t="s">
        <v>23</v>
      </c>
      <c r="N564" t="s">
        <v>23</v>
      </c>
      <c r="O564" t="s">
        <v>25</v>
      </c>
      <c r="P564" t="s">
        <v>26</v>
      </c>
      <c r="Q564" t="s">
        <v>27</v>
      </c>
      <c r="R564">
        <v>94.1</v>
      </c>
      <c r="S564">
        <v>2837</v>
      </c>
      <c r="T564" t="s">
        <v>30</v>
      </c>
      <c r="U564" t="s">
        <v>31</v>
      </c>
    </row>
    <row r="565" spans="1:21">
      <c r="A565" t="s">
        <v>1610</v>
      </c>
      <c r="B565" s="2">
        <v>45236</v>
      </c>
      <c r="C565" t="s">
        <v>22</v>
      </c>
      <c r="D565">
        <v>77</v>
      </c>
      <c r="E565" t="s">
        <v>39</v>
      </c>
      <c r="F565">
        <v>0</v>
      </c>
      <c r="G565">
        <v>1</v>
      </c>
      <c r="H565" t="s">
        <v>24</v>
      </c>
      <c r="I565">
        <v>4317</v>
      </c>
      <c r="J565">
        <v>0</v>
      </c>
      <c r="K565">
        <v>21</v>
      </c>
      <c r="L565" t="s">
        <v>15568</v>
      </c>
      <c r="M565" t="s">
        <v>23</v>
      </c>
      <c r="N565" t="s">
        <v>23</v>
      </c>
      <c r="O565" t="s">
        <v>25</v>
      </c>
      <c r="P565" t="s">
        <v>26</v>
      </c>
      <c r="Q565" t="s">
        <v>27</v>
      </c>
      <c r="R565">
        <v>96.8</v>
      </c>
      <c r="S565">
        <v>2907.77</v>
      </c>
      <c r="T565" t="s">
        <v>64</v>
      </c>
      <c r="U565" t="s">
        <v>65</v>
      </c>
    </row>
    <row r="566" spans="1:21">
      <c r="A566" t="s">
        <v>1612</v>
      </c>
      <c r="B566" s="2">
        <v>45566</v>
      </c>
      <c r="C566" t="s">
        <v>22</v>
      </c>
      <c r="D566">
        <v>79</v>
      </c>
      <c r="E566" t="s">
        <v>39</v>
      </c>
      <c r="F566">
        <v>0</v>
      </c>
      <c r="G566">
        <v>1</v>
      </c>
      <c r="H566" t="s">
        <v>24</v>
      </c>
      <c r="I566">
        <v>3856</v>
      </c>
      <c r="J566">
        <v>0</v>
      </c>
      <c r="K566">
        <v>10</v>
      </c>
      <c r="L566" t="s">
        <v>97</v>
      </c>
      <c r="M566" t="s">
        <v>23</v>
      </c>
      <c r="N566" t="s">
        <v>23</v>
      </c>
      <c r="O566" t="s">
        <v>25</v>
      </c>
      <c r="P566" t="s">
        <v>26</v>
      </c>
      <c r="Q566" t="s">
        <v>27</v>
      </c>
      <c r="R566">
        <v>79.25</v>
      </c>
      <c r="S566">
        <v>868.65</v>
      </c>
      <c r="T566" t="s">
        <v>30</v>
      </c>
      <c r="U566" t="s">
        <v>31</v>
      </c>
    </row>
    <row r="567" spans="1:21">
      <c r="A567" t="s">
        <v>1614</v>
      </c>
      <c r="B567" s="2">
        <v>45854</v>
      </c>
      <c r="C567" t="s">
        <v>33</v>
      </c>
      <c r="D567">
        <v>75</v>
      </c>
      <c r="E567" t="s">
        <v>23</v>
      </c>
      <c r="F567">
        <v>0</v>
      </c>
      <c r="G567">
        <v>1</v>
      </c>
      <c r="H567" t="s">
        <v>24</v>
      </c>
      <c r="I567">
        <v>4568</v>
      </c>
      <c r="J567">
        <v>1</v>
      </c>
      <c r="K567">
        <v>1</v>
      </c>
      <c r="L567" t="s">
        <v>15568</v>
      </c>
      <c r="M567" t="s">
        <v>23</v>
      </c>
      <c r="N567" t="s">
        <v>23</v>
      </c>
      <c r="O567" t="s">
        <v>25</v>
      </c>
      <c r="P567" t="s">
        <v>26</v>
      </c>
      <c r="Q567" t="s">
        <v>27</v>
      </c>
      <c r="R567">
        <v>69.25</v>
      </c>
      <c r="S567">
        <v>106.55</v>
      </c>
      <c r="T567" t="s">
        <v>30</v>
      </c>
      <c r="U567" t="s">
        <v>31</v>
      </c>
    </row>
    <row r="568" spans="1:21">
      <c r="A568" t="s">
        <v>1616</v>
      </c>
      <c r="B568" s="2">
        <v>45391</v>
      </c>
      <c r="C568" t="s">
        <v>33</v>
      </c>
      <c r="D568">
        <v>73</v>
      </c>
      <c r="E568" t="s">
        <v>39</v>
      </c>
      <c r="F568">
        <v>0</v>
      </c>
      <c r="G568">
        <v>1</v>
      </c>
      <c r="H568" t="s">
        <v>24</v>
      </c>
      <c r="I568">
        <v>5556</v>
      </c>
      <c r="J568">
        <v>0</v>
      </c>
      <c r="K568">
        <v>16</v>
      </c>
      <c r="L568" t="s">
        <v>15568</v>
      </c>
      <c r="M568" t="s">
        <v>23</v>
      </c>
      <c r="N568" t="s">
        <v>23</v>
      </c>
      <c r="O568" t="s">
        <v>49</v>
      </c>
      <c r="P568" t="s">
        <v>26</v>
      </c>
      <c r="Q568" t="s">
        <v>27</v>
      </c>
      <c r="R568">
        <v>59.4</v>
      </c>
      <c r="S568">
        <v>1613.18</v>
      </c>
      <c r="T568" t="s">
        <v>59</v>
      </c>
      <c r="U568" t="s">
        <v>60</v>
      </c>
    </row>
    <row r="569" spans="1:21">
      <c r="A569" t="s">
        <v>1619</v>
      </c>
      <c r="B569" s="2">
        <v>45857</v>
      </c>
      <c r="C569" t="s">
        <v>33</v>
      </c>
      <c r="D569">
        <v>75</v>
      </c>
      <c r="E569" t="s">
        <v>39</v>
      </c>
      <c r="F569">
        <v>0</v>
      </c>
      <c r="G569">
        <v>1</v>
      </c>
      <c r="H569" t="s">
        <v>24</v>
      </c>
      <c r="I569">
        <v>5527</v>
      </c>
      <c r="J569">
        <v>0</v>
      </c>
      <c r="K569">
        <v>1</v>
      </c>
      <c r="L569" t="s">
        <v>48</v>
      </c>
      <c r="M569" t="s">
        <v>23</v>
      </c>
      <c r="N569" t="s">
        <v>23</v>
      </c>
      <c r="O569" t="s">
        <v>56</v>
      </c>
      <c r="P569" t="s">
        <v>26</v>
      </c>
      <c r="Q569" t="s">
        <v>27</v>
      </c>
      <c r="R569">
        <v>55.8</v>
      </c>
      <c r="S569">
        <v>82.02</v>
      </c>
      <c r="T569" t="s">
        <v>64</v>
      </c>
      <c r="U569" t="s">
        <v>73</v>
      </c>
    </row>
    <row r="570" spans="1:21">
      <c r="A570" t="s">
        <v>1622</v>
      </c>
      <c r="B570" s="2">
        <v>44571</v>
      </c>
      <c r="C570" t="s">
        <v>22</v>
      </c>
      <c r="D570">
        <v>66</v>
      </c>
      <c r="E570" t="s">
        <v>23</v>
      </c>
      <c r="F570">
        <v>0</v>
      </c>
      <c r="G570">
        <v>1</v>
      </c>
      <c r="H570" t="s">
        <v>24</v>
      </c>
      <c r="I570">
        <v>3123</v>
      </c>
      <c r="J570">
        <v>8</v>
      </c>
      <c r="K570">
        <v>43</v>
      </c>
      <c r="L570" t="s">
        <v>142</v>
      </c>
      <c r="M570" t="s">
        <v>23</v>
      </c>
      <c r="N570" t="s">
        <v>23</v>
      </c>
      <c r="O570" t="s">
        <v>25</v>
      </c>
      <c r="P570" t="s">
        <v>26</v>
      </c>
      <c r="Q570" t="s">
        <v>27</v>
      </c>
      <c r="R570">
        <v>101</v>
      </c>
      <c r="S570">
        <v>5882.15</v>
      </c>
      <c r="T570" t="s">
        <v>64</v>
      </c>
      <c r="U570" t="s">
        <v>65</v>
      </c>
    </row>
    <row r="571" spans="1:21">
      <c r="A571" t="s">
        <v>1625</v>
      </c>
      <c r="B571" s="2">
        <v>45823</v>
      </c>
      <c r="C571" t="s">
        <v>22</v>
      </c>
      <c r="D571">
        <v>68</v>
      </c>
      <c r="E571" t="s">
        <v>39</v>
      </c>
      <c r="F571">
        <v>0</v>
      </c>
      <c r="G571">
        <v>1</v>
      </c>
      <c r="H571" t="s">
        <v>24</v>
      </c>
      <c r="I571">
        <v>4522</v>
      </c>
      <c r="J571">
        <v>0</v>
      </c>
      <c r="K571">
        <v>2</v>
      </c>
      <c r="L571" t="s">
        <v>15568</v>
      </c>
      <c r="M571" t="s">
        <v>23</v>
      </c>
      <c r="N571" t="s">
        <v>23</v>
      </c>
      <c r="O571" t="s">
        <v>56</v>
      </c>
      <c r="P571" t="s">
        <v>26</v>
      </c>
      <c r="Q571" t="s">
        <v>27</v>
      </c>
      <c r="R571">
        <v>66.400000000000006</v>
      </c>
      <c r="S571">
        <v>105.69</v>
      </c>
      <c r="T571" t="s">
        <v>59</v>
      </c>
      <c r="U571" t="s">
        <v>384</v>
      </c>
    </row>
    <row r="572" spans="1:21">
      <c r="A572" t="s">
        <v>1628</v>
      </c>
      <c r="B572" s="2">
        <v>45856</v>
      </c>
      <c r="C572" t="s">
        <v>22</v>
      </c>
      <c r="D572">
        <v>73</v>
      </c>
      <c r="E572" t="s">
        <v>23</v>
      </c>
      <c r="F572">
        <v>0</v>
      </c>
      <c r="G572">
        <v>1</v>
      </c>
      <c r="H572" t="s">
        <v>24</v>
      </c>
      <c r="I572">
        <v>4138</v>
      </c>
      <c r="J572">
        <v>1</v>
      </c>
      <c r="K572">
        <v>1</v>
      </c>
      <c r="L572" t="s">
        <v>15568</v>
      </c>
      <c r="M572" t="s">
        <v>23</v>
      </c>
      <c r="N572" t="s">
        <v>23</v>
      </c>
      <c r="O572" t="s">
        <v>25</v>
      </c>
      <c r="P572" t="s">
        <v>26</v>
      </c>
      <c r="Q572" t="s">
        <v>27</v>
      </c>
      <c r="R572">
        <v>80.3</v>
      </c>
      <c r="S572">
        <v>97.81</v>
      </c>
      <c r="T572" t="s">
        <v>30</v>
      </c>
      <c r="U572" t="s">
        <v>31</v>
      </c>
    </row>
    <row r="573" spans="1:21">
      <c r="A573" t="s">
        <v>1630</v>
      </c>
      <c r="B573" s="2">
        <v>45308</v>
      </c>
      <c r="C573" t="s">
        <v>22</v>
      </c>
      <c r="D573">
        <v>78</v>
      </c>
      <c r="E573" t="s">
        <v>39</v>
      </c>
      <c r="F573">
        <v>0</v>
      </c>
      <c r="G573">
        <v>1</v>
      </c>
      <c r="H573" t="s">
        <v>24</v>
      </c>
      <c r="I573">
        <v>2373</v>
      </c>
      <c r="J573">
        <v>0</v>
      </c>
      <c r="K573">
        <v>19</v>
      </c>
      <c r="L573" t="s">
        <v>97</v>
      </c>
      <c r="M573" t="s">
        <v>23</v>
      </c>
      <c r="N573" t="s">
        <v>23</v>
      </c>
      <c r="O573" t="s">
        <v>25</v>
      </c>
      <c r="P573" t="s">
        <v>26</v>
      </c>
      <c r="Q573" t="s">
        <v>27</v>
      </c>
      <c r="R573">
        <v>90.6</v>
      </c>
      <c r="S573">
        <v>2194.2800000000002</v>
      </c>
      <c r="T573" t="s">
        <v>59</v>
      </c>
      <c r="U573" t="s">
        <v>241</v>
      </c>
    </row>
    <row r="574" spans="1:21">
      <c r="A574" t="s">
        <v>1632</v>
      </c>
      <c r="B574" s="2">
        <v>44757</v>
      </c>
      <c r="C574" t="s">
        <v>22</v>
      </c>
      <c r="D574">
        <v>68</v>
      </c>
      <c r="E574" t="s">
        <v>39</v>
      </c>
      <c r="F574">
        <v>0</v>
      </c>
      <c r="G574">
        <v>1</v>
      </c>
      <c r="H574" t="s">
        <v>24</v>
      </c>
      <c r="I574">
        <v>4424</v>
      </c>
      <c r="J574">
        <v>0</v>
      </c>
      <c r="K574">
        <v>37</v>
      </c>
      <c r="L574" t="s">
        <v>40</v>
      </c>
      <c r="M574" t="s">
        <v>23</v>
      </c>
      <c r="N574" t="s">
        <v>23</v>
      </c>
      <c r="O574" t="s">
        <v>25</v>
      </c>
      <c r="P574" t="s">
        <v>26</v>
      </c>
      <c r="Q574" t="s">
        <v>27</v>
      </c>
      <c r="R574">
        <v>101.1</v>
      </c>
      <c r="S574">
        <v>5152.2700000000004</v>
      </c>
      <c r="T574" t="s">
        <v>30</v>
      </c>
      <c r="U574" t="s">
        <v>69</v>
      </c>
    </row>
    <row r="575" spans="1:21">
      <c r="A575" t="s">
        <v>1635</v>
      </c>
      <c r="B575" s="2">
        <v>45264</v>
      </c>
      <c r="C575" t="s">
        <v>33</v>
      </c>
      <c r="D575">
        <v>73</v>
      </c>
      <c r="E575" t="s">
        <v>23</v>
      </c>
      <c r="F575">
        <v>0</v>
      </c>
      <c r="G575">
        <v>1</v>
      </c>
      <c r="H575" t="s">
        <v>24</v>
      </c>
      <c r="I575">
        <v>2312</v>
      </c>
      <c r="J575">
        <v>1</v>
      </c>
      <c r="K575">
        <v>20</v>
      </c>
      <c r="L575" t="s">
        <v>15568</v>
      </c>
      <c r="M575" t="s">
        <v>23</v>
      </c>
      <c r="N575" t="s">
        <v>23</v>
      </c>
      <c r="O575" t="s">
        <v>25</v>
      </c>
      <c r="P575" t="s">
        <v>26</v>
      </c>
      <c r="Q575" t="s">
        <v>27</v>
      </c>
      <c r="R575">
        <v>90.8</v>
      </c>
      <c r="S575">
        <v>2046.4</v>
      </c>
      <c r="T575" t="s">
        <v>30</v>
      </c>
      <c r="U575" t="s">
        <v>31</v>
      </c>
    </row>
    <row r="576" spans="1:21">
      <c r="A576" t="s">
        <v>1637</v>
      </c>
      <c r="B576" s="2">
        <v>45799</v>
      </c>
      <c r="C576" t="s">
        <v>22</v>
      </c>
      <c r="D576">
        <v>79</v>
      </c>
      <c r="E576" t="s">
        <v>23</v>
      </c>
      <c r="F576">
        <v>0</v>
      </c>
      <c r="G576">
        <v>1</v>
      </c>
      <c r="H576" t="s">
        <v>24</v>
      </c>
      <c r="I576">
        <v>3019</v>
      </c>
      <c r="J576">
        <v>1</v>
      </c>
      <c r="K576">
        <v>3</v>
      </c>
      <c r="L576" t="s">
        <v>48</v>
      </c>
      <c r="M576" t="s">
        <v>23</v>
      </c>
      <c r="N576" t="s">
        <v>23</v>
      </c>
      <c r="O576" t="s">
        <v>25</v>
      </c>
      <c r="P576" t="s">
        <v>26</v>
      </c>
      <c r="Q576" t="s">
        <v>27</v>
      </c>
      <c r="R576">
        <v>94.6</v>
      </c>
      <c r="S576">
        <v>376.48</v>
      </c>
      <c r="T576" t="s">
        <v>30</v>
      </c>
      <c r="U576" t="s">
        <v>31</v>
      </c>
    </row>
    <row r="577" spans="1:21">
      <c r="A577" t="s">
        <v>1640</v>
      </c>
      <c r="B577" s="2">
        <v>44270</v>
      </c>
      <c r="C577" t="s">
        <v>22</v>
      </c>
      <c r="D577">
        <v>70</v>
      </c>
      <c r="E577" t="s">
        <v>23</v>
      </c>
      <c r="F577">
        <v>0</v>
      </c>
      <c r="G577">
        <v>1</v>
      </c>
      <c r="H577" t="s">
        <v>24</v>
      </c>
      <c r="I577">
        <v>5860</v>
      </c>
      <c r="J577">
        <v>1</v>
      </c>
      <c r="K577">
        <v>53</v>
      </c>
      <c r="L577" t="s">
        <v>15568</v>
      </c>
      <c r="M577" t="s">
        <v>23</v>
      </c>
      <c r="N577" t="s">
        <v>23</v>
      </c>
      <c r="O577" t="s">
        <v>25</v>
      </c>
      <c r="P577" t="s">
        <v>26</v>
      </c>
      <c r="Q577" t="s">
        <v>27</v>
      </c>
      <c r="R577">
        <v>103.85</v>
      </c>
      <c r="S577">
        <v>7571.58</v>
      </c>
      <c r="T577" t="s">
        <v>30</v>
      </c>
      <c r="U577" t="s">
        <v>31</v>
      </c>
    </row>
    <row r="578" spans="1:21">
      <c r="A578" t="s">
        <v>1643</v>
      </c>
      <c r="B578" s="2">
        <v>45860</v>
      </c>
      <c r="C578" t="s">
        <v>33</v>
      </c>
      <c r="D578">
        <v>74</v>
      </c>
      <c r="E578" t="s">
        <v>39</v>
      </c>
      <c r="F578">
        <v>3</v>
      </c>
      <c r="G578">
        <v>1</v>
      </c>
      <c r="H578" t="s">
        <v>24</v>
      </c>
      <c r="I578">
        <v>2483</v>
      </c>
      <c r="J578">
        <v>0</v>
      </c>
      <c r="K578">
        <v>1</v>
      </c>
      <c r="L578" t="s">
        <v>15568</v>
      </c>
      <c r="M578" t="s">
        <v>23</v>
      </c>
      <c r="N578" t="s">
        <v>23</v>
      </c>
      <c r="O578" t="s">
        <v>25</v>
      </c>
      <c r="P578" t="s">
        <v>26</v>
      </c>
      <c r="Q578" t="s">
        <v>27</v>
      </c>
      <c r="R578">
        <v>79.349999999999994</v>
      </c>
      <c r="S578">
        <v>92.48</v>
      </c>
      <c r="T578" t="s">
        <v>30</v>
      </c>
      <c r="U578" t="s">
        <v>31</v>
      </c>
    </row>
    <row r="579" spans="1:21">
      <c r="A579" t="s">
        <v>1645</v>
      </c>
      <c r="B579" s="2">
        <v>45857</v>
      </c>
      <c r="C579" t="s">
        <v>33</v>
      </c>
      <c r="D579">
        <v>32</v>
      </c>
      <c r="E579" t="s">
        <v>39</v>
      </c>
      <c r="F579">
        <v>0</v>
      </c>
      <c r="G579">
        <v>1</v>
      </c>
      <c r="H579" t="s">
        <v>24</v>
      </c>
      <c r="I579">
        <v>3244</v>
      </c>
      <c r="J579">
        <v>0</v>
      </c>
      <c r="K579">
        <v>1</v>
      </c>
      <c r="L579" t="s">
        <v>15568</v>
      </c>
      <c r="M579" t="s">
        <v>23</v>
      </c>
      <c r="N579" t="s">
        <v>23</v>
      </c>
      <c r="O579" t="s">
        <v>25</v>
      </c>
      <c r="P579" t="s">
        <v>26</v>
      </c>
      <c r="Q579" t="s">
        <v>84</v>
      </c>
      <c r="R579">
        <v>75.3</v>
      </c>
      <c r="S579">
        <v>79.430000000000007</v>
      </c>
      <c r="T579" t="s">
        <v>30</v>
      </c>
      <c r="U579" t="s">
        <v>31</v>
      </c>
    </row>
    <row r="580" spans="1:21">
      <c r="A580" t="s">
        <v>1647</v>
      </c>
      <c r="B580" s="2">
        <v>45793</v>
      </c>
      <c r="C580" t="s">
        <v>33</v>
      </c>
      <c r="D580">
        <v>28</v>
      </c>
      <c r="E580" t="s">
        <v>39</v>
      </c>
      <c r="F580">
        <v>0</v>
      </c>
      <c r="G580">
        <v>1</v>
      </c>
      <c r="H580" t="s">
        <v>24</v>
      </c>
      <c r="I580">
        <v>2876</v>
      </c>
      <c r="J580">
        <v>0</v>
      </c>
      <c r="K580">
        <v>3</v>
      </c>
      <c r="L580" t="s">
        <v>15568</v>
      </c>
      <c r="M580" t="s">
        <v>23</v>
      </c>
      <c r="N580" t="s">
        <v>23</v>
      </c>
      <c r="O580" t="s">
        <v>25</v>
      </c>
      <c r="P580" t="s">
        <v>26</v>
      </c>
      <c r="Q580" t="s">
        <v>27</v>
      </c>
      <c r="R580">
        <v>69.55</v>
      </c>
      <c r="S580">
        <v>301.08</v>
      </c>
      <c r="T580" t="s">
        <v>30</v>
      </c>
      <c r="U580" t="s">
        <v>103</v>
      </c>
    </row>
    <row r="581" spans="1:21">
      <c r="A581" t="s">
        <v>1649</v>
      </c>
      <c r="B581" s="2">
        <v>45421</v>
      </c>
      <c r="C581" t="s">
        <v>33</v>
      </c>
      <c r="D581">
        <v>30</v>
      </c>
      <c r="E581" t="s">
        <v>39</v>
      </c>
      <c r="F581">
        <v>0</v>
      </c>
      <c r="G581">
        <v>1</v>
      </c>
      <c r="H581" t="s">
        <v>24</v>
      </c>
      <c r="I581">
        <v>5379</v>
      </c>
      <c r="J581">
        <v>0</v>
      </c>
      <c r="K581">
        <v>15</v>
      </c>
      <c r="L581" t="s">
        <v>97</v>
      </c>
      <c r="M581" t="s">
        <v>23</v>
      </c>
      <c r="N581" t="s">
        <v>39</v>
      </c>
      <c r="P581" t="s">
        <v>26</v>
      </c>
      <c r="Q581" t="s">
        <v>27</v>
      </c>
      <c r="R581">
        <v>19.399999999999999</v>
      </c>
      <c r="S581">
        <v>786.4</v>
      </c>
      <c r="T581" t="s">
        <v>59</v>
      </c>
      <c r="U581" t="s">
        <v>384</v>
      </c>
    </row>
    <row r="582" spans="1:21">
      <c r="A582" t="s">
        <v>1652</v>
      </c>
      <c r="B582" s="2">
        <v>43760</v>
      </c>
      <c r="C582" t="s">
        <v>33</v>
      </c>
      <c r="D582">
        <v>47</v>
      </c>
      <c r="E582" t="s">
        <v>39</v>
      </c>
      <c r="F582">
        <v>0</v>
      </c>
      <c r="G582">
        <v>1</v>
      </c>
      <c r="H582" t="s">
        <v>24</v>
      </c>
      <c r="I582">
        <v>4838</v>
      </c>
      <c r="J582">
        <v>0</v>
      </c>
      <c r="K582">
        <v>70</v>
      </c>
      <c r="L582" t="s">
        <v>316</v>
      </c>
      <c r="M582" t="s">
        <v>23</v>
      </c>
      <c r="N582" t="s">
        <v>23</v>
      </c>
      <c r="O582" t="s">
        <v>25</v>
      </c>
      <c r="P582" t="s">
        <v>202</v>
      </c>
      <c r="Q582" t="s">
        <v>50</v>
      </c>
      <c r="R582">
        <v>115.55</v>
      </c>
      <c r="S582">
        <v>8842.2999999999993</v>
      </c>
      <c r="T582" t="s">
        <v>64</v>
      </c>
      <c r="U582" t="s">
        <v>234</v>
      </c>
    </row>
    <row r="583" spans="1:21">
      <c r="A583" t="s">
        <v>1655</v>
      </c>
      <c r="B583" s="2">
        <v>45763</v>
      </c>
      <c r="C583" t="s">
        <v>33</v>
      </c>
      <c r="D583">
        <v>30</v>
      </c>
      <c r="E583" t="s">
        <v>39</v>
      </c>
      <c r="F583">
        <v>0</v>
      </c>
      <c r="G583">
        <v>1</v>
      </c>
      <c r="H583" t="s">
        <v>24</v>
      </c>
      <c r="I583">
        <v>4689</v>
      </c>
      <c r="J583">
        <v>0</v>
      </c>
      <c r="K583">
        <v>4</v>
      </c>
      <c r="L583" t="s">
        <v>48</v>
      </c>
      <c r="M583" t="s">
        <v>23</v>
      </c>
      <c r="N583" t="s">
        <v>23</v>
      </c>
      <c r="O583" t="s">
        <v>25</v>
      </c>
      <c r="P583" t="s">
        <v>26</v>
      </c>
      <c r="Q583" t="s">
        <v>50</v>
      </c>
      <c r="R583">
        <v>89.6</v>
      </c>
      <c r="S583">
        <v>512.69000000000005</v>
      </c>
      <c r="T583" t="s">
        <v>30</v>
      </c>
      <c r="U583" t="s">
        <v>31</v>
      </c>
    </row>
    <row r="584" spans="1:21">
      <c r="A584" t="s">
        <v>1657</v>
      </c>
      <c r="B584" s="2">
        <v>45755</v>
      </c>
      <c r="C584" t="s">
        <v>22</v>
      </c>
      <c r="D584">
        <v>64</v>
      </c>
      <c r="E584" t="s">
        <v>23</v>
      </c>
      <c r="F584">
        <v>0</v>
      </c>
      <c r="G584">
        <v>1</v>
      </c>
      <c r="H584" t="s">
        <v>24</v>
      </c>
      <c r="I584">
        <v>4013</v>
      </c>
      <c r="J584">
        <v>8</v>
      </c>
      <c r="K584">
        <v>4</v>
      </c>
      <c r="L584" t="s">
        <v>15568</v>
      </c>
      <c r="M584" t="s">
        <v>23</v>
      </c>
      <c r="N584" t="s">
        <v>23</v>
      </c>
      <c r="O584" t="s">
        <v>25</v>
      </c>
      <c r="P584" t="s">
        <v>26</v>
      </c>
      <c r="Q584" t="s">
        <v>27</v>
      </c>
      <c r="R584">
        <v>74.650000000000006</v>
      </c>
      <c r="S584">
        <v>495.96</v>
      </c>
      <c r="T584" t="s">
        <v>64</v>
      </c>
      <c r="U584" t="s">
        <v>65</v>
      </c>
    </row>
    <row r="585" spans="1:21">
      <c r="A585" t="s">
        <v>1660</v>
      </c>
      <c r="B585" s="2">
        <v>45763</v>
      </c>
      <c r="C585" t="s">
        <v>33</v>
      </c>
      <c r="D585">
        <v>24</v>
      </c>
      <c r="E585" t="s">
        <v>39</v>
      </c>
      <c r="F585">
        <v>0</v>
      </c>
      <c r="G585">
        <v>1</v>
      </c>
      <c r="H585" t="s">
        <v>24</v>
      </c>
      <c r="I585">
        <v>2895</v>
      </c>
      <c r="J585">
        <v>0</v>
      </c>
      <c r="K585">
        <v>4</v>
      </c>
      <c r="L585" t="s">
        <v>48</v>
      </c>
      <c r="M585" t="s">
        <v>23</v>
      </c>
      <c r="N585" t="s">
        <v>23</v>
      </c>
      <c r="O585" t="s">
        <v>25</v>
      </c>
      <c r="P585" t="s">
        <v>26</v>
      </c>
      <c r="Q585" t="s">
        <v>27</v>
      </c>
      <c r="R585">
        <v>98.1</v>
      </c>
      <c r="S585">
        <v>418.82</v>
      </c>
      <c r="T585" t="s">
        <v>30</v>
      </c>
      <c r="U585" t="s">
        <v>69</v>
      </c>
    </row>
    <row r="586" spans="1:21">
      <c r="A586" t="s">
        <v>1663</v>
      </c>
      <c r="B586" s="2">
        <v>45758</v>
      </c>
      <c r="C586" t="s">
        <v>22</v>
      </c>
      <c r="D586">
        <v>34</v>
      </c>
      <c r="E586" t="s">
        <v>39</v>
      </c>
      <c r="F586">
        <v>0</v>
      </c>
      <c r="G586">
        <v>1</v>
      </c>
      <c r="H586" t="s">
        <v>24</v>
      </c>
      <c r="I586">
        <v>2330</v>
      </c>
      <c r="J586">
        <v>0</v>
      </c>
      <c r="K586">
        <v>4</v>
      </c>
      <c r="L586" t="s">
        <v>15568</v>
      </c>
      <c r="M586" t="s">
        <v>23</v>
      </c>
      <c r="N586" t="s">
        <v>23</v>
      </c>
      <c r="O586" t="s">
        <v>25</v>
      </c>
      <c r="P586" t="s">
        <v>26</v>
      </c>
      <c r="Q586" t="s">
        <v>27</v>
      </c>
      <c r="R586">
        <v>85.65</v>
      </c>
      <c r="S586">
        <v>366.54</v>
      </c>
      <c r="T586" t="s">
        <v>64</v>
      </c>
      <c r="U586" t="s">
        <v>254</v>
      </c>
    </row>
    <row r="587" spans="1:21">
      <c r="A587" t="s">
        <v>1665</v>
      </c>
      <c r="B587" s="2">
        <v>45863</v>
      </c>
      <c r="C587" t="s">
        <v>22</v>
      </c>
      <c r="D587">
        <v>19</v>
      </c>
      <c r="E587" t="s">
        <v>39</v>
      </c>
      <c r="F587">
        <v>0</v>
      </c>
      <c r="G587">
        <v>1</v>
      </c>
      <c r="H587" t="s">
        <v>24</v>
      </c>
      <c r="I587">
        <v>4895</v>
      </c>
      <c r="J587">
        <v>0</v>
      </c>
      <c r="K587">
        <v>1</v>
      </c>
      <c r="L587" t="s">
        <v>48</v>
      </c>
      <c r="M587" t="s">
        <v>23</v>
      </c>
      <c r="N587" t="s">
        <v>23</v>
      </c>
      <c r="O587" t="s">
        <v>56</v>
      </c>
      <c r="P587" t="s">
        <v>26</v>
      </c>
      <c r="Q587" t="s">
        <v>27</v>
      </c>
      <c r="R587">
        <v>42.9</v>
      </c>
      <c r="S587">
        <v>46.92</v>
      </c>
      <c r="T587" t="s">
        <v>30</v>
      </c>
      <c r="U587" t="s">
        <v>31</v>
      </c>
    </row>
    <row r="588" spans="1:21">
      <c r="A588" t="s">
        <v>1668</v>
      </c>
      <c r="B588" s="2">
        <v>45856</v>
      </c>
      <c r="C588" t="s">
        <v>33</v>
      </c>
      <c r="D588">
        <v>47</v>
      </c>
      <c r="E588" t="s">
        <v>39</v>
      </c>
      <c r="F588">
        <v>0</v>
      </c>
      <c r="G588">
        <v>1</v>
      </c>
      <c r="H588" t="s">
        <v>24</v>
      </c>
      <c r="I588">
        <v>3420</v>
      </c>
      <c r="J588">
        <v>0</v>
      </c>
      <c r="K588">
        <v>1</v>
      </c>
      <c r="L588" t="s">
        <v>15568</v>
      </c>
      <c r="M588" t="s">
        <v>23</v>
      </c>
      <c r="N588" t="s">
        <v>23</v>
      </c>
      <c r="O588" t="s">
        <v>49</v>
      </c>
      <c r="P588" t="s">
        <v>26</v>
      </c>
      <c r="Q588" t="s">
        <v>27</v>
      </c>
      <c r="R588">
        <v>50.55</v>
      </c>
      <c r="S588">
        <v>81.510000000000005</v>
      </c>
      <c r="T588" t="s">
        <v>64</v>
      </c>
      <c r="U588" t="s">
        <v>65</v>
      </c>
    </row>
    <row r="589" spans="1:21">
      <c r="A589" t="s">
        <v>1671</v>
      </c>
      <c r="B589" s="2">
        <v>45661</v>
      </c>
      <c r="C589" t="s">
        <v>22</v>
      </c>
      <c r="D589">
        <v>36</v>
      </c>
      <c r="E589" t="s">
        <v>39</v>
      </c>
      <c r="F589">
        <v>0</v>
      </c>
      <c r="G589">
        <v>1</v>
      </c>
      <c r="H589" t="s">
        <v>24</v>
      </c>
      <c r="I589">
        <v>2679</v>
      </c>
      <c r="J589">
        <v>0</v>
      </c>
      <c r="K589">
        <v>7</v>
      </c>
      <c r="L589" t="s">
        <v>15568</v>
      </c>
      <c r="M589" t="s">
        <v>23</v>
      </c>
      <c r="N589" t="s">
        <v>23</v>
      </c>
      <c r="O589" t="s">
        <v>25</v>
      </c>
      <c r="P589" t="s">
        <v>26</v>
      </c>
      <c r="Q589" t="s">
        <v>27</v>
      </c>
      <c r="R589">
        <v>73.599999999999994</v>
      </c>
      <c r="S589">
        <v>786.49</v>
      </c>
      <c r="T589" t="s">
        <v>30</v>
      </c>
      <c r="U589" t="s">
        <v>106</v>
      </c>
    </row>
    <row r="590" spans="1:21">
      <c r="A590" t="s">
        <v>1673</v>
      </c>
      <c r="B590" s="2">
        <v>45704</v>
      </c>
      <c r="C590" t="s">
        <v>22</v>
      </c>
      <c r="D590">
        <v>63</v>
      </c>
      <c r="E590" t="s">
        <v>39</v>
      </c>
      <c r="F590">
        <v>0</v>
      </c>
      <c r="G590">
        <v>1</v>
      </c>
      <c r="H590" t="s">
        <v>24</v>
      </c>
      <c r="I590">
        <v>4160</v>
      </c>
      <c r="J590">
        <v>0</v>
      </c>
      <c r="K590">
        <v>6</v>
      </c>
      <c r="L590" t="s">
        <v>15568</v>
      </c>
      <c r="M590" t="s">
        <v>23</v>
      </c>
      <c r="N590" t="s">
        <v>23</v>
      </c>
      <c r="O590" t="s">
        <v>25</v>
      </c>
      <c r="P590" t="s">
        <v>26</v>
      </c>
      <c r="Q590" t="s">
        <v>27</v>
      </c>
      <c r="R590">
        <v>74.900000000000006</v>
      </c>
      <c r="S590">
        <v>507.72</v>
      </c>
      <c r="T590" t="s">
        <v>64</v>
      </c>
      <c r="U590" t="s">
        <v>73</v>
      </c>
    </row>
    <row r="591" spans="1:21">
      <c r="A591" t="s">
        <v>1675</v>
      </c>
      <c r="B591" s="2">
        <v>45203</v>
      </c>
      <c r="C591" t="s">
        <v>33</v>
      </c>
      <c r="D591">
        <v>49</v>
      </c>
      <c r="E591" t="s">
        <v>23</v>
      </c>
      <c r="F591">
        <v>3</v>
      </c>
      <c r="G591">
        <v>1</v>
      </c>
      <c r="H591" t="s">
        <v>24</v>
      </c>
      <c r="I591">
        <v>4626</v>
      </c>
      <c r="J591">
        <v>1</v>
      </c>
      <c r="K591">
        <v>22</v>
      </c>
      <c r="L591" t="s">
        <v>97</v>
      </c>
      <c r="M591" t="s">
        <v>23</v>
      </c>
      <c r="N591" t="s">
        <v>23</v>
      </c>
      <c r="O591" t="s">
        <v>49</v>
      </c>
      <c r="P591" t="s">
        <v>26</v>
      </c>
      <c r="Q591" t="s">
        <v>50</v>
      </c>
      <c r="R591">
        <v>61.15</v>
      </c>
      <c r="S591">
        <v>2447.61</v>
      </c>
      <c r="T591" t="s">
        <v>64</v>
      </c>
      <c r="U591" t="s">
        <v>73</v>
      </c>
    </row>
    <row r="592" spans="1:21">
      <c r="A592" t="s">
        <v>1678</v>
      </c>
      <c r="B592" s="2">
        <v>43998</v>
      </c>
      <c r="C592" t="s">
        <v>22</v>
      </c>
      <c r="D592">
        <v>21</v>
      </c>
      <c r="E592" t="s">
        <v>39</v>
      </c>
      <c r="F592">
        <v>0</v>
      </c>
      <c r="G592">
        <v>1</v>
      </c>
      <c r="H592" t="s">
        <v>24</v>
      </c>
      <c r="I592">
        <v>5090</v>
      </c>
      <c r="J592">
        <v>0</v>
      </c>
      <c r="K592">
        <v>62</v>
      </c>
      <c r="L592" t="s">
        <v>142</v>
      </c>
      <c r="M592" t="s">
        <v>23</v>
      </c>
      <c r="N592" t="s">
        <v>23</v>
      </c>
      <c r="O592" t="s">
        <v>25</v>
      </c>
      <c r="P592" t="s">
        <v>202</v>
      </c>
      <c r="Q592" t="s">
        <v>27</v>
      </c>
      <c r="R592">
        <v>102</v>
      </c>
      <c r="S592">
        <v>7140.21</v>
      </c>
      <c r="T592" t="s">
        <v>59</v>
      </c>
      <c r="U592" t="s">
        <v>60</v>
      </c>
    </row>
    <row r="593" spans="1:21">
      <c r="A593" t="s">
        <v>1681</v>
      </c>
      <c r="B593" s="2">
        <v>45802</v>
      </c>
      <c r="C593" t="s">
        <v>22</v>
      </c>
      <c r="D593">
        <v>63</v>
      </c>
      <c r="E593" t="s">
        <v>23</v>
      </c>
      <c r="F593">
        <v>0</v>
      </c>
      <c r="G593">
        <v>1</v>
      </c>
      <c r="H593" t="s">
        <v>24</v>
      </c>
      <c r="I593">
        <v>5036</v>
      </c>
      <c r="J593">
        <v>1</v>
      </c>
      <c r="K593">
        <v>3</v>
      </c>
      <c r="L593" t="s">
        <v>15568</v>
      </c>
      <c r="M593" t="s">
        <v>23</v>
      </c>
      <c r="N593" t="s">
        <v>23</v>
      </c>
      <c r="O593" t="s">
        <v>25</v>
      </c>
      <c r="P593" t="s">
        <v>26</v>
      </c>
      <c r="Q593" t="s">
        <v>27</v>
      </c>
      <c r="R593">
        <v>79.650000000000006</v>
      </c>
      <c r="S593">
        <v>381.56</v>
      </c>
      <c r="T593" t="s">
        <v>30</v>
      </c>
      <c r="U593" t="s">
        <v>106</v>
      </c>
    </row>
    <row r="594" spans="1:21">
      <c r="A594" t="s">
        <v>1683</v>
      </c>
      <c r="B594" s="2">
        <v>45851</v>
      </c>
      <c r="C594" t="s">
        <v>22</v>
      </c>
      <c r="D594">
        <v>33</v>
      </c>
      <c r="E594" t="s">
        <v>39</v>
      </c>
      <c r="F594">
        <v>0</v>
      </c>
      <c r="G594">
        <v>1</v>
      </c>
      <c r="H594" t="s">
        <v>24</v>
      </c>
      <c r="I594">
        <v>5394</v>
      </c>
      <c r="J594">
        <v>0</v>
      </c>
      <c r="K594">
        <v>1</v>
      </c>
      <c r="L594" t="s">
        <v>48</v>
      </c>
      <c r="M594" t="s">
        <v>23</v>
      </c>
      <c r="N594" t="s">
        <v>39</v>
      </c>
      <c r="P594" t="s">
        <v>26</v>
      </c>
      <c r="Q594" t="s">
        <v>27</v>
      </c>
      <c r="R594">
        <v>20.2</v>
      </c>
      <c r="S594">
        <v>31.18</v>
      </c>
      <c r="T594" t="s">
        <v>59</v>
      </c>
      <c r="U594" t="s">
        <v>384</v>
      </c>
    </row>
    <row r="595" spans="1:21">
      <c r="A595" t="s">
        <v>1685</v>
      </c>
      <c r="B595" s="2">
        <v>45281</v>
      </c>
      <c r="C595" t="s">
        <v>22</v>
      </c>
      <c r="D595">
        <v>28</v>
      </c>
      <c r="E595" t="s">
        <v>23</v>
      </c>
      <c r="F595">
        <v>0</v>
      </c>
      <c r="G595">
        <v>1</v>
      </c>
      <c r="H595" t="s">
        <v>24</v>
      </c>
      <c r="I595">
        <v>4773</v>
      </c>
      <c r="J595">
        <v>1</v>
      </c>
      <c r="K595">
        <v>20</v>
      </c>
      <c r="L595" t="s">
        <v>15568</v>
      </c>
      <c r="M595" t="s">
        <v>23</v>
      </c>
      <c r="N595" t="s">
        <v>23</v>
      </c>
      <c r="O595" t="s">
        <v>25</v>
      </c>
      <c r="P595" t="s">
        <v>26</v>
      </c>
      <c r="Q595" t="s">
        <v>27</v>
      </c>
      <c r="R595">
        <v>70.45</v>
      </c>
      <c r="S595">
        <v>1800.75</v>
      </c>
      <c r="T595" t="s">
        <v>30</v>
      </c>
      <c r="U595" t="s">
        <v>31</v>
      </c>
    </row>
    <row r="596" spans="1:21">
      <c r="A596" t="s">
        <v>1688</v>
      </c>
      <c r="B596" s="2">
        <v>45521</v>
      </c>
      <c r="C596" t="s">
        <v>22</v>
      </c>
      <c r="D596">
        <v>47</v>
      </c>
      <c r="E596" t="s">
        <v>23</v>
      </c>
      <c r="F596">
        <v>0</v>
      </c>
      <c r="G596">
        <v>1</v>
      </c>
      <c r="H596" t="s">
        <v>24</v>
      </c>
      <c r="I596">
        <v>4306</v>
      </c>
      <c r="J596">
        <v>3</v>
      </c>
      <c r="K596">
        <v>12</v>
      </c>
      <c r="L596" t="s">
        <v>15568</v>
      </c>
      <c r="M596" t="s">
        <v>23</v>
      </c>
      <c r="N596" t="s">
        <v>23</v>
      </c>
      <c r="O596" t="s">
        <v>25</v>
      </c>
      <c r="P596" t="s">
        <v>26</v>
      </c>
      <c r="Q596" t="s">
        <v>27</v>
      </c>
      <c r="R596">
        <v>80.849999999999994</v>
      </c>
      <c r="S596">
        <v>1061.8499999999999</v>
      </c>
      <c r="T596" t="s">
        <v>30</v>
      </c>
      <c r="U596" t="s">
        <v>106</v>
      </c>
    </row>
    <row r="597" spans="1:21">
      <c r="A597" t="s">
        <v>1690</v>
      </c>
      <c r="B597" s="2">
        <v>45829</v>
      </c>
      <c r="C597" t="s">
        <v>22</v>
      </c>
      <c r="D597">
        <v>57</v>
      </c>
      <c r="E597" t="s">
        <v>39</v>
      </c>
      <c r="F597">
        <v>0</v>
      </c>
      <c r="G597">
        <v>1</v>
      </c>
      <c r="H597" t="s">
        <v>24</v>
      </c>
      <c r="I597">
        <v>4493</v>
      </c>
      <c r="J597">
        <v>0</v>
      </c>
      <c r="K597">
        <v>2</v>
      </c>
      <c r="L597" t="s">
        <v>15568</v>
      </c>
      <c r="M597" t="s">
        <v>23</v>
      </c>
      <c r="N597" t="s">
        <v>23</v>
      </c>
      <c r="O597" t="s">
        <v>25</v>
      </c>
      <c r="P597" t="s">
        <v>26</v>
      </c>
      <c r="Q597" t="s">
        <v>27</v>
      </c>
      <c r="R597">
        <v>94.95</v>
      </c>
      <c r="S597">
        <v>230.2</v>
      </c>
      <c r="T597" t="s">
        <v>30</v>
      </c>
      <c r="U597" t="s">
        <v>31</v>
      </c>
    </row>
    <row r="598" spans="1:21">
      <c r="A598" t="s">
        <v>1693</v>
      </c>
      <c r="B598" s="2">
        <v>44232</v>
      </c>
      <c r="C598" t="s">
        <v>22</v>
      </c>
      <c r="D598">
        <v>61</v>
      </c>
      <c r="E598" t="s">
        <v>39</v>
      </c>
      <c r="F598">
        <v>0</v>
      </c>
      <c r="G598">
        <v>1</v>
      </c>
      <c r="H598" t="s">
        <v>24</v>
      </c>
      <c r="I598">
        <v>4406</v>
      </c>
      <c r="J598">
        <v>0</v>
      </c>
      <c r="K598">
        <v>54</v>
      </c>
      <c r="L598" t="s">
        <v>142</v>
      </c>
      <c r="M598" t="s">
        <v>23</v>
      </c>
      <c r="N598" t="s">
        <v>23</v>
      </c>
      <c r="O598" t="s">
        <v>25</v>
      </c>
      <c r="P598" t="s">
        <v>202</v>
      </c>
      <c r="Q598" t="s">
        <v>50</v>
      </c>
      <c r="R598">
        <v>105.4</v>
      </c>
      <c r="S598">
        <v>8342.32</v>
      </c>
      <c r="T598" t="s">
        <v>64</v>
      </c>
      <c r="U598" t="s">
        <v>65</v>
      </c>
    </row>
    <row r="599" spans="1:21">
      <c r="A599" t="s">
        <v>1696</v>
      </c>
      <c r="B599" s="2">
        <v>44027</v>
      </c>
      <c r="C599" t="s">
        <v>22</v>
      </c>
      <c r="D599">
        <v>31</v>
      </c>
      <c r="E599" t="s">
        <v>39</v>
      </c>
      <c r="F599">
        <v>0</v>
      </c>
      <c r="G599">
        <v>1</v>
      </c>
      <c r="H599" t="s">
        <v>24</v>
      </c>
      <c r="I599">
        <v>4495</v>
      </c>
      <c r="J599">
        <v>0</v>
      </c>
      <c r="K599">
        <v>61</v>
      </c>
      <c r="L599" t="s">
        <v>15568</v>
      </c>
      <c r="M599" t="s">
        <v>23</v>
      </c>
      <c r="N599" t="s">
        <v>23</v>
      </c>
      <c r="O599" t="s">
        <v>25</v>
      </c>
      <c r="P599" t="s">
        <v>164</v>
      </c>
      <c r="Q599" t="s">
        <v>50</v>
      </c>
      <c r="R599">
        <v>111.6</v>
      </c>
      <c r="S599">
        <v>7353.07</v>
      </c>
      <c r="T599" t="s">
        <v>30</v>
      </c>
      <c r="U599" t="s">
        <v>106</v>
      </c>
    </row>
    <row r="600" spans="1:21">
      <c r="A600" t="s">
        <v>1699</v>
      </c>
      <c r="B600" s="2">
        <v>45699</v>
      </c>
      <c r="C600" t="s">
        <v>33</v>
      </c>
      <c r="D600">
        <v>44</v>
      </c>
      <c r="E600" t="s">
        <v>23</v>
      </c>
      <c r="F600">
        <v>3</v>
      </c>
      <c r="G600">
        <v>1</v>
      </c>
      <c r="H600" t="s">
        <v>24</v>
      </c>
      <c r="I600">
        <v>4914</v>
      </c>
      <c r="J600">
        <v>1</v>
      </c>
      <c r="K600">
        <v>6</v>
      </c>
      <c r="L600" t="s">
        <v>48</v>
      </c>
      <c r="M600" t="s">
        <v>23</v>
      </c>
      <c r="N600" t="s">
        <v>23</v>
      </c>
      <c r="O600" t="s">
        <v>56</v>
      </c>
      <c r="P600" t="s">
        <v>26</v>
      </c>
      <c r="Q600" t="s">
        <v>50</v>
      </c>
      <c r="R600">
        <v>55.9</v>
      </c>
      <c r="S600">
        <v>482.41</v>
      </c>
      <c r="T600" t="s">
        <v>36</v>
      </c>
      <c r="U600" t="s">
        <v>37</v>
      </c>
    </row>
    <row r="601" spans="1:21">
      <c r="A601" t="s">
        <v>1701</v>
      </c>
      <c r="B601" s="2">
        <v>45848</v>
      </c>
      <c r="C601" t="s">
        <v>22</v>
      </c>
      <c r="D601">
        <v>55</v>
      </c>
      <c r="E601" t="s">
        <v>39</v>
      </c>
      <c r="F601">
        <v>0</v>
      </c>
      <c r="G601">
        <v>1</v>
      </c>
      <c r="H601" t="s">
        <v>24</v>
      </c>
      <c r="I601">
        <v>2072</v>
      </c>
      <c r="J601">
        <v>0</v>
      </c>
      <c r="K601">
        <v>1</v>
      </c>
      <c r="L601" t="s">
        <v>15568</v>
      </c>
      <c r="M601" t="s">
        <v>23</v>
      </c>
      <c r="N601" t="s">
        <v>23</v>
      </c>
      <c r="O601" t="s">
        <v>25</v>
      </c>
      <c r="P601" t="s">
        <v>26</v>
      </c>
      <c r="Q601" t="s">
        <v>27</v>
      </c>
      <c r="R601">
        <v>69.599999999999994</v>
      </c>
      <c r="S601">
        <v>115.81</v>
      </c>
      <c r="T601" t="s">
        <v>30</v>
      </c>
      <c r="U601" t="s">
        <v>69</v>
      </c>
    </row>
    <row r="602" spans="1:21">
      <c r="A602" t="s">
        <v>1703</v>
      </c>
      <c r="B602" s="2">
        <v>44846</v>
      </c>
      <c r="C602" t="s">
        <v>33</v>
      </c>
      <c r="D602">
        <v>27</v>
      </c>
      <c r="E602" t="s">
        <v>23</v>
      </c>
      <c r="F602">
        <v>0</v>
      </c>
      <c r="G602">
        <v>1</v>
      </c>
      <c r="H602" t="s">
        <v>24</v>
      </c>
      <c r="I602">
        <v>3369</v>
      </c>
      <c r="J602">
        <v>1</v>
      </c>
      <c r="K602">
        <v>34</v>
      </c>
      <c r="L602" t="s">
        <v>15568</v>
      </c>
      <c r="M602" t="s">
        <v>23</v>
      </c>
      <c r="N602" t="s">
        <v>23</v>
      </c>
      <c r="O602" t="s">
        <v>25</v>
      </c>
      <c r="P602" t="s">
        <v>26</v>
      </c>
      <c r="Q602" t="s">
        <v>27</v>
      </c>
      <c r="R602">
        <v>94.25</v>
      </c>
      <c r="S602">
        <v>3315.47</v>
      </c>
      <c r="T602" t="s">
        <v>30</v>
      </c>
      <c r="U602" t="s">
        <v>31</v>
      </c>
    </row>
    <row r="603" spans="1:21">
      <c r="A603" t="s">
        <v>1705</v>
      </c>
      <c r="B603" s="2">
        <v>45844</v>
      </c>
      <c r="C603" t="s">
        <v>22</v>
      </c>
      <c r="D603">
        <v>75</v>
      </c>
      <c r="E603" t="s">
        <v>39</v>
      </c>
      <c r="F603">
        <v>0</v>
      </c>
      <c r="G603">
        <v>1</v>
      </c>
      <c r="H603" t="s">
        <v>24</v>
      </c>
      <c r="I603">
        <v>3348</v>
      </c>
      <c r="J603">
        <v>0</v>
      </c>
      <c r="K603">
        <v>1</v>
      </c>
      <c r="L603" t="s">
        <v>15568</v>
      </c>
      <c r="M603" t="s">
        <v>23</v>
      </c>
      <c r="N603" t="s">
        <v>23</v>
      </c>
      <c r="O603" t="s">
        <v>25</v>
      </c>
      <c r="P603" t="s">
        <v>26</v>
      </c>
      <c r="Q603" t="s">
        <v>27</v>
      </c>
      <c r="R603">
        <v>74.7</v>
      </c>
      <c r="S603">
        <v>86.04</v>
      </c>
      <c r="T603" t="s">
        <v>30</v>
      </c>
      <c r="U603" t="s">
        <v>31</v>
      </c>
    </row>
    <row r="604" spans="1:21">
      <c r="A604" t="s">
        <v>1707</v>
      </c>
      <c r="B604" s="2">
        <v>45650</v>
      </c>
      <c r="C604" t="s">
        <v>22</v>
      </c>
      <c r="D604">
        <v>69</v>
      </c>
      <c r="E604" t="s">
        <v>39</v>
      </c>
      <c r="F604">
        <v>0</v>
      </c>
      <c r="G604">
        <v>1</v>
      </c>
      <c r="H604" t="s">
        <v>24</v>
      </c>
      <c r="I604">
        <v>3068</v>
      </c>
      <c r="J604">
        <v>0</v>
      </c>
      <c r="K604">
        <v>8</v>
      </c>
      <c r="L604" t="s">
        <v>15568</v>
      </c>
      <c r="M604" t="s">
        <v>23</v>
      </c>
      <c r="N604" t="s">
        <v>23</v>
      </c>
      <c r="O604" t="s">
        <v>25</v>
      </c>
      <c r="P604" t="s">
        <v>26</v>
      </c>
      <c r="Q604" t="s">
        <v>27</v>
      </c>
      <c r="R604">
        <v>69.7</v>
      </c>
      <c r="S604">
        <v>679.97</v>
      </c>
      <c r="T604" t="s">
        <v>64</v>
      </c>
      <c r="U604" t="s">
        <v>65</v>
      </c>
    </row>
    <row r="605" spans="1:21">
      <c r="A605" t="s">
        <v>1709</v>
      </c>
      <c r="B605" s="2">
        <v>45738</v>
      </c>
      <c r="C605" t="s">
        <v>22</v>
      </c>
      <c r="D605">
        <v>80</v>
      </c>
      <c r="E605" t="s">
        <v>39</v>
      </c>
      <c r="F605">
        <v>0</v>
      </c>
      <c r="G605">
        <v>1</v>
      </c>
      <c r="H605" t="s">
        <v>24</v>
      </c>
      <c r="I605">
        <v>2960</v>
      </c>
      <c r="J605">
        <v>0</v>
      </c>
      <c r="K605">
        <v>5</v>
      </c>
      <c r="L605" t="s">
        <v>15568</v>
      </c>
      <c r="M605" t="s">
        <v>23</v>
      </c>
      <c r="N605" t="s">
        <v>23</v>
      </c>
      <c r="O605" t="s">
        <v>25</v>
      </c>
      <c r="P605" t="s">
        <v>26</v>
      </c>
      <c r="Q605" t="s">
        <v>27</v>
      </c>
      <c r="R605">
        <v>89.8</v>
      </c>
      <c r="S605">
        <v>684.4</v>
      </c>
      <c r="T605" t="s">
        <v>43</v>
      </c>
      <c r="U605" t="s">
        <v>149</v>
      </c>
    </row>
    <row r="606" spans="1:21">
      <c r="A606" t="s">
        <v>1711</v>
      </c>
      <c r="B606" s="2">
        <v>44477</v>
      </c>
      <c r="C606" t="s">
        <v>22</v>
      </c>
      <c r="D606">
        <v>75</v>
      </c>
      <c r="E606" t="s">
        <v>23</v>
      </c>
      <c r="F606">
        <v>0</v>
      </c>
      <c r="G606">
        <v>1</v>
      </c>
      <c r="H606" t="s">
        <v>24</v>
      </c>
      <c r="I606">
        <v>2436</v>
      </c>
      <c r="J606">
        <v>1</v>
      </c>
      <c r="K606">
        <v>46</v>
      </c>
      <c r="L606" t="s">
        <v>142</v>
      </c>
      <c r="M606" t="s">
        <v>23</v>
      </c>
      <c r="N606" t="s">
        <v>23</v>
      </c>
      <c r="O606" t="s">
        <v>25</v>
      </c>
      <c r="P606" t="s">
        <v>26</v>
      </c>
      <c r="Q606" t="s">
        <v>27</v>
      </c>
      <c r="R606">
        <v>101</v>
      </c>
      <c r="S606">
        <v>4926.6099999999997</v>
      </c>
      <c r="T606" t="s">
        <v>30</v>
      </c>
      <c r="U606" t="s">
        <v>69</v>
      </c>
    </row>
    <row r="607" spans="1:21">
      <c r="A607" t="s">
        <v>1713</v>
      </c>
      <c r="B607" s="2">
        <v>45469</v>
      </c>
      <c r="C607" t="s">
        <v>33</v>
      </c>
      <c r="D607">
        <v>80</v>
      </c>
      <c r="E607" t="s">
        <v>39</v>
      </c>
      <c r="F607">
        <v>0</v>
      </c>
      <c r="G607">
        <v>1</v>
      </c>
      <c r="H607" t="s">
        <v>24</v>
      </c>
      <c r="I607">
        <v>5203</v>
      </c>
      <c r="J607">
        <v>0</v>
      </c>
      <c r="K607">
        <v>14</v>
      </c>
      <c r="L607" t="s">
        <v>97</v>
      </c>
      <c r="M607" t="s">
        <v>23</v>
      </c>
      <c r="N607" t="s">
        <v>23</v>
      </c>
      <c r="O607" t="s">
        <v>25</v>
      </c>
      <c r="P607" t="s">
        <v>26</v>
      </c>
      <c r="Q607" t="s">
        <v>27</v>
      </c>
      <c r="R607">
        <v>78.95</v>
      </c>
      <c r="S607">
        <v>1330.89</v>
      </c>
      <c r="T607" t="s">
        <v>30</v>
      </c>
      <c r="U607" t="s">
        <v>69</v>
      </c>
    </row>
    <row r="608" spans="1:21">
      <c r="A608" t="s">
        <v>1715</v>
      </c>
      <c r="B608" s="2">
        <v>45207</v>
      </c>
      <c r="C608" t="s">
        <v>33</v>
      </c>
      <c r="D608">
        <v>65</v>
      </c>
      <c r="E608" t="s">
        <v>23</v>
      </c>
      <c r="F608">
        <v>0</v>
      </c>
      <c r="G608">
        <v>1</v>
      </c>
      <c r="H608" t="s">
        <v>24</v>
      </c>
      <c r="I608">
        <v>3804</v>
      </c>
      <c r="J608">
        <v>4</v>
      </c>
      <c r="K608">
        <v>22</v>
      </c>
      <c r="L608" t="s">
        <v>15568</v>
      </c>
      <c r="M608" t="s">
        <v>23</v>
      </c>
      <c r="N608" t="s">
        <v>23</v>
      </c>
      <c r="O608" t="s">
        <v>56</v>
      </c>
      <c r="P608" t="s">
        <v>26</v>
      </c>
      <c r="Q608" t="s">
        <v>27</v>
      </c>
      <c r="R608">
        <v>83.3</v>
      </c>
      <c r="S608">
        <v>1934.12</v>
      </c>
      <c r="T608" t="s">
        <v>30</v>
      </c>
      <c r="U608" t="s">
        <v>31</v>
      </c>
    </row>
    <row r="609" spans="1:21">
      <c r="A609" t="s">
        <v>1718</v>
      </c>
      <c r="B609" s="2">
        <v>44673</v>
      </c>
      <c r="C609" t="s">
        <v>22</v>
      </c>
      <c r="D609">
        <v>23</v>
      </c>
      <c r="E609" t="s">
        <v>39</v>
      </c>
      <c r="F609">
        <v>0</v>
      </c>
      <c r="G609">
        <v>1</v>
      </c>
      <c r="H609" t="s">
        <v>24</v>
      </c>
      <c r="I609">
        <v>3492</v>
      </c>
      <c r="J609">
        <v>0</v>
      </c>
      <c r="K609">
        <v>40</v>
      </c>
      <c r="L609" t="s">
        <v>15568</v>
      </c>
      <c r="M609" t="s">
        <v>23</v>
      </c>
      <c r="N609" t="s">
        <v>23</v>
      </c>
      <c r="O609" t="s">
        <v>25</v>
      </c>
      <c r="P609" t="s">
        <v>26</v>
      </c>
      <c r="Q609" t="s">
        <v>27</v>
      </c>
      <c r="R609">
        <v>104.8</v>
      </c>
      <c r="S609">
        <v>5555.15</v>
      </c>
      <c r="T609" t="s">
        <v>30</v>
      </c>
      <c r="U609" t="s">
        <v>31</v>
      </c>
    </row>
    <row r="610" spans="1:21">
      <c r="A610" t="s">
        <v>1721</v>
      </c>
      <c r="B610" s="2">
        <v>45863</v>
      </c>
      <c r="C610" t="s">
        <v>22</v>
      </c>
      <c r="D610">
        <v>55</v>
      </c>
      <c r="E610" t="s">
        <v>23</v>
      </c>
      <c r="F610">
        <v>0</v>
      </c>
      <c r="G610">
        <v>1</v>
      </c>
      <c r="H610" t="s">
        <v>24</v>
      </c>
      <c r="I610">
        <v>2046</v>
      </c>
      <c r="J610">
        <v>1</v>
      </c>
      <c r="K610">
        <v>1</v>
      </c>
      <c r="L610" t="s">
        <v>48</v>
      </c>
      <c r="M610" t="s">
        <v>23</v>
      </c>
      <c r="N610" t="s">
        <v>23</v>
      </c>
      <c r="O610" t="s">
        <v>56</v>
      </c>
      <c r="P610" t="s">
        <v>26</v>
      </c>
      <c r="Q610" t="s">
        <v>27</v>
      </c>
      <c r="R610">
        <v>80</v>
      </c>
      <c r="S610">
        <v>115.71</v>
      </c>
      <c r="T610" t="s">
        <v>30</v>
      </c>
      <c r="U610" t="s">
        <v>31</v>
      </c>
    </row>
    <row r="611" spans="1:21">
      <c r="A611" t="s">
        <v>1722</v>
      </c>
      <c r="B611" s="2">
        <v>45752</v>
      </c>
      <c r="C611" t="s">
        <v>33</v>
      </c>
      <c r="D611">
        <v>48</v>
      </c>
      <c r="E611" t="s">
        <v>39</v>
      </c>
      <c r="F611">
        <v>0</v>
      </c>
      <c r="G611">
        <v>1</v>
      </c>
      <c r="H611" t="s">
        <v>24</v>
      </c>
      <c r="I611">
        <v>4494</v>
      </c>
      <c r="J611">
        <v>0</v>
      </c>
      <c r="K611">
        <v>4</v>
      </c>
      <c r="L611" t="s">
        <v>15568</v>
      </c>
      <c r="M611" t="s">
        <v>23</v>
      </c>
      <c r="N611" t="s">
        <v>23</v>
      </c>
      <c r="O611" t="s">
        <v>25</v>
      </c>
      <c r="P611" t="s">
        <v>26</v>
      </c>
      <c r="Q611" t="s">
        <v>27</v>
      </c>
      <c r="R611">
        <v>70.400000000000006</v>
      </c>
      <c r="S611">
        <v>515.48</v>
      </c>
      <c r="T611" t="s">
        <v>30</v>
      </c>
      <c r="U611" t="s">
        <v>31</v>
      </c>
    </row>
    <row r="612" spans="1:21">
      <c r="A612" t="s">
        <v>1724</v>
      </c>
      <c r="B612" s="2">
        <v>45484</v>
      </c>
      <c r="C612" t="s">
        <v>22</v>
      </c>
      <c r="D612">
        <v>19</v>
      </c>
      <c r="E612" t="s">
        <v>23</v>
      </c>
      <c r="F612">
        <v>0</v>
      </c>
      <c r="G612">
        <v>1</v>
      </c>
      <c r="H612" t="s">
        <v>24</v>
      </c>
      <c r="I612">
        <v>5212</v>
      </c>
      <c r="J612">
        <v>1</v>
      </c>
      <c r="K612">
        <v>13</v>
      </c>
      <c r="L612" t="s">
        <v>15568</v>
      </c>
      <c r="M612" t="s">
        <v>39</v>
      </c>
      <c r="N612" t="s">
        <v>23</v>
      </c>
      <c r="O612" t="s">
        <v>56</v>
      </c>
      <c r="P612" t="s">
        <v>26</v>
      </c>
      <c r="Q612" t="s">
        <v>27</v>
      </c>
      <c r="R612">
        <v>54.45</v>
      </c>
      <c r="S612">
        <v>706.85</v>
      </c>
      <c r="T612" t="s">
        <v>64</v>
      </c>
      <c r="U612" t="s">
        <v>234</v>
      </c>
    </row>
    <row r="613" spans="1:21">
      <c r="A613" t="s">
        <v>1726</v>
      </c>
      <c r="B613" s="2">
        <v>45689</v>
      </c>
      <c r="C613" t="s">
        <v>22</v>
      </c>
      <c r="D613">
        <v>28</v>
      </c>
      <c r="E613" t="s">
        <v>23</v>
      </c>
      <c r="F613">
        <v>0</v>
      </c>
      <c r="G613">
        <v>1</v>
      </c>
      <c r="H613" t="s">
        <v>24</v>
      </c>
      <c r="I613">
        <v>5838</v>
      </c>
      <c r="J613">
        <v>4</v>
      </c>
      <c r="K613">
        <v>6</v>
      </c>
      <c r="L613" t="s">
        <v>15568</v>
      </c>
      <c r="M613" t="s">
        <v>23</v>
      </c>
      <c r="N613" t="s">
        <v>23</v>
      </c>
      <c r="O613" t="s">
        <v>25</v>
      </c>
      <c r="P613" t="s">
        <v>26</v>
      </c>
      <c r="Q613" t="s">
        <v>27</v>
      </c>
      <c r="R613">
        <v>75.5</v>
      </c>
      <c r="S613">
        <v>565.38</v>
      </c>
      <c r="T613" t="s">
        <v>64</v>
      </c>
      <c r="U613" t="s">
        <v>65</v>
      </c>
    </row>
    <row r="614" spans="1:21">
      <c r="A614" t="s">
        <v>1728</v>
      </c>
      <c r="B614" s="2">
        <v>45557</v>
      </c>
      <c r="C614" t="s">
        <v>33</v>
      </c>
      <c r="D614">
        <v>33</v>
      </c>
      <c r="E614" t="s">
        <v>23</v>
      </c>
      <c r="F614">
        <v>0</v>
      </c>
      <c r="G614">
        <v>1</v>
      </c>
      <c r="H614" t="s">
        <v>24</v>
      </c>
      <c r="I614">
        <v>5750</v>
      </c>
      <c r="J614">
        <v>1</v>
      </c>
      <c r="K614">
        <v>11</v>
      </c>
      <c r="L614" t="s">
        <v>15568</v>
      </c>
      <c r="M614" t="s">
        <v>23</v>
      </c>
      <c r="N614" t="s">
        <v>23</v>
      </c>
      <c r="O614" t="s">
        <v>25</v>
      </c>
      <c r="P614" t="s">
        <v>26</v>
      </c>
      <c r="Q614" t="s">
        <v>27</v>
      </c>
      <c r="R614">
        <v>102</v>
      </c>
      <c r="S614">
        <v>1232.1400000000001</v>
      </c>
      <c r="T614" t="s">
        <v>30</v>
      </c>
      <c r="U614" t="s">
        <v>106</v>
      </c>
    </row>
    <row r="615" spans="1:21">
      <c r="A615" t="s">
        <v>1730</v>
      </c>
      <c r="B615" s="2">
        <v>45797</v>
      </c>
      <c r="C615" t="s">
        <v>33</v>
      </c>
      <c r="D615">
        <v>36</v>
      </c>
      <c r="E615" t="s">
        <v>39</v>
      </c>
      <c r="F615">
        <v>0</v>
      </c>
      <c r="G615">
        <v>1</v>
      </c>
      <c r="H615" t="s">
        <v>24</v>
      </c>
      <c r="I615">
        <v>2802</v>
      </c>
      <c r="J615">
        <v>0</v>
      </c>
      <c r="K615">
        <v>3</v>
      </c>
      <c r="L615" t="s">
        <v>48</v>
      </c>
      <c r="M615" t="s">
        <v>39</v>
      </c>
      <c r="N615" t="s">
        <v>23</v>
      </c>
      <c r="O615" t="s">
        <v>56</v>
      </c>
      <c r="P615" t="s">
        <v>26</v>
      </c>
      <c r="Q615" t="s">
        <v>84</v>
      </c>
      <c r="R615">
        <v>34.25</v>
      </c>
      <c r="S615">
        <v>139.35</v>
      </c>
      <c r="T615" t="s">
        <v>30</v>
      </c>
      <c r="U615" t="s">
        <v>103</v>
      </c>
    </row>
    <row r="616" spans="1:21">
      <c r="A616" t="s">
        <v>1733</v>
      </c>
      <c r="B616" s="2">
        <v>45849</v>
      </c>
      <c r="C616" t="s">
        <v>22</v>
      </c>
      <c r="D616">
        <v>26</v>
      </c>
      <c r="E616" t="s">
        <v>39</v>
      </c>
      <c r="F616">
        <v>0</v>
      </c>
      <c r="G616">
        <v>1</v>
      </c>
      <c r="H616" t="s">
        <v>24</v>
      </c>
      <c r="I616">
        <v>5654</v>
      </c>
      <c r="J616">
        <v>0</v>
      </c>
      <c r="K616">
        <v>1</v>
      </c>
      <c r="L616" t="s">
        <v>48</v>
      </c>
      <c r="M616" t="s">
        <v>23</v>
      </c>
      <c r="N616" t="s">
        <v>23</v>
      </c>
      <c r="O616" t="s">
        <v>56</v>
      </c>
      <c r="P616" t="s">
        <v>26</v>
      </c>
      <c r="Q616" t="s">
        <v>84</v>
      </c>
      <c r="R616">
        <v>60.1</v>
      </c>
      <c r="S616">
        <v>83.73</v>
      </c>
      <c r="T616" t="s">
        <v>30</v>
      </c>
      <c r="U616" t="s">
        <v>31</v>
      </c>
    </row>
    <row r="617" spans="1:21">
      <c r="A617" t="s">
        <v>1736</v>
      </c>
      <c r="B617" s="2">
        <v>45839</v>
      </c>
      <c r="C617" t="s">
        <v>33</v>
      </c>
      <c r="D617">
        <v>26</v>
      </c>
      <c r="E617" t="s">
        <v>39</v>
      </c>
      <c r="F617">
        <v>0</v>
      </c>
      <c r="G617">
        <v>1</v>
      </c>
      <c r="H617" t="s">
        <v>24</v>
      </c>
      <c r="I617">
        <v>5963</v>
      </c>
      <c r="J617">
        <v>0</v>
      </c>
      <c r="K617">
        <v>1</v>
      </c>
      <c r="L617" t="s">
        <v>48</v>
      </c>
      <c r="M617" t="s">
        <v>23</v>
      </c>
      <c r="N617" t="s">
        <v>23</v>
      </c>
      <c r="O617" t="s">
        <v>25</v>
      </c>
      <c r="P617" t="s">
        <v>26</v>
      </c>
      <c r="Q617" t="s">
        <v>27</v>
      </c>
      <c r="R617">
        <v>70.3</v>
      </c>
      <c r="S617">
        <v>86.22</v>
      </c>
      <c r="T617" t="s">
        <v>64</v>
      </c>
      <c r="U617" t="s">
        <v>73</v>
      </c>
    </row>
    <row r="618" spans="1:21">
      <c r="A618" t="s">
        <v>1738</v>
      </c>
      <c r="B618" s="2">
        <v>45864</v>
      </c>
      <c r="C618" t="s">
        <v>22</v>
      </c>
      <c r="D618">
        <v>57</v>
      </c>
      <c r="E618" t="s">
        <v>39</v>
      </c>
      <c r="F618">
        <v>0</v>
      </c>
      <c r="G618">
        <v>1</v>
      </c>
      <c r="H618" t="s">
        <v>24</v>
      </c>
      <c r="I618">
        <v>3037</v>
      </c>
      <c r="J618">
        <v>0</v>
      </c>
      <c r="K618">
        <v>1</v>
      </c>
      <c r="L618" t="s">
        <v>48</v>
      </c>
      <c r="M618" t="s">
        <v>23</v>
      </c>
      <c r="N618" t="s">
        <v>23</v>
      </c>
      <c r="O618" t="s">
        <v>49</v>
      </c>
      <c r="P618" t="s">
        <v>26</v>
      </c>
      <c r="Q618" t="s">
        <v>27</v>
      </c>
      <c r="R618">
        <v>45.6</v>
      </c>
      <c r="S618">
        <v>57.33</v>
      </c>
      <c r="T618" t="s">
        <v>30</v>
      </c>
      <c r="U618" t="s">
        <v>69</v>
      </c>
    </row>
    <row r="619" spans="1:21">
      <c r="A619" t="s">
        <v>1741</v>
      </c>
      <c r="B619" s="2">
        <v>45794</v>
      </c>
      <c r="C619" t="s">
        <v>22</v>
      </c>
      <c r="D619">
        <v>31</v>
      </c>
      <c r="E619" t="s">
        <v>39</v>
      </c>
      <c r="F619">
        <v>0</v>
      </c>
      <c r="G619">
        <v>1</v>
      </c>
      <c r="H619" t="s">
        <v>24</v>
      </c>
      <c r="I619">
        <v>3190</v>
      </c>
      <c r="J619">
        <v>0</v>
      </c>
      <c r="K619">
        <v>3</v>
      </c>
      <c r="L619" t="s">
        <v>15568</v>
      </c>
      <c r="M619" t="s">
        <v>23</v>
      </c>
      <c r="N619" t="s">
        <v>23</v>
      </c>
      <c r="O619" t="s">
        <v>25</v>
      </c>
      <c r="P619" t="s">
        <v>26</v>
      </c>
      <c r="Q619" t="s">
        <v>50</v>
      </c>
      <c r="R619">
        <v>75</v>
      </c>
      <c r="S619">
        <v>312.57</v>
      </c>
      <c r="T619" t="s">
        <v>64</v>
      </c>
      <c r="U619" t="s">
        <v>254</v>
      </c>
    </row>
    <row r="620" spans="1:21">
      <c r="A620" t="s">
        <v>1743</v>
      </c>
      <c r="B620" s="2">
        <v>45764</v>
      </c>
      <c r="C620" t="s">
        <v>33</v>
      </c>
      <c r="D620">
        <v>27</v>
      </c>
      <c r="E620" t="s">
        <v>39</v>
      </c>
      <c r="F620">
        <v>0</v>
      </c>
      <c r="G620">
        <v>1</v>
      </c>
      <c r="H620" t="s">
        <v>24</v>
      </c>
      <c r="I620">
        <v>2268</v>
      </c>
      <c r="J620">
        <v>0</v>
      </c>
      <c r="K620">
        <v>4</v>
      </c>
      <c r="L620" t="s">
        <v>15568</v>
      </c>
      <c r="M620" t="s">
        <v>23</v>
      </c>
      <c r="N620" t="s">
        <v>23</v>
      </c>
      <c r="O620" t="s">
        <v>25</v>
      </c>
      <c r="P620" t="s">
        <v>26</v>
      </c>
      <c r="Q620" t="s">
        <v>50</v>
      </c>
      <c r="R620">
        <v>99.8</v>
      </c>
      <c r="S620">
        <v>493.57</v>
      </c>
      <c r="T620" t="s">
        <v>30</v>
      </c>
      <c r="U620" t="s">
        <v>31</v>
      </c>
    </row>
    <row r="621" spans="1:21">
      <c r="A621" t="s">
        <v>1745</v>
      </c>
      <c r="B621" s="2">
        <v>44640</v>
      </c>
      <c r="C621" t="s">
        <v>33</v>
      </c>
      <c r="D621">
        <v>65</v>
      </c>
      <c r="E621" t="s">
        <v>39</v>
      </c>
      <c r="F621">
        <v>0</v>
      </c>
      <c r="G621">
        <v>1</v>
      </c>
      <c r="H621" t="s">
        <v>24</v>
      </c>
      <c r="I621">
        <v>3380</v>
      </c>
      <c r="J621">
        <v>0</v>
      </c>
      <c r="K621">
        <v>41</v>
      </c>
      <c r="L621" t="s">
        <v>15568</v>
      </c>
      <c r="M621" t="s">
        <v>23</v>
      </c>
      <c r="N621" t="s">
        <v>23</v>
      </c>
      <c r="O621" t="s">
        <v>25</v>
      </c>
      <c r="P621" t="s">
        <v>26</v>
      </c>
      <c r="Q621" t="s">
        <v>27</v>
      </c>
      <c r="R621">
        <v>113.2</v>
      </c>
      <c r="S621">
        <v>5835.45</v>
      </c>
      <c r="T621" t="s">
        <v>36</v>
      </c>
      <c r="U621" t="s">
        <v>46</v>
      </c>
    </row>
    <row r="622" spans="1:21">
      <c r="A622" t="s">
        <v>1748</v>
      </c>
      <c r="B622" s="2">
        <v>45787</v>
      </c>
      <c r="C622" t="s">
        <v>22</v>
      </c>
      <c r="D622">
        <v>66</v>
      </c>
      <c r="E622" t="s">
        <v>23</v>
      </c>
      <c r="F622">
        <v>0</v>
      </c>
      <c r="G622">
        <v>1</v>
      </c>
      <c r="H622" t="s">
        <v>24</v>
      </c>
      <c r="I622">
        <v>3766</v>
      </c>
      <c r="J622">
        <v>1</v>
      </c>
      <c r="K622">
        <v>3</v>
      </c>
      <c r="L622" t="s">
        <v>48</v>
      </c>
      <c r="M622" t="s">
        <v>39</v>
      </c>
      <c r="N622" t="s">
        <v>23</v>
      </c>
      <c r="O622" t="s">
        <v>49</v>
      </c>
      <c r="P622" t="s">
        <v>26</v>
      </c>
      <c r="Q622" t="s">
        <v>50</v>
      </c>
      <c r="R622">
        <v>36.450000000000003</v>
      </c>
      <c r="S622">
        <v>93.7</v>
      </c>
      <c r="T622" t="s">
        <v>30</v>
      </c>
      <c r="U622" t="s">
        <v>31</v>
      </c>
    </row>
    <row r="623" spans="1:21">
      <c r="A623" t="s">
        <v>1750</v>
      </c>
      <c r="B623" s="2">
        <v>45354</v>
      </c>
      <c r="C623" t="s">
        <v>33</v>
      </c>
      <c r="D623">
        <v>67</v>
      </c>
      <c r="E623" t="s">
        <v>39</v>
      </c>
      <c r="F623">
        <v>0</v>
      </c>
      <c r="G623">
        <v>1</v>
      </c>
      <c r="H623" t="s">
        <v>24</v>
      </c>
      <c r="I623">
        <v>5082</v>
      </c>
      <c r="J623">
        <v>0</v>
      </c>
      <c r="K623">
        <v>17</v>
      </c>
      <c r="L623" t="s">
        <v>97</v>
      </c>
      <c r="M623" t="s">
        <v>23</v>
      </c>
      <c r="N623" t="s">
        <v>23</v>
      </c>
      <c r="O623" t="s">
        <v>25</v>
      </c>
      <c r="P623" t="s">
        <v>26</v>
      </c>
      <c r="Q623" t="s">
        <v>27</v>
      </c>
      <c r="R623">
        <v>89.15</v>
      </c>
      <c r="S623">
        <v>2013.19</v>
      </c>
      <c r="T623" t="s">
        <v>64</v>
      </c>
      <c r="U623" t="s">
        <v>73</v>
      </c>
    </row>
    <row r="624" spans="1:21">
      <c r="A624" t="s">
        <v>1752</v>
      </c>
      <c r="B624" s="2">
        <v>45153</v>
      </c>
      <c r="C624" t="s">
        <v>22</v>
      </c>
      <c r="D624">
        <v>80</v>
      </c>
      <c r="E624" t="s">
        <v>23</v>
      </c>
      <c r="F624">
        <v>0</v>
      </c>
      <c r="G624">
        <v>1</v>
      </c>
      <c r="H624" t="s">
        <v>24</v>
      </c>
      <c r="I624">
        <v>4591</v>
      </c>
      <c r="J624">
        <v>1</v>
      </c>
      <c r="K624">
        <v>24</v>
      </c>
      <c r="L624" t="s">
        <v>15568</v>
      </c>
      <c r="M624" t="s">
        <v>39</v>
      </c>
      <c r="N624" t="s">
        <v>23</v>
      </c>
      <c r="O624" t="s">
        <v>49</v>
      </c>
      <c r="P624" t="s">
        <v>26</v>
      </c>
      <c r="Q624" t="s">
        <v>27</v>
      </c>
      <c r="R624">
        <v>39.1</v>
      </c>
      <c r="S624">
        <v>971.3</v>
      </c>
      <c r="T624" t="s">
        <v>30</v>
      </c>
      <c r="U624" t="s">
        <v>31</v>
      </c>
    </row>
    <row r="625" spans="1:21">
      <c r="A625" t="s">
        <v>1755</v>
      </c>
      <c r="B625" s="2">
        <v>45078</v>
      </c>
      <c r="C625" t="s">
        <v>33</v>
      </c>
      <c r="D625">
        <v>75</v>
      </c>
      <c r="E625" t="s">
        <v>39</v>
      </c>
      <c r="F625">
        <v>0</v>
      </c>
      <c r="G625">
        <v>1</v>
      </c>
      <c r="H625" t="s">
        <v>24</v>
      </c>
      <c r="I625">
        <v>4074</v>
      </c>
      <c r="J625">
        <v>0</v>
      </c>
      <c r="K625">
        <v>26</v>
      </c>
      <c r="L625" t="s">
        <v>40</v>
      </c>
      <c r="M625" t="s">
        <v>23</v>
      </c>
      <c r="N625" t="s">
        <v>23</v>
      </c>
      <c r="O625" t="s">
        <v>25</v>
      </c>
      <c r="P625" t="s">
        <v>26</v>
      </c>
      <c r="Q625" t="s">
        <v>27</v>
      </c>
      <c r="R625">
        <v>89.15</v>
      </c>
      <c r="S625">
        <v>2513.9899999999998</v>
      </c>
      <c r="T625" t="s">
        <v>43</v>
      </c>
      <c r="U625" t="s">
        <v>44</v>
      </c>
    </row>
    <row r="626" spans="1:21">
      <c r="A626" t="s">
        <v>1757</v>
      </c>
      <c r="B626" s="2">
        <v>43935</v>
      </c>
      <c r="C626" t="s">
        <v>33</v>
      </c>
      <c r="D626">
        <v>68</v>
      </c>
      <c r="E626" t="s">
        <v>39</v>
      </c>
      <c r="F626">
        <v>0</v>
      </c>
      <c r="G626">
        <v>1</v>
      </c>
      <c r="H626" t="s">
        <v>24</v>
      </c>
      <c r="I626">
        <v>6080</v>
      </c>
      <c r="J626">
        <v>0</v>
      </c>
      <c r="K626">
        <v>64</v>
      </c>
      <c r="L626" t="s">
        <v>142</v>
      </c>
      <c r="M626" t="s">
        <v>23</v>
      </c>
      <c r="N626" t="s">
        <v>23</v>
      </c>
      <c r="O626" t="s">
        <v>49</v>
      </c>
      <c r="P626" t="s">
        <v>164</v>
      </c>
      <c r="Q626" t="s">
        <v>50</v>
      </c>
      <c r="R626">
        <v>70.2</v>
      </c>
      <c r="S626">
        <v>6344.68</v>
      </c>
      <c r="T626" t="s">
        <v>59</v>
      </c>
      <c r="U626" t="s">
        <v>140</v>
      </c>
    </row>
    <row r="627" spans="1:21">
      <c r="A627" t="s">
        <v>1759</v>
      </c>
      <c r="B627" s="2">
        <v>44383</v>
      </c>
      <c r="C627" t="s">
        <v>22</v>
      </c>
      <c r="D627">
        <v>80</v>
      </c>
      <c r="E627" t="s">
        <v>39</v>
      </c>
      <c r="F627">
        <v>1</v>
      </c>
      <c r="G627">
        <v>1</v>
      </c>
      <c r="H627" t="s">
        <v>24</v>
      </c>
      <c r="I627">
        <v>5340</v>
      </c>
      <c r="J627">
        <v>0</v>
      </c>
      <c r="K627">
        <v>49</v>
      </c>
      <c r="L627" t="s">
        <v>15568</v>
      </c>
      <c r="M627" t="s">
        <v>23</v>
      </c>
      <c r="N627" t="s">
        <v>23</v>
      </c>
      <c r="O627" t="s">
        <v>25</v>
      </c>
      <c r="P627" t="s">
        <v>26</v>
      </c>
      <c r="Q627" t="s">
        <v>27</v>
      </c>
      <c r="R627">
        <v>103.7</v>
      </c>
      <c r="S627">
        <v>7208.47</v>
      </c>
      <c r="T627" t="s">
        <v>30</v>
      </c>
      <c r="U627" t="s">
        <v>31</v>
      </c>
    </row>
    <row r="628" spans="1:21">
      <c r="A628" t="s">
        <v>1761</v>
      </c>
      <c r="B628" s="2">
        <v>43907</v>
      </c>
      <c r="C628" t="s">
        <v>33</v>
      </c>
      <c r="D628">
        <v>38</v>
      </c>
      <c r="E628" t="s">
        <v>23</v>
      </c>
      <c r="F628">
        <v>0</v>
      </c>
      <c r="G628">
        <v>1</v>
      </c>
      <c r="H628" t="s">
        <v>24</v>
      </c>
      <c r="I628">
        <v>5720</v>
      </c>
      <c r="J628">
        <v>7</v>
      </c>
      <c r="K628">
        <v>65</v>
      </c>
      <c r="L628" t="s">
        <v>15568</v>
      </c>
      <c r="M628" t="s">
        <v>23</v>
      </c>
      <c r="N628" t="s">
        <v>23</v>
      </c>
      <c r="O628" t="s">
        <v>25</v>
      </c>
      <c r="P628" t="s">
        <v>26</v>
      </c>
      <c r="Q628" t="s">
        <v>27</v>
      </c>
      <c r="R628">
        <v>105.5</v>
      </c>
      <c r="S628">
        <v>9204.75</v>
      </c>
      <c r="T628" t="s">
        <v>30</v>
      </c>
      <c r="U628" t="s">
        <v>31</v>
      </c>
    </row>
    <row r="629" spans="1:21">
      <c r="A629" t="s">
        <v>1764</v>
      </c>
      <c r="B629" s="2">
        <v>45849</v>
      </c>
      <c r="C629" t="s">
        <v>22</v>
      </c>
      <c r="D629">
        <v>20</v>
      </c>
      <c r="E629" t="s">
        <v>39</v>
      </c>
      <c r="F629">
        <v>0</v>
      </c>
      <c r="G629">
        <v>1</v>
      </c>
      <c r="H629" t="s">
        <v>24</v>
      </c>
      <c r="I629">
        <v>3522</v>
      </c>
      <c r="J629">
        <v>0</v>
      </c>
      <c r="K629">
        <v>1</v>
      </c>
      <c r="L629" t="s">
        <v>48</v>
      </c>
      <c r="M629" t="s">
        <v>23</v>
      </c>
      <c r="N629" t="s">
        <v>23</v>
      </c>
      <c r="O629" t="s">
        <v>49</v>
      </c>
      <c r="P629" t="s">
        <v>26</v>
      </c>
      <c r="Q629" t="s">
        <v>84</v>
      </c>
      <c r="R629">
        <v>44.4</v>
      </c>
      <c r="S629">
        <v>76.84</v>
      </c>
      <c r="T629" t="s">
        <v>30</v>
      </c>
      <c r="U629" t="s">
        <v>31</v>
      </c>
    </row>
    <row r="630" spans="1:21">
      <c r="A630" t="s">
        <v>1767</v>
      </c>
      <c r="B630" s="2">
        <v>45498</v>
      </c>
      <c r="C630" t="s">
        <v>22</v>
      </c>
      <c r="D630">
        <v>45</v>
      </c>
      <c r="E630" t="s">
        <v>23</v>
      </c>
      <c r="F630">
        <v>0</v>
      </c>
      <c r="G630">
        <v>1</v>
      </c>
      <c r="H630" t="s">
        <v>24</v>
      </c>
      <c r="I630">
        <v>3687</v>
      </c>
      <c r="J630">
        <v>1</v>
      </c>
      <c r="K630">
        <v>13</v>
      </c>
      <c r="L630" t="s">
        <v>15568</v>
      </c>
      <c r="M630" t="s">
        <v>23</v>
      </c>
      <c r="N630" t="s">
        <v>23</v>
      </c>
      <c r="O630" t="s">
        <v>25</v>
      </c>
      <c r="P630" t="s">
        <v>26</v>
      </c>
      <c r="Q630" t="s">
        <v>50</v>
      </c>
      <c r="R630">
        <v>74.400000000000006</v>
      </c>
      <c r="S630">
        <v>934.71</v>
      </c>
      <c r="T630" t="s">
        <v>30</v>
      </c>
      <c r="U630" t="s">
        <v>69</v>
      </c>
    </row>
    <row r="631" spans="1:21">
      <c r="A631" t="s">
        <v>1769</v>
      </c>
      <c r="B631" s="2">
        <v>45429</v>
      </c>
      <c r="C631" t="s">
        <v>33</v>
      </c>
      <c r="D631">
        <v>36</v>
      </c>
      <c r="E631" t="s">
        <v>39</v>
      </c>
      <c r="F631">
        <v>0</v>
      </c>
      <c r="G631">
        <v>1</v>
      </c>
      <c r="H631" t="s">
        <v>24</v>
      </c>
      <c r="I631">
        <v>4780</v>
      </c>
      <c r="J631">
        <v>0</v>
      </c>
      <c r="K631">
        <v>15</v>
      </c>
      <c r="L631" t="s">
        <v>97</v>
      </c>
      <c r="M631" t="s">
        <v>23</v>
      </c>
      <c r="N631" t="s">
        <v>23</v>
      </c>
      <c r="O631" t="s">
        <v>49</v>
      </c>
      <c r="P631" t="s">
        <v>26</v>
      </c>
      <c r="Q631" t="s">
        <v>27</v>
      </c>
      <c r="R631">
        <v>64.650000000000006</v>
      </c>
      <c r="S631">
        <v>1708.1</v>
      </c>
      <c r="T631" t="s">
        <v>30</v>
      </c>
      <c r="U631" t="s">
        <v>69</v>
      </c>
    </row>
    <row r="632" spans="1:21">
      <c r="A632" t="s">
        <v>1772</v>
      </c>
      <c r="B632" s="2">
        <v>44433</v>
      </c>
      <c r="C632" t="s">
        <v>22</v>
      </c>
      <c r="D632">
        <v>51</v>
      </c>
      <c r="E632" t="s">
        <v>39</v>
      </c>
      <c r="F632">
        <v>0</v>
      </c>
      <c r="G632">
        <v>1</v>
      </c>
      <c r="H632" t="s">
        <v>24</v>
      </c>
      <c r="I632">
        <v>5898</v>
      </c>
      <c r="J632">
        <v>0</v>
      </c>
      <c r="K632">
        <v>48</v>
      </c>
      <c r="L632" t="s">
        <v>15568</v>
      </c>
      <c r="M632" t="s">
        <v>23</v>
      </c>
      <c r="N632" t="s">
        <v>23</v>
      </c>
      <c r="O632" t="s">
        <v>25</v>
      </c>
      <c r="P632" t="s">
        <v>202</v>
      </c>
      <c r="Q632" t="s">
        <v>50</v>
      </c>
      <c r="R632">
        <v>106.1</v>
      </c>
      <c r="S632">
        <v>6269.84</v>
      </c>
      <c r="T632" t="s">
        <v>43</v>
      </c>
      <c r="U632" t="s">
        <v>44</v>
      </c>
    </row>
    <row r="633" spans="1:21">
      <c r="A633" t="s">
        <v>1774</v>
      </c>
      <c r="B633" s="2">
        <v>44840</v>
      </c>
      <c r="C633" t="s">
        <v>33</v>
      </c>
      <c r="D633">
        <v>55</v>
      </c>
      <c r="E633" t="s">
        <v>39</v>
      </c>
      <c r="F633">
        <v>0</v>
      </c>
      <c r="G633">
        <v>1</v>
      </c>
      <c r="H633" t="s">
        <v>24</v>
      </c>
      <c r="I633">
        <v>3410</v>
      </c>
      <c r="J633">
        <v>0</v>
      </c>
      <c r="K633">
        <v>34</v>
      </c>
      <c r="L633" t="s">
        <v>15568</v>
      </c>
      <c r="M633" t="s">
        <v>23</v>
      </c>
      <c r="N633" t="s">
        <v>23</v>
      </c>
      <c r="O633" t="s">
        <v>25</v>
      </c>
      <c r="P633" t="s">
        <v>26</v>
      </c>
      <c r="Q633" t="s">
        <v>50</v>
      </c>
      <c r="R633">
        <v>109.8</v>
      </c>
      <c r="S633">
        <v>3858.91</v>
      </c>
      <c r="T633" t="s">
        <v>30</v>
      </c>
      <c r="U633" t="s">
        <v>69</v>
      </c>
    </row>
    <row r="634" spans="1:21">
      <c r="A634" t="s">
        <v>1777</v>
      </c>
      <c r="B634" s="2">
        <v>45819</v>
      </c>
      <c r="C634" t="s">
        <v>22</v>
      </c>
      <c r="D634">
        <v>23</v>
      </c>
      <c r="E634" t="s">
        <v>39</v>
      </c>
      <c r="F634">
        <v>0</v>
      </c>
      <c r="G634">
        <v>1</v>
      </c>
      <c r="H634" t="s">
        <v>24</v>
      </c>
      <c r="I634">
        <v>4134</v>
      </c>
      <c r="J634">
        <v>0</v>
      </c>
      <c r="K634">
        <v>2</v>
      </c>
      <c r="L634" t="s">
        <v>48</v>
      </c>
      <c r="M634" t="s">
        <v>23</v>
      </c>
      <c r="N634" t="s">
        <v>23</v>
      </c>
      <c r="O634" t="s">
        <v>49</v>
      </c>
      <c r="P634" t="s">
        <v>26</v>
      </c>
      <c r="Q634" t="s">
        <v>27</v>
      </c>
      <c r="R634">
        <v>47.8</v>
      </c>
      <c r="S634">
        <v>119.91</v>
      </c>
      <c r="T634" t="s">
        <v>36</v>
      </c>
      <c r="U634" t="s">
        <v>46</v>
      </c>
    </row>
    <row r="635" spans="1:21">
      <c r="A635" t="s">
        <v>1780</v>
      </c>
      <c r="B635" s="2">
        <v>44157</v>
      </c>
      <c r="C635" t="s">
        <v>33</v>
      </c>
      <c r="D635">
        <v>35</v>
      </c>
      <c r="E635" t="s">
        <v>39</v>
      </c>
      <c r="F635">
        <v>0</v>
      </c>
      <c r="G635">
        <v>1</v>
      </c>
      <c r="H635" t="s">
        <v>24</v>
      </c>
      <c r="I635">
        <v>4738</v>
      </c>
      <c r="J635">
        <v>0</v>
      </c>
      <c r="K635">
        <v>57</v>
      </c>
      <c r="L635" t="s">
        <v>15568</v>
      </c>
      <c r="M635" t="s">
        <v>23</v>
      </c>
      <c r="N635" t="s">
        <v>23</v>
      </c>
      <c r="O635" t="s">
        <v>25</v>
      </c>
      <c r="P635" t="s">
        <v>164</v>
      </c>
      <c r="Q635" t="s">
        <v>27</v>
      </c>
      <c r="R635">
        <v>112.95</v>
      </c>
      <c r="S635">
        <v>9250.02</v>
      </c>
      <c r="T635" t="s">
        <v>30</v>
      </c>
      <c r="U635" t="s">
        <v>103</v>
      </c>
    </row>
    <row r="636" spans="1:21">
      <c r="A636" t="s">
        <v>1783</v>
      </c>
      <c r="B636" s="2">
        <v>45762</v>
      </c>
      <c r="C636" t="s">
        <v>33</v>
      </c>
      <c r="D636">
        <v>38</v>
      </c>
      <c r="E636" t="s">
        <v>39</v>
      </c>
      <c r="F636">
        <v>0</v>
      </c>
      <c r="G636">
        <v>1</v>
      </c>
      <c r="H636" t="s">
        <v>24</v>
      </c>
      <c r="I636">
        <v>3600</v>
      </c>
      <c r="J636">
        <v>0</v>
      </c>
      <c r="K636">
        <v>4</v>
      </c>
      <c r="L636" t="s">
        <v>15568</v>
      </c>
      <c r="M636" t="s">
        <v>23</v>
      </c>
      <c r="N636" t="s">
        <v>23</v>
      </c>
      <c r="O636" t="s">
        <v>25</v>
      </c>
      <c r="P636" t="s">
        <v>26</v>
      </c>
      <c r="Q636" t="s">
        <v>50</v>
      </c>
      <c r="R636">
        <v>70.05</v>
      </c>
      <c r="S636">
        <v>317.22000000000003</v>
      </c>
      <c r="T636" t="s">
        <v>30</v>
      </c>
      <c r="U636" t="s">
        <v>31</v>
      </c>
    </row>
    <row r="637" spans="1:21">
      <c r="A637" t="s">
        <v>1785</v>
      </c>
      <c r="B637" s="2">
        <v>45450</v>
      </c>
      <c r="C637" t="s">
        <v>22</v>
      </c>
      <c r="D637">
        <v>46</v>
      </c>
      <c r="E637" t="s">
        <v>23</v>
      </c>
      <c r="F637">
        <v>0</v>
      </c>
      <c r="G637">
        <v>1</v>
      </c>
      <c r="H637" t="s">
        <v>24</v>
      </c>
      <c r="I637">
        <v>2177</v>
      </c>
      <c r="J637">
        <v>1</v>
      </c>
      <c r="K637">
        <v>14</v>
      </c>
      <c r="L637" t="s">
        <v>97</v>
      </c>
      <c r="M637" t="s">
        <v>23</v>
      </c>
      <c r="N637" t="s">
        <v>23</v>
      </c>
      <c r="O637" t="s">
        <v>25</v>
      </c>
      <c r="P637" t="s">
        <v>26</v>
      </c>
      <c r="Q637" t="s">
        <v>27</v>
      </c>
      <c r="R637">
        <v>86.1</v>
      </c>
      <c r="S637">
        <v>1337.19</v>
      </c>
      <c r="T637" t="s">
        <v>30</v>
      </c>
      <c r="U637" t="s">
        <v>31</v>
      </c>
    </row>
    <row r="638" spans="1:21">
      <c r="A638" t="s">
        <v>1788</v>
      </c>
      <c r="B638" s="2">
        <v>45846</v>
      </c>
      <c r="C638" t="s">
        <v>33</v>
      </c>
      <c r="D638">
        <v>20</v>
      </c>
      <c r="E638" t="s">
        <v>39</v>
      </c>
      <c r="F638">
        <v>0</v>
      </c>
      <c r="G638">
        <v>1</v>
      </c>
      <c r="H638" t="s">
        <v>24</v>
      </c>
      <c r="I638">
        <v>2833</v>
      </c>
      <c r="J638">
        <v>0</v>
      </c>
      <c r="K638">
        <v>1</v>
      </c>
      <c r="L638" t="s">
        <v>15568</v>
      </c>
      <c r="M638" t="s">
        <v>23</v>
      </c>
      <c r="N638" t="s">
        <v>23</v>
      </c>
      <c r="O638" t="s">
        <v>49</v>
      </c>
      <c r="P638" t="s">
        <v>26</v>
      </c>
      <c r="Q638" t="s">
        <v>27</v>
      </c>
      <c r="R638">
        <v>54.9</v>
      </c>
      <c r="S638">
        <v>99.26</v>
      </c>
      <c r="T638" t="s">
        <v>64</v>
      </c>
      <c r="U638" t="s">
        <v>234</v>
      </c>
    </row>
    <row r="639" spans="1:21">
      <c r="A639" t="s">
        <v>1791</v>
      </c>
      <c r="B639" s="2">
        <v>45527</v>
      </c>
      <c r="C639" t="s">
        <v>22</v>
      </c>
      <c r="D639">
        <v>19</v>
      </c>
      <c r="E639" t="s">
        <v>39</v>
      </c>
      <c r="F639">
        <v>0</v>
      </c>
      <c r="G639">
        <v>1</v>
      </c>
      <c r="H639" t="s">
        <v>24</v>
      </c>
      <c r="I639">
        <v>2577</v>
      </c>
      <c r="J639">
        <v>0</v>
      </c>
      <c r="K639">
        <v>12</v>
      </c>
      <c r="L639" t="s">
        <v>97</v>
      </c>
      <c r="M639" t="s">
        <v>23</v>
      </c>
      <c r="N639" t="s">
        <v>23</v>
      </c>
      <c r="O639" t="s">
        <v>56</v>
      </c>
      <c r="P639" t="s">
        <v>26</v>
      </c>
      <c r="Q639" t="s">
        <v>27</v>
      </c>
      <c r="R639">
        <v>96.05</v>
      </c>
      <c r="S639">
        <v>1684.62</v>
      </c>
      <c r="T639" t="s">
        <v>36</v>
      </c>
      <c r="U639" t="s">
        <v>46</v>
      </c>
    </row>
    <row r="640" spans="1:21">
      <c r="A640" t="s">
        <v>1794</v>
      </c>
      <c r="B640" s="2">
        <v>45850</v>
      </c>
      <c r="C640" t="s">
        <v>22</v>
      </c>
      <c r="D640">
        <v>39</v>
      </c>
      <c r="E640" t="s">
        <v>39</v>
      </c>
      <c r="F640">
        <v>0</v>
      </c>
      <c r="G640">
        <v>1</v>
      </c>
      <c r="H640" t="s">
        <v>24</v>
      </c>
      <c r="I640">
        <v>3898</v>
      </c>
      <c r="J640">
        <v>0</v>
      </c>
      <c r="K640">
        <v>1</v>
      </c>
      <c r="L640" t="s">
        <v>48</v>
      </c>
      <c r="M640" t="s">
        <v>23</v>
      </c>
      <c r="N640" t="s">
        <v>23</v>
      </c>
      <c r="O640" t="s">
        <v>25</v>
      </c>
      <c r="P640" t="s">
        <v>26</v>
      </c>
      <c r="Q640" t="s">
        <v>27</v>
      </c>
      <c r="R640">
        <v>90.55</v>
      </c>
      <c r="S640">
        <v>97.7</v>
      </c>
      <c r="T640" t="s">
        <v>64</v>
      </c>
      <c r="U640" t="s">
        <v>65</v>
      </c>
    </row>
    <row r="641" spans="1:21">
      <c r="A641" t="s">
        <v>1797</v>
      </c>
      <c r="B641" s="2">
        <v>44120</v>
      </c>
      <c r="C641" t="s">
        <v>33</v>
      </c>
      <c r="D641">
        <v>20</v>
      </c>
      <c r="E641" t="s">
        <v>23</v>
      </c>
      <c r="F641">
        <v>0</v>
      </c>
      <c r="G641">
        <v>1</v>
      </c>
      <c r="H641" t="s">
        <v>24</v>
      </c>
      <c r="I641">
        <v>6424</v>
      </c>
      <c r="J641">
        <v>1</v>
      </c>
      <c r="K641">
        <v>58</v>
      </c>
      <c r="L641" t="s">
        <v>142</v>
      </c>
      <c r="M641" t="s">
        <v>23</v>
      </c>
      <c r="N641" t="s">
        <v>23</v>
      </c>
      <c r="O641" t="s">
        <v>25</v>
      </c>
      <c r="P641" t="s">
        <v>164</v>
      </c>
      <c r="Q641" t="s">
        <v>27</v>
      </c>
      <c r="R641">
        <v>109.45</v>
      </c>
      <c r="S641">
        <v>7767.97</v>
      </c>
      <c r="T641" t="s">
        <v>64</v>
      </c>
      <c r="U641" t="s">
        <v>65</v>
      </c>
    </row>
    <row r="642" spans="1:21">
      <c r="A642" t="s">
        <v>1800</v>
      </c>
      <c r="B642" s="2">
        <v>45780</v>
      </c>
      <c r="C642" t="s">
        <v>33</v>
      </c>
      <c r="D642">
        <v>39</v>
      </c>
      <c r="E642" t="s">
        <v>39</v>
      </c>
      <c r="F642">
        <v>0</v>
      </c>
      <c r="G642">
        <v>1</v>
      </c>
      <c r="H642" t="s">
        <v>24</v>
      </c>
      <c r="I642">
        <v>5641</v>
      </c>
      <c r="J642">
        <v>0</v>
      </c>
      <c r="K642">
        <v>3</v>
      </c>
      <c r="L642" t="s">
        <v>15568</v>
      </c>
      <c r="M642" t="s">
        <v>23</v>
      </c>
      <c r="N642" t="s">
        <v>23</v>
      </c>
      <c r="O642" t="s">
        <v>25</v>
      </c>
      <c r="P642" t="s">
        <v>26</v>
      </c>
      <c r="Q642" t="s">
        <v>27</v>
      </c>
      <c r="R642">
        <v>85.8</v>
      </c>
      <c r="S642">
        <v>304</v>
      </c>
      <c r="T642" t="s">
        <v>30</v>
      </c>
      <c r="U642" t="s">
        <v>31</v>
      </c>
    </row>
    <row r="643" spans="1:21">
      <c r="A643" t="s">
        <v>1802</v>
      </c>
      <c r="B643" s="2">
        <v>43896</v>
      </c>
      <c r="C643" t="s">
        <v>22</v>
      </c>
      <c r="D643">
        <v>20</v>
      </c>
      <c r="E643" t="s">
        <v>23</v>
      </c>
      <c r="F643">
        <v>0</v>
      </c>
      <c r="G643">
        <v>1</v>
      </c>
      <c r="H643" t="s">
        <v>24</v>
      </c>
      <c r="I643">
        <v>5207</v>
      </c>
      <c r="J643">
        <v>1</v>
      </c>
      <c r="K643">
        <v>65</v>
      </c>
      <c r="L643" t="s">
        <v>142</v>
      </c>
      <c r="M643" t="s">
        <v>23</v>
      </c>
      <c r="N643" t="s">
        <v>23</v>
      </c>
      <c r="O643" t="s">
        <v>49</v>
      </c>
      <c r="P643" t="s">
        <v>164</v>
      </c>
      <c r="Q643" t="s">
        <v>27</v>
      </c>
      <c r="R643">
        <v>74.8</v>
      </c>
      <c r="S643">
        <v>7450.7</v>
      </c>
      <c r="T643" t="s">
        <v>64</v>
      </c>
      <c r="U643" t="s">
        <v>65</v>
      </c>
    </row>
    <row r="644" spans="1:21">
      <c r="A644" t="s">
        <v>1804</v>
      </c>
      <c r="B644" s="2">
        <v>45842</v>
      </c>
      <c r="C644" t="s">
        <v>22</v>
      </c>
      <c r="D644">
        <v>56</v>
      </c>
      <c r="E644" t="s">
        <v>39</v>
      </c>
      <c r="F644">
        <v>0</v>
      </c>
      <c r="G644">
        <v>1</v>
      </c>
      <c r="H644" t="s">
        <v>24</v>
      </c>
      <c r="I644">
        <v>2959</v>
      </c>
      <c r="J644">
        <v>0</v>
      </c>
      <c r="K644">
        <v>1</v>
      </c>
      <c r="L644" t="s">
        <v>48</v>
      </c>
      <c r="M644" t="s">
        <v>23</v>
      </c>
      <c r="N644" t="s">
        <v>39</v>
      </c>
      <c r="P644" t="s">
        <v>26</v>
      </c>
      <c r="Q644" t="s">
        <v>84</v>
      </c>
      <c r="R644">
        <v>20.25</v>
      </c>
      <c r="S644">
        <v>43.41</v>
      </c>
      <c r="T644" t="s">
        <v>36</v>
      </c>
      <c r="U644" t="s">
        <v>46</v>
      </c>
    </row>
    <row r="645" spans="1:21">
      <c r="A645" t="s">
        <v>1806</v>
      </c>
      <c r="B645" s="2">
        <v>45324</v>
      </c>
      <c r="C645" t="s">
        <v>22</v>
      </c>
      <c r="D645">
        <v>41</v>
      </c>
      <c r="E645" t="s">
        <v>39</v>
      </c>
      <c r="F645">
        <v>0</v>
      </c>
      <c r="G645">
        <v>1</v>
      </c>
      <c r="H645" t="s">
        <v>24</v>
      </c>
      <c r="I645">
        <v>2931</v>
      </c>
      <c r="J645">
        <v>0</v>
      </c>
      <c r="K645">
        <v>18</v>
      </c>
      <c r="L645" t="s">
        <v>15568</v>
      </c>
      <c r="M645" t="s">
        <v>23</v>
      </c>
      <c r="N645" t="s">
        <v>23</v>
      </c>
      <c r="O645" t="s">
        <v>25</v>
      </c>
      <c r="P645" t="s">
        <v>26</v>
      </c>
      <c r="Q645" t="s">
        <v>50</v>
      </c>
      <c r="R645">
        <v>90.7</v>
      </c>
      <c r="S645">
        <v>2111.87</v>
      </c>
      <c r="T645" t="s">
        <v>30</v>
      </c>
      <c r="U645" t="s">
        <v>69</v>
      </c>
    </row>
    <row r="646" spans="1:21">
      <c r="A646" t="s">
        <v>1809</v>
      </c>
      <c r="B646" s="2">
        <v>45858</v>
      </c>
      <c r="C646" t="s">
        <v>33</v>
      </c>
      <c r="D646">
        <v>26</v>
      </c>
      <c r="E646" t="s">
        <v>39</v>
      </c>
      <c r="F646">
        <v>0</v>
      </c>
      <c r="G646">
        <v>1</v>
      </c>
      <c r="H646" t="s">
        <v>24</v>
      </c>
      <c r="I646">
        <v>4133</v>
      </c>
      <c r="J646">
        <v>0</v>
      </c>
      <c r="K646">
        <v>1</v>
      </c>
      <c r="L646" t="s">
        <v>48</v>
      </c>
      <c r="M646" t="s">
        <v>23</v>
      </c>
      <c r="N646" t="s">
        <v>23</v>
      </c>
      <c r="O646" t="s">
        <v>25</v>
      </c>
      <c r="P646" t="s">
        <v>26</v>
      </c>
      <c r="Q646" t="s">
        <v>27</v>
      </c>
      <c r="R646">
        <v>70.25</v>
      </c>
      <c r="S646">
        <v>93.25</v>
      </c>
      <c r="T646" t="s">
        <v>30</v>
      </c>
      <c r="U646" t="s">
        <v>31</v>
      </c>
    </row>
    <row r="647" spans="1:21">
      <c r="A647" t="s">
        <v>1812</v>
      </c>
      <c r="B647" s="2">
        <v>44615</v>
      </c>
      <c r="C647" t="s">
        <v>33</v>
      </c>
      <c r="D647">
        <v>27</v>
      </c>
      <c r="E647" t="s">
        <v>39</v>
      </c>
      <c r="F647">
        <v>0</v>
      </c>
      <c r="G647">
        <v>1</v>
      </c>
      <c r="H647" t="s">
        <v>24</v>
      </c>
      <c r="I647">
        <v>2317</v>
      </c>
      <c r="J647">
        <v>0</v>
      </c>
      <c r="K647">
        <v>42</v>
      </c>
      <c r="L647" t="s">
        <v>142</v>
      </c>
      <c r="M647" t="s">
        <v>23</v>
      </c>
      <c r="N647" t="s">
        <v>23</v>
      </c>
      <c r="O647" t="s">
        <v>25</v>
      </c>
      <c r="P647" t="s">
        <v>26</v>
      </c>
      <c r="Q647" t="s">
        <v>27</v>
      </c>
      <c r="R647">
        <v>105.2</v>
      </c>
      <c r="S647">
        <v>5765.92</v>
      </c>
      <c r="T647" t="s">
        <v>30</v>
      </c>
      <c r="U647" t="s">
        <v>69</v>
      </c>
    </row>
    <row r="648" spans="1:21">
      <c r="A648" t="s">
        <v>1815</v>
      </c>
      <c r="B648" s="2">
        <v>44611</v>
      </c>
      <c r="C648" t="s">
        <v>22</v>
      </c>
      <c r="D648">
        <v>26</v>
      </c>
      <c r="E648" t="s">
        <v>23</v>
      </c>
      <c r="F648">
        <v>0</v>
      </c>
      <c r="G648">
        <v>1</v>
      </c>
      <c r="H648" t="s">
        <v>24</v>
      </c>
      <c r="I648">
        <v>2075</v>
      </c>
      <c r="J648">
        <v>1</v>
      </c>
      <c r="K648">
        <v>42</v>
      </c>
      <c r="L648" t="s">
        <v>142</v>
      </c>
      <c r="M648" t="s">
        <v>23</v>
      </c>
      <c r="N648" t="s">
        <v>23</v>
      </c>
      <c r="O648" t="s">
        <v>25</v>
      </c>
      <c r="P648" t="s">
        <v>26</v>
      </c>
      <c r="Q648" t="s">
        <v>27</v>
      </c>
      <c r="R648">
        <v>95.25</v>
      </c>
      <c r="S648">
        <v>4698.97</v>
      </c>
      <c r="T648" t="s">
        <v>36</v>
      </c>
      <c r="U648" t="s">
        <v>37</v>
      </c>
    </row>
    <row r="649" spans="1:21">
      <c r="A649" t="s">
        <v>1818</v>
      </c>
      <c r="B649" s="2">
        <v>45853</v>
      </c>
      <c r="C649" t="s">
        <v>33</v>
      </c>
      <c r="D649">
        <v>37</v>
      </c>
      <c r="E649" t="s">
        <v>39</v>
      </c>
      <c r="F649">
        <v>0</v>
      </c>
      <c r="G649">
        <v>1</v>
      </c>
      <c r="H649" t="s">
        <v>24</v>
      </c>
      <c r="I649">
        <v>3706</v>
      </c>
      <c r="J649">
        <v>0</v>
      </c>
      <c r="K649">
        <v>1</v>
      </c>
      <c r="L649" t="s">
        <v>48</v>
      </c>
      <c r="M649" t="s">
        <v>39</v>
      </c>
      <c r="N649" t="s">
        <v>23</v>
      </c>
      <c r="O649" t="s">
        <v>49</v>
      </c>
      <c r="P649" t="s">
        <v>26</v>
      </c>
      <c r="Q649" t="s">
        <v>84</v>
      </c>
      <c r="R649">
        <v>35.049999999999997</v>
      </c>
      <c r="S649">
        <v>35.049999999999997</v>
      </c>
      <c r="T649" t="s">
        <v>30</v>
      </c>
      <c r="U649" t="s">
        <v>103</v>
      </c>
    </row>
    <row r="650" spans="1:21">
      <c r="A650" t="s">
        <v>1820</v>
      </c>
      <c r="B650" s="2">
        <v>45375</v>
      </c>
      <c r="C650" t="s">
        <v>33</v>
      </c>
      <c r="D650">
        <v>62</v>
      </c>
      <c r="E650" t="s">
        <v>23</v>
      </c>
      <c r="F650">
        <v>0</v>
      </c>
      <c r="G650">
        <v>1</v>
      </c>
      <c r="H650" t="s">
        <v>24</v>
      </c>
      <c r="I650">
        <v>5643</v>
      </c>
      <c r="J650">
        <v>1</v>
      </c>
      <c r="K650">
        <v>17</v>
      </c>
      <c r="L650" t="s">
        <v>97</v>
      </c>
      <c r="M650" t="s">
        <v>23</v>
      </c>
      <c r="N650" t="s">
        <v>23</v>
      </c>
      <c r="O650" t="s">
        <v>25</v>
      </c>
      <c r="P650" t="s">
        <v>26</v>
      </c>
      <c r="Q650" t="s">
        <v>27</v>
      </c>
      <c r="R650">
        <v>91.85</v>
      </c>
      <c r="S650">
        <v>2287.6</v>
      </c>
      <c r="T650" t="s">
        <v>59</v>
      </c>
      <c r="U650" t="s">
        <v>140</v>
      </c>
    </row>
    <row r="651" spans="1:21">
      <c r="A651" t="s">
        <v>1823</v>
      </c>
      <c r="B651" s="2">
        <v>45523</v>
      </c>
      <c r="C651" t="s">
        <v>33</v>
      </c>
      <c r="D651">
        <v>30</v>
      </c>
      <c r="E651" t="s">
        <v>39</v>
      </c>
      <c r="F651">
        <v>0</v>
      </c>
      <c r="G651">
        <v>1</v>
      </c>
      <c r="H651" t="s">
        <v>24</v>
      </c>
      <c r="I651">
        <v>5239</v>
      </c>
      <c r="J651">
        <v>0</v>
      </c>
      <c r="K651">
        <v>12</v>
      </c>
      <c r="L651" t="s">
        <v>15568</v>
      </c>
      <c r="M651" t="s">
        <v>23</v>
      </c>
      <c r="N651" t="s">
        <v>23</v>
      </c>
      <c r="O651" t="s">
        <v>25</v>
      </c>
      <c r="P651" t="s">
        <v>26</v>
      </c>
      <c r="Q651" t="s">
        <v>27</v>
      </c>
      <c r="R651">
        <v>96</v>
      </c>
      <c r="S651">
        <v>1368.58</v>
      </c>
      <c r="T651" t="s">
        <v>64</v>
      </c>
      <c r="U651" t="s">
        <v>65</v>
      </c>
    </row>
    <row r="652" spans="1:21">
      <c r="A652" t="s">
        <v>1825</v>
      </c>
      <c r="B652" s="2">
        <v>45234</v>
      </c>
      <c r="C652" t="s">
        <v>33</v>
      </c>
      <c r="D652">
        <v>46</v>
      </c>
      <c r="E652" t="s">
        <v>39</v>
      </c>
      <c r="F652">
        <v>0</v>
      </c>
      <c r="G652">
        <v>1</v>
      </c>
      <c r="H652" t="s">
        <v>24</v>
      </c>
      <c r="I652">
        <v>4778</v>
      </c>
      <c r="J652">
        <v>0</v>
      </c>
      <c r="K652">
        <v>21</v>
      </c>
      <c r="L652" t="s">
        <v>15568</v>
      </c>
      <c r="M652" t="s">
        <v>39</v>
      </c>
      <c r="N652" t="s">
        <v>23</v>
      </c>
      <c r="O652" t="s">
        <v>56</v>
      </c>
      <c r="P652" t="s">
        <v>26</v>
      </c>
      <c r="Q652" t="s">
        <v>27</v>
      </c>
      <c r="R652">
        <v>41.9</v>
      </c>
      <c r="S652">
        <v>840.1</v>
      </c>
      <c r="T652" t="s">
        <v>30</v>
      </c>
      <c r="U652" t="s">
        <v>69</v>
      </c>
    </row>
    <row r="653" spans="1:21">
      <c r="A653" t="s">
        <v>1828</v>
      </c>
      <c r="B653" s="2">
        <v>44972</v>
      </c>
      <c r="C653" t="s">
        <v>33</v>
      </c>
      <c r="D653">
        <v>77</v>
      </c>
      <c r="E653" t="s">
        <v>39</v>
      </c>
      <c r="F653">
        <v>0</v>
      </c>
      <c r="G653">
        <v>1</v>
      </c>
      <c r="H653" t="s">
        <v>24</v>
      </c>
      <c r="I653">
        <v>2482</v>
      </c>
      <c r="J653">
        <v>0</v>
      </c>
      <c r="K653">
        <v>30</v>
      </c>
      <c r="L653" t="s">
        <v>15568</v>
      </c>
      <c r="M653" t="s">
        <v>23</v>
      </c>
      <c r="N653" t="s">
        <v>23</v>
      </c>
      <c r="O653" t="s">
        <v>25</v>
      </c>
      <c r="P653" t="s">
        <v>26</v>
      </c>
      <c r="Q653" t="s">
        <v>50</v>
      </c>
      <c r="R653">
        <v>91.7</v>
      </c>
      <c r="S653">
        <v>4134.55</v>
      </c>
      <c r="T653" t="s">
        <v>30</v>
      </c>
      <c r="U653" t="s">
        <v>69</v>
      </c>
    </row>
    <row r="654" spans="1:21">
      <c r="A654" t="s">
        <v>1830</v>
      </c>
      <c r="B654" s="2">
        <v>45627</v>
      </c>
      <c r="C654" t="s">
        <v>22</v>
      </c>
      <c r="D654">
        <v>69</v>
      </c>
      <c r="E654" t="s">
        <v>39</v>
      </c>
      <c r="F654">
        <v>0</v>
      </c>
      <c r="G654">
        <v>1</v>
      </c>
      <c r="H654" t="s">
        <v>24</v>
      </c>
      <c r="I654">
        <v>5906</v>
      </c>
      <c r="J654">
        <v>0</v>
      </c>
      <c r="K654">
        <v>8</v>
      </c>
      <c r="L654" t="s">
        <v>48</v>
      </c>
      <c r="M654" t="s">
        <v>23</v>
      </c>
      <c r="N654" t="s">
        <v>23</v>
      </c>
      <c r="O654" t="s">
        <v>25</v>
      </c>
      <c r="P654" t="s">
        <v>26</v>
      </c>
      <c r="Q654" t="s">
        <v>27</v>
      </c>
      <c r="R654">
        <v>100.6</v>
      </c>
      <c r="S654">
        <v>1143</v>
      </c>
      <c r="T654" t="s">
        <v>36</v>
      </c>
      <c r="U654" t="s">
        <v>46</v>
      </c>
    </row>
    <row r="655" spans="1:21">
      <c r="A655" t="s">
        <v>1832</v>
      </c>
      <c r="B655" s="2">
        <v>45481</v>
      </c>
      <c r="C655" t="s">
        <v>33</v>
      </c>
      <c r="D655">
        <v>75</v>
      </c>
      <c r="E655" t="s">
        <v>39</v>
      </c>
      <c r="F655">
        <v>0</v>
      </c>
      <c r="G655">
        <v>1</v>
      </c>
      <c r="H655" t="s">
        <v>24</v>
      </c>
      <c r="I655">
        <v>2995</v>
      </c>
      <c r="J655">
        <v>0</v>
      </c>
      <c r="K655">
        <v>13</v>
      </c>
      <c r="L655" t="s">
        <v>15568</v>
      </c>
      <c r="M655" t="s">
        <v>23</v>
      </c>
      <c r="N655" t="s">
        <v>23</v>
      </c>
      <c r="O655" t="s">
        <v>25</v>
      </c>
      <c r="P655" t="s">
        <v>26</v>
      </c>
      <c r="Q655" t="s">
        <v>27</v>
      </c>
      <c r="R655">
        <v>74.3</v>
      </c>
      <c r="S655">
        <v>1465.16</v>
      </c>
      <c r="T655" t="s">
        <v>30</v>
      </c>
      <c r="U655" t="s">
        <v>31</v>
      </c>
    </row>
    <row r="656" spans="1:21">
      <c r="A656" t="s">
        <v>1834</v>
      </c>
      <c r="B656" s="2">
        <v>45481</v>
      </c>
      <c r="C656" t="s">
        <v>33</v>
      </c>
      <c r="D656">
        <v>73</v>
      </c>
      <c r="E656" t="s">
        <v>39</v>
      </c>
      <c r="F656">
        <v>0</v>
      </c>
      <c r="G656">
        <v>1</v>
      </c>
      <c r="H656" t="s">
        <v>24</v>
      </c>
      <c r="I656">
        <v>2230</v>
      </c>
      <c r="J656">
        <v>0</v>
      </c>
      <c r="K656">
        <v>13</v>
      </c>
      <c r="L656" t="s">
        <v>15568</v>
      </c>
      <c r="M656" t="s">
        <v>23</v>
      </c>
      <c r="N656" t="s">
        <v>23</v>
      </c>
      <c r="O656" t="s">
        <v>25</v>
      </c>
      <c r="P656" t="s">
        <v>26</v>
      </c>
      <c r="Q656" t="s">
        <v>27</v>
      </c>
      <c r="R656">
        <v>95.05</v>
      </c>
      <c r="S656">
        <v>1537.39</v>
      </c>
      <c r="T656" t="s">
        <v>30</v>
      </c>
      <c r="U656" t="s">
        <v>69</v>
      </c>
    </row>
    <row r="657" spans="1:21">
      <c r="A657" t="s">
        <v>1837</v>
      </c>
      <c r="B657" s="2">
        <v>45738</v>
      </c>
      <c r="C657" t="s">
        <v>33</v>
      </c>
      <c r="D657">
        <v>73</v>
      </c>
      <c r="E657" t="s">
        <v>39</v>
      </c>
      <c r="F657">
        <v>0</v>
      </c>
      <c r="G657">
        <v>1</v>
      </c>
      <c r="H657" t="s">
        <v>24</v>
      </c>
      <c r="I657">
        <v>4028</v>
      </c>
      <c r="J657">
        <v>0</v>
      </c>
      <c r="K657">
        <v>5</v>
      </c>
      <c r="L657" t="s">
        <v>15568</v>
      </c>
      <c r="M657" t="s">
        <v>23</v>
      </c>
      <c r="N657" t="s">
        <v>23</v>
      </c>
      <c r="O657" t="s">
        <v>25</v>
      </c>
      <c r="P657" t="s">
        <v>26</v>
      </c>
      <c r="Q657" t="s">
        <v>50</v>
      </c>
      <c r="R657">
        <v>75.55</v>
      </c>
      <c r="S657">
        <v>561.29999999999995</v>
      </c>
      <c r="T657" t="s">
        <v>30</v>
      </c>
      <c r="U657" t="s">
        <v>31</v>
      </c>
    </row>
    <row r="658" spans="1:21">
      <c r="A658" t="s">
        <v>1840</v>
      </c>
      <c r="B658" s="2">
        <v>45845</v>
      </c>
      <c r="C658" t="s">
        <v>33</v>
      </c>
      <c r="D658">
        <v>78</v>
      </c>
      <c r="E658" t="s">
        <v>39</v>
      </c>
      <c r="F658">
        <v>0</v>
      </c>
      <c r="G658">
        <v>1</v>
      </c>
      <c r="H658" t="s">
        <v>24</v>
      </c>
      <c r="I658">
        <v>3884</v>
      </c>
      <c r="J658">
        <v>0</v>
      </c>
      <c r="K658">
        <v>1</v>
      </c>
      <c r="L658" t="s">
        <v>15568</v>
      </c>
      <c r="M658" t="s">
        <v>39</v>
      </c>
      <c r="N658" t="s">
        <v>23</v>
      </c>
      <c r="O658" t="s">
        <v>49</v>
      </c>
      <c r="P658" t="s">
        <v>26</v>
      </c>
      <c r="Q658" t="s">
        <v>84</v>
      </c>
      <c r="R658">
        <v>25.8</v>
      </c>
      <c r="S658">
        <v>45.8</v>
      </c>
      <c r="T658" t="s">
        <v>30</v>
      </c>
      <c r="U658" t="s">
        <v>31</v>
      </c>
    </row>
    <row r="659" spans="1:21">
      <c r="A659" t="s">
        <v>1842</v>
      </c>
      <c r="B659" s="2">
        <v>45358</v>
      </c>
      <c r="C659" t="s">
        <v>33</v>
      </c>
      <c r="D659">
        <v>76</v>
      </c>
      <c r="E659" t="s">
        <v>23</v>
      </c>
      <c r="F659">
        <v>0</v>
      </c>
      <c r="G659">
        <v>1</v>
      </c>
      <c r="H659" t="s">
        <v>24</v>
      </c>
      <c r="I659">
        <v>3209</v>
      </c>
      <c r="J659">
        <v>1</v>
      </c>
      <c r="K659">
        <v>17</v>
      </c>
      <c r="L659" t="s">
        <v>97</v>
      </c>
      <c r="M659" t="s">
        <v>23</v>
      </c>
      <c r="N659" t="s">
        <v>23</v>
      </c>
      <c r="O659" t="s">
        <v>25</v>
      </c>
      <c r="P659" t="s">
        <v>26</v>
      </c>
      <c r="Q659" t="s">
        <v>27</v>
      </c>
      <c r="R659">
        <v>85.35</v>
      </c>
      <c r="S659">
        <v>2089.39</v>
      </c>
      <c r="T659" t="s">
        <v>30</v>
      </c>
      <c r="U659" t="s">
        <v>69</v>
      </c>
    </row>
    <row r="660" spans="1:21">
      <c r="A660" t="s">
        <v>1845</v>
      </c>
      <c r="B660" s="2">
        <v>45495</v>
      </c>
      <c r="C660" t="s">
        <v>22</v>
      </c>
      <c r="D660">
        <v>80</v>
      </c>
      <c r="E660" t="s">
        <v>23</v>
      </c>
      <c r="F660">
        <v>0</v>
      </c>
      <c r="G660">
        <v>1</v>
      </c>
      <c r="H660" t="s">
        <v>24</v>
      </c>
      <c r="I660">
        <v>2982</v>
      </c>
      <c r="J660">
        <v>1</v>
      </c>
      <c r="K660">
        <v>13</v>
      </c>
      <c r="L660" t="s">
        <v>15568</v>
      </c>
      <c r="M660" t="s">
        <v>23</v>
      </c>
      <c r="N660" t="s">
        <v>23</v>
      </c>
      <c r="O660" t="s">
        <v>56</v>
      </c>
      <c r="P660" t="s">
        <v>26</v>
      </c>
      <c r="Q660" t="s">
        <v>27</v>
      </c>
      <c r="R660">
        <v>95.25</v>
      </c>
      <c r="S660">
        <v>1597.66</v>
      </c>
      <c r="T660" t="s">
        <v>30</v>
      </c>
      <c r="U660" t="s">
        <v>31</v>
      </c>
    </row>
    <row r="661" spans="1:21">
      <c r="A661" t="s">
        <v>1847</v>
      </c>
      <c r="B661" s="2">
        <v>44920</v>
      </c>
      <c r="C661" t="s">
        <v>33</v>
      </c>
      <c r="D661">
        <v>67</v>
      </c>
      <c r="E661" t="s">
        <v>39</v>
      </c>
      <c r="F661">
        <v>0</v>
      </c>
      <c r="G661">
        <v>1</v>
      </c>
      <c r="H661" t="s">
        <v>24</v>
      </c>
      <c r="I661">
        <v>2091</v>
      </c>
      <c r="J661">
        <v>0</v>
      </c>
      <c r="K661">
        <v>32</v>
      </c>
      <c r="L661" t="s">
        <v>40</v>
      </c>
      <c r="M661" t="s">
        <v>23</v>
      </c>
      <c r="N661" t="s">
        <v>23</v>
      </c>
      <c r="O661" t="s">
        <v>25</v>
      </c>
      <c r="P661" t="s">
        <v>26</v>
      </c>
      <c r="Q661" t="s">
        <v>27</v>
      </c>
      <c r="R661">
        <v>74.400000000000006</v>
      </c>
      <c r="S661">
        <v>3295.68</v>
      </c>
      <c r="T661" t="s">
        <v>30</v>
      </c>
      <c r="U661" t="s">
        <v>31</v>
      </c>
    </row>
    <row r="662" spans="1:21">
      <c r="A662" t="s">
        <v>1849</v>
      </c>
      <c r="B662" s="2">
        <v>45831</v>
      </c>
      <c r="C662" t="s">
        <v>33</v>
      </c>
      <c r="D662">
        <v>70</v>
      </c>
      <c r="E662" t="s">
        <v>39</v>
      </c>
      <c r="F662">
        <v>0</v>
      </c>
      <c r="G662">
        <v>1</v>
      </c>
      <c r="H662" t="s">
        <v>24</v>
      </c>
      <c r="I662">
        <v>4002</v>
      </c>
      <c r="J662">
        <v>0</v>
      </c>
      <c r="K662">
        <v>2</v>
      </c>
      <c r="L662" t="s">
        <v>15568</v>
      </c>
      <c r="M662" t="s">
        <v>39</v>
      </c>
      <c r="N662" t="s">
        <v>23</v>
      </c>
      <c r="O662" t="s">
        <v>49</v>
      </c>
      <c r="P662" t="s">
        <v>26</v>
      </c>
      <c r="Q662" t="s">
        <v>27</v>
      </c>
      <c r="R662">
        <v>30.4</v>
      </c>
      <c r="S662">
        <v>78.650000000000006</v>
      </c>
      <c r="T662" t="s">
        <v>36</v>
      </c>
      <c r="U662" t="s">
        <v>46</v>
      </c>
    </row>
    <row r="663" spans="1:21">
      <c r="A663" t="s">
        <v>1851</v>
      </c>
      <c r="B663" s="2">
        <v>45126</v>
      </c>
      <c r="C663" t="s">
        <v>22</v>
      </c>
      <c r="D663">
        <v>73</v>
      </c>
      <c r="E663" t="s">
        <v>23</v>
      </c>
      <c r="F663">
        <v>0</v>
      </c>
      <c r="G663">
        <v>1</v>
      </c>
      <c r="H663" t="s">
        <v>24</v>
      </c>
      <c r="I663">
        <v>2673</v>
      </c>
      <c r="J663">
        <v>3</v>
      </c>
      <c r="K663">
        <v>25</v>
      </c>
      <c r="L663" t="s">
        <v>40</v>
      </c>
      <c r="M663" t="s">
        <v>23</v>
      </c>
      <c r="N663" t="s">
        <v>23</v>
      </c>
      <c r="O663" t="s">
        <v>25</v>
      </c>
      <c r="P663" t="s">
        <v>202</v>
      </c>
      <c r="Q663" t="s">
        <v>27</v>
      </c>
      <c r="R663">
        <v>89.05</v>
      </c>
      <c r="S663">
        <v>3018.2</v>
      </c>
      <c r="T663" t="s">
        <v>30</v>
      </c>
      <c r="U663" t="s">
        <v>69</v>
      </c>
    </row>
    <row r="664" spans="1:21">
      <c r="A664" t="s">
        <v>1853</v>
      </c>
      <c r="B664" s="2">
        <v>44676</v>
      </c>
      <c r="C664" t="s">
        <v>33</v>
      </c>
      <c r="D664">
        <v>80</v>
      </c>
      <c r="E664" t="s">
        <v>39</v>
      </c>
      <c r="F664">
        <v>0</v>
      </c>
      <c r="G664">
        <v>1</v>
      </c>
      <c r="H664" t="s">
        <v>24</v>
      </c>
      <c r="I664">
        <v>4272</v>
      </c>
      <c r="J664">
        <v>0</v>
      </c>
      <c r="K664">
        <v>40</v>
      </c>
      <c r="L664" t="s">
        <v>15568</v>
      </c>
      <c r="M664" t="s">
        <v>39</v>
      </c>
      <c r="N664" t="s">
        <v>23</v>
      </c>
      <c r="O664" t="s">
        <v>56</v>
      </c>
      <c r="P664" t="s">
        <v>26</v>
      </c>
      <c r="Q664" t="s">
        <v>27</v>
      </c>
      <c r="R664">
        <v>55.8</v>
      </c>
      <c r="S664">
        <v>2189.35</v>
      </c>
      <c r="T664" t="s">
        <v>36</v>
      </c>
      <c r="U664" t="s">
        <v>46</v>
      </c>
    </row>
    <row r="665" spans="1:21">
      <c r="A665" t="s">
        <v>1855</v>
      </c>
      <c r="B665" s="2">
        <v>45091</v>
      </c>
      <c r="C665" t="s">
        <v>33</v>
      </c>
      <c r="D665">
        <v>72</v>
      </c>
      <c r="E665" t="s">
        <v>39</v>
      </c>
      <c r="F665">
        <v>0</v>
      </c>
      <c r="G665">
        <v>1</v>
      </c>
      <c r="H665" t="s">
        <v>24</v>
      </c>
      <c r="I665">
        <v>4232</v>
      </c>
      <c r="J665">
        <v>0</v>
      </c>
      <c r="K665">
        <v>26</v>
      </c>
      <c r="L665" t="s">
        <v>15568</v>
      </c>
      <c r="M665" t="s">
        <v>23</v>
      </c>
      <c r="N665" t="s">
        <v>23</v>
      </c>
      <c r="O665" t="s">
        <v>25</v>
      </c>
      <c r="P665" t="s">
        <v>26</v>
      </c>
      <c r="Q665" t="s">
        <v>27</v>
      </c>
      <c r="R665">
        <v>95</v>
      </c>
      <c r="S665">
        <v>3795.58</v>
      </c>
      <c r="T665" t="s">
        <v>59</v>
      </c>
      <c r="U665" t="s">
        <v>60</v>
      </c>
    </row>
    <row r="666" spans="1:21">
      <c r="A666" t="s">
        <v>1857</v>
      </c>
      <c r="B666" s="2">
        <v>45465</v>
      </c>
      <c r="C666" t="s">
        <v>33</v>
      </c>
      <c r="D666">
        <v>74</v>
      </c>
      <c r="E666" t="s">
        <v>23</v>
      </c>
      <c r="F666">
        <v>0</v>
      </c>
      <c r="G666">
        <v>1</v>
      </c>
      <c r="H666" t="s">
        <v>24</v>
      </c>
      <c r="I666">
        <v>3369</v>
      </c>
      <c r="J666">
        <v>1</v>
      </c>
      <c r="K666">
        <v>14</v>
      </c>
      <c r="L666" t="s">
        <v>15568</v>
      </c>
      <c r="M666" t="s">
        <v>23</v>
      </c>
      <c r="N666" t="s">
        <v>23</v>
      </c>
      <c r="O666" t="s">
        <v>25</v>
      </c>
      <c r="P666" t="s">
        <v>26</v>
      </c>
      <c r="Q666" t="s">
        <v>27</v>
      </c>
      <c r="R666">
        <v>100.2</v>
      </c>
      <c r="S666">
        <v>2027.94</v>
      </c>
      <c r="T666" t="s">
        <v>64</v>
      </c>
      <c r="U666" t="s">
        <v>73</v>
      </c>
    </row>
    <row r="667" spans="1:21">
      <c r="A667" t="s">
        <v>1859</v>
      </c>
      <c r="B667" s="2">
        <v>45116</v>
      </c>
      <c r="C667" t="s">
        <v>22</v>
      </c>
      <c r="D667">
        <v>71</v>
      </c>
      <c r="E667" t="s">
        <v>39</v>
      </c>
      <c r="F667">
        <v>0</v>
      </c>
      <c r="G667">
        <v>1</v>
      </c>
      <c r="H667" t="s">
        <v>24</v>
      </c>
      <c r="I667">
        <v>4849</v>
      </c>
      <c r="J667">
        <v>0</v>
      </c>
      <c r="K667">
        <v>25</v>
      </c>
      <c r="L667" t="s">
        <v>15568</v>
      </c>
      <c r="M667" t="s">
        <v>23</v>
      </c>
      <c r="N667" t="s">
        <v>23</v>
      </c>
      <c r="O667" t="s">
        <v>25</v>
      </c>
      <c r="P667" t="s">
        <v>26</v>
      </c>
      <c r="Q667" t="s">
        <v>27</v>
      </c>
      <c r="R667">
        <v>89.5</v>
      </c>
      <c r="S667">
        <v>2657.65</v>
      </c>
      <c r="T667" t="s">
        <v>30</v>
      </c>
      <c r="U667" t="s">
        <v>31</v>
      </c>
    </row>
    <row r="668" spans="1:21">
      <c r="A668" t="s">
        <v>1861</v>
      </c>
      <c r="B668" s="2">
        <v>45859</v>
      </c>
      <c r="C668" t="s">
        <v>22</v>
      </c>
      <c r="D668">
        <v>69</v>
      </c>
      <c r="E668" t="s">
        <v>39</v>
      </c>
      <c r="F668">
        <v>0</v>
      </c>
      <c r="G668">
        <v>1</v>
      </c>
      <c r="H668" t="s">
        <v>24</v>
      </c>
      <c r="I668">
        <v>5571</v>
      </c>
      <c r="J668">
        <v>0</v>
      </c>
      <c r="K668">
        <v>1</v>
      </c>
      <c r="L668" t="s">
        <v>15568</v>
      </c>
      <c r="M668" t="s">
        <v>23</v>
      </c>
      <c r="N668" t="s">
        <v>23</v>
      </c>
      <c r="O668" t="s">
        <v>25</v>
      </c>
      <c r="P668" t="s">
        <v>26</v>
      </c>
      <c r="Q668" t="s">
        <v>27</v>
      </c>
      <c r="R668">
        <v>75.75</v>
      </c>
      <c r="S668">
        <v>84.1</v>
      </c>
      <c r="T668" t="s">
        <v>30</v>
      </c>
      <c r="U668" t="s">
        <v>69</v>
      </c>
    </row>
    <row r="669" spans="1:21">
      <c r="A669" t="s">
        <v>1863</v>
      </c>
      <c r="B669" s="2">
        <v>45854</v>
      </c>
      <c r="C669" t="s">
        <v>22</v>
      </c>
      <c r="D669">
        <v>79</v>
      </c>
      <c r="E669" t="s">
        <v>23</v>
      </c>
      <c r="F669">
        <v>0</v>
      </c>
      <c r="G669">
        <v>1</v>
      </c>
      <c r="H669" t="s">
        <v>24</v>
      </c>
      <c r="I669">
        <v>2915</v>
      </c>
      <c r="J669">
        <v>1</v>
      </c>
      <c r="K669">
        <v>1</v>
      </c>
      <c r="L669" t="s">
        <v>15568</v>
      </c>
      <c r="M669" t="s">
        <v>39</v>
      </c>
      <c r="N669" t="s">
        <v>23</v>
      </c>
      <c r="O669" t="s">
        <v>49</v>
      </c>
      <c r="P669" t="s">
        <v>26</v>
      </c>
      <c r="Q669" t="s">
        <v>27</v>
      </c>
      <c r="R669">
        <v>30.2</v>
      </c>
      <c r="S669">
        <v>30.2</v>
      </c>
      <c r="T669" t="s">
        <v>30</v>
      </c>
      <c r="U669" t="s">
        <v>31</v>
      </c>
    </row>
    <row r="670" spans="1:21">
      <c r="A670" t="s">
        <v>1865</v>
      </c>
      <c r="B670" s="2">
        <v>45830</v>
      </c>
      <c r="C670" t="s">
        <v>33</v>
      </c>
      <c r="D670">
        <v>27</v>
      </c>
      <c r="E670" t="s">
        <v>39</v>
      </c>
      <c r="F670">
        <v>2</v>
      </c>
      <c r="G670">
        <v>1</v>
      </c>
      <c r="H670" t="s">
        <v>24</v>
      </c>
      <c r="I670">
        <v>5586</v>
      </c>
      <c r="J670">
        <v>0</v>
      </c>
      <c r="K670">
        <v>2</v>
      </c>
      <c r="L670" t="s">
        <v>15568</v>
      </c>
      <c r="M670" t="s">
        <v>23</v>
      </c>
      <c r="N670" t="s">
        <v>23</v>
      </c>
      <c r="O670" t="s">
        <v>25</v>
      </c>
      <c r="P670" t="s">
        <v>26</v>
      </c>
      <c r="Q670" t="s">
        <v>27</v>
      </c>
      <c r="R670">
        <v>80.650000000000006</v>
      </c>
      <c r="S670">
        <v>175.85</v>
      </c>
      <c r="T670" t="s">
        <v>30</v>
      </c>
      <c r="U670" t="s">
        <v>31</v>
      </c>
    </row>
    <row r="671" spans="1:21">
      <c r="A671" t="s">
        <v>1868</v>
      </c>
      <c r="B671" s="2">
        <v>44506</v>
      </c>
      <c r="C671" t="s">
        <v>33</v>
      </c>
      <c r="D671">
        <v>32</v>
      </c>
      <c r="E671" t="s">
        <v>39</v>
      </c>
      <c r="F671">
        <v>0</v>
      </c>
      <c r="G671">
        <v>1</v>
      </c>
      <c r="H671" t="s">
        <v>24</v>
      </c>
      <c r="I671">
        <v>5269</v>
      </c>
      <c r="J671">
        <v>0</v>
      </c>
      <c r="K671">
        <v>45</v>
      </c>
      <c r="L671" t="s">
        <v>15568</v>
      </c>
      <c r="M671" t="s">
        <v>23</v>
      </c>
      <c r="N671" t="s">
        <v>23</v>
      </c>
      <c r="O671" t="s">
        <v>56</v>
      </c>
      <c r="P671" t="s">
        <v>26</v>
      </c>
      <c r="Q671" t="s">
        <v>27</v>
      </c>
      <c r="R671">
        <v>87.25</v>
      </c>
      <c r="S671">
        <v>4143.3</v>
      </c>
      <c r="T671" t="s">
        <v>30</v>
      </c>
      <c r="U671" t="s">
        <v>69</v>
      </c>
    </row>
    <row r="672" spans="1:21">
      <c r="A672" t="s">
        <v>1871</v>
      </c>
      <c r="B672" s="2">
        <v>45693</v>
      </c>
      <c r="C672" t="s">
        <v>33</v>
      </c>
      <c r="D672">
        <v>29</v>
      </c>
      <c r="E672" t="s">
        <v>39</v>
      </c>
      <c r="F672">
        <v>0</v>
      </c>
      <c r="G672">
        <v>1</v>
      </c>
      <c r="H672" t="s">
        <v>24</v>
      </c>
      <c r="I672">
        <v>3962</v>
      </c>
      <c r="J672">
        <v>0</v>
      </c>
      <c r="K672">
        <v>6</v>
      </c>
      <c r="L672" t="s">
        <v>15568</v>
      </c>
      <c r="M672" t="s">
        <v>23</v>
      </c>
      <c r="N672" t="s">
        <v>23</v>
      </c>
      <c r="O672" t="s">
        <v>25</v>
      </c>
      <c r="P672" t="s">
        <v>26</v>
      </c>
      <c r="Q672" t="s">
        <v>27</v>
      </c>
      <c r="R672">
        <v>83.9</v>
      </c>
      <c r="S672">
        <v>653.13</v>
      </c>
      <c r="T672" t="s">
        <v>30</v>
      </c>
      <c r="U672" t="s">
        <v>31</v>
      </c>
    </row>
    <row r="673" spans="1:21">
      <c r="A673" t="s">
        <v>1873</v>
      </c>
      <c r="B673" s="2">
        <v>44093</v>
      </c>
      <c r="C673" t="s">
        <v>22</v>
      </c>
      <c r="D673">
        <v>40</v>
      </c>
      <c r="E673" t="s">
        <v>23</v>
      </c>
      <c r="F673">
        <v>0</v>
      </c>
      <c r="G673">
        <v>1</v>
      </c>
      <c r="H673" t="s">
        <v>24</v>
      </c>
      <c r="I673">
        <v>4601</v>
      </c>
      <c r="J673">
        <v>1</v>
      </c>
      <c r="K673">
        <v>59</v>
      </c>
      <c r="L673" t="s">
        <v>142</v>
      </c>
      <c r="M673" t="s">
        <v>23</v>
      </c>
      <c r="N673" t="s">
        <v>23</v>
      </c>
      <c r="O673" t="s">
        <v>25</v>
      </c>
      <c r="P673" t="s">
        <v>202</v>
      </c>
      <c r="Q673" t="s">
        <v>27</v>
      </c>
      <c r="R673">
        <v>110.15</v>
      </c>
      <c r="S673">
        <v>7787.94</v>
      </c>
      <c r="T673" t="s">
        <v>64</v>
      </c>
      <c r="U673" t="s">
        <v>234</v>
      </c>
    </row>
    <row r="674" spans="1:21">
      <c r="A674" t="s">
        <v>1875</v>
      </c>
      <c r="B674" s="2">
        <v>44176</v>
      </c>
      <c r="C674" t="s">
        <v>33</v>
      </c>
      <c r="D674">
        <v>43</v>
      </c>
      <c r="E674" t="s">
        <v>23</v>
      </c>
      <c r="F674">
        <v>0</v>
      </c>
      <c r="G674">
        <v>1</v>
      </c>
      <c r="H674" t="s">
        <v>24</v>
      </c>
      <c r="I674">
        <v>4886</v>
      </c>
      <c r="J674">
        <v>1</v>
      </c>
      <c r="K674">
        <v>56</v>
      </c>
      <c r="L674" t="s">
        <v>15568</v>
      </c>
      <c r="M674" t="s">
        <v>23</v>
      </c>
      <c r="N674" t="s">
        <v>23</v>
      </c>
      <c r="O674" t="s">
        <v>25</v>
      </c>
      <c r="P674" t="s">
        <v>202</v>
      </c>
      <c r="Q674" t="s">
        <v>27</v>
      </c>
      <c r="R674">
        <v>98.25</v>
      </c>
      <c r="S674">
        <v>6731.31</v>
      </c>
      <c r="T674" t="s">
        <v>30</v>
      </c>
      <c r="U674" t="s">
        <v>69</v>
      </c>
    </row>
    <row r="675" spans="1:21">
      <c r="A675" t="s">
        <v>1878</v>
      </c>
      <c r="B675" s="2">
        <v>45809</v>
      </c>
      <c r="C675" t="s">
        <v>33</v>
      </c>
      <c r="D675">
        <v>21</v>
      </c>
      <c r="E675" t="s">
        <v>39</v>
      </c>
      <c r="F675">
        <v>0</v>
      </c>
      <c r="G675">
        <v>1</v>
      </c>
      <c r="H675" t="s">
        <v>24</v>
      </c>
      <c r="I675">
        <v>5115</v>
      </c>
      <c r="J675">
        <v>0</v>
      </c>
      <c r="K675">
        <v>2</v>
      </c>
      <c r="L675" t="s">
        <v>15568</v>
      </c>
      <c r="M675" t="s">
        <v>23</v>
      </c>
      <c r="N675" t="s">
        <v>23</v>
      </c>
      <c r="O675" t="s">
        <v>56</v>
      </c>
      <c r="P675" t="s">
        <v>26</v>
      </c>
      <c r="Q675" t="s">
        <v>27</v>
      </c>
      <c r="R675">
        <v>49.4</v>
      </c>
      <c r="S675">
        <v>156.21</v>
      </c>
      <c r="T675" t="s">
        <v>30</v>
      </c>
      <c r="U675" t="s">
        <v>69</v>
      </c>
    </row>
    <row r="676" spans="1:21">
      <c r="A676" t="s">
        <v>1880</v>
      </c>
      <c r="B676" s="2">
        <v>45153</v>
      </c>
      <c r="C676" t="s">
        <v>22</v>
      </c>
      <c r="D676">
        <v>27</v>
      </c>
      <c r="E676" t="s">
        <v>23</v>
      </c>
      <c r="F676">
        <v>2</v>
      </c>
      <c r="G676">
        <v>1</v>
      </c>
      <c r="H676" t="s">
        <v>24</v>
      </c>
      <c r="I676">
        <v>5699</v>
      </c>
      <c r="J676">
        <v>1</v>
      </c>
      <c r="K676">
        <v>24</v>
      </c>
      <c r="L676" t="s">
        <v>40</v>
      </c>
      <c r="M676" t="s">
        <v>23</v>
      </c>
      <c r="N676" t="s">
        <v>23</v>
      </c>
      <c r="O676" t="s">
        <v>49</v>
      </c>
      <c r="P676" t="s">
        <v>26</v>
      </c>
      <c r="Q676" t="s">
        <v>27</v>
      </c>
      <c r="R676">
        <v>54.75</v>
      </c>
      <c r="S676">
        <v>1752.63</v>
      </c>
      <c r="T676" t="s">
        <v>36</v>
      </c>
      <c r="U676" t="s">
        <v>46</v>
      </c>
    </row>
    <row r="677" spans="1:21">
      <c r="A677" t="s">
        <v>1883</v>
      </c>
      <c r="B677" s="2">
        <v>45023</v>
      </c>
      <c r="C677" t="s">
        <v>33</v>
      </c>
      <c r="D677">
        <v>63</v>
      </c>
      <c r="E677" t="s">
        <v>39</v>
      </c>
      <c r="F677">
        <v>0</v>
      </c>
      <c r="G677">
        <v>1</v>
      </c>
      <c r="H677" t="s">
        <v>24</v>
      </c>
      <c r="I677">
        <v>2468</v>
      </c>
      <c r="J677">
        <v>0</v>
      </c>
      <c r="K677">
        <v>28</v>
      </c>
      <c r="L677" t="s">
        <v>40</v>
      </c>
      <c r="M677" t="s">
        <v>23</v>
      </c>
      <c r="N677" t="s">
        <v>23</v>
      </c>
      <c r="O677" t="s">
        <v>25</v>
      </c>
      <c r="P677" t="s">
        <v>26</v>
      </c>
      <c r="Q677" t="s">
        <v>27</v>
      </c>
      <c r="R677">
        <v>89.95</v>
      </c>
      <c r="S677">
        <v>3473.39</v>
      </c>
      <c r="T677" t="s">
        <v>36</v>
      </c>
      <c r="U677" t="s">
        <v>37</v>
      </c>
    </row>
    <row r="678" spans="1:21">
      <c r="A678" t="s">
        <v>1885</v>
      </c>
      <c r="B678" s="2">
        <v>44233</v>
      </c>
      <c r="C678" t="s">
        <v>33</v>
      </c>
      <c r="D678">
        <v>56</v>
      </c>
      <c r="E678" t="s">
        <v>23</v>
      </c>
      <c r="F678">
        <v>0</v>
      </c>
      <c r="G678">
        <v>1</v>
      </c>
      <c r="H678" t="s">
        <v>24</v>
      </c>
      <c r="I678">
        <v>6189</v>
      </c>
      <c r="J678">
        <v>1</v>
      </c>
      <c r="K678">
        <v>54</v>
      </c>
      <c r="L678" t="s">
        <v>142</v>
      </c>
      <c r="M678" t="s">
        <v>23</v>
      </c>
      <c r="N678" t="s">
        <v>23</v>
      </c>
      <c r="O678" t="s">
        <v>25</v>
      </c>
      <c r="P678" t="s">
        <v>202</v>
      </c>
      <c r="Q678" t="s">
        <v>27</v>
      </c>
      <c r="R678">
        <v>110.35</v>
      </c>
      <c r="S678">
        <v>6010.87</v>
      </c>
      <c r="T678" t="s">
        <v>30</v>
      </c>
      <c r="U678" t="s">
        <v>31</v>
      </c>
    </row>
    <row r="679" spans="1:21">
      <c r="A679" t="s">
        <v>1888</v>
      </c>
      <c r="B679" s="2">
        <v>45345</v>
      </c>
      <c r="C679" t="s">
        <v>33</v>
      </c>
      <c r="D679">
        <v>21</v>
      </c>
      <c r="E679" t="s">
        <v>39</v>
      </c>
      <c r="F679">
        <v>0</v>
      </c>
      <c r="G679">
        <v>1</v>
      </c>
      <c r="H679" t="s">
        <v>24</v>
      </c>
      <c r="I679">
        <v>2708</v>
      </c>
      <c r="J679">
        <v>0</v>
      </c>
      <c r="K679">
        <v>18</v>
      </c>
      <c r="L679" t="s">
        <v>15568</v>
      </c>
      <c r="M679" t="s">
        <v>23</v>
      </c>
      <c r="N679" t="s">
        <v>23</v>
      </c>
      <c r="O679" t="s">
        <v>25</v>
      </c>
      <c r="P679" t="s">
        <v>26</v>
      </c>
      <c r="Q679" t="s">
        <v>50</v>
      </c>
      <c r="R679">
        <v>90</v>
      </c>
      <c r="S679">
        <v>1773.05</v>
      </c>
      <c r="T679" t="s">
        <v>30</v>
      </c>
      <c r="U679" t="s">
        <v>31</v>
      </c>
    </row>
    <row r="680" spans="1:21">
      <c r="A680" t="s">
        <v>1891</v>
      </c>
      <c r="B680" s="2">
        <v>43711</v>
      </c>
      <c r="C680" t="s">
        <v>22</v>
      </c>
      <c r="D680">
        <v>55</v>
      </c>
      <c r="E680" t="s">
        <v>23</v>
      </c>
      <c r="F680">
        <v>0</v>
      </c>
      <c r="G680">
        <v>1</v>
      </c>
      <c r="H680" t="s">
        <v>24</v>
      </c>
      <c r="I680">
        <v>4982</v>
      </c>
      <c r="J680">
        <v>1</v>
      </c>
      <c r="K680">
        <v>71</v>
      </c>
      <c r="L680" t="s">
        <v>316</v>
      </c>
      <c r="M680" t="s">
        <v>23</v>
      </c>
      <c r="N680" t="s">
        <v>23</v>
      </c>
      <c r="O680" t="s">
        <v>25</v>
      </c>
      <c r="P680" t="s">
        <v>164</v>
      </c>
      <c r="Q680" t="s">
        <v>50</v>
      </c>
      <c r="R680">
        <v>108.6</v>
      </c>
      <c r="S680">
        <v>8119.86</v>
      </c>
      <c r="T680" t="s">
        <v>64</v>
      </c>
      <c r="U680" t="s">
        <v>65</v>
      </c>
    </row>
    <row r="681" spans="1:21">
      <c r="A681" t="s">
        <v>1894</v>
      </c>
      <c r="B681" s="2">
        <v>45765</v>
      </c>
      <c r="C681" t="s">
        <v>33</v>
      </c>
      <c r="D681">
        <v>57</v>
      </c>
      <c r="E681" t="s">
        <v>39</v>
      </c>
      <c r="F681">
        <v>0</v>
      </c>
      <c r="G681">
        <v>1</v>
      </c>
      <c r="H681" t="s">
        <v>24</v>
      </c>
      <c r="I681">
        <v>4580</v>
      </c>
      <c r="J681">
        <v>0</v>
      </c>
      <c r="K681">
        <v>4</v>
      </c>
      <c r="L681" t="s">
        <v>15568</v>
      </c>
      <c r="M681" t="s">
        <v>23</v>
      </c>
      <c r="N681" t="s">
        <v>23</v>
      </c>
      <c r="O681" t="s">
        <v>25</v>
      </c>
      <c r="P681" t="s">
        <v>26</v>
      </c>
      <c r="Q681" t="s">
        <v>27</v>
      </c>
      <c r="R681">
        <v>76.650000000000006</v>
      </c>
      <c r="S681">
        <v>429.96</v>
      </c>
      <c r="T681" t="s">
        <v>43</v>
      </c>
      <c r="U681" t="s">
        <v>149</v>
      </c>
    </row>
    <row r="682" spans="1:21">
      <c r="A682" t="s">
        <v>1897</v>
      </c>
      <c r="B682" s="2">
        <v>45337</v>
      </c>
      <c r="C682" t="s">
        <v>22</v>
      </c>
      <c r="D682">
        <v>36</v>
      </c>
      <c r="E682" t="s">
        <v>23</v>
      </c>
      <c r="F682">
        <v>0</v>
      </c>
      <c r="G682">
        <v>1</v>
      </c>
      <c r="H682" t="s">
        <v>24</v>
      </c>
      <c r="I682">
        <v>2815</v>
      </c>
      <c r="J682">
        <v>1</v>
      </c>
      <c r="K682">
        <v>18</v>
      </c>
      <c r="L682" t="s">
        <v>15568</v>
      </c>
      <c r="M682" t="s">
        <v>23</v>
      </c>
      <c r="N682" t="s">
        <v>23</v>
      </c>
      <c r="O682" t="s">
        <v>49</v>
      </c>
      <c r="P682" t="s">
        <v>26</v>
      </c>
      <c r="Q682" t="s">
        <v>84</v>
      </c>
      <c r="R682">
        <v>49.55</v>
      </c>
      <c r="S682">
        <v>1221.25</v>
      </c>
      <c r="T682" t="s">
        <v>30</v>
      </c>
      <c r="U682" t="s">
        <v>31</v>
      </c>
    </row>
    <row r="683" spans="1:21">
      <c r="A683" t="s">
        <v>1899</v>
      </c>
      <c r="B683" s="2">
        <v>44229</v>
      </c>
      <c r="C683" t="s">
        <v>33</v>
      </c>
      <c r="D683">
        <v>53</v>
      </c>
      <c r="E683" t="s">
        <v>23</v>
      </c>
      <c r="F683">
        <v>0</v>
      </c>
      <c r="G683">
        <v>1</v>
      </c>
      <c r="H683" t="s">
        <v>24</v>
      </c>
      <c r="I683">
        <v>4893</v>
      </c>
      <c r="J683">
        <v>2</v>
      </c>
      <c r="K683">
        <v>54</v>
      </c>
      <c r="L683" t="s">
        <v>15568</v>
      </c>
      <c r="M683" t="s">
        <v>23</v>
      </c>
      <c r="N683" t="s">
        <v>23</v>
      </c>
      <c r="O683" t="s">
        <v>25</v>
      </c>
      <c r="P683" t="s">
        <v>202</v>
      </c>
      <c r="Q683" t="s">
        <v>27</v>
      </c>
      <c r="R683">
        <v>106.55</v>
      </c>
      <c r="S683">
        <v>6240.12</v>
      </c>
      <c r="T683" t="s">
        <v>64</v>
      </c>
      <c r="U683" t="s">
        <v>65</v>
      </c>
    </row>
    <row r="684" spans="1:21">
      <c r="A684" t="s">
        <v>1901</v>
      </c>
      <c r="B684" s="2">
        <v>45570</v>
      </c>
      <c r="C684" t="s">
        <v>22</v>
      </c>
      <c r="D684">
        <v>59</v>
      </c>
      <c r="E684" t="s">
        <v>39</v>
      </c>
      <c r="F684">
        <v>0</v>
      </c>
      <c r="G684">
        <v>1</v>
      </c>
      <c r="H684" t="s">
        <v>24</v>
      </c>
      <c r="I684">
        <v>4231</v>
      </c>
      <c r="J684">
        <v>0</v>
      </c>
      <c r="K684">
        <v>10</v>
      </c>
      <c r="L684" t="s">
        <v>97</v>
      </c>
      <c r="M684" t="s">
        <v>23</v>
      </c>
      <c r="N684" t="s">
        <v>23</v>
      </c>
      <c r="O684" t="s">
        <v>25</v>
      </c>
      <c r="P684" t="s">
        <v>26</v>
      </c>
      <c r="Q684" t="s">
        <v>50</v>
      </c>
      <c r="R684">
        <v>74.150000000000006</v>
      </c>
      <c r="S684">
        <v>1104.2</v>
      </c>
      <c r="T684" t="s">
        <v>36</v>
      </c>
      <c r="U684" t="s">
        <v>46</v>
      </c>
    </row>
    <row r="685" spans="1:21">
      <c r="A685" t="s">
        <v>1904</v>
      </c>
      <c r="B685" s="2">
        <v>45856</v>
      </c>
      <c r="C685" t="s">
        <v>22</v>
      </c>
      <c r="D685">
        <v>28</v>
      </c>
      <c r="E685" t="s">
        <v>39</v>
      </c>
      <c r="F685">
        <v>0</v>
      </c>
      <c r="G685">
        <v>1</v>
      </c>
      <c r="H685" t="s">
        <v>24</v>
      </c>
      <c r="I685">
        <v>4773</v>
      </c>
      <c r="J685">
        <v>0</v>
      </c>
      <c r="K685">
        <v>1</v>
      </c>
      <c r="L685" t="s">
        <v>15568</v>
      </c>
      <c r="M685" t="s">
        <v>23</v>
      </c>
      <c r="N685" t="s">
        <v>23</v>
      </c>
      <c r="O685" t="s">
        <v>49</v>
      </c>
      <c r="P685" t="s">
        <v>26</v>
      </c>
      <c r="Q685" t="s">
        <v>50</v>
      </c>
      <c r="R685">
        <v>44.15</v>
      </c>
      <c r="S685">
        <v>52.92</v>
      </c>
      <c r="T685" t="s">
        <v>43</v>
      </c>
      <c r="U685" t="s">
        <v>44</v>
      </c>
    </row>
    <row r="686" spans="1:21">
      <c r="A686" t="s">
        <v>1907</v>
      </c>
      <c r="B686" s="2">
        <v>45755</v>
      </c>
      <c r="C686" t="s">
        <v>33</v>
      </c>
      <c r="D686">
        <v>44</v>
      </c>
      <c r="E686" t="s">
        <v>23</v>
      </c>
      <c r="F686">
        <v>1</v>
      </c>
      <c r="G686">
        <v>1</v>
      </c>
      <c r="H686" t="s">
        <v>24</v>
      </c>
      <c r="I686">
        <v>5386</v>
      </c>
      <c r="J686">
        <v>1</v>
      </c>
      <c r="K686">
        <v>4</v>
      </c>
      <c r="L686" t="s">
        <v>15568</v>
      </c>
      <c r="M686" t="s">
        <v>23</v>
      </c>
      <c r="N686" t="s">
        <v>23</v>
      </c>
      <c r="O686" t="s">
        <v>56</v>
      </c>
      <c r="P686" t="s">
        <v>26</v>
      </c>
      <c r="Q686" t="s">
        <v>50</v>
      </c>
      <c r="R686">
        <v>50.85</v>
      </c>
      <c r="S686">
        <v>291.07</v>
      </c>
      <c r="T686" t="s">
        <v>64</v>
      </c>
      <c r="U686" t="s">
        <v>65</v>
      </c>
    </row>
    <row r="687" spans="1:21">
      <c r="A687" t="s">
        <v>1910</v>
      </c>
      <c r="B687" s="2">
        <v>43831</v>
      </c>
      <c r="C687" t="s">
        <v>33</v>
      </c>
      <c r="D687">
        <v>36</v>
      </c>
      <c r="E687" t="s">
        <v>23</v>
      </c>
      <c r="F687">
        <v>0</v>
      </c>
      <c r="G687">
        <v>1</v>
      </c>
      <c r="H687" t="s">
        <v>24</v>
      </c>
      <c r="I687">
        <v>5516</v>
      </c>
      <c r="J687">
        <v>1</v>
      </c>
      <c r="K687">
        <v>67</v>
      </c>
      <c r="L687" t="s">
        <v>15568</v>
      </c>
      <c r="M687" t="s">
        <v>23</v>
      </c>
      <c r="N687" t="s">
        <v>23</v>
      </c>
      <c r="O687" t="s">
        <v>25</v>
      </c>
      <c r="P687" t="s">
        <v>164</v>
      </c>
      <c r="Q687" t="s">
        <v>50</v>
      </c>
      <c r="R687">
        <v>108.75</v>
      </c>
      <c r="S687">
        <v>9310.25</v>
      </c>
      <c r="T687" t="s">
        <v>30</v>
      </c>
      <c r="U687" t="s">
        <v>31</v>
      </c>
    </row>
    <row r="688" spans="1:21">
      <c r="A688" t="s">
        <v>1913</v>
      </c>
      <c r="B688" s="2">
        <v>44977</v>
      </c>
      <c r="C688" t="s">
        <v>33</v>
      </c>
      <c r="D688">
        <v>59</v>
      </c>
      <c r="E688" t="s">
        <v>39</v>
      </c>
      <c r="F688">
        <v>0</v>
      </c>
      <c r="G688">
        <v>1</v>
      </c>
      <c r="H688" t="s">
        <v>24</v>
      </c>
      <c r="I688">
        <v>3598</v>
      </c>
      <c r="J688">
        <v>0</v>
      </c>
      <c r="K688">
        <v>30</v>
      </c>
      <c r="L688" t="s">
        <v>40</v>
      </c>
      <c r="M688" t="s">
        <v>23</v>
      </c>
      <c r="N688" t="s">
        <v>23</v>
      </c>
      <c r="O688" t="s">
        <v>25</v>
      </c>
      <c r="P688" t="s">
        <v>26</v>
      </c>
      <c r="Q688" t="s">
        <v>27</v>
      </c>
      <c r="R688">
        <v>100.2</v>
      </c>
      <c r="S688">
        <v>3335.7</v>
      </c>
      <c r="T688" t="s">
        <v>64</v>
      </c>
      <c r="U688" t="s">
        <v>73</v>
      </c>
    </row>
    <row r="689" spans="1:21">
      <c r="A689" t="s">
        <v>1915</v>
      </c>
      <c r="B689" s="2">
        <v>45854</v>
      </c>
      <c r="C689" t="s">
        <v>22</v>
      </c>
      <c r="D689">
        <v>21</v>
      </c>
      <c r="E689" t="s">
        <v>39</v>
      </c>
      <c r="F689">
        <v>0</v>
      </c>
      <c r="G689">
        <v>1</v>
      </c>
      <c r="H689" t="s">
        <v>24</v>
      </c>
      <c r="I689">
        <v>3531</v>
      </c>
      <c r="J689">
        <v>0</v>
      </c>
      <c r="K689">
        <v>1</v>
      </c>
      <c r="L689" t="s">
        <v>15568</v>
      </c>
      <c r="M689" t="s">
        <v>23</v>
      </c>
      <c r="N689" t="s">
        <v>23</v>
      </c>
      <c r="O689" t="s">
        <v>49</v>
      </c>
      <c r="P689" t="s">
        <v>26</v>
      </c>
      <c r="Q689" t="s">
        <v>27</v>
      </c>
      <c r="R689">
        <v>45.75</v>
      </c>
      <c r="S689">
        <v>69.989999999999995</v>
      </c>
      <c r="T689" t="s">
        <v>36</v>
      </c>
      <c r="U689" t="s">
        <v>46</v>
      </c>
    </row>
    <row r="690" spans="1:21">
      <c r="A690" t="s">
        <v>1918</v>
      </c>
      <c r="B690" s="2">
        <v>43697</v>
      </c>
      <c r="C690" t="s">
        <v>33</v>
      </c>
      <c r="D690">
        <v>36</v>
      </c>
      <c r="E690" t="s">
        <v>23</v>
      </c>
      <c r="F690">
        <v>0</v>
      </c>
      <c r="G690">
        <v>1</v>
      </c>
      <c r="H690" t="s">
        <v>24</v>
      </c>
      <c r="I690">
        <v>4261</v>
      </c>
      <c r="J690">
        <v>1</v>
      </c>
      <c r="K690">
        <v>72</v>
      </c>
      <c r="L690" t="s">
        <v>15568</v>
      </c>
      <c r="M690" t="s">
        <v>23</v>
      </c>
      <c r="N690" t="s">
        <v>23</v>
      </c>
      <c r="O690" t="s">
        <v>25</v>
      </c>
      <c r="P690" t="s">
        <v>202</v>
      </c>
      <c r="Q690" t="s">
        <v>27</v>
      </c>
      <c r="R690">
        <v>109.25</v>
      </c>
      <c r="S690">
        <v>10351.16</v>
      </c>
      <c r="T690" t="s">
        <v>30</v>
      </c>
      <c r="U690" t="s">
        <v>31</v>
      </c>
    </row>
    <row r="691" spans="1:21">
      <c r="A691" t="s">
        <v>1921</v>
      </c>
      <c r="B691" s="2">
        <v>45787</v>
      </c>
      <c r="C691" t="s">
        <v>22</v>
      </c>
      <c r="D691">
        <v>57</v>
      </c>
      <c r="E691" t="s">
        <v>23</v>
      </c>
      <c r="F691">
        <v>0</v>
      </c>
      <c r="G691">
        <v>1</v>
      </c>
      <c r="H691" t="s">
        <v>24</v>
      </c>
      <c r="I691">
        <v>4115</v>
      </c>
      <c r="J691">
        <v>1</v>
      </c>
      <c r="K691">
        <v>3</v>
      </c>
      <c r="L691" t="s">
        <v>48</v>
      </c>
      <c r="M691" t="s">
        <v>23</v>
      </c>
      <c r="N691" t="s">
        <v>39</v>
      </c>
      <c r="P691" t="s">
        <v>26</v>
      </c>
      <c r="Q691" t="s">
        <v>50</v>
      </c>
      <c r="R691">
        <v>20.55</v>
      </c>
      <c r="S691">
        <v>163.98</v>
      </c>
      <c r="T691" t="s">
        <v>36</v>
      </c>
      <c r="U691" t="s">
        <v>46</v>
      </c>
    </row>
    <row r="692" spans="1:21">
      <c r="A692" t="s">
        <v>1924</v>
      </c>
      <c r="B692" s="2">
        <v>45709</v>
      </c>
      <c r="C692" t="s">
        <v>33</v>
      </c>
      <c r="D692">
        <v>41</v>
      </c>
      <c r="E692" t="s">
        <v>23</v>
      </c>
      <c r="F692">
        <v>0</v>
      </c>
      <c r="G692">
        <v>1</v>
      </c>
      <c r="H692" t="s">
        <v>24</v>
      </c>
      <c r="I692">
        <v>4163</v>
      </c>
      <c r="J692">
        <v>1</v>
      </c>
      <c r="K692">
        <v>6</v>
      </c>
      <c r="L692" t="s">
        <v>48</v>
      </c>
      <c r="M692" t="s">
        <v>23</v>
      </c>
      <c r="N692" t="s">
        <v>23</v>
      </c>
      <c r="O692" t="s">
        <v>25</v>
      </c>
      <c r="P692" t="s">
        <v>26</v>
      </c>
      <c r="Q692" t="s">
        <v>27</v>
      </c>
      <c r="R692">
        <v>105.3</v>
      </c>
      <c r="S692">
        <v>709.84</v>
      </c>
      <c r="T692" t="s">
        <v>30</v>
      </c>
      <c r="U692" t="s">
        <v>106</v>
      </c>
    </row>
    <row r="693" spans="1:21">
      <c r="A693" t="s">
        <v>1927</v>
      </c>
      <c r="B693" s="2">
        <v>45452</v>
      </c>
      <c r="C693" t="s">
        <v>22</v>
      </c>
      <c r="D693">
        <v>23</v>
      </c>
      <c r="E693" t="s">
        <v>23</v>
      </c>
      <c r="F693">
        <v>1</v>
      </c>
      <c r="G693">
        <v>1</v>
      </c>
      <c r="H693" t="s">
        <v>24</v>
      </c>
      <c r="I693">
        <v>2881</v>
      </c>
      <c r="J693">
        <v>1</v>
      </c>
      <c r="K693">
        <v>14</v>
      </c>
      <c r="L693" t="s">
        <v>15568</v>
      </c>
      <c r="M693" t="s">
        <v>23</v>
      </c>
      <c r="N693" t="s">
        <v>23</v>
      </c>
      <c r="O693" t="s">
        <v>56</v>
      </c>
      <c r="P693" t="s">
        <v>26</v>
      </c>
      <c r="Q693" t="s">
        <v>27</v>
      </c>
      <c r="R693">
        <v>65.45</v>
      </c>
      <c r="S693">
        <v>1576</v>
      </c>
      <c r="T693" t="s">
        <v>30</v>
      </c>
      <c r="U693" t="s">
        <v>31</v>
      </c>
    </row>
    <row r="694" spans="1:21">
      <c r="A694" t="s">
        <v>1930</v>
      </c>
      <c r="B694" s="2">
        <v>45862</v>
      </c>
      <c r="C694" t="s">
        <v>22</v>
      </c>
      <c r="D694">
        <v>42</v>
      </c>
      <c r="E694" t="s">
        <v>39</v>
      </c>
      <c r="F694">
        <v>0</v>
      </c>
      <c r="G694">
        <v>1</v>
      </c>
      <c r="H694" t="s">
        <v>24</v>
      </c>
      <c r="I694">
        <v>3525</v>
      </c>
      <c r="J694">
        <v>0</v>
      </c>
      <c r="K694">
        <v>1</v>
      </c>
      <c r="L694" t="s">
        <v>15568</v>
      </c>
      <c r="M694" t="s">
        <v>23</v>
      </c>
      <c r="N694" t="s">
        <v>23</v>
      </c>
      <c r="O694" t="s">
        <v>25</v>
      </c>
      <c r="P694" t="s">
        <v>26</v>
      </c>
      <c r="Q694" t="s">
        <v>50</v>
      </c>
      <c r="R694">
        <v>70.45</v>
      </c>
      <c r="S694">
        <v>123.32</v>
      </c>
      <c r="T694" t="s">
        <v>30</v>
      </c>
      <c r="U694" t="s">
        <v>31</v>
      </c>
    </row>
    <row r="695" spans="1:21">
      <c r="A695" t="s">
        <v>1932</v>
      </c>
      <c r="B695" s="2">
        <v>45840</v>
      </c>
      <c r="C695" t="s">
        <v>22</v>
      </c>
      <c r="D695">
        <v>42</v>
      </c>
      <c r="E695" t="s">
        <v>39</v>
      </c>
      <c r="F695">
        <v>0</v>
      </c>
      <c r="G695">
        <v>1</v>
      </c>
      <c r="H695" t="s">
        <v>24</v>
      </c>
      <c r="I695">
        <v>4548</v>
      </c>
      <c r="J695">
        <v>0</v>
      </c>
      <c r="K695">
        <v>1</v>
      </c>
      <c r="L695" t="s">
        <v>48</v>
      </c>
      <c r="M695" t="s">
        <v>23</v>
      </c>
      <c r="N695" t="s">
        <v>23</v>
      </c>
      <c r="O695" t="s">
        <v>25</v>
      </c>
      <c r="P695" t="s">
        <v>26</v>
      </c>
      <c r="Q695" t="s">
        <v>27</v>
      </c>
      <c r="R695">
        <v>69.849999999999994</v>
      </c>
      <c r="S695">
        <v>81.98</v>
      </c>
      <c r="T695" t="s">
        <v>30</v>
      </c>
      <c r="U695" t="s">
        <v>31</v>
      </c>
    </row>
    <row r="696" spans="1:21">
      <c r="A696" t="s">
        <v>1934</v>
      </c>
      <c r="B696" s="2">
        <v>45430</v>
      </c>
      <c r="C696" t="s">
        <v>33</v>
      </c>
      <c r="D696">
        <v>51</v>
      </c>
      <c r="E696" t="s">
        <v>39</v>
      </c>
      <c r="F696">
        <v>0</v>
      </c>
      <c r="G696">
        <v>1</v>
      </c>
      <c r="H696" t="s">
        <v>24</v>
      </c>
      <c r="I696">
        <v>5829</v>
      </c>
      <c r="J696">
        <v>0</v>
      </c>
      <c r="K696">
        <v>15</v>
      </c>
      <c r="L696" t="s">
        <v>15568</v>
      </c>
      <c r="M696" t="s">
        <v>23</v>
      </c>
      <c r="N696" t="s">
        <v>23</v>
      </c>
      <c r="O696" t="s">
        <v>25</v>
      </c>
      <c r="P696" t="s">
        <v>26</v>
      </c>
      <c r="Q696" t="s">
        <v>27</v>
      </c>
      <c r="R696">
        <v>86.2</v>
      </c>
      <c r="S696">
        <v>1670.65</v>
      </c>
      <c r="T696" t="s">
        <v>64</v>
      </c>
      <c r="U696" t="s">
        <v>145</v>
      </c>
    </row>
    <row r="697" spans="1:21">
      <c r="A697" t="s">
        <v>1937</v>
      </c>
      <c r="B697" s="2">
        <v>45800</v>
      </c>
      <c r="C697" t="s">
        <v>33</v>
      </c>
      <c r="D697">
        <v>21</v>
      </c>
      <c r="E697" t="s">
        <v>39</v>
      </c>
      <c r="F697">
        <v>0</v>
      </c>
      <c r="G697">
        <v>1</v>
      </c>
      <c r="H697" t="s">
        <v>24</v>
      </c>
      <c r="I697">
        <v>2448</v>
      </c>
      <c r="J697">
        <v>0</v>
      </c>
      <c r="K697">
        <v>3</v>
      </c>
      <c r="L697" t="s">
        <v>48</v>
      </c>
      <c r="M697" t="s">
        <v>23</v>
      </c>
      <c r="N697" t="s">
        <v>23</v>
      </c>
      <c r="O697" t="s">
        <v>25</v>
      </c>
      <c r="P697" t="s">
        <v>26</v>
      </c>
      <c r="Q697" t="s">
        <v>27</v>
      </c>
      <c r="R697">
        <v>79.400000000000006</v>
      </c>
      <c r="S697">
        <v>384.45</v>
      </c>
      <c r="T697" t="s">
        <v>30</v>
      </c>
      <c r="U697" t="s">
        <v>103</v>
      </c>
    </row>
    <row r="698" spans="1:21">
      <c r="A698" t="s">
        <v>1939</v>
      </c>
      <c r="B698" s="2">
        <v>45768</v>
      </c>
      <c r="C698" t="s">
        <v>33</v>
      </c>
      <c r="D698">
        <v>28</v>
      </c>
      <c r="E698" t="s">
        <v>39</v>
      </c>
      <c r="F698">
        <v>0</v>
      </c>
      <c r="G698">
        <v>1</v>
      </c>
      <c r="H698" t="s">
        <v>24</v>
      </c>
      <c r="I698">
        <v>5246</v>
      </c>
      <c r="J698">
        <v>0</v>
      </c>
      <c r="K698">
        <v>4</v>
      </c>
      <c r="L698" t="s">
        <v>15568</v>
      </c>
      <c r="M698" t="s">
        <v>23</v>
      </c>
      <c r="N698" t="s">
        <v>23</v>
      </c>
      <c r="O698" t="s">
        <v>56</v>
      </c>
      <c r="P698" t="s">
        <v>26</v>
      </c>
      <c r="Q698" t="s">
        <v>84</v>
      </c>
      <c r="R698">
        <v>46</v>
      </c>
      <c r="S698">
        <v>253.88</v>
      </c>
      <c r="T698" t="s">
        <v>64</v>
      </c>
      <c r="U698" t="s">
        <v>145</v>
      </c>
    </row>
    <row r="699" spans="1:21">
      <c r="A699" t="s">
        <v>1941</v>
      </c>
      <c r="B699" s="2">
        <v>45857</v>
      </c>
      <c r="C699" t="s">
        <v>22</v>
      </c>
      <c r="D699">
        <v>48</v>
      </c>
      <c r="E699" t="s">
        <v>39</v>
      </c>
      <c r="F699">
        <v>0</v>
      </c>
      <c r="G699">
        <v>1</v>
      </c>
      <c r="H699" t="s">
        <v>24</v>
      </c>
      <c r="I699">
        <v>2771</v>
      </c>
      <c r="J699">
        <v>0</v>
      </c>
      <c r="K699">
        <v>1</v>
      </c>
      <c r="L699" t="s">
        <v>15568</v>
      </c>
      <c r="M699" t="s">
        <v>23</v>
      </c>
      <c r="N699" t="s">
        <v>23</v>
      </c>
      <c r="O699" t="s">
        <v>49</v>
      </c>
      <c r="P699" t="s">
        <v>26</v>
      </c>
      <c r="Q699" t="s">
        <v>27</v>
      </c>
      <c r="R699">
        <v>53.95</v>
      </c>
      <c r="S699">
        <v>85.11</v>
      </c>
      <c r="T699" t="s">
        <v>59</v>
      </c>
      <c r="U699" t="s">
        <v>241</v>
      </c>
    </row>
    <row r="700" spans="1:21">
      <c r="A700" t="s">
        <v>1944</v>
      </c>
      <c r="B700" s="2">
        <v>45329</v>
      </c>
      <c r="C700" t="s">
        <v>33</v>
      </c>
      <c r="D700">
        <v>49</v>
      </c>
      <c r="E700" t="s">
        <v>39</v>
      </c>
      <c r="F700">
        <v>0</v>
      </c>
      <c r="G700">
        <v>1</v>
      </c>
      <c r="H700" t="s">
        <v>24</v>
      </c>
      <c r="I700">
        <v>5581</v>
      </c>
      <c r="J700">
        <v>0</v>
      </c>
      <c r="K700">
        <v>18</v>
      </c>
      <c r="L700" t="s">
        <v>97</v>
      </c>
      <c r="M700" t="s">
        <v>23</v>
      </c>
      <c r="N700" t="s">
        <v>23</v>
      </c>
      <c r="O700" t="s">
        <v>25</v>
      </c>
      <c r="P700" t="s">
        <v>26</v>
      </c>
      <c r="Q700" t="s">
        <v>27</v>
      </c>
      <c r="R700">
        <v>96.05</v>
      </c>
      <c r="S700">
        <v>2383.3000000000002</v>
      </c>
      <c r="T700" t="s">
        <v>30</v>
      </c>
      <c r="U700" t="s">
        <v>103</v>
      </c>
    </row>
    <row r="701" spans="1:21">
      <c r="A701" t="s">
        <v>1946</v>
      </c>
      <c r="B701" s="2">
        <v>45237</v>
      </c>
      <c r="C701" t="s">
        <v>22</v>
      </c>
      <c r="D701">
        <v>23</v>
      </c>
      <c r="E701" t="s">
        <v>39</v>
      </c>
      <c r="F701">
        <v>0</v>
      </c>
      <c r="G701">
        <v>1</v>
      </c>
      <c r="H701" t="s">
        <v>24</v>
      </c>
      <c r="I701">
        <v>2902</v>
      </c>
      <c r="J701">
        <v>0</v>
      </c>
      <c r="K701">
        <v>21</v>
      </c>
      <c r="L701" t="s">
        <v>97</v>
      </c>
      <c r="M701" t="s">
        <v>23</v>
      </c>
      <c r="N701" t="s">
        <v>23</v>
      </c>
      <c r="O701" t="s">
        <v>25</v>
      </c>
      <c r="P701" t="s">
        <v>26</v>
      </c>
      <c r="Q701" t="s">
        <v>27</v>
      </c>
      <c r="R701">
        <v>82.35</v>
      </c>
      <c r="S701">
        <v>2120.81</v>
      </c>
      <c r="T701" t="s">
        <v>64</v>
      </c>
      <c r="U701" t="s">
        <v>234</v>
      </c>
    </row>
    <row r="702" spans="1:21">
      <c r="A702" t="s">
        <v>1949</v>
      </c>
      <c r="B702" s="2">
        <v>45818</v>
      </c>
      <c r="C702" t="s">
        <v>33</v>
      </c>
      <c r="D702">
        <v>25</v>
      </c>
      <c r="E702" t="s">
        <v>23</v>
      </c>
      <c r="F702">
        <v>0</v>
      </c>
      <c r="G702">
        <v>1</v>
      </c>
      <c r="H702" t="s">
        <v>24</v>
      </c>
      <c r="I702">
        <v>5799</v>
      </c>
      <c r="J702">
        <v>1</v>
      </c>
      <c r="K702">
        <v>2</v>
      </c>
      <c r="L702" t="s">
        <v>15568</v>
      </c>
      <c r="M702" t="s">
        <v>23</v>
      </c>
      <c r="N702" t="s">
        <v>23</v>
      </c>
      <c r="O702" t="s">
        <v>25</v>
      </c>
      <c r="P702" t="s">
        <v>26</v>
      </c>
      <c r="Q702" t="s">
        <v>27</v>
      </c>
      <c r="R702">
        <v>73.55</v>
      </c>
      <c r="S702">
        <v>162.4</v>
      </c>
      <c r="T702" t="s">
        <v>30</v>
      </c>
      <c r="U702" t="s">
        <v>31</v>
      </c>
    </row>
    <row r="703" spans="1:21">
      <c r="A703" t="s">
        <v>1952</v>
      </c>
      <c r="B703" s="2">
        <v>44271</v>
      </c>
      <c r="C703" t="s">
        <v>22</v>
      </c>
      <c r="D703">
        <v>27</v>
      </c>
      <c r="E703" t="s">
        <v>39</v>
      </c>
      <c r="F703">
        <v>0</v>
      </c>
      <c r="G703">
        <v>1</v>
      </c>
      <c r="H703" t="s">
        <v>24</v>
      </c>
      <c r="I703">
        <v>4753</v>
      </c>
      <c r="J703">
        <v>0</v>
      </c>
      <c r="K703">
        <v>53</v>
      </c>
      <c r="L703" t="s">
        <v>15568</v>
      </c>
      <c r="M703" t="s">
        <v>23</v>
      </c>
      <c r="N703" t="s">
        <v>23</v>
      </c>
      <c r="O703" t="s">
        <v>25</v>
      </c>
      <c r="P703" t="s">
        <v>26</v>
      </c>
      <c r="Q703" t="s">
        <v>27</v>
      </c>
      <c r="R703">
        <v>85.45</v>
      </c>
      <c r="S703">
        <v>5388.04</v>
      </c>
      <c r="T703" t="s">
        <v>43</v>
      </c>
      <c r="U703" t="s">
        <v>44</v>
      </c>
    </row>
    <row r="704" spans="1:21">
      <c r="A704" t="s">
        <v>1955</v>
      </c>
      <c r="B704" s="2">
        <v>45671</v>
      </c>
      <c r="C704" t="s">
        <v>22</v>
      </c>
      <c r="D704">
        <v>38</v>
      </c>
      <c r="E704" t="s">
        <v>39</v>
      </c>
      <c r="F704">
        <v>0</v>
      </c>
      <c r="G704">
        <v>1</v>
      </c>
      <c r="H704" t="s">
        <v>24</v>
      </c>
      <c r="I704">
        <v>3736</v>
      </c>
      <c r="J704">
        <v>0</v>
      </c>
      <c r="K704">
        <v>7</v>
      </c>
      <c r="L704" t="s">
        <v>15568</v>
      </c>
      <c r="M704" t="s">
        <v>23</v>
      </c>
      <c r="N704" t="s">
        <v>23</v>
      </c>
      <c r="O704" t="s">
        <v>56</v>
      </c>
      <c r="P704" t="s">
        <v>26</v>
      </c>
      <c r="Q704" t="s">
        <v>84</v>
      </c>
      <c r="R704">
        <v>51</v>
      </c>
      <c r="S704">
        <v>595.48</v>
      </c>
      <c r="T704" t="s">
        <v>36</v>
      </c>
      <c r="U704" t="s">
        <v>37</v>
      </c>
    </row>
    <row r="705" spans="1:21">
      <c r="A705" t="s">
        <v>1958</v>
      </c>
      <c r="B705" s="2">
        <v>43812</v>
      </c>
      <c r="C705" t="s">
        <v>22</v>
      </c>
      <c r="D705">
        <v>56</v>
      </c>
      <c r="E705" t="s">
        <v>23</v>
      </c>
      <c r="F705">
        <v>0</v>
      </c>
      <c r="G705">
        <v>1</v>
      </c>
      <c r="H705" t="s">
        <v>24</v>
      </c>
      <c r="I705">
        <v>4610</v>
      </c>
      <c r="J705">
        <v>1</v>
      </c>
      <c r="K705">
        <v>68</v>
      </c>
      <c r="L705" t="s">
        <v>316</v>
      </c>
      <c r="M705" t="s">
        <v>23</v>
      </c>
      <c r="N705" t="s">
        <v>23</v>
      </c>
      <c r="O705" t="s">
        <v>25</v>
      </c>
      <c r="P705" t="s">
        <v>164</v>
      </c>
      <c r="Q705" t="s">
        <v>27</v>
      </c>
      <c r="R705">
        <v>113.15</v>
      </c>
      <c r="S705">
        <v>9465.56</v>
      </c>
      <c r="T705" t="s">
        <v>59</v>
      </c>
      <c r="U705" t="s">
        <v>241</v>
      </c>
    </row>
    <row r="706" spans="1:21">
      <c r="A706" t="s">
        <v>1961</v>
      </c>
      <c r="B706" s="2">
        <v>45861</v>
      </c>
      <c r="C706" t="s">
        <v>22</v>
      </c>
      <c r="D706">
        <v>48</v>
      </c>
      <c r="E706" t="s">
        <v>39</v>
      </c>
      <c r="F706">
        <v>0</v>
      </c>
      <c r="G706">
        <v>1</v>
      </c>
      <c r="H706" t="s">
        <v>24</v>
      </c>
      <c r="I706">
        <v>3618</v>
      </c>
      <c r="J706">
        <v>0</v>
      </c>
      <c r="K706">
        <v>1</v>
      </c>
      <c r="L706" t="s">
        <v>48</v>
      </c>
      <c r="M706" t="s">
        <v>23</v>
      </c>
      <c r="N706" t="s">
        <v>39</v>
      </c>
      <c r="P706" t="s">
        <v>26</v>
      </c>
      <c r="Q706" t="s">
        <v>50</v>
      </c>
      <c r="R706">
        <v>20.6</v>
      </c>
      <c r="S706">
        <v>67.86</v>
      </c>
      <c r="T706" t="s">
        <v>59</v>
      </c>
      <c r="U706" t="s">
        <v>384</v>
      </c>
    </row>
    <row r="707" spans="1:21">
      <c r="A707" t="s">
        <v>1964</v>
      </c>
      <c r="B707" s="2">
        <v>45839</v>
      </c>
      <c r="C707" t="s">
        <v>33</v>
      </c>
      <c r="D707">
        <v>56</v>
      </c>
      <c r="E707" t="s">
        <v>39</v>
      </c>
      <c r="F707">
        <v>0</v>
      </c>
      <c r="G707">
        <v>1</v>
      </c>
      <c r="H707" t="s">
        <v>24</v>
      </c>
      <c r="I707">
        <v>5773</v>
      </c>
      <c r="J707">
        <v>0</v>
      </c>
      <c r="K707">
        <v>1</v>
      </c>
      <c r="L707" t="s">
        <v>48</v>
      </c>
      <c r="M707" t="s">
        <v>23</v>
      </c>
      <c r="N707" t="s">
        <v>23</v>
      </c>
      <c r="O707" t="s">
        <v>25</v>
      </c>
      <c r="P707" t="s">
        <v>26</v>
      </c>
      <c r="Q707" t="s">
        <v>50</v>
      </c>
      <c r="R707">
        <v>70.150000000000006</v>
      </c>
      <c r="S707">
        <v>112.24</v>
      </c>
      <c r="T707" t="s">
        <v>30</v>
      </c>
      <c r="U707" t="s">
        <v>31</v>
      </c>
    </row>
    <row r="708" spans="1:21">
      <c r="A708" t="s">
        <v>1967</v>
      </c>
      <c r="B708" s="2">
        <v>45161</v>
      </c>
      <c r="C708" t="s">
        <v>22</v>
      </c>
      <c r="D708">
        <v>53</v>
      </c>
      <c r="E708" t="s">
        <v>39</v>
      </c>
      <c r="F708">
        <v>0</v>
      </c>
      <c r="G708">
        <v>1</v>
      </c>
      <c r="H708" t="s">
        <v>24</v>
      </c>
      <c r="I708">
        <v>4126</v>
      </c>
      <c r="J708">
        <v>0</v>
      </c>
      <c r="K708">
        <v>24</v>
      </c>
      <c r="L708" t="s">
        <v>15568</v>
      </c>
      <c r="M708" t="s">
        <v>23</v>
      </c>
      <c r="N708" t="s">
        <v>23</v>
      </c>
      <c r="O708" t="s">
        <v>49</v>
      </c>
      <c r="P708" t="s">
        <v>26</v>
      </c>
      <c r="Q708" t="s">
        <v>27</v>
      </c>
      <c r="R708">
        <v>55.65</v>
      </c>
      <c r="S708">
        <v>1676.31</v>
      </c>
      <c r="T708" t="s">
        <v>30</v>
      </c>
      <c r="U708" t="s">
        <v>31</v>
      </c>
    </row>
    <row r="709" spans="1:21">
      <c r="A709" t="s">
        <v>1970</v>
      </c>
      <c r="B709" s="2">
        <v>44266</v>
      </c>
      <c r="C709" t="s">
        <v>33</v>
      </c>
      <c r="D709">
        <v>43</v>
      </c>
      <c r="E709" t="s">
        <v>39</v>
      </c>
      <c r="F709">
        <v>0</v>
      </c>
      <c r="G709">
        <v>1</v>
      </c>
      <c r="H709" t="s">
        <v>24</v>
      </c>
      <c r="I709">
        <v>5550</v>
      </c>
      <c r="J709">
        <v>0</v>
      </c>
      <c r="K709">
        <v>53</v>
      </c>
      <c r="L709" t="s">
        <v>15568</v>
      </c>
      <c r="M709" t="s">
        <v>23</v>
      </c>
      <c r="N709" t="s">
        <v>23</v>
      </c>
      <c r="O709" t="s">
        <v>25</v>
      </c>
      <c r="P709" t="s">
        <v>202</v>
      </c>
      <c r="Q709" t="s">
        <v>50</v>
      </c>
      <c r="R709">
        <v>106.95</v>
      </c>
      <c r="S709">
        <v>7364.9</v>
      </c>
      <c r="T709" t="s">
        <v>30</v>
      </c>
      <c r="U709" t="s">
        <v>31</v>
      </c>
    </row>
    <row r="710" spans="1:21">
      <c r="A710" t="s">
        <v>1973</v>
      </c>
      <c r="B710" s="2">
        <v>45515</v>
      </c>
      <c r="C710" t="s">
        <v>22</v>
      </c>
      <c r="D710">
        <v>44</v>
      </c>
      <c r="E710" t="s">
        <v>39</v>
      </c>
      <c r="F710">
        <v>0</v>
      </c>
      <c r="G710">
        <v>1</v>
      </c>
      <c r="H710" t="s">
        <v>24</v>
      </c>
      <c r="I710">
        <v>3043</v>
      </c>
      <c r="J710">
        <v>0</v>
      </c>
      <c r="K710">
        <v>12</v>
      </c>
      <c r="L710" t="s">
        <v>15568</v>
      </c>
      <c r="M710" t="s">
        <v>23</v>
      </c>
      <c r="N710" t="s">
        <v>23</v>
      </c>
      <c r="O710" t="s">
        <v>56</v>
      </c>
      <c r="P710" t="s">
        <v>26</v>
      </c>
      <c r="Q710" t="s">
        <v>50</v>
      </c>
      <c r="R710">
        <v>56.65</v>
      </c>
      <c r="S710">
        <v>750.49</v>
      </c>
      <c r="T710" t="s">
        <v>59</v>
      </c>
      <c r="U710" t="s">
        <v>241</v>
      </c>
    </row>
    <row r="711" spans="1:21">
      <c r="A711" t="s">
        <v>1976</v>
      </c>
      <c r="B711" s="2">
        <v>44308</v>
      </c>
      <c r="C711" t="s">
        <v>33</v>
      </c>
      <c r="D711">
        <v>42</v>
      </c>
      <c r="E711" t="s">
        <v>39</v>
      </c>
      <c r="F711">
        <v>0</v>
      </c>
      <c r="G711">
        <v>1</v>
      </c>
      <c r="H711" t="s">
        <v>24</v>
      </c>
      <c r="I711">
        <v>4861</v>
      </c>
      <c r="J711">
        <v>0</v>
      </c>
      <c r="K711">
        <v>52</v>
      </c>
      <c r="L711" t="s">
        <v>142</v>
      </c>
      <c r="M711" t="s">
        <v>23</v>
      </c>
      <c r="N711" t="s">
        <v>23</v>
      </c>
      <c r="O711" t="s">
        <v>25</v>
      </c>
      <c r="P711" t="s">
        <v>202</v>
      </c>
      <c r="Q711" t="s">
        <v>50</v>
      </c>
      <c r="R711">
        <v>111.25</v>
      </c>
      <c r="S711">
        <v>7667.06</v>
      </c>
      <c r="T711" t="s">
        <v>30</v>
      </c>
      <c r="U711" t="s">
        <v>106</v>
      </c>
    </row>
    <row r="712" spans="1:21">
      <c r="A712" t="s">
        <v>1979</v>
      </c>
      <c r="B712" s="2">
        <v>45717</v>
      </c>
      <c r="C712" t="s">
        <v>22</v>
      </c>
      <c r="D712">
        <v>20</v>
      </c>
      <c r="E712" t="s">
        <v>23</v>
      </c>
      <c r="F712">
        <v>0</v>
      </c>
      <c r="G712">
        <v>1</v>
      </c>
      <c r="H712" t="s">
        <v>24</v>
      </c>
      <c r="I712">
        <v>3864</v>
      </c>
      <c r="J712">
        <v>0</v>
      </c>
      <c r="K712">
        <v>5</v>
      </c>
      <c r="L712" t="s">
        <v>48</v>
      </c>
      <c r="M712" t="s">
        <v>23</v>
      </c>
      <c r="N712" t="s">
        <v>39</v>
      </c>
      <c r="P712" t="s">
        <v>26</v>
      </c>
      <c r="Q712" t="s">
        <v>84</v>
      </c>
      <c r="R712">
        <v>19.350000000000001</v>
      </c>
      <c r="S712">
        <v>284.85000000000002</v>
      </c>
      <c r="T712" t="s">
        <v>30</v>
      </c>
      <c r="U712" t="s">
        <v>69</v>
      </c>
    </row>
    <row r="713" spans="1:21">
      <c r="A713" t="s">
        <v>1982</v>
      </c>
      <c r="B713" s="2">
        <v>44456</v>
      </c>
      <c r="C713" t="s">
        <v>22</v>
      </c>
      <c r="D713">
        <v>53</v>
      </c>
      <c r="E713" t="s">
        <v>23</v>
      </c>
      <c r="F713">
        <v>0</v>
      </c>
      <c r="G713">
        <v>1</v>
      </c>
      <c r="H713" t="s">
        <v>24</v>
      </c>
      <c r="I713">
        <v>3344</v>
      </c>
      <c r="J713">
        <v>1</v>
      </c>
      <c r="K713">
        <v>47</v>
      </c>
      <c r="L713" t="s">
        <v>142</v>
      </c>
      <c r="M713" t="s">
        <v>23</v>
      </c>
      <c r="N713" t="s">
        <v>23</v>
      </c>
      <c r="O713" t="s">
        <v>25</v>
      </c>
      <c r="P713" t="s">
        <v>202</v>
      </c>
      <c r="Q713" t="s">
        <v>50</v>
      </c>
      <c r="R713">
        <v>110.85</v>
      </c>
      <c r="S713">
        <v>6164.81</v>
      </c>
      <c r="T713" t="s">
        <v>59</v>
      </c>
      <c r="U713" t="s">
        <v>60</v>
      </c>
    </row>
    <row r="714" spans="1:21">
      <c r="A714" t="s">
        <v>1984</v>
      </c>
      <c r="B714" s="2">
        <v>45786</v>
      </c>
      <c r="C714" t="s">
        <v>33</v>
      </c>
      <c r="D714">
        <v>42</v>
      </c>
      <c r="E714" t="s">
        <v>39</v>
      </c>
      <c r="F714">
        <v>2</v>
      </c>
      <c r="G714">
        <v>1</v>
      </c>
      <c r="H714" t="s">
        <v>24</v>
      </c>
      <c r="I714">
        <v>4412</v>
      </c>
      <c r="J714">
        <v>0</v>
      </c>
      <c r="K714">
        <v>3</v>
      </c>
      <c r="L714" t="s">
        <v>48</v>
      </c>
      <c r="M714" t="s">
        <v>23</v>
      </c>
      <c r="N714" t="s">
        <v>23</v>
      </c>
      <c r="O714" t="s">
        <v>56</v>
      </c>
      <c r="P714" t="s">
        <v>26</v>
      </c>
      <c r="Q714" t="s">
        <v>84</v>
      </c>
      <c r="R714">
        <v>55.1</v>
      </c>
      <c r="S714">
        <v>232.77</v>
      </c>
      <c r="T714" t="s">
        <v>30</v>
      </c>
      <c r="U714" t="s">
        <v>103</v>
      </c>
    </row>
    <row r="715" spans="1:21">
      <c r="A715" t="s">
        <v>1986</v>
      </c>
      <c r="B715" s="2">
        <v>45840</v>
      </c>
      <c r="C715" t="s">
        <v>22</v>
      </c>
      <c r="D715">
        <v>43</v>
      </c>
      <c r="E715" t="s">
        <v>39</v>
      </c>
      <c r="F715">
        <v>0</v>
      </c>
      <c r="G715">
        <v>1</v>
      </c>
      <c r="H715" t="s">
        <v>24</v>
      </c>
      <c r="I715">
        <v>4132</v>
      </c>
      <c r="J715">
        <v>0</v>
      </c>
      <c r="K715">
        <v>1</v>
      </c>
      <c r="L715" t="s">
        <v>15568</v>
      </c>
      <c r="M715" t="s">
        <v>23</v>
      </c>
      <c r="N715" t="s">
        <v>39</v>
      </c>
      <c r="P715" t="s">
        <v>26</v>
      </c>
      <c r="Q715" t="s">
        <v>84</v>
      </c>
      <c r="R715">
        <v>18.850000000000001</v>
      </c>
      <c r="S715">
        <v>59.34</v>
      </c>
      <c r="T715" t="s">
        <v>64</v>
      </c>
      <c r="U715" t="s">
        <v>73</v>
      </c>
    </row>
    <row r="716" spans="1:21">
      <c r="A716" t="s">
        <v>1989</v>
      </c>
      <c r="B716" s="2">
        <v>45614</v>
      </c>
      <c r="C716" t="s">
        <v>33</v>
      </c>
      <c r="D716">
        <v>53</v>
      </c>
      <c r="E716" t="s">
        <v>39</v>
      </c>
      <c r="F716">
        <v>0</v>
      </c>
      <c r="G716">
        <v>1</v>
      </c>
      <c r="H716" t="s">
        <v>24</v>
      </c>
      <c r="I716">
        <v>5900</v>
      </c>
      <c r="J716">
        <v>0</v>
      </c>
      <c r="K716">
        <v>9</v>
      </c>
      <c r="L716" t="s">
        <v>48</v>
      </c>
      <c r="M716" t="s">
        <v>23</v>
      </c>
      <c r="N716" t="s">
        <v>23</v>
      </c>
      <c r="O716" t="s">
        <v>49</v>
      </c>
      <c r="P716" t="s">
        <v>26</v>
      </c>
      <c r="Q716" t="s">
        <v>27</v>
      </c>
      <c r="R716">
        <v>74.650000000000006</v>
      </c>
      <c r="S716">
        <v>1031.42</v>
      </c>
      <c r="T716" t="s">
        <v>30</v>
      </c>
      <c r="U716" t="s">
        <v>69</v>
      </c>
    </row>
    <row r="717" spans="1:21">
      <c r="A717" t="s">
        <v>1991</v>
      </c>
      <c r="B717" s="2">
        <v>45845</v>
      </c>
      <c r="C717" t="s">
        <v>22</v>
      </c>
      <c r="D717">
        <v>31</v>
      </c>
      <c r="E717" t="s">
        <v>39</v>
      </c>
      <c r="F717">
        <v>0</v>
      </c>
      <c r="G717">
        <v>1</v>
      </c>
      <c r="H717" t="s">
        <v>24</v>
      </c>
      <c r="I717">
        <v>4389</v>
      </c>
      <c r="J717">
        <v>0</v>
      </c>
      <c r="K717">
        <v>1</v>
      </c>
      <c r="L717" t="s">
        <v>15568</v>
      </c>
      <c r="M717" t="s">
        <v>23</v>
      </c>
      <c r="N717" t="s">
        <v>39</v>
      </c>
      <c r="P717" t="s">
        <v>26</v>
      </c>
      <c r="Q717" t="s">
        <v>84</v>
      </c>
      <c r="R717">
        <v>20.100000000000001</v>
      </c>
      <c r="S717">
        <v>24.21</v>
      </c>
      <c r="T717" t="s">
        <v>30</v>
      </c>
      <c r="U717" t="s">
        <v>69</v>
      </c>
    </row>
    <row r="718" spans="1:21">
      <c r="A718" t="s">
        <v>1993</v>
      </c>
      <c r="B718" s="2">
        <v>45853</v>
      </c>
      <c r="C718" t="s">
        <v>22</v>
      </c>
      <c r="D718">
        <v>25</v>
      </c>
      <c r="E718" t="s">
        <v>23</v>
      </c>
      <c r="F718">
        <v>0</v>
      </c>
      <c r="G718">
        <v>1</v>
      </c>
      <c r="H718" t="s">
        <v>24</v>
      </c>
      <c r="I718">
        <v>2100</v>
      </c>
      <c r="J718">
        <v>0</v>
      </c>
      <c r="K718">
        <v>1</v>
      </c>
      <c r="L718" t="s">
        <v>15568</v>
      </c>
      <c r="M718" t="s">
        <v>23</v>
      </c>
      <c r="N718" t="s">
        <v>23</v>
      </c>
      <c r="O718" t="s">
        <v>25</v>
      </c>
      <c r="P718" t="s">
        <v>26</v>
      </c>
      <c r="Q718" t="s">
        <v>84</v>
      </c>
      <c r="R718">
        <v>69.900000000000006</v>
      </c>
      <c r="S718">
        <v>74.89</v>
      </c>
      <c r="T718" t="s">
        <v>30</v>
      </c>
      <c r="U718" t="s">
        <v>69</v>
      </c>
    </row>
    <row r="719" spans="1:21">
      <c r="A719" t="s">
        <v>1996</v>
      </c>
      <c r="B719" s="2">
        <v>44584</v>
      </c>
      <c r="C719" t="s">
        <v>22</v>
      </c>
      <c r="D719">
        <v>49</v>
      </c>
      <c r="E719" t="s">
        <v>39</v>
      </c>
      <c r="F719">
        <v>0</v>
      </c>
      <c r="G719">
        <v>1</v>
      </c>
      <c r="H719" t="s">
        <v>24</v>
      </c>
      <c r="I719">
        <v>3370</v>
      </c>
      <c r="J719">
        <v>0</v>
      </c>
      <c r="K719">
        <v>43</v>
      </c>
      <c r="L719" t="s">
        <v>15568</v>
      </c>
      <c r="M719" t="s">
        <v>23</v>
      </c>
      <c r="N719" t="s">
        <v>23</v>
      </c>
      <c r="O719" t="s">
        <v>25</v>
      </c>
      <c r="P719" t="s">
        <v>26</v>
      </c>
      <c r="Q719" t="s">
        <v>27</v>
      </c>
      <c r="R719">
        <v>101.4</v>
      </c>
      <c r="S719">
        <v>6662.52</v>
      </c>
      <c r="T719" t="s">
        <v>30</v>
      </c>
      <c r="U719" t="s">
        <v>69</v>
      </c>
    </row>
    <row r="720" spans="1:21">
      <c r="A720" t="s">
        <v>1999</v>
      </c>
      <c r="B720" s="2">
        <v>45834</v>
      </c>
      <c r="C720" t="s">
        <v>22</v>
      </c>
      <c r="D720">
        <v>39</v>
      </c>
      <c r="E720" t="s">
        <v>39</v>
      </c>
      <c r="F720">
        <v>0</v>
      </c>
      <c r="G720">
        <v>1</v>
      </c>
      <c r="H720" t="s">
        <v>24</v>
      </c>
      <c r="I720">
        <v>5344</v>
      </c>
      <c r="J720">
        <v>0</v>
      </c>
      <c r="K720">
        <v>2</v>
      </c>
      <c r="L720" t="s">
        <v>15568</v>
      </c>
      <c r="M720" t="s">
        <v>23</v>
      </c>
      <c r="N720" t="s">
        <v>23</v>
      </c>
      <c r="O720" t="s">
        <v>56</v>
      </c>
      <c r="P720" t="s">
        <v>26</v>
      </c>
      <c r="Q720" t="s">
        <v>27</v>
      </c>
      <c r="R720">
        <v>62.05</v>
      </c>
      <c r="S720">
        <v>192.88</v>
      </c>
      <c r="T720" t="s">
        <v>30</v>
      </c>
      <c r="U720" t="s">
        <v>69</v>
      </c>
    </row>
    <row r="721" spans="1:21">
      <c r="A721" t="s">
        <v>2002</v>
      </c>
      <c r="B721" s="2">
        <v>45758</v>
      </c>
      <c r="C721" t="s">
        <v>33</v>
      </c>
      <c r="D721">
        <v>44</v>
      </c>
      <c r="E721" t="s">
        <v>39</v>
      </c>
      <c r="F721">
        <v>0</v>
      </c>
      <c r="G721">
        <v>1</v>
      </c>
      <c r="H721" t="s">
        <v>24</v>
      </c>
      <c r="I721">
        <v>5730</v>
      </c>
      <c r="J721">
        <v>0</v>
      </c>
      <c r="K721">
        <v>4</v>
      </c>
      <c r="L721" t="s">
        <v>15568</v>
      </c>
      <c r="M721" t="s">
        <v>23</v>
      </c>
      <c r="N721" t="s">
        <v>23</v>
      </c>
      <c r="O721" t="s">
        <v>56</v>
      </c>
      <c r="P721" t="s">
        <v>26</v>
      </c>
      <c r="Q721" t="s">
        <v>50</v>
      </c>
      <c r="R721">
        <v>60.4</v>
      </c>
      <c r="S721">
        <v>344.27</v>
      </c>
      <c r="T721" t="s">
        <v>30</v>
      </c>
      <c r="U721" t="s">
        <v>31</v>
      </c>
    </row>
    <row r="722" spans="1:21">
      <c r="A722" t="s">
        <v>2005</v>
      </c>
      <c r="B722" s="2">
        <v>44121</v>
      </c>
      <c r="C722" t="s">
        <v>22</v>
      </c>
      <c r="D722">
        <v>28</v>
      </c>
      <c r="E722" t="s">
        <v>23</v>
      </c>
      <c r="F722">
        <v>0</v>
      </c>
      <c r="G722">
        <v>1</v>
      </c>
      <c r="H722" t="s">
        <v>24</v>
      </c>
      <c r="I722">
        <v>5444</v>
      </c>
      <c r="J722">
        <v>6</v>
      </c>
      <c r="K722">
        <v>58</v>
      </c>
      <c r="L722" t="s">
        <v>142</v>
      </c>
      <c r="M722" t="s">
        <v>39</v>
      </c>
      <c r="N722" t="s">
        <v>23</v>
      </c>
      <c r="O722" t="s">
        <v>49</v>
      </c>
      <c r="P722" t="s">
        <v>26</v>
      </c>
      <c r="Q722" t="s">
        <v>27</v>
      </c>
      <c r="R722">
        <v>45.3</v>
      </c>
      <c r="S722">
        <v>2610.25</v>
      </c>
      <c r="T722" t="s">
        <v>64</v>
      </c>
      <c r="U722" t="s">
        <v>73</v>
      </c>
    </row>
    <row r="723" spans="1:21">
      <c r="A723" t="s">
        <v>2007</v>
      </c>
      <c r="B723" s="2">
        <v>45053</v>
      </c>
      <c r="C723" t="s">
        <v>22</v>
      </c>
      <c r="D723">
        <v>66</v>
      </c>
      <c r="E723" t="s">
        <v>23</v>
      </c>
      <c r="F723">
        <v>0</v>
      </c>
      <c r="G723">
        <v>1</v>
      </c>
      <c r="H723" t="s">
        <v>24</v>
      </c>
      <c r="I723">
        <v>2927</v>
      </c>
      <c r="J723">
        <v>0</v>
      </c>
      <c r="K723">
        <v>27</v>
      </c>
      <c r="L723" t="s">
        <v>15568</v>
      </c>
      <c r="M723" t="s">
        <v>39</v>
      </c>
      <c r="N723" t="s">
        <v>23</v>
      </c>
      <c r="O723" t="s">
        <v>56</v>
      </c>
      <c r="P723" t="s">
        <v>26</v>
      </c>
      <c r="Q723" t="s">
        <v>50</v>
      </c>
      <c r="R723">
        <v>30.75</v>
      </c>
      <c r="S723">
        <v>945.1</v>
      </c>
      <c r="T723" t="s">
        <v>30</v>
      </c>
      <c r="U723" t="s">
        <v>69</v>
      </c>
    </row>
    <row r="724" spans="1:21">
      <c r="A724" t="s">
        <v>2010</v>
      </c>
      <c r="B724" s="2">
        <v>44208</v>
      </c>
      <c r="C724" t="s">
        <v>33</v>
      </c>
      <c r="D724">
        <v>71</v>
      </c>
      <c r="E724" t="s">
        <v>23</v>
      </c>
      <c r="F724">
        <v>0</v>
      </c>
      <c r="G724">
        <v>1</v>
      </c>
      <c r="H724" t="s">
        <v>24</v>
      </c>
      <c r="I724">
        <v>5502</v>
      </c>
      <c r="J724">
        <v>2</v>
      </c>
      <c r="K724">
        <v>55</v>
      </c>
      <c r="L724" t="s">
        <v>142</v>
      </c>
      <c r="M724" t="s">
        <v>23</v>
      </c>
      <c r="N724" t="s">
        <v>23</v>
      </c>
      <c r="O724" t="s">
        <v>25</v>
      </c>
      <c r="P724" t="s">
        <v>26</v>
      </c>
      <c r="Q724" t="s">
        <v>27</v>
      </c>
      <c r="R724">
        <v>85.45</v>
      </c>
      <c r="S724">
        <v>7319.8</v>
      </c>
      <c r="T724" t="s">
        <v>30</v>
      </c>
      <c r="U724" t="s">
        <v>69</v>
      </c>
    </row>
    <row r="725" spans="1:21">
      <c r="A725" t="s">
        <v>2012</v>
      </c>
      <c r="B725" s="2">
        <v>45058</v>
      </c>
      <c r="C725" t="s">
        <v>33</v>
      </c>
      <c r="D725">
        <v>66</v>
      </c>
      <c r="E725" t="s">
        <v>23</v>
      </c>
      <c r="F725">
        <v>0</v>
      </c>
      <c r="G725">
        <v>1</v>
      </c>
      <c r="H725" t="s">
        <v>24</v>
      </c>
      <c r="I725">
        <v>4517</v>
      </c>
      <c r="J725">
        <v>2</v>
      </c>
      <c r="K725">
        <v>27</v>
      </c>
      <c r="L725" t="s">
        <v>15568</v>
      </c>
      <c r="M725" t="s">
        <v>23</v>
      </c>
      <c r="N725" t="s">
        <v>23</v>
      </c>
      <c r="O725" t="s">
        <v>56</v>
      </c>
      <c r="P725" t="s">
        <v>26</v>
      </c>
      <c r="Q725" t="s">
        <v>27</v>
      </c>
      <c r="R725">
        <v>75.2</v>
      </c>
      <c r="S725">
        <v>2118.89</v>
      </c>
      <c r="T725" t="s">
        <v>36</v>
      </c>
      <c r="U725" t="s">
        <v>46</v>
      </c>
    </row>
    <row r="726" spans="1:21">
      <c r="A726" t="s">
        <v>2014</v>
      </c>
      <c r="B726" s="2">
        <v>43915</v>
      </c>
      <c r="C726" t="s">
        <v>33</v>
      </c>
      <c r="D726">
        <v>80</v>
      </c>
      <c r="E726" t="s">
        <v>23</v>
      </c>
      <c r="F726">
        <v>0</v>
      </c>
      <c r="G726">
        <v>1</v>
      </c>
      <c r="H726" t="s">
        <v>24</v>
      </c>
      <c r="I726">
        <v>4196</v>
      </c>
      <c r="J726">
        <v>3</v>
      </c>
      <c r="K726">
        <v>65</v>
      </c>
      <c r="L726" t="s">
        <v>142</v>
      </c>
      <c r="M726" t="s">
        <v>23</v>
      </c>
      <c r="N726" t="s">
        <v>23</v>
      </c>
      <c r="O726" t="s">
        <v>25</v>
      </c>
      <c r="P726" t="s">
        <v>26</v>
      </c>
      <c r="Q726" t="s">
        <v>27</v>
      </c>
      <c r="R726">
        <v>105.25</v>
      </c>
      <c r="S726">
        <v>7981.75</v>
      </c>
      <c r="T726" t="s">
        <v>36</v>
      </c>
      <c r="U726" t="s">
        <v>46</v>
      </c>
    </row>
    <row r="727" spans="1:21">
      <c r="A727" t="s">
        <v>2017</v>
      </c>
      <c r="B727" s="2">
        <v>44186</v>
      </c>
      <c r="D727">
        <v>78</v>
      </c>
      <c r="F727">
        <v>0</v>
      </c>
      <c r="G727">
        <v>1</v>
      </c>
      <c r="H727" t="s">
        <v>24</v>
      </c>
      <c r="I727">
        <v>6268</v>
      </c>
      <c r="J727">
        <v>0</v>
      </c>
      <c r="K727">
        <v>56</v>
      </c>
      <c r="L727" t="s">
        <v>15568</v>
      </c>
      <c r="T727" t="s">
        <v>30</v>
      </c>
      <c r="U727" t="s">
        <v>103</v>
      </c>
    </row>
    <row r="728" spans="1:21">
      <c r="A728" t="s">
        <v>2018</v>
      </c>
      <c r="B728" s="2">
        <v>45582</v>
      </c>
      <c r="C728" t="s">
        <v>22</v>
      </c>
      <c r="D728">
        <v>46</v>
      </c>
      <c r="E728" t="s">
        <v>39</v>
      </c>
      <c r="F728">
        <v>0</v>
      </c>
      <c r="G728">
        <v>1</v>
      </c>
      <c r="H728" t="s">
        <v>24</v>
      </c>
      <c r="I728">
        <v>3189</v>
      </c>
      <c r="J728">
        <v>0</v>
      </c>
      <c r="K728">
        <v>10</v>
      </c>
      <c r="L728" t="s">
        <v>15568</v>
      </c>
      <c r="M728" t="s">
        <v>23</v>
      </c>
      <c r="N728" t="s">
        <v>23</v>
      </c>
      <c r="O728" t="s">
        <v>25</v>
      </c>
      <c r="P728" t="s">
        <v>26</v>
      </c>
      <c r="Q728" t="s">
        <v>27</v>
      </c>
      <c r="R728">
        <v>72.849999999999994</v>
      </c>
      <c r="S728">
        <v>773.25</v>
      </c>
      <c r="T728" t="s">
        <v>30</v>
      </c>
      <c r="U728" t="s">
        <v>31</v>
      </c>
    </row>
    <row r="729" spans="1:21">
      <c r="A729" t="s">
        <v>2021</v>
      </c>
      <c r="B729" s="2">
        <v>45779</v>
      </c>
      <c r="C729" t="s">
        <v>33</v>
      </c>
      <c r="D729">
        <v>69</v>
      </c>
      <c r="E729" t="s">
        <v>39</v>
      </c>
      <c r="F729">
        <v>0</v>
      </c>
      <c r="G729">
        <v>1</v>
      </c>
      <c r="H729" t="s">
        <v>24</v>
      </c>
      <c r="I729">
        <v>3501</v>
      </c>
      <c r="J729">
        <v>0</v>
      </c>
      <c r="K729">
        <v>3</v>
      </c>
      <c r="L729" t="s">
        <v>15568</v>
      </c>
      <c r="M729" t="s">
        <v>23</v>
      </c>
      <c r="N729" t="s">
        <v>23</v>
      </c>
      <c r="O729" t="s">
        <v>25</v>
      </c>
      <c r="P729" t="s">
        <v>26</v>
      </c>
      <c r="Q729" t="s">
        <v>27</v>
      </c>
      <c r="R729">
        <v>79.400000000000006</v>
      </c>
      <c r="S729">
        <v>330.75</v>
      </c>
      <c r="T729" t="s">
        <v>64</v>
      </c>
      <c r="U729" t="s">
        <v>65</v>
      </c>
    </row>
    <row r="730" spans="1:21">
      <c r="A730" t="s">
        <v>2023</v>
      </c>
      <c r="B730" s="2">
        <v>44003</v>
      </c>
      <c r="C730" t="s">
        <v>22</v>
      </c>
      <c r="D730">
        <v>75</v>
      </c>
      <c r="E730" t="s">
        <v>23</v>
      </c>
      <c r="F730">
        <v>0</v>
      </c>
      <c r="G730">
        <v>1</v>
      </c>
      <c r="H730" t="s">
        <v>24</v>
      </c>
      <c r="I730">
        <v>5052</v>
      </c>
      <c r="J730">
        <v>1</v>
      </c>
      <c r="K730">
        <v>62</v>
      </c>
      <c r="L730" t="s">
        <v>15568</v>
      </c>
      <c r="M730" t="s">
        <v>23</v>
      </c>
      <c r="N730" t="s">
        <v>23</v>
      </c>
      <c r="O730" t="s">
        <v>25</v>
      </c>
      <c r="P730" t="s">
        <v>202</v>
      </c>
      <c r="Q730" t="s">
        <v>27</v>
      </c>
      <c r="R730">
        <v>103.75</v>
      </c>
      <c r="S730">
        <v>6824.17</v>
      </c>
      <c r="T730" t="s">
        <v>30</v>
      </c>
      <c r="U730" t="s">
        <v>31</v>
      </c>
    </row>
    <row r="731" spans="1:21">
      <c r="A731" t="s">
        <v>2025</v>
      </c>
      <c r="B731" s="2">
        <v>45856</v>
      </c>
      <c r="C731" t="s">
        <v>22</v>
      </c>
      <c r="D731">
        <v>77</v>
      </c>
      <c r="E731" t="s">
        <v>39</v>
      </c>
      <c r="F731">
        <v>0</v>
      </c>
      <c r="G731">
        <v>1</v>
      </c>
      <c r="H731" t="s">
        <v>24</v>
      </c>
      <c r="I731">
        <v>3106</v>
      </c>
      <c r="J731">
        <v>0</v>
      </c>
      <c r="K731">
        <v>1</v>
      </c>
      <c r="L731" t="s">
        <v>15568</v>
      </c>
      <c r="M731" t="s">
        <v>23</v>
      </c>
      <c r="N731" t="s">
        <v>23</v>
      </c>
      <c r="O731" t="s">
        <v>25</v>
      </c>
      <c r="P731" t="s">
        <v>26</v>
      </c>
      <c r="Q731" t="s">
        <v>27</v>
      </c>
      <c r="R731">
        <v>88.8</v>
      </c>
      <c r="S731">
        <v>148.4</v>
      </c>
      <c r="T731" t="s">
        <v>30</v>
      </c>
      <c r="U731" t="s">
        <v>69</v>
      </c>
    </row>
    <row r="732" spans="1:21">
      <c r="A732" t="s">
        <v>2028</v>
      </c>
      <c r="B732" s="2">
        <v>44105</v>
      </c>
      <c r="C732" t="s">
        <v>22</v>
      </c>
      <c r="D732">
        <v>77</v>
      </c>
      <c r="E732" t="s">
        <v>23</v>
      </c>
      <c r="F732">
        <v>0</v>
      </c>
      <c r="G732">
        <v>1</v>
      </c>
      <c r="H732" t="s">
        <v>24</v>
      </c>
      <c r="I732">
        <v>4739</v>
      </c>
      <c r="J732">
        <v>1</v>
      </c>
      <c r="K732">
        <v>58</v>
      </c>
      <c r="L732" t="s">
        <v>15568</v>
      </c>
      <c r="M732" t="s">
        <v>23</v>
      </c>
      <c r="N732" t="s">
        <v>23</v>
      </c>
      <c r="O732" t="s">
        <v>25</v>
      </c>
      <c r="P732" t="s">
        <v>202</v>
      </c>
      <c r="Q732" t="s">
        <v>27</v>
      </c>
      <c r="R732">
        <v>108.85</v>
      </c>
      <c r="S732">
        <v>9151.2900000000009</v>
      </c>
      <c r="T732" t="s">
        <v>30</v>
      </c>
      <c r="U732" t="s">
        <v>69</v>
      </c>
    </row>
    <row r="733" spans="1:21">
      <c r="A733" t="s">
        <v>2031</v>
      </c>
      <c r="B733" s="2">
        <v>45725</v>
      </c>
      <c r="C733" t="s">
        <v>33</v>
      </c>
      <c r="D733">
        <v>78</v>
      </c>
      <c r="E733" t="s">
        <v>23</v>
      </c>
      <c r="F733">
        <v>0</v>
      </c>
      <c r="G733">
        <v>1</v>
      </c>
      <c r="H733" t="s">
        <v>24</v>
      </c>
      <c r="I733">
        <v>4287</v>
      </c>
      <c r="J733">
        <v>1</v>
      </c>
      <c r="K733">
        <v>5</v>
      </c>
      <c r="L733" t="s">
        <v>48</v>
      </c>
      <c r="M733" t="s">
        <v>23</v>
      </c>
      <c r="N733" t="s">
        <v>23</v>
      </c>
      <c r="O733" t="s">
        <v>25</v>
      </c>
      <c r="P733" t="s">
        <v>26</v>
      </c>
      <c r="Q733" t="s">
        <v>27</v>
      </c>
      <c r="R733">
        <v>81</v>
      </c>
      <c r="S733">
        <v>577.41</v>
      </c>
      <c r="T733" t="s">
        <v>30</v>
      </c>
      <c r="U733" t="s">
        <v>69</v>
      </c>
    </row>
    <row r="734" spans="1:21">
      <c r="A734" t="s">
        <v>2033</v>
      </c>
      <c r="B734" s="2">
        <v>45638</v>
      </c>
      <c r="C734" t="s">
        <v>22</v>
      </c>
      <c r="D734">
        <v>68</v>
      </c>
      <c r="E734" t="s">
        <v>23</v>
      </c>
      <c r="F734">
        <v>0</v>
      </c>
      <c r="G734">
        <v>1</v>
      </c>
      <c r="H734" t="s">
        <v>24</v>
      </c>
      <c r="I734">
        <v>3443</v>
      </c>
      <c r="J734">
        <v>2</v>
      </c>
      <c r="K734">
        <v>8</v>
      </c>
      <c r="L734" t="s">
        <v>15568</v>
      </c>
      <c r="M734" t="s">
        <v>23</v>
      </c>
      <c r="N734" t="s">
        <v>23</v>
      </c>
      <c r="O734" t="s">
        <v>25</v>
      </c>
      <c r="P734" t="s">
        <v>26</v>
      </c>
      <c r="Q734" t="s">
        <v>50</v>
      </c>
      <c r="R734">
        <v>80.45</v>
      </c>
      <c r="S734">
        <v>799.37</v>
      </c>
      <c r="T734" t="s">
        <v>43</v>
      </c>
      <c r="U734" t="s">
        <v>44</v>
      </c>
    </row>
    <row r="735" spans="1:21">
      <c r="A735" t="s">
        <v>2036</v>
      </c>
      <c r="B735" s="2">
        <v>43749</v>
      </c>
      <c r="C735" t="s">
        <v>22</v>
      </c>
      <c r="D735">
        <v>67</v>
      </c>
      <c r="E735" t="s">
        <v>23</v>
      </c>
      <c r="F735">
        <v>0</v>
      </c>
      <c r="G735">
        <v>1</v>
      </c>
      <c r="H735" t="s">
        <v>24</v>
      </c>
      <c r="I735">
        <v>5005</v>
      </c>
      <c r="J735">
        <v>1</v>
      </c>
      <c r="K735">
        <v>70</v>
      </c>
      <c r="L735" t="s">
        <v>15568</v>
      </c>
      <c r="M735" t="s">
        <v>23</v>
      </c>
      <c r="N735" t="s">
        <v>23</v>
      </c>
      <c r="O735" t="s">
        <v>25</v>
      </c>
      <c r="P735" t="s">
        <v>26</v>
      </c>
      <c r="Q735" t="s">
        <v>27</v>
      </c>
      <c r="R735">
        <v>102.95</v>
      </c>
      <c r="S735">
        <v>8307.76</v>
      </c>
      <c r="T735" t="s">
        <v>30</v>
      </c>
      <c r="U735" t="s">
        <v>31</v>
      </c>
    </row>
    <row r="736" spans="1:21">
      <c r="A736" t="s">
        <v>2038</v>
      </c>
      <c r="B736" s="2">
        <v>44725</v>
      </c>
      <c r="C736" t="s">
        <v>33</v>
      </c>
      <c r="D736">
        <v>69</v>
      </c>
      <c r="E736" t="s">
        <v>39</v>
      </c>
      <c r="F736">
        <v>0</v>
      </c>
      <c r="G736">
        <v>1</v>
      </c>
      <c r="H736" t="s">
        <v>24</v>
      </c>
      <c r="I736">
        <v>3474</v>
      </c>
      <c r="J736">
        <v>0</v>
      </c>
      <c r="K736">
        <v>38</v>
      </c>
      <c r="L736" t="s">
        <v>40</v>
      </c>
      <c r="M736" t="s">
        <v>23</v>
      </c>
      <c r="N736" t="s">
        <v>23</v>
      </c>
      <c r="O736" t="s">
        <v>25</v>
      </c>
      <c r="P736" t="s">
        <v>26</v>
      </c>
      <c r="Q736" t="s">
        <v>27</v>
      </c>
      <c r="R736">
        <v>99.55</v>
      </c>
      <c r="S736">
        <v>5535.07</v>
      </c>
      <c r="T736" t="s">
        <v>64</v>
      </c>
      <c r="U736" t="s">
        <v>73</v>
      </c>
    </row>
    <row r="737" spans="1:21">
      <c r="A737" t="s">
        <v>2040</v>
      </c>
      <c r="B737" s="2">
        <v>45095</v>
      </c>
      <c r="C737" t="s">
        <v>22</v>
      </c>
      <c r="D737">
        <v>75</v>
      </c>
      <c r="E737" t="s">
        <v>23</v>
      </c>
      <c r="F737">
        <v>0</v>
      </c>
      <c r="G737">
        <v>1</v>
      </c>
      <c r="H737" t="s">
        <v>24</v>
      </c>
      <c r="I737">
        <v>3157</v>
      </c>
      <c r="J737">
        <v>0</v>
      </c>
      <c r="K737">
        <v>26</v>
      </c>
      <c r="L737" t="s">
        <v>40</v>
      </c>
      <c r="M737" t="s">
        <v>23</v>
      </c>
      <c r="N737" t="s">
        <v>23</v>
      </c>
      <c r="O737" t="s">
        <v>25</v>
      </c>
      <c r="P737" t="s">
        <v>26</v>
      </c>
      <c r="Q737" t="s">
        <v>27</v>
      </c>
      <c r="R737">
        <v>105.75</v>
      </c>
      <c r="S737">
        <v>2833.01</v>
      </c>
      <c r="T737" t="s">
        <v>64</v>
      </c>
      <c r="U737" t="s">
        <v>65</v>
      </c>
    </row>
    <row r="738" spans="1:21">
      <c r="A738" t="s">
        <v>2043</v>
      </c>
      <c r="B738" s="2">
        <v>44623</v>
      </c>
      <c r="C738" t="s">
        <v>22</v>
      </c>
      <c r="D738">
        <v>72</v>
      </c>
      <c r="E738" t="s">
        <v>39</v>
      </c>
      <c r="F738">
        <v>0</v>
      </c>
      <c r="G738">
        <v>1</v>
      </c>
      <c r="H738" t="s">
        <v>24</v>
      </c>
      <c r="I738">
        <v>2169</v>
      </c>
      <c r="J738">
        <v>0</v>
      </c>
      <c r="K738">
        <v>41</v>
      </c>
      <c r="L738" t="s">
        <v>142</v>
      </c>
      <c r="M738" t="s">
        <v>23</v>
      </c>
      <c r="N738" t="s">
        <v>23</v>
      </c>
      <c r="O738" t="s">
        <v>25</v>
      </c>
      <c r="P738" t="s">
        <v>26</v>
      </c>
      <c r="Q738" t="s">
        <v>27</v>
      </c>
      <c r="R738">
        <v>98.4</v>
      </c>
      <c r="S738">
        <v>5912.21</v>
      </c>
      <c r="T738" t="s">
        <v>30</v>
      </c>
      <c r="U738" t="s">
        <v>31</v>
      </c>
    </row>
    <row r="739" spans="1:21">
      <c r="A739" t="s">
        <v>2046</v>
      </c>
      <c r="B739" s="2">
        <v>45330</v>
      </c>
      <c r="C739" t="s">
        <v>33</v>
      </c>
      <c r="D739">
        <v>77</v>
      </c>
      <c r="E739" t="s">
        <v>39</v>
      </c>
      <c r="F739">
        <v>0</v>
      </c>
      <c r="G739">
        <v>1</v>
      </c>
      <c r="H739" t="s">
        <v>24</v>
      </c>
      <c r="I739">
        <v>5145</v>
      </c>
      <c r="J739">
        <v>0</v>
      </c>
      <c r="K739">
        <v>18</v>
      </c>
      <c r="L739" t="s">
        <v>15568</v>
      </c>
      <c r="M739" t="s">
        <v>23</v>
      </c>
      <c r="N739" t="s">
        <v>23</v>
      </c>
      <c r="O739" t="s">
        <v>25</v>
      </c>
      <c r="P739" t="s">
        <v>26</v>
      </c>
      <c r="Q739" t="s">
        <v>27</v>
      </c>
      <c r="R739">
        <v>85.45</v>
      </c>
      <c r="S739">
        <v>1548.33</v>
      </c>
      <c r="T739" t="s">
        <v>30</v>
      </c>
      <c r="U739" t="s">
        <v>106</v>
      </c>
    </row>
    <row r="740" spans="1:21">
      <c r="A740" t="s">
        <v>2048</v>
      </c>
      <c r="B740" s="2">
        <v>45692</v>
      </c>
      <c r="C740" t="s">
        <v>33</v>
      </c>
      <c r="D740">
        <v>80</v>
      </c>
      <c r="E740" t="s">
        <v>39</v>
      </c>
      <c r="F740">
        <v>0</v>
      </c>
      <c r="G740">
        <v>1</v>
      </c>
      <c r="H740" t="s">
        <v>24</v>
      </c>
      <c r="I740">
        <v>3964</v>
      </c>
      <c r="J740">
        <v>0</v>
      </c>
      <c r="K740">
        <v>6</v>
      </c>
      <c r="L740" t="s">
        <v>48</v>
      </c>
      <c r="M740" t="s">
        <v>23</v>
      </c>
      <c r="N740" t="s">
        <v>23</v>
      </c>
      <c r="O740" t="s">
        <v>25</v>
      </c>
      <c r="P740" t="s">
        <v>26</v>
      </c>
      <c r="Q740" t="s">
        <v>27</v>
      </c>
      <c r="R740">
        <v>74.400000000000006</v>
      </c>
      <c r="S740">
        <v>507.56</v>
      </c>
      <c r="T740" t="s">
        <v>30</v>
      </c>
      <c r="U740" t="s">
        <v>106</v>
      </c>
    </row>
    <row r="741" spans="1:21">
      <c r="A741" t="s">
        <v>2050</v>
      </c>
      <c r="B741" s="2">
        <v>44121</v>
      </c>
      <c r="C741" t="s">
        <v>22</v>
      </c>
      <c r="D741">
        <v>75</v>
      </c>
      <c r="E741" t="s">
        <v>23</v>
      </c>
      <c r="F741">
        <v>0</v>
      </c>
      <c r="G741">
        <v>1</v>
      </c>
      <c r="H741" t="s">
        <v>24</v>
      </c>
      <c r="I741">
        <v>4662</v>
      </c>
      <c r="J741">
        <v>1</v>
      </c>
      <c r="K741">
        <v>58</v>
      </c>
      <c r="L741" t="s">
        <v>142</v>
      </c>
      <c r="M741" t="s">
        <v>23</v>
      </c>
      <c r="N741" t="s">
        <v>23</v>
      </c>
      <c r="O741" t="s">
        <v>25</v>
      </c>
      <c r="P741" t="s">
        <v>26</v>
      </c>
      <c r="Q741" t="s">
        <v>27</v>
      </c>
      <c r="R741">
        <v>98.7</v>
      </c>
      <c r="S741">
        <v>5997.04</v>
      </c>
      <c r="T741" t="s">
        <v>30</v>
      </c>
      <c r="U741" t="s">
        <v>31</v>
      </c>
    </row>
    <row r="742" spans="1:21">
      <c r="A742" t="s">
        <v>2052</v>
      </c>
      <c r="B742" s="2">
        <v>45817</v>
      </c>
      <c r="C742" t="s">
        <v>22</v>
      </c>
      <c r="D742">
        <v>67</v>
      </c>
      <c r="E742" t="s">
        <v>39</v>
      </c>
      <c r="F742">
        <v>0</v>
      </c>
      <c r="G742">
        <v>1</v>
      </c>
      <c r="H742" t="s">
        <v>24</v>
      </c>
      <c r="I742">
        <v>4618</v>
      </c>
      <c r="J742">
        <v>0</v>
      </c>
      <c r="K742">
        <v>2</v>
      </c>
      <c r="L742" t="s">
        <v>48</v>
      </c>
      <c r="M742" t="s">
        <v>23</v>
      </c>
      <c r="N742" t="s">
        <v>23</v>
      </c>
      <c r="O742" t="s">
        <v>56</v>
      </c>
      <c r="P742" t="s">
        <v>26</v>
      </c>
      <c r="Q742" t="s">
        <v>27</v>
      </c>
      <c r="R742">
        <v>44.7</v>
      </c>
      <c r="S742">
        <v>176.56</v>
      </c>
      <c r="T742" t="s">
        <v>30</v>
      </c>
      <c r="U742" t="s">
        <v>106</v>
      </c>
    </row>
    <row r="743" spans="1:21">
      <c r="A743" t="s">
        <v>2055</v>
      </c>
      <c r="B743" s="2">
        <v>45856</v>
      </c>
      <c r="C743" t="s">
        <v>22</v>
      </c>
      <c r="D743">
        <v>72</v>
      </c>
      <c r="E743" t="s">
        <v>39</v>
      </c>
      <c r="F743">
        <v>0</v>
      </c>
      <c r="G743">
        <v>1</v>
      </c>
      <c r="H743" t="s">
        <v>24</v>
      </c>
      <c r="I743">
        <v>3491</v>
      </c>
      <c r="J743">
        <v>0</v>
      </c>
      <c r="K743">
        <v>1</v>
      </c>
      <c r="L743" t="s">
        <v>48</v>
      </c>
      <c r="M743" t="s">
        <v>23</v>
      </c>
      <c r="N743" t="s">
        <v>39</v>
      </c>
      <c r="P743" t="s">
        <v>26</v>
      </c>
      <c r="Q743" t="s">
        <v>50</v>
      </c>
      <c r="R743">
        <v>20.05</v>
      </c>
      <c r="S743">
        <v>39.92</v>
      </c>
      <c r="T743" t="s">
        <v>59</v>
      </c>
      <c r="U743" t="s">
        <v>384</v>
      </c>
    </row>
    <row r="744" spans="1:21">
      <c r="A744" t="s">
        <v>2058</v>
      </c>
      <c r="B744" s="2">
        <v>44116</v>
      </c>
      <c r="C744" t="s">
        <v>33</v>
      </c>
      <c r="D744">
        <v>69</v>
      </c>
      <c r="E744" t="s">
        <v>23</v>
      </c>
      <c r="F744">
        <v>0</v>
      </c>
      <c r="G744">
        <v>1</v>
      </c>
      <c r="H744" t="s">
        <v>24</v>
      </c>
      <c r="I744">
        <v>5067</v>
      </c>
      <c r="J744">
        <v>1</v>
      </c>
      <c r="K744">
        <v>58</v>
      </c>
      <c r="L744" t="s">
        <v>15568</v>
      </c>
      <c r="M744" t="s">
        <v>23</v>
      </c>
      <c r="N744" t="s">
        <v>23</v>
      </c>
      <c r="O744" t="s">
        <v>25</v>
      </c>
      <c r="P744" t="s">
        <v>202</v>
      </c>
      <c r="Q744" t="s">
        <v>50</v>
      </c>
      <c r="R744">
        <v>105.5</v>
      </c>
      <c r="S744">
        <v>7188.02</v>
      </c>
      <c r="T744" t="s">
        <v>36</v>
      </c>
      <c r="U744" t="s">
        <v>46</v>
      </c>
    </row>
    <row r="745" spans="1:21">
      <c r="A745" t="s">
        <v>2060</v>
      </c>
      <c r="B745" s="2">
        <v>45840</v>
      </c>
      <c r="C745" t="s">
        <v>22</v>
      </c>
      <c r="D745">
        <v>73</v>
      </c>
      <c r="E745" t="s">
        <v>23</v>
      </c>
      <c r="F745">
        <v>0</v>
      </c>
      <c r="G745">
        <v>1</v>
      </c>
      <c r="H745" t="s">
        <v>24</v>
      </c>
      <c r="I745">
        <v>4962</v>
      </c>
      <c r="J745">
        <v>0</v>
      </c>
      <c r="K745">
        <v>1</v>
      </c>
      <c r="L745" t="s">
        <v>48</v>
      </c>
      <c r="M745" t="s">
        <v>23</v>
      </c>
      <c r="N745" t="s">
        <v>23</v>
      </c>
      <c r="O745" t="s">
        <v>25</v>
      </c>
      <c r="P745" t="s">
        <v>26</v>
      </c>
      <c r="Q745" t="s">
        <v>27</v>
      </c>
      <c r="R745">
        <v>70.3</v>
      </c>
      <c r="S745">
        <v>109.4</v>
      </c>
      <c r="T745" t="s">
        <v>30</v>
      </c>
      <c r="U745" t="s">
        <v>31</v>
      </c>
    </row>
    <row r="746" spans="1:21">
      <c r="A746" t="s">
        <v>2062</v>
      </c>
      <c r="B746" s="2">
        <v>45486</v>
      </c>
      <c r="C746" t="s">
        <v>22</v>
      </c>
      <c r="D746">
        <v>80</v>
      </c>
      <c r="E746" t="s">
        <v>23</v>
      </c>
      <c r="F746">
        <v>0</v>
      </c>
      <c r="G746">
        <v>1</v>
      </c>
      <c r="H746" t="s">
        <v>24</v>
      </c>
      <c r="I746">
        <v>3714</v>
      </c>
      <c r="J746">
        <v>1</v>
      </c>
      <c r="K746">
        <v>13</v>
      </c>
      <c r="L746" t="s">
        <v>97</v>
      </c>
      <c r="M746" t="s">
        <v>23</v>
      </c>
      <c r="N746" t="s">
        <v>23</v>
      </c>
      <c r="O746" t="s">
        <v>25</v>
      </c>
      <c r="P746" t="s">
        <v>26</v>
      </c>
      <c r="Q746" t="s">
        <v>27</v>
      </c>
      <c r="R746">
        <v>98</v>
      </c>
      <c r="S746">
        <v>1599.51</v>
      </c>
      <c r="T746" t="s">
        <v>64</v>
      </c>
      <c r="U746" t="s">
        <v>65</v>
      </c>
    </row>
    <row r="747" spans="1:21">
      <c r="A747" t="s">
        <v>2065</v>
      </c>
      <c r="B747" s="2">
        <v>44444</v>
      </c>
      <c r="C747" t="s">
        <v>22</v>
      </c>
      <c r="D747">
        <v>78</v>
      </c>
      <c r="E747" t="s">
        <v>23</v>
      </c>
      <c r="F747">
        <v>0</v>
      </c>
      <c r="G747">
        <v>1</v>
      </c>
      <c r="H747" t="s">
        <v>24</v>
      </c>
      <c r="I747">
        <v>5166</v>
      </c>
      <c r="J747">
        <v>1</v>
      </c>
      <c r="K747">
        <v>47</v>
      </c>
      <c r="L747" t="s">
        <v>15568</v>
      </c>
      <c r="M747" t="s">
        <v>23</v>
      </c>
      <c r="N747" t="s">
        <v>23</v>
      </c>
      <c r="O747" t="s">
        <v>25</v>
      </c>
      <c r="P747" t="s">
        <v>26</v>
      </c>
      <c r="Q747" t="s">
        <v>27</v>
      </c>
      <c r="R747">
        <v>100.05</v>
      </c>
      <c r="S747">
        <v>5292.64</v>
      </c>
      <c r="T747" t="s">
        <v>36</v>
      </c>
      <c r="U747" t="s">
        <v>46</v>
      </c>
    </row>
    <row r="748" spans="1:21">
      <c r="A748" t="s">
        <v>2067</v>
      </c>
      <c r="B748" s="2">
        <v>44564</v>
      </c>
      <c r="C748" t="s">
        <v>22</v>
      </c>
      <c r="D748">
        <v>68</v>
      </c>
      <c r="E748" t="s">
        <v>23</v>
      </c>
      <c r="F748">
        <v>0</v>
      </c>
      <c r="G748">
        <v>1</v>
      </c>
      <c r="H748" t="s">
        <v>24</v>
      </c>
      <c r="I748">
        <v>2505</v>
      </c>
      <c r="J748">
        <v>1</v>
      </c>
      <c r="K748">
        <v>43</v>
      </c>
      <c r="L748" t="s">
        <v>142</v>
      </c>
      <c r="M748" t="s">
        <v>23</v>
      </c>
      <c r="N748" t="s">
        <v>23</v>
      </c>
      <c r="O748" t="s">
        <v>25</v>
      </c>
      <c r="P748" t="s">
        <v>26</v>
      </c>
      <c r="Q748" t="s">
        <v>27</v>
      </c>
      <c r="R748">
        <v>103</v>
      </c>
      <c r="S748">
        <v>5163.79</v>
      </c>
      <c r="T748" t="s">
        <v>30</v>
      </c>
      <c r="U748" t="s">
        <v>31</v>
      </c>
    </row>
    <row r="749" spans="1:21">
      <c r="A749" t="s">
        <v>2070</v>
      </c>
      <c r="B749" s="2">
        <v>45131</v>
      </c>
      <c r="C749" t="s">
        <v>33</v>
      </c>
      <c r="D749">
        <v>73</v>
      </c>
      <c r="E749" t="s">
        <v>23</v>
      </c>
      <c r="F749">
        <v>0</v>
      </c>
      <c r="G749">
        <v>1</v>
      </c>
      <c r="H749" t="s">
        <v>24</v>
      </c>
      <c r="I749">
        <v>4190</v>
      </c>
      <c r="J749">
        <v>6</v>
      </c>
      <c r="K749">
        <v>25</v>
      </c>
      <c r="L749" t="s">
        <v>40</v>
      </c>
      <c r="M749" t="s">
        <v>39</v>
      </c>
      <c r="N749" t="s">
        <v>23</v>
      </c>
      <c r="O749" t="s">
        <v>49</v>
      </c>
      <c r="P749" t="s">
        <v>26</v>
      </c>
      <c r="Q749" t="s">
        <v>50</v>
      </c>
      <c r="R749">
        <v>58.6</v>
      </c>
      <c r="S749">
        <v>1498.17</v>
      </c>
      <c r="T749" t="s">
        <v>36</v>
      </c>
      <c r="U749" t="s">
        <v>46</v>
      </c>
    </row>
    <row r="750" spans="1:21">
      <c r="A750" t="s">
        <v>2073</v>
      </c>
      <c r="B750" s="2">
        <v>44582</v>
      </c>
      <c r="C750" t="s">
        <v>33</v>
      </c>
      <c r="D750">
        <v>27</v>
      </c>
      <c r="E750" t="s">
        <v>39</v>
      </c>
      <c r="F750">
        <v>0</v>
      </c>
      <c r="G750">
        <v>1</v>
      </c>
      <c r="H750" t="s">
        <v>24</v>
      </c>
      <c r="I750">
        <v>5250</v>
      </c>
      <c r="J750">
        <v>0</v>
      </c>
      <c r="K750">
        <v>43</v>
      </c>
      <c r="L750" t="s">
        <v>15568</v>
      </c>
      <c r="M750" t="s">
        <v>23</v>
      </c>
      <c r="N750" t="s">
        <v>23</v>
      </c>
      <c r="O750" t="s">
        <v>25</v>
      </c>
      <c r="P750" t="s">
        <v>164</v>
      </c>
      <c r="Q750" t="s">
        <v>27</v>
      </c>
      <c r="R750">
        <v>104.6</v>
      </c>
      <c r="S750">
        <v>5313.69</v>
      </c>
      <c r="T750" t="s">
        <v>30</v>
      </c>
      <c r="U750" t="s">
        <v>69</v>
      </c>
    </row>
    <row r="751" spans="1:21">
      <c r="A751" t="s">
        <v>2076</v>
      </c>
      <c r="B751" s="2">
        <v>45027</v>
      </c>
      <c r="C751" t="s">
        <v>33</v>
      </c>
      <c r="D751">
        <v>24</v>
      </c>
      <c r="E751" t="s">
        <v>23</v>
      </c>
      <c r="F751">
        <v>0</v>
      </c>
      <c r="G751">
        <v>1</v>
      </c>
      <c r="H751" t="s">
        <v>24</v>
      </c>
      <c r="I751">
        <v>5201</v>
      </c>
      <c r="J751">
        <v>1</v>
      </c>
      <c r="K751">
        <v>28</v>
      </c>
      <c r="L751" t="s">
        <v>40</v>
      </c>
      <c r="M751" t="s">
        <v>23</v>
      </c>
      <c r="N751" t="s">
        <v>23</v>
      </c>
      <c r="O751" t="s">
        <v>25</v>
      </c>
      <c r="P751" t="s">
        <v>26</v>
      </c>
      <c r="Q751" t="s">
        <v>27</v>
      </c>
      <c r="R751">
        <v>81.05</v>
      </c>
      <c r="S751">
        <v>2698.9</v>
      </c>
      <c r="T751" t="s">
        <v>30</v>
      </c>
      <c r="U751" t="s">
        <v>31</v>
      </c>
    </row>
    <row r="752" spans="1:21">
      <c r="A752" t="s">
        <v>2079</v>
      </c>
      <c r="B752" s="2">
        <v>45679</v>
      </c>
      <c r="C752" t="s">
        <v>22</v>
      </c>
      <c r="D752">
        <v>58</v>
      </c>
      <c r="E752" t="s">
        <v>39</v>
      </c>
      <c r="F752">
        <v>0</v>
      </c>
      <c r="G752">
        <v>1</v>
      </c>
      <c r="H752" t="s">
        <v>24</v>
      </c>
      <c r="I752">
        <v>2031</v>
      </c>
      <c r="J752">
        <v>0</v>
      </c>
      <c r="K752">
        <v>7</v>
      </c>
      <c r="L752" t="s">
        <v>15568</v>
      </c>
      <c r="M752" t="s">
        <v>23</v>
      </c>
      <c r="N752" t="s">
        <v>23</v>
      </c>
      <c r="O752" t="s">
        <v>25</v>
      </c>
      <c r="P752" t="s">
        <v>26</v>
      </c>
      <c r="Q752" t="s">
        <v>27</v>
      </c>
      <c r="R752">
        <v>99.8</v>
      </c>
      <c r="S752">
        <v>1012.46</v>
      </c>
      <c r="T752" t="s">
        <v>30</v>
      </c>
      <c r="U752" t="s">
        <v>31</v>
      </c>
    </row>
    <row r="753" spans="1:21">
      <c r="A753" t="s">
        <v>2081</v>
      </c>
      <c r="B753" s="2">
        <v>45477</v>
      </c>
      <c r="C753" t="s">
        <v>33</v>
      </c>
      <c r="D753">
        <v>61</v>
      </c>
      <c r="E753" t="s">
        <v>23</v>
      </c>
      <c r="F753">
        <v>0</v>
      </c>
      <c r="G753">
        <v>1</v>
      </c>
      <c r="H753" t="s">
        <v>24</v>
      </c>
      <c r="I753">
        <v>4498</v>
      </c>
      <c r="J753">
        <v>3</v>
      </c>
      <c r="K753">
        <v>13</v>
      </c>
      <c r="L753" t="s">
        <v>97</v>
      </c>
      <c r="M753" t="s">
        <v>23</v>
      </c>
      <c r="N753" t="s">
        <v>23</v>
      </c>
      <c r="O753" t="s">
        <v>49</v>
      </c>
      <c r="P753" t="s">
        <v>26</v>
      </c>
      <c r="Q753" t="s">
        <v>27</v>
      </c>
      <c r="R753">
        <v>55.95</v>
      </c>
      <c r="S753">
        <v>982</v>
      </c>
      <c r="T753" t="s">
        <v>30</v>
      </c>
      <c r="U753" t="s">
        <v>31</v>
      </c>
    </row>
    <row r="754" spans="1:21">
      <c r="A754" t="s">
        <v>2083</v>
      </c>
      <c r="B754" s="2">
        <v>44707</v>
      </c>
      <c r="C754" t="s">
        <v>22</v>
      </c>
      <c r="D754">
        <v>60</v>
      </c>
      <c r="E754" t="s">
        <v>23</v>
      </c>
      <c r="F754">
        <v>0</v>
      </c>
      <c r="G754">
        <v>1</v>
      </c>
      <c r="H754" t="s">
        <v>24</v>
      </c>
      <c r="I754">
        <v>3364</v>
      </c>
      <c r="J754">
        <v>5</v>
      </c>
      <c r="K754">
        <v>39</v>
      </c>
      <c r="L754" t="s">
        <v>40</v>
      </c>
      <c r="M754" t="s">
        <v>23</v>
      </c>
      <c r="N754" t="s">
        <v>23</v>
      </c>
      <c r="O754" t="s">
        <v>25</v>
      </c>
      <c r="P754" t="s">
        <v>26</v>
      </c>
      <c r="Q754" t="s">
        <v>50</v>
      </c>
      <c r="R754">
        <v>86.3</v>
      </c>
      <c r="S754">
        <v>4835.75</v>
      </c>
      <c r="T754" t="s">
        <v>30</v>
      </c>
      <c r="U754" t="s">
        <v>31</v>
      </c>
    </row>
    <row r="755" spans="1:21">
      <c r="A755" t="s">
        <v>2086</v>
      </c>
      <c r="B755" s="2">
        <v>45714</v>
      </c>
      <c r="C755" t="s">
        <v>33</v>
      </c>
      <c r="D755">
        <v>29</v>
      </c>
      <c r="E755" t="s">
        <v>39</v>
      </c>
      <c r="F755">
        <v>0</v>
      </c>
      <c r="G755">
        <v>1</v>
      </c>
      <c r="H755" t="s">
        <v>24</v>
      </c>
      <c r="I755">
        <v>3263</v>
      </c>
      <c r="J755">
        <v>0</v>
      </c>
      <c r="K755">
        <v>6</v>
      </c>
      <c r="L755" t="s">
        <v>15568</v>
      </c>
      <c r="M755" t="s">
        <v>23</v>
      </c>
      <c r="N755" t="s">
        <v>23</v>
      </c>
      <c r="O755" t="s">
        <v>25</v>
      </c>
      <c r="P755" t="s">
        <v>26</v>
      </c>
      <c r="Q755" t="s">
        <v>27</v>
      </c>
      <c r="R755">
        <v>79.05</v>
      </c>
      <c r="S755">
        <v>552.94000000000005</v>
      </c>
      <c r="T755" t="s">
        <v>64</v>
      </c>
      <c r="U755" t="s">
        <v>234</v>
      </c>
    </row>
    <row r="756" spans="1:21">
      <c r="A756" t="s">
        <v>2088</v>
      </c>
      <c r="B756" s="2">
        <v>45815</v>
      </c>
      <c r="C756" t="s">
        <v>33</v>
      </c>
      <c r="D756">
        <v>51</v>
      </c>
      <c r="E756" t="s">
        <v>39</v>
      </c>
      <c r="F756">
        <v>0</v>
      </c>
      <c r="G756">
        <v>1</v>
      </c>
      <c r="H756" t="s">
        <v>24</v>
      </c>
      <c r="I756">
        <v>2960</v>
      </c>
      <c r="J756">
        <v>0</v>
      </c>
      <c r="K756">
        <v>2</v>
      </c>
      <c r="L756" t="s">
        <v>48</v>
      </c>
      <c r="M756" t="s">
        <v>23</v>
      </c>
      <c r="N756" t="s">
        <v>23</v>
      </c>
      <c r="O756" t="s">
        <v>49</v>
      </c>
      <c r="P756" t="s">
        <v>26</v>
      </c>
      <c r="Q756" t="s">
        <v>50</v>
      </c>
      <c r="R756">
        <v>49.05</v>
      </c>
      <c r="S756">
        <v>160.5</v>
      </c>
      <c r="T756" t="s">
        <v>30</v>
      </c>
      <c r="U756" t="s">
        <v>31</v>
      </c>
    </row>
    <row r="757" spans="1:21">
      <c r="A757" t="s">
        <v>2091</v>
      </c>
      <c r="B757" s="2">
        <v>45542</v>
      </c>
      <c r="C757" t="s">
        <v>33</v>
      </c>
      <c r="D757">
        <v>42</v>
      </c>
      <c r="E757" t="s">
        <v>23</v>
      </c>
      <c r="F757">
        <v>0</v>
      </c>
      <c r="G757">
        <v>1</v>
      </c>
      <c r="H757" t="s">
        <v>24</v>
      </c>
      <c r="I757">
        <v>2860</v>
      </c>
      <c r="J757">
        <v>1</v>
      </c>
      <c r="K757">
        <v>11</v>
      </c>
      <c r="L757" t="s">
        <v>97</v>
      </c>
      <c r="M757" t="s">
        <v>23</v>
      </c>
      <c r="N757" t="s">
        <v>23</v>
      </c>
      <c r="O757" t="s">
        <v>49</v>
      </c>
      <c r="P757" t="s">
        <v>26</v>
      </c>
      <c r="Q757" t="s">
        <v>27</v>
      </c>
      <c r="R757">
        <v>66.349999999999994</v>
      </c>
      <c r="S757">
        <v>913.39</v>
      </c>
      <c r="T757" t="s">
        <v>30</v>
      </c>
      <c r="U757" t="s">
        <v>31</v>
      </c>
    </row>
    <row r="758" spans="1:21">
      <c r="A758" t="s">
        <v>2094</v>
      </c>
      <c r="B758" s="2">
        <v>45315</v>
      </c>
      <c r="C758" t="s">
        <v>22</v>
      </c>
      <c r="D758">
        <v>62</v>
      </c>
      <c r="E758" t="s">
        <v>39</v>
      </c>
      <c r="F758">
        <v>0</v>
      </c>
      <c r="G758">
        <v>1</v>
      </c>
      <c r="H758" t="s">
        <v>24</v>
      </c>
      <c r="I758">
        <v>4857</v>
      </c>
      <c r="J758">
        <v>0</v>
      </c>
      <c r="K758">
        <v>19</v>
      </c>
      <c r="L758" t="s">
        <v>97</v>
      </c>
      <c r="M758" t="s">
        <v>23</v>
      </c>
      <c r="N758" t="s">
        <v>23</v>
      </c>
      <c r="O758" t="s">
        <v>25</v>
      </c>
      <c r="P758" t="s">
        <v>26</v>
      </c>
      <c r="Q758" t="s">
        <v>27</v>
      </c>
      <c r="R758">
        <v>86</v>
      </c>
      <c r="S758">
        <v>1950.24</v>
      </c>
      <c r="T758" t="s">
        <v>30</v>
      </c>
      <c r="U758" t="s">
        <v>31</v>
      </c>
    </row>
    <row r="759" spans="1:21">
      <c r="A759" t="s">
        <v>2096</v>
      </c>
      <c r="B759" s="2">
        <v>45861</v>
      </c>
      <c r="C759" t="s">
        <v>22</v>
      </c>
      <c r="D759">
        <v>58</v>
      </c>
      <c r="E759" t="s">
        <v>39</v>
      </c>
      <c r="F759">
        <v>0</v>
      </c>
      <c r="G759">
        <v>1</v>
      </c>
      <c r="H759" t="s">
        <v>24</v>
      </c>
      <c r="I759">
        <v>4094</v>
      </c>
      <c r="J759">
        <v>0</v>
      </c>
      <c r="K759">
        <v>1</v>
      </c>
      <c r="L759" t="s">
        <v>15568</v>
      </c>
      <c r="M759" t="s">
        <v>23</v>
      </c>
      <c r="N759" t="s">
        <v>23</v>
      </c>
      <c r="O759" t="s">
        <v>56</v>
      </c>
      <c r="P759" t="s">
        <v>26</v>
      </c>
      <c r="Q759" t="s">
        <v>50</v>
      </c>
      <c r="R759">
        <v>45.05</v>
      </c>
      <c r="S759">
        <v>93.08</v>
      </c>
      <c r="T759" t="s">
        <v>30</v>
      </c>
      <c r="U759" t="s">
        <v>31</v>
      </c>
    </row>
    <row r="760" spans="1:21">
      <c r="A760" t="s">
        <v>2099</v>
      </c>
      <c r="B760" s="2">
        <v>45556</v>
      </c>
      <c r="C760" t="s">
        <v>22</v>
      </c>
      <c r="D760">
        <v>23</v>
      </c>
      <c r="E760" t="s">
        <v>23</v>
      </c>
      <c r="F760">
        <v>0</v>
      </c>
      <c r="G760">
        <v>1</v>
      </c>
      <c r="H760" t="s">
        <v>24</v>
      </c>
      <c r="I760">
        <v>3469</v>
      </c>
      <c r="J760">
        <v>1</v>
      </c>
      <c r="K760">
        <v>11</v>
      </c>
      <c r="L760" t="s">
        <v>97</v>
      </c>
      <c r="M760" t="s">
        <v>23</v>
      </c>
      <c r="N760" t="s">
        <v>23</v>
      </c>
      <c r="O760" t="s">
        <v>25</v>
      </c>
      <c r="P760" t="s">
        <v>26</v>
      </c>
      <c r="Q760" t="s">
        <v>27</v>
      </c>
      <c r="R760">
        <v>79.5</v>
      </c>
      <c r="S760">
        <v>1065.1300000000001</v>
      </c>
      <c r="T760" t="s">
        <v>30</v>
      </c>
      <c r="U760" t="s">
        <v>69</v>
      </c>
    </row>
    <row r="761" spans="1:21">
      <c r="A761" t="s">
        <v>2101</v>
      </c>
      <c r="B761" s="2">
        <v>45740</v>
      </c>
      <c r="C761" t="s">
        <v>22</v>
      </c>
      <c r="D761">
        <v>61</v>
      </c>
      <c r="E761" t="s">
        <v>39</v>
      </c>
      <c r="F761">
        <v>0</v>
      </c>
      <c r="G761">
        <v>1</v>
      </c>
      <c r="H761" t="s">
        <v>24</v>
      </c>
      <c r="I761">
        <v>3965</v>
      </c>
      <c r="J761">
        <v>0</v>
      </c>
      <c r="K761">
        <v>5</v>
      </c>
      <c r="L761" t="s">
        <v>48</v>
      </c>
      <c r="M761" t="s">
        <v>23</v>
      </c>
      <c r="N761" t="s">
        <v>23</v>
      </c>
      <c r="O761" t="s">
        <v>25</v>
      </c>
      <c r="P761" t="s">
        <v>26</v>
      </c>
      <c r="Q761" t="s">
        <v>27</v>
      </c>
      <c r="R761">
        <v>69.75</v>
      </c>
      <c r="S761">
        <v>480.3</v>
      </c>
      <c r="T761" t="s">
        <v>30</v>
      </c>
      <c r="U761" t="s">
        <v>31</v>
      </c>
    </row>
    <row r="762" spans="1:21">
      <c r="A762" t="s">
        <v>2103</v>
      </c>
      <c r="B762" s="2">
        <v>44319</v>
      </c>
      <c r="C762" t="s">
        <v>22</v>
      </c>
      <c r="D762">
        <v>32</v>
      </c>
      <c r="E762" t="s">
        <v>23</v>
      </c>
      <c r="F762">
        <v>0</v>
      </c>
      <c r="G762">
        <v>1</v>
      </c>
      <c r="H762" t="s">
        <v>24</v>
      </c>
      <c r="I762">
        <v>4747</v>
      </c>
      <c r="J762">
        <v>1</v>
      </c>
      <c r="K762">
        <v>51</v>
      </c>
      <c r="L762" t="s">
        <v>15568</v>
      </c>
      <c r="M762" t="s">
        <v>23</v>
      </c>
      <c r="N762" t="s">
        <v>23</v>
      </c>
      <c r="O762" t="s">
        <v>25</v>
      </c>
      <c r="P762" t="s">
        <v>26</v>
      </c>
      <c r="Q762" t="s">
        <v>27</v>
      </c>
      <c r="R762">
        <v>94.65</v>
      </c>
      <c r="S762">
        <v>5887.83</v>
      </c>
      <c r="T762" t="s">
        <v>30</v>
      </c>
      <c r="U762" t="s">
        <v>31</v>
      </c>
    </row>
    <row r="763" spans="1:21">
      <c r="A763" t="s">
        <v>2105</v>
      </c>
      <c r="B763" s="2">
        <v>45780</v>
      </c>
      <c r="C763" t="s">
        <v>33</v>
      </c>
      <c r="D763">
        <v>44</v>
      </c>
      <c r="E763" t="s">
        <v>23</v>
      </c>
      <c r="F763">
        <v>0</v>
      </c>
      <c r="G763">
        <v>1</v>
      </c>
      <c r="H763" t="s">
        <v>24</v>
      </c>
      <c r="I763">
        <v>2014</v>
      </c>
      <c r="J763">
        <v>1</v>
      </c>
      <c r="K763">
        <v>3</v>
      </c>
      <c r="L763" t="s">
        <v>15568</v>
      </c>
      <c r="M763" t="s">
        <v>23</v>
      </c>
      <c r="N763" t="s">
        <v>23</v>
      </c>
      <c r="O763" t="s">
        <v>25</v>
      </c>
      <c r="P763" t="s">
        <v>26</v>
      </c>
      <c r="Q763" t="s">
        <v>27</v>
      </c>
      <c r="R763">
        <v>84.75</v>
      </c>
      <c r="S763">
        <v>379.12</v>
      </c>
      <c r="T763" t="s">
        <v>30</v>
      </c>
      <c r="U763" t="s">
        <v>31</v>
      </c>
    </row>
    <row r="764" spans="1:21">
      <c r="A764" t="s">
        <v>2108</v>
      </c>
      <c r="B764" s="2">
        <v>45854</v>
      </c>
      <c r="C764" t="s">
        <v>33</v>
      </c>
      <c r="D764">
        <v>47</v>
      </c>
      <c r="E764" t="s">
        <v>23</v>
      </c>
      <c r="F764">
        <v>0</v>
      </c>
      <c r="G764">
        <v>1</v>
      </c>
      <c r="H764" t="s">
        <v>24</v>
      </c>
      <c r="I764">
        <v>3187</v>
      </c>
      <c r="J764">
        <v>3</v>
      </c>
      <c r="K764">
        <v>1</v>
      </c>
      <c r="L764" t="s">
        <v>15568</v>
      </c>
      <c r="M764" t="s">
        <v>23</v>
      </c>
      <c r="N764" t="s">
        <v>23</v>
      </c>
      <c r="O764" t="s">
        <v>49</v>
      </c>
      <c r="P764" t="s">
        <v>26</v>
      </c>
      <c r="Q764" t="s">
        <v>27</v>
      </c>
      <c r="R764">
        <v>45.7</v>
      </c>
      <c r="S764">
        <v>58.5</v>
      </c>
      <c r="T764" t="s">
        <v>30</v>
      </c>
      <c r="U764" t="s">
        <v>69</v>
      </c>
    </row>
    <row r="765" spans="1:21">
      <c r="A765" t="s">
        <v>2111</v>
      </c>
      <c r="B765" s="2">
        <v>45822</v>
      </c>
      <c r="C765" t="s">
        <v>22</v>
      </c>
      <c r="D765">
        <v>37</v>
      </c>
      <c r="E765" t="s">
        <v>39</v>
      </c>
      <c r="F765">
        <v>0</v>
      </c>
      <c r="G765">
        <v>1</v>
      </c>
      <c r="H765" t="s">
        <v>24</v>
      </c>
      <c r="I765">
        <v>2384</v>
      </c>
      <c r="J765">
        <v>0</v>
      </c>
      <c r="K765">
        <v>2</v>
      </c>
      <c r="L765" t="s">
        <v>15568</v>
      </c>
      <c r="M765" t="s">
        <v>23</v>
      </c>
      <c r="N765" t="s">
        <v>23</v>
      </c>
      <c r="O765" t="s">
        <v>25</v>
      </c>
      <c r="P765" t="s">
        <v>26</v>
      </c>
      <c r="Q765" t="s">
        <v>27</v>
      </c>
      <c r="R765">
        <v>80.2</v>
      </c>
      <c r="S765">
        <v>244.04</v>
      </c>
      <c r="T765" t="s">
        <v>30</v>
      </c>
      <c r="U765" t="s">
        <v>69</v>
      </c>
    </row>
    <row r="766" spans="1:21">
      <c r="A766" t="s">
        <v>2113</v>
      </c>
      <c r="B766" s="2">
        <v>44450</v>
      </c>
      <c r="C766" t="s">
        <v>22</v>
      </c>
      <c r="D766">
        <v>58</v>
      </c>
      <c r="E766" t="s">
        <v>23</v>
      </c>
      <c r="F766">
        <v>0</v>
      </c>
      <c r="G766">
        <v>1</v>
      </c>
      <c r="H766" t="s">
        <v>24</v>
      </c>
      <c r="I766">
        <v>2516</v>
      </c>
      <c r="J766">
        <v>1</v>
      </c>
      <c r="K766">
        <v>47</v>
      </c>
      <c r="L766" t="s">
        <v>142</v>
      </c>
      <c r="M766" t="s">
        <v>23</v>
      </c>
      <c r="N766" t="s">
        <v>23</v>
      </c>
      <c r="O766" t="s">
        <v>25</v>
      </c>
      <c r="P766" t="s">
        <v>26</v>
      </c>
      <c r="Q766" t="s">
        <v>27</v>
      </c>
      <c r="R766">
        <v>83.35</v>
      </c>
      <c r="S766">
        <v>5029.38</v>
      </c>
      <c r="T766" t="s">
        <v>64</v>
      </c>
      <c r="U766" t="s">
        <v>65</v>
      </c>
    </row>
    <row r="767" spans="1:21">
      <c r="A767" t="s">
        <v>2115</v>
      </c>
      <c r="B767" s="2">
        <v>45205</v>
      </c>
      <c r="C767" t="s">
        <v>33</v>
      </c>
      <c r="D767">
        <v>26</v>
      </c>
      <c r="E767" t="s">
        <v>23</v>
      </c>
      <c r="F767">
        <v>0</v>
      </c>
      <c r="G767">
        <v>1</v>
      </c>
      <c r="H767" t="s">
        <v>24</v>
      </c>
      <c r="I767">
        <v>3410</v>
      </c>
      <c r="J767">
        <v>1</v>
      </c>
      <c r="K767">
        <v>22</v>
      </c>
      <c r="L767" t="s">
        <v>15568</v>
      </c>
      <c r="M767" t="s">
        <v>23</v>
      </c>
      <c r="N767" t="s">
        <v>23</v>
      </c>
      <c r="O767" t="s">
        <v>49</v>
      </c>
      <c r="P767" t="s">
        <v>26</v>
      </c>
      <c r="Q767" t="s">
        <v>27</v>
      </c>
      <c r="R767">
        <v>79.2</v>
      </c>
      <c r="S767">
        <v>2031.17</v>
      </c>
      <c r="T767" t="s">
        <v>64</v>
      </c>
      <c r="U767" t="s">
        <v>65</v>
      </c>
    </row>
    <row r="768" spans="1:21">
      <c r="A768" t="s">
        <v>2118</v>
      </c>
      <c r="B768" s="2">
        <v>45817</v>
      </c>
      <c r="C768" t="s">
        <v>33</v>
      </c>
      <c r="D768">
        <v>27</v>
      </c>
      <c r="E768" t="s">
        <v>39</v>
      </c>
      <c r="F768">
        <v>0</v>
      </c>
      <c r="G768">
        <v>1</v>
      </c>
      <c r="H768" t="s">
        <v>24</v>
      </c>
      <c r="I768">
        <v>5270</v>
      </c>
      <c r="J768">
        <v>0</v>
      </c>
      <c r="K768">
        <v>2</v>
      </c>
      <c r="L768" t="s">
        <v>48</v>
      </c>
      <c r="M768" t="s">
        <v>23</v>
      </c>
      <c r="N768" t="s">
        <v>23</v>
      </c>
      <c r="O768" t="s">
        <v>25</v>
      </c>
      <c r="P768" t="s">
        <v>26</v>
      </c>
      <c r="Q768" t="s">
        <v>27</v>
      </c>
      <c r="R768">
        <v>75.8</v>
      </c>
      <c r="S768">
        <v>209.37</v>
      </c>
      <c r="T768" t="s">
        <v>30</v>
      </c>
      <c r="U768" t="s">
        <v>31</v>
      </c>
    </row>
    <row r="769" spans="1:21">
      <c r="A769" t="s">
        <v>2120</v>
      </c>
      <c r="B769" s="2">
        <v>45855</v>
      </c>
      <c r="C769" t="s">
        <v>22</v>
      </c>
      <c r="D769">
        <v>37</v>
      </c>
      <c r="E769" t="s">
        <v>39</v>
      </c>
      <c r="F769">
        <v>0</v>
      </c>
      <c r="G769">
        <v>1</v>
      </c>
      <c r="H769" t="s">
        <v>24</v>
      </c>
      <c r="I769">
        <v>5739</v>
      </c>
      <c r="J769">
        <v>0</v>
      </c>
      <c r="K769">
        <v>1</v>
      </c>
      <c r="L769" t="s">
        <v>48</v>
      </c>
      <c r="M769" t="s">
        <v>23</v>
      </c>
      <c r="N769" t="s">
        <v>23</v>
      </c>
      <c r="O769" t="s">
        <v>25</v>
      </c>
      <c r="P769" t="s">
        <v>26</v>
      </c>
      <c r="Q769" t="s">
        <v>84</v>
      </c>
      <c r="R769">
        <v>71.55</v>
      </c>
      <c r="S769">
        <v>88.82</v>
      </c>
      <c r="T769" t="s">
        <v>30</v>
      </c>
      <c r="U769" t="s">
        <v>31</v>
      </c>
    </row>
    <row r="770" spans="1:21">
      <c r="A770" t="s">
        <v>2123</v>
      </c>
      <c r="B770" s="2">
        <v>45861</v>
      </c>
      <c r="C770" t="s">
        <v>22</v>
      </c>
      <c r="D770">
        <v>42</v>
      </c>
      <c r="E770" t="s">
        <v>39</v>
      </c>
      <c r="F770">
        <v>0</v>
      </c>
      <c r="G770">
        <v>1</v>
      </c>
      <c r="H770" t="s">
        <v>24</v>
      </c>
      <c r="I770">
        <v>5386</v>
      </c>
      <c r="J770">
        <v>0</v>
      </c>
      <c r="K770">
        <v>1</v>
      </c>
      <c r="L770" t="s">
        <v>48</v>
      </c>
      <c r="M770" t="s">
        <v>39</v>
      </c>
      <c r="N770" t="s">
        <v>23</v>
      </c>
      <c r="O770" t="s">
        <v>49</v>
      </c>
      <c r="P770" t="s">
        <v>26</v>
      </c>
      <c r="Q770" t="s">
        <v>27</v>
      </c>
      <c r="R770">
        <v>25.15</v>
      </c>
      <c r="S770">
        <v>25.15</v>
      </c>
      <c r="T770" t="s">
        <v>30</v>
      </c>
      <c r="U770" t="s">
        <v>31</v>
      </c>
    </row>
    <row r="771" spans="1:21">
      <c r="A771" t="s">
        <v>2125</v>
      </c>
      <c r="B771" s="2">
        <v>45474</v>
      </c>
      <c r="C771" t="s">
        <v>22</v>
      </c>
      <c r="D771">
        <v>46</v>
      </c>
      <c r="E771" t="s">
        <v>39</v>
      </c>
      <c r="F771">
        <v>0</v>
      </c>
      <c r="G771">
        <v>1</v>
      </c>
      <c r="H771" t="s">
        <v>24</v>
      </c>
      <c r="I771">
        <v>5525</v>
      </c>
      <c r="J771">
        <v>0</v>
      </c>
      <c r="K771">
        <v>13</v>
      </c>
      <c r="L771" t="s">
        <v>15568</v>
      </c>
      <c r="M771" t="s">
        <v>23</v>
      </c>
      <c r="N771" t="s">
        <v>23</v>
      </c>
      <c r="O771" t="s">
        <v>25</v>
      </c>
      <c r="P771" t="s">
        <v>26</v>
      </c>
      <c r="Q771" t="s">
        <v>84</v>
      </c>
      <c r="R771">
        <v>98.15</v>
      </c>
      <c r="S771">
        <v>1313.93</v>
      </c>
      <c r="T771" t="s">
        <v>59</v>
      </c>
      <c r="U771" t="s">
        <v>384</v>
      </c>
    </row>
    <row r="772" spans="1:21">
      <c r="A772" t="s">
        <v>2127</v>
      </c>
      <c r="B772" s="2">
        <v>43854</v>
      </c>
      <c r="C772" t="s">
        <v>33</v>
      </c>
      <c r="D772">
        <v>46</v>
      </c>
      <c r="E772" t="s">
        <v>23</v>
      </c>
      <c r="F772">
        <v>0</v>
      </c>
      <c r="G772">
        <v>1</v>
      </c>
      <c r="H772" t="s">
        <v>24</v>
      </c>
      <c r="I772">
        <v>4348</v>
      </c>
      <c r="J772">
        <v>1</v>
      </c>
      <c r="K772">
        <v>67</v>
      </c>
      <c r="L772" t="s">
        <v>316</v>
      </c>
      <c r="M772" t="s">
        <v>23</v>
      </c>
      <c r="N772" t="s">
        <v>23</v>
      </c>
      <c r="O772" t="s">
        <v>25</v>
      </c>
      <c r="P772" t="s">
        <v>202</v>
      </c>
      <c r="Q772" t="s">
        <v>50</v>
      </c>
      <c r="R772">
        <v>94.35</v>
      </c>
      <c r="S772">
        <v>8414.43</v>
      </c>
      <c r="T772" t="s">
        <v>59</v>
      </c>
      <c r="U772" t="s">
        <v>384</v>
      </c>
    </row>
    <row r="773" spans="1:21">
      <c r="A773" t="s">
        <v>2130</v>
      </c>
      <c r="B773" s="2">
        <v>45061</v>
      </c>
      <c r="C773" t="s">
        <v>22</v>
      </c>
      <c r="D773">
        <v>41</v>
      </c>
      <c r="E773" t="s">
        <v>39</v>
      </c>
      <c r="F773">
        <v>0</v>
      </c>
      <c r="G773">
        <v>1</v>
      </c>
      <c r="H773" t="s">
        <v>24</v>
      </c>
      <c r="I773">
        <v>2518</v>
      </c>
      <c r="J773">
        <v>0</v>
      </c>
      <c r="K773">
        <v>27</v>
      </c>
      <c r="L773" t="s">
        <v>15568</v>
      </c>
      <c r="M773" t="s">
        <v>23</v>
      </c>
      <c r="N773" t="s">
        <v>23</v>
      </c>
      <c r="O773" t="s">
        <v>25</v>
      </c>
      <c r="P773" t="s">
        <v>26</v>
      </c>
      <c r="Q773" t="s">
        <v>27</v>
      </c>
      <c r="R773">
        <v>79.5</v>
      </c>
      <c r="S773">
        <v>2847.99</v>
      </c>
      <c r="T773" t="s">
        <v>59</v>
      </c>
      <c r="U773" t="s">
        <v>140</v>
      </c>
    </row>
    <row r="774" spans="1:21">
      <c r="A774" t="s">
        <v>2132</v>
      </c>
      <c r="B774" s="2">
        <v>45846</v>
      </c>
      <c r="C774" t="s">
        <v>33</v>
      </c>
      <c r="D774">
        <v>35</v>
      </c>
      <c r="E774" t="s">
        <v>39</v>
      </c>
      <c r="F774">
        <v>0</v>
      </c>
      <c r="G774">
        <v>1</v>
      </c>
      <c r="H774" t="s">
        <v>24</v>
      </c>
      <c r="I774">
        <v>2318</v>
      </c>
      <c r="J774">
        <v>0</v>
      </c>
      <c r="K774">
        <v>1</v>
      </c>
      <c r="L774" t="s">
        <v>15568</v>
      </c>
      <c r="M774" t="s">
        <v>23</v>
      </c>
      <c r="N774" t="s">
        <v>23</v>
      </c>
      <c r="O774" t="s">
        <v>25</v>
      </c>
      <c r="P774" t="s">
        <v>26</v>
      </c>
      <c r="Q774" t="s">
        <v>50</v>
      </c>
      <c r="R774">
        <v>85.45</v>
      </c>
      <c r="S774">
        <v>116.48</v>
      </c>
      <c r="T774" t="s">
        <v>59</v>
      </c>
      <c r="U774" t="s">
        <v>60</v>
      </c>
    </row>
    <row r="775" spans="1:21">
      <c r="A775" t="s">
        <v>2134</v>
      </c>
      <c r="B775" s="2">
        <v>45238</v>
      </c>
      <c r="C775" t="s">
        <v>33</v>
      </c>
      <c r="D775">
        <v>22</v>
      </c>
      <c r="E775" t="s">
        <v>23</v>
      </c>
      <c r="F775">
        <v>0</v>
      </c>
      <c r="G775">
        <v>1</v>
      </c>
      <c r="H775" t="s">
        <v>24</v>
      </c>
      <c r="I775">
        <v>3769</v>
      </c>
      <c r="J775">
        <v>1</v>
      </c>
      <c r="K775">
        <v>21</v>
      </c>
      <c r="L775" t="s">
        <v>97</v>
      </c>
      <c r="M775" t="s">
        <v>23</v>
      </c>
      <c r="N775" t="s">
        <v>23</v>
      </c>
      <c r="O775" t="s">
        <v>25</v>
      </c>
      <c r="P775" t="s">
        <v>26</v>
      </c>
      <c r="Q775" t="s">
        <v>27</v>
      </c>
      <c r="R775">
        <v>103.9</v>
      </c>
      <c r="S775">
        <v>2279.61</v>
      </c>
      <c r="T775" t="s">
        <v>64</v>
      </c>
      <c r="U775" t="s">
        <v>254</v>
      </c>
    </row>
    <row r="776" spans="1:21">
      <c r="A776" t="s">
        <v>2137</v>
      </c>
      <c r="B776" s="2">
        <v>45455</v>
      </c>
      <c r="C776" t="s">
        <v>33</v>
      </c>
      <c r="D776">
        <v>57</v>
      </c>
      <c r="E776" t="s">
        <v>23</v>
      </c>
      <c r="F776">
        <v>0</v>
      </c>
      <c r="G776">
        <v>1</v>
      </c>
      <c r="H776" t="s">
        <v>24</v>
      </c>
      <c r="I776">
        <v>2504</v>
      </c>
      <c r="J776">
        <v>1</v>
      </c>
      <c r="K776">
        <v>14</v>
      </c>
      <c r="L776" t="s">
        <v>97</v>
      </c>
      <c r="M776" t="s">
        <v>23</v>
      </c>
      <c r="N776" t="s">
        <v>23</v>
      </c>
      <c r="O776" t="s">
        <v>25</v>
      </c>
      <c r="P776" t="s">
        <v>26</v>
      </c>
      <c r="Q776" t="s">
        <v>50</v>
      </c>
      <c r="R776">
        <v>89.65</v>
      </c>
      <c r="S776">
        <v>1435.03</v>
      </c>
      <c r="T776" t="s">
        <v>30</v>
      </c>
      <c r="U776" t="s">
        <v>31</v>
      </c>
    </row>
    <row r="777" spans="1:21">
      <c r="A777" t="s">
        <v>2140</v>
      </c>
      <c r="B777" s="2">
        <v>45613</v>
      </c>
      <c r="C777" t="s">
        <v>22</v>
      </c>
      <c r="D777">
        <v>57</v>
      </c>
      <c r="E777" t="s">
        <v>39</v>
      </c>
      <c r="F777">
        <v>0</v>
      </c>
      <c r="G777">
        <v>1</v>
      </c>
      <c r="H777" t="s">
        <v>24</v>
      </c>
      <c r="I777">
        <v>3361</v>
      </c>
      <c r="J777">
        <v>0</v>
      </c>
      <c r="K777">
        <v>9</v>
      </c>
      <c r="L777" t="s">
        <v>15568</v>
      </c>
      <c r="M777" t="s">
        <v>23</v>
      </c>
      <c r="N777" t="s">
        <v>39</v>
      </c>
      <c r="P777" t="s">
        <v>26</v>
      </c>
      <c r="Q777" t="s">
        <v>50</v>
      </c>
      <c r="R777">
        <v>20.25</v>
      </c>
      <c r="S777">
        <v>258.69</v>
      </c>
      <c r="T777" t="s">
        <v>36</v>
      </c>
      <c r="U777" t="s">
        <v>46</v>
      </c>
    </row>
    <row r="778" spans="1:21">
      <c r="A778" t="s">
        <v>2142</v>
      </c>
      <c r="B778" s="2">
        <v>45598</v>
      </c>
      <c r="C778" t="s">
        <v>22</v>
      </c>
      <c r="D778">
        <v>37</v>
      </c>
      <c r="E778" t="s">
        <v>23</v>
      </c>
      <c r="F778">
        <v>0</v>
      </c>
      <c r="G778">
        <v>1</v>
      </c>
      <c r="H778" t="s">
        <v>24</v>
      </c>
      <c r="I778">
        <v>4800</v>
      </c>
      <c r="J778">
        <v>2</v>
      </c>
      <c r="K778">
        <v>9</v>
      </c>
      <c r="L778" t="s">
        <v>48</v>
      </c>
      <c r="M778" t="s">
        <v>39</v>
      </c>
      <c r="N778" t="s">
        <v>23</v>
      </c>
      <c r="O778" t="s">
        <v>49</v>
      </c>
      <c r="P778" t="s">
        <v>26</v>
      </c>
      <c r="Q778" t="s">
        <v>84</v>
      </c>
      <c r="R778">
        <v>40.65</v>
      </c>
      <c r="S778">
        <v>328.95</v>
      </c>
      <c r="T778" t="s">
        <v>30</v>
      </c>
      <c r="U778" t="s">
        <v>31</v>
      </c>
    </row>
    <row r="779" spans="1:21">
      <c r="A779" t="s">
        <v>2144</v>
      </c>
      <c r="B779" s="2">
        <v>45665</v>
      </c>
      <c r="C779" t="s">
        <v>22</v>
      </c>
      <c r="D779">
        <v>64</v>
      </c>
      <c r="E779" t="s">
        <v>39</v>
      </c>
      <c r="F779">
        <v>0</v>
      </c>
      <c r="G779">
        <v>1</v>
      </c>
      <c r="H779" t="s">
        <v>24</v>
      </c>
      <c r="I779">
        <v>4154</v>
      </c>
      <c r="J779">
        <v>0</v>
      </c>
      <c r="K779">
        <v>7</v>
      </c>
      <c r="L779" t="s">
        <v>15568</v>
      </c>
      <c r="M779" t="s">
        <v>23</v>
      </c>
      <c r="N779" t="s">
        <v>23</v>
      </c>
      <c r="O779" t="s">
        <v>25</v>
      </c>
      <c r="P779" t="s">
        <v>26</v>
      </c>
      <c r="Q779" t="s">
        <v>50</v>
      </c>
      <c r="R779">
        <v>89.35</v>
      </c>
      <c r="S779">
        <v>949.73</v>
      </c>
      <c r="T779" t="s">
        <v>59</v>
      </c>
      <c r="U779" t="s">
        <v>60</v>
      </c>
    </row>
    <row r="780" spans="1:21">
      <c r="A780" t="s">
        <v>2147</v>
      </c>
      <c r="B780" s="2">
        <v>44823</v>
      </c>
      <c r="C780" t="s">
        <v>33</v>
      </c>
      <c r="D780">
        <v>35</v>
      </c>
      <c r="E780" t="s">
        <v>39</v>
      </c>
      <c r="F780">
        <v>0</v>
      </c>
      <c r="G780">
        <v>1</v>
      </c>
      <c r="H780" t="s">
        <v>24</v>
      </c>
      <c r="I780">
        <v>3833</v>
      </c>
      <c r="J780">
        <v>0</v>
      </c>
      <c r="K780">
        <v>35</v>
      </c>
      <c r="L780" t="s">
        <v>40</v>
      </c>
      <c r="M780" t="s">
        <v>23</v>
      </c>
      <c r="N780" t="s">
        <v>23</v>
      </c>
      <c r="O780" t="s">
        <v>56</v>
      </c>
      <c r="P780" t="s">
        <v>202</v>
      </c>
      <c r="Q780" t="s">
        <v>50</v>
      </c>
      <c r="R780">
        <v>85.95</v>
      </c>
      <c r="S780">
        <v>3418.1</v>
      </c>
      <c r="T780" t="s">
        <v>59</v>
      </c>
      <c r="U780" t="s">
        <v>241</v>
      </c>
    </row>
    <row r="781" spans="1:21">
      <c r="A781" t="s">
        <v>2150</v>
      </c>
      <c r="B781" s="2">
        <v>45797</v>
      </c>
      <c r="C781" t="s">
        <v>33</v>
      </c>
      <c r="D781">
        <v>27</v>
      </c>
      <c r="E781" t="s">
        <v>39</v>
      </c>
      <c r="F781">
        <v>0</v>
      </c>
      <c r="G781">
        <v>1</v>
      </c>
      <c r="H781" t="s">
        <v>24</v>
      </c>
      <c r="I781">
        <v>5450</v>
      </c>
      <c r="J781">
        <v>0</v>
      </c>
      <c r="K781">
        <v>3</v>
      </c>
      <c r="L781" t="s">
        <v>48</v>
      </c>
      <c r="M781" t="s">
        <v>39</v>
      </c>
      <c r="N781" t="s">
        <v>23</v>
      </c>
      <c r="O781" t="s">
        <v>49</v>
      </c>
      <c r="P781" t="s">
        <v>26</v>
      </c>
      <c r="Q781" t="s">
        <v>50</v>
      </c>
      <c r="R781">
        <v>35.200000000000003</v>
      </c>
      <c r="S781">
        <v>108.95</v>
      </c>
      <c r="T781" t="s">
        <v>30</v>
      </c>
      <c r="U781" t="s">
        <v>31</v>
      </c>
    </row>
    <row r="782" spans="1:21">
      <c r="A782" t="s">
        <v>2153</v>
      </c>
      <c r="B782" s="2">
        <v>44441</v>
      </c>
      <c r="C782" t="s">
        <v>33</v>
      </c>
      <c r="D782">
        <v>20</v>
      </c>
      <c r="E782" t="s">
        <v>39</v>
      </c>
      <c r="F782">
        <v>0</v>
      </c>
      <c r="G782">
        <v>1</v>
      </c>
      <c r="H782" t="s">
        <v>24</v>
      </c>
      <c r="I782">
        <v>4804</v>
      </c>
      <c r="J782">
        <v>0</v>
      </c>
      <c r="K782">
        <v>47</v>
      </c>
      <c r="L782" t="s">
        <v>142</v>
      </c>
      <c r="M782" t="s">
        <v>23</v>
      </c>
      <c r="N782" t="s">
        <v>23</v>
      </c>
      <c r="O782" t="s">
        <v>25</v>
      </c>
      <c r="P782" t="s">
        <v>26</v>
      </c>
      <c r="Q782" t="s">
        <v>27</v>
      </c>
      <c r="R782">
        <v>106.4</v>
      </c>
      <c r="S782">
        <v>6818.54</v>
      </c>
      <c r="T782" t="s">
        <v>30</v>
      </c>
      <c r="U782" t="s">
        <v>31</v>
      </c>
    </row>
    <row r="783" spans="1:21">
      <c r="A783" t="s">
        <v>2155</v>
      </c>
      <c r="B783" s="2">
        <v>45017</v>
      </c>
      <c r="C783" t="s">
        <v>22</v>
      </c>
      <c r="D783">
        <v>42</v>
      </c>
      <c r="E783" t="s">
        <v>39</v>
      </c>
      <c r="F783">
        <v>0</v>
      </c>
      <c r="G783">
        <v>1</v>
      </c>
      <c r="H783" t="s">
        <v>24</v>
      </c>
      <c r="I783">
        <v>5392</v>
      </c>
      <c r="J783">
        <v>0</v>
      </c>
      <c r="K783">
        <v>28</v>
      </c>
      <c r="L783" t="s">
        <v>40</v>
      </c>
      <c r="M783" t="s">
        <v>23</v>
      </c>
      <c r="N783" t="s">
        <v>23</v>
      </c>
      <c r="O783" t="s">
        <v>25</v>
      </c>
      <c r="P783" t="s">
        <v>26</v>
      </c>
      <c r="Q783" t="s">
        <v>27</v>
      </c>
      <c r="R783">
        <v>74.900000000000006</v>
      </c>
      <c r="S783">
        <v>3308.39</v>
      </c>
      <c r="T783" t="s">
        <v>59</v>
      </c>
      <c r="U783" t="s">
        <v>384</v>
      </c>
    </row>
    <row r="784" spans="1:21">
      <c r="A784" t="s">
        <v>2157</v>
      </c>
      <c r="B784" s="2">
        <v>45846</v>
      </c>
      <c r="C784" t="s">
        <v>33</v>
      </c>
      <c r="D784">
        <v>60</v>
      </c>
      <c r="E784" t="s">
        <v>39</v>
      </c>
      <c r="F784">
        <v>0</v>
      </c>
      <c r="G784">
        <v>1</v>
      </c>
      <c r="H784" t="s">
        <v>24</v>
      </c>
      <c r="I784">
        <v>3458</v>
      </c>
      <c r="J784">
        <v>0</v>
      </c>
      <c r="K784">
        <v>1</v>
      </c>
      <c r="L784" t="s">
        <v>15568</v>
      </c>
      <c r="M784" t="s">
        <v>23</v>
      </c>
      <c r="N784" t="s">
        <v>23</v>
      </c>
      <c r="O784" t="s">
        <v>25</v>
      </c>
      <c r="P784" t="s">
        <v>26</v>
      </c>
      <c r="Q784" t="s">
        <v>27</v>
      </c>
      <c r="R784">
        <v>78.05</v>
      </c>
      <c r="S784">
        <v>117.46</v>
      </c>
      <c r="T784" t="s">
        <v>30</v>
      </c>
      <c r="U784" t="s">
        <v>106</v>
      </c>
    </row>
    <row r="785" spans="1:21">
      <c r="A785" t="s">
        <v>2160</v>
      </c>
      <c r="B785" s="2">
        <v>44993</v>
      </c>
      <c r="C785" t="s">
        <v>22</v>
      </c>
      <c r="D785">
        <v>20</v>
      </c>
      <c r="E785" t="s">
        <v>23</v>
      </c>
      <c r="F785">
        <v>0</v>
      </c>
      <c r="G785">
        <v>1</v>
      </c>
      <c r="H785" t="s">
        <v>24</v>
      </c>
      <c r="I785">
        <v>2651</v>
      </c>
      <c r="J785">
        <v>0</v>
      </c>
      <c r="K785">
        <v>29</v>
      </c>
      <c r="L785" t="s">
        <v>15568</v>
      </c>
      <c r="M785" t="s">
        <v>23</v>
      </c>
      <c r="N785" t="s">
        <v>23</v>
      </c>
      <c r="O785" t="s">
        <v>25</v>
      </c>
      <c r="P785" t="s">
        <v>26</v>
      </c>
      <c r="Q785" t="s">
        <v>27</v>
      </c>
      <c r="R785">
        <v>84.45</v>
      </c>
      <c r="S785">
        <v>3289.83</v>
      </c>
      <c r="T785" t="s">
        <v>64</v>
      </c>
      <c r="U785" t="s">
        <v>145</v>
      </c>
    </row>
    <row r="786" spans="1:21">
      <c r="A786" t="s">
        <v>2163</v>
      </c>
      <c r="B786" s="2">
        <v>45363</v>
      </c>
      <c r="C786" t="s">
        <v>22</v>
      </c>
      <c r="D786">
        <v>37</v>
      </c>
      <c r="E786" t="s">
        <v>23</v>
      </c>
      <c r="F786">
        <v>0</v>
      </c>
      <c r="G786">
        <v>1</v>
      </c>
      <c r="H786" t="s">
        <v>24</v>
      </c>
      <c r="I786">
        <v>2026</v>
      </c>
      <c r="J786">
        <v>1</v>
      </c>
      <c r="K786">
        <v>17</v>
      </c>
      <c r="L786" t="s">
        <v>97</v>
      </c>
      <c r="M786" t="s">
        <v>23</v>
      </c>
      <c r="N786" t="s">
        <v>23</v>
      </c>
      <c r="O786" t="s">
        <v>25</v>
      </c>
      <c r="P786" t="s">
        <v>26</v>
      </c>
      <c r="Q786" t="s">
        <v>50</v>
      </c>
      <c r="R786">
        <v>90.2</v>
      </c>
      <c r="S786">
        <v>1659.17</v>
      </c>
      <c r="T786" t="s">
        <v>64</v>
      </c>
      <c r="U786" t="s">
        <v>65</v>
      </c>
    </row>
    <row r="787" spans="1:21">
      <c r="A787" t="s">
        <v>2165</v>
      </c>
      <c r="B787" s="2">
        <v>45795</v>
      </c>
      <c r="C787" t="s">
        <v>22</v>
      </c>
      <c r="D787">
        <v>62</v>
      </c>
      <c r="E787" t="s">
        <v>39</v>
      </c>
      <c r="F787">
        <v>0</v>
      </c>
      <c r="G787">
        <v>1</v>
      </c>
      <c r="H787" t="s">
        <v>24</v>
      </c>
      <c r="I787">
        <v>2704</v>
      </c>
      <c r="J787">
        <v>0</v>
      </c>
      <c r="K787">
        <v>3</v>
      </c>
      <c r="L787" t="s">
        <v>15568</v>
      </c>
      <c r="M787" t="s">
        <v>23</v>
      </c>
      <c r="N787" t="s">
        <v>23</v>
      </c>
      <c r="O787" t="s">
        <v>25</v>
      </c>
      <c r="P787" t="s">
        <v>26</v>
      </c>
      <c r="Q787" t="s">
        <v>27</v>
      </c>
      <c r="R787">
        <v>91.85</v>
      </c>
      <c r="S787">
        <v>388.21</v>
      </c>
      <c r="T787" t="s">
        <v>36</v>
      </c>
      <c r="U787" t="s">
        <v>37</v>
      </c>
    </row>
    <row r="788" spans="1:21">
      <c r="A788" t="s">
        <v>2167</v>
      </c>
      <c r="B788" s="2">
        <v>45703</v>
      </c>
      <c r="C788" t="s">
        <v>22</v>
      </c>
      <c r="D788">
        <v>53</v>
      </c>
      <c r="E788" t="s">
        <v>23</v>
      </c>
      <c r="F788">
        <v>0</v>
      </c>
      <c r="G788">
        <v>1</v>
      </c>
      <c r="H788" t="s">
        <v>24</v>
      </c>
      <c r="I788">
        <v>4242</v>
      </c>
      <c r="J788">
        <v>1</v>
      </c>
      <c r="K788">
        <v>6</v>
      </c>
      <c r="L788" t="s">
        <v>15568</v>
      </c>
      <c r="M788" t="s">
        <v>23</v>
      </c>
      <c r="N788" t="s">
        <v>23</v>
      </c>
      <c r="O788" t="s">
        <v>25</v>
      </c>
      <c r="P788" t="s">
        <v>26</v>
      </c>
      <c r="Q788" t="s">
        <v>50</v>
      </c>
      <c r="R788">
        <v>83.55</v>
      </c>
      <c r="S788">
        <v>639.01</v>
      </c>
      <c r="T788" t="s">
        <v>64</v>
      </c>
      <c r="U788" t="s">
        <v>65</v>
      </c>
    </row>
    <row r="789" spans="1:21">
      <c r="A789" t="s">
        <v>2169</v>
      </c>
      <c r="B789" s="2">
        <v>45846</v>
      </c>
      <c r="C789" t="s">
        <v>33</v>
      </c>
      <c r="D789">
        <v>47</v>
      </c>
      <c r="E789" t="s">
        <v>39</v>
      </c>
      <c r="F789">
        <v>0</v>
      </c>
      <c r="G789">
        <v>1</v>
      </c>
      <c r="H789" t="s">
        <v>24</v>
      </c>
      <c r="I789">
        <v>5797</v>
      </c>
      <c r="J789">
        <v>0</v>
      </c>
      <c r="K789">
        <v>1</v>
      </c>
      <c r="L789" t="s">
        <v>48</v>
      </c>
      <c r="M789" t="s">
        <v>23</v>
      </c>
      <c r="N789" t="s">
        <v>23</v>
      </c>
      <c r="O789" t="s">
        <v>25</v>
      </c>
      <c r="P789" t="s">
        <v>26</v>
      </c>
      <c r="Q789" t="s">
        <v>50</v>
      </c>
      <c r="R789">
        <v>100.25</v>
      </c>
      <c r="S789">
        <v>120.48</v>
      </c>
      <c r="T789" t="s">
        <v>43</v>
      </c>
      <c r="U789" t="s">
        <v>44</v>
      </c>
    </row>
    <row r="790" spans="1:21">
      <c r="A790" t="s">
        <v>2171</v>
      </c>
      <c r="B790" s="2">
        <v>45530</v>
      </c>
      <c r="C790" t="s">
        <v>33</v>
      </c>
      <c r="D790">
        <v>45</v>
      </c>
      <c r="E790" t="s">
        <v>39</v>
      </c>
      <c r="F790">
        <v>0</v>
      </c>
      <c r="G790">
        <v>1</v>
      </c>
      <c r="H790" t="s">
        <v>24</v>
      </c>
      <c r="I790">
        <v>3545</v>
      </c>
      <c r="J790">
        <v>0</v>
      </c>
      <c r="K790">
        <v>12</v>
      </c>
      <c r="L790" t="s">
        <v>97</v>
      </c>
      <c r="M790" t="s">
        <v>23</v>
      </c>
      <c r="N790" t="s">
        <v>23</v>
      </c>
      <c r="O790" t="s">
        <v>25</v>
      </c>
      <c r="P790" t="s">
        <v>26</v>
      </c>
      <c r="Q790" t="s">
        <v>27</v>
      </c>
      <c r="R790">
        <v>78.3</v>
      </c>
      <c r="S790">
        <v>1338.85</v>
      </c>
      <c r="T790" t="s">
        <v>30</v>
      </c>
      <c r="U790" t="s">
        <v>103</v>
      </c>
    </row>
    <row r="791" spans="1:21">
      <c r="A791" t="s">
        <v>2174</v>
      </c>
      <c r="B791" s="2">
        <v>44966</v>
      </c>
      <c r="C791" t="s">
        <v>33</v>
      </c>
      <c r="D791">
        <v>34</v>
      </c>
      <c r="E791" t="s">
        <v>23</v>
      </c>
      <c r="F791">
        <v>0</v>
      </c>
      <c r="G791">
        <v>1</v>
      </c>
      <c r="H791" t="s">
        <v>24</v>
      </c>
      <c r="I791">
        <v>4664</v>
      </c>
      <c r="J791">
        <v>1</v>
      </c>
      <c r="K791">
        <v>30</v>
      </c>
      <c r="L791" t="s">
        <v>15568</v>
      </c>
      <c r="M791" t="s">
        <v>23</v>
      </c>
      <c r="N791" t="s">
        <v>23</v>
      </c>
      <c r="O791" t="s">
        <v>25</v>
      </c>
      <c r="P791" t="s">
        <v>26</v>
      </c>
      <c r="Q791" t="s">
        <v>27</v>
      </c>
      <c r="R791">
        <v>100.05</v>
      </c>
      <c r="S791">
        <v>4238.3500000000004</v>
      </c>
      <c r="T791" t="s">
        <v>30</v>
      </c>
      <c r="U791" t="s">
        <v>31</v>
      </c>
    </row>
    <row r="792" spans="1:21">
      <c r="A792" t="s">
        <v>2176</v>
      </c>
      <c r="B792" s="2">
        <v>45857</v>
      </c>
      <c r="C792" t="s">
        <v>22</v>
      </c>
      <c r="D792">
        <v>64</v>
      </c>
      <c r="E792" t="s">
        <v>23</v>
      </c>
      <c r="F792">
        <v>0</v>
      </c>
      <c r="G792">
        <v>1</v>
      </c>
      <c r="H792" t="s">
        <v>24</v>
      </c>
      <c r="I792">
        <v>4273</v>
      </c>
      <c r="J792">
        <v>1</v>
      </c>
      <c r="K792">
        <v>1</v>
      </c>
      <c r="L792" t="s">
        <v>15568</v>
      </c>
      <c r="M792" t="s">
        <v>23</v>
      </c>
      <c r="N792" t="s">
        <v>23</v>
      </c>
      <c r="O792" t="s">
        <v>25</v>
      </c>
      <c r="P792" t="s">
        <v>26</v>
      </c>
      <c r="Q792" t="s">
        <v>27</v>
      </c>
      <c r="R792">
        <v>80.55</v>
      </c>
      <c r="S792">
        <v>124.22</v>
      </c>
      <c r="T792" t="s">
        <v>30</v>
      </c>
      <c r="U792" t="s">
        <v>31</v>
      </c>
    </row>
    <row r="793" spans="1:21">
      <c r="A793" t="s">
        <v>2179</v>
      </c>
      <c r="B793" s="2">
        <v>45213</v>
      </c>
      <c r="C793" t="s">
        <v>33</v>
      </c>
      <c r="D793">
        <v>25</v>
      </c>
      <c r="E793" t="s">
        <v>39</v>
      </c>
      <c r="F793">
        <v>0</v>
      </c>
      <c r="G793">
        <v>1</v>
      </c>
      <c r="H793" t="s">
        <v>24</v>
      </c>
      <c r="I793">
        <v>2270</v>
      </c>
      <c r="J793">
        <v>0</v>
      </c>
      <c r="K793">
        <v>22</v>
      </c>
      <c r="L793" t="s">
        <v>15568</v>
      </c>
      <c r="M793" t="s">
        <v>23</v>
      </c>
      <c r="N793" t="s">
        <v>23</v>
      </c>
      <c r="O793" t="s">
        <v>49</v>
      </c>
      <c r="P793" t="s">
        <v>26</v>
      </c>
      <c r="Q793" t="s">
        <v>50</v>
      </c>
      <c r="R793">
        <v>48.8</v>
      </c>
      <c r="S793">
        <v>1161.5</v>
      </c>
      <c r="T793" t="s">
        <v>30</v>
      </c>
      <c r="U793" t="s">
        <v>69</v>
      </c>
    </row>
    <row r="794" spans="1:21">
      <c r="A794" t="s">
        <v>2182</v>
      </c>
      <c r="B794" s="2">
        <v>45251</v>
      </c>
      <c r="C794" t="s">
        <v>33</v>
      </c>
      <c r="D794">
        <v>32</v>
      </c>
      <c r="E794" t="s">
        <v>23</v>
      </c>
      <c r="F794">
        <v>0</v>
      </c>
      <c r="G794">
        <v>1</v>
      </c>
      <c r="H794" t="s">
        <v>24</v>
      </c>
      <c r="I794">
        <v>3123</v>
      </c>
      <c r="J794">
        <v>1</v>
      </c>
      <c r="K794">
        <v>21</v>
      </c>
      <c r="L794" t="s">
        <v>15568</v>
      </c>
      <c r="M794" t="s">
        <v>23</v>
      </c>
      <c r="N794" t="s">
        <v>23</v>
      </c>
      <c r="O794" t="s">
        <v>25</v>
      </c>
      <c r="P794" t="s">
        <v>26</v>
      </c>
      <c r="Q794" t="s">
        <v>27</v>
      </c>
      <c r="R794">
        <v>102.8</v>
      </c>
      <c r="S794">
        <v>2460.2199999999998</v>
      </c>
      <c r="T794" t="s">
        <v>30</v>
      </c>
      <c r="U794" t="s">
        <v>31</v>
      </c>
    </row>
    <row r="795" spans="1:21">
      <c r="A795" t="s">
        <v>2185</v>
      </c>
      <c r="B795" s="2">
        <v>45834</v>
      </c>
      <c r="C795" t="s">
        <v>22</v>
      </c>
      <c r="D795">
        <v>52</v>
      </c>
      <c r="E795" t="s">
        <v>39</v>
      </c>
      <c r="F795">
        <v>0</v>
      </c>
      <c r="G795">
        <v>1</v>
      </c>
      <c r="H795" t="s">
        <v>24</v>
      </c>
      <c r="I795">
        <v>4655</v>
      </c>
      <c r="J795">
        <v>0</v>
      </c>
      <c r="K795">
        <v>2</v>
      </c>
      <c r="L795" t="s">
        <v>15568</v>
      </c>
      <c r="M795" t="s">
        <v>23</v>
      </c>
      <c r="N795" t="s">
        <v>23</v>
      </c>
      <c r="O795" t="s">
        <v>49</v>
      </c>
      <c r="P795" t="s">
        <v>26</v>
      </c>
      <c r="Q795" t="s">
        <v>84</v>
      </c>
      <c r="R795">
        <v>44.65</v>
      </c>
      <c r="S795">
        <v>134.69999999999999</v>
      </c>
      <c r="T795" t="s">
        <v>30</v>
      </c>
      <c r="U795" t="s">
        <v>69</v>
      </c>
    </row>
    <row r="796" spans="1:21">
      <c r="A796" t="s">
        <v>2187</v>
      </c>
      <c r="B796" s="2">
        <v>45084</v>
      </c>
      <c r="C796" t="s">
        <v>22</v>
      </c>
      <c r="D796">
        <v>46</v>
      </c>
      <c r="E796" t="s">
        <v>39</v>
      </c>
      <c r="F796">
        <v>0</v>
      </c>
      <c r="G796">
        <v>1</v>
      </c>
      <c r="H796" t="s">
        <v>24</v>
      </c>
      <c r="I796">
        <v>4997</v>
      </c>
      <c r="J796">
        <v>0</v>
      </c>
      <c r="K796">
        <v>26</v>
      </c>
      <c r="L796" t="s">
        <v>15568</v>
      </c>
      <c r="M796" t="s">
        <v>23</v>
      </c>
      <c r="N796" t="s">
        <v>23</v>
      </c>
      <c r="O796" t="s">
        <v>25</v>
      </c>
      <c r="P796" t="s">
        <v>26</v>
      </c>
      <c r="Q796" t="s">
        <v>27</v>
      </c>
      <c r="R796">
        <v>98.35</v>
      </c>
      <c r="S796">
        <v>3559.72</v>
      </c>
      <c r="T796" t="s">
        <v>30</v>
      </c>
      <c r="U796" t="s">
        <v>31</v>
      </c>
    </row>
    <row r="797" spans="1:21">
      <c r="A797" t="s">
        <v>2189</v>
      </c>
      <c r="B797" s="2">
        <v>45856</v>
      </c>
      <c r="C797" t="s">
        <v>22</v>
      </c>
      <c r="D797">
        <v>55</v>
      </c>
      <c r="E797" t="s">
        <v>39</v>
      </c>
      <c r="F797">
        <v>0</v>
      </c>
      <c r="G797">
        <v>1</v>
      </c>
      <c r="H797" t="s">
        <v>24</v>
      </c>
      <c r="I797">
        <v>2847</v>
      </c>
      <c r="J797">
        <v>0</v>
      </c>
      <c r="K797">
        <v>1</v>
      </c>
      <c r="L797" t="s">
        <v>48</v>
      </c>
      <c r="M797" t="s">
        <v>23</v>
      </c>
      <c r="N797" t="s">
        <v>23</v>
      </c>
      <c r="O797" t="s">
        <v>25</v>
      </c>
      <c r="P797" t="s">
        <v>26</v>
      </c>
      <c r="Q797" t="s">
        <v>84</v>
      </c>
      <c r="R797">
        <v>69.400000000000006</v>
      </c>
      <c r="S797">
        <v>107.93</v>
      </c>
      <c r="T797" t="s">
        <v>30</v>
      </c>
      <c r="U797" t="s">
        <v>69</v>
      </c>
    </row>
    <row r="798" spans="1:21">
      <c r="A798" t="s">
        <v>2191</v>
      </c>
      <c r="B798" s="2">
        <v>45795</v>
      </c>
      <c r="C798" t="s">
        <v>22</v>
      </c>
      <c r="D798">
        <v>62</v>
      </c>
      <c r="E798" t="s">
        <v>39</v>
      </c>
      <c r="F798">
        <v>0</v>
      </c>
      <c r="G798">
        <v>1</v>
      </c>
      <c r="H798" t="s">
        <v>24</v>
      </c>
      <c r="I798">
        <v>5825</v>
      </c>
      <c r="J798">
        <v>0</v>
      </c>
      <c r="K798">
        <v>3</v>
      </c>
      <c r="L798" t="s">
        <v>48</v>
      </c>
      <c r="M798" t="s">
        <v>39</v>
      </c>
      <c r="N798" t="s">
        <v>23</v>
      </c>
      <c r="O798" t="s">
        <v>49</v>
      </c>
      <c r="P798" t="s">
        <v>26</v>
      </c>
      <c r="Q798" t="s">
        <v>84</v>
      </c>
      <c r="R798">
        <v>36.85</v>
      </c>
      <c r="S798">
        <v>108.7</v>
      </c>
      <c r="T798" t="s">
        <v>30</v>
      </c>
      <c r="U798" t="s">
        <v>69</v>
      </c>
    </row>
    <row r="799" spans="1:21">
      <c r="A799" t="s">
        <v>2194</v>
      </c>
      <c r="B799" s="2">
        <v>45725</v>
      </c>
      <c r="C799" t="s">
        <v>33</v>
      </c>
      <c r="D799">
        <v>44</v>
      </c>
      <c r="E799" t="s">
        <v>39</v>
      </c>
      <c r="F799">
        <v>0</v>
      </c>
      <c r="G799">
        <v>1</v>
      </c>
      <c r="H799" t="s">
        <v>24</v>
      </c>
      <c r="I799">
        <v>3799</v>
      </c>
      <c r="J799">
        <v>0</v>
      </c>
      <c r="K799">
        <v>5</v>
      </c>
      <c r="L799" t="s">
        <v>15568</v>
      </c>
      <c r="M799" t="s">
        <v>23</v>
      </c>
      <c r="N799" t="s">
        <v>39</v>
      </c>
      <c r="P799" t="s">
        <v>26</v>
      </c>
      <c r="Q799" t="s">
        <v>50</v>
      </c>
      <c r="R799">
        <v>19.850000000000001</v>
      </c>
      <c r="S799">
        <v>138.9</v>
      </c>
      <c r="T799" t="s">
        <v>59</v>
      </c>
      <c r="U799" t="s">
        <v>384</v>
      </c>
    </row>
    <row r="800" spans="1:21">
      <c r="A800" t="s">
        <v>2197</v>
      </c>
      <c r="B800" s="2">
        <v>43848</v>
      </c>
      <c r="C800" t="s">
        <v>22</v>
      </c>
      <c r="D800">
        <v>57</v>
      </c>
      <c r="E800" t="s">
        <v>39</v>
      </c>
      <c r="F800">
        <v>0</v>
      </c>
      <c r="G800">
        <v>1</v>
      </c>
      <c r="H800" t="s">
        <v>24</v>
      </c>
      <c r="I800">
        <v>6255</v>
      </c>
      <c r="J800">
        <v>0</v>
      </c>
      <c r="K800">
        <v>67</v>
      </c>
      <c r="L800" t="s">
        <v>15568</v>
      </c>
      <c r="M800" t="s">
        <v>23</v>
      </c>
      <c r="N800" t="s">
        <v>23</v>
      </c>
      <c r="O800" t="s">
        <v>25</v>
      </c>
      <c r="P800" t="s">
        <v>202</v>
      </c>
      <c r="Q800" t="s">
        <v>27</v>
      </c>
      <c r="R800">
        <v>118.35</v>
      </c>
      <c r="S800">
        <v>9322.3700000000008</v>
      </c>
      <c r="T800" t="s">
        <v>30</v>
      </c>
      <c r="U800" t="s">
        <v>31</v>
      </c>
    </row>
    <row r="801" spans="1:21">
      <c r="A801" t="s">
        <v>2200</v>
      </c>
      <c r="B801" s="2">
        <v>45561</v>
      </c>
      <c r="C801" t="s">
        <v>22</v>
      </c>
      <c r="D801">
        <v>53</v>
      </c>
      <c r="E801" t="s">
        <v>39</v>
      </c>
      <c r="F801">
        <v>0</v>
      </c>
      <c r="G801">
        <v>1</v>
      </c>
      <c r="H801" t="s">
        <v>24</v>
      </c>
      <c r="I801">
        <v>3407</v>
      </c>
      <c r="J801">
        <v>0</v>
      </c>
      <c r="K801">
        <v>11</v>
      </c>
      <c r="L801" t="s">
        <v>97</v>
      </c>
      <c r="M801" t="s">
        <v>23</v>
      </c>
      <c r="N801" t="s">
        <v>23</v>
      </c>
      <c r="O801" t="s">
        <v>49</v>
      </c>
      <c r="P801" t="s">
        <v>26</v>
      </c>
      <c r="Q801" t="s">
        <v>27</v>
      </c>
      <c r="R801">
        <v>53.75</v>
      </c>
      <c r="S801">
        <v>773.33</v>
      </c>
      <c r="T801" t="s">
        <v>30</v>
      </c>
      <c r="U801" t="s">
        <v>69</v>
      </c>
    </row>
    <row r="802" spans="1:21">
      <c r="A802" t="s">
        <v>2203</v>
      </c>
      <c r="B802" s="2">
        <v>45699</v>
      </c>
      <c r="C802" t="s">
        <v>33</v>
      </c>
      <c r="D802">
        <v>60</v>
      </c>
      <c r="E802" t="s">
        <v>39</v>
      </c>
      <c r="F802">
        <v>0</v>
      </c>
      <c r="G802">
        <v>1</v>
      </c>
      <c r="H802" t="s">
        <v>24</v>
      </c>
      <c r="I802">
        <v>5800</v>
      </c>
      <c r="J802">
        <v>0</v>
      </c>
      <c r="K802">
        <v>6</v>
      </c>
      <c r="L802" t="s">
        <v>15568</v>
      </c>
      <c r="M802" t="s">
        <v>23</v>
      </c>
      <c r="N802" t="s">
        <v>23</v>
      </c>
      <c r="O802" t="s">
        <v>25</v>
      </c>
      <c r="P802" t="s">
        <v>26</v>
      </c>
      <c r="Q802" t="s">
        <v>27</v>
      </c>
      <c r="R802">
        <v>89.3</v>
      </c>
      <c r="S802">
        <v>593.20000000000005</v>
      </c>
      <c r="T802" t="s">
        <v>43</v>
      </c>
      <c r="U802" t="s">
        <v>44</v>
      </c>
    </row>
    <row r="803" spans="1:21">
      <c r="A803" t="s">
        <v>2205</v>
      </c>
      <c r="B803" s="2">
        <v>44999</v>
      </c>
      <c r="C803" t="s">
        <v>22</v>
      </c>
      <c r="D803">
        <v>43</v>
      </c>
      <c r="E803" t="s">
        <v>23</v>
      </c>
      <c r="F803">
        <v>0</v>
      </c>
      <c r="G803">
        <v>1</v>
      </c>
      <c r="H803" t="s">
        <v>24</v>
      </c>
      <c r="I803">
        <v>5292</v>
      </c>
      <c r="J803">
        <v>1</v>
      </c>
      <c r="K803">
        <v>29</v>
      </c>
      <c r="L803" t="s">
        <v>15568</v>
      </c>
      <c r="M803" t="s">
        <v>23</v>
      </c>
      <c r="N803" t="s">
        <v>23</v>
      </c>
      <c r="O803" t="s">
        <v>25</v>
      </c>
      <c r="P803" t="s">
        <v>26</v>
      </c>
      <c r="Q803" t="s">
        <v>27</v>
      </c>
      <c r="R803">
        <v>89.2</v>
      </c>
      <c r="S803">
        <v>2814.35</v>
      </c>
      <c r="T803" t="s">
        <v>30</v>
      </c>
      <c r="U803" t="s">
        <v>69</v>
      </c>
    </row>
    <row r="804" spans="1:21">
      <c r="A804" t="s">
        <v>2207</v>
      </c>
      <c r="B804" s="2">
        <v>45730</v>
      </c>
      <c r="C804" t="s">
        <v>22</v>
      </c>
      <c r="D804">
        <v>25</v>
      </c>
      <c r="E804" t="s">
        <v>23</v>
      </c>
      <c r="F804">
        <v>0</v>
      </c>
      <c r="G804">
        <v>1</v>
      </c>
      <c r="H804" t="s">
        <v>24</v>
      </c>
      <c r="I804">
        <v>5141</v>
      </c>
      <c r="J804">
        <v>3</v>
      </c>
      <c r="K804">
        <v>5</v>
      </c>
      <c r="L804" t="s">
        <v>48</v>
      </c>
      <c r="M804" t="s">
        <v>23</v>
      </c>
      <c r="N804" t="s">
        <v>23</v>
      </c>
      <c r="O804" t="s">
        <v>25</v>
      </c>
      <c r="P804" t="s">
        <v>26</v>
      </c>
      <c r="Q804" t="s">
        <v>27</v>
      </c>
      <c r="R804">
        <v>84.5</v>
      </c>
      <c r="S804">
        <v>638.15</v>
      </c>
      <c r="T804" t="s">
        <v>30</v>
      </c>
      <c r="U804" t="s">
        <v>69</v>
      </c>
    </row>
    <row r="805" spans="1:21">
      <c r="A805" t="s">
        <v>2209</v>
      </c>
      <c r="B805" s="2">
        <v>43933</v>
      </c>
      <c r="C805" t="s">
        <v>22</v>
      </c>
      <c r="D805">
        <v>64</v>
      </c>
      <c r="E805" t="s">
        <v>39</v>
      </c>
      <c r="F805">
        <v>0</v>
      </c>
      <c r="G805">
        <v>1</v>
      </c>
      <c r="H805" t="s">
        <v>24</v>
      </c>
      <c r="I805">
        <v>4870</v>
      </c>
      <c r="J805">
        <v>0</v>
      </c>
      <c r="K805">
        <v>64</v>
      </c>
      <c r="L805" t="s">
        <v>15568</v>
      </c>
      <c r="M805" t="s">
        <v>23</v>
      </c>
      <c r="N805" t="s">
        <v>23</v>
      </c>
      <c r="O805" t="s">
        <v>25</v>
      </c>
      <c r="P805" t="s">
        <v>202</v>
      </c>
      <c r="Q805" t="s">
        <v>50</v>
      </c>
      <c r="R805">
        <v>105.65</v>
      </c>
      <c r="S805">
        <v>8453.82</v>
      </c>
      <c r="T805" t="s">
        <v>43</v>
      </c>
      <c r="U805" t="s">
        <v>44</v>
      </c>
    </row>
    <row r="806" spans="1:21">
      <c r="A806" t="s">
        <v>2212</v>
      </c>
      <c r="B806" s="2">
        <v>44584</v>
      </c>
      <c r="C806" t="s">
        <v>22</v>
      </c>
      <c r="D806">
        <v>30</v>
      </c>
      <c r="E806" t="s">
        <v>39</v>
      </c>
      <c r="F806">
        <v>0</v>
      </c>
      <c r="G806">
        <v>1</v>
      </c>
      <c r="H806" t="s">
        <v>24</v>
      </c>
      <c r="I806">
        <v>5107</v>
      </c>
      <c r="J806">
        <v>0</v>
      </c>
      <c r="K806">
        <v>43</v>
      </c>
      <c r="L806" t="s">
        <v>142</v>
      </c>
      <c r="M806" t="s">
        <v>23</v>
      </c>
      <c r="N806" t="s">
        <v>23</v>
      </c>
      <c r="O806" t="s">
        <v>25</v>
      </c>
      <c r="P806" t="s">
        <v>26</v>
      </c>
      <c r="Q806" t="s">
        <v>27</v>
      </c>
      <c r="R806">
        <v>77.849999999999994</v>
      </c>
      <c r="S806">
        <v>5478.44</v>
      </c>
      <c r="T806" t="s">
        <v>59</v>
      </c>
      <c r="U806" t="s">
        <v>140</v>
      </c>
    </row>
    <row r="807" spans="1:21">
      <c r="A807" t="s">
        <v>2215</v>
      </c>
      <c r="B807" s="2">
        <v>45848</v>
      </c>
      <c r="C807" t="s">
        <v>33</v>
      </c>
      <c r="D807">
        <v>47</v>
      </c>
      <c r="E807" t="s">
        <v>39</v>
      </c>
      <c r="F807">
        <v>0</v>
      </c>
      <c r="G807">
        <v>1</v>
      </c>
      <c r="H807" t="s">
        <v>24</v>
      </c>
      <c r="I807">
        <v>3809</v>
      </c>
      <c r="J807">
        <v>0</v>
      </c>
      <c r="K807">
        <v>1</v>
      </c>
      <c r="L807" t="s">
        <v>15568</v>
      </c>
      <c r="M807" t="s">
        <v>23</v>
      </c>
      <c r="N807" t="s">
        <v>23</v>
      </c>
      <c r="O807" t="s">
        <v>49</v>
      </c>
      <c r="P807" t="s">
        <v>26</v>
      </c>
      <c r="Q807" t="s">
        <v>50</v>
      </c>
      <c r="R807">
        <v>55</v>
      </c>
      <c r="S807">
        <v>87.74</v>
      </c>
      <c r="T807" t="s">
        <v>59</v>
      </c>
      <c r="U807" t="s">
        <v>384</v>
      </c>
    </row>
    <row r="808" spans="1:21">
      <c r="A808" t="s">
        <v>2217</v>
      </c>
      <c r="B808" s="2">
        <v>45844</v>
      </c>
      <c r="C808" t="s">
        <v>33</v>
      </c>
      <c r="D808">
        <v>47</v>
      </c>
      <c r="E808" t="s">
        <v>39</v>
      </c>
      <c r="F808">
        <v>0</v>
      </c>
      <c r="G808">
        <v>1</v>
      </c>
      <c r="H808" t="s">
        <v>24</v>
      </c>
      <c r="I808">
        <v>3365</v>
      </c>
      <c r="J808">
        <v>0</v>
      </c>
      <c r="K808">
        <v>1</v>
      </c>
      <c r="L808" t="s">
        <v>15568</v>
      </c>
      <c r="M808" t="s">
        <v>23</v>
      </c>
      <c r="N808" t="s">
        <v>23</v>
      </c>
      <c r="O808" t="s">
        <v>25</v>
      </c>
      <c r="P808" t="s">
        <v>26</v>
      </c>
      <c r="Q808" t="s">
        <v>27</v>
      </c>
      <c r="R808">
        <v>69.5</v>
      </c>
      <c r="S808">
        <v>77.81</v>
      </c>
      <c r="T808" t="s">
        <v>64</v>
      </c>
      <c r="U808" t="s">
        <v>65</v>
      </c>
    </row>
    <row r="809" spans="1:21">
      <c r="A809" t="s">
        <v>2220</v>
      </c>
      <c r="B809" s="2">
        <v>44838</v>
      </c>
      <c r="C809" t="s">
        <v>33</v>
      </c>
      <c r="D809">
        <v>41</v>
      </c>
      <c r="E809" t="s">
        <v>23</v>
      </c>
      <c r="F809">
        <v>0</v>
      </c>
      <c r="G809">
        <v>1</v>
      </c>
      <c r="H809" t="s">
        <v>24</v>
      </c>
      <c r="I809">
        <v>3918</v>
      </c>
      <c r="J809">
        <v>1</v>
      </c>
      <c r="K809">
        <v>34</v>
      </c>
      <c r="L809" t="s">
        <v>15568</v>
      </c>
      <c r="M809" t="s">
        <v>23</v>
      </c>
      <c r="N809" t="s">
        <v>23</v>
      </c>
      <c r="O809" t="s">
        <v>56</v>
      </c>
      <c r="P809" t="s">
        <v>26</v>
      </c>
      <c r="Q809" t="s">
        <v>27</v>
      </c>
      <c r="R809">
        <v>62.65</v>
      </c>
      <c r="S809">
        <v>3679.78</v>
      </c>
      <c r="T809" t="s">
        <v>30</v>
      </c>
      <c r="U809" t="s">
        <v>31</v>
      </c>
    </row>
    <row r="810" spans="1:21">
      <c r="A810" t="s">
        <v>2223</v>
      </c>
      <c r="B810" s="2">
        <v>44820</v>
      </c>
      <c r="C810" t="s">
        <v>22</v>
      </c>
      <c r="D810">
        <v>19</v>
      </c>
      <c r="E810" t="s">
        <v>39</v>
      </c>
      <c r="F810">
        <v>0</v>
      </c>
      <c r="G810">
        <v>1</v>
      </c>
      <c r="H810" t="s">
        <v>24</v>
      </c>
      <c r="I810">
        <v>2220</v>
      </c>
      <c r="J810">
        <v>0</v>
      </c>
      <c r="K810">
        <v>35</v>
      </c>
      <c r="L810" t="s">
        <v>15568</v>
      </c>
      <c r="M810" t="s">
        <v>23</v>
      </c>
      <c r="N810" t="s">
        <v>23</v>
      </c>
      <c r="O810" t="s">
        <v>56</v>
      </c>
      <c r="P810" t="s">
        <v>26</v>
      </c>
      <c r="Q810" t="s">
        <v>50</v>
      </c>
      <c r="R810">
        <v>55</v>
      </c>
      <c r="S810">
        <v>3723.1</v>
      </c>
      <c r="T810" t="s">
        <v>43</v>
      </c>
      <c r="U810" t="s">
        <v>44</v>
      </c>
    </row>
    <row r="811" spans="1:21">
      <c r="A811" t="s">
        <v>2225</v>
      </c>
      <c r="B811" s="2">
        <v>45348</v>
      </c>
      <c r="C811" t="s">
        <v>33</v>
      </c>
      <c r="D811">
        <v>60</v>
      </c>
      <c r="E811" t="s">
        <v>39</v>
      </c>
      <c r="F811">
        <v>0</v>
      </c>
      <c r="G811">
        <v>1</v>
      </c>
      <c r="H811" t="s">
        <v>24</v>
      </c>
      <c r="I811">
        <v>3068</v>
      </c>
      <c r="J811">
        <v>0</v>
      </c>
      <c r="K811">
        <v>18</v>
      </c>
      <c r="L811" t="s">
        <v>15568</v>
      </c>
      <c r="M811" t="s">
        <v>23</v>
      </c>
      <c r="N811" t="s">
        <v>23</v>
      </c>
      <c r="O811" t="s">
        <v>25</v>
      </c>
      <c r="P811" t="s">
        <v>26</v>
      </c>
      <c r="Q811" t="s">
        <v>27</v>
      </c>
      <c r="R811">
        <v>99.85</v>
      </c>
      <c r="S811">
        <v>2433.77</v>
      </c>
      <c r="T811" t="s">
        <v>64</v>
      </c>
      <c r="U811" t="s">
        <v>65</v>
      </c>
    </row>
    <row r="812" spans="1:21">
      <c r="A812" t="s">
        <v>2227</v>
      </c>
      <c r="B812" s="2">
        <v>45617</v>
      </c>
      <c r="C812" t="s">
        <v>33</v>
      </c>
      <c r="D812">
        <v>34</v>
      </c>
      <c r="E812" t="s">
        <v>23</v>
      </c>
      <c r="F812">
        <v>0</v>
      </c>
      <c r="G812">
        <v>1</v>
      </c>
      <c r="H812" t="s">
        <v>24</v>
      </c>
      <c r="I812">
        <v>4176</v>
      </c>
      <c r="J812">
        <v>1</v>
      </c>
      <c r="K812">
        <v>9</v>
      </c>
      <c r="L812" t="s">
        <v>48</v>
      </c>
      <c r="M812" t="s">
        <v>23</v>
      </c>
      <c r="N812" t="s">
        <v>23</v>
      </c>
      <c r="O812" t="s">
        <v>25</v>
      </c>
      <c r="P812" t="s">
        <v>26</v>
      </c>
      <c r="Q812" t="s">
        <v>27</v>
      </c>
      <c r="R812">
        <v>91.75</v>
      </c>
      <c r="S812">
        <v>1063.8</v>
      </c>
      <c r="T812" t="s">
        <v>59</v>
      </c>
      <c r="U812" t="s">
        <v>241</v>
      </c>
    </row>
    <row r="813" spans="1:21">
      <c r="A813" t="s">
        <v>2230</v>
      </c>
      <c r="B813" s="2">
        <v>45359</v>
      </c>
      <c r="C813" t="s">
        <v>22</v>
      </c>
      <c r="D813">
        <v>58</v>
      </c>
      <c r="E813" t="s">
        <v>23</v>
      </c>
      <c r="F813">
        <v>0</v>
      </c>
      <c r="G813">
        <v>1</v>
      </c>
      <c r="H813" t="s">
        <v>24</v>
      </c>
      <c r="I813">
        <v>3266</v>
      </c>
      <c r="J813">
        <v>2</v>
      </c>
      <c r="K813">
        <v>17</v>
      </c>
      <c r="L813" t="s">
        <v>15568</v>
      </c>
      <c r="M813" t="s">
        <v>23</v>
      </c>
      <c r="N813" t="s">
        <v>23</v>
      </c>
      <c r="O813" t="s">
        <v>25</v>
      </c>
      <c r="P813" t="s">
        <v>26</v>
      </c>
      <c r="Q813" t="s">
        <v>27</v>
      </c>
      <c r="R813">
        <v>76.45</v>
      </c>
      <c r="S813">
        <v>1251.25</v>
      </c>
      <c r="T813" t="s">
        <v>30</v>
      </c>
      <c r="U813" t="s">
        <v>31</v>
      </c>
    </row>
    <row r="814" spans="1:21">
      <c r="A814" t="s">
        <v>2233</v>
      </c>
      <c r="B814" s="2">
        <v>44508</v>
      </c>
      <c r="C814" t="s">
        <v>22</v>
      </c>
      <c r="D814">
        <v>66</v>
      </c>
      <c r="E814" t="s">
        <v>39</v>
      </c>
      <c r="F814">
        <v>0</v>
      </c>
      <c r="G814">
        <v>1</v>
      </c>
      <c r="H814" t="s">
        <v>24</v>
      </c>
      <c r="I814">
        <v>2654</v>
      </c>
      <c r="J814">
        <v>0</v>
      </c>
      <c r="K814">
        <v>45</v>
      </c>
      <c r="L814" t="s">
        <v>15568</v>
      </c>
      <c r="M814" t="s">
        <v>23</v>
      </c>
      <c r="N814" t="s">
        <v>23</v>
      </c>
      <c r="O814" t="s">
        <v>49</v>
      </c>
      <c r="P814" t="s">
        <v>202</v>
      </c>
      <c r="Q814" t="s">
        <v>50</v>
      </c>
      <c r="R814">
        <v>62.7</v>
      </c>
      <c r="S814">
        <v>3271.65</v>
      </c>
      <c r="T814" t="s">
        <v>64</v>
      </c>
      <c r="U814" t="s">
        <v>254</v>
      </c>
    </row>
    <row r="815" spans="1:21">
      <c r="A815" t="s">
        <v>2236</v>
      </c>
      <c r="B815" s="2">
        <v>45579</v>
      </c>
      <c r="C815" t="s">
        <v>33</v>
      </c>
      <c r="D815">
        <v>79</v>
      </c>
      <c r="E815" t="s">
        <v>39</v>
      </c>
      <c r="F815">
        <v>0</v>
      </c>
      <c r="G815">
        <v>1</v>
      </c>
      <c r="H815" t="s">
        <v>24</v>
      </c>
      <c r="I815">
        <v>3244</v>
      </c>
      <c r="J815">
        <v>0</v>
      </c>
      <c r="K815">
        <v>10</v>
      </c>
      <c r="L815" t="s">
        <v>97</v>
      </c>
      <c r="M815" t="s">
        <v>39</v>
      </c>
      <c r="N815" t="s">
        <v>23</v>
      </c>
      <c r="O815" t="s">
        <v>49</v>
      </c>
      <c r="P815" t="s">
        <v>26</v>
      </c>
      <c r="Q815" t="s">
        <v>27</v>
      </c>
      <c r="R815">
        <v>34.700000000000003</v>
      </c>
      <c r="S815">
        <v>329.8</v>
      </c>
      <c r="T815" t="s">
        <v>43</v>
      </c>
      <c r="U815" t="s">
        <v>795</v>
      </c>
    </row>
    <row r="816" spans="1:21">
      <c r="A816" t="s">
        <v>2238</v>
      </c>
      <c r="B816" s="2">
        <v>44761</v>
      </c>
      <c r="C816" t="s">
        <v>33</v>
      </c>
      <c r="D816">
        <v>67</v>
      </c>
      <c r="E816" t="s">
        <v>39</v>
      </c>
      <c r="F816">
        <v>0</v>
      </c>
      <c r="G816">
        <v>1</v>
      </c>
      <c r="H816" t="s">
        <v>24</v>
      </c>
      <c r="I816">
        <v>5849</v>
      </c>
      <c r="J816">
        <v>0</v>
      </c>
      <c r="K816">
        <v>37</v>
      </c>
      <c r="L816" t="s">
        <v>40</v>
      </c>
      <c r="M816" t="s">
        <v>23</v>
      </c>
      <c r="N816" t="s">
        <v>23</v>
      </c>
      <c r="O816" t="s">
        <v>25</v>
      </c>
      <c r="P816" t="s">
        <v>26</v>
      </c>
      <c r="Q816" t="s">
        <v>27</v>
      </c>
      <c r="R816">
        <v>106.75</v>
      </c>
      <c r="S816">
        <v>5605.2</v>
      </c>
      <c r="T816" t="s">
        <v>59</v>
      </c>
      <c r="U816" t="s">
        <v>140</v>
      </c>
    </row>
    <row r="817" spans="1:21">
      <c r="A817" t="s">
        <v>2240</v>
      </c>
      <c r="B817" s="2">
        <v>44784</v>
      </c>
      <c r="C817" t="s">
        <v>22</v>
      </c>
      <c r="D817">
        <v>77</v>
      </c>
      <c r="E817" t="s">
        <v>39</v>
      </c>
      <c r="F817">
        <v>0</v>
      </c>
      <c r="G817">
        <v>1</v>
      </c>
      <c r="H817" t="s">
        <v>24</v>
      </c>
      <c r="I817">
        <v>5692</v>
      </c>
      <c r="J817">
        <v>0</v>
      </c>
      <c r="K817">
        <v>36</v>
      </c>
      <c r="L817" t="s">
        <v>40</v>
      </c>
      <c r="M817" t="s">
        <v>23</v>
      </c>
      <c r="N817" t="s">
        <v>23</v>
      </c>
      <c r="O817" t="s">
        <v>25</v>
      </c>
      <c r="P817" t="s">
        <v>26</v>
      </c>
      <c r="Q817" t="s">
        <v>27</v>
      </c>
      <c r="R817">
        <v>90.85</v>
      </c>
      <c r="S817">
        <v>4026.58</v>
      </c>
      <c r="T817" t="s">
        <v>30</v>
      </c>
      <c r="U817" t="s">
        <v>69</v>
      </c>
    </row>
    <row r="818" spans="1:21">
      <c r="A818" t="s">
        <v>2243</v>
      </c>
      <c r="B818" s="2">
        <v>45773</v>
      </c>
      <c r="C818" t="s">
        <v>33</v>
      </c>
      <c r="D818">
        <v>69</v>
      </c>
      <c r="E818" t="s">
        <v>23</v>
      </c>
      <c r="F818">
        <v>3</v>
      </c>
      <c r="G818">
        <v>1</v>
      </c>
      <c r="H818" t="s">
        <v>24</v>
      </c>
      <c r="I818">
        <v>4797</v>
      </c>
      <c r="J818">
        <v>1</v>
      </c>
      <c r="K818">
        <v>4</v>
      </c>
      <c r="L818" t="s">
        <v>48</v>
      </c>
      <c r="M818" t="s">
        <v>23</v>
      </c>
      <c r="N818" t="s">
        <v>23</v>
      </c>
      <c r="O818" t="s">
        <v>56</v>
      </c>
      <c r="P818" t="s">
        <v>26</v>
      </c>
      <c r="Q818" t="s">
        <v>27</v>
      </c>
      <c r="R818">
        <v>46</v>
      </c>
      <c r="S818">
        <v>350.12</v>
      </c>
      <c r="T818" t="s">
        <v>30</v>
      </c>
      <c r="U818" t="s">
        <v>69</v>
      </c>
    </row>
    <row r="819" spans="1:21">
      <c r="A819" t="s">
        <v>2245</v>
      </c>
      <c r="B819" s="2">
        <v>45385</v>
      </c>
      <c r="C819" t="s">
        <v>22</v>
      </c>
      <c r="D819">
        <v>68</v>
      </c>
      <c r="E819" t="s">
        <v>39</v>
      </c>
      <c r="F819">
        <v>0</v>
      </c>
      <c r="G819">
        <v>1</v>
      </c>
      <c r="H819" t="s">
        <v>24</v>
      </c>
      <c r="I819">
        <v>5692</v>
      </c>
      <c r="J819">
        <v>0</v>
      </c>
      <c r="K819">
        <v>16</v>
      </c>
      <c r="L819" t="s">
        <v>15568</v>
      </c>
      <c r="M819" t="s">
        <v>39</v>
      </c>
      <c r="N819" t="s">
        <v>23</v>
      </c>
      <c r="O819" t="s">
        <v>49</v>
      </c>
      <c r="P819" t="s">
        <v>26</v>
      </c>
      <c r="Q819" t="s">
        <v>84</v>
      </c>
      <c r="R819">
        <v>39</v>
      </c>
      <c r="S819">
        <v>679.85</v>
      </c>
      <c r="T819" t="s">
        <v>30</v>
      </c>
      <c r="U819" t="s">
        <v>31</v>
      </c>
    </row>
    <row r="820" spans="1:21">
      <c r="A820" t="s">
        <v>2248</v>
      </c>
      <c r="B820" s="2">
        <v>45856</v>
      </c>
      <c r="C820" t="s">
        <v>22</v>
      </c>
      <c r="D820">
        <v>68</v>
      </c>
      <c r="E820" t="s">
        <v>39</v>
      </c>
      <c r="F820">
        <v>0</v>
      </c>
      <c r="G820">
        <v>1</v>
      </c>
      <c r="H820" t="s">
        <v>24</v>
      </c>
      <c r="I820">
        <v>4832</v>
      </c>
      <c r="J820">
        <v>0</v>
      </c>
      <c r="K820">
        <v>1</v>
      </c>
      <c r="L820" t="s">
        <v>15568</v>
      </c>
      <c r="M820" t="s">
        <v>23</v>
      </c>
      <c r="N820" t="s">
        <v>39</v>
      </c>
      <c r="P820" t="s">
        <v>26</v>
      </c>
      <c r="Q820" t="s">
        <v>50</v>
      </c>
      <c r="R820">
        <v>20.149999999999999</v>
      </c>
      <c r="S820">
        <v>53.73</v>
      </c>
      <c r="T820" t="s">
        <v>30</v>
      </c>
      <c r="U820" t="s">
        <v>69</v>
      </c>
    </row>
    <row r="821" spans="1:21">
      <c r="A821" t="s">
        <v>2251</v>
      </c>
      <c r="B821" s="2">
        <v>45823</v>
      </c>
      <c r="C821" t="s">
        <v>33</v>
      </c>
      <c r="D821">
        <v>29</v>
      </c>
      <c r="E821" t="s">
        <v>39</v>
      </c>
      <c r="F821">
        <v>0</v>
      </c>
      <c r="G821">
        <v>1</v>
      </c>
      <c r="H821" t="s">
        <v>24</v>
      </c>
      <c r="I821">
        <v>2683</v>
      </c>
      <c r="J821">
        <v>0</v>
      </c>
      <c r="K821">
        <v>2</v>
      </c>
      <c r="L821" t="s">
        <v>15568</v>
      </c>
      <c r="M821" t="s">
        <v>23</v>
      </c>
      <c r="N821" t="s">
        <v>23</v>
      </c>
      <c r="O821" t="s">
        <v>25</v>
      </c>
      <c r="P821" t="s">
        <v>26</v>
      </c>
      <c r="Q821" t="s">
        <v>50</v>
      </c>
      <c r="R821">
        <v>80.599999999999994</v>
      </c>
      <c r="S821">
        <v>166.44</v>
      </c>
      <c r="T821" t="s">
        <v>30</v>
      </c>
      <c r="U821" t="s">
        <v>69</v>
      </c>
    </row>
    <row r="822" spans="1:21">
      <c r="A822" t="s">
        <v>2254</v>
      </c>
      <c r="B822" s="2">
        <v>44909</v>
      </c>
      <c r="C822" t="s">
        <v>22</v>
      </c>
      <c r="D822">
        <v>54</v>
      </c>
      <c r="E822" t="s">
        <v>39</v>
      </c>
      <c r="F822">
        <v>0</v>
      </c>
      <c r="G822">
        <v>1</v>
      </c>
      <c r="H822" t="s">
        <v>24</v>
      </c>
      <c r="I822">
        <v>5974</v>
      </c>
      <c r="J822">
        <v>0</v>
      </c>
      <c r="K822">
        <v>32</v>
      </c>
      <c r="L822" t="s">
        <v>40</v>
      </c>
      <c r="M822" t="s">
        <v>23</v>
      </c>
      <c r="N822" t="s">
        <v>23</v>
      </c>
      <c r="O822" t="s">
        <v>25</v>
      </c>
      <c r="P822" t="s">
        <v>26</v>
      </c>
      <c r="Q822" t="s">
        <v>27</v>
      </c>
      <c r="R822">
        <v>80.349999999999994</v>
      </c>
      <c r="S822">
        <v>2643.83</v>
      </c>
      <c r="T822" t="s">
        <v>30</v>
      </c>
      <c r="U822" t="s">
        <v>31</v>
      </c>
    </row>
    <row r="823" spans="1:21">
      <c r="A823" t="s">
        <v>2256</v>
      </c>
      <c r="B823" s="2">
        <v>45770</v>
      </c>
      <c r="C823" t="s">
        <v>22</v>
      </c>
      <c r="D823">
        <v>31</v>
      </c>
      <c r="E823" t="s">
        <v>39</v>
      </c>
      <c r="F823">
        <v>0</v>
      </c>
      <c r="G823">
        <v>1</v>
      </c>
      <c r="H823" t="s">
        <v>24</v>
      </c>
      <c r="I823">
        <v>5094</v>
      </c>
      <c r="J823">
        <v>0</v>
      </c>
      <c r="K823">
        <v>4</v>
      </c>
      <c r="L823" t="s">
        <v>15568</v>
      </c>
      <c r="M823" t="s">
        <v>23</v>
      </c>
      <c r="N823" t="s">
        <v>23</v>
      </c>
      <c r="O823" t="s">
        <v>25</v>
      </c>
      <c r="P823" t="s">
        <v>26</v>
      </c>
      <c r="Q823" t="s">
        <v>27</v>
      </c>
      <c r="R823">
        <v>70.2</v>
      </c>
      <c r="S823">
        <v>290.02999999999997</v>
      </c>
      <c r="T823" t="s">
        <v>30</v>
      </c>
      <c r="U823" t="s">
        <v>31</v>
      </c>
    </row>
    <row r="824" spans="1:21">
      <c r="A824" t="s">
        <v>2258</v>
      </c>
      <c r="B824" s="2">
        <v>44022</v>
      </c>
      <c r="C824" t="s">
        <v>22</v>
      </c>
      <c r="D824">
        <v>43</v>
      </c>
      <c r="E824" t="s">
        <v>23</v>
      </c>
      <c r="F824">
        <v>0</v>
      </c>
      <c r="G824">
        <v>1</v>
      </c>
      <c r="H824" t="s">
        <v>24</v>
      </c>
      <c r="I824">
        <v>4334</v>
      </c>
      <c r="J824">
        <v>1</v>
      </c>
      <c r="K824">
        <v>61</v>
      </c>
      <c r="L824" t="s">
        <v>15568</v>
      </c>
      <c r="M824" t="s">
        <v>23</v>
      </c>
      <c r="N824" t="s">
        <v>23</v>
      </c>
      <c r="O824" t="s">
        <v>56</v>
      </c>
      <c r="P824" t="s">
        <v>202</v>
      </c>
      <c r="Q824" t="s">
        <v>27</v>
      </c>
      <c r="R824">
        <v>106</v>
      </c>
      <c r="S824">
        <v>9411.65</v>
      </c>
      <c r="T824" t="s">
        <v>30</v>
      </c>
      <c r="U824" t="s">
        <v>103</v>
      </c>
    </row>
    <row r="825" spans="1:21">
      <c r="A825" t="s">
        <v>2261</v>
      </c>
      <c r="B825" s="2">
        <v>45852</v>
      </c>
      <c r="C825" t="s">
        <v>22</v>
      </c>
      <c r="D825">
        <v>52</v>
      </c>
      <c r="E825" t="s">
        <v>39</v>
      </c>
      <c r="F825">
        <v>0</v>
      </c>
      <c r="G825">
        <v>1</v>
      </c>
      <c r="H825" t="s">
        <v>24</v>
      </c>
      <c r="I825">
        <v>4325</v>
      </c>
      <c r="J825">
        <v>0</v>
      </c>
      <c r="K825">
        <v>1</v>
      </c>
      <c r="L825" t="s">
        <v>15568</v>
      </c>
      <c r="M825" t="s">
        <v>23</v>
      </c>
      <c r="N825" t="s">
        <v>39</v>
      </c>
      <c r="P825" t="s">
        <v>26</v>
      </c>
      <c r="Q825" t="s">
        <v>84</v>
      </c>
      <c r="R825">
        <v>20.2</v>
      </c>
      <c r="S825">
        <v>33.47</v>
      </c>
      <c r="T825" t="s">
        <v>59</v>
      </c>
      <c r="U825" t="s">
        <v>384</v>
      </c>
    </row>
    <row r="826" spans="1:21">
      <c r="A826" t="s">
        <v>2263</v>
      </c>
      <c r="B826" s="2">
        <v>45761</v>
      </c>
      <c r="C826" t="s">
        <v>22</v>
      </c>
      <c r="D826">
        <v>55</v>
      </c>
      <c r="E826" t="s">
        <v>39</v>
      </c>
      <c r="F826">
        <v>0</v>
      </c>
      <c r="G826">
        <v>1</v>
      </c>
      <c r="H826" t="s">
        <v>24</v>
      </c>
      <c r="I826">
        <v>4399</v>
      </c>
      <c r="J826">
        <v>0</v>
      </c>
      <c r="K826">
        <v>4</v>
      </c>
      <c r="L826" t="s">
        <v>15568</v>
      </c>
      <c r="M826" t="s">
        <v>23</v>
      </c>
      <c r="N826" t="s">
        <v>23</v>
      </c>
      <c r="O826" t="s">
        <v>56</v>
      </c>
      <c r="P826" t="s">
        <v>26</v>
      </c>
      <c r="Q826" t="s">
        <v>50</v>
      </c>
      <c r="R826">
        <v>50.4</v>
      </c>
      <c r="S826">
        <v>328.36</v>
      </c>
      <c r="T826" t="s">
        <v>30</v>
      </c>
      <c r="U826" t="s">
        <v>31</v>
      </c>
    </row>
    <row r="827" spans="1:21">
      <c r="A827" t="s">
        <v>2266</v>
      </c>
      <c r="B827" s="2">
        <v>45848</v>
      </c>
      <c r="C827" t="s">
        <v>33</v>
      </c>
      <c r="D827">
        <v>60</v>
      </c>
      <c r="E827" t="s">
        <v>23</v>
      </c>
      <c r="F827">
        <v>0</v>
      </c>
      <c r="G827">
        <v>1</v>
      </c>
      <c r="H827" t="s">
        <v>24</v>
      </c>
      <c r="I827">
        <v>4779</v>
      </c>
      <c r="J827">
        <v>1</v>
      </c>
      <c r="K827">
        <v>1</v>
      </c>
      <c r="L827" t="s">
        <v>48</v>
      </c>
      <c r="M827" t="s">
        <v>23</v>
      </c>
      <c r="N827" t="s">
        <v>23</v>
      </c>
      <c r="O827" t="s">
        <v>25</v>
      </c>
      <c r="P827" t="s">
        <v>26</v>
      </c>
      <c r="Q827" t="s">
        <v>50</v>
      </c>
      <c r="R827">
        <v>69.099999999999994</v>
      </c>
      <c r="S827">
        <v>85.65</v>
      </c>
      <c r="T827" t="s">
        <v>43</v>
      </c>
      <c r="U827" t="s">
        <v>44</v>
      </c>
    </row>
    <row r="828" spans="1:21">
      <c r="A828" t="s">
        <v>2267</v>
      </c>
      <c r="B828" s="2">
        <v>45536</v>
      </c>
      <c r="C828" t="s">
        <v>33</v>
      </c>
      <c r="D828">
        <v>46</v>
      </c>
      <c r="E828" t="s">
        <v>23</v>
      </c>
      <c r="F828">
        <v>0</v>
      </c>
      <c r="G828">
        <v>1</v>
      </c>
      <c r="H828" t="s">
        <v>24</v>
      </c>
      <c r="I828">
        <v>3101</v>
      </c>
      <c r="J828">
        <v>5</v>
      </c>
      <c r="K828">
        <v>11</v>
      </c>
      <c r="L828" t="s">
        <v>15568</v>
      </c>
      <c r="M828" t="s">
        <v>23</v>
      </c>
      <c r="N828" t="s">
        <v>23</v>
      </c>
      <c r="O828" t="s">
        <v>25</v>
      </c>
      <c r="P828" t="s">
        <v>26</v>
      </c>
      <c r="Q828" t="s">
        <v>50</v>
      </c>
      <c r="R828">
        <v>96.2</v>
      </c>
      <c r="S828">
        <v>1517.73</v>
      </c>
      <c r="T828" t="s">
        <v>30</v>
      </c>
      <c r="U828" t="s">
        <v>31</v>
      </c>
    </row>
    <row r="829" spans="1:21">
      <c r="A829" t="s">
        <v>2270</v>
      </c>
      <c r="B829" s="2">
        <v>45841</v>
      </c>
      <c r="C829" t="s">
        <v>33</v>
      </c>
      <c r="D829">
        <v>60</v>
      </c>
      <c r="E829" t="s">
        <v>39</v>
      </c>
      <c r="F829">
        <v>0</v>
      </c>
      <c r="G829">
        <v>1</v>
      </c>
      <c r="H829" t="s">
        <v>24</v>
      </c>
      <c r="I829">
        <v>2540</v>
      </c>
      <c r="J829">
        <v>0</v>
      </c>
      <c r="K829">
        <v>1</v>
      </c>
      <c r="L829" t="s">
        <v>48</v>
      </c>
      <c r="M829" t="s">
        <v>23</v>
      </c>
      <c r="N829" t="s">
        <v>23</v>
      </c>
      <c r="O829" t="s">
        <v>25</v>
      </c>
      <c r="P829" t="s">
        <v>26</v>
      </c>
      <c r="Q829" t="s">
        <v>27</v>
      </c>
      <c r="R829">
        <v>90.6</v>
      </c>
      <c r="S829">
        <v>122.28</v>
      </c>
      <c r="T829" t="s">
        <v>30</v>
      </c>
      <c r="U829" t="s">
        <v>103</v>
      </c>
    </row>
    <row r="830" spans="1:21">
      <c r="A830" t="s">
        <v>2272</v>
      </c>
      <c r="B830" s="2">
        <v>45720</v>
      </c>
      <c r="C830" t="s">
        <v>33</v>
      </c>
      <c r="D830">
        <v>41</v>
      </c>
      <c r="E830" t="s">
        <v>39</v>
      </c>
      <c r="F830">
        <v>0</v>
      </c>
      <c r="G830">
        <v>1</v>
      </c>
      <c r="H830" t="s">
        <v>24</v>
      </c>
      <c r="I830">
        <v>5435</v>
      </c>
      <c r="J830">
        <v>0</v>
      </c>
      <c r="K830">
        <v>5</v>
      </c>
      <c r="L830" t="s">
        <v>15568</v>
      </c>
      <c r="M830" t="s">
        <v>23</v>
      </c>
      <c r="N830" t="s">
        <v>23</v>
      </c>
      <c r="O830" t="s">
        <v>25</v>
      </c>
      <c r="P830" t="s">
        <v>26</v>
      </c>
      <c r="Q830" t="s">
        <v>84</v>
      </c>
      <c r="R830">
        <v>93.9</v>
      </c>
      <c r="S830">
        <v>719.1</v>
      </c>
      <c r="T830" t="s">
        <v>43</v>
      </c>
      <c r="U830" t="s">
        <v>44</v>
      </c>
    </row>
    <row r="831" spans="1:21">
      <c r="A831" t="s">
        <v>2274</v>
      </c>
      <c r="B831" s="2">
        <v>44758</v>
      </c>
      <c r="C831" t="s">
        <v>33</v>
      </c>
      <c r="D831">
        <v>44</v>
      </c>
      <c r="E831" t="s">
        <v>23</v>
      </c>
      <c r="F831">
        <v>0</v>
      </c>
      <c r="G831">
        <v>1</v>
      </c>
      <c r="H831" t="s">
        <v>24</v>
      </c>
      <c r="I831">
        <v>4233</v>
      </c>
      <c r="J831">
        <v>1</v>
      </c>
      <c r="K831">
        <v>37</v>
      </c>
      <c r="L831" t="s">
        <v>15568</v>
      </c>
      <c r="M831" t="s">
        <v>23</v>
      </c>
      <c r="N831" t="s">
        <v>23</v>
      </c>
      <c r="O831" t="s">
        <v>25</v>
      </c>
      <c r="P831" t="s">
        <v>26</v>
      </c>
      <c r="Q831" t="s">
        <v>27</v>
      </c>
      <c r="R831">
        <v>99.5</v>
      </c>
      <c r="S831">
        <v>5104.7299999999996</v>
      </c>
      <c r="T831" t="s">
        <v>30</v>
      </c>
      <c r="U831" t="s">
        <v>69</v>
      </c>
    </row>
    <row r="832" spans="1:21">
      <c r="A832" t="s">
        <v>2277</v>
      </c>
      <c r="B832" s="2">
        <v>45748</v>
      </c>
      <c r="C832" t="s">
        <v>33</v>
      </c>
      <c r="D832">
        <v>26</v>
      </c>
      <c r="E832" t="s">
        <v>39</v>
      </c>
      <c r="F832">
        <v>0</v>
      </c>
      <c r="G832">
        <v>1</v>
      </c>
      <c r="H832" t="s">
        <v>24</v>
      </c>
      <c r="I832">
        <v>2220</v>
      </c>
      <c r="J832">
        <v>0</v>
      </c>
      <c r="K832">
        <v>4</v>
      </c>
      <c r="L832" t="s">
        <v>48</v>
      </c>
      <c r="M832" t="s">
        <v>23</v>
      </c>
      <c r="N832" t="s">
        <v>23</v>
      </c>
      <c r="O832" t="s">
        <v>25</v>
      </c>
      <c r="P832" t="s">
        <v>26</v>
      </c>
      <c r="Q832" t="s">
        <v>27</v>
      </c>
      <c r="R832">
        <v>75.349999999999994</v>
      </c>
      <c r="S832">
        <v>454.54</v>
      </c>
      <c r="T832" t="s">
        <v>30</v>
      </c>
      <c r="U832" t="s">
        <v>31</v>
      </c>
    </row>
    <row r="833" spans="1:21">
      <c r="A833" t="s">
        <v>2280</v>
      </c>
      <c r="B833" s="2">
        <v>44776</v>
      </c>
      <c r="C833" t="s">
        <v>33</v>
      </c>
      <c r="D833">
        <v>42</v>
      </c>
      <c r="E833" t="s">
        <v>39</v>
      </c>
      <c r="F833">
        <v>0</v>
      </c>
      <c r="G833">
        <v>1</v>
      </c>
      <c r="H833" t="s">
        <v>24</v>
      </c>
      <c r="I833">
        <v>2558</v>
      </c>
      <c r="J833">
        <v>0</v>
      </c>
      <c r="K833">
        <v>36</v>
      </c>
      <c r="L833" t="s">
        <v>15568</v>
      </c>
      <c r="M833" t="s">
        <v>23</v>
      </c>
      <c r="N833" t="s">
        <v>23</v>
      </c>
      <c r="O833" t="s">
        <v>25</v>
      </c>
      <c r="P833" t="s">
        <v>26</v>
      </c>
      <c r="Q833" t="s">
        <v>27</v>
      </c>
      <c r="R833">
        <v>87.55</v>
      </c>
      <c r="S833">
        <v>4076.02</v>
      </c>
      <c r="T833" t="s">
        <v>30</v>
      </c>
      <c r="U833" t="s">
        <v>31</v>
      </c>
    </row>
    <row r="834" spans="1:21">
      <c r="A834" t="s">
        <v>2283</v>
      </c>
      <c r="B834" s="2">
        <v>44575</v>
      </c>
      <c r="C834" t="s">
        <v>33</v>
      </c>
      <c r="D834">
        <v>42</v>
      </c>
      <c r="E834" t="s">
        <v>39</v>
      </c>
      <c r="F834">
        <v>0</v>
      </c>
      <c r="G834">
        <v>1</v>
      </c>
      <c r="H834" t="s">
        <v>24</v>
      </c>
      <c r="I834">
        <v>4044</v>
      </c>
      <c r="J834">
        <v>0</v>
      </c>
      <c r="K834">
        <v>43</v>
      </c>
      <c r="L834" t="s">
        <v>142</v>
      </c>
      <c r="M834" t="s">
        <v>39</v>
      </c>
      <c r="N834" t="s">
        <v>23</v>
      </c>
      <c r="O834" t="s">
        <v>49</v>
      </c>
      <c r="P834" t="s">
        <v>26</v>
      </c>
      <c r="Q834" t="s">
        <v>27</v>
      </c>
      <c r="R834">
        <v>49.05</v>
      </c>
      <c r="S834">
        <v>2055.91</v>
      </c>
      <c r="T834" t="s">
        <v>30</v>
      </c>
      <c r="U834" t="s">
        <v>106</v>
      </c>
    </row>
    <row r="835" spans="1:21">
      <c r="A835" t="s">
        <v>2285</v>
      </c>
      <c r="B835" s="2">
        <v>44713</v>
      </c>
      <c r="C835" t="s">
        <v>33</v>
      </c>
      <c r="D835">
        <v>64</v>
      </c>
      <c r="E835" t="s">
        <v>23</v>
      </c>
      <c r="F835">
        <v>0</v>
      </c>
      <c r="G835">
        <v>1</v>
      </c>
      <c r="H835" t="s">
        <v>24</v>
      </c>
      <c r="I835">
        <v>2341</v>
      </c>
      <c r="J835">
        <v>1</v>
      </c>
      <c r="K835">
        <v>38</v>
      </c>
      <c r="L835" t="s">
        <v>15568</v>
      </c>
      <c r="M835" t="s">
        <v>23</v>
      </c>
      <c r="N835" t="s">
        <v>23</v>
      </c>
      <c r="O835" t="s">
        <v>25</v>
      </c>
      <c r="P835" t="s">
        <v>26</v>
      </c>
      <c r="Q835" t="s">
        <v>27</v>
      </c>
      <c r="R835">
        <v>105</v>
      </c>
      <c r="S835">
        <v>4751.4399999999996</v>
      </c>
      <c r="T835" t="s">
        <v>43</v>
      </c>
      <c r="U835" t="s">
        <v>44</v>
      </c>
    </row>
    <row r="836" spans="1:21">
      <c r="A836" t="s">
        <v>2288</v>
      </c>
      <c r="B836" s="2">
        <v>45560</v>
      </c>
      <c r="C836" t="s">
        <v>33</v>
      </c>
      <c r="D836">
        <v>60</v>
      </c>
      <c r="E836" t="s">
        <v>39</v>
      </c>
      <c r="F836">
        <v>0</v>
      </c>
      <c r="G836">
        <v>1</v>
      </c>
      <c r="H836" t="s">
        <v>24</v>
      </c>
      <c r="I836">
        <v>4444</v>
      </c>
      <c r="J836">
        <v>0</v>
      </c>
      <c r="K836">
        <v>11</v>
      </c>
      <c r="L836" t="s">
        <v>15568</v>
      </c>
      <c r="M836" t="s">
        <v>23</v>
      </c>
      <c r="N836" t="s">
        <v>23</v>
      </c>
      <c r="O836" t="s">
        <v>49</v>
      </c>
      <c r="P836" t="s">
        <v>26</v>
      </c>
      <c r="Q836" t="s">
        <v>50</v>
      </c>
      <c r="R836">
        <v>48.55</v>
      </c>
      <c r="S836">
        <v>840.11</v>
      </c>
      <c r="T836" t="s">
        <v>30</v>
      </c>
      <c r="U836" t="s">
        <v>69</v>
      </c>
    </row>
    <row r="837" spans="1:21">
      <c r="A837" t="s">
        <v>2290</v>
      </c>
      <c r="B837" s="2">
        <v>45220</v>
      </c>
      <c r="C837" t="s">
        <v>22</v>
      </c>
      <c r="D837">
        <v>43</v>
      </c>
      <c r="E837" t="s">
        <v>39</v>
      </c>
      <c r="F837">
        <v>0</v>
      </c>
      <c r="G837">
        <v>1</v>
      </c>
      <c r="H837" t="s">
        <v>24</v>
      </c>
      <c r="I837">
        <v>4458</v>
      </c>
      <c r="J837">
        <v>0</v>
      </c>
      <c r="K837">
        <v>22</v>
      </c>
      <c r="L837" t="s">
        <v>97</v>
      </c>
      <c r="M837" t="s">
        <v>23</v>
      </c>
      <c r="N837" t="s">
        <v>23</v>
      </c>
      <c r="O837" t="s">
        <v>25</v>
      </c>
      <c r="P837" t="s">
        <v>26</v>
      </c>
      <c r="Q837" t="s">
        <v>27</v>
      </c>
      <c r="R837">
        <v>96.7</v>
      </c>
      <c r="S837">
        <v>3066.91</v>
      </c>
      <c r="T837" t="s">
        <v>30</v>
      </c>
      <c r="U837" t="s">
        <v>69</v>
      </c>
    </row>
    <row r="838" spans="1:21">
      <c r="A838" t="s">
        <v>2293</v>
      </c>
      <c r="B838" s="2">
        <v>45372</v>
      </c>
      <c r="C838" t="s">
        <v>22</v>
      </c>
      <c r="D838">
        <v>65</v>
      </c>
      <c r="E838" t="s">
        <v>39</v>
      </c>
      <c r="F838">
        <v>0</v>
      </c>
      <c r="G838">
        <v>1</v>
      </c>
      <c r="H838" t="s">
        <v>24</v>
      </c>
      <c r="I838">
        <v>3797</v>
      </c>
      <c r="J838">
        <v>0</v>
      </c>
      <c r="K838">
        <v>17</v>
      </c>
      <c r="L838" t="s">
        <v>15568</v>
      </c>
      <c r="M838" t="s">
        <v>23</v>
      </c>
      <c r="N838" t="s">
        <v>23</v>
      </c>
      <c r="O838" t="s">
        <v>49</v>
      </c>
      <c r="P838" t="s">
        <v>26</v>
      </c>
      <c r="Q838" t="s">
        <v>27</v>
      </c>
      <c r="R838">
        <v>45.05</v>
      </c>
      <c r="S838">
        <v>1466.41</v>
      </c>
      <c r="T838" t="s">
        <v>30</v>
      </c>
      <c r="U838" t="s">
        <v>69</v>
      </c>
    </row>
    <row r="839" spans="1:21">
      <c r="A839" t="s">
        <v>2295</v>
      </c>
      <c r="B839" s="2">
        <v>45599</v>
      </c>
      <c r="C839" t="s">
        <v>22</v>
      </c>
      <c r="D839">
        <v>68</v>
      </c>
      <c r="E839" t="s">
        <v>39</v>
      </c>
      <c r="F839">
        <v>0</v>
      </c>
      <c r="G839">
        <v>1</v>
      </c>
      <c r="H839" t="s">
        <v>24</v>
      </c>
      <c r="I839">
        <v>2313</v>
      </c>
      <c r="J839">
        <v>0</v>
      </c>
      <c r="K839">
        <v>9</v>
      </c>
      <c r="L839" t="s">
        <v>15568</v>
      </c>
      <c r="M839" t="s">
        <v>23</v>
      </c>
      <c r="N839" t="s">
        <v>23</v>
      </c>
      <c r="O839" t="s">
        <v>25</v>
      </c>
      <c r="P839" t="s">
        <v>26</v>
      </c>
      <c r="Q839" t="s">
        <v>50</v>
      </c>
      <c r="R839">
        <v>99.45</v>
      </c>
      <c r="S839">
        <v>1015.34</v>
      </c>
      <c r="T839" t="s">
        <v>30</v>
      </c>
      <c r="U839" t="s">
        <v>31</v>
      </c>
    </row>
    <row r="840" spans="1:21">
      <c r="A840" t="s">
        <v>2298</v>
      </c>
      <c r="B840" s="2">
        <v>44999</v>
      </c>
      <c r="C840" t="s">
        <v>33</v>
      </c>
      <c r="D840">
        <v>67</v>
      </c>
      <c r="E840" t="s">
        <v>39</v>
      </c>
      <c r="F840">
        <v>0</v>
      </c>
      <c r="G840">
        <v>1</v>
      </c>
      <c r="H840" t="s">
        <v>24</v>
      </c>
      <c r="I840">
        <v>4235</v>
      </c>
      <c r="J840">
        <v>0</v>
      </c>
      <c r="K840">
        <v>29</v>
      </c>
      <c r="L840" t="s">
        <v>15568</v>
      </c>
      <c r="M840" t="s">
        <v>23</v>
      </c>
      <c r="N840" t="s">
        <v>23</v>
      </c>
      <c r="O840" t="s">
        <v>25</v>
      </c>
      <c r="P840" t="s">
        <v>26</v>
      </c>
      <c r="Q840" t="s">
        <v>27</v>
      </c>
      <c r="R840">
        <v>98.65</v>
      </c>
      <c r="S840">
        <v>3471.17</v>
      </c>
      <c r="T840" t="s">
        <v>36</v>
      </c>
      <c r="U840" t="s">
        <v>46</v>
      </c>
    </row>
    <row r="841" spans="1:21">
      <c r="A841" t="s">
        <v>2301</v>
      </c>
      <c r="B841" s="2">
        <v>45065</v>
      </c>
      <c r="C841" t="s">
        <v>22</v>
      </c>
      <c r="D841">
        <v>76</v>
      </c>
      <c r="E841" t="s">
        <v>23</v>
      </c>
      <c r="F841">
        <v>0</v>
      </c>
      <c r="G841">
        <v>1</v>
      </c>
      <c r="H841" t="s">
        <v>24</v>
      </c>
      <c r="I841">
        <v>4564</v>
      </c>
      <c r="J841">
        <v>1</v>
      </c>
      <c r="K841">
        <v>27</v>
      </c>
      <c r="L841" t="s">
        <v>40</v>
      </c>
      <c r="M841" t="s">
        <v>39</v>
      </c>
      <c r="N841" t="s">
        <v>23</v>
      </c>
      <c r="O841" t="s">
        <v>49</v>
      </c>
      <c r="P841" t="s">
        <v>26</v>
      </c>
      <c r="Q841" t="s">
        <v>27</v>
      </c>
      <c r="R841">
        <v>36.5</v>
      </c>
      <c r="S841">
        <v>1062</v>
      </c>
      <c r="T841" t="s">
        <v>64</v>
      </c>
      <c r="U841" t="s">
        <v>65</v>
      </c>
    </row>
    <row r="842" spans="1:21">
      <c r="A842" t="s">
        <v>2304</v>
      </c>
      <c r="B842" s="2">
        <v>45829</v>
      </c>
      <c r="C842" t="s">
        <v>22</v>
      </c>
      <c r="D842">
        <v>68</v>
      </c>
      <c r="E842" t="s">
        <v>39</v>
      </c>
      <c r="F842">
        <v>0</v>
      </c>
      <c r="G842">
        <v>1</v>
      </c>
      <c r="H842" t="s">
        <v>24</v>
      </c>
      <c r="I842">
        <v>5569</v>
      </c>
      <c r="J842">
        <v>0</v>
      </c>
      <c r="K842">
        <v>2</v>
      </c>
      <c r="L842" t="s">
        <v>48</v>
      </c>
      <c r="M842" t="s">
        <v>23</v>
      </c>
      <c r="N842" t="s">
        <v>23</v>
      </c>
      <c r="O842" t="s">
        <v>25</v>
      </c>
      <c r="P842" t="s">
        <v>26</v>
      </c>
      <c r="Q842" t="s">
        <v>27</v>
      </c>
      <c r="R842">
        <v>94</v>
      </c>
      <c r="S842">
        <v>223.68</v>
      </c>
      <c r="T842" t="s">
        <v>43</v>
      </c>
      <c r="U842" t="s">
        <v>44</v>
      </c>
    </row>
    <row r="843" spans="1:21">
      <c r="A843" t="s">
        <v>2306</v>
      </c>
      <c r="B843" s="2">
        <v>45857</v>
      </c>
      <c r="C843" t="s">
        <v>22</v>
      </c>
      <c r="D843">
        <v>65</v>
      </c>
      <c r="E843" t="s">
        <v>39</v>
      </c>
      <c r="F843">
        <v>0</v>
      </c>
      <c r="G843">
        <v>1</v>
      </c>
      <c r="H843" t="s">
        <v>24</v>
      </c>
      <c r="I843">
        <v>2814</v>
      </c>
      <c r="J843">
        <v>0</v>
      </c>
      <c r="K843">
        <v>1</v>
      </c>
      <c r="L843" t="s">
        <v>15568</v>
      </c>
      <c r="M843" t="s">
        <v>23</v>
      </c>
      <c r="N843" t="s">
        <v>23</v>
      </c>
      <c r="O843" t="s">
        <v>25</v>
      </c>
      <c r="P843" t="s">
        <v>26</v>
      </c>
      <c r="Q843" t="s">
        <v>27</v>
      </c>
      <c r="R843">
        <v>74.349999999999994</v>
      </c>
      <c r="S843">
        <v>88.37</v>
      </c>
      <c r="T843" t="s">
        <v>30</v>
      </c>
      <c r="U843" t="s">
        <v>31</v>
      </c>
    </row>
    <row r="844" spans="1:21">
      <c r="A844" t="s">
        <v>2308</v>
      </c>
      <c r="B844" s="2">
        <v>45789</v>
      </c>
      <c r="C844" t="s">
        <v>22</v>
      </c>
      <c r="D844">
        <v>32</v>
      </c>
      <c r="E844" t="s">
        <v>23</v>
      </c>
      <c r="F844">
        <v>0</v>
      </c>
      <c r="G844">
        <v>1</v>
      </c>
      <c r="H844" t="s">
        <v>24</v>
      </c>
      <c r="I844">
        <v>3273</v>
      </c>
      <c r="J844">
        <v>1</v>
      </c>
      <c r="K844">
        <v>3</v>
      </c>
      <c r="L844" t="s">
        <v>15568</v>
      </c>
      <c r="M844" t="s">
        <v>23</v>
      </c>
      <c r="N844" t="s">
        <v>23</v>
      </c>
      <c r="O844" t="s">
        <v>56</v>
      </c>
      <c r="P844" t="s">
        <v>26</v>
      </c>
      <c r="Q844" t="s">
        <v>27</v>
      </c>
      <c r="R844">
        <v>50.15</v>
      </c>
      <c r="S844">
        <v>208.77</v>
      </c>
      <c r="T844" t="s">
        <v>30</v>
      </c>
      <c r="U844" t="s">
        <v>69</v>
      </c>
    </row>
    <row r="845" spans="1:21">
      <c r="A845" t="s">
        <v>2310</v>
      </c>
      <c r="B845" s="2">
        <v>45583</v>
      </c>
      <c r="C845" t="s">
        <v>22</v>
      </c>
      <c r="D845">
        <v>23</v>
      </c>
      <c r="E845" t="s">
        <v>39</v>
      </c>
      <c r="F845">
        <v>0</v>
      </c>
      <c r="G845">
        <v>1</v>
      </c>
      <c r="H845" t="s">
        <v>24</v>
      </c>
      <c r="I845">
        <v>3658</v>
      </c>
      <c r="J845">
        <v>0</v>
      </c>
      <c r="K845">
        <v>10</v>
      </c>
      <c r="L845" t="s">
        <v>97</v>
      </c>
      <c r="M845" t="s">
        <v>23</v>
      </c>
      <c r="N845" t="s">
        <v>23</v>
      </c>
      <c r="O845" t="s">
        <v>25</v>
      </c>
      <c r="P845" t="s">
        <v>26</v>
      </c>
      <c r="Q845" t="s">
        <v>27</v>
      </c>
      <c r="R845">
        <v>98.55</v>
      </c>
      <c r="S845">
        <v>1284.25</v>
      </c>
      <c r="T845" t="s">
        <v>30</v>
      </c>
      <c r="U845" t="s">
        <v>69</v>
      </c>
    </row>
    <row r="846" spans="1:21">
      <c r="A846" t="s">
        <v>2313</v>
      </c>
      <c r="B846" s="2">
        <v>45354</v>
      </c>
      <c r="C846" t="s">
        <v>22</v>
      </c>
      <c r="D846">
        <v>51</v>
      </c>
      <c r="E846" t="s">
        <v>39</v>
      </c>
      <c r="F846">
        <v>0</v>
      </c>
      <c r="G846">
        <v>1</v>
      </c>
      <c r="H846" t="s">
        <v>24</v>
      </c>
      <c r="I846">
        <v>4940</v>
      </c>
      <c r="J846">
        <v>0</v>
      </c>
      <c r="K846">
        <v>17</v>
      </c>
      <c r="L846" t="s">
        <v>15568</v>
      </c>
      <c r="M846" t="s">
        <v>23</v>
      </c>
      <c r="N846" t="s">
        <v>23</v>
      </c>
      <c r="O846" t="s">
        <v>25</v>
      </c>
      <c r="P846" t="s">
        <v>26</v>
      </c>
      <c r="Q846" t="s">
        <v>27</v>
      </c>
      <c r="R846">
        <v>93.85</v>
      </c>
      <c r="S846">
        <v>1702.32</v>
      </c>
      <c r="T846" t="s">
        <v>59</v>
      </c>
      <c r="U846" t="s">
        <v>60</v>
      </c>
    </row>
    <row r="847" spans="1:21">
      <c r="A847" t="s">
        <v>2315</v>
      </c>
      <c r="B847" s="2">
        <v>45828</v>
      </c>
      <c r="C847" t="s">
        <v>22</v>
      </c>
      <c r="D847">
        <v>36</v>
      </c>
      <c r="E847" t="s">
        <v>39</v>
      </c>
      <c r="F847">
        <v>0</v>
      </c>
      <c r="G847">
        <v>1</v>
      </c>
      <c r="H847" t="s">
        <v>24</v>
      </c>
      <c r="I847">
        <v>5704</v>
      </c>
      <c r="J847">
        <v>0</v>
      </c>
      <c r="K847">
        <v>2</v>
      </c>
      <c r="L847" t="s">
        <v>15568</v>
      </c>
      <c r="M847" t="s">
        <v>23</v>
      </c>
      <c r="N847" t="s">
        <v>23</v>
      </c>
      <c r="O847" t="s">
        <v>56</v>
      </c>
      <c r="P847" t="s">
        <v>26</v>
      </c>
      <c r="Q847" t="s">
        <v>50</v>
      </c>
      <c r="R847">
        <v>45</v>
      </c>
      <c r="S847">
        <v>160.94999999999999</v>
      </c>
      <c r="T847" t="s">
        <v>30</v>
      </c>
      <c r="U847" t="s">
        <v>31</v>
      </c>
    </row>
    <row r="848" spans="1:21">
      <c r="A848" t="s">
        <v>2318</v>
      </c>
      <c r="B848" s="2">
        <v>45858</v>
      </c>
      <c r="C848" t="s">
        <v>22</v>
      </c>
      <c r="D848">
        <v>44</v>
      </c>
      <c r="E848" t="s">
        <v>39</v>
      </c>
      <c r="F848">
        <v>0</v>
      </c>
      <c r="G848">
        <v>1</v>
      </c>
      <c r="H848" t="s">
        <v>24</v>
      </c>
      <c r="I848">
        <v>4214</v>
      </c>
      <c r="J848">
        <v>0</v>
      </c>
      <c r="K848">
        <v>1</v>
      </c>
      <c r="L848" t="s">
        <v>15568</v>
      </c>
      <c r="M848" t="s">
        <v>23</v>
      </c>
      <c r="N848" t="s">
        <v>23</v>
      </c>
      <c r="O848" t="s">
        <v>25</v>
      </c>
      <c r="P848" t="s">
        <v>26</v>
      </c>
      <c r="Q848" t="s">
        <v>27</v>
      </c>
      <c r="R848">
        <v>99.75</v>
      </c>
      <c r="S848">
        <v>140.46</v>
      </c>
      <c r="T848" t="s">
        <v>30</v>
      </c>
      <c r="U848" t="s">
        <v>31</v>
      </c>
    </row>
    <row r="849" spans="1:21">
      <c r="A849" t="s">
        <v>2321</v>
      </c>
      <c r="B849" s="2">
        <v>45855</v>
      </c>
      <c r="C849" t="s">
        <v>22</v>
      </c>
      <c r="D849">
        <v>59</v>
      </c>
      <c r="E849" t="s">
        <v>39</v>
      </c>
      <c r="F849">
        <v>0</v>
      </c>
      <c r="G849">
        <v>1</v>
      </c>
      <c r="H849" t="s">
        <v>24</v>
      </c>
      <c r="I849">
        <v>2377</v>
      </c>
      <c r="J849">
        <v>0</v>
      </c>
      <c r="K849">
        <v>1</v>
      </c>
      <c r="L849" t="s">
        <v>15568</v>
      </c>
      <c r="M849" t="s">
        <v>23</v>
      </c>
      <c r="N849" t="s">
        <v>23</v>
      </c>
      <c r="O849" t="s">
        <v>25</v>
      </c>
      <c r="P849" t="s">
        <v>26</v>
      </c>
      <c r="Q849" t="s">
        <v>27</v>
      </c>
      <c r="R849">
        <v>71.650000000000006</v>
      </c>
      <c r="S849">
        <v>89.19</v>
      </c>
      <c r="T849" t="s">
        <v>30</v>
      </c>
      <c r="U849" t="s">
        <v>31</v>
      </c>
    </row>
    <row r="850" spans="1:21">
      <c r="A850" t="s">
        <v>2324</v>
      </c>
      <c r="B850" s="2">
        <v>43781</v>
      </c>
      <c r="C850" t="s">
        <v>22</v>
      </c>
      <c r="D850">
        <v>60</v>
      </c>
      <c r="E850" t="s">
        <v>39</v>
      </c>
      <c r="F850">
        <v>0</v>
      </c>
      <c r="G850">
        <v>1</v>
      </c>
      <c r="H850" t="s">
        <v>24</v>
      </c>
      <c r="I850">
        <v>6230</v>
      </c>
      <c r="J850">
        <v>0</v>
      </c>
      <c r="K850">
        <v>69</v>
      </c>
      <c r="L850" t="s">
        <v>316</v>
      </c>
      <c r="M850" t="s">
        <v>23</v>
      </c>
      <c r="N850" t="s">
        <v>23</v>
      </c>
      <c r="O850" t="s">
        <v>49</v>
      </c>
      <c r="P850" t="s">
        <v>202</v>
      </c>
      <c r="Q850" t="s">
        <v>50</v>
      </c>
      <c r="R850">
        <v>78.599999999999994</v>
      </c>
      <c r="S850">
        <v>7383.67</v>
      </c>
      <c r="T850" t="s">
        <v>30</v>
      </c>
      <c r="U850" t="s">
        <v>69</v>
      </c>
    </row>
    <row r="851" spans="1:21">
      <c r="A851" t="s">
        <v>2327</v>
      </c>
      <c r="B851" s="2">
        <v>44156</v>
      </c>
      <c r="C851" t="s">
        <v>33</v>
      </c>
      <c r="D851">
        <v>51</v>
      </c>
      <c r="E851" t="s">
        <v>39</v>
      </c>
      <c r="F851">
        <v>0</v>
      </c>
      <c r="G851">
        <v>1</v>
      </c>
      <c r="H851" t="s">
        <v>24</v>
      </c>
      <c r="I851">
        <v>5789</v>
      </c>
      <c r="J851">
        <v>0</v>
      </c>
      <c r="K851">
        <v>57</v>
      </c>
      <c r="L851" t="s">
        <v>15568</v>
      </c>
      <c r="M851" t="s">
        <v>23</v>
      </c>
      <c r="N851" t="s">
        <v>23</v>
      </c>
      <c r="O851" t="s">
        <v>25</v>
      </c>
      <c r="P851" t="s">
        <v>164</v>
      </c>
      <c r="Q851" t="s">
        <v>27</v>
      </c>
      <c r="R851">
        <v>95.25</v>
      </c>
      <c r="S851">
        <v>6465</v>
      </c>
      <c r="T851" t="s">
        <v>30</v>
      </c>
      <c r="U851" t="s">
        <v>69</v>
      </c>
    </row>
    <row r="852" spans="1:21">
      <c r="A852" t="s">
        <v>2329</v>
      </c>
      <c r="B852" s="2">
        <v>45853</v>
      </c>
      <c r="C852" t="s">
        <v>22</v>
      </c>
      <c r="D852">
        <v>39</v>
      </c>
      <c r="E852" t="s">
        <v>39</v>
      </c>
      <c r="F852">
        <v>0</v>
      </c>
      <c r="G852">
        <v>1</v>
      </c>
      <c r="H852" t="s">
        <v>24</v>
      </c>
      <c r="I852">
        <v>4747</v>
      </c>
      <c r="J852">
        <v>0</v>
      </c>
      <c r="K852">
        <v>1</v>
      </c>
      <c r="L852" t="s">
        <v>48</v>
      </c>
      <c r="M852" t="s">
        <v>39</v>
      </c>
      <c r="N852" t="s">
        <v>23</v>
      </c>
      <c r="O852" t="s">
        <v>56</v>
      </c>
      <c r="P852" t="s">
        <v>26</v>
      </c>
      <c r="Q852" t="s">
        <v>27</v>
      </c>
      <c r="R852">
        <v>35.9</v>
      </c>
      <c r="S852">
        <v>35.9</v>
      </c>
      <c r="T852" t="s">
        <v>30</v>
      </c>
      <c r="U852" t="s">
        <v>103</v>
      </c>
    </row>
    <row r="853" spans="1:21">
      <c r="A853" t="s">
        <v>2331</v>
      </c>
      <c r="B853" s="2">
        <v>45840</v>
      </c>
      <c r="C853" t="s">
        <v>22</v>
      </c>
      <c r="D853">
        <v>54</v>
      </c>
      <c r="E853" t="s">
        <v>39</v>
      </c>
      <c r="F853">
        <v>0</v>
      </c>
      <c r="G853">
        <v>1</v>
      </c>
      <c r="H853" t="s">
        <v>24</v>
      </c>
      <c r="I853">
        <v>4750</v>
      </c>
      <c r="J853">
        <v>0</v>
      </c>
      <c r="K853">
        <v>1</v>
      </c>
      <c r="L853" t="s">
        <v>15568</v>
      </c>
      <c r="M853" t="s">
        <v>23</v>
      </c>
      <c r="N853" t="s">
        <v>23</v>
      </c>
      <c r="O853" t="s">
        <v>25</v>
      </c>
      <c r="P853" t="s">
        <v>26</v>
      </c>
      <c r="Q853" t="s">
        <v>84</v>
      </c>
      <c r="R853">
        <v>74.25</v>
      </c>
      <c r="S853">
        <v>96.05</v>
      </c>
      <c r="T853" t="s">
        <v>43</v>
      </c>
      <c r="U853" t="s">
        <v>44</v>
      </c>
    </row>
    <row r="854" spans="1:21">
      <c r="A854" t="s">
        <v>2332</v>
      </c>
      <c r="B854" s="2">
        <v>45675</v>
      </c>
      <c r="C854" t="s">
        <v>22</v>
      </c>
      <c r="D854">
        <v>28</v>
      </c>
      <c r="E854" t="s">
        <v>23</v>
      </c>
      <c r="F854">
        <v>6</v>
      </c>
      <c r="G854">
        <v>1</v>
      </c>
      <c r="H854" t="s">
        <v>24</v>
      </c>
      <c r="I854">
        <v>3520</v>
      </c>
      <c r="J854">
        <v>2</v>
      </c>
      <c r="K854">
        <v>7</v>
      </c>
      <c r="L854" t="s">
        <v>15568</v>
      </c>
      <c r="M854" t="s">
        <v>39</v>
      </c>
      <c r="N854" t="s">
        <v>23</v>
      </c>
      <c r="O854" t="s">
        <v>56</v>
      </c>
      <c r="P854" t="s">
        <v>26</v>
      </c>
      <c r="Q854" t="s">
        <v>27</v>
      </c>
      <c r="R854">
        <v>34.5</v>
      </c>
      <c r="S854">
        <v>279.25</v>
      </c>
      <c r="T854" t="s">
        <v>64</v>
      </c>
      <c r="U854" t="s">
        <v>73</v>
      </c>
    </row>
    <row r="855" spans="1:21">
      <c r="A855" t="s">
        <v>2335</v>
      </c>
      <c r="B855" s="2">
        <v>43984</v>
      </c>
      <c r="C855" t="s">
        <v>33</v>
      </c>
      <c r="D855">
        <v>61</v>
      </c>
      <c r="E855" t="s">
        <v>23</v>
      </c>
      <c r="F855">
        <v>0</v>
      </c>
      <c r="G855">
        <v>1</v>
      </c>
      <c r="H855" t="s">
        <v>24</v>
      </c>
      <c r="I855">
        <v>4120</v>
      </c>
      <c r="J855">
        <v>1</v>
      </c>
      <c r="K855">
        <v>62</v>
      </c>
      <c r="L855" t="s">
        <v>15568</v>
      </c>
      <c r="M855" t="s">
        <v>23</v>
      </c>
      <c r="N855" t="s">
        <v>23</v>
      </c>
      <c r="O855" t="s">
        <v>25</v>
      </c>
      <c r="P855" t="s">
        <v>26</v>
      </c>
      <c r="Q855" t="s">
        <v>27</v>
      </c>
      <c r="R855">
        <v>100.15</v>
      </c>
      <c r="S855">
        <v>9295.26</v>
      </c>
      <c r="T855" t="s">
        <v>30</v>
      </c>
      <c r="U855" t="s">
        <v>31</v>
      </c>
    </row>
    <row r="856" spans="1:21">
      <c r="A856" t="s">
        <v>2338</v>
      </c>
      <c r="B856" s="2">
        <v>44593</v>
      </c>
      <c r="C856" t="s">
        <v>22</v>
      </c>
      <c r="D856">
        <v>32</v>
      </c>
      <c r="E856" t="s">
        <v>23</v>
      </c>
      <c r="F856">
        <v>0</v>
      </c>
      <c r="G856">
        <v>1</v>
      </c>
      <c r="H856" t="s">
        <v>24</v>
      </c>
      <c r="I856">
        <v>2265</v>
      </c>
      <c r="J856">
        <v>1</v>
      </c>
      <c r="K856">
        <v>42</v>
      </c>
      <c r="L856" t="s">
        <v>15568</v>
      </c>
      <c r="M856" t="s">
        <v>23</v>
      </c>
      <c r="N856" t="s">
        <v>23</v>
      </c>
      <c r="O856" t="s">
        <v>25</v>
      </c>
      <c r="P856" t="s">
        <v>26</v>
      </c>
      <c r="Q856" t="s">
        <v>27</v>
      </c>
      <c r="R856">
        <v>106.15</v>
      </c>
      <c r="S856">
        <v>4613.92</v>
      </c>
      <c r="T856" t="s">
        <v>43</v>
      </c>
      <c r="U856" t="s">
        <v>44</v>
      </c>
    </row>
    <row r="857" spans="1:21">
      <c r="A857" t="s">
        <v>2340</v>
      </c>
      <c r="B857" s="2">
        <v>45843</v>
      </c>
      <c r="C857" t="s">
        <v>33</v>
      </c>
      <c r="D857">
        <v>54</v>
      </c>
      <c r="E857" t="s">
        <v>23</v>
      </c>
      <c r="F857">
        <v>2</v>
      </c>
      <c r="G857">
        <v>1</v>
      </c>
      <c r="H857" t="s">
        <v>24</v>
      </c>
      <c r="I857">
        <v>5434</v>
      </c>
      <c r="J857">
        <v>1</v>
      </c>
      <c r="K857">
        <v>1</v>
      </c>
      <c r="L857" t="s">
        <v>15568</v>
      </c>
      <c r="M857" t="s">
        <v>39</v>
      </c>
      <c r="N857" t="s">
        <v>23</v>
      </c>
      <c r="O857" t="s">
        <v>49</v>
      </c>
      <c r="P857" t="s">
        <v>26</v>
      </c>
      <c r="Q857" t="s">
        <v>27</v>
      </c>
      <c r="R857">
        <v>40.1</v>
      </c>
      <c r="S857">
        <v>50.1</v>
      </c>
      <c r="T857" t="s">
        <v>36</v>
      </c>
      <c r="U857" t="s">
        <v>46</v>
      </c>
    </row>
    <row r="858" spans="1:21">
      <c r="A858" t="s">
        <v>2343</v>
      </c>
      <c r="B858" s="2">
        <v>45828</v>
      </c>
      <c r="C858" t="s">
        <v>33</v>
      </c>
      <c r="D858">
        <v>42</v>
      </c>
      <c r="E858" t="s">
        <v>39</v>
      </c>
      <c r="F858">
        <v>0</v>
      </c>
      <c r="G858">
        <v>1</v>
      </c>
      <c r="H858" t="s">
        <v>24</v>
      </c>
      <c r="I858">
        <v>2078</v>
      </c>
      <c r="J858">
        <v>0</v>
      </c>
      <c r="K858">
        <v>2</v>
      </c>
      <c r="L858" t="s">
        <v>15568</v>
      </c>
      <c r="M858" t="s">
        <v>23</v>
      </c>
      <c r="N858" t="s">
        <v>23</v>
      </c>
      <c r="O858" t="s">
        <v>25</v>
      </c>
      <c r="P858" t="s">
        <v>26</v>
      </c>
      <c r="Q858" t="s">
        <v>50</v>
      </c>
      <c r="R858">
        <v>74.900000000000006</v>
      </c>
      <c r="S858">
        <v>223.71</v>
      </c>
      <c r="T858" t="s">
        <v>59</v>
      </c>
      <c r="U858" t="s">
        <v>384</v>
      </c>
    </row>
    <row r="859" spans="1:21">
      <c r="A859" t="s">
        <v>2345</v>
      </c>
      <c r="B859" s="2">
        <v>44567</v>
      </c>
      <c r="C859" t="s">
        <v>22</v>
      </c>
      <c r="D859">
        <v>37</v>
      </c>
      <c r="E859" t="s">
        <v>39</v>
      </c>
      <c r="F859">
        <v>0</v>
      </c>
      <c r="G859">
        <v>1</v>
      </c>
      <c r="H859" t="s">
        <v>24</v>
      </c>
      <c r="I859">
        <v>4760</v>
      </c>
      <c r="J859">
        <v>0</v>
      </c>
      <c r="K859">
        <v>43</v>
      </c>
      <c r="L859" t="s">
        <v>142</v>
      </c>
      <c r="M859" t="s">
        <v>23</v>
      </c>
      <c r="N859" t="s">
        <v>23</v>
      </c>
      <c r="O859" t="s">
        <v>25</v>
      </c>
      <c r="P859" t="s">
        <v>202</v>
      </c>
      <c r="Q859" t="s">
        <v>27</v>
      </c>
      <c r="R859">
        <v>100</v>
      </c>
      <c r="S859">
        <v>6044.46</v>
      </c>
      <c r="T859" t="s">
        <v>64</v>
      </c>
      <c r="U859" t="s">
        <v>65</v>
      </c>
    </row>
    <row r="860" spans="1:21">
      <c r="A860" t="s">
        <v>2347</v>
      </c>
      <c r="B860" s="2">
        <v>45707</v>
      </c>
      <c r="C860" t="s">
        <v>22</v>
      </c>
      <c r="D860">
        <v>56</v>
      </c>
      <c r="E860" t="s">
        <v>39</v>
      </c>
      <c r="F860">
        <v>0</v>
      </c>
      <c r="G860">
        <v>1</v>
      </c>
      <c r="H860" t="s">
        <v>24</v>
      </c>
      <c r="I860">
        <v>4667</v>
      </c>
      <c r="J860">
        <v>0</v>
      </c>
      <c r="K860">
        <v>6</v>
      </c>
      <c r="L860" t="s">
        <v>48</v>
      </c>
      <c r="M860" t="s">
        <v>39</v>
      </c>
      <c r="N860" t="s">
        <v>23</v>
      </c>
      <c r="O860" t="s">
        <v>49</v>
      </c>
      <c r="P860" t="s">
        <v>26</v>
      </c>
      <c r="Q860" t="s">
        <v>50</v>
      </c>
      <c r="R860">
        <v>30.5</v>
      </c>
      <c r="S860">
        <v>208.7</v>
      </c>
      <c r="T860" t="s">
        <v>30</v>
      </c>
      <c r="U860" t="s">
        <v>31</v>
      </c>
    </row>
    <row r="861" spans="1:21">
      <c r="A861" t="s">
        <v>2349</v>
      </c>
      <c r="B861" s="2">
        <v>45120</v>
      </c>
      <c r="C861" t="s">
        <v>33</v>
      </c>
      <c r="D861">
        <v>47</v>
      </c>
      <c r="E861" t="s">
        <v>23</v>
      </c>
      <c r="F861">
        <v>0</v>
      </c>
      <c r="G861">
        <v>1</v>
      </c>
      <c r="H861" t="s">
        <v>24</v>
      </c>
      <c r="I861">
        <v>5024</v>
      </c>
      <c r="J861">
        <v>1</v>
      </c>
      <c r="K861">
        <v>25</v>
      </c>
      <c r="L861" t="s">
        <v>40</v>
      </c>
      <c r="M861" t="s">
        <v>39</v>
      </c>
      <c r="N861" t="s">
        <v>23</v>
      </c>
      <c r="O861" t="s">
        <v>56</v>
      </c>
      <c r="P861" t="s">
        <v>26</v>
      </c>
      <c r="Q861" t="s">
        <v>27</v>
      </c>
      <c r="R861">
        <v>34</v>
      </c>
      <c r="S861">
        <v>853</v>
      </c>
      <c r="T861" t="s">
        <v>30</v>
      </c>
      <c r="U861" t="s">
        <v>31</v>
      </c>
    </row>
    <row r="862" spans="1:21">
      <c r="A862" t="s">
        <v>2352</v>
      </c>
      <c r="B862" s="2">
        <v>45188</v>
      </c>
      <c r="C862" t="s">
        <v>22</v>
      </c>
      <c r="D862">
        <v>19</v>
      </c>
      <c r="E862" t="s">
        <v>39</v>
      </c>
      <c r="F862">
        <v>0</v>
      </c>
      <c r="G862">
        <v>1</v>
      </c>
      <c r="H862" t="s">
        <v>24</v>
      </c>
      <c r="I862">
        <v>5963</v>
      </c>
      <c r="J862">
        <v>0</v>
      </c>
      <c r="K862">
        <v>23</v>
      </c>
      <c r="L862" t="s">
        <v>97</v>
      </c>
      <c r="M862" t="s">
        <v>23</v>
      </c>
      <c r="N862" t="s">
        <v>23</v>
      </c>
      <c r="O862" t="s">
        <v>25</v>
      </c>
      <c r="P862" t="s">
        <v>26</v>
      </c>
      <c r="Q862" t="s">
        <v>50</v>
      </c>
      <c r="R862">
        <v>104.05</v>
      </c>
      <c r="S862">
        <v>2844.54</v>
      </c>
      <c r="T862" t="s">
        <v>30</v>
      </c>
      <c r="U862" t="s">
        <v>31</v>
      </c>
    </row>
    <row r="863" spans="1:21">
      <c r="A863" t="s">
        <v>2355</v>
      </c>
      <c r="B863" s="2">
        <v>45844</v>
      </c>
      <c r="C863" t="s">
        <v>33</v>
      </c>
      <c r="D863">
        <v>49</v>
      </c>
      <c r="E863" t="s">
        <v>39</v>
      </c>
      <c r="F863">
        <v>2</v>
      </c>
      <c r="G863">
        <v>1</v>
      </c>
      <c r="H863" t="s">
        <v>24</v>
      </c>
      <c r="I863">
        <v>4531</v>
      </c>
      <c r="J863">
        <v>0</v>
      </c>
      <c r="K863">
        <v>1</v>
      </c>
      <c r="L863" t="s">
        <v>48</v>
      </c>
      <c r="M863" t="s">
        <v>23</v>
      </c>
      <c r="N863" t="s">
        <v>23</v>
      </c>
      <c r="O863" t="s">
        <v>49</v>
      </c>
      <c r="P863" t="s">
        <v>26</v>
      </c>
      <c r="Q863" t="s">
        <v>27</v>
      </c>
      <c r="R863">
        <v>60</v>
      </c>
      <c r="S863">
        <v>113.48</v>
      </c>
      <c r="T863" t="s">
        <v>36</v>
      </c>
      <c r="U863" t="s">
        <v>37</v>
      </c>
    </row>
    <row r="864" spans="1:21">
      <c r="A864" t="s">
        <v>2358</v>
      </c>
      <c r="B864" s="2">
        <v>45795</v>
      </c>
      <c r="C864" t="s">
        <v>33</v>
      </c>
      <c r="D864">
        <v>64</v>
      </c>
      <c r="E864" t="s">
        <v>39</v>
      </c>
      <c r="F864">
        <v>0</v>
      </c>
      <c r="G864">
        <v>1</v>
      </c>
      <c r="H864" t="s">
        <v>24</v>
      </c>
      <c r="I864">
        <v>5475</v>
      </c>
      <c r="J864">
        <v>0</v>
      </c>
      <c r="K864">
        <v>3</v>
      </c>
      <c r="L864" t="s">
        <v>48</v>
      </c>
      <c r="M864" t="s">
        <v>23</v>
      </c>
      <c r="N864" t="s">
        <v>23</v>
      </c>
      <c r="O864" t="s">
        <v>25</v>
      </c>
      <c r="P864" t="s">
        <v>26</v>
      </c>
      <c r="Q864" t="s">
        <v>27</v>
      </c>
      <c r="R864">
        <v>75.8</v>
      </c>
      <c r="S864">
        <v>271.89999999999998</v>
      </c>
      <c r="T864" t="s">
        <v>30</v>
      </c>
      <c r="U864" t="s">
        <v>31</v>
      </c>
    </row>
    <row r="865" spans="1:21">
      <c r="A865" t="s">
        <v>2360</v>
      </c>
      <c r="B865" s="2">
        <v>45803</v>
      </c>
      <c r="C865" t="s">
        <v>22</v>
      </c>
      <c r="D865">
        <v>63</v>
      </c>
      <c r="E865" t="s">
        <v>39</v>
      </c>
      <c r="F865">
        <v>0</v>
      </c>
      <c r="G865">
        <v>1</v>
      </c>
      <c r="H865" t="s">
        <v>24</v>
      </c>
      <c r="I865">
        <v>2158</v>
      </c>
      <c r="J865">
        <v>0</v>
      </c>
      <c r="K865">
        <v>3</v>
      </c>
      <c r="L865" t="s">
        <v>48</v>
      </c>
      <c r="M865" t="s">
        <v>23</v>
      </c>
      <c r="N865" t="s">
        <v>39</v>
      </c>
      <c r="P865" t="s">
        <v>26</v>
      </c>
      <c r="Q865" t="s">
        <v>84</v>
      </c>
      <c r="R865">
        <v>19.850000000000001</v>
      </c>
      <c r="S865">
        <v>160.58000000000001</v>
      </c>
      <c r="T865" t="s">
        <v>59</v>
      </c>
      <c r="U865" t="s">
        <v>60</v>
      </c>
    </row>
    <row r="866" spans="1:21">
      <c r="A866" t="s">
        <v>2362</v>
      </c>
      <c r="B866" s="2">
        <v>44245</v>
      </c>
      <c r="C866" t="s">
        <v>33</v>
      </c>
      <c r="D866">
        <v>29</v>
      </c>
      <c r="E866" t="s">
        <v>39</v>
      </c>
      <c r="F866">
        <v>0</v>
      </c>
      <c r="G866">
        <v>1</v>
      </c>
      <c r="H866" t="s">
        <v>24</v>
      </c>
      <c r="I866">
        <v>5527</v>
      </c>
      <c r="J866">
        <v>0</v>
      </c>
      <c r="K866">
        <v>54</v>
      </c>
      <c r="L866" t="s">
        <v>15568</v>
      </c>
      <c r="M866" t="s">
        <v>23</v>
      </c>
      <c r="N866" t="s">
        <v>23</v>
      </c>
      <c r="O866" t="s">
        <v>25</v>
      </c>
      <c r="P866" t="s">
        <v>26</v>
      </c>
      <c r="Q866" t="s">
        <v>27</v>
      </c>
      <c r="R866">
        <v>111.1</v>
      </c>
      <c r="S866">
        <v>8588.81</v>
      </c>
      <c r="T866" t="s">
        <v>64</v>
      </c>
      <c r="U866" t="s">
        <v>65</v>
      </c>
    </row>
    <row r="867" spans="1:21">
      <c r="A867" t="s">
        <v>2365</v>
      </c>
      <c r="B867" s="2">
        <v>44666</v>
      </c>
      <c r="C867" t="s">
        <v>22</v>
      </c>
      <c r="D867">
        <v>56</v>
      </c>
      <c r="E867" t="s">
        <v>39</v>
      </c>
      <c r="F867">
        <v>0</v>
      </c>
      <c r="G867">
        <v>1</v>
      </c>
      <c r="H867" t="s">
        <v>24</v>
      </c>
      <c r="I867">
        <v>2832</v>
      </c>
      <c r="J867">
        <v>0</v>
      </c>
      <c r="K867">
        <v>40</v>
      </c>
      <c r="L867" t="s">
        <v>15568</v>
      </c>
      <c r="M867" t="s">
        <v>23</v>
      </c>
      <c r="N867" t="s">
        <v>23</v>
      </c>
      <c r="O867" t="s">
        <v>25</v>
      </c>
      <c r="P867" t="s">
        <v>26</v>
      </c>
      <c r="Q867" t="s">
        <v>50</v>
      </c>
      <c r="R867">
        <v>104.5</v>
      </c>
      <c r="S867">
        <v>5544.45</v>
      </c>
      <c r="T867" t="s">
        <v>30</v>
      </c>
      <c r="U867" t="s">
        <v>31</v>
      </c>
    </row>
    <row r="868" spans="1:21">
      <c r="A868" t="s">
        <v>2367</v>
      </c>
      <c r="B868" s="2">
        <v>44899</v>
      </c>
      <c r="C868" t="s">
        <v>22</v>
      </c>
      <c r="D868">
        <v>51</v>
      </c>
      <c r="E868" t="s">
        <v>23</v>
      </c>
      <c r="F868">
        <v>0</v>
      </c>
      <c r="G868">
        <v>1</v>
      </c>
      <c r="H868" t="s">
        <v>24</v>
      </c>
      <c r="I868">
        <v>4584</v>
      </c>
      <c r="J868">
        <v>1</v>
      </c>
      <c r="K868">
        <v>32</v>
      </c>
      <c r="L868" t="s">
        <v>15568</v>
      </c>
      <c r="M868" t="s">
        <v>23</v>
      </c>
      <c r="N868" t="s">
        <v>23</v>
      </c>
      <c r="O868" t="s">
        <v>25</v>
      </c>
      <c r="P868" t="s">
        <v>26</v>
      </c>
      <c r="Q868" t="s">
        <v>27</v>
      </c>
      <c r="R868">
        <v>85</v>
      </c>
      <c r="S868">
        <v>2784.16</v>
      </c>
      <c r="T868" t="s">
        <v>36</v>
      </c>
      <c r="U868" t="s">
        <v>46</v>
      </c>
    </row>
    <row r="869" spans="1:21">
      <c r="A869" t="s">
        <v>2369</v>
      </c>
      <c r="B869" s="2">
        <v>44265</v>
      </c>
      <c r="C869" t="s">
        <v>22</v>
      </c>
      <c r="D869">
        <v>69</v>
      </c>
      <c r="E869" t="s">
        <v>23</v>
      </c>
      <c r="F869">
        <v>0</v>
      </c>
      <c r="G869">
        <v>1</v>
      </c>
      <c r="H869" t="s">
        <v>24</v>
      </c>
      <c r="I869">
        <v>5884</v>
      </c>
      <c r="J869">
        <v>1</v>
      </c>
      <c r="K869">
        <v>53</v>
      </c>
      <c r="L869" t="s">
        <v>142</v>
      </c>
      <c r="M869" t="s">
        <v>23</v>
      </c>
      <c r="N869" t="s">
        <v>23</v>
      </c>
      <c r="O869" t="s">
        <v>25</v>
      </c>
      <c r="P869" t="s">
        <v>26</v>
      </c>
      <c r="Q869" t="s">
        <v>27</v>
      </c>
      <c r="R869">
        <v>101.9</v>
      </c>
      <c r="S869">
        <v>5970.22</v>
      </c>
      <c r="T869" t="s">
        <v>59</v>
      </c>
      <c r="U869" t="s">
        <v>60</v>
      </c>
    </row>
    <row r="870" spans="1:21">
      <c r="A870" t="s">
        <v>2372</v>
      </c>
      <c r="B870" s="2">
        <v>44598</v>
      </c>
      <c r="C870" t="s">
        <v>33</v>
      </c>
      <c r="D870">
        <v>69</v>
      </c>
      <c r="E870" t="s">
        <v>23</v>
      </c>
      <c r="F870">
        <v>0</v>
      </c>
      <c r="G870">
        <v>1</v>
      </c>
      <c r="H870" t="s">
        <v>24</v>
      </c>
      <c r="I870">
        <v>2322</v>
      </c>
      <c r="J870">
        <v>1</v>
      </c>
      <c r="K870">
        <v>42</v>
      </c>
      <c r="L870" t="s">
        <v>142</v>
      </c>
      <c r="M870" t="s">
        <v>23</v>
      </c>
      <c r="N870" t="s">
        <v>23</v>
      </c>
      <c r="O870" t="s">
        <v>25</v>
      </c>
      <c r="P870" t="s">
        <v>26</v>
      </c>
      <c r="Q870" t="s">
        <v>50</v>
      </c>
      <c r="R870">
        <v>74.150000000000006</v>
      </c>
      <c r="S870">
        <v>3351.2</v>
      </c>
      <c r="T870" t="s">
        <v>36</v>
      </c>
      <c r="U870" t="s">
        <v>46</v>
      </c>
    </row>
    <row r="871" spans="1:21">
      <c r="A871" t="s">
        <v>2374</v>
      </c>
      <c r="B871" s="2">
        <v>45110</v>
      </c>
      <c r="C871" t="s">
        <v>33</v>
      </c>
      <c r="D871">
        <v>76</v>
      </c>
      <c r="E871" t="s">
        <v>39</v>
      </c>
      <c r="F871">
        <v>0</v>
      </c>
      <c r="G871">
        <v>1</v>
      </c>
      <c r="H871" t="s">
        <v>24</v>
      </c>
      <c r="I871">
        <v>4969</v>
      </c>
      <c r="J871">
        <v>0</v>
      </c>
      <c r="K871">
        <v>25</v>
      </c>
      <c r="L871" t="s">
        <v>15568</v>
      </c>
      <c r="M871" t="s">
        <v>23</v>
      </c>
      <c r="N871" t="s">
        <v>23</v>
      </c>
      <c r="O871" t="s">
        <v>25</v>
      </c>
      <c r="P871" t="s">
        <v>26</v>
      </c>
      <c r="Q871" t="s">
        <v>50</v>
      </c>
      <c r="R871">
        <v>102.8</v>
      </c>
      <c r="S871">
        <v>3572.7</v>
      </c>
      <c r="T871" t="s">
        <v>59</v>
      </c>
      <c r="U871" t="s">
        <v>60</v>
      </c>
    </row>
    <row r="872" spans="1:21">
      <c r="A872" t="s">
        <v>2376</v>
      </c>
      <c r="B872" s="2">
        <v>45424</v>
      </c>
      <c r="C872" t="s">
        <v>33</v>
      </c>
      <c r="D872">
        <v>75</v>
      </c>
      <c r="E872" t="s">
        <v>39</v>
      </c>
      <c r="F872">
        <v>0</v>
      </c>
      <c r="G872">
        <v>1</v>
      </c>
      <c r="H872" t="s">
        <v>24</v>
      </c>
      <c r="I872">
        <v>3167</v>
      </c>
      <c r="J872">
        <v>0</v>
      </c>
      <c r="K872">
        <v>15</v>
      </c>
      <c r="L872" t="s">
        <v>97</v>
      </c>
      <c r="M872" t="s">
        <v>23</v>
      </c>
      <c r="N872" t="s">
        <v>23</v>
      </c>
      <c r="O872" t="s">
        <v>49</v>
      </c>
      <c r="P872" t="s">
        <v>26</v>
      </c>
      <c r="Q872" t="s">
        <v>50</v>
      </c>
      <c r="R872">
        <v>55</v>
      </c>
      <c r="S872">
        <v>1014.95</v>
      </c>
      <c r="T872" t="s">
        <v>43</v>
      </c>
      <c r="U872" t="s">
        <v>44</v>
      </c>
    </row>
    <row r="873" spans="1:21">
      <c r="A873" t="s">
        <v>2378</v>
      </c>
      <c r="B873" s="2">
        <v>44655</v>
      </c>
      <c r="C873" t="s">
        <v>33</v>
      </c>
      <c r="D873">
        <v>73</v>
      </c>
      <c r="E873" t="s">
        <v>39</v>
      </c>
      <c r="F873">
        <v>0</v>
      </c>
      <c r="G873">
        <v>1</v>
      </c>
      <c r="H873" t="s">
        <v>24</v>
      </c>
      <c r="I873">
        <v>3207</v>
      </c>
      <c r="J873">
        <v>0</v>
      </c>
      <c r="K873">
        <v>40</v>
      </c>
      <c r="L873" t="s">
        <v>142</v>
      </c>
      <c r="M873" t="s">
        <v>23</v>
      </c>
      <c r="N873" t="s">
        <v>23</v>
      </c>
      <c r="O873" t="s">
        <v>25</v>
      </c>
      <c r="P873" t="s">
        <v>26</v>
      </c>
      <c r="Q873" t="s">
        <v>50</v>
      </c>
      <c r="R873">
        <v>79.2</v>
      </c>
      <c r="S873">
        <v>5028.25</v>
      </c>
      <c r="T873" t="s">
        <v>59</v>
      </c>
      <c r="U873" t="s">
        <v>60</v>
      </c>
    </row>
    <row r="874" spans="1:21">
      <c r="A874" t="s">
        <v>2380</v>
      </c>
      <c r="B874" s="2">
        <v>44907</v>
      </c>
      <c r="C874" t="s">
        <v>22</v>
      </c>
      <c r="D874">
        <v>65</v>
      </c>
      <c r="E874" t="s">
        <v>23</v>
      </c>
      <c r="F874">
        <v>0</v>
      </c>
      <c r="G874">
        <v>1</v>
      </c>
      <c r="H874" t="s">
        <v>24</v>
      </c>
      <c r="I874">
        <v>5365</v>
      </c>
      <c r="J874">
        <v>1</v>
      </c>
      <c r="K874">
        <v>32</v>
      </c>
      <c r="L874" t="s">
        <v>15568</v>
      </c>
      <c r="M874" t="s">
        <v>23</v>
      </c>
      <c r="N874" t="s">
        <v>23</v>
      </c>
      <c r="O874" t="s">
        <v>25</v>
      </c>
      <c r="P874" t="s">
        <v>26</v>
      </c>
      <c r="Q874" t="s">
        <v>50</v>
      </c>
      <c r="R874">
        <v>80.3</v>
      </c>
      <c r="S874">
        <v>2549.61</v>
      </c>
      <c r="T874" t="s">
        <v>64</v>
      </c>
      <c r="U874" t="s">
        <v>73</v>
      </c>
    </row>
    <row r="875" spans="1:21">
      <c r="A875" t="s">
        <v>2382</v>
      </c>
      <c r="B875" s="2">
        <v>45670</v>
      </c>
      <c r="C875" t="s">
        <v>22</v>
      </c>
      <c r="D875">
        <v>71</v>
      </c>
      <c r="E875" t="s">
        <v>39</v>
      </c>
      <c r="F875">
        <v>4</v>
      </c>
      <c r="G875">
        <v>1</v>
      </c>
      <c r="H875" t="s">
        <v>24</v>
      </c>
      <c r="I875">
        <v>2786</v>
      </c>
      <c r="J875">
        <v>0</v>
      </c>
      <c r="K875">
        <v>7</v>
      </c>
      <c r="L875" t="s">
        <v>48</v>
      </c>
      <c r="M875" t="s">
        <v>23</v>
      </c>
      <c r="N875" t="s">
        <v>23</v>
      </c>
      <c r="O875" t="s">
        <v>56</v>
      </c>
      <c r="P875" t="s">
        <v>26</v>
      </c>
      <c r="Q875" t="s">
        <v>50</v>
      </c>
      <c r="R875">
        <v>95</v>
      </c>
      <c r="S875">
        <v>772.54</v>
      </c>
      <c r="T875" t="s">
        <v>30</v>
      </c>
      <c r="U875" t="s">
        <v>31</v>
      </c>
    </row>
    <row r="876" spans="1:21">
      <c r="A876" t="s">
        <v>2384</v>
      </c>
      <c r="B876" s="2">
        <v>45855</v>
      </c>
      <c r="C876" t="s">
        <v>33</v>
      </c>
      <c r="D876">
        <v>32</v>
      </c>
      <c r="E876" t="s">
        <v>23</v>
      </c>
      <c r="F876">
        <v>0</v>
      </c>
      <c r="G876">
        <v>1</v>
      </c>
      <c r="H876" t="s">
        <v>24</v>
      </c>
      <c r="I876">
        <v>4851</v>
      </c>
      <c r="J876">
        <v>4</v>
      </c>
      <c r="K876">
        <v>1</v>
      </c>
      <c r="L876" t="s">
        <v>48</v>
      </c>
      <c r="M876" t="s">
        <v>39</v>
      </c>
      <c r="N876" t="s">
        <v>23</v>
      </c>
      <c r="O876" t="s">
        <v>49</v>
      </c>
      <c r="P876" t="s">
        <v>26</v>
      </c>
      <c r="Q876" t="s">
        <v>27</v>
      </c>
      <c r="R876">
        <v>24.8</v>
      </c>
      <c r="S876">
        <v>24.8</v>
      </c>
      <c r="T876" t="s">
        <v>64</v>
      </c>
      <c r="U876" t="s">
        <v>65</v>
      </c>
    </row>
    <row r="877" spans="1:21">
      <c r="A877" t="s">
        <v>2385</v>
      </c>
      <c r="B877" s="2">
        <v>45519</v>
      </c>
      <c r="C877" t="s">
        <v>33</v>
      </c>
      <c r="D877">
        <v>29</v>
      </c>
      <c r="E877" t="s">
        <v>23</v>
      </c>
      <c r="F877">
        <v>0</v>
      </c>
      <c r="G877">
        <v>1</v>
      </c>
      <c r="H877" t="s">
        <v>24</v>
      </c>
      <c r="I877">
        <v>3747</v>
      </c>
      <c r="J877">
        <v>1</v>
      </c>
      <c r="K877">
        <v>12</v>
      </c>
      <c r="L877" t="s">
        <v>15568</v>
      </c>
      <c r="M877" t="s">
        <v>39</v>
      </c>
      <c r="N877" t="s">
        <v>23</v>
      </c>
      <c r="O877" t="s">
        <v>49</v>
      </c>
      <c r="P877" t="s">
        <v>26</v>
      </c>
      <c r="Q877" t="s">
        <v>84</v>
      </c>
      <c r="R877">
        <v>29.2</v>
      </c>
      <c r="S877">
        <v>309.10000000000002</v>
      </c>
      <c r="T877" t="s">
        <v>30</v>
      </c>
      <c r="U877" t="s">
        <v>69</v>
      </c>
    </row>
    <row r="878" spans="1:21">
      <c r="A878" t="s">
        <v>2388</v>
      </c>
      <c r="B878" s="2">
        <v>45451</v>
      </c>
      <c r="C878" t="s">
        <v>33</v>
      </c>
      <c r="D878">
        <v>46</v>
      </c>
      <c r="E878" t="s">
        <v>39</v>
      </c>
      <c r="F878">
        <v>0</v>
      </c>
      <c r="G878">
        <v>1</v>
      </c>
      <c r="H878" t="s">
        <v>24</v>
      </c>
      <c r="I878">
        <v>4155</v>
      </c>
      <c r="J878">
        <v>0</v>
      </c>
      <c r="K878">
        <v>14</v>
      </c>
      <c r="L878" t="s">
        <v>15568</v>
      </c>
      <c r="M878" t="s">
        <v>23</v>
      </c>
      <c r="N878" t="s">
        <v>23</v>
      </c>
      <c r="O878" t="s">
        <v>25</v>
      </c>
      <c r="P878" t="s">
        <v>26</v>
      </c>
      <c r="Q878" t="s">
        <v>27</v>
      </c>
      <c r="R878">
        <v>80.45</v>
      </c>
      <c r="S878">
        <v>1088.6600000000001</v>
      </c>
      <c r="T878" t="s">
        <v>30</v>
      </c>
      <c r="U878" t="s">
        <v>31</v>
      </c>
    </row>
    <row r="879" spans="1:21">
      <c r="A879" t="s">
        <v>2390</v>
      </c>
      <c r="B879" s="2">
        <v>45631</v>
      </c>
      <c r="C879" t="s">
        <v>22</v>
      </c>
      <c r="D879">
        <v>44</v>
      </c>
      <c r="E879" t="s">
        <v>39</v>
      </c>
      <c r="F879">
        <v>0</v>
      </c>
      <c r="G879">
        <v>1</v>
      </c>
      <c r="H879" t="s">
        <v>24</v>
      </c>
      <c r="I879">
        <v>5811</v>
      </c>
      <c r="J879">
        <v>0</v>
      </c>
      <c r="K879">
        <v>8</v>
      </c>
      <c r="L879" t="s">
        <v>15568</v>
      </c>
      <c r="M879" t="s">
        <v>23</v>
      </c>
      <c r="N879" t="s">
        <v>23</v>
      </c>
      <c r="O879" t="s">
        <v>25</v>
      </c>
      <c r="P879" t="s">
        <v>26</v>
      </c>
      <c r="Q879" t="s">
        <v>27</v>
      </c>
      <c r="R879">
        <v>94.7</v>
      </c>
      <c r="S879">
        <v>976.22</v>
      </c>
      <c r="T879" t="s">
        <v>30</v>
      </c>
      <c r="U879" t="s">
        <v>106</v>
      </c>
    </row>
    <row r="880" spans="1:21">
      <c r="A880" t="s">
        <v>2392</v>
      </c>
      <c r="B880" s="2">
        <v>45819</v>
      </c>
      <c r="C880" t="s">
        <v>33</v>
      </c>
      <c r="D880">
        <v>44</v>
      </c>
      <c r="E880" t="s">
        <v>39</v>
      </c>
      <c r="F880">
        <v>0</v>
      </c>
      <c r="G880">
        <v>1</v>
      </c>
      <c r="H880" t="s">
        <v>24</v>
      </c>
      <c r="I880">
        <v>5390</v>
      </c>
      <c r="J880">
        <v>0</v>
      </c>
      <c r="K880">
        <v>2</v>
      </c>
      <c r="L880" t="s">
        <v>15568</v>
      </c>
      <c r="M880" t="s">
        <v>23</v>
      </c>
      <c r="N880" t="s">
        <v>23</v>
      </c>
      <c r="O880" t="s">
        <v>25</v>
      </c>
      <c r="P880" t="s">
        <v>26</v>
      </c>
      <c r="Q880" t="s">
        <v>27</v>
      </c>
      <c r="R880">
        <v>70.95</v>
      </c>
      <c r="S880">
        <v>168.61</v>
      </c>
      <c r="T880" t="s">
        <v>64</v>
      </c>
      <c r="U880" t="s">
        <v>350</v>
      </c>
    </row>
    <row r="881" spans="1:21">
      <c r="A881" t="s">
        <v>2394</v>
      </c>
      <c r="B881" s="2">
        <v>45639</v>
      </c>
      <c r="C881" t="s">
        <v>22</v>
      </c>
      <c r="D881">
        <v>45</v>
      </c>
      <c r="E881" t="s">
        <v>39</v>
      </c>
      <c r="F881">
        <v>0</v>
      </c>
      <c r="G881">
        <v>1</v>
      </c>
      <c r="H881" t="s">
        <v>24</v>
      </c>
      <c r="I881">
        <v>4549</v>
      </c>
      <c r="J881">
        <v>0</v>
      </c>
      <c r="K881">
        <v>8</v>
      </c>
      <c r="L881" t="s">
        <v>48</v>
      </c>
      <c r="M881" t="s">
        <v>39</v>
      </c>
      <c r="N881" t="s">
        <v>23</v>
      </c>
      <c r="O881" t="s">
        <v>56</v>
      </c>
      <c r="P881" t="s">
        <v>26</v>
      </c>
      <c r="Q881" t="s">
        <v>27</v>
      </c>
      <c r="R881">
        <v>30.45</v>
      </c>
      <c r="S881">
        <v>226.45</v>
      </c>
      <c r="T881" t="s">
        <v>30</v>
      </c>
      <c r="U881" t="s">
        <v>31</v>
      </c>
    </row>
    <row r="882" spans="1:21">
      <c r="A882" t="s">
        <v>2397</v>
      </c>
      <c r="B882" s="2">
        <v>45857</v>
      </c>
      <c r="C882" t="s">
        <v>22</v>
      </c>
      <c r="D882">
        <v>55</v>
      </c>
      <c r="E882" t="s">
        <v>39</v>
      </c>
      <c r="F882">
        <v>0</v>
      </c>
      <c r="G882">
        <v>1</v>
      </c>
      <c r="H882" t="s">
        <v>24</v>
      </c>
      <c r="I882">
        <v>2180</v>
      </c>
      <c r="J882">
        <v>0</v>
      </c>
      <c r="K882">
        <v>1</v>
      </c>
      <c r="L882" t="s">
        <v>15568</v>
      </c>
      <c r="M882" t="s">
        <v>23</v>
      </c>
      <c r="N882" t="s">
        <v>23</v>
      </c>
      <c r="O882" t="s">
        <v>49</v>
      </c>
      <c r="P882" t="s">
        <v>26</v>
      </c>
      <c r="Q882" t="s">
        <v>84</v>
      </c>
      <c r="R882">
        <v>51.25</v>
      </c>
      <c r="S882">
        <v>57.69</v>
      </c>
      <c r="T882" t="s">
        <v>30</v>
      </c>
      <c r="U882" t="s">
        <v>69</v>
      </c>
    </row>
    <row r="883" spans="1:21">
      <c r="A883" t="s">
        <v>2400</v>
      </c>
      <c r="B883" s="2">
        <v>45357</v>
      </c>
      <c r="C883" t="s">
        <v>22</v>
      </c>
      <c r="D883">
        <v>58</v>
      </c>
      <c r="E883" t="s">
        <v>39</v>
      </c>
      <c r="F883">
        <v>0</v>
      </c>
      <c r="G883">
        <v>1</v>
      </c>
      <c r="H883" t="s">
        <v>24</v>
      </c>
      <c r="I883">
        <v>5659</v>
      </c>
      <c r="J883">
        <v>0</v>
      </c>
      <c r="K883">
        <v>17</v>
      </c>
      <c r="L883" t="s">
        <v>97</v>
      </c>
      <c r="M883" t="s">
        <v>23</v>
      </c>
      <c r="N883" t="s">
        <v>23</v>
      </c>
      <c r="O883" t="s">
        <v>56</v>
      </c>
      <c r="P883" t="s">
        <v>26</v>
      </c>
      <c r="Q883" t="s">
        <v>84</v>
      </c>
      <c r="R883">
        <v>51.5</v>
      </c>
      <c r="S883">
        <v>1657.36</v>
      </c>
      <c r="T883" t="s">
        <v>64</v>
      </c>
      <c r="U883" t="s">
        <v>145</v>
      </c>
    </row>
    <row r="884" spans="1:21">
      <c r="A884" t="s">
        <v>2403</v>
      </c>
      <c r="B884" s="2">
        <v>45060</v>
      </c>
      <c r="C884" t="s">
        <v>33</v>
      </c>
      <c r="D884">
        <v>36</v>
      </c>
      <c r="E884" t="s">
        <v>39</v>
      </c>
      <c r="F884">
        <v>1</v>
      </c>
      <c r="G884">
        <v>1</v>
      </c>
      <c r="H884" t="s">
        <v>24</v>
      </c>
      <c r="I884">
        <v>4638</v>
      </c>
      <c r="J884">
        <v>0</v>
      </c>
      <c r="K884">
        <v>27</v>
      </c>
      <c r="L884" t="s">
        <v>40</v>
      </c>
      <c r="M884" t="s">
        <v>23</v>
      </c>
      <c r="N884" t="s">
        <v>23</v>
      </c>
      <c r="O884" t="s">
        <v>25</v>
      </c>
      <c r="P884" t="s">
        <v>26</v>
      </c>
      <c r="Q884" t="s">
        <v>27</v>
      </c>
      <c r="R884">
        <v>78.05</v>
      </c>
      <c r="S884">
        <v>2235.41</v>
      </c>
      <c r="T884" t="s">
        <v>30</v>
      </c>
      <c r="U884" t="s">
        <v>31</v>
      </c>
    </row>
    <row r="885" spans="1:21">
      <c r="A885" t="s">
        <v>2405</v>
      </c>
      <c r="B885" s="2">
        <v>45286</v>
      </c>
      <c r="C885" t="s">
        <v>22</v>
      </c>
      <c r="D885">
        <v>72</v>
      </c>
      <c r="E885" t="s">
        <v>23</v>
      </c>
      <c r="F885">
        <v>0</v>
      </c>
      <c r="G885">
        <v>1</v>
      </c>
      <c r="H885" t="s">
        <v>24</v>
      </c>
      <c r="I885">
        <v>5849</v>
      </c>
      <c r="J885">
        <v>1</v>
      </c>
      <c r="K885">
        <v>20</v>
      </c>
      <c r="L885" t="s">
        <v>15568</v>
      </c>
      <c r="M885" t="s">
        <v>23</v>
      </c>
      <c r="N885" t="s">
        <v>23</v>
      </c>
      <c r="O885" t="s">
        <v>25</v>
      </c>
      <c r="P885" t="s">
        <v>26</v>
      </c>
      <c r="Q885" t="s">
        <v>27</v>
      </c>
      <c r="R885">
        <v>73.650000000000006</v>
      </c>
      <c r="S885">
        <v>1570.9</v>
      </c>
      <c r="T885" t="s">
        <v>30</v>
      </c>
      <c r="U885" t="s">
        <v>31</v>
      </c>
    </row>
    <row r="886" spans="1:21">
      <c r="A886" t="s">
        <v>2408</v>
      </c>
      <c r="B886" s="2">
        <v>44666</v>
      </c>
      <c r="C886" t="s">
        <v>33</v>
      </c>
      <c r="D886">
        <v>71</v>
      </c>
      <c r="E886" t="s">
        <v>23</v>
      </c>
      <c r="F886">
        <v>0</v>
      </c>
      <c r="G886">
        <v>1</v>
      </c>
      <c r="H886" t="s">
        <v>24</v>
      </c>
      <c r="I886">
        <v>5676</v>
      </c>
      <c r="J886">
        <v>1</v>
      </c>
      <c r="K886">
        <v>40</v>
      </c>
      <c r="L886" t="s">
        <v>15568</v>
      </c>
      <c r="M886" t="s">
        <v>23</v>
      </c>
      <c r="N886" t="s">
        <v>23</v>
      </c>
      <c r="O886" t="s">
        <v>25</v>
      </c>
      <c r="P886" t="s">
        <v>26</v>
      </c>
      <c r="Q886" t="s">
        <v>50</v>
      </c>
      <c r="R886">
        <v>94.55</v>
      </c>
      <c r="S886">
        <v>5620.45</v>
      </c>
      <c r="T886" t="s">
        <v>30</v>
      </c>
      <c r="U886" t="s">
        <v>31</v>
      </c>
    </row>
    <row r="887" spans="1:21">
      <c r="A887" t="s">
        <v>2410</v>
      </c>
      <c r="B887" s="2">
        <v>45279</v>
      </c>
      <c r="C887" t="s">
        <v>33</v>
      </c>
      <c r="D887">
        <v>65</v>
      </c>
      <c r="E887" t="s">
        <v>39</v>
      </c>
      <c r="F887">
        <v>0</v>
      </c>
      <c r="G887">
        <v>1</v>
      </c>
      <c r="H887" t="s">
        <v>24</v>
      </c>
      <c r="I887">
        <v>4997</v>
      </c>
      <c r="J887">
        <v>0</v>
      </c>
      <c r="K887">
        <v>20</v>
      </c>
      <c r="L887" t="s">
        <v>15568</v>
      </c>
      <c r="M887" t="s">
        <v>23</v>
      </c>
      <c r="N887" t="s">
        <v>23</v>
      </c>
      <c r="O887" t="s">
        <v>25</v>
      </c>
      <c r="P887" t="s">
        <v>26</v>
      </c>
      <c r="Q887" t="s">
        <v>27</v>
      </c>
      <c r="R887">
        <v>79.150000000000006</v>
      </c>
      <c r="S887">
        <v>1757.3</v>
      </c>
      <c r="T887" t="s">
        <v>36</v>
      </c>
      <c r="U887" t="s">
        <v>46</v>
      </c>
    </row>
    <row r="888" spans="1:21">
      <c r="A888" t="s">
        <v>2412</v>
      </c>
      <c r="B888" s="2">
        <v>45861</v>
      </c>
      <c r="C888" t="s">
        <v>33</v>
      </c>
      <c r="D888">
        <v>69</v>
      </c>
      <c r="E888" t="s">
        <v>39</v>
      </c>
      <c r="F888">
        <v>0</v>
      </c>
      <c r="G888">
        <v>1</v>
      </c>
      <c r="H888" t="s">
        <v>24</v>
      </c>
      <c r="I888">
        <v>3357</v>
      </c>
      <c r="J888">
        <v>0</v>
      </c>
      <c r="K888">
        <v>1</v>
      </c>
      <c r="L888" t="s">
        <v>15568</v>
      </c>
      <c r="M888" t="s">
        <v>23</v>
      </c>
      <c r="N888" t="s">
        <v>23</v>
      </c>
      <c r="O888" t="s">
        <v>56</v>
      </c>
      <c r="P888" t="s">
        <v>26</v>
      </c>
      <c r="Q888" t="s">
        <v>50</v>
      </c>
      <c r="R888">
        <v>50.55</v>
      </c>
      <c r="S888">
        <v>73.11</v>
      </c>
      <c r="T888" t="s">
        <v>64</v>
      </c>
      <c r="U888" t="s">
        <v>65</v>
      </c>
    </row>
    <row r="889" spans="1:21">
      <c r="A889" t="s">
        <v>2414</v>
      </c>
      <c r="B889" s="2">
        <v>44459</v>
      </c>
      <c r="C889" t="s">
        <v>33</v>
      </c>
      <c r="D889">
        <v>69</v>
      </c>
      <c r="E889" t="s">
        <v>23</v>
      </c>
      <c r="F889">
        <v>0</v>
      </c>
      <c r="G889">
        <v>1</v>
      </c>
      <c r="H889" t="s">
        <v>24</v>
      </c>
      <c r="I889">
        <v>5915</v>
      </c>
      <c r="J889">
        <v>1</v>
      </c>
      <c r="K889">
        <v>47</v>
      </c>
      <c r="L889" t="s">
        <v>15568</v>
      </c>
      <c r="M889" t="s">
        <v>23</v>
      </c>
      <c r="N889" t="s">
        <v>23</v>
      </c>
      <c r="O889" t="s">
        <v>25</v>
      </c>
      <c r="P889" t="s">
        <v>26</v>
      </c>
      <c r="Q889" t="s">
        <v>27</v>
      </c>
      <c r="R889">
        <v>80.349999999999994</v>
      </c>
      <c r="S889">
        <v>5716.42</v>
      </c>
      <c r="T889" t="s">
        <v>64</v>
      </c>
      <c r="U889" t="s">
        <v>234</v>
      </c>
    </row>
    <row r="890" spans="1:21">
      <c r="A890" t="s">
        <v>2416</v>
      </c>
      <c r="B890" s="2">
        <v>45859</v>
      </c>
      <c r="C890" t="s">
        <v>22</v>
      </c>
      <c r="D890">
        <v>73</v>
      </c>
      <c r="E890" t="s">
        <v>23</v>
      </c>
      <c r="F890">
        <v>0</v>
      </c>
      <c r="G890">
        <v>1</v>
      </c>
      <c r="H890" t="s">
        <v>24</v>
      </c>
      <c r="I890">
        <v>2119</v>
      </c>
      <c r="J890">
        <v>1</v>
      </c>
      <c r="K890">
        <v>1</v>
      </c>
      <c r="L890" t="s">
        <v>48</v>
      </c>
      <c r="M890" t="s">
        <v>39</v>
      </c>
      <c r="N890" t="s">
        <v>23</v>
      </c>
      <c r="O890" t="s">
        <v>56</v>
      </c>
      <c r="P890" t="s">
        <v>26</v>
      </c>
      <c r="Q890" t="s">
        <v>27</v>
      </c>
      <c r="R890">
        <v>25.05</v>
      </c>
      <c r="S890">
        <v>25.05</v>
      </c>
      <c r="T890" t="s">
        <v>30</v>
      </c>
      <c r="U890" t="s">
        <v>31</v>
      </c>
    </row>
    <row r="891" spans="1:21">
      <c r="A891" t="s">
        <v>2417</v>
      </c>
      <c r="B891" s="2">
        <v>44754</v>
      </c>
      <c r="C891" t="s">
        <v>22</v>
      </c>
      <c r="D891">
        <v>74</v>
      </c>
      <c r="E891" t="s">
        <v>23</v>
      </c>
      <c r="F891">
        <v>0</v>
      </c>
      <c r="G891">
        <v>1</v>
      </c>
      <c r="H891" t="s">
        <v>24</v>
      </c>
      <c r="I891">
        <v>4127</v>
      </c>
      <c r="J891">
        <v>3</v>
      </c>
      <c r="K891">
        <v>37</v>
      </c>
      <c r="L891" t="s">
        <v>15568</v>
      </c>
      <c r="M891" t="s">
        <v>23</v>
      </c>
      <c r="N891" t="s">
        <v>23</v>
      </c>
      <c r="O891" t="s">
        <v>25</v>
      </c>
      <c r="P891" t="s">
        <v>26</v>
      </c>
      <c r="Q891" t="s">
        <v>27</v>
      </c>
      <c r="R891">
        <v>92.5</v>
      </c>
      <c r="S891">
        <v>5300.09</v>
      </c>
      <c r="T891" t="s">
        <v>30</v>
      </c>
      <c r="U891" t="s">
        <v>31</v>
      </c>
    </row>
    <row r="892" spans="1:21">
      <c r="A892" t="s">
        <v>2419</v>
      </c>
      <c r="B892" s="2">
        <v>45846</v>
      </c>
      <c r="C892" t="s">
        <v>33</v>
      </c>
      <c r="D892">
        <v>74</v>
      </c>
      <c r="E892" t="s">
        <v>39</v>
      </c>
      <c r="F892">
        <v>0</v>
      </c>
      <c r="G892">
        <v>1</v>
      </c>
      <c r="H892" t="s">
        <v>24</v>
      </c>
      <c r="I892">
        <v>4534</v>
      </c>
      <c r="J892">
        <v>0</v>
      </c>
      <c r="K892">
        <v>1</v>
      </c>
      <c r="L892" t="s">
        <v>48</v>
      </c>
      <c r="M892" t="s">
        <v>39</v>
      </c>
      <c r="N892" t="s">
        <v>23</v>
      </c>
      <c r="O892" t="s">
        <v>49</v>
      </c>
      <c r="P892" t="s">
        <v>26</v>
      </c>
      <c r="Q892" t="s">
        <v>27</v>
      </c>
      <c r="R892">
        <v>29.95</v>
      </c>
      <c r="S892">
        <v>29.95</v>
      </c>
      <c r="T892" t="s">
        <v>30</v>
      </c>
      <c r="U892" t="s">
        <v>31</v>
      </c>
    </row>
    <row r="893" spans="1:21">
      <c r="A893" t="s">
        <v>2421</v>
      </c>
      <c r="B893" s="2">
        <v>45848</v>
      </c>
      <c r="C893" t="s">
        <v>22</v>
      </c>
      <c r="D893">
        <v>54</v>
      </c>
      <c r="E893" t="s">
        <v>39</v>
      </c>
      <c r="F893">
        <v>0</v>
      </c>
      <c r="G893">
        <v>1</v>
      </c>
      <c r="H893" t="s">
        <v>24</v>
      </c>
      <c r="I893">
        <v>3448</v>
      </c>
      <c r="J893">
        <v>0</v>
      </c>
      <c r="K893">
        <v>1</v>
      </c>
      <c r="L893" t="s">
        <v>48</v>
      </c>
      <c r="M893" t="s">
        <v>23</v>
      </c>
      <c r="N893" t="s">
        <v>39</v>
      </c>
      <c r="P893" t="s">
        <v>26</v>
      </c>
      <c r="Q893" t="s">
        <v>50</v>
      </c>
      <c r="R893">
        <v>19.600000000000001</v>
      </c>
      <c r="S893">
        <v>33.770000000000003</v>
      </c>
      <c r="T893" t="s">
        <v>30</v>
      </c>
      <c r="U893" t="s">
        <v>69</v>
      </c>
    </row>
    <row r="894" spans="1:21">
      <c r="A894" t="s">
        <v>2424</v>
      </c>
      <c r="B894" s="2">
        <v>45627</v>
      </c>
      <c r="C894" t="s">
        <v>33</v>
      </c>
      <c r="D894">
        <v>52</v>
      </c>
      <c r="E894" t="s">
        <v>23</v>
      </c>
      <c r="F894">
        <v>0</v>
      </c>
      <c r="G894">
        <v>1</v>
      </c>
      <c r="H894" t="s">
        <v>24</v>
      </c>
      <c r="I894">
        <v>2887</v>
      </c>
      <c r="J894">
        <v>0</v>
      </c>
      <c r="K894">
        <v>8</v>
      </c>
      <c r="L894" t="s">
        <v>48</v>
      </c>
      <c r="M894" t="s">
        <v>23</v>
      </c>
      <c r="N894" t="s">
        <v>23</v>
      </c>
      <c r="O894" t="s">
        <v>25</v>
      </c>
      <c r="P894" t="s">
        <v>26</v>
      </c>
      <c r="Q894" t="s">
        <v>50</v>
      </c>
      <c r="R894">
        <v>85.2</v>
      </c>
      <c r="S894">
        <v>838.68</v>
      </c>
      <c r="T894" t="s">
        <v>30</v>
      </c>
      <c r="U894" t="s">
        <v>31</v>
      </c>
    </row>
    <row r="895" spans="1:21">
      <c r="A895" t="s">
        <v>2426</v>
      </c>
      <c r="B895" s="2">
        <v>45699</v>
      </c>
      <c r="C895" t="s">
        <v>33</v>
      </c>
      <c r="D895">
        <v>32</v>
      </c>
      <c r="E895" t="s">
        <v>39</v>
      </c>
      <c r="F895">
        <v>0</v>
      </c>
      <c r="G895">
        <v>1</v>
      </c>
      <c r="H895" t="s">
        <v>24</v>
      </c>
      <c r="I895">
        <v>4110</v>
      </c>
      <c r="J895">
        <v>0</v>
      </c>
      <c r="K895">
        <v>6</v>
      </c>
      <c r="L895" t="s">
        <v>48</v>
      </c>
      <c r="M895" t="s">
        <v>23</v>
      </c>
      <c r="N895" t="s">
        <v>23</v>
      </c>
      <c r="O895" t="s">
        <v>49</v>
      </c>
      <c r="P895" t="s">
        <v>26</v>
      </c>
      <c r="Q895" t="s">
        <v>27</v>
      </c>
      <c r="R895">
        <v>56.25</v>
      </c>
      <c r="S895">
        <v>492.18</v>
      </c>
      <c r="T895" t="s">
        <v>36</v>
      </c>
      <c r="U895" t="s">
        <v>46</v>
      </c>
    </row>
    <row r="896" spans="1:21">
      <c r="A896" t="s">
        <v>2428</v>
      </c>
      <c r="B896" s="2">
        <v>45157</v>
      </c>
      <c r="C896" t="s">
        <v>33</v>
      </c>
      <c r="D896">
        <v>44</v>
      </c>
      <c r="E896" t="s">
        <v>39</v>
      </c>
      <c r="F896">
        <v>0</v>
      </c>
      <c r="G896">
        <v>1</v>
      </c>
      <c r="H896" t="s">
        <v>24</v>
      </c>
      <c r="I896">
        <v>5153</v>
      </c>
      <c r="J896">
        <v>0</v>
      </c>
      <c r="K896">
        <v>24</v>
      </c>
      <c r="L896" t="s">
        <v>40</v>
      </c>
      <c r="M896" t="s">
        <v>39</v>
      </c>
      <c r="N896" t="s">
        <v>23</v>
      </c>
      <c r="O896" t="s">
        <v>49</v>
      </c>
      <c r="P896" t="s">
        <v>26</v>
      </c>
      <c r="Q896" t="s">
        <v>50</v>
      </c>
      <c r="R896">
        <v>54.15</v>
      </c>
      <c r="S896">
        <v>1240.25</v>
      </c>
      <c r="T896" t="s">
        <v>30</v>
      </c>
      <c r="U896" t="s">
        <v>31</v>
      </c>
    </row>
    <row r="897" spans="1:21">
      <c r="A897" t="s">
        <v>2431</v>
      </c>
      <c r="B897" s="2">
        <v>45597</v>
      </c>
      <c r="C897" t="s">
        <v>33</v>
      </c>
      <c r="D897">
        <v>25</v>
      </c>
      <c r="E897" t="s">
        <v>39</v>
      </c>
      <c r="F897">
        <v>0</v>
      </c>
      <c r="G897">
        <v>1</v>
      </c>
      <c r="H897" t="s">
        <v>24</v>
      </c>
      <c r="I897">
        <v>3032</v>
      </c>
      <c r="J897">
        <v>0</v>
      </c>
      <c r="K897">
        <v>9</v>
      </c>
      <c r="L897" t="s">
        <v>48</v>
      </c>
      <c r="M897" t="s">
        <v>39</v>
      </c>
      <c r="N897" t="s">
        <v>23</v>
      </c>
      <c r="O897" t="s">
        <v>56</v>
      </c>
      <c r="P897" t="s">
        <v>26</v>
      </c>
      <c r="Q897" t="s">
        <v>84</v>
      </c>
      <c r="R897">
        <v>58.5</v>
      </c>
      <c r="S897">
        <v>539.85</v>
      </c>
      <c r="T897" t="s">
        <v>30</v>
      </c>
      <c r="U897" t="s">
        <v>103</v>
      </c>
    </row>
    <row r="898" spans="1:21">
      <c r="A898" t="s">
        <v>2433</v>
      </c>
      <c r="B898" s="2">
        <v>45468</v>
      </c>
      <c r="C898" t="s">
        <v>33</v>
      </c>
      <c r="D898">
        <v>30</v>
      </c>
      <c r="E898" t="s">
        <v>39</v>
      </c>
      <c r="F898">
        <v>0</v>
      </c>
      <c r="G898">
        <v>1</v>
      </c>
      <c r="H898" t="s">
        <v>24</v>
      </c>
      <c r="I898">
        <v>3228</v>
      </c>
      <c r="J898">
        <v>0</v>
      </c>
      <c r="K898">
        <v>14</v>
      </c>
      <c r="L898" t="s">
        <v>15568</v>
      </c>
      <c r="M898" t="s">
        <v>23</v>
      </c>
      <c r="N898" t="s">
        <v>23</v>
      </c>
      <c r="O898" t="s">
        <v>25</v>
      </c>
      <c r="P898" t="s">
        <v>26</v>
      </c>
      <c r="Q898" t="s">
        <v>50</v>
      </c>
      <c r="R898">
        <v>71</v>
      </c>
      <c r="S898">
        <v>1421.5</v>
      </c>
      <c r="T898" t="s">
        <v>43</v>
      </c>
      <c r="U898" t="s">
        <v>44</v>
      </c>
    </row>
    <row r="899" spans="1:21">
      <c r="A899" t="s">
        <v>2436</v>
      </c>
      <c r="B899" s="2">
        <v>43711</v>
      </c>
      <c r="C899" t="s">
        <v>22</v>
      </c>
      <c r="D899">
        <v>27</v>
      </c>
      <c r="E899" t="s">
        <v>23</v>
      </c>
      <c r="F899">
        <v>0</v>
      </c>
      <c r="G899">
        <v>1</v>
      </c>
      <c r="H899" t="s">
        <v>24</v>
      </c>
      <c r="I899">
        <v>4879</v>
      </c>
      <c r="J899">
        <v>1</v>
      </c>
      <c r="K899">
        <v>71</v>
      </c>
      <c r="L899" t="s">
        <v>15568</v>
      </c>
      <c r="M899" t="s">
        <v>39</v>
      </c>
      <c r="N899" t="s">
        <v>23</v>
      </c>
      <c r="O899" t="s">
        <v>56</v>
      </c>
      <c r="P899" t="s">
        <v>164</v>
      </c>
      <c r="Q899" t="s">
        <v>27</v>
      </c>
      <c r="R899">
        <v>49.35</v>
      </c>
      <c r="S899">
        <v>3615.25</v>
      </c>
      <c r="T899" t="s">
        <v>64</v>
      </c>
      <c r="U899" t="s">
        <v>65</v>
      </c>
    </row>
    <row r="900" spans="1:21">
      <c r="A900" t="s">
        <v>2438</v>
      </c>
      <c r="B900" s="2">
        <v>45782</v>
      </c>
      <c r="C900" t="s">
        <v>33</v>
      </c>
      <c r="D900">
        <v>44</v>
      </c>
      <c r="E900" t="s">
        <v>39</v>
      </c>
      <c r="F900">
        <v>0</v>
      </c>
      <c r="G900">
        <v>1</v>
      </c>
      <c r="H900" t="s">
        <v>24</v>
      </c>
      <c r="I900">
        <v>3398</v>
      </c>
      <c r="J900">
        <v>0</v>
      </c>
      <c r="K900">
        <v>3</v>
      </c>
      <c r="L900" t="s">
        <v>48</v>
      </c>
      <c r="M900" t="s">
        <v>23</v>
      </c>
      <c r="N900" t="s">
        <v>39</v>
      </c>
      <c r="P900" t="s">
        <v>26</v>
      </c>
      <c r="Q900" t="s">
        <v>50</v>
      </c>
      <c r="R900">
        <v>19.850000000000001</v>
      </c>
      <c r="S900">
        <v>141</v>
      </c>
      <c r="T900" t="s">
        <v>59</v>
      </c>
      <c r="U900" t="s">
        <v>384</v>
      </c>
    </row>
    <row r="901" spans="1:21">
      <c r="A901" t="s">
        <v>2440</v>
      </c>
      <c r="B901" s="2">
        <v>45597</v>
      </c>
      <c r="C901" t="s">
        <v>22</v>
      </c>
      <c r="D901">
        <v>24</v>
      </c>
      <c r="E901" t="s">
        <v>39</v>
      </c>
      <c r="F901">
        <v>0</v>
      </c>
      <c r="G901">
        <v>1</v>
      </c>
      <c r="H901" t="s">
        <v>24</v>
      </c>
      <c r="I901">
        <v>5352</v>
      </c>
      <c r="J901">
        <v>0</v>
      </c>
      <c r="K901">
        <v>9</v>
      </c>
      <c r="L901" t="s">
        <v>15568</v>
      </c>
      <c r="M901" t="s">
        <v>39</v>
      </c>
      <c r="N901" t="s">
        <v>23</v>
      </c>
      <c r="O901" t="s">
        <v>49</v>
      </c>
      <c r="P901" t="s">
        <v>26</v>
      </c>
      <c r="Q901" t="s">
        <v>50</v>
      </c>
      <c r="R901">
        <v>34.700000000000003</v>
      </c>
      <c r="S901">
        <v>296.10000000000002</v>
      </c>
      <c r="T901" t="s">
        <v>30</v>
      </c>
      <c r="U901" t="s">
        <v>103</v>
      </c>
    </row>
    <row r="902" spans="1:21">
      <c r="A902" t="s">
        <v>2442</v>
      </c>
      <c r="B902" s="2">
        <v>43763</v>
      </c>
      <c r="C902" t="s">
        <v>33</v>
      </c>
      <c r="D902">
        <v>43</v>
      </c>
      <c r="E902" t="s">
        <v>23</v>
      </c>
      <c r="F902">
        <v>0</v>
      </c>
      <c r="G902">
        <v>1</v>
      </c>
      <c r="H902" t="s">
        <v>24</v>
      </c>
      <c r="I902">
        <v>6173</v>
      </c>
      <c r="J902">
        <v>1</v>
      </c>
      <c r="K902">
        <v>70</v>
      </c>
      <c r="L902" t="s">
        <v>316</v>
      </c>
      <c r="M902" t="s">
        <v>23</v>
      </c>
      <c r="N902" t="s">
        <v>23</v>
      </c>
      <c r="O902" t="s">
        <v>25</v>
      </c>
      <c r="P902" t="s">
        <v>164</v>
      </c>
      <c r="Q902" t="s">
        <v>27</v>
      </c>
      <c r="R902">
        <v>93.9</v>
      </c>
      <c r="S902">
        <v>6962.65</v>
      </c>
      <c r="T902" t="s">
        <v>59</v>
      </c>
      <c r="U902" t="s">
        <v>384</v>
      </c>
    </row>
    <row r="903" spans="1:21">
      <c r="A903" t="s">
        <v>2444</v>
      </c>
      <c r="B903" s="2">
        <v>44599</v>
      </c>
      <c r="C903" t="s">
        <v>33</v>
      </c>
      <c r="D903">
        <v>38</v>
      </c>
      <c r="E903" t="s">
        <v>23</v>
      </c>
      <c r="F903">
        <v>0</v>
      </c>
      <c r="G903">
        <v>1</v>
      </c>
      <c r="H903" t="s">
        <v>24</v>
      </c>
      <c r="I903">
        <v>5458</v>
      </c>
      <c r="J903">
        <v>1</v>
      </c>
      <c r="K903">
        <v>42</v>
      </c>
      <c r="L903" t="s">
        <v>15568</v>
      </c>
      <c r="M903" t="s">
        <v>23</v>
      </c>
      <c r="N903" t="s">
        <v>23</v>
      </c>
      <c r="O903" t="s">
        <v>25</v>
      </c>
      <c r="P903" t="s">
        <v>26</v>
      </c>
      <c r="Q903" t="s">
        <v>27</v>
      </c>
      <c r="R903">
        <v>94.2</v>
      </c>
      <c r="S903">
        <v>4473.58</v>
      </c>
      <c r="T903" t="s">
        <v>30</v>
      </c>
      <c r="U903" t="s">
        <v>31</v>
      </c>
    </row>
    <row r="904" spans="1:21">
      <c r="A904" t="s">
        <v>2446</v>
      </c>
      <c r="B904" s="2">
        <v>44336</v>
      </c>
      <c r="C904" t="s">
        <v>22</v>
      </c>
      <c r="D904">
        <v>25</v>
      </c>
      <c r="E904" t="s">
        <v>23</v>
      </c>
      <c r="F904">
        <v>0</v>
      </c>
      <c r="G904">
        <v>1</v>
      </c>
      <c r="H904" t="s">
        <v>24</v>
      </c>
      <c r="I904">
        <v>5633</v>
      </c>
      <c r="J904">
        <v>1</v>
      </c>
      <c r="K904">
        <v>51</v>
      </c>
      <c r="L904" t="s">
        <v>15568</v>
      </c>
      <c r="M904" t="s">
        <v>39</v>
      </c>
      <c r="N904" t="s">
        <v>23</v>
      </c>
      <c r="O904" t="s">
        <v>49</v>
      </c>
      <c r="P904" t="s">
        <v>202</v>
      </c>
      <c r="Q904" t="s">
        <v>27</v>
      </c>
      <c r="R904">
        <v>59.3</v>
      </c>
      <c r="S904">
        <v>3014.65</v>
      </c>
      <c r="T904" t="s">
        <v>43</v>
      </c>
      <c r="U904" t="s">
        <v>44</v>
      </c>
    </row>
    <row r="905" spans="1:21">
      <c r="A905" t="s">
        <v>2449</v>
      </c>
      <c r="B905" s="2">
        <v>44533</v>
      </c>
      <c r="C905" t="s">
        <v>22</v>
      </c>
      <c r="D905">
        <v>51</v>
      </c>
      <c r="E905" t="s">
        <v>23</v>
      </c>
      <c r="F905">
        <v>0</v>
      </c>
      <c r="G905">
        <v>1</v>
      </c>
      <c r="H905" t="s">
        <v>24</v>
      </c>
      <c r="I905">
        <v>4829</v>
      </c>
      <c r="J905">
        <v>2</v>
      </c>
      <c r="K905">
        <v>44</v>
      </c>
      <c r="L905" t="s">
        <v>15568</v>
      </c>
      <c r="M905" t="s">
        <v>39</v>
      </c>
      <c r="N905" t="s">
        <v>23</v>
      </c>
      <c r="O905" t="s">
        <v>56</v>
      </c>
      <c r="P905" t="s">
        <v>26</v>
      </c>
      <c r="Q905" t="s">
        <v>27</v>
      </c>
      <c r="R905">
        <v>30.35</v>
      </c>
      <c r="S905">
        <v>1359.7</v>
      </c>
      <c r="T905" t="s">
        <v>30</v>
      </c>
      <c r="U905" t="s">
        <v>31</v>
      </c>
    </row>
    <row r="906" spans="1:21">
      <c r="A906" t="s">
        <v>2452</v>
      </c>
      <c r="B906" s="2">
        <v>45861</v>
      </c>
      <c r="C906" t="s">
        <v>33</v>
      </c>
      <c r="D906">
        <v>73</v>
      </c>
      <c r="E906" t="s">
        <v>39</v>
      </c>
      <c r="F906">
        <v>0</v>
      </c>
      <c r="G906">
        <v>1</v>
      </c>
      <c r="H906" t="s">
        <v>24</v>
      </c>
      <c r="I906">
        <v>3438</v>
      </c>
      <c r="J906">
        <v>0</v>
      </c>
      <c r="K906">
        <v>1</v>
      </c>
      <c r="L906" t="s">
        <v>48</v>
      </c>
      <c r="M906" t="s">
        <v>23</v>
      </c>
      <c r="N906" t="s">
        <v>23</v>
      </c>
      <c r="O906" t="s">
        <v>25</v>
      </c>
      <c r="P906" t="s">
        <v>26</v>
      </c>
      <c r="Q906" t="s">
        <v>27</v>
      </c>
      <c r="R906">
        <v>69.599999999999994</v>
      </c>
      <c r="S906">
        <v>104.11</v>
      </c>
      <c r="T906" t="s">
        <v>30</v>
      </c>
      <c r="U906" t="s">
        <v>31</v>
      </c>
    </row>
    <row r="907" spans="1:21">
      <c r="A907" t="s">
        <v>2454</v>
      </c>
      <c r="B907" s="2">
        <v>43864</v>
      </c>
      <c r="C907" t="s">
        <v>22</v>
      </c>
      <c r="D907">
        <v>72</v>
      </c>
      <c r="E907" t="s">
        <v>23</v>
      </c>
      <c r="F907">
        <v>0</v>
      </c>
      <c r="G907">
        <v>1</v>
      </c>
      <c r="H907" t="s">
        <v>24</v>
      </c>
      <c r="I907">
        <v>4479</v>
      </c>
      <c r="J907">
        <v>1</v>
      </c>
      <c r="K907">
        <v>66</v>
      </c>
      <c r="L907" t="s">
        <v>316</v>
      </c>
      <c r="M907" t="s">
        <v>23</v>
      </c>
      <c r="N907" t="s">
        <v>23</v>
      </c>
      <c r="O907" t="s">
        <v>25</v>
      </c>
      <c r="P907" t="s">
        <v>26</v>
      </c>
      <c r="Q907" t="s">
        <v>50</v>
      </c>
      <c r="R907">
        <v>99.5</v>
      </c>
      <c r="S907">
        <v>8726.91</v>
      </c>
      <c r="T907" t="s">
        <v>30</v>
      </c>
      <c r="U907" t="s">
        <v>31</v>
      </c>
    </row>
    <row r="908" spans="1:21">
      <c r="A908" t="s">
        <v>2456</v>
      </c>
      <c r="B908" s="2">
        <v>45857</v>
      </c>
      <c r="C908" t="s">
        <v>22</v>
      </c>
      <c r="D908">
        <v>79</v>
      </c>
      <c r="E908" t="s">
        <v>23</v>
      </c>
      <c r="F908">
        <v>0</v>
      </c>
      <c r="G908">
        <v>1</v>
      </c>
      <c r="H908" t="s">
        <v>24</v>
      </c>
      <c r="I908">
        <v>4843</v>
      </c>
      <c r="J908">
        <v>0</v>
      </c>
      <c r="K908">
        <v>1</v>
      </c>
      <c r="L908" t="s">
        <v>15568</v>
      </c>
      <c r="M908" t="s">
        <v>23</v>
      </c>
      <c r="N908" t="s">
        <v>23</v>
      </c>
      <c r="O908" t="s">
        <v>25</v>
      </c>
      <c r="P908" t="s">
        <v>26</v>
      </c>
      <c r="Q908" t="s">
        <v>27</v>
      </c>
      <c r="R908">
        <v>86.05</v>
      </c>
      <c r="S908">
        <v>124.83</v>
      </c>
      <c r="T908" t="s">
        <v>30</v>
      </c>
      <c r="U908" t="s">
        <v>31</v>
      </c>
    </row>
    <row r="909" spans="1:21">
      <c r="A909" t="s">
        <v>2459</v>
      </c>
      <c r="B909" s="2">
        <v>45815</v>
      </c>
      <c r="C909" t="s">
        <v>33</v>
      </c>
      <c r="D909">
        <v>66</v>
      </c>
      <c r="E909" t="s">
        <v>39</v>
      </c>
      <c r="F909">
        <v>0</v>
      </c>
      <c r="G909">
        <v>1</v>
      </c>
      <c r="H909" t="s">
        <v>24</v>
      </c>
      <c r="I909">
        <v>3016</v>
      </c>
      <c r="J909">
        <v>0</v>
      </c>
      <c r="K909">
        <v>2</v>
      </c>
      <c r="L909" t="s">
        <v>15568</v>
      </c>
      <c r="M909" t="s">
        <v>23</v>
      </c>
      <c r="N909" t="s">
        <v>23</v>
      </c>
      <c r="O909" t="s">
        <v>49</v>
      </c>
      <c r="P909" t="s">
        <v>26</v>
      </c>
      <c r="Q909" t="s">
        <v>50</v>
      </c>
      <c r="R909">
        <v>54.85</v>
      </c>
      <c r="S909">
        <v>155.68</v>
      </c>
      <c r="T909" t="s">
        <v>59</v>
      </c>
      <c r="U909" t="s">
        <v>241</v>
      </c>
    </row>
    <row r="910" spans="1:21">
      <c r="A910" t="s">
        <v>2462</v>
      </c>
      <c r="B910" s="2">
        <v>45839</v>
      </c>
      <c r="C910" t="s">
        <v>33</v>
      </c>
      <c r="D910">
        <v>73</v>
      </c>
      <c r="E910" t="s">
        <v>39</v>
      </c>
      <c r="F910">
        <v>0</v>
      </c>
      <c r="G910">
        <v>1</v>
      </c>
      <c r="H910" t="s">
        <v>24</v>
      </c>
      <c r="I910">
        <v>2975</v>
      </c>
      <c r="J910">
        <v>0</v>
      </c>
      <c r="K910">
        <v>1</v>
      </c>
      <c r="L910" t="s">
        <v>15568</v>
      </c>
      <c r="M910" t="s">
        <v>23</v>
      </c>
      <c r="N910" t="s">
        <v>23</v>
      </c>
      <c r="O910" t="s">
        <v>25</v>
      </c>
      <c r="P910" t="s">
        <v>26</v>
      </c>
      <c r="Q910" t="s">
        <v>27</v>
      </c>
      <c r="R910">
        <v>85.05</v>
      </c>
      <c r="S910">
        <v>101.42</v>
      </c>
      <c r="T910" t="s">
        <v>30</v>
      </c>
      <c r="U910" t="s">
        <v>31</v>
      </c>
    </row>
    <row r="911" spans="1:21">
      <c r="A911" t="s">
        <v>2465</v>
      </c>
      <c r="B911" s="2">
        <v>45795</v>
      </c>
      <c r="C911" t="s">
        <v>22</v>
      </c>
      <c r="D911">
        <v>68</v>
      </c>
      <c r="E911" t="s">
        <v>39</v>
      </c>
      <c r="F911">
        <v>0</v>
      </c>
      <c r="G911">
        <v>1</v>
      </c>
      <c r="H911" t="s">
        <v>24</v>
      </c>
      <c r="I911">
        <v>3128</v>
      </c>
      <c r="J911">
        <v>0</v>
      </c>
      <c r="K911">
        <v>3</v>
      </c>
      <c r="L911" t="s">
        <v>15568</v>
      </c>
      <c r="M911" t="s">
        <v>23</v>
      </c>
      <c r="N911" t="s">
        <v>23</v>
      </c>
      <c r="O911" t="s">
        <v>25</v>
      </c>
      <c r="P911" t="s">
        <v>26</v>
      </c>
      <c r="Q911" t="s">
        <v>27</v>
      </c>
      <c r="R911">
        <v>77</v>
      </c>
      <c r="S911">
        <v>382.77</v>
      </c>
      <c r="T911" t="s">
        <v>30</v>
      </c>
      <c r="U911" t="s">
        <v>31</v>
      </c>
    </row>
    <row r="912" spans="1:21">
      <c r="A912" t="s">
        <v>2468</v>
      </c>
      <c r="B912" s="2">
        <v>44319</v>
      </c>
      <c r="C912" t="s">
        <v>33</v>
      </c>
      <c r="D912">
        <v>74</v>
      </c>
      <c r="E912" t="s">
        <v>23</v>
      </c>
      <c r="F912">
        <v>0</v>
      </c>
      <c r="G912">
        <v>1</v>
      </c>
      <c r="H912" t="s">
        <v>24</v>
      </c>
      <c r="I912">
        <v>5748</v>
      </c>
      <c r="J912">
        <v>1</v>
      </c>
      <c r="K912">
        <v>51</v>
      </c>
      <c r="L912" t="s">
        <v>15568</v>
      </c>
      <c r="M912" t="s">
        <v>23</v>
      </c>
      <c r="N912" t="s">
        <v>23</v>
      </c>
      <c r="O912" t="s">
        <v>25</v>
      </c>
      <c r="P912" t="s">
        <v>26</v>
      </c>
      <c r="Q912" t="s">
        <v>27</v>
      </c>
      <c r="R912">
        <v>77.5</v>
      </c>
      <c r="S912">
        <v>4718.72</v>
      </c>
      <c r="T912" t="s">
        <v>30</v>
      </c>
      <c r="U912" t="s">
        <v>106</v>
      </c>
    </row>
    <row r="913" spans="1:21">
      <c r="A913" t="s">
        <v>2471</v>
      </c>
      <c r="B913" s="2">
        <v>43863</v>
      </c>
      <c r="C913" t="s">
        <v>22</v>
      </c>
      <c r="D913">
        <v>69</v>
      </c>
      <c r="E913" t="s">
        <v>23</v>
      </c>
      <c r="F913">
        <v>0</v>
      </c>
      <c r="G913">
        <v>1</v>
      </c>
      <c r="H913" t="s">
        <v>24</v>
      </c>
      <c r="I913">
        <v>5723</v>
      </c>
      <c r="J913">
        <v>0</v>
      </c>
      <c r="K913">
        <v>66</v>
      </c>
      <c r="L913" t="s">
        <v>316</v>
      </c>
      <c r="M913" t="s">
        <v>23</v>
      </c>
      <c r="N913" t="s">
        <v>23</v>
      </c>
      <c r="O913" t="s">
        <v>25</v>
      </c>
      <c r="P913" t="s">
        <v>26</v>
      </c>
      <c r="Q913" t="s">
        <v>50</v>
      </c>
      <c r="R913">
        <v>105</v>
      </c>
      <c r="S913">
        <v>7613.73</v>
      </c>
      <c r="T913" t="s">
        <v>30</v>
      </c>
      <c r="U913" t="s">
        <v>31</v>
      </c>
    </row>
    <row r="914" spans="1:21">
      <c r="A914" t="s">
        <v>2473</v>
      </c>
      <c r="B914" s="2">
        <v>45400</v>
      </c>
      <c r="C914" t="s">
        <v>33</v>
      </c>
      <c r="D914">
        <v>28</v>
      </c>
      <c r="E914" t="s">
        <v>39</v>
      </c>
      <c r="F914">
        <v>0</v>
      </c>
      <c r="G914">
        <v>1</v>
      </c>
      <c r="H914" t="s">
        <v>24</v>
      </c>
      <c r="I914">
        <v>5915</v>
      </c>
      <c r="J914">
        <v>0</v>
      </c>
      <c r="K914">
        <v>16</v>
      </c>
      <c r="L914" t="s">
        <v>97</v>
      </c>
      <c r="M914" t="s">
        <v>23</v>
      </c>
      <c r="N914" t="s">
        <v>23</v>
      </c>
      <c r="O914" t="s">
        <v>25</v>
      </c>
      <c r="P914" t="s">
        <v>26</v>
      </c>
      <c r="Q914" t="s">
        <v>50</v>
      </c>
      <c r="R914">
        <v>95.6</v>
      </c>
      <c r="S914">
        <v>1859.49</v>
      </c>
      <c r="T914" t="s">
        <v>36</v>
      </c>
      <c r="U914" t="s">
        <v>37</v>
      </c>
    </row>
    <row r="915" spans="1:21">
      <c r="A915" t="s">
        <v>2475</v>
      </c>
      <c r="B915" s="2">
        <v>44625</v>
      </c>
      <c r="C915" t="s">
        <v>33</v>
      </c>
      <c r="D915">
        <v>39</v>
      </c>
      <c r="E915" t="s">
        <v>23</v>
      </c>
      <c r="F915">
        <v>0</v>
      </c>
      <c r="G915">
        <v>1</v>
      </c>
      <c r="H915" t="s">
        <v>24</v>
      </c>
      <c r="I915">
        <v>4963</v>
      </c>
      <c r="J915">
        <v>1</v>
      </c>
      <c r="K915">
        <v>41</v>
      </c>
      <c r="L915" t="s">
        <v>15568</v>
      </c>
      <c r="M915" t="s">
        <v>23</v>
      </c>
      <c r="N915" t="s">
        <v>23</v>
      </c>
      <c r="O915" t="s">
        <v>25</v>
      </c>
      <c r="P915" t="s">
        <v>26</v>
      </c>
      <c r="Q915" t="s">
        <v>27</v>
      </c>
      <c r="R915">
        <v>113.6</v>
      </c>
      <c r="S915">
        <v>4800.3599999999997</v>
      </c>
      <c r="T915" t="s">
        <v>59</v>
      </c>
      <c r="U915" t="s">
        <v>241</v>
      </c>
    </row>
    <row r="916" spans="1:21">
      <c r="A916" t="s">
        <v>2478</v>
      </c>
      <c r="B916" s="2">
        <v>45771</v>
      </c>
      <c r="C916" t="s">
        <v>33</v>
      </c>
      <c r="D916">
        <v>41</v>
      </c>
      <c r="E916" t="s">
        <v>39</v>
      </c>
      <c r="F916">
        <v>0</v>
      </c>
      <c r="G916">
        <v>1</v>
      </c>
      <c r="H916" t="s">
        <v>24</v>
      </c>
      <c r="I916">
        <v>3223</v>
      </c>
      <c r="J916">
        <v>0</v>
      </c>
      <c r="K916">
        <v>4</v>
      </c>
      <c r="L916" t="s">
        <v>48</v>
      </c>
      <c r="M916" t="s">
        <v>23</v>
      </c>
      <c r="N916" t="s">
        <v>23</v>
      </c>
      <c r="O916" t="s">
        <v>25</v>
      </c>
      <c r="P916" t="s">
        <v>26</v>
      </c>
      <c r="Q916" t="s">
        <v>27</v>
      </c>
      <c r="R916">
        <v>85.65</v>
      </c>
      <c r="S916">
        <v>504.93</v>
      </c>
      <c r="T916" t="s">
        <v>30</v>
      </c>
      <c r="U916" t="s">
        <v>31</v>
      </c>
    </row>
    <row r="917" spans="1:21">
      <c r="A917" t="s">
        <v>2480</v>
      </c>
      <c r="B917" s="2">
        <v>45841</v>
      </c>
      <c r="C917" t="s">
        <v>33</v>
      </c>
      <c r="D917">
        <v>63</v>
      </c>
      <c r="E917" t="s">
        <v>39</v>
      </c>
      <c r="F917">
        <v>0</v>
      </c>
      <c r="G917">
        <v>1</v>
      </c>
      <c r="H917" t="s">
        <v>24</v>
      </c>
      <c r="I917">
        <v>4033</v>
      </c>
      <c r="J917">
        <v>0</v>
      </c>
      <c r="K917">
        <v>1</v>
      </c>
      <c r="L917" t="s">
        <v>15568</v>
      </c>
      <c r="M917" t="s">
        <v>23</v>
      </c>
      <c r="N917" t="s">
        <v>23</v>
      </c>
      <c r="O917" t="s">
        <v>25</v>
      </c>
      <c r="P917" t="s">
        <v>26</v>
      </c>
      <c r="Q917" t="s">
        <v>27</v>
      </c>
      <c r="R917">
        <v>94.6</v>
      </c>
      <c r="S917">
        <v>95.77</v>
      </c>
      <c r="T917" t="s">
        <v>43</v>
      </c>
      <c r="U917" t="s">
        <v>44</v>
      </c>
    </row>
    <row r="918" spans="1:21">
      <c r="A918" t="s">
        <v>2482</v>
      </c>
      <c r="B918" s="2">
        <v>45828</v>
      </c>
      <c r="C918" t="s">
        <v>22</v>
      </c>
      <c r="D918">
        <v>56</v>
      </c>
      <c r="E918" t="s">
        <v>39</v>
      </c>
      <c r="F918">
        <v>0</v>
      </c>
      <c r="G918">
        <v>1</v>
      </c>
      <c r="H918" t="s">
        <v>24</v>
      </c>
      <c r="I918">
        <v>5317</v>
      </c>
      <c r="J918">
        <v>0</v>
      </c>
      <c r="K918">
        <v>2</v>
      </c>
      <c r="L918" t="s">
        <v>15568</v>
      </c>
      <c r="M918" t="s">
        <v>23</v>
      </c>
      <c r="N918" t="s">
        <v>23</v>
      </c>
      <c r="O918" t="s">
        <v>25</v>
      </c>
      <c r="P918" t="s">
        <v>26</v>
      </c>
      <c r="Q918" t="s">
        <v>50</v>
      </c>
      <c r="R918">
        <v>70.7</v>
      </c>
      <c r="S918">
        <v>212.82</v>
      </c>
      <c r="T918" t="s">
        <v>64</v>
      </c>
      <c r="U918" t="s">
        <v>73</v>
      </c>
    </row>
    <row r="919" spans="1:21">
      <c r="A919" t="s">
        <v>2485</v>
      </c>
      <c r="B919" s="2">
        <v>45796</v>
      </c>
      <c r="C919" t="s">
        <v>33</v>
      </c>
      <c r="D919">
        <v>21</v>
      </c>
      <c r="E919" t="s">
        <v>39</v>
      </c>
      <c r="F919">
        <v>0</v>
      </c>
      <c r="G919">
        <v>1</v>
      </c>
      <c r="H919" t="s">
        <v>24</v>
      </c>
      <c r="I919">
        <v>3190</v>
      </c>
      <c r="J919">
        <v>0</v>
      </c>
      <c r="K919">
        <v>3</v>
      </c>
      <c r="L919" t="s">
        <v>15568</v>
      </c>
      <c r="M919" t="s">
        <v>23</v>
      </c>
      <c r="N919" t="s">
        <v>23</v>
      </c>
      <c r="O919" t="s">
        <v>49</v>
      </c>
      <c r="P919" t="s">
        <v>26</v>
      </c>
      <c r="Q919" t="s">
        <v>27</v>
      </c>
      <c r="R919">
        <v>55.3</v>
      </c>
      <c r="S919">
        <v>274.02999999999997</v>
      </c>
      <c r="T919" t="s">
        <v>64</v>
      </c>
      <c r="U919" t="s">
        <v>65</v>
      </c>
    </row>
    <row r="920" spans="1:21">
      <c r="A920" t="s">
        <v>2488</v>
      </c>
      <c r="B920" s="2">
        <v>45824</v>
      </c>
      <c r="C920" t="s">
        <v>33</v>
      </c>
      <c r="D920">
        <v>45</v>
      </c>
      <c r="E920" t="s">
        <v>23</v>
      </c>
      <c r="F920">
        <v>2</v>
      </c>
      <c r="G920">
        <v>1</v>
      </c>
      <c r="H920" t="s">
        <v>24</v>
      </c>
      <c r="I920">
        <v>4265</v>
      </c>
      <c r="J920">
        <v>1</v>
      </c>
      <c r="K920">
        <v>2</v>
      </c>
      <c r="L920" t="s">
        <v>15568</v>
      </c>
      <c r="M920" t="s">
        <v>23</v>
      </c>
      <c r="N920" t="s">
        <v>23</v>
      </c>
      <c r="O920" t="s">
        <v>49</v>
      </c>
      <c r="P920" t="s">
        <v>26</v>
      </c>
      <c r="Q920" t="s">
        <v>50</v>
      </c>
      <c r="R920">
        <v>65.7</v>
      </c>
      <c r="S920">
        <v>188.89</v>
      </c>
      <c r="T920" t="s">
        <v>30</v>
      </c>
      <c r="U920" t="s">
        <v>31</v>
      </c>
    </row>
    <row r="921" spans="1:21">
      <c r="A921" t="s">
        <v>2491</v>
      </c>
      <c r="B921" s="2">
        <v>45843</v>
      </c>
      <c r="C921" t="s">
        <v>22</v>
      </c>
      <c r="D921">
        <v>21</v>
      </c>
      <c r="E921" t="s">
        <v>39</v>
      </c>
      <c r="F921">
        <v>3</v>
      </c>
      <c r="G921">
        <v>1</v>
      </c>
      <c r="H921" t="s">
        <v>24</v>
      </c>
      <c r="I921">
        <v>3001</v>
      </c>
      <c r="J921">
        <v>0</v>
      </c>
      <c r="K921">
        <v>1</v>
      </c>
      <c r="L921" t="s">
        <v>15568</v>
      </c>
      <c r="M921" t="s">
        <v>39</v>
      </c>
      <c r="N921" t="s">
        <v>23</v>
      </c>
      <c r="O921" t="s">
        <v>49</v>
      </c>
      <c r="P921" t="s">
        <v>26</v>
      </c>
      <c r="Q921" t="s">
        <v>27</v>
      </c>
      <c r="R921">
        <v>24.75</v>
      </c>
      <c r="S921">
        <v>24.75</v>
      </c>
      <c r="T921" t="s">
        <v>30</v>
      </c>
      <c r="U921" t="s">
        <v>31</v>
      </c>
    </row>
    <row r="922" spans="1:21">
      <c r="A922" t="s">
        <v>2493</v>
      </c>
      <c r="B922" s="2">
        <v>45362</v>
      </c>
      <c r="C922" t="s">
        <v>22</v>
      </c>
      <c r="D922">
        <v>56</v>
      </c>
      <c r="E922" t="s">
        <v>23</v>
      </c>
      <c r="F922">
        <v>0</v>
      </c>
      <c r="G922">
        <v>1</v>
      </c>
      <c r="H922" t="s">
        <v>24</v>
      </c>
      <c r="I922">
        <v>2544</v>
      </c>
      <c r="J922">
        <v>1</v>
      </c>
      <c r="K922">
        <v>17</v>
      </c>
      <c r="L922" t="s">
        <v>15568</v>
      </c>
      <c r="M922" t="s">
        <v>23</v>
      </c>
      <c r="N922" t="s">
        <v>23</v>
      </c>
      <c r="O922" t="s">
        <v>25</v>
      </c>
      <c r="P922" t="s">
        <v>26</v>
      </c>
      <c r="Q922" t="s">
        <v>27</v>
      </c>
      <c r="R922">
        <v>89.4</v>
      </c>
      <c r="S922">
        <v>1865.68</v>
      </c>
      <c r="T922" t="s">
        <v>64</v>
      </c>
      <c r="U922" t="s">
        <v>73</v>
      </c>
    </row>
    <row r="923" spans="1:21">
      <c r="A923" t="s">
        <v>2495</v>
      </c>
      <c r="B923" s="2">
        <v>45122</v>
      </c>
      <c r="C923" t="s">
        <v>33</v>
      </c>
      <c r="D923">
        <v>54</v>
      </c>
      <c r="E923" t="s">
        <v>23</v>
      </c>
      <c r="F923">
        <v>0</v>
      </c>
      <c r="G923">
        <v>1</v>
      </c>
      <c r="H923" t="s">
        <v>24</v>
      </c>
      <c r="I923">
        <v>4793</v>
      </c>
      <c r="J923">
        <v>1</v>
      </c>
      <c r="K923">
        <v>25</v>
      </c>
      <c r="L923" t="s">
        <v>15568</v>
      </c>
      <c r="M923" t="s">
        <v>23</v>
      </c>
      <c r="N923" t="s">
        <v>23</v>
      </c>
      <c r="O923" t="s">
        <v>25</v>
      </c>
      <c r="P923" t="s">
        <v>26</v>
      </c>
      <c r="Q923" t="s">
        <v>27</v>
      </c>
      <c r="R923">
        <v>89.1</v>
      </c>
      <c r="S923">
        <v>2949.4</v>
      </c>
      <c r="T923" t="s">
        <v>30</v>
      </c>
      <c r="U923" t="s">
        <v>31</v>
      </c>
    </row>
    <row r="924" spans="1:21">
      <c r="A924" t="s">
        <v>2498</v>
      </c>
      <c r="B924" s="2">
        <v>45850</v>
      </c>
      <c r="C924" t="s">
        <v>22</v>
      </c>
      <c r="D924">
        <v>36</v>
      </c>
      <c r="E924" t="s">
        <v>23</v>
      </c>
      <c r="F924">
        <v>0</v>
      </c>
      <c r="G924">
        <v>2</v>
      </c>
      <c r="H924" t="s">
        <v>24</v>
      </c>
      <c r="I924">
        <v>5828</v>
      </c>
      <c r="J924">
        <v>1</v>
      </c>
      <c r="K924">
        <v>1</v>
      </c>
      <c r="L924" t="s">
        <v>48</v>
      </c>
      <c r="M924" t="s">
        <v>39</v>
      </c>
      <c r="N924" t="s">
        <v>23</v>
      </c>
      <c r="O924" t="s">
        <v>49</v>
      </c>
      <c r="P924" t="s">
        <v>26</v>
      </c>
      <c r="Q924" t="s">
        <v>27</v>
      </c>
      <c r="R924">
        <v>40.200000000000003</v>
      </c>
      <c r="S924">
        <v>40.200000000000003</v>
      </c>
      <c r="T924" t="s">
        <v>64</v>
      </c>
      <c r="U924" t="s">
        <v>254</v>
      </c>
    </row>
    <row r="925" spans="1:21">
      <c r="A925" t="s">
        <v>2500</v>
      </c>
      <c r="B925" s="2">
        <v>44564</v>
      </c>
      <c r="C925" t="s">
        <v>22</v>
      </c>
      <c r="D925">
        <v>77</v>
      </c>
      <c r="E925" t="s">
        <v>23</v>
      </c>
      <c r="F925">
        <v>0</v>
      </c>
      <c r="G925">
        <v>2</v>
      </c>
      <c r="H925" t="s">
        <v>24</v>
      </c>
      <c r="I925">
        <v>2728</v>
      </c>
      <c r="J925">
        <v>1</v>
      </c>
      <c r="K925">
        <v>43</v>
      </c>
      <c r="L925" t="s">
        <v>142</v>
      </c>
      <c r="M925" t="s">
        <v>23</v>
      </c>
      <c r="N925" t="s">
        <v>23</v>
      </c>
      <c r="O925" t="s">
        <v>25</v>
      </c>
      <c r="P925" t="s">
        <v>26</v>
      </c>
      <c r="Q925" t="s">
        <v>27</v>
      </c>
      <c r="R925">
        <v>110.75</v>
      </c>
      <c r="S925">
        <v>5312.26</v>
      </c>
      <c r="T925" t="s">
        <v>30</v>
      </c>
      <c r="U925" t="s">
        <v>69</v>
      </c>
    </row>
    <row r="926" spans="1:21">
      <c r="A926" t="s">
        <v>2503</v>
      </c>
      <c r="B926" s="2">
        <v>44920</v>
      </c>
      <c r="C926" t="s">
        <v>22</v>
      </c>
      <c r="D926">
        <v>77</v>
      </c>
      <c r="E926" t="s">
        <v>23</v>
      </c>
      <c r="F926">
        <v>0</v>
      </c>
      <c r="G926">
        <v>2</v>
      </c>
      <c r="H926" t="s">
        <v>24</v>
      </c>
      <c r="I926">
        <v>4113</v>
      </c>
      <c r="J926">
        <v>3</v>
      </c>
      <c r="K926">
        <v>32</v>
      </c>
      <c r="L926" t="s">
        <v>15568</v>
      </c>
      <c r="M926" t="s">
        <v>23</v>
      </c>
      <c r="N926" t="s">
        <v>23</v>
      </c>
      <c r="O926" t="s">
        <v>25</v>
      </c>
      <c r="P926" t="s">
        <v>26</v>
      </c>
      <c r="Q926" t="s">
        <v>27</v>
      </c>
      <c r="R926">
        <v>106.35</v>
      </c>
      <c r="S926">
        <v>3774.19</v>
      </c>
      <c r="T926" t="s">
        <v>43</v>
      </c>
      <c r="U926" t="s">
        <v>149</v>
      </c>
    </row>
    <row r="927" spans="1:21">
      <c r="A927" t="s">
        <v>2506</v>
      </c>
      <c r="B927" s="2">
        <v>44260</v>
      </c>
      <c r="C927" t="s">
        <v>22</v>
      </c>
      <c r="D927">
        <v>77</v>
      </c>
      <c r="E927" t="s">
        <v>39</v>
      </c>
      <c r="F927">
        <v>0</v>
      </c>
      <c r="G927">
        <v>2</v>
      </c>
      <c r="H927" t="s">
        <v>24</v>
      </c>
      <c r="I927">
        <v>6280</v>
      </c>
      <c r="J927">
        <v>0</v>
      </c>
      <c r="K927">
        <v>53</v>
      </c>
      <c r="L927" t="s">
        <v>15568</v>
      </c>
      <c r="M927" t="s">
        <v>39</v>
      </c>
      <c r="N927" t="s">
        <v>23</v>
      </c>
      <c r="O927" t="s">
        <v>49</v>
      </c>
      <c r="P927" t="s">
        <v>26</v>
      </c>
      <c r="Q927" t="s">
        <v>27</v>
      </c>
      <c r="R927">
        <v>54.45</v>
      </c>
      <c r="S927">
        <v>2834.39</v>
      </c>
      <c r="T927" t="s">
        <v>59</v>
      </c>
      <c r="U927" t="s">
        <v>60</v>
      </c>
    </row>
    <row r="928" spans="1:21">
      <c r="A928" t="s">
        <v>2508</v>
      </c>
      <c r="B928" s="2">
        <v>44462</v>
      </c>
      <c r="C928" t="s">
        <v>33</v>
      </c>
      <c r="D928">
        <v>73</v>
      </c>
      <c r="E928" t="s">
        <v>39</v>
      </c>
      <c r="F928">
        <v>0</v>
      </c>
      <c r="G928">
        <v>2</v>
      </c>
      <c r="H928" t="s">
        <v>24</v>
      </c>
      <c r="I928">
        <v>5214</v>
      </c>
      <c r="J928">
        <v>0</v>
      </c>
      <c r="K928">
        <v>47</v>
      </c>
      <c r="L928" t="s">
        <v>15568</v>
      </c>
      <c r="M928" t="s">
        <v>23</v>
      </c>
      <c r="N928" t="s">
        <v>23</v>
      </c>
      <c r="O928" t="s">
        <v>25</v>
      </c>
      <c r="P928" t="s">
        <v>26</v>
      </c>
      <c r="Q928" t="s">
        <v>27</v>
      </c>
      <c r="R928">
        <v>95.05</v>
      </c>
      <c r="S928">
        <v>5172.8900000000003</v>
      </c>
      <c r="T928" t="s">
        <v>30</v>
      </c>
      <c r="U928" t="s">
        <v>103</v>
      </c>
    </row>
    <row r="929" spans="1:21">
      <c r="A929" t="s">
        <v>2510</v>
      </c>
      <c r="B929" s="2">
        <v>44857</v>
      </c>
      <c r="C929" t="s">
        <v>22</v>
      </c>
      <c r="D929">
        <v>78</v>
      </c>
      <c r="E929" t="s">
        <v>39</v>
      </c>
      <c r="F929">
        <v>1</v>
      </c>
      <c r="G929">
        <v>2</v>
      </c>
      <c r="H929" t="s">
        <v>24</v>
      </c>
      <c r="I929">
        <v>2941</v>
      </c>
      <c r="J929">
        <v>0</v>
      </c>
      <c r="K929">
        <v>34</v>
      </c>
      <c r="L929" t="s">
        <v>40</v>
      </c>
      <c r="M929" t="s">
        <v>23</v>
      </c>
      <c r="N929" t="s">
        <v>23</v>
      </c>
      <c r="O929" t="s">
        <v>25</v>
      </c>
      <c r="P929" t="s">
        <v>26</v>
      </c>
      <c r="Q929" t="s">
        <v>27</v>
      </c>
      <c r="R929">
        <v>106.35</v>
      </c>
      <c r="S929">
        <v>4286.71</v>
      </c>
      <c r="T929" t="s">
        <v>30</v>
      </c>
      <c r="U929" t="s">
        <v>103</v>
      </c>
    </row>
    <row r="930" spans="1:21">
      <c r="A930" t="s">
        <v>2512</v>
      </c>
      <c r="B930" s="2">
        <v>44308</v>
      </c>
      <c r="C930" t="s">
        <v>33</v>
      </c>
      <c r="D930">
        <v>51</v>
      </c>
      <c r="E930" t="s">
        <v>23</v>
      </c>
      <c r="F930">
        <v>0</v>
      </c>
      <c r="G930">
        <v>2</v>
      </c>
      <c r="H930" t="s">
        <v>24</v>
      </c>
      <c r="I930">
        <v>4839</v>
      </c>
      <c r="J930">
        <v>6</v>
      </c>
      <c r="K930">
        <v>52</v>
      </c>
      <c r="L930" t="s">
        <v>15568</v>
      </c>
      <c r="M930" t="s">
        <v>23</v>
      </c>
      <c r="N930" t="s">
        <v>23</v>
      </c>
      <c r="O930" t="s">
        <v>25</v>
      </c>
      <c r="P930" t="s">
        <v>26</v>
      </c>
      <c r="Q930" t="s">
        <v>27</v>
      </c>
      <c r="R930">
        <v>105.05</v>
      </c>
      <c r="S930">
        <v>6147.93</v>
      </c>
      <c r="T930" t="s">
        <v>43</v>
      </c>
      <c r="U930" t="s">
        <v>44</v>
      </c>
    </row>
    <row r="931" spans="1:21">
      <c r="A931" t="s">
        <v>2515</v>
      </c>
      <c r="B931" s="2">
        <v>44563</v>
      </c>
      <c r="C931" t="s">
        <v>33</v>
      </c>
      <c r="D931">
        <v>20</v>
      </c>
      <c r="E931" t="s">
        <v>23</v>
      </c>
      <c r="F931">
        <v>0</v>
      </c>
      <c r="G931">
        <v>2</v>
      </c>
      <c r="H931" t="s">
        <v>24</v>
      </c>
      <c r="I931">
        <v>2152</v>
      </c>
      <c r="J931">
        <v>3</v>
      </c>
      <c r="K931">
        <v>43</v>
      </c>
      <c r="L931" t="s">
        <v>15568</v>
      </c>
      <c r="M931" t="s">
        <v>23</v>
      </c>
      <c r="N931" t="s">
        <v>23</v>
      </c>
      <c r="O931" t="s">
        <v>49</v>
      </c>
      <c r="P931" t="s">
        <v>26</v>
      </c>
      <c r="Q931" t="s">
        <v>27</v>
      </c>
      <c r="R931">
        <v>56.15</v>
      </c>
      <c r="S931">
        <v>4101.05</v>
      </c>
      <c r="T931" t="s">
        <v>43</v>
      </c>
      <c r="U931" t="s">
        <v>44</v>
      </c>
    </row>
    <row r="932" spans="1:21">
      <c r="A932" t="s">
        <v>2517</v>
      </c>
      <c r="B932" s="2">
        <v>44704</v>
      </c>
      <c r="C932" t="s">
        <v>33</v>
      </c>
      <c r="D932">
        <v>57</v>
      </c>
      <c r="E932" t="s">
        <v>23</v>
      </c>
      <c r="F932">
        <v>0</v>
      </c>
      <c r="G932">
        <v>2</v>
      </c>
      <c r="H932" t="s">
        <v>24</v>
      </c>
      <c r="I932">
        <v>3849</v>
      </c>
      <c r="J932">
        <v>1</v>
      </c>
      <c r="K932">
        <v>39</v>
      </c>
      <c r="L932" t="s">
        <v>15568</v>
      </c>
      <c r="M932" t="s">
        <v>23</v>
      </c>
      <c r="N932" t="s">
        <v>23</v>
      </c>
      <c r="O932" t="s">
        <v>25</v>
      </c>
      <c r="P932" t="s">
        <v>202</v>
      </c>
      <c r="Q932" t="s">
        <v>27</v>
      </c>
      <c r="R932">
        <v>89.55</v>
      </c>
      <c r="S932">
        <v>4851.93</v>
      </c>
      <c r="T932" t="s">
        <v>64</v>
      </c>
      <c r="U932" t="s">
        <v>1397</v>
      </c>
    </row>
    <row r="933" spans="1:21">
      <c r="A933" t="s">
        <v>2519</v>
      </c>
      <c r="B933" s="2">
        <v>43849</v>
      </c>
      <c r="C933" t="s">
        <v>22</v>
      </c>
      <c r="D933">
        <v>50</v>
      </c>
      <c r="E933" t="s">
        <v>23</v>
      </c>
      <c r="F933">
        <v>0</v>
      </c>
      <c r="G933">
        <v>2</v>
      </c>
      <c r="H933" t="s">
        <v>24</v>
      </c>
      <c r="I933">
        <v>4421</v>
      </c>
      <c r="J933">
        <v>1</v>
      </c>
      <c r="K933">
        <v>67</v>
      </c>
      <c r="L933" t="s">
        <v>316</v>
      </c>
      <c r="M933" t="s">
        <v>23</v>
      </c>
      <c r="N933" t="s">
        <v>23</v>
      </c>
      <c r="O933" t="s">
        <v>56</v>
      </c>
      <c r="P933" t="s">
        <v>202</v>
      </c>
      <c r="Q933" t="s">
        <v>27</v>
      </c>
      <c r="R933">
        <v>87.4</v>
      </c>
      <c r="S933">
        <v>7821.6</v>
      </c>
      <c r="T933" t="s">
        <v>30</v>
      </c>
      <c r="U933" t="s">
        <v>69</v>
      </c>
    </row>
    <row r="934" spans="1:21">
      <c r="A934" t="s">
        <v>2522</v>
      </c>
      <c r="B934" s="2">
        <v>45787</v>
      </c>
      <c r="C934" t="s">
        <v>33</v>
      </c>
      <c r="D934">
        <v>34</v>
      </c>
      <c r="E934" t="s">
        <v>39</v>
      </c>
      <c r="F934">
        <v>0</v>
      </c>
      <c r="G934">
        <v>2</v>
      </c>
      <c r="H934" t="s">
        <v>24</v>
      </c>
      <c r="I934">
        <v>4852</v>
      </c>
      <c r="J934">
        <v>0</v>
      </c>
      <c r="K934">
        <v>3</v>
      </c>
      <c r="L934" t="s">
        <v>48</v>
      </c>
      <c r="M934" t="s">
        <v>23</v>
      </c>
      <c r="N934" t="s">
        <v>23</v>
      </c>
      <c r="O934" t="s">
        <v>25</v>
      </c>
      <c r="P934" t="s">
        <v>26</v>
      </c>
      <c r="Q934" t="s">
        <v>27</v>
      </c>
      <c r="R934">
        <v>83.75</v>
      </c>
      <c r="S934">
        <v>386.33</v>
      </c>
      <c r="T934" t="s">
        <v>36</v>
      </c>
      <c r="U934" t="s">
        <v>46</v>
      </c>
    </row>
    <row r="935" spans="1:21">
      <c r="A935" t="s">
        <v>2524</v>
      </c>
      <c r="B935" s="2">
        <v>45748</v>
      </c>
      <c r="C935" t="s">
        <v>22</v>
      </c>
      <c r="D935">
        <v>55</v>
      </c>
      <c r="E935" t="s">
        <v>39</v>
      </c>
      <c r="F935">
        <v>0</v>
      </c>
      <c r="G935">
        <v>2</v>
      </c>
      <c r="H935" t="s">
        <v>24</v>
      </c>
      <c r="I935">
        <v>2140</v>
      </c>
      <c r="J935">
        <v>0</v>
      </c>
      <c r="K935">
        <v>4</v>
      </c>
      <c r="L935" t="s">
        <v>48</v>
      </c>
      <c r="M935" t="s">
        <v>23</v>
      </c>
      <c r="N935" t="s">
        <v>23</v>
      </c>
      <c r="O935" t="s">
        <v>25</v>
      </c>
      <c r="P935" t="s">
        <v>26</v>
      </c>
      <c r="Q935" t="s">
        <v>27</v>
      </c>
      <c r="R935">
        <v>77.849999999999994</v>
      </c>
      <c r="S935">
        <v>480.4</v>
      </c>
      <c r="T935" t="s">
        <v>43</v>
      </c>
      <c r="U935" t="s">
        <v>44</v>
      </c>
    </row>
    <row r="936" spans="1:21">
      <c r="A936" t="s">
        <v>2526</v>
      </c>
      <c r="B936" s="2">
        <v>45780</v>
      </c>
      <c r="C936" t="s">
        <v>22</v>
      </c>
      <c r="D936">
        <v>48</v>
      </c>
      <c r="E936" t="s">
        <v>39</v>
      </c>
      <c r="F936">
        <v>0</v>
      </c>
      <c r="G936">
        <v>2</v>
      </c>
      <c r="H936" t="s">
        <v>24</v>
      </c>
      <c r="I936">
        <v>2755</v>
      </c>
      <c r="J936">
        <v>0</v>
      </c>
      <c r="K936">
        <v>3</v>
      </c>
      <c r="L936" t="s">
        <v>15568</v>
      </c>
      <c r="M936" t="s">
        <v>23</v>
      </c>
      <c r="N936" t="s">
        <v>23</v>
      </c>
      <c r="O936" t="s">
        <v>49</v>
      </c>
      <c r="P936" t="s">
        <v>26</v>
      </c>
      <c r="Q936" t="s">
        <v>50</v>
      </c>
      <c r="R936">
        <v>53.4</v>
      </c>
      <c r="S936">
        <v>331.74</v>
      </c>
      <c r="T936" t="s">
        <v>43</v>
      </c>
      <c r="U936" t="s">
        <v>44</v>
      </c>
    </row>
    <row r="937" spans="1:21">
      <c r="A937" t="s">
        <v>2529</v>
      </c>
      <c r="B937" s="2">
        <v>45799</v>
      </c>
      <c r="C937" t="s">
        <v>33</v>
      </c>
      <c r="D937">
        <v>23</v>
      </c>
      <c r="E937" t="s">
        <v>39</v>
      </c>
      <c r="F937">
        <v>0</v>
      </c>
      <c r="G937">
        <v>2</v>
      </c>
      <c r="H937" t="s">
        <v>24</v>
      </c>
      <c r="I937">
        <v>5787</v>
      </c>
      <c r="J937">
        <v>0</v>
      </c>
      <c r="K937">
        <v>3</v>
      </c>
      <c r="L937" t="s">
        <v>15568</v>
      </c>
      <c r="M937" t="s">
        <v>23</v>
      </c>
      <c r="N937" t="s">
        <v>23</v>
      </c>
      <c r="O937" t="s">
        <v>49</v>
      </c>
      <c r="P937" t="s">
        <v>26</v>
      </c>
      <c r="Q937" t="s">
        <v>27</v>
      </c>
      <c r="R937">
        <v>55.35</v>
      </c>
      <c r="S937">
        <v>168.92</v>
      </c>
      <c r="T937" t="s">
        <v>30</v>
      </c>
      <c r="U937" t="s">
        <v>106</v>
      </c>
    </row>
    <row r="938" spans="1:21">
      <c r="A938" t="s">
        <v>2531</v>
      </c>
      <c r="B938" s="2">
        <v>45658</v>
      </c>
      <c r="C938" t="s">
        <v>33</v>
      </c>
      <c r="D938">
        <v>19</v>
      </c>
      <c r="E938" t="s">
        <v>23</v>
      </c>
      <c r="F938">
        <v>0</v>
      </c>
      <c r="G938">
        <v>2</v>
      </c>
      <c r="H938" t="s">
        <v>24</v>
      </c>
      <c r="I938">
        <v>5672</v>
      </c>
      <c r="J938">
        <v>1</v>
      </c>
      <c r="K938">
        <v>7</v>
      </c>
      <c r="L938" t="s">
        <v>48</v>
      </c>
      <c r="M938" t="s">
        <v>23</v>
      </c>
      <c r="N938" t="s">
        <v>23</v>
      </c>
      <c r="O938" t="s">
        <v>25</v>
      </c>
      <c r="P938" t="s">
        <v>26</v>
      </c>
      <c r="Q938" t="s">
        <v>27</v>
      </c>
      <c r="R938">
        <v>69</v>
      </c>
      <c r="S938">
        <v>569.54999999999995</v>
      </c>
      <c r="T938" t="s">
        <v>36</v>
      </c>
      <c r="U938" t="s">
        <v>37</v>
      </c>
    </row>
    <row r="939" spans="1:21">
      <c r="A939" t="s">
        <v>2533</v>
      </c>
      <c r="B939" s="2">
        <v>45810</v>
      </c>
      <c r="C939" t="s">
        <v>22</v>
      </c>
      <c r="D939">
        <v>25</v>
      </c>
      <c r="E939" t="s">
        <v>39</v>
      </c>
      <c r="F939">
        <v>0</v>
      </c>
      <c r="G939">
        <v>2</v>
      </c>
      <c r="H939" t="s">
        <v>24</v>
      </c>
      <c r="I939">
        <v>5627</v>
      </c>
      <c r="J939">
        <v>0</v>
      </c>
      <c r="K939">
        <v>2</v>
      </c>
      <c r="L939" t="s">
        <v>15568</v>
      </c>
      <c r="M939" t="s">
        <v>23</v>
      </c>
      <c r="N939" t="s">
        <v>39</v>
      </c>
      <c r="P939" t="s">
        <v>26</v>
      </c>
      <c r="Q939" t="s">
        <v>84</v>
      </c>
      <c r="R939">
        <v>20.350000000000001</v>
      </c>
      <c r="S939">
        <v>97.26</v>
      </c>
      <c r="T939" t="s">
        <v>36</v>
      </c>
      <c r="U939" t="s">
        <v>46</v>
      </c>
    </row>
    <row r="940" spans="1:21">
      <c r="A940" t="s">
        <v>2535</v>
      </c>
      <c r="B940" s="2">
        <v>45536</v>
      </c>
      <c r="C940" t="s">
        <v>33</v>
      </c>
      <c r="D940">
        <v>62</v>
      </c>
      <c r="E940" t="s">
        <v>39</v>
      </c>
      <c r="F940">
        <v>0</v>
      </c>
      <c r="G940">
        <v>2</v>
      </c>
      <c r="H940" t="s">
        <v>24</v>
      </c>
      <c r="I940">
        <v>2229</v>
      </c>
      <c r="J940">
        <v>0</v>
      </c>
      <c r="K940">
        <v>11</v>
      </c>
      <c r="L940" t="s">
        <v>15568</v>
      </c>
      <c r="M940" t="s">
        <v>23</v>
      </c>
      <c r="N940" t="s">
        <v>23</v>
      </c>
      <c r="O940" t="s">
        <v>25</v>
      </c>
      <c r="P940" t="s">
        <v>26</v>
      </c>
      <c r="Q940" t="s">
        <v>27</v>
      </c>
      <c r="R940">
        <v>100.75</v>
      </c>
      <c r="S940">
        <v>1664.79</v>
      </c>
      <c r="T940" t="s">
        <v>59</v>
      </c>
      <c r="U940" t="s">
        <v>384</v>
      </c>
    </row>
    <row r="941" spans="1:21">
      <c r="A941" t="s">
        <v>2538</v>
      </c>
      <c r="B941" s="2">
        <v>45735</v>
      </c>
      <c r="C941" t="s">
        <v>22</v>
      </c>
      <c r="D941">
        <v>45</v>
      </c>
      <c r="E941" t="s">
        <v>39</v>
      </c>
      <c r="F941">
        <v>0</v>
      </c>
      <c r="G941">
        <v>2</v>
      </c>
      <c r="H941" t="s">
        <v>24</v>
      </c>
      <c r="I941">
        <v>2718</v>
      </c>
      <c r="J941">
        <v>0</v>
      </c>
      <c r="K941">
        <v>5</v>
      </c>
      <c r="L941" t="s">
        <v>15568</v>
      </c>
      <c r="M941" t="s">
        <v>23</v>
      </c>
      <c r="N941" t="s">
        <v>23</v>
      </c>
      <c r="O941" t="s">
        <v>25</v>
      </c>
      <c r="P941" t="s">
        <v>26</v>
      </c>
      <c r="Q941" t="s">
        <v>27</v>
      </c>
      <c r="R941">
        <v>89.5</v>
      </c>
      <c r="S941">
        <v>706.3</v>
      </c>
      <c r="T941" t="s">
        <v>36</v>
      </c>
      <c r="U941" t="s">
        <v>46</v>
      </c>
    </row>
    <row r="942" spans="1:21">
      <c r="A942" t="s">
        <v>2540</v>
      </c>
      <c r="B942" s="2">
        <v>45397</v>
      </c>
      <c r="C942" t="s">
        <v>33</v>
      </c>
      <c r="D942">
        <v>67</v>
      </c>
      <c r="E942" t="s">
        <v>23</v>
      </c>
      <c r="F942">
        <v>0</v>
      </c>
      <c r="G942">
        <v>2</v>
      </c>
      <c r="H942" t="s">
        <v>24</v>
      </c>
      <c r="I942">
        <v>5769</v>
      </c>
      <c r="J942">
        <v>1</v>
      </c>
      <c r="K942">
        <v>16</v>
      </c>
      <c r="L942" t="s">
        <v>97</v>
      </c>
      <c r="M942" t="s">
        <v>23</v>
      </c>
      <c r="N942" t="s">
        <v>23</v>
      </c>
      <c r="O942" t="s">
        <v>25</v>
      </c>
      <c r="P942" t="s">
        <v>26</v>
      </c>
      <c r="Q942" t="s">
        <v>50</v>
      </c>
      <c r="R942">
        <v>85.35</v>
      </c>
      <c r="S942">
        <v>1534.03</v>
      </c>
      <c r="T942" t="s">
        <v>64</v>
      </c>
      <c r="U942" t="s">
        <v>254</v>
      </c>
    </row>
    <row r="943" spans="1:21">
      <c r="A943" t="s">
        <v>2542</v>
      </c>
      <c r="B943" s="2">
        <v>45858</v>
      </c>
      <c r="C943" t="s">
        <v>22</v>
      </c>
      <c r="D943">
        <v>66</v>
      </c>
      <c r="E943" t="s">
        <v>39</v>
      </c>
      <c r="F943">
        <v>1</v>
      </c>
      <c r="G943">
        <v>2</v>
      </c>
      <c r="H943" t="s">
        <v>24</v>
      </c>
      <c r="I943">
        <v>2484</v>
      </c>
      <c r="J943">
        <v>0</v>
      </c>
      <c r="K943">
        <v>1</v>
      </c>
      <c r="L943" t="s">
        <v>15568</v>
      </c>
      <c r="M943" t="s">
        <v>23</v>
      </c>
      <c r="N943" t="s">
        <v>23</v>
      </c>
      <c r="O943" t="s">
        <v>25</v>
      </c>
      <c r="P943" t="s">
        <v>26</v>
      </c>
      <c r="Q943" t="s">
        <v>50</v>
      </c>
      <c r="R943">
        <v>84.6</v>
      </c>
      <c r="S943">
        <v>111.45</v>
      </c>
      <c r="T943" t="s">
        <v>64</v>
      </c>
      <c r="U943" t="s">
        <v>350</v>
      </c>
    </row>
    <row r="944" spans="1:21">
      <c r="A944" t="s">
        <v>2544</v>
      </c>
      <c r="B944" s="2">
        <v>45862</v>
      </c>
      <c r="C944" t="s">
        <v>22</v>
      </c>
      <c r="D944">
        <v>40</v>
      </c>
      <c r="E944" t="s">
        <v>39</v>
      </c>
      <c r="F944">
        <v>0</v>
      </c>
      <c r="G944">
        <v>2</v>
      </c>
      <c r="H944" t="s">
        <v>24</v>
      </c>
      <c r="I944">
        <v>3874</v>
      </c>
      <c r="J944">
        <v>0</v>
      </c>
      <c r="K944">
        <v>1</v>
      </c>
      <c r="L944" t="s">
        <v>48</v>
      </c>
      <c r="M944" t="s">
        <v>23</v>
      </c>
      <c r="N944" t="s">
        <v>39</v>
      </c>
      <c r="P944" t="s">
        <v>26</v>
      </c>
      <c r="Q944" t="s">
        <v>27</v>
      </c>
      <c r="R944">
        <v>19.850000000000001</v>
      </c>
      <c r="S944">
        <v>51.62</v>
      </c>
      <c r="T944" t="s">
        <v>36</v>
      </c>
      <c r="U944" t="s">
        <v>46</v>
      </c>
    </row>
    <row r="945" spans="1:21">
      <c r="A945" t="s">
        <v>2546</v>
      </c>
      <c r="B945" s="2">
        <v>45857</v>
      </c>
      <c r="C945" t="s">
        <v>22</v>
      </c>
      <c r="D945">
        <v>32</v>
      </c>
      <c r="E945" t="s">
        <v>39</v>
      </c>
      <c r="F945">
        <v>0</v>
      </c>
      <c r="G945">
        <v>2</v>
      </c>
      <c r="H945" t="s">
        <v>24</v>
      </c>
      <c r="I945">
        <v>4710</v>
      </c>
      <c r="J945">
        <v>0</v>
      </c>
      <c r="K945">
        <v>1</v>
      </c>
      <c r="L945" t="s">
        <v>15568</v>
      </c>
      <c r="M945" t="s">
        <v>23</v>
      </c>
      <c r="N945" t="s">
        <v>39</v>
      </c>
      <c r="P945" t="s">
        <v>26</v>
      </c>
      <c r="Q945" t="s">
        <v>27</v>
      </c>
      <c r="R945">
        <v>20.05</v>
      </c>
      <c r="S945">
        <v>32.049999999999997</v>
      </c>
      <c r="T945" t="s">
        <v>36</v>
      </c>
      <c r="U945" t="s">
        <v>46</v>
      </c>
    </row>
    <row r="946" spans="1:21">
      <c r="A946" t="s">
        <v>2548</v>
      </c>
      <c r="B946" s="2">
        <v>44550</v>
      </c>
      <c r="C946" t="s">
        <v>33</v>
      </c>
      <c r="D946">
        <v>57</v>
      </c>
      <c r="E946" t="s">
        <v>39</v>
      </c>
      <c r="F946">
        <v>0</v>
      </c>
      <c r="G946">
        <v>2</v>
      </c>
      <c r="H946" t="s">
        <v>24</v>
      </c>
      <c r="I946">
        <v>3997</v>
      </c>
      <c r="J946">
        <v>0</v>
      </c>
      <c r="K946">
        <v>44</v>
      </c>
      <c r="L946" t="s">
        <v>15568</v>
      </c>
      <c r="M946" t="s">
        <v>23</v>
      </c>
      <c r="N946" t="s">
        <v>23</v>
      </c>
      <c r="O946" t="s">
        <v>25</v>
      </c>
      <c r="P946" t="s">
        <v>26</v>
      </c>
      <c r="Q946" t="s">
        <v>27</v>
      </c>
      <c r="R946">
        <v>84.8</v>
      </c>
      <c r="S946">
        <v>5630.03</v>
      </c>
      <c r="T946" t="s">
        <v>36</v>
      </c>
      <c r="U946" t="s">
        <v>46</v>
      </c>
    </row>
    <row r="947" spans="1:21">
      <c r="A947" t="s">
        <v>2550</v>
      </c>
      <c r="B947" s="2">
        <v>45843</v>
      </c>
      <c r="C947" t="s">
        <v>22</v>
      </c>
      <c r="D947">
        <v>54</v>
      </c>
      <c r="E947" t="s">
        <v>39</v>
      </c>
      <c r="F947">
        <v>0</v>
      </c>
      <c r="G947">
        <v>2</v>
      </c>
      <c r="H947" t="s">
        <v>24</v>
      </c>
      <c r="I947">
        <v>2901</v>
      </c>
      <c r="J947">
        <v>0</v>
      </c>
      <c r="K947">
        <v>1</v>
      </c>
      <c r="L947" t="s">
        <v>48</v>
      </c>
      <c r="M947" t="s">
        <v>23</v>
      </c>
      <c r="N947" t="s">
        <v>23</v>
      </c>
      <c r="O947" t="s">
        <v>25</v>
      </c>
      <c r="P947" t="s">
        <v>26</v>
      </c>
      <c r="Q947" t="s">
        <v>27</v>
      </c>
      <c r="R947">
        <v>69.75</v>
      </c>
      <c r="S947">
        <v>97.72</v>
      </c>
      <c r="T947" t="s">
        <v>36</v>
      </c>
      <c r="U947" t="s">
        <v>46</v>
      </c>
    </row>
    <row r="948" spans="1:21">
      <c r="A948" t="s">
        <v>2552</v>
      </c>
      <c r="B948" s="2">
        <v>44875</v>
      </c>
      <c r="C948" t="s">
        <v>33</v>
      </c>
      <c r="D948">
        <v>35</v>
      </c>
      <c r="E948" t="s">
        <v>23</v>
      </c>
      <c r="F948">
        <v>0</v>
      </c>
      <c r="G948">
        <v>2</v>
      </c>
      <c r="H948" t="s">
        <v>24</v>
      </c>
      <c r="I948">
        <v>3336</v>
      </c>
      <c r="J948">
        <v>1</v>
      </c>
      <c r="K948">
        <v>33</v>
      </c>
      <c r="L948" t="s">
        <v>15568</v>
      </c>
      <c r="M948" t="s">
        <v>23</v>
      </c>
      <c r="N948" t="s">
        <v>23</v>
      </c>
      <c r="O948" t="s">
        <v>25</v>
      </c>
      <c r="P948" t="s">
        <v>26</v>
      </c>
      <c r="Q948" t="s">
        <v>50</v>
      </c>
      <c r="R948">
        <v>86.15</v>
      </c>
      <c r="S948">
        <v>3218.92</v>
      </c>
      <c r="T948" t="s">
        <v>36</v>
      </c>
      <c r="U948" t="s">
        <v>37</v>
      </c>
    </row>
    <row r="949" spans="1:21">
      <c r="A949" t="s">
        <v>2555</v>
      </c>
      <c r="B949" s="2">
        <v>45849</v>
      </c>
      <c r="C949" t="s">
        <v>22</v>
      </c>
      <c r="D949">
        <v>63</v>
      </c>
      <c r="E949" t="s">
        <v>39</v>
      </c>
      <c r="F949">
        <v>0</v>
      </c>
      <c r="G949">
        <v>2</v>
      </c>
      <c r="H949" t="s">
        <v>24</v>
      </c>
      <c r="I949">
        <v>4152</v>
      </c>
      <c r="J949">
        <v>0</v>
      </c>
      <c r="K949">
        <v>1</v>
      </c>
      <c r="L949" t="s">
        <v>15568</v>
      </c>
      <c r="M949" t="s">
        <v>23</v>
      </c>
      <c r="N949" t="s">
        <v>39</v>
      </c>
      <c r="P949" t="s">
        <v>26</v>
      </c>
      <c r="Q949" t="s">
        <v>84</v>
      </c>
      <c r="R949">
        <v>19.399999999999999</v>
      </c>
      <c r="S949">
        <v>22.54</v>
      </c>
      <c r="T949" t="s">
        <v>64</v>
      </c>
      <c r="U949" t="s">
        <v>73</v>
      </c>
    </row>
    <row r="950" spans="1:21">
      <c r="A950" t="s">
        <v>2557</v>
      </c>
      <c r="B950" s="2">
        <v>44887</v>
      </c>
      <c r="C950" t="s">
        <v>33</v>
      </c>
      <c r="D950">
        <v>52</v>
      </c>
      <c r="E950" t="s">
        <v>39</v>
      </c>
      <c r="F950">
        <v>0</v>
      </c>
      <c r="G950">
        <v>2</v>
      </c>
      <c r="H950" t="s">
        <v>24</v>
      </c>
      <c r="I950">
        <v>5456</v>
      </c>
      <c r="J950">
        <v>0</v>
      </c>
      <c r="K950">
        <v>33</v>
      </c>
      <c r="L950" t="s">
        <v>15568</v>
      </c>
      <c r="M950" t="s">
        <v>23</v>
      </c>
      <c r="N950" t="s">
        <v>23</v>
      </c>
      <c r="O950" t="s">
        <v>25</v>
      </c>
      <c r="P950" t="s">
        <v>26</v>
      </c>
      <c r="Q950" t="s">
        <v>27</v>
      </c>
      <c r="R950">
        <v>83.35</v>
      </c>
      <c r="S950">
        <v>3467.42</v>
      </c>
      <c r="T950" t="s">
        <v>59</v>
      </c>
      <c r="U950" t="s">
        <v>60</v>
      </c>
    </row>
    <row r="951" spans="1:21">
      <c r="A951" t="s">
        <v>2559</v>
      </c>
      <c r="B951" s="2">
        <v>45437</v>
      </c>
      <c r="C951" t="s">
        <v>22</v>
      </c>
      <c r="D951">
        <v>51</v>
      </c>
      <c r="E951" t="s">
        <v>39</v>
      </c>
      <c r="F951">
        <v>0</v>
      </c>
      <c r="G951">
        <v>2</v>
      </c>
      <c r="H951" t="s">
        <v>24</v>
      </c>
      <c r="I951">
        <v>2087</v>
      </c>
      <c r="J951">
        <v>0</v>
      </c>
      <c r="K951">
        <v>15</v>
      </c>
      <c r="L951" t="s">
        <v>97</v>
      </c>
      <c r="M951" t="s">
        <v>23</v>
      </c>
      <c r="N951" t="s">
        <v>23</v>
      </c>
      <c r="O951" t="s">
        <v>49</v>
      </c>
      <c r="P951" t="s">
        <v>26</v>
      </c>
      <c r="Q951" t="s">
        <v>27</v>
      </c>
      <c r="R951">
        <v>51.55</v>
      </c>
      <c r="S951">
        <v>832.75</v>
      </c>
      <c r="T951" t="s">
        <v>36</v>
      </c>
      <c r="U951" t="s">
        <v>46</v>
      </c>
    </row>
    <row r="952" spans="1:21">
      <c r="A952" t="s">
        <v>2562</v>
      </c>
      <c r="B952" s="2">
        <v>45750</v>
      </c>
      <c r="C952" t="s">
        <v>22</v>
      </c>
      <c r="D952">
        <v>47</v>
      </c>
      <c r="E952" t="s">
        <v>39</v>
      </c>
      <c r="F952">
        <v>0</v>
      </c>
      <c r="G952">
        <v>2</v>
      </c>
      <c r="H952" t="s">
        <v>24</v>
      </c>
      <c r="I952">
        <v>5605</v>
      </c>
      <c r="J952">
        <v>0</v>
      </c>
      <c r="K952">
        <v>4</v>
      </c>
      <c r="L952" t="s">
        <v>48</v>
      </c>
      <c r="M952" t="s">
        <v>39</v>
      </c>
      <c r="N952" t="s">
        <v>23</v>
      </c>
      <c r="O952" t="s">
        <v>56</v>
      </c>
      <c r="P952" t="s">
        <v>26</v>
      </c>
      <c r="Q952" t="s">
        <v>27</v>
      </c>
      <c r="R952">
        <v>44.55</v>
      </c>
      <c r="S952">
        <v>184.3</v>
      </c>
      <c r="T952" t="s">
        <v>36</v>
      </c>
      <c r="U952" t="s">
        <v>37</v>
      </c>
    </row>
    <row r="953" spans="1:21">
      <c r="A953" t="s">
        <v>2565</v>
      </c>
      <c r="B953" s="2">
        <v>44610</v>
      </c>
      <c r="C953" t="s">
        <v>22</v>
      </c>
      <c r="D953">
        <v>44</v>
      </c>
      <c r="E953" t="s">
        <v>39</v>
      </c>
      <c r="F953">
        <v>0</v>
      </c>
      <c r="G953">
        <v>2</v>
      </c>
      <c r="H953" t="s">
        <v>24</v>
      </c>
      <c r="I953">
        <v>5545</v>
      </c>
      <c r="J953">
        <v>0</v>
      </c>
      <c r="K953">
        <v>42</v>
      </c>
      <c r="L953" t="s">
        <v>15568</v>
      </c>
      <c r="M953" t="s">
        <v>23</v>
      </c>
      <c r="N953" t="s">
        <v>23</v>
      </c>
      <c r="O953" t="s">
        <v>25</v>
      </c>
      <c r="P953" t="s">
        <v>26</v>
      </c>
      <c r="Q953" t="s">
        <v>27</v>
      </c>
      <c r="R953">
        <v>101.75</v>
      </c>
      <c r="S953">
        <v>5062.63</v>
      </c>
      <c r="T953" t="s">
        <v>43</v>
      </c>
      <c r="U953" t="s">
        <v>44</v>
      </c>
    </row>
    <row r="954" spans="1:21">
      <c r="A954" t="s">
        <v>2568</v>
      </c>
      <c r="B954" s="2">
        <v>45773</v>
      </c>
      <c r="C954" t="s">
        <v>33</v>
      </c>
      <c r="D954">
        <v>64</v>
      </c>
      <c r="E954" t="s">
        <v>39</v>
      </c>
      <c r="F954">
        <v>0</v>
      </c>
      <c r="G954">
        <v>2</v>
      </c>
      <c r="H954" t="s">
        <v>24</v>
      </c>
      <c r="I954">
        <v>4663</v>
      </c>
      <c r="J954">
        <v>0</v>
      </c>
      <c r="K954">
        <v>4</v>
      </c>
      <c r="L954" t="s">
        <v>15568</v>
      </c>
      <c r="M954" t="s">
        <v>23</v>
      </c>
      <c r="N954" t="s">
        <v>23</v>
      </c>
      <c r="O954" t="s">
        <v>25</v>
      </c>
      <c r="P954" t="s">
        <v>202</v>
      </c>
      <c r="Q954" t="s">
        <v>27</v>
      </c>
      <c r="R954">
        <v>105.65</v>
      </c>
      <c r="S954">
        <v>617.70000000000005</v>
      </c>
      <c r="T954" t="s">
        <v>64</v>
      </c>
      <c r="U954" t="s">
        <v>254</v>
      </c>
    </row>
    <row r="955" spans="1:21">
      <c r="A955" t="s">
        <v>2570</v>
      </c>
      <c r="B955" s="2">
        <v>45558</v>
      </c>
      <c r="C955" t="s">
        <v>22</v>
      </c>
      <c r="D955">
        <v>29</v>
      </c>
      <c r="E955" t="s">
        <v>39</v>
      </c>
      <c r="F955">
        <v>0</v>
      </c>
      <c r="G955">
        <v>2</v>
      </c>
      <c r="H955" t="s">
        <v>24</v>
      </c>
      <c r="I955">
        <v>3634</v>
      </c>
      <c r="J955">
        <v>0</v>
      </c>
      <c r="K955">
        <v>11</v>
      </c>
      <c r="L955" t="s">
        <v>15568</v>
      </c>
      <c r="M955" t="s">
        <v>23</v>
      </c>
      <c r="N955" t="s">
        <v>23</v>
      </c>
      <c r="O955" t="s">
        <v>25</v>
      </c>
      <c r="P955" t="s">
        <v>26</v>
      </c>
      <c r="Q955" t="s">
        <v>27</v>
      </c>
      <c r="R955">
        <v>73.849999999999994</v>
      </c>
      <c r="S955">
        <v>1420.59</v>
      </c>
      <c r="T955" t="s">
        <v>43</v>
      </c>
      <c r="U955" t="s">
        <v>149</v>
      </c>
    </row>
    <row r="956" spans="1:21">
      <c r="A956" t="s">
        <v>2572</v>
      </c>
      <c r="B956" s="2">
        <v>44125</v>
      </c>
      <c r="C956" t="s">
        <v>22</v>
      </c>
      <c r="D956">
        <v>40</v>
      </c>
      <c r="E956" t="s">
        <v>39</v>
      </c>
      <c r="F956">
        <v>0</v>
      </c>
      <c r="G956">
        <v>2</v>
      </c>
      <c r="H956" t="s">
        <v>24</v>
      </c>
      <c r="I956">
        <v>5411</v>
      </c>
      <c r="J956">
        <v>0</v>
      </c>
      <c r="K956">
        <v>58</v>
      </c>
      <c r="L956" t="s">
        <v>142</v>
      </c>
      <c r="M956" t="s">
        <v>23</v>
      </c>
      <c r="N956" t="s">
        <v>23</v>
      </c>
      <c r="O956" t="s">
        <v>25</v>
      </c>
      <c r="P956" t="s">
        <v>202</v>
      </c>
      <c r="Q956" t="s">
        <v>27</v>
      </c>
      <c r="R956">
        <v>104.65</v>
      </c>
      <c r="S956">
        <v>8645.7199999999993</v>
      </c>
      <c r="T956" t="s">
        <v>64</v>
      </c>
      <c r="U956" t="s">
        <v>73</v>
      </c>
    </row>
    <row r="957" spans="1:21">
      <c r="A957" t="s">
        <v>2575</v>
      </c>
      <c r="B957" s="2">
        <v>45680</v>
      </c>
      <c r="C957" t="s">
        <v>22</v>
      </c>
      <c r="D957">
        <v>34</v>
      </c>
      <c r="E957" t="s">
        <v>39</v>
      </c>
      <c r="F957">
        <v>0</v>
      </c>
      <c r="G957">
        <v>2</v>
      </c>
      <c r="H957" t="s">
        <v>24</v>
      </c>
      <c r="I957">
        <v>3780</v>
      </c>
      <c r="J957">
        <v>0</v>
      </c>
      <c r="K957">
        <v>7</v>
      </c>
      <c r="L957" t="s">
        <v>48</v>
      </c>
      <c r="M957" t="s">
        <v>23</v>
      </c>
      <c r="N957" t="s">
        <v>23</v>
      </c>
      <c r="O957" t="s">
        <v>25</v>
      </c>
      <c r="P957" t="s">
        <v>26</v>
      </c>
      <c r="Q957" t="s">
        <v>27</v>
      </c>
      <c r="R957">
        <v>86.8</v>
      </c>
      <c r="S957">
        <v>834.62</v>
      </c>
      <c r="T957" t="s">
        <v>30</v>
      </c>
      <c r="U957" t="s">
        <v>69</v>
      </c>
    </row>
    <row r="958" spans="1:21">
      <c r="A958" t="s">
        <v>2578</v>
      </c>
      <c r="B958" s="2">
        <v>44752</v>
      </c>
      <c r="C958" t="s">
        <v>33</v>
      </c>
      <c r="D958">
        <v>22</v>
      </c>
      <c r="E958" t="s">
        <v>23</v>
      </c>
      <c r="F958">
        <v>1</v>
      </c>
      <c r="G958">
        <v>2</v>
      </c>
      <c r="H958" t="s">
        <v>24</v>
      </c>
      <c r="I958">
        <v>2793</v>
      </c>
      <c r="J958">
        <v>1</v>
      </c>
      <c r="K958">
        <v>37</v>
      </c>
      <c r="L958" t="s">
        <v>40</v>
      </c>
      <c r="M958" t="s">
        <v>23</v>
      </c>
      <c r="N958" t="s">
        <v>23</v>
      </c>
      <c r="O958" t="s">
        <v>25</v>
      </c>
      <c r="P958" t="s">
        <v>26</v>
      </c>
      <c r="Q958" t="s">
        <v>27</v>
      </c>
      <c r="R958">
        <v>76.5</v>
      </c>
      <c r="S958">
        <v>3102.36</v>
      </c>
      <c r="T958" t="s">
        <v>59</v>
      </c>
      <c r="U958" t="s">
        <v>241</v>
      </c>
    </row>
    <row r="959" spans="1:21">
      <c r="A959" t="s">
        <v>2580</v>
      </c>
      <c r="B959" s="2">
        <v>45861</v>
      </c>
      <c r="C959" t="s">
        <v>33</v>
      </c>
      <c r="D959">
        <v>80</v>
      </c>
      <c r="E959" t="s">
        <v>39</v>
      </c>
      <c r="F959">
        <v>0</v>
      </c>
      <c r="G959">
        <v>2</v>
      </c>
      <c r="H959" t="s">
        <v>24</v>
      </c>
      <c r="I959">
        <v>4902</v>
      </c>
      <c r="J959">
        <v>0</v>
      </c>
      <c r="K959">
        <v>1</v>
      </c>
      <c r="L959" t="s">
        <v>48</v>
      </c>
      <c r="M959" t="s">
        <v>23</v>
      </c>
      <c r="N959" t="s">
        <v>23</v>
      </c>
      <c r="O959" t="s">
        <v>25</v>
      </c>
      <c r="P959" t="s">
        <v>26</v>
      </c>
      <c r="Q959" t="s">
        <v>27</v>
      </c>
      <c r="R959">
        <v>75.3</v>
      </c>
      <c r="S959">
        <v>130.38999999999999</v>
      </c>
      <c r="T959" t="s">
        <v>64</v>
      </c>
      <c r="U959" t="s">
        <v>234</v>
      </c>
    </row>
    <row r="960" spans="1:21">
      <c r="A960" t="s">
        <v>2582</v>
      </c>
      <c r="B960" s="2">
        <v>45552</v>
      </c>
      <c r="C960" t="s">
        <v>33</v>
      </c>
      <c r="D960">
        <v>80</v>
      </c>
      <c r="E960" t="s">
        <v>39</v>
      </c>
      <c r="F960">
        <v>0</v>
      </c>
      <c r="G960">
        <v>2</v>
      </c>
      <c r="H960" t="s">
        <v>24</v>
      </c>
      <c r="I960">
        <v>5118</v>
      </c>
      <c r="J960">
        <v>0</v>
      </c>
      <c r="K960">
        <v>11</v>
      </c>
      <c r="L960" t="s">
        <v>15568</v>
      </c>
      <c r="M960" t="s">
        <v>23</v>
      </c>
      <c r="N960" t="s">
        <v>23</v>
      </c>
      <c r="O960" t="s">
        <v>25</v>
      </c>
      <c r="P960" t="s">
        <v>26</v>
      </c>
      <c r="Q960" t="s">
        <v>50</v>
      </c>
      <c r="R960">
        <v>84.8</v>
      </c>
      <c r="S960">
        <v>951.95</v>
      </c>
      <c r="T960" t="s">
        <v>59</v>
      </c>
      <c r="U960" t="s">
        <v>241</v>
      </c>
    </row>
    <row r="961" spans="1:21">
      <c r="A961" t="s">
        <v>2584</v>
      </c>
      <c r="B961" s="2">
        <v>45854</v>
      </c>
      <c r="C961" t="s">
        <v>33</v>
      </c>
      <c r="D961">
        <v>78</v>
      </c>
      <c r="E961" t="s">
        <v>23</v>
      </c>
      <c r="F961">
        <v>0</v>
      </c>
      <c r="G961">
        <v>2</v>
      </c>
      <c r="H961" t="s">
        <v>24</v>
      </c>
      <c r="I961">
        <v>5948</v>
      </c>
      <c r="J961">
        <v>1</v>
      </c>
      <c r="K961">
        <v>1</v>
      </c>
      <c r="L961" t="s">
        <v>15568</v>
      </c>
      <c r="M961" t="s">
        <v>23</v>
      </c>
      <c r="N961" t="s">
        <v>23</v>
      </c>
      <c r="O961" t="s">
        <v>25</v>
      </c>
      <c r="P961" t="s">
        <v>26</v>
      </c>
      <c r="Q961" t="s">
        <v>27</v>
      </c>
      <c r="R961">
        <v>69.55</v>
      </c>
      <c r="S961">
        <v>82.01</v>
      </c>
      <c r="T961" t="s">
        <v>64</v>
      </c>
      <c r="U961" t="s">
        <v>234</v>
      </c>
    </row>
    <row r="962" spans="1:21">
      <c r="A962" t="s">
        <v>2586</v>
      </c>
      <c r="B962" s="2">
        <v>45238</v>
      </c>
      <c r="C962" t="s">
        <v>22</v>
      </c>
      <c r="D962">
        <v>76</v>
      </c>
      <c r="E962" t="s">
        <v>23</v>
      </c>
      <c r="F962">
        <v>0</v>
      </c>
      <c r="G962">
        <v>2</v>
      </c>
      <c r="H962" t="s">
        <v>24</v>
      </c>
      <c r="I962">
        <v>3853</v>
      </c>
      <c r="J962">
        <v>1</v>
      </c>
      <c r="K962">
        <v>21</v>
      </c>
      <c r="L962" t="s">
        <v>97</v>
      </c>
      <c r="M962" t="s">
        <v>23</v>
      </c>
      <c r="N962" t="s">
        <v>23</v>
      </c>
      <c r="O962" t="s">
        <v>25</v>
      </c>
      <c r="P962" t="s">
        <v>26</v>
      </c>
      <c r="Q962" t="s">
        <v>27</v>
      </c>
      <c r="R962">
        <v>69.099999999999994</v>
      </c>
      <c r="S962">
        <v>1889.29</v>
      </c>
      <c r="T962" t="s">
        <v>36</v>
      </c>
      <c r="U962" t="s">
        <v>46</v>
      </c>
    </row>
    <row r="963" spans="1:21">
      <c r="A963" t="s">
        <v>2588</v>
      </c>
      <c r="B963" s="2">
        <v>45831</v>
      </c>
      <c r="C963" t="s">
        <v>33</v>
      </c>
      <c r="D963">
        <v>76</v>
      </c>
      <c r="E963" t="s">
        <v>39</v>
      </c>
      <c r="F963">
        <v>2</v>
      </c>
      <c r="G963">
        <v>2</v>
      </c>
      <c r="H963" t="s">
        <v>24</v>
      </c>
      <c r="I963">
        <v>2701</v>
      </c>
      <c r="J963">
        <v>0</v>
      </c>
      <c r="K963">
        <v>2</v>
      </c>
      <c r="L963" t="s">
        <v>15568</v>
      </c>
      <c r="M963" t="s">
        <v>23</v>
      </c>
      <c r="N963" t="s">
        <v>23</v>
      </c>
      <c r="O963" t="s">
        <v>25</v>
      </c>
      <c r="P963" t="s">
        <v>26</v>
      </c>
      <c r="Q963" t="s">
        <v>27</v>
      </c>
      <c r="R963">
        <v>70.7</v>
      </c>
      <c r="S963">
        <v>169.89</v>
      </c>
      <c r="T963" t="s">
        <v>43</v>
      </c>
      <c r="U963" t="s">
        <v>149</v>
      </c>
    </row>
    <row r="964" spans="1:21">
      <c r="A964" t="s">
        <v>2590</v>
      </c>
      <c r="B964" s="2">
        <v>45755</v>
      </c>
      <c r="C964" t="s">
        <v>33</v>
      </c>
      <c r="D964">
        <v>19</v>
      </c>
      <c r="E964" t="s">
        <v>39</v>
      </c>
      <c r="F964">
        <v>2</v>
      </c>
      <c r="G964">
        <v>2</v>
      </c>
      <c r="H964" t="s">
        <v>24</v>
      </c>
      <c r="I964">
        <v>2227</v>
      </c>
      <c r="J964">
        <v>0</v>
      </c>
      <c r="K964">
        <v>4</v>
      </c>
      <c r="L964" t="s">
        <v>15568</v>
      </c>
      <c r="M964" t="s">
        <v>23</v>
      </c>
      <c r="N964" t="s">
        <v>23</v>
      </c>
      <c r="O964" t="s">
        <v>25</v>
      </c>
      <c r="P964" t="s">
        <v>26</v>
      </c>
      <c r="Q964" t="s">
        <v>27</v>
      </c>
      <c r="R964">
        <v>70.150000000000006</v>
      </c>
      <c r="S964">
        <v>364.26</v>
      </c>
      <c r="T964" t="s">
        <v>43</v>
      </c>
      <c r="U964" t="s">
        <v>44</v>
      </c>
    </row>
    <row r="965" spans="1:21">
      <c r="A965" t="s">
        <v>2592</v>
      </c>
      <c r="B965" s="2">
        <v>44167</v>
      </c>
      <c r="C965" t="s">
        <v>22</v>
      </c>
      <c r="D965">
        <v>39</v>
      </c>
      <c r="E965" t="s">
        <v>23</v>
      </c>
      <c r="F965">
        <v>0</v>
      </c>
      <c r="G965">
        <v>2</v>
      </c>
      <c r="H965" t="s">
        <v>24</v>
      </c>
      <c r="I965">
        <v>5170</v>
      </c>
      <c r="J965">
        <v>2</v>
      </c>
      <c r="K965">
        <v>56</v>
      </c>
      <c r="L965" t="s">
        <v>15568</v>
      </c>
      <c r="M965" t="s">
        <v>23</v>
      </c>
      <c r="N965" t="s">
        <v>23</v>
      </c>
      <c r="O965" t="s">
        <v>25</v>
      </c>
      <c r="P965" t="s">
        <v>202</v>
      </c>
      <c r="Q965" t="s">
        <v>50</v>
      </c>
      <c r="R965">
        <v>100.3</v>
      </c>
      <c r="S965">
        <v>7178.85</v>
      </c>
      <c r="T965" t="s">
        <v>30</v>
      </c>
      <c r="U965" t="s">
        <v>106</v>
      </c>
    </row>
    <row r="966" spans="1:21">
      <c r="A966" t="s">
        <v>2594</v>
      </c>
      <c r="B966" s="2">
        <v>44048</v>
      </c>
      <c r="C966" t="s">
        <v>33</v>
      </c>
      <c r="D966">
        <v>50</v>
      </c>
      <c r="E966" t="s">
        <v>39</v>
      </c>
      <c r="F966">
        <v>0</v>
      </c>
      <c r="G966">
        <v>2</v>
      </c>
      <c r="H966" t="s">
        <v>24</v>
      </c>
      <c r="I966">
        <v>4941</v>
      </c>
      <c r="J966">
        <v>0</v>
      </c>
      <c r="K966">
        <v>60</v>
      </c>
      <c r="L966" t="s">
        <v>142</v>
      </c>
      <c r="M966" t="s">
        <v>39</v>
      </c>
      <c r="N966" t="s">
        <v>23</v>
      </c>
      <c r="O966" t="s">
        <v>56</v>
      </c>
      <c r="P966" t="s">
        <v>26</v>
      </c>
      <c r="Q966" t="s">
        <v>27</v>
      </c>
      <c r="R966">
        <v>50.8</v>
      </c>
      <c r="S966">
        <v>3027.4</v>
      </c>
      <c r="T966" t="s">
        <v>30</v>
      </c>
      <c r="U966" t="s">
        <v>106</v>
      </c>
    </row>
    <row r="967" spans="1:21">
      <c r="A967" t="s">
        <v>2596</v>
      </c>
      <c r="B967" s="2">
        <v>45178</v>
      </c>
      <c r="C967" t="s">
        <v>33</v>
      </c>
      <c r="D967">
        <v>58</v>
      </c>
      <c r="E967" t="s">
        <v>39</v>
      </c>
      <c r="F967">
        <v>0</v>
      </c>
      <c r="G967">
        <v>2</v>
      </c>
      <c r="H967" t="s">
        <v>24</v>
      </c>
      <c r="I967">
        <v>4650</v>
      </c>
      <c r="J967">
        <v>0</v>
      </c>
      <c r="K967">
        <v>23</v>
      </c>
      <c r="L967" t="s">
        <v>15568</v>
      </c>
      <c r="M967" t="s">
        <v>23</v>
      </c>
      <c r="N967" t="s">
        <v>23</v>
      </c>
      <c r="O967" t="s">
        <v>25</v>
      </c>
      <c r="P967" t="s">
        <v>26</v>
      </c>
      <c r="Q967" t="s">
        <v>27</v>
      </c>
      <c r="R967">
        <v>90.05</v>
      </c>
      <c r="S967">
        <v>2224.0700000000002</v>
      </c>
      <c r="T967" t="s">
        <v>30</v>
      </c>
      <c r="U967" t="s">
        <v>103</v>
      </c>
    </row>
    <row r="968" spans="1:21">
      <c r="A968" t="s">
        <v>2599</v>
      </c>
      <c r="B968" s="2">
        <v>45143</v>
      </c>
      <c r="C968" t="s">
        <v>22</v>
      </c>
      <c r="D968">
        <v>64</v>
      </c>
      <c r="E968" t="s">
        <v>39</v>
      </c>
      <c r="F968">
        <v>0</v>
      </c>
      <c r="G968">
        <v>2</v>
      </c>
      <c r="H968" t="s">
        <v>24</v>
      </c>
      <c r="I968">
        <v>5927</v>
      </c>
      <c r="J968">
        <v>0</v>
      </c>
      <c r="K968">
        <v>24</v>
      </c>
      <c r="L968" t="s">
        <v>15568</v>
      </c>
      <c r="M968" t="s">
        <v>23</v>
      </c>
      <c r="N968" t="s">
        <v>23</v>
      </c>
      <c r="O968" t="s">
        <v>25</v>
      </c>
      <c r="P968" t="s">
        <v>26</v>
      </c>
      <c r="Q968" t="s">
        <v>50</v>
      </c>
      <c r="R968">
        <v>90.55</v>
      </c>
      <c r="S968">
        <v>3144.87</v>
      </c>
      <c r="T968" t="s">
        <v>43</v>
      </c>
      <c r="U968" t="s">
        <v>44</v>
      </c>
    </row>
    <row r="969" spans="1:21">
      <c r="A969" t="s">
        <v>2601</v>
      </c>
      <c r="B969" s="2">
        <v>45843</v>
      </c>
      <c r="C969" t="s">
        <v>33</v>
      </c>
      <c r="D969">
        <v>40</v>
      </c>
      <c r="E969" t="s">
        <v>39</v>
      </c>
      <c r="F969">
        <v>0</v>
      </c>
      <c r="G969">
        <v>2</v>
      </c>
      <c r="H969" t="s">
        <v>24</v>
      </c>
      <c r="I969">
        <v>5613</v>
      </c>
      <c r="J969">
        <v>0</v>
      </c>
      <c r="K969">
        <v>1</v>
      </c>
      <c r="L969" t="s">
        <v>15568</v>
      </c>
      <c r="M969" t="s">
        <v>23</v>
      </c>
      <c r="N969" t="s">
        <v>23</v>
      </c>
      <c r="O969" t="s">
        <v>56</v>
      </c>
      <c r="P969" t="s">
        <v>26</v>
      </c>
      <c r="Q969" t="s">
        <v>27</v>
      </c>
      <c r="R969">
        <v>76.349999999999994</v>
      </c>
      <c r="S969">
        <v>83.61</v>
      </c>
      <c r="T969" t="s">
        <v>36</v>
      </c>
      <c r="U969" t="s">
        <v>46</v>
      </c>
    </row>
    <row r="970" spans="1:21">
      <c r="A970" t="s">
        <v>2604</v>
      </c>
      <c r="B970" s="2">
        <v>45726</v>
      </c>
      <c r="C970" t="s">
        <v>22</v>
      </c>
      <c r="D970">
        <v>63</v>
      </c>
      <c r="E970" t="s">
        <v>39</v>
      </c>
      <c r="F970">
        <v>0</v>
      </c>
      <c r="G970">
        <v>2</v>
      </c>
      <c r="H970" t="s">
        <v>24</v>
      </c>
      <c r="I970">
        <v>5824</v>
      </c>
      <c r="J970">
        <v>0</v>
      </c>
      <c r="K970">
        <v>5</v>
      </c>
      <c r="L970" t="s">
        <v>15568</v>
      </c>
      <c r="M970" t="s">
        <v>39</v>
      </c>
      <c r="N970" t="s">
        <v>23</v>
      </c>
      <c r="O970" t="s">
        <v>56</v>
      </c>
      <c r="P970" t="s">
        <v>26</v>
      </c>
      <c r="Q970" t="s">
        <v>84</v>
      </c>
      <c r="R970">
        <v>43.25</v>
      </c>
      <c r="S970">
        <v>219</v>
      </c>
      <c r="T970" t="s">
        <v>64</v>
      </c>
      <c r="U970" t="s">
        <v>234</v>
      </c>
    </row>
    <row r="971" spans="1:21">
      <c r="A971" t="s">
        <v>2607</v>
      </c>
      <c r="B971" s="2">
        <v>45854</v>
      </c>
      <c r="C971" t="s">
        <v>33</v>
      </c>
      <c r="D971">
        <v>30</v>
      </c>
      <c r="E971" t="s">
        <v>39</v>
      </c>
      <c r="F971">
        <v>0</v>
      </c>
      <c r="G971">
        <v>2</v>
      </c>
      <c r="H971" t="s">
        <v>24</v>
      </c>
      <c r="I971">
        <v>2168</v>
      </c>
      <c r="J971">
        <v>0</v>
      </c>
      <c r="K971">
        <v>1</v>
      </c>
      <c r="L971" t="s">
        <v>15568</v>
      </c>
      <c r="M971" t="s">
        <v>23</v>
      </c>
      <c r="N971" t="s">
        <v>23</v>
      </c>
      <c r="O971" t="s">
        <v>56</v>
      </c>
      <c r="P971" t="s">
        <v>26</v>
      </c>
      <c r="Q971" t="s">
        <v>50</v>
      </c>
      <c r="R971">
        <v>45.4</v>
      </c>
      <c r="S971">
        <v>83.71</v>
      </c>
      <c r="T971" t="s">
        <v>64</v>
      </c>
      <c r="U971" t="s">
        <v>234</v>
      </c>
    </row>
    <row r="972" spans="1:21">
      <c r="A972" t="s">
        <v>2609</v>
      </c>
      <c r="B972" s="2">
        <v>45859</v>
      </c>
      <c r="C972" t="s">
        <v>22</v>
      </c>
      <c r="D972">
        <v>32</v>
      </c>
      <c r="E972" t="s">
        <v>39</v>
      </c>
      <c r="F972">
        <v>0</v>
      </c>
      <c r="G972">
        <v>2</v>
      </c>
      <c r="H972" t="s">
        <v>24</v>
      </c>
      <c r="I972">
        <v>3162</v>
      </c>
      <c r="J972">
        <v>0</v>
      </c>
      <c r="K972">
        <v>1</v>
      </c>
      <c r="L972" t="s">
        <v>15568</v>
      </c>
      <c r="M972" t="s">
        <v>23</v>
      </c>
      <c r="N972" t="s">
        <v>39</v>
      </c>
      <c r="P972" t="s">
        <v>26</v>
      </c>
      <c r="Q972" t="s">
        <v>84</v>
      </c>
      <c r="R972">
        <v>24.05</v>
      </c>
      <c r="S972">
        <v>44.31</v>
      </c>
      <c r="T972" t="s">
        <v>59</v>
      </c>
      <c r="U972" t="s">
        <v>60</v>
      </c>
    </row>
    <row r="973" spans="1:21">
      <c r="A973" t="s">
        <v>2612</v>
      </c>
      <c r="B973" s="2">
        <v>44402</v>
      </c>
      <c r="C973" t="s">
        <v>22</v>
      </c>
      <c r="D973">
        <v>21</v>
      </c>
      <c r="E973" t="s">
        <v>23</v>
      </c>
      <c r="F973">
        <v>0</v>
      </c>
      <c r="G973">
        <v>2</v>
      </c>
      <c r="H973" t="s">
        <v>24</v>
      </c>
      <c r="I973">
        <v>5375</v>
      </c>
      <c r="J973">
        <v>2</v>
      </c>
      <c r="K973">
        <v>49</v>
      </c>
      <c r="L973" t="s">
        <v>15568</v>
      </c>
      <c r="M973" t="s">
        <v>39</v>
      </c>
      <c r="N973" t="s">
        <v>23</v>
      </c>
      <c r="O973" t="s">
        <v>49</v>
      </c>
      <c r="P973" t="s">
        <v>202</v>
      </c>
      <c r="Q973" t="s">
        <v>27</v>
      </c>
      <c r="R973">
        <v>51.8</v>
      </c>
      <c r="S973">
        <v>2591.25</v>
      </c>
      <c r="T973" t="s">
        <v>43</v>
      </c>
      <c r="U973" t="s">
        <v>149</v>
      </c>
    </row>
    <row r="974" spans="1:21">
      <c r="A974" t="s">
        <v>2615</v>
      </c>
      <c r="B974" s="2">
        <v>44233</v>
      </c>
      <c r="C974" t="s">
        <v>33</v>
      </c>
      <c r="D974">
        <v>57</v>
      </c>
      <c r="E974" t="s">
        <v>23</v>
      </c>
      <c r="F974">
        <v>0</v>
      </c>
      <c r="G974">
        <v>2</v>
      </c>
      <c r="H974" t="s">
        <v>24</v>
      </c>
      <c r="I974">
        <v>6405</v>
      </c>
      <c r="J974">
        <v>0</v>
      </c>
      <c r="K974">
        <v>54</v>
      </c>
      <c r="L974" t="s">
        <v>142</v>
      </c>
      <c r="M974" t="s">
        <v>23</v>
      </c>
      <c r="N974" t="s">
        <v>23</v>
      </c>
      <c r="O974" t="s">
        <v>25</v>
      </c>
      <c r="P974" t="s">
        <v>202</v>
      </c>
      <c r="Q974" t="s">
        <v>50</v>
      </c>
      <c r="R974">
        <v>101.5</v>
      </c>
      <c r="S974">
        <v>7181.56</v>
      </c>
      <c r="T974" t="s">
        <v>59</v>
      </c>
      <c r="U974" t="s">
        <v>140</v>
      </c>
    </row>
    <row r="975" spans="1:21">
      <c r="A975" t="s">
        <v>2618</v>
      </c>
      <c r="B975" s="2">
        <v>45330</v>
      </c>
      <c r="C975" t="s">
        <v>33</v>
      </c>
      <c r="D975">
        <v>75</v>
      </c>
      <c r="E975" t="s">
        <v>23</v>
      </c>
      <c r="F975">
        <v>0</v>
      </c>
      <c r="G975">
        <v>2</v>
      </c>
      <c r="H975" t="s">
        <v>24</v>
      </c>
      <c r="I975">
        <v>5857</v>
      </c>
      <c r="J975">
        <v>1</v>
      </c>
      <c r="K975">
        <v>18</v>
      </c>
      <c r="L975" t="s">
        <v>15568</v>
      </c>
      <c r="M975" t="s">
        <v>23</v>
      </c>
      <c r="N975" t="s">
        <v>23</v>
      </c>
      <c r="O975" t="s">
        <v>25</v>
      </c>
      <c r="P975" t="s">
        <v>26</v>
      </c>
      <c r="Q975" t="s">
        <v>27</v>
      </c>
      <c r="R975">
        <v>99.75</v>
      </c>
      <c r="S975">
        <v>2291.11</v>
      </c>
      <c r="T975" t="s">
        <v>36</v>
      </c>
      <c r="U975" t="s">
        <v>46</v>
      </c>
    </row>
    <row r="976" spans="1:21">
      <c r="A976" t="s">
        <v>2620</v>
      </c>
      <c r="B976" s="2">
        <v>45689</v>
      </c>
      <c r="C976" t="s">
        <v>33</v>
      </c>
      <c r="D976">
        <v>68</v>
      </c>
      <c r="E976" t="s">
        <v>39</v>
      </c>
      <c r="F976">
        <v>0</v>
      </c>
      <c r="G976">
        <v>2</v>
      </c>
      <c r="H976" t="s">
        <v>24</v>
      </c>
      <c r="I976">
        <v>2266</v>
      </c>
      <c r="J976">
        <v>0</v>
      </c>
      <c r="K976">
        <v>6</v>
      </c>
      <c r="L976" t="s">
        <v>15568</v>
      </c>
      <c r="M976" t="s">
        <v>23</v>
      </c>
      <c r="N976" t="s">
        <v>23</v>
      </c>
      <c r="O976" t="s">
        <v>25</v>
      </c>
      <c r="P976" t="s">
        <v>26</v>
      </c>
      <c r="Q976" t="s">
        <v>27</v>
      </c>
      <c r="R976">
        <v>91.1</v>
      </c>
      <c r="S976">
        <v>526.16</v>
      </c>
      <c r="T976" t="s">
        <v>59</v>
      </c>
      <c r="U976" t="s">
        <v>384</v>
      </c>
    </row>
    <row r="977" spans="1:21">
      <c r="A977" t="s">
        <v>2623</v>
      </c>
      <c r="B977" s="2">
        <v>45487</v>
      </c>
      <c r="C977" t="s">
        <v>33</v>
      </c>
      <c r="D977">
        <v>53</v>
      </c>
      <c r="E977" t="s">
        <v>39</v>
      </c>
      <c r="F977">
        <v>0</v>
      </c>
      <c r="G977">
        <v>2</v>
      </c>
      <c r="H977" t="s">
        <v>24</v>
      </c>
      <c r="I977">
        <v>2189</v>
      </c>
      <c r="J977">
        <v>0</v>
      </c>
      <c r="K977">
        <v>13</v>
      </c>
      <c r="L977" t="s">
        <v>97</v>
      </c>
      <c r="M977" t="s">
        <v>23</v>
      </c>
      <c r="N977" t="s">
        <v>23</v>
      </c>
      <c r="O977" t="s">
        <v>25</v>
      </c>
      <c r="P977" t="s">
        <v>26</v>
      </c>
      <c r="Q977" t="s">
        <v>84</v>
      </c>
      <c r="R977">
        <v>75</v>
      </c>
      <c r="S977">
        <v>1077.8399999999999</v>
      </c>
      <c r="T977" t="s">
        <v>30</v>
      </c>
      <c r="U977" t="s">
        <v>103</v>
      </c>
    </row>
    <row r="978" spans="1:21">
      <c r="A978" t="s">
        <v>2625</v>
      </c>
      <c r="B978" s="2">
        <v>45667</v>
      </c>
      <c r="C978" t="s">
        <v>33</v>
      </c>
      <c r="D978">
        <v>25</v>
      </c>
      <c r="E978" t="s">
        <v>39</v>
      </c>
      <c r="F978">
        <v>0</v>
      </c>
      <c r="G978">
        <v>2</v>
      </c>
      <c r="H978" t="s">
        <v>24</v>
      </c>
      <c r="I978">
        <v>4414</v>
      </c>
      <c r="J978">
        <v>0</v>
      </c>
      <c r="K978">
        <v>7</v>
      </c>
      <c r="L978" t="s">
        <v>15568</v>
      </c>
      <c r="M978" t="s">
        <v>39</v>
      </c>
      <c r="N978" t="s">
        <v>23</v>
      </c>
      <c r="O978" t="s">
        <v>49</v>
      </c>
      <c r="P978" t="s">
        <v>26</v>
      </c>
      <c r="Q978" t="s">
        <v>50</v>
      </c>
      <c r="R978">
        <v>40.1</v>
      </c>
      <c r="S978">
        <v>293.3</v>
      </c>
      <c r="T978" t="s">
        <v>36</v>
      </c>
      <c r="U978" t="s">
        <v>37</v>
      </c>
    </row>
    <row r="979" spans="1:21">
      <c r="A979" t="s">
        <v>2627</v>
      </c>
      <c r="B979" s="2">
        <v>44906</v>
      </c>
      <c r="C979" t="s">
        <v>33</v>
      </c>
      <c r="D979">
        <v>36</v>
      </c>
      <c r="E979" t="s">
        <v>39</v>
      </c>
      <c r="F979">
        <v>0</v>
      </c>
      <c r="G979">
        <v>2</v>
      </c>
      <c r="H979" t="s">
        <v>24</v>
      </c>
      <c r="I979">
        <v>3553</v>
      </c>
      <c r="J979">
        <v>0</v>
      </c>
      <c r="K979">
        <v>32</v>
      </c>
      <c r="L979" t="s">
        <v>15568</v>
      </c>
      <c r="M979" t="s">
        <v>23</v>
      </c>
      <c r="N979" t="s">
        <v>23</v>
      </c>
      <c r="O979" t="s">
        <v>25</v>
      </c>
      <c r="P979" t="s">
        <v>202</v>
      </c>
      <c r="Q979" t="s">
        <v>27</v>
      </c>
      <c r="R979">
        <v>84.05</v>
      </c>
      <c r="S979">
        <v>4070.17</v>
      </c>
      <c r="T979" t="s">
        <v>43</v>
      </c>
      <c r="U979" t="s">
        <v>149</v>
      </c>
    </row>
    <row r="980" spans="1:21">
      <c r="A980" t="s">
        <v>2629</v>
      </c>
      <c r="B980" s="2">
        <v>44706</v>
      </c>
      <c r="C980" t="s">
        <v>33</v>
      </c>
      <c r="D980">
        <v>44</v>
      </c>
      <c r="E980" t="s">
        <v>23</v>
      </c>
      <c r="F980">
        <v>0</v>
      </c>
      <c r="G980">
        <v>2</v>
      </c>
      <c r="H980" t="s">
        <v>24</v>
      </c>
      <c r="I980">
        <v>2371</v>
      </c>
      <c r="J980">
        <v>1</v>
      </c>
      <c r="K980">
        <v>39</v>
      </c>
      <c r="L980" t="s">
        <v>15568</v>
      </c>
      <c r="M980" t="s">
        <v>23</v>
      </c>
      <c r="N980" t="s">
        <v>23</v>
      </c>
      <c r="O980" t="s">
        <v>25</v>
      </c>
      <c r="P980" t="s">
        <v>202</v>
      </c>
      <c r="Q980" t="s">
        <v>50</v>
      </c>
      <c r="R980">
        <v>104.7</v>
      </c>
      <c r="S980">
        <v>4505.74</v>
      </c>
      <c r="T980" t="s">
        <v>30</v>
      </c>
      <c r="U980" t="s">
        <v>69</v>
      </c>
    </row>
    <row r="981" spans="1:21">
      <c r="A981" t="s">
        <v>2631</v>
      </c>
      <c r="B981" s="2">
        <v>45847</v>
      </c>
      <c r="C981" t="s">
        <v>33</v>
      </c>
      <c r="D981">
        <v>35</v>
      </c>
      <c r="E981" t="s">
        <v>39</v>
      </c>
      <c r="F981">
        <v>0</v>
      </c>
      <c r="G981">
        <v>2</v>
      </c>
      <c r="H981" t="s">
        <v>24</v>
      </c>
      <c r="I981">
        <v>4535</v>
      </c>
      <c r="J981">
        <v>0</v>
      </c>
      <c r="K981">
        <v>1</v>
      </c>
      <c r="L981" t="s">
        <v>15568</v>
      </c>
      <c r="M981" t="s">
        <v>23</v>
      </c>
      <c r="N981" t="s">
        <v>23</v>
      </c>
      <c r="O981" t="s">
        <v>56</v>
      </c>
      <c r="P981" t="s">
        <v>26</v>
      </c>
      <c r="Q981" t="s">
        <v>27</v>
      </c>
      <c r="R981">
        <v>50.8</v>
      </c>
      <c r="S981">
        <v>73.62</v>
      </c>
      <c r="T981" t="s">
        <v>30</v>
      </c>
      <c r="U981" t="s">
        <v>69</v>
      </c>
    </row>
    <row r="982" spans="1:21">
      <c r="A982" t="s">
        <v>2633</v>
      </c>
      <c r="B982" s="2">
        <v>45356</v>
      </c>
      <c r="C982" t="s">
        <v>33</v>
      </c>
      <c r="D982">
        <v>20</v>
      </c>
      <c r="E982" t="s">
        <v>23</v>
      </c>
      <c r="F982">
        <v>0</v>
      </c>
      <c r="G982">
        <v>2</v>
      </c>
      <c r="H982" t="s">
        <v>24</v>
      </c>
      <c r="I982">
        <v>4041</v>
      </c>
      <c r="J982">
        <v>7</v>
      </c>
      <c r="K982">
        <v>17</v>
      </c>
      <c r="L982" t="s">
        <v>15568</v>
      </c>
      <c r="M982" t="s">
        <v>23</v>
      </c>
      <c r="N982" t="s">
        <v>23</v>
      </c>
      <c r="O982" t="s">
        <v>25</v>
      </c>
      <c r="P982" t="s">
        <v>26</v>
      </c>
      <c r="Q982" t="s">
        <v>27</v>
      </c>
      <c r="R982">
        <v>88.25</v>
      </c>
      <c r="S982">
        <v>1765.12</v>
      </c>
      <c r="T982" t="s">
        <v>43</v>
      </c>
      <c r="U982" t="s">
        <v>795</v>
      </c>
    </row>
    <row r="983" spans="1:21">
      <c r="A983" t="s">
        <v>2636</v>
      </c>
      <c r="B983" s="2">
        <v>44916</v>
      </c>
      <c r="C983" t="s">
        <v>22</v>
      </c>
      <c r="D983">
        <v>31</v>
      </c>
      <c r="E983" t="s">
        <v>23</v>
      </c>
      <c r="F983">
        <v>0</v>
      </c>
      <c r="G983">
        <v>2</v>
      </c>
      <c r="H983" t="s">
        <v>24</v>
      </c>
      <c r="I983">
        <v>4105</v>
      </c>
      <c r="J983">
        <v>2</v>
      </c>
      <c r="K983">
        <v>32</v>
      </c>
      <c r="L983" t="s">
        <v>40</v>
      </c>
      <c r="M983" t="s">
        <v>23</v>
      </c>
      <c r="N983" t="s">
        <v>23</v>
      </c>
      <c r="O983" t="s">
        <v>25</v>
      </c>
      <c r="P983" t="s">
        <v>26</v>
      </c>
      <c r="Q983" t="s">
        <v>27</v>
      </c>
      <c r="R983">
        <v>74.900000000000006</v>
      </c>
      <c r="S983">
        <v>3818.23</v>
      </c>
      <c r="T983" t="s">
        <v>36</v>
      </c>
      <c r="U983" t="s">
        <v>46</v>
      </c>
    </row>
    <row r="984" spans="1:21">
      <c r="A984" t="s">
        <v>2638</v>
      </c>
      <c r="B984" s="2">
        <v>45524</v>
      </c>
      <c r="C984" t="s">
        <v>22</v>
      </c>
      <c r="D984">
        <v>76</v>
      </c>
      <c r="E984" t="s">
        <v>23</v>
      </c>
      <c r="F984">
        <v>0</v>
      </c>
      <c r="G984">
        <v>2</v>
      </c>
      <c r="H984" t="s">
        <v>24</v>
      </c>
      <c r="I984">
        <v>5374</v>
      </c>
      <c r="J984">
        <v>1</v>
      </c>
      <c r="K984">
        <v>12</v>
      </c>
      <c r="L984" t="s">
        <v>97</v>
      </c>
      <c r="M984" t="s">
        <v>23</v>
      </c>
      <c r="N984" t="s">
        <v>23</v>
      </c>
      <c r="O984" t="s">
        <v>25</v>
      </c>
      <c r="P984" t="s">
        <v>26</v>
      </c>
      <c r="Q984" t="s">
        <v>27</v>
      </c>
      <c r="R984">
        <v>80.45</v>
      </c>
      <c r="S984">
        <v>1033.8399999999999</v>
      </c>
      <c r="T984" t="s">
        <v>30</v>
      </c>
      <c r="U984" t="s">
        <v>69</v>
      </c>
    </row>
    <row r="985" spans="1:21">
      <c r="A985" t="s">
        <v>2640</v>
      </c>
      <c r="B985" s="2">
        <v>45842</v>
      </c>
      <c r="C985" t="s">
        <v>22</v>
      </c>
      <c r="D985">
        <v>77</v>
      </c>
      <c r="E985" t="s">
        <v>23</v>
      </c>
      <c r="F985">
        <v>0</v>
      </c>
      <c r="G985">
        <v>2</v>
      </c>
      <c r="H985" t="s">
        <v>24</v>
      </c>
      <c r="I985">
        <v>3022</v>
      </c>
      <c r="J985">
        <v>1</v>
      </c>
      <c r="K985">
        <v>1</v>
      </c>
      <c r="L985" t="s">
        <v>48</v>
      </c>
      <c r="M985" t="s">
        <v>23</v>
      </c>
      <c r="N985" t="s">
        <v>23</v>
      </c>
      <c r="O985" t="s">
        <v>25</v>
      </c>
      <c r="P985" t="s">
        <v>26</v>
      </c>
      <c r="Q985" t="s">
        <v>50</v>
      </c>
      <c r="R985">
        <v>70.849999999999994</v>
      </c>
      <c r="S985">
        <v>120.45</v>
      </c>
      <c r="T985" t="s">
        <v>59</v>
      </c>
      <c r="U985" t="s">
        <v>384</v>
      </c>
    </row>
    <row r="986" spans="1:21">
      <c r="A986" t="s">
        <v>2643</v>
      </c>
      <c r="B986" s="2">
        <v>44583</v>
      </c>
      <c r="C986" t="s">
        <v>33</v>
      </c>
      <c r="D986">
        <v>65</v>
      </c>
      <c r="E986" t="s">
        <v>23</v>
      </c>
      <c r="F986">
        <v>0</v>
      </c>
      <c r="G986">
        <v>2</v>
      </c>
      <c r="H986" t="s">
        <v>24</v>
      </c>
      <c r="I986">
        <v>5863</v>
      </c>
      <c r="J986">
        <v>7</v>
      </c>
      <c r="K986">
        <v>43</v>
      </c>
      <c r="L986" t="s">
        <v>142</v>
      </c>
      <c r="M986" t="s">
        <v>23</v>
      </c>
      <c r="N986" t="s">
        <v>23</v>
      </c>
      <c r="O986" t="s">
        <v>25</v>
      </c>
      <c r="P986" t="s">
        <v>202</v>
      </c>
      <c r="Q986" t="s">
        <v>50</v>
      </c>
      <c r="R986">
        <v>109.55</v>
      </c>
      <c r="S986">
        <v>5206.5</v>
      </c>
      <c r="T986" t="s">
        <v>64</v>
      </c>
      <c r="U986" t="s">
        <v>254</v>
      </c>
    </row>
    <row r="987" spans="1:21">
      <c r="A987" t="s">
        <v>2646</v>
      </c>
      <c r="B987" s="2">
        <v>45753</v>
      </c>
      <c r="C987" t="s">
        <v>22</v>
      </c>
      <c r="D987">
        <v>74</v>
      </c>
      <c r="E987" t="s">
        <v>23</v>
      </c>
      <c r="F987">
        <v>0</v>
      </c>
      <c r="G987">
        <v>2</v>
      </c>
      <c r="H987" t="s">
        <v>24</v>
      </c>
      <c r="I987">
        <v>3716</v>
      </c>
      <c r="J987">
        <v>1</v>
      </c>
      <c r="K987">
        <v>4</v>
      </c>
      <c r="L987" t="s">
        <v>15568</v>
      </c>
      <c r="M987" t="s">
        <v>23</v>
      </c>
      <c r="N987" t="s">
        <v>23</v>
      </c>
      <c r="O987" t="s">
        <v>25</v>
      </c>
      <c r="P987" t="s">
        <v>26</v>
      </c>
      <c r="Q987" t="s">
        <v>27</v>
      </c>
      <c r="R987">
        <v>74.95</v>
      </c>
      <c r="S987">
        <v>421.14</v>
      </c>
      <c r="T987" t="s">
        <v>30</v>
      </c>
      <c r="U987" t="s">
        <v>106</v>
      </c>
    </row>
    <row r="988" spans="1:21">
      <c r="A988" t="s">
        <v>2648</v>
      </c>
      <c r="B988" s="2">
        <v>44202</v>
      </c>
      <c r="C988" t="s">
        <v>22</v>
      </c>
      <c r="D988">
        <v>76</v>
      </c>
      <c r="E988" t="s">
        <v>39</v>
      </c>
      <c r="F988">
        <v>0</v>
      </c>
      <c r="G988">
        <v>2</v>
      </c>
      <c r="H988" t="s">
        <v>24</v>
      </c>
      <c r="I988">
        <v>5543</v>
      </c>
      <c r="J988">
        <v>0</v>
      </c>
      <c r="K988">
        <v>55</v>
      </c>
      <c r="L988" t="s">
        <v>142</v>
      </c>
      <c r="M988" t="s">
        <v>23</v>
      </c>
      <c r="N988" t="s">
        <v>23</v>
      </c>
      <c r="O988" t="s">
        <v>25</v>
      </c>
      <c r="P988" t="s">
        <v>26</v>
      </c>
      <c r="Q988" t="s">
        <v>27</v>
      </c>
      <c r="R988">
        <v>98.8</v>
      </c>
      <c r="S988">
        <v>6108.9</v>
      </c>
      <c r="T988" t="s">
        <v>59</v>
      </c>
      <c r="U988" t="s">
        <v>60</v>
      </c>
    </row>
    <row r="989" spans="1:21">
      <c r="A989" t="s">
        <v>2650</v>
      </c>
      <c r="B989" s="2">
        <v>45856</v>
      </c>
      <c r="C989" t="s">
        <v>22</v>
      </c>
      <c r="D989">
        <v>73</v>
      </c>
      <c r="E989" t="s">
        <v>39</v>
      </c>
      <c r="F989">
        <v>0</v>
      </c>
      <c r="G989">
        <v>2</v>
      </c>
      <c r="H989" t="s">
        <v>24</v>
      </c>
      <c r="I989">
        <v>3338</v>
      </c>
      <c r="J989">
        <v>0</v>
      </c>
      <c r="K989">
        <v>1</v>
      </c>
      <c r="L989" t="s">
        <v>48</v>
      </c>
      <c r="M989" t="s">
        <v>23</v>
      </c>
      <c r="N989" t="s">
        <v>23</v>
      </c>
      <c r="O989" t="s">
        <v>25</v>
      </c>
      <c r="P989" t="s">
        <v>26</v>
      </c>
      <c r="Q989" t="s">
        <v>50</v>
      </c>
      <c r="R989">
        <v>70.599999999999994</v>
      </c>
      <c r="S989">
        <v>115.19</v>
      </c>
      <c r="T989" t="s">
        <v>36</v>
      </c>
      <c r="U989" t="s">
        <v>46</v>
      </c>
    </row>
    <row r="990" spans="1:21">
      <c r="A990" t="s">
        <v>2653</v>
      </c>
      <c r="B990" s="2">
        <v>45719</v>
      </c>
      <c r="C990" t="s">
        <v>22</v>
      </c>
      <c r="D990">
        <v>30</v>
      </c>
      <c r="E990" t="s">
        <v>39</v>
      </c>
      <c r="F990">
        <v>0</v>
      </c>
      <c r="G990">
        <v>2</v>
      </c>
      <c r="H990" t="s">
        <v>24</v>
      </c>
      <c r="I990">
        <v>5715</v>
      </c>
      <c r="J990">
        <v>0</v>
      </c>
      <c r="K990">
        <v>5</v>
      </c>
      <c r="L990" t="s">
        <v>48</v>
      </c>
      <c r="M990" t="s">
        <v>23</v>
      </c>
      <c r="N990" t="s">
        <v>23</v>
      </c>
      <c r="O990" t="s">
        <v>25</v>
      </c>
      <c r="P990" t="s">
        <v>26</v>
      </c>
      <c r="Q990" t="s">
        <v>27</v>
      </c>
      <c r="R990">
        <v>80.599999999999994</v>
      </c>
      <c r="S990">
        <v>448.01</v>
      </c>
      <c r="T990" t="s">
        <v>30</v>
      </c>
      <c r="U990" t="s">
        <v>69</v>
      </c>
    </row>
    <row r="991" spans="1:21">
      <c r="A991" t="s">
        <v>2655</v>
      </c>
      <c r="B991" s="2">
        <v>45858</v>
      </c>
      <c r="C991" t="s">
        <v>33</v>
      </c>
      <c r="D991">
        <v>30</v>
      </c>
      <c r="E991" t="s">
        <v>39</v>
      </c>
      <c r="F991">
        <v>0</v>
      </c>
      <c r="G991">
        <v>2</v>
      </c>
      <c r="H991" t="s">
        <v>24</v>
      </c>
      <c r="I991">
        <v>2502</v>
      </c>
      <c r="J991">
        <v>0</v>
      </c>
      <c r="K991">
        <v>1</v>
      </c>
      <c r="L991" t="s">
        <v>48</v>
      </c>
      <c r="M991" t="s">
        <v>23</v>
      </c>
      <c r="N991" t="s">
        <v>23</v>
      </c>
      <c r="O991" t="s">
        <v>25</v>
      </c>
      <c r="P991" t="s">
        <v>26</v>
      </c>
      <c r="Q991" t="s">
        <v>27</v>
      </c>
      <c r="R991">
        <v>80.25</v>
      </c>
      <c r="S991">
        <v>113.17</v>
      </c>
      <c r="T991" t="s">
        <v>43</v>
      </c>
      <c r="U991" t="s">
        <v>149</v>
      </c>
    </row>
    <row r="992" spans="1:21">
      <c r="A992" t="s">
        <v>2657</v>
      </c>
      <c r="B992" s="2">
        <v>45770</v>
      </c>
      <c r="C992" t="s">
        <v>22</v>
      </c>
      <c r="D992">
        <v>34</v>
      </c>
      <c r="E992" t="s">
        <v>39</v>
      </c>
      <c r="F992">
        <v>0</v>
      </c>
      <c r="G992">
        <v>2</v>
      </c>
      <c r="H992" t="s">
        <v>24</v>
      </c>
      <c r="I992">
        <v>3633</v>
      </c>
      <c r="J992">
        <v>0</v>
      </c>
      <c r="K992">
        <v>4</v>
      </c>
      <c r="L992" t="s">
        <v>15568</v>
      </c>
      <c r="M992" t="s">
        <v>23</v>
      </c>
      <c r="N992" t="s">
        <v>23</v>
      </c>
      <c r="O992" t="s">
        <v>49</v>
      </c>
      <c r="P992" t="s">
        <v>26</v>
      </c>
      <c r="Q992" t="s">
        <v>27</v>
      </c>
      <c r="R992">
        <v>74.400000000000006</v>
      </c>
      <c r="S992">
        <v>415.26</v>
      </c>
      <c r="T992" t="s">
        <v>36</v>
      </c>
      <c r="U992" t="s">
        <v>46</v>
      </c>
    </row>
    <row r="993" spans="1:21">
      <c r="A993" t="s">
        <v>2659</v>
      </c>
      <c r="B993" s="2">
        <v>45855</v>
      </c>
      <c r="C993" t="s">
        <v>33</v>
      </c>
      <c r="D993">
        <v>39</v>
      </c>
      <c r="E993" t="s">
        <v>39</v>
      </c>
      <c r="F993">
        <v>0</v>
      </c>
      <c r="G993">
        <v>2</v>
      </c>
      <c r="H993" t="s">
        <v>24</v>
      </c>
      <c r="I993">
        <v>4888</v>
      </c>
      <c r="J993">
        <v>0</v>
      </c>
      <c r="K993">
        <v>1</v>
      </c>
      <c r="L993" t="s">
        <v>48</v>
      </c>
      <c r="M993" t="s">
        <v>23</v>
      </c>
      <c r="N993" t="s">
        <v>23</v>
      </c>
      <c r="O993" t="s">
        <v>49</v>
      </c>
      <c r="P993" t="s">
        <v>26</v>
      </c>
      <c r="Q993" t="s">
        <v>50</v>
      </c>
      <c r="R993">
        <v>45.95</v>
      </c>
      <c r="S993">
        <v>51.07</v>
      </c>
      <c r="T993" t="s">
        <v>36</v>
      </c>
      <c r="U993" t="s">
        <v>46</v>
      </c>
    </row>
    <row r="994" spans="1:21">
      <c r="A994" t="s">
        <v>2661</v>
      </c>
      <c r="B994" s="2">
        <v>45840</v>
      </c>
      <c r="C994" t="s">
        <v>22</v>
      </c>
      <c r="D994">
        <v>23</v>
      </c>
      <c r="E994" t="s">
        <v>39</v>
      </c>
      <c r="F994">
        <v>0</v>
      </c>
      <c r="G994">
        <v>2</v>
      </c>
      <c r="H994" t="s">
        <v>24</v>
      </c>
      <c r="I994">
        <v>2699</v>
      </c>
      <c r="J994">
        <v>0</v>
      </c>
      <c r="K994">
        <v>1</v>
      </c>
      <c r="L994" t="s">
        <v>15568</v>
      </c>
      <c r="M994" t="s">
        <v>23</v>
      </c>
      <c r="N994" t="s">
        <v>23</v>
      </c>
      <c r="O994" t="s">
        <v>25</v>
      </c>
      <c r="P994" t="s">
        <v>26</v>
      </c>
      <c r="Q994" t="s">
        <v>27</v>
      </c>
      <c r="R994">
        <v>70.05</v>
      </c>
      <c r="S994">
        <v>97.94</v>
      </c>
      <c r="T994" t="s">
        <v>36</v>
      </c>
      <c r="U994" t="s">
        <v>46</v>
      </c>
    </row>
    <row r="995" spans="1:21">
      <c r="A995" t="s">
        <v>2663</v>
      </c>
      <c r="B995" s="2">
        <v>45422</v>
      </c>
      <c r="C995" t="s">
        <v>33</v>
      </c>
      <c r="D995">
        <v>38</v>
      </c>
      <c r="E995" t="s">
        <v>39</v>
      </c>
      <c r="F995">
        <v>0</v>
      </c>
      <c r="G995">
        <v>2</v>
      </c>
      <c r="H995" t="s">
        <v>24</v>
      </c>
      <c r="I995">
        <v>2428</v>
      </c>
      <c r="J995">
        <v>0</v>
      </c>
      <c r="K995">
        <v>15</v>
      </c>
      <c r="L995" t="s">
        <v>97</v>
      </c>
      <c r="M995" t="s">
        <v>23</v>
      </c>
      <c r="N995" t="s">
        <v>39</v>
      </c>
      <c r="P995" t="s">
        <v>26</v>
      </c>
      <c r="Q995" t="s">
        <v>27</v>
      </c>
      <c r="R995">
        <v>19.75</v>
      </c>
      <c r="S995">
        <v>894.9</v>
      </c>
      <c r="T995" t="s">
        <v>43</v>
      </c>
      <c r="U995" t="s">
        <v>149</v>
      </c>
    </row>
    <row r="996" spans="1:21">
      <c r="A996" t="s">
        <v>2666</v>
      </c>
      <c r="B996" s="2">
        <v>45780</v>
      </c>
      <c r="C996" t="s">
        <v>22</v>
      </c>
      <c r="D996">
        <v>54</v>
      </c>
      <c r="E996" t="s">
        <v>39</v>
      </c>
      <c r="F996">
        <v>0</v>
      </c>
      <c r="G996">
        <v>2</v>
      </c>
      <c r="H996" t="s">
        <v>24</v>
      </c>
      <c r="I996">
        <v>3503</v>
      </c>
      <c r="J996">
        <v>0</v>
      </c>
      <c r="K996">
        <v>3</v>
      </c>
      <c r="L996" t="s">
        <v>15568</v>
      </c>
      <c r="M996" t="s">
        <v>39</v>
      </c>
      <c r="N996" t="s">
        <v>23</v>
      </c>
      <c r="O996" t="s">
        <v>49</v>
      </c>
      <c r="P996" t="s">
        <v>26</v>
      </c>
      <c r="Q996" t="s">
        <v>27</v>
      </c>
      <c r="R996">
        <v>24.75</v>
      </c>
      <c r="S996">
        <v>66.95</v>
      </c>
      <c r="T996" t="s">
        <v>30</v>
      </c>
      <c r="U996" t="s">
        <v>103</v>
      </c>
    </row>
    <row r="997" spans="1:21">
      <c r="A997" t="s">
        <v>2668</v>
      </c>
      <c r="B997" s="2">
        <v>45839</v>
      </c>
      <c r="C997" t="s">
        <v>22</v>
      </c>
      <c r="D997">
        <v>36</v>
      </c>
      <c r="E997" t="s">
        <v>39</v>
      </c>
      <c r="F997">
        <v>0</v>
      </c>
      <c r="G997">
        <v>2</v>
      </c>
      <c r="H997" t="s">
        <v>24</v>
      </c>
      <c r="I997">
        <v>5717</v>
      </c>
      <c r="J997">
        <v>0</v>
      </c>
      <c r="K997">
        <v>1</v>
      </c>
      <c r="L997" t="s">
        <v>48</v>
      </c>
      <c r="M997" t="s">
        <v>23</v>
      </c>
      <c r="N997" t="s">
        <v>39</v>
      </c>
      <c r="P997" t="s">
        <v>26</v>
      </c>
      <c r="Q997" t="s">
        <v>84</v>
      </c>
      <c r="R997">
        <v>19.649999999999999</v>
      </c>
      <c r="S997">
        <v>36.9</v>
      </c>
      <c r="T997" t="s">
        <v>64</v>
      </c>
      <c r="U997" t="s">
        <v>73</v>
      </c>
    </row>
    <row r="998" spans="1:21">
      <c r="A998" t="s">
        <v>2670</v>
      </c>
      <c r="B998" s="2">
        <v>45576</v>
      </c>
      <c r="C998" t="s">
        <v>22</v>
      </c>
      <c r="D998">
        <v>43</v>
      </c>
      <c r="E998" t="s">
        <v>39</v>
      </c>
      <c r="F998">
        <v>0</v>
      </c>
      <c r="G998">
        <v>2</v>
      </c>
      <c r="H998" t="s">
        <v>24</v>
      </c>
      <c r="I998">
        <v>4922</v>
      </c>
      <c r="J998">
        <v>0</v>
      </c>
      <c r="K998">
        <v>10</v>
      </c>
      <c r="L998" t="s">
        <v>97</v>
      </c>
      <c r="M998" t="s">
        <v>23</v>
      </c>
      <c r="N998" t="s">
        <v>23</v>
      </c>
      <c r="O998" t="s">
        <v>25</v>
      </c>
      <c r="P998" t="s">
        <v>26</v>
      </c>
      <c r="Q998" t="s">
        <v>27</v>
      </c>
      <c r="R998">
        <v>95.2</v>
      </c>
      <c r="S998">
        <v>1286.7</v>
      </c>
      <c r="T998" t="s">
        <v>30</v>
      </c>
      <c r="U998" t="s">
        <v>106</v>
      </c>
    </row>
    <row r="999" spans="1:21">
      <c r="A999" t="s">
        <v>2672</v>
      </c>
      <c r="B999" s="2">
        <v>45401</v>
      </c>
      <c r="C999" t="s">
        <v>33</v>
      </c>
      <c r="D999">
        <v>54</v>
      </c>
      <c r="E999" t="s">
        <v>39</v>
      </c>
      <c r="F999">
        <v>0</v>
      </c>
      <c r="G999">
        <v>2</v>
      </c>
      <c r="H999" t="s">
        <v>24</v>
      </c>
      <c r="I999">
        <v>4254</v>
      </c>
      <c r="J999">
        <v>0</v>
      </c>
      <c r="K999">
        <v>16</v>
      </c>
      <c r="L999" t="s">
        <v>15568</v>
      </c>
      <c r="M999" t="s">
        <v>23</v>
      </c>
      <c r="N999" t="s">
        <v>23</v>
      </c>
      <c r="O999" t="s">
        <v>49</v>
      </c>
      <c r="P999" t="s">
        <v>26</v>
      </c>
      <c r="Q999" t="s">
        <v>27</v>
      </c>
      <c r="R999">
        <v>50.15</v>
      </c>
      <c r="S999">
        <v>990.41</v>
      </c>
      <c r="T999" t="s">
        <v>30</v>
      </c>
      <c r="U999" t="s">
        <v>103</v>
      </c>
    </row>
    <row r="1000" spans="1:21">
      <c r="A1000" t="s">
        <v>2674</v>
      </c>
      <c r="B1000" s="2">
        <v>45792</v>
      </c>
      <c r="C1000" t="s">
        <v>33</v>
      </c>
      <c r="D1000">
        <v>21</v>
      </c>
      <c r="E1000" t="s">
        <v>39</v>
      </c>
      <c r="F1000">
        <v>0</v>
      </c>
      <c r="G1000">
        <v>2</v>
      </c>
      <c r="H1000" t="s">
        <v>24</v>
      </c>
      <c r="I1000">
        <v>3561</v>
      </c>
      <c r="J1000">
        <v>0</v>
      </c>
      <c r="K1000">
        <v>3</v>
      </c>
      <c r="L1000" t="s">
        <v>15568</v>
      </c>
      <c r="M1000" t="s">
        <v>23</v>
      </c>
      <c r="N1000" t="s">
        <v>23</v>
      </c>
      <c r="O1000" t="s">
        <v>25</v>
      </c>
      <c r="P1000" t="s">
        <v>26</v>
      </c>
      <c r="Q1000" t="s">
        <v>27</v>
      </c>
      <c r="R1000">
        <v>86.85</v>
      </c>
      <c r="S1000">
        <v>276.08999999999997</v>
      </c>
      <c r="T1000" t="s">
        <v>36</v>
      </c>
      <c r="U1000" t="s">
        <v>37</v>
      </c>
    </row>
    <row r="1001" spans="1:21">
      <c r="A1001" t="s">
        <v>2676</v>
      </c>
      <c r="B1001" s="2">
        <v>44394</v>
      </c>
      <c r="C1001" t="s">
        <v>33</v>
      </c>
      <c r="D1001">
        <v>73</v>
      </c>
      <c r="E1001" t="s">
        <v>39</v>
      </c>
      <c r="F1001">
        <v>0</v>
      </c>
      <c r="G1001">
        <v>2</v>
      </c>
      <c r="H1001" t="s">
        <v>24</v>
      </c>
      <c r="I1001">
        <v>5651</v>
      </c>
      <c r="J1001">
        <v>0</v>
      </c>
      <c r="K1001">
        <v>49</v>
      </c>
      <c r="L1001" t="s">
        <v>142</v>
      </c>
      <c r="M1001" t="s">
        <v>23</v>
      </c>
      <c r="N1001" t="s">
        <v>23</v>
      </c>
      <c r="O1001" t="s">
        <v>25</v>
      </c>
      <c r="P1001" t="s">
        <v>26</v>
      </c>
      <c r="Q1001" t="s">
        <v>50</v>
      </c>
      <c r="R1001">
        <v>90.85</v>
      </c>
      <c r="S1001">
        <v>6714.97</v>
      </c>
      <c r="T1001" t="s">
        <v>36</v>
      </c>
      <c r="U1001" t="s">
        <v>46</v>
      </c>
    </row>
    <row r="1002" spans="1:21">
      <c r="A1002" t="s">
        <v>2678</v>
      </c>
      <c r="B1002" s="2">
        <v>45845</v>
      </c>
      <c r="C1002" t="s">
        <v>22</v>
      </c>
      <c r="D1002">
        <v>76</v>
      </c>
      <c r="E1002" t="s">
        <v>39</v>
      </c>
      <c r="F1002">
        <v>0</v>
      </c>
      <c r="G1002">
        <v>2</v>
      </c>
      <c r="H1002" t="s">
        <v>24</v>
      </c>
      <c r="I1002">
        <v>4103</v>
      </c>
      <c r="J1002">
        <v>0</v>
      </c>
      <c r="K1002">
        <v>1</v>
      </c>
      <c r="L1002" t="s">
        <v>48</v>
      </c>
      <c r="M1002" t="s">
        <v>23</v>
      </c>
      <c r="N1002" t="s">
        <v>39</v>
      </c>
      <c r="P1002" t="s">
        <v>26</v>
      </c>
      <c r="Q1002" t="s">
        <v>50</v>
      </c>
      <c r="R1002">
        <v>20.149999999999999</v>
      </c>
      <c r="S1002">
        <v>60.66</v>
      </c>
      <c r="T1002" t="s">
        <v>59</v>
      </c>
      <c r="U1002" t="s">
        <v>384</v>
      </c>
    </row>
    <row r="1003" spans="1:21">
      <c r="A1003" t="s">
        <v>2680</v>
      </c>
      <c r="B1003" s="2">
        <v>44085</v>
      </c>
      <c r="C1003" t="s">
        <v>22</v>
      </c>
      <c r="D1003">
        <v>35</v>
      </c>
      <c r="E1003" t="s">
        <v>23</v>
      </c>
      <c r="F1003">
        <v>0</v>
      </c>
      <c r="G1003">
        <v>2</v>
      </c>
      <c r="H1003" t="s">
        <v>24</v>
      </c>
      <c r="I1003">
        <v>4324</v>
      </c>
      <c r="J1003">
        <v>1</v>
      </c>
      <c r="K1003">
        <v>59</v>
      </c>
      <c r="L1003" t="s">
        <v>142</v>
      </c>
      <c r="M1003" t="s">
        <v>39</v>
      </c>
      <c r="N1003" t="s">
        <v>23</v>
      </c>
      <c r="O1003" t="s">
        <v>49</v>
      </c>
      <c r="P1003" t="s">
        <v>26</v>
      </c>
      <c r="Q1003" t="s">
        <v>27</v>
      </c>
      <c r="R1003">
        <v>41.05</v>
      </c>
      <c r="S1003">
        <v>2452.6999999999998</v>
      </c>
      <c r="T1003" t="s">
        <v>30</v>
      </c>
      <c r="U1003" t="s">
        <v>103</v>
      </c>
    </row>
    <row r="1004" spans="1:21">
      <c r="A1004" t="s">
        <v>2683</v>
      </c>
      <c r="B1004" s="2">
        <v>45568</v>
      </c>
      <c r="C1004" t="s">
        <v>22</v>
      </c>
      <c r="D1004">
        <v>23</v>
      </c>
      <c r="E1004" t="s">
        <v>23</v>
      </c>
      <c r="F1004">
        <v>0</v>
      </c>
      <c r="G1004">
        <v>2</v>
      </c>
      <c r="H1004" t="s">
        <v>24</v>
      </c>
      <c r="I1004">
        <v>5146</v>
      </c>
      <c r="J1004">
        <v>1</v>
      </c>
      <c r="K1004">
        <v>10</v>
      </c>
      <c r="L1004" t="s">
        <v>15568</v>
      </c>
      <c r="M1004" t="s">
        <v>23</v>
      </c>
      <c r="N1004" t="s">
        <v>23</v>
      </c>
      <c r="O1004" t="s">
        <v>56</v>
      </c>
      <c r="P1004" t="s">
        <v>26</v>
      </c>
      <c r="Q1004" t="s">
        <v>27</v>
      </c>
      <c r="R1004">
        <v>85.6</v>
      </c>
      <c r="S1004">
        <v>1114.8499999999999</v>
      </c>
      <c r="T1004" t="s">
        <v>30</v>
      </c>
      <c r="U1004" t="s">
        <v>106</v>
      </c>
    </row>
    <row r="1005" spans="1:21">
      <c r="A1005" t="s">
        <v>2685</v>
      </c>
      <c r="B1005" s="2">
        <v>44736</v>
      </c>
      <c r="C1005" t="s">
        <v>33</v>
      </c>
      <c r="D1005">
        <v>63</v>
      </c>
      <c r="E1005" t="s">
        <v>39</v>
      </c>
      <c r="F1005">
        <v>0</v>
      </c>
      <c r="G1005">
        <v>2</v>
      </c>
      <c r="H1005" t="s">
        <v>24</v>
      </c>
      <c r="I1005">
        <v>2885</v>
      </c>
      <c r="J1005">
        <v>0</v>
      </c>
      <c r="K1005">
        <v>38</v>
      </c>
      <c r="L1005" t="s">
        <v>15568</v>
      </c>
      <c r="M1005" t="s">
        <v>23</v>
      </c>
      <c r="N1005" t="s">
        <v>23</v>
      </c>
      <c r="O1005" t="s">
        <v>25</v>
      </c>
      <c r="P1005" t="s">
        <v>26</v>
      </c>
      <c r="Q1005" t="s">
        <v>50</v>
      </c>
      <c r="R1005">
        <v>84.25</v>
      </c>
      <c r="S1005">
        <v>3935.58</v>
      </c>
      <c r="T1005" t="s">
        <v>36</v>
      </c>
      <c r="U1005" t="s">
        <v>46</v>
      </c>
    </row>
    <row r="1006" spans="1:21">
      <c r="A1006" t="s">
        <v>2688</v>
      </c>
      <c r="B1006" s="2">
        <v>45457</v>
      </c>
      <c r="C1006" t="s">
        <v>33</v>
      </c>
      <c r="D1006">
        <v>26</v>
      </c>
      <c r="E1006" t="s">
        <v>23</v>
      </c>
      <c r="F1006">
        <v>0</v>
      </c>
      <c r="G1006">
        <v>2</v>
      </c>
      <c r="H1006" t="s">
        <v>24</v>
      </c>
      <c r="I1006">
        <v>5148</v>
      </c>
      <c r="J1006">
        <v>1</v>
      </c>
      <c r="K1006">
        <v>14</v>
      </c>
      <c r="L1006" t="s">
        <v>97</v>
      </c>
      <c r="M1006" t="s">
        <v>23</v>
      </c>
      <c r="N1006" t="s">
        <v>23</v>
      </c>
      <c r="O1006" t="s">
        <v>25</v>
      </c>
      <c r="P1006" t="s">
        <v>26</v>
      </c>
      <c r="Q1006" t="s">
        <v>27</v>
      </c>
      <c r="R1006">
        <v>90.9</v>
      </c>
      <c r="S1006">
        <v>1449.96</v>
      </c>
      <c r="T1006" t="s">
        <v>30</v>
      </c>
      <c r="U1006" t="s">
        <v>69</v>
      </c>
    </row>
    <row r="1007" spans="1:21">
      <c r="A1007" t="s">
        <v>2691</v>
      </c>
      <c r="B1007" s="2">
        <v>45840</v>
      </c>
      <c r="C1007" t="s">
        <v>33</v>
      </c>
      <c r="D1007">
        <v>64</v>
      </c>
      <c r="E1007" t="s">
        <v>23</v>
      </c>
      <c r="F1007">
        <v>1</v>
      </c>
      <c r="G1007">
        <v>2</v>
      </c>
      <c r="H1007" t="s">
        <v>24</v>
      </c>
      <c r="I1007">
        <v>4277</v>
      </c>
      <c r="J1007">
        <v>1</v>
      </c>
      <c r="K1007">
        <v>1</v>
      </c>
      <c r="L1007" t="s">
        <v>48</v>
      </c>
      <c r="M1007" t="s">
        <v>23</v>
      </c>
      <c r="N1007" t="s">
        <v>39</v>
      </c>
      <c r="P1007" t="s">
        <v>26</v>
      </c>
      <c r="Q1007" t="s">
        <v>50</v>
      </c>
      <c r="R1007">
        <v>20.149999999999999</v>
      </c>
      <c r="S1007">
        <v>23.24</v>
      </c>
      <c r="T1007" t="s">
        <v>59</v>
      </c>
      <c r="U1007" t="s">
        <v>384</v>
      </c>
    </row>
    <row r="1008" spans="1:21">
      <c r="A1008" t="s">
        <v>2693</v>
      </c>
      <c r="B1008" s="2">
        <v>45849</v>
      </c>
      <c r="C1008" t="s">
        <v>33</v>
      </c>
      <c r="D1008">
        <v>55</v>
      </c>
      <c r="E1008" t="s">
        <v>39</v>
      </c>
      <c r="F1008">
        <v>0</v>
      </c>
      <c r="G1008">
        <v>2</v>
      </c>
      <c r="H1008" t="s">
        <v>24</v>
      </c>
      <c r="I1008">
        <v>2825</v>
      </c>
      <c r="J1008">
        <v>0</v>
      </c>
      <c r="K1008">
        <v>1</v>
      </c>
      <c r="L1008" t="s">
        <v>15568</v>
      </c>
      <c r="M1008" t="s">
        <v>23</v>
      </c>
      <c r="N1008" t="s">
        <v>23</v>
      </c>
      <c r="O1008" t="s">
        <v>25</v>
      </c>
      <c r="P1008" t="s">
        <v>26</v>
      </c>
      <c r="Q1008" t="s">
        <v>27</v>
      </c>
      <c r="R1008">
        <v>70.150000000000006</v>
      </c>
      <c r="S1008">
        <v>118.12</v>
      </c>
      <c r="T1008" t="s">
        <v>30</v>
      </c>
      <c r="U1008" t="s">
        <v>69</v>
      </c>
    </row>
    <row r="1009" spans="1:21">
      <c r="A1009" t="s">
        <v>2695</v>
      </c>
      <c r="B1009" s="2">
        <v>45848</v>
      </c>
      <c r="C1009" t="s">
        <v>33</v>
      </c>
      <c r="D1009">
        <v>80</v>
      </c>
      <c r="E1009" t="s">
        <v>39</v>
      </c>
      <c r="F1009">
        <v>0</v>
      </c>
      <c r="G1009">
        <v>2</v>
      </c>
      <c r="H1009" t="s">
        <v>24</v>
      </c>
      <c r="I1009">
        <v>4684</v>
      </c>
      <c r="J1009">
        <v>0</v>
      </c>
      <c r="K1009">
        <v>1</v>
      </c>
      <c r="L1009" t="s">
        <v>48</v>
      </c>
      <c r="M1009" t="s">
        <v>23</v>
      </c>
      <c r="N1009" t="s">
        <v>23</v>
      </c>
      <c r="O1009" t="s">
        <v>25</v>
      </c>
      <c r="P1009" t="s">
        <v>26</v>
      </c>
      <c r="Q1009" t="s">
        <v>27</v>
      </c>
      <c r="R1009">
        <v>74.2</v>
      </c>
      <c r="S1009">
        <v>123.15</v>
      </c>
      <c r="T1009" t="s">
        <v>59</v>
      </c>
      <c r="U1009" t="s">
        <v>60</v>
      </c>
    </row>
    <row r="1010" spans="1:21">
      <c r="A1010" t="s">
        <v>2697</v>
      </c>
      <c r="B1010" s="2">
        <v>45604</v>
      </c>
      <c r="C1010" t="s">
        <v>33</v>
      </c>
      <c r="D1010">
        <v>70</v>
      </c>
      <c r="E1010" t="s">
        <v>39</v>
      </c>
      <c r="F1010">
        <v>0</v>
      </c>
      <c r="G1010">
        <v>2</v>
      </c>
      <c r="H1010" t="s">
        <v>24</v>
      </c>
      <c r="I1010">
        <v>5242</v>
      </c>
      <c r="J1010">
        <v>0</v>
      </c>
      <c r="K1010">
        <v>9</v>
      </c>
      <c r="L1010" t="s">
        <v>15568</v>
      </c>
      <c r="M1010" t="s">
        <v>23</v>
      </c>
      <c r="N1010" t="s">
        <v>23</v>
      </c>
      <c r="O1010" t="s">
        <v>25</v>
      </c>
      <c r="P1010" t="s">
        <v>26</v>
      </c>
      <c r="Q1010" t="s">
        <v>27</v>
      </c>
      <c r="R1010">
        <v>80.849999999999994</v>
      </c>
      <c r="S1010">
        <v>1141.71</v>
      </c>
      <c r="T1010" t="s">
        <v>36</v>
      </c>
      <c r="U1010" t="s">
        <v>46</v>
      </c>
    </row>
    <row r="1011" spans="1:21">
      <c r="A1011" t="s">
        <v>2699</v>
      </c>
      <c r="B1011" s="2">
        <v>45538</v>
      </c>
      <c r="C1011" t="s">
        <v>33</v>
      </c>
      <c r="D1011">
        <v>79</v>
      </c>
      <c r="E1011" t="s">
        <v>39</v>
      </c>
      <c r="F1011">
        <v>0</v>
      </c>
      <c r="G1011">
        <v>2</v>
      </c>
      <c r="H1011" t="s">
        <v>24</v>
      </c>
      <c r="I1011">
        <v>4074</v>
      </c>
      <c r="J1011">
        <v>0</v>
      </c>
      <c r="K1011">
        <v>11</v>
      </c>
      <c r="L1011" t="s">
        <v>15568</v>
      </c>
      <c r="M1011" t="s">
        <v>23</v>
      </c>
      <c r="N1011" t="s">
        <v>23</v>
      </c>
      <c r="O1011" t="s">
        <v>25</v>
      </c>
      <c r="P1011" t="s">
        <v>26</v>
      </c>
      <c r="Q1011" t="s">
        <v>27</v>
      </c>
      <c r="R1011">
        <v>95.15</v>
      </c>
      <c r="S1011">
        <v>1037.47</v>
      </c>
      <c r="T1011" t="s">
        <v>59</v>
      </c>
      <c r="U1011" t="s">
        <v>241</v>
      </c>
    </row>
    <row r="1012" spans="1:21">
      <c r="A1012" t="s">
        <v>2702</v>
      </c>
      <c r="B1012" s="2">
        <v>45786</v>
      </c>
      <c r="C1012" t="s">
        <v>22</v>
      </c>
      <c r="D1012">
        <v>67</v>
      </c>
      <c r="E1012" t="s">
        <v>23</v>
      </c>
      <c r="F1012">
        <v>0</v>
      </c>
      <c r="G1012">
        <v>2</v>
      </c>
      <c r="H1012" t="s">
        <v>24</v>
      </c>
      <c r="I1012">
        <v>2715</v>
      </c>
      <c r="J1012">
        <v>1</v>
      </c>
      <c r="K1012">
        <v>3</v>
      </c>
      <c r="L1012" t="s">
        <v>15568</v>
      </c>
      <c r="M1012" t="s">
        <v>23</v>
      </c>
      <c r="N1012" t="s">
        <v>23</v>
      </c>
      <c r="O1012" t="s">
        <v>25</v>
      </c>
      <c r="P1012" t="s">
        <v>26</v>
      </c>
      <c r="Q1012" t="s">
        <v>27</v>
      </c>
      <c r="R1012">
        <v>105.9</v>
      </c>
      <c r="S1012">
        <v>458.55</v>
      </c>
      <c r="T1012" t="s">
        <v>36</v>
      </c>
      <c r="U1012" t="s">
        <v>37</v>
      </c>
    </row>
    <row r="1013" spans="1:21">
      <c r="A1013" t="s">
        <v>2705</v>
      </c>
      <c r="B1013" s="2">
        <v>45850</v>
      </c>
      <c r="C1013" t="s">
        <v>33</v>
      </c>
      <c r="D1013">
        <v>71</v>
      </c>
      <c r="E1013" t="s">
        <v>39</v>
      </c>
      <c r="F1013">
        <v>0</v>
      </c>
      <c r="G1013">
        <v>2</v>
      </c>
      <c r="H1013" t="s">
        <v>24</v>
      </c>
      <c r="I1013">
        <v>2041</v>
      </c>
      <c r="J1013">
        <v>0</v>
      </c>
      <c r="K1013">
        <v>1</v>
      </c>
      <c r="L1013" t="s">
        <v>15568</v>
      </c>
      <c r="M1013" t="s">
        <v>23</v>
      </c>
      <c r="N1013" t="s">
        <v>23</v>
      </c>
      <c r="O1013" t="s">
        <v>56</v>
      </c>
      <c r="P1013" t="s">
        <v>26</v>
      </c>
      <c r="Q1013" t="s">
        <v>27</v>
      </c>
      <c r="R1013">
        <v>49.95</v>
      </c>
      <c r="S1013">
        <v>93.44</v>
      </c>
      <c r="T1013" t="s">
        <v>30</v>
      </c>
      <c r="U1013" t="s">
        <v>31</v>
      </c>
    </row>
    <row r="1014" spans="1:21">
      <c r="A1014" t="s">
        <v>2707</v>
      </c>
      <c r="B1014" s="2">
        <v>45451</v>
      </c>
      <c r="C1014" t="s">
        <v>33</v>
      </c>
      <c r="D1014">
        <v>51</v>
      </c>
      <c r="E1014" t="s">
        <v>39</v>
      </c>
      <c r="F1014">
        <v>0</v>
      </c>
      <c r="G1014">
        <v>2</v>
      </c>
      <c r="H1014" t="s">
        <v>24</v>
      </c>
      <c r="I1014">
        <v>4995</v>
      </c>
      <c r="J1014">
        <v>0</v>
      </c>
      <c r="K1014">
        <v>14</v>
      </c>
      <c r="L1014" t="s">
        <v>97</v>
      </c>
      <c r="M1014" t="s">
        <v>23</v>
      </c>
      <c r="N1014" t="s">
        <v>23</v>
      </c>
      <c r="O1014" t="s">
        <v>56</v>
      </c>
      <c r="P1014" t="s">
        <v>26</v>
      </c>
      <c r="Q1014" t="s">
        <v>27</v>
      </c>
      <c r="R1014">
        <v>75.349999999999994</v>
      </c>
      <c r="S1014">
        <v>1288.31</v>
      </c>
      <c r="T1014" t="s">
        <v>36</v>
      </c>
      <c r="U1014" t="s">
        <v>37</v>
      </c>
    </row>
    <row r="1015" spans="1:21">
      <c r="A1015" t="s">
        <v>2709</v>
      </c>
      <c r="B1015" s="2">
        <v>45080</v>
      </c>
      <c r="C1015" t="s">
        <v>33</v>
      </c>
      <c r="D1015">
        <v>42</v>
      </c>
      <c r="E1015" t="s">
        <v>23</v>
      </c>
      <c r="F1015">
        <v>0</v>
      </c>
      <c r="G1015">
        <v>2</v>
      </c>
      <c r="H1015" t="s">
        <v>24</v>
      </c>
      <c r="I1015">
        <v>2039</v>
      </c>
      <c r="J1015">
        <v>1</v>
      </c>
      <c r="K1015">
        <v>26</v>
      </c>
      <c r="L1015" t="s">
        <v>15568</v>
      </c>
      <c r="M1015" t="s">
        <v>23</v>
      </c>
      <c r="N1015" t="s">
        <v>23</v>
      </c>
      <c r="O1015" t="s">
        <v>49</v>
      </c>
      <c r="P1015" t="s">
        <v>26</v>
      </c>
      <c r="Q1015" t="s">
        <v>27</v>
      </c>
      <c r="R1015">
        <v>60.05</v>
      </c>
      <c r="S1015">
        <v>2196.73</v>
      </c>
      <c r="T1015" t="s">
        <v>43</v>
      </c>
      <c r="U1015" t="s">
        <v>44</v>
      </c>
    </row>
    <row r="1016" spans="1:21">
      <c r="A1016" t="s">
        <v>2711</v>
      </c>
      <c r="B1016" s="2">
        <v>45855</v>
      </c>
      <c r="C1016" t="s">
        <v>22</v>
      </c>
      <c r="D1016">
        <v>35</v>
      </c>
      <c r="E1016" t="s">
        <v>39</v>
      </c>
      <c r="F1016">
        <v>0</v>
      </c>
      <c r="G1016">
        <v>2</v>
      </c>
      <c r="H1016" t="s">
        <v>24</v>
      </c>
      <c r="I1016">
        <v>4017</v>
      </c>
      <c r="J1016">
        <v>0</v>
      </c>
      <c r="K1016">
        <v>1</v>
      </c>
      <c r="L1016" t="s">
        <v>15568</v>
      </c>
      <c r="M1016" t="s">
        <v>23</v>
      </c>
      <c r="N1016" t="s">
        <v>23</v>
      </c>
      <c r="O1016" t="s">
        <v>56</v>
      </c>
      <c r="P1016" t="s">
        <v>26</v>
      </c>
      <c r="Q1016" t="s">
        <v>27</v>
      </c>
      <c r="R1016">
        <v>59.85</v>
      </c>
      <c r="S1016">
        <v>81.900000000000006</v>
      </c>
      <c r="T1016" t="s">
        <v>36</v>
      </c>
      <c r="U1016" t="s">
        <v>46</v>
      </c>
    </row>
    <row r="1017" spans="1:21">
      <c r="A1017" t="s">
        <v>2714</v>
      </c>
      <c r="B1017" s="2">
        <v>45313</v>
      </c>
      <c r="C1017" t="s">
        <v>22</v>
      </c>
      <c r="D1017">
        <v>50</v>
      </c>
      <c r="E1017" t="s">
        <v>23</v>
      </c>
      <c r="F1017">
        <v>0</v>
      </c>
      <c r="G1017">
        <v>2</v>
      </c>
      <c r="H1017" t="s">
        <v>24</v>
      </c>
      <c r="I1017">
        <v>2608</v>
      </c>
      <c r="J1017">
        <v>1</v>
      </c>
      <c r="K1017">
        <v>19</v>
      </c>
      <c r="L1017" t="s">
        <v>15568</v>
      </c>
      <c r="M1017" t="s">
        <v>23</v>
      </c>
      <c r="N1017" t="s">
        <v>23</v>
      </c>
      <c r="O1017" t="s">
        <v>25</v>
      </c>
      <c r="P1017" t="s">
        <v>202</v>
      </c>
      <c r="Q1017" t="s">
        <v>27</v>
      </c>
      <c r="R1017">
        <v>100</v>
      </c>
      <c r="S1017">
        <v>2723.7</v>
      </c>
      <c r="T1017" t="s">
        <v>30</v>
      </c>
      <c r="U1017" t="s">
        <v>106</v>
      </c>
    </row>
    <row r="1018" spans="1:21">
      <c r="A1018" t="s">
        <v>2716</v>
      </c>
      <c r="B1018" s="2">
        <v>45699</v>
      </c>
      <c r="C1018" t="s">
        <v>33</v>
      </c>
      <c r="D1018">
        <v>56</v>
      </c>
      <c r="E1018" t="s">
        <v>39</v>
      </c>
      <c r="F1018">
        <v>0</v>
      </c>
      <c r="G1018">
        <v>2</v>
      </c>
      <c r="H1018" t="s">
        <v>24</v>
      </c>
      <c r="I1018">
        <v>5617</v>
      </c>
      <c r="J1018">
        <v>0</v>
      </c>
      <c r="K1018">
        <v>6</v>
      </c>
      <c r="L1018" t="s">
        <v>48</v>
      </c>
      <c r="M1018" t="s">
        <v>23</v>
      </c>
      <c r="N1018" t="s">
        <v>23</v>
      </c>
      <c r="O1018" t="s">
        <v>25</v>
      </c>
      <c r="P1018" t="s">
        <v>26</v>
      </c>
      <c r="Q1018" t="s">
        <v>27</v>
      </c>
      <c r="R1018">
        <v>93.55</v>
      </c>
      <c r="S1018">
        <v>799.2</v>
      </c>
      <c r="T1018" t="s">
        <v>43</v>
      </c>
      <c r="U1018" t="s">
        <v>149</v>
      </c>
    </row>
    <row r="1019" spans="1:21">
      <c r="A1019" t="s">
        <v>2718</v>
      </c>
      <c r="B1019" s="2">
        <v>45800</v>
      </c>
      <c r="C1019" t="s">
        <v>22</v>
      </c>
      <c r="D1019">
        <v>42</v>
      </c>
      <c r="E1019" t="s">
        <v>39</v>
      </c>
      <c r="F1019">
        <v>0</v>
      </c>
      <c r="G1019">
        <v>2</v>
      </c>
      <c r="H1019" t="s">
        <v>24</v>
      </c>
      <c r="I1019">
        <v>3567</v>
      </c>
      <c r="J1019">
        <v>0</v>
      </c>
      <c r="K1019">
        <v>3</v>
      </c>
      <c r="L1019" t="s">
        <v>15568</v>
      </c>
      <c r="M1019" t="s">
        <v>23</v>
      </c>
      <c r="N1019" t="s">
        <v>23</v>
      </c>
      <c r="O1019" t="s">
        <v>25</v>
      </c>
      <c r="P1019" t="s">
        <v>26</v>
      </c>
      <c r="Q1019" t="s">
        <v>27</v>
      </c>
      <c r="R1019">
        <v>78.5</v>
      </c>
      <c r="S1019">
        <v>337.69</v>
      </c>
      <c r="T1019" t="s">
        <v>59</v>
      </c>
      <c r="U1019" t="s">
        <v>384</v>
      </c>
    </row>
    <row r="1020" spans="1:21">
      <c r="A1020" t="s">
        <v>2721</v>
      </c>
      <c r="B1020" s="2">
        <v>44733</v>
      </c>
      <c r="C1020" t="s">
        <v>22</v>
      </c>
      <c r="D1020">
        <v>39</v>
      </c>
      <c r="E1020" t="s">
        <v>23</v>
      </c>
      <c r="F1020">
        <v>0</v>
      </c>
      <c r="G1020">
        <v>2</v>
      </c>
      <c r="H1020" t="s">
        <v>24</v>
      </c>
      <c r="I1020">
        <v>3498</v>
      </c>
      <c r="J1020">
        <v>1</v>
      </c>
      <c r="K1020">
        <v>38</v>
      </c>
      <c r="L1020" t="s">
        <v>15568</v>
      </c>
      <c r="M1020" t="s">
        <v>23</v>
      </c>
      <c r="N1020" t="s">
        <v>23</v>
      </c>
      <c r="O1020" t="s">
        <v>25</v>
      </c>
      <c r="P1020" t="s">
        <v>26</v>
      </c>
      <c r="Q1020" t="s">
        <v>27</v>
      </c>
      <c r="R1020">
        <v>94.65</v>
      </c>
      <c r="S1020">
        <v>5512.9</v>
      </c>
      <c r="T1020" t="s">
        <v>43</v>
      </c>
      <c r="U1020" t="s">
        <v>44</v>
      </c>
    </row>
    <row r="1021" spans="1:21">
      <c r="A1021" t="s">
        <v>2723</v>
      </c>
      <c r="B1021" s="2">
        <v>45832</v>
      </c>
      <c r="C1021" t="s">
        <v>22</v>
      </c>
      <c r="D1021">
        <v>25</v>
      </c>
      <c r="E1021" t="s">
        <v>39</v>
      </c>
      <c r="F1021">
        <v>0</v>
      </c>
      <c r="G1021">
        <v>2</v>
      </c>
      <c r="H1021" t="s">
        <v>24</v>
      </c>
      <c r="I1021">
        <v>2299</v>
      </c>
      <c r="J1021">
        <v>0</v>
      </c>
      <c r="K1021">
        <v>2</v>
      </c>
      <c r="L1021" t="s">
        <v>15568</v>
      </c>
      <c r="M1021" t="s">
        <v>23</v>
      </c>
      <c r="N1021" t="s">
        <v>23</v>
      </c>
      <c r="O1021" t="s">
        <v>25</v>
      </c>
      <c r="P1021" t="s">
        <v>26</v>
      </c>
      <c r="Q1021" t="s">
        <v>27</v>
      </c>
      <c r="R1021">
        <v>67.75</v>
      </c>
      <c r="S1021">
        <v>140.15</v>
      </c>
      <c r="T1021" t="s">
        <v>43</v>
      </c>
      <c r="U1021" t="s">
        <v>44</v>
      </c>
    </row>
    <row r="1022" spans="1:21">
      <c r="A1022" t="s">
        <v>2726</v>
      </c>
      <c r="B1022" s="2">
        <v>44599</v>
      </c>
      <c r="C1022" t="s">
        <v>33</v>
      </c>
      <c r="D1022">
        <v>58</v>
      </c>
      <c r="E1022" t="s">
        <v>39</v>
      </c>
      <c r="F1022">
        <v>0</v>
      </c>
      <c r="G1022">
        <v>2</v>
      </c>
      <c r="H1022" t="s">
        <v>24</v>
      </c>
      <c r="I1022">
        <v>2774</v>
      </c>
      <c r="J1022">
        <v>0</v>
      </c>
      <c r="K1022">
        <v>42</v>
      </c>
      <c r="L1022" t="s">
        <v>142</v>
      </c>
      <c r="M1022" t="s">
        <v>23</v>
      </c>
      <c r="N1022" t="s">
        <v>23</v>
      </c>
      <c r="O1022" t="s">
        <v>49</v>
      </c>
      <c r="P1022" t="s">
        <v>202</v>
      </c>
      <c r="Q1022" t="s">
        <v>50</v>
      </c>
      <c r="R1022">
        <v>73.900000000000006</v>
      </c>
      <c r="S1022">
        <v>3402.05</v>
      </c>
      <c r="T1022" t="s">
        <v>59</v>
      </c>
      <c r="U1022" t="s">
        <v>60</v>
      </c>
    </row>
    <row r="1023" spans="1:21">
      <c r="A1023" t="s">
        <v>2728</v>
      </c>
      <c r="B1023" s="2">
        <v>44890</v>
      </c>
      <c r="C1023" t="s">
        <v>33</v>
      </c>
      <c r="D1023">
        <v>22</v>
      </c>
      <c r="E1023" t="s">
        <v>23</v>
      </c>
      <c r="F1023">
        <v>0</v>
      </c>
      <c r="G1023">
        <v>2</v>
      </c>
      <c r="H1023" t="s">
        <v>24</v>
      </c>
      <c r="I1023">
        <v>3601</v>
      </c>
      <c r="J1023">
        <v>1</v>
      </c>
      <c r="K1023">
        <v>33</v>
      </c>
      <c r="L1023" t="s">
        <v>15568</v>
      </c>
      <c r="M1023" t="s">
        <v>23</v>
      </c>
      <c r="N1023" t="s">
        <v>23</v>
      </c>
      <c r="O1023" t="s">
        <v>56</v>
      </c>
      <c r="P1023" t="s">
        <v>26</v>
      </c>
      <c r="Q1023" t="s">
        <v>27</v>
      </c>
      <c r="R1023">
        <v>80.599999999999994</v>
      </c>
      <c r="S1023">
        <v>3751.77</v>
      </c>
      <c r="T1023" t="s">
        <v>30</v>
      </c>
      <c r="U1023" t="s">
        <v>106</v>
      </c>
    </row>
    <row r="1024" spans="1:21">
      <c r="A1024" t="s">
        <v>2730</v>
      </c>
      <c r="B1024" s="2">
        <v>43877</v>
      </c>
      <c r="C1024" t="s">
        <v>22</v>
      </c>
      <c r="D1024">
        <v>76</v>
      </c>
      <c r="E1024" t="s">
        <v>23</v>
      </c>
      <c r="F1024">
        <v>0</v>
      </c>
      <c r="G1024">
        <v>2</v>
      </c>
      <c r="H1024" t="s">
        <v>24</v>
      </c>
      <c r="I1024">
        <v>4512</v>
      </c>
      <c r="J1024">
        <v>6</v>
      </c>
      <c r="K1024">
        <v>66</v>
      </c>
      <c r="L1024" t="s">
        <v>15568</v>
      </c>
      <c r="M1024" t="s">
        <v>23</v>
      </c>
      <c r="N1024" t="s">
        <v>23</v>
      </c>
      <c r="O1024" t="s">
        <v>25</v>
      </c>
      <c r="P1024" t="s">
        <v>26</v>
      </c>
      <c r="Q1024" t="s">
        <v>50</v>
      </c>
      <c r="R1024">
        <v>100.05</v>
      </c>
      <c r="S1024">
        <v>10162</v>
      </c>
      <c r="T1024" t="s">
        <v>59</v>
      </c>
      <c r="U1024" t="s">
        <v>241</v>
      </c>
    </row>
    <row r="1025" spans="1:21">
      <c r="A1025" t="s">
        <v>2732</v>
      </c>
      <c r="B1025" s="2">
        <v>45710</v>
      </c>
      <c r="C1025" t="s">
        <v>22</v>
      </c>
      <c r="D1025">
        <v>71</v>
      </c>
      <c r="E1025" t="s">
        <v>23</v>
      </c>
      <c r="F1025">
        <v>0</v>
      </c>
      <c r="G1025">
        <v>2</v>
      </c>
      <c r="H1025" t="s">
        <v>24</v>
      </c>
      <c r="I1025">
        <v>5834</v>
      </c>
      <c r="J1025">
        <v>1</v>
      </c>
      <c r="K1025">
        <v>6</v>
      </c>
      <c r="L1025" t="s">
        <v>15568</v>
      </c>
      <c r="M1025" t="s">
        <v>23</v>
      </c>
      <c r="N1025" t="s">
        <v>23</v>
      </c>
      <c r="O1025" t="s">
        <v>25</v>
      </c>
      <c r="P1025" t="s">
        <v>26</v>
      </c>
      <c r="Q1025" t="s">
        <v>27</v>
      </c>
      <c r="R1025">
        <v>84.2</v>
      </c>
      <c r="S1025">
        <v>761.79</v>
      </c>
      <c r="T1025" t="s">
        <v>64</v>
      </c>
      <c r="U1025" t="s">
        <v>254</v>
      </c>
    </row>
    <row r="1026" spans="1:21">
      <c r="A1026" t="s">
        <v>2735</v>
      </c>
      <c r="B1026" s="2">
        <v>45828</v>
      </c>
      <c r="C1026" t="s">
        <v>22</v>
      </c>
      <c r="D1026">
        <v>76</v>
      </c>
      <c r="E1026" t="s">
        <v>23</v>
      </c>
      <c r="F1026">
        <v>0</v>
      </c>
      <c r="G1026">
        <v>2</v>
      </c>
      <c r="H1026" t="s">
        <v>24</v>
      </c>
      <c r="I1026">
        <v>3715</v>
      </c>
      <c r="J1026">
        <v>4</v>
      </c>
      <c r="K1026">
        <v>2</v>
      </c>
      <c r="L1026" t="s">
        <v>15568</v>
      </c>
      <c r="M1026" t="s">
        <v>23</v>
      </c>
      <c r="N1026" t="s">
        <v>23</v>
      </c>
      <c r="O1026" t="s">
        <v>25</v>
      </c>
      <c r="P1026" t="s">
        <v>26</v>
      </c>
      <c r="Q1026" t="s">
        <v>27</v>
      </c>
      <c r="R1026">
        <v>94.2</v>
      </c>
      <c r="S1026">
        <v>205.08</v>
      </c>
      <c r="T1026" t="s">
        <v>43</v>
      </c>
      <c r="U1026" t="s">
        <v>44</v>
      </c>
    </row>
    <row r="1027" spans="1:21">
      <c r="A1027" t="s">
        <v>2737</v>
      </c>
      <c r="B1027" s="2">
        <v>45840</v>
      </c>
      <c r="C1027" t="s">
        <v>33</v>
      </c>
      <c r="D1027">
        <v>49</v>
      </c>
      <c r="E1027" t="s">
        <v>39</v>
      </c>
      <c r="F1027">
        <v>0</v>
      </c>
      <c r="G1027">
        <v>2</v>
      </c>
      <c r="H1027" t="s">
        <v>24</v>
      </c>
      <c r="I1027">
        <v>2627</v>
      </c>
      <c r="J1027">
        <v>0</v>
      </c>
      <c r="K1027">
        <v>1</v>
      </c>
      <c r="L1027" t="s">
        <v>48</v>
      </c>
      <c r="M1027" t="s">
        <v>23</v>
      </c>
      <c r="N1027" t="s">
        <v>23</v>
      </c>
      <c r="O1027" t="s">
        <v>25</v>
      </c>
      <c r="P1027" t="s">
        <v>26</v>
      </c>
      <c r="Q1027" t="s">
        <v>27</v>
      </c>
      <c r="R1027">
        <v>90.55</v>
      </c>
      <c r="S1027">
        <v>165.99</v>
      </c>
      <c r="T1027" t="s">
        <v>30</v>
      </c>
      <c r="U1027" t="s">
        <v>69</v>
      </c>
    </row>
    <row r="1028" spans="1:21">
      <c r="A1028" t="s">
        <v>2739</v>
      </c>
      <c r="B1028" s="2">
        <v>45765</v>
      </c>
      <c r="C1028" t="s">
        <v>22</v>
      </c>
      <c r="D1028">
        <v>30</v>
      </c>
      <c r="E1028" t="s">
        <v>39</v>
      </c>
      <c r="F1028">
        <v>0</v>
      </c>
      <c r="G1028">
        <v>2</v>
      </c>
      <c r="H1028" t="s">
        <v>24</v>
      </c>
      <c r="I1028">
        <v>5436</v>
      </c>
      <c r="J1028">
        <v>0</v>
      </c>
      <c r="K1028">
        <v>4</v>
      </c>
      <c r="L1028" t="s">
        <v>15568</v>
      </c>
      <c r="M1028" t="s">
        <v>23</v>
      </c>
      <c r="N1028" t="s">
        <v>23</v>
      </c>
      <c r="O1028" t="s">
        <v>25</v>
      </c>
      <c r="P1028" t="s">
        <v>26</v>
      </c>
      <c r="Q1028" t="s">
        <v>50</v>
      </c>
      <c r="R1028">
        <v>80.8</v>
      </c>
      <c r="S1028">
        <v>501.77</v>
      </c>
      <c r="T1028" t="s">
        <v>30</v>
      </c>
      <c r="U1028" t="s">
        <v>103</v>
      </c>
    </row>
    <row r="1029" spans="1:21">
      <c r="A1029" t="s">
        <v>2742</v>
      </c>
      <c r="B1029" s="2">
        <v>45819</v>
      </c>
      <c r="C1029" t="s">
        <v>33</v>
      </c>
      <c r="D1029">
        <v>28</v>
      </c>
      <c r="E1029" t="s">
        <v>39</v>
      </c>
      <c r="F1029">
        <v>0</v>
      </c>
      <c r="G1029">
        <v>2</v>
      </c>
      <c r="H1029" t="s">
        <v>24</v>
      </c>
      <c r="I1029">
        <v>4149</v>
      </c>
      <c r="J1029">
        <v>0</v>
      </c>
      <c r="K1029">
        <v>2</v>
      </c>
      <c r="L1029" t="s">
        <v>15568</v>
      </c>
      <c r="M1029" t="s">
        <v>23</v>
      </c>
      <c r="N1029" t="s">
        <v>23</v>
      </c>
      <c r="O1029" t="s">
        <v>25</v>
      </c>
      <c r="P1029" t="s">
        <v>26</v>
      </c>
      <c r="Q1029" t="s">
        <v>27</v>
      </c>
      <c r="R1029">
        <v>87.15</v>
      </c>
      <c r="S1029">
        <v>196.15</v>
      </c>
      <c r="T1029" t="s">
        <v>43</v>
      </c>
      <c r="U1029" t="s">
        <v>44</v>
      </c>
    </row>
    <row r="1030" spans="1:21">
      <c r="A1030" t="s">
        <v>2745</v>
      </c>
      <c r="B1030" s="2">
        <v>45734</v>
      </c>
      <c r="C1030" t="s">
        <v>22</v>
      </c>
      <c r="D1030">
        <v>50</v>
      </c>
      <c r="E1030" t="s">
        <v>23</v>
      </c>
      <c r="F1030">
        <v>0</v>
      </c>
      <c r="G1030">
        <v>2</v>
      </c>
      <c r="H1030" t="s">
        <v>24</v>
      </c>
      <c r="I1030">
        <v>3401</v>
      </c>
      <c r="J1030">
        <v>1</v>
      </c>
      <c r="K1030">
        <v>5</v>
      </c>
      <c r="L1030" t="s">
        <v>15568</v>
      </c>
      <c r="M1030" t="s">
        <v>23</v>
      </c>
      <c r="N1030" t="s">
        <v>23</v>
      </c>
      <c r="O1030" t="s">
        <v>25</v>
      </c>
      <c r="P1030" t="s">
        <v>26</v>
      </c>
      <c r="Q1030" t="s">
        <v>27</v>
      </c>
      <c r="R1030">
        <v>78.75</v>
      </c>
      <c r="S1030">
        <v>427.9</v>
      </c>
      <c r="T1030" t="s">
        <v>43</v>
      </c>
      <c r="U1030" t="s">
        <v>44</v>
      </c>
    </row>
    <row r="1031" spans="1:21">
      <c r="A1031" t="s">
        <v>2748</v>
      </c>
      <c r="B1031" s="2">
        <v>45860</v>
      </c>
      <c r="C1031" t="s">
        <v>22</v>
      </c>
      <c r="D1031">
        <v>55</v>
      </c>
      <c r="E1031" t="s">
        <v>39</v>
      </c>
      <c r="F1031">
        <v>0</v>
      </c>
      <c r="G1031">
        <v>2</v>
      </c>
      <c r="H1031" t="s">
        <v>24</v>
      </c>
      <c r="I1031">
        <v>5593</v>
      </c>
      <c r="J1031">
        <v>0</v>
      </c>
      <c r="K1031">
        <v>1</v>
      </c>
      <c r="L1031" t="s">
        <v>15568</v>
      </c>
      <c r="M1031" t="s">
        <v>23</v>
      </c>
      <c r="N1031" t="s">
        <v>23</v>
      </c>
      <c r="O1031" t="s">
        <v>25</v>
      </c>
      <c r="P1031" t="s">
        <v>26</v>
      </c>
      <c r="Q1031" t="s">
        <v>27</v>
      </c>
      <c r="R1031">
        <v>79.55</v>
      </c>
      <c r="S1031">
        <v>83.59</v>
      </c>
      <c r="T1031" t="s">
        <v>43</v>
      </c>
      <c r="U1031" t="s">
        <v>44</v>
      </c>
    </row>
    <row r="1032" spans="1:21">
      <c r="A1032" t="s">
        <v>2750</v>
      </c>
      <c r="B1032" s="2">
        <v>45464</v>
      </c>
      <c r="C1032" t="s">
        <v>22</v>
      </c>
      <c r="D1032">
        <v>59</v>
      </c>
      <c r="E1032" t="s">
        <v>39</v>
      </c>
      <c r="F1032">
        <v>0</v>
      </c>
      <c r="G1032">
        <v>2</v>
      </c>
      <c r="H1032" t="s">
        <v>24</v>
      </c>
      <c r="I1032">
        <v>5224</v>
      </c>
      <c r="J1032">
        <v>0</v>
      </c>
      <c r="K1032">
        <v>14</v>
      </c>
      <c r="L1032" t="s">
        <v>15568</v>
      </c>
      <c r="M1032" t="s">
        <v>23</v>
      </c>
      <c r="N1032" t="s">
        <v>23</v>
      </c>
      <c r="O1032" t="s">
        <v>25</v>
      </c>
      <c r="P1032" t="s">
        <v>26</v>
      </c>
      <c r="Q1032" t="s">
        <v>27</v>
      </c>
      <c r="R1032">
        <v>100.55</v>
      </c>
      <c r="S1032">
        <v>1933.13</v>
      </c>
      <c r="T1032" t="s">
        <v>64</v>
      </c>
      <c r="U1032" t="s">
        <v>73</v>
      </c>
    </row>
    <row r="1033" spans="1:21">
      <c r="A1033" t="s">
        <v>2753</v>
      </c>
      <c r="B1033" s="2">
        <v>45201</v>
      </c>
      <c r="C1033" t="s">
        <v>22</v>
      </c>
      <c r="D1033">
        <v>56</v>
      </c>
      <c r="E1033" t="s">
        <v>23</v>
      </c>
      <c r="F1033">
        <v>0</v>
      </c>
      <c r="G1033">
        <v>2</v>
      </c>
      <c r="H1033" t="s">
        <v>24</v>
      </c>
      <c r="I1033">
        <v>5615</v>
      </c>
      <c r="J1033">
        <v>7</v>
      </c>
      <c r="K1033">
        <v>22</v>
      </c>
      <c r="L1033" t="s">
        <v>15568</v>
      </c>
      <c r="M1033" t="s">
        <v>23</v>
      </c>
      <c r="N1033" t="s">
        <v>23</v>
      </c>
      <c r="O1033" t="s">
        <v>25</v>
      </c>
      <c r="P1033" t="s">
        <v>26</v>
      </c>
      <c r="Q1033" t="s">
        <v>50</v>
      </c>
      <c r="R1033">
        <v>94.7</v>
      </c>
      <c r="S1033">
        <v>2746.5</v>
      </c>
      <c r="T1033" t="s">
        <v>36</v>
      </c>
      <c r="U1033" t="s">
        <v>46</v>
      </c>
    </row>
    <row r="1034" spans="1:21">
      <c r="A1034" t="s">
        <v>2755</v>
      </c>
      <c r="B1034" s="2">
        <v>45705</v>
      </c>
      <c r="C1034" t="s">
        <v>22</v>
      </c>
      <c r="D1034">
        <v>52</v>
      </c>
      <c r="E1034" t="s">
        <v>39</v>
      </c>
      <c r="F1034">
        <v>0</v>
      </c>
      <c r="G1034">
        <v>2</v>
      </c>
      <c r="H1034" t="s">
        <v>24</v>
      </c>
      <c r="I1034">
        <v>3420</v>
      </c>
      <c r="J1034">
        <v>0</v>
      </c>
      <c r="K1034">
        <v>6</v>
      </c>
      <c r="L1034" t="s">
        <v>48</v>
      </c>
      <c r="M1034" t="s">
        <v>23</v>
      </c>
      <c r="N1034" t="s">
        <v>23</v>
      </c>
      <c r="O1034" t="s">
        <v>25</v>
      </c>
      <c r="P1034" t="s">
        <v>26</v>
      </c>
      <c r="Q1034" t="s">
        <v>27</v>
      </c>
      <c r="R1034">
        <v>84.85</v>
      </c>
      <c r="S1034">
        <v>759.42</v>
      </c>
      <c r="T1034" t="s">
        <v>30</v>
      </c>
      <c r="U1034" t="s">
        <v>69</v>
      </c>
    </row>
    <row r="1035" spans="1:21">
      <c r="A1035" t="s">
        <v>2757</v>
      </c>
      <c r="B1035" s="2">
        <v>45610</v>
      </c>
      <c r="C1035" t="s">
        <v>22</v>
      </c>
      <c r="D1035">
        <v>61</v>
      </c>
      <c r="E1035" t="s">
        <v>23</v>
      </c>
      <c r="F1035">
        <v>0</v>
      </c>
      <c r="G1035">
        <v>2</v>
      </c>
      <c r="H1035" t="s">
        <v>24</v>
      </c>
      <c r="I1035">
        <v>3016</v>
      </c>
      <c r="J1035">
        <v>1</v>
      </c>
      <c r="K1035">
        <v>9</v>
      </c>
      <c r="L1035" t="s">
        <v>15568</v>
      </c>
      <c r="M1035" t="s">
        <v>23</v>
      </c>
      <c r="N1035" t="s">
        <v>23</v>
      </c>
      <c r="O1035" t="s">
        <v>25</v>
      </c>
      <c r="P1035" t="s">
        <v>26</v>
      </c>
      <c r="Q1035" t="s">
        <v>50</v>
      </c>
      <c r="R1035">
        <v>94.85</v>
      </c>
      <c r="S1035">
        <v>1047.83</v>
      </c>
      <c r="T1035" t="s">
        <v>43</v>
      </c>
      <c r="U1035" t="s">
        <v>44</v>
      </c>
    </row>
    <row r="1036" spans="1:21">
      <c r="A1036" t="s">
        <v>2759</v>
      </c>
      <c r="B1036" s="2">
        <v>45861</v>
      </c>
      <c r="C1036" t="s">
        <v>22</v>
      </c>
      <c r="D1036">
        <v>54</v>
      </c>
      <c r="E1036" t="s">
        <v>39</v>
      </c>
      <c r="F1036">
        <v>1</v>
      </c>
      <c r="G1036">
        <v>2</v>
      </c>
      <c r="H1036" t="s">
        <v>24</v>
      </c>
      <c r="I1036">
        <v>3113</v>
      </c>
      <c r="J1036">
        <v>0</v>
      </c>
      <c r="K1036">
        <v>1</v>
      </c>
      <c r="L1036" t="s">
        <v>15568</v>
      </c>
      <c r="M1036" t="s">
        <v>23</v>
      </c>
      <c r="N1036" t="s">
        <v>23</v>
      </c>
      <c r="O1036" t="s">
        <v>49</v>
      </c>
      <c r="P1036" t="s">
        <v>26</v>
      </c>
      <c r="Q1036" t="s">
        <v>84</v>
      </c>
      <c r="R1036">
        <v>49.9</v>
      </c>
      <c r="S1036">
        <v>89.5</v>
      </c>
      <c r="T1036" t="s">
        <v>59</v>
      </c>
      <c r="U1036" t="s">
        <v>241</v>
      </c>
    </row>
    <row r="1037" spans="1:21">
      <c r="A1037" t="s">
        <v>2761</v>
      </c>
      <c r="B1037" s="2">
        <v>45148</v>
      </c>
      <c r="C1037" t="s">
        <v>22</v>
      </c>
      <c r="D1037">
        <v>34</v>
      </c>
      <c r="E1037" t="s">
        <v>23</v>
      </c>
      <c r="F1037">
        <v>0</v>
      </c>
      <c r="G1037">
        <v>2</v>
      </c>
      <c r="H1037" t="s">
        <v>24</v>
      </c>
      <c r="I1037">
        <v>2212</v>
      </c>
      <c r="J1037">
        <v>1</v>
      </c>
      <c r="K1037">
        <v>24</v>
      </c>
      <c r="L1037" t="s">
        <v>40</v>
      </c>
      <c r="M1037" t="s">
        <v>23</v>
      </c>
      <c r="N1037" t="s">
        <v>23</v>
      </c>
      <c r="O1037" t="s">
        <v>56</v>
      </c>
      <c r="P1037" t="s">
        <v>26</v>
      </c>
      <c r="Q1037" t="s">
        <v>27</v>
      </c>
      <c r="R1037">
        <v>93.15</v>
      </c>
      <c r="S1037">
        <v>2617.4499999999998</v>
      </c>
      <c r="T1037" t="s">
        <v>30</v>
      </c>
      <c r="U1037" t="s">
        <v>69</v>
      </c>
    </row>
    <row r="1038" spans="1:21">
      <c r="A1038" t="s">
        <v>2764</v>
      </c>
      <c r="B1038" s="2">
        <v>45234</v>
      </c>
      <c r="C1038" t="s">
        <v>33</v>
      </c>
      <c r="D1038">
        <v>77</v>
      </c>
      <c r="E1038" t="s">
        <v>39</v>
      </c>
      <c r="F1038">
        <v>0</v>
      </c>
      <c r="G1038">
        <v>2</v>
      </c>
      <c r="H1038" t="s">
        <v>24</v>
      </c>
      <c r="I1038">
        <v>4819</v>
      </c>
      <c r="J1038">
        <v>0</v>
      </c>
      <c r="K1038">
        <v>21</v>
      </c>
      <c r="L1038" t="s">
        <v>15568</v>
      </c>
      <c r="M1038" t="s">
        <v>23</v>
      </c>
      <c r="N1038" t="s">
        <v>23</v>
      </c>
      <c r="O1038" t="s">
        <v>25</v>
      </c>
      <c r="P1038" t="s">
        <v>26</v>
      </c>
      <c r="Q1038" t="s">
        <v>27</v>
      </c>
      <c r="R1038">
        <v>94.25</v>
      </c>
      <c r="S1038">
        <v>2417.9</v>
      </c>
      <c r="T1038" t="s">
        <v>30</v>
      </c>
      <c r="U1038" t="s">
        <v>69</v>
      </c>
    </row>
    <row r="1039" spans="1:21">
      <c r="A1039" t="s">
        <v>2766</v>
      </c>
      <c r="B1039" s="2">
        <v>45854</v>
      </c>
      <c r="C1039" t="s">
        <v>22</v>
      </c>
      <c r="D1039">
        <v>79</v>
      </c>
      <c r="E1039" t="s">
        <v>39</v>
      </c>
      <c r="F1039">
        <v>0</v>
      </c>
      <c r="G1039">
        <v>2</v>
      </c>
      <c r="H1039" t="s">
        <v>24</v>
      </c>
      <c r="I1039">
        <v>5087</v>
      </c>
      <c r="J1039">
        <v>0</v>
      </c>
      <c r="K1039">
        <v>1</v>
      </c>
      <c r="L1039" t="s">
        <v>48</v>
      </c>
      <c r="M1039" t="s">
        <v>39</v>
      </c>
      <c r="N1039" t="s">
        <v>23</v>
      </c>
      <c r="O1039" t="s">
        <v>56</v>
      </c>
      <c r="P1039" t="s">
        <v>26</v>
      </c>
      <c r="Q1039" t="s">
        <v>27</v>
      </c>
      <c r="R1039">
        <v>24.8</v>
      </c>
      <c r="S1039">
        <v>24.8</v>
      </c>
      <c r="T1039" t="s">
        <v>64</v>
      </c>
      <c r="U1039" t="s">
        <v>73</v>
      </c>
    </row>
    <row r="1040" spans="1:21">
      <c r="A1040" t="s">
        <v>2767</v>
      </c>
      <c r="B1040" s="2">
        <v>45842</v>
      </c>
      <c r="C1040" t="s">
        <v>22</v>
      </c>
      <c r="D1040">
        <v>60</v>
      </c>
      <c r="E1040" t="s">
        <v>23</v>
      </c>
      <c r="F1040">
        <v>0</v>
      </c>
      <c r="G1040">
        <v>2</v>
      </c>
      <c r="H1040" t="s">
        <v>24</v>
      </c>
      <c r="I1040">
        <v>3706</v>
      </c>
      <c r="J1040">
        <v>1</v>
      </c>
      <c r="K1040">
        <v>1</v>
      </c>
      <c r="L1040" t="s">
        <v>15568</v>
      </c>
      <c r="M1040" t="s">
        <v>23</v>
      </c>
      <c r="N1040" t="s">
        <v>23</v>
      </c>
      <c r="O1040" t="s">
        <v>49</v>
      </c>
      <c r="P1040" t="s">
        <v>26</v>
      </c>
      <c r="Q1040" t="s">
        <v>50</v>
      </c>
      <c r="R1040">
        <v>45.85</v>
      </c>
      <c r="S1040">
        <v>60.75</v>
      </c>
      <c r="T1040" t="s">
        <v>43</v>
      </c>
      <c r="U1040" t="s">
        <v>44</v>
      </c>
    </row>
    <row r="1041" spans="1:21">
      <c r="A1041" t="s">
        <v>2769</v>
      </c>
      <c r="B1041" s="2">
        <v>43865</v>
      </c>
      <c r="C1041" t="s">
        <v>22</v>
      </c>
      <c r="D1041">
        <v>47</v>
      </c>
      <c r="E1041" t="s">
        <v>39</v>
      </c>
      <c r="F1041">
        <v>0</v>
      </c>
      <c r="G1041">
        <v>2</v>
      </c>
      <c r="H1041" t="s">
        <v>24</v>
      </c>
      <c r="I1041">
        <v>4001</v>
      </c>
      <c r="J1041">
        <v>0</v>
      </c>
      <c r="K1041">
        <v>66</v>
      </c>
      <c r="L1041" t="s">
        <v>316</v>
      </c>
      <c r="M1041" t="s">
        <v>23</v>
      </c>
      <c r="N1041" t="s">
        <v>23</v>
      </c>
      <c r="O1041" t="s">
        <v>56</v>
      </c>
      <c r="P1041" t="s">
        <v>26</v>
      </c>
      <c r="Q1041" t="s">
        <v>27</v>
      </c>
      <c r="R1041">
        <v>99.5</v>
      </c>
      <c r="S1041">
        <v>8414.6200000000008</v>
      </c>
      <c r="T1041" t="s">
        <v>43</v>
      </c>
      <c r="U1041" t="s">
        <v>149</v>
      </c>
    </row>
    <row r="1042" spans="1:21">
      <c r="A1042" t="s">
        <v>2771</v>
      </c>
      <c r="B1042" s="2">
        <v>45842</v>
      </c>
      <c r="C1042" t="s">
        <v>22</v>
      </c>
      <c r="D1042">
        <v>62</v>
      </c>
      <c r="E1042" t="s">
        <v>39</v>
      </c>
      <c r="F1042">
        <v>0</v>
      </c>
      <c r="G1042">
        <v>2</v>
      </c>
      <c r="H1042" t="s">
        <v>24</v>
      </c>
      <c r="I1042">
        <v>4340</v>
      </c>
      <c r="J1042">
        <v>0</v>
      </c>
      <c r="K1042">
        <v>1</v>
      </c>
      <c r="L1042" t="s">
        <v>15568</v>
      </c>
      <c r="M1042" t="s">
        <v>23</v>
      </c>
      <c r="N1042" t="s">
        <v>23</v>
      </c>
      <c r="O1042" t="s">
        <v>25</v>
      </c>
      <c r="P1042" t="s">
        <v>26</v>
      </c>
      <c r="Q1042" t="s">
        <v>27</v>
      </c>
      <c r="R1042">
        <v>84.5</v>
      </c>
      <c r="S1042">
        <v>91.39</v>
      </c>
      <c r="T1042" t="s">
        <v>59</v>
      </c>
      <c r="U1042" t="s">
        <v>60</v>
      </c>
    </row>
    <row r="1043" spans="1:21">
      <c r="A1043" t="s">
        <v>2773</v>
      </c>
      <c r="B1043" s="2">
        <v>45769</v>
      </c>
      <c r="C1043" t="s">
        <v>33</v>
      </c>
      <c r="D1043">
        <v>31</v>
      </c>
      <c r="E1043" t="s">
        <v>39</v>
      </c>
      <c r="F1043">
        <v>0</v>
      </c>
      <c r="G1043">
        <v>2</v>
      </c>
      <c r="H1043" t="s">
        <v>24</v>
      </c>
      <c r="I1043">
        <v>4554</v>
      </c>
      <c r="J1043">
        <v>0</v>
      </c>
      <c r="K1043">
        <v>4</v>
      </c>
      <c r="L1043" t="s">
        <v>48</v>
      </c>
      <c r="M1043" t="s">
        <v>23</v>
      </c>
      <c r="N1043" t="s">
        <v>23</v>
      </c>
      <c r="O1043" t="s">
        <v>25</v>
      </c>
      <c r="P1043" t="s">
        <v>26</v>
      </c>
      <c r="Q1043" t="s">
        <v>27</v>
      </c>
      <c r="R1043">
        <v>93.5</v>
      </c>
      <c r="S1043">
        <v>391.76</v>
      </c>
      <c r="T1043" t="s">
        <v>30</v>
      </c>
      <c r="U1043" t="s">
        <v>69</v>
      </c>
    </row>
    <row r="1044" spans="1:21">
      <c r="A1044" t="s">
        <v>2776</v>
      </c>
      <c r="B1044" s="2">
        <v>44401</v>
      </c>
      <c r="C1044" t="s">
        <v>22</v>
      </c>
      <c r="D1044">
        <v>47</v>
      </c>
      <c r="E1044" t="s">
        <v>23</v>
      </c>
      <c r="F1044">
        <v>0</v>
      </c>
      <c r="G1044">
        <v>2</v>
      </c>
      <c r="H1044" t="s">
        <v>24</v>
      </c>
      <c r="I1044">
        <v>6452</v>
      </c>
      <c r="J1044">
        <v>1</v>
      </c>
      <c r="K1044">
        <v>49</v>
      </c>
      <c r="L1044" t="s">
        <v>142</v>
      </c>
      <c r="M1044" t="s">
        <v>23</v>
      </c>
      <c r="N1044" t="s">
        <v>23</v>
      </c>
      <c r="O1044" t="s">
        <v>56</v>
      </c>
      <c r="P1044" t="s">
        <v>202</v>
      </c>
      <c r="Q1044" t="s">
        <v>27</v>
      </c>
      <c r="R1044">
        <v>84.35</v>
      </c>
      <c r="S1044">
        <v>5997.3</v>
      </c>
      <c r="T1044" t="s">
        <v>30</v>
      </c>
      <c r="U1044" t="s">
        <v>103</v>
      </c>
    </row>
    <row r="1045" spans="1:21">
      <c r="A1045" t="s">
        <v>2779</v>
      </c>
      <c r="B1045" s="2">
        <v>45723</v>
      </c>
      <c r="C1045" t="s">
        <v>22</v>
      </c>
      <c r="D1045">
        <v>61</v>
      </c>
      <c r="E1045" t="s">
        <v>39</v>
      </c>
      <c r="F1045">
        <v>0</v>
      </c>
      <c r="G1045">
        <v>2</v>
      </c>
      <c r="H1045" t="s">
        <v>24</v>
      </c>
      <c r="I1045">
        <v>2810</v>
      </c>
      <c r="J1045">
        <v>0</v>
      </c>
      <c r="K1045">
        <v>5</v>
      </c>
      <c r="L1045" t="s">
        <v>15568</v>
      </c>
      <c r="M1045" t="s">
        <v>23</v>
      </c>
      <c r="N1045" t="s">
        <v>23</v>
      </c>
      <c r="O1045" t="s">
        <v>25</v>
      </c>
      <c r="P1045" t="s">
        <v>26</v>
      </c>
      <c r="Q1045" t="s">
        <v>27</v>
      </c>
      <c r="R1045">
        <v>92.5</v>
      </c>
      <c r="S1045">
        <v>468.95</v>
      </c>
      <c r="T1045" t="s">
        <v>30</v>
      </c>
      <c r="U1045" t="s">
        <v>106</v>
      </c>
    </row>
    <row r="1046" spans="1:21">
      <c r="A1046" t="s">
        <v>2781</v>
      </c>
      <c r="B1046" s="2">
        <v>44963</v>
      </c>
      <c r="C1046" t="s">
        <v>33</v>
      </c>
      <c r="D1046">
        <v>33</v>
      </c>
      <c r="E1046" t="s">
        <v>39</v>
      </c>
      <c r="F1046">
        <v>0</v>
      </c>
      <c r="G1046">
        <v>2</v>
      </c>
      <c r="H1046" t="s">
        <v>24</v>
      </c>
      <c r="I1046">
        <v>2313</v>
      </c>
      <c r="J1046">
        <v>0</v>
      </c>
      <c r="K1046">
        <v>30</v>
      </c>
      <c r="L1046" t="s">
        <v>15568</v>
      </c>
      <c r="M1046" t="s">
        <v>23</v>
      </c>
      <c r="N1046" t="s">
        <v>23</v>
      </c>
      <c r="O1046" t="s">
        <v>56</v>
      </c>
      <c r="P1046" t="s">
        <v>202</v>
      </c>
      <c r="Q1046" t="s">
        <v>27</v>
      </c>
      <c r="R1046">
        <v>85.35</v>
      </c>
      <c r="S1046">
        <v>3840.7</v>
      </c>
      <c r="T1046" t="s">
        <v>30</v>
      </c>
      <c r="U1046" t="s">
        <v>69</v>
      </c>
    </row>
    <row r="1047" spans="1:21">
      <c r="A1047" t="s">
        <v>2783</v>
      </c>
      <c r="B1047" s="2">
        <v>45314</v>
      </c>
      <c r="C1047" t="s">
        <v>22</v>
      </c>
      <c r="D1047">
        <v>59</v>
      </c>
      <c r="E1047" t="s">
        <v>39</v>
      </c>
      <c r="F1047">
        <v>0</v>
      </c>
      <c r="G1047">
        <v>2</v>
      </c>
      <c r="H1047" t="s">
        <v>24</v>
      </c>
      <c r="I1047">
        <v>4539</v>
      </c>
      <c r="J1047">
        <v>0</v>
      </c>
      <c r="K1047">
        <v>19</v>
      </c>
      <c r="L1047" t="s">
        <v>97</v>
      </c>
      <c r="M1047" t="s">
        <v>23</v>
      </c>
      <c r="N1047" t="s">
        <v>23</v>
      </c>
      <c r="O1047" t="s">
        <v>56</v>
      </c>
      <c r="P1047" t="s">
        <v>26</v>
      </c>
      <c r="Q1047" t="s">
        <v>50</v>
      </c>
      <c r="R1047">
        <v>55</v>
      </c>
      <c r="S1047">
        <v>1158.2</v>
      </c>
      <c r="T1047" t="s">
        <v>30</v>
      </c>
      <c r="U1047" t="s">
        <v>106</v>
      </c>
    </row>
    <row r="1048" spans="1:21">
      <c r="A1048" t="s">
        <v>2785</v>
      </c>
      <c r="B1048" s="2">
        <v>45435</v>
      </c>
      <c r="C1048" t="s">
        <v>33</v>
      </c>
      <c r="D1048">
        <v>55</v>
      </c>
      <c r="E1048" t="s">
        <v>39</v>
      </c>
      <c r="F1048">
        <v>0</v>
      </c>
      <c r="G1048">
        <v>2</v>
      </c>
      <c r="H1048" t="s">
        <v>24</v>
      </c>
      <c r="I1048">
        <v>4519</v>
      </c>
      <c r="J1048">
        <v>0</v>
      </c>
      <c r="K1048">
        <v>15</v>
      </c>
      <c r="L1048" t="s">
        <v>97</v>
      </c>
      <c r="M1048" t="s">
        <v>23</v>
      </c>
      <c r="N1048" t="s">
        <v>23</v>
      </c>
      <c r="O1048" t="s">
        <v>49</v>
      </c>
      <c r="P1048" t="s">
        <v>26</v>
      </c>
      <c r="Q1048" t="s">
        <v>84</v>
      </c>
      <c r="R1048">
        <v>55.7</v>
      </c>
      <c r="S1048">
        <v>1509.7</v>
      </c>
      <c r="T1048" t="s">
        <v>59</v>
      </c>
      <c r="U1048" t="s">
        <v>60</v>
      </c>
    </row>
    <row r="1049" spans="1:21">
      <c r="A1049" t="s">
        <v>2787</v>
      </c>
      <c r="B1049" s="2">
        <v>45854</v>
      </c>
      <c r="C1049" t="s">
        <v>33</v>
      </c>
      <c r="D1049">
        <v>60</v>
      </c>
      <c r="E1049" t="s">
        <v>39</v>
      </c>
      <c r="F1049">
        <v>0</v>
      </c>
      <c r="G1049">
        <v>2</v>
      </c>
      <c r="H1049" t="s">
        <v>24</v>
      </c>
      <c r="I1049">
        <v>2151</v>
      </c>
      <c r="J1049">
        <v>0</v>
      </c>
      <c r="K1049">
        <v>1</v>
      </c>
      <c r="L1049" t="s">
        <v>48</v>
      </c>
      <c r="M1049" t="s">
        <v>23</v>
      </c>
      <c r="N1049" t="s">
        <v>23</v>
      </c>
      <c r="O1049" t="s">
        <v>25</v>
      </c>
      <c r="P1049" t="s">
        <v>26</v>
      </c>
      <c r="Q1049" t="s">
        <v>27</v>
      </c>
      <c r="R1049">
        <v>69.599999999999994</v>
      </c>
      <c r="S1049">
        <v>115.4</v>
      </c>
      <c r="T1049" t="s">
        <v>64</v>
      </c>
      <c r="U1049" t="s">
        <v>1397</v>
      </c>
    </row>
    <row r="1050" spans="1:21">
      <c r="A1050" t="s">
        <v>2789</v>
      </c>
      <c r="B1050" s="2">
        <v>44340</v>
      </c>
      <c r="C1050" t="s">
        <v>22</v>
      </c>
      <c r="D1050">
        <v>68</v>
      </c>
      <c r="E1050" t="s">
        <v>23</v>
      </c>
      <c r="F1050">
        <v>0</v>
      </c>
      <c r="G1050">
        <v>2</v>
      </c>
      <c r="H1050" t="s">
        <v>24</v>
      </c>
      <c r="I1050">
        <v>6245</v>
      </c>
      <c r="J1050">
        <v>2</v>
      </c>
      <c r="K1050">
        <v>51</v>
      </c>
      <c r="L1050" t="s">
        <v>142</v>
      </c>
      <c r="M1050" t="s">
        <v>23</v>
      </c>
      <c r="N1050" t="s">
        <v>23</v>
      </c>
      <c r="O1050" t="s">
        <v>56</v>
      </c>
      <c r="P1050" t="s">
        <v>26</v>
      </c>
      <c r="Q1050" t="s">
        <v>27</v>
      </c>
      <c r="R1050">
        <v>84.2</v>
      </c>
      <c r="S1050">
        <v>6368.63</v>
      </c>
      <c r="T1050" t="s">
        <v>30</v>
      </c>
      <c r="U1050" t="s">
        <v>106</v>
      </c>
    </row>
    <row r="1051" spans="1:21">
      <c r="A1051" t="s">
        <v>2791</v>
      </c>
      <c r="B1051" s="2">
        <v>44394</v>
      </c>
      <c r="C1051" t="s">
        <v>22</v>
      </c>
      <c r="D1051">
        <v>80</v>
      </c>
      <c r="E1051" t="s">
        <v>39</v>
      </c>
      <c r="F1051">
        <v>0</v>
      </c>
      <c r="G1051">
        <v>2</v>
      </c>
      <c r="H1051" t="s">
        <v>24</v>
      </c>
      <c r="I1051">
        <v>5904</v>
      </c>
      <c r="J1051">
        <v>0</v>
      </c>
      <c r="K1051">
        <v>49</v>
      </c>
      <c r="L1051" t="s">
        <v>142</v>
      </c>
      <c r="M1051" t="s">
        <v>23</v>
      </c>
      <c r="N1051" t="s">
        <v>23</v>
      </c>
      <c r="O1051" t="s">
        <v>25</v>
      </c>
      <c r="P1051" t="s">
        <v>26</v>
      </c>
      <c r="Q1051" t="s">
        <v>27</v>
      </c>
      <c r="R1051">
        <v>96.2</v>
      </c>
      <c r="S1051">
        <v>6303.89</v>
      </c>
      <c r="T1051" t="s">
        <v>36</v>
      </c>
      <c r="U1051" t="s">
        <v>46</v>
      </c>
    </row>
    <row r="1052" spans="1:21">
      <c r="A1052" t="s">
        <v>2793</v>
      </c>
      <c r="B1052" s="2">
        <v>43840</v>
      </c>
      <c r="C1052" t="s">
        <v>22</v>
      </c>
      <c r="D1052">
        <v>66</v>
      </c>
      <c r="E1052" t="s">
        <v>23</v>
      </c>
      <c r="F1052">
        <v>0</v>
      </c>
      <c r="G1052">
        <v>2</v>
      </c>
      <c r="H1052" t="s">
        <v>24</v>
      </c>
      <c r="I1052">
        <v>4857</v>
      </c>
      <c r="J1052">
        <v>4</v>
      </c>
      <c r="K1052">
        <v>67</v>
      </c>
      <c r="L1052" t="s">
        <v>316</v>
      </c>
      <c r="M1052" t="s">
        <v>23</v>
      </c>
      <c r="N1052" t="s">
        <v>23</v>
      </c>
      <c r="O1052" t="s">
        <v>25</v>
      </c>
      <c r="P1052" t="s">
        <v>202</v>
      </c>
      <c r="Q1052" t="s">
        <v>27</v>
      </c>
      <c r="R1052">
        <v>104.1</v>
      </c>
      <c r="S1052">
        <v>7588.91</v>
      </c>
      <c r="T1052" t="s">
        <v>64</v>
      </c>
      <c r="U1052" t="s">
        <v>65</v>
      </c>
    </row>
    <row r="1053" spans="1:21">
      <c r="A1053" t="s">
        <v>2796</v>
      </c>
      <c r="B1053" s="2">
        <v>45463</v>
      </c>
      <c r="C1053" t="s">
        <v>33</v>
      </c>
      <c r="D1053">
        <v>61</v>
      </c>
      <c r="E1053" t="s">
        <v>39</v>
      </c>
      <c r="F1053">
        <v>0</v>
      </c>
      <c r="G1053">
        <v>2</v>
      </c>
      <c r="H1053" t="s">
        <v>24</v>
      </c>
      <c r="I1053">
        <v>3677</v>
      </c>
      <c r="J1053">
        <v>0</v>
      </c>
      <c r="K1053">
        <v>14</v>
      </c>
      <c r="L1053" t="s">
        <v>15568</v>
      </c>
      <c r="M1053" t="s">
        <v>23</v>
      </c>
      <c r="N1053" t="s">
        <v>23</v>
      </c>
      <c r="O1053" t="s">
        <v>25</v>
      </c>
      <c r="P1053" t="s">
        <v>26</v>
      </c>
      <c r="Q1053" t="s">
        <v>27</v>
      </c>
      <c r="R1053">
        <v>86.3</v>
      </c>
      <c r="S1053">
        <v>1601.15</v>
      </c>
      <c r="T1053" t="s">
        <v>36</v>
      </c>
      <c r="U1053" t="s">
        <v>37</v>
      </c>
    </row>
    <row r="1054" spans="1:21">
      <c r="A1054" t="s">
        <v>2798</v>
      </c>
      <c r="B1054" s="2">
        <v>45725</v>
      </c>
      <c r="C1054" t="s">
        <v>33</v>
      </c>
      <c r="D1054">
        <v>64</v>
      </c>
      <c r="E1054" t="s">
        <v>39</v>
      </c>
      <c r="F1054">
        <v>0</v>
      </c>
      <c r="G1054">
        <v>2</v>
      </c>
      <c r="H1054" t="s">
        <v>24</v>
      </c>
      <c r="I1054">
        <v>5056</v>
      </c>
      <c r="J1054">
        <v>0</v>
      </c>
      <c r="K1054">
        <v>5</v>
      </c>
      <c r="L1054" t="s">
        <v>48</v>
      </c>
      <c r="M1054" t="s">
        <v>23</v>
      </c>
      <c r="N1054" t="s">
        <v>23</v>
      </c>
      <c r="O1054" t="s">
        <v>25</v>
      </c>
      <c r="P1054" t="s">
        <v>26</v>
      </c>
      <c r="Q1054" t="s">
        <v>27</v>
      </c>
      <c r="R1054">
        <v>96.25</v>
      </c>
      <c r="S1054">
        <v>673.05</v>
      </c>
      <c r="T1054" t="s">
        <v>30</v>
      </c>
      <c r="U1054" t="s">
        <v>69</v>
      </c>
    </row>
    <row r="1055" spans="1:21">
      <c r="A1055" t="s">
        <v>2801</v>
      </c>
      <c r="B1055" s="2">
        <v>45847</v>
      </c>
      <c r="C1055" t="s">
        <v>33</v>
      </c>
      <c r="D1055">
        <v>62</v>
      </c>
      <c r="E1055" t="s">
        <v>39</v>
      </c>
      <c r="F1055">
        <v>0</v>
      </c>
      <c r="G1055">
        <v>2</v>
      </c>
      <c r="H1055" t="s">
        <v>24</v>
      </c>
      <c r="I1055">
        <v>4378</v>
      </c>
      <c r="J1055">
        <v>0</v>
      </c>
      <c r="K1055">
        <v>1</v>
      </c>
      <c r="L1055" t="s">
        <v>15568</v>
      </c>
      <c r="M1055" t="s">
        <v>23</v>
      </c>
      <c r="N1055" t="s">
        <v>23</v>
      </c>
      <c r="O1055" t="s">
        <v>25</v>
      </c>
      <c r="P1055" t="s">
        <v>26</v>
      </c>
      <c r="Q1055" t="s">
        <v>27</v>
      </c>
      <c r="R1055">
        <v>73.5</v>
      </c>
      <c r="S1055">
        <v>77.34</v>
      </c>
      <c r="T1055" t="s">
        <v>64</v>
      </c>
      <c r="U1055" t="s">
        <v>234</v>
      </c>
    </row>
    <row r="1056" spans="1:21">
      <c r="A1056" t="s">
        <v>2803</v>
      </c>
      <c r="B1056" s="2">
        <v>44921</v>
      </c>
      <c r="C1056" t="s">
        <v>33</v>
      </c>
      <c r="D1056">
        <v>50</v>
      </c>
      <c r="E1056" t="s">
        <v>23</v>
      </c>
      <c r="F1056">
        <v>0</v>
      </c>
      <c r="G1056">
        <v>2</v>
      </c>
      <c r="H1056" t="s">
        <v>24</v>
      </c>
      <c r="I1056">
        <v>4017</v>
      </c>
      <c r="J1056">
        <v>1</v>
      </c>
      <c r="K1056">
        <v>32</v>
      </c>
      <c r="L1056" t="s">
        <v>15568</v>
      </c>
      <c r="M1056" t="s">
        <v>23</v>
      </c>
      <c r="N1056" t="s">
        <v>23</v>
      </c>
      <c r="O1056" t="s">
        <v>25</v>
      </c>
      <c r="P1056" t="s">
        <v>26</v>
      </c>
      <c r="Q1056" t="s">
        <v>27</v>
      </c>
      <c r="R1056">
        <v>84.15</v>
      </c>
      <c r="S1056">
        <v>3785.31</v>
      </c>
      <c r="T1056" t="s">
        <v>64</v>
      </c>
      <c r="U1056" t="s">
        <v>254</v>
      </c>
    </row>
    <row r="1057" spans="1:21">
      <c r="A1057" t="s">
        <v>2806</v>
      </c>
      <c r="B1057" s="2">
        <v>45476</v>
      </c>
      <c r="C1057" t="s">
        <v>33</v>
      </c>
      <c r="D1057">
        <v>53</v>
      </c>
      <c r="E1057" t="s">
        <v>39</v>
      </c>
      <c r="F1057">
        <v>0</v>
      </c>
      <c r="G1057">
        <v>2</v>
      </c>
      <c r="H1057" t="s">
        <v>24</v>
      </c>
      <c r="I1057">
        <v>5801</v>
      </c>
      <c r="J1057">
        <v>0</v>
      </c>
      <c r="K1057">
        <v>13</v>
      </c>
      <c r="L1057" t="s">
        <v>15568</v>
      </c>
      <c r="M1057" t="s">
        <v>23</v>
      </c>
      <c r="N1057" t="s">
        <v>23</v>
      </c>
      <c r="O1057" t="s">
        <v>25</v>
      </c>
      <c r="P1057" t="s">
        <v>26</v>
      </c>
      <c r="Q1057" t="s">
        <v>27</v>
      </c>
      <c r="R1057">
        <v>84.45</v>
      </c>
      <c r="S1057">
        <v>1343.04</v>
      </c>
      <c r="T1057" t="s">
        <v>59</v>
      </c>
      <c r="U1057" t="s">
        <v>384</v>
      </c>
    </row>
    <row r="1058" spans="1:21">
      <c r="A1058" t="s">
        <v>2808</v>
      </c>
      <c r="B1058" s="2">
        <v>45728</v>
      </c>
      <c r="C1058" t="s">
        <v>33</v>
      </c>
      <c r="D1058">
        <v>60</v>
      </c>
      <c r="E1058" t="s">
        <v>23</v>
      </c>
      <c r="F1058">
        <v>0</v>
      </c>
      <c r="G1058">
        <v>2</v>
      </c>
      <c r="H1058" t="s">
        <v>24</v>
      </c>
      <c r="I1058">
        <v>2283</v>
      </c>
      <c r="J1058">
        <v>1</v>
      </c>
      <c r="K1058">
        <v>5</v>
      </c>
      <c r="L1058" t="s">
        <v>15568</v>
      </c>
      <c r="M1058" t="s">
        <v>23</v>
      </c>
      <c r="N1058" t="s">
        <v>23</v>
      </c>
      <c r="O1058" t="s">
        <v>25</v>
      </c>
      <c r="P1058" t="s">
        <v>26</v>
      </c>
      <c r="Q1058" t="s">
        <v>84</v>
      </c>
      <c r="R1058">
        <v>99.15</v>
      </c>
      <c r="S1058">
        <v>511.2</v>
      </c>
      <c r="T1058" t="s">
        <v>43</v>
      </c>
      <c r="U1058" t="s">
        <v>149</v>
      </c>
    </row>
    <row r="1059" spans="1:21">
      <c r="A1059" t="s">
        <v>2810</v>
      </c>
      <c r="B1059" s="2">
        <v>45255</v>
      </c>
      <c r="C1059" t="s">
        <v>22</v>
      </c>
      <c r="D1059">
        <v>45</v>
      </c>
      <c r="E1059" t="s">
        <v>23</v>
      </c>
      <c r="F1059">
        <v>0</v>
      </c>
      <c r="G1059">
        <v>2</v>
      </c>
      <c r="H1059" t="s">
        <v>24</v>
      </c>
      <c r="I1059">
        <v>5353</v>
      </c>
      <c r="J1059">
        <v>1</v>
      </c>
      <c r="K1059">
        <v>21</v>
      </c>
      <c r="L1059" t="s">
        <v>97</v>
      </c>
      <c r="M1059" t="s">
        <v>23</v>
      </c>
      <c r="N1059" t="s">
        <v>23</v>
      </c>
      <c r="O1059" t="s">
        <v>56</v>
      </c>
      <c r="P1059" t="s">
        <v>202</v>
      </c>
      <c r="Q1059" t="s">
        <v>84</v>
      </c>
      <c r="R1059">
        <v>77.5</v>
      </c>
      <c r="S1059">
        <v>2055.58</v>
      </c>
      <c r="T1059" t="s">
        <v>43</v>
      </c>
      <c r="U1059" t="s">
        <v>44</v>
      </c>
    </row>
    <row r="1060" spans="1:21">
      <c r="A1060" t="s">
        <v>2812</v>
      </c>
      <c r="B1060" s="2">
        <v>45842</v>
      </c>
      <c r="C1060" t="s">
        <v>33</v>
      </c>
      <c r="D1060">
        <v>34</v>
      </c>
      <c r="E1060" t="s">
        <v>39</v>
      </c>
      <c r="F1060">
        <v>0</v>
      </c>
      <c r="G1060">
        <v>2</v>
      </c>
      <c r="H1060" t="s">
        <v>24</v>
      </c>
      <c r="I1060">
        <v>4371</v>
      </c>
      <c r="J1060">
        <v>0</v>
      </c>
      <c r="K1060">
        <v>1</v>
      </c>
      <c r="L1060" t="s">
        <v>48</v>
      </c>
      <c r="M1060" t="s">
        <v>23</v>
      </c>
      <c r="N1060" t="s">
        <v>23</v>
      </c>
      <c r="O1060" t="s">
        <v>56</v>
      </c>
      <c r="P1060" t="s">
        <v>26</v>
      </c>
      <c r="Q1060" t="s">
        <v>27</v>
      </c>
      <c r="R1060">
        <v>69.25</v>
      </c>
      <c r="S1060">
        <v>98.93</v>
      </c>
      <c r="T1060" t="s">
        <v>36</v>
      </c>
      <c r="U1060" t="s">
        <v>46</v>
      </c>
    </row>
    <row r="1061" spans="1:21">
      <c r="A1061" t="s">
        <v>2814</v>
      </c>
      <c r="B1061" s="2">
        <v>44846</v>
      </c>
      <c r="C1061" t="s">
        <v>33</v>
      </c>
      <c r="D1061">
        <v>75</v>
      </c>
      <c r="E1061" t="s">
        <v>39</v>
      </c>
      <c r="F1061">
        <v>0</v>
      </c>
      <c r="G1061">
        <v>2</v>
      </c>
      <c r="H1061" t="s">
        <v>24</v>
      </c>
      <c r="I1061">
        <v>5189</v>
      </c>
      <c r="J1061">
        <v>0</v>
      </c>
      <c r="K1061">
        <v>34</v>
      </c>
      <c r="L1061" t="s">
        <v>40</v>
      </c>
      <c r="M1061" t="s">
        <v>23</v>
      </c>
      <c r="N1061" t="s">
        <v>23</v>
      </c>
      <c r="O1061" t="s">
        <v>49</v>
      </c>
      <c r="P1061" t="s">
        <v>202</v>
      </c>
      <c r="Q1061" t="s">
        <v>84</v>
      </c>
      <c r="R1061">
        <v>64.400000000000006</v>
      </c>
      <c r="S1061">
        <v>3258.69</v>
      </c>
      <c r="T1061" t="s">
        <v>36</v>
      </c>
      <c r="U1061" t="s">
        <v>46</v>
      </c>
    </row>
    <row r="1062" spans="1:21">
      <c r="A1062" t="s">
        <v>2817</v>
      </c>
      <c r="B1062" s="2">
        <v>45862</v>
      </c>
      <c r="C1062" t="s">
        <v>33</v>
      </c>
      <c r="D1062">
        <v>53</v>
      </c>
      <c r="E1062" t="s">
        <v>23</v>
      </c>
      <c r="F1062">
        <v>2</v>
      </c>
      <c r="G1062">
        <v>2</v>
      </c>
      <c r="H1062" t="s">
        <v>24</v>
      </c>
      <c r="I1062">
        <v>2426</v>
      </c>
      <c r="J1062">
        <v>1</v>
      </c>
      <c r="K1062">
        <v>1</v>
      </c>
      <c r="L1062" t="s">
        <v>48</v>
      </c>
      <c r="M1062" t="s">
        <v>23</v>
      </c>
      <c r="N1062" t="s">
        <v>23</v>
      </c>
      <c r="O1062" t="s">
        <v>49</v>
      </c>
      <c r="P1062" t="s">
        <v>26</v>
      </c>
      <c r="Q1062" t="s">
        <v>84</v>
      </c>
      <c r="R1062">
        <v>50.45</v>
      </c>
      <c r="S1062">
        <v>60.18</v>
      </c>
      <c r="T1062" t="s">
        <v>30</v>
      </c>
      <c r="U1062" t="s">
        <v>69</v>
      </c>
    </row>
    <row r="1063" spans="1:21">
      <c r="A1063" t="s">
        <v>2820</v>
      </c>
      <c r="B1063" s="2">
        <v>45851</v>
      </c>
      <c r="C1063" t="s">
        <v>33</v>
      </c>
      <c r="D1063">
        <v>47</v>
      </c>
      <c r="E1063" t="s">
        <v>23</v>
      </c>
      <c r="F1063">
        <v>0</v>
      </c>
      <c r="G1063">
        <v>2</v>
      </c>
      <c r="H1063" t="s">
        <v>24</v>
      </c>
      <c r="I1063">
        <v>5644</v>
      </c>
      <c r="J1063">
        <v>1</v>
      </c>
      <c r="K1063">
        <v>1</v>
      </c>
      <c r="L1063" t="s">
        <v>48</v>
      </c>
      <c r="M1063" t="s">
        <v>23</v>
      </c>
      <c r="N1063" t="s">
        <v>23</v>
      </c>
      <c r="O1063" t="s">
        <v>25</v>
      </c>
      <c r="P1063" t="s">
        <v>26</v>
      </c>
      <c r="Q1063" t="s">
        <v>27</v>
      </c>
      <c r="R1063">
        <v>68.95</v>
      </c>
      <c r="S1063">
        <v>90.6</v>
      </c>
      <c r="T1063" t="s">
        <v>64</v>
      </c>
      <c r="U1063" t="s">
        <v>254</v>
      </c>
    </row>
    <row r="1064" spans="1:21">
      <c r="A1064" t="s">
        <v>2821</v>
      </c>
      <c r="B1064" s="2">
        <v>45856</v>
      </c>
      <c r="C1064" t="s">
        <v>22</v>
      </c>
      <c r="D1064">
        <v>64</v>
      </c>
      <c r="E1064" t="s">
        <v>39</v>
      </c>
      <c r="F1064">
        <v>0</v>
      </c>
      <c r="G1064">
        <v>2</v>
      </c>
      <c r="H1064" t="s">
        <v>24</v>
      </c>
      <c r="I1064">
        <v>2038</v>
      </c>
      <c r="J1064">
        <v>0</v>
      </c>
      <c r="K1064">
        <v>1</v>
      </c>
      <c r="L1064" t="s">
        <v>48</v>
      </c>
      <c r="M1064" t="s">
        <v>23</v>
      </c>
      <c r="N1064" t="s">
        <v>23</v>
      </c>
      <c r="O1064" t="s">
        <v>25</v>
      </c>
      <c r="P1064" t="s">
        <v>26</v>
      </c>
      <c r="Q1064" t="s">
        <v>27</v>
      </c>
      <c r="R1064">
        <v>78.95</v>
      </c>
      <c r="S1064">
        <v>102.91</v>
      </c>
      <c r="T1064" t="s">
        <v>30</v>
      </c>
      <c r="U1064" t="s">
        <v>103</v>
      </c>
    </row>
    <row r="1065" spans="1:21">
      <c r="A1065" t="s">
        <v>2823</v>
      </c>
      <c r="B1065" s="2">
        <v>45672</v>
      </c>
      <c r="C1065" t="s">
        <v>33</v>
      </c>
      <c r="D1065">
        <v>62</v>
      </c>
      <c r="E1065" t="s">
        <v>39</v>
      </c>
      <c r="F1065">
        <v>0</v>
      </c>
      <c r="G1065">
        <v>2</v>
      </c>
      <c r="H1065" t="s">
        <v>24</v>
      </c>
      <c r="I1065">
        <v>3949</v>
      </c>
      <c r="J1065">
        <v>0</v>
      </c>
      <c r="K1065">
        <v>7</v>
      </c>
      <c r="L1065" t="s">
        <v>15568</v>
      </c>
      <c r="M1065" t="s">
        <v>23</v>
      </c>
      <c r="N1065" t="s">
        <v>23</v>
      </c>
      <c r="O1065" t="s">
        <v>25</v>
      </c>
      <c r="P1065" t="s">
        <v>26</v>
      </c>
      <c r="Q1065" t="s">
        <v>84</v>
      </c>
      <c r="R1065">
        <v>80.3</v>
      </c>
      <c r="S1065">
        <v>811.17</v>
      </c>
      <c r="T1065" t="s">
        <v>30</v>
      </c>
      <c r="U1065" t="s">
        <v>69</v>
      </c>
    </row>
    <row r="1066" spans="1:21">
      <c r="A1066" t="s">
        <v>2825</v>
      </c>
      <c r="B1066" s="2">
        <v>45475</v>
      </c>
      <c r="C1066" t="s">
        <v>22</v>
      </c>
      <c r="D1066">
        <v>21</v>
      </c>
      <c r="E1066" t="s">
        <v>39</v>
      </c>
      <c r="F1066">
        <v>0</v>
      </c>
      <c r="G1066">
        <v>2</v>
      </c>
      <c r="H1066" t="s">
        <v>24</v>
      </c>
      <c r="I1066">
        <v>5067</v>
      </c>
      <c r="J1066">
        <v>0</v>
      </c>
      <c r="K1066">
        <v>13</v>
      </c>
      <c r="L1066" t="s">
        <v>15568</v>
      </c>
      <c r="M1066" t="s">
        <v>23</v>
      </c>
      <c r="N1066" t="s">
        <v>23</v>
      </c>
      <c r="O1066" t="s">
        <v>25</v>
      </c>
      <c r="P1066" t="s">
        <v>26</v>
      </c>
      <c r="Q1066" t="s">
        <v>27</v>
      </c>
      <c r="R1066">
        <v>79.8</v>
      </c>
      <c r="S1066">
        <v>1374.89</v>
      </c>
      <c r="T1066" t="s">
        <v>64</v>
      </c>
      <c r="U1066" t="s">
        <v>73</v>
      </c>
    </row>
    <row r="1067" spans="1:21">
      <c r="A1067" t="s">
        <v>2828</v>
      </c>
      <c r="B1067" s="2">
        <v>45854</v>
      </c>
      <c r="C1067" t="s">
        <v>33</v>
      </c>
      <c r="D1067">
        <v>61</v>
      </c>
      <c r="E1067" t="s">
        <v>23</v>
      </c>
      <c r="F1067">
        <v>2</v>
      </c>
      <c r="G1067">
        <v>2</v>
      </c>
      <c r="H1067" t="s">
        <v>24</v>
      </c>
      <c r="I1067">
        <v>3964</v>
      </c>
      <c r="J1067">
        <v>1</v>
      </c>
      <c r="K1067">
        <v>1</v>
      </c>
      <c r="L1067" t="s">
        <v>48</v>
      </c>
      <c r="M1067" t="s">
        <v>23</v>
      </c>
      <c r="N1067" t="s">
        <v>23</v>
      </c>
      <c r="O1067" t="s">
        <v>25</v>
      </c>
      <c r="P1067" t="s">
        <v>26</v>
      </c>
      <c r="Q1067" t="s">
        <v>84</v>
      </c>
      <c r="R1067">
        <v>70.45</v>
      </c>
      <c r="S1067">
        <v>85.73</v>
      </c>
      <c r="T1067" t="s">
        <v>43</v>
      </c>
      <c r="U1067" t="s">
        <v>44</v>
      </c>
    </row>
    <row r="1068" spans="1:21">
      <c r="A1068" t="s">
        <v>2830</v>
      </c>
      <c r="B1068" s="2">
        <v>45584</v>
      </c>
      <c r="C1068" t="s">
        <v>22</v>
      </c>
      <c r="D1068">
        <v>76</v>
      </c>
      <c r="E1068" t="s">
        <v>23</v>
      </c>
      <c r="F1068">
        <v>0</v>
      </c>
      <c r="G1068">
        <v>2</v>
      </c>
      <c r="H1068" t="s">
        <v>24</v>
      </c>
      <c r="I1068">
        <v>5124</v>
      </c>
      <c r="J1068">
        <v>0</v>
      </c>
      <c r="K1068">
        <v>10</v>
      </c>
      <c r="L1068" t="s">
        <v>15568</v>
      </c>
      <c r="M1068" t="s">
        <v>23</v>
      </c>
      <c r="N1068" t="s">
        <v>23</v>
      </c>
      <c r="O1068" t="s">
        <v>25</v>
      </c>
      <c r="P1068" t="s">
        <v>26</v>
      </c>
      <c r="Q1068" t="s">
        <v>27</v>
      </c>
      <c r="R1068">
        <v>89.8</v>
      </c>
      <c r="S1068">
        <v>1083.0999999999999</v>
      </c>
      <c r="T1068" t="s">
        <v>30</v>
      </c>
      <c r="U1068" t="s">
        <v>69</v>
      </c>
    </row>
    <row r="1069" spans="1:21">
      <c r="A1069" t="s">
        <v>2832</v>
      </c>
      <c r="B1069" s="2">
        <v>44866</v>
      </c>
      <c r="C1069" t="s">
        <v>22</v>
      </c>
      <c r="D1069">
        <v>71</v>
      </c>
      <c r="E1069" t="s">
        <v>23</v>
      </c>
      <c r="F1069">
        <v>0</v>
      </c>
      <c r="G1069">
        <v>2</v>
      </c>
      <c r="H1069" t="s">
        <v>24</v>
      </c>
      <c r="I1069">
        <v>4161</v>
      </c>
      <c r="J1069">
        <v>1</v>
      </c>
      <c r="K1069">
        <v>33</v>
      </c>
      <c r="L1069" t="s">
        <v>40</v>
      </c>
      <c r="M1069" t="s">
        <v>23</v>
      </c>
      <c r="N1069" t="s">
        <v>23</v>
      </c>
      <c r="O1069" t="s">
        <v>25</v>
      </c>
      <c r="P1069" t="s">
        <v>202</v>
      </c>
      <c r="Q1069" t="s">
        <v>27</v>
      </c>
      <c r="R1069">
        <v>95.8</v>
      </c>
      <c r="S1069">
        <v>4476.1499999999996</v>
      </c>
      <c r="T1069" t="s">
        <v>30</v>
      </c>
      <c r="U1069" t="s">
        <v>69</v>
      </c>
    </row>
    <row r="1070" spans="1:21">
      <c r="A1070" t="s">
        <v>2835</v>
      </c>
      <c r="B1070" s="2">
        <v>45846</v>
      </c>
      <c r="C1070" t="s">
        <v>22</v>
      </c>
      <c r="D1070">
        <v>24</v>
      </c>
      <c r="E1070" t="s">
        <v>39</v>
      </c>
      <c r="F1070">
        <v>0</v>
      </c>
      <c r="G1070">
        <v>2</v>
      </c>
      <c r="H1070" t="s">
        <v>24</v>
      </c>
      <c r="I1070">
        <v>3042</v>
      </c>
      <c r="J1070">
        <v>0</v>
      </c>
      <c r="K1070">
        <v>1</v>
      </c>
      <c r="L1070" t="s">
        <v>48</v>
      </c>
      <c r="M1070" t="s">
        <v>23</v>
      </c>
      <c r="N1070" t="s">
        <v>23</v>
      </c>
      <c r="O1070" t="s">
        <v>25</v>
      </c>
      <c r="P1070" t="s">
        <v>26</v>
      </c>
      <c r="Q1070" t="s">
        <v>27</v>
      </c>
      <c r="R1070">
        <v>69.55</v>
      </c>
      <c r="S1070">
        <v>118.98</v>
      </c>
      <c r="T1070" t="s">
        <v>36</v>
      </c>
      <c r="U1070" t="s">
        <v>46</v>
      </c>
    </row>
    <row r="1071" spans="1:21">
      <c r="A1071" t="s">
        <v>2837</v>
      </c>
      <c r="B1071" s="2">
        <v>45857</v>
      </c>
      <c r="C1071" t="s">
        <v>33</v>
      </c>
      <c r="D1071">
        <v>27</v>
      </c>
      <c r="E1071" t="s">
        <v>39</v>
      </c>
      <c r="F1071">
        <v>0</v>
      </c>
      <c r="G1071">
        <v>2</v>
      </c>
      <c r="H1071" t="s">
        <v>24</v>
      </c>
      <c r="I1071">
        <v>5768</v>
      </c>
      <c r="J1071">
        <v>0</v>
      </c>
      <c r="K1071">
        <v>1</v>
      </c>
      <c r="L1071" t="s">
        <v>15568</v>
      </c>
      <c r="M1071" t="s">
        <v>39</v>
      </c>
      <c r="N1071" t="s">
        <v>23</v>
      </c>
      <c r="O1071" t="s">
        <v>49</v>
      </c>
      <c r="P1071" t="s">
        <v>26</v>
      </c>
      <c r="Q1071" t="s">
        <v>27</v>
      </c>
      <c r="R1071">
        <v>24.6</v>
      </c>
      <c r="S1071">
        <v>24.6</v>
      </c>
      <c r="T1071" t="s">
        <v>59</v>
      </c>
      <c r="U1071" t="s">
        <v>60</v>
      </c>
    </row>
    <row r="1072" spans="1:21">
      <c r="A1072" t="s">
        <v>2839</v>
      </c>
      <c r="B1072" s="2">
        <v>45337</v>
      </c>
      <c r="C1072" t="s">
        <v>33</v>
      </c>
      <c r="D1072">
        <v>39</v>
      </c>
      <c r="E1072" t="s">
        <v>39</v>
      </c>
      <c r="F1072">
        <v>0</v>
      </c>
      <c r="G1072">
        <v>2</v>
      </c>
      <c r="H1072" t="s">
        <v>24</v>
      </c>
      <c r="I1072">
        <v>2649</v>
      </c>
      <c r="J1072">
        <v>0</v>
      </c>
      <c r="K1072">
        <v>18</v>
      </c>
      <c r="L1072" t="s">
        <v>15568</v>
      </c>
      <c r="M1072" t="s">
        <v>39</v>
      </c>
      <c r="N1072" t="s">
        <v>23</v>
      </c>
      <c r="O1072" t="s">
        <v>49</v>
      </c>
      <c r="P1072" t="s">
        <v>26</v>
      </c>
      <c r="Q1072" t="s">
        <v>27</v>
      </c>
      <c r="R1072">
        <v>35</v>
      </c>
      <c r="S1072">
        <v>623</v>
      </c>
      <c r="T1072" t="s">
        <v>30</v>
      </c>
      <c r="U1072" t="s">
        <v>106</v>
      </c>
    </row>
    <row r="1073" spans="1:21">
      <c r="A1073" t="s">
        <v>2842</v>
      </c>
      <c r="B1073" s="2">
        <v>45839</v>
      </c>
      <c r="C1073" t="s">
        <v>22</v>
      </c>
      <c r="D1073">
        <v>27</v>
      </c>
      <c r="E1073" t="s">
        <v>39</v>
      </c>
      <c r="F1073">
        <v>0</v>
      </c>
      <c r="G1073">
        <v>2</v>
      </c>
      <c r="H1073" t="s">
        <v>24</v>
      </c>
      <c r="I1073">
        <v>4167</v>
      </c>
      <c r="J1073">
        <v>0</v>
      </c>
      <c r="K1073">
        <v>1</v>
      </c>
      <c r="L1073" t="s">
        <v>48</v>
      </c>
      <c r="M1073" t="s">
        <v>23</v>
      </c>
      <c r="N1073" t="s">
        <v>23</v>
      </c>
      <c r="O1073" t="s">
        <v>49</v>
      </c>
      <c r="P1073" t="s">
        <v>26</v>
      </c>
      <c r="Q1073" t="s">
        <v>50</v>
      </c>
      <c r="R1073">
        <v>46.2</v>
      </c>
      <c r="S1073">
        <v>94.78</v>
      </c>
      <c r="T1073" t="s">
        <v>36</v>
      </c>
      <c r="U1073" t="s">
        <v>46</v>
      </c>
    </row>
    <row r="1074" spans="1:21">
      <c r="A1074" t="s">
        <v>2845</v>
      </c>
      <c r="B1074" s="2">
        <v>44974</v>
      </c>
      <c r="C1074" t="s">
        <v>33</v>
      </c>
      <c r="D1074">
        <v>47</v>
      </c>
      <c r="E1074" t="s">
        <v>39</v>
      </c>
      <c r="F1074">
        <v>0</v>
      </c>
      <c r="G1074">
        <v>2</v>
      </c>
      <c r="H1074" t="s">
        <v>24</v>
      </c>
      <c r="I1074">
        <v>4417</v>
      </c>
      <c r="J1074">
        <v>0</v>
      </c>
      <c r="K1074">
        <v>30</v>
      </c>
      <c r="L1074" t="s">
        <v>40</v>
      </c>
      <c r="M1074" t="s">
        <v>23</v>
      </c>
      <c r="N1074" t="s">
        <v>23</v>
      </c>
      <c r="O1074" t="s">
        <v>25</v>
      </c>
      <c r="P1074" t="s">
        <v>26</v>
      </c>
      <c r="Q1074" t="s">
        <v>27</v>
      </c>
      <c r="R1074">
        <v>85.15</v>
      </c>
      <c r="S1074">
        <v>2836.1</v>
      </c>
      <c r="T1074" t="s">
        <v>36</v>
      </c>
      <c r="U1074" t="s">
        <v>46</v>
      </c>
    </row>
    <row r="1075" spans="1:21">
      <c r="A1075" t="s">
        <v>2847</v>
      </c>
      <c r="B1075" s="2">
        <v>44874</v>
      </c>
      <c r="C1075" t="s">
        <v>33</v>
      </c>
      <c r="D1075">
        <v>45</v>
      </c>
      <c r="E1075" t="s">
        <v>23</v>
      </c>
      <c r="F1075">
        <v>0</v>
      </c>
      <c r="G1075">
        <v>2</v>
      </c>
      <c r="H1075" t="s">
        <v>24</v>
      </c>
      <c r="I1075">
        <v>4461</v>
      </c>
      <c r="J1075">
        <v>1</v>
      </c>
      <c r="K1075">
        <v>33</v>
      </c>
      <c r="L1075" t="s">
        <v>40</v>
      </c>
      <c r="M1075" t="s">
        <v>23</v>
      </c>
      <c r="N1075" t="s">
        <v>23</v>
      </c>
      <c r="O1075" t="s">
        <v>25</v>
      </c>
      <c r="P1075" t="s">
        <v>202</v>
      </c>
      <c r="Q1075" t="s">
        <v>84</v>
      </c>
      <c r="R1075">
        <v>103.7</v>
      </c>
      <c r="S1075">
        <v>4840.13</v>
      </c>
      <c r="T1075" t="s">
        <v>30</v>
      </c>
      <c r="U1075" t="s">
        <v>31</v>
      </c>
    </row>
    <row r="1076" spans="1:21">
      <c r="A1076" t="s">
        <v>2849</v>
      </c>
      <c r="B1076" s="2">
        <v>45841</v>
      </c>
      <c r="C1076" t="s">
        <v>33</v>
      </c>
      <c r="D1076">
        <v>22</v>
      </c>
      <c r="E1076" t="s">
        <v>39</v>
      </c>
      <c r="F1076">
        <v>0</v>
      </c>
      <c r="G1076">
        <v>2</v>
      </c>
      <c r="H1076" t="s">
        <v>24</v>
      </c>
      <c r="I1076">
        <v>3204</v>
      </c>
      <c r="J1076">
        <v>0</v>
      </c>
      <c r="K1076">
        <v>1</v>
      </c>
      <c r="L1076" t="s">
        <v>48</v>
      </c>
      <c r="M1076" t="s">
        <v>23</v>
      </c>
      <c r="N1076" t="s">
        <v>23</v>
      </c>
      <c r="O1076" t="s">
        <v>49</v>
      </c>
      <c r="P1076" t="s">
        <v>26</v>
      </c>
      <c r="Q1076" t="s">
        <v>50</v>
      </c>
      <c r="R1076">
        <v>44.4</v>
      </c>
      <c r="S1076">
        <v>70.930000000000007</v>
      </c>
      <c r="T1076" t="s">
        <v>36</v>
      </c>
      <c r="U1076" t="s">
        <v>46</v>
      </c>
    </row>
    <row r="1077" spans="1:21">
      <c r="A1077" t="s">
        <v>2851</v>
      </c>
      <c r="B1077" s="2">
        <v>45859</v>
      </c>
      <c r="C1077" t="s">
        <v>33</v>
      </c>
      <c r="D1077">
        <v>58</v>
      </c>
      <c r="E1077" t="s">
        <v>39</v>
      </c>
      <c r="F1077">
        <v>0</v>
      </c>
      <c r="G1077">
        <v>2</v>
      </c>
      <c r="H1077" t="s">
        <v>24</v>
      </c>
      <c r="I1077">
        <v>3820</v>
      </c>
      <c r="J1077">
        <v>0</v>
      </c>
      <c r="K1077">
        <v>1</v>
      </c>
      <c r="L1077" t="s">
        <v>48</v>
      </c>
      <c r="M1077" t="s">
        <v>23</v>
      </c>
      <c r="N1077" t="s">
        <v>39</v>
      </c>
      <c r="P1077" t="s">
        <v>26</v>
      </c>
      <c r="Q1077" t="s">
        <v>50</v>
      </c>
      <c r="R1077">
        <v>20.5</v>
      </c>
      <c r="S1077">
        <v>46.62</v>
      </c>
      <c r="T1077" t="s">
        <v>59</v>
      </c>
      <c r="U1077" t="s">
        <v>384</v>
      </c>
    </row>
    <row r="1078" spans="1:21">
      <c r="A1078" t="s">
        <v>2853</v>
      </c>
      <c r="B1078" s="2">
        <v>45362</v>
      </c>
      <c r="C1078" t="s">
        <v>33</v>
      </c>
      <c r="D1078">
        <v>24</v>
      </c>
      <c r="E1078" t="s">
        <v>39</v>
      </c>
      <c r="F1078">
        <v>0</v>
      </c>
      <c r="G1078">
        <v>2</v>
      </c>
      <c r="H1078" t="s">
        <v>24</v>
      </c>
      <c r="I1078">
        <v>5472</v>
      </c>
      <c r="J1078">
        <v>0</v>
      </c>
      <c r="K1078">
        <v>17</v>
      </c>
      <c r="L1078" t="s">
        <v>15568</v>
      </c>
      <c r="M1078" t="s">
        <v>23</v>
      </c>
      <c r="N1078" t="s">
        <v>23</v>
      </c>
      <c r="O1078" t="s">
        <v>49</v>
      </c>
      <c r="P1078" t="s">
        <v>202</v>
      </c>
      <c r="Q1078" t="s">
        <v>84</v>
      </c>
      <c r="R1078">
        <v>55.85</v>
      </c>
      <c r="S1078">
        <v>1350.77</v>
      </c>
      <c r="T1078" t="s">
        <v>59</v>
      </c>
      <c r="U1078" t="s">
        <v>60</v>
      </c>
    </row>
    <row r="1079" spans="1:21">
      <c r="A1079" t="s">
        <v>2856</v>
      </c>
      <c r="B1079" s="2">
        <v>45086</v>
      </c>
      <c r="C1079" t="s">
        <v>33</v>
      </c>
      <c r="D1079">
        <v>50</v>
      </c>
      <c r="E1079" t="s">
        <v>39</v>
      </c>
      <c r="F1079">
        <v>0</v>
      </c>
      <c r="G1079">
        <v>2</v>
      </c>
      <c r="H1079" t="s">
        <v>24</v>
      </c>
      <c r="I1079">
        <v>2934</v>
      </c>
      <c r="J1079">
        <v>0</v>
      </c>
      <c r="K1079">
        <v>26</v>
      </c>
      <c r="L1079" t="s">
        <v>15568</v>
      </c>
      <c r="M1079" t="s">
        <v>23</v>
      </c>
      <c r="N1079" t="s">
        <v>23</v>
      </c>
      <c r="O1079" t="s">
        <v>25</v>
      </c>
      <c r="P1079" t="s">
        <v>26</v>
      </c>
      <c r="Q1079" t="s">
        <v>27</v>
      </c>
      <c r="R1079">
        <v>74.95</v>
      </c>
      <c r="S1079">
        <v>2290.73</v>
      </c>
      <c r="T1079" t="s">
        <v>43</v>
      </c>
      <c r="U1079" t="s">
        <v>44</v>
      </c>
    </row>
    <row r="1080" spans="1:21">
      <c r="A1080" t="s">
        <v>2858</v>
      </c>
      <c r="B1080" s="2">
        <v>45650</v>
      </c>
      <c r="C1080" t="s">
        <v>33</v>
      </c>
      <c r="D1080">
        <v>48</v>
      </c>
      <c r="E1080" t="s">
        <v>23</v>
      </c>
      <c r="F1080">
        <v>0</v>
      </c>
      <c r="G1080">
        <v>2</v>
      </c>
      <c r="H1080" t="s">
        <v>24</v>
      </c>
      <c r="I1080">
        <v>2750</v>
      </c>
      <c r="J1080">
        <v>1</v>
      </c>
      <c r="K1080">
        <v>8</v>
      </c>
      <c r="L1080" t="s">
        <v>15568</v>
      </c>
      <c r="M1080" t="s">
        <v>23</v>
      </c>
      <c r="N1080" t="s">
        <v>23</v>
      </c>
      <c r="O1080" t="s">
        <v>25</v>
      </c>
      <c r="P1080" t="s">
        <v>26</v>
      </c>
      <c r="Q1080" t="s">
        <v>27</v>
      </c>
      <c r="R1080">
        <v>101.15</v>
      </c>
      <c r="S1080">
        <v>977.94</v>
      </c>
      <c r="T1080" t="s">
        <v>30</v>
      </c>
      <c r="U1080" t="s">
        <v>69</v>
      </c>
    </row>
    <row r="1081" spans="1:21">
      <c r="A1081" t="s">
        <v>2860</v>
      </c>
      <c r="B1081" s="2">
        <v>45842</v>
      </c>
      <c r="C1081" t="s">
        <v>33</v>
      </c>
      <c r="D1081">
        <v>47</v>
      </c>
      <c r="E1081" t="s">
        <v>39</v>
      </c>
      <c r="F1081">
        <v>0</v>
      </c>
      <c r="G1081">
        <v>2</v>
      </c>
      <c r="H1081" t="s">
        <v>24</v>
      </c>
      <c r="I1081">
        <v>2632</v>
      </c>
      <c r="J1081">
        <v>0</v>
      </c>
      <c r="K1081">
        <v>1</v>
      </c>
      <c r="L1081" t="s">
        <v>48</v>
      </c>
      <c r="M1081" t="s">
        <v>23</v>
      </c>
      <c r="N1081" t="s">
        <v>23</v>
      </c>
      <c r="O1081" t="s">
        <v>49</v>
      </c>
      <c r="P1081" t="s">
        <v>26</v>
      </c>
      <c r="Q1081" t="s">
        <v>27</v>
      </c>
      <c r="R1081">
        <v>44.9</v>
      </c>
      <c r="S1081">
        <v>86.68</v>
      </c>
      <c r="T1081" t="s">
        <v>64</v>
      </c>
      <c r="U1081" t="s">
        <v>145</v>
      </c>
    </row>
    <row r="1082" spans="1:21">
      <c r="A1082" t="s">
        <v>2863</v>
      </c>
      <c r="B1082" s="2">
        <v>45845</v>
      </c>
      <c r="C1082" t="s">
        <v>22</v>
      </c>
      <c r="D1082">
        <v>30</v>
      </c>
      <c r="E1082" t="s">
        <v>39</v>
      </c>
      <c r="F1082">
        <v>0</v>
      </c>
      <c r="G1082">
        <v>2</v>
      </c>
      <c r="H1082" t="s">
        <v>24</v>
      </c>
      <c r="I1082">
        <v>3273</v>
      </c>
      <c r="J1082">
        <v>0</v>
      </c>
      <c r="K1082">
        <v>1</v>
      </c>
      <c r="L1082" t="s">
        <v>15568</v>
      </c>
      <c r="M1082" t="s">
        <v>23</v>
      </c>
      <c r="N1082" t="s">
        <v>23</v>
      </c>
      <c r="O1082" t="s">
        <v>25</v>
      </c>
      <c r="P1082" t="s">
        <v>26</v>
      </c>
      <c r="Q1082" t="s">
        <v>27</v>
      </c>
      <c r="R1082">
        <v>69.5</v>
      </c>
      <c r="S1082">
        <v>190.7</v>
      </c>
      <c r="T1082" t="s">
        <v>59</v>
      </c>
      <c r="U1082" t="s">
        <v>60</v>
      </c>
    </row>
    <row r="1083" spans="1:21">
      <c r="A1083" t="s">
        <v>2865</v>
      </c>
      <c r="B1083" s="2">
        <v>45750</v>
      </c>
      <c r="C1083" t="s">
        <v>22</v>
      </c>
      <c r="D1083">
        <v>75</v>
      </c>
      <c r="E1083" t="s">
        <v>23</v>
      </c>
      <c r="F1083">
        <v>0</v>
      </c>
      <c r="G1083">
        <v>2</v>
      </c>
      <c r="H1083" t="s">
        <v>24</v>
      </c>
      <c r="I1083">
        <v>5839</v>
      </c>
      <c r="J1083">
        <v>0</v>
      </c>
      <c r="K1083">
        <v>4</v>
      </c>
      <c r="L1083" t="s">
        <v>15568</v>
      </c>
      <c r="M1083" t="s">
        <v>23</v>
      </c>
      <c r="N1083" t="s">
        <v>23</v>
      </c>
      <c r="O1083" t="s">
        <v>25</v>
      </c>
      <c r="P1083" t="s">
        <v>26</v>
      </c>
      <c r="Q1083" t="s">
        <v>84</v>
      </c>
      <c r="R1083">
        <v>74.400000000000006</v>
      </c>
      <c r="S1083">
        <v>369.04</v>
      </c>
      <c r="T1083" t="s">
        <v>30</v>
      </c>
      <c r="U1083" t="s">
        <v>69</v>
      </c>
    </row>
    <row r="1084" spans="1:21">
      <c r="A1084" t="s">
        <v>2867</v>
      </c>
      <c r="B1084" s="2">
        <v>45376</v>
      </c>
      <c r="C1084" t="s">
        <v>22</v>
      </c>
      <c r="D1084">
        <v>75</v>
      </c>
      <c r="E1084" t="s">
        <v>23</v>
      </c>
      <c r="F1084">
        <v>0</v>
      </c>
      <c r="G1084">
        <v>2</v>
      </c>
      <c r="H1084" t="s">
        <v>24</v>
      </c>
      <c r="I1084">
        <v>3368</v>
      </c>
      <c r="J1084">
        <v>1</v>
      </c>
      <c r="K1084">
        <v>17</v>
      </c>
      <c r="L1084" t="s">
        <v>97</v>
      </c>
      <c r="M1084" t="s">
        <v>23</v>
      </c>
      <c r="N1084" t="s">
        <v>23</v>
      </c>
      <c r="O1084" t="s">
        <v>25</v>
      </c>
      <c r="P1084" t="s">
        <v>26</v>
      </c>
      <c r="Q1084" t="s">
        <v>27</v>
      </c>
      <c r="R1084">
        <v>69</v>
      </c>
      <c r="S1084">
        <v>1914.14</v>
      </c>
      <c r="T1084" t="s">
        <v>30</v>
      </c>
      <c r="U1084" t="s">
        <v>103</v>
      </c>
    </row>
    <row r="1085" spans="1:21">
      <c r="A1085" t="s">
        <v>2869</v>
      </c>
      <c r="B1085" s="2">
        <v>45728</v>
      </c>
      <c r="C1085" t="s">
        <v>22</v>
      </c>
      <c r="D1085">
        <v>58</v>
      </c>
      <c r="E1085" t="s">
        <v>39</v>
      </c>
      <c r="F1085">
        <v>0</v>
      </c>
      <c r="G1085">
        <v>2</v>
      </c>
      <c r="H1085" t="s">
        <v>24</v>
      </c>
      <c r="I1085">
        <v>2673</v>
      </c>
      <c r="J1085">
        <v>0</v>
      </c>
      <c r="K1085">
        <v>5</v>
      </c>
      <c r="L1085" t="s">
        <v>15568</v>
      </c>
      <c r="M1085" t="s">
        <v>23</v>
      </c>
      <c r="N1085" t="s">
        <v>23</v>
      </c>
      <c r="O1085" t="s">
        <v>49</v>
      </c>
      <c r="P1085" t="s">
        <v>202</v>
      </c>
      <c r="Q1085" t="s">
        <v>50</v>
      </c>
      <c r="R1085">
        <v>70</v>
      </c>
      <c r="S1085">
        <v>583.65</v>
      </c>
      <c r="T1085" t="s">
        <v>30</v>
      </c>
      <c r="U1085" t="s">
        <v>31</v>
      </c>
    </row>
    <row r="1086" spans="1:21">
      <c r="A1086" t="s">
        <v>2871</v>
      </c>
      <c r="B1086" s="2">
        <v>44487</v>
      </c>
      <c r="C1086" t="s">
        <v>33</v>
      </c>
      <c r="D1086">
        <v>39</v>
      </c>
      <c r="E1086" t="s">
        <v>39</v>
      </c>
      <c r="F1086">
        <v>0</v>
      </c>
      <c r="G1086">
        <v>2</v>
      </c>
      <c r="H1086" t="s">
        <v>24</v>
      </c>
      <c r="I1086">
        <v>2712</v>
      </c>
      <c r="J1086">
        <v>0</v>
      </c>
      <c r="K1086">
        <v>46</v>
      </c>
      <c r="L1086" t="s">
        <v>15568</v>
      </c>
      <c r="M1086" t="s">
        <v>23</v>
      </c>
      <c r="N1086" t="s">
        <v>23</v>
      </c>
      <c r="O1086" t="s">
        <v>56</v>
      </c>
      <c r="P1086" t="s">
        <v>26</v>
      </c>
      <c r="Q1086" t="s">
        <v>27</v>
      </c>
      <c r="R1086">
        <v>96.05</v>
      </c>
      <c r="S1086">
        <v>4763.78</v>
      </c>
      <c r="T1086" t="s">
        <v>59</v>
      </c>
      <c r="U1086" t="s">
        <v>241</v>
      </c>
    </row>
    <row r="1087" spans="1:21">
      <c r="A1087" t="s">
        <v>2873</v>
      </c>
      <c r="B1087" s="2">
        <v>45854</v>
      </c>
      <c r="C1087" t="s">
        <v>33</v>
      </c>
      <c r="D1087">
        <v>57</v>
      </c>
      <c r="E1087" t="s">
        <v>39</v>
      </c>
      <c r="F1087">
        <v>0</v>
      </c>
      <c r="G1087">
        <v>2</v>
      </c>
      <c r="H1087" t="s">
        <v>24</v>
      </c>
      <c r="I1087">
        <v>5211</v>
      </c>
      <c r="J1087">
        <v>0</v>
      </c>
      <c r="K1087">
        <v>1</v>
      </c>
      <c r="L1087" t="s">
        <v>15568</v>
      </c>
      <c r="M1087" t="s">
        <v>23</v>
      </c>
      <c r="N1087" t="s">
        <v>39</v>
      </c>
      <c r="P1087" t="s">
        <v>26</v>
      </c>
      <c r="Q1087" t="s">
        <v>50</v>
      </c>
      <c r="R1087">
        <v>19.5</v>
      </c>
      <c r="S1087">
        <v>51.95</v>
      </c>
      <c r="T1087" t="s">
        <v>36</v>
      </c>
      <c r="U1087" t="s">
        <v>46</v>
      </c>
    </row>
    <row r="1088" spans="1:21">
      <c r="A1088" t="s">
        <v>2876</v>
      </c>
      <c r="B1088" s="2">
        <v>45816</v>
      </c>
      <c r="C1088" t="s">
        <v>22</v>
      </c>
      <c r="D1088">
        <v>54</v>
      </c>
      <c r="E1088" t="s">
        <v>39</v>
      </c>
      <c r="F1088">
        <v>0</v>
      </c>
      <c r="G1088">
        <v>2</v>
      </c>
      <c r="H1088" t="s">
        <v>24</v>
      </c>
      <c r="I1088">
        <v>4546</v>
      </c>
      <c r="J1088">
        <v>0</v>
      </c>
      <c r="K1088">
        <v>2</v>
      </c>
      <c r="L1088" t="s">
        <v>48</v>
      </c>
      <c r="M1088" t="s">
        <v>23</v>
      </c>
      <c r="N1088" t="s">
        <v>23</v>
      </c>
      <c r="O1088" t="s">
        <v>25</v>
      </c>
      <c r="P1088" t="s">
        <v>26</v>
      </c>
      <c r="Q1088" t="s">
        <v>27</v>
      </c>
      <c r="R1088">
        <v>86</v>
      </c>
      <c r="S1088">
        <v>252.39</v>
      </c>
      <c r="T1088" t="s">
        <v>36</v>
      </c>
      <c r="U1088" t="s">
        <v>46</v>
      </c>
    </row>
    <row r="1089" spans="1:21">
      <c r="A1089" t="s">
        <v>2878</v>
      </c>
      <c r="B1089" s="2">
        <v>44988</v>
      </c>
      <c r="C1089" t="s">
        <v>33</v>
      </c>
      <c r="D1089">
        <v>61</v>
      </c>
      <c r="E1089" t="s">
        <v>39</v>
      </c>
      <c r="F1089">
        <v>0</v>
      </c>
      <c r="G1089">
        <v>2</v>
      </c>
      <c r="H1089" t="s">
        <v>24</v>
      </c>
      <c r="I1089">
        <v>3615</v>
      </c>
      <c r="J1089">
        <v>0</v>
      </c>
      <c r="K1089">
        <v>29</v>
      </c>
      <c r="L1089" t="s">
        <v>15568</v>
      </c>
      <c r="M1089" t="s">
        <v>39</v>
      </c>
      <c r="N1089" t="s">
        <v>23</v>
      </c>
      <c r="O1089" t="s">
        <v>49</v>
      </c>
      <c r="P1089" t="s">
        <v>26</v>
      </c>
      <c r="Q1089" t="s">
        <v>27</v>
      </c>
      <c r="R1089">
        <v>30.6</v>
      </c>
      <c r="S1089">
        <v>856.35</v>
      </c>
      <c r="T1089" t="s">
        <v>64</v>
      </c>
      <c r="U1089" t="s">
        <v>65</v>
      </c>
    </row>
    <row r="1090" spans="1:21">
      <c r="A1090" t="s">
        <v>2881</v>
      </c>
      <c r="B1090" s="2">
        <v>45812</v>
      </c>
      <c r="C1090" t="s">
        <v>33</v>
      </c>
      <c r="D1090">
        <v>53</v>
      </c>
      <c r="E1090" t="s">
        <v>39</v>
      </c>
      <c r="F1090">
        <v>0</v>
      </c>
      <c r="G1090">
        <v>2</v>
      </c>
      <c r="H1090" t="s">
        <v>24</v>
      </c>
      <c r="I1090">
        <v>4320</v>
      </c>
      <c r="J1090">
        <v>0</v>
      </c>
      <c r="K1090">
        <v>2</v>
      </c>
      <c r="L1090" t="s">
        <v>15568</v>
      </c>
      <c r="M1090" t="s">
        <v>23</v>
      </c>
      <c r="N1090" t="s">
        <v>23</v>
      </c>
      <c r="O1090" t="s">
        <v>25</v>
      </c>
      <c r="P1090" t="s">
        <v>26</v>
      </c>
      <c r="Q1090" t="s">
        <v>27</v>
      </c>
      <c r="R1090">
        <v>75.55</v>
      </c>
      <c r="S1090">
        <v>249.04</v>
      </c>
      <c r="T1090" t="s">
        <v>30</v>
      </c>
      <c r="U1090" t="s">
        <v>69</v>
      </c>
    </row>
    <row r="1091" spans="1:21">
      <c r="A1091" t="s">
        <v>2883</v>
      </c>
      <c r="B1091" s="2">
        <v>45236</v>
      </c>
      <c r="C1091" t="s">
        <v>22</v>
      </c>
      <c r="D1091">
        <v>32</v>
      </c>
      <c r="E1091" t="s">
        <v>23</v>
      </c>
      <c r="F1091">
        <v>0</v>
      </c>
      <c r="G1091">
        <v>2</v>
      </c>
      <c r="H1091" t="s">
        <v>24</v>
      </c>
      <c r="I1091">
        <v>3796</v>
      </c>
      <c r="J1091">
        <v>1</v>
      </c>
      <c r="K1091">
        <v>21</v>
      </c>
      <c r="L1091" t="s">
        <v>97</v>
      </c>
      <c r="M1091" t="s">
        <v>23</v>
      </c>
      <c r="N1091" t="s">
        <v>23</v>
      </c>
      <c r="O1091" t="s">
        <v>25</v>
      </c>
      <c r="P1091" t="s">
        <v>26</v>
      </c>
      <c r="Q1091" t="s">
        <v>27</v>
      </c>
      <c r="R1091">
        <v>104.4</v>
      </c>
      <c r="S1091">
        <v>3053.6</v>
      </c>
      <c r="T1091" t="s">
        <v>36</v>
      </c>
      <c r="U1091" t="s">
        <v>46</v>
      </c>
    </row>
    <row r="1092" spans="1:21">
      <c r="A1092" t="s">
        <v>2885</v>
      </c>
      <c r="B1092" s="2">
        <v>45860</v>
      </c>
      <c r="C1092" t="s">
        <v>33</v>
      </c>
      <c r="D1092">
        <v>45</v>
      </c>
      <c r="E1092" t="s">
        <v>23</v>
      </c>
      <c r="F1092">
        <v>0</v>
      </c>
      <c r="G1092">
        <v>2</v>
      </c>
      <c r="H1092" t="s">
        <v>24</v>
      </c>
      <c r="I1092">
        <v>3492</v>
      </c>
      <c r="J1092">
        <v>2</v>
      </c>
      <c r="K1092">
        <v>1</v>
      </c>
      <c r="L1092" t="s">
        <v>48</v>
      </c>
      <c r="M1092" t="s">
        <v>23</v>
      </c>
      <c r="N1092" t="s">
        <v>23</v>
      </c>
      <c r="O1092" t="s">
        <v>25</v>
      </c>
      <c r="P1092" t="s">
        <v>26</v>
      </c>
      <c r="Q1092" t="s">
        <v>27</v>
      </c>
      <c r="R1092">
        <v>79.349999999999994</v>
      </c>
      <c r="S1092">
        <v>102.98</v>
      </c>
      <c r="T1092" t="s">
        <v>36</v>
      </c>
      <c r="U1092" t="s">
        <v>46</v>
      </c>
    </row>
    <row r="1093" spans="1:21">
      <c r="A1093" t="s">
        <v>2887</v>
      </c>
      <c r="B1093" s="2">
        <v>45849</v>
      </c>
      <c r="C1093" t="s">
        <v>33</v>
      </c>
      <c r="D1093">
        <v>30</v>
      </c>
      <c r="E1093" t="s">
        <v>39</v>
      </c>
      <c r="F1093">
        <v>0</v>
      </c>
      <c r="G1093">
        <v>2</v>
      </c>
      <c r="H1093" t="s">
        <v>24</v>
      </c>
      <c r="I1093">
        <v>2418</v>
      </c>
      <c r="J1093">
        <v>0</v>
      </c>
      <c r="K1093">
        <v>1</v>
      </c>
      <c r="L1093" t="s">
        <v>48</v>
      </c>
      <c r="M1093" t="s">
        <v>23</v>
      </c>
      <c r="N1093" t="s">
        <v>23</v>
      </c>
      <c r="O1093" t="s">
        <v>25</v>
      </c>
      <c r="P1093" t="s">
        <v>26</v>
      </c>
      <c r="Q1093" t="s">
        <v>27</v>
      </c>
      <c r="R1093">
        <v>69.650000000000006</v>
      </c>
      <c r="S1093">
        <v>118.89</v>
      </c>
      <c r="T1093" t="s">
        <v>30</v>
      </c>
      <c r="U1093" t="s">
        <v>103</v>
      </c>
    </row>
    <row r="1094" spans="1:21">
      <c r="A1094" t="s">
        <v>2889</v>
      </c>
      <c r="B1094" s="2">
        <v>45030</v>
      </c>
      <c r="C1094" t="s">
        <v>33</v>
      </c>
      <c r="D1094">
        <v>52</v>
      </c>
      <c r="E1094" t="s">
        <v>39</v>
      </c>
      <c r="F1094">
        <v>0</v>
      </c>
      <c r="G1094">
        <v>2</v>
      </c>
      <c r="H1094" t="s">
        <v>24</v>
      </c>
      <c r="I1094">
        <v>4136</v>
      </c>
      <c r="J1094">
        <v>0</v>
      </c>
      <c r="K1094">
        <v>28</v>
      </c>
      <c r="L1094" t="s">
        <v>15568</v>
      </c>
      <c r="M1094" t="s">
        <v>23</v>
      </c>
      <c r="N1094" t="s">
        <v>23</v>
      </c>
      <c r="O1094" t="s">
        <v>25</v>
      </c>
      <c r="P1094" t="s">
        <v>26</v>
      </c>
      <c r="Q1094" t="s">
        <v>27</v>
      </c>
      <c r="R1094">
        <v>103.3</v>
      </c>
      <c r="S1094">
        <v>3678.57</v>
      </c>
      <c r="T1094" t="s">
        <v>30</v>
      </c>
      <c r="U1094" t="s">
        <v>69</v>
      </c>
    </row>
    <row r="1095" spans="1:21">
      <c r="A1095" t="s">
        <v>2892</v>
      </c>
      <c r="B1095" s="2">
        <v>45855</v>
      </c>
      <c r="C1095" t="s">
        <v>22</v>
      </c>
      <c r="D1095">
        <v>79</v>
      </c>
      <c r="E1095" t="s">
        <v>39</v>
      </c>
      <c r="F1095">
        <v>0</v>
      </c>
      <c r="G1095">
        <v>2</v>
      </c>
      <c r="H1095" t="s">
        <v>24</v>
      </c>
      <c r="I1095">
        <v>5844</v>
      </c>
      <c r="J1095">
        <v>0</v>
      </c>
      <c r="K1095">
        <v>1</v>
      </c>
      <c r="L1095" t="s">
        <v>15568</v>
      </c>
      <c r="M1095" t="s">
        <v>23</v>
      </c>
      <c r="N1095" t="s">
        <v>23</v>
      </c>
      <c r="O1095" t="s">
        <v>25</v>
      </c>
      <c r="P1095" t="s">
        <v>26</v>
      </c>
      <c r="Q1095" t="s">
        <v>27</v>
      </c>
      <c r="R1095">
        <v>69.650000000000006</v>
      </c>
      <c r="S1095">
        <v>76.88</v>
      </c>
      <c r="T1095" t="s">
        <v>43</v>
      </c>
      <c r="U1095" t="s">
        <v>44</v>
      </c>
    </row>
    <row r="1096" spans="1:21">
      <c r="A1096" t="s">
        <v>2894</v>
      </c>
      <c r="B1096" s="2">
        <v>45840</v>
      </c>
      <c r="C1096" t="s">
        <v>33</v>
      </c>
      <c r="D1096">
        <v>70</v>
      </c>
      <c r="E1096" t="s">
        <v>39</v>
      </c>
      <c r="F1096">
        <v>0</v>
      </c>
      <c r="G1096">
        <v>2</v>
      </c>
      <c r="H1096" t="s">
        <v>24</v>
      </c>
      <c r="I1096">
        <v>4838</v>
      </c>
      <c r="J1096">
        <v>0</v>
      </c>
      <c r="K1096">
        <v>1</v>
      </c>
      <c r="L1096" t="s">
        <v>48</v>
      </c>
      <c r="M1096" t="s">
        <v>23</v>
      </c>
      <c r="N1096" t="s">
        <v>23</v>
      </c>
      <c r="O1096" t="s">
        <v>25</v>
      </c>
      <c r="P1096" t="s">
        <v>26</v>
      </c>
      <c r="Q1096" t="s">
        <v>84</v>
      </c>
      <c r="R1096">
        <v>75.05</v>
      </c>
      <c r="S1096">
        <v>107.91</v>
      </c>
      <c r="T1096" t="s">
        <v>30</v>
      </c>
      <c r="U1096" t="s">
        <v>69</v>
      </c>
    </row>
    <row r="1097" spans="1:21">
      <c r="A1097" t="s">
        <v>2896</v>
      </c>
      <c r="B1097" s="2">
        <v>45706</v>
      </c>
      <c r="C1097" t="s">
        <v>22</v>
      </c>
      <c r="D1097">
        <v>23</v>
      </c>
      <c r="E1097" t="s">
        <v>39</v>
      </c>
      <c r="F1097">
        <v>0</v>
      </c>
      <c r="G1097">
        <v>2</v>
      </c>
      <c r="H1097" t="s">
        <v>24</v>
      </c>
      <c r="I1097">
        <v>2087</v>
      </c>
      <c r="J1097">
        <v>0</v>
      </c>
      <c r="K1097">
        <v>6</v>
      </c>
      <c r="L1097" t="s">
        <v>15568</v>
      </c>
      <c r="M1097" t="s">
        <v>23</v>
      </c>
      <c r="N1097" t="s">
        <v>23</v>
      </c>
      <c r="O1097" t="s">
        <v>56</v>
      </c>
      <c r="P1097" t="s">
        <v>26</v>
      </c>
      <c r="Q1097" t="s">
        <v>27</v>
      </c>
      <c r="R1097">
        <v>44.75</v>
      </c>
      <c r="S1097">
        <v>527.91</v>
      </c>
      <c r="T1097" t="s">
        <v>64</v>
      </c>
      <c r="U1097" t="s">
        <v>234</v>
      </c>
    </row>
    <row r="1098" spans="1:21">
      <c r="A1098" t="s">
        <v>2899</v>
      </c>
      <c r="B1098" s="2">
        <v>45861</v>
      </c>
      <c r="C1098" t="s">
        <v>22</v>
      </c>
      <c r="D1098">
        <v>35</v>
      </c>
      <c r="E1098" t="s">
        <v>39</v>
      </c>
      <c r="F1098">
        <v>0</v>
      </c>
      <c r="G1098">
        <v>2</v>
      </c>
      <c r="H1098" t="s">
        <v>24</v>
      </c>
      <c r="I1098">
        <v>5687</v>
      </c>
      <c r="J1098">
        <v>0</v>
      </c>
      <c r="K1098">
        <v>1</v>
      </c>
      <c r="L1098" t="s">
        <v>48</v>
      </c>
      <c r="M1098" t="s">
        <v>23</v>
      </c>
      <c r="N1098" t="s">
        <v>39</v>
      </c>
      <c r="P1098" t="s">
        <v>26</v>
      </c>
      <c r="Q1098" t="s">
        <v>50</v>
      </c>
      <c r="R1098">
        <v>19.45</v>
      </c>
      <c r="S1098">
        <v>68.41</v>
      </c>
      <c r="T1098" t="s">
        <v>64</v>
      </c>
      <c r="U1098" t="s">
        <v>350</v>
      </c>
    </row>
    <row r="1099" spans="1:21">
      <c r="A1099" t="s">
        <v>2900</v>
      </c>
      <c r="B1099" s="2">
        <v>45469</v>
      </c>
      <c r="C1099" t="s">
        <v>33</v>
      </c>
      <c r="D1099">
        <v>42</v>
      </c>
      <c r="E1099" t="s">
        <v>23</v>
      </c>
      <c r="F1099">
        <v>0</v>
      </c>
      <c r="G1099">
        <v>2</v>
      </c>
      <c r="H1099" t="s">
        <v>24</v>
      </c>
      <c r="I1099">
        <v>4786</v>
      </c>
      <c r="J1099">
        <v>1</v>
      </c>
      <c r="K1099">
        <v>14</v>
      </c>
      <c r="L1099" t="s">
        <v>15568</v>
      </c>
      <c r="M1099" t="s">
        <v>23</v>
      </c>
      <c r="N1099" t="s">
        <v>23</v>
      </c>
      <c r="O1099" t="s">
        <v>25</v>
      </c>
      <c r="P1099" t="s">
        <v>26</v>
      </c>
      <c r="Q1099" t="s">
        <v>27</v>
      </c>
      <c r="R1099">
        <v>87.25</v>
      </c>
      <c r="S1099">
        <v>1667.12</v>
      </c>
      <c r="T1099" t="s">
        <v>30</v>
      </c>
      <c r="U1099" t="s">
        <v>69</v>
      </c>
    </row>
    <row r="1100" spans="1:21">
      <c r="A1100" t="s">
        <v>2902</v>
      </c>
      <c r="B1100" s="2">
        <v>45831</v>
      </c>
      <c r="C1100" t="s">
        <v>33</v>
      </c>
      <c r="D1100">
        <v>49</v>
      </c>
      <c r="E1100" t="s">
        <v>23</v>
      </c>
      <c r="F1100">
        <v>0</v>
      </c>
      <c r="G1100">
        <v>2</v>
      </c>
      <c r="H1100" t="s">
        <v>24</v>
      </c>
      <c r="I1100">
        <v>2643</v>
      </c>
      <c r="J1100">
        <v>1</v>
      </c>
      <c r="K1100">
        <v>2</v>
      </c>
      <c r="L1100" t="s">
        <v>48</v>
      </c>
      <c r="M1100" t="s">
        <v>39</v>
      </c>
      <c r="N1100" t="s">
        <v>23</v>
      </c>
      <c r="O1100" t="s">
        <v>49</v>
      </c>
      <c r="P1100" t="s">
        <v>26</v>
      </c>
      <c r="Q1100" t="s">
        <v>27</v>
      </c>
      <c r="R1100">
        <v>35.1</v>
      </c>
      <c r="S1100">
        <v>78.75</v>
      </c>
      <c r="T1100" t="s">
        <v>36</v>
      </c>
      <c r="U1100" t="s">
        <v>46</v>
      </c>
    </row>
    <row r="1101" spans="1:21">
      <c r="A1101" t="s">
        <v>2904</v>
      </c>
      <c r="B1101" s="2">
        <v>45648</v>
      </c>
      <c r="C1101" t="s">
        <v>22</v>
      </c>
      <c r="D1101">
        <v>36</v>
      </c>
      <c r="E1101" t="s">
        <v>39</v>
      </c>
      <c r="F1101">
        <v>0</v>
      </c>
      <c r="G1101">
        <v>2</v>
      </c>
      <c r="H1101" t="s">
        <v>24</v>
      </c>
      <c r="I1101">
        <v>5578</v>
      </c>
      <c r="J1101">
        <v>0</v>
      </c>
      <c r="K1101">
        <v>8</v>
      </c>
      <c r="L1101" t="s">
        <v>15568</v>
      </c>
      <c r="M1101" t="s">
        <v>39</v>
      </c>
      <c r="N1101" t="s">
        <v>23</v>
      </c>
      <c r="O1101" t="s">
        <v>49</v>
      </c>
      <c r="P1101" t="s">
        <v>26</v>
      </c>
      <c r="Q1101" t="s">
        <v>84</v>
      </c>
      <c r="R1101">
        <v>25.5</v>
      </c>
      <c r="S1101">
        <v>215.2</v>
      </c>
      <c r="T1101" t="s">
        <v>36</v>
      </c>
      <c r="U1101" t="s">
        <v>46</v>
      </c>
    </row>
    <row r="1102" spans="1:21">
      <c r="A1102" t="s">
        <v>2907</v>
      </c>
      <c r="B1102" s="2">
        <v>45283</v>
      </c>
      <c r="C1102" t="s">
        <v>22</v>
      </c>
      <c r="D1102">
        <v>40</v>
      </c>
      <c r="E1102" t="s">
        <v>23</v>
      </c>
      <c r="F1102">
        <v>0</v>
      </c>
      <c r="G1102">
        <v>2</v>
      </c>
      <c r="H1102" t="s">
        <v>24</v>
      </c>
      <c r="I1102">
        <v>4594</v>
      </c>
      <c r="J1102">
        <v>1</v>
      </c>
      <c r="K1102">
        <v>20</v>
      </c>
      <c r="L1102" t="s">
        <v>97</v>
      </c>
      <c r="M1102" t="s">
        <v>23</v>
      </c>
      <c r="N1102" t="s">
        <v>23</v>
      </c>
      <c r="O1102" t="s">
        <v>25</v>
      </c>
      <c r="P1102" t="s">
        <v>26</v>
      </c>
      <c r="Q1102" t="s">
        <v>50</v>
      </c>
      <c r="R1102">
        <v>89</v>
      </c>
      <c r="S1102">
        <v>2181.4499999999998</v>
      </c>
      <c r="T1102" t="s">
        <v>64</v>
      </c>
      <c r="U1102" t="s">
        <v>73</v>
      </c>
    </row>
    <row r="1103" spans="1:21">
      <c r="A1103" t="s">
        <v>2910</v>
      </c>
      <c r="B1103" s="2">
        <v>45792</v>
      </c>
      <c r="C1103" t="s">
        <v>22</v>
      </c>
      <c r="D1103">
        <v>35</v>
      </c>
      <c r="E1103" t="s">
        <v>39</v>
      </c>
      <c r="F1103">
        <v>0</v>
      </c>
      <c r="G1103">
        <v>2</v>
      </c>
      <c r="H1103" t="s">
        <v>24</v>
      </c>
      <c r="I1103">
        <v>5698</v>
      </c>
      <c r="J1103">
        <v>0</v>
      </c>
      <c r="K1103">
        <v>3</v>
      </c>
      <c r="L1103" t="s">
        <v>48</v>
      </c>
      <c r="M1103" t="s">
        <v>23</v>
      </c>
      <c r="N1103" t="s">
        <v>23</v>
      </c>
      <c r="O1103" t="s">
        <v>49</v>
      </c>
      <c r="P1103" t="s">
        <v>26</v>
      </c>
      <c r="Q1103" t="s">
        <v>50</v>
      </c>
      <c r="R1103">
        <v>55.15</v>
      </c>
      <c r="S1103">
        <v>227.46</v>
      </c>
      <c r="T1103" t="s">
        <v>64</v>
      </c>
      <c r="U1103" t="s">
        <v>234</v>
      </c>
    </row>
    <row r="1104" spans="1:21">
      <c r="A1104" t="s">
        <v>2913</v>
      </c>
      <c r="B1104" s="2">
        <v>45839</v>
      </c>
      <c r="C1104" t="s">
        <v>33</v>
      </c>
      <c r="D1104">
        <v>25</v>
      </c>
      <c r="E1104" t="s">
        <v>39</v>
      </c>
      <c r="F1104">
        <v>0</v>
      </c>
      <c r="G1104">
        <v>2</v>
      </c>
      <c r="H1104" t="s">
        <v>24</v>
      </c>
      <c r="I1104">
        <v>4689</v>
      </c>
      <c r="J1104">
        <v>0</v>
      </c>
      <c r="K1104">
        <v>1</v>
      </c>
      <c r="L1104" t="s">
        <v>15568</v>
      </c>
      <c r="M1104" t="s">
        <v>23</v>
      </c>
      <c r="N1104" t="s">
        <v>23</v>
      </c>
      <c r="O1104" t="s">
        <v>56</v>
      </c>
      <c r="P1104" t="s">
        <v>26</v>
      </c>
      <c r="Q1104" t="s">
        <v>27</v>
      </c>
      <c r="R1104">
        <v>45.65</v>
      </c>
      <c r="S1104">
        <v>82.64</v>
      </c>
      <c r="T1104" t="s">
        <v>30</v>
      </c>
      <c r="U1104" t="s">
        <v>103</v>
      </c>
    </row>
    <row r="1105" spans="1:21">
      <c r="A1105" t="s">
        <v>2915</v>
      </c>
      <c r="B1105" s="2">
        <v>45847</v>
      </c>
      <c r="C1105" t="s">
        <v>22</v>
      </c>
      <c r="D1105">
        <v>43</v>
      </c>
      <c r="E1105" t="s">
        <v>39</v>
      </c>
      <c r="F1105">
        <v>0</v>
      </c>
      <c r="G1105">
        <v>2</v>
      </c>
      <c r="H1105" t="s">
        <v>24</v>
      </c>
      <c r="I1105">
        <v>5774</v>
      </c>
      <c r="J1105">
        <v>0</v>
      </c>
      <c r="K1105">
        <v>1</v>
      </c>
      <c r="L1105" t="s">
        <v>15568</v>
      </c>
      <c r="M1105" t="s">
        <v>23</v>
      </c>
      <c r="N1105" t="s">
        <v>23</v>
      </c>
      <c r="O1105" t="s">
        <v>49</v>
      </c>
      <c r="P1105" t="s">
        <v>26</v>
      </c>
      <c r="Q1105" t="s">
        <v>27</v>
      </c>
      <c r="R1105">
        <v>45.3</v>
      </c>
      <c r="S1105">
        <v>103.67</v>
      </c>
      <c r="T1105" t="s">
        <v>30</v>
      </c>
      <c r="U1105" t="s">
        <v>103</v>
      </c>
    </row>
    <row r="1106" spans="1:21">
      <c r="A1106" t="s">
        <v>2917</v>
      </c>
      <c r="B1106" s="2">
        <v>45840</v>
      </c>
      <c r="C1106" t="s">
        <v>22</v>
      </c>
      <c r="D1106">
        <v>59</v>
      </c>
      <c r="E1106" t="s">
        <v>39</v>
      </c>
      <c r="F1106">
        <v>0</v>
      </c>
      <c r="G1106">
        <v>2</v>
      </c>
      <c r="H1106" t="s">
        <v>24</v>
      </c>
      <c r="I1106">
        <v>4512</v>
      </c>
      <c r="J1106">
        <v>0</v>
      </c>
      <c r="K1106">
        <v>1</v>
      </c>
      <c r="L1106" t="s">
        <v>48</v>
      </c>
      <c r="M1106" t="s">
        <v>23</v>
      </c>
      <c r="N1106" t="s">
        <v>23</v>
      </c>
      <c r="O1106" t="s">
        <v>25</v>
      </c>
      <c r="P1106" t="s">
        <v>26</v>
      </c>
      <c r="Q1106" t="s">
        <v>27</v>
      </c>
      <c r="R1106">
        <v>70.3</v>
      </c>
      <c r="S1106">
        <v>75.97</v>
      </c>
      <c r="T1106" t="s">
        <v>43</v>
      </c>
      <c r="U1106" t="s">
        <v>44</v>
      </c>
    </row>
    <row r="1107" spans="1:21">
      <c r="A1107" t="s">
        <v>2919</v>
      </c>
      <c r="B1107" s="2">
        <v>45489</v>
      </c>
      <c r="C1107" t="s">
        <v>22</v>
      </c>
      <c r="D1107">
        <v>32</v>
      </c>
      <c r="E1107" t="s">
        <v>39</v>
      </c>
      <c r="F1107">
        <v>0</v>
      </c>
      <c r="G1107">
        <v>2</v>
      </c>
      <c r="H1107" t="s">
        <v>24</v>
      </c>
      <c r="I1107">
        <v>5347</v>
      </c>
      <c r="J1107">
        <v>0</v>
      </c>
      <c r="K1107">
        <v>13</v>
      </c>
      <c r="L1107" t="s">
        <v>97</v>
      </c>
      <c r="M1107" t="s">
        <v>23</v>
      </c>
      <c r="N1107" t="s">
        <v>23</v>
      </c>
      <c r="O1107" t="s">
        <v>25</v>
      </c>
      <c r="P1107" t="s">
        <v>26</v>
      </c>
      <c r="Q1107" t="s">
        <v>27</v>
      </c>
      <c r="R1107">
        <v>91.1</v>
      </c>
      <c r="S1107">
        <v>1286.29</v>
      </c>
      <c r="T1107" t="s">
        <v>36</v>
      </c>
      <c r="U1107" t="s">
        <v>46</v>
      </c>
    </row>
    <row r="1108" spans="1:21">
      <c r="A1108" t="s">
        <v>2921</v>
      </c>
      <c r="B1108" s="2">
        <v>45788</v>
      </c>
      <c r="C1108" t="s">
        <v>33</v>
      </c>
      <c r="D1108">
        <v>54</v>
      </c>
      <c r="E1108" t="s">
        <v>23</v>
      </c>
      <c r="F1108">
        <v>0</v>
      </c>
      <c r="G1108">
        <v>2</v>
      </c>
      <c r="H1108" t="s">
        <v>24</v>
      </c>
      <c r="I1108">
        <v>2270</v>
      </c>
      <c r="J1108">
        <v>1</v>
      </c>
      <c r="K1108">
        <v>3</v>
      </c>
      <c r="L1108" t="s">
        <v>15568</v>
      </c>
      <c r="M1108" t="s">
        <v>23</v>
      </c>
      <c r="N1108" t="s">
        <v>23</v>
      </c>
      <c r="O1108" t="s">
        <v>25</v>
      </c>
      <c r="P1108" t="s">
        <v>26</v>
      </c>
      <c r="Q1108" t="s">
        <v>50</v>
      </c>
      <c r="R1108">
        <v>75.150000000000006</v>
      </c>
      <c r="S1108">
        <v>261.81</v>
      </c>
      <c r="T1108" t="s">
        <v>36</v>
      </c>
      <c r="U1108" t="s">
        <v>46</v>
      </c>
    </row>
    <row r="1109" spans="1:21">
      <c r="A1109" t="s">
        <v>2923</v>
      </c>
      <c r="B1109" s="2">
        <v>45180</v>
      </c>
      <c r="C1109" t="s">
        <v>22</v>
      </c>
      <c r="D1109">
        <v>33</v>
      </c>
      <c r="E1109" t="s">
        <v>39</v>
      </c>
      <c r="F1109">
        <v>0</v>
      </c>
      <c r="G1109">
        <v>2</v>
      </c>
      <c r="H1109" t="s">
        <v>24</v>
      </c>
      <c r="I1109">
        <v>5701</v>
      </c>
      <c r="J1109">
        <v>0</v>
      </c>
      <c r="K1109">
        <v>23</v>
      </c>
      <c r="L1109" t="s">
        <v>97</v>
      </c>
      <c r="M1109" t="s">
        <v>23</v>
      </c>
      <c r="N1109" t="s">
        <v>23</v>
      </c>
      <c r="O1109" t="s">
        <v>25</v>
      </c>
      <c r="P1109" t="s">
        <v>26</v>
      </c>
      <c r="Q1109" t="s">
        <v>27</v>
      </c>
      <c r="R1109">
        <v>81</v>
      </c>
      <c r="S1109">
        <v>2347.1999999999998</v>
      </c>
      <c r="T1109" t="s">
        <v>30</v>
      </c>
      <c r="U1109" t="s">
        <v>106</v>
      </c>
    </row>
    <row r="1110" spans="1:21">
      <c r="A1110" t="s">
        <v>2925</v>
      </c>
      <c r="B1110" s="2">
        <v>45856</v>
      </c>
      <c r="C1110" t="s">
        <v>22</v>
      </c>
      <c r="D1110">
        <v>47</v>
      </c>
      <c r="E1110" t="s">
        <v>39</v>
      </c>
      <c r="F1110">
        <v>0</v>
      </c>
      <c r="G1110">
        <v>2</v>
      </c>
      <c r="H1110" t="s">
        <v>24</v>
      </c>
      <c r="I1110">
        <v>4499</v>
      </c>
      <c r="J1110">
        <v>0</v>
      </c>
      <c r="K1110">
        <v>1</v>
      </c>
      <c r="L1110" t="s">
        <v>48</v>
      </c>
      <c r="M1110" t="s">
        <v>23</v>
      </c>
      <c r="N1110" t="s">
        <v>23</v>
      </c>
      <c r="O1110" t="s">
        <v>56</v>
      </c>
      <c r="P1110" t="s">
        <v>26</v>
      </c>
      <c r="Q1110" t="s">
        <v>27</v>
      </c>
      <c r="R1110">
        <v>45.1</v>
      </c>
      <c r="S1110">
        <v>60.38</v>
      </c>
      <c r="T1110" t="s">
        <v>36</v>
      </c>
      <c r="U1110" t="s">
        <v>46</v>
      </c>
    </row>
    <row r="1111" spans="1:21">
      <c r="A1111" t="s">
        <v>2927</v>
      </c>
      <c r="B1111" s="2">
        <v>45374</v>
      </c>
      <c r="C1111" t="s">
        <v>22</v>
      </c>
      <c r="D1111">
        <v>71</v>
      </c>
      <c r="E1111" t="s">
        <v>23</v>
      </c>
      <c r="F1111">
        <v>0</v>
      </c>
      <c r="G1111">
        <v>2</v>
      </c>
      <c r="H1111" t="s">
        <v>24</v>
      </c>
      <c r="I1111">
        <v>3443</v>
      </c>
      <c r="J1111">
        <v>1</v>
      </c>
      <c r="K1111">
        <v>17</v>
      </c>
      <c r="L1111" t="s">
        <v>15568</v>
      </c>
      <c r="M1111" t="s">
        <v>23</v>
      </c>
      <c r="N1111" t="s">
        <v>23</v>
      </c>
      <c r="O1111" t="s">
        <v>25</v>
      </c>
      <c r="P1111" t="s">
        <v>26</v>
      </c>
      <c r="Q1111" t="s">
        <v>27</v>
      </c>
      <c r="R1111">
        <v>81.5</v>
      </c>
      <c r="S1111">
        <v>1490.7</v>
      </c>
      <c r="T1111" t="s">
        <v>30</v>
      </c>
      <c r="U1111" t="s">
        <v>69</v>
      </c>
    </row>
    <row r="1112" spans="1:21">
      <c r="A1112" t="s">
        <v>2930</v>
      </c>
      <c r="B1112" s="2">
        <v>44911</v>
      </c>
      <c r="C1112" t="s">
        <v>22</v>
      </c>
      <c r="D1112">
        <v>70</v>
      </c>
      <c r="E1112" t="s">
        <v>39</v>
      </c>
      <c r="F1112">
        <v>0</v>
      </c>
      <c r="G1112">
        <v>2</v>
      </c>
      <c r="H1112" t="s">
        <v>24</v>
      </c>
      <c r="I1112">
        <v>2246</v>
      </c>
      <c r="J1112">
        <v>0</v>
      </c>
      <c r="K1112">
        <v>32</v>
      </c>
      <c r="L1112" t="s">
        <v>40</v>
      </c>
      <c r="M1112" t="s">
        <v>23</v>
      </c>
      <c r="N1112" t="s">
        <v>23</v>
      </c>
      <c r="O1112" t="s">
        <v>25</v>
      </c>
      <c r="P1112" t="s">
        <v>26</v>
      </c>
      <c r="Q1112" t="s">
        <v>50</v>
      </c>
      <c r="R1112">
        <v>96.15</v>
      </c>
      <c r="S1112">
        <v>3833.65</v>
      </c>
      <c r="T1112" t="s">
        <v>59</v>
      </c>
      <c r="U1112" t="s">
        <v>60</v>
      </c>
    </row>
    <row r="1113" spans="1:21">
      <c r="A1113" t="s">
        <v>2933</v>
      </c>
      <c r="B1113" s="2">
        <v>44876</v>
      </c>
      <c r="C1113" t="s">
        <v>22</v>
      </c>
      <c r="D1113">
        <v>67</v>
      </c>
      <c r="E1113" t="s">
        <v>39</v>
      </c>
      <c r="F1113">
        <v>0</v>
      </c>
      <c r="G1113">
        <v>2</v>
      </c>
      <c r="H1113" t="s">
        <v>24</v>
      </c>
      <c r="I1113">
        <v>2583</v>
      </c>
      <c r="J1113">
        <v>0</v>
      </c>
      <c r="K1113">
        <v>33</v>
      </c>
      <c r="L1113" t="s">
        <v>15568</v>
      </c>
      <c r="M1113" t="s">
        <v>23</v>
      </c>
      <c r="N1113" t="s">
        <v>23</v>
      </c>
      <c r="O1113" t="s">
        <v>25</v>
      </c>
      <c r="P1113" t="s">
        <v>26</v>
      </c>
      <c r="Q1113" t="s">
        <v>50</v>
      </c>
      <c r="R1113">
        <v>83.85</v>
      </c>
      <c r="S1113">
        <v>3987.79</v>
      </c>
      <c r="T1113" t="s">
        <v>30</v>
      </c>
      <c r="U1113" t="s">
        <v>69</v>
      </c>
    </row>
    <row r="1114" spans="1:21">
      <c r="A1114" t="s">
        <v>2935</v>
      </c>
      <c r="B1114" s="2">
        <v>43869</v>
      </c>
      <c r="C1114" t="s">
        <v>33</v>
      </c>
      <c r="D1114">
        <v>78</v>
      </c>
      <c r="E1114" t="s">
        <v>39</v>
      </c>
      <c r="F1114">
        <v>0</v>
      </c>
      <c r="G1114">
        <v>2</v>
      </c>
      <c r="H1114" t="s">
        <v>24</v>
      </c>
      <c r="I1114">
        <v>5011</v>
      </c>
      <c r="J1114">
        <v>0</v>
      </c>
      <c r="K1114">
        <v>66</v>
      </c>
      <c r="L1114" t="s">
        <v>15568</v>
      </c>
      <c r="M1114" t="s">
        <v>23</v>
      </c>
      <c r="N1114" t="s">
        <v>23</v>
      </c>
      <c r="O1114" t="s">
        <v>25</v>
      </c>
      <c r="P1114" t="s">
        <v>26</v>
      </c>
      <c r="Q1114" t="s">
        <v>50</v>
      </c>
      <c r="R1114">
        <v>80.45</v>
      </c>
      <c r="S1114">
        <v>8373.2900000000009</v>
      </c>
      <c r="T1114" t="s">
        <v>36</v>
      </c>
      <c r="U1114" t="s">
        <v>46</v>
      </c>
    </row>
    <row r="1115" spans="1:21">
      <c r="A1115" t="s">
        <v>2937</v>
      </c>
      <c r="B1115" s="2">
        <v>43965</v>
      </c>
      <c r="C1115" t="s">
        <v>33</v>
      </c>
      <c r="D1115">
        <v>72</v>
      </c>
      <c r="E1115" t="s">
        <v>23</v>
      </c>
      <c r="F1115">
        <v>0</v>
      </c>
      <c r="G1115">
        <v>2</v>
      </c>
      <c r="H1115" t="s">
        <v>24</v>
      </c>
      <c r="I1115">
        <v>5413</v>
      </c>
      <c r="J1115">
        <v>3</v>
      </c>
      <c r="K1115">
        <v>63</v>
      </c>
      <c r="L1115" t="s">
        <v>142</v>
      </c>
      <c r="M1115" t="s">
        <v>23</v>
      </c>
      <c r="N1115" t="s">
        <v>23</v>
      </c>
      <c r="O1115" t="s">
        <v>25</v>
      </c>
      <c r="P1115" t="s">
        <v>26</v>
      </c>
      <c r="Q1115" t="s">
        <v>27</v>
      </c>
      <c r="R1115">
        <v>100.55</v>
      </c>
      <c r="S1115">
        <v>6781.09</v>
      </c>
      <c r="T1115" t="s">
        <v>59</v>
      </c>
      <c r="U1115" t="s">
        <v>60</v>
      </c>
    </row>
    <row r="1116" spans="1:21">
      <c r="A1116" t="s">
        <v>2939</v>
      </c>
      <c r="B1116" s="2">
        <v>45825</v>
      </c>
      <c r="C1116" t="s">
        <v>33</v>
      </c>
      <c r="D1116">
        <v>48</v>
      </c>
      <c r="E1116" t="s">
        <v>39</v>
      </c>
      <c r="F1116">
        <v>0</v>
      </c>
      <c r="G1116">
        <v>2</v>
      </c>
      <c r="H1116" t="s">
        <v>24</v>
      </c>
      <c r="I1116">
        <v>4648</v>
      </c>
      <c r="J1116">
        <v>0</v>
      </c>
      <c r="K1116">
        <v>2</v>
      </c>
      <c r="L1116" t="s">
        <v>48</v>
      </c>
      <c r="M1116" t="s">
        <v>39</v>
      </c>
      <c r="N1116" t="s">
        <v>23</v>
      </c>
      <c r="O1116" t="s">
        <v>49</v>
      </c>
      <c r="P1116" t="s">
        <v>26</v>
      </c>
      <c r="Q1116" t="s">
        <v>27</v>
      </c>
      <c r="R1116">
        <v>42.6</v>
      </c>
      <c r="S1116">
        <v>72.400000000000006</v>
      </c>
      <c r="T1116" t="s">
        <v>30</v>
      </c>
      <c r="U1116" t="s">
        <v>106</v>
      </c>
    </row>
    <row r="1117" spans="1:21">
      <c r="A1117" t="s">
        <v>2942</v>
      </c>
      <c r="B1117" s="2">
        <v>45842</v>
      </c>
      <c r="C1117" t="s">
        <v>33</v>
      </c>
      <c r="D1117">
        <v>49</v>
      </c>
      <c r="E1117" t="s">
        <v>39</v>
      </c>
      <c r="F1117">
        <v>0</v>
      </c>
      <c r="G1117">
        <v>2</v>
      </c>
      <c r="H1117" t="s">
        <v>24</v>
      </c>
      <c r="I1117">
        <v>4091</v>
      </c>
      <c r="J1117">
        <v>0</v>
      </c>
      <c r="K1117">
        <v>1</v>
      </c>
      <c r="L1117" t="s">
        <v>15568</v>
      </c>
      <c r="M1117" t="s">
        <v>23</v>
      </c>
      <c r="N1117" t="s">
        <v>23</v>
      </c>
      <c r="O1117" t="s">
        <v>25</v>
      </c>
      <c r="P1117" t="s">
        <v>26</v>
      </c>
      <c r="Q1117" t="s">
        <v>27</v>
      </c>
      <c r="R1117">
        <v>95.6</v>
      </c>
      <c r="S1117">
        <v>102.27</v>
      </c>
      <c r="T1117" t="s">
        <v>43</v>
      </c>
      <c r="U1117" t="s">
        <v>44</v>
      </c>
    </row>
    <row r="1118" spans="1:21">
      <c r="A1118" t="s">
        <v>2944</v>
      </c>
      <c r="B1118" s="2">
        <v>45210</v>
      </c>
      <c r="C1118" t="s">
        <v>33</v>
      </c>
      <c r="D1118">
        <v>29</v>
      </c>
      <c r="E1118" t="s">
        <v>23</v>
      </c>
      <c r="F1118">
        <v>1</v>
      </c>
      <c r="G1118">
        <v>2</v>
      </c>
      <c r="H1118" t="s">
        <v>24</v>
      </c>
      <c r="I1118">
        <v>5115</v>
      </c>
      <c r="J1118">
        <v>1</v>
      </c>
      <c r="K1118">
        <v>22</v>
      </c>
      <c r="L1118" t="s">
        <v>15568</v>
      </c>
      <c r="M1118" t="s">
        <v>23</v>
      </c>
      <c r="N1118" t="s">
        <v>23</v>
      </c>
      <c r="O1118" t="s">
        <v>49</v>
      </c>
      <c r="P1118" t="s">
        <v>26</v>
      </c>
      <c r="Q1118" t="s">
        <v>27</v>
      </c>
      <c r="R1118">
        <v>55.15</v>
      </c>
      <c r="S1118">
        <v>1351.77</v>
      </c>
      <c r="T1118" t="s">
        <v>64</v>
      </c>
      <c r="U1118" t="s">
        <v>73</v>
      </c>
    </row>
    <row r="1119" spans="1:21">
      <c r="A1119" t="s">
        <v>2946</v>
      </c>
      <c r="B1119" s="2">
        <v>45785</v>
      </c>
      <c r="C1119" t="s">
        <v>33</v>
      </c>
      <c r="D1119">
        <v>32</v>
      </c>
      <c r="E1119" t="s">
        <v>23</v>
      </c>
      <c r="F1119">
        <v>0</v>
      </c>
      <c r="G1119">
        <v>2</v>
      </c>
      <c r="H1119" t="s">
        <v>24</v>
      </c>
      <c r="I1119">
        <v>4062</v>
      </c>
      <c r="J1119">
        <v>1</v>
      </c>
      <c r="K1119">
        <v>3</v>
      </c>
      <c r="L1119" t="s">
        <v>48</v>
      </c>
      <c r="M1119" t="s">
        <v>23</v>
      </c>
      <c r="N1119" t="s">
        <v>23</v>
      </c>
      <c r="O1119" t="s">
        <v>25</v>
      </c>
      <c r="P1119" t="s">
        <v>26</v>
      </c>
      <c r="Q1119" t="s">
        <v>27</v>
      </c>
      <c r="R1119">
        <v>75.849999999999994</v>
      </c>
      <c r="S1119">
        <v>389.62</v>
      </c>
      <c r="T1119" t="s">
        <v>30</v>
      </c>
      <c r="U1119" t="s">
        <v>106</v>
      </c>
    </row>
    <row r="1120" spans="1:21">
      <c r="A1120" t="s">
        <v>2949</v>
      </c>
      <c r="B1120" s="2">
        <v>45854</v>
      </c>
      <c r="C1120" t="s">
        <v>22</v>
      </c>
      <c r="D1120">
        <v>61</v>
      </c>
      <c r="E1120" t="s">
        <v>39</v>
      </c>
      <c r="F1120">
        <v>0</v>
      </c>
      <c r="G1120">
        <v>2</v>
      </c>
      <c r="H1120" t="s">
        <v>24</v>
      </c>
      <c r="I1120">
        <v>2905</v>
      </c>
      <c r="J1120">
        <v>0</v>
      </c>
      <c r="K1120">
        <v>1</v>
      </c>
      <c r="L1120" t="s">
        <v>15568</v>
      </c>
      <c r="M1120" t="s">
        <v>23</v>
      </c>
      <c r="N1120" t="s">
        <v>23</v>
      </c>
      <c r="O1120" t="s">
        <v>25</v>
      </c>
      <c r="P1120" t="s">
        <v>26</v>
      </c>
      <c r="Q1120" t="s">
        <v>27</v>
      </c>
      <c r="R1120">
        <v>89.1</v>
      </c>
      <c r="S1120">
        <v>105.16</v>
      </c>
      <c r="T1120" t="s">
        <v>43</v>
      </c>
      <c r="U1120" t="s">
        <v>149</v>
      </c>
    </row>
    <row r="1121" spans="1:21">
      <c r="A1121" t="s">
        <v>2951</v>
      </c>
      <c r="B1121" s="2">
        <v>45820</v>
      </c>
      <c r="C1121" t="s">
        <v>33</v>
      </c>
      <c r="D1121">
        <v>44</v>
      </c>
      <c r="E1121" t="s">
        <v>39</v>
      </c>
      <c r="F1121">
        <v>0</v>
      </c>
      <c r="G1121">
        <v>2</v>
      </c>
      <c r="H1121" t="s">
        <v>24</v>
      </c>
      <c r="I1121">
        <v>5299</v>
      </c>
      <c r="J1121">
        <v>0</v>
      </c>
      <c r="K1121">
        <v>2</v>
      </c>
      <c r="L1121" t="s">
        <v>15568</v>
      </c>
      <c r="M1121" t="s">
        <v>23</v>
      </c>
      <c r="N1121" t="s">
        <v>23</v>
      </c>
      <c r="O1121" t="s">
        <v>25</v>
      </c>
      <c r="P1121" t="s">
        <v>26</v>
      </c>
      <c r="Q1121" t="s">
        <v>27</v>
      </c>
      <c r="R1121">
        <v>94.2</v>
      </c>
      <c r="S1121">
        <v>279.58</v>
      </c>
      <c r="T1121" t="s">
        <v>64</v>
      </c>
      <c r="U1121" t="s">
        <v>145</v>
      </c>
    </row>
    <row r="1122" spans="1:21">
      <c r="A1122" t="s">
        <v>2953</v>
      </c>
      <c r="B1122" s="2">
        <v>44202</v>
      </c>
      <c r="C1122" t="s">
        <v>33</v>
      </c>
      <c r="D1122">
        <v>34</v>
      </c>
      <c r="E1122" t="s">
        <v>23</v>
      </c>
      <c r="F1122">
        <v>0</v>
      </c>
      <c r="G1122">
        <v>2</v>
      </c>
      <c r="H1122" t="s">
        <v>24</v>
      </c>
      <c r="I1122">
        <v>4398</v>
      </c>
      <c r="J1122">
        <v>5</v>
      </c>
      <c r="K1122">
        <v>55</v>
      </c>
      <c r="L1122" t="s">
        <v>15568</v>
      </c>
      <c r="M1122" t="s">
        <v>23</v>
      </c>
      <c r="N1122" t="s">
        <v>23</v>
      </c>
      <c r="O1122" t="s">
        <v>25</v>
      </c>
      <c r="P1122" t="s">
        <v>26</v>
      </c>
      <c r="Q1122" t="s">
        <v>27</v>
      </c>
      <c r="R1122">
        <v>77.75</v>
      </c>
      <c r="S1122">
        <v>5525.7</v>
      </c>
      <c r="T1122" t="s">
        <v>30</v>
      </c>
      <c r="U1122" t="s">
        <v>69</v>
      </c>
    </row>
    <row r="1123" spans="1:21">
      <c r="A1123" t="s">
        <v>2956</v>
      </c>
      <c r="B1123" s="2">
        <v>45788</v>
      </c>
      <c r="C1123" t="s">
        <v>33</v>
      </c>
      <c r="D1123">
        <v>38</v>
      </c>
      <c r="E1123" t="s">
        <v>39</v>
      </c>
      <c r="F1123">
        <v>0</v>
      </c>
      <c r="G1123">
        <v>2</v>
      </c>
      <c r="H1123" t="s">
        <v>24</v>
      </c>
      <c r="I1123">
        <v>5948</v>
      </c>
      <c r="J1123">
        <v>0</v>
      </c>
      <c r="K1123">
        <v>3</v>
      </c>
      <c r="L1123" t="s">
        <v>48</v>
      </c>
      <c r="M1123" t="s">
        <v>23</v>
      </c>
      <c r="N1123" t="s">
        <v>23</v>
      </c>
      <c r="O1123" t="s">
        <v>25</v>
      </c>
      <c r="P1123" t="s">
        <v>26</v>
      </c>
      <c r="Q1123" t="s">
        <v>27</v>
      </c>
      <c r="R1123">
        <v>75.5</v>
      </c>
      <c r="S1123">
        <v>363.13</v>
      </c>
      <c r="T1123" t="s">
        <v>36</v>
      </c>
      <c r="U1123" t="s">
        <v>37</v>
      </c>
    </row>
    <row r="1124" spans="1:21">
      <c r="A1124" t="s">
        <v>2958</v>
      </c>
      <c r="B1124" s="2">
        <v>45737</v>
      </c>
      <c r="C1124" t="s">
        <v>33</v>
      </c>
      <c r="D1124">
        <v>30</v>
      </c>
      <c r="E1124" t="s">
        <v>39</v>
      </c>
      <c r="F1124">
        <v>0</v>
      </c>
      <c r="G1124">
        <v>2</v>
      </c>
      <c r="H1124" t="s">
        <v>24</v>
      </c>
      <c r="I1124">
        <v>4600</v>
      </c>
      <c r="J1124">
        <v>0</v>
      </c>
      <c r="K1124">
        <v>5</v>
      </c>
      <c r="L1124" t="s">
        <v>15568</v>
      </c>
      <c r="M1124" t="s">
        <v>23</v>
      </c>
      <c r="N1124" t="s">
        <v>23</v>
      </c>
      <c r="O1124" t="s">
        <v>25</v>
      </c>
      <c r="P1124" t="s">
        <v>26</v>
      </c>
      <c r="Q1124" t="s">
        <v>27</v>
      </c>
      <c r="R1124">
        <v>75.55</v>
      </c>
      <c r="S1124">
        <v>589.75</v>
      </c>
      <c r="T1124" t="s">
        <v>30</v>
      </c>
      <c r="U1124" t="s">
        <v>69</v>
      </c>
    </row>
    <row r="1125" spans="1:21">
      <c r="A1125" t="s">
        <v>2960</v>
      </c>
      <c r="B1125" s="2">
        <v>45636</v>
      </c>
      <c r="C1125" t="s">
        <v>22</v>
      </c>
      <c r="D1125">
        <v>20</v>
      </c>
      <c r="E1125" t="s">
        <v>39</v>
      </c>
      <c r="F1125">
        <v>0</v>
      </c>
      <c r="G1125">
        <v>2</v>
      </c>
      <c r="H1125" t="s">
        <v>24</v>
      </c>
      <c r="I1125">
        <v>4345</v>
      </c>
      <c r="J1125">
        <v>0</v>
      </c>
      <c r="K1125">
        <v>8</v>
      </c>
      <c r="L1125" t="s">
        <v>15568</v>
      </c>
      <c r="M1125" t="s">
        <v>23</v>
      </c>
      <c r="N1125" t="s">
        <v>23</v>
      </c>
      <c r="O1125" t="s">
        <v>25</v>
      </c>
      <c r="P1125" t="s">
        <v>26</v>
      </c>
      <c r="Q1125" t="s">
        <v>27</v>
      </c>
      <c r="R1125">
        <v>74.5</v>
      </c>
      <c r="S1125">
        <v>620.79</v>
      </c>
      <c r="T1125" t="s">
        <v>64</v>
      </c>
      <c r="U1125" t="s">
        <v>1397</v>
      </c>
    </row>
    <row r="1126" spans="1:21">
      <c r="A1126" t="s">
        <v>2962</v>
      </c>
      <c r="B1126" s="2">
        <v>45812</v>
      </c>
      <c r="C1126" t="s">
        <v>33</v>
      </c>
      <c r="D1126">
        <v>66</v>
      </c>
      <c r="E1126" t="s">
        <v>39</v>
      </c>
      <c r="F1126">
        <v>0</v>
      </c>
      <c r="G1126">
        <v>2</v>
      </c>
      <c r="H1126" t="s">
        <v>24</v>
      </c>
      <c r="I1126">
        <v>2065</v>
      </c>
      <c r="J1126">
        <v>0</v>
      </c>
      <c r="K1126">
        <v>2</v>
      </c>
      <c r="L1126" t="s">
        <v>15568</v>
      </c>
      <c r="M1126" t="s">
        <v>23</v>
      </c>
      <c r="N1126" t="s">
        <v>23</v>
      </c>
      <c r="O1126" t="s">
        <v>25</v>
      </c>
      <c r="P1126" t="s">
        <v>26</v>
      </c>
      <c r="Q1126" t="s">
        <v>27</v>
      </c>
      <c r="R1126">
        <v>89.5</v>
      </c>
      <c r="S1126">
        <v>256.44</v>
      </c>
      <c r="T1126" t="s">
        <v>36</v>
      </c>
      <c r="U1126" t="s">
        <v>46</v>
      </c>
    </row>
    <row r="1127" spans="1:21">
      <c r="A1127" t="s">
        <v>2964</v>
      </c>
      <c r="B1127" s="2">
        <v>45814</v>
      </c>
      <c r="C1127" t="s">
        <v>33</v>
      </c>
      <c r="D1127">
        <v>69</v>
      </c>
      <c r="E1127" t="s">
        <v>39</v>
      </c>
      <c r="F1127">
        <v>0</v>
      </c>
      <c r="G1127">
        <v>2</v>
      </c>
      <c r="H1127" t="s">
        <v>24</v>
      </c>
      <c r="I1127">
        <v>2323</v>
      </c>
      <c r="J1127">
        <v>0</v>
      </c>
      <c r="K1127">
        <v>2</v>
      </c>
      <c r="L1127" t="s">
        <v>48</v>
      </c>
      <c r="M1127" t="s">
        <v>23</v>
      </c>
      <c r="N1127" t="s">
        <v>23</v>
      </c>
      <c r="O1127" t="s">
        <v>25</v>
      </c>
      <c r="P1127" t="s">
        <v>26</v>
      </c>
      <c r="Q1127" t="s">
        <v>27</v>
      </c>
      <c r="R1127">
        <v>69.650000000000006</v>
      </c>
      <c r="S1127">
        <v>160.43</v>
      </c>
      <c r="T1127" t="s">
        <v>30</v>
      </c>
      <c r="U1127" t="s">
        <v>69</v>
      </c>
    </row>
    <row r="1128" spans="1:21">
      <c r="A1128" t="s">
        <v>2966</v>
      </c>
      <c r="B1128" s="2">
        <v>45757</v>
      </c>
      <c r="C1128" t="s">
        <v>33</v>
      </c>
      <c r="D1128">
        <v>52</v>
      </c>
      <c r="E1128" t="s">
        <v>39</v>
      </c>
      <c r="F1128">
        <v>0</v>
      </c>
      <c r="G1128">
        <v>2</v>
      </c>
      <c r="H1128" t="s">
        <v>24</v>
      </c>
      <c r="I1128">
        <v>5587</v>
      </c>
      <c r="J1128">
        <v>0</v>
      </c>
      <c r="K1128">
        <v>4</v>
      </c>
      <c r="L1128" t="s">
        <v>15568</v>
      </c>
      <c r="M1128" t="s">
        <v>23</v>
      </c>
      <c r="N1128" t="s">
        <v>23</v>
      </c>
      <c r="O1128" t="s">
        <v>25</v>
      </c>
      <c r="P1128" t="s">
        <v>26</v>
      </c>
      <c r="Q1128" t="s">
        <v>84</v>
      </c>
      <c r="R1128">
        <v>87.1</v>
      </c>
      <c r="S1128">
        <v>471.29</v>
      </c>
      <c r="T1128" t="s">
        <v>30</v>
      </c>
      <c r="U1128" t="s">
        <v>69</v>
      </c>
    </row>
    <row r="1129" spans="1:21">
      <c r="A1129" t="s">
        <v>2969</v>
      </c>
      <c r="B1129" s="2">
        <v>45591</v>
      </c>
      <c r="C1129" t="s">
        <v>33</v>
      </c>
      <c r="D1129">
        <v>33</v>
      </c>
      <c r="E1129" t="s">
        <v>39</v>
      </c>
      <c r="F1129">
        <v>0</v>
      </c>
      <c r="G1129">
        <v>2</v>
      </c>
      <c r="H1129" t="s">
        <v>24</v>
      </c>
      <c r="I1129">
        <v>5699</v>
      </c>
      <c r="J1129">
        <v>0</v>
      </c>
      <c r="K1129">
        <v>10</v>
      </c>
      <c r="L1129" t="s">
        <v>15568</v>
      </c>
      <c r="M1129" t="s">
        <v>23</v>
      </c>
      <c r="N1129" t="s">
        <v>23</v>
      </c>
      <c r="O1129" t="s">
        <v>25</v>
      </c>
      <c r="P1129" t="s">
        <v>26</v>
      </c>
      <c r="Q1129" t="s">
        <v>27</v>
      </c>
      <c r="R1129">
        <v>86.45</v>
      </c>
      <c r="S1129">
        <v>1007.35</v>
      </c>
      <c r="T1129" t="s">
        <v>30</v>
      </c>
      <c r="U1129" t="s">
        <v>69</v>
      </c>
    </row>
    <row r="1130" spans="1:21">
      <c r="A1130" t="s">
        <v>2971</v>
      </c>
      <c r="B1130" s="2">
        <v>45549</v>
      </c>
      <c r="C1130" t="s">
        <v>22</v>
      </c>
      <c r="D1130">
        <v>57</v>
      </c>
      <c r="E1130" t="s">
        <v>23</v>
      </c>
      <c r="F1130">
        <v>0</v>
      </c>
      <c r="G1130">
        <v>2</v>
      </c>
      <c r="H1130" t="s">
        <v>24</v>
      </c>
      <c r="I1130">
        <v>5075</v>
      </c>
      <c r="J1130">
        <v>1</v>
      </c>
      <c r="K1130">
        <v>11</v>
      </c>
      <c r="L1130" t="s">
        <v>97</v>
      </c>
      <c r="M1130" t="s">
        <v>23</v>
      </c>
      <c r="N1130" t="s">
        <v>23</v>
      </c>
      <c r="O1130" t="s">
        <v>25</v>
      </c>
      <c r="P1130" t="s">
        <v>26</v>
      </c>
      <c r="Q1130" t="s">
        <v>27</v>
      </c>
      <c r="R1130">
        <v>74.349999999999994</v>
      </c>
      <c r="S1130">
        <v>934.74</v>
      </c>
      <c r="T1130" t="s">
        <v>30</v>
      </c>
      <c r="U1130" t="s">
        <v>69</v>
      </c>
    </row>
    <row r="1131" spans="1:21">
      <c r="A1131" t="s">
        <v>2973</v>
      </c>
      <c r="B1131" s="2">
        <v>44746</v>
      </c>
      <c r="C1131" t="s">
        <v>22</v>
      </c>
      <c r="D1131">
        <v>35</v>
      </c>
      <c r="E1131" t="s">
        <v>23</v>
      </c>
      <c r="F1131">
        <v>1</v>
      </c>
      <c r="G1131">
        <v>2</v>
      </c>
      <c r="H1131" t="s">
        <v>24</v>
      </c>
      <c r="I1131">
        <v>3627</v>
      </c>
      <c r="J1131">
        <v>1</v>
      </c>
      <c r="K1131">
        <v>37</v>
      </c>
      <c r="L1131" t="s">
        <v>15568</v>
      </c>
      <c r="M1131" t="s">
        <v>39</v>
      </c>
      <c r="N1131" t="s">
        <v>23</v>
      </c>
      <c r="O1131" t="s">
        <v>49</v>
      </c>
      <c r="P1131" t="s">
        <v>26</v>
      </c>
      <c r="Q1131" t="s">
        <v>27</v>
      </c>
      <c r="R1131">
        <v>40.200000000000003</v>
      </c>
      <c r="S1131">
        <v>1448.8</v>
      </c>
      <c r="T1131" t="s">
        <v>30</v>
      </c>
      <c r="U1131" t="s">
        <v>106</v>
      </c>
    </row>
    <row r="1132" spans="1:21">
      <c r="A1132" t="s">
        <v>2975</v>
      </c>
      <c r="B1132" s="2">
        <v>45325</v>
      </c>
      <c r="C1132" t="s">
        <v>22</v>
      </c>
      <c r="D1132">
        <v>52</v>
      </c>
      <c r="E1132" t="s">
        <v>39</v>
      </c>
      <c r="F1132">
        <v>3</v>
      </c>
      <c r="G1132">
        <v>2</v>
      </c>
      <c r="H1132" t="s">
        <v>24</v>
      </c>
      <c r="I1132">
        <v>3179</v>
      </c>
      <c r="J1132">
        <v>0</v>
      </c>
      <c r="K1132">
        <v>18</v>
      </c>
      <c r="L1132" t="s">
        <v>97</v>
      </c>
      <c r="M1132" t="s">
        <v>23</v>
      </c>
      <c r="N1132" t="s">
        <v>23</v>
      </c>
      <c r="O1132" t="s">
        <v>25</v>
      </c>
      <c r="P1132" t="s">
        <v>26</v>
      </c>
      <c r="Q1132" t="s">
        <v>27</v>
      </c>
      <c r="R1132">
        <v>95.45</v>
      </c>
      <c r="S1132">
        <v>1910.88</v>
      </c>
      <c r="T1132" t="s">
        <v>30</v>
      </c>
      <c r="U1132" t="s">
        <v>69</v>
      </c>
    </row>
    <row r="1133" spans="1:21">
      <c r="A1133" t="s">
        <v>2977</v>
      </c>
      <c r="B1133" s="2">
        <v>45675</v>
      </c>
      <c r="C1133" t="s">
        <v>33</v>
      </c>
      <c r="D1133">
        <v>71</v>
      </c>
      <c r="E1133" t="s">
        <v>39</v>
      </c>
      <c r="F1133">
        <v>2</v>
      </c>
      <c r="G1133">
        <v>2</v>
      </c>
      <c r="H1133" t="s">
        <v>24</v>
      </c>
      <c r="I1133">
        <v>4419</v>
      </c>
      <c r="J1133">
        <v>0</v>
      </c>
      <c r="K1133">
        <v>7</v>
      </c>
      <c r="L1133" t="s">
        <v>48</v>
      </c>
      <c r="M1133" t="s">
        <v>23</v>
      </c>
      <c r="N1133" t="s">
        <v>23</v>
      </c>
      <c r="O1133" t="s">
        <v>25</v>
      </c>
      <c r="P1133" t="s">
        <v>26</v>
      </c>
      <c r="Q1133" t="s">
        <v>27</v>
      </c>
      <c r="R1133">
        <v>76.45</v>
      </c>
      <c r="S1133">
        <v>681.2</v>
      </c>
      <c r="T1133" t="s">
        <v>59</v>
      </c>
      <c r="U1133" t="s">
        <v>140</v>
      </c>
    </row>
    <row r="1134" spans="1:21">
      <c r="A1134" t="s">
        <v>2979</v>
      </c>
      <c r="B1134" s="2">
        <v>45814</v>
      </c>
      <c r="C1134" t="s">
        <v>22</v>
      </c>
      <c r="D1134">
        <v>77</v>
      </c>
      <c r="E1134" t="s">
        <v>39</v>
      </c>
      <c r="F1134">
        <v>0</v>
      </c>
      <c r="G1134">
        <v>2</v>
      </c>
      <c r="H1134" t="s">
        <v>24</v>
      </c>
      <c r="I1134">
        <v>2803</v>
      </c>
      <c r="J1134">
        <v>0</v>
      </c>
      <c r="K1134">
        <v>2</v>
      </c>
      <c r="L1134" t="s">
        <v>15568</v>
      </c>
      <c r="M1134" t="s">
        <v>23</v>
      </c>
      <c r="N1134" t="s">
        <v>23</v>
      </c>
      <c r="O1134" t="s">
        <v>25</v>
      </c>
      <c r="P1134" t="s">
        <v>26</v>
      </c>
      <c r="Q1134" t="s">
        <v>27</v>
      </c>
      <c r="R1134">
        <v>74.7</v>
      </c>
      <c r="S1134">
        <v>178.42</v>
      </c>
      <c r="T1134" t="s">
        <v>30</v>
      </c>
      <c r="U1134" t="s">
        <v>69</v>
      </c>
    </row>
    <row r="1135" spans="1:21">
      <c r="A1135" t="s">
        <v>2981</v>
      </c>
      <c r="B1135" s="2">
        <v>44319</v>
      </c>
      <c r="C1135" t="s">
        <v>22</v>
      </c>
      <c r="D1135">
        <v>74</v>
      </c>
      <c r="E1135" t="s">
        <v>39</v>
      </c>
      <c r="F1135">
        <v>0</v>
      </c>
      <c r="G1135">
        <v>2</v>
      </c>
      <c r="H1135" t="s">
        <v>24</v>
      </c>
      <c r="I1135">
        <v>6204</v>
      </c>
      <c r="J1135">
        <v>0</v>
      </c>
      <c r="K1135">
        <v>51</v>
      </c>
      <c r="L1135" t="s">
        <v>142</v>
      </c>
      <c r="M1135" t="s">
        <v>23</v>
      </c>
      <c r="N1135" t="s">
        <v>23</v>
      </c>
      <c r="O1135" t="s">
        <v>25</v>
      </c>
      <c r="P1135" t="s">
        <v>26</v>
      </c>
      <c r="Q1135" t="s">
        <v>27</v>
      </c>
      <c r="R1135">
        <v>97.8</v>
      </c>
      <c r="S1135">
        <v>5907.29</v>
      </c>
      <c r="T1135" t="s">
        <v>59</v>
      </c>
      <c r="U1135" t="s">
        <v>384</v>
      </c>
    </row>
    <row r="1136" spans="1:21">
      <c r="A1136" t="s">
        <v>2984</v>
      </c>
      <c r="B1136" s="2">
        <v>44758</v>
      </c>
      <c r="C1136" t="s">
        <v>33</v>
      </c>
      <c r="D1136">
        <v>70</v>
      </c>
      <c r="E1136" t="s">
        <v>39</v>
      </c>
      <c r="F1136">
        <v>0</v>
      </c>
      <c r="G1136">
        <v>2</v>
      </c>
      <c r="H1136" t="s">
        <v>24</v>
      </c>
      <c r="I1136">
        <v>4448</v>
      </c>
      <c r="J1136">
        <v>0</v>
      </c>
      <c r="K1136">
        <v>37</v>
      </c>
      <c r="L1136" t="s">
        <v>15568</v>
      </c>
      <c r="M1136" t="s">
        <v>23</v>
      </c>
      <c r="N1136" t="s">
        <v>23</v>
      </c>
      <c r="O1136" t="s">
        <v>25</v>
      </c>
      <c r="P1136" t="s">
        <v>26</v>
      </c>
      <c r="Q1136" t="s">
        <v>27</v>
      </c>
      <c r="R1136">
        <v>96.55</v>
      </c>
      <c r="S1136">
        <v>3702.4</v>
      </c>
      <c r="T1136" t="s">
        <v>36</v>
      </c>
      <c r="U1136" t="s">
        <v>37</v>
      </c>
    </row>
    <row r="1137" spans="1:21">
      <c r="A1137" t="s">
        <v>2986</v>
      </c>
      <c r="B1137" s="2">
        <v>45843</v>
      </c>
      <c r="C1137" t="s">
        <v>33</v>
      </c>
      <c r="D1137">
        <v>66</v>
      </c>
      <c r="E1137" t="s">
        <v>23</v>
      </c>
      <c r="F1137">
        <v>0</v>
      </c>
      <c r="G1137">
        <v>2</v>
      </c>
      <c r="H1137" t="s">
        <v>24</v>
      </c>
      <c r="I1137">
        <v>3638</v>
      </c>
      <c r="J1137">
        <v>0</v>
      </c>
      <c r="K1137">
        <v>1</v>
      </c>
      <c r="L1137" t="s">
        <v>15568</v>
      </c>
      <c r="M1137" t="s">
        <v>23</v>
      </c>
      <c r="N1137" t="s">
        <v>23</v>
      </c>
      <c r="O1137" t="s">
        <v>49</v>
      </c>
      <c r="P1137" t="s">
        <v>26</v>
      </c>
      <c r="Q1137" t="s">
        <v>50</v>
      </c>
      <c r="R1137">
        <v>55.2</v>
      </c>
      <c r="S1137">
        <v>90.8</v>
      </c>
      <c r="T1137" t="s">
        <v>64</v>
      </c>
      <c r="U1137" t="s">
        <v>1397</v>
      </c>
    </row>
    <row r="1138" spans="1:21">
      <c r="A1138" t="s">
        <v>2987</v>
      </c>
      <c r="B1138" s="2">
        <v>45611</v>
      </c>
      <c r="C1138" t="s">
        <v>33</v>
      </c>
      <c r="D1138">
        <v>22</v>
      </c>
      <c r="E1138" t="s">
        <v>39</v>
      </c>
      <c r="F1138">
        <v>0</v>
      </c>
      <c r="G1138">
        <v>2</v>
      </c>
      <c r="H1138" t="s">
        <v>24</v>
      </c>
      <c r="I1138">
        <v>2954</v>
      </c>
      <c r="J1138">
        <v>0</v>
      </c>
      <c r="K1138">
        <v>9</v>
      </c>
      <c r="L1138" t="s">
        <v>15568</v>
      </c>
      <c r="M1138" t="s">
        <v>23</v>
      </c>
      <c r="N1138" t="s">
        <v>23</v>
      </c>
      <c r="O1138" t="s">
        <v>25</v>
      </c>
      <c r="P1138" t="s">
        <v>26</v>
      </c>
      <c r="Q1138" t="s">
        <v>50</v>
      </c>
      <c r="R1138">
        <v>98.3</v>
      </c>
      <c r="S1138">
        <v>1272.3399999999999</v>
      </c>
      <c r="T1138" t="s">
        <v>59</v>
      </c>
      <c r="U1138" t="s">
        <v>60</v>
      </c>
    </row>
    <row r="1139" spans="1:21">
      <c r="A1139" t="s">
        <v>2990</v>
      </c>
      <c r="B1139" s="2">
        <v>45740</v>
      </c>
      <c r="C1139" t="s">
        <v>33</v>
      </c>
      <c r="D1139">
        <v>27</v>
      </c>
      <c r="E1139" t="s">
        <v>23</v>
      </c>
      <c r="F1139">
        <v>0</v>
      </c>
      <c r="G1139">
        <v>2</v>
      </c>
      <c r="H1139" t="s">
        <v>24</v>
      </c>
      <c r="I1139">
        <v>2969</v>
      </c>
      <c r="J1139">
        <v>1</v>
      </c>
      <c r="K1139">
        <v>5</v>
      </c>
      <c r="L1139" t="s">
        <v>48</v>
      </c>
      <c r="M1139" t="s">
        <v>23</v>
      </c>
      <c r="N1139" t="s">
        <v>23</v>
      </c>
      <c r="O1139" t="s">
        <v>25</v>
      </c>
      <c r="P1139" t="s">
        <v>26</v>
      </c>
      <c r="Q1139" t="s">
        <v>27</v>
      </c>
      <c r="R1139">
        <v>69.95</v>
      </c>
      <c r="S1139">
        <v>415.55</v>
      </c>
      <c r="T1139" t="s">
        <v>36</v>
      </c>
      <c r="U1139" t="s">
        <v>37</v>
      </c>
    </row>
    <row r="1140" spans="1:21">
      <c r="A1140" t="s">
        <v>2992</v>
      </c>
      <c r="B1140" s="2">
        <v>45551</v>
      </c>
      <c r="C1140" t="s">
        <v>22</v>
      </c>
      <c r="D1140">
        <v>55</v>
      </c>
      <c r="E1140" t="s">
        <v>39</v>
      </c>
      <c r="F1140">
        <v>0</v>
      </c>
      <c r="G1140">
        <v>2</v>
      </c>
      <c r="H1140" t="s">
        <v>24</v>
      </c>
      <c r="I1140">
        <v>4601</v>
      </c>
      <c r="J1140">
        <v>0</v>
      </c>
      <c r="K1140">
        <v>11</v>
      </c>
      <c r="L1140" t="s">
        <v>15568</v>
      </c>
      <c r="M1140" t="s">
        <v>23</v>
      </c>
      <c r="N1140" t="s">
        <v>23</v>
      </c>
      <c r="O1140" t="s">
        <v>25</v>
      </c>
      <c r="P1140" t="s">
        <v>26</v>
      </c>
      <c r="Q1140" t="s">
        <v>27</v>
      </c>
      <c r="R1140">
        <v>74.55</v>
      </c>
      <c r="S1140">
        <v>884.15</v>
      </c>
      <c r="T1140" t="s">
        <v>59</v>
      </c>
      <c r="U1140" t="s">
        <v>384</v>
      </c>
    </row>
    <row r="1141" spans="1:21">
      <c r="A1141" t="s">
        <v>2994</v>
      </c>
      <c r="B1141" s="2">
        <v>45840</v>
      </c>
      <c r="C1141" t="s">
        <v>33</v>
      </c>
      <c r="D1141">
        <v>20</v>
      </c>
      <c r="E1141" t="s">
        <v>39</v>
      </c>
      <c r="F1141">
        <v>0</v>
      </c>
      <c r="G1141">
        <v>2</v>
      </c>
      <c r="H1141" t="s">
        <v>24</v>
      </c>
      <c r="I1141">
        <v>5082</v>
      </c>
      <c r="J1141">
        <v>0</v>
      </c>
      <c r="K1141">
        <v>1</v>
      </c>
      <c r="L1141" t="s">
        <v>15568</v>
      </c>
      <c r="M1141" t="s">
        <v>23</v>
      </c>
      <c r="N1141" t="s">
        <v>23</v>
      </c>
      <c r="O1141" t="s">
        <v>25</v>
      </c>
      <c r="P1141" t="s">
        <v>26</v>
      </c>
      <c r="Q1141" t="s">
        <v>27</v>
      </c>
      <c r="R1141">
        <v>79.55</v>
      </c>
      <c r="S1141">
        <v>121.68</v>
      </c>
      <c r="T1141" t="s">
        <v>30</v>
      </c>
      <c r="U1141" t="s">
        <v>69</v>
      </c>
    </row>
    <row r="1142" spans="1:21">
      <c r="A1142" t="s">
        <v>2996</v>
      </c>
      <c r="B1142" s="2">
        <v>45809</v>
      </c>
      <c r="C1142" t="s">
        <v>22</v>
      </c>
      <c r="D1142">
        <v>58</v>
      </c>
      <c r="E1142" t="s">
        <v>39</v>
      </c>
      <c r="F1142">
        <v>0</v>
      </c>
      <c r="G1142">
        <v>2</v>
      </c>
      <c r="H1142" t="s">
        <v>24</v>
      </c>
      <c r="I1142">
        <v>2699</v>
      </c>
      <c r="J1142">
        <v>0</v>
      </c>
      <c r="K1142">
        <v>2</v>
      </c>
      <c r="L1142" t="s">
        <v>48</v>
      </c>
      <c r="M1142" t="s">
        <v>23</v>
      </c>
      <c r="N1142" t="s">
        <v>23</v>
      </c>
      <c r="O1142" t="s">
        <v>49</v>
      </c>
      <c r="P1142" t="s">
        <v>26</v>
      </c>
      <c r="Q1142" t="s">
        <v>27</v>
      </c>
      <c r="R1142">
        <v>45.15</v>
      </c>
      <c r="S1142">
        <v>111.44</v>
      </c>
      <c r="T1142" t="s">
        <v>30</v>
      </c>
      <c r="U1142" t="s">
        <v>103</v>
      </c>
    </row>
    <row r="1143" spans="1:21">
      <c r="A1143" t="s">
        <v>2998</v>
      </c>
      <c r="B1143" s="2">
        <v>45476</v>
      </c>
      <c r="C1143" t="s">
        <v>33</v>
      </c>
      <c r="D1143">
        <v>56</v>
      </c>
      <c r="E1143" t="s">
        <v>23</v>
      </c>
      <c r="F1143">
        <v>0</v>
      </c>
      <c r="G1143">
        <v>2</v>
      </c>
      <c r="H1143" t="s">
        <v>24</v>
      </c>
      <c r="I1143">
        <v>3740</v>
      </c>
      <c r="J1143">
        <v>1</v>
      </c>
      <c r="K1143">
        <v>13</v>
      </c>
      <c r="L1143" t="s">
        <v>15568</v>
      </c>
      <c r="M1143" t="s">
        <v>23</v>
      </c>
      <c r="N1143" t="s">
        <v>23</v>
      </c>
      <c r="O1143" t="s">
        <v>25</v>
      </c>
      <c r="P1143" t="s">
        <v>26</v>
      </c>
      <c r="Q1143" t="s">
        <v>27</v>
      </c>
      <c r="R1143">
        <v>88.35</v>
      </c>
      <c r="S1143">
        <v>1454.59</v>
      </c>
      <c r="T1143" t="s">
        <v>30</v>
      </c>
      <c r="U1143" t="s">
        <v>69</v>
      </c>
    </row>
    <row r="1144" spans="1:21">
      <c r="A1144" t="s">
        <v>3000</v>
      </c>
      <c r="B1144" s="2">
        <v>45560</v>
      </c>
      <c r="C1144" t="s">
        <v>22</v>
      </c>
      <c r="D1144">
        <v>52</v>
      </c>
      <c r="E1144" t="s">
        <v>39</v>
      </c>
      <c r="F1144">
        <v>0</v>
      </c>
      <c r="G1144">
        <v>2</v>
      </c>
      <c r="H1144" t="s">
        <v>24</v>
      </c>
      <c r="I1144">
        <v>3119</v>
      </c>
      <c r="J1144">
        <v>0</v>
      </c>
      <c r="K1144">
        <v>11</v>
      </c>
      <c r="L1144" t="s">
        <v>15568</v>
      </c>
      <c r="M1144" t="s">
        <v>39</v>
      </c>
      <c r="N1144" t="s">
        <v>23</v>
      </c>
      <c r="O1144" t="s">
        <v>49</v>
      </c>
      <c r="P1144" t="s">
        <v>202</v>
      </c>
      <c r="Q1144" t="s">
        <v>27</v>
      </c>
      <c r="R1144">
        <v>41.6</v>
      </c>
      <c r="S1144">
        <v>470.6</v>
      </c>
      <c r="T1144" t="s">
        <v>30</v>
      </c>
      <c r="U1144" t="s">
        <v>103</v>
      </c>
    </row>
    <row r="1145" spans="1:21">
      <c r="A1145" t="s">
        <v>3003</v>
      </c>
      <c r="B1145" s="2">
        <v>44534</v>
      </c>
      <c r="C1145" t="s">
        <v>22</v>
      </c>
      <c r="D1145">
        <v>39</v>
      </c>
      <c r="E1145" t="s">
        <v>39</v>
      </c>
      <c r="F1145">
        <v>0</v>
      </c>
      <c r="G1145">
        <v>2</v>
      </c>
      <c r="H1145" t="s">
        <v>24</v>
      </c>
      <c r="I1145">
        <v>3486</v>
      </c>
      <c r="J1145">
        <v>0</v>
      </c>
      <c r="K1145">
        <v>44</v>
      </c>
      <c r="L1145" t="s">
        <v>15568</v>
      </c>
      <c r="M1145" t="s">
        <v>23</v>
      </c>
      <c r="N1145" t="s">
        <v>23</v>
      </c>
      <c r="O1145" t="s">
        <v>25</v>
      </c>
      <c r="P1145" t="s">
        <v>26</v>
      </c>
      <c r="Q1145" t="s">
        <v>27</v>
      </c>
      <c r="R1145">
        <v>100.55</v>
      </c>
      <c r="S1145">
        <v>6286.63</v>
      </c>
      <c r="T1145" t="s">
        <v>64</v>
      </c>
      <c r="U1145" t="s">
        <v>234</v>
      </c>
    </row>
    <row r="1146" spans="1:21">
      <c r="A1146" t="s">
        <v>3005</v>
      </c>
      <c r="B1146" s="2">
        <v>45854</v>
      </c>
      <c r="C1146" t="s">
        <v>33</v>
      </c>
      <c r="D1146">
        <v>41</v>
      </c>
      <c r="E1146" t="s">
        <v>39</v>
      </c>
      <c r="F1146">
        <v>0</v>
      </c>
      <c r="G1146">
        <v>2</v>
      </c>
      <c r="H1146" t="s">
        <v>24</v>
      </c>
      <c r="I1146">
        <v>2637</v>
      </c>
      <c r="J1146">
        <v>0</v>
      </c>
      <c r="K1146">
        <v>1</v>
      </c>
      <c r="L1146" t="s">
        <v>15568</v>
      </c>
      <c r="M1146" t="s">
        <v>23</v>
      </c>
      <c r="N1146" t="s">
        <v>23</v>
      </c>
      <c r="O1146" t="s">
        <v>25</v>
      </c>
      <c r="P1146" t="s">
        <v>26</v>
      </c>
      <c r="Q1146" t="s">
        <v>27</v>
      </c>
      <c r="R1146">
        <v>69.2</v>
      </c>
      <c r="S1146">
        <v>79.28</v>
      </c>
      <c r="T1146" t="s">
        <v>64</v>
      </c>
      <c r="U1146" t="s">
        <v>1397</v>
      </c>
    </row>
    <row r="1147" spans="1:21">
      <c r="A1147" t="s">
        <v>3008</v>
      </c>
      <c r="B1147" s="2">
        <v>44160</v>
      </c>
      <c r="C1147" t="s">
        <v>22</v>
      </c>
      <c r="D1147">
        <v>51</v>
      </c>
      <c r="E1147" t="s">
        <v>23</v>
      </c>
      <c r="F1147">
        <v>0</v>
      </c>
      <c r="G1147">
        <v>2</v>
      </c>
      <c r="H1147" t="s">
        <v>24</v>
      </c>
      <c r="I1147">
        <v>5172</v>
      </c>
      <c r="J1147">
        <v>1</v>
      </c>
      <c r="K1147">
        <v>57</v>
      </c>
      <c r="L1147" t="s">
        <v>15568</v>
      </c>
      <c r="M1147" t="s">
        <v>39</v>
      </c>
      <c r="N1147" t="s">
        <v>23</v>
      </c>
      <c r="O1147" t="s">
        <v>56</v>
      </c>
      <c r="P1147" t="s">
        <v>26</v>
      </c>
      <c r="Q1147" t="s">
        <v>27</v>
      </c>
      <c r="R1147">
        <v>44.85</v>
      </c>
      <c r="S1147">
        <v>2560.88</v>
      </c>
      <c r="T1147" t="s">
        <v>36</v>
      </c>
      <c r="U1147" t="s">
        <v>46</v>
      </c>
    </row>
    <row r="1148" spans="1:21">
      <c r="A1148" t="s">
        <v>3011</v>
      </c>
      <c r="B1148" s="2">
        <v>44775</v>
      </c>
      <c r="C1148" t="s">
        <v>22</v>
      </c>
      <c r="D1148">
        <v>70</v>
      </c>
      <c r="E1148" t="s">
        <v>23</v>
      </c>
      <c r="F1148">
        <v>0</v>
      </c>
      <c r="G1148">
        <v>2</v>
      </c>
      <c r="H1148" t="s">
        <v>24</v>
      </c>
      <c r="I1148">
        <v>3041</v>
      </c>
      <c r="J1148">
        <v>1</v>
      </c>
      <c r="K1148">
        <v>36</v>
      </c>
      <c r="L1148" t="s">
        <v>15568</v>
      </c>
      <c r="M1148" t="s">
        <v>23</v>
      </c>
      <c r="N1148" t="s">
        <v>23</v>
      </c>
      <c r="O1148" t="s">
        <v>25</v>
      </c>
      <c r="P1148" t="s">
        <v>26</v>
      </c>
      <c r="Q1148" t="s">
        <v>50</v>
      </c>
      <c r="R1148">
        <v>85.25</v>
      </c>
      <c r="S1148">
        <v>4016.19</v>
      </c>
      <c r="T1148" t="s">
        <v>64</v>
      </c>
      <c r="U1148" t="s">
        <v>65</v>
      </c>
    </row>
    <row r="1149" spans="1:21">
      <c r="A1149" t="s">
        <v>3013</v>
      </c>
      <c r="B1149" s="2">
        <v>45748</v>
      </c>
      <c r="C1149" t="s">
        <v>22</v>
      </c>
      <c r="D1149">
        <v>65</v>
      </c>
      <c r="E1149" t="s">
        <v>23</v>
      </c>
      <c r="F1149">
        <v>0</v>
      </c>
      <c r="G1149">
        <v>2</v>
      </c>
      <c r="H1149" t="s">
        <v>24</v>
      </c>
      <c r="I1149">
        <v>3394</v>
      </c>
      <c r="J1149">
        <v>2</v>
      </c>
      <c r="K1149">
        <v>4</v>
      </c>
      <c r="L1149" t="s">
        <v>15568</v>
      </c>
      <c r="M1149" t="s">
        <v>23</v>
      </c>
      <c r="N1149" t="s">
        <v>23</v>
      </c>
      <c r="O1149" t="s">
        <v>56</v>
      </c>
      <c r="P1149" t="s">
        <v>26</v>
      </c>
      <c r="Q1149" t="s">
        <v>50</v>
      </c>
      <c r="R1149">
        <v>50.05</v>
      </c>
      <c r="S1149">
        <v>218.03</v>
      </c>
      <c r="T1149" t="s">
        <v>30</v>
      </c>
      <c r="U1149" t="s">
        <v>69</v>
      </c>
    </row>
    <row r="1150" spans="1:21">
      <c r="A1150" t="s">
        <v>3016</v>
      </c>
      <c r="B1150" s="2">
        <v>44362</v>
      </c>
      <c r="C1150" t="s">
        <v>33</v>
      </c>
      <c r="D1150">
        <v>50</v>
      </c>
      <c r="E1150" t="s">
        <v>23</v>
      </c>
      <c r="F1150">
        <v>0</v>
      </c>
      <c r="G1150">
        <v>2</v>
      </c>
      <c r="H1150" t="s">
        <v>24</v>
      </c>
      <c r="I1150">
        <v>4274</v>
      </c>
      <c r="J1150">
        <v>1</v>
      </c>
      <c r="K1150">
        <v>50</v>
      </c>
      <c r="L1150" t="s">
        <v>142</v>
      </c>
      <c r="M1150" t="s">
        <v>23</v>
      </c>
      <c r="N1150" t="s">
        <v>23</v>
      </c>
      <c r="O1150" t="s">
        <v>25</v>
      </c>
      <c r="P1150" t="s">
        <v>202</v>
      </c>
      <c r="Q1150" t="s">
        <v>27</v>
      </c>
      <c r="R1150">
        <v>108.55</v>
      </c>
      <c r="S1150">
        <v>7082.2</v>
      </c>
      <c r="T1150" t="s">
        <v>43</v>
      </c>
      <c r="U1150" t="s">
        <v>149</v>
      </c>
    </row>
    <row r="1151" spans="1:21">
      <c r="A1151" t="s">
        <v>3019</v>
      </c>
      <c r="B1151" s="2">
        <v>45181</v>
      </c>
      <c r="C1151" t="s">
        <v>22</v>
      </c>
      <c r="D1151">
        <v>58</v>
      </c>
      <c r="E1151" t="s">
        <v>39</v>
      </c>
      <c r="F1151">
        <v>0</v>
      </c>
      <c r="G1151">
        <v>2</v>
      </c>
      <c r="H1151" t="s">
        <v>24</v>
      </c>
      <c r="I1151">
        <v>4359</v>
      </c>
      <c r="J1151">
        <v>0</v>
      </c>
      <c r="K1151">
        <v>23</v>
      </c>
      <c r="L1151" t="s">
        <v>15568</v>
      </c>
      <c r="M1151" t="s">
        <v>23</v>
      </c>
      <c r="N1151" t="s">
        <v>23</v>
      </c>
      <c r="O1151" t="s">
        <v>56</v>
      </c>
      <c r="P1151" t="s">
        <v>26</v>
      </c>
      <c r="Q1151" t="s">
        <v>27</v>
      </c>
      <c r="R1151">
        <v>90.6</v>
      </c>
      <c r="S1151">
        <v>2828.34</v>
      </c>
      <c r="T1151" t="s">
        <v>30</v>
      </c>
      <c r="U1151" t="s">
        <v>103</v>
      </c>
    </row>
    <row r="1152" spans="1:21">
      <c r="A1152" t="s">
        <v>3021</v>
      </c>
      <c r="B1152" s="2">
        <v>45833</v>
      </c>
      <c r="C1152" t="s">
        <v>33</v>
      </c>
      <c r="D1152">
        <v>21</v>
      </c>
      <c r="E1152" t="s">
        <v>39</v>
      </c>
      <c r="F1152">
        <v>0</v>
      </c>
      <c r="G1152">
        <v>2</v>
      </c>
      <c r="H1152" t="s">
        <v>24</v>
      </c>
      <c r="I1152">
        <v>2414</v>
      </c>
      <c r="J1152">
        <v>0</v>
      </c>
      <c r="K1152">
        <v>2</v>
      </c>
      <c r="L1152" t="s">
        <v>48</v>
      </c>
      <c r="M1152" t="s">
        <v>23</v>
      </c>
      <c r="N1152" t="s">
        <v>23</v>
      </c>
      <c r="O1152" t="s">
        <v>25</v>
      </c>
      <c r="P1152" t="s">
        <v>26</v>
      </c>
      <c r="Q1152" t="s">
        <v>27</v>
      </c>
      <c r="R1152">
        <v>95.15</v>
      </c>
      <c r="S1152">
        <v>273.92</v>
      </c>
      <c r="T1152" t="s">
        <v>30</v>
      </c>
      <c r="U1152" t="s">
        <v>69</v>
      </c>
    </row>
    <row r="1153" spans="1:21">
      <c r="A1153" t="s">
        <v>3023</v>
      </c>
      <c r="B1153" s="2">
        <v>45730</v>
      </c>
      <c r="C1153" t="s">
        <v>22</v>
      </c>
      <c r="D1153">
        <v>32</v>
      </c>
      <c r="E1153" t="s">
        <v>39</v>
      </c>
      <c r="F1153">
        <v>0</v>
      </c>
      <c r="G1153">
        <v>2</v>
      </c>
      <c r="H1153" t="s">
        <v>24</v>
      </c>
      <c r="I1153">
        <v>2857</v>
      </c>
      <c r="J1153">
        <v>0</v>
      </c>
      <c r="K1153">
        <v>5</v>
      </c>
      <c r="L1153" t="s">
        <v>15568</v>
      </c>
      <c r="M1153" t="s">
        <v>23</v>
      </c>
      <c r="N1153" t="s">
        <v>23</v>
      </c>
      <c r="O1153" t="s">
        <v>56</v>
      </c>
      <c r="P1153" t="s">
        <v>26</v>
      </c>
      <c r="Q1153" t="s">
        <v>27</v>
      </c>
      <c r="R1153">
        <v>47.15</v>
      </c>
      <c r="S1153">
        <v>333.2</v>
      </c>
      <c r="T1153" t="s">
        <v>30</v>
      </c>
      <c r="U1153" t="s">
        <v>69</v>
      </c>
    </row>
    <row r="1154" spans="1:21">
      <c r="A1154" t="s">
        <v>3026</v>
      </c>
      <c r="B1154" s="2">
        <v>44603</v>
      </c>
      <c r="C1154" t="s">
        <v>33</v>
      </c>
      <c r="D1154">
        <v>25</v>
      </c>
      <c r="E1154" t="s">
        <v>23</v>
      </c>
      <c r="F1154">
        <v>0</v>
      </c>
      <c r="G1154">
        <v>2</v>
      </c>
      <c r="H1154" t="s">
        <v>24</v>
      </c>
      <c r="I1154">
        <v>2044</v>
      </c>
      <c r="J1154">
        <v>1</v>
      </c>
      <c r="K1154">
        <v>42</v>
      </c>
      <c r="L1154" t="s">
        <v>142</v>
      </c>
      <c r="M1154" t="s">
        <v>39</v>
      </c>
      <c r="N1154" t="s">
        <v>23</v>
      </c>
      <c r="O1154" t="s">
        <v>56</v>
      </c>
      <c r="P1154" t="s">
        <v>202</v>
      </c>
      <c r="Q1154" t="s">
        <v>84</v>
      </c>
      <c r="R1154">
        <v>33.549999999999997</v>
      </c>
      <c r="S1154">
        <v>1495.3</v>
      </c>
      <c r="T1154" t="s">
        <v>30</v>
      </c>
      <c r="U1154" t="s">
        <v>31</v>
      </c>
    </row>
    <row r="1155" spans="1:21">
      <c r="A1155" t="s">
        <v>3029</v>
      </c>
      <c r="B1155" s="2">
        <v>45338</v>
      </c>
      <c r="C1155" t="s">
        <v>22</v>
      </c>
      <c r="D1155">
        <v>55</v>
      </c>
      <c r="E1155" t="s">
        <v>39</v>
      </c>
      <c r="F1155">
        <v>0</v>
      </c>
      <c r="G1155">
        <v>2</v>
      </c>
      <c r="H1155" t="s">
        <v>24</v>
      </c>
      <c r="I1155">
        <v>5474</v>
      </c>
      <c r="J1155">
        <v>0</v>
      </c>
      <c r="K1155">
        <v>18</v>
      </c>
      <c r="L1155" t="s">
        <v>97</v>
      </c>
      <c r="M1155" t="s">
        <v>39</v>
      </c>
      <c r="N1155" t="s">
        <v>23</v>
      </c>
      <c r="O1155" t="s">
        <v>49</v>
      </c>
      <c r="P1155" t="s">
        <v>26</v>
      </c>
      <c r="Q1155" t="s">
        <v>50</v>
      </c>
      <c r="R1155">
        <v>33.5</v>
      </c>
      <c r="S1155">
        <v>600</v>
      </c>
      <c r="T1155" t="s">
        <v>64</v>
      </c>
      <c r="U1155" t="s">
        <v>65</v>
      </c>
    </row>
    <row r="1156" spans="1:21">
      <c r="A1156" t="s">
        <v>3032</v>
      </c>
      <c r="B1156" s="2">
        <v>45618</v>
      </c>
      <c r="C1156" t="s">
        <v>22</v>
      </c>
      <c r="D1156">
        <v>59</v>
      </c>
      <c r="E1156" t="s">
        <v>23</v>
      </c>
      <c r="F1156">
        <v>0</v>
      </c>
      <c r="G1156">
        <v>2</v>
      </c>
      <c r="H1156" t="s">
        <v>24</v>
      </c>
      <c r="I1156">
        <v>3195</v>
      </c>
      <c r="J1156">
        <v>1</v>
      </c>
      <c r="K1156">
        <v>9</v>
      </c>
      <c r="L1156" t="s">
        <v>48</v>
      </c>
      <c r="M1156" t="s">
        <v>39</v>
      </c>
      <c r="N1156" t="s">
        <v>23</v>
      </c>
      <c r="O1156" t="s">
        <v>49</v>
      </c>
      <c r="P1156" t="s">
        <v>202</v>
      </c>
      <c r="Q1156" t="s">
        <v>27</v>
      </c>
      <c r="R1156">
        <v>24.1</v>
      </c>
      <c r="S1156">
        <v>259.8</v>
      </c>
      <c r="T1156" t="s">
        <v>30</v>
      </c>
      <c r="U1156" t="s">
        <v>106</v>
      </c>
    </row>
    <row r="1157" spans="1:21">
      <c r="A1157" t="s">
        <v>3034</v>
      </c>
      <c r="B1157" s="2">
        <v>45092</v>
      </c>
      <c r="C1157" t="s">
        <v>33</v>
      </c>
      <c r="D1157">
        <v>53</v>
      </c>
      <c r="E1157" t="s">
        <v>39</v>
      </c>
      <c r="F1157">
        <v>0</v>
      </c>
      <c r="G1157">
        <v>2</v>
      </c>
      <c r="H1157" t="s">
        <v>24</v>
      </c>
      <c r="I1157">
        <v>4910</v>
      </c>
      <c r="J1157">
        <v>0</v>
      </c>
      <c r="K1157">
        <v>26</v>
      </c>
      <c r="L1157" t="s">
        <v>15568</v>
      </c>
      <c r="M1157" t="s">
        <v>23</v>
      </c>
      <c r="N1157" t="s">
        <v>23</v>
      </c>
      <c r="O1157" t="s">
        <v>25</v>
      </c>
      <c r="P1157" t="s">
        <v>26</v>
      </c>
      <c r="Q1157" t="s">
        <v>27</v>
      </c>
      <c r="R1157">
        <v>88.8</v>
      </c>
      <c r="S1157">
        <v>3314.69</v>
      </c>
      <c r="T1157" t="s">
        <v>64</v>
      </c>
      <c r="U1157" t="s">
        <v>73</v>
      </c>
    </row>
    <row r="1158" spans="1:21">
      <c r="A1158" t="s">
        <v>3036</v>
      </c>
      <c r="B1158" s="2">
        <v>43758</v>
      </c>
      <c r="C1158" t="s">
        <v>22</v>
      </c>
      <c r="D1158">
        <v>58</v>
      </c>
      <c r="E1158" t="s">
        <v>23</v>
      </c>
      <c r="F1158">
        <v>0</v>
      </c>
      <c r="G1158">
        <v>2</v>
      </c>
      <c r="H1158" t="s">
        <v>24</v>
      </c>
      <c r="I1158">
        <v>6136</v>
      </c>
      <c r="J1158">
        <v>1</v>
      </c>
      <c r="K1158">
        <v>70</v>
      </c>
      <c r="L1158" t="s">
        <v>15568</v>
      </c>
      <c r="M1158" t="s">
        <v>23</v>
      </c>
      <c r="N1158" t="s">
        <v>23</v>
      </c>
      <c r="O1158" t="s">
        <v>25</v>
      </c>
      <c r="P1158" t="s">
        <v>202</v>
      </c>
      <c r="Q1158" t="s">
        <v>27</v>
      </c>
      <c r="R1158">
        <v>109.5</v>
      </c>
      <c r="S1158">
        <v>10308.75</v>
      </c>
      <c r="T1158" t="s">
        <v>59</v>
      </c>
      <c r="U1158" t="s">
        <v>384</v>
      </c>
    </row>
    <row r="1159" spans="1:21">
      <c r="A1159" t="s">
        <v>3039</v>
      </c>
      <c r="B1159" s="2">
        <v>45864</v>
      </c>
      <c r="C1159" t="s">
        <v>33</v>
      </c>
      <c r="D1159">
        <v>38</v>
      </c>
      <c r="E1159" t="s">
        <v>39</v>
      </c>
      <c r="F1159">
        <v>0</v>
      </c>
      <c r="G1159">
        <v>2</v>
      </c>
      <c r="H1159" t="s">
        <v>24</v>
      </c>
      <c r="I1159">
        <v>3196</v>
      </c>
      <c r="J1159">
        <v>0</v>
      </c>
      <c r="K1159">
        <v>1</v>
      </c>
      <c r="L1159" t="s">
        <v>15568</v>
      </c>
      <c r="M1159" t="s">
        <v>39</v>
      </c>
      <c r="N1159" t="s">
        <v>23</v>
      </c>
      <c r="O1159" t="s">
        <v>49</v>
      </c>
      <c r="P1159" t="s">
        <v>26</v>
      </c>
      <c r="Q1159" t="s">
        <v>84</v>
      </c>
      <c r="R1159">
        <v>25.2</v>
      </c>
      <c r="S1159">
        <v>25.2</v>
      </c>
      <c r="T1159" t="s">
        <v>43</v>
      </c>
      <c r="U1159" t="s">
        <v>44</v>
      </c>
    </row>
    <row r="1160" spans="1:21">
      <c r="A1160" t="s">
        <v>3040</v>
      </c>
      <c r="B1160" s="2">
        <v>45770</v>
      </c>
      <c r="C1160" t="s">
        <v>22</v>
      </c>
      <c r="D1160">
        <v>29</v>
      </c>
      <c r="E1160" t="s">
        <v>23</v>
      </c>
      <c r="F1160">
        <v>0</v>
      </c>
      <c r="G1160">
        <v>2</v>
      </c>
      <c r="H1160" t="s">
        <v>24</v>
      </c>
      <c r="I1160">
        <v>2650</v>
      </c>
      <c r="J1160">
        <v>1</v>
      </c>
      <c r="K1160">
        <v>4</v>
      </c>
      <c r="L1160" t="s">
        <v>15568</v>
      </c>
      <c r="M1160" t="s">
        <v>23</v>
      </c>
      <c r="N1160" t="s">
        <v>23</v>
      </c>
      <c r="O1160" t="s">
        <v>25</v>
      </c>
      <c r="P1160" t="s">
        <v>26</v>
      </c>
      <c r="Q1160" t="s">
        <v>27</v>
      </c>
      <c r="R1160">
        <v>100.2</v>
      </c>
      <c r="S1160">
        <v>533.08000000000004</v>
      </c>
      <c r="T1160" t="s">
        <v>64</v>
      </c>
      <c r="U1160" t="s">
        <v>73</v>
      </c>
    </row>
    <row r="1161" spans="1:21">
      <c r="A1161" t="s">
        <v>3042</v>
      </c>
      <c r="B1161" s="2">
        <v>45597</v>
      </c>
      <c r="C1161" t="s">
        <v>33</v>
      </c>
      <c r="D1161">
        <v>57</v>
      </c>
      <c r="E1161" t="s">
        <v>39</v>
      </c>
      <c r="F1161">
        <v>0</v>
      </c>
      <c r="G1161">
        <v>2</v>
      </c>
      <c r="H1161" t="s">
        <v>24</v>
      </c>
      <c r="I1161">
        <v>5003</v>
      </c>
      <c r="J1161">
        <v>0</v>
      </c>
      <c r="K1161">
        <v>9</v>
      </c>
      <c r="L1161" t="s">
        <v>48</v>
      </c>
      <c r="M1161" t="s">
        <v>23</v>
      </c>
      <c r="N1161" t="s">
        <v>23</v>
      </c>
      <c r="O1161" t="s">
        <v>25</v>
      </c>
      <c r="P1161" t="s">
        <v>26</v>
      </c>
      <c r="Q1161" t="s">
        <v>27</v>
      </c>
      <c r="R1161">
        <v>74.75</v>
      </c>
      <c r="S1161">
        <v>854.92</v>
      </c>
      <c r="T1161" t="s">
        <v>30</v>
      </c>
      <c r="U1161" t="s">
        <v>69</v>
      </c>
    </row>
    <row r="1162" spans="1:21">
      <c r="A1162" t="s">
        <v>3044</v>
      </c>
      <c r="B1162" s="2">
        <v>44747</v>
      </c>
      <c r="C1162" t="s">
        <v>33</v>
      </c>
      <c r="D1162">
        <v>55</v>
      </c>
      <c r="E1162" t="s">
        <v>39</v>
      </c>
      <c r="F1162">
        <v>0</v>
      </c>
      <c r="G1162">
        <v>2</v>
      </c>
      <c r="H1162" t="s">
        <v>24</v>
      </c>
      <c r="I1162">
        <v>4429</v>
      </c>
      <c r="J1162">
        <v>0</v>
      </c>
      <c r="K1162">
        <v>37</v>
      </c>
      <c r="L1162" t="s">
        <v>15568</v>
      </c>
      <c r="M1162" t="s">
        <v>39</v>
      </c>
      <c r="N1162" t="s">
        <v>23</v>
      </c>
      <c r="O1162" t="s">
        <v>49</v>
      </c>
      <c r="P1162" t="s">
        <v>26</v>
      </c>
      <c r="Q1162" t="s">
        <v>50</v>
      </c>
      <c r="R1162">
        <v>28.6</v>
      </c>
      <c r="S1162">
        <v>973.55</v>
      </c>
      <c r="T1162" t="s">
        <v>43</v>
      </c>
      <c r="U1162" t="s">
        <v>44</v>
      </c>
    </row>
    <row r="1163" spans="1:21">
      <c r="A1163" t="s">
        <v>3047</v>
      </c>
      <c r="B1163" s="2">
        <v>43840</v>
      </c>
      <c r="C1163" t="s">
        <v>22</v>
      </c>
      <c r="D1163">
        <v>31</v>
      </c>
      <c r="E1163" t="s">
        <v>39</v>
      </c>
      <c r="F1163">
        <v>0</v>
      </c>
      <c r="G1163">
        <v>2</v>
      </c>
      <c r="H1163" t="s">
        <v>24</v>
      </c>
      <c r="I1163">
        <v>4495</v>
      </c>
      <c r="J1163">
        <v>0</v>
      </c>
      <c r="K1163">
        <v>67</v>
      </c>
      <c r="L1163" t="s">
        <v>316</v>
      </c>
      <c r="M1163" t="s">
        <v>23</v>
      </c>
      <c r="N1163" t="s">
        <v>23</v>
      </c>
      <c r="O1163" t="s">
        <v>25</v>
      </c>
      <c r="P1163" t="s">
        <v>164</v>
      </c>
      <c r="Q1163" t="s">
        <v>50</v>
      </c>
      <c r="R1163">
        <v>116.2</v>
      </c>
      <c r="S1163">
        <v>10022.26</v>
      </c>
      <c r="T1163" t="s">
        <v>43</v>
      </c>
      <c r="U1163" t="s">
        <v>44</v>
      </c>
    </row>
    <row r="1164" spans="1:21">
      <c r="A1164" t="s">
        <v>3050</v>
      </c>
      <c r="B1164" s="2">
        <v>44385</v>
      </c>
      <c r="C1164" t="s">
        <v>22</v>
      </c>
      <c r="D1164">
        <v>25</v>
      </c>
      <c r="E1164" t="s">
        <v>39</v>
      </c>
      <c r="F1164">
        <v>0</v>
      </c>
      <c r="G1164">
        <v>2</v>
      </c>
      <c r="H1164" t="s">
        <v>24</v>
      </c>
      <c r="I1164">
        <v>5585</v>
      </c>
      <c r="J1164">
        <v>0</v>
      </c>
      <c r="K1164">
        <v>49</v>
      </c>
      <c r="L1164" t="s">
        <v>15568</v>
      </c>
      <c r="M1164" t="s">
        <v>23</v>
      </c>
      <c r="N1164" t="s">
        <v>23</v>
      </c>
      <c r="O1164" t="s">
        <v>25</v>
      </c>
      <c r="P1164" t="s">
        <v>202</v>
      </c>
      <c r="Q1164" t="s">
        <v>27</v>
      </c>
      <c r="R1164">
        <v>100.6</v>
      </c>
      <c r="S1164">
        <v>5999.18</v>
      </c>
      <c r="T1164" t="s">
        <v>30</v>
      </c>
      <c r="U1164" t="s">
        <v>106</v>
      </c>
    </row>
    <row r="1165" spans="1:21">
      <c r="A1165" t="s">
        <v>3052</v>
      </c>
      <c r="B1165" s="2">
        <v>45644</v>
      </c>
      <c r="C1165" t="s">
        <v>33</v>
      </c>
      <c r="D1165">
        <v>42</v>
      </c>
      <c r="E1165" t="s">
        <v>39</v>
      </c>
      <c r="F1165">
        <v>0</v>
      </c>
      <c r="G1165">
        <v>2</v>
      </c>
      <c r="H1165" t="s">
        <v>24</v>
      </c>
      <c r="I1165">
        <v>5432</v>
      </c>
      <c r="J1165">
        <v>0</v>
      </c>
      <c r="K1165">
        <v>8</v>
      </c>
      <c r="L1165" t="s">
        <v>15568</v>
      </c>
      <c r="M1165" t="s">
        <v>23</v>
      </c>
      <c r="N1165" t="s">
        <v>39</v>
      </c>
      <c r="P1165" t="s">
        <v>26</v>
      </c>
      <c r="Q1165" t="s">
        <v>27</v>
      </c>
      <c r="R1165">
        <v>19.649999999999999</v>
      </c>
      <c r="S1165">
        <v>387.9</v>
      </c>
      <c r="T1165" t="s">
        <v>36</v>
      </c>
      <c r="U1165" t="s">
        <v>46</v>
      </c>
    </row>
    <row r="1166" spans="1:21">
      <c r="A1166" t="s">
        <v>3054</v>
      </c>
      <c r="B1166" s="2">
        <v>45612</v>
      </c>
      <c r="C1166" t="s">
        <v>22</v>
      </c>
      <c r="D1166">
        <v>74</v>
      </c>
      <c r="E1166" t="s">
        <v>39</v>
      </c>
      <c r="F1166">
        <v>0</v>
      </c>
      <c r="G1166">
        <v>2</v>
      </c>
      <c r="H1166" t="s">
        <v>24</v>
      </c>
      <c r="I1166">
        <v>5745</v>
      </c>
      <c r="J1166">
        <v>0</v>
      </c>
      <c r="K1166">
        <v>9</v>
      </c>
      <c r="L1166" t="s">
        <v>15568</v>
      </c>
      <c r="M1166" t="s">
        <v>23</v>
      </c>
      <c r="N1166" t="s">
        <v>23</v>
      </c>
      <c r="O1166" t="s">
        <v>25</v>
      </c>
      <c r="P1166" t="s">
        <v>26</v>
      </c>
      <c r="Q1166" t="s">
        <v>50</v>
      </c>
      <c r="R1166">
        <v>84.4</v>
      </c>
      <c r="S1166">
        <v>1009.7</v>
      </c>
      <c r="T1166" t="s">
        <v>36</v>
      </c>
      <c r="U1166" t="s">
        <v>46</v>
      </c>
    </row>
    <row r="1167" spans="1:21">
      <c r="A1167" t="s">
        <v>3056</v>
      </c>
      <c r="B1167" s="2">
        <v>45666</v>
      </c>
      <c r="C1167" t="s">
        <v>22</v>
      </c>
      <c r="D1167">
        <v>67</v>
      </c>
      <c r="E1167" t="s">
        <v>23</v>
      </c>
      <c r="F1167">
        <v>0</v>
      </c>
      <c r="G1167">
        <v>2</v>
      </c>
      <c r="H1167" t="s">
        <v>24</v>
      </c>
      <c r="I1167">
        <v>3669</v>
      </c>
      <c r="J1167">
        <v>1</v>
      </c>
      <c r="K1167">
        <v>7</v>
      </c>
      <c r="L1167" t="s">
        <v>15568</v>
      </c>
      <c r="M1167" t="s">
        <v>23</v>
      </c>
      <c r="N1167" t="s">
        <v>23</v>
      </c>
      <c r="O1167" t="s">
        <v>25</v>
      </c>
      <c r="P1167" t="s">
        <v>26</v>
      </c>
      <c r="Q1167" t="s">
        <v>50</v>
      </c>
      <c r="R1167">
        <v>70.099999999999994</v>
      </c>
      <c r="S1167">
        <v>559.66999999999996</v>
      </c>
      <c r="T1167" t="s">
        <v>36</v>
      </c>
      <c r="U1167" t="s">
        <v>37</v>
      </c>
    </row>
    <row r="1168" spans="1:21">
      <c r="A1168" t="s">
        <v>3058</v>
      </c>
      <c r="B1168" s="2">
        <v>45581</v>
      </c>
      <c r="C1168" t="s">
        <v>22</v>
      </c>
      <c r="D1168">
        <v>75</v>
      </c>
      <c r="E1168" t="s">
        <v>39</v>
      </c>
      <c r="F1168">
        <v>0</v>
      </c>
      <c r="G1168">
        <v>2</v>
      </c>
      <c r="H1168" t="s">
        <v>24</v>
      </c>
      <c r="I1168">
        <v>4061</v>
      </c>
      <c r="J1168">
        <v>0</v>
      </c>
      <c r="K1168">
        <v>10</v>
      </c>
      <c r="L1168" t="s">
        <v>15568</v>
      </c>
      <c r="M1168" t="s">
        <v>23</v>
      </c>
      <c r="N1168" t="s">
        <v>23</v>
      </c>
      <c r="O1168" t="s">
        <v>49</v>
      </c>
      <c r="P1168" t="s">
        <v>26</v>
      </c>
      <c r="Q1168" t="s">
        <v>50</v>
      </c>
      <c r="R1168">
        <v>44.85</v>
      </c>
      <c r="S1168">
        <v>931.2</v>
      </c>
      <c r="T1168" t="s">
        <v>30</v>
      </c>
      <c r="U1168" t="s">
        <v>69</v>
      </c>
    </row>
    <row r="1169" spans="1:21">
      <c r="A1169" t="s">
        <v>3060</v>
      </c>
      <c r="B1169" s="2">
        <v>45609</v>
      </c>
      <c r="C1169" t="s">
        <v>22</v>
      </c>
      <c r="D1169">
        <v>34</v>
      </c>
      <c r="E1169" t="s">
        <v>23</v>
      </c>
      <c r="F1169">
        <v>0</v>
      </c>
      <c r="G1169">
        <v>2</v>
      </c>
      <c r="H1169" t="s">
        <v>24</v>
      </c>
      <c r="I1169">
        <v>2573</v>
      </c>
      <c r="J1169">
        <v>1</v>
      </c>
      <c r="K1169">
        <v>9</v>
      </c>
      <c r="L1169" t="s">
        <v>48</v>
      </c>
      <c r="M1169" t="s">
        <v>39</v>
      </c>
      <c r="N1169" t="s">
        <v>23</v>
      </c>
      <c r="O1169" t="s">
        <v>49</v>
      </c>
      <c r="P1169" t="s">
        <v>26</v>
      </c>
      <c r="Q1169" t="s">
        <v>27</v>
      </c>
      <c r="R1169">
        <v>29.95</v>
      </c>
      <c r="S1169">
        <v>258.95</v>
      </c>
      <c r="T1169" t="s">
        <v>30</v>
      </c>
      <c r="U1169" t="s">
        <v>106</v>
      </c>
    </row>
    <row r="1170" spans="1:21">
      <c r="A1170" t="s">
        <v>3062</v>
      </c>
      <c r="B1170" s="2">
        <v>45821</v>
      </c>
      <c r="C1170" t="s">
        <v>33</v>
      </c>
      <c r="D1170">
        <v>32</v>
      </c>
      <c r="E1170" t="s">
        <v>39</v>
      </c>
      <c r="F1170">
        <v>0</v>
      </c>
      <c r="G1170">
        <v>2</v>
      </c>
      <c r="H1170" t="s">
        <v>24</v>
      </c>
      <c r="I1170">
        <v>3391</v>
      </c>
      <c r="J1170">
        <v>0</v>
      </c>
      <c r="K1170">
        <v>2</v>
      </c>
      <c r="L1170" t="s">
        <v>15568</v>
      </c>
      <c r="M1170" t="s">
        <v>23</v>
      </c>
      <c r="N1170" t="s">
        <v>23</v>
      </c>
      <c r="O1170" t="s">
        <v>25</v>
      </c>
      <c r="P1170" t="s">
        <v>26</v>
      </c>
      <c r="Q1170" t="s">
        <v>27</v>
      </c>
      <c r="R1170">
        <v>96</v>
      </c>
      <c r="S1170">
        <v>271.48</v>
      </c>
      <c r="T1170" t="s">
        <v>30</v>
      </c>
      <c r="U1170" t="s">
        <v>106</v>
      </c>
    </row>
    <row r="1171" spans="1:21">
      <c r="A1171" t="s">
        <v>3064</v>
      </c>
      <c r="B1171" s="2">
        <v>45608</v>
      </c>
      <c r="C1171" t="s">
        <v>33</v>
      </c>
      <c r="D1171">
        <v>57</v>
      </c>
      <c r="E1171" t="s">
        <v>39</v>
      </c>
      <c r="F1171">
        <v>0</v>
      </c>
      <c r="G1171">
        <v>2</v>
      </c>
      <c r="H1171" t="s">
        <v>24</v>
      </c>
      <c r="I1171">
        <v>2893</v>
      </c>
      <c r="J1171">
        <v>0</v>
      </c>
      <c r="K1171">
        <v>9</v>
      </c>
      <c r="L1171" t="s">
        <v>48</v>
      </c>
      <c r="M1171" t="s">
        <v>23</v>
      </c>
      <c r="N1171" t="s">
        <v>23</v>
      </c>
      <c r="O1171" t="s">
        <v>25</v>
      </c>
      <c r="P1171" t="s">
        <v>26</v>
      </c>
      <c r="Q1171" t="s">
        <v>27</v>
      </c>
      <c r="R1171">
        <v>94.75</v>
      </c>
      <c r="S1171">
        <v>1010.53</v>
      </c>
      <c r="T1171" t="s">
        <v>30</v>
      </c>
      <c r="U1171" t="s">
        <v>106</v>
      </c>
    </row>
    <row r="1172" spans="1:21">
      <c r="A1172" t="s">
        <v>3067</v>
      </c>
      <c r="B1172" s="2">
        <v>45173</v>
      </c>
      <c r="C1172" t="s">
        <v>22</v>
      </c>
      <c r="D1172">
        <v>34</v>
      </c>
      <c r="E1172" t="s">
        <v>23</v>
      </c>
      <c r="F1172">
        <v>0</v>
      </c>
      <c r="G1172">
        <v>2</v>
      </c>
      <c r="H1172" t="s">
        <v>24</v>
      </c>
      <c r="I1172">
        <v>4580</v>
      </c>
      <c r="J1172">
        <v>1</v>
      </c>
      <c r="K1172">
        <v>23</v>
      </c>
      <c r="L1172" t="s">
        <v>15568</v>
      </c>
      <c r="M1172" t="s">
        <v>23</v>
      </c>
      <c r="N1172" t="s">
        <v>23</v>
      </c>
      <c r="O1172" t="s">
        <v>49</v>
      </c>
      <c r="P1172" t="s">
        <v>202</v>
      </c>
      <c r="Q1172" t="s">
        <v>50</v>
      </c>
      <c r="R1172">
        <v>48.35</v>
      </c>
      <c r="S1172">
        <v>1200.55</v>
      </c>
      <c r="T1172" t="s">
        <v>43</v>
      </c>
      <c r="U1172" t="s">
        <v>44</v>
      </c>
    </row>
    <row r="1173" spans="1:21">
      <c r="A1173" t="s">
        <v>3070</v>
      </c>
      <c r="B1173" s="2">
        <v>45765</v>
      </c>
      <c r="C1173" t="s">
        <v>22</v>
      </c>
      <c r="D1173">
        <v>60</v>
      </c>
      <c r="E1173" t="s">
        <v>23</v>
      </c>
      <c r="F1173">
        <v>1</v>
      </c>
      <c r="G1173">
        <v>2</v>
      </c>
      <c r="H1173" t="s">
        <v>24</v>
      </c>
      <c r="I1173">
        <v>2131</v>
      </c>
      <c r="J1173">
        <v>4</v>
      </c>
      <c r="K1173">
        <v>4</v>
      </c>
      <c r="L1173" t="s">
        <v>15568</v>
      </c>
      <c r="M1173" t="s">
        <v>23</v>
      </c>
      <c r="N1173" t="s">
        <v>23</v>
      </c>
      <c r="O1173" t="s">
        <v>49</v>
      </c>
      <c r="P1173" t="s">
        <v>26</v>
      </c>
      <c r="Q1173" t="s">
        <v>50</v>
      </c>
      <c r="R1173">
        <v>61.45</v>
      </c>
      <c r="S1173">
        <v>338.51</v>
      </c>
      <c r="T1173" t="s">
        <v>59</v>
      </c>
      <c r="U1173" t="s">
        <v>60</v>
      </c>
    </row>
    <row r="1174" spans="1:21">
      <c r="A1174" t="s">
        <v>3073</v>
      </c>
      <c r="B1174" s="2">
        <v>45839</v>
      </c>
      <c r="C1174" t="s">
        <v>33</v>
      </c>
      <c r="D1174">
        <v>44</v>
      </c>
      <c r="E1174" t="s">
        <v>39</v>
      </c>
      <c r="F1174">
        <v>0</v>
      </c>
      <c r="G1174">
        <v>2</v>
      </c>
      <c r="H1174" t="s">
        <v>24</v>
      </c>
      <c r="I1174">
        <v>4335</v>
      </c>
      <c r="J1174">
        <v>0</v>
      </c>
      <c r="K1174">
        <v>1</v>
      </c>
      <c r="L1174" t="s">
        <v>15568</v>
      </c>
      <c r="M1174" t="s">
        <v>23</v>
      </c>
      <c r="N1174" t="s">
        <v>23</v>
      </c>
      <c r="O1174" t="s">
        <v>25</v>
      </c>
      <c r="P1174" t="s">
        <v>26</v>
      </c>
      <c r="Q1174" t="s">
        <v>27</v>
      </c>
      <c r="R1174">
        <v>75.099999999999994</v>
      </c>
      <c r="S1174">
        <v>81.040000000000006</v>
      </c>
      <c r="T1174" t="s">
        <v>64</v>
      </c>
      <c r="U1174" t="s">
        <v>145</v>
      </c>
    </row>
    <row r="1175" spans="1:21">
      <c r="A1175" t="s">
        <v>3076</v>
      </c>
      <c r="B1175" s="2">
        <v>45832</v>
      </c>
      <c r="C1175" t="s">
        <v>33</v>
      </c>
      <c r="D1175">
        <v>36</v>
      </c>
      <c r="E1175" t="s">
        <v>39</v>
      </c>
      <c r="F1175">
        <v>0</v>
      </c>
      <c r="G1175">
        <v>2</v>
      </c>
      <c r="H1175" t="s">
        <v>24</v>
      </c>
      <c r="I1175">
        <v>3845</v>
      </c>
      <c r="J1175">
        <v>0</v>
      </c>
      <c r="K1175">
        <v>2</v>
      </c>
      <c r="L1175" t="s">
        <v>48</v>
      </c>
      <c r="M1175" t="s">
        <v>23</v>
      </c>
      <c r="N1175" t="s">
        <v>39</v>
      </c>
      <c r="P1175" t="s">
        <v>26</v>
      </c>
      <c r="Q1175" t="s">
        <v>84</v>
      </c>
      <c r="R1175">
        <v>20.65</v>
      </c>
      <c r="S1175">
        <v>88.12</v>
      </c>
      <c r="T1175" t="s">
        <v>36</v>
      </c>
      <c r="U1175" t="s">
        <v>46</v>
      </c>
    </row>
    <row r="1176" spans="1:21">
      <c r="A1176" t="s">
        <v>3079</v>
      </c>
      <c r="B1176" s="2">
        <v>45862</v>
      </c>
      <c r="C1176" t="s">
        <v>22</v>
      </c>
      <c r="D1176">
        <v>60</v>
      </c>
      <c r="E1176" t="s">
        <v>39</v>
      </c>
      <c r="F1176">
        <v>0</v>
      </c>
      <c r="G1176">
        <v>2</v>
      </c>
      <c r="H1176" t="s">
        <v>24</v>
      </c>
      <c r="I1176">
        <v>3657</v>
      </c>
      <c r="J1176">
        <v>0</v>
      </c>
      <c r="K1176">
        <v>1</v>
      </c>
      <c r="L1176" t="s">
        <v>15568</v>
      </c>
      <c r="M1176" t="s">
        <v>23</v>
      </c>
      <c r="N1176" t="s">
        <v>39</v>
      </c>
      <c r="P1176" t="s">
        <v>26</v>
      </c>
      <c r="Q1176" t="s">
        <v>84</v>
      </c>
      <c r="R1176">
        <v>20</v>
      </c>
      <c r="S1176">
        <v>66.77</v>
      </c>
      <c r="T1176" t="s">
        <v>36</v>
      </c>
      <c r="U1176" t="s">
        <v>37</v>
      </c>
    </row>
    <row r="1177" spans="1:21">
      <c r="A1177" t="s">
        <v>3081</v>
      </c>
      <c r="B1177" s="2">
        <v>44941</v>
      </c>
      <c r="C1177" t="s">
        <v>33</v>
      </c>
      <c r="D1177">
        <v>30</v>
      </c>
      <c r="E1177" t="s">
        <v>23</v>
      </c>
      <c r="F1177">
        <v>0</v>
      </c>
      <c r="G1177">
        <v>2</v>
      </c>
      <c r="H1177" t="s">
        <v>24</v>
      </c>
      <c r="I1177">
        <v>5219</v>
      </c>
      <c r="J1177">
        <v>1</v>
      </c>
      <c r="K1177">
        <v>31</v>
      </c>
      <c r="L1177" t="s">
        <v>15568</v>
      </c>
      <c r="M1177" t="s">
        <v>23</v>
      </c>
      <c r="N1177" t="s">
        <v>23</v>
      </c>
      <c r="O1177" t="s">
        <v>56</v>
      </c>
      <c r="P1177" t="s">
        <v>26</v>
      </c>
      <c r="Q1177" t="s">
        <v>27</v>
      </c>
      <c r="R1177">
        <v>91.15</v>
      </c>
      <c r="S1177">
        <v>4194.22</v>
      </c>
      <c r="T1177" t="s">
        <v>64</v>
      </c>
      <c r="U1177" t="s">
        <v>1397</v>
      </c>
    </row>
    <row r="1178" spans="1:21">
      <c r="A1178" t="s">
        <v>3084</v>
      </c>
      <c r="B1178" s="2">
        <v>43886</v>
      </c>
      <c r="C1178" t="s">
        <v>22</v>
      </c>
      <c r="D1178">
        <v>39</v>
      </c>
      <c r="E1178" t="s">
        <v>23</v>
      </c>
      <c r="F1178">
        <v>0</v>
      </c>
      <c r="G1178">
        <v>2</v>
      </c>
      <c r="H1178" t="s">
        <v>24</v>
      </c>
      <c r="I1178">
        <v>5602</v>
      </c>
      <c r="J1178">
        <v>0</v>
      </c>
      <c r="K1178">
        <v>66</v>
      </c>
      <c r="L1178" t="s">
        <v>15568</v>
      </c>
      <c r="M1178" t="s">
        <v>23</v>
      </c>
      <c r="N1178" t="s">
        <v>23</v>
      </c>
      <c r="O1178" t="s">
        <v>25</v>
      </c>
      <c r="P1178" t="s">
        <v>164</v>
      </c>
      <c r="Q1178" t="s">
        <v>50</v>
      </c>
      <c r="R1178">
        <v>106.05</v>
      </c>
      <c r="S1178">
        <v>8533.01</v>
      </c>
      <c r="T1178" t="s">
        <v>64</v>
      </c>
      <c r="U1178" t="s">
        <v>65</v>
      </c>
    </row>
    <row r="1179" spans="1:21">
      <c r="A1179" t="s">
        <v>3087</v>
      </c>
      <c r="B1179" s="2">
        <v>44701</v>
      </c>
      <c r="C1179" t="s">
        <v>33</v>
      </c>
      <c r="D1179">
        <v>30</v>
      </c>
      <c r="E1179" t="s">
        <v>39</v>
      </c>
      <c r="F1179">
        <v>0</v>
      </c>
      <c r="G1179">
        <v>2</v>
      </c>
      <c r="H1179" t="s">
        <v>24</v>
      </c>
      <c r="I1179">
        <v>4811</v>
      </c>
      <c r="J1179">
        <v>0</v>
      </c>
      <c r="K1179">
        <v>39</v>
      </c>
      <c r="L1179" t="s">
        <v>40</v>
      </c>
      <c r="M1179" t="s">
        <v>23</v>
      </c>
      <c r="N1179" t="s">
        <v>23</v>
      </c>
      <c r="O1179" t="s">
        <v>25</v>
      </c>
      <c r="P1179" t="s">
        <v>26</v>
      </c>
      <c r="Q1179" t="s">
        <v>27</v>
      </c>
      <c r="R1179">
        <v>103.45</v>
      </c>
      <c r="S1179">
        <v>5349.31</v>
      </c>
      <c r="T1179" t="s">
        <v>30</v>
      </c>
      <c r="U1179" t="s">
        <v>69</v>
      </c>
    </row>
    <row r="1180" spans="1:21">
      <c r="A1180" t="s">
        <v>3090</v>
      </c>
      <c r="B1180" s="2">
        <v>45854</v>
      </c>
      <c r="C1180" t="s">
        <v>22</v>
      </c>
      <c r="D1180">
        <v>52</v>
      </c>
      <c r="E1180" t="s">
        <v>39</v>
      </c>
      <c r="F1180">
        <v>0</v>
      </c>
      <c r="G1180">
        <v>2</v>
      </c>
      <c r="H1180" t="s">
        <v>24</v>
      </c>
      <c r="I1180">
        <v>2051</v>
      </c>
      <c r="J1180">
        <v>0</v>
      </c>
      <c r="K1180">
        <v>1</v>
      </c>
      <c r="L1180" t="s">
        <v>15568</v>
      </c>
      <c r="M1180" t="s">
        <v>23</v>
      </c>
      <c r="N1180" t="s">
        <v>39</v>
      </c>
      <c r="P1180" t="s">
        <v>26</v>
      </c>
      <c r="Q1180" t="s">
        <v>27</v>
      </c>
      <c r="R1180">
        <v>19.95</v>
      </c>
      <c r="S1180">
        <v>37.56</v>
      </c>
      <c r="T1180" t="s">
        <v>36</v>
      </c>
      <c r="U1180" t="s">
        <v>46</v>
      </c>
    </row>
    <row r="1181" spans="1:21">
      <c r="A1181" t="s">
        <v>3092</v>
      </c>
      <c r="B1181" s="2">
        <v>45801</v>
      </c>
      <c r="C1181" t="s">
        <v>22</v>
      </c>
      <c r="D1181">
        <v>62</v>
      </c>
      <c r="E1181" t="s">
        <v>23</v>
      </c>
      <c r="F1181">
        <v>0</v>
      </c>
      <c r="G1181">
        <v>2</v>
      </c>
      <c r="H1181" t="s">
        <v>24</v>
      </c>
      <c r="I1181">
        <v>2987</v>
      </c>
      <c r="J1181">
        <v>1</v>
      </c>
      <c r="K1181">
        <v>3</v>
      </c>
      <c r="L1181" t="s">
        <v>48</v>
      </c>
      <c r="M1181" t="s">
        <v>39</v>
      </c>
      <c r="N1181" t="s">
        <v>23</v>
      </c>
      <c r="O1181" t="s">
        <v>56</v>
      </c>
      <c r="P1181" t="s">
        <v>26</v>
      </c>
      <c r="Q1181" t="s">
        <v>27</v>
      </c>
      <c r="R1181">
        <v>35.15</v>
      </c>
      <c r="S1181">
        <v>99.75</v>
      </c>
      <c r="T1181" t="s">
        <v>36</v>
      </c>
      <c r="U1181" t="s">
        <v>46</v>
      </c>
    </row>
    <row r="1182" spans="1:21">
      <c r="A1182" t="s">
        <v>3094</v>
      </c>
      <c r="B1182" s="2">
        <v>45821</v>
      </c>
      <c r="C1182" t="s">
        <v>22</v>
      </c>
      <c r="D1182">
        <v>61</v>
      </c>
      <c r="E1182" t="s">
        <v>39</v>
      </c>
      <c r="F1182">
        <v>0</v>
      </c>
      <c r="G1182">
        <v>2</v>
      </c>
      <c r="H1182" t="s">
        <v>24</v>
      </c>
      <c r="I1182">
        <v>5900</v>
      </c>
      <c r="J1182">
        <v>0</v>
      </c>
      <c r="K1182">
        <v>2</v>
      </c>
      <c r="L1182" t="s">
        <v>48</v>
      </c>
      <c r="M1182" t="s">
        <v>23</v>
      </c>
      <c r="N1182" t="s">
        <v>23</v>
      </c>
      <c r="O1182" t="s">
        <v>49</v>
      </c>
      <c r="P1182" t="s">
        <v>26</v>
      </c>
      <c r="Q1182" t="s">
        <v>50</v>
      </c>
      <c r="R1182">
        <v>44.95</v>
      </c>
      <c r="S1182">
        <v>138.38999999999999</v>
      </c>
      <c r="T1182" t="s">
        <v>43</v>
      </c>
      <c r="U1182" t="s">
        <v>44</v>
      </c>
    </row>
    <row r="1183" spans="1:21">
      <c r="A1183" t="s">
        <v>3096</v>
      </c>
      <c r="B1183" s="2">
        <v>45850</v>
      </c>
      <c r="C1183" t="s">
        <v>22</v>
      </c>
      <c r="D1183">
        <v>80</v>
      </c>
      <c r="E1183" t="s">
        <v>39</v>
      </c>
      <c r="F1183">
        <v>0</v>
      </c>
      <c r="G1183">
        <v>2</v>
      </c>
      <c r="H1183" t="s">
        <v>24</v>
      </c>
      <c r="I1183">
        <v>5674</v>
      </c>
      <c r="J1183">
        <v>0</v>
      </c>
      <c r="K1183">
        <v>1</v>
      </c>
      <c r="L1183" t="s">
        <v>48</v>
      </c>
      <c r="M1183" t="s">
        <v>23</v>
      </c>
      <c r="N1183" t="s">
        <v>23</v>
      </c>
      <c r="O1183" t="s">
        <v>25</v>
      </c>
      <c r="P1183" t="s">
        <v>26</v>
      </c>
      <c r="Q1183" t="s">
        <v>27</v>
      </c>
      <c r="R1183">
        <v>71.650000000000006</v>
      </c>
      <c r="S1183">
        <v>100.11</v>
      </c>
      <c r="T1183" t="s">
        <v>30</v>
      </c>
      <c r="U1183" t="s">
        <v>106</v>
      </c>
    </row>
    <row r="1184" spans="1:21">
      <c r="A1184" t="s">
        <v>3098</v>
      </c>
      <c r="B1184" s="2">
        <v>45671</v>
      </c>
      <c r="C1184" t="s">
        <v>22</v>
      </c>
      <c r="D1184">
        <v>65</v>
      </c>
      <c r="E1184" t="s">
        <v>39</v>
      </c>
      <c r="F1184">
        <v>0</v>
      </c>
      <c r="G1184">
        <v>2</v>
      </c>
      <c r="H1184" t="s">
        <v>24</v>
      </c>
      <c r="I1184">
        <v>5638</v>
      </c>
      <c r="J1184">
        <v>0</v>
      </c>
      <c r="K1184">
        <v>7</v>
      </c>
      <c r="L1184" t="s">
        <v>15568</v>
      </c>
      <c r="M1184" t="s">
        <v>23</v>
      </c>
      <c r="N1184" t="s">
        <v>23</v>
      </c>
      <c r="O1184" t="s">
        <v>25</v>
      </c>
      <c r="P1184" t="s">
        <v>26</v>
      </c>
      <c r="Q1184" t="s">
        <v>50</v>
      </c>
      <c r="R1184">
        <v>73.75</v>
      </c>
      <c r="S1184">
        <v>771.95</v>
      </c>
      <c r="T1184" t="s">
        <v>36</v>
      </c>
      <c r="U1184" t="s">
        <v>46</v>
      </c>
    </row>
    <row r="1185" spans="1:21">
      <c r="A1185" t="s">
        <v>3100</v>
      </c>
      <c r="B1185" s="2">
        <v>45825</v>
      </c>
      <c r="C1185" t="s">
        <v>22</v>
      </c>
      <c r="D1185">
        <v>78</v>
      </c>
      <c r="E1185" t="s">
        <v>39</v>
      </c>
      <c r="F1185">
        <v>0</v>
      </c>
      <c r="G1185">
        <v>2</v>
      </c>
      <c r="H1185" t="s">
        <v>24</v>
      </c>
      <c r="I1185">
        <v>5378</v>
      </c>
      <c r="J1185">
        <v>0</v>
      </c>
      <c r="K1185">
        <v>2</v>
      </c>
      <c r="L1185" t="s">
        <v>48</v>
      </c>
      <c r="M1185" t="s">
        <v>23</v>
      </c>
      <c r="N1185" t="s">
        <v>23</v>
      </c>
      <c r="O1185" t="s">
        <v>25</v>
      </c>
      <c r="P1185" t="s">
        <v>26</v>
      </c>
      <c r="Q1185" t="s">
        <v>84</v>
      </c>
      <c r="R1185">
        <v>74.849999999999994</v>
      </c>
      <c r="S1185">
        <v>247.22</v>
      </c>
      <c r="T1185" t="s">
        <v>30</v>
      </c>
      <c r="U1185" t="s">
        <v>69</v>
      </c>
    </row>
    <row r="1186" spans="1:21">
      <c r="A1186" t="s">
        <v>3103</v>
      </c>
      <c r="B1186" s="2">
        <v>44066</v>
      </c>
      <c r="C1186" t="s">
        <v>33</v>
      </c>
      <c r="D1186">
        <v>79</v>
      </c>
      <c r="E1186" t="s">
        <v>39</v>
      </c>
      <c r="F1186">
        <v>0</v>
      </c>
      <c r="G1186">
        <v>2</v>
      </c>
      <c r="H1186" t="s">
        <v>24</v>
      </c>
      <c r="I1186">
        <v>4105</v>
      </c>
      <c r="J1186">
        <v>0</v>
      </c>
      <c r="K1186">
        <v>60</v>
      </c>
      <c r="L1186" t="s">
        <v>15568</v>
      </c>
      <c r="M1186" t="s">
        <v>23</v>
      </c>
      <c r="N1186" t="s">
        <v>23</v>
      </c>
      <c r="O1186" t="s">
        <v>25</v>
      </c>
      <c r="P1186" t="s">
        <v>26</v>
      </c>
      <c r="Q1186" t="s">
        <v>27</v>
      </c>
      <c r="R1186">
        <v>105.9</v>
      </c>
      <c r="S1186">
        <v>7038.45</v>
      </c>
      <c r="T1186" t="s">
        <v>43</v>
      </c>
      <c r="U1186" t="s">
        <v>44</v>
      </c>
    </row>
    <row r="1187" spans="1:21">
      <c r="A1187" t="s">
        <v>3105</v>
      </c>
      <c r="B1187" s="2">
        <v>44967</v>
      </c>
      <c r="C1187" t="s">
        <v>22</v>
      </c>
      <c r="D1187">
        <v>20</v>
      </c>
      <c r="E1187" t="s">
        <v>39</v>
      </c>
      <c r="F1187">
        <v>0</v>
      </c>
      <c r="G1187">
        <v>2</v>
      </c>
      <c r="H1187" t="s">
        <v>24</v>
      </c>
      <c r="I1187">
        <v>5654</v>
      </c>
      <c r="J1187">
        <v>0</v>
      </c>
      <c r="K1187">
        <v>30</v>
      </c>
      <c r="L1187" t="s">
        <v>15568</v>
      </c>
      <c r="M1187" t="s">
        <v>23</v>
      </c>
      <c r="N1187" t="s">
        <v>23</v>
      </c>
      <c r="O1187" t="s">
        <v>25</v>
      </c>
      <c r="P1187" t="s">
        <v>26</v>
      </c>
      <c r="Q1187" t="s">
        <v>27</v>
      </c>
      <c r="R1187">
        <v>90.25</v>
      </c>
      <c r="S1187">
        <v>3657.15</v>
      </c>
      <c r="T1187" t="s">
        <v>30</v>
      </c>
      <c r="U1187" t="s">
        <v>69</v>
      </c>
    </row>
    <row r="1188" spans="1:21">
      <c r="A1188" t="s">
        <v>3108</v>
      </c>
      <c r="B1188" s="2">
        <v>45273</v>
      </c>
      <c r="C1188" t="s">
        <v>33</v>
      </c>
      <c r="D1188">
        <v>33</v>
      </c>
      <c r="E1188" t="s">
        <v>23</v>
      </c>
      <c r="F1188">
        <v>0</v>
      </c>
      <c r="G1188">
        <v>2</v>
      </c>
      <c r="H1188" t="s">
        <v>24</v>
      </c>
      <c r="I1188">
        <v>4223</v>
      </c>
      <c r="J1188">
        <v>3</v>
      </c>
      <c r="K1188">
        <v>20</v>
      </c>
      <c r="L1188" t="s">
        <v>15568</v>
      </c>
      <c r="M1188" t="s">
        <v>23</v>
      </c>
      <c r="N1188" t="s">
        <v>23</v>
      </c>
      <c r="O1188" t="s">
        <v>25</v>
      </c>
      <c r="P1188" t="s">
        <v>26</v>
      </c>
      <c r="Q1188" t="s">
        <v>27</v>
      </c>
      <c r="R1188">
        <v>105.85</v>
      </c>
      <c r="S1188">
        <v>2815.45</v>
      </c>
      <c r="T1188" t="s">
        <v>64</v>
      </c>
      <c r="U1188" t="s">
        <v>73</v>
      </c>
    </row>
    <row r="1189" spans="1:21">
      <c r="A1189" t="s">
        <v>3111</v>
      </c>
      <c r="B1189" s="2">
        <v>45846</v>
      </c>
      <c r="C1189" t="s">
        <v>33</v>
      </c>
      <c r="D1189">
        <v>57</v>
      </c>
      <c r="E1189" t="s">
        <v>39</v>
      </c>
      <c r="F1189">
        <v>0</v>
      </c>
      <c r="G1189">
        <v>2</v>
      </c>
      <c r="H1189" t="s">
        <v>24</v>
      </c>
      <c r="I1189">
        <v>5890</v>
      </c>
      <c r="J1189">
        <v>0</v>
      </c>
      <c r="K1189">
        <v>1</v>
      </c>
      <c r="L1189" t="s">
        <v>15568</v>
      </c>
      <c r="M1189" t="s">
        <v>23</v>
      </c>
      <c r="N1189" t="s">
        <v>39</v>
      </c>
      <c r="P1189" t="s">
        <v>26</v>
      </c>
      <c r="Q1189" t="s">
        <v>50</v>
      </c>
      <c r="R1189">
        <v>19.100000000000001</v>
      </c>
      <c r="S1189">
        <v>53.89</v>
      </c>
      <c r="T1189" t="s">
        <v>30</v>
      </c>
      <c r="U1189" t="s">
        <v>69</v>
      </c>
    </row>
    <row r="1190" spans="1:21">
      <c r="A1190" t="s">
        <v>3114</v>
      </c>
      <c r="B1190" s="2">
        <v>45850</v>
      </c>
      <c r="C1190" t="s">
        <v>33</v>
      </c>
      <c r="D1190">
        <v>35</v>
      </c>
      <c r="E1190" t="s">
        <v>23</v>
      </c>
      <c r="F1190">
        <v>2</v>
      </c>
      <c r="G1190">
        <v>2</v>
      </c>
      <c r="H1190" t="s">
        <v>24</v>
      </c>
      <c r="I1190">
        <v>2865</v>
      </c>
      <c r="J1190">
        <v>1</v>
      </c>
      <c r="K1190">
        <v>1</v>
      </c>
      <c r="L1190" t="s">
        <v>15568</v>
      </c>
      <c r="M1190" t="s">
        <v>23</v>
      </c>
      <c r="N1190" t="s">
        <v>39</v>
      </c>
      <c r="P1190" t="s">
        <v>26</v>
      </c>
      <c r="Q1190" t="s">
        <v>84</v>
      </c>
      <c r="R1190">
        <v>19.45</v>
      </c>
      <c r="S1190">
        <v>48.18</v>
      </c>
      <c r="T1190" t="s">
        <v>30</v>
      </c>
      <c r="U1190" t="s">
        <v>69</v>
      </c>
    </row>
    <row r="1191" spans="1:21">
      <c r="A1191" t="s">
        <v>3116</v>
      </c>
      <c r="B1191" s="2">
        <v>45785</v>
      </c>
      <c r="C1191" t="s">
        <v>22</v>
      </c>
      <c r="D1191">
        <v>54</v>
      </c>
      <c r="E1191" t="s">
        <v>39</v>
      </c>
      <c r="F1191">
        <v>0</v>
      </c>
      <c r="G1191">
        <v>2</v>
      </c>
      <c r="H1191" t="s">
        <v>24</v>
      </c>
      <c r="I1191">
        <v>2421</v>
      </c>
      <c r="J1191">
        <v>0</v>
      </c>
      <c r="K1191">
        <v>3</v>
      </c>
      <c r="L1191" t="s">
        <v>48</v>
      </c>
      <c r="M1191" t="s">
        <v>23</v>
      </c>
      <c r="N1191" t="s">
        <v>23</v>
      </c>
      <c r="O1191" t="s">
        <v>25</v>
      </c>
      <c r="P1191" t="s">
        <v>26</v>
      </c>
      <c r="Q1191" t="s">
        <v>27</v>
      </c>
      <c r="R1191">
        <v>69.650000000000006</v>
      </c>
      <c r="S1191">
        <v>338.24</v>
      </c>
      <c r="T1191" t="s">
        <v>30</v>
      </c>
      <c r="U1191" t="s">
        <v>103</v>
      </c>
    </row>
    <row r="1192" spans="1:21">
      <c r="A1192" t="s">
        <v>3118</v>
      </c>
      <c r="B1192" s="2">
        <v>45850</v>
      </c>
      <c r="C1192" t="s">
        <v>22</v>
      </c>
      <c r="D1192">
        <v>53</v>
      </c>
      <c r="E1192" t="s">
        <v>39</v>
      </c>
      <c r="F1192">
        <v>0</v>
      </c>
      <c r="G1192">
        <v>2</v>
      </c>
      <c r="H1192" t="s">
        <v>24</v>
      </c>
      <c r="I1192">
        <v>3731</v>
      </c>
      <c r="J1192">
        <v>0</v>
      </c>
      <c r="K1192">
        <v>1</v>
      </c>
      <c r="L1192" t="s">
        <v>15568</v>
      </c>
      <c r="M1192" t="s">
        <v>23</v>
      </c>
      <c r="N1192" t="s">
        <v>39</v>
      </c>
      <c r="P1192" t="s">
        <v>26</v>
      </c>
      <c r="Q1192" t="s">
        <v>50</v>
      </c>
      <c r="R1192">
        <v>20.5</v>
      </c>
      <c r="S1192">
        <v>40.35</v>
      </c>
      <c r="T1192" t="s">
        <v>36</v>
      </c>
      <c r="U1192" t="s">
        <v>46</v>
      </c>
    </row>
    <row r="1193" spans="1:21">
      <c r="A1193" t="s">
        <v>3120</v>
      </c>
      <c r="B1193" s="2">
        <v>44089</v>
      </c>
      <c r="C1193" t="s">
        <v>22</v>
      </c>
      <c r="D1193">
        <v>22</v>
      </c>
      <c r="E1193" t="s">
        <v>23</v>
      </c>
      <c r="F1193">
        <v>0</v>
      </c>
      <c r="G1193">
        <v>2</v>
      </c>
      <c r="H1193" t="s">
        <v>24</v>
      </c>
      <c r="I1193">
        <v>5390</v>
      </c>
      <c r="J1193">
        <v>0</v>
      </c>
      <c r="K1193">
        <v>59</v>
      </c>
      <c r="L1193" t="s">
        <v>15568</v>
      </c>
      <c r="M1193" t="s">
        <v>23</v>
      </c>
      <c r="N1193" t="s">
        <v>23</v>
      </c>
      <c r="O1193" t="s">
        <v>25</v>
      </c>
      <c r="P1193" t="s">
        <v>26</v>
      </c>
      <c r="Q1193" t="s">
        <v>27</v>
      </c>
      <c r="R1193">
        <v>93.85</v>
      </c>
      <c r="S1193">
        <v>6202.64</v>
      </c>
      <c r="T1193" t="s">
        <v>59</v>
      </c>
      <c r="U1193" t="s">
        <v>60</v>
      </c>
    </row>
    <row r="1194" spans="1:21">
      <c r="A1194" t="s">
        <v>3122</v>
      </c>
      <c r="B1194" s="2">
        <v>45497</v>
      </c>
      <c r="C1194" t="s">
        <v>33</v>
      </c>
      <c r="D1194">
        <v>70</v>
      </c>
      <c r="E1194" t="s">
        <v>23</v>
      </c>
      <c r="F1194">
        <v>0</v>
      </c>
      <c r="G1194">
        <v>2</v>
      </c>
      <c r="H1194" t="s">
        <v>24</v>
      </c>
      <c r="I1194">
        <v>5101</v>
      </c>
      <c r="J1194">
        <v>2</v>
      </c>
      <c r="K1194">
        <v>13</v>
      </c>
      <c r="L1194" t="s">
        <v>15568</v>
      </c>
      <c r="M1194" t="s">
        <v>23</v>
      </c>
      <c r="N1194" t="s">
        <v>23</v>
      </c>
      <c r="O1194" t="s">
        <v>25</v>
      </c>
      <c r="P1194" t="s">
        <v>26</v>
      </c>
      <c r="Q1194" t="s">
        <v>27</v>
      </c>
      <c r="R1194">
        <v>70.150000000000006</v>
      </c>
      <c r="S1194">
        <v>1498.93</v>
      </c>
      <c r="T1194" t="s">
        <v>43</v>
      </c>
      <c r="U1194" t="s">
        <v>1397</v>
      </c>
    </row>
    <row r="1195" spans="1:21">
      <c r="A1195" t="s">
        <v>3124</v>
      </c>
      <c r="B1195" s="2">
        <v>45200</v>
      </c>
      <c r="C1195" t="s">
        <v>22</v>
      </c>
      <c r="D1195">
        <v>77</v>
      </c>
      <c r="E1195" t="s">
        <v>39</v>
      </c>
      <c r="F1195">
        <v>0</v>
      </c>
      <c r="G1195">
        <v>2</v>
      </c>
      <c r="H1195" t="s">
        <v>24</v>
      </c>
      <c r="I1195">
        <v>3665</v>
      </c>
      <c r="J1195">
        <v>0</v>
      </c>
      <c r="K1195">
        <v>22</v>
      </c>
      <c r="L1195" t="s">
        <v>15568</v>
      </c>
      <c r="M1195" t="s">
        <v>23</v>
      </c>
      <c r="N1195" t="s">
        <v>23</v>
      </c>
      <c r="O1195" t="s">
        <v>25</v>
      </c>
      <c r="P1195" t="s">
        <v>26</v>
      </c>
      <c r="Q1195" t="s">
        <v>50</v>
      </c>
      <c r="R1195">
        <v>94.65</v>
      </c>
      <c r="S1195">
        <v>3162.71</v>
      </c>
      <c r="T1195" t="s">
        <v>30</v>
      </c>
      <c r="U1195" t="s">
        <v>103</v>
      </c>
    </row>
    <row r="1196" spans="1:21">
      <c r="A1196" t="s">
        <v>3126</v>
      </c>
      <c r="B1196" s="2">
        <v>45853</v>
      </c>
      <c r="C1196" t="s">
        <v>22</v>
      </c>
      <c r="D1196">
        <v>52</v>
      </c>
      <c r="E1196" t="s">
        <v>39</v>
      </c>
      <c r="F1196">
        <v>0</v>
      </c>
      <c r="G1196">
        <v>2</v>
      </c>
      <c r="H1196" t="s">
        <v>24</v>
      </c>
      <c r="I1196">
        <v>3605</v>
      </c>
      <c r="J1196">
        <v>0</v>
      </c>
      <c r="K1196">
        <v>1</v>
      </c>
      <c r="L1196" t="s">
        <v>48</v>
      </c>
      <c r="M1196" t="s">
        <v>39</v>
      </c>
      <c r="N1196" t="s">
        <v>23</v>
      </c>
      <c r="O1196" t="s">
        <v>49</v>
      </c>
      <c r="P1196" t="s">
        <v>26</v>
      </c>
      <c r="Q1196" t="s">
        <v>84</v>
      </c>
      <c r="R1196">
        <v>31.35</v>
      </c>
      <c r="S1196">
        <v>111.35</v>
      </c>
      <c r="T1196" t="s">
        <v>36</v>
      </c>
      <c r="U1196" t="s">
        <v>37</v>
      </c>
    </row>
    <row r="1197" spans="1:21">
      <c r="A1197" t="s">
        <v>3129</v>
      </c>
      <c r="B1197" s="2">
        <v>45830</v>
      </c>
      <c r="C1197" t="s">
        <v>33</v>
      </c>
      <c r="D1197">
        <v>41</v>
      </c>
      <c r="E1197" t="s">
        <v>39</v>
      </c>
      <c r="F1197">
        <v>0</v>
      </c>
      <c r="G1197">
        <v>2</v>
      </c>
      <c r="H1197" t="s">
        <v>24</v>
      </c>
      <c r="I1197">
        <v>4381</v>
      </c>
      <c r="J1197">
        <v>0</v>
      </c>
      <c r="K1197">
        <v>2</v>
      </c>
      <c r="L1197" t="s">
        <v>48</v>
      </c>
      <c r="M1197" t="s">
        <v>23</v>
      </c>
      <c r="N1197" t="s">
        <v>23</v>
      </c>
      <c r="O1197" t="s">
        <v>25</v>
      </c>
      <c r="P1197" t="s">
        <v>26</v>
      </c>
      <c r="Q1197" t="s">
        <v>27</v>
      </c>
      <c r="R1197">
        <v>80.2</v>
      </c>
      <c r="S1197">
        <v>255.63</v>
      </c>
      <c r="T1197" t="s">
        <v>36</v>
      </c>
      <c r="U1197" t="s">
        <v>37</v>
      </c>
    </row>
    <row r="1198" spans="1:21">
      <c r="A1198" t="s">
        <v>3131</v>
      </c>
      <c r="B1198" s="2">
        <v>44294</v>
      </c>
      <c r="C1198" t="s">
        <v>22</v>
      </c>
      <c r="D1198">
        <v>51</v>
      </c>
      <c r="E1198" t="s">
        <v>39</v>
      </c>
      <c r="F1198">
        <v>0</v>
      </c>
      <c r="G1198">
        <v>2</v>
      </c>
      <c r="H1198" t="s">
        <v>24</v>
      </c>
      <c r="I1198">
        <v>4630</v>
      </c>
      <c r="J1198">
        <v>0</v>
      </c>
      <c r="K1198">
        <v>52</v>
      </c>
      <c r="L1198" t="s">
        <v>15568</v>
      </c>
      <c r="M1198" t="s">
        <v>23</v>
      </c>
      <c r="N1198" t="s">
        <v>23</v>
      </c>
      <c r="O1198" t="s">
        <v>25</v>
      </c>
      <c r="P1198" t="s">
        <v>202</v>
      </c>
      <c r="Q1198" t="s">
        <v>27</v>
      </c>
      <c r="R1198">
        <v>105</v>
      </c>
      <c r="S1198">
        <v>7989.93</v>
      </c>
      <c r="T1198" t="s">
        <v>43</v>
      </c>
      <c r="U1198" t="s">
        <v>44</v>
      </c>
    </row>
    <row r="1199" spans="1:21">
      <c r="A1199" t="s">
        <v>3133</v>
      </c>
      <c r="B1199" s="2">
        <v>44627</v>
      </c>
      <c r="C1199" t="s">
        <v>33</v>
      </c>
      <c r="D1199">
        <v>21</v>
      </c>
      <c r="E1199" t="s">
        <v>39</v>
      </c>
      <c r="F1199">
        <v>0</v>
      </c>
      <c r="G1199">
        <v>2</v>
      </c>
      <c r="H1199" t="s">
        <v>24</v>
      </c>
      <c r="I1199">
        <v>5383</v>
      </c>
      <c r="J1199">
        <v>0</v>
      </c>
      <c r="K1199">
        <v>41</v>
      </c>
      <c r="L1199" t="s">
        <v>15568</v>
      </c>
      <c r="M1199" t="s">
        <v>23</v>
      </c>
      <c r="N1199" t="s">
        <v>23</v>
      </c>
      <c r="O1199" t="s">
        <v>25</v>
      </c>
      <c r="P1199" t="s">
        <v>26</v>
      </c>
      <c r="Q1199" t="s">
        <v>27</v>
      </c>
      <c r="R1199">
        <v>106.3</v>
      </c>
      <c r="S1199">
        <v>5001.08</v>
      </c>
      <c r="T1199" t="s">
        <v>59</v>
      </c>
      <c r="U1199" t="s">
        <v>60</v>
      </c>
    </row>
    <row r="1200" spans="1:21">
      <c r="A1200" t="s">
        <v>3136</v>
      </c>
      <c r="B1200" s="2">
        <v>45858</v>
      </c>
      <c r="C1200" t="s">
        <v>33</v>
      </c>
      <c r="D1200">
        <v>63</v>
      </c>
      <c r="E1200" t="s">
        <v>39</v>
      </c>
      <c r="F1200">
        <v>0</v>
      </c>
      <c r="G1200">
        <v>2</v>
      </c>
      <c r="H1200" t="s">
        <v>24</v>
      </c>
      <c r="I1200">
        <v>2783</v>
      </c>
      <c r="J1200">
        <v>0</v>
      </c>
      <c r="K1200">
        <v>1</v>
      </c>
      <c r="L1200" t="s">
        <v>48</v>
      </c>
      <c r="M1200" t="s">
        <v>23</v>
      </c>
      <c r="N1200" t="s">
        <v>39</v>
      </c>
      <c r="P1200" t="s">
        <v>26</v>
      </c>
      <c r="Q1200" t="s">
        <v>50</v>
      </c>
      <c r="R1200">
        <v>20.25</v>
      </c>
      <c r="S1200">
        <v>30.96</v>
      </c>
      <c r="T1200" t="s">
        <v>36</v>
      </c>
      <c r="U1200" t="s">
        <v>46</v>
      </c>
    </row>
    <row r="1201" spans="1:21">
      <c r="A1201" t="s">
        <v>3138</v>
      </c>
      <c r="B1201" s="2">
        <v>45845</v>
      </c>
      <c r="C1201" t="s">
        <v>22</v>
      </c>
      <c r="D1201">
        <v>64</v>
      </c>
      <c r="E1201" t="s">
        <v>23</v>
      </c>
      <c r="F1201">
        <v>0</v>
      </c>
      <c r="G1201">
        <v>2</v>
      </c>
      <c r="H1201" t="s">
        <v>24</v>
      </c>
      <c r="I1201">
        <v>2485</v>
      </c>
      <c r="J1201">
        <v>1</v>
      </c>
      <c r="K1201">
        <v>1</v>
      </c>
      <c r="L1201" t="s">
        <v>15568</v>
      </c>
      <c r="M1201" t="s">
        <v>23</v>
      </c>
      <c r="N1201" t="s">
        <v>23</v>
      </c>
      <c r="O1201" t="s">
        <v>25</v>
      </c>
      <c r="P1201" t="s">
        <v>26</v>
      </c>
      <c r="Q1201" t="s">
        <v>27</v>
      </c>
      <c r="R1201">
        <v>70</v>
      </c>
      <c r="S1201">
        <v>108.8</v>
      </c>
      <c r="T1201" t="s">
        <v>59</v>
      </c>
      <c r="U1201" t="s">
        <v>60</v>
      </c>
    </row>
    <row r="1202" spans="1:21">
      <c r="A1202" t="s">
        <v>3140</v>
      </c>
      <c r="B1202" s="2">
        <v>44934</v>
      </c>
      <c r="C1202" t="s">
        <v>33</v>
      </c>
      <c r="D1202">
        <v>38</v>
      </c>
      <c r="E1202" t="s">
        <v>39</v>
      </c>
      <c r="F1202">
        <v>0</v>
      </c>
      <c r="G1202">
        <v>2</v>
      </c>
      <c r="H1202" t="s">
        <v>24</v>
      </c>
      <c r="I1202">
        <v>2031</v>
      </c>
      <c r="J1202">
        <v>0</v>
      </c>
      <c r="K1202">
        <v>31</v>
      </c>
      <c r="L1202" t="s">
        <v>15568</v>
      </c>
      <c r="M1202" t="s">
        <v>23</v>
      </c>
      <c r="N1202" t="s">
        <v>23</v>
      </c>
      <c r="O1202" t="s">
        <v>25</v>
      </c>
      <c r="P1202" t="s">
        <v>26</v>
      </c>
      <c r="Q1202" t="s">
        <v>27</v>
      </c>
      <c r="R1202">
        <v>89.9</v>
      </c>
      <c r="S1202">
        <v>2961.95</v>
      </c>
      <c r="T1202" t="s">
        <v>64</v>
      </c>
      <c r="U1202" t="s">
        <v>73</v>
      </c>
    </row>
    <row r="1203" spans="1:21">
      <c r="A1203" t="s">
        <v>3142</v>
      </c>
      <c r="B1203" s="2">
        <v>44156</v>
      </c>
      <c r="C1203" t="s">
        <v>22</v>
      </c>
      <c r="D1203">
        <v>54</v>
      </c>
      <c r="E1203" t="s">
        <v>23</v>
      </c>
      <c r="F1203">
        <v>0</v>
      </c>
      <c r="G1203">
        <v>2</v>
      </c>
      <c r="H1203" t="s">
        <v>24</v>
      </c>
      <c r="I1203">
        <v>6259</v>
      </c>
      <c r="J1203">
        <v>1</v>
      </c>
      <c r="K1203">
        <v>57</v>
      </c>
      <c r="L1203" t="s">
        <v>15568</v>
      </c>
      <c r="M1203" t="s">
        <v>23</v>
      </c>
      <c r="N1203" t="s">
        <v>23</v>
      </c>
      <c r="O1203" t="s">
        <v>25</v>
      </c>
      <c r="P1203" t="s">
        <v>26</v>
      </c>
      <c r="Q1203" t="s">
        <v>27</v>
      </c>
      <c r="R1203">
        <v>95.25</v>
      </c>
      <c r="S1203">
        <v>8259.33</v>
      </c>
      <c r="T1203" t="s">
        <v>36</v>
      </c>
      <c r="U1203" t="s">
        <v>46</v>
      </c>
    </row>
    <row r="1204" spans="1:21">
      <c r="A1204" t="s">
        <v>3144</v>
      </c>
      <c r="B1204" s="2">
        <v>43874</v>
      </c>
      <c r="C1204" t="s">
        <v>33</v>
      </c>
      <c r="D1204">
        <v>74</v>
      </c>
      <c r="E1204" t="s">
        <v>23</v>
      </c>
      <c r="F1204">
        <v>0</v>
      </c>
      <c r="G1204">
        <v>2</v>
      </c>
      <c r="H1204" t="s">
        <v>24</v>
      </c>
      <c r="I1204">
        <v>6117</v>
      </c>
      <c r="J1204">
        <v>1</v>
      </c>
      <c r="K1204">
        <v>66</v>
      </c>
      <c r="L1204" t="s">
        <v>15568</v>
      </c>
      <c r="M1204" t="s">
        <v>23</v>
      </c>
      <c r="N1204" t="s">
        <v>23</v>
      </c>
      <c r="O1204" t="s">
        <v>25</v>
      </c>
      <c r="P1204" t="s">
        <v>202</v>
      </c>
      <c r="Q1204" t="s">
        <v>50</v>
      </c>
      <c r="R1204">
        <v>105.95</v>
      </c>
      <c r="S1204">
        <v>8806.75</v>
      </c>
      <c r="T1204" t="s">
        <v>43</v>
      </c>
      <c r="U1204" t="s">
        <v>44</v>
      </c>
    </row>
    <row r="1205" spans="1:21">
      <c r="A1205" t="s">
        <v>3146</v>
      </c>
      <c r="B1205" s="2">
        <v>45825</v>
      </c>
      <c r="C1205" t="s">
        <v>22</v>
      </c>
      <c r="D1205">
        <v>68</v>
      </c>
      <c r="E1205" t="s">
        <v>39</v>
      </c>
      <c r="F1205">
        <v>0</v>
      </c>
      <c r="G1205">
        <v>2</v>
      </c>
      <c r="H1205" t="s">
        <v>24</v>
      </c>
      <c r="I1205">
        <v>5655</v>
      </c>
      <c r="J1205">
        <v>0</v>
      </c>
      <c r="K1205">
        <v>2</v>
      </c>
      <c r="L1205" t="s">
        <v>15568</v>
      </c>
      <c r="M1205" t="s">
        <v>23</v>
      </c>
      <c r="N1205" t="s">
        <v>23</v>
      </c>
      <c r="O1205" t="s">
        <v>49</v>
      </c>
      <c r="P1205" t="s">
        <v>26</v>
      </c>
      <c r="Q1205" t="s">
        <v>27</v>
      </c>
      <c r="R1205">
        <v>44.15</v>
      </c>
      <c r="S1205">
        <v>179.97</v>
      </c>
      <c r="T1205" t="s">
        <v>36</v>
      </c>
      <c r="U1205" t="s">
        <v>46</v>
      </c>
    </row>
    <row r="1206" spans="1:21">
      <c r="A1206" t="s">
        <v>3148</v>
      </c>
      <c r="B1206" s="2">
        <v>44746</v>
      </c>
      <c r="C1206" t="s">
        <v>22</v>
      </c>
      <c r="D1206">
        <v>78</v>
      </c>
      <c r="E1206" t="s">
        <v>23</v>
      </c>
      <c r="F1206">
        <v>0</v>
      </c>
      <c r="G1206">
        <v>2</v>
      </c>
      <c r="H1206" t="s">
        <v>24</v>
      </c>
      <c r="I1206">
        <v>4712</v>
      </c>
      <c r="J1206">
        <v>1</v>
      </c>
      <c r="K1206">
        <v>37</v>
      </c>
      <c r="L1206" t="s">
        <v>40</v>
      </c>
      <c r="M1206" t="s">
        <v>23</v>
      </c>
      <c r="N1206" t="s">
        <v>23</v>
      </c>
      <c r="O1206" t="s">
        <v>25</v>
      </c>
      <c r="P1206" t="s">
        <v>26</v>
      </c>
      <c r="Q1206" t="s">
        <v>27</v>
      </c>
      <c r="R1206">
        <v>85.7</v>
      </c>
      <c r="S1206">
        <v>4895.72</v>
      </c>
      <c r="T1206" t="s">
        <v>30</v>
      </c>
      <c r="U1206" t="s">
        <v>103</v>
      </c>
    </row>
    <row r="1207" spans="1:21">
      <c r="A1207" t="s">
        <v>3150</v>
      </c>
      <c r="B1207" s="2">
        <v>45085</v>
      </c>
      <c r="C1207" t="s">
        <v>33</v>
      </c>
      <c r="D1207">
        <v>75</v>
      </c>
      <c r="E1207" t="s">
        <v>23</v>
      </c>
      <c r="F1207">
        <v>0</v>
      </c>
      <c r="G1207">
        <v>2</v>
      </c>
      <c r="H1207" t="s">
        <v>24</v>
      </c>
      <c r="I1207">
        <v>2591</v>
      </c>
      <c r="J1207">
        <v>1</v>
      </c>
      <c r="K1207">
        <v>26</v>
      </c>
      <c r="L1207" t="s">
        <v>40</v>
      </c>
      <c r="M1207" t="s">
        <v>23</v>
      </c>
      <c r="N1207" t="s">
        <v>23</v>
      </c>
      <c r="O1207" t="s">
        <v>25</v>
      </c>
      <c r="P1207" t="s">
        <v>26</v>
      </c>
      <c r="Q1207" t="s">
        <v>27</v>
      </c>
      <c r="R1207">
        <v>93.85</v>
      </c>
      <c r="S1207">
        <v>2622.83</v>
      </c>
      <c r="T1207" t="s">
        <v>64</v>
      </c>
      <c r="U1207" t="s">
        <v>234</v>
      </c>
    </row>
    <row r="1208" spans="1:21">
      <c r="A1208" t="s">
        <v>3152</v>
      </c>
      <c r="B1208" s="2">
        <v>43804</v>
      </c>
      <c r="C1208" t="s">
        <v>22</v>
      </c>
      <c r="D1208">
        <v>73</v>
      </c>
      <c r="E1208" t="s">
        <v>23</v>
      </c>
      <c r="F1208">
        <v>0</v>
      </c>
      <c r="G1208">
        <v>2</v>
      </c>
      <c r="H1208" t="s">
        <v>24</v>
      </c>
      <c r="I1208">
        <v>5034</v>
      </c>
      <c r="J1208">
        <v>4</v>
      </c>
      <c r="K1208">
        <v>68</v>
      </c>
      <c r="L1208" t="s">
        <v>316</v>
      </c>
      <c r="M1208" t="s">
        <v>23</v>
      </c>
      <c r="N1208" t="s">
        <v>23</v>
      </c>
      <c r="O1208" t="s">
        <v>25</v>
      </c>
      <c r="P1208" t="s">
        <v>164</v>
      </c>
      <c r="Q1208" t="s">
        <v>27</v>
      </c>
      <c r="R1208">
        <v>110</v>
      </c>
      <c r="S1208">
        <v>8617.57</v>
      </c>
      <c r="T1208" t="s">
        <v>30</v>
      </c>
      <c r="U1208" t="s">
        <v>31</v>
      </c>
    </row>
    <row r="1209" spans="1:21">
      <c r="A1209" t="s">
        <v>3154</v>
      </c>
      <c r="B1209" s="2">
        <v>45639</v>
      </c>
      <c r="C1209" t="s">
        <v>22</v>
      </c>
      <c r="D1209">
        <v>26</v>
      </c>
      <c r="E1209" t="s">
        <v>39</v>
      </c>
      <c r="F1209">
        <v>2</v>
      </c>
      <c r="G1209">
        <v>2</v>
      </c>
      <c r="H1209" t="s">
        <v>24</v>
      </c>
      <c r="I1209">
        <v>2152</v>
      </c>
      <c r="J1209">
        <v>0</v>
      </c>
      <c r="K1209">
        <v>8</v>
      </c>
      <c r="L1209" t="s">
        <v>48</v>
      </c>
      <c r="M1209" t="s">
        <v>23</v>
      </c>
      <c r="N1209" t="s">
        <v>23</v>
      </c>
      <c r="O1209" t="s">
        <v>25</v>
      </c>
      <c r="P1209" t="s">
        <v>26</v>
      </c>
      <c r="Q1209" t="s">
        <v>27</v>
      </c>
      <c r="R1209">
        <v>84.5</v>
      </c>
      <c r="S1209">
        <v>835.28</v>
      </c>
      <c r="T1209" t="s">
        <v>59</v>
      </c>
      <c r="U1209" t="s">
        <v>241</v>
      </c>
    </row>
    <row r="1210" spans="1:21">
      <c r="A1210" t="s">
        <v>3156</v>
      </c>
      <c r="B1210" s="2">
        <v>44643</v>
      </c>
      <c r="C1210" t="s">
        <v>22</v>
      </c>
      <c r="D1210">
        <v>51</v>
      </c>
      <c r="E1210" t="s">
        <v>23</v>
      </c>
      <c r="F1210">
        <v>0</v>
      </c>
      <c r="G1210">
        <v>2</v>
      </c>
      <c r="H1210" t="s">
        <v>24</v>
      </c>
      <c r="I1210">
        <v>2041</v>
      </c>
      <c r="J1210">
        <v>1</v>
      </c>
      <c r="K1210">
        <v>41</v>
      </c>
      <c r="L1210" t="s">
        <v>15568</v>
      </c>
      <c r="M1210" t="s">
        <v>23</v>
      </c>
      <c r="N1210" t="s">
        <v>23</v>
      </c>
      <c r="O1210" t="s">
        <v>49</v>
      </c>
      <c r="P1210" t="s">
        <v>202</v>
      </c>
      <c r="Q1210" t="s">
        <v>27</v>
      </c>
      <c r="R1210">
        <v>73</v>
      </c>
      <c r="S1210">
        <v>3653.51</v>
      </c>
      <c r="T1210" t="s">
        <v>30</v>
      </c>
      <c r="U1210" t="s">
        <v>103</v>
      </c>
    </row>
    <row r="1211" spans="1:21">
      <c r="A1211" t="s">
        <v>3158</v>
      </c>
      <c r="B1211" s="2">
        <v>45489</v>
      </c>
      <c r="C1211" t="s">
        <v>33</v>
      </c>
      <c r="D1211">
        <v>34</v>
      </c>
      <c r="E1211" t="s">
        <v>23</v>
      </c>
      <c r="F1211">
        <v>0</v>
      </c>
      <c r="G1211">
        <v>2</v>
      </c>
      <c r="H1211" t="s">
        <v>24</v>
      </c>
      <c r="I1211">
        <v>2655</v>
      </c>
      <c r="J1211">
        <v>1</v>
      </c>
      <c r="K1211">
        <v>13</v>
      </c>
      <c r="L1211" t="s">
        <v>15568</v>
      </c>
      <c r="M1211" t="s">
        <v>39</v>
      </c>
      <c r="N1211" t="s">
        <v>23</v>
      </c>
      <c r="O1211" t="s">
        <v>49</v>
      </c>
      <c r="P1211" t="s">
        <v>26</v>
      </c>
      <c r="Q1211" t="s">
        <v>27</v>
      </c>
      <c r="R1211">
        <v>48.75</v>
      </c>
      <c r="S1211">
        <v>633.4</v>
      </c>
      <c r="T1211" t="s">
        <v>36</v>
      </c>
      <c r="U1211" t="s">
        <v>46</v>
      </c>
    </row>
    <row r="1212" spans="1:21">
      <c r="A1212" t="s">
        <v>3161</v>
      </c>
      <c r="B1212" s="2">
        <v>45841</v>
      </c>
      <c r="C1212" t="s">
        <v>33</v>
      </c>
      <c r="D1212">
        <v>42</v>
      </c>
      <c r="E1212" t="s">
        <v>39</v>
      </c>
      <c r="F1212">
        <v>0</v>
      </c>
      <c r="G1212">
        <v>2</v>
      </c>
      <c r="H1212" t="s">
        <v>24</v>
      </c>
      <c r="I1212">
        <v>3967</v>
      </c>
      <c r="J1212">
        <v>0</v>
      </c>
      <c r="K1212">
        <v>1</v>
      </c>
      <c r="L1212" t="s">
        <v>48</v>
      </c>
      <c r="M1212" t="s">
        <v>23</v>
      </c>
      <c r="N1212" t="s">
        <v>23</v>
      </c>
      <c r="O1212" t="s">
        <v>25</v>
      </c>
      <c r="P1212" t="s">
        <v>26</v>
      </c>
      <c r="Q1212" t="s">
        <v>50</v>
      </c>
      <c r="R1212">
        <v>85.55</v>
      </c>
      <c r="S1212">
        <v>118.89</v>
      </c>
      <c r="T1212" t="s">
        <v>43</v>
      </c>
      <c r="U1212" t="s">
        <v>149</v>
      </c>
    </row>
    <row r="1213" spans="1:21">
      <c r="A1213" t="s">
        <v>3162</v>
      </c>
      <c r="B1213" s="2">
        <v>45830</v>
      </c>
      <c r="C1213" t="s">
        <v>33</v>
      </c>
      <c r="D1213">
        <v>45</v>
      </c>
      <c r="E1213" t="s">
        <v>23</v>
      </c>
      <c r="F1213">
        <v>0</v>
      </c>
      <c r="G1213">
        <v>2</v>
      </c>
      <c r="H1213" t="s">
        <v>24</v>
      </c>
      <c r="I1213">
        <v>4559</v>
      </c>
      <c r="J1213">
        <v>1</v>
      </c>
      <c r="K1213">
        <v>2</v>
      </c>
      <c r="L1213" t="s">
        <v>48</v>
      </c>
      <c r="M1213" t="s">
        <v>23</v>
      </c>
      <c r="N1213" t="s">
        <v>23</v>
      </c>
      <c r="O1213" t="s">
        <v>56</v>
      </c>
      <c r="P1213" t="s">
        <v>26</v>
      </c>
      <c r="Q1213" t="s">
        <v>27</v>
      </c>
      <c r="R1213">
        <v>70.7</v>
      </c>
      <c r="S1213">
        <v>160.97</v>
      </c>
      <c r="T1213" t="s">
        <v>30</v>
      </c>
      <c r="U1213" t="s">
        <v>69</v>
      </c>
    </row>
    <row r="1214" spans="1:21">
      <c r="A1214" t="s">
        <v>3164</v>
      </c>
      <c r="B1214" s="2">
        <v>45487</v>
      </c>
      <c r="C1214" t="s">
        <v>22</v>
      </c>
      <c r="D1214">
        <v>28</v>
      </c>
      <c r="E1214" t="s">
        <v>39</v>
      </c>
      <c r="F1214">
        <v>0</v>
      </c>
      <c r="G1214">
        <v>2</v>
      </c>
      <c r="H1214" t="s">
        <v>24</v>
      </c>
      <c r="I1214">
        <v>4028</v>
      </c>
      <c r="J1214">
        <v>0</v>
      </c>
      <c r="K1214">
        <v>13</v>
      </c>
      <c r="L1214" t="s">
        <v>97</v>
      </c>
      <c r="M1214" t="s">
        <v>23</v>
      </c>
      <c r="N1214" t="s">
        <v>23</v>
      </c>
      <c r="O1214" t="s">
        <v>25</v>
      </c>
      <c r="P1214" t="s">
        <v>26</v>
      </c>
      <c r="Q1214" t="s">
        <v>27</v>
      </c>
      <c r="R1214">
        <v>83.2</v>
      </c>
      <c r="S1214">
        <v>1520.8</v>
      </c>
      <c r="T1214" t="s">
        <v>36</v>
      </c>
      <c r="U1214" t="s">
        <v>46</v>
      </c>
    </row>
    <row r="1215" spans="1:21">
      <c r="A1215" t="s">
        <v>3167</v>
      </c>
      <c r="B1215" s="2">
        <v>45264</v>
      </c>
      <c r="C1215" t="s">
        <v>22</v>
      </c>
      <c r="D1215">
        <v>42</v>
      </c>
      <c r="E1215" t="s">
        <v>39</v>
      </c>
      <c r="F1215">
        <v>3</v>
      </c>
      <c r="G1215">
        <v>2</v>
      </c>
      <c r="H1215" t="s">
        <v>24</v>
      </c>
      <c r="I1215">
        <v>3785</v>
      </c>
      <c r="J1215">
        <v>0</v>
      </c>
      <c r="K1215">
        <v>20</v>
      </c>
      <c r="L1215" t="s">
        <v>15568</v>
      </c>
      <c r="M1215" t="s">
        <v>23</v>
      </c>
      <c r="N1215" t="s">
        <v>39</v>
      </c>
      <c r="P1215" t="s">
        <v>26</v>
      </c>
      <c r="Q1215" t="s">
        <v>27</v>
      </c>
      <c r="R1215">
        <v>19.399999999999999</v>
      </c>
      <c r="S1215">
        <v>830.1</v>
      </c>
      <c r="T1215" t="s">
        <v>36</v>
      </c>
      <c r="U1215" t="s">
        <v>46</v>
      </c>
    </row>
    <row r="1216" spans="1:21">
      <c r="A1216" t="s">
        <v>3169</v>
      </c>
      <c r="B1216" s="2">
        <v>43776</v>
      </c>
      <c r="C1216" t="s">
        <v>33</v>
      </c>
      <c r="D1216">
        <v>30</v>
      </c>
      <c r="E1216" t="s">
        <v>23</v>
      </c>
      <c r="F1216">
        <v>0</v>
      </c>
      <c r="G1216">
        <v>2</v>
      </c>
      <c r="H1216" t="s">
        <v>24</v>
      </c>
      <c r="I1216">
        <v>4283</v>
      </c>
      <c r="J1216">
        <v>1</v>
      </c>
      <c r="K1216">
        <v>69</v>
      </c>
      <c r="L1216" t="s">
        <v>15568</v>
      </c>
      <c r="M1216" t="s">
        <v>23</v>
      </c>
      <c r="N1216" t="s">
        <v>23</v>
      </c>
      <c r="O1216" t="s">
        <v>25</v>
      </c>
      <c r="P1216" t="s">
        <v>26</v>
      </c>
      <c r="Q1216" t="s">
        <v>27</v>
      </c>
      <c r="R1216">
        <v>103.95</v>
      </c>
      <c r="S1216">
        <v>10013.700000000001</v>
      </c>
      <c r="T1216" t="s">
        <v>30</v>
      </c>
      <c r="U1216" t="s">
        <v>69</v>
      </c>
    </row>
    <row r="1217" spans="1:21">
      <c r="A1217" t="s">
        <v>3172</v>
      </c>
      <c r="B1217" s="2">
        <v>45846</v>
      </c>
      <c r="C1217" t="s">
        <v>22</v>
      </c>
      <c r="D1217">
        <v>42</v>
      </c>
      <c r="E1217" t="s">
        <v>39</v>
      </c>
      <c r="F1217">
        <v>0</v>
      </c>
      <c r="G1217">
        <v>2</v>
      </c>
      <c r="H1217" t="s">
        <v>24</v>
      </c>
      <c r="I1217">
        <v>2937</v>
      </c>
      <c r="J1217">
        <v>0</v>
      </c>
      <c r="K1217">
        <v>1</v>
      </c>
      <c r="L1217" t="s">
        <v>48</v>
      </c>
      <c r="M1217" t="s">
        <v>23</v>
      </c>
      <c r="N1217" t="s">
        <v>23</v>
      </c>
      <c r="O1217" t="s">
        <v>49</v>
      </c>
      <c r="P1217" t="s">
        <v>26</v>
      </c>
      <c r="Q1217" t="s">
        <v>84</v>
      </c>
      <c r="R1217">
        <v>62.05</v>
      </c>
      <c r="S1217">
        <v>119.88</v>
      </c>
      <c r="T1217" t="s">
        <v>43</v>
      </c>
      <c r="U1217" t="s">
        <v>149</v>
      </c>
    </row>
    <row r="1218" spans="1:21">
      <c r="A1218" t="s">
        <v>3174</v>
      </c>
      <c r="B1218" s="2">
        <v>45732</v>
      </c>
      <c r="C1218" t="s">
        <v>22</v>
      </c>
      <c r="D1218">
        <v>58</v>
      </c>
      <c r="E1218" t="s">
        <v>39</v>
      </c>
      <c r="F1218">
        <v>0</v>
      </c>
      <c r="G1218">
        <v>2</v>
      </c>
      <c r="H1218" t="s">
        <v>24</v>
      </c>
      <c r="I1218">
        <v>4630</v>
      </c>
      <c r="J1218">
        <v>0</v>
      </c>
      <c r="K1218">
        <v>5</v>
      </c>
      <c r="L1218" t="s">
        <v>15568</v>
      </c>
      <c r="M1218" t="s">
        <v>39</v>
      </c>
      <c r="N1218" t="s">
        <v>23</v>
      </c>
      <c r="O1218" t="s">
        <v>49</v>
      </c>
      <c r="P1218" t="s">
        <v>26</v>
      </c>
      <c r="Q1218" t="s">
        <v>84</v>
      </c>
      <c r="R1218">
        <v>51</v>
      </c>
      <c r="S1218">
        <v>305.95</v>
      </c>
      <c r="T1218" t="s">
        <v>59</v>
      </c>
      <c r="U1218" t="s">
        <v>384</v>
      </c>
    </row>
    <row r="1219" spans="1:21">
      <c r="A1219" t="s">
        <v>3176</v>
      </c>
      <c r="B1219" s="2">
        <v>44793</v>
      </c>
      <c r="C1219" t="s">
        <v>33</v>
      </c>
      <c r="D1219">
        <v>20</v>
      </c>
      <c r="E1219" t="s">
        <v>23</v>
      </c>
      <c r="F1219">
        <v>0</v>
      </c>
      <c r="G1219">
        <v>2</v>
      </c>
      <c r="H1219" t="s">
        <v>24</v>
      </c>
      <c r="I1219">
        <v>4544</v>
      </c>
      <c r="J1219">
        <v>3</v>
      </c>
      <c r="K1219">
        <v>36</v>
      </c>
      <c r="L1219" t="s">
        <v>15568</v>
      </c>
      <c r="M1219" t="s">
        <v>23</v>
      </c>
      <c r="N1219" t="s">
        <v>23</v>
      </c>
      <c r="O1219" t="s">
        <v>25</v>
      </c>
      <c r="P1219" t="s">
        <v>26</v>
      </c>
      <c r="Q1219" t="s">
        <v>27</v>
      </c>
      <c r="R1219">
        <v>97.35</v>
      </c>
      <c r="S1219">
        <v>4335.3</v>
      </c>
      <c r="T1219" t="s">
        <v>64</v>
      </c>
      <c r="U1219" t="s">
        <v>254</v>
      </c>
    </row>
    <row r="1220" spans="1:21">
      <c r="A1220" t="s">
        <v>3179</v>
      </c>
      <c r="B1220" s="2">
        <v>45862</v>
      </c>
      <c r="C1220" t="s">
        <v>33</v>
      </c>
      <c r="D1220">
        <v>39</v>
      </c>
      <c r="E1220" t="s">
        <v>39</v>
      </c>
      <c r="F1220">
        <v>0</v>
      </c>
      <c r="G1220">
        <v>2</v>
      </c>
      <c r="H1220" t="s">
        <v>24</v>
      </c>
      <c r="I1220">
        <v>4628</v>
      </c>
      <c r="J1220">
        <v>0</v>
      </c>
      <c r="K1220">
        <v>1</v>
      </c>
      <c r="L1220" t="s">
        <v>48</v>
      </c>
      <c r="M1220" t="s">
        <v>39</v>
      </c>
      <c r="N1220" t="s">
        <v>23</v>
      </c>
      <c r="O1220" t="s">
        <v>49</v>
      </c>
      <c r="P1220" t="s">
        <v>26</v>
      </c>
      <c r="Q1220" t="s">
        <v>27</v>
      </c>
      <c r="R1220">
        <v>25.25</v>
      </c>
      <c r="S1220">
        <v>25.25</v>
      </c>
      <c r="T1220" t="s">
        <v>59</v>
      </c>
      <c r="U1220" t="s">
        <v>60</v>
      </c>
    </row>
    <row r="1221" spans="1:21">
      <c r="A1221" t="s">
        <v>3180</v>
      </c>
      <c r="B1221" s="2">
        <v>45388</v>
      </c>
      <c r="C1221" t="s">
        <v>22</v>
      </c>
      <c r="D1221">
        <v>77</v>
      </c>
      <c r="E1221" t="s">
        <v>23</v>
      </c>
      <c r="F1221">
        <v>0</v>
      </c>
      <c r="G1221">
        <v>2</v>
      </c>
      <c r="H1221" t="s">
        <v>24</v>
      </c>
      <c r="I1221">
        <v>3392</v>
      </c>
      <c r="J1221">
        <v>1</v>
      </c>
      <c r="K1221">
        <v>16</v>
      </c>
      <c r="L1221" t="s">
        <v>15568</v>
      </c>
      <c r="M1221" t="s">
        <v>23</v>
      </c>
      <c r="N1221" t="s">
        <v>23</v>
      </c>
      <c r="O1221" t="s">
        <v>25</v>
      </c>
      <c r="P1221" t="s">
        <v>26</v>
      </c>
      <c r="Q1221" t="s">
        <v>27</v>
      </c>
      <c r="R1221">
        <v>98.75</v>
      </c>
      <c r="S1221">
        <v>1830.11</v>
      </c>
      <c r="T1221" t="s">
        <v>36</v>
      </c>
      <c r="U1221" t="s">
        <v>46</v>
      </c>
    </row>
    <row r="1222" spans="1:21">
      <c r="A1222" t="s">
        <v>3182</v>
      </c>
      <c r="B1222" s="2">
        <v>45579</v>
      </c>
      <c r="C1222" t="s">
        <v>33</v>
      </c>
      <c r="D1222">
        <v>69</v>
      </c>
      <c r="E1222" t="s">
        <v>23</v>
      </c>
      <c r="F1222">
        <v>2</v>
      </c>
      <c r="G1222">
        <v>2</v>
      </c>
      <c r="H1222" t="s">
        <v>24</v>
      </c>
      <c r="I1222">
        <v>5998</v>
      </c>
      <c r="J1222">
        <v>1</v>
      </c>
      <c r="K1222">
        <v>10</v>
      </c>
      <c r="L1222" t="s">
        <v>15568</v>
      </c>
      <c r="M1222" t="s">
        <v>23</v>
      </c>
      <c r="N1222" t="s">
        <v>23</v>
      </c>
      <c r="O1222" t="s">
        <v>25</v>
      </c>
      <c r="P1222" t="s">
        <v>26</v>
      </c>
      <c r="Q1222" t="s">
        <v>27</v>
      </c>
      <c r="R1222">
        <v>100.25</v>
      </c>
      <c r="S1222">
        <v>1309.45</v>
      </c>
      <c r="T1222" t="s">
        <v>59</v>
      </c>
      <c r="U1222" t="s">
        <v>60</v>
      </c>
    </row>
    <row r="1223" spans="1:21">
      <c r="A1223" t="s">
        <v>3184</v>
      </c>
      <c r="B1223" s="2">
        <v>44843</v>
      </c>
      <c r="C1223" t="s">
        <v>33</v>
      </c>
      <c r="D1223">
        <v>62</v>
      </c>
      <c r="E1223" t="s">
        <v>23</v>
      </c>
      <c r="F1223">
        <v>0</v>
      </c>
      <c r="G1223">
        <v>2</v>
      </c>
      <c r="H1223" t="s">
        <v>24</v>
      </c>
      <c r="I1223">
        <v>3979</v>
      </c>
      <c r="J1223">
        <v>1</v>
      </c>
      <c r="K1223">
        <v>34</v>
      </c>
      <c r="L1223" t="s">
        <v>15568</v>
      </c>
      <c r="M1223" t="s">
        <v>23</v>
      </c>
      <c r="N1223" t="s">
        <v>23</v>
      </c>
      <c r="O1223" t="s">
        <v>25</v>
      </c>
      <c r="P1223" t="s">
        <v>26</v>
      </c>
      <c r="Q1223" t="s">
        <v>27</v>
      </c>
      <c r="R1223">
        <v>97.65</v>
      </c>
      <c r="S1223">
        <v>4680.7700000000004</v>
      </c>
      <c r="T1223" t="s">
        <v>43</v>
      </c>
      <c r="U1223" t="s">
        <v>44</v>
      </c>
    </row>
    <row r="1224" spans="1:21">
      <c r="A1224" t="s">
        <v>3187</v>
      </c>
      <c r="B1224" s="2">
        <v>45857</v>
      </c>
      <c r="C1224" t="s">
        <v>22</v>
      </c>
      <c r="D1224">
        <v>35</v>
      </c>
      <c r="E1224" t="s">
        <v>39</v>
      </c>
      <c r="F1224">
        <v>0</v>
      </c>
      <c r="G1224">
        <v>2</v>
      </c>
      <c r="H1224" t="s">
        <v>24</v>
      </c>
      <c r="I1224">
        <v>5636</v>
      </c>
      <c r="J1224">
        <v>0</v>
      </c>
      <c r="K1224">
        <v>1</v>
      </c>
      <c r="L1224" t="s">
        <v>15568</v>
      </c>
      <c r="M1224" t="s">
        <v>23</v>
      </c>
      <c r="N1224" t="s">
        <v>39</v>
      </c>
      <c r="P1224" t="s">
        <v>26</v>
      </c>
      <c r="Q1224" t="s">
        <v>27</v>
      </c>
      <c r="R1224">
        <v>20.55</v>
      </c>
      <c r="S1224">
        <v>36.46</v>
      </c>
      <c r="T1224" t="s">
        <v>36</v>
      </c>
      <c r="U1224" t="s">
        <v>37</v>
      </c>
    </row>
    <row r="1225" spans="1:21">
      <c r="A1225" t="s">
        <v>3189</v>
      </c>
      <c r="B1225" s="2">
        <v>45355</v>
      </c>
      <c r="C1225" t="s">
        <v>22</v>
      </c>
      <c r="D1225">
        <v>53</v>
      </c>
      <c r="E1225" t="s">
        <v>39</v>
      </c>
      <c r="F1225">
        <v>0</v>
      </c>
      <c r="G1225">
        <v>2</v>
      </c>
      <c r="H1225" t="s">
        <v>24</v>
      </c>
      <c r="I1225">
        <v>3182</v>
      </c>
      <c r="J1225">
        <v>0</v>
      </c>
      <c r="K1225">
        <v>17</v>
      </c>
      <c r="L1225" t="s">
        <v>15568</v>
      </c>
      <c r="M1225" t="s">
        <v>23</v>
      </c>
      <c r="N1225" t="s">
        <v>23</v>
      </c>
      <c r="O1225" t="s">
        <v>25</v>
      </c>
      <c r="P1225" t="s">
        <v>26</v>
      </c>
      <c r="Q1225" t="s">
        <v>27</v>
      </c>
      <c r="R1225">
        <v>76.650000000000006</v>
      </c>
      <c r="S1225">
        <v>1833.92</v>
      </c>
      <c r="T1225" t="s">
        <v>30</v>
      </c>
      <c r="U1225" t="s">
        <v>106</v>
      </c>
    </row>
    <row r="1226" spans="1:21">
      <c r="A1226" t="s">
        <v>3191</v>
      </c>
      <c r="B1226" s="2">
        <v>45664</v>
      </c>
      <c r="C1226" t="s">
        <v>33</v>
      </c>
      <c r="D1226">
        <v>62</v>
      </c>
      <c r="E1226" t="s">
        <v>23</v>
      </c>
      <c r="F1226">
        <v>0</v>
      </c>
      <c r="G1226">
        <v>2</v>
      </c>
      <c r="H1226" t="s">
        <v>24</v>
      </c>
      <c r="I1226">
        <v>3238</v>
      </c>
      <c r="J1226">
        <v>1</v>
      </c>
      <c r="K1226">
        <v>7</v>
      </c>
      <c r="L1226" t="s">
        <v>15568</v>
      </c>
      <c r="M1226" t="s">
        <v>23</v>
      </c>
      <c r="N1226" t="s">
        <v>23</v>
      </c>
      <c r="O1226" t="s">
        <v>25</v>
      </c>
      <c r="P1226" t="s">
        <v>26</v>
      </c>
      <c r="Q1226" t="s">
        <v>27</v>
      </c>
      <c r="R1226">
        <v>81.099999999999994</v>
      </c>
      <c r="S1226">
        <v>657.71</v>
      </c>
      <c r="T1226" t="s">
        <v>30</v>
      </c>
      <c r="U1226" t="s">
        <v>69</v>
      </c>
    </row>
    <row r="1227" spans="1:21">
      <c r="A1227" t="s">
        <v>3194</v>
      </c>
      <c r="B1227" s="2">
        <v>45739</v>
      </c>
      <c r="C1227" t="s">
        <v>22</v>
      </c>
      <c r="D1227">
        <v>35</v>
      </c>
      <c r="E1227" t="s">
        <v>39</v>
      </c>
      <c r="F1227">
        <v>0</v>
      </c>
      <c r="G1227">
        <v>2</v>
      </c>
      <c r="H1227" t="s">
        <v>24</v>
      </c>
      <c r="I1227">
        <v>3520</v>
      </c>
      <c r="J1227">
        <v>0</v>
      </c>
      <c r="K1227">
        <v>5</v>
      </c>
      <c r="L1227" t="s">
        <v>15568</v>
      </c>
      <c r="M1227" t="s">
        <v>23</v>
      </c>
      <c r="N1227" t="s">
        <v>23</v>
      </c>
      <c r="O1227" t="s">
        <v>25</v>
      </c>
      <c r="P1227" t="s">
        <v>26</v>
      </c>
      <c r="Q1227" t="s">
        <v>27</v>
      </c>
      <c r="R1227">
        <v>75.900000000000006</v>
      </c>
      <c r="S1227">
        <v>592.15</v>
      </c>
      <c r="T1227" t="s">
        <v>30</v>
      </c>
      <c r="U1227" t="s">
        <v>69</v>
      </c>
    </row>
    <row r="1228" spans="1:21">
      <c r="A1228" t="s">
        <v>3196</v>
      </c>
      <c r="B1228" s="2">
        <v>44272</v>
      </c>
      <c r="C1228" t="s">
        <v>33</v>
      </c>
      <c r="D1228">
        <v>30</v>
      </c>
      <c r="E1228" t="s">
        <v>23</v>
      </c>
      <c r="F1228">
        <v>0</v>
      </c>
      <c r="G1228">
        <v>2</v>
      </c>
      <c r="H1228" t="s">
        <v>24</v>
      </c>
      <c r="I1228">
        <v>6481</v>
      </c>
      <c r="J1228">
        <v>1</v>
      </c>
      <c r="K1228">
        <v>53</v>
      </c>
      <c r="L1228" t="s">
        <v>15568</v>
      </c>
      <c r="M1228" t="s">
        <v>23</v>
      </c>
      <c r="N1228" t="s">
        <v>23</v>
      </c>
      <c r="O1228" t="s">
        <v>25</v>
      </c>
      <c r="P1228" t="s">
        <v>26</v>
      </c>
      <c r="Q1228" t="s">
        <v>50</v>
      </c>
      <c r="R1228">
        <v>98.4</v>
      </c>
      <c r="S1228">
        <v>7361.72</v>
      </c>
      <c r="T1228" t="s">
        <v>59</v>
      </c>
      <c r="U1228" t="s">
        <v>241</v>
      </c>
    </row>
    <row r="1229" spans="1:21">
      <c r="A1229" t="s">
        <v>3198</v>
      </c>
      <c r="B1229" s="2">
        <v>45841</v>
      </c>
      <c r="C1229" t="s">
        <v>33</v>
      </c>
      <c r="D1229">
        <v>45</v>
      </c>
      <c r="E1229" t="s">
        <v>39</v>
      </c>
      <c r="F1229">
        <v>0</v>
      </c>
      <c r="G1229">
        <v>2</v>
      </c>
      <c r="H1229" t="s">
        <v>24</v>
      </c>
      <c r="I1229">
        <v>3473</v>
      </c>
      <c r="J1229">
        <v>0</v>
      </c>
      <c r="K1229">
        <v>1</v>
      </c>
      <c r="L1229" t="s">
        <v>48</v>
      </c>
      <c r="M1229" t="s">
        <v>23</v>
      </c>
      <c r="N1229" t="s">
        <v>23</v>
      </c>
      <c r="O1229" t="s">
        <v>25</v>
      </c>
      <c r="P1229" t="s">
        <v>26</v>
      </c>
      <c r="Q1229" t="s">
        <v>50</v>
      </c>
      <c r="R1229">
        <v>95.65</v>
      </c>
      <c r="S1229">
        <v>127.98</v>
      </c>
      <c r="T1229" t="s">
        <v>36</v>
      </c>
      <c r="U1229" t="s">
        <v>37</v>
      </c>
    </row>
    <row r="1230" spans="1:21">
      <c r="A1230" t="s">
        <v>3200</v>
      </c>
      <c r="B1230" s="2">
        <v>45699</v>
      </c>
      <c r="C1230" t="s">
        <v>33</v>
      </c>
      <c r="D1230">
        <v>45</v>
      </c>
      <c r="E1230" t="s">
        <v>39</v>
      </c>
      <c r="F1230">
        <v>0</v>
      </c>
      <c r="G1230">
        <v>2</v>
      </c>
      <c r="H1230" t="s">
        <v>24</v>
      </c>
      <c r="I1230">
        <v>3722</v>
      </c>
      <c r="J1230">
        <v>0</v>
      </c>
      <c r="K1230">
        <v>6</v>
      </c>
      <c r="L1230" t="s">
        <v>15568</v>
      </c>
      <c r="M1230" t="s">
        <v>23</v>
      </c>
      <c r="N1230" t="s">
        <v>23</v>
      </c>
      <c r="O1230" t="s">
        <v>25</v>
      </c>
      <c r="P1230" t="s">
        <v>26</v>
      </c>
      <c r="Q1230" t="s">
        <v>84</v>
      </c>
      <c r="R1230">
        <v>99.95</v>
      </c>
      <c r="S1230">
        <v>578.61</v>
      </c>
      <c r="T1230" t="s">
        <v>30</v>
      </c>
      <c r="U1230" t="s">
        <v>103</v>
      </c>
    </row>
    <row r="1231" spans="1:21">
      <c r="A1231" t="s">
        <v>3202</v>
      </c>
      <c r="B1231" s="2">
        <v>44551</v>
      </c>
      <c r="C1231" t="s">
        <v>33</v>
      </c>
      <c r="D1231">
        <v>26</v>
      </c>
      <c r="E1231" t="s">
        <v>23</v>
      </c>
      <c r="F1231">
        <v>0</v>
      </c>
      <c r="G1231">
        <v>2</v>
      </c>
      <c r="H1231" t="s">
        <v>24</v>
      </c>
      <c r="I1231">
        <v>5606</v>
      </c>
      <c r="J1231">
        <v>4</v>
      </c>
      <c r="K1231">
        <v>44</v>
      </c>
      <c r="L1231" t="s">
        <v>15568</v>
      </c>
      <c r="M1231" t="s">
        <v>23</v>
      </c>
      <c r="N1231" t="s">
        <v>23</v>
      </c>
      <c r="O1231" t="s">
        <v>25</v>
      </c>
      <c r="P1231" t="s">
        <v>26</v>
      </c>
      <c r="Q1231" t="s">
        <v>27</v>
      </c>
      <c r="R1231">
        <v>96.1</v>
      </c>
      <c r="S1231">
        <v>4858.66</v>
      </c>
      <c r="T1231" t="s">
        <v>30</v>
      </c>
      <c r="U1231" t="s">
        <v>103</v>
      </c>
    </row>
    <row r="1232" spans="1:21">
      <c r="A1232" t="s">
        <v>3204</v>
      </c>
      <c r="B1232" s="2">
        <v>45204</v>
      </c>
      <c r="C1232" t="s">
        <v>22</v>
      </c>
      <c r="D1232">
        <v>19</v>
      </c>
      <c r="E1232" t="s">
        <v>23</v>
      </c>
      <c r="F1232">
        <v>0</v>
      </c>
      <c r="G1232">
        <v>2</v>
      </c>
      <c r="H1232" t="s">
        <v>24</v>
      </c>
      <c r="I1232">
        <v>5102</v>
      </c>
      <c r="J1232">
        <v>1</v>
      </c>
      <c r="K1232">
        <v>22</v>
      </c>
      <c r="L1232" t="s">
        <v>97</v>
      </c>
      <c r="M1232" t="s">
        <v>23</v>
      </c>
      <c r="N1232" t="s">
        <v>23</v>
      </c>
      <c r="O1232" t="s">
        <v>49</v>
      </c>
      <c r="P1232" t="s">
        <v>26</v>
      </c>
      <c r="Q1232" t="s">
        <v>27</v>
      </c>
      <c r="R1232">
        <v>54.2</v>
      </c>
      <c r="S1232">
        <v>1751.98</v>
      </c>
      <c r="T1232" t="s">
        <v>36</v>
      </c>
      <c r="U1232" t="s">
        <v>37</v>
      </c>
    </row>
    <row r="1233" spans="1:21">
      <c r="A1233" t="s">
        <v>3206</v>
      </c>
      <c r="B1233" s="2">
        <v>44086</v>
      </c>
      <c r="C1233" t="s">
        <v>33</v>
      </c>
      <c r="D1233">
        <v>48</v>
      </c>
      <c r="E1233" t="s">
        <v>23</v>
      </c>
      <c r="F1233">
        <v>0</v>
      </c>
      <c r="G1233">
        <v>2</v>
      </c>
      <c r="H1233" t="s">
        <v>24</v>
      </c>
      <c r="I1233">
        <v>4160</v>
      </c>
      <c r="J1233">
        <v>4</v>
      </c>
      <c r="K1233">
        <v>59</v>
      </c>
      <c r="L1233" t="s">
        <v>142</v>
      </c>
      <c r="M1233" t="s">
        <v>23</v>
      </c>
      <c r="N1233" t="s">
        <v>23</v>
      </c>
      <c r="O1233" t="s">
        <v>25</v>
      </c>
      <c r="P1233" t="s">
        <v>26</v>
      </c>
      <c r="Q1233" t="s">
        <v>27</v>
      </c>
      <c r="R1233">
        <v>101.1</v>
      </c>
      <c r="S1233">
        <v>6584.47</v>
      </c>
      <c r="T1233" t="s">
        <v>64</v>
      </c>
      <c r="U1233" t="s">
        <v>73</v>
      </c>
    </row>
    <row r="1234" spans="1:21">
      <c r="A1234" t="s">
        <v>3208</v>
      </c>
      <c r="B1234" s="2">
        <v>45751</v>
      </c>
      <c r="C1234" t="s">
        <v>22</v>
      </c>
      <c r="D1234">
        <v>21</v>
      </c>
      <c r="E1234" t="s">
        <v>39</v>
      </c>
      <c r="F1234">
        <v>0</v>
      </c>
      <c r="G1234">
        <v>2</v>
      </c>
      <c r="H1234" t="s">
        <v>24</v>
      </c>
      <c r="I1234">
        <v>5834</v>
      </c>
      <c r="J1234">
        <v>0</v>
      </c>
      <c r="K1234">
        <v>4</v>
      </c>
      <c r="L1234" t="s">
        <v>48</v>
      </c>
      <c r="M1234" t="s">
        <v>23</v>
      </c>
      <c r="N1234" t="s">
        <v>23</v>
      </c>
      <c r="O1234" t="s">
        <v>49</v>
      </c>
      <c r="P1234" t="s">
        <v>26</v>
      </c>
      <c r="Q1234" t="s">
        <v>27</v>
      </c>
      <c r="R1234">
        <v>54.3</v>
      </c>
      <c r="S1234">
        <v>435.9</v>
      </c>
      <c r="T1234" t="s">
        <v>59</v>
      </c>
      <c r="U1234" t="s">
        <v>384</v>
      </c>
    </row>
    <row r="1235" spans="1:21">
      <c r="A1235" t="s">
        <v>3211</v>
      </c>
      <c r="B1235" s="2">
        <v>45839</v>
      </c>
      <c r="C1235" t="s">
        <v>22</v>
      </c>
      <c r="D1235">
        <v>64</v>
      </c>
      <c r="E1235" t="s">
        <v>23</v>
      </c>
      <c r="F1235">
        <v>0</v>
      </c>
      <c r="G1235">
        <v>2</v>
      </c>
      <c r="H1235" t="s">
        <v>24</v>
      </c>
      <c r="I1235">
        <v>4179</v>
      </c>
      <c r="J1235">
        <v>1</v>
      </c>
      <c r="K1235">
        <v>1</v>
      </c>
      <c r="L1235" t="s">
        <v>15568</v>
      </c>
      <c r="M1235" t="s">
        <v>23</v>
      </c>
      <c r="N1235" t="s">
        <v>23</v>
      </c>
      <c r="O1235" t="s">
        <v>25</v>
      </c>
      <c r="P1235" t="s">
        <v>26</v>
      </c>
      <c r="Q1235" t="s">
        <v>27</v>
      </c>
      <c r="R1235">
        <v>69.150000000000006</v>
      </c>
      <c r="S1235">
        <v>71.349999999999994</v>
      </c>
      <c r="T1235" t="s">
        <v>30</v>
      </c>
      <c r="U1235" t="s">
        <v>106</v>
      </c>
    </row>
    <row r="1236" spans="1:21">
      <c r="A1236" t="s">
        <v>3214</v>
      </c>
      <c r="B1236" s="2">
        <v>45620</v>
      </c>
      <c r="C1236" t="s">
        <v>33</v>
      </c>
      <c r="D1236">
        <v>54</v>
      </c>
      <c r="E1236" t="s">
        <v>39</v>
      </c>
      <c r="F1236">
        <v>0</v>
      </c>
      <c r="G1236">
        <v>2</v>
      </c>
      <c r="H1236" t="s">
        <v>24</v>
      </c>
      <c r="I1236">
        <v>2029</v>
      </c>
      <c r="J1236">
        <v>0</v>
      </c>
      <c r="K1236">
        <v>9</v>
      </c>
      <c r="L1236" t="s">
        <v>15568</v>
      </c>
      <c r="M1236" t="s">
        <v>23</v>
      </c>
      <c r="N1236" t="s">
        <v>23</v>
      </c>
      <c r="O1236" t="s">
        <v>56</v>
      </c>
      <c r="P1236" t="s">
        <v>26</v>
      </c>
      <c r="Q1236" t="s">
        <v>27</v>
      </c>
      <c r="R1236">
        <v>44.2</v>
      </c>
      <c r="S1236">
        <v>780.63</v>
      </c>
      <c r="T1236" t="s">
        <v>30</v>
      </c>
      <c r="U1236" t="s">
        <v>103</v>
      </c>
    </row>
    <row r="1237" spans="1:21">
      <c r="A1237" t="s">
        <v>3217</v>
      </c>
      <c r="B1237" s="2">
        <v>45131</v>
      </c>
      <c r="C1237" t="s">
        <v>33</v>
      </c>
      <c r="D1237">
        <v>40</v>
      </c>
      <c r="E1237" t="s">
        <v>23</v>
      </c>
      <c r="F1237">
        <v>1</v>
      </c>
      <c r="G1237">
        <v>2</v>
      </c>
      <c r="H1237" t="s">
        <v>24</v>
      </c>
      <c r="I1237">
        <v>5337</v>
      </c>
      <c r="J1237">
        <v>1</v>
      </c>
      <c r="K1237">
        <v>25</v>
      </c>
      <c r="L1237" t="s">
        <v>40</v>
      </c>
      <c r="M1237" t="s">
        <v>23</v>
      </c>
      <c r="N1237" t="s">
        <v>23</v>
      </c>
      <c r="O1237" t="s">
        <v>25</v>
      </c>
      <c r="P1237" t="s">
        <v>26</v>
      </c>
      <c r="Q1237" t="s">
        <v>27</v>
      </c>
      <c r="R1237">
        <v>98.5</v>
      </c>
      <c r="S1237">
        <v>2995.07</v>
      </c>
      <c r="T1237" t="s">
        <v>64</v>
      </c>
      <c r="U1237" t="s">
        <v>254</v>
      </c>
    </row>
    <row r="1238" spans="1:21">
      <c r="A1238" t="s">
        <v>3219</v>
      </c>
      <c r="B1238" s="2">
        <v>44818</v>
      </c>
      <c r="C1238" t="s">
        <v>33</v>
      </c>
      <c r="D1238">
        <v>78</v>
      </c>
      <c r="E1238" t="s">
        <v>39</v>
      </c>
      <c r="F1238">
        <v>0</v>
      </c>
      <c r="G1238">
        <v>2</v>
      </c>
      <c r="H1238" t="s">
        <v>24</v>
      </c>
      <c r="I1238">
        <v>2455</v>
      </c>
      <c r="J1238">
        <v>0</v>
      </c>
      <c r="K1238">
        <v>35</v>
      </c>
      <c r="L1238" t="s">
        <v>40</v>
      </c>
      <c r="M1238" t="s">
        <v>23</v>
      </c>
      <c r="N1238" t="s">
        <v>23</v>
      </c>
      <c r="O1238" t="s">
        <v>25</v>
      </c>
      <c r="P1238" t="s">
        <v>26</v>
      </c>
      <c r="Q1238" t="s">
        <v>50</v>
      </c>
      <c r="R1238">
        <v>85.3</v>
      </c>
      <c r="S1238">
        <v>4603.51</v>
      </c>
      <c r="T1238" t="s">
        <v>30</v>
      </c>
      <c r="U1238" t="s">
        <v>106</v>
      </c>
    </row>
    <row r="1239" spans="1:21">
      <c r="A1239" t="s">
        <v>3221</v>
      </c>
      <c r="B1239" s="2">
        <v>45780</v>
      </c>
      <c r="C1239" t="s">
        <v>33</v>
      </c>
      <c r="D1239">
        <v>28</v>
      </c>
      <c r="E1239" t="s">
        <v>23</v>
      </c>
      <c r="F1239">
        <v>0</v>
      </c>
      <c r="G1239">
        <v>2</v>
      </c>
      <c r="H1239" t="s">
        <v>24</v>
      </c>
      <c r="I1239">
        <v>4903</v>
      </c>
      <c r="J1239">
        <v>1</v>
      </c>
      <c r="K1239">
        <v>3</v>
      </c>
      <c r="L1239" t="s">
        <v>48</v>
      </c>
      <c r="M1239" t="s">
        <v>23</v>
      </c>
      <c r="N1239" t="s">
        <v>23</v>
      </c>
      <c r="O1239" t="s">
        <v>49</v>
      </c>
      <c r="P1239" t="s">
        <v>26</v>
      </c>
      <c r="Q1239" t="s">
        <v>50</v>
      </c>
      <c r="R1239">
        <v>44.3</v>
      </c>
      <c r="S1239">
        <v>267.88</v>
      </c>
      <c r="T1239" t="s">
        <v>59</v>
      </c>
      <c r="U1239" t="s">
        <v>241</v>
      </c>
    </row>
    <row r="1240" spans="1:21">
      <c r="A1240" t="s">
        <v>3224</v>
      </c>
      <c r="B1240" s="2">
        <v>45848</v>
      </c>
      <c r="C1240" t="s">
        <v>22</v>
      </c>
      <c r="D1240">
        <v>19</v>
      </c>
      <c r="E1240" t="s">
        <v>39</v>
      </c>
      <c r="F1240">
        <v>0</v>
      </c>
      <c r="G1240">
        <v>2</v>
      </c>
      <c r="H1240" t="s">
        <v>24</v>
      </c>
      <c r="I1240">
        <v>3349</v>
      </c>
      <c r="J1240">
        <v>0</v>
      </c>
      <c r="K1240">
        <v>1</v>
      </c>
      <c r="L1240" t="s">
        <v>15568</v>
      </c>
      <c r="M1240" t="s">
        <v>23</v>
      </c>
      <c r="N1240" t="s">
        <v>23</v>
      </c>
      <c r="O1240" t="s">
        <v>25</v>
      </c>
      <c r="P1240" t="s">
        <v>26</v>
      </c>
      <c r="Q1240" t="s">
        <v>27</v>
      </c>
      <c r="R1240">
        <v>69.900000000000006</v>
      </c>
      <c r="S1240">
        <v>115.4</v>
      </c>
      <c r="T1240" t="s">
        <v>36</v>
      </c>
      <c r="U1240" t="s">
        <v>46</v>
      </c>
    </row>
    <row r="1241" spans="1:21">
      <c r="A1241" t="s">
        <v>3225</v>
      </c>
      <c r="B1241" s="2">
        <v>45843</v>
      </c>
      <c r="C1241" t="s">
        <v>22</v>
      </c>
      <c r="D1241">
        <v>56</v>
      </c>
      <c r="E1241" t="s">
        <v>39</v>
      </c>
      <c r="F1241">
        <v>0</v>
      </c>
      <c r="G1241">
        <v>2</v>
      </c>
      <c r="H1241" t="s">
        <v>24</v>
      </c>
      <c r="I1241">
        <v>2548</v>
      </c>
      <c r="J1241">
        <v>0</v>
      </c>
      <c r="K1241">
        <v>1</v>
      </c>
      <c r="L1241" t="s">
        <v>15568</v>
      </c>
      <c r="M1241" t="s">
        <v>39</v>
      </c>
      <c r="N1241" t="s">
        <v>23</v>
      </c>
      <c r="O1241" t="s">
        <v>49</v>
      </c>
      <c r="P1241" t="s">
        <v>26</v>
      </c>
      <c r="Q1241" t="s">
        <v>27</v>
      </c>
      <c r="R1241">
        <v>35.25</v>
      </c>
      <c r="S1241">
        <v>35.25</v>
      </c>
      <c r="T1241" t="s">
        <v>59</v>
      </c>
      <c r="U1241" t="s">
        <v>140</v>
      </c>
    </row>
    <row r="1242" spans="1:21">
      <c r="A1242" t="s">
        <v>3227</v>
      </c>
      <c r="B1242" s="2">
        <v>44057</v>
      </c>
      <c r="C1242" t="s">
        <v>22</v>
      </c>
      <c r="D1242">
        <v>53</v>
      </c>
      <c r="E1242" t="s">
        <v>23</v>
      </c>
      <c r="F1242">
        <v>0</v>
      </c>
      <c r="G1242">
        <v>2</v>
      </c>
      <c r="H1242" t="s">
        <v>24</v>
      </c>
      <c r="I1242">
        <v>4129</v>
      </c>
      <c r="J1242">
        <v>1</v>
      </c>
      <c r="K1242">
        <v>60</v>
      </c>
      <c r="L1242" t="s">
        <v>15568</v>
      </c>
      <c r="M1242" t="s">
        <v>23</v>
      </c>
      <c r="N1242" t="s">
        <v>23</v>
      </c>
      <c r="O1242" t="s">
        <v>25</v>
      </c>
      <c r="P1242" t="s">
        <v>26</v>
      </c>
      <c r="Q1242" t="s">
        <v>27</v>
      </c>
      <c r="R1242">
        <v>95.75</v>
      </c>
      <c r="S1242">
        <v>7856.1</v>
      </c>
      <c r="T1242" t="s">
        <v>64</v>
      </c>
      <c r="U1242" t="s">
        <v>73</v>
      </c>
    </row>
    <row r="1243" spans="1:21">
      <c r="A1243" t="s">
        <v>3230</v>
      </c>
      <c r="B1243" s="2">
        <v>45694</v>
      </c>
      <c r="C1243" t="s">
        <v>33</v>
      </c>
      <c r="D1243">
        <v>59</v>
      </c>
      <c r="E1243" t="s">
        <v>39</v>
      </c>
      <c r="F1243">
        <v>0</v>
      </c>
      <c r="G1243">
        <v>2</v>
      </c>
      <c r="H1243" t="s">
        <v>24</v>
      </c>
      <c r="I1243">
        <v>4713</v>
      </c>
      <c r="J1243">
        <v>0</v>
      </c>
      <c r="K1243">
        <v>6</v>
      </c>
      <c r="L1243" t="s">
        <v>48</v>
      </c>
      <c r="M1243" t="s">
        <v>23</v>
      </c>
      <c r="N1243" t="s">
        <v>23</v>
      </c>
      <c r="O1243" t="s">
        <v>49</v>
      </c>
      <c r="P1243" t="s">
        <v>26</v>
      </c>
      <c r="Q1243" t="s">
        <v>27</v>
      </c>
      <c r="R1243">
        <v>50.8</v>
      </c>
      <c r="S1243">
        <v>419.51</v>
      </c>
      <c r="T1243" t="s">
        <v>30</v>
      </c>
      <c r="U1243" t="s">
        <v>103</v>
      </c>
    </row>
    <row r="1244" spans="1:21">
      <c r="A1244" t="s">
        <v>3232</v>
      </c>
      <c r="B1244" s="2">
        <v>44117</v>
      </c>
      <c r="C1244" t="s">
        <v>22</v>
      </c>
      <c r="D1244">
        <v>51</v>
      </c>
      <c r="E1244" t="s">
        <v>23</v>
      </c>
      <c r="F1244">
        <v>0</v>
      </c>
      <c r="G1244">
        <v>2</v>
      </c>
      <c r="H1244" t="s">
        <v>24</v>
      </c>
      <c r="I1244">
        <v>4026</v>
      </c>
      <c r="J1244">
        <v>1</v>
      </c>
      <c r="K1244">
        <v>58</v>
      </c>
      <c r="L1244" t="s">
        <v>142</v>
      </c>
      <c r="M1244" t="s">
        <v>23</v>
      </c>
      <c r="N1244" t="s">
        <v>23</v>
      </c>
      <c r="O1244" t="s">
        <v>56</v>
      </c>
      <c r="P1244" t="s">
        <v>202</v>
      </c>
      <c r="Q1244" t="s">
        <v>50</v>
      </c>
      <c r="R1244">
        <v>60.3</v>
      </c>
      <c r="S1244">
        <v>4562.5600000000004</v>
      </c>
      <c r="T1244" t="s">
        <v>64</v>
      </c>
      <c r="U1244" t="s">
        <v>234</v>
      </c>
    </row>
    <row r="1245" spans="1:21">
      <c r="A1245" t="s">
        <v>3235</v>
      </c>
      <c r="B1245" s="2">
        <v>45386</v>
      </c>
      <c r="C1245" t="s">
        <v>33</v>
      </c>
      <c r="D1245">
        <v>31</v>
      </c>
      <c r="E1245" t="s">
        <v>39</v>
      </c>
      <c r="F1245">
        <v>0</v>
      </c>
      <c r="G1245">
        <v>2</v>
      </c>
      <c r="H1245" t="s">
        <v>24</v>
      </c>
      <c r="I1245">
        <v>5186</v>
      </c>
      <c r="J1245">
        <v>0</v>
      </c>
      <c r="K1245">
        <v>16</v>
      </c>
      <c r="L1245" t="s">
        <v>97</v>
      </c>
      <c r="M1245" t="s">
        <v>23</v>
      </c>
      <c r="N1245" t="s">
        <v>23</v>
      </c>
      <c r="O1245" t="s">
        <v>25</v>
      </c>
      <c r="P1245" t="s">
        <v>26</v>
      </c>
      <c r="Q1245" t="s">
        <v>27</v>
      </c>
      <c r="R1245">
        <v>88.45</v>
      </c>
      <c r="S1245">
        <v>1846.9</v>
      </c>
      <c r="T1245" t="s">
        <v>43</v>
      </c>
      <c r="U1245" t="s">
        <v>44</v>
      </c>
    </row>
    <row r="1246" spans="1:21">
      <c r="A1246" t="s">
        <v>3238</v>
      </c>
      <c r="B1246" s="2">
        <v>45763</v>
      </c>
      <c r="C1246" t="s">
        <v>22</v>
      </c>
      <c r="D1246">
        <v>44</v>
      </c>
      <c r="E1246" t="s">
        <v>39</v>
      </c>
      <c r="F1246">
        <v>0</v>
      </c>
      <c r="G1246">
        <v>2</v>
      </c>
      <c r="H1246" t="s">
        <v>24</v>
      </c>
      <c r="I1246">
        <v>3591</v>
      </c>
      <c r="J1246">
        <v>0</v>
      </c>
      <c r="K1246">
        <v>4</v>
      </c>
      <c r="L1246" t="s">
        <v>48</v>
      </c>
      <c r="M1246" t="s">
        <v>23</v>
      </c>
      <c r="N1246" t="s">
        <v>23</v>
      </c>
      <c r="O1246" t="s">
        <v>25</v>
      </c>
      <c r="P1246" t="s">
        <v>26</v>
      </c>
      <c r="Q1246" t="s">
        <v>27</v>
      </c>
      <c r="R1246">
        <v>81</v>
      </c>
      <c r="S1246">
        <v>477.33</v>
      </c>
      <c r="T1246" t="s">
        <v>64</v>
      </c>
      <c r="U1246" t="s">
        <v>254</v>
      </c>
    </row>
    <row r="1247" spans="1:21">
      <c r="A1247" t="s">
        <v>3240</v>
      </c>
      <c r="B1247" s="2">
        <v>45651</v>
      </c>
      <c r="C1247" t="s">
        <v>22</v>
      </c>
      <c r="D1247">
        <v>25</v>
      </c>
      <c r="E1247" t="s">
        <v>23</v>
      </c>
      <c r="F1247">
        <v>0</v>
      </c>
      <c r="G1247">
        <v>2</v>
      </c>
      <c r="H1247" t="s">
        <v>24</v>
      </c>
      <c r="I1247">
        <v>3683</v>
      </c>
      <c r="J1247">
        <v>1</v>
      </c>
      <c r="K1247">
        <v>8</v>
      </c>
      <c r="L1247" t="s">
        <v>15568</v>
      </c>
      <c r="M1247" t="s">
        <v>23</v>
      </c>
      <c r="N1247" t="s">
        <v>23</v>
      </c>
      <c r="O1247" t="s">
        <v>25</v>
      </c>
      <c r="P1247" t="s">
        <v>26</v>
      </c>
      <c r="Q1247" t="s">
        <v>27</v>
      </c>
      <c r="R1247">
        <v>74.5</v>
      </c>
      <c r="S1247">
        <v>993.18</v>
      </c>
      <c r="T1247" t="s">
        <v>30</v>
      </c>
      <c r="U1247" t="s">
        <v>69</v>
      </c>
    </row>
    <row r="1248" spans="1:21">
      <c r="A1248" t="s">
        <v>3242</v>
      </c>
      <c r="B1248" s="2">
        <v>45294</v>
      </c>
      <c r="C1248" t="s">
        <v>22</v>
      </c>
      <c r="D1248">
        <v>51</v>
      </c>
      <c r="E1248" t="s">
        <v>23</v>
      </c>
      <c r="F1248">
        <v>0</v>
      </c>
      <c r="G1248">
        <v>2</v>
      </c>
      <c r="H1248" t="s">
        <v>24</v>
      </c>
      <c r="I1248">
        <v>3427</v>
      </c>
      <c r="J1248">
        <v>1</v>
      </c>
      <c r="K1248">
        <v>19</v>
      </c>
      <c r="L1248" t="s">
        <v>15568</v>
      </c>
      <c r="M1248" t="s">
        <v>23</v>
      </c>
      <c r="N1248" t="s">
        <v>23</v>
      </c>
      <c r="O1248" t="s">
        <v>25</v>
      </c>
      <c r="P1248" t="s">
        <v>26</v>
      </c>
      <c r="Q1248" t="s">
        <v>27</v>
      </c>
      <c r="R1248">
        <v>83.65</v>
      </c>
      <c r="S1248">
        <v>1863.46</v>
      </c>
      <c r="T1248" t="s">
        <v>30</v>
      </c>
      <c r="U1248" t="s">
        <v>69</v>
      </c>
    </row>
    <row r="1249" spans="1:21">
      <c r="A1249" t="s">
        <v>3245</v>
      </c>
      <c r="B1249" s="2">
        <v>45710</v>
      </c>
      <c r="C1249" t="s">
        <v>33</v>
      </c>
      <c r="D1249">
        <v>59</v>
      </c>
      <c r="E1249" t="s">
        <v>39</v>
      </c>
      <c r="F1249">
        <v>0</v>
      </c>
      <c r="G1249">
        <v>2</v>
      </c>
      <c r="H1249" t="s">
        <v>24</v>
      </c>
      <c r="I1249">
        <v>4248</v>
      </c>
      <c r="J1249">
        <v>0</v>
      </c>
      <c r="K1249">
        <v>6</v>
      </c>
      <c r="L1249" t="s">
        <v>48</v>
      </c>
      <c r="M1249" t="s">
        <v>23</v>
      </c>
      <c r="N1249" t="s">
        <v>23</v>
      </c>
      <c r="O1249" t="s">
        <v>49</v>
      </c>
      <c r="P1249" t="s">
        <v>26</v>
      </c>
      <c r="Q1249" t="s">
        <v>27</v>
      </c>
      <c r="R1249">
        <v>49.65</v>
      </c>
      <c r="S1249">
        <v>560.69000000000005</v>
      </c>
      <c r="T1249" t="s">
        <v>64</v>
      </c>
      <c r="U1249" t="s">
        <v>145</v>
      </c>
    </row>
    <row r="1250" spans="1:21">
      <c r="A1250" t="s">
        <v>3248</v>
      </c>
      <c r="B1250" s="2">
        <v>45524</v>
      </c>
      <c r="C1250" t="s">
        <v>33</v>
      </c>
      <c r="D1250">
        <v>49</v>
      </c>
      <c r="E1250" t="s">
        <v>39</v>
      </c>
      <c r="F1250">
        <v>0</v>
      </c>
      <c r="G1250">
        <v>2</v>
      </c>
      <c r="H1250" t="s">
        <v>24</v>
      </c>
      <c r="I1250">
        <v>3538</v>
      </c>
      <c r="J1250">
        <v>0</v>
      </c>
      <c r="K1250">
        <v>12</v>
      </c>
      <c r="L1250" t="s">
        <v>15568</v>
      </c>
      <c r="M1250" t="s">
        <v>23</v>
      </c>
      <c r="N1250" t="s">
        <v>23</v>
      </c>
      <c r="O1250" t="s">
        <v>25</v>
      </c>
      <c r="P1250" t="s">
        <v>202</v>
      </c>
      <c r="Q1250" t="s">
        <v>84</v>
      </c>
      <c r="R1250">
        <v>95.5</v>
      </c>
      <c r="S1250">
        <v>1532.87</v>
      </c>
      <c r="T1250" t="s">
        <v>30</v>
      </c>
      <c r="U1250" t="s">
        <v>69</v>
      </c>
    </row>
    <row r="1251" spans="1:21">
      <c r="A1251" t="s">
        <v>3250</v>
      </c>
      <c r="B1251" s="2">
        <v>45853</v>
      </c>
      <c r="C1251" t="s">
        <v>22</v>
      </c>
      <c r="D1251">
        <v>61</v>
      </c>
      <c r="E1251" t="s">
        <v>39</v>
      </c>
      <c r="F1251">
        <v>0</v>
      </c>
      <c r="G1251">
        <v>2</v>
      </c>
      <c r="H1251" t="s">
        <v>24</v>
      </c>
      <c r="I1251">
        <v>2843</v>
      </c>
      <c r="J1251">
        <v>0</v>
      </c>
      <c r="K1251">
        <v>1</v>
      </c>
      <c r="L1251" t="s">
        <v>15568</v>
      </c>
      <c r="M1251" t="s">
        <v>23</v>
      </c>
      <c r="N1251" t="s">
        <v>23</v>
      </c>
      <c r="O1251" t="s">
        <v>25</v>
      </c>
      <c r="P1251" t="s">
        <v>26</v>
      </c>
      <c r="Q1251" t="s">
        <v>27</v>
      </c>
      <c r="R1251">
        <v>69.349999999999994</v>
      </c>
      <c r="S1251">
        <v>91.38</v>
      </c>
      <c r="T1251" t="s">
        <v>36</v>
      </c>
      <c r="U1251" t="s">
        <v>37</v>
      </c>
    </row>
    <row r="1252" spans="1:21">
      <c r="A1252" t="s">
        <v>3252</v>
      </c>
      <c r="B1252" s="2">
        <v>45717</v>
      </c>
      <c r="C1252" t="s">
        <v>33</v>
      </c>
      <c r="D1252">
        <v>57</v>
      </c>
      <c r="E1252" t="s">
        <v>39</v>
      </c>
      <c r="F1252">
        <v>0</v>
      </c>
      <c r="G1252">
        <v>2</v>
      </c>
      <c r="H1252" t="s">
        <v>24</v>
      </c>
      <c r="I1252">
        <v>4099</v>
      </c>
      <c r="J1252">
        <v>0</v>
      </c>
      <c r="K1252">
        <v>5</v>
      </c>
      <c r="L1252" t="s">
        <v>48</v>
      </c>
      <c r="M1252" t="s">
        <v>39</v>
      </c>
      <c r="N1252" t="s">
        <v>23</v>
      </c>
      <c r="O1252" t="s">
        <v>49</v>
      </c>
      <c r="P1252" t="s">
        <v>26</v>
      </c>
      <c r="Q1252" t="s">
        <v>27</v>
      </c>
      <c r="R1252">
        <v>28.45</v>
      </c>
      <c r="S1252">
        <v>131.05000000000001</v>
      </c>
      <c r="T1252" t="s">
        <v>64</v>
      </c>
      <c r="U1252" t="s">
        <v>254</v>
      </c>
    </row>
    <row r="1253" spans="1:21">
      <c r="A1253" t="s">
        <v>3255</v>
      </c>
      <c r="B1253" s="2">
        <v>45553</v>
      </c>
      <c r="C1253" t="s">
        <v>33</v>
      </c>
      <c r="D1253">
        <v>77</v>
      </c>
      <c r="E1253" t="s">
        <v>39</v>
      </c>
      <c r="F1253">
        <v>0</v>
      </c>
      <c r="G1253">
        <v>2</v>
      </c>
      <c r="H1253" t="s">
        <v>24</v>
      </c>
      <c r="I1253">
        <v>2202</v>
      </c>
      <c r="J1253">
        <v>0</v>
      </c>
      <c r="K1253">
        <v>11</v>
      </c>
      <c r="L1253" t="s">
        <v>15568</v>
      </c>
      <c r="M1253" t="s">
        <v>23</v>
      </c>
      <c r="N1253" t="s">
        <v>23</v>
      </c>
      <c r="O1253" t="s">
        <v>25</v>
      </c>
      <c r="P1253" t="s">
        <v>26</v>
      </c>
      <c r="Q1253" t="s">
        <v>27</v>
      </c>
      <c r="R1253">
        <v>89.7</v>
      </c>
      <c r="S1253">
        <v>1091.26</v>
      </c>
      <c r="T1253" t="s">
        <v>36</v>
      </c>
      <c r="U1253" t="s">
        <v>46</v>
      </c>
    </row>
    <row r="1254" spans="1:21">
      <c r="A1254" t="s">
        <v>3258</v>
      </c>
      <c r="B1254" s="2">
        <v>45802</v>
      </c>
      <c r="C1254" t="s">
        <v>33</v>
      </c>
      <c r="D1254">
        <v>68</v>
      </c>
      <c r="E1254" t="s">
        <v>23</v>
      </c>
      <c r="F1254">
        <v>0</v>
      </c>
      <c r="G1254">
        <v>2</v>
      </c>
      <c r="H1254" t="s">
        <v>24</v>
      </c>
      <c r="I1254">
        <v>3834</v>
      </c>
      <c r="J1254">
        <v>1</v>
      </c>
      <c r="K1254">
        <v>3</v>
      </c>
      <c r="L1254" t="s">
        <v>48</v>
      </c>
      <c r="M1254" t="s">
        <v>23</v>
      </c>
      <c r="N1254" t="s">
        <v>23</v>
      </c>
      <c r="O1254" t="s">
        <v>25</v>
      </c>
      <c r="P1254" t="s">
        <v>26</v>
      </c>
      <c r="Q1254" t="s">
        <v>27</v>
      </c>
      <c r="R1254">
        <v>80.400000000000006</v>
      </c>
      <c r="S1254">
        <v>233.92</v>
      </c>
      <c r="T1254" t="s">
        <v>36</v>
      </c>
      <c r="U1254" t="s">
        <v>37</v>
      </c>
    </row>
    <row r="1255" spans="1:21">
      <c r="A1255" t="s">
        <v>3261</v>
      </c>
      <c r="B1255" s="2">
        <v>45671</v>
      </c>
      <c r="C1255" t="s">
        <v>22</v>
      </c>
      <c r="D1255">
        <v>74</v>
      </c>
      <c r="E1255" t="s">
        <v>23</v>
      </c>
      <c r="F1255">
        <v>0</v>
      </c>
      <c r="G1255">
        <v>2</v>
      </c>
      <c r="H1255" t="s">
        <v>24</v>
      </c>
      <c r="I1255">
        <v>3077</v>
      </c>
      <c r="J1255">
        <v>1</v>
      </c>
      <c r="K1255">
        <v>7</v>
      </c>
      <c r="L1255" t="s">
        <v>48</v>
      </c>
      <c r="M1255" t="s">
        <v>23</v>
      </c>
      <c r="N1255" t="s">
        <v>23</v>
      </c>
      <c r="O1255" t="s">
        <v>25</v>
      </c>
      <c r="P1255" t="s">
        <v>26</v>
      </c>
      <c r="Q1255" t="s">
        <v>27</v>
      </c>
      <c r="R1255">
        <v>89.5</v>
      </c>
      <c r="S1255">
        <v>772.11</v>
      </c>
      <c r="T1255" t="s">
        <v>64</v>
      </c>
      <c r="U1255" t="s">
        <v>234</v>
      </c>
    </row>
    <row r="1256" spans="1:21">
      <c r="A1256" t="s">
        <v>3263</v>
      </c>
      <c r="B1256" s="2">
        <v>45741</v>
      </c>
      <c r="C1256" t="s">
        <v>22</v>
      </c>
      <c r="D1256">
        <v>75</v>
      </c>
      <c r="E1256" t="s">
        <v>39</v>
      </c>
      <c r="F1256">
        <v>0</v>
      </c>
      <c r="G1256">
        <v>2</v>
      </c>
      <c r="H1256" t="s">
        <v>24</v>
      </c>
      <c r="I1256">
        <v>3684</v>
      </c>
      <c r="J1256">
        <v>0</v>
      </c>
      <c r="K1256">
        <v>5</v>
      </c>
      <c r="L1256" t="s">
        <v>15568</v>
      </c>
      <c r="M1256" t="s">
        <v>23</v>
      </c>
      <c r="N1256" t="s">
        <v>23</v>
      </c>
      <c r="O1256" t="s">
        <v>25</v>
      </c>
      <c r="P1256" t="s">
        <v>26</v>
      </c>
      <c r="Q1256" t="s">
        <v>50</v>
      </c>
      <c r="R1256">
        <v>70.25</v>
      </c>
      <c r="S1256">
        <v>330.77</v>
      </c>
      <c r="T1256" t="s">
        <v>59</v>
      </c>
      <c r="U1256" t="s">
        <v>60</v>
      </c>
    </row>
    <row r="1257" spans="1:21">
      <c r="A1257" t="s">
        <v>3265</v>
      </c>
      <c r="B1257" s="2">
        <v>45575</v>
      </c>
      <c r="C1257" t="s">
        <v>33</v>
      </c>
      <c r="D1257">
        <v>68</v>
      </c>
      <c r="E1257" t="s">
        <v>39</v>
      </c>
      <c r="F1257">
        <v>0</v>
      </c>
      <c r="G1257">
        <v>2</v>
      </c>
      <c r="H1257" t="s">
        <v>24</v>
      </c>
      <c r="I1257">
        <v>5702</v>
      </c>
      <c r="J1257">
        <v>0</v>
      </c>
      <c r="K1257">
        <v>10</v>
      </c>
      <c r="L1257" t="s">
        <v>15568</v>
      </c>
      <c r="M1257" t="s">
        <v>39</v>
      </c>
      <c r="N1257" t="s">
        <v>23</v>
      </c>
      <c r="O1257" t="s">
        <v>56</v>
      </c>
      <c r="P1257" t="s">
        <v>26</v>
      </c>
      <c r="Q1257" t="s">
        <v>27</v>
      </c>
      <c r="R1257">
        <v>29.65</v>
      </c>
      <c r="S1257">
        <v>401.4</v>
      </c>
      <c r="T1257" t="s">
        <v>43</v>
      </c>
      <c r="U1257" t="s">
        <v>44</v>
      </c>
    </row>
    <row r="1258" spans="1:21">
      <c r="A1258" t="s">
        <v>3268</v>
      </c>
      <c r="B1258" s="2">
        <v>45858</v>
      </c>
      <c r="C1258" t="s">
        <v>33</v>
      </c>
      <c r="D1258">
        <v>76</v>
      </c>
      <c r="E1258" t="s">
        <v>23</v>
      </c>
      <c r="F1258">
        <v>0</v>
      </c>
      <c r="G1258">
        <v>2</v>
      </c>
      <c r="H1258" t="s">
        <v>24</v>
      </c>
      <c r="I1258">
        <v>2426</v>
      </c>
      <c r="J1258">
        <v>6</v>
      </c>
      <c r="K1258">
        <v>1</v>
      </c>
      <c r="L1258" t="s">
        <v>15568</v>
      </c>
      <c r="M1258" t="s">
        <v>23</v>
      </c>
      <c r="N1258" t="s">
        <v>23</v>
      </c>
      <c r="O1258" t="s">
        <v>25</v>
      </c>
      <c r="P1258" t="s">
        <v>26</v>
      </c>
      <c r="Q1258" t="s">
        <v>84</v>
      </c>
      <c r="R1258">
        <v>76.400000000000006</v>
      </c>
      <c r="S1258">
        <v>117.56</v>
      </c>
      <c r="T1258" t="s">
        <v>36</v>
      </c>
      <c r="U1258" t="s">
        <v>46</v>
      </c>
    </row>
    <row r="1259" spans="1:21">
      <c r="A1259" t="s">
        <v>3270</v>
      </c>
      <c r="B1259" s="2">
        <v>45847</v>
      </c>
      <c r="C1259" t="s">
        <v>22</v>
      </c>
      <c r="D1259">
        <v>76</v>
      </c>
      <c r="E1259" t="s">
        <v>39</v>
      </c>
      <c r="F1259">
        <v>0</v>
      </c>
      <c r="G1259">
        <v>2</v>
      </c>
      <c r="H1259" t="s">
        <v>24</v>
      </c>
      <c r="I1259">
        <v>3429</v>
      </c>
      <c r="J1259">
        <v>0</v>
      </c>
      <c r="K1259">
        <v>1</v>
      </c>
      <c r="L1259" t="s">
        <v>48</v>
      </c>
      <c r="M1259" t="s">
        <v>23</v>
      </c>
      <c r="N1259" t="s">
        <v>23</v>
      </c>
      <c r="O1259" t="s">
        <v>25</v>
      </c>
      <c r="P1259" t="s">
        <v>26</v>
      </c>
      <c r="Q1259" t="s">
        <v>27</v>
      </c>
      <c r="R1259">
        <v>74.400000000000006</v>
      </c>
      <c r="S1259">
        <v>85.48</v>
      </c>
      <c r="T1259" t="s">
        <v>59</v>
      </c>
      <c r="U1259" t="s">
        <v>60</v>
      </c>
    </row>
    <row r="1260" spans="1:21">
      <c r="A1260" t="s">
        <v>3272</v>
      </c>
      <c r="B1260" s="2">
        <v>45682</v>
      </c>
      <c r="C1260" t="s">
        <v>33</v>
      </c>
      <c r="D1260">
        <v>68</v>
      </c>
      <c r="E1260" t="s">
        <v>23</v>
      </c>
      <c r="F1260">
        <v>0</v>
      </c>
      <c r="G1260">
        <v>2</v>
      </c>
      <c r="H1260" t="s">
        <v>24</v>
      </c>
      <c r="I1260">
        <v>3344</v>
      </c>
      <c r="J1260">
        <v>1</v>
      </c>
      <c r="K1260">
        <v>7</v>
      </c>
      <c r="L1260" t="s">
        <v>48</v>
      </c>
      <c r="M1260" t="s">
        <v>23</v>
      </c>
      <c r="N1260" t="s">
        <v>23</v>
      </c>
      <c r="O1260" t="s">
        <v>25</v>
      </c>
      <c r="P1260" t="s">
        <v>26</v>
      </c>
      <c r="Q1260" t="s">
        <v>27</v>
      </c>
      <c r="R1260">
        <v>86.25</v>
      </c>
      <c r="S1260">
        <v>899.72</v>
      </c>
      <c r="T1260" t="s">
        <v>36</v>
      </c>
      <c r="U1260" t="s">
        <v>46</v>
      </c>
    </row>
    <row r="1261" spans="1:21">
      <c r="A1261" t="s">
        <v>3275</v>
      </c>
      <c r="B1261" s="2">
        <v>45619</v>
      </c>
      <c r="C1261" t="s">
        <v>22</v>
      </c>
      <c r="D1261">
        <v>63</v>
      </c>
      <c r="E1261" t="s">
        <v>39</v>
      </c>
      <c r="F1261">
        <v>0</v>
      </c>
      <c r="G1261">
        <v>2</v>
      </c>
      <c r="H1261" t="s">
        <v>24</v>
      </c>
      <c r="I1261">
        <v>2752</v>
      </c>
      <c r="J1261">
        <v>0</v>
      </c>
      <c r="K1261">
        <v>9</v>
      </c>
      <c r="L1261" t="s">
        <v>48</v>
      </c>
      <c r="M1261" t="s">
        <v>23</v>
      </c>
      <c r="N1261" t="s">
        <v>23</v>
      </c>
      <c r="O1261" t="s">
        <v>25</v>
      </c>
      <c r="P1261" t="s">
        <v>26</v>
      </c>
      <c r="Q1261" t="s">
        <v>27</v>
      </c>
      <c r="R1261">
        <v>85.35</v>
      </c>
      <c r="S1261">
        <v>1200.8599999999999</v>
      </c>
      <c r="T1261" t="s">
        <v>30</v>
      </c>
      <c r="U1261" t="s">
        <v>103</v>
      </c>
    </row>
    <row r="1262" spans="1:21">
      <c r="A1262" t="s">
        <v>3277</v>
      </c>
      <c r="B1262" s="2">
        <v>45764</v>
      </c>
      <c r="C1262" t="s">
        <v>33</v>
      </c>
      <c r="D1262">
        <v>28</v>
      </c>
      <c r="E1262" t="s">
        <v>39</v>
      </c>
      <c r="F1262">
        <v>0</v>
      </c>
      <c r="G1262">
        <v>2</v>
      </c>
      <c r="H1262" t="s">
        <v>24</v>
      </c>
      <c r="I1262">
        <v>5365</v>
      </c>
      <c r="J1262">
        <v>0</v>
      </c>
      <c r="K1262">
        <v>4</v>
      </c>
      <c r="L1262" t="s">
        <v>15568</v>
      </c>
      <c r="M1262" t="s">
        <v>23</v>
      </c>
      <c r="N1262" t="s">
        <v>23</v>
      </c>
      <c r="O1262" t="s">
        <v>25</v>
      </c>
      <c r="P1262" t="s">
        <v>26</v>
      </c>
      <c r="Q1262" t="s">
        <v>27</v>
      </c>
      <c r="R1262">
        <v>77.95</v>
      </c>
      <c r="S1262">
        <v>429.35</v>
      </c>
      <c r="T1262" t="s">
        <v>30</v>
      </c>
      <c r="U1262" t="s">
        <v>69</v>
      </c>
    </row>
    <row r="1263" spans="1:21">
      <c r="A1263" t="s">
        <v>3279</v>
      </c>
      <c r="B1263" s="2">
        <v>45677</v>
      </c>
      <c r="C1263" t="s">
        <v>33</v>
      </c>
      <c r="D1263">
        <v>31</v>
      </c>
      <c r="E1263" t="s">
        <v>39</v>
      </c>
      <c r="F1263">
        <v>0</v>
      </c>
      <c r="G1263">
        <v>2</v>
      </c>
      <c r="H1263" t="s">
        <v>24</v>
      </c>
      <c r="I1263">
        <v>5595</v>
      </c>
      <c r="J1263">
        <v>0</v>
      </c>
      <c r="K1263">
        <v>7</v>
      </c>
      <c r="L1263" t="s">
        <v>48</v>
      </c>
      <c r="M1263" t="s">
        <v>23</v>
      </c>
      <c r="N1263" t="s">
        <v>39</v>
      </c>
      <c r="P1263" t="s">
        <v>26</v>
      </c>
      <c r="Q1263" t="s">
        <v>84</v>
      </c>
      <c r="R1263">
        <v>20.05</v>
      </c>
      <c r="S1263">
        <v>502.39</v>
      </c>
      <c r="T1263" t="s">
        <v>43</v>
      </c>
      <c r="U1263" t="s">
        <v>149</v>
      </c>
    </row>
    <row r="1264" spans="1:21">
      <c r="A1264" t="s">
        <v>3281</v>
      </c>
      <c r="B1264" s="2">
        <v>45069</v>
      </c>
      <c r="C1264" t="s">
        <v>33</v>
      </c>
      <c r="D1264">
        <v>62</v>
      </c>
      <c r="E1264" t="s">
        <v>39</v>
      </c>
      <c r="F1264">
        <v>0</v>
      </c>
      <c r="G1264">
        <v>2</v>
      </c>
      <c r="H1264" t="s">
        <v>24</v>
      </c>
      <c r="I1264">
        <v>4464</v>
      </c>
      <c r="J1264">
        <v>0</v>
      </c>
      <c r="K1264">
        <v>27</v>
      </c>
      <c r="L1264" t="s">
        <v>15568</v>
      </c>
      <c r="M1264" t="s">
        <v>23</v>
      </c>
      <c r="N1264" t="s">
        <v>23</v>
      </c>
      <c r="O1264" t="s">
        <v>25</v>
      </c>
      <c r="P1264" t="s">
        <v>26</v>
      </c>
      <c r="Q1264" t="s">
        <v>84</v>
      </c>
      <c r="R1264">
        <v>94.55</v>
      </c>
      <c r="S1264">
        <v>3024.03</v>
      </c>
      <c r="T1264" t="s">
        <v>30</v>
      </c>
      <c r="U1264" t="s">
        <v>69</v>
      </c>
    </row>
    <row r="1265" spans="1:21">
      <c r="A1265" t="s">
        <v>3283</v>
      </c>
      <c r="B1265" s="2">
        <v>45860</v>
      </c>
      <c r="C1265" t="s">
        <v>22</v>
      </c>
      <c r="D1265">
        <v>48</v>
      </c>
      <c r="E1265" t="s">
        <v>23</v>
      </c>
      <c r="F1265">
        <v>0</v>
      </c>
      <c r="G1265">
        <v>2</v>
      </c>
      <c r="H1265" t="s">
        <v>24</v>
      </c>
      <c r="I1265">
        <v>4207</v>
      </c>
      <c r="J1265">
        <v>1</v>
      </c>
      <c r="K1265">
        <v>1</v>
      </c>
      <c r="L1265" t="s">
        <v>48</v>
      </c>
      <c r="M1265" t="s">
        <v>23</v>
      </c>
      <c r="N1265" t="s">
        <v>23</v>
      </c>
      <c r="O1265" t="s">
        <v>25</v>
      </c>
      <c r="P1265" t="s">
        <v>26</v>
      </c>
      <c r="Q1265" t="s">
        <v>27</v>
      </c>
      <c r="R1265">
        <v>71</v>
      </c>
      <c r="S1265">
        <v>89.84</v>
      </c>
      <c r="T1265" t="s">
        <v>36</v>
      </c>
      <c r="U1265" t="s">
        <v>46</v>
      </c>
    </row>
    <row r="1266" spans="1:21">
      <c r="A1266" t="s">
        <v>3285</v>
      </c>
      <c r="B1266" s="2">
        <v>45761</v>
      </c>
      <c r="C1266" t="s">
        <v>22</v>
      </c>
      <c r="D1266">
        <v>57</v>
      </c>
      <c r="E1266" t="s">
        <v>39</v>
      </c>
      <c r="F1266">
        <v>0</v>
      </c>
      <c r="G1266">
        <v>2</v>
      </c>
      <c r="H1266" t="s">
        <v>24</v>
      </c>
      <c r="I1266">
        <v>5668</v>
      </c>
      <c r="J1266">
        <v>0</v>
      </c>
      <c r="K1266">
        <v>4</v>
      </c>
      <c r="L1266" t="s">
        <v>48</v>
      </c>
      <c r="M1266" t="s">
        <v>23</v>
      </c>
      <c r="N1266" t="s">
        <v>23</v>
      </c>
      <c r="O1266" t="s">
        <v>25</v>
      </c>
      <c r="P1266" t="s">
        <v>26</v>
      </c>
      <c r="Q1266" t="s">
        <v>27</v>
      </c>
      <c r="R1266">
        <v>72.2</v>
      </c>
      <c r="S1266">
        <v>425.47</v>
      </c>
      <c r="T1266" t="s">
        <v>64</v>
      </c>
      <c r="U1266" t="s">
        <v>73</v>
      </c>
    </row>
    <row r="1267" spans="1:21">
      <c r="A1267" t="s">
        <v>3288</v>
      </c>
      <c r="B1267" s="2">
        <v>45787</v>
      </c>
      <c r="C1267" t="s">
        <v>22</v>
      </c>
      <c r="D1267">
        <v>20</v>
      </c>
      <c r="E1267" t="s">
        <v>39</v>
      </c>
      <c r="F1267">
        <v>0</v>
      </c>
      <c r="G1267">
        <v>2</v>
      </c>
      <c r="H1267" t="s">
        <v>24</v>
      </c>
      <c r="I1267">
        <v>4183</v>
      </c>
      <c r="J1267">
        <v>0</v>
      </c>
      <c r="K1267">
        <v>3</v>
      </c>
      <c r="L1267" t="s">
        <v>48</v>
      </c>
      <c r="M1267" t="s">
        <v>23</v>
      </c>
      <c r="N1267" t="s">
        <v>23</v>
      </c>
      <c r="O1267" t="s">
        <v>25</v>
      </c>
      <c r="P1267" t="s">
        <v>26</v>
      </c>
      <c r="Q1267" t="s">
        <v>27</v>
      </c>
      <c r="R1267">
        <v>79.25</v>
      </c>
      <c r="S1267">
        <v>426.88</v>
      </c>
      <c r="T1267" t="s">
        <v>30</v>
      </c>
      <c r="U1267" t="s">
        <v>103</v>
      </c>
    </row>
    <row r="1268" spans="1:21">
      <c r="A1268" t="s">
        <v>3290</v>
      </c>
      <c r="B1268" s="2">
        <v>44428</v>
      </c>
      <c r="C1268" t="s">
        <v>33</v>
      </c>
      <c r="D1268">
        <v>33</v>
      </c>
      <c r="E1268" t="s">
        <v>39</v>
      </c>
      <c r="F1268">
        <v>0</v>
      </c>
      <c r="G1268">
        <v>2</v>
      </c>
      <c r="H1268" t="s">
        <v>24</v>
      </c>
      <c r="I1268">
        <v>4956</v>
      </c>
      <c r="J1268">
        <v>0</v>
      </c>
      <c r="K1268">
        <v>48</v>
      </c>
      <c r="L1268" t="s">
        <v>15568</v>
      </c>
      <c r="M1268" t="s">
        <v>23</v>
      </c>
      <c r="N1268" t="s">
        <v>23</v>
      </c>
      <c r="O1268" t="s">
        <v>25</v>
      </c>
      <c r="P1268" t="s">
        <v>26</v>
      </c>
      <c r="Q1268" t="s">
        <v>27</v>
      </c>
      <c r="R1268">
        <v>107.4</v>
      </c>
      <c r="S1268">
        <v>5370.42</v>
      </c>
      <c r="T1268" t="s">
        <v>36</v>
      </c>
      <c r="U1268" t="s">
        <v>46</v>
      </c>
    </row>
    <row r="1269" spans="1:21">
      <c r="A1269" t="s">
        <v>3293</v>
      </c>
      <c r="B1269" s="2">
        <v>44296</v>
      </c>
      <c r="C1269" t="s">
        <v>22</v>
      </c>
      <c r="D1269">
        <v>20</v>
      </c>
      <c r="E1269" t="s">
        <v>39</v>
      </c>
      <c r="F1269">
        <v>0</v>
      </c>
      <c r="G1269">
        <v>2</v>
      </c>
      <c r="H1269" t="s">
        <v>24</v>
      </c>
      <c r="I1269">
        <v>5597</v>
      </c>
      <c r="J1269">
        <v>0</v>
      </c>
      <c r="K1269">
        <v>52</v>
      </c>
      <c r="L1269" t="s">
        <v>15568</v>
      </c>
      <c r="M1269" t="s">
        <v>39</v>
      </c>
      <c r="N1269" t="s">
        <v>23</v>
      </c>
      <c r="O1269" t="s">
        <v>49</v>
      </c>
      <c r="P1269" t="s">
        <v>26</v>
      </c>
      <c r="Q1269" t="s">
        <v>27</v>
      </c>
      <c r="R1269">
        <v>49.15</v>
      </c>
      <c r="S1269">
        <v>2580.9</v>
      </c>
      <c r="T1269" t="s">
        <v>30</v>
      </c>
      <c r="U1269" t="s">
        <v>69</v>
      </c>
    </row>
    <row r="1270" spans="1:21">
      <c r="A1270" t="s">
        <v>3295</v>
      </c>
      <c r="B1270" s="2">
        <v>44491</v>
      </c>
      <c r="C1270" t="s">
        <v>33</v>
      </c>
      <c r="D1270">
        <v>76</v>
      </c>
      <c r="E1270" t="s">
        <v>39</v>
      </c>
      <c r="F1270">
        <v>0</v>
      </c>
      <c r="G1270">
        <v>2</v>
      </c>
      <c r="H1270" t="s">
        <v>24</v>
      </c>
      <c r="I1270">
        <v>3180</v>
      </c>
      <c r="J1270">
        <v>0</v>
      </c>
      <c r="K1270">
        <v>46</v>
      </c>
      <c r="L1270" t="s">
        <v>15568</v>
      </c>
      <c r="M1270" t="s">
        <v>23</v>
      </c>
      <c r="N1270" t="s">
        <v>23</v>
      </c>
      <c r="O1270" t="s">
        <v>25</v>
      </c>
      <c r="P1270" t="s">
        <v>202</v>
      </c>
      <c r="Q1270" t="s">
        <v>50</v>
      </c>
      <c r="R1270">
        <v>95.25</v>
      </c>
      <c r="S1270">
        <v>4706.18</v>
      </c>
      <c r="T1270" t="s">
        <v>30</v>
      </c>
      <c r="U1270" t="s">
        <v>31</v>
      </c>
    </row>
    <row r="1271" spans="1:21">
      <c r="A1271" t="s">
        <v>3297</v>
      </c>
      <c r="B1271" s="2">
        <v>44613</v>
      </c>
      <c r="C1271" t="s">
        <v>33</v>
      </c>
      <c r="D1271">
        <v>73</v>
      </c>
      <c r="E1271" t="s">
        <v>39</v>
      </c>
      <c r="F1271">
        <v>0</v>
      </c>
      <c r="G1271">
        <v>2</v>
      </c>
      <c r="H1271" t="s">
        <v>24</v>
      </c>
      <c r="I1271">
        <v>4871</v>
      </c>
      <c r="J1271">
        <v>0</v>
      </c>
      <c r="K1271">
        <v>42</v>
      </c>
      <c r="L1271" t="s">
        <v>15568</v>
      </c>
      <c r="M1271" t="s">
        <v>23</v>
      </c>
      <c r="N1271" t="s">
        <v>23</v>
      </c>
      <c r="O1271" t="s">
        <v>25</v>
      </c>
      <c r="P1271" t="s">
        <v>26</v>
      </c>
      <c r="Q1271" t="s">
        <v>27</v>
      </c>
      <c r="R1271">
        <v>84.65</v>
      </c>
      <c r="S1271">
        <v>3941.61</v>
      </c>
      <c r="T1271" t="s">
        <v>30</v>
      </c>
      <c r="U1271" t="s">
        <v>69</v>
      </c>
    </row>
    <row r="1272" spans="1:21">
      <c r="A1272" t="s">
        <v>3299</v>
      </c>
      <c r="B1272" s="2">
        <v>45674</v>
      </c>
      <c r="C1272" t="s">
        <v>22</v>
      </c>
      <c r="D1272">
        <v>79</v>
      </c>
      <c r="E1272" t="s">
        <v>23</v>
      </c>
      <c r="F1272">
        <v>0</v>
      </c>
      <c r="G1272">
        <v>2</v>
      </c>
      <c r="H1272" t="s">
        <v>24</v>
      </c>
      <c r="I1272">
        <v>2487</v>
      </c>
      <c r="J1272">
        <v>1</v>
      </c>
      <c r="K1272">
        <v>7</v>
      </c>
      <c r="L1272" t="s">
        <v>15568</v>
      </c>
      <c r="M1272" t="s">
        <v>23</v>
      </c>
      <c r="N1272" t="s">
        <v>23</v>
      </c>
      <c r="O1272" t="s">
        <v>25</v>
      </c>
      <c r="P1272" t="s">
        <v>26</v>
      </c>
      <c r="Q1272" t="s">
        <v>27</v>
      </c>
      <c r="R1272">
        <v>99.25</v>
      </c>
      <c r="S1272">
        <v>965.89</v>
      </c>
      <c r="T1272" t="s">
        <v>36</v>
      </c>
      <c r="U1272" t="s">
        <v>46</v>
      </c>
    </row>
    <row r="1273" spans="1:21">
      <c r="A1273" t="s">
        <v>3301</v>
      </c>
      <c r="B1273" s="2">
        <v>45732</v>
      </c>
      <c r="C1273" t="s">
        <v>22</v>
      </c>
      <c r="D1273">
        <v>71</v>
      </c>
      <c r="E1273" t="s">
        <v>23</v>
      </c>
      <c r="F1273">
        <v>0</v>
      </c>
      <c r="G1273">
        <v>2</v>
      </c>
      <c r="H1273" t="s">
        <v>24</v>
      </c>
      <c r="I1273">
        <v>4324</v>
      </c>
      <c r="J1273">
        <v>1</v>
      </c>
      <c r="K1273">
        <v>5</v>
      </c>
      <c r="L1273" t="s">
        <v>15568</v>
      </c>
      <c r="M1273" t="s">
        <v>23</v>
      </c>
      <c r="N1273" t="s">
        <v>23</v>
      </c>
      <c r="O1273" t="s">
        <v>25</v>
      </c>
      <c r="P1273" t="s">
        <v>26</v>
      </c>
      <c r="Q1273" t="s">
        <v>27</v>
      </c>
      <c r="R1273">
        <v>79.900000000000006</v>
      </c>
      <c r="S1273">
        <v>397.25</v>
      </c>
      <c r="T1273" t="s">
        <v>30</v>
      </c>
      <c r="U1273" t="s">
        <v>106</v>
      </c>
    </row>
    <row r="1274" spans="1:21">
      <c r="A1274" t="s">
        <v>3303</v>
      </c>
      <c r="B1274" s="2">
        <v>45799</v>
      </c>
      <c r="C1274" t="s">
        <v>22</v>
      </c>
      <c r="D1274">
        <v>78</v>
      </c>
      <c r="E1274" t="s">
        <v>39</v>
      </c>
      <c r="F1274">
        <v>0</v>
      </c>
      <c r="G1274">
        <v>2</v>
      </c>
      <c r="H1274" t="s">
        <v>24</v>
      </c>
      <c r="I1274">
        <v>4367</v>
      </c>
      <c r="J1274">
        <v>0</v>
      </c>
      <c r="K1274">
        <v>3</v>
      </c>
      <c r="L1274" t="s">
        <v>15568</v>
      </c>
      <c r="M1274" t="s">
        <v>23</v>
      </c>
      <c r="N1274" t="s">
        <v>23</v>
      </c>
      <c r="O1274" t="s">
        <v>25</v>
      </c>
      <c r="P1274" t="s">
        <v>26</v>
      </c>
      <c r="Q1274" t="s">
        <v>27</v>
      </c>
      <c r="R1274">
        <v>79.900000000000006</v>
      </c>
      <c r="S1274">
        <v>269.83999999999997</v>
      </c>
      <c r="T1274" t="s">
        <v>59</v>
      </c>
      <c r="U1274" t="s">
        <v>60</v>
      </c>
    </row>
    <row r="1275" spans="1:21">
      <c r="A1275" t="s">
        <v>3305</v>
      </c>
      <c r="B1275" s="2">
        <v>45694</v>
      </c>
      <c r="C1275" t="s">
        <v>22</v>
      </c>
      <c r="D1275">
        <v>77</v>
      </c>
      <c r="E1275" t="s">
        <v>39</v>
      </c>
      <c r="F1275">
        <v>0</v>
      </c>
      <c r="G1275">
        <v>2</v>
      </c>
      <c r="H1275" t="s">
        <v>24</v>
      </c>
      <c r="I1275">
        <v>5831</v>
      </c>
      <c r="J1275">
        <v>0</v>
      </c>
      <c r="K1275">
        <v>6</v>
      </c>
      <c r="L1275" t="s">
        <v>48</v>
      </c>
      <c r="M1275" t="s">
        <v>23</v>
      </c>
      <c r="N1275" t="s">
        <v>23</v>
      </c>
      <c r="O1275" t="s">
        <v>25</v>
      </c>
      <c r="P1275" t="s">
        <v>26</v>
      </c>
      <c r="Q1275" t="s">
        <v>27</v>
      </c>
      <c r="R1275">
        <v>85.15</v>
      </c>
      <c r="S1275">
        <v>680.06</v>
      </c>
      <c r="T1275" t="s">
        <v>36</v>
      </c>
      <c r="U1275" t="s">
        <v>37</v>
      </c>
    </row>
    <row r="1276" spans="1:21">
      <c r="A1276" t="s">
        <v>3307</v>
      </c>
      <c r="B1276" s="2">
        <v>43745</v>
      </c>
      <c r="C1276" t="s">
        <v>22</v>
      </c>
      <c r="D1276">
        <v>73</v>
      </c>
      <c r="E1276" t="s">
        <v>39</v>
      </c>
      <c r="F1276">
        <v>0</v>
      </c>
      <c r="G1276">
        <v>2</v>
      </c>
      <c r="H1276" t="s">
        <v>24</v>
      </c>
      <c r="I1276">
        <v>5824</v>
      </c>
      <c r="J1276">
        <v>0</v>
      </c>
      <c r="K1276">
        <v>70</v>
      </c>
      <c r="L1276" t="s">
        <v>15568</v>
      </c>
      <c r="M1276" t="s">
        <v>39</v>
      </c>
      <c r="N1276" t="s">
        <v>23</v>
      </c>
      <c r="O1276" t="s">
        <v>49</v>
      </c>
      <c r="P1276" t="s">
        <v>202</v>
      </c>
      <c r="Q1276" t="s">
        <v>27</v>
      </c>
      <c r="R1276">
        <v>45.25</v>
      </c>
      <c r="S1276">
        <v>3264.45</v>
      </c>
      <c r="T1276" t="s">
        <v>36</v>
      </c>
      <c r="U1276" t="s">
        <v>37</v>
      </c>
    </row>
    <row r="1277" spans="1:21">
      <c r="A1277" t="s">
        <v>3309</v>
      </c>
      <c r="B1277" s="2">
        <v>44444</v>
      </c>
      <c r="C1277" t="s">
        <v>22</v>
      </c>
      <c r="D1277">
        <v>79</v>
      </c>
      <c r="E1277" t="s">
        <v>23</v>
      </c>
      <c r="F1277">
        <v>0</v>
      </c>
      <c r="G1277">
        <v>2</v>
      </c>
      <c r="H1277" t="s">
        <v>24</v>
      </c>
      <c r="I1277">
        <v>5863</v>
      </c>
      <c r="J1277">
        <v>1</v>
      </c>
      <c r="K1277">
        <v>47</v>
      </c>
      <c r="L1277" t="s">
        <v>142</v>
      </c>
      <c r="M1277" t="s">
        <v>23</v>
      </c>
      <c r="N1277" t="s">
        <v>23</v>
      </c>
      <c r="O1277" t="s">
        <v>25</v>
      </c>
      <c r="P1277" t="s">
        <v>26</v>
      </c>
      <c r="Q1277" t="s">
        <v>27</v>
      </c>
      <c r="R1277">
        <v>109.55</v>
      </c>
      <c r="S1277">
        <v>5482.69</v>
      </c>
      <c r="T1277" t="s">
        <v>30</v>
      </c>
      <c r="U1277" t="s">
        <v>69</v>
      </c>
    </row>
    <row r="1278" spans="1:21">
      <c r="A1278" t="s">
        <v>3311</v>
      </c>
      <c r="B1278" s="2">
        <v>45428</v>
      </c>
      <c r="C1278" t="s">
        <v>22</v>
      </c>
      <c r="D1278">
        <v>54</v>
      </c>
      <c r="E1278" t="s">
        <v>23</v>
      </c>
      <c r="F1278">
        <v>0</v>
      </c>
      <c r="G1278">
        <v>2</v>
      </c>
      <c r="H1278" t="s">
        <v>24</v>
      </c>
      <c r="I1278">
        <v>2055</v>
      </c>
      <c r="J1278">
        <v>1</v>
      </c>
      <c r="K1278">
        <v>15</v>
      </c>
      <c r="L1278" t="s">
        <v>15568</v>
      </c>
      <c r="M1278" t="s">
        <v>23</v>
      </c>
      <c r="N1278" t="s">
        <v>23</v>
      </c>
      <c r="O1278" t="s">
        <v>25</v>
      </c>
      <c r="P1278" t="s">
        <v>26</v>
      </c>
      <c r="Q1278" t="s">
        <v>27</v>
      </c>
      <c r="R1278">
        <v>101.1</v>
      </c>
      <c r="S1278">
        <v>2114.5500000000002</v>
      </c>
      <c r="T1278" t="s">
        <v>30</v>
      </c>
      <c r="U1278" t="s">
        <v>106</v>
      </c>
    </row>
    <row r="1279" spans="1:21">
      <c r="A1279" t="s">
        <v>3313</v>
      </c>
      <c r="B1279" s="2">
        <v>45631</v>
      </c>
      <c r="C1279" t="s">
        <v>22</v>
      </c>
      <c r="D1279">
        <v>62</v>
      </c>
      <c r="E1279" t="s">
        <v>39</v>
      </c>
      <c r="F1279">
        <v>0</v>
      </c>
      <c r="G1279">
        <v>2</v>
      </c>
      <c r="H1279" t="s">
        <v>24</v>
      </c>
      <c r="I1279">
        <v>3849</v>
      </c>
      <c r="J1279">
        <v>0</v>
      </c>
      <c r="K1279">
        <v>8</v>
      </c>
      <c r="L1279" t="s">
        <v>48</v>
      </c>
      <c r="M1279" t="s">
        <v>23</v>
      </c>
      <c r="N1279" t="s">
        <v>23</v>
      </c>
      <c r="O1279" t="s">
        <v>25</v>
      </c>
      <c r="P1279" t="s">
        <v>26</v>
      </c>
      <c r="Q1279" t="s">
        <v>27</v>
      </c>
      <c r="R1279">
        <v>100.85</v>
      </c>
      <c r="S1279">
        <v>845.71</v>
      </c>
      <c r="T1279" t="s">
        <v>36</v>
      </c>
      <c r="U1279" t="s">
        <v>37</v>
      </c>
    </row>
    <row r="1280" spans="1:21">
      <c r="A1280" t="s">
        <v>3315</v>
      </c>
      <c r="B1280" s="2">
        <v>45002</v>
      </c>
      <c r="C1280" t="s">
        <v>33</v>
      </c>
      <c r="D1280">
        <v>56</v>
      </c>
      <c r="E1280" t="s">
        <v>39</v>
      </c>
      <c r="F1280">
        <v>0</v>
      </c>
      <c r="G1280">
        <v>2</v>
      </c>
      <c r="H1280" t="s">
        <v>24</v>
      </c>
      <c r="I1280">
        <v>3249</v>
      </c>
      <c r="J1280">
        <v>0</v>
      </c>
      <c r="K1280">
        <v>29</v>
      </c>
      <c r="L1280" t="s">
        <v>15568</v>
      </c>
      <c r="M1280" t="s">
        <v>23</v>
      </c>
      <c r="N1280" t="s">
        <v>23</v>
      </c>
      <c r="O1280" t="s">
        <v>25</v>
      </c>
      <c r="P1280" t="s">
        <v>26</v>
      </c>
      <c r="Q1280" t="s">
        <v>27</v>
      </c>
      <c r="R1280">
        <v>78.900000000000006</v>
      </c>
      <c r="S1280">
        <v>3669.72</v>
      </c>
      <c r="T1280" t="s">
        <v>59</v>
      </c>
      <c r="U1280" t="s">
        <v>241</v>
      </c>
    </row>
    <row r="1281" spans="1:21">
      <c r="A1281" t="s">
        <v>3318</v>
      </c>
      <c r="B1281" s="2">
        <v>45469</v>
      </c>
      <c r="C1281" t="s">
        <v>22</v>
      </c>
      <c r="D1281">
        <v>37</v>
      </c>
      <c r="E1281" t="s">
        <v>39</v>
      </c>
      <c r="F1281">
        <v>0</v>
      </c>
      <c r="G1281">
        <v>2</v>
      </c>
      <c r="H1281" t="s">
        <v>24</v>
      </c>
      <c r="I1281">
        <v>5463</v>
      </c>
      <c r="J1281">
        <v>0</v>
      </c>
      <c r="K1281">
        <v>14</v>
      </c>
      <c r="L1281" t="s">
        <v>97</v>
      </c>
      <c r="M1281" t="s">
        <v>23</v>
      </c>
      <c r="N1281" t="s">
        <v>23</v>
      </c>
      <c r="O1281" t="s">
        <v>56</v>
      </c>
      <c r="P1281" t="s">
        <v>26</v>
      </c>
      <c r="Q1281" t="s">
        <v>27</v>
      </c>
      <c r="R1281">
        <v>89.95</v>
      </c>
      <c r="S1281">
        <v>1579.5</v>
      </c>
      <c r="T1281" t="s">
        <v>36</v>
      </c>
      <c r="U1281" t="s">
        <v>46</v>
      </c>
    </row>
    <row r="1282" spans="1:21">
      <c r="A1282" t="s">
        <v>3320</v>
      </c>
      <c r="B1282" s="2">
        <v>45304</v>
      </c>
      <c r="C1282" t="s">
        <v>33</v>
      </c>
      <c r="D1282">
        <v>40</v>
      </c>
      <c r="E1282" t="s">
        <v>23</v>
      </c>
      <c r="F1282">
        <v>0</v>
      </c>
      <c r="G1282">
        <v>2</v>
      </c>
      <c r="H1282" t="s">
        <v>24</v>
      </c>
      <c r="I1282">
        <v>4718</v>
      </c>
      <c r="J1282">
        <v>1</v>
      </c>
      <c r="K1282">
        <v>19</v>
      </c>
      <c r="L1282" t="s">
        <v>97</v>
      </c>
      <c r="M1282" t="s">
        <v>23</v>
      </c>
      <c r="N1282" t="s">
        <v>23</v>
      </c>
      <c r="O1282" t="s">
        <v>25</v>
      </c>
      <c r="P1282" t="s">
        <v>26</v>
      </c>
      <c r="Q1282" t="s">
        <v>27</v>
      </c>
      <c r="R1282">
        <v>73.2</v>
      </c>
      <c r="S1282">
        <v>1930.35</v>
      </c>
      <c r="T1282" t="s">
        <v>36</v>
      </c>
      <c r="U1282" t="s">
        <v>46</v>
      </c>
    </row>
    <row r="1283" spans="1:21">
      <c r="A1283" t="s">
        <v>3323</v>
      </c>
      <c r="B1283" s="2">
        <v>45843</v>
      </c>
      <c r="C1283" t="s">
        <v>33</v>
      </c>
      <c r="D1283">
        <v>31</v>
      </c>
      <c r="E1283" t="s">
        <v>23</v>
      </c>
      <c r="F1283">
        <v>0</v>
      </c>
      <c r="G1283">
        <v>2</v>
      </c>
      <c r="H1283" t="s">
        <v>24</v>
      </c>
      <c r="I1283">
        <v>3753</v>
      </c>
      <c r="J1283">
        <v>1</v>
      </c>
      <c r="K1283">
        <v>1</v>
      </c>
      <c r="L1283" t="s">
        <v>48</v>
      </c>
      <c r="M1283" t="s">
        <v>23</v>
      </c>
      <c r="N1283" t="s">
        <v>39</v>
      </c>
      <c r="P1283" t="s">
        <v>26</v>
      </c>
      <c r="Q1283" t="s">
        <v>27</v>
      </c>
      <c r="R1283">
        <v>21</v>
      </c>
      <c r="S1283">
        <v>37.659999999999997</v>
      </c>
      <c r="T1283" t="s">
        <v>36</v>
      </c>
      <c r="U1283" t="s">
        <v>46</v>
      </c>
    </row>
    <row r="1284" spans="1:21">
      <c r="A1284" t="s">
        <v>3326</v>
      </c>
      <c r="B1284" s="2">
        <v>45126</v>
      </c>
      <c r="C1284" t="s">
        <v>33</v>
      </c>
      <c r="D1284">
        <v>30</v>
      </c>
      <c r="E1284" t="s">
        <v>23</v>
      </c>
      <c r="F1284">
        <v>0</v>
      </c>
      <c r="G1284">
        <v>2</v>
      </c>
      <c r="H1284" t="s">
        <v>24</v>
      </c>
      <c r="I1284">
        <v>5853</v>
      </c>
      <c r="J1284">
        <v>1</v>
      </c>
      <c r="K1284">
        <v>25</v>
      </c>
      <c r="L1284" t="s">
        <v>15568</v>
      </c>
      <c r="M1284" t="s">
        <v>23</v>
      </c>
      <c r="N1284" t="s">
        <v>23</v>
      </c>
      <c r="O1284" t="s">
        <v>25</v>
      </c>
      <c r="P1284" t="s">
        <v>26</v>
      </c>
      <c r="Q1284" t="s">
        <v>27</v>
      </c>
      <c r="R1284">
        <v>89.15</v>
      </c>
      <c r="S1284">
        <v>2873.75</v>
      </c>
      <c r="T1284" t="s">
        <v>30</v>
      </c>
      <c r="U1284" t="s">
        <v>69</v>
      </c>
    </row>
    <row r="1285" spans="1:21">
      <c r="A1285" t="s">
        <v>3328</v>
      </c>
      <c r="B1285" s="2">
        <v>44976</v>
      </c>
      <c r="C1285" t="s">
        <v>33</v>
      </c>
      <c r="D1285">
        <v>36</v>
      </c>
      <c r="E1285" t="s">
        <v>23</v>
      </c>
      <c r="F1285">
        <v>0</v>
      </c>
      <c r="G1285">
        <v>2</v>
      </c>
      <c r="H1285" t="s">
        <v>24</v>
      </c>
      <c r="I1285">
        <v>3698</v>
      </c>
      <c r="J1285">
        <v>1</v>
      </c>
      <c r="K1285">
        <v>30</v>
      </c>
      <c r="L1285" t="s">
        <v>40</v>
      </c>
      <c r="M1285" t="s">
        <v>23</v>
      </c>
      <c r="N1285" t="s">
        <v>23</v>
      </c>
      <c r="O1285" t="s">
        <v>25</v>
      </c>
      <c r="P1285" t="s">
        <v>26</v>
      </c>
      <c r="Q1285" t="s">
        <v>27</v>
      </c>
      <c r="R1285">
        <v>85</v>
      </c>
      <c r="S1285">
        <v>2768.85</v>
      </c>
      <c r="T1285" t="s">
        <v>43</v>
      </c>
      <c r="U1285" t="s">
        <v>44</v>
      </c>
    </row>
    <row r="1286" spans="1:21">
      <c r="A1286" t="s">
        <v>3330</v>
      </c>
      <c r="B1286" s="2">
        <v>45507</v>
      </c>
      <c r="C1286" t="s">
        <v>22</v>
      </c>
      <c r="D1286">
        <v>25</v>
      </c>
      <c r="E1286" t="s">
        <v>39</v>
      </c>
      <c r="F1286">
        <v>0</v>
      </c>
      <c r="G1286">
        <v>2</v>
      </c>
      <c r="H1286" t="s">
        <v>24</v>
      </c>
      <c r="I1286">
        <v>3965</v>
      </c>
      <c r="J1286">
        <v>0</v>
      </c>
      <c r="K1286">
        <v>12</v>
      </c>
      <c r="L1286" t="s">
        <v>15568</v>
      </c>
      <c r="M1286" t="s">
        <v>23</v>
      </c>
      <c r="N1286" t="s">
        <v>23</v>
      </c>
      <c r="O1286" t="s">
        <v>56</v>
      </c>
      <c r="P1286" t="s">
        <v>26</v>
      </c>
      <c r="Q1286" t="s">
        <v>84</v>
      </c>
      <c r="R1286">
        <v>112.95</v>
      </c>
      <c r="S1286">
        <v>1582.15</v>
      </c>
      <c r="T1286" t="s">
        <v>36</v>
      </c>
      <c r="U1286" t="s">
        <v>46</v>
      </c>
    </row>
    <row r="1287" spans="1:21">
      <c r="A1287" t="s">
        <v>3332</v>
      </c>
      <c r="B1287" s="2">
        <v>45748</v>
      </c>
      <c r="C1287" t="s">
        <v>22</v>
      </c>
      <c r="D1287">
        <v>60</v>
      </c>
      <c r="E1287" t="s">
        <v>23</v>
      </c>
      <c r="F1287">
        <v>0</v>
      </c>
      <c r="G1287">
        <v>2</v>
      </c>
      <c r="H1287" t="s">
        <v>24</v>
      </c>
      <c r="I1287">
        <v>3955</v>
      </c>
      <c r="J1287">
        <v>4</v>
      </c>
      <c r="K1287">
        <v>4</v>
      </c>
      <c r="L1287" t="s">
        <v>15568</v>
      </c>
      <c r="M1287" t="s">
        <v>39</v>
      </c>
      <c r="N1287" t="s">
        <v>23</v>
      </c>
      <c r="O1287" t="s">
        <v>49</v>
      </c>
      <c r="P1287" t="s">
        <v>26</v>
      </c>
      <c r="Q1287" t="s">
        <v>27</v>
      </c>
      <c r="R1287">
        <v>48.55</v>
      </c>
      <c r="S1287">
        <v>201</v>
      </c>
      <c r="T1287" t="s">
        <v>59</v>
      </c>
      <c r="U1287" t="s">
        <v>384</v>
      </c>
    </row>
    <row r="1288" spans="1:21">
      <c r="A1288" t="s">
        <v>3334</v>
      </c>
      <c r="B1288" s="2">
        <v>45620</v>
      </c>
      <c r="C1288" t="s">
        <v>33</v>
      </c>
      <c r="D1288">
        <v>26</v>
      </c>
      <c r="E1288" t="s">
        <v>39</v>
      </c>
      <c r="F1288">
        <v>0</v>
      </c>
      <c r="G1288">
        <v>2</v>
      </c>
      <c r="H1288" t="s">
        <v>24</v>
      </c>
      <c r="I1288">
        <v>3520</v>
      </c>
      <c r="J1288">
        <v>0</v>
      </c>
      <c r="K1288">
        <v>9</v>
      </c>
      <c r="L1288" t="s">
        <v>15568</v>
      </c>
      <c r="M1288" t="s">
        <v>23</v>
      </c>
      <c r="N1288" t="s">
        <v>23</v>
      </c>
      <c r="O1288" t="s">
        <v>25</v>
      </c>
      <c r="P1288" t="s">
        <v>26</v>
      </c>
      <c r="Q1288" t="s">
        <v>27</v>
      </c>
      <c r="R1288">
        <v>83.3</v>
      </c>
      <c r="S1288">
        <v>1070.5999999999999</v>
      </c>
      <c r="T1288" t="s">
        <v>36</v>
      </c>
      <c r="U1288" t="s">
        <v>46</v>
      </c>
    </row>
    <row r="1289" spans="1:21">
      <c r="A1289" t="s">
        <v>3336</v>
      </c>
      <c r="B1289" s="2">
        <v>45706</v>
      </c>
      <c r="C1289" t="s">
        <v>22</v>
      </c>
      <c r="D1289">
        <v>46</v>
      </c>
      <c r="E1289" t="s">
        <v>23</v>
      </c>
      <c r="F1289">
        <v>1</v>
      </c>
      <c r="G1289">
        <v>2</v>
      </c>
      <c r="H1289" t="s">
        <v>24</v>
      </c>
      <c r="I1289">
        <v>4525</v>
      </c>
      <c r="J1289">
        <v>5</v>
      </c>
      <c r="K1289">
        <v>6</v>
      </c>
      <c r="L1289" t="s">
        <v>48</v>
      </c>
      <c r="M1289" t="s">
        <v>23</v>
      </c>
      <c r="N1289" t="s">
        <v>23</v>
      </c>
      <c r="O1289" t="s">
        <v>49</v>
      </c>
      <c r="P1289" t="s">
        <v>26</v>
      </c>
      <c r="Q1289" t="s">
        <v>27</v>
      </c>
      <c r="R1289">
        <v>44.6</v>
      </c>
      <c r="S1289">
        <v>556</v>
      </c>
      <c r="T1289" t="s">
        <v>59</v>
      </c>
      <c r="U1289" t="s">
        <v>241</v>
      </c>
    </row>
    <row r="1290" spans="1:21">
      <c r="A1290" t="s">
        <v>3339</v>
      </c>
      <c r="B1290" s="2">
        <v>44456</v>
      </c>
      <c r="C1290" t="s">
        <v>33</v>
      </c>
      <c r="D1290">
        <v>61</v>
      </c>
      <c r="E1290" t="s">
        <v>23</v>
      </c>
      <c r="F1290">
        <v>0</v>
      </c>
      <c r="G1290">
        <v>2</v>
      </c>
      <c r="H1290" t="s">
        <v>24</v>
      </c>
      <c r="I1290">
        <v>3631</v>
      </c>
      <c r="J1290">
        <v>1</v>
      </c>
      <c r="K1290">
        <v>47</v>
      </c>
      <c r="L1290" t="s">
        <v>15568</v>
      </c>
      <c r="M1290" t="s">
        <v>23</v>
      </c>
      <c r="N1290" t="s">
        <v>23</v>
      </c>
      <c r="O1290" t="s">
        <v>56</v>
      </c>
      <c r="P1290" t="s">
        <v>26</v>
      </c>
      <c r="Q1290" t="s">
        <v>27</v>
      </c>
      <c r="R1290">
        <v>85.3</v>
      </c>
      <c r="S1290">
        <v>6125.87</v>
      </c>
      <c r="T1290" t="s">
        <v>43</v>
      </c>
      <c r="U1290" t="s">
        <v>44</v>
      </c>
    </row>
    <row r="1291" spans="1:21">
      <c r="A1291" t="s">
        <v>3341</v>
      </c>
      <c r="B1291" s="2">
        <v>45860</v>
      </c>
      <c r="C1291" t="s">
        <v>33</v>
      </c>
      <c r="D1291">
        <v>40</v>
      </c>
      <c r="E1291" t="s">
        <v>39</v>
      </c>
      <c r="F1291">
        <v>0</v>
      </c>
      <c r="G1291">
        <v>2</v>
      </c>
      <c r="H1291" t="s">
        <v>24</v>
      </c>
      <c r="I1291">
        <v>4778</v>
      </c>
      <c r="J1291">
        <v>0</v>
      </c>
      <c r="K1291">
        <v>1</v>
      </c>
      <c r="L1291" t="s">
        <v>15568</v>
      </c>
      <c r="M1291" t="s">
        <v>23</v>
      </c>
      <c r="N1291" t="s">
        <v>23</v>
      </c>
      <c r="O1291" t="s">
        <v>49</v>
      </c>
      <c r="P1291" t="s">
        <v>26</v>
      </c>
      <c r="Q1291" t="s">
        <v>50</v>
      </c>
      <c r="R1291">
        <v>50.1</v>
      </c>
      <c r="S1291">
        <v>96.59</v>
      </c>
      <c r="T1291" t="s">
        <v>43</v>
      </c>
      <c r="U1291" t="s">
        <v>44</v>
      </c>
    </row>
    <row r="1292" spans="1:21">
      <c r="A1292" t="s">
        <v>3343</v>
      </c>
      <c r="B1292" s="2">
        <v>45620</v>
      </c>
      <c r="C1292" t="s">
        <v>22</v>
      </c>
      <c r="D1292">
        <v>47</v>
      </c>
      <c r="E1292" t="s">
        <v>39</v>
      </c>
      <c r="F1292">
        <v>0</v>
      </c>
      <c r="G1292">
        <v>2</v>
      </c>
      <c r="H1292" t="s">
        <v>24</v>
      </c>
      <c r="I1292">
        <v>5007</v>
      </c>
      <c r="J1292">
        <v>0</v>
      </c>
      <c r="K1292">
        <v>9</v>
      </c>
      <c r="L1292" t="s">
        <v>15568</v>
      </c>
      <c r="M1292" t="s">
        <v>23</v>
      </c>
      <c r="N1292" t="s">
        <v>23</v>
      </c>
      <c r="O1292" t="s">
        <v>25</v>
      </c>
      <c r="P1292" t="s">
        <v>26</v>
      </c>
      <c r="Q1292" t="s">
        <v>27</v>
      </c>
      <c r="R1292">
        <v>95.5</v>
      </c>
      <c r="S1292">
        <v>1002.08</v>
      </c>
      <c r="T1292" t="s">
        <v>64</v>
      </c>
      <c r="U1292" t="s">
        <v>254</v>
      </c>
    </row>
    <row r="1293" spans="1:21">
      <c r="A1293" t="s">
        <v>3345</v>
      </c>
      <c r="B1293" s="2">
        <v>45734</v>
      </c>
      <c r="C1293" t="s">
        <v>33</v>
      </c>
      <c r="D1293">
        <v>45</v>
      </c>
      <c r="E1293" t="s">
        <v>39</v>
      </c>
      <c r="F1293">
        <v>0</v>
      </c>
      <c r="G1293">
        <v>2</v>
      </c>
      <c r="H1293" t="s">
        <v>24</v>
      </c>
      <c r="I1293">
        <v>3716</v>
      </c>
      <c r="J1293">
        <v>0</v>
      </c>
      <c r="K1293">
        <v>5</v>
      </c>
      <c r="L1293" t="s">
        <v>48</v>
      </c>
      <c r="M1293" t="s">
        <v>23</v>
      </c>
      <c r="N1293" t="s">
        <v>23</v>
      </c>
      <c r="O1293" t="s">
        <v>25</v>
      </c>
      <c r="P1293" t="s">
        <v>26</v>
      </c>
      <c r="Q1293" t="s">
        <v>50</v>
      </c>
      <c r="R1293">
        <v>85.4</v>
      </c>
      <c r="S1293">
        <v>643.45000000000005</v>
      </c>
      <c r="T1293" t="s">
        <v>59</v>
      </c>
      <c r="U1293" t="s">
        <v>384</v>
      </c>
    </row>
    <row r="1294" spans="1:21">
      <c r="A1294" t="s">
        <v>3348</v>
      </c>
      <c r="B1294" s="2">
        <v>44394</v>
      </c>
      <c r="C1294" t="s">
        <v>22</v>
      </c>
      <c r="D1294">
        <v>62</v>
      </c>
      <c r="E1294" t="s">
        <v>39</v>
      </c>
      <c r="F1294">
        <v>0</v>
      </c>
      <c r="G1294">
        <v>2</v>
      </c>
      <c r="H1294" t="s">
        <v>24</v>
      </c>
      <c r="I1294">
        <v>5283</v>
      </c>
      <c r="J1294">
        <v>0</v>
      </c>
      <c r="K1294">
        <v>49</v>
      </c>
      <c r="L1294" t="s">
        <v>15568</v>
      </c>
      <c r="M1294" t="s">
        <v>23</v>
      </c>
      <c r="N1294" t="s">
        <v>23</v>
      </c>
      <c r="O1294" t="s">
        <v>25</v>
      </c>
      <c r="P1294" t="s">
        <v>26</v>
      </c>
      <c r="Q1294" t="s">
        <v>50</v>
      </c>
      <c r="R1294">
        <v>75.2</v>
      </c>
      <c r="S1294">
        <v>4633.22</v>
      </c>
      <c r="T1294" t="s">
        <v>59</v>
      </c>
      <c r="U1294" t="s">
        <v>241</v>
      </c>
    </row>
    <row r="1295" spans="1:21">
      <c r="A1295" t="s">
        <v>3350</v>
      </c>
      <c r="B1295" s="2">
        <v>45847</v>
      </c>
      <c r="C1295" t="s">
        <v>22</v>
      </c>
      <c r="D1295">
        <v>62</v>
      </c>
      <c r="E1295" t="s">
        <v>39</v>
      </c>
      <c r="F1295">
        <v>0</v>
      </c>
      <c r="G1295">
        <v>2</v>
      </c>
      <c r="H1295" t="s">
        <v>24</v>
      </c>
      <c r="I1295">
        <v>4154</v>
      </c>
      <c r="J1295">
        <v>0</v>
      </c>
      <c r="K1295">
        <v>1</v>
      </c>
      <c r="L1295" t="s">
        <v>15568</v>
      </c>
      <c r="M1295" t="s">
        <v>23</v>
      </c>
      <c r="N1295" t="s">
        <v>23</v>
      </c>
      <c r="O1295" t="s">
        <v>25</v>
      </c>
      <c r="P1295" t="s">
        <v>26</v>
      </c>
      <c r="Q1295" t="s">
        <v>27</v>
      </c>
      <c r="R1295">
        <v>69.8</v>
      </c>
      <c r="S1295">
        <v>102.66</v>
      </c>
      <c r="T1295" t="s">
        <v>64</v>
      </c>
      <c r="U1295" t="s">
        <v>234</v>
      </c>
    </row>
    <row r="1296" spans="1:21">
      <c r="A1296" t="s">
        <v>3352</v>
      </c>
      <c r="B1296" s="2">
        <v>44251</v>
      </c>
      <c r="C1296" t="s">
        <v>22</v>
      </c>
      <c r="D1296">
        <v>50</v>
      </c>
      <c r="E1296" t="s">
        <v>23</v>
      </c>
      <c r="F1296">
        <v>0</v>
      </c>
      <c r="G1296">
        <v>2</v>
      </c>
      <c r="H1296" t="s">
        <v>24</v>
      </c>
      <c r="I1296">
        <v>6274</v>
      </c>
      <c r="J1296">
        <v>1</v>
      </c>
      <c r="K1296">
        <v>54</v>
      </c>
      <c r="L1296" t="s">
        <v>15568</v>
      </c>
      <c r="M1296" t="s">
        <v>23</v>
      </c>
      <c r="N1296" t="s">
        <v>23</v>
      </c>
      <c r="O1296" t="s">
        <v>25</v>
      </c>
      <c r="P1296" t="s">
        <v>164</v>
      </c>
      <c r="Q1296" t="s">
        <v>27</v>
      </c>
      <c r="R1296">
        <v>109.75</v>
      </c>
      <c r="S1296">
        <v>8383.06</v>
      </c>
      <c r="T1296" t="s">
        <v>30</v>
      </c>
      <c r="U1296" t="s">
        <v>31</v>
      </c>
    </row>
    <row r="1297" spans="1:21">
      <c r="A1297" t="s">
        <v>3355</v>
      </c>
      <c r="B1297" s="2">
        <v>45855</v>
      </c>
      <c r="C1297" t="s">
        <v>33</v>
      </c>
      <c r="D1297">
        <v>34</v>
      </c>
      <c r="E1297" t="s">
        <v>39</v>
      </c>
      <c r="F1297">
        <v>0</v>
      </c>
      <c r="G1297">
        <v>2</v>
      </c>
      <c r="H1297" t="s">
        <v>24</v>
      </c>
      <c r="I1297">
        <v>4123</v>
      </c>
      <c r="J1297">
        <v>0</v>
      </c>
      <c r="K1297">
        <v>1</v>
      </c>
      <c r="L1297" t="s">
        <v>15568</v>
      </c>
      <c r="M1297" t="s">
        <v>23</v>
      </c>
      <c r="N1297" t="s">
        <v>23</v>
      </c>
      <c r="O1297" t="s">
        <v>25</v>
      </c>
      <c r="P1297" t="s">
        <v>26</v>
      </c>
      <c r="Q1297" t="s">
        <v>27</v>
      </c>
      <c r="R1297">
        <v>70.5</v>
      </c>
      <c r="S1297">
        <v>111.89</v>
      </c>
      <c r="T1297" t="s">
        <v>30</v>
      </c>
      <c r="U1297" t="s">
        <v>103</v>
      </c>
    </row>
    <row r="1298" spans="1:21">
      <c r="A1298" t="s">
        <v>3358</v>
      </c>
      <c r="B1298" s="2">
        <v>45414</v>
      </c>
      <c r="C1298" t="s">
        <v>22</v>
      </c>
      <c r="D1298">
        <v>53</v>
      </c>
      <c r="E1298" t="s">
        <v>39</v>
      </c>
      <c r="F1298">
        <v>0</v>
      </c>
      <c r="G1298">
        <v>2</v>
      </c>
      <c r="H1298" t="s">
        <v>24</v>
      </c>
      <c r="I1298">
        <v>2003</v>
      </c>
      <c r="J1298">
        <v>0</v>
      </c>
      <c r="K1298">
        <v>15</v>
      </c>
      <c r="L1298" t="s">
        <v>97</v>
      </c>
      <c r="M1298" t="s">
        <v>23</v>
      </c>
      <c r="N1298" t="s">
        <v>23</v>
      </c>
      <c r="O1298" t="s">
        <v>49</v>
      </c>
      <c r="P1298" t="s">
        <v>26</v>
      </c>
      <c r="Q1298" t="s">
        <v>50</v>
      </c>
      <c r="R1298">
        <v>58.6</v>
      </c>
      <c r="S1298">
        <v>1161.55</v>
      </c>
      <c r="T1298" t="s">
        <v>64</v>
      </c>
      <c r="U1298" t="s">
        <v>73</v>
      </c>
    </row>
    <row r="1299" spans="1:21">
      <c r="A1299" t="s">
        <v>3360</v>
      </c>
      <c r="B1299" s="2">
        <v>45766</v>
      </c>
      <c r="C1299" t="s">
        <v>33</v>
      </c>
      <c r="D1299">
        <v>29</v>
      </c>
      <c r="E1299" t="s">
        <v>23</v>
      </c>
      <c r="F1299">
        <v>0</v>
      </c>
      <c r="G1299">
        <v>2</v>
      </c>
      <c r="H1299" t="s">
        <v>24</v>
      </c>
      <c r="I1299">
        <v>2140</v>
      </c>
      <c r="J1299">
        <v>1</v>
      </c>
      <c r="K1299">
        <v>4</v>
      </c>
      <c r="L1299" t="s">
        <v>48</v>
      </c>
      <c r="M1299" t="s">
        <v>23</v>
      </c>
      <c r="N1299" t="s">
        <v>23</v>
      </c>
      <c r="O1299" t="s">
        <v>25</v>
      </c>
      <c r="P1299" t="s">
        <v>26</v>
      </c>
      <c r="Q1299" t="s">
        <v>27</v>
      </c>
      <c r="R1299">
        <v>91.65</v>
      </c>
      <c r="S1299">
        <v>452.64</v>
      </c>
      <c r="T1299" t="s">
        <v>59</v>
      </c>
      <c r="U1299" t="s">
        <v>241</v>
      </c>
    </row>
    <row r="1300" spans="1:21">
      <c r="A1300" t="s">
        <v>3363</v>
      </c>
      <c r="B1300" s="2">
        <v>44426</v>
      </c>
      <c r="C1300" t="s">
        <v>33</v>
      </c>
      <c r="D1300">
        <v>55</v>
      </c>
      <c r="E1300" t="s">
        <v>23</v>
      </c>
      <c r="F1300">
        <v>0</v>
      </c>
      <c r="G1300">
        <v>2</v>
      </c>
      <c r="H1300" t="s">
        <v>24</v>
      </c>
      <c r="I1300">
        <v>5995</v>
      </c>
      <c r="J1300">
        <v>1</v>
      </c>
      <c r="K1300">
        <v>48</v>
      </c>
      <c r="L1300" t="s">
        <v>15568</v>
      </c>
      <c r="M1300" t="s">
        <v>39</v>
      </c>
      <c r="N1300" t="s">
        <v>23</v>
      </c>
      <c r="O1300" t="s">
        <v>49</v>
      </c>
      <c r="P1300" t="s">
        <v>202</v>
      </c>
      <c r="Q1300" t="s">
        <v>84</v>
      </c>
      <c r="R1300">
        <v>34.700000000000003</v>
      </c>
      <c r="S1300">
        <v>1604.5</v>
      </c>
      <c r="T1300" t="s">
        <v>64</v>
      </c>
      <c r="U1300" t="s">
        <v>65</v>
      </c>
    </row>
    <row r="1301" spans="1:21">
      <c r="A1301" t="s">
        <v>3365</v>
      </c>
      <c r="B1301" s="2">
        <v>45497</v>
      </c>
      <c r="C1301" t="s">
        <v>33</v>
      </c>
      <c r="D1301">
        <v>31</v>
      </c>
      <c r="E1301" t="s">
        <v>39</v>
      </c>
      <c r="F1301">
        <v>0</v>
      </c>
      <c r="G1301">
        <v>2</v>
      </c>
      <c r="H1301" t="s">
        <v>24</v>
      </c>
      <c r="I1301">
        <v>5131</v>
      </c>
      <c r="J1301">
        <v>0</v>
      </c>
      <c r="K1301">
        <v>13</v>
      </c>
      <c r="L1301" t="s">
        <v>15568</v>
      </c>
      <c r="M1301" t="s">
        <v>39</v>
      </c>
      <c r="N1301" t="s">
        <v>23</v>
      </c>
      <c r="O1301" t="s">
        <v>56</v>
      </c>
      <c r="P1301" t="s">
        <v>26</v>
      </c>
      <c r="Q1301" t="s">
        <v>27</v>
      </c>
      <c r="R1301">
        <v>31.05</v>
      </c>
      <c r="S1301">
        <v>347.25</v>
      </c>
      <c r="T1301" t="s">
        <v>43</v>
      </c>
      <c r="U1301" t="s">
        <v>44</v>
      </c>
    </row>
    <row r="1302" spans="1:21">
      <c r="A1302" t="s">
        <v>3368</v>
      </c>
      <c r="B1302" s="2">
        <v>45841</v>
      </c>
      <c r="C1302" t="s">
        <v>33</v>
      </c>
      <c r="D1302">
        <v>46</v>
      </c>
      <c r="E1302" t="s">
        <v>23</v>
      </c>
      <c r="F1302">
        <v>3</v>
      </c>
      <c r="G1302">
        <v>2</v>
      </c>
      <c r="H1302" t="s">
        <v>24</v>
      </c>
      <c r="I1302">
        <v>4599</v>
      </c>
      <c r="J1302">
        <v>0</v>
      </c>
      <c r="K1302">
        <v>1</v>
      </c>
      <c r="L1302" t="s">
        <v>15568</v>
      </c>
      <c r="M1302" t="s">
        <v>23</v>
      </c>
      <c r="N1302" t="s">
        <v>23</v>
      </c>
      <c r="O1302" t="s">
        <v>56</v>
      </c>
      <c r="P1302" t="s">
        <v>26</v>
      </c>
      <c r="Q1302" t="s">
        <v>27</v>
      </c>
      <c r="R1302">
        <v>44.35</v>
      </c>
      <c r="S1302">
        <v>84.77</v>
      </c>
      <c r="T1302" t="s">
        <v>36</v>
      </c>
      <c r="U1302" t="s">
        <v>46</v>
      </c>
    </row>
    <row r="1303" spans="1:21">
      <c r="A1303" t="s">
        <v>3371</v>
      </c>
      <c r="B1303" s="2">
        <v>45661</v>
      </c>
      <c r="C1303" t="s">
        <v>22</v>
      </c>
      <c r="D1303">
        <v>27</v>
      </c>
      <c r="E1303" t="s">
        <v>23</v>
      </c>
      <c r="F1303">
        <v>0</v>
      </c>
      <c r="G1303">
        <v>2</v>
      </c>
      <c r="H1303" t="s">
        <v>24</v>
      </c>
      <c r="I1303">
        <v>3296</v>
      </c>
      <c r="J1303">
        <v>9</v>
      </c>
      <c r="K1303">
        <v>7</v>
      </c>
      <c r="L1303" t="s">
        <v>15568</v>
      </c>
      <c r="M1303" t="s">
        <v>23</v>
      </c>
      <c r="N1303" t="s">
        <v>23</v>
      </c>
      <c r="O1303" t="s">
        <v>25</v>
      </c>
      <c r="P1303" t="s">
        <v>26</v>
      </c>
      <c r="Q1303" t="s">
        <v>27</v>
      </c>
      <c r="R1303">
        <v>69.95</v>
      </c>
      <c r="S1303">
        <v>777.44</v>
      </c>
      <c r="T1303" t="s">
        <v>64</v>
      </c>
      <c r="U1303" t="s">
        <v>1397</v>
      </c>
    </row>
    <row r="1304" spans="1:21">
      <c r="A1304" t="s">
        <v>3373</v>
      </c>
      <c r="B1304" s="2">
        <v>45621</v>
      </c>
      <c r="C1304" t="s">
        <v>33</v>
      </c>
      <c r="D1304">
        <v>49</v>
      </c>
      <c r="E1304" t="s">
        <v>23</v>
      </c>
      <c r="F1304">
        <v>0</v>
      </c>
      <c r="G1304">
        <v>2</v>
      </c>
      <c r="H1304" t="s">
        <v>24</v>
      </c>
      <c r="I1304">
        <v>4359</v>
      </c>
      <c r="J1304">
        <v>1</v>
      </c>
      <c r="K1304">
        <v>9</v>
      </c>
      <c r="L1304" t="s">
        <v>15568</v>
      </c>
      <c r="M1304" t="s">
        <v>39</v>
      </c>
      <c r="N1304" t="s">
        <v>23</v>
      </c>
      <c r="O1304" t="s">
        <v>49</v>
      </c>
      <c r="P1304" t="s">
        <v>26</v>
      </c>
      <c r="Q1304" t="s">
        <v>27</v>
      </c>
      <c r="R1304">
        <v>48.75</v>
      </c>
      <c r="S1304">
        <v>452.2</v>
      </c>
      <c r="T1304" t="s">
        <v>59</v>
      </c>
      <c r="U1304" t="s">
        <v>140</v>
      </c>
    </row>
    <row r="1305" spans="1:21">
      <c r="A1305" t="s">
        <v>3375</v>
      </c>
      <c r="B1305" s="2">
        <v>45676</v>
      </c>
      <c r="C1305" t="s">
        <v>22</v>
      </c>
      <c r="D1305">
        <v>51</v>
      </c>
      <c r="E1305" t="s">
        <v>23</v>
      </c>
      <c r="F1305">
        <v>0</v>
      </c>
      <c r="G1305">
        <v>2</v>
      </c>
      <c r="H1305" t="s">
        <v>24</v>
      </c>
      <c r="I1305">
        <v>3807</v>
      </c>
      <c r="J1305">
        <v>1</v>
      </c>
      <c r="K1305">
        <v>7</v>
      </c>
      <c r="L1305" t="s">
        <v>15568</v>
      </c>
      <c r="M1305" t="s">
        <v>23</v>
      </c>
      <c r="N1305" t="s">
        <v>23</v>
      </c>
      <c r="O1305" t="s">
        <v>25</v>
      </c>
      <c r="P1305" t="s">
        <v>26</v>
      </c>
      <c r="Q1305" t="s">
        <v>27</v>
      </c>
      <c r="R1305">
        <v>89.75</v>
      </c>
      <c r="S1305">
        <v>717.39</v>
      </c>
      <c r="T1305" t="s">
        <v>64</v>
      </c>
      <c r="U1305" t="s">
        <v>1397</v>
      </c>
    </row>
    <row r="1306" spans="1:21">
      <c r="A1306" t="s">
        <v>3377</v>
      </c>
      <c r="B1306" s="2">
        <v>45855</v>
      </c>
      <c r="C1306" t="s">
        <v>22</v>
      </c>
      <c r="D1306">
        <v>25</v>
      </c>
      <c r="E1306" t="s">
        <v>23</v>
      </c>
      <c r="F1306">
        <v>0</v>
      </c>
      <c r="G1306">
        <v>2</v>
      </c>
      <c r="H1306" t="s">
        <v>24</v>
      </c>
      <c r="I1306">
        <v>4517</v>
      </c>
      <c r="J1306">
        <v>3</v>
      </c>
      <c r="K1306">
        <v>1</v>
      </c>
      <c r="L1306" t="s">
        <v>48</v>
      </c>
      <c r="M1306" t="s">
        <v>39</v>
      </c>
      <c r="N1306" t="s">
        <v>23</v>
      </c>
      <c r="O1306" t="s">
        <v>49</v>
      </c>
      <c r="P1306" t="s">
        <v>26</v>
      </c>
      <c r="Q1306" t="s">
        <v>27</v>
      </c>
      <c r="R1306">
        <v>23.45</v>
      </c>
      <c r="S1306">
        <v>23.45</v>
      </c>
      <c r="T1306" t="s">
        <v>59</v>
      </c>
      <c r="U1306" t="s">
        <v>60</v>
      </c>
    </row>
    <row r="1307" spans="1:21">
      <c r="A1307" t="s">
        <v>3379</v>
      </c>
      <c r="B1307" s="2">
        <v>44602</v>
      </c>
      <c r="C1307" t="s">
        <v>33</v>
      </c>
      <c r="D1307">
        <v>55</v>
      </c>
      <c r="E1307" t="s">
        <v>23</v>
      </c>
      <c r="F1307">
        <v>0</v>
      </c>
      <c r="G1307">
        <v>2</v>
      </c>
      <c r="H1307" t="s">
        <v>24</v>
      </c>
      <c r="I1307">
        <v>4873</v>
      </c>
      <c r="J1307">
        <v>2</v>
      </c>
      <c r="K1307">
        <v>42</v>
      </c>
      <c r="L1307" t="s">
        <v>142</v>
      </c>
      <c r="M1307" t="s">
        <v>23</v>
      </c>
      <c r="N1307" t="s">
        <v>23</v>
      </c>
      <c r="O1307" t="s">
        <v>56</v>
      </c>
      <c r="P1307" t="s">
        <v>26</v>
      </c>
      <c r="Q1307" t="s">
        <v>27</v>
      </c>
      <c r="R1307">
        <v>50.25</v>
      </c>
      <c r="S1307">
        <v>2628.34</v>
      </c>
      <c r="T1307" t="s">
        <v>30</v>
      </c>
      <c r="U1307" t="s">
        <v>106</v>
      </c>
    </row>
    <row r="1308" spans="1:21">
      <c r="A1308" t="s">
        <v>3381</v>
      </c>
      <c r="B1308" s="2">
        <v>45839</v>
      </c>
      <c r="C1308" t="s">
        <v>22</v>
      </c>
      <c r="D1308">
        <v>30</v>
      </c>
      <c r="E1308" t="s">
        <v>39</v>
      </c>
      <c r="F1308">
        <v>0</v>
      </c>
      <c r="G1308">
        <v>2</v>
      </c>
      <c r="H1308" t="s">
        <v>24</v>
      </c>
      <c r="I1308">
        <v>5707</v>
      </c>
      <c r="J1308">
        <v>0</v>
      </c>
      <c r="K1308">
        <v>1</v>
      </c>
      <c r="L1308" t="s">
        <v>15568</v>
      </c>
      <c r="M1308" t="s">
        <v>23</v>
      </c>
      <c r="N1308" t="s">
        <v>39</v>
      </c>
      <c r="P1308" t="s">
        <v>26</v>
      </c>
      <c r="Q1308" t="s">
        <v>84</v>
      </c>
      <c r="R1308">
        <v>19.7</v>
      </c>
      <c r="S1308">
        <v>21.61</v>
      </c>
      <c r="T1308" t="s">
        <v>36</v>
      </c>
      <c r="U1308" t="s">
        <v>37</v>
      </c>
    </row>
    <row r="1309" spans="1:21">
      <c r="A1309" t="s">
        <v>3383</v>
      </c>
      <c r="B1309" s="2">
        <v>44525</v>
      </c>
      <c r="C1309" t="s">
        <v>33</v>
      </c>
      <c r="D1309">
        <v>42</v>
      </c>
      <c r="E1309" t="s">
        <v>39</v>
      </c>
      <c r="F1309">
        <v>0</v>
      </c>
      <c r="G1309">
        <v>2</v>
      </c>
      <c r="H1309" t="s">
        <v>24</v>
      </c>
      <c r="I1309">
        <v>4880</v>
      </c>
      <c r="J1309">
        <v>0</v>
      </c>
      <c r="K1309">
        <v>45</v>
      </c>
      <c r="L1309" t="s">
        <v>142</v>
      </c>
      <c r="M1309" t="s">
        <v>23</v>
      </c>
      <c r="N1309" t="s">
        <v>23</v>
      </c>
      <c r="O1309" t="s">
        <v>25</v>
      </c>
      <c r="P1309" t="s">
        <v>26</v>
      </c>
      <c r="Q1309" t="s">
        <v>50</v>
      </c>
      <c r="R1309">
        <v>89.3</v>
      </c>
      <c r="S1309">
        <v>4607.62</v>
      </c>
      <c r="T1309" t="s">
        <v>64</v>
      </c>
      <c r="U1309" t="s">
        <v>1397</v>
      </c>
    </row>
    <row r="1310" spans="1:21">
      <c r="A1310" t="s">
        <v>3385</v>
      </c>
      <c r="B1310" s="2">
        <v>45415</v>
      </c>
      <c r="C1310" t="s">
        <v>22</v>
      </c>
      <c r="D1310">
        <v>41</v>
      </c>
      <c r="E1310" t="s">
        <v>23</v>
      </c>
      <c r="F1310">
        <v>0</v>
      </c>
      <c r="G1310">
        <v>2</v>
      </c>
      <c r="H1310" t="s">
        <v>24</v>
      </c>
      <c r="I1310">
        <v>2510</v>
      </c>
      <c r="J1310">
        <v>1</v>
      </c>
      <c r="K1310">
        <v>15</v>
      </c>
      <c r="L1310" t="s">
        <v>97</v>
      </c>
      <c r="M1310" t="s">
        <v>23</v>
      </c>
      <c r="N1310" t="s">
        <v>23</v>
      </c>
      <c r="O1310" t="s">
        <v>25</v>
      </c>
      <c r="P1310" t="s">
        <v>26</v>
      </c>
      <c r="Q1310" t="s">
        <v>27</v>
      </c>
      <c r="R1310">
        <v>74.900000000000006</v>
      </c>
      <c r="S1310">
        <v>1626.7</v>
      </c>
      <c r="T1310" t="s">
        <v>64</v>
      </c>
      <c r="U1310" t="s">
        <v>145</v>
      </c>
    </row>
    <row r="1311" spans="1:21">
      <c r="A1311" t="s">
        <v>3387</v>
      </c>
      <c r="B1311" s="2">
        <v>44412</v>
      </c>
      <c r="C1311" t="s">
        <v>33</v>
      </c>
      <c r="D1311">
        <v>39</v>
      </c>
      <c r="E1311" t="s">
        <v>39</v>
      </c>
      <c r="F1311">
        <v>0</v>
      </c>
      <c r="G1311">
        <v>2</v>
      </c>
      <c r="H1311" t="s">
        <v>24</v>
      </c>
      <c r="I1311">
        <v>2459</v>
      </c>
      <c r="J1311">
        <v>0</v>
      </c>
      <c r="K1311">
        <v>48</v>
      </c>
      <c r="L1311" t="s">
        <v>15568</v>
      </c>
      <c r="M1311" t="s">
        <v>23</v>
      </c>
      <c r="N1311" t="s">
        <v>23</v>
      </c>
      <c r="O1311" t="s">
        <v>25</v>
      </c>
      <c r="P1311" t="s">
        <v>164</v>
      </c>
      <c r="Q1311" t="s">
        <v>50</v>
      </c>
      <c r="R1311">
        <v>95.5</v>
      </c>
      <c r="S1311">
        <v>6045.77</v>
      </c>
      <c r="T1311" t="s">
        <v>30</v>
      </c>
      <c r="U1311" t="s">
        <v>69</v>
      </c>
    </row>
    <row r="1312" spans="1:21">
      <c r="A1312" t="s">
        <v>3389</v>
      </c>
      <c r="B1312" s="2">
        <v>45428</v>
      </c>
      <c r="C1312" t="s">
        <v>33</v>
      </c>
      <c r="D1312">
        <v>47</v>
      </c>
      <c r="E1312" t="s">
        <v>39</v>
      </c>
      <c r="F1312">
        <v>2</v>
      </c>
      <c r="G1312">
        <v>2</v>
      </c>
      <c r="H1312" t="s">
        <v>24</v>
      </c>
      <c r="I1312">
        <v>5717</v>
      </c>
      <c r="J1312">
        <v>0</v>
      </c>
      <c r="K1312">
        <v>15</v>
      </c>
      <c r="L1312" t="s">
        <v>97</v>
      </c>
      <c r="M1312" t="s">
        <v>23</v>
      </c>
      <c r="N1312" t="s">
        <v>23</v>
      </c>
      <c r="O1312" t="s">
        <v>25</v>
      </c>
      <c r="P1312" t="s">
        <v>26</v>
      </c>
      <c r="Q1312" t="s">
        <v>84</v>
      </c>
      <c r="R1312">
        <v>74.45</v>
      </c>
      <c r="S1312">
        <v>1806.75</v>
      </c>
      <c r="T1312" t="s">
        <v>64</v>
      </c>
      <c r="U1312" t="s">
        <v>254</v>
      </c>
    </row>
    <row r="1313" spans="1:21">
      <c r="A1313" t="s">
        <v>3392</v>
      </c>
      <c r="B1313" s="2">
        <v>45141</v>
      </c>
      <c r="C1313" t="s">
        <v>22</v>
      </c>
      <c r="D1313">
        <v>70</v>
      </c>
      <c r="E1313" t="s">
        <v>39</v>
      </c>
      <c r="F1313">
        <v>0</v>
      </c>
      <c r="G1313">
        <v>2</v>
      </c>
      <c r="H1313" t="s">
        <v>24</v>
      </c>
      <c r="I1313">
        <v>2018</v>
      </c>
      <c r="J1313">
        <v>0</v>
      </c>
      <c r="K1313">
        <v>24</v>
      </c>
      <c r="L1313" t="s">
        <v>40</v>
      </c>
      <c r="M1313" t="s">
        <v>23</v>
      </c>
      <c r="N1313" t="s">
        <v>23</v>
      </c>
      <c r="O1313" t="s">
        <v>25</v>
      </c>
      <c r="P1313" t="s">
        <v>26</v>
      </c>
      <c r="Q1313" t="s">
        <v>27</v>
      </c>
      <c r="R1313">
        <v>76.099999999999994</v>
      </c>
      <c r="S1313">
        <v>2453.58</v>
      </c>
      <c r="T1313" t="s">
        <v>30</v>
      </c>
      <c r="U1313" t="s">
        <v>69</v>
      </c>
    </row>
    <row r="1314" spans="1:21">
      <c r="A1314" t="s">
        <v>3395</v>
      </c>
      <c r="B1314" s="2">
        <v>45768</v>
      </c>
      <c r="C1314" t="s">
        <v>33</v>
      </c>
      <c r="D1314">
        <v>69</v>
      </c>
      <c r="E1314" t="s">
        <v>39</v>
      </c>
      <c r="F1314">
        <v>0</v>
      </c>
      <c r="G1314">
        <v>2</v>
      </c>
      <c r="H1314" t="s">
        <v>24</v>
      </c>
      <c r="I1314">
        <v>5419</v>
      </c>
      <c r="J1314">
        <v>0</v>
      </c>
      <c r="K1314">
        <v>4</v>
      </c>
      <c r="L1314" t="s">
        <v>48</v>
      </c>
      <c r="M1314" t="s">
        <v>23</v>
      </c>
      <c r="N1314" t="s">
        <v>23</v>
      </c>
      <c r="O1314" t="s">
        <v>25</v>
      </c>
      <c r="P1314" t="s">
        <v>26</v>
      </c>
      <c r="Q1314" t="s">
        <v>27</v>
      </c>
      <c r="R1314">
        <v>94.3</v>
      </c>
      <c r="S1314">
        <v>622.45000000000005</v>
      </c>
      <c r="T1314" t="s">
        <v>30</v>
      </c>
      <c r="U1314" t="s">
        <v>69</v>
      </c>
    </row>
    <row r="1315" spans="1:21">
      <c r="A1315" t="s">
        <v>3397</v>
      </c>
      <c r="B1315" s="2">
        <v>45863</v>
      </c>
      <c r="C1315" t="s">
        <v>22</v>
      </c>
      <c r="D1315">
        <v>65</v>
      </c>
      <c r="E1315" t="s">
        <v>39</v>
      </c>
      <c r="F1315">
        <v>0</v>
      </c>
      <c r="G1315">
        <v>2</v>
      </c>
      <c r="H1315" t="s">
        <v>24</v>
      </c>
      <c r="I1315">
        <v>3438</v>
      </c>
      <c r="J1315">
        <v>0</v>
      </c>
      <c r="K1315">
        <v>1</v>
      </c>
      <c r="L1315" t="s">
        <v>48</v>
      </c>
      <c r="M1315" t="s">
        <v>23</v>
      </c>
      <c r="N1315" t="s">
        <v>23</v>
      </c>
      <c r="O1315" t="s">
        <v>56</v>
      </c>
      <c r="P1315" t="s">
        <v>26</v>
      </c>
      <c r="Q1315" t="s">
        <v>84</v>
      </c>
      <c r="R1315">
        <v>50.15</v>
      </c>
      <c r="S1315">
        <v>89.93</v>
      </c>
      <c r="T1315" t="s">
        <v>30</v>
      </c>
      <c r="U1315" t="s">
        <v>69</v>
      </c>
    </row>
    <row r="1316" spans="1:21">
      <c r="A1316" t="s">
        <v>3399</v>
      </c>
      <c r="B1316" s="2">
        <v>45398</v>
      </c>
      <c r="C1316" t="s">
        <v>33</v>
      </c>
      <c r="D1316">
        <v>68</v>
      </c>
      <c r="E1316" t="s">
        <v>39</v>
      </c>
      <c r="F1316">
        <v>0</v>
      </c>
      <c r="G1316">
        <v>2</v>
      </c>
      <c r="H1316" t="s">
        <v>24</v>
      </c>
      <c r="I1316">
        <v>5136</v>
      </c>
      <c r="J1316">
        <v>0</v>
      </c>
      <c r="K1316">
        <v>16</v>
      </c>
      <c r="L1316" t="s">
        <v>15568</v>
      </c>
      <c r="M1316" t="s">
        <v>23</v>
      </c>
      <c r="N1316" t="s">
        <v>23</v>
      </c>
      <c r="O1316" t="s">
        <v>25</v>
      </c>
      <c r="P1316" t="s">
        <v>26</v>
      </c>
      <c r="Q1316" t="s">
        <v>27</v>
      </c>
      <c r="R1316">
        <v>84.75</v>
      </c>
      <c r="S1316">
        <v>1630.31</v>
      </c>
      <c r="T1316" t="s">
        <v>36</v>
      </c>
      <c r="U1316" t="s">
        <v>46</v>
      </c>
    </row>
    <row r="1317" spans="1:21">
      <c r="A1317" t="s">
        <v>3401</v>
      </c>
      <c r="B1317" s="2">
        <v>45109</v>
      </c>
      <c r="C1317" t="s">
        <v>22</v>
      </c>
      <c r="D1317">
        <v>76</v>
      </c>
      <c r="E1317" t="s">
        <v>39</v>
      </c>
      <c r="F1317">
        <v>0</v>
      </c>
      <c r="G1317">
        <v>2</v>
      </c>
      <c r="H1317" t="s">
        <v>24</v>
      </c>
      <c r="I1317">
        <v>4283</v>
      </c>
      <c r="J1317">
        <v>0</v>
      </c>
      <c r="K1317">
        <v>25</v>
      </c>
      <c r="L1317" t="s">
        <v>40</v>
      </c>
      <c r="M1317" t="s">
        <v>23</v>
      </c>
      <c r="N1317" t="s">
        <v>23</v>
      </c>
      <c r="O1317" t="s">
        <v>25</v>
      </c>
      <c r="P1317" t="s">
        <v>26</v>
      </c>
      <c r="Q1317" t="s">
        <v>50</v>
      </c>
      <c r="R1317">
        <v>105.95</v>
      </c>
      <c r="S1317">
        <v>3813.75</v>
      </c>
      <c r="T1317" t="s">
        <v>59</v>
      </c>
      <c r="U1317" t="s">
        <v>60</v>
      </c>
    </row>
    <row r="1318" spans="1:21">
      <c r="A1318" t="s">
        <v>3403</v>
      </c>
      <c r="B1318" s="2">
        <v>44937</v>
      </c>
      <c r="C1318" t="s">
        <v>33</v>
      </c>
      <c r="D1318">
        <v>73</v>
      </c>
      <c r="E1318" t="s">
        <v>23</v>
      </c>
      <c r="F1318">
        <v>0</v>
      </c>
      <c r="G1318">
        <v>2</v>
      </c>
      <c r="H1318" t="s">
        <v>24</v>
      </c>
      <c r="I1318">
        <v>4050</v>
      </c>
      <c r="J1318">
        <v>1</v>
      </c>
      <c r="K1318">
        <v>31</v>
      </c>
      <c r="L1318" t="s">
        <v>40</v>
      </c>
      <c r="M1318" t="s">
        <v>23</v>
      </c>
      <c r="N1318" t="s">
        <v>23</v>
      </c>
      <c r="O1318" t="s">
        <v>25</v>
      </c>
      <c r="P1318" t="s">
        <v>26</v>
      </c>
      <c r="Q1318" t="s">
        <v>27</v>
      </c>
      <c r="R1318">
        <v>98.9</v>
      </c>
      <c r="S1318">
        <v>4397.75</v>
      </c>
      <c r="T1318" t="s">
        <v>43</v>
      </c>
      <c r="U1318" t="s">
        <v>44</v>
      </c>
    </row>
    <row r="1319" spans="1:21">
      <c r="A1319" t="s">
        <v>3405</v>
      </c>
      <c r="B1319" s="2">
        <v>44811</v>
      </c>
      <c r="C1319" t="s">
        <v>22</v>
      </c>
      <c r="D1319">
        <v>70</v>
      </c>
      <c r="E1319" t="s">
        <v>39</v>
      </c>
      <c r="F1319">
        <v>0</v>
      </c>
      <c r="G1319">
        <v>2</v>
      </c>
      <c r="H1319" t="s">
        <v>24</v>
      </c>
      <c r="I1319">
        <v>2080</v>
      </c>
      <c r="J1319">
        <v>0</v>
      </c>
      <c r="K1319">
        <v>35</v>
      </c>
      <c r="L1319" t="s">
        <v>40</v>
      </c>
      <c r="M1319" t="s">
        <v>23</v>
      </c>
      <c r="N1319" t="s">
        <v>23</v>
      </c>
      <c r="O1319" t="s">
        <v>25</v>
      </c>
      <c r="P1319" t="s">
        <v>26</v>
      </c>
      <c r="Q1319" t="s">
        <v>27</v>
      </c>
      <c r="R1319">
        <v>95.45</v>
      </c>
      <c r="S1319">
        <v>4782.55</v>
      </c>
      <c r="T1319" t="s">
        <v>43</v>
      </c>
      <c r="U1319" t="s">
        <v>44</v>
      </c>
    </row>
    <row r="1320" spans="1:21">
      <c r="A1320" t="s">
        <v>3407</v>
      </c>
      <c r="B1320" s="2">
        <v>45145</v>
      </c>
      <c r="C1320" t="s">
        <v>33</v>
      </c>
      <c r="D1320">
        <v>70</v>
      </c>
      <c r="E1320" t="s">
        <v>23</v>
      </c>
      <c r="F1320">
        <v>0</v>
      </c>
      <c r="G1320">
        <v>2</v>
      </c>
      <c r="H1320" t="s">
        <v>24</v>
      </c>
      <c r="I1320">
        <v>4937</v>
      </c>
      <c r="J1320">
        <v>1</v>
      </c>
      <c r="K1320">
        <v>24</v>
      </c>
      <c r="L1320" t="s">
        <v>15568</v>
      </c>
      <c r="M1320" t="s">
        <v>23</v>
      </c>
      <c r="N1320" t="s">
        <v>23</v>
      </c>
      <c r="O1320" t="s">
        <v>25</v>
      </c>
      <c r="P1320" t="s">
        <v>26</v>
      </c>
      <c r="Q1320" t="s">
        <v>27</v>
      </c>
      <c r="R1320">
        <v>93.55</v>
      </c>
      <c r="S1320">
        <v>2585.17</v>
      </c>
      <c r="T1320" t="s">
        <v>59</v>
      </c>
      <c r="U1320" t="s">
        <v>60</v>
      </c>
    </row>
    <row r="1321" spans="1:21">
      <c r="A1321" t="s">
        <v>3409</v>
      </c>
      <c r="B1321" s="2">
        <v>45428</v>
      </c>
      <c r="C1321" t="s">
        <v>33</v>
      </c>
      <c r="D1321">
        <v>69</v>
      </c>
      <c r="E1321" t="s">
        <v>39</v>
      </c>
      <c r="F1321">
        <v>0</v>
      </c>
      <c r="G1321">
        <v>2</v>
      </c>
      <c r="H1321" t="s">
        <v>24</v>
      </c>
      <c r="I1321">
        <v>2668</v>
      </c>
      <c r="J1321">
        <v>0</v>
      </c>
      <c r="K1321">
        <v>15</v>
      </c>
      <c r="L1321" t="s">
        <v>97</v>
      </c>
      <c r="M1321" t="s">
        <v>23</v>
      </c>
      <c r="N1321" t="s">
        <v>23</v>
      </c>
      <c r="O1321" t="s">
        <v>25</v>
      </c>
      <c r="P1321" t="s">
        <v>26</v>
      </c>
      <c r="Q1321" t="s">
        <v>27</v>
      </c>
      <c r="R1321">
        <v>89.85</v>
      </c>
      <c r="S1321">
        <v>1489.15</v>
      </c>
      <c r="T1321" t="s">
        <v>64</v>
      </c>
      <c r="U1321" t="s">
        <v>73</v>
      </c>
    </row>
    <row r="1322" spans="1:21">
      <c r="A1322" t="s">
        <v>3412</v>
      </c>
      <c r="B1322" s="2">
        <v>45265</v>
      </c>
      <c r="C1322" t="s">
        <v>22</v>
      </c>
      <c r="D1322">
        <v>67</v>
      </c>
      <c r="E1322" t="s">
        <v>39</v>
      </c>
      <c r="F1322">
        <v>0</v>
      </c>
      <c r="G1322">
        <v>2</v>
      </c>
      <c r="H1322" t="s">
        <v>24</v>
      </c>
      <c r="I1322">
        <v>3684</v>
      </c>
      <c r="J1322">
        <v>0</v>
      </c>
      <c r="K1322">
        <v>20</v>
      </c>
      <c r="L1322" t="s">
        <v>97</v>
      </c>
      <c r="M1322" t="s">
        <v>23</v>
      </c>
      <c r="N1322" t="s">
        <v>23</v>
      </c>
      <c r="O1322" t="s">
        <v>25</v>
      </c>
      <c r="P1322" t="s">
        <v>26</v>
      </c>
      <c r="Q1322" t="s">
        <v>50</v>
      </c>
      <c r="R1322">
        <v>71.3</v>
      </c>
      <c r="S1322">
        <v>1503.4</v>
      </c>
      <c r="T1322" t="s">
        <v>36</v>
      </c>
      <c r="U1322" t="s">
        <v>37</v>
      </c>
    </row>
    <row r="1323" spans="1:21">
      <c r="A1323" t="s">
        <v>3415</v>
      </c>
      <c r="B1323" s="2">
        <v>45118</v>
      </c>
      <c r="C1323" t="s">
        <v>22</v>
      </c>
      <c r="D1323">
        <v>78</v>
      </c>
      <c r="E1323" t="s">
        <v>39</v>
      </c>
      <c r="F1323">
        <v>0</v>
      </c>
      <c r="G1323">
        <v>2</v>
      </c>
      <c r="H1323" t="s">
        <v>24</v>
      </c>
      <c r="I1323">
        <v>3878</v>
      </c>
      <c r="J1323">
        <v>0</v>
      </c>
      <c r="K1323">
        <v>25</v>
      </c>
      <c r="L1323" t="s">
        <v>40</v>
      </c>
      <c r="M1323" t="s">
        <v>23</v>
      </c>
      <c r="N1323" t="s">
        <v>23</v>
      </c>
      <c r="O1323" t="s">
        <v>25</v>
      </c>
      <c r="P1323" t="s">
        <v>26</v>
      </c>
      <c r="Q1323" t="s">
        <v>27</v>
      </c>
      <c r="R1323">
        <v>88.95</v>
      </c>
      <c r="S1323">
        <v>3482.7</v>
      </c>
      <c r="T1323" t="s">
        <v>30</v>
      </c>
      <c r="U1323" t="s">
        <v>69</v>
      </c>
    </row>
    <row r="1324" spans="1:21">
      <c r="A1324" t="s">
        <v>3417</v>
      </c>
      <c r="B1324" s="2">
        <v>45778</v>
      </c>
      <c r="C1324" t="s">
        <v>22</v>
      </c>
      <c r="D1324">
        <v>71</v>
      </c>
      <c r="E1324" t="s">
        <v>39</v>
      </c>
      <c r="F1324">
        <v>0</v>
      </c>
      <c r="G1324">
        <v>2</v>
      </c>
      <c r="H1324" t="s">
        <v>24</v>
      </c>
      <c r="I1324">
        <v>2194</v>
      </c>
      <c r="J1324">
        <v>0</v>
      </c>
      <c r="K1324">
        <v>3</v>
      </c>
      <c r="L1324" t="s">
        <v>48</v>
      </c>
      <c r="M1324" t="s">
        <v>23</v>
      </c>
      <c r="N1324" t="s">
        <v>23</v>
      </c>
      <c r="O1324" t="s">
        <v>25</v>
      </c>
      <c r="P1324" t="s">
        <v>26</v>
      </c>
      <c r="Q1324" t="s">
        <v>27</v>
      </c>
      <c r="R1324">
        <v>91.05</v>
      </c>
      <c r="S1324">
        <v>368.06</v>
      </c>
      <c r="T1324" t="s">
        <v>30</v>
      </c>
      <c r="U1324" t="s">
        <v>69</v>
      </c>
    </row>
    <row r="1325" spans="1:21">
      <c r="A1325" t="s">
        <v>3419</v>
      </c>
      <c r="B1325" s="2">
        <v>45489</v>
      </c>
      <c r="C1325" t="s">
        <v>33</v>
      </c>
      <c r="D1325">
        <v>65</v>
      </c>
      <c r="E1325" t="s">
        <v>39</v>
      </c>
      <c r="F1325">
        <v>0</v>
      </c>
      <c r="G1325">
        <v>2</v>
      </c>
      <c r="H1325" t="s">
        <v>24</v>
      </c>
      <c r="I1325">
        <v>3363</v>
      </c>
      <c r="J1325">
        <v>0</v>
      </c>
      <c r="K1325">
        <v>13</v>
      </c>
      <c r="L1325" t="s">
        <v>15568</v>
      </c>
      <c r="M1325" t="s">
        <v>23</v>
      </c>
      <c r="N1325" t="s">
        <v>23</v>
      </c>
      <c r="O1325" t="s">
        <v>25</v>
      </c>
      <c r="P1325" t="s">
        <v>26</v>
      </c>
      <c r="Q1325" t="s">
        <v>27</v>
      </c>
      <c r="R1325">
        <v>82</v>
      </c>
      <c r="S1325">
        <v>1185.05</v>
      </c>
      <c r="T1325" t="s">
        <v>36</v>
      </c>
      <c r="U1325" t="s">
        <v>46</v>
      </c>
    </row>
    <row r="1326" spans="1:21">
      <c r="A1326" t="s">
        <v>3421</v>
      </c>
      <c r="B1326" s="2">
        <v>45854</v>
      </c>
      <c r="C1326" t="s">
        <v>22</v>
      </c>
      <c r="D1326">
        <v>79</v>
      </c>
      <c r="E1326" t="s">
        <v>39</v>
      </c>
      <c r="F1326">
        <v>3</v>
      </c>
      <c r="G1326">
        <v>2</v>
      </c>
      <c r="H1326" t="s">
        <v>24</v>
      </c>
      <c r="I1326">
        <v>3394</v>
      </c>
      <c r="J1326">
        <v>0</v>
      </c>
      <c r="K1326">
        <v>1</v>
      </c>
      <c r="L1326" t="s">
        <v>15568</v>
      </c>
      <c r="M1326" t="s">
        <v>23</v>
      </c>
      <c r="N1326" t="s">
        <v>23</v>
      </c>
      <c r="O1326" t="s">
        <v>25</v>
      </c>
      <c r="P1326" t="s">
        <v>26</v>
      </c>
      <c r="Q1326" t="s">
        <v>27</v>
      </c>
      <c r="R1326">
        <v>79.900000000000006</v>
      </c>
      <c r="S1326">
        <v>103.1</v>
      </c>
      <c r="T1326" t="s">
        <v>36</v>
      </c>
      <c r="U1326" t="s">
        <v>46</v>
      </c>
    </row>
    <row r="1327" spans="1:21">
      <c r="A1327" t="s">
        <v>3423</v>
      </c>
      <c r="B1327" s="2">
        <v>45816</v>
      </c>
      <c r="C1327" t="s">
        <v>33</v>
      </c>
      <c r="D1327">
        <v>62</v>
      </c>
      <c r="E1327" t="s">
        <v>23</v>
      </c>
      <c r="F1327">
        <v>0</v>
      </c>
      <c r="G1327">
        <v>2</v>
      </c>
      <c r="H1327" t="s">
        <v>24</v>
      </c>
      <c r="I1327">
        <v>4884</v>
      </c>
      <c r="J1327">
        <v>3</v>
      </c>
      <c r="K1327">
        <v>2</v>
      </c>
      <c r="L1327" t="s">
        <v>48</v>
      </c>
      <c r="M1327" t="s">
        <v>23</v>
      </c>
      <c r="N1327" t="s">
        <v>23</v>
      </c>
      <c r="O1327" t="s">
        <v>56</v>
      </c>
      <c r="P1327" t="s">
        <v>26</v>
      </c>
      <c r="Q1327" t="s">
        <v>50</v>
      </c>
      <c r="R1327">
        <v>44.6</v>
      </c>
      <c r="S1327">
        <v>140.93</v>
      </c>
      <c r="T1327" t="s">
        <v>59</v>
      </c>
      <c r="U1327" t="s">
        <v>140</v>
      </c>
    </row>
    <row r="1328" spans="1:21">
      <c r="A1328" t="s">
        <v>3425</v>
      </c>
      <c r="B1328" s="2">
        <v>43977</v>
      </c>
      <c r="C1328" t="s">
        <v>22</v>
      </c>
      <c r="D1328">
        <v>41</v>
      </c>
      <c r="E1328" t="s">
        <v>23</v>
      </c>
      <c r="F1328">
        <v>0</v>
      </c>
      <c r="G1328">
        <v>2</v>
      </c>
      <c r="H1328" t="s">
        <v>24</v>
      </c>
      <c r="I1328">
        <v>4352</v>
      </c>
      <c r="J1328">
        <v>2</v>
      </c>
      <c r="K1328">
        <v>63</v>
      </c>
      <c r="L1328" t="s">
        <v>15568</v>
      </c>
      <c r="M1328" t="s">
        <v>23</v>
      </c>
      <c r="N1328" t="s">
        <v>23</v>
      </c>
      <c r="O1328" t="s">
        <v>25</v>
      </c>
      <c r="P1328" t="s">
        <v>26</v>
      </c>
      <c r="Q1328" t="s">
        <v>27</v>
      </c>
      <c r="R1328">
        <v>103.4</v>
      </c>
      <c r="S1328">
        <v>9686.85</v>
      </c>
      <c r="T1328" t="s">
        <v>30</v>
      </c>
      <c r="U1328" t="s">
        <v>69</v>
      </c>
    </row>
    <row r="1329" spans="1:21">
      <c r="A1329" t="s">
        <v>3428</v>
      </c>
      <c r="B1329" s="2">
        <v>45856</v>
      </c>
      <c r="C1329" t="s">
        <v>22</v>
      </c>
      <c r="D1329">
        <v>61</v>
      </c>
      <c r="E1329" t="s">
        <v>39</v>
      </c>
      <c r="F1329">
        <v>0</v>
      </c>
      <c r="G1329">
        <v>2</v>
      </c>
      <c r="H1329" t="s">
        <v>24</v>
      </c>
      <c r="I1329">
        <v>4996</v>
      </c>
      <c r="J1329">
        <v>0</v>
      </c>
      <c r="K1329">
        <v>1</v>
      </c>
      <c r="L1329" t="s">
        <v>48</v>
      </c>
      <c r="M1329" t="s">
        <v>23</v>
      </c>
      <c r="N1329" t="s">
        <v>23</v>
      </c>
      <c r="O1329" t="s">
        <v>56</v>
      </c>
      <c r="P1329" t="s">
        <v>26</v>
      </c>
      <c r="Q1329" t="s">
        <v>27</v>
      </c>
      <c r="R1329">
        <v>89.55</v>
      </c>
      <c r="S1329">
        <v>132.01</v>
      </c>
      <c r="T1329" t="s">
        <v>30</v>
      </c>
      <c r="U1329" t="s">
        <v>31</v>
      </c>
    </row>
    <row r="1330" spans="1:21">
      <c r="A1330" t="s">
        <v>3430</v>
      </c>
      <c r="B1330" s="2">
        <v>45113</v>
      </c>
      <c r="C1330" t="s">
        <v>33</v>
      </c>
      <c r="D1330">
        <v>38</v>
      </c>
      <c r="E1330" t="s">
        <v>39</v>
      </c>
      <c r="F1330">
        <v>0</v>
      </c>
      <c r="G1330">
        <v>2</v>
      </c>
      <c r="H1330" t="s">
        <v>24</v>
      </c>
      <c r="I1330">
        <v>4535</v>
      </c>
      <c r="J1330">
        <v>0</v>
      </c>
      <c r="K1330">
        <v>25</v>
      </c>
      <c r="L1330" t="s">
        <v>40</v>
      </c>
      <c r="M1330" t="s">
        <v>23</v>
      </c>
      <c r="N1330" t="s">
        <v>23</v>
      </c>
      <c r="O1330" t="s">
        <v>25</v>
      </c>
      <c r="P1330" t="s">
        <v>26</v>
      </c>
      <c r="Q1330" t="s">
        <v>27</v>
      </c>
      <c r="R1330">
        <v>79.849999999999994</v>
      </c>
      <c r="S1330">
        <v>2685.6</v>
      </c>
      <c r="T1330" t="s">
        <v>30</v>
      </c>
      <c r="U1330" t="s">
        <v>69</v>
      </c>
    </row>
    <row r="1331" spans="1:21">
      <c r="A1331" t="s">
        <v>3432</v>
      </c>
      <c r="B1331" s="2">
        <v>45863</v>
      </c>
      <c r="C1331" t="s">
        <v>33</v>
      </c>
      <c r="D1331">
        <v>54</v>
      </c>
      <c r="E1331" t="s">
        <v>39</v>
      </c>
      <c r="F1331">
        <v>0</v>
      </c>
      <c r="G1331">
        <v>2</v>
      </c>
      <c r="H1331" t="s">
        <v>24</v>
      </c>
      <c r="I1331">
        <v>4248</v>
      </c>
      <c r="J1331">
        <v>0</v>
      </c>
      <c r="K1331">
        <v>1</v>
      </c>
      <c r="L1331" t="s">
        <v>15568</v>
      </c>
      <c r="M1331" t="s">
        <v>23</v>
      </c>
      <c r="N1331" t="s">
        <v>39</v>
      </c>
      <c r="P1331" t="s">
        <v>26</v>
      </c>
      <c r="Q1331" t="s">
        <v>84</v>
      </c>
      <c r="R1331">
        <v>19.899999999999999</v>
      </c>
      <c r="S1331">
        <v>69.41</v>
      </c>
      <c r="T1331" t="s">
        <v>36</v>
      </c>
      <c r="U1331" t="s">
        <v>46</v>
      </c>
    </row>
    <row r="1332" spans="1:21">
      <c r="A1332" t="s">
        <v>3434</v>
      </c>
      <c r="B1332" s="2">
        <v>44348</v>
      </c>
      <c r="C1332" t="s">
        <v>22</v>
      </c>
      <c r="D1332">
        <v>45</v>
      </c>
      <c r="E1332" t="s">
        <v>23</v>
      </c>
      <c r="F1332">
        <v>0</v>
      </c>
      <c r="G1332">
        <v>2</v>
      </c>
      <c r="H1332" t="s">
        <v>24</v>
      </c>
      <c r="I1332">
        <v>5812</v>
      </c>
      <c r="J1332">
        <v>6</v>
      </c>
      <c r="K1332">
        <v>50</v>
      </c>
      <c r="L1332" t="s">
        <v>142</v>
      </c>
      <c r="M1332" t="s">
        <v>23</v>
      </c>
      <c r="N1332" t="s">
        <v>23</v>
      </c>
      <c r="O1332" t="s">
        <v>25</v>
      </c>
      <c r="P1332" t="s">
        <v>26</v>
      </c>
      <c r="Q1332" t="s">
        <v>27</v>
      </c>
      <c r="R1332">
        <v>103.85</v>
      </c>
      <c r="S1332">
        <v>7128.4</v>
      </c>
      <c r="T1332" t="s">
        <v>59</v>
      </c>
      <c r="U1332" t="s">
        <v>60</v>
      </c>
    </row>
    <row r="1333" spans="1:21">
      <c r="A1333" t="s">
        <v>3436</v>
      </c>
      <c r="B1333" s="2">
        <v>44388</v>
      </c>
      <c r="C1333" t="s">
        <v>22</v>
      </c>
      <c r="D1333">
        <v>55</v>
      </c>
      <c r="E1333" t="s">
        <v>23</v>
      </c>
      <c r="F1333">
        <v>0</v>
      </c>
      <c r="G1333">
        <v>2</v>
      </c>
      <c r="H1333" t="s">
        <v>24</v>
      </c>
      <c r="I1333">
        <v>5157</v>
      </c>
      <c r="J1333">
        <v>1</v>
      </c>
      <c r="K1333">
        <v>49</v>
      </c>
      <c r="L1333" t="s">
        <v>142</v>
      </c>
      <c r="M1333" t="s">
        <v>23</v>
      </c>
      <c r="N1333" t="s">
        <v>23</v>
      </c>
      <c r="O1333" t="s">
        <v>25</v>
      </c>
      <c r="P1333" t="s">
        <v>26</v>
      </c>
      <c r="Q1333" t="s">
        <v>27</v>
      </c>
      <c r="R1333">
        <v>99.05</v>
      </c>
      <c r="S1333">
        <v>5843.03</v>
      </c>
      <c r="T1333" t="s">
        <v>30</v>
      </c>
      <c r="U1333" t="s">
        <v>103</v>
      </c>
    </row>
    <row r="1334" spans="1:21">
      <c r="A1334" t="s">
        <v>3438</v>
      </c>
      <c r="B1334" s="2">
        <v>44064</v>
      </c>
      <c r="C1334" t="s">
        <v>22</v>
      </c>
      <c r="D1334">
        <v>54</v>
      </c>
      <c r="E1334" t="s">
        <v>23</v>
      </c>
      <c r="F1334">
        <v>0</v>
      </c>
      <c r="G1334">
        <v>2</v>
      </c>
      <c r="H1334" t="s">
        <v>24</v>
      </c>
      <c r="I1334">
        <v>4990</v>
      </c>
      <c r="J1334">
        <v>9</v>
      </c>
      <c r="K1334">
        <v>60</v>
      </c>
      <c r="L1334" t="s">
        <v>142</v>
      </c>
      <c r="M1334" t="s">
        <v>23</v>
      </c>
      <c r="N1334" t="s">
        <v>23</v>
      </c>
      <c r="O1334" t="s">
        <v>56</v>
      </c>
      <c r="P1334" t="s">
        <v>202</v>
      </c>
      <c r="Q1334" t="s">
        <v>27</v>
      </c>
      <c r="R1334">
        <v>94.4</v>
      </c>
      <c r="S1334">
        <v>8454.25</v>
      </c>
      <c r="T1334" t="s">
        <v>36</v>
      </c>
      <c r="U1334" t="s">
        <v>46</v>
      </c>
    </row>
    <row r="1335" spans="1:21">
      <c r="A1335" t="s">
        <v>3440</v>
      </c>
      <c r="B1335" s="2">
        <v>45429</v>
      </c>
      <c r="C1335" t="s">
        <v>22</v>
      </c>
      <c r="D1335">
        <v>33</v>
      </c>
      <c r="E1335" t="s">
        <v>39</v>
      </c>
      <c r="F1335">
        <v>0</v>
      </c>
      <c r="G1335">
        <v>2</v>
      </c>
      <c r="H1335" t="s">
        <v>24</v>
      </c>
      <c r="I1335">
        <v>3025</v>
      </c>
      <c r="J1335">
        <v>0</v>
      </c>
      <c r="K1335">
        <v>15</v>
      </c>
      <c r="L1335" t="s">
        <v>97</v>
      </c>
      <c r="M1335" t="s">
        <v>23</v>
      </c>
      <c r="N1335" t="s">
        <v>23</v>
      </c>
      <c r="O1335" t="s">
        <v>25</v>
      </c>
      <c r="P1335" t="s">
        <v>26</v>
      </c>
      <c r="Q1335" t="s">
        <v>27</v>
      </c>
      <c r="R1335">
        <v>101.35</v>
      </c>
      <c r="S1335">
        <v>2242.75</v>
      </c>
      <c r="T1335" t="s">
        <v>36</v>
      </c>
      <c r="U1335" t="s">
        <v>37</v>
      </c>
    </row>
    <row r="1336" spans="1:21">
      <c r="A1336" t="s">
        <v>3442</v>
      </c>
      <c r="B1336" s="2">
        <v>45682</v>
      </c>
      <c r="C1336" t="s">
        <v>22</v>
      </c>
      <c r="D1336">
        <v>42</v>
      </c>
      <c r="E1336" t="s">
        <v>39</v>
      </c>
      <c r="F1336">
        <v>0</v>
      </c>
      <c r="G1336">
        <v>2</v>
      </c>
      <c r="H1336" t="s">
        <v>24</v>
      </c>
      <c r="I1336">
        <v>5356</v>
      </c>
      <c r="J1336">
        <v>0</v>
      </c>
      <c r="K1336">
        <v>7</v>
      </c>
      <c r="L1336" t="s">
        <v>48</v>
      </c>
      <c r="M1336" t="s">
        <v>23</v>
      </c>
      <c r="N1336" t="s">
        <v>23</v>
      </c>
      <c r="O1336" t="s">
        <v>25</v>
      </c>
      <c r="P1336" t="s">
        <v>26</v>
      </c>
      <c r="Q1336" t="s">
        <v>27</v>
      </c>
      <c r="R1336">
        <v>90.45</v>
      </c>
      <c r="S1336">
        <v>844.82</v>
      </c>
      <c r="T1336" t="s">
        <v>30</v>
      </c>
      <c r="U1336" t="s">
        <v>69</v>
      </c>
    </row>
    <row r="1337" spans="1:21">
      <c r="A1337" t="s">
        <v>3445</v>
      </c>
      <c r="B1337" s="2">
        <v>45822</v>
      </c>
      <c r="C1337" t="s">
        <v>33</v>
      </c>
      <c r="D1337">
        <v>31</v>
      </c>
      <c r="E1337" t="s">
        <v>39</v>
      </c>
      <c r="F1337">
        <v>0</v>
      </c>
      <c r="G1337">
        <v>2</v>
      </c>
      <c r="H1337" t="s">
        <v>24</v>
      </c>
      <c r="I1337">
        <v>2860</v>
      </c>
      <c r="J1337">
        <v>0</v>
      </c>
      <c r="K1337">
        <v>2</v>
      </c>
      <c r="L1337" t="s">
        <v>15568</v>
      </c>
      <c r="M1337" t="s">
        <v>39</v>
      </c>
      <c r="N1337" t="s">
        <v>23</v>
      </c>
      <c r="O1337" t="s">
        <v>49</v>
      </c>
      <c r="P1337" t="s">
        <v>26</v>
      </c>
      <c r="Q1337" t="s">
        <v>27</v>
      </c>
      <c r="R1337">
        <v>30.9</v>
      </c>
      <c r="S1337">
        <v>59.05</v>
      </c>
      <c r="T1337" t="s">
        <v>64</v>
      </c>
      <c r="U1337" t="s">
        <v>234</v>
      </c>
    </row>
    <row r="1338" spans="1:21">
      <c r="A1338" t="s">
        <v>3448</v>
      </c>
      <c r="B1338" s="2">
        <v>45820</v>
      </c>
      <c r="C1338" t="s">
        <v>22</v>
      </c>
      <c r="D1338">
        <v>53</v>
      </c>
      <c r="E1338" t="s">
        <v>23</v>
      </c>
      <c r="F1338">
        <v>0</v>
      </c>
      <c r="G1338">
        <v>2</v>
      </c>
      <c r="H1338" t="s">
        <v>24</v>
      </c>
      <c r="I1338">
        <v>3902</v>
      </c>
      <c r="J1338">
        <v>1</v>
      </c>
      <c r="K1338">
        <v>2</v>
      </c>
      <c r="L1338" t="s">
        <v>15568</v>
      </c>
      <c r="M1338" t="s">
        <v>23</v>
      </c>
      <c r="N1338" t="s">
        <v>23</v>
      </c>
      <c r="O1338" t="s">
        <v>25</v>
      </c>
      <c r="P1338" t="s">
        <v>26</v>
      </c>
      <c r="Q1338" t="s">
        <v>50</v>
      </c>
      <c r="R1338">
        <v>90</v>
      </c>
      <c r="S1338">
        <v>283.89</v>
      </c>
      <c r="T1338" t="s">
        <v>30</v>
      </c>
      <c r="U1338" t="s">
        <v>69</v>
      </c>
    </row>
    <row r="1339" spans="1:21">
      <c r="A1339" t="s">
        <v>3450</v>
      </c>
      <c r="B1339" s="2">
        <v>45354</v>
      </c>
      <c r="C1339" t="s">
        <v>33</v>
      </c>
      <c r="D1339">
        <v>51</v>
      </c>
      <c r="E1339" t="s">
        <v>23</v>
      </c>
      <c r="F1339">
        <v>0</v>
      </c>
      <c r="G1339">
        <v>2</v>
      </c>
      <c r="H1339" t="s">
        <v>24</v>
      </c>
      <c r="I1339">
        <v>5160</v>
      </c>
      <c r="J1339">
        <v>1</v>
      </c>
      <c r="K1339">
        <v>17</v>
      </c>
      <c r="L1339" t="s">
        <v>97</v>
      </c>
      <c r="M1339" t="s">
        <v>23</v>
      </c>
      <c r="N1339" t="s">
        <v>23</v>
      </c>
      <c r="O1339" t="s">
        <v>25</v>
      </c>
      <c r="P1339" t="s">
        <v>202</v>
      </c>
      <c r="Q1339" t="s">
        <v>27</v>
      </c>
      <c r="R1339">
        <v>98.6</v>
      </c>
      <c r="S1339">
        <v>1796.75</v>
      </c>
      <c r="T1339" t="s">
        <v>30</v>
      </c>
      <c r="U1339" t="s">
        <v>31</v>
      </c>
    </row>
    <row r="1340" spans="1:21">
      <c r="A1340" t="s">
        <v>3452</v>
      </c>
      <c r="B1340" s="2">
        <v>44454</v>
      </c>
      <c r="C1340" t="s">
        <v>22</v>
      </c>
      <c r="D1340">
        <v>38</v>
      </c>
      <c r="E1340" t="s">
        <v>23</v>
      </c>
      <c r="F1340">
        <v>0</v>
      </c>
      <c r="G1340">
        <v>2</v>
      </c>
      <c r="H1340" t="s">
        <v>24</v>
      </c>
      <c r="I1340">
        <v>3620</v>
      </c>
      <c r="J1340">
        <v>1</v>
      </c>
      <c r="K1340">
        <v>47</v>
      </c>
      <c r="L1340" t="s">
        <v>15568</v>
      </c>
      <c r="M1340" t="s">
        <v>23</v>
      </c>
      <c r="N1340" t="s">
        <v>23</v>
      </c>
      <c r="O1340" t="s">
        <v>25</v>
      </c>
      <c r="P1340" t="s">
        <v>26</v>
      </c>
      <c r="Q1340" t="s">
        <v>27</v>
      </c>
      <c r="R1340">
        <v>107.35</v>
      </c>
      <c r="S1340">
        <v>6892.73</v>
      </c>
      <c r="T1340" t="s">
        <v>36</v>
      </c>
      <c r="U1340" t="s">
        <v>46</v>
      </c>
    </row>
    <row r="1341" spans="1:21">
      <c r="A1341" t="s">
        <v>3455</v>
      </c>
      <c r="B1341" s="2">
        <v>45661</v>
      </c>
      <c r="C1341" t="s">
        <v>22</v>
      </c>
      <c r="D1341">
        <v>43</v>
      </c>
      <c r="E1341" t="s">
        <v>23</v>
      </c>
      <c r="F1341">
        <v>0</v>
      </c>
      <c r="G1341">
        <v>2</v>
      </c>
      <c r="H1341" t="s">
        <v>24</v>
      </c>
      <c r="I1341">
        <v>2984</v>
      </c>
      <c r="J1341">
        <v>1</v>
      </c>
      <c r="K1341">
        <v>7</v>
      </c>
      <c r="L1341" t="s">
        <v>15568</v>
      </c>
      <c r="M1341" t="s">
        <v>23</v>
      </c>
      <c r="N1341" t="s">
        <v>23</v>
      </c>
      <c r="O1341" t="s">
        <v>49</v>
      </c>
      <c r="P1341" t="s">
        <v>26</v>
      </c>
      <c r="Q1341" t="s">
        <v>27</v>
      </c>
      <c r="R1341">
        <v>48.7</v>
      </c>
      <c r="S1341">
        <v>376.16</v>
      </c>
      <c r="T1341" t="s">
        <v>43</v>
      </c>
      <c r="U1341" t="s">
        <v>44</v>
      </c>
    </row>
    <row r="1342" spans="1:21">
      <c r="A1342" t="s">
        <v>3458</v>
      </c>
      <c r="B1342" s="2">
        <v>43913</v>
      </c>
      <c r="C1342" t="s">
        <v>22</v>
      </c>
      <c r="D1342">
        <v>61</v>
      </c>
      <c r="E1342" t="s">
        <v>39</v>
      </c>
      <c r="F1342">
        <v>0</v>
      </c>
      <c r="G1342">
        <v>2</v>
      </c>
      <c r="H1342" t="s">
        <v>24</v>
      </c>
      <c r="I1342">
        <v>6001</v>
      </c>
      <c r="J1342">
        <v>0</v>
      </c>
      <c r="K1342">
        <v>65</v>
      </c>
      <c r="L1342" t="s">
        <v>142</v>
      </c>
      <c r="M1342" t="s">
        <v>23</v>
      </c>
      <c r="N1342" t="s">
        <v>23</v>
      </c>
      <c r="O1342" t="s">
        <v>25</v>
      </c>
      <c r="P1342" t="s">
        <v>26</v>
      </c>
      <c r="Q1342" t="s">
        <v>27</v>
      </c>
      <c r="R1342">
        <v>109.15</v>
      </c>
      <c r="S1342">
        <v>7689.6</v>
      </c>
      <c r="T1342" t="s">
        <v>36</v>
      </c>
      <c r="U1342" t="s">
        <v>46</v>
      </c>
    </row>
    <row r="1343" spans="1:21">
      <c r="A1343" t="s">
        <v>3461</v>
      </c>
      <c r="B1343" s="2">
        <v>45862</v>
      </c>
      <c r="C1343" t="s">
        <v>33</v>
      </c>
      <c r="D1343">
        <v>60</v>
      </c>
      <c r="E1343" t="s">
        <v>39</v>
      </c>
      <c r="F1343">
        <v>0</v>
      </c>
      <c r="G1343">
        <v>2</v>
      </c>
      <c r="H1343" t="s">
        <v>24</v>
      </c>
      <c r="I1343">
        <v>4205</v>
      </c>
      <c r="J1343">
        <v>0</v>
      </c>
      <c r="K1343">
        <v>1</v>
      </c>
      <c r="L1343" t="s">
        <v>48</v>
      </c>
      <c r="M1343" t="s">
        <v>23</v>
      </c>
      <c r="N1343" t="s">
        <v>39</v>
      </c>
      <c r="P1343" t="s">
        <v>26</v>
      </c>
      <c r="Q1343" t="s">
        <v>50</v>
      </c>
      <c r="R1343">
        <v>19.600000000000001</v>
      </c>
      <c r="S1343">
        <v>24.96</v>
      </c>
      <c r="T1343" t="s">
        <v>59</v>
      </c>
      <c r="U1343" t="s">
        <v>60</v>
      </c>
    </row>
    <row r="1344" spans="1:21">
      <c r="A1344" t="s">
        <v>3463</v>
      </c>
      <c r="B1344" s="2">
        <v>45213</v>
      </c>
      <c r="C1344" t="s">
        <v>22</v>
      </c>
      <c r="D1344">
        <v>24</v>
      </c>
      <c r="E1344" t="s">
        <v>39</v>
      </c>
      <c r="F1344">
        <v>0</v>
      </c>
      <c r="G1344">
        <v>2</v>
      </c>
      <c r="H1344" t="s">
        <v>24</v>
      </c>
      <c r="I1344">
        <v>4152</v>
      </c>
      <c r="J1344">
        <v>0</v>
      </c>
      <c r="K1344">
        <v>22</v>
      </c>
      <c r="L1344" t="s">
        <v>15568</v>
      </c>
      <c r="M1344" t="s">
        <v>23</v>
      </c>
      <c r="N1344" t="s">
        <v>23</v>
      </c>
      <c r="O1344" t="s">
        <v>25</v>
      </c>
      <c r="P1344" t="s">
        <v>26</v>
      </c>
      <c r="Q1344" t="s">
        <v>27</v>
      </c>
      <c r="R1344">
        <v>100.75</v>
      </c>
      <c r="S1344">
        <v>2885.46</v>
      </c>
      <c r="T1344" t="s">
        <v>43</v>
      </c>
      <c r="U1344" t="s">
        <v>44</v>
      </c>
    </row>
    <row r="1345" spans="1:21">
      <c r="A1345" t="s">
        <v>3465</v>
      </c>
      <c r="B1345" s="2">
        <v>45512</v>
      </c>
      <c r="C1345" t="s">
        <v>22</v>
      </c>
      <c r="D1345">
        <v>51</v>
      </c>
      <c r="E1345" t="s">
        <v>39</v>
      </c>
      <c r="F1345">
        <v>0</v>
      </c>
      <c r="G1345">
        <v>2</v>
      </c>
      <c r="H1345" t="s">
        <v>24</v>
      </c>
      <c r="I1345">
        <v>3330</v>
      </c>
      <c r="J1345">
        <v>0</v>
      </c>
      <c r="K1345">
        <v>12</v>
      </c>
      <c r="L1345" t="s">
        <v>15568</v>
      </c>
      <c r="M1345" t="s">
        <v>23</v>
      </c>
      <c r="N1345" t="s">
        <v>23</v>
      </c>
      <c r="O1345" t="s">
        <v>25</v>
      </c>
      <c r="P1345" t="s">
        <v>26</v>
      </c>
      <c r="Q1345" t="s">
        <v>27</v>
      </c>
      <c r="R1345">
        <v>84.45</v>
      </c>
      <c r="S1345">
        <v>1207.8699999999999</v>
      </c>
      <c r="T1345" t="s">
        <v>64</v>
      </c>
      <c r="U1345" t="s">
        <v>254</v>
      </c>
    </row>
    <row r="1346" spans="1:21">
      <c r="A1346" t="s">
        <v>3467</v>
      </c>
      <c r="B1346" s="2">
        <v>44886</v>
      </c>
      <c r="C1346" t="s">
        <v>22</v>
      </c>
      <c r="D1346">
        <v>41</v>
      </c>
      <c r="E1346" t="s">
        <v>39</v>
      </c>
      <c r="F1346">
        <v>0</v>
      </c>
      <c r="G1346">
        <v>2</v>
      </c>
      <c r="H1346" t="s">
        <v>24</v>
      </c>
      <c r="I1346">
        <v>5647</v>
      </c>
      <c r="J1346">
        <v>0</v>
      </c>
      <c r="K1346">
        <v>33</v>
      </c>
      <c r="L1346" t="s">
        <v>15568</v>
      </c>
      <c r="M1346" t="s">
        <v>23</v>
      </c>
      <c r="N1346" t="s">
        <v>23</v>
      </c>
      <c r="O1346" t="s">
        <v>25</v>
      </c>
      <c r="P1346" t="s">
        <v>26</v>
      </c>
      <c r="Q1346" t="s">
        <v>27</v>
      </c>
      <c r="R1346">
        <v>68.25</v>
      </c>
      <c r="S1346">
        <v>3122.87</v>
      </c>
      <c r="T1346" t="s">
        <v>36</v>
      </c>
      <c r="U1346" t="s">
        <v>46</v>
      </c>
    </row>
    <row r="1347" spans="1:21">
      <c r="A1347" t="s">
        <v>3470</v>
      </c>
      <c r="B1347" s="2">
        <v>45750</v>
      </c>
      <c r="C1347" t="s">
        <v>33</v>
      </c>
      <c r="D1347">
        <v>37</v>
      </c>
      <c r="E1347" t="s">
        <v>39</v>
      </c>
      <c r="F1347">
        <v>0</v>
      </c>
      <c r="G1347">
        <v>2</v>
      </c>
      <c r="H1347" t="s">
        <v>24</v>
      </c>
      <c r="I1347">
        <v>3443</v>
      </c>
      <c r="J1347">
        <v>0</v>
      </c>
      <c r="K1347">
        <v>4</v>
      </c>
      <c r="L1347" t="s">
        <v>48</v>
      </c>
      <c r="M1347" t="s">
        <v>23</v>
      </c>
      <c r="N1347" t="s">
        <v>23</v>
      </c>
      <c r="O1347" t="s">
        <v>56</v>
      </c>
      <c r="P1347" t="s">
        <v>26</v>
      </c>
      <c r="Q1347" t="s">
        <v>50</v>
      </c>
      <c r="R1347">
        <v>45.3</v>
      </c>
      <c r="S1347">
        <v>356.55</v>
      </c>
      <c r="T1347" t="s">
        <v>43</v>
      </c>
      <c r="U1347" t="s">
        <v>44</v>
      </c>
    </row>
    <row r="1348" spans="1:21">
      <c r="A1348" t="s">
        <v>3472</v>
      </c>
      <c r="B1348" s="2">
        <v>44473</v>
      </c>
      <c r="C1348" t="s">
        <v>33</v>
      </c>
      <c r="D1348">
        <v>36</v>
      </c>
      <c r="E1348" t="s">
        <v>39</v>
      </c>
      <c r="F1348">
        <v>0</v>
      </c>
      <c r="G1348">
        <v>2</v>
      </c>
      <c r="H1348" t="s">
        <v>24</v>
      </c>
      <c r="I1348">
        <v>3322</v>
      </c>
      <c r="J1348">
        <v>0</v>
      </c>
      <c r="K1348">
        <v>46</v>
      </c>
      <c r="L1348" t="s">
        <v>15568</v>
      </c>
      <c r="M1348" t="s">
        <v>23</v>
      </c>
      <c r="N1348" t="s">
        <v>23</v>
      </c>
      <c r="O1348" t="s">
        <v>25</v>
      </c>
      <c r="P1348" t="s">
        <v>202</v>
      </c>
      <c r="Q1348" t="s">
        <v>27</v>
      </c>
      <c r="R1348">
        <v>105.2</v>
      </c>
      <c r="S1348">
        <v>6802.69</v>
      </c>
      <c r="T1348" t="s">
        <v>43</v>
      </c>
      <c r="U1348" t="s">
        <v>44</v>
      </c>
    </row>
    <row r="1349" spans="1:21">
      <c r="A1349" t="s">
        <v>3474</v>
      </c>
      <c r="B1349" s="2">
        <v>45627</v>
      </c>
      <c r="C1349" t="s">
        <v>22</v>
      </c>
      <c r="D1349">
        <v>23</v>
      </c>
      <c r="E1349" t="s">
        <v>39</v>
      </c>
      <c r="F1349">
        <v>0</v>
      </c>
      <c r="G1349">
        <v>2</v>
      </c>
      <c r="H1349" t="s">
        <v>24</v>
      </c>
      <c r="I1349">
        <v>3721</v>
      </c>
      <c r="J1349">
        <v>0</v>
      </c>
      <c r="K1349">
        <v>8</v>
      </c>
      <c r="L1349" t="s">
        <v>15568</v>
      </c>
      <c r="M1349" t="s">
        <v>23</v>
      </c>
      <c r="N1349" t="s">
        <v>23</v>
      </c>
      <c r="O1349" t="s">
        <v>56</v>
      </c>
      <c r="P1349" t="s">
        <v>26</v>
      </c>
      <c r="Q1349" t="s">
        <v>50</v>
      </c>
      <c r="R1349">
        <v>45.15</v>
      </c>
      <c r="S1349">
        <v>722.64</v>
      </c>
      <c r="T1349" t="s">
        <v>43</v>
      </c>
      <c r="U1349" t="s">
        <v>44</v>
      </c>
    </row>
    <row r="1350" spans="1:21">
      <c r="A1350" t="s">
        <v>3476</v>
      </c>
      <c r="B1350" s="2">
        <v>44653</v>
      </c>
      <c r="C1350" t="s">
        <v>33</v>
      </c>
      <c r="D1350">
        <v>59</v>
      </c>
      <c r="E1350" t="s">
        <v>23</v>
      </c>
      <c r="F1350">
        <v>0</v>
      </c>
      <c r="G1350">
        <v>2</v>
      </c>
      <c r="H1350" t="s">
        <v>24</v>
      </c>
      <c r="I1350">
        <v>5764</v>
      </c>
      <c r="J1350">
        <v>1</v>
      </c>
      <c r="K1350">
        <v>40</v>
      </c>
      <c r="L1350" t="s">
        <v>142</v>
      </c>
      <c r="M1350" t="s">
        <v>23</v>
      </c>
      <c r="N1350" t="s">
        <v>23</v>
      </c>
      <c r="O1350" t="s">
        <v>25</v>
      </c>
      <c r="P1350" t="s">
        <v>26</v>
      </c>
      <c r="Q1350" t="s">
        <v>27</v>
      </c>
      <c r="R1350">
        <v>84.85</v>
      </c>
      <c r="S1350">
        <v>3384.25</v>
      </c>
      <c r="T1350" t="s">
        <v>30</v>
      </c>
      <c r="U1350" t="s">
        <v>69</v>
      </c>
    </row>
    <row r="1351" spans="1:21">
      <c r="A1351" t="s">
        <v>3478</v>
      </c>
      <c r="B1351" s="2">
        <v>45574</v>
      </c>
      <c r="C1351" t="s">
        <v>22</v>
      </c>
      <c r="D1351">
        <v>64</v>
      </c>
      <c r="E1351" t="s">
        <v>23</v>
      </c>
      <c r="F1351">
        <v>0</v>
      </c>
      <c r="G1351">
        <v>2</v>
      </c>
      <c r="H1351" t="s">
        <v>24</v>
      </c>
      <c r="I1351">
        <v>4501</v>
      </c>
      <c r="J1351">
        <v>1</v>
      </c>
      <c r="K1351">
        <v>10</v>
      </c>
      <c r="L1351" t="s">
        <v>97</v>
      </c>
      <c r="M1351" t="s">
        <v>23</v>
      </c>
      <c r="N1351" t="s">
        <v>23</v>
      </c>
      <c r="O1351" t="s">
        <v>25</v>
      </c>
      <c r="P1351" t="s">
        <v>26</v>
      </c>
      <c r="Q1351" t="s">
        <v>27</v>
      </c>
      <c r="R1351">
        <v>98.5</v>
      </c>
      <c r="S1351">
        <v>1048.6500000000001</v>
      </c>
      <c r="T1351" t="s">
        <v>64</v>
      </c>
      <c r="U1351" t="s">
        <v>145</v>
      </c>
    </row>
    <row r="1352" spans="1:21">
      <c r="A1352" t="s">
        <v>3480</v>
      </c>
      <c r="B1352" s="2">
        <v>45860</v>
      </c>
      <c r="C1352" t="s">
        <v>22</v>
      </c>
      <c r="D1352">
        <v>35</v>
      </c>
      <c r="E1352" t="s">
        <v>39</v>
      </c>
      <c r="F1352">
        <v>0</v>
      </c>
      <c r="G1352">
        <v>2</v>
      </c>
      <c r="H1352" t="s">
        <v>24</v>
      </c>
      <c r="I1352">
        <v>5796</v>
      </c>
      <c r="J1352">
        <v>0</v>
      </c>
      <c r="K1352">
        <v>1</v>
      </c>
      <c r="L1352" t="s">
        <v>15568</v>
      </c>
      <c r="M1352" t="s">
        <v>23</v>
      </c>
      <c r="N1352" t="s">
        <v>23</v>
      </c>
      <c r="O1352" t="s">
        <v>25</v>
      </c>
      <c r="P1352" t="s">
        <v>26</v>
      </c>
      <c r="Q1352" t="s">
        <v>27</v>
      </c>
      <c r="R1352">
        <v>69.349999999999994</v>
      </c>
      <c r="S1352">
        <v>115.21</v>
      </c>
      <c r="T1352" t="s">
        <v>59</v>
      </c>
      <c r="U1352" t="s">
        <v>384</v>
      </c>
    </row>
    <row r="1353" spans="1:21">
      <c r="A1353" t="s">
        <v>3482</v>
      </c>
      <c r="B1353" s="2">
        <v>43696</v>
      </c>
      <c r="C1353" t="s">
        <v>22</v>
      </c>
      <c r="D1353">
        <v>64</v>
      </c>
      <c r="E1353" t="s">
        <v>23</v>
      </c>
      <c r="F1353">
        <v>0</v>
      </c>
      <c r="G1353">
        <v>2</v>
      </c>
      <c r="H1353" t="s">
        <v>24</v>
      </c>
      <c r="I1353">
        <v>4432</v>
      </c>
      <c r="J1353">
        <v>1</v>
      </c>
      <c r="K1353">
        <v>72</v>
      </c>
      <c r="L1353" t="s">
        <v>15568</v>
      </c>
      <c r="M1353" t="s">
        <v>23</v>
      </c>
      <c r="N1353" t="s">
        <v>23</v>
      </c>
      <c r="O1353" t="s">
        <v>25</v>
      </c>
      <c r="P1353" t="s">
        <v>202</v>
      </c>
      <c r="Q1353" t="s">
        <v>27</v>
      </c>
      <c r="R1353">
        <v>117.8</v>
      </c>
      <c r="S1353">
        <v>11195.44</v>
      </c>
      <c r="T1353" t="s">
        <v>30</v>
      </c>
      <c r="U1353" t="s">
        <v>103</v>
      </c>
    </row>
    <row r="1354" spans="1:21">
      <c r="A1354" t="s">
        <v>3485</v>
      </c>
      <c r="B1354" s="2">
        <v>44551</v>
      </c>
      <c r="C1354" t="s">
        <v>22</v>
      </c>
      <c r="D1354">
        <v>31</v>
      </c>
      <c r="E1354" t="s">
        <v>39</v>
      </c>
      <c r="F1354">
        <v>0</v>
      </c>
      <c r="G1354">
        <v>2</v>
      </c>
      <c r="H1354" t="s">
        <v>24</v>
      </c>
      <c r="I1354">
        <v>3051</v>
      </c>
      <c r="J1354">
        <v>0</v>
      </c>
      <c r="K1354">
        <v>44</v>
      </c>
      <c r="L1354" t="s">
        <v>142</v>
      </c>
      <c r="M1354" t="s">
        <v>39</v>
      </c>
      <c r="N1354" t="s">
        <v>23</v>
      </c>
      <c r="O1354" t="s">
        <v>56</v>
      </c>
      <c r="P1354" t="s">
        <v>202</v>
      </c>
      <c r="Q1354" t="s">
        <v>50</v>
      </c>
      <c r="R1354">
        <v>53.95</v>
      </c>
      <c r="S1354">
        <v>2375.4</v>
      </c>
      <c r="T1354" t="s">
        <v>30</v>
      </c>
      <c r="U1354" t="s">
        <v>106</v>
      </c>
    </row>
    <row r="1355" spans="1:21">
      <c r="A1355" t="s">
        <v>3487</v>
      </c>
      <c r="B1355" s="2">
        <v>45843</v>
      </c>
      <c r="C1355" t="s">
        <v>33</v>
      </c>
      <c r="D1355">
        <v>38</v>
      </c>
      <c r="E1355" t="s">
        <v>39</v>
      </c>
      <c r="F1355">
        <v>0</v>
      </c>
      <c r="G1355">
        <v>2</v>
      </c>
      <c r="H1355" t="s">
        <v>24</v>
      </c>
      <c r="I1355">
        <v>5824</v>
      </c>
      <c r="J1355">
        <v>0</v>
      </c>
      <c r="K1355">
        <v>1</v>
      </c>
      <c r="L1355" t="s">
        <v>48</v>
      </c>
      <c r="M1355" t="s">
        <v>23</v>
      </c>
      <c r="N1355" t="s">
        <v>23</v>
      </c>
      <c r="O1355" t="s">
        <v>25</v>
      </c>
      <c r="P1355" t="s">
        <v>26</v>
      </c>
      <c r="Q1355" t="s">
        <v>84</v>
      </c>
      <c r="R1355">
        <v>71.099999999999994</v>
      </c>
      <c r="S1355">
        <v>81.290000000000006</v>
      </c>
      <c r="T1355" t="s">
        <v>30</v>
      </c>
      <c r="U1355" t="s">
        <v>69</v>
      </c>
    </row>
    <row r="1356" spans="1:21">
      <c r="A1356" t="s">
        <v>3490</v>
      </c>
      <c r="B1356" s="2">
        <v>45704</v>
      </c>
      <c r="C1356" t="s">
        <v>22</v>
      </c>
      <c r="D1356">
        <v>41</v>
      </c>
      <c r="E1356" t="s">
        <v>39</v>
      </c>
      <c r="F1356">
        <v>0</v>
      </c>
      <c r="G1356">
        <v>2</v>
      </c>
      <c r="H1356" t="s">
        <v>24</v>
      </c>
      <c r="I1356">
        <v>3469</v>
      </c>
      <c r="J1356">
        <v>0</v>
      </c>
      <c r="K1356">
        <v>6</v>
      </c>
      <c r="L1356" t="s">
        <v>48</v>
      </c>
      <c r="M1356" t="s">
        <v>23</v>
      </c>
      <c r="N1356" t="s">
        <v>23</v>
      </c>
      <c r="O1356" t="s">
        <v>25</v>
      </c>
      <c r="P1356" t="s">
        <v>26</v>
      </c>
      <c r="Q1356" t="s">
        <v>84</v>
      </c>
      <c r="R1356">
        <v>94.5</v>
      </c>
      <c r="S1356">
        <v>684.93</v>
      </c>
      <c r="T1356" t="s">
        <v>64</v>
      </c>
      <c r="U1356" t="s">
        <v>234</v>
      </c>
    </row>
    <row r="1357" spans="1:21">
      <c r="A1357" t="s">
        <v>3492</v>
      </c>
      <c r="B1357" s="2">
        <v>45827</v>
      </c>
      <c r="C1357" t="s">
        <v>33</v>
      </c>
      <c r="D1357">
        <v>53</v>
      </c>
      <c r="E1357" t="s">
        <v>39</v>
      </c>
      <c r="F1357">
        <v>0</v>
      </c>
      <c r="G1357">
        <v>2</v>
      </c>
      <c r="H1357" t="s">
        <v>24</v>
      </c>
      <c r="I1357">
        <v>5082</v>
      </c>
      <c r="J1357">
        <v>0</v>
      </c>
      <c r="K1357">
        <v>2</v>
      </c>
      <c r="L1357" t="s">
        <v>48</v>
      </c>
      <c r="M1357" t="s">
        <v>23</v>
      </c>
      <c r="N1357" t="s">
        <v>23</v>
      </c>
      <c r="O1357" t="s">
        <v>25</v>
      </c>
      <c r="P1357" t="s">
        <v>26</v>
      </c>
      <c r="Q1357" t="s">
        <v>84</v>
      </c>
      <c r="R1357">
        <v>79.650000000000006</v>
      </c>
      <c r="S1357">
        <v>210.78</v>
      </c>
      <c r="T1357" t="s">
        <v>59</v>
      </c>
      <c r="U1357" t="s">
        <v>140</v>
      </c>
    </row>
    <row r="1358" spans="1:21">
      <c r="A1358" t="s">
        <v>3494</v>
      </c>
      <c r="B1358" s="2">
        <v>45856</v>
      </c>
      <c r="C1358" t="s">
        <v>33</v>
      </c>
      <c r="D1358">
        <v>56</v>
      </c>
      <c r="E1358" t="s">
        <v>39</v>
      </c>
      <c r="F1358">
        <v>0</v>
      </c>
      <c r="G1358">
        <v>2</v>
      </c>
      <c r="H1358" t="s">
        <v>24</v>
      </c>
      <c r="I1358">
        <v>3061</v>
      </c>
      <c r="J1358">
        <v>0</v>
      </c>
      <c r="K1358">
        <v>1</v>
      </c>
      <c r="L1358" t="s">
        <v>15568</v>
      </c>
      <c r="M1358" t="s">
        <v>23</v>
      </c>
      <c r="N1358" t="s">
        <v>39</v>
      </c>
      <c r="P1358" t="s">
        <v>26</v>
      </c>
      <c r="Q1358" t="s">
        <v>27</v>
      </c>
      <c r="R1358">
        <v>20.2</v>
      </c>
      <c r="S1358">
        <v>63.72</v>
      </c>
      <c r="T1358" t="s">
        <v>59</v>
      </c>
      <c r="U1358" t="s">
        <v>60</v>
      </c>
    </row>
    <row r="1359" spans="1:21">
      <c r="A1359" t="s">
        <v>3496</v>
      </c>
      <c r="B1359" s="2">
        <v>45803</v>
      </c>
      <c r="C1359" t="s">
        <v>22</v>
      </c>
      <c r="D1359">
        <v>48</v>
      </c>
      <c r="E1359" t="s">
        <v>39</v>
      </c>
      <c r="F1359">
        <v>0</v>
      </c>
      <c r="G1359">
        <v>2</v>
      </c>
      <c r="H1359" t="s">
        <v>24</v>
      </c>
      <c r="I1359">
        <v>3520</v>
      </c>
      <c r="J1359">
        <v>0</v>
      </c>
      <c r="K1359">
        <v>3</v>
      </c>
      <c r="L1359" t="s">
        <v>15568</v>
      </c>
      <c r="M1359" t="s">
        <v>23</v>
      </c>
      <c r="N1359" t="s">
        <v>23</v>
      </c>
      <c r="O1359" t="s">
        <v>56</v>
      </c>
      <c r="P1359" t="s">
        <v>26</v>
      </c>
      <c r="Q1359" t="s">
        <v>27</v>
      </c>
      <c r="R1359">
        <v>69.349999999999994</v>
      </c>
      <c r="S1359">
        <v>298.27</v>
      </c>
      <c r="T1359" t="s">
        <v>43</v>
      </c>
      <c r="U1359" t="s">
        <v>44</v>
      </c>
    </row>
    <row r="1360" spans="1:21">
      <c r="A1360" t="s">
        <v>3498</v>
      </c>
      <c r="B1360" s="2">
        <v>45216</v>
      </c>
      <c r="C1360" t="s">
        <v>22</v>
      </c>
      <c r="D1360">
        <v>48</v>
      </c>
      <c r="E1360" t="s">
        <v>39</v>
      </c>
      <c r="F1360">
        <v>0</v>
      </c>
      <c r="G1360">
        <v>2</v>
      </c>
      <c r="H1360" t="s">
        <v>24</v>
      </c>
      <c r="I1360">
        <v>5438</v>
      </c>
      <c r="J1360">
        <v>0</v>
      </c>
      <c r="K1360">
        <v>22</v>
      </c>
      <c r="L1360" t="s">
        <v>97</v>
      </c>
      <c r="M1360" t="s">
        <v>23</v>
      </c>
      <c r="N1360" t="s">
        <v>23</v>
      </c>
      <c r="O1360" t="s">
        <v>25</v>
      </c>
      <c r="P1360" t="s">
        <v>26</v>
      </c>
      <c r="Q1360" t="s">
        <v>27</v>
      </c>
      <c r="R1360">
        <v>89.4</v>
      </c>
      <c r="S1360">
        <v>2872.26</v>
      </c>
      <c r="T1360" t="s">
        <v>64</v>
      </c>
      <c r="U1360" t="s">
        <v>145</v>
      </c>
    </row>
    <row r="1361" spans="1:21">
      <c r="A1361" t="s">
        <v>3500</v>
      </c>
      <c r="B1361" s="2">
        <v>44275</v>
      </c>
      <c r="C1361" t="s">
        <v>22</v>
      </c>
      <c r="D1361">
        <v>39</v>
      </c>
      <c r="E1361" t="s">
        <v>23</v>
      </c>
      <c r="F1361">
        <v>0</v>
      </c>
      <c r="G1361">
        <v>2</v>
      </c>
      <c r="H1361" t="s">
        <v>24</v>
      </c>
      <c r="I1361">
        <v>5650</v>
      </c>
      <c r="J1361">
        <v>1</v>
      </c>
      <c r="K1361">
        <v>53</v>
      </c>
      <c r="L1361" t="s">
        <v>15568</v>
      </c>
      <c r="M1361" t="s">
        <v>39</v>
      </c>
      <c r="N1361" t="s">
        <v>23</v>
      </c>
      <c r="O1361" t="s">
        <v>49</v>
      </c>
      <c r="P1361" t="s">
        <v>202</v>
      </c>
      <c r="Q1361" t="s">
        <v>27</v>
      </c>
      <c r="R1361">
        <v>60.45</v>
      </c>
      <c r="S1361">
        <v>3184.25</v>
      </c>
      <c r="T1361" t="s">
        <v>59</v>
      </c>
      <c r="U1361" t="s">
        <v>140</v>
      </c>
    </row>
    <row r="1362" spans="1:21">
      <c r="A1362" t="s">
        <v>3503</v>
      </c>
      <c r="B1362" s="2">
        <v>45622</v>
      </c>
      <c r="C1362" t="s">
        <v>33</v>
      </c>
      <c r="D1362">
        <v>61</v>
      </c>
      <c r="E1362" t="s">
        <v>23</v>
      </c>
      <c r="F1362">
        <v>0</v>
      </c>
      <c r="G1362">
        <v>2</v>
      </c>
      <c r="H1362" t="s">
        <v>24</v>
      </c>
      <c r="I1362">
        <v>4971</v>
      </c>
      <c r="J1362">
        <v>3</v>
      </c>
      <c r="K1362">
        <v>9</v>
      </c>
      <c r="L1362" t="s">
        <v>48</v>
      </c>
      <c r="M1362" t="s">
        <v>23</v>
      </c>
      <c r="N1362" t="s">
        <v>23</v>
      </c>
      <c r="O1362" t="s">
        <v>25</v>
      </c>
      <c r="P1362" t="s">
        <v>26</v>
      </c>
      <c r="Q1362" t="s">
        <v>27</v>
      </c>
      <c r="R1362">
        <v>89.45</v>
      </c>
      <c r="S1362">
        <v>1091.69</v>
      </c>
      <c r="T1362" t="s">
        <v>30</v>
      </c>
      <c r="U1362" t="s">
        <v>69</v>
      </c>
    </row>
    <row r="1363" spans="1:21">
      <c r="A1363" t="s">
        <v>3506</v>
      </c>
      <c r="B1363" s="2">
        <v>45580</v>
      </c>
      <c r="C1363" t="s">
        <v>22</v>
      </c>
      <c r="D1363">
        <v>62</v>
      </c>
      <c r="E1363" t="s">
        <v>39</v>
      </c>
      <c r="F1363">
        <v>0</v>
      </c>
      <c r="G1363">
        <v>2</v>
      </c>
      <c r="H1363" t="s">
        <v>24</v>
      </c>
      <c r="I1363">
        <v>2457</v>
      </c>
      <c r="J1363">
        <v>0</v>
      </c>
      <c r="K1363">
        <v>10</v>
      </c>
      <c r="L1363" t="s">
        <v>15568</v>
      </c>
      <c r="M1363" t="s">
        <v>23</v>
      </c>
      <c r="N1363" t="s">
        <v>23</v>
      </c>
      <c r="O1363" t="s">
        <v>49</v>
      </c>
      <c r="P1363" t="s">
        <v>26</v>
      </c>
      <c r="Q1363" t="s">
        <v>50</v>
      </c>
      <c r="R1363">
        <v>72.150000000000006</v>
      </c>
      <c r="S1363">
        <v>1211.75</v>
      </c>
      <c r="T1363" t="s">
        <v>64</v>
      </c>
      <c r="U1363" t="s">
        <v>254</v>
      </c>
    </row>
    <row r="1364" spans="1:21">
      <c r="A1364" t="s">
        <v>3509</v>
      </c>
      <c r="B1364" s="2">
        <v>45819</v>
      </c>
      <c r="C1364" t="s">
        <v>33</v>
      </c>
      <c r="D1364">
        <v>49</v>
      </c>
      <c r="E1364" t="s">
        <v>39</v>
      </c>
      <c r="F1364">
        <v>0</v>
      </c>
      <c r="G1364">
        <v>2</v>
      </c>
      <c r="H1364" t="s">
        <v>24</v>
      </c>
      <c r="I1364">
        <v>3005</v>
      </c>
      <c r="J1364">
        <v>0</v>
      </c>
      <c r="K1364">
        <v>2</v>
      </c>
      <c r="L1364" t="s">
        <v>48</v>
      </c>
      <c r="M1364" t="s">
        <v>23</v>
      </c>
      <c r="N1364" t="s">
        <v>23</v>
      </c>
      <c r="O1364" t="s">
        <v>49</v>
      </c>
      <c r="P1364" t="s">
        <v>26</v>
      </c>
      <c r="Q1364" t="s">
        <v>27</v>
      </c>
      <c r="R1364">
        <v>76.400000000000006</v>
      </c>
      <c r="S1364">
        <v>244.08</v>
      </c>
      <c r="T1364" t="s">
        <v>59</v>
      </c>
      <c r="U1364" t="s">
        <v>140</v>
      </c>
    </row>
    <row r="1365" spans="1:21">
      <c r="A1365" t="s">
        <v>3511</v>
      </c>
      <c r="B1365" s="2">
        <v>45617</v>
      </c>
      <c r="C1365" t="s">
        <v>22</v>
      </c>
      <c r="D1365">
        <v>39</v>
      </c>
      <c r="E1365" t="s">
        <v>23</v>
      </c>
      <c r="F1365">
        <v>0</v>
      </c>
      <c r="G1365">
        <v>2</v>
      </c>
      <c r="H1365" t="s">
        <v>24</v>
      </c>
      <c r="I1365">
        <v>4748</v>
      </c>
      <c r="J1365">
        <v>0</v>
      </c>
      <c r="K1365">
        <v>9</v>
      </c>
      <c r="L1365" t="s">
        <v>48</v>
      </c>
      <c r="M1365" t="s">
        <v>23</v>
      </c>
      <c r="N1365" t="s">
        <v>23</v>
      </c>
      <c r="O1365" t="s">
        <v>25</v>
      </c>
      <c r="P1365" t="s">
        <v>26</v>
      </c>
      <c r="Q1365" t="s">
        <v>27</v>
      </c>
      <c r="R1365">
        <v>79.900000000000006</v>
      </c>
      <c r="S1365">
        <v>914.32</v>
      </c>
      <c r="T1365" t="s">
        <v>59</v>
      </c>
      <c r="U1365" t="s">
        <v>241</v>
      </c>
    </row>
    <row r="1366" spans="1:21">
      <c r="A1366" t="s">
        <v>3513</v>
      </c>
      <c r="B1366" s="2">
        <v>45667</v>
      </c>
      <c r="C1366" t="s">
        <v>33</v>
      </c>
      <c r="D1366">
        <v>35</v>
      </c>
      <c r="E1366" t="s">
        <v>39</v>
      </c>
      <c r="F1366">
        <v>0</v>
      </c>
      <c r="G1366">
        <v>2</v>
      </c>
      <c r="H1366" t="s">
        <v>24</v>
      </c>
      <c r="I1366">
        <v>3109</v>
      </c>
      <c r="J1366">
        <v>0</v>
      </c>
      <c r="K1366">
        <v>7</v>
      </c>
      <c r="L1366" t="s">
        <v>15568</v>
      </c>
      <c r="M1366" t="s">
        <v>23</v>
      </c>
      <c r="N1366" t="s">
        <v>23</v>
      </c>
      <c r="O1366" t="s">
        <v>25</v>
      </c>
      <c r="P1366" t="s">
        <v>26</v>
      </c>
      <c r="Q1366" t="s">
        <v>27</v>
      </c>
      <c r="R1366">
        <v>79.7</v>
      </c>
      <c r="S1366">
        <v>788.49</v>
      </c>
      <c r="T1366" t="s">
        <v>36</v>
      </c>
      <c r="U1366" t="s">
        <v>46</v>
      </c>
    </row>
    <row r="1367" spans="1:21">
      <c r="A1367" t="s">
        <v>3515</v>
      </c>
      <c r="B1367" s="2">
        <v>43759</v>
      </c>
      <c r="C1367" t="s">
        <v>33</v>
      </c>
      <c r="D1367">
        <v>31</v>
      </c>
      <c r="E1367" t="s">
        <v>23</v>
      </c>
      <c r="F1367">
        <v>0</v>
      </c>
      <c r="G1367">
        <v>2</v>
      </c>
      <c r="H1367" t="s">
        <v>24</v>
      </c>
      <c r="I1367">
        <v>4191</v>
      </c>
      <c r="J1367">
        <v>1</v>
      </c>
      <c r="K1367">
        <v>70</v>
      </c>
      <c r="L1367" t="s">
        <v>316</v>
      </c>
      <c r="M1367" t="s">
        <v>23</v>
      </c>
      <c r="N1367" t="s">
        <v>23</v>
      </c>
      <c r="O1367" t="s">
        <v>25</v>
      </c>
      <c r="P1367" t="s">
        <v>202</v>
      </c>
      <c r="Q1367" t="s">
        <v>27</v>
      </c>
      <c r="R1367">
        <v>109.5</v>
      </c>
      <c r="S1367">
        <v>10756.15</v>
      </c>
      <c r="T1367" t="s">
        <v>36</v>
      </c>
      <c r="U1367" t="s">
        <v>37</v>
      </c>
    </row>
    <row r="1368" spans="1:21">
      <c r="A1368" t="s">
        <v>3517</v>
      </c>
      <c r="B1368" s="2">
        <v>45736</v>
      </c>
      <c r="C1368" t="s">
        <v>22</v>
      </c>
      <c r="D1368">
        <v>21</v>
      </c>
      <c r="E1368" t="s">
        <v>23</v>
      </c>
      <c r="F1368">
        <v>0</v>
      </c>
      <c r="G1368">
        <v>2</v>
      </c>
      <c r="H1368" t="s">
        <v>24</v>
      </c>
      <c r="I1368">
        <v>3819</v>
      </c>
      <c r="J1368">
        <v>0</v>
      </c>
      <c r="K1368">
        <v>5</v>
      </c>
      <c r="L1368" t="s">
        <v>48</v>
      </c>
      <c r="M1368" t="s">
        <v>23</v>
      </c>
      <c r="N1368" t="s">
        <v>23</v>
      </c>
      <c r="O1368" t="s">
        <v>25</v>
      </c>
      <c r="P1368" t="s">
        <v>26</v>
      </c>
      <c r="Q1368" t="s">
        <v>27</v>
      </c>
      <c r="R1368">
        <v>81.3</v>
      </c>
      <c r="S1368">
        <v>541.85</v>
      </c>
      <c r="T1368" t="s">
        <v>36</v>
      </c>
      <c r="U1368" t="s">
        <v>37</v>
      </c>
    </row>
    <row r="1369" spans="1:21">
      <c r="A1369" t="s">
        <v>3520</v>
      </c>
      <c r="B1369" s="2">
        <v>45864</v>
      </c>
      <c r="C1369" t="s">
        <v>22</v>
      </c>
      <c r="D1369">
        <v>33</v>
      </c>
      <c r="E1369" t="s">
        <v>39</v>
      </c>
      <c r="F1369">
        <v>0</v>
      </c>
      <c r="G1369">
        <v>2</v>
      </c>
      <c r="H1369" t="s">
        <v>24</v>
      </c>
      <c r="I1369">
        <v>5418</v>
      </c>
      <c r="J1369">
        <v>0</v>
      </c>
      <c r="K1369">
        <v>1</v>
      </c>
      <c r="L1369" t="s">
        <v>48</v>
      </c>
      <c r="M1369" t="s">
        <v>23</v>
      </c>
      <c r="N1369" t="s">
        <v>39</v>
      </c>
      <c r="P1369" t="s">
        <v>26</v>
      </c>
      <c r="Q1369" t="s">
        <v>50</v>
      </c>
      <c r="R1369">
        <v>20.2</v>
      </c>
      <c r="S1369">
        <v>31.45</v>
      </c>
      <c r="T1369" t="s">
        <v>30</v>
      </c>
      <c r="U1369" t="s">
        <v>69</v>
      </c>
    </row>
    <row r="1370" spans="1:21">
      <c r="A1370" t="s">
        <v>3522</v>
      </c>
      <c r="B1370" s="2">
        <v>45451</v>
      </c>
      <c r="C1370" t="s">
        <v>22</v>
      </c>
      <c r="D1370">
        <v>45</v>
      </c>
      <c r="E1370" t="s">
        <v>23</v>
      </c>
      <c r="F1370">
        <v>0</v>
      </c>
      <c r="G1370">
        <v>2</v>
      </c>
      <c r="H1370" t="s">
        <v>24</v>
      </c>
      <c r="I1370">
        <v>4550</v>
      </c>
      <c r="J1370">
        <v>1</v>
      </c>
      <c r="K1370">
        <v>14</v>
      </c>
      <c r="L1370" t="s">
        <v>15568</v>
      </c>
      <c r="M1370" t="s">
        <v>23</v>
      </c>
      <c r="N1370" t="s">
        <v>23</v>
      </c>
      <c r="O1370" t="s">
        <v>25</v>
      </c>
      <c r="P1370" t="s">
        <v>26</v>
      </c>
      <c r="Q1370" t="s">
        <v>27</v>
      </c>
      <c r="R1370">
        <v>85.15</v>
      </c>
      <c r="S1370">
        <v>1398.92</v>
      </c>
      <c r="T1370" t="s">
        <v>64</v>
      </c>
      <c r="U1370" t="s">
        <v>350</v>
      </c>
    </row>
    <row r="1371" spans="1:21">
      <c r="A1371" t="s">
        <v>3524</v>
      </c>
      <c r="B1371" s="2">
        <v>45758</v>
      </c>
      <c r="C1371" t="s">
        <v>22</v>
      </c>
      <c r="D1371">
        <v>27</v>
      </c>
      <c r="E1371" t="s">
        <v>39</v>
      </c>
      <c r="F1371">
        <v>0</v>
      </c>
      <c r="G1371">
        <v>2</v>
      </c>
      <c r="H1371" t="s">
        <v>24</v>
      </c>
      <c r="I1371">
        <v>2777</v>
      </c>
      <c r="J1371">
        <v>0</v>
      </c>
      <c r="K1371">
        <v>4</v>
      </c>
      <c r="L1371" t="s">
        <v>48</v>
      </c>
      <c r="M1371" t="s">
        <v>23</v>
      </c>
      <c r="N1371" t="s">
        <v>23</v>
      </c>
      <c r="O1371" t="s">
        <v>25</v>
      </c>
      <c r="P1371" t="s">
        <v>26</v>
      </c>
      <c r="Q1371" t="s">
        <v>27</v>
      </c>
      <c r="R1371">
        <v>101.7</v>
      </c>
      <c r="S1371">
        <v>467.71</v>
      </c>
      <c r="T1371" t="s">
        <v>30</v>
      </c>
      <c r="U1371" t="s">
        <v>69</v>
      </c>
    </row>
    <row r="1372" spans="1:21">
      <c r="A1372" t="s">
        <v>3527</v>
      </c>
      <c r="B1372" s="2">
        <v>45692</v>
      </c>
      <c r="C1372" t="s">
        <v>22</v>
      </c>
      <c r="D1372">
        <v>28</v>
      </c>
      <c r="E1372" t="s">
        <v>23</v>
      </c>
      <c r="F1372">
        <v>1</v>
      </c>
      <c r="G1372">
        <v>2</v>
      </c>
      <c r="H1372" t="s">
        <v>24</v>
      </c>
      <c r="I1372">
        <v>3878</v>
      </c>
      <c r="J1372">
        <v>1</v>
      </c>
      <c r="K1372">
        <v>6</v>
      </c>
      <c r="L1372" t="s">
        <v>48</v>
      </c>
      <c r="M1372" t="s">
        <v>23</v>
      </c>
      <c r="N1372" t="s">
        <v>23</v>
      </c>
      <c r="O1372" t="s">
        <v>49</v>
      </c>
      <c r="P1372" t="s">
        <v>26</v>
      </c>
      <c r="Q1372" t="s">
        <v>84</v>
      </c>
      <c r="R1372">
        <v>55.3</v>
      </c>
      <c r="S1372">
        <v>335.41</v>
      </c>
      <c r="T1372" t="s">
        <v>30</v>
      </c>
      <c r="U1372" t="s">
        <v>69</v>
      </c>
    </row>
    <row r="1373" spans="1:21">
      <c r="A1373" t="s">
        <v>3529</v>
      </c>
      <c r="B1373" s="2">
        <v>43759</v>
      </c>
      <c r="C1373" t="s">
        <v>22</v>
      </c>
      <c r="D1373">
        <v>49</v>
      </c>
      <c r="E1373" t="s">
        <v>23</v>
      </c>
      <c r="F1373">
        <v>0</v>
      </c>
      <c r="G1373">
        <v>2</v>
      </c>
      <c r="H1373" t="s">
        <v>24</v>
      </c>
      <c r="I1373">
        <v>5563</v>
      </c>
      <c r="J1373">
        <v>1</v>
      </c>
      <c r="K1373">
        <v>70</v>
      </c>
      <c r="L1373" t="s">
        <v>316</v>
      </c>
      <c r="M1373" t="s">
        <v>23</v>
      </c>
      <c r="N1373" t="s">
        <v>23</v>
      </c>
      <c r="O1373" t="s">
        <v>25</v>
      </c>
      <c r="P1373" t="s">
        <v>202</v>
      </c>
      <c r="Q1373" t="s">
        <v>50</v>
      </c>
      <c r="R1373">
        <v>115.65</v>
      </c>
      <c r="S1373">
        <v>9180.75</v>
      </c>
      <c r="T1373" t="s">
        <v>64</v>
      </c>
      <c r="U1373" t="s">
        <v>65</v>
      </c>
    </row>
    <row r="1374" spans="1:21">
      <c r="A1374" t="s">
        <v>3532</v>
      </c>
      <c r="B1374" s="2">
        <v>45834</v>
      </c>
      <c r="C1374" t="s">
        <v>22</v>
      </c>
      <c r="D1374">
        <v>51</v>
      </c>
      <c r="E1374" t="s">
        <v>39</v>
      </c>
      <c r="F1374">
        <v>0</v>
      </c>
      <c r="G1374">
        <v>2</v>
      </c>
      <c r="H1374" t="s">
        <v>24</v>
      </c>
      <c r="I1374">
        <v>3280</v>
      </c>
      <c r="J1374">
        <v>0</v>
      </c>
      <c r="K1374">
        <v>2</v>
      </c>
      <c r="L1374" t="s">
        <v>48</v>
      </c>
      <c r="M1374" t="s">
        <v>23</v>
      </c>
      <c r="N1374" t="s">
        <v>23</v>
      </c>
      <c r="O1374" t="s">
        <v>25</v>
      </c>
      <c r="P1374" t="s">
        <v>26</v>
      </c>
      <c r="Q1374" t="s">
        <v>27</v>
      </c>
      <c r="R1374">
        <v>79.849999999999994</v>
      </c>
      <c r="S1374">
        <v>184.73</v>
      </c>
      <c r="T1374" t="s">
        <v>64</v>
      </c>
      <c r="U1374" t="s">
        <v>73</v>
      </c>
    </row>
    <row r="1375" spans="1:21">
      <c r="A1375" t="s">
        <v>3534</v>
      </c>
      <c r="B1375" s="2">
        <v>45846</v>
      </c>
      <c r="C1375" t="s">
        <v>33</v>
      </c>
      <c r="D1375">
        <v>46</v>
      </c>
      <c r="E1375" t="s">
        <v>39</v>
      </c>
      <c r="F1375">
        <v>0</v>
      </c>
      <c r="G1375">
        <v>2</v>
      </c>
      <c r="H1375" t="s">
        <v>24</v>
      </c>
      <c r="I1375">
        <v>3052</v>
      </c>
      <c r="J1375">
        <v>0</v>
      </c>
      <c r="K1375">
        <v>1</v>
      </c>
      <c r="L1375" t="s">
        <v>48</v>
      </c>
      <c r="M1375" t="s">
        <v>23</v>
      </c>
      <c r="N1375" t="s">
        <v>23</v>
      </c>
      <c r="O1375" t="s">
        <v>25</v>
      </c>
      <c r="P1375" t="s">
        <v>26</v>
      </c>
      <c r="Q1375" t="s">
        <v>27</v>
      </c>
      <c r="R1375">
        <v>68.650000000000006</v>
      </c>
      <c r="S1375">
        <v>81.05</v>
      </c>
      <c r="T1375" t="s">
        <v>59</v>
      </c>
      <c r="U1375" t="s">
        <v>60</v>
      </c>
    </row>
    <row r="1376" spans="1:21">
      <c r="A1376" t="s">
        <v>3536</v>
      </c>
      <c r="B1376" s="2">
        <v>45844</v>
      </c>
      <c r="C1376" t="s">
        <v>22</v>
      </c>
      <c r="D1376">
        <v>62</v>
      </c>
      <c r="E1376" t="s">
        <v>39</v>
      </c>
      <c r="F1376">
        <v>3</v>
      </c>
      <c r="G1376">
        <v>2</v>
      </c>
      <c r="H1376" t="s">
        <v>24</v>
      </c>
      <c r="I1376">
        <v>5421</v>
      </c>
      <c r="J1376">
        <v>0</v>
      </c>
      <c r="K1376">
        <v>1</v>
      </c>
      <c r="L1376" t="s">
        <v>15568</v>
      </c>
      <c r="M1376" t="s">
        <v>39</v>
      </c>
      <c r="N1376" t="s">
        <v>23</v>
      </c>
      <c r="O1376" t="s">
        <v>56</v>
      </c>
      <c r="P1376" t="s">
        <v>26</v>
      </c>
      <c r="Q1376" t="s">
        <v>27</v>
      </c>
      <c r="R1376">
        <v>25.3</v>
      </c>
      <c r="S1376">
        <v>35.299999999999997</v>
      </c>
      <c r="T1376" t="s">
        <v>30</v>
      </c>
      <c r="U1376" t="s">
        <v>69</v>
      </c>
    </row>
    <row r="1377" spans="1:21">
      <c r="A1377" t="s">
        <v>3539</v>
      </c>
      <c r="B1377" s="2">
        <v>45768</v>
      </c>
      <c r="C1377" t="s">
        <v>33</v>
      </c>
      <c r="D1377">
        <v>20</v>
      </c>
      <c r="E1377" t="s">
        <v>23</v>
      </c>
      <c r="F1377">
        <v>3</v>
      </c>
      <c r="G1377">
        <v>2</v>
      </c>
      <c r="H1377" t="s">
        <v>24</v>
      </c>
      <c r="I1377">
        <v>5758</v>
      </c>
      <c r="J1377">
        <v>5</v>
      </c>
      <c r="K1377">
        <v>4</v>
      </c>
      <c r="L1377" t="s">
        <v>15568</v>
      </c>
      <c r="M1377" t="s">
        <v>23</v>
      </c>
      <c r="N1377" t="s">
        <v>23</v>
      </c>
      <c r="O1377" t="s">
        <v>49</v>
      </c>
      <c r="P1377" t="s">
        <v>26</v>
      </c>
      <c r="Q1377" t="s">
        <v>50</v>
      </c>
      <c r="R1377">
        <v>56.5</v>
      </c>
      <c r="S1377">
        <v>405.94</v>
      </c>
      <c r="T1377" t="s">
        <v>64</v>
      </c>
      <c r="U1377" t="s">
        <v>145</v>
      </c>
    </row>
    <row r="1378" spans="1:21">
      <c r="A1378" t="s">
        <v>3542</v>
      </c>
      <c r="B1378" s="2">
        <v>45862</v>
      </c>
      <c r="C1378" t="s">
        <v>33</v>
      </c>
      <c r="D1378">
        <v>38</v>
      </c>
      <c r="E1378" t="s">
        <v>39</v>
      </c>
      <c r="F1378">
        <v>0</v>
      </c>
      <c r="G1378">
        <v>2</v>
      </c>
      <c r="H1378" t="s">
        <v>24</v>
      </c>
      <c r="I1378">
        <v>4620</v>
      </c>
      <c r="J1378">
        <v>0</v>
      </c>
      <c r="K1378">
        <v>1</v>
      </c>
      <c r="L1378" t="s">
        <v>15568</v>
      </c>
      <c r="M1378" t="s">
        <v>23</v>
      </c>
      <c r="N1378" t="s">
        <v>23</v>
      </c>
      <c r="O1378" t="s">
        <v>25</v>
      </c>
      <c r="P1378" t="s">
        <v>26</v>
      </c>
      <c r="Q1378" t="s">
        <v>27</v>
      </c>
      <c r="R1378">
        <v>69.7</v>
      </c>
      <c r="S1378">
        <v>91.22</v>
      </c>
      <c r="T1378" t="s">
        <v>36</v>
      </c>
      <c r="U1378" t="s">
        <v>37</v>
      </c>
    </row>
    <row r="1379" spans="1:21">
      <c r="A1379" t="s">
        <v>3544</v>
      </c>
      <c r="B1379" s="2">
        <v>43753</v>
      </c>
      <c r="C1379" t="s">
        <v>22</v>
      </c>
      <c r="D1379">
        <v>64</v>
      </c>
      <c r="E1379" t="s">
        <v>23</v>
      </c>
      <c r="F1379">
        <v>0</v>
      </c>
      <c r="G1379">
        <v>2</v>
      </c>
      <c r="H1379" t="s">
        <v>24</v>
      </c>
      <c r="I1379">
        <v>4794</v>
      </c>
      <c r="J1379">
        <v>1</v>
      </c>
      <c r="K1379">
        <v>70</v>
      </c>
      <c r="L1379" t="s">
        <v>316</v>
      </c>
      <c r="M1379" t="s">
        <v>23</v>
      </c>
      <c r="N1379" t="s">
        <v>23</v>
      </c>
      <c r="O1379" t="s">
        <v>25</v>
      </c>
      <c r="P1379" t="s">
        <v>164</v>
      </c>
      <c r="Q1379" t="s">
        <v>27</v>
      </c>
      <c r="R1379">
        <v>98.3</v>
      </c>
      <c r="S1379">
        <v>8950.7999999999993</v>
      </c>
      <c r="T1379" t="s">
        <v>30</v>
      </c>
      <c r="U1379" t="s">
        <v>31</v>
      </c>
    </row>
    <row r="1380" spans="1:21">
      <c r="A1380" t="s">
        <v>3546</v>
      </c>
      <c r="B1380" s="2">
        <v>45325</v>
      </c>
      <c r="C1380" t="s">
        <v>33</v>
      </c>
      <c r="D1380">
        <v>34</v>
      </c>
      <c r="E1380" t="s">
        <v>23</v>
      </c>
      <c r="F1380">
        <v>0</v>
      </c>
      <c r="G1380">
        <v>2</v>
      </c>
      <c r="H1380" t="s">
        <v>24</v>
      </c>
      <c r="I1380">
        <v>2167</v>
      </c>
      <c r="J1380">
        <v>1</v>
      </c>
      <c r="K1380">
        <v>18</v>
      </c>
      <c r="L1380" t="s">
        <v>15568</v>
      </c>
      <c r="M1380" t="s">
        <v>39</v>
      </c>
      <c r="N1380" t="s">
        <v>23</v>
      </c>
      <c r="O1380" t="s">
        <v>49</v>
      </c>
      <c r="P1380" t="s">
        <v>26</v>
      </c>
      <c r="Q1380" t="s">
        <v>27</v>
      </c>
      <c r="R1380">
        <v>48.35</v>
      </c>
      <c r="S1380">
        <v>810.7</v>
      </c>
      <c r="T1380" t="s">
        <v>64</v>
      </c>
      <c r="U1380" t="s">
        <v>73</v>
      </c>
    </row>
    <row r="1381" spans="1:21">
      <c r="A1381" t="s">
        <v>3548</v>
      </c>
      <c r="B1381" s="2">
        <v>45810</v>
      </c>
      <c r="C1381" t="s">
        <v>33</v>
      </c>
      <c r="D1381">
        <v>70</v>
      </c>
      <c r="E1381" t="s">
        <v>39</v>
      </c>
      <c r="F1381">
        <v>0</v>
      </c>
      <c r="G1381">
        <v>2</v>
      </c>
      <c r="H1381" t="s">
        <v>24</v>
      </c>
      <c r="I1381">
        <v>5203</v>
      </c>
      <c r="J1381">
        <v>0</v>
      </c>
      <c r="K1381">
        <v>2</v>
      </c>
      <c r="L1381" t="s">
        <v>48</v>
      </c>
      <c r="M1381" t="s">
        <v>23</v>
      </c>
      <c r="N1381" t="s">
        <v>23</v>
      </c>
      <c r="O1381" t="s">
        <v>25</v>
      </c>
      <c r="P1381" t="s">
        <v>26</v>
      </c>
      <c r="Q1381" t="s">
        <v>27</v>
      </c>
      <c r="R1381">
        <v>78.55</v>
      </c>
      <c r="S1381">
        <v>237.47</v>
      </c>
      <c r="T1381" t="s">
        <v>30</v>
      </c>
      <c r="U1381" t="s">
        <v>69</v>
      </c>
    </row>
    <row r="1382" spans="1:21">
      <c r="A1382" t="s">
        <v>3551</v>
      </c>
      <c r="B1382" s="2">
        <v>43986</v>
      </c>
      <c r="C1382" t="s">
        <v>22</v>
      </c>
      <c r="D1382">
        <v>69</v>
      </c>
      <c r="E1382" t="s">
        <v>39</v>
      </c>
      <c r="F1382">
        <v>0</v>
      </c>
      <c r="G1382">
        <v>2</v>
      </c>
      <c r="H1382" t="s">
        <v>24</v>
      </c>
      <c r="I1382">
        <v>5016</v>
      </c>
      <c r="J1382">
        <v>0</v>
      </c>
      <c r="K1382">
        <v>62</v>
      </c>
      <c r="L1382" t="s">
        <v>142</v>
      </c>
      <c r="M1382" t="s">
        <v>23</v>
      </c>
      <c r="N1382" t="s">
        <v>23</v>
      </c>
      <c r="O1382" t="s">
        <v>25</v>
      </c>
      <c r="P1382" t="s">
        <v>202</v>
      </c>
      <c r="Q1382" t="s">
        <v>27</v>
      </c>
      <c r="R1382">
        <v>96.75</v>
      </c>
      <c r="S1382">
        <v>7529.08</v>
      </c>
      <c r="T1382" t="s">
        <v>36</v>
      </c>
      <c r="U1382" t="s">
        <v>37</v>
      </c>
    </row>
    <row r="1383" spans="1:21">
      <c r="A1383" t="s">
        <v>3553</v>
      </c>
      <c r="B1383" s="2">
        <v>45663</v>
      </c>
      <c r="C1383" t="s">
        <v>33</v>
      </c>
      <c r="D1383">
        <v>58</v>
      </c>
      <c r="E1383" t="s">
        <v>39</v>
      </c>
      <c r="F1383">
        <v>0</v>
      </c>
      <c r="G1383">
        <v>2</v>
      </c>
      <c r="H1383" t="s">
        <v>24</v>
      </c>
      <c r="I1383">
        <v>3077</v>
      </c>
      <c r="J1383">
        <v>0</v>
      </c>
      <c r="K1383">
        <v>7</v>
      </c>
      <c r="L1383" t="s">
        <v>48</v>
      </c>
      <c r="M1383" t="s">
        <v>23</v>
      </c>
      <c r="N1383" t="s">
        <v>23</v>
      </c>
      <c r="O1383" t="s">
        <v>25</v>
      </c>
      <c r="P1383" t="s">
        <v>26</v>
      </c>
      <c r="Q1383" t="s">
        <v>27</v>
      </c>
      <c r="R1383">
        <v>95.35</v>
      </c>
      <c r="S1383">
        <v>965.13</v>
      </c>
      <c r="T1383" t="s">
        <v>30</v>
      </c>
      <c r="U1383" t="s">
        <v>69</v>
      </c>
    </row>
    <row r="1384" spans="1:21">
      <c r="A1384" t="s">
        <v>3555</v>
      </c>
      <c r="B1384" s="2">
        <v>45788</v>
      </c>
      <c r="C1384" t="s">
        <v>22</v>
      </c>
      <c r="D1384">
        <v>46</v>
      </c>
      <c r="E1384" t="s">
        <v>39</v>
      </c>
      <c r="F1384">
        <v>0</v>
      </c>
      <c r="G1384">
        <v>2</v>
      </c>
      <c r="H1384" t="s">
        <v>24</v>
      </c>
      <c r="I1384">
        <v>4428</v>
      </c>
      <c r="J1384">
        <v>0</v>
      </c>
      <c r="K1384">
        <v>3</v>
      </c>
      <c r="L1384" t="s">
        <v>15568</v>
      </c>
      <c r="M1384" t="s">
        <v>23</v>
      </c>
      <c r="N1384" t="s">
        <v>23</v>
      </c>
      <c r="O1384" t="s">
        <v>25</v>
      </c>
      <c r="P1384" t="s">
        <v>26</v>
      </c>
      <c r="Q1384" t="s">
        <v>27</v>
      </c>
      <c r="R1384">
        <v>76.95</v>
      </c>
      <c r="S1384">
        <v>353.54</v>
      </c>
      <c r="T1384" t="s">
        <v>30</v>
      </c>
      <c r="U1384" t="s">
        <v>69</v>
      </c>
    </row>
    <row r="1385" spans="1:21">
      <c r="A1385" t="s">
        <v>3558</v>
      </c>
      <c r="B1385" s="2">
        <v>45860</v>
      </c>
      <c r="C1385" t="s">
        <v>33</v>
      </c>
      <c r="D1385">
        <v>44</v>
      </c>
      <c r="E1385" t="s">
        <v>39</v>
      </c>
      <c r="F1385">
        <v>0</v>
      </c>
      <c r="G1385">
        <v>2</v>
      </c>
      <c r="H1385" t="s">
        <v>24</v>
      </c>
      <c r="I1385">
        <v>3236</v>
      </c>
      <c r="J1385">
        <v>0</v>
      </c>
      <c r="K1385">
        <v>1</v>
      </c>
      <c r="L1385" t="s">
        <v>48</v>
      </c>
      <c r="M1385" t="s">
        <v>23</v>
      </c>
      <c r="N1385" t="s">
        <v>39</v>
      </c>
      <c r="P1385" t="s">
        <v>26</v>
      </c>
      <c r="Q1385" t="s">
        <v>27</v>
      </c>
      <c r="R1385">
        <v>19.3</v>
      </c>
      <c r="S1385">
        <v>44.92</v>
      </c>
      <c r="T1385" t="s">
        <v>36</v>
      </c>
      <c r="U1385" t="s">
        <v>46</v>
      </c>
    </row>
    <row r="1386" spans="1:21">
      <c r="A1386" t="s">
        <v>3561</v>
      </c>
      <c r="B1386" s="2">
        <v>45849</v>
      </c>
      <c r="C1386" t="s">
        <v>22</v>
      </c>
      <c r="D1386">
        <v>58</v>
      </c>
      <c r="E1386" t="s">
        <v>39</v>
      </c>
      <c r="F1386">
        <v>0</v>
      </c>
      <c r="G1386">
        <v>2</v>
      </c>
      <c r="H1386" t="s">
        <v>24</v>
      </c>
      <c r="I1386">
        <v>4490</v>
      </c>
      <c r="J1386">
        <v>0</v>
      </c>
      <c r="K1386">
        <v>1</v>
      </c>
      <c r="L1386" t="s">
        <v>48</v>
      </c>
      <c r="M1386" t="s">
        <v>23</v>
      </c>
      <c r="N1386" t="s">
        <v>23</v>
      </c>
      <c r="O1386" t="s">
        <v>25</v>
      </c>
      <c r="P1386" t="s">
        <v>26</v>
      </c>
      <c r="Q1386" t="s">
        <v>27</v>
      </c>
      <c r="R1386">
        <v>79.5</v>
      </c>
      <c r="S1386">
        <v>128.47</v>
      </c>
      <c r="T1386" t="s">
        <v>36</v>
      </c>
      <c r="U1386" t="s">
        <v>37</v>
      </c>
    </row>
    <row r="1387" spans="1:21">
      <c r="A1387" t="s">
        <v>3563</v>
      </c>
      <c r="B1387" s="2">
        <v>45517</v>
      </c>
      <c r="C1387" t="s">
        <v>22</v>
      </c>
      <c r="D1387">
        <v>60</v>
      </c>
      <c r="E1387" t="s">
        <v>39</v>
      </c>
      <c r="F1387">
        <v>0</v>
      </c>
      <c r="G1387">
        <v>2</v>
      </c>
      <c r="H1387" t="s">
        <v>24</v>
      </c>
      <c r="I1387">
        <v>2406</v>
      </c>
      <c r="J1387">
        <v>0</v>
      </c>
      <c r="K1387">
        <v>12</v>
      </c>
      <c r="L1387" t="s">
        <v>15568</v>
      </c>
      <c r="M1387" t="s">
        <v>23</v>
      </c>
      <c r="N1387" t="s">
        <v>23</v>
      </c>
      <c r="O1387" t="s">
        <v>25</v>
      </c>
      <c r="P1387" t="s">
        <v>26</v>
      </c>
      <c r="Q1387" t="s">
        <v>27</v>
      </c>
      <c r="R1387">
        <v>106.7</v>
      </c>
      <c r="S1387">
        <v>1556.18</v>
      </c>
      <c r="T1387" t="s">
        <v>36</v>
      </c>
      <c r="U1387" t="s">
        <v>46</v>
      </c>
    </row>
    <row r="1388" spans="1:21">
      <c r="A1388" t="s">
        <v>3566</v>
      </c>
      <c r="B1388" s="2">
        <v>45269</v>
      </c>
      <c r="C1388" t="s">
        <v>22</v>
      </c>
      <c r="D1388">
        <v>44</v>
      </c>
      <c r="E1388" t="s">
        <v>39</v>
      </c>
      <c r="F1388">
        <v>0</v>
      </c>
      <c r="G1388">
        <v>2</v>
      </c>
      <c r="H1388" t="s">
        <v>24</v>
      </c>
      <c r="I1388">
        <v>2414</v>
      </c>
      <c r="J1388">
        <v>0</v>
      </c>
      <c r="K1388">
        <v>20</v>
      </c>
      <c r="L1388" t="s">
        <v>97</v>
      </c>
      <c r="M1388" t="s">
        <v>23</v>
      </c>
      <c r="N1388" t="s">
        <v>23</v>
      </c>
      <c r="O1388" t="s">
        <v>25</v>
      </c>
      <c r="P1388" t="s">
        <v>26</v>
      </c>
      <c r="Q1388" t="s">
        <v>27</v>
      </c>
      <c r="R1388">
        <v>85.25</v>
      </c>
      <c r="S1388">
        <v>1761.7</v>
      </c>
      <c r="T1388" t="s">
        <v>43</v>
      </c>
      <c r="U1388" t="s">
        <v>149</v>
      </c>
    </row>
    <row r="1389" spans="1:21">
      <c r="A1389" t="s">
        <v>3568</v>
      </c>
      <c r="B1389" s="2">
        <v>44381</v>
      </c>
      <c r="C1389" t="s">
        <v>33</v>
      </c>
      <c r="D1389">
        <v>49</v>
      </c>
      <c r="E1389" t="s">
        <v>23</v>
      </c>
      <c r="F1389">
        <v>0</v>
      </c>
      <c r="G1389">
        <v>2</v>
      </c>
      <c r="H1389" t="s">
        <v>24</v>
      </c>
      <c r="I1389">
        <v>5785</v>
      </c>
      <c r="J1389">
        <v>1</v>
      </c>
      <c r="K1389">
        <v>49</v>
      </c>
      <c r="L1389" t="s">
        <v>15568</v>
      </c>
      <c r="M1389" t="s">
        <v>23</v>
      </c>
      <c r="N1389" t="s">
        <v>23</v>
      </c>
      <c r="O1389" t="s">
        <v>25</v>
      </c>
      <c r="P1389" t="s">
        <v>164</v>
      </c>
      <c r="Q1389" t="s">
        <v>27</v>
      </c>
      <c r="R1389">
        <v>107.95</v>
      </c>
      <c r="S1389">
        <v>5609.25</v>
      </c>
      <c r="T1389" t="s">
        <v>30</v>
      </c>
      <c r="U1389" t="s">
        <v>69</v>
      </c>
    </row>
    <row r="1390" spans="1:21">
      <c r="A1390" t="s">
        <v>3571</v>
      </c>
      <c r="B1390" s="2">
        <v>45670</v>
      </c>
      <c r="C1390" t="s">
        <v>33</v>
      </c>
      <c r="D1390">
        <v>38</v>
      </c>
      <c r="E1390" t="s">
        <v>39</v>
      </c>
      <c r="F1390">
        <v>0</v>
      </c>
      <c r="G1390">
        <v>2</v>
      </c>
      <c r="H1390" t="s">
        <v>24</v>
      </c>
      <c r="I1390">
        <v>3735</v>
      </c>
      <c r="J1390">
        <v>0</v>
      </c>
      <c r="K1390">
        <v>7</v>
      </c>
      <c r="L1390" t="s">
        <v>15568</v>
      </c>
      <c r="M1390" t="s">
        <v>23</v>
      </c>
      <c r="N1390" t="s">
        <v>23</v>
      </c>
      <c r="O1390" t="s">
        <v>25</v>
      </c>
      <c r="P1390" t="s">
        <v>26</v>
      </c>
      <c r="Q1390" t="s">
        <v>27</v>
      </c>
      <c r="R1390">
        <v>79</v>
      </c>
      <c r="S1390">
        <v>705.58</v>
      </c>
      <c r="T1390" t="s">
        <v>36</v>
      </c>
      <c r="U1390" t="s">
        <v>46</v>
      </c>
    </row>
    <row r="1391" spans="1:21">
      <c r="A1391" t="s">
        <v>3574</v>
      </c>
      <c r="B1391" s="2">
        <v>45582</v>
      </c>
      <c r="C1391" t="s">
        <v>22</v>
      </c>
      <c r="D1391">
        <v>63</v>
      </c>
      <c r="E1391" t="s">
        <v>23</v>
      </c>
      <c r="F1391">
        <v>0</v>
      </c>
      <c r="G1391">
        <v>2</v>
      </c>
      <c r="H1391" t="s">
        <v>24</v>
      </c>
      <c r="I1391">
        <v>2457</v>
      </c>
      <c r="J1391">
        <v>1</v>
      </c>
      <c r="K1391">
        <v>10</v>
      </c>
      <c r="L1391" t="s">
        <v>15568</v>
      </c>
      <c r="M1391" t="s">
        <v>23</v>
      </c>
      <c r="N1391" t="s">
        <v>23</v>
      </c>
      <c r="O1391" t="s">
        <v>25</v>
      </c>
      <c r="P1391" t="s">
        <v>26</v>
      </c>
      <c r="Q1391" t="s">
        <v>27</v>
      </c>
      <c r="R1391">
        <v>70.099999999999994</v>
      </c>
      <c r="S1391">
        <v>845.26</v>
      </c>
      <c r="T1391" t="s">
        <v>64</v>
      </c>
      <c r="U1391" t="s">
        <v>234</v>
      </c>
    </row>
    <row r="1392" spans="1:21">
      <c r="A1392" t="s">
        <v>3576</v>
      </c>
      <c r="B1392" s="2">
        <v>44512</v>
      </c>
      <c r="C1392" t="s">
        <v>33</v>
      </c>
      <c r="D1392">
        <v>42</v>
      </c>
      <c r="E1392" t="s">
        <v>23</v>
      </c>
      <c r="F1392">
        <v>0</v>
      </c>
      <c r="G1392">
        <v>2</v>
      </c>
      <c r="H1392" t="s">
        <v>24</v>
      </c>
      <c r="I1392">
        <v>2761</v>
      </c>
      <c r="J1392">
        <v>1</v>
      </c>
      <c r="K1392">
        <v>45</v>
      </c>
      <c r="L1392" t="s">
        <v>15568</v>
      </c>
      <c r="M1392" t="s">
        <v>23</v>
      </c>
      <c r="N1392" t="s">
        <v>23</v>
      </c>
      <c r="O1392" t="s">
        <v>56</v>
      </c>
      <c r="P1392" t="s">
        <v>202</v>
      </c>
      <c r="Q1392" t="s">
        <v>50</v>
      </c>
      <c r="R1392">
        <v>54.15</v>
      </c>
      <c r="S1392">
        <v>4211.6000000000004</v>
      </c>
      <c r="T1392" t="s">
        <v>36</v>
      </c>
      <c r="U1392" t="s">
        <v>37</v>
      </c>
    </row>
    <row r="1393" spans="1:21">
      <c r="A1393" t="s">
        <v>3578</v>
      </c>
      <c r="B1393" s="2">
        <v>44624</v>
      </c>
      <c r="C1393" t="s">
        <v>22</v>
      </c>
      <c r="D1393">
        <v>60</v>
      </c>
      <c r="E1393" t="s">
        <v>23</v>
      </c>
      <c r="F1393">
        <v>0</v>
      </c>
      <c r="G1393">
        <v>2</v>
      </c>
      <c r="H1393" t="s">
        <v>24</v>
      </c>
      <c r="I1393">
        <v>3711</v>
      </c>
      <c r="J1393">
        <v>1</v>
      </c>
      <c r="K1393">
        <v>41</v>
      </c>
      <c r="L1393" t="s">
        <v>142</v>
      </c>
      <c r="M1393" t="s">
        <v>23</v>
      </c>
      <c r="N1393" t="s">
        <v>23</v>
      </c>
      <c r="O1393" t="s">
        <v>56</v>
      </c>
      <c r="P1393" t="s">
        <v>202</v>
      </c>
      <c r="Q1393" t="s">
        <v>27</v>
      </c>
      <c r="R1393">
        <v>111.95</v>
      </c>
      <c r="S1393">
        <v>6381.54</v>
      </c>
      <c r="T1393" t="s">
        <v>43</v>
      </c>
      <c r="U1393" t="s">
        <v>44</v>
      </c>
    </row>
    <row r="1394" spans="1:21">
      <c r="A1394" t="s">
        <v>3581</v>
      </c>
      <c r="B1394" s="2">
        <v>44572</v>
      </c>
      <c r="C1394" t="s">
        <v>33</v>
      </c>
      <c r="D1394">
        <v>66</v>
      </c>
      <c r="E1394" t="s">
        <v>23</v>
      </c>
      <c r="F1394">
        <v>0</v>
      </c>
      <c r="G1394">
        <v>2</v>
      </c>
      <c r="H1394" t="s">
        <v>24</v>
      </c>
      <c r="I1394">
        <v>4423</v>
      </c>
      <c r="J1394">
        <v>1</v>
      </c>
      <c r="K1394">
        <v>43</v>
      </c>
      <c r="L1394" t="s">
        <v>15568</v>
      </c>
      <c r="M1394" t="s">
        <v>23</v>
      </c>
      <c r="N1394" t="s">
        <v>23</v>
      </c>
      <c r="O1394" t="s">
        <v>56</v>
      </c>
      <c r="P1394" t="s">
        <v>202</v>
      </c>
      <c r="Q1394" t="s">
        <v>27</v>
      </c>
      <c r="R1394">
        <v>107.55</v>
      </c>
      <c r="S1394">
        <v>5269.02</v>
      </c>
      <c r="T1394" t="s">
        <v>64</v>
      </c>
      <c r="U1394" t="s">
        <v>73</v>
      </c>
    </row>
    <row r="1395" spans="1:21">
      <c r="A1395" t="s">
        <v>3584</v>
      </c>
      <c r="B1395" s="2">
        <v>45864</v>
      </c>
      <c r="C1395" t="s">
        <v>33</v>
      </c>
      <c r="D1395">
        <v>80</v>
      </c>
      <c r="E1395" t="s">
        <v>23</v>
      </c>
      <c r="F1395">
        <v>0</v>
      </c>
      <c r="G1395">
        <v>2</v>
      </c>
      <c r="H1395" t="s">
        <v>24</v>
      </c>
      <c r="I1395">
        <v>2905</v>
      </c>
      <c r="J1395">
        <v>1</v>
      </c>
      <c r="K1395">
        <v>1</v>
      </c>
      <c r="L1395" t="s">
        <v>48</v>
      </c>
      <c r="M1395" t="s">
        <v>23</v>
      </c>
      <c r="N1395" t="s">
        <v>23</v>
      </c>
      <c r="O1395" t="s">
        <v>25</v>
      </c>
      <c r="P1395" t="s">
        <v>26</v>
      </c>
      <c r="Q1395" t="s">
        <v>27</v>
      </c>
      <c r="R1395">
        <v>90.6</v>
      </c>
      <c r="S1395">
        <v>103.62</v>
      </c>
      <c r="T1395" t="s">
        <v>43</v>
      </c>
      <c r="U1395" t="s">
        <v>44</v>
      </c>
    </row>
    <row r="1396" spans="1:21">
      <c r="A1396" t="s">
        <v>3586</v>
      </c>
      <c r="B1396" s="2">
        <v>45849</v>
      </c>
      <c r="C1396" t="s">
        <v>33</v>
      </c>
      <c r="D1396">
        <v>77</v>
      </c>
      <c r="E1396" t="s">
        <v>39</v>
      </c>
      <c r="F1396">
        <v>0</v>
      </c>
      <c r="G1396">
        <v>2</v>
      </c>
      <c r="H1396" t="s">
        <v>24</v>
      </c>
      <c r="I1396">
        <v>2650</v>
      </c>
      <c r="J1396">
        <v>0</v>
      </c>
      <c r="K1396">
        <v>1</v>
      </c>
      <c r="L1396" t="s">
        <v>15568</v>
      </c>
      <c r="M1396" t="s">
        <v>23</v>
      </c>
      <c r="N1396" t="s">
        <v>23</v>
      </c>
      <c r="O1396" t="s">
        <v>25</v>
      </c>
      <c r="P1396" t="s">
        <v>26</v>
      </c>
      <c r="Q1396" t="s">
        <v>27</v>
      </c>
      <c r="R1396">
        <v>85</v>
      </c>
      <c r="S1396">
        <v>127.5</v>
      </c>
      <c r="T1396" t="s">
        <v>64</v>
      </c>
      <c r="U1396" t="s">
        <v>234</v>
      </c>
    </row>
    <row r="1397" spans="1:21">
      <c r="A1397" t="s">
        <v>3588</v>
      </c>
      <c r="B1397" s="2">
        <v>45767</v>
      </c>
      <c r="C1397" t="s">
        <v>33</v>
      </c>
      <c r="D1397">
        <v>71</v>
      </c>
      <c r="E1397" t="s">
        <v>39</v>
      </c>
      <c r="F1397">
        <v>0</v>
      </c>
      <c r="G1397">
        <v>2</v>
      </c>
      <c r="H1397" t="s">
        <v>24</v>
      </c>
      <c r="I1397">
        <v>2038</v>
      </c>
      <c r="J1397">
        <v>0</v>
      </c>
      <c r="K1397">
        <v>4</v>
      </c>
      <c r="L1397" t="s">
        <v>48</v>
      </c>
      <c r="M1397" t="s">
        <v>39</v>
      </c>
      <c r="N1397" t="s">
        <v>23</v>
      </c>
      <c r="O1397" t="s">
        <v>56</v>
      </c>
      <c r="P1397" t="s">
        <v>26</v>
      </c>
      <c r="Q1397" t="s">
        <v>84</v>
      </c>
      <c r="R1397">
        <v>24.25</v>
      </c>
      <c r="S1397">
        <v>96.05</v>
      </c>
      <c r="T1397" t="s">
        <v>30</v>
      </c>
      <c r="U1397" t="s">
        <v>69</v>
      </c>
    </row>
    <row r="1398" spans="1:21">
      <c r="A1398" t="s">
        <v>3589</v>
      </c>
      <c r="B1398" s="2">
        <v>44835</v>
      </c>
      <c r="C1398" t="s">
        <v>33</v>
      </c>
      <c r="D1398">
        <v>48</v>
      </c>
      <c r="E1398" t="s">
        <v>39</v>
      </c>
      <c r="F1398">
        <v>0</v>
      </c>
      <c r="G1398">
        <v>2</v>
      </c>
      <c r="H1398" t="s">
        <v>24</v>
      </c>
      <c r="I1398">
        <v>2318</v>
      </c>
      <c r="J1398">
        <v>0</v>
      </c>
      <c r="K1398">
        <v>34</v>
      </c>
      <c r="L1398" t="s">
        <v>40</v>
      </c>
      <c r="M1398" t="s">
        <v>23</v>
      </c>
      <c r="N1398" t="s">
        <v>23</v>
      </c>
      <c r="O1398" t="s">
        <v>25</v>
      </c>
      <c r="P1398" t="s">
        <v>26</v>
      </c>
      <c r="Q1398" t="s">
        <v>50</v>
      </c>
      <c r="R1398">
        <v>70</v>
      </c>
      <c r="S1398">
        <v>2563.54</v>
      </c>
      <c r="T1398" t="s">
        <v>30</v>
      </c>
      <c r="U1398" t="s">
        <v>106</v>
      </c>
    </row>
    <row r="1399" spans="1:21">
      <c r="A1399" t="s">
        <v>3591</v>
      </c>
      <c r="B1399" s="2">
        <v>45724</v>
      </c>
      <c r="C1399" t="s">
        <v>33</v>
      </c>
      <c r="D1399">
        <v>61</v>
      </c>
      <c r="E1399" t="s">
        <v>39</v>
      </c>
      <c r="F1399">
        <v>0</v>
      </c>
      <c r="G1399">
        <v>2</v>
      </c>
      <c r="H1399" t="s">
        <v>24</v>
      </c>
      <c r="I1399">
        <v>2863</v>
      </c>
      <c r="J1399">
        <v>0</v>
      </c>
      <c r="K1399">
        <v>5</v>
      </c>
      <c r="L1399" t="s">
        <v>48</v>
      </c>
      <c r="M1399" t="s">
        <v>39</v>
      </c>
      <c r="N1399" t="s">
        <v>23</v>
      </c>
      <c r="O1399" t="s">
        <v>49</v>
      </c>
      <c r="P1399" t="s">
        <v>26</v>
      </c>
      <c r="Q1399" t="s">
        <v>27</v>
      </c>
      <c r="R1399">
        <v>39.5</v>
      </c>
      <c r="S1399">
        <v>171.48</v>
      </c>
      <c r="T1399" t="s">
        <v>30</v>
      </c>
      <c r="U1399" t="s">
        <v>103</v>
      </c>
    </row>
    <row r="1400" spans="1:21">
      <c r="A1400" t="s">
        <v>3594</v>
      </c>
      <c r="B1400" s="2">
        <v>45794</v>
      </c>
      <c r="C1400" t="s">
        <v>22</v>
      </c>
      <c r="D1400">
        <v>55</v>
      </c>
      <c r="E1400" t="s">
        <v>39</v>
      </c>
      <c r="F1400">
        <v>0</v>
      </c>
      <c r="G1400">
        <v>2</v>
      </c>
      <c r="H1400" t="s">
        <v>24</v>
      </c>
      <c r="I1400">
        <v>5202</v>
      </c>
      <c r="J1400">
        <v>0</v>
      </c>
      <c r="K1400">
        <v>3</v>
      </c>
      <c r="L1400" t="s">
        <v>48</v>
      </c>
      <c r="M1400" t="s">
        <v>23</v>
      </c>
      <c r="N1400" t="s">
        <v>23</v>
      </c>
      <c r="O1400" t="s">
        <v>25</v>
      </c>
      <c r="P1400" t="s">
        <v>26</v>
      </c>
      <c r="Q1400" t="s">
        <v>50</v>
      </c>
      <c r="R1400">
        <v>88.35</v>
      </c>
      <c r="S1400">
        <v>410.25</v>
      </c>
      <c r="T1400" t="s">
        <v>30</v>
      </c>
      <c r="U1400" t="s">
        <v>106</v>
      </c>
    </row>
    <row r="1401" spans="1:21">
      <c r="A1401" t="s">
        <v>3596</v>
      </c>
      <c r="B1401" s="2">
        <v>45845</v>
      </c>
      <c r="C1401" t="s">
        <v>22</v>
      </c>
      <c r="D1401">
        <v>33</v>
      </c>
      <c r="E1401" t="s">
        <v>39</v>
      </c>
      <c r="F1401">
        <v>0</v>
      </c>
      <c r="G1401">
        <v>2</v>
      </c>
      <c r="H1401" t="s">
        <v>24</v>
      </c>
      <c r="I1401">
        <v>5355</v>
      </c>
      <c r="J1401">
        <v>0</v>
      </c>
      <c r="K1401">
        <v>1</v>
      </c>
      <c r="L1401" t="s">
        <v>48</v>
      </c>
      <c r="M1401" t="s">
        <v>23</v>
      </c>
      <c r="N1401" t="s">
        <v>23</v>
      </c>
      <c r="O1401" t="s">
        <v>49</v>
      </c>
      <c r="P1401" t="s">
        <v>26</v>
      </c>
      <c r="Q1401" t="s">
        <v>27</v>
      </c>
      <c r="R1401">
        <v>50.75</v>
      </c>
      <c r="S1401">
        <v>93.78</v>
      </c>
      <c r="T1401" t="s">
        <v>30</v>
      </c>
      <c r="U1401" t="s">
        <v>31</v>
      </c>
    </row>
    <row r="1402" spans="1:21">
      <c r="A1402" t="s">
        <v>3598</v>
      </c>
      <c r="B1402" s="2">
        <v>44425</v>
      </c>
      <c r="C1402" t="s">
        <v>33</v>
      </c>
      <c r="D1402">
        <v>61</v>
      </c>
      <c r="E1402" t="s">
        <v>23</v>
      </c>
      <c r="F1402">
        <v>0</v>
      </c>
      <c r="G1402">
        <v>2</v>
      </c>
      <c r="H1402" t="s">
        <v>24</v>
      </c>
      <c r="I1402">
        <v>3365</v>
      </c>
      <c r="J1402">
        <v>1</v>
      </c>
      <c r="K1402">
        <v>48</v>
      </c>
      <c r="L1402" t="s">
        <v>142</v>
      </c>
      <c r="M1402" t="s">
        <v>23</v>
      </c>
      <c r="N1402" t="s">
        <v>23</v>
      </c>
      <c r="O1402" t="s">
        <v>25</v>
      </c>
      <c r="P1402" t="s">
        <v>202</v>
      </c>
      <c r="Q1402" t="s">
        <v>84</v>
      </c>
      <c r="R1402">
        <v>82.05</v>
      </c>
      <c r="S1402">
        <v>5179.55</v>
      </c>
      <c r="T1402" t="s">
        <v>30</v>
      </c>
      <c r="U1402" t="s">
        <v>103</v>
      </c>
    </row>
    <row r="1403" spans="1:21">
      <c r="A1403" t="s">
        <v>3601</v>
      </c>
      <c r="B1403" s="2">
        <v>45856</v>
      </c>
      <c r="C1403" t="s">
        <v>33</v>
      </c>
      <c r="D1403">
        <v>41</v>
      </c>
      <c r="E1403" t="s">
        <v>39</v>
      </c>
      <c r="F1403">
        <v>0</v>
      </c>
      <c r="G1403">
        <v>2</v>
      </c>
      <c r="H1403" t="s">
        <v>24</v>
      </c>
      <c r="I1403">
        <v>3963</v>
      </c>
      <c r="J1403">
        <v>0</v>
      </c>
      <c r="K1403">
        <v>1</v>
      </c>
      <c r="L1403" t="s">
        <v>15568</v>
      </c>
      <c r="M1403" t="s">
        <v>23</v>
      </c>
      <c r="N1403" t="s">
        <v>23</v>
      </c>
      <c r="O1403" t="s">
        <v>25</v>
      </c>
      <c r="P1403" t="s">
        <v>26</v>
      </c>
      <c r="Q1403" t="s">
        <v>84</v>
      </c>
      <c r="R1403">
        <v>70.75</v>
      </c>
      <c r="S1403">
        <v>96.75</v>
      </c>
      <c r="T1403" t="s">
        <v>64</v>
      </c>
      <c r="U1403" t="s">
        <v>73</v>
      </c>
    </row>
    <row r="1404" spans="1:21">
      <c r="A1404" t="s">
        <v>3602</v>
      </c>
      <c r="B1404" s="2">
        <v>45861</v>
      </c>
      <c r="C1404" t="s">
        <v>33</v>
      </c>
      <c r="D1404">
        <v>56</v>
      </c>
      <c r="E1404" t="s">
        <v>39</v>
      </c>
      <c r="F1404">
        <v>0</v>
      </c>
      <c r="G1404">
        <v>2</v>
      </c>
      <c r="H1404" t="s">
        <v>24</v>
      </c>
      <c r="I1404">
        <v>5571</v>
      </c>
      <c r="J1404">
        <v>0</v>
      </c>
      <c r="K1404">
        <v>1</v>
      </c>
      <c r="L1404" t="s">
        <v>48</v>
      </c>
      <c r="M1404" t="s">
        <v>23</v>
      </c>
      <c r="N1404" t="s">
        <v>23</v>
      </c>
      <c r="O1404" t="s">
        <v>25</v>
      </c>
      <c r="P1404" t="s">
        <v>26</v>
      </c>
      <c r="Q1404" t="s">
        <v>50</v>
      </c>
      <c r="R1404">
        <v>79.55</v>
      </c>
      <c r="S1404">
        <v>84.65</v>
      </c>
      <c r="T1404" t="s">
        <v>59</v>
      </c>
      <c r="U1404" t="s">
        <v>60</v>
      </c>
    </row>
    <row r="1405" spans="1:21">
      <c r="A1405" t="s">
        <v>3603</v>
      </c>
      <c r="B1405" s="2">
        <v>45849</v>
      </c>
      <c r="C1405" t="s">
        <v>22</v>
      </c>
      <c r="D1405">
        <v>56</v>
      </c>
      <c r="E1405" t="s">
        <v>23</v>
      </c>
      <c r="F1405">
        <v>0</v>
      </c>
      <c r="G1405">
        <v>2</v>
      </c>
      <c r="H1405" t="s">
        <v>24</v>
      </c>
      <c r="I1405">
        <v>4369</v>
      </c>
      <c r="J1405">
        <v>0</v>
      </c>
      <c r="K1405">
        <v>1</v>
      </c>
      <c r="L1405" t="s">
        <v>15568</v>
      </c>
      <c r="M1405" t="s">
        <v>23</v>
      </c>
      <c r="N1405" t="s">
        <v>23</v>
      </c>
      <c r="O1405" t="s">
        <v>25</v>
      </c>
      <c r="P1405" t="s">
        <v>26</v>
      </c>
      <c r="Q1405" t="s">
        <v>27</v>
      </c>
      <c r="R1405">
        <v>73.55</v>
      </c>
      <c r="S1405">
        <v>110.47</v>
      </c>
      <c r="T1405" t="s">
        <v>59</v>
      </c>
      <c r="U1405" t="s">
        <v>60</v>
      </c>
    </row>
    <row r="1406" spans="1:21">
      <c r="A1406" t="s">
        <v>3605</v>
      </c>
      <c r="B1406" s="2">
        <v>45847</v>
      </c>
      <c r="C1406" t="s">
        <v>33</v>
      </c>
      <c r="D1406">
        <v>75</v>
      </c>
      <c r="E1406" t="s">
        <v>39</v>
      </c>
      <c r="F1406">
        <v>0</v>
      </c>
      <c r="G1406">
        <v>2</v>
      </c>
      <c r="H1406" t="s">
        <v>24</v>
      </c>
      <c r="I1406">
        <v>3208</v>
      </c>
      <c r="J1406">
        <v>0</v>
      </c>
      <c r="K1406">
        <v>1</v>
      </c>
      <c r="L1406" t="s">
        <v>48</v>
      </c>
      <c r="M1406" t="s">
        <v>23</v>
      </c>
      <c r="N1406" t="s">
        <v>23</v>
      </c>
      <c r="O1406" t="s">
        <v>25</v>
      </c>
      <c r="P1406" t="s">
        <v>26</v>
      </c>
      <c r="Q1406" t="s">
        <v>27</v>
      </c>
      <c r="R1406">
        <v>69.95</v>
      </c>
      <c r="S1406">
        <v>102.45</v>
      </c>
      <c r="T1406" t="s">
        <v>30</v>
      </c>
      <c r="U1406" t="s">
        <v>69</v>
      </c>
    </row>
    <row r="1407" spans="1:21">
      <c r="A1407" t="s">
        <v>3606</v>
      </c>
      <c r="B1407" s="2">
        <v>44963</v>
      </c>
      <c r="C1407" t="s">
        <v>33</v>
      </c>
      <c r="D1407">
        <v>73</v>
      </c>
      <c r="E1407" t="s">
        <v>39</v>
      </c>
      <c r="F1407">
        <v>0</v>
      </c>
      <c r="G1407">
        <v>2</v>
      </c>
      <c r="H1407" t="s">
        <v>24</v>
      </c>
      <c r="I1407">
        <v>3016</v>
      </c>
      <c r="J1407">
        <v>0</v>
      </c>
      <c r="K1407">
        <v>30</v>
      </c>
      <c r="L1407" t="s">
        <v>15568</v>
      </c>
      <c r="M1407" t="s">
        <v>39</v>
      </c>
      <c r="N1407" t="s">
        <v>23</v>
      </c>
      <c r="O1407" t="s">
        <v>56</v>
      </c>
      <c r="P1407" t="s">
        <v>26</v>
      </c>
      <c r="Q1407" t="s">
        <v>27</v>
      </c>
      <c r="R1407">
        <v>40.299999999999997</v>
      </c>
      <c r="S1407">
        <v>1272.95</v>
      </c>
      <c r="T1407" t="s">
        <v>43</v>
      </c>
      <c r="U1407" t="s">
        <v>44</v>
      </c>
    </row>
    <row r="1408" spans="1:21">
      <c r="A1408" t="s">
        <v>3609</v>
      </c>
      <c r="B1408" s="2">
        <v>45513</v>
      </c>
      <c r="C1408" t="s">
        <v>33</v>
      </c>
      <c r="D1408">
        <v>74</v>
      </c>
      <c r="E1408" t="s">
        <v>39</v>
      </c>
      <c r="F1408">
        <v>0</v>
      </c>
      <c r="G1408">
        <v>2</v>
      </c>
      <c r="H1408" t="s">
        <v>24</v>
      </c>
      <c r="I1408">
        <v>4703</v>
      </c>
      <c r="J1408">
        <v>0</v>
      </c>
      <c r="K1408">
        <v>12</v>
      </c>
      <c r="L1408" t="s">
        <v>15568</v>
      </c>
      <c r="M1408" t="s">
        <v>23</v>
      </c>
      <c r="N1408" t="s">
        <v>23</v>
      </c>
      <c r="O1408" t="s">
        <v>25</v>
      </c>
      <c r="P1408" t="s">
        <v>26</v>
      </c>
      <c r="Q1408" t="s">
        <v>27</v>
      </c>
      <c r="R1408">
        <v>91.3</v>
      </c>
      <c r="S1408">
        <v>1502.62</v>
      </c>
      <c r="T1408" t="s">
        <v>30</v>
      </c>
      <c r="U1408" t="s">
        <v>69</v>
      </c>
    </row>
    <row r="1409" spans="1:21">
      <c r="A1409" t="s">
        <v>3612</v>
      </c>
      <c r="B1409" s="2">
        <v>45841</v>
      </c>
      <c r="C1409" t="s">
        <v>33</v>
      </c>
      <c r="D1409">
        <v>79</v>
      </c>
      <c r="E1409" t="s">
        <v>23</v>
      </c>
      <c r="F1409">
        <v>0</v>
      </c>
      <c r="G1409">
        <v>2</v>
      </c>
      <c r="H1409" t="s">
        <v>24</v>
      </c>
      <c r="I1409">
        <v>2394</v>
      </c>
      <c r="J1409">
        <v>1</v>
      </c>
      <c r="K1409">
        <v>1</v>
      </c>
      <c r="L1409" t="s">
        <v>15568</v>
      </c>
      <c r="M1409" t="s">
        <v>23</v>
      </c>
      <c r="N1409" t="s">
        <v>23</v>
      </c>
      <c r="O1409" t="s">
        <v>25</v>
      </c>
      <c r="P1409" t="s">
        <v>26</v>
      </c>
      <c r="Q1409" t="s">
        <v>27</v>
      </c>
      <c r="R1409">
        <v>74.45</v>
      </c>
      <c r="S1409">
        <v>115.72</v>
      </c>
      <c r="T1409" t="s">
        <v>43</v>
      </c>
      <c r="U1409" t="s">
        <v>44</v>
      </c>
    </row>
    <row r="1410" spans="1:21">
      <c r="A1410" t="s">
        <v>3614</v>
      </c>
      <c r="B1410" s="2">
        <v>45706</v>
      </c>
      <c r="C1410" t="s">
        <v>22</v>
      </c>
      <c r="D1410">
        <v>73</v>
      </c>
      <c r="E1410" t="s">
        <v>23</v>
      </c>
      <c r="F1410">
        <v>2</v>
      </c>
      <c r="G1410">
        <v>2</v>
      </c>
      <c r="H1410" t="s">
        <v>24</v>
      </c>
      <c r="I1410">
        <v>2283</v>
      </c>
      <c r="J1410">
        <v>5</v>
      </c>
      <c r="K1410">
        <v>6</v>
      </c>
      <c r="L1410" t="s">
        <v>15568</v>
      </c>
      <c r="M1410" t="s">
        <v>23</v>
      </c>
      <c r="N1410" t="s">
        <v>23</v>
      </c>
      <c r="O1410" t="s">
        <v>25</v>
      </c>
      <c r="P1410" t="s">
        <v>26</v>
      </c>
      <c r="Q1410" t="s">
        <v>27</v>
      </c>
      <c r="R1410">
        <v>91</v>
      </c>
      <c r="S1410">
        <v>783.48</v>
      </c>
      <c r="T1410" t="s">
        <v>64</v>
      </c>
      <c r="U1410" t="s">
        <v>73</v>
      </c>
    </row>
    <row r="1411" spans="1:21">
      <c r="A1411" t="s">
        <v>3617</v>
      </c>
      <c r="B1411" s="2">
        <v>45854</v>
      </c>
      <c r="C1411" t="s">
        <v>22</v>
      </c>
      <c r="D1411">
        <v>39</v>
      </c>
      <c r="E1411" t="s">
        <v>39</v>
      </c>
      <c r="F1411">
        <v>0</v>
      </c>
      <c r="G1411">
        <v>2</v>
      </c>
      <c r="H1411" t="s">
        <v>24</v>
      </c>
      <c r="I1411">
        <v>5930</v>
      </c>
      <c r="J1411">
        <v>0</v>
      </c>
      <c r="K1411">
        <v>1</v>
      </c>
      <c r="L1411" t="s">
        <v>48</v>
      </c>
      <c r="M1411" t="s">
        <v>23</v>
      </c>
      <c r="N1411" t="s">
        <v>23</v>
      </c>
      <c r="O1411" t="s">
        <v>56</v>
      </c>
      <c r="P1411" t="s">
        <v>26</v>
      </c>
      <c r="Q1411" t="s">
        <v>50</v>
      </c>
      <c r="R1411">
        <v>45.85</v>
      </c>
      <c r="S1411">
        <v>90.6</v>
      </c>
      <c r="T1411" t="s">
        <v>36</v>
      </c>
      <c r="U1411" t="s">
        <v>46</v>
      </c>
    </row>
    <row r="1412" spans="1:21">
      <c r="A1412" t="s">
        <v>3618</v>
      </c>
      <c r="B1412" s="2">
        <v>45213</v>
      </c>
      <c r="C1412" t="s">
        <v>33</v>
      </c>
      <c r="D1412">
        <v>58</v>
      </c>
      <c r="E1412" t="s">
        <v>23</v>
      </c>
      <c r="F1412">
        <v>0</v>
      </c>
      <c r="G1412">
        <v>2</v>
      </c>
      <c r="H1412" t="s">
        <v>24</v>
      </c>
      <c r="I1412">
        <v>5922</v>
      </c>
      <c r="J1412">
        <v>1</v>
      </c>
      <c r="K1412">
        <v>22</v>
      </c>
      <c r="L1412" t="s">
        <v>15568</v>
      </c>
      <c r="M1412" t="s">
        <v>23</v>
      </c>
      <c r="N1412" t="s">
        <v>23</v>
      </c>
      <c r="O1412" t="s">
        <v>49</v>
      </c>
      <c r="P1412" t="s">
        <v>202</v>
      </c>
      <c r="Q1412" t="s">
        <v>27</v>
      </c>
      <c r="R1412">
        <v>69.5</v>
      </c>
      <c r="S1412">
        <v>2219.5100000000002</v>
      </c>
      <c r="T1412" t="s">
        <v>30</v>
      </c>
      <c r="U1412" t="s">
        <v>106</v>
      </c>
    </row>
    <row r="1413" spans="1:21">
      <c r="A1413" t="s">
        <v>3620</v>
      </c>
      <c r="B1413" s="2">
        <v>45841</v>
      </c>
      <c r="C1413" t="s">
        <v>33</v>
      </c>
      <c r="D1413">
        <v>22</v>
      </c>
      <c r="E1413" t="s">
        <v>39</v>
      </c>
      <c r="F1413">
        <v>0</v>
      </c>
      <c r="G1413">
        <v>2</v>
      </c>
      <c r="H1413" t="s">
        <v>24</v>
      </c>
      <c r="I1413">
        <v>3108</v>
      </c>
      <c r="J1413">
        <v>0</v>
      </c>
      <c r="K1413">
        <v>1</v>
      </c>
      <c r="L1413" t="s">
        <v>48</v>
      </c>
      <c r="M1413" t="s">
        <v>23</v>
      </c>
      <c r="N1413" t="s">
        <v>23</v>
      </c>
      <c r="O1413" t="s">
        <v>25</v>
      </c>
      <c r="P1413" t="s">
        <v>26</v>
      </c>
      <c r="Q1413" t="s">
        <v>27</v>
      </c>
      <c r="R1413">
        <v>79.599999999999994</v>
      </c>
      <c r="S1413">
        <v>101.32</v>
      </c>
      <c r="T1413" t="s">
        <v>43</v>
      </c>
      <c r="U1413" t="s">
        <v>795</v>
      </c>
    </row>
    <row r="1414" spans="1:21">
      <c r="A1414" t="s">
        <v>3622</v>
      </c>
      <c r="B1414" s="2">
        <v>45826</v>
      </c>
      <c r="C1414" t="s">
        <v>33</v>
      </c>
      <c r="D1414">
        <v>20</v>
      </c>
      <c r="E1414" t="s">
        <v>39</v>
      </c>
      <c r="F1414">
        <v>0</v>
      </c>
      <c r="G1414">
        <v>2</v>
      </c>
      <c r="H1414" t="s">
        <v>24</v>
      </c>
      <c r="I1414">
        <v>3529</v>
      </c>
      <c r="J1414">
        <v>0</v>
      </c>
      <c r="K1414">
        <v>2</v>
      </c>
      <c r="L1414" t="s">
        <v>15568</v>
      </c>
      <c r="M1414" t="s">
        <v>23</v>
      </c>
      <c r="N1414" t="s">
        <v>23</v>
      </c>
      <c r="O1414" t="s">
        <v>25</v>
      </c>
      <c r="P1414" t="s">
        <v>26</v>
      </c>
      <c r="Q1414" t="s">
        <v>27</v>
      </c>
      <c r="R1414">
        <v>86.25</v>
      </c>
      <c r="S1414">
        <v>255.27</v>
      </c>
      <c r="T1414" t="s">
        <v>30</v>
      </c>
      <c r="U1414" t="s">
        <v>103</v>
      </c>
    </row>
    <row r="1415" spans="1:21">
      <c r="A1415" t="s">
        <v>3624</v>
      </c>
      <c r="B1415" s="2">
        <v>45734</v>
      </c>
      <c r="C1415" t="s">
        <v>33</v>
      </c>
      <c r="D1415">
        <v>40</v>
      </c>
      <c r="E1415" t="s">
        <v>39</v>
      </c>
      <c r="F1415">
        <v>0</v>
      </c>
      <c r="G1415">
        <v>2</v>
      </c>
      <c r="H1415" t="s">
        <v>24</v>
      </c>
      <c r="I1415">
        <v>2353</v>
      </c>
      <c r="J1415">
        <v>0</v>
      </c>
      <c r="K1415">
        <v>5</v>
      </c>
      <c r="L1415" t="s">
        <v>48</v>
      </c>
      <c r="M1415" t="s">
        <v>23</v>
      </c>
      <c r="N1415" t="s">
        <v>23</v>
      </c>
      <c r="O1415" t="s">
        <v>56</v>
      </c>
      <c r="P1415" t="s">
        <v>26</v>
      </c>
      <c r="Q1415" t="s">
        <v>84</v>
      </c>
      <c r="R1415">
        <v>50.6</v>
      </c>
      <c r="S1415">
        <v>455.45</v>
      </c>
      <c r="T1415" t="s">
        <v>30</v>
      </c>
      <c r="U1415" t="s">
        <v>69</v>
      </c>
    </row>
    <row r="1416" spans="1:21">
      <c r="A1416" t="s">
        <v>3626</v>
      </c>
      <c r="B1416" s="2">
        <v>44829</v>
      </c>
      <c r="C1416" t="s">
        <v>22</v>
      </c>
      <c r="D1416">
        <v>54</v>
      </c>
      <c r="E1416" t="s">
        <v>23</v>
      </c>
      <c r="F1416">
        <v>0</v>
      </c>
      <c r="G1416">
        <v>2</v>
      </c>
      <c r="H1416" t="s">
        <v>24</v>
      </c>
      <c r="I1416">
        <v>4639</v>
      </c>
      <c r="J1416">
        <v>1</v>
      </c>
      <c r="K1416">
        <v>35</v>
      </c>
      <c r="L1416" t="s">
        <v>40</v>
      </c>
      <c r="M1416" t="s">
        <v>23</v>
      </c>
      <c r="N1416" t="s">
        <v>23</v>
      </c>
      <c r="O1416" t="s">
        <v>25</v>
      </c>
      <c r="P1416" t="s">
        <v>26</v>
      </c>
      <c r="Q1416" t="s">
        <v>27</v>
      </c>
      <c r="R1416">
        <v>75.2</v>
      </c>
      <c r="S1416">
        <v>4272.6499999999996</v>
      </c>
      <c r="T1416" t="s">
        <v>59</v>
      </c>
      <c r="U1416" t="s">
        <v>60</v>
      </c>
    </row>
    <row r="1417" spans="1:21">
      <c r="A1417" t="s">
        <v>3628</v>
      </c>
      <c r="B1417" s="2">
        <v>45810</v>
      </c>
      <c r="C1417" t="s">
        <v>22</v>
      </c>
      <c r="D1417">
        <v>48</v>
      </c>
      <c r="E1417" t="s">
        <v>39</v>
      </c>
      <c r="F1417">
        <v>0</v>
      </c>
      <c r="G1417">
        <v>2</v>
      </c>
      <c r="H1417" t="s">
        <v>24</v>
      </c>
      <c r="I1417">
        <v>3475</v>
      </c>
      <c r="J1417">
        <v>0</v>
      </c>
      <c r="K1417">
        <v>2</v>
      </c>
      <c r="L1417" t="s">
        <v>15568</v>
      </c>
      <c r="M1417" t="s">
        <v>23</v>
      </c>
      <c r="N1417" t="s">
        <v>23</v>
      </c>
      <c r="O1417" t="s">
        <v>49</v>
      </c>
      <c r="P1417" t="s">
        <v>26</v>
      </c>
      <c r="Q1417" t="s">
        <v>27</v>
      </c>
      <c r="R1417">
        <v>49.25</v>
      </c>
      <c r="S1417">
        <v>179.08</v>
      </c>
      <c r="T1417" t="s">
        <v>30</v>
      </c>
      <c r="U1417" t="s">
        <v>69</v>
      </c>
    </row>
    <row r="1418" spans="1:21">
      <c r="A1418" t="s">
        <v>3631</v>
      </c>
      <c r="B1418" s="2">
        <v>45185</v>
      </c>
      <c r="C1418" t="s">
        <v>33</v>
      </c>
      <c r="D1418">
        <v>69</v>
      </c>
      <c r="E1418" t="s">
        <v>39</v>
      </c>
      <c r="F1418">
        <v>0</v>
      </c>
      <c r="G1418">
        <v>2</v>
      </c>
      <c r="H1418" t="s">
        <v>24</v>
      </c>
      <c r="I1418">
        <v>2740</v>
      </c>
      <c r="J1418">
        <v>0</v>
      </c>
      <c r="K1418">
        <v>23</v>
      </c>
      <c r="L1418" t="s">
        <v>97</v>
      </c>
      <c r="M1418" t="s">
        <v>23</v>
      </c>
      <c r="N1418" t="s">
        <v>23</v>
      </c>
      <c r="O1418" t="s">
        <v>25</v>
      </c>
      <c r="P1418" t="s">
        <v>26</v>
      </c>
      <c r="Q1418" t="s">
        <v>27</v>
      </c>
      <c r="R1418">
        <v>94.75</v>
      </c>
      <c r="S1418">
        <v>3010.51</v>
      </c>
      <c r="T1418" t="s">
        <v>30</v>
      </c>
      <c r="U1418" t="s">
        <v>69</v>
      </c>
    </row>
    <row r="1419" spans="1:21">
      <c r="A1419" t="s">
        <v>3633</v>
      </c>
      <c r="B1419" s="2">
        <v>45847</v>
      </c>
      <c r="C1419" t="s">
        <v>22</v>
      </c>
      <c r="D1419">
        <v>77</v>
      </c>
      <c r="E1419" t="s">
        <v>39</v>
      </c>
      <c r="F1419">
        <v>0</v>
      </c>
      <c r="G1419">
        <v>2</v>
      </c>
      <c r="H1419" t="s">
        <v>24</v>
      </c>
      <c r="I1419">
        <v>3556</v>
      </c>
      <c r="J1419">
        <v>0</v>
      </c>
      <c r="K1419">
        <v>1</v>
      </c>
      <c r="L1419" t="s">
        <v>15568</v>
      </c>
      <c r="M1419" t="s">
        <v>23</v>
      </c>
      <c r="N1419" t="s">
        <v>39</v>
      </c>
      <c r="P1419" t="s">
        <v>26</v>
      </c>
      <c r="Q1419" t="s">
        <v>84</v>
      </c>
      <c r="R1419">
        <v>19.55</v>
      </c>
      <c r="S1419">
        <v>57.99</v>
      </c>
      <c r="T1419" t="s">
        <v>30</v>
      </c>
      <c r="U1419" t="s">
        <v>69</v>
      </c>
    </row>
    <row r="1420" spans="1:21">
      <c r="A1420" t="s">
        <v>3636</v>
      </c>
      <c r="B1420" s="2">
        <v>45758</v>
      </c>
      <c r="C1420" t="s">
        <v>33</v>
      </c>
      <c r="D1420">
        <v>27</v>
      </c>
      <c r="E1420" t="s">
        <v>39</v>
      </c>
      <c r="F1420">
        <v>0</v>
      </c>
      <c r="G1420">
        <v>2</v>
      </c>
      <c r="H1420" t="s">
        <v>24</v>
      </c>
      <c r="I1420">
        <v>2563</v>
      </c>
      <c r="J1420">
        <v>0</v>
      </c>
      <c r="K1420">
        <v>4</v>
      </c>
      <c r="L1420" t="s">
        <v>48</v>
      </c>
      <c r="M1420" t="s">
        <v>39</v>
      </c>
      <c r="N1420" t="s">
        <v>23</v>
      </c>
      <c r="O1420" t="s">
        <v>49</v>
      </c>
      <c r="P1420" t="s">
        <v>26</v>
      </c>
      <c r="Q1420" t="s">
        <v>27</v>
      </c>
      <c r="R1420">
        <v>33.65</v>
      </c>
      <c r="S1420">
        <v>137.85</v>
      </c>
      <c r="T1420" t="s">
        <v>36</v>
      </c>
      <c r="U1420" t="s">
        <v>37</v>
      </c>
    </row>
    <row r="1421" spans="1:21">
      <c r="A1421" t="s">
        <v>3639</v>
      </c>
      <c r="B1421" s="2">
        <v>45826</v>
      </c>
      <c r="C1421" t="s">
        <v>33</v>
      </c>
      <c r="D1421">
        <v>47</v>
      </c>
      <c r="E1421" t="s">
        <v>39</v>
      </c>
      <c r="F1421">
        <v>0</v>
      </c>
      <c r="G1421">
        <v>2</v>
      </c>
      <c r="H1421" t="s">
        <v>24</v>
      </c>
      <c r="I1421">
        <v>2187</v>
      </c>
      <c r="J1421">
        <v>0</v>
      </c>
      <c r="K1421">
        <v>2</v>
      </c>
      <c r="L1421" t="s">
        <v>15568</v>
      </c>
      <c r="M1421" t="s">
        <v>23</v>
      </c>
      <c r="N1421" t="s">
        <v>23</v>
      </c>
      <c r="O1421" t="s">
        <v>25</v>
      </c>
      <c r="P1421" t="s">
        <v>26</v>
      </c>
      <c r="Q1421" t="s">
        <v>27</v>
      </c>
      <c r="R1421">
        <v>85.7</v>
      </c>
      <c r="S1421">
        <v>197.94</v>
      </c>
      <c r="T1421" t="s">
        <v>36</v>
      </c>
      <c r="U1421" t="s">
        <v>37</v>
      </c>
    </row>
    <row r="1422" spans="1:21">
      <c r="A1422" t="s">
        <v>3641</v>
      </c>
      <c r="B1422" s="2">
        <v>43864</v>
      </c>
      <c r="C1422" t="s">
        <v>22</v>
      </c>
      <c r="D1422">
        <v>39</v>
      </c>
      <c r="E1422" t="s">
        <v>23</v>
      </c>
      <c r="F1422">
        <v>0</v>
      </c>
      <c r="G1422">
        <v>2</v>
      </c>
      <c r="H1422" t="s">
        <v>24</v>
      </c>
      <c r="I1422">
        <v>5504</v>
      </c>
      <c r="J1422">
        <v>1</v>
      </c>
      <c r="K1422">
        <v>66</v>
      </c>
      <c r="L1422" t="s">
        <v>316</v>
      </c>
      <c r="M1422" t="s">
        <v>23</v>
      </c>
      <c r="N1422" t="s">
        <v>23</v>
      </c>
      <c r="O1422" t="s">
        <v>25</v>
      </c>
      <c r="P1422" t="s">
        <v>202</v>
      </c>
      <c r="Q1422" t="s">
        <v>27</v>
      </c>
      <c r="R1422">
        <v>104.05</v>
      </c>
      <c r="S1422">
        <v>8214.6200000000008</v>
      </c>
      <c r="T1422" t="s">
        <v>30</v>
      </c>
      <c r="U1422" t="s">
        <v>106</v>
      </c>
    </row>
    <row r="1423" spans="1:21">
      <c r="A1423" t="s">
        <v>3643</v>
      </c>
      <c r="B1423" s="2">
        <v>44483</v>
      </c>
      <c r="C1423" t="s">
        <v>22</v>
      </c>
      <c r="D1423">
        <v>23</v>
      </c>
      <c r="E1423" t="s">
        <v>39</v>
      </c>
      <c r="F1423">
        <v>0</v>
      </c>
      <c r="G1423">
        <v>2</v>
      </c>
      <c r="H1423" t="s">
        <v>24</v>
      </c>
      <c r="I1423">
        <v>2243</v>
      </c>
      <c r="J1423">
        <v>0</v>
      </c>
      <c r="K1423">
        <v>46</v>
      </c>
      <c r="L1423" t="s">
        <v>15568</v>
      </c>
      <c r="M1423" t="s">
        <v>39</v>
      </c>
      <c r="N1423" t="s">
        <v>23</v>
      </c>
      <c r="O1423" t="s">
        <v>49</v>
      </c>
      <c r="P1423" t="s">
        <v>26</v>
      </c>
      <c r="Q1423" t="s">
        <v>27</v>
      </c>
      <c r="R1423">
        <v>30.3</v>
      </c>
      <c r="S1423">
        <v>1380.1</v>
      </c>
      <c r="T1423" t="s">
        <v>64</v>
      </c>
      <c r="U1423" t="s">
        <v>73</v>
      </c>
    </row>
    <row r="1424" spans="1:21">
      <c r="A1424" t="s">
        <v>3646</v>
      </c>
      <c r="B1424" s="2">
        <v>45810</v>
      </c>
      <c r="C1424" t="s">
        <v>22</v>
      </c>
      <c r="D1424">
        <v>57</v>
      </c>
      <c r="E1424" t="s">
        <v>39</v>
      </c>
      <c r="F1424">
        <v>0</v>
      </c>
      <c r="G1424">
        <v>2</v>
      </c>
      <c r="H1424" t="s">
        <v>24</v>
      </c>
      <c r="I1424">
        <v>4268</v>
      </c>
      <c r="J1424">
        <v>0</v>
      </c>
      <c r="K1424">
        <v>2</v>
      </c>
      <c r="L1424" t="s">
        <v>15568</v>
      </c>
      <c r="M1424" t="s">
        <v>39</v>
      </c>
      <c r="N1424" t="s">
        <v>23</v>
      </c>
      <c r="O1424" t="s">
        <v>56</v>
      </c>
      <c r="P1424" t="s">
        <v>26</v>
      </c>
      <c r="Q1424" t="s">
        <v>27</v>
      </c>
      <c r="R1424">
        <v>29.85</v>
      </c>
      <c r="S1424">
        <v>75.599999999999994</v>
      </c>
      <c r="T1424" t="s">
        <v>43</v>
      </c>
      <c r="U1424" t="s">
        <v>44</v>
      </c>
    </row>
    <row r="1425" spans="1:21">
      <c r="A1425" t="s">
        <v>3648</v>
      </c>
      <c r="B1425" s="2">
        <v>45844</v>
      </c>
      <c r="C1425" t="s">
        <v>33</v>
      </c>
      <c r="D1425">
        <v>64</v>
      </c>
      <c r="E1425" t="s">
        <v>39</v>
      </c>
      <c r="F1425">
        <v>0</v>
      </c>
      <c r="G1425">
        <v>2</v>
      </c>
      <c r="H1425" t="s">
        <v>24</v>
      </c>
      <c r="I1425">
        <v>4931</v>
      </c>
      <c r="J1425">
        <v>0</v>
      </c>
      <c r="K1425">
        <v>1</v>
      </c>
      <c r="L1425" t="s">
        <v>48</v>
      </c>
      <c r="M1425" t="s">
        <v>23</v>
      </c>
      <c r="N1425" t="s">
        <v>23</v>
      </c>
      <c r="O1425" t="s">
        <v>25</v>
      </c>
      <c r="P1425" t="s">
        <v>26</v>
      </c>
      <c r="Q1425" t="s">
        <v>27</v>
      </c>
      <c r="R1425">
        <v>85.45</v>
      </c>
      <c r="S1425">
        <v>108.42</v>
      </c>
      <c r="T1425" t="s">
        <v>59</v>
      </c>
      <c r="U1425" t="s">
        <v>140</v>
      </c>
    </row>
    <row r="1426" spans="1:21">
      <c r="A1426" t="s">
        <v>3650</v>
      </c>
      <c r="B1426" s="2">
        <v>45330</v>
      </c>
      <c r="C1426" t="s">
        <v>22</v>
      </c>
      <c r="D1426">
        <v>48</v>
      </c>
      <c r="E1426" t="s">
        <v>39</v>
      </c>
      <c r="F1426">
        <v>0</v>
      </c>
      <c r="G1426">
        <v>2</v>
      </c>
      <c r="H1426" t="s">
        <v>24</v>
      </c>
      <c r="I1426">
        <v>3788</v>
      </c>
      <c r="J1426">
        <v>0</v>
      </c>
      <c r="K1426">
        <v>18</v>
      </c>
      <c r="L1426" t="s">
        <v>15568</v>
      </c>
      <c r="M1426" t="s">
        <v>23</v>
      </c>
      <c r="N1426" t="s">
        <v>23</v>
      </c>
      <c r="O1426" t="s">
        <v>25</v>
      </c>
      <c r="P1426" t="s">
        <v>26</v>
      </c>
      <c r="Q1426" t="s">
        <v>27</v>
      </c>
      <c r="R1426">
        <v>80.650000000000006</v>
      </c>
      <c r="S1426">
        <v>2181.56</v>
      </c>
      <c r="T1426" t="s">
        <v>30</v>
      </c>
      <c r="U1426" t="s">
        <v>106</v>
      </c>
    </row>
    <row r="1427" spans="1:21">
      <c r="A1427" t="s">
        <v>3652</v>
      </c>
      <c r="B1427" s="2">
        <v>45205</v>
      </c>
      <c r="C1427" t="s">
        <v>33</v>
      </c>
      <c r="D1427">
        <v>58</v>
      </c>
      <c r="E1427" t="s">
        <v>39</v>
      </c>
      <c r="F1427">
        <v>0</v>
      </c>
      <c r="G1427">
        <v>2</v>
      </c>
      <c r="H1427" t="s">
        <v>24</v>
      </c>
      <c r="I1427">
        <v>4739</v>
      </c>
      <c r="J1427">
        <v>0</v>
      </c>
      <c r="K1427">
        <v>22</v>
      </c>
      <c r="L1427" t="s">
        <v>15568</v>
      </c>
      <c r="M1427" t="s">
        <v>23</v>
      </c>
      <c r="N1427" t="s">
        <v>23</v>
      </c>
      <c r="O1427" t="s">
        <v>25</v>
      </c>
      <c r="P1427" t="s">
        <v>26</v>
      </c>
      <c r="Q1427" t="s">
        <v>27</v>
      </c>
      <c r="R1427">
        <v>90</v>
      </c>
      <c r="S1427">
        <v>2261.98</v>
      </c>
      <c r="T1427" t="s">
        <v>64</v>
      </c>
      <c r="U1427" t="s">
        <v>254</v>
      </c>
    </row>
    <row r="1428" spans="1:21">
      <c r="A1428" t="s">
        <v>3654</v>
      </c>
      <c r="B1428" s="2">
        <v>45552</v>
      </c>
      <c r="C1428" t="s">
        <v>33</v>
      </c>
      <c r="D1428">
        <v>60</v>
      </c>
      <c r="E1428" t="s">
        <v>39</v>
      </c>
      <c r="F1428">
        <v>3</v>
      </c>
      <c r="G1428">
        <v>2</v>
      </c>
      <c r="H1428" t="s">
        <v>24</v>
      </c>
      <c r="I1428">
        <v>4500</v>
      </c>
      <c r="J1428">
        <v>0</v>
      </c>
      <c r="K1428">
        <v>11</v>
      </c>
      <c r="L1428" t="s">
        <v>97</v>
      </c>
      <c r="M1428" t="s">
        <v>23</v>
      </c>
      <c r="N1428" t="s">
        <v>39</v>
      </c>
      <c r="P1428" t="s">
        <v>26</v>
      </c>
      <c r="Q1428" t="s">
        <v>50</v>
      </c>
      <c r="R1428">
        <v>20.100000000000001</v>
      </c>
      <c r="S1428">
        <v>585.01</v>
      </c>
      <c r="T1428" t="s">
        <v>36</v>
      </c>
      <c r="U1428" t="s">
        <v>46</v>
      </c>
    </row>
    <row r="1429" spans="1:21">
      <c r="A1429" t="s">
        <v>3656</v>
      </c>
      <c r="B1429" s="2">
        <v>45577</v>
      </c>
      <c r="C1429" t="s">
        <v>33</v>
      </c>
      <c r="D1429">
        <v>62</v>
      </c>
      <c r="E1429" t="s">
        <v>39</v>
      </c>
      <c r="F1429">
        <v>0</v>
      </c>
      <c r="G1429">
        <v>2</v>
      </c>
      <c r="H1429" t="s">
        <v>24</v>
      </c>
      <c r="I1429">
        <v>2946</v>
      </c>
      <c r="J1429">
        <v>0</v>
      </c>
      <c r="K1429">
        <v>10</v>
      </c>
      <c r="L1429" t="s">
        <v>97</v>
      </c>
      <c r="M1429" t="s">
        <v>23</v>
      </c>
      <c r="N1429" t="s">
        <v>23</v>
      </c>
      <c r="O1429" t="s">
        <v>25</v>
      </c>
      <c r="P1429" t="s">
        <v>26</v>
      </c>
      <c r="Q1429" t="s">
        <v>50</v>
      </c>
      <c r="R1429">
        <v>81</v>
      </c>
      <c r="S1429">
        <v>1313.05</v>
      </c>
      <c r="T1429" t="s">
        <v>36</v>
      </c>
      <c r="U1429" t="s">
        <v>46</v>
      </c>
    </row>
    <row r="1430" spans="1:21">
      <c r="A1430" t="s">
        <v>3658</v>
      </c>
      <c r="B1430" s="2">
        <v>45779</v>
      </c>
      <c r="C1430" t="s">
        <v>22</v>
      </c>
      <c r="D1430">
        <v>46</v>
      </c>
      <c r="E1430" t="s">
        <v>39</v>
      </c>
      <c r="F1430">
        <v>0</v>
      </c>
      <c r="G1430">
        <v>2</v>
      </c>
      <c r="H1430" t="s">
        <v>24</v>
      </c>
      <c r="I1430">
        <v>2314</v>
      </c>
      <c r="J1430">
        <v>0</v>
      </c>
      <c r="K1430">
        <v>3</v>
      </c>
      <c r="L1430" t="s">
        <v>48</v>
      </c>
      <c r="M1430" t="s">
        <v>39</v>
      </c>
      <c r="N1430" t="s">
        <v>23</v>
      </c>
      <c r="O1430" t="s">
        <v>49</v>
      </c>
      <c r="P1430" t="s">
        <v>26</v>
      </c>
      <c r="Q1430" t="s">
        <v>27</v>
      </c>
      <c r="R1430">
        <v>41.15</v>
      </c>
      <c r="S1430">
        <v>132.19999999999999</v>
      </c>
      <c r="T1430" t="s">
        <v>59</v>
      </c>
      <c r="U1430" t="s">
        <v>384</v>
      </c>
    </row>
    <row r="1431" spans="1:21">
      <c r="A1431" t="s">
        <v>3661</v>
      </c>
      <c r="B1431" s="2">
        <v>44402</v>
      </c>
      <c r="C1431" t="s">
        <v>22</v>
      </c>
      <c r="D1431">
        <v>67</v>
      </c>
      <c r="E1431" t="s">
        <v>23</v>
      </c>
      <c r="F1431">
        <v>0</v>
      </c>
      <c r="G1431">
        <v>2</v>
      </c>
      <c r="H1431" t="s">
        <v>24</v>
      </c>
      <c r="I1431">
        <v>5059</v>
      </c>
      <c r="J1431">
        <v>3</v>
      </c>
      <c r="K1431">
        <v>49</v>
      </c>
      <c r="L1431" t="s">
        <v>142</v>
      </c>
      <c r="M1431" t="s">
        <v>23</v>
      </c>
      <c r="N1431" t="s">
        <v>23</v>
      </c>
      <c r="O1431" t="s">
        <v>25</v>
      </c>
      <c r="P1431" t="s">
        <v>26</v>
      </c>
      <c r="Q1431" t="s">
        <v>50</v>
      </c>
      <c r="R1431">
        <v>90.05</v>
      </c>
      <c r="S1431">
        <v>5670.33</v>
      </c>
      <c r="T1431" t="s">
        <v>30</v>
      </c>
      <c r="U1431" t="s">
        <v>69</v>
      </c>
    </row>
    <row r="1432" spans="1:21">
      <c r="A1432" t="s">
        <v>3663</v>
      </c>
      <c r="B1432" s="2">
        <v>45408</v>
      </c>
      <c r="C1432" t="s">
        <v>33</v>
      </c>
      <c r="D1432">
        <v>75</v>
      </c>
      <c r="E1432" t="s">
        <v>39</v>
      </c>
      <c r="F1432">
        <v>0</v>
      </c>
      <c r="G1432">
        <v>2</v>
      </c>
      <c r="H1432" t="s">
        <v>24</v>
      </c>
      <c r="I1432">
        <v>5913</v>
      </c>
      <c r="J1432">
        <v>0</v>
      </c>
      <c r="K1432">
        <v>16</v>
      </c>
      <c r="L1432" t="s">
        <v>15568</v>
      </c>
      <c r="M1432" t="s">
        <v>23</v>
      </c>
      <c r="N1432" t="s">
        <v>23</v>
      </c>
      <c r="O1432" t="s">
        <v>25</v>
      </c>
      <c r="P1432" t="s">
        <v>26</v>
      </c>
      <c r="Q1432" t="s">
        <v>27</v>
      </c>
      <c r="R1432">
        <v>96.15</v>
      </c>
      <c r="S1432">
        <v>2149.1999999999998</v>
      </c>
      <c r="T1432" t="s">
        <v>43</v>
      </c>
      <c r="U1432" t="s">
        <v>44</v>
      </c>
    </row>
    <row r="1433" spans="1:21">
      <c r="A1433" t="s">
        <v>3665</v>
      </c>
      <c r="B1433" s="2">
        <v>45810</v>
      </c>
      <c r="C1433" t="s">
        <v>33</v>
      </c>
      <c r="D1433">
        <v>76</v>
      </c>
      <c r="E1433" t="s">
        <v>39</v>
      </c>
      <c r="F1433">
        <v>0</v>
      </c>
      <c r="G1433">
        <v>2</v>
      </c>
      <c r="H1433" t="s">
        <v>24</v>
      </c>
      <c r="I1433">
        <v>4407</v>
      </c>
      <c r="J1433">
        <v>0</v>
      </c>
      <c r="K1433">
        <v>2</v>
      </c>
      <c r="L1433" t="s">
        <v>48</v>
      </c>
      <c r="M1433" t="s">
        <v>23</v>
      </c>
      <c r="N1433" t="s">
        <v>23</v>
      </c>
      <c r="O1433" t="s">
        <v>25</v>
      </c>
      <c r="P1433" t="s">
        <v>26</v>
      </c>
      <c r="Q1433" t="s">
        <v>27</v>
      </c>
      <c r="R1433">
        <v>70.75</v>
      </c>
      <c r="S1433">
        <v>174.57</v>
      </c>
      <c r="T1433" t="s">
        <v>59</v>
      </c>
      <c r="U1433" t="s">
        <v>384</v>
      </c>
    </row>
    <row r="1434" spans="1:21">
      <c r="A1434" t="s">
        <v>3667</v>
      </c>
      <c r="B1434" s="2">
        <v>44912</v>
      </c>
      <c r="C1434" t="s">
        <v>22</v>
      </c>
      <c r="D1434">
        <v>74</v>
      </c>
      <c r="E1434" t="s">
        <v>23</v>
      </c>
      <c r="F1434">
        <v>0</v>
      </c>
      <c r="G1434">
        <v>2</v>
      </c>
      <c r="H1434" t="s">
        <v>24</v>
      </c>
      <c r="I1434">
        <v>2356</v>
      </c>
      <c r="J1434">
        <v>1</v>
      </c>
      <c r="K1434">
        <v>32</v>
      </c>
      <c r="L1434" t="s">
        <v>15568</v>
      </c>
      <c r="M1434" t="s">
        <v>23</v>
      </c>
      <c r="N1434" t="s">
        <v>23</v>
      </c>
      <c r="O1434" t="s">
        <v>25</v>
      </c>
      <c r="P1434" t="s">
        <v>26</v>
      </c>
      <c r="Q1434" t="s">
        <v>27</v>
      </c>
      <c r="R1434">
        <v>69.75</v>
      </c>
      <c r="S1434">
        <v>2519.91</v>
      </c>
      <c r="T1434" t="s">
        <v>43</v>
      </c>
      <c r="U1434" t="s">
        <v>44</v>
      </c>
    </row>
    <row r="1435" spans="1:21">
      <c r="A1435" t="s">
        <v>3669</v>
      </c>
      <c r="B1435" s="2">
        <v>44121</v>
      </c>
      <c r="C1435" t="s">
        <v>33</v>
      </c>
      <c r="D1435">
        <v>37</v>
      </c>
      <c r="E1435" t="s">
        <v>23</v>
      </c>
      <c r="F1435">
        <v>0</v>
      </c>
      <c r="G1435">
        <v>2</v>
      </c>
      <c r="H1435" t="s">
        <v>24</v>
      </c>
      <c r="I1435">
        <v>4415</v>
      </c>
      <c r="J1435">
        <v>1</v>
      </c>
      <c r="K1435">
        <v>58</v>
      </c>
      <c r="L1435" t="s">
        <v>15568</v>
      </c>
      <c r="M1435" t="s">
        <v>23</v>
      </c>
      <c r="N1435" t="s">
        <v>23</v>
      </c>
      <c r="O1435" t="s">
        <v>25</v>
      </c>
      <c r="P1435" t="s">
        <v>26</v>
      </c>
      <c r="Q1435" t="s">
        <v>50</v>
      </c>
      <c r="R1435">
        <v>102.1</v>
      </c>
      <c r="S1435">
        <v>6188.98</v>
      </c>
      <c r="T1435" t="s">
        <v>30</v>
      </c>
      <c r="U1435" t="s">
        <v>69</v>
      </c>
    </row>
    <row r="1436" spans="1:21">
      <c r="A1436" t="s">
        <v>3672</v>
      </c>
      <c r="B1436" s="2">
        <v>45514</v>
      </c>
      <c r="C1436" t="s">
        <v>33</v>
      </c>
      <c r="D1436">
        <v>33</v>
      </c>
      <c r="E1436" t="s">
        <v>39</v>
      </c>
      <c r="F1436">
        <v>0</v>
      </c>
      <c r="G1436">
        <v>2</v>
      </c>
      <c r="H1436" t="s">
        <v>24</v>
      </c>
      <c r="I1436">
        <v>3682</v>
      </c>
      <c r="J1436">
        <v>0</v>
      </c>
      <c r="K1436">
        <v>12</v>
      </c>
      <c r="L1436" t="s">
        <v>97</v>
      </c>
      <c r="M1436" t="s">
        <v>23</v>
      </c>
      <c r="N1436" t="s">
        <v>23</v>
      </c>
      <c r="O1436" t="s">
        <v>25</v>
      </c>
      <c r="P1436" t="s">
        <v>26</v>
      </c>
      <c r="Q1436" t="s">
        <v>27</v>
      </c>
      <c r="R1436">
        <v>100.15</v>
      </c>
      <c r="S1436">
        <v>1530.78</v>
      </c>
      <c r="T1436" t="s">
        <v>59</v>
      </c>
      <c r="U1436" t="s">
        <v>60</v>
      </c>
    </row>
    <row r="1437" spans="1:21">
      <c r="A1437" t="s">
        <v>3674</v>
      </c>
      <c r="B1437" s="2">
        <v>45660</v>
      </c>
      <c r="C1437" t="s">
        <v>33</v>
      </c>
      <c r="D1437">
        <v>24</v>
      </c>
      <c r="E1437" t="s">
        <v>39</v>
      </c>
      <c r="F1437">
        <v>0</v>
      </c>
      <c r="G1437">
        <v>2</v>
      </c>
      <c r="H1437" t="s">
        <v>24</v>
      </c>
      <c r="I1437">
        <v>5514</v>
      </c>
      <c r="J1437">
        <v>0</v>
      </c>
      <c r="K1437">
        <v>7</v>
      </c>
      <c r="L1437" t="s">
        <v>48</v>
      </c>
      <c r="M1437" t="s">
        <v>23</v>
      </c>
      <c r="N1437" t="s">
        <v>23</v>
      </c>
      <c r="O1437" t="s">
        <v>25</v>
      </c>
      <c r="P1437" t="s">
        <v>26</v>
      </c>
      <c r="Q1437" t="s">
        <v>27</v>
      </c>
      <c r="R1437">
        <v>75.099999999999994</v>
      </c>
      <c r="S1437">
        <v>685.88</v>
      </c>
      <c r="T1437" t="s">
        <v>30</v>
      </c>
      <c r="U1437" t="s">
        <v>106</v>
      </c>
    </row>
    <row r="1438" spans="1:21">
      <c r="A1438" t="s">
        <v>3676</v>
      </c>
      <c r="B1438" s="2">
        <v>45729</v>
      </c>
      <c r="C1438" t="s">
        <v>33</v>
      </c>
      <c r="D1438">
        <v>35</v>
      </c>
      <c r="E1438" t="s">
        <v>39</v>
      </c>
      <c r="F1438">
        <v>0</v>
      </c>
      <c r="G1438">
        <v>2</v>
      </c>
      <c r="H1438" t="s">
        <v>24</v>
      </c>
      <c r="I1438">
        <v>3718</v>
      </c>
      <c r="J1438">
        <v>0</v>
      </c>
      <c r="K1438">
        <v>5</v>
      </c>
      <c r="L1438" t="s">
        <v>48</v>
      </c>
      <c r="M1438" t="s">
        <v>23</v>
      </c>
      <c r="N1438" t="s">
        <v>23</v>
      </c>
      <c r="O1438" t="s">
        <v>25</v>
      </c>
      <c r="P1438" t="s">
        <v>26</v>
      </c>
      <c r="Q1438" t="s">
        <v>50</v>
      </c>
      <c r="R1438">
        <v>81</v>
      </c>
      <c r="S1438">
        <v>500.6</v>
      </c>
      <c r="T1438" t="s">
        <v>30</v>
      </c>
      <c r="U1438" t="s">
        <v>69</v>
      </c>
    </row>
    <row r="1439" spans="1:21">
      <c r="A1439" t="s">
        <v>3678</v>
      </c>
      <c r="B1439" s="2">
        <v>45708</v>
      </c>
      <c r="C1439" t="s">
        <v>22</v>
      </c>
      <c r="D1439">
        <v>61</v>
      </c>
      <c r="E1439" t="s">
        <v>39</v>
      </c>
      <c r="F1439">
        <v>0</v>
      </c>
      <c r="G1439">
        <v>2</v>
      </c>
      <c r="H1439" t="s">
        <v>24</v>
      </c>
      <c r="I1439">
        <v>2181</v>
      </c>
      <c r="J1439">
        <v>0</v>
      </c>
      <c r="K1439">
        <v>6</v>
      </c>
      <c r="L1439" t="s">
        <v>15568</v>
      </c>
      <c r="M1439" t="s">
        <v>23</v>
      </c>
      <c r="N1439" t="s">
        <v>23</v>
      </c>
      <c r="O1439" t="s">
        <v>25</v>
      </c>
      <c r="P1439" t="s">
        <v>26</v>
      </c>
      <c r="Q1439" t="s">
        <v>50</v>
      </c>
      <c r="R1439">
        <v>80.5</v>
      </c>
      <c r="S1439">
        <v>511.45</v>
      </c>
      <c r="T1439" t="s">
        <v>36</v>
      </c>
      <c r="U1439" t="s">
        <v>46</v>
      </c>
    </row>
    <row r="1440" spans="1:21">
      <c r="A1440" t="s">
        <v>3680</v>
      </c>
      <c r="B1440" s="2">
        <v>44598</v>
      </c>
      <c r="C1440" t="s">
        <v>22</v>
      </c>
      <c r="D1440">
        <v>45</v>
      </c>
      <c r="E1440" t="s">
        <v>23</v>
      </c>
      <c r="F1440">
        <v>0</v>
      </c>
      <c r="G1440">
        <v>2</v>
      </c>
      <c r="H1440" t="s">
        <v>24</v>
      </c>
      <c r="I1440">
        <v>4624</v>
      </c>
      <c r="J1440">
        <v>1</v>
      </c>
      <c r="K1440">
        <v>42</v>
      </c>
      <c r="L1440" t="s">
        <v>142</v>
      </c>
      <c r="M1440" t="s">
        <v>23</v>
      </c>
      <c r="N1440" t="s">
        <v>23</v>
      </c>
      <c r="O1440" t="s">
        <v>25</v>
      </c>
      <c r="P1440" t="s">
        <v>26</v>
      </c>
      <c r="Q1440" t="s">
        <v>27</v>
      </c>
      <c r="R1440">
        <v>99.45</v>
      </c>
      <c r="S1440">
        <v>5702.89</v>
      </c>
      <c r="T1440" t="s">
        <v>64</v>
      </c>
      <c r="U1440" t="s">
        <v>234</v>
      </c>
    </row>
    <row r="1441" spans="1:21">
      <c r="A1441" t="s">
        <v>3682</v>
      </c>
      <c r="B1441" s="2">
        <v>45598</v>
      </c>
      <c r="C1441" t="s">
        <v>33</v>
      </c>
      <c r="D1441">
        <v>50</v>
      </c>
      <c r="E1441" t="s">
        <v>39</v>
      </c>
      <c r="F1441">
        <v>0</v>
      </c>
      <c r="G1441">
        <v>2</v>
      </c>
      <c r="H1441" t="s">
        <v>24</v>
      </c>
      <c r="I1441">
        <v>3847</v>
      </c>
      <c r="J1441">
        <v>0</v>
      </c>
      <c r="K1441">
        <v>9</v>
      </c>
      <c r="L1441" t="s">
        <v>15568</v>
      </c>
      <c r="M1441" t="s">
        <v>23</v>
      </c>
      <c r="N1441" t="s">
        <v>23</v>
      </c>
      <c r="O1441" t="s">
        <v>25</v>
      </c>
      <c r="P1441" t="s">
        <v>26</v>
      </c>
      <c r="Q1441" t="s">
        <v>27</v>
      </c>
      <c r="R1441">
        <v>77.650000000000006</v>
      </c>
      <c r="S1441">
        <v>920.07</v>
      </c>
      <c r="T1441" t="s">
        <v>30</v>
      </c>
      <c r="U1441" t="s">
        <v>69</v>
      </c>
    </row>
    <row r="1442" spans="1:21">
      <c r="A1442" t="s">
        <v>3685</v>
      </c>
      <c r="B1442" s="2">
        <v>44587</v>
      </c>
      <c r="C1442" t="s">
        <v>33</v>
      </c>
      <c r="D1442">
        <v>40</v>
      </c>
      <c r="E1442" t="s">
        <v>39</v>
      </c>
      <c r="F1442">
        <v>0</v>
      </c>
      <c r="G1442">
        <v>3</v>
      </c>
      <c r="H1442" t="s">
        <v>3686</v>
      </c>
      <c r="I1442">
        <v>2319</v>
      </c>
      <c r="J1442">
        <v>0</v>
      </c>
      <c r="K1442">
        <v>43</v>
      </c>
      <c r="L1442" t="s">
        <v>15568</v>
      </c>
      <c r="M1442" t="s">
        <v>23</v>
      </c>
      <c r="N1442" t="s">
        <v>23</v>
      </c>
      <c r="O1442" t="s">
        <v>49</v>
      </c>
      <c r="P1442" t="s">
        <v>202</v>
      </c>
      <c r="Q1442" t="s">
        <v>50</v>
      </c>
      <c r="R1442">
        <v>85.1</v>
      </c>
      <c r="S1442">
        <v>3799.32</v>
      </c>
    </row>
    <row r="1443" spans="1:21">
      <c r="A1443" t="s">
        <v>3688</v>
      </c>
      <c r="B1443" s="2">
        <v>43678</v>
      </c>
      <c r="C1443" t="s">
        <v>33</v>
      </c>
      <c r="D1443">
        <v>29</v>
      </c>
      <c r="E1443" t="s">
        <v>23</v>
      </c>
      <c r="F1443">
        <v>0</v>
      </c>
      <c r="G1443">
        <v>3</v>
      </c>
      <c r="H1443" t="s">
        <v>3686</v>
      </c>
      <c r="I1443">
        <v>6102</v>
      </c>
      <c r="J1443">
        <v>1</v>
      </c>
      <c r="K1443">
        <v>72</v>
      </c>
      <c r="L1443" t="s">
        <v>316</v>
      </c>
      <c r="M1443" t="s">
        <v>23</v>
      </c>
      <c r="N1443" t="s">
        <v>23</v>
      </c>
      <c r="O1443" t="s">
        <v>49</v>
      </c>
      <c r="P1443" t="s">
        <v>164</v>
      </c>
      <c r="Q1443" t="s">
        <v>50</v>
      </c>
      <c r="R1443">
        <v>88.05</v>
      </c>
      <c r="S1443">
        <v>7900.21</v>
      </c>
    </row>
    <row r="1444" spans="1:21">
      <c r="A1444" t="s">
        <v>3691</v>
      </c>
      <c r="B1444" s="2">
        <v>44970</v>
      </c>
      <c r="C1444" t="s">
        <v>22</v>
      </c>
      <c r="D1444">
        <v>71</v>
      </c>
      <c r="E1444" t="s">
        <v>23</v>
      </c>
      <c r="F1444">
        <v>3</v>
      </c>
      <c r="G1444">
        <v>3</v>
      </c>
      <c r="H1444" t="s">
        <v>3686</v>
      </c>
      <c r="I1444">
        <v>5036</v>
      </c>
      <c r="J1444">
        <v>5</v>
      </c>
      <c r="K1444">
        <v>30</v>
      </c>
      <c r="L1444" t="s">
        <v>40</v>
      </c>
      <c r="M1444" t="s">
        <v>23</v>
      </c>
      <c r="N1444" t="s">
        <v>23</v>
      </c>
      <c r="O1444" t="s">
        <v>25</v>
      </c>
      <c r="P1444" t="s">
        <v>26</v>
      </c>
      <c r="Q1444" t="s">
        <v>27</v>
      </c>
      <c r="R1444">
        <v>82.05</v>
      </c>
      <c r="S1444">
        <v>2875.9</v>
      </c>
    </row>
    <row r="1445" spans="1:21">
      <c r="A1445" t="s">
        <v>3693</v>
      </c>
      <c r="B1445" s="2">
        <v>43702</v>
      </c>
      <c r="C1445" t="s">
        <v>22</v>
      </c>
      <c r="D1445">
        <v>32</v>
      </c>
      <c r="E1445" t="s">
        <v>39</v>
      </c>
      <c r="F1445">
        <v>0</v>
      </c>
      <c r="G1445">
        <v>3</v>
      </c>
      <c r="H1445" t="s">
        <v>3686</v>
      </c>
      <c r="I1445">
        <v>5368</v>
      </c>
      <c r="J1445">
        <v>0</v>
      </c>
      <c r="K1445">
        <v>72</v>
      </c>
      <c r="L1445" t="s">
        <v>316</v>
      </c>
      <c r="M1445" t="s">
        <v>23</v>
      </c>
      <c r="N1445" t="s">
        <v>39</v>
      </c>
      <c r="P1445" t="s">
        <v>164</v>
      </c>
      <c r="Q1445" t="s">
        <v>50</v>
      </c>
      <c r="R1445">
        <v>19.8</v>
      </c>
      <c r="S1445">
        <v>3660.43</v>
      </c>
    </row>
    <row r="1446" spans="1:21">
      <c r="A1446" t="s">
        <v>3695</v>
      </c>
      <c r="B1446" s="2">
        <v>44665</v>
      </c>
      <c r="C1446" t="s">
        <v>33</v>
      </c>
      <c r="D1446">
        <v>39</v>
      </c>
      <c r="E1446" t="s">
        <v>39</v>
      </c>
      <c r="F1446">
        <v>0</v>
      </c>
      <c r="G1446">
        <v>3</v>
      </c>
      <c r="H1446" t="s">
        <v>3686</v>
      </c>
      <c r="I1446">
        <v>3568</v>
      </c>
      <c r="J1446">
        <v>0</v>
      </c>
      <c r="K1446">
        <v>40</v>
      </c>
      <c r="L1446" t="s">
        <v>15568</v>
      </c>
      <c r="M1446" t="s">
        <v>23</v>
      </c>
      <c r="N1446" t="s">
        <v>23</v>
      </c>
      <c r="O1446" t="s">
        <v>25</v>
      </c>
      <c r="P1446" t="s">
        <v>202</v>
      </c>
      <c r="Q1446" t="s">
        <v>50</v>
      </c>
      <c r="R1446">
        <v>103.75</v>
      </c>
      <c r="S1446">
        <v>5330</v>
      </c>
    </row>
    <row r="1447" spans="1:21">
      <c r="A1447" t="s">
        <v>3697</v>
      </c>
      <c r="B1447" s="2">
        <v>43722</v>
      </c>
      <c r="C1447" t="s">
        <v>33</v>
      </c>
      <c r="D1447">
        <v>74</v>
      </c>
      <c r="E1447" t="s">
        <v>23</v>
      </c>
      <c r="F1447">
        <v>0</v>
      </c>
      <c r="G1447">
        <v>3</v>
      </c>
      <c r="H1447" t="s">
        <v>3686</v>
      </c>
      <c r="I1447">
        <v>5089</v>
      </c>
      <c r="J1447">
        <v>1</v>
      </c>
      <c r="K1447">
        <v>71</v>
      </c>
      <c r="L1447" t="s">
        <v>316</v>
      </c>
      <c r="M1447" t="s">
        <v>23</v>
      </c>
      <c r="N1447" t="s">
        <v>23</v>
      </c>
      <c r="O1447" t="s">
        <v>49</v>
      </c>
      <c r="P1447" t="s">
        <v>164</v>
      </c>
      <c r="Q1447" t="s">
        <v>27</v>
      </c>
      <c r="R1447">
        <v>82.7</v>
      </c>
      <c r="S1447">
        <v>8495.83</v>
      </c>
    </row>
    <row r="1448" spans="1:21">
      <c r="A1448" t="s">
        <v>3700</v>
      </c>
      <c r="B1448" s="2">
        <v>44767</v>
      </c>
      <c r="C1448" t="s">
        <v>22</v>
      </c>
      <c r="D1448">
        <v>72</v>
      </c>
      <c r="E1448" t="s">
        <v>23</v>
      </c>
      <c r="F1448">
        <v>0</v>
      </c>
      <c r="G1448">
        <v>3</v>
      </c>
      <c r="H1448" t="s">
        <v>3686</v>
      </c>
      <c r="I1448">
        <v>4121</v>
      </c>
      <c r="J1448">
        <v>8</v>
      </c>
      <c r="K1448">
        <v>37</v>
      </c>
      <c r="L1448" t="s">
        <v>15568</v>
      </c>
      <c r="M1448" t="s">
        <v>23</v>
      </c>
      <c r="N1448" t="s">
        <v>23</v>
      </c>
      <c r="O1448" t="s">
        <v>25</v>
      </c>
      <c r="P1448" t="s">
        <v>164</v>
      </c>
      <c r="Q1448" t="s">
        <v>27</v>
      </c>
      <c r="R1448">
        <v>72.25</v>
      </c>
      <c r="S1448">
        <v>3446.43</v>
      </c>
    </row>
    <row r="1449" spans="1:21">
      <c r="A1449" t="s">
        <v>3702</v>
      </c>
      <c r="B1449" s="2">
        <v>44170</v>
      </c>
      <c r="C1449" t="s">
        <v>33</v>
      </c>
      <c r="D1449">
        <v>75</v>
      </c>
      <c r="E1449" t="s">
        <v>23</v>
      </c>
      <c r="F1449">
        <v>0</v>
      </c>
      <c r="G1449">
        <v>3</v>
      </c>
      <c r="H1449" t="s">
        <v>3686</v>
      </c>
      <c r="I1449">
        <v>6335</v>
      </c>
      <c r="J1449">
        <v>10</v>
      </c>
      <c r="K1449">
        <v>56</v>
      </c>
      <c r="L1449" t="s">
        <v>142</v>
      </c>
      <c r="M1449" t="s">
        <v>23</v>
      </c>
      <c r="N1449" t="s">
        <v>23</v>
      </c>
      <c r="O1449" t="s">
        <v>25</v>
      </c>
      <c r="P1449" t="s">
        <v>202</v>
      </c>
      <c r="Q1449" t="s">
        <v>27</v>
      </c>
      <c r="R1449">
        <v>95.65</v>
      </c>
      <c r="S1449">
        <v>6096.84</v>
      </c>
    </row>
    <row r="1450" spans="1:21">
      <c r="A1450" t="s">
        <v>3704</v>
      </c>
      <c r="B1450" s="2">
        <v>43877</v>
      </c>
      <c r="C1450" t="s">
        <v>33</v>
      </c>
      <c r="D1450">
        <v>80</v>
      </c>
      <c r="E1450" t="s">
        <v>39</v>
      </c>
      <c r="F1450">
        <v>0</v>
      </c>
      <c r="G1450">
        <v>3</v>
      </c>
      <c r="H1450" t="s">
        <v>3686</v>
      </c>
      <c r="I1450">
        <v>4722</v>
      </c>
      <c r="J1450">
        <v>0</v>
      </c>
      <c r="K1450">
        <v>66</v>
      </c>
      <c r="L1450" t="s">
        <v>15568</v>
      </c>
      <c r="M1450" t="s">
        <v>23</v>
      </c>
      <c r="N1450" t="s">
        <v>23</v>
      </c>
      <c r="O1450" t="s">
        <v>25</v>
      </c>
      <c r="P1450" t="s">
        <v>202</v>
      </c>
      <c r="Q1450" t="s">
        <v>27</v>
      </c>
      <c r="R1450">
        <v>108.1</v>
      </c>
      <c r="S1450">
        <v>7474.22</v>
      </c>
    </row>
    <row r="1451" spans="1:21">
      <c r="A1451" t="s">
        <v>3707</v>
      </c>
      <c r="B1451" s="2">
        <v>45571</v>
      </c>
      <c r="C1451" t="s">
        <v>33</v>
      </c>
      <c r="D1451">
        <v>72</v>
      </c>
      <c r="E1451" t="s">
        <v>23</v>
      </c>
      <c r="F1451">
        <v>2</v>
      </c>
      <c r="G1451">
        <v>3</v>
      </c>
      <c r="H1451" t="s">
        <v>3686</v>
      </c>
      <c r="I1451">
        <v>4922</v>
      </c>
      <c r="J1451">
        <v>0</v>
      </c>
      <c r="K1451">
        <v>10</v>
      </c>
      <c r="L1451" t="s">
        <v>97</v>
      </c>
      <c r="M1451" t="s">
        <v>23</v>
      </c>
      <c r="N1451" t="s">
        <v>23</v>
      </c>
      <c r="O1451" t="s">
        <v>25</v>
      </c>
      <c r="P1451" t="s">
        <v>26</v>
      </c>
      <c r="Q1451" t="s">
        <v>27</v>
      </c>
      <c r="R1451">
        <v>85.95</v>
      </c>
      <c r="S1451">
        <v>923.6</v>
      </c>
    </row>
    <row r="1452" spans="1:21">
      <c r="A1452" t="s">
        <v>3709</v>
      </c>
      <c r="B1452" s="2">
        <v>43739</v>
      </c>
      <c r="C1452" t="s">
        <v>33</v>
      </c>
      <c r="D1452">
        <v>20</v>
      </c>
      <c r="E1452" t="s">
        <v>23</v>
      </c>
      <c r="F1452">
        <v>0</v>
      </c>
      <c r="G1452">
        <v>3</v>
      </c>
      <c r="H1452" t="s">
        <v>3686</v>
      </c>
      <c r="I1452">
        <v>6316</v>
      </c>
      <c r="J1452">
        <v>1</v>
      </c>
      <c r="K1452">
        <v>70</v>
      </c>
      <c r="L1452" t="s">
        <v>316</v>
      </c>
      <c r="M1452" t="s">
        <v>23</v>
      </c>
      <c r="N1452" t="s">
        <v>23</v>
      </c>
      <c r="O1452" t="s">
        <v>49</v>
      </c>
      <c r="P1452" t="s">
        <v>202</v>
      </c>
      <c r="Q1452" t="s">
        <v>27</v>
      </c>
      <c r="R1452">
        <v>65.2</v>
      </c>
      <c r="S1452">
        <v>6623.55</v>
      </c>
    </row>
    <row r="1453" spans="1:21">
      <c r="A1453" t="s">
        <v>3711</v>
      </c>
      <c r="B1453" s="2">
        <v>44023</v>
      </c>
      <c r="C1453" t="s">
        <v>22</v>
      </c>
      <c r="D1453">
        <v>50</v>
      </c>
      <c r="E1453" t="s">
        <v>23</v>
      </c>
      <c r="F1453">
        <v>0</v>
      </c>
      <c r="G1453">
        <v>3</v>
      </c>
      <c r="H1453" t="s">
        <v>3686</v>
      </c>
      <c r="I1453">
        <v>4072</v>
      </c>
      <c r="J1453">
        <v>2</v>
      </c>
      <c r="K1453">
        <v>61</v>
      </c>
      <c r="L1453" t="s">
        <v>15568</v>
      </c>
      <c r="M1453" t="s">
        <v>23</v>
      </c>
      <c r="N1453" t="s">
        <v>23</v>
      </c>
      <c r="O1453" t="s">
        <v>56</v>
      </c>
      <c r="P1453" t="s">
        <v>164</v>
      </c>
      <c r="Q1453" t="s">
        <v>50</v>
      </c>
      <c r="R1453">
        <v>81.05</v>
      </c>
      <c r="S1453">
        <v>5988.39</v>
      </c>
    </row>
    <row r="1454" spans="1:21">
      <c r="A1454" t="s">
        <v>3713</v>
      </c>
      <c r="B1454" s="2">
        <v>45670</v>
      </c>
      <c r="C1454" t="s">
        <v>22</v>
      </c>
      <c r="D1454">
        <v>26</v>
      </c>
      <c r="E1454" t="s">
        <v>39</v>
      </c>
      <c r="F1454">
        <v>0</v>
      </c>
      <c r="G1454">
        <v>3</v>
      </c>
      <c r="H1454" t="s">
        <v>3686</v>
      </c>
      <c r="I1454">
        <v>3481</v>
      </c>
      <c r="J1454">
        <v>0</v>
      </c>
      <c r="K1454">
        <v>7</v>
      </c>
      <c r="L1454" t="s">
        <v>15568</v>
      </c>
      <c r="M1454" t="s">
        <v>23</v>
      </c>
      <c r="N1454" t="s">
        <v>23</v>
      </c>
      <c r="O1454" t="s">
        <v>49</v>
      </c>
      <c r="P1454" t="s">
        <v>26</v>
      </c>
      <c r="Q1454" t="s">
        <v>84</v>
      </c>
      <c r="R1454">
        <v>54.85</v>
      </c>
      <c r="S1454">
        <v>409.67</v>
      </c>
    </row>
    <row r="1455" spans="1:21">
      <c r="A1455" t="s">
        <v>3715</v>
      </c>
      <c r="B1455" s="2">
        <v>43846</v>
      </c>
      <c r="C1455" t="s">
        <v>33</v>
      </c>
      <c r="D1455">
        <v>57</v>
      </c>
      <c r="E1455" t="s">
        <v>23</v>
      </c>
      <c r="F1455">
        <v>0</v>
      </c>
      <c r="G1455">
        <v>3</v>
      </c>
      <c r="H1455" t="s">
        <v>3686</v>
      </c>
      <c r="I1455">
        <v>5441</v>
      </c>
      <c r="J1455">
        <v>5</v>
      </c>
      <c r="K1455">
        <v>67</v>
      </c>
      <c r="L1455" t="s">
        <v>15568</v>
      </c>
      <c r="M1455" t="s">
        <v>23</v>
      </c>
      <c r="N1455" t="s">
        <v>23</v>
      </c>
      <c r="O1455" t="s">
        <v>56</v>
      </c>
      <c r="P1455" t="s">
        <v>164</v>
      </c>
      <c r="Q1455" t="s">
        <v>50</v>
      </c>
      <c r="R1455">
        <v>65.650000000000006</v>
      </c>
      <c r="S1455">
        <v>5852.46</v>
      </c>
    </row>
    <row r="1456" spans="1:21">
      <c r="A1456" t="s">
        <v>3718</v>
      </c>
      <c r="B1456" s="2">
        <v>43728</v>
      </c>
      <c r="C1456" t="s">
        <v>22</v>
      </c>
      <c r="D1456">
        <v>51</v>
      </c>
      <c r="E1456" t="s">
        <v>23</v>
      </c>
      <c r="F1456">
        <v>0</v>
      </c>
      <c r="G1456">
        <v>3</v>
      </c>
      <c r="H1456" t="s">
        <v>3686</v>
      </c>
      <c r="I1456">
        <v>5228</v>
      </c>
      <c r="J1456">
        <v>2</v>
      </c>
      <c r="K1456">
        <v>71</v>
      </c>
      <c r="L1456" t="s">
        <v>316</v>
      </c>
      <c r="M1456" t="s">
        <v>23</v>
      </c>
      <c r="N1456" t="s">
        <v>23</v>
      </c>
      <c r="O1456" t="s">
        <v>49</v>
      </c>
      <c r="P1456" t="s">
        <v>164</v>
      </c>
      <c r="Q1456" t="s">
        <v>50</v>
      </c>
      <c r="R1456">
        <v>80.400000000000006</v>
      </c>
      <c r="S1456">
        <v>7007.99</v>
      </c>
    </row>
    <row r="1457" spans="1:19">
      <c r="A1457" t="s">
        <v>3720</v>
      </c>
      <c r="B1457" s="2">
        <v>43964</v>
      </c>
      <c r="C1457" t="s">
        <v>22</v>
      </c>
      <c r="D1457">
        <v>22</v>
      </c>
      <c r="E1457" t="s">
        <v>23</v>
      </c>
      <c r="F1457">
        <v>0</v>
      </c>
      <c r="G1457">
        <v>3</v>
      </c>
      <c r="H1457" t="s">
        <v>3686</v>
      </c>
      <c r="I1457">
        <v>5639</v>
      </c>
      <c r="J1457">
        <v>1</v>
      </c>
      <c r="K1457">
        <v>63</v>
      </c>
      <c r="L1457" t="s">
        <v>15568</v>
      </c>
      <c r="M1457" t="s">
        <v>39</v>
      </c>
      <c r="N1457" t="s">
        <v>23</v>
      </c>
      <c r="O1457" t="s">
        <v>56</v>
      </c>
      <c r="P1457" t="s">
        <v>164</v>
      </c>
      <c r="Q1457" t="s">
        <v>27</v>
      </c>
      <c r="R1457">
        <v>59</v>
      </c>
      <c r="S1457">
        <v>3707.6</v>
      </c>
    </row>
    <row r="1458" spans="1:19">
      <c r="A1458" t="s">
        <v>3723</v>
      </c>
      <c r="B1458" s="2">
        <v>44263</v>
      </c>
      <c r="C1458" t="s">
        <v>33</v>
      </c>
      <c r="D1458">
        <v>36</v>
      </c>
      <c r="E1458" t="s">
        <v>39</v>
      </c>
      <c r="F1458">
        <v>0</v>
      </c>
      <c r="G1458">
        <v>3</v>
      </c>
      <c r="H1458" t="s">
        <v>3686</v>
      </c>
      <c r="I1458">
        <v>5249</v>
      </c>
      <c r="J1458">
        <v>0</v>
      </c>
      <c r="K1458">
        <v>53</v>
      </c>
      <c r="L1458" t="s">
        <v>15568</v>
      </c>
      <c r="M1458" t="s">
        <v>23</v>
      </c>
      <c r="N1458" t="s">
        <v>23</v>
      </c>
      <c r="O1458" t="s">
        <v>25</v>
      </c>
      <c r="P1458" t="s">
        <v>26</v>
      </c>
      <c r="Q1458" t="s">
        <v>27</v>
      </c>
      <c r="R1458">
        <v>90.8</v>
      </c>
      <c r="S1458">
        <v>5114.2299999999996</v>
      </c>
    </row>
    <row r="1459" spans="1:19">
      <c r="A1459" t="s">
        <v>3725</v>
      </c>
      <c r="B1459" s="2">
        <v>43780</v>
      </c>
      <c r="C1459" t="s">
        <v>22</v>
      </c>
      <c r="D1459">
        <v>50</v>
      </c>
      <c r="E1459" t="s">
        <v>39</v>
      </c>
      <c r="F1459">
        <v>0</v>
      </c>
      <c r="G1459">
        <v>3</v>
      </c>
      <c r="H1459" t="s">
        <v>3686</v>
      </c>
      <c r="I1459">
        <v>5709</v>
      </c>
      <c r="J1459">
        <v>0</v>
      </c>
      <c r="K1459">
        <v>69</v>
      </c>
      <c r="L1459" t="s">
        <v>316</v>
      </c>
      <c r="M1459" t="s">
        <v>23</v>
      </c>
      <c r="N1459" t="s">
        <v>23</v>
      </c>
      <c r="O1459" t="s">
        <v>25</v>
      </c>
      <c r="P1459" t="s">
        <v>164</v>
      </c>
      <c r="Q1459" t="s">
        <v>50</v>
      </c>
      <c r="R1459">
        <v>97.65</v>
      </c>
      <c r="S1459">
        <v>10148.700000000001</v>
      </c>
    </row>
    <row r="1460" spans="1:19">
      <c r="A1460" t="s">
        <v>3727</v>
      </c>
      <c r="B1460" s="2">
        <v>44328</v>
      </c>
      <c r="C1460" t="s">
        <v>33</v>
      </c>
      <c r="D1460">
        <v>41</v>
      </c>
      <c r="E1460" t="s">
        <v>23</v>
      </c>
      <c r="F1460">
        <v>3</v>
      </c>
      <c r="G1460">
        <v>3</v>
      </c>
      <c r="H1460" t="s">
        <v>3686</v>
      </c>
      <c r="I1460">
        <v>5457</v>
      </c>
      <c r="J1460">
        <v>9</v>
      </c>
      <c r="K1460">
        <v>51</v>
      </c>
      <c r="L1460" t="s">
        <v>15568</v>
      </c>
      <c r="M1460" t="s">
        <v>23</v>
      </c>
      <c r="N1460" t="s">
        <v>23</v>
      </c>
      <c r="O1460" t="s">
        <v>25</v>
      </c>
      <c r="P1460" t="s">
        <v>26</v>
      </c>
      <c r="Q1460" t="s">
        <v>27</v>
      </c>
      <c r="R1460">
        <v>93.8</v>
      </c>
      <c r="S1460">
        <v>5928.08</v>
      </c>
    </row>
    <row r="1461" spans="1:19">
      <c r="A1461" t="s">
        <v>3729</v>
      </c>
      <c r="B1461" s="2">
        <v>45194</v>
      </c>
      <c r="C1461" t="s">
        <v>33</v>
      </c>
      <c r="D1461">
        <v>41</v>
      </c>
      <c r="E1461" t="s">
        <v>39</v>
      </c>
      <c r="F1461">
        <v>0</v>
      </c>
      <c r="G1461">
        <v>3</v>
      </c>
      <c r="H1461" t="s">
        <v>3686</v>
      </c>
      <c r="I1461">
        <v>2499</v>
      </c>
      <c r="J1461">
        <v>0</v>
      </c>
      <c r="K1461">
        <v>23</v>
      </c>
      <c r="L1461" t="s">
        <v>97</v>
      </c>
      <c r="M1461" t="s">
        <v>23</v>
      </c>
      <c r="N1461" t="s">
        <v>23</v>
      </c>
      <c r="O1461" t="s">
        <v>49</v>
      </c>
      <c r="P1461" t="s">
        <v>202</v>
      </c>
      <c r="Q1461" t="s">
        <v>27</v>
      </c>
      <c r="R1461">
        <v>55.8</v>
      </c>
      <c r="S1461">
        <v>1535.77</v>
      </c>
    </row>
    <row r="1462" spans="1:19">
      <c r="A1462" t="s">
        <v>3731</v>
      </c>
      <c r="B1462" s="2">
        <v>45325</v>
      </c>
      <c r="C1462" t="s">
        <v>33</v>
      </c>
      <c r="D1462">
        <v>55</v>
      </c>
      <c r="E1462" t="s">
        <v>39</v>
      </c>
      <c r="F1462">
        <v>0</v>
      </c>
      <c r="G1462">
        <v>3</v>
      </c>
      <c r="H1462" t="s">
        <v>3686</v>
      </c>
      <c r="I1462">
        <v>4333</v>
      </c>
      <c r="J1462">
        <v>0</v>
      </c>
      <c r="K1462">
        <v>18</v>
      </c>
      <c r="L1462" t="s">
        <v>97</v>
      </c>
      <c r="M1462" t="s">
        <v>23</v>
      </c>
      <c r="N1462" t="s">
        <v>39</v>
      </c>
      <c r="P1462" t="s">
        <v>26</v>
      </c>
      <c r="Q1462" t="s">
        <v>50</v>
      </c>
      <c r="R1462">
        <v>19.649999999999999</v>
      </c>
      <c r="S1462">
        <v>719.3</v>
      </c>
    </row>
    <row r="1463" spans="1:19">
      <c r="A1463" t="s">
        <v>3733</v>
      </c>
      <c r="B1463" s="2">
        <v>43881</v>
      </c>
      <c r="C1463" t="s">
        <v>33</v>
      </c>
      <c r="D1463">
        <v>44</v>
      </c>
      <c r="E1463" t="s">
        <v>23</v>
      </c>
      <c r="F1463">
        <v>0</v>
      </c>
      <c r="G1463">
        <v>3</v>
      </c>
      <c r="H1463" t="s">
        <v>3686</v>
      </c>
      <c r="I1463">
        <v>4082</v>
      </c>
      <c r="J1463">
        <v>9</v>
      </c>
      <c r="K1463">
        <v>66</v>
      </c>
      <c r="L1463" t="s">
        <v>15568</v>
      </c>
      <c r="M1463" t="s">
        <v>23</v>
      </c>
      <c r="N1463" t="s">
        <v>23</v>
      </c>
      <c r="O1463" t="s">
        <v>56</v>
      </c>
      <c r="P1463" t="s">
        <v>164</v>
      </c>
      <c r="Q1463" t="s">
        <v>50</v>
      </c>
      <c r="R1463">
        <v>89.9</v>
      </c>
      <c r="S1463">
        <v>8358.61</v>
      </c>
    </row>
    <row r="1464" spans="1:19">
      <c r="A1464" t="s">
        <v>3735</v>
      </c>
      <c r="B1464" s="2">
        <v>45324</v>
      </c>
      <c r="C1464" t="s">
        <v>22</v>
      </c>
      <c r="D1464">
        <v>31</v>
      </c>
      <c r="E1464" t="s">
        <v>39</v>
      </c>
      <c r="F1464">
        <v>0</v>
      </c>
      <c r="G1464">
        <v>3</v>
      </c>
      <c r="H1464" t="s">
        <v>3686</v>
      </c>
      <c r="I1464">
        <v>2782</v>
      </c>
      <c r="J1464">
        <v>0</v>
      </c>
      <c r="K1464">
        <v>18</v>
      </c>
      <c r="L1464" t="s">
        <v>15568</v>
      </c>
      <c r="M1464" t="s">
        <v>23</v>
      </c>
      <c r="N1464" t="s">
        <v>39</v>
      </c>
      <c r="P1464" t="s">
        <v>164</v>
      </c>
      <c r="Q1464" t="s">
        <v>50</v>
      </c>
      <c r="R1464">
        <v>20.05</v>
      </c>
      <c r="S1464">
        <v>861.28</v>
      </c>
    </row>
    <row r="1465" spans="1:19">
      <c r="A1465" t="s">
        <v>3737</v>
      </c>
      <c r="B1465" s="2">
        <v>43682</v>
      </c>
      <c r="C1465" t="s">
        <v>33</v>
      </c>
      <c r="D1465">
        <v>64</v>
      </c>
      <c r="E1465" t="s">
        <v>23</v>
      </c>
      <c r="F1465">
        <v>0</v>
      </c>
      <c r="G1465">
        <v>3</v>
      </c>
      <c r="H1465" t="s">
        <v>3686</v>
      </c>
      <c r="I1465">
        <v>6380</v>
      </c>
      <c r="J1465">
        <v>10</v>
      </c>
      <c r="K1465">
        <v>72</v>
      </c>
      <c r="L1465" t="s">
        <v>316</v>
      </c>
      <c r="M1465" t="s">
        <v>23</v>
      </c>
      <c r="N1465" t="s">
        <v>23</v>
      </c>
      <c r="O1465" t="s">
        <v>25</v>
      </c>
      <c r="P1465" t="s">
        <v>164</v>
      </c>
      <c r="Q1465" t="s">
        <v>27</v>
      </c>
      <c r="R1465">
        <v>100.65</v>
      </c>
      <c r="S1465">
        <v>10335.01</v>
      </c>
    </row>
    <row r="1466" spans="1:19">
      <c r="A1466" t="s">
        <v>3739</v>
      </c>
      <c r="B1466" s="2">
        <v>44273</v>
      </c>
      <c r="C1466" t="s">
        <v>22</v>
      </c>
      <c r="D1466">
        <v>48</v>
      </c>
      <c r="E1466" t="s">
        <v>39</v>
      </c>
      <c r="F1466">
        <v>0</v>
      </c>
      <c r="G1466">
        <v>3</v>
      </c>
      <c r="H1466" t="s">
        <v>3686</v>
      </c>
      <c r="I1466">
        <v>4865</v>
      </c>
      <c r="J1466">
        <v>0</v>
      </c>
      <c r="K1466">
        <v>53</v>
      </c>
      <c r="L1466" t="s">
        <v>142</v>
      </c>
      <c r="M1466" t="s">
        <v>23</v>
      </c>
      <c r="N1466" t="s">
        <v>39</v>
      </c>
      <c r="P1466" t="s">
        <v>202</v>
      </c>
      <c r="Q1466" t="s">
        <v>27</v>
      </c>
      <c r="R1466">
        <v>24.05</v>
      </c>
      <c r="S1466">
        <v>3388.51</v>
      </c>
    </row>
    <row r="1467" spans="1:19">
      <c r="A1467" t="s">
        <v>3741</v>
      </c>
      <c r="B1467" s="2">
        <v>43967</v>
      </c>
      <c r="C1467" t="s">
        <v>22</v>
      </c>
      <c r="D1467">
        <v>34</v>
      </c>
      <c r="E1467" t="s">
        <v>23</v>
      </c>
      <c r="F1467">
        <v>0</v>
      </c>
      <c r="G1467">
        <v>3</v>
      </c>
      <c r="H1467" t="s">
        <v>3686</v>
      </c>
      <c r="I1467">
        <v>4538</v>
      </c>
      <c r="J1467">
        <v>9</v>
      </c>
      <c r="K1467">
        <v>63</v>
      </c>
      <c r="L1467" t="s">
        <v>142</v>
      </c>
      <c r="M1467" t="s">
        <v>23</v>
      </c>
      <c r="N1467" t="s">
        <v>39</v>
      </c>
      <c r="P1467" t="s">
        <v>164</v>
      </c>
      <c r="Q1467" t="s">
        <v>50</v>
      </c>
      <c r="R1467">
        <v>19.25</v>
      </c>
      <c r="S1467">
        <v>2332.59</v>
      </c>
    </row>
    <row r="1468" spans="1:19">
      <c r="A1468" t="s">
        <v>3743</v>
      </c>
      <c r="B1468" s="2">
        <v>45341</v>
      </c>
      <c r="C1468" t="s">
        <v>33</v>
      </c>
      <c r="D1468">
        <v>57</v>
      </c>
      <c r="E1468" t="s">
        <v>23</v>
      </c>
      <c r="F1468">
        <v>0</v>
      </c>
      <c r="G1468">
        <v>3</v>
      </c>
      <c r="H1468" t="s">
        <v>3686</v>
      </c>
      <c r="I1468">
        <v>5009</v>
      </c>
      <c r="J1468">
        <v>9</v>
      </c>
      <c r="K1468">
        <v>18</v>
      </c>
      <c r="L1468" t="s">
        <v>97</v>
      </c>
      <c r="M1468" t="s">
        <v>23</v>
      </c>
      <c r="N1468" t="s">
        <v>23</v>
      </c>
      <c r="O1468" t="s">
        <v>25</v>
      </c>
      <c r="P1468" t="s">
        <v>26</v>
      </c>
      <c r="Q1468" t="s">
        <v>50</v>
      </c>
      <c r="R1468">
        <v>95.95</v>
      </c>
      <c r="S1468">
        <v>2271.58</v>
      </c>
    </row>
    <row r="1469" spans="1:19">
      <c r="A1469" t="s">
        <v>3746</v>
      </c>
      <c r="B1469" s="2">
        <v>43801</v>
      </c>
      <c r="C1469" t="s">
        <v>22</v>
      </c>
      <c r="D1469">
        <v>56</v>
      </c>
      <c r="E1469" t="s">
        <v>23</v>
      </c>
      <c r="F1469">
        <v>3</v>
      </c>
      <c r="G1469">
        <v>3</v>
      </c>
      <c r="H1469" t="s">
        <v>3686</v>
      </c>
      <c r="I1469">
        <v>4319</v>
      </c>
      <c r="J1469">
        <v>9</v>
      </c>
      <c r="K1469">
        <v>68</v>
      </c>
      <c r="L1469" t="s">
        <v>316</v>
      </c>
      <c r="M1469" t="s">
        <v>23</v>
      </c>
      <c r="N1469" t="s">
        <v>23</v>
      </c>
      <c r="O1469" t="s">
        <v>25</v>
      </c>
      <c r="P1469" t="s">
        <v>164</v>
      </c>
      <c r="Q1469" t="s">
        <v>27</v>
      </c>
      <c r="R1469">
        <v>99.55</v>
      </c>
      <c r="S1469">
        <v>9303</v>
      </c>
    </row>
    <row r="1470" spans="1:19">
      <c r="A1470" t="s">
        <v>3748</v>
      </c>
      <c r="B1470" s="2">
        <v>43679</v>
      </c>
      <c r="C1470" t="s">
        <v>22</v>
      </c>
      <c r="D1470">
        <v>38</v>
      </c>
      <c r="E1470" t="s">
        <v>23</v>
      </c>
      <c r="F1470">
        <v>0</v>
      </c>
      <c r="G1470">
        <v>3</v>
      </c>
      <c r="H1470" t="s">
        <v>3686</v>
      </c>
      <c r="I1470">
        <v>5943</v>
      </c>
      <c r="J1470">
        <v>9</v>
      </c>
      <c r="K1470">
        <v>72</v>
      </c>
      <c r="L1470" t="s">
        <v>15568</v>
      </c>
      <c r="M1470" t="s">
        <v>23</v>
      </c>
      <c r="N1470" t="s">
        <v>23</v>
      </c>
      <c r="O1470" t="s">
        <v>25</v>
      </c>
      <c r="P1470" t="s">
        <v>26</v>
      </c>
      <c r="Q1470" t="s">
        <v>27</v>
      </c>
      <c r="R1470">
        <v>94.65</v>
      </c>
      <c r="S1470">
        <v>9139.19</v>
      </c>
    </row>
    <row r="1471" spans="1:19">
      <c r="A1471" t="s">
        <v>3750</v>
      </c>
      <c r="B1471" s="2">
        <v>45840</v>
      </c>
      <c r="C1471" t="s">
        <v>22</v>
      </c>
      <c r="D1471">
        <v>39</v>
      </c>
      <c r="E1471" t="s">
        <v>23</v>
      </c>
      <c r="F1471">
        <v>1</v>
      </c>
      <c r="G1471">
        <v>3</v>
      </c>
      <c r="H1471" t="s">
        <v>3751</v>
      </c>
      <c r="I1471">
        <v>2618</v>
      </c>
      <c r="J1471">
        <v>5</v>
      </c>
      <c r="K1471">
        <v>1</v>
      </c>
      <c r="L1471" t="s">
        <v>15568</v>
      </c>
      <c r="M1471" t="s">
        <v>23</v>
      </c>
      <c r="N1471" t="s">
        <v>39</v>
      </c>
      <c r="P1471" t="s">
        <v>202</v>
      </c>
      <c r="Q1471" t="s">
        <v>50</v>
      </c>
      <c r="R1471">
        <v>19.850000000000001</v>
      </c>
      <c r="S1471">
        <v>67.31</v>
      </c>
    </row>
    <row r="1472" spans="1:19">
      <c r="A1472" t="s">
        <v>3753</v>
      </c>
      <c r="B1472" s="2">
        <v>45667</v>
      </c>
      <c r="C1472" t="s">
        <v>22</v>
      </c>
      <c r="D1472">
        <v>55</v>
      </c>
      <c r="E1472" t="s">
        <v>39</v>
      </c>
      <c r="F1472">
        <v>0</v>
      </c>
      <c r="G1472">
        <v>3</v>
      </c>
      <c r="H1472" t="s">
        <v>3686</v>
      </c>
      <c r="I1472">
        <v>4320</v>
      </c>
      <c r="J1472">
        <v>0</v>
      </c>
      <c r="K1472">
        <v>7</v>
      </c>
      <c r="L1472" t="s">
        <v>15568</v>
      </c>
      <c r="M1472" t="s">
        <v>23</v>
      </c>
      <c r="N1472" t="s">
        <v>23</v>
      </c>
      <c r="O1472" t="s">
        <v>25</v>
      </c>
      <c r="P1472" t="s">
        <v>26</v>
      </c>
      <c r="Q1472" t="s">
        <v>27</v>
      </c>
      <c r="R1472">
        <v>69.150000000000006</v>
      </c>
      <c r="S1472">
        <v>636.49</v>
      </c>
    </row>
    <row r="1473" spans="1:19">
      <c r="A1473" t="s">
        <v>3755</v>
      </c>
      <c r="B1473" s="2">
        <v>45590</v>
      </c>
      <c r="C1473" t="s">
        <v>22</v>
      </c>
      <c r="D1473">
        <v>54</v>
      </c>
      <c r="E1473" t="s">
        <v>39</v>
      </c>
      <c r="F1473">
        <v>0</v>
      </c>
      <c r="G1473">
        <v>3</v>
      </c>
      <c r="H1473" t="s">
        <v>3686</v>
      </c>
      <c r="I1473">
        <v>2385</v>
      </c>
      <c r="J1473">
        <v>0</v>
      </c>
      <c r="K1473">
        <v>10</v>
      </c>
      <c r="L1473" t="s">
        <v>97</v>
      </c>
      <c r="M1473" t="s">
        <v>23</v>
      </c>
      <c r="N1473" t="s">
        <v>23</v>
      </c>
      <c r="O1473" t="s">
        <v>49</v>
      </c>
      <c r="P1473" t="s">
        <v>26</v>
      </c>
      <c r="Q1473" t="s">
        <v>50</v>
      </c>
      <c r="R1473">
        <v>59.65</v>
      </c>
      <c r="S1473">
        <v>743.75</v>
      </c>
    </row>
    <row r="1474" spans="1:19">
      <c r="A1474" t="s">
        <v>3758</v>
      </c>
      <c r="B1474" s="2">
        <v>44277</v>
      </c>
      <c r="C1474" t="s">
        <v>33</v>
      </c>
      <c r="D1474">
        <v>36</v>
      </c>
      <c r="E1474" t="s">
        <v>39</v>
      </c>
      <c r="F1474">
        <v>0</v>
      </c>
      <c r="G1474">
        <v>3</v>
      </c>
      <c r="H1474" t="s">
        <v>3686</v>
      </c>
      <c r="I1474">
        <v>4635</v>
      </c>
      <c r="J1474">
        <v>0</v>
      </c>
      <c r="K1474">
        <v>53</v>
      </c>
      <c r="L1474" t="s">
        <v>15568</v>
      </c>
      <c r="M1474" t="s">
        <v>23</v>
      </c>
      <c r="N1474" t="s">
        <v>23</v>
      </c>
      <c r="O1474" t="s">
        <v>25</v>
      </c>
      <c r="P1474" t="s">
        <v>202</v>
      </c>
      <c r="Q1474" t="s">
        <v>50</v>
      </c>
      <c r="R1474">
        <v>98.6</v>
      </c>
      <c r="S1474">
        <v>6869.52</v>
      </c>
    </row>
    <row r="1475" spans="1:19">
      <c r="A1475" t="s">
        <v>3760</v>
      </c>
      <c r="B1475" s="2">
        <v>44533</v>
      </c>
      <c r="C1475" t="s">
        <v>33</v>
      </c>
      <c r="D1475">
        <v>52</v>
      </c>
      <c r="E1475" t="s">
        <v>23</v>
      </c>
      <c r="F1475">
        <v>0</v>
      </c>
      <c r="G1475">
        <v>3</v>
      </c>
      <c r="H1475" t="s">
        <v>3686</v>
      </c>
      <c r="I1475">
        <v>2221</v>
      </c>
      <c r="J1475">
        <v>10</v>
      </c>
      <c r="K1475">
        <v>44</v>
      </c>
      <c r="L1475" t="s">
        <v>142</v>
      </c>
      <c r="M1475" t="s">
        <v>23</v>
      </c>
      <c r="N1475" t="s">
        <v>23</v>
      </c>
      <c r="O1475" t="s">
        <v>25</v>
      </c>
      <c r="P1475" t="s">
        <v>26</v>
      </c>
      <c r="Q1475" t="s">
        <v>50</v>
      </c>
      <c r="R1475">
        <v>95.1</v>
      </c>
      <c r="S1475">
        <v>5500.23</v>
      </c>
    </row>
    <row r="1476" spans="1:19">
      <c r="A1476" t="s">
        <v>3762</v>
      </c>
      <c r="B1476" s="2">
        <v>45133</v>
      </c>
      <c r="C1476" t="s">
        <v>33</v>
      </c>
      <c r="D1476">
        <v>46</v>
      </c>
      <c r="E1476" t="s">
        <v>39</v>
      </c>
      <c r="F1476">
        <v>0</v>
      </c>
      <c r="G1476">
        <v>3</v>
      </c>
      <c r="H1476" t="s">
        <v>3686</v>
      </c>
      <c r="I1476">
        <v>3875</v>
      </c>
      <c r="J1476">
        <v>0</v>
      </c>
      <c r="K1476">
        <v>25</v>
      </c>
      <c r="L1476" t="s">
        <v>40</v>
      </c>
      <c r="M1476" t="s">
        <v>23</v>
      </c>
      <c r="N1476" t="s">
        <v>39</v>
      </c>
      <c r="P1476" t="s">
        <v>164</v>
      </c>
      <c r="Q1476" t="s">
        <v>50</v>
      </c>
      <c r="R1476">
        <v>19.8</v>
      </c>
      <c r="S1476">
        <v>823.45</v>
      </c>
    </row>
    <row r="1477" spans="1:19">
      <c r="A1477" t="s">
        <v>3764</v>
      </c>
      <c r="B1477" s="2">
        <v>45696</v>
      </c>
      <c r="C1477" t="s">
        <v>22</v>
      </c>
      <c r="D1477">
        <v>42</v>
      </c>
      <c r="E1477" t="s">
        <v>39</v>
      </c>
      <c r="F1477">
        <v>0</v>
      </c>
      <c r="G1477">
        <v>3</v>
      </c>
      <c r="H1477" t="s">
        <v>3686</v>
      </c>
      <c r="I1477">
        <v>4439</v>
      </c>
      <c r="J1477">
        <v>0</v>
      </c>
      <c r="K1477">
        <v>6</v>
      </c>
      <c r="L1477" t="s">
        <v>48</v>
      </c>
      <c r="M1477" t="s">
        <v>23</v>
      </c>
      <c r="N1477" t="s">
        <v>39</v>
      </c>
      <c r="P1477" t="s">
        <v>202</v>
      </c>
      <c r="Q1477" t="s">
        <v>50</v>
      </c>
      <c r="R1477">
        <v>20.6</v>
      </c>
      <c r="S1477">
        <v>189.62</v>
      </c>
    </row>
    <row r="1478" spans="1:19">
      <c r="A1478" t="s">
        <v>3766</v>
      </c>
      <c r="B1478" s="2">
        <v>43941</v>
      </c>
      <c r="C1478" t="s">
        <v>33</v>
      </c>
      <c r="D1478">
        <v>24</v>
      </c>
      <c r="E1478" t="s">
        <v>23</v>
      </c>
      <c r="F1478">
        <v>1</v>
      </c>
      <c r="G1478">
        <v>3</v>
      </c>
      <c r="H1478" t="s">
        <v>3686</v>
      </c>
      <c r="I1478">
        <v>4952</v>
      </c>
      <c r="J1478">
        <v>1</v>
      </c>
      <c r="K1478">
        <v>64</v>
      </c>
      <c r="L1478" t="s">
        <v>142</v>
      </c>
      <c r="M1478" t="s">
        <v>23</v>
      </c>
      <c r="N1478" t="s">
        <v>23</v>
      </c>
      <c r="O1478" t="s">
        <v>25</v>
      </c>
      <c r="P1478" t="s">
        <v>202</v>
      </c>
      <c r="Q1478" t="s">
        <v>27</v>
      </c>
      <c r="R1478">
        <v>113.35</v>
      </c>
      <c r="S1478">
        <v>7679.87</v>
      </c>
    </row>
    <row r="1479" spans="1:19">
      <c r="A1479" t="s">
        <v>3769</v>
      </c>
      <c r="B1479" s="2">
        <v>44014</v>
      </c>
      <c r="C1479" t="s">
        <v>33</v>
      </c>
      <c r="D1479">
        <v>63</v>
      </c>
      <c r="E1479" t="s">
        <v>23</v>
      </c>
      <c r="F1479">
        <v>3</v>
      </c>
      <c r="G1479">
        <v>3</v>
      </c>
      <c r="H1479" t="s">
        <v>3686</v>
      </c>
      <c r="I1479">
        <v>5063</v>
      </c>
      <c r="J1479">
        <v>8</v>
      </c>
      <c r="K1479">
        <v>61</v>
      </c>
      <c r="L1479" t="s">
        <v>142</v>
      </c>
      <c r="M1479" t="s">
        <v>39</v>
      </c>
      <c r="N1479" t="s">
        <v>23</v>
      </c>
      <c r="O1479" t="s">
        <v>49</v>
      </c>
      <c r="P1479" t="s">
        <v>164</v>
      </c>
      <c r="Q1479" t="s">
        <v>27</v>
      </c>
      <c r="R1479">
        <v>61.45</v>
      </c>
      <c r="S1479">
        <v>3751.15</v>
      </c>
    </row>
    <row r="1480" spans="1:19">
      <c r="A1480" t="s">
        <v>3771</v>
      </c>
      <c r="B1480" s="2">
        <v>44397</v>
      </c>
      <c r="C1480" t="s">
        <v>33</v>
      </c>
      <c r="D1480">
        <v>46</v>
      </c>
      <c r="E1480" t="s">
        <v>23</v>
      </c>
      <c r="F1480">
        <v>0</v>
      </c>
      <c r="G1480">
        <v>3</v>
      </c>
      <c r="H1480" t="s">
        <v>3686</v>
      </c>
      <c r="I1480">
        <v>6061</v>
      </c>
      <c r="J1480">
        <v>5</v>
      </c>
      <c r="K1480">
        <v>49</v>
      </c>
      <c r="L1480" t="s">
        <v>142</v>
      </c>
      <c r="M1480" t="s">
        <v>23</v>
      </c>
      <c r="N1480" t="s">
        <v>39</v>
      </c>
      <c r="P1480" t="s">
        <v>202</v>
      </c>
      <c r="Q1480" t="s">
        <v>27</v>
      </c>
      <c r="R1480">
        <v>20.45</v>
      </c>
      <c r="S1480">
        <v>3330.32</v>
      </c>
    </row>
    <row r="1481" spans="1:19">
      <c r="A1481" t="s">
        <v>3774</v>
      </c>
      <c r="B1481" s="2">
        <v>45506</v>
      </c>
      <c r="C1481" t="s">
        <v>33</v>
      </c>
      <c r="D1481">
        <v>48</v>
      </c>
      <c r="E1481" t="s">
        <v>39</v>
      </c>
      <c r="F1481">
        <v>0</v>
      </c>
      <c r="G1481">
        <v>3</v>
      </c>
      <c r="H1481" t="s">
        <v>3686</v>
      </c>
      <c r="I1481">
        <v>3100</v>
      </c>
      <c r="J1481">
        <v>0</v>
      </c>
      <c r="K1481">
        <v>12</v>
      </c>
      <c r="L1481" t="s">
        <v>97</v>
      </c>
      <c r="M1481" t="s">
        <v>39</v>
      </c>
      <c r="N1481" t="s">
        <v>23</v>
      </c>
      <c r="O1481" t="s">
        <v>49</v>
      </c>
      <c r="P1481" t="s">
        <v>164</v>
      </c>
      <c r="Q1481" t="s">
        <v>50</v>
      </c>
      <c r="R1481">
        <v>49.85</v>
      </c>
      <c r="S1481">
        <v>552.1</v>
      </c>
    </row>
    <row r="1482" spans="1:19">
      <c r="A1482" t="s">
        <v>3777</v>
      </c>
      <c r="B1482" s="2">
        <v>45293</v>
      </c>
      <c r="C1482" t="s">
        <v>22</v>
      </c>
      <c r="D1482">
        <v>58</v>
      </c>
      <c r="E1482" t="s">
        <v>39</v>
      </c>
      <c r="F1482">
        <v>0</v>
      </c>
      <c r="G1482">
        <v>3</v>
      </c>
      <c r="H1482" t="s">
        <v>3686</v>
      </c>
      <c r="I1482">
        <v>2464</v>
      </c>
      <c r="J1482">
        <v>0</v>
      </c>
      <c r="K1482">
        <v>19</v>
      </c>
      <c r="L1482" t="s">
        <v>15568</v>
      </c>
      <c r="M1482" t="s">
        <v>23</v>
      </c>
      <c r="N1482" t="s">
        <v>23</v>
      </c>
      <c r="O1482" t="s">
        <v>25</v>
      </c>
      <c r="P1482" t="s">
        <v>26</v>
      </c>
      <c r="Q1482" t="s">
        <v>27</v>
      </c>
      <c r="R1482">
        <v>78.7</v>
      </c>
      <c r="S1482">
        <v>2029.71</v>
      </c>
    </row>
    <row r="1483" spans="1:19">
      <c r="A1483" t="s">
        <v>3780</v>
      </c>
      <c r="B1483" s="2">
        <v>45221</v>
      </c>
      <c r="C1483" t="s">
        <v>33</v>
      </c>
      <c r="D1483">
        <v>57</v>
      </c>
      <c r="E1483" t="s">
        <v>39</v>
      </c>
      <c r="F1483">
        <v>0</v>
      </c>
      <c r="G1483">
        <v>3</v>
      </c>
      <c r="H1483" t="s">
        <v>3686</v>
      </c>
      <c r="I1483">
        <v>4327</v>
      </c>
      <c r="J1483">
        <v>0</v>
      </c>
      <c r="K1483">
        <v>22</v>
      </c>
      <c r="L1483" t="s">
        <v>15568</v>
      </c>
      <c r="M1483" t="s">
        <v>23</v>
      </c>
      <c r="N1483" t="s">
        <v>39</v>
      </c>
      <c r="P1483" t="s">
        <v>202</v>
      </c>
      <c r="Q1483" t="s">
        <v>50</v>
      </c>
      <c r="R1483">
        <v>20.05</v>
      </c>
      <c r="S1483">
        <v>1173.58</v>
      </c>
    </row>
    <row r="1484" spans="1:19">
      <c r="A1484" t="s">
        <v>3782</v>
      </c>
      <c r="B1484" s="2">
        <v>43901</v>
      </c>
      <c r="C1484" t="s">
        <v>22</v>
      </c>
      <c r="D1484">
        <v>65</v>
      </c>
      <c r="E1484" t="s">
        <v>23</v>
      </c>
      <c r="F1484">
        <v>1</v>
      </c>
      <c r="G1484">
        <v>3</v>
      </c>
      <c r="H1484" t="s">
        <v>3686</v>
      </c>
      <c r="I1484">
        <v>4978</v>
      </c>
      <c r="J1484">
        <v>10</v>
      </c>
      <c r="K1484">
        <v>65</v>
      </c>
      <c r="L1484" t="s">
        <v>15568</v>
      </c>
      <c r="M1484" t="s">
        <v>23</v>
      </c>
      <c r="N1484" t="s">
        <v>23</v>
      </c>
      <c r="O1484" t="s">
        <v>25</v>
      </c>
      <c r="P1484" t="s">
        <v>164</v>
      </c>
      <c r="Q1484" t="s">
        <v>27</v>
      </c>
      <c r="R1484">
        <v>85.75</v>
      </c>
      <c r="S1484">
        <v>6279.56</v>
      </c>
    </row>
    <row r="1485" spans="1:19">
      <c r="A1485" t="s">
        <v>3784</v>
      </c>
      <c r="B1485" s="2">
        <v>44124</v>
      </c>
      <c r="C1485" t="s">
        <v>22</v>
      </c>
      <c r="D1485">
        <v>78</v>
      </c>
      <c r="E1485" t="s">
        <v>23</v>
      </c>
      <c r="F1485">
        <v>0</v>
      </c>
      <c r="G1485">
        <v>3</v>
      </c>
      <c r="H1485" t="s">
        <v>3686</v>
      </c>
      <c r="I1485">
        <v>4993</v>
      </c>
      <c r="J1485">
        <v>8</v>
      </c>
      <c r="K1485">
        <v>58</v>
      </c>
      <c r="L1485" t="s">
        <v>15568</v>
      </c>
      <c r="M1485" t="s">
        <v>23</v>
      </c>
      <c r="N1485" t="s">
        <v>23</v>
      </c>
      <c r="O1485" t="s">
        <v>25</v>
      </c>
      <c r="P1485" t="s">
        <v>164</v>
      </c>
      <c r="Q1485" t="s">
        <v>27</v>
      </c>
      <c r="R1485">
        <v>98.9</v>
      </c>
      <c r="S1485">
        <v>7585.08</v>
      </c>
    </row>
    <row r="1486" spans="1:19">
      <c r="A1486" t="s">
        <v>3786</v>
      </c>
      <c r="B1486" s="2">
        <v>43785</v>
      </c>
      <c r="C1486" t="s">
        <v>22</v>
      </c>
      <c r="D1486">
        <v>80</v>
      </c>
      <c r="E1486" t="s">
        <v>23</v>
      </c>
      <c r="F1486">
        <v>0</v>
      </c>
      <c r="G1486">
        <v>3</v>
      </c>
      <c r="H1486" t="s">
        <v>3686</v>
      </c>
      <c r="I1486">
        <v>6132</v>
      </c>
      <c r="J1486">
        <v>5</v>
      </c>
      <c r="K1486">
        <v>69</v>
      </c>
      <c r="L1486" t="s">
        <v>15568</v>
      </c>
      <c r="M1486" t="s">
        <v>23</v>
      </c>
      <c r="N1486" t="s">
        <v>23</v>
      </c>
      <c r="O1486" t="s">
        <v>25</v>
      </c>
      <c r="P1486" t="s">
        <v>164</v>
      </c>
      <c r="Q1486" t="s">
        <v>27</v>
      </c>
      <c r="R1486">
        <v>95.35</v>
      </c>
      <c r="S1486">
        <v>9825.7900000000009</v>
      </c>
    </row>
    <row r="1487" spans="1:19">
      <c r="A1487" t="s">
        <v>3788</v>
      </c>
      <c r="B1487" s="2">
        <v>43774</v>
      </c>
      <c r="C1487" t="s">
        <v>22</v>
      </c>
      <c r="D1487">
        <v>73</v>
      </c>
      <c r="E1487" t="s">
        <v>39</v>
      </c>
      <c r="F1487">
        <v>0</v>
      </c>
      <c r="G1487">
        <v>3</v>
      </c>
      <c r="H1487" t="s">
        <v>3686</v>
      </c>
      <c r="I1487">
        <v>4042</v>
      </c>
      <c r="J1487">
        <v>0</v>
      </c>
      <c r="K1487">
        <v>69</v>
      </c>
      <c r="L1487" t="s">
        <v>15568</v>
      </c>
      <c r="M1487" t="s">
        <v>23</v>
      </c>
      <c r="N1487" t="s">
        <v>39</v>
      </c>
      <c r="P1487" t="s">
        <v>164</v>
      </c>
      <c r="Q1487" t="s">
        <v>50</v>
      </c>
      <c r="R1487">
        <v>20.3</v>
      </c>
      <c r="S1487">
        <v>2779.08</v>
      </c>
    </row>
    <row r="1488" spans="1:19">
      <c r="A1488" t="s">
        <v>3791</v>
      </c>
      <c r="B1488" s="2">
        <v>44095</v>
      </c>
      <c r="C1488" t="s">
        <v>33</v>
      </c>
      <c r="D1488">
        <v>67</v>
      </c>
      <c r="E1488" t="s">
        <v>23</v>
      </c>
      <c r="F1488">
        <v>1</v>
      </c>
      <c r="G1488">
        <v>3</v>
      </c>
      <c r="H1488" t="s">
        <v>3686</v>
      </c>
      <c r="I1488">
        <v>6492</v>
      </c>
      <c r="J1488">
        <v>3</v>
      </c>
      <c r="K1488">
        <v>59</v>
      </c>
      <c r="L1488" t="s">
        <v>15568</v>
      </c>
      <c r="M1488" t="s">
        <v>23</v>
      </c>
      <c r="N1488" t="s">
        <v>23</v>
      </c>
      <c r="O1488" t="s">
        <v>25</v>
      </c>
      <c r="P1488" t="s">
        <v>26</v>
      </c>
      <c r="Q1488" t="s">
        <v>50</v>
      </c>
      <c r="R1488">
        <v>88.75</v>
      </c>
      <c r="S1488">
        <v>6301.5</v>
      </c>
    </row>
    <row r="1489" spans="1:19">
      <c r="A1489" t="s">
        <v>3794</v>
      </c>
      <c r="B1489" s="2">
        <v>43690</v>
      </c>
      <c r="C1489" t="s">
        <v>33</v>
      </c>
      <c r="D1489">
        <v>75</v>
      </c>
      <c r="E1489" t="s">
        <v>23</v>
      </c>
      <c r="F1489">
        <v>0</v>
      </c>
      <c r="G1489">
        <v>3</v>
      </c>
      <c r="H1489" t="s">
        <v>3686</v>
      </c>
      <c r="I1489">
        <v>5079</v>
      </c>
      <c r="J1489">
        <v>9</v>
      </c>
      <c r="K1489">
        <v>72</v>
      </c>
      <c r="L1489" t="s">
        <v>15568</v>
      </c>
      <c r="M1489" t="s">
        <v>23</v>
      </c>
      <c r="N1489" t="s">
        <v>39</v>
      </c>
      <c r="P1489" t="s">
        <v>164</v>
      </c>
      <c r="Q1489" t="s">
        <v>50</v>
      </c>
      <c r="R1489">
        <v>25.7</v>
      </c>
      <c r="S1489">
        <v>2547.96</v>
      </c>
    </row>
    <row r="1490" spans="1:19">
      <c r="A1490" t="s">
        <v>3796</v>
      </c>
      <c r="B1490" s="2">
        <v>43847</v>
      </c>
      <c r="C1490" t="s">
        <v>33</v>
      </c>
      <c r="D1490">
        <v>70</v>
      </c>
      <c r="E1490" t="s">
        <v>23</v>
      </c>
      <c r="F1490">
        <v>0</v>
      </c>
      <c r="G1490">
        <v>3</v>
      </c>
      <c r="H1490" t="s">
        <v>3686</v>
      </c>
      <c r="I1490">
        <v>4126</v>
      </c>
      <c r="J1490">
        <v>8</v>
      </c>
      <c r="K1490">
        <v>67</v>
      </c>
      <c r="L1490" t="s">
        <v>15568</v>
      </c>
      <c r="M1490" t="s">
        <v>23</v>
      </c>
      <c r="N1490" t="s">
        <v>23</v>
      </c>
      <c r="O1490" t="s">
        <v>25</v>
      </c>
      <c r="P1490" t="s">
        <v>202</v>
      </c>
      <c r="Q1490" t="s">
        <v>50</v>
      </c>
      <c r="R1490">
        <v>107.05</v>
      </c>
      <c r="S1490">
        <v>9719.99</v>
      </c>
    </row>
    <row r="1491" spans="1:19">
      <c r="A1491" t="s">
        <v>3799</v>
      </c>
      <c r="B1491" s="2">
        <v>43700</v>
      </c>
      <c r="C1491" t="s">
        <v>22</v>
      </c>
      <c r="D1491">
        <v>67</v>
      </c>
      <c r="E1491" t="s">
        <v>23</v>
      </c>
      <c r="F1491">
        <v>0</v>
      </c>
      <c r="G1491">
        <v>3</v>
      </c>
      <c r="H1491" t="s">
        <v>3686</v>
      </c>
      <c r="I1491">
        <v>5974</v>
      </c>
      <c r="J1491">
        <v>9</v>
      </c>
      <c r="K1491">
        <v>72</v>
      </c>
      <c r="L1491" t="s">
        <v>15568</v>
      </c>
      <c r="M1491" t="s">
        <v>23</v>
      </c>
      <c r="N1491" t="s">
        <v>23</v>
      </c>
      <c r="O1491" t="s">
        <v>49</v>
      </c>
      <c r="P1491" t="s">
        <v>164</v>
      </c>
      <c r="Q1491" t="s">
        <v>50</v>
      </c>
      <c r="R1491">
        <v>90.25</v>
      </c>
      <c r="S1491">
        <v>7155.69</v>
      </c>
    </row>
    <row r="1492" spans="1:19">
      <c r="A1492" t="s">
        <v>3801</v>
      </c>
      <c r="B1492" s="2">
        <v>43703</v>
      </c>
      <c r="C1492" t="s">
        <v>33</v>
      </c>
      <c r="D1492">
        <v>36</v>
      </c>
      <c r="E1492" t="s">
        <v>23</v>
      </c>
      <c r="F1492">
        <v>0</v>
      </c>
      <c r="G1492">
        <v>3</v>
      </c>
      <c r="H1492" t="s">
        <v>3686</v>
      </c>
      <c r="I1492">
        <v>4594</v>
      </c>
      <c r="J1492">
        <v>1</v>
      </c>
      <c r="K1492">
        <v>72</v>
      </c>
      <c r="L1492" t="s">
        <v>316</v>
      </c>
      <c r="M1492" t="s">
        <v>23</v>
      </c>
      <c r="N1492" t="s">
        <v>23</v>
      </c>
      <c r="O1492" t="s">
        <v>25</v>
      </c>
      <c r="P1492" t="s">
        <v>202</v>
      </c>
      <c r="Q1492" t="s">
        <v>27</v>
      </c>
      <c r="R1492">
        <v>104.15</v>
      </c>
      <c r="S1492">
        <v>9162.09</v>
      </c>
    </row>
    <row r="1493" spans="1:19">
      <c r="A1493" t="s">
        <v>3803</v>
      </c>
      <c r="B1493" s="2">
        <v>45779</v>
      </c>
      <c r="C1493" t="s">
        <v>33</v>
      </c>
      <c r="D1493">
        <v>25</v>
      </c>
      <c r="E1493" t="s">
        <v>39</v>
      </c>
      <c r="F1493">
        <v>0</v>
      </c>
      <c r="G1493">
        <v>3</v>
      </c>
      <c r="H1493" t="s">
        <v>3751</v>
      </c>
      <c r="I1493">
        <v>5575</v>
      </c>
      <c r="J1493">
        <v>0</v>
      </c>
      <c r="K1493">
        <v>3</v>
      </c>
      <c r="L1493" t="s">
        <v>48</v>
      </c>
      <c r="M1493" t="s">
        <v>23</v>
      </c>
      <c r="N1493" t="s">
        <v>39</v>
      </c>
      <c r="P1493" t="s">
        <v>26</v>
      </c>
      <c r="Q1493" t="s">
        <v>50</v>
      </c>
      <c r="R1493">
        <v>20</v>
      </c>
      <c r="S1493">
        <v>107.81</v>
      </c>
    </row>
    <row r="1494" spans="1:19">
      <c r="A1494" t="s">
        <v>3805</v>
      </c>
      <c r="B1494" s="2">
        <v>45782</v>
      </c>
      <c r="C1494" t="s">
        <v>33</v>
      </c>
      <c r="D1494">
        <v>40</v>
      </c>
      <c r="E1494" t="s">
        <v>39</v>
      </c>
      <c r="F1494">
        <v>0</v>
      </c>
      <c r="G1494">
        <v>3</v>
      </c>
      <c r="H1494" t="s">
        <v>3751</v>
      </c>
      <c r="I1494">
        <v>3319</v>
      </c>
      <c r="J1494">
        <v>0</v>
      </c>
      <c r="K1494">
        <v>3</v>
      </c>
      <c r="L1494" t="s">
        <v>15568</v>
      </c>
      <c r="M1494" t="s">
        <v>23</v>
      </c>
      <c r="N1494" t="s">
        <v>23</v>
      </c>
      <c r="O1494" t="s">
        <v>25</v>
      </c>
      <c r="P1494" t="s">
        <v>26</v>
      </c>
      <c r="Q1494" t="s">
        <v>84</v>
      </c>
      <c r="R1494">
        <v>74.75</v>
      </c>
      <c r="S1494">
        <v>236.76</v>
      </c>
    </row>
    <row r="1495" spans="1:19">
      <c r="A1495" t="s">
        <v>3807</v>
      </c>
      <c r="B1495" s="2">
        <v>43776</v>
      </c>
      <c r="C1495" t="s">
        <v>33</v>
      </c>
      <c r="D1495">
        <v>48</v>
      </c>
      <c r="E1495" t="s">
        <v>23</v>
      </c>
      <c r="F1495">
        <v>0</v>
      </c>
      <c r="G1495">
        <v>3</v>
      </c>
      <c r="H1495" t="s">
        <v>3686</v>
      </c>
      <c r="I1495">
        <v>4884</v>
      </c>
      <c r="J1495">
        <v>10</v>
      </c>
      <c r="K1495">
        <v>69</v>
      </c>
      <c r="L1495" t="s">
        <v>316</v>
      </c>
      <c r="M1495" t="s">
        <v>23</v>
      </c>
      <c r="N1495" t="s">
        <v>39</v>
      </c>
      <c r="P1495" t="s">
        <v>164</v>
      </c>
      <c r="Q1495" t="s">
        <v>27</v>
      </c>
      <c r="R1495">
        <v>24.25</v>
      </c>
      <c r="S1495">
        <v>4340.87</v>
      </c>
    </row>
    <row r="1496" spans="1:19">
      <c r="A1496" t="s">
        <v>3809</v>
      </c>
      <c r="B1496" s="2">
        <v>44750</v>
      </c>
      <c r="C1496" t="s">
        <v>22</v>
      </c>
      <c r="D1496">
        <v>57</v>
      </c>
      <c r="E1496" t="s">
        <v>39</v>
      </c>
      <c r="F1496">
        <v>0</v>
      </c>
      <c r="G1496">
        <v>3</v>
      </c>
      <c r="H1496" t="s">
        <v>3686</v>
      </c>
      <c r="I1496">
        <v>4812</v>
      </c>
      <c r="J1496">
        <v>0</v>
      </c>
      <c r="K1496">
        <v>37</v>
      </c>
      <c r="L1496" t="s">
        <v>40</v>
      </c>
      <c r="M1496" t="s">
        <v>23</v>
      </c>
      <c r="N1496" t="s">
        <v>23</v>
      </c>
      <c r="O1496" t="s">
        <v>25</v>
      </c>
      <c r="P1496" t="s">
        <v>202</v>
      </c>
      <c r="Q1496" t="s">
        <v>50</v>
      </c>
      <c r="R1496">
        <v>104.5</v>
      </c>
      <c r="S1496">
        <v>5210.6400000000003</v>
      </c>
    </row>
    <row r="1497" spans="1:19">
      <c r="A1497" t="s">
        <v>3811</v>
      </c>
      <c r="B1497" s="2">
        <v>44413</v>
      </c>
      <c r="C1497" t="s">
        <v>33</v>
      </c>
      <c r="D1497">
        <v>26</v>
      </c>
      <c r="E1497" t="s">
        <v>39</v>
      </c>
      <c r="F1497">
        <v>0</v>
      </c>
      <c r="G1497">
        <v>3</v>
      </c>
      <c r="H1497" t="s">
        <v>3686</v>
      </c>
      <c r="I1497">
        <v>3396</v>
      </c>
      <c r="J1497">
        <v>0</v>
      </c>
      <c r="K1497">
        <v>48</v>
      </c>
      <c r="L1497" t="s">
        <v>15568</v>
      </c>
      <c r="M1497" t="s">
        <v>23</v>
      </c>
      <c r="N1497" t="s">
        <v>39</v>
      </c>
      <c r="P1497" t="s">
        <v>202</v>
      </c>
      <c r="Q1497" t="s">
        <v>84</v>
      </c>
      <c r="R1497">
        <v>19.95</v>
      </c>
      <c r="S1497">
        <v>1377.82</v>
      </c>
    </row>
    <row r="1498" spans="1:19">
      <c r="A1498" t="s">
        <v>3813</v>
      </c>
      <c r="B1498" s="2">
        <v>44687</v>
      </c>
      <c r="C1498" t="s">
        <v>22</v>
      </c>
      <c r="D1498">
        <v>32</v>
      </c>
      <c r="E1498" t="s">
        <v>23</v>
      </c>
      <c r="F1498">
        <v>0</v>
      </c>
      <c r="G1498">
        <v>3</v>
      </c>
      <c r="H1498" t="s">
        <v>3686</v>
      </c>
      <c r="I1498">
        <v>4259</v>
      </c>
      <c r="J1498">
        <v>8</v>
      </c>
      <c r="K1498">
        <v>39</v>
      </c>
      <c r="L1498" t="s">
        <v>15568</v>
      </c>
      <c r="M1498" t="s">
        <v>39</v>
      </c>
      <c r="N1498" t="s">
        <v>23</v>
      </c>
      <c r="O1498" t="s">
        <v>49</v>
      </c>
      <c r="P1498" t="s">
        <v>202</v>
      </c>
      <c r="Q1498" t="s">
        <v>50</v>
      </c>
      <c r="R1498">
        <v>25.25</v>
      </c>
      <c r="S1498">
        <v>947.75</v>
      </c>
    </row>
    <row r="1499" spans="1:19">
      <c r="A1499" t="s">
        <v>3815</v>
      </c>
      <c r="B1499" s="2">
        <v>44548</v>
      </c>
      <c r="C1499" t="s">
        <v>33</v>
      </c>
      <c r="D1499">
        <v>27</v>
      </c>
      <c r="E1499" t="s">
        <v>23</v>
      </c>
      <c r="F1499">
        <v>0</v>
      </c>
      <c r="G1499">
        <v>3</v>
      </c>
      <c r="H1499" t="s">
        <v>3686</v>
      </c>
      <c r="I1499">
        <v>2059</v>
      </c>
      <c r="J1499">
        <v>8</v>
      </c>
      <c r="K1499">
        <v>44</v>
      </c>
      <c r="L1499" t="s">
        <v>142</v>
      </c>
      <c r="M1499" t="s">
        <v>23</v>
      </c>
      <c r="N1499" t="s">
        <v>23</v>
      </c>
      <c r="O1499" t="s">
        <v>56</v>
      </c>
      <c r="P1499" t="s">
        <v>202</v>
      </c>
      <c r="Q1499" t="s">
        <v>50</v>
      </c>
      <c r="R1499">
        <v>61.5</v>
      </c>
      <c r="S1499">
        <v>4846.4799999999996</v>
      </c>
    </row>
    <row r="1500" spans="1:19">
      <c r="A1500" t="s">
        <v>3818</v>
      </c>
      <c r="B1500" s="2">
        <v>44297</v>
      </c>
      <c r="C1500" t="s">
        <v>22</v>
      </c>
      <c r="D1500">
        <v>60</v>
      </c>
      <c r="E1500" t="s">
        <v>23</v>
      </c>
      <c r="F1500">
        <v>2</v>
      </c>
      <c r="G1500">
        <v>3</v>
      </c>
      <c r="H1500" t="s">
        <v>3686</v>
      </c>
      <c r="I1500">
        <v>4676</v>
      </c>
      <c r="J1500">
        <v>6</v>
      </c>
      <c r="K1500">
        <v>52</v>
      </c>
      <c r="L1500" t="s">
        <v>142</v>
      </c>
      <c r="M1500" t="s">
        <v>23</v>
      </c>
      <c r="N1500" t="s">
        <v>39</v>
      </c>
      <c r="P1500" t="s">
        <v>164</v>
      </c>
      <c r="Q1500" t="s">
        <v>84</v>
      </c>
      <c r="R1500">
        <v>25.75</v>
      </c>
      <c r="S1500">
        <v>3920.37</v>
      </c>
    </row>
    <row r="1501" spans="1:19">
      <c r="A1501" t="s">
        <v>3821</v>
      </c>
      <c r="B1501" s="2">
        <v>44426</v>
      </c>
      <c r="C1501" t="s">
        <v>33</v>
      </c>
      <c r="D1501">
        <v>61</v>
      </c>
      <c r="E1501" t="s">
        <v>23</v>
      </c>
      <c r="F1501">
        <v>3</v>
      </c>
      <c r="G1501">
        <v>3</v>
      </c>
      <c r="H1501" t="s">
        <v>3686</v>
      </c>
      <c r="I1501">
        <v>5269</v>
      </c>
      <c r="J1501">
        <v>3</v>
      </c>
      <c r="K1501">
        <v>48</v>
      </c>
      <c r="L1501" t="s">
        <v>15568</v>
      </c>
      <c r="M1501" t="s">
        <v>39</v>
      </c>
      <c r="N1501" t="s">
        <v>23</v>
      </c>
      <c r="O1501" t="s">
        <v>49</v>
      </c>
      <c r="P1501" t="s">
        <v>202</v>
      </c>
      <c r="Q1501" t="s">
        <v>50</v>
      </c>
      <c r="R1501">
        <v>45</v>
      </c>
      <c r="S1501">
        <v>2196.3000000000002</v>
      </c>
    </row>
    <row r="1502" spans="1:19">
      <c r="A1502" t="s">
        <v>3823</v>
      </c>
      <c r="B1502" s="2">
        <v>44354</v>
      </c>
      <c r="C1502" t="s">
        <v>22</v>
      </c>
      <c r="D1502">
        <v>43</v>
      </c>
      <c r="E1502" t="s">
        <v>23</v>
      </c>
      <c r="F1502">
        <v>1</v>
      </c>
      <c r="G1502">
        <v>3</v>
      </c>
      <c r="H1502" t="s">
        <v>3686</v>
      </c>
      <c r="I1502">
        <v>5141</v>
      </c>
      <c r="J1502">
        <v>1</v>
      </c>
      <c r="K1502">
        <v>50</v>
      </c>
      <c r="L1502" t="s">
        <v>15568</v>
      </c>
      <c r="M1502" t="s">
        <v>23</v>
      </c>
      <c r="N1502" t="s">
        <v>23</v>
      </c>
      <c r="O1502" t="s">
        <v>56</v>
      </c>
      <c r="P1502" t="s">
        <v>202</v>
      </c>
      <c r="Q1502" t="s">
        <v>27</v>
      </c>
      <c r="R1502">
        <v>75.5</v>
      </c>
      <c r="S1502">
        <v>5717.1</v>
      </c>
    </row>
    <row r="1503" spans="1:19">
      <c r="A1503" t="s">
        <v>3825</v>
      </c>
      <c r="B1503" s="2">
        <v>44324</v>
      </c>
      <c r="C1503" t="s">
        <v>33</v>
      </c>
      <c r="D1503">
        <v>29</v>
      </c>
      <c r="E1503" t="s">
        <v>23</v>
      </c>
      <c r="F1503">
        <v>1</v>
      </c>
      <c r="G1503">
        <v>3</v>
      </c>
      <c r="H1503" t="s">
        <v>3686</v>
      </c>
      <c r="I1503">
        <v>6492</v>
      </c>
      <c r="J1503">
        <v>2</v>
      </c>
      <c r="K1503">
        <v>51</v>
      </c>
      <c r="L1503" t="s">
        <v>142</v>
      </c>
      <c r="M1503" t="s">
        <v>23</v>
      </c>
      <c r="N1503" t="s">
        <v>23</v>
      </c>
      <c r="O1503" t="s">
        <v>25</v>
      </c>
      <c r="P1503" t="s">
        <v>202</v>
      </c>
      <c r="Q1503" t="s">
        <v>84</v>
      </c>
      <c r="R1503">
        <v>95.15</v>
      </c>
      <c r="S1503">
        <v>5939.47</v>
      </c>
    </row>
    <row r="1504" spans="1:19">
      <c r="A1504" t="s">
        <v>3827</v>
      </c>
      <c r="B1504" s="2">
        <v>44100</v>
      </c>
      <c r="C1504" t="s">
        <v>22</v>
      </c>
      <c r="D1504">
        <v>21</v>
      </c>
      <c r="E1504" t="s">
        <v>23</v>
      </c>
      <c r="F1504">
        <v>3</v>
      </c>
      <c r="G1504">
        <v>3</v>
      </c>
      <c r="H1504" t="s">
        <v>3686</v>
      </c>
      <c r="I1504">
        <v>5020</v>
      </c>
      <c r="J1504">
        <v>4</v>
      </c>
      <c r="K1504">
        <v>59</v>
      </c>
      <c r="L1504" t="s">
        <v>142</v>
      </c>
      <c r="M1504" t="s">
        <v>23</v>
      </c>
      <c r="N1504" t="s">
        <v>23</v>
      </c>
      <c r="O1504" t="s">
        <v>56</v>
      </c>
      <c r="P1504" t="s">
        <v>164</v>
      </c>
      <c r="Q1504" t="s">
        <v>27</v>
      </c>
      <c r="R1504">
        <v>86.75</v>
      </c>
      <c r="S1504">
        <v>7835.83</v>
      </c>
    </row>
    <row r="1505" spans="1:19">
      <c r="A1505" t="s">
        <v>3830</v>
      </c>
      <c r="B1505" s="2">
        <v>45847</v>
      </c>
      <c r="C1505" t="s">
        <v>22</v>
      </c>
      <c r="D1505">
        <v>21</v>
      </c>
      <c r="E1505" t="s">
        <v>39</v>
      </c>
      <c r="F1505">
        <v>0</v>
      </c>
      <c r="G1505">
        <v>3</v>
      </c>
      <c r="H1505" t="s">
        <v>3751</v>
      </c>
      <c r="I1505">
        <v>2451</v>
      </c>
      <c r="J1505">
        <v>0</v>
      </c>
      <c r="K1505">
        <v>1</v>
      </c>
      <c r="L1505" t="s">
        <v>48</v>
      </c>
      <c r="M1505" t="s">
        <v>23</v>
      </c>
      <c r="N1505" t="s">
        <v>23</v>
      </c>
      <c r="O1505" t="s">
        <v>49</v>
      </c>
      <c r="P1505" t="s">
        <v>26</v>
      </c>
      <c r="Q1505" t="s">
        <v>50</v>
      </c>
      <c r="R1505">
        <v>44.9</v>
      </c>
      <c r="S1505">
        <v>60.66</v>
      </c>
    </row>
    <row r="1506" spans="1:19">
      <c r="A1506" t="s">
        <v>3831</v>
      </c>
      <c r="B1506" s="2">
        <v>44159</v>
      </c>
      <c r="C1506" t="s">
        <v>33</v>
      </c>
      <c r="D1506">
        <v>44</v>
      </c>
      <c r="E1506" t="s">
        <v>23</v>
      </c>
      <c r="F1506">
        <v>2</v>
      </c>
      <c r="G1506">
        <v>3</v>
      </c>
      <c r="H1506" t="s">
        <v>3686</v>
      </c>
      <c r="I1506">
        <v>5660</v>
      </c>
      <c r="J1506">
        <v>1</v>
      </c>
      <c r="K1506">
        <v>57</v>
      </c>
      <c r="L1506" t="s">
        <v>15568</v>
      </c>
      <c r="M1506" t="s">
        <v>23</v>
      </c>
      <c r="N1506" t="s">
        <v>23</v>
      </c>
      <c r="O1506" t="s">
        <v>49</v>
      </c>
      <c r="P1506" t="s">
        <v>202</v>
      </c>
      <c r="Q1506" t="s">
        <v>27</v>
      </c>
      <c r="R1506">
        <v>53.45</v>
      </c>
      <c r="S1506">
        <v>4022.57</v>
      </c>
    </row>
    <row r="1507" spans="1:19">
      <c r="A1507" t="s">
        <v>3834</v>
      </c>
      <c r="B1507" s="2">
        <v>44369</v>
      </c>
      <c r="C1507" t="s">
        <v>33</v>
      </c>
      <c r="D1507">
        <v>33</v>
      </c>
      <c r="E1507" t="s">
        <v>23</v>
      </c>
      <c r="F1507">
        <v>0</v>
      </c>
      <c r="G1507">
        <v>3</v>
      </c>
      <c r="H1507" t="s">
        <v>3686</v>
      </c>
      <c r="I1507">
        <v>4676</v>
      </c>
      <c r="J1507">
        <v>4</v>
      </c>
      <c r="K1507">
        <v>50</v>
      </c>
      <c r="L1507" t="s">
        <v>142</v>
      </c>
      <c r="M1507" t="s">
        <v>23</v>
      </c>
      <c r="N1507" t="s">
        <v>23</v>
      </c>
      <c r="O1507" t="s">
        <v>25</v>
      </c>
      <c r="P1507" t="s">
        <v>26</v>
      </c>
      <c r="Q1507" t="s">
        <v>27</v>
      </c>
      <c r="R1507">
        <v>109.65</v>
      </c>
      <c r="S1507">
        <v>7134.3</v>
      </c>
    </row>
    <row r="1508" spans="1:19">
      <c r="A1508" t="s">
        <v>3836</v>
      </c>
      <c r="B1508" s="2">
        <v>44105</v>
      </c>
      <c r="C1508" t="s">
        <v>33</v>
      </c>
      <c r="D1508">
        <v>62</v>
      </c>
      <c r="E1508" t="s">
        <v>23</v>
      </c>
      <c r="F1508">
        <v>3</v>
      </c>
      <c r="G1508">
        <v>3</v>
      </c>
      <c r="H1508" t="s">
        <v>3686</v>
      </c>
      <c r="I1508">
        <v>4678</v>
      </c>
      <c r="J1508">
        <v>8</v>
      </c>
      <c r="K1508">
        <v>58</v>
      </c>
      <c r="L1508" t="s">
        <v>142</v>
      </c>
      <c r="M1508" t="s">
        <v>39</v>
      </c>
      <c r="N1508" t="s">
        <v>23</v>
      </c>
      <c r="O1508" t="s">
        <v>49</v>
      </c>
      <c r="P1508" t="s">
        <v>164</v>
      </c>
      <c r="Q1508" t="s">
        <v>50</v>
      </c>
      <c r="R1508">
        <v>59.75</v>
      </c>
      <c r="S1508">
        <v>3624.35</v>
      </c>
    </row>
    <row r="1509" spans="1:19">
      <c r="A1509" t="s">
        <v>3838</v>
      </c>
      <c r="B1509" s="2">
        <v>45519</v>
      </c>
      <c r="C1509" t="s">
        <v>33</v>
      </c>
      <c r="D1509">
        <v>25</v>
      </c>
      <c r="E1509" t="s">
        <v>23</v>
      </c>
      <c r="F1509">
        <v>1</v>
      </c>
      <c r="G1509">
        <v>3</v>
      </c>
      <c r="H1509" t="s">
        <v>3686</v>
      </c>
      <c r="I1509">
        <v>2360</v>
      </c>
      <c r="J1509">
        <v>3</v>
      </c>
      <c r="K1509">
        <v>12</v>
      </c>
      <c r="L1509" t="s">
        <v>15568</v>
      </c>
      <c r="M1509" t="s">
        <v>23</v>
      </c>
      <c r="N1509" t="s">
        <v>39</v>
      </c>
      <c r="P1509" t="s">
        <v>26</v>
      </c>
      <c r="Q1509" t="s">
        <v>50</v>
      </c>
      <c r="R1509">
        <v>20.100000000000001</v>
      </c>
      <c r="S1509">
        <v>528.20000000000005</v>
      </c>
    </row>
    <row r="1510" spans="1:19">
      <c r="A1510" t="s">
        <v>3839</v>
      </c>
      <c r="B1510" s="2">
        <v>45750</v>
      </c>
      <c r="C1510" t="s">
        <v>22</v>
      </c>
      <c r="D1510">
        <v>43</v>
      </c>
      <c r="E1510" t="s">
        <v>23</v>
      </c>
      <c r="F1510">
        <v>2</v>
      </c>
      <c r="G1510">
        <v>3</v>
      </c>
      <c r="H1510" t="s">
        <v>3686</v>
      </c>
      <c r="I1510">
        <v>4463</v>
      </c>
      <c r="J1510">
        <v>1</v>
      </c>
      <c r="K1510">
        <v>4</v>
      </c>
      <c r="L1510" t="s">
        <v>48</v>
      </c>
      <c r="M1510" t="s">
        <v>23</v>
      </c>
      <c r="N1510" t="s">
        <v>39</v>
      </c>
      <c r="P1510" t="s">
        <v>202</v>
      </c>
      <c r="Q1510" t="s">
        <v>50</v>
      </c>
      <c r="R1510">
        <v>24.1</v>
      </c>
      <c r="S1510">
        <v>139.82</v>
      </c>
    </row>
    <row r="1511" spans="1:19">
      <c r="A1511" t="s">
        <v>3841</v>
      </c>
      <c r="B1511" s="2">
        <v>43693</v>
      </c>
      <c r="C1511" t="s">
        <v>33</v>
      </c>
      <c r="D1511">
        <v>55</v>
      </c>
      <c r="E1511" t="s">
        <v>23</v>
      </c>
      <c r="F1511">
        <v>0</v>
      </c>
      <c r="G1511">
        <v>3</v>
      </c>
      <c r="H1511" t="s">
        <v>3686</v>
      </c>
      <c r="I1511">
        <v>4498</v>
      </c>
      <c r="J1511">
        <v>5</v>
      </c>
      <c r="K1511">
        <v>72</v>
      </c>
      <c r="L1511" t="s">
        <v>316</v>
      </c>
      <c r="M1511" t="s">
        <v>23</v>
      </c>
      <c r="N1511" t="s">
        <v>23</v>
      </c>
      <c r="O1511" t="s">
        <v>25</v>
      </c>
      <c r="P1511" t="s">
        <v>164</v>
      </c>
      <c r="Q1511" t="s">
        <v>50</v>
      </c>
      <c r="R1511">
        <v>110.15</v>
      </c>
      <c r="S1511">
        <v>9587.6</v>
      </c>
    </row>
    <row r="1512" spans="1:19">
      <c r="A1512" t="s">
        <v>3843</v>
      </c>
      <c r="B1512" s="2">
        <v>44976</v>
      </c>
      <c r="C1512" t="s">
        <v>22</v>
      </c>
      <c r="D1512">
        <v>20</v>
      </c>
      <c r="E1512" t="s">
        <v>23</v>
      </c>
      <c r="F1512">
        <v>2</v>
      </c>
      <c r="G1512">
        <v>3</v>
      </c>
      <c r="H1512" t="s">
        <v>3686</v>
      </c>
      <c r="I1512">
        <v>3409</v>
      </c>
      <c r="J1512">
        <v>9</v>
      </c>
      <c r="K1512">
        <v>30</v>
      </c>
      <c r="L1512" t="s">
        <v>15568</v>
      </c>
      <c r="M1512" t="s">
        <v>23</v>
      </c>
      <c r="N1512" t="s">
        <v>23</v>
      </c>
      <c r="O1512" t="s">
        <v>25</v>
      </c>
      <c r="P1512" t="s">
        <v>26</v>
      </c>
      <c r="Q1512" t="s">
        <v>27</v>
      </c>
      <c r="R1512">
        <v>85.45</v>
      </c>
      <c r="S1512">
        <v>3258.42</v>
      </c>
    </row>
    <row r="1513" spans="1:19">
      <c r="A1513" t="s">
        <v>3845</v>
      </c>
      <c r="B1513" s="2">
        <v>44872</v>
      </c>
      <c r="C1513" t="s">
        <v>22</v>
      </c>
      <c r="D1513">
        <v>63</v>
      </c>
      <c r="E1513" t="s">
        <v>39</v>
      </c>
      <c r="F1513">
        <v>0</v>
      </c>
      <c r="G1513">
        <v>3</v>
      </c>
      <c r="H1513" t="s">
        <v>3686</v>
      </c>
      <c r="I1513">
        <v>4396</v>
      </c>
      <c r="J1513">
        <v>0</v>
      </c>
      <c r="K1513">
        <v>33</v>
      </c>
      <c r="L1513" t="s">
        <v>40</v>
      </c>
      <c r="M1513" t="s">
        <v>23</v>
      </c>
      <c r="N1513" t="s">
        <v>23</v>
      </c>
      <c r="O1513" t="s">
        <v>25</v>
      </c>
      <c r="P1513" t="s">
        <v>26</v>
      </c>
      <c r="Q1513" t="s">
        <v>50</v>
      </c>
      <c r="R1513">
        <v>79</v>
      </c>
      <c r="S1513">
        <v>3158.59</v>
      </c>
    </row>
    <row r="1514" spans="1:19">
      <c r="A1514" t="s">
        <v>3847</v>
      </c>
      <c r="B1514" s="2">
        <v>44885</v>
      </c>
      <c r="C1514" t="s">
        <v>22</v>
      </c>
      <c r="D1514">
        <v>59</v>
      </c>
      <c r="E1514" t="s">
        <v>23</v>
      </c>
      <c r="F1514">
        <v>0</v>
      </c>
      <c r="G1514">
        <v>3</v>
      </c>
      <c r="H1514" t="s">
        <v>3686</v>
      </c>
      <c r="I1514">
        <v>3215</v>
      </c>
      <c r="J1514">
        <v>3</v>
      </c>
      <c r="K1514">
        <v>33</v>
      </c>
      <c r="L1514" t="s">
        <v>40</v>
      </c>
      <c r="M1514" t="s">
        <v>23</v>
      </c>
      <c r="N1514" t="s">
        <v>23</v>
      </c>
      <c r="O1514" t="s">
        <v>49</v>
      </c>
      <c r="P1514" t="s">
        <v>164</v>
      </c>
      <c r="Q1514" t="s">
        <v>50</v>
      </c>
      <c r="R1514">
        <v>61.05</v>
      </c>
      <c r="S1514">
        <v>2542.77</v>
      </c>
    </row>
    <row r="1515" spans="1:19">
      <c r="A1515" t="s">
        <v>3850</v>
      </c>
      <c r="B1515" s="2">
        <v>45555</v>
      </c>
      <c r="C1515" t="s">
        <v>22</v>
      </c>
      <c r="D1515">
        <v>19</v>
      </c>
      <c r="E1515" t="s">
        <v>23</v>
      </c>
      <c r="F1515">
        <v>0</v>
      </c>
      <c r="G1515">
        <v>3</v>
      </c>
      <c r="H1515" t="s">
        <v>3686</v>
      </c>
      <c r="I1515">
        <v>2762</v>
      </c>
      <c r="J1515">
        <v>6</v>
      </c>
      <c r="K1515">
        <v>11</v>
      </c>
      <c r="L1515" t="s">
        <v>15568</v>
      </c>
      <c r="M1515" t="s">
        <v>23</v>
      </c>
      <c r="N1515" t="s">
        <v>23</v>
      </c>
      <c r="O1515" t="s">
        <v>49</v>
      </c>
      <c r="P1515" t="s">
        <v>26</v>
      </c>
      <c r="Q1515" t="s">
        <v>27</v>
      </c>
      <c r="R1515">
        <v>55.05</v>
      </c>
      <c r="S1515">
        <v>1094.3499999999999</v>
      </c>
    </row>
    <row r="1516" spans="1:19">
      <c r="A1516" t="s">
        <v>3852</v>
      </c>
      <c r="B1516" s="2">
        <v>45862</v>
      </c>
      <c r="C1516" t="s">
        <v>33</v>
      </c>
      <c r="D1516">
        <v>38</v>
      </c>
      <c r="E1516" t="s">
        <v>39</v>
      </c>
      <c r="F1516">
        <v>0</v>
      </c>
      <c r="G1516">
        <v>3</v>
      </c>
      <c r="H1516" t="s">
        <v>3751</v>
      </c>
      <c r="I1516">
        <v>5566</v>
      </c>
      <c r="J1516">
        <v>0</v>
      </c>
      <c r="K1516">
        <v>1</v>
      </c>
      <c r="L1516" t="s">
        <v>15568</v>
      </c>
      <c r="M1516" t="s">
        <v>23</v>
      </c>
      <c r="N1516" t="s">
        <v>39</v>
      </c>
      <c r="P1516" t="s">
        <v>26</v>
      </c>
      <c r="Q1516" t="s">
        <v>50</v>
      </c>
      <c r="R1516">
        <v>19.399999999999999</v>
      </c>
      <c r="S1516">
        <v>22.25</v>
      </c>
    </row>
    <row r="1517" spans="1:19">
      <c r="A1517" t="s">
        <v>3854</v>
      </c>
      <c r="B1517" s="2">
        <v>43678</v>
      </c>
      <c r="C1517" t="s">
        <v>22</v>
      </c>
      <c r="D1517">
        <v>49</v>
      </c>
      <c r="E1517" t="s">
        <v>23</v>
      </c>
      <c r="F1517">
        <v>1</v>
      </c>
      <c r="G1517">
        <v>3</v>
      </c>
      <c r="H1517" t="s">
        <v>3686</v>
      </c>
      <c r="I1517">
        <v>4890</v>
      </c>
      <c r="J1517">
        <v>9</v>
      </c>
      <c r="K1517">
        <v>72</v>
      </c>
      <c r="L1517" t="s">
        <v>316</v>
      </c>
      <c r="M1517" t="s">
        <v>23</v>
      </c>
      <c r="N1517" t="s">
        <v>23</v>
      </c>
      <c r="O1517" t="s">
        <v>25</v>
      </c>
      <c r="P1517" t="s">
        <v>164</v>
      </c>
      <c r="Q1517" t="s">
        <v>50</v>
      </c>
      <c r="R1517">
        <v>106.1</v>
      </c>
      <c r="S1517">
        <v>8040.73</v>
      </c>
    </row>
    <row r="1518" spans="1:19">
      <c r="A1518" t="s">
        <v>3856</v>
      </c>
      <c r="B1518" s="2">
        <v>43842</v>
      </c>
      <c r="C1518" t="s">
        <v>33</v>
      </c>
      <c r="D1518">
        <v>31</v>
      </c>
      <c r="E1518" t="s">
        <v>23</v>
      </c>
      <c r="F1518">
        <v>1</v>
      </c>
      <c r="G1518">
        <v>3</v>
      </c>
      <c r="H1518" t="s">
        <v>3686</v>
      </c>
      <c r="I1518">
        <v>6079</v>
      </c>
      <c r="J1518">
        <v>1</v>
      </c>
      <c r="K1518">
        <v>67</v>
      </c>
      <c r="L1518" t="s">
        <v>316</v>
      </c>
      <c r="M1518" t="s">
        <v>23</v>
      </c>
      <c r="N1518" t="s">
        <v>23</v>
      </c>
      <c r="O1518" t="s">
        <v>49</v>
      </c>
      <c r="P1518" t="s">
        <v>164</v>
      </c>
      <c r="Q1518" t="s">
        <v>27</v>
      </c>
      <c r="R1518">
        <v>69.900000000000006</v>
      </c>
      <c r="S1518">
        <v>5609.51</v>
      </c>
    </row>
    <row r="1519" spans="1:19">
      <c r="A1519" t="s">
        <v>3858</v>
      </c>
      <c r="B1519" s="2">
        <v>44396</v>
      </c>
      <c r="C1519" t="s">
        <v>33</v>
      </c>
      <c r="D1519">
        <v>46</v>
      </c>
      <c r="E1519" t="s">
        <v>39</v>
      </c>
      <c r="F1519">
        <v>0</v>
      </c>
      <c r="G1519">
        <v>3</v>
      </c>
      <c r="H1519" t="s">
        <v>3686</v>
      </c>
      <c r="I1519">
        <v>5348</v>
      </c>
      <c r="J1519">
        <v>0</v>
      </c>
      <c r="K1519">
        <v>49</v>
      </c>
      <c r="L1519" t="s">
        <v>15568</v>
      </c>
      <c r="M1519" t="s">
        <v>23</v>
      </c>
      <c r="N1519" t="s">
        <v>23</v>
      </c>
      <c r="O1519" t="s">
        <v>25</v>
      </c>
      <c r="P1519" t="s">
        <v>202</v>
      </c>
      <c r="Q1519" t="s">
        <v>50</v>
      </c>
      <c r="R1519">
        <v>101.55</v>
      </c>
      <c r="S1519">
        <v>6287.56</v>
      </c>
    </row>
    <row r="1520" spans="1:19">
      <c r="A1520" t="s">
        <v>3861</v>
      </c>
      <c r="B1520" s="2">
        <v>43740</v>
      </c>
      <c r="C1520" t="s">
        <v>33</v>
      </c>
      <c r="D1520">
        <v>76</v>
      </c>
      <c r="E1520" t="s">
        <v>23</v>
      </c>
      <c r="F1520">
        <v>0</v>
      </c>
      <c r="G1520">
        <v>3</v>
      </c>
      <c r="H1520" t="s">
        <v>3686</v>
      </c>
      <c r="I1520">
        <v>5209</v>
      </c>
      <c r="J1520">
        <v>2</v>
      </c>
      <c r="K1520">
        <v>70</v>
      </c>
      <c r="L1520" t="s">
        <v>316</v>
      </c>
      <c r="M1520" t="s">
        <v>23</v>
      </c>
      <c r="N1520" t="s">
        <v>39</v>
      </c>
      <c r="P1520" t="s">
        <v>164</v>
      </c>
      <c r="Q1520" t="s">
        <v>50</v>
      </c>
      <c r="R1520">
        <v>19.55</v>
      </c>
      <c r="S1520">
        <v>2575.0500000000002</v>
      </c>
    </row>
    <row r="1521" spans="1:19">
      <c r="A1521" t="s">
        <v>3863</v>
      </c>
      <c r="B1521" s="2">
        <v>44685</v>
      </c>
      <c r="C1521" t="s">
        <v>33</v>
      </c>
      <c r="D1521">
        <v>73</v>
      </c>
      <c r="E1521" t="s">
        <v>23</v>
      </c>
      <c r="F1521">
        <v>0</v>
      </c>
      <c r="G1521">
        <v>3</v>
      </c>
      <c r="H1521" t="s">
        <v>3686</v>
      </c>
      <c r="I1521">
        <v>4599</v>
      </c>
      <c r="J1521">
        <v>6</v>
      </c>
      <c r="K1521">
        <v>39</v>
      </c>
      <c r="L1521" t="s">
        <v>15568</v>
      </c>
      <c r="M1521" t="s">
        <v>23</v>
      </c>
      <c r="N1521" t="s">
        <v>23</v>
      </c>
      <c r="O1521" t="s">
        <v>25</v>
      </c>
      <c r="P1521" t="s">
        <v>202</v>
      </c>
      <c r="Q1521" t="s">
        <v>84</v>
      </c>
      <c r="R1521">
        <v>99.1</v>
      </c>
      <c r="S1521">
        <v>4234.0200000000004</v>
      </c>
    </row>
    <row r="1522" spans="1:19">
      <c r="A1522" t="s">
        <v>3865</v>
      </c>
      <c r="B1522" s="2">
        <v>45583</v>
      </c>
      <c r="C1522" t="s">
        <v>22</v>
      </c>
      <c r="D1522">
        <v>77</v>
      </c>
      <c r="E1522" t="s">
        <v>23</v>
      </c>
      <c r="F1522">
        <v>0</v>
      </c>
      <c r="G1522">
        <v>3</v>
      </c>
      <c r="H1522" t="s">
        <v>3686</v>
      </c>
      <c r="I1522">
        <v>2392</v>
      </c>
      <c r="J1522">
        <v>6</v>
      </c>
      <c r="K1522">
        <v>10</v>
      </c>
      <c r="L1522" t="s">
        <v>97</v>
      </c>
      <c r="M1522" t="s">
        <v>23</v>
      </c>
      <c r="N1522" t="s">
        <v>23</v>
      </c>
      <c r="O1522" t="s">
        <v>49</v>
      </c>
      <c r="P1522" t="s">
        <v>202</v>
      </c>
      <c r="Q1522" t="s">
        <v>50</v>
      </c>
      <c r="R1522">
        <v>49.55</v>
      </c>
      <c r="S1522">
        <v>737.4</v>
      </c>
    </row>
    <row r="1523" spans="1:19">
      <c r="A1523" t="s">
        <v>3867</v>
      </c>
      <c r="B1523" s="2">
        <v>45784</v>
      </c>
      <c r="C1523" t="s">
        <v>22</v>
      </c>
      <c r="D1523">
        <v>53</v>
      </c>
      <c r="E1523" t="s">
        <v>23</v>
      </c>
      <c r="F1523">
        <v>2</v>
      </c>
      <c r="G1523">
        <v>3</v>
      </c>
      <c r="H1523" t="s">
        <v>3751</v>
      </c>
      <c r="I1523">
        <v>4648</v>
      </c>
      <c r="J1523">
        <v>1</v>
      </c>
      <c r="K1523">
        <v>3</v>
      </c>
      <c r="L1523" t="s">
        <v>48</v>
      </c>
      <c r="M1523" t="s">
        <v>23</v>
      </c>
      <c r="N1523" t="s">
        <v>23</v>
      </c>
      <c r="O1523" t="s">
        <v>25</v>
      </c>
      <c r="P1523" t="s">
        <v>26</v>
      </c>
      <c r="Q1523" t="s">
        <v>27</v>
      </c>
      <c r="R1523">
        <v>89.85</v>
      </c>
      <c r="S1523">
        <v>348.3</v>
      </c>
    </row>
    <row r="1524" spans="1:19">
      <c r="A1524" t="s">
        <v>3869</v>
      </c>
      <c r="B1524" s="2">
        <v>45494</v>
      </c>
      <c r="C1524" t="s">
        <v>33</v>
      </c>
      <c r="D1524">
        <v>38</v>
      </c>
      <c r="E1524" t="s">
        <v>39</v>
      </c>
      <c r="F1524">
        <v>1</v>
      </c>
      <c r="G1524">
        <v>3</v>
      </c>
      <c r="H1524" t="s">
        <v>3686</v>
      </c>
      <c r="I1524">
        <v>5156</v>
      </c>
      <c r="J1524">
        <v>0</v>
      </c>
      <c r="K1524">
        <v>13</v>
      </c>
      <c r="L1524" t="s">
        <v>15568</v>
      </c>
      <c r="M1524" t="s">
        <v>23</v>
      </c>
      <c r="N1524" t="s">
        <v>23</v>
      </c>
      <c r="O1524" t="s">
        <v>49</v>
      </c>
      <c r="P1524" t="s">
        <v>26</v>
      </c>
      <c r="Q1524" t="s">
        <v>27</v>
      </c>
      <c r="R1524">
        <v>56</v>
      </c>
      <c r="S1524">
        <v>1116.07</v>
      </c>
    </row>
    <row r="1525" spans="1:19">
      <c r="A1525" t="s">
        <v>3872</v>
      </c>
      <c r="B1525" s="2">
        <v>43770</v>
      </c>
      <c r="C1525" t="s">
        <v>22</v>
      </c>
      <c r="D1525">
        <v>63</v>
      </c>
      <c r="E1525" t="s">
        <v>39</v>
      </c>
      <c r="F1525">
        <v>0</v>
      </c>
      <c r="G1525">
        <v>3</v>
      </c>
      <c r="H1525" t="s">
        <v>3686</v>
      </c>
      <c r="I1525">
        <v>5388</v>
      </c>
      <c r="J1525">
        <v>0</v>
      </c>
      <c r="K1525">
        <v>69</v>
      </c>
      <c r="L1525" t="s">
        <v>15568</v>
      </c>
      <c r="M1525" t="s">
        <v>39</v>
      </c>
      <c r="N1525" t="s">
        <v>23</v>
      </c>
      <c r="O1525" t="s">
        <v>56</v>
      </c>
      <c r="P1525" t="s">
        <v>164</v>
      </c>
      <c r="Q1525" t="s">
        <v>27</v>
      </c>
      <c r="R1525">
        <v>60.05</v>
      </c>
      <c r="S1525">
        <v>4135.49</v>
      </c>
    </row>
    <row r="1526" spans="1:19">
      <c r="A1526" t="s">
        <v>3874</v>
      </c>
      <c r="B1526" s="2">
        <v>45395</v>
      </c>
      <c r="C1526" t="s">
        <v>33</v>
      </c>
      <c r="D1526">
        <v>62</v>
      </c>
      <c r="E1526" t="s">
        <v>23</v>
      </c>
      <c r="F1526">
        <v>1</v>
      </c>
      <c r="G1526">
        <v>3</v>
      </c>
      <c r="H1526" t="s">
        <v>3686</v>
      </c>
      <c r="I1526">
        <v>3624</v>
      </c>
      <c r="J1526">
        <v>6</v>
      </c>
      <c r="K1526">
        <v>16</v>
      </c>
      <c r="L1526" t="s">
        <v>97</v>
      </c>
      <c r="M1526" t="s">
        <v>23</v>
      </c>
      <c r="N1526" t="s">
        <v>23</v>
      </c>
      <c r="O1526" t="s">
        <v>25</v>
      </c>
      <c r="P1526" t="s">
        <v>26</v>
      </c>
      <c r="Q1526" t="s">
        <v>27</v>
      </c>
      <c r="R1526">
        <v>73.25</v>
      </c>
      <c r="S1526">
        <v>1836.23</v>
      </c>
    </row>
    <row r="1527" spans="1:19">
      <c r="A1527" t="s">
        <v>3876</v>
      </c>
      <c r="B1527" s="2">
        <v>44835</v>
      </c>
      <c r="C1527" t="s">
        <v>22</v>
      </c>
      <c r="D1527">
        <v>58</v>
      </c>
      <c r="E1527" t="s">
        <v>39</v>
      </c>
      <c r="F1527">
        <v>0</v>
      </c>
      <c r="G1527">
        <v>3</v>
      </c>
      <c r="H1527" t="s">
        <v>3686</v>
      </c>
      <c r="I1527">
        <v>4022</v>
      </c>
      <c r="J1527">
        <v>0</v>
      </c>
      <c r="K1527">
        <v>34</v>
      </c>
      <c r="L1527" t="s">
        <v>40</v>
      </c>
      <c r="M1527" t="s">
        <v>23</v>
      </c>
      <c r="N1527" t="s">
        <v>23</v>
      </c>
      <c r="O1527" t="s">
        <v>25</v>
      </c>
      <c r="P1527" t="s">
        <v>202</v>
      </c>
      <c r="Q1527" t="s">
        <v>50</v>
      </c>
      <c r="R1527">
        <v>116.25</v>
      </c>
      <c r="S1527">
        <v>4660.99</v>
      </c>
    </row>
    <row r="1528" spans="1:19">
      <c r="A1528" t="s">
        <v>3879</v>
      </c>
      <c r="B1528" s="2">
        <v>45286</v>
      </c>
      <c r="C1528" t="s">
        <v>33</v>
      </c>
      <c r="D1528">
        <v>64</v>
      </c>
      <c r="E1528" t="s">
        <v>23</v>
      </c>
      <c r="F1528">
        <v>0</v>
      </c>
      <c r="G1528">
        <v>3</v>
      </c>
      <c r="H1528" t="s">
        <v>3686</v>
      </c>
      <c r="I1528">
        <v>4741</v>
      </c>
      <c r="J1528">
        <v>6</v>
      </c>
      <c r="K1528">
        <v>20</v>
      </c>
      <c r="L1528" t="s">
        <v>97</v>
      </c>
      <c r="M1528" t="s">
        <v>23</v>
      </c>
      <c r="N1528" t="s">
        <v>23</v>
      </c>
      <c r="O1528" t="s">
        <v>25</v>
      </c>
      <c r="P1528" t="s">
        <v>26</v>
      </c>
      <c r="Q1528" t="s">
        <v>84</v>
      </c>
      <c r="R1528">
        <v>81</v>
      </c>
      <c r="S1528">
        <v>1911.5</v>
      </c>
    </row>
    <row r="1529" spans="1:19">
      <c r="A1529" t="s">
        <v>3881</v>
      </c>
      <c r="B1529" s="2">
        <v>45119</v>
      </c>
      <c r="C1529" t="s">
        <v>22</v>
      </c>
      <c r="D1529">
        <v>45</v>
      </c>
      <c r="E1529" t="s">
        <v>39</v>
      </c>
      <c r="F1529">
        <v>0</v>
      </c>
      <c r="G1529">
        <v>3</v>
      </c>
      <c r="H1529" t="s">
        <v>3686</v>
      </c>
      <c r="I1529">
        <v>2130</v>
      </c>
      <c r="J1529">
        <v>0</v>
      </c>
      <c r="K1529">
        <v>25</v>
      </c>
      <c r="L1529" t="s">
        <v>40</v>
      </c>
      <c r="M1529" t="s">
        <v>23</v>
      </c>
      <c r="N1529" t="s">
        <v>39</v>
      </c>
      <c r="P1529" t="s">
        <v>202</v>
      </c>
      <c r="Q1529" t="s">
        <v>50</v>
      </c>
      <c r="R1529">
        <v>19.899999999999999</v>
      </c>
      <c r="S1529">
        <v>690.05</v>
      </c>
    </row>
    <row r="1530" spans="1:19">
      <c r="A1530" t="s">
        <v>3883</v>
      </c>
      <c r="B1530" s="2">
        <v>45195</v>
      </c>
      <c r="C1530" t="s">
        <v>33</v>
      </c>
      <c r="D1530">
        <v>41</v>
      </c>
      <c r="E1530" t="s">
        <v>23</v>
      </c>
      <c r="F1530">
        <v>0</v>
      </c>
      <c r="G1530">
        <v>3</v>
      </c>
      <c r="H1530" t="s">
        <v>3686</v>
      </c>
      <c r="I1530">
        <v>3794</v>
      </c>
      <c r="J1530">
        <v>5</v>
      </c>
      <c r="K1530">
        <v>23</v>
      </c>
      <c r="L1530" t="s">
        <v>97</v>
      </c>
      <c r="M1530" t="s">
        <v>23</v>
      </c>
      <c r="N1530" t="s">
        <v>23</v>
      </c>
      <c r="O1530" t="s">
        <v>49</v>
      </c>
      <c r="P1530" t="s">
        <v>202</v>
      </c>
      <c r="Q1530" t="s">
        <v>50</v>
      </c>
      <c r="R1530">
        <v>57.75</v>
      </c>
      <c r="S1530">
        <v>1579.09</v>
      </c>
    </row>
    <row r="1531" spans="1:19">
      <c r="A1531" t="s">
        <v>3886</v>
      </c>
      <c r="B1531" s="2">
        <v>43719</v>
      </c>
      <c r="C1531" t="s">
        <v>33</v>
      </c>
      <c r="D1531">
        <v>30</v>
      </c>
      <c r="E1531" t="s">
        <v>23</v>
      </c>
      <c r="F1531">
        <v>0</v>
      </c>
      <c r="G1531">
        <v>3</v>
      </c>
      <c r="H1531" t="s">
        <v>3686</v>
      </c>
      <c r="I1531">
        <v>4795</v>
      </c>
      <c r="J1531">
        <v>1</v>
      </c>
      <c r="K1531">
        <v>71</v>
      </c>
      <c r="L1531" t="s">
        <v>316</v>
      </c>
      <c r="M1531" t="s">
        <v>39</v>
      </c>
      <c r="N1531" t="s">
        <v>23</v>
      </c>
      <c r="O1531" t="s">
        <v>49</v>
      </c>
      <c r="P1531" t="s">
        <v>164</v>
      </c>
      <c r="Q1531" t="s">
        <v>27</v>
      </c>
      <c r="R1531">
        <v>47.6</v>
      </c>
      <c r="S1531">
        <v>3377.8</v>
      </c>
    </row>
    <row r="1532" spans="1:19">
      <c r="A1532" t="s">
        <v>3889</v>
      </c>
      <c r="B1532" s="2">
        <v>43722</v>
      </c>
      <c r="C1532" t="s">
        <v>22</v>
      </c>
      <c r="D1532">
        <v>44</v>
      </c>
      <c r="E1532" t="s">
        <v>23</v>
      </c>
      <c r="F1532">
        <v>0</v>
      </c>
      <c r="G1532">
        <v>3</v>
      </c>
      <c r="H1532" t="s">
        <v>3686</v>
      </c>
      <c r="I1532">
        <v>4564</v>
      </c>
      <c r="J1532">
        <v>9</v>
      </c>
      <c r="K1532">
        <v>71</v>
      </c>
      <c r="L1532" t="s">
        <v>316</v>
      </c>
      <c r="M1532" t="s">
        <v>23</v>
      </c>
      <c r="N1532" t="s">
        <v>23</v>
      </c>
      <c r="O1532" t="s">
        <v>25</v>
      </c>
      <c r="P1532" t="s">
        <v>202</v>
      </c>
      <c r="Q1532" t="s">
        <v>27</v>
      </c>
      <c r="R1532">
        <v>109.6</v>
      </c>
      <c r="S1532">
        <v>11355.87</v>
      </c>
    </row>
    <row r="1533" spans="1:19">
      <c r="A1533" t="s">
        <v>3892</v>
      </c>
      <c r="B1533" s="2">
        <v>45193</v>
      </c>
      <c r="C1533" t="s">
        <v>33</v>
      </c>
      <c r="D1533">
        <v>53</v>
      </c>
      <c r="E1533" t="s">
        <v>39</v>
      </c>
      <c r="F1533">
        <v>0</v>
      </c>
      <c r="G1533">
        <v>3</v>
      </c>
      <c r="H1533" t="s">
        <v>3686</v>
      </c>
      <c r="I1533">
        <v>2989</v>
      </c>
      <c r="J1533">
        <v>0</v>
      </c>
      <c r="K1533">
        <v>23</v>
      </c>
      <c r="L1533" t="s">
        <v>15568</v>
      </c>
      <c r="M1533" t="s">
        <v>23</v>
      </c>
      <c r="N1533" t="s">
        <v>23</v>
      </c>
      <c r="O1533" t="s">
        <v>56</v>
      </c>
      <c r="P1533" t="s">
        <v>26</v>
      </c>
      <c r="Q1533" t="s">
        <v>27</v>
      </c>
      <c r="R1533">
        <v>54.4</v>
      </c>
      <c r="S1533">
        <v>2367.7399999999998</v>
      </c>
    </row>
    <row r="1534" spans="1:19">
      <c r="A1534" t="s">
        <v>3895</v>
      </c>
      <c r="B1534" s="2">
        <v>44309</v>
      </c>
      <c r="C1534" t="s">
        <v>33</v>
      </c>
      <c r="D1534">
        <v>40</v>
      </c>
      <c r="E1534" t="s">
        <v>23</v>
      </c>
      <c r="F1534">
        <v>1</v>
      </c>
      <c r="G1534">
        <v>3</v>
      </c>
      <c r="H1534" t="s">
        <v>3686</v>
      </c>
      <c r="I1534">
        <v>5494</v>
      </c>
      <c r="J1534">
        <v>3</v>
      </c>
      <c r="K1534">
        <v>52</v>
      </c>
      <c r="L1534" t="s">
        <v>142</v>
      </c>
      <c r="M1534" t="s">
        <v>23</v>
      </c>
      <c r="N1534" t="s">
        <v>23</v>
      </c>
      <c r="O1534" t="s">
        <v>25</v>
      </c>
      <c r="P1534" t="s">
        <v>26</v>
      </c>
      <c r="Q1534" t="s">
        <v>27</v>
      </c>
      <c r="R1534">
        <v>85.8</v>
      </c>
      <c r="S1534">
        <v>5310.54</v>
      </c>
    </row>
    <row r="1535" spans="1:19">
      <c r="A1535" t="s">
        <v>3897</v>
      </c>
      <c r="B1535" s="2">
        <v>45403</v>
      </c>
      <c r="C1535" t="s">
        <v>33</v>
      </c>
      <c r="D1535">
        <v>61</v>
      </c>
      <c r="E1535" t="s">
        <v>39</v>
      </c>
      <c r="F1535">
        <v>0</v>
      </c>
      <c r="G1535">
        <v>3</v>
      </c>
      <c r="H1535" t="s">
        <v>3686</v>
      </c>
      <c r="I1535">
        <v>4545</v>
      </c>
      <c r="J1535">
        <v>0</v>
      </c>
      <c r="K1535">
        <v>16</v>
      </c>
      <c r="L1535" t="s">
        <v>97</v>
      </c>
      <c r="M1535" t="s">
        <v>23</v>
      </c>
      <c r="N1535" t="s">
        <v>39</v>
      </c>
      <c r="P1535" t="s">
        <v>202</v>
      </c>
      <c r="Q1535" t="s">
        <v>27</v>
      </c>
      <c r="R1535">
        <v>20.100000000000001</v>
      </c>
      <c r="S1535">
        <v>1074.5999999999999</v>
      </c>
    </row>
    <row r="1536" spans="1:19">
      <c r="A1536" t="s">
        <v>3899</v>
      </c>
      <c r="B1536" s="2">
        <v>44117</v>
      </c>
      <c r="C1536" t="s">
        <v>33</v>
      </c>
      <c r="D1536">
        <v>23</v>
      </c>
      <c r="E1536" t="s">
        <v>23</v>
      </c>
      <c r="F1536">
        <v>2</v>
      </c>
      <c r="G1536">
        <v>3</v>
      </c>
      <c r="H1536" t="s">
        <v>3686</v>
      </c>
      <c r="I1536">
        <v>4098</v>
      </c>
      <c r="J1536">
        <v>9</v>
      </c>
      <c r="K1536">
        <v>58</v>
      </c>
      <c r="L1536" t="s">
        <v>15568</v>
      </c>
      <c r="M1536" t="s">
        <v>23</v>
      </c>
      <c r="N1536" t="s">
        <v>23</v>
      </c>
      <c r="O1536" t="s">
        <v>25</v>
      </c>
      <c r="P1536" t="s">
        <v>202</v>
      </c>
      <c r="Q1536" t="s">
        <v>50</v>
      </c>
      <c r="R1536">
        <v>99.25</v>
      </c>
      <c r="S1536">
        <v>8111.55</v>
      </c>
    </row>
    <row r="1537" spans="1:19">
      <c r="A1537" t="s">
        <v>3901</v>
      </c>
      <c r="B1537" s="2">
        <v>44056</v>
      </c>
      <c r="C1537" t="s">
        <v>22</v>
      </c>
      <c r="D1537">
        <v>20</v>
      </c>
      <c r="E1537" t="s">
        <v>23</v>
      </c>
      <c r="F1537">
        <v>3</v>
      </c>
      <c r="G1537">
        <v>3</v>
      </c>
      <c r="H1537" t="s">
        <v>3686</v>
      </c>
      <c r="I1537">
        <v>5756</v>
      </c>
      <c r="J1537">
        <v>1</v>
      </c>
      <c r="K1537">
        <v>60</v>
      </c>
      <c r="L1537" t="s">
        <v>15568</v>
      </c>
      <c r="M1537" t="s">
        <v>23</v>
      </c>
      <c r="N1537" t="s">
        <v>23</v>
      </c>
      <c r="O1537" t="s">
        <v>25</v>
      </c>
      <c r="P1537" t="s">
        <v>164</v>
      </c>
      <c r="Q1537" t="s">
        <v>27</v>
      </c>
      <c r="R1537">
        <v>110.6</v>
      </c>
      <c r="S1537">
        <v>9052.07</v>
      </c>
    </row>
    <row r="1538" spans="1:19">
      <c r="A1538" t="s">
        <v>3904</v>
      </c>
      <c r="B1538" s="2">
        <v>44325</v>
      </c>
      <c r="C1538" t="s">
        <v>33</v>
      </c>
      <c r="D1538">
        <v>48</v>
      </c>
      <c r="E1538" t="s">
        <v>23</v>
      </c>
      <c r="F1538">
        <v>3</v>
      </c>
      <c r="G1538">
        <v>3</v>
      </c>
      <c r="H1538" t="s">
        <v>3686</v>
      </c>
      <c r="I1538">
        <v>5692</v>
      </c>
      <c r="J1538">
        <v>4</v>
      </c>
      <c r="K1538">
        <v>51</v>
      </c>
      <c r="L1538" t="s">
        <v>142</v>
      </c>
      <c r="M1538" t="s">
        <v>23</v>
      </c>
      <c r="N1538" t="s">
        <v>23</v>
      </c>
      <c r="O1538" t="s">
        <v>25</v>
      </c>
      <c r="P1538" t="s">
        <v>202</v>
      </c>
      <c r="Q1538" t="s">
        <v>27</v>
      </c>
      <c r="R1538">
        <v>90.15</v>
      </c>
      <c r="S1538">
        <v>5569.75</v>
      </c>
    </row>
    <row r="1539" spans="1:19">
      <c r="A1539" t="s">
        <v>3906</v>
      </c>
      <c r="B1539" s="2">
        <v>45798</v>
      </c>
      <c r="C1539" t="s">
        <v>33</v>
      </c>
      <c r="D1539">
        <v>21</v>
      </c>
      <c r="E1539" t="s">
        <v>23</v>
      </c>
      <c r="F1539">
        <v>3</v>
      </c>
      <c r="G1539">
        <v>3</v>
      </c>
      <c r="H1539" t="s">
        <v>3751</v>
      </c>
      <c r="I1539">
        <v>2301</v>
      </c>
      <c r="J1539">
        <v>3</v>
      </c>
      <c r="K1539">
        <v>3</v>
      </c>
      <c r="L1539" t="s">
        <v>15568</v>
      </c>
      <c r="M1539" t="s">
        <v>23</v>
      </c>
      <c r="N1539" t="s">
        <v>23</v>
      </c>
      <c r="O1539" t="s">
        <v>49</v>
      </c>
      <c r="P1539" t="s">
        <v>26</v>
      </c>
      <c r="Q1539" t="s">
        <v>27</v>
      </c>
      <c r="R1539">
        <v>69.150000000000006</v>
      </c>
      <c r="S1539">
        <v>307.83999999999997</v>
      </c>
    </row>
    <row r="1540" spans="1:19">
      <c r="A1540" t="s">
        <v>3908</v>
      </c>
      <c r="B1540" s="2">
        <v>45651</v>
      </c>
      <c r="C1540" t="s">
        <v>33</v>
      </c>
      <c r="D1540">
        <v>23</v>
      </c>
      <c r="E1540" t="s">
        <v>39</v>
      </c>
      <c r="F1540">
        <v>1</v>
      </c>
      <c r="G1540">
        <v>3</v>
      </c>
      <c r="H1540" t="s">
        <v>3686</v>
      </c>
      <c r="I1540">
        <v>4194</v>
      </c>
      <c r="J1540">
        <v>0</v>
      </c>
      <c r="K1540">
        <v>8</v>
      </c>
      <c r="L1540" t="s">
        <v>15568</v>
      </c>
      <c r="M1540" t="s">
        <v>39</v>
      </c>
      <c r="N1540" t="s">
        <v>23</v>
      </c>
      <c r="O1540" t="s">
        <v>49</v>
      </c>
      <c r="P1540" t="s">
        <v>26</v>
      </c>
      <c r="Q1540" t="s">
        <v>27</v>
      </c>
      <c r="R1540">
        <v>38.5</v>
      </c>
      <c r="S1540">
        <v>330.8</v>
      </c>
    </row>
    <row r="1541" spans="1:19">
      <c r="A1541" t="s">
        <v>3911</v>
      </c>
      <c r="B1541" s="2">
        <v>43936</v>
      </c>
      <c r="C1541" t="s">
        <v>22</v>
      </c>
      <c r="D1541">
        <v>22</v>
      </c>
      <c r="E1541" t="s">
        <v>23</v>
      </c>
      <c r="F1541">
        <v>0</v>
      </c>
      <c r="G1541">
        <v>3</v>
      </c>
      <c r="H1541" t="s">
        <v>3686</v>
      </c>
      <c r="I1541">
        <v>4576</v>
      </c>
      <c r="J1541">
        <v>1</v>
      </c>
      <c r="K1541">
        <v>64</v>
      </c>
      <c r="L1541" t="s">
        <v>142</v>
      </c>
      <c r="M1541" t="s">
        <v>23</v>
      </c>
      <c r="N1541" t="s">
        <v>23</v>
      </c>
      <c r="O1541" t="s">
        <v>25</v>
      </c>
      <c r="P1541" t="s">
        <v>202</v>
      </c>
      <c r="Q1541" t="s">
        <v>50</v>
      </c>
      <c r="R1541">
        <v>108.5</v>
      </c>
      <c r="S1541">
        <v>7137.49</v>
      </c>
    </row>
    <row r="1542" spans="1:19">
      <c r="A1542" t="s">
        <v>3914</v>
      </c>
      <c r="B1542" s="2">
        <v>45353</v>
      </c>
      <c r="C1542" t="s">
        <v>33</v>
      </c>
      <c r="D1542">
        <v>27</v>
      </c>
      <c r="E1542" t="s">
        <v>23</v>
      </c>
      <c r="F1542">
        <v>2</v>
      </c>
      <c r="G1542">
        <v>3</v>
      </c>
      <c r="H1542" t="s">
        <v>3686</v>
      </c>
      <c r="I1542">
        <v>4451</v>
      </c>
      <c r="J1542">
        <v>8</v>
      </c>
      <c r="K1542">
        <v>17</v>
      </c>
      <c r="L1542" t="s">
        <v>97</v>
      </c>
      <c r="M1542" t="s">
        <v>23</v>
      </c>
      <c r="N1542" t="s">
        <v>23</v>
      </c>
      <c r="O1542" t="s">
        <v>49</v>
      </c>
      <c r="P1542" t="s">
        <v>26</v>
      </c>
      <c r="Q1542" t="s">
        <v>50</v>
      </c>
      <c r="R1542">
        <v>74.55</v>
      </c>
      <c r="S1542">
        <v>1979.1</v>
      </c>
    </row>
    <row r="1543" spans="1:19">
      <c r="A1543" t="s">
        <v>3916</v>
      </c>
      <c r="B1543" s="2">
        <v>44034</v>
      </c>
      <c r="C1543" t="s">
        <v>22</v>
      </c>
      <c r="D1543">
        <v>22</v>
      </c>
      <c r="E1543" t="s">
        <v>39</v>
      </c>
      <c r="F1543">
        <v>0</v>
      </c>
      <c r="G1543">
        <v>3</v>
      </c>
      <c r="H1543" t="s">
        <v>3686</v>
      </c>
      <c r="I1543">
        <v>4344</v>
      </c>
      <c r="J1543">
        <v>0</v>
      </c>
      <c r="K1543">
        <v>61</v>
      </c>
      <c r="L1543" t="s">
        <v>142</v>
      </c>
      <c r="M1543" t="s">
        <v>23</v>
      </c>
      <c r="N1543" t="s">
        <v>23</v>
      </c>
      <c r="O1543" t="s">
        <v>25</v>
      </c>
      <c r="P1543" t="s">
        <v>202</v>
      </c>
      <c r="Q1543" t="s">
        <v>27</v>
      </c>
      <c r="R1543">
        <v>104</v>
      </c>
      <c r="S1543">
        <v>9150.5400000000009</v>
      </c>
    </row>
    <row r="1544" spans="1:19">
      <c r="A1544" t="s">
        <v>3918</v>
      </c>
      <c r="B1544" s="2">
        <v>44481</v>
      </c>
      <c r="C1544" t="s">
        <v>22</v>
      </c>
      <c r="D1544">
        <v>24</v>
      </c>
      <c r="E1544" t="s">
        <v>39</v>
      </c>
      <c r="F1544">
        <v>0</v>
      </c>
      <c r="G1544">
        <v>3</v>
      </c>
      <c r="H1544" t="s">
        <v>3686</v>
      </c>
      <c r="I1544">
        <v>3007</v>
      </c>
      <c r="J1544">
        <v>0</v>
      </c>
      <c r="K1544">
        <v>46</v>
      </c>
      <c r="L1544" t="s">
        <v>142</v>
      </c>
      <c r="M1544" t="s">
        <v>39</v>
      </c>
      <c r="N1544" t="s">
        <v>23</v>
      </c>
      <c r="O1544" t="s">
        <v>49</v>
      </c>
      <c r="P1544" t="s">
        <v>202</v>
      </c>
      <c r="Q1544" t="s">
        <v>50</v>
      </c>
      <c r="R1544">
        <v>33.700000000000003</v>
      </c>
      <c r="S1544">
        <v>1537.85</v>
      </c>
    </row>
    <row r="1545" spans="1:19">
      <c r="A1545" t="s">
        <v>3921</v>
      </c>
      <c r="B1545" s="2">
        <v>44277</v>
      </c>
      <c r="C1545" t="s">
        <v>22</v>
      </c>
      <c r="D1545">
        <v>35</v>
      </c>
      <c r="E1545" t="s">
        <v>23</v>
      </c>
      <c r="F1545">
        <v>3</v>
      </c>
      <c r="G1545">
        <v>3</v>
      </c>
      <c r="H1545" t="s">
        <v>3686</v>
      </c>
      <c r="I1545">
        <v>4975</v>
      </c>
      <c r="J1545">
        <v>9</v>
      </c>
      <c r="K1545">
        <v>53</v>
      </c>
      <c r="L1545" t="s">
        <v>15568</v>
      </c>
      <c r="M1545" t="s">
        <v>23</v>
      </c>
      <c r="N1545" t="s">
        <v>23</v>
      </c>
      <c r="O1545" t="s">
        <v>49</v>
      </c>
      <c r="P1545" t="s">
        <v>164</v>
      </c>
      <c r="Q1545" t="s">
        <v>27</v>
      </c>
      <c r="R1545">
        <v>69.7</v>
      </c>
      <c r="S1545">
        <v>5166.34</v>
      </c>
    </row>
    <row r="1546" spans="1:19">
      <c r="A1546" t="s">
        <v>3923</v>
      </c>
      <c r="B1546" s="2">
        <v>44757</v>
      </c>
      <c r="C1546" t="s">
        <v>33</v>
      </c>
      <c r="D1546">
        <v>54</v>
      </c>
      <c r="E1546" t="s">
        <v>23</v>
      </c>
      <c r="F1546">
        <v>1</v>
      </c>
      <c r="G1546">
        <v>3</v>
      </c>
      <c r="H1546" t="s">
        <v>3686</v>
      </c>
      <c r="I1546">
        <v>3407</v>
      </c>
      <c r="J1546">
        <v>2</v>
      </c>
      <c r="K1546">
        <v>37</v>
      </c>
      <c r="L1546" t="s">
        <v>15568</v>
      </c>
      <c r="M1546" t="s">
        <v>23</v>
      </c>
      <c r="N1546" t="s">
        <v>23</v>
      </c>
      <c r="O1546" t="s">
        <v>25</v>
      </c>
      <c r="P1546" t="s">
        <v>26</v>
      </c>
      <c r="Q1546" t="s">
        <v>27</v>
      </c>
      <c r="R1546">
        <v>95.15</v>
      </c>
      <c r="S1546">
        <v>5050.96</v>
      </c>
    </row>
    <row r="1547" spans="1:19">
      <c r="A1547" t="s">
        <v>3925</v>
      </c>
      <c r="B1547" s="2">
        <v>45712</v>
      </c>
      <c r="C1547" t="s">
        <v>22</v>
      </c>
      <c r="D1547">
        <v>40</v>
      </c>
      <c r="E1547" t="s">
        <v>39</v>
      </c>
      <c r="F1547">
        <v>3</v>
      </c>
      <c r="G1547">
        <v>3</v>
      </c>
      <c r="H1547" t="s">
        <v>3686</v>
      </c>
      <c r="I1547">
        <v>2189</v>
      </c>
      <c r="J1547">
        <v>0</v>
      </c>
      <c r="K1547">
        <v>6</v>
      </c>
      <c r="L1547" t="s">
        <v>48</v>
      </c>
      <c r="M1547" t="s">
        <v>23</v>
      </c>
      <c r="N1547" t="s">
        <v>39</v>
      </c>
      <c r="P1547" t="s">
        <v>26</v>
      </c>
      <c r="Q1547" t="s">
        <v>50</v>
      </c>
      <c r="R1547">
        <v>26.35</v>
      </c>
      <c r="S1547">
        <v>413.73</v>
      </c>
    </row>
    <row r="1548" spans="1:19">
      <c r="A1548" t="s">
        <v>3928</v>
      </c>
      <c r="B1548" s="2">
        <v>43773</v>
      </c>
      <c r="C1548" t="s">
        <v>22</v>
      </c>
      <c r="D1548">
        <v>21</v>
      </c>
      <c r="E1548" t="s">
        <v>23</v>
      </c>
      <c r="F1548">
        <v>2</v>
      </c>
      <c r="G1548">
        <v>3</v>
      </c>
      <c r="H1548" t="s">
        <v>3686</v>
      </c>
      <c r="I1548">
        <v>4933</v>
      </c>
      <c r="J1548">
        <v>5</v>
      </c>
      <c r="K1548">
        <v>69</v>
      </c>
      <c r="L1548" t="s">
        <v>15568</v>
      </c>
      <c r="M1548" t="s">
        <v>23</v>
      </c>
      <c r="N1548" t="s">
        <v>39</v>
      </c>
      <c r="P1548" t="s">
        <v>164</v>
      </c>
      <c r="Q1548" t="s">
        <v>27</v>
      </c>
      <c r="R1548">
        <v>26</v>
      </c>
      <c r="S1548">
        <v>2596.9499999999998</v>
      </c>
    </row>
    <row r="1549" spans="1:19">
      <c r="A1549" t="s">
        <v>3931</v>
      </c>
      <c r="B1549" s="2">
        <v>44031</v>
      </c>
      <c r="C1549" t="s">
        <v>33</v>
      </c>
      <c r="D1549">
        <v>63</v>
      </c>
      <c r="E1549" t="s">
        <v>23</v>
      </c>
      <c r="F1549">
        <v>2</v>
      </c>
      <c r="G1549">
        <v>3</v>
      </c>
      <c r="H1549" t="s">
        <v>3686</v>
      </c>
      <c r="I1549">
        <v>6108</v>
      </c>
      <c r="J1549">
        <v>6</v>
      </c>
      <c r="K1549">
        <v>61</v>
      </c>
      <c r="L1549" t="s">
        <v>142</v>
      </c>
      <c r="M1549" t="s">
        <v>23</v>
      </c>
      <c r="N1549" t="s">
        <v>39</v>
      </c>
      <c r="P1549" t="s">
        <v>164</v>
      </c>
      <c r="Q1549" t="s">
        <v>50</v>
      </c>
      <c r="R1549">
        <v>19.75</v>
      </c>
      <c r="S1549">
        <v>2861</v>
      </c>
    </row>
    <row r="1550" spans="1:19">
      <c r="A1550" t="s">
        <v>3933</v>
      </c>
      <c r="B1550" s="2">
        <v>45328</v>
      </c>
      <c r="C1550" t="s">
        <v>22</v>
      </c>
      <c r="D1550">
        <v>44</v>
      </c>
      <c r="E1550" t="s">
        <v>39</v>
      </c>
      <c r="F1550">
        <v>0</v>
      </c>
      <c r="G1550">
        <v>3</v>
      </c>
      <c r="H1550" t="s">
        <v>3686</v>
      </c>
      <c r="I1550">
        <v>4204</v>
      </c>
      <c r="J1550">
        <v>0</v>
      </c>
      <c r="K1550">
        <v>18</v>
      </c>
      <c r="L1550" t="s">
        <v>15568</v>
      </c>
      <c r="M1550" t="s">
        <v>23</v>
      </c>
      <c r="N1550" t="s">
        <v>39</v>
      </c>
      <c r="P1550" t="s">
        <v>26</v>
      </c>
      <c r="Q1550" t="s">
        <v>50</v>
      </c>
      <c r="R1550">
        <v>20.05</v>
      </c>
      <c r="S1550">
        <v>771.96</v>
      </c>
    </row>
    <row r="1551" spans="1:19">
      <c r="A1551" t="s">
        <v>3935</v>
      </c>
      <c r="B1551" s="2">
        <v>45738</v>
      </c>
      <c r="C1551" t="s">
        <v>22</v>
      </c>
      <c r="D1551">
        <v>61</v>
      </c>
      <c r="E1551" t="s">
        <v>39</v>
      </c>
      <c r="F1551">
        <v>0</v>
      </c>
      <c r="G1551">
        <v>3</v>
      </c>
      <c r="H1551" t="s">
        <v>3686</v>
      </c>
      <c r="I1551">
        <v>5225</v>
      </c>
      <c r="J1551">
        <v>0</v>
      </c>
      <c r="K1551">
        <v>5</v>
      </c>
      <c r="L1551" t="s">
        <v>15568</v>
      </c>
      <c r="M1551" t="s">
        <v>23</v>
      </c>
      <c r="N1551" t="s">
        <v>23</v>
      </c>
      <c r="O1551" t="s">
        <v>25</v>
      </c>
      <c r="P1551" t="s">
        <v>26</v>
      </c>
      <c r="Q1551" t="s">
        <v>50</v>
      </c>
      <c r="R1551">
        <v>80.099999999999994</v>
      </c>
      <c r="S1551">
        <v>460.3</v>
      </c>
    </row>
    <row r="1552" spans="1:19">
      <c r="A1552" t="s">
        <v>3937</v>
      </c>
      <c r="B1552" s="2">
        <v>44154</v>
      </c>
      <c r="C1552" t="s">
        <v>22</v>
      </c>
      <c r="D1552">
        <v>56</v>
      </c>
      <c r="E1552" t="s">
        <v>23</v>
      </c>
      <c r="F1552">
        <v>0</v>
      </c>
      <c r="G1552">
        <v>3</v>
      </c>
      <c r="H1552" t="s">
        <v>3686</v>
      </c>
      <c r="I1552">
        <v>4607</v>
      </c>
      <c r="J1552">
        <v>6</v>
      </c>
      <c r="K1552">
        <v>57</v>
      </c>
      <c r="L1552" t="s">
        <v>15568</v>
      </c>
      <c r="M1552" t="s">
        <v>23</v>
      </c>
      <c r="N1552" t="s">
        <v>23</v>
      </c>
      <c r="O1552" t="s">
        <v>56</v>
      </c>
      <c r="P1552" t="s">
        <v>26</v>
      </c>
      <c r="Q1552" t="s">
        <v>27</v>
      </c>
      <c r="R1552">
        <v>55.7</v>
      </c>
      <c r="S1552">
        <v>4019.37</v>
      </c>
    </row>
    <row r="1553" spans="1:19">
      <c r="A1553" t="s">
        <v>3939</v>
      </c>
      <c r="B1553" s="2">
        <v>45495</v>
      </c>
      <c r="C1553" t="s">
        <v>33</v>
      </c>
      <c r="D1553">
        <v>31</v>
      </c>
      <c r="E1553" t="s">
        <v>23</v>
      </c>
      <c r="F1553">
        <v>1</v>
      </c>
      <c r="G1553">
        <v>3</v>
      </c>
      <c r="H1553" t="s">
        <v>3686</v>
      </c>
      <c r="I1553">
        <v>4314</v>
      </c>
      <c r="J1553">
        <v>7</v>
      </c>
      <c r="K1553">
        <v>13</v>
      </c>
      <c r="L1553" t="s">
        <v>15568</v>
      </c>
      <c r="M1553" t="s">
        <v>23</v>
      </c>
      <c r="N1553" t="s">
        <v>39</v>
      </c>
      <c r="P1553" t="s">
        <v>164</v>
      </c>
      <c r="Q1553" t="s">
        <v>27</v>
      </c>
      <c r="R1553">
        <v>19.75</v>
      </c>
      <c r="S1553">
        <v>319.24</v>
      </c>
    </row>
    <row r="1554" spans="1:19">
      <c r="A1554" t="s">
        <v>3941</v>
      </c>
      <c r="B1554" s="2">
        <v>44115</v>
      </c>
      <c r="C1554" t="s">
        <v>33</v>
      </c>
      <c r="D1554">
        <v>45</v>
      </c>
      <c r="E1554" t="s">
        <v>23</v>
      </c>
      <c r="F1554">
        <v>0</v>
      </c>
      <c r="G1554">
        <v>3</v>
      </c>
      <c r="H1554" t="s">
        <v>3686</v>
      </c>
      <c r="I1554">
        <v>6019</v>
      </c>
      <c r="J1554">
        <v>5</v>
      </c>
      <c r="K1554">
        <v>58</v>
      </c>
      <c r="L1554" t="s">
        <v>142</v>
      </c>
      <c r="M1554" t="s">
        <v>23</v>
      </c>
      <c r="N1554" t="s">
        <v>23</v>
      </c>
      <c r="O1554" t="s">
        <v>25</v>
      </c>
      <c r="P1554" t="s">
        <v>202</v>
      </c>
      <c r="Q1554" t="s">
        <v>27</v>
      </c>
      <c r="R1554">
        <v>97.8</v>
      </c>
      <c r="S1554">
        <v>8090.26</v>
      </c>
    </row>
    <row r="1555" spans="1:19">
      <c r="A1555" t="s">
        <v>3943</v>
      </c>
      <c r="B1555" s="2">
        <v>45094</v>
      </c>
      <c r="C1555" t="s">
        <v>33</v>
      </c>
      <c r="D1555">
        <v>66</v>
      </c>
      <c r="E1555" t="s">
        <v>23</v>
      </c>
      <c r="F1555">
        <v>0</v>
      </c>
      <c r="G1555">
        <v>3</v>
      </c>
      <c r="H1555" t="s">
        <v>3686</v>
      </c>
      <c r="I1555">
        <v>3935</v>
      </c>
      <c r="J1555">
        <v>4</v>
      </c>
      <c r="K1555">
        <v>26</v>
      </c>
      <c r="L1555" t="s">
        <v>15568</v>
      </c>
      <c r="M1555" t="s">
        <v>23</v>
      </c>
      <c r="N1555" t="s">
        <v>23</v>
      </c>
      <c r="O1555" t="s">
        <v>25</v>
      </c>
      <c r="P1555" t="s">
        <v>164</v>
      </c>
      <c r="Q1555" t="s">
        <v>50</v>
      </c>
      <c r="R1555">
        <v>85.7</v>
      </c>
      <c r="S1555">
        <v>3269.24</v>
      </c>
    </row>
    <row r="1556" spans="1:19">
      <c r="A1556" t="s">
        <v>3945</v>
      </c>
      <c r="B1556" s="2">
        <v>45549</v>
      </c>
      <c r="C1556" t="s">
        <v>22</v>
      </c>
      <c r="D1556">
        <v>68</v>
      </c>
      <c r="E1556" t="s">
        <v>39</v>
      </c>
      <c r="F1556">
        <v>0</v>
      </c>
      <c r="G1556">
        <v>3</v>
      </c>
      <c r="H1556" t="s">
        <v>3686</v>
      </c>
      <c r="I1556">
        <v>5296</v>
      </c>
      <c r="J1556">
        <v>0</v>
      </c>
      <c r="K1556">
        <v>11</v>
      </c>
      <c r="L1556" t="s">
        <v>15568</v>
      </c>
      <c r="M1556" t="s">
        <v>23</v>
      </c>
      <c r="N1556" t="s">
        <v>23</v>
      </c>
      <c r="O1556" t="s">
        <v>49</v>
      </c>
      <c r="P1556" t="s">
        <v>164</v>
      </c>
      <c r="Q1556" t="s">
        <v>27</v>
      </c>
      <c r="R1556">
        <v>60.25</v>
      </c>
      <c r="S1556">
        <v>1314.58</v>
      </c>
    </row>
    <row r="1557" spans="1:19">
      <c r="A1557" t="s">
        <v>3948</v>
      </c>
      <c r="B1557" s="2">
        <v>44780</v>
      </c>
      <c r="C1557" t="s">
        <v>33</v>
      </c>
      <c r="D1557">
        <v>75</v>
      </c>
      <c r="E1557" t="s">
        <v>39</v>
      </c>
      <c r="F1557">
        <v>0</v>
      </c>
      <c r="G1557">
        <v>3</v>
      </c>
      <c r="H1557" t="s">
        <v>3686</v>
      </c>
      <c r="I1557">
        <v>5041</v>
      </c>
      <c r="J1557">
        <v>0</v>
      </c>
      <c r="K1557">
        <v>36</v>
      </c>
      <c r="L1557" t="s">
        <v>40</v>
      </c>
      <c r="M1557" t="s">
        <v>23</v>
      </c>
      <c r="N1557" t="s">
        <v>23</v>
      </c>
      <c r="O1557" t="s">
        <v>25</v>
      </c>
      <c r="P1557" t="s">
        <v>164</v>
      </c>
      <c r="Q1557" t="s">
        <v>27</v>
      </c>
      <c r="R1557">
        <v>74.900000000000006</v>
      </c>
      <c r="S1557">
        <v>4155.97</v>
      </c>
    </row>
    <row r="1558" spans="1:19">
      <c r="A1558" t="s">
        <v>3950</v>
      </c>
      <c r="B1558" s="2">
        <v>45362</v>
      </c>
      <c r="C1558" t="s">
        <v>33</v>
      </c>
      <c r="D1558">
        <v>80</v>
      </c>
      <c r="E1558" t="s">
        <v>23</v>
      </c>
      <c r="F1558">
        <v>0</v>
      </c>
      <c r="G1558">
        <v>3</v>
      </c>
      <c r="H1558" t="s">
        <v>3686</v>
      </c>
      <c r="I1558">
        <v>3689</v>
      </c>
      <c r="J1558">
        <v>9</v>
      </c>
      <c r="K1558">
        <v>17</v>
      </c>
      <c r="L1558" t="s">
        <v>15568</v>
      </c>
      <c r="M1558" t="s">
        <v>23</v>
      </c>
      <c r="N1558" t="s">
        <v>23</v>
      </c>
      <c r="O1558" t="s">
        <v>25</v>
      </c>
      <c r="P1558" t="s">
        <v>26</v>
      </c>
      <c r="Q1558" t="s">
        <v>27</v>
      </c>
      <c r="R1558">
        <v>92.55</v>
      </c>
      <c r="S1558">
        <v>1679.81</v>
      </c>
    </row>
    <row r="1559" spans="1:19">
      <c r="A1559" t="s">
        <v>3953</v>
      </c>
      <c r="B1559" s="2">
        <v>44154</v>
      </c>
      <c r="C1559" t="s">
        <v>33</v>
      </c>
      <c r="D1559">
        <v>77</v>
      </c>
      <c r="E1559" t="s">
        <v>23</v>
      </c>
      <c r="F1559">
        <v>1</v>
      </c>
      <c r="G1559">
        <v>3</v>
      </c>
      <c r="H1559" t="s">
        <v>3686</v>
      </c>
      <c r="I1559">
        <v>4912</v>
      </c>
      <c r="J1559">
        <v>8</v>
      </c>
      <c r="K1559">
        <v>57</v>
      </c>
      <c r="L1559" t="s">
        <v>15568</v>
      </c>
      <c r="M1559" t="s">
        <v>23</v>
      </c>
      <c r="N1559" t="s">
        <v>23</v>
      </c>
      <c r="O1559" t="s">
        <v>25</v>
      </c>
      <c r="P1559" t="s">
        <v>26</v>
      </c>
      <c r="Q1559" t="s">
        <v>50</v>
      </c>
      <c r="R1559">
        <v>95.3</v>
      </c>
      <c r="S1559">
        <v>7177.7</v>
      </c>
    </row>
    <row r="1560" spans="1:19">
      <c r="A1560" t="s">
        <v>3956</v>
      </c>
      <c r="B1560" s="2">
        <v>45223</v>
      </c>
      <c r="C1560" t="s">
        <v>22</v>
      </c>
      <c r="D1560">
        <v>75</v>
      </c>
      <c r="E1560" t="s">
        <v>23</v>
      </c>
      <c r="F1560">
        <v>0</v>
      </c>
      <c r="G1560">
        <v>3</v>
      </c>
      <c r="H1560" t="s">
        <v>3686</v>
      </c>
      <c r="I1560">
        <v>4180</v>
      </c>
      <c r="J1560">
        <v>8</v>
      </c>
      <c r="K1560">
        <v>22</v>
      </c>
      <c r="L1560" t="s">
        <v>15568</v>
      </c>
      <c r="M1560" t="s">
        <v>23</v>
      </c>
      <c r="N1560" t="s">
        <v>23</v>
      </c>
      <c r="O1560" t="s">
        <v>25</v>
      </c>
      <c r="P1560" t="s">
        <v>26</v>
      </c>
      <c r="Q1560" t="s">
        <v>27</v>
      </c>
      <c r="R1560">
        <v>89.75</v>
      </c>
      <c r="S1560">
        <v>2431.2600000000002</v>
      </c>
    </row>
    <row r="1561" spans="1:19">
      <c r="A1561" t="s">
        <v>3958</v>
      </c>
      <c r="B1561" s="2">
        <v>44566</v>
      </c>
      <c r="C1561" t="s">
        <v>22</v>
      </c>
      <c r="D1561">
        <v>65</v>
      </c>
      <c r="E1561" t="s">
        <v>23</v>
      </c>
      <c r="F1561">
        <v>0</v>
      </c>
      <c r="G1561">
        <v>3</v>
      </c>
      <c r="H1561" t="s">
        <v>3686</v>
      </c>
      <c r="I1561">
        <v>4106</v>
      </c>
      <c r="J1561">
        <v>5</v>
      </c>
      <c r="K1561">
        <v>43</v>
      </c>
      <c r="L1561" t="s">
        <v>142</v>
      </c>
      <c r="M1561" t="s">
        <v>23</v>
      </c>
      <c r="N1561" t="s">
        <v>23</v>
      </c>
      <c r="O1561" t="s">
        <v>49</v>
      </c>
      <c r="P1561" t="s">
        <v>202</v>
      </c>
      <c r="Q1561" t="s">
        <v>50</v>
      </c>
      <c r="R1561">
        <v>71.900000000000006</v>
      </c>
      <c r="S1561">
        <v>5241.6499999999996</v>
      </c>
    </row>
    <row r="1562" spans="1:19">
      <c r="A1562" t="s">
        <v>3961</v>
      </c>
      <c r="B1562" s="2">
        <v>45464</v>
      </c>
      <c r="C1562" t="s">
        <v>22</v>
      </c>
      <c r="D1562">
        <v>24</v>
      </c>
      <c r="E1562" t="s">
        <v>39</v>
      </c>
      <c r="F1562">
        <v>0</v>
      </c>
      <c r="G1562">
        <v>3</v>
      </c>
      <c r="H1562" t="s">
        <v>3686</v>
      </c>
      <c r="I1562">
        <v>4900</v>
      </c>
      <c r="J1562">
        <v>0</v>
      </c>
      <c r="K1562">
        <v>14</v>
      </c>
      <c r="L1562" t="s">
        <v>97</v>
      </c>
      <c r="M1562" t="s">
        <v>39</v>
      </c>
      <c r="N1562" t="s">
        <v>23</v>
      </c>
      <c r="O1562" t="s">
        <v>49</v>
      </c>
      <c r="P1562" t="s">
        <v>26</v>
      </c>
      <c r="Q1562" t="s">
        <v>27</v>
      </c>
      <c r="R1562">
        <v>55</v>
      </c>
      <c r="S1562">
        <v>771.95</v>
      </c>
    </row>
    <row r="1563" spans="1:19">
      <c r="A1563" t="s">
        <v>3962</v>
      </c>
      <c r="B1563" s="2">
        <v>43703</v>
      </c>
      <c r="C1563" t="s">
        <v>33</v>
      </c>
      <c r="D1563">
        <v>47</v>
      </c>
      <c r="E1563" t="s">
        <v>23</v>
      </c>
      <c r="F1563">
        <v>5</v>
      </c>
      <c r="G1563">
        <v>3</v>
      </c>
      <c r="H1563" t="s">
        <v>3686</v>
      </c>
      <c r="I1563">
        <v>5308</v>
      </c>
      <c r="J1563">
        <v>10</v>
      </c>
      <c r="K1563">
        <v>72</v>
      </c>
      <c r="L1563" t="s">
        <v>15568</v>
      </c>
      <c r="M1563" t="s">
        <v>23</v>
      </c>
      <c r="N1563" t="s">
        <v>23</v>
      </c>
      <c r="O1563" t="s">
        <v>25</v>
      </c>
      <c r="P1563" t="s">
        <v>164</v>
      </c>
      <c r="Q1563" t="s">
        <v>27</v>
      </c>
      <c r="R1563">
        <v>113.1</v>
      </c>
      <c r="S1563">
        <v>10143.540000000001</v>
      </c>
    </row>
    <row r="1564" spans="1:19">
      <c r="A1564" t="s">
        <v>3965</v>
      </c>
      <c r="B1564" s="2">
        <v>45119</v>
      </c>
      <c r="C1564" t="s">
        <v>33</v>
      </c>
      <c r="D1564">
        <v>43</v>
      </c>
      <c r="E1564" t="s">
        <v>39</v>
      </c>
      <c r="F1564">
        <v>0</v>
      </c>
      <c r="G1564">
        <v>3</v>
      </c>
      <c r="H1564" t="s">
        <v>3686</v>
      </c>
      <c r="I1564">
        <v>4874</v>
      </c>
      <c r="J1564">
        <v>0</v>
      </c>
      <c r="K1564">
        <v>25</v>
      </c>
      <c r="L1564" t="s">
        <v>40</v>
      </c>
      <c r="M1564" t="s">
        <v>23</v>
      </c>
      <c r="N1564" t="s">
        <v>23</v>
      </c>
      <c r="O1564" t="s">
        <v>25</v>
      </c>
      <c r="P1564" t="s">
        <v>26</v>
      </c>
      <c r="Q1564" t="s">
        <v>50</v>
      </c>
      <c r="R1564">
        <v>84.6</v>
      </c>
      <c r="S1564">
        <v>2327.3000000000002</v>
      </c>
    </row>
    <row r="1565" spans="1:19">
      <c r="A1565" t="s">
        <v>3967</v>
      </c>
      <c r="B1565" s="2">
        <v>44701</v>
      </c>
      <c r="C1565" t="s">
        <v>33</v>
      </c>
      <c r="D1565">
        <v>23</v>
      </c>
      <c r="E1565" t="s">
        <v>39</v>
      </c>
      <c r="F1565">
        <v>0</v>
      </c>
      <c r="G1565">
        <v>3</v>
      </c>
      <c r="H1565" t="s">
        <v>3686</v>
      </c>
      <c r="I1565">
        <v>5531</v>
      </c>
      <c r="J1565">
        <v>0</v>
      </c>
      <c r="K1565">
        <v>39</v>
      </c>
      <c r="L1565" t="s">
        <v>15568</v>
      </c>
      <c r="M1565" t="s">
        <v>23</v>
      </c>
      <c r="N1565" t="s">
        <v>23</v>
      </c>
      <c r="O1565" t="s">
        <v>49</v>
      </c>
      <c r="P1565" t="s">
        <v>202</v>
      </c>
      <c r="Q1565" t="s">
        <v>27</v>
      </c>
      <c r="R1565">
        <v>47.85</v>
      </c>
      <c r="S1565">
        <v>2944.27</v>
      </c>
    </row>
    <row r="1566" spans="1:19">
      <c r="A1566" t="s">
        <v>3969</v>
      </c>
      <c r="B1566" s="2">
        <v>45799</v>
      </c>
      <c r="C1566" t="s">
        <v>22</v>
      </c>
      <c r="D1566">
        <v>22</v>
      </c>
      <c r="E1566" t="s">
        <v>39</v>
      </c>
      <c r="F1566">
        <v>0</v>
      </c>
      <c r="G1566">
        <v>3</v>
      </c>
      <c r="H1566" t="s">
        <v>3751</v>
      </c>
      <c r="I1566">
        <v>2085</v>
      </c>
      <c r="J1566">
        <v>0</v>
      </c>
      <c r="K1566">
        <v>3</v>
      </c>
      <c r="L1566" t="s">
        <v>15568</v>
      </c>
      <c r="M1566" t="s">
        <v>23</v>
      </c>
      <c r="N1566" t="s">
        <v>23</v>
      </c>
      <c r="O1566" t="s">
        <v>49</v>
      </c>
      <c r="P1566" t="s">
        <v>26</v>
      </c>
      <c r="Q1566" t="s">
        <v>50</v>
      </c>
      <c r="R1566">
        <v>50.15</v>
      </c>
      <c r="S1566">
        <v>213.11</v>
      </c>
    </row>
    <row r="1567" spans="1:19">
      <c r="A1567" t="s">
        <v>3971</v>
      </c>
      <c r="B1567" s="2">
        <v>44734</v>
      </c>
      <c r="C1567" t="s">
        <v>33</v>
      </c>
      <c r="D1567">
        <v>20</v>
      </c>
      <c r="E1567" t="s">
        <v>39</v>
      </c>
      <c r="F1567">
        <v>0</v>
      </c>
      <c r="G1567">
        <v>3</v>
      </c>
      <c r="H1567" t="s">
        <v>3686</v>
      </c>
      <c r="I1567">
        <v>2997</v>
      </c>
      <c r="J1567">
        <v>0</v>
      </c>
      <c r="K1567">
        <v>38</v>
      </c>
      <c r="L1567" t="s">
        <v>15568</v>
      </c>
      <c r="M1567" t="s">
        <v>23</v>
      </c>
      <c r="N1567" t="s">
        <v>39</v>
      </c>
      <c r="P1567" t="s">
        <v>202</v>
      </c>
      <c r="Q1567" t="s">
        <v>27</v>
      </c>
      <c r="R1567">
        <v>24.25</v>
      </c>
      <c r="S1567">
        <v>2633.63</v>
      </c>
    </row>
    <row r="1568" spans="1:19">
      <c r="A1568" t="s">
        <v>3973</v>
      </c>
      <c r="B1568" s="2">
        <v>45717</v>
      </c>
      <c r="C1568" t="s">
        <v>33</v>
      </c>
      <c r="D1568">
        <v>36</v>
      </c>
      <c r="E1568" t="s">
        <v>39</v>
      </c>
      <c r="F1568">
        <v>0</v>
      </c>
      <c r="G1568">
        <v>3</v>
      </c>
      <c r="H1568" t="s">
        <v>3686</v>
      </c>
      <c r="I1568">
        <v>5967</v>
      </c>
      <c r="J1568">
        <v>0</v>
      </c>
      <c r="K1568">
        <v>5</v>
      </c>
      <c r="L1568" t="s">
        <v>15568</v>
      </c>
      <c r="M1568" t="s">
        <v>23</v>
      </c>
      <c r="N1568" t="s">
        <v>39</v>
      </c>
      <c r="P1568" t="s">
        <v>26</v>
      </c>
      <c r="Q1568" t="s">
        <v>50</v>
      </c>
      <c r="R1568">
        <v>20.55</v>
      </c>
      <c r="S1568">
        <v>218.75</v>
      </c>
    </row>
    <row r="1569" spans="1:19">
      <c r="A1569" t="s">
        <v>3975</v>
      </c>
      <c r="B1569" s="2">
        <v>45591</v>
      </c>
      <c r="C1569" t="s">
        <v>22</v>
      </c>
      <c r="D1569">
        <v>49</v>
      </c>
      <c r="E1569" t="s">
        <v>39</v>
      </c>
      <c r="F1569">
        <v>0</v>
      </c>
      <c r="G1569">
        <v>3</v>
      </c>
      <c r="H1569" t="s">
        <v>3686</v>
      </c>
      <c r="I1569">
        <v>4810</v>
      </c>
      <c r="J1569">
        <v>0</v>
      </c>
      <c r="K1569">
        <v>10</v>
      </c>
      <c r="L1569" t="s">
        <v>15568</v>
      </c>
      <c r="M1569" t="s">
        <v>23</v>
      </c>
      <c r="N1569" t="s">
        <v>23</v>
      </c>
      <c r="O1569" t="s">
        <v>25</v>
      </c>
      <c r="P1569" t="s">
        <v>26</v>
      </c>
      <c r="Q1569" t="s">
        <v>27</v>
      </c>
      <c r="R1569">
        <v>95.25</v>
      </c>
      <c r="S1569">
        <v>1285.8499999999999</v>
      </c>
    </row>
    <row r="1570" spans="1:19">
      <c r="A1570" t="s">
        <v>3977</v>
      </c>
      <c r="B1570" s="2">
        <v>45129</v>
      </c>
      <c r="C1570" t="s">
        <v>33</v>
      </c>
      <c r="D1570">
        <v>35</v>
      </c>
      <c r="E1570" t="s">
        <v>23</v>
      </c>
      <c r="F1570">
        <v>0</v>
      </c>
      <c r="G1570">
        <v>3</v>
      </c>
      <c r="H1570" t="s">
        <v>3686</v>
      </c>
      <c r="I1570">
        <v>4129</v>
      </c>
      <c r="J1570">
        <v>2</v>
      </c>
      <c r="K1570">
        <v>25</v>
      </c>
      <c r="L1570" t="s">
        <v>15568</v>
      </c>
      <c r="M1570" t="s">
        <v>23</v>
      </c>
      <c r="N1570" t="s">
        <v>39</v>
      </c>
      <c r="P1570" t="s">
        <v>202</v>
      </c>
      <c r="Q1570" t="s">
        <v>27</v>
      </c>
      <c r="R1570">
        <v>20.2</v>
      </c>
      <c r="S1570">
        <v>770.15</v>
      </c>
    </row>
    <row r="1571" spans="1:19">
      <c r="A1571" t="s">
        <v>3979</v>
      </c>
      <c r="B1571" s="2">
        <v>44278</v>
      </c>
      <c r="C1571" t="s">
        <v>33</v>
      </c>
      <c r="D1571">
        <v>21</v>
      </c>
      <c r="E1571" t="s">
        <v>39</v>
      </c>
      <c r="F1571">
        <v>0</v>
      </c>
      <c r="G1571">
        <v>3</v>
      </c>
      <c r="H1571" t="s">
        <v>3686</v>
      </c>
      <c r="I1571">
        <v>4754</v>
      </c>
      <c r="J1571">
        <v>0</v>
      </c>
      <c r="K1571">
        <v>53</v>
      </c>
      <c r="L1571" t="s">
        <v>142</v>
      </c>
      <c r="M1571" t="s">
        <v>23</v>
      </c>
      <c r="N1571" t="s">
        <v>23</v>
      </c>
      <c r="O1571" t="s">
        <v>25</v>
      </c>
      <c r="P1571" t="s">
        <v>164</v>
      </c>
      <c r="Q1571" t="s">
        <v>50</v>
      </c>
      <c r="R1571">
        <v>99.5</v>
      </c>
      <c r="S1571">
        <v>7733.46</v>
      </c>
    </row>
    <row r="1572" spans="1:19">
      <c r="A1572" t="s">
        <v>3981</v>
      </c>
      <c r="B1572" s="2">
        <v>44571</v>
      </c>
      <c r="C1572" t="s">
        <v>33</v>
      </c>
      <c r="D1572">
        <v>46</v>
      </c>
      <c r="E1572" t="s">
        <v>23</v>
      </c>
      <c r="F1572">
        <v>1</v>
      </c>
      <c r="G1572">
        <v>3</v>
      </c>
      <c r="H1572" t="s">
        <v>3686</v>
      </c>
      <c r="I1572">
        <v>3976</v>
      </c>
      <c r="J1572">
        <v>10</v>
      </c>
      <c r="K1572">
        <v>43</v>
      </c>
      <c r="L1572" t="s">
        <v>15568</v>
      </c>
      <c r="M1572" t="s">
        <v>23</v>
      </c>
      <c r="N1572" t="s">
        <v>23</v>
      </c>
      <c r="O1572" t="s">
        <v>56</v>
      </c>
      <c r="P1572" t="s">
        <v>164</v>
      </c>
      <c r="Q1572" t="s">
        <v>27</v>
      </c>
      <c r="R1572">
        <v>75.2</v>
      </c>
      <c r="S1572">
        <v>4543.49</v>
      </c>
    </row>
    <row r="1573" spans="1:19">
      <c r="A1573" t="s">
        <v>3983</v>
      </c>
      <c r="B1573" s="2">
        <v>44081</v>
      </c>
      <c r="C1573" t="s">
        <v>22</v>
      </c>
      <c r="D1573">
        <v>30</v>
      </c>
      <c r="E1573" t="s">
        <v>23</v>
      </c>
      <c r="F1573">
        <v>0</v>
      </c>
      <c r="G1573">
        <v>3</v>
      </c>
      <c r="H1573" t="s">
        <v>3686</v>
      </c>
      <c r="I1573">
        <v>6251</v>
      </c>
      <c r="J1573">
        <v>9</v>
      </c>
      <c r="K1573">
        <v>59</v>
      </c>
      <c r="L1573" t="s">
        <v>142</v>
      </c>
      <c r="M1573" t="s">
        <v>23</v>
      </c>
      <c r="N1573" t="s">
        <v>23</v>
      </c>
      <c r="O1573" t="s">
        <v>25</v>
      </c>
      <c r="P1573" t="s">
        <v>164</v>
      </c>
      <c r="Q1573" t="s">
        <v>27</v>
      </c>
      <c r="R1573">
        <v>113.75</v>
      </c>
      <c r="S1573">
        <v>7445.07</v>
      </c>
    </row>
    <row r="1574" spans="1:19">
      <c r="A1574" t="s">
        <v>3986</v>
      </c>
      <c r="B1574" s="2">
        <v>43761</v>
      </c>
      <c r="C1574" t="s">
        <v>22</v>
      </c>
      <c r="D1574">
        <v>34</v>
      </c>
      <c r="E1574" t="s">
        <v>23</v>
      </c>
      <c r="F1574">
        <v>0</v>
      </c>
      <c r="G1574">
        <v>3</v>
      </c>
      <c r="H1574" t="s">
        <v>3686</v>
      </c>
      <c r="I1574">
        <v>6252</v>
      </c>
      <c r="J1574">
        <v>2</v>
      </c>
      <c r="K1574">
        <v>70</v>
      </c>
      <c r="L1574" t="s">
        <v>15568</v>
      </c>
      <c r="M1574" t="s">
        <v>23</v>
      </c>
      <c r="N1574" t="s">
        <v>23</v>
      </c>
      <c r="O1574" t="s">
        <v>56</v>
      </c>
      <c r="P1574" t="s">
        <v>164</v>
      </c>
      <c r="Q1574" t="s">
        <v>50</v>
      </c>
      <c r="R1574">
        <v>77.3</v>
      </c>
      <c r="S1574">
        <v>5807.33</v>
      </c>
    </row>
    <row r="1575" spans="1:19">
      <c r="A1575" t="s">
        <v>3989</v>
      </c>
      <c r="B1575" s="2">
        <v>43964</v>
      </c>
      <c r="C1575" t="s">
        <v>22</v>
      </c>
      <c r="D1575">
        <v>22</v>
      </c>
      <c r="E1575" t="s">
        <v>39</v>
      </c>
      <c r="F1575">
        <v>0</v>
      </c>
      <c r="G1575">
        <v>3</v>
      </c>
      <c r="H1575" t="s">
        <v>3686</v>
      </c>
      <c r="I1575">
        <v>4616</v>
      </c>
      <c r="J1575">
        <v>0</v>
      </c>
      <c r="K1575">
        <v>63</v>
      </c>
      <c r="L1575" t="s">
        <v>15568</v>
      </c>
      <c r="M1575" t="s">
        <v>23</v>
      </c>
      <c r="N1575" t="s">
        <v>23</v>
      </c>
      <c r="O1575" t="s">
        <v>25</v>
      </c>
      <c r="P1575" t="s">
        <v>202</v>
      </c>
      <c r="Q1575" t="s">
        <v>50</v>
      </c>
      <c r="R1575">
        <v>90.45</v>
      </c>
      <c r="S1575">
        <v>6505.73</v>
      </c>
    </row>
    <row r="1576" spans="1:19">
      <c r="A1576" t="s">
        <v>3991</v>
      </c>
      <c r="B1576" s="2">
        <v>45771</v>
      </c>
      <c r="C1576" t="s">
        <v>33</v>
      </c>
      <c r="D1576">
        <v>33</v>
      </c>
      <c r="E1576" t="s">
        <v>23</v>
      </c>
      <c r="F1576">
        <v>3</v>
      </c>
      <c r="G1576">
        <v>3</v>
      </c>
      <c r="H1576" t="s">
        <v>3686</v>
      </c>
      <c r="I1576">
        <v>5605</v>
      </c>
      <c r="J1576">
        <v>9</v>
      </c>
      <c r="K1576">
        <v>4</v>
      </c>
      <c r="L1576" t="s">
        <v>15568</v>
      </c>
      <c r="M1576" t="s">
        <v>23</v>
      </c>
      <c r="N1576" t="s">
        <v>23</v>
      </c>
      <c r="O1576" t="s">
        <v>49</v>
      </c>
      <c r="P1576" t="s">
        <v>26</v>
      </c>
      <c r="Q1576" t="s">
        <v>50</v>
      </c>
      <c r="R1576">
        <v>58.5</v>
      </c>
      <c r="S1576">
        <v>365.65</v>
      </c>
    </row>
    <row r="1577" spans="1:19">
      <c r="A1577" t="s">
        <v>3993</v>
      </c>
      <c r="B1577" s="2">
        <v>44031</v>
      </c>
      <c r="C1577" t="s">
        <v>33</v>
      </c>
      <c r="D1577">
        <v>28</v>
      </c>
      <c r="E1577" t="s">
        <v>39</v>
      </c>
      <c r="F1577">
        <v>0</v>
      </c>
      <c r="G1577">
        <v>3</v>
      </c>
      <c r="H1577" t="s">
        <v>3686</v>
      </c>
      <c r="I1577">
        <v>5536</v>
      </c>
      <c r="J1577">
        <v>0</v>
      </c>
      <c r="K1577">
        <v>61</v>
      </c>
      <c r="L1577" t="s">
        <v>142</v>
      </c>
      <c r="M1577" t="s">
        <v>23</v>
      </c>
      <c r="N1577" t="s">
        <v>23</v>
      </c>
      <c r="O1577" t="s">
        <v>25</v>
      </c>
      <c r="P1577" t="s">
        <v>26</v>
      </c>
      <c r="Q1577" t="s">
        <v>50</v>
      </c>
      <c r="R1577">
        <v>89.2</v>
      </c>
      <c r="S1577">
        <v>6386.32</v>
      </c>
    </row>
    <row r="1578" spans="1:19">
      <c r="A1578" t="s">
        <v>3995</v>
      </c>
      <c r="B1578" s="2">
        <v>43723</v>
      </c>
      <c r="C1578" t="s">
        <v>33</v>
      </c>
      <c r="D1578">
        <v>60</v>
      </c>
      <c r="E1578" t="s">
        <v>23</v>
      </c>
      <c r="F1578">
        <v>2</v>
      </c>
      <c r="G1578">
        <v>3</v>
      </c>
      <c r="H1578" t="s">
        <v>3686</v>
      </c>
      <c r="I1578">
        <v>5043</v>
      </c>
      <c r="J1578">
        <v>1</v>
      </c>
      <c r="K1578">
        <v>71</v>
      </c>
      <c r="L1578" t="s">
        <v>15568</v>
      </c>
      <c r="M1578" t="s">
        <v>23</v>
      </c>
      <c r="N1578" t="s">
        <v>39</v>
      </c>
      <c r="P1578" t="s">
        <v>164</v>
      </c>
      <c r="Q1578" t="s">
        <v>27</v>
      </c>
      <c r="R1578">
        <v>20.100000000000001</v>
      </c>
      <c r="S1578">
        <v>3592.73</v>
      </c>
    </row>
    <row r="1579" spans="1:19">
      <c r="A1579" t="s">
        <v>3997</v>
      </c>
      <c r="B1579" s="2">
        <v>45809</v>
      </c>
      <c r="C1579" t="s">
        <v>22</v>
      </c>
      <c r="D1579">
        <v>45</v>
      </c>
      <c r="E1579" t="s">
        <v>39</v>
      </c>
      <c r="F1579">
        <v>0</v>
      </c>
      <c r="G1579">
        <v>3</v>
      </c>
      <c r="H1579" t="s">
        <v>3751</v>
      </c>
      <c r="I1579">
        <v>4855</v>
      </c>
      <c r="J1579">
        <v>0</v>
      </c>
      <c r="K1579">
        <v>2</v>
      </c>
      <c r="L1579" t="s">
        <v>48</v>
      </c>
      <c r="M1579" t="s">
        <v>23</v>
      </c>
      <c r="N1579" t="s">
        <v>23</v>
      </c>
      <c r="O1579" t="s">
        <v>25</v>
      </c>
      <c r="P1579" t="s">
        <v>26</v>
      </c>
      <c r="Q1579" t="s">
        <v>27</v>
      </c>
      <c r="R1579">
        <v>100.2</v>
      </c>
      <c r="S1579">
        <v>253.62</v>
      </c>
    </row>
    <row r="1580" spans="1:19">
      <c r="A1580" t="s">
        <v>3999</v>
      </c>
      <c r="B1580" s="2">
        <v>44719</v>
      </c>
      <c r="C1580" t="s">
        <v>33</v>
      </c>
      <c r="D1580">
        <v>49</v>
      </c>
      <c r="E1580" t="s">
        <v>23</v>
      </c>
      <c r="F1580">
        <v>3</v>
      </c>
      <c r="G1580">
        <v>3</v>
      </c>
      <c r="H1580" t="s">
        <v>3686</v>
      </c>
      <c r="I1580">
        <v>5499</v>
      </c>
      <c r="J1580">
        <v>5</v>
      </c>
      <c r="K1580">
        <v>38</v>
      </c>
      <c r="L1580" t="s">
        <v>15568</v>
      </c>
      <c r="M1580" t="s">
        <v>23</v>
      </c>
      <c r="N1580" t="s">
        <v>23</v>
      </c>
      <c r="O1580" t="s">
        <v>56</v>
      </c>
      <c r="P1580" t="s">
        <v>26</v>
      </c>
      <c r="Q1580" t="s">
        <v>27</v>
      </c>
      <c r="R1580">
        <v>54.5</v>
      </c>
      <c r="S1580">
        <v>3834.31</v>
      </c>
    </row>
    <row r="1581" spans="1:19">
      <c r="A1581" t="s">
        <v>4002</v>
      </c>
      <c r="B1581" s="2">
        <v>45053</v>
      </c>
      <c r="C1581" t="s">
        <v>33</v>
      </c>
      <c r="D1581">
        <v>30</v>
      </c>
      <c r="E1581" t="s">
        <v>39</v>
      </c>
      <c r="F1581">
        <v>0</v>
      </c>
      <c r="G1581">
        <v>3</v>
      </c>
      <c r="H1581" t="s">
        <v>3686</v>
      </c>
      <c r="I1581">
        <v>2842</v>
      </c>
      <c r="J1581">
        <v>0</v>
      </c>
      <c r="K1581">
        <v>27</v>
      </c>
      <c r="L1581" t="s">
        <v>15568</v>
      </c>
      <c r="M1581" t="s">
        <v>23</v>
      </c>
      <c r="N1581" t="s">
        <v>23</v>
      </c>
      <c r="O1581" t="s">
        <v>49</v>
      </c>
      <c r="P1581" t="s">
        <v>164</v>
      </c>
      <c r="Q1581" t="s">
        <v>27</v>
      </c>
      <c r="R1581">
        <v>52.85</v>
      </c>
      <c r="S1581">
        <v>1783.5</v>
      </c>
    </row>
    <row r="1582" spans="1:19">
      <c r="A1582" t="s">
        <v>4005</v>
      </c>
      <c r="B1582" s="2">
        <v>45081</v>
      </c>
      <c r="C1582" t="s">
        <v>33</v>
      </c>
      <c r="D1582">
        <v>44</v>
      </c>
      <c r="E1582" t="s">
        <v>39</v>
      </c>
      <c r="F1582">
        <v>0</v>
      </c>
      <c r="G1582">
        <v>3</v>
      </c>
      <c r="H1582" t="s">
        <v>3686</v>
      </c>
      <c r="I1582">
        <v>5379</v>
      </c>
      <c r="J1582">
        <v>0</v>
      </c>
      <c r="K1582">
        <v>26</v>
      </c>
      <c r="L1582" t="s">
        <v>15568</v>
      </c>
      <c r="M1582" t="s">
        <v>23</v>
      </c>
      <c r="N1582" t="s">
        <v>23</v>
      </c>
      <c r="O1582" t="s">
        <v>25</v>
      </c>
      <c r="P1582" t="s">
        <v>26</v>
      </c>
      <c r="Q1582" t="s">
        <v>50</v>
      </c>
      <c r="R1582">
        <v>69.05</v>
      </c>
      <c r="S1582">
        <v>2790.91</v>
      </c>
    </row>
    <row r="1583" spans="1:19">
      <c r="A1583" t="s">
        <v>4008</v>
      </c>
      <c r="B1583" s="2">
        <v>43867</v>
      </c>
      <c r="C1583" t="s">
        <v>22</v>
      </c>
      <c r="D1583">
        <v>49</v>
      </c>
      <c r="E1583" t="s">
        <v>39</v>
      </c>
      <c r="F1583">
        <v>0</v>
      </c>
      <c r="G1583">
        <v>3</v>
      </c>
      <c r="H1583" t="s">
        <v>3686</v>
      </c>
      <c r="I1583">
        <v>5637</v>
      </c>
      <c r="J1583">
        <v>0</v>
      </c>
      <c r="K1583">
        <v>66</v>
      </c>
      <c r="L1583" t="s">
        <v>15568</v>
      </c>
      <c r="M1583" t="s">
        <v>23</v>
      </c>
      <c r="N1583" t="s">
        <v>39</v>
      </c>
      <c r="P1583" t="s">
        <v>164</v>
      </c>
      <c r="Q1583" t="s">
        <v>27</v>
      </c>
      <c r="R1583">
        <v>19.350000000000001</v>
      </c>
      <c r="S1583">
        <v>2641.98</v>
      </c>
    </row>
    <row r="1584" spans="1:19">
      <c r="A1584" t="s">
        <v>4010</v>
      </c>
      <c r="B1584" s="2">
        <v>44292</v>
      </c>
      <c r="C1584" t="s">
        <v>22</v>
      </c>
      <c r="D1584">
        <v>58</v>
      </c>
      <c r="E1584" t="s">
        <v>39</v>
      </c>
      <c r="F1584">
        <v>0</v>
      </c>
      <c r="G1584">
        <v>3</v>
      </c>
      <c r="H1584" t="s">
        <v>3686</v>
      </c>
      <c r="I1584">
        <v>5957</v>
      </c>
      <c r="J1584">
        <v>0</v>
      </c>
      <c r="K1584">
        <v>52</v>
      </c>
      <c r="L1584" t="s">
        <v>15568</v>
      </c>
      <c r="M1584" t="s">
        <v>23</v>
      </c>
      <c r="N1584" t="s">
        <v>23</v>
      </c>
      <c r="O1584" t="s">
        <v>49</v>
      </c>
      <c r="P1584" t="s">
        <v>202</v>
      </c>
      <c r="Q1584" t="s">
        <v>27</v>
      </c>
      <c r="R1584">
        <v>53.75</v>
      </c>
      <c r="S1584">
        <v>5238.33</v>
      </c>
    </row>
    <row r="1585" spans="1:19">
      <c r="A1585" t="s">
        <v>4012</v>
      </c>
      <c r="B1585" s="2">
        <v>45780</v>
      </c>
      <c r="C1585" t="s">
        <v>22</v>
      </c>
      <c r="D1585">
        <v>42</v>
      </c>
      <c r="E1585" t="s">
        <v>23</v>
      </c>
      <c r="F1585">
        <v>0</v>
      </c>
      <c r="G1585">
        <v>3</v>
      </c>
      <c r="H1585" t="s">
        <v>3751</v>
      </c>
      <c r="I1585">
        <v>4416</v>
      </c>
      <c r="J1585">
        <v>5</v>
      </c>
      <c r="K1585">
        <v>3</v>
      </c>
      <c r="L1585" t="s">
        <v>15568</v>
      </c>
      <c r="M1585" t="s">
        <v>39</v>
      </c>
      <c r="N1585" t="s">
        <v>23</v>
      </c>
      <c r="O1585" t="s">
        <v>49</v>
      </c>
      <c r="P1585" t="s">
        <v>26</v>
      </c>
      <c r="Q1585" t="s">
        <v>27</v>
      </c>
      <c r="R1585">
        <v>29.9</v>
      </c>
      <c r="S1585">
        <v>92.25</v>
      </c>
    </row>
    <row r="1586" spans="1:19">
      <c r="A1586" t="s">
        <v>4015</v>
      </c>
      <c r="B1586" s="2">
        <v>45233</v>
      </c>
      <c r="C1586" t="s">
        <v>33</v>
      </c>
      <c r="D1586">
        <v>22</v>
      </c>
      <c r="E1586" t="s">
        <v>23</v>
      </c>
      <c r="F1586">
        <v>0</v>
      </c>
      <c r="G1586">
        <v>3</v>
      </c>
      <c r="H1586" t="s">
        <v>3686</v>
      </c>
      <c r="I1586">
        <v>2937</v>
      </c>
      <c r="J1586">
        <v>7</v>
      </c>
      <c r="K1586">
        <v>21</v>
      </c>
      <c r="L1586" t="s">
        <v>15568</v>
      </c>
      <c r="M1586" t="s">
        <v>23</v>
      </c>
      <c r="N1586" t="s">
        <v>23</v>
      </c>
      <c r="O1586" t="s">
        <v>25</v>
      </c>
      <c r="P1586" t="s">
        <v>26</v>
      </c>
      <c r="Q1586" t="s">
        <v>27</v>
      </c>
      <c r="R1586">
        <v>86.05</v>
      </c>
      <c r="S1586">
        <v>2129.91</v>
      </c>
    </row>
    <row r="1587" spans="1:19">
      <c r="A1587" t="s">
        <v>4017</v>
      </c>
      <c r="B1587" s="2">
        <v>43899</v>
      </c>
      <c r="C1587" t="s">
        <v>33</v>
      </c>
      <c r="D1587">
        <v>40</v>
      </c>
      <c r="E1587" t="s">
        <v>23</v>
      </c>
      <c r="F1587">
        <v>2</v>
      </c>
      <c r="G1587">
        <v>3</v>
      </c>
      <c r="H1587" t="s">
        <v>3686</v>
      </c>
      <c r="I1587">
        <v>6332</v>
      </c>
      <c r="J1587">
        <v>1</v>
      </c>
      <c r="K1587">
        <v>65</v>
      </c>
      <c r="L1587" t="s">
        <v>142</v>
      </c>
      <c r="M1587" t="s">
        <v>23</v>
      </c>
      <c r="N1587" t="s">
        <v>23</v>
      </c>
      <c r="O1587" t="s">
        <v>25</v>
      </c>
      <c r="P1587" t="s">
        <v>164</v>
      </c>
      <c r="Q1587" t="s">
        <v>50</v>
      </c>
      <c r="R1587">
        <v>110.8</v>
      </c>
      <c r="S1587">
        <v>10184.549999999999</v>
      </c>
    </row>
    <row r="1588" spans="1:19">
      <c r="A1588" t="s">
        <v>4020</v>
      </c>
      <c r="B1588" s="2">
        <v>44203</v>
      </c>
      <c r="C1588" t="s">
        <v>33</v>
      </c>
      <c r="D1588">
        <v>33</v>
      </c>
      <c r="E1588" t="s">
        <v>23</v>
      </c>
      <c r="F1588">
        <v>0</v>
      </c>
      <c r="G1588">
        <v>3</v>
      </c>
      <c r="H1588" t="s">
        <v>3686</v>
      </c>
      <c r="I1588">
        <v>4763</v>
      </c>
      <c r="J1588">
        <v>5</v>
      </c>
      <c r="K1588">
        <v>55</v>
      </c>
      <c r="L1588" t="s">
        <v>15568</v>
      </c>
      <c r="M1588" t="s">
        <v>23</v>
      </c>
      <c r="N1588" t="s">
        <v>23</v>
      </c>
      <c r="O1588" t="s">
        <v>56</v>
      </c>
      <c r="P1588" t="s">
        <v>202</v>
      </c>
      <c r="Q1588" t="s">
        <v>27</v>
      </c>
      <c r="R1588">
        <v>51.65</v>
      </c>
      <c r="S1588">
        <v>4462.7</v>
      </c>
    </row>
    <row r="1589" spans="1:19">
      <c r="A1589" t="s">
        <v>4023</v>
      </c>
      <c r="B1589" s="2">
        <v>44854</v>
      </c>
      <c r="C1589" t="s">
        <v>22</v>
      </c>
      <c r="D1589">
        <v>75</v>
      </c>
      <c r="E1589" t="s">
        <v>23</v>
      </c>
      <c r="F1589">
        <v>1</v>
      </c>
      <c r="G1589">
        <v>3</v>
      </c>
      <c r="H1589" t="s">
        <v>3686</v>
      </c>
      <c r="I1589">
        <v>5151</v>
      </c>
      <c r="J1589">
        <v>7</v>
      </c>
      <c r="K1589">
        <v>34</v>
      </c>
      <c r="L1589" t="s">
        <v>15568</v>
      </c>
      <c r="M1589" t="s">
        <v>23</v>
      </c>
      <c r="N1589" t="s">
        <v>23</v>
      </c>
      <c r="O1589" t="s">
        <v>25</v>
      </c>
      <c r="P1589" t="s">
        <v>26</v>
      </c>
      <c r="Q1589" t="s">
        <v>27</v>
      </c>
      <c r="R1589">
        <v>108.9</v>
      </c>
      <c r="S1589">
        <v>4054.36</v>
      </c>
    </row>
    <row r="1590" spans="1:19">
      <c r="A1590" t="s">
        <v>4026</v>
      </c>
      <c r="B1590" s="2">
        <v>43954</v>
      </c>
      <c r="C1590" t="s">
        <v>22</v>
      </c>
      <c r="D1590">
        <v>70</v>
      </c>
      <c r="E1590" t="s">
        <v>39</v>
      </c>
      <c r="F1590">
        <v>0</v>
      </c>
      <c r="G1590">
        <v>3</v>
      </c>
      <c r="H1590" t="s">
        <v>3686</v>
      </c>
      <c r="I1590">
        <v>5961</v>
      </c>
      <c r="J1590">
        <v>0</v>
      </c>
      <c r="K1590">
        <v>63</v>
      </c>
      <c r="L1590" t="s">
        <v>15568</v>
      </c>
      <c r="M1590" t="s">
        <v>23</v>
      </c>
      <c r="N1590" t="s">
        <v>23</v>
      </c>
      <c r="O1590" t="s">
        <v>25</v>
      </c>
      <c r="P1590" t="s">
        <v>26</v>
      </c>
      <c r="Q1590" t="s">
        <v>27</v>
      </c>
      <c r="R1590">
        <v>109.4</v>
      </c>
      <c r="S1590">
        <v>8676.3799999999992</v>
      </c>
    </row>
    <row r="1591" spans="1:19">
      <c r="A1591" t="s">
        <v>4028</v>
      </c>
      <c r="B1591" s="2">
        <v>43800</v>
      </c>
      <c r="C1591" t="s">
        <v>33</v>
      </c>
      <c r="D1591">
        <v>68</v>
      </c>
      <c r="E1591" t="s">
        <v>39</v>
      </c>
      <c r="F1591">
        <v>0</v>
      </c>
      <c r="G1591">
        <v>3</v>
      </c>
      <c r="H1591" t="s">
        <v>3686</v>
      </c>
      <c r="I1591">
        <v>5310</v>
      </c>
      <c r="J1591">
        <v>0</v>
      </c>
      <c r="K1591">
        <v>68</v>
      </c>
      <c r="L1591" t="s">
        <v>15568</v>
      </c>
      <c r="M1591" t="s">
        <v>23</v>
      </c>
      <c r="N1591" t="s">
        <v>23</v>
      </c>
      <c r="O1591" t="s">
        <v>49</v>
      </c>
      <c r="P1591" t="s">
        <v>26</v>
      </c>
      <c r="Q1591" t="s">
        <v>84</v>
      </c>
      <c r="R1591">
        <v>54.45</v>
      </c>
      <c r="S1591">
        <v>4048.15</v>
      </c>
    </row>
    <row r="1592" spans="1:19">
      <c r="A1592" t="s">
        <v>4030</v>
      </c>
      <c r="B1592" s="2">
        <v>44065</v>
      </c>
      <c r="C1592" t="s">
        <v>22</v>
      </c>
      <c r="D1592">
        <v>24</v>
      </c>
      <c r="E1592" t="s">
        <v>23</v>
      </c>
      <c r="F1592">
        <v>0</v>
      </c>
      <c r="G1592">
        <v>3</v>
      </c>
      <c r="H1592" t="s">
        <v>3686</v>
      </c>
      <c r="I1592">
        <v>4501</v>
      </c>
      <c r="J1592">
        <v>1</v>
      </c>
      <c r="K1592">
        <v>60</v>
      </c>
      <c r="L1592" t="s">
        <v>142</v>
      </c>
      <c r="M1592" t="s">
        <v>23</v>
      </c>
      <c r="N1592" t="s">
        <v>39</v>
      </c>
      <c r="P1592" t="s">
        <v>202</v>
      </c>
      <c r="Q1592" t="s">
        <v>27</v>
      </c>
      <c r="R1592">
        <v>24.15</v>
      </c>
      <c r="S1592">
        <v>2491.1</v>
      </c>
    </row>
    <row r="1593" spans="1:19">
      <c r="A1593" t="s">
        <v>4033</v>
      </c>
      <c r="B1593" s="2">
        <v>44964</v>
      </c>
      <c r="C1593" t="s">
        <v>33</v>
      </c>
      <c r="D1593">
        <v>23</v>
      </c>
      <c r="E1593" t="s">
        <v>23</v>
      </c>
      <c r="F1593">
        <v>3</v>
      </c>
      <c r="G1593">
        <v>3</v>
      </c>
      <c r="H1593" t="s">
        <v>3686</v>
      </c>
      <c r="I1593">
        <v>2923</v>
      </c>
      <c r="J1593">
        <v>0</v>
      </c>
      <c r="K1593">
        <v>30</v>
      </c>
      <c r="L1593" t="s">
        <v>40</v>
      </c>
      <c r="M1593" t="s">
        <v>23</v>
      </c>
      <c r="N1593" t="s">
        <v>23</v>
      </c>
      <c r="O1593" t="s">
        <v>25</v>
      </c>
      <c r="P1593" t="s">
        <v>202</v>
      </c>
      <c r="Q1593" t="s">
        <v>27</v>
      </c>
      <c r="R1593">
        <v>86.45</v>
      </c>
      <c r="S1593">
        <v>3990.95</v>
      </c>
    </row>
    <row r="1594" spans="1:19">
      <c r="A1594" t="s">
        <v>4035</v>
      </c>
      <c r="B1594" s="2">
        <v>44327</v>
      </c>
      <c r="C1594" t="s">
        <v>33</v>
      </c>
      <c r="D1594">
        <v>53</v>
      </c>
      <c r="E1594" t="s">
        <v>39</v>
      </c>
      <c r="F1594">
        <v>0</v>
      </c>
      <c r="G1594">
        <v>3</v>
      </c>
      <c r="H1594" t="s">
        <v>3686</v>
      </c>
      <c r="I1594">
        <v>5446</v>
      </c>
      <c r="J1594">
        <v>0</v>
      </c>
      <c r="K1594">
        <v>51</v>
      </c>
      <c r="L1594" t="s">
        <v>15568</v>
      </c>
      <c r="M1594" t="s">
        <v>23</v>
      </c>
      <c r="N1594" t="s">
        <v>23</v>
      </c>
      <c r="O1594" t="s">
        <v>25</v>
      </c>
      <c r="P1594" t="s">
        <v>202</v>
      </c>
      <c r="Q1594" t="s">
        <v>27</v>
      </c>
      <c r="R1594">
        <v>107.45</v>
      </c>
      <c r="S1594">
        <v>6050.68</v>
      </c>
    </row>
    <row r="1595" spans="1:19">
      <c r="A1595" t="s">
        <v>4038</v>
      </c>
      <c r="B1595" s="2">
        <v>44066</v>
      </c>
      <c r="C1595" t="s">
        <v>33</v>
      </c>
      <c r="D1595">
        <v>62</v>
      </c>
      <c r="E1595" t="s">
        <v>39</v>
      </c>
      <c r="F1595">
        <v>0</v>
      </c>
      <c r="G1595">
        <v>3</v>
      </c>
      <c r="H1595" t="s">
        <v>3686</v>
      </c>
      <c r="I1595">
        <v>6355</v>
      </c>
      <c r="J1595">
        <v>0</v>
      </c>
      <c r="K1595">
        <v>60</v>
      </c>
      <c r="L1595" t="s">
        <v>142</v>
      </c>
      <c r="M1595" t="s">
        <v>23</v>
      </c>
      <c r="N1595" t="s">
        <v>39</v>
      </c>
      <c r="P1595" t="s">
        <v>164</v>
      </c>
      <c r="Q1595" t="s">
        <v>84</v>
      </c>
      <c r="R1595">
        <v>25</v>
      </c>
      <c r="S1595">
        <v>3869.65</v>
      </c>
    </row>
    <row r="1596" spans="1:19">
      <c r="A1596" t="s">
        <v>4041</v>
      </c>
      <c r="B1596" s="2">
        <v>45337</v>
      </c>
      <c r="C1596" t="s">
        <v>22</v>
      </c>
      <c r="D1596">
        <v>63</v>
      </c>
      <c r="E1596" t="s">
        <v>39</v>
      </c>
      <c r="F1596">
        <v>0</v>
      </c>
      <c r="G1596">
        <v>3</v>
      </c>
      <c r="H1596" t="s">
        <v>3686</v>
      </c>
      <c r="I1596">
        <v>4466</v>
      </c>
      <c r="J1596">
        <v>0</v>
      </c>
      <c r="K1596">
        <v>18</v>
      </c>
      <c r="L1596" t="s">
        <v>15568</v>
      </c>
      <c r="M1596" t="s">
        <v>23</v>
      </c>
      <c r="N1596" t="s">
        <v>23</v>
      </c>
      <c r="O1596" t="s">
        <v>49</v>
      </c>
      <c r="P1596" t="s">
        <v>26</v>
      </c>
      <c r="Q1596" t="s">
        <v>84</v>
      </c>
      <c r="R1596">
        <v>69.5</v>
      </c>
      <c r="S1596">
        <v>1419.18</v>
      </c>
    </row>
    <row r="1597" spans="1:19">
      <c r="A1597" t="s">
        <v>4043</v>
      </c>
      <c r="B1597" s="2">
        <v>43730</v>
      </c>
      <c r="C1597" t="s">
        <v>33</v>
      </c>
      <c r="D1597">
        <v>56</v>
      </c>
      <c r="E1597" t="s">
        <v>23</v>
      </c>
      <c r="F1597">
        <v>0</v>
      </c>
      <c r="G1597">
        <v>3</v>
      </c>
      <c r="H1597" t="s">
        <v>3686</v>
      </c>
      <c r="I1597">
        <v>4144</v>
      </c>
      <c r="J1597">
        <v>7</v>
      </c>
      <c r="K1597">
        <v>71</v>
      </c>
      <c r="L1597" t="s">
        <v>316</v>
      </c>
      <c r="M1597" t="s">
        <v>23</v>
      </c>
      <c r="N1597" t="s">
        <v>23</v>
      </c>
      <c r="O1597" t="s">
        <v>25</v>
      </c>
      <c r="P1597" t="s">
        <v>164</v>
      </c>
      <c r="Q1597" t="s">
        <v>50</v>
      </c>
      <c r="R1597">
        <v>115.15</v>
      </c>
      <c r="S1597">
        <v>8748.34</v>
      </c>
    </row>
    <row r="1598" spans="1:19">
      <c r="A1598" t="s">
        <v>4046</v>
      </c>
      <c r="B1598" s="2">
        <v>44197</v>
      </c>
      <c r="C1598" t="s">
        <v>33</v>
      </c>
      <c r="D1598">
        <v>57</v>
      </c>
      <c r="E1598" t="s">
        <v>23</v>
      </c>
      <c r="F1598">
        <v>3</v>
      </c>
      <c r="G1598">
        <v>3</v>
      </c>
      <c r="H1598" t="s">
        <v>3686</v>
      </c>
      <c r="I1598">
        <v>5046</v>
      </c>
      <c r="J1598">
        <v>8</v>
      </c>
      <c r="K1598">
        <v>55</v>
      </c>
      <c r="L1598" t="s">
        <v>142</v>
      </c>
      <c r="M1598" t="s">
        <v>23</v>
      </c>
      <c r="N1598" t="s">
        <v>39</v>
      </c>
      <c r="P1598" t="s">
        <v>164</v>
      </c>
      <c r="Q1598" t="s">
        <v>50</v>
      </c>
      <c r="R1598">
        <v>21</v>
      </c>
      <c r="S1598">
        <v>3328.35</v>
      </c>
    </row>
    <row r="1599" spans="1:19">
      <c r="A1599" t="s">
        <v>4048</v>
      </c>
      <c r="B1599" s="2">
        <v>45505</v>
      </c>
      <c r="C1599" t="s">
        <v>33</v>
      </c>
      <c r="D1599">
        <v>53</v>
      </c>
      <c r="E1599" t="s">
        <v>23</v>
      </c>
      <c r="F1599">
        <v>0</v>
      </c>
      <c r="G1599">
        <v>3</v>
      </c>
      <c r="H1599" t="s">
        <v>3686</v>
      </c>
      <c r="I1599">
        <v>2873</v>
      </c>
      <c r="J1599">
        <v>10</v>
      </c>
      <c r="K1599">
        <v>12</v>
      </c>
      <c r="L1599" t="s">
        <v>97</v>
      </c>
      <c r="M1599" t="s">
        <v>39</v>
      </c>
      <c r="N1599" t="s">
        <v>23</v>
      </c>
      <c r="O1599" t="s">
        <v>56</v>
      </c>
      <c r="P1599" t="s">
        <v>26</v>
      </c>
      <c r="Q1599" t="s">
        <v>27</v>
      </c>
      <c r="R1599">
        <v>49.85</v>
      </c>
      <c r="S1599">
        <v>617.15</v>
      </c>
    </row>
    <row r="1600" spans="1:19">
      <c r="A1600" t="s">
        <v>4050</v>
      </c>
      <c r="B1600" s="2">
        <v>45646</v>
      </c>
      <c r="C1600" t="s">
        <v>22</v>
      </c>
      <c r="D1600">
        <v>24</v>
      </c>
      <c r="E1600" t="s">
        <v>39</v>
      </c>
      <c r="F1600">
        <v>0</v>
      </c>
      <c r="G1600">
        <v>3</v>
      </c>
      <c r="H1600" t="s">
        <v>3686</v>
      </c>
      <c r="I1600">
        <v>5624</v>
      </c>
      <c r="J1600">
        <v>0</v>
      </c>
      <c r="K1600">
        <v>8</v>
      </c>
      <c r="L1600" t="s">
        <v>48</v>
      </c>
      <c r="M1600" t="s">
        <v>23</v>
      </c>
      <c r="N1600" t="s">
        <v>39</v>
      </c>
      <c r="P1600" t="s">
        <v>26</v>
      </c>
      <c r="Q1600" t="s">
        <v>50</v>
      </c>
      <c r="R1600">
        <v>20.45</v>
      </c>
      <c r="S1600">
        <v>443.98</v>
      </c>
    </row>
    <row r="1601" spans="1:19">
      <c r="A1601" t="s">
        <v>4052</v>
      </c>
      <c r="B1601" s="2">
        <v>43995</v>
      </c>
      <c r="C1601" t="s">
        <v>33</v>
      </c>
      <c r="D1601">
        <v>23</v>
      </c>
      <c r="E1601" t="s">
        <v>23</v>
      </c>
      <c r="F1601">
        <v>2</v>
      </c>
      <c r="G1601">
        <v>3</v>
      </c>
      <c r="H1601" t="s">
        <v>3686</v>
      </c>
      <c r="I1601">
        <v>4133</v>
      </c>
      <c r="J1601">
        <v>5</v>
      </c>
      <c r="K1601">
        <v>62</v>
      </c>
      <c r="L1601" t="s">
        <v>15568</v>
      </c>
      <c r="M1601" t="s">
        <v>23</v>
      </c>
      <c r="N1601" t="s">
        <v>23</v>
      </c>
      <c r="O1601" t="s">
        <v>49</v>
      </c>
      <c r="P1601" t="s">
        <v>202</v>
      </c>
      <c r="Q1601" t="s">
        <v>27</v>
      </c>
      <c r="R1601">
        <v>70.75</v>
      </c>
      <c r="S1601">
        <v>6870.55</v>
      </c>
    </row>
    <row r="1602" spans="1:19">
      <c r="A1602" t="s">
        <v>4054</v>
      </c>
      <c r="B1602" s="2">
        <v>44927</v>
      </c>
      <c r="C1602" t="s">
        <v>33</v>
      </c>
      <c r="D1602">
        <v>58</v>
      </c>
      <c r="E1602" t="s">
        <v>23</v>
      </c>
      <c r="F1602">
        <v>3</v>
      </c>
      <c r="G1602">
        <v>3</v>
      </c>
      <c r="H1602" t="s">
        <v>3686</v>
      </c>
      <c r="I1602">
        <v>5225</v>
      </c>
      <c r="J1602">
        <v>3</v>
      </c>
      <c r="K1602">
        <v>31</v>
      </c>
      <c r="L1602" t="s">
        <v>40</v>
      </c>
      <c r="M1602" t="s">
        <v>23</v>
      </c>
      <c r="N1602" t="s">
        <v>39</v>
      </c>
      <c r="P1602" t="s">
        <v>164</v>
      </c>
      <c r="Q1602" t="s">
        <v>50</v>
      </c>
      <c r="R1602">
        <v>21</v>
      </c>
      <c r="S1602">
        <v>1001.5</v>
      </c>
    </row>
    <row r="1603" spans="1:19">
      <c r="A1603" t="s">
        <v>4056</v>
      </c>
      <c r="B1603" s="2">
        <v>43879</v>
      </c>
      <c r="C1603" t="s">
        <v>22</v>
      </c>
      <c r="D1603">
        <v>60</v>
      </c>
      <c r="E1603" t="s">
        <v>23</v>
      </c>
      <c r="F1603">
        <v>0</v>
      </c>
      <c r="G1603">
        <v>3</v>
      </c>
      <c r="H1603" t="s">
        <v>3686</v>
      </c>
      <c r="I1603">
        <v>5137</v>
      </c>
      <c r="J1603">
        <v>2</v>
      </c>
      <c r="K1603">
        <v>66</v>
      </c>
      <c r="L1603" t="s">
        <v>15568</v>
      </c>
      <c r="M1603" t="s">
        <v>23</v>
      </c>
      <c r="N1603" t="s">
        <v>23</v>
      </c>
      <c r="O1603" t="s">
        <v>49</v>
      </c>
      <c r="P1603" t="s">
        <v>164</v>
      </c>
      <c r="Q1603" t="s">
        <v>27</v>
      </c>
      <c r="R1603">
        <v>85.9</v>
      </c>
      <c r="S1603">
        <v>6097.56</v>
      </c>
    </row>
    <row r="1604" spans="1:19">
      <c r="A1604" t="s">
        <v>4059</v>
      </c>
      <c r="B1604" s="2">
        <v>44151</v>
      </c>
      <c r="C1604" t="s">
        <v>22</v>
      </c>
      <c r="D1604">
        <v>42</v>
      </c>
      <c r="E1604" t="s">
        <v>23</v>
      </c>
      <c r="F1604">
        <v>0</v>
      </c>
      <c r="G1604">
        <v>3</v>
      </c>
      <c r="H1604" t="s">
        <v>3686</v>
      </c>
      <c r="I1604">
        <v>4687</v>
      </c>
      <c r="J1604">
        <v>2</v>
      </c>
      <c r="K1604">
        <v>57</v>
      </c>
      <c r="L1604" t="s">
        <v>15568</v>
      </c>
      <c r="M1604" t="s">
        <v>23</v>
      </c>
      <c r="N1604" t="s">
        <v>23</v>
      </c>
      <c r="O1604" t="s">
        <v>25</v>
      </c>
      <c r="P1604" t="s">
        <v>164</v>
      </c>
      <c r="Q1604" t="s">
        <v>27</v>
      </c>
      <c r="R1604">
        <v>107.95</v>
      </c>
      <c r="S1604">
        <v>6926.31</v>
      </c>
    </row>
    <row r="1605" spans="1:19">
      <c r="A1605" t="s">
        <v>4061</v>
      </c>
      <c r="B1605" s="2">
        <v>45496</v>
      </c>
      <c r="C1605" t="s">
        <v>22</v>
      </c>
      <c r="D1605">
        <v>31</v>
      </c>
      <c r="E1605" t="s">
        <v>39</v>
      </c>
      <c r="F1605">
        <v>0</v>
      </c>
      <c r="G1605">
        <v>3</v>
      </c>
      <c r="H1605" t="s">
        <v>3686</v>
      </c>
      <c r="I1605">
        <v>2252</v>
      </c>
      <c r="J1605">
        <v>0</v>
      </c>
      <c r="K1605">
        <v>13</v>
      </c>
      <c r="L1605" t="s">
        <v>97</v>
      </c>
      <c r="M1605" t="s">
        <v>23</v>
      </c>
      <c r="N1605" t="s">
        <v>39</v>
      </c>
      <c r="P1605" t="s">
        <v>202</v>
      </c>
      <c r="Q1605" t="s">
        <v>27</v>
      </c>
      <c r="R1605">
        <v>19.95</v>
      </c>
      <c r="S1605">
        <v>349.09</v>
      </c>
    </row>
    <row r="1606" spans="1:19">
      <c r="A1606" t="s">
        <v>4063</v>
      </c>
      <c r="B1606" s="2">
        <v>45237</v>
      </c>
      <c r="C1606" t="s">
        <v>33</v>
      </c>
      <c r="D1606">
        <v>34</v>
      </c>
      <c r="E1606" t="s">
        <v>23</v>
      </c>
      <c r="F1606">
        <v>0</v>
      </c>
      <c r="G1606">
        <v>3</v>
      </c>
      <c r="H1606" t="s">
        <v>3686</v>
      </c>
      <c r="I1606">
        <v>4900</v>
      </c>
      <c r="J1606">
        <v>7</v>
      </c>
      <c r="K1606">
        <v>21</v>
      </c>
      <c r="L1606" t="s">
        <v>97</v>
      </c>
      <c r="M1606" t="s">
        <v>23</v>
      </c>
      <c r="N1606" t="s">
        <v>23</v>
      </c>
      <c r="O1606" t="s">
        <v>25</v>
      </c>
      <c r="P1606" t="s">
        <v>202</v>
      </c>
      <c r="Q1606" t="s">
        <v>27</v>
      </c>
      <c r="R1606">
        <v>79.2</v>
      </c>
      <c r="S1606">
        <v>2047.16</v>
      </c>
    </row>
    <row r="1607" spans="1:19">
      <c r="A1607" t="s">
        <v>4065</v>
      </c>
      <c r="B1607" s="2">
        <v>45356</v>
      </c>
      <c r="C1607" t="s">
        <v>22</v>
      </c>
      <c r="D1607">
        <v>49</v>
      </c>
      <c r="E1607" t="s">
        <v>39</v>
      </c>
      <c r="F1607">
        <v>0</v>
      </c>
      <c r="G1607">
        <v>3</v>
      </c>
      <c r="H1607" t="s">
        <v>3686</v>
      </c>
      <c r="I1607">
        <v>3090</v>
      </c>
      <c r="J1607">
        <v>0</v>
      </c>
      <c r="K1607">
        <v>17</v>
      </c>
      <c r="L1607" t="s">
        <v>15568</v>
      </c>
      <c r="M1607" t="s">
        <v>39</v>
      </c>
      <c r="N1607" t="s">
        <v>23</v>
      </c>
      <c r="O1607" t="s">
        <v>56</v>
      </c>
      <c r="P1607" t="s">
        <v>26</v>
      </c>
      <c r="Q1607" t="s">
        <v>84</v>
      </c>
      <c r="R1607">
        <v>25.65</v>
      </c>
      <c r="S1607">
        <v>440.2</v>
      </c>
    </row>
    <row r="1608" spans="1:19">
      <c r="A1608" t="s">
        <v>4068</v>
      </c>
      <c r="B1608" s="2">
        <v>45731</v>
      </c>
      <c r="C1608" t="s">
        <v>33</v>
      </c>
      <c r="D1608">
        <v>63</v>
      </c>
      <c r="E1608" t="s">
        <v>39</v>
      </c>
      <c r="F1608">
        <v>0</v>
      </c>
      <c r="G1608">
        <v>3</v>
      </c>
      <c r="H1608" t="s">
        <v>3686</v>
      </c>
      <c r="I1608">
        <v>4855</v>
      </c>
      <c r="J1608">
        <v>0</v>
      </c>
      <c r="K1608">
        <v>5</v>
      </c>
      <c r="L1608" t="s">
        <v>15568</v>
      </c>
      <c r="M1608" t="s">
        <v>23</v>
      </c>
      <c r="N1608" t="s">
        <v>39</v>
      </c>
      <c r="P1608" t="s">
        <v>26</v>
      </c>
      <c r="Q1608" t="s">
        <v>50</v>
      </c>
      <c r="R1608">
        <v>25.45</v>
      </c>
      <c r="S1608">
        <v>161.80000000000001</v>
      </c>
    </row>
    <row r="1609" spans="1:19">
      <c r="A1609" t="s">
        <v>4071</v>
      </c>
      <c r="B1609" s="2">
        <v>45582</v>
      </c>
      <c r="C1609" t="s">
        <v>33</v>
      </c>
      <c r="D1609">
        <v>63</v>
      </c>
      <c r="E1609" t="s">
        <v>39</v>
      </c>
      <c r="F1609">
        <v>0</v>
      </c>
      <c r="G1609">
        <v>3</v>
      </c>
      <c r="H1609" t="s">
        <v>3686</v>
      </c>
      <c r="I1609">
        <v>4571</v>
      </c>
      <c r="J1609">
        <v>0</v>
      </c>
      <c r="K1609">
        <v>10</v>
      </c>
      <c r="L1609" t="s">
        <v>15568</v>
      </c>
      <c r="M1609" t="s">
        <v>39</v>
      </c>
      <c r="N1609" t="s">
        <v>23</v>
      </c>
      <c r="O1609" t="s">
        <v>49</v>
      </c>
      <c r="P1609" t="s">
        <v>26</v>
      </c>
      <c r="Q1609" t="s">
        <v>27</v>
      </c>
      <c r="R1609">
        <v>36.25</v>
      </c>
      <c r="S1609">
        <v>374</v>
      </c>
    </row>
    <row r="1610" spans="1:19">
      <c r="A1610" t="s">
        <v>4074</v>
      </c>
      <c r="B1610" s="2">
        <v>45462</v>
      </c>
      <c r="C1610" t="s">
        <v>22</v>
      </c>
      <c r="D1610">
        <v>33</v>
      </c>
      <c r="E1610" t="s">
        <v>23</v>
      </c>
      <c r="F1610">
        <v>3</v>
      </c>
      <c r="G1610">
        <v>3</v>
      </c>
      <c r="H1610" t="s">
        <v>3686</v>
      </c>
      <c r="I1610">
        <v>2871</v>
      </c>
      <c r="J1610">
        <v>8</v>
      </c>
      <c r="K1610">
        <v>14</v>
      </c>
      <c r="L1610" t="s">
        <v>97</v>
      </c>
      <c r="M1610" t="s">
        <v>23</v>
      </c>
      <c r="N1610" t="s">
        <v>23</v>
      </c>
      <c r="O1610" t="s">
        <v>49</v>
      </c>
      <c r="P1610" t="s">
        <v>26</v>
      </c>
      <c r="Q1610" t="s">
        <v>50</v>
      </c>
      <c r="R1610">
        <v>69.2</v>
      </c>
      <c r="S1610">
        <v>986.09</v>
      </c>
    </row>
    <row r="1611" spans="1:19">
      <c r="A1611" t="s">
        <v>4076</v>
      </c>
      <c r="B1611" s="2">
        <v>44762</v>
      </c>
      <c r="C1611" t="s">
        <v>22</v>
      </c>
      <c r="D1611">
        <v>52</v>
      </c>
      <c r="E1611" t="s">
        <v>39</v>
      </c>
      <c r="F1611">
        <v>0</v>
      </c>
      <c r="G1611">
        <v>3</v>
      </c>
      <c r="H1611" t="s">
        <v>3686</v>
      </c>
      <c r="I1611">
        <v>4050</v>
      </c>
      <c r="J1611">
        <v>0</v>
      </c>
      <c r="K1611">
        <v>37</v>
      </c>
      <c r="L1611" t="s">
        <v>15568</v>
      </c>
      <c r="M1611" t="s">
        <v>39</v>
      </c>
      <c r="N1611" t="s">
        <v>23</v>
      </c>
      <c r="O1611" t="s">
        <v>49</v>
      </c>
      <c r="P1611" t="s">
        <v>164</v>
      </c>
      <c r="Q1611" t="s">
        <v>50</v>
      </c>
      <c r="R1611">
        <v>40.549999999999997</v>
      </c>
      <c r="S1611">
        <v>1440.85</v>
      </c>
    </row>
    <row r="1612" spans="1:19">
      <c r="A1612" t="s">
        <v>4079</v>
      </c>
      <c r="B1612" s="2">
        <v>45475</v>
      </c>
      <c r="C1612" t="s">
        <v>22</v>
      </c>
      <c r="D1612">
        <v>26</v>
      </c>
      <c r="E1612" t="s">
        <v>39</v>
      </c>
      <c r="F1612">
        <v>1</v>
      </c>
      <c r="G1612">
        <v>3</v>
      </c>
      <c r="H1612" t="s">
        <v>3686</v>
      </c>
      <c r="I1612">
        <v>5611</v>
      </c>
      <c r="J1612">
        <v>0</v>
      </c>
      <c r="K1612">
        <v>13</v>
      </c>
      <c r="L1612" t="s">
        <v>97</v>
      </c>
      <c r="M1612" t="s">
        <v>23</v>
      </c>
      <c r="N1612" t="s">
        <v>23</v>
      </c>
      <c r="O1612" t="s">
        <v>49</v>
      </c>
      <c r="P1612" t="s">
        <v>26</v>
      </c>
      <c r="Q1612" t="s">
        <v>50</v>
      </c>
      <c r="R1612">
        <v>44</v>
      </c>
      <c r="S1612">
        <v>1005.54</v>
      </c>
    </row>
    <row r="1613" spans="1:19">
      <c r="A1613" t="s">
        <v>4082</v>
      </c>
      <c r="B1613" s="2">
        <v>45751</v>
      </c>
      <c r="C1613" t="s">
        <v>33</v>
      </c>
      <c r="D1613">
        <v>20</v>
      </c>
      <c r="E1613" t="s">
        <v>39</v>
      </c>
      <c r="F1613">
        <v>1</v>
      </c>
      <c r="G1613">
        <v>3</v>
      </c>
      <c r="H1613" t="s">
        <v>3686</v>
      </c>
      <c r="I1613">
        <v>5602</v>
      </c>
      <c r="J1613">
        <v>0</v>
      </c>
      <c r="K1613">
        <v>4</v>
      </c>
      <c r="L1613" t="s">
        <v>15568</v>
      </c>
      <c r="M1613" t="s">
        <v>23</v>
      </c>
      <c r="N1613" t="s">
        <v>39</v>
      </c>
      <c r="P1613" t="s">
        <v>202</v>
      </c>
      <c r="Q1613" t="s">
        <v>50</v>
      </c>
      <c r="R1613">
        <v>20.399999999999999</v>
      </c>
      <c r="S1613">
        <v>213.35</v>
      </c>
    </row>
    <row r="1614" spans="1:19">
      <c r="A1614" t="s">
        <v>4085</v>
      </c>
      <c r="B1614" s="2">
        <v>44815</v>
      </c>
      <c r="C1614" t="s">
        <v>22</v>
      </c>
      <c r="D1614">
        <v>52</v>
      </c>
      <c r="E1614" t="s">
        <v>39</v>
      </c>
      <c r="F1614">
        <v>0</v>
      </c>
      <c r="G1614">
        <v>3</v>
      </c>
      <c r="H1614" t="s">
        <v>3686</v>
      </c>
      <c r="I1614">
        <v>5498</v>
      </c>
      <c r="J1614">
        <v>0</v>
      </c>
      <c r="K1614">
        <v>35</v>
      </c>
      <c r="L1614" t="s">
        <v>15568</v>
      </c>
      <c r="M1614" t="s">
        <v>23</v>
      </c>
      <c r="N1614" t="s">
        <v>23</v>
      </c>
      <c r="O1614" t="s">
        <v>49</v>
      </c>
      <c r="P1614" t="s">
        <v>164</v>
      </c>
      <c r="Q1614" t="s">
        <v>50</v>
      </c>
      <c r="R1614">
        <v>55.25</v>
      </c>
      <c r="S1614">
        <v>2637.75</v>
      </c>
    </row>
    <row r="1615" spans="1:19">
      <c r="A1615" t="s">
        <v>4087</v>
      </c>
      <c r="B1615" s="2">
        <v>44517</v>
      </c>
      <c r="C1615" t="s">
        <v>22</v>
      </c>
      <c r="D1615">
        <v>64</v>
      </c>
      <c r="E1615" t="s">
        <v>23</v>
      </c>
      <c r="F1615">
        <v>1</v>
      </c>
      <c r="G1615">
        <v>3</v>
      </c>
      <c r="H1615" t="s">
        <v>3686</v>
      </c>
      <c r="I1615">
        <v>3451</v>
      </c>
      <c r="J1615">
        <v>6</v>
      </c>
      <c r="K1615">
        <v>45</v>
      </c>
      <c r="L1615" t="s">
        <v>142</v>
      </c>
      <c r="M1615" t="s">
        <v>23</v>
      </c>
      <c r="N1615" t="s">
        <v>39</v>
      </c>
      <c r="P1615" t="s">
        <v>164</v>
      </c>
      <c r="Q1615" t="s">
        <v>27</v>
      </c>
      <c r="R1615">
        <v>19.2</v>
      </c>
      <c r="S1615">
        <v>1679.05</v>
      </c>
    </row>
    <row r="1616" spans="1:19">
      <c r="A1616" t="s">
        <v>4090</v>
      </c>
      <c r="B1616" s="2">
        <v>45847</v>
      </c>
      <c r="C1616" t="s">
        <v>22</v>
      </c>
      <c r="D1616">
        <v>21</v>
      </c>
      <c r="E1616" t="s">
        <v>39</v>
      </c>
      <c r="F1616">
        <v>0</v>
      </c>
      <c r="G1616">
        <v>3</v>
      </c>
      <c r="H1616" t="s">
        <v>3751</v>
      </c>
      <c r="I1616">
        <v>2978</v>
      </c>
      <c r="J1616">
        <v>0</v>
      </c>
      <c r="K1616">
        <v>1</v>
      </c>
      <c r="L1616" t="s">
        <v>15568</v>
      </c>
      <c r="M1616" t="s">
        <v>23</v>
      </c>
      <c r="N1616" t="s">
        <v>23</v>
      </c>
      <c r="O1616" t="s">
        <v>56</v>
      </c>
      <c r="P1616" t="s">
        <v>26</v>
      </c>
      <c r="Q1616" t="s">
        <v>50</v>
      </c>
      <c r="R1616">
        <v>49.8</v>
      </c>
      <c r="S1616">
        <v>88.01</v>
      </c>
    </row>
    <row r="1617" spans="1:19">
      <c r="A1617" t="s">
        <v>4093</v>
      </c>
      <c r="B1617" s="2">
        <v>45129</v>
      </c>
      <c r="C1617" t="s">
        <v>33</v>
      </c>
      <c r="D1617">
        <v>55</v>
      </c>
      <c r="E1617" t="s">
        <v>39</v>
      </c>
      <c r="F1617">
        <v>0</v>
      </c>
      <c r="G1617">
        <v>3</v>
      </c>
      <c r="H1617" t="s">
        <v>3686</v>
      </c>
      <c r="I1617">
        <v>4458</v>
      </c>
      <c r="J1617">
        <v>0</v>
      </c>
      <c r="K1617">
        <v>25</v>
      </c>
      <c r="L1617" t="s">
        <v>40</v>
      </c>
      <c r="M1617" t="s">
        <v>39</v>
      </c>
      <c r="N1617" t="s">
        <v>23</v>
      </c>
      <c r="O1617" t="s">
        <v>56</v>
      </c>
      <c r="P1617" t="s">
        <v>202</v>
      </c>
      <c r="Q1617" t="s">
        <v>27</v>
      </c>
      <c r="R1617">
        <v>54.2</v>
      </c>
      <c r="S1617">
        <v>1423.15</v>
      </c>
    </row>
    <row r="1618" spans="1:19">
      <c r="A1618" t="s">
        <v>4095</v>
      </c>
      <c r="B1618" s="2">
        <v>43933</v>
      </c>
      <c r="C1618" t="s">
        <v>33</v>
      </c>
      <c r="D1618">
        <v>37</v>
      </c>
      <c r="E1618" t="s">
        <v>23</v>
      </c>
      <c r="F1618">
        <v>0</v>
      </c>
      <c r="G1618">
        <v>3</v>
      </c>
      <c r="H1618" t="s">
        <v>3686</v>
      </c>
      <c r="I1618">
        <v>4512</v>
      </c>
      <c r="J1618">
        <v>8</v>
      </c>
      <c r="K1618">
        <v>64</v>
      </c>
      <c r="L1618" t="s">
        <v>142</v>
      </c>
      <c r="M1618" t="s">
        <v>23</v>
      </c>
      <c r="N1618" t="s">
        <v>23</v>
      </c>
      <c r="O1618" t="s">
        <v>25</v>
      </c>
      <c r="P1618" t="s">
        <v>164</v>
      </c>
      <c r="Q1618" t="s">
        <v>27</v>
      </c>
      <c r="R1618">
        <v>105.4</v>
      </c>
      <c r="S1618">
        <v>9915.15</v>
      </c>
    </row>
    <row r="1619" spans="1:19">
      <c r="A1619" t="s">
        <v>4097</v>
      </c>
      <c r="B1619" s="2">
        <v>45509</v>
      </c>
      <c r="C1619" t="s">
        <v>33</v>
      </c>
      <c r="D1619">
        <v>61</v>
      </c>
      <c r="E1619" t="s">
        <v>39</v>
      </c>
      <c r="F1619">
        <v>0</v>
      </c>
      <c r="G1619">
        <v>3</v>
      </c>
      <c r="H1619" t="s">
        <v>3686</v>
      </c>
      <c r="I1619">
        <v>3740</v>
      </c>
      <c r="J1619">
        <v>0</v>
      </c>
      <c r="K1619">
        <v>12</v>
      </c>
      <c r="L1619" t="s">
        <v>15568</v>
      </c>
      <c r="M1619" t="s">
        <v>39</v>
      </c>
      <c r="N1619" t="s">
        <v>23</v>
      </c>
      <c r="O1619" t="s">
        <v>56</v>
      </c>
      <c r="P1619" t="s">
        <v>202</v>
      </c>
      <c r="Q1619" t="s">
        <v>27</v>
      </c>
      <c r="R1619">
        <v>60.65</v>
      </c>
      <c r="S1619">
        <v>702.89</v>
      </c>
    </row>
    <row r="1620" spans="1:19">
      <c r="A1620" t="s">
        <v>4100</v>
      </c>
      <c r="B1620" s="2">
        <v>44362</v>
      </c>
      <c r="C1620" t="s">
        <v>22</v>
      </c>
      <c r="D1620">
        <v>62</v>
      </c>
      <c r="E1620" t="s">
        <v>23</v>
      </c>
      <c r="F1620">
        <v>0</v>
      </c>
      <c r="G1620">
        <v>3</v>
      </c>
      <c r="H1620" t="s">
        <v>3686</v>
      </c>
      <c r="I1620">
        <v>4184</v>
      </c>
      <c r="J1620">
        <v>9</v>
      </c>
      <c r="K1620">
        <v>50</v>
      </c>
      <c r="L1620" t="s">
        <v>15568</v>
      </c>
      <c r="M1620" t="s">
        <v>23</v>
      </c>
      <c r="N1620" t="s">
        <v>23</v>
      </c>
      <c r="O1620" t="s">
        <v>25</v>
      </c>
      <c r="P1620" t="s">
        <v>202</v>
      </c>
      <c r="Q1620" t="s">
        <v>27</v>
      </c>
      <c r="R1620">
        <v>101.9</v>
      </c>
      <c r="S1620">
        <v>5990</v>
      </c>
    </row>
    <row r="1621" spans="1:19">
      <c r="A1621" t="s">
        <v>4102</v>
      </c>
      <c r="B1621" s="2">
        <v>43703</v>
      </c>
      <c r="C1621" t="s">
        <v>22</v>
      </c>
      <c r="D1621">
        <v>80</v>
      </c>
      <c r="E1621" t="s">
        <v>23</v>
      </c>
      <c r="F1621">
        <v>0</v>
      </c>
      <c r="G1621">
        <v>3</v>
      </c>
      <c r="H1621" t="s">
        <v>3686</v>
      </c>
      <c r="I1621">
        <v>5856</v>
      </c>
      <c r="J1621">
        <v>3</v>
      </c>
      <c r="K1621">
        <v>72</v>
      </c>
      <c r="L1621" t="s">
        <v>316</v>
      </c>
      <c r="M1621" t="s">
        <v>23</v>
      </c>
      <c r="N1621" t="s">
        <v>23</v>
      </c>
      <c r="O1621" t="s">
        <v>56</v>
      </c>
      <c r="P1621" t="s">
        <v>164</v>
      </c>
      <c r="Q1621" t="s">
        <v>50</v>
      </c>
      <c r="R1621">
        <v>84.45</v>
      </c>
      <c r="S1621">
        <v>7103.69</v>
      </c>
    </row>
    <row r="1622" spans="1:19">
      <c r="A1622" t="s">
        <v>4104</v>
      </c>
      <c r="B1622" s="2">
        <v>43679</v>
      </c>
      <c r="C1622" t="s">
        <v>33</v>
      </c>
      <c r="D1622">
        <v>75</v>
      </c>
      <c r="E1622" t="s">
        <v>23</v>
      </c>
      <c r="F1622">
        <v>0</v>
      </c>
      <c r="G1622">
        <v>3</v>
      </c>
      <c r="H1622" t="s">
        <v>3686</v>
      </c>
      <c r="I1622">
        <v>4993</v>
      </c>
      <c r="J1622">
        <v>4</v>
      </c>
      <c r="K1622">
        <v>72</v>
      </c>
      <c r="L1622" t="s">
        <v>316</v>
      </c>
      <c r="M1622" t="s">
        <v>23</v>
      </c>
      <c r="N1622" t="s">
        <v>23</v>
      </c>
      <c r="O1622" t="s">
        <v>49</v>
      </c>
      <c r="P1622" t="s">
        <v>164</v>
      </c>
      <c r="Q1622" t="s">
        <v>50</v>
      </c>
      <c r="R1622">
        <v>89.55</v>
      </c>
      <c r="S1622">
        <v>6864.29</v>
      </c>
    </row>
    <row r="1623" spans="1:19">
      <c r="A1623" t="s">
        <v>4106</v>
      </c>
      <c r="B1623" s="2">
        <v>45772</v>
      </c>
      <c r="C1623" t="s">
        <v>33</v>
      </c>
      <c r="D1623">
        <v>74</v>
      </c>
      <c r="E1623" t="s">
        <v>39</v>
      </c>
      <c r="F1623">
        <v>0</v>
      </c>
      <c r="G1623">
        <v>3</v>
      </c>
      <c r="H1623" t="s">
        <v>3686</v>
      </c>
      <c r="I1623">
        <v>3048</v>
      </c>
      <c r="J1623">
        <v>0</v>
      </c>
      <c r="K1623">
        <v>4</v>
      </c>
      <c r="L1623" t="s">
        <v>15568</v>
      </c>
      <c r="M1623" t="s">
        <v>23</v>
      </c>
      <c r="N1623" t="s">
        <v>23</v>
      </c>
      <c r="O1623" t="s">
        <v>49</v>
      </c>
      <c r="P1623" t="s">
        <v>164</v>
      </c>
      <c r="Q1623" t="s">
        <v>84</v>
      </c>
      <c r="R1623">
        <v>48.75</v>
      </c>
      <c r="S1623">
        <v>304.37</v>
      </c>
    </row>
    <row r="1624" spans="1:19">
      <c r="A1624" t="s">
        <v>4108</v>
      </c>
      <c r="B1624" s="2">
        <v>43791</v>
      </c>
      <c r="C1624" t="s">
        <v>22</v>
      </c>
      <c r="D1624">
        <v>65</v>
      </c>
      <c r="E1624" t="s">
        <v>23</v>
      </c>
      <c r="F1624">
        <v>0</v>
      </c>
      <c r="G1624">
        <v>3</v>
      </c>
      <c r="H1624" t="s">
        <v>3686</v>
      </c>
      <c r="I1624">
        <v>4887</v>
      </c>
      <c r="J1624">
        <v>2</v>
      </c>
      <c r="K1624">
        <v>69</v>
      </c>
      <c r="L1624" t="s">
        <v>15568</v>
      </c>
      <c r="M1624" t="s">
        <v>23</v>
      </c>
      <c r="N1624" t="s">
        <v>23</v>
      </c>
      <c r="O1624" t="s">
        <v>25</v>
      </c>
      <c r="P1624" t="s">
        <v>202</v>
      </c>
      <c r="Q1624" t="s">
        <v>84</v>
      </c>
      <c r="R1624">
        <v>110.55</v>
      </c>
      <c r="S1624">
        <v>8182.8</v>
      </c>
    </row>
    <row r="1625" spans="1:19">
      <c r="A1625" t="s">
        <v>4111</v>
      </c>
      <c r="B1625" s="2">
        <v>43750</v>
      </c>
      <c r="C1625" t="s">
        <v>33</v>
      </c>
      <c r="D1625">
        <v>73</v>
      </c>
      <c r="E1625" t="s">
        <v>23</v>
      </c>
      <c r="F1625">
        <v>0</v>
      </c>
      <c r="G1625">
        <v>3</v>
      </c>
      <c r="H1625" t="s">
        <v>3686</v>
      </c>
      <c r="I1625">
        <v>4715</v>
      </c>
      <c r="J1625">
        <v>8</v>
      </c>
      <c r="K1625">
        <v>70</v>
      </c>
      <c r="L1625" t="s">
        <v>15568</v>
      </c>
      <c r="M1625" t="s">
        <v>23</v>
      </c>
      <c r="N1625" t="s">
        <v>23</v>
      </c>
      <c r="O1625" t="s">
        <v>49</v>
      </c>
      <c r="P1625" t="s">
        <v>164</v>
      </c>
      <c r="Q1625" t="s">
        <v>50</v>
      </c>
      <c r="R1625">
        <v>69.2</v>
      </c>
      <c r="S1625">
        <v>7008.95</v>
      </c>
    </row>
    <row r="1626" spans="1:19">
      <c r="A1626" t="s">
        <v>4113</v>
      </c>
      <c r="B1626" s="2">
        <v>43690</v>
      </c>
      <c r="C1626" t="s">
        <v>22</v>
      </c>
      <c r="D1626">
        <v>52</v>
      </c>
      <c r="E1626" t="s">
        <v>23</v>
      </c>
      <c r="F1626">
        <v>0</v>
      </c>
      <c r="G1626">
        <v>3</v>
      </c>
      <c r="H1626" t="s">
        <v>3686</v>
      </c>
      <c r="I1626">
        <v>5534</v>
      </c>
      <c r="J1626">
        <v>8</v>
      </c>
      <c r="K1626">
        <v>72</v>
      </c>
      <c r="L1626" t="s">
        <v>316</v>
      </c>
      <c r="M1626" t="s">
        <v>23</v>
      </c>
      <c r="N1626" t="s">
        <v>23</v>
      </c>
      <c r="O1626" t="s">
        <v>25</v>
      </c>
      <c r="P1626" t="s">
        <v>164</v>
      </c>
      <c r="Q1626" t="s">
        <v>27</v>
      </c>
      <c r="R1626">
        <v>105.5</v>
      </c>
      <c r="S1626">
        <v>9573.5499999999993</v>
      </c>
    </row>
    <row r="1627" spans="1:19">
      <c r="A1627" t="s">
        <v>4115</v>
      </c>
      <c r="B1627" s="2">
        <v>45819</v>
      </c>
      <c r="C1627" t="s">
        <v>33</v>
      </c>
      <c r="D1627">
        <v>47</v>
      </c>
      <c r="E1627" t="s">
        <v>39</v>
      </c>
      <c r="F1627">
        <v>0</v>
      </c>
      <c r="G1627">
        <v>3</v>
      </c>
      <c r="H1627" t="s">
        <v>3751</v>
      </c>
      <c r="I1627">
        <v>5629</v>
      </c>
      <c r="J1627">
        <v>0</v>
      </c>
      <c r="K1627">
        <v>2</v>
      </c>
      <c r="L1627" t="s">
        <v>15568</v>
      </c>
      <c r="M1627" t="s">
        <v>23</v>
      </c>
      <c r="N1627" t="s">
        <v>39</v>
      </c>
      <c r="P1627" t="s">
        <v>26</v>
      </c>
      <c r="Q1627" t="s">
        <v>84</v>
      </c>
      <c r="R1627">
        <v>20.55</v>
      </c>
      <c r="S1627">
        <v>67</v>
      </c>
    </row>
    <row r="1628" spans="1:19">
      <c r="A1628" t="s">
        <v>4117</v>
      </c>
      <c r="B1628" s="2">
        <v>44063</v>
      </c>
      <c r="C1628" t="s">
        <v>33</v>
      </c>
      <c r="D1628">
        <v>30</v>
      </c>
      <c r="E1628" t="s">
        <v>39</v>
      </c>
      <c r="F1628">
        <v>0</v>
      </c>
      <c r="G1628">
        <v>3</v>
      </c>
      <c r="H1628" t="s">
        <v>3686</v>
      </c>
      <c r="I1628">
        <v>6408</v>
      </c>
      <c r="J1628">
        <v>0</v>
      </c>
      <c r="K1628">
        <v>60</v>
      </c>
      <c r="L1628" t="s">
        <v>15568</v>
      </c>
      <c r="M1628" t="s">
        <v>23</v>
      </c>
      <c r="N1628" t="s">
        <v>23</v>
      </c>
      <c r="O1628" t="s">
        <v>49</v>
      </c>
      <c r="P1628" t="s">
        <v>202</v>
      </c>
      <c r="Q1628" t="s">
        <v>27</v>
      </c>
      <c r="R1628">
        <v>64.75</v>
      </c>
      <c r="S1628">
        <v>6436.5</v>
      </c>
    </row>
    <row r="1629" spans="1:19">
      <c r="A1629" t="s">
        <v>4119</v>
      </c>
      <c r="B1629" s="2">
        <v>43695</v>
      </c>
      <c r="C1629" t="s">
        <v>33</v>
      </c>
      <c r="D1629">
        <v>29</v>
      </c>
      <c r="E1629" t="s">
        <v>23</v>
      </c>
      <c r="F1629">
        <v>0</v>
      </c>
      <c r="G1629">
        <v>3</v>
      </c>
      <c r="H1629" t="s">
        <v>3686</v>
      </c>
      <c r="I1629">
        <v>4119</v>
      </c>
      <c r="J1629">
        <v>6</v>
      </c>
      <c r="K1629">
        <v>72</v>
      </c>
      <c r="L1629" t="s">
        <v>15568</v>
      </c>
      <c r="M1629" t="s">
        <v>39</v>
      </c>
      <c r="N1629" t="s">
        <v>23</v>
      </c>
      <c r="O1629" t="s">
        <v>49</v>
      </c>
      <c r="P1629" t="s">
        <v>164</v>
      </c>
      <c r="Q1629" t="s">
        <v>27</v>
      </c>
      <c r="R1629">
        <v>65.5</v>
      </c>
      <c r="S1629">
        <v>4919.7</v>
      </c>
    </row>
    <row r="1630" spans="1:19">
      <c r="A1630" t="s">
        <v>4122</v>
      </c>
      <c r="B1630" s="2">
        <v>44004</v>
      </c>
      <c r="C1630" t="s">
        <v>22</v>
      </c>
      <c r="D1630">
        <v>56</v>
      </c>
      <c r="E1630" t="s">
        <v>23</v>
      </c>
      <c r="F1630">
        <v>3</v>
      </c>
      <c r="G1630">
        <v>3</v>
      </c>
      <c r="H1630" t="s">
        <v>3686</v>
      </c>
      <c r="I1630">
        <v>6349</v>
      </c>
      <c r="J1630">
        <v>3</v>
      </c>
      <c r="K1630">
        <v>62</v>
      </c>
      <c r="L1630" t="s">
        <v>15568</v>
      </c>
      <c r="M1630" t="s">
        <v>23</v>
      </c>
      <c r="N1630" t="s">
        <v>23</v>
      </c>
      <c r="O1630" t="s">
        <v>25</v>
      </c>
      <c r="P1630" t="s">
        <v>164</v>
      </c>
      <c r="Q1630" t="s">
        <v>27</v>
      </c>
      <c r="R1630">
        <v>115.55</v>
      </c>
      <c r="S1630">
        <v>9679.9699999999993</v>
      </c>
    </row>
    <row r="1631" spans="1:19">
      <c r="A1631" t="s">
        <v>4124</v>
      </c>
      <c r="B1631" s="2">
        <v>44796</v>
      </c>
      <c r="C1631" t="s">
        <v>33</v>
      </c>
      <c r="D1631">
        <v>56</v>
      </c>
      <c r="E1631" t="s">
        <v>23</v>
      </c>
      <c r="F1631">
        <v>0</v>
      </c>
      <c r="G1631">
        <v>3</v>
      </c>
      <c r="H1631" t="s">
        <v>3686</v>
      </c>
      <c r="I1631">
        <v>4505</v>
      </c>
      <c r="J1631">
        <v>4</v>
      </c>
      <c r="K1631">
        <v>36</v>
      </c>
      <c r="L1631" t="s">
        <v>15568</v>
      </c>
      <c r="M1631" t="s">
        <v>23</v>
      </c>
      <c r="N1631" t="s">
        <v>23</v>
      </c>
      <c r="O1631" t="s">
        <v>25</v>
      </c>
      <c r="P1631" t="s">
        <v>164</v>
      </c>
      <c r="Q1631" t="s">
        <v>50</v>
      </c>
      <c r="R1631">
        <v>106.05</v>
      </c>
      <c r="S1631">
        <v>4577.04</v>
      </c>
    </row>
    <row r="1632" spans="1:19">
      <c r="A1632" t="s">
        <v>4126</v>
      </c>
      <c r="B1632" s="2">
        <v>45181</v>
      </c>
      <c r="C1632" t="s">
        <v>33</v>
      </c>
      <c r="D1632">
        <v>54</v>
      </c>
      <c r="E1632" t="s">
        <v>23</v>
      </c>
      <c r="F1632">
        <v>1</v>
      </c>
      <c r="G1632">
        <v>3</v>
      </c>
      <c r="H1632" t="s">
        <v>3686</v>
      </c>
      <c r="I1632">
        <v>3513</v>
      </c>
      <c r="J1632">
        <v>10</v>
      </c>
      <c r="K1632">
        <v>23</v>
      </c>
      <c r="L1632" t="s">
        <v>15568</v>
      </c>
      <c r="M1632" t="s">
        <v>23</v>
      </c>
      <c r="N1632" t="s">
        <v>23</v>
      </c>
      <c r="O1632" t="s">
        <v>25</v>
      </c>
      <c r="P1632" t="s">
        <v>26</v>
      </c>
      <c r="Q1632" t="s">
        <v>27</v>
      </c>
      <c r="R1632">
        <v>85.6</v>
      </c>
      <c r="S1632">
        <v>2094.7199999999998</v>
      </c>
    </row>
    <row r="1633" spans="1:19">
      <c r="A1633" t="s">
        <v>4128</v>
      </c>
      <c r="B1633" s="2">
        <v>44778</v>
      </c>
      <c r="C1633" t="s">
        <v>33</v>
      </c>
      <c r="D1633">
        <v>25</v>
      </c>
      <c r="E1633" t="s">
        <v>39</v>
      </c>
      <c r="F1633">
        <v>0</v>
      </c>
      <c r="G1633">
        <v>3</v>
      </c>
      <c r="H1633" t="s">
        <v>3686</v>
      </c>
      <c r="I1633">
        <v>4770</v>
      </c>
      <c r="J1633">
        <v>0</v>
      </c>
      <c r="K1633">
        <v>36</v>
      </c>
      <c r="L1633" t="s">
        <v>15568</v>
      </c>
      <c r="M1633" t="s">
        <v>23</v>
      </c>
      <c r="N1633" t="s">
        <v>23</v>
      </c>
      <c r="O1633" t="s">
        <v>49</v>
      </c>
      <c r="P1633" t="s">
        <v>202</v>
      </c>
      <c r="Q1633" t="s">
        <v>27</v>
      </c>
      <c r="R1633">
        <v>55.8</v>
      </c>
      <c r="S1633">
        <v>3700.62</v>
      </c>
    </row>
    <row r="1634" spans="1:19">
      <c r="A1634" t="s">
        <v>4130</v>
      </c>
      <c r="B1634" s="2">
        <v>43853</v>
      </c>
      <c r="C1634" t="s">
        <v>33</v>
      </c>
      <c r="D1634">
        <v>38</v>
      </c>
      <c r="E1634" t="s">
        <v>23</v>
      </c>
      <c r="F1634">
        <v>0</v>
      </c>
      <c r="G1634">
        <v>3</v>
      </c>
      <c r="H1634" t="s">
        <v>3686</v>
      </c>
      <c r="I1634">
        <v>5655</v>
      </c>
      <c r="J1634">
        <v>5</v>
      </c>
      <c r="K1634">
        <v>67</v>
      </c>
      <c r="L1634" t="s">
        <v>15568</v>
      </c>
      <c r="M1634" t="s">
        <v>39</v>
      </c>
      <c r="N1634" t="s">
        <v>23</v>
      </c>
      <c r="O1634" t="s">
        <v>56</v>
      </c>
      <c r="P1634" t="s">
        <v>164</v>
      </c>
      <c r="Q1634" t="s">
        <v>50</v>
      </c>
      <c r="R1634">
        <v>35.700000000000003</v>
      </c>
      <c r="S1634">
        <v>2545.6999999999998</v>
      </c>
    </row>
    <row r="1635" spans="1:19">
      <c r="A1635" t="s">
        <v>4133</v>
      </c>
      <c r="B1635" s="2">
        <v>43693</v>
      </c>
      <c r="C1635" t="s">
        <v>33</v>
      </c>
      <c r="D1635">
        <v>55</v>
      </c>
      <c r="E1635" t="s">
        <v>23</v>
      </c>
      <c r="F1635">
        <v>2</v>
      </c>
      <c r="G1635">
        <v>3</v>
      </c>
      <c r="H1635" t="s">
        <v>3686</v>
      </c>
      <c r="I1635">
        <v>5584</v>
      </c>
      <c r="J1635">
        <v>8</v>
      </c>
      <c r="K1635">
        <v>72</v>
      </c>
      <c r="L1635" t="s">
        <v>15568</v>
      </c>
      <c r="M1635" t="s">
        <v>23</v>
      </c>
      <c r="N1635" t="s">
        <v>23</v>
      </c>
      <c r="O1635" t="s">
        <v>25</v>
      </c>
      <c r="P1635" t="s">
        <v>164</v>
      </c>
      <c r="Q1635" t="s">
        <v>27</v>
      </c>
      <c r="R1635">
        <v>95.1</v>
      </c>
      <c r="S1635">
        <v>8192.43</v>
      </c>
    </row>
    <row r="1636" spans="1:19">
      <c r="A1636" t="s">
        <v>4135</v>
      </c>
      <c r="B1636" s="2">
        <v>44876</v>
      </c>
      <c r="C1636" t="s">
        <v>33</v>
      </c>
      <c r="D1636">
        <v>39</v>
      </c>
      <c r="E1636" t="s">
        <v>23</v>
      </c>
      <c r="F1636">
        <v>3</v>
      </c>
      <c r="G1636">
        <v>3</v>
      </c>
      <c r="H1636" t="s">
        <v>3686</v>
      </c>
      <c r="I1636">
        <v>3700</v>
      </c>
      <c r="J1636">
        <v>2</v>
      </c>
      <c r="K1636">
        <v>33</v>
      </c>
      <c r="L1636" t="s">
        <v>15568</v>
      </c>
      <c r="M1636" t="s">
        <v>23</v>
      </c>
      <c r="N1636" t="s">
        <v>39</v>
      </c>
      <c r="P1636" t="s">
        <v>164</v>
      </c>
      <c r="Q1636" t="s">
        <v>50</v>
      </c>
      <c r="R1636">
        <v>20.100000000000001</v>
      </c>
      <c r="S1636">
        <v>1471.26</v>
      </c>
    </row>
    <row r="1637" spans="1:19">
      <c r="A1637" t="s">
        <v>4137</v>
      </c>
      <c r="B1637" s="2">
        <v>45756</v>
      </c>
      <c r="C1637" t="s">
        <v>22</v>
      </c>
      <c r="D1637">
        <v>61</v>
      </c>
      <c r="E1637" t="s">
        <v>39</v>
      </c>
      <c r="F1637">
        <v>0</v>
      </c>
      <c r="G1637">
        <v>3</v>
      </c>
      <c r="H1637" t="s">
        <v>3686</v>
      </c>
      <c r="I1637">
        <v>4987</v>
      </c>
      <c r="J1637">
        <v>0</v>
      </c>
      <c r="K1637">
        <v>4</v>
      </c>
      <c r="L1637" t="s">
        <v>15568</v>
      </c>
      <c r="M1637" t="s">
        <v>23</v>
      </c>
      <c r="N1637" t="s">
        <v>39</v>
      </c>
      <c r="P1637" t="s">
        <v>26</v>
      </c>
      <c r="Q1637" t="s">
        <v>50</v>
      </c>
      <c r="R1637">
        <v>19.75</v>
      </c>
      <c r="S1637">
        <v>246.06</v>
      </c>
    </row>
    <row r="1638" spans="1:19">
      <c r="A1638" t="s">
        <v>4139</v>
      </c>
      <c r="B1638" s="2">
        <v>45426</v>
      </c>
      <c r="C1638" t="s">
        <v>22</v>
      </c>
      <c r="D1638">
        <v>20</v>
      </c>
      <c r="E1638" t="s">
        <v>39</v>
      </c>
      <c r="F1638">
        <v>0</v>
      </c>
      <c r="G1638">
        <v>3</v>
      </c>
      <c r="H1638" t="s">
        <v>3686</v>
      </c>
      <c r="I1638">
        <v>2597</v>
      </c>
      <c r="J1638">
        <v>0</v>
      </c>
      <c r="K1638">
        <v>15</v>
      </c>
      <c r="L1638" t="s">
        <v>15568</v>
      </c>
      <c r="M1638" t="s">
        <v>23</v>
      </c>
      <c r="N1638" t="s">
        <v>23</v>
      </c>
      <c r="O1638" t="s">
        <v>49</v>
      </c>
      <c r="P1638" t="s">
        <v>26</v>
      </c>
      <c r="Q1638" t="s">
        <v>27</v>
      </c>
      <c r="R1638">
        <v>49</v>
      </c>
      <c r="S1638">
        <v>925.5</v>
      </c>
    </row>
    <row r="1639" spans="1:19">
      <c r="A1639" t="s">
        <v>4142</v>
      </c>
      <c r="B1639" s="2">
        <v>45457</v>
      </c>
      <c r="C1639" t="s">
        <v>33</v>
      </c>
      <c r="D1639">
        <v>40</v>
      </c>
      <c r="E1639" t="s">
        <v>39</v>
      </c>
      <c r="F1639">
        <v>0</v>
      </c>
      <c r="G1639">
        <v>3</v>
      </c>
      <c r="H1639" t="s">
        <v>3686</v>
      </c>
      <c r="I1639">
        <v>2331</v>
      </c>
      <c r="J1639">
        <v>0</v>
      </c>
      <c r="K1639">
        <v>14</v>
      </c>
      <c r="L1639" t="s">
        <v>15568</v>
      </c>
      <c r="M1639" t="s">
        <v>23</v>
      </c>
      <c r="N1639" t="s">
        <v>23</v>
      </c>
      <c r="O1639" t="s">
        <v>56</v>
      </c>
      <c r="P1639" t="s">
        <v>26</v>
      </c>
      <c r="Q1639" t="s">
        <v>27</v>
      </c>
      <c r="R1639">
        <v>50.1</v>
      </c>
      <c r="S1639">
        <v>1216.58</v>
      </c>
    </row>
    <row r="1640" spans="1:19">
      <c r="A1640" t="s">
        <v>4144</v>
      </c>
      <c r="B1640" s="2">
        <v>45714</v>
      </c>
      <c r="C1640" t="s">
        <v>22</v>
      </c>
      <c r="D1640">
        <v>19</v>
      </c>
      <c r="E1640" t="s">
        <v>23</v>
      </c>
      <c r="F1640">
        <v>3</v>
      </c>
      <c r="G1640">
        <v>3</v>
      </c>
      <c r="H1640" t="s">
        <v>3686</v>
      </c>
      <c r="I1640">
        <v>3072</v>
      </c>
      <c r="J1640">
        <v>5</v>
      </c>
      <c r="K1640">
        <v>6</v>
      </c>
      <c r="L1640" t="s">
        <v>48</v>
      </c>
      <c r="M1640" t="s">
        <v>23</v>
      </c>
      <c r="N1640" t="s">
        <v>39</v>
      </c>
      <c r="P1640" t="s">
        <v>26</v>
      </c>
      <c r="Q1640" t="s">
        <v>50</v>
      </c>
      <c r="R1640">
        <v>19.55</v>
      </c>
      <c r="S1640">
        <v>342.14</v>
      </c>
    </row>
    <row r="1641" spans="1:19">
      <c r="A1641" t="s">
        <v>4146</v>
      </c>
      <c r="B1641" s="2">
        <v>44365</v>
      </c>
      <c r="C1641" t="s">
        <v>22</v>
      </c>
      <c r="D1641">
        <v>48</v>
      </c>
      <c r="E1641" t="s">
        <v>39</v>
      </c>
      <c r="F1641">
        <v>0</v>
      </c>
      <c r="G1641">
        <v>3</v>
      </c>
      <c r="H1641" t="s">
        <v>3686</v>
      </c>
      <c r="I1641">
        <v>6435</v>
      </c>
      <c r="J1641">
        <v>0</v>
      </c>
      <c r="K1641">
        <v>50</v>
      </c>
      <c r="L1641" t="s">
        <v>15568</v>
      </c>
      <c r="M1641" t="s">
        <v>23</v>
      </c>
      <c r="N1641" t="s">
        <v>23</v>
      </c>
      <c r="O1641" t="s">
        <v>25</v>
      </c>
      <c r="P1641" t="s">
        <v>202</v>
      </c>
      <c r="Q1641" t="s">
        <v>50</v>
      </c>
      <c r="R1641">
        <v>90.1</v>
      </c>
      <c r="S1641">
        <v>5317.95</v>
      </c>
    </row>
    <row r="1642" spans="1:19">
      <c r="A1642" t="s">
        <v>4148</v>
      </c>
      <c r="B1642" s="2">
        <v>44927</v>
      </c>
      <c r="C1642" t="s">
        <v>22</v>
      </c>
      <c r="D1642">
        <v>34</v>
      </c>
      <c r="E1642" t="s">
        <v>39</v>
      </c>
      <c r="F1642">
        <v>0</v>
      </c>
      <c r="G1642">
        <v>3</v>
      </c>
      <c r="H1642" t="s">
        <v>3686</v>
      </c>
      <c r="I1642">
        <v>3031</v>
      </c>
      <c r="J1642">
        <v>0</v>
      </c>
      <c r="K1642">
        <v>31</v>
      </c>
      <c r="L1642" t="s">
        <v>15568</v>
      </c>
      <c r="M1642" t="s">
        <v>23</v>
      </c>
      <c r="N1642" t="s">
        <v>23</v>
      </c>
      <c r="O1642" t="s">
        <v>25</v>
      </c>
      <c r="P1642" t="s">
        <v>26</v>
      </c>
      <c r="Q1642" t="s">
        <v>27</v>
      </c>
      <c r="R1642">
        <v>81.150000000000006</v>
      </c>
      <c r="S1642">
        <v>3944.1</v>
      </c>
    </row>
    <row r="1643" spans="1:19">
      <c r="A1643" t="s">
        <v>4150</v>
      </c>
      <c r="B1643" s="2">
        <v>43891</v>
      </c>
      <c r="C1643" t="s">
        <v>33</v>
      </c>
      <c r="D1643">
        <v>60</v>
      </c>
      <c r="E1643" t="s">
        <v>23</v>
      </c>
      <c r="F1643">
        <v>1</v>
      </c>
      <c r="G1643">
        <v>3</v>
      </c>
      <c r="H1643" t="s">
        <v>3686</v>
      </c>
      <c r="I1643">
        <v>5509</v>
      </c>
      <c r="J1643">
        <v>3</v>
      </c>
      <c r="K1643">
        <v>65</v>
      </c>
      <c r="L1643" t="s">
        <v>15568</v>
      </c>
      <c r="M1643" t="s">
        <v>23</v>
      </c>
      <c r="N1643" t="s">
        <v>23</v>
      </c>
      <c r="O1643" t="s">
        <v>56</v>
      </c>
      <c r="P1643" t="s">
        <v>164</v>
      </c>
      <c r="Q1643" t="s">
        <v>50</v>
      </c>
      <c r="R1643">
        <v>90.45</v>
      </c>
      <c r="S1643">
        <v>7807.8</v>
      </c>
    </row>
    <row r="1644" spans="1:19">
      <c r="A1644" t="s">
        <v>4152</v>
      </c>
      <c r="B1644" s="2">
        <v>43695</v>
      </c>
      <c r="C1644" t="s">
        <v>33</v>
      </c>
      <c r="D1644">
        <v>43</v>
      </c>
      <c r="E1644" t="s">
        <v>23</v>
      </c>
      <c r="F1644">
        <v>3</v>
      </c>
      <c r="G1644">
        <v>3</v>
      </c>
      <c r="H1644" t="s">
        <v>3686</v>
      </c>
      <c r="I1644">
        <v>4703</v>
      </c>
      <c r="J1644">
        <v>9</v>
      </c>
      <c r="K1644">
        <v>72</v>
      </c>
      <c r="L1644" t="s">
        <v>15568</v>
      </c>
      <c r="M1644" t="s">
        <v>23</v>
      </c>
      <c r="N1644" t="s">
        <v>23</v>
      </c>
      <c r="O1644" t="s">
        <v>49</v>
      </c>
      <c r="P1644" t="s">
        <v>164</v>
      </c>
      <c r="Q1644" t="s">
        <v>50</v>
      </c>
      <c r="R1644">
        <v>74.55</v>
      </c>
      <c r="S1644">
        <v>7003.13</v>
      </c>
    </row>
    <row r="1645" spans="1:19">
      <c r="A1645" t="s">
        <v>4154</v>
      </c>
      <c r="B1645" s="2">
        <v>45376</v>
      </c>
      <c r="C1645" t="s">
        <v>22</v>
      </c>
      <c r="D1645">
        <v>61</v>
      </c>
      <c r="E1645" t="s">
        <v>39</v>
      </c>
      <c r="F1645">
        <v>0</v>
      </c>
      <c r="G1645">
        <v>3</v>
      </c>
      <c r="H1645" t="s">
        <v>3686</v>
      </c>
      <c r="I1645">
        <v>2754</v>
      </c>
      <c r="J1645">
        <v>0</v>
      </c>
      <c r="K1645">
        <v>17</v>
      </c>
      <c r="L1645" t="s">
        <v>15568</v>
      </c>
      <c r="M1645" t="s">
        <v>23</v>
      </c>
      <c r="N1645" t="s">
        <v>23</v>
      </c>
      <c r="O1645" t="s">
        <v>25</v>
      </c>
      <c r="P1645" t="s">
        <v>26</v>
      </c>
      <c r="Q1645" t="s">
        <v>27</v>
      </c>
      <c r="R1645">
        <v>106.65</v>
      </c>
      <c r="S1645">
        <v>2331.36</v>
      </c>
    </row>
    <row r="1646" spans="1:19">
      <c r="A1646" t="s">
        <v>4157</v>
      </c>
      <c r="B1646" s="2">
        <v>44611</v>
      </c>
      <c r="C1646" t="s">
        <v>33</v>
      </c>
      <c r="D1646">
        <v>29</v>
      </c>
      <c r="E1646" t="s">
        <v>23</v>
      </c>
      <c r="F1646">
        <v>0</v>
      </c>
      <c r="G1646">
        <v>3</v>
      </c>
      <c r="H1646" t="s">
        <v>3686</v>
      </c>
      <c r="I1646">
        <v>2219</v>
      </c>
      <c r="J1646">
        <v>8</v>
      </c>
      <c r="K1646">
        <v>42</v>
      </c>
      <c r="L1646" t="s">
        <v>15568</v>
      </c>
      <c r="M1646" t="s">
        <v>23</v>
      </c>
      <c r="N1646" t="s">
        <v>23</v>
      </c>
      <c r="O1646" t="s">
        <v>25</v>
      </c>
      <c r="P1646" t="s">
        <v>26</v>
      </c>
      <c r="Q1646" t="s">
        <v>50</v>
      </c>
      <c r="R1646">
        <v>85.9</v>
      </c>
      <c r="S1646">
        <v>4594.1099999999997</v>
      </c>
    </row>
    <row r="1647" spans="1:19">
      <c r="A1647" t="s">
        <v>4159</v>
      </c>
      <c r="B1647" s="2">
        <v>43685</v>
      </c>
      <c r="C1647" t="s">
        <v>22</v>
      </c>
      <c r="D1647">
        <v>60</v>
      </c>
      <c r="E1647" t="s">
        <v>39</v>
      </c>
      <c r="F1647">
        <v>3</v>
      </c>
      <c r="G1647">
        <v>3</v>
      </c>
      <c r="H1647" t="s">
        <v>3686</v>
      </c>
      <c r="I1647">
        <v>5592</v>
      </c>
      <c r="J1647">
        <v>0</v>
      </c>
      <c r="K1647">
        <v>72</v>
      </c>
      <c r="L1647" t="s">
        <v>15568</v>
      </c>
      <c r="M1647" t="s">
        <v>39</v>
      </c>
      <c r="N1647" t="s">
        <v>23</v>
      </c>
      <c r="O1647" t="s">
        <v>56</v>
      </c>
      <c r="P1647" t="s">
        <v>164</v>
      </c>
      <c r="Q1647" t="s">
        <v>50</v>
      </c>
      <c r="R1647">
        <v>67.2</v>
      </c>
      <c r="S1647">
        <v>4671.7</v>
      </c>
    </row>
    <row r="1648" spans="1:19">
      <c r="A1648" t="s">
        <v>4162</v>
      </c>
      <c r="B1648" s="2">
        <v>44175</v>
      </c>
      <c r="C1648" t="s">
        <v>33</v>
      </c>
      <c r="D1648">
        <v>20</v>
      </c>
      <c r="E1648" t="s">
        <v>23</v>
      </c>
      <c r="F1648">
        <v>0</v>
      </c>
      <c r="G1648">
        <v>3</v>
      </c>
      <c r="H1648" t="s">
        <v>3686</v>
      </c>
      <c r="I1648">
        <v>4615</v>
      </c>
      <c r="J1648">
        <v>10</v>
      </c>
      <c r="K1648">
        <v>56</v>
      </c>
      <c r="L1648" t="s">
        <v>142</v>
      </c>
      <c r="M1648" t="s">
        <v>23</v>
      </c>
      <c r="N1648" t="s">
        <v>23</v>
      </c>
      <c r="O1648" t="s">
        <v>25</v>
      </c>
      <c r="P1648" t="s">
        <v>202</v>
      </c>
      <c r="Q1648" t="s">
        <v>27</v>
      </c>
      <c r="R1648">
        <v>98</v>
      </c>
      <c r="S1648">
        <v>7370.6</v>
      </c>
    </row>
    <row r="1649" spans="1:19">
      <c r="A1649" t="s">
        <v>4164</v>
      </c>
      <c r="B1649" s="2">
        <v>43928</v>
      </c>
      <c r="C1649" t="s">
        <v>22</v>
      </c>
      <c r="D1649">
        <v>33</v>
      </c>
      <c r="E1649" t="s">
        <v>23</v>
      </c>
      <c r="F1649">
        <v>0</v>
      </c>
      <c r="G1649">
        <v>3</v>
      </c>
      <c r="H1649" t="s">
        <v>3686</v>
      </c>
      <c r="I1649">
        <v>4703</v>
      </c>
      <c r="J1649">
        <v>3</v>
      </c>
      <c r="K1649">
        <v>64</v>
      </c>
      <c r="L1649" t="s">
        <v>142</v>
      </c>
      <c r="M1649" t="s">
        <v>23</v>
      </c>
      <c r="N1649" t="s">
        <v>23</v>
      </c>
      <c r="O1649" t="s">
        <v>49</v>
      </c>
      <c r="P1649" t="s">
        <v>202</v>
      </c>
      <c r="Q1649" t="s">
        <v>50</v>
      </c>
      <c r="R1649">
        <v>66.150000000000006</v>
      </c>
      <c r="S1649">
        <v>6789.94</v>
      </c>
    </row>
    <row r="1650" spans="1:19">
      <c r="A1650" t="s">
        <v>4167</v>
      </c>
      <c r="B1650" s="2">
        <v>44113</v>
      </c>
      <c r="C1650" t="s">
        <v>22</v>
      </c>
      <c r="D1650">
        <v>40</v>
      </c>
      <c r="E1650" t="s">
        <v>23</v>
      </c>
      <c r="F1650">
        <v>2</v>
      </c>
      <c r="G1650">
        <v>3</v>
      </c>
      <c r="H1650" t="s">
        <v>3686</v>
      </c>
      <c r="I1650">
        <v>4348</v>
      </c>
      <c r="J1650">
        <v>1</v>
      </c>
      <c r="K1650">
        <v>58</v>
      </c>
      <c r="L1650" t="s">
        <v>15568</v>
      </c>
      <c r="M1650" t="s">
        <v>23</v>
      </c>
      <c r="N1650" t="s">
        <v>23</v>
      </c>
      <c r="O1650" t="s">
        <v>25</v>
      </c>
      <c r="P1650" t="s">
        <v>164</v>
      </c>
      <c r="Q1650" t="s">
        <v>27</v>
      </c>
      <c r="R1650">
        <v>82.5</v>
      </c>
      <c r="S1650">
        <v>6563.99</v>
      </c>
    </row>
    <row r="1651" spans="1:19">
      <c r="A1651" t="s">
        <v>4170</v>
      </c>
      <c r="B1651" s="2">
        <v>43990</v>
      </c>
      <c r="C1651" t="s">
        <v>33</v>
      </c>
      <c r="D1651">
        <v>40</v>
      </c>
      <c r="E1651" t="s">
        <v>39</v>
      </c>
      <c r="F1651">
        <v>0</v>
      </c>
      <c r="G1651">
        <v>3</v>
      </c>
      <c r="H1651" t="s">
        <v>3686</v>
      </c>
      <c r="I1651">
        <v>4778</v>
      </c>
      <c r="J1651">
        <v>0</v>
      </c>
      <c r="K1651">
        <v>62</v>
      </c>
      <c r="L1651" t="s">
        <v>142</v>
      </c>
      <c r="M1651" t="s">
        <v>23</v>
      </c>
      <c r="N1651" t="s">
        <v>23</v>
      </c>
      <c r="O1651" t="s">
        <v>25</v>
      </c>
      <c r="P1651" t="s">
        <v>202</v>
      </c>
      <c r="Q1651" t="s">
        <v>27</v>
      </c>
      <c r="R1651">
        <v>94</v>
      </c>
      <c r="S1651">
        <v>7759.18</v>
      </c>
    </row>
    <row r="1652" spans="1:19">
      <c r="A1652" t="s">
        <v>4172</v>
      </c>
      <c r="B1652" s="2">
        <v>43693</v>
      </c>
      <c r="C1652" t="s">
        <v>22</v>
      </c>
      <c r="D1652">
        <v>42</v>
      </c>
      <c r="E1652" t="s">
        <v>23</v>
      </c>
      <c r="F1652">
        <v>1</v>
      </c>
      <c r="G1652">
        <v>3</v>
      </c>
      <c r="H1652" t="s">
        <v>3686</v>
      </c>
      <c r="I1652">
        <v>4004</v>
      </c>
      <c r="J1652">
        <v>9</v>
      </c>
      <c r="K1652">
        <v>72</v>
      </c>
      <c r="L1652" t="s">
        <v>15568</v>
      </c>
      <c r="M1652" t="s">
        <v>23</v>
      </c>
      <c r="N1652" t="s">
        <v>23</v>
      </c>
      <c r="O1652" t="s">
        <v>25</v>
      </c>
      <c r="P1652" t="s">
        <v>164</v>
      </c>
      <c r="Q1652" t="s">
        <v>27</v>
      </c>
      <c r="R1652">
        <v>111.95</v>
      </c>
      <c r="S1652">
        <v>9766.86</v>
      </c>
    </row>
    <row r="1653" spans="1:19">
      <c r="A1653" t="s">
        <v>4174</v>
      </c>
      <c r="B1653" s="2">
        <v>45481</v>
      </c>
      <c r="C1653" t="s">
        <v>33</v>
      </c>
      <c r="D1653">
        <v>47</v>
      </c>
      <c r="E1653" t="s">
        <v>23</v>
      </c>
      <c r="F1653">
        <v>1</v>
      </c>
      <c r="G1653">
        <v>3</v>
      </c>
      <c r="H1653" t="s">
        <v>3686</v>
      </c>
      <c r="I1653">
        <v>5417</v>
      </c>
      <c r="J1653">
        <v>1</v>
      </c>
      <c r="K1653">
        <v>13</v>
      </c>
      <c r="L1653" t="s">
        <v>97</v>
      </c>
      <c r="M1653" t="s">
        <v>23</v>
      </c>
      <c r="N1653" t="s">
        <v>39</v>
      </c>
      <c r="P1653" t="s">
        <v>26</v>
      </c>
      <c r="Q1653" t="s">
        <v>50</v>
      </c>
      <c r="R1653">
        <v>20.45</v>
      </c>
      <c r="S1653">
        <v>467.7</v>
      </c>
    </row>
    <row r="1654" spans="1:19">
      <c r="A1654" t="s">
        <v>4176</v>
      </c>
      <c r="B1654" s="2">
        <v>45751</v>
      </c>
      <c r="C1654" t="s">
        <v>22</v>
      </c>
      <c r="D1654">
        <v>59</v>
      </c>
      <c r="E1654" t="s">
        <v>39</v>
      </c>
      <c r="F1654">
        <v>0</v>
      </c>
      <c r="G1654">
        <v>3</v>
      </c>
      <c r="H1654" t="s">
        <v>3686</v>
      </c>
      <c r="I1654">
        <v>3545</v>
      </c>
      <c r="J1654">
        <v>0</v>
      </c>
      <c r="K1654">
        <v>4</v>
      </c>
      <c r="L1654" t="s">
        <v>15568</v>
      </c>
      <c r="M1654" t="s">
        <v>23</v>
      </c>
      <c r="N1654" t="s">
        <v>23</v>
      </c>
      <c r="O1654" t="s">
        <v>49</v>
      </c>
      <c r="P1654" t="s">
        <v>26</v>
      </c>
      <c r="Q1654" t="s">
        <v>27</v>
      </c>
      <c r="R1654">
        <v>55.9</v>
      </c>
      <c r="S1654">
        <v>309.3</v>
      </c>
    </row>
    <row r="1655" spans="1:19">
      <c r="A1655" t="s">
        <v>4178</v>
      </c>
      <c r="B1655" s="2">
        <v>45844</v>
      </c>
      <c r="C1655" t="s">
        <v>33</v>
      </c>
      <c r="D1655">
        <v>51</v>
      </c>
      <c r="E1655" t="s">
        <v>39</v>
      </c>
      <c r="F1655">
        <v>0</v>
      </c>
      <c r="G1655">
        <v>3</v>
      </c>
      <c r="H1655" t="s">
        <v>3751</v>
      </c>
      <c r="I1655">
        <v>5454</v>
      </c>
      <c r="J1655">
        <v>0</v>
      </c>
      <c r="K1655">
        <v>1</v>
      </c>
      <c r="L1655" t="s">
        <v>15568</v>
      </c>
      <c r="M1655" t="s">
        <v>23</v>
      </c>
      <c r="N1655" t="s">
        <v>39</v>
      </c>
      <c r="P1655" t="s">
        <v>26</v>
      </c>
      <c r="Q1655" t="s">
        <v>50</v>
      </c>
      <c r="R1655">
        <v>19.649999999999999</v>
      </c>
      <c r="S1655">
        <v>62.07</v>
      </c>
    </row>
    <row r="1656" spans="1:19">
      <c r="A1656" t="s">
        <v>4180</v>
      </c>
      <c r="B1656" s="2">
        <v>44166</v>
      </c>
      <c r="C1656" t="s">
        <v>33</v>
      </c>
      <c r="D1656">
        <v>28</v>
      </c>
      <c r="E1656" t="s">
        <v>39</v>
      </c>
      <c r="F1656">
        <v>0</v>
      </c>
      <c r="G1656">
        <v>3</v>
      </c>
      <c r="H1656" t="s">
        <v>3686</v>
      </c>
      <c r="I1656">
        <v>4011</v>
      </c>
      <c r="J1656">
        <v>0</v>
      </c>
      <c r="K1656">
        <v>56</v>
      </c>
      <c r="L1656" t="s">
        <v>15568</v>
      </c>
      <c r="M1656" t="s">
        <v>23</v>
      </c>
      <c r="N1656" t="s">
        <v>23</v>
      </c>
      <c r="O1656" t="s">
        <v>49</v>
      </c>
      <c r="P1656" t="s">
        <v>164</v>
      </c>
      <c r="Q1656" t="s">
        <v>27</v>
      </c>
      <c r="R1656">
        <v>73.25</v>
      </c>
      <c r="S1656">
        <v>6125.84</v>
      </c>
    </row>
    <row r="1657" spans="1:19">
      <c r="A1657" t="s">
        <v>4182</v>
      </c>
      <c r="B1657" s="2">
        <v>43684</v>
      </c>
      <c r="C1657" t="s">
        <v>33</v>
      </c>
      <c r="D1657">
        <v>80</v>
      </c>
      <c r="E1657" t="s">
        <v>23</v>
      </c>
      <c r="F1657">
        <v>0</v>
      </c>
      <c r="G1657">
        <v>3</v>
      </c>
      <c r="H1657" t="s">
        <v>3686</v>
      </c>
      <c r="I1657">
        <v>4796</v>
      </c>
      <c r="J1657">
        <v>3</v>
      </c>
      <c r="K1657">
        <v>72</v>
      </c>
      <c r="L1657" t="s">
        <v>316</v>
      </c>
      <c r="M1657" t="s">
        <v>23</v>
      </c>
      <c r="N1657" t="s">
        <v>23</v>
      </c>
      <c r="O1657" t="s">
        <v>25</v>
      </c>
      <c r="P1657" t="s">
        <v>164</v>
      </c>
      <c r="Q1657" t="s">
        <v>27</v>
      </c>
      <c r="R1657">
        <v>114.85</v>
      </c>
      <c r="S1657">
        <v>10385.790000000001</v>
      </c>
    </row>
    <row r="1658" spans="1:19">
      <c r="A1658" t="s">
        <v>4185</v>
      </c>
      <c r="B1658" s="2">
        <v>45750</v>
      </c>
      <c r="C1658" t="s">
        <v>22</v>
      </c>
      <c r="D1658">
        <v>74</v>
      </c>
      <c r="E1658" t="s">
        <v>39</v>
      </c>
      <c r="F1658">
        <v>0</v>
      </c>
      <c r="G1658">
        <v>3</v>
      </c>
      <c r="H1658" t="s">
        <v>3686</v>
      </c>
      <c r="I1658">
        <v>4140</v>
      </c>
      <c r="J1658">
        <v>0</v>
      </c>
      <c r="K1658">
        <v>4</v>
      </c>
      <c r="L1658" t="s">
        <v>15568</v>
      </c>
      <c r="M1658" t="s">
        <v>23</v>
      </c>
      <c r="N1658" t="s">
        <v>23</v>
      </c>
      <c r="O1658" t="s">
        <v>25</v>
      </c>
      <c r="P1658" t="s">
        <v>164</v>
      </c>
      <c r="Q1658" t="s">
        <v>27</v>
      </c>
      <c r="R1658">
        <v>69.349999999999994</v>
      </c>
      <c r="S1658">
        <v>382.09</v>
      </c>
    </row>
    <row r="1659" spans="1:19">
      <c r="A1659" t="s">
        <v>4187</v>
      </c>
      <c r="B1659" s="2">
        <v>43719</v>
      </c>
      <c r="C1659" t="s">
        <v>33</v>
      </c>
      <c r="D1659">
        <v>77</v>
      </c>
      <c r="E1659" t="s">
        <v>23</v>
      </c>
      <c r="F1659">
        <v>0</v>
      </c>
      <c r="G1659">
        <v>3</v>
      </c>
      <c r="H1659" t="s">
        <v>3686</v>
      </c>
      <c r="I1659">
        <v>5011</v>
      </c>
      <c r="J1659">
        <v>1</v>
      </c>
      <c r="K1659">
        <v>71</v>
      </c>
      <c r="L1659" t="s">
        <v>316</v>
      </c>
      <c r="M1659" t="s">
        <v>23</v>
      </c>
      <c r="N1659" t="s">
        <v>23</v>
      </c>
      <c r="O1659" t="s">
        <v>25</v>
      </c>
      <c r="P1659" t="s">
        <v>164</v>
      </c>
      <c r="Q1659" t="s">
        <v>27</v>
      </c>
      <c r="R1659">
        <v>109.7</v>
      </c>
      <c r="S1659">
        <v>8611.41</v>
      </c>
    </row>
    <row r="1660" spans="1:19">
      <c r="A1660" t="s">
        <v>4190</v>
      </c>
      <c r="B1660" s="2">
        <v>43840</v>
      </c>
      <c r="C1660" t="s">
        <v>22</v>
      </c>
      <c r="D1660">
        <v>67</v>
      </c>
      <c r="E1660" t="s">
        <v>39</v>
      </c>
      <c r="F1660">
        <v>0</v>
      </c>
      <c r="G1660">
        <v>3</v>
      </c>
      <c r="H1660" t="s">
        <v>3686</v>
      </c>
      <c r="I1660">
        <v>6388</v>
      </c>
      <c r="J1660">
        <v>0</v>
      </c>
      <c r="K1660">
        <v>67</v>
      </c>
      <c r="L1660" t="s">
        <v>15568</v>
      </c>
      <c r="M1660" t="s">
        <v>23</v>
      </c>
      <c r="N1660" t="s">
        <v>39</v>
      </c>
      <c r="P1660" t="s">
        <v>164</v>
      </c>
      <c r="Q1660" t="s">
        <v>50</v>
      </c>
      <c r="R1660">
        <v>25.1</v>
      </c>
      <c r="S1660">
        <v>2656.38</v>
      </c>
    </row>
    <row r="1661" spans="1:19">
      <c r="A1661" t="s">
        <v>4192</v>
      </c>
      <c r="B1661" s="2">
        <v>44614</v>
      </c>
      <c r="C1661" t="s">
        <v>33</v>
      </c>
      <c r="D1661">
        <v>73</v>
      </c>
      <c r="E1661" t="s">
        <v>23</v>
      </c>
      <c r="F1661">
        <v>0</v>
      </c>
      <c r="G1661">
        <v>3</v>
      </c>
      <c r="H1661" t="s">
        <v>3686</v>
      </c>
      <c r="I1661">
        <v>4121</v>
      </c>
      <c r="J1661">
        <v>3</v>
      </c>
      <c r="K1661">
        <v>42</v>
      </c>
      <c r="L1661" t="s">
        <v>15568</v>
      </c>
      <c r="M1661" t="s">
        <v>23</v>
      </c>
      <c r="N1661" t="s">
        <v>23</v>
      </c>
      <c r="O1661" t="s">
        <v>25</v>
      </c>
      <c r="P1661" t="s">
        <v>26</v>
      </c>
      <c r="Q1661" t="s">
        <v>27</v>
      </c>
      <c r="R1661">
        <v>95.55</v>
      </c>
      <c r="S1661">
        <v>4891.9799999999996</v>
      </c>
    </row>
    <row r="1662" spans="1:19">
      <c r="A1662" t="s">
        <v>4194</v>
      </c>
      <c r="B1662" s="2">
        <v>44294</v>
      </c>
      <c r="C1662" t="s">
        <v>33</v>
      </c>
      <c r="D1662">
        <v>66</v>
      </c>
      <c r="E1662" t="s">
        <v>23</v>
      </c>
      <c r="F1662">
        <v>0</v>
      </c>
      <c r="G1662">
        <v>3</v>
      </c>
      <c r="H1662" t="s">
        <v>3686</v>
      </c>
      <c r="I1662">
        <v>5482</v>
      </c>
      <c r="J1662">
        <v>3</v>
      </c>
      <c r="K1662">
        <v>52</v>
      </c>
      <c r="L1662" t="s">
        <v>142</v>
      </c>
      <c r="M1662" t="s">
        <v>23</v>
      </c>
      <c r="N1662" t="s">
        <v>39</v>
      </c>
      <c r="P1662" t="s">
        <v>202</v>
      </c>
      <c r="Q1662" t="s">
        <v>27</v>
      </c>
      <c r="R1662">
        <v>20.399999999999999</v>
      </c>
      <c r="S1662">
        <v>1384.45</v>
      </c>
    </row>
    <row r="1663" spans="1:19">
      <c r="A1663" t="s">
        <v>4196</v>
      </c>
      <c r="B1663" s="2">
        <v>45859</v>
      </c>
      <c r="C1663" t="s">
        <v>33</v>
      </c>
      <c r="D1663">
        <v>24</v>
      </c>
      <c r="E1663" t="s">
        <v>23</v>
      </c>
      <c r="F1663">
        <v>2</v>
      </c>
      <c r="G1663">
        <v>3</v>
      </c>
      <c r="H1663" t="s">
        <v>3751</v>
      </c>
      <c r="I1663">
        <v>5612</v>
      </c>
      <c r="J1663">
        <v>1</v>
      </c>
      <c r="K1663">
        <v>1</v>
      </c>
      <c r="L1663" t="s">
        <v>48</v>
      </c>
      <c r="M1663" t="s">
        <v>23</v>
      </c>
      <c r="N1663" t="s">
        <v>39</v>
      </c>
      <c r="P1663" t="s">
        <v>26</v>
      </c>
      <c r="Q1663" t="s">
        <v>27</v>
      </c>
      <c r="R1663">
        <v>19.45</v>
      </c>
      <c r="S1663">
        <v>35.89</v>
      </c>
    </row>
    <row r="1664" spans="1:19">
      <c r="A1664" t="s">
        <v>4198</v>
      </c>
      <c r="B1664" s="2">
        <v>44873</v>
      </c>
      <c r="C1664" t="s">
        <v>22</v>
      </c>
      <c r="D1664">
        <v>38</v>
      </c>
      <c r="E1664" t="s">
        <v>23</v>
      </c>
      <c r="F1664">
        <v>0</v>
      </c>
      <c r="G1664">
        <v>3</v>
      </c>
      <c r="H1664" t="s">
        <v>3686</v>
      </c>
      <c r="I1664">
        <v>5344</v>
      </c>
      <c r="J1664">
        <v>7</v>
      </c>
      <c r="K1664">
        <v>33</v>
      </c>
      <c r="L1664" t="s">
        <v>40</v>
      </c>
      <c r="M1664" t="s">
        <v>23</v>
      </c>
      <c r="N1664" t="s">
        <v>23</v>
      </c>
      <c r="O1664" t="s">
        <v>56</v>
      </c>
      <c r="P1664" t="s">
        <v>202</v>
      </c>
      <c r="Q1664" t="s">
        <v>50</v>
      </c>
      <c r="R1664">
        <v>74.75</v>
      </c>
      <c r="S1664">
        <v>4065.35</v>
      </c>
    </row>
    <row r="1665" spans="1:19">
      <c r="A1665" t="s">
        <v>4200</v>
      </c>
      <c r="B1665" s="2">
        <v>45154</v>
      </c>
      <c r="C1665" t="s">
        <v>22</v>
      </c>
      <c r="D1665">
        <v>35</v>
      </c>
      <c r="E1665" t="s">
        <v>23</v>
      </c>
      <c r="F1665">
        <v>3</v>
      </c>
      <c r="G1665">
        <v>3</v>
      </c>
      <c r="H1665" t="s">
        <v>3686</v>
      </c>
      <c r="I1665">
        <v>4634</v>
      </c>
      <c r="J1665">
        <v>1</v>
      </c>
      <c r="K1665">
        <v>24</v>
      </c>
      <c r="L1665" t="s">
        <v>40</v>
      </c>
      <c r="M1665" t="s">
        <v>23</v>
      </c>
      <c r="N1665" t="s">
        <v>39</v>
      </c>
      <c r="P1665" t="s">
        <v>164</v>
      </c>
      <c r="Q1665" t="s">
        <v>27</v>
      </c>
      <c r="R1665">
        <v>24.1</v>
      </c>
      <c r="S1665">
        <v>614.76</v>
      </c>
    </row>
    <row r="1666" spans="1:19">
      <c r="A1666" t="s">
        <v>4202</v>
      </c>
      <c r="B1666" s="2">
        <v>45480</v>
      </c>
      <c r="C1666" t="s">
        <v>22</v>
      </c>
      <c r="D1666">
        <v>19</v>
      </c>
      <c r="E1666" t="s">
        <v>39</v>
      </c>
      <c r="F1666">
        <v>3</v>
      </c>
      <c r="G1666">
        <v>3</v>
      </c>
      <c r="H1666" t="s">
        <v>3686</v>
      </c>
      <c r="I1666">
        <v>5566</v>
      </c>
      <c r="J1666">
        <v>0</v>
      </c>
      <c r="K1666">
        <v>13</v>
      </c>
      <c r="L1666" t="s">
        <v>97</v>
      </c>
      <c r="M1666" t="s">
        <v>23</v>
      </c>
      <c r="N1666" t="s">
        <v>23</v>
      </c>
      <c r="O1666" t="s">
        <v>25</v>
      </c>
      <c r="P1666" t="s">
        <v>26</v>
      </c>
      <c r="Q1666" t="s">
        <v>50</v>
      </c>
      <c r="R1666">
        <v>78.3</v>
      </c>
      <c r="S1666">
        <v>1599.04</v>
      </c>
    </row>
    <row r="1667" spans="1:19">
      <c r="A1667" t="s">
        <v>4204</v>
      </c>
      <c r="B1667" s="2">
        <v>43685</v>
      </c>
      <c r="C1667" t="s">
        <v>22</v>
      </c>
      <c r="D1667">
        <v>55</v>
      </c>
      <c r="E1667" t="s">
        <v>39</v>
      </c>
      <c r="F1667">
        <v>0</v>
      </c>
      <c r="G1667">
        <v>3</v>
      </c>
      <c r="H1667" t="s">
        <v>3686</v>
      </c>
      <c r="I1667">
        <v>4551</v>
      </c>
      <c r="J1667">
        <v>0</v>
      </c>
      <c r="K1667">
        <v>72</v>
      </c>
      <c r="L1667" t="s">
        <v>15568</v>
      </c>
      <c r="M1667" t="s">
        <v>23</v>
      </c>
      <c r="N1667" t="s">
        <v>23</v>
      </c>
      <c r="O1667" t="s">
        <v>25</v>
      </c>
      <c r="P1667" t="s">
        <v>164</v>
      </c>
      <c r="Q1667" t="s">
        <v>27</v>
      </c>
      <c r="R1667">
        <v>109.2</v>
      </c>
      <c r="S1667">
        <v>10406.219999999999</v>
      </c>
    </row>
    <row r="1668" spans="1:19">
      <c r="A1668" t="s">
        <v>4207</v>
      </c>
      <c r="B1668" s="2">
        <v>43868</v>
      </c>
      <c r="C1668" t="s">
        <v>33</v>
      </c>
      <c r="D1668">
        <v>49</v>
      </c>
      <c r="E1668" t="s">
        <v>23</v>
      </c>
      <c r="F1668">
        <v>1</v>
      </c>
      <c r="G1668">
        <v>3</v>
      </c>
      <c r="H1668" t="s">
        <v>3686</v>
      </c>
      <c r="I1668">
        <v>4172</v>
      </c>
      <c r="J1668">
        <v>6</v>
      </c>
      <c r="K1668">
        <v>66</v>
      </c>
      <c r="L1668" t="s">
        <v>15568</v>
      </c>
      <c r="M1668" t="s">
        <v>23</v>
      </c>
      <c r="N1668" t="s">
        <v>23</v>
      </c>
      <c r="O1668" t="s">
        <v>49</v>
      </c>
      <c r="P1668" t="s">
        <v>26</v>
      </c>
      <c r="Q1668" t="s">
        <v>27</v>
      </c>
      <c r="R1668">
        <v>67.45</v>
      </c>
      <c r="S1668">
        <v>5998.18</v>
      </c>
    </row>
    <row r="1669" spans="1:19">
      <c r="A1669" t="s">
        <v>4210</v>
      </c>
      <c r="B1669" s="2">
        <v>44342</v>
      </c>
      <c r="C1669" t="s">
        <v>22</v>
      </c>
      <c r="D1669">
        <v>22</v>
      </c>
      <c r="E1669" t="s">
        <v>23</v>
      </c>
      <c r="F1669">
        <v>0</v>
      </c>
      <c r="G1669">
        <v>3</v>
      </c>
      <c r="H1669" t="s">
        <v>3686</v>
      </c>
      <c r="I1669">
        <v>4965</v>
      </c>
      <c r="J1669">
        <v>0</v>
      </c>
      <c r="K1669">
        <v>51</v>
      </c>
      <c r="L1669" t="s">
        <v>15568</v>
      </c>
      <c r="M1669" t="s">
        <v>23</v>
      </c>
      <c r="N1669" t="s">
        <v>23</v>
      </c>
      <c r="O1669" t="s">
        <v>25</v>
      </c>
      <c r="P1669" t="s">
        <v>202</v>
      </c>
      <c r="Q1669" t="s">
        <v>50</v>
      </c>
      <c r="R1669">
        <v>90.35</v>
      </c>
      <c r="S1669">
        <v>5084.26</v>
      </c>
    </row>
    <row r="1670" spans="1:19">
      <c r="A1670" t="s">
        <v>4212</v>
      </c>
      <c r="B1670" s="2">
        <v>44916</v>
      </c>
      <c r="C1670" t="s">
        <v>22</v>
      </c>
      <c r="D1670">
        <v>53</v>
      </c>
      <c r="E1670" t="s">
        <v>39</v>
      </c>
      <c r="F1670">
        <v>0</v>
      </c>
      <c r="G1670">
        <v>3</v>
      </c>
      <c r="H1670" t="s">
        <v>3686</v>
      </c>
      <c r="I1670">
        <v>2383</v>
      </c>
      <c r="J1670">
        <v>0</v>
      </c>
      <c r="K1670">
        <v>32</v>
      </c>
      <c r="L1670" t="s">
        <v>15568</v>
      </c>
      <c r="M1670" t="s">
        <v>23</v>
      </c>
      <c r="N1670" t="s">
        <v>23</v>
      </c>
      <c r="O1670" t="s">
        <v>25</v>
      </c>
      <c r="P1670" t="s">
        <v>26</v>
      </c>
      <c r="Q1670" t="s">
        <v>27</v>
      </c>
      <c r="R1670">
        <v>85.65</v>
      </c>
      <c r="S1670">
        <v>3849.58</v>
      </c>
    </row>
    <row r="1671" spans="1:19">
      <c r="A1671" t="s">
        <v>4214</v>
      </c>
      <c r="B1671" s="2">
        <v>45778</v>
      </c>
      <c r="C1671" t="s">
        <v>33</v>
      </c>
      <c r="D1671">
        <v>51</v>
      </c>
      <c r="E1671" t="s">
        <v>39</v>
      </c>
      <c r="F1671">
        <v>0</v>
      </c>
      <c r="G1671">
        <v>3</v>
      </c>
      <c r="H1671" t="s">
        <v>3751</v>
      </c>
      <c r="I1671">
        <v>2228</v>
      </c>
      <c r="J1671">
        <v>0</v>
      </c>
      <c r="K1671">
        <v>3</v>
      </c>
      <c r="L1671" t="s">
        <v>15568</v>
      </c>
      <c r="M1671" t="s">
        <v>23</v>
      </c>
      <c r="N1671" t="s">
        <v>23</v>
      </c>
      <c r="O1671" t="s">
        <v>25</v>
      </c>
      <c r="P1671" t="s">
        <v>26</v>
      </c>
      <c r="Q1671" t="s">
        <v>27</v>
      </c>
      <c r="R1671">
        <v>70.150000000000006</v>
      </c>
      <c r="S1671">
        <v>211.09</v>
      </c>
    </row>
    <row r="1672" spans="1:19">
      <c r="A1672" t="s">
        <v>4216</v>
      </c>
      <c r="B1672" s="2">
        <v>45813</v>
      </c>
      <c r="C1672" t="s">
        <v>33</v>
      </c>
      <c r="D1672">
        <v>56</v>
      </c>
      <c r="E1672" t="s">
        <v>23</v>
      </c>
      <c r="F1672">
        <v>0</v>
      </c>
      <c r="G1672">
        <v>3</v>
      </c>
      <c r="H1672" t="s">
        <v>3751</v>
      </c>
      <c r="I1672">
        <v>5251</v>
      </c>
      <c r="J1672">
        <v>0</v>
      </c>
      <c r="K1672">
        <v>2</v>
      </c>
      <c r="L1672" t="s">
        <v>48</v>
      </c>
      <c r="M1672" t="s">
        <v>23</v>
      </c>
      <c r="N1672" t="s">
        <v>23</v>
      </c>
      <c r="O1672" t="s">
        <v>25</v>
      </c>
      <c r="P1672" t="s">
        <v>26</v>
      </c>
      <c r="Q1672" t="s">
        <v>27</v>
      </c>
      <c r="R1672">
        <v>80.150000000000006</v>
      </c>
      <c r="S1672">
        <v>247.71</v>
      </c>
    </row>
    <row r="1673" spans="1:19">
      <c r="A1673" t="s">
        <v>4218</v>
      </c>
      <c r="B1673" s="2">
        <v>43742</v>
      </c>
      <c r="C1673" t="s">
        <v>33</v>
      </c>
      <c r="D1673">
        <v>49</v>
      </c>
      <c r="E1673" t="s">
        <v>39</v>
      </c>
      <c r="F1673">
        <v>0</v>
      </c>
      <c r="G1673">
        <v>3</v>
      </c>
      <c r="H1673" t="s">
        <v>3686</v>
      </c>
      <c r="I1673">
        <v>4442</v>
      </c>
      <c r="J1673">
        <v>0</v>
      </c>
      <c r="K1673">
        <v>70</v>
      </c>
      <c r="L1673" t="s">
        <v>316</v>
      </c>
      <c r="M1673" t="s">
        <v>39</v>
      </c>
      <c r="N1673" t="s">
        <v>23</v>
      </c>
      <c r="O1673" t="s">
        <v>49</v>
      </c>
      <c r="P1673" t="s">
        <v>164</v>
      </c>
      <c r="Q1673" t="s">
        <v>27</v>
      </c>
      <c r="R1673">
        <v>44.6</v>
      </c>
      <c r="S1673">
        <v>3058.15</v>
      </c>
    </row>
    <row r="1674" spans="1:19">
      <c r="A1674" t="s">
        <v>4220</v>
      </c>
      <c r="B1674" s="2">
        <v>44378</v>
      </c>
      <c r="C1674" t="s">
        <v>22</v>
      </c>
      <c r="D1674">
        <v>62</v>
      </c>
      <c r="E1674" t="s">
        <v>23</v>
      </c>
      <c r="F1674">
        <v>0</v>
      </c>
      <c r="G1674">
        <v>3</v>
      </c>
      <c r="H1674" t="s">
        <v>3686</v>
      </c>
      <c r="I1674">
        <v>5601</v>
      </c>
      <c r="J1674">
        <v>3</v>
      </c>
      <c r="K1674">
        <v>49</v>
      </c>
      <c r="L1674" t="s">
        <v>15568</v>
      </c>
      <c r="M1674" t="s">
        <v>23</v>
      </c>
      <c r="N1674" t="s">
        <v>23</v>
      </c>
      <c r="O1674" t="s">
        <v>56</v>
      </c>
      <c r="P1674" t="s">
        <v>202</v>
      </c>
      <c r="Q1674" t="s">
        <v>27</v>
      </c>
      <c r="R1674">
        <v>55.35</v>
      </c>
      <c r="S1674">
        <v>4701.26</v>
      </c>
    </row>
    <row r="1675" spans="1:19">
      <c r="A1675" t="s">
        <v>4222</v>
      </c>
      <c r="B1675" s="2">
        <v>44169</v>
      </c>
      <c r="C1675" t="s">
        <v>33</v>
      </c>
      <c r="D1675">
        <v>29</v>
      </c>
      <c r="E1675" t="s">
        <v>23</v>
      </c>
      <c r="F1675">
        <v>0</v>
      </c>
      <c r="G1675">
        <v>3</v>
      </c>
      <c r="H1675" t="s">
        <v>3686</v>
      </c>
      <c r="I1675">
        <v>4775</v>
      </c>
      <c r="J1675">
        <v>1</v>
      </c>
      <c r="K1675">
        <v>56</v>
      </c>
      <c r="L1675" t="s">
        <v>142</v>
      </c>
      <c r="M1675" t="s">
        <v>23</v>
      </c>
      <c r="N1675" t="s">
        <v>23</v>
      </c>
      <c r="O1675" t="s">
        <v>49</v>
      </c>
      <c r="P1675" t="s">
        <v>202</v>
      </c>
      <c r="Q1675" t="s">
        <v>27</v>
      </c>
      <c r="R1675">
        <v>65.2</v>
      </c>
      <c r="S1675">
        <v>5736.47</v>
      </c>
    </row>
    <row r="1676" spans="1:19">
      <c r="A1676" t="s">
        <v>4224</v>
      </c>
      <c r="B1676" s="2">
        <v>45037</v>
      </c>
      <c r="C1676" t="s">
        <v>33</v>
      </c>
      <c r="D1676">
        <v>62</v>
      </c>
      <c r="E1676" t="s">
        <v>39</v>
      </c>
      <c r="F1676">
        <v>0</v>
      </c>
      <c r="G1676">
        <v>3</v>
      </c>
      <c r="H1676" t="s">
        <v>3686</v>
      </c>
      <c r="I1676">
        <v>2885</v>
      </c>
      <c r="J1676">
        <v>0</v>
      </c>
      <c r="K1676">
        <v>28</v>
      </c>
      <c r="L1676" t="s">
        <v>15568</v>
      </c>
      <c r="M1676" t="s">
        <v>23</v>
      </c>
      <c r="N1676" t="s">
        <v>23</v>
      </c>
      <c r="O1676" t="s">
        <v>56</v>
      </c>
      <c r="P1676" t="s">
        <v>26</v>
      </c>
      <c r="Q1676" t="s">
        <v>50</v>
      </c>
      <c r="R1676">
        <v>54.9</v>
      </c>
      <c r="S1676">
        <v>1596.15</v>
      </c>
    </row>
    <row r="1677" spans="1:19">
      <c r="A1677" t="s">
        <v>4226</v>
      </c>
      <c r="B1677" s="2">
        <v>44363</v>
      </c>
      <c r="C1677" t="s">
        <v>33</v>
      </c>
      <c r="D1677">
        <v>37</v>
      </c>
      <c r="E1677" t="s">
        <v>23</v>
      </c>
      <c r="F1677">
        <v>0</v>
      </c>
      <c r="G1677">
        <v>3</v>
      </c>
      <c r="H1677" t="s">
        <v>3686</v>
      </c>
      <c r="I1677">
        <v>6100</v>
      </c>
      <c r="J1677">
        <v>7</v>
      </c>
      <c r="K1677">
        <v>50</v>
      </c>
      <c r="L1677" t="s">
        <v>142</v>
      </c>
      <c r="M1677" t="s">
        <v>23</v>
      </c>
      <c r="N1677" t="s">
        <v>23</v>
      </c>
      <c r="O1677" t="s">
        <v>25</v>
      </c>
      <c r="P1677" t="s">
        <v>202</v>
      </c>
      <c r="Q1677" t="s">
        <v>84</v>
      </c>
      <c r="R1677">
        <v>104.4</v>
      </c>
      <c r="S1677">
        <v>6272.4</v>
      </c>
    </row>
    <row r="1678" spans="1:19">
      <c r="A1678" t="s">
        <v>4228</v>
      </c>
      <c r="B1678" s="2">
        <v>43751</v>
      </c>
      <c r="C1678" t="s">
        <v>33</v>
      </c>
      <c r="D1678">
        <v>57</v>
      </c>
      <c r="E1678" t="s">
        <v>23</v>
      </c>
      <c r="F1678">
        <v>0</v>
      </c>
      <c r="G1678">
        <v>3</v>
      </c>
      <c r="H1678" t="s">
        <v>3686</v>
      </c>
      <c r="I1678">
        <v>5460</v>
      </c>
      <c r="J1678">
        <v>8</v>
      </c>
      <c r="K1678">
        <v>70</v>
      </c>
      <c r="L1678" t="s">
        <v>15568</v>
      </c>
      <c r="M1678" t="s">
        <v>39</v>
      </c>
      <c r="N1678" t="s">
        <v>23</v>
      </c>
      <c r="O1678" t="s">
        <v>56</v>
      </c>
      <c r="P1678" t="s">
        <v>164</v>
      </c>
      <c r="Q1678" t="s">
        <v>27</v>
      </c>
      <c r="R1678">
        <v>49.85</v>
      </c>
      <c r="S1678">
        <v>3370.2</v>
      </c>
    </row>
    <row r="1679" spans="1:19">
      <c r="A1679" t="s">
        <v>4230</v>
      </c>
      <c r="B1679" s="2">
        <v>43759</v>
      </c>
      <c r="C1679" t="s">
        <v>22</v>
      </c>
      <c r="D1679">
        <v>46</v>
      </c>
      <c r="E1679" t="s">
        <v>39</v>
      </c>
      <c r="F1679">
        <v>0</v>
      </c>
      <c r="G1679">
        <v>3</v>
      </c>
      <c r="H1679" t="s">
        <v>3686</v>
      </c>
      <c r="I1679">
        <v>4511</v>
      </c>
      <c r="J1679">
        <v>0</v>
      </c>
      <c r="K1679">
        <v>70</v>
      </c>
      <c r="L1679" t="s">
        <v>316</v>
      </c>
      <c r="M1679" t="s">
        <v>23</v>
      </c>
      <c r="N1679" t="s">
        <v>23</v>
      </c>
      <c r="O1679" t="s">
        <v>25</v>
      </c>
      <c r="P1679" t="s">
        <v>164</v>
      </c>
      <c r="Q1679" t="s">
        <v>27</v>
      </c>
      <c r="R1679">
        <v>114.95</v>
      </c>
      <c r="S1679">
        <v>8735.35</v>
      </c>
    </row>
    <row r="1680" spans="1:19">
      <c r="A1680" t="s">
        <v>4233</v>
      </c>
      <c r="B1680" s="2">
        <v>43902</v>
      </c>
      <c r="C1680" t="s">
        <v>33</v>
      </c>
      <c r="D1680">
        <v>51</v>
      </c>
      <c r="E1680" t="s">
        <v>23</v>
      </c>
      <c r="F1680">
        <v>3</v>
      </c>
      <c r="G1680">
        <v>3</v>
      </c>
      <c r="H1680" t="s">
        <v>3686</v>
      </c>
      <c r="I1680">
        <v>4921</v>
      </c>
      <c r="J1680">
        <v>1</v>
      </c>
      <c r="K1680">
        <v>65</v>
      </c>
      <c r="L1680" t="s">
        <v>15568</v>
      </c>
      <c r="M1680" t="s">
        <v>23</v>
      </c>
      <c r="N1680" t="s">
        <v>23</v>
      </c>
      <c r="O1680" t="s">
        <v>56</v>
      </c>
      <c r="P1680" t="s">
        <v>164</v>
      </c>
      <c r="Q1680" t="s">
        <v>27</v>
      </c>
      <c r="R1680">
        <v>91.55</v>
      </c>
      <c r="S1680">
        <v>6621.1</v>
      </c>
    </row>
    <row r="1681" spans="1:19">
      <c r="A1681" t="s">
        <v>4236</v>
      </c>
      <c r="B1681" s="2">
        <v>45459</v>
      </c>
      <c r="C1681" t="s">
        <v>33</v>
      </c>
      <c r="D1681">
        <v>52</v>
      </c>
      <c r="E1681" t="s">
        <v>23</v>
      </c>
      <c r="F1681">
        <v>3</v>
      </c>
      <c r="G1681">
        <v>3</v>
      </c>
      <c r="H1681" t="s">
        <v>3686</v>
      </c>
      <c r="I1681">
        <v>5772</v>
      </c>
      <c r="J1681">
        <v>8</v>
      </c>
      <c r="K1681">
        <v>14</v>
      </c>
      <c r="L1681" t="s">
        <v>97</v>
      </c>
      <c r="M1681" t="s">
        <v>23</v>
      </c>
      <c r="N1681" t="s">
        <v>23</v>
      </c>
      <c r="O1681" t="s">
        <v>49</v>
      </c>
      <c r="P1681" t="s">
        <v>26</v>
      </c>
      <c r="Q1681" t="s">
        <v>50</v>
      </c>
      <c r="R1681">
        <v>80.45</v>
      </c>
      <c r="S1681">
        <v>1273.83</v>
      </c>
    </row>
    <row r="1682" spans="1:19">
      <c r="A1682" t="s">
        <v>4238</v>
      </c>
      <c r="B1682" s="2">
        <v>45852</v>
      </c>
      <c r="C1682" t="s">
        <v>33</v>
      </c>
      <c r="D1682">
        <v>43</v>
      </c>
      <c r="E1682" t="s">
        <v>39</v>
      </c>
      <c r="F1682">
        <v>0</v>
      </c>
      <c r="G1682">
        <v>3</v>
      </c>
      <c r="H1682" t="s">
        <v>3751</v>
      </c>
      <c r="I1682">
        <v>5960</v>
      </c>
      <c r="J1682">
        <v>0</v>
      </c>
      <c r="K1682">
        <v>1</v>
      </c>
      <c r="L1682" t="s">
        <v>15568</v>
      </c>
      <c r="M1682" t="s">
        <v>23</v>
      </c>
      <c r="N1682" t="s">
        <v>23</v>
      </c>
      <c r="O1682" t="s">
        <v>25</v>
      </c>
      <c r="P1682" t="s">
        <v>26</v>
      </c>
      <c r="Q1682" t="s">
        <v>50</v>
      </c>
      <c r="R1682">
        <v>83.4</v>
      </c>
      <c r="S1682">
        <v>126.46</v>
      </c>
    </row>
    <row r="1683" spans="1:19">
      <c r="A1683" t="s">
        <v>4241</v>
      </c>
      <c r="B1683" s="2">
        <v>44008</v>
      </c>
      <c r="C1683" t="s">
        <v>33</v>
      </c>
      <c r="D1683">
        <v>49</v>
      </c>
      <c r="E1683" t="s">
        <v>23</v>
      </c>
      <c r="F1683">
        <v>2</v>
      </c>
      <c r="G1683">
        <v>3</v>
      </c>
      <c r="H1683" t="s">
        <v>3686</v>
      </c>
      <c r="I1683">
        <v>5453</v>
      </c>
      <c r="J1683">
        <v>6</v>
      </c>
      <c r="K1683">
        <v>62</v>
      </c>
      <c r="L1683" t="s">
        <v>142</v>
      </c>
      <c r="M1683" t="s">
        <v>39</v>
      </c>
      <c r="N1683" t="s">
        <v>23</v>
      </c>
      <c r="O1683" t="s">
        <v>56</v>
      </c>
      <c r="P1683" t="s">
        <v>164</v>
      </c>
      <c r="Q1683" t="s">
        <v>27</v>
      </c>
      <c r="R1683">
        <v>48.7</v>
      </c>
      <c r="S1683">
        <v>3128.55</v>
      </c>
    </row>
    <row r="1684" spans="1:19">
      <c r="A1684" t="s">
        <v>4243</v>
      </c>
      <c r="B1684" s="2">
        <v>45833</v>
      </c>
      <c r="C1684" t="s">
        <v>33</v>
      </c>
      <c r="D1684">
        <v>32</v>
      </c>
      <c r="E1684" t="s">
        <v>39</v>
      </c>
      <c r="F1684">
        <v>0</v>
      </c>
      <c r="G1684">
        <v>3</v>
      </c>
      <c r="H1684" t="s">
        <v>3751</v>
      </c>
      <c r="I1684">
        <v>5694</v>
      </c>
      <c r="J1684">
        <v>0</v>
      </c>
      <c r="K1684">
        <v>2</v>
      </c>
      <c r="L1684" t="s">
        <v>48</v>
      </c>
      <c r="M1684" t="s">
        <v>23</v>
      </c>
      <c r="N1684" t="s">
        <v>23</v>
      </c>
      <c r="O1684" t="s">
        <v>49</v>
      </c>
      <c r="P1684" t="s">
        <v>26</v>
      </c>
      <c r="Q1684" t="s">
        <v>27</v>
      </c>
      <c r="R1684">
        <v>44.45</v>
      </c>
      <c r="S1684">
        <v>120.1</v>
      </c>
    </row>
    <row r="1685" spans="1:19">
      <c r="A1685" t="s">
        <v>4246</v>
      </c>
      <c r="B1685" s="2">
        <v>44322</v>
      </c>
      <c r="C1685" t="s">
        <v>22</v>
      </c>
      <c r="D1685">
        <v>22</v>
      </c>
      <c r="E1685" t="s">
        <v>23</v>
      </c>
      <c r="F1685">
        <v>0</v>
      </c>
      <c r="G1685">
        <v>3</v>
      </c>
      <c r="H1685" t="s">
        <v>3686</v>
      </c>
      <c r="I1685">
        <v>4745</v>
      </c>
      <c r="J1685">
        <v>7</v>
      </c>
      <c r="K1685">
        <v>51</v>
      </c>
      <c r="L1685" t="s">
        <v>142</v>
      </c>
      <c r="M1685" t="s">
        <v>23</v>
      </c>
      <c r="N1685" t="s">
        <v>23</v>
      </c>
      <c r="O1685" t="s">
        <v>25</v>
      </c>
      <c r="P1685" t="s">
        <v>202</v>
      </c>
      <c r="Q1685" t="s">
        <v>50</v>
      </c>
      <c r="R1685">
        <v>96.4</v>
      </c>
      <c r="S1685">
        <v>6696.05</v>
      </c>
    </row>
    <row r="1686" spans="1:19">
      <c r="A1686" t="s">
        <v>4249</v>
      </c>
      <c r="B1686" s="2">
        <v>45606</v>
      </c>
      <c r="C1686" t="s">
        <v>33</v>
      </c>
      <c r="D1686">
        <v>63</v>
      </c>
      <c r="E1686" t="s">
        <v>39</v>
      </c>
      <c r="F1686">
        <v>0</v>
      </c>
      <c r="G1686">
        <v>3</v>
      </c>
      <c r="H1686" t="s">
        <v>3686</v>
      </c>
      <c r="I1686">
        <v>3581</v>
      </c>
      <c r="J1686">
        <v>0</v>
      </c>
      <c r="K1686">
        <v>9</v>
      </c>
      <c r="L1686" t="s">
        <v>15568</v>
      </c>
      <c r="M1686" t="s">
        <v>23</v>
      </c>
      <c r="N1686" t="s">
        <v>23</v>
      </c>
      <c r="O1686" t="s">
        <v>25</v>
      </c>
      <c r="P1686" t="s">
        <v>26</v>
      </c>
      <c r="Q1686" t="s">
        <v>27</v>
      </c>
      <c r="R1686">
        <v>80.55</v>
      </c>
      <c r="S1686">
        <v>944.75</v>
      </c>
    </row>
    <row r="1687" spans="1:19">
      <c r="A1687" t="s">
        <v>4251</v>
      </c>
      <c r="B1687" s="2">
        <v>43776</v>
      </c>
      <c r="C1687" t="s">
        <v>33</v>
      </c>
      <c r="D1687">
        <v>38</v>
      </c>
      <c r="E1687" t="s">
        <v>23</v>
      </c>
      <c r="F1687">
        <v>2</v>
      </c>
      <c r="G1687">
        <v>3</v>
      </c>
      <c r="H1687" t="s">
        <v>3686</v>
      </c>
      <c r="I1687">
        <v>5188</v>
      </c>
      <c r="J1687">
        <v>5</v>
      </c>
      <c r="K1687">
        <v>69</v>
      </c>
      <c r="L1687" t="s">
        <v>15568</v>
      </c>
      <c r="M1687" t="s">
        <v>23</v>
      </c>
      <c r="N1687" t="s">
        <v>39</v>
      </c>
      <c r="P1687" t="s">
        <v>202</v>
      </c>
      <c r="Q1687" t="s">
        <v>50</v>
      </c>
      <c r="R1687">
        <v>20.350000000000001</v>
      </c>
      <c r="S1687">
        <v>3062.08</v>
      </c>
    </row>
    <row r="1688" spans="1:19">
      <c r="A1688" t="s">
        <v>4253</v>
      </c>
      <c r="B1688" s="2">
        <v>44413</v>
      </c>
      <c r="C1688" t="s">
        <v>33</v>
      </c>
      <c r="D1688">
        <v>24</v>
      </c>
      <c r="E1688" t="s">
        <v>39</v>
      </c>
      <c r="F1688">
        <v>0</v>
      </c>
      <c r="G1688">
        <v>3</v>
      </c>
      <c r="H1688" t="s">
        <v>3686</v>
      </c>
      <c r="I1688">
        <v>2469</v>
      </c>
      <c r="J1688">
        <v>0</v>
      </c>
      <c r="K1688">
        <v>48</v>
      </c>
      <c r="L1688" t="s">
        <v>15568</v>
      </c>
      <c r="M1688" t="s">
        <v>39</v>
      </c>
      <c r="N1688" t="s">
        <v>23</v>
      </c>
      <c r="O1688" t="s">
        <v>56</v>
      </c>
      <c r="P1688" t="s">
        <v>26</v>
      </c>
      <c r="Q1688" t="s">
        <v>27</v>
      </c>
      <c r="R1688">
        <v>44.8</v>
      </c>
      <c r="S1688">
        <v>2104.5500000000002</v>
      </c>
    </row>
    <row r="1689" spans="1:19">
      <c r="A1689" t="s">
        <v>4256</v>
      </c>
      <c r="B1689" s="2">
        <v>45821</v>
      </c>
      <c r="C1689" t="s">
        <v>22</v>
      </c>
      <c r="D1689">
        <v>62</v>
      </c>
      <c r="E1689" t="s">
        <v>39</v>
      </c>
      <c r="F1689">
        <v>0</v>
      </c>
      <c r="G1689">
        <v>3</v>
      </c>
      <c r="H1689" t="s">
        <v>3751</v>
      </c>
      <c r="I1689">
        <v>3527</v>
      </c>
      <c r="J1689">
        <v>0</v>
      </c>
      <c r="K1689">
        <v>2</v>
      </c>
      <c r="L1689" t="s">
        <v>15568</v>
      </c>
      <c r="M1689" t="s">
        <v>23</v>
      </c>
      <c r="N1689" t="s">
        <v>23</v>
      </c>
      <c r="O1689" t="s">
        <v>25</v>
      </c>
      <c r="P1689" t="s">
        <v>26</v>
      </c>
      <c r="Q1689" t="s">
        <v>27</v>
      </c>
      <c r="R1689">
        <v>69.8</v>
      </c>
      <c r="S1689">
        <v>179.03</v>
      </c>
    </row>
    <row r="1690" spans="1:19">
      <c r="A1690" t="s">
        <v>4258</v>
      </c>
      <c r="B1690" s="2">
        <v>44808</v>
      </c>
      <c r="C1690" t="s">
        <v>33</v>
      </c>
      <c r="D1690">
        <v>31</v>
      </c>
      <c r="E1690" t="s">
        <v>23</v>
      </c>
      <c r="F1690">
        <v>2</v>
      </c>
      <c r="G1690">
        <v>3</v>
      </c>
      <c r="H1690" t="s">
        <v>3686</v>
      </c>
      <c r="I1690">
        <v>3739</v>
      </c>
      <c r="J1690">
        <v>1</v>
      </c>
      <c r="K1690">
        <v>35</v>
      </c>
      <c r="L1690" t="s">
        <v>40</v>
      </c>
      <c r="M1690" t="s">
        <v>23</v>
      </c>
      <c r="N1690" t="s">
        <v>39</v>
      </c>
      <c r="P1690" t="s">
        <v>202</v>
      </c>
      <c r="Q1690" t="s">
        <v>50</v>
      </c>
      <c r="R1690">
        <v>19.649999999999999</v>
      </c>
      <c r="S1690">
        <v>1348.95</v>
      </c>
    </row>
    <row r="1691" spans="1:19">
      <c r="A1691" t="s">
        <v>4260</v>
      </c>
      <c r="B1691" s="2">
        <v>43953</v>
      </c>
      <c r="C1691" t="s">
        <v>22</v>
      </c>
      <c r="D1691">
        <v>30</v>
      </c>
      <c r="E1691" t="s">
        <v>23</v>
      </c>
      <c r="F1691">
        <v>0</v>
      </c>
      <c r="G1691">
        <v>3</v>
      </c>
      <c r="H1691" t="s">
        <v>3686</v>
      </c>
      <c r="I1691">
        <v>6216</v>
      </c>
      <c r="J1691">
        <v>8</v>
      </c>
      <c r="K1691">
        <v>63</v>
      </c>
      <c r="L1691" t="s">
        <v>15568</v>
      </c>
      <c r="M1691" t="s">
        <v>23</v>
      </c>
      <c r="N1691" t="s">
        <v>23</v>
      </c>
      <c r="O1691" t="s">
        <v>25</v>
      </c>
      <c r="P1691" t="s">
        <v>164</v>
      </c>
      <c r="Q1691" t="s">
        <v>50</v>
      </c>
      <c r="R1691">
        <v>110.1</v>
      </c>
      <c r="S1691">
        <v>6906.04</v>
      </c>
    </row>
    <row r="1692" spans="1:19">
      <c r="A1692" t="s">
        <v>4262</v>
      </c>
      <c r="B1692" s="2">
        <v>44244</v>
      </c>
      <c r="C1692" t="s">
        <v>22</v>
      </c>
      <c r="D1692">
        <v>46</v>
      </c>
      <c r="E1692" t="s">
        <v>39</v>
      </c>
      <c r="F1692">
        <v>0</v>
      </c>
      <c r="G1692">
        <v>3</v>
      </c>
      <c r="H1692" t="s">
        <v>3686</v>
      </c>
      <c r="I1692">
        <v>6143</v>
      </c>
      <c r="J1692">
        <v>0</v>
      </c>
      <c r="K1692">
        <v>54</v>
      </c>
      <c r="L1692" t="s">
        <v>142</v>
      </c>
      <c r="M1692" t="s">
        <v>39</v>
      </c>
      <c r="N1692" t="s">
        <v>23</v>
      </c>
      <c r="O1692" t="s">
        <v>49</v>
      </c>
      <c r="P1692" t="s">
        <v>164</v>
      </c>
      <c r="Q1692" t="s">
        <v>27</v>
      </c>
      <c r="R1692">
        <v>46.2</v>
      </c>
      <c r="S1692">
        <v>2431.9499999999998</v>
      </c>
    </row>
    <row r="1693" spans="1:19">
      <c r="A1693" t="s">
        <v>4264</v>
      </c>
      <c r="B1693" s="2">
        <v>45570</v>
      </c>
      <c r="C1693" t="s">
        <v>33</v>
      </c>
      <c r="D1693">
        <v>51</v>
      </c>
      <c r="E1693" t="s">
        <v>23</v>
      </c>
      <c r="F1693">
        <v>0</v>
      </c>
      <c r="G1693">
        <v>3</v>
      </c>
      <c r="H1693" t="s">
        <v>3686</v>
      </c>
      <c r="I1693">
        <v>3403</v>
      </c>
      <c r="J1693">
        <v>4</v>
      </c>
      <c r="K1693">
        <v>10</v>
      </c>
      <c r="L1693" t="s">
        <v>15568</v>
      </c>
      <c r="M1693" t="s">
        <v>23</v>
      </c>
      <c r="N1693" t="s">
        <v>23</v>
      </c>
      <c r="O1693" t="s">
        <v>25</v>
      </c>
      <c r="P1693" t="s">
        <v>26</v>
      </c>
      <c r="Q1693" t="s">
        <v>50</v>
      </c>
      <c r="R1693">
        <v>78.150000000000006</v>
      </c>
      <c r="S1693">
        <v>1145.45</v>
      </c>
    </row>
    <row r="1694" spans="1:19">
      <c r="A1694" t="s">
        <v>4267</v>
      </c>
      <c r="B1694" s="2">
        <v>45131</v>
      </c>
      <c r="C1694" t="s">
        <v>22</v>
      </c>
      <c r="D1694">
        <v>23</v>
      </c>
      <c r="E1694" t="s">
        <v>23</v>
      </c>
      <c r="F1694">
        <v>4</v>
      </c>
      <c r="G1694">
        <v>3</v>
      </c>
      <c r="H1694" t="s">
        <v>3686</v>
      </c>
      <c r="I1694">
        <v>5250</v>
      </c>
      <c r="J1694">
        <v>8</v>
      </c>
      <c r="K1694">
        <v>25</v>
      </c>
      <c r="L1694" t="s">
        <v>40</v>
      </c>
      <c r="M1694" t="s">
        <v>23</v>
      </c>
      <c r="N1694" t="s">
        <v>39</v>
      </c>
      <c r="P1694" t="s">
        <v>26</v>
      </c>
      <c r="Q1694" t="s">
        <v>27</v>
      </c>
      <c r="R1694">
        <v>25.4</v>
      </c>
      <c r="S1694">
        <v>1035.8499999999999</v>
      </c>
    </row>
    <row r="1695" spans="1:19">
      <c r="A1695" t="s">
        <v>4269</v>
      </c>
      <c r="B1695" s="2">
        <v>44363</v>
      </c>
      <c r="C1695" t="s">
        <v>33</v>
      </c>
      <c r="D1695">
        <v>61</v>
      </c>
      <c r="E1695" t="s">
        <v>23</v>
      </c>
      <c r="F1695">
        <v>3</v>
      </c>
      <c r="G1695">
        <v>3</v>
      </c>
      <c r="H1695" t="s">
        <v>3686</v>
      </c>
      <c r="I1695">
        <v>5823</v>
      </c>
      <c r="J1695">
        <v>6</v>
      </c>
      <c r="K1695">
        <v>50</v>
      </c>
      <c r="L1695" t="s">
        <v>142</v>
      </c>
      <c r="M1695" t="s">
        <v>23</v>
      </c>
      <c r="N1695" t="s">
        <v>23</v>
      </c>
      <c r="O1695" t="s">
        <v>49</v>
      </c>
      <c r="P1695" t="s">
        <v>202</v>
      </c>
      <c r="Q1695" t="s">
        <v>27</v>
      </c>
      <c r="R1695">
        <v>80.05</v>
      </c>
      <c r="S1695">
        <v>6501.2</v>
      </c>
    </row>
    <row r="1696" spans="1:19">
      <c r="A1696" t="s">
        <v>4271</v>
      </c>
      <c r="B1696" s="2">
        <v>44305</v>
      </c>
      <c r="C1696" t="s">
        <v>33</v>
      </c>
      <c r="D1696">
        <v>50</v>
      </c>
      <c r="E1696" t="s">
        <v>39</v>
      </c>
      <c r="F1696">
        <v>0</v>
      </c>
      <c r="G1696">
        <v>3</v>
      </c>
      <c r="H1696" t="s">
        <v>3686</v>
      </c>
      <c r="I1696">
        <v>6334</v>
      </c>
      <c r="J1696">
        <v>0</v>
      </c>
      <c r="K1696">
        <v>52</v>
      </c>
      <c r="L1696" t="s">
        <v>142</v>
      </c>
      <c r="M1696" t="s">
        <v>23</v>
      </c>
      <c r="N1696" t="s">
        <v>23</v>
      </c>
      <c r="O1696" t="s">
        <v>49</v>
      </c>
      <c r="P1696" t="s">
        <v>26</v>
      </c>
      <c r="Q1696" t="s">
        <v>27</v>
      </c>
      <c r="R1696">
        <v>49.75</v>
      </c>
      <c r="S1696">
        <v>4559.91</v>
      </c>
    </row>
    <row r="1697" spans="1:19">
      <c r="A1697" t="s">
        <v>4273</v>
      </c>
      <c r="B1697" s="2">
        <v>45768</v>
      </c>
      <c r="C1697" t="s">
        <v>33</v>
      </c>
      <c r="D1697">
        <v>33</v>
      </c>
      <c r="E1697" t="s">
        <v>39</v>
      </c>
      <c r="F1697">
        <v>3</v>
      </c>
      <c r="G1697">
        <v>3</v>
      </c>
      <c r="H1697" t="s">
        <v>3686</v>
      </c>
      <c r="I1697">
        <v>2421</v>
      </c>
      <c r="J1697">
        <v>0</v>
      </c>
      <c r="K1697">
        <v>4</v>
      </c>
      <c r="L1697" t="s">
        <v>48</v>
      </c>
      <c r="M1697" t="s">
        <v>39</v>
      </c>
      <c r="N1697" t="s">
        <v>23</v>
      </c>
      <c r="O1697" t="s">
        <v>56</v>
      </c>
      <c r="P1697" t="s">
        <v>26</v>
      </c>
      <c r="Q1697" t="s">
        <v>50</v>
      </c>
      <c r="R1697">
        <v>57.2</v>
      </c>
      <c r="S1697">
        <v>223.75</v>
      </c>
    </row>
    <row r="1698" spans="1:19">
      <c r="A1698" t="s">
        <v>4276</v>
      </c>
      <c r="B1698" s="2">
        <v>44085</v>
      </c>
      <c r="C1698" t="s">
        <v>33</v>
      </c>
      <c r="D1698">
        <v>31</v>
      </c>
      <c r="E1698" t="s">
        <v>23</v>
      </c>
      <c r="F1698">
        <v>0</v>
      </c>
      <c r="G1698">
        <v>3</v>
      </c>
      <c r="H1698" t="s">
        <v>3686</v>
      </c>
      <c r="I1698">
        <v>5238</v>
      </c>
      <c r="J1698">
        <v>4</v>
      </c>
      <c r="K1698">
        <v>59</v>
      </c>
      <c r="L1698" t="s">
        <v>142</v>
      </c>
      <c r="M1698" t="s">
        <v>23</v>
      </c>
      <c r="N1698" t="s">
        <v>23</v>
      </c>
      <c r="O1698" t="s">
        <v>25</v>
      </c>
      <c r="P1698" t="s">
        <v>26</v>
      </c>
      <c r="Q1698" t="s">
        <v>27</v>
      </c>
      <c r="R1698">
        <v>94.75</v>
      </c>
      <c r="S1698">
        <v>6564.66</v>
      </c>
    </row>
    <row r="1699" spans="1:19">
      <c r="A1699" t="s">
        <v>4278</v>
      </c>
      <c r="B1699" s="2">
        <v>45833</v>
      </c>
      <c r="C1699" t="s">
        <v>33</v>
      </c>
      <c r="D1699">
        <v>60</v>
      </c>
      <c r="E1699" t="s">
        <v>23</v>
      </c>
      <c r="F1699">
        <v>0</v>
      </c>
      <c r="G1699">
        <v>3</v>
      </c>
      <c r="H1699" t="s">
        <v>3751</v>
      </c>
      <c r="I1699">
        <v>4158</v>
      </c>
      <c r="J1699">
        <v>9</v>
      </c>
      <c r="K1699">
        <v>2</v>
      </c>
      <c r="L1699" t="s">
        <v>15568</v>
      </c>
      <c r="M1699" t="s">
        <v>23</v>
      </c>
      <c r="N1699" t="s">
        <v>39</v>
      </c>
      <c r="P1699" t="s">
        <v>26</v>
      </c>
      <c r="Q1699" t="s">
        <v>27</v>
      </c>
      <c r="R1699">
        <v>20.100000000000001</v>
      </c>
      <c r="S1699">
        <v>108.87</v>
      </c>
    </row>
    <row r="1700" spans="1:19">
      <c r="A1700" t="s">
        <v>4280</v>
      </c>
      <c r="B1700" s="2">
        <v>45464</v>
      </c>
      <c r="C1700" t="s">
        <v>33</v>
      </c>
      <c r="D1700">
        <v>38</v>
      </c>
      <c r="E1700" t="s">
        <v>23</v>
      </c>
      <c r="F1700">
        <v>2</v>
      </c>
      <c r="G1700">
        <v>3</v>
      </c>
      <c r="H1700" t="s">
        <v>3686</v>
      </c>
      <c r="I1700">
        <v>5723</v>
      </c>
      <c r="J1700">
        <v>4</v>
      </c>
      <c r="K1700">
        <v>14</v>
      </c>
      <c r="L1700" t="s">
        <v>97</v>
      </c>
      <c r="M1700" t="s">
        <v>23</v>
      </c>
      <c r="N1700" t="s">
        <v>23</v>
      </c>
      <c r="O1700" t="s">
        <v>49</v>
      </c>
      <c r="P1700" t="s">
        <v>26</v>
      </c>
      <c r="Q1700" t="s">
        <v>27</v>
      </c>
      <c r="R1700">
        <v>59.45</v>
      </c>
      <c r="S1700">
        <v>1377.81</v>
      </c>
    </row>
    <row r="1701" spans="1:19">
      <c r="A1701" t="s">
        <v>4282</v>
      </c>
      <c r="B1701" s="2">
        <v>43715</v>
      </c>
      <c r="C1701" t="s">
        <v>22</v>
      </c>
      <c r="D1701">
        <v>29</v>
      </c>
      <c r="E1701" t="s">
        <v>39</v>
      </c>
      <c r="F1701">
        <v>3</v>
      </c>
      <c r="G1701">
        <v>3</v>
      </c>
      <c r="H1701" t="s">
        <v>3686</v>
      </c>
      <c r="I1701">
        <v>4633</v>
      </c>
      <c r="J1701">
        <v>0</v>
      </c>
      <c r="K1701">
        <v>71</v>
      </c>
      <c r="L1701" t="s">
        <v>316</v>
      </c>
      <c r="M1701" t="s">
        <v>23</v>
      </c>
      <c r="N1701" t="s">
        <v>23</v>
      </c>
      <c r="O1701" t="s">
        <v>49</v>
      </c>
      <c r="P1701" t="s">
        <v>164</v>
      </c>
      <c r="Q1701" t="s">
        <v>50</v>
      </c>
      <c r="R1701">
        <v>76.900000000000006</v>
      </c>
      <c r="S1701">
        <v>5860.66</v>
      </c>
    </row>
    <row r="1702" spans="1:19">
      <c r="A1702" t="s">
        <v>4285</v>
      </c>
      <c r="B1702" s="2">
        <v>43902</v>
      </c>
      <c r="C1702" t="s">
        <v>33</v>
      </c>
      <c r="D1702">
        <v>20</v>
      </c>
      <c r="E1702" t="s">
        <v>23</v>
      </c>
      <c r="F1702">
        <v>2</v>
      </c>
      <c r="G1702">
        <v>3</v>
      </c>
      <c r="H1702" t="s">
        <v>3686</v>
      </c>
      <c r="I1702">
        <v>5314</v>
      </c>
      <c r="J1702">
        <v>0</v>
      </c>
      <c r="K1702">
        <v>65</v>
      </c>
      <c r="L1702" t="s">
        <v>142</v>
      </c>
      <c r="M1702" t="s">
        <v>23</v>
      </c>
      <c r="N1702" t="s">
        <v>23</v>
      </c>
      <c r="O1702" t="s">
        <v>49</v>
      </c>
      <c r="P1702" t="s">
        <v>164</v>
      </c>
      <c r="Q1702" t="s">
        <v>27</v>
      </c>
      <c r="R1702">
        <v>82.5</v>
      </c>
      <c r="S1702">
        <v>5563.85</v>
      </c>
    </row>
    <row r="1703" spans="1:19">
      <c r="A1703" t="s">
        <v>4287</v>
      </c>
      <c r="B1703" s="2">
        <v>45767</v>
      </c>
      <c r="C1703" t="s">
        <v>33</v>
      </c>
      <c r="D1703">
        <v>23</v>
      </c>
      <c r="E1703" t="s">
        <v>23</v>
      </c>
      <c r="F1703">
        <v>0</v>
      </c>
      <c r="G1703">
        <v>3</v>
      </c>
      <c r="H1703" t="s">
        <v>3686</v>
      </c>
      <c r="I1703">
        <v>2198</v>
      </c>
      <c r="J1703">
        <v>5</v>
      </c>
      <c r="K1703">
        <v>4</v>
      </c>
      <c r="L1703" t="s">
        <v>15568</v>
      </c>
      <c r="M1703" t="s">
        <v>23</v>
      </c>
      <c r="N1703" t="s">
        <v>39</v>
      </c>
      <c r="P1703" t="s">
        <v>26</v>
      </c>
      <c r="Q1703" t="s">
        <v>27</v>
      </c>
      <c r="R1703">
        <v>20.149999999999999</v>
      </c>
      <c r="S1703">
        <v>274.76</v>
      </c>
    </row>
    <row r="1704" spans="1:19">
      <c r="A1704" t="s">
        <v>4289</v>
      </c>
      <c r="B1704" s="2">
        <v>44658</v>
      </c>
      <c r="C1704" t="s">
        <v>22</v>
      </c>
      <c r="D1704">
        <v>35</v>
      </c>
      <c r="E1704" t="s">
        <v>23</v>
      </c>
      <c r="F1704">
        <v>0</v>
      </c>
      <c r="G1704">
        <v>3</v>
      </c>
      <c r="H1704" t="s">
        <v>3686</v>
      </c>
      <c r="I1704">
        <v>3387</v>
      </c>
      <c r="J1704">
        <v>5</v>
      </c>
      <c r="K1704">
        <v>40</v>
      </c>
      <c r="L1704" t="s">
        <v>142</v>
      </c>
      <c r="M1704" t="s">
        <v>23</v>
      </c>
      <c r="N1704" t="s">
        <v>23</v>
      </c>
      <c r="O1704" t="s">
        <v>25</v>
      </c>
      <c r="P1704" t="s">
        <v>202</v>
      </c>
      <c r="Q1704" t="s">
        <v>27</v>
      </c>
      <c r="R1704">
        <v>80.8</v>
      </c>
      <c r="S1704">
        <v>3651.55</v>
      </c>
    </row>
    <row r="1705" spans="1:19">
      <c r="A1705" t="s">
        <v>4291</v>
      </c>
      <c r="B1705" s="2">
        <v>43691</v>
      </c>
      <c r="C1705" t="s">
        <v>22</v>
      </c>
      <c r="D1705">
        <v>46</v>
      </c>
      <c r="E1705" t="s">
        <v>23</v>
      </c>
      <c r="F1705">
        <v>2</v>
      </c>
      <c r="G1705">
        <v>3</v>
      </c>
      <c r="H1705" t="s">
        <v>3686</v>
      </c>
      <c r="I1705">
        <v>4495</v>
      </c>
      <c r="J1705">
        <v>1</v>
      </c>
      <c r="K1705">
        <v>72</v>
      </c>
      <c r="L1705" t="s">
        <v>316</v>
      </c>
      <c r="M1705" t="s">
        <v>23</v>
      </c>
      <c r="N1705" t="s">
        <v>23</v>
      </c>
      <c r="O1705" t="s">
        <v>25</v>
      </c>
      <c r="P1705" t="s">
        <v>164</v>
      </c>
      <c r="Q1705" t="s">
        <v>50</v>
      </c>
      <c r="R1705">
        <v>103.95</v>
      </c>
      <c r="S1705">
        <v>10824.66</v>
      </c>
    </row>
    <row r="1706" spans="1:19">
      <c r="A1706" t="s">
        <v>4293</v>
      </c>
      <c r="B1706" s="2">
        <v>45307</v>
      </c>
      <c r="C1706" t="s">
        <v>33</v>
      </c>
      <c r="D1706">
        <v>26</v>
      </c>
      <c r="E1706" t="s">
        <v>23</v>
      </c>
      <c r="F1706">
        <v>3</v>
      </c>
      <c r="G1706">
        <v>3</v>
      </c>
      <c r="H1706" t="s">
        <v>3686</v>
      </c>
      <c r="I1706">
        <v>4246</v>
      </c>
      <c r="J1706">
        <v>1</v>
      </c>
      <c r="K1706">
        <v>19</v>
      </c>
      <c r="L1706" t="s">
        <v>97</v>
      </c>
      <c r="M1706" t="s">
        <v>23</v>
      </c>
      <c r="N1706" t="s">
        <v>39</v>
      </c>
      <c r="P1706" t="s">
        <v>164</v>
      </c>
      <c r="Q1706" t="s">
        <v>50</v>
      </c>
      <c r="R1706">
        <v>20.149999999999999</v>
      </c>
      <c r="S1706">
        <v>989.88</v>
      </c>
    </row>
    <row r="1707" spans="1:19">
      <c r="A1707" t="s">
        <v>4295</v>
      </c>
      <c r="B1707" s="2">
        <v>44722</v>
      </c>
      <c r="C1707" t="s">
        <v>22</v>
      </c>
      <c r="D1707">
        <v>48</v>
      </c>
      <c r="E1707" t="s">
        <v>39</v>
      </c>
      <c r="F1707">
        <v>0</v>
      </c>
      <c r="G1707">
        <v>3</v>
      </c>
      <c r="H1707" t="s">
        <v>3686</v>
      </c>
      <c r="I1707">
        <v>2907</v>
      </c>
      <c r="J1707">
        <v>0</v>
      </c>
      <c r="K1707">
        <v>38</v>
      </c>
      <c r="L1707" t="s">
        <v>15568</v>
      </c>
      <c r="M1707" t="s">
        <v>23</v>
      </c>
      <c r="N1707" t="s">
        <v>39</v>
      </c>
      <c r="P1707" t="s">
        <v>202</v>
      </c>
      <c r="Q1707" t="s">
        <v>50</v>
      </c>
      <c r="R1707">
        <v>20.100000000000001</v>
      </c>
      <c r="S1707">
        <v>1574.84</v>
      </c>
    </row>
    <row r="1708" spans="1:19">
      <c r="A1708" t="s">
        <v>4297</v>
      </c>
      <c r="B1708" s="2">
        <v>45589</v>
      </c>
      <c r="C1708" t="s">
        <v>22</v>
      </c>
      <c r="D1708">
        <v>38</v>
      </c>
      <c r="E1708" t="s">
        <v>23</v>
      </c>
      <c r="F1708">
        <v>0</v>
      </c>
      <c r="G1708">
        <v>3</v>
      </c>
      <c r="H1708" t="s">
        <v>3686</v>
      </c>
      <c r="I1708">
        <v>3519</v>
      </c>
      <c r="J1708">
        <v>9</v>
      </c>
      <c r="K1708">
        <v>10</v>
      </c>
      <c r="L1708" t="s">
        <v>97</v>
      </c>
      <c r="M1708" t="s">
        <v>23</v>
      </c>
      <c r="N1708" t="s">
        <v>23</v>
      </c>
      <c r="O1708" t="s">
        <v>49</v>
      </c>
      <c r="P1708" t="s">
        <v>26</v>
      </c>
      <c r="Q1708" t="s">
        <v>50</v>
      </c>
      <c r="R1708">
        <v>54.95</v>
      </c>
      <c r="S1708">
        <v>787.35</v>
      </c>
    </row>
    <row r="1709" spans="1:19">
      <c r="A1709" t="s">
        <v>4300</v>
      </c>
      <c r="B1709" s="2">
        <v>45031</v>
      </c>
      <c r="C1709" t="s">
        <v>22</v>
      </c>
      <c r="D1709">
        <v>34</v>
      </c>
      <c r="E1709" t="s">
        <v>23</v>
      </c>
      <c r="F1709">
        <v>2</v>
      </c>
      <c r="G1709">
        <v>3</v>
      </c>
      <c r="H1709" t="s">
        <v>3686</v>
      </c>
      <c r="I1709">
        <v>4022</v>
      </c>
      <c r="J1709">
        <v>6</v>
      </c>
      <c r="K1709">
        <v>28</v>
      </c>
      <c r="L1709" t="s">
        <v>15568</v>
      </c>
      <c r="M1709" t="s">
        <v>23</v>
      </c>
      <c r="N1709" t="s">
        <v>23</v>
      </c>
      <c r="O1709" t="s">
        <v>25</v>
      </c>
      <c r="P1709" t="s">
        <v>26</v>
      </c>
      <c r="Q1709" t="s">
        <v>27</v>
      </c>
      <c r="R1709">
        <v>85.45</v>
      </c>
      <c r="S1709">
        <v>2378.94</v>
      </c>
    </row>
    <row r="1710" spans="1:19">
      <c r="A1710" t="s">
        <v>4302</v>
      </c>
      <c r="B1710" s="2">
        <v>44118</v>
      </c>
      <c r="C1710" t="s">
        <v>22</v>
      </c>
      <c r="D1710">
        <v>64</v>
      </c>
      <c r="E1710" t="s">
        <v>39</v>
      </c>
      <c r="F1710">
        <v>0</v>
      </c>
      <c r="G1710">
        <v>3</v>
      </c>
      <c r="H1710" t="s">
        <v>3686</v>
      </c>
      <c r="I1710">
        <v>6409</v>
      </c>
      <c r="J1710">
        <v>0</v>
      </c>
      <c r="K1710">
        <v>58</v>
      </c>
      <c r="L1710" t="s">
        <v>142</v>
      </c>
      <c r="M1710" t="s">
        <v>23</v>
      </c>
      <c r="N1710" t="s">
        <v>23</v>
      </c>
      <c r="O1710" t="s">
        <v>25</v>
      </c>
      <c r="P1710" t="s">
        <v>202</v>
      </c>
      <c r="Q1710" t="s">
        <v>27</v>
      </c>
      <c r="R1710">
        <v>99.15</v>
      </c>
      <c r="S1710">
        <v>7615.81</v>
      </c>
    </row>
    <row r="1711" spans="1:19">
      <c r="A1711" t="s">
        <v>4304</v>
      </c>
      <c r="B1711" s="2">
        <v>43868</v>
      </c>
      <c r="C1711" t="s">
        <v>33</v>
      </c>
      <c r="D1711">
        <v>54</v>
      </c>
      <c r="E1711" t="s">
        <v>23</v>
      </c>
      <c r="F1711">
        <v>0</v>
      </c>
      <c r="G1711">
        <v>3</v>
      </c>
      <c r="H1711" t="s">
        <v>3686</v>
      </c>
      <c r="I1711">
        <v>5722</v>
      </c>
      <c r="J1711">
        <v>7</v>
      </c>
      <c r="K1711">
        <v>66</v>
      </c>
      <c r="L1711" t="s">
        <v>316</v>
      </c>
      <c r="M1711" t="s">
        <v>23</v>
      </c>
      <c r="N1711" t="s">
        <v>23</v>
      </c>
      <c r="O1711" t="s">
        <v>25</v>
      </c>
      <c r="P1711" t="s">
        <v>202</v>
      </c>
      <c r="Q1711" t="s">
        <v>50</v>
      </c>
      <c r="R1711">
        <v>104.6</v>
      </c>
      <c r="S1711">
        <v>8503.11</v>
      </c>
    </row>
    <row r="1712" spans="1:19">
      <c r="A1712" t="s">
        <v>4306</v>
      </c>
      <c r="B1712" s="2">
        <v>45637</v>
      </c>
      <c r="C1712" t="s">
        <v>22</v>
      </c>
      <c r="D1712">
        <v>74</v>
      </c>
      <c r="E1712" t="s">
        <v>23</v>
      </c>
      <c r="F1712">
        <v>0</v>
      </c>
      <c r="G1712">
        <v>3</v>
      </c>
      <c r="H1712" t="s">
        <v>3686</v>
      </c>
      <c r="I1712">
        <v>2136</v>
      </c>
      <c r="J1712">
        <v>9</v>
      </c>
      <c r="K1712">
        <v>8</v>
      </c>
      <c r="L1712" t="s">
        <v>48</v>
      </c>
      <c r="M1712" t="s">
        <v>23</v>
      </c>
      <c r="N1712" t="s">
        <v>23</v>
      </c>
      <c r="O1712" t="s">
        <v>49</v>
      </c>
      <c r="P1712" t="s">
        <v>202</v>
      </c>
      <c r="Q1712" t="s">
        <v>27</v>
      </c>
      <c r="R1712">
        <v>60.9</v>
      </c>
      <c r="S1712">
        <v>714.57</v>
      </c>
    </row>
    <row r="1713" spans="1:19">
      <c r="A1713" t="s">
        <v>4309</v>
      </c>
      <c r="B1713" s="2">
        <v>45526</v>
      </c>
      <c r="C1713" t="s">
        <v>22</v>
      </c>
      <c r="D1713">
        <v>76</v>
      </c>
      <c r="E1713" t="s">
        <v>39</v>
      </c>
      <c r="F1713">
        <v>0</v>
      </c>
      <c r="G1713">
        <v>3</v>
      </c>
      <c r="H1713" t="s">
        <v>3686</v>
      </c>
      <c r="I1713">
        <v>3606</v>
      </c>
      <c r="J1713">
        <v>0</v>
      </c>
      <c r="K1713">
        <v>12</v>
      </c>
      <c r="L1713" t="s">
        <v>15568</v>
      </c>
      <c r="M1713" t="s">
        <v>39</v>
      </c>
      <c r="N1713" t="s">
        <v>23</v>
      </c>
      <c r="O1713" t="s">
        <v>49</v>
      </c>
      <c r="P1713" t="s">
        <v>164</v>
      </c>
      <c r="Q1713" t="s">
        <v>50</v>
      </c>
      <c r="R1713">
        <v>29.35</v>
      </c>
      <c r="S1713">
        <v>342.22</v>
      </c>
    </row>
    <row r="1714" spans="1:19">
      <c r="A1714" t="s">
        <v>4312</v>
      </c>
      <c r="B1714" s="2">
        <v>44909</v>
      </c>
      <c r="C1714" t="s">
        <v>33</v>
      </c>
      <c r="D1714">
        <v>79</v>
      </c>
      <c r="E1714" t="s">
        <v>23</v>
      </c>
      <c r="F1714">
        <v>0</v>
      </c>
      <c r="G1714">
        <v>3</v>
      </c>
      <c r="H1714" t="s">
        <v>3686</v>
      </c>
      <c r="I1714">
        <v>5242</v>
      </c>
      <c r="J1714">
        <v>2</v>
      </c>
      <c r="K1714">
        <v>32</v>
      </c>
      <c r="L1714" t="s">
        <v>40</v>
      </c>
      <c r="M1714" t="s">
        <v>23</v>
      </c>
      <c r="N1714" t="s">
        <v>23</v>
      </c>
      <c r="O1714" t="s">
        <v>25</v>
      </c>
      <c r="P1714" t="s">
        <v>164</v>
      </c>
      <c r="Q1714" t="s">
        <v>84</v>
      </c>
      <c r="R1714">
        <v>79.3</v>
      </c>
      <c r="S1714">
        <v>2639.44</v>
      </c>
    </row>
    <row r="1715" spans="1:19">
      <c r="A1715" t="s">
        <v>4314</v>
      </c>
      <c r="B1715" s="2">
        <v>45841</v>
      </c>
      <c r="C1715" t="s">
        <v>33</v>
      </c>
      <c r="D1715">
        <v>68</v>
      </c>
      <c r="E1715" t="s">
        <v>23</v>
      </c>
      <c r="F1715">
        <v>0</v>
      </c>
      <c r="G1715">
        <v>3</v>
      </c>
      <c r="H1715" t="s">
        <v>3751</v>
      </c>
      <c r="I1715">
        <v>3964</v>
      </c>
      <c r="J1715">
        <v>0</v>
      </c>
      <c r="K1715">
        <v>1</v>
      </c>
      <c r="L1715" t="s">
        <v>48</v>
      </c>
      <c r="M1715" t="s">
        <v>39</v>
      </c>
      <c r="N1715" t="s">
        <v>23</v>
      </c>
      <c r="O1715" t="s">
        <v>49</v>
      </c>
      <c r="P1715" t="s">
        <v>26</v>
      </c>
      <c r="Q1715" t="s">
        <v>27</v>
      </c>
      <c r="R1715">
        <v>29.85</v>
      </c>
      <c r="S1715">
        <v>29.85</v>
      </c>
    </row>
    <row r="1716" spans="1:19">
      <c r="A1716" t="s">
        <v>4315</v>
      </c>
      <c r="B1716" s="2">
        <v>43680</v>
      </c>
      <c r="C1716" t="s">
        <v>33</v>
      </c>
      <c r="D1716">
        <v>36</v>
      </c>
      <c r="E1716" t="s">
        <v>23</v>
      </c>
      <c r="F1716">
        <v>0</v>
      </c>
      <c r="G1716">
        <v>3</v>
      </c>
      <c r="H1716" t="s">
        <v>3686</v>
      </c>
      <c r="I1716">
        <v>5092</v>
      </c>
      <c r="J1716">
        <v>5</v>
      </c>
      <c r="K1716">
        <v>72</v>
      </c>
      <c r="L1716" t="s">
        <v>316</v>
      </c>
      <c r="M1716" t="s">
        <v>39</v>
      </c>
      <c r="N1716" t="s">
        <v>23</v>
      </c>
      <c r="O1716" t="s">
        <v>49</v>
      </c>
      <c r="P1716" t="s">
        <v>164</v>
      </c>
      <c r="Q1716" t="s">
        <v>50</v>
      </c>
      <c r="R1716">
        <v>65.2</v>
      </c>
      <c r="S1716">
        <v>4784.45</v>
      </c>
    </row>
    <row r="1717" spans="1:19">
      <c r="A1717" t="s">
        <v>4317</v>
      </c>
      <c r="B1717" s="2">
        <v>45814</v>
      </c>
      <c r="C1717" t="s">
        <v>22</v>
      </c>
      <c r="D1717">
        <v>56</v>
      </c>
      <c r="E1717" t="s">
        <v>39</v>
      </c>
      <c r="F1717">
        <v>0</v>
      </c>
      <c r="G1717">
        <v>3</v>
      </c>
      <c r="H1717" t="s">
        <v>3751</v>
      </c>
      <c r="I1717">
        <v>4799</v>
      </c>
      <c r="J1717">
        <v>0</v>
      </c>
      <c r="K1717">
        <v>2</v>
      </c>
      <c r="L1717" t="s">
        <v>15568</v>
      </c>
      <c r="M1717" t="s">
        <v>23</v>
      </c>
      <c r="N1717" t="s">
        <v>23</v>
      </c>
      <c r="O1717" t="s">
        <v>49</v>
      </c>
      <c r="P1717" t="s">
        <v>26</v>
      </c>
      <c r="Q1717" t="s">
        <v>27</v>
      </c>
      <c r="R1717">
        <v>70.3</v>
      </c>
      <c r="S1717">
        <v>179.44</v>
      </c>
    </row>
    <row r="1718" spans="1:19">
      <c r="A1718" t="s">
        <v>4319</v>
      </c>
      <c r="B1718" s="2">
        <v>44744</v>
      </c>
      <c r="C1718" t="s">
        <v>33</v>
      </c>
      <c r="D1718">
        <v>21</v>
      </c>
      <c r="E1718" t="s">
        <v>39</v>
      </c>
      <c r="F1718">
        <v>0</v>
      </c>
      <c r="G1718">
        <v>3</v>
      </c>
      <c r="H1718" t="s">
        <v>3686</v>
      </c>
      <c r="I1718">
        <v>3408</v>
      </c>
      <c r="J1718">
        <v>0</v>
      </c>
      <c r="K1718">
        <v>37</v>
      </c>
      <c r="L1718" t="s">
        <v>15568</v>
      </c>
      <c r="M1718" t="s">
        <v>23</v>
      </c>
      <c r="N1718" t="s">
        <v>39</v>
      </c>
      <c r="P1718" t="s">
        <v>164</v>
      </c>
      <c r="Q1718" t="s">
        <v>50</v>
      </c>
      <c r="R1718">
        <v>19.850000000000001</v>
      </c>
      <c r="S1718">
        <v>1764.38</v>
      </c>
    </row>
    <row r="1719" spans="1:19">
      <c r="A1719" t="s">
        <v>4321</v>
      </c>
      <c r="B1719" s="2">
        <v>45480</v>
      </c>
      <c r="C1719" t="s">
        <v>33</v>
      </c>
      <c r="D1719">
        <v>28</v>
      </c>
      <c r="E1719" t="s">
        <v>39</v>
      </c>
      <c r="F1719">
        <v>0</v>
      </c>
      <c r="G1719">
        <v>3</v>
      </c>
      <c r="H1719" t="s">
        <v>3686</v>
      </c>
      <c r="I1719">
        <v>5407</v>
      </c>
      <c r="J1719">
        <v>0</v>
      </c>
      <c r="K1719">
        <v>13</v>
      </c>
      <c r="L1719" t="s">
        <v>15568</v>
      </c>
      <c r="M1719" t="s">
        <v>23</v>
      </c>
      <c r="N1719" t="s">
        <v>23</v>
      </c>
      <c r="O1719" t="s">
        <v>49</v>
      </c>
      <c r="P1719" t="s">
        <v>164</v>
      </c>
      <c r="Q1719" t="s">
        <v>50</v>
      </c>
      <c r="R1719">
        <v>88.95</v>
      </c>
      <c r="S1719">
        <v>1643.14</v>
      </c>
    </row>
    <row r="1720" spans="1:19">
      <c r="A1720" t="s">
        <v>4323</v>
      </c>
      <c r="B1720" s="2">
        <v>43925</v>
      </c>
      <c r="C1720" t="s">
        <v>22</v>
      </c>
      <c r="D1720">
        <v>30</v>
      </c>
      <c r="E1720" t="s">
        <v>39</v>
      </c>
      <c r="F1720">
        <v>0</v>
      </c>
      <c r="G1720">
        <v>3</v>
      </c>
      <c r="H1720" t="s">
        <v>3686</v>
      </c>
      <c r="I1720">
        <v>6036</v>
      </c>
      <c r="J1720">
        <v>0</v>
      </c>
      <c r="K1720">
        <v>64</v>
      </c>
      <c r="L1720" t="s">
        <v>15568</v>
      </c>
      <c r="M1720" t="s">
        <v>23</v>
      </c>
      <c r="N1720" t="s">
        <v>39</v>
      </c>
      <c r="P1720" t="s">
        <v>164</v>
      </c>
      <c r="Q1720" t="s">
        <v>50</v>
      </c>
      <c r="R1720">
        <v>19.55</v>
      </c>
      <c r="S1720">
        <v>3733.59</v>
      </c>
    </row>
    <row r="1721" spans="1:19">
      <c r="A1721" t="s">
        <v>4325</v>
      </c>
      <c r="B1721" s="2">
        <v>45719</v>
      </c>
      <c r="C1721" t="s">
        <v>33</v>
      </c>
      <c r="D1721">
        <v>42</v>
      </c>
      <c r="E1721" t="s">
        <v>39</v>
      </c>
      <c r="F1721">
        <v>0</v>
      </c>
      <c r="G1721">
        <v>3</v>
      </c>
      <c r="H1721" t="s">
        <v>3686</v>
      </c>
      <c r="I1721">
        <v>3469</v>
      </c>
      <c r="J1721">
        <v>0</v>
      </c>
      <c r="K1721">
        <v>5</v>
      </c>
      <c r="L1721" t="s">
        <v>15568</v>
      </c>
      <c r="M1721" t="s">
        <v>23</v>
      </c>
      <c r="N1721" t="s">
        <v>23</v>
      </c>
      <c r="O1721" t="s">
        <v>25</v>
      </c>
      <c r="P1721" t="s">
        <v>26</v>
      </c>
      <c r="Q1721" t="s">
        <v>27</v>
      </c>
      <c r="R1721">
        <v>75.599999999999994</v>
      </c>
      <c r="S1721">
        <v>509</v>
      </c>
    </row>
    <row r="1722" spans="1:19">
      <c r="A1722" t="s">
        <v>4327</v>
      </c>
      <c r="B1722" s="2">
        <v>44805</v>
      </c>
      <c r="C1722" t="s">
        <v>22</v>
      </c>
      <c r="D1722">
        <v>50</v>
      </c>
      <c r="E1722" t="s">
        <v>39</v>
      </c>
      <c r="F1722">
        <v>0</v>
      </c>
      <c r="G1722">
        <v>3</v>
      </c>
      <c r="H1722" t="s">
        <v>3686</v>
      </c>
      <c r="I1722">
        <v>3715</v>
      </c>
      <c r="J1722">
        <v>0</v>
      </c>
      <c r="K1722">
        <v>35</v>
      </c>
      <c r="L1722" t="s">
        <v>15568</v>
      </c>
      <c r="M1722" t="s">
        <v>23</v>
      </c>
      <c r="N1722" t="s">
        <v>23</v>
      </c>
      <c r="O1722" t="s">
        <v>25</v>
      </c>
      <c r="P1722" t="s">
        <v>26</v>
      </c>
      <c r="Q1722" t="s">
        <v>27</v>
      </c>
      <c r="R1722">
        <v>95.5</v>
      </c>
      <c r="S1722">
        <v>5014.8999999999996</v>
      </c>
    </row>
    <row r="1723" spans="1:19">
      <c r="A1723" t="s">
        <v>4329</v>
      </c>
      <c r="B1723" s="2">
        <v>45858</v>
      </c>
      <c r="C1723" t="s">
        <v>22</v>
      </c>
      <c r="D1723">
        <v>27</v>
      </c>
      <c r="E1723" t="s">
        <v>39</v>
      </c>
      <c r="F1723">
        <v>3</v>
      </c>
      <c r="G1723">
        <v>3</v>
      </c>
      <c r="H1723" t="s">
        <v>3751</v>
      </c>
      <c r="I1723">
        <v>4221</v>
      </c>
      <c r="J1723">
        <v>0</v>
      </c>
      <c r="K1723">
        <v>1</v>
      </c>
      <c r="L1723" t="s">
        <v>15568</v>
      </c>
      <c r="M1723" t="s">
        <v>23</v>
      </c>
      <c r="N1723" t="s">
        <v>39</v>
      </c>
      <c r="P1723" t="s">
        <v>26</v>
      </c>
      <c r="Q1723" t="s">
        <v>50</v>
      </c>
      <c r="R1723">
        <v>20.05</v>
      </c>
      <c r="S1723">
        <v>27.71</v>
      </c>
    </row>
    <row r="1724" spans="1:19">
      <c r="A1724" t="s">
        <v>4331</v>
      </c>
      <c r="B1724" s="2">
        <v>45717</v>
      </c>
      <c r="C1724" t="s">
        <v>33</v>
      </c>
      <c r="D1724">
        <v>46</v>
      </c>
      <c r="E1724" t="s">
        <v>23</v>
      </c>
      <c r="F1724">
        <v>1</v>
      </c>
      <c r="G1724">
        <v>3</v>
      </c>
      <c r="H1724" t="s">
        <v>3686</v>
      </c>
      <c r="I1724">
        <v>5973</v>
      </c>
      <c r="J1724">
        <v>1</v>
      </c>
      <c r="K1724">
        <v>5</v>
      </c>
      <c r="L1724" t="s">
        <v>15568</v>
      </c>
      <c r="M1724" t="s">
        <v>39</v>
      </c>
      <c r="N1724" t="s">
        <v>23</v>
      </c>
      <c r="O1724" t="s">
        <v>49</v>
      </c>
      <c r="P1724" t="s">
        <v>26</v>
      </c>
      <c r="Q1724" t="s">
        <v>27</v>
      </c>
      <c r="R1724">
        <v>30.5</v>
      </c>
      <c r="S1724">
        <v>167.2</v>
      </c>
    </row>
    <row r="1725" spans="1:19">
      <c r="A1725" t="s">
        <v>4333</v>
      </c>
      <c r="B1725" s="2">
        <v>43757</v>
      </c>
      <c r="C1725" t="s">
        <v>22</v>
      </c>
      <c r="D1725">
        <v>22</v>
      </c>
      <c r="E1725" t="s">
        <v>23</v>
      </c>
      <c r="F1725">
        <v>0</v>
      </c>
      <c r="G1725">
        <v>3</v>
      </c>
      <c r="H1725" t="s">
        <v>3686</v>
      </c>
      <c r="I1725">
        <v>5085</v>
      </c>
      <c r="J1725">
        <v>8</v>
      </c>
      <c r="K1725">
        <v>70</v>
      </c>
      <c r="L1725" t="s">
        <v>316</v>
      </c>
      <c r="M1725" t="s">
        <v>23</v>
      </c>
      <c r="N1725" t="s">
        <v>23</v>
      </c>
      <c r="O1725" t="s">
        <v>56</v>
      </c>
      <c r="P1725" t="s">
        <v>164</v>
      </c>
      <c r="Q1725" t="s">
        <v>27</v>
      </c>
      <c r="R1725">
        <v>79.25</v>
      </c>
      <c r="S1725">
        <v>7689.75</v>
      </c>
    </row>
    <row r="1726" spans="1:19">
      <c r="A1726" t="s">
        <v>4335</v>
      </c>
      <c r="B1726" s="2">
        <v>44448</v>
      </c>
      <c r="C1726" t="s">
        <v>22</v>
      </c>
      <c r="D1726">
        <v>56</v>
      </c>
      <c r="E1726" t="s">
        <v>39</v>
      </c>
      <c r="F1726">
        <v>0</v>
      </c>
      <c r="G1726">
        <v>3</v>
      </c>
      <c r="H1726" t="s">
        <v>3686</v>
      </c>
      <c r="I1726">
        <v>2508</v>
      </c>
      <c r="J1726">
        <v>0</v>
      </c>
      <c r="K1726">
        <v>47</v>
      </c>
      <c r="L1726" t="s">
        <v>15568</v>
      </c>
      <c r="M1726" t="s">
        <v>23</v>
      </c>
      <c r="N1726" t="s">
        <v>23</v>
      </c>
      <c r="O1726" t="s">
        <v>25</v>
      </c>
      <c r="P1726" t="s">
        <v>26</v>
      </c>
      <c r="Q1726" t="s">
        <v>50</v>
      </c>
      <c r="R1726">
        <v>100.75</v>
      </c>
      <c r="S1726">
        <v>6912.51</v>
      </c>
    </row>
    <row r="1727" spans="1:19">
      <c r="A1727" t="s">
        <v>4337</v>
      </c>
      <c r="B1727" s="2">
        <v>44369</v>
      </c>
      <c r="C1727" t="s">
        <v>33</v>
      </c>
      <c r="D1727">
        <v>50</v>
      </c>
      <c r="E1727" t="s">
        <v>39</v>
      </c>
      <c r="F1727">
        <v>3</v>
      </c>
      <c r="G1727">
        <v>3</v>
      </c>
      <c r="H1727" t="s">
        <v>3686</v>
      </c>
      <c r="I1727">
        <v>4263</v>
      </c>
      <c r="J1727">
        <v>0</v>
      </c>
      <c r="K1727">
        <v>50</v>
      </c>
      <c r="L1727" t="s">
        <v>15568</v>
      </c>
      <c r="M1727" t="s">
        <v>23</v>
      </c>
      <c r="N1727" t="s">
        <v>39</v>
      </c>
      <c r="P1727" t="s">
        <v>164</v>
      </c>
      <c r="Q1727" t="s">
        <v>50</v>
      </c>
      <c r="R1727">
        <v>20.149999999999999</v>
      </c>
      <c r="S1727">
        <v>1918.35</v>
      </c>
    </row>
    <row r="1728" spans="1:19">
      <c r="A1728" t="s">
        <v>4339</v>
      </c>
      <c r="B1728" s="2">
        <v>44658</v>
      </c>
      <c r="C1728" t="s">
        <v>33</v>
      </c>
      <c r="D1728">
        <v>40</v>
      </c>
      <c r="E1728" t="s">
        <v>39</v>
      </c>
      <c r="F1728">
        <v>0</v>
      </c>
      <c r="G1728">
        <v>3</v>
      </c>
      <c r="H1728" t="s">
        <v>3686</v>
      </c>
      <c r="I1728">
        <v>3091</v>
      </c>
      <c r="J1728">
        <v>0</v>
      </c>
      <c r="K1728">
        <v>40</v>
      </c>
      <c r="L1728" t="s">
        <v>15568</v>
      </c>
      <c r="M1728" t="s">
        <v>23</v>
      </c>
      <c r="N1728" t="s">
        <v>39</v>
      </c>
      <c r="P1728" t="s">
        <v>164</v>
      </c>
      <c r="Q1728" t="s">
        <v>27</v>
      </c>
      <c r="R1728">
        <v>20.6</v>
      </c>
      <c r="S1728">
        <v>1742.9</v>
      </c>
    </row>
    <row r="1729" spans="1:19">
      <c r="A1729" t="s">
        <v>4341</v>
      </c>
      <c r="B1729" s="2">
        <v>44242</v>
      </c>
      <c r="C1729" t="s">
        <v>33</v>
      </c>
      <c r="D1729">
        <v>42</v>
      </c>
      <c r="E1729" t="s">
        <v>23</v>
      </c>
      <c r="F1729">
        <v>0</v>
      </c>
      <c r="G1729">
        <v>3</v>
      </c>
      <c r="H1729" t="s">
        <v>3686</v>
      </c>
      <c r="I1729">
        <v>5907</v>
      </c>
      <c r="J1729">
        <v>5</v>
      </c>
      <c r="K1729">
        <v>54</v>
      </c>
      <c r="L1729" t="s">
        <v>15568</v>
      </c>
      <c r="M1729" t="s">
        <v>23</v>
      </c>
      <c r="N1729" t="s">
        <v>23</v>
      </c>
      <c r="O1729" t="s">
        <v>56</v>
      </c>
      <c r="P1729" t="s">
        <v>164</v>
      </c>
      <c r="Q1729" t="s">
        <v>50</v>
      </c>
      <c r="R1729">
        <v>91.3</v>
      </c>
      <c r="S1729">
        <v>6566.64</v>
      </c>
    </row>
    <row r="1730" spans="1:19">
      <c r="A1730" t="s">
        <v>4343</v>
      </c>
      <c r="B1730" s="2">
        <v>44730</v>
      </c>
      <c r="C1730" t="s">
        <v>33</v>
      </c>
      <c r="D1730">
        <v>27</v>
      </c>
      <c r="E1730" t="s">
        <v>39</v>
      </c>
      <c r="F1730">
        <v>0</v>
      </c>
      <c r="G1730">
        <v>3</v>
      </c>
      <c r="H1730" t="s">
        <v>3686</v>
      </c>
      <c r="I1730">
        <v>4539</v>
      </c>
      <c r="J1730">
        <v>0</v>
      </c>
      <c r="K1730">
        <v>38</v>
      </c>
      <c r="L1730" t="s">
        <v>15568</v>
      </c>
      <c r="M1730" t="s">
        <v>23</v>
      </c>
      <c r="N1730" t="s">
        <v>39</v>
      </c>
      <c r="P1730" t="s">
        <v>202</v>
      </c>
      <c r="Q1730" t="s">
        <v>50</v>
      </c>
      <c r="R1730">
        <v>20.05</v>
      </c>
      <c r="S1730">
        <v>2222.52</v>
      </c>
    </row>
    <row r="1731" spans="1:19">
      <c r="A1731" t="s">
        <v>4345</v>
      </c>
      <c r="B1731" s="2">
        <v>44806</v>
      </c>
      <c r="C1731" t="s">
        <v>22</v>
      </c>
      <c r="D1731">
        <v>22</v>
      </c>
      <c r="E1731" t="s">
        <v>39</v>
      </c>
      <c r="F1731">
        <v>0</v>
      </c>
      <c r="G1731">
        <v>3</v>
      </c>
      <c r="H1731" t="s">
        <v>3686</v>
      </c>
      <c r="I1731">
        <v>2187</v>
      </c>
      <c r="J1731">
        <v>0</v>
      </c>
      <c r="K1731">
        <v>35</v>
      </c>
      <c r="L1731" t="s">
        <v>15568</v>
      </c>
      <c r="M1731" t="s">
        <v>23</v>
      </c>
      <c r="N1731" t="s">
        <v>23</v>
      </c>
      <c r="O1731" t="s">
        <v>49</v>
      </c>
      <c r="P1731" t="s">
        <v>26</v>
      </c>
      <c r="Q1731" t="s">
        <v>27</v>
      </c>
      <c r="R1731">
        <v>59.6</v>
      </c>
      <c r="S1731">
        <v>2816.25</v>
      </c>
    </row>
    <row r="1732" spans="1:19">
      <c r="A1732" t="s">
        <v>4348</v>
      </c>
      <c r="B1732" s="2">
        <v>43887</v>
      </c>
      <c r="C1732" t="s">
        <v>33</v>
      </c>
      <c r="D1732">
        <v>48</v>
      </c>
      <c r="E1732" t="s">
        <v>39</v>
      </c>
      <c r="F1732">
        <v>0</v>
      </c>
      <c r="G1732">
        <v>3</v>
      </c>
      <c r="H1732" t="s">
        <v>3686</v>
      </c>
      <c r="I1732">
        <v>6435</v>
      </c>
      <c r="J1732">
        <v>0</v>
      </c>
      <c r="K1732">
        <v>66</v>
      </c>
      <c r="L1732" t="s">
        <v>316</v>
      </c>
      <c r="M1732" t="s">
        <v>39</v>
      </c>
      <c r="N1732" t="s">
        <v>23</v>
      </c>
      <c r="O1732" t="s">
        <v>49</v>
      </c>
      <c r="P1732" t="s">
        <v>164</v>
      </c>
      <c r="Q1732" t="s">
        <v>84</v>
      </c>
      <c r="R1732">
        <v>47.4</v>
      </c>
      <c r="S1732">
        <v>3177.25</v>
      </c>
    </row>
    <row r="1733" spans="1:19">
      <c r="A1733" t="s">
        <v>4351</v>
      </c>
      <c r="B1733" s="2">
        <v>45851</v>
      </c>
      <c r="C1733" t="s">
        <v>22</v>
      </c>
      <c r="D1733">
        <v>64</v>
      </c>
      <c r="E1733" t="s">
        <v>39</v>
      </c>
      <c r="F1733">
        <v>0</v>
      </c>
      <c r="G1733">
        <v>3</v>
      </c>
      <c r="H1733" t="s">
        <v>3751</v>
      </c>
      <c r="I1733">
        <v>5925</v>
      </c>
      <c r="J1733">
        <v>0</v>
      </c>
      <c r="K1733">
        <v>1</v>
      </c>
      <c r="L1733" t="s">
        <v>48</v>
      </c>
      <c r="M1733" t="s">
        <v>23</v>
      </c>
      <c r="N1733" t="s">
        <v>39</v>
      </c>
      <c r="P1733" t="s">
        <v>164</v>
      </c>
      <c r="Q1733" t="s">
        <v>50</v>
      </c>
      <c r="R1733">
        <v>20.45</v>
      </c>
      <c r="S1733">
        <v>64.27</v>
      </c>
    </row>
    <row r="1734" spans="1:19">
      <c r="A1734" t="s">
        <v>4353</v>
      </c>
      <c r="B1734" s="2">
        <v>45507</v>
      </c>
      <c r="C1734" t="s">
        <v>33</v>
      </c>
      <c r="D1734">
        <v>37</v>
      </c>
      <c r="E1734" t="s">
        <v>39</v>
      </c>
      <c r="F1734">
        <v>0</v>
      </c>
      <c r="G1734">
        <v>3</v>
      </c>
      <c r="H1734" t="s">
        <v>3686</v>
      </c>
      <c r="I1734">
        <v>4177</v>
      </c>
      <c r="J1734">
        <v>0</v>
      </c>
      <c r="K1734">
        <v>12</v>
      </c>
      <c r="L1734" t="s">
        <v>15568</v>
      </c>
      <c r="M1734" t="s">
        <v>23</v>
      </c>
      <c r="N1734" t="s">
        <v>39</v>
      </c>
      <c r="P1734" t="s">
        <v>26</v>
      </c>
      <c r="Q1734" t="s">
        <v>84</v>
      </c>
      <c r="R1734">
        <v>20.3</v>
      </c>
      <c r="S1734">
        <v>634.54</v>
      </c>
    </row>
    <row r="1735" spans="1:19">
      <c r="A1735" t="s">
        <v>4355</v>
      </c>
      <c r="B1735" s="2">
        <v>45476</v>
      </c>
      <c r="C1735" t="s">
        <v>22</v>
      </c>
      <c r="D1735">
        <v>26</v>
      </c>
      <c r="E1735" t="s">
        <v>23</v>
      </c>
      <c r="F1735">
        <v>2</v>
      </c>
      <c r="G1735">
        <v>3</v>
      </c>
      <c r="H1735" t="s">
        <v>3686</v>
      </c>
      <c r="I1735">
        <v>5651</v>
      </c>
      <c r="J1735">
        <v>7</v>
      </c>
      <c r="K1735">
        <v>13</v>
      </c>
      <c r="L1735" t="s">
        <v>15568</v>
      </c>
      <c r="M1735" t="s">
        <v>23</v>
      </c>
      <c r="N1735" t="s">
        <v>39</v>
      </c>
      <c r="P1735" t="s">
        <v>202</v>
      </c>
      <c r="Q1735" t="s">
        <v>50</v>
      </c>
      <c r="R1735">
        <v>20</v>
      </c>
      <c r="S1735">
        <v>273.93</v>
      </c>
    </row>
    <row r="1736" spans="1:19">
      <c r="A1736" t="s">
        <v>4357</v>
      </c>
      <c r="B1736" s="2">
        <v>44623</v>
      </c>
      <c r="C1736" t="s">
        <v>33</v>
      </c>
      <c r="D1736">
        <v>54</v>
      </c>
      <c r="E1736" t="s">
        <v>39</v>
      </c>
      <c r="F1736">
        <v>2</v>
      </c>
      <c r="G1736">
        <v>3</v>
      </c>
      <c r="H1736" t="s">
        <v>3686</v>
      </c>
      <c r="I1736">
        <v>5984</v>
      </c>
      <c r="J1736">
        <v>0</v>
      </c>
      <c r="K1736">
        <v>41</v>
      </c>
      <c r="L1736" t="s">
        <v>15568</v>
      </c>
      <c r="M1736" t="s">
        <v>23</v>
      </c>
      <c r="N1736" t="s">
        <v>23</v>
      </c>
      <c r="O1736" t="s">
        <v>25</v>
      </c>
      <c r="P1736" t="s">
        <v>26</v>
      </c>
      <c r="Q1736" t="s">
        <v>27</v>
      </c>
      <c r="R1736">
        <v>88.5</v>
      </c>
      <c r="S1736">
        <v>4412.57</v>
      </c>
    </row>
    <row r="1737" spans="1:19">
      <c r="A1737" t="s">
        <v>4360</v>
      </c>
      <c r="B1737" s="2">
        <v>44096</v>
      </c>
      <c r="C1737" t="s">
        <v>22</v>
      </c>
      <c r="D1737">
        <v>33</v>
      </c>
      <c r="E1737" t="s">
        <v>39</v>
      </c>
      <c r="F1737">
        <v>0</v>
      </c>
      <c r="G1737">
        <v>3</v>
      </c>
      <c r="H1737" t="s">
        <v>3686</v>
      </c>
      <c r="I1737">
        <v>6250</v>
      </c>
      <c r="J1737">
        <v>0</v>
      </c>
      <c r="K1737">
        <v>59</v>
      </c>
      <c r="L1737" t="s">
        <v>15568</v>
      </c>
      <c r="M1737" t="s">
        <v>23</v>
      </c>
      <c r="N1737" t="s">
        <v>23</v>
      </c>
      <c r="O1737" t="s">
        <v>49</v>
      </c>
      <c r="P1737" t="s">
        <v>202</v>
      </c>
      <c r="Q1737" t="s">
        <v>27</v>
      </c>
      <c r="R1737">
        <v>61.35</v>
      </c>
      <c r="S1737">
        <v>4217.8</v>
      </c>
    </row>
    <row r="1738" spans="1:19">
      <c r="A1738" t="s">
        <v>4363</v>
      </c>
      <c r="B1738" s="2">
        <v>43748</v>
      </c>
      <c r="C1738" t="s">
        <v>22</v>
      </c>
      <c r="D1738">
        <v>46</v>
      </c>
      <c r="E1738" t="s">
        <v>23</v>
      </c>
      <c r="F1738">
        <v>0</v>
      </c>
      <c r="G1738">
        <v>3</v>
      </c>
      <c r="H1738" t="s">
        <v>3686</v>
      </c>
      <c r="I1738">
        <v>5514</v>
      </c>
      <c r="J1738">
        <v>7</v>
      </c>
      <c r="K1738">
        <v>70</v>
      </c>
      <c r="L1738" t="s">
        <v>316</v>
      </c>
      <c r="M1738" t="s">
        <v>23</v>
      </c>
      <c r="N1738" t="s">
        <v>23</v>
      </c>
      <c r="O1738" t="s">
        <v>49</v>
      </c>
      <c r="P1738" t="s">
        <v>164</v>
      </c>
      <c r="Q1738" t="s">
        <v>50</v>
      </c>
      <c r="R1738">
        <v>67.95</v>
      </c>
      <c r="S1738">
        <v>6409.25</v>
      </c>
    </row>
    <row r="1739" spans="1:19">
      <c r="A1739" t="s">
        <v>4366</v>
      </c>
      <c r="B1739" s="2">
        <v>45304</v>
      </c>
      <c r="C1739" t="s">
        <v>33</v>
      </c>
      <c r="D1739">
        <v>41</v>
      </c>
      <c r="E1739" t="s">
        <v>39</v>
      </c>
      <c r="F1739">
        <v>0</v>
      </c>
      <c r="G1739">
        <v>3</v>
      </c>
      <c r="H1739" t="s">
        <v>3686</v>
      </c>
      <c r="I1739">
        <v>3367</v>
      </c>
      <c r="J1739">
        <v>0</v>
      </c>
      <c r="K1739">
        <v>19</v>
      </c>
      <c r="L1739" t="s">
        <v>97</v>
      </c>
      <c r="M1739" t="s">
        <v>23</v>
      </c>
      <c r="N1739" t="s">
        <v>23</v>
      </c>
      <c r="O1739" t="s">
        <v>49</v>
      </c>
      <c r="P1739" t="s">
        <v>26</v>
      </c>
      <c r="Q1739" t="s">
        <v>50</v>
      </c>
      <c r="R1739">
        <v>56.1</v>
      </c>
      <c r="S1739">
        <v>1734.62</v>
      </c>
    </row>
    <row r="1740" spans="1:19">
      <c r="A1740" t="s">
        <v>4369</v>
      </c>
      <c r="B1740" s="2">
        <v>45612</v>
      </c>
      <c r="C1740" t="s">
        <v>22</v>
      </c>
      <c r="D1740">
        <v>54</v>
      </c>
      <c r="E1740" t="s">
        <v>23</v>
      </c>
      <c r="F1740">
        <v>3</v>
      </c>
      <c r="G1740">
        <v>3</v>
      </c>
      <c r="H1740" t="s">
        <v>3686</v>
      </c>
      <c r="I1740">
        <v>2993</v>
      </c>
      <c r="J1740">
        <v>9</v>
      </c>
      <c r="K1740">
        <v>9</v>
      </c>
      <c r="L1740" t="s">
        <v>48</v>
      </c>
      <c r="M1740" t="s">
        <v>23</v>
      </c>
      <c r="N1740" t="s">
        <v>23</v>
      </c>
      <c r="O1740" t="s">
        <v>25</v>
      </c>
      <c r="P1740" t="s">
        <v>202</v>
      </c>
      <c r="Q1740" t="s">
        <v>27</v>
      </c>
      <c r="R1740">
        <v>90.35</v>
      </c>
      <c r="S1740">
        <v>1042.04</v>
      </c>
    </row>
    <row r="1741" spans="1:19">
      <c r="A1741" t="s">
        <v>4371</v>
      </c>
      <c r="B1741" s="2">
        <v>43702</v>
      </c>
      <c r="C1741" t="s">
        <v>33</v>
      </c>
      <c r="D1741">
        <v>22</v>
      </c>
      <c r="E1741" t="s">
        <v>23</v>
      </c>
      <c r="F1741">
        <v>0</v>
      </c>
      <c r="G1741">
        <v>3</v>
      </c>
      <c r="H1741" t="s">
        <v>3686</v>
      </c>
      <c r="I1741">
        <v>6114</v>
      </c>
      <c r="J1741">
        <v>6</v>
      </c>
      <c r="K1741">
        <v>72</v>
      </c>
      <c r="L1741" t="s">
        <v>15568</v>
      </c>
      <c r="M1741" t="s">
        <v>23</v>
      </c>
      <c r="N1741" t="s">
        <v>23</v>
      </c>
      <c r="O1741" t="s">
        <v>49</v>
      </c>
      <c r="P1741" t="s">
        <v>164</v>
      </c>
      <c r="Q1741" t="s">
        <v>27</v>
      </c>
      <c r="R1741">
        <v>86.4</v>
      </c>
      <c r="S1741">
        <v>7164.15</v>
      </c>
    </row>
    <row r="1742" spans="1:19">
      <c r="A1742" t="s">
        <v>4374</v>
      </c>
      <c r="B1742" s="2">
        <v>45486</v>
      </c>
      <c r="C1742" t="s">
        <v>22</v>
      </c>
      <c r="D1742">
        <v>21</v>
      </c>
      <c r="E1742" t="s">
        <v>23</v>
      </c>
      <c r="F1742">
        <v>3</v>
      </c>
      <c r="G1742">
        <v>3</v>
      </c>
      <c r="H1742" t="s">
        <v>3686</v>
      </c>
      <c r="I1742">
        <v>2898</v>
      </c>
      <c r="J1742">
        <v>0</v>
      </c>
      <c r="K1742">
        <v>13</v>
      </c>
      <c r="L1742" t="s">
        <v>15568</v>
      </c>
      <c r="M1742" t="s">
        <v>39</v>
      </c>
      <c r="N1742" t="s">
        <v>23</v>
      </c>
      <c r="O1742" t="s">
        <v>49</v>
      </c>
      <c r="P1742" t="s">
        <v>164</v>
      </c>
      <c r="Q1742" t="s">
        <v>50</v>
      </c>
      <c r="R1742">
        <v>40.549999999999997</v>
      </c>
      <c r="S1742">
        <v>590.35</v>
      </c>
    </row>
    <row r="1743" spans="1:19">
      <c r="A1743" t="s">
        <v>4376</v>
      </c>
      <c r="B1743" s="2">
        <v>44267</v>
      </c>
      <c r="C1743" t="s">
        <v>22</v>
      </c>
      <c r="D1743">
        <v>58</v>
      </c>
      <c r="E1743" t="s">
        <v>23</v>
      </c>
      <c r="F1743">
        <v>2</v>
      </c>
      <c r="G1743">
        <v>3</v>
      </c>
      <c r="H1743" t="s">
        <v>3686</v>
      </c>
      <c r="I1743">
        <v>4700</v>
      </c>
      <c r="J1743">
        <v>5</v>
      </c>
      <c r="K1743">
        <v>53</v>
      </c>
      <c r="L1743" t="s">
        <v>15568</v>
      </c>
      <c r="M1743" t="s">
        <v>23</v>
      </c>
      <c r="N1743" t="s">
        <v>23</v>
      </c>
      <c r="O1743" t="s">
        <v>25</v>
      </c>
      <c r="P1743" t="s">
        <v>26</v>
      </c>
      <c r="Q1743" t="s">
        <v>27</v>
      </c>
      <c r="R1743">
        <v>92.55</v>
      </c>
      <c r="S1743">
        <v>6068.94</v>
      </c>
    </row>
    <row r="1744" spans="1:19">
      <c r="A1744" t="s">
        <v>4378</v>
      </c>
      <c r="B1744" s="2">
        <v>45734</v>
      </c>
      <c r="C1744" t="s">
        <v>22</v>
      </c>
      <c r="D1744">
        <v>25</v>
      </c>
      <c r="E1744" t="s">
        <v>39</v>
      </c>
      <c r="F1744">
        <v>0</v>
      </c>
      <c r="G1744">
        <v>3</v>
      </c>
      <c r="H1744" t="s">
        <v>3686</v>
      </c>
      <c r="I1744">
        <v>3056</v>
      </c>
      <c r="J1744">
        <v>0</v>
      </c>
      <c r="K1744">
        <v>5</v>
      </c>
      <c r="L1744" t="s">
        <v>15568</v>
      </c>
      <c r="M1744" t="s">
        <v>23</v>
      </c>
      <c r="N1744" t="s">
        <v>39</v>
      </c>
      <c r="P1744" t="s">
        <v>26</v>
      </c>
      <c r="Q1744" t="s">
        <v>50</v>
      </c>
      <c r="R1744">
        <v>19.25</v>
      </c>
      <c r="S1744">
        <v>191.1</v>
      </c>
    </row>
    <row r="1745" spans="1:19">
      <c r="A1745" t="s">
        <v>4380</v>
      </c>
      <c r="B1745" s="2">
        <v>45302</v>
      </c>
      <c r="C1745" t="s">
        <v>33</v>
      </c>
      <c r="D1745">
        <v>32</v>
      </c>
      <c r="E1745" t="s">
        <v>23</v>
      </c>
      <c r="F1745">
        <v>1</v>
      </c>
      <c r="G1745">
        <v>3</v>
      </c>
      <c r="H1745" t="s">
        <v>3686</v>
      </c>
      <c r="I1745">
        <v>5735</v>
      </c>
      <c r="J1745">
        <v>3</v>
      </c>
      <c r="K1745">
        <v>19</v>
      </c>
      <c r="L1745" t="s">
        <v>15568</v>
      </c>
      <c r="M1745" t="s">
        <v>23</v>
      </c>
      <c r="N1745" t="s">
        <v>23</v>
      </c>
      <c r="O1745" t="s">
        <v>49</v>
      </c>
      <c r="P1745" t="s">
        <v>26</v>
      </c>
      <c r="Q1745" t="s">
        <v>27</v>
      </c>
      <c r="R1745">
        <v>49.6</v>
      </c>
      <c r="S1745">
        <v>1103.8800000000001</v>
      </c>
    </row>
    <row r="1746" spans="1:19">
      <c r="A1746" t="s">
        <v>4382</v>
      </c>
      <c r="B1746" s="2">
        <v>45846</v>
      </c>
      <c r="C1746" t="s">
        <v>33</v>
      </c>
      <c r="D1746">
        <v>43</v>
      </c>
      <c r="E1746" t="s">
        <v>39</v>
      </c>
      <c r="F1746">
        <v>0</v>
      </c>
      <c r="G1746">
        <v>3</v>
      </c>
      <c r="H1746" t="s">
        <v>3751</v>
      </c>
      <c r="I1746">
        <v>5838</v>
      </c>
      <c r="J1746">
        <v>0</v>
      </c>
      <c r="K1746">
        <v>1</v>
      </c>
      <c r="L1746" t="s">
        <v>15568</v>
      </c>
      <c r="M1746" t="s">
        <v>23</v>
      </c>
      <c r="N1746" t="s">
        <v>23</v>
      </c>
      <c r="O1746" t="s">
        <v>56</v>
      </c>
      <c r="P1746" t="s">
        <v>26</v>
      </c>
      <c r="Q1746" t="s">
        <v>27</v>
      </c>
      <c r="R1746">
        <v>48.45</v>
      </c>
      <c r="S1746">
        <v>64.87</v>
      </c>
    </row>
    <row r="1747" spans="1:19">
      <c r="A1747" t="s">
        <v>4385</v>
      </c>
      <c r="B1747" s="2">
        <v>44579</v>
      </c>
      <c r="C1747" t="s">
        <v>22</v>
      </c>
      <c r="D1747">
        <v>63</v>
      </c>
      <c r="E1747" t="s">
        <v>39</v>
      </c>
      <c r="F1747">
        <v>0</v>
      </c>
      <c r="G1747">
        <v>3</v>
      </c>
      <c r="H1747" t="s">
        <v>3686</v>
      </c>
      <c r="I1747">
        <v>2496</v>
      </c>
      <c r="J1747">
        <v>0</v>
      </c>
      <c r="K1747">
        <v>43</v>
      </c>
      <c r="L1747" t="s">
        <v>142</v>
      </c>
      <c r="M1747" t="s">
        <v>23</v>
      </c>
      <c r="N1747" t="s">
        <v>23</v>
      </c>
      <c r="O1747" t="s">
        <v>25</v>
      </c>
      <c r="P1747" t="s">
        <v>202</v>
      </c>
      <c r="Q1747" t="s">
        <v>50</v>
      </c>
      <c r="R1747">
        <v>90.65</v>
      </c>
      <c r="S1747">
        <v>5463.84</v>
      </c>
    </row>
    <row r="1748" spans="1:19">
      <c r="A1748" t="s">
        <v>4388</v>
      </c>
      <c r="B1748" s="2">
        <v>45739</v>
      </c>
      <c r="C1748" t="s">
        <v>22</v>
      </c>
      <c r="D1748">
        <v>19</v>
      </c>
      <c r="E1748" t="s">
        <v>23</v>
      </c>
      <c r="F1748">
        <v>0</v>
      </c>
      <c r="G1748">
        <v>3</v>
      </c>
      <c r="H1748" t="s">
        <v>3686</v>
      </c>
      <c r="I1748">
        <v>2576</v>
      </c>
      <c r="J1748">
        <v>8</v>
      </c>
      <c r="K1748">
        <v>5</v>
      </c>
      <c r="L1748" t="s">
        <v>48</v>
      </c>
      <c r="M1748" t="s">
        <v>23</v>
      </c>
      <c r="N1748" t="s">
        <v>23</v>
      </c>
      <c r="O1748" t="s">
        <v>25</v>
      </c>
      <c r="P1748" t="s">
        <v>26</v>
      </c>
      <c r="Q1748" t="s">
        <v>27</v>
      </c>
      <c r="R1748">
        <v>89.15</v>
      </c>
      <c r="S1748">
        <v>491.95</v>
      </c>
    </row>
    <row r="1749" spans="1:19">
      <c r="A1749" t="s">
        <v>4390</v>
      </c>
      <c r="B1749" s="2">
        <v>44635</v>
      </c>
      <c r="C1749" t="s">
        <v>33</v>
      </c>
      <c r="D1749">
        <v>33</v>
      </c>
      <c r="E1749" t="s">
        <v>23</v>
      </c>
      <c r="F1749">
        <v>2</v>
      </c>
      <c r="G1749">
        <v>3</v>
      </c>
      <c r="H1749" t="s">
        <v>3686</v>
      </c>
      <c r="I1749">
        <v>5468</v>
      </c>
      <c r="J1749">
        <v>1</v>
      </c>
      <c r="K1749">
        <v>41</v>
      </c>
      <c r="L1749" t="s">
        <v>15568</v>
      </c>
      <c r="M1749" t="s">
        <v>23</v>
      </c>
      <c r="N1749" t="s">
        <v>23</v>
      </c>
      <c r="O1749" t="s">
        <v>49</v>
      </c>
      <c r="P1749" t="s">
        <v>164</v>
      </c>
      <c r="Q1749" t="s">
        <v>27</v>
      </c>
      <c r="R1749">
        <v>78.45</v>
      </c>
      <c r="S1749">
        <v>4450.34</v>
      </c>
    </row>
    <row r="1750" spans="1:19">
      <c r="A1750" t="s">
        <v>4392</v>
      </c>
      <c r="B1750" s="2">
        <v>43786</v>
      </c>
      <c r="C1750" t="s">
        <v>33</v>
      </c>
      <c r="D1750">
        <v>20</v>
      </c>
      <c r="E1750" t="s">
        <v>23</v>
      </c>
      <c r="F1750">
        <v>3</v>
      </c>
      <c r="G1750">
        <v>3</v>
      </c>
      <c r="H1750" t="s">
        <v>3686</v>
      </c>
      <c r="I1750">
        <v>4686</v>
      </c>
      <c r="J1750">
        <v>1</v>
      </c>
      <c r="K1750">
        <v>69</v>
      </c>
      <c r="L1750" t="s">
        <v>316</v>
      </c>
      <c r="M1750" t="s">
        <v>23</v>
      </c>
      <c r="N1750" t="s">
        <v>23</v>
      </c>
      <c r="O1750" t="s">
        <v>25</v>
      </c>
      <c r="P1750" t="s">
        <v>202</v>
      </c>
      <c r="Q1750" t="s">
        <v>50</v>
      </c>
      <c r="R1750">
        <v>105.1</v>
      </c>
      <c r="S1750">
        <v>8933.18</v>
      </c>
    </row>
    <row r="1751" spans="1:19">
      <c r="A1751" t="s">
        <v>4394</v>
      </c>
      <c r="B1751" s="2">
        <v>44350</v>
      </c>
      <c r="C1751" t="s">
        <v>22</v>
      </c>
      <c r="D1751">
        <v>19</v>
      </c>
      <c r="E1751" t="s">
        <v>23</v>
      </c>
      <c r="F1751">
        <v>3</v>
      </c>
      <c r="G1751">
        <v>3</v>
      </c>
      <c r="H1751" t="s">
        <v>3686</v>
      </c>
      <c r="I1751">
        <v>6018</v>
      </c>
      <c r="J1751">
        <v>10</v>
      </c>
      <c r="K1751">
        <v>50</v>
      </c>
      <c r="L1751" t="s">
        <v>15568</v>
      </c>
      <c r="M1751" t="s">
        <v>39</v>
      </c>
      <c r="N1751" t="s">
        <v>23</v>
      </c>
      <c r="O1751" t="s">
        <v>49</v>
      </c>
      <c r="P1751" t="s">
        <v>26</v>
      </c>
      <c r="Q1751" t="s">
        <v>50</v>
      </c>
      <c r="R1751">
        <v>39.450000000000003</v>
      </c>
      <c r="S1751">
        <v>2021.35</v>
      </c>
    </row>
    <row r="1752" spans="1:19">
      <c r="A1752" t="s">
        <v>4397</v>
      </c>
      <c r="B1752" s="2">
        <v>45822</v>
      </c>
      <c r="C1752" t="s">
        <v>33</v>
      </c>
      <c r="D1752">
        <v>44</v>
      </c>
      <c r="E1752" t="s">
        <v>39</v>
      </c>
      <c r="F1752">
        <v>0</v>
      </c>
      <c r="G1752">
        <v>3</v>
      </c>
      <c r="H1752" t="s">
        <v>3751</v>
      </c>
      <c r="I1752">
        <v>5441</v>
      </c>
      <c r="J1752">
        <v>0</v>
      </c>
      <c r="K1752">
        <v>2</v>
      </c>
      <c r="L1752" t="s">
        <v>48</v>
      </c>
      <c r="M1752" t="s">
        <v>23</v>
      </c>
      <c r="N1752" t="s">
        <v>23</v>
      </c>
      <c r="O1752" t="s">
        <v>56</v>
      </c>
      <c r="P1752" t="s">
        <v>26</v>
      </c>
      <c r="Q1752" t="s">
        <v>50</v>
      </c>
      <c r="R1752">
        <v>45.25</v>
      </c>
      <c r="S1752">
        <v>153.19999999999999</v>
      </c>
    </row>
    <row r="1753" spans="1:19">
      <c r="A1753" t="s">
        <v>4399</v>
      </c>
      <c r="B1753" s="2">
        <v>45080</v>
      </c>
      <c r="C1753" t="s">
        <v>33</v>
      </c>
      <c r="D1753">
        <v>34</v>
      </c>
      <c r="E1753" t="s">
        <v>39</v>
      </c>
      <c r="F1753">
        <v>2</v>
      </c>
      <c r="G1753">
        <v>3</v>
      </c>
      <c r="H1753" t="s">
        <v>3686</v>
      </c>
      <c r="I1753">
        <v>3746</v>
      </c>
      <c r="J1753">
        <v>0</v>
      </c>
      <c r="K1753">
        <v>26</v>
      </c>
      <c r="L1753" t="s">
        <v>15568</v>
      </c>
      <c r="M1753" t="s">
        <v>39</v>
      </c>
      <c r="N1753" t="s">
        <v>23</v>
      </c>
      <c r="O1753" t="s">
        <v>49</v>
      </c>
      <c r="P1753" t="s">
        <v>26</v>
      </c>
      <c r="Q1753" t="s">
        <v>50</v>
      </c>
      <c r="R1753">
        <v>29.8</v>
      </c>
      <c r="S1753">
        <v>776.22</v>
      </c>
    </row>
    <row r="1754" spans="1:19">
      <c r="A1754" t="s">
        <v>4402</v>
      </c>
      <c r="B1754" s="2">
        <v>43719</v>
      </c>
      <c r="C1754" t="s">
        <v>33</v>
      </c>
      <c r="D1754">
        <v>24</v>
      </c>
      <c r="E1754" t="s">
        <v>23</v>
      </c>
      <c r="F1754">
        <v>3</v>
      </c>
      <c r="G1754">
        <v>3</v>
      </c>
      <c r="H1754" t="s">
        <v>3686</v>
      </c>
      <c r="I1754">
        <v>5097</v>
      </c>
      <c r="J1754">
        <v>10</v>
      </c>
      <c r="K1754">
        <v>71</v>
      </c>
      <c r="L1754" t="s">
        <v>316</v>
      </c>
      <c r="M1754" t="s">
        <v>23</v>
      </c>
      <c r="N1754" t="s">
        <v>23</v>
      </c>
      <c r="O1754" t="s">
        <v>56</v>
      </c>
      <c r="P1754" t="s">
        <v>164</v>
      </c>
      <c r="Q1754" t="s">
        <v>50</v>
      </c>
      <c r="R1754">
        <v>77.55</v>
      </c>
      <c r="S1754">
        <v>9036.31</v>
      </c>
    </row>
    <row r="1755" spans="1:19">
      <c r="A1755" t="s">
        <v>4405</v>
      </c>
      <c r="B1755" s="2">
        <v>45549</v>
      </c>
      <c r="C1755" t="s">
        <v>22</v>
      </c>
      <c r="D1755">
        <v>21</v>
      </c>
      <c r="E1755" t="s">
        <v>39</v>
      </c>
      <c r="F1755">
        <v>0</v>
      </c>
      <c r="G1755">
        <v>3</v>
      </c>
      <c r="H1755" t="s">
        <v>3686</v>
      </c>
      <c r="I1755">
        <v>3175</v>
      </c>
      <c r="J1755">
        <v>0</v>
      </c>
      <c r="K1755">
        <v>11</v>
      </c>
      <c r="L1755" t="s">
        <v>15568</v>
      </c>
      <c r="M1755" t="s">
        <v>23</v>
      </c>
      <c r="N1755" t="s">
        <v>23</v>
      </c>
      <c r="O1755" t="s">
        <v>25</v>
      </c>
      <c r="P1755" t="s">
        <v>164</v>
      </c>
      <c r="Q1755" t="s">
        <v>27</v>
      </c>
      <c r="R1755">
        <v>111.4</v>
      </c>
      <c r="S1755">
        <v>1251.98</v>
      </c>
    </row>
    <row r="1756" spans="1:19">
      <c r="A1756" t="s">
        <v>4408</v>
      </c>
      <c r="B1756" s="2">
        <v>43728</v>
      </c>
      <c r="C1756" t="s">
        <v>22</v>
      </c>
      <c r="D1756">
        <v>75</v>
      </c>
      <c r="E1756" t="s">
        <v>39</v>
      </c>
      <c r="F1756">
        <v>0</v>
      </c>
      <c r="G1756">
        <v>3</v>
      </c>
      <c r="H1756" t="s">
        <v>3686</v>
      </c>
      <c r="I1756">
        <v>6423</v>
      </c>
      <c r="J1756">
        <v>0</v>
      </c>
      <c r="K1756">
        <v>71</v>
      </c>
      <c r="L1756" t="s">
        <v>15568</v>
      </c>
      <c r="M1756" t="s">
        <v>23</v>
      </c>
      <c r="N1756" t="s">
        <v>23</v>
      </c>
      <c r="O1756" t="s">
        <v>25</v>
      </c>
      <c r="P1756" t="s">
        <v>164</v>
      </c>
      <c r="Q1756" t="s">
        <v>27</v>
      </c>
      <c r="R1756">
        <v>106.8</v>
      </c>
      <c r="S1756">
        <v>10094</v>
      </c>
    </row>
    <row r="1757" spans="1:19">
      <c r="A1757" t="s">
        <v>4411</v>
      </c>
      <c r="B1757" s="2">
        <v>43772</v>
      </c>
      <c r="C1757" t="s">
        <v>22</v>
      </c>
      <c r="D1757">
        <v>67</v>
      </c>
      <c r="E1757" t="s">
        <v>23</v>
      </c>
      <c r="F1757">
        <v>0</v>
      </c>
      <c r="G1757">
        <v>3</v>
      </c>
      <c r="H1757" t="s">
        <v>3686</v>
      </c>
      <c r="I1757">
        <v>4162</v>
      </c>
      <c r="J1757">
        <v>10</v>
      </c>
      <c r="K1757">
        <v>69</v>
      </c>
      <c r="L1757" t="s">
        <v>316</v>
      </c>
      <c r="M1757" t="s">
        <v>39</v>
      </c>
      <c r="N1757" t="s">
        <v>23</v>
      </c>
      <c r="O1757" t="s">
        <v>49</v>
      </c>
      <c r="P1757" t="s">
        <v>164</v>
      </c>
      <c r="Q1757" t="s">
        <v>50</v>
      </c>
      <c r="R1757">
        <v>56.55</v>
      </c>
      <c r="S1757">
        <v>3992.65</v>
      </c>
    </row>
    <row r="1758" spans="1:19">
      <c r="A1758" t="s">
        <v>4414</v>
      </c>
      <c r="B1758" s="2">
        <v>45543</v>
      </c>
      <c r="C1758" t="s">
        <v>33</v>
      </c>
      <c r="D1758">
        <v>79</v>
      </c>
      <c r="E1758" t="s">
        <v>23</v>
      </c>
      <c r="F1758">
        <v>1</v>
      </c>
      <c r="G1758">
        <v>3</v>
      </c>
      <c r="H1758" t="s">
        <v>3686</v>
      </c>
      <c r="I1758">
        <v>3443</v>
      </c>
      <c r="J1758">
        <v>1</v>
      </c>
      <c r="K1758">
        <v>11</v>
      </c>
      <c r="L1758" t="s">
        <v>15568</v>
      </c>
      <c r="M1758" t="s">
        <v>39</v>
      </c>
      <c r="N1758" t="s">
        <v>23</v>
      </c>
      <c r="O1758" t="s">
        <v>56</v>
      </c>
      <c r="P1758" t="s">
        <v>26</v>
      </c>
      <c r="Q1758" t="s">
        <v>27</v>
      </c>
      <c r="R1758">
        <v>50.55</v>
      </c>
      <c r="S1758">
        <v>565.35</v>
      </c>
    </row>
    <row r="1759" spans="1:19">
      <c r="A1759" t="s">
        <v>4416</v>
      </c>
      <c r="B1759" s="2">
        <v>44291</v>
      </c>
      <c r="C1759" t="s">
        <v>33</v>
      </c>
      <c r="D1759">
        <v>23</v>
      </c>
      <c r="E1759" t="s">
        <v>39</v>
      </c>
      <c r="F1759">
        <v>0</v>
      </c>
      <c r="G1759">
        <v>3</v>
      </c>
      <c r="H1759" t="s">
        <v>3686</v>
      </c>
      <c r="I1759">
        <v>6078</v>
      </c>
      <c r="J1759">
        <v>0</v>
      </c>
      <c r="K1759">
        <v>52</v>
      </c>
      <c r="L1759" t="s">
        <v>15568</v>
      </c>
      <c r="M1759" t="s">
        <v>23</v>
      </c>
      <c r="N1759" t="s">
        <v>23</v>
      </c>
      <c r="O1759" t="s">
        <v>49</v>
      </c>
      <c r="P1759" t="s">
        <v>202</v>
      </c>
      <c r="Q1759" t="s">
        <v>50</v>
      </c>
      <c r="R1759">
        <v>57.95</v>
      </c>
      <c r="S1759">
        <v>4801.93</v>
      </c>
    </row>
    <row r="1760" spans="1:19">
      <c r="A1760" t="s">
        <v>4419</v>
      </c>
      <c r="B1760" s="2">
        <v>45064</v>
      </c>
      <c r="C1760" t="s">
        <v>22</v>
      </c>
      <c r="D1760">
        <v>35</v>
      </c>
      <c r="E1760" t="s">
        <v>23</v>
      </c>
      <c r="F1760">
        <v>1</v>
      </c>
      <c r="G1760">
        <v>3</v>
      </c>
      <c r="H1760" t="s">
        <v>3686</v>
      </c>
      <c r="I1760">
        <v>3796</v>
      </c>
      <c r="J1760">
        <v>1</v>
      </c>
      <c r="K1760">
        <v>27</v>
      </c>
      <c r="L1760" t="s">
        <v>40</v>
      </c>
      <c r="M1760" t="s">
        <v>23</v>
      </c>
      <c r="N1760" t="s">
        <v>23</v>
      </c>
      <c r="O1760" t="s">
        <v>25</v>
      </c>
      <c r="P1760" t="s">
        <v>26</v>
      </c>
      <c r="Q1760" t="s">
        <v>50</v>
      </c>
      <c r="R1760">
        <v>85.2</v>
      </c>
      <c r="S1760">
        <v>3482.19</v>
      </c>
    </row>
    <row r="1761" spans="1:19">
      <c r="A1761" t="s">
        <v>4421</v>
      </c>
      <c r="B1761" s="2">
        <v>44095</v>
      </c>
      <c r="C1761" t="s">
        <v>22</v>
      </c>
      <c r="D1761">
        <v>33</v>
      </c>
      <c r="E1761" t="s">
        <v>23</v>
      </c>
      <c r="F1761">
        <v>0</v>
      </c>
      <c r="G1761">
        <v>3</v>
      </c>
      <c r="H1761" t="s">
        <v>3686</v>
      </c>
      <c r="I1761">
        <v>4149</v>
      </c>
      <c r="J1761">
        <v>3</v>
      </c>
      <c r="K1761">
        <v>59</v>
      </c>
      <c r="L1761" t="s">
        <v>142</v>
      </c>
      <c r="M1761" t="s">
        <v>23</v>
      </c>
      <c r="N1761" t="s">
        <v>39</v>
      </c>
      <c r="P1761" t="s">
        <v>164</v>
      </c>
      <c r="Q1761" t="s">
        <v>50</v>
      </c>
      <c r="R1761">
        <v>19.3</v>
      </c>
      <c r="S1761">
        <v>2701.33</v>
      </c>
    </row>
    <row r="1762" spans="1:19">
      <c r="A1762" t="s">
        <v>4423</v>
      </c>
      <c r="B1762" s="2">
        <v>43717</v>
      </c>
      <c r="C1762" t="s">
        <v>22</v>
      </c>
      <c r="D1762">
        <v>33</v>
      </c>
      <c r="E1762" t="s">
        <v>39</v>
      </c>
      <c r="F1762">
        <v>0</v>
      </c>
      <c r="G1762">
        <v>3</v>
      </c>
      <c r="H1762" t="s">
        <v>3686</v>
      </c>
      <c r="I1762">
        <v>5308</v>
      </c>
      <c r="J1762">
        <v>0</v>
      </c>
      <c r="K1762">
        <v>71</v>
      </c>
      <c r="L1762" t="s">
        <v>15568</v>
      </c>
      <c r="M1762" t="s">
        <v>23</v>
      </c>
      <c r="N1762" t="s">
        <v>39</v>
      </c>
      <c r="P1762" t="s">
        <v>164</v>
      </c>
      <c r="Q1762" t="s">
        <v>50</v>
      </c>
      <c r="R1762">
        <v>19.899999999999999</v>
      </c>
      <c r="S1762">
        <v>2890.54</v>
      </c>
    </row>
    <row r="1763" spans="1:19">
      <c r="A1763" t="s">
        <v>4425</v>
      </c>
      <c r="B1763" s="2">
        <v>45856</v>
      </c>
      <c r="C1763" t="s">
        <v>22</v>
      </c>
      <c r="D1763">
        <v>49</v>
      </c>
      <c r="E1763" t="s">
        <v>39</v>
      </c>
      <c r="F1763">
        <v>0</v>
      </c>
      <c r="G1763">
        <v>3</v>
      </c>
      <c r="H1763" t="s">
        <v>3751</v>
      </c>
      <c r="I1763">
        <v>4120</v>
      </c>
      <c r="J1763">
        <v>0</v>
      </c>
      <c r="K1763">
        <v>1</v>
      </c>
      <c r="L1763" t="s">
        <v>15568</v>
      </c>
      <c r="M1763" t="s">
        <v>23</v>
      </c>
      <c r="N1763" t="s">
        <v>23</v>
      </c>
      <c r="O1763" t="s">
        <v>25</v>
      </c>
      <c r="P1763" t="s">
        <v>26</v>
      </c>
      <c r="Q1763" t="s">
        <v>27</v>
      </c>
      <c r="R1763">
        <v>75.099999999999994</v>
      </c>
      <c r="S1763">
        <v>79.63</v>
      </c>
    </row>
    <row r="1764" spans="1:19">
      <c r="A1764" t="s">
        <v>4427</v>
      </c>
      <c r="B1764" s="2">
        <v>45432</v>
      </c>
      <c r="C1764" t="s">
        <v>22</v>
      </c>
      <c r="D1764">
        <v>61</v>
      </c>
      <c r="E1764" t="s">
        <v>23</v>
      </c>
      <c r="F1764">
        <v>1</v>
      </c>
      <c r="G1764">
        <v>3</v>
      </c>
      <c r="H1764" t="s">
        <v>3686</v>
      </c>
      <c r="I1764">
        <v>3707</v>
      </c>
      <c r="J1764">
        <v>8</v>
      </c>
      <c r="K1764">
        <v>15</v>
      </c>
      <c r="L1764" t="s">
        <v>15568</v>
      </c>
      <c r="M1764" t="s">
        <v>23</v>
      </c>
      <c r="N1764" t="s">
        <v>23</v>
      </c>
      <c r="O1764" t="s">
        <v>25</v>
      </c>
      <c r="P1764" t="s">
        <v>202</v>
      </c>
      <c r="Q1764" t="s">
        <v>27</v>
      </c>
      <c r="R1764">
        <v>101.9</v>
      </c>
      <c r="S1764">
        <v>1819.05</v>
      </c>
    </row>
    <row r="1765" spans="1:19">
      <c r="A1765" t="s">
        <v>4429</v>
      </c>
      <c r="B1765" s="2">
        <v>45098</v>
      </c>
      <c r="C1765" t="s">
        <v>33</v>
      </c>
      <c r="D1765">
        <v>23</v>
      </c>
      <c r="E1765" t="s">
        <v>39</v>
      </c>
      <c r="F1765">
        <v>0</v>
      </c>
      <c r="G1765">
        <v>3</v>
      </c>
      <c r="H1765" t="s">
        <v>3686</v>
      </c>
      <c r="I1765">
        <v>4501</v>
      </c>
      <c r="J1765">
        <v>0</v>
      </c>
      <c r="K1765">
        <v>26</v>
      </c>
      <c r="L1765" t="s">
        <v>40</v>
      </c>
      <c r="M1765" t="s">
        <v>23</v>
      </c>
      <c r="N1765" t="s">
        <v>23</v>
      </c>
      <c r="O1765" t="s">
        <v>25</v>
      </c>
      <c r="P1765" t="s">
        <v>26</v>
      </c>
      <c r="Q1765" t="s">
        <v>27</v>
      </c>
      <c r="R1765">
        <v>80.7</v>
      </c>
      <c r="S1765">
        <v>2729.64</v>
      </c>
    </row>
    <row r="1766" spans="1:19">
      <c r="A1766" t="s">
        <v>4431</v>
      </c>
      <c r="B1766" s="2">
        <v>45276</v>
      </c>
      <c r="C1766" t="s">
        <v>33</v>
      </c>
      <c r="D1766">
        <v>37</v>
      </c>
      <c r="E1766" t="s">
        <v>39</v>
      </c>
      <c r="F1766">
        <v>0</v>
      </c>
      <c r="G1766">
        <v>3</v>
      </c>
      <c r="H1766" t="s">
        <v>3686</v>
      </c>
      <c r="I1766">
        <v>5409</v>
      </c>
      <c r="J1766">
        <v>0</v>
      </c>
      <c r="K1766">
        <v>20</v>
      </c>
      <c r="L1766" t="s">
        <v>97</v>
      </c>
      <c r="M1766" t="s">
        <v>23</v>
      </c>
      <c r="N1766" t="s">
        <v>39</v>
      </c>
      <c r="P1766" t="s">
        <v>26</v>
      </c>
      <c r="Q1766" t="s">
        <v>27</v>
      </c>
      <c r="R1766">
        <v>19.5</v>
      </c>
      <c r="S1766">
        <v>632.4</v>
      </c>
    </row>
    <row r="1767" spans="1:19">
      <c r="A1767" t="s">
        <v>4433</v>
      </c>
      <c r="B1767" s="2">
        <v>45327</v>
      </c>
      <c r="C1767" t="s">
        <v>22</v>
      </c>
      <c r="D1767">
        <v>23</v>
      </c>
      <c r="E1767" t="s">
        <v>23</v>
      </c>
      <c r="F1767">
        <v>2</v>
      </c>
      <c r="G1767">
        <v>3</v>
      </c>
      <c r="H1767" t="s">
        <v>3686</v>
      </c>
      <c r="I1767">
        <v>4134</v>
      </c>
      <c r="J1767">
        <v>9</v>
      </c>
      <c r="K1767">
        <v>18</v>
      </c>
      <c r="L1767" t="s">
        <v>97</v>
      </c>
      <c r="M1767" t="s">
        <v>39</v>
      </c>
      <c r="N1767" t="s">
        <v>23</v>
      </c>
      <c r="O1767" t="s">
        <v>49</v>
      </c>
      <c r="P1767" t="s">
        <v>26</v>
      </c>
      <c r="Q1767" t="s">
        <v>50</v>
      </c>
      <c r="R1767">
        <v>25.55</v>
      </c>
      <c r="S1767">
        <v>467.85</v>
      </c>
    </row>
    <row r="1768" spans="1:19">
      <c r="A1768" t="s">
        <v>4436</v>
      </c>
      <c r="B1768" s="2">
        <v>44264</v>
      </c>
      <c r="C1768" t="s">
        <v>33</v>
      </c>
      <c r="D1768">
        <v>26</v>
      </c>
      <c r="E1768" t="s">
        <v>39</v>
      </c>
      <c r="F1768">
        <v>0</v>
      </c>
      <c r="G1768">
        <v>3</v>
      </c>
      <c r="H1768" t="s">
        <v>3686</v>
      </c>
      <c r="I1768">
        <v>5183</v>
      </c>
      <c r="J1768">
        <v>0</v>
      </c>
      <c r="K1768">
        <v>53</v>
      </c>
      <c r="L1768" t="s">
        <v>15568</v>
      </c>
      <c r="M1768" t="s">
        <v>39</v>
      </c>
      <c r="N1768" t="s">
        <v>23</v>
      </c>
      <c r="O1768" t="s">
        <v>49</v>
      </c>
      <c r="P1768" t="s">
        <v>202</v>
      </c>
      <c r="Q1768" t="s">
        <v>27</v>
      </c>
      <c r="R1768">
        <v>53.6</v>
      </c>
      <c r="S1768">
        <v>2879.2</v>
      </c>
    </row>
    <row r="1769" spans="1:19">
      <c r="A1769" t="s">
        <v>4439</v>
      </c>
      <c r="B1769" s="2">
        <v>43924</v>
      </c>
      <c r="C1769" t="s">
        <v>22</v>
      </c>
      <c r="D1769">
        <v>34</v>
      </c>
      <c r="E1769" t="s">
        <v>23</v>
      </c>
      <c r="F1769">
        <v>0</v>
      </c>
      <c r="G1769">
        <v>3</v>
      </c>
      <c r="H1769" t="s">
        <v>3686</v>
      </c>
      <c r="I1769">
        <v>4515</v>
      </c>
      <c r="J1769">
        <v>5</v>
      </c>
      <c r="K1769">
        <v>64</v>
      </c>
      <c r="L1769" t="s">
        <v>142</v>
      </c>
      <c r="M1769" t="s">
        <v>23</v>
      </c>
      <c r="N1769" t="s">
        <v>23</v>
      </c>
      <c r="O1769" t="s">
        <v>49</v>
      </c>
      <c r="P1769" t="s">
        <v>202</v>
      </c>
      <c r="Q1769" t="s">
        <v>50</v>
      </c>
      <c r="R1769">
        <v>73.05</v>
      </c>
      <c r="S1769">
        <v>6393.61</v>
      </c>
    </row>
    <row r="1770" spans="1:19">
      <c r="A1770" t="s">
        <v>4442</v>
      </c>
      <c r="B1770" s="2">
        <v>45176</v>
      </c>
      <c r="C1770" t="s">
        <v>33</v>
      </c>
      <c r="D1770">
        <v>20</v>
      </c>
      <c r="E1770" t="s">
        <v>39</v>
      </c>
      <c r="F1770">
        <v>0</v>
      </c>
      <c r="G1770">
        <v>3</v>
      </c>
      <c r="H1770" t="s">
        <v>3686</v>
      </c>
      <c r="I1770">
        <v>3483</v>
      </c>
      <c r="J1770">
        <v>0</v>
      </c>
      <c r="K1770">
        <v>23</v>
      </c>
      <c r="L1770" t="s">
        <v>97</v>
      </c>
      <c r="M1770" t="s">
        <v>23</v>
      </c>
      <c r="N1770" t="s">
        <v>23</v>
      </c>
      <c r="O1770" t="s">
        <v>49</v>
      </c>
      <c r="P1770" t="s">
        <v>202</v>
      </c>
      <c r="Q1770" t="s">
        <v>50</v>
      </c>
      <c r="R1770">
        <v>73.75</v>
      </c>
      <c r="S1770">
        <v>2562.29</v>
      </c>
    </row>
    <row r="1771" spans="1:19">
      <c r="A1771" t="s">
        <v>4444</v>
      </c>
      <c r="B1771" s="2">
        <v>44764</v>
      </c>
      <c r="C1771" t="s">
        <v>22</v>
      </c>
      <c r="D1771">
        <v>37</v>
      </c>
      <c r="E1771" t="s">
        <v>23</v>
      </c>
      <c r="F1771">
        <v>3</v>
      </c>
      <c r="G1771">
        <v>3</v>
      </c>
      <c r="H1771" t="s">
        <v>3686</v>
      </c>
      <c r="I1771">
        <v>2745</v>
      </c>
      <c r="J1771">
        <v>0</v>
      </c>
      <c r="K1771">
        <v>37</v>
      </c>
      <c r="L1771" t="s">
        <v>15568</v>
      </c>
      <c r="M1771" t="s">
        <v>23</v>
      </c>
      <c r="N1771" t="s">
        <v>39</v>
      </c>
      <c r="P1771" t="s">
        <v>164</v>
      </c>
      <c r="Q1771" t="s">
        <v>27</v>
      </c>
      <c r="R1771">
        <v>19.8</v>
      </c>
      <c r="S1771">
        <v>1029.8699999999999</v>
      </c>
    </row>
    <row r="1772" spans="1:19">
      <c r="A1772" t="s">
        <v>4446</v>
      </c>
      <c r="B1772" s="2">
        <v>44275</v>
      </c>
      <c r="C1772" t="s">
        <v>33</v>
      </c>
      <c r="D1772">
        <v>24</v>
      </c>
      <c r="E1772" t="s">
        <v>23</v>
      </c>
      <c r="F1772">
        <v>0</v>
      </c>
      <c r="G1772">
        <v>3</v>
      </c>
      <c r="H1772" t="s">
        <v>3686</v>
      </c>
      <c r="I1772">
        <v>5713</v>
      </c>
      <c r="J1772">
        <v>3</v>
      </c>
      <c r="K1772">
        <v>53</v>
      </c>
      <c r="L1772" t="s">
        <v>15568</v>
      </c>
      <c r="M1772" t="s">
        <v>23</v>
      </c>
      <c r="N1772" t="s">
        <v>23</v>
      </c>
      <c r="O1772" t="s">
        <v>25</v>
      </c>
      <c r="P1772" t="s">
        <v>202</v>
      </c>
      <c r="Q1772" t="s">
        <v>27</v>
      </c>
      <c r="R1772">
        <v>111.8</v>
      </c>
      <c r="S1772">
        <v>8026.21</v>
      </c>
    </row>
    <row r="1773" spans="1:19">
      <c r="A1773" t="s">
        <v>4449</v>
      </c>
      <c r="B1773" s="2">
        <v>45428</v>
      </c>
      <c r="C1773" t="s">
        <v>33</v>
      </c>
      <c r="D1773">
        <v>29</v>
      </c>
      <c r="E1773" t="s">
        <v>39</v>
      </c>
      <c r="F1773">
        <v>0</v>
      </c>
      <c r="G1773">
        <v>3</v>
      </c>
      <c r="H1773" t="s">
        <v>3686</v>
      </c>
      <c r="I1773">
        <v>2976</v>
      </c>
      <c r="J1773">
        <v>0</v>
      </c>
      <c r="K1773">
        <v>15</v>
      </c>
      <c r="L1773" t="s">
        <v>97</v>
      </c>
      <c r="M1773" t="s">
        <v>23</v>
      </c>
      <c r="N1773" t="s">
        <v>23</v>
      </c>
      <c r="O1773" t="s">
        <v>56</v>
      </c>
      <c r="P1773" t="s">
        <v>202</v>
      </c>
      <c r="Q1773" t="s">
        <v>50</v>
      </c>
      <c r="R1773">
        <v>65.599999999999994</v>
      </c>
      <c r="S1773">
        <v>1311.65</v>
      </c>
    </row>
    <row r="1774" spans="1:19">
      <c r="A1774" t="s">
        <v>4452</v>
      </c>
      <c r="B1774" s="2">
        <v>43700</v>
      </c>
      <c r="C1774" t="s">
        <v>33</v>
      </c>
      <c r="D1774">
        <v>26</v>
      </c>
      <c r="E1774" t="s">
        <v>23</v>
      </c>
      <c r="F1774">
        <v>0</v>
      </c>
      <c r="G1774">
        <v>3</v>
      </c>
      <c r="H1774" t="s">
        <v>3686</v>
      </c>
      <c r="I1774">
        <v>5197</v>
      </c>
      <c r="J1774">
        <v>2</v>
      </c>
      <c r="K1774">
        <v>72</v>
      </c>
      <c r="L1774" t="s">
        <v>316</v>
      </c>
      <c r="M1774" t="s">
        <v>23</v>
      </c>
      <c r="N1774" t="s">
        <v>23</v>
      </c>
      <c r="O1774" t="s">
        <v>56</v>
      </c>
      <c r="P1774" t="s">
        <v>164</v>
      </c>
      <c r="Q1774" t="s">
        <v>27</v>
      </c>
      <c r="R1774">
        <v>93.25</v>
      </c>
      <c r="S1774">
        <v>6812.79</v>
      </c>
    </row>
    <row r="1775" spans="1:19">
      <c r="A1775" t="s">
        <v>4454</v>
      </c>
      <c r="B1775" s="2">
        <v>44219</v>
      </c>
      <c r="C1775" t="s">
        <v>33</v>
      </c>
      <c r="D1775">
        <v>62</v>
      </c>
      <c r="E1775" t="s">
        <v>23</v>
      </c>
      <c r="F1775">
        <v>0</v>
      </c>
      <c r="G1775">
        <v>3</v>
      </c>
      <c r="H1775" t="s">
        <v>3686</v>
      </c>
      <c r="I1775">
        <v>4888</v>
      </c>
      <c r="J1775">
        <v>8</v>
      </c>
      <c r="K1775">
        <v>55</v>
      </c>
      <c r="L1775" t="s">
        <v>142</v>
      </c>
      <c r="M1775" t="s">
        <v>23</v>
      </c>
      <c r="N1775" t="s">
        <v>39</v>
      </c>
      <c r="P1775" t="s">
        <v>202</v>
      </c>
      <c r="Q1775" t="s">
        <v>27</v>
      </c>
      <c r="R1775">
        <v>19.7</v>
      </c>
      <c r="S1775">
        <v>1320.45</v>
      </c>
    </row>
    <row r="1776" spans="1:19">
      <c r="A1776" t="s">
        <v>4456</v>
      </c>
      <c r="B1776" s="2">
        <v>43715</v>
      </c>
      <c r="C1776" t="s">
        <v>33</v>
      </c>
      <c r="D1776">
        <v>54</v>
      </c>
      <c r="E1776" t="s">
        <v>23</v>
      </c>
      <c r="F1776">
        <v>0</v>
      </c>
      <c r="G1776">
        <v>3</v>
      </c>
      <c r="H1776" t="s">
        <v>3686</v>
      </c>
      <c r="I1776">
        <v>5643</v>
      </c>
      <c r="J1776">
        <v>2</v>
      </c>
      <c r="K1776">
        <v>71</v>
      </c>
      <c r="L1776" t="s">
        <v>15568</v>
      </c>
      <c r="M1776" t="s">
        <v>23</v>
      </c>
      <c r="N1776" t="s">
        <v>23</v>
      </c>
      <c r="O1776" t="s">
        <v>56</v>
      </c>
      <c r="P1776" t="s">
        <v>202</v>
      </c>
      <c r="Q1776" t="s">
        <v>27</v>
      </c>
      <c r="R1776">
        <v>84.8</v>
      </c>
      <c r="S1776">
        <v>7683.36</v>
      </c>
    </row>
    <row r="1777" spans="1:19">
      <c r="A1777" t="s">
        <v>4458</v>
      </c>
      <c r="B1777" s="2">
        <v>43699</v>
      </c>
      <c r="C1777" t="s">
        <v>33</v>
      </c>
      <c r="D1777">
        <v>50</v>
      </c>
      <c r="E1777" t="s">
        <v>23</v>
      </c>
      <c r="F1777">
        <v>1</v>
      </c>
      <c r="G1777">
        <v>3</v>
      </c>
      <c r="H1777" t="s">
        <v>3686</v>
      </c>
      <c r="I1777">
        <v>4954</v>
      </c>
      <c r="J1777">
        <v>10</v>
      </c>
      <c r="K1777">
        <v>72</v>
      </c>
      <c r="L1777" t="s">
        <v>316</v>
      </c>
      <c r="M1777" t="s">
        <v>39</v>
      </c>
      <c r="N1777" t="s">
        <v>23</v>
      </c>
      <c r="O1777" t="s">
        <v>56</v>
      </c>
      <c r="P1777" t="s">
        <v>164</v>
      </c>
      <c r="Q1777" t="s">
        <v>50</v>
      </c>
      <c r="R1777">
        <v>53.8</v>
      </c>
      <c r="S1777">
        <v>3952.45</v>
      </c>
    </row>
    <row r="1778" spans="1:19">
      <c r="A1778" t="s">
        <v>4461</v>
      </c>
      <c r="B1778" s="2">
        <v>43863</v>
      </c>
      <c r="C1778" t="s">
        <v>33</v>
      </c>
      <c r="D1778">
        <v>61</v>
      </c>
      <c r="E1778" t="s">
        <v>23</v>
      </c>
      <c r="F1778">
        <v>2</v>
      </c>
      <c r="G1778">
        <v>3</v>
      </c>
      <c r="H1778" t="s">
        <v>3686</v>
      </c>
      <c r="I1778">
        <v>5865</v>
      </c>
      <c r="J1778">
        <v>2</v>
      </c>
      <c r="K1778">
        <v>66</v>
      </c>
      <c r="L1778" t="s">
        <v>15568</v>
      </c>
      <c r="M1778" t="s">
        <v>23</v>
      </c>
      <c r="N1778" t="s">
        <v>23</v>
      </c>
      <c r="O1778" t="s">
        <v>25</v>
      </c>
      <c r="P1778" t="s">
        <v>164</v>
      </c>
      <c r="Q1778" t="s">
        <v>27</v>
      </c>
      <c r="R1778">
        <v>109.25</v>
      </c>
      <c r="S1778">
        <v>8489.76</v>
      </c>
    </row>
    <row r="1779" spans="1:19">
      <c r="A1779" t="s">
        <v>4463</v>
      </c>
      <c r="B1779" s="2">
        <v>43691</v>
      </c>
      <c r="C1779" t="s">
        <v>33</v>
      </c>
      <c r="D1779">
        <v>61</v>
      </c>
      <c r="E1779" t="s">
        <v>23</v>
      </c>
      <c r="F1779">
        <v>1</v>
      </c>
      <c r="G1779">
        <v>3</v>
      </c>
      <c r="H1779" t="s">
        <v>3686</v>
      </c>
      <c r="I1779">
        <v>4456</v>
      </c>
      <c r="J1779">
        <v>0</v>
      </c>
      <c r="K1779">
        <v>72</v>
      </c>
      <c r="L1779" t="s">
        <v>15568</v>
      </c>
      <c r="M1779" t="s">
        <v>23</v>
      </c>
      <c r="N1779" t="s">
        <v>23</v>
      </c>
      <c r="O1779" t="s">
        <v>56</v>
      </c>
      <c r="P1779" t="s">
        <v>164</v>
      </c>
      <c r="Q1779" t="s">
        <v>27</v>
      </c>
      <c r="R1779">
        <v>85.3</v>
      </c>
      <c r="S1779">
        <v>8730.56</v>
      </c>
    </row>
    <row r="1780" spans="1:19">
      <c r="A1780" t="s">
        <v>4465</v>
      </c>
      <c r="B1780" s="2">
        <v>43702</v>
      </c>
      <c r="C1780" t="s">
        <v>33</v>
      </c>
      <c r="D1780">
        <v>46</v>
      </c>
      <c r="E1780" t="s">
        <v>39</v>
      </c>
      <c r="F1780">
        <v>0</v>
      </c>
      <c r="G1780">
        <v>3</v>
      </c>
      <c r="H1780" t="s">
        <v>3686</v>
      </c>
      <c r="I1780">
        <v>5430</v>
      </c>
      <c r="J1780">
        <v>0</v>
      </c>
      <c r="K1780">
        <v>72</v>
      </c>
      <c r="L1780" t="s">
        <v>15568</v>
      </c>
      <c r="M1780" t="s">
        <v>23</v>
      </c>
      <c r="N1780" t="s">
        <v>23</v>
      </c>
      <c r="O1780" t="s">
        <v>25</v>
      </c>
      <c r="P1780" t="s">
        <v>164</v>
      </c>
      <c r="Q1780" t="s">
        <v>50</v>
      </c>
      <c r="R1780">
        <v>108.05</v>
      </c>
      <c r="S1780">
        <v>8530.2000000000007</v>
      </c>
    </row>
    <row r="1781" spans="1:19">
      <c r="A1781" t="s">
        <v>4467</v>
      </c>
      <c r="B1781" s="2">
        <v>45589</v>
      </c>
      <c r="C1781" t="s">
        <v>33</v>
      </c>
      <c r="D1781">
        <v>19</v>
      </c>
      <c r="E1781" t="s">
        <v>39</v>
      </c>
      <c r="F1781">
        <v>0</v>
      </c>
      <c r="G1781">
        <v>3</v>
      </c>
      <c r="H1781" t="s">
        <v>3686</v>
      </c>
      <c r="I1781">
        <v>4323</v>
      </c>
      <c r="J1781">
        <v>0</v>
      </c>
      <c r="K1781">
        <v>10</v>
      </c>
      <c r="L1781" t="s">
        <v>15568</v>
      </c>
      <c r="M1781" t="s">
        <v>23</v>
      </c>
      <c r="N1781" t="s">
        <v>23</v>
      </c>
      <c r="O1781" t="s">
        <v>56</v>
      </c>
      <c r="P1781" t="s">
        <v>26</v>
      </c>
      <c r="Q1781" t="s">
        <v>50</v>
      </c>
      <c r="R1781">
        <v>60.95</v>
      </c>
      <c r="S1781">
        <v>713.05</v>
      </c>
    </row>
    <row r="1782" spans="1:19">
      <c r="A1782" t="s">
        <v>4470</v>
      </c>
      <c r="B1782" s="2">
        <v>45848</v>
      </c>
      <c r="C1782" t="s">
        <v>33</v>
      </c>
      <c r="D1782">
        <v>58</v>
      </c>
      <c r="E1782" t="s">
        <v>39</v>
      </c>
      <c r="F1782">
        <v>0</v>
      </c>
      <c r="G1782">
        <v>3</v>
      </c>
      <c r="H1782" t="s">
        <v>3751</v>
      </c>
      <c r="I1782">
        <v>4056</v>
      </c>
      <c r="J1782">
        <v>0</v>
      </c>
      <c r="K1782">
        <v>1</v>
      </c>
      <c r="L1782" t="s">
        <v>15568</v>
      </c>
      <c r="M1782" t="s">
        <v>23</v>
      </c>
      <c r="N1782" t="s">
        <v>23</v>
      </c>
      <c r="O1782" t="s">
        <v>25</v>
      </c>
      <c r="P1782" t="s">
        <v>26</v>
      </c>
      <c r="Q1782" t="s">
        <v>50</v>
      </c>
      <c r="R1782">
        <v>70.7</v>
      </c>
      <c r="S1782">
        <v>109.51</v>
      </c>
    </row>
    <row r="1783" spans="1:19">
      <c r="A1783" t="s">
        <v>4472</v>
      </c>
      <c r="B1783" s="2">
        <v>44297</v>
      </c>
      <c r="C1783" t="s">
        <v>22</v>
      </c>
      <c r="D1783">
        <v>19</v>
      </c>
      <c r="E1783" t="s">
        <v>23</v>
      </c>
      <c r="F1783">
        <v>1</v>
      </c>
      <c r="G1783">
        <v>3</v>
      </c>
      <c r="H1783" t="s">
        <v>3686</v>
      </c>
      <c r="I1783">
        <v>5535</v>
      </c>
      <c r="J1783">
        <v>6</v>
      </c>
      <c r="K1783">
        <v>52</v>
      </c>
      <c r="L1783" t="s">
        <v>142</v>
      </c>
      <c r="M1783" t="s">
        <v>23</v>
      </c>
      <c r="N1783" t="s">
        <v>39</v>
      </c>
      <c r="P1783" t="s">
        <v>164</v>
      </c>
      <c r="Q1783" t="s">
        <v>50</v>
      </c>
      <c r="R1783">
        <v>24.55</v>
      </c>
      <c r="S1783">
        <v>2867.65</v>
      </c>
    </row>
    <row r="1784" spans="1:19">
      <c r="A1784" t="s">
        <v>4475</v>
      </c>
      <c r="B1784" s="2">
        <v>44138</v>
      </c>
      <c r="C1784" t="s">
        <v>22</v>
      </c>
      <c r="D1784">
        <v>34</v>
      </c>
      <c r="E1784" t="s">
        <v>23</v>
      </c>
      <c r="F1784">
        <v>3</v>
      </c>
      <c r="G1784">
        <v>3</v>
      </c>
      <c r="H1784" t="s">
        <v>3686</v>
      </c>
      <c r="I1784">
        <v>4778</v>
      </c>
      <c r="J1784">
        <v>7</v>
      </c>
      <c r="K1784">
        <v>57</v>
      </c>
      <c r="L1784" t="s">
        <v>15568</v>
      </c>
      <c r="M1784" t="s">
        <v>23</v>
      </c>
      <c r="N1784" t="s">
        <v>23</v>
      </c>
      <c r="O1784" t="s">
        <v>49</v>
      </c>
      <c r="P1784" t="s">
        <v>202</v>
      </c>
      <c r="Q1784" t="s">
        <v>50</v>
      </c>
      <c r="R1784">
        <v>59.6</v>
      </c>
      <c r="S1784">
        <v>4408.75</v>
      </c>
    </row>
    <row r="1785" spans="1:19">
      <c r="A1785" t="s">
        <v>4477</v>
      </c>
      <c r="B1785" s="2">
        <v>45209</v>
      </c>
      <c r="C1785" t="s">
        <v>33</v>
      </c>
      <c r="D1785">
        <v>37</v>
      </c>
      <c r="E1785" t="s">
        <v>39</v>
      </c>
      <c r="F1785">
        <v>2</v>
      </c>
      <c r="G1785">
        <v>3</v>
      </c>
      <c r="H1785" t="s">
        <v>3686</v>
      </c>
      <c r="I1785">
        <v>5941</v>
      </c>
      <c r="J1785">
        <v>0</v>
      </c>
      <c r="K1785">
        <v>22</v>
      </c>
      <c r="L1785" t="s">
        <v>15568</v>
      </c>
      <c r="M1785" t="s">
        <v>39</v>
      </c>
      <c r="N1785" t="s">
        <v>23</v>
      </c>
      <c r="O1785" t="s">
        <v>49</v>
      </c>
      <c r="P1785" t="s">
        <v>202</v>
      </c>
      <c r="Q1785" t="s">
        <v>50</v>
      </c>
      <c r="R1785">
        <v>49.45</v>
      </c>
      <c r="S1785">
        <v>1031.4000000000001</v>
      </c>
    </row>
    <row r="1786" spans="1:19">
      <c r="A1786" t="s">
        <v>4480</v>
      </c>
      <c r="B1786" s="2">
        <v>43916</v>
      </c>
      <c r="C1786" t="s">
        <v>22</v>
      </c>
      <c r="D1786">
        <v>55</v>
      </c>
      <c r="E1786" t="s">
        <v>39</v>
      </c>
      <c r="F1786">
        <v>0</v>
      </c>
      <c r="G1786">
        <v>3</v>
      </c>
      <c r="H1786" t="s">
        <v>3686</v>
      </c>
      <c r="I1786">
        <v>5649</v>
      </c>
      <c r="J1786">
        <v>0</v>
      </c>
      <c r="K1786">
        <v>65</v>
      </c>
      <c r="L1786" t="s">
        <v>142</v>
      </c>
      <c r="M1786" t="s">
        <v>23</v>
      </c>
      <c r="N1786" t="s">
        <v>23</v>
      </c>
      <c r="O1786" t="s">
        <v>25</v>
      </c>
      <c r="P1786" t="s">
        <v>164</v>
      </c>
      <c r="Q1786" t="s">
        <v>50</v>
      </c>
      <c r="R1786">
        <v>105.1</v>
      </c>
      <c r="S1786">
        <v>8435.6</v>
      </c>
    </row>
    <row r="1787" spans="1:19">
      <c r="A1787" t="s">
        <v>4482</v>
      </c>
      <c r="B1787" s="2">
        <v>44430</v>
      </c>
      <c r="C1787" t="s">
        <v>22</v>
      </c>
      <c r="D1787">
        <v>47</v>
      </c>
      <c r="E1787" t="s">
        <v>23</v>
      </c>
      <c r="F1787">
        <v>0</v>
      </c>
      <c r="G1787">
        <v>3</v>
      </c>
      <c r="H1787" t="s">
        <v>3686</v>
      </c>
      <c r="I1787">
        <v>2964</v>
      </c>
      <c r="J1787">
        <v>4</v>
      </c>
      <c r="K1787">
        <v>48</v>
      </c>
      <c r="L1787" t="s">
        <v>15568</v>
      </c>
      <c r="M1787" t="s">
        <v>23</v>
      </c>
      <c r="N1787" t="s">
        <v>39</v>
      </c>
      <c r="P1787" t="s">
        <v>164</v>
      </c>
      <c r="Q1787" t="s">
        <v>50</v>
      </c>
      <c r="R1787">
        <v>20.05</v>
      </c>
      <c r="S1787">
        <v>2622.88</v>
      </c>
    </row>
    <row r="1788" spans="1:19">
      <c r="A1788" t="s">
        <v>4484</v>
      </c>
      <c r="B1788" s="2">
        <v>43681</v>
      </c>
      <c r="C1788" t="s">
        <v>22</v>
      </c>
      <c r="D1788">
        <v>44</v>
      </c>
      <c r="E1788" t="s">
        <v>23</v>
      </c>
      <c r="F1788">
        <v>2</v>
      </c>
      <c r="G1788">
        <v>3</v>
      </c>
      <c r="H1788" t="s">
        <v>3686</v>
      </c>
      <c r="I1788">
        <v>5940</v>
      </c>
      <c r="J1788">
        <v>4</v>
      </c>
      <c r="K1788">
        <v>72</v>
      </c>
      <c r="L1788" t="s">
        <v>15568</v>
      </c>
      <c r="M1788" t="s">
        <v>23</v>
      </c>
      <c r="N1788" t="s">
        <v>23</v>
      </c>
      <c r="O1788" t="s">
        <v>49</v>
      </c>
      <c r="P1788" t="s">
        <v>164</v>
      </c>
      <c r="Q1788" t="s">
        <v>50</v>
      </c>
      <c r="R1788">
        <v>83.55</v>
      </c>
      <c r="S1788">
        <v>7710.42</v>
      </c>
    </row>
    <row r="1789" spans="1:19">
      <c r="A1789" t="s">
        <v>4486</v>
      </c>
      <c r="B1789" s="2">
        <v>44531</v>
      </c>
      <c r="C1789" t="s">
        <v>33</v>
      </c>
      <c r="D1789">
        <v>25</v>
      </c>
      <c r="E1789" t="s">
        <v>23</v>
      </c>
      <c r="F1789">
        <v>3</v>
      </c>
      <c r="G1789">
        <v>3</v>
      </c>
      <c r="H1789" t="s">
        <v>3686</v>
      </c>
      <c r="I1789">
        <v>3918</v>
      </c>
      <c r="J1789">
        <v>10</v>
      </c>
      <c r="K1789">
        <v>44</v>
      </c>
      <c r="L1789" t="s">
        <v>142</v>
      </c>
      <c r="M1789" t="s">
        <v>23</v>
      </c>
      <c r="N1789" t="s">
        <v>23</v>
      </c>
      <c r="O1789" t="s">
        <v>49</v>
      </c>
      <c r="P1789" t="s">
        <v>26</v>
      </c>
      <c r="Q1789" t="s">
        <v>27</v>
      </c>
      <c r="R1789">
        <v>56.25</v>
      </c>
      <c r="S1789">
        <v>4367.57</v>
      </c>
    </row>
    <row r="1790" spans="1:19">
      <c r="A1790" t="s">
        <v>4488</v>
      </c>
      <c r="B1790" s="2">
        <v>44798</v>
      </c>
      <c r="C1790" t="s">
        <v>22</v>
      </c>
      <c r="D1790">
        <v>36</v>
      </c>
      <c r="E1790" t="s">
        <v>39</v>
      </c>
      <c r="F1790">
        <v>0</v>
      </c>
      <c r="G1790">
        <v>3</v>
      </c>
      <c r="H1790" t="s">
        <v>3686</v>
      </c>
      <c r="I1790">
        <v>5703</v>
      </c>
      <c r="J1790">
        <v>0</v>
      </c>
      <c r="K1790">
        <v>36</v>
      </c>
      <c r="L1790" t="s">
        <v>40</v>
      </c>
      <c r="M1790" t="s">
        <v>23</v>
      </c>
      <c r="N1790" t="s">
        <v>39</v>
      </c>
      <c r="P1790" t="s">
        <v>164</v>
      </c>
      <c r="Q1790" t="s">
        <v>50</v>
      </c>
      <c r="R1790">
        <v>18.55</v>
      </c>
      <c r="S1790">
        <v>995</v>
      </c>
    </row>
    <row r="1791" spans="1:19">
      <c r="A1791" t="s">
        <v>4491</v>
      </c>
      <c r="B1791" s="2">
        <v>43931</v>
      </c>
      <c r="C1791" t="s">
        <v>33</v>
      </c>
      <c r="D1791">
        <v>33</v>
      </c>
      <c r="E1791" t="s">
        <v>23</v>
      </c>
      <c r="F1791">
        <v>0</v>
      </c>
      <c r="G1791">
        <v>3</v>
      </c>
      <c r="H1791" t="s">
        <v>3686</v>
      </c>
      <c r="I1791">
        <v>5628</v>
      </c>
      <c r="J1791">
        <v>8</v>
      </c>
      <c r="K1791">
        <v>64</v>
      </c>
      <c r="L1791" t="s">
        <v>142</v>
      </c>
      <c r="M1791" t="s">
        <v>23</v>
      </c>
      <c r="N1791" t="s">
        <v>39</v>
      </c>
      <c r="P1791" t="s">
        <v>164</v>
      </c>
      <c r="Q1791" t="s">
        <v>50</v>
      </c>
      <c r="R1791">
        <v>19.45</v>
      </c>
      <c r="S1791">
        <v>2487.3200000000002</v>
      </c>
    </row>
    <row r="1792" spans="1:19">
      <c r="A1792" t="s">
        <v>4493</v>
      </c>
      <c r="B1792" s="2">
        <v>45187</v>
      </c>
      <c r="C1792" t="s">
        <v>33</v>
      </c>
      <c r="D1792">
        <v>41</v>
      </c>
      <c r="E1792" t="s">
        <v>39</v>
      </c>
      <c r="F1792">
        <v>0</v>
      </c>
      <c r="G1792">
        <v>3</v>
      </c>
      <c r="H1792" t="s">
        <v>3686</v>
      </c>
      <c r="I1792">
        <v>2061</v>
      </c>
      <c r="J1792">
        <v>0</v>
      </c>
      <c r="K1792">
        <v>23</v>
      </c>
      <c r="L1792" t="s">
        <v>15568</v>
      </c>
      <c r="M1792" t="s">
        <v>23</v>
      </c>
      <c r="N1792" t="s">
        <v>23</v>
      </c>
      <c r="O1792" t="s">
        <v>25</v>
      </c>
      <c r="P1792" t="s">
        <v>26</v>
      </c>
      <c r="Q1792" t="s">
        <v>27</v>
      </c>
      <c r="R1792">
        <v>83.2</v>
      </c>
      <c r="S1792">
        <v>2467.59</v>
      </c>
    </row>
    <row r="1793" spans="1:19">
      <c r="A1793" t="s">
        <v>4495</v>
      </c>
      <c r="B1793" s="2">
        <v>43698</v>
      </c>
      <c r="C1793" t="s">
        <v>33</v>
      </c>
      <c r="D1793">
        <v>23</v>
      </c>
      <c r="E1793" t="s">
        <v>23</v>
      </c>
      <c r="F1793">
        <v>0</v>
      </c>
      <c r="G1793">
        <v>3</v>
      </c>
      <c r="H1793" t="s">
        <v>3686</v>
      </c>
      <c r="I1793">
        <v>5408</v>
      </c>
      <c r="J1793">
        <v>1</v>
      </c>
      <c r="K1793">
        <v>72</v>
      </c>
      <c r="L1793" t="s">
        <v>316</v>
      </c>
      <c r="M1793" t="s">
        <v>23</v>
      </c>
      <c r="N1793" t="s">
        <v>23</v>
      </c>
      <c r="O1793" t="s">
        <v>25</v>
      </c>
      <c r="P1793" t="s">
        <v>164</v>
      </c>
      <c r="Q1793" t="s">
        <v>27</v>
      </c>
      <c r="R1793">
        <v>114.65</v>
      </c>
      <c r="S1793">
        <v>8664.43</v>
      </c>
    </row>
    <row r="1794" spans="1:19">
      <c r="A1794" t="s">
        <v>4498</v>
      </c>
      <c r="B1794" s="2">
        <v>43712</v>
      </c>
      <c r="C1794" t="s">
        <v>33</v>
      </c>
      <c r="D1794">
        <v>73</v>
      </c>
      <c r="E1794" t="s">
        <v>23</v>
      </c>
      <c r="F1794">
        <v>0</v>
      </c>
      <c r="G1794">
        <v>3</v>
      </c>
      <c r="H1794" t="s">
        <v>3686</v>
      </c>
      <c r="I1794">
        <v>4964</v>
      </c>
      <c r="J1794">
        <v>2</v>
      </c>
      <c r="K1794">
        <v>71</v>
      </c>
      <c r="L1794" t="s">
        <v>316</v>
      </c>
      <c r="M1794" t="s">
        <v>23</v>
      </c>
      <c r="N1794" t="s">
        <v>23</v>
      </c>
      <c r="O1794" t="s">
        <v>25</v>
      </c>
      <c r="P1794" t="s">
        <v>164</v>
      </c>
      <c r="Q1794" t="s">
        <v>27</v>
      </c>
      <c r="R1794">
        <v>99.4</v>
      </c>
      <c r="S1794">
        <v>8038.71</v>
      </c>
    </row>
    <row r="1795" spans="1:19">
      <c r="A1795" t="s">
        <v>4500</v>
      </c>
      <c r="B1795" s="2">
        <v>43897</v>
      </c>
      <c r="C1795" t="s">
        <v>22</v>
      </c>
      <c r="D1795">
        <v>78</v>
      </c>
      <c r="E1795" t="s">
        <v>39</v>
      </c>
      <c r="F1795">
        <v>0</v>
      </c>
      <c r="G1795">
        <v>3</v>
      </c>
      <c r="H1795" t="s">
        <v>3686</v>
      </c>
      <c r="I1795">
        <v>5692</v>
      </c>
      <c r="J1795">
        <v>0</v>
      </c>
      <c r="K1795">
        <v>65</v>
      </c>
      <c r="L1795" t="s">
        <v>15568</v>
      </c>
      <c r="M1795" t="s">
        <v>23</v>
      </c>
      <c r="N1795" t="s">
        <v>23</v>
      </c>
      <c r="O1795" t="s">
        <v>25</v>
      </c>
      <c r="P1795" t="s">
        <v>164</v>
      </c>
      <c r="Q1795" t="s">
        <v>27</v>
      </c>
      <c r="R1795">
        <v>109.05</v>
      </c>
      <c r="S1795">
        <v>7359.53</v>
      </c>
    </row>
    <row r="1796" spans="1:19">
      <c r="A1796" t="s">
        <v>4503</v>
      </c>
      <c r="B1796" s="2">
        <v>45551</v>
      </c>
      <c r="C1796" t="s">
        <v>22</v>
      </c>
      <c r="D1796">
        <v>67</v>
      </c>
      <c r="E1796" t="s">
        <v>23</v>
      </c>
      <c r="F1796">
        <v>0</v>
      </c>
      <c r="G1796">
        <v>3</v>
      </c>
      <c r="H1796" t="s">
        <v>3686</v>
      </c>
      <c r="I1796">
        <v>2848</v>
      </c>
      <c r="J1796">
        <v>7</v>
      </c>
      <c r="K1796">
        <v>11</v>
      </c>
      <c r="L1796" t="s">
        <v>97</v>
      </c>
      <c r="M1796" t="s">
        <v>23</v>
      </c>
      <c r="N1796" t="s">
        <v>23</v>
      </c>
      <c r="O1796" t="s">
        <v>25</v>
      </c>
      <c r="P1796" t="s">
        <v>164</v>
      </c>
      <c r="Q1796" t="s">
        <v>27</v>
      </c>
      <c r="R1796">
        <v>70.2</v>
      </c>
      <c r="S1796">
        <v>1103.32</v>
      </c>
    </row>
    <row r="1797" spans="1:19">
      <c r="A1797" t="s">
        <v>4505</v>
      </c>
      <c r="B1797" s="2">
        <v>43699</v>
      </c>
      <c r="C1797" t="s">
        <v>22</v>
      </c>
      <c r="D1797">
        <v>76</v>
      </c>
      <c r="E1797" t="s">
        <v>23</v>
      </c>
      <c r="F1797">
        <v>0</v>
      </c>
      <c r="G1797">
        <v>3</v>
      </c>
      <c r="H1797" t="s">
        <v>3686</v>
      </c>
      <c r="I1797">
        <v>5569</v>
      </c>
      <c r="J1797">
        <v>6</v>
      </c>
      <c r="K1797">
        <v>72</v>
      </c>
      <c r="L1797" t="s">
        <v>316</v>
      </c>
      <c r="M1797" t="s">
        <v>23</v>
      </c>
      <c r="N1797" t="s">
        <v>23</v>
      </c>
      <c r="O1797" t="s">
        <v>25</v>
      </c>
      <c r="P1797" t="s">
        <v>164</v>
      </c>
      <c r="Q1797" t="s">
        <v>50</v>
      </c>
      <c r="R1797">
        <v>112.9</v>
      </c>
      <c r="S1797">
        <v>10263.1</v>
      </c>
    </row>
    <row r="1798" spans="1:19">
      <c r="A1798" t="s">
        <v>4508</v>
      </c>
      <c r="B1798" s="2">
        <v>45455</v>
      </c>
      <c r="C1798" t="s">
        <v>33</v>
      </c>
      <c r="D1798">
        <v>69</v>
      </c>
      <c r="E1798" t="s">
        <v>23</v>
      </c>
      <c r="F1798">
        <v>1</v>
      </c>
      <c r="G1798">
        <v>3</v>
      </c>
      <c r="H1798" t="s">
        <v>3686</v>
      </c>
      <c r="I1798">
        <v>3471</v>
      </c>
      <c r="J1798">
        <v>5</v>
      </c>
      <c r="K1798">
        <v>14</v>
      </c>
      <c r="L1798" t="s">
        <v>15568</v>
      </c>
      <c r="M1798" t="s">
        <v>23</v>
      </c>
      <c r="N1798" t="s">
        <v>23</v>
      </c>
      <c r="O1798" t="s">
        <v>25</v>
      </c>
      <c r="P1798" t="s">
        <v>164</v>
      </c>
      <c r="Q1798" t="s">
        <v>27</v>
      </c>
      <c r="R1798">
        <v>95.8</v>
      </c>
      <c r="S1798">
        <v>1547.76</v>
      </c>
    </row>
    <row r="1799" spans="1:19">
      <c r="A1799" t="s">
        <v>4510</v>
      </c>
      <c r="B1799" s="2">
        <v>43685</v>
      </c>
      <c r="C1799" t="s">
        <v>22</v>
      </c>
      <c r="D1799">
        <v>79</v>
      </c>
      <c r="E1799" t="s">
        <v>23</v>
      </c>
      <c r="F1799">
        <v>0</v>
      </c>
      <c r="G1799">
        <v>3</v>
      </c>
      <c r="H1799" t="s">
        <v>3686</v>
      </c>
      <c r="I1799">
        <v>5540</v>
      </c>
      <c r="J1799">
        <v>7</v>
      </c>
      <c r="K1799">
        <v>72</v>
      </c>
      <c r="L1799" t="s">
        <v>316</v>
      </c>
      <c r="M1799" t="s">
        <v>23</v>
      </c>
      <c r="N1799" t="s">
        <v>23</v>
      </c>
      <c r="O1799" t="s">
        <v>56</v>
      </c>
      <c r="P1799" t="s">
        <v>164</v>
      </c>
      <c r="Q1799" t="s">
        <v>50</v>
      </c>
      <c r="R1799">
        <v>73.45</v>
      </c>
      <c r="S1799">
        <v>6139.72</v>
      </c>
    </row>
    <row r="1800" spans="1:19">
      <c r="A1800" t="s">
        <v>4513</v>
      </c>
      <c r="B1800" s="2">
        <v>43963</v>
      </c>
      <c r="C1800" t="s">
        <v>33</v>
      </c>
      <c r="D1800">
        <v>79</v>
      </c>
      <c r="E1800" t="s">
        <v>39</v>
      </c>
      <c r="F1800">
        <v>0</v>
      </c>
      <c r="G1800">
        <v>3</v>
      </c>
      <c r="H1800" t="s">
        <v>3686</v>
      </c>
      <c r="I1800">
        <v>5428</v>
      </c>
      <c r="J1800">
        <v>0</v>
      </c>
      <c r="K1800">
        <v>63</v>
      </c>
      <c r="L1800" t="s">
        <v>142</v>
      </c>
      <c r="M1800" t="s">
        <v>23</v>
      </c>
      <c r="N1800" t="s">
        <v>23</v>
      </c>
      <c r="O1800" t="s">
        <v>49</v>
      </c>
      <c r="P1800" t="s">
        <v>202</v>
      </c>
      <c r="Q1800" t="s">
        <v>27</v>
      </c>
      <c r="R1800">
        <v>83</v>
      </c>
      <c r="S1800">
        <v>6227.11</v>
      </c>
    </row>
    <row r="1801" spans="1:19">
      <c r="A1801" t="s">
        <v>4515</v>
      </c>
      <c r="B1801" s="2">
        <v>45537</v>
      </c>
      <c r="C1801" t="s">
        <v>33</v>
      </c>
      <c r="D1801">
        <v>71</v>
      </c>
      <c r="E1801" t="s">
        <v>23</v>
      </c>
      <c r="F1801">
        <v>0</v>
      </c>
      <c r="G1801">
        <v>3</v>
      </c>
      <c r="H1801" t="s">
        <v>3686</v>
      </c>
      <c r="I1801">
        <v>4047</v>
      </c>
      <c r="J1801">
        <v>7</v>
      </c>
      <c r="K1801">
        <v>11</v>
      </c>
      <c r="L1801" t="s">
        <v>15568</v>
      </c>
      <c r="M1801" t="s">
        <v>23</v>
      </c>
      <c r="N1801" t="s">
        <v>39</v>
      </c>
      <c r="P1801" t="s">
        <v>202</v>
      </c>
      <c r="Q1801" t="s">
        <v>50</v>
      </c>
      <c r="R1801">
        <v>20.6</v>
      </c>
      <c r="S1801">
        <v>255.02</v>
      </c>
    </row>
    <row r="1802" spans="1:19">
      <c r="A1802" t="s">
        <v>4517</v>
      </c>
      <c r="B1802" s="2">
        <v>44294</v>
      </c>
      <c r="C1802" t="s">
        <v>22</v>
      </c>
      <c r="D1802">
        <v>21</v>
      </c>
      <c r="E1802" t="s">
        <v>39</v>
      </c>
      <c r="F1802">
        <v>0</v>
      </c>
      <c r="G1802">
        <v>3</v>
      </c>
      <c r="H1802" t="s">
        <v>3686</v>
      </c>
      <c r="I1802">
        <v>4770</v>
      </c>
      <c r="J1802">
        <v>0</v>
      </c>
      <c r="K1802">
        <v>52</v>
      </c>
      <c r="L1802" t="s">
        <v>142</v>
      </c>
      <c r="M1802" t="s">
        <v>23</v>
      </c>
      <c r="N1802" t="s">
        <v>23</v>
      </c>
      <c r="O1802" t="s">
        <v>25</v>
      </c>
      <c r="P1802" t="s">
        <v>202</v>
      </c>
      <c r="Q1802" t="s">
        <v>27</v>
      </c>
      <c r="R1802">
        <v>91.25</v>
      </c>
      <c r="S1802">
        <v>6366.42</v>
      </c>
    </row>
    <row r="1803" spans="1:19">
      <c r="A1803" t="s">
        <v>4520</v>
      </c>
      <c r="B1803" s="2">
        <v>45820</v>
      </c>
      <c r="C1803" t="s">
        <v>33</v>
      </c>
      <c r="D1803">
        <v>43</v>
      </c>
      <c r="E1803" t="s">
        <v>23</v>
      </c>
      <c r="F1803">
        <v>0</v>
      </c>
      <c r="G1803">
        <v>3</v>
      </c>
      <c r="H1803" t="s">
        <v>3751</v>
      </c>
      <c r="I1803">
        <v>5361</v>
      </c>
      <c r="J1803">
        <v>10</v>
      </c>
      <c r="K1803">
        <v>2</v>
      </c>
      <c r="L1803" t="s">
        <v>15568</v>
      </c>
      <c r="M1803" t="s">
        <v>23</v>
      </c>
      <c r="N1803" t="s">
        <v>23</v>
      </c>
      <c r="O1803" t="s">
        <v>25</v>
      </c>
      <c r="P1803" t="s">
        <v>26</v>
      </c>
      <c r="Q1803" t="s">
        <v>27</v>
      </c>
      <c r="R1803">
        <v>90.35</v>
      </c>
      <c r="S1803">
        <v>199.8</v>
      </c>
    </row>
    <row r="1804" spans="1:19">
      <c r="A1804" t="s">
        <v>4522</v>
      </c>
      <c r="B1804" s="2">
        <v>43689</v>
      </c>
      <c r="C1804" t="s">
        <v>22</v>
      </c>
      <c r="D1804">
        <v>19</v>
      </c>
      <c r="E1804" t="s">
        <v>23</v>
      </c>
      <c r="F1804">
        <v>3</v>
      </c>
      <c r="G1804">
        <v>3</v>
      </c>
      <c r="H1804" t="s">
        <v>3686</v>
      </c>
      <c r="I1804">
        <v>4558</v>
      </c>
      <c r="J1804">
        <v>1</v>
      </c>
      <c r="K1804">
        <v>72</v>
      </c>
      <c r="L1804" t="s">
        <v>15568</v>
      </c>
      <c r="M1804" t="s">
        <v>23</v>
      </c>
      <c r="N1804" t="s">
        <v>23</v>
      </c>
      <c r="O1804" t="s">
        <v>25</v>
      </c>
      <c r="P1804" t="s">
        <v>164</v>
      </c>
      <c r="Q1804" t="s">
        <v>27</v>
      </c>
      <c r="R1804">
        <v>114</v>
      </c>
      <c r="S1804">
        <v>10430.99</v>
      </c>
    </row>
    <row r="1805" spans="1:19">
      <c r="A1805" t="s">
        <v>4525</v>
      </c>
      <c r="B1805" s="2">
        <v>44940</v>
      </c>
      <c r="C1805" t="s">
        <v>22</v>
      </c>
      <c r="D1805">
        <v>60</v>
      </c>
      <c r="E1805" t="s">
        <v>39</v>
      </c>
      <c r="F1805">
        <v>0</v>
      </c>
      <c r="G1805">
        <v>3</v>
      </c>
      <c r="H1805" t="s">
        <v>3686</v>
      </c>
      <c r="I1805">
        <v>5363</v>
      </c>
      <c r="J1805">
        <v>0</v>
      </c>
      <c r="K1805">
        <v>31</v>
      </c>
      <c r="L1805" t="s">
        <v>15568</v>
      </c>
      <c r="M1805" t="s">
        <v>23</v>
      </c>
      <c r="N1805" t="s">
        <v>39</v>
      </c>
      <c r="P1805" t="s">
        <v>164</v>
      </c>
      <c r="Q1805" t="s">
        <v>27</v>
      </c>
      <c r="R1805">
        <v>20.399999999999999</v>
      </c>
      <c r="S1805">
        <v>1402.08</v>
      </c>
    </row>
    <row r="1806" spans="1:19">
      <c r="A1806" t="s">
        <v>4527</v>
      </c>
      <c r="B1806" s="2">
        <v>45607</v>
      </c>
      <c r="C1806" t="s">
        <v>22</v>
      </c>
      <c r="D1806">
        <v>56</v>
      </c>
      <c r="E1806" t="s">
        <v>23</v>
      </c>
      <c r="F1806">
        <v>0</v>
      </c>
      <c r="G1806">
        <v>3</v>
      </c>
      <c r="H1806" t="s">
        <v>3686</v>
      </c>
      <c r="I1806">
        <v>2452</v>
      </c>
      <c r="J1806">
        <v>2</v>
      </c>
      <c r="K1806">
        <v>9</v>
      </c>
      <c r="L1806" t="s">
        <v>48</v>
      </c>
      <c r="M1806" t="s">
        <v>23</v>
      </c>
      <c r="N1806" t="s">
        <v>23</v>
      </c>
      <c r="O1806" t="s">
        <v>49</v>
      </c>
      <c r="P1806" t="s">
        <v>26</v>
      </c>
      <c r="Q1806" t="s">
        <v>84</v>
      </c>
      <c r="R1806">
        <v>68.95</v>
      </c>
      <c r="S1806">
        <v>905.61</v>
      </c>
    </row>
    <row r="1807" spans="1:19">
      <c r="A1807" t="s">
        <v>4529</v>
      </c>
      <c r="B1807" s="2">
        <v>44310</v>
      </c>
      <c r="C1807" t="s">
        <v>33</v>
      </c>
      <c r="D1807">
        <v>47</v>
      </c>
      <c r="E1807" t="s">
        <v>23</v>
      </c>
      <c r="F1807">
        <v>2</v>
      </c>
      <c r="G1807">
        <v>3</v>
      </c>
      <c r="H1807" t="s">
        <v>3686</v>
      </c>
      <c r="I1807">
        <v>4811</v>
      </c>
      <c r="J1807">
        <v>7</v>
      </c>
      <c r="K1807">
        <v>52</v>
      </c>
      <c r="L1807" t="s">
        <v>15568</v>
      </c>
      <c r="M1807" t="s">
        <v>23</v>
      </c>
      <c r="N1807" t="s">
        <v>23</v>
      </c>
      <c r="O1807" t="s">
        <v>25</v>
      </c>
      <c r="P1807" t="s">
        <v>202</v>
      </c>
      <c r="Q1807" t="s">
        <v>27</v>
      </c>
      <c r="R1807">
        <v>100.3</v>
      </c>
      <c r="S1807">
        <v>5659.93</v>
      </c>
    </row>
    <row r="1808" spans="1:19">
      <c r="A1808" t="s">
        <v>4531</v>
      </c>
      <c r="B1808" s="2">
        <v>45779</v>
      </c>
      <c r="C1808" t="s">
        <v>33</v>
      </c>
      <c r="D1808">
        <v>31</v>
      </c>
      <c r="E1808" t="s">
        <v>23</v>
      </c>
      <c r="F1808">
        <v>0</v>
      </c>
      <c r="G1808">
        <v>3</v>
      </c>
      <c r="H1808" t="s">
        <v>3751</v>
      </c>
      <c r="I1808">
        <v>2941</v>
      </c>
      <c r="J1808">
        <v>5</v>
      </c>
      <c r="K1808">
        <v>3</v>
      </c>
      <c r="L1808" t="s">
        <v>15568</v>
      </c>
      <c r="M1808" t="s">
        <v>23</v>
      </c>
      <c r="N1808" t="s">
        <v>39</v>
      </c>
      <c r="P1808" t="s">
        <v>26</v>
      </c>
      <c r="Q1808" t="s">
        <v>50</v>
      </c>
      <c r="R1808">
        <v>19.600000000000001</v>
      </c>
      <c r="S1808">
        <v>180.95</v>
      </c>
    </row>
    <row r="1809" spans="1:19">
      <c r="A1809" t="s">
        <v>4533</v>
      </c>
      <c r="B1809" s="2">
        <v>44998</v>
      </c>
      <c r="C1809" t="s">
        <v>33</v>
      </c>
      <c r="D1809">
        <v>28</v>
      </c>
      <c r="E1809" t="s">
        <v>39</v>
      </c>
      <c r="F1809">
        <v>0</v>
      </c>
      <c r="G1809">
        <v>3</v>
      </c>
      <c r="H1809" t="s">
        <v>3686</v>
      </c>
      <c r="I1809">
        <v>5103</v>
      </c>
      <c r="J1809">
        <v>0</v>
      </c>
      <c r="K1809">
        <v>29</v>
      </c>
      <c r="L1809" t="s">
        <v>15568</v>
      </c>
      <c r="M1809" t="s">
        <v>39</v>
      </c>
      <c r="N1809" t="s">
        <v>23</v>
      </c>
      <c r="O1809" t="s">
        <v>56</v>
      </c>
      <c r="P1809" t="s">
        <v>202</v>
      </c>
      <c r="Q1809" t="s">
        <v>50</v>
      </c>
      <c r="R1809">
        <v>39.5</v>
      </c>
      <c r="S1809">
        <v>1082.75</v>
      </c>
    </row>
    <row r="1810" spans="1:19">
      <c r="A1810" t="s">
        <v>4535</v>
      </c>
      <c r="B1810" s="2">
        <v>45652</v>
      </c>
      <c r="C1810" t="s">
        <v>33</v>
      </c>
      <c r="D1810">
        <v>47</v>
      </c>
      <c r="E1810" t="s">
        <v>39</v>
      </c>
      <c r="F1810">
        <v>0</v>
      </c>
      <c r="G1810">
        <v>3</v>
      </c>
      <c r="H1810" t="s">
        <v>3686</v>
      </c>
      <c r="I1810">
        <v>5862</v>
      </c>
      <c r="J1810">
        <v>0</v>
      </c>
      <c r="K1810">
        <v>8</v>
      </c>
      <c r="L1810" t="s">
        <v>15568</v>
      </c>
      <c r="M1810" t="s">
        <v>23</v>
      </c>
      <c r="N1810" t="s">
        <v>23</v>
      </c>
      <c r="O1810" t="s">
        <v>49</v>
      </c>
      <c r="P1810" t="s">
        <v>26</v>
      </c>
      <c r="Q1810" t="s">
        <v>27</v>
      </c>
      <c r="R1810">
        <v>60</v>
      </c>
      <c r="S1810">
        <v>861.99</v>
      </c>
    </row>
    <row r="1811" spans="1:19">
      <c r="A1811" t="s">
        <v>4537</v>
      </c>
      <c r="B1811" s="2">
        <v>45679</v>
      </c>
      <c r="C1811" t="s">
        <v>33</v>
      </c>
      <c r="D1811">
        <v>43</v>
      </c>
      <c r="E1811" t="s">
        <v>39</v>
      </c>
      <c r="F1811">
        <v>0</v>
      </c>
      <c r="G1811">
        <v>3</v>
      </c>
      <c r="H1811" t="s">
        <v>3686</v>
      </c>
      <c r="I1811">
        <v>4770</v>
      </c>
      <c r="J1811">
        <v>0</v>
      </c>
      <c r="K1811">
        <v>7</v>
      </c>
      <c r="L1811" t="s">
        <v>15568</v>
      </c>
      <c r="M1811" t="s">
        <v>23</v>
      </c>
      <c r="N1811" t="s">
        <v>23</v>
      </c>
      <c r="O1811" t="s">
        <v>49</v>
      </c>
      <c r="P1811" t="s">
        <v>202</v>
      </c>
      <c r="Q1811" t="s">
        <v>27</v>
      </c>
      <c r="R1811">
        <v>59.1</v>
      </c>
      <c r="S1811">
        <v>417.06</v>
      </c>
    </row>
    <row r="1812" spans="1:19">
      <c r="A1812" t="s">
        <v>4540</v>
      </c>
      <c r="B1812" s="2">
        <v>45217</v>
      </c>
      <c r="C1812" t="s">
        <v>33</v>
      </c>
      <c r="D1812">
        <v>32</v>
      </c>
      <c r="E1812" t="s">
        <v>39</v>
      </c>
      <c r="F1812">
        <v>0</v>
      </c>
      <c r="G1812">
        <v>3</v>
      </c>
      <c r="H1812" t="s">
        <v>3686</v>
      </c>
      <c r="I1812">
        <v>4667</v>
      </c>
      <c r="J1812">
        <v>0</v>
      </c>
      <c r="K1812">
        <v>22</v>
      </c>
      <c r="L1812" t="s">
        <v>97</v>
      </c>
      <c r="M1812" t="s">
        <v>23</v>
      </c>
      <c r="N1812" t="s">
        <v>23</v>
      </c>
      <c r="O1812" t="s">
        <v>56</v>
      </c>
      <c r="P1812" t="s">
        <v>26</v>
      </c>
      <c r="Q1812" t="s">
        <v>27</v>
      </c>
      <c r="R1812">
        <v>49.8</v>
      </c>
      <c r="S1812">
        <v>1742.71</v>
      </c>
    </row>
    <row r="1813" spans="1:19">
      <c r="A1813" t="s">
        <v>4542</v>
      </c>
      <c r="B1813" s="2">
        <v>45659</v>
      </c>
      <c r="C1813" t="s">
        <v>22</v>
      </c>
      <c r="D1813">
        <v>64</v>
      </c>
      <c r="E1813" t="s">
        <v>39</v>
      </c>
      <c r="F1813">
        <v>2</v>
      </c>
      <c r="G1813">
        <v>3</v>
      </c>
      <c r="H1813" t="s">
        <v>3686</v>
      </c>
      <c r="I1813">
        <v>5084</v>
      </c>
      <c r="J1813">
        <v>0</v>
      </c>
      <c r="K1813">
        <v>7</v>
      </c>
      <c r="L1813" t="s">
        <v>15568</v>
      </c>
      <c r="M1813" t="s">
        <v>23</v>
      </c>
      <c r="N1813" t="s">
        <v>39</v>
      </c>
      <c r="P1813" t="s">
        <v>202</v>
      </c>
      <c r="Q1813" t="s">
        <v>50</v>
      </c>
      <c r="R1813">
        <v>19.45</v>
      </c>
      <c r="S1813">
        <v>480.87</v>
      </c>
    </row>
    <row r="1814" spans="1:19">
      <c r="A1814" t="s">
        <v>4544</v>
      </c>
      <c r="B1814" s="2">
        <v>45528</v>
      </c>
      <c r="C1814" t="s">
        <v>33</v>
      </c>
      <c r="D1814">
        <v>47</v>
      </c>
      <c r="E1814" t="s">
        <v>23</v>
      </c>
      <c r="F1814">
        <v>1</v>
      </c>
      <c r="G1814">
        <v>3</v>
      </c>
      <c r="H1814" t="s">
        <v>3686</v>
      </c>
      <c r="I1814">
        <v>3713</v>
      </c>
      <c r="J1814">
        <v>0</v>
      </c>
      <c r="K1814">
        <v>12</v>
      </c>
      <c r="L1814" t="s">
        <v>97</v>
      </c>
      <c r="M1814" t="s">
        <v>23</v>
      </c>
      <c r="N1814" t="s">
        <v>39</v>
      </c>
      <c r="P1814" t="s">
        <v>26</v>
      </c>
      <c r="Q1814" t="s">
        <v>27</v>
      </c>
      <c r="R1814">
        <v>19.399999999999999</v>
      </c>
      <c r="S1814">
        <v>297.10000000000002</v>
      </c>
    </row>
    <row r="1815" spans="1:19">
      <c r="A1815" t="s">
        <v>4546</v>
      </c>
      <c r="B1815" s="2">
        <v>44031</v>
      </c>
      <c r="C1815" t="s">
        <v>22</v>
      </c>
      <c r="D1815">
        <v>48</v>
      </c>
      <c r="E1815" t="s">
        <v>39</v>
      </c>
      <c r="F1815">
        <v>0</v>
      </c>
      <c r="G1815">
        <v>3</v>
      </c>
      <c r="H1815" t="s">
        <v>3686</v>
      </c>
      <c r="I1815">
        <v>5364</v>
      </c>
      <c r="J1815">
        <v>0</v>
      </c>
      <c r="K1815">
        <v>61</v>
      </c>
      <c r="L1815" t="s">
        <v>142</v>
      </c>
      <c r="M1815" t="s">
        <v>23</v>
      </c>
      <c r="N1815" t="s">
        <v>23</v>
      </c>
      <c r="O1815" t="s">
        <v>25</v>
      </c>
      <c r="P1815" t="s">
        <v>202</v>
      </c>
      <c r="Q1815" t="s">
        <v>27</v>
      </c>
      <c r="R1815">
        <v>107.75</v>
      </c>
      <c r="S1815">
        <v>9108.2999999999993</v>
      </c>
    </row>
    <row r="1816" spans="1:19">
      <c r="A1816" t="s">
        <v>4549</v>
      </c>
      <c r="B1816" s="2">
        <v>45639</v>
      </c>
      <c r="C1816" t="s">
        <v>33</v>
      </c>
      <c r="D1816">
        <v>30</v>
      </c>
      <c r="E1816" t="s">
        <v>39</v>
      </c>
      <c r="F1816">
        <v>0</v>
      </c>
      <c r="G1816">
        <v>3</v>
      </c>
      <c r="H1816" t="s">
        <v>3686</v>
      </c>
      <c r="I1816">
        <v>2038</v>
      </c>
      <c r="J1816">
        <v>0</v>
      </c>
      <c r="K1816">
        <v>8</v>
      </c>
      <c r="L1816" t="s">
        <v>15568</v>
      </c>
      <c r="M1816" t="s">
        <v>39</v>
      </c>
      <c r="N1816" t="s">
        <v>23</v>
      </c>
      <c r="O1816" t="s">
        <v>49</v>
      </c>
      <c r="P1816" t="s">
        <v>26</v>
      </c>
      <c r="Q1816" t="s">
        <v>50</v>
      </c>
      <c r="R1816">
        <v>29.25</v>
      </c>
      <c r="S1816">
        <v>226.95</v>
      </c>
    </row>
    <row r="1817" spans="1:19">
      <c r="A1817" t="s">
        <v>4552</v>
      </c>
      <c r="B1817" s="2">
        <v>45283</v>
      </c>
      <c r="C1817" t="s">
        <v>22</v>
      </c>
      <c r="D1817">
        <v>57</v>
      </c>
      <c r="E1817" t="s">
        <v>23</v>
      </c>
      <c r="F1817">
        <v>1</v>
      </c>
      <c r="G1817">
        <v>3</v>
      </c>
      <c r="H1817" t="s">
        <v>3686</v>
      </c>
      <c r="I1817">
        <v>3899</v>
      </c>
      <c r="J1817">
        <v>4</v>
      </c>
      <c r="K1817">
        <v>20</v>
      </c>
      <c r="L1817" t="s">
        <v>15568</v>
      </c>
      <c r="M1817" t="s">
        <v>39</v>
      </c>
      <c r="N1817" t="s">
        <v>23</v>
      </c>
      <c r="O1817" t="s">
        <v>56</v>
      </c>
      <c r="P1817" t="s">
        <v>164</v>
      </c>
      <c r="Q1817" t="s">
        <v>50</v>
      </c>
      <c r="R1817">
        <v>39.4</v>
      </c>
      <c r="S1817">
        <v>825.4</v>
      </c>
    </row>
    <row r="1818" spans="1:19">
      <c r="A1818" t="s">
        <v>4555</v>
      </c>
      <c r="B1818" s="2">
        <v>44076</v>
      </c>
      <c r="C1818" t="s">
        <v>33</v>
      </c>
      <c r="D1818">
        <v>33</v>
      </c>
      <c r="E1818" t="s">
        <v>39</v>
      </c>
      <c r="F1818">
        <v>0</v>
      </c>
      <c r="G1818">
        <v>3</v>
      </c>
      <c r="H1818" t="s">
        <v>3686</v>
      </c>
      <c r="I1818">
        <v>4244</v>
      </c>
      <c r="J1818">
        <v>0</v>
      </c>
      <c r="K1818">
        <v>59</v>
      </c>
      <c r="L1818" t="s">
        <v>142</v>
      </c>
      <c r="M1818" t="s">
        <v>23</v>
      </c>
      <c r="N1818" t="s">
        <v>23</v>
      </c>
      <c r="O1818" t="s">
        <v>49</v>
      </c>
      <c r="P1818" t="s">
        <v>202</v>
      </c>
      <c r="Q1818" t="s">
        <v>27</v>
      </c>
      <c r="R1818">
        <v>68.7</v>
      </c>
      <c r="S1818">
        <v>5891.83</v>
      </c>
    </row>
    <row r="1819" spans="1:19">
      <c r="A1819" t="s">
        <v>4558</v>
      </c>
      <c r="B1819" s="2">
        <v>44584</v>
      </c>
      <c r="C1819" t="s">
        <v>22</v>
      </c>
      <c r="D1819">
        <v>62</v>
      </c>
      <c r="E1819" t="s">
        <v>23</v>
      </c>
      <c r="F1819">
        <v>0</v>
      </c>
      <c r="G1819">
        <v>3</v>
      </c>
      <c r="H1819" t="s">
        <v>3686</v>
      </c>
      <c r="I1819">
        <v>2168</v>
      </c>
      <c r="J1819">
        <v>1</v>
      </c>
      <c r="K1819">
        <v>43</v>
      </c>
      <c r="L1819" t="s">
        <v>15568</v>
      </c>
      <c r="M1819" t="s">
        <v>23</v>
      </c>
      <c r="N1819" t="s">
        <v>23</v>
      </c>
      <c r="O1819" t="s">
        <v>49</v>
      </c>
      <c r="P1819" t="s">
        <v>26</v>
      </c>
      <c r="Q1819" t="s">
        <v>27</v>
      </c>
      <c r="R1819">
        <v>66.25</v>
      </c>
      <c r="S1819">
        <v>4023.24</v>
      </c>
    </row>
    <row r="1820" spans="1:19">
      <c r="A1820" t="s">
        <v>4561</v>
      </c>
      <c r="B1820" s="2">
        <v>45130</v>
      </c>
      <c r="C1820" t="s">
        <v>22</v>
      </c>
      <c r="D1820">
        <v>42</v>
      </c>
      <c r="E1820" t="s">
        <v>39</v>
      </c>
      <c r="F1820">
        <v>2</v>
      </c>
      <c r="G1820">
        <v>3</v>
      </c>
      <c r="H1820" t="s">
        <v>3686</v>
      </c>
      <c r="I1820">
        <v>5079</v>
      </c>
      <c r="J1820">
        <v>0</v>
      </c>
      <c r="K1820">
        <v>25</v>
      </c>
      <c r="L1820" t="s">
        <v>15568</v>
      </c>
      <c r="M1820" t="s">
        <v>39</v>
      </c>
      <c r="N1820" t="s">
        <v>23</v>
      </c>
      <c r="O1820" t="s">
        <v>49</v>
      </c>
      <c r="P1820" t="s">
        <v>202</v>
      </c>
      <c r="Q1820" t="s">
        <v>50</v>
      </c>
      <c r="R1820">
        <v>40.65</v>
      </c>
      <c r="S1820">
        <v>970.55</v>
      </c>
    </row>
    <row r="1821" spans="1:19">
      <c r="A1821" t="s">
        <v>4563</v>
      </c>
      <c r="B1821" s="2">
        <v>45081</v>
      </c>
      <c r="C1821" t="s">
        <v>33</v>
      </c>
      <c r="D1821">
        <v>56</v>
      </c>
      <c r="E1821" t="s">
        <v>23</v>
      </c>
      <c r="F1821">
        <v>0</v>
      </c>
      <c r="G1821">
        <v>3</v>
      </c>
      <c r="H1821" t="s">
        <v>3686</v>
      </c>
      <c r="I1821">
        <v>2519</v>
      </c>
      <c r="J1821">
        <v>4</v>
      </c>
      <c r="K1821">
        <v>26</v>
      </c>
      <c r="L1821" t="s">
        <v>15568</v>
      </c>
      <c r="M1821" t="s">
        <v>39</v>
      </c>
      <c r="N1821" t="s">
        <v>23</v>
      </c>
      <c r="O1821" t="s">
        <v>49</v>
      </c>
      <c r="P1821" t="s">
        <v>202</v>
      </c>
      <c r="Q1821" t="s">
        <v>50</v>
      </c>
      <c r="R1821">
        <v>35.4</v>
      </c>
      <c r="S1821">
        <v>978.6</v>
      </c>
    </row>
    <row r="1822" spans="1:19">
      <c r="A1822" t="s">
        <v>4565</v>
      </c>
      <c r="B1822" s="2">
        <v>44846</v>
      </c>
      <c r="C1822" t="s">
        <v>22</v>
      </c>
      <c r="D1822">
        <v>24</v>
      </c>
      <c r="E1822" t="s">
        <v>23</v>
      </c>
      <c r="F1822">
        <v>0</v>
      </c>
      <c r="G1822">
        <v>3</v>
      </c>
      <c r="H1822" t="s">
        <v>3686</v>
      </c>
      <c r="I1822">
        <v>2236</v>
      </c>
      <c r="J1822">
        <v>6</v>
      </c>
      <c r="K1822">
        <v>34</v>
      </c>
      <c r="L1822" t="s">
        <v>40</v>
      </c>
      <c r="M1822" t="s">
        <v>23</v>
      </c>
      <c r="N1822" t="s">
        <v>39</v>
      </c>
      <c r="P1822" t="s">
        <v>164</v>
      </c>
      <c r="Q1822" t="s">
        <v>50</v>
      </c>
      <c r="R1822">
        <v>20.05</v>
      </c>
      <c r="S1822">
        <v>829.28</v>
      </c>
    </row>
    <row r="1823" spans="1:19">
      <c r="A1823" t="s">
        <v>4567</v>
      </c>
      <c r="B1823" s="2">
        <v>44207</v>
      </c>
      <c r="C1823" t="s">
        <v>33</v>
      </c>
      <c r="D1823">
        <v>44</v>
      </c>
      <c r="E1823" t="s">
        <v>23</v>
      </c>
      <c r="F1823">
        <v>1</v>
      </c>
      <c r="G1823">
        <v>3</v>
      </c>
      <c r="H1823" t="s">
        <v>3686</v>
      </c>
      <c r="I1823">
        <v>5390</v>
      </c>
      <c r="J1823">
        <v>0</v>
      </c>
      <c r="K1823">
        <v>55</v>
      </c>
      <c r="L1823" t="s">
        <v>142</v>
      </c>
      <c r="M1823" t="s">
        <v>23</v>
      </c>
      <c r="N1823" t="s">
        <v>39</v>
      </c>
      <c r="P1823" t="s">
        <v>202</v>
      </c>
      <c r="Q1823" t="s">
        <v>50</v>
      </c>
      <c r="R1823">
        <v>19.149999999999999</v>
      </c>
      <c r="S1823">
        <v>2521.6</v>
      </c>
    </row>
    <row r="1824" spans="1:19">
      <c r="A1824" t="s">
        <v>4570</v>
      </c>
      <c r="B1824" s="2">
        <v>44643</v>
      </c>
      <c r="C1824" t="s">
        <v>33</v>
      </c>
      <c r="D1824">
        <v>31</v>
      </c>
      <c r="E1824" t="s">
        <v>39</v>
      </c>
      <c r="F1824">
        <v>0</v>
      </c>
      <c r="G1824">
        <v>3</v>
      </c>
      <c r="H1824" t="s">
        <v>3686</v>
      </c>
      <c r="I1824">
        <v>4176</v>
      </c>
      <c r="J1824">
        <v>0</v>
      </c>
      <c r="K1824">
        <v>41</v>
      </c>
      <c r="L1824" t="s">
        <v>15568</v>
      </c>
      <c r="M1824" t="s">
        <v>23</v>
      </c>
      <c r="N1824" t="s">
        <v>23</v>
      </c>
      <c r="O1824" t="s">
        <v>49</v>
      </c>
      <c r="P1824" t="s">
        <v>202</v>
      </c>
      <c r="Q1824" t="s">
        <v>27</v>
      </c>
      <c r="R1824">
        <v>80.55</v>
      </c>
      <c r="S1824">
        <v>3516.46</v>
      </c>
    </row>
    <row r="1825" spans="1:19">
      <c r="A1825" t="s">
        <v>4572</v>
      </c>
      <c r="B1825" s="2">
        <v>44907</v>
      </c>
      <c r="C1825" t="s">
        <v>33</v>
      </c>
      <c r="D1825">
        <v>51</v>
      </c>
      <c r="E1825" t="s">
        <v>39</v>
      </c>
      <c r="F1825">
        <v>0</v>
      </c>
      <c r="G1825">
        <v>3</v>
      </c>
      <c r="H1825" t="s">
        <v>3686</v>
      </c>
      <c r="I1825">
        <v>4374</v>
      </c>
      <c r="J1825">
        <v>0</v>
      </c>
      <c r="K1825">
        <v>32</v>
      </c>
      <c r="L1825" t="s">
        <v>40</v>
      </c>
      <c r="M1825" t="s">
        <v>23</v>
      </c>
      <c r="N1825" t="s">
        <v>39</v>
      </c>
      <c r="P1825" t="s">
        <v>26</v>
      </c>
      <c r="Q1825" t="s">
        <v>27</v>
      </c>
      <c r="R1825">
        <v>19.899999999999999</v>
      </c>
      <c r="S1825">
        <v>1098.51</v>
      </c>
    </row>
    <row r="1826" spans="1:19">
      <c r="A1826" t="s">
        <v>4574</v>
      </c>
      <c r="B1826" s="2">
        <v>44450</v>
      </c>
      <c r="C1826" t="s">
        <v>22</v>
      </c>
      <c r="D1826">
        <v>35</v>
      </c>
      <c r="E1826" t="s">
        <v>23</v>
      </c>
      <c r="F1826">
        <v>1</v>
      </c>
      <c r="G1826">
        <v>3</v>
      </c>
      <c r="H1826" t="s">
        <v>3686</v>
      </c>
      <c r="I1826">
        <v>5040</v>
      </c>
      <c r="J1826">
        <v>7</v>
      </c>
      <c r="K1826">
        <v>47</v>
      </c>
      <c r="L1826" t="s">
        <v>142</v>
      </c>
      <c r="M1826" t="s">
        <v>39</v>
      </c>
      <c r="N1826" t="s">
        <v>23</v>
      </c>
      <c r="O1826" t="s">
        <v>49</v>
      </c>
      <c r="P1826" t="s">
        <v>202</v>
      </c>
      <c r="Q1826" t="s">
        <v>27</v>
      </c>
      <c r="R1826">
        <v>40.299999999999997</v>
      </c>
      <c r="S1826">
        <v>1794.8</v>
      </c>
    </row>
    <row r="1827" spans="1:19">
      <c r="A1827" t="s">
        <v>4576</v>
      </c>
      <c r="B1827" s="2">
        <v>44083</v>
      </c>
      <c r="C1827" t="s">
        <v>22</v>
      </c>
      <c r="D1827">
        <v>27</v>
      </c>
      <c r="E1827" t="s">
        <v>23</v>
      </c>
      <c r="F1827">
        <v>0</v>
      </c>
      <c r="G1827">
        <v>3</v>
      </c>
      <c r="H1827" t="s">
        <v>3686</v>
      </c>
      <c r="I1827">
        <v>4765</v>
      </c>
      <c r="J1827">
        <v>1</v>
      </c>
      <c r="K1827">
        <v>59</v>
      </c>
      <c r="L1827" t="s">
        <v>142</v>
      </c>
      <c r="M1827" t="s">
        <v>23</v>
      </c>
      <c r="N1827" t="s">
        <v>23</v>
      </c>
      <c r="O1827" t="s">
        <v>56</v>
      </c>
      <c r="P1827" t="s">
        <v>202</v>
      </c>
      <c r="Q1827" t="s">
        <v>50</v>
      </c>
      <c r="R1827">
        <v>69.099999999999994</v>
      </c>
      <c r="S1827">
        <v>5306.4</v>
      </c>
    </row>
    <row r="1828" spans="1:19">
      <c r="A1828" t="s">
        <v>4578</v>
      </c>
      <c r="B1828" s="2">
        <v>45572</v>
      </c>
      <c r="C1828" t="s">
        <v>33</v>
      </c>
      <c r="D1828">
        <v>30</v>
      </c>
      <c r="E1828" t="s">
        <v>39</v>
      </c>
      <c r="F1828">
        <v>1</v>
      </c>
      <c r="G1828">
        <v>3</v>
      </c>
      <c r="H1828" t="s">
        <v>3686</v>
      </c>
      <c r="I1828">
        <v>4434</v>
      </c>
      <c r="J1828">
        <v>0</v>
      </c>
      <c r="K1828">
        <v>10</v>
      </c>
      <c r="L1828" t="s">
        <v>97</v>
      </c>
      <c r="M1828" t="s">
        <v>23</v>
      </c>
      <c r="N1828" t="s">
        <v>23</v>
      </c>
      <c r="O1828" t="s">
        <v>56</v>
      </c>
      <c r="P1828" t="s">
        <v>202</v>
      </c>
      <c r="Q1828" t="s">
        <v>50</v>
      </c>
      <c r="R1828">
        <v>73.55</v>
      </c>
      <c r="S1828">
        <v>835.7</v>
      </c>
    </row>
    <row r="1829" spans="1:19">
      <c r="A1829" t="s">
        <v>4580</v>
      </c>
      <c r="B1829" s="2">
        <v>44418</v>
      </c>
      <c r="C1829" t="s">
        <v>33</v>
      </c>
      <c r="D1829">
        <v>23</v>
      </c>
      <c r="E1829" t="s">
        <v>23</v>
      </c>
      <c r="F1829">
        <v>2</v>
      </c>
      <c r="G1829">
        <v>3</v>
      </c>
      <c r="H1829" t="s">
        <v>3686</v>
      </c>
      <c r="I1829">
        <v>5921</v>
      </c>
      <c r="J1829">
        <v>2</v>
      </c>
      <c r="K1829">
        <v>48</v>
      </c>
      <c r="L1829" t="s">
        <v>142</v>
      </c>
      <c r="M1829" t="s">
        <v>23</v>
      </c>
      <c r="N1829" t="s">
        <v>23</v>
      </c>
      <c r="O1829" t="s">
        <v>25</v>
      </c>
      <c r="P1829" t="s">
        <v>202</v>
      </c>
      <c r="Q1829" t="s">
        <v>27</v>
      </c>
      <c r="R1829">
        <v>99.7</v>
      </c>
      <c r="S1829">
        <v>6713.84</v>
      </c>
    </row>
    <row r="1830" spans="1:19">
      <c r="A1830" t="s">
        <v>4582</v>
      </c>
      <c r="B1830" s="2">
        <v>45609</v>
      </c>
      <c r="C1830" t="s">
        <v>33</v>
      </c>
      <c r="D1830">
        <v>53</v>
      </c>
      <c r="E1830" t="s">
        <v>39</v>
      </c>
      <c r="F1830">
        <v>0</v>
      </c>
      <c r="G1830">
        <v>3</v>
      </c>
      <c r="H1830" t="s">
        <v>3686</v>
      </c>
      <c r="I1830">
        <v>3021</v>
      </c>
      <c r="J1830">
        <v>0</v>
      </c>
      <c r="K1830">
        <v>9</v>
      </c>
      <c r="L1830" t="s">
        <v>15568</v>
      </c>
      <c r="M1830" t="s">
        <v>23</v>
      </c>
      <c r="N1830" t="s">
        <v>23</v>
      </c>
      <c r="O1830" t="s">
        <v>25</v>
      </c>
      <c r="P1830" t="s">
        <v>164</v>
      </c>
      <c r="Q1830" t="s">
        <v>50</v>
      </c>
      <c r="R1830">
        <v>75.5</v>
      </c>
      <c r="S1830">
        <v>862.04</v>
      </c>
    </row>
    <row r="1831" spans="1:19">
      <c r="A1831" t="s">
        <v>4584</v>
      </c>
      <c r="B1831" s="2">
        <v>44092</v>
      </c>
      <c r="C1831" t="s">
        <v>33</v>
      </c>
      <c r="D1831">
        <v>65</v>
      </c>
      <c r="E1831" t="s">
        <v>23</v>
      </c>
      <c r="F1831">
        <v>0</v>
      </c>
      <c r="G1831">
        <v>3</v>
      </c>
      <c r="H1831" t="s">
        <v>3686</v>
      </c>
      <c r="I1831">
        <v>5061</v>
      </c>
      <c r="J1831">
        <v>0</v>
      </c>
      <c r="K1831">
        <v>59</v>
      </c>
      <c r="L1831" t="s">
        <v>15568</v>
      </c>
      <c r="M1831" t="s">
        <v>23</v>
      </c>
      <c r="N1831" t="s">
        <v>23</v>
      </c>
      <c r="O1831" t="s">
        <v>25</v>
      </c>
      <c r="P1831" t="s">
        <v>202</v>
      </c>
      <c r="Q1831" t="s">
        <v>27</v>
      </c>
      <c r="R1831">
        <v>94.05</v>
      </c>
      <c r="S1831">
        <v>6643.16</v>
      </c>
    </row>
    <row r="1832" spans="1:19">
      <c r="A1832" t="s">
        <v>4587</v>
      </c>
      <c r="B1832" s="2">
        <v>45333</v>
      </c>
      <c r="C1832" t="s">
        <v>22</v>
      </c>
      <c r="D1832">
        <v>71</v>
      </c>
      <c r="E1832" t="s">
        <v>23</v>
      </c>
      <c r="F1832">
        <v>0</v>
      </c>
      <c r="G1832">
        <v>3</v>
      </c>
      <c r="H1832" t="s">
        <v>3686</v>
      </c>
      <c r="I1832">
        <v>2422</v>
      </c>
      <c r="J1832">
        <v>6</v>
      </c>
      <c r="K1832">
        <v>18</v>
      </c>
      <c r="L1832" t="s">
        <v>15568</v>
      </c>
      <c r="M1832" t="s">
        <v>23</v>
      </c>
      <c r="N1832" t="s">
        <v>23</v>
      </c>
      <c r="O1832" t="s">
        <v>49</v>
      </c>
      <c r="P1832" t="s">
        <v>164</v>
      </c>
      <c r="Q1832" t="s">
        <v>50</v>
      </c>
      <c r="R1832">
        <v>59.1</v>
      </c>
      <c r="S1832">
        <v>1083.1400000000001</v>
      </c>
    </row>
    <row r="1833" spans="1:19">
      <c r="A1833" t="s">
        <v>4589</v>
      </c>
      <c r="B1833" s="2">
        <v>43903</v>
      </c>
      <c r="C1833" t="s">
        <v>22</v>
      </c>
      <c r="D1833">
        <v>74</v>
      </c>
      <c r="E1833" t="s">
        <v>23</v>
      </c>
      <c r="F1833">
        <v>0</v>
      </c>
      <c r="G1833">
        <v>3</v>
      </c>
      <c r="H1833" t="s">
        <v>3686</v>
      </c>
      <c r="I1833">
        <v>4871</v>
      </c>
      <c r="J1833">
        <v>6</v>
      </c>
      <c r="K1833">
        <v>65</v>
      </c>
      <c r="L1833" t="s">
        <v>15568</v>
      </c>
      <c r="M1833" t="s">
        <v>23</v>
      </c>
      <c r="N1833" t="s">
        <v>23</v>
      </c>
      <c r="O1833" t="s">
        <v>25</v>
      </c>
      <c r="P1833" t="s">
        <v>202</v>
      </c>
      <c r="Q1833" t="s">
        <v>27</v>
      </c>
      <c r="R1833">
        <v>70.95</v>
      </c>
      <c r="S1833">
        <v>6411.97</v>
      </c>
    </row>
    <row r="1834" spans="1:19">
      <c r="A1834" t="s">
        <v>4591</v>
      </c>
      <c r="B1834" s="2">
        <v>44994</v>
      </c>
      <c r="C1834" t="s">
        <v>33</v>
      </c>
      <c r="D1834">
        <v>76</v>
      </c>
      <c r="E1834" t="s">
        <v>39</v>
      </c>
      <c r="F1834">
        <v>0</v>
      </c>
      <c r="G1834">
        <v>3</v>
      </c>
      <c r="H1834" t="s">
        <v>3686</v>
      </c>
      <c r="I1834">
        <v>2044</v>
      </c>
      <c r="J1834">
        <v>0</v>
      </c>
      <c r="K1834">
        <v>29</v>
      </c>
      <c r="L1834" t="s">
        <v>40</v>
      </c>
      <c r="M1834" t="s">
        <v>23</v>
      </c>
      <c r="N1834" t="s">
        <v>23</v>
      </c>
      <c r="O1834" t="s">
        <v>49</v>
      </c>
      <c r="P1834" t="s">
        <v>164</v>
      </c>
      <c r="Q1834" t="s">
        <v>27</v>
      </c>
      <c r="R1834">
        <v>58.55</v>
      </c>
      <c r="S1834">
        <v>1943.37</v>
      </c>
    </row>
    <row r="1835" spans="1:19">
      <c r="A1835" t="s">
        <v>4594</v>
      </c>
      <c r="B1835" s="2">
        <v>44932</v>
      </c>
      <c r="C1835" t="s">
        <v>33</v>
      </c>
      <c r="D1835">
        <v>68</v>
      </c>
      <c r="E1835" t="s">
        <v>23</v>
      </c>
      <c r="F1835">
        <v>0</v>
      </c>
      <c r="G1835">
        <v>3</v>
      </c>
      <c r="H1835" t="s">
        <v>3686</v>
      </c>
      <c r="I1835">
        <v>5603</v>
      </c>
      <c r="J1835">
        <v>4</v>
      </c>
      <c r="K1835">
        <v>31</v>
      </c>
      <c r="L1835" t="s">
        <v>40</v>
      </c>
      <c r="M1835" t="s">
        <v>23</v>
      </c>
      <c r="N1835" t="s">
        <v>23</v>
      </c>
      <c r="O1835" t="s">
        <v>25</v>
      </c>
      <c r="P1835" t="s">
        <v>164</v>
      </c>
      <c r="Q1835" t="s">
        <v>27</v>
      </c>
      <c r="R1835">
        <v>84.85</v>
      </c>
      <c r="S1835">
        <v>2797.7</v>
      </c>
    </row>
    <row r="1836" spans="1:19">
      <c r="A1836" t="s">
        <v>4596</v>
      </c>
      <c r="B1836" s="2">
        <v>44490</v>
      </c>
      <c r="C1836" t="s">
        <v>33</v>
      </c>
      <c r="D1836">
        <v>68</v>
      </c>
      <c r="E1836" t="s">
        <v>39</v>
      </c>
      <c r="F1836">
        <v>0</v>
      </c>
      <c r="G1836">
        <v>3</v>
      </c>
      <c r="H1836" t="s">
        <v>3686</v>
      </c>
      <c r="I1836">
        <v>3856</v>
      </c>
      <c r="J1836">
        <v>0</v>
      </c>
      <c r="K1836">
        <v>46</v>
      </c>
      <c r="L1836" t="s">
        <v>15568</v>
      </c>
      <c r="M1836" t="s">
        <v>23</v>
      </c>
      <c r="N1836" t="s">
        <v>23</v>
      </c>
      <c r="O1836" t="s">
        <v>49</v>
      </c>
      <c r="P1836" t="s">
        <v>202</v>
      </c>
      <c r="Q1836" t="s">
        <v>50</v>
      </c>
      <c r="R1836">
        <v>69.099999999999994</v>
      </c>
      <c r="S1836">
        <v>3993.19</v>
      </c>
    </row>
    <row r="1837" spans="1:19">
      <c r="A1837" t="s">
        <v>4598</v>
      </c>
      <c r="B1837" s="2">
        <v>45693</v>
      </c>
      <c r="C1837" t="s">
        <v>22</v>
      </c>
      <c r="D1837">
        <v>65</v>
      </c>
      <c r="E1837" t="s">
        <v>39</v>
      </c>
      <c r="F1837">
        <v>0</v>
      </c>
      <c r="G1837">
        <v>3</v>
      </c>
      <c r="H1837" t="s">
        <v>3686</v>
      </c>
      <c r="I1837">
        <v>4270</v>
      </c>
      <c r="J1837">
        <v>0</v>
      </c>
      <c r="K1837">
        <v>6</v>
      </c>
      <c r="L1837" t="s">
        <v>48</v>
      </c>
      <c r="M1837" t="s">
        <v>23</v>
      </c>
      <c r="N1837" t="s">
        <v>23</v>
      </c>
      <c r="O1837" t="s">
        <v>49</v>
      </c>
      <c r="P1837" t="s">
        <v>26</v>
      </c>
      <c r="Q1837" t="s">
        <v>50</v>
      </c>
      <c r="R1837">
        <v>44.7</v>
      </c>
      <c r="S1837">
        <v>394.94</v>
      </c>
    </row>
    <row r="1838" spans="1:19">
      <c r="A1838" t="s">
        <v>4600</v>
      </c>
      <c r="B1838" s="2">
        <v>44356</v>
      </c>
      <c r="C1838" t="s">
        <v>22</v>
      </c>
      <c r="D1838">
        <v>69</v>
      </c>
      <c r="E1838" t="s">
        <v>39</v>
      </c>
      <c r="F1838">
        <v>0</v>
      </c>
      <c r="G1838">
        <v>3</v>
      </c>
      <c r="H1838" t="s">
        <v>3686</v>
      </c>
      <c r="I1838">
        <v>5596</v>
      </c>
      <c r="J1838">
        <v>0</v>
      </c>
      <c r="K1838">
        <v>50</v>
      </c>
      <c r="L1838" t="s">
        <v>142</v>
      </c>
      <c r="M1838" t="s">
        <v>23</v>
      </c>
      <c r="N1838" t="s">
        <v>23</v>
      </c>
      <c r="O1838" t="s">
        <v>49</v>
      </c>
      <c r="P1838" t="s">
        <v>26</v>
      </c>
      <c r="Q1838" t="s">
        <v>27</v>
      </c>
      <c r="R1838">
        <v>70.349999999999994</v>
      </c>
      <c r="S1838">
        <v>4816.1000000000004</v>
      </c>
    </row>
    <row r="1839" spans="1:19">
      <c r="A1839" t="s">
        <v>4603</v>
      </c>
      <c r="B1839" s="2">
        <v>45852</v>
      </c>
      <c r="C1839" t="s">
        <v>22</v>
      </c>
      <c r="D1839">
        <v>69</v>
      </c>
      <c r="E1839" t="s">
        <v>39</v>
      </c>
      <c r="F1839">
        <v>0</v>
      </c>
      <c r="G1839">
        <v>3</v>
      </c>
      <c r="H1839" t="s">
        <v>3751</v>
      </c>
      <c r="I1839">
        <v>3178</v>
      </c>
      <c r="J1839">
        <v>0</v>
      </c>
      <c r="K1839">
        <v>1</v>
      </c>
      <c r="L1839" t="s">
        <v>15568</v>
      </c>
      <c r="M1839" t="s">
        <v>23</v>
      </c>
      <c r="N1839" t="s">
        <v>23</v>
      </c>
      <c r="O1839" t="s">
        <v>56</v>
      </c>
      <c r="P1839" t="s">
        <v>26</v>
      </c>
      <c r="Q1839" t="s">
        <v>50</v>
      </c>
      <c r="R1839">
        <v>49.05</v>
      </c>
      <c r="S1839">
        <v>74.819999999999993</v>
      </c>
    </row>
    <row r="1840" spans="1:19">
      <c r="A1840" t="s">
        <v>4605</v>
      </c>
      <c r="B1840" s="2">
        <v>44446</v>
      </c>
      <c r="C1840" t="s">
        <v>33</v>
      </c>
      <c r="D1840">
        <v>39</v>
      </c>
      <c r="E1840" t="s">
        <v>23</v>
      </c>
      <c r="F1840">
        <v>0</v>
      </c>
      <c r="G1840">
        <v>3</v>
      </c>
      <c r="H1840" t="s">
        <v>3686</v>
      </c>
      <c r="I1840">
        <v>5698</v>
      </c>
      <c r="J1840">
        <v>6</v>
      </c>
      <c r="K1840">
        <v>47</v>
      </c>
      <c r="L1840" t="s">
        <v>142</v>
      </c>
      <c r="M1840" t="s">
        <v>23</v>
      </c>
      <c r="N1840" t="s">
        <v>23</v>
      </c>
      <c r="O1840" t="s">
        <v>49</v>
      </c>
      <c r="P1840" t="s">
        <v>164</v>
      </c>
      <c r="Q1840" t="s">
        <v>50</v>
      </c>
      <c r="R1840">
        <v>85.3</v>
      </c>
      <c r="S1840">
        <v>5607.3</v>
      </c>
    </row>
    <row r="1841" spans="1:19">
      <c r="A1841" t="s">
        <v>4607</v>
      </c>
      <c r="B1841" s="2">
        <v>45037</v>
      </c>
      <c r="C1841" t="s">
        <v>33</v>
      </c>
      <c r="D1841">
        <v>22</v>
      </c>
      <c r="E1841" t="s">
        <v>39</v>
      </c>
      <c r="F1841">
        <v>0</v>
      </c>
      <c r="G1841">
        <v>3</v>
      </c>
      <c r="H1841" t="s">
        <v>3686</v>
      </c>
      <c r="I1841">
        <v>5271</v>
      </c>
      <c r="J1841">
        <v>0</v>
      </c>
      <c r="K1841">
        <v>28</v>
      </c>
      <c r="L1841" t="s">
        <v>40</v>
      </c>
      <c r="M1841" t="s">
        <v>23</v>
      </c>
      <c r="N1841" t="s">
        <v>23</v>
      </c>
      <c r="O1841" t="s">
        <v>49</v>
      </c>
      <c r="P1841" t="s">
        <v>202</v>
      </c>
      <c r="Q1841" t="s">
        <v>50</v>
      </c>
      <c r="R1841">
        <v>54.3</v>
      </c>
      <c r="S1841">
        <v>2492.06</v>
      </c>
    </row>
    <row r="1842" spans="1:19">
      <c r="A1842" t="s">
        <v>4609</v>
      </c>
      <c r="B1842" s="2">
        <v>43689</v>
      </c>
      <c r="C1842" t="s">
        <v>22</v>
      </c>
      <c r="D1842">
        <v>19</v>
      </c>
      <c r="E1842" t="s">
        <v>23</v>
      </c>
      <c r="F1842">
        <v>0</v>
      </c>
      <c r="G1842">
        <v>3</v>
      </c>
      <c r="H1842" t="s">
        <v>3686</v>
      </c>
      <c r="I1842">
        <v>5512</v>
      </c>
      <c r="J1842">
        <v>2</v>
      </c>
      <c r="K1842">
        <v>72</v>
      </c>
      <c r="L1842" t="s">
        <v>316</v>
      </c>
      <c r="M1842" t="s">
        <v>23</v>
      </c>
      <c r="N1842" t="s">
        <v>39</v>
      </c>
      <c r="P1842" t="s">
        <v>164</v>
      </c>
      <c r="Q1842" t="s">
        <v>50</v>
      </c>
      <c r="R1842">
        <v>25.4</v>
      </c>
      <c r="S1842">
        <v>4179.78</v>
      </c>
    </row>
    <row r="1843" spans="1:19">
      <c r="A1843" t="s">
        <v>4611</v>
      </c>
      <c r="B1843" s="2">
        <v>45674</v>
      </c>
      <c r="C1843" t="s">
        <v>22</v>
      </c>
      <c r="D1843">
        <v>61</v>
      </c>
      <c r="E1843" t="s">
        <v>23</v>
      </c>
      <c r="F1843">
        <v>2</v>
      </c>
      <c r="G1843">
        <v>3</v>
      </c>
      <c r="H1843" t="s">
        <v>3686</v>
      </c>
      <c r="I1843">
        <v>3459</v>
      </c>
      <c r="J1843">
        <v>3</v>
      </c>
      <c r="K1843">
        <v>7</v>
      </c>
      <c r="L1843" t="s">
        <v>15568</v>
      </c>
      <c r="M1843" t="s">
        <v>23</v>
      </c>
      <c r="N1843" t="s">
        <v>23</v>
      </c>
      <c r="O1843" t="s">
        <v>56</v>
      </c>
      <c r="P1843" t="s">
        <v>26</v>
      </c>
      <c r="Q1843" t="s">
        <v>50</v>
      </c>
      <c r="R1843">
        <v>71.349999999999994</v>
      </c>
      <c r="S1843">
        <v>865.61</v>
      </c>
    </row>
    <row r="1844" spans="1:19">
      <c r="A1844" t="s">
        <v>4613</v>
      </c>
      <c r="B1844" s="2">
        <v>43959</v>
      </c>
      <c r="C1844" t="s">
        <v>33</v>
      </c>
      <c r="D1844">
        <v>47</v>
      </c>
      <c r="E1844" t="s">
        <v>23</v>
      </c>
      <c r="F1844">
        <v>0</v>
      </c>
      <c r="G1844">
        <v>3</v>
      </c>
      <c r="H1844" t="s">
        <v>3686</v>
      </c>
      <c r="I1844">
        <v>4010</v>
      </c>
      <c r="J1844">
        <v>1</v>
      </c>
      <c r="K1844">
        <v>63</v>
      </c>
      <c r="L1844" t="s">
        <v>142</v>
      </c>
      <c r="M1844" t="s">
        <v>23</v>
      </c>
      <c r="N1844" t="s">
        <v>23</v>
      </c>
      <c r="O1844" t="s">
        <v>56</v>
      </c>
      <c r="P1844" t="s">
        <v>202</v>
      </c>
      <c r="Q1844" t="s">
        <v>50</v>
      </c>
      <c r="R1844">
        <v>79.7</v>
      </c>
      <c r="S1844">
        <v>7908.19</v>
      </c>
    </row>
    <row r="1845" spans="1:19">
      <c r="A1845" t="s">
        <v>4615</v>
      </c>
      <c r="B1845" s="2">
        <v>45508</v>
      </c>
      <c r="C1845" t="s">
        <v>33</v>
      </c>
      <c r="D1845">
        <v>38</v>
      </c>
      <c r="E1845" t="s">
        <v>39</v>
      </c>
      <c r="F1845">
        <v>0</v>
      </c>
      <c r="G1845">
        <v>3</v>
      </c>
      <c r="H1845" t="s">
        <v>3686</v>
      </c>
      <c r="I1845">
        <v>2990</v>
      </c>
      <c r="J1845">
        <v>0</v>
      </c>
      <c r="K1845">
        <v>12</v>
      </c>
      <c r="L1845" t="s">
        <v>15568</v>
      </c>
      <c r="M1845" t="s">
        <v>39</v>
      </c>
      <c r="N1845" t="s">
        <v>23</v>
      </c>
      <c r="O1845" t="s">
        <v>49</v>
      </c>
      <c r="P1845" t="s">
        <v>202</v>
      </c>
      <c r="Q1845" t="s">
        <v>84</v>
      </c>
      <c r="R1845">
        <v>33.6</v>
      </c>
      <c r="S1845">
        <v>435.45</v>
      </c>
    </row>
    <row r="1846" spans="1:19">
      <c r="A1846" t="s">
        <v>4618</v>
      </c>
      <c r="B1846" s="2">
        <v>44340</v>
      </c>
      <c r="C1846" t="s">
        <v>33</v>
      </c>
      <c r="D1846">
        <v>58</v>
      </c>
      <c r="E1846" t="s">
        <v>23</v>
      </c>
      <c r="F1846">
        <v>0</v>
      </c>
      <c r="G1846">
        <v>3</v>
      </c>
      <c r="H1846" t="s">
        <v>3686</v>
      </c>
      <c r="I1846">
        <v>5528</v>
      </c>
      <c r="J1846">
        <v>0</v>
      </c>
      <c r="K1846">
        <v>51</v>
      </c>
      <c r="L1846" t="s">
        <v>142</v>
      </c>
      <c r="M1846" t="s">
        <v>39</v>
      </c>
      <c r="N1846" t="s">
        <v>23</v>
      </c>
      <c r="O1846" t="s">
        <v>49</v>
      </c>
      <c r="P1846" t="s">
        <v>26</v>
      </c>
      <c r="Q1846" t="s">
        <v>27</v>
      </c>
      <c r="R1846">
        <v>49.65</v>
      </c>
      <c r="S1846">
        <v>2553.35</v>
      </c>
    </row>
    <row r="1847" spans="1:19">
      <c r="A1847" t="s">
        <v>4620</v>
      </c>
      <c r="B1847" s="2">
        <v>43806</v>
      </c>
      <c r="C1847" t="s">
        <v>22</v>
      </c>
      <c r="D1847">
        <v>21</v>
      </c>
      <c r="E1847" t="s">
        <v>23</v>
      </c>
      <c r="F1847">
        <v>0</v>
      </c>
      <c r="G1847">
        <v>3</v>
      </c>
      <c r="H1847" t="s">
        <v>3686</v>
      </c>
      <c r="I1847">
        <v>4601</v>
      </c>
      <c r="J1847">
        <v>7</v>
      </c>
      <c r="K1847">
        <v>68</v>
      </c>
      <c r="L1847" t="s">
        <v>316</v>
      </c>
      <c r="M1847" t="s">
        <v>39</v>
      </c>
      <c r="N1847" t="s">
        <v>23</v>
      </c>
      <c r="O1847" t="s">
        <v>56</v>
      </c>
      <c r="P1847" t="s">
        <v>164</v>
      </c>
      <c r="Q1847" t="s">
        <v>27</v>
      </c>
      <c r="R1847">
        <v>54.1</v>
      </c>
      <c r="S1847">
        <v>3794.5</v>
      </c>
    </row>
    <row r="1848" spans="1:19">
      <c r="A1848" t="s">
        <v>4623</v>
      </c>
      <c r="B1848" s="2">
        <v>45700</v>
      </c>
      <c r="C1848" t="s">
        <v>33</v>
      </c>
      <c r="D1848">
        <v>42</v>
      </c>
      <c r="E1848" t="s">
        <v>23</v>
      </c>
      <c r="F1848">
        <v>1</v>
      </c>
      <c r="G1848">
        <v>3</v>
      </c>
      <c r="H1848" t="s">
        <v>3686</v>
      </c>
      <c r="I1848">
        <v>3061</v>
      </c>
      <c r="J1848">
        <v>1</v>
      </c>
      <c r="K1848">
        <v>6</v>
      </c>
      <c r="L1848" t="s">
        <v>48</v>
      </c>
      <c r="M1848" t="s">
        <v>23</v>
      </c>
      <c r="N1848" t="s">
        <v>23</v>
      </c>
      <c r="O1848" t="s">
        <v>56</v>
      </c>
      <c r="P1848" t="s">
        <v>26</v>
      </c>
      <c r="Q1848" t="s">
        <v>50</v>
      </c>
      <c r="R1848">
        <v>48.95</v>
      </c>
      <c r="S1848">
        <v>422.23</v>
      </c>
    </row>
    <row r="1849" spans="1:19">
      <c r="A1849" t="s">
        <v>4625</v>
      </c>
      <c r="B1849" s="2">
        <v>45071</v>
      </c>
      <c r="C1849" t="s">
        <v>22</v>
      </c>
      <c r="D1849">
        <v>28</v>
      </c>
      <c r="E1849" t="s">
        <v>23</v>
      </c>
      <c r="F1849">
        <v>0</v>
      </c>
      <c r="G1849">
        <v>3</v>
      </c>
      <c r="H1849" t="s">
        <v>3686</v>
      </c>
      <c r="I1849">
        <v>3560</v>
      </c>
      <c r="J1849">
        <v>10</v>
      </c>
      <c r="K1849">
        <v>27</v>
      </c>
      <c r="L1849" t="s">
        <v>15568</v>
      </c>
      <c r="M1849" t="s">
        <v>23</v>
      </c>
      <c r="N1849" t="s">
        <v>23</v>
      </c>
      <c r="O1849" t="s">
        <v>49</v>
      </c>
      <c r="P1849" t="s">
        <v>202</v>
      </c>
      <c r="Q1849" t="s">
        <v>50</v>
      </c>
      <c r="R1849">
        <v>48.7</v>
      </c>
      <c r="S1849">
        <v>1665.02</v>
      </c>
    </row>
    <row r="1850" spans="1:19">
      <c r="A1850" t="s">
        <v>4627</v>
      </c>
      <c r="B1850" s="2">
        <v>44932</v>
      </c>
      <c r="C1850" t="s">
        <v>33</v>
      </c>
      <c r="D1850">
        <v>33</v>
      </c>
      <c r="E1850" t="s">
        <v>39</v>
      </c>
      <c r="F1850">
        <v>0</v>
      </c>
      <c r="G1850">
        <v>3</v>
      </c>
      <c r="H1850" t="s">
        <v>3686</v>
      </c>
      <c r="I1850">
        <v>3086</v>
      </c>
      <c r="J1850">
        <v>0</v>
      </c>
      <c r="K1850">
        <v>31</v>
      </c>
      <c r="L1850" t="s">
        <v>40</v>
      </c>
      <c r="M1850" t="s">
        <v>23</v>
      </c>
      <c r="N1850" t="s">
        <v>39</v>
      </c>
      <c r="P1850" t="s">
        <v>202</v>
      </c>
      <c r="Q1850" t="s">
        <v>50</v>
      </c>
      <c r="R1850">
        <v>20.100000000000001</v>
      </c>
      <c r="S1850">
        <v>1634.26</v>
      </c>
    </row>
    <row r="1851" spans="1:19">
      <c r="A1851" t="s">
        <v>4629</v>
      </c>
      <c r="B1851" s="2">
        <v>43723</v>
      </c>
      <c r="C1851" t="s">
        <v>22</v>
      </c>
      <c r="D1851">
        <v>63</v>
      </c>
      <c r="E1851" t="s">
        <v>23</v>
      </c>
      <c r="F1851">
        <v>0</v>
      </c>
      <c r="G1851">
        <v>3</v>
      </c>
      <c r="H1851" t="s">
        <v>3686</v>
      </c>
      <c r="I1851">
        <v>5529</v>
      </c>
      <c r="J1851">
        <v>7</v>
      </c>
      <c r="K1851">
        <v>71</v>
      </c>
      <c r="L1851" t="s">
        <v>316</v>
      </c>
      <c r="M1851" t="s">
        <v>23</v>
      </c>
      <c r="N1851" t="s">
        <v>23</v>
      </c>
      <c r="O1851" t="s">
        <v>49</v>
      </c>
      <c r="P1851" t="s">
        <v>164</v>
      </c>
      <c r="Q1851" t="s">
        <v>50</v>
      </c>
      <c r="R1851">
        <v>91.25</v>
      </c>
      <c r="S1851">
        <v>9893.23</v>
      </c>
    </row>
    <row r="1852" spans="1:19">
      <c r="A1852" t="s">
        <v>4631</v>
      </c>
      <c r="B1852" s="2">
        <v>45765</v>
      </c>
      <c r="C1852" t="s">
        <v>33</v>
      </c>
      <c r="D1852">
        <v>59</v>
      </c>
      <c r="E1852" t="s">
        <v>39</v>
      </c>
      <c r="F1852">
        <v>0</v>
      </c>
      <c r="G1852">
        <v>3</v>
      </c>
      <c r="H1852" t="s">
        <v>3686</v>
      </c>
      <c r="I1852">
        <v>2682</v>
      </c>
      <c r="J1852">
        <v>0</v>
      </c>
      <c r="K1852">
        <v>4</v>
      </c>
      <c r="L1852" t="s">
        <v>48</v>
      </c>
      <c r="M1852" t="s">
        <v>39</v>
      </c>
      <c r="N1852" t="s">
        <v>23</v>
      </c>
      <c r="O1852" t="s">
        <v>56</v>
      </c>
      <c r="P1852" t="s">
        <v>26</v>
      </c>
      <c r="Q1852" t="s">
        <v>84</v>
      </c>
      <c r="R1852">
        <v>48.25</v>
      </c>
      <c r="S1852">
        <v>212.25</v>
      </c>
    </row>
    <row r="1853" spans="1:19">
      <c r="A1853" t="s">
        <v>4634</v>
      </c>
      <c r="B1853" s="2">
        <v>45602</v>
      </c>
      <c r="C1853" t="s">
        <v>22</v>
      </c>
      <c r="D1853">
        <v>19</v>
      </c>
      <c r="E1853" t="s">
        <v>39</v>
      </c>
      <c r="F1853">
        <v>0</v>
      </c>
      <c r="G1853">
        <v>3</v>
      </c>
      <c r="H1853" t="s">
        <v>3686</v>
      </c>
      <c r="I1853">
        <v>4990</v>
      </c>
      <c r="J1853">
        <v>0</v>
      </c>
      <c r="K1853">
        <v>9</v>
      </c>
      <c r="L1853" t="s">
        <v>15568</v>
      </c>
      <c r="M1853" t="s">
        <v>23</v>
      </c>
      <c r="N1853" t="s">
        <v>23</v>
      </c>
      <c r="O1853" t="s">
        <v>25</v>
      </c>
      <c r="P1853" t="s">
        <v>26</v>
      </c>
      <c r="Q1853" t="s">
        <v>27</v>
      </c>
      <c r="R1853">
        <v>75.599999999999994</v>
      </c>
      <c r="S1853">
        <v>851.54</v>
      </c>
    </row>
    <row r="1854" spans="1:19">
      <c r="A1854" t="s">
        <v>4636</v>
      </c>
      <c r="B1854" s="2">
        <v>44455</v>
      </c>
      <c r="C1854" t="s">
        <v>22</v>
      </c>
      <c r="D1854">
        <v>58</v>
      </c>
      <c r="E1854" t="s">
        <v>23</v>
      </c>
      <c r="F1854">
        <v>3</v>
      </c>
      <c r="G1854">
        <v>3</v>
      </c>
      <c r="H1854" t="s">
        <v>3686</v>
      </c>
      <c r="I1854">
        <v>3413</v>
      </c>
      <c r="J1854">
        <v>10</v>
      </c>
      <c r="K1854">
        <v>47</v>
      </c>
      <c r="L1854" t="s">
        <v>142</v>
      </c>
      <c r="M1854" t="s">
        <v>23</v>
      </c>
      <c r="N1854" t="s">
        <v>23</v>
      </c>
      <c r="O1854" t="s">
        <v>49</v>
      </c>
      <c r="P1854" t="s">
        <v>164</v>
      </c>
      <c r="Q1854" t="s">
        <v>84</v>
      </c>
      <c r="R1854">
        <v>90.5</v>
      </c>
      <c r="S1854">
        <v>4870.13</v>
      </c>
    </row>
    <row r="1855" spans="1:19">
      <c r="A1855" t="s">
        <v>4638</v>
      </c>
      <c r="B1855" s="2">
        <v>45100</v>
      </c>
      <c r="C1855" t="s">
        <v>22</v>
      </c>
      <c r="D1855">
        <v>30</v>
      </c>
      <c r="E1855" t="s">
        <v>39</v>
      </c>
      <c r="F1855">
        <v>0</v>
      </c>
      <c r="G1855">
        <v>3</v>
      </c>
      <c r="H1855" t="s">
        <v>3686</v>
      </c>
      <c r="I1855">
        <v>5156</v>
      </c>
      <c r="J1855">
        <v>0</v>
      </c>
      <c r="K1855">
        <v>26</v>
      </c>
      <c r="L1855" t="s">
        <v>15568</v>
      </c>
      <c r="M1855" t="s">
        <v>23</v>
      </c>
      <c r="N1855" t="s">
        <v>23</v>
      </c>
      <c r="O1855" t="s">
        <v>49</v>
      </c>
      <c r="P1855" t="s">
        <v>202</v>
      </c>
      <c r="Q1855" t="s">
        <v>27</v>
      </c>
      <c r="R1855">
        <v>61.55</v>
      </c>
      <c r="S1855">
        <v>2570.9899999999998</v>
      </c>
    </row>
    <row r="1856" spans="1:19">
      <c r="A1856" t="s">
        <v>4641</v>
      </c>
      <c r="B1856" s="2">
        <v>43777</v>
      </c>
      <c r="C1856" t="s">
        <v>22</v>
      </c>
      <c r="D1856">
        <v>23</v>
      </c>
      <c r="E1856" t="s">
        <v>23</v>
      </c>
      <c r="F1856">
        <v>3</v>
      </c>
      <c r="G1856">
        <v>3</v>
      </c>
      <c r="H1856" t="s">
        <v>3686</v>
      </c>
      <c r="I1856">
        <v>5817</v>
      </c>
      <c r="J1856">
        <v>2</v>
      </c>
      <c r="K1856">
        <v>69</v>
      </c>
      <c r="L1856" t="s">
        <v>316</v>
      </c>
      <c r="M1856" t="s">
        <v>23</v>
      </c>
      <c r="N1856" t="s">
        <v>23</v>
      </c>
      <c r="O1856" t="s">
        <v>25</v>
      </c>
      <c r="P1856" t="s">
        <v>164</v>
      </c>
      <c r="Q1856" t="s">
        <v>84</v>
      </c>
      <c r="R1856">
        <v>92.15</v>
      </c>
      <c r="S1856">
        <v>7882.98</v>
      </c>
    </row>
    <row r="1857" spans="1:19">
      <c r="A1857" t="s">
        <v>4644</v>
      </c>
      <c r="B1857" s="2">
        <v>44077</v>
      </c>
      <c r="C1857" t="s">
        <v>22</v>
      </c>
      <c r="D1857">
        <v>56</v>
      </c>
      <c r="E1857" t="s">
        <v>39</v>
      </c>
      <c r="F1857">
        <v>0</v>
      </c>
      <c r="G1857">
        <v>3</v>
      </c>
      <c r="H1857" t="s">
        <v>3686</v>
      </c>
      <c r="I1857">
        <v>6107</v>
      </c>
      <c r="J1857">
        <v>0</v>
      </c>
      <c r="K1857">
        <v>59</v>
      </c>
      <c r="L1857" t="s">
        <v>15568</v>
      </c>
      <c r="M1857" t="s">
        <v>39</v>
      </c>
      <c r="N1857" t="s">
        <v>23</v>
      </c>
      <c r="O1857" t="s">
        <v>49</v>
      </c>
      <c r="P1857" t="s">
        <v>26</v>
      </c>
      <c r="Q1857" t="s">
        <v>27</v>
      </c>
      <c r="R1857">
        <v>51.7</v>
      </c>
      <c r="S1857">
        <v>3005.8</v>
      </c>
    </row>
    <row r="1858" spans="1:19">
      <c r="A1858" t="s">
        <v>4647</v>
      </c>
      <c r="B1858" s="2">
        <v>44260</v>
      </c>
      <c r="C1858" t="s">
        <v>22</v>
      </c>
      <c r="D1858">
        <v>43</v>
      </c>
      <c r="E1858" t="s">
        <v>23</v>
      </c>
      <c r="F1858">
        <v>1</v>
      </c>
      <c r="G1858">
        <v>3</v>
      </c>
      <c r="H1858" t="s">
        <v>3686</v>
      </c>
      <c r="I1858">
        <v>5534</v>
      </c>
      <c r="J1858">
        <v>9</v>
      </c>
      <c r="K1858">
        <v>53</v>
      </c>
      <c r="L1858" t="s">
        <v>142</v>
      </c>
      <c r="M1858" t="s">
        <v>23</v>
      </c>
      <c r="N1858" t="s">
        <v>23</v>
      </c>
      <c r="O1858" t="s">
        <v>49</v>
      </c>
      <c r="P1858" t="s">
        <v>26</v>
      </c>
      <c r="Q1858" t="s">
        <v>50</v>
      </c>
      <c r="R1858">
        <v>65</v>
      </c>
      <c r="S1858">
        <v>3475.63</v>
      </c>
    </row>
    <row r="1859" spans="1:19">
      <c r="A1859" t="s">
        <v>4649</v>
      </c>
      <c r="B1859" s="2">
        <v>45859</v>
      </c>
      <c r="C1859" t="s">
        <v>33</v>
      </c>
      <c r="D1859">
        <v>31</v>
      </c>
      <c r="E1859" t="s">
        <v>39</v>
      </c>
      <c r="F1859">
        <v>0</v>
      </c>
      <c r="G1859">
        <v>3</v>
      </c>
      <c r="H1859" t="s">
        <v>3751</v>
      </c>
      <c r="I1859">
        <v>4421</v>
      </c>
      <c r="J1859">
        <v>0</v>
      </c>
      <c r="K1859">
        <v>1</v>
      </c>
      <c r="L1859" t="s">
        <v>48</v>
      </c>
      <c r="M1859" t="s">
        <v>23</v>
      </c>
      <c r="N1859" t="s">
        <v>23</v>
      </c>
      <c r="O1859" t="s">
        <v>49</v>
      </c>
      <c r="P1859" t="s">
        <v>26</v>
      </c>
      <c r="Q1859" t="s">
        <v>27</v>
      </c>
      <c r="R1859">
        <v>50.15</v>
      </c>
      <c r="S1859">
        <v>138.47999999999999</v>
      </c>
    </row>
    <row r="1860" spans="1:19">
      <c r="A1860" t="s">
        <v>4651</v>
      </c>
      <c r="B1860" s="2">
        <v>43700</v>
      </c>
      <c r="C1860" t="s">
        <v>22</v>
      </c>
      <c r="D1860">
        <v>63</v>
      </c>
      <c r="E1860" t="s">
        <v>23</v>
      </c>
      <c r="F1860">
        <v>1</v>
      </c>
      <c r="G1860">
        <v>3</v>
      </c>
      <c r="H1860" t="s">
        <v>3686</v>
      </c>
      <c r="I1860">
        <v>6188</v>
      </c>
      <c r="J1860">
        <v>1</v>
      </c>
      <c r="K1860">
        <v>72</v>
      </c>
      <c r="L1860" t="s">
        <v>316</v>
      </c>
      <c r="M1860" t="s">
        <v>23</v>
      </c>
      <c r="N1860" t="s">
        <v>23</v>
      </c>
      <c r="O1860" t="s">
        <v>25</v>
      </c>
      <c r="P1860" t="s">
        <v>164</v>
      </c>
      <c r="Q1860" t="s">
        <v>50</v>
      </c>
      <c r="R1860">
        <v>90.8</v>
      </c>
      <c r="S1860">
        <v>8278.2000000000007</v>
      </c>
    </row>
    <row r="1861" spans="1:19">
      <c r="A1861" t="s">
        <v>4653</v>
      </c>
      <c r="B1861" s="2">
        <v>45499</v>
      </c>
      <c r="C1861" t="s">
        <v>33</v>
      </c>
      <c r="D1861">
        <v>22</v>
      </c>
      <c r="E1861" t="s">
        <v>39</v>
      </c>
      <c r="F1861">
        <v>0</v>
      </c>
      <c r="G1861">
        <v>3</v>
      </c>
      <c r="H1861" t="s">
        <v>3686</v>
      </c>
      <c r="I1861">
        <v>4115</v>
      </c>
      <c r="J1861">
        <v>0</v>
      </c>
      <c r="K1861">
        <v>13</v>
      </c>
      <c r="L1861" t="s">
        <v>97</v>
      </c>
      <c r="M1861" t="s">
        <v>23</v>
      </c>
      <c r="N1861" t="s">
        <v>23</v>
      </c>
      <c r="O1861" t="s">
        <v>49</v>
      </c>
      <c r="P1861" t="s">
        <v>26</v>
      </c>
      <c r="Q1861" t="s">
        <v>27</v>
      </c>
      <c r="R1861">
        <v>67.8</v>
      </c>
      <c r="S1861">
        <v>1212.0999999999999</v>
      </c>
    </row>
    <row r="1862" spans="1:19">
      <c r="A1862" t="s">
        <v>4656</v>
      </c>
      <c r="B1862" s="2">
        <v>45608</v>
      </c>
      <c r="C1862" t="s">
        <v>22</v>
      </c>
      <c r="D1862">
        <v>36</v>
      </c>
      <c r="E1862" t="s">
        <v>23</v>
      </c>
      <c r="F1862">
        <v>0</v>
      </c>
      <c r="G1862">
        <v>3</v>
      </c>
      <c r="H1862" t="s">
        <v>3686</v>
      </c>
      <c r="I1862">
        <v>2715</v>
      </c>
      <c r="J1862">
        <v>3</v>
      </c>
      <c r="K1862">
        <v>9</v>
      </c>
      <c r="L1862" t="s">
        <v>15568</v>
      </c>
      <c r="M1862" t="s">
        <v>23</v>
      </c>
      <c r="N1862" t="s">
        <v>23</v>
      </c>
      <c r="O1862" t="s">
        <v>25</v>
      </c>
      <c r="P1862" t="s">
        <v>26</v>
      </c>
      <c r="Q1862" t="s">
        <v>27</v>
      </c>
      <c r="R1862">
        <v>88.05</v>
      </c>
      <c r="S1862">
        <v>1002.99</v>
      </c>
    </row>
    <row r="1863" spans="1:19">
      <c r="A1863" t="s">
        <v>4658</v>
      </c>
      <c r="B1863" s="2">
        <v>43679</v>
      </c>
      <c r="C1863" t="s">
        <v>33</v>
      </c>
      <c r="D1863">
        <v>49</v>
      </c>
      <c r="E1863" t="s">
        <v>23</v>
      </c>
      <c r="F1863">
        <v>1</v>
      </c>
      <c r="G1863">
        <v>3</v>
      </c>
      <c r="H1863" t="s">
        <v>3686</v>
      </c>
      <c r="I1863">
        <v>5656</v>
      </c>
      <c r="J1863">
        <v>8</v>
      </c>
      <c r="K1863">
        <v>72</v>
      </c>
      <c r="L1863" t="s">
        <v>316</v>
      </c>
      <c r="M1863" t="s">
        <v>23</v>
      </c>
      <c r="N1863" t="s">
        <v>23</v>
      </c>
      <c r="O1863" t="s">
        <v>56</v>
      </c>
      <c r="P1863" t="s">
        <v>164</v>
      </c>
      <c r="Q1863" t="s">
        <v>27</v>
      </c>
      <c r="R1863">
        <v>71.45</v>
      </c>
      <c r="S1863">
        <v>7833.13</v>
      </c>
    </row>
    <row r="1864" spans="1:19">
      <c r="A1864" t="s">
        <v>4661</v>
      </c>
      <c r="B1864" s="2">
        <v>43679</v>
      </c>
      <c r="C1864" t="s">
        <v>33</v>
      </c>
      <c r="D1864">
        <v>26</v>
      </c>
      <c r="E1864" t="s">
        <v>23</v>
      </c>
      <c r="F1864">
        <v>0</v>
      </c>
      <c r="G1864">
        <v>3</v>
      </c>
      <c r="H1864" t="s">
        <v>3686</v>
      </c>
      <c r="I1864">
        <v>4675</v>
      </c>
      <c r="J1864">
        <v>7</v>
      </c>
      <c r="K1864">
        <v>72</v>
      </c>
      <c r="L1864" t="s">
        <v>15568</v>
      </c>
      <c r="M1864" t="s">
        <v>23</v>
      </c>
      <c r="N1864" t="s">
        <v>23</v>
      </c>
      <c r="O1864" t="s">
        <v>49</v>
      </c>
      <c r="P1864" t="s">
        <v>164</v>
      </c>
      <c r="Q1864" t="s">
        <v>27</v>
      </c>
      <c r="R1864">
        <v>64.75</v>
      </c>
      <c r="S1864">
        <v>5901.31</v>
      </c>
    </row>
    <row r="1865" spans="1:19">
      <c r="A1865" t="s">
        <v>4663</v>
      </c>
      <c r="B1865" s="2">
        <v>44812</v>
      </c>
      <c r="C1865" t="s">
        <v>22</v>
      </c>
      <c r="D1865">
        <v>45</v>
      </c>
      <c r="E1865" t="s">
        <v>23</v>
      </c>
      <c r="F1865">
        <v>2</v>
      </c>
      <c r="G1865">
        <v>3</v>
      </c>
      <c r="H1865" t="s">
        <v>3686</v>
      </c>
      <c r="I1865">
        <v>2334</v>
      </c>
      <c r="J1865">
        <v>7</v>
      </c>
      <c r="K1865">
        <v>35</v>
      </c>
      <c r="L1865" t="s">
        <v>15568</v>
      </c>
      <c r="M1865" t="s">
        <v>23</v>
      </c>
      <c r="N1865" t="s">
        <v>39</v>
      </c>
      <c r="P1865" t="s">
        <v>202</v>
      </c>
      <c r="Q1865" t="s">
        <v>27</v>
      </c>
      <c r="R1865">
        <v>19.899999999999999</v>
      </c>
      <c r="S1865">
        <v>1514.05</v>
      </c>
    </row>
    <row r="1866" spans="1:19">
      <c r="A1866" t="s">
        <v>4665</v>
      </c>
      <c r="B1866" s="2">
        <v>43680</v>
      </c>
      <c r="C1866" t="s">
        <v>33</v>
      </c>
      <c r="D1866">
        <v>63</v>
      </c>
      <c r="E1866" t="s">
        <v>23</v>
      </c>
      <c r="F1866">
        <v>3</v>
      </c>
      <c r="G1866">
        <v>3</v>
      </c>
      <c r="H1866" t="s">
        <v>3686</v>
      </c>
      <c r="I1866">
        <v>4213</v>
      </c>
      <c r="J1866">
        <v>9</v>
      </c>
      <c r="K1866">
        <v>72</v>
      </c>
      <c r="L1866" t="s">
        <v>15568</v>
      </c>
      <c r="M1866" t="s">
        <v>23</v>
      </c>
      <c r="N1866" t="s">
        <v>23</v>
      </c>
      <c r="O1866" t="s">
        <v>25</v>
      </c>
      <c r="P1866" t="s">
        <v>164</v>
      </c>
      <c r="Q1866" t="s">
        <v>27</v>
      </c>
      <c r="R1866">
        <v>95.9</v>
      </c>
      <c r="S1866">
        <v>7807.35</v>
      </c>
    </row>
    <row r="1867" spans="1:19">
      <c r="A1867" t="s">
        <v>4667</v>
      </c>
      <c r="B1867" s="2">
        <v>43742</v>
      </c>
      <c r="C1867" t="s">
        <v>33</v>
      </c>
      <c r="D1867">
        <v>26</v>
      </c>
      <c r="E1867" t="s">
        <v>23</v>
      </c>
      <c r="F1867">
        <v>0</v>
      </c>
      <c r="G1867">
        <v>3</v>
      </c>
      <c r="H1867" t="s">
        <v>3686</v>
      </c>
      <c r="I1867">
        <v>4858</v>
      </c>
      <c r="J1867">
        <v>5</v>
      </c>
      <c r="K1867">
        <v>70</v>
      </c>
      <c r="L1867" t="s">
        <v>316</v>
      </c>
      <c r="M1867" t="s">
        <v>39</v>
      </c>
      <c r="N1867" t="s">
        <v>23</v>
      </c>
      <c r="O1867" t="s">
        <v>56</v>
      </c>
      <c r="P1867" t="s">
        <v>164</v>
      </c>
      <c r="Q1867" t="s">
        <v>27</v>
      </c>
      <c r="R1867">
        <v>64.55</v>
      </c>
      <c r="S1867">
        <v>4458.84</v>
      </c>
    </row>
    <row r="1868" spans="1:19">
      <c r="A1868" t="s">
        <v>4670</v>
      </c>
      <c r="B1868" s="2">
        <v>45220</v>
      </c>
      <c r="C1868" t="s">
        <v>33</v>
      </c>
      <c r="D1868">
        <v>21</v>
      </c>
      <c r="E1868" t="s">
        <v>23</v>
      </c>
      <c r="F1868">
        <v>1</v>
      </c>
      <c r="G1868">
        <v>3</v>
      </c>
      <c r="H1868" t="s">
        <v>3686</v>
      </c>
      <c r="I1868">
        <v>4312</v>
      </c>
      <c r="J1868">
        <v>0</v>
      </c>
      <c r="K1868">
        <v>22</v>
      </c>
      <c r="L1868" t="s">
        <v>97</v>
      </c>
      <c r="M1868" t="s">
        <v>23</v>
      </c>
      <c r="N1868" t="s">
        <v>39</v>
      </c>
      <c r="P1868" t="s">
        <v>26</v>
      </c>
      <c r="Q1868" t="s">
        <v>27</v>
      </c>
      <c r="R1868">
        <v>19.05</v>
      </c>
      <c r="S1868">
        <v>1475.95</v>
      </c>
    </row>
    <row r="1869" spans="1:19">
      <c r="A1869" t="s">
        <v>4673</v>
      </c>
      <c r="B1869" s="2">
        <v>43711</v>
      </c>
      <c r="C1869" t="s">
        <v>33</v>
      </c>
      <c r="D1869">
        <v>35</v>
      </c>
      <c r="E1869" t="s">
        <v>23</v>
      </c>
      <c r="F1869">
        <v>0</v>
      </c>
      <c r="G1869">
        <v>3</v>
      </c>
      <c r="H1869" t="s">
        <v>3686</v>
      </c>
      <c r="I1869">
        <v>4658</v>
      </c>
      <c r="J1869">
        <v>7</v>
      </c>
      <c r="K1869">
        <v>71</v>
      </c>
      <c r="L1869" t="s">
        <v>316</v>
      </c>
      <c r="M1869" t="s">
        <v>23</v>
      </c>
      <c r="N1869" t="s">
        <v>23</v>
      </c>
      <c r="O1869" t="s">
        <v>49</v>
      </c>
      <c r="P1869" t="s">
        <v>164</v>
      </c>
      <c r="Q1869" t="s">
        <v>50</v>
      </c>
      <c r="R1869">
        <v>89.3</v>
      </c>
      <c r="S1869">
        <v>7801.55</v>
      </c>
    </row>
    <row r="1870" spans="1:19">
      <c r="A1870" t="s">
        <v>4675</v>
      </c>
      <c r="B1870" s="2">
        <v>45840</v>
      </c>
      <c r="C1870" t="s">
        <v>22</v>
      </c>
      <c r="D1870">
        <v>38</v>
      </c>
      <c r="E1870" t="s">
        <v>39</v>
      </c>
      <c r="F1870">
        <v>0</v>
      </c>
      <c r="G1870">
        <v>3</v>
      </c>
      <c r="H1870" t="s">
        <v>3751</v>
      </c>
      <c r="I1870">
        <v>3007</v>
      </c>
      <c r="J1870">
        <v>0</v>
      </c>
      <c r="K1870">
        <v>1</v>
      </c>
      <c r="L1870" t="s">
        <v>48</v>
      </c>
      <c r="M1870" t="s">
        <v>23</v>
      </c>
      <c r="N1870" t="s">
        <v>23</v>
      </c>
      <c r="O1870" t="s">
        <v>56</v>
      </c>
      <c r="P1870" t="s">
        <v>26</v>
      </c>
      <c r="Q1870" t="s">
        <v>50</v>
      </c>
      <c r="R1870">
        <v>50.7</v>
      </c>
      <c r="S1870">
        <v>88.75</v>
      </c>
    </row>
    <row r="1871" spans="1:19">
      <c r="A1871" t="s">
        <v>4677</v>
      </c>
      <c r="B1871" s="2">
        <v>43774</v>
      </c>
      <c r="C1871" t="s">
        <v>22</v>
      </c>
      <c r="D1871">
        <v>56</v>
      </c>
      <c r="E1871" t="s">
        <v>39</v>
      </c>
      <c r="F1871">
        <v>0</v>
      </c>
      <c r="G1871">
        <v>3</v>
      </c>
      <c r="H1871" t="s">
        <v>3686</v>
      </c>
      <c r="I1871">
        <v>5798</v>
      </c>
      <c r="J1871">
        <v>0</v>
      </c>
      <c r="K1871">
        <v>69</v>
      </c>
      <c r="L1871" t="s">
        <v>316</v>
      </c>
      <c r="M1871" t="s">
        <v>23</v>
      </c>
      <c r="N1871" t="s">
        <v>23</v>
      </c>
      <c r="O1871" t="s">
        <v>25</v>
      </c>
      <c r="P1871" t="s">
        <v>164</v>
      </c>
      <c r="Q1871" t="s">
        <v>50</v>
      </c>
      <c r="R1871">
        <v>110.05</v>
      </c>
      <c r="S1871">
        <v>7801.58</v>
      </c>
    </row>
    <row r="1872" spans="1:19">
      <c r="A1872" t="s">
        <v>4680</v>
      </c>
      <c r="B1872" s="2">
        <v>44300</v>
      </c>
      <c r="C1872" t="s">
        <v>22</v>
      </c>
      <c r="D1872">
        <v>27</v>
      </c>
      <c r="E1872" t="s">
        <v>23</v>
      </c>
      <c r="F1872">
        <v>2</v>
      </c>
      <c r="G1872">
        <v>3</v>
      </c>
      <c r="H1872" t="s">
        <v>3686</v>
      </c>
      <c r="I1872">
        <v>6340</v>
      </c>
      <c r="J1872">
        <v>9</v>
      </c>
      <c r="K1872">
        <v>52</v>
      </c>
      <c r="L1872" t="s">
        <v>15568</v>
      </c>
      <c r="M1872" t="s">
        <v>39</v>
      </c>
      <c r="N1872" t="s">
        <v>23</v>
      </c>
      <c r="O1872" t="s">
        <v>49</v>
      </c>
      <c r="P1872" t="s">
        <v>202</v>
      </c>
      <c r="Q1872" t="s">
        <v>27</v>
      </c>
      <c r="R1872">
        <v>44.25</v>
      </c>
      <c r="S1872">
        <v>2252.6</v>
      </c>
    </row>
    <row r="1873" spans="1:19">
      <c r="A1873" t="s">
        <v>4683</v>
      </c>
      <c r="B1873" s="2">
        <v>44583</v>
      </c>
      <c r="C1873" t="s">
        <v>22</v>
      </c>
      <c r="D1873">
        <v>48</v>
      </c>
      <c r="E1873" t="s">
        <v>23</v>
      </c>
      <c r="F1873">
        <v>1</v>
      </c>
      <c r="G1873">
        <v>3</v>
      </c>
      <c r="H1873" t="s">
        <v>3686</v>
      </c>
      <c r="I1873">
        <v>5884</v>
      </c>
      <c r="J1873">
        <v>11</v>
      </c>
      <c r="K1873">
        <v>43</v>
      </c>
      <c r="L1873" t="s">
        <v>15568</v>
      </c>
      <c r="M1873" t="s">
        <v>23</v>
      </c>
      <c r="N1873" t="s">
        <v>23</v>
      </c>
      <c r="O1873" t="s">
        <v>25</v>
      </c>
      <c r="P1873" t="s">
        <v>202</v>
      </c>
      <c r="Q1873" t="s">
        <v>50</v>
      </c>
      <c r="R1873">
        <v>91.25</v>
      </c>
      <c r="S1873">
        <v>5803.77</v>
      </c>
    </row>
    <row r="1874" spans="1:19">
      <c r="A1874" t="s">
        <v>4685</v>
      </c>
      <c r="B1874" s="2">
        <v>43873</v>
      </c>
      <c r="C1874" t="s">
        <v>22</v>
      </c>
      <c r="D1874">
        <v>59</v>
      </c>
      <c r="E1874" t="s">
        <v>23</v>
      </c>
      <c r="F1874">
        <v>2</v>
      </c>
      <c r="G1874">
        <v>3</v>
      </c>
      <c r="H1874" t="s">
        <v>3686</v>
      </c>
      <c r="I1874">
        <v>4578</v>
      </c>
      <c r="J1874">
        <v>0</v>
      </c>
      <c r="K1874">
        <v>66</v>
      </c>
      <c r="L1874" t="s">
        <v>15568</v>
      </c>
      <c r="M1874" t="s">
        <v>23</v>
      </c>
      <c r="N1874" t="s">
        <v>23</v>
      </c>
      <c r="O1874" t="s">
        <v>25</v>
      </c>
      <c r="P1874" t="s">
        <v>202</v>
      </c>
      <c r="Q1874" t="s">
        <v>27</v>
      </c>
      <c r="R1874">
        <v>116.25</v>
      </c>
      <c r="S1874">
        <v>8078.07</v>
      </c>
    </row>
    <row r="1875" spans="1:19">
      <c r="A1875" t="s">
        <v>4687</v>
      </c>
      <c r="B1875" s="2">
        <v>43728</v>
      </c>
      <c r="C1875" t="s">
        <v>22</v>
      </c>
      <c r="D1875">
        <v>77</v>
      </c>
      <c r="E1875" t="s">
        <v>23</v>
      </c>
      <c r="F1875">
        <v>0</v>
      </c>
      <c r="G1875">
        <v>3</v>
      </c>
      <c r="H1875" t="s">
        <v>3686</v>
      </c>
      <c r="I1875">
        <v>5431</v>
      </c>
      <c r="J1875">
        <v>7</v>
      </c>
      <c r="K1875">
        <v>71</v>
      </c>
      <c r="L1875" t="s">
        <v>15568</v>
      </c>
      <c r="M1875" t="s">
        <v>23</v>
      </c>
      <c r="N1875" t="s">
        <v>23</v>
      </c>
      <c r="O1875" t="s">
        <v>49</v>
      </c>
      <c r="P1875" t="s">
        <v>164</v>
      </c>
      <c r="Q1875" t="s">
        <v>50</v>
      </c>
      <c r="R1875">
        <v>73.5</v>
      </c>
      <c r="S1875">
        <v>7799.44</v>
      </c>
    </row>
    <row r="1876" spans="1:19">
      <c r="A1876" t="s">
        <v>4689</v>
      </c>
      <c r="B1876" s="2">
        <v>45643</v>
      </c>
      <c r="C1876" t="s">
        <v>33</v>
      </c>
      <c r="D1876">
        <v>34</v>
      </c>
      <c r="E1876" t="s">
        <v>39</v>
      </c>
      <c r="F1876">
        <v>0</v>
      </c>
      <c r="G1876">
        <v>3</v>
      </c>
      <c r="H1876" t="s">
        <v>3686</v>
      </c>
      <c r="I1876">
        <v>2934</v>
      </c>
      <c r="J1876">
        <v>0</v>
      </c>
      <c r="K1876">
        <v>8</v>
      </c>
      <c r="L1876" t="s">
        <v>48</v>
      </c>
      <c r="M1876" t="s">
        <v>23</v>
      </c>
      <c r="N1876" t="s">
        <v>23</v>
      </c>
      <c r="O1876" t="s">
        <v>25</v>
      </c>
      <c r="P1876" t="s">
        <v>26</v>
      </c>
      <c r="Q1876" t="s">
        <v>27</v>
      </c>
      <c r="R1876">
        <v>75.599999999999994</v>
      </c>
      <c r="S1876">
        <v>635.15</v>
      </c>
    </row>
    <row r="1877" spans="1:19">
      <c r="A1877" t="s">
        <v>4691</v>
      </c>
      <c r="B1877" s="2">
        <v>43774</v>
      </c>
      <c r="C1877" t="s">
        <v>22</v>
      </c>
      <c r="D1877">
        <v>64</v>
      </c>
      <c r="E1877" t="s">
        <v>39</v>
      </c>
      <c r="F1877">
        <v>0</v>
      </c>
      <c r="G1877">
        <v>3</v>
      </c>
      <c r="H1877" t="s">
        <v>3686</v>
      </c>
      <c r="I1877">
        <v>6059</v>
      </c>
      <c r="J1877">
        <v>0</v>
      </c>
      <c r="K1877">
        <v>69</v>
      </c>
      <c r="L1877" t="s">
        <v>15568</v>
      </c>
      <c r="M1877" t="s">
        <v>23</v>
      </c>
      <c r="N1877" t="s">
        <v>39</v>
      </c>
      <c r="P1877" t="s">
        <v>164</v>
      </c>
      <c r="Q1877" t="s">
        <v>27</v>
      </c>
      <c r="R1877">
        <v>23.95</v>
      </c>
      <c r="S1877">
        <v>3247.66</v>
      </c>
    </row>
    <row r="1878" spans="1:19">
      <c r="A1878" t="s">
        <v>4694</v>
      </c>
      <c r="B1878" s="2">
        <v>44140</v>
      </c>
      <c r="C1878" t="s">
        <v>33</v>
      </c>
      <c r="D1878">
        <v>57</v>
      </c>
      <c r="E1878" t="s">
        <v>23</v>
      </c>
      <c r="F1878">
        <v>0</v>
      </c>
      <c r="G1878">
        <v>3</v>
      </c>
      <c r="H1878" t="s">
        <v>3686</v>
      </c>
      <c r="I1878">
        <v>6354</v>
      </c>
      <c r="J1878">
        <v>5</v>
      </c>
      <c r="K1878">
        <v>57</v>
      </c>
      <c r="L1878" t="s">
        <v>142</v>
      </c>
      <c r="M1878" t="s">
        <v>23</v>
      </c>
      <c r="N1878" t="s">
        <v>23</v>
      </c>
      <c r="O1878" t="s">
        <v>25</v>
      </c>
      <c r="P1878" t="s">
        <v>202</v>
      </c>
      <c r="Q1878" t="s">
        <v>50</v>
      </c>
      <c r="R1878">
        <v>100.75</v>
      </c>
      <c r="S1878">
        <v>6197.04</v>
      </c>
    </row>
    <row r="1879" spans="1:19">
      <c r="A1879" t="s">
        <v>4696</v>
      </c>
      <c r="B1879" s="2">
        <v>44228</v>
      </c>
      <c r="C1879" t="s">
        <v>22</v>
      </c>
      <c r="D1879">
        <v>39</v>
      </c>
      <c r="E1879" t="s">
        <v>39</v>
      </c>
      <c r="F1879">
        <v>0</v>
      </c>
      <c r="G1879">
        <v>3</v>
      </c>
      <c r="H1879" t="s">
        <v>3686</v>
      </c>
      <c r="I1879">
        <v>4154</v>
      </c>
      <c r="J1879">
        <v>0</v>
      </c>
      <c r="K1879">
        <v>54</v>
      </c>
      <c r="L1879" t="s">
        <v>142</v>
      </c>
      <c r="M1879" t="s">
        <v>23</v>
      </c>
      <c r="N1879" t="s">
        <v>23</v>
      </c>
      <c r="O1879" t="s">
        <v>25</v>
      </c>
      <c r="P1879" t="s">
        <v>202</v>
      </c>
      <c r="Q1879" t="s">
        <v>27</v>
      </c>
      <c r="R1879">
        <v>84.4</v>
      </c>
      <c r="S1879">
        <v>6139.69</v>
      </c>
    </row>
    <row r="1880" spans="1:19">
      <c r="A1880" t="s">
        <v>4698</v>
      </c>
      <c r="B1880" s="2">
        <v>45159</v>
      </c>
      <c r="C1880" t="s">
        <v>33</v>
      </c>
      <c r="D1880">
        <v>41</v>
      </c>
      <c r="E1880" t="s">
        <v>39</v>
      </c>
      <c r="F1880">
        <v>0</v>
      </c>
      <c r="G1880">
        <v>3</v>
      </c>
      <c r="H1880" t="s">
        <v>3686</v>
      </c>
      <c r="I1880">
        <v>2198</v>
      </c>
      <c r="J1880">
        <v>0</v>
      </c>
      <c r="K1880">
        <v>24</v>
      </c>
      <c r="L1880" t="s">
        <v>15568</v>
      </c>
      <c r="M1880" t="s">
        <v>23</v>
      </c>
      <c r="N1880" t="s">
        <v>23</v>
      </c>
      <c r="O1880" t="s">
        <v>25</v>
      </c>
      <c r="P1880" t="s">
        <v>26</v>
      </c>
      <c r="Q1880" t="s">
        <v>27</v>
      </c>
      <c r="R1880">
        <v>84.35</v>
      </c>
      <c r="S1880">
        <v>2557.4899999999998</v>
      </c>
    </row>
    <row r="1881" spans="1:19">
      <c r="A1881" t="s">
        <v>4700</v>
      </c>
      <c r="B1881" s="2">
        <v>45848</v>
      </c>
      <c r="C1881" t="s">
        <v>33</v>
      </c>
      <c r="D1881">
        <v>44</v>
      </c>
      <c r="E1881" t="s">
        <v>39</v>
      </c>
      <c r="F1881">
        <v>0</v>
      </c>
      <c r="G1881">
        <v>3</v>
      </c>
      <c r="H1881" t="s">
        <v>3751</v>
      </c>
      <c r="I1881">
        <v>5750</v>
      </c>
      <c r="J1881">
        <v>0</v>
      </c>
      <c r="K1881">
        <v>1</v>
      </c>
      <c r="L1881" t="s">
        <v>15568</v>
      </c>
      <c r="M1881" t="s">
        <v>23</v>
      </c>
      <c r="N1881" t="s">
        <v>39</v>
      </c>
      <c r="P1881" t="s">
        <v>26</v>
      </c>
      <c r="Q1881" t="s">
        <v>50</v>
      </c>
      <c r="R1881">
        <v>19.55</v>
      </c>
      <c r="S1881">
        <v>24.65</v>
      </c>
    </row>
    <row r="1882" spans="1:19">
      <c r="A1882" t="s">
        <v>4702</v>
      </c>
      <c r="B1882" s="2">
        <v>43848</v>
      </c>
      <c r="C1882" t="s">
        <v>22</v>
      </c>
      <c r="D1882">
        <v>21</v>
      </c>
      <c r="E1882" t="s">
        <v>23</v>
      </c>
      <c r="F1882">
        <v>0</v>
      </c>
      <c r="G1882">
        <v>3</v>
      </c>
      <c r="H1882" t="s">
        <v>3686</v>
      </c>
      <c r="I1882">
        <v>4078</v>
      </c>
      <c r="J1882">
        <v>8</v>
      </c>
      <c r="K1882">
        <v>67</v>
      </c>
      <c r="L1882" t="s">
        <v>316</v>
      </c>
      <c r="M1882" t="s">
        <v>23</v>
      </c>
      <c r="N1882" t="s">
        <v>23</v>
      </c>
      <c r="O1882" t="s">
        <v>25</v>
      </c>
      <c r="P1882" t="s">
        <v>202</v>
      </c>
      <c r="Q1882" t="s">
        <v>50</v>
      </c>
      <c r="R1882">
        <v>100.9</v>
      </c>
      <c r="S1882">
        <v>8837.6200000000008</v>
      </c>
    </row>
    <row r="1883" spans="1:19">
      <c r="A1883" t="s">
        <v>4705</v>
      </c>
      <c r="B1883" s="2">
        <v>45708</v>
      </c>
      <c r="C1883" t="s">
        <v>33</v>
      </c>
      <c r="D1883">
        <v>40</v>
      </c>
      <c r="E1883" t="s">
        <v>23</v>
      </c>
      <c r="F1883">
        <v>1</v>
      </c>
      <c r="G1883">
        <v>3</v>
      </c>
      <c r="H1883" t="s">
        <v>3686</v>
      </c>
      <c r="I1883">
        <v>5060</v>
      </c>
      <c r="J1883">
        <v>1</v>
      </c>
      <c r="K1883">
        <v>6</v>
      </c>
      <c r="L1883" t="s">
        <v>48</v>
      </c>
      <c r="M1883" t="s">
        <v>23</v>
      </c>
      <c r="N1883" t="s">
        <v>39</v>
      </c>
      <c r="P1883" t="s">
        <v>26</v>
      </c>
      <c r="Q1883" t="s">
        <v>50</v>
      </c>
      <c r="R1883">
        <v>19.850000000000001</v>
      </c>
      <c r="S1883">
        <v>158.18</v>
      </c>
    </row>
    <row r="1884" spans="1:19">
      <c r="A1884" t="s">
        <v>4707</v>
      </c>
      <c r="B1884" s="2">
        <v>43800</v>
      </c>
      <c r="C1884" t="s">
        <v>22</v>
      </c>
      <c r="D1884">
        <v>40</v>
      </c>
      <c r="E1884" t="s">
        <v>39</v>
      </c>
      <c r="F1884">
        <v>0</v>
      </c>
      <c r="G1884">
        <v>3</v>
      </c>
      <c r="H1884" t="s">
        <v>3686</v>
      </c>
      <c r="I1884">
        <v>6042</v>
      </c>
      <c r="J1884">
        <v>0</v>
      </c>
      <c r="K1884">
        <v>68</v>
      </c>
      <c r="L1884" t="s">
        <v>15568</v>
      </c>
      <c r="M1884" t="s">
        <v>23</v>
      </c>
      <c r="N1884" t="s">
        <v>39</v>
      </c>
      <c r="P1884" t="s">
        <v>164</v>
      </c>
      <c r="Q1884" t="s">
        <v>50</v>
      </c>
      <c r="R1884">
        <v>24.55</v>
      </c>
      <c r="S1884">
        <v>2054.52</v>
      </c>
    </row>
    <row r="1885" spans="1:19">
      <c r="A1885" t="s">
        <v>4709</v>
      </c>
      <c r="B1885" s="2">
        <v>45057</v>
      </c>
      <c r="C1885" t="s">
        <v>22</v>
      </c>
      <c r="D1885">
        <v>20</v>
      </c>
      <c r="E1885" t="s">
        <v>23</v>
      </c>
      <c r="F1885">
        <v>1</v>
      </c>
      <c r="G1885">
        <v>3</v>
      </c>
      <c r="H1885" t="s">
        <v>3686</v>
      </c>
      <c r="I1885">
        <v>3160</v>
      </c>
      <c r="J1885">
        <v>0</v>
      </c>
      <c r="K1885">
        <v>27</v>
      </c>
      <c r="L1885" t="s">
        <v>15568</v>
      </c>
      <c r="M1885" t="s">
        <v>23</v>
      </c>
      <c r="N1885" t="s">
        <v>23</v>
      </c>
      <c r="O1885" t="s">
        <v>25</v>
      </c>
      <c r="P1885" t="s">
        <v>26</v>
      </c>
      <c r="Q1885" t="s">
        <v>27</v>
      </c>
      <c r="R1885">
        <v>100.75</v>
      </c>
      <c r="S1885">
        <v>3173.44</v>
      </c>
    </row>
    <row r="1886" spans="1:19">
      <c r="A1886" t="s">
        <v>4711</v>
      </c>
      <c r="B1886" s="2">
        <v>45792</v>
      </c>
      <c r="C1886" t="s">
        <v>33</v>
      </c>
      <c r="D1886">
        <v>39</v>
      </c>
      <c r="E1886" t="s">
        <v>39</v>
      </c>
      <c r="F1886">
        <v>0</v>
      </c>
      <c r="G1886">
        <v>3</v>
      </c>
      <c r="H1886" t="s">
        <v>3751</v>
      </c>
      <c r="I1886">
        <v>4331</v>
      </c>
      <c r="J1886">
        <v>0</v>
      </c>
      <c r="K1886">
        <v>3</v>
      </c>
      <c r="L1886" t="s">
        <v>15568</v>
      </c>
      <c r="M1886" t="s">
        <v>23</v>
      </c>
      <c r="N1886" t="s">
        <v>39</v>
      </c>
      <c r="P1886" t="s">
        <v>202</v>
      </c>
      <c r="Q1886" t="s">
        <v>84</v>
      </c>
      <c r="R1886">
        <v>20.25</v>
      </c>
      <c r="S1886">
        <v>75.61</v>
      </c>
    </row>
    <row r="1887" spans="1:19">
      <c r="A1887" t="s">
        <v>4713</v>
      </c>
      <c r="B1887" s="2">
        <v>44664</v>
      </c>
      <c r="C1887" t="s">
        <v>22</v>
      </c>
      <c r="D1887">
        <v>60</v>
      </c>
      <c r="E1887" t="s">
        <v>23</v>
      </c>
      <c r="F1887">
        <v>0</v>
      </c>
      <c r="G1887">
        <v>3</v>
      </c>
      <c r="H1887" t="s">
        <v>3686</v>
      </c>
      <c r="I1887">
        <v>2478</v>
      </c>
      <c r="J1887">
        <v>8</v>
      </c>
      <c r="K1887">
        <v>40</v>
      </c>
      <c r="L1887" t="s">
        <v>142</v>
      </c>
      <c r="M1887" t="s">
        <v>23</v>
      </c>
      <c r="N1887" t="s">
        <v>23</v>
      </c>
      <c r="O1887" t="s">
        <v>25</v>
      </c>
      <c r="P1887" t="s">
        <v>26</v>
      </c>
      <c r="Q1887" t="s">
        <v>27</v>
      </c>
      <c r="R1887">
        <v>80</v>
      </c>
      <c r="S1887">
        <v>4695.8100000000004</v>
      </c>
    </row>
    <row r="1888" spans="1:19">
      <c r="A1888" t="s">
        <v>4715</v>
      </c>
      <c r="B1888" s="2">
        <v>44294</v>
      </c>
      <c r="C1888" t="s">
        <v>22</v>
      </c>
      <c r="D1888">
        <v>41</v>
      </c>
      <c r="E1888" t="s">
        <v>39</v>
      </c>
      <c r="F1888">
        <v>0</v>
      </c>
      <c r="G1888">
        <v>3</v>
      </c>
      <c r="H1888" t="s">
        <v>3686</v>
      </c>
      <c r="I1888">
        <v>4624</v>
      </c>
      <c r="J1888">
        <v>0</v>
      </c>
      <c r="K1888">
        <v>52</v>
      </c>
      <c r="L1888" t="s">
        <v>15568</v>
      </c>
      <c r="M1888" t="s">
        <v>23</v>
      </c>
      <c r="N1888" t="s">
        <v>23</v>
      </c>
      <c r="O1888" t="s">
        <v>49</v>
      </c>
      <c r="P1888" t="s">
        <v>164</v>
      </c>
      <c r="Q1888" t="s">
        <v>50</v>
      </c>
      <c r="R1888">
        <v>89.25</v>
      </c>
      <c r="S1888">
        <v>5006</v>
      </c>
    </row>
    <row r="1889" spans="1:19">
      <c r="A1889" t="s">
        <v>4717</v>
      </c>
      <c r="B1889" s="2">
        <v>44300</v>
      </c>
      <c r="C1889" t="s">
        <v>33</v>
      </c>
      <c r="D1889">
        <v>34</v>
      </c>
      <c r="E1889" t="s">
        <v>23</v>
      </c>
      <c r="F1889">
        <v>3</v>
      </c>
      <c r="G1889">
        <v>3</v>
      </c>
      <c r="H1889" t="s">
        <v>3686</v>
      </c>
      <c r="I1889">
        <v>4415</v>
      </c>
      <c r="J1889">
        <v>8</v>
      </c>
      <c r="K1889">
        <v>52</v>
      </c>
      <c r="L1889" t="s">
        <v>142</v>
      </c>
      <c r="M1889" t="s">
        <v>23</v>
      </c>
      <c r="N1889" t="s">
        <v>23</v>
      </c>
      <c r="O1889" t="s">
        <v>25</v>
      </c>
      <c r="P1889" t="s">
        <v>202</v>
      </c>
      <c r="Q1889" t="s">
        <v>50</v>
      </c>
      <c r="R1889">
        <v>95.7</v>
      </c>
      <c r="S1889">
        <v>5400.47</v>
      </c>
    </row>
    <row r="1890" spans="1:19">
      <c r="A1890" t="s">
        <v>4720</v>
      </c>
      <c r="B1890" s="2">
        <v>45554</v>
      </c>
      <c r="C1890" t="s">
        <v>22</v>
      </c>
      <c r="D1890">
        <v>53</v>
      </c>
      <c r="E1890" t="s">
        <v>23</v>
      </c>
      <c r="F1890">
        <v>2</v>
      </c>
      <c r="G1890">
        <v>3</v>
      </c>
      <c r="H1890" t="s">
        <v>3686</v>
      </c>
      <c r="I1890">
        <v>4075</v>
      </c>
      <c r="J1890">
        <v>1</v>
      </c>
      <c r="K1890">
        <v>11</v>
      </c>
      <c r="L1890" t="s">
        <v>15568</v>
      </c>
      <c r="M1890" t="s">
        <v>23</v>
      </c>
      <c r="N1890" t="s">
        <v>39</v>
      </c>
      <c r="P1890" t="s">
        <v>26</v>
      </c>
      <c r="Q1890" t="s">
        <v>27</v>
      </c>
      <c r="R1890">
        <v>20.95</v>
      </c>
      <c r="S1890">
        <v>422.21</v>
      </c>
    </row>
    <row r="1891" spans="1:19">
      <c r="A1891" t="s">
        <v>4722</v>
      </c>
      <c r="B1891" s="2">
        <v>43710</v>
      </c>
      <c r="C1891" t="s">
        <v>22</v>
      </c>
      <c r="D1891">
        <v>33</v>
      </c>
      <c r="E1891" t="s">
        <v>23</v>
      </c>
      <c r="F1891">
        <v>0</v>
      </c>
      <c r="G1891">
        <v>3</v>
      </c>
      <c r="H1891" t="s">
        <v>3686</v>
      </c>
      <c r="I1891">
        <v>5295</v>
      </c>
      <c r="J1891">
        <v>5</v>
      </c>
      <c r="K1891">
        <v>71</v>
      </c>
      <c r="L1891" t="s">
        <v>15568</v>
      </c>
      <c r="M1891" t="s">
        <v>23</v>
      </c>
      <c r="N1891" t="s">
        <v>23</v>
      </c>
      <c r="O1891" t="s">
        <v>25</v>
      </c>
      <c r="P1891" t="s">
        <v>164</v>
      </c>
      <c r="Q1891" t="s">
        <v>27</v>
      </c>
      <c r="R1891">
        <v>99</v>
      </c>
      <c r="S1891">
        <v>10162.86</v>
      </c>
    </row>
    <row r="1892" spans="1:19">
      <c r="A1892" t="s">
        <v>4724</v>
      </c>
      <c r="B1892" s="2">
        <v>45210</v>
      </c>
      <c r="C1892" t="s">
        <v>22</v>
      </c>
      <c r="D1892">
        <v>50</v>
      </c>
      <c r="E1892" t="s">
        <v>23</v>
      </c>
      <c r="F1892">
        <v>0</v>
      </c>
      <c r="G1892">
        <v>3</v>
      </c>
      <c r="H1892" t="s">
        <v>3686</v>
      </c>
      <c r="I1892">
        <v>3947</v>
      </c>
      <c r="J1892">
        <v>10</v>
      </c>
      <c r="K1892">
        <v>22</v>
      </c>
      <c r="L1892" t="s">
        <v>97</v>
      </c>
      <c r="M1892" t="s">
        <v>23</v>
      </c>
      <c r="N1892" t="s">
        <v>23</v>
      </c>
      <c r="O1892" t="s">
        <v>49</v>
      </c>
      <c r="P1892" t="s">
        <v>202</v>
      </c>
      <c r="Q1892" t="s">
        <v>27</v>
      </c>
      <c r="R1892">
        <v>59.75</v>
      </c>
      <c r="S1892">
        <v>1507.01</v>
      </c>
    </row>
    <row r="1893" spans="1:19">
      <c r="A1893" t="s">
        <v>4726</v>
      </c>
      <c r="B1893" s="2">
        <v>45309</v>
      </c>
      <c r="C1893" t="s">
        <v>22</v>
      </c>
      <c r="D1893">
        <v>22</v>
      </c>
      <c r="E1893" t="s">
        <v>39</v>
      </c>
      <c r="F1893">
        <v>3</v>
      </c>
      <c r="G1893">
        <v>3</v>
      </c>
      <c r="H1893" t="s">
        <v>3686</v>
      </c>
      <c r="I1893">
        <v>5188</v>
      </c>
      <c r="J1893">
        <v>0</v>
      </c>
      <c r="K1893">
        <v>19</v>
      </c>
      <c r="L1893" t="s">
        <v>97</v>
      </c>
      <c r="M1893" t="s">
        <v>23</v>
      </c>
      <c r="N1893" t="s">
        <v>39</v>
      </c>
      <c r="P1893" t="s">
        <v>26</v>
      </c>
      <c r="Q1893" t="s">
        <v>27</v>
      </c>
      <c r="R1893">
        <v>20</v>
      </c>
      <c r="S1893">
        <v>835.45</v>
      </c>
    </row>
    <row r="1894" spans="1:19">
      <c r="A1894" t="s">
        <v>4728</v>
      </c>
      <c r="B1894" s="2">
        <v>45057</v>
      </c>
      <c r="C1894" t="s">
        <v>22</v>
      </c>
      <c r="D1894">
        <v>41</v>
      </c>
      <c r="E1894" t="s">
        <v>23</v>
      </c>
      <c r="F1894">
        <v>3</v>
      </c>
      <c r="G1894">
        <v>3</v>
      </c>
      <c r="H1894" t="s">
        <v>3686</v>
      </c>
      <c r="I1894">
        <v>5856</v>
      </c>
      <c r="J1894">
        <v>1</v>
      </c>
      <c r="K1894">
        <v>27</v>
      </c>
      <c r="L1894" t="s">
        <v>15568</v>
      </c>
      <c r="M1894" t="s">
        <v>23</v>
      </c>
      <c r="N1894" t="s">
        <v>23</v>
      </c>
      <c r="O1894" t="s">
        <v>25</v>
      </c>
      <c r="P1894" t="s">
        <v>202</v>
      </c>
      <c r="Q1894" t="s">
        <v>50</v>
      </c>
      <c r="R1894">
        <v>80.650000000000006</v>
      </c>
      <c r="S1894">
        <v>2633.92</v>
      </c>
    </row>
    <row r="1895" spans="1:19">
      <c r="A1895" t="s">
        <v>4730</v>
      </c>
      <c r="B1895" s="2">
        <v>44185</v>
      </c>
      <c r="C1895" t="s">
        <v>22</v>
      </c>
      <c r="D1895">
        <v>47</v>
      </c>
      <c r="E1895" t="s">
        <v>39</v>
      </c>
      <c r="F1895">
        <v>0</v>
      </c>
      <c r="G1895">
        <v>3</v>
      </c>
      <c r="H1895" t="s">
        <v>3686</v>
      </c>
      <c r="I1895">
        <v>5680</v>
      </c>
      <c r="J1895">
        <v>0</v>
      </c>
      <c r="K1895">
        <v>56</v>
      </c>
      <c r="L1895" t="s">
        <v>15568</v>
      </c>
      <c r="M1895" t="s">
        <v>23</v>
      </c>
      <c r="N1895" t="s">
        <v>23</v>
      </c>
      <c r="O1895" t="s">
        <v>25</v>
      </c>
      <c r="P1895" t="s">
        <v>26</v>
      </c>
      <c r="Q1895" t="s">
        <v>50</v>
      </c>
      <c r="R1895">
        <v>105.35</v>
      </c>
      <c r="S1895">
        <v>7921.89</v>
      </c>
    </row>
    <row r="1896" spans="1:19">
      <c r="A1896" t="s">
        <v>4733</v>
      </c>
      <c r="B1896" s="2">
        <v>45858</v>
      </c>
      <c r="C1896" t="s">
        <v>22</v>
      </c>
      <c r="D1896">
        <v>31</v>
      </c>
      <c r="E1896" t="s">
        <v>39</v>
      </c>
      <c r="F1896">
        <v>0</v>
      </c>
      <c r="G1896">
        <v>3</v>
      </c>
      <c r="H1896" t="s">
        <v>3751</v>
      </c>
      <c r="I1896">
        <v>3192</v>
      </c>
      <c r="J1896">
        <v>0</v>
      </c>
      <c r="K1896">
        <v>1</v>
      </c>
      <c r="L1896" t="s">
        <v>15568</v>
      </c>
      <c r="M1896" t="s">
        <v>23</v>
      </c>
      <c r="N1896" t="s">
        <v>39</v>
      </c>
      <c r="P1896" t="s">
        <v>26</v>
      </c>
      <c r="Q1896" t="s">
        <v>50</v>
      </c>
      <c r="R1896">
        <v>19.649999999999999</v>
      </c>
      <c r="S1896">
        <v>36.56</v>
      </c>
    </row>
    <row r="1897" spans="1:19">
      <c r="A1897" t="s">
        <v>4735</v>
      </c>
      <c r="B1897" s="2">
        <v>43780</v>
      </c>
      <c r="C1897" t="s">
        <v>22</v>
      </c>
      <c r="D1897">
        <v>40</v>
      </c>
      <c r="E1897" t="s">
        <v>39</v>
      </c>
      <c r="F1897">
        <v>0</v>
      </c>
      <c r="G1897">
        <v>3</v>
      </c>
      <c r="H1897" t="s">
        <v>3686</v>
      </c>
      <c r="I1897">
        <v>4535</v>
      </c>
      <c r="J1897">
        <v>0</v>
      </c>
      <c r="K1897">
        <v>69</v>
      </c>
      <c r="L1897" t="s">
        <v>316</v>
      </c>
      <c r="M1897" t="s">
        <v>23</v>
      </c>
      <c r="N1897" t="s">
        <v>39</v>
      </c>
      <c r="P1897" t="s">
        <v>164</v>
      </c>
      <c r="Q1897" t="s">
        <v>50</v>
      </c>
      <c r="R1897">
        <v>19.100000000000001</v>
      </c>
      <c r="S1897">
        <v>4200.66</v>
      </c>
    </row>
    <row r="1898" spans="1:19">
      <c r="A1898" t="s">
        <v>4737</v>
      </c>
      <c r="B1898" s="2">
        <v>44793</v>
      </c>
      <c r="C1898" t="s">
        <v>22</v>
      </c>
      <c r="D1898">
        <v>19</v>
      </c>
      <c r="E1898" t="s">
        <v>23</v>
      </c>
      <c r="F1898">
        <v>2</v>
      </c>
      <c r="G1898">
        <v>3</v>
      </c>
      <c r="H1898" t="s">
        <v>3686</v>
      </c>
      <c r="I1898">
        <v>2504</v>
      </c>
      <c r="J1898">
        <v>8</v>
      </c>
      <c r="K1898">
        <v>36</v>
      </c>
      <c r="L1898" t="s">
        <v>15568</v>
      </c>
      <c r="M1898" t="s">
        <v>23</v>
      </c>
      <c r="N1898" t="s">
        <v>23</v>
      </c>
      <c r="O1898" t="s">
        <v>49</v>
      </c>
      <c r="P1898" t="s">
        <v>202</v>
      </c>
      <c r="Q1898" t="s">
        <v>50</v>
      </c>
      <c r="R1898">
        <v>63.7</v>
      </c>
      <c r="S1898">
        <v>3896.7</v>
      </c>
    </row>
    <row r="1899" spans="1:19">
      <c r="A1899" t="s">
        <v>4740</v>
      </c>
      <c r="B1899" s="2">
        <v>45328</v>
      </c>
      <c r="C1899" t="s">
        <v>22</v>
      </c>
      <c r="D1899">
        <v>36</v>
      </c>
      <c r="E1899" t="s">
        <v>39</v>
      </c>
      <c r="F1899">
        <v>0</v>
      </c>
      <c r="G1899">
        <v>3</v>
      </c>
      <c r="H1899" t="s">
        <v>3686</v>
      </c>
      <c r="I1899">
        <v>2675</v>
      </c>
      <c r="J1899">
        <v>0</v>
      </c>
      <c r="K1899">
        <v>18</v>
      </c>
      <c r="L1899" t="s">
        <v>15568</v>
      </c>
      <c r="M1899" t="s">
        <v>39</v>
      </c>
      <c r="N1899" t="s">
        <v>23</v>
      </c>
      <c r="O1899" t="s">
        <v>49</v>
      </c>
      <c r="P1899" t="s">
        <v>26</v>
      </c>
      <c r="Q1899" t="s">
        <v>50</v>
      </c>
      <c r="R1899">
        <v>25.15</v>
      </c>
      <c r="S1899">
        <v>476.8</v>
      </c>
    </row>
    <row r="1900" spans="1:19">
      <c r="A1900" t="s">
        <v>4742</v>
      </c>
      <c r="B1900" s="2">
        <v>44961</v>
      </c>
      <c r="C1900" t="s">
        <v>22</v>
      </c>
      <c r="D1900">
        <v>32</v>
      </c>
      <c r="E1900" t="s">
        <v>23</v>
      </c>
      <c r="F1900">
        <v>1</v>
      </c>
      <c r="G1900">
        <v>3</v>
      </c>
      <c r="H1900" t="s">
        <v>3686</v>
      </c>
      <c r="I1900">
        <v>3558</v>
      </c>
      <c r="J1900">
        <v>1</v>
      </c>
      <c r="K1900">
        <v>30</v>
      </c>
      <c r="L1900" t="s">
        <v>15568</v>
      </c>
      <c r="M1900" t="s">
        <v>23</v>
      </c>
      <c r="N1900" t="s">
        <v>23</v>
      </c>
      <c r="O1900" t="s">
        <v>25</v>
      </c>
      <c r="P1900" t="s">
        <v>26</v>
      </c>
      <c r="Q1900" t="s">
        <v>27</v>
      </c>
      <c r="R1900">
        <v>83.55</v>
      </c>
      <c r="S1900">
        <v>2877.4</v>
      </c>
    </row>
    <row r="1901" spans="1:19">
      <c r="A1901" t="s">
        <v>4744</v>
      </c>
      <c r="B1901" s="2">
        <v>43692</v>
      </c>
      <c r="C1901" t="s">
        <v>33</v>
      </c>
      <c r="D1901">
        <v>19</v>
      </c>
      <c r="E1901" t="s">
        <v>23</v>
      </c>
      <c r="F1901">
        <v>3</v>
      </c>
      <c r="G1901">
        <v>3</v>
      </c>
      <c r="H1901" t="s">
        <v>3686</v>
      </c>
      <c r="I1901">
        <v>4382</v>
      </c>
      <c r="J1901">
        <v>1</v>
      </c>
      <c r="K1901">
        <v>72</v>
      </c>
      <c r="L1901" t="s">
        <v>316</v>
      </c>
      <c r="M1901" t="s">
        <v>23</v>
      </c>
      <c r="N1901" t="s">
        <v>39</v>
      </c>
      <c r="P1901" t="s">
        <v>164</v>
      </c>
      <c r="Q1901" t="s">
        <v>27</v>
      </c>
      <c r="R1901">
        <v>25.2</v>
      </c>
      <c r="S1901">
        <v>4616.95</v>
      </c>
    </row>
    <row r="1902" spans="1:19">
      <c r="A1902" t="s">
        <v>4746</v>
      </c>
      <c r="B1902" s="2">
        <v>45719</v>
      </c>
      <c r="C1902" t="s">
        <v>22</v>
      </c>
      <c r="D1902">
        <v>64</v>
      </c>
      <c r="E1902" t="s">
        <v>23</v>
      </c>
      <c r="F1902">
        <v>2</v>
      </c>
      <c r="G1902">
        <v>3</v>
      </c>
      <c r="H1902" t="s">
        <v>3686</v>
      </c>
      <c r="I1902">
        <v>3260</v>
      </c>
      <c r="J1902">
        <v>7</v>
      </c>
      <c r="K1902">
        <v>5</v>
      </c>
      <c r="L1902" t="s">
        <v>15568</v>
      </c>
      <c r="M1902" t="s">
        <v>23</v>
      </c>
      <c r="N1902" t="s">
        <v>23</v>
      </c>
      <c r="O1902" t="s">
        <v>49</v>
      </c>
      <c r="P1902" t="s">
        <v>26</v>
      </c>
      <c r="Q1902" t="s">
        <v>50</v>
      </c>
      <c r="R1902">
        <v>64.400000000000006</v>
      </c>
      <c r="S1902">
        <v>403.75</v>
      </c>
    </row>
    <row r="1903" spans="1:19">
      <c r="A1903" t="s">
        <v>4748</v>
      </c>
      <c r="B1903" s="2">
        <v>45222</v>
      </c>
      <c r="C1903" t="s">
        <v>33</v>
      </c>
      <c r="D1903">
        <v>42</v>
      </c>
      <c r="E1903" t="s">
        <v>39</v>
      </c>
      <c r="F1903">
        <v>0</v>
      </c>
      <c r="G1903">
        <v>3</v>
      </c>
      <c r="H1903" t="s">
        <v>3686</v>
      </c>
      <c r="I1903">
        <v>3509</v>
      </c>
      <c r="J1903">
        <v>0</v>
      </c>
      <c r="K1903">
        <v>22</v>
      </c>
      <c r="L1903" t="s">
        <v>97</v>
      </c>
      <c r="M1903" t="s">
        <v>23</v>
      </c>
      <c r="N1903" t="s">
        <v>23</v>
      </c>
      <c r="O1903" t="s">
        <v>49</v>
      </c>
      <c r="P1903" t="s">
        <v>202</v>
      </c>
      <c r="Q1903" t="s">
        <v>84</v>
      </c>
      <c r="R1903">
        <v>69.75</v>
      </c>
      <c r="S1903">
        <v>2644.96</v>
      </c>
    </row>
    <row r="1904" spans="1:19">
      <c r="A1904" t="s">
        <v>4750</v>
      </c>
      <c r="B1904" s="2">
        <v>45283</v>
      </c>
      <c r="C1904" t="s">
        <v>22</v>
      </c>
      <c r="D1904">
        <v>78</v>
      </c>
      <c r="E1904" t="s">
        <v>23</v>
      </c>
      <c r="F1904">
        <v>0</v>
      </c>
      <c r="G1904">
        <v>3</v>
      </c>
      <c r="H1904" t="s">
        <v>3686</v>
      </c>
      <c r="I1904">
        <v>2574</v>
      </c>
      <c r="J1904">
        <v>1</v>
      </c>
      <c r="K1904">
        <v>20</v>
      </c>
      <c r="L1904" t="s">
        <v>15568</v>
      </c>
      <c r="M1904" t="s">
        <v>23</v>
      </c>
      <c r="N1904" t="s">
        <v>23</v>
      </c>
      <c r="O1904" t="s">
        <v>25</v>
      </c>
      <c r="P1904" t="s">
        <v>202</v>
      </c>
      <c r="Q1904" t="s">
        <v>50</v>
      </c>
      <c r="R1904">
        <v>94.3</v>
      </c>
      <c r="S1904">
        <v>2469.1</v>
      </c>
    </row>
    <row r="1905" spans="1:19">
      <c r="A1905" t="s">
        <v>4752</v>
      </c>
      <c r="B1905" s="2">
        <v>44842</v>
      </c>
      <c r="C1905" t="s">
        <v>33</v>
      </c>
      <c r="D1905">
        <v>78</v>
      </c>
      <c r="E1905" t="s">
        <v>39</v>
      </c>
      <c r="F1905">
        <v>0</v>
      </c>
      <c r="G1905">
        <v>3</v>
      </c>
      <c r="H1905" t="s">
        <v>3686</v>
      </c>
      <c r="I1905">
        <v>5597</v>
      </c>
      <c r="J1905">
        <v>0</v>
      </c>
      <c r="K1905">
        <v>34</v>
      </c>
      <c r="L1905" t="s">
        <v>15568</v>
      </c>
      <c r="M1905" t="s">
        <v>39</v>
      </c>
      <c r="N1905" t="s">
        <v>23</v>
      </c>
      <c r="O1905" t="s">
        <v>49</v>
      </c>
      <c r="P1905" t="s">
        <v>164</v>
      </c>
      <c r="Q1905" t="s">
        <v>27</v>
      </c>
      <c r="R1905">
        <v>56.25</v>
      </c>
      <c r="S1905">
        <v>1765.95</v>
      </c>
    </row>
    <row r="1906" spans="1:19">
      <c r="A1906" t="s">
        <v>4754</v>
      </c>
      <c r="B1906" s="2">
        <v>44562</v>
      </c>
      <c r="C1906" t="s">
        <v>33</v>
      </c>
      <c r="D1906">
        <v>72</v>
      </c>
      <c r="E1906" t="s">
        <v>23</v>
      </c>
      <c r="F1906">
        <v>0</v>
      </c>
      <c r="G1906">
        <v>3</v>
      </c>
      <c r="H1906" t="s">
        <v>3686</v>
      </c>
      <c r="I1906">
        <v>4745</v>
      </c>
      <c r="J1906">
        <v>4</v>
      </c>
      <c r="K1906">
        <v>43</v>
      </c>
      <c r="L1906" t="s">
        <v>15568</v>
      </c>
      <c r="M1906" t="s">
        <v>23</v>
      </c>
      <c r="N1906" t="s">
        <v>23</v>
      </c>
      <c r="O1906" t="s">
        <v>25</v>
      </c>
      <c r="P1906" t="s">
        <v>26</v>
      </c>
      <c r="Q1906" t="s">
        <v>27</v>
      </c>
      <c r="R1906">
        <v>94.5</v>
      </c>
      <c r="S1906">
        <v>4314.18</v>
      </c>
    </row>
    <row r="1907" spans="1:19">
      <c r="A1907" t="s">
        <v>4756</v>
      </c>
      <c r="B1907" s="2">
        <v>44870</v>
      </c>
      <c r="C1907" t="s">
        <v>22</v>
      </c>
      <c r="D1907">
        <v>76</v>
      </c>
      <c r="E1907" t="s">
        <v>39</v>
      </c>
      <c r="F1907">
        <v>0</v>
      </c>
      <c r="G1907">
        <v>3</v>
      </c>
      <c r="H1907" t="s">
        <v>3686</v>
      </c>
      <c r="I1907">
        <v>5087</v>
      </c>
      <c r="J1907">
        <v>0</v>
      </c>
      <c r="K1907">
        <v>33</v>
      </c>
      <c r="L1907" t="s">
        <v>40</v>
      </c>
      <c r="M1907" t="s">
        <v>23</v>
      </c>
      <c r="N1907" t="s">
        <v>23</v>
      </c>
      <c r="O1907" t="s">
        <v>25</v>
      </c>
      <c r="P1907" t="s">
        <v>164</v>
      </c>
      <c r="Q1907" t="s">
        <v>27</v>
      </c>
      <c r="R1907">
        <v>88.95</v>
      </c>
      <c r="S1907">
        <v>4599.7700000000004</v>
      </c>
    </row>
    <row r="1908" spans="1:19">
      <c r="A1908" t="s">
        <v>4758</v>
      </c>
      <c r="B1908" s="2">
        <v>45225</v>
      </c>
      <c r="C1908" t="s">
        <v>33</v>
      </c>
      <c r="D1908">
        <v>59</v>
      </c>
      <c r="E1908" t="s">
        <v>39</v>
      </c>
      <c r="F1908">
        <v>0</v>
      </c>
      <c r="G1908">
        <v>3</v>
      </c>
      <c r="H1908" t="s">
        <v>3686</v>
      </c>
      <c r="I1908">
        <v>3549</v>
      </c>
      <c r="J1908">
        <v>0</v>
      </c>
      <c r="K1908">
        <v>22</v>
      </c>
      <c r="L1908" t="s">
        <v>15568</v>
      </c>
      <c r="M1908" t="s">
        <v>23</v>
      </c>
      <c r="N1908" t="s">
        <v>23</v>
      </c>
      <c r="O1908" t="s">
        <v>25</v>
      </c>
      <c r="P1908" t="s">
        <v>26</v>
      </c>
      <c r="Q1908" t="s">
        <v>27</v>
      </c>
      <c r="R1908">
        <v>84.15</v>
      </c>
      <c r="S1908">
        <v>2304.35</v>
      </c>
    </row>
    <row r="1909" spans="1:19">
      <c r="A1909" t="s">
        <v>4760</v>
      </c>
      <c r="B1909" s="2">
        <v>43690</v>
      </c>
      <c r="C1909" t="s">
        <v>22</v>
      </c>
      <c r="D1909">
        <v>23</v>
      </c>
      <c r="E1909" t="s">
        <v>23</v>
      </c>
      <c r="F1909">
        <v>0</v>
      </c>
      <c r="G1909">
        <v>3</v>
      </c>
      <c r="H1909" t="s">
        <v>3686</v>
      </c>
      <c r="I1909">
        <v>4556</v>
      </c>
      <c r="J1909">
        <v>5</v>
      </c>
      <c r="K1909">
        <v>72</v>
      </c>
      <c r="L1909" t="s">
        <v>316</v>
      </c>
      <c r="M1909" t="s">
        <v>39</v>
      </c>
      <c r="N1909" t="s">
        <v>23</v>
      </c>
      <c r="O1909" t="s">
        <v>56</v>
      </c>
      <c r="P1909" t="s">
        <v>164</v>
      </c>
      <c r="Q1909" t="s">
        <v>50</v>
      </c>
      <c r="R1909">
        <v>55.45</v>
      </c>
      <c r="S1909">
        <v>4179.2</v>
      </c>
    </row>
    <row r="1910" spans="1:19">
      <c r="A1910" t="s">
        <v>4763</v>
      </c>
      <c r="B1910" s="2">
        <v>45141</v>
      </c>
      <c r="C1910" t="s">
        <v>22</v>
      </c>
      <c r="D1910">
        <v>30</v>
      </c>
      <c r="E1910" t="s">
        <v>39</v>
      </c>
      <c r="F1910">
        <v>0</v>
      </c>
      <c r="G1910">
        <v>3</v>
      </c>
      <c r="H1910" t="s">
        <v>3686</v>
      </c>
      <c r="I1910">
        <v>4806</v>
      </c>
      <c r="J1910">
        <v>0</v>
      </c>
      <c r="K1910">
        <v>24</v>
      </c>
      <c r="L1910" t="s">
        <v>40</v>
      </c>
      <c r="M1910" t="s">
        <v>39</v>
      </c>
      <c r="N1910" t="s">
        <v>23</v>
      </c>
      <c r="O1910" t="s">
        <v>49</v>
      </c>
      <c r="P1910" t="s">
        <v>202</v>
      </c>
      <c r="Q1910" t="s">
        <v>84</v>
      </c>
      <c r="R1910">
        <v>50.6</v>
      </c>
      <c r="S1910">
        <v>1288.75</v>
      </c>
    </row>
    <row r="1911" spans="1:19">
      <c r="A1911" t="s">
        <v>4765</v>
      </c>
      <c r="B1911" s="2">
        <v>43680</v>
      </c>
      <c r="C1911" t="s">
        <v>33</v>
      </c>
      <c r="D1911">
        <v>28</v>
      </c>
      <c r="E1911" t="s">
        <v>23</v>
      </c>
      <c r="F1911">
        <v>0</v>
      </c>
      <c r="G1911">
        <v>3</v>
      </c>
      <c r="H1911" t="s">
        <v>3686</v>
      </c>
      <c r="I1911">
        <v>6264</v>
      </c>
      <c r="J1911">
        <v>6</v>
      </c>
      <c r="K1911">
        <v>72</v>
      </c>
      <c r="L1911" t="s">
        <v>316</v>
      </c>
      <c r="M1911" t="s">
        <v>23</v>
      </c>
      <c r="N1911" t="s">
        <v>23</v>
      </c>
      <c r="O1911" t="s">
        <v>49</v>
      </c>
      <c r="P1911" t="s">
        <v>164</v>
      </c>
      <c r="Q1911" t="s">
        <v>27</v>
      </c>
      <c r="R1911">
        <v>66.849999999999994</v>
      </c>
      <c r="S1911">
        <v>5813.6</v>
      </c>
    </row>
    <row r="1912" spans="1:19">
      <c r="A1912" t="s">
        <v>4768</v>
      </c>
      <c r="B1912" s="2">
        <v>44764</v>
      </c>
      <c r="C1912" t="s">
        <v>22</v>
      </c>
      <c r="D1912">
        <v>56</v>
      </c>
      <c r="E1912" t="s">
        <v>39</v>
      </c>
      <c r="F1912">
        <v>0</v>
      </c>
      <c r="G1912">
        <v>3</v>
      </c>
      <c r="H1912" t="s">
        <v>3686</v>
      </c>
      <c r="I1912">
        <v>5402</v>
      </c>
      <c r="J1912">
        <v>0</v>
      </c>
      <c r="K1912">
        <v>37</v>
      </c>
      <c r="L1912" t="s">
        <v>15568</v>
      </c>
      <c r="M1912" t="s">
        <v>23</v>
      </c>
      <c r="N1912" t="s">
        <v>23</v>
      </c>
      <c r="O1912" t="s">
        <v>25</v>
      </c>
      <c r="P1912" t="s">
        <v>26</v>
      </c>
      <c r="Q1912" t="s">
        <v>50</v>
      </c>
      <c r="R1912">
        <v>70.349999999999994</v>
      </c>
      <c r="S1912">
        <v>3619.98</v>
      </c>
    </row>
    <row r="1913" spans="1:19">
      <c r="A1913" t="s">
        <v>4770</v>
      </c>
      <c r="B1913" s="2">
        <v>44065</v>
      </c>
      <c r="C1913" t="s">
        <v>22</v>
      </c>
      <c r="D1913">
        <v>62</v>
      </c>
      <c r="E1913" t="s">
        <v>39</v>
      </c>
      <c r="F1913">
        <v>0</v>
      </c>
      <c r="G1913">
        <v>3</v>
      </c>
      <c r="H1913" t="s">
        <v>3686</v>
      </c>
      <c r="I1913">
        <v>5544</v>
      </c>
      <c r="J1913">
        <v>0</v>
      </c>
      <c r="K1913">
        <v>60</v>
      </c>
      <c r="L1913" t="s">
        <v>142</v>
      </c>
      <c r="M1913" t="s">
        <v>39</v>
      </c>
      <c r="N1913" t="s">
        <v>23</v>
      </c>
      <c r="O1913" t="s">
        <v>49</v>
      </c>
      <c r="P1913" t="s">
        <v>164</v>
      </c>
      <c r="Q1913" t="s">
        <v>27</v>
      </c>
      <c r="R1913">
        <v>39.6</v>
      </c>
      <c r="S1913">
        <v>2386.04</v>
      </c>
    </row>
    <row r="1914" spans="1:19">
      <c r="A1914" t="s">
        <v>4773</v>
      </c>
      <c r="B1914" s="2">
        <v>43694</v>
      </c>
      <c r="C1914" t="s">
        <v>22</v>
      </c>
      <c r="D1914">
        <v>38</v>
      </c>
      <c r="E1914" t="s">
        <v>23</v>
      </c>
      <c r="F1914">
        <v>1</v>
      </c>
      <c r="G1914">
        <v>3</v>
      </c>
      <c r="H1914" t="s">
        <v>3686</v>
      </c>
      <c r="I1914">
        <v>4700</v>
      </c>
      <c r="J1914">
        <v>0</v>
      </c>
      <c r="K1914">
        <v>72</v>
      </c>
      <c r="L1914" t="s">
        <v>316</v>
      </c>
      <c r="M1914" t="s">
        <v>23</v>
      </c>
      <c r="N1914" t="s">
        <v>23</v>
      </c>
      <c r="O1914" t="s">
        <v>25</v>
      </c>
      <c r="P1914" t="s">
        <v>164</v>
      </c>
      <c r="Q1914" t="s">
        <v>27</v>
      </c>
      <c r="R1914">
        <v>114.45</v>
      </c>
      <c r="S1914">
        <v>9896.9500000000007</v>
      </c>
    </row>
    <row r="1915" spans="1:19">
      <c r="A1915" t="s">
        <v>4776</v>
      </c>
      <c r="B1915" s="2">
        <v>45271</v>
      </c>
      <c r="C1915" t="s">
        <v>22</v>
      </c>
      <c r="D1915">
        <v>51</v>
      </c>
      <c r="E1915" t="s">
        <v>39</v>
      </c>
      <c r="F1915">
        <v>0</v>
      </c>
      <c r="G1915">
        <v>3</v>
      </c>
      <c r="H1915" t="s">
        <v>3686</v>
      </c>
      <c r="I1915">
        <v>4958</v>
      </c>
      <c r="J1915">
        <v>0</v>
      </c>
      <c r="K1915">
        <v>20</v>
      </c>
      <c r="L1915" t="s">
        <v>97</v>
      </c>
      <c r="M1915" t="s">
        <v>23</v>
      </c>
      <c r="N1915" t="s">
        <v>39</v>
      </c>
      <c r="P1915" t="s">
        <v>26</v>
      </c>
      <c r="Q1915" t="s">
        <v>50</v>
      </c>
      <c r="R1915">
        <v>19.399999999999999</v>
      </c>
      <c r="S1915">
        <v>1035.8</v>
      </c>
    </row>
    <row r="1916" spans="1:19">
      <c r="A1916" t="s">
        <v>4778</v>
      </c>
      <c r="B1916" s="2">
        <v>45212</v>
      </c>
      <c r="C1916" t="s">
        <v>22</v>
      </c>
      <c r="D1916">
        <v>20</v>
      </c>
      <c r="E1916" t="s">
        <v>39</v>
      </c>
      <c r="F1916">
        <v>0</v>
      </c>
      <c r="G1916">
        <v>3</v>
      </c>
      <c r="H1916" t="s">
        <v>3686</v>
      </c>
      <c r="I1916">
        <v>4838</v>
      </c>
      <c r="J1916">
        <v>0</v>
      </c>
      <c r="K1916">
        <v>22</v>
      </c>
      <c r="L1916" t="s">
        <v>97</v>
      </c>
      <c r="M1916" t="s">
        <v>23</v>
      </c>
      <c r="N1916" t="s">
        <v>23</v>
      </c>
      <c r="O1916" t="s">
        <v>25</v>
      </c>
      <c r="P1916" t="s">
        <v>26</v>
      </c>
      <c r="Q1916" t="s">
        <v>50</v>
      </c>
      <c r="R1916">
        <v>69.7</v>
      </c>
      <c r="S1916">
        <v>1837.34</v>
      </c>
    </row>
    <row r="1917" spans="1:19">
      <c r="A1917" t="s">
        <v>4780</v>
      </c>
      <c r="B1917" s="2">
        <v>45860</v>
      </c>
      <c r="C1917" t="s">
        <v>22</v>
      </c>
      <c r="D1917">
        <v>22</v>
      </c>
      <c r="E1917" t="s">
        <v>39</v>
      </c>
      <c r="F1917">
        <v>1</v>
      </c>
      <c r="G1917">
        <v>3</v>
      </c>
      <c r="H1917" t="s">
        <v>3751</v>
      </c>
      <c r="I1917">
        <v>3389</v>
      </c>
      <c r="J1917">
        <v>0</v>
      </c>
      <c r="K1917">
        <v>1</v>
      </c>
      <c r="L1917" t="s">
        <v>15568</v>
      </c>
      <c r="M1917" t="s">
        <v>23</v>
      </c>
      <c r="N1917" t="s">
        <v>39</v>
      </c>
      <c r="P1917" t="s">
        <v>26</v>
      </c>
      <c r="Q1917" t="s">
        <v>84</v>
      </c>
      <c r="R1917">
        <v>21.05</v>
      </c>
      <c r="S1917">
        <v>31.19</v>
      </c>
    </row>
    <row r="1918" spans="1:19">
      <c r="A1918" t="s">
        <v>4783</v>
      </c>
      <c r="B1918" s="2">
        <v>45126</v>
      </c>
      <c r="C1918" t="s">
        <v>33</v>
      </c>
      <c r="D1918">
        <v>53</v>
      </c>
      <c r="E1918" t="s">
        <v>39</v>
      </c>
      <c r="F1918">
        <v>0</v>
      </c>
      <c r="G1918">
        <v>3</v>
      </c>
      <c r="H1918" t="s">
        <v>3686</v>
      </c>
      <c r="I1918">
        <v>3955</v>
      </c>
      <c r="J1918">
        <v>0</v>
      </c>
      <c r="K1918">
        <v>25</v>
      </c>
      <c r="L1918" t="s">
        <v>15568</v>
      </c>
      <c r="M1918" t="s">
        <v>23</v>
      </c>
      <c r="N1918" t="s">
        <v>23</v>
      </c>
      <c r="O1918" t="s">
        <v>49</v>
      </c>
      <c r="P1918" t="s">
        <v>26</v>
      </c>
      <c r="Q1918" t="s">
        <v>50</v>
      </c>
      <c r="R1918">
        <v>76.150000000000006</v>
      </c>
      <c r="S1918">
        <v>2534.6999999999998</v>
      </c>
    </row>
    <row r="1919" spans="1:19">
      <c r="A1919" t="s">
        <v>4786</v>
      </c>
      <c r="B1919" s="2">
        <v>45302</v>
      </c>
      <c r="C1919" t="s">
        <v>22</v>
      </c>
      <c r="D1919">
        <v>26</v>
      </c>
      <c r="E1919" t="s">
        <v>23</v>
      </c>
      <c r="F1919">
        <v>2</v>
      </c>
      <c r="G1919">
        <v>3</v>
      </c>
      <c r="H1919" t="s">
        <v>3686</v>
      </c>
      <c r="I1919">
        <v>2276</v>
      </c>
      <c r="J1919">
        <v>6</v>
      </c>
      <c r="K1919">
        <v>19</v>
      </c>
      <c r="L1919" t="s">
        <v>97</v>
      </c>
      <c r="M1919" t="s">
        <v>23</v>
      </c>
      <c r="N1919" t="s">
        <v>39</v>
      </c>
      <c r="P1919" t="s">
        <v>26</v>
      </c>
      <c r="Q1919" t="s">
        <v>50</v>
      </c>
      <c r="R1919">
        <v>20.6</v>
      </c>
      <c r="S1919">
        <v>504.25</v>
      </c>
    </row>
    <row r="1920" spans="1:19">
      <c r="A1920" t="s">
        <v>4788</v>
      </c>
      <c r="B1920" s="2">
        <v>45792</v>
      </c>
      <c r="C1920" t="s">
        <v>22</v>
      </c>
      <c r="D1920">
        <v>43</v>
      </c>
      <c r="E1920" t="s">
        <v>23</v>
      </c>
      <c r="F1920">
        <v>0</v>
      </c>
      <c r="G1920">
        <v>3</v>
      </c>
      <c r="H1920" t="s">
        <v>3751</v>
      </c>
      <c r="I1920">
        <v>5614</v>
      </c>
      <c r="J1920">
        <v>1</v>
      </c>
      <c r="K1920">
        <v>3</v>
      </c>
      <c r="L1920" t="s">
        <v>48</v>
      </c>
      <c r="M1920" t="s">
        <v>39</v>
      </c>
      <c r="N1920" t="s">
        <v>23</v>
      </c>
      <c r="O1920" t="s">
        <v>49</v>
      </c>
      <c r="P1920" t="s">
        <v>26</v>
      </c>
      <c r="Q1920" t="s">
        <v>50</v>
      </c>
      <c r="R1920">
        <v>29.8</v>
      </c>
      <c r="S1920">
        <v>94.4</v>
      </c>
    </row>
    <row r="1921" spans="1:19">
      <c r="A1921" t="s">
        <v>4789</v>
      </c>
      <c r="B1921" s="2">
        <v>44251</v>
      </c>
      <c r="C1921" t="s">
        <v>33</v>
      </c>
      <c r="D1921">
        <v>62</v>
      </c>
      <c r="E1921" t="s">
        <v>39</v>
      </c>
      <c r="F1921">
        <v>0</v>
      </c>
      <c r="G1921">
        <v>3</v>
      </c>
      <c r="H1921" t="s">
        <v>3686</v>
      </c>
      <c r="I1921">
        <v>6205</v>
      </c>
      <c r="J1921">
        <v>0</v>
      </c>
      <c r="K1921">
        <v>54</v>
      </c>
      <c r="L1921" t="s">
        <v>15568</v>
      </c>
      <c r="M1921" t="s">
        <v>39</v>
      </c>
      <c r="N1921" t="s">
        <v>23</v>
      </c>
      <c r="O1921" t="s">
        <v>49</v>
      </c>
      <c r="P1921" t="s">
        <v>202</v>
      </c>
      <c r="Q1921" t="s">
        <v>27</v>
      </c>
      <c r="R1921">
        <v>44.1</v>
      </c>
      <c r="S1921">
        <v>2369.6999999999998</v>
      </c>
    </row>
    <row r="1922" spans="1:19">
      <c r="A1922" t="s">
        <v>4792</v>
      </c>
      <c r="B1922" s="2">
        <v>44479</v>
      </c>
      <c r="C1922" t="s">
        <v>33</v>
      </c>
      <c r="D1922">
        <v>52</v>
      </c>
      <c r="E1922" t="s">
        <v>23</v>
      </c>
      <c r="F1922">
        <v>0</v>
      </c>
      <c r="G1922">
        <v>3</v>
      </c>
      <c r="H1922" t="s">
        <v>3686</v>
      </c>
      <c r="I1922">
        <v>3517</v>
      </c>
      <c r="J1922">
        <v>3</v>
      </c>
      <c r="K1922">
        <v>46</v>
      </c>
      <c r="L1922" t="s">
        <v>142</v>
      </c>
      <c r="M1922" t="s">
        <v>23</v>
      </c>
      <c r="N1922" t="s">
        <v>23</v>
      </c>
      <c r="O1922" t="s">
        <v>25</v>
      </c>
      <c r="P1922" t="s">
        <v>202</v>
      </c>
      <c r="Q1922" t="s">
        <v>27</v>
      </c>
      <c r="R1922">
        <v>103.15</v>
      </c>
      <c r="S1922">
        <v>6252.77</v>
      </c>
    </row>
    <row r="1923" spans="1:19">
      <c r="A1923" t="s">
        <v>4795</v>
      </c>
      <c r="B1923" s="2">
        <v>44094</v>
      </c>
      <c r="C1923" t="s">
        <v>33</v>
      </c>
      <c r="D1923">
        <v>41</v>
      </c>
      <c r="E1923" t="s">
        <v>39</v>
      </c>
      <c r="F1923">
        <v>0</v>
      </c>
      <c r="G1923">
        <v>3</v>
      </c>
      <c r="H1923" t="s">
        <v>3686</v>
      </c>
      <c r="I1923">
        <v>4094</v>
      </c>
      <c r="J1923">
        <v>0</v>
      </c>
      <c r="K1923">
        <v>59</v>
      </c>
      <c r="L1923" t="s">
        <v>142</v>
      </c>
      <c r="M1923" t="s">
        <v>23</v>
      </c>
      <c r="N1923" t="s">
        <v>23</v>
      </c>
      <c r="O1923" t="s">
        <v>25</v>
      </c>
      <c r="P1923" t="s">
        <v>26</v>
      </c>
      <c r="Q1923" t="s">
        <v>27</v>
      </c>
      <c r="R1923">
        <v>83.25</v>
      </c>
      <c r="S1923">
        <v>6791.67</v>
      </c>
    </row>
    <row r="1924" spans="1:19">
      <c r="A1924" t="s">
        <v>4798</v>
      </c>
      <c r="B1924" s="2">
        <v>44069</v>
      </c>
      <c r="C1924" t="s">
        <v>33</v>
      </c>
      <c r="D1924">
        <v>48</v>
      </c>
      <c r="E1924" t="s">
        <v>23</v>
      </c>
      <c r="F1924">
        <v>0</v>
      </c>
      <c r="G1924">
        <v>3</v>
      </c>
      <c r="H1924" t="s">
        <v>3686</v>
      </c>
      <c r="I1924">
        <v>4115</v>
      </c>
      <c r="J1924">
        <v>5</v>
      </c>
      <c r="K1924">
        <v>60</v>
      </c>
      <c r="L1924" t="s">
        <v>142</v>
      </c>
      <c r="M1924" t="s">
        <v>23</v>
      </c>
      <c r="N1924" t="s">
        <v>23</v>
      </c>
      <c r="O1924" t="s">
        <v>25</v>
      </c>
      <c r="P1924" t="s">
        <v>26</v>
      </c>
      <c r="Q1924" t="s">
        <v>27</v>
      </c>
      <c r="R1924">
        <v>106.15</v>
      </c>
      <c r="S1924">
        <v>7010.05</v>
      </c>
    </row>
    <row r="1925" spans="1:19">
      <c r="A1925" t="s">
        <v>4800</v>
      </c>
      <c r="B1925" s="2">
        <v>45337</v>
      </c>
      <c r="C1925" t="s">
        <v>33</v>
      </c>
      <c r="D1925">
        <v>48</v>
      </c>
      <c r="E1925" t="s">
        <v>39</v>
      </c>
      <c r="F1925">
        <v>0</v>
      </c>
      <c r="G1925">
        <v>3</v>
      </c>
      <c r="H1925" t="s">
        <v>3686</v>
      </c>
      <c r="I1925">
        <v>5381</v>
      </c>
      <c r="J1925">
        <v>0</v>
      </c>
      <c r="K1925">
        <v>18</v>
      </c>
      <c r="L1925" t="s">
        <v>97</v>
      </c>
      <c r="M1925" t="s">
        <v>39</v>
      </c>
      <c r="N1925" t="s">
        <v>23</v>
      </c>
      <c r="O1925" t="s">
        <v>49</v>
      </c>
      <c r="P1925" t="s">
        <v>26</v>
      </c>
      <c r="Q1925" t="s">
        <v>27</v>
      </c>
      <c r="R1925">
        <v>35.200000000000003</v>
      </c>
      <c r="S1925">
        <v>657.3</v>
      </c>
    </row>
    <row r="1926" spans="1:19">
      <c r="A1926" t="s">
        <v>4802</v>
      </c>
      <c r="B1926" s="2">
        <v>44144</v>
      </c>
      <c r="C1926" t="s">
        <v>33</v>
      </c>
      <c r="D1926">
        <v>45</v>
      </c>
      <c r="E1926" t="s">
        <v>23</v>
      </c>
      <c r="F1926">
        <v>0</v>
      </c>
      <c r="G1926">
        <v>3</v>
      </c>
      <c r="H1926" t="s">
        <v>3686</v>
      </c>
      <c r="I1926">
        <v>5779</v>
      </c>
      <c r="J1926">
        <v>1</v>
      </c>
      <c r="K1926">
        <v>57</v>
      </c>
      <c r="L1926" t="s">
        <v>142</v>
      </c>
      <c r="M1926" t="s">
        <v>23</v>
      </c>
      <c r="N1926" t="s">
        <v>23</v>
      </c>
      <c r="O1926" t="s">
        <v>56</v>
      </c>
      <c r="P1926" t="s">
        <v>164</v>
      </c>
      <c r="Q1926" t="s">
        <v>50</v>
      </c>
      <c r="R1926">
        <v>70.349999999999994</v>
      </c>
      <c r="S1926">
        <v>6860.65</v>
      </c>
    </row>
    <row r="1927" spans="1:19">
      <c r="A1927" t="s">
        <v>4804</v>
      </c>
      <c r="B1927" s="2">
        <v>44520</v>
      </c>
      <c r="C1927" t="s">
        <v>33</v>
      </c>
      <c r="D1927">
        <v>32</v>
      </c>
      <c r="E1927" t="s">
        <v>39</v>
      </c>
      <c r="F1927">
        <v>0</v>
      </c>
      <c r="G1927">
        <v>3</v>
      </c>
      <c r="H1927" t="s">
        <v>3686</v>
      </c>
      <c r="I1927">
        <v>5470</v>
      </c>
      <c r="J1927">
        <v>0</v>
      </c>
      <c r="K1927">
        <v>45</v>
      </c>
      <c r="L1927" t="s">
        <v>142</v>
      </c>
      <c r="M1927" t="s">
        <v>23</v>
      </c>
      <c r="N1927" t="s">
        <v>23</v>
      </c>
      <c r="O1927" t="s">
        <v>25</v>
      </c>
      <c r="P1927" t="s">
        <v>26</v>
      </c>
      <c r="Q1927" t="s">
        <v>50</v>
      </c>
      <c r="R1927">
        <v>89.3</v>
      </c>
      <c r="S1927">
        <v>4814.05</v>
      </c>
    </row>
    <row r="1928" spans="1:19">
      <c r="A1928" t="s">
        <v>4806</v>
      </c>
      <c r="B1928" s="2">
        <v>44825</v>
      </c>
      <c r="C1928" t="s">
        <v>22</v>
      </c>
      <c r="D1928">
        <v>42</v>
      </c>
      <c r="E1928" t="s">
        <v>39</v>
      </c>
      <c r="F1928">
        <v>0</v>
      </c>
      <c r="G1928">
        <v>3</v>
      </c>
      <c r="H1928" t="s">
        <v>3686</v>
      </c>
      <c r="I1928">
        <v>5903</v>
      </c>
      <c r="J1928">
        <v>0</v>
      </c>
      <c r="K1928">
        <v>35</v>
      </c>
      <c r="L1928" t="s">
        <v>15568</v>
      </c>
      <c r="M1928" t="s">
        <v>23</v>
      </c>
      <c r="N1928" t="s">
        <v>23</v>
      </c>
      <c r="O1928" t="s">
        <v>25</v>
      </c>
      <c r="P1928" t="s">
        <v>164</v>
      </c>
      <c r="Q1928" t="s">
        <v>27</v>
      </c>
      <c r="R1928">
        <v>108.95</v>
      </c>
      <c r="S1928">
        <v>4727.95</v>
      </c>
    </row>
    <row r="1929" spans="1:19">
      <c r="A1929" t="s">
        <v>4808</v>
      </c>
      <c r="B1929" s="2">
        <v>45310</v>
      </c>
      <c r="C1929" t="s">
        <v>33</v>
      </c>
      <c r="D1929">
        <v>42</v>
      </c>
      <c r="E1929" t="s">
        <v>23</v>
      </c>
      <c r="F1929">
        <v>0</v>
      </c>
      <c r="G1929">
        <v>3</v>
      </c>
      <c r="H1929" t="s">
        <v>3686</v>
      </c>
      <c r="I1929">
        <v>3652</v>
      </c>
      <c r="J1929">
        <v>3</v>
      </c>
      <c r="K1929">
        <v>19</v>
      </c>
      <c r="L1929" t="s">
        <v>15568</v>
      </c>
      <c r="M1929" t="s">
        <v>23</v>
      </c>
      <c r="N1929" t="s">
        <v>23</v>
      </c>
      <c r="O1929" t="s">
        <v>49</v>
      </c>
      <c r="P1929" t="s">
        <v>26</v>
      </c>
      <c r="Q1929" t="s">
        <v>50</v>
      </c>
      <c r="R1929">
        <v>59.8</v>
      </c>
      <c r="S1929">
        <v>1288.55</v>
      </c>
    </row>
    <row r="1930" spans="1:19">
      <c r="A1930" t="s">
        <v>4811</v>
      </c>
      <c r="B1930" s="2">
        <v>45346</v>
      </c>
      <c r="C1930" t="s">
        <v>22</v>
      </c>
      <c r="D1930">
        <v>20</v>
      </c>
      <c r="E1930" t="s">
        <v>39</v>
      </c>
      <c r="F1930">
        <v>0</v>
      </c>
      <c r="G1930">
        <v>3</v>
      </c>
      <c r="H1930" t="s">
        <v>3686</v>
      </c>
      <c r="I1930">
        <v>4695</v>
      </c>
      <c r="J1930">
        <v>0</v>
      </c>
      <c r="K1930">
        <v>18</v>
      </c>
      <c r="L1930" t="s">
        <v>97</v>
      </c>
      <c r="M1930" t="s">
        <v>23</v>
      </c>
      <c r="N1930" t="s">
        <v>39</v>
      </c>
      <c r="P1930" t="s">
        <v>202</v>
      </c>
      <c r="Q1930" t="s">
        <v>50</v>
      </c>
      <c r="R1930">
        <v>19.649999999999999</v>
      </c>
      <c r="S1930">
        <v>436.81</v>
      </c>
    </row>
    <row r="1931" spans="1:19">
      <c r="A1931" t="s">
        <v>4813</v>
      </c>
      <c r="B1931" s="2">
        <v>43709</v>
      </c>
      <c r="C1931" t="s">
        <v>33</v>
      </c>
      <c r="D1931">
        <v>32</v>
      </c>
      <c r="E1931" t="s">
        <v>39</v>
      </c>
      <c r="F1931">
        <v>0</v>
      </c>
      <c r="G1931">
        <v>3</v>
      </c>
      <c r="H1931" t="s">
        <v>3686</v>
      </c>
      <c r="I1931">
        <v>5610</v>
      </c>
      <c r="J1931">
        <v>0</v>
      </c>
      <c r="K1931">
        <v>71</v>
      </c>
      <c r="L1931" t="s">
        <v>316</v>
      </c>
      <c r="M1931" t="s">
        <v>23</v>
      </c>
      <c r="N1931" t="s">
        <v>23</v>
      </c>
      <c r="O1931" t="s">
        <v>25</v>
      </c>
      <c r="P1931" t="s">
        <v>164</v>
      </c>
      <c r="Q1931" t="s">
        <v>50</v>
      </c>
      <c r="R1931">
        <v>106.75</v>
      </c>
      <c r="S1931">
        <v>7491.28</v>
      </c>
    </row>
    <row r="1932" spans="1:19">
      <c r="A1932" t="s">
        <v>4815</v>
      </c>
      <c r="B1932" s="2">
        <v>45854</v>
      </c>
      <c r="C1932" t="s">
        <v>33</v>
      </c>
      <c r="D1932">
        <v>57</v>
      </c>
      <c r="E1932" t="s">
        <v>39</v>
      </c>
      <c r="F1932">
        <v>0</v>
      </c>
      <c r="G1932">
        <v>3</v>
      </c>
      <c r="H1932" t="s">
        <v>3751</v>
      </c>
      <c r="I1932">
        <v>5230</v>
      </c>
      <c r="J1932">
        <v>0</v>
      </c>
      <c r="K1932">
        <v>1</v>
      </c>
      <c r="L1932" t="s">
        <v>15568</v>
      </c>
      <c r="M1932" t="s">
        <v>23</v>
      </c>
      <c r="N1932" t="s">
        <v>23</v>
      </c>
      <c r="O1932" t="s">
        <v>49</v>
      </c>
      <c r="P1932" t="s">
        <v>26</v>
      </c>
      <c r="Q1932" t="s">
        <v>27</v>
      </c>
      <c r="R1932">
        <v>49.95</v>
      </c>
      <c r="S1932">
        <v>94.93</v>
      </c>
    </row>
    <row r="1933" spans="1:19">
      <c r="A1933" t="s">
        <v>4817</v>
      </c>
      <c r="B1933" s="2">
        <v>44462</v>
      </c>
      <c r="C1933" t="s">
        <v>22</v>
      </c>
      <c r="D1933">
        <v>37</v>
      </c>
      <c r="E1933" t="s">
        <v>39</v>
      </c>
      <c r="F1933">
        <v>0</v>
      </c>
      <c r="G1933">
        <v>3</v>
      </c>
      <c r="H1933" t="s">
        <v>3686</v>
      </c>
      <c r="I1933">
        <v>3155</v>
      </c>
      <c r="J1933">
        <v>0</v>
      </c>
      <c r="K1933">
        <v>47</v>
      </c>
      <c r="L1933" t="s">
        <v>15568</v>
      </c>
      <c r="M1933" t="s">
        <v>23</v>
      </c>
      <c r="N1933" t="s">
        <v>23</v>
      </c>
      <c r="O1933" t="s">
        <v>49</v>
      </c>
      <c r="P1933" t="s">
        <v>164</v>
      </c>
      <c r="Q1933" t="s">
        <v>27</v>
      </c>
      <c r="R1933">
        <v>59.6</v>
      </c>
      <c r="S1933">
        <v>3448.66</v>
      </c>
    </row>
    <row r="1934" spans="1:19">
      <c r="A1934" t="s">
        <v>4819</v>
      </c>
      <c r="B1934" s="2">
        <v>43720</v>
      </c>
      <c r="C1934" t="s">
        <v>33</v>
      </c>
      <c r="D1934">
        <v>74</v>
      </c>
      <c r="E1934" t="s">
        <v>39</v>
      </c>
      <c r="F1934">
        <v>0</v>
      </c>
      <c r="G1934">
        <v>3</v>
      </c>
      <c r="H1934" t="s">
        <v>3686</v>
      </c>
      <c r="I1934">
        <v>4994</v>
      </c>
      <c r="J1934">
        <v>0</v>
      </c>
      <c r="K1934">
        <v>71</v>
      </c>
      <c r="L1934" t="s">
        <v>316</v>
      </c>
      <c r="M1934" t="s">
        <v>23</v>
      </c>
      <c r="N1934" t="s">
        <v>23</v>
      </c>
      <c r="O1934" t="s">
        <v>49</v>
      </c>
      <c r="P1934" t="s">
        <v>164</v>
      </c>
      <c r="Q1934" t="s">
        <v>50</v>
      </c>
      <c r="R1934">
        <v>89.85</v>
      </c>
      <c r="S1934">
        <v>9088.14</v>
      </c>
    </row>
    <row r="1935" spans="1:19">
      <c r="A1935" t="s">
        <v>4821</v>
      </c>
      <c r="B1935" s="2">
        <v>44021</v>
      </c>
      <c r="C1935" t="s">
        <v>22</v>
      </c>
      <c r="D1935">
        <v>69</v>
      </c>
      <c r="E1935" t="s">
        <v>23</v>
      </c>
      <c r="F1935">
        <v>0</v>
      </c>
      <c r="G1935">
        <v>3</v>
      </c>
      <c r="H1935" t="s">
        <v>3686</v>
      </c>
      <c r="I1935">
        <v>4250</v>
      </c>
      <c r="J1935">
        <v>4</v>
      </c>
      <c r="K1935">
        <v>61</v>
      </c>
      <c r="L1935" t="s">
        <v>142</v>
      </c>
      <c r="M1935" t="s">
        <v>23</v>
      </c>
      <c r="N1935" t="s">
        <v>23</v>
      </c>
      <c r="O1935" t="s">
        <v>25</v>
      </c>
      <c r="P1935" t="s">
        <v>202</v>
      </c>
      <c r="Q1935" t="s">
        <v>27</v>
      </c>
      <c r="R1935">
        <v>82.15</v>
      </c>
      <c r="S1935">
        <v>6524.4</v>
      </c>
    </row>
    <row r="1936" spans="1:19">
      <c r="A1936" t="s">
        <v>4824</v>
      </c>
      <c r="B1936" s="2">
        <v>45759</v>
      </c>
      <c r="C1936" t="s">
        <v>22</v>
      </c>
      <c r="D1936">
        <v>66</v>
      </c>
      <c r="E1936" t="s">
        <v>39</v>
      </c>
      <c r="F1936">
        <v>0</v>
      </c>
      <c r="G1936">
        <v>3</v>
      </c>
      <c r="H1936" t="s">
        <v>3686</v>
      </c>
      <c r="I1936">
        <v>2104</v>
      </c>
      <c r="J1936">
        <v>0</v>
      </c>
      <c r="K1936">
        <v>4</v>
      </c>
      <c r="L1936" t="s">
        <v>15568</v>
      </c>
      <c r="M1936" t="s">
        <v>39</v>
      </c>
      <c r="N1936" t="s">
        <v>23</v>
      </c>
      <c r="O1936" t="s">
        <v>49</v>
      </c>
      <c r="P1936" t="s">
        <v>164</v>
      </c>
      <c r="Q1936" t="s">
        <v>50</v>
      </c>
      <c r="R1936">
        <v>50.95</v>
      </c>
      <c r="S1936">
        <v>207.35</v>
      </c>
    </row>
    <row r="1937" spans="1:19">
      <c r="A1937" t="s">
        <v>4827</v>
      </c>
      <c r="B1937" s="2">
        <v>44736</v>
      </c>
      <c r="C1937" t="s">
        <v>22</v>
      </c>
      <c r="D1937">
        <v>72</v>
      </c>
      <c r="E1937" t="s">
        <v>23</v>
      </c>
      <c r="F1937">
        <v>0</v>
      </c>
      <c r="G1937">
        <v>3</v>
      </c>
      <c r="H1937" t="s">
        <v>3686</v>
      </c>
      <c r="I1937">
        <v>3511</v>
      </c>
      <c r="J1937">
        <v>2</v>
      </c>
      <c r="K1937">
        <v>38</v>
      </c>
      <c r="L1937" t="s">
        <v>40</v>
      </c>
      <c r="M1937" t="s">
        <v>39</v>
      </c>
      <c r="N1937" t="s">
        <v>23</v>
      </c>
      <c r="O1937" t="s">
        <v>56</v>
      </c>
      <c r="P1937" t="s">
        <v>26</v>
      </c>
      <c r="Q1937" t="s">
        <v>27</v>
      </c>
      <c r="R1937">
        <v>24.85</v>
      </c>
      <c r="S1937">
        <v>955.75</v>
      </c>
    </row>
    <row r="1938" spans="1:19">
      <c r="A1938" t="s">
        <v>4830</v>
      </c>
      <c r="B1938" s="2">
        <v>44971</v>
      </c>
      <c r="C1938" t="s">
        <v>22</v>
      </c>
      <c r="D1938">
        <v>69</v>
      </c>
      <c r="E1938" t="s">
        <v>39</v>
      </c>
      <c r="F1938">
        <v>0</v>
      </c>
      <c r="G1938">
        <v>3</v>
      </c>
      <c r="H1938" t="s">
        <v>3686</v>
      </c>
      <c r="I1938">
        <v>3233</v>
      </c>
      <c r="J1938">
        <v>0</v>
      </c>
      <c r="K1938">
        <v>30</v>
      </c>
      <c r="L1938" t="s">
        <v>15568</v>
      </c>
      <c r="M1938" t="s">
        <v>23</v>
      </c>
      <c r="N1938" t="s">
        <v>23</v>
      </c>
      <c r="O1938" t="s">
        <v>25</v>
      </c>
      <c r="P1938" t="s">
        <v>26</v>
      </c>
      <c r="Q1938" t="s">
        <v>50</v>
      </c>
      <c r="R1938">
        <v>89.9</v>
      </c>
      <c r="S1938">
        <v>3682.25</v>
      </c>
    </row>
    <row r="1939" spans="1:19">
      <c r="A1939" t="s">
        <v>4832</v>
      </c>
      <c r="B1939" s="2">
        <v>44366</v>
      </c>
      <c r="C1939" t="s">
        <v>22</v>
      </c>
      <c r="D1939">
        <v>62</v>
      </c>
      <c r="E1939" t="s">
        <v>39</v>
      </c>
      <c r="F1939">
        <v>0</v>
      </c>
      <c r="G1939">
        <v>3</v>
      </c>
      <c r="H1939" t="s">
        <v>3686</v>
      </c>
      <c r="I1939">
        <v>5068</v>
      </c>
      <c r="J1939">
        <v>0</v>
      </c>
      <c r="K1939">
        <v>50</v>
      </c>
      <c r="L1939" t="s">
        <v>142</v>
      </c>
      <c r="M1939" t="s">
        <v>23</v>
      </c>
      <c r="N1939" t="s">
        <v>23</v>
      </c>
      <c r="O1939" t="s">
        <v>25</v>
      </c>
      <c r="P1939" t="s">
        <v>202</v>
      </c>
      <c r="Q1939" t="s">
        <v>50</v>
      </c>
      <c r="R1939">
        <v>114.35</v>
      </c>
      <c r="S1939">
        <v>6791.1</v>
      </c>
    </row>
    <row r="1940" spans="1:19">
      <c r="A1940" t="s">
        <v>4835</v>
      </c>
      <c r="B1940" s="2">
        <v>45548</v>
      </c>
      <c r="C1940" t="s">
        <v>22</v>
      </c>
      <c r="D1940">
        <v>46</v>
      </c>
      <c r="E1940" t="s">
        <v>23</v>
      </c>
      <c r="F1940">
        <v>2</v>
      </c>
      <c r="G1940">
        <v>3</v>
      </c>
      <c r="H1940" t="s">
        <v>3686</v>
      </c>
      <c r="I1940">
        <v>3372</v>
      </c>
      <c r="J1940">
        <v>2</v>
      </c>
      <c r="K1940">
        <v>11</v>
      </c>
      <c r="L1940" t="s">
        <v>97</v>
      </c>
      <c r="M1940" t="s">
        <v>23</v>
      </c>
      <c r="N1940" t="s">
        <v>39</v>
      </c>
      <c r="P1940" t="s">
        <v>164</v>
      </c>
      <c r="Q1940" t="s">
        <v>50</v>
      </c>
      <c r="R1940">
        <v>19.649999999999999</v>
      </c>
      <c r="S1940">
        <v>674.11</v>
      </c>
    </row>
    <row r="1941" spans="1:19">
      <c r="A1941" t="s">
        <v>4837</v>
      </c>
      <c r="B1941" s="2">
        <v>45630</v>
      </c>
      <c r="C1941" t="s">
        <v>22</v>
      </c>
      <c r="D1941">
        <v>48</v>
      </c>
      <c r="E1941" t="s">
        <v>39</v>
      </c>
      <c r="F1941">
        <v>0</v>
      </c>
      <c r="G1941">
        <v>3</v>
      </c>
      <c r="H1941" t="s">
        <v>3686</v>
      </c>
      <c r="I1941">
        <v>2372</v>
      </c>
      <c r="J1941">
        <v>0</v>
      </c>
      <c r="K1941">
        <v>8</v>
      </c>
      <c r="L1941" t="s">
        <v>15568</v>
      </c>
      <c r="M1941" t="s">
        <v>39</v>
      </c>
      <c r="N1941" t="s">
        <v>23</v>
      </c>
      <c r="O1941" t="s">
        <v>56</v>
      </c>
      <c r="P1941" t="s">
        <v>26</v>
      </c>
      <c r="Q1941" t="s">
        <v>50</v>
      </c>
      <c r="R1941">
        <v>25.25</v>
      </c>
      <c r="S1941">
        <v>186.3</v>
      </c>
    </row>
    <row r="1942" spans="1:19">
      <c r="A1942" t="s">
        <v>4839</v>
      </c>
      <c r="B1942" s="2">
        <v>45566</v>
      </c>
      <c r="C1942" t="s">
        <v>22</v>
      </c>
      <c r="D1942">
        <v>55</v>
      </c>
      <c r="E1942" t="s">
        <v>39</v>
      </c>
      <c r="F1942">
        <v>0</v>
      </c>
      <c r="G1942">
        <v>3</v>
      </c>
      <c r="H1942" t="s">
        <v>3686</v>
      </c>
      <c r="I1942">
        <v>5787</v>
      </c>
      <c r="J1942">
        <v>0</v>
      </c>
      <c r="K1942">
        <v>10</v>
      </c>
      <c r="L1942" t="s">
        <v>97</v>
      </c>
      <c r="M1942" t="s">
        <v>23</v>
      </c>
      <c r="N1942" t="s">
        <v>23</v>
      </c>
      <c r="O1942" t="s">
        <v>25</v>
      </c>
      <c r="P1942" t="s">
        <v>26</v>
      </c>
      <c r="Q1942" t="s">
        <v>50</v>
      </c>
      <c r="R1942">
        <v>95.1</v>
      </c>
      <c r="S1942">
        <v>1278.75</v>
      </c>
    </row>
    <row r="1943" spans="1:19">
      <c r="A1943" t="s">
        <v>4841</v>
      </c>
      <c r="B1943" s="2">
        <v>45448</v>
      </c>
      <c r="C1943" t="s">
        <v>33</v>
      </c>
      <c r="D1943">
        <v>32</v>
      </c>
      <c r="E1943" t="s">
        <v>39</v>
      </c>
      <c r="F1943">
        <v>1</v>
      </c>
      <c r="G1943">
        <v>3</v>
      </c>
      <c r="H1943" t="s">
        <v>3686</v>
      </c>
      <c r="I1943">
        <v>5494</v>
      </c>
      <c r="J1943">
        <v>0</v>
      </c>
      <c r="K1943">
        <v>14</v>
      </c>
      <c r="L1943" t="s">
        <v>97</v>
      </c>
      <c r="M1943" t="s">
        <v>23</v>
      </c>
      <c r="N1943" t="s">
        <v>23</v>
      </c>
      <c r="O1943" t="s">
        <v>25</v>
      </c>
      <c r="P1943" t="s">
        <v>26</v>
      </c>
      <c r="Q1943" t="s">
        <v>84</v>
      </c>
      <c r="R1943">
        <v>86</v>
      </c>
      <c r="S1943">
        <v>1832.13</v>
      </c>
    </row>
    <row r="1944" spans="1:19">
      <c r="A1944" t="s">
        <v>4843</v>
      </c>
      <c r="B1944" s="2">
        <v>45131</v>
      </c>
      <c r="C1944" t="s">
        <v>22</v>
      </c>
      <c r="D1944">
        <v>53</v>
      </c>
      <c r="E1944" t="s">
        <v>23</v>
      </c>
      <c r="F1944">
        <v>3</v>
      </c>
      <c r="G1944">
        <v>3</v>
      </c>
      <c r="H1944" t="s">
        <v>3686</v>
      </c>
      <c r="I1944">
        <v>5985</v>
      </c>
      <c r="J1944">
        <v>4</v>
      </c>
      <c r="K1944">
        <v>25</v>
      </c>
      <c r="L1944" t="s">
        <v>15568</v>
      </c>
      <c r="M1944" t="s">
        <v>23</v>
      </c>
      <c r="N1944" t="s">
        <v>23</v>
      </c>
      <c r="O1944" t="s">
        <v>25</v>
      </c>
      <c r="P1944" t="s">
        <v>26</v>
      </c>
      <c r="Q1944" t="s">
        <v>27</v>
      </c>
      <c r="R1944">
        <v>75.5</v>
      </c>
      <c r="S1944">
        <v>2012.55</v>
      </c>
    </row>
    <row r="1945" spans="1:19">
      <c r="A1945" t="s">
        <v>4845</v>
      </c>
      <c r="B1945" s="2">
        <v>44445</v>
      </c>
      <c r="C1945" t="s">
        <v>22</v>
      </c>
      <c r="D1945">
        <v>51</v>
      </c>
      <c r="E1945" t="s">
        <v>23</v>
      </c>
      <c r="F1945">
        <v>0</v>
      </c>
      <c r="G1945">
        <v>3</v>
      </c>
      <c r="H1945" t="s">
        <v>3686</v>
      </c>
      <c r="I1945">
        <v>3159</v>
      </c>
      <c r="J1945">
        <v>1</v>
      </c>
      <c r="K1945">
        <v>47</v>
      </c>
      <c r="L1945" t="s">
        <v>15568</v>
      </c>
      <c r="M1945" t="s">
        <v>23</v>
      </c>
      <c r="N1945" t="s">
        <v>39</v>
      </c>
      <c r="P1945" t="s">
        <v>26</v>
      </c>
      <c r="Q1945" t="s">
        <v>27</v>
      </c>
      <c r="R1945">
        <v>25.4</v>
      </c>
      <c r="S1945">
        <v>1612.49</v>
      </c>
    </row>
    <row r="1946" spans="1:19">
      <c r="A1946" t="s">
        <v>4847</v>
      </c>
      <c r="B1946" s="2">
        <v>43744</v>
      </c>
      <c r="C1946" t="s">
        <v>33</v>
      </c>
      <c r="D1946">
        <v>20</v>
      </c>
      <c r="E1946" t="s">
        <v>39</v>
      </c>
      <c r="F1946">
        <v>0</v>
      </c>
      <c r="G1946">
        <v>3</v>
      </c>
      <c r="H1946" t="s">
        <v>3686</v>
      </c>
      <c r="I1946">
        <v>5327</v>
      </c>
      <c r="J1946">
        <v>0</v>
      </c>
      <c r="K1946">
        <v>70</v>
      </c>
      <c r="L1946" t="s">
        <v>15568</v>
      </c>
      <c r="M1946" t="s">
        <v>23</v>
      </c>
      <c r="N1946" t="s">
        <v>23</v>
      </c>
      <c r="O1946" t="s">
        <v>25</v>
      </c>
      <c r="P1946" t="s">
        <v>202</v>
      </c>
      <c r="Q1946" t="s">
        <v>27</v>
      </c>
      <c r="R1946">
        <v>90.25</v>
      </c>
      <c r="S1946">
        <v>7423.95</v>
      </c>
    </row>
    <row r="1947" spans="1:19">
      <c r="A1947" t="s">
        <v>4849</v>
      </c>
      <c r="B1947" s="2">
        <v>43697</v>
      </c>
      <c r="C1947" t="s">
        <v>33</v>
      </c>
      <c r="D1947">
        <v>38</v>
      </c>
      <c r="E1947" t="s">
        <v>23</v>
      </c>
      <c r="F1947">
        <v>1</v>
      </c>
      <c r="G1947">
        <v>3</v>
      </c>
      <c r="H1947" t="s">
        <v>3686</v>
      </c>
      <c r="I1947">
        <v>4055</v>
      </c>
      <c r="J1947">
        <v>1</v>
      </c>
      <c r="K1947">
        <v>72</v>
      </c>
      <c r="L1947" t="s">
        <v>316</v>
      </c>
      <c r="M1947" t="s">
        <v>23</v>
      </c>
      <c r="N1947" t="s">
        <v>23</v>
      </c>
      <c r="O1947" t="s">
        <v>25</v>
      </c>
      <c r="P1947" t="s">
        <v>164</v>
      </c>
      <c r="Q1947" t="s">
        <v>27</v>
      </c>
      <c r="R1947">
        <v>116.85</v>
      </c>
      <c r="S1947">
        <v>10769.46</v>
      </c>
    </row>
    <row r="1948" spans="1:19">
      <c r="A1948" t="s">
        <v>4852</v>
      </c>
      <c r="B1948" s="2">
        <v>44519</v>
      </c>
      <c r="C1948" t="s">
        <v>22</v>
      </c>
      <c r="D1948">
        <v>63</v>
      </c>
      <c r="E1948" t="s">
        <v>39</v>
      </c>
      <c r="F1948">
        <v>0</v>
      </c>
      <c r="G1948">
        <v>3</v>
      </c>
      <c r="H1948" t="s">
        <v>3686</v>
      </c>
      <c r="I1948">
        <v>5093</v>
      </c>
      <c r="J1948">
        <v>0</v>
      </c>
      <c r="K1948">
        <v>45</v>
      </c>
      <c r="L1948" t="s">
        <v>15568</v>
      </c>
      <c r="M1948" t="s">
        <v>23</v>
      </c>
      <c r="N1948" t="s">
        <v>23</v>
      </c>
      <c r="O1948" t="s">
        <v>25</v>
      </c>
      <c r="P1948" t="s">
        <v>26</v>
      </c>
      <c r="Q1948" t="s">
        <v>50</v>
      </c>
      <c r="R1948">
        <v>108.45</v>
      </c>
      <c r="S1948">
        <v>5233.3500000000004</v>
      </c>
    </row>
    <row r="1949" spans="1:19">
      <c r="A1949" t="s">
        <v>4855</v>
      </c>
      <c r="B1949" s="2">
        <v>44324</v>
      </c>
      <c r="C1949" t="s">
        <v>22</v>
      </c>
      <c r="D1949">
        <v>30</v>
      </c>
      <c r="E1949" t="s">
        <v>23</v>
      </c>
      <c r="F1949">
        <v>0</v>
      </c>
      <c r="G1949">
        <v>3</v>
      </c>
      <c r="H1949" t="s">
        <v>3686</v>
      </c>
      <c r="I1949">
        <v>4640</v>
      </c>
      <c r="J1949">
        <v>3</v>
      </c>
      <c r="K1949">
        <v>51</v>
      </c>
      <c r="L1949" t="s">
        <v>142</v>
      </c>
      <c r="M1949" t="s">
        <v>23</v>
      </c>
      <c r="N1949" t="s">
        <v>23</v>
      </c>
      <c r="O1949" t="s">
        <v>25</v>
      </c>
      <c r="P1949" t="s">
        <v>202</v>
      </c>
      <c r="Q1949" t="s">
        <v>27</v>
      </c>
      <c r="R1949">
        <v>106.8</v>
      </c>
      <c r="S1949">
        <v>7138.2</v>
      </c>
    </row>
    <row r="1950" spans="1:19">
      <c r="A1950" t="s">
        <v>4857</v>
      </c>
      <c r="B1950" s="2">
        <v>44980</v>
      </c>
      <c r="C1950" t="s">
        <v>22</v>
      </c>
      <c r="D1950">
        <v>31</v>
      </c>
      <c r="E1950" t="s">
        <v>23</v>
      </c>
      <c r="F1950">
        <v>1</v>
      </c>
      <c r="G1950">
        <v>3</v>
      </c>
      <c r="H1950" t="s">
        <v>3686</v>
      </c>
      <c r="I1950">
        <v>4104</v>
      </c>
      <c r="J1950">
        <v>4</v>
      </c>
      <c r="K1950">
        <v>30</v>
      </c>
      <c r="L1950" t="s">
        <v>40</v>
      </c>
      <c r="M1950" t="s">
        <v>23</v>
      </c>
      <c r="N1950" t="s">
        <v>23</v>
      </c>
      <c r="O1950" t="s">
        <v>56</v>
      </c>
      <c r="P1950" t="s">
        <v>26</v>
      </c>
      <c r="Q1950" t="s">
        <v>27</v>
      </c>
      <c r="R1950">
        <v>67.599999999999994</v>
      </c>
      <c r="S1950">
        <v>3441.4</v>
      </c>
    </row>
    <row r="1951" spans="1:19">
      <c r="A1951" t="s">
        <v>4860</v>
      </c>
      <c r="B1951" s="2">
        <v>45140</v>
      </c>
      <c r="C1951" t="s">
        <v>22</v>
      </c>
      <c r="D1951">
        <v>31</v>
      </c>
      <c r="E1951" t="s">
        <v>23</v>
      </c>
      <c r="F1951">
        <v>0</v>
      </c>
      <c r="G1951">
        <v>3</v>
      </c>
      <c r="H1951" t="s">
        <v>3686</v>
      </c>
      <c r="I1951">
        <v>4636</v>
      </c>
      <c r="J1951">
        <v>4</v>
      </c>
      <c r="K1951">
        <v>24</v>
      </c>
      <c r="L1951" t="s">
        <v>40</v>
      </c>
      <c r="M1951" t="s">
        <v>39</v>
      </c>
      <c r="N1951" t="s">
        <v>23</v>
      </c>
      <c r="O1951" t="s">
        <v>49</v>
      </c>
      <c r="P1951" t="s">
        <v>26</v>
      </c>
      <c r="Q1951" t="s">
        <v>27</v>
      </c>
      <c r="R1951">
        <v>29.1</v>
      </c>
      <c r="S1951">
        <v>688</v>
      </c>
    </row>
    <row r="1952" spans="1:19">
      <c r="A1952" t="s">
        <v>4863</v>
      </c>
      <c r="B1952" s="2">
        <v>44128</v>
      </c>
      <c r="C1952" t="s">
        <v>22</v>
      </c>
      <c r="D1952">
        <v>25</v>
      </c>
      <c r="E1952" t="s">
        <v>23</v>
      </c>
      <c r="F1952">
        <v>0</v>
      </c>
      <c r="G1952">
        <v>3</v>
      </c>
      <c r="H1952" t="s">
        <v>3686</v>
      </c>
      <c r="I1952">
        <v>5666</v>
      </c>
      <c r="J1952">
        <v>3</v>
      </c>
      <c r="K1952">
        <v>58</v>
      </c>
      <c r="L1952" t="s">
        <v>142</v>
      </c>
      <c r="M1952" t="s">
        <v>23</v>
      </c>
      <c r="N1952" t="s">
        <v>23</v>
      </c>
      <c r="O1952" t="s">
        <v>49</v>
      </c>
      <c r="P1952" t="s">
        <v>164</v>
      </c>
      <c r="Q1952" t="s">
        <v>27</v>
      </c>
      <c r="R1952">
        <v>86.1</v>
      </c>
      <c r="S1952">
        <v>6284.62</v>
      </c>
    </row>
    <row r="1953" spans="1:19">
      <c r="A1953" t="s">
        <v>4865</v>
      </c>
      <c r="B1953" s="2">
        <v>43846</v>
      </c>
      <c r="C1953" t="s">
        <v>22</v>
      </c>
      <c r="D1953">
        <v>38</v>
      </c>
      <c r="E1953" t="s">
        <v>39</v>
      </c>
      <c r="F1953">
        <v>0</v>
      </c>
      <c r="G1953">
        <v>3</v>
      </c>
      <c r="H1953" t="s">
        <v>3686</v>
      </c>
      <c r="I1953">
        <v>5905</v>
      </c>
      <c r="J1953">
        <v>0</v>
      </c>
      <c r="K1953">
        <v>67</v>
      </c>
      <c r="L1953" t="s">
        <v>316</v>
      </c>
      <c r="M1953" t="s">
        <v>39</v>
      </c>
      <c r="N1953" t="s">
        <v>23</v>
      </c>
      <c r="O1953" t="s">
        <v>56</v>
      </c>
      <c r="P1953" t="s">
        <v>202</v>
      </c>
      <c r="Q1953" t="s">
        <v>27</v>
      </c>
      <c r="R1953">
        <v>49.35</v>
      </c>
      <c r="S1953">
        <v>3321.35</v>
      </c>
    </row>
    <row r="1954" spans="1:19">
      <c r="A1954" t="s">
        <v>4867</v>
      </c>
      <c r="B1954" s="2">
        <v>45357</v>
      </c>
      <c r="C1954" t="s">
        <v>22</v>
      </c>
      <c r="D1954">
        <v>30</v>
      </c>
      <c r="E1954" t="s">
        <v>23</v>
      </c>
      <c r="F1954">
        <v>3</v>
      </c>
      <c r="G1954">
        <v>3</v>
      </c>
      <c r="H1954" t="s">
        <v>3686</v>
      </c>
      <c r="I1954">
        <v>3937</v>
      </c>
      <c r="J1954">
        <v>10</v>
      </c>
      <c r="K1954">
        <v>17</v>
      </c>
      <c r="L1954" t="s">
        <v>15568</v>
      </c>
      <c r="M1954" t="s">
        <v>23</v>
      </c>
      <c r="N1954" t="s">
        <v>23</v>
      </c>
      <c r="O1954" t="s">
        <v>56</v>
      </c>
      <c r="P1954" t="s">
        <v>202</v>
      </c>
      <c r="Q1954" t="s">
        <v>50</v>
      </c>
      <c r="R1954">
        <v>62.1</v>
      </c>
      <c r="S1954">
        <v>1645.24</v>
      </c>
    </row>
    <row r="1955" spans="1:19">
      <c r="A1955" t="s">
        <v>4870</v>
      </c>
      <c r="B1955" s="2">
        <v>45376</v>
      </c>
      <c r="C1955" t="s">
        <v>22</v>
      </c>
      <c r="D1955">
        <v>58</v>
      </c>
      <c r="E1955" t="s">
        <v>23</v>
      </c>
      <c r="F1955">
        <v>3</v>
      </c>
      <c r="G1955">
        <v>3</v>
      </c>
      <c r="H1955" t="s">
        <v>3686</v>
      </c>
      <c r="I1955">
        <v>3931</v>
      </c>
      <c r="J1955">
        <v>8</v>
      </c>
      <c r="K1955">
        <v>17</v>
      </c>
      <c r="L1955" t="s">
        <v>97</v>
      </c>
      <c r="M1955" t="s">
        <v>23</v>
      </c>
      <c r="N1955" t="s">
        <v>39</v>
      </c>
      <c r="P1955" t="s">
        <v>164</v>
      </c>
      <c r="Q1955" t="s">
        <v>50</v>
      </c>
      <c r="R1955">
        <v>25.15</v>
      </c>
      <c r="S1955">
        <v>1181.68</v>
      </c>
    </row>
    <row r="1956" spans="1:19">
      <c r="A1956" t="s">
        <v>4872</v>
      </c>
      <c r="B1956" s="2">
        <v>45193</v>
      </c>
      <c r="C1956" t="s">
        <v>33</v>
      </c>
      <c r="D1956">
        <v>33</v>
      </c>
      <c r="E1956" t="s">
        <v>23</v>
      </c>
      <c r="F1956">
        <v>2</v>
      </c>
      <c r="G1956">
        <v>3</v>
      </c>
      <c r="H1956" t="s">
        <v>3686</v>
      </c>
      <c r="I1956">
        <v>2572</v>
      </c>
      <c r="J1956">
        <v>10</v>
      </c>
      <c r="K1956">
        <v>23</v>
      </c>
      <c r="L1956" t="s">
        <v>15568</v>
      </c>
      <c r="M1956" t="s">
        <v>23</v>
      </c>
      <c r="N1956" t="s">
        <v>23</v>
      </c>
      <c r="O1956" t="s">
        <v>49</v>
      </c>
      <c r="P1956" t="s">
        <v>164</v>
      </c>
      <c r="Q1956" t="s">
        <v>27</v>
      </c>
      <c r="R1956">
        <v>77.150000000000006</v>
      </c>
      <c r="S1956">
        <v>2518.86</v>
      </c>
    </row>
    <row r="1957" spans="1:19">
      <c r="A1957" t="s">
        <v>4875</v>
      </c>
      <c r="B1957" s="2">
        <v>44200</v>
      </c>
      <c r="C1957" t="s">
        <v>22</v>
      </c>
      <c r="D1957">
        <v>62</v>
      </c>
      <c r="E1957" t="s">
        <v>39</v>
      </c>
      <c r="F1957">
        <v>0</v>
      </c>
      <c r="G1957">
        <v>3</v>
      </c>
      <c r="H1957" t="s">
        <v>3686</v>
      </c>
      <c r="I1957">
        <v>5162</v>
      </c>
      <c r="J1957">
        <v>0</v>
      </c>
      <c r="K1957">
        <v>55</v>
      </c>
      <c r="L1957" t="s">
        <v>15568</v>
      </c>
      <c r="M1957" t="s">
        <v>23</v>
      </c>
      <c r="N1957" t="s">
        <v>23</v>
      </c>
      <c r="O1957" t="s">
        <v>49</v>
      </c>
      <c r="P1957" t="s">
        <v>164</v>
      </c>
      <c r="Q1957" t="s">
        <v>27</v>
      </c>
      <c r="R1957">
        <v>59.2</v>
      </c>
      <c r="S1957">
        <v>3851.25</v>
      </c>
    </row>
    <row r="1958" spans="1:19">
      <c r="A1958" t="s">
        <v>4877</v>
      </c>
      <c r="B1958" s="2">
        <v>43698</v>
      </c>
      <c r="C1958" t="s">
        <v>22</v>
      </c>
      <c r="D1958">
        <v>20</v>
      </c>
      <c r="E1958" t="s">
        <v>23</v>
      </c>
      <c r="F1958">
        <v>0</v>
      </c>
      <c r="G1958">
        <v>3</v>
      </c>
      <c r="H1958" t="s">
        <v>3686</v>
      </c>
      <c r="I1958">
        <v>5091</v>
      </c>
      <c r="J1958">
        <v>2</v>
      </c>
      <c r="K1958">
        <v>72</v>
      </c>
      <c r="L1958" t="s">
        <v>316</v>
      </c>
      <c r="M1958" t="s">
        <v>23</v>
      </c>
      <c r="N1958" t="s">
        <v>23</v>
      </c>
      <c r="O1958" t="s">
        <v>49</v>
      </c>
      <c r="P1958" t="s">
        <v>164</v>
      </c>
      <c r="Q1958" t="s">
        <v>27</v>
      </c>
      <c r="R1958">
        <v>78.849999999999994</v>
      </c>
      <c r="S1958">
        <v>8615.07</v>
      </c>
    </row>
    <row r="1959" spans="1:19">
      <c r="A1959" t="s">
        <v>4879</v>
      </c>
      <c r="B1959" s="2">
        <v>45295</v>
      </c>
      <c r="C1959" t="s">
        <v>33</v>
      </c>
      <c r="D1959">
        <v>24</v>
      </c>
      <c r="E1959" t="s">
        <v>39</v>
      </c>
      <c r="F1959">
        <v>3</v>
      </c>
      <c r="G1959">
        <v>3</v>
      </c>
      <c r="H1959" t="s">
        <v>3686</v>
      </c>
      <c r="I1959">
        <v>2463</v>
      </c>
      <c r="J1959">
        <v>0</v>
      </c>
      <c r="K1959">
        <v>19</v>
      </c>
      <c r="L1959" t="s">
        <v>97</v>
      </c>
      <c r="M1959" t="s">
        <v>23</v>
      </c>
      <c r="N1959" t="s">
        <v>23</v>
      </c>
      <c r="O1959" t="s">
        <v>49</v>
      </c>
      <c r="P1959" t="s">
        <v>26</v>
      </c>
      <c r="Q1959" t="s">
        <v>27</v>
      </c>
      <c r="R1959">
        <v>60.6</v>
      </c>
      <c r="S1959">
        <v>1990.92</v>
      </c>
    </row>
    <row r="1960" spans="1:19">
      <c r="A1960" t="s">
        <v>4882</v>
      </c>
      <c r="B1960" s="2">
        <v>43824</v>
      </c>
      <c r="C1960" t="s">
        <v>22</v>
      </c>
      <c r="D1960">
        <v>52</v>
      </c>
      <c r="E1960" t="s">
        <v>23</v>
      </c>
      <c r="F1960">
        <v>3</v>
      </c>
      <c r="G1960">
        <v>3</v>
      </c>
      <c r="H1960" t="s">
        <v>3686</v>
      </c>
      <c r="I1960">
        <v>5954</v>
      </c>
      <c r="J1960">
        <v>8</v>
      </c>
      <c r="K1960">
        <v>68</v>
      </c>
      <c r="L1960" t="s">
        <v>316</v>
      </c>
      <c r="M1960" t="s">
        <v>23</v>
      </c>
      <c r="N1960" t="s">
        <v>23</v>
      </c>
      <c r="O1960" t="s">
        <v>25</v>
      </c>
      <c r="P1960" t="s">
        <v>164</v>
      </c>
      <c r="Q1960" t="s">
        <v>50</v>
      </c>
      <c r="R1960">
        <v>80.349999999999994</v>
      </c>
      <c r="S1960">
        <v>7012.59</v>
      </c>
    </row>
    <row r="1961" spans="1:19">
      <c r="A1961" t="s">
        <v>4884</v>
      </c>
      <c r="B1961" s="2">
        <v>44484</v>
      </c>
      <c r="C1961" t="s">
        <v>33</v>
      </c>
      <c r="D1961">
        <v>25</v>
      </c>
      <c r="E1961" t="s">
        <v>23</v>
      </c>
      <c r="F1961">
        <v>2</v>
      </c>
      <c r="G1961">
        <v>3</v>
      </c>
      <c r="H1961" t="s">
        <v>3686</v>
      </c>
      <c r="I1961">
        <v>4829</v>
      </c>
      <c r="J1961">
        <v>9</v>
      </c>
      <c r="K1961">
        <v>46</v>
      </c>
      <c r="L1961" t="s">
        <v>15568</v>
      </c>
      <c r="M1961" t="s">
        <v>39</v>
      </c>
      <c r="N1961" t="s">
        <v>23</v>
      </c>
      <c r="O1961" t="s">
        <v>49</v>
      </c>
      <c r="P1961" t="s">
        <v>26</v>
      </c>
      <c r="Q1961" t="s">
        <v>27</v>
      </c>
      <c r="R1961">
        <v>35.049999999999997</v>
      </c>
      <c r="S1961">
        <v>1620.25</v>
      </c>
    </row>
    <row r="1962" spans="1:19">
      <c r="A1962" t="s">
        <v>4886</v>
      </c>
      <c r="B1962" s="2">
        <v>43946</v>
      </c>
      <c r="C1962" t="s">
        <v>33</v>
      </c>
      <c r="D1962">
        <v>27</v>
      </c>
      <c r="E1962" t="s">
        <v>39</v>
      </c>
      <c r="F1962">
        <v>0</v>
      </c>
      <c r="G1962">
        <v>3</v>
      </c>
      <c r="H1962" t="s">
        <v>3686</v>
      </c>
      <c r="I1962">
        <v>6474</v>
      </c>
      <c r="J1962">
        <v>0</v>
      </c>
      <c r="K1962">
        <v>64</v>
      </c>
      <c r="L1962" t="s">
        <v>15568</v>
      </c>
      <c r="M1962" t="s">
        <v>23</v>
      </c>
      <c r="N1962" t="s">
        <v>23</v>
      </c>
      <c r="O1962" t="s">
        <v>49</v>
      </c>
      <c r="P1962" t="s">
        <v>164</v>
      </c>
      <c r="Q1962" t="s">
        <v>50</v>
      </c>
      <c r="R1962">
        <v>86.4</v>
      </c>
      <c r="S1962">
        <v>5987.33</v>
      </c>
    </row>
    <row r="1963" spans="1:19">
      <c r="A1963" t="s">
        <v>4888</v>
      </c>
      <c r="B1963" s="2">
        <v>43686</v>
      </c>
      <c r="C1963" t="s">
        <v>33</v>
      </c>
      <c r="D1963">
        <v>21</v>
      </c>
      <c r="E1963" t="s">
        <v>23</v>
      </c>
      <c r="F1963">
        <v>0</v>
      </c>
      <c r="G1963">
        <v>3</v>
      </c>
      <c r="H1963" t="s">
        <v>3686</v>
      </c>
      <c r="I1963">
        <v>4700</v>
      </c>
      <c r="J1963">
        <v>2</v>
      </c>
      <c r="K1963">
        <v>72</v>
      </c>
      <c r="L1963" t="s">
        <v>316</v>
      </c>
      <c r="M1963" t="s">
        <v>39</v>
      </c>
      <c r="N1963" t="s">
        <v>23</v>
      </c>
      <c r="O1963" t="s">
        <v>49</v>
      </c>
      <c r="P1963" t="s">
        <v>164</v>
      </c>
      <c r="Q1963" t="s">
        <v>27</v>
      </c>
      <c r="R1963">
        <v>49.2</v>
      </c>
      <c r="S1963">
        <v>3580.95</v>
      </c>
    </row>
    <row r="1964" spans="1:19">
      <c r="A1964" t="s">
        <v>4890</v>
      </c>
      <c r="B1964" s="2">
        <v>45540</v>
      </c>
      <c r="C1964" t="s">
        <v>33</v>
      </c>
      <c r="D1964">
        <v>57</v>
      </c>
      <c r="E1964" t="s">
        <v>39</v>
      </c>
      <c r="F1964">
        <v>0</v>
      </c>
      <c r="G1964">
        <v>3</v>
      </c>
      <c r="H1964" t="s">
        <v>3686</v>
      </c>
      <c r="I1964">
        <v>3885</v>
      </c>
      <c r="J1964">
        <v>0</v>
      </c>
      <c r="K1964">
        <v>11</v>
      </c>
      <c r="L1964" t="s">
        <v>97</v>
      </c>
      <c r="M1964" t="s">
        <v>23</v>
      </c>
      <c r="N1964" t="s">
        <v>23</v>
      </c>
      <c r="O1964" t="s">
        <v>25</v>
      </c>
      <c r="P1964" t="s">
        <v>26</v>
      </c>
      <c r="Q1964" t="s">
        <v>27</v>
      </c>
      <c r="R1964">
        <v>79</v>
      </c>
      <c r="S1964">
        <v>1039.96</v>
      </c>
    </row>
    <row r="1965" spans="1:19">
      <c r="A1965" t="s">
        <v>4892</v>
      </c>
      <c r="B1965" s="2">
        <v>44887</v>
      </c>
      <c r="C1965" t="s">
        <v>33</v>
      </c>
      <c r="D1965">
        <v>28</v>
      </c>
      <c r="E1965" t="s">
        <v>39</v>
      </c>
      <c r="F1965">
        <v>0</v>
      </c>
      <c r="G1965">
        <v>3</v>
      </c>
      <c r="H1965" t="s">
        <v>3686</v>
      </c>
      <c r="I1965">
        <v>4800</v>
      </c>
      <c r="J1965">
        <v>0</v>
      </c>
      <c r="K1965">
        <v>33</v>
      </c>
      <c r="L1965" t="s">
        <v>15568</v>
      </c>
      <c r="M1965" t="s">
        <v>23</v>
      </c>
      <c r="N1965" t="s">
        <v>23</v>
      </c>
      <c r="O1965" t="s">
        <v>25</v>
      </c>
      <c r="P1965" t="s">
        <v>26</v>
      </c>
      <c r="Q1965" t="s">
        <v>27</v>
      </c>
      <c r="R1965">
        <v>107.55</v>
      </c>
      <c r="S1965">
        <v>5285.27</v>
      </c>
    </row>
    <row r="1966" spans="1:19">
      <c r="A1966" t="s">
        <v>4894</v>
      </c>
      <c r="B1966" s="2">
        <v>45467</v>
      </c>
      <c r="C1966" t="s">
        <v>22</v>
      </c>
      <c r="D1966">
        <v>39</v>
      </c>
      <c r="E1966" t="s">
        <v>39</v>
      </c>
      <c r="F1966">
        <v>3</v>
      </c>
      <c r="G1966">
        <v>3</v>
      </c>
      <c r="H1966" t="s">
        <v>3686</v>
      </c>
      <c r="I1966">
        <v>2045</v>
      </c>
      <c r="J1966">
        <v>0</v>
      </c>
      <c r="K1966">
        <v>14</v>
      </c>
      <c r="L1966" t="s">
        <v>15568</v>
      </c>
      <c r="M1966" t="s">
        <v>23</v>
      </c>
      <c r="N1966" t="s">
        <v>23</v>
      </c>
      <c r="O1966" t="s">
        <v>56</v>
      </c>
      <c r="P1966" t="s">
        <v>164</v>
      </c>
      <c r="Q1966" t="s">
        <v>27</v>
      </c>
      <c r="R1966">
        <v>76.099999999999994</v>
      </c>
      <c r="S1966">
        <v>1569.02</v>
      </c>
    </row>
    <row r="1967" spans="1:19">
      <c r="A1967" t="s">
        <v>4896</v>
      </c>
      <c r="B1967" s="2">
        <v>43682</v>
      </c>
      <c r="C1967" t="s">
        <v>33</v>
      </c>
      <c r="D1967">
        <v>24</v>
      </c>
      <c r="E1967" t="s">
        <v>23</v>
      </c>
      <c r="F1967">
        <v>1</v>
      </c>
      <c r="G1967">
        <v>3</v>
      </c>
      <c r="H1967" t="s">
        <v>3686</v>
      </c>
      <c r="I1967">
        <v>5451</v>
      </c>
      <c r="J1967">
        <v>9</v>
      </c>
      <c r="K1967">
        <v>72</v>
      </c>
      <c r="L1967" t="s">
        <v>15568</v>
      </c>
      <c r="M1967" t="s">
        <v>23</v>
      </c>
      <c r="N1967" t="s">
        <v>39</v>
      </c>
      <c r="P1967" t="s">
        <v>164</v>
      </c>
      <c r="Q1967" t="s">
        <v>50</v>
      </c>
      <c r="R1967">
        <v>19.7</v>
      </c>
      <c r="S1967">
        <v>4838.68</v>
      </c>
    </row>
    <row r="1968" spans="1:19">
      <c r="A1968" t="s">
        <v>4898</v>
      </c>
      <c r="B1968" s="2">
        <v>44387</v>
      </c>
      <c r="C1968" t="s">
        <v>22</v>
      </c>
      <c r="D1968">
        <v>53</v>
      </c>
      <c r="E1968" t="s">
        <v>39</v>
      </c>
      <c r="F1968">
        <v>0</v>
      </c>
      <c r="G1968">
        <v>3</v>
      </c>
      <c r="H1968" t="s">
        <v>3686</v>
      </c>
      <c r="I1968">
        <v>6138</v>
      </c>
      <c r="J1968">
        <v>0</v>
      </c>
      <c r="K1968">
        <v>49</v>
      </c>
      <c r="L1968" t="s">
        <v>15568</v>
      </c>
      <c r="M1968" t="s">
        <v>23</v>
      </c>
      <c r="N1968" t="s">
        <v>23</v>
      </c>
      <c r="O1968" t="s">
        <v>49</v>
      </c>
      <c r="P1968" t="s">
        <v>164</v>
      </c>
      <c r="Q1968" t="s">
        <v>27</v>
      </c>
      <c r="R1968">
        <v>66.150000000000006</v>
      </c>
      <c r="S1968">
        <v>4069.73</v>
      </c>
    </row>
    <row r="1969" spans="1:19">
      <c r="A1969" t="s">
        <v>4900</v>
      </c>
      <c r="B1969" s="2">
        <v>44427</v>
      </c>
      <c r="C1969" t="s">
        <v>22</v>
      </c>
      <c r="D1969">
        <v>49</v>
      </c>
      <c r="E1969" t="s">
        <v>39</v>
      </c>
      <c r="F1969">
        <v>0</v>
      </c>
      <c r="G1969">
        <v>3</v>
      </c>
      <c r="H1969" t="s">
        <v>3686</v>
      </c>
      <c r="I1969">
        <v>4334</v>
      </c>
      <c r="J1969">
        <v>0</v>
      </c>
      <c r="K1969">
        <v>48</v>
      </c>
      <c r="L1969" t="s">
        <v>15568</v>
      </c>
      <c r="M1969" t="s">
        <v>23</v>
      </c>
      <c r="N1969" t="s">
        <v>23</v>
      </c>
      <c r="O1969" t="s">
        <v>25</v>
      </c>
      <c r="P1969" t="s">
        <v>26</v>
      </c>
      <c r="Q1969" t="s">
        <v>27</v>
      </c>
      <c r="R1969">
        <v>95.4</v>
      </c>
      <c r="S1969">
        <v>4644.5</v>
      </c>
    </row>
    <row r="1970" spans="1:19">
      <c r="A1970" t="s">
        <v>4903</v>
      </c>
      <c r="B1970" s="2">
        <v>45352</v>
      </c>
      <c r="C1970" t="s">
        <v>22</v>
      </c>
      <c r="D1970">
        <v>28</v>
      </c>
      <c r="E1970" t="s">
        <v>39</v>
      </c>
      <c r="F1970">
        <v>3</v>
      </c>
      <c r="G1970">
        <v>3</v>
      </c>
      <c r="H1970" t="s">
        <v>3686</v>
      </c>
      <c r="I1970">
        <v>3202</v>
      </c>
      <c r="J1970">
        <v>0</v>
      </c>
      <c r="K1970">
        <v>17</v>
      </c>
      <c r="L1970" t="s">
        <v>15568</v>
      </c>
      <c r="M1970" t="s">
        <v>23</v>
      </c>
      <c r="N1970" t="s">
        <v>23</v>
      </c>
      <c r="O1970" t="s">
        <v>49</v>
      </c>
      <c r="P1970" t="s">
        <v>26</v>
      </c>
      <c r="Q1970" t="s">
        <v>50</v>
      </c>
      <c r="R1970">
        <v>50.3</v>
      </c>
      <c r="S1970">
        <v>1622.17</v>
      </c>
    </row>
    <row r="1971" spans="1:19">
      <c r="A1971" t="s">
        <v>4906</v>
      </c>
      <c r="B1971" s="2">
        <v>45497</v>
      </c>
      <c r="C1971" t="s">
        <v>33</v>
      </c>
      <c r="D1971">
        <v>35</v>
      </c>
      <c r="E1971" t="s">
        <v>39</v>
      </c>
      <c r="F1971">
        <v>2</v>
      </c>
      <c r="G1971">
        <v>3</v>
      </c>
      <c r="H1971" t="s">
        <v>3686</v>
      </c>
      <c r="I1971">
        <v>2810</v>
      </c>
      <c r="J1971">
        <v>0</v>
      </c>
      <c r="K1971">
        <v>13</v>
      </c>
      <c r="L1971" t="s">
        <v>97</v>
      </c>
      <c r="M1971" t="s">
        <v>23</v>
      </c>
      <c r="N1971" t="s">
        <v>23</v>
      </c>
      <c r="O1971" t="s">
        <v>25</v>
      </c>
      <c r="P1971" t="s">
        <v>202</v>
      </c>
      <c r="Q1971" t="s">
        <v>50</v>
      </c>
      <c r="R1971">
        <v>104.15</v>
      </c>
      <c r="S1971">
        <v>1452.21</v>
      </c>
    </row>
    <row r="1972" spans="1:19">
      <c r="A1972" t="s">
        <v>4908</v>
      </c>
      <c r="B1972" s="2">
        <v>44722</v>
      </c>
      <c r="C1972" t="s">
        <v>22</v>
      </c>
      <c r="D1972">
        <v>29</v>
      </c>
      <c r="E1972" t="s">
        <v>23</v>
      </c>
      <c r="F1972">
        <v>2</v>
      </c>
      <c r="G1972">
        <v>3</v>
      </c>
      <c r="H1972" t="s">
        <v>3686</v>
      </c>
      <c r="I1972">
        <v>2436</v>
      </c>
      <c r="J1972">
        <v>1</v>
      </c>
      <c r="K1972">
        <v>38</v>
      </c>
      <c r="L1972" t="s">
        <v>15568</v>
      </c>
      <c r="M1972" t="s">
        <v>23</v>
      </c>
      <c r="N1972" t="s">
        <v>23</v>
      </c>
      <c r="O1972" t="s">
        <v>25</v>
      </c>
      <c r="P1972" t="s">
        <v>164</v>
      </c>
      <c r="Q1972" t="s">
        <v>27</v>
      </c>
      <c r="R1972">
        <v>94.9</v>
      </c>
      <c r="S1972">
        <v>4598.17</v>
      </c>
    </row>
    <row r="1973" spans="1:19">
      <c r="A1973" t="s">
        <v>4910</v>
      </c>
      <c r="B1973" s="2">
        <v>45683</v>
      </c>
      <c r="C1973" t="s">
        <v>33</v>
      </c>
      <c r="D1973">
        <v>32</v>
      </c>
      <c r="E1973" t="s">
        <v>39</v>
      </c>
      <c r="F1973">
        <v>0</v>
      </c>
      <c r="G1973">
        <v>3</v>
      </c>
      <c r="H1973" t="s">
        <v>3686</v>
      </c>
      <c r="I1973">
        <v>5525</v>
      </c>
      <c r="J1973">
        <v>0</v>
      </c>
      <c r="K1973">
        <v>7</v>
      </c>
      <c r="L1973" t="s">
        <v>48</v>
      </c>
      <c r="M1973" t="s">
        <v>23</v>
      </c>
      <c r="N1973" t="s">
        <v>23</v>
      </c>
      <c r="O1973" t="s">
        <v>49</v>
      </c>
      <c r="P1973" t="s">
        <v>164</v>
      </c>
      <c r="Q1973" t="s">
        <v>27</v>
      </c>
      <c r="R1973">
        <v>48.2</v>
      </c>
      <c r="S1973">
        <v>414.06</v>
      </c>
    </row>
    <row r="1974" spans="1:19">
      <c r="A1974" t="s">
        <v>4913</v>
      </c>
      <c r="B1974" s="2">
        <v>44952</v>
      </c>
      <c r="C1974" t="s">
        <v>33</v>
      </c>
      <c r="D1974">
        <v>68</v>
      </c>
      <c r="E1974" t="s">
        <v>23</v>
      </c>
      <c r="F1974">
        <v>0</v>
      </c>
      <c r="G1974">
        <v>3</v>
      </c>
      <c r="H1974" t="s">
        <v>3686</v>
      </c>
      <c r="I1974">
        <v>2364</v>
      </c>
      <c r="J1974">
        <v>1</v>
      </c>
      <c r="K1974">
        <v>31</v>
      </c>
      <c r="L1974" t="s">
        <v>15568</v>
      </c>
      <c r="M1974" t="s">
        <v>23</v>
      </c>
      <c r="N1974" t="s">
        <v>23</v>
      </c>
      <c r="O1974" t="s">
        <v>25</v>
      </c>
      <c r="P1974" t="s">
        <v>202</v>
      </c>
      <c r="Q1974" t="s">
        <v>27</v>
      </c>
      <c r="R1974">
        <v>90.7</v>
      </c>
      <c r="S1974">
        <v>4207.5600000000004</v>
      </c>
    </row>
    <row r="1975" spans="1:19">
      <c r="A1975" t="s">
        <v>4915</v>
      </c>
      <c r="B1975" s="2">
        <v>45397</v>
      </c>
      <c r="C1975" t="s">
        <v>22</v>
      </c>
      <c r="D1975">
        <v>67</v>
      </c>
      <c r="E1975" t="s">
        <v>23</v>
      </c>
      <c r="F1975">
        <v>0</v>
      </c>
      <c r="G1975">
        <v>3</v>
      </c>
      <c r="H1975" t="s">
        <v>3686</v>
      </c>
      <c r="I1975">
        <v>3324</v>
      </c>
      <c r="J1975">
        <v>5</v>
      </c>
      <c r="K1975">
        <v>16</v>
      </c>
      <c r="L1975" t="s">
        <v>15568</v>
      </c>
      <c r="M1975" t="s">
        <v>23</v>
      </c>
      <c r="N1975" t="s">
        <v>23</v>
      </c>
      <c r="O1975" t="s">
        <v>49</v>
      </c>
      <c r="P1975" t="s">
        <v>164</v>
      </c>
      <c r="Q1975" t="s">
        <v>27</v>
      </c>
      <c r="R1975">
        <v>54.55</v>
      </c>
      <c r="S1975">
        <v>1393.58</v>
      </c>
    </row>
    <row r="1976" spans="1:19">
      <c r="A1976" t="s">
        <v>4917</v>
      </c>
      <c r="B1976" s="2">
        <v>43779</v>
      </c>
      <c r="C1976" t="s">
        <v>22</v>
      </c>
      <c r="D1976">
        <v>79</v>
      </c>
      <c r="E1976" t="s">
        <v>39</v>
      </c>
      <c r="F1976">
        <v>0</v>
      </c>
      <c r="G1976">
        <v>3</v>
      </c>
      <c r="H1976" t="s">
        <v>3686</v>
      </c>
      <c r="I1976">
        <v>4204</v>
      </c>
      <c r="J1976">
        <v>0</v>
      </c>
      <c r="K1976">
        <v>69</v>
      </c>
      <c r="L1976" t="s">
        <v>316</v>
      </c>
      <c r="M1976" t="s">
        <v>23</v>
      </c>
      <c r="N1976" t="s">
        <v>23</v>
      </c>
      <c r="O1976" t="s">
        <v>56</v>
      </c>
      <c r="P1976" t="s">
        <v>164</v>
      </c>
      <c r="Q1976" t="s">
        <v>50</v>
      </c>
      <c r="R1976">
        <v>74.099999999999994</v>
      </c>
      <c r="S1976">
        <v>5952.84</v>
      </c>
    </row>
    <row r="1977" spans="1:19">
      <c r="A1977" t="s">
        <v>4919</v>
      </c>
      <c r="B1977" s="2">
        <v>43942</v>
      </c>
      <c r="C1977" t="s">
        <v>22</v>
      </c>
      <c r="D1977">
        <v>71</v>
      </c>
      <c r="E1977" t="s">
        <v>23</v>
      </c>
      <c r="F1977">
        <v>0</v>
      </c>
      <c r="G1977">
        <v>3</v>
      </c>
      <c r="H1977" t="s">
        <v>3686</v>
      </c>
      <c r="I1977">
        <v>4270</v>
      </c>
      <c r="J1977">
        <v>5</v>
      </c>
      <c r="K1977">
        <v>64</v>
      </c>
      <c r="L1977" t="s">
        <v>15568</v>
      </c>
      <c r="M1977" t="s">
        <v>23</v>
      </c>
      <c r="N1977" t="s">
        <v>23</v>
      </c>
      <c r="O1977" t="s">
        <v>25</v>
      </c>
      <c r="P1977" t="s">
        <v>202</v>
      </c>
      <c r="Q1977" t="s">
        <v>50</v>
      </c>
      <c r="R1977">
        <v>80.3</v>
      </c>
      <c r="S1977">
        <v>5969.38</v>
      </c>
    </row>
    <row r="1978" spans="1:19">
      <c r="A1978" t="s">
        <v>4921</v>
      </c>
      <c r="B1978" s="2">
        <v>44502</v>
      </c>
      <c r="C1978" t="s">
        <v>33</v>
      </c>
      <c r="D1978">
        <v>77</v>
      </c>
      <c r="E1978" t="s">
        <v>39</v>
      </c>
      <c r="F1978">
        <v>0</v>
      </c>
      <c r="G1978">
        <v>3</v>
      </c>
      <c r="H1978" t="s">
        <v>3686</v>
      </c>
      <c r="I1978">
        <v>4735</v>
      </c>
      <c r="J1978">
        <v>0</v>
      </c>
      <c r="K1978">
        <v>45</v>
      </c>
      <c r="L1978" t="s">
        <v>15568</v>
      </c>
      <c r="M1978" t="s">
        <v>23</v>
      </c>
      <c r="N1978" t="s">
        <v>23</v>
      </c>
      <c r="O1978" t="s">
        <v>25</v>
      </c>
      <c r="P1978" t="s">
        <v>164</v>
      </c>
      <c r="Q1978" t="s">
        <v>27</v>
      </c>
      <c r="R1978">
        <v>97.05</v>
      </c>
      <c r="S1978">
        <v>4955.2</v>
      </c>
    </row>
    <row r="1979" spans="1:19">
      <c r="A1979" t="s">
        <v>4924</v>
      </c>
      <c r="B1979" s="2">
        <v>43817</v>
      </c>
      <c r="C1979" t="s">
        <v>22</v>
      </c>
      <c r="D1979">
        <v>71</v>
      </c>
      <c r="E1979" t="s">
        <v>23</v>
      </c>
      <c r="F1979">
        <v>0</v>
      </c>
      <c r="G1979">
        <v>3</v>
      </c>
      <c r="H1979" t="s">
        <v>3686</v>
      </c>
      <c r="I1979">
        <v>5607</v>
      </c>
      <c r="J1979">
        <v>9</v>
      </c>
      <c r="K1979">
        <v>68</v>
      </c>
      <c r="L1979" t="s">
        <v>15568</v>
      </c>
      <c r="M1979" t="s">
        <v>39</v>
      </c>
      <c r="N1979" t="s">
        <v>23</v>
      </c>
      <c r="O1979" t="s">
        <v>56</v>
      </c>
      <c r="P1979" t="s">
        <v>164</v>
      </c>
      <c r="Q1979" t="s">
        <v>27</v>
      </c>
      <c r="R1979">
        <v>41.95</v>
      </c>
      <c r="S1979">
        <v>2965.75</v>
      </c>
    </row>
    <row r="1980" spans="1:19">
      <c r="A1980" t="s">
        <v>4927</v>
      </c>
      <c r="B1980" s="2">
        <v>43684</v>
      </c>
      <c r="C1980" t="s">
        <v>33</v>
      </c>
      <c r="D1980">
        <v>79</v>
      </c>
      <c r="E1980" t="s">
        <v>23</v>
      </c>
      <c r="F1980">
        <v>0</v>
      </c>
      <c r="G1980">
        <v>3</v>
      </c>
      <c r="H1980" t="s">
        <v>3686</v>
      </c>
      <c r="I1980">
        <v>5120</v>
      </c>
      <c r="J1980">
        <v>5</v>
      </c>
      <c r="K1980">
        <v>72</v>
      </c>
      <c r="L1980" t="s">
        <v>316</v>
      </c>
      <c r="M1980" t="s">
        <v>23</v>
      </c>
      <c r="N1980" t="s">
        <v>23</v>
      </c>
      <c r="O1980" t="s">
        <v>56</v>
      </c>
      <c r="P1980" t="s">
        <v>164</v>
      </c>
      <c r="Q1980" t="s">
        <v>27</v>
      </c>
      <c r="R1980">
        <v>76.8</v>
      </c>
      <c r="S1980">
        <v>8688.2900000000009</v>
      </c>
    </row>
    <row r="1981" spans="1:19">
      <c r="A1981" t="s">
        <v>4930</v>
      </c>
      <c r="B1981" s="2">
        <v>43990</v>
      </c>
      <c r="C1981" t="s">
        <v>33</v>
      </c>
      <c r="D1981">
        <v>45</v>
      </c>
      <c r="E1981" t="s">
        <v>39</v>
      </c>
      <c r="F1981">
        <v>0</v>
      </c>
      <c r="G1981">
        <v>3</v>
      </c>
      <c r="H1981" t="s">
        <v>3686</v>
      </c>
      <c r="I1981">
        <v>6201</v>
      </c>
      <c r="J1981">
        <v>0</v>
      </c>
      <c r="K1981">
        <v>62</v>
      </c>
      <c r="L1981" t="s">
        <v>15568</v>
      </c>
      <c r="M1981" t="s">
        <v>23</v>
      </c>
      <c r="N1981" t="s">
        <v>39</v>
      </c>
      <c r="P1981" t="s">
        <v>164</v>
      </c>
      <c r="Q1981" t="s">
        <v>50</v>
      </c>
      <c r="R1981">
        <v>25.8</v>
      </c>
      <c r="S1981">
        <v>2074.21</v>
      </c>
    </row>
    <row r="1982" spans="1:19">
      <c r="A1982" t="s">
        <v>4932</v>
      </c>
      <c r="B1982" s="2">
        <v>43718</v>
      </c>
      <c r="C1982" t="s">
        <v>33</v>
      </c>
      <c r="D1982">
        <v>55</v>
      </c>
      <c r="E1982" t="s">
        <v>23</v>
      </c>
      <c r="F1982">
        <v>2</v>
      </c>
      <c r="G1982">
        <v>3</v>
      </c>
      <c r="H1982" t="s">
        <v>3686</v>
      </c>
      <c r="I1982">
        <v>6171</v>
      </c>
      <c r="J1982">
        <v>4</v>
      </c>
      <c r="K1982">
        <v>71</v>
      </c>
      <c r="L1982" t="s">
        <v>316</v>
      </c>
      <c r="M1982" t="s">
        <v>23</v>
      </c>
      <c r="N1982" t="s">
        <v>23</v>
      </c>
      <c r="O1982" t="s">
        <v>25</v>
      </c>
      <c r="P1982" t="s">
        <v>164</v>
      </c>
      <c r="Q1982" t="s">
        <v>27</v>
      </c>
      <c r="R1982">
        <v>100.45</v>
      </c>
      <c r="S1982">
        <v>9426.94</v>
      </c>
    </row>
    <row r="1983" spans="1:19">
      <c r="A1983" t="s">
        <v>4935</v>
      </c>
      <c r="B1983" s="2">
        <v>44820</v>
      </c>
      <c r="C1983" t="s">
        <v>22</v>
      </c>
      <c r="D1983">
        <v>25</v>
      </c>
      <c r="E1983" t="s">
        <v>23</v>
      </c>
      <c r="F1983">
        <v>3</v>
      </c>
      <c r="G1983">
        <v>3</v>
      </c>
      <c r="H1983" t="s">
        <v>3686</v>
      </c>
      <c r="I1983">
        <v>2622</v>
      </c>
      <c r="J1983">
        <v>4</v>
      </c>
      <c r="K1983">
        <v>35</v>
      </c>
      <c r="L1983" t="s">
        <v>15568</v>
      </c>
      <c r="M1983" t="s">
        <v>23</v>
      </c>
      <c r="N1983" t="s">
        <v>23</v>
      </c>
      <c r="O1983" t="s">
        <v>25</v>
      </c>
      <c r="P1983" t="s">
        <v>26</v>
      </c>
      <c r="Q1983" t="s">
        <v>27</v>
      </c>
      <c r="R1983">
        <v>89.65</v>
      </c>
      <c r="S1983">
        <v>4884.3999999999996</v>
      </c>
    </row>
    <row r="1984" spans="1:19">
      <c r="A1984" t="s">
        <v>4937</v>
      </c>
      <c r="B1984" s="2">
        <v>44335</v>
      </c>
      <c r="C1984" t="s">
        <v>22</v>
      </c>
      <c r="D1984">
        <v>41</v>
      </c>
      <c r="E1984" t="s">
        <v>39</v>
      </c>
      <c r="F1984">
        <v>0</v>
      </c>
      <c r="G1984">
        <v>3</v>
      </c>
      <c r="H1984" t="s">
        <v>3686</v>
      </c>
      <c r="I1984">
        <v>4121</v>
      </c>
      <c r="J1984">
        <v>0</v>
      </c>
      <c r="K1984">
        <v>51</v>
      </c>
      <c r="L1984" t="s">
        <v>15568</v>
      </c>
      <c r="M1984" t="s">
        <v>23</v>
      </c>
      <c r="N1984" t="s">
        <v>23</v>
      </c>
      <c r="O1984" t="s">
        <v>25</v>
      </c>
      <c r="P1984" t="s">
        <v>26</v>
      </c>
      <c r="Q1984" t="s">
        <v>27</v>
      </c>
      <c r="R1984">
        <v>81</v>
      </c>
      <c r="S1984">
        <v>6285.18</v>
      </c>
    </row>
    <row r="1985" spans="1:19">
      <c r="A1985" t="s">
        <v>4939</v>
      </c>
      <c r="B1985" s="2">
        <v>45456</v>
      </c>
      <c r="C1985" t="s">
        <v>22</v>
      </c>
      <c r="D1985">
        <v>54</v>
      </c>
      <c r="E1985" t="s">
        <v>39</v>
      </c>
      <c r="F1985">
        <v>0</v>
      </c>
      <c r="G1985">
        <v>3</v>
      </c>
      <c r="H1985" t="s">
        <v>3686</v>
      </c>
      <c r="I1985">
        <v>3854</v>
      </c>
      <c r="J1985">
        <v>0</v>
      </c>
      <c r="K1985">
        <v>14</v>
      </c>
      <c r="L1985" t="s">
        <v>97</v>
      </c>
      <c r="M1985" t="s">
        <v>23</v>
      </c>
      <c r="N1985" t="s">
        <v>39</v>
      </c>
      <c r="P1985" t="s">
        <v>26</v>
      </c>
      <c r="Q1985" t="s">
        <v>50</v>
      </c>
      <c r="R1985">
        <v>19.899999999999999</v>
      </c>
      <c r="S1985">
        <v>892.75</v>
      </c>
    </row>
    <row r="1986" spans="1:19">
      <c r="A1986" t="s">
        <v>4941</v>
      </c>
      <c r="B1986" s="2">
        <v>44738</v>
      </c>
      <c r="C1986" t="s">
        <v>22</v>
      </c>
      <c r="D1986">
        <v>27</v>
      </c>
      <c r="E1986" t="s">
        <v>23</v>
      </c>
      <c r="F1986">
        <v>1</v>
      </c>
      <c r="G1986">
        <v>3</v>
      </c>
      <c r="H1986" t="s">
        <v>3686</v>
      </c>
      <c r="I1986">
        <v>3738</v>
      </c>
      <c r="J1986">
        <v>9</v>
      </c>
      <c r="K1986">
        <v>38</v>
      </c>
      <c r="L1986" t="s">
        <v>15568</v>
      </c>
      <c r="M1986" t="s">
        <v>23</v>
      </c>
      <c r="N1986" t="s">
        <v>23</v>
      </c>
      <c r="O1986" t="s">
        <v>25</v>
      </c>
      <c r="P1986" t="s">
        <v>26</v>
      </c>
      <c r="Q1986" t="s">
        <v>50</v>
      </c>
      <c r="R1986">
        <v>101.15</v>
      </c>
      <c r="S1986">
        <v>4877.0600000000004</v>
      </c>
    </row>
    <row r="1987" spans="1:19">
      <c r="A1987" t="s">
        <v>4943</v>
      </c>
      <c r="B1987" s="2">
        <v>45182</v>
      </c>
      <c r="C1987" t="s">
        <v>33</v>
      </c>
      <c r="D1987">
        <v>34</v>
      </c>
      <c r="E1987" t="s">
        <v>23</v>
      </c>
      <c r="F1987">
        <v>0</v>
      </c>
      <c r="G1987">
        <v>3</v>
      </c>
      <c r="H1987" t="s">
        <v>3686</v>
      </c>
      <c r="I1987">
        <v>3519</v>
      </c>
      <c r="J1987">
        <v>3</v>
      </c>
      <c r="K1987">
        <v>23</v>
      </c>
      <c r="L1987" t="s">
        <v>15568</v>
      </c>
      <c r="M1987" t="s">
        <v>23</v>
      </c>
      <c r="N1987" t="s">
        <v>23</v>
      </c>
      <c r="O1987" t="s">
        <v>49</v>
      </c>
      <c r="P1987" t="s">
        <v>202</v>
      </c>
      <c r="Q1987" t="s">
        <v>27</v>
      </c>
      <c r="R1987">
        <v>68.75</v>
      </c>
      <c r="S1987">
        <v>2411.42</v>
      </c>
    </row>
    <row r="1988" spans="1:19">
      <c r="A1988" t="s">
        <v>4946</v>
      </c>
      <c r="B1988" s="2">
        <v>45485</v>
      </c>
      <c r="C1988" t="s">
        <v>22</v>
      </c>
      <c r="D1988">
        <v>38</v>
      </c>
      <c r="E1988" t="s">
        <v>39</v>
      </c>
      <c r="F1988">
        <v>1</v>
      </c>
      <c r="G1988">
        <v>3</v>
      </c>
      <c r="H1988" t="s">
        <v>3686</v>
      </c>
      <c r="I1988">
        <v>4929</v>
      </c>
      <c r="J1988">
        <v>0</v>
      </c>
      <c r="K1988">
        <v>13</v>
      </c>
      <c r="L1988" t="s">
        <v>97</v>
      </c>
      <c r="M1988" t="s">
        <v>23</v>
      </c>
      <c r="N1988" t="s">
        <v>23</v>
      </c>
      <c r="O1988" t="s">
        <v>56</v>
      </c>
      <c r="P1988" t="s">
        <v>26</v>
      </c>
      <c r="Q1988" t="s">
        <v>50</v>
      </c>
      <c r="R1988">
        <v>52.1</v>
      </c>
      <c r="S1988">
        <v>919.86</v>
      </c>
    </row>
    <row r="1989" spans="1:19">
      <c r="A1989" t="s">
        <v>4949</v>
      </c>
      <c r="B1989" s="2">
        <v>45833</v>
      </c>
      <c r="C1989" t="s">
        <v>33</v>
      </c>
      <c r="D1989">
        <v>28</v>
      </c>
      <c r="E1989" t="s">
        <v>23</v>
      </c>
      <c r="F1989">
        <v>0</v>
      </c>
      <c r="G1989">
        <v>3</v>
      </c>
      <c r="H1989" t="s">
        <v>3751</v>
      </c>
      <c r="I1989">
        <v>5766</v>
      </c>
      <c r="J1989">
        <v>6</v>
      </c>
      <c r="K1989">
        <v>2</v>
      </c>
      <c r="L1989" t="s">
        <v>48</v>
      </c>
      <c r="M1989" t="s">
        <v>23</v>
      </c>
      <c r="N1989" t="s">
        <v>23</v>
      </c>
      <c r="O1989" t="s">
        <v>56</v>
      </c>
      <c r="P1989" t="s">
        <v>26</v>
      </c>
      <c r="Q1989" t="s">
        <v>84</v>
      </c>
      <c r="R1989">
        <v>62.15</v>
      </c>
      <c r="S1989">
        <v>209.88</v>
      </c>
    </row>
    <row r="1990" spans="1:19">
      <c r="A1990" t="s">
        <v>4952</v>
      </c>
      <c r="B1990" s="2">
        <v>45813</v>
      </c>
      <c r="C1990" t="s">
        <v>22</v>
      </c>
      <c r="D1990">
        <v>59</v>
      </c>
      <c r="E1990" t="s">
        <v>39</v>
      </c>
      <c r="F1990">
        <v>0</v>
      </c>
      <c r="G1990">
        <v>3</v>
      </c>
      <c r="H1990" t="s">
        <v>3751</v>
      </c>
      <c r="I1990">
        <v>4545</v>
      </c>
      <c r="J1990">
        <v>0</v>
      </c>
      <c r="K1990">
        <v>2</v>
      </c>
      <c r="L1990" t="s">
        <v>48</v>
      </c>
      <c r="M1990" t="s">
        <v>23</v>
      </c>
      <c r="N1990" t="s">
        <v>23</v>
      </c>
      <c r="O1990" t="s">
        <v>25</v>
      </c>
      <c r="P1990" t="s">
        <v>26</v>
      </c>
      <c r="Q1990" t="s">
        <v>27</v>
      </c>
      <c r="R1990">
        <v>74.75</v>
      </c>
      <c r="S1990">
        <v>231.92</v>
      </c>
    </row>
    <row r="1991" spans="1:19">
      <c r="A1991" t="s">
        <v>4954</v>
      </c>
      <c r="B1991" s="2">
        <v>44660</v>
      </c>
      <c r="C1991" t="s">
        <v>22</v>
      </c>
      <c r="D1991">
        <v>19</v>
      </c>
      <c r="E1991" t="s">
        <v>39</v>
      </c>
      <c r="F1991">
        <v>0</v>
      </c>
      <c r="G1991">
        <v>3</v>
      </c>
      <c r="H1991" t="s">
        <v>3686</v>
      </c>
      <c r="I1991">
        <v>2290</v>
      </c>
      <c r="J1991">
        <v>0</v>
      </c>
      <c r="K1991">
        <v>40</v>
      </c>
      <c r="L1991" t="s">
        <v>15568</v>
      </c>
      <c r="M1991" t="s">
        <v>39</v>
      </c>
      <c r="N1991" t="s">
        <v>23</v>
      </c>
      <c r="O1991" t="s">
        <v>56</v>
      </c>
      <c r="P1991" t="s">
        <v>202</v>
      </c>
      <c r="Q1991" t="s">
        <v>50</v>
      </c>
      <c r="R1991">
        <v>62.05</v>
      </c>
      <c r="S1991">
        <v>2511.5500000000002</v>
      </c>
    </row>
    <row r="1992" spans="1:19">
      <c r="A1992" t="s">
        <v>4956</v>
      </c>
      <c r="B1992" s="2">
        <v>43897</v>
      </c>
      <c r="C1992" t="s">
        <v>33</v>
      </c>
      <c r="D1992">
        <v>38</v>
      </c>
      <c r="E1992" t="s">
        <v>23</v>
      </c>
      <c r="F1992">
        <v>0</v>
      </c>
      <c r="G1992">
        <v>3</v>
      </c>
      <c r="H1992" t="s">
        <v>3686</v>
      </c>
      <c r="I1992">
        <v>6205</v>
      </c>
      <c r="J1992">
        <v>7</v>
      </c>
      <c r="K1992">
        <v>65</v>
      </c>
      <c r="L1992" t="s">
        <v>15568</v>
      </c>
      <c r="M1992" t="s">
        <v>23</v>
      </c>
      <c r="N1992" t="s">
        <v>23</v>
      </c>
      <c r="O1992" t="s">
        <v>49</v>
      </c>
      <c r="P1992" t="s">
        <v>26</v>
      </c>
      <c r="Q1992" t="s">
        <v>50</v>
      </c>
      <c r="R1992">
        <v>55.15</v>
      </c>
      <c r="S1992">
        <v>4972.5</v>
      </c>
    </row>
    <row r="1993" spans="1:19">
      <c r="A1993" t="s">
        <v>4958</v>
      </c>
      <c r="B1993" s="2">
        <v>45583</v>
      </c>
      <c r="C1993" t="s">
        <v>33</v>
      </c>
      <c r="D1993">
        <v>63</v>
      </c>
      <c r="E1993" t="s">
        <v>39</v>
      </c>
      <c r="F1993">
        <v>0</v>
      </c>
      <c r="G1993">
        <v>3</v>
      </c>
      <c r="H1993" t="s">
        <v>3686</v>
      </c>
      <c r="I1993">
        <v>5270</v>
      </c>
      <c r="J1993">
        <v>0</v>
      </c>
      <c r="K1993">
        <v>10</v>
      </c>
      <c r="L1993" t="s">
        <v>15568</v>
      </c>
      <c r="M1993" t="s">
        <v>23</v>
      </c>
      <c r="N1993" t="s">
        <v>39</v>
      </c>
      <c r="P1993" t="s">
        <v>202</v>
      </c>
      <c r="Q1993" t="s">
        <v>50</v>
      </c>
      <c r="R1993">
        <v>19.8</v>
      </c>
      <c r="S1993">
        <v>226.65</v>
      </c>
    </row>
    <row r="1994" spans="1:19">
      <c r="A1994" t="s">
        <v>4960</v>
      </c>
      <c r="B1994" s="2">
        <v>44717</v>
      </c>
      <c r="C1994" t="s">
        <v>22</v>
      </c>
      <c r="D1994">
        <v>57</v>
      </c>
      <c r="E1994" t="s">
        <v>23</v>
      </c>
      <c r="F1994">
        <v>2</v>
      </c>
      <c r="G1994">
        <v>3</v>
      </c>
      <c r="H1994" t="s">
        <v>3686</v>
      </c>
      <c r="I1994">
        <v>3854</v>
      </c>
      <c r="J1994">
        <v>3</v>
      </c>
      <c r="K1994">
        <v>38</v>
      </c>
      <c r="L1994" t="s">
        <v>15568</v>
      </c>
      <c r="M1994" t="s">
        <v>23</v>
      </c>
      <c r="N1994" t="s">
        <v>39</v>
      </c>
      <c r="P1994" t="s">
        <v>26</v>
      </c>
      <c r="Q1994" t="s">
        <v>27</v>
      </c>
      <c r="R1994">
        <v>19.600000000000001</v>
      </c>
      <c r="S1994">
        <v>1635.38</v>
      </c>
    </row>
    <row r="1995" spans="1:19">
      <c r="A1995" t="s">
        <v>4962</v>
      </c>
      <c r="B1995" s="2">
        <v>44307</v>
      </c>
      <c r="C1995" t="s">
        <v>33</v>
      </c>
      <c r="D1995">
        <v>40</v>
      </c>
      <c r="E1995" t="s">
        <v>23</v>
      </c>
      <c r="F1995">
        <v>2</v>
      </c>
      <c r="G1995">
        <v>3</v>
      </c>
      <c r="H1995" t="s">
        <v>3686</v>
      </c>
      <c r="I1995">
        <v>4922</v>
      </c>
      <c r="J1995">
        <v>1</v>
      </c>
      <c r="K1995">
        <v>52</v>
      </c>
      <c r="L1995" t="s">
        <v>15568</v>
      </c>
      <c r="M1995" t="s">
        <v>23</v>
      </c>
      <c r="N1995" t="s">
        <v>39</v>
      </c>
      <c r="P1995" t="s">
        <v>164</v>
      </c>
      <c r="Q1995" t="s">
        <v>50</v>
      </c>
      <c r="R1995">
        <v>23.05</v>
      </c>
      <c r="S1995">
        <v>2254.02</v>
      </c>
    </row>
    <row r="1996" spans="1:19">
      <c r="A1996" t="s">
        <v>4965</v>
      </c>
      <c r="B1996" s="2">
        <v>45728</v>
      </c>
      <c r="C1996" t="s">
        <v>22</v>
      </c>
      <c r="D1996">
        <v>42</v>
      </c>
      <c r="E1996" t="s">
        <v>39</v>
      </c>
      <c r="F1996">
        <v>0</v>
      </c>
      <c r="G1996">
        <v>3</v>
      </c>
      <c r="H1996" t="s">
        <v>3686</v>
      </c>
      <c r="I1996">
        <v>3319</v>
      </c>
      <c r="J1996">
        <v>0</v>
      </c>
      <c r="K1996">
        <v>5</v>
      </c>
      <c r="L1996" t="s">
        <v>15568</v>
      </c>
      <c r="M1996" t="s">
        <v>23</v>
      </c>
      <c r="N1996" t="s">
        <v>23</v>
      </c>
      <c r="O1996" t="s">
        <v>25</v>
      </c>
      <c r="P1996" t="s">
        <v>26</v>
      </c>
      <c r="Q1996" t="s">
        <v>27</v>
      </c>
      <c r="R1996">
        <v>74.650000000000006</v>
      </c>
      <c r="S1996">
        <v>547.70000000000005</v>
      </c>
    </row>
    <row r="1997" spans="1:19">
      <c r="A1997" t="s">
        <v>4967</v>
      </c>
      <c r="B1997" s="2">
        <v>43697</v>
      </c>
      <c r="C1997" t="s">
        <v>22</v>
      </c>
      <c r="D1997">
        <v>58</v>
      </c>
      <c r="E1997" t="s">
        <v>23</v>
      </c>
      <c r="F1997">
        <v>0</v>
      </c>
      <c r="G1997">
        <v>3</v>
      </c>
      <c r="H1997" t="s">
        <v>3686</v>
      </c>
      <c r="I1997">
        <v>4613</v>
      </c>
      <c r="J1997">
        <v>1</v>
      </c>
      <c r="K1997">
        <v>72</v>
      </c>
      <c r="L1997" t="s">
        <v>316</v>
      </c>
      <c r="M1997" t="s">
        <v>23</v>
      </c>
      <c r="N1997" t="s">
        <v>23</v>
      </c>
      <c r="O1997" t="s">
        <v>49</v>
      </c>
      <c r="P1997" t="s">
        <v>164</v>
      </c>
      <c r="Q1997" t="s">
        <v>50</v>
      </c>
      <c r="R1997">
        <v>68.150000000000006</v>
      </c>
      <c r="S1997">
        <v>6055.02</v>
      </c>
    </row>
    <row r="1998" spans="1:19">
      <c r="A1998" t="s">
        <v>4970</v>
      </c>
      <c r="B1998" s="2">
        <v>44447</v>
      </c>
      <c r="C1998" t="s">
        <v>33</v>
      </c>
      <c r="D1998">
        <v>56</v>
      </c>
      <c r="E1998" t="s">
        <v>23</v>
      </c>
      <c r="F1998">
        <v>3</v>
      </c>
      <c r="G1998">
        <v>3</v>
      </c>
      <c r="H1998" t="s">
        <v>3686</v>
      </c>
      <c r="I1998">
        <v>3843</v>
      </c>
      <c r="J1998">
        <v>10</v>
      </c>
      <c r="K1998">
        <v>47</v>
      </c>
      <c r="L1998" t="s">
        <v>142</v>
      </c>
      <c r="M1998" t="s">
        <v>23</v>
      </c>
      <c r="N1998" t="s">
        <v>39</v>
      </c>
      <c r="P1998" t="s">
        <v>164</v>
      </c>
      <c r="Q1998" t="s">
        <v>50</v>
      </c>
      <c r="R1998">
        <v>19.75</v>
      </c>
      <c r="S1998">
        <v>2901.28</v>
      </c>
    </row>
    <row r="1999" spans="1:19">
      <c r="A1999" t="s">
        <v>4972</v>
      </c>
      <c r="B1999" s="2">
        <v>45153</v>
      </c>
      <c r="C1999" t="s">
        <v>22</v>
      </c>
      <c r="D1999">
        <v>33</v>
      </c>
      <c r="E1999" t="s">
        <v>23</v>
      </c>
      <c r="F1999">
        <v>0</v>
      </c>
      <c r="G1999">
        <v>3</v>
      </c>
      <c r="H1999" t="s">
        <v>3686</v>
      </c>
      <c r="I1999">
        <v>3455</v>
      </c>
      <c r="J1999">
        <v>4</v>
      </c>
      <c r="K1999">
        <v>24</v>
      </c>
      <c r="L1999" t="s">
        <v>15568</v>
      </c>
      <c r="M1999" t="s">
        <v>23</v>
      </c>
      <c r="N1999" t="s">
        <v>39</v>
      </c>
      <c r="P1999" t="s">
        <v>164</v>
      </c>
      <c r="Q1999" t="s">
        <v>50</v>
      </c>
      <c r="R1999">
        <v>19.75</v>
      </c>
      <c r="S1999">
        <v>1123.71</v>
      </c>
    </row>
    <row r="2000" spans="1:19">
      <c r="A2000" t="s">
        <v>4974</v>
      </c>
      <c r="B2000" s="2">
        <v>43846</v>
      </c>
      <c r="C2000" t="s">
        <v>33</v>
      </c>
      <c r="D2000">
        <v>32</v>
      </c>
      <c r="E2000" t="s">
        <v>39</v>
      </c>
      <c r="F2000">
        <v>0</v>
      </c>
      <c r="G2000">
        <v>3</v>
      </c>
      <c r="H2000" t="s">
        <v>3686</v>
      </c>
      <c r="I2000">
        <v>5183</v>
      </c>
      <c r="J2000">
        <v>0</v>
      </c>
      <c r="K2000">
        <v>67</v>
      </c>
      <c r="L2000" t="s">
        <v>15568</v>
      </c>
      <c r="M2000" t="s">
        <v>23</v>
      </c>
      <c r="N2000" t="s">
        <v>39</v>
      </c>
      <c r="P2000" t="s">
        <v>164</v>
      </c>
      <c r="Q2000" t="s">
        <v>27</v>
      </c>
      <c r="R2000">
        <v>25.6</v>
      </c>
      <c r="S2000">
        <v>2864.53</v>
      </c>
    </row>
    <row r="2001" spans="1:19">
      <c r="A2001" t="s">
        <v>4977</v>
      </c>
      <c r="B2001" s="2">
        <v>44541</v>
      </c>
      <c r="C2001" t="s">
        <v>33</v>
      </c>
      <c r="D2001">
        <v>53</v>
      </c>
      <c r="E2001" t="s">
        <v>39</v>
      </c>
      <c r="F2001">
        <v>0</v>
      </c>
      <c r="G2001">
        <v>3</v>
      </c>
      <c r="H2001" t="s">
        <v>3686</v>
      </c>
      <c r="I2001">
        <v>5720</v>
      </c>
      <c r="J2001">
        <v>0</v>
      </c>
      <c r="K2001">
        <v>44</v>
      </c>
      <c r="L2001" t="s">
        <v>15568</v>
      </c>
      <c r="M2001" t="s">
        <v>23</v>
      </c>
      <c r="N2001" t="s">
        <v>23</v>
      </c>
      <c r="O2001" t="s">
        <v>25</v>
      </c>
      <c r="P2001" t="s">
        <v>202</v>
      </c>
      <c r="Q2001" t="s">
        <v>50</v>
      </c>
      <c r="R2001">
        <v>109.8</v>
      </c>
      <c r="S2001">
        <v>7049.35</v>
      </c>
    </row>
    <row r="2002" spans="1:19">
      <c r="A2002" t="s">
        <v>4979</v>
      </c>
      <c r="B2002" s="2">
        <v>44173</v>
      </c>
      <c r="C2002" t="s">
        <v>33</v>
      </c>
      <c r="D2002">
        <v>71</v>
      </c>
      <c r="E2002" t="s">
        <v>39</v>
      </c>
      <c r="F2002">
        <v>0</v>
      </c>
      <c r="G2002">
        <v>3</v>
      </c>
      <c r="H2002" t="s">
        <v>3686</v>
      </c>
      <c r="I2002">
        <v>5128</v>
      </c>
      <c r="J2002">
        <v>0</v>
      </c>
      <c r="K2002">
        <v>56</v>
      </c>
      <c r="L2002" t="s">
        <v>15568</v>
      </c>
      <c r="M2002" t="s">
        <v>23</v>
      </c>
      <c r="N2002" t="s">
        <v>23</v>
      </c>
      <c r="O2002" t="s">
        <v>25</v>
      </c>
      <c r="P2002" t="s">
        <v>164</v>
      </c>
      <c r="Q2002" t="s">
        <v>27</v>
      </c>
      <c r="R2002">
        <v>104.75</v>
      </c>
      <c r="S2002">
        <v>7352.67</v>
      </c>
    </row>
    <row r="2003" spans="1:19">
      <c r="A2003" t="s">
        <v>4981</v>
      </c>
      <c r="B2003" s="2">
        <v>43884</v>
      </c>
      <c r="C2003" t="s">
        <v>33</v>
      </c>
      <c r="D2003">
        <v>67</v>
      </c>
      <c r="E2003" t="s">
        <v>23</v>
      </c>
      <c r="F2003">
        <v>0</v>
      </c>
      <c r="G2003">
        <v>3</v>
      </c>
      <c r="H2003" t="s">
        <v>3686</v>
      </c>
      <c r="I2003">
        <v>5360</v>
      </c>
      <c r="J2003">
        <v>3</v>
      </c>
      <c r="K2003">
        <v>66</v>
      </c>
      <c r="L2003" t="s">
        <v>15568</v>
      </c>
      <c r="M2003" t="s">
        <v>23</v>
      </c>
      <c r="N2003" t="s">
        <v>23</v>
      </c>
      <c r="O2003" t="s">
        <v>25</v>
      </c>
      <c r="P2003" t="s">
        <v>202</v>
      </c>
      <c r="Q2003" t="s">
        <v>50</v>
      </c>
      <c r="R2003">
        <v>108.1</v>
      </c>
      <c r="S2003">
        <v>7639.99</v>
      </c>
    </row>
    <row r="2004" spans="1:19">
      <c r="A2004" t="s">
        <v>4983</v>
      </c>
      <c r="B2004" s="2">
        <v>44810</v>
      </c>
      <c r="C2004" t="s">
        <v>33</v>
      </c>
      <c r="D2004">
        <v>73</v>
      </c>
      <c r="E2004" t="s">
        <v>39</v>
      </c>
      <c r="F2004">
        <v>0</v>
      </c>
      <c r="G2004">
        <v>3</v>
      </c>
      <c r="H2004" t="s">
        <v>3686</v>
      </c>
      <c r="I2004">
        <v>2125</v>
      </c>
      <c r="J2004">
        <v>0</v>
      </c>
      <c r="K2004">
        <v>35</v>
      </c>
      <c r="L2004" t="s">
        <v>15568</v>
      </c>
      <c r="M2004" t="s">
        <v>23</v>
      </c>
      <c r="N2004" t="s">
        <v>23</v>
      </c>
      <c r="O2004" t="s">
        <v>25</v>
      </c>
      <c r="P2004" t="s">
        <v>202</v>
      </c>
      <c r="Q2004" t="s">
        <v>27</v>
      </c>
      <c r="R2004">
        <v>110.8</v>
      </c>
      <c r="S2004">
        <v>5098.5</v>
      </c>
    </row>
    <row r="2005" spans="1:19">
      <c r="A2005" t="s">
        <v>4985</v>
      </c>
      <c r="B2005" s="2">
        <v>44805</v>
      </c>
      <c r="C2005" t="s">
        <v>22</v>
      </c>
      <c r="D2005">
        <v>74</v>
      </c>
      <c r="E2005" t="s">
        <v>39</v>
      </c>
      <c r="F2005">
        <v>0</v>
      </c>
      <c r="G2005">
        <v>3</v>
      </c>
      <c r="H2005" t="s">
        <v>3686</v>
      </c>
      <c r="I2005">
        <v>5527</v>
      </c>
      <c r="J2005">
        <v>0</v>
      </c>
      <c r="K2005">
        <v>35</v>
      </c>
      <c r="L2005" t="s">
        <v>15568</v>
      </c>
      <c r="M2005" t="s">
        <v>23</v>
      </c>
      <c r="N2005" t="s">
        <v>23</v>
      </c>
      <c r="O2005" t="s">
        <v>25</v>
      </c>
      <c r="P2005" t="s">
        <v>26</v>
      </c>
      <c r="Q2005" t="s">
        <v>50</v>
      </c>
      <c r="R2005">
        <v>91</v>
      </c>
      <c r="S2005">
        <v>4137.1499999999996</v>
      </c>
    </row>
    <row r="2006" spans="1:19">
      <c r="A2006" t="s">
        <v>4987</v>
      </c>
      <c r="B2006" s="2">
        <v>44045</v>
      </c>
      <c r="C2006" t="s">
        <v>22</v>
      </c>
      <c r="D2006">
        <v>78</v>
      </c>
      <c r="E2006" t="s">
        <v>39</v>
      </c>
      <c r="F2006">
        <v>0</v>
      </c>
      <c r="G2006">
        <v>3</v>
      </c>
      <c r="H2006" t="s">
        <v>3686</v>
      </c>
      <c r="I2006">
        <v>6292</v>
      </c>
      <c r="J2006">
        <v>0</v>
      </c>
      <c r="K2006">
        <v>60</v>
      </c>
      <c r="L2006" t="s">
        <v>142</v>
      </c>
      <c r="M2006" t="s">
        <v>23</v>
      </c>
      <c r="N2006" t="s">
        <v>23</v>
      </c>
      <c r="O2006" t="s">
        <v>25</v>
      </c>
      <c r="P2006" t="s">
        <v>26</v>
      </c>
      <c r="Q2006" t="s">
        <v>27</v>
      </c>
      <c r="R2006">
        <v>89.9</v>
      </c>
      <c r="S2006">
        <v>8023.5</v>
      </c>
    </row>
    <row r="2007" spans="1:19">
      <c r="A2007" t="s">
        <v>4989</v>
      </c>
      <c r="B2007" s="2">
        <v>45783</v>
      </c>
      <c r="C2007" t="s">
        <v>33</v>
      </c>
      <c r="D2007">
        <v>27</v>
      </c>
      <c r="E2007" t="s">
        <v>39</v>
      </c>
      <c r="F2007">
        <v>0</v>
      </c>
      <c r="G2007">
        <v>3</v>
      </c>
      <c r="H2007" t="s">
        <v>3751</v>
      </c>
      <c r="I2007">
        <v>5387</v>
      </c>
      <c r="J2007">
        <v>0</v>
      </c>
      <c r="K2007">
        <v>3</v>
      </c>
      <c r="L2007" t="s">
        <v>48</v>
      </c>
      <c r="M2007" t="s">
        <v>23</v>
      </c>
      <c r="N2007" t="s">
        <v>23</v>
      </c>
      <c r="O2007" t="s">
        <v>49</v>
      </c>
      <c r="P2007" t="s">
        <v>26</v>
      </c>
      <c r="Q2007" t="s">
        <v>27</v>
      </c>
      <c r="R2007">
        <v>75.3</v>
      </c>
      <c r="S2007">
        <v>361.07</v>
      </c>
    </row>
    <row r="2008" spans="1:19">
      <c r="A2008" t="s">
        <v>4991</v>
      </c>
      <c r="B2008" s="2">
        <v>45749</v>
      </c>
      <c r="C2008" t="s">
        <v>22</v>
      </c>
      <c r="D2008">
        <v>53</v>
      </c>
      <c r="E2008" t="s">
        <v>39</v>
      </c>
      <c r="F2008">
        <v>0</v>
      </c>
      <c r="G2008">
        <v>3</v>
      </c>
      <c r="H2008" t="s">
        <v>3686</v>
      </c>
      <c r="I2008">
        <v>3314</v>
      </c>
      <c r="J2008">
        <v>0</v>
      </c>
      <c r="K2008">
        <v>4</v>
      </c>
      <c r="L2008" t="s">
        <v>15568</v>
      </c>
      <c r="M2008" t="s">
        <v>23</v>
      </c>
      <c r="N2008" t="s">
        <v>23</v>
      </c>
      <c r="O2008" t="s">
        <v>25</v>
      </c>
      <c r="P2008" t="s">
        <v>26</v>
      </c>
      <c r="Q2008" t="s">
        <v>27</v>
      </c>
      <c r="R2008">
        <v>90.4</v>
      </c>
      <c r="S2008">
        <v>484.33</v>
      </c>
    </row>
    <row r="2009" spans="1:19">
      <c r="A2009" t="s">
        <v>4994</v>
      </c>
      <c r="B2009" s="2">
        <v>44782</v>
      </c>
      <c r="C2009" t="s">
        <v>33</v>
      </c>
      <c r="D2009">
        <v>55</v>
      </c>
      <c r="E2009" t="s">
        <v>23</v>
      </c>
      <c r="F2009">
        <v>0</v>
      </c>
      <c r="G2009">
        <v>3</v>
      </c>
      <c r="H2009" t="s">
        <v>3686</v>
      </c>
      <c r="I2009">
        <v>5544</v>
      </c>
      <c r="J2009">
        <v>8</v>
      </c>
      <c r="K2009">
        <v>36</v>
      </c>
      <c r="L2009" t="s">
        <v>15568</v>
      </c>
      <c r="M2009" t="s">
        <v>23</v>
      </c>
      <c r="N2009" t="s">
        <v>23</v>
      </c>
      <c r="O2009" t="s">
        <v>25</v>
      </c>
      <c r="P2009" t="s">
        <v>26</v>
      </c>
      <c r="Q2009" t="s">
        <v>27</v>
      </c>
      <c r="R2009">
        <v>80.400000000000006</v>
      </c>
      <c r="S2009">
        <v>4713.53</v>
      </c>
    </row>
    <row r="2010" spans="1:19">
      <c r="A2010" t="s">
        <v>4996</v>
      </c>
      <c r="B2010" s="2">
        <v>44290</v>
      </c>
      <c r="C2010" t="s">
        <v>22</v>
      </c>
      <c r="D2010">
        <v>59</v>
      </c>
      <c r="E2010" t="s">
        <v>39</v>
      </c>
      <c r="F2010">
        <v>0</v>
      </c>
      <c r="G2010">
        <v>3</v>
      </c>
      <c r="H2010" t="s">
        <v>3686</v>
      </c>
      <c r="I2010">
        <v>5386</v>
      </c>
      <c r="J2010">
        <v>0</v>
      </c>
      <c r="K2010">
        <v>52</v>
      </c>
      <c r="L2010" t="s">
        <v>142</v>
      </c>
      <c r="M2010" t="s">
        <v>23</v>
      </c>
      <c r="N2010" t="s">
        <v>23</v>
      </c>
      <c r="O2010" t="s">
        <v>25</v>
      </c>
      <c r="P2010" t="s">
        <v>164</v>
      </c>
      <c r="Q2010" t="s">
        <v>50</v>
      </c>
      <c r="R2010">
        <v>89.45</v>
      </c>
      <c r="S2010">
        <v>5344.06</v>
      </c>
    </row>
    <row r="2011" spans="1:19">
      <c r="A2011" t="s">
        <v>4998</v>
      </c>
      <c r="B2011" s="2">
        <v>45650</v>
      </c>
      <c r="C2011" t="s">
        <v>22</v>
      </c>
      <c r="D2011">
        <v>32</v>
      </c>
      <c r="E2011" t="s">
        <v>39</v>
      </c>
      <c r="F2011">
        <v>0</v>
      </c>
      <c r="G2011">
        <v>3</v>
      </c>
      <c r="H2011" t="s">
        <v>3686</v>
      </c>
      <c r="I2011">
        <v>4490</v>
      </c>
      <c r="J2011">
        <v>0</v>
      </c>
      <c r="K2011">
        <v>8</v>
      </c>
      <c r="L2011" t="s">
        <v>15568</v>
      </c>
      <c r="M2011" t="s">
        <v>23</v>
      </c>
      <c r="N2011" t="s">
        <v>23</v>
      </c>
      <c r="O2011" t="s">
        <v>49</v>
      </c>
      <c r="P2011" t="s">
        <v>26</v>
      </c>
      <c r="Q2011" t="s">
        <v>27</v>
      </c>
      <c r="R2011">
        <v>66.7</v>
      </c>
      <c r="S2011">
        <v>908.04</v>
      </c>
    </row>
    <row r="2012" spans="1:19">
      <c r="A2012" t="s">
        <v>5001</v>
      </c>
      <c r="B2012" s="2">
        <v>44524</v>
      </c>
      <c r="C2012" t="s">
        <v>22</v>
      </c>
      <c r="D2012">
        <v>47</v>
      </c>
      <c r="E2012" t="s">
        <v>23</v>
      </c>
      <c r="F2012">
        <v>0</v>
      </c>
      <c r="G2012">
        <v>3</v>
      </c>
      <c r="H2012" t="s">
        <v>3686</v>
      </c>
      <c r="I2012">
        <v>3403</v>
      </c>
      <c r="J2012">
        <v>3</v>
      </c>
      <c r="K2012">
        <v>45</v>
      </c>
      <c r="L2012" t="s">
        <v>142</v>
      </c>
      <c r="M2012" t="s">
        <v>23</v>
      </c>
      <c r="N2012" t="s">
        <v>23</v>
      </c>
      <c r="O2012" t="s">
        <v>56</v>
      </c>
      <c r="P2012" t="s">
        <v>164</v>
      </c>
      <c r="Q2012" t="s">
        <v>50</v>
      </c>
      <c r="R2012">
        <v>84.35</v>
      </c>
      <c r="S2012">
        <v>5244.05</v>
      </c>
    </row>
    <row r="2013" spans="1:19">
      <c r="A2013" t="s">
        <v>5003</v>
      </c>
      <c r="B2013" s="2">
        <v>43701</v>
      </c>
      <c r="C2013" t="s">
        <v>22</v>
      </c>
      <c r="D2013">
        <v>63</v>
      </c>
      <c r="E2013" t="s">
        <v>23</v>
      </c>
      <c r="F2013">
        <v>0</v>
      </c>
      <c r="G2013">
        <v>3</v>
      </c>
      <c r="H2013" t="s">
        <v>3686</v>
      </c>
      <c r="I2013">
        <v>4171</v>
      </c>
      <c r="J2013">
        <v>7</v>
      </c>
      <c r="K2013">
        <v>72</v>
      </c>
      <c r="L2013" t="s">
        <v>15568</v>
      </c>
      <c r="M2013" t="s">
        <v>23</v>
      </c>
      <c r="N2013" t="s">
        <v>23</v>
      </c>
      <c r="O2013" t="s">
        <v>56</v>
      </c>
      <c r="P2013" t="s">
        <v>164</v>
      </c>
      <c r="Q2013" t="s">
        <v>27</v>
      </c>
      <c r="R2013">
        <v>75.400000000000006</v>
      </c>
      <c r="S2013">
        <v>8515.77</v>
      </c>
    </row>
    <row r="2014" spans="1:19">
      <c r="A2014" t="s">
        <v>5006</v>
      </c>
      <c r="B2014" s="2">
        <v>44083</v>
      </c>
      <c r="C2014" t="s">
        <v>33</v>
      </c>
      <c r="D2014">
        <v>43</v>
      </c>
      <c r="E2014" t="s">
        <v>23</v>
      </c>
      <c r="F2014">
        <v>0</v>
      </c>
      <c r="G2014">
        <v>3</v>
      </c>
      <c r="H2014" t="s">
        <v>3686</v>
      </c>
      <c r="I2014">
        <v>5631</v>
      </c>
      <c r="J2014">
        <v>6</v>
      </c>
      <c r="K2014">
        <v>59</v>
      </c>
      <c r="L2014" t="s">
        <v>15568</v>
      </c>
      <c r="M2014" t="s">
        <v>23</v>
      </c>
      <c r="N2014" t="s">
        <v>23</v>
      </c>
      <c r="O2014" t="s">
        <v>56</v>
      </c>
      <c r="P2014" t="s">
        <v>202</v>
      </c>
      <c r="Q2014" t="s">
        <v>84</v>
      </c>
      <c r="R2014">
        <v>65.5</v>
      </c>
      <c r="S2014">
        <v>4656.21</v>
      </c>
    </row>
    <row r="2015" spans="1:19">
      <c r="A2015" t="s">
        <v>5008</v>
      </c>
      <c r="B2015" s="2">
        <v>43686</v>
      </c>
      <c r="C2015" t="s">
        <v>22</v>
      </c>
      <c r="D2015">
        <v>57</v>
      </c>
      <c r="E2015" t="s">
        <v>23</v>
      </c>
      <c r="F2015">
        <v>2</v>
      </c>
      <c r="G2015">
        <v>3</v>
      </c>
      <c r="H2015" t="s">
        <v>3686</v>
      </c>
      <c r="I2015">
        <v>4927</v>
      </c>
      <c r="J2015">
        <v>9</v>
      </c>
      <c r="K2015">
        <v>72</v>
      </c>
      <c r="L2015" t="s">
        <v>15568</v>
      </c>
      <c r="M2015" t="s">
        <v>23</v>
      </c>
      <c r="N2015" t="s">
        <v>23</v>
      </c>
      <c r="O2015" t="s">
        <v>25</v>
      </c>
      <c r="P2015" t="s">
        <v>202</v>
      </c>
      <c r="Q2015" t="s">
        <v>50</v>
      </c>
      <c r="R2015">
        <v>104.9</v>
      </c>
      <c r="S2015">
        <v>10502.46</v>
      </c>
    </row>
    <row r="2016" spans="1:19">
      <c r="A2016" t="s">
        <v>5010</v>
      </c>
      <c r="B2016" s="2">
        <v>44380</v>
      </c>
      <c r="C2016" t="s">
        <v>33</v>
      </c>
      <c r="D2016">
        <v>22</v>
      </c>
      <c r="E2016" t="s">
        <v>23</v>
      </c>
      <c r="F2016">
        <v>2</v>
      </c>
      <c r="G2016">
        <v>3</v>
      </c>
      <c r="H2016" t="s">
        <v>3686</v>
      </c>
      <c r="I2016">
        <v>5616</v>
      </c>
      <c r="J2016">
        <v>8</v>
      </c>
      <c r="K2016">
        <v>49</v>
      </c>
      <c r="L2016" t="s">
        <v>15568</v>
      </c>
      <c r="M2016" t="s">
        <v>23</v>
      </c>
      <c r="N2016" t="s">
        <v>39</v>
      </c>
      <c r="P2016" t="s">
        <v>164</v>
      </c>
      <c r="Q2016" t="s">
        <v>50</v>
      </c>
      <c r="R2016">
        <v>25.25</v>
      </c>
      <c r="S2016">
        <v>2860.5</v>
      </c>
    </row>
    <row r="2017" spans="1:19">
      <c r="A2017" t="s">
        <v>5012</v>
      </c>
      <c r="B2017" s="2">
        <v>43685</v>
      </c>
      <c r="C2017" t="s">
        <v>22</v>
      </c>
      <c r="D2017">
        <v>23</v>
      </c>
      <c r="E2017" t="s">
        <v>23</v>
      </c>
      <c r="F2017">
        <v>3</v>
      </c>
      <c r="G2017">
        <v>3</v>
      </c>
      <c r="H2017" t="s">
        <v>3686</v>
      </c>
      <c r="I2017">
        <v>4461</v>
      </c>
      <c r="J2017">
        <v>7</v>
      </c>
      <c r="K2017">
        <v>72</v>
      </c>
      <c r="L2017" t="s">
        <v>316</v>
      </c>
      <c r="M2017" t="s">
        <v>23</v>
      </c>
      <c r="N2017" t="s">
        <v>23</v>
      </c>
      <c r="O2017" t="s">
        <v>25</v>
      </c>
      <c r="P2017" t="s">
        <v>164</v>
      </c>
      <c r="Q2017" t="s">
        <v>27</v>
      </c>
      <c r="R2017">
        <v>90.45</v>
      </c>
      <c r="S2017">
        <v>7178.57</v>
      </c>
    </row>
    <row r="2018" spans="1:19">
      <c r="A2018" t="s">
        <v>5014</v>
      </c>
      <c r="B2018" s="2">
        <v>45436</v>
      </c>
      <c r="C2018" t="s">
        <v>33</v>
      </c>
      <c r="D2018">
        <v>31</v>
      </c>
      <c r="E2018" t="s">
        <v>39</v>
      </c>
      <c r="F2018">
        <v>0</v>
      </c>
      <c r="G2018">
        <v>3</v>
      </c>
      <c r="H2018" t="s">
        <v>3686</v>
      </c>
      <c r="I2018">
        <v>3314</v>
      </c>
      <c r="J2018">
        <v>0</v>
      </c>
      <c r="K2018">
        <v>15</v>
      </c>
      <c r="L2018" t="s">
        <v>97</v>
      </c>
      <c r="M2018" t="s">
        <v>23</v>
      </c>
      <c r="N2018" t="s">
        <v>23</v>
      </c>
      <c r="O2018" t="s">
        <v>25</v>
      </c>
      <c r="P2018" t="s">
        <v>26</v>
      </c>
      <c r="Q2018" t="s">
        <v>50</v>
      </c>
      <c r="R2018">
        <v>84.35</v>
      </c>
      <c r="S2018">
        <v>1395.95</v>
      </c>
    </row>
    <row r="2019" spans="1:19">
      <c r="A2019" t="s">
        <v>5016</v>
      </c>
      <c r="B2019" s="2">
        <v>43848</v>
      </c>
      <c r="C2019" t="s">
        <v>33</v>
      </c>
      <c r="D2019">
        <v>44</v>
      </c>
      <c r="E2019" t="s">
        <v>23</v>
      </c>
      <c r="F2019">
        <v>2</v>
      </c>
      <c r="G2019">
        <v>3</v>
      </c>
      <c r="H2019" t="s">
        <v>3686</v>
      </c>
      <c r="I2019">
        <v>4188</v>
      </c>
      <c r="J2019">
        <v>5</v>
      </c>
      <c r="K2019">
        <v>67</v>
      </c>
      <c r="L2019" t="s">
        <v>15568</v>
      </c>
      <c r="M2019" t="s">
        <v>23</v>
      </c>
      <c r="N2019" t="s">
        <v>23</v>
      </c>
      <c r="O2019" t="s">
        <v>56</v>
      </c>
      <c r="P2019" t="s">
        <v>164</v>
      </c>
      <c r="Q2019" t="s">
        <v>50</v>
      </c>
      <c r="R2019">
        <v>74</v>
      </c>
      <c r="S2019">
        <v>7750.07</v>
      </c>
    </row>
    <row r="2020" spans="1:19">
      <c r="A2020" t="s">
        <v>5019</v>
      </c>
      <c r="B2020" s="2">
        <v>45369</v>
      </c>
      <c r="C2020" t="s">
        <v>22</v>
      </c>
      <c r="D2020">
        <v>49</v>
      </c>
      <c r="E2020" t="s">
        <v>23</v>
      </c>
      <c r="F2020">
        <v>3</v>
      </c>
      <c r="G2020">
        <v>3</v>
      </c>
      <c r="H2020" t="s">
        <v>3686</v>
      </c>
      <c r="I2020">
        <v>2704</v>
      </c>
      <c r="J2020">
        <v>5</v>
      </c>
      <c r="K2020">
        <v>17</v>
      </c>
      <c r="L2020" t="s">
        <v>15568</v>
      </c>
      <c r="M2020" t="s">
        <v>23</v>
      </c>
      <c r="N2020" t="s">
        <v>23</v>
      </c>
      <c r="O2020" t="s">
        <v>49</v>
      </c>
      <c r="P2020" t="s">
        <v>202</v>
      </c>
      <c r="Q2020" t="s">
        <v>27</v>
      </c>
      <c r="R2020">
        <v>70.349999999999994</v>
      </c>
      <c r="S2020">
        <v>1766.73</v>
      </c>
    </row>
    <row r="2021" spans="1:19">
      <c r="A2021" t="s">
        <v>5021</v>
      </c>
      <c r="B2021" s="2">
        <v>45255</v>
      </c>
      <c r="C2021" t="s">
        <v>33</v>
      </c>
      <c r="D2021">
        <v>36</v>
      </c>
      <c r="E2021" t="s">
        <v>39</v>
      </c>
      <c r="F2021">
        <v>0</v>
      </c>
      <c r="G2021">
        <v>3</v>
      </c>
      <c r="H2021" t="s">
        <v>3686</v>
      </c>
      <c r="I2021">
        <v>5422</v>
      </c>
      <c r="J2021">
        <v>0</v>
      </c>
      <c r="K2021">
        <v>21</v>
      </c>
      <c r="L2021" t="s">
        <v>97</v>
      </c>
      <c r="M2021" t="s">
        <v>23</v>
      </c>
      <c r="N2021" t="s">
        <v>39</v>
      </c>
      <c r="P2021" t="s">
        <v>164</v>
      </c>
      <c r="Q2021" t="s">
        <v>50</v>
      </c>
      <c r="R2021">
        <v>20.85</v>
      </c>
      <c r="S2021">
        <v>902.03</v>
      </c>
    </row>
    <row r="2022" spans="1:19">
      <c r="A2022" t="s">
        <v>5024</v>
      </c>
      <c r="B2022" s="2">
        <v>44964</v>
      </c>
      <c r="C2022" t="s">
        <v>33</v>
      </c>
      <c r="D2022">
        <v>40</v>
      </c>
      <c r="E2022" t="s">
        <v>23</v>
      </c>
      <c r="F2022">
        <v>2</v>
      </c>
      <c r="G2022">
        <v>3</v>
      </c>
      <c r="H2022" t="s">
        <v>3686</v>
      </c>
      <c r="I2022">
        <v>5851</v>
      </c>
      <c r="J2022">
        <v>6</v>
      </c>
      <c r="K2022">
        <v>30</v>
      </c>
      <c r="L2022" t="s">
        <v>40</v>
      </c>
      <c r="M2022" t="s">
        <v>23</v>
      </c>
      <c r="N2022" t="s">
        <v>39</v>
      </c>
      <c r="P2022" t="s">
        <v>164</v>
      </c>
      <c r="Q2022" t="s">
        <v>50</v>
      </c>
      <c r="R2022">
        <v>25.1</v>
      </c>
      <c r="S2022">
        <v>2190.44</v>
      </c>
    </row>
    <row r="2023" spans="1:19">
      <c r="A2023" t="s">
        <v>5026</v>
      </c>
      <c r="B2023" s="2">
        <v>44579</v>
      </c>
      <c r="C2023" t="s">
        <v>22</v>
      </c>
      <c r="D2023">
        <v>39</v>
      </c>
      <c r="E2023" t="s">
        <v>23</v>
      </c>
      <c r="F2023">
        <v>0</v>
      </c>
      <c r="G2023">
        <v>3</v>
      </c>
      <c r="H2023" t="s">
        <v>3686</v>
      </c>
      <c r="I2023">
        <v>5888</v>
      </c>
      <c r="J2023">
        <v>7</v>
      </c>
      <c r="K2023">
        <v>43</v>
      </c>
      <c r="L2023" t="s">
        <v>15568</v>
      </c>
      <c r="M2023" t="s">
        <v>23</v>
      </c>
      <c r="N2023" t="s">
        <v>23</v>
      </c>
      <c r="O2023" t="s">
        <v>49</v>
      </c>
      <c r="P2023" t="s">
        <v>202</v>
      </c>
      <c r="Q2023" t="s">
        <v>27</v>
      </c>
      <c r="R2023">
        <v>80.2</v>
      </c>
      <c r="S2023">
        <v>5042.3100000000004</v>
      </c>
    </row>
    <row r="2024" spans="1:19">
      <c r="A2024" t="s">
        <v>5028</v>
      </c>
      <c r="B2024" s="2">
        <v>44048</v>
      </c>
      <c r="C2024" t="s">
        <v>33</v>
      </c>
      <c r="D2024">
        <v>30</v>
      </c>
      <c r="E2024" t="s">
        <v>39</v>
      </c>
      <c r="F2024">
        <v>0</v>
      </c>
      <c r="G2024">
        <v>3</v>
      </c>
      <c r="H2024" t="s">
        <v>3686</v>
      </c>
      <c r="I2024">
        <v>4192</v>
      </c>
      <c r="J2024">
        <v>0</v>
      </c>
      <c r="K2024">
        <v>60</v>
      </c>
      <c r="L2024" t="s">
        <v>142</v>
      </c>
      <c r="M2024" t="s">
        <v>23</v>
      </c>
      <c r="N2024" t="s">
        <v>39</v>
      </c>
      <c r="P2024" t="s">
        <v>164</v>
      </c>
      <c r="Q2024" t="s">
        <v>50</v>
      </c>
      <c r="R2024">
        <v>20.6</v>
      </c>
      <c r="S2024">
        <v>3917.2</v>
      </c>
    </row>
    <row r="2025" spans="1:19">
      <c r="A2025" t="s">
        <v>5030</v>
      </c>
      <c r="B2025" s="2">
        <v>44050</v>
      </c>
      <c r="C2025" t="s">
        <v>22</v>
      </c>
      <c r="D2025">
        <v>60</v>
      </c>
      <c r="E2025" t="s">
        <v>23</v>
      </c>
      <c r="F2025">
        <v>0</v>
      </c>
      <c r="G2025">
        <v>3</v>
      </c>
      <c r="H2025" t="s">
        <v>3686</v>
      </c>
      <c r="I2025">
        <v>5301</v>
      </c>
      <c r="J2025">
        <v>0</v>
      </c>
      <c r="K2025">
        <v>60</v>
      </c>
      <c r="L2025" t="s">
        <v>15568</v>
      </c>
      <c r="M2025" t="s">
        <v>23</v>
      </c>
      <c r="N2025" t="s">
        <v>23</v>
      </c>
      <c r="O2025" t="s">
        <v>25</v>
      </c>
      <c r="P2025" t="s">
        <v>164</v>
      </c>
      <c r="Q2025" t="s">
        <v>50</v>
      </c>
      <c r="R2025">
        <v>101.15</v>
      </c>
      <c r="S2025">
        <v>6670.4</v>
      </c>
    </row>
    <row r="2026" spans="1:19">
      <c r="A2026" t="s">
        <v>5032</v>
      </c>
      <c r="B2026" s="2">
        <v>44944</v>
      </c>
      <c r="C2026" t="s">
        <v>22</v>
      </c>
      <c r="D2026">
        <v>27</v>
      </c>
      <c r="E2026" t="s">
        <v>39</v>
      </c>
      <c r="F2026">
        <v>0</v>
      </c>
      <c r="G2026">
        <v>3</v>
      </c>
      <c r="H2026" t="s">
        <v>3686</v>
      </c>
      <c r="I2026">
        <v>4529</v>
      </c>
      <c r="J2026">
        <v>0</v>
      </c>
      <c r="K2026">
        <v>31</v>
      </c>
      <c r="L2026" t="s">
        <v>15568</v>
      </c>
      <c r="M2026" t="s">
        <v>39</v>
      </c>
      <c r="N2026" t="s">
        <v>23</v>
      </c>
      <c r="O2026" t="s">
        <v>49</v>
      </c>
      <c r="P2026" t="s">
        <v>202</v>
      </c>
      <c r="Q2026" t="s">
        <v>27</v>
      </c>
      <c r="R2026">
        <v>50.05</v>
      </c>
      <c r="S2026">
        <v>1523.4</v>
      </c>
    </row>
    <row r="2027" spans="1:19">
      <c r="A2027" t="s">
        <v>5034</v>
      </c>
      <c r="B2027" s="2">
        <v>45305</v>
      </c>
      <c r="C2027" t="s">
        <v>22</v>
      </c>
      <c r="D2027">
        <v>35</v>
      </c>
      <c r="E2027" t="s">
        <v>23</v>
      </c>
      <c r="F2027">
        <v>1</v>
      </c>
      <c r="G2027">
        <v>3</v>
      </c>
      <c r="H2027" t="s">
        <v>3686</v>
      </c>
      <c r="I2027">
        <v>2394</v>
      </c>
      <c r="J2027">
        <v>1</v>
      </c>
      <c r="K2027">
        <v>19</v>
      </c>
      <c r="L2027" t="s">
        <v>97</v>
      </c>
      <c r="M2027" t="s">
        <v>23</v>
      </c>
      <c r="N2027" t="s">
        <v>23</v>
      </c>
      <c r="O2027" t="s">
        <v>56</v>
      </c>
      <c r="P2027" t="s">
        <v>202</v>
      </c>
      <c r="Q2027" t="s">
        <v>27</v>
      </c>
      <c r="R2027">
        <v>48.95</v>
      </c>
      <c r="S2027">
        <v>1178.8499999999999</v>
      </c>
    </row>
    <row r="2028" spans="1:19">
      <c r="A2028" t="s">
        <v>5036</v>
      </c>
      <c r="B2028" s="2">
        <v>45779</v>
      </c>
      <c r="C2028" t="s">
        <v>22</v>
      </c>
      <c r="D2028">
        <v>59</v>
      </c>
      <c r="E2028" t="s">
        <v>23</v>
      </c>
      <c r="F2028">
        <v>0</v>
      </c>
      <c r="G2028">
        <v>3</v>
      </c>
      <c r="H2028" t="s">
        <v>3751</v>
      </c>
      <c r="I2028">
        <v>3610</v>
      </c>
      <c r="J2028">
        <v>3</v>
      </c>
      <c r="K2028">
        <v>3</v>
      </c>
      <c r="L2028" t="s">
        <v>48</v>
      </c>
      <c r="M2028" t="s">
        <v>39</v>
      </c>
      <c r="N2028" t="s">
        <v>23</v>
      </c>
      <c r="O2028" t="s">
        <v>56</v>
      </c>
      <c r="P2028" t="s">
        <v>26</v>
      </c>
      <c r="Q2028" t="s">
        <v>50</v>
      </c>
      <c r="R2028">
        <v>35.1</v>
      </c>
      <c r="S2028">
        <v>101.1</v>
      </c>
    </row>
    <row r="2029" spans="1:19">
      <c r="A2029" t="s">
        <v>5037</v>
      </c>
      <c r="B2029" s="2">
        <v>45705</v>
      </c>
      <c r="C2029" t="s">
        <v>22</v>
      </c>
      <c r="D2029">
        <v>33</v>
      </c>
      <c r="E2029" t="s">
        <v>39</v>
      </c>
      <c r="F2029">
        <v>0</v>
      </c>
      <c r="G2029">
        <v>3</v>
      </c>
      <c r="H2029" t="s">
        <v>3686</v>
      </c>
      <c r="I2029">
        <v>4093</v>
      </c>
      <c r="J2029">
        <v>0</v>
      </c>
      <c r="K2029">
        <v>6</v>
      </c>
      <c r="L2029" t="s">
        <v>48</v>
      </c>
      <c r="M2029" t="s">
        <v>23</v>
      </c>
      <c r="N2029" t="s">
        <v>23</v>
      </c>
      <c r="O2029" t="s">
        <v>25</v>
      </c>
      <c r="P2029" t="s">
        <v>26</v>
      </c>
      <c r="Q2029" t="s">
        <v>27</v>
      </c>
      <c r="R2029">
        <v>78.95</v>
      </c>
      <c r="S2029">
        <v>672.07</v>
      </c>
    </row>
    <row r="2030" spans="1:19">
      <c r="A2030" t="s">
        <v>5039</v>
      </c>
      <c r="B2030" s="2">
        <v>43714</v>
      </c>
      <c r="C2030" t="s">
        <v>33</v>
      </c>
      <c r="D2030">
        <v>55</v>
      </c>
      <c r="E2030" t="s">
        <v>39</v>
      </c>
      <c r="F2030">
        <v>0</v>
      </c>
      <c r="G2030">
        <v>3</v>
      </c>
      <c r="H2030" t="s">
        <v>3686</v>
      </c>
      <c r="I2030">
        <v>4955</v>
      </c>
      <c r="J2030">
        <v>0</v>
      </c>
      <c r="K2030">
        <v>71</v>
      </c>
      <c r="L2030" t="s">
        <v>316</v>
      </c>
      <c r="M2030" t="s">
        <v>23</v>
      </c>
      <c r="N2030" t="s">
        <v>23</v>
      </c>
      <c r="O2030" t="s">
        <v>25</v>
      </c>
      <c r="P2030" t="s">
        <v>164</v>
      </c>
      <c r="Q2030" t="s">
        <v>50</v>
      </c>
      <c r="R2030">
        <v>113.15</v>
      </c>
      <c r="S2030">
        <v>10009.700000000001</v>
      </c>
    </row>
    <row r="2031" spans="1:19">
      <c r="A2031" t="s">
        <v>5041</v>
      </c>
      <c r="B2031" s="2">
        <v>45514</v>
      </c>
      <c r="C2031" t="s">
        <v>33</v>
      </c>
      <c r="D2031">
        <v>25</v>
      </c>
      <c r="E2031" t="s">
        <v>39</v>
      </c>
      <c r="F2031">
        <v>0</v>
      </c>
      <c r="G2031">
        <v>3</v>
      </c>
      <c r="H2031" t="s">
        <v>3686</v>
      </c>
      <c r="I2031">
        <v>4998</v>
      </c>
      <c r="J2031">
        <v>0</v>
      </c>
      <c r="K2031">
        <v>12</v>
      </c>
      <c r="L2031" t="s">
        <v>15568</v>
      </c>
      <c r="M2031" t="s">
        <v>23</v>
      </c>
      <c r="N2031" t="s">
        <v>23</v>
      </c>
      <c r="O2031" t="s">
        <v>49</v>
      </c>
      <c r="P2031" t="s">
        <v>26</v>
      </c>
      <c r="Q2031" t="s">
        <v>27</v>
      </c>
      <c r="R2031">
        <v>45</v>
      </c>
      <c r="S2031">
        <v>957.67</v>
      </c>
    </row>
    <row r="2032" spans="1:19">
      <c r="A2032" t="s">
        <v>5043</v>
      </c>
      <c r="B2032" s="2">
        <v>44465</v>
      </c>
      <c r="C2032" t="s">
        <v>22</v>
      </c>
      <c r="D2032">
        <v>47</v>
      </c>
      <c r="E2032" t="s">
        <v>23</v>
      </c>
      <c r="F2032">
        <v>1</v>
      </c>
      <c r="G2032">
        <v>3</v>
      </c>
      <c r="H2032" t="s">
        <v>3686</v>
      </c>
      <c r="I2032">
        <v>3729</v>
      </c>
      <c r="J2032">
        <v>7</v>
      </c>
      <c r="K2032">
        <v>47</v>
      </c>
      <c r="L2032" t="s">
        <v>15568</v>
      </c>
      <c r="M2032" t="s">
        <v>23</v>
      </c>
      <c r="N2032" t="s">
        <v>23</v>
      </c>
      <c r="O2032" t="s">
        <v>25</v>
      </c>
      <c r="P2032" t="s">
        <v>202</v>
      </c>
      <c r="Q2032" t="s">
        <v>27</v>
      </c>
      <c r="R2032">
        <v>113.45</v>
      </c>
      <c r="S2032">
        <v>5749.73</v>
      </c>
    </row>
    <row r="2033" spans="1:19">
      <c r="A2033" t="s">
        <v>5046</v>
      </c>
      <c r="B2033" s="2">
        <v>45009</v>
      </c>
      <c r="C2033" t="s">
        <v>33</v>
      </c>
      <c r="D2033">
        <v>58</v>
      </c>
      <c r="E2033" t="s">
        <v>39</v>
      </c>
      <c r="F2033">
        <v>0</v>
      </c>
      <c r="G2033">
        <v>3</v>
      </c>
      <c r="H2033" t="s">
        <v>3686</v>
      </c>
      <c r="I2033">
        <v>2265</v>
      </c>
      <c r="J2033">
        <v>0</v>
      </c>
      <c r="K2033">
        <v>29</v>
      </c>
      <c r="L2033" t="s">
        <v>15568</v>
      </c>
      <c r="M2033" t="s">
        <v>23</v>
      </c>
      <c r="N2033" t="s">
        <v>39</v>
      </c>
      <c r="P2033" t="s">
        <v>164</v>
      </c>
      <c r="Q2033" t="s">
        <v>50</v>
      </c>
      <c r="R2033">
        <v>19.399999999999999</v>
      </c>
      <c r="S2033">
        <v>990.99</v>
      </c>
    </row>
    <row r="2034" spans="1:19">
      <c r="A2034" t="s">
        <v>5048</v>
      </c>
      <c r="B2034" s="2">
        <v>44940</v>
      </c>
      <c r="C2034" t="s">
        <v>22</v>
      </c>
      <c r="D2034">
        <v>30</v>
      </c>
      <c r="E2034" t="s">
        <v>39</v>
      </c>
      <c r="F2034">
        <v>0</v>
      </c>
      <c r="G2034">
        <v>3</v>
      </c>
      <c r="H2034" t="s">
        <v>3686</v>
      </c>
      <c r="I2034">
        <v>2598</v>
      </c>
      <c r="J2034">
        <v>0</v>
      </c>
      <c r="K2034">
        <v>31</v>
      </c>
      <c r="L2034" t="s">
        <v>15568</v>
      </c>
      <c r="M2034" t="s">
        <v>23</v>
      </c>
      <c r="N2034" t="s">
        <v>39</v>
      </c>
      <c r="P2034" t="s">
        <v>164</v>
      </c>
      <c r="Q2034" t="s">
        <v>50</v>
      </c>
      <c r="R2034">
        <v>20.45</v>
      </c>
      <c r="S2034">
        <v>1710.22</v>
      </c>
    </row>
    <row r="2035" spans="1:19">
      <c r="A2035" t="s">
        <v>5050</v>
      </c>
      <c r="B2035" s="2">
        <v>44927</v>
      </c>
      <c r="C2035" t="s">
        <v>33</v>
      </c>
      <c r="D2035">
        <v>59</v>
      </c>
      <c r="E2035" t="s">
        <v>39</v>
      </c>
      <c r="F2035">
        <v>0</v>
      </c>
      <c r="G2035">
        <v>3</v>
      </c>
      <c r="H2035" t="s">
        <v>3686</v>
      </c>
      <c r="I2035">
        <v>3727</v>
      </c>
      <c r="J2035">
        <v>0</v>
      </c>
      <c r="K2035">
        <v>31</v>
      </c>
      <c r="L2035" t="s">
        <v>40</v>
      </c>
      <c r="M2035" t="s">
        <v>23</v>
      </c>
      <c r="N2035" t="s">
        <v>23</v>
      </c>
      <c r="O2035" t="s">
        <v>25</v>
      </c>
      <c r="P2035" t="s">
        <v>26</v>
      </c>
      <c r="Q2035" t="s">
        <v>50</v>
      </c>
      <c r="R2035">
        <v>84.75</v>
      </c>
      <c r="S2035">
        <v>3363.91</v>
      </c>
    </row>
    <row r="2036" spans="1:19">
      <c r="A2036" t="s">
        <v>5052</v>
      </c>
      <c r="B2036" s="2">
        <v>44538</v>
      </c>
      <c r="C2036" t="s">
        <v>22</v>
      </c>
      <c r="D2036">
        <v>30</v>
      </c>
      <c r="E2036" t="s">
        <v>23</v>
      </c>
      <c r="F2036">
        <v>0</v>
      </c>
      <c r="G2036">
        <v>3</v>
      </c>
      <c r="H2036" t="s">
        <v>3686</v>
      </c>
      <c r="I2036">
        <v>5981</v>
      </c>
      <c r="J2036">
        <v>1</v>
      </c>
      <c r="K2036">
        <v>44</v>
      </c>
      <c r="L2036" t="s">
        <v>15568</v>
      </c>
      <c r="M2036" t="s">
        <v>23</v>
      </c>
      <c r="N2036" t="s">
        <v>23</v>
      </c>
      <c r="O2036" t="s">
        <v>49</v>
      </c>
      <c r="P2036" t="s">
        <v>202</v>
      </c>
      <c r="Q2036" t="s">
        <v>27</v>
      </c>
      <c r="R2036">
        <v>59.85</v>
      </c>
      <c r="S2036">
        <v>3378.79</v>
      </c>
    </row>
    <row r="2037" spans="1:19">
      <c r="A2037" t="s">
        <v>5054</v>
      </c>
      <c r="B2037" s="2">
        <v>43725</v>
      </c>
      <c r="C2037" t="s">
        <v>33</v>
      </c>
      <c r="D2037">
        <v>39</v>
      </c>
      <c r="E2037" t="s">
        <v>23</v>
      </c>
      <c r="F2037">
        <v>1</v>
      </c>
      <c r="G2037">
        <v>3</v>
      </c>
      <c r="H2037" t="s">
        <v>3686</v>
      </c>
      <c r="I2037">
        <v>4204</v>
      </c>
      <c r="J2037">
        <v>2</v>
      </c>
      <c r="K2037">
        <v>71</v>
      </c>
      <c r="L2037" t="s">
        <v>15568</v>
      </c>
      <c r="M2037" t="s">
        <v>23</v>
      </c>
      <c r="N2037" t="s">
        <v>23</v>
      </c>
      <c r="O2037" t="s">
        <v>25</v>
      </c>
      <c r="P2037" t="s">
        <v>164</v>
      </c>
      <c r="Q2037" t="s">
        <v>27</v>
      </c>
      <c r="R2037">
        <v>109</v>
      </c>
      <c r="S2037">
        <v>7942.44</v>
      </c>
    </row>
    <row r="2038" spans="1:19">
      <c r="A2038" t="s">
        <v>5057</v>
      </c>
      <c r="B2038" s="2">
        <v>44476</v>
      </c>
      <c r="C2038" t="s">
        <v>22</v>
      </c>
      <c r="D2038">
        <v>22</v>
      </c>
      <c r="E2038" t="s">
        <v>23</v>
      </c>
      <c r="F2038">
        <v>1</v>
      </c>
      <c r="G2038">
        <v>3</v>
      </c>
      <c r="H2038" t="s">
        <v>3686</v>
      </c>
      <c r="I2038">
        <v>3136</v>
      </c>
      <c r="J2038">
        <v>1</v>
      </c>
      <c r="K2038">
        <v>46</v>
      </c>
      <c r="L2038" t="s">
        <v>15568</v>
      </c>
      <c r="M2038" t="s">
        <v>23</v>
      </c>
      <c r="N2038" t="s">
        <v>39</v>
      </c>
      <c r="P2038" t="s">
        <v>164</v>
      </c>
      <c r="Q2038" t="s">
        <v>50</v>
      </c>
      <c r="R2038">
        <v>20.2</v>
      </c>
      <c r="S2038">
        <v>3029.77</v>
      </c>
    </row>
    <row r="2039" spans="1:19">
      <c r="A2039" t="s">
        <v>5059</v>
      </c>
      <c r="B2039" s="2">
        <v>44668</v>
      </c>
      <c r="C2039" t="s">
        <v>33</v>
      </c>
      <c r="D2039">
        <v>54</v>
      </c>
      <c r="E2039" t="s">
        <v>23</v>
      </c>
      <c r="F2039">
        <v>3</v>
      </c>
      <c r="G2039">
        <v>3</v>
      </c>
      <c r="H2039" t="s">
        <v>3686</v>
      </c>
      <c r="I2039">
        <v>2819</v>
      </c>
      <c r="J2039">
        <v>0</v>
      </c>
      <c r="K2039">
        <v>40</v>
      </c>
      <c r="L2039" t="s">
        <v>15568</v>
      </c>
      <c r="M2039" t="s">
        <v>39</v>
      </c>
      <c r="N2039" t="s">
        <v>23</v>
      </c>
      <c r="O2039" t="s">
        <v>49</v>
      </c>
      <c r="P2039" t="s">
        <v>26</v>
      </c>
      <c r="Q2039" t="s">
        <v>27</v>
      </c>
      <c r="R2039">
        <v>50.85</v>
      </c>
      <c r="S2039">
        <v>2036.55</v>
      </c>
    </row>
    <row r="2040" spans="1:19">
      <c r="A2040" t="s">
        <v>5061</v>
      </c>
      <c r="B2040" s="2">
        <v>45491</v>
      </c>
      <c r="C2040" t="s">
        <v>22</v>
      </c>
      <c r="D2040">
        <v>27</v>
      </c>
      <c r="E2040" t="s">
        <v>23</v>
      </c>
      <c r="F2040">
        <v>1</v>
      </c>
      <c r="G2040">
        <v>3</v>
      </c>
      <c r="H2040" t="s">
        <v>3686</v>
      </c>
      <c r="I2040">
        <v>5282</v>
      </c>
      <c r="J2040">
        <v>1</v>
      </c>
      <c r="K2040">
        <v>13</v>
      </c>
      <c r="L2040" t="s">
        <v>97</v>
      </c>
      <c r="M2040" t="s">
        <v>23</v>
      </c>
      <c r="N2040" t="s">
        <v>23</v>
      </c>
      <c r="O2040" t="s">
        <v>25</v>
      </c>
      <c r="P2040" t="s">
        <v>26</v>
      </c>
      <c r="Q2040" t="s">
        <v>27</v>
      </c>
      <c r="R2040">
        <v>97</v>
      </c>
      <c r="S2040">
        <v>1907.1</v>
      </c>
    </row>
    <row r="2041" spans="1:19">
      <c r="A2041" t="s">
        <v>5064</v>
      </c>
      <c r="B2041" s="2">
        <v>45162</v>
      </c>
      <c r="C2041" t="s">
        <v>22</v>
      </c>
      <c r="D2041">
        <v>60</v>
      </c>
      <c r="E2041" t="s">
        <v>39</v>
      </c>
      <c r="F2041">
        <v>0</v>
      </c>
      <c r="G2041">
        <v>3</v>
      </c>
      <c r="H2041" t="s">
        <v>3686</v>
      </c>
      <c r="I2041">
        <v>5796</v>
      </c>
      <c r="J2041">
        <v>0</v>
      </c>
      <c r="K2041">
        <v>24</v>
      </c>
      <c r="L2041" t="s">
        <v>15568</v>
      </c>
      <c r="M2041" t="s">
        <v>23</v>
      </c>
      <c r="N2041" t="s">
        <v>23</v>
      </c>
      <c r="O2041" t="s">
        <v>49</v>
      </c>
      <c r="P2041" t="s">
        <v>26</v>
      </c>
      <c r="Q2041" t="s">
        <v>27</v>
      </c>
      <c r="R2041">
        <v>51.15</v>
      </c>
      <c r="S2041">
        <v>2090.98</v>
      </c>
    </row>
    <row r="2042" spans="1:19">
      <c r="A2042" t="s">
        <v>5067</v>
      </c>
      <c r="B2042" s="2">
        <v>45765</v>
      </c>
      <c r="C2042" t="s">
        <v>33</v>
      </c>
      <c r="D2042">
        <v>60</v>
      </c>
      <c r="E2042" t="s">
        <v>23</v>
      </c>
      <c r="F2042">
        <v>0</v>
      </c>
      <c r="G2042">
        <v>3</v>
      </c>
      <c r="H2042" t="s">
        <v>3686</v>
      </c>
      <c r="I2042">
        <v>3306</v>
      </c>
      <c r="J2042">
        <v>2</v>
      </c>
      <c r="K2042">
        <v>4</v>
      </c>
      <c r="L2042" t="s">
        <v>48</v>
      </c>
      <c r="M2042" t="s">
        <v>39</v>
      </c>
      <c r="N2042" t="s">
        <v>23</v>
      </c>
      <c r="O2042" t="s">
        <v>49</v>
      </c>
      <c r="P2042" t="s">
        <v>26</v>
      </c>
      <c r="Q2042" t="s">
        <v>27</v>
      </c>
      <c r="R2042">
        <v>29.05</v>
      </c>
      <c r="S2042">
        <v>129.6</v>
      </c>
    </row>
    <row r="2043" spans="1:19">
      <c r="A2043" t="s">
        <v>5070</v>
      </c>
      <c r="B2043" s="2">
        <v>44734</v>
      </c>
      <c r="C2043" t="s">
        <v>22</v>
      </c>
      <c r="D2043">
        <v>40</v>
      </c>
      <c r="E2043" t="s">
        <v>39</v>
      </c>
      <c r="F2043">
        <v>0</v>
      </c>
      <c r="G2043">
        <v>3</v>
      </c>
      <c r="H2043" t="s">
        <v>3686</v>
      </c>
      <c r="I2043">
        <v>4591</v>
      </c>
      <c r="J2043">
        <v>0</v>
      </c>
      <c r="K2043">
        <v>38</v>
      </c>
      <c r="L2043" t="s">
        <v>15568</v>
      </c>
      <c r="M2043" t="s">
        <v>23</v>
      </c>
      <c r="N2043" t="s">
        <v>23</v>
      </c>
      <c r="O2043" t="s">
        <v>25</v>
      </c>
      <c r="P2043" t="s">
        <v>26</v>
      </c>
      <c r="Q2043" t="s">
        <v>50</v>
      </c>
      <c r="R2043">
        <v>69.5</v>
      </c>
      <c r="S2043">
        <v>3936.58</v>
      </c>
    </row>
    <row r="2044" spans="1:19">
      <c r="A2044" t="s">
        <v>5072</v>
      </c>
      <c r="B2044" s="2">
        <v>44594</v>
      </c>
      <c r="C2044" t="s">
        <v>33</v>
      </c>
      <c r="D2044">
        <v>63</v>
      </c>
      <c r="E2044" t="s">
        <v>23</v>
      </c>
      <c r="F2044">
        <v>0</v>
      </c>
      <c r="G2044">
        <v>3</v>
      </c>
      <c r="H2044" t="s">
        <v>3686</v>
      </c>
      <c r="I2044">
        <v>5573</v>
      </c>
      <c r="J2044">
        <v>2</v>
      </c>
      <c r="K2044">
        <v>42</v>
      </c>
      <c r="L2044" t="s">
        <v>15568</v>
      </c>
      <c r="M2044" t="s">
        <v>23</v>
      </c>
      <c r="N2044" t="s">
        <v>23</v>
      </c>
      <c r="O2044" t="s">
        <v>25</v>
      </c>
      <c r="P2044" t="s">
        <v>202</v>
      </c>
      <c r="Q2044" t="s">
        <v>27</v>
      </c>
      <c r="R2044">
        <v>105.2</v>
      </c>
      <c r="S2044">
        <v>6044.65</v>
      </c>
    </row>
    <row r="2045" spans="1:19">
      <c r="A2045" t="s">
        <v>5074</v>
      </c>
      <c r="B2045" s="2">
        <v>45200</v>
      </c>
      <c r="C2045" t="s">
        <v>33</v>
      </c>
      <c r="D2045">
        <v>79</v>
      </c>
      <c r="E2045" t="s">
        <v>23</v>
      </c>
      <c r="F2045">
        <v>0</v>
      </c>
      <c r="G2045">
        <v>3</v>
      </c>
      <c r="H2045" t="s">
        <v>3686</v>
      </c>
      <c r="I2045">
        <v>2136</v>
      </c>
      <c r="J2045">
        <v>5</v>
      </c>
      <c r="K2045">
        <v>22</v>
      </c>
      <c r="L2045" t="s">
        <v>97</v>
      </c>
      <c r="M2045" t="s">
        <v>23</v>
      </c>
      <c r="N2045" t="s">
        <v>23</v>
      </c>
      <c r="O2045" t="s">
        <v>49</v>
      </c>
      <c r="P2045" t="s">
        <v>164</v>
      </c>
      <c r="Q2045" t="s">
        <v>50</v>
      </c>
      <c r="R2045">
        <v>63.55</v>
      </c>
      <c r="S2045">
        <v>1760.64</v>
      </c>
    </row>
    <row r="2046" spans="1:19">
      <c r="A2046" t="s">
        <v>5077</v>
      </c>
      <c r="B2046" s="2">
        <v>45145</v>
      </c>
      <c r="C2046" t="s">
        <v>22</v>
      </c>
      <c r="D2046">
        <v>73</v>
      </c>
      <c r="E2046" t="s">
        <v>23</v>
      </c>
      <c r="F2046">
        <v>2</v>
      </c>
      <c r="G2046">
        <v>3</v>
      </c>
      <c r="H2046" t="s">
        <v>3686</v>
      </c>
      <c r="I2046">
        <v>3412</v>
      </c>
      <c r="J2046">
        <v>6</v>
      </c>
      <c r="K2046">
        <v>24</v>
      </c>
      <c r="L2046" t="s">
        <v>40</v>
      </c>
      <c r="M2046" t="s">
        <v>23</v>
      </c>
      <c r="N2046" t="s">
        <v>23</v>
      </c>
      <c r="O2046" t="s">
        <v>25</v>
      </c>
      <c r="P2046" t="s">
        <v>164</v>
      </c>
      <c r="Q2046" t="s">
        <v>27</v>
      </c>
      <c r="R2046">
        <v>79.849999999999994</v>
      </c>
      <c r="S2046">
        <v>1955.19</v>
      </c>
    </row>
    <row r="2047" spans="1:19">
      <c r="A2047" t="s">
        <v>5079</v>
      </c>
      <c r="B2047" s="2">
        <v>45270</v>
      </c>
      <c r="C2047" t="s">
        <v>33</v>
      </c>
      <c r="D2047">
        <v>66</v>
      </c>
      <c r="E2047" t="s">
        <v>23</v>
      </c>
      <c r="F2047">
        <v>0</v>
      </c>
      <c r="G2047">
        <v>3</v>
      </c>
      <c r="H2047" t="s">
        <v>3686</v>
      </c>
      <c r="I2047">
        <v>4382</v>
      </c>
      <c r="J2047">
        <v>0</v>
      </c>
      <c r="K2047">
        <v>20</v>
      </c>
      <c r="L2047" t="s">
        <v>97</v>
      </c>
      <c r="M2047" t="s">
        <v>23</v>
      </c>
      <c r="N2047" t="s">
        <v>23</v>
      </c>
      <c r="O2047" t="s">
        <v>25</v>
      </c>
      <c r="P2047" t="s">
        <v>26</v>
      </c>
      <c r="Q2047" t="s">
        <v>27</v>
      </c>
      <c r="R2047">
        <v>96.55</v>
      </c>
      <c r="S2047">
        <v>2473.0500000000002</v>
      </c>
    </row>
    <row r="2048" spans="1:19">
      <c r="A2048" t="s">
        <v>5081</v>
      </c>
      <c r="B2048" s="2">
        <v>45583</v>
      </c>
      <c r="C2048" t="s">
        <v>33</v>
      </c>
      <c r="D2048">
        <v>32</v>
      </c>
      <c r="E2048" t="s">
        <v>23</v>
      </c>
      <c r="F2048">
        <v>0</v>
      </c>
      <c r="G2048">
        <v>3</v>
      </c>
      <c r="H2048" t="s">
        <v>3686</v>
      </c>
      <c r="I2048">
        <v>2578</v>
      </c>
      <c r="J2048">
        <v>2</v>
      </c>
      <c r="K2048">
        <v>10</v>
      </c>
      <c r="L2048" t="s">
        <v>15568</v>
      </c>
      <c r="M2048" t="s">
        <v>39</v>
      </c>
      <c r="N2048" t="s">
        <v>23</v>
      </c>
      <c r="O2048" t="s">
        <v>56</v>
      </c>
      <c r="P2048" t="s">
        <v>164</v>
      </c>
      <c r="Q2048" t="s">
        <v>27</v>
      </c>
      <c r="R2048">
        <v>52.55</v>
      </c>
      <c r="S2048">
        <v>525.5</v>
      </c>
    </row>
    <row r="2049" spans="1:19">
      <c r="A2049" t="s">
        <v>5084</v>
      </c>
      <c r="B2049" s="2">
        <v>43862</v>
      </c>
      <c r="C2049" t="s">
        <v>22</v>
      </c>
      <c r="D2049">
        <v>43</v>
      </c>
      <c r="E2049" t="s">
        <v>39</v>
      </c>
      <c r="F2049">
        <v>0</v>
      </c>
      <c r="G2049">
        <v>3</v>
      </c>
      <c r="H2049" t="s">
        <v>3686</v>
      </c>
      <c r="I2049">
        <v>4601</v>
      </c>
      <c r="J2049">
        <v>0</v>
      </c>
      <c r="K2049">
        <v>66</v>
      </c>
      <c r="L2049" t="s">
        <v>316</v>
      </c>
      <c r="M2049" t="s">
        <v>23</v>
      </c>
      <c r="N2049" t="s">
        <v>39</v>
      </c>
      <c r="P2049" t="s">
        <v>164</v>
      </c>
      <c r="Q2049" t="s">
        <v>27</v>
      </c>
      <c r="R2049">
        <v>19.7</v>
      </c>
      <c r="S2049">
        <v>4259.4399999999996</v>
      </c>
    </row>
    <row r="2050" spans="1:19">
      <c r="A2050" t="s">
        <v>5086</v>
      </c>
      <c r="B2050" s="2">
        <v>45080</v>
      </c>
      <c r="C2050" t="s">
        <v>22</v>
      </c>
      <c r="D2050">
        <v>50</v>
      </c>
      <c r="E2050" t="s">
        <v>39</v>
      </c>
      <c r="F2050">
        <v>0</v>
      </c>
      <c r="G2050">
        <v>3</v>
      </c>
      <c r="H2050" t="s">
        <v>3686</v>
      </c>
      <c r="I2050">
        <v>3130</v>
      </c>
      <c r="J2050">
        <v>0</v>
      </c>
      <c r="K2050">
        <v>26</v>
      </c>
      <c r="L2050" t="s">
        <v>40</v>
      </c>
      <c r="M2050" t="s">
        <v>23</v>
      </c>
      <c r="N2050" t="s">
        <v>23</v>
      </c>
      <c r="O2050" t="s">
        <v>56</v>
      </c>
      <c r="P2050" t="s">
        <v>202</v>
      </c>
      <c r="Q2050" t="s">
        <v>50</v>
      </c>
      <c r="R2050">
        <v>51.55</v>
      </c>
      <c r="S2050">
        <v>1936.82</v>
      </c>
    </row>
    <row r="2051" spans="1:19">
      <c r="A2051" t="s">
        <v>5088</v>
      </c>
      <c r="B2051" s="2">
        <v>44818</v>
      </c>
      <c r="C2051" t="s">
        <v>33</v>
      </c>
      <c r="D2051">
        <v>29</v>
      </c>
      <c r="E2051" t="s">
        <v>39</v>
      </c>
      <c r="F2051">
        <v>0</v>
      </c>
      <c r="G2051">
        <v>3</v>
      </c>
      <c r="H2051" t="s">
        <v>3686</v>
      </c>
      <c r="I2051">
        <v>3244</v>
      </c>
      <c r="J2051">
        <v>0</v>
      </c>
      <c r="K2051">
        <v>35</v>
      </c>
      <c r="L2051" t="s">
        <v>40</v>
      </c>
      <c r="M2051" t="s">
        <v>23</v>
      </c>
      <c r="N2051" t="s">
        <v>23</v>
      </c>
      <c r="O2051" t="s">
        <v>25</v>
      </c>
      <c r="P2051" t="s">
        <v>202</v>
      </c>
      <c r="Q2051" t="s">
        <v>27</v>
      </c>
      <c r="R2051">
        <v>99.25</v>
      </c>
      <c r="S2051">
        <v>4806.7</v>
      </c>
    </row>
    <row r="2052" spans="1:19">
      <c r="A2052" t="s">
        <v>5090</v>
      </c>
      <c r="B2052" s="2">
        <v>43994</v>
      </c>
      <c r="C2052" t="s">
        <v>33</v>
      </c>
      <c r="D2052">
        <v>38</v>
      </c>
      <c r="E2052" t="s">
        <v>23</v>
      </c>
      <c r="F2052">
        <v>3</v>
      </c>
      <c r="G2052">
        <v>3</v>
      </c>
      <c r="H2052" t="s">
        <v>3686</v>
      </c>
      <c r="I2052">
        <v>5735</v>
      </c>
      <c r="J2052">
        <v>4</v>
      </c>
      <c r="K2052">
        <v>62</v>
      </c>
      <c r="L2052" t="s">
        <v>15568</v>
      </c>
      <c r="M2052" t="s">
        <v>23</v>
      </c>
      <c r="N2052" t="s">
        <v>23</v>
      </c>
      <c r="O2052" t="s">
        <v>25</v>
      </c>
      <c r="P2052" t="s">
        <v>164</v>
      </c>
      <c r="Q2052" t="s">
        <v>27</v>
      </c>
      <c r="R2052">
        <v>101.15</v>
      </c>
      <c r="S2052">
        <v>8444.0300000000007</v>
      </c>
    </row>
    <row r="2053" spans="1:19">
      <c r="A2053" t="s">
        <v>5092</v>
      </c>
      <c r="B2053" s="2">
        <v>44352</v>
      </c>
      <c r="C2053" t="s">
        <v>22</v>
      </c>
      <c r="D2053">
        <v>32</v>
      </c>
      <c r="E2053" t="s">
        <v>39</v>
      </c>
      <c r="F2053">
        <v>0</v>
      </c>
      <c r="G2053">
        <v>3</v>
      </c>
      <c r="H2053" t="s">
        <v>3686</v>
      </c>
      <c r="I2053">
        <v>5052</v>
      </c>
      <c r="J2053">
        <v>0</v>
      </c>
      <c r="K2053">
        <v>50</v>
      </c>
      <c r="L2053" t="s">
        <v>142</v>
      </c>
      <c r="M2053" t="s">
        <v>39</v>
      </c>
      <c r="N2053" t="s">
        <v>23</v>
      </c>
      <c r="O2053" t="s">
        <v>49</v>
      </c>
      <c r="P2053" t="s">
        <v>202</v>
      </c>
      <c r="Q2053" t="s">
        <v>50</v>
      </c>
      <c r="R2053">
        <v>35.4</v>
      </c>
      <c r="S2053">
        <v>1748.9</v>
      </c>
    </row>
    <row r="2054" spans="1:19">
      <c r="A2054" t="s">
        <v>5094</v>
      </c>
      <c r="B2054" s="2">
        <v>43691</v>
      </c>
      <c r="C2054" t="s">
        <v>22</v>
      </c>
      <c r="D2054">
        <v>45</v>
      </c>
      <c r="E2054" t="s">
        <v>23</v>
      </c>
      <c r="F2054">
        <v>0</v>
      </c>
      <c r="G2054">
        <v>3</v>
      </c>
      <c r="H2054" t="s">
        <v>3686</v>
      </c>
      <c r="I2054">
        <v>6436</v>
      </c>
      <c r="J2054">
        <v>10</v>
      </c>
      <c r="K2054">
        <v>72</v>
      </c>
      <c r="L2054" t="s">
        <v>316</v>
      </c>
      <c r="M2054" t="s">
        <v>23</v>
      </c>
      <c r="N2054" t="s">
        <v>39</v>
      </c>
      <c r="P2054" t="s">
        <v>164</v>
      </c>
      <c r="Q2054" t="s">
        <v>50</v>
      </c>
      <c r="R2054">
        <v>19.7</v>
      </c>
      <c r="S2054">
        <v>3435.74</v>
      </c>
    </row>
    <row r="2055" spans="1:19">
      <c r="A2055" t="s">
        <v>5096</v>
      </c>
      <c r="B2055" s="2">
        <v>44593</v>
      </c>
      <c r="C2055" t="s">
        <v>22</v>
      </c>
      <c r="D2055">
        <v>23</v>
      </c>
      <c r="E2055" t="s">
        <v>23</v>
      </c>
      <c r="F2055">
        <v>1</v>
      </c>
      <c r="G2055">
        <v>3</v>
      </c>
      <c r="H2055" t="s">
        <v>3686</v>
      </c>
      <c r="I2055">
        <v>4701</v>
      </c>
      <c r="J2055">
        <v>10</v>
      </c>
      <c r="K2055">
        <v>42</v>
      </c>
      <c r="L2055" t="s">
        <v>142</v>
      </c>
      <c r="M2055" t="s">
        <v>23</v>
      </c>
      <c r="N2055" t="s">
        <v>23</v>
      </c>
      <c r="O2055" t="s">
        <v>56</v>
      </c>
      <c r="P2055" t="s">
        <v>26</v>
      </c>
      <c r="Q2055" t="s">
        <v>27</v>
      </c>
      <c r="R2055">
        <v>69.400000000000006</v>
      </c>
      <c r="S2055">
        <v>3758.44</v>
      </c>
    </row>
    <row r="2056" spans="1:19">
      <c r="A2056" t="s">
        <v>5098</v>
      </c>
      <c r="B2056" s="2">
        <v>43974</v>
      </c>
      <c r="C2056" t="s">
        <v>22</v>
      </c>
      <c r="D2056">
        <v>64</v>
      </c>
      <c r="E2056" t="s">
        <v>39</v>
      </c>
      <c r="F2056">
        <v>0</v>
      </c>
      <c r="G2056">
        <v>3</v>
      </c>
      <c r="H2056" t="s">
        <v>3686</v>
      </c>
      <c r="I2056">
        <v>5342</v>
      </c>
      <c r="J2056">
        <v>0</v>
      </c>
      <c r="K2056">
        <v>63</v>
      </c>
      <c r="L2056" t="s">
        <v>142</v>
      </c>
      <c r="M2056" t="s">
        <v>23</v>
      </c>
      <c r="N2056" t="s">
        <v>23</v>
      </c>
      <c r="O2056" t="s">
        <v>49</v>
      </c>
      <c r="P2056" t="s">
        <v>202</v>
      </c>
      <c r="Q2056" t="s">
        <v>27</v>
      </c>
      <c r="R2056">
        <v>71.5</v>
      </c>
      <c r="S2056">
        <v>5783.45</v>
      </c>
    </row>
    <row r="2057" spans="1:19">
      <c r="A2057" t="s">
        <v>5101</v>
      </c>
      <c r="B2057" s="2">
        <v>45567</v>
      </c>
      <c r="C2057" t="s">
        <v>22</v>
      </c>
      <c r="D2057">
        <v>46</v>
      </c>
      <c r="E2057" t="s">
        <v>39</v>
      </c>
      <c r="F2057">
        <v>3</v>
      </c>
      <c r="G2057">
        <v>3</v>
      </c>
      <c r="H2057" t="s">
        <v>3686</v>
      </c>
      <c r="I2057">
        <v>5212</v>
      </c>
      <c r="J2057">
        <v>0</v>
      </c>
      <c r="K2057">
        <v>10</v>
      </c>
      <c r="L2057" t="s">
        <v>97</v>
      </c>
      <c r="M2057" t="s">
        <v>23</v>
      </c>
      <c r="N2057" t="s">
        <v>39</v>
      </c>
      <c r="P2057" t="s">
        <v>26</v>
      </c>
      <c r="Q2057" t="s">
        <v>50</v>
      </c>
      <c r="R2057">
        <v>24.8</v>
      </c>
      <c r="S2057">
        <v>568.6</v>
      </c>
    </row>
    <row r="2058" spans="1:19">
      <c r="A2058" t="s">
        <v>5103</v>
      </c>
      <c r="B2058" s="2">
        <v>43702</v>
      </c>
      <c r="C2058" t="s">
        <v>33</v>
      </c>
      <c r="D2058">
        <v>61</v>
      </c>
      <c r="E2058" t="s">
        <v>23</v>
      </c>
      <c r="F2058">
        <v>0</v>
      </c>
      <c r="G2058">
        <v>3</v>
      </c>
      <c r="H2058" t="s">
        <v>3686</v>
      </c>
      <c r="I2058">
        <v>4592</v>
      </c>
      <c r="J2058">
        <v>9</v>
      </c>
      <c r="K2058">
        <v>72</v>
      </c>
      <c r="L2058" t="s">
        <v>15568</v>
      </c>
      <c r="M2058" t="s">
        <v>23</v>
      </c>
      <c r="N2058" t="s">
        <v>23</v>
      </c>
      <c r="O2058" t="s">
        <v>56</v>
      </c>
      <c r="P2058" t="s">
        <v>164</v>
      </c>
      <c r="Q2058" t="s">
        <v>27</v>
      </c>
      <c r="R2058">
        <v>83.7</v>
      </c>
      <c r="S2058">
        <v>7252.5</v>
      </c>
    </row>
    <row r="2059" spans="1:19">
      <c r="A2059" t="s">
        <v>5106</v>
      </c>
      <c r="B2059" s="2">
        <v>43693</v>
      </c>
      <c r="C2059" t="s">
        <v>33</v>
      </c>
      <c r="D2059">
        <v>25</v>
      </c>
      <c r="E2059" t="s">
        <v>23</v>
      </c>
      <c r="F2059">
        <v>0</v>
      </c>
      <c r="G2059">
        <v>3</v>
      </c>
      <c r="H2059" t="s">
        <v>3686</v>
      </c>
      <c r="I2059">
        <v>4551</v>
      </c>
      <c r="J2059">
        <v>9</v>
      </c>
      <c r="K2059">
        <v>72</v>
      </c>
      <c r="L2059" t="s">
        <v>15568</v>
      </c>
      <c r="M2059" t="s">
        <v>23</v>
      </c>
      <c r="N2059" t="s">
        <v>39</v>
      </c>
      <c r="P2059" t="s">
        <v>164</v>
      </c>
      <c r="Q2059" t="s">
        <v>27</v>
      </c>
      <c r="R2059">
        <v>25.25</v>
      </c>
      <c r="S2059">
        <v>5405.92</v>
      </c>
    </row>
    <row r="2060" spans="1:19">
      <c r="A2060" t="s">
        <v>5108</v>
      </c>
      <c r="B2060" s="2">
        <v>44206</v>
      </c>
      <c r="C2060" t="s">
        <v>33</v>
      </c>
      <c r="D2060">
        <v>45</v>
      </c>
      <c r="E2060" t="s">
        <v>39</v>
      </c>
      <c r="F2060">
        <v>0</v>
      </c>
      <c r="G2060">
        <v>3</v>
      </c>
      <c r="H2060" t="s">
        <v>3686</v>
      </c>
      <c r="I2060">
        <v>4634</v>
      </c>
      <c r="J2060">
        <v>0</v>
      </c>
      <c r="K2060">
        <v>55</v>
      </c>
      <c r="L2060" t="s">
        <v>142</v>
      </c>
      <c r="M2060" t="s">
        <v>23</v>
      </c>
      <c r="N2060" t="s">
        <v>23</v>
      </c>
      <c r="O2060" t="s">
        <v>56</v>
      </c>
      <c r="P2060" t="s">
        <v>164</v>
      </c>
      <c r="Q2060" t="s">
        <v>84</v>
      </c>
      <c r="R2060">
        <v>64.75</v>
      </c>
      <c r="S2060">
        <v>5102.1000000000004</v>
      </c>
    </row>
    <row r="2061" spans="1:19">
      <c r="A2061" t="s">
        <v>5110</v>
      </c>
      <c r="B2061" s="2">
        <v>45506</v>
      </c>
      <c r="C2061" t="s">
        <v>22</v>
      </c>
      <c r="D2061">
        <v>63</v>
      </c>
      <c r="E2061" t="s">
        <v>39</v>
      </c>
      <c r="F2061">
        <v>1</v>
      </c>
      <c r="G2061">
        <v>3</v>
      </c>
      <c r="H2061" t="s">
        <v>3686</v>
      </c>
      <c r="I2061">
        <v>5796</v>
      </c>
      <c r="J2061">
        <v>0</v>
      </c>
      <c r="K2061">
        <v>12</v>
      </c>
      <c r="L2061" t="s">
        <v>97</v>
      </c>
      <c r="M2061" t="s">
        <v>23</v>
      </c>
      <c r="N2061" t="s">
        <v>23</v>
      </c>
      <c r="O2061" t="s">
        <v>56</v>
      </c>
      <c r="P2061" t="s">
        <v>26</v>
      </c>
      <c r="Q2061" t="s">
        <v>84</v>
      </c>
      <c r="R2061">
        <v>69.849999999999994</v>
      </c>
      <c r="S2061">
        <v>1162.3399999999999</v>
      </c>
    </row>
    <row r="2062" spans="1:19">
      <c r="A2062" t="s">
        <v>5112</v>
      </c>
      <c r="B2062" s="2">
        <v>44555</v>
      </c>
      <c r="C2062" t="s">
        <v>22</v>
      </c>
      <c r="D2062">
        <v>41</v>
      </c>
      <c r="E2062" t="s">
        <v>39</v>
      </c>
      <c r="F2062">
        <v>0</v>
      </c>
      <c r="G2062">
        <v>3</v>
      </c>
      <c r="H2062" t="s">
        <v>3686</v>
      </c>
      <c r="I2062">
        <v>4256</v>
      </c>
      <c r="J2062">
        <v>0</v>
      </c>
      <c r="K2062">
        <v>44</v>
      </c>
      <c r="L2062" t="s">
        <v>15568</v>
      </c>
      <c r="M2062" t="s">
        <v>39</v>
      </c>
      <c r="N2062" t="s">
        <v>23</v>
      </c>
      <c r="O2062" t="s">
        <v>56</v>
      </c>
      <c r="P2062" t="s">
        <v>202</v>
      </c>
      <c r="Q2062" t="s">
        <v>27</v>
      </c>
      <c r="R2062">
        <v>54</v>
      </c>
      <c r="S2062">
        <v>2434.7800000000002</v>
      </c>
    </row>
    <row r="2063" spans="1:19">
      <c r="A2063" t="s">
        <v>5115</v>
      </c>
      <c r="B2063" s="2">
        <v>45243</v>
      </c>
      <c r="C2063" t="s">
        <v>33</v>
      </c>
      <c r="D2063">
        <v>55</v>
      </c>
      <c r="E2063" t="s">
        <v>39</v>
      </c>
      <c r="F2063">
        <v>0</v>
      </c>
      <c r="G2063">
        <v>3</v>
      </c>
      <c r="H2063" t="s">
        <v>3686</v>
      </c>
      <c r="I2063">
        <v>5324</v>
      </c>
      <c r="J2063">
        <v>0</v>
      </c>
      <c r="K2063">
        <v>21</v>
      </c>
      <c r="L2063" t="s">
        <v>97</v>
      </c>
      <c r="M2063" t="s">
        <v>23</v>
      </c>
      <c r="N2063" t="s">
        <v>23</v>
      </c>
      <c r="O2063" t="s">
        <v>25</v>
      </c>
      <c r="P2063" t="s">
        <v>26</v>
      </c>
      <c r="Q2063" t="s">
        <v>27</v>
      </c>
      <c r="R2063">
        <v>99.15</v>
      </c>
      <c r="S2063">
        <v>2084.92</v>
      </c>
    </row>
    <row r="2064" spans="1:19">
      <c r="A2064" t="s">
        <v>5117</v>
      </c>
      <c r="B2064" s="2">
        <v>45422</v>
      </c>
      <c r="C2064" t="s">
        <v>33</v>
      </c>
      <c r="D2064">
        <v>22</v>
      </c>
      <c r="E2064" t="s">
        <v>39</v>
      </c>
      <c r="F2064">
        <v>0</v>
      </c>
      <c r="G2064">
        <v>3</v>
      </c>
      <c r="H2064" t="s">
        <v>3686</v>
      </c>
      <c r="I2064">
        <v>4096</v>
      </c>
      <c r="J2064">
        <v>0</v>
      </c>
      <c r="K2064">
        <v>15</v>
      </c>
      <c r="L2064" t="s">
        <v>15568</v>
      </c>
      <c r="M2064" t="s">
        <v>23</v>
      </c>
      <c r="N2064" t="s">
        <v>23</v>
      </c>
      <c r="O2064" t="s">
        <v>25</v>
      </c>
      <c r="P2064" t="s">
        <v>26</v>
      </c>
      <c r="Q2064" t="s">
        <v>27</v>
      </c>
      <c r="R2064">
        <v>83.2</v>
      </c>
      <c r="S2064">
        <v>1286.45</v>
      </c>
    </row>
    <row r="2065" spans="1:19">
      <c r="A2065" t="s">
        <v>5119</v>
      </c>
      <c r="B2065" s="2">
        <v>45328</v>
      </c>
      <c r="C2065" t="s">
        <v>22</v>
      </c>
      <c r="D2065">
        <v>60</v>
      </c>
      <c r="E2065" t="s">
        <v>39</v>
      </c>
      <c r="F2065">
        <v>0</v>
      </c>
      <c r="G2065">
        <v>3</v>
      </c>
      <c r="H2065" t="s">
        <v>3686</v>
      </c>
      <c r="I2065">
        <v>2269</v>
      </c>
      <c r="J2065">
        <v>0</v>
      </c>
      <c r="K2065">
        <v>18</v>
      </c>
      <c r="L2065" t="s">
        <v>15568</v>
      </c>
      <c r="M2065" t="s">
        <v>23</v>
      </c>
      <c r="N2065" t="s">
        <v>23</v>
      </c>
      <c r="O2065" t="s">
        <v>25</v>
      </c>
      <c r="P2065" t="s">
        <v>202</v>
      </c>
      <c r="Q2065" t="s">
        <v>50</v>
      </c>
      <c r="R2065">
        <v>89.6</v>
      </c>
      <c r="S2065">
        <v>2259.04</v>
      </c>
    </row>
    <row r="2066" spans="1:19">
      <c r="A2066" t="s">
        <v>5121</v>
      </c>
      <c r="B2066" s="2">
        <v>44719</v>
      </c>
      <c r="C2066" t="s">
        <v>22</v>
      </c>
      <c r="D2066">
        <v>43</v>
      </c>
      <c r="E2066" t="s">
        <v>23</v>
      </c>
      <c r="F2066">
        <v>0</v>
      </c>
      <c r="G2066">
        <v>3</v>
      </c>
      <c r="H2066" t="s">
        <v>3686</v>
      </c>
      <c r="I2066">
        <v>3676</v>
      </c>
      <c r="J2066">
        <v>3</v>
      </c>
      <c r="K2066">
        <v>38</v>
      </c>
      <c r="L2066" t="s">
        <v>15568</v>
      </c>
      <c r="M2066" t="s">
        <v>23</v>
      </c>
      <c r="N2066" t="s">
        <v>23</v>
      </c>
      <c r="O2066" t="s">
        <v>25</v>
      </c>
      <c r="P2066" t="s">
        <v>26</v>
      </c>
      <c r="Q2066" t="s">
        <v>27</v>
      </c>
      <c r="R2066">
        <v>91.7</v>
      </c>
      <c r="S2066">
        <v>3962.03</v>
      </c>
    </row>
    <row r="2067" spans="1:19">
      <c r="A2067" t="s">
        <v>5123</v>
      </c>
      <c r="B2067" s="2">
        <v>44299</v>
      </c>
      <c r="C2067" t="s">
        <v>22</v>
      </c>
      <c r="D2067">
        <v>36</v>
      </c>
      <c r="E2067" t="s">
        <v>23</v>
      </c>
      <c r="F2067">
        <v>0</v>
      </c>
      <c r="G2067">
        <v>3</v>
      </c>
      <c r="H2067" t="s">
        <v>3686</v>
      </c>
      <c r="I2067">
        <v>4969</v>
      </c>
      <c r="J2067">
        <v>4</v>
      </c>
      <c r="K2067">
        <v>52</v>
      </c>
      <c r="L2067" t="s">
        <v>15568</v>
      </c>
      <c r="M2067" t="s">
        <v>23</v>
      </c>
      <c r="N2067" t="s">
        <v>23</v>
      </c>
      <c r="O2067" t="s">
        <v>25</v>
      </c>
      <c r="P2067" t="s">
        <v>164</v>
      </c>
      <c r="Q2067" t="s">
        <v>27</v>
      </c>
      <c r="R2067">
        <v>106.3</v>
      </c>
      <c r="S2067">
        <v>8077.64</v>
      </c>
    </row>
    <row r="2068" spans="1:19">
      <c r="A2068" t="s">
        <v>5125</v>
      </c>
      <c r="B2068" s="2">
        <v>44270</v>
      </c>
      <c r="C2068" t="s">
        <v>33</v>
      </c>
      <c r="D2068">
        <v>26</v>
      </c>
      <c r="E2068" t="s">
        <v>39</v>
      </c>
      <c r="F2068">
        <v>0</v>
      </c>
      <c r="G2068">
        <v>3</v>
      </c>
      <c r="H2068" t="s">
        <v>3686</v>
      </c>
      <c r="I2068">
        <v>6338</v>
      </c>
      <c r="J2068">
        <v>0</v>
      </c>
      <c r="K2068">
        <v>53</v>
      </c>
      <c r="L2068" t="s">
        <v>15568</v>
      </c>
      <c r="M2068" t="s">
        <v>23</v>
      </c>
      <c r="N2068" t="s">
        <v>39</v>
      </c>
      <c r="P2068" t="s">
        <v>164</v>
      </c>
      <c r="Q2068" t="s">
        <v>50</v>
      </c>
      <c r="R2068">
        <v>19.850000000000001</v>
      </c>
      <c r="S2068">
        <v>2046.53</v>
      </c>
    </row>
    <row r="2069" spans="1:19">
      <c r="A2069" t="s">
        <v>5127</v>
      </c>
      <c r="B2069" s="2">
        <v>43911</v>
      </c>
      <c r="C2069" t="s">
        <v>33</v>
      </c>
      <c r="D2069">
        <v>62</v>
      </c>
      <c r="E2069" t="s">
        <v>23</v>
      </c>
      <c r="F2069">
        <v>2</v>
      </c>
      <c r="G2069">
        <v>3</v>
      </c>
      <c r="H2069" t="s">
        <v>3686</v>
      </c>
      <c r="I2069">
        <v>6354</v>
      </c>
      <c r="J2069">
        <v>0</v>
      </c>
      <c r="K2069">
        <v>65</v>
      </c>
      <c r="L2069" t="s">
        <v>142</v>
      </c>
      <c r="M2069" t="s">
        <v>23</v>
      </c>
      <c r="N2069" t="s">
        <v>23</v>
      </c>
      <c r="O2069" t="s">
        <v>49</v>
      </c>
      <c r="P2069" t="s">
        <v>202</v>
      </c>
      <c r="Q2069" t="s">
        <v>27</v>
      </c>
      <c r="R2069">
        <v>61.35</v>
      </c>
      <c r="S2069">
        <v>5125.3500000000004</v>
      </c>
    </row>
    <row r="2070" spans="1:19">
      <c r="A2070" t="s">
        <v>5129</v>
      </c>
      <c r="B2070" s="2">
        <v>45792</v>
      </c>
      <c r="C2070" t="s">
        <v>22</v>
      </c>
      <c r="D2070">
        <v>55</v>
      </c>
      <c r="E2070" t="s">
        <v>39</v>
      </c>
      <c r="F2070">
        <v>0</v>
      </c>
      <c r="G2070">
        <v>3</v>
      </c>
      <c r="H2070" t="s">
        <v>3751</v>
      </c>
      <c r="I2070">
        <v>5203</v>
      </c>
      <c r="J2070">
        <v>0</v>
      </c>
      <c r="K2070">
        <v>3</v>
      </c>
      <c r="L2070" t="s">
        <v>15568</v>
      </c>
      <c r="M2070" t="s">
        <v>23</v>
      </c>
      <c r="N2070" t="s">
        <v>23</v>
      </c>
      <c r="O2070" t="s">
        <v>25</v>
      </c>
      <c r="P2070" t="s">
        <v>26</v>
      </c>
      <c r="Q2070" t="s">
        <v>27</v>
      </c>
      <c r="R2070">
        <v>74.5</v>
      </c>
      <c r="S2070">
        <v>238.36</v>
      </c>
    </row>
    <row r="2071" spans="1:19">
      <c r="A2071" t="s">
        <v>5131</v>
      </c>
      <c r="B2071" s="2">
        <v>43808</v>
      </c>
      <c r="C2071" t="s">
        <v>22</v>
      </c>
      <c r="D2071">
        <v>39</v>
      </c>
      <c r="E2071" t="s">
        <v>23</v>
      </c>
      <c r="F2071">
        <v>2</v>
      </c>
      <c r="G2071">
        <v>3</v>
      </c>
      <c r="H2071" t="s">
        <v>3686</v>
      </c>
      <c r="I2071">
        <v>5795</v>
      </c>
      <c r="J2071">
        <v>3</v>
      </c>
      <c r="K2071">
        <v>68</v>
      </c>
      <c r="L2071" t="s">
        <v>15568</v>
      </c>
      <c r="M2071" t="s">
        <v>23</v>
      </c>
      <c r="N2071" t="s">
        <v>23</v>
      </c>
      <c r="O2071" t="s">
        <v>25</v>
      </c>
      <c r="P2071" t="s">
        <v>164</v>
      </c>
      <c r="Q2071" t="s">
        <v>27</v>
      </c>
      <c r="R2071">
        <v>105.25</v>
      </c>
      <c r="S2071">
        <v>9308.35</v>
      </c>
    </row>
    <row r="2072" spans="1:19">
      <c r="A2072" t="s">
        <v>5133</v>
      </c>
      <c r="B2072" s="2">
        <v>43960</v>
      </c>
      <c r="C2072" t="s">
        <v>33</v>
      </c>
      <c r="D2072">
        <v>41</v>
      </c>
      <c r="E2072" t="s">
        <v>23</v>
      </c>
      <c r="F2072">
        <v>1</v>
      </c>
      <c r="G2072">
        <v>3</v>
      </c>
      <c r="H2072" t="s">
        <v>3686</v>
      </c>
      <c r="I2072">
        <v>4847</v>
      </c>
      <c r="J2072">
        <v>6</v>
      </c>
      <c r="K2072">
        <v>63</v>
      </c>
      <c r="L2072" t="s">
        <v>142</v>
      </c>
      <c r="M2072" t="s">
        <v>23</v>
      </c>
      <c r="N2072" t="s">
        <v>23</v>
      </c>
      <c r="O2072" t="s">
        <v>49</v>
      </c>
      <c r="P2072" t="s">
        <v>164</v>
      </c>
      <c r="Q2072" t="s">
        <v>27</v>
      </c>
      <c r="R2072">
        <v>50.65</v>
      </c>
      <c r="S2072">
        <v>4779.37</v>
      </c>
    </row>
    <row r="2073" spans="1:19">
      <c r="A2073" t="s">
        <v>5135</v>
      </c>
      <c r="B2073" s="2">
        <v>43694</v>
      </c>
      <c r="C2073" t="s">
        <v>22</v>
      </c>
      <c r="D2073">
        <v>37</v>
      </c>
      <c r="E2073" t="s">
        <v>23</v>
      </c>
      <c r="F2073">
        <v>0</v>
      </c>
      <c r="G2073">
        <v>3</v>
      </c>
      <c r="H2073" t="s">
        <v>3686</v>
      </c>
      <c r="I2073">
        <v>6075</v>
      </c>
      <c r="J2073">
        <v>8</v>
      </c>
      <c r="K2073">
        <v>72</v>
      </c>
      <c r="L2073" t="s">
        <v>316</v>
      </c>
      <c r="M2073" t="s">
        <v>39</v>
      </c>
      <c r="N2073" t="s">
        <v>23</v>
      </c>
      <c r="O2073" t="s">
        <v>49</v>
      </c>
      <c r="P2073" t="s">
        <v>164</v>
      </c>
      <c r="Q2073" t="s">
        <v>27</v>
      </c>
      <c r="R2073">
        <v>64.7</v>
      </c>
      <c r="S2073">
        <v>4886.05</v>
      </c>
    </row>
    <row r="2074" spans="1:19">
      <c r="A2074" t="s">
        <v>5137</v>
      </c>
      <c r="B2074" s="2">
        <v>45449</v>
      </c>
      <c r="C2074" t="s">
        <v>22</v>
      </c>
      <c r="D2074">
        <v>33</v>
      </c>
      <c r="E2074" t="s">
        <v>23</v>
      </c>
      <c r="F2074">
        <v>0</v>
      </c>
      <c r="G2074">
        <v>3</v>
      </c>
      <c r="H2074" t="s">
        <v>3686</v>
      </c>
      <c r="I2074">
        <v>3516</v>
      </c>
      <c r="J2074">
        <v>3</v>
      </c>
      <c r="K2074">
        <v>14</v>
      </c>
      <c r="L2074" t="s">
        <v>15568</v>
      </c>
      <c r="M2074" t="s">
        <v>23</v>
      </c>
      <c r="N2074" t="s">
        <v>23</v>
      </c>
      <c r="O2074" t="s">
        <v>49</v>
      </c>
      <c r="P2074" t="s">
        <v>26</v>
      </c>
      <c r="Q2074" t="s">
        <v>50</v>
      </c>
      <c r="R2074">
        <v>66.599999999999994</v>
      </c>
      <c r="S2074">
        <v>1289.46</v>
      </c>
    </row>
    <row r="2075" spans="1:19">
      <c r="A2075" t="s">
        <v>5140</v>
      </c>
      <c r="B2075" s="2">
        <v>45748</v>
      </c>
      <c r="C2075" t="s">
        <v>33</v>
      </c>
      <c r="D2075">
        <v>48</v>
      </c>
      <c r="E2075" t="s">
        <v>23</v>
      </c>
      <c r="F2075">
        <v>0</v>
      </c>
      <c r="G2075">
        <v>3</v>
      </c>
      <c r="H2075" t="s">
        <v>3686</v>
      </c>
      <c r="I2075">
        <v>5251</v>
      </c>
      <c r="J2075">
        <v>10</v>
      </c>
      <c r="K2075">
        <v>4</v>
      </c>
      <c r="L2075" t="s">
        <v>15568</v>
      </c>
      <c r="M2075" t="s">
        <v>23</v>
      </c>
      <c r="N2075" t="s">
        <v>23</v>
      </c>
      <c r="O2075" t="s">
        <v>25</v>
      </c>
      <c r="P2075" t="s">
        <v>202</v>
      </c>
      <c r="Q2075" t="s">
        <v>27</v>
      </c>
      <c r="R2075">
        <v>83.25</v>
      </c>
      <c r="S2075">
        <v>325.48</v>
      </c>
    </row>
    <row r="2076" spans="1:19">
      <c r="A2076" t="s">
        <v>5142</v>
      </c>
      <c r="B2076" s="2">
        <v>43697</v>
      </c>
      <c r="C2076" t="s">
        <v>33</v>
      </c>
      <c r="D2076">
        <v>73</v>
      </c>
      <c r="E2076" t="s">
        <v>23</v>
      </c>
      <c r="F2076">
        <v>0</v>
      </c>
      <c r="G2076">
        <v>3</v>
      </c>
      <c r="H2076" t="s">
        <v>3686</v>
      </c>
      <c r="I2076">
        <v>6144</v>
      </c>
      <c r="J2076">
        <v>5</v>
      </c>
      <c r="K2076">
        <v>72</v>
      </c>
      <c r="L2076" t="s">
        <v>316</v>
      </c>
      <c r="M2076" t="s">
        <v>23</v>
      </c>
      <c r="N2076" t="s">
        <v>23</v>
      </c>
      <c r="O2076" t="s">
        <v>25</v>
      </c>
      <c r="P2076" t="s">
        <v>164</v>
      </c>
      <c r="Q2076" t="s">
        <v>27</v>
      </c>
      <c r="R2076">
        <v>112.4</v>
      </c>
      <c r="S2076">
        <v>9143.41</v>
      </c>
    </row>
    <row r="2077" spans="1:19">
      <c r="A2077" t="s">
        <v>5145</v>
      </c>
      <c r="B2077" s="2">
        <v>43756</v>
      </c>
      <c r="C2077" t="s">
        <v>22</v>
      </c>
      <c r="D2077">
        <v>80</v>
      </c>
      <c r="E2077" t="s">
        <v>23</v>
      </c>
      <c r="F2077">
        <v>0</v>
      </c>
      <c r="G2077">
        <v>3</v>
      </c>
      <c r="H2077" t="s">
        <v>3686</v>
      </c>
      <c r="I2077">
        <v>4097</v>
      </c>
      <c r="J2077">
        <v>4</v>
      </c>
      <c r="K2077">
        <v>70</v>
      </c>
      <c r="L2077" t="s">
        <v>15568</v>
      </c>
      <c r="M2077" t="s">
        <v>23</v>
      </c>
      <c r="N2077" t="s">
        <v>23</v>
      </c>
      <c r="O2077" t="s">
        <v>49</v>
      </c>
      <c r="P2077" t="s">
        <v>164</v>
      </c>
      <c r="Q2077" t="s">
        <v>50</v>
      </c>
      <c r="R2077">
        <v>88.55</v>
      </c>
      <c r="S2077">
        <v>9172.2999999999993</v>
      </c>
    </row>
    <row r="2078" spans="1:19">
      <c r="A2078" t="s">
        <v>5147</v>
      </c>
      <c r="B2078" s="2">
        <v>44383</v>
      </c>
      <c r="C2078" t="s">
        <v>22</v>
      </c>
      <c r="D2078">
        <v>69</v>
      </c>
      <c r="E2078" t="s">
        <v>23</v>
      </c>
      <c r="F2078">
        <v>0</v>
      </c>
      <c r="G2078">
        <v>3</v>
      </c>
      <c r="H2078" t="s">
        <v>3686</v>
      </c>
      <c r="I2078">
        <v>4306</v>
      </c>
      <c r="J2078">
        <v>4</v>
      </c>
      <c r="K2078">
        <v>49</v>
      </c>
      <c r="L2078" t="s">
        <v>15568</v>
      </c>
      <c r="M2078" t="s">
        <v>23</v>
      </c>
      <c r="N2078" t="s">
        <v>23</v>
      </c>
      <c r="O2078" t="s">
        <v>49</v>
      </c>
      <c r="P2078" t="s">
        <v>164</v>
      </c>
      <c r="Q2078" t="s">
        <v>50</v>
      </c>
      <c r="R2078">
        <v>49.8</v>
      </c>
      <c r="S2078">
        <v>2480.23</v>
      </c>
    </row>
    <row r="2079" spans="1:19">
      <c r="A2079" t="s">
        <v>5149</v>
      </c>
      <c r="B2079" s="2">
        <v>45087</v>
      </c>
      <c r="C2079" t="s">
        <v>33</v>
      </c>
      <c r="D2079">
        <v>74</v>
      </c>
      <c r="E2079" t="s">
        <v>39</v>
      </c>
      <c r="F2079">
        <v>0</v>
      </c>
      <c r="G2079">
        <v>3</v>
      </c>
      <c r="H2079" t="s">
        <v>3686</v>
      </c>
      <c r="I2079">
        <v>4509</v>
      </c>
      <c r="J2079">
        <v>0</v>
      </c>
      <c r="K2079">
        <v>26</v>
      </c>
      <c r="L2079" t="s">
        <v>15568</v>
      </c>
      <c r="M2079" t="s">
        <v>23</v>
      </c>
      <c r="N2079" t="s">
        <v>23</v>
      </c>
      <c r="O2079" t="s">
        <v>25</v>
      </c>
      <c r="P2079" t="s">
        <v>26</v>
      </c>
      <c r="Q2079" t="s">
        <v>27</v>
      </c>
      <c r="R2079">
        <v>78.8</v>
      </c>
      <c r="S2079">
        <v>2505.56</v>
      </c>
    </row>
    <row r="2080" spans="1:19">
      <c r="A2080" t="s">
        <v>5152</v>
      </c>
      <c r="B2080" s="2">
        <v>43699</v>
      </c>
      <c r="C2080" t="s">
        <v>33</v>
      </c>
      <c r="D2080">
        <v>70</v>
      </c>
      <c r="E2080" t="s">
        <v>39</v>
      </c>
      <c r="F2080">
        <v>0</v>
      </c>
      <c r="G2080">
        <v>3</v>
      </c>
      <c r="H2080" t="s">
        <v>3686</v>
      </c>
      <c r="I2080">
        <v>4530</v>
      </c>
      <c r="J2080">
        <v>0</v>
      </c>
      <c r="K2080">
        <v>72</v>
      </c>
      <c r="L2080" t="s">
        <v>15568</v>
      </c>
      <c r="M2080" t="s">
        <v>23</v>
      </c>
      <c r="N2080" t="s">
        <v>23</v>
      </c>
      <c r="O2080" t="s">
        <v>56</v>
      </c>
      <c r="P2080" t="s">
        <v>164</v>
      </c>
      <c r="Q2080" t="s">
        <v>27</v>
      </c>
      <c r="R2080">
        <v>86.6</v>
      </c>
      <c r="S2080">
        <v>6947.38</v>
      </c>
    </row>
    <row r="2081" spans="1:19">
      <c r="A2081" t="s">
        <v>5154</v>
      </c>
      <c r="B2081" s="2">
        <v>45665</v>
      </c>
      <c r="C2081" t="s">
        <v>33</v>
      </c>
      <c r="D2081">
        <v>37</v>
      </c>
      <c r="E2081" t="s">
        <v>23</v>
      </c>
      <c r="F2081">
        <v>3</v>
      </c>
      <c r="G2081">
        <v>3</v>
      </c>
      <c r="H2081" t="s">
        <v>3686</v>
      </c>
      <c r="I2081">
        <v>2950</v>
      </c>
      <c r="J2081">
        <v>8</v>
      </c>
      <c r="K2081">
        <v>7</v>
      </c>
      <c r="L2081" t="s">
        <v>15568</v>
      </c>
      <c r="M2081" t="s">
        <v>23</v>
      </c>
      <c r="N2081" t="s">
        <v>23</v>
      </c>
      <c r="O2081" t="s">
        <v>49</v>
      </c>
      <c r="P2081" t="s">
        <v>26</v>
      </c>
      <c r="Q2081" t="s">
        <v>27</v>
      </c>
      <c r="R2081">
        <v>75.7</v>
      </c>
      <c r="S2081">
        <v>667.59</v>
      </c>
    </row>
    <row r="2082" spans="1:19">
      <c r="A2082" t="s">
        <v>5156</v>
      </c>
      <c r="B2082" s="2">
        <v>45600</v>
      </c>
      <c r="C2082" t="s">
        <v>22</v>
      </c>
      <c r="D2082">
        <v>47</v>
      </c>
      <c r="E2082" t="s">
        <v>39</v>
      </c>
      <c r="F2082">
        <v>0</v>
      </c>
      <c r="G2082">
        <v>3</v>
      </c>
      <c r="H2082" t="s">
        <v>3686</v>
      </c>
      <c r="I2082">
        <v>3198</v>
      </c>
      <c r="J2082">
        <v>0</v>
      </c>
      <c r="K2082">
        <v>9</v>
      </c>
      <c r="L2082" t="s">
        <v>48</v>
      </c>
      <c r="M2082" t="s">
        <v>23</v>
      </c>
      <c r="N2082" t="s">
        <v>23</v>
      </c>
      <c r="O2082" t="s">
        <v>25</v>
      </c>
      <c r="P2082" t="s">
        <v>26</v>
      </c>
      <c r="Q2082" t="s">
        <v>27</v>
      </c>
      <c r="R2082">
        <v>70.5</v>
      </c>
      <c r="S2082">
        <v>964.29</v>
      </c>
    </row>
    <row r="2083" spans="1:19">
      <c r="A2083" t="s">
        <v>5158</v>
      </c>
      <c r="B2083" s="2">
        <v>45756</v>
      </c>
      <c r="C2083" t="s">
        <v>22</v>
      </c>
      <c r="D2083">
        <v>30</v>
      </c>
      <c r="E2083" t="s">
        <v>39</v>
      </c>
      <c r="F2083">
        <v>0</v>
      </c>
      <c r="G2083">
        <v>3</v>
      </c>
      <c r="H2083" t="s">
        <v>3686</v>
      </c>
      <c r="I2083">
        <v>3272</v>
      </c>
      <c r="J2083">
        <v>0</v>
      </c>
      <c r="K2083">
        <v>4</v>
      </c>
      <c r="L2083" t="s">
        <v>15568</v>
      </c>
      <c r="M2083" t="s">
        <v>23</v>
      </c>
      <c r="N2083" t="s">
        <v>23</v>
      </c>
      <c r="O2083" t="s">
        <v>56</v>
      </c>
      <c r="P2083" t="s">
        <v>26</v>
      </c>
      <c r="Q2083" t="s">
        <v>84</v>
      </c>
      <c r="R2083">
        <v>49.25</v>
      </c>
      <c r="S2083">
        <v>360.49</v>
      </c>
    </row>
    <row r="2084" spans="1:19">
      <c r="A2084" t="s">
        <v>5160</v>
      </c>
      <c r="B2084" s="2">
        <v>44319</v>
      </c>
      <c r="C2084" t="s">
        <v>33</v>
      </c>
      <c r="D2084">
        <v>34</v>
      </c>
      <c r="E2084" t="s">
        <v>39</v>
      </c>
      <c r="F2084">
        <v>0</v>
      </c>
      <c r="G2084">
        <v>3</v>
      </c>
      <c r="H2084" t="s">
        <v>3686</v>
      </c>
      <c r="I2084">
        <v>5404</v>
      </c>
      <c r="J2084">
        <v>0</v>
      </c>
      <c r="K2084">
        <v>51</v>
      </c>
      <c r="L2084" t="s">
        <v>15568</v>
      </c>
      <c r="M2084" t="s">
        <v>39</v>
      </c>
      <c r="N2084" t="s">
        <v>23</v>
      </c>
      <c r="O2084" t="s">
        <v>49</v>
      </c>
      <c r="P2084" t="s">
        <v>202</v>
      </c>
      <c r="Q2084" t="s">
        <v>27</v>
      </c>
      <c r="R2084">
        <v>60.15</v>
      </c>
      <c r="S2084">
        <v>3077</v>
      </c>
    </row>
    <row r="2085" spans="1:19">
      <c r="A2085" t="s">
        <v>5163</v>
      </c>
      <c r="B2085" s="2">
        <v>43855</v>
      </c>
      <c r="C2085" t="s">
        <v>33</v>
      </c>
      <c r="D2085">
        <v>48</v>
      </c>
      <c r="E2085" t="s">
        <v>23</v>
      </c>
      <c r="F2085">
        <v>0</v>
      </c>
      <c r="G2085">
        <v>3</v>
      </c>
      <c r="H2085" t="s">
        <v>3686</v>
      </c>
      <c r="I2085">
        <v>5649</v>
      </c>
      <c r="J2085">
        <v>1</v>
      </c>
      <c r="K2085">
        <v>67</v>
      </c>
      <c r="L2085" t="s">
        <v>15568</v>
      </c>
      <c r="M2085" t="s">
        <v>23</v>
      </c>
      <c r="N2085" t="s">
        <v>23</v>
      </c>
      <c r="O2085" t="s">
        <v>25</v>
      </c>
      <c r="P2085" t="s">
        <v>202</v>
      </c>
      <c r="Q2085" t="s">
        <v>27</v>
      </c>
      <c r="R2085">
        <v>111.25</v>
      </c>
      <c r="S2085">
        <v>9858.66</v>
      </c>
    </row>
    <row r="2086" spans="1:19">
      <c r="A2086" t="s">
        <v>5165</v>
      </c>
      <c r="B2086" s="2">
        <v>43717</v>
      </c>
      <c r="C2086" t="s">
        <v>33</v>
      </c>
      <c r="D2086">
        <v>39</v>
      </c>
      <c r="E2086" t="s">
        <v>23</v>
      </c>
      <c r="F2086">
        <v>2</v>
      </c>
      <c r="G2086">
        <v>3</v>
      </c>
      <c r="H2086" t="s">
        <v>3686</v>
      </c>
      <c r="I2086">
        <v>4993</v>
      </c>
      <c r="J2086">
        <v>0</v>
      </c>
      <c r="K2086">
        <v>71</v>
      </c>
      <c r="L2086" t="s">
        <v>316</v>
      </c>
      <c r="M2086" t="s">
        <v>23</v>
      </c>
      <c r="N2086" t="s">
        <v>39</v>
      </c>
      <c r="P2086" t="s">
        <v>164</v>
      </c>
      <c r="Q2086" t="s">
        <v>27</v>
      </c>
      <c r="R2086">
        <v>25.45</v>
      </c>
      <c r="S2086">
        <v>2108</v>
      </c>
    </row>
    <row r="2087" spans="1:19">
      <c r="A2087" t="s">
        <v>5167</v>
      </c>
      <c r="B2087" s="2">
        <v>43722</v>
      </c>
      <c r="C2087" t="s">
        <v>22</v>
      </c>
      <c r="D2087">
        <v>33</v>
      </c>
      <c r="E2087" t="s">
        <v>23</v>
      </c>
      <c r="F2087">
        <v>0</v>
      </c>
      <c r="G2087">
        <v>3</v>
      </c>
      <c r="H2087" t="s">
        <v>3686</v>
      </c>
      <c r="I2087">
        <v>6045</v>
      </c>
      <c r="J2087">
        <v>5</v>
      </c>
      <c r="K2087">
        <v>71</v>
      </c>
      <c r="L2087" t="s">
        <v>316</v>
      </c>
      <c r="M2087" t="s">
        <v>23</v>
      </c>
      <c r="N2087" t="s">
        <v>23</v>
      </c>
      <c r="O2087" t="s">
        <v>49</v>
      </c>
      <c r="P2087" t="s">
        <v>164</v>
      </c>
      <c r="Q2087" t="s">
        <v>50</v>
      </c>
      <c r="R2087">
        <v>80.099999999999994</v>
      </c>
      <c r="S2087">
        <v>6364.27</v>
      </c>
    </row>
    <row r="2088" spans="1:19">
      <c r="A2088" t="s">
        <v>5169</v>
      </c>
      <c r="B2088" s="2">
        <v>44303</v>
      </c>
      <c r="C2088" t="s">
        <v>33</v>
      </c>
      <c r="D2088">
        <v>36</v>
      </c>
      <c r="E2088" t="s">
        <v>23</v>
      </c>
      <c r="F2088">
        <v>0</v>
      </c>
      <c r="G2088">
        <v>3</v>
      </c>
      <c r="H2088" t="s">
        <v>3686</v>
      </c>
      <c r="I2088">
        <v>4848</v>
      </c>
      <c r="J2088">
        <v>0</v>
      </c>
      <c r="K2088">
        <v>52</v>
      </c>
      <c r="L2088" t="s">
        <v>15568</v>
      </c>
      <c r="M2088" t="s">
        <v>23</v>
      </c>
      <c r="N2088" t="s">
        <v>39</v>
      </c>
      <c r="P2088" t="s">
        <v>202</v>
      </c>
      <c r="Q2088" t="s">
        <v>50</v>
      </c>
      <c r="R2088">
        <v>19.600000000000001</v>
      </c>
      <c r="S2088">
        <v>1395.33</v>
      </c>
    </row>
    <row r="2089" spans="1:19">
      <c r="A2089" t="s">
        <v>5171</v>
      </c>
      <c r="B2089" s="2">
        <v>45020</v>
      </c>
      <c r="C2089" t="s">
        <v>33</v>
      </c>
      <c r="D2089">
        <v>41</v>
      </c>
      <c r="E2089" t="s">
        <v>39</v>
      </c>
      <c r="F2089">
        <v>0</v>
      </c>
      <c r="G2089">
        <v>3</v>
      </c>
      <c r="H2089" t="s">
        <v>3686</v>
      </c>
      <c r="I2089">
        <v>3354</v>
      </c>
      <c r="J2089">
        <v>0</v>
      </c>
      <c r="K2089">
        <v>28</v>
      </c>
      <c r="L2089" t="s">
        <v>15568</v>
      </c>
      <c r="M2089" t="s">
        <v>23</v>
      </c>
      <c r="N2089" t="s">
        <v>23</v>
      </c>
      <c r="O2089" t="s">
        <v>56</v>
      </c>
      <c r="P2089" t="s">
        <v>26</v>
      </c>
      <c r="Q2089" t="s">
        <v>27</v>
      </c>
      <c r="R2089">
        <v>59.55</v>
      </c>
      <c r="S2089">
        <v>2737.61</v>
      </c>
    </row>
    <row r="2090" spans="1:19">
      <c r="A2090" t="s">
        <v>5174</v>
      </c>
      <c r="B2090" s="2">
        <v>44586</v>
      </c>
      <c r="C2090" t="s">
        <v>33</v>
      </c>
      <c r="D2090">
        <v>57</v>
      </c>
      <c r="E2090" t="s">
        <v>23</v>
      </c>
      <c r="F2090">
        <v>3</v>
      </c>
      <c r="G2090">
        <v>3</v>
      </c>
      <c r="H2090" t="s">
        <v>3686</v>
      </c>
      <c r="I2090">
        <v>3853</v>
      </c>
      <c r="J2090">
        <v>3</v>
      </c>
      <c r="K2090">
        <v>43</v>
      </c>
      <c r="L2090" t="s">
        <v>142</v>
      </c>
      <c r="M2090" t="s">
        <v>23</v>
      </c>
      <c r="N2090" t="s">
        <v>23</v>
      </c>
      <c r="O2090" t="s">
        <v>25</v>
      </c>
      <c r="P2090" t="s">
        <v>26</v>
      </c>
      <c r="Q2090" t="s">
        <v>27</v>
      </c>
      <c r="R2090">
        <v>92.55</v>
      </c>
      <c r="S2090">
        <v>5221.07</v>
      </c>
    </row>
    <row r="2091" spans="1:19">
      <c r="A2091" t="s">
        <v>5176</v>
      </c>
      <c r="B2091" s="2">
        <v>45528</v>
      </c>
      <c r="C2091" t="s">
        <v>22</v>
      </c>
      <c r="D2091">
        <v>59</v>
      </c>
      <c r="E2091" t="s">
        <v>23</v>
      </c>
      <c r="F2091">
        <v>3</v>
      </c>
      <c r="G2091">
        <v>3</v>
      </c>
      <c r="H2091" t="s">
        <v>3686</v>
      </c>
      <c r="I2091">
        <v>3582</v>
      </c>
      <c r="J2091">
        <v>8</v>
      </c>
      <c r="K2091">
        <v>12</v>
      </c>
      <c r="L2091" t="s">
        <v>97</v>
      </c>
      <c r="M2091" t="s">
        <v>23</v>
      </c>
      <c r="N2091" t="s">
        <v>23</v>
      </c>
      <c r="O2091" t="s">
        <v>56</v>
      </c>
      <c r="P2091" t="s">
        <v>26</v>
      </c>
      <c r="Q2091" t="s">
        <v>27</v>
      </c>
      <c r="R2091">
        <v>49.2</v>
      </c>
      <c r="S2091">
        <v>766.11</v>
      </c>
    </row>
    <row r="2092" spans="1:19">
      <c r="A2092" t="s">
        <v>5178</v>
      </c>
      <c r="B2092" s="2">
        <v>44762</v>
      </c>
      <c r="C2092" t="s">
        <v>22</v>
      </c>
      <c r="D2092">
        <v>39</v>
      </c>
      <c r="E2092" t="s">
        <v>39</v>
      </c>
      <c r="F2092">
        <v>0</v>
      </c>
      <c r="G2092">
        <v>3</v>
      </c>
      <c r="H2092" t="s">
        <v>3686</v>
      </c>
      <c r="I2092">
        <v>5042</v>
      </c>
      <c r="J2092">
        <v>0</v>
      </c>
      <c r="K2092">
        <v>37</v>
      </c>
      <c r="L2092" t="s">
        <v>40</v>
      </c>
      <c r="M2092" t="s">
        <v>23</v>
      </c>
      <c r="N2092" t="s">
        <v>23</v>
      </c>
      <c r="O2092" t="s">
        <v>49</v>
      </c>
      <c r="P2092" t="s">
        <v>202</v>
      </c>
      <c r="Q2092" t="s">
        <v>27</v>
      </c>
      <c r="R2092">
        <v>67.45</v>
      </c>
      <c r="S2092">
        <v>2925.78</v>
      </c>
    </row>
    <row r="2093" spans="1:19">
      <c r="A2093" t="s">
        <v>5180</v>
      </c>
      <c r="B2093" s="2">
        <v>45855</v>
      </c>
      <c r="C2093" t="s">
        <v>33</v>
      </c>
      <c r="D2093">
        <v>42</v>
      </c>
      <c r="E2093" t="s">
        <v>23</v>
      </c>
      <c r="F2093">
        <v>0</v>
      </c>
      <c r="G2093">
        <v>3</v>
      </c>
      <c r="H2093" t="s">
        <v>3751</v>
      </c>
      <c r="I2093">
        <v>2849</v>
      </c>
      <c r="J2093">
        <v>8</v>
      </c>
      <c r="K2093">
        <v>1</v>
      </c>
      <c r="L2093" t="s">
        <v>15568</v>
      </c>
      <c r="M2093" t="s">
        <v>23</v>
      </c>
      <c r="N2093" t="s">
        <v>23</v>
      </c>
      <c r="O2093" t="s">
        <v>49</v>
      </c>
      <c r="P2093" t="s">
        <v>26</v>
      </c>
      <c r="Q2093" t="s">
        <v>50</v>
      </c>
      <c r="R2093">
        <v>55.3</v>
      </c>
      <c r="S2093">
        <v>91.99</v>
      </c>
    </row>
    <row r="2094" spans="1:19">
      <c r="A2094" t="s">
        <v>5182</v>
      </c>
      <c r="B2094" s="2">
        <v>45151</v>
      </c>
      <c r="C2094" t="s">
        <v>33</v>
      </c>
      <c r="D2094">
        <v>27</v>
      </c>
      <c r="E2094" t="s">
        <v>39</v>
      </c>
      <c r="F2094">
        <v>0</v>
      </c>
      <c r="G2094">
        <v>3</v>
      </c>
      <c r="H2094" t="s">
        <v>3686</v>
      </c>
      <c r="I2094">
        <v>5557</v>
      </c>
      <c r="J2094">
        <v>0</v>
      </c>
      <c r="K2094">
        <v>24</v>
      </c>
      <c r="L2094" t="s">
        <v>40</v>
      </c>
      <c r="M2094" t="s">
        <v>23</v>
      </c>
      <c r="N2094" t="s">
        <v>23</v>
      </c>
      <c r="O2094" t="s">
        <v>25</v>
      </c>
      <c r="P2094" t="s">
        <v>26</v>
      </c>
      <c r="Q2094" t="s">
        <v>50</v>
      </c>
      <c r="R2094">
        <v>88.95</v>
      </c>
      <c r="S2094">
        <v>3130.91</v>
      </c>
    </row>
    <row r="2095" spans="1:19">
      <c r="A2095" t="s">
        <v>5184</v>
      </c>
      <c r="B2095" s="2">
        <v>43773</v>
      </c>
      <c r="C2095" t="s">
        <v>33</v>
      </c>
      <c r="D2095">
        <v>63</v>
      </c>
      <c r="E2095" t="s">
        <v>23</v>
      </c>
      <c r="F2095">
        <v>0</v>
      </c>
      <c r="G2095">
        <v>3</v>
      </c>
      <c r="H2095" t="s">
        <v>3686</v>
      </c>
      <c r="I2095">
        <v>4216</v>
      </c>
      <c r="J2095">
        <v>3</v>
      </c>
      <c r="K2095">
        <v>69</v>
      </c>
      <c r="L2095" t="s">
        <v>316</v>
      </c>
      <c r="M2095" t="s">
        <v>23</v>
      </c>
      <c r="N2095" t="s">
        <v>23</v>
      </c>
      <c r="O2095" t="s">
        <v>25</v>
      </c>
      <c r="P2095" t="s">
        <v>164</v>
      </c>
      <c r="Q2095" t="s">
        <v>27</v>
      </c>
      <c r="R2095">
        <v>116</v>
      </c>
      <c r="S2095">
        <v>10840.73</v>
      </c>
    </row>
    <row r="2096" spans="1:19">
      <c r="A2096" t="s">
        <v>5187</v>
      </c>
      <c r="B2096" s="2">
        <v>45670</v>
      </c>
      <c r="C2096" t="s">
        <v>33</v>
      </c>
      <c r="D2096">
        <v>55</v>
      </c>
      <c r="E2096" t="s">
        <v>39</v>
      </c>
      <c r="F2096">
        <v>0</v>
      </c>
      <c r="G2096">
        <v>3</v>
      </c>
      <c r="H2096" t="s">
        <v>3686</v>
      </c>
      <c r="I2096">
        <v>4989</v>
      </c>
      <c r="J2096">
        <v>0</v>
      </c>
      <c r="K2096">
        <v>7</v>
      </c>
      <c r="L2096" t="s">
        <v>15568</v>
      </c>
      <c r="M2096" t="s">
        <v>23</v>
      </c>
      <c r="N2096" t="s">
        <v>23</v>
      </c>
      <c r="O2096" t="s">
        <v>25</v>
      </c>
      <c r="P2096" t="s">
        <v>26</v>
      </c>
      <c r="Q2096" t="s">
        <v>27</v>
      </c>
      <c r="R2096">
        <v>75.349999999999994</v>
      </c>
      <c r="S2096">
        <v>740.84</v>
      </c>
    </row>
    <row r="2097" spans="1:19">
      <c r="A2097" t="s">
        <v>5189</v>
      </c>
      <c r="B2097" s="2">
        <v>44768</v>
      </c>
      <c r="C2097" t="s">
        <v>22</v>
      </c>
      <c r="D2097">
        <v>63</v>
      </c>
      <c r="E2097" t="s">
        <v>39</v>
      </c>
      <c r="F2097">
        <v>0</v>
      </c>
      <c r="G2097">
        <v>3</v>
      </c>
      <c r="H2097" t="s">
        <v>3686</v>
      </c>
      <c r="I2097">
        <v>3194</v>
      </c>
      <c r="J2097">
        <v>0</v>
      </c>
      <c r="K2097">
        <v>37</v>
      </c>
      <c r="L2097" t="s">
        <v>40</v>
      </c>
      <c r="M2097" t="s">
        <v>23</v>
      </c>
      <c r="N2097" t="s">
        <v>23</v>
      </c>
      <c r="O2097" t="s">
        <v>25</v>
      </c>
      <c r="P2097" t="s">
        <v>26</v>
      </c>
      <c r="Q2097" t="s">
        <v>27</v>
      </c>
      <c r="R2097">
        <v>91.15</v>
      </c>
      <c r="S2097">
        <v>3871.28</v>
      </c>
    </row>
    <row r="2098" spans="1:19">
      <c r="A2098" t="s">
        <v>5191</v>
      </c>
      <c r="B2098" s="2">
        <v>43729</v>
      </c>
      <c r="C2098" t="s">
        <v>22</v>
      </c>
      <c r="D2098">
        <v>29</v>
      </c>
      <c r="E2098" t="s">
        <v>39</v>
      </c>
      <c r="F2098">
        <v>0</v>
      </c>
      <c r="G2098">
        <v>3</v>
      </c>
      <c r="H2098" t="s">
        <v>3686</v>
      </c>
      <c r="I2098">
        <v>5319</v>
      </c>
      <c r="J2098">
        <v>0</v>
      </c>
      <c r="K2098">
        <v>71</v>
      </c>
      <c r="L2098" t="s">
        <v>15568</v>
      </c>
      <c r="M2098" t="s">
        <v>23</v>
      </c>
      <c r="N2098" t="s">
        <v>23</v>
      </c>
      <c r="O2098" t="s">
        <v>25</v>
      </c>
      <c r="P2098" t="s">
        <v>202</v>
      </c>
      <c r="Q2098" t="s">
        <v>50</v>
      </c>
      <c r="R2098">
        <v>97.65</v>
      </c>
      <c r="S2098">
        <v>7864.32</v>
      </c>
    </row>
    <row r="2099" spans="1:19">
      <c r="A2099" t="s">
        <v>5193</v>
      </c>
      <c r="B2099" s="2">
        <v>44677</v>
      </c>
      <c r="C2099" t="s">
        <v>33</v>
      </c>
      <c r="D2099">
        <v>47</v>
      </c>
      <c r="E2099" t="s">
        <v>23</v>
      </c>
      <c r="F2099">
        <v>4</v>
      </c>
      <c r="G2099">
        <v>3</v>
      </c>
      <c r="H2099" t="s">
        <v>3686</v>
      </c>
      <c r="I2099">
        <v>2211</v>
      </c>
      <c r="J2099">
        <v>5</v>
      </c>
      <c r="K2099">
        <v>40</v>
      </c>
      <c r="L2099" t="s">
        <v>15568</v>
      </c>
      <c r="M2099" t="s">
        <v>23</v>
      </c>
      <c r="N2099" t="s">
        <v>39</v>
      </c>
      <c r="P2099" t="s">
        <v>26</v>
      </c>
      <c r="Q2099" t="s">
        <v>27</v>
      </c>
      <c r="R2099">
        <v>26.2</v>
      </c>
      <c r="S2099">
        <v>3046.3</v>
      </c>
    </row>
    <row r="2100" spans="1:19">
      <c r="A2100" t="s">
        <v>5196</v>
      </c>
      <c r="B2100" s="2">
        <v>45827</v>
      </c>
      <c r="C2100" t="s">
        <v>33</v>
      </c>
      <c r="D2100">
        <v>49</v>
      </c>
      <c r="E2100" t="s">
        <v>39</v>
      </c>
      <c r="F2100">
        <v>0</v>
      </c>
      <c r="G2100">
        <v>3</v>
      </c>
      <c r="H2100" t="s">
        <v>3751</v>
      </c>
      <c r="I2100">
        <v>5968</v>
      </c>
      <c r="J2100">
        <v>0</v>
      </c>
      <c r="K2100">
        <v>2</v>
      </c>
      <c r="L2100" t="s">
        <v>48</v>
      </c>
      <c r="M2100" t="s">
        <v>23</v>
      </c>
      <c r="N2100" t="s">
        <v>23</v>
      </c>
      <c r="O2100" t="s">
        <v>49</v>
      </c>
      <c r="P2100" t="s">
        <v>26</v>
      </c>
      <c r="Q2100" t="s">
        <v>50</v>
      </c>
      <c r="R2100">
        <v>50.95</v>
      </c>
      <c r="S2100">
        <v>196.97</v>
      </c>
    </row>
    <row r="2101" spans="1:19">
      <c r="A2101" t="s">
        <v>5198</v>
      </c>
      <c r="B2101" s="2">
        <v>44174</v>
      </c>
      <c r="C2101" t="s">
        <v>33</v>
      </c>
      <c r="D2101">
        <v>42</v>
      </c>
      <c r="E2101" t="s">
        <v>39</v>
      </c>
      <c r="F2101">
        <v>0</v>
      </c>
      <c r="G2101">
        <v>3</v>
      </c>
      <c r="H2101" t="s">
        <v>3686</v>
      </c>
      <c r="I2101">
        <v>5795</v>
      </c>
      <c r="J2101">
        <v>0</v>
      </c>
      <c r="K2101">
        <v>56</v>
      </c>
      <c r="L2101" t="s">
        <v>15568</v>
      </c>
      <c r="M2101" t="s">
        <v>39</v>
      </c>
      <c r="N2101" t="s">
        <v>23</v>
      </c>
      <c r="O2101" t="s">
        <v>49</v>
      </c>
      <c r="P2101" t="s">
        <v>164</v>
      </c>
      <c r="Q2101" t="s">
        <v>27</v>
      </c>
      <c r="R2101">
        <v>45.05</v>
      </c>
      <c r="S2101">
        <v>2560.1</v>
      </c>
    </row>
    <row r="2102" spans="1:19">
      <c r="A2102" t="s">
        <v>5200</v>
      </c>
      <c r="B2102" s="2">
        <v>43808</v>
      </c>
      <c r="C2102" t="s">
        <v>22</v>
      </c>
      <c r="D2102">
        <v>39</v>
      </c>
      <c r="E2102" t="s">
        <v>23</v>
      </c>
      <c r="F2102">
        <v>3</v>
      </c>
      <c r="G2102">
        <v>3</v>
      </c>
      <c r="H2102" t="s">
        <v>3686</v>
      </c>
      <c r="I2102">
        <v>4108</v>
      </c>
      <c r="J2102">
        <v>1</v>
      </c>
      <c r="K2102">
        <v>68</v>
      </c>
      <c r="L2102" t="s">
        <v>15568</v>
      </c>
      <c r="M2102" t="s">
        <v>23</v>
      </c>
      <c r="N2102" t="s">
        <v>23</v>
      </c>
      <c r="O2102" t="s">
        <v>25</v>
      </c>
      <c r="P2102" t="s">
        <v>164</v>
      </c>
      <c r="Q2102" t="s">
        <v>27</v>
      </c>
      <c r="R2102">
        <v>110.2</v>
      </c>
      <c r="S2102">
        <v>8723.4599999999991</v>
      </c>
    </row>
    <row r="2103" spans="1:19">
      <c r="A2103" t="s">
        <v>5203</v>
      </c>
      <c r="B2103" s="2">
        <v>43924</v>
      </c>
      <c r="C2103" t="s">
        <v>22</v>
      </c>
      <c r="D2103">
        <v>51</v>
      </c>
      <c r="E2103" t="s">
        <v>23</v>
      </c>
      <c r="F2103">
        <v>1</v>
      </c>
      <c r="G2103">
        <v>3</v>
      </c>
      <c r="H2103" t="s">
        <v>3686</v>
      </c>
      <c r="I2103">
        <v>5371</v>
      </c>
      <c r="J2103">
        <v>0</v>
      </c>
      <c r="K2103">
        <v>64</v>
      </c>
      <c r="L2103" t="s">
        <v>15568</v>
      </c>
      <c r="M2103" t="s">
        <v>23</v>
      </c>
      <c r="N2103" t="s">
        <v>23</v>
      </c>
      <c r="O2103" t="s">
        <v>25</v>
      </c>
      <c r="P2103" t="s">
        <v>26</v>
      </c>
      <c r="Q2103" t="s">
        <v>27</v>
      </c>
      <c r="R2103">
        <v>91.8</v>
      </c>
      <c r="S2103">
        <v>8173.62</v>
      </c>
    </row>
    <row r="2104" spans="1:19">
      <c r="A2104" t="s">
        <v>5206</v>
      </c>
      <c r="B2104" s="2">
        <v>44965</v>
      </c>
      <c r="C2104" t="s">
        <v>22</v>
      </c>
      <c r="D2104">
        <v>21</v>
      </c>
      <c r="E2104" t="s">
        <v>39</v>
      </c>
      <c r="F2104">
        <v>0</v>
      </c>
      <c r="G2104">
        <v>3</v>
      </c>
      <c r="H2104" t="s">
        <v>3686</v>
      </c>
      <c r="I2104">
        <v>3778</v>
      </c>
      <c r="J2104">
        <v>0</v>
      </c>
      <c r="K2104">
        <v>30</v>
      </c>
      <c r="L2104" t="s">
        <v>40</v>
      </c>
      <c r="M2104" t="s">
        <v>23</v>
      </c>
      <c r="N2104" t="s">
        <v>23</v>
      </c>
      <c r="O2104" t="s">
        <v>25</v>
      </c>
      <c r="P2104" t="s">
        <v>26</v>
      </c>
      <c r="Q2104" t="s">
        <v>27</v>
      </c>
      <c r="R2104">
        <v>100.4</v>
      </c>
      <c r="S2104">
        <v>3454.05</v>
      </c>
    </row>
    <row r="2105" spans="1:19">
      <c r="A2105" t="s">
        <v>5208</v>
      </c>
      <c r="B2105" s="2">
        <v>44813</v>
      </c>
      <c r="C2105" t="s">
        <v>22</v>
      </c>
      <c r="D2105">
        <v>45</v>
      </c>
      <c r="E2105" t="s">
        <v>39</v>
      </c>
      <c r="F2105">
        <v>0</v>
      </c>
      <c r="G2105">
        <v>3</v>
      </c>
      <c r="H2105" t="s">
        <v>3686</v>
      </c>
      <c r="I2105">
        <v>5154</v>
      </c>
      <c r="J2105">
        <v>0</v>
      </c>
      <c r="K2105">
        <v>35</v>
      </c>
      <c r="L2105" t="s">
        <v>40</v>
      </c>
      <c r="M2105" t="s">
        <v>23</v>
      </c>
      <c r="N2105" t="s">
        <v>23</v>
      </c>
      <c r="O2105" t="s">
        <v>25</v>
      </c>
      <c r="P2105" t="s">
        <v>26</v>
      </c>
      <c r="Q2105" t="s">
        <v>50</v>
      </c>
      <c r="R2105">
        <v>96.75</v>
      </c>
      <c r="S2105">
        <v>4928.8500000000004</v>
      </c>
    </row>
    <row r="2106" spans="1:19">
      <c r="A2106" t="s">
        <v>5210</v>
      </c>
      <c r="B2106" s="2">
        <v>43988</v>
      </c>
      <c r="C2106" t="s">
        <v>22</v>
      </c>
      <c r="D2106">
        <v>62</v>
      </c>
      <c r="E2106" t="s">
        <v>39</v>
      </c>
      <c r="F2106">
        <v>2</v>
      </c>
      <c r="G2106">
        <v>3</v>
      </c>
      <c r="H2106" t="s">
        <v>3686</v>
      </c>
      <c r="I2106">
        <v>4402</v>
      </c>
      <c r="J2106">
        <v>0</v>
      </c>
      <c r="K2106">
        <v>62</v>
      </c>
      <c r="L2106" t="s">
        <v>15568</v>
      </c>
      <c r="M2106" t="s">
        <v>23</v>
      </c>
      <c r="N2106" t="s">
        <v>39</v>
      </c>
      <c r="P2106" t="s">
        <v>164</v>
      </c>
      <c r="Q2106" t="s">
        <v>27</v>
      </c>
      <c r="R2106">
        <v>20</v>
      </c>
      <c r="S2106">
        <v>2767.86</v>
      </c>
    </row>
    <row r="2107" spans="1:19">
      <c r="A2107" t="s">
        <v>5212</v>
      </c>
      <c r="B2107" s="2">
        <v>44936</v>
      </c>
      <c r="C2107" t="s">
        <v>22</v>
      </c>
      <c r="D2107">
        <v>44</v>
      </c>
      <c r="E2107" t="s">
        <v>23</v>
      </c>
      <c r="F2107">
        <v>2</v>
      </c>
      <c r="G2107">
        <v>3</v>
      </c>
      <c r="H2107" t="s">
        <v>3686</v>
      </c>
      <c r="I2107">
        <v>4337</v>
      </c>
      <c r="J2107">
        <v>7</v>
      </c>
      <c r="K2107">
        <v>31</v>
      </c>
      <c r="L2107" t="s">
        <v>40</v>
      </c>
      <c r="M2107" t="s">
        <v>39</v>
      </c>
      <c r="N2107" t="s">
        <v>23</v>
      </c>
      <c r="O2107" t="s">
        <v>56</v>
      </c>
      <c r="P2107" t="s">
        <v>202</v>
      </c>
      <c r="Q2107" t="s">
        <v>27</v>
      </c>
      <c r="R2107">
        <v>59.95</v>
      </c>
      <c r="S2107">
        <v>1848.8</v>
      </c>
    </row>
    <row r="2108" spans="1:19">
      <c r="A2108" t="s">
        <v>5215</v>
      </c>
      <c r="B2108" s="2">
        <v>43780</v>
      </c>
      <c r="C2108" t="s">
        <v>33</v>
      </c>
      <c r="D2108">
        <v>64</v>
      </c>
      <c r="E2108" t="s">
        <v>39</v>
      </c>
      <c r="F2108">
        <v>0</v>
      </c>
      <c r="G2108">
        <v>3</v>
      </c>
      <c r="H2108" t="s">
        <v>3686</v>
      </c>
      <c r="I2108">
        <v>6499</v>
      </c>
      <c r="J2108">
        <v>0</v>
      </c>
      <c r="K2108">
        <v>69</v>
      </c>
      <c r="L2108" t="s">
        <v>316</v>
      </c>
      <c r="M2108" t="s">
        <v>23</v>
      </c>
      <c r="N2108" t="s">
        <v>23</v>
      </c>
      <c r="O2108" t="s">
        <v>49</v>
      </c>
      <c r="P2108" t="s">
        <v>164</v>
      </c>
      <c r="Q2108" t="s">
        <v>50</v>
      </c>
      <c r="R2108">
        <v>85.35</v>
      </c>
      <c r="S2108">
        <v>7171.83</v>
      </c>
    </row>
    <row r="2109" spans="1:19">
      <c r="A2109" t="s">
        <v>5217</v>
      </c>
      <c r="B2109" s="2">
        <v>45188</v>
      </c>
      <c r="C2109" t="s">
        <v>22</v>
      </c>
      <c r="D2109">
        <v>42</v>
      </c>
      <c r="E2109" t="s">
        <v>23</v>
      </c>
      <c r="F2109">
        <v>0</v>
      </c>
      <c r="G2109">
        <v>3</v>
      </c>
      <c r="H2109" t="s">
        <v>3686</v>
      </c>
      <c r="I2109">
        <v>5788</v>
      </c>
      <c r="J2109">
        <v>1</v>
      </c>
      <c r="K2109">
        <v>23</v>
      </c>
      <c r="L2109" t="s">
        <v>15568</v>
      </c>
      <c r="M2109" t="s">
        <v>23</v>
      </c>
      <c r="N2109" t="s">
        <v>23</v>
      </c>
      <c r="O2109" t="s">
        <v>25</v>
      </c>
      <c r="P2109" t="s">
        <v>202</v>
      </c>
      <c r="Q2109" t="s">
        <v>27</v>
      </c>
      <c r="R2109">
        <v>86.8</v>
      </c>
      <c r="S2109">
        <v>2955.42</v>
      </c>
    </row>
    <row r="2110" spans="1:19">
      <c r="A2110" t="s">
        <v>5219</v>
      </c>
      <c r="B2110" s="2">
        <v>45396</v>
      </c>
      <c r="C2110" t="s">
        <v>33</v>
      </c>
      <c r="D2110">
        <v>66</v>
      </c>
      <c r="E2110" t="s">
        <v>39</v>
      </c>
      <c r="F2110">
        <v>0</v>
      </c>
      <c r="G2110">
        <v>3</v>
      </c>
      <c r="H2110" t="s">
        <v>3686</v>
      </c>
      <c r="I2110">
        <v>2276</v>
      </c>
      <c r="J2110">
        <v>0</v>
      </c>
      <c r="K2110">
        <v>16</v>
      </c>
      <c r="L2110" t="s">
        <v>97</v>
      </c>
      <c r="M2110" t="s">
        <v>23</v>
      </c>
      <c r="N2110" t="s">
        <v>23</v>
      </c>
      <c r="O2110" t="s">
        <v>49</v>
      </c>
      <c r="P2110" t="s">
        <v>202</v>
      </c>
      <c r="Q2110" t="s">
        <v>27</v>
      </c>
      <c r="R2110">
        <v>54.1</v>
      </c>
      <c r="S2110">
        <v>1044.52</v>
      </c>
    </row>
    <row r="2111" spans="1:19">
      <c r="A2111" t="s">
        <v>5221</v>
      </c>
      <c r="B2111" s="2">
        <v>45669</v>
      </c>
      <c r="C2111" t="s">
        <v>33</v>
      </c>
      <c r="D2111">
        <v>70</v>
      </c>
      <c r="E2111" t="s">
        <v>39</v>
      </c>
      <c r="F2111">
        <v>0</v>
      </c>
      <c r="G2111">
        <v>3</v>
      </c>
      <c r="H2111" t="s">
        <v>3686</v>
      </c>
      <c r="I2111">
        <v>2107</v>
      </c>
      <c r="J2111">
        <v>0</v>
      </c>
      <c r="K2111">
        <v>7</v>
      </c>
      <c r="L2111" t="s">
        <v>48</v>
      </c>
      <c r="M2111" t="s">
        <v>23</v>
      </c>
      <c r="N2111" t="s">
        <v>23</v>
      </c>
      <c r="O2111" t="s">
        <v>25</v>
      </c>
      <c r="P2111" t="s">
        <v>202</v>
      </c>
      <c r="Q2111" t="s">
        <v>27</v>
      </c>
      <c r="R2111">
        <v>84.35</v>
      </c>
      <c r="S2111">
        <v>774.51</v>
      </c>
    </row>
    <row r="2112" spans="1:19">
      <c r="A2112" t="s">
        <v>5223</v>
      </c>
      <c r="B2112" s="2">
        <v>44518</v>
      </c>
      <c r="C2112" t="s">
        <v>33</v>
      </c>
      <c r="D2112">
        <v>66</v>
      </c>
      <c r="E2112" t="s">
        <v>39</v>
      </c>
      <c r="F2112">
        <v>0</v>
      </c>
      <c r="G2112">
        <v>3</v>
      </c>
      <c r="H2112" t="s">
        <v>3686</v>
      </c>
      <c r="I2112">
        <v>5715</v>
      </c>
      <c r="J2112">
        <v>0</v>
      </c>
      <c r="K2112">
        <v>45</v>
      </c>
      <c r="L2112" t="s">
        <v>142</v>
      </c>
      <c r="M2112" t="s">
        <v>39</v>
      </c>
      <c r="N2112" t="s">
        <v>23</v>
      </c>
      <c r="O2112" t="s">
        <v>56</v>
      </c>
      <c r="P2112" t="s">
        <v>202</v>
      </c>
      <c r="Q2112" t="s">
        <v>27</v>
      </c>
      <c r="R2112">
        <v>34.200000000000003</v>
      </c>
      <c r="S2112">
        <v>1596.6</v>
      </c>
    </row>
    <row r="2113" spans="1:19">
      <c r="A2113" t="s">
        <v>5226</v>
      </c>
      <c r="B2113" s="2">
        <v>44851</v>
      </c>
      <c r="C2113" t="s">
        <v>22</v>
      </c>
      <c r="D2113">
        <v>67</v>
      </c>
      <c r="E2113" t="s">
        <v>23</v>
      </c>
      <c r="F2113">
        <v>0</v>
      </c>
      <c r="G2113">
        <v>3</v>
      </c>
      <c r="H2113" t="s">
        <v>3686</v>
      </c>
      <c r="I2113">
        <v>3202</v>
      </c>
      <c r="J2113">
        <v>7</v>
      </c>
      <c r="K2113">
        <v>34</v>
      </c>
      <c r="L2113" t="s">
        <v>15568</v>
      </c>
      <c r="M2113" t="s">
        <v>23</v>
      </c>
      <c r="N2113" t="s">
        <v>23</v>
      </c>
      <c r="O2113" t="s">
        <v>25</v>
      </c>
      <c r="P2113" t="s">
        <v>202</v>
      </c>
      <c r="Q2113" t="s">
        <v>50</v>
      </c>
      <c r="R2113">
        <v>90.15</v>
      </c>
      <c r="S2113">
        <v>4029.46</v>
      </c>
    </row>
    <row r="2114" spans="1:19">
      <c r="A2114" t="s">
        <v>5228</v>
      </c>
      <c r="B2114" s="2">
        <v>45587</v>
      </c>
      <c r="C2114" t="s">
        <v>22</v>
      </c>
      <c r="D2114">
        <v>71</v>
      </c>
      <c r="E2114" t="s">
        <v>39</v>
      </c>
      <c r="F2114">
        <v>0</v>
      </c>
      <c r="G2114">
        <v>3</v>
      </c>
      <c r="H2114" t="s">
        <v>3686</v>
      </c>
      <c r="I2114">
        <v>5983</v>
      </c>
      <c r="J2114">
        <v>0</v>
      </c>
      <c r="K2114">
        <v>10</v>
      </c>
      <c r="L2114" t="s">
        <v>15568</v>
      </c>
      <c r="M2114" t="s">
        <v>23</v>
      </c>
      <c r="N2114" t="s">
        <v>23</v>
      </c>
      <c r="O2114" t="s">
        <v>25</v>
      </c>
      <c r="P2114" t="s">
        <v>26</v>
      </c>
      <c r="Q2114" t="s">
        <v>50</v>
      </c>
      <c r="R2114">
        <v>79.849999999999994</v>
      </c>
      <c r="S2114">
        <v>1371.15</v>
      </c>
    </row>
    <row r="2115" spans="1:19">
      <c r="A2115" t="s">
        <v>5230</v>
      </c>
      <c r="B2115" s="2">
        <v>44160</v>
      </c>
      <c r="C2115" t="s">
        <v>33</v>
      </c>
      <c r="D2115">
        <v>29</v>
      </c>
      <c r="E2115" t="s">
        <v>23</v>
      </c>
      <c r="F2115">
        <v>0</v>
      </c>
      <c r="G2115">
        <v>3</v>
      </c>
      <c r="H2115" t="s">
        <v>3686</v>
      </c>
      <c r="I2115">
        <v>4115</v>
      </c>
      <c r="J2115">
        <v>1</v>
      </c>
      <c r="K2115">
        <v>57</v>
      </c>
      <c r="L2115" t="s">
        <v>142</v>
      </c>
      <c r="M2115" t="s">
        <v>39</v>
      </c>
      <c r="N2115" t="s">
        <v>23</v>
      </c>
      <c r="O2115" t="s">
        <v>56</v>
      </c>
      <c r="P2115" t="s">
        <v>26</v>
      </c>
      <c r="Q2115" t="s">
        <v>27</v>
      </c>
      <c r="R2115">
        <v>58.75</v>
      </c>
      <c r="S2115">
        <v>3437.45</v>
      </c>
    </row>
    <row r="2116" spans="1:19">
      <c r="A2116" t="s">
        <v>5233</v>
      </c>
      <c r="B2116" s="2">
        <v>44023</v>
      </c>
      <c r="C2116" t="s">
        <v>33</v>
      </c>
      <c r="D2116">
        <v>45</v>
      </c>
      <c r="E2116" t="s">
        <v>23</v>
      </c>
      <c r="F2116">
        <v>1</v>
      </c>
      <c r="G2116">
        <v>3</v>
      </c>
      <c r="H2116" t="s">
        <v>3686</v>
      </c>
      <c r="I2116">
        <v>6090</v>
      </c>
      <c r="J2116">
        <v>3</v>
      </c>
      <c r="K2116">
        <v>61</v>
      </c>
      <c r="L2116" t="s">
        <v>142</v>
      </c>
      <c r="M2116" t="s">
        <v>23</v>
      </c>
      <c r="N2116" t="s">
        <v>23</v>
      </c>
      <c r="O2116" t="s">
        <v>25</v>
      </c>
      <c r="P2116" t="s">
        <v>164</v>
      </c>
      <c r="Q2116" t="s">
        <v>50</v>
      </c>
      <c r="R2116">
        <v>115.1</v>
      </c>
      <c r="S2116">
        <v>8228.76</v>
      </c>
    </row>
    <row r="2117" spans="1:19">
      <c r="A2117" t="s">
        <v>5236</v>
      </c>
      <c r="B2117" s="2">
        <v>45840</v>
      </c>
      <c r="C2117" t="s">
        <v>33</v>
      </c>
      <c r="D2117">
        <v>42</v>
      </c>
      <c r="E2117" t="s">
        <v>39</v>
      </c>
      <c r="F2117">
        <v>1</v>
      </c>
      <c r="G2117">
        <v>3</v>
      </c>
      <c r="H2117" t="s">
        <v>3751</v>
      </c>
      <c r="I2117">
        <v>4556</v>
      </c>
      <c r="J2117">
        <v>0</v>
      </c>
      <c r="K2117">
        <v>1</v>
      </c>
      <c r="L2117" t="s">
        <v>48</v>
      </c>
      <c r="M2117" t="s">
        <v>23</v>
      </c>
      <c r="N2117" t="s">
        <v>39</v>
      </c>
      <c r="P2117" t="s">
        <v>26</v>
      </c>
      <c r="Q2117" t="s">
        <v>84</v>
      </c>
      <c r="R2117">
        <v>25.4</v>
      </c>
      <c r="S2117">
        <v>58.13</v>
      </c>
    </row>
    <row r="2118" spans="1:19">
      <c r="A2118" t="s">
        <v>5238</v>
      </c>
      <c r="B2118" s="2">
        <v>45487</v>
      </c>
      <c r="C2118" t="s">
        <v>33</v>
      </c>
      <c r="D2118">
        <v>21</v>
      </c>
      <c r="E2118" t="s">
        <v>39</v>
      </c>
      <c r="F2118">
        <v>0</v>
      </c>
      <c r="G2118">
        <v>3</v>
      </c>
      <c r="H2118" t="s">
        <v>3686</v>
      </c>
      <c r="I2118">
        <v>2444</v>
      </c>
      <c r="J2118">
        <v>0</v>
      </c>
      <c r="K2118">
        <v>13</v>
      </c>
      <c r="L2118" t="s">
        <v>15568</v>
      </c>
      <c r="M2118" t="s">
        <v>39</v>
      </c>
      <c r="N2118" t="s">
        <v>23</v>
      </c>
      <c r="O2118" t="s">
        <v>56</v>
      </c>
      <c r="P2118" t="s">
        <v>26</v>
      </c>
      <c r="Q2118" t="s">
        <v>27</v>
      </c>
      <c r="R2118">
        <v>30.85</v>
      </c>
      <c r="S2118">
        <v>394.1</v>
      </c>
    </row>
    <row r="2119" spans="1:19">
      <c r="A2119" t="s">
        <v>5241</v>
      </c>
      <c r="B2119" s="2">
        <v>45370</v>
      </c>
      <c r="C2119" t="s">
        <v>33</v>
      </c>
      <c r="D2119">
        <v>59</v>
      </c>
      <c r="E2119" t="s">
        <v>23</v>
      </c>
      <c r="F2119">
        <v>0</v>
      </c>
      <c r="G2119">
        <v>3</v>
      </c>
      <c r="H2119" t="s">
        <v>3686</v>
      </c>
      <c r="I2119">
        <v>2362</v>
      </c>
      <c r="J2119">
        <v>1</v>
      </c>
      <c r="K2119">
        <v>17</v>
      </c>
      <c r="L2119" t="s">
        <v>97</v>
      </c>
      <c r="M2119" t="s">
        <v>23</v>
      </c>
      <c r="N2119" t="s">
        <v>23</v>
      </c>
      <c r="O2119" t="s">
        <v>25</v>
      </c>
      <c r="P2119" t="s">
        <v>26</v>
      </c>
      <c r="Q2119" t="s">
        <v>27</v>
      </c>
      <c r="R2119">
        <v>78.900000000000006</v>
      </c>
      <c r="S2119">
        <v>1708.5</v>
      </c>
    </row>
    <row r="2120" spans="1:19">
      <c r="A2120" t="s">
        <v>5243</v>
      </c>
      <c r="B2120" s="2">
        <v>45676</v>
      </c>
      <c r="C2120" t="s">
        <v>22</v>
      </c>
      <c r="D2120">
        <v>53</v>
      </c>
      <c r="E2120" t="s">
        <v>39</v>
      </c>
      <c r="F2120">
        <v>0</v>
      </c>
      <c r="G2120">
        <v>3</v>
      </c>
      <c r="H2120" t="s">
        <v>3686</v>
      </c>
      <c r="I2120">
        <v>3331</v>
      </c>
      <c r="J2120">
        <v>0</v>
      </c>
      <c r="K2120">
        <v>7</v>
      </c>
      <c r="L2120" t="s">
        <v>15568</v>
      </c>
      <c r="M2120" t="s">
        <v>23</v>
      </c>
      <c r="N2120" t="s">
        <v>39</v>
      </c>
      <c r="P2120" t="s">
        <v>26</v>
      </c>
      <c r="Q2120" t="s">
        <v>50</v>
      </c>
      <c r="R2120">
        <v>19.95</v>
      </c>
      <c r="S2120">
        <v>244.52</v>
      </c>
    </row>
    <row r="2121" spans="1:19">
      <c r="A2121" t="s">
        <v>5245</v>
      </c>
      <c r="B2121" s="2">
        <v>44671</v>
      </c>
      <c r="C2121" t="s">
        <v>22</v>
      </c>
      <c r="D2121">
        <v>47</v>
      </c>
      <c r="E2121" t="s">
        <v>39</v>
      </c>
      <c r="F2121">
        <v>0</v>
      </c>
      <c r="G2121">
        <v>3</v>
      </c>
      <c r="H2121" t="s">
        <v>3686</v>
      </c>
      <c r="I2121">
        <v>5323</v>
      </c>
      <c r="J2121">
        <v>0</v>
      </c>
      <c r="K2121">
        <v>40</v>
      </c>
      <c r="L2121" t="s">
        <v>15568</v>
      </c>
      <c r="M2121" t="s">
        <v>39</v>
      </c>
      <c r="N2121" t="s">
        <v>23</v>
      </c>
      <c r="O2121" t="s">
        <v>56</v>
      </c>
      <c r="P2121" t="s">
        <v>202</v>
      </c>
      <c r="Q2121" t="s">
        <v>50</v>
      </c>
      <c r="R2121">
        <v>36</v>
      </c>
      <c r="S2121">
        <v>1512.9</v>
      </c>
    </row>
    <row r="2122" spans="1:19">
      <c r="A2122" t="s">
        <v>5248</v>
      </c>
      <c r="B2122" s="2">
        <v>44149</v>
      </c>
      <c r="C2122" t="s">
        <v>33</v>
      </c>
      <c r="D2122">
        <v>55</v>
      </c>
      <c r="E2122" t="s">
        <v>39</v>
      </c>
      <c r="F2122">
        <v>0</v>
      </c>
      <c r="G2122">
        <v>3</v>
      </c>
      <c r="H2122" t="s">
        <v>3686</v>
      </c>
      <c r="I2122">
        <v>4487</v>
      </c>
      <c r="J2122">
        <v>0</v>
      </c>
      <c r="K2122">
        <v>57</v>
      </c>
      <c r="L2122" t="s">
        <v>15568</v>
      </c>
      <c r="M2122" t="s">
        <v>23</v>
      </c>
      <c r="N2122" t="s">
        <v>23</v>
      </c>
      <c r="O2122" t="s">
        <v>56</v>
      </c>
      <c r="P2122" t="s">
        <v>164</v>
      </c>
      <c r="Q2122" t="s">
        <v>84</v>
      </c>
      <c r="R2122">
        <v>69.75</v>
      </c>
      <c r="S2122">
        <v>5954.38</v>
      </c>
    </row>
    <row r="2123" spans="1:19">
      <c r="A2123" t="s">
        <v>5250</v>
      </c>
      <c r="B2123" s="2">
        <v>45437</v>
      </c>
      <c r="C2123" t="s">
        <v>33</v>
      </c>
      <c r="D2123">
        <v>21</v>
      </c>
      <c r="E2123" t="s">
        <v>39</v>
      </c>
      <c r="F2123">
        <v>0</v>
      </c>
      <c r="G2123">
        <v>3</v>
      </c>
      <c r="H2123" t="s">
        <v>3686</v>
      </c>
      <c r="I2123">
        <v>2722</v>
      </c>
      <c r="J2123">
        <v>0</v>
      </c>
      <c r="K2123">
        <v>15</v>
      </c>
      <c r="L2123" t="s">
        <v>97</v>
      </c>
      <c r="M2123" t="s">
        <v>23</v>
      </c>
      <c r="N2123" t="s">
        <v>39</v>
      </c>
      <c r="P2123" t="s">
        <v>164</v>
      </c>
      <c r="Q2123" t="s">
        <v>50</v>
      </c>
      <c r="R2123">
        <v>19.600000000000001</v>
      </c>
      <c r="S2123">
        <v>923.95</v>
      </c>
    </row>
    <row r="2124" spans="1:19">
      <c r="A2124" t="s">
        <v>5252</v>
      </c>
      <c r="B2124" s="2">
        <v>44876</v>
      </c>
      <c r="C2124" t="s">
        <v>33</v>
      </c>
      <c r="D2124">
        <v>64</v>
      </c>
      <c r="E2124" t="s">
        <v>39</v>
      </c>
      <c r="F2124">
        <v>0</v>
      </c>
      <c r="G2124">
        <v>3</v>
      </c>
      <c r="H2124" t="s">
        <v>3686</v>
      </c>
      <c r="I2124">
        <v>2853</v>
      </c>
      <c r="J2124">
        <v>0</v>
      </c>
      <c r="K2124">
        <v>33</v>
      </c>
      <c r="L2124" t="s">
        <v>15568</v>
      </c>
      <c r="M2124" t="s">
        <v>23</v>
      </c>
      <c r="N2124" t="s">
        <v>23</v>
      </c>
      <c r="O2124" t="s">
        <v>56</v>
      </c>
      <c r="P2124" t="s">
        <v>202</v>
      </c>
      <c r="Q2124" t="s">
        <v>27</v>
      </c>
      <c r="R2124">
        <v>59.4</v>
      </c>
      <c r="S2124">
        <v>2292.04</v>
      </c>
    </row>
    <row r="2125" spans="1:19">
      <c r="A2125" t="s">
        <v>5254</v>
      </c>
      <c r="B2125" s="2">
        <v>45370</v>
      </c>
      <c r="C2125" t="s">
        <v>33</v>
      </c>
      <c r="D2125">
        <v>41</v>
      </c>
      <c r="E2125" t="s">
        <v>23</v>
      </c>
      <c r="F2125">
        <v>0</v>
      </c>
      <c r="G2125">
        <v>3</v>
      </c>
      <c r="H2125" t="s">
        <v>3686</v>
      </c>
      <c r="I2125">
        <v>5977</v>
      </c>
      <c r="J2125">
        <v>5</v>
      </c>
      <c r="K2125">
        <v>17</v>
      </c>
      <c r="L2125" t="s">
        <v>97</v>
      </c>
      <c r="M2125" t="s">
        <v>39</v>
      </c>
      <c r="N2125" t="s">
        <v>23</v>
      </c>
      <c r="O2125" t="s">
        <v>49</v>
      </c>
      <c r="P2125" t="s">
        <v>26</v>
      </c>
      <c r="Q2125" t="s">
        <v>50</v>
      </c>
      <c r="R2125">
        <v>35.65</v>
      </c>
      <c r="S2125">
        <v>646.04999999999995</v>
      </c>
    </row>
    <row r="2126" spans="1:19">
      <c r="A2126" t="s">
        <v>5257</v>
      </c>
      <c r="B2126" s="2">
        <v>44820</v>
      </c>
      <c r="C2126" t="s">
        <v>33</v>
      </c>
      <c r="D2126">
        <v>48</v>
      </c>
      <c r="E2126" t="s">
        <v>23</v>
      </c>
      <c r="F2126">
        <v>1</v>
      </c>
      <c r="G2126">
        <v>3</v>
      </c>
      <c r="H2126" t="s">
        <v>3686</v>
      </c>
      <c r="I2126">
        <v>5070</v>
      </c>
      <c r="J2126">
        <v>9</v>
      </c>
      <c r="K2126">
        <v>35</v>
      </c>
      <c r="L2126" t="s">
        <v>15568</v>
      </c>
      <c r="M2126" t="s">
        <v>23</v>
      </c>
      <c r="N2126" t="s">
        <v>39</v>
      </c>
      <c r="P2126" t="s">
        <v>164</v>
      </c>
      <c r="Q2126" t="s">
        <v>50</v>
      </c>
      <c r="R2126">
        <v>25.4</v>
      </c>
      <c r="S2126">
        <v>2096.0500000000002</v>
      </c>
    </row>
    <row r="2127" spans="1:19">
      <c r="A2127" t="s">
        <v>5259</v>
      </c>
      <c r="B2127" s="2">
        <v>43807</v>
      </c>
      <c r="C2127" t="s">
        <v>22</v>
      </c>
      <c r="D2127">
        <v>53</v>
      </c>
      <c r="E2127" t="s">
        <v>23</v>
      </c>
      <c r="F2127">
        <v>2</v>
      </c>
      <c r="G2127">
        <v>3</v>
      </c>
      <c r="H2127" t="s">
        <v>3686</v>
      </c>
      <c r="I2127">
        <v>5748</v>
      </c>
      <c r="J2127">
        <v>3</v>
      </c>
      <c r="K2127">
        <v>68</v>
      </c>
      <c r="L2127" t="s">
        <v>316</v>
      </c>
      <c r="M2127" t="s">
        <v>23</v>
      </c>
      <c r="N2127" t="s">
        <v>23</v>
      </c>
      <c r="O2127" t="s">
        <v>25</v>
      </c>
      <c r="P2127" t="s">
        <v>164</v>
      </c>
      <c r="Q2127" t="s">
        <v>27</v>
      </c>
      <c r="R2127">
        <v>95.1</v>
      </c>
      <c r="S2127">
        <v>7315.12</v>
      </c>
    </row>
    <row r="2128" spans="1:19">
      <c r="A2128" t="s">
        <v>5261</v>
      </c>
      <c r="B2128" s="2">
        <v>43703</v>
      </c>
      <c r="C2128" t="s">
        <v>33</v>
      </c>
      <c r="D2128">
        <v>31</v>
      </c>
      <c r="E2128" t="s">
        <v>23</v>
      </c>
      <c r="F2128">
        <v>0</v>
      </c>
      <c r="G2128">
        <v>3</v>
      </c>
      <c r="H2128" t="s">
        <v>3686</v>
      </c>
      <c r="I2128">
        <v>5411</v>
      </c>
      <c r="J2128">
        <v>10</v>
      </c>
      <c r="K2128">
        <v>72</v>
      </c>
      <c r="L2128" t="s">
        <v>316</v>
      </c>
      <c r="M2128" t="s">
        <v>23</v>
      </c>
      <c r="N2128" t="s">
        <v>23</v>
      </c>
      <c r="O2128" t="s">
        <v>25</v>
      </c>
      <c r="P2128" t="s">
        <v>164</v>
      </c>
      <c r="Q2128" t="s">
        <v>27</v>
      </c>
      <c r="R2128">
        <v>113.65</v>
      </c>
      <c r="S2128">
        <v>10270.75</v>
      </c>
    </row>
    <row r="2129" spans="1:19">
      <c r="A2129" t="s">
        <v>5264</v>
      </c>
      <c r="B2129" s="2">
        <v>45579</v>
      </c>
      <c r="C2129" t="s">
        <v>33</v>
      </c>
      <c r="D2129">
        <v>35</v>
      </c>
      <c r="E2129" t="s">
        <v>39</v>
      </c>
      <c r="F2129">
        <v>5</v>
      </c>
      <c r="G2129">
        <v>3</v>
      </c>
      <c r="H2129" t="s">
        <v>3686</v>
      </c>
      <c r="I2129">
        <v>2876</v>
      </c>
      <c r="J2129">
        <v>0</v>
      </c>
      <c r="K2129">
        <v>10</v>
      </c>
      <c r="L2129" t="s">
        <v>97</v>
      </c>
      <c r="M2129" t="s">
        <v>39</v>
      </c>
      <c r="N2129" t="s">
        <v>23</v>
      </c>
      <c r="O2129" t="s">
        <v>49</v>
      </c>
      <c r="P2129" t="s">
        <v>202</v>
      </c>
      <c r="Q2129" t="s">
        <v>50</v>
      </c>
      <c r="R2129">
        <v>40.25</v>
      </c>
      <c r="S2129">
        <v>423.49</v>
      </c>
    </row>
    <row r="2130" spans="1:19">
      <c r="A2130" t="s">
        <v>5267</v>
      </c>
      <c r="B2130" s="2">
        <v>45467</v>
      </c>
      <c r="C2130" t="s">
        <v>22</v>
      </c>
      <c r="D2130">
        <v>52</v>
      </c>
      <c r="E2130" t="s">
        <v>39</v>
      </c>
      <c r="F2130">
        <v>0</v>
      </c>
      <c r="G2130">
        <v>3</v>
      </c>
      <c r="H2130" t="s">
        <v>3686</v>
      </c>
      <c r="I2130">
        <v>4296</v>
      </c>
      <c r="J2130">
        <v>0</v>
      </c>
      <c r="K2130">
        <v>14</v>
      </c>
      <c r="L2130" t="s">
        <v>97</v>
      </c>
      <c r="M2130" t="s">
        <v>23</v>
      </c>
      <c r="N2130" t="s">
        <v>23</v>
      </c>
      <c r="O2130" t="s">
        <v>25</v>
      </c>
      <c r="P2130" t="s">
        <v>26</v>
      </c>
      <c r="Q2130" t="s">
        <v>27</v>
      </c>
      <c r="R2130">
        <v>92.9</v>
      </c>
      <c r="S2130">
        <v>1726.65</v>
      </c>
    </row>
    <row r="2131" spans="1:19">
      <c r="A2131" t="s">
        <v>5270</v>
      </c>
      <c r="B2131" s="2">
        <v>44508</v>
      </c>
      <c r="C2131" t="s">
        <v>22</v>
      </c>
      <c r="D2131">
        <v>47</v>
      </c>
      <c r="E2131" t="s">
        <v>23</v>
      </c>
      <c r="F2131">
        <v>3</v>
      </c>
      <c r="G2131">
        <v>3</v>
      </c>
      <c r="H2131" t="s">
        <v>3686</v>
      </c>
      <c r="I2131">
        <v>4221</v>
      </c>
      <c r="J2131">
        <v>2</v>
      </c>
      <c r="K2131">
        <v>45</v>
      </c>
      <c r="L2131" t="s">
        <v>15568</v>
      </c>
      <c r="M2131" t="s">
        <v>23</v>
      </c>
      <c r="N2131" t="s">
        <v>23</v>
      </c>
      <c r="O2131" t="s">
        <v>25</v>
      </c>
      <c r="P2131" t="s">
        <v>164</v>
      </c>
      <c r="Q2131" t="s">
        <v>27</v>
      </c>
      <c r="R2131">
        <v>109.75</v>
      </c>
      <c r="S2131">
        <v>5237.25</v>
      </c>
    </row>
    <row r="2132" spans="1:19">
      <c r="A2132" t="s">
        <v>5272</v>
      </c>
      <c r="B2132" s="2">
        <v>44183</v>
      </c>
      <c r="C2132" t="s">
        <v>22</v>
      </c>
      <c r="D2132">
        <v>62</v>
      </c>
      <c r="E2132" t="s">
        <v>23</v>
      </c>
      <c r="F2132">
        <v>1</v>
      </c>
      <c r="G2132">
        <v>3</v>
      </c>
      <c r="H2132" t="s">
        <v>3686</v>
      </c>
      <c r="I2132">
        <v>5092</v>
      </c>
      <c r="J2132">
        <v>1</v>
      </c>
      <c r="K2132">
        <v>56</v>
      </c>
      <c r="L2132" t="s">
        <v>15568</v>
      </c>
      <c r="M2132" t="s">
        <v>39</v>
      </c>
      <c r="N2132" t="s">
        <v>23</v>
      </c>
      <c r="O2132" t="s">
        <v>49</v>
      </c>
      <c r="P2132" t="s">
        <v>202</v>
      </c>
      <c r="Q2132" t="s">
        <v>50</v>
      </c>
      <c r="R2132">
        <v>36.1</v>
      </c>
      <c r="S2132">
        <v>2031.5</v>
      </c>
    </row>
    <row r="2133" spans="1:19">
      <c r="A2133" t="s">
        <v>5275</v>
      </c>
      <c r="B2133" s="2">
        <v>43686</v>
      </c>
      <c r="C2133" t="s">
        <v>33</v>
      </c>
      <c r="D2133">
        <v>61</v>
      </c>
      <c r="E2133" t="s">
        <v>23</v>
      </c>
      <c r="F2133">
        <v>0</v>
      </c>
      <c r="G2133">
        <v>3</v>
      </c>
      <c r="H2133" t="s">
        <v>3686</v>
      </c>
      <c r="I2133">
        <v>5076</v>
      </c>
      <c r="J2133">
        <v>1</v>
      </c>
      <c r="K2133">
        <v>72</v>
      </c>
      <c r="L2133" t="s">
        <v>15568</v>
      </c>
      <c r="M2133" t="s">
        <v>23</v>
      </c>
      <c r="N2133" t="s">
        <v>23</v>
      </c>
      <c r="O2133" t="s">
        <v>25</v>
      </c>
      <c r="P2133" t="s">
        <v>164</v>
      </c>
      <c r="Q2133" t="s">
        <v>50</v>
      </c>
      <c r="R2133">
        <v>115.55</v>
      </c>
      <c r="S2133">
        <v>8432.64</v>
      </c>
    </row>
    <row r="2134" spans="1:19">
      <c r="A2134" t="s">
        <v>5277</v>
      </c>
      <c r="B2134" s="2">
        <v>44594</v>
      </c>
      <c r="C2134" t="s">
        <v>33</v>
      </c>
      <c r="D2134">
        <v>23</v>
      </c>
      <c r="E2134" t="s">
        <v>23</v>
      </c>
      <c r="F2134">
        <v>0</v>
      </c>
      <c r="G2134">
        <v>3</v>
      </c>
      <c r="H2134" t="s">
        <v>3686</v>
      </c>
      <c r="I2134">
        <v>3773</v>
      </c>
      <c r="J2134">
        <v>4</v>
      </c>
      <c r="K2134">
        <v>42</v>
      </c>
      <c r="L2134" t="s">
        <v>15568</v>
      </c>
      <c r="M2134" t="s">
        <v>23</v>
      </c>
      <c r="N2134" t="s">
        <v>23</v>
      </c>
      <c r="O2134" t="s">
        <v>49</v>
      </c>
      <c r="P2134" t="s">
        <v>26</v>
      </c>
      <c r="Q2134" t="s">
        <v>50</v>
      </c>
      <c r="R2134">
        <v>66.400000000000006</v>
      </c>
      <c r="S2134">
        <v>4254.5</v>
      </c>
    </row>
    <row r="2135" spans="1:19">
      <c r="A2135" t="s">
        <v>5279</v>
      </c>
      <c r="B2135" s="2">
        <v>43845</v>
      </c>
      <c r="C2135" t="s">
        <v>22</v>
      </c>
      <c r="D2135">
        <v>56</v>
      </c>
      <c r="E2135" t="s">
        <v>23</v>
      </c>
      <c r="F2135">
        <v>0</v>
      </c>
      <c r="G2135">
        <v>3</v>
      </c>
      <c r="H2135" t="s">
        <v>3686</v>
      </c>
      <c r="I2135">
        <v>4879</v>
      </c>
      <c r="J2135">
        <v>1</v>
      </c>
      <c r="K2135">
        <v>67</v>
      </c>
      <c r="L2135" t="s">
        <v>316</v>
      </c>
      <c r="M2135" t="s">
        <v>23</v>
      </c>
      <c r="N2135" t="s">
        <v>39</v>
      </c>
      <c r="P2135" t="s">
        <v>164</v>
      </c>
      <c r="Q2135" t="s">
        <v>50</v>
      </c>
      <c r="R2135">
        <v>25.6</v>
      </c>
      <c r="S2135">
        <v>2571.48</v>
      </c>
    </row>
    <row r="2136" spans="1:19">
      <c r="A2136" t="s">
        <v>5281</v>
      </c>
      <c r="B2136" s="2">
        <v>45857</v>
      </c>
      <c r="C2136" t="s">
        <v>33</v>
      </c>
      <c r="D2136">
        <v>58</v>
      </c>
      <c r="E2136" t="s">
        <v>39</v>
      </c>
      <c r="F2136">
        <v>0</v>
      </c>
      <c r="G2136">
        <v>3</v>
      </c>
      <c r="H2136" t="s">
        <v>3751</v>
      </c>
      <c r="I2136">
        <v>3666</v>
      </c>
      <c r="J2136">
        <v>0</v>
      </c>
      <c r="K2136">
        <v>1</v>
      </c>
      <c r="L2136" t="s">
        <v>15568</v>
      </c>
      <c r="M2136" t="s">
        <v>23</v>
      </c>
      <c r="N2136" t="s">
        <v>39</v>
      </c>
      <c r="P2136" t="s">
        <v>26</v>
      </c>
      <c r="Q2136" t="s">
        <v>27</v>
      </c>
      <c r="R2136">
        <v>19.75</v>
      </c>
      <c r="S2136">
        <v>57.37</v>
      </c>
    </row>
    <row r="2137" spans="1:19">
      <c r="A2137" t="s">
        <v>5283</v>
      </c>
      <c r="B2137" s="2">
        <v>45629</v>
      </c>
      <c r="C2137" t="s">
        <v>33</v>
      </c>
      <c r="D2137">
        <v>57</v>
      </c>
      <c r="E2137" t="s">
        <v>39</v>
      </c>
      <c r="F2137">
        <v>0</v>
      </c>
      <c r="G2137">
        <v>3</v>
      </c>
      <c r="H2137" t="s">
        <v>3686</v>
      </c>
      <c r="I2137">
        <v>3033</v>
      </c>
      <c r="J2137">
        <v>0</v>
      </c>
      <c r="K2137">
        <v>8</v>
      </c>
      <c r="L2137" t="s">
        <v>48</v>
      </c>
      <c r="M2137" t="s">
        <v>23</v>
      </c>
      <c r="N2137" t="s">
        <v>23</v>
      </c>
      <c r="O2137" t="s">
        <v>49</v>
      </c>
      <c r="P2137" t="s">
        <v>26</v>
      </c>
      <c r="Q2137" t="s">
        <v>27</v>
      </c>
      <c r="R2137">
        <v>65.5</v>
      </c>
      <c r="S2137">
        <v>642.99</v>
      </c>
    </row>
    <row r="2138" spans="1:19">
      <c r="A2138" t="s">
        <v>5285</v>
      </c>
      <c r="B2138" s="2">
        <v>44982</v>
      </c>
      <c r="C2138" t="s">
        <v>33</v>
      </c>
      <c r="D2138">
        <v>37</v>
      </c>
      <c r="E2138" t="s">
        <v>23</v>
      </c>
      <c r="F2138">
        <v>1</v>
      </c>
      <c r="G2138">
        <v>3</v>
      </c>
      <c r="H2138" t="s">
        <v>3686</v>
      </c>
      <c r="I2138">
        <v>5045</v>
      </c>
      <c r="J2138">
        <v>1</v>
      </c>
      <c r="K2138">
        <v>30</v>
      </c>
      <c r="L2138" t="s">
        <v>15568</v>
      </c>
      <c r="M2138" t="s">
        <v>23</v>
      </c>
      <c r="N2138" t="s">
        <v>39</v>
      </c>
      <c r="P2138" t="s">
        <v>164</v>
      </c>
      <c r="Q2138" t="s">
        <v>50</v>
      </c>
      <c r="R2138">
        <v>19.7</v>
      </c>
      <c r="S2138">
        <v>934.96</v>
      </c>
    </row>
    <row r="2139" spans="1:19">
      <c r="A2139" t="s">
        <v>5287</v>
      </c>
      <c r="B2139" s="2">
        <v>45842</v>
      </c>
      <c r="C2139" t="s">
        <v>33</v>
      </c>
      <c r="D2139">
        <v>24</v>
      </c>
      <c r="E2139" t="s">
        <v>39</v>
      </c>
      <c r="F2139">
        <v>1</v>
      </c>
      <c r="G2139">
        <v>3</v>
      </c>
      <c r="H2139" t="s">
        <v>3751</v>
      </c>
      <c r="I2139">
        <v>2432</v>
      </c>
      <c r="J2139">
        <v>0</v>
      </c>
      <c r="K2139">
        <v>1</v>
      </c>
      <c r="L2139" t="s">
        <v>15568</v>
      </c>
      <c r="M2139" t="s">
        <v>23</v>
      </c>
      <c r="N2139" t="s">
        <v>23</v>
      </c>
      <c r="O2139" t="s">
        <v>25</v>
      </c>
      <c r="P2139" t="s">
        <v>26</v>
      </c>
      <c r="Q2139" t="s">
        <v>27</v>
      </c>
      <c r="R2139">
        <v>89.35</v>
      </c>
      <c r="S2139">
        <v>94.71</v>
      </c>
    </row>
    <row r="2140" spans="1:19">
      <c r="A2140" t="s">
        <v>5289</v>
      </c>
      <c r="B2140" s="2">
        <v>44084</v>
      </c>
      <c r="C2140" t="s">
        <v>22</v>
      </c>
      <c r="D2140">
        <v>38</v>
      </c>
      <c r="E2140" t="s">
        <v>39</v>
      </c>
      <c r="F2140">
        <v>0</v>
      </c>
      <c r="G2140">
        <v>3</v>
      </c>
      <c r="H2140" t="s">
        <v>3686</v>
      </c>
      <c r="I2140">
        <v>5687</v>
      </c>
      <c r="J2140">
        <v>0</v>
      </c>
      <c r="K2140">
        <v>59</v>
      </c>
      <c r="L2140" t="s">
        <v>15568</v>
      </c>
      <c r="M2140" t="s">
        <v>23</v>
      </c>
      <c r="N2140" t="s">
        <v>23</v>
      </c>
      <c r="O2140" t="s">
        <v>56</v>
      </c>
      <c r="P2140" t="s">
        <v>26</v>
      </c>
      <c r="Q2140" t="s">
        <v>27</v>
      </c>
      <c r="R2140">
        <v>64.650000000000006</v>
      </c>
      <c r="S2140">
        <v>4726.6499999999996</v>
      </c>
    </row>
    <row r="2141" spans="1:19">
      <c r="A2141" t="s">
        <v>5291</v>
      </c>
      <c r="B2141" s="2">
        <v>43697</v>
      </c>
      <c r="C2141" t="s">
        <v>22</v>
      </c>
      <c r="D2141">
        <v>60</v>
      </c>
      <c r="E2141" t="s">
        <v>39</v>
      </c>
      <c r="F2141">
        <v>0</v>
      </c>
      <c r="G2141">
        <v>3</v>
      </c>
      <c r="H2141" t="s">
        <v>3686</v>
      </c>
      <c r="I2141">
        <v>4085</v>
      </c>
      <c r="J2141">
        <v>0</v>
      </c>
      <c r="K2141">
        <v>72</v>
      </c>
      <c r="L2141" t="s">
        <v>15568</v>
      </c>
      <c r="M2141" t="s">
        <v>39</v>
      </c>
      <c r="N2141" t="s">
        <v>23</v>
      </c>
      <c r="O2141" t="s">
        <v>49</v>
      </c>
      <c r="P2141" t="s">
        <v>164</v>
      </c>
      <c r="Q2141" t="s">
        <v>50</v>
      </c>
      <c r="R2141">
        <v>61.2</v>
      </c>
      <c r="S2141">
        <v>4390.25</v>
      </c>
    </row>
    <row r="2142" spans="1:19">
      <c r="A2142" t="s">
        <v>5294</v>
      </c>
      <c r="B2142" s="2">
        <v>44144</v>
      </c>
      <c r="C2142" t="s">
        <v>33</v>
      </c>
      <c r="D2142">
        <v>43</v>
      </c>
      <c r="E2142" t="s">
        <v>23</v>
      </c>
      <c r="F2142">
        <v>1</v>
      </c>
      <c r="G2142">
        <v>3</v>
      </c>
      <c r="H2142" t="s">
        <v>3686</v>
      </c>
      <c r="I2142">
        <v>6287</v>
      </c>
      <c r="J2142">
        <v>6</v>
      </c>
      <c r="K2142">
        <v>57</v>
      </c>
      <c r="L2142" t="s">
        <v>142</v>
      </c>
      <c r="M2142" t="s">
        <v>23</v>
      </c>
      <c r="N2142" t="s">
        <v>23</v>
      </c>
      <c r="O2142" t="s">
        <v>56</v>
      </c>
      <c r="P2142" t="s">
        <v>202</v>
      </c>
      <c r="Q2142" t="s">
        <v>50</v>
      </c>
      <c r="R2142">
        <v>59.3</v>
      </c>
      <c r="S2142">
        <v>4348.8</v>
      </c>
    </row>
    <row r="2143" spans="1:19">
      <c r="A2143" t="s">
        <v>5296</v>
      </c>
      <c r="B2143" s="2">
        <v>43754</v>
      </c>
      <c r="C2143" t="s">
        <v>33</v>
      </c>
      <c r="D2143">
        <v>54</v>
      </c>
      <c r="E2143" t="s">
        <v>39</v>
      </c>
      <c r="F2143">
        <v>0</v>
      </c>
      <c r="G2143">
        <v>3</v>
      </c>
      <c r="H2143" t="s">
        <v>3686</v>
      </c>
      <c r="I2143">
        <v>5474</v>
      </c>
      <c r="J2143">
        <v>0</v>
      </c>
      <c r="K2143">
        <v>70</v>
      </c>
      <c r="L2143" t="s">
        <v>15568</v>
      </c>
      <c r="M2143" t="s">
        <v>23</v>
      </c>
      <c r="N2143" t="s">
        <v>23</v>
      </c>
      <c r="O2143" t="s">
        <v>49</v>
      </c>
      <c r="P2143" t="s">
        <v>164</v>
      </c>
      <c r="Q2143" t="s">
        <v>27</v>
      </c>
      <c r="R2143">
        <v>79.599999999999994</v>
      </c>
      <c r="S2143">
        <v>8887.51</v>
      </c>
    </row>
    <row r="2144" spans="1:19">
      <c r="A2144" t="s">
        <v>5298</v>
      </c>
      <c r="B2144" s="2">
        <v>45680</v>
      </c>
      <c r="C2144" t="s">
        <v>33</v>
      </c>
      <c r="D2144">
        <v>60</v>
      </c>
      <c r="E2144" t="s">
        <v>39</v>
      </c>
      <c r="F2144">
        <v>0</v>
      </c>
      <c r="G2144">
        <v>3</v>
      </c>
      <c r="H2144" t="s">
        <v>3686</v>
      </c>
      <c r="I2144">
        <v>5545</v>
      </c>
      <c r="J2144">
        <v>0</v>
      </c>
      <c r="K2144">
        <v>7</v>
      </c>
      <c r="L2144" t="s">
        <v>48</v>
      </c>
      <c r="M2144" t="s">
        <v>23</v>
      </c>
      <c r="N2144" t="s">
        <v>23</v>
      </c>
      <c r="O2144" t="s">
        <v>25</v>
      </c>
      <c r="P2144" t="s">
        <v>202</v>
      </c>
      <c r="Q2144" t="s">
        <v>50</v>
      </c>
      <c r="R2144">
        <v>94.05</v>
      </c>
      <c r="S2144">
        <v>888.88</v>
      </c>
    </row>
    <row r="2145" spans="1:19">
      <c r="A2145" t="s">
        <v>5300</v>
      </c>
      <c r="B2145" s="2">
        <v>45159</v>
      </c>
      <c r="C2145" t="s">
        <v>22</v>
      </c>
      <c r="D2145">
        <v>20</v>
      </c>
      <c r="E2145" t="s">
        <v>39</v>
      </c>
      <c r="F2145">
        <v>0</v>
      </c>
      <c r="G2145">
        <v>3</v>
      </c>
      <c r="H2145" t="s">
        <v>3686</v>
      </c>
      <c r="I2145">
        <v>2911</v>
      </c>
      <c r="J2145">
        <v>0</v>
      </c>
      <c r="K2145">
        <v>24</v>
      </c>
      <c r="L2145" t="s">
        <v>40</v>
      </c>
      <c r="M2145" t="s">
        <v>23</v>
      </c>
      <c r="N2145" t="s">
        <v>23</v>
      </c>
      <c r="O2145" t="s">
        <v>56</v>
      </c>
      <c r="P2145" t="s">
        <v>26</v>
      </c>
      <c r="Q2145" t="s">
        <v>84</v>
      </c>
      <c r="R2145">
        <v>49.7</v>
      </c>
      <c r="S2145">
        <v>1307.53</v>
      </c>
    </row>
    <row r="2146" spans="1:19">
      <c r="A2146" t="s">
        <v>5303</v>
      </c>
      <c r="B2146" s="2">
        <v>43891</v>
      </c>
      <c r="C2146" t="s">
        <v>33</v>
      </c>
      <c r="D2146">
        <v>21</v>
      </c>
      <c r="E2146" t="s">
        <v>23</v>
      </c>
      <c r="F2146">
        <v>0</v>
      </c>
      <c r="G2146">
        <v>3</v>
      </c>
      <c r="H2146" t="s">
        <v>3686</v>
      </c>
      <c r="I2146">
        <v>4452</v>
      </c>
      <c r="J2146">
        <v>8</v>
      </c>
      <c r="K2146">
        <v>65</v>
      </c>
      <c r="L2146" t="s">
        <v>142</v>
      </c>
      <c r="M2146" t="s">
        <v>23</v>
      </c>
      <c r="N2146" t="s">
        <v>23</v>
      </c>
      <c r="O2146" t="s">
        <v>25</v>
      </c>
      <c r="P2146" t="s">
        <v>202</v>
      </c>
      <c r="Q2146" t="s">
        <v>50</v>
      </c>
      <c r="R2146">
        <v>109.4</v>
      </c>
      <c r="S2146">
        <v>8221.9500000000007</v>
      </c>
    </row>
    <row r="2147" spans="1:19">
      <c r="A2147" t="s">
        <v>5305</v>
      </c>
      <c r="B2147" s="2">
        <v>43688</v>
      </c>
      <c r="C2147" t="s">
        <v>33</v>
      </c>
      <c r="D2147">
        <v>68</v>
      </c>
      <c r="E2147" t="s">
        <v>23</v>
      </c>
      <c r="F2147">
        <v>0</v>
      </c>
      <c r="G2147">
        <v>3</v>
      </c>
      <c r="H2147" t="s">
        <v>3686</v>
      </c>
      <c r="I2147">
        <v>4627</v>
      </c>
      <c r="J2147">
        <v>1</v>
      </c>
      <c r="K2147">
        <v>72</v>
      </c>
      <c r="L2147" t="s">
        <v>15568</v>
      </c>
      <c r="M2147" t="s">
        <v>23</v>
      </c>
      <c r="N2147" t="s">
        <v>23</v>
      </c>
      <c r="O2147" t="s">
        <v>49</v>
      </c>
      <c r="P2147" t="s">
        <v>164</v>
      </c>
      <c r="Q2147" t="s">
        <v>50</v>
      </c>
      <c r="R2147">
        <v>89.1</v>
      </c>
      <c r="S2147">
        <v>8112.08</v>
      </c>
    </row>
    <row r="2148" spans="1:19">
      <c r="A2148" t="s">
        <v>5307</v>
      </c>
      <c r="B2148" s="2">
        <v>43688</v>
      </c>
      <c r="C2148" t="s">
        <v>22</v>
      </c>
      <c r="D2148">
        <v>70</v>
      </c>
      <c r="E2148" t="s">
        <v>23</v>
      </c>
      <c r="F2148">
        <v>0</v>
      </c>
      <c r="G2148">
        <v>3</v>
      </c>
      <c r="H2148" t="s">
        <v>3686</v>
      </c>
      <c r="I2148">
        <v>4988</v>
      </c>
      <c r="J2148">
        <v>10</v>
      </c>
      <c r="K2148">
        <v>72</v>
      </c>
      <c r="L2148" t="s">
        <v>316</v>
      </c>
      <c r="M2148" t="s">
        <v>23</v>
      </c>
      <c r="N2148" t="s">
        <v>23</v>
      </c>
      <c r="O2148" t="s">
        <v>25</v>
      </c>
      <c r="P2148" t="s">
        <v>164</v>
      </c>
      <c r="Q2148" t="s">
        <v>27</v>
      </c>
      <c r="R2148">
        <v>93.05</v>
      </c>
      <c r="S2148">
        <v>6831.53</v>
      </c>
    </row>
    <row r="2149" spans="1:19">
      <c r="A2149" t="s">
        <v>5310</v>
      </c>
      <c r="B2149" s="2">
        <v>44949</v>
      </c>
      <c r="C2149" t="s">
        <v>33</v>
      </c>
      <c r="D2149">
        <v>73</v>
      </c>
      <c r="E2149" t="s">
        <v>39</v>
      </c>
      <c r="F2149">
        <v>0</v>
      </c>
      <c r="G2149">
        <v>3</v>
      </c>
      <c r="H2149" t="s">
        <v>3686</v>
      </c>
      <c r="I2149">
        <v>2057</v>
      </c>
      <c r="J2149">
        <v>0</v>
      </c>
      <c r="K2149">
        <v>31</v>
      </c>
      <c r="L2149" t="s">
        <v>15568</v>
      </c>
      <c r="M2149" t="s">
        <v>23</v>
      </c>
      <c r="N2149" t="s">
        <v>23</v>
      </c>
      <c r="O2149" t="s">
        <v>25</v>
      </c>
      <c r="P2149" t="s">
        <v>164</v>
      </c>
      <c r="Q2149" t="s">
        <v>50</v>
      </c>
      <c r="R2149">
        <v>73.55</v>
      </c>
      <c r="S2149">
        <v>3566.53</v>
      </c>
    </row>
    <row r="2150" spans="1:19">
      <c r="A2150" t="s">
        <v>5312</v>
      </c>
      <c r="B2150" s="2">
        <v>44952</v>
      </c>
      <c r="C2150" t="s">
        <v>33</v>
      </c>
      <c r="D2150">
        <v>72</v>
      </c>
      <c r="E2150" t="s">
        <v>23</v>
      </c>
      <c r="F2150">
        <v>0</v>
      </c>
      <c r="G2150">
        <v>3</v>
      </c>
      <c r="H2150" t="s">
        <v>3686</v>
      </c>
      <c r="I2150">
        <v>2166</v>
      </c>
      <c r="J2150">
        <v>10</v>
      </c>
      <c r="K2150">
        <v>31</v>
      </c>
      <c r="L2150" t="s">
        <v>40</v>
      </c>
      <c r="M2150" t="s">
        <v>39</v>
      </c>
      <c r="N2150" t="s">
        <v>23</v>
      </c>
      <c r="O2150" t="s">
        <v>49</v>
      </c>
      <c r="P2150" t="s">
        <v>202</v>
      </c>
      <c r="Q2150" t="s">
        <v>50</v>
      </c>
      <c r="R2150">
        <v>50.4</v>
      </c>
      <c r="S2150">
        <v>1580.1</v>
      </c>
    </row>
    <row r="2151" spans="1:19">
      <c r="A2151" t="s">
        <v>5314</v>
      </c>
      <c r="B2151" s="2">
        <v>45402</v>
      </c>
      <c r="C2151" t="s">
        <v>22</v>
      </c>
      <c r="D2151">
        <v>72</v>
      </c>
      <c r="E2151" t="s">
        <v>39</v>
      </c>
      <c r="F2151">
        <v>0</v>
      </c>
      <c r="G2151">
        <v>3</v>
      </c>
      <c r="H2151" t="s">
        <v>3686</v>
      </c>
      <c r="I2151">
        <v>4726</v>
      </c>
      <c r="J2151">
        <v>0</v>
      </c>
      <c r="K2151">
        <v>16</v>
      </c>
      <c r="L2151" t="s">
        <v>97</v>
      </c>
      <c r="M2151" t="s">
        <v>23</v>
      </c>
      <c r="N2151" t="s">
        <v>39</v>
      </c>
      <c r="P2151" t="s">
        <v>164</v>
      </c>
      <c r="Q2151" t="s">
        <v>50</v>
      </c>
      <c r="R2151">
        <v>18.95</v>
      </c>
      <c r="S2151">
        <v>848.72</v>
      </c>
    </row>
    <row r="2152" spans="1:19">
      <c r="A2152" t="s">
        <v>5317</v>
      </c>
      <c r="B2152" s="2">
        <v>43692</v>
      </c>
      <c r="C2152" t="s">
        <v>22</v>
      </c>
      <c r="D2152">
        <v>21</v>
      </c>
      <c r="E2152" t="s">
        <v>23</v>
      </c>
      <c r="F2152">
        <v>0</v>
      </c>
      <c r="G2152">
        <v>3</v>
      </c>
      <c r="H2152" t="s">
        <v>3686</v>
      </c>
      <c r="I2152">
        <v>4842</v>
      </c>
      <c r="J2152">
        <v>5</v>
      </c>
      <c r="K2152">
        <v>72</v>
      </c>
      <c r="L2152" t="s">
        <v>316</v>
      </c>
      <c r="M2152" t="s">
        <v>23</v>
      </c>
      <c r="N2152" t="s">
        <v>23</v>
      </c>
      <c r="O2152" t="s">
        <v>25</v>
      </c>
      <c r="P2152" t="s">
        <v>164</v>
      </c>
      <c r="Q2152" t="s">
        <v>50</v>
      </c>
      <c r="R2152">
        <v>114.05</v>
      </c>
      <c r="S2152">
        <v>10682.2</v>
      </c>
    </row>
    <row r="2153" spans="1:19">
      <c r="A2153" t="s">
        <v>5320</v>
      </c>
      <c r="B2153" s="2">
        <v>43899</v>
      </c>
      <c r="C2153" t="s">
        <v>22</v>
      </c>
      <c r="D2153">
        <v>52</v>
      </c>
      <c r="E2153" t="s">
        <v>39</v>
      </c>
      <c r="F2153">
        <v>0</v>
      </c>
      <c r="G2153">
        <v>3</v>
      </c>
      <c r="H2153" t="s">
        <v>3686</v>
      </c>
      <c r="I2153">
        <v>4774</v>
      </c>
      <c r="J2153">
        <v>0</v>
      </c>
      <c r="K2153">
        <v>65</v>
      </c>
      <c r="L2153" t="s">
        <v>142</v>
      </c>
      <c r="M2153" t="s">
        <v>23</v>
      </c>
      <c r="N2153" t="s">
        <v>23</v>
      </c>
      <c r="O2153" t="s">
        <v>49</v>
      </c>
      <c r="P2153" t="s">
        <v>164</v>
      </c>
      <c r="Q2153" t="s">
        <v>50</v>
      </c>
      <c r="R2153">
        <v>74.2</v>
      </c>
      <c r="S2153">
        <v>6250.6</v>
      </c>
    </row>
    <row r="2154" spans="1:19">
      <c r="A2154" t="s">
        <v>5322</v>
      </c>
      <c r="B2154" s="2">
        <v>43691</v>
      </c>
      <c r="C2154" t="s">
        <v>33</v>
      </c>
      <c r="D2154">
        <v>41</v>
      </c>
      <c r="E2154" t="s">
        <v>23</v>
      </c>
      <c r="F2154">
        <v>2</v>
      </c>
      <c r="G2154">
        <v>3</v>
      </c>
      <c r="H2154" t="s">
        <v>3686</v>
      </c>
      <c r="I2154">
        <v>5841</v>
      </c>
      <c r="J2154">
        <v>9</v>
      </c>
      <c r="K2154">
        <v>72</v>
      </c>
      <c r="L2154" t="s">
        <v>15568</v>
      </c>
      <c r="M2154" t="s">
        <v>23</v>
      </c>
      <c r="N2154" t="s">
        <v>23</v>
      </c>
      <c r="O2154" t="s">
        <v>25</v>
      </c>
      <c r="P2154" t="s">
        <v>164</v>
      </c>
      <c r="Q2154" t="s">
        <v>27</v>
      </c>
      <c r="R2154">
        <v>115.8</v>
      </c>
      <c r="S2154">
        <v>9361.3799999999992</v>
      </c>
    </row>
    <row r="2155" spans="1:19">
      <c r="A2155" t="s">
        <v>5325</v>
      </c>
      <c r="B2155" s="2">
        <v>44294</v>
      </c>
      <c r="C2155" t="s">
        <v>33</v>
      </c>
      <c r="D2155">
        <v>57</v>
      </c>
      <c r="E2155" t="s">
        <v>39</v>
      </c>
      <c r="F2155">
        <v>0</v>
      </c>
      <c r="G2155">
        <v>3</v>
      </c>
      <c r="H2155" t="s">
        <v>3686</v>
      </c>
      <c r="I2155">
        <v>5806</v>
      </c>
      <c r="J2155">
        <v>0</v>
      </c>
      <c r="K2155">
        <v>52</v>
      </c>
      <c r="L2155" t="s">
        <v>15568</v>
      </c>
      <c r="M2155" t="s">
        <v>23</v>
      </c>
      <c r="N2155" t="s">
        <v>23</v>
      </c>
      <c r="O2155" t="s">
        <v>56</v>
      </c>
      <c r="P2155" t="s">
        <v>202</v>
      </c>
      <c r="Q2155" t="s">
        <v>50</v>
      </c>
      <c r="R2155">
        <v>74</v>
      </c>
      <c r="S2155">
        <v>4989.41</v>
      </c>
    </row>
    <row r="2156" spans="1:19">
      <c r="A2156" t="s">
        <v>5327</v>
      </c>
      <c r="B2156" s="2">
        <v>45810</v>
      </c>
      <c r="C2156" t="s">
        <v>33</v>
      </c>
      <c r="D2156">
        <v>31</v>
      </c>
      <c r="E2156" t="s">
        <v>23</v>
      </c>
      <c r="F2156">
        <v>0</v>
      </c>
      <c r="G2156">
        <v>3</v>
      </c>
      <c r="H2156" t="s">
        <v>3751</v>
      </c>
      <c r="I2156">
        <v>4917</v>
      </c>
      <c r="J2156">
        <v>1</v>
      </c>
      <c r="K2156">
        <v>2</v>
      </c>
      <c r="L2156" t="s">
        <v>48</v>
      </c>
      <c r="M2156" t="s">
        <v>23</v>
      </c>
      <c r="N2156" t="s">
        <v>23</v>
      </c>
      <c r="O2156" t="s">
        <v>25</v>
      </c>
      <c r="P2156" t="s">
        <v>26</v>
      </c>
      <c r="Q2156" t="s">
        <v>27</v>
      </c>
      <c r="R2156">
        <v>70.349999999999994</v>
      </c>
      <c r="S2156">
        <v>155.65</v>
      </c>
    </row>
    <row r="2157" spans="1:19">
      <c r="A2157" t="s">
        <v>5329</v>
      </c>
      <c r="B2157" s="2">
        <v>43732</v>
      </c>
      <c r="C2157" t="s">
        <v>33</v>
      </c>
      <c r="D2157">
        <v>45</v>
      </c>
      <c r="E2157" t="s">
        <v>23</v>
      </c>
      <c r="F2157">
        <v>0</v>
      </c>
      <c r="G2157">
        <v>3</v>
      </c>
      <c r="H2157" t="s">
        <v>3686</v>
      </c>
      <c r="I2157">
        <v>4644</v>
      </c>
      <c r="J2157">
        <v>3</v>
      </c>
      <c r="K2157">
        <v>71</v>
      </c>
      <c r="L2157" t="s">
        <v>316</v>
      </c>
      <c r="M2157" t="s">
        <v>23</v>
      </c>
      <c r="N2157" t="s">
        <v>23</v>
      </c>
      <c r="O2157" t="s">
        <v>56</v>
      </c>
      <c r="P2157" t="s">
        <v>164</v>
      </c>
      <c r="Q2157" t="s">
        <v>50</v>
      </c>
      <c r="R2157">
        <v>91.05</v>
      </c>
      <c r="S2157">
        <v>6968.25</v>
      </c>
    </row>
    <row r="2158" spans="1:19">
      <c r="A2158" t="s">
        <v>5331</v>
      </c>
      <c r="B2158" s="2">
        <v>44725</v>
      </c>
      <c r="C2158" t="s">
        <v>22</v>
      </c>
      <c r="D2158">
        <v>26</v>
      </c>
      <c r="E2158" t="s">
        <v>39</v>
      </c>
      <c r="F2158">
        <v>0</v>
      </c>
      <c r="G2158">
        <v>3</v>
      </c>
      <c r="H2158" t="s">
        <v>3686</v>
      </c>
      <c r="I2158">
        <v>5858</v>
      </c>
      <c r="J2158">
        <v>0</v>
      </c>
      <c r="K2158">
        <v>38</v>
      </c>
      <c r="L2158" t="s">
        <v>15568</v>
      </c>
      <c r="M2158" t="s">
        <v>23</v>
      </c>
      <c r="N2158" t="s">
        <v>23</v>
      </c>
      <c r="O2158" t="s">
        <v>49</v>
      </c>
      <c r="P2158" t="s">
        <v>26</v>
      </c>
      <c r="Q2158" t="s">
        <v>27</v>
      </c>
      <c r="R2158">
        <v>69.95</v>
      </c>
      <c r="S2158">
        <v>3811.55</v>
      </c>
    </row>
    <row r="2159" spans="1:19">
      <c r="A2159" t="s">
        <v>5333</v>
      </c>
      <c r="B2159" s="2">
        <v>44048</v>
      </c>
      <c r="C2159" t="s">
        <v>33</v>
      </c>
      <c r="D2159">
        <v>51</v>
      </c>
      <c r="E2159" t="s">
        <v>39</v>
      </c>
      <c r="F2159">
        <v>0</v>
      </c>
      <c r="G2159">
        <v>3</v>
      </c>
      <c r="H2159" t="s">
        <v>3686</v>
      </c>
      <c r="I2159">
        <v>4173</v>
      </c>
      <c r="J2159">
        <v>0</v>
      </c>
      <c r="K2159">
        <v>60</v>
      </c>
      <c r="L2159" t="s">
        <v>15568</v>
      </c>
      <c r="M2159" t="s">
        <v>39</v>
      </c>
      <c r="N2159" t="s">
        <v>23</v>
      </c>
      <c r="O2159" t="s">
        <v>56</v>
      </c>
      <c r="P2159" t="s">
        <v>164</v>
      </c>
      <c r="Q2159" t="s">
        <v>27</v>
      </c>
      <c r="R2159">
        <v>53.6</v>
      </c>
      <c r="S2159">
        <v>3237.05</v>
      </c>
    </row>
    <row r="2160" spans="1:19">
      <c r="A2160" t="s">
        <v>5335</v>
      </c>
      <c r="B2160" s="2">
        <v>45162</v>
      </c>
      <c r="C2160" t="s">
        <v>33</v>
      </c>
      <c r="D2160">
        <v>61</v>
      </c>
      <c r="E2160" t="s">
        <v>23</v>
      </c>
      <c r="F2160">
        <v>0</v>
      </c>
      <c r="G2160">
        <v>3</v>
      </c>
      <c r="H2160" t="s">
        <v>3686</v>
      </c>
      <c r="I2160">
        <v>3573</v>
      </c>
      <c r="J2160">
        <v>1</v>
      </c>
      <c r="K2160">
        <v>24</v>
      </c>
      <c r="L2160" t="s">
        <v>40</v>
      </c>
      <c r="M2160" t="s">
        <v>23</v>
      </c>
      <c r="N2160" t="s">
        <v>39</v>
      </c>
      <c r="P2160" t="s">
        <v>202</v>
      </c>
      <c r="Q2160" t="s">
        <v>50</v>
      </c>
      <c r="R2160">
        <v>20.149999999999999</v>
      </c>
      <c r="S2160">
        <v>1245.49</v>
      </c>
    </row>
    <row r="2161" spans="1:19">
      <c r="A2161" t="s">
        <v>5337</v>
      </c>
      <c r="B2161" s="2">
        <v>45040</v>
      </c>
      <c r="C2161" t="s">
        <v>33</v>
      </c>
      <c r="D2161">
        <v>33</v>
      </c>
      <c r="E2161" t="s">
        <v>23</v>
      </c>
      <c r="F2161">
        <v>0</v>
      </c>
      <c r="G2161">
        <v>3</v>
      </c>
      <c r="H2161" t="s">
        <v>3686</v>
      </c>
      <c r="I2161">
        <v>3493</v>
      </c>
      <c r="J2161">
        <v>7</v>
      </c>
      <c r="K2161">
        <v>28</v>
      </c>
      <c r="L2161" t="s">
        <v>15568</v>
      </c>
      <c r="M2161" t="s">
        <v>23</v>
      </c>
      <c r="N2161" t="s">
        <v>39</v>
      </c>
      <c r="P2161" t="s">
        <v>202</v>
      </c>
      <c r="Q2161" t="s">
        <v>84</v>
      </c>
      <c r="R2161">
        <v>25.55</v>
      </c>
      <c r="S2161">
        <v>1886.28</v>
      </c>
    </row>
    <row r="2162" spans="1:19">
      <c r="A2162" t="s">
        <v>5339</v>
      </c>
      <c r="B2162" s="2">
        <v>44852</v>
      </c>
      <c r="C2162" t="s">
        <v>22</v>
      </c>
      <c r="D2162">
        <v>22</v>
      </c>
      <c r="E2162" t="s">
        <v>23</v>
      </c>
      <c r="F2162">
        <v>2</v>
      </c>
      <c r="G2162">
        <v>3</v>
      </c>
      <c r="H2162" t="s">
        <v>3686</v>
      </c>
      <c r="I2162">
        <v>5789</v>
      </c>
      <c r="J2162">
        <v>9</v>
      </c>
      <c r="K2162">
        <v>34</v>
      </c>
      <c r="L2162" t="s">
        <v>15568</v>
      </c>
      <c r="M2162" t="s">
        <v>23</v>
      </c>
      <c r="N2162" t="s">
        <v>23</v>
      </c>
      <c r="O2162" t="s">
        <v>25</v>
      </c>
      <c r="P2162" t="s">
        <v>26</v>
      </c>
      <c r="Q2162" t="s">
        <v>27</v>
      </c>
      <c r="R2162">
        <v>97.7</v>
      </c>
      <c r="S2162">
        <v>4863.16</v>
      </c>
    </row>
    <row r="2163" spans="1:19">
      <c r="A2163" t="s">
        <v>5341</v>
      </c>
      <c r="B2163" s="2">
        <v>43967</v>
      </c>
      <c r="C2163" t="s">
        <v>33</v>
      </c>
      <c r="D2163">
        <v>28</v>
      </c>
      <c r="E2163" t="s">
        <v>39</v>
      </c>
      <c r="F2163">
        <v>0</v>
      </c>
      <c r="G2163">
        <v>3</v>
      </c>
      <c r="H2163" t="s">
        <v>3686</v>
      </c>
      <c r="I2163">
        <v>5331</v>
      </c>
      <c r="J2163">
        <v>0</v>
      </c>
      <c r="K2163">
        <v>63</v>
      </c>
      <c r="L2163" t="s">
        <v>15568</v>
      </c>
      <c r="M2163" t="s">
        <v>23</v>
      </c>
      <c r="N2163" t="s">
        <v>23</v>
      </c>
      <c r="O2163" t="s">
        <v>25</v>
      </c>
      <c r="P2163" t="s">
        <v>26</v>
      </c>
      <c r="Q2163" t="s">
        <v>50</v>
      </c>
      <c r="R2163">
        <v>108.25</v>
      </c>
      <c r="S2163">
        <v>7105.81</v>
      </c>
    </row>
    <row r="2164" spans="1:19">
      <c r="A2164" t="s">
        <v>5344</v>
      </c>
      <c r="B2164" s="2">
        <v>44494</v>
      </c>
      <c r="C2164" t="s">
        <v>33</v>
      </c>
      <c r="D2164">
        <v>46</v>
      </c>
      <c r="E2164" t="s">
        <v>39</v>
      </c>
      <c r="F2164">
        <v>2</v>
      </c>
      <c r="G2164">
        <v>3</v>
      </c>
      <c r="H2164" t="s">
        <v>3686</v>
      </c>
      <c r="I2164">
        <v>5756</v>
      </c>
      <c r="J2164">
        <v>0</v>
      </c>
      <c r="K2164">
        <v>46</v>
      </c>
      <c r="L2164" t="s">
        <v>15568</v>
      </c>
      <c r="M2164" t="s">
        <v>23</v>
      </c>
      <c r="N2164" t="s">
        <v>23</v>
      </c>
      <c r="O2164" t="s">
        <v>25</v>
      </c>
      <c r="P2164" t="s">
        <v>26</v>
      </c>
      <c r="Q2164" t="s">
        <v>27</v>
      </c>
      <c r="R2164">
        <v>84.8</v>
      </c>
      <c r="S2164">
        <v>4146.53</v>
      </c>
    </row>
    <row r="2165" spans="1:19">
      <c r="A2165" t="s">
        <v>5346</v>
      </c>
      <c r="B2165" s="2">
        <v>45513</v>
      </c>
      <c r="C2165" t="s">
        <v>22</v>
      </c>
      <c r="D2165">
        <v>28</v>
      </c>
      <c r="E2165" t="s">
        <v>39</v>
      </c>
      <c r="F2165">
        <v>0</v>
      </c>
      <c r="G2165">
        <v>3</v>
      </c>
      <c r="H2165" t="s">
        <v>3686</v>
      </c>
      <c r="I2165">
        <v>3215</v>
      </c>
      <c r="J2165">
        <v>0</v>
      </c>
      <c r="K2165">
        <v>12</v>
      </c>
      <c r="L2165" t="s">
        <v>97</v>
      </c>
      <c r="M2165" t="s">
        <v>39</v>
      </c>
      <c r="N2165" t="s">
        <v>23</v>
      </c>
      <c r="O2165" t="s">
        <v>56</v>
      </c>
      <c r="P2165" t="s">
        <v>26</v>
      </c>
      <c r="Q2165" t="s">
        <v>50</v>
      </c>
      <c r="R2165">
        <v>34</v>
      </c>
      <c r="S2165">
        <v>442.45</v>
      </c>
    </row>
    <row r="2166" spans="1:19">
      <c r="A2166" t="s">
        <v>5348</v>
      </c>
      <c r="B2166" s="2">
        <v>45469</v>
      </c>
      <c r="C2166" t="s">
        <v>22</v>
      </c>
      <c r="D2166">
        <v>35</v>
      </c>
      <c r="E2166" t="s">
        <v>39</v>
      </c>
      <c r="F2166">
        <v>0</v>
      </c>
      <c r="G2166">
        <v>3</v>
      </c>
      <c r="H2166" t="s">
        <v>3686</v>
      </c>
      <c r="I2166">
        <v>2400</v>
      </c>
      <c r="J2166">
        <v>0</v>
      </c>
      <c r="K2166">
        <v>14</v>
      </c>
      <c r="L2166" t="s">
        <v>97</v>
      </c>
      <c r="M2166" t="s">
        <v>23</v>
      </c>
      <c r="N2166" t="s">
        <v>39</v>
      </c>
      <c r="P2166" t="s">
        <v>202</v>
      </c>
      <c r="Q2166" t="s">
        <v>84</v>
      </c>
      <c r="R2166">
        <v>19.350000000000001</v>
      </c>
      <c r="S2166">
        <v>689.08</v>
      </c>
    </row>
    <row r="2167" spans="1:19">
      <c r="A2167" t="s">
        <v>5350</v>
      </c>
      <c r="B2167" s="2">
        <v>44361</v>
      </c>
      <c r="C2167" t="s">
        <v>33</v>
      </c>
      <c r="D2167">
        <v>24</v>
      </c>
      <c r="E2167" t="s">
        <v>39</v>
      </c>
      <c r="F2167">
        <v>0</v>
      </c>
      <c r="G2167">
        <v>3</v>
      </c>
      <c r="H2167" t="s">
        <v>3686</v>
      </c>
      <c r="I2167">
        <v>5247</v>
      </c>
      <c r="J2167">
        <v>0</v>
      </c>
      <c r="K2167">
        <v>50</v>
      </c>
      <c r="L2167" t="s">
        <v>15568</v>
      </c>
      <c r="M2167" t="s">
        <v>23</v>
      </c>
      <c r="N2167" t="s">
        <v>39</v>
      </c>
      <c r="P2167" t="s">
        <v>202</v>
      </c>
      <c r="Q2167" t="s">
        <v>84</v>
      </c>
      <c r="R2167">
        <v>19.350000000000001</v>
      </c>
      <c r="S2167">
        <v>1897.5</v>
      </c>
    </row>
    <row r="2168" spans="1:19">
      <c r="A2168" t="s">
        <v>5352</v>
      </c>
      <c r="B2168" s="2">
        <v>45759</v>
      </c>
      <c r="C2168" t="s">
        <v>22</v>
      </c>
      <c r="D2168">
        <v>29</v>
      </c>
      <c r="E2168" t="s">
        <v>39</v>
      </c>
      <c r="F2168">
        <v>0</v>
      </c>
      <c r="G2168">
        <v>3</v>
      </c>
      <c r="H2168" t="s">
        <v>3686</v>
      </c>
      <c r="I2168">
        <v>3200</v>
      </c>
      <c r="J2168">
        <v>0</v>
      </c>
      <c r="K2168">
        <v>4</v>
      </c>
      <c r="L2168" t="s">
        <v>48</v>
      </c>
      <c r="M2168" t="s">
        <v>23</v>
      </c>
      <c r="N2168" t="s">
        <v>23</v>
      </c>
      <c r="O2168" t="s">
        <v>56</v>
      </c>
      <c r="P2168" t="s">
        <v>26</v>
      </c>
      <c r="Q2168" t="s">
        <v>27</v>
      </c>
      <c r="R2168">
        <v>45.9</v>
      </c>
      <c r="S2168">
        <v>335.47</v>
      </c>
    </row>
    <row r="2169" spans="1:19">
      <c r="A2169" t="s">
        <v>5355</v>
      </c>
      <c r="B2169" s="2">
        <v>45079</v>
      </c>
      <c r="C2169" t="s">
        <v>33</v>
      </c>
      <c r="D2169">
        <v>46</v>
      </c>
      <c r="E2169" t="s">
        <v>23</v>
      </c>
      <c r="F2169">
        <v>0</v>
      </c>
      <c r="G2169">
        <v>3</v>
      </c>
      <c r="H2169" t="s">
        <v>3686</v>
      </c>
      <c r="I2169">
        <v>2068</v>
      </c>
      <c r="J2169">
        <v>1</v>
      </c>
      <c r="K2169">
        <v>26</v>
      </c>
      <c r="L2169" t="s">
        <v>40</v>
      </c>
      <c r="M2169" t="s">
        <v>23</v>
      </c>
      <c r="N2169" t="s">
        <v>23</v>
      </c>
      <c r="O2169" t="s">
        <v>49</v>
      </c>
      <c r="P2169" t="s">
        <v>202</v>
      </c>
      <c r="Q2169" t="s">
        <v>50</v>
      </c>
      <c r="R2169">
        <v>90.1</v>
      </c>
      <c r="S2169">
        <v>2931.14</v>
      </c>
    </row>
    <row r="2170" spans="1:19">
      <c r="A2170" t="s">
        <v>5357</v>
      </c>
      <c r="B2170" s="2">
        <v>43786</v>
      </c>
      <c r="C2170" t="s">
        <v>22</v>
      </c>
      <c r="D2170">
        <v>46</v>
      </c>
      <c r="E2170" t="s">
        <v>23</v>
      </c>
      <c r="F2170">
        <v>1</v>
      </c>
      <c r="G2170">
        <v>3</v>
      </c>
      <c r="H2170" t="s">
        <v>3686</v>
      </c>
      <c r="I2170">
        <v>4665</v>
      </c>
      <c r="J2170">
        <v>4</v>
      </c>
      <c r="K2170">
        <v>69</v>
      </c>
      <c r="L2170" t="s">
        <v>316</v>
      </c>
      <c r="M2170" t="s">
        <v>23</v>
      </c>
      <c r="N2170" t="s">
        <v>23</v>
      </c>
      <c r="O2170" t="s">
        <v>49</v>
      </c>
      <c r="P2170" t="s">
        <v>164</v>
      </c>
      <c r="Q2170" t="s">
        <v>27</v>
      </c>
      <c r="R2170">
        <v>59.75</v>
      </c>
      <c r="S2170">
        <v>7478.5</v>
      </c>
    </row>
    <row r="2171" spans="1:19">
      <c r="A2171" t="s">
        <v>5359</v>
      </c>
      <c r="B2171" s="2">
        <v>44612</v>
      </c>
      <c r="C2171" t="s">
        <v>22</v>
      </c>
      <c r="D2171">
        <v>32</v>
      </c>
      <c r="E2171" t="s">
        <v>39</v>
      </c>
      <c r="F2171">
        <v>0</v>
      </c>
      <c r="G2171">
        <v>3</v>
      </c>
      <c r="H2171" t="s">
        <v>3686</v>
      </c>
      <c r="I2171">
        <v>3575</v>
      </c>
      <c r="J2171">
        <v>0</v>
      </c>
      <c r="K2171">
        <v>42</v>
      </c>
      <c r="L2171" t="s">
        <v>15568</v>
      </c>
      <c r="M2171" t="s">
        <v>23</v>
      </c>
      <c r="N2171" t="s">
        <v>39</v>
      </c>
      <c r="P2171" t="s">
        <v>202</v>
      </c>
      <c r="Q2171" t="s">
        <v>27</v>
      </c>
      <c r="R2171">
        <v>19.8</v>
      </c>
      <c r="S2171">
        <v>2476.98</v>
      </c>
    </row>
    <row r="2172" spans="1:19">
      <c r="A2172" t="s">
        <v>5361</v>
      </c>
      <c r="B2172" s="2">
        <v>45404</v>
      </c>
      <c r="C2172" t="s">
        <v>33</v>
      </c>
      <c r="D2172">
        <v>55</v>
      </c>
      <c r="E2172" t="s">
        <v>39</v>
      </c>
      <c r="F2172">
        <v>0</v>
      </c>
      <c r="G2172">
        <v>3</v>
      </c>
      <c r="H2172" t="s">
        <v>3686</v>
      </c>
      <c r="I2172">
        <v>3300</v>
      </c>
      <c r="J2172">
        <v>0</v>
      </c>
      <c r="K2172">
        <v>16</v>
      </c>
      <c r="L2172" t="s">
        <v>15568</v>
      </c>
      <c r="M2172" t="s">
        <v>39</v>
      </c>
      <c r="N2172" t="s">
        <v>23</v>
      </c>
      <c r="O2172" t="s">
        <v>49</v>
      </c>
      <c r="P2172" t="s">
        <v>26</v>
      </c>
      <c r="Q2172" t="s">
        <v>27</v>
      </c>
      <c r="R2172">
        <v>38.9</v>
      </c>
      <c r="S2172">
        <v>664.4</v>
      </c>
    </row>
    <row r="2173" spans="1:19">
      <c r="A2173" t="s">
        <v>5364</v>
      </c>
      <c r="B2173" s="2">
        <v>43969</v>
      </c>
      <c r="C2173" t="s">
        <v>22</v>
      </c>
      <c r="D2173">
        <v>34</v>
      </c>
      <c r="E2173" t="s">
        <v>23</v>
      </c>
      <c r="F2173">
        <v>0</v>
      </c>
      <c r="G2173">
        <v>3</v>
      </c>
      <c r="H2173" t="s">
        <v>3686</v>
      </c>
      <c r="I2173">
        <v>5135</v>
      </c>
      <c r="J2173">
        <v>3</v>
      </c>
      <c r="K2173">
        <v>63</v>
      </c>
      <c r="L2173" t="s">
        <v>142</v>
      </c>
      <c r="M2173" t="s">
        <v>23</v>
      </c>
      <c r="N2173" t="s">
        <v>23</v>
      </c>
      <c r="O2173" t="s">
        <v>25</v>
      </c>
      <c r="P2173" t="s">
        <v>164</v>
      </c>
      <c r="Q2173" t="s">
        <v>50</v>
      </c>
      <c r="R2173">
        <v>99.7</v>
      </c>
      <c r="S2173">
        <v>8019.43</v>
      </c>
    </row>
    <row r="2174" spans="1:19">
      <c r="A2174" t="s">
        <v>5366</v>
      </c>
      <c r="B2174" s="2">
        <v>44398</v>
      </c>
      <c r="C2174" t="s">
        <v>33</v>
      </c>
      <c r="D2174">
        <v>46</v>
      </c>
      <c r="E2174" t="s">
        <v>23</v>
      </c>
      <c r="F2174">
        <v>0</v>
      </c>
      <c r="G2174">
        <v>3</v>
      </c>
      <c r="H2174" t="s">
        <v>3686</v>
      </c>
      <c r="I2174">
        <v>4066</v>
      </c>
      <c r="J2174">
        <v>3</v>
      </c>
      <c r="K2174">
        <v>49</v>
      </c>
      <c r="L2174" t="s">
        <v>142</v>
      </c>
      <c r="M2174" t="s">
        <v>23</v>
      </c>
      <c r="N2174" t="s">
        <v>39</v>
      </c>
      <c r="P2174" t="s">
        <v>202</v>
      </c>
      <c r="Q2174" t="s">
        <v>50</v>
      </c>
      <c r="R2174">
        <v>19</v>
      </c>
      <c r="S2174">
        <v>1562.07</v>
      </c>
    </row>
    <row r="2175" spans="1:19">
      <c r="A2175" t="s">
        <v>5368</v>
      </c>
      <c r="B2175" s="2">
        <v>44666</v>
      </c>
      <c r="C2175" t="s">
        <v>22</v>
      </c>
      <c r="D2175">
        <v>54</v>
      </c>
      <c r="E2175" t="s">
        <v>23</v>
      </c>
      <c r="F2175">
        <v>3</v>
      </c>
      <c r="G2175">
        <v>3</v>
      </c>
      <c r="H2175" t="s">
        <v>3686</v>
      </c>
      <c r="I2175">
        <v>2283</v>
      </c>
      <c r="J2175">
        <v>6</v>
      </c>
      <c r="K2175">
        <v>40</v>
      </c>
      <c r="L2175" t="s">
        <v>142</v>
      </c>
      <c r="M2175" t="s">
        <v>23</v>
      </c>
      <c r="N2175" t="s">
        <v>23</v>
      </c>
      <c r="O2175" t="s">
        <v>25</v>
      </c>
      <c r="P2175" t="s">
        <v>26</v>
      </c>
      <c r="Q2175" t="s">
        <v>50</v>
      </c>
      <c r="R2175">
        <v>110.1</v>
      </c>
      <c r="S2175">
        <v>4929.1000000000004</v>
      </c>
    </row>
    <row r="2176" spans="1:19">
      <c r="A2176" t="s">
        <v>5370</v>
      </c>
      <c r="B2176" s="2">
        <v>45251</v>
      </c>
      <c r="C2176" t="s">
        <v>33</v>
      </c>
      <c r="D2176">
        <v>59</v>
      </c>
      <c r="E2176" t="s">
        <v>39</v>
      </c>
      <c r="F2176">
        <v>2</v>
      </c>
      <c r="G2176">
        <v>3</v>
      </c>
      <c r="H2176" t="s">
        <v>3686</v>
      </c>
      <c r="I2176">
        <v>2143</v>
      </c>
      <c r="J2176">
        <v>0</v>
      </c>
      <c r="K2176">
        <v>21</v>
      </c>
      <c r="L2176" t="s">
        <v>97</v>
      </c>
      <c r="M2176" t="s">
        <v>23</v>
      </c>
      <c r="N2176" t="s">
        <v>39</v>
      </c>
      <c r="P2176" t="s">
        <v>26</v>
      </c>
      <c r="Q2176" t="s">
        <v>50</v>
      </c>
      <c r="R2176">
        <v>20.75</v>
      </c>
      <c r="S2176">
        <v>634.48</v>
      </c>
    </row>
    <row r="2177" spans="1:19">
      <c r="A2177" t="s">
        <v>5373</v>
      </c>
      <c r="B2177" s="2">
        <v>43871</v>
      </c>
      <c r="C2177" t="s">
        <v>22</v>
      </c>
      <c r="D2177">
        <v>38</v>
      </c>
      <c r="E2177" t="s">
        <v>23</v>
      </c>
      <c r="F2177">
        <v>0</v>
      </c>
      <c r="G2177">
        <v>3</v>
      </c>
      <c r="H2177" t="s">
        <v>3686</v>
      </c>
      <c r="I2177">
        <v>5453</v>
      </c>
      <c r="J2177">
        <v>1</v>
      </c>
      <c r="K2177">
        <v>66</v>
      </c>
      <c r="L2177" t="s">
        <v>316</v>
      </c>
      <c r="M2177" t="s">
        <v>23</v>
      </c>
      <c r="N2177" t="s">
        <v>23</v>
      </c>
      <c r="O2177" t="s">
        <v>49</v>
      </c>
      <c r="P2177" t="s">
        <v>164</v>
      </c>
      <c r="Q2177" t="s">
        <v>27</v>
      </c>
      <c r="R2177">
        <v>91.7</v>
      </c>
      <c r="S2177">
        <v>7611.72</v>
      </c>
    </row>
    <row r="2178" spans="1:19">
      <c r="A2178" t="s">
        <v>5375</v>
      </c>
      <c r="B2178" s="2">
        <v>43846</v>
      </c>
      <c r="C2178" t="s">
        <v>33</v>
      </c>
      <c r="D2178">
        <v>19</v>
      </c>
      <c r="E2178" t="s">
        <v>23</v>
      </c>
      <c r="F2178">
        <v>1</v>
      </c>
      <c r="G2178">
        <v>3</v>
      </c>
      <c r="H2178" t="s">
        <v>3686</v>
      </c>
      <c r="I2178">
        <v>6314</v>
      </c>
      <c r="J2178">
        <v>5</v>
      </c>
      <c r="K2178">
        <v>67</v>
      </c>
      <c r="L2178" t="s">
        <v>15568</v>
      </c>
      <c r="M2178" t="s">
        <v>39</v>
      </c>
      <c r="N2178" t="s">
        <v>23</v>
      </c>
      <c r="O2178" t="s">
        <v>49</v>
      </c>
      <c r="P2178" t="s">
        <v>164</v>
      </c>
      <c r="Q2178" t="s">
        <v>27</v>
      </c>
      <c r="R2178">
        <v>36.15</v>
      </c>
      <c r="S2178">
        <v>2434.4499999999998</v>
      </c>
    </row>
    <row r="2179" spans="1:19">
      <c r="A2179" t="s">
        <v>5378</v>
      </c>
      <c r="B2179" s="2">
        <v>44631</v>
      </c>
      <c r="C2179" t="s">
        <v>33</v>
      </c>
      <c r="D2179">
        <v>58</v>
      </c>
      <c r="E2179" t="s">
        <v>39</v>
      </c>
      <c r="F2179">
        <v>0</v>
      </c>
      <c r="G2179">
        <v>3</v>
      </c>
      <c r="H2179" t="s">
        <v>3686</v>
      </c>
      <c r="I2179">
        <v>5678</v>
      </c>
      <c r="J2179">
        <v>0</v>
      </c>
      <c r="K2179">
        <v>41</v>
      </c>
      <c r="L2179" t="s">
        <v>15568</v>
      </c>
      <c r="M2179" t="s">
        <v>23</v>
      </c>
      <c r="N2179" t="s">
        <v>39</v>
      </c>
      <c r="P2179" t="s">
        <v>202</v>
      </c>
      <c r="Q2179" t="s">
        <v>50</v>
      </c>
      <c r="R2179">
        <v>19.75</v>
      </c>
      <c r="S2179">
        <v>2342.81</v>
      </c>
    </row>
    <row r="2180" spans="1:19">
      <c r="A2180" t="s">
        <v>5380</v>
      </c>
      <c r="B2180" s="2">
        <v>45102</v>
      </c>
      <c r="C2180" t="s">
        <v>33</v>
      </c>
      <c r="D2180">
        <v>40</v>
      </c>
      <c r="E2180" t="s">
        <v>23</v>
      </c>
      <c r="F2180">
        <v>0</v>
      </c>
      <c r="G2180">
        <v>3</v>
      </c>
      <c r="H2180" t="s">
        <v>3686</v>
      </c>
      <c r="I2180">
        <v>3656</v>
      </c>
      <c r="J2180">
        <v>10</v>
      </c>
      <c r="K2180">
        <v>26</v>
      </c>
      <c r="L2180" t="s">
        <v>40</v>
      </c>
      <c r="M2180" t="s">
        <v>23</v>
      </c>
      <c r="N2180" t="s">
        <v>39</v>
      </c>
      <c r="P2180" t="s">
        <v>202</v>
      </c>
      <c r="Q2180" t="s">
        <v>50</v>
      </c>
      <c r="R2180">
        <v>19.2</v>
      </c>
      <c r="S2180">
        <v>505.1</v>
      </c>
    </row>
    <row r="2181" spans="1:19">
      <c r="A2181" t="s">
        <v>5382</v>
      </c>
      <c r="B2181" s="2">
        <v>44204</v>
      </c>
      <c r="C2181" t="s">
        <v>33</v>
      </c>
      <c r="D2181">
        <v>42</v>
      </c>
      <c r="E2181" t="s">
        <v>39</v>
      </c>
      <c r="F2181">
        <v>0</v>
      </c>
      <c r="G2181">
        <v>3</v>
      </c>
      <c r="H2181" t="s">
        <v>3686</v>
      </c>
      <c r="I2181">
        <v>4055</v>
      </c>
      <c r="J2181">
        <v>0</v>
      </c>
      <c r="K2181">
        <v>55</v>
      </c>
      <c r="L2181" t="s">
        <v>15568</v>
      </c>
      <c r="M2181" t="s">
        <v>23</v>
      </c>
      <c r="N2181" t="s">
        <v>23</v>
      </c>
      <c r="O2181" t="s">
        <v>49</v>
      </c>
      <c r="P2181" t="s">
        <v>202</v>
      </c>
      <c r="Q2181" t="s">
        <v>27</v>
      </c>
      <c r="R2181">
        <v>45.05</v>
      </c>
      <c r="S2181">
        <v>4310.6000000000004</v>
      </c>
    </row>
    <row r="2182" spans="1:19">
      <c r="A2182" t="s">
        <v>5384</v>
      </c>
      <c r="B2182" s="2">
        <v>43818</v>
      </c>
      <c r="C2182" t="s">
        <v>22</v>
      </c>
      <c r="D2182">
        <v>48</v>
      </c>
      <c r="E2182" t="s">
        <v>23</v>
      </c>
      <c r="F2182">
        <v>2</v>
      </c>
      <c r="G2182">
        <v>3</v>
      </c>
      <c r="H2182" t="s">
        <v>3686</v>
      </c>
      <c r="I2182">
        <v>4437</v>
      </c>
      <c r="J2182">
        <v>9</v>
      </c>
      <c r="K2182">
        <v>68</v>
      </c>
      <c r="L2182" t="s">
        <v>15568</v>
      </c>
      <c r="M2182" t="s">
        <v>23</v>
      </c>
      <c r="N2182" t="s">
        <v>23</v>
      </c>
      <c r="O2182" t="s">
        <v>25</v>
      </c>
      <c r="P2182" t="s">
        <v>202</v>
      </c>
      <c r="Q2182" t="s">
        <v>50</v>
      </c>
      <c r="R2182">
        <v>105.75</v>
      </c>
      <c r="S2182">
        <v>7926.34</v>
      </c>
    </row>
    <row r="2183" spans="1:19">
      <c r="A2183" t="s">
        <v>5386</v>
      </c>
      <c r="B2183" s="2">
        <v>43747</v>
      </c>
      <c r="C2183" t="s">
        <v>22</v>
      </c>
      <c r="D2183">
        <v>56</v>
      </c>
      <c r="E2183" t="s">
        <v>23</v>
      </c>
      <c r="F2183">
        <v>3</v>
      </c>
      <c r="G2183">
        <v>3</v>
      </c>
      <c r="H2183" t="s">
        <v>3686</v>
      </c>
      <c r="I2183">
        <v>5114</v>
      </c>
      <c r="J2183">
        <v>0</v>
      </c>
      <c r="K2183">
        <v>70</v>
      </c>
      <c r="L2183" t="s">
        <v>15568</v>
      </c>
      <c r="M2183" t="s">
        <v>23</v>
      </c>
      <c r="N2183" t="s">
        <v>39</v>
      </c>
      <c r="P2183" t="s">
        <v>164</v>
      </c>
      <c r="Q2183" t="s">
        <v>50</v>
      </c>
      <c r="R2183">
        <v>25.15</v>
      </c>
      <c r="S2183">
        <v>1875.55</v>
      </c>
    </row>
    <row r="2184" spans="1:19">
      <c r="A2184" t="s">
        <v>5388</v>
      </c>
      <c r="B2184" s="2">
        <v>44506</v>
      </c>
      <c r="C2184" t="s">
        <v>22</v>
      </c>
      <c r="D2184">
        <v>28</v>
      </c>
      <c r="E2184" t="s">
        <v>23</v>
      </c>
      <c r="F2184">
        <v>1</v>
      </c>
      <c r="G2184">
        <v>3</v>
      </c>
      <c r="H2184" t="s">
        <v>3686</v>
      </c>
      <c r="I2184">
        <v>5083</v>
      </c>
      <c r="J2184">
        <v>1</v>
      </c>
      <c r="K2184">
        <v>45</v>
      </c>
      <c r="L2184" t="s">
        <v>15568</v>
      </c>
      <c r="M2184" t="s">
        <v>23</v>
      </c>
      <c r="N2184" t="s">
        <v>23</v>
      </c>
      <c r="O2184" t="s">
        <v>56</v>
      </c>
      <c r="P2184" t="s">
        <v>164</v>
      </c>
      <c r="Q2184" t="s">
        <v>27</v>
      </c>
      <c r="R2184">
        <v>54.65</v>
      </c>
      <c r="S2184">
        <v>4588.1499999999996</v>
      </c>
    </row>
    <row r="2185" spans="1:19">
      <c r="A2185" t="s">
        <v>5391</v>
      </c>
      <c r="B2185" s="2">
        <v>45344</v>
      </c>
      <c r="C2185" t="s">
        <v>33</v>
      </c>
      <c r="D2185">
        <v>21</v>
      </c>
      <c r="E2185" t="s">
        <v>23</v>
      </c>
      <c r="F2185">
        <v>0</v>
      </c>
      <c r="G2185">
        <v>3</v>
      </c>
      <c r="H2185" t="s">
        <v>3686</v>
      </c>
      <c r="I2185">
        <v>4809</v>
      </c>
      <c r="J2185">
        <v>1</v>
      </c>
      <c r="K2185">
        <v>18</v>
      </c>
      <c r="L2185" t="s">
        <v>97</v>
      </c>
      <c r="M2185" t="s">
        <v>23</v>
      </c>
      <c r="N2185" t="s">
        <v>23</v>
      </c>
      <c r="O2185" t="s">
        <v>25</v>
      </c>
      <c r="P2185" t="s">
        <v>26</v>
      </c>
      <c r="Q2185" t="s">
        <v>27</v>
      </c>
      <c r="R2185">
        <v>74.8</v>
      </c>
      <c r="S2185">
        <v>2217.27</v>
      </c>
    </row>
    <row r="2186" spans="1:19">
      <c r="A2186" t="s">
        <v>5393</v>
      </c>
      <c r="B2186" s="2">
        <v>45823</v>
      </c>
      <c r="C2186" t="s">
        <v>33</v>
      </c>
      <c r="D2186">
        <v>25</v>
      </c>
      <c r="E2186" t="s">
        <v>23</v>
      </c>
      <c r="F2186">
        <v>0</v>
      </c>
      <c r="G2186">
        <v>3</v>
      </c>
      <c r="H2186" t="s">
        <v>3751</v>
      </c>
      <c r="I2186">
        <v>5748</v>
      </c>
      <c r="J2186">
        <v>9</v>
      </c>
      <c r="K2186">
        <v>2</v>
      </c>
      <c r="L2186" t="s">
        <v>15568</v>
      </c>
      <c r="M2186" t="s">
        <v>23</v>
      </c>
      <c r="N2186" t="s">
        <v>23</v>
      </c>
      <c r="O2186" t="s">
        <v>25</v>
      </c>
      <c r="P2186" t="s">
        <v>26</v>
      </c>
      <c r="Q2186" t="s">
        <v>50</v>
      </c>
      <c r="R2186">
        <v>70.400000000000006</v>
      </c>
      <c r="S2186">
        <v>169.78</v>
      </c>
    </row>
    <row r="2187" spans="1:19">
      <c r="A2187" t="s">
        <v>5395</v>
      </c>
      <c r="B2187" s="2">
        <v>43745</v>
      </c>
      <c r="C2187" t="s">
        <v>22</v>
      </c>
      <c r="D2187">
        <v>61</v>
      </c>
      <c r="E2187" t="s">
        <v>23</v>
      </c>
      <c r="F2187">
        <v>0</v>
      </c>
      <c r="G2187">
        <v>3</v>
      </c>
      <c r="H2187" t="s">
        <v>3686</v>
      </c>
      <c r="I2187">
        <v>5679</v>
      </c>
      <c r="J2187">
        <v>3</v>
      </c>
      <c r="K2187">
        <v>70</v>
      </c>
      <c r="L2187" t="s">
        <v>316</v>
      </c>
      <c r="M2187" t="s">
        <v>23</v>
      </c>
      <c r="N2187" t="s">
        <v>23</v>
      </c>
      <c r="O2187" t="s">
        <v>25</v>
      </c>
      <c r="P2187" t="s">
        <v>164</v>
      </c>
      <c r="Q2187" t="s">
        <v>27</v>
      </c>
      <c r="R2187">
        <v>84.6</v>
      </c>
      <c r="S2187">
        <v>5781.1</v>
      </c>
    </row>
    <row r="2188" spans="1:19">
      <c r="A2188" t="s">
        <v>5397</v>
      </c>
      <c r="B2188" s="2">
        <v>44383</v>
      </c>
      <c r="C2188" t="s">
        <v>33</v>
      </c>
      <c r="D2188">
        <v>45</v>
      </c>
      <c r="E2188" t="s">
        <v>23</v>
      </c>
      <c r="F2188">
        <v>1</v>
      </c>
      <c r="G2188">
        <v>3</v>
      </c>
      <c r="H2188" t="s">
        <v>3686</v>
      </c>
      <c r="I2188">
        <v>5511</v>
      </c>
      <c r="J2188">
        <v>6</v>
      </c>
      <c r="K2188">
        <v>49</v>
      </c>
      <c r="L2188" t="s">
        <v>15568</v>
      </c>
      <c r="M2188" t="s">
        <v>23</v>
      </c>
      <c r="N2188" t="s">
        <v>23</v>
      </c>
      <c r="O2188" t="s">
        <v>49</v>
      </c>
      <c r="P2188" t="s">
        <v>26</v>
      </c>
      <c r="Q2188" t="s">
        <v>27</v>
      </c>
      <c r="R2188">
        <v>61.75</v>
      </c>
      <c r="S2188">
        <v>4753.3599999999997</v>
      </c>
    </row>
    <row r="2189" spans="1:19">
      <c r="A2189" t="s">
        <v>5400</v>
      </c>
      <c r="B2189" s="2">
        <v>43841</v>
      </c>
      <c r="C2189" t="s">
        <v>33</v>
      </c>
      <c r="D2189">
        <v>35</v>
      </c>
      <c r="E2189" t="s">
        <v>39</v>
      </c>
      <c r="F2189">
        <v>1</v>
      </c>
      <c r="G2189">
        <v>3</v>
      </c>
      <c r="H2189" t="s">
        <v>3686</v>
      </c>
      <c r="I2189">
        <v>4741</v>
      </c>
      <c r="J2189">
        <v>0</v>
      </c>
      <c r="K2189">
        <v>67</v>
      </c>
      <c r="L2189" t="s">
        <v>15568</v>
      </c>
      <c r="M2189" t="s">
        <v>23</v>
      </c>
      <c r="N2189" t="s">
        <v>23</v>
      </c>
      <c r="O2189" t="s">
        <v>25</v>
      </c>
      <c r="P2189" t="s">
        <v>164</v>
      </c>
      <c r="Q2189" t="s">
        <v>27</v>
      </c>
      <c r="R2189">
        <v>104</v>
      </c>
      <c r="S2189">
        <v>7879.23</v>
      </c>
    </row>
    <row r="2190" spans="1:19">
      <c r="A2190" t="s">
        <v>5402</v>
      </c>
      <c r="B2190" s="2">
        <v>45848</v>
      </c>
      <c r="C2190" t="s">
        <v>22</v>
      </c>
      <c r="D2190">
        <v>28</v>
      </c>
      <c r="E2190" t="s">
        <v>39</v>
      </c>
      <c r="F2190">
        <v>0</v>
      </c>
      <c r="G2190">
        <v>3</v>
      </c>
      <c r="H2190" t="s">
        <v>3751</v>
      </c>
      <c r="I2190">
        <v>3144</v>
      </c>
      <c r="J2190">
        <v>0</v>
      </c>
      <c r="K2190">
        <v>1</v>
      </c>
      <c r="L2190" t="s">
        <v>48</v>
      </c>
      <c r="M2190" t="s">
        <v>23</v>
      </c>
      <c r="N2190" t="s">
        <v>23</v>
      </c>
      <c r="O2190" t="s">
        <v>49</v>
      </c>
      <c r="P2190" t="s">
        <v>202</v>
      </c>
      <c r="Q2190" t="s">
        <v>27</v>
      </c>
      <c r="R2190">
        <v>45.25</v>
      </c>
      <c r="S2190">
        <v>57.14</v>
      </c>
    </row>
    <row r="2191" spans="1:19">
      <c r="A2191" t="s">
        <v>5404</v>
      </c>
      <c r="B2191" s="2">
        <v>45750</v>
      </c>
      <c r="C2191" t="s">
        <v>22</v>
      </c>
      <c r="D2191">
        <v>71</v>
      </c>
      <c r="E2191" t="s">
        <v>39</v>
      </c>
      <c r="F2191">
        <v>0</v>
      </c>
      <c r="G2191">
        <v>3</v>
      </c>
      <c r="H2191" t="s">
        <v>3686</v>
      </c>
      <c r="I2191">
        <v>4033</v>
      </c>
      <c r="J2191">
        <v>0</v>
      </c>
      <c r="K2191">
        <v>4</v>
      </c>
      <c r="L2191" t="s">
        <v>48</v>
      </c>
      <c r="M2191" t="s">
        <v>23</v>
      </c>
      <c r="N2191" t="s">
        <v>23</v>
      </c>
      <c r="O2191" t="s">
        <v>25</v>
      </c>
      <c r="P2191" t="s">
        <v>202</v>
      </c>
      <c r="Q2191" t="s">
        <v>27</v>
      </c>
      <c r="R2191">
        <v>75.349999999999994</v>
      </c>
      <c r="S2191">
        <v>419</v>
      </c>
    </row>
    <row r="2192" spans="1:19">
      <c r="A2192" t="s">
        <v>5406</v>
      </c>
      <c r="B2192" s="2">
        <v>43880</v>
      </c>
      <c r="C2192" t="s">
        <v>33</v>
      </c>
      <c r="D2192">
        <v>66</v>
      </c>
      <c r="E2192" t="s">
        <v>39</v>
      </c>
      <c r="F2192">
        <v>0</v>
      </c>
      <c r="G2192">
        <v>3</v>
      </c>
      <c r="H2192" t="s">
        <v>3686</v>
      </c>
      <c r="I2192">
        <v>5569</v>
      </c>
      <c r="J2192">
        <v>0</v>
      </c>
      <c r="K2192">
        <v>66</v>
      </c>
      <c r="L2192" t="s">
        <v>316</v>
      </c>
      <c r="M2192" t="s">
        <v>23</v>
      </c>
      <c r="N2192" t="s">
        <v>23</v>
      </c>
      <c r="O2192" t="s">
        <v>25</v>
      </c>
      <c r="P2192" t="s">
        <v>202</v>
      </c>
      <c r="Q2192" t="s">
        <v>50</v>
      </c>
      <c r="R2192">
        <v>102.85</v>
      </c>
      <c r="S2192">
        <v>7804.33</v>
      </c>
    </row>
    <row r="2193" spans="1:19">
      <c r="A2193" t="s">
        <v>5409</v>
      </c>
      <c r="B2193" s="2">
        <v>44056</v>
      </c>
      <c r="C2193" t="s">
        <v>22</v>
      </c>
      <c r="D2193">
        <v>69</v>
      </c>
      <c r="E2193" t="s">
        <v>23</v>
      </c>
      <c r="F2193">
        <v>0</v>
      </c>
      <c r="G2193">
        <v>3</v>
      </c>
      <c r="H2193" t="s">
        <v>3686</v>
      </c>
      <c r="I2193">
        <v>4763</v>
      </c>
      <c r="J2193">
        <v>5</v>
      </c>
      <c r="K2193">
        <v>60</v>
      </c>
      <c r="L2193" t="s">
        <v>142</v>
      </c>
      <c r="M2193" t="s">
        <v>23</v>
      </c>
      <c r="N2193" t="s">
        <v>23</v>
      </c>
      <c r="O2193" t="s">
        <v>25</v>
      </c>
      <c r="P2193" t="s">
        <v>164</v>
      </c>
      <c r="Q2193" t="s">
        <v>27</v>
      </c>
      <c r="R2193">
        <v>99</v>
      </c>
      <c r="S2193">
        <v>6791.9</v>
      </c>
    </row>
    <row r="2194" spans="1:19">
      <c r="A2194" t="s">
        <v>5411</v>
      </c>
      <c r="B2194" s="2">
        <v>44362</v>
      </c>
      <c r="C2194" t="s">
        <v>33</v>
      </c>
      <c r="D2194">
        <v>69</v>
      </c>
      <c r="E2194" t="s">
        <v>23</v>
      </c>
      <c r="F2194">
        <v>0</v>
      </c>
      <c r="G2194">
        <v>3</v>
      </c>
      <c r="H2194" t="s">
        <v>3686</v>
      </c>
      <c r="I2194">
        <v>5791</v>
      </c>
      <c r="J2194">
        <v>1</v>
      </c>
      <c r="K2194">
        <v>50</v>
      </c>
      <c r="L2194" t="s">
        <v>15568</v>
      </c>
      <c r="M2194" t="s">
        <v>23</v>
      </c>
      <c r="N2194" t="s">
        <v>23</v>
      </c>
      <c r="O2194" t="s">
        <v>25</v>
      </c>
      <c r="P2194" t="s">
        <v>202</v>
      </c>
      <c r="Q2194" t="s">
        <v>27</v>
      </c>
      <c r="R2194">
        <v>100.65</v>
      </c>
      <c r="S2194">
        <v>7018.75</v>
      </c>
    </row>
    <row r="2195" spans="1:19">
      <c r="A2195" t="s">
        <v>5413</v>
      </c>
      <c r="B2195" s="2">
        <v>44152</v>
      </c>
      <c r="C2195" t="s">
        <v>22</v>
      </c>
      <c r="D2195">
        <v>79</v>
      </c>
      <c r="E2195" t="s">
        <v>39</v>
      </c>
      <c r="F2195">
        <v>0</v>
      </c>
      <c r="G2195">
        <v>3</v>
      </c>
      <c r="H2195" t="s">
        <v>3686</v>
      </c>
      <c r="I2195">
        <v>4393</v>
      </c>
      <c r="J2195">
        <v>0</v>
      </c>
      <c r="K2195">
        <v>57</v>
      </c>
      <c r="L2195" t="s">
        <v>15568</v>
      </c>
      <c r="M2195" t="s">
        <v>23</v>
      </c>
      <c r="N2195" t="s">
        <v>39</v>
      </c>
      <c r="P2195" t="s">
        <v>164</v>
      </c>
      <c r="Q2195" t="s">
        <v>50</v>
      </c>
      <c r="R2195">
        <v>19.600000000000001</v>
      </c>
      <c r="S2195">
        <v>1496.02</v>
      </c>
    </row>
    <row r="2196" spans="1:19">
      <c r="A2196" t="s">
        <v>5415</v>
      </c>
      <c r="B2196" s="2">
        <v>43723</v>
      </c>
      <c r="C2196" t="s">
        <v>22</v>
      </c>
      <c r="D2196">
        <v>58</v>
      </c>
      <c r="E2196" t="s">
        <v>23</v>
      </c>
      <c r="F2196">
        <v>0</v>
      </c>
      <c r="G2196">
        <v>3</v>
      </c>
      <c r="H2196" t="s">
        <v>3686</v>
      </c>
      <c r="I2196">
        <v>5633</v>
      </c>
      <c r="J2196">
        <v>1</v>
      </c>
      <c r="K2196">
        <v>71</v>
      </c>
      <c r="L2196" t="s">
        <v>15568</v>
      </c>
      <c r="M2196" t="s">
        <v>23</v>
      </c>
      <c r="N2196" t="s">
        <v>23</v>
      </c>
      <c r="O2196" t="s">
        <v>49</v>
      </c>
      <c r="P2196" t="s">
        <v>164</v>
      </c>
      <c r="Q2196" t="s">
        <v>27</v>
      </c>
      <c r="R2196">
        <v>90.4</v>
      </c>
      <c r="S2196">
        <v>6921.52</v>
      </c>
    </row>
    <row r="2197" spans="1:19">
      <c r="A2197" t="s">
        <v>5417</v>
      </c>
      <c r="B2197" s="2">
        <v>44473</v>
      </c>
      <c r="C2197" t="s">
        <v>33</v>
      </c>
      <c r="D2197">
        <v>25</v>
      </c>
      <c r="E2197" t="s">
        <v>23</v>
      </c>
      <c r="F2197">
        <v>0</v>
      </c>
      <c r="G2197">
        <v>3</v>
      </c>
      <c r="H2197" t="s">
        <v>3686</v>
      </c>
      <c r="I2197">
        <v>5928</v>
      </c>
      <c r="J2197">
        <v>9</v>
      </c>
      <c r="K2197">
        <v>46</v>
      </c>
      <c r="L2197" t="s">
        <v>15568</v>
      </c>
      <c r="M2197" t="s">
        <v>23</v>
      </c>
      <c r="N2197" t="s">
        <v>23</v>
      </c>
      <c r="O2197" t="s">
        <v>49</v>
      </c>
      <c r="P2197" t="s">
        <v>26</v>
      </c>
      <c r="Q2197" t="s">
        <v>27</v>
      </c>
      <c r="R2197">
        <v>55</v>
      </c>
      <c r="S2197">
        <v>3042.86</v>
      </c>
    </row>
    <row r="2198" spans="1:19">
      <c r="A2198" t="s">
        <v>5419</v>
      </c>
      <c r="B2198" s="2">
        <v>43702</v>
      </c>
      <c r="C2198" t="s">
        <v>33</v>
      </c>
      <c r="D2198">
        <v>48</v>
      </c>
      <c r="E2198" t="s">
        <v>23</v>
      </c>
      <c r="F2198">
        <v>0</v>
      </c>
      <c r="G2198">
        <v>3</v>
      </c>
      <c r="H2198" t="s">
        <v>3686</v>
      </c>
      <c r="I2198">
        <v>4689</v>
      </c>
      <c r="J2198">
        <v>5</v>
      </c>
      <c r="K2198">
        <v>72</v>
      </c>
      <c r="L2198" t="s">
        <v>316</v>
      </c>
      <c r="M2198" t="s">
        <v>23</v>
      </c>
      <c r="N2198" t="s">
        <v>23</v>
      </c>
      <c r="O2198" t="s">
        <v>25</v>
      </c>
      <c r="P2198" t="s">
        <v>164</v>
      </c>
      <c r="Q2198" t="s">
        <v>27</v>
      </c>
      <c r="R2198">
        <v>79.05</v>
      </c>
      <c r="S2198">
        <v>6335.58</v>
      </c>
    </row>
    <row r="2199" spans="1:19">
      <c r="A2199" t="s">
        <v>5421</v>
      </c>
      <c r="B2199" s="2">
        <v>44900</v>
      </c>
      <c r="C2199" t="s">
        <v>22</v>
      </c>
      <c r="D2199">
        <v>27</v>
      </c>
      <c r="E2199" t="s">
        <v>23</v>
      </c>
      <c r="F2199">
        <v>2</v>
      </c>
      <c r="G2199">
        <v>3</v>
      </c>
      <c r="H2199" t="s">
        <v>3686</v>
      </c>
      <c r="I2199">
        <v>3087</v>
      </c>
      <c r="J2199">
        <v>10</v>
      </c>
      <c r="K2199">
        <v>32</v>
      </c>
      <c r="L2199" t="s">
        <v>15568</v>
      </c>
      <c r="M2199" t="s">
        <v>39</v>
      </c>
      <c r="N2199" t="s">
        <v>23</v>
      </c>
      <c r="O2199" t="s">
        <v>49</v>
      </c>
      <c r="P2199" t="s">
        <v>26</v>
      </c>
      <c r="Q2199" t="s">
        <v>50</v>
      </c>
      <c r="R2199">
        <v>50.6</v>
      </c>
      <c r="S2199">
        <v>1653.45</v>
      </c>
    </row>
    <row r="2200" spans="1:19">
      <c r="A2200" t="s">
        <v>5423</v>
      </c>
      <c r="B2200" s="2">
        <v>44451</v>
      </c>
      <c r="C2200" t="s">
        <v>33</v>
      </c>
      <c r="D2200">
        <v>48</v>
      </c>
      <c r="E2200" t="s">
        <v>39</v>
      </c>
      <c r="F2200">
        <v>0</v>
      </c>
      <c r="G2200">
        <v>3</v>
      </c>
      <c r="H2200" t="s">
        <v>3686</v>
      </c>
      <c r="I2200">
        <v>3286</v>
      </c>
      <c r="J2200">
        <v>0</v>
      </c>
      <c r="K2200">
        <v>47</v>
      </c>
      <c r="L2200" t="s">
        <v>142</v>
      </c>
      <c r="M2200" t="s">
        <v>23</v>
      </c>
      <c r="N2200" t="s">
        <v>23</v>
      </c>
      <c r="O2200" t="s">
        <v>49</v>
      </c>
      <c r="P2200" t="s">
        <v>164</v>
      </c>
      <c r="Q2200" t="s">
        <v>50</v>
      </c>
      <c r="R2200">
        <v>65</v>
      </c>
      <c r="S2200">
        <v>4560.1499999999996</v>
      </c>
    </row>
    <row r="2201" spans="1:19">
      <c r="A2201" t="s">
        <v>5425</v>
      </c>
      <c r="B2201" s="2">
        <v>44853</v>
      </c>
      <c r="C2201" t="s">
        <v>33</v>
      </c>
      <c r="D2201">
        <v>38</v>
      </c>
      <c r="E2201" t="s">
        <v>39</v>
      </c>
      <c r="F2201">
        <v>0</v>
      </c>
      <c r="G2201">
        <v>3</v>
      </c>
      <c r="H2201" t="s">
        <v>3686</v>
      </c>
      <c r="I2201">
        <v>4263</v>
      </c>
      <c r="J2201">
        <v>0</v>
      </c>
      <c r="K2201">
        <v>34</v>
      </c>
      <c r="L2201" t="s">
        <v>15568</v>
      </c>
      <c r="M2201" t="s">
        <v>23</v>
      </c>
      <c r="N2201" t="s">
        <v>23</v>
      </c>
      <c r="O2201" t="s">
        <v>49</v>
      </c>
      <c r="P2201" t="s">
        <v>164</v>
      </c>
      <c r="Q2201" t="s">
        <v>50</v>
      </c>
      <c r="R2201">
        <v>67.650000000000006</v>
      </c>
      <c r="S2201">
        <v>3044.8</v>
      </c>
    </row>
    <row r="2202" spans="1:19">
      <c r="A2202" t="s">
        <v>5428</v>
      </c>
      <c r="B2202" s="2">
        <v>43976</v>
      </c>
      <c r="C2202" t="s">
        <v>22</v>
      </c>
      <c r="D2202">
        <v>22</v>
      </c>
      <c r="E2202" t="s">
        <v>39</v>
      </c>
      <c r="F2202">
        <v>0</v>
      </c>
      <c r="G2202">
        <v>3</v>
      </c>
      <c r="H2202" t="s">
        <v>3686</v>
      </c>
      <c r="I2202">
        <v>5082</v>
      </c>
      <c r="J2202">
        <v>0</v>
      </c>
      <c r="K2202">
        <v>63</v>
      </c>
      <c r="L2202" t="s">
        <v>15568</v>
      </c>
      <c r="M2202" t="s">
        <v>23</v>
      </c>
      <c r="N2202" t="s">
        <v>23</v>
      </c>
      <c r="O2202" t="s">
        <v>56</v>
      </c>
      <c r="P2202" t="s">
        <v>202</v>
      </c>
      <c r="Q2202" t="s">
        <v>27</v>
      </c>
      <c r="R2202">
        <v>68.8</v>
      </c>
      <c r="S2202">
        <v>6528.66</v>
      </c>
    </row>
    <row r="2203" spans="1:19">
      <c r="A2203" t="s">
        <v>5431</v>
      </c>
      <c r="B2203" s="2">
        <v>44781</v>
      </c>
      <c r="C2203" t="s">
        <v>33</v>
      </c>
      <c r="D2203">
        <v>20</v>
      </c>
      <c r="E2203" t="s">
        <v>39</v>
      </c>
      <c r="F2203">
        <v>0</v>
      </c>
      <c r="G2203">
        <v>3</v>
      </c>
      <c r="H2203" t="s">
        <v>3686</v>
      </c>
      <c r="I2203">
        <v>2751</v>
      </c>
      <c r="J2203">
        <v>0</v>
      </c>
      <c r="K2203">
        <v>36</v>
      </c>
      <c r="L2203" t="s">
        <v>15568</v>
      </c>
      <c r="M2203" t="s">
        <v>39</v>
      </c>
      <c r="N2203" t="s">
        <v>23</v>
      </c>
      <c r="O2203" t="s">
        <v>56</v>
      </c>
      <c r="P2203" t="s">
        <v>164</v>
      </c>
      <c r="Q2203" t="s">
        <v>50</v>
      </c>
      <c r="R2203">
        <v>53.1</v>
      </c>
      <c r="S2203">
        <v>1901.25</v>
      </c>
    </row>
    <row r="2204" spans="1:19">
      <c r="A2204" t="s">
        <v>5434</v>
      </c>
      <c r="B2204" s="2">
        <v>45617</v>
      </c>
      <c r="C2204" t="s">
        <v>33</v>
      </c>
      <c r="D2204">
        <v>46</v>
      </c>
      <c r="E2204" t="s">
        <v>39</v>
      </c>
      <c r="F2204">
        <v>1</v>
      </c>
      <c r="G2204">
        <v>3</v>
      </c>
      <c r="H2204" t="s">
        <v>3686</v>
      </c>
      <c r="I2204">
        <v>2267</v>
      </c>
      <c r="J2204">
        <v>0</v>
      </c>
      <c r="K2204">
        <v>9</v>
      </c>
      <c r="L2204" t="s">
        <v>15568</v>
      </c>
      <c r="M2204" t="s">
        <v>23</v>
      </c>
      <c r="N2204" t="s">
        <v>23</v>
      </c>
      <c r="O2204" t="s">
        <v>25</v>
      </c>
      <c r="P2204" t="s">
        <v>26</v>
      </c>
      <c r="Q2204" t="s">
        <v>27</v>
      </c>
      <c r="R2204">
        <v>93</v>
      </c>
      <c r="S2204">
        <v>1249.1500000000001</v>
      </c>
    </row>
    <row r="2205" spans="1:19">
      <c r="A2205" t="s">
        <v>5437</v>
      </c>
      <c r="B2205" s="2">
        <v>45478</v>
      </c>
      <c r="C2205" t="s">
        <v>33</v>
      </c>
      <c r="D2205">
        <v>46</v>
      </c>
      <c r="E2205" t="s">
        <v>23</v>
      </c>
      <c r="F2205">
        <v>0</v>
      </c>
      <c r="G2205">
        <v>3</v>
      </c>
      <c r="H2205" t="s">
        <v>3686</v>
      </c>
      <c r="I2205">
        <v>4369</v>
      </c>
      <c r="J2205">
        <v>1</v>
      </c>
      <c r="K2205">
        <v>13</v>
      </c>
      <c r="L2205" t="s">
        <v>15568</v>
      </c>
      <c r="M2205" t="s">
        <v>23</v>
      </c>
      <c r="N2205" t="s">
        <v>23</v>
      </c>
      <c r="O2205" t="s">
        <v>49</v>
      </c>
      <c r="P2205" t="s">
        <v>202</v>
      </c>
      <c r="Q2205" t="s">
        <v>27</v>
      </c>
      <c r="R2205">
        <v>43.8</v>
      </c>
      <c r="S2205">
        <v>976.02</v>
      </c>
    </row>
    <row r="2206" spans="1:19">
      <c r="A2206" t="s">
        <v>5440</v>
      </c>
      <c r="B2206" s="2">
        <v>44045</v>
      </c>
      <c r="C2206" t="s">
        <v>22</v>
      </c>
      <c r="D2206">
        <v>34</v>
      </c>
      <c r="E2206" t="s">
        <v>39</v>
      </c>
      <c r="F2206">
        <v>0</v>
      </c>
      <c r="G2206">
        <v>3</v>
      </c>
      <c r="H2206" t="s">
        <v>3686</v>
      </c>
      <c r="I2206">
        <v>6209</v>
      </c>
      <c r="J2206">
        <v>0</v>
      </c>
      <c r="K2206">
        <v>60</v>
      </c>
      <c r="L2206" t="s">
        <v>142</v>
      </c>
      <c r="M2206" t="s">
        <v>23</v>
      </c>
      <c r="N2206" t="s">
        <v>23</v>
      </c>
      <c r="O2206" t="s">
        <v>49</v>
      </c>
      <c r="P2206" t="s">
        <v>164</v>
      </c>
      <c r="Q2206" t="s">
        <v>27</v>
      </c>
      <c r="R2206">
        <v>61.4</v>
      </c>
      <c r="S2206">
        <v>5493.45</v>
      </c>
    </row>
    <row r="2207" spans="1:19">
      <c r="A2207" t="s">
        <v>5443</v>
      </c>
      <c r="B2207" s="2">
        <v>44645</v>
      </c>
      <c r="C2207" t="s">
        <v>33</v>
      </c>
      <c r="D2207">
        <v>24</v>
      </c>
      <c r="E2207" t="s">
        <v>23</v>
      </c>
      <c r="F2207">
        <v>1</v>
      </c>
      <c r="G2207">
        <v>3</v>
      </c>
      <c r="H2207" t="s">
        <v>3686</v>
      </c>
      <c r="I2207">
        <v>4180</v>
      </c>
      <c r="J2207">
        <v>1</v>
      </c>
      <c r="K2207">
        <v>41</v>
      </c>
      <c r="L2207" t="s">
        <v>142</v>
      </c>
      <c r="M2207" t="s">
        <v>23</v>
      </c>
      <c r="N2207" t="s">
        <v>39</v>
      </c>
      <c r="P2207" t="s">
        <v>164</v>
      </c>
      <c r="Q2207" t="s">
        <v>27</v>
      </c>
      <c r="R2207">
        <v>19.3</v>
      </c>
      <c r="S2207">
        <v>1644.88</v>
      </c>
    </row>
    <row r="2208" spans="1:19">
      <c r="A2208" t="s">
        <v>5445</v>
      </c>
      <c r="B2208" s="2">
        <v>44173</v>
      </c>
      <c r="C2208" t="s">
        <v>22</v>
      </c>
      <c r="D2208">
        <v>34</v>
      </c>
      <c r="E2208" t="s">
        <v>39</v>
      </c>
      <c r="F2208">
        <v>0</v>
      </c>
      <c r="G2208">
        <v>3</v>
      </c>
      <c r="H2208" t="s">
        <v>3686</v>
      </c>
      <c r="I2208">
        <v>4246</v>
      </c>
      <c r="J2208">
        <v>0</v>
      </c>
      <c r="K2208">
        <v>56</v>
      </c>
      <c r="L2208" t="s">
        <v>15568</v>
      </c>
      <c r="M2208" t="s">
        <v>23</v>
      </c>
      <c r="N2208" t="s">
        <v>39</v>
      </c>
      <c r="P2208" t="s">
        <v>164</v>
      </c>
      <c r="Q2208" t="s">
        <v>27</v>
      </c>
      <c r="R2208">
        <v>25.95</v>
      </c>
      <c r="S2208">
        <v>4121.97</v>
      </c>
    </row>
    <row r="2209" spans="1:19">
      <c r="A2209" t="s">
        <v>5448</v>
      </c>
      <c r="B2209" s="2">
        <v>45611</v>
      </c>
      <c r="C2209" t="s">
        <v>22</v>
      </c>
      <c r="D2209">
        <v>52</v>
      </c>
      <c r="E2209" t="s">
        <v>39</v>
      </c>
      <c r="F2209">
        <v>0</v>
      </c>
      <c r="G2209">
        <v>3</v>
      </c>
      <c r="H2209" t="s">
        <v>3686</v>
      </c>
      <c r="I2209">
        <v>4366</v>
      </c>
      <c r="J2209">
        <v>0</v>
      </c>
      <c r="K2209">
        <v>9</v>
      </c>
      <c r="L2209" t="s">
        <v>48</v>
      </c>
      <c r="M2209" t="s">
        <v>23</v>
      </c>
      <c r="N2209" t="s">
        <v>23</v>
      </c>
      <c r="O2209" t="s">
        <v>56</v>
      </c>
      <c r="P2209" t="s">
        <v>26</v>
      </c>
      <c r="Q2209" t="s">
        <v>27</v>
      </c>
      <c r="R2209">
        <v>68.25</v>
      </c>
      <c r="S2209">
        <v>867.74</v>
      </c>
    </row>
    <row r="2210" spans="1:19">
      <c r="A2210" t="s">
        <v>5450</v>
      </c>
      <c r="B2210" s="2">
        <v>45084</v>
      </c>
      <c r="C2210" t="s">
        <v>22</v>
      </c>
      <c r="D2210">
        <v>45</v>
      </c>
      <c r="E2210" t="s">
        <v>23</v>
      </c>
      <c r="F2210">
        <v>3</v>
      </c>
      <c r="G2210">
        <v>3</v>
      </c>
      <c r="H2210" t="s">
        <v>3686</v>
      </c>
      <c r="I2210">
        <v>4237</v>
      </c>
      <c r="J2210">
        <v>3</v>
      </c>
      <c r="K2210">
        <v>26</v>
      </c>
      <c r="L2210" t="s">
        <v>15568</v>
      </c>
      <c r="M2210" t="s">
        <v>23</v>
      </c>
      <c r="N2210" t="s">
        <v>23</v>
      </c>
      <c r="O2210" t="s">
        <v>25</v>
      </c>
      <c r="P2210" t="s">
        <v>202</v>
      </c>
      <c r="Q2210" t="s">
        <v>27</v>
      </c>
      <c r="R2210">
        <v>78.95</v>
      </c>
      <c r="S2210">
        <v>2662.67</v>
      </c>
    </row>
    <row r="2211" spans="1:19">
      <c r="A2211" t="s">
        <v>5452</v>
      </c>
      <c r="B2211" s="2">
        <v>45845</v>
      </c>
      <c r="C2211" t="s">
        <v>22</v>
      </c>
      <c r="D2211">
        <v>54</v>
      </c>
      <c r="E2211" t="s">
        <v>23</v>
      </c>
      <c r="F2211">
        <v>2</v>
      </c>
      <c r="G2211">
        <v>3</v>
      </c>
      <c r="H2211" t="s">
        <v>3751</v>
      </c>
      <c r="I2211">
        <v>3960</v>
      </c>
      <c r="J2211">
        <v>7</v>
      </c>
      <c r="K2211">
        <v>1</v>
      </c>
      <c r="L2211" t="s">
        <v>48</v>
      </c>
      <c r="M2211" t="s">
        <v>23</v>
      </c>
      <c r="N2211" t="s">
        <v>39</v>
      </c>
      <c r="P2211" t="s">
        <v>26</v>
      </c>
      <c r="Q2211" t="s">
        <v>27</v>
      </c>
      <c r="R2211">
        <v>20.149999999999999</v>
      </c>
      <c r="S2211">
        <v>38.78</v>
      </c>
    </row>
    <row r="2212" spans="1:19">
      <c r="A2212" t="s">
        <v>5454</v>
      </c>
      <c r="B2212" s="2">
        <v>44292</v>
      </c>
      <c r="C2212" t="s">
        <v>22</v>
      </c>
      <c r="D2212">
        <v>25</v>
      </c>
      <c r="E2212" t="s">
        <v>39</v>
      </c>
      <c r="F2212">
        <v>0</v>
      </c>
      <c r="G2212">
        <v>3</v>
      </c>
      <c r="H2212" t="s">
        <v>3686</v>
      </c>
      <c r="I2212">
        <v>6339</v>
      </c>
      <c r="J2212">
        <v>0</v>
      </c>
      <c r="K2212">
        <v>52</v>
      </c>
      <c r="L2212" t="s">
        <v>15568</v>
      </c>
      <c r="M2212" t="s">
        <v>23</v>
      </c>
      <c r="N2212" t="s">
        <v>23</v>
      </c>
      <c r="O2212" t="s">
        <v>25</v>
      </c>
      <c r="P2212" t="s">
        <v>26</v>
      </c>
      <c r="Q2212" t="s">
        <v>50</v>
      </c>
      <c r="R2212">
        <v>83.8</v>
      </c>
      <c r="S2212">
        <v>4709.24</v>
      </c>
    </row>
    <row r="2213" spans="1:19">
      <c r="A2213" t="s">
        <v>5456</v>
      </c>
      <c r="B2213" s="2">
        <v>45267</v>
      </c>
      <c r="C2213" t="s">
        <v>22</v>
      </c>
      <c r="D2213">
        <v>58</v>
      </c>
      <c r="E2213" t="s">
        <v>23</v>
      </c>
      <c r="F2213">
        <v>0</v>
      </c>
      <c r="G2213">
        <v>3</v>
      </c>
      <c r="H2213" t="s">
        <v>3686</v>
      </c>
      <c r="I2213">
        <v>4147</v>
      </c>
      <c r="J2213">
        <v>8</v>
      </c>
      <c r="K2213">
        <v>20</v>
      </c>
      <c r="L2213" t="s">
        <v>97</v>
      </c>
      <c r="M2213" t="s">
        <v>23</v>
      </c>
      <c r="N2213" t="s">
        <v>39</v>
      </c>
      <c r="P2213" t="s">
        <v>202</v>
      </c>
      <c r="Q2213" t="s">
        <v>50</v>
      </c>
      <c r="R2213">
        <v>20.65</v>
      </c>
      <c r="S2213">
        <v>1346.9</v>
      </c>
    </row>
    <row r="2214" spans="1:19">
      <c r="A2214" t="s">
        <v>5458</v>
      </c>
      <c r="B2214" s="2">
        <v>44312</v>
      </c>
      <c r="C2214" t="s">
        <v>33</v>
      </c>
      <c r="D2214">
        <v>27</v>
      </c>
      <c r="E2214" t="s">
        <v>39</v>
      </c>
      <c r="F2214">
        <v>0</v>
      </c>
      <c r="G2214">
        <v>3</v>
      </c>
      <c r="H2214" t="s">
        <v>3686</v>
      </c>
      <c r="I2214">
        <v>6107</v>
      </c>
      <c r="J2214">
        <v>0</v>
      </c>
      <c r="K2214">
        <v>52</v>
      </c>
      <c r="L2214" t="s">
        <v>15568</v>
      </c>
      <c r="M2214" t="s">
        <v>23</v>
      </c>
      <c r="N2214" t="s">
        <v>23</v>
      </c>
      <c r="O2214" t="s">
        <v>49</v>
      </c>
      <c r="P2214" t="s">
        <v>26</v>
      </c>
      <c r="Q2214" t="s">
        <v>27</v>
      </c>
      <c r="R2214">
        <v>59.45</v>
      </c>
      <c r="S2214">
        <v>3530.94</v>
      </c>
    </row>
    <row r="2215" spans="1:19">
      <c r="A2215" t="s">
        <v>5460</v>
      </c>
      <c r="B2215" s="2">
        <v>43811</v>
      </c>
      <c r="C2215" t="s">
        <v>33</v>
      </c>
      <c r="D2215">
        <v>30</v>
      </c>
      <c r="E2215" t="s">
        <v>39</v>
      </c>
      <c r="F2215">
        <v>0</v>
      </c>
      <c r="G2215">
        <v>3</v>
      </c>
      <c r="H2215" t="s">
        <v>3686</v>
      </c>
      <c r="I2215">
        <v>4146</v>
      </c>
      <c r="J2215">
        <v>0</v>
      </c>
      <c r="K2215">
        <v>68</v>
      </c>
      <c r="L2215" t="s">
        <v>316</v>
      </c>
      <c r="M2215" t="s">
        <v>39</v>
      </c>
      <c r="N2215" t="s">
        <v>23</v>
      </c>
      <c r="O2215" t="s">
        <v>49</v>
      </c>
      <c r="P2215" t="s">
        <v>164</v>
      </c>
      <c r="Q2215" t="s">
        <v>50</v>
      </c>
      <c r="R2215">
        <v>64.349999999999994</v>
      </c>
      <c r="S2215">
        <v>4669.6000000000004</v>
      </c>
    </row>
    <row r="2216" spans="1:19">
      <c r="A2216" t="s">
        <v>5463</v>
      </c>
      <c r="B2216" s="2">
        <v>44211</v>
      </c>
      <c r="C2216" t="s">
        <v>22</v>
      </c>
      <c r="D2216">
        <v>38</v>
      </c>
      <c r="E2216" t="s">
        <v>39</v>
      </c>
      <c r="F2216">
        <v>0</v>
      </c>
      <c r="G2216">
        <v>3</v>
      </c>
      <c r="H2216" t="s">
        <v>3686</v>
      </c>
      <c r="I2216">
        <v>5151</v>
      </c>
      <c r="J2216">
        <v>0</v>
      </c>
      <c r="K2216">
        <v>55</v>
      </c>
      <c r="L2216" t="s">
        <v>142</v>
      </c>
      <c r="M2216" t="s">
        <v>23</v>
      </c>
      <c r="N2216" t="s">
        <v>23</v>
      </c>
      <c r="O2216" t="s">
        <v>56</v>
      </c>
      <c r="P2216" t="s">
        <v>202</v>
      </c>
      <c r="Q2216" t="s">
        <v>27</v>
      </c>
      <c r="R2216">
        <v>64.2</v>
      </c>
      <c r="S2216">
        <v>5148.05</v>
      </c>
    </row>
    <row r="2217" spans="1:19">
      <c r="A2217" t="s">
        <v>5466</v>
      </c>
      <c r="B2217" s="2">
        <v>43840</v>
      </c>
      <c r="C2217" t="s">
        <v>22</v>
      </c>
      <c r="D2217">
        <v>47</v>
      </c>
      <c r="E2217" t="s">
        <v>23</v>
      </c>
      <c r="F2217">
        <v>3</v>
      </c>
      <c r="G2217">
        <v>3</v>
      </c>
      <c r="H2217" t="s">
        <v>3686</v>
      </c>
      <c r="I2217">
        <v>4376</v>
      </c>
      <c r="J2217">
        <v>4</v>
      </c>
      <c r="K2217">
        <v>67</v>
      </c>
      <c r="L2217" t="s">
        <v>316</v>
      </c>
      <c r="M2217" t="s">
        <v>23</v>
      </c>
      <c r="N2217" t="s">
        <v>23</v>
      </c>
      <c r="O2217" t="s">
        <v>25</v>
      </c>
      <c r="P2217" t="s">
        <v>164</v>
      </c>
      <c r="Q2217" t="s">
        <v>27</v>
      </c>
      <c r="R2217">
        <v>103.15</v>
      </c>
      <c r="S2217">
        <v>7783.92</v>
      </c>
    </row>
    <row r="2218" spans="1:19">
      <c r="A2218" t="s">
        <v>5468</v>
      </c>
      <c r="B2218" s="2">
        <v>43852</v>
      </c>
      <c r="C2218" t="s">
        <v>22</v>
      </c>
      <c r="D2218">
        <v>31</v>
      </c>
      <c r="E2218" t="s">
        <v>23</v>
      </c>
      <c r="F2218">
        <v>1</v>
      </c>
      <c r="G2218">
        <v>3</v>
      </c>
      <c r="H2218" t="s">
        <v>3686</v>
      </c>
      <c r="I2218">
        <v>5589</v>
      </c>
      <c r="J2218">
        <v>6</v>
      </c>
      <c r="K2218">
        <v>67</v>
      </c>
      <c r="L2218" t="s">
        <v>15568</v>
      </c>
      <c r="M2218" t="s">
        <v>23</v>
      </c>
      <c r="N2218" t="s">
        <v>23</v>
      </c>
      <c r="O2218" t="s">
        <v>49</v>
      </c>
      <c r="P2218" t="s">
        <v>202</v>
      </c>
      <c r="Q2218" t="s">
        <v>50</v>
      </c>
      <c r="R2218">
        <v>69.349999999999994</v>
      </c>
      <c r="S2218">
        <v>7069.33</v>
      </c>
    </row>
    <row r="2219" spans="1:19">
      <c r="A2219" t="s">
        <v>5470</v>
      </c>
      <c r="B2219" s="2">
        <v>43743</v>
      </c>
      <c r="C2219" t="s">
        <v>22</v>
      </c>
      <c r="D2219">
        <v>39</v>
      </c>
      <c r="E2219" t="s">
        <v>23</v>
      </c>
      <c r="F2219">
        <v>2</v>
      </c>
      <c r="G2219">
        <v>3</v>
      </c>
      <c r="H2219" t="s">
        <v>3686</v>
      </c>
      <c r="I2219">
        <v>6116</v>
      </c>
      <c r="J2219">
        <v>5</v>
      </c>
      <c r="K2219">
        <v>70</v>
      </c>
      <c r="L2219" t="s">
        <v>316</v>
      </c>
      <c r="M2219" t="s">
        <v>23</v>
      </c>
      <c r="N2219" t="s">
        <v>23</v>
      </c>
      <c r="O2219" t="s">
        <v>25</v>
      </c>
      <c r="P2219" t="s">
        <v>164</v>
      </c>
      <c r="Q2219" t="s">
        <v>50</v>
      </c>
      <c r="R2219">
        <v>116.55</v>
      </c>
      <c r="S2219">
        <v>11006.2</v>
      </c>
    </row>
    <row r="2220" spans="1:19">
      <c r="A2220" t="s">
        <v>5473</v>
      </c>
      <c r="B2220" s="2">
        <v>44539</v>
      </c>
      <c r="C2220" t="s">
        <v>22</v>
      </c>
      <c r="D2220">
        <v>21</v>
      </c>
      <c r="E2220" t="s">
        <v>39</v>
      </c>
      <c r="F2220">
        <v>2</v>
      </c>
      <c r="G2220">
        <v>3</v>
      </c>
      <c r="H2220" t="s">
        <v>3686</v>
      </c>
      <c r="I2220">
        <v>5860</v>
      </c>
      <c r="J2220">
        <v>0</v>
      </c>
      <c r="K2220">
        <v>44</v>
      </c>
      <c r="L2220" t="s">
        <v>142</v>
      </c>
      <c r="M2220" t="s">
        <v>23</v>
      </c>
      <c r="N2220" t="s">
        <v>39</v>
      </c>
      <c r="P2220" t="s">
        <v>164</v>
      </c>
      <c r="Q2220" t="s">
        <v>27</v>
      </c>
      <c r="R2220">
        <v>19.55</v>
      </c>
      <c r="S2220">
        <v>1452.23</v>
      </c>
    </row>
    <row r="2221" spans="1:19">
      <c r="A2221" t="s">
        <v>5475</v>
      </c>
      <c r="B2221" s="2">
        <v>44724</v>
      </c>
      <c r="C2221" t="s">
        <v>22</v>
      </c>
      <c r="D2221">
        <v>48</v>
      </c>
      <c r="E2221" t="s">
        <v>39</v>
      </c>
      <c r="F2221">
        <v>2</v>
      </c>
      <c r="G2221">
        <v>3</v>
      </c>
      <c r="H2221" t="s">
        <v>3686</v>
      </c>
      <c r="I2221">
        <v>2926</v>
      </c>
      <c r="J2221">
        <v>0</v>
      </c>
      <c r="K2221">
        <v>38</v>
      </c>
      <c r="L2221" t="s">
        <v>15568</v>
      </c>
      <c r="M2221" t="s">
        <v>23</v>
      </c>
      <c r="N2221" t="s">
        <v>23</v>
      </c>
      <c r="O2221" t="s">
        <v>25</v>
      </c>
      <c r="P2221" t="s">
        <v>164</v>
      </c>
      <c r="Q2221" t="s">
        <v>50</v>
      </c>
      <c r="R2221">
        <v>80.45</v>
      </c>
      <c r="S2221">
        <v>4877.59</v>
      </c>
    </row>
    <row r="2222" spans="1:19">
      <c r="A2222" t="s">
        <v>5477</v>
      </c>
      <c r="B2222" s="2">
        <v>45421</v>
      </c>
      <c r="C2222" t="s">
        <v>33</v>
      </c>
      <c r="D2222">
        <v>76</v>
      </c>
      <c r="E2222" t="s">
        <v>39</v>
      </c>
      <c r="F2222">
        <v>0</v>
      </c>
      <c r="G2222">
        <v>3</v>
      </c>
      <c r="H2222" t="s">
        <v>3686</v>
      </c>
      <c r="I2222">
        <v>4173</v>
      </c>
      <c r="J2222">
        <v>0</v>
      </c>
      <c r="K2222">
        <v>15</v>
      </c>
      <c r="L2222" t="s">
        <v>15568</v>
      </c>
      <c r="M2222" t="s">
        <v>23</v>
      </c>
      <c r="N2222" t="s">
        <v>23</v>
      </c>
      <c r="O2222" t="s">
        <v>25</v>
      </c>
      <c r="P2222" t="s">
        <v>164</v>
      </c>
      <c r="Q2222" t="s">
        <v>27</v>
      </c>
      <c r="R2222">
        <v>91.5</v>
      </c>
      <c r="S2222">
        <v>1945.19</v>
      </c>
    </row>
    <row r="2223" spans="1:19">
      <c r="A2223" t="s">
        <v>5480</v>
      </c>
      <c r="B2223" s="2">
        <v>43849</v>
      </c>
      <c r="C2223" t="s">
        <v>22</v>
      </c>
      <c r="D2223">
        <v>80</v>
      </c>
      <c r="E2223" t="s">
        <v>23</v>
      </c>
      <c r="F2223">
        <v>0</v>
      </c>
      <c r="G2223">
        <v>3</v>
      </c>
      <c r="H2223" t="s">
        <v>3686</v>
      </c>
      <c r="I2223">
        <v>5792</v>
      </c>
      <c r="J2223">
        <v>7</v>
      </c>
      <c r="K2223">
        <v>67</v>
      </c>
      <c r="L2223" t="s">
        <v>316</v>
      </c>
      <c r="M2223" t="s">
        <v>23</v>
      </c>
      <c r="N2223" t="s">
        <v>23</v>
      </c>
      <c r="O2223" t="s">
        <v>56</v>
      </c>
      <c r="P2223" t="s">
        <v>202</v>
      </c>
      <c r="Q2223" t="s">
        <v>27</v>
      </c>
      <c r="R2223">
        <v>60.95</v>
      </c>
      <c r="S2223">
        <v>6920.9</v>
      </c>
    </row>
    <row r="2224" spans="1:19">
      <c r="A2224" t="s">
        <v>5482</v>
      </c>
      <c r="B2224" s="2">
        <v>44472</v>
      </c>
      <c r="C2224" t="s">
        <v>33</v>
      </c>
      <c r="D2224">
        <v>79</v>
      </c>
      <c r="E2224" t="s">
        <v>39</v>
      </c>
      <c r="F2224">
        <v>0</v>
      </c>
      <c r="G2224">
        <v>3</v>
      </c>
      <c r="H2224" t="s">
        <v>3686</v>
      </c>
      <c r="I2224">
        <v>3395</v>
      </c>
      <c r="J2224">
        <v>0</v>
      </c>
      <c r="K2224">
        <v>46</v>
      </c>
      <c r="L2224" t="s">
        <v>142</v>
      </c>
      <c r="M2224" t="s">
        <v>23</v>
      </c>
      <c r="N2224" t="s">
        <v>23</v>
      </c>
      <c r="O2224" t="s">
        <v>25</v>
      </c>
      <c r="P2224" t="s">
        <v>26</v>
      </c>
      <c r="Q2224" t="s">
        <v>50</v>
      </c>
      <c r="R2224">
        <v>74.8</v>
      </c>
      <c r="S2224">
        <v>5500.54</v>
      </c>
    </row>
    <row r="2225" spans="1:19">
      <c r="A2225" t="s">
        <v>5484</v>
      </c>
      <c r="B2225" s="2">
        <v>45065</v>
      </c>
      <c r="C2225" t="s">
        <v>22</v>
      </c>
      <c r="D2225">
        <v>19</v>
      </c>
      <c r="E2225" t="s">
        <v>23</v>
      </c>
      <c r="F2225">
        <v>6</v>
      </c>
      <c r="G2225">
        <v>3</v>
      </c>
      <c r="H2225" t="s">
        <v>3686</v>
      </c>
      <c r="I2225">
        <v>3519</v>
      </c>
      <c r="J2225">
        <v>5</v>
      </c>
      <c r="K2225">
        <v>27</v>
      </c>
      <c r="L2225" t="s">
        <v>15568</v>
      </c>
      <c r="M2225" t="s">
        <v>23</v>
      </c>
      <c r="N2225" t="s">
        <v>23</v>
      </c>
      <c r="O2225" t="s">
        <v>49</v>
      </c>
      <c r="P2225" t="s">
        <v>26</v>
      </c>
      <c r="Q2225" t="s">
        <v>50</v>
      </c>
      <c r="R2225">
        <v>54.75</v>
      </c>
      <c r="S2225">
        <v>2487.4299999999998</v>
      </c>
    </row>
    <row r="2226" spans="1:19">
      <c r="A2226" t="s">
        <v>5486</v>
      </c>
      <c r="B2226" s="2">
        <v>44516</v>
      </c>
      <c r="C2226" t="s">
        <v>33</v>
      </c>
      <c r="D2226">
        <v>54</v>
      </c>
      <c r="E2226" t="s">
        <v>39</v>
      </c>
      <c r="F2226">
        <v>0</v>
      </c>
      <c r="G2226">
        <v>3</v>
      </c>
      <c r="H2226" t="s">
        <v>3686</v>
      </c>
      <c r="I2226">
        <v>5937</v>
      </c>
      <c r="J2226">
        <v>0</v>
      </c>
      <c r="K2226">
        <v>45</v>
      </c>
      <c r="L2226" t="s">
        <v>142</v>
      </c>
      <c r="M2226" t="s">
        <v>23</v>
      </c>
      <c r="N2226" t="s">
        <v>23</v>
      </c>
      <c r="O2226" t="s">
        <v>49</v>
      </c>
      <c r="P2226" t="s">
        <v>164</v>
      </c>
      <c r="Q2226" t="s">
        <v>27</v>
      </c>
      <c r="R2226">
        <v>81.650000000000006</v>
      </c>
      <c r="S2226">
        <v>5301.25</v>
      </c>
    </row>
    <row r="2227" spans="1:19">
      <c r="A2227" t="s">
        <v>5489</v>
      </c>
      <c r="B2227" s="2">
        <v>43710</v>
      </c>
      <c r="C2227" t="s">
        <v>33</v>
      </c>
      <c r="D2227">
        <v>57</v>
      </c>
      <c r="E2227" t="s">
        <v>23</v>
      </c>
      <c r="F2227">
        <v>1</v>
      </c>
      <c r="G2227">
        <v>3</v>
      </c>
      <c r="H2227" t="s">
        <v>3686</v>
      </c>
      <c r="I2227">
        <v>5647</v>
      </c>
      <c r="J2227">
        <v>3</v>
      </c>
      <c r="K2227">
        <v>71</v>
      </c>
      <c r="L2227" t="s">
        <v>316</v>
      </c>
      <c r="M2227" t="s">
        <v>23</v>
      </c>
      <c r="N2227" t="s">
        <v>23</v>
      </c>
      <c r="O2227" t="s">
        <v>25</v>
      </c>
      <c r="P2227" t="s">
        <v>202</v>
      </c>
      <c r="Q2227" t="s">
        <v>50</v>
      </c>
      <c r="R2227">
        <v>95.15</v>
      </c>
      <c r="S2227">
        <v>9222.48</v>
      </c>
    </row>
    <row r="2228" spans="1:19">
      <c r="A2228" t="s">
        <v>5491</v>
      </c>
      <c r="B2228" s="2">
        <v>44139</v>
      </c>
      <c r="C2228" t="s">
        <v>33</v>
      </c>
      <c r="D2228">
        <v>35</v>
      </c>
      <c r="E2228" t="s">
        <v>23</v>
      </c>
      <c r="F2228">
        <v>0</v>
      </c>
      <c r="G2228">
        <v>3</v>
      </c>
      <c r="H2228" t="s">
        <v>3686</v>
      </c>
      <c r="I2228">
        <v>5928</v>
      </c>
      <c r="J2228">
        <v>2</v>
      </c>
      <c r="K2228">
        <v>57</v>
      </c>
      <c r="L2228" t="s">
        <v>142</v>
      </c>
      <c r="M2228" t="s">
        <v>23</v>
      </c>
      <c r="N2228" t="s">
        <v>23</v>
      </c>
      <c r="O2228" t="s">
        <v>49</v>
      </c>
      <c r="P2228" t="s">
        <v>164</v>
      </c>
      <c r="Q2228" t="s">
        <v>27</v>
      </c>
      <c r="R2228">
        <v>84.5</v>
      </c>
      <c r="S2228">
        <v>5418.25</v>
      </c>
    </row>
    <row r="2229" spans="1:19">
      <c r="A2229" t="s">
        <v>5493</v>
      </c>
      <c r="B2229" s="2">
        <v>43683</v>
      </c>
      <c r="C2229" t="s">
        <v>33</v>
      </c>
      <c r="D2229">
        <v>33</v>
      </c>
      <c r="E2229" t="s">
        <v>23</v>
      </c>
      <c r="F2229">
        <v>0</v>
      </c>
      <c r="G2229">
        <v>3</v>
      </c>
      <c r="H2229" t="s">
        <v>3686</v>
      </c>
      <c r="I2229">
        <v>4743</v>
      </c>
      <c r="J2229">
        <v>1</v>
      </c>
      <c r="K2229">
        <v>72</v>
      </c>
      <c r="L2229" t="s">
        <v>316</v>
      </c>
      <c r="M2229" t="s">
        <v>23</v>
      </c>
      <c r="N2229" t="s">
        <v>23</v>
      </c>
      <c r="O2229" t="s">
        <v>25</v>
      </c>
      <c r="P2229" t="s">
        <v>164</v>
      </c>
      <c r="Q2229" t="s">
        <v>50</v>
      </c>
      <c r="R2229">
        <v>117.15</v>
      </c>
      <c r="S2229">
        <v>10321.58</v>
      </c>
    </row>
    <row r="2230" spans="1:19">
      <c r="A2230" t="s">
        <v>5496</v>
      </c>
      <c r="B2230" s="2">
        <v>44050</v>
      </c>
      <c r="C2230" t="s">
        <v>22</v>
      </c>
      <c r="D2230">
        <v>43</v>
      </c>
      <c r="E2230" t="s">
        <v>39</v>
      </c>
      <c r="F2230">
        <v>1</v>
      </c>
      <c r="G2230">
        <v>3</v>
      </c>
      <c r="H2230" t="s">
        <v>3686</v>
      </c>
      <c r="I2230">
        <v>4104</v>
      </c>
      <c r="J2230">
        <v>0</v>
      </c>
      <c r="K2230">
        <v>60</v>
      </c>
      <c r="L2230" t="s">
        <v>142</v>
      </c>
      <c r="M2230" t="s">
        <v>23</v>
      </c>
      <c r="N2230" t="s">
        <v>23</v>
      </c>
      <c r="O2230" t="s">
        <v>49</v>
      </c>
      <c r="P2230" t="s">
        <v>164</v>
      </c>
      <c r="Q2230" t="s">
        <v>27</v>
      </c>
      <c r="R2230">
        <v>84.95</v>
      </c>
      <c r="S2230">
        <v>7982.45</v>
      </c>
    </row>
    <row r="2231" spans="1:19">
      <c r="A2231" t="s">
        <v>5498</v>
      </c>
      <c r="B2231" s="2">
        <v>43686</v>
      </c>
      <c r="C2231" t="s">
        <v>22</v>
      </c>
      <c r="D2231">
        <v>28</v>
      </c>
      <c r="E2231" t="s">
        <v>23</v>
      </c>
      <c r="F2231">
        <v>1</v>
      </c>
      <c r="G2231">
        <v>3</v>
      </c>
      <c r="H2231" t="s">
        <v>3686</v>
      </c>
      <c r="I2231">
        <v>4949</v>
      </c>
      <c r="J2231">
        <v>1</v>
      </c>
      <c r="K2231">
        <v>72</v>
      </c>
      <c r="L2231" t="s">
        <v>15568</v>
      </c>
      <c r="M2231" t="s">
        <v>23</v>
      </c>
      <c r="N2231" t="s">
        <v>39</v>
      </c>
      <c r="P2231" t="s">
        <v>164</v>
      </c>
      <c r="Q2231" t="s">
        <v>27</v>
      </c>
      <c r="R2231">
        <v>20.350000000000001</v>
      </c>
      <c r="S2231">
        <v>2994.56</v>
      </c>
    </row>
    <row r="2232" spans="1:19">
      <c r="A2232" t="s">
        <v>5500</v>
      </c>
      <c r="B2232" s="2">
        <v>43685</v>
      </c>
      <c r="C2232" t="s">
        <v>22</v>
      </c>
      <c r="D2232">
        <v>24</v>
      </c>
      <c r="E2232" t="s">
        <v>23</v>
      </c>
      <c r="F2232">
        <v>2</v>
      </c>
      <c r="G2232">
        <v>3</v>
      </c>
      <c r="H2232" t="s">
        <v>3686</v>
      </c>
      <c r="I2232">
        <v>5475</v>
      </c>
      <c r="J2232">
        <v>2</v>
      </c>
      <c r="K2232">
        <v>72</v>
      </c>
      <c r="L2232" t="s">
        <v>15568</v>
      </c>
      <c r="M2232" t="s">
        <v>23</v>
      </c>
      <c r="N2232" t="s">
        <v>39</v>
      </c>
      <c r="P2232" t="s">
        <v>164</v>
      </c>
      <c r="Q2232" t="s">
        <v>50</v>
      </c>
      <c r="R2232">
        <v>26.1</v>
      </c>
      <c r="S2232">
        <v>4293.6899999999996</v>
      </c>
    </row>
    <row r="2233" spans="1:19">
      <c r="A2233" t="s">
        <v>5503</v>
      </c>
      <c r="B2233" s="2">
        <v>44566</v>
      </c>
      <c r="C2233" t="s">
        <v>33</v>
      </c>
      <c r="D2233">
        <v>61</v>
      </c>
      <c r="E2233" t="s">
        <v>39</v>
      </c>
      <c r="F2233">
        <v>0</v>
      </c>
      <c r="G2233">
        <v>3</v>
      </c>
      <c r="H2233" t="s">
        <v>3686</v>
      </c>
      <c r="I2233">
        <v>3678</v>
      </c>
      <c r="J2233">
        <v>0</v>
      </c>
      <c r="K2233">
        <v>43</v>
      </c>
      <c r="L2233" t="s">
        <v>142</v>
      </c>
      <c r="M2233" t="s">
        <v>23</v>
      </c>
      <c r="N2233" t="s">
        <v>39</v>
      </c>
      <c r="P2233" t="s">
        <v>164</v>
      </c>
      <c r="Q2233" t="s">
        <v>27</v>
      </c>
      <c r="R2233">
        <v>19.649999999999999</v>
      </c>
      <c r="S2233">
        <v>1067.78</v>
      </c>
    </row>
    <row r="2234" spans="1:19">
      <c r="A2234" t="s">
        <v>5505</v>
      </c>
      <c r="B2234" s="2">
        <v>44278</v>
      </c>
      <c r="C2234" t="s">
        <v>22</v>
      </c>
      <c r="D2234">
        <v>44</v>
      </c>
      <c r="E2234" t="s">
        <v>23</v>
      </c>
      <c r="F2234">
        <v>0</v>
      </c>
      <c r="G2234">
        <v>3</v>
      </c>
      <c r="H2234" t="s">
        <v>3686</v>
      </c>
      <c r="I2234">
        <v>4488</v>
      </c>
      <c r="J2234">
        <v>6</v>
      </c>
      <c r="K2234">
        <v>53</v>
      </c>
      <c r="L2234" t="s">
        <v>15568</v>
      </c>
      <c r="M2234" t="s">
        <v>23</v>
      </c>
      <c r="N2234" t="s">
        <v>23</v>
      </c>
      <c r="O2234" t="s">
        <v>25</v>
      </c>
      <c r="P2234" t="s">
        <v>202</v>
      </c>
      <c r="Q2234" t="s">
        <v>27</v>
      </c>
      <c r="R2234">
        <v>97.75</v>
      </c>
      <c r="S2234">
        <v>6789.02</v>
      </c>
    </row>
    <row r="2235" spans="1:19">
      <c r="A2235" t="s">
        <v>5508</v>
      </c>
      <c r="B2235" s="2">
        <v>44659</v>
      </c>
      <c r="C2235" t="s">
        <v>33</v>
      </c>
      <c r="D2235">
        <v>44</v>
      </c>
      <c r="E2235" t="s">
        <v>23</v>
      </c>
      <c r="F2235">
        <v>0</v>
      </c>
      <c r="G2235">
        <v>3</v>
      </c>
      <c r="H2235" t="s">
        <v>3686</v>
      </c>
      <c r="I2235">
        <v>2654</v>
      </c>
      <c r="J2235">
        <v>4</v>
      </c>
      <c r="K2235">
        <v>40</v>
      </c>
      <c r="L2235" t="s">
        <v>142</v>
      </c>
      <c r="M2235" t="s">
        <v>23</v>
      </c>
      <c r="N2235" t="s">
        <v>23</v>
      </c>
      <c r="O2235" t="s">
        <v>49</v>
      </c>
      <c r="P2235" t="s">
        <v>202</v>
      </c>
      <c r="Q2235" t="s">
        <v>27</v>
      </c>
      <c r="R2235">
        <v>63.9</v>
      </c>
      <c r="S2235">
        <v>4319</v>
      </c>
    </row>
    <row r="2236" spans="1:19">
      <c r="A2236" t="s">
        <v>5511</v>
      </c>
      <c r="B2236" s="2">
        <v>43685</v>
      </c>
      <c r="C2236" t="s">
        <v>22</v>
      </c>
      <c r="D2236">
        <v>27</v>
      </c>
      <c r="E2236" t="s">
        <v>23</v>
      </c>
      <c r="F2236">
        <v>0</v>
      </c>
      <c r="G2236">
        <v>3</v>
      </c>
      <c r="H2236" t="s">
        <v>3686</v>
      </c>
      <c r="I2236">
        <v>5764</v>
      </c>
      <c r="J2236">
        <v>4</v>
      </c>
      <c r="K2236">
        <v>72</v>
      </c>
      <c r="L2236" t="s">
        <v>316</v>
      </c>
      <c r="M2236" t="s">
        <v>23</v>
      </c>
      <c r="N2236" t="s">
        <v>23</v>
      </c>
      <c r="O2236" t="s">
        <v>49</v>
      </c>
      <c r="P2236" t="s">
        <v>164</v>
      </c>
      <c r="Q2236" t="s">
        <v>50</v>
      </c>
      <c r="R2236">
        <v>88.7</v>
      </c>
      <c r="S2236">
        <v>9733.2199999999993</v>
      </c>
    </row>
    <row r="2237" spans="1:19">
      <c r="A2237" t="s">
        <v>5513</v>
      </c>
      <c r="B2237" s="2">
        <v>43783</v>
      </c>
      <c r="C2237" t="s">
        <v>22</v>
      </c>
      <c r="D2237">
        <v>63</v>
      </c>
      <c r="E2237" t="s">
        <v>23</v>
      </c>
      <c r="F2237">
        <v>3</v>
      </c>
      <c r="G2237">
        <v>3</v>
      </c>
      <c r="H2237" t="s">
        <v>3686</v>
      </c>
      <c r="I2237">
        <v>4618</v>
      </c>
      <c r="J2237">
        <v>5</v>
      </c>
      <c r="K2237">
        <v>69</v>
      </c>
      <c r="L2237" t="s">
        <v>15568</v>
      </c>
      <c r="M2237" t="s">
        <v>23</v>
      </c>
      <c r="N2237" t="s">
        <v>23</v>
      </c>
      <c r="O2237" t="s">
        <v>56</v>
      </c>
      <c r="P2237" t="s">
        <v>164</v>
      </c>
      <c r="Q2237" t="s">
        <v>27</v>
      </c>
      <c r="R2237">
        <v>80.650000000000006</v>
      </c>
      <c r="S2237">
        <v>8327.39</v>
      </c>
    </row>
    <row r="2238" spans="1:19">
      <c r="A2238" t="s">
        <v>5515</v>
      </c>
      <c r="B2238" s="2">
        <v>45216</v>
      </c>
      <c r="C2238" t="s">
        <v>22</v>
      </c>
      <c r="D2238">
        <v>48</v>
      </c>
      <c r="E2238" t="s">
        <v>23</v>
      </c>
      <c r="F2238">
        <v>3</v>
      </c>
      <c r="G2238">
        <v>3</v>
      </c>
      <c r="H2238" t="s">
        <v>3686</v>
      </c>
      <c r="I2238">
        <v>5036</v>
      </c>
      <c r="J2238">
        <v>9</v>
      </c>
      <c r="K2238">
        <v>22</v>
      </c>
      <c r="L2238" t="s">
        <v>97</v>
      </c>
      <c r="M2238" t="s">
        <v>23</v>
      </c>
      <c r="N2238" t="s">
        <v>23</v>
      </c>
      <c r="O2238" t="s">
        <v>49</v>
      </c>
      <c r="P2238" t="s">
        <v>26</v>
      </c>
      <c r="Q2238" t="s">
        <v>50</v>
      </c>
      <c r="R2238">
        <v>57.95</v>
      </c>
      <c r="S2238">
        <v>2208.56</v>
      </c>
    </row>
    <row r="2239" spans="1:19">
      <c r="A2239" t="s">
        <v>5517</v>
      </c>
      <c r="B2239" s="2">
        <v>43762</v>
      </c>
      <c r="C2239" t="s">
        <v>33</v>
      </c>
      <c r="D2239">
        <v>21</v>
      </c>
      <c r="E2239" t="s">
        <v>23</v>
      </c>
      <c r="F2239">
        <v>1</v>
      </c>
      <c r="G2239">
        <v>3</v>
      </c>
      <c r="H2239" t="s">
        <v>3686</v>
      </c>
      <c r="I2239">
        <v>4848</v>
      </c>
      <c r="J2239">
        <v>3</v>
      </c>
      <c r="K2239">
        <v>70</v>
      </c>
      <c r="L2239" t="s">
        <v>316</v>
      </c>
      <c r="M2239" t="s">
        <v>23</v>
      </c>
      <c r="N2239" t="s">
        <v>23</v>
      </c>
      <c r="O2239" t="s">
        <v>49</v>
      </c>
      <c r="P2239" t="s">
        <v>164</v>
      </c>
      <c r="Q2239" t="s">
        <v>27</v>
      </c>
      <c r="R2239">
        <v>79.7</v>
      </c>
      <c r="S2239">
        <v>6328.5</v>
      </c>
    </row>
    <row r="2240" spans="1:19">
      <c r="A2240" t="s">
        <v>5519</v>
      </c>
      <c r="B2240" s="2">
        <v>43697</v>
      </c>
      <c r="C2240" t="s">
        <v>22</v>
      </c>
      <c r="D2240">
        <v>44</v>
      </c>
      <c r="E2240" t="s">
        <v>23</v>
      </c>
      <c r="F2240">
        <v>0</v>
      </c>
      <c r="G2240">
        <v>3</v>
      </c>
      <c r="H2240" t="s">
        <v>3686</v>
      </c>
      <c r="I2240">
        <v>5130</v>
      </c>
      <c r="J2240">
        <v>8</v>
      </c>
      <c r="K2240">
        <v>72</v>
      </c>
      <c r="L2240" t="s">
        <v>15568</v>
      </c>
      <c r="M2240" t="s">
        <v>23</v>
      </c>
      <c r="N2240" t="s">
        <v>23</v>
      </c>
      <c r="O2240" t="s">
        <v>25</v>
      </c>
      <c r="P2240" t="s">
        <v>164</v>
      </c>
      <c r="Q2240" t="s">
        <v>50</v>
      </c>
      <c r="R2240">
        <v>115.8</v>
      </c>
      <c r="S2240">
        <v>10318.629999999999</v>
      </c>
    </row>
    <row r="2241" spans="1:19">
      <c r="A2241" t="s">
        <v>5521</v>
      </c>
      <c r="B2241" s="2">
        <v>44237</v>
      </c>
      <c r="C2241" t="s">
        <v>22</v>
      </c>
      <c r="D2241">
        <v>50</v>
      </c>
      <c r="E2241" t="s">
        <v>39</v>
      </c>
      <c r="F2241">
        <v>0</v>
      </c>
      <c r="G2241">
        <v>3</v>
      </c>
      <c r="H2241" t="s">
        <v>3686</v>
      </c>
      <c r="I2241">
        <v>6094</v>
      </c>
      <c r="J2241">
        <v>0</v>
      </c>
      <c r="K2241">
        <v>54</v>
      </c>
      <c r="L2241" t="s">
        <v>142</v>
      </c>
      <c r="M2241" t="s">
        <v>23</v>
      </c>
      <c r="N2241" t="s">
        <v>39</v>
      </c>
      <c r="P2241" t="s">
        <v>164</v>
      </c>
      <c r="Q2241" t="s">
        <v>50</v>
      </c>
      <c r="R2241">
        <v>20</v>
      </c>
      <c r="S2241">
        <v>2623.85</v>
      </c>
    </row>
    <row r="2242" spans="1:19">
      <c r="A2242" t="s">
        <v>5523</v>
      </c>
      <c r="B2242" s="2">
        <v>43811</v>
      </c>
      <c r="C2242" t="s">
        <v>33</v>
      </c>
      <c r="D2242">
        <v>48</v>
      </c>
      <c r="E2242" t="s">
        <v>23</v>
      </c>
      <c r="F2242">
        <v>0</v>
      </c>
      <c r="G2242">
        <v>3</v>
      </c>
      <c r="H2242" t="s">
        <v>3686</v>
      </c>
      <c r="I2242">
        <v>5520</v>
      </c>
      <c r="J2242">
        <v>1</v>
      </c>
      <c r="K2242">
        <v>68</v>
      </c>
      <c r="L2242" t="s">
        <v>316</v>
      </c>
      <c r="M2242" t="s">
        <v>23</v>
      </c>
      <c r="N2242" t="s">
        <v>23</v>
      </c>
      <c r="O2242" t="s">
        <v>25</v>
      </c>
      <c r="P2242" t="s">
        <v>164</v>
      </c>
      <c r="Q2242" t="s">
        <v>27</v>
      </c>
      <c r="R2242">
        <v>84.7</v>
      </c>
      <c r="S2242">
        <v>6246.21</v>
      </c>
    </row>
    <row r="2243" spans="1:19">
      <c r="A2243" t="s">
        <v>5525</v>
      </c>
      <c r="B2243" s="2">
        <v>45814</v>
      </c>
      <c r="C2243" t="s">
        <v>22</v>
      </c>
      <c r="D2243">
        <v>52</v>
      </c>
      <c r="E2243" t="s">
        <v>39</v>
      </c>
      <c r="F2243">
        <v>0</v>
      </c>
      <c r="G2243">
        <v>3</v>
      </c>
      <c r="H2243" t="s">
        <v>3751</v>
      </c>
      <c r="I2243">
        <v>4033</v>
      </c>
      <c r="J2243">
        <v>0</v>
      </c>
      <c r="K2243">
        <v>2</v>
      </c>
      <c r="L2243" t="s">
        <v>15568</v>
      </c>
      <c r="M2243" t="s">
        <v>39</v>
      </c>
      <c r="N2243" t="s">
        <v>23</v>
      </c>
      <c r="O2243" t="s">
        <v>49</v>
      </c>
      <c r="P2243" t="s">
        <v>26</v>
      </c>
      <c r="Q2243" t="s">
        <v>50</v>
      </c>
      <c r="R2243">
        <v>24.9</v>
      </c>
      <c r="S2243">
        <v>59.7</v>
      </c>
    </row>
    <row r="2244" spans="1:19">
      <c r="A2244" t="s">
        <v>5528</v>
      </c>
      <c r="B2244" s="2">
        <v>44545</v>
      </c>
      <c r="C2244" t="s">
        <v>22</v>
      </c>
      <c r="D2244">
        <v>22</v>
      </c>
      <c r="E2244" t="s">
        <v>39</v>
      </c>
      <c r="F2244">
        <v>0</v>
      </c>
      <c r="G2244">
        <v>3</v>
      </c>
      <c r="H2244" t="s">
        <v>3686</v>
      </c>
      <c r="I2244">
        <v>2798</v>
      </c>
      <c r="J2244">
        <v>0</v>
      </c>
      <c r="K2244">
        <v>44</v>
      </c>
      <c r="L2244" t="s">
        <v>15568</v>
      </c>
      <c r="M2244" t="s">
        <v>23</v>
      </c>
      <c r="N2244" t="s">
        <v>39</v>
      </c>
      <c r="P2244" t="s">
        <v>164</v>
      </c>
      <c r="Q2244" t="s">
        <v>50</v>
      </c>
      <c r="R2244">
        <v>20.05</v>
      </c>
      <c r="S2244">
        <v>2921.26</v>
      </c>
    </row>
    <row r="2245" spans="1:19">
      <c r="A2245" t="s">
        <v>5530</v>
      </c>
      <c r="B2245" s="2">
        <v>44117</v>
      </c>
      <c r="C2245" t="s">
        <v>33</v>
      </c>
      <c r="D2245">
        <v>28</v>
      </c>
      <c r="E2245" t="s">
        <v>23</v>
      </c>
      <c r="F2245">
        <v>0</v>
      </c>
      <c r="G2245">
        <v>3</v>
      </c>
      <c r="H2245" t="s">
        <v>3686</v>
      </c>
      <c r="I2245">
        <v>5137</v>
      </c>
      <c r="J2245">
        <v>7</v>
      </c>
      <c r="K2245">
        <v>58</v>
      </c>
      <c r="L2245" t="s">
        <v>15568</v>
      </c>
      <c r="M2245" t="s">
        <v>39</v>
      </c>
      <c r="N2245" t="s">
        <v>23</v>
      </c>
      <c r="O2245" t="s">
        <v>49</v>
      </c>
      <c r="P2245" t="s">
        <v>202</v>
      </c>
      <c r="Q2245" t="s">
        <v>27</v>
      </c>
      <c r="R2245">
        <v>45.35</v>
      </c>
      <c r="S2245">
        <v>2536.02</v>
      </c>
    </row>
    <row r="2246" spans="1:19">
      <c r="A2246" t="s">
        <v>5532</v>
      </c>
      <c r="B2246" s="2">
        <v>44928</v>
      </c>
      <c r="C2246" t="s">
        <v>22</v>
      </c>
      <c r="D2246">
        <v>55</v>
      </c>
      <c r="E2246" t="s">
        <v>23</v>
      </c>
      <c r="F2246">
        <v>1</v>
      </c>
      <c r="G2246">
        <v>3</v>
      </c>
      <c r="H2246" t="s">
        <v>3686</v>
      </c>
      <c r="I2246">
        <v>3615</v>
      </c>
      <c r="J2246">
        <v>6</v>
      </c>
      <c r="K2246">
        <v>31</v>
      </c>
      <c r="L2246" t="s">
        <v>15568</v>
      </c>
      <c r="M2246" t="s">
        <v>23</v>
      </c>
      <c r="N2246" t="s">
        <v>23</v>
      </c>
      <c r="O2246" t="s">
        <v>49</v>
      </c>
      <c r="P2246" t="s">
        <v>26</v>
      </c>
      <c r="Q2246" t="s">
        <v>50</v>
      </c>
      <c r="R2246">
        <v>54.35</v>
      </c>
      <c r="S2246">
        <v>2423.2399999999998</v>
      </c>
    </row>
    <row r="2247" spans="1:19">
      <c r="A2247" t="s">
        <v>5535</v>
      </c>
      <c r="B2247" s="2">
        <v>44353</v>
      </c>
      <c r="C2247" t="s">
        <v>22</v>
      </c>
      <c r="D2247">
        <v>20</v>
      </c>
      <c r="E2247" t="s">
        <v>39</v>
      </c>
      <c r="F2247">
        <v>3</v>
      </c>
      <c r="G2247">
        <v>3</v>
      </c>
      <c r="H2247" t="s">
        <v>3686</v>
      </c>
      <c r="I2247">
        <v>5409</v>
      </c>
      <c r="J2247">
        <v>0</v>
      </c>
      <c r="K2247">
        <v>50</v>
      </c>
      <c r="L2247" t="s">
        <v>142</v>
      </c>
      <c r="M2247" t="s">
        <v>39</v>
      </c>
      <c r="N2247" t="s">
        <v>23</v>
      </c>
      <c r="O2247" t="s">
        <v>49</v>
      </c>
      <c r="P2247" t="s">
        <v>202</v>
      </c>
      <c r="Q2247" t="s">
        <v>27</v>
      </c>
      <c r="R2247">
        <v>43.05</v>
      </c>
      <c r="S2247">
        <v>2208.0500000000002</v>
      </c>
    </row>
    <row r="2248" spans="1:19">
      <c r="A2248" t="s">
        <v>5538</v>
      </c>
      <c r="B2248" s="2">
        <v>43956</v>
      </c>
      <c r="C2248" t="s">
        <v>22</v>
      </c>
      <c r="D2248">
        <v>40</v>
      </c>
      <c r="E2248" t="s">
        <v>23</v>
      </c>
      <c r="F2248">
        <v>0</v>
      </c>
      <c r="G2248">
        <v>3</v>
      </c>
      <c r="H2248" t="s">
        <v>3686</v>
      </c>
      <c r="I2248">
        <v>5688</v>
      </c>
      <c r="J2248">
        <v>1</v>
      </c>
      <c r="K2248">
        <v>63</v>
      </c>
      <c r="L2248" t="s">
        <v>15568</v>
      </c>
      <c r="M2248" t="s">
        <v>23</v>
      </c>
      <c r="N2248" t="s">
        <v>23</v>
      </c>
      <c r="O2248" t="s">
        <v>49</v>
      </c>
      <c r="P2248" t="s">
        <v>202</v>
      </c>
      <c r="Q2248" t="s">
        <v>27</v>
      </c>
      <c r="R2248">
        <v>84</v>
      </c>
      <c r="S2248">
        <v>7890.5</v>
      </c>
    </row>
    <row r="2249" spans="1:19">
      <c r="A2249" t="s">
        <v>5541</v>
      </c>
      <c r="B2249" s="2">
        <v>44212</v>
      </c>
      <c r="C2249" t="s">
        <v>33</v>
      </c>
      <c r="D2249">
        <v>65</v>
      </c>
      <c r="E2249" t="s">
        <v>23</v>
      </c>
      <c r="F2249">
        <v>1</v>
      </c>
      <c r="G2249">
        <v>3</v>
      </c>
      <c r="H2249" t="s">
        <v>3686</v>
      </c>
      <c r="I2249">
        <v>4319</v>
      </c>
      <c r="J2249">
        <v>1</v>
      </c>
      <c r="K2249">
        <v>55</v>
      </c>
      <c r="L2249" t="s">
        <v>15568</v>
      </c>
      <c r="M2249" t="s">
        <v>23</v>
      </c>
      <c r="N2249" t="s">
        <v>23</v>
      </c>
      <c r="O2249" t="s">
        <v>56</v>
      </c>
      <c r="P2249" t="s">
        <v>202</v>
      </c>
      <c r="Q2249" t="s">
        <v>27</v>
      </c>
      <c r="R2249">
        <v>76.25</v>
      </c>
      <c r="S2249">
        <v>6055.9</v>
      </c>
    </row>
    <row r="2250" spans="1:19">
      <c r="A2250" t="s">
        <v>5544</v>
      </c>
      <c r="B2250" s="2">
        <v>45741</v>
      </c>
      <c r="C2250" t="s">
        <v>22</v>
      </c>
      <c r="D2250">
        <v>66</v>
      </c>
      <c r="E2250" t="s">
        <v>23</v>
      </c>
      <c r="F2250">
        <v>0</v>
      </c>
      <c r="G2250">
        <v>3</v>
      </c>
      <c r="H2250" t="s">
        <v>3686</v>
      </c>
      <c r="I2250">
        <v>2894</v>
      </c>
      <c r="J2250">
        <v>1</v>
      </c>
      <c r="K2250">
        <v>5</v>
      </c>
      <c r="L2250" t="s">
        <v>15568</v>
      </c>
      <c r="M2250" t="s">
        <v>23</v>
      </c>
      <c r="N2250" t="s">
        <v>39</v>
      </c>
      <c r="P2250" t="s">
        <v>202</v>
      </c>
      <c r="Q2250" t="s">
        <v>50</v>
      </c>
      <c r="R2250">
        <v>20.100000000000001</v>
      </c>
      <c r="S2250">
        <v>111.1</v>
      </c>
    </row>
    <row r="2251" spans="1:19">
      <c r="A2251" t="s">
        <v>5545</v>
      </c>
      <c r="B2251" s="2">
        <v>44264</v>
      </c>
      <c r="C2251" t="s">
        <v>33</v>
      </c>
      <c r="D2251">
        <v>28</v>
      </c>
      <c r="E2251" t="s">
        <v>23</v>
      </c>
      <c r="F2251">
        <v>0</v>
      </c>
      <c r="G2251">
        <v>3</v>
      </c>
      <c r="H2251" t="s">
        <v>3686</v>
      </c>
      <c r="I2251">
        <v>4836</v>
      </c>
      <c r="J2251">
        <v>6</v>
      </c>
      <c r="K2251">
        <v>53</v>
      </c>
      <c r="L2251" t="s">
        <v>142</v>
      </c>
      <c r="M2251" t="s">
        <v>23</v>
      </c>
      <c r="N2251" t="s">
        <v>39</v>
      </c>
      <c r="P2251" t="s">
        <v>202</v>
      </c>
      <c r="Q2251" t="s">
        <v>27</v>
      </c>
      <c r="R2251">
        <v>19.850000000000001</v>
      </c>
      <c r="S2251">
        <v>1626.33</v>
      </c>
    </row>
    <row r="2252" spans="1:19">
      <c r="A2252" t="s">
        <v>5547</v>
      </c>
      <c r="B2252" s="2">
        <v>43940</v>
      </c>
      <c r="C2252" t="s">
        <v>22</v>
      </c>
      <c r="D2252">
        <v>60</v>
      </c>
      <c r="E2252" t="s">
        <v>23</v>
      </c>
      <c r="F2252">
        <v>1</v>
      </c>
      <c r="G2252">
        <v>3</v>
      </c>
      <c r="H2252" t="s">
        <v>3686</v>
      </c>
      <c r="I2252">
        <v>6249</v>
      </c>
      <c r="J2252">
        <v>2</v>
      </c>
      <c r="K2252">
        <v>64</v>
      </c>
      <c r="L2252" t="s">
        <v>15568</v>
      </c>
      <c r="M2252" t="s">
        <v>23</v>
      </c>
      <c r="N2252" t="s">
        <v>23</v>
      </c>
      <c r="O2252" t="s">
        <v>25</v>
      </c>
      <c r="P2252" t="s">
        <v>164</v>
      </c>
      <c r="Q2252" t="s">
        <v>27</v>
      </c>
      <c r="R2252">
        <v>93.4</v>
      </c>
      <c r="S2252">
        <v>7794.78</v>
      </c>
    </row>
    <row r="2253" spans="1:19">
      <c r="A2253" t="s">
        <v>5549</v>
      </c>
      <c r="B2253" s="2">
        <v>43703</v>
      </c>
      <c r="C2253" t="s">
        <v>22</v>
      </c>
      <c r="D2253">
        <v>53</v>
      </c>
      <c r="E2253" t="s">
        <v>23</v>
      </c>
      <c r="F2253">
        <v>0</v>
      </c>
      <c r="G2253">
        <v>3</v>
      </c>
      <c r="H2253" t="s">
        <v>3686</v>
      </c>
      <c r="I2253">
        <v>4035</v>
      </c>
      <c r="J2253">
        <v>3</v>
      </c>
      <c r="K2253">
        <v>72</v>
      </c>
      <c r="L2253" t="s">
        <v>15568</v>
      </c>
      <c r="M2253" t="s">
        <v>23</v>
      </c>
      <c r="N2253" t="s">
        <v>39</v>
      </c>
      <c r="P2253" t="s">
        <v>164</v>
      </c>
      <c r="Q2253" t="s">
        <v>50</v>
      </c>
      <c r="R2253">
        <v>19.3</v>
      </c>
      <c r="S2253">
        <v>1492.72</v>
      </c>
    </row>
    <row r="2254" spans="1:19">
      <c r="A2254" t="s">
        <v>5551</v>
      </c>
      <c r="B2254" s="2">
        <v>45552</v>
      </c>
      <c r="C2254" t="s">
        <v>22</v>
      </c>
      <c r="D2254">
        <v>54</v>
      </c>
      <c r="E2254" t="s">
        <v>23</v>
      </c>
      <c r="F2254">
        <v>2</v>
      </c>
      <c r="G2254">
        <v>3</v>
      </c>
      <c r="H2254" t="s">
        <v>3686</v>
      </c>
      <c r="I2254">
        <v>5942</v>
      </c>
      <c r="J2254">
        <v>7</v>
      </c>
      <c r="K2254">
        <v>11</v>
      </c>
      <c r="L2254" t="s">
        <v>15568</v>
      </c>
      <c r="M2254" t="s">
        <v>23</v>
      </c>
      <c r="N2254" t="s">
        <v>23</v>
      </c>
      <c r="O2254" t="s">
        <v>49</v>
      </c>
      <c r="P2254" t="s">
        <v>26</v>
      </c>
      <c r="Q2254" t="s">
        <v>27</v>
      </c>
      <c r="R2254">
        <v>65.150000000000006</v>
      </c>
      <c r="S2254">
        <v>907.16</v>
      </c>
    </row>
    <row r="2255" spans="1:19">
      <c r="A2255" t="s">
        <v>5554</v>
      </c>
      <c r="B2255" s="2">
        <v>43682</v>
      </c>
      <c r="C2255" t="s">
        <v>33</v>
      </c>
      <c r="D2255">
        <v>19</v>
      </c>
      <c r="E2255" t="s">
        <v>23</v>
      </c>
      <c r="F2255">
        <v>0</v>
      </c>
      <c r="G2255">
        <v>3</v>
      </c>
      <c r="H2255" t="s">
        <v>3686</v>
      </c>
      <c r="I2255">
        <v>6434</v>
      </c>
      <c r="J2255">
        <v>8</v>
      </c>
      <c r="K2255">
        <v>72</v>
      </c>
      <c r="L2255" t="s">
        <v>316</v>
      </c>
      <c r="M2255" t="s">
        <v>23</v>
      </c>
      <c r="N2255" t="s">
        <v>23</v>
      </c>
      <c r="O2255" t="s">
        <v>49</v>
      </c>
      <c r="P2255" t="s">
        <v>164</v>
      </c>
      <c r="Q2255" t="s">
        <v>27</v>
      </c>
      <c r="R2255">
        <v>92</v>
      </c>
      <c r="S2255">
        <v>9701.2800000000007</v>
      </c>
    </row>
    <row r="2256" spans="1:19">
      <c r="A2256" t="s">
        <v>5557</v>
      </c>
      <c r="B2256" s="2">
        <v>45272</v>
      </c>
      <c r="C2256" t="s">
        <v>22</v>
      </c>
      <c r="D2256">
        <v>47</v>
      </c>
      <c r="E2256" t="s">
        <v>39</v>
      </c>
      <c r="F2256">
        <v>0</v>
      </c>
      <c r="G2256">
        <v>3</v>
      </c>
      <c r="H2256" t="s">
        <v>3686</v>
      </c>
      <c r="I2256">
        <v>3300</v>
      </c>
      <c r="J2256">
        <v>0</v>
      </c>
      <c r="K2256">
        <v>20</v>
      </c>
      <c r="L2256" t="s">
        <v>15568</v>
      </c>
      <c r="M2256" t="s">
        <v>23</v>
      </c>
      <c r="N2256" t="s">
        <v>23</v>
      </c>
      <c r="O2256" t="s">
        <v>25</v>
      </c>
      <c r="P2256" t="s">
        <v>26</v>
      </c>
      <c r="Q2256" t="s">
        <v>84</v>
      </c>
      <c r="R2256">
        <v>98.55</v>
      </c>
      <c r="S2256">
        <v>2496.35</v>
      </c>
    </row>
    <row r="2257" spans="1:19">
      <c r="A2257" t="s">
        <v>5559</v>
      </c>
      <c r="B2257" s="2">
        <v>44948</v>
      </c>
      <c r="C2257" t="s">
        <v>22</v>
      </c>
      <c r="D2257">
        <v>26</v>
      </c>
      <c r="E2257" t="s">
        <v>39</v>
      </c>
      <c r="F2257">
        <v>0</v>
      </c>
      <c r="G2257">
        <v>3</v>
      </c>
      <c r="H2257" t="s">
        <v>3686</v>
      </c>
      <c r="I2257">
        <v>3949</v>
      </c>
      <c r="J2257">
        <v>0</v>
      </c>
      <c r="K2257">
        <v>31</v>
      </c>
      <c r="L2257" t="s">
        <v>15568</v>
      </c>
      <c r="M2257" t="s">
        <v>23</v>
      </c>
      <c r="N2257" t="s">
        <v>23</v>
      </c>
      <c r="O2257" t="s">
        <v>25</v>
      </c>
      <c r="P2257" t="s">
        <v>26</v>
      </c>
      <c r="Q2257" t="s">
        <v>27</v>
      </c>
      <c r="R2257">
        <v>94.5</v>
      </c>
      <c r="S2257">
        <v>4402.72</v>
      </c>
    </row>
    <row r="2258" spans="1:19">
      <c r="A2258" t="s">
        <v>5561</v>
      </c>
      <c r="B2258" s="2">
        <v>45635</v>
      </c>
      <c r="C2258" t="s">
        <v>33</v>
      </c>
      <c r="D2258">
        <v>56</v>
      </c>
      <c r="E2258" t="s">
        <v>39</v>
      </c>
      <c r="F2258">
        <v>0</v>
      </c>
      <c r="G2258">
        <v>3</v>
      </c>
      <c r="H2258" t="s">
        <v>3686</v>
      </c>
      <c r="I2258">
        <v>2879</v>
      </c>
      <c r="J2258">
        <v>0</v>
      </c>
      <c r="K2258">
        <v>8</v>
      </c>
      <c r="L2258" t="s">
        <v>15568</v>
      </c>
      <c r="M2258" t="s">
        <v>23</v>
      </c>
      <c r="N2258" t="s">
        <v>39</v>
      </c>
      <c r="P2258" t="s">
        <v>26</v>
      </c>
      <c r="Q2258" t="s">
        <v>50</v>
      </c>
      <c r="R2258">
        <v>19.2</v>
      </c>
      <c r="S2258">
        <v>271.41000000000003</v>
      </c>
    </row>
    <row r="2259" spans="1:19">
      <c r="A2259" t="s">
        <v>5563</v>
      </c>
      <c r="B2259" s="2">
        <v>43703</v>
      </c>
      <c r="C2259" t="s">
        <v>22</v>
      </c>
      <c r="D2259">
        <v>42</v>
      </c>
      <c r="E2259" t="s">
        <v>23</v>
      </c>
      <c r="F2259">
        <v>0</v>
      </c>
      <c r="G2259">
        <v>3</v>
      </c>
      <c r="H2259" t="s">
        <v>3686</v>
      </c>
      <c r="I2259">
        <v>4658</v>
      </c>
      <c r="J2259">
        <v>5</v>
      </c>
      <c r="K2259">
        <v>72</v>
      </c>
      <c r="L2259" t="s">
        <v>15568</v>
      </c>
      <c r="M2259" t="s">
        <v>23</v>
      </c>
      <c r="N2259" t="s">
        <v>23</v>
      </c>
      <c r="O2259" t="s">
        <v>49</v>
      </c>
      <c r="P2259" t="s">
        <v>164</v>
      </c>
      <c r="Q2259" t="s">
        <v>50</v>
      </c>
      <c r="R2259">
        <v>72.099999999999994</v>
      </c>
      <c r="S2259">
        <v>8080.25</v>
      </c>
    </row>
    <row r="2260" spans="1:19">
      <c r="A2260" t="s">
        <v>5566</v>
      </c>
      <c r="B2260" s="2">
        <v>45793</v>
      </c>
      <c r="C2260" t="s">
        <v>22</v>
      </c>
      <c r="D2260">
        <v>39</v>
      </c>
      <c r="E2260" t="s">
        <v>39</v>
      </c>
      <c r="F2260">
        <v>0</v>
      </c>
      <c r="G2260">
        <v>3</v>
      </c>
      <c r="H2260" t="s">
        <v>3751</v>
      </c>
      <c r="I2260">
        <v>4345</v>
      </c>
      <c r="J2260">
        <v>0</v>
      </c>
      <c r="K2260">
        <v>3</v>
      </c>
      <c r="L2260" t="s">
        <v>48</v>
      </c>
      <c r="M2260" t="s">
        <v>23</v>
      </c>
      <c r="N2260" t="s">
        <v>23</v>
      </c>
      <c r="O2260" t="s">
        <v>25</v>
      </c>
      <c r="P2260" t="s">
        <v>26</v>
      </c>
      <c r="Q2260" t="s">
        <v>27</v>
      </c>
      <c r="R2260">
        <v>92</v>
      </c>
      <c r="S2260">
        <v>313.60000000000002</v>
      </c>
    </row>
    <row r="2261" spans="1:19">
      <c r="A2261" t="s">
        <v>5568</v>
      </c>
      <c r="B2261" s="2">
        <v>44634</v>
      </c>
      <c r="C2261" t="s">
        <v>33</v>
      </c>
      <c r="D2261">
        <v>58</v>
      </c>
      <c r="E2261" t="s">
        <v>39</v>
      </c>
      <c r="F2261">
        <v>0</v>
      </c>
      <c r="G2261">
        <v>3</v>
      </c>
      <c r="H2261" t="s">
        <v>3686</v>
      </c>
      <c r="I2261">
        <v>3089</v>
      </c>
      <c r="J2261">
        <v>0</v>
      </c>
      <c r="K2261">
        <v>41</v>
      </c>
      <c r="L2261" t="s">
        <v>15568</v>
      </c>
      <c r="M2261" t="s">
        <v>23</v>
      </c>
      <c r="N2261" t="s">
        <v>39</v>
      </c>
      <c r="P2261" t="s">
        <v>202</v>
      </c>
      <c r="Q2261" t="s">
        <v>84</v>
      </c>
      <c r="R2261">
        <v>24.85</v>
      </c>
      <c r="S2261">
        <v>2301.31</v>
      </c>
    </row>
    <row r="2262" spans="1:19">
      <c r="A2262" t="s">
        <v>5570</v>
      </c>
      <c r="B2262" s="2">
        <v>44204</v>
      </c>
      <c r="C2262" t="s">
        <v>33</v>
      </c>
      <c r="D2262">
        <v>38</v>
      </c>
      <c r="E2262" t="s">
        <v>23</v>
      </c>
      <c r="F2262">
        <v>0</v>
      </c>
      <c r="G2262">
        <v>3</v>
      </c>
      <c r="H2262" t="s">
        <v>3686</v>
      </c>
      <c r="I2262">
        <v>5875</v>
      </c>
      <c r="J2262">
        <v>2</v>
      </c>
      <c r="K2262">
        <v>55</v>
      </c>
      <c r="L2262" t="s">
        <v>142</v>
      </c>
      <c r="M2262" t="s">
        <v>23</v>
      </c>
      <c r="N2262" t="s">
        <v>23</v>
      </c>
      <c r="O2262" t="s">
        <v>25</v>
      </c>
      <c r="P2262" t="s">
        <v>26</v>
      </c>
      <c r="Q2262" t="s">
        <v>27</v>
      </c>
      <c r="R2262">
        <v>89.8</v>
      </c>
      <c r="S2262">
        <v>5239</v>
      </c>
    </row>
    <row r="2263" spans="1:19">
      <c r="A2263" t="s">
        <v>5572</v>
      </c>
      <c r="B2263" s="2">
        <v>44341</v>
      </c>
      <c r="C2263" t="s">
        <v>22</v>
      </c>
      <c r="D2263">
        <v>37</v>
      </c>
      <c r="E2263" t="s">
        <v>39</v>
      </c>
      <c r="F2263">
        <v>0</v>
      </c>
      <c r="G2263">
        <v>3</v>
      </c>
      <c r="H2263" t="s">
        <v>3686</v>
      </c>
      <c r="I2263">
        <v>5233</v>
      </c>
      <c r="J2263">
        <v>0</v>
      </c>
      <c r="K2263">
        <v>51</v>
      </c>
      <c r="L2263" t="s">
        <v>15568</v>
      </c>
      <c r="M2263" t="s">
        <v>23</v>
      </c>
      <c r="N2263" t="s">
        <v>23</v>
      </c>
      <c r="O2263" t="s">
        <v>56</v>
      </c>
      <c r="P2263" t="s">
        <v>202</v>
      </c>
      <c r="Q2263" t="s">
        <v>50</v>
      </c>
      <c r="R2263">
        <v>59.9</v>
      </c>
      <c r="S2263">
        <v>3545.95</v>
      </c>
    </row>
    <row r="2264" spans="1:19">
      <c r="A2264" t="s">
        <v>5574</v>
      </c>
      <c r="B2264" s="2">
        <v>45083</v>
      </c>
      <c r="C2264" t="s">
        <v>33</v>
      </c>
      <c r="D2264">
        <v>59</v>
      </c>
      <c r="E2264" t="s">
        <v>39</v>
      </c>
      <c r="F2264">
        <v>0</v>
      </c>
      <c r="G2264">
        <v>3</v>
      </c>
      <c r="H2264" t="s">
        <v>3686</v>
      </c>
      <c r="I2264">
        <v>3834</v>
      </c>
      <c r="J2264">
        <v>0</v>
      </c>
      <c r="K2264">
        <v>26</v>
      </c>
      <c r="L2264" t="s">
        <v>40</v>
      </c>
      <c r="M2264" t="s">
        <v>23</v>
      </c>
      <c r="N2264" t="s">
        <v>23</v>
      </c>
      <c r="O2264" t="s">
        <v>25</v>
      </c>
      <c r="P2264" t="s">
        <v>202</v>
      </c>
      <c r="Q2264" t="s">
        <v>27</v>
      </c>
      <c r="R2264">
        <v>95.85</v>
      </c>
      <c r="S2264">
        <v>3518.99</v>
      </c>
    </row>
    <row r="2265" spans="1:19">
      <c r="A2265" t="s">
        <v>5576</v>
      </c>
      <c r="B2265" s="2">
        <v>45721</v>
      </c>
      <c r="C2265" t="s">
        <v>33</v>
      </c>
      <c r="D2265">
        <v>60</v>
      </c>
      <c r="E2265" t="s">
        <v>39</v>
      </c>
      <c r="F2265">
        <v>0</v>
      </c>
      <c r="G2265">
        <v>3</v>
      </c>
      <c r="H2265" t="s">
        <v>3686</v>
      </c>
      <c r="I2265">
        <v>2878</v>
      </c>
      <c r="J2265">
        <v>0</v>
      </c>
      <c r="K2265">
        <v>5</v>
      </c>
      <c r="L2265" t="s">
        <v>15568</v>
      </c>
      <c r="M2265" t="s">
        <v>23</v>
      </c>
      <c r="N2265" t="s">
        <v>39</v>
      </c>
      <c r="P2265" t="s">
        <v>26</v>
      </c>
      <c r="Q2265" t="s">
        <v>50</v>
      </c>
      <c r="R2265">
        <v>19.649999999999999</v>
      </c>
      <c r="S2265">
        <v>301.7</v>
      </c>
    </row>
    <row r="2266" spans="1:19">
      <c r="A2266" t="s">
        <v>5578</v>
      </c>
      <c r="B2266" s="2">
        <v>44724</v>
      </c>
      <c r="C2266" t="s">
        <v>22</v>
      </c>
      <c r="D2266">
        <v>62</v>
      </c>
      <c r="E2266" t="s">
        <v>23</v>
      </c>
      <c r="F2266">
        <v>0</v>
      </c>
      <c r="G2266">
        <v>3</v>
      </c>
      <c r="H2266" t="s">
        <v>3686</v>
      </c>
      <c r="I2266">
        <v>2187</v>
      </c>
      <c r="J2266">
        <v>5</v>
      </c>
      <c r="K2266">
        <v>38</v>
      </c>
      <c r="L2266" t="s">
        <v>15568</v>
      </c>
      <c r="M2266" t="s">
        <v>39</v>
      </c>
      <c r="N2266" t="s">
        <v>23</v>
      </c>
      <c r="O2266" t="s">
        <v>56</v>
      </c>
      <c r="P2266" t="s">
        <v>164</v>
      </c>
      <c r="Q2266" t="s">
        <v>27</v>
      </c>
      <c r="R2266">
        <v>60</v>
      </c>
      <c r="S2266">
        <v>2193.1999999999998</v>
      </c>
    </row>
    <row r="2267" spans="1:19">
      <c r="A2267" t="s">
        <v>5580</v>
      </c>
      <c r="B2267" s="2">
        <v>43698</v>
      </c>
      <c r="C2267" t="s">
        <v>33</v>
      </c>
      <c r="D2267">
        <v>47</v>
      </c>
      <c r="E2267" t="s">
        <v>23</v>
      </c>
      <c r="F2267">
        <v>0</v>
      </c>
      <c r="G2267">
        <v>3</v>
      </c>
      <c r="H2267" t="s">
        <v>3686</v>
      </c>
      <c r="I2267">
        <v>4324</v>
      </c>
      <c r="J2267">
        <v>7</v>
      </c>
      <c r="K2267">
        <v>72</v>
      </c>
      <c r="L2267" t="s">
        <v>316</v>
      </c>
      <c r="M2267" t="s">
        <v>23</v>
      </c>
      <c r="N2267" t="s">
        <v>23</v>
      </c>
      <c r="O2267" t="s">
        <v>49</v>
      </c>
      <c r="P2267" t="s">
        <v>164</v>
      </c>
      <c r="Q2267" t="s">
        <v>50</v>
      </c>
      <c r="R2267">
        <v>82.65</v>
      </c>
      <c r="S2267">
        <v>7163.51</v>
      </c>
    </row>
    <row r="2268" spans="1:19">
      <c r="A2268" t="s">
        <v>5583</v>
      </c>
      <c r="B2268" s="2">
        <v>44214</v>
      </c>
      <c r="C2268" t="s">
        <v>22</v>
      </c>
      <c r="D2268">
        <v>53</v>
      </c>
      <c r="E2268" t="s">
        <v>23</v>
      </c>
      <c r="F2268">
        <v>1</v>
      </c>
      <c r="G2268">
        <v>3</v>
      </c>
      <c r="H2268" t="s">
        <v>3686</v>
      </c>
      <c r="I2268">
        <v>5821</v>
      </c>
      <c r="J2268">
        <v>5</v>
      </c>
      <c r="K2268">
        <v>55</v>
      </c>
      <c r="L2268" t="s">
        <v>15568</v>
      </c>
      <c r="M2268" t="s">
        <v>23</v>
      </c>
      <c r="N2268" t="s">
        <v>23</v>
      </c>
      <c r="O2268" t="s">
        <v>49</v>
      </c>
      <c r="P2268" t="s">
        <v>164</v>
      </c>
      <c r="Q2268" t="s">
        <v>50</v>
      </c>
      <c r="R2268">
        <v>55.25</v>
      </c>
      <c r="S2268">
        <v>5683.45</v>
      </c>
    </row>
    <row r="2269" spans="1:19">
      <c r="A2269" t="s">
        <v>5585</v>
      </c>
      <c r="B2269" s="2">
        <v>44489</v>
      </c>
      <c r="C2269" t="s">
        <v>22</v>
      </c>
      <c r="D2269">
        <v>24</v>
      </c>
      <c r="E2269" t="s">
        <v>39</v>
      </c>
      <c r="F2269">
        <v>0</v>
      </c>
      <c r="G2269">
        <v>3</v>
      </c>
      <c r="H2269" t="s">
        <v>3686</v>
      </c>
      <c r="I2269">
        <v>5646</v>
      </c>
      <c r="J2269">
        <v>0</v>
      </c>
      <c r="K2269">
        <v>46</v>
      </c>
      <c r="L2269" t="s">
        <v>15568</v>
      </c>
      <c r="M2269" t="s">
        <v>39</v>
      </c>
      <c r="N2269" t="s">
        <v>23</v>
      </c>
      <c r="O2269" t="s">
        <v>56</v>
      </c>
      <c r="P2269" t="s">
        <v>202</v>
      </c>
      <c r="Q2269" t="s">
        <v>27</v>
      </c>
      <c r="R2269">
        <v>30.75</v>
      </c>
      <c r="S2269">
        <v>1489.3</v>
      </c>
    </row>
    <row r="2270" spans="1:19">
      <c r="A2270" t="s">
        <v>5587</v>
      </c>
      <c r="B2270" s="2">
        <v>44548</v>
      </c>
      <c r="C2270" t="s">
        <v>33</v>
      </c>
      <c r="D2270">
        <v>44</v>
      </c>
      <c r="E2270" t="s">
        <v>39</v>
      </c>
      <c r="F2270">
        <v>0</v>
      </c>
      <c r="G2270">
        <v>3</v>
      </c>
      <c r="H2270" t="s">
        <v>3686</v>
      </c>
      <c r="I2270">
        <v>5790</v>
      </c>
      <c r="J2270">
        <v>0</v>
      </c>
      <c r="K2270">
        <v>44</v>
      </c>
      <c r="L2270" t="s">
        <v>142</v>
      </c>
      <c r="M2270" t="s">
        <v>23</v>
      </c>
      <c r="N2270" t="s">
        <v>23</v>
      </c>
      <c r="O2270" t="s">
        <v>49</v>
      </c>
      <c r="P2270" t="s">
        <v>26</v>
      </c>
      <c r="Q2270" t="s">
        <v>50</v>
      </c>
      <c r="R2270">
        <v>50.15</v>
      </c>
      <c r="S2270">
        <v>2949.58</v>
      </c>
    </row>
    <row r="2271" spans="1:19">
      <c r="A2271" t="s">
        <v>5589</v>
      </c>
      <c r="B2271" s="2">
        <v>45714</v>
      </c>
      <c r="C2271" t="s">
        <v>33</v>
      </c>
      <c r="D2271">
        <v>64</v>
      </c>
      <c r="E2271" t="s">
        <v>39</v>
      </c>
      <c r="F2271">
        <v>0</v>
      </c>
      <c r="G2271">
        <v>3</v>
      </c>
      <c r="H2271" t="s">
        <v>3686</v>
      </c>
      <c r="I2271">
        <v>4391</v>
      </c>
      <c r="J2271">
        <v>0</v>
      </c>
      <c r="K2271">
        <v>6</v>
      </c>
      <c r="L2271" t="s">
        <v>48</v>
      </c>
      <c r="M2271" t="s">
        <v>39</v>
      </c>
      <c r="N2271" t="s">
        <v>23</v>
      </c>
      <c r="O2271" t="s">
        <v>56</v>
      </c>
      <c r="P2271" t="s">
        <v>26</v>
      </c>
      <c r="Q2271" t="s">
        <v>27</v>
      </c>
      <c r="R2271">
        <v>29.45</v>
      </c>
      <c r="S2271">
        <v>161.44999999999999</v>
      </c>
    </row>
    <row r="2272" spans="1:19">
      <c r="A2272" t="s">
        <v>5592</v>
      </c>
      <c r="B2272" s="2">
        <v>44571</v>
      </c>
      <c r="C2272" t="s">
        <v>22</v>
      </c>
      <c r="D2272">
        <v>22</v>
      </c>
      <c r="E2272" t="s">
        <v>23</v>
      </c>
      <c r="F2272">
        <v>0</v>
      </c>
      <c r="G2272">
        <v>3</v>
      </c>
      <c r="H2272" t="s">
        <v>3686</v>
      </c>
      <c r="I2272">
        <v>2358</v>
      </c>
      <c r="J2272">
        <v>10</v>
      </c>
      <c r="K2272">
        <v>43</v>
      </c>
      <c r="L2272" t="s">
        <v>142</v>
      </c>
      <c r="M2272" t="s">
        <v>23</v>
      </c>
      <c r="N2272" t="s">
        <v>23</v>
      </c>
      <c r="O2272" t="s">
        <v>25</v>
      </c>
      <c r="P2272" t="s">
        <v>26</v>
      </c>
      <c r="Q2272" t="s">
        <v>50</v>
      </c>
      <c r="R2272">
        <v>86.1</v>
      </c>
      <c r="S2272">
        <v>3879.74</v>
      </c>
    </row>
    <row r="2273" spans="1:19">
      <c r="A2273" t="s">
        <v>5594</v>
      </c>
      <c r="B2273" s="2">
        <v>45635</v>
      </c>
      <c r="C2273" t="s">
        <v>22</v>
      </c>
      <c r="D2273">
        <v>48</v>
      </c>
      <c r="E2273" t="s">
        <v>39</v>
      </c>
      <c r="F2273">
        <v>1</v>
      </c>
      <c r="G2273">
        <v>3</v>
      </c>
      <c r="H2273" t="s">
        <v>3686</v>
      </c>
      <c r="I2273">
        <v>4577</v>
      </c>
      <c r="J2273">
        <v>0</v>
      </c>
      <c r="K2273">
        <v>8</v>
      </c>
      <c r="L2273" t="s">
        <v>15568</v>
      </c>
      <c r="M2273" t="s">
        <v>23</v>
      </c>
      <c r="N2273" t="s">
        <v>39</v>
      </c>
      <c r="P2273" t="s">
        <v>26</v>
      </c>
      <c r="Q2273" t="s">
        <v>50</v>
      </c>
      <c r="R2273">
        <v>20.350000000000001</v>
      </c>
      <c r="S2273">
        <v>293.66000000000003</v>
      </c>
    </row>
    <row r="2274" spans="1:19">
      <c r="A2274" t="s">
        <v>5596</v>
      </c>
      <c r="B2274" s="2">
        <v>43849</v>
      </c>
      <c r="C2274" t="s">
        <v>33</v>
      </c>
      <c r="D2274">
        <v>61</v>
      </c>
      <c r="E2274" t="s">
        <v>39</v>
      </c>
      <c r="F2274">
        <v>0</v>
      </c>
      <c r="G2274">
        <v>3</v>
      </c>
      <c r="H2274" t="s">
        <v>3686</v>
      </c>
      <c r="I2274">
        <v>6466</v>
      </c>
      <c r="J2274">
        <v>0</v>
      </c>
      <c r="K2274">
        <v>67</v>
      </c>
      <c r="L2274" t="s">
        <v>15568</v>
      </c>
      <c r="M2274" t="s">
        <v>23</v>
      </c>
      <c r="N2274" t="s">
        <v>39</v>
      </c>
      <c r="P2274" t="s">
        <v>164</v>
      </c>
      <c r="Q2274" t="s">
        <v>50</v>
      </c>
      <c r="R2274">
        <v>26.1</v>
      </c>
      <c r="S2274">
        <v>4660.6499999999996</v>
      </c>
    </row>
    <row r="2275" spans="1:19">
      <c r="A2275" t="s">
        <v>5598</v>
      </c>
      <c r="B2275" s="2">
        <v>44694</v>
      </c>
      <c r="C2275" t="s">
        <v>33</v>
      </c>
      <c r="D2275">
        <v>45</v>
      </c>
      <c r="E2275" t="s">
        <v>39</v>
      </c>
      <c r="F2275">
        <v>0</v>
      </c>
      <c r="G2275">
        <v>3</v>
      </c>
      <c r="H2275" t="s">
        <v>3686</v>
      </c>
      <c r="I2275">
        <v>3618</v>
      </c>
      <c r="J2275">
        <v>0</v>
      </c>
      <c r="K2275">
        <v>39</v>
      </c>
      <c r="L2275" t="s">
        <v>15568</v>
      </c>
      <c r="M2275" t="s">
        <v>39</v>
      </c>
      <c r="N2275" t="s">
        <v>23</v>
      </c>
      <c r="O2275" t="s">
        <v>49</v>
      </c>
      <c r="P2275" t="s">
        <v>26</v>
      </c>
      <c r="Q2275" t="s">
        <v>27</v>
      </c>
      <c r="R2275">
        <v>41.1</v>
      </c>
      <c r="S2275">
        <v>1597.05</v>
      </c>
    </row>
    <row r="2276" spans="1:19">
      <c r="A2276" t="s">
        <v>5601</v>
      </c>
      <c r="B2276" s="2">
        <v>45164</v>
      </c>
      <c r="C2276" t="s">
        <v>33</v>
      </c>
      <c r="D2276">
        <v>35</v>
      </c>
      <c r="E2276" t="s">
        <v>39</v>
      </c>
      <c r="F2276">
        <v>0</v>
      </c>
      <c r="G2276">
        <v>3</v>
      </c>
      <c r="H2276" t="s">
        <v>3686</v>
      </c>
      <c r="I2276">
        <v>3667</v>
      </c>
      <c r="J2276">
        <v>0</v>
      </c>
      <c r="K2276">
        <v>24</v>
      </c>
      <c r="L2276" t="s">
        <v>15568</v>
      </c>
      <c r="M2276" t="s">
        <v>23</v>
      </c>
      <c r="N2276" t="s">
        <v>23</v>
      </c>
      <c r="O2276" t="s">
        <v>25</v>
      </c>
      <c r="P2276" t="s">
        <v>26</v>
      </c>
      <c r="Q2276" t="s">
        <v>27</v>
      </c>
      <c r="R2276">
        <v>94.6</v>
      </c>
      <c r="S2276">
        <v>3136.59</v>
      </c>
    </row>
    <row r="2277" spans="1:19">
      <c r="A2277" t="s">
        <v>5603</v>
      </c>
      <c r="B2277" s="2">
        <v>43864</v>
      </c>
      <c r="C2277" t="s">
        <v>22</v>
      </c>
      <c r="D2277">
        <v>37</v>
      </c>
      <c r="E2277" t="s">
        <v>23</v>
      </c>
      <c r="F2277">
        <v>0</v>
      </c>
      <c r="G2277">
        <v>3</v>
      </c>
      <c r="H2277" t="s">
        <v>3686</v>
      </c>
      <c r="I2277">
        <v>5845</v>
      </c>
      <c r="J2277">
        <v>9</v>
      </c>
      <c r="K2277">
        <v>66</v>
      </c>
      <c r="L2277" t="s">
        <v>15568</v>
      </c>
      <c r="M2277" t="s">
        <v>23</v>
      </c>
      <c r="N2277" t="s">
        <v>23</v>
      </c>
      <c r="O2277" t="s">
        <v>25</v>
      </c>
      <c r="P2277" t="s">
        <v>202</v>
      </c>
      <c r="Q2277" t="s">
        <v>27</v>
      </c>
      <c r="R2277">
        <v>115.8</v>
      </c>
      <c r="S2277">
        <v>10830.97</v>
      </c>
    </row>
    <row r="2278" spans="1:19">
      <c r="A2278" t="s">
        <v>5605</v>
      </c>
      <c r="B2278" s="2">
        <v>45679</v>
      </c>
      <c r="C2278" t="s">
        <v>33</v>
      </c>
      <c r="D2278">
        <v>28</v>
      </c>
      <c r="E2278" t="s">
        <v>23</v>
      </c>
      <c r="F2278">
        <v>0</v>
      </c>
      <c r="G2278">
        <v>3</v>
      </c>
      <c r="H2278" t="s">
        <v>3686</v>
      </c>
      <c r="I2278">
        <v>2547</v>
      </c>
      <c r="J2278">
        <v>7</v>
      </c>
      <c r="K2278">
        <v>7</v>
      </c>
      <c r="L2278" t="s">
        <v>15568</v>
      </c>
      <c r="M2278" t="s">
        <v>23</v>
      </c>
      <c r="N2278" t="s">
        <v>23</v>
      </c>
      <c r="O2278" t="s">
        <v>49</v>
      </c>
      <c r="P2278" t="s">
        <v>26</v>
      </c>
      <c r="Q2278" t="s">
        <v>27</v>
      </c>
      <c r="R2278">
        <v>50.3</v>
      </c>
      <c r="S2278">
        <v>587.78</v>
      </c>
    </row>
    <row r="2279" spans="1:19">
      <c r="A2279" t="s">
        <v>5607</v>
      </c>
      <c r="B2279" s="2">
        <v>44411</v>
      </c>
      <c r="C2279" t="s">
        <v>33</v>
      </c>
      <c r="D2279">
        <v>19</v>
      </c>
      <c r="E2279" t="s">
        <v>23</v>
      </c>
      <c r="F2279">
        <v>0</v>
      </c>
      <c r="G2279">
        <v>3</v>
      </c>
      <c r="H2279" t="s">
        <v>3686</v>
      </c>
      <c r="I2279">
        <v>3109</v>
      </c>
      <c r="J2279">
        <v>4</v>
      </c>
      <c r="K2279">
        <v>48</v>
      </c>
      <c r="L2279" t="s">
        <v>142</v>
      </c>
      <c r="M2279" t="s">
        <v>23</v>
      </c>
      <c r="N2279" t="s">
        <v>23</v>
      </c>
      <c r="O2279" t="s">
        <v>25</v>
      </c>
      <c r="P2279" t="s">
        <v>26</v>
      </c>
      <c r="Q2279" t="s">
        <v>50</v>
      </c>
      <c r="R2279">
        <v>105.1</v>
      </c>
      <c r="S2279">
        <v>6967.55</v>
      </c>
    </row>
    <row r="2280" spans="1:19">
      <c r="A2280" t="s">
        <v>5609</v>
      </c>
      <c r="B2280" s="2">
        <v>45371</v>
      </c>
      <c r="C2280" t="s">
        <v>33</v>
      </c>
      <c r="D2280">
        <v>22</v>
      </c>
      <c r="E2280" t="s">
        <v>39</v>
      </c>
      <c r="F2280">
        <v>0</v>
      </c>
      <c r="G2280">
        <v>3</v>
      </c>
      <c r="H2280" t="s">
        <v>3686</v>
      </c>
      <c r="I2280">
        <v>5574</v>
      </c>
      <c r="J2280">
        <v>0</v>
      </c>
      <c r="K2280">
        <v>17</v>
      </c>
      <c r="L2280" t="s">
        <v>15568</v>
      </c>
      <c r="M2280" t="s">
        <v>23</v>
      </c>
      <c r="N2280" t="s">
        <v>23</v>
      </c>
      <c r="O2280" t="s">
        <v>56</v>
      </c>
      <c r="P2280" t="s">
        <v>202</v>
      </c>
      <c r="Q2280" t="s">
        <v>50</v>
      </c>
      <c r="R2280">
        <v>79.849999999999994</v>
      </c>
      <c r="S2280">
        <v>1603.08</v>
      </c>
    </row>
    <row r="2281" spans="1:19">
      <c r="A2281" t="s">
        <v>5611</v>
      </c>
      <c r="B2281" s="2">
        <v>44125</v>
      </c>
      <c r="C2281" t="s">
        <v>33</v>
      </c>
      <c r="D2281">
        <v>45</v>
      </c>
      <c r="E2281" t="s">
        <v>39</v>
      </c>
      <c r="F2281">
        <v>0</v>
      </c>
      <c r="G2281">
        <v>3</v>
      </c>
      <c r="H2281" t="s">
        <v>3686</v>
      </c>
      <c r="I2281">
        <v>5395</v>
      </c>
      <c r="J2281">
        <v>0</v>
      </c>
      <c r="K2281">
        <v>58</v>
      </c>
      <c r="L2281" t="s">
        <v>15568</v>
      </c>
      <c r="M2281" t="s">
        <v>23</v>
      </c>
      <c r="N2281" t="s">
        <v>23</v>
      </c>
      <c r="O2281" t="s">
        <v>56</v>
      </c>
      <c r="P2281" t="s">
        <v>202</v>
      </c>
      <c r="Q2281" t="s">
        <v>50</v>
      </c>
      <c r="R2281">
        <v>71.099999999999994</v>
      </c>
      <c r="S2281">
        <v>6754.34</v>
      </c>
    </row>
    <row r="2282" spans="1:19">
      <c r="A2282" t="s">
        <v>5613</v>
      </c>
      <c r="B2282" s="2">
        <v>45367</v>
      </c>
      <c r="C2282" t="s">
        <v>33</v>
      </c>
      <c r="D2282">
        <v>56</v>
      </c>
      <c r="E2282" t="s">
        <v>39</v>
      </c>
      <c r="F2282">
        <v>0</v>
      </c>
      <c r="G2282">
        <v>3</v>
      </c>
      <c r="H2282" t="s">
        <v>3686</v>
      </c>
      <c r="I2282">
        <v>4947</v>
      </c>
      <c r="J2282">
        <v>0</v>
      </c>
      <c r="K2282">
        <v>17</v>
      </c>
      <c r="L2282" t="s">
        <v>15568</v>
      </c>
      <c r="M2282" t="s">
        <v>23</v>
      </c>
      <c r="N2282" t="s">
        <v>39</v>
      </c>
      <c r="P2282" t="s">
        <v>202</v>
      </c>
      <c r="Q2282" t="s">
        <v>50</v>
      </c>
      <c r="R2282">
        <v>19.55</v>
      </c>
      <c r="S2282">
        <v>1001.99</v>
      </c>
    </row>
    <row r="2283" spans="1:19">
      <c r="A2283" t="s">
        <v>5615</v>
      </c>
      <c r="B2283" s="2">
        <v>44349</v>
      </c>
      <c r="C2283" t="s">
        <v>22</v>
      </c>
      <c r="D2283">
        <v>21</v>
      </c>
      <c r="E2283" t="s">
        <v>23</v>
      </c>
      <c r="F2283">
        <v>0</v>
      </c>
      <c r="G2283">
        <v>3</v>
      </c>
      <c r="H2283" t="s">
        <v>3686</v>
      </c>
      <c r="I2283">
        <v>4363</v>
      </c>
      <c r="J2283">
        <v>0</v>
      </c>
      <c r="K2283">
        <v>50</v>
      </c>
      <c r="L2283" t="s">
        <v>15568</v>
      </c>
      <c r="M2283" t="s">
        <v>23</v>
      </c>
      <c r="N2283" t="s">
        <v>23</v>
      </c>
      <c r="O2283" t="s">
        <v>25</v>
      </c>
      <c r="P2283" t="s">
        <v>202</v>
      </c>
      <c r="Q2283" t="s">
        <v>27</v>
      </c>
      <c r="R2283">
        <v>103.95</v>
      </c>
      <c r="S2283">
        <v>6395.3</v>
      </c>
    </row>
    <row r="2284" spans="1:19">
      <c r="A2284" t="s">
        <v>5617</v>
      </c>
      <c r="B2284" s="2">
        <v>43729</v>
      </c>
      <c r="C2284" t="s">
        <v>33</v>
      </c>
      <c r="D2284">
        <v>27</v>
      </c>
      <c r="E2284" t="s">
        <v>23</v>
      </c>
      <c r="F2284">
        <v>0</v>
      </c>
      <c r="G2284">
        <v>3</v>
      </c>
      <c r="H2284" t="s">
        <v>3686</v>
      </c>
      <c r="I2284">
        <v>5044</v>
      </c>
      <c r="J2284">
        <v>7</v>
      </c>
      <c r="K2284">
        <v>71</v>
      </c>
      <c r="L2284" t="s">
        <v>15568</v>
      </c>
      <c r="M2284" t="s">
        <v>23</v>
      </c>
      <c r="N2284" t="s">
        <v>23</v>
      </c>
      <c r="O2284" t="s">
        <v>25</v>
      </c>
      <c r="P2284" t="s">
        <v>164</v>
      </c>
      <c r="Q2284" t="s">
        <v>27</v>
      </c>
      <c r="R2284">
        <v>109.25</v>
      </c>
      <c r="S2284">
        <v>9822.08</v>
      </c>
    </row>
    <row r="2285" spans="1:19">
      <c r="A2285" t="s">
        <v>5619</v>
      </c>
      <c r="B2285" s="2">
        <v>44517</v>
      </c>
      <c r="C2285" t="s">
        <v>33</v>
      </c>
      <c r="D2285">
        <v>32</v>
      </c>
      <c r="E2285" t="s">
        <v>39</v>
      </c>
      <c r="F2285">
        <v>0</v>
      </c>
      <c r="G2285">
        <v>3</v>
      </c>
      <c r="H2285" t="s">
        <v>3686</v>
      </c>
      <c r="I2285">
        <v>4223</v>
      </c>
      <c r="J2285">
        <v>0</v>
      </c>
      <c r="K2285">
        <v>45</v>
      </c>
      <c r="L2285" t="s">
        <v>142</v>
      </c>
      <c r="M2285" t="s">
        <v>23</v>
      </c>
      <c r="N2285" t="s">
        <v>23</v>
      </c>
      <c r="O2285" t="s">
        <v>56</v>
      </c>
      <c r="P2285" t="s">
        <v>164</v>
      </c>
      <c r="Q2285" t="s">
        <v>27</v>
      </c>
      <c r="R2285">
        <v>70.05</v>
      </c>
      <c r="S2285">
        <v>3893.15</v>
      </c>
    </row>
    <row r="2286" spans="1:19">
      <c r="A2286" t="s">
        <v>5621</v>
      </c>
      <c r="B2286" s="2">
        <v>43774</v>
      </c>
      <c r="C2286" t="s">
        <v>22</v>
      </c>
      <c r="D2286">
        <v>80</v>
      </c>
      <c r="E2286" t="s">
        <v>23</v>
      </c>
      <c r="F2286">
        <v>0</v>
      </c>
      <c r="G2286">
        <v>3</v>
      </c>
      <c r="H2286" t="s">
        <v>3686</v>
      </c>
      <c r="I2286">
        <v>5681</v>
      </c>
      <c r="J2286">
        <v>7</v>
      </c>
      <c r="K2286">
        <v>69</v>
      </c>
      <c r="L2286" t="s">
        <v>15568</v>
      </c>
      <c r="M2286" t="s">
        <v>39</v>
      </c>
      <c r="N2286" t="s">
        <v>23</v>
      </c>
      <c r="O2286" t="s">
        <v>49</v>
      </c>
      <c r="P2286" t="s">
        <v>202</v>
      </c>
      <c r="Q2286" t="s">
        <v>50</v>
      </c>
      <c r="R2286">
        <v>29.8</v>
      </c>
      <c r="S2286">
        <v>2134.3000000000002</v>
      </c>
    </row>
    <row r="2287" spans="1:19">
      <c r="A2287" t="s">
        <v>5623</v>
      </c>
      <c r="B2287" s="2">
        <v>45627</v>
      </c>
      <c r="C2287" t="s">
        <v>33</v>
      </c>
      <c r="D2287">
        <v>69</v>
      </c>
      <c r="E2287" t="s">
        <v>23</v>
      </c>
      <c r="F2287">
        <v>1</v>
      </c>
      <c r="G2287">
        <v>3</v>
      </c>
      <c r="H2287" t="s">
        <v>3686</v>
      </c>
      <c r="I2287">
        <v>5614</v>
      </c>
      <c r="J2287">
        <v>1</v>
      </c>
      <c r="K2287">
        <v>8</v>
      </c>
      <c r="L2287" t="s">
        <v>48</v>
      </c>
      <c r="M2287" t="s">
        <v>23</v>
      </c>
      <c r="N2287" t="s">
        <v>23</v>
      </c>
      <c r="O2287" t="s">
        <v>49</v>
      </c>
      <c r="P2287" t="s">
        <v>26</v>
      </c>
      <c r="Q2287" t="s">
        <v>50</v>
      </c>
      <c r="R2287">
        <v>54.65</v>
      </c>
      <c r="S2287">
        <v>792.49</v>
      </c>
    </row>
    <row r="2288" spans="1:19">
      <c r="A2288" t="s">
        <v>5625</v>
      </c>
      <c r="B2288" s="2">
        <v>45714</v>
      </c>
      <c r="C2288" t="s">
        <v>33</v>
      </c>
      <c r="D2288">
        <v>62</v>
      </c>
      <c r="E2288" t="s">
        <v>23</v>
      </c>
      <c r="F2288">
        <v>3</v>
      </c>
      <c r="G2288">
        <v>3</v>
      </c>
      <c r="H2288" t="s">
        <v>3686</v>
      </c>
      <c r="I2288">
        <v>4293</v>
      </c>
      <c r="J2288">
        <v>9</v>
      </c>
      <c r="K2288">
        <v>6</v>
      </c>
      <c r="L2288" t="s">
        <v>15568</v>
      </c>
      <c r="M2288" t="s">
        <v>23</v>
      </c>
      <c r="N2288" t="s">
        <v>39</v>
      </c>
      <c r="P2288" t="s">
        <v>26</v>
      </c>
      <c r="Q2288" t="s">
        <v>50</v>
      </c>
      <c r="R2288">
        <v>19.7</v>
      </c>
      <c r="S2288">
        <v>146.62</v>
      </c>
    </row>
    <row r="2289" spans="1:19">
      <c r="A2289" t="s">
        <v>5627</v>
      </c>
      <c r="B2289" s="2">
        <v>44842</v>
      </c>
      <c r="C2289" t="s">
        <v>22</v>
      </c>
      <c r="D2289">
        <v>29</v>
      </c>
      <c r="E2289" t="s">
        <v>23</v>
      </c>
      <c r="F2289">
        <v>1</v>
      </c>
      <c r="G2289">
        <v>3</v>
      </c>
      <c r="H2289" t="s">
        <v>3686</v>
      </c>
      <c r="I2289">
        <v>2074</v>
      </c>
      <c r="J2289">
        <v>1</v>
      </c>
      <c r="K2289">
        <v>34</v>
      </c>
      <c r="L2289" t="s">
        <v>40</v>
      </c>
      <c r="M2289" t="s">
        <v>23</v>
      </c>
      <c r="N2289" t="s">
        <v>23</v>
      </c>
      <c r="O2289" t="s">
        <v>25</v>
      </c>
      <c r="P2289" t="s">
        <v>202</v>
      </c>
      <c r="Q2289" t="s">
        <v>27</v>
      </c>
      <c r="R2289">
        <v>78.95</v>
      </c>
      <c r="S2289">
        <v>2767.56</v>
      </c>
    </row>
    <row r="2290" spans="1:19">
      <c r="A2290" t="s">
        <v>5629</v>
      </c>
      <c r="B2290" s="2">
        <v>44153</v>
      </c>
      <c r="C2290" t="s">
        <v>33</v>
      </c>
      <c r="D2290">
        <v>59</v>
      </c>
      <c r="E2290" t="s">
        <v>39</v>
      </c>
      <c r="F2290">
        <v>0</v>
      </c>
      <c r="G2290">
        <v>3</v>
      </c>
      <c r="H2290" t="s">
        <v>3686</v>
      </c>
      <c r="I2290">
        <v>4882</v>
      </c>
      <c r="J2290">
        <v>0</v>
      </c>
      <c r="K2290">
        <v>57</v>
      </c>
      <c r="L2290" t="s">
        <v>15568</v>
      </c>
      <c r="M2290" t="s">
        <v>23</v>
      </c>
      <c r="N2290" t="s">
        <v>23</v>
      </c>
      <c r="O2290" t="s">
        <v>25</v>
      </c>
      <c r="P2290" t="s">
        <v>26</v>
      </c>
      <c r="Q2290" t="s">
        <v>27</v>
      </c>
      <c r="R2290">
        <v>87.55</v>
      </c>
      <c r="S2290">
        <v>6494.41</v>
      </c>
    </row>
    <row r="2291" spans="1:19">
      <c r="A2291" t="s">
        <v>5631</v>
      </c>
      <c r="B2291" s="2">
        <v>44929</v>
      </c>
      <c r="C2291" t="s">
        <v>22</v>
      </c>
      <c r="D2291">
        <v>30</v>
      </c>
      <c r="E2291" t="s">
        <v>23</v>
      </c>
      <c r="F2291">
        <v>0</v>
      </c>
      <c r="G2291">
        <v>3</v>
      </c>
      <c r="H2291" t="s">
        <v>3686</v>
      </c>
      <c r="I2291">
        <v>4258</v>
      </c>
      <c r="J2291">
        <v>7</v>
      </c>
      <c r="K2291">
        <v>31</v>
      </c>
      <c r="L2291" t="s">
        <v>15568</v>
      </c>
      <c r="M2291" t="s">
        <v>23</v>
      </c>
      <c r="N2291" t="s">
        <v>23</v>
      </c>
      <c r="O2291" t="s">
        <v>49</v>
      </c>
      <c r="P2291" t="s">
        <v>202</v>
      </c>
      <c r="Q2291" t="s">
        <v>27</v>
      </c>
      <c r="R2291">
        <v>75.25</v>
      </c>
      <c r="S2291">
        <v>3243.37</v>
      </c>
    </row>
    <row r="2292" spans="1:19">
      <c r="A2292" t="s">
        <v>5634</v>
      </c>
      <c r="B2292" s="2">
        <v>44479</v>
      </c>
      <c r="C2292" t="s">
        <v>22</v>
      </c>
      <c r="D2292">
        <v>55</v>
      </c>
      <c r="E2292" t="s">
        <v>39</v>
      </c>
      <c r="F2292">
        <v>0</v>
      </c>
      <c r="G2292">
        <v>3</v>
      </c>
      <c r="H2292" t="s">
        <v>3686</v>
      </c>
      <c r="I2292">
        <v>5593</v>
      </c>
      <c r="J2292">
        <v>0</v>
      </c>
      <c r="K2292">
        <v>46</v>
      </c>
      <c r="L2292" t="s">
        <v>142</v>
      </c>
      <c r="M2292" t="s">
        <v>23</v>
      </c>
      <c r="N2292" t="s">
        <v>23</v>
      </c>
      <c r="O2292" t="s">
        <v>25</v>
      </c>
      <c r="P2292" t="s">
        <v>26</v>
      </c>
      <c r="Q2292" t="s">
        <v>50</v>
      </c>
      <c r="R2292">
        <v>89.15</v>
      </c>
      <c r="S2292">
        <v>5982.05</v>
      </c>
    </row>
    <row r="2293" spans="1:19">
      <c r="A2293" t="s">
        <v>5636</v>
      </c>
      <c r="B2293" s="2">
        <v>43742</v>
      </c>
      <c r="C2293" t="s">
        <v>33</v>
      </c>
      <c r="D2293">
        <v>21</v>
      </c>
      <c r="E2293" t="s">
        <v>23</v>
      </c>
      <c r="F2293">
        <v>0</v>
      </c>
      <c r="G2293">
        <v>3</v>
      </c>
      <c r="H2293" t="s">
        <v>3686</v>
      </c>
      <c r="I2293">
        <v>6325</v>
      </c>
      <c r="J2293">
        <v>7</v>
      </c>
      <c r="K2293">
        <v>70</v>
      </c>
      <c r="L2293" t="s">
        <v>15568</v>
      </c>
      <c r="M2293" t="s">
        <v>23</v>
      </c>
      <c r="N2293" t="s">
        <v>23</v>
      </c>
      <c r="O2293" t="s">
        <v>49</v>
      </c>
      <c r="P2293" t="s">
        <v>202</v>
      </c>
      <c r="Q2293" t="s">
        <v>50</v>
      </c>
      <c r="R2293">
        <v>74.099999999999994</v>
      </c>
      <c r="S2293">
        <v>6559.3</v>
      </c>
    </row>
    <row r="2294" spans="1:19">
      <c r="A2294" t="s">
        <v>5638</v>
      </c>
      <c r="B2294" s="2">
        <v>44610</v>
      </c>
      <c r="C2294" t="s">
        <v>22</v>
      </c>
      <c r="D2294">
        <v>46</v>
      </c>
      <c r="E2294" t="s">
        <v>39</v>
      </c>
      <c r="F2294">
        <v>0</v>
      </c>
      <c r="G2294">
        <v>3</v>
      </c>
      <c r="H2294" t="s">
        <v>3686</v>
      </c>
      <c r="I2294">
        <v>5293</v>
      </c>
      <c r="J2294">
        <v>0</v>
      </c>
      <c r="K2294">
        <v>42</v>
      </c>
      <c r="L2294" t="s">
        <v>15568</v>
      </c>
      <c r="M2294" t="s">
        <v>23</v>
      </c>
      <c r="N2294" t="s">
        <v>39</v>
      </c>
      <c r="P2294" t="s">
        <v>202</v>
      </c>
      <c r="Q2294" t="s">
        <v>50</v>
      </c>
      <c r="R2294">
        <v>19.55</v>
      </c>
      <c r="S2294">
        <v>2860.46</v>
      </c>
    </row>
    <row r="2295" spans="1:19">
      <c r="A2295" t="s">
        <v>5640</v>
      </c>
      <c r="B2295" s="2">
        <v>44573</v>
      </c>
      <c r="C2295" t="s">
        <v>33</v>
      </c>
      <c r="D2295">
        <v>32</v>
      </c>
      <c r="E2295" t="s">
        <v>23</v>
      </c>
      <c r="F2295">
        <v>0</v>
      </c>
      <c r="G2295">
        <v>3</v>
      </c>
      <c r="H2295" t="s">
        <v>3686</v>
      </c>
      <c r="I2295">
        <v>5656</v>
      </c>
      <c r="J2295">
        <v>2</v>
      </c>
      <c r="K2295">
        <v>43</v>
      </c>
      <c r="L2295" t="s">
        <v>142</v>
      </c>
      <c r="M2295" t="s">
        <v>39</v>
      </c>
      <c r="N2295" t="s">
        <v>23</v>
      </c>
      <c r="O2295" t="s">
        <v>56</v>
      </c>
      <c r="P2295" t="s">
        <v>202</v>
      </c>
      <c r="Q2295" t="s">
        <v>27</v>
      </c>
      <c r="R2295">
        <v>51.25</v>
      </c>
      <c r="S2295">
        <v>2151.6</v>
      </c>
    </row>
    <row r="2296" spans="1:19">
      <c r="A2296" t="s">
        <v>5642</v>
      </c>
      <c r="B2296" s="2">
        <v>44331</v>
      </c>
      <c r="C2296" t="s">
        <v>33</v>
      </c>
      <c r="D2296">
        <v>61</v>
      </c>
      <c r="E2296" t="s">
        <v>23</v>
      </c>
      <c r="F2296">
        <v>0</v>
      </c>
      <c r="G2296">
        <v>3</v>
      </c>
      <c r="H2296" t="s">
        <v>3686</v>
      </c>
      <c r="I2296">
        <v>6261</v>
      </c>
      <c r="J2296">
        <v>10</v>
      </c>
      <c r="K2296">
        <v>51</v>
      </c>
      <c r="L2296" t="s">
        <v>142</v>
      </c>
      <c r="M2296" t="s">
        <v>23</v>
      </c>
      <c r="N2296" t="s">
        <v>23</v>
      </c>
      <c r="O2296" t="s">
        <v>49</v>
      </c>
      <c r="P2296" t="s">
        <v>164</v>
      </c>
      <c r="Q2296" t="s">
        <v>50</v>
      </c>
      <c r="R2296">
        <v>85.5</v>
      </c>
      <c r="S2296">
        <v>6152.38</v>
      </c>
    </row>
    <row r="2297" spans="1:19">
      <c r="A2297" t="s">
        <v>5645</v>
      </c>
      <c r="B2297" s="2">
        <v>43807</v>
      </c>
      <c r="C2297" t="s">
        <v>22</v>
      </c>
      <c r="D2297">
        <v>63</v>
      </c>
      <c r="E2297" t="s">
        <v>23</v>
      </c>
      <c r="F2297">
        <v>0</v>
      </c>
      <c r="G2297">
        <v>3</v>
      </c>
      <c r="H2297" t="s">
        <v>3686</v>
      </c>
      <c r="I2297">
        <v>5036</v>
      </c>
      <c r="J2297">
        <v>4</v>
      </c>
      <c r="K2297">
        <v>68</v>
      </c>
      <c r="L2297" t="s">
        <v>15568</v>
      </c>
      <c r="M2297" t="s">
        <v>23</v>
      </c>
      <c r="N2297" t="s">
        <v>23</v>
      </c>
      <c r="O2297" t="s">
        <v>49</v>
      </c>
      <c r="P2297" t="s">
        <v>164</v>
      </c>
      <c r="Q2297" t="s">
        <v>27</v>
      </c>
      <c r="R2297">
        <v>70.95</v>
      </c>
      <c r="S2297">
        <v>5553.37</v>
      </c>
    </row>
    <row r="2298" spans="1:19">
      <c r="A2298" t="s">
        <v>5647</v>
      </c>
      <c r="B2298" s="2">
        <v>43713</v>
      </c>
      <c r="C2298" t="s">
        <v>22</v>
      </c>
      <c r="D2298">
        <v>56</v>
      </c>
      <c r="E2298" t="s">
        <v>23</v>
      </c>
      <c r="F2298">
        <v>3</v>
      </c>
      <c r="G2298">
        <v>3</v>
      </c>
      <c r="H2298" t="s">
        <v>3686</v>
      </c>
      <c r="I2298">
        <v>5952</v>
      </c>
      <c r="J2298">
        <v>9</v>
      </c>
      <c r="K2298">
        <v>71</v>
      </c>
      <c r="L2298" t="s">
        <v>15568</v>
      </c>
      <c r="M2298" t="s">
        <v>23</v>
      </c>
      <c r="N2298" t="s">
        <v>23</v>
      </c>
      <c r="O2298" t="s">
        <v>25</v>
      </c>
      <c r="P2298" t="s">
        <v>164</v>
      </c>
      <c r="Q2298" t="s">
        <v>27</v>
      </c>
      <c r="R2298">
        <v>84.8</v>
      </c>
      <c r="S2298">
        <v>8542.9699999999993</v>
      </c>
    </row>
    <row r="2299" spans="1:19">
      <c r="A2299" t="s">
        <v>5649</v>
      </c>
      <c r="B2299" s="2">
        <v>43823</v>
      </c>
      <c r="C2299" t="s">
        <v>22</v>
      </c>
      <c r="D2299">
        <v>40</v>
      </c>
      <c r="E2299" t="s">
        <v>23</v>
      </c>
      <c r="F2299">
        <v>0</v>
      </c>
      <c r="G2299">
        <v>3</v>
      </c>
      <c r="H2299" t="s">
        <v>3686</v>
      </c>
      <c r="I2299">
        <v>4451</v>
      </c>
      <c r="J2299">
        <v>4</v>
      </c>
      <c r="K2299">
        <v>68</v>
      </c>
      <c r="L2299" t="s">
        <v>316</v>
      </c>
      <c r="M2299" t="s">
        <v>23</v>
      </c>
      <c r="N2299" t="s">
        <v>23</v>
      </c>
      <c r="O2299" t="s">
        <v>49</v>
      </c>
      <c r="P2299" t="s">
        <v>164</v>
      </c>
      <c r="Q2299" t="s">
        <v>50</v>
      </c>
      <c r="R2299">
        <v>92.2</v>
      </c>
      <c r="S2299">
        <v>9002.69</v>
      </c>
    </row>
    <row r="2300" spans="1:19">
      <c r="A2300" t="s">
        <v>5652</v>
      </c>
      <c r="B2300" s="2">
        <v>45305</v>
      </c>
      <c r="C2300" t="s">
        <v>22</v>
      </c>
      <c r="D2300">
        <v>39</v>
      </c>
      <c r="E2300" t="s">
        <v>39</v>
      </c>
      <c r="F2300">
        <v>0</v>
      </c>
      <c r="G2300">
        <v>3</v>
      </c>
      <c r="H2300" t="s">
        <v>3686</v>
      </c>
      <c r="I2300">
        <v>2916</v>
      </c>
      <c r="J2300">
        <v>0</v>
      </c>
      <c r="K2300">
        <v>19</v>
      </c>
      <c r="L2300" t="s">
        <v>97</v>
      </c>
      <c r="M2300" t="s">
        <v>23</v>
      </c>
      <c r="N2300" t="s">
        <v>39</v>
      </c>
      <c r="P2300" t="s">
        <v>202</v>
      </c>
      <c r="Q2300" t="s">
        <v>50</v>
      </c>
      <c r="R2300">
        <v>18.8</v>
      </c>
      <c r="S2300">
        <v>605.42999999999995</v>
      </c>
    </row>
    <row r="2301" spans="1:19">
      <c r="A2301" t="s">
        <v>5655</v>
      </c>
      <c r="B2301" s="2">
        <v>45155</v>
      </c>
      <c r="C2301" t="s">
        <v>33</v>
      </c>
      <c r="D2301">
        <v>62</v>
      </c>
      <c r="E2301" t="s">
        <v>39</v>
      </c>
      <c r="F2301">
        <v>1</v>
      </c>
      <c r="G2301">
        <v>3</v>
      </c>
      <c r="H2301" t="s">
        <v>3686</v>
      </c>
      <c r="I2301">
        <v>2639</v>
      </c>
      <c r="J2301">
        <v>0</v>
      </c>
      <c r="K2301">
        <v>24</v>
      </c>
      <c r="L2301" t="s">
        <v>15568</v>
      </c>
      <c r="M2301" t="s">
        <v>23</v>
      </c>
      <c r="N2301" t="s">
        <v>39</v>
      </c>
      <c r="P2301" t="s">
        <v>164</v>
      </c>
      <c r="Q2301" t="s">
        <v>84</v>
      </c>
      <c r="R2301">
        <v>19.75</v>
      </c>
      <c r="S2301">
        <v>1319.86</v>
      </c>
    </row>
    <row r="2302" spans="1:19">
      <c r="A2302" t="s">
        <v>5657</v>
      </c>
      <c r="B2302" s="2">
        <v>44354</v>
      </c>
      <c r="C2302" t="s">
        <v>33</v>
      </c>
      <c r="D2302">
        <v>57</v>
      </c>
      <c r="E2302" t="s">
        <v>23</v>
      </c>
      <c r="F2302">
        <v>0</v>
      </c>
      <c r="G2302">
        <v>3</v>
      </c>
      <c r="H2302" t="s">
        <v>3686</v>
      </c>
      <c r="I2302">
        <v>4625</v>
      </c>
      <c r="J2302">
        <v>9</v>
      </c>
      <c r="K2302">
        <v>50</v>
      </c>
      <c r="L2302" t="s">
        <v>142</v>
      </c>
      <c r="M2302" t="s">
        <v>23</v>
      </c>
      <c r="N2302" t="s">
        <v>23</v>
      </c>
      <c r="O2302" t="s">
        <v>49</v>
      </c>
      <c r="P2302" t="s">
        <v>202</v>
      </c>
      <c r="Q2302" t="s">
        <v>50</v>
      </c>
      <c r="R2302">
        <v>84.15</v>
      </c>
      <c r="S2302">
        <v>6488.9</v>
      </c>
    </row>
    <row r="2303" spans="1:19">
      <c r="A2303" t="s">
        <v>5659</v>
      </c>
      <c r="B2303" s="2">
        <v>45834</v>
      </c>
      <c r="C2303" t="s">
        <v>22</v>
      </c>
      <c r="D2303">
        <v>53</v>
      </c>
      <c r="E2303" t="s">
        <v>23</v>
      </c>
      <c r="F2303">
        <v>1</v>
      </c>
      <c r="G2303">
        <v>3</v>
      </c>
      <c r="H2303" t="s">
        <v>3751</v>
      </c>
      <c r="I2303">
        <v>5745</v>
      </c>
      <c r="J2303">
        <v>10</v>
      </c>
      <c r="K2303">
        <v>2</v>
      </c>
      <c r="L2303" t="s">
        <v>48</v>
      </c>
      <c r="M2303" t="s">
        <v>23</v>
      </c>
      <c r="N2303" t="s">
        <v>23</v>
      </c>
      <c r="O2303" t="s">
        <v>25</v>
      </c>
      <c r="P2303" t="s">
        <v>26</v>
      </c>
      <c r="Q2303" t="s">
        <v>27</v>
      </c>
      <c r="R2303">
        <v>97.1</v>
      </c>
      <c r="S2303">
        <v>262.85000000000002</v>
      </c>
    </row>
    <row r="2304" spans="1:19">
      <c r="A2304" t="s">
        <v>5662</v>
      </c>
      <c r="B2304" s="2">
        <v>45578</v>
      </c>
      <c r="C2304" t="s">
        <v>33</v>
      </c>
      <c r="D2304">
        <v>40</v>
      </c>
      <c r="E2304" t="s">
        <v>39</v>
      </c>
      <c r="F2304">
        <v>0</v>
      </c>
      <c r="G2304">
        <v>3</v>
      </c>
      <c r="H2304" t="s">
        <v>3686</v>
      </c>
      <c r="I2304">
        <v>3595</v>
      </c>
      <c r="J2304">
        <v>0</v>
      </c>
      <c r="K2304">
        <v>10</v>
      </c>
      <c r="L2304" t="s">
        <v>15568</v>
      </c>
      <c r="M2304" t="s">
        <v>23</v>
      </c>
      <c r="N2304" t="s">
        <v>39</v>
      </c>
      <c r="P2304" t="s">
        <v>26</v>
      </c>
      <c r="Q2304" t="s">
        <v>84</v>
      </c>
      <c r="R2304">
        <v>20.55</v>
      </c>
      <c r="S2304">
        <v>234.95</v>
      </c>
    </row>
    <row r="2305" spans="1:19">
      <c r="A2305" t="s">
        <v>5664</v>
      </c>
      <c r="B2305" s="2">
        <v>43855</v>
      </c>
      <c r="C2305" t="s">
        <v>22</v>
      </c>
      <c r="D2305">
        <v>63</v>
      </c>
      <c r="E2305" t="s">
        <v>23</v>
      </c>
      <c r="F2305">
        <v>0</v>
      </c>
      <c r="G2305">
        <v>3</v>
      </c>
      <c r="H2305" t="s">
        <v>3686</v>
      </c>
      <c r="I2305">
        <v>4323</v>
      </c>
      <c r="J2305">
        <v>0</v>
      </c>
      <c r="K2305">
        <v>67</v>
      </c>
      <c r="L2305" t="s">
        <v>15568</v>
      </c>
      <c r="M2305" t="s">
        <v>23</v>
      </c>
      <c r="N2305" t="s">
        <v>23</v>
      </c>
      <c r="O2305" t="s">
        <v>49</v>
      </c>
      <c r="P2305" t="s">
        <v>164</v>
      </c>
      <c r="Q2305" t="s">
        <v>50</v>
      </c>
      <c r="R2305">
        <v>69.2</v>
      </c>
      <c r="S2305">
        <v>7851.47</v>
      </c>
    </row>
    <row r="2306" spans="1:19">
      <c r="A2306" t="s">
        <v>5666</v>
      </c>
      <c r="B2306" s="2">
        <v>45831</v>
      </c>
      <c r="C2306" t="s">
        <v>33</v>
      </c>
      <c r="D2306">
        <v>59</v>
      </c>
      <c r="E2306" t="s">
        <v>39</v>
      </c>
      <c r="F2306">
        <v>0</v>
      </c>
      <c r="G2306">
        <v>3</v>
      </c>
      <c r="H2306" t="s">
        <v>3751</v>
      </c>
      <c r="I2306">
        <v>3009</v>
      </c>
      <c r="J2306">
        <v>0</v>
      </c>
      <c r="K2306">
        <v>2</v>
      </c>
      <c r="L2306" t="s">
        <v>15568</v>
      </c>
      <c r="M2306" t="s">
        <v>23</v>
      </c>
      <c r="N2306" t="s">
        <v>39</v>
      </c>
      <c r="P2306" t="s">
        <v>26</v>
      </c>
      <c r="Q2306" t="s">
        <v>50</v>
      </c>
      <c r="R2306">
        <v>19.3</v>
      </c>
      <c r="S2306">
        <v>144.22</v>
      </c>
    </row>
    <row r="2307" spans="1:19">
      <c r="A2307" t="s">
        <v>5668</v>
      </c>
      <c r="B2307" s="2">
        <v>45824</v>
      </c>
      <c r="C2307" t="s">
        <v>22</v>
      </c>
      <c r="D2307">
        <v>34</v>
      </c>
      <c r="E2307" t="s">
        <v>39</v>
      </c>
      <c r="F2307">
        <v>0</v>
      </c>
      <c r="G2307">
        <v>3</v>
      </c>
      <c r="H2307" t="s">
        <v>3751</v>
      </c>
      <c r="I2307">
        <v>2274</v>
      </c>
      <c r="J2307">
        <v>0</v>
      </c>
      <c r="K2307">
        <v>2</v>
      </c>
      <c r="L2307" t="s">
        <v>48</v>
      </c>
      <c r="M2307" t="s">
        <v>23</v>
      </c>
      <c r="N2307" t="s">
        <v>23</v>
      </c>
      <c r="O2307" t="s">
        <v>25</v>
      </c>
      <c r="P2307" t="s">
        <v>26</v>
      </c>
      <c r="Q2307" t="s">
        <v>50</v>
      </c>
      <c r="R2307">
        <v>71.3</v>
      </c>
      <c r="S2307">
        <v>171.23</v>
      </c>
    </row>
    <row r="2308" spans="1:19">
      <c r="A2308" t="s">
        <v>5670</v>
      </c>
      <c r="B2308" s="2">
        <v>45398</v>
      </c>
      <c r="C2308" t="s">
        <v>22</v>
      </c>
      <c r="D2308">
        <v>53</v>
      </c>
      <c r="E2308" t="s">
        <v>23</v>
      </c>
      <c r="F2308">
        <v>2</v>
      </c>
      <c r="G2308">
        <v>3</v>
      </c>
      <c r="H2308" t="s">
        <v>3686</v>
      </c>
      <c r="I2308">
        <v>2269</v>
      </c>
      <c r="J2308">
        <v>5</v>
      </c>
      <c r="K2308">
        <v>16</v>
      </c>
      <c r="L2308" t="s">
        <v>97</v>
      </c>
      <c r="M2308" t="s">
        <v>23</v>
      </c>
      <c r="N2308" t="s">
        <v>23</v>
      </c>
      <c r="O2308" t="s">
        <v>49</v>
      </c>
      <c r="P2308" t="s">
        <v>26</v>
      </c>
      <c r="Q2308" t="s">
        <v>27</v>
      </c>
      <c r="R2308">
        <v>84.9</v>
      </c>
      <c r="S2308">
        <v>1544.81</v>
      </c>
    </row>
    <row r="2309" spans="1:19">
      <c r="A2309" t="s">
        <v>5672</v>
      </c>
      <c r="B2309" s="2">
        <v>45174</v>
      </c>
      <c r="C2309" t="s">
        <v>22</v>
      </c>
      <c r="D2309">
        <v>22</v>
      </c>
      <c r="E2309" t="s">
        <v>39</v>
      </c>
      <c r="F2309">
        <v>1</v>
      </c>
      <c r="G2309">
        <v>3</v>
      </c>
      <c r="H2309" t="s">
        <v>3686</v>
      </c>
      <c r="I2309">
        <v>5230</v>
      </c>
      <c r="J2309">
        <v>0</v>
      </c>
      <c r="K2309">
        <v>23</v>
      </c>
      <c r="L2309" t="s">
        <v>15568</v>
      </c>
      <c r="M2309" t="s">
        <v>39</v>
      </c>
      <c r="N2309" t="s">
        <v>23</v>
      </c>
      <c r="O2309" t="s">
        <v>49</v>
      </c>
      <c r="P2309" t="s">
        <v>202</v>
      </c>
      <c r="Q2309" t="s">
        <v>27</v>
      </c>
      <c r="R2309">
        <v>40.65</v>
      </c>
      <c r="S2309">
        <v>947.4</v>
      </c>
    </row>
    <row r="2310" spans="1:19">
      <c r="A2310" t="s">
        <v>5674</v>
      </c>
      <c r="B2310" s="2">
        <v>45511</v>
      </c>
      <c r="C2310" t="s">
        <v>33</v>
      </c>
      <c r="D2310">
        <v>61</v>
      </c>
      <c r="E2310" t="s">
        <v>39</v>
      </c>
      <c r="F2310">
        <v>0</v>
      </c>
      <c r="G2310">
        <v>3</v>
      </c>
      <c r="H2310" t="s">
        <v>3686</v>
      </c>
      <c r="I2310">
        <v>5906</v>
      </c>
      <c r="J2310">
        <v>0</v>
      </c>
      <c r="K2310">
        <v>12</v>
      </c>
      <c r="L2310" t="s">
        <v>97</v>
      </c>
      <c r="M2310" t="s">
        <v>23</v>
      </c>
      <c r="N2310" t="s">
        <v>23</v>
      </c>
      <c r="O2310" t="s">
        <v>25</v>
      </c>
      <c r="P2310" t="s">
        <v>26</v>
      </c>
      <c r="Q2310" t="s">
        <v>27</v>
      </c>
      <c r="R2310">
        <v>79.8</v>
      </c>
      <c r="S2310">
        <v>1152.71</v>
      </c>
    </row>
    <row r="2311" spans="1:19">
      <c r="A2311" t="s">
        <v>5676</v>
      </c>
      <c r="B2311" s="2">
        <v>45141</v>
      </c>
      <c r="C2311" t="s">
        <v>22</v>
      </c>
      <c r="D2311">
        <v>61</v>
      </c>
      <c r="E2311" t="s">
        <v>39</v>
      </c>
      <c r="F2311">
        <v>0</v>
      </c>
      <c r="G2311">
        <v>3</v>
      </c>
      <c r="H2311" t="s">
        <v>3686</v>
      </c>
      <c r="I2311">
        <v>4117</v>
      </c>
      <c r="J2311">
        <v>0</v>
      </c>
      <c r="K2311">
        <v>24</v>
      </c>
      <c r="L2311" t="s">
        <v>15568</v>
      </c>
      <c r="M2311" t="s">
        <v>23</v>
      </c>
      <c r="N2311" t="s">
        <v>39</v>
      </c>
      <c r="P2311" t="s">
        <v>164</v>
      </c>
      <c r="Q2311" t="s">
        <v>50</v>
      </c>
      <c r="R2311">
        <v>20.75</v>
      </c>
      <c r="S2311">
        <v>1627.29</v>
      </c>
    </row>
    <row r="2312" spans="1:19">
      <c r="A2312" t="s">
        <v>5678</v>
      </c>
      <c r="B2312" s="2">
        <v>43855</v>
      </c>
      <c r="C2312" t="s">
        <v>33</v>
      </c>
      <c r="D2312">
        <v>40</v>
      </c>
      <c r="E2312" t="s">
        <v>23</v>
      </c>
      <c r="F2312">
        <v>2</v>
      </c>
      <c r="G2312">
        <v>3</v>
      </c>
      <c r="H2312" t="s">
        <v>3686</v>
      </c>
      <c r="I2312">
        <v>4780</v>
      </c>
      <c r="J2312">
        <v>3</v>
      </c>
      <c r="K2312">
        <v>67</v>
      </c>
      <c r="L2312" t="s">
        <v>316</v>
      </c>
      <c r="M2312" t="s">
        <v>23</v>
      </c>
      <c r="N2312" t="s">
        <v>23</v>
      </c>
      <c r="O2312" t="s">
        <v>25</v>
      </c>
      <c r="P2312" t="s">
        <v>164</v>
      </c>
      <c r="Q2312" t="s">
        <v>50</v>
      </c>
      <c r="R2312">
        <v>106.7</v>
      </c>
      <c r="S2312">
        <v>9712.9500000000007</v>
      </c>
    </row>
    <row r="2313" spans="1:19">
      <c r="A2313" t="s">
        <v>5680</v>
      </c>
      <c r="B2313" s="2">
        <v>45239</v>
      </c>
      <c r="C2313" t="s">
        <v>22</v>
      </c>
      <c r="D2313">
        <v>35</v>
      </c>
      <c r="E2313" t="s">
        <v>23</v>
      </c>
      <c r="F2313">
        <v>0</v>
      </c>
      <c r="G2313">
        <v>3</v>
      </c>
      <c r="H2313" t="s">
        <v>3686</v>
      </c>
      <c r="I2313">
        <v>5763</v>
      </c>
      <c r="J2313">
        <v>4</v>
      </c>
      <c r="K2313">
        <v>21</v>
      </c>
      <c r="L2313" t="s">
        <v>15568</v>
      </c>
      <c r="M2313" t="s">
        <v>23</v>
      </c>
      <c r="N2313" t="s">
        <v>23</v>
      </c>
      <c r="O2313" t="s">
        <v>49</v>
      </c>
      <c r="P2313" t="s">
        <v>26</v>
      </c>
      <c r="Q2313" t="s">
        <v>27</v>
      </c>
      <c r="R2313">
        <v>54.6</v>
      </c>
      <c r="S2313">
        <v>1486.19</v>
      </c>
    </row>
    <row r="2314" spans="1:19">
      <c r="A2314" t="s">
        <v>5683</v>
      </c>
      <c r="B2314" s="2">
        <v>44378</v>
      </c>
      <c r="C2314" t="s">
        <v>22</v>
      </c>
      <c r="D2314">
        <v>57</v>
      </c>
      <c r="E2314" t="s">
        <v>23</v>
      </c>
      <c r="F2314">
        <v>0</v>
      </c>
      <c r="G2314">
        <v>3</v>
      </c>
      <c r="H2314" t="s">
        <v>3686</v>
      </c>
      <c r="I2314">
        <v>4995</v>
      </c>
      <c r="J2314">
        <v>4</v>
      </c>
      <c r="K2314">
        <v>49</v>
      </c>
      <c r="L2314" t="s">
        <v>142</v>
      </c>
      <c r="M2314" t="s">
        <v>23</v>
      </c>
      <c r="N2314" t="s">
        <v>23</v>
      </c>
      <c r="O2314" t="s">
        <v>25</v>
      </c>
      <c r="P2314" t="s">
        <v>202</v>
      </c>
      <c r="Q2314" t="s">
        <v>50</v>
      </c>
      <c r="R2314">
        <v>99.25</v>
      </c>
      <c r="S2314">
        <v>6583.37</v>
      </c>
    </row>
    <row r="2315" spans="1:19">
      <c r="A2315" t="s">
        <v>5685</v>
      </c>
      <c r="B2315" s="2">
        <v>44750</v>
      </c>
      <c r="C2315" t="s">
        <v>33</v>
      </c>
      <c r="D2315">
        <v>23</v>
      </c>
      <c r="E2315" t="s">
        <v>39</v>
      </c>
      <c r="F2315">
        <v>3</v>
      </c>
      <c r="G2315">
        <v>3</v>
      </c>
      <c r="H2315" t="s">
        <v>3686</v>
      </c>
      <c r="I2315">
        <v>4186</v>
      </c>
      <c r="J2315">
        <v>0</v>
      </c>
      <c r="K2315">
        <v>37</v>
      </c>
      <c r="L2315" t="s">
        <v>15568</v>
      </c>
      <c r="M2315" t="s">
        <v>23</v>
      </c>
      <c r="N2315" t="s">
        <v>39</v>
      </c>
      <c r="P2315" t="s">
        <v>202</v>
      </c>
      <c r="Q2315" t="s">
        <v>27</v>
      </c>
      <c r="R2315">
        <v>20.3</v>
      </c>
      <c r="S2315">
        <v>1133.9100000000001</v>
      </c>
    </row>
    <row r="2316" spans="1:19">
      <c r="A2316" t="s">
        <v>5687</v>
      </c>
      <c r="B2316" s="2">
        <v>44703</v>
      </c>
      <c r="C2316" t="s">
        <v>33</v>
      </c>
      <c r="D2316">
        <v>28</v>
      </c>
      <c r="E2316" t="s">
        <v>23</v>
      </c>
      <c r="F2316">
        <v>3</v>
      </c>
      <c r="G2316">
        <v>3</v>
      </c>
      <c r="H2316" t="s">
        <v>3686</v>
      </c>
      <c r="I2316">
        <v>4447</v>
      </c>
      <c r="J2316">
        <v>1</v>
      </c>
      <c r="K2316">
        <v>39</v>
      </c>
      <c r="L2316" t="s">
        <v>15568</v>
      </c>
      <c r="M2316" t="s">
        <v>23</v>
      </c>
      <c r="N2316" t="s">
        <v>23</v>
      </c>
      <c r="O2316" t="s">
        <v>25</v>
      </c>
      <c r="P2316" t="s">
        <v>26</v>
      </c>
      <c r="Q2316" t="s">
        <v>50</v>
      </c>
      <c r="R2316">
        <v>99.95</v>
      </c>
      <c r="S2316">
        <v>4718.22</v>
      </c>
    </row>
    <row r="2317" spans="1:19">
      <c r="A2317" t="s">
        <v>5689</v>
      </c>
      <c r="B2317" s="2">
        <v>45403</v>
      </c>
      <c r="C2317" t="s">
        <v>33</v>
      </c>
      <c r="D2317">
        <v>35</v>
      </c>
      <c r="E2317" t="s">
        <v>23</v>
      </c>
      <c r="F2317">
        <v>2</v>
      </c>
      <c r="G2317">
        <v>3</v>
      </c>
      <c r="H2317" t="s">
        <v>3686</v>
      </c>
      <c r="I2317">
        <v>5293</v>
      </c>
      <c r="J2317">
        <v>10</v>
      </c>
      <c r="K2317">
        <v>16</v>
      </c>
      <c r="L2317" t="s">
        <v>97</v>
      </c>
      <c r="M2317" t="s">
        <v>23</v>
      </c>
      <c r="N2317" t="s">
        <v>39</v>
      </c>
      <c r="P2317" t="s">
        <v>164</v>
      </c>
      <c r="Q2317" t="s">
        <v>50</v>
      </c>
      <c r="R2317">
        <v>19.7</v>
      </c>
      <c r="S2317">
        <v>415.79</v>
      </c>
    </row>
    <row r="2318" spans="1:19">
      <c r="A2318" t="s">
        <v>5691</v>
      </c>
      <c r="B2318" s="2">
        <v>45397</v>
      </c>
      <c r="C2318" t="s">
        <v>33</v>
      </c>
      <c r="D2318">
        <v>44</v>
      </c>
      <c r="E2318" t="s">
        <v>23</v>
      </c>
      <c r="F2318">
        <v>1</v>
      </c>
      <c r="G2318">
        <v>3</v>
      </c>
      <c r="H2318" t="s">
        <v>3686</v>
      </c>
      <c r="I2318">
        <v>3559</v>
      </c>
      <c r="J2318">
        <v>10</v>
      </c>
      <c r="K2318">
        <v>16</v>
      </c>
      <c r="L2318" t="s">
        <v>15568</v>
      </c>
      <c r="M2318" t="s">
        <v>23</v>
      </c>
      <c r="N2318" t="s">
        <v>23</v>
      </c>
      <c r="O2318" t="s">
        <v>56</v>
      </c>
      <c r="P2318" t="s">
        <v>164</v>
      </c>
      <c r="Q2318" t="s">
        <v>27</v>
      </c>
      <c r="R2318">
        <v>68.25</v>
      </c>
      <c r="S2318">
        <v>1436.77</v>
      </c>
    </row>
    <row r="2319" spans="1:19">
      <c r="A2319" t="s">
        <v>5693</v>
      </c>
      <c r="B2319" s="2">
        <v>44259</v>
      </c>
      <c r="C2319" t="s">
        <v>33</v>
      </c>
      <c r="D2319">
        <v>32</v>
      </c>
      <c r="E2319" t="s">
        <v>23</v>
      </c>
      <c r="F2319">
        <v>1</v>
      </c>
      <c r="G2319">
        <v>3</v>
      </c>
      <c r="H2319" t="s">
        <v>3686</v>
      </c>
      <c r="I2319">
        <v>4190</v>
      </c>
      <c r="J2319">
        <v>1</v>
      </c>
      <c r="K2319">
        <v>53</v>
      </c>
      <c r="L2319" t="s">
        <v>142</v>
      </c>
      <c r="M2319" t="s">
        <v>23</v>
      </c>
      <c r="N2319" t="s">
        <v>23</v>
      </c>
      <c r="O2319" t="s">
        <v>25</v>
      </c>
      <c r="P2319" t="s">
        <v>164</v>
      </c>
      <c r="Q2319" t="s">
        <v>27</v>
      </c>
      <c r="R2319">
        <v>104.05</v>
      </c>
      <c r="S2319">
        <v>7069.48</v>
      </c>
    </row>
    <row r="2320" spans="1:19">
      <c r="A2320" t="s">
        <v>5695</v>
      </c>
      <c r="B2320" s="2">
        <v>43734</v>
      </c>
      <c r="C2320" t="s">
        <v>22</v>
      </c>
      <c r="D2320">
        <v>64</v>
      </c>
      <c r="E2320" t="s">
        <v>23</v>
      </c>
      <c r="F2320">
        <v>2</v>
      </c>
      <c r="G2320">
        <v>3</v>
      </c>
      <c r="H2320" t="s">
        <v>3686</v>
      </c>
      <c r="I2320">
        <v>4603</v>
      </c>
      <c r="J2320">
        <v>7</v>
      </c>
      <c r="K2320">
        <v>71</v>
      </c>
      <c r="L2320" t="s">
        <v>316</v>
      </c>
      <c r="M2320" t="s">
        <v>23</v>
      </c>
      <c r="N2320" t="s">
        <v>23</v>
      </c>
      <c r="O2320" t="s">
        <v>25</v>
      </c>
      <c r="P2320" t="s">
        <v>164</v>
      </c>
      <c r="Q2320" t="s">
        <v>27</v>
      </c>
      <c r="R2320">
        <v>97.2</v>
      </c>
      <c r="S2320">
        <v>9685.69</v>
      </c>
    </row>
    <row r="2321" spans="1:19">
      <c r="A2321" t="s">
        <v>5698</v>
      </c>
      <c r="B2321" s="2">
        <v>44044</v>
      </c>
      <c r="C2321" t="s">
        <v>22</v>
      </c>
      <c r="D2321">
        <v>28</v>
      </c>
      <c r="E2321" t="s">
        <v>23</v>
      </c>
      <c r="F2321">
        <v>2</v>
      </c>
      <c r="G2321">
        <v>3</v>
      </c>
      <c r="H2321" t="s">
        <v>3686</v>
      </c>
      <c r="I2321">
        <v>6026</v>
      </c>
      <c r="J2321">
        <v>7</v>
      </c>
      <c r="K2321">
        <v>60</v>
      </c>
      <c r="L2321" t="s">
        <v>15568</v>
      </c>
      <c r="M2321" t="s">
        <v>23</v>
      </c>
      <c r="N2321" t="s">
        <v>23</v>
      </c>
      <c r="O2321" t="s">
        <v>49</v>
      </c>
      <c r="P2321" t="s">
        <v>164</v>
      </c>
      <c r="Q2321" t="s">
        <v>27</v>
      </c>
      <c r="R2321">
        <v>60.5</v>
      </c>
      <c r="S2321">
        <v>6288.85</v>
      </c>
    </row>
    <row r="2322" spans="1:19">
      <c r="A2322" t="s">
        <v>5701</v>
      </c>
      <c r="B2322" s="2">
        <v>45496</v>
      </c>
      <c r="C2322" t="s">
        <v>33</v>
      </c>
      <c r="D2322">
        <v>37</v>
      </c>
      <c r="E2322" t="s">
        <v>23</v>
      </c>
      <c r="F2322">
        <v>1</v>
      </c>
      <c r="G2322">
        <v>3</v>
      </c>
      <c r="H2322" t="s">
        <v>3686</v>
      </c>
      <c r="I2322">
        <v>4977</v>
      </c>
      <c r="J2322">
        <v>5</v>
      </c>
      <c r="K2322">
        <v>13</v>
      </c>
      <c r="L2322" t="s">
        <v>97</v>
      </c>
      <c r="M2322" t="s">
        <v>23</v>
      </c>
      <c r="N2322" t="s">
        <v>23</v>
      </c>
      <c r="O2322" t="s">
        <v>49</v>
      </c>
      <c r="P2322" t="s">
        <v>202</v>
      </c>
      <c r="Q2322" t="s">
        <v>27</v>
      </c>
      <c r="R2322">
        <v>54.15</v>
      </c>
      <c r="S2322">
        <v>956.24</v>
      </c>
    </row>
    <row r="2323" spans="1:19">
      <c r="A2323" t="s">
        <v>5703</v>
      </c>
      <c r="B2323" s="2">
        <v>44553</v>
      </c>
      <c r="C2323" t="s">
        <v>33</v>
      </c>
      <c r="D2323">
        <v>51</v>
      </c>
      <c r="E2323" t="s">
        <v>39</v>
      </c>
      <c r="F2323">
        <v>3</v>
      </c>
      <c r="G2323">
        <v>3</v>
      </c>
      <c r="H2323" t="s">
        <v>3686</v>
      </c>
      <c r="I2323">
        <v>5044</v>
      </c>
      <c r="J2323">
        <v>0</v>
      </c>
      <c r="K2323">
        <v>44</v>
      </c>
      <c r="L2323" t="s">
        <v>142</v>
      </c>
      <c r="M2323" t="s">
        <v>23</v>
      </c>
      <c r="N2323" t="s">
        <v>23</v>
      </c>
      <c r="O2323" t="s">
        <v>49</v>
      </c>
      <c r="P2323" t="s">
        <v>202</v>
      </c>
      <c r="Q2323" t="s">
        <v>50</v>
      </c>
      <c r="R2323">
        <v>77.55</v>
      </c>
      <c r="S2323">
        <v>3694.18</v>
      </c>
    </row>
    <row r="2324" spans="1:19">
      <c r="A2324" t="s">
        <v>5705</v>
      </c>
      <c r="B2324" s="2">
        <v>44813</v>
      </c>
      <c r="C2324" t="s">
        <v>22</v>
      </c>
      <c r="D2324">
        <v>39</v>
      </c>
      <c r="E2324" t="s">
        <v>23</v>
      </c>
      <c r="F2324">
        <v>0</v>
      </c>
      <c r="G2324">
        <v>3</v>
      </c>
      <c r="H2324" t="s">
        <v>3686</v>
      </c>
      <c r="I2324">
        <v>5638</v>
      </c>
      <c r="J2324">
        <v>5</v>
      </c>
      <c r="K2324">
        <v>35</v>
      </c>
      <c r="L2324" t="s">
        <v>15568</v>
      </c>
      <c r="M2324" t="s">
        <v>39</v>
      </c>
      <c r="N2324" t="s">
        <v>23</v>
      </c>
      <c r="O2324" t="s">
        <v>49</v>
      </c>
      <c r="P2324" t="s">
        <v>202</v>
      </c>
      <c r="Q2324" t="s">
        <v>50</v>
      </c>
      <c r="R2324">
        <v>53.15</v>
      </c>
      <c r="S2324">
        <v>1930.9</v>
      </c>
    </row>
    <row r="2325" spans="1:19">
      <c r="A2325" t="s">
        <v>5708</v>
      </c>
      <c r="B2325" s="2">
        <v>45767</v>
      </c>
      <c r="C2325" t="s">
        <v>22</v>
      </c>
      <c r="D2325">
        <v>53</v>
      </c>
      <c r="E2325" t="s">
        <v>39</v>
      </c>
      <c r="F2325">
        <v>0</v>
      </c>
      <c r="G2325">
        <v>3</v>
      </c>
      <c r="H2325" t="s">
        <v>3686</v>
      </c>
      <c r="I2325">
        <v>5018</v>
      </c>
      <c r="J2325">
        <v>0</v>
      </c>
      <c r="K2325">
        <v>4</v>
      </c>
      <c r="L2325" t="s">
        <v>15568</v>
      </c>
      <c r="M2325" t="s">
        <v>23</v>
      </c>
      <c r="N2325" t="s">
        <v>39</v>
      </c>
      <c r="P2325" t="s">
        <v>202</v>
      </c>
      <c r="Q2325" t="s">
        <v>50</v>
      </c>
      <c r="R2325">
        <v>19.7</v>
      </c>
      <c r="S2325">
        <v>209.96</v>
      </c>
    </row>
    <row r="2326" spans="1:19">
      <c r="A2326" t="s">
        <v>5710</v>
      </c>
      <c r="B2326" s="2">
        <v>45180</v>
      </c>
      <c r="C2326" t="s">
        <v>33</v>
      </c>
      <c r="D2326">
        <v>49</v>
      </c>
      <c r="E2326" t="s">
        <v>39</v>
      </c>
      <c r="F2326">
        <v>0</v>
      </c>
      <c r="G2326">
        <v>3</v>
      </c>
      <c r="H2326" t="s">
        <v>3686</v>
      </c>
      <c r="I2326">
        <v>3630</v>
      </c>
      <c r="J2326">
        <v>0</v>
      </c>
      <c r="K2326">
        <v>23</v>
      </c>
      <c r="L2326" t="s">
        <v>15568</v>
      </c>
      <c r="M2326" t="s">
        <v>23</v>
      </c>
      <c r="N2326" t="s">
        <v>39</v>
      </c>
      <c r="P2326" t="s">
        <v>26</v>
      </c>
      <c r="Q2326" t="s">
        <v>27</v>
      </c>
      <c r="R2326">
        <v>20.3</v>
      </c>
      <c r="S2326">
        <v>844.58</v>
      </c>
    </row>
    <row r="2327" spans="1:19">
      <c r="A2327" t="s">
        <v>5712</v>
      </c>
      <c r="B2327" s="2">
        <v>45339</v>
      </c>
      <c r="C2327" t="s">
        <v>22</v>
      </c>
      <c r="D2327">
        <v>38</v>
      </c>
      <c r="E2327" t="s">
        <v>23</v>
      </c>
      <c r="F2327">
        <v>1</v>
      </c>
      <c r="G2327">
        <v>3</v>
      </c>
      <c r="H2327" t="s">
        <v>3686</v>
      </c>
      <c r="I2327">
        <v>2065</v>
      </c>
      <c r="J2327">
        <v>3</v>
      </c>
      <c r="K2327">
        <v>18</v>
      </c>
      <c r="L2327" t="s">
        <v>15568</v>
      </c>
      <c r="M2327" t="s">
        <v>23</v>
      </c>
      <c r="N2327" t="s">
        <v>23</v>
      </c>
      <c r="O2327" t="s">
        <v>49</v>
      </c>
      <c r="P2327" t="s">
        <v>26</v>
      </c>
      <c r="Q2327" t="s">
        <v>27</v>
      </c>
      <c r="R2327">
        <v>83.25</v>
      </c>
      <c r="S2327">
        <v>1796.37</v>
      </c>
    </row>
    <row r="2328" spans="1:19">
      <c r="A2328" t="s">
        <v>5714</v>
      </c>
      <c r="B2328" s="2">
        <v>44061</v>
      </c>
      <c r="C2328" t="s">
        <v>22</v>
      </c>
      <c r="D2328">
        <v>29</v>
      </c>
      <c r="E2328" t="s">
        <v>39</v>
      </c>
      <c r="F2328">
        <v>0</v>
      </c>
      <c r="G2328">
        <v>3</v>
      </c>
      <c r="H2328" t="s">
        <v>3686</v>
      </c>
      <c r="I2328">
        <v>4807</v>
      </c>
      <c r="J2328">
        <v>0</v>
      </c>
      <c r="K2328">
        <v>60</v>
      </c>
      <c r="L2328" t="s">
        <v>15568</v>
      </c>
      <c r="M2328" t="s">
        <v>23</v>
      </c>
      <c r="N2328" t="s">
        <v>23</v>
      </c>
      <c r="O2328" t="s">
        <v>49</v>
      </c>
      <c r="P2328" t="s">
        <v>202</v>
      </c>
      <c r="Q2328" t="s">
        <v>50</v>
      </c>
      <c r="R2328">
        <v>79</v>
      </c>
      <c r="S2328">
        <v>6908.9</v>
      </c>
    </row>
    <row r="2329" spans="1:19">
      <c r="A2329" t="s">
        <v>5716</v>
      </c>
      <c r="B2329" s="2">
        <v>45703</v>
      </c>
      <c r="C2329" t="s">
        <v>22</v>
      </c>
      <c r="D2329">
        <v>62</v>
      </c>
      <c r="E2329" t="s">
        <v>23</v>
      </c>
      <c r="F2329">
        <v>3</v>
      </c>
      <c r="G2329">
        <v>3</v>
      </c>
      <c r="H2329" t="s">
        <v>3686</v>
      </c>
      <c r="I2329">
        <v>4076</v>
      </c>
      <c r="J2329">
        <v>1</v>
      </c>
      <c r="K2329">
        <v>6</v>
      </c>
      <c r="L2329" t="s">
        <v>48</v>
      </c>
      <c r="M2329" t="s">
        <v>23</v>
      </c>
      <c r="N2329" t="s">
        <v>23</v>
      </c>
      <c r="O2329" t="s">
        <v>49</v>
      </c>
      <c r="P2329" t="s">
        <v>26</v>
      </c>
      <c r="Q2329" t="s">
        <v>27</v>
      </c>
      <c r="R2329">
        <v>49.15</v>
      </c>
      <c r="S2329">
        <v>503.85</v>
      </c>
    </row>
    <row r="2330" spans="1:19">
      <c r="A2330" t="s">
        <v>5718</v>
      </c>
      <c r="B2330" s="2">
        <v>45282</v>
      </c>
      <c r="C2330" t="s">
        <v>33</v>
      </c>
      <c r="D2330">
        <v>48</v>
      </c>
      <c r="E2330" t="s">
        <v>23</v>
      </c>
      <c r="F2330">
        <v>2</v>
      </c>
      <c r="G2330">
        <v>3</v>
      </c>
      <c r="H2330" t="s">
        <v>3686</v>
      </c>
      <c r="I2330">
        <v>2698</v>
      </c>
      <c r="J2330">
        <v>10</v>
      </c>
      <c r="K2330">
        <v>20</v>
      </c>
      <c r="L2330" t="s">
        <v>15568</v>
      </c>
      <c r="M2330" t="s">
        <v>23</v>
      </c>
      <c r="N2330" t="s">
        <v>39</v>
      </c>
      <c r="P2330" t="s">
        <v>26</v>
      </c>
      <c r="Q2330" t="s">
        <v>50</v>
      </c>
      <c r="R2330">
        <v>20.05</v>
      </c>
      <c r="S2330">
        <v>701.85</v>
      </c>
    </row>
    <row r="2331" spans="1:19">
      <c r="A2331" t="s">
        <v>5720</v>
      </c>
      <c r="B2331" s="2">
        <v>45070</v>
      </c>
      <c r="C2331" t="s">
        <v>33</v>
      </c>
      <c r="D2331">
        <v>31</v>
      </c>
      <c r="E2331" t="s">
        <v>23</v>
      </c>
      <c r="F2331">
        <v>0</v>
      </c>
      <c r="G2331">
        <v>3</v>
      </c>
      <c r="H2331" t="s">
        <v>3686</v>
      </c>
      <c r="I2331">
        <v>3291</v>
      </c>
      <c r="J2331">
        <v>0</v>
      </c>
      <c r="K2331">
        <v>27</v>
      </c>
      <c r="L2331" t="s">
        <v>40</v>
      </c>
      <c r="M2331" t="s">
        <v>23</v>
      </c>
      <c r="N2331" t="s">
        <v>23</v>
      </c>
      <c r="O2331" t="s">
        <v>25</v>
      </c>
      <c r="P2331" t="s">
        <v>26</v>
      </c>
      <c r="Q2331" t="s">
        <v>27</v>
      </c>
      <c r="R2331">
        <v>76.099999999999994</v>
      </c>
      <c r="S2331">
        <v>3134.35</v>
      </c>
    </row>
    <row r="2332" spans="1:19">
      <c r="A2332" t="s">
        <v>5722</v>
      </c>
      <c r="B2332" s="2">
        <v>45812</v>
      </c>
      <c r="C2332" t="s">
        <v>33</v>
      </c>
      <c r="D2332">
        <v>26</v>
      </c>
      <c r="E2332" t="s">
        <v>39</v>
      </c>
      <c r="F2332">
        <v>0</v>
      </c>
      <c r="G2332">
        <v>3</v>
      </c>
      <c r="H2332" t="s">
        <v>3751</v>
      </c>
      <c r="I2332">
        <v>3805</v>
      </c>
      <c r="J2332">
        <v>0</v>
      </c>
      <c r="K2332">
        <v>2</v>
      </c>
      <c r="L2332" t="s">
        <v>48</v>
      </c>
      <c r="M2332" t="s">
        <v>23</v>
      </c>
      <c r="N2332" t="s">
        <v>23</v>
      </c>
      <c r="O2332" t="s">
        <v>56</v>
      </c>
      <c r="P2332" t="s">
        <v>202</v>
      </c>
      <c r="Q2332" t="s">
        <v>27</v>
      </c>
      <c r="R2332">
        <v>44.3</v>
      </c>
      <c r="S2332">
        <v>137.12</v>
      </c>
    </row>
    <row r="2333" spans="1:19">
      <c r="A2333" t="s">
        <v>5724</v>
      </c>
      <c r="B2333" s="2">
        <v>45853</v>
      </c>
      <c r="C2333" t="s">
        <v>22</v>
      </c>
      <c r="D2333">
        <v>73</v>
      </c>
      <c r="E2333" t="s">
        <v>39</v>
      </c>
      <c r="F2333">
        <v>0</v>
      </c>
      <c r="G2333">
        <v>3</v>
      </c>
      <c r="H2333" t="s">
        <v>3751</v>
      </c>
      <c r="I2333">
        <v>4576</v>
      </c>
      <c r="J2333">
        <v>0</v>
      </c>
      <c r="K2333">
        <v>1</v>
      </c>
      <c r="L2333" t="s">
        <v>48</v>
      </c>
      <c r="M2333" t="s">
        <v>23</v>
      </c>
      <c r="N2333" t="s">
        <v>23</v>
      </c>
      <c r="O2333" t="s">
        <v>49</v>
      </c>
      <c r="P2333" t="s">
        <v>164</v>
      </c>
      <c r="Q2333" t="s">
        <v>27</v>
      </c>
      <c r="R2333">
        <v>45.2</v>
      </c>
      <c r="S2333">
        <v>94.54</v>
      </c>
    </row>
    <row r="2334" spans="1:19">
      <c r="A2334" t="s">
        <v>5727</v>
      </c>
      <c r="B2334" s="2">
        <v>45018</v>
      </c>
      <c r="C2334" t="s">
        <v>22</v>
      </c>
      <c r="D2334">
        <v>73</v>
      </c>
      <c r="E2334" t="s">
        <v>23</v>
      </c>
      <c r="F2334">
        <v>2</v>
      </c>
      <c r="G2334">
        <v>3</v>
      </c>
      <c r="H2334" t="s">
        <v>3686</v>
      </c>
      <c r="I2334">
        <v>5195</v>
      </c>
      <c r="J2334">
        <v>1</v>
      </c>
      <c r="K2334">
        <v>28</v>
      </c>
      <c r="L2334" t="s">
        <v>15568</v>
      </c>
      <c r="M2334" t="s">
        <v>23</v>
      </c>
      <c r="N2334" t="s">
        <v>23</v>
      </c>
      <c r="O2334" t="s">
        <v>49</v>
      </c>
      <c r="P2334" t="s">
        <v>202</v>
      </c>
      <c r="Q2334" t="s">
        <v>27</v>
      </c>
      <c r="R2334">
        <v>51</v>
      </c>
      <c r="S2334">
        <v>1593.68</v>
      </c>
    </row>
    <row r="2335" spans="1:19">
      <c r="A2335" t="s">
        <v>5729</v>
      </c>
      <c r="B2335" s="2">
        <v>44064</v>
      </c>
      <c r="C2335" t="s">
        <v>33</v>
      </c>
      <c r="D2335">
        <v>73</v>
      </c>
      <c r="E2335" t="s">
        <v>23</v>
      </c>
      <c r="F2335">
        <v>0</v>
      </c>
      <c r="G2335">
        <v>3</v>
      </c>
      <c r="H2335" t="s">
        <v>3686</v>
      </c>
      <c r="I2335">
        <v>4340</v>
      </c>
      <c r="J2335">
        <v>6</v>
      </c>
      <c r="K2335">
        <v>60</v>
      </c>
      <c r="L2335" t="s">
        <v>142</v>
      </c>
      <c r="M2335" t="s">
        <v>23</v>
      </c>
      <c r="N2335" t="s">
        <v>23</v>
      </c>
      <c r="O2335" t="s">
        <v>25</v>
      </c>
      <c r="P2335" t="s">
        <v>164</v>
      </c>
      <c r="Q2335" t="s">
        <v>27</v>
      </c>
      <c r="R2335">
        <v>89.45</v>
      </c>
      <c r="S2335">
        <v>6785.4</v>
      </c>
    </row>
    <row r="2336" spans="1:19">
      <c r="A2336" t="s">
        <v>5731</v>
      </c>
      <c r="B2336" s="2">
        <v>43716</v>
      </c>
      <c r="C2336" t="s">
        <v>22</v>
      </c>
      <c r="D2336">
        <v>70</v>
      </c>
      <c r="E2336" t="s">
        <v>23</v>
      </c>
      <c r="F2336">
        <v>2</v>
      </c>
      <c r="G2336">
        <v>3</v>
      </c>
      <c r="H2336" t="s">
        <v>3686</v>
      </c>
      <c r="I2336">
        <v>4485</v>
      </c>
      <c r="J2336">
        <v>5</v>
      </c>
      <c r="K2336">
        <v>71</v>
      </c>
      <c r="L2336" t="s">
        <v>316</v>
      </c>
      <c r="M2336" t="s">
        <v>23</v>
      </c>
      <c r="N2336" t="s">
        <v>23</v>
      </c>
      <c r="O2336" t="s">
        <v>25</v>
      </c>
      <c r="P2336" t="s">
        <v>202</v>
      </c>
      <c r="Q2336" t="s">
        <v>27</v>
      </c>
      <c r="R2336">
        <v>86.7</v>
      </c>
      <c r="S2336">
        <v>8320.7099999999991</v>
      </c>
    </row>
    <row r="2337" spans="1:19">
      <c r="A2337" t="s">
        <v>5734</v>
      </c>
      <c r="B2337" s="2">
        <v>45469</v>
      </c>
      <c r="C2337" t="s">
        <v>33</v>
      </c>
      <c r="D2337">
        <v>76</v>
      </c>
      <c r="E2337" t="s">
        <v>39</v>
      </c>
      <c r="F2337">
        <v>0</v>
      </c>
      <c r="G2337">
        <v>3</v>
      </c>
      <c r="H2337" t="s">
        <v>3686</v>
      </c>
      <c r="I2337">
        <v>5327</v>
      </c>
      <c r="J2337">
        <v>0</v>
      </c>
      <c r="K2337">
        <v>14</v>
      </c>
      <c r="L2337" t="s">
        <v>15568</v>
      </c>
      <c r="M2337" t="s">
        <v>23</v>
      </c>
      <c r="N2337" t="s">
        <v>23</v>
      </c>
      <c r="O2337" t="s">
        <v>25</v>
      </c>
      <c r="P2337" t="s">
        <v>26</v>
      </c>
      <c r="Q2337" t="s">
        <v>27</v>
      </c>
      <c r="R2337">
        <v>78.849999999999994</v>
      </c>
      <c r="S2337">
        <v>1765.94</v>
      </c>
    </row>
    <row r="2338" spans="1:19">
      <c r="A2338" t="s">
        <v>5736</v>
      </c>
      <c r="B2338" s="2">
        <v>45813</v>
      </c>
      <c r="C2338" t="s">
        <v>22</v>
      </c>
      <c r="D2338">
        <v>76</v>
      </c>
      <c r="E2338" t="s">
        <v>23</v>
      </c>
      <c r="F2338">
        <v>0</v>
      </c>
      <c r="G2338">
        <v>3</v>
      </c>
      <c r="H2338" t="s">
        <v>3751</v>
      </c>
      <c r="I2338">
        <v>3866</v>
      </c>
      <c r="J2338">
        <v>6</v>
      </c>
      <c r="K2338">
        <v>2</v>
      </c>
      <c r="L2338" t="s">
        <v>15568</v>
      </c>
      <c r="M2338" t="s">
        <v>23</v>
      </c>
      <c r="N2338" t="s">
        <v>39</v>
      </c>
      <c r="P2338" t="s">
        <v>202</v>
      </c>
      <c r="Q2338" t="s">
        <v>50</v>
      </c>
      <c r="R2338">
        <v>20.2</v>
      </c>
      <c r="S2338">
        <v>111.57</v>
      </c>
    </row>
    <row r="2339" spans="1:19">
      <c r="A2339" t="s">
        <v>5738</v>
      </c>
      <c r="B2339" s="2">
        <v>43680</v>
      </c>
      <c r="C2339" t="s">
        <v>22</v>
      </c>
      <c r="D2339">
        <v>22</v>
      </c>
      <c r="E2339" t="s">
        <v>23</v>
      </c>
      <c r="F2339">
        <v>0</v>
      </c>
      <c r="G2339">
        <v>3</v>
      </c>
      <c r="H2339" t="s">
        <v>3686</v>
      </c>
      <c r="I2339">
        <v>5883</v>
      </c>
      <c r="J2339">
        <v>8</v>
      </c>
      <c r="K2339">
        <v>72</v>
      </c>
      <c r="L2339" t="s">
        <v>15568</v>
      </c>
      <c r="M2339" t="s">
        <v>23</v>
      </c>
      <c r="N2339" t="s">
        <v>23</v>
      </c>
      <c r="O2339" t="s">
        <v>49</v>
      </c>
      <c r="P2339" t="s">
        <v>164</v>
      </c>
      <c r="Q2339" t="s">
        <v>50</v>
      </c>
      <c r="R2339">
        <v>92</v>
      </c>
      <c r="S2339">
        <v>7175.19</v>
      </c>
    </row>
    <row r="2340" spans="1:19">
      <c r="A2340" t="s">
        <v>5740</v>
      </c>
      <c r="B2340" s="2">
        <v>45863</v>
      </c>
      <c r="C2340" t="s">
        <v>22</v>
      </c>
      <c r="D2340">
        <v>55</v>
      </c>
      <c r="E2340" t="s">
        <v>39</v>
      </c>
      <c r="F2340">
        <v>0</v>
      </c>
      <c r="G2340">
        <v>3</v>
      </c>
      <c r="H2340" t="s">
        <v>3751</v>
      </c>
      <c r="I2340">
        <v>4629</v>
      </c>
      <c r="J2340">
        <v>0</v>
      </c>
      <c r="K2340">
        <v>1</v>
      </c>
      <c r="L2340" t="s">
        <v>15568</v>
      </c>
      <c r="M2340" t="s">
        <v>23</v>
      </c>
      <c r="N2340" t="s">
        <v>39</v>
      </c>
      <c r="P2340" t="s">
        <v>26</v>
      </c>
      <c r="Q2340" t="s">
        <v>50</v>
      </c>
      <c r="R2340">
        <v>19.2</v>
      </c>
      <c r="S2340">
        <v>55.08</v>
      </c>
    </row>
    <row r="2341" spans="1:19">
      <c r="A2341" t="s">
        <v>5742</v>
      </c>
      <c r="B2341" s="2">
        <v>44621</v>
      </c>
      <c r="C2341" t="s">
        <v>33</v>
      </c>
      <c r="D2341">
        <v>33</v>
      </c>
      <c r="E2341" t="s">
        <v>23</v>
      </c>
      <c r="F2341">
        <v>0</v>
      </c>
      <c r="G2341">
        <v>3</v>
      </c>
      <c r="H2341" t="s">
        <v>3686</v>
      </c>
      <c r="I2341">
        <v>2894</v>
      </c>
      <c r="J2341">
        <v>8</v>
      </c>
      <c r="K2341">
        <v>41</v>
      </c>
      <c r="L2341" t="s">
        <v>142</v>
      </c>
      <c r="M2341" t="s">
        <v>23</v>
      </c>
      <c r="N2341" t="s">
        <v>23</v>
      </c>
      <c r="O2341" t="s">
        <v>56</v>
      </c>
      <c r="P2341" t="s">
        <v>202</v>
      </c>
      <c r="Q2341" t="s">
        <v>50</v>
      </c>
      <c r="R2341">
        <v>78.349999999999994</v>
      </c>
      <c r="S2341">
        <v>3983.64</v>
      </c>
    </row>
    <row r="2342" spans="1:19">
      <c r="A2342" t="s">
        <v>5745</v>
      </c>
      <c r="B2342" s="2">
        <v>45707</v>
      </c>
      <c r="C2342" t="s">
        <v>22</v>
      </c>
      <c r="D2342">
        <v>28</v>
      </c>
      <c r="E2342" t="s">
        <v>39</v>
      </c>
      <c r="F2342">
        <v>1</v>
      </c>
      <c r="G2342">
        <v>3</v>
      </c>
      <c r="H2342" t="s">
        <v>3686</v>
      </c>
      <c r="I2342">
        <v>2276</v>
      </c>
      <c r="J2342">
        <v>0</v>
      </c>
      <c r="K2342">
        <v>6</v>
      </c>
      <c r="L2342" t="s">
        <v>15568</v>
      </c>
      <c r="M2342" t="s">
        <v>23</v>
      </c>
      <c r="N2342" t="s">
        <v>39</v>
      </c>
      <c r="P2342" t="s">
        <v>26</v>
      </c>
      <c r="Q2342" t="s">
        <v>84</v>
      </c>
      <c r="R2342">
        <v>19.7</v>
      </c>
      <c r="S2342">
        <v>278.33</v>
      </c>
    </row>
    <row r="2343" spans="1:19">
      <c r="A2343" t="s">
        <v>5747</v>
      </c>
      <c r="B2343" s="2">
        <v>44516</v>
      </c>
      <c r="C2343" t="s">
        <v>22</v>
      </c>
      <c r="D2343">
        <v>46</v>
      </c>
      <c r="E2343" t="s">
        <v>23</v>
      </c>
      <c r="F2343">
        <v>0</v>
      </c>
      <c r="G2343">
        <v>3</v>
      </c>
      <c r="H2343" t="s">
        <v>3686</v>
      </c>
      <c r="I2343">
        <v>3289</v>
      </c>
      <c r="J2343">
        <v>8</v>
      </c>
      <c r="K2343">
        <v>45</v>
      </c>
      <c r="L2343" t="s">
        <v>15568</v>
      </c>
      <c r="M2343" t="s">
        <v>23</v>
      </c>
      <c r="N2343" t="s">
        <v>23</v>
      </c>
      <c r="O2343" t="s">
        <v>25</v>
      </c>
      <c r="P2343" t="s">
        <v>26</v>
      </c>
      <c r="Q2343" t="s">
        <v>50</v>
      </c>
      <c r="R2343">
        <v>84.55</v>
      </c>
      <c r="S2343">
        <v>4739.95</v>
      </c>
    </row>
    <row r="2344" spans="1:19">
      <c r="A2344" t="s">
        <v>5749</v>
      </c>
      <c r="B2344" s="2">
        <v>43717</v>
      </c>
      <c r="C2344" t="s">
        <v>22</v>
      </c>
      <c r="D2344">
        <v>49</v>
      </c>
      <c r="E2344" t="s">
        <v>23</v>
      </c>
      <c r="F2344">
        <v>3</v>
      </c>
      <c r="G2344">
        <v>3</v>
      </c>
      <c r="H2344" t="s">
        <v>3686</v>
      </c>
      <c r="I2344">
        <v>5394</v>
      </c>
      <c r="J2344">
        <v>9</v>
      </c>
      <c r="K2344">
        <v>71</v>
      </c>
      <c r="L2344" t="s">
        <v>316</v>
      </c>
      <c r="M2344" t="s">
        <v>23</v>
      </c>
      <c r="N2344" t="s">
        <v>23</v>
      </c>
      <c r="O2344" t="s">
        <v>49</v>
      </c>
      <c r="P2344" t="s">
        <v>164</v>
      </c>
      <c r="Q2344" t="s">
        <v>27</v>
      </c>
      <c r="R2344">
        <v>85.45</v>
      </c>
      <c r="S2344">
        <v>7650.83</v>
      </c>
    </row>
    <row r="2345" spans="1:19">
      <c r="A2345" t="s">
        <v>5751</v>
      </c>
      <c r="B2345" s="2">
        <v>44487</v>
      </c>
      <c r="C2345" t="s">
        <v>22</v>
      </c>
      <c r="D2345">
        <v>35</v>
      </c>
      <c r="E2345" t="s">
        <v>23</v>
      </c>
      <c r="F2345">
        <v>0</v>
      </c>
      <c r="G2345">
        <v>3</v>
      </c>
      <c r="H2345" t="s">
        <v>3686</v>
      </c>
      <c r="I2345">
        <v>2519</v>
      </c>
      <c r="J2345">
        <v>6</v>
      </c>
      <c r="K2345">
        <v>46</v>
      </c>
      <c r="L2345" t="s">
        <v>142</v>
      </c>
      <c r="M2345" t="s">
        <v>39</v>
      </c>
      <c r="N2345" t="s">
        <v>23</v>
      </c>
      <c r="O2345" t="s">
        <v>49</v>
      </c>
      <c r="P2345" t="s">
        <v>164</v>
      </c>
      <c r="Q2345" t="s">
        <v>50</v>
      </c>
      <c r="R2345">
        <v>40.4</v>
      </c>
      <c r="S2345">
        <v>1922.7</v>
      </c>
    </row>
    <row r="2346" spans="1:19">
      <c r="A2346" t="s">
        <v>5754</v>
      </c>
      <c r="B2346" s="2">
        <v>45728</v>
      </c>
      <c r="C2346" t="s">
        <v>22</v>
      </c>
      <c r="D2346">
        <v>63</v>
      </c>
      <c r="E2346" t="s">
        <v>39</v>
      </c>
      <c r="F2346">
        <v>0</v>
      </c>
      <c r="G2346">
        <v>3</v>
      </c>
      <c r="H2346" t="s">
        <v>3686</v>
      </c>
      <c r="I2346">
        <v>5064</v>
      </c>
      <c r="J2346">
        <v>0</v>
      </c>
      <c r="K2346">
        <v>5</v>
      </c>
      <c r="L2346" t="s">
        <v>15568</v>
      </c>
      <c r="M2346" t="s">
        <v>23</v>
      </c>
      <c r="N2346" t="s">
        <v>39</v>
      </c>
      <c r="P2346" t="s">
        <v>26</v>
      </c>
      <c r="Q2346" t="s">
        <v>50</v>
      </c>
      <c r="R2346">
        <v>20.25</v>
      </c>
      <c r="S2346">
        <v>148.94999999999999</v>
      </c>
    </row>
    <row r="2347" spans="1:19">
      <c r="A2347" t="s">
        <v>5756</v>
      </c>
      <c r="B2347" s="2">
        <v>44798</v>
      </c>
      <c r="C2347" t="s">
        <v>22</v>
      </c>
      <c r="D2347">
        <v>31</v>
      </c>
      <c r="E2347" t="s">
        <v>23</v>
      </c>
      <c r="F2347">
        <v>0</v>
      </c>
      <c r="G2347">
        <v>3</v>
      </c>
      <c r="H2347" t="s">
        <v>3686</v>
      </c>
      <c r="I2347">
        <v>5111</v>
      </c>
      <c r="J2347">
        <v>4</v>
      </c>
      <c r="K2347">
        <v>36</v>
      </c>
      <c r="L2347" t="s">
        <v>40</v>
      </c>
      <c r="M2347" t="s">
        <v>23</v>
      </c>
      <c r="N2347" t="s">
        <v>23</v>
      </c>
      <c r="O2347" t="s">
        <v>25</v>
      </c>
      <c r="P2347" t="s">
        <v>26</v>
      </c>
      <c r="Q2347" t="s">
        <v>27</v>
      </c>
      <c r="R2347">
        <v>95.4</v>
      </c>
      <c r="S2347">
        <v>4935.08</v>
      </c>
    </row>
    <row r="2348" spans="1:19">
      <c r="A2348" t="s">
        <v>5758</v>
      </c>
      <c r="B2348" s="2">
        <v>43958</v>
      </c>
      <c r="C2348" t="s">
        <v>22</v>
      </c>
      <c r="D2348">
        <v>58</v>
      </c>
      <c r="E2348" t="s">
        <v>23</v>
      </c>
      <c r="F2348">
        <v>0</v>
      </c>
      <c r="G2348">
        <v>3</v>
      </c>
      <c r="H2348" t="s">
        <v>3686</v>
      </c>
      <c r="I2348">
        <v>5114</v>
      </c>
      <c r="J2348">
        <v>6</v>
      </c>
      <c r="K2348">
        <v>63</v>
      </c>
      <c r="L2348" t="s">
        <v>15568</v>
      </c>
      <c r="M2348" t="s">
        <v>23</v>
      </c>
      <c r="N2348" t="s">
        <v>23</v>
      </c>
      <c r="O2348" t="s">
        <v>56</v>
      </c>
      <c r="P2348" t="s">
        <v>202</v>
      </c>
      <c r="Q2348" t="s">
        <v>50</v>
      </c>
      <c r="R2348">
        <v>70.8</v>
      </c>
      <c r="S2348">
        <v>7409.17</v>
      </c>
    </row>
    <row r="2349" spans="1:19">
      <c r="A2349" t="s">
        <v>5761</v>
      </c>
      <c r="B2349" s="2">
        <v>43812</v>
      </c>
      <c r="C2349" t="s">
        <v>33</v>
      </c>
      <c r="D2349">
        <v>59</v>
      </c>
      <c r="E2349" t="s">
        <v>23</v>
      </c>
      <c r="F2349">
        <v>1</v>
      </c>
      <c r="G2349">
        <v>3</v>
      </c>
      <c r="H2349" t="s">
        <v>3686</v>
      </c>
      <c r="I2349">
        <v>5436</v>
      </c>
      <c r="J2349">
        <v>10</v>
      </c>
      <c r="K2349">
        <v>68</v>
      </c>
      <c r="L2349" t="s">
        <v>15568</v>
      </c>
      <c r="M2349" t="s">
        <v>23</v>
      </c>
      <c r="N2349" t="s">
        <v>23</v>
      </c>
      <c r="O2349" t="s">
        <v>49</v>
      </c>
      <c r="P2349" t="s">
        <v>164</v>
      </c>
      <c r="Q2349" t="s">
        <v>50</v>
      </c>
      <c r="R2349">
        <v>88</v>
      </c>
      <c r="S2349">
        <v>9160.58</v>
      </c>
    </row>
    <row r="2350" spans="1:19">
      <c r="A2350" t="s">
        <v>5764</v>
      </c>
      <c r="B2350" s="2">
        <v>43793</v>
      </c>
      <c r="C2350" t="s">
        <v>22</v>
      </c>
      <c r="D2350">
        <v>49</v>
      </c>
      <c r="E2350" t="s">
        <v>23</v>
      </c>
      <c r="F2350">
        <v>0</v>
      </c>
      <c r="G2350">
        <v>3</v>
      </c>
      <c r="H2350" t="s">
        <v>3686</v>
      </c>
      <c r="I2350">
        <v>5717</v>
      </c>
      <c r="J2350">
        <v>7</v>
      </c>
      <c r="K2350">
        <v>69</v>
      </c>
      <c r="L2350" t="s">
        <v>15568</v>
      </c>
      <c r="M2350" t="s">
        <v>39</v>
      </c>
      <c r="N2350" t="s">
        <v>23</v>
      </c>
      <c r="O2350" t="s">
        <v>49</v>
      </c>
      <c r="P2350" t="s">
        <v>164</v>
      </c>
      <c r="Q2350" t="s">
        <v>27</v>
      </c>
      <c r="R2350">
        <v>60.25</v>
      </c>
      <c r="S2350">
        <v>4175.5</v>
      </c>
    </row>
    <row r="2351" spans="1:19">
      <c r="A2351" t="s">
        <v>5766</v>
      </c>
      <c r="B2351" s="2">
        <v>45309</v>
      </c>
      <c r="C2351" t="s">
        <v>33</v>
      </c>
      <c r="D2351">
        <v>22</v>
      </c>
      <c r="E2351" t="s">
        <v>23</v>
      </c>
      <c r="F2351">
        <v>2</v>
      </c>
      <c r="G2351">
        <v>3</v>
      </c>
      <c r="H2351" t="s">
        <v>3686</v>
      </c>
      <c r="I2351">
        <v>5038</v>
      </c>
      <c r="J2351">
        <v>4</v>
      </c>
      <c r="K2351">
        <v>19</v>
      </c>
      <c r="L2351" t="s">
        <v>97</v>
      </c>
      <c r="M2351" t="s">
        <v>23</v>
      </c>
      <c r="N2351" t="s">
        <v>39</v>
      </c>
      <c r="P2351" t="s">
        <v>164</v>
      </c>
      <c r="Q2351" t="s">
        <v>50</v>
      </c>
      <c r="R2351">
        <v>25.6</v>
      </c>
      <c r="S2351">
        <v>1216.07</v>
      </c>
    </row>
    <row r="2352" spans="1:19">
      <c r="A2352" t="s">
        <v>5768</v>
      </c>
      <c r="B2352" s="2">
        <v>45355</v>
      </c>
      <c r="C2352" t="s">
        <v>33</v>
      </c>
      <c r="D2352">
        <v>50</v>
      </c>
      <c r="E2352" t="s">
        <v>39</v>
      </c>
      <c r="F2352">
        <v>0</v>
      </c>
      <c r="G2352">
        <v>3</v>
      </c>
      <c r="H2352" t="s">
        <v>3686</v>
      </c>
      <c r="I2352">
        <v>3561</v>
      </c>
      <c r="J2352">
        <v>0</v>
      </c>
      <c r="K2352">
        <v>17</v>
      </c>
      <c r="L2352" t="s">
        <v>97</v>
      </c>
      <c r="M2352" t="s">
        <v>23</v>
      </c>
      <c r="N2352" t="s">
        <v>39</v>
      </c>
      <c r="P2352" t="s">
        <v>164</v>
      </c>
      <c r="Q2352" t="s">
        <v>50</v>
      </c>
      <c r="R2352">
        <v>19.399999999999999</v>
      </c>
      <c r="S2352">
        <v>869.24</v>
      </c>
    </row>
    <row r="2353" spans="1:19">
      <c r="A2353" t="s">
        <v>5770</v>
      </c>
      <c r="B2353" s="2">
        <v>44403</v>
      </c>
      <c r="C2353" t="s">
        <v>22</v>
      </c>
      <c r="D2353">
        <v>58</v>
      </c>
      <c r="E2353" t="s">
        <v>39</v>
      </c>
      <c r="F2353">
        <v>3</v>
      </c>
      <c r="G2353">
        <v>3</v>
      </c>
      <c r="H2353" t="s">
        <v>3686</v>
      </c>
      <c r="I2353">
        <v>6005</v>
      </c>
      <c r="J2353">
        <v>0</v>
      </c>
      <c r="K2353">
        <v>49</v>
      </c>
      <c r="L2353" t="s">
        <v>15568</v>
      </c>
      <c r="M2353" t="s">
        <v>23</v>
      </c>
      <c r="N2353" t="s">
        <v>23</v>
      </c>
      <c r="O2353" t="s">
        <v>25</v>
      </c>
      <c r="P2353" t="s">
        <v>202</v>
      </c>
      <c r="Q2353" t="s">
        <v>50</v>
      </c>
      <c r="R2353">
        <v>109.2</v>
      </c>
      <c r="S2353">
        <v>5523.69</v>
      </c>
    </row>
    <row r="2354" spans="1:19">
      <c r="A2354" t="s">
        <v>5772</v>
      </c>
      <c r="B2354" s="2">
        <v>43696</v>
      </c>
      <c r="C2354" t="s">
        <v>33</v>
      </c>
      <c r="D2354">
        <v>35</v>
      </c>
      <c r="E2354" t="s">
        <v>23</v>
      </c>
      <c r="F2354">
        <v>0</v>
      </c>
      <c r="G2354">
        <v>3</v>
      </c>
      <c r="H2354" t="s">
        <v>3686</v>
      </c>
      <c r="I2354">
        <v>4697</v>
      </c>
      <c r="J2354">
        <v>4</v>
      </c>
      <c r="K2354">
        <v>72</v>
      </c>
      <c r="L2354" t="s">
        <v>316</v>
      </c>
      <c r="M2354" t="s">
        <v>23</v>
      </c>
      <c r="N2354" t="s">
        <v>23</v>
      </c>
      <c r="O2354" t="s">
        <v>25</v>
      </c>
      <c r="P2354" t="s">
        <v>164</v>
      </c>
      <c r="Q2354" t="s">
        <v>27</v>
      </c>
      <c r="R2354">
        <v>115.5</v>
      </c>
      <c r="S2354">
        <v>10063.790000000001</v>
      </c>
    </row>
    <row r="2355" spans="1:19">
      <c r="A2355" t="s">
        <v>5775</v>
      </c>
      <c r="B2355" s="2">
        <v>45788</v>
      </c>
      <c r="C2355" t="s">
        <v>22</v>
      </c>
      <c r="D2355">
        <v>26</v>
      </c>
      <c r="E2355" t="s">
        <v>23</v>
      </c>
      <c r="F2355">
        <v>0</v>
      </c>
      <c r="G2355">
        <v>3</v>
      </c>
      <c r="H2355" t="s">
        <v>3751</v>
      </c>
      <c r="I2355">
        <v>3985</v>
      </c>
      <c r="J2355">
        <v>3</v>
      </c>
      <c r="K2355">
        <v>3</v>
      </c>
      <c r="L2355" t="s">
        <v>15568</v>
      </c>
      <c r="M2355" t="s">
        <v>23</v>
      </c>
      <c r="N2355" t="s">
        <v>39</v>
      </c>
      <c r="P2355" t="s">
        <v>26</v>
      </c>
      <c r="Q2355" t="s">
        <v>27</v>
      </c>
      <c r="R2355">
        <v>20</v>
      </c>
      <c r="S2355">
        <v>142.83000000000001</v>
      </c>
    </row>
    <row r="2356" spans="1:19">
      <c r="A2356" t="s">
        <v>5777</v>
      </c>
      <c r="B2356" s="2">
        <v>45330</v>
      </c>
      <c r="C2356" t="s">
        <v>22</v>
      </c>
      <c r="D2356">
        <v>51</v>
      </c>
      <c r="E2356" t="s">
        <v>23</v>
      </c>
      <c r="F2356">
        <v>0</v>
      </c>
      <c r="G2356">
        <v>3</v>
      </c>
      <c r="H2356" t="s">
        <v>3686</v>
      </c>
      <c r="I2356">
        <v>2935</v>
      </c>
      <c r="J2356">
        <v>10</v>
      </c>
      <c r="K2356">
        <v>18</v>
      </c>
      <c r="L2356" t="s">
        <v>97</v>
      </c>
      <c r="M2356" t="s">
        <v>23</v>
      </c>
      <c r="N2356" t="s">
        <v>23</v>
      </c>
      <c r="O2356" t="s">
        <v>49</v>
      </c>
      <c r="P2356" t="s">
        <v>26</v>
      </c>
      <c r="Q2356" t="s">
        <v>27</v>
      </c>
      <c r="R2356">
        <v>44.35</v>
      </c>
      <c r="S2356">
        <v>1594.61</v>
      </c>
    </row>
    <row r="2357" spans="1:19">
      <c r="A2357" t="s">
        <v>5779</v>
      </c>
      <c r="B2357" s="2">
        <v>44763</v>
      </c>
      <c r="C2357" t="s">
        <v>33</v>
      </c>
      <c r="D2357">
        <v>41</v>
      </c>
      <c r="E2357" t="s">
        <v>39</v>
      </c>
      <c r="F2357">
        <v>0</v>
      </c>
      <c r="G2357">
        <v>3</v>
      </c>
      <c r="H2357" t="s">
        <v>3686</v>
      </c>
      <c r="I2357">
        <v>5135</v>
      </c>
      <c r="J2357">
        <v>0</v>
      </c>
      <c r="K2357">
        <v>37</v>
      </c>
      <c r="L2357" t="s">
        <v>15568</v>
      </c>
      <c r="M2357" t="s">
        <v>23</v>
      </c>
      <c r="N2357" t="s">
        <v>23</v>
      </c>
      <c r="O2357" t="s">
        <v>25</v>
      </c>
      <c r="P2357" t="s">
        <v>26</v>
      </c>
      <c r="Q2357" t="s">
        <v>27</v>
      </c>
      <c r="R2357">
        <v>91.2</v>
      </c>
      <c r="S2357">
        <v>3816.31</v>
      </c>
    </row>
    <row r="2358" spans="1:19">
      <c r="A2358" t="s">
        <v>5782</v>
      </c>
      <c r="B2358" s="2">
        <v>44249</v>
      </c>
      <c r="C2358" t="s">
        <v>22</v>
      </c>
      <c r="D2358">
        <v>52</v>
      </c>
      <c r="E2358" t="s">
        <v>39</v>
      </c>
      <c r="F2358">
        <v>0</v>
      </c>
      <c r="G2358">
        <v>3</v>
      </c>
      <c r="H2358" t="s">
        <v>3686</v>
      </c>
      <c r="I2358">
        <v>5418</v>
      </c>
      <c r="J2358">
        <v>0</v>
      </c>
      <c r="K2358">
        <v>54</v>
      </c>
      <c r="L2358" t="s">
        <v>15568</v>
      </c>
      <c r="M2358" t="s">
        <v>23</v>
      </c>
      <c r="N2358" t="s">
        <v>23</v>
      </c>
      <c r="O2358" t="s">
        <v>49</v>
      </c>
      <c r="P2358" t="s">
        <v>164</v>
      </c>
      <c r="Q2358" t="s">
        <v>27</v>
      </c>
      <c r="R2358">
        <v>87.1</v>
      </c>
      <c r="S2358">
        <v>5816.36</v>
      </c>
    </row>
    <row r="2359" spans="1:19">
      <c r="A2359" t="s">
        <v>5784</v>
      </c>
      <c r="B2359" s="2">
        <v>45224</v>
      </c>
      <c r="C2359" t="s">
        <v>33</v>
      </c>
      <c r="D2359">
        <v>60</v>
      </c>
      <c r="E2359" t="s">
        <v>39</v>
      </c>
      <c r="F2359">
        <v>2</v>
      </c>
      <c r="G2359">
        <v>3</v>
      </c>
      <c r="H2359" t="s">
        <v>3686</v>
      </c>
      <c r="I2359">
        <v>3169</v>
      </c>
      <c r="J2359">
        <v>0</v>
      </c>
      <c r="K2359">
        <v>22</v>
      </c>
      <c r="L2359" t="s">
        <v>97</v>
      </c>
      <c r="M2359" t="s">
        <v>23</v>
      </c>
      <c r="N2359" t="s">
        <v>39</v>
      </c>
      <c r="P2359" t="s">
        <v>26</v>
      </c>
      <c r="Q2359" t="s">
        <v>27</v>
      </c>
      <c r="R2359">
        <v>20.55</v>
      </c>
      <c r="S2359">
        <v>1437.19</v>
      </c>
    </row>
    <row r="2360" spans="1:19">
      <c r="A2360" t="s">
        <v>5786</v>
      </c>
      <c r="B2360" s="2">
        <v>43698</v>
      </c>
      <c r="C2360" t="s">
        <v>33</v>
      </c>
      <c r="D2360">
        <v>28</v>
      </c>
      <c r="E2360" t="s">
        <v>23</v>
      </c>
      <c r="F2360">
        <v>0</v>
      </c>
      <c r="G2360">
        <v>3</v>
      </c>
      <c r="H2360" t="s">
        <v>3686</v>
      </c>
      <c r="I2360">
        <v>5046</v>
      </c>
      <c r="J2360">
        <v>1</v>
      </c>
      <c r="K2360">
        <v>72</v>
      </c>
      <c r="L2360" t="s">
        <v>316</v>
      </c>
      <c r="M2360" t="s">
        <v>23</v>
      </c>
      <c r="N2360" t="s">
        <v>23</v>
      </c>
      <c r="O2360" t="s">
        <v>49</v>
      </c>
      <c r="P2360" t="s">
        <v>164</v>
      </c>
      <c r="Q2360" t="s">
        <v>50</v>
      </c>
      <c r="R2360">
        <v>84.4</v>
      </c>
      <c r="S2360">
        <v>6474.45</v>
      </c>
    </row>
    <row r="2361" spans="1:19">
      <c r="A2361" t="s">
        <v>5788</v>
      </c>
      <c r="B2361" s="2">
        <v>44207</v>
      </c>
      <c r="C2361" t="s">
        <v>33</v>
      </c>
      <c r="D2361">
        <v>38</v>
      </c>
      <c r="E2361" t="s">
        <v>39</v>
      </c>
      <c r="F2361">
        <v>0</v>
      </c>
      <c r="G2361">
        <v>3</v>
      </c>
      <c r="H2361" t="s">
        <v>3686</v>
      </c>
      <c r="I2361">
        <v>6250</v>
      </c>
      <c r="J2361">
        <v>0</v>
      </c>
      <c r="K2361">
        <v>55</v>
      </c>
      <c r="L2361" t="s">
        <v>142</v>
      </c>
      <c r="M2361" t="s">
        <v>23</v>
      </c>
      <c r="N2361" t="s">
        <v>23</v>
      </c>
      <c r="O2361" t="s">
        <v>49</v>
      </c>
      <c r="P2361" t="s">
        <v>26</v>
      </c>
      <c r="Q2361" t="s">
        <v>50</v>
      </c>
      <c r="R2361">
        <v>50.55</v>
      </c>
      <c r="S2361">
        <v>3031.85</v>
      </c>
    </row>
    <row r="2362" spans="1:19">
      <c r="A2362" t="s">
        <v>5790</v>
      </c>
      <c r="B2362" s="2">
        <v>45492</v>
      </c>
      <c r="C2362" t="s">
        <v>22</v>
      </c>
      <c r="D2362">
        <v>38</v>
      </c>
      <c r="E2362" t="s">
        <v>23</v>
      </c>
      <c r="F2362">
        <v>0</v>
      </c>
      <c r="G2362">
        <v>3</v>
      </c>
      <c r="H2362" t="s">
        <v>3686</v>
      </c>
      <c r="I2362">
        <v>2731</v>
      </c>
      <c r="J2362">
        <v>1</v>
      </c>
      <c r="K2362">
        <v>13</v>
      </c>
      <c r="L2362" t="s">
        <v>97</v>
      </c>
      <c r="M2362" t="s">
        <v>23</v>
      </c>
      <c r="N2362" t="s">
        <v>23</v>
      </c>
      <c r="O2362" t="s">
        <v>49</v>
      </c>
      <c r="P2362" t="s">
        <v>26</v>
      </c>
      <c r="Q2362" t="s">
        <v>27</v>
      </c>
      <c r="R2362">
        <v>65.849999999999994</v>
      </c>
      <c r="S2362">
        <v>1088.4100000000001</v>
      </c>
    </row>
    <row r="2363" spans="1:19">
      <c r="A2363" t="s">
        <v>5793</v>
      </c>
      <c r="B2363" s="2">
        <v>45479</v>
      </c>
      <c r="C2363" t="s">
        <v>22</v>
      </c>
      <c r="D2363">
        <v>56</v>
      </c>
      <c r="E2363" t="s">
        <v>23</v>
      </c>
      <c r="F2363">
        <v>3</v>
      </c>
      <c r="G2363">
        <v>3</v>
      </c>
      <c r="H2363" t="s">
        <v>3686</v>
      </c>
      <c r="I2363">
        <v>4680</v>
      </c>
      <c r="J2363">
        <v>0</v>
      </c>
      <c r="K2363">
        <v>13</v>
      </c>
      <c r="L2363" t="s">
        <v>15568</v>
      </c>
      <c r="M2363" t="s">
        <v>23</v>
      </c>
      <c r="N2363" t="s">
        <v>23</v>
      </c>
      <c r="O2363" t="s">
        <v>56</v>
      </c>
      <c r="P2363" t="s">
        <v>26</v>
      </c>
      <c r="Q2363" t="s">
        <v>27</v>
      </c>
      <c r="R2363">
        <v>44.8</v>
      </c>
      <c r="S2363">
        <v>692.05</v>
      </c>
    </row>
    <row r="2364" spans="1:19">
      <c r="A2364" t="s">
        <v>5795</v>
      </c>
      <c r="B2364" s="2">
        <v>44089</v>
      </c>
      <c r="C2364" t="s">
        <v>33</v>
      </c>
      <c r="D2364">
        <v>25</v>
      </c>
      <c r="E2364" t="s">
        <v>23</v>
      </c>
      <c r="F2364">
        <v>0</v>
      </c>
      <c r="G2364">
        <v>3</v>
      </c>
      <c r="H2364" t="s">
        <v>3686</v>
      </c>
      <c r="I2364">
        <v>4814</v>
      </c>
      <c r="J2364">
        <v>1</v>
      </c>
      <c r="K2364">
        <v>59</v>
      </c>
      <c r="L2364" t="s">
        <v>15568</v>
      </c>
      <c r="M2364" t="s">
        <v>23</v>
      </c>
      <c r="N2364" t="s">
        <v>23</v>
      </c>
      <c r="O2364" t="s">
        <v>25</v>
      </c>
      <c r="P2364" t="s">
        <v>26</v>
      </c>
      <c r="Q2364" t="s">
        <v>27</v>
      </c>
      <c r="R2364">
        <v>93.35</v>
      </c>
      <c r="S2364">
        <v>6576.45</v>
      </c>
    </row>
    <row r="2365" spans="1:19">
      <c r="A2365" t="s">
        <v>5797</v>
      </c>
      <c r="B2365" s="2">
        <v>44698</v>
      </c>
      <c r="C2365" t="s">
        <v>33</v>
      </c>
      <c r="D2365">
        <v>45</v>
      </c>
      <c r="E2365" t="s">
        <v>39</v>
      </c>
      <c r="F2365">
        <v>0</v>
      </c>
      <c r="G2365">
        <v>3</v>
      </c>
      <c r="H2365" t="s">
        <v>3686</v>
      </c>
      <c r="I2365">
        <v>2007</v>
      </c>
      <c r="J2365">
        <v>0</v>
      </c>
      <c r="K2365">
        <v>39</v>
      </c>
      <c r="L2365" t="s">
        <v>40</v>
      </c>
      <c r="M2365" t="s">
        <v>23</v>
      </c>
      <c r="N2365" t="s">
        <v>39</v>
      </c>
      <c r="P2365" t="s">
        <v>164</v>
      </c>
      <c r="Q2365" t="s">
        <v>84</v>
      </c>
      <c r="R2365">
        <v>20.149999999999999</v>
      </c>
      <c r="S2365">
        <v>861.31</v>
      </c>
    </row>
    <row r="2366" spans="1:19">
      <c r="A2366" t="s">
        <v>5799</v>
      </c>
      <c r="B2366" s="2">
        <v>44183</v>
      </c>
      <c r="C2366" t="s">
        <v>33</v>
      </c>
      <c r="D2366">
        <v>30</v>
      </c>
      <c r="E2366" t="s">
        <v>39</v>
      </c>
      <c r="F2366">
        <v>0</v>
      </c>
      <c r="G2366">
        <v>3</v>
      </c>
      <c r="H2366" t="s">
        <v>3686</v>
      </c>
      <c r="I2366">
        <v>5840</v>
      </c>
      <c r="J2366">
        <v>0</v>
      </c>
      <c r="K2366">
        <v>56</v>
      </c>
      <c r="L2366" t="s">
        <v>15568</v>
      </c>
      <c r="M2366" t="s">
        <v>23</v>
      </c>
      <c r="N2366" t="s">
        <v>23</v>
      </c>
      <c r="O2366" t="s">
        <v>25</v>
      </c>
      <c r="P2366" t="s">
        <v>164</v>
      </c>
      <c r="Q2366" t="s">
        <v>27</v>
      </c>
      <c r="R2366">
        <v>99.9</v>
      </c>
      <c r="S2366">
        <v>6676.78</v>
      </c>
    </row>
    <row r="2367" spans="1:19">
      <c r="A2367" t="s">
        <v>5802</v>
      </c>
      <c r="B2367" s="2">
        <v>43848</v>
      </c>
      <c r="C2367" t="s">
        <v>33</v>
      </c>
      <c r="D2367">
        <v>80</v>
      </c>
      <c r="E2367" t="s">
        <v>23</v>
      </c>
      <c r="F2367">
        <v>0</v>
      </c>
      <c r="G2367">
        <v>3</v>
      </c>
      <c r="H2367" t="s">
        <v>3686</v>
      </c>
      <c r="I2367">
        <v>5768</v>
      </c>
      <c r="J2367">
        <v>3</v>
      </c>
      <c r="K2367">
        <v>67</v>
      </c>
      <c r="L2367" t="s">
        <v>15568</v>
      </c>
      <c r="M2367" t="s">
        <v>23</v>
      </c>
      <c r="N2367" t="s">
        <v>23</v>
      </c>
      <c r="O2367" t="s">
        <v>25</v>
      </c>
      <c r="P2367" t="s">
        <v>202</v>
      </c>
      <c r="Q2367" t="s">
        <v>27</v>
      </c>
      <c r="R2367">
        <v>105.6</v>
      </c>
      <c r="S2367">
        <v>7910.12</v>
      </c>
    </row>
    <row r="2368" spans="1:19">
      <c r="A2368" t="s">
        <v>5805</v>
      </c>
      <c r="B2368" s="2">
        <v>44234</v>
      </c>
      <c r="C2368" t="s">
        <v>33</v>
      </c>
      <c r="D2368">
        <v>74</v>
      </c>
      <c r="E2368" t="s">
        <v>23</v>
      </c>
      <c r="F2368">
        <v>0</v>
      </c>
      <c r="G2368">
        <v>3</v>
      </c>
      <c r="H2368" t="s">
        <v>3686</v>
      </c>
      <c r="I2368">
        <v>4337</v>
      </c>
      <c r="J2368">
        <v>2</v>
      </c>
      <c r="K2368">
        <v>54</v>
      </c>
      <c r="L2368" t="s">
        <v>142</v>
      </c>
      <c r="M2368" t="s">
        <v>23</v>
      </c>
      <c r="N2368" t="s">
        <v>23</v>
      </c>
      <c r="O2368" t="s">
        <v>25</v>
      </c>
      <c r="P2368" t="s">
        <v>202</v>
      </c>
      <c r="Q2368" t="s">
        <v>27</v>
      </c>
      <c r="R2368">
        <v>115.6</v>
      </c>
      <c r="S2368">
        <v>8791.39</v>
      </c>
    </row>
    <row r="2369" spans="1:19">
      <c r="A2369" t="s">
        <v>5808</v>
      </c>
      <c r="B2369" s="2">
        <v>44642</v>
      </c>
      <c r="C2369" t="s">
        <v>22</v>
      </c>
      <c r="D2369">
        <v>79</v>
      </c>
      <c r="E2369" t="s">
        <v>23</v>
      </c>
      <c r="F2369">
        <v>0</v>
      </c>
      <c r="G2369">
        <v>3</v>
      </c>
      <c r="H2369" t="s">
        <v>3686</v>
      </c>
      <c r="I2369">
        <v>4914</v>
      </c>
      <c r="J2369">
        <v>8</v>
      </c>
      <c r="K2369">
        <v>41</v>
      </c>
      <c r="L2369" t="s">
        <v>142</v>
      </c>
      <c r="M2369" t="s">
        <v>23</v>
      </c>
      <c r="N2369" t="s">
        <v>23</v>
      </c>
      <c r="O2369" t="s">
        <v>25</v>
      </c>
      <c r="P2369" t="s">
        <v>26</v>
      </c>
      <c r="Q2369" t="s">
        <v>27</v>
      </c>
      <c r="R2369">
        <v>94.55</v>
      </c>
      <c r="S2369">
        <v>5796.31</v>
      </c>
    </row>
    <row r="2370" spans="1:19">
      <c r="A2370" t="s">
        <v>5810</v>
      </c>
      <c r="B2370" s="2">
        <v>44270</v>
      </c>
      <c r="C2370" t="s">
        <v>33</v>
      </c>
      <c r="D2370">
        <v>65</v>
      </c>
      <c r="E2370" t="s">
        <v>39</v>
      </c>
      <c r="F2370">
        <v>0</v>
      </c>
      <c r="G2370">
        <v>3</v>
      </c>
      <c r="H2370" t="s">
        <v>3686</v>
      </c>
      <c r="I2370">
        <v>6469</v>
      </c>
      <c r="J2370">
        <v>0</v>
      </c>
      <c r="K2370">
        <v>53</v>
      </c>
      <c r="L2370" t="s">
        <v>15568</v>
      </c>
      <c r="M2370" t="s">
        <v>23</v>
      </c>
      <c r="N2370" t="s">
        <v>23</v>
      </c>
      <c r="O2370" t="s">
        <v>25</v>
      </c>
      <c r="P2370" t="s">
        <v>26</v>
      </c>
      <c r="Q2370" t="s">
        <v>50</v>
      </c>
      <c r="R2370">
        <v>73.8</v>
      </c>
      <c r="S2370">
        <v>4891.07</v>
      </c>
    </row>
    <row r="2371" spans="1:19">
      <c r="A2371" t="s">
        <v>5813</v>
      </c>
      <c r="B2371" s="2">
        <v>43773</v>
      </c>
      <c r="C2371" t="s">
        <v>33</v>
      </c>
      <c r="D2371">
        <v>75</v>
      </c>
      <c r="E2371" t="s">
        <v>23</v>
      </c>
      <c r="F2371">
        <v>0</v>
      </c>
      <c r="G2371">
        <v>3</v>
      </c>
      <c r="H2371" t="s">
        <v>3686</v>
      </c>
      <c r="I2371">
        <v>5251</v>
      </c>
      <c r="J2371">
        <v>4</v>
      </c>
      <c r="K2371">
        <v>69</v>
      </c>
      <c r="L2371" t="s">
        <v>15568</v>
      </c>
      <c r="M2371" t="s">
        <v>23</v>
      </c>
      <c r="N2371" t="s">
        <v>23</v>
      </c>
      <c r="O2371" t="s">
        <v>25</v>
      </c>
      <c r="P2371" t="s">
        <v>202</v>
      </c>
      <c r="Q2371" t="s">
        <v>50</v>
      </c>
      <c r="R2371">
        <v>95.65</v>
      </c>
      <c r="S2371">
        <v>9978.23</v>
      </c>
    </row>
    <row r="2372" spans="1:19">
      <c r="A2372" t="s">
        <v>5815</v>
      </c>
      <c r="B2372" s="2">
        <v>45861</v>
      </c>
      <c r="C2372" t="s">
        <v>22</v>
      </c>
      <c r="D2372">
        <v>32</v>
      </c>
      <c r="E2372" t="s">
        <v>39</v>
      </c>
      <c r="F2372">
        <v>0</v>
      </c>
      <c r="G2372">
        <v>3</v>
      </c>
      <c r="H2372" t="s">
        <v>3751</v>
      </c>
      <c r="I2372">
        <v>4209</v>
      </c>
      <c r="J2372">
        <v>0</v>
      </c>
      <c r="K2372">
        <v>1</v>
      </c>
      <c r="L2372" t="s">
        <v>15568</v>
      </c>
      <c r="M2372" t="s">
        <v>23</v>
      </c>
      <c r="N2372" t="s">
        <v>23</v>
      </c>
      <c r="O2372" t="s">
        <v>49</v>
      </c>
      <c r="P2372" t="s">
        <v>26</v>
      </c>
      <c r="Q2372" t="s">
        <v>27</v>
      </c>
      <c r="R2372">
        <v>49.3</v>
      </c>
      <c r="S2372">
        <v>74.27</v>
      </c>
    </row>
    <row r="2373" spans="1:19">
      <c r="A2373" t="s">
        <v>5818</v>
      </c>
      <c r="B2373" s="2">
        <v>43886</v>
      </c>
      <c r="C2373" t="s">
        <v>33</v>
      </c>
      <c r="D2373">
        <v>54</v>
      </c>
      <c r="E2373" t="s">
        <v>23</v>
      </c>
      <c r="F2373">
        <v>1</v>
      </c>
      <c r="G2373">
        <v>3</v>
      </c>
      <c r="H2373" t="s">
        <v>3686</v>
      </c>
      <c r="I2373">
        <v>4395</v>
      </c>
      <c r="J2373">
        <v>1</v>
      </c>
      <c r="K2373">
        <v>66</v>
      </c>
      <c r="L2373" t="s">
        <v>15568</v>
      </c>
      <c r="M2373" t="s">
        <v>23</v>
      </c>
      <c r="N2373" t="s">
        <v>23</v>
      </c>
      <c r="O2373" t="s">
        <v>25</v>
      </c>
      <c r="P2373" t="s">
        <v>202</v>
      </c>
      <c r="Q2373" t="s">
        <v>27</v>
      </c>
      <c r="R2373">
        <v>74.25</v>
      </c>
      <c r="S2373">
        <v>7356.69</v>
      </c>
    </row>
    <row r="2374" spans="1:19">
      <c r="A2374" t="s">
        <v>5820</v>
      </c>
      <c r="B2374" s="2">
        <v>44138</v>
      </c>
      <c r="C2374" t="s">
        <v>33</v>
      </c>
      <c r="D2374">
        <v>34</v>
      </c>
      <c r="E2374" t="s">
        <v>23</v>
      </c>
      <c r="F2374">
        <v>3</v>
      </c>
      <c r="G2374">
        <v>3</v>
      </c>
      <c r="H2374" t="s">
        <v>3686</v>
      </c>
      <c r="I2374">
        <v>5864</v>
      </c>
      <c r="J2374">
        <v>5</v>
      </c>
      <c r="K2374">
        <v>57</v>
      </c>
      <c r="L2374" t="s">
        <v>142</v>
      </c>
      <c r="M2374" t="s">
        <v>23</v>
      </c>
      <c r="N2374" t="s">
        <v>39</v>
      </c>
      <c r="P2374" t="s">
        <v>164</v>
      </c>
      <c r="Q2374" t="s">
        <v>27</v>
      </c>
      <c r="R2374">
        <v>19.5</v>
      </c>
      <c r="S2374">
        <v>3549.69</v>
      </c>
    </row>
    <row r="2375" spans="1:19">
      <c r="A2375" t="s">
        <v>5822</v>
      </c>
      <c r="B2375" s="2">
        <v>43975</v>
      </c>
      <c r="C2375" t="s">
        <v>33</v>
      </c>
      <c r="D2375">
        <v>33</v>
      </c>
      <c r="E2375" t="s">
        <v>39</v>
      </c>
      <c r="F2375">
        <v>0</v>
      </c>
      <c r="G2375">
        <v>3</v>
      </c>
      <c r="H2375" t="s">
        <v>3686</v>
      </c>
      <c r="I2375">
        <v>4039</v>
      </c>
      <c r="J2375">
        <v>0</v>
      </c>
      <c r="K2375">
        <v>63</v>
      </c>
      <c r="L2375" t="s">
        <v>142</v>
      </c>
      <c r="M2375" t="s">
        <v>23</v>
      </c>
      <c r="N2375" t="s">
        <v>23</v>
      </c>
      <c r="O2375" t="s">
        <v>25</v>
      </c>
      <c r="P2375" t="s">
        <v>202</v>
      </c>
      <c r="Q2375" t="s">
        <v>50</v>
      </c>
      <c r="R2375">
        <v>90.05</v>
      </c>
      <c r="S2375">
        <v>8358.42</v>
      </c>
    </row>
    <row r="2376" spans="1:19">
      <c r="A2376" t="s">
        <v>5824</v>
      </c>
      <c r="B2376" s="2">
        <v>43820</v>
      </c>
      <c r="C2376" t="s">
        <v>33</v>
      </c>
      <c r="D2376">
        <v>41</v>
      </c>
      <c r="E2376" t="s">
        <v>23</v>
      </c>
      <c r="F2376">
        <v>3</v>
      </c>
      <c r="G2376">
        <v>3</v>
      </c>
      <c r="H2376" t="s">
        <v>3686</v>
      </c>
      <c r="I2376">
        <v>4121</v>
      </c>
      <c r="J2376">
        <v>6</v>
      </c>
      <c r="K2376">
        <v>68</v>
      </c>
      <c r="L2376" t="s">
        <v>15568</v>
      </c>
      <c r="M2376" t="s">
        <v>23</v>
      </c>
      <c r="N2376" t="s">
        <v>23</v>
      </c>
      <c r="O2376" t="s">
        <v>25</v>
      </c>
      <c r="P2376" t="s">
        <v>164</v>
      </c>
      <c r="Q2376" t="s">
        <v>50</v>
      </c>
      <c r="R2376">
        <v>103.75</v>
      </c>
      <c r="S2376">
        <v>8133.57</v>
      </c>
    </row>
    <row r="2377" spans="1:19">
      <c r="A2377" t="s">
        <v>5826</v>
      </c>
      <c r="B2377" s="2">
        <v>45579</v>
      </c>
      <c r="C2377" t="s">
        <v>33</v>
      </c>
      <c r="D2377">
        <v>32</v>
      </c>
      <c r="E2377" t="s">
        <v>23</v>
      </c>
      <c r="F2377">
        <v>0</v>
      </c>
      <c r="G2377">
        <v>3</v>
      </c>
      <c r="H2377" t="s">
        <v>3686</v>
      </c>
      <c r="I2377">
        <v>2048</v>
      </c>
      <c r="J2377">
        <v>8</v>
      </c>
      <c r="K2377">
        <v>10</v>
      </c>
      <c r="L2377" t="s">
        <v>15568</v>
      </c>
      <c r="M2377" t="s">
        <v>23</v>
      </c>
      <c r="N2377" t="s">
        <v>23</v>
      </c>
      <c r="O2377" t="s">
        <v>49</v>
      </c>
      <c r="P2377" t="s">
        <v>164</v>
      </c>
      <c r="Q2377" t="s">
        <v>84</v>
      </c>
      <c r="R2377">
        <v>80.849999999999994</v>
      </c>
      <c r="S2377">
        <v>1119.4000000000001</v>
      </c>
    </row>
    <row r="2378" spans="1:19">
      <c r="A2378" t="s">
        <v>5828</v>
      </c>
      <c r="B2378" s="2">
        <v>45816</v>
      </c>
      <c r="C2378" t="s">
        <v>22</v>
      </c>
      <c r="D2378">
        <v>40</v>
      </c>
      <c r="E2378" t="s">
        <v>39</v>
      </c>
      <c r="F2378">
        <v>1</v>
      </c>
      <c r="G2378">
        <v>3</v>
      </c>
      <c r="H2378" t="s">
        <v>3751</v>
      </c>
      <c r="I2378">
        <v>4725</v>
      </c>
      <c r="J2378">
        <v>0</v>
      </c>
      <c r="K2378">
        <v>2</v>
      </c>
      <c r="L2378" t="s">
        <v>15568</v>
      </c>
      <c r="M2378" t="s">
        <v>23</v>
      </c>
      <c r="N2378" t="s">
        <v>39</v>
      </c>
      <c r="P2378" t="s">
        <v>26</v>
      </c>
      <c r="Q2378" t="s">
        <v>50</v>
      </c>
      <c r="R2378">
        <v>19.25</v>
      </c>
      <c r="S2378">
        <v>90.71</v>
      </c>
    </row>
    <row r="2379" spans="1:19">
      <c r="A2379" t="s">
        <v>5830</v>
      </c>
      <c r="B2379" s="2">
        <v>45661</v>
      </c>
      <c r="C2379" t="s">
        <v>33</v>
      </c>
      <c r="D2379">
        <v>58</v>
      </c>
      <c r="E2379" t="s">
        <v>23</v>
      </c>
      <c r="F2379">
        <v>1</v>
      </c>
      <c r="G2379">
        <v>3</v>
      </c>
      <c r="H2379" t="s">
        <v>3686</v>
      </c>
      <c r="I2379">
        <v>5996</v>
      </c>
      <c r="J2379">
        <v>8</v>
      </c>
      <c r="K2379">
        <v>7</v>
      </c>
      <c r="L2379" t="s">
        <v>15568</v>
      </c>
      <c r="M2379" t="s">
        <v>39</v>
      </c>
      <c r="N2379" t="s">
        <v>23</v>
      </c>
      <c r="O2379" t="s">
        <v>56</v>
      </c>
      <c r="P2379" t="s">
        <v>26</v>
      </c>
      <c r="Q2379" t="s">
        <v>50</v>
      </c>
      <c r="R2379">
        <v>34.65</v>
      </c>
      <c r="S2379">
        <v>246.6</v>
      </c>
    </row>
    <row r="2380" spans="1:19">
      <c r="A2380" t="s">
        <v>5833</v>
      </c>
      <c r="B2380" s="2">
        <v>45367</v>
      </c>
      <c r="C2380" t="s">
        <v>22</v>
      </c>
      <c r="D2380">
        <v>37</v>
      </c>
      <c r="E2380" t="s">
        <v>23</v>
      </c>
      <c r="F2380">
        <v>0</v>
      </c>
      <c r="G2380">
        <v>3</v>
      </c>
      <c r="H2380" t="s">
        <v>3686</v>
      </c>
      <c r="I2380">
        <v>4207</v>
      </c>
      <c r="J2380">
        <v>1</v>
      </c>
      <c r="K2380">
        <v>17</v>
      </c>
      <c r="L2380" t="s">
        <v>15568</v>
      </c>
      <c r="M2380" t="s">
        <v>39</v>
      </c>
      <c r="N2380" t="s">
        <v>23</v>
      </c>
      <c r="O2380" t="s">
        <v>56</v>
      </c>
      <c r="P2380" t="s">
        <v>26</v>
      </c>
      <c r="Q2380" t="s">
        <v>84</v>
      </c>
      <c r="R2380">
        <v>34.4</v>
      </c>
      <c r="S2380">
        <v>592.75</v>
      </c>
    </row>
    <row r="2381" spans="1:19">
      <c r="A2381" t="s">
        <v>5836</v>
      </c>
      <c r="B2381" s="2">
        <v>45810</v>
      </c>
      <c r="C2381" t="s">
        <v>33</v>
      </c>
      <c r="D2381">
        <v>36</v>
      </c>
      <c r="E2381" t="s">
        <v>39</v>
      </c>
      <c r="F2381">
        <v>0</v>
      </c>
      <c r="G2381">
        <v>3</v>
      </c>
      <c r="H2381" t="s">
        <v>3751</v>
      </c>
      <c r="I2381">
        <v>4964</v>
      </c>
      <c r="J2381">
        <v>0</v>
      </c>
      <c r="K2381">
        <v>2</v>
      </c>
      <c r="L2381" t="s">
        <v>15568</v>
      </c>
      <c r="M2381" t="s">
        <v>23</v>
      </c>
      <c r="N2381" t="s">
        <v>23</v>
      </c>
      <c r="O2381" t="s">
        <v>56</v>
      </c>
      <c r="P2381" t="s">
        <v>26</v>
      </c>
      <c r="Q2381" t="s">
        <v>27</v>
      </c>
      <c r="R2381">
        <v>45.4</v>
      </c>
      <c r="S2381">
        <v>102.57</v>
      </c>
    </row>
    <row r="2382" spans="1:19">
      <c r="A2382" t="s">
        <v>5838</v>
      </c>
      <c r="B2382" s="2">
        <v>44781</v>
      </c>
      <c r="C2382" t="s">
        <v>22</v>
      </c>
      <c r="D2382">
        <v>31</v>
      </c>
      <c r="E2382" t="s">
        <v>23</v>
      </c>
      <c r="F2382">
        <v>1</v>
      </c>
      <c r="G2382">
        <v>3</v>
      </c>
      <c r="H2382" t="s">
        <v>3686</v>
      </c>
      <c r="I2382">
        <v>3040</v>
      </c>
      <c r="J2382">
        <v>9</v>
      </c>
      <c r="K2382">
        <v>36</v>
      </c>
      <c r="L2382" t="s">
        <v>15568</v>
      </c>
      <c r="M2382" t="s">
        <v>23</v>
      </c>
      <c r="N2382" t="s">
        <v>39</v>
      </c>
      <c r="P2382" t="s">
        <v>164</v>
      </c>
      <c r="Q2382" t="s">
        <v>50</v>
      </c>
      <c r="R2382">
        <v>25.1</v>
      </c>
      <c r="S2382">
        <v>2183.39</v>
      </c>
    </row>
    <row r="2383" spans="1:19">
      <c r="A2383" t="s">
        <v>5840</v>
      </c>
      <c r="B2383" s="2">
        <v>45758</v>
      </c>
      <c r="C2383" t="s">
        <v>22</v>
      </c>
      <c r="D2383">
        <v>48</v>
      </c>
      <c r="E2383" t="s">
        <v>39</v>
      </c>
      <c r="F2383">
        <v>0</v>
      </c>
      <c r="G2383">
        <v>3</v>
      </c>
      <c r="H2383" t="s">
        <v>3686</v>
      </c>
      <c r="I2383">
        <v>2124</v>
      </c>
      <c r="J2383">
        <v>0</v>
      </c>
      <c r="K2383">
        <v>4</v>
      </c>
      <c r="L2383" t="s">
        <v>48</v>
      </c>
      <c r="M2383" t="s">
        <v>23</v>
      </c>
      <c r="N2383" t="s">
        <v>23</v>
      </c>
      <c r="O2383" t="s">
        <v>56</v>
      </c>
      <c r="P2383" t="s">
        <v>26</v>
      </c>
      <c r="Q2383" t="s">
        <v>50</v>
      </c>
      <c r="R2383">
        <v>44.55</v>
      </c>
      <c r="S2383">
        <v>341.03</v>
      </c>
    </row>
    <row r="2384" spans="1:19">
      <c r="A2384" t="s">
        <v>5842</v>
      </c>
      <c r="B2384" s="2">
        <v>43801</v>
      </c>
      <c r="C2384" t="s">
        <v>33</v>
      </c>
      <c r="D2384">
        <v>38</v>
      </c>
      <c r="E2384" t="s">
        <v>39</v>
      </c>
      <c r="F2384">
        <v>0</v>
      </c>
      <c r="G2384">
        <v>3</v>
      </c>
      <c r="H2384" t="s">
        <v>3686</v>
      </c>
      <c r="I2384">
        <v>5278</v>
      </c>
      <c r="J2384">
        <v>0</v>
      </c>
      <c r="K2384">
        <v>68</v>
      </c>
      <c r="L2384" t="s">
        <v>15568</v>
      </c>
      <c r="M2384" t="s">
        <v>39</v>
      </c>
      <c r="N2384" t="s">
        <v>23</v>
      </c>
      <c r="O2384" t="s">
        <v>49</v>
      </c>
      <c r="P2384" t="s">
        <v>164</v>
      </c>
      <c r="Q2384" t="s">
        <v>50</v>
      </c>
      <c r="R2384">
        <v>38.9</v>
      </c>
      <c r="S2384">
        <v>2719.2</v>
      </c>
    </row>
    <row r="2385" spans="1:19">
      <c r="A2385" t="s">
        <v>5844</v>
      </c>
      <c r="B2385" s="2">
        <v>44453</v>
      </c>
      <c r="C2385" t="s">
        <v>33</v>
      </c>
      <c r="D2385">
        <v>21</v>
      </c>
      <c r="E2385" t="s">
        <v>23</v>
      </c>
      <c r="F2385">
        <v>3</v>
      </c>
      <c r="G2385">
        <v>3</v>
      </c>
      <c r="H2385" t="s">
        <v>3686</v>
      </c>
      <c r="I2385">
        <v>5144</v>
      </c>
      <c r="J2385">
        <v>0</v>
      </c>
      <c r="K2385">
        <v>47</v>
      </c>
      <c r="L2385" t="s">
        <v>15568</v>
      </c>
      <c r="M2385" t="s">
        <v>23</v>
      </c>
      <c r="N2385" t="s">
        <v>23</v>
      </c>
      <c r="O2385" t="s">
        <v>49</v>
      </c>
      <c r="P2385" t="s">
        <v>164</v>
      </c>
      <c r="Q2385" t="s">
        <v>27</v>
      </c>
      <c r="R2385">
        <v>63.8</v>
      </c>
      <c r="S2385">
        <v>4500.07</v>
      </c>
    </row>
    <row r="2386" spans="1:19">
      <c r="A2386" t="s">
        <v>5847</v>
      </c>
      <c r="B2386" s="2">
        <v>45765</v>
      </c>
      <c r="C2386" t="s">
        <v>22</v>
      </c>
      <c r="D2386">
        <v>32</v>
      </c>
      <c r="E2386" t="s">
        <v>39</v>
      </c>
      <c r="F2386">
        <v>0</v>
      </c>
      <c r="G2386">
        <v>3</v>
      </c>
      <c r="H2386" t="s">
        <v>3686</v>
      </c>
      <c r="I2386">
        <v>4267</v>
      </c>
      <c r="J2386">
        <v>0</v>
      </c>
      <c r="K2386">
        <v>4</v>
      </c>
      <c r="L2386" t="s">
        <v>15568</v>
      </c>
      <c r="M2386" t="s">
        <v>23</v>
      </c>
      <c r="N2386" t="s">
        <v>39</v>
      </c>
      <c r="P2386" t="s">
        <v>26</v>
      </c>
      <c r="Q2386" t="s">
        <v>27</v>
      </c>
      <c r="R2386">
        <v>20.2</v>
      </c>
      <c r="S2386">
        <v>241.82</v>
      </c>
    </row>
    <row r="2387" spans="1:19">
      <c r="A2387" t="s">
        <v>5849</v>
      </c>
      <c r="B2387" s="2">
        <v>45160</v>
      </c>
      <c r="C2387" t="s">
        <v>22</v>
      </c>
      <c r="D2387">
        <v>29</v>
      </c>
      <c r="E2387" t="s">
        <v>23</v>
      </c>
      <c r="F2387">
        <v>0</v>
      </c>
      <c r="G2387">
        <v>3</v>
      </c>
      <c r="H2387" t="s">
        <v>3686</v>
      </c>
      <c r="I2387">
        <v>5428</v>
      </c>
      <c r="J2387">
        <v>5</v>
      </c>
      <c r="K2387">
        <v>24</v>
      </c>
      <c r="L2387" t="s">
        <v>15568</v>
      </c>
      <c r="M2387" t="s">
        <v>23</v>
      </c>
      <c r="N2387" t="s">
        <v>23</v>
      </c>
      <c r="O2387" t="s">
        <v>56</v>
      </c>
      <c r="P2387" t="s">
        <v>202</v>
      </c>
      <c r="Q2387" t="s">
        <v>27</v>
      </c>
      <c r="R2387">
        <v>58.35</v>
      </c>
      <c r="S2387">
        <v>2163.14</v>
      </c>
    </row>
    <row r="2388" spans="1:19">
      <c r="A2388" t="s">
        <v>5852</v>
      </c>
      <c r="B2388" s="2">
        <v>43772</v>
      </c>
      <c r="C2388" t="s">
        <v>33</v>
      </c>
      <c r="D2388">
        <v>50</v>
      </c>
      <c r="E2388" t="s">
        <v>23</v>
      </c>
      <c r="F2388">
        <v>0</v>
      </c>
      <c r="G2388">
        <v>3</v>
      </c>
      <c r="H2388" t="s">
        <v>3686</v>
      </c>
      <c r="I2388">
        <v>4106</v>
      </c>
      <c r="J2388">
        <v>10</v>
      </c>
      <c r="K2388">
        <v>69</v>
      </c>
      <c r="L2388" t="s">
        <v>15568</v>
      </c>
      <c r="M2388" t="s">
        <v>23</v>
      </c>
      <c r="N2388" t="s">
        <v>39</v>
      </c>
      <c r="P2388" t="s">
        <v>164</v>
      </c>
      <c r="Q2388" t="s">
        <v>50</v>
      </c>
      <c r="R2388">
        <v>24.95</v>
      </c>
      <c r="S2388">
        <v>4831.63</v>
      </c>
    </row>
    <row r="2389" spans="1:19">
      <c r="A2389" t="s">
        <v>5854</v>
      </c>
      <c r="B2389" s="2">
        <v>44461</v>
      </c>
      <c r="C2389" t="s">
        <v>33</v>
      </c>
      <c r="D2389">
        <v>23</v>
      </c>
      <c r="E2389" t="s">
        <v>39</v>
      </c>
      <c r="F2389">
        <v>0</v>
      </c>
      <c r="G2389">
        <v>3</v>
      </c>
      <c r="H2389" t="s">
        <v>3686</v>
      </c>
      <c r="I2389">
        <v>2540</v>
      </c>
      <c r="J2389">
        <v>0</v>
      </c>
      <c r="K2389">
        <v>47</v>
      </c>
      <c r="L2389" t="s">
        <v>142</v>
      </c>
      <c r="M2389" t="s">
        <v>39</v>
      </c>
      <c r="N2389" t="s">
        <v>23</v>
      </c>
      <c r="O2389" t="s">
        <v>56</v>
      </c>
      <c r="P2389" t="s">
        <v>164</v>
      </c>
      <c r="Q2389" t="s">
        <v>50</v>
      </c>
      <c r="R2389">
        <v>41.9</v>
      </c>
      <c r="S2389">
        <v>1875.25</v>
      </c>
    </row>
    <row r="2390" spans="1:19">
      <c r="A2390" t="s">
        <v>5856</v>
      </c>
      <c r="B2390" s="2">
        <v>44748</v>
      </c>
      <c r="C2390" t="s">
        <v>33</v>
      </c>
      <c r="D2390">
        <v>54</v>
      </c>
      <c r="E2390" t="s">
        <v>39</v>
      </c>
      <c r="F2390">
        <v>0</v>
      </c>
      <c r="G2390">
        <v>3</v>
      </c>
      <c r="H2390" t="s">
        <v>3686</v>
      </c>
      <c r="I2390">
        <v>5255</v>
      </c>
      <c r="J2390">
        <v>0</v>
      </c>
      <c r="K2390">
        <v>37</v>
      </c>
      <c r="L2390" t="s">
        <v>15568</v>
      </c>
      <c r="M2390" t="s">
        <v>23</v>
      </c>
      <c r="N2390" t="s">
        <v>23</v>
      </c>
      <c r="O2390" t="s">
        <v>56</v>
      </c>
      <c r="P2390" t="s">
        <v>202</v>
      </c>
      <c r="Q2390" t="s">
        <v>27</v>
      </c>
      <c r="R2390">
        <v>64.650000000000006</v>
      </c>
      <c r="S2390">
        <v>3723.51</v>
      </c>
    </row>
    <row r="2391" spans="1:19">
      <c r="A2391" t="s">
        <v>5858</v>
      </c>
      <c r="B2391" s="2">
        <v>45145</v>
      </c>
      <c r="C2391" t="s">
        <v>33</v>
      </c>
      <c r="D2391">
        <v>42</v>
      </c>
      <c r="E2391" t="s">
        <v>23</v>
      </c>
      <c r="F2391">
        <v>0</v>
      </c>
      <c r="G2391">
        <v>3</v>
      </c>
      <c r="H2391" t="s">
        <v>3686</v>
      </c>
      <c r="I2391">
        <v>2235</v>
      </c>
      <c r="J2391">
        <v>6</v>
      </c>
      <c r="K2391">
        <v>24</v>
      </c>
      <c r="L2391" t="s">
        <v>15568</v>
      </c>
      <c r="M2391" t="s">
        <v>23</v>
      </c>
      <c r="N2391" t="s">
        <v>23</v>
      </c>
      <c r="O2391" t="s">
        <v>49</v>
      </c>
      <c r="P2391" t="s">
        <v>26</v>
      </c>
      <c r="Q2391" t="s">
        <v>50</v>
      </c>
      <c r="R2391">
        <v>66.3</v>
      </c>
      <c r="S2391">
        <v>1750.06</v>
      </c>
    </row>
    <row r="2392" spans="1:19">
      <c r="A2392" t="s">
        <v>5861</v>
      </c>
      <c r="B2392" s="2">
        <v>44365</v>
      </c>
      <c r="C2392" t="s">
        <v>22</v>
      </c>
      <c r="D2392">
        <v>21</v>
      </c>
      <c r="E2392" t="s">
        <v>39</v>
      </c>
      <c r="F2392">
        <v>0</v>
      </c>
      <c r="G2392">
        <v>3</v>
      </c>
      <c r="H2392" t="s">
        <v>3686</v>
      </c>
      <c r="I2392">
        <v>5629</v>
      </c>
      <c r="J2392">
        <v>0</v>
      </c>
      <c r="K2392">
        <v>50</v>
      </c>
      <c r="L2392" t="s">
        <v>142</v>
      </c>
      <c r="M2392" t="s">
        <v>39</v>
      </c>
      <c r="N2392" t="s">
        <v>23</v>
      </c>
      <c r="O2392" t="s">
        <v>49</v>
      </c>
      <c r="P2392" t="s">
        <v>26</v>
      </c>
      <c r="Q2392" t="s">
        <v>50</v>
      </c>
      <c r="R2392">
        <v>35</v>
      </c>
      <c r="S2392">
        <v>1782.4</v>
      </c>
    </row>
    <row r="2393" spans="1:19">
      <c r="A2393" t="s">
        <v>5863</v>
      </c>
      <c r="B2393" s="2">
        <v>43929</v>
      </c>
      <c r="C2393" t="s">
        <v>33</v>
      </c>
      <c r="D2393">
        <v>51</v>
      </c>
      <c r="E2393" t="s">
        <v>23</v>
      </c>
      <c r="F2393">
        <v>1</v>
      </c>
      <c r="G2393">
        <v>3</v>
      </c>
      <c r="H2393" t="s">
        <v>3686</v>
      </c>
      <c r="I2393">
        <v>5574</v>
      </c>
      <c r="J2393">
        <v>7</v>
      </c>
      <c r="K2393">
        <v>64</v>
      </c>
      <c r="L2393" t="s">
        <v>142</v>
      </c>
      <c r="M2393" t="s">
        <v>23</v>
      </c>
      <c r="N2393" t="s">
        <v>23</v>
      </c>
      <c r="O2393" t="s">
        <v>25</v>
      </c>
      <c r="P2393" t="s">
        <v>164</v>
      </c>
      <c r="Q2393" t="s">
        <v>27</v>
      </c>
      <c r="R2393">
        <v>110.3</v>
      </c>
      <c r="S2393">
        <v>8351.5400000000009</v>
      </c>
    </row>
    <row r="2394" spans="1:19">
      <c r="A2394" t="s">
        <v>5866</v>
      </c>
      <c r="B2394" s="2">
        <v>45845</v>
      </c>
      <c r="C2394" t="s">
        <v>22</v>
      </c>
      <c r="D2394">
        <v>49</v>
      </c>
      <c r="E2394" t="s">
        <v>39</v>
      </c>
      <c r="F2394">
        <v>0</v>
      </c>
      <c r="G2394">
        <v>3</v>
      </c>
      <c r="H2394" t="s">
        <v>3751</v>
      </c>
      <c r="I2394">
        <v>5289</v>
      </c>
      <c r="J2394">
        <v>0</v>
      </c>
      <c r="K2394">
        <v>1</v>
      </c>
      <c r="L2394" t="s">
        <v>15568</v>
      </c>
      <c r="M2394" t="s">
        <v>23</v>
      </c>
      <c r="N2394" t="s">
        <v>23</v>
      </c>
      <c r="O2394" t="s">
        <v>49</v>
      </c>
      <c r="P2394" t="s">
        <v>26</v>
      </c>
      <c r="Q2394" t="s">
        <v>50</v>
      </c>
      <c r="R2394">
        <v>49</v>
      </c>
      <c r="S2394">
        <v>98.19</v>
      </c>
    </row>
    <row r="2395" spans="1:19">
      <c r="A2395" t="s">
        <v>5868</v>
      </c>
      <c r="B2395" s="2">
        <v>45662</v>
      </c>
      <c r="C2395" t="s">
        <v>22</v>
      </c>
      <c r="D2395">
        <v>32</v>
      </c>
      <c r="E2395" t="s">
        <v>23</v>
      </c>
      <c r="F2395">
        <v>1</v>
      </c>
      <c r="G2395">
        <v>3</v>
      </c>
      <c r="H2395" t="s">
        <v>3686</v>
      </c>
      <c r="I2395">
        <v>4954</v>
      </c>
      <c r="J2395">
        <v>9</v>
      </c>
      <c r="K2395">
        <v>7</v>
      </c>
      <c r="L2395" t="s">
        <v>15568</v>
      </c>
      <c r="M2395" t="s">
        <v>23</v>
      </c>
      <c r="N2395" t="s">
        <v>39</v>
      </c>
      <c r="P2395" t="s">
        <v>26</v>
      </c>
      <c r="Q2395" t="s">
        <v>50</v>
      </c>
      <c r="R2395">
        <v>20.25</v>
      </c>
      <c r="S2395">
        <v>424.21</v>
      </c>
    </row>
    <row r="2396" spans="1:19">
      <c r="A2396" t="s">
        <v>5870</v>
      </c>
      <c r="B2396" s="2">
        <v>44095</v>
      </c>
      <c r="C2396" t="s">
        <v>33</v>
      </c>
      <c r="D2396">
        <v>31</v>
      </c>
      <c r="E2396" t="s">
        <v>39</v>
      </c>
      <c r="F2396">
        <v>0</v>
      </c>
      <c r="G2396">
        <v>3</v>
      </c>
      <c r="H2396" t="s">
        <v>3686</v>
      </c>
      <c r="I2396">
        <v>5470</v>
      </c>
      <c r="J2396">
        <v>0</v>
      </c>
      <c r="K2396">
        <v>59</v>
      </c>
      <c r="L2396" t="s">
        <v>15568</v>
      </c>
      <c r="M2396" t="s">
        <v>23</v>
      </c>
      <c r="N2396" t="s">
        <v>23</v>
      </c>
      <c r="O2396" t="s">
        <v>25</v>
      </c>
      <c r="P2396" t="s">
        <v>164</v>
      </c>
      <c r="Q2396" t="s">
        <v>27</v>
      </c>
      <c r="R2396">
        <v>95.8</v>
      </c>
      <c r="S2396">
        <v>7451.41</v>
      </c>
    </row>
    <row r="2397" spans="1:19">
      <c r="A2397" t="s">
        <v>5872</v>
      </c>
      <c r="B2397" s="2">
        <v>44229</v>
      </c>
      <c r="C2397" t="s">
        <v>33</v>
      </c>
      <c r="D2397">
        <v>36</v>
      </c>
      <c r="E2397" t="s">
        <v>23</v>
      </c>
      <c r="F2397">
        <v>2</v>
      </c>
      <c r="G2397">
        <v>3</v>
      </c>
      <c r="H2397" t="s">
        <v>3686</v>
      </c>
      <c r="I2397">
        <v>6275</v>
      </c>
      <c r="J2397">
        <v>7</v>
      </c>
      <c r="K2397">
        <v>54</v>
      </c>
      <c r="L2397" t="s">
        <v>142</v>
      </c>
      <c r="M2397" t="s">
        <v>23</v>
      </c>
      <c r="N2397" t="s">
        <v>23</v>
      </c>
      <c r="O2397" t="s">
        <v>49</v>
      </c>
      <c r="P2397" t="s">
        <v>26</v>
      </c>
      <c r="Q2397" t="s">
        <v>27</v>
      </c>
      <c r="R2397">
        <v>86.2</v>
      </c>
      <c r="S2397">
        <v>4757.87</v>
      </c>
    </row>
    <row r="2398" spans="1:19">
      <c r="A2398" t="s">
        <v>5874</v>
      </c>
      <c r="B2398" s="2">
        <v>45689</v>
      </c>
      <c r="C2398" t="s">
        <v>22</v>
      </c>
      <c r="D2398">
        <v>40</v>
      </c>
      <c r="E2398" t="s">
        <v>39</v>
      </c>
      <c r="F2398">
        <v>0</v>
      </c>
      <c r="G2398">
        <v>3</v>
      </c>
      <c r="H2398" t="s">
        <v>3686</v>
      </c>
      <c r="I2398">
        <v>2482</v>
      </c>
      <c r="J2398">
        <v>0</v>
      </c>
      <c r="K2398">
        <v>6</v>
      </c>
      <c r="L2398" t="s">
        <v>15568</v>
      </c>
      <c r="M2398" t="s">
        <v>23</v>
      </c>
      <c r="N2398" t="s">
        <v>23</v>
      </c>
      <c r="O2398" t="s">
        <v>49</v>
      </c>
      <c r="P2398" t="s">
        <v>26</v>
      </c>
      <c r="Q2398" t="s">
        <v>27</v>
      </c>
      <c r="R2398">
        <v>55.7</v>
      </c>
      <c r="S2398">
        <v>354.61</v>
      </c>
    </row>
    <row r="2399" spans="1:19">
      <c r="A2399" t="s">
        <v>5876</v>
      </c>
      <c r="B2399" s="2">
        <v>45244</v>
      </c>
      <c r="C2399" t="s">
        <v>22</v>
      </c>
      <c r="D2399">
        <v>22</v>
      </c>
      <c r="E2399" t="s">
        <v>39</v>
      </c>
      <c r="F2399">
        <v>0</v>
      </c>
      <c r="G2399">
        <v>3</v>
      </c>
      <c r="H2399" t="s">
        <v>3686</v>
      </c>
      <c r="I2399">
        <v>2887</v>
      </c>
      <c r="J2399">
        <v>0</v>
      </c>
      <c r="K2399">
        <v>21</v>
      </c>
      <c r="L2399" t="s">
        <v>15568</v>
      </c>
      <c r="M2399" t="s">
        <v>23</v>
      </c>
      <c r="N2399" t="s">
        <v>23</v>
      </c>
      <c r="O2399" t="s">
        <v>49</v>
      </c>
      <c r="P2399" t="s">
        <v>26</v>
      </c>
      <c r="Q2399" t="s">
        <v>27</v>
      </c>
      <c r="R2399">
        <v>65.349999999999994</v>
      </c>
      <c r="S2399">
        <v>1763.76</v>
      </c>
    </row>
    <row r="2400" spans="1:19">
      <c r="A2400" t="s">
        <v>5879</v>
      </c>
      <c r="B2400" s="2">
        <v>44304</v>
      </c>
      <c r="C2400" t="s">
        <v>22</v>
      </c>
      <c r="D2400">
        <v>28</v>
      </c>
      <c r="E2400" t="s">
        <v>23</v>
      </c>
      <c r="F2400">
        <v>0</v>
      </c>
      <c r="G2400">
        <v>3</v>
      </c>
      <c r="H2400" t="s">
        <v>3686</v>
      </c>
      <c r="I2400">
        <v>4465</v>
      </c>
      <c r="J2400">
        <v>1</v>
      </c>
      <c r="K2400">
        <v>52</v>
      </c>
      <c r="L2400" t="s">
        <v>15568</v>
      </c>
      <c r="M2400" t="s">
        <v>23</v>
      </c>
      <c r="N2400" t="s">
        <v>23</v>
      </c>
      <c r="O2400" t="s">
        <v>25</v>
      </c>
      <c r="P2400" t="s">
        <v>26</v>
      </c>
      <c r="Q2400" t="s">
        <v>50</v>
      </c>
      <c r="R2400">
        <v>95.65</v>
      </c>
      <c r="S2400">
        <v>5541.48</v>
      </c>
    </row>
    <row r="2401" spans="1:19">
      <c r="A2401" t="s">
        <v>5881</v>
      </c>
      <c r="B2401" s="2">
        <v>43779</v>
      </c>
      <c r="C2401" t="s">
        <v>33</v>
      </c>
      <c r="D2401">
        <v>27</v>
      </c>
      <c r="E2401" t="s">
        <v>23</v>
      </c>
      <c r="F2401">
        <v>0</v>
      </c>
      <c r="G2401">
        <v>3</v>
      </c>
      <c r="H2401" t="s">
        <v>3686</v>
      </c>
      <c r="I2401">
        <v>5031</v>
      </c>
      <c r="J2401">
        <v>6</v>
      </c>
      <c r="K2401">
        <v>69</v>
      </c>
      <c r="L2401" t="s">
        <v>15568</v>
      </c>
      <c r="M2401" t="s">
        <v>23</v>
      </c>
      <c r="N2401" t="s">
        <v>23</v>
      </c>
      <c r="O2401" t="s">
        <v>25</v>
      </c>
      <c r="P2401" t="s">
        <v>164</v>
      </c>
      <c r="Q2401" t="s">
        <v>27</v>
      </c>
      <c r="R2401">
        <v>99.15</v>
      </c>
      <c r="S2401">
        <v>10004.5</v>
      </c>
    </row>
    <row r="2402" spans="1:19">
      <c r="A2402" t="s">
        <v>5883</v>
      </c>
      <c r="B2402" s="2">
        <v>44272</v>
      </c>
      <c r="C2402" t="s">
        <v>22</v>
      </c>
      <c r="D2402">
        <v>52</v>
      </c>
      <c r="E2402" t="s">
        <v>23</v>
      </c>
      <c r="F2402">
        <v>2</v>
      </c>
      <c r="G2402">
        <v>3</v>
      </c>
      <c r="H2402" t="s">
        <v>3686</v>
      </c>
      <c r="I2402">
        <v>5570</v>
      </c>
      <c r="J2402">
        <v>1</v>
      </c>
      <c r="K2402">
        <v>53</v>
      </c>
      <c r="L2402" t="s">
        <v>142</v>
      </c>
      <c r="M2402" t="s">
        <v>23</v>
      </c>
      <c r="N2402" t="s">
        <v>23</v>
      </c>
      <c r="O2402" t="s">
        <v>49</v>
      </c>
      <c r="P2402" t="s">
        <v>202</v>
      </c>
      <c r="Q2402" t="s">
        <v>27</v>
      </c>
      <c r="R2402">
        <v>64.150000000000006</v>
      </c>
      <c r="S2402">
        <v>5482.76</v>
      </c>
    </row>
    <row r="2403" spans="1:19">
      <c r="A2403" t="s">
        <v>5886</v>
      </c>
      <c r="B2403" s="2">
        <v>44808</v>
      </c>
      <c r="C2403" t="s">
        <v>22</v>
      </c>
      <c r="D2403">
        <v>35</v>
      </c>
      <c r="E2403" t="s">
        <v>39</v>
      </c>
      <c r="F2403">
        <v>0</v>
      </c>
      <c r="G2403">
        <v>3</v>
      </c>
      <c r="H2403" t="s">
        <v>3686</v>
      </c>
      <c r="I2403">
        <v>3481</v>
      </c>
      <c r="J2403">
        <v>0</v>
      </c>
      <c r="K2403">
        <v>35</v>
      </c>
      <c r="L2403" t="s">
        <v>15568</v>
      </c>
      <c r="M2403" t="s">
        <v>23</v>
      </c>
      <c r="N2403" t="s">
        <v>39</v>
      </c>
      <c r="P2403" t="s">
        <v>164</v>
      </c>
      <c r="Q2403" t="s">
        <v>50</v>
      </c>
      <c r="R2403">
        <v>20.2</v>
      </c>
      <c r="S2403">
        <v>2182.4</v>
      </c>
    </row>
    <row r="2404" spans="1:19">
      <c r="A2404" t="s">
        <v>5888</v>
      </c>
      <c r="B2404" s="2">
        <v>44631</v>
      </c>
      <c r="C2404" t="s">
        <v>22</v>
      </c>
      <c r="D2404">
        <v>64</v>
      </c>
      <c r="E2404" t="s">
        <v>23</v>
      </c>
      <c r="F2404">
        <v>0</v>
      </c>
      <c r="G2404">
        <v>3</v>
      </c>
      <c r="H2404" t="s">
        <v>3686</v>
      </c>
      <c r="I2404">
        <v>3920</v>
      </c>
      <c r="J2404">
        <v>8</v>
      </c>
      <c r="K2404">
        <v>41</v>
      </c>
      <c r="L2404" t="s">
        <v>142</v>
      </c>
      <c r="M2404" t="s">
        <v>39</v>
      </c>
      <c r="N2404" t="s">
        <v>23</v>
      </c>
      <c r="O2404" t="s">
        <v>56</v>
      </c>
      <c r="P2404" t="s">
        <v>164</v>
      </c>
      <c r="Q2404" t="s">
        <v>27</v>
      </c>
      <c r="R2404">
        <v>53.95</v>
      </c>
      <c r="S2404">
        <v>2215.4</v>
      </c>
    </row>
    <row r="2405" spans="1:19">
      <c r="A2405" t="s">
        <v>5890</v>
      </c>
      <c r="B2405" s="2">
        <v>45090</v>
      </c>
      <c r="C2405" t="s">
        <v>33</v>
      </c>
      <c r="D2405">
        <v>65</v>
      </c>
      <c r="E2405" t="s">
        <v>39</v>
      </c>
      <c r="F2405">
        <v>0</v>
      </c>
      <c r="G2405">
        <v>3</v>
      </c>
      <c r="H2405" t="s">
        <v>3686</v>
      </c>
      <c r="I2405">
        <v>5700</v>
      </c>
      <c r="J2405">
        <v>0</v>
      </c>
      <c r="K2405">
        <v>26</v>
      </c>
      <c r="L2405" t="s">
        <v>15568</v>
      </c>
      <c r="M2405" t="s">
        <v>23</v>
      </c>
      <c r="N2405" t="s">
        <v>23</v>
      </c>
      <c r="O2405" t="s">
        <v>25</v>
      </c>
      <c r="P2405" t="s">
        <v>26</v>
      </c>
      <c r="Q2405" t="s">
        <v>50</v>
      </c>
      <c r="R2405">
        <v>85.8</v>
      </c>
      <c r="S2405">
        <v>3070.89</v>
      </c>
    </row>
    <row r="2406" spans="1:19">
      <c r="A2406" t="s">
        <v>5892</v>
      </c>
      <c r="B2406" s="2">
        <v>44612</v>
      </c>
      <c r="C2406" t="s">
        <v>22</v>
      </c>
      <c r="D2406">
        <v>71</v>
      </c>
      <c r="E2406" t="s">
        <v>39</v>
      </c>
      <c r="F2406">
        <v>0</v>
      </c>
      <c r="G2406">
        <v>3</v>
      </c>
      <c r="H2406" t="s">
        <v>3686</v>
      </c>
      <c r="I2406">
        <v>2887</v>
      </c>
      <c r="J2406">
        <v>0</v>
      </c>
      <c r="K2406">
        <v>42</v>
      </c>
      <c r="L2406" t="s">
        <v>142</v>
      </c>
      <c r="M2406" t="s">
        <v>23</v>
      </c>
      <c r="N2406" t="s">
        <v>23</v>
      </c>
      <c r="O2406" t="s">
        <v>25</v>
      </c>
      <c r="P2406" t="s">
        <v>202</v>
      </c>
      <c r="Q2406" t="s">
        <v>27</v>
      </c>
      <c r="R2406">
        <v>99</v>
      </c>
      <c r="S2406">
        <v>4568.09</v>
      </c>
    </row>
    <row r="2407" spans="1:19">
      <c r="A2407" t="s">
        <v>5894</v>
      </c>
      <c r="B2407" s="2">
        <v>45614</v>
      </c>
      <c r="C2407" t="s">
        <v>33</v>
      </c>
      <c r="D2407">
        <v>28</v>
      </c>
      <c r="E2407" t="s">
        <v>23</v>
      </c>
      <c r="F2407">
        <v>0</v>
      </c>
      <c r="G2407">
        <v>3</v>
      </c>
      <c r="H2407" t="s">
        <v>3686</v>
      </c>
      <c r="I2407">
        <v>4562</v>
      </c>
      <c r="J2407">
        <v>9</v>
      </c>
      <c r="K2407">
        <v>9</v>
      </c>
      <c r="L2407" t="s">
        <v>48</v>
      </c>
      <c r="M2407" t="s">
        <v>23</v>
      </c>
      <c r="N2407" t="s">
        <v>23</v>
      </c>
      <c r="O2407" t="s">
        <v>49</v>
      </c>
      <c r="P2407" t="s">
        <v>202</v>
      </c>
      <c r="Q2407" t="s">
        <v>50</v>
      </c>
      <c r="R2407">
        <v>48.6</v>
      </c>
      <c r="S2407">
        <v>672.48</v>
      </c>
    </row>
    <row r="2408" spans="1:19">
      <c r="A2408" t="s">
        <v>5896</v>
      </c>
      <c r="B2408" s="2">
        <v>44805</v>
      </c>
      <c r="C2408" t="s">
        <v>33</v>
      </c>
      <c r="D2408">
        <v>31</v>
      </c>
      <c r="E2408" t="s">
        <v>23</v>
      </c>
      <c r="F2408">
        <v>1</v>
      </c>
      <c r="G2408">
        <v>3</v>
      </c>
      <c r="H2408" t="s">
        <v>3686</v>
      </c>
      <c r="I2408">
        <v>4177</v>
      </c>
      <c r="J2408">
        <v>5</v>
      </c>
      <c r="K2408">
        <v>35</v>
      </c>
      <c r="L2408" t="s">
        <v>15568</v>
      </c>
      <c r="M2408" t="s">
        <v>23</v>
      </c>
      <c r="N2408" t="s">
        <v>39</v>
      </c>
      <c r="P2408" t="s">
        <v>164</v>
      </c>
      <c r="Q2408" t="s">
        <v>50</v>
      </c>
      <c r="R2408">
        <v>19.850000000000001</v>
      </c>
      <c r="S2408">
        <v>1053.46</v>
      </c>
    </row>
    <row r="2409" spans="1:19">
      <c r="A2409" t="s">
        <v>5898</v>
      </c>
      <c r="B2409" s="2">
        <v>43821</v>
      </c>
      <c r="C2409" t="s">
        <v>33</v>
      </c>
      <c r="D2409">
        <v>37</v>
      </c>
      <c r="E2409" t="s">
        <v>39</v>
      </c>
      <c r="F2409">
        <v>0</v>
      </c>
      <c r="G2409">
        <v>3</v>
      </c>
      <c r="H2409" t="s">
        <v>3686</v>
      </c>
      <c r="I2409">
        <v>5531</v>
      </c>
      <c r="J2409">
        <v>0</v>
      </c>
      <c r="K2409">
        <v>68</v>
      </c>
      <c r="L2409" t="s">
        <v>15568</v>
      </c>
      <c r="M2409" t="s">
        <v>23</v>
      </c>
      <c r="N2409" t="s">
        <v>23</v>
      </c>
      <c r="O2409" t="s">
        <v>49</v>
      </c>
      <c r="P2409" t="s">
        <v>164</v>
      </c>
      <c r="Q2409" t="s">
        <v>27</v>
      </c>
      <c r="R2409">
        <v>88.15</v>
      </c>
      <c r="S2409">
        <v>7595.92</v>
      </c>
    </row>
    <row r="2410" spans="1:19">
      <c r="A2410" t="s">
        <v>5900</v>
      </c>
      <c r="B2410" s="2">
        <v>43702</v>
      </c>
      <c r="C2410" t="s">
        <v>22</v>
      </c>
      <c r="D2410">
        <v>63</v>
      </c>
      <c r="E2410" t="s">
        <v>23</v>
      </c>
      <c r="F2410">
        <v>0</v>
      </c>
      <c r="G2410">
        <v>3</v>
      </c>
      <c r="H2410" t="s">
        <v>3686</v>
      </c>
      <c r="I2410">
        <v>5152</v>
      </c>
      <c r="J2410">
        <v>1</v>
      </c>
      <c r="K2410">
        <v>72</v>
      </c>
      <c r="L2410" t="s">
        <v>15568</v>
      </c>
      <c r="M2410" t="s">
        <v>23</v>
      </c>
      <c r="N2410" t="s">
        <v>23</v>
      </c>
      <c r="O2410" t="s">
        <v>25</v>
      </c>
      <c r="P2410" t="s">
        <v>164</v>
      </c>
      <c r="Q2410" t="s">
        <v>27</v>
      </c>
      <c r="R2410">
        <v>99.15</v>
      </c>
      <c r="S2410">
        <v>9500.02</v>
      </c>
    </row>
    <row r="2411" spans="1:19">
      <c r="A2411" t="s">
        <v>5902</v>
      </c>
      <c r="B2411" s="2">
        <v>44260</v>
      </c>
      <c r="C2411" t="s">
        <v>22</v>
      </c>
      <c r="D2411">
        <v>52</v>
      </c>
      <c r="E2411" t="s">
        <v>23</v>
      </c>
      <c r="F2411">
        <v>3</v>
      </c>
      <c r="G2411">
        <v>3</v>
      </c>
      <c r="H2411" t="s">
        <v>3686</v>
      </c>
      <c r="I2411">
        <v>5794</v>
      </c>
      <c r="J2411">
        <v>3</v>
      </c>
      <c r="K2411">
        <v>53</v>
      </c>
      <c r="L2411" t="s">
        <v>142</v>
      </c>
      <c r="M2411" t="s">
        <v>23</v>
      </c>
      <c r="N2411" t="s">
        <v>39</v>
      </c>
      <c r="P2411" t="s">
        <v>164</v>
      </c>
      <c r="Q2411" t="s">
        <v>50</v>
      </c>
      <c r="R2411">
        <v>25.55</v>
      </c>
      <c r="S2411">
        <v>3064.16</v>
      </c>
    </row>
    <row r="2412" spans="1:19">
      <c r="A2412" t="s">
        <v>5904</v>
      </c>
      <c r="B2412" s="2">
        <v>44952</v>
      </c>
      <c r="C2412" t="s">
        <v>22</v>
      </c>
      <c r="D2412">
        <v>37</v>
      </c>
      <c r="E2412" t="s">
        <v>23</v>
      </c>
      <c r="F2412">
        <v>3</v>
      </c>
      <c r="G2412">
        <v>3</v>
      </c>
      <c r="H2412" t="s">
        <v>3686</v>
      </c>
      <c r="I2412">
        <v>2132</v>
      </c>
      <c r="J2412">
        <v>1</v>
      </c>
      <c r="K2412">
        <v>31</v>
      </c>
      <c r="L2412" t="s">
        <v>40</v>
      </c>
      <c r="M2412" t="s">
        <v>23</v>
      </c>
      <c r="N2412" t="s">
        <v>23</v>
      </c>
      <c r="O2412" t="s">
        <v>25</v>
      </c>
      <c r="P2412" t="s">
        <v>26</v>
      </c>
      <c r="Q2412" t="s">
        <v>27</v>
      </c>
      <c r="R2412">
        <v>89.3</v>
      </c>
      <c r="S2412">
        <v>3466.56</v>
      </c>
    </row>
    <row r="2413" spans="1:19">
      <c r="A2413" t="s">
        <v>5906</v>
      </c>
      <c r="B2413" s="2">
        <v>44099</v>
      </c>
      <c r="C2413" t="s">
        <v>33</v>
      </c>
      <c r="D2413">
        <v>37</v>
      </c>
      <c r="E2413" t="s">
        <v>23</v>
      </c>
      <c r="F2413">
        <v>0</v>
      </c>
      <c r="G2413">
        <v>3</v>
      </c>
      <c r="H2413" t="s">
        <v>3686</v>
      </c>
      <c r="I2413">
        <v>5446</v>
      </c>
      <c r="J2413">
        <v>4</v>
      </c>
      <c r="K2413">
        <v>59</v>
      </c>
      <c r="L2413" t="s">
        <v>142</v>
      </c>
      <c r="M2413" t="s">
        <v>23</v>
      </c>
      <c r="N2413" t="s">
        <v>23</v>
      </c>
      <c r="O2413" t="s">
        <v>49</v>
      </c>
      <c r="P2413" t="s">
        <v>164</v>
      </c>
      <c r="Q2413" t="s">
        <v>50</v>
      </c>
      <c r="R2413">
        <v>75.95</v>
      </c>
      <c r="S2413">
        <v>5030.87</v>
      </c>
    </row>
    <row r="2414" spans="1:19">
      <c r="A2414" t="s">
        <v>5909</v>
      </c>
      <c r="B2414" s="2">
        <v>45729</v>
      </c>
      <c r="C2414" t="s">
        <v>22</v>
      </c>
      <c r="D2414">
        <v>40</v>
      </c>
      <c r="E2414" t="s">
        <v>23</v>
      </c>
      <c r="F2414">
        <v>1</v>
      </c>
      <c r="G2414">
        <v>3</v>
      </c>
      <c r="H2414" t="s">
        <v>3686</v>
      </c>
      <c r="I2414">
        <v>3598</v>
      </c>
      <c r="J2414">
        <v>3</v>
      </c>
      <c r="K2414">
        <v>5</v>
      </c>
      <c r="L2414" t="s">
        <v>15568</v>
      </c>
      <c r="M2414" t="s">
        <v>23</v>
      </c>
      <c r="N2414" t="s">
        <v>23</v>
      </c>
      <c r="O2414" t="s">
        <v>56</v>
      </c>
      <c r="P2414" t="s">
        <v>26</v>
      </c>
      <c r="Q2414" t="s">
        <v>50</v>
      </c>
      <c r="R2414">
        <v>55.7</v>
      </c>
      <c r="S2414">
        <v>354.25</v>
      </c>
    </row>
    <row r="2415" spans="1:19">
      <c r="A2415" t="s">
        <v>5911</v>
      </c>
      <c r="B2415" s="2">
        <v>45190</v>
      </c>
      <c r="C2415" t="s">
        <v>33</v>
      </c>
      <c r="D2415">
        <v>38</v>
      </c>
      <c r="E2415" t="s">
        <v>39</v>
      </c>
      <c r="F2415">
        <v>0</v>
      </c>
      <c r="G2415">
        <v>3</v>
      </c>
      <c r="H2415" t="s">
        <v>3686</v>
      </c>
      <c r="I2415">
        <v>4402</v>
      </c>
      <c r="J2415">
        <v>0</v>
      </c>
      <c r="K2415">
        <v>23</v>
      </c>
      <c r="L2415" t="s">
        <v>15568</v>
      </c>
      <c r="M2415" t="s">
        <v>23</v>
      </c>
      <c r="N2415" t="s">
        <v>39</v>
      </c>
      <c r="P2415" t="s">
        <v>202</v>
      </c>
      <c r="Q2415" t="s">
        <v>50</v>
      </c>
      <c r="R2415">
        <v>24.8</v>
      </c>
      <c r="S2415">
        <v>1622.06</v>
      </c>
    </row>
    <row r="2416" spans="1:19">
      <c r="A2416" t="s">
        <v>5913</v>
      </c>
      <c r="B2416" s="2">
        <v>43993</v>
      </c>
      <c r="C2416" t="s">
        <v>33</v>
      </c>
      <c r="D2416">
        <v>21</v>
      </c>
      <c r="E2416" t="s">
        <v>39</v>
      </c>
      <c r="F2416">
        <v>3</v>
      </c>
      <c r="G2416">
        <v>3</v>
      </c>
      <c r="H2416" t="s">
        <v>3686</v>
      </c>
      <c r="I2416">
        <v>4535</v>
      </c>
      <c r="J2416">
        <v>0</v>
      </c>
      <c r="K2416">
        <v>62</v>
      </c>
      <c r="L2416" t="s">
        <v>142</v>
      </c>
      <c r="M2416" t="s">
        <v>23</v>
      </c>
      <c r="N2416" t="s">
        <v>39</v>
      </c>
      <c r="P2416" t="s">
        <v>164</v>
      </c>
      <c r="Q2416" t="s">
        <v>27</v>
      </c>
      <c r="R2416">
        <v>26</v>
      </c>
      <c r="S2416">
        <v>1814.16</v>
      </c>
    </row>
    <row r="2417" spans="1:19">
      <c r="A2417" t="s">
        <v>5915</v>
      </c>
      <c r="B2417" s="2">
        <v>44857</v>
      </c>
      <c r="C2417" t="s">
        <v>22</v>
      </c>
      <c r="D2417">
        <v>51</v>
      </c>
      <c r="E2417" t="s">
        <v>39</v>
      </c>
      <c r="F2417">
        <v>0</v>
      </c>
      <c r="G2417">
        <v>3</v>
      </c>
      <c r="H2417" t="s">
        <v>3686</v>
      </c>
      <c r="I2417">
        <v>2026</v>
      </c>
      <c r="J2417">
        <v>0</v>
      </c>
      <c r="K2417">
        <v>34</v>
      </c>
      <c r="L2417" t="s">
        <v>15568</v>
      </c>
      <c r="M2417" t="s">
        <v>23</v>
      </c>
      <c r="N2417" t="s">
        <v>39</v>
      </c>
      <c r="P2417" t="s">
        <v>164</v>
      </c>
      <c r="Q2417" t="s">
        <v>27</v>
      </c>
      <c r="R2417">
        <v>26.1</v>
      </c>
      <c r="S2417">
        <v>1676.33</v>
      </c>
    </row>
    <row r="2418" spans="1:19">
      <c r="A2418" t="s">
        <v>5917</v>
      </c>
      <c r="B2418" s="2">
        <v>43702</v>
      </c>
      <c r="C2418" t="s">
        <v>22</v>
      </c>
      <c r="D2418">
        <v>54</v>
      </c>
      <c r="E2418" t="s">
        <v>39</v>
      </c>
      <c r="F2418">
        <v>0</v>
      </c>
      <c r="G2418">
        <v>3</v>
      </c>
      <c r="H2418" t="s">
        <v>3686</v>
      </c>
      <c r="I2418">
        <v>4921</v>
      </c>
      <c r="J2418">
        <v>0</v>
      </c>
      <c r="K2418">
        <v>72</v>
      </c>
      <c r="L2418" t="s">
        <v>316</v>
      </c>
      <c r="M2418" t="s">
        <v>39</v>
      </c>
      <c r="N2418" t="s">
        <v>23</v>
      </c>
      <c r="O2418" t="s">
        <v>56</v>
      </c>
      <c r="P2418" t="s">
        <v>164</v>
      </c>
      <c r="Q2418" t="s">
        <v>27</v>
      </c>
      <c r="R2418">
        <v>63.7</v>
      </c>
      <c r="S2418">
        <v>4464.8</v>
      </c>
    </row>
    <row r="2419" spans="1:19">
      <c r="A2419" t="s">
        <v>5919</v>
      </c>
      <c r="B2419" s="2">
        <v>43685</v>
      </c>
      <c r="C2419" t="s">
        <v>22</v>
      </c>
      <c r="D2419">
        <v>36</v>
      </c>
      <c r="E2419" t="s">
        <v>23</v>
      </c>
      <c r="F2419">
        <v>3</v>
      </c>
      <c r="G2419">
        <v>3</v>
      </c>
      <c r="H2419" t="s">
        <v>3686</v>
      </c>
      <c r="I2419">
        <v>4054</v>
      </c>
      <c r="J2419">
        <v>1</v>
      </c>
      <c r="K2419">
        <v>72</v>
      </c>
      <c r="L2419" t="s">
        <v>15568</v>
      </c>
      <c r="M2419" t="s">
        <v>23</v>
      </c>
      <c r="N2419" t="s">
        <v>23</v>
      </c>
      <c r="O2419" t="s">
        <v>25</v>
      </c>
      <c r="P2419" t="s">
        <v>164</v>
      </c>
      <c r="Q2419" t="s">
        <v>50</v>
      </c>
      <c r="R2419">
        <v>97.75</v>
      </c>
      <c r="S2419">
        <v>8488.48</v>
      </c>
    </row>
    <row r="2420" spans="1:19">
      <c r="A2420" t="s">
        <v>5921</v>
      </c>
      <c r="B2420" s="2">
        <v>45375</v>
      </c>
      <c r="C2420" t="s">
        <v>22</v>
      </c>
      <c r="D2420">
        <v>25</v>
      </c>
      <c r="E2420" t="s">
        <v>23</v>
      </c>
      <c r="F2420">
        <v>3</v>
      </c>
      <c r="G2420">
        <v>3</v>
      </c>
      <c r="H2420" t="s">
        <v>3686</v>
      </c>
      <c r="I2420">
        <v>2814</v>
      </c>
      <c r="J2420">
        <v>1</v>
      </c>
      <c r="K2420">
        <v>17</v>
      </c>
      <c r="L2420" t="s">
        <v>97</v>
      </c>
      <c r="M2420" t="s">
        <v>23</v>
      </c>
      <c r="N2420" t="s">
        <v>23</v>
      </c>
      <c r="O2420" t="s">
        <v>49</v>
      </c>
      <c r="P2420" t="s">
        <v>26</v>
      </c>
      <c r="Q2420" t="s">
        <v>84</v>
      </c>
      <c r="R2420">
        <v>66.7</v>
      </c>
      <c r="S2420">
        <v>1584.84</v>
      </c>
    </row>
    <row r="2421" spans="1:19">
      <c r="A2421" t="s">
        <v>5923</v>
      </c>
      <c r="B2421" s="2">
        <v>43685</v>
      </c>
      <c r="C2421" t="s">
        <v>33</v>
      </c>
      <c r="D2421">
        <v>48</v>
      </c>
      <c r="E2421" t="s">
        <v>39</v>
      </c>
      <c r="F2421">
        <v>0</v>
      </c>
      <c r="G2421">
        <v>3</v>
      </c>
      <c r="H2421" t="s">
        <v>3686</v>
      </c>
      <c r="I2421">
        <v>5905</v>
      </c>
      <c r="J2421">
        <v>0</v>
      </c>
      <c r="K2421">
        <v>72</v>
      </c>
      <c r="L2421" t="s">
        <v>316</v>
      </c>
      <c r="M2421" t="s">
        <v>23</v>
      </c>
      <c r="N2421" t="s">
        <v>23</v>
      </c>
      <c r="O2421" t="s">
        <v>25</v>
      </c>
      <c r="P2421" t="s">
        <v>164</v>
      </c>
      <c r="Q2421" t="s">
        <v>50</v>
      </c>
      <c r="R2421">
        <v>115.05</v>
      </c>
      <c r="S2421">
        <v>9816.2000000000007</v>
      </c>
    </row>
    <row r="2422" spans="1:19">
      <c r="A2422" t="s">
        <v>5926</v>
      </c>
      <c r="B2422" s="2">
        <v>45798</v>
      </c>
      <c r="C2422" t="s">
        <v>22</v>
      </c>
      <c r="D2422">
        <v>41</v>
      </c>
      <c r="E2422" t="s">
        <v>39</v>
      </c>
      <c r="F2422">
        <v>0</v>
      </c>
      <c r="G2422">
        <v>3</v>
      </c>
      <c r="H2422" t="s">
        <v>3751</v>
      </c>
      <c r="I2422">
        <v>5534</v>
      </c>
      <c r="J2422">
        <v>0</v>
      </c>
      <c r="K2422">
        <v>3</v>
      </c>
      <c r="L2422" t="s">
        <v>15568</v>
      </c>
      <c r="M2422" t="s">
        <v>39</v>
      </c>
      <c r="N2422" t="s">
        <v>23</v>
      </c>
      <c r="O2422" t="s">
        <v>56</v>
      </c>
      <c r="P2422" t="s">
        <v>26</v>
      </c>
      <c r="Q2422" t="s">
        <v>50</v>
      </c>
      <c r="R2422">
        <v>41.35</v>
      </c>
      <c r="S2422">
        <v>107.25</v>
      </c>
    </row>
    <row r="2423" spans="1:19">
      <c r="A2423" t="s">
        <v>5929</v>
      </c>
      <c r="B2423" s="2">
        <v>45481</v>
      </c>
      <c r="C2423" t="s">
        <v>33</v>
      </c>
      <c r="D2423">
        <v>32</v>
      </c>
      <c r="E2423" t="s">
        <v>23</v>
      </c>
      <c r="F2423">
        <v>3</v>
      </c>
      <c r="G2423">
        <v>3</v>
      </c>
      <c r="H2423" t="s">
        <v>3686</v>
      </c>
      <c r="I2423">
        <v>5916</v>
      </c>
      <c r="J2423">
        <v>3</v>
      </c>
      <c r="K2423">
        <v>13</v>
      </c>
      <c r="L2423" t="s">
        <v>15568</v>
      </c>
      <c r="M2423" t="s">
        <v>23</v>
      </c>
      <c r="N2423" t="s">
        <v>23</v>
      </c>
      <c r="O2423" t="s">
        <v>56</v>
      </c>
      <c r="P2423" t="s">
        <v>26</v>
      </c>
      <c r="Q2423" t="s">
        <v>50</v>
      </c>
      <c r="R2423">
        <v>63.15</v>
      </c>
      <c r="S2423">
        <v>1326.4</v>
      </c>
    </row>
    <row r="2424" spans="1:19">
      <c r="A2424" t="s">
        <v>5932</v>
      </c>
      <c r="B2424" s="2">
        <v>45424</v>
      </c>
      <c r="C2424" t="s">
        <v>33</v>
      </c>
      <c r="D2424">
        <v>40</v>
      </c>
      <c r="E2424" t="s">
        <v>39</v>
      </c>
      <c r="F2424">
        <v>0</v>
      </c>
      <c r="G2424">
        <v>3</v>
      </c>
      <c r="H2424" t="s">
        <v>3686</v>
      </c>
      <c r="I2424">
        <v>4653</v>
      </c>
      <c r="J2424">
        <v>0</v>
      </c>
      <c r="K2424">
        <v>15</v>
      </c>
      <c r="L2424" t="s">
        <v>97</v>
      </c>
      <c r="M2424" t="s">
        <v>23</v>
      </c>
      <c r="N2424" t="s">
        <v>23</v>
      </c>
      <c r="O2424" t="s">
        <v>56</v>
      </c>
      <c r="P2424" t="s">
        <v>26</v>
      </c>
      <c r="Q2424" t="s">
        <v>84</v>
      </c>
      <c r="R2424">
        <v>84.45</v>
      </c>
      <c r="S2424">
        <v>1422.4</v>
      </c>
    </row>
    <row r="2425" spans="1:19">
      <c r="A2425" t="s">
        <v>5934</v>
      </c>
      <c r="B2425" s="2">
        <v>45188</v>
      </c>
      <c r="C2425" t="s">
        <v>22</v>
      </c>
      <c r="D2425">
        <v>58</v>
      </c>
      <c r="E2425" t="s">
        <v>23</v>
      </c>
      <c r="F2425">
        <v>1</v>
      </c>
      <c r="G2425">
        <v>3</v>
      </c>
      <c r="H2425" t="s">
        <v>3686</v>
      </c>
      <c r="I2425">
        <v>4076</v>
      </c>
      <c r="J2425">
        <v>1</v>
      </c>
      <c r="K2425">
        <v>23</v>
      </c>
      <c r="L2425" t="s">
        <v>97</v>
      </c>
      <c r="M2425" t="s">
        <v>23</v>
      </c>
      <c r="N2425" t="s">
        <v>39</v>
      </c>
      <c r="P2425" t="s">
        <v>164</v>
      </c>
      <c r="Q2425" t="s">
        <v>50</v>
      </c>
      <c r="R2425">
        <v>20.9</v>
      </c>
      <c r="S2425">
        <v>888.93</v>
      </c>
    </row>
    <row r="2426" spans="1:19">
      <c r="A2426" t="s">
        <v>5937</v>
      </c>
      <c r="B2426" s="2">
        <v>44213</v>
      </c>
      <c r="C2426" t="s">
        <v>33</v>
      </c>
      <c r="D2426">
        <v>32</v>
      </c>
      <c r="E2426" t="s">
        <v>23</v>
      </c>
      <c r="F2426">
        <v>0</v>
      </c>
      <c r="G2426">
        <v>3</v>
      </c>
      <c r="H2426" t="s">
        <v>3686</v>
      </c>
      <c r="I2426">
        <v>4621</v>
      </c>
      <c r="J2426">
        <v>3</v>
      </c>
      <c r="K2426">
        <v>55</v>
      </c>
      <c r="L2426" t="s">
        <v>15568</v>
      </c>
      <c r="M2426" t="s">
        <v>23</v>
      </c>
      <c r="N2426" t="s">
        <v>23</v>
      </c>
      <c r="O2426" t="s">
        <v>25</v>
      </c>
      <c r="P2426" t="s">
        <v>26</v>
      </c>
      <c r="Q2426" t="s">
        <v>50</v>
      </c>
      <c r="R2426">
        <v>77.75</v>
      </c>
      <c r="S2426">
        <v>5556.15</v>
      </c>
    </row>
    <row r="2427" spans="1:19">
      <c r="A2427" t="s">
        <v>5939</v>
      </c>
      <c r="B2427" s="2">
        <v>45070</v>
      </c>
      <c r="C2427" t="s">
        <v>22</v>
      </c>
      <c r="D2427">
        <v>20</v>
      </c>
      <c r="E2427" t="s">
        <v>23</v>
      </c>
      <c r="F2427">
        <v>3</v>
      </c>
      <c r="G2427">
        <v>3</v>
      </c>
      <c r="H2427" t="s">
        <v>3686</v>
      </c>
      <c r="I2427">
        <v>4994</v>
      </c>
      <c r="J2427">
        <v>7</v>
      </c>
      <c r="K2427">
        <v>27</v>
      </c>
      <c r="L2427" t="s">
        <v>40</v>
      </c>
      <c r="M2427" t="s">
        <v>23</v>
      </c>
      <c r="N2427" t="s">
        <v>23</v>
      </c>
      <c r="O2427" t="s">
        <v>25</v>
      </c>
      <c r="P2427" t="s">
        <v>26</v>
      </c>
      <c r="Q2427" t="s">
        <v>27</v>
      </c>
      <c r="R2427">
        <v>75.75</v>
      </c>
      <c r="S2427">
        <v>2611.02</v>
      </c>
    </row>
    <row r="2428" spans="1:19">
      <c r="A2428" t="s">
        <v>5941</v>
      </c>
      <c r="B2428" s="2">
        <v>45828</v>
      </c>
      <c r="C2428" t="s">
        <v>22</v>
      </c>
      <c r="D2428">
        <v>60</v>
      </c>
      <c r="E2428" t="s">
        <v>23</v>
      </c>
      <c r="F2428">
        <v>2</v>
      </c>
      <c r="G2428">
        <v>3</v>
      </c>
      <c r="H2428" t="s">
        <v>3751</v>
      </c>
      <c r="I2428">
        <v>5010</v>
      </c>
      <c r="J2428">
        <v>6</v>
      </c>
      <c r="K2428">
        <v>2</v>
      </c>
      <c r="L2428" t="s">
        <v>48</v>
      </c>
      <c r="M2428" t="s">
        <v>23</v>
      </c>
      <c r="N2428" t="s">
        <v>23</v>
      </c>
      <c r="O2428" t="s">
        <v>25</v>
      </c>
      <c r="P2428" t="s">
        <v>26</v>
      </c>
      <c r="Q2428" t="s">
        <v>50</v>
      </c>
      <c r="R2428">
        <v>69.95</v>
      </c>
      <c r="S2428">
        <v>202.1</v>
      </c>
    </row>
    <row r="2429" spans="1:19">
      <c r="A2429" t="s">
        <v>5943</v>
      </c>
      <c r="B2429" s="2">
        <v>44993</v>
      </c>
      <c r="C2429" t="s">
        <v>33</v>
      </c>
      <c r="D2429">
        <v>48</v>
      </c>
      <c r="E2429" t="s">
        <v>39</v>
      </c>
      <c r="F2429">
        <v>0</v>
      </c>
      <c r="G2429">
        <v>3</v>
      </c>
      <c r="H2429" t="s">
        <v>3686</v>
      </c>
      <c r="I2429">
        <v>5324</v>
      </c>
      <c r="J2429">
        <v>0</v>
      </c>
      <c r="K2429">
        <v>29</v>
      </c>
      <c r="L2429" t="s">
        <v>15568</v>
      </c>
      <c r="M2429" t="s">
        <v>23</v>
      </c>
      <c r="N2429" t="s">
        <v>23</v>
      </c>
      <c r="O2429" t="s">
        <v>25</v>
      </c>
      <c r="P2429" t="s">
        <v>26</v>
      </c>
      <c r="Q2429" t="s">
        <v>50</v>
      </c>
      <c r="R2429">
        <v>76</v>
      </c>
      <c r="S2429">
        <v>2418.54</v>
      </c>
    </row>
    <row r="2430" spans="1:19">
      <c r="A2430" t="s">
        <v>5945</v>
      </c>
      <c r="B2430" s="2">
        <v>43878</v>
      </c>
      <c r="C2430" t="s">
        <v>33</v>
      </c>
      <c r="D2430">
        <v>24</v>
      </c>
      <c r="E2430" t="s">
        <v>39</v>
      </c>
      <c r="F2430">
        <v>0</v>
      </c>
      <c r="G2430">
        <v>3</v>
      </c>
      <c r="H2430" t="s">
        <v>3686</v>
      </c>
      <c r="I2430">
        <v>6183</v>
      </c>
      <c r="J2430">
        <v>0</v>
      </c>
      <c r="K2430">
        <v>66</v>
      </c>
      <c r="L2430" t="s">
        <v>316</v>
      </c>
      <c r="M2430" t="s">
        <v>23</v>
      </c>
      <c r="N2430" t="s">
        <v>23</v>
      </c>
      <c r="O2430" t="s">
        <v>25</v>
      </c>
      <c r="P2430" t="s">
        <v>26</v>
      </c>
      <c r="Q2430" t="s">
        <v>27</v>
      </c>
      <c r="R2430">
        <v>103.1</v>
      </c>
      <c r="S2430">
        <v>9442.24</v>
      </c>
    </row>
    <row r="2431" spans="1:19">
      <c r="A2431" t="s">
        <v>5947</v>
      </c>
      <c r="B2431" s="2">
        <v>43744</v>
      </c>
      <c r="C2431" t="s">
        <v>33</v>
      </c>
      <c r="D2431">
        <v>33</v>
      </c>
      <c r="E2431" t="s">
        <v>23</v>
      </c>
      <c r="F2431">
        <v>1</v>
      </c>
      <c r="G2431">
        <v>3</v>
      </c>
      <c r="H2431" t="s">
        <v>3686</v>
      </c>
      <c r="I2431">
        <v>5650</v>
      </c>
      <c r="J2431">
        <v>3</v>
      </c>
      <c r="K2431">
        <v>70</v>
      </c>
      <c r="L2431" t="s">
        <v>15568</v>
      </c>
      <c r="M2431" t="s">
        <v>23</v>
      </c>
      <c r="N2431" t="s">
        <v>23</v>
      </c>
      <c r="O2431" t="s">
        <v>49</v>
      </c>
      <c r="P2431" t="s">
        <v>164</v>
      </c>
      <c r="Q2431" t="s">
        <v>27</v>
      </c>
      <c r="R2431">
        <v>89</v>
      </c>
      <c r="S2431">
        <v>8620</v>
      </c>
    </row>
    <row r="2432" spans="1:19">
      <c r="A2432" t="s">
        <v>5949</v>
      </c>
      <c r="B2432" s="2">
        <v>45665</v>
      </c>
      <c r="C2432" t="s">
        <v>33</v>
      </c>
      <c r="D2432">
        <v>30</v>
      </c>
      <c r="E2432" t="s">
        <v>39</v>
      </c>
      <c r="F2432">
        <v>0</v>
      </c>
      <c r="G2432">
        <v>3</v>
      </c>
      <c r="H2432" t="s">
        <v>3686</v>
      </c>
      <c r="I2432">
        <v>2750</v>
      </c>
      <c r="J2432">
        <v>0</v>
      </c>
      <c r="K2432">
        <v>7</v>
      </c>
      <c r="L2432" t="s">
        <v>48</v>
      </c>
      <c r="M2432" t="s">
        <v>23</v>
      </c>
      <c r="N2432" t="s">
        <v>39</v>
      </c>
      <c r="P2432" t="s">
        <v>202</v>
      </c>
      <c r="Q2432" t="s">
        <v>50</v>
      </c>
      <c r="R2432">
        <v>19.899999999999999</v>
      </c>
      <c r="S2432">
        <v>286.55</v>
      </c>
    </row>
    <row r="2433" spans="1:19">
      <c r="A2433" t="s">
        <v>5951</v>
      </c>
      <c r="B2433" s="2">
        <v>43876</v>
      </c>
      <c r="C2433" t="s">
        <v>22</v>
      </c>
      <c r="D2433">
        <v>29</v>
      </c>
      <c r="E2433" t="s">
        <v>23</v>
      </c>
      <c r="F2433">
        <v>3</v>
      </c>
      <c r="G2433">
        <v>3</v>
      </c>
      <c r="H2433" t="s">
        <v>3686</v>
      </c>
      <c r="I2433">
        <v>5748</v>
      </c>
      <c r="J2433">
        <v>4</v>
      </c>
      <c r="K2433">
        <v>66</v>
      </c>
      <c r="L2433" t="s">
        <v>15568</v>
      </c>
      <c r="M2433" t="s">
        <v>39</v>
      </c>
      <c r="N2433" t="s">
        <v>23</v>
      </c>
      <c r="O2433" t="s">
        <v>56</v>
      </c>
      <c r="P2433" t="s">
        <v>164</v>
      </c>
      <c r="Q2433" t="s">
        <v>50</v>
      </c>
      <c r="R2433">
        <v>56.75</v>
      </c>
      <c r="S2433">
        <v>3708.4</v>
      </c>
    </row>
    <row r="2434" spans="1:19">
      <c r="A2434" t="s">
        <v>5954</v>
      </c>
      <c r="B2434" s="2">
        <v>45133</v>
      </c>
      <c r="C2434" t="s">
        <v>33</v>
      </c>
      <c r="D2434">
        <v>35</v>
      </c>
      <c r="E2434" t="s">
        <v>23</v>
      </c>
      <c r="F2434">
        <v>3</v>
      </c>
      <c r="G2434">
        <v>3</v>
      </c>
      <c r="H2434" t="s">
        <v>3686</v>
      </c>
      <c r="I2434">
        <v>5306</v>
      </c>
      <c r="J2434">
        <v>1</v>
      </c>
      <c r="K2434">
        <v>25</v>
      </c>
      <c r="L2434" t="s">
        <v>40</v>
      </c>
      <c r="M2434" t="s">
        <v>23</v>
      </c>
      <c r="N2434" t="s">
        <v>39</v>
      </c>
      <c r="P2434" t="s">
        <v>164</v>
      </c>
      <c r="Q2434" t="s">
        <v>50</v>
      </c>
      <c r="R2434">
        <v>20.100000000000001</v>
      </c>
      <c r="S2434">
        <v>600.29999999999995</v>
      </c>
    </row>
    <row r="2435" spans="1:19">
      <c r="A2435" t="s">
        <v>5956</v>
      </c>
      <c r="B2435" s="2">
        <v>45266</v>
      </c>
      <c r="C2435" t="s">
        <v>22</v>
      </c>
      <c r="D2435">
        <v>25</v>
      </c>
      <c r="E2435" t="s">
        <v>39</v>
      </c>
      <c r="F2435">
        <v>0</v>
      </c>
      <c r="G2435">
        <v>3</v>
      </c>
      <c r="H2435" t="s">
        <v>3686</v>
      </c>
      <c r="I2435">
        <v>5741</v>
      </c>
      <c r="J2435">
        <v>0</v>
      </c>
      <c r="K2435">
        <v>20</v>
      </c>
      <c r="L2435" t="s">
        <v>97</v>
      </c>
      <c r="M2435" t="s">
        <v>23</v>
      </c>
      <c r="N2435" t="s">
        <v>23</v>
      </c>
      <c r="O2435" t="s">
        <v>49</v>
      </c>
      <c r="P2435" t="s">
        <v>26</v>
      </c>
      <c r="Q2435" t="s">
        <v>50</v>
      </c>
      <c r="R2435">
        <v>50</v>
      </c>
      <c r="S2435">
        <v>1996.44</v>
      </c>
    </row>
    <row r="2436" spans="1:19">
      <c r="A2436" t="s">
        <v>5959</v>
      </c>
      <c r="B2436" s="2">
        <v>45852</v>
      </c>
      <c r="C2436" t="s">
        <v>33</v>
      </c>
      <c r="D2436">
        <v>38</v>
      </c>
      <c r="E2436" t="s">
        <v>39</v>
      </c>
      <c r="F2436">
        <v>0</v>
      </c>
      <c r="G2436">
        <v>3</v>
      </c>
      <c r="H2436" t="s">
        <v>3751</v>
      </c>
      <c r="I2436">
        <v>2196</v>
      </c>
      <c r="J2436">
        <v>0</v>
      </c>
      <c r="K2436">
        <v>1</v>
      </c>
      <c r="L2436" t="s">
        <v>48</v>
      </c>
      <c r="M2436" t="s">
        <v>23</v>
      </c>
      <c r="N2436" t="s">
        <v>23</v>
      </c>
      <c r="O2436" t="s">
        <v>25</v>
      </c>
      <c r="P2436" t="s">
        <v>26</v>
      </c>
      <c r="Q2436" t="s">
        <v>27</v>
      </c>
      <c r="R2436">
        <v>84.6</v>
      </c>
      <c r="S2436">
        <v>91.94</v>
      </c>
    </row>
    <row r="2437" spans="1:19">
      <c r="A2437" t="s">
        <v>5961</v>
      </c>
      <c r="B2437" s="2">
        <v>45741</v>
      </c>
      <c r="C2437" t="s">
        <v>33</v>
      </c>
      <c r="D2437">
        <v>44</v>
      </c>
      <c r="E2437" t="s">
        <v>39</v>
      </c>
      <c r="F2437">
        <v>0</v>
      </c>
      <c r="G2437">
        <v>3</v>
      </c>
      <c r="H2437" t="s">
        <v>3686</v>
      </c>
      <c r="I2437">
        <v>3391</v>
      </c>
      <c r="J2437">
        <v>0</v>
      </c>
      <c r="K2437">
        <v>5</v>
      </c>
      <c r="L2437" t="s">
        <v>48</v>
      </c>
      <c r="M2437" t="s">
        <v>23</v>
      </c>
      <c r="N2437" t="s">
        <v>23</v>
      </c>
      <c r="O2437" t="s">
        <v>25</v>
      </c>
      <c r="P2437" t="s">
        <v>26</v>
      </c>
      <c r="Q2437" t="s">
        <v>27</v>
      </c>
      <c r="R2437">
        <v>80.2</v>
      </c>
      <c r="S2437">
        <v>628.54999999999995</v>
      </c>
    </row>
    <row r="2438" spans="1:19">
      <c r="A2438" t="s">
        <v>5963</v>
      </c>
      <c r="B2438" s="2">
        <v>44600</v>
      </c>
      <c r="C2438" t="s">
        <v>33</v>
      </c>
      <c r="D2438">
        <v>25</v>
      </c>
      <c r="E2438" t="s">
        <v>23</v>
      </c>
      <c r="F2438">
        <v>1</v>
      </c>
      <c r="G2438">
        <v>3</v>
      </c>
      <c r="H2438" t="s">
        <v>3686</v>
      </c>
      <c r="I2438">
        <v>3413</v>
      </c>
      <c r="J2438">
        <v>3</v>
      </c>
      <c r="K2438">
        <v>42</v>
      </c>
      <c r="L2438" t="s">
        <v>142</v>
      </c>
      <c r="M2438" t="s">
        <v>23</v>
      </c>
      <c r="N2438" t="s">
        <v>39</v>
      </c>
      <c r="P2438" t="s">
        <v>164</v>
      </c>
      <c r="Q2438" t="s">
        <v>50</v>
      </c>
      <c r="R2438">
        <v>20</v>
      </c>
      <c r="S2438">
        <v>965.43</v>
      </c>
    </row>
    <row r="2439" spans="1:19">
      <c r="A2439" t="s">
        <v>5965</v>
      </c>
      <c r="B2439" s="2">
        <v>43902</v>
      </c>
      <c r="C2439" t="s">
        <v>33</v>
      </c>
      <c r="D2439">
        <v>63</v>
      </c>
      <c r="E2439" t="s">
        <v>39</v>
      </c>
      <c r="F2439">
        <v>0</v>
      </c>
      <c r="G2439">
        <v>3</v>
      </c>
      <c r="H2439" t="s">
        <v>3686</v>
      </c>
      <c r="I2439">
        <v>4404</v>
      </c>
      <c r="J2439">
        <v>0</v>
      </c>
      <c r="K2439">
        <v>65</v>
      </c>
      <c r="L2439" t="s">
        <v>142</v>
      </c>
      <c r="M2439" t="s">
        <v>23</v>
      </c>
      <c r="N2439" t="s">
        <v>39</v>
      </c>
      <c r="P2439" t="s">
        <v>164</v>
      </c>
      <c r="Q2439" t="s">
        <v>27</v>
      </c>
      <c r="R2439">
        <v>26.5</v>
      </c>
      <c r="S2439">
        <v>3889.7</v>
      </c>
    </row>
    <row r="2440" spans="1:19">
      <c r="A2440" t="s">
        <v>5968</v>
      </c>
      <c r="B2440" s="2">
        <v>44027</v>
      </c>
      <c r="C2440" t="s">
        <v>33</v>
      </c>
      <c r="D2440">
        <v>42</v>
      </c>
      <c r="E2440" t="s">
        <v>23</v>
      </c>
      <c r="F2440">
        <v>2</v>
      </c>
      <c r="G2440">
        <v>3</v>
      </c>
      <c r="H2440" t="s">
        <v>3686</v>
      </c>
      <c r="I2440">
        <v>4577</v>
      </c>
      <c r="J2440">
        <v>2</v>
      </c>
      <c r="K2440">
        <v>61</v>
      </c>
      <c r="L2440" t="s">
        <v>142</v>
      </c>
      <c r="M2440" t="s">
        <v>23</v>
      </c>
      <c r="N2440" t="s">
        <v>23</v>
      </c>
      <c r="O2440" t="s">
        <v>49</v>
      </c>
      <c r="P2440" t="s">
        <v>202</v>
      </c>
      <c r="Q2440" t="s">
        <v>27</v>
      </c>
      <c r="R2440">
        <v>49.7</v>
      </c>
      <c r="S2440">
        <v>5575.25</v>
      </c>
    </row>
    <row r="2441" spans="1:19">
      <c r="A2441" t="s">
        <v>5970</v>
      </c>
      <c r="B2441" s="2">
        <v>44336</v>
      </c>
      <c r="C2441" t="s">
        <v>22</v>
      </c>
      <c r="D2441">
        <v>34</v>
      </c>
      <c r="E2441" t="s">
        <v>39</v>
      </c>
      <c r="F2441">
        <v>0</v>
      </c>
      <c r="G2441">
        <v>3</v>
      </c>
      <c r="H2441" t="s">
        <v>3686</v>
      </c>
      <c r="I2441">
        <v>5080</v>
      </c>
      <c r="J2441">
        <v>0</v>
      </c>
      <c r="K2441">
        <v>51</v>
      </c>
      <c r="L2441" t="s">
        <v>142</v>
      </c>
      <c r="M2441" t="s">
        <v>23</v>
      </c>
      <c r="N2441" t="s">
        <v>39</v>
      </c>
      <c r="P2441" t="s">
        <v>164</v>
      </c>
      <c r="Q2441" t="s">
        <v>50</v>
      </c>
      <c r="R2441">
        <v>24.75</v>
      </c>
      <c r="S2441">
        <v>2156.17</v>
      </c>
    </row>
    <row r="2442" spans="1:19">
      <c r="A2442" t="s">
        <v>5972</v>
      </c>
      <c r="B2442" s="2">
        <v>45800</v>
      </c>
      <c r="C2442" t="s">
        <v>22</v>
      </c>
      <c r="D2442">
        <v>63</v>
      </c>
      <c r="E2442" t="s">
        <v>39</v>
      </c>
      <c r="F2442">
        <v>3</v>
      </c>
      <c r="G2442">
        <v>3</v>
      </c>
      <c r="H2442" t="s">
        <v>3751</v>
      </c>
      <c r="I2442">
        <v>3594</v>
      </c>
      <c r="J2442">
        <v>0</v>
      </c>
      <c r="K2442">
        <v>3</v>
      </c>
      <c r="L2442" t="s">
        <v>15568</v>
      </c>
      <c r="M2442" t="s">
        <v>23</v>
      </c>
      <c r="N2442" t="s">
        <v>39</v>
      </c>
      <c r="P2442" t="s">
        <v>26</v>
      </c>
      <c r="Q2442" t="s">
        <v>27</v>
      </c>
      <c r="R2442">
        <v>20.2</v>
      </c>
      <c r="S2442">
        <v>105.89</v>
      </c>
    </row>
    <row r="2443" spans="1:19">
      <c r="A2443" t="s">
        <v>5974</v>
      </c>
      <c r="B2443" s="2">
        <v>45252</v>
      </c>
      <c r="C2443" t="s">
        <v>22</v>
      </c>
      <c r="D2443">
        <v>36</v>
      </c>
      <c r="E2443" t="s">
        <v>39</v>
      </c>
      <c r="F2443">
        <v>2</v>
      </c>
      <c r="G2443">
        <v>3</v>
      </c>
      <c r="H2443" t="s">
        <v>3686</v>
      </c>
      <c r="I2443">
        <v>2447</v>
      </c>
      <c r="J2443">
        <v>0</v>
      </c>
      <c r="K2443">
        <v>21</v>
      </c>
      <c r="L2443" t="s">
        <v>97</v>
      </c>
      <c r="M2443" t="s">
        <v>23</v>
      </c>
      <c r="N2443" t="s">
        <v>39</v>
      </c>
      <c r="P2443" t="s">
        <v>164</v>
      </c>
      <c r="Q2443" t="s">
        <v>50</v>
      </c>
      <c r="R2443">
        <v>19.600000000000001</v>
      </c>
      <c r="S2443">
        <v>976.6</v>
      </c>
    </row>
    <row r="2444" spans="1:19">
      <c r="A2444" t="s">
        <v>5976</v>
      </c>
      <c r="B2444" s="2">
        <v>45863</v>
      </c>
      <c r="C2444" t="s">
        <v>22</v>
      </c>
      <c r="D2444">
        <v>45</v>
      </c>
      <c r="E2444" t="s">
        <v>39</v>
      </c>
      <c r="F2444">
        <v>1</v>
      </c>
      <c r="G2444">
        <v>3</v>
      </c>
      <c r="H2444" t="s">
        <v>3751</v>
      </c>
      <c r="I2444">
        <v>4136</v>
      </c>
      <c r="J2444">
        <v>0</v>
      </c>
      <c r="K2444">
        <v>1</v>
      </c>
      <c r="L2444" t="s">
        <v>48</v>
      </c>
      <c r="M2444" t="s">
        <v>23</v>
      </c>
      <c r="N2444" t="s">
        <v>39</v>
      </c>
      <c r="P2444" t="s">
        <v>26</v>
      </c>
      <c r="Q2444" t="s">
        <v>50</v>
      </c>
      <c r="R2444">
        <v>19.3</v>
      </c>
      <c r="S2444">
        <v>27.96</v>
      </c>
    </row>
    <row r="2445" spans="1:19">
      <c r="A2445" t="s">
        <v>5978</v>
      </c>
      <c r="B2445" s="2">
        <v>43718</v>
      </c>
      <c r="C2445" t="s">
        <v>33</v>
      </c>
      <c r="D2445">
        <v>37</v>
      </c>
      <c r="E2445" t="s">
        <v>39</v>
      </c>
      <c r="F2445">
        <v>0</v>
      </c>
      <c r="G2445">
        <v>3</v>
      </c>
      <c r="H2445" t="s">
        <v>3686</v>
      </c>
      <c r="I2445">
        <v>5957</v>
      </c>
      <c r="J2445">
        <v>0</v>
      </c>
      <c r="K2445">
        <v>71</v>
      </c>
      <c r="L2445" t="s">
        <v>316</v>
      </c>
      <c r="M2445" t="s">
        <v>23</v>
      </c>
      <c r="N2445" t="s">
        <v>23</v>
      </c>
      <c r="O2445" t="s">
        <v>25</v>
      </c>
      <c r="P2445" t="s">
        <v>164</v>
      </c>
      <c r="Q2445" t="s">
        <v>50</v>
      </c>
      <c r="R2445">
        <v>111.3</v>
      </c>
      <c r="S2445">
        <v>11501.82</v>
      </c>
    </row>
    <row r="2446" spans="1:19">
      <c r="A2446" t="s">
        <v>5981</v>
      </c>
      <c r="B2446" s="2">
        <v>45647</v>
      </c>
      <c r="C2446" t="s">
        <v>22</v>
      </c>
      <c r="D2446">
        <v>55</v>
      </c>
      <c r="E2446" t="s">
        <v>39</v>
      </c>
      <c r="F2446">
        <v>0</v>
      </c>
      <c r="G2446">
        <v>3</v>
      </c>
      <c r="H2446" t="s">
        <v>3686</v>
      </c>
      <c r="I2446">
        <v>2939</v>
      </c>
      <c r="J2446">
        <v>0</v>
      </c>
      <c r="K2446">
        <v>8</v>
      </c>
      <c r="L2446" t="s">
        <v>15568</v>
      </c>
      <c r="M2446" t="s">
        <v>23</v>
      </c>
      <c r="N2446" t="s">
        <v>23</v>
      </c>
      <c r="O2446" t="s">
        <v>25</v>
      </c>
      <c r="P2446" t="s">
        <v>164</v>
      </c>
      <c r="Q2446" t="s">
        <v>50</v>
      </c>
      <c r="R2446">
        <v>69.95</v>
      </c>
      <c r="S2446">
        <v>902.94</v>
      </c>
    </row>
    <row r="2447" spans="1:19">
      <c r="A2447" t="s">
        <v>5983</v>
      </c>
      <c r="B2447" s="2">
        <v>43763</v>
      </c>
      <c r="C2447" t="s">
        <v>33</v>
      </c>
      <c r="D2447">
        <v>67</v>
      </c>
      <c r="E2447" t="s">
        <v>23</v>
      </c>
      <c r="F2447">
        <v>0</v>
      </c>
      <c r="G2447">
        <v>3</v>
      </c>
      <c r="H2447" t="s">
        <v>3686</v>
      </c>
      <c r="I2447">
        <v>4588</v>
      </c>
      <c r="J2447">
        <v>8</v>
      </c>
      <c r="K2447">
        <v>70</v>
      </c>
      <c r="L2447" t="s">
        <v>316</v>
      </c>
      <c r="M2447" t="s">
        <v>23</v>
      </c>
      <c r="N2447" t="s">
        <v>23</v>
      </c>
      <c r="O2447" t="s">
        <v>25</v>
      </c>
      <c r="P2447" t="s">
        <v>164</v>
      </c>
      <c r="Q2447" t="s">
        <v>50</v>
      </c>
      <c r="R2447">
        <v>113</v>
      </c>
      <c r="S2447">
        <v>11221.6</v>
      </c>
    </row>
    <row r="2448" spans="1:19">
      <c r="A2448" t="s">
        <v>5986</v>
      </c>
      <c r="B2448" s="2">
        <v>43746</v>
      </c>
      <c r="C2448" t="s">
        <v>22</v>
      </c>
      <c r="D2448">
        <v>74</v>
      </c>
      <c r="E2448" t="s">
        <v>23</v>
      </c>
      <c r="F2448">
        <v>0</v>
      </c>
      <c r="G2448">
        <v>3</v>
      </c>
      <c r="H2448" t="s">
        <v>3686</v>
      </c>
      <c r="I2448">
        <v>4666</v>
      </c>
      <c r="J2448">
        <v>7</v>
      </c>
      <c r="K2448">
        <v>70</v>
      </c>
      <c r="L2448" t="s">
        <v>15568</v>
      </c>
      <c r="M2448" t="s">
        <v>23</v>
      </c>
      <c r="N2448" t="s">
        <v>23</v>
      </c>
      <c r="O2448" t="s">
        <v>49</v>
      </c>
      <c r="P2448" t="s">
        <v>164</v>
      </c>
      <c r="Q2448" t="s">
        <v>50</v>
      </c>
      <c r="R2448">
        <v>90.05</v>
      </c>
      <c r="S2448">
        <v>7178.3</v>
      </c>
    </row>
    <row r="2449" spans="1:19">
      <c r="A2449" t="s">
        <v>5988</v>
      </c>
      <c r="B2449" s="2">
        <v>45813</v>
      </c>
      <c r="C2449" t="s">
        <v>22</v>
      </c>
      <c r="D2449">
        <v>65</v>
      </c>
      <c r="E2449" t="s">
        <v>39</v>
      </c>
      <c r="F2449">
        <v>0</v>
      </c>
      <c r="G2449">
        <v>3</v>
      </c>
      <c r="H2449" t="s">
        <v>3751</v>
      </c>
      <c r="I2449">
        <v>5098</v>
      </c>
      <c r="J2449">
        <v>0</v>
      </c>
      <c r="K2449">
        <v>2</v>
      </c>
      <c r="L2449" t="s">
        <v>15568</v>
      </c>
      <c r="M2449" t="s">
        <v>23</v>
      </c>
      <c r="N2449" t="s">
        <v>23</v>
      </c>
      <c r="O2449" t="s">
        <v>25</v>
      </c>
      <c r="P2449" t="s">
        <v>26</v>
      </c>
      <c r="Q2449" t="s">
        <v>84</v>
      </c>
      <c r="R2449">
        <v>72.599999999999994</v>
      </c>
      <c r="S2449">
        <v>184.68</v>
      </c>
    </row>
    <row r="2450" spans="1:19">
      <c r="A2450" t="s">
        <v>5991</v>
      </c>
      <c r="B2450" s="2">
        <v>43686</v>
      </c>
      <c r="C2450" t="s">
        <v>22</v>
      </c>
      <c r="D2450">
        <v>73</v>
      </c>
      <c r="E2450" t="s">
        <v>23</v>
      </c>
      <c r="F2450">
        <v>0</v>
      </c>
      <c r="G2450">
        <v>3</v>
      </c>
      <c r="H2450" t="s">
        <v>3686</v>
      </c>
      <c r="I2450">
        <v>6051</v>
      </c>
      <c r="J2450">
        <v>4</v>
      </c>
      <c r="K2450">
        <v>72</v>
      </c>
      <c r="L2450" t="s">
        <v>316</v>
      </c>
      <c r="M2450" t="s">
        <v>23</v>
      </c>
      <c r="N2450" t="s">
        <v>23</v>
      </c>
      <c r="O2450" t="s">
        <v>25</v>
      </c>
      <c r="P2450" t="s">
        <v>164</v>
      </c>
      <c r="Q2450" t="s">
        <v>84</v>
      </c>
      <c r="R2450">
        <v>114.5</v>
      </c>
      <c r="S2450">
        <v>8735.15</v>
      </c>
    </row>
    <row r="2451" spans="1:19">
      <c r="A2451" t="s">
        <v>5993</v>
      </c>
      <c r="B2451" s="2">
        <v>45142</v>
      </c>
      <c r="C2451" t="s">
        <v>22</v>
      </c>
      <c r="D2451">
        <v>75</v>
      </c>
      <c r="E2451" t="s">
        <v>23</v>
      </c>
      <c r="F2451">
        <v>0</v>
      </c>
      <c r="G2451">
        <v>3</v>
      </c>
      <c r="H2451" t="s">
        <v>3686</v>
      </c>
      <c r="I2451">
        <v>2977</v>
      </c>
      <c r="J2451">
        <v>7</v>
      </c>
      <c r="K2451">
        <v>24</v>
      </c>
      <c r="L2451" t="s">
        <v>40</v>
      </c>
      <c r="M2451" t="s">
        <v>23</v>
      </c>
      <c r="N2451" t="s">
        <v>23</v>
      </c>
      <c r="O2451" t="s">
        <v>56</v>
      </c>
      <c r="P2451" t="s">
        <v>26</v>
      </c>
      <c r="Q2451" t="s">
        <v>84</v>
      </c>
      <c r="R2451">
        <v>53.6</v>
      </c>
      <c r="S2451">
        <v>1459.83</v>
      </c>
    </row>
    <row r="2452" spans="1:19">
      <c r="A2452" t="s">
        <v>5995</v>
      </c>
      <c r="B2452" s="2">
        <v>45256</v>
      </c>
      <c r="C2452" t="s">
        <v>22</v>
      </c>
      <c r="D2452">
        <v>56</v>
      </c>
      <c r="E2452" t="s">
        <v>39</v>
      </c>
      <c r="F2452">
        <v>0</v>
      </c>
      <c r="G2452">
        <v>3</v>
      </c>
      <c r="H2452" t="s">
        <v>3686</v>
      </c>
      <c r="I2452">
        <v>2366</v>
      </c>
      <c r="J2452">
        <v>0</v>
      </c>
      <c r="K2452">
        <v>21</v>
      </c>
      <c r="L2452" t="s">
        <v>97</v>
      </c>
      <c r="M2452" t="s">
        <v>23</v>
      </c>
      <c r="N2452" t="s">
        <v>39</v>
      </c>
      <c r="P2452" t="s">
        <v>26</v>
      </c>
      <c r="Q2452" t="s">
        <v>50</v>
      </c>
      <c r="R2452">
        <v>20</v>
      </c>
      <c r="S2452">
        <v>1139.8900000000001</v>
      </c>
    </row>
    <row r="2453" spans="1:19">
      <c r="A2453" t="s">
        <v>5997</v>
      </c>
      <c r="B2453" s="2">
        <v>45449</v>
      </c>
      <c r="C2453" t="s">
        <v>33</v>
      </c>
      <c r="D2453">
        <v>59</v>
      </c>
      <c r="E2453" t="s">
        <v>23</v>
      </c>
      <c r="F2453">
        <v>0</v>
      </c>
      <c r="G2453">
        <v>3</v>
      </c>
      <c r="H2453" t="s">
        <v>3686</v>
      </c>
      <c r="I2453">
        <v>5620</v>
      </c>
      <c r="J2453">
        <v>9</v>
      </c>
      <c r="K2453">
        <v>14</v>
      </c>
      <c r="L2453" t="s">
        <v>15568</v>
      </c>
      <c r="M2453" t="s">
        <v>23</v>
      </c>
      <c r="N2453" t="s">
        <v>39</v>
      </c>
      <c r="P2453" t="s">
        <v>202</v>
      </c>
      <c r="Q2453" t="s">
        <v>84</v>
      </c>
      <c r="R2453">
        <v>19.55</v>
      </c>
      <c r="S2453">
        <v>560.91999999999996</v>
      </c>
    </row>
    <row r="2454" spans="1:19">
      <c r="A2454" t="s">
        <v>5999</v>
      </c>
      <c r="B2454" s="2">
        <v>44488</v>
      </c>
      <c r="C2454" t="s">
        <v>33</v>
      </c>
      <c r="D2454">
        <v>56</v>
      </c>
      <c r="E2454" t="s">
        <v>23</v>
      </c>
      <c r="F2454">
        <v>0</v>
      </c>
      <c r="G2454">
        <v>3</v>
      </c>
      <c r="H2454" t="s">
        <v>3686</v>
      </c>
      <c r="I2454">
        <v>4818</v>
      </c>
      <c r="J2454">
        <v>1</v>
      </c>
      <c r="K2454">
        <v>46</v>
      </c>
      <c r="L2454" t="s">
        <v>15568</v>
      </c>
      <c r="M2454" t="s">
        <v>39</v>
      </c>
      <c r="N2454" t="s">
        <v>23</v>
      </c>
      <c r="O2454" t="s">
        <v>49</v>
      </c>
      <c r="P2454" t="s">
        <v>26</v>
      </c>
      <c r="Q2454" t="s">
        <v>27</v>
      </c>
      <c r="R2454">
        <v>43.95</v>
      </c>
      <c r="S2454">
        <v>2007.85</v>
      </c>
    </row>
    <row r="2455" spans="1:19">
      <c r="A2455" t="s">
        <v>6002</v>
      </c>
      <c r="B2455" s="2">
        <v>45482</v>
      </c>
      <c r="C2455" t="s">
        <v>22</v>
      </c>
      <c r="D2455">
        <v>47</v>
      </c>
      <c r="E2455" t="s">
        <v>23</v>
      </c>
      <c r="F2455">
        <v>3</v>
      </c>
      <c r="G2455">
        <v>3</v>
      </c>
      <c r="H2455" t="s">
        <v>3686</v>
      </c>
      <c r="I2455">
        <v>4749</v>
      </c>
      <c r="J2455">
        <v>8</v>
      </c>
      <c r="K2455">
        <v>13</v>
      </c>
      <c r="L2455" t="s">
        <v>15568</v>
      </c>
      <c r="M2455" t="s">
        <v>23</v>
      </c>
      <c r="N2455" t="s">
        <v>23</v>
      </c>
      <c r="O2455" t="s">
        <v>56</v>
      </c>
      <c r="P2455" t="s">
        <v>26</v>
      </c>
      <c r="Q2455" t="s">
        <v>27</v>
      </c>
      <c r="R2455">
        <v>61.8</v>
      </c>
      <c r="S2455">
        <v>1116.05</v>
      </c>
    </row>
    <row r="2456" spans="1:19">
      <c r="A2456" t="s">
        <v>6005</v>
      </c>
      <c r="B2456" s="2">
        <v>43719</v>
      </c>
      <c r="C2456" t="s">
        <v>22</v>
      </c>
      <c r="D2456">
        <v>56</v>
      </c>
      <c r="E2456" t="s">
        <v>23</v>
      </c>
      <c r="F2456">
        <v>0</v>
      </c>
      <c r="G2456">
        <v>3</v>
      </c>
      <c r="H2456" t="s">
        <v>3686</v>
      </c>
      <c r="I2456">
        <v>6124</v>
      </c>
      <c r="J2456">
        <v>4</v>
      </c>
      <c r="K2456">
        <v>71</v>
      </c>
      <c r="L2456" t="s">
        <v>15568</v>
      </c>
      <c r="M2456" t="s">
        <v>23</v>
      </c>
      <c r="N2456" t="s">
        <v>23</v>
      </c>
      <c r="O2456" t="s">
        <v>25</v>
      </c>
      <c r="P2456" t="s">
        <v>164</v>
      </c>
      <c r="Q2456" t="s">
        <v>27</v>
      </c>
      <c r="R2456">
        <v>116.25</v>
      </c>
      <c r="S2456">
        <v>9004.24</v>
      </c>
    </row>
    <row r="2457" spans="1:19">
      <c r="A2457" t="s">
        <v>6007</v>
      </c>
      <c r="B2457" s="2">
        <v>45551</v>
      </c>
      <c r="C2457" t="s">
        <v>22</v>
      </c>
      <c r="D2457">
        <v>42</v>
      </c>
      <c r="E2457" t="s">
        <v>39</v>
      </c>
      <c r="F2457">
        <v>0</v>
      </c>
      <c r="G2457">
        <v>3</v>
      </c>
      <c r="H2457" t="s">
        <v>3686</v>
      </c>
      <c r="I2457">
        <v>2288</v>
      </c>
      <c r="J2457">
        <v>0</v>
      </c>
      <c r="K2457">
        <v>11</v>
      </c>
      <c r="L2457" t="s">
        <v>15568</v>
      </c>
      <c r="M2457" t="s">
        <v>23</v>
      </c>
      <c r="N2457" t="s">
        <v>23</v>
      </c>
      <c r="O2457" t="s">
        <v>49</v>
      </c>
      <c r="P2457" t="s">
        <v>26</v>
      </c>
      <c r="Q2457" t="s">
        <v>27</v>
      </c>
      <c r="R2457">
        <v>69.349999999999994</v>
      </c>
      <c r="S2457">
        <v>889.79</v>
      </c>
    </row>
    <row r="2458" spans="1:19">
      <c r="A2458" t="s">
        <v>6009</v>
      </c>
      <c r="B2458" s="2">
        <v>44065</v>
      </c>
      <c r="C2458" t="s">
        <v>22</v>
      </c>
      <c r="D2458">
        <v>35</v>
      </c>
      <c r="E2458" t="s">
        <v>23</v>
      </c>
      <c r="F2458">
        <v>3</v>
      </c>
      <c r="G2458">
        <v>3</v>
      </c>
      <c r="H2458" t="s">
        <v>3686</v>
      </c>
      <c r="I2458">
        <v>4020</v>
      </c>
      <c r="J2458">
        <v>4</v>
      </c>
      <c r="K2458">
        <v>60</v>
      </c>
      <c r="L2458" t="s">
        <v>142</v>
      </c>
      <c r="M2458" t="s">
        <v>23</v>
      </c>
      <c r="N2458" t="s">
        <v>39</v>
      </c>
      <c r="P2458" t="s">
        <v>164</v>
      </c>
      <c r="Q2458" t="s">
        <v>50</v>
      </c>
      <c r="R2458">
        <v>20.55</v>
      </c>
      <c r="S2458">
        <v>2144.0500000000002</v>
      </c>
    </row>
    <row r="2459" spans="1:19">
      <c r="A2459" t="s">
        <v>6011</v>
      </c>
      <c r="B2459" s="2">
        <v>45161</v>
      </c>
      <c r="C2459" t="s">
        <v>22</v>
      </c>
      <c r="D2459">
        <v>37</v>
      </c>
      <c r="E2459" t="s">
        <v>39</v>
      </c>
      <c r="F2459">
        <v>0</v>
      </c>
      <c r="G2459">
        <v>3</v>
      </c>
      <c r="H2459" t="s">
        <v>3686</v>
      </c>
      <c r="I2459">
        <v>5207</v>
      </c>
      <c r="J2459">
        <v>0</v>
      </c>
      <c r="K2459">
        <v>24</v>
      </c>
      <c r="L2459" t="s">
        <v>40</v>
      </c>
      <c r="M2459" t="s">
        <v>23</v>
      </c>
      <c r="N2459" t="s">
        <v>23</v>
      </c>
      <c r="O2459" t="s">
        <v>25</v>
      </c>
      <c r="P2459" t="s">
        <v>26</v>
      </c>
      <c r="Q2459" t="s">
        <v>27</v>
      </c>
      <c r="R2459">
        <v>99.65</v>
      </c>
      <c r="S2459">
        <v>3021.17</v>
      </c>
    </row>
    <row r="2460" spans="1:19">
      <c r="A2460" t="s">
        <v>6014</v>
      </c>
      <c r="B2460" s="2">
        <v>45343</v>
      </c>
      <c r="C2460" t="s">
        <v>22</v>
      </c>
      <c r="D2460">
        <v>39</v>
      </c>
      <c r="E2460" t="s">
        <v>39</v>
      </c>
      <c r="F2460">
        <v>0</v>
      </c>
      <c r="G2460">
        <v>3</v>
      </c>
      <c r="H2460" t="s">
        <v>3686</v>
      </c>
      <c r="I2460">
        <v>5993</v>
      </c>
      <c r="J2460">
        <v>0</v>
      </c>
      <c r="K2460">
        <v>18</v>
      </c>
      <c r="L2460" t="s">
        <v>97</v>
      </c>
      <c r="M2460" t="s">
        <v>23</v>
      </c>
      <c r="N2460" t="s">
        <v>23</v>
      </c>
      <c r="O2460" t="s">
        <v>49</v>
      </c>
      <c r="P2460" t="s">
        <v>26</v>
      </c>
      <c r="Q2460" t="s">
        <v>27</v>
      </c>
      <c r="R2460">
        <v>68.349999999999994</v>
      </c>
      <c r="S2460">
        <v>2176.04</v>
      </c>
    </row>
    <row r="2461" spans="1:19">
      <c r="A2461" t="s">
        <v>6017</v>
      </c>
      <c r="B2461" s="2">
        <v>43785</v>
      </c>
      <c r="C2461" t="s">
        <v>22</v>
      </c>
      <c r="D2461">
        <v>22</v>
      </c>
      <c r="E2461" t="s">
        <v>39</v>
      </c>
      <c r="F2461">
        <v>0</v>
      </c>
      <c r="G2461">
        <v>3</v>
      </c>
      <c r="H2461" t="s">
        <v>3686</v>
      </c>
      <c r="I2461">
        <v>6247</v>
      </c>
      <c r="J2461">
        <v>0</v>
      </c>
      <c r="K2461">
        <v>69</v>
      </c>
      <c r="L2461" t="s">
        <v>316</v>
      </c>
      <c r="M2461" t="s">
        <v>23</v>
      </c>
      <c r="N2461" t="s">
        <v>23</v>
      </c>
      <c r="O2461" t="s">
        <v>25</v>
      </c>
      <c r="P2461" t="s">
        <v>202</v>
      </c>
      <c r="Q2461" t="s">
        <v>27</v>
      </c>
      <c r="R2461">
        <v>105.2</v>
      </c>
      <c r="S2461">
        <v>10461.379999999999</v>
      </c>
    </row>
    <row r="2462" spans="1:19">
      <c r="A2462" t="s">
        <v>6019</v>
      </c>
      <c r="B2462" s="2">
        <v>45042</v>
      </c>
      <c r="C2462" t="s">
        <v>33</v>
      </c>
      <c r="D2462">
        <v>48</v>
      </c>
      <c r="E2462" t="s">
        <v>39</v>
      </c>
      <c r="F2462">
        <v>0</v>
      </c>
      <c r="G2462">
        <v>3</v>
      </c>
      <c r="H2462" t="s">
        <v>3686</v>
      </c>
      <c r="I2462">
        <v>4468</v>
      </c>
      <c r="J2462">
        <v>0</v>
      </c>
      <c r="K2462">
        <v>28</v>
      </c>
      <c r="L2462" t="s">
        <v>40</v>
      </c>
      <c r="M2462" t="s">
        <v>23</v>
      </c>
      <c r="N2462" t="s">
        <v>23</v>
      </c>
      <c r="O2462" t="s">
        <v>56</v>
      </c>
      <c r="P2462" t="s">
        <v>26</v>
      </c>
      <c r="Q2462" t="s">
        <v>27</v>
      </c>
      <c r="R2462">
        <v>56.05</v>
      </c>
      <c r="S2462">
        <v>2867.73</v>
      </c>
    </row>
    <row r="2463" spans="1:19">
      <c r="A2463" t="s">
        <v>6022</v>
      </c>
      <c r="B2463" s="2">
        <v>43701</v>
      </c>
      <c r="C2463" t="s">
        <v>22</v>
      </c>
      <c r="D2463">
        <v>51</v>
      </c>
      <c r="E2463" t="s">
        <v>23</v>
      </c>
      <c r="F2463">
        <v>3</v>
      </c>
      <c r="G2463">
        <v>3</v>
      </c>
      <c r="H2463" t="s">
        <v>3686</v>
      </c>
      <c r="I2463">
        <v>5415</v>
      </c>
      <c r="J2463">
        <v>3</v>
      </c>
      <c r="K2463">
        <v>72</v>
      </c>
      <c r="L2463" t="s">
        <v>15568</v>
      </c>
      <c r="M2463" t="s">
        <v>39</v>
      </c>
      <c r="N2463" t="s">
        <v>23</v>
      </c>
      <c r="O2463" t="s">
        <v>49</v>
      </c>
      <c r="P2463" t="s">
        <v>164</v>
      </c>
      <c r="Q2463" t="s">
        <v>84</v>
      </c>
      <c r="R2463">
        <v>48.9</v>
      </c>
      <c r="S2463">
        <v>3492.56</v>
      </c>
    </row>
    <row r="2464" spans="1:19">
      <c r="A2464" t="s">
        <v>6025</v>
      </c>
      <c r="B2464" s="2">
        <v>45192</v>
      </c>
      <c r="C2464" t="s">
        <v>33</v>
      </c>
      <c r="D2464">
        <v>53</v>
      </c>
      <c r="E2464" t="s">
        <v>39</v>
      </c>
      <c r="F2464">
        <v>0</v>
      </c>
      <c r="G2464">
        <v>3</v>
      </c>
      <c r="H2464" t="s">
        <v>3686</v>
      </c>
      <c r="I2464">
        <v>3127</v>
      </c>
      <c r="J2464">
        <v>0</v>
      </c>
      <c r="K2464">
        <v>23</v>
      </c>
      <c r="L2464" t="s">
        <v>15568</v>
      </c>
      <c r="M2464" t="s">
        <v>23</v>
      </c>
      <c r="N2464" t="s">
        <v>23</v>
      </c>
      <c r="O2464" t="s">
        <v>49</v>
      </c>
      <c r="P2464" t="s">
        <v>202</v>
      </c>
      <c r="Q2464" t="s">
        <v>27</v>
      </c>
      <c r="R2464">
        <v>78.55</v>
      </c>
      <c r="S2464">
        <v>2947.66</v>
      </c>
    </row>
    <row r="2465" spans="1:19">
      <c r="A2465" t="s">
        <v>6027</v>
      </c>
      <c r="B2465" s="2">
        <v>43754</v>
      </c>
      <c r="C2465" t="s">
        <v>33</v>
      </c>
      <c r="D2465">
        <v>43</v>
      </c>
      <c r="E2465" t="s">
        <v>23</v>
      </c>
      <c r="F2465">
        <v>0</v>
      </c>
      <c r="G2465">
        <v>3</v>
      </c>
      <c r="H2465" t="s">
        <v>3686</v>
      </c>
      <c r="I2465">
        <v>5596</v>
      </c>
      <c r="J2465">
        <v>0</v>
      </c>
      <c r="K2465">
        <v>70</v>
      </c>
      <c r="L2465" t="s">
        <v>15568</v>
      </c>
      <c r="M2465" t="s">
        <v>23</v>
      </c>
      <c r="N2465" t="s">
        <v>23</v>
      </c>
      <c r="O2465" t="s">
        <v>25</v>
      </c>
      <c r="P2465" t="s">
        <v>202</v>
      </c>
      <c r="Q2465" t="s">
        <v>27</v>
      </c>
      <c r="R2465">
        <v>101.75</v>
      </c>
      <c r="S2465">
        <v>8460.9</v>
      </c>
    </row>
    <row r="2466" spans="1:19">
      <c r="A2466" t="s">
        <v>6029</v>
      </c>
      <c r="B2466" s="2">
        <v>45631</v>
      </c>
      <c r="C2466" t="s">
        <v>22</v>
      </c>
      <c r="D2466">
        <v>19</v>
      </c>
      <c r="E2466" t="s">
        <v>23</v>
      </c>
      <c r="F2466">
        <v>0</v>
      </c>
      <c r="G2466">
        <v>3</v>
      </c>
      <c r="H2466" t="s">
        <v>3686</v>
      </c>
      <c r="I2466">
        <v>4099</v>
      </c>
      <c r="J2466">
        <v>10</v>
      </c>
      <c r="K2466">
        <v>8</v>
      </c>
      <c r="L2466" t="s">
        <v>48</v>
      </c>
      <c r="M2466" t="s">
        <v>23</v>
      </c>
      <c r="N2466" t="s">
        <v>23</v>
      </c>
      <c r="O2466" t="s">
        <v>56</v>
      </c>
      <c r="P2466" t="s">
        <v>26</v>
      </c>
      <c r="Q2466" t="s">
        <v>50</v>
      </c>
      <c r="R2466">
        <v>54.75</v>
      </c>
      <c r="S2466">
        <v>597.85</v>
      </c>
    </row>
    <row r="2467" spans="1:19">
      <c r="A2467" t="s">
        <v>6031</v>
      </c>
      <c r="B2467" s="2">
        <v>45798</v>
      </c>
      <c r="C2467" t="s">
        <v>33</v>
      </c>
      <c r="D2467">
        <v>36</v>
      </c>
      <c r="E2467" t="s">
        <v>39</v>
      </c>
      <c r="F2467">
        <v>0</v>
      </c>
      <c r="G2467">
        <v>3</v>
      </c>
      <c r="H2467" t="s">
        <v>3751</v>
      </c>
      <c r="I2467">
        <v>4099</v>
      </c>
      <c r="J2467">
        <v>0</v>
      </c>
      <c r="K2467">
        <v>3</v>
      </c>
      <c r="L2467" t="s">
        <v>15568</v>
      </c>
      <c r="M2467" t="s">
        <v>23</v>
      </c>
      <c r="N2467" t="s">
        <v>23</v>
      </c>
      <c r="O2467" t="s">
        <v>56</v>
      </c>
      <c r="P2467" t="s">
        <v>26</v>
      </c>
      <c r="Q2467" t="s">
        <v>27</v>
      </c>
      <c r="R2467">
        <v>57.55</v>
      </c>
      <c r="S2467">
        <v>306.35000000000002</v>
      </c>
    </row>
    <row r="2468" spans="1:19">
      <c r="A2468" t="s">
        <v>6033</v>
      </c>
      <c r="B2468" s="2">
        <v>45712</v>
      </c>
      <c r="C2468" t="s">
        <v>22</v>
      </c>
      <c r="D2468">
        <v>21</v>
      </c>
      <c r="E2468" t="s">
        <v>39</v>
      </c>
      <c r="F2468">
        <v>0</v>
      </c>
      <c r="G2468">
        <v>3</v>
      </c>
      <c r="H2468" t="s">
        <v>3686</v>
      </c>
      <c r="I2468">
        <v>2684</v>
      </c>
      <c r="J2468">
        <v>0</v>
      </c>
      <c r="K2468">
        <v>6</v>
      </c>
      <c r="L2468" t="s">
        <v>15568</v>
      </c>
      <c r="M2468" t="s">
        <v>23</v>
      </c>
      <c r="N2468" t="s">
        <v>23</v>
      </c>
      <c r="O2468" t="s">
        <v>25</v>
      </c>
      <c r="P2468" t="s">
        <v>26</v>
      </c>
      <c r="Q2468" t="s">
        <v>27</v>
      </c>
      <c r="R2468">
        <v>87.95</v>
      </c>
      <c r="S2468">
        <v>782.57</v>
      </c>
    </row>
    <row r="2469" spans="1:19">
      <c r="A2469" t="s">
        <v>6036</v>
      </c>
      <c r="B2469" s="2">
        <v>45154</v>
      </c>
      <c r="C2469" t="s">
        <v>33</v>
      </c>
      <c r="D2469">
        <v>37</v>
      </c>
      <c r="E2469" t="s">
        <v>23</v>
      </c>
      <c r="F2469">
        <v>3</v>
      </c>
      <c r="G2469">
        <v>3</v>
      </c>
      <c r="H2469" t="s">
        <v>3686</v>
      </c>
      <c r="I2469">
        <v>3303</v>
      </c>
      <c r="J2469">
        <v>1</v>
      </c>
      <c r="K2469">
        <v>24</v>
      </c>
      <c r="L2469" t="s">
        <v>40</v>
      </c>
      <c r="M2469" t="s">
        <v>39</v>
      </c>
      <c r="N2469" t="s">
        <v>23</v>
      </c>
      <c r="O2469" t="s">
        <v>49</v>
      </c>
      <c r="P2469" t="s">
        <v>164</v>
      </c>
      <c r="Q2469" t="s">
        <v>50</v>
      </c>
      <c r="R2469">
        <v>52.5</v>
      </c>
      <c r="S2469">
        <v>1208.1500000000001</v>
      </c>
    </row>
    <row r="2470" spans="1:19">
      <c r="A2470" t="s">
        <v>6039</v>
      </c>
      <c r="B2470" s="2">
        <v>44523</v>
      </c>
      <c r="C2470" t="s">
        <v>33</v>
      </c>
      <c r="D2470">
        <v>34</v>
      </c>
      <c r="E2470" t="s">
        <v>23</v>
      </c>
      <c r="F2470">
        <v>0</v>
      </c>
      <c r="G2470">
        <v>3</v>
      </c>
      <c r="H2470" t="s">
        <v>3686</v>
      </c>
      <c r="I2470">
        <v>3146</v>
      </c>
      <c r="J2470">
        <v>6</v>
      </c>
      <c r="K2470">
        <v>45</v>
      </c>
      <c r="L2470" t="s">
        <v>142</v>
      </c>
      <c r="M2470" t="s">
        <v>23</v>
      </c>
      <c r="N2470" t="s">
        <v>39</v>
      </c>
      <c r="P2470" t="s">
        <v>164</v>
      </c>
      <c r="Q2470" t="s">
        <v>50</v>
      </c>
      <c r="R2470">
        <v>25.5</v>
      </c>
      <c r="S2470">
        <v>3025.45</v>
      </c>
    </row>
    <row r="2471" spans="1:19">
      <c r="A2471" t="s">
        <v>6041</v>
      </c>
      <c r="B2471" s="2">
        <v>45853</v>
      </c>
      <c r="C2471" t="s">
        <v>22</v>
      </c>
      <c r="D2471">
        <v>35</v>
      </c>
      <c r="E2471" t="s">
        <v>39</v>
      </c>
      <c r="F2471">
        <v>1</v>
      </c>
      <c r="G2471">
        <v>3</v>
      </c>
      <c r="H2471" t="s">
        <v>3751</v>
      </c>
      <c r="I2471">
        <v>5824</v>
      </c>
      <c r="J2471">
        <v>0</v>
      </c>
      <c r="K2471">
        <v>1</v>
      </c>
      <c r="L2471" t="s">
        <v>15568</v>
      </c>
      <c r="M2471" t="s">
        <v>23</v>
      </c>
      <c r="N2471" t="s">
        <v>23</v>
      </c>
      <c r="O2471" t="s">
        <v>56</v>
      </c>
      <c r="P2471" t="s">
        <v>26</v>
      </c>
      <c r="Q2471" t="s">
        <v>50</v>
      </c>
      <c r="R2471">
        <v>59.55</v>
      </c>
      <c r="S2471">
        <v>100.94</v>
      </c>
    </row>
    <row r="2472" spans="1:19">
      <c r="A2472" t="s">
        <v>6043</v>
      </c>
      <c r="B2472" s="2">
        <v>43701</v>
      </c>
      <c r="C2472" t="s">
        <v>22</v>
      </c>
      <c r="D2472">
        <v>20</v>
      </c>
      <c r="E2472" t="s">
        <v>23</v>
      </c>
      <c r="F2472">
        <v>1</v>
      </c>
      <c r="G2472">
        <v>3</v>
      </c>
      <c r="H2472" t="s">
        <v>3686</v>
      </c>
      <c r="I2472">
        <v>4934</v>
      </c>
      <c r="J2472">
        <v>1</v>
      </c>
      <c r="K2472">
        <v>72</v>
      </c>
      <c r="L2472" t="s">
        <v>15568</v>
      </c>
      <c r="M2472" t="s">
        <v>39</v>
      </c>
      <c r="N2472" t="s">
        <v>23</v>
      </c>
      <c r="O2472" t="s">
        <v>49</v>
      </c>
      <c r="P2472" t="s">
        <v>164</v>
      </c>
      <c r="Q2472" t="s">
        <v>27</v>
      </c>
      <c r="R2472">
        <v>65.650000000000006</v>
      </c>
      <c r="S2472">
        <v>4724.5</v>
      </c>
    </row>
    <row r="2473" spans="1:19">
      <c r="A2473" t="s">
        <v>6045</v>
      </c>
      <c r="B2473" s="2">
        <v>45231</v>
      </c>
      <c r="C2473" t="s">
        <v>22</v>
      </c>
      <c r="D2473">
        <v>32</v>
      </c>
      <c r="E2473" t="s">
        <v>23</v>
      </c>
      <c r="F2473">
        <v>1</v>
      </c>
      <c r="G2473">
        <v>3</v>
      </c>
      <c r="H2473" t="s">
        <v>3686</v>
      </c>
      <c r="I2473">
        <v>3243</v>
      </c>
      <c r="J2473">
        <v>10</v>
      </c>
      <c r="K2473">
        <v>21</v>
      </c>
      <c r="L2473" t="s">
        <v>15568</v>
      </c>
      <c r="M2473" t="s">
        <v>23</v>
      </c>
      <c r="N2473" t="s">
        <v>39</v>
      </c>
      <c r="P2473" t="s">
        <v>202</v>
      </c>
      <c r="Q2473" t="s">
        <v>50</v>
      </c>
      <c r="R2473">
        <v>19.8</v>
      </c>
      <c r="S2473">
        <v>728.1</v>
      </c>
    </row>
    <row r="2474" spans="1:19">
      <c r="A2474" t="s">
        <v>6047</v>
      </c>
      <c r="B2474" s="2">
        <v>45843</v>
      </c>
      <c r="C2474" t="s">
        <v>22</v>
      </c>
      <c r="D2474">
        <v>38</v>
      </c>
      <c r="E2474" t="s">
        <v>23</v>
      </c>
      <c r="F2474">
        <v>3</v>
      </c>
      <c r="G2474">
        <v>3</v>
      </c>
      <c r="H2474" t="s">
        <v>3751</v>
      </c>
      <c r="I2474">
        <v>4142</v>
      </c>
      <c r="J2474">
        <v>1</v>
      </c>
      <c r="K2474">
        <v>1</v>
      </c>
      <c r="L2474" t="s">
        <v>15568</v>
      </c>
      <c r="M2474" t="s">
        <v>23</v>
      </c>
      <c r="N2474" t="s">
        <v>23</v>
      </c>
      <c r="O2474" t="s">
        <v>25</v>
      </c>
      <c r="P2474" t="s">
        <v>26</v>
      </c>
      <c r="Q2474" t="s">
        <v>27</v>
      </c>
      <c r="R2474">
        <v>90.1</v>
      </c>
      <c r="S2474">
        <v>114.43</v>
      </c>
    </row>
    <row r="2475" spans="1:19">
      <c r="A2475" t="s">
        <v>6049</v>
      </c>
      <c r="B2475" s="2">
        <v>43988</v>
      </c>
      <c r="C2475" t="s">
        <v>33</v>
      </c>
      <c r="D2475">
        <v>20</v>
      </c>
      <c r="E2475" t="s">
        <v>39</v>
      </c>
      <c r="F2475">
        <v>0</v>
      </c>
      <c r="G2475">
        <v>3</v>
      </c>
      <c r="H2475" t="s">
        <v>3686</v>
      </c>
      <c r="I2475">
        <v>5172</v>
      </c>
      <c r="J2475">
        <v>0</v>
      </c>
      <c r="K2475">
        <v>62</v>
      </c>
      <c r="L2475" t="s">
        <v>15568</v>
      </c>
      <c r="M2475" t="s">
        <v>23</v>
      </c>
      <c r="N2475" t="s">
        <v>23</v>
      </c>
      <c r="O2475" t="s">
        <v>49</v>
      </c>
      <c r="P2475" t="s">
        <v>164</v>
      </c>
      <c r="Q2475" t="s">
        <v>50</v>
      </c>
      <c r="R2475">
        <v>65.099999999999994</v>
      </c>
      <c r="S2475">
        <v>5283.91</v>
      </c>
    </row>
    <row r="2476" spans="1:19">
      <c r="A2476" t="s">
        <v>6052</v>
      </c>
      <c r="B2476" s="2">
        <v>43748</v>
      </c>
      <c r="C2476" t="s">
        <v>22</v>
      </c>
      <c r="D2476">
        <v>45</v>
      </c>
      <c r="E2476" t="s">
        <v>23</v>
      </c>
      <c r="F2476">
        <v>0</v>
      </c>
      <c r="G2476">
        <v>3</v>
      </c>
      <c r="H2476" t="s">
        <v>3686</v>
      </c>
      <c r="I2476">
        <v>6280</v>
      </c>
      <c r="J2476">
        <v>1</v>
      </c>
      <c r="K2476">
        <v>70</v>
      </c>
      <c r="L2476" t="s">
        <v>316</v>
      </c>
      <c r="M2476" t="s">
        <v>23</v>
      </c>
      <c r="N2476" t="s">
        <v>23</v>
      </c>
      <c r="O2476" t="s">
        <v>49</v>
      </c>
      <c r="P2476" t="s">
        <v>164</v>
      </c>
      <c r="Q2476" t="s">
        <v>50</v>
      </c>
      <c r="R2476">
        <v>76.95</v>
      </c>
      <c r="S2476">
        <v>6568</v>
      </c>
    </row>
    <row r="2477" spans="1:19">
      <c r="A2477" t="s">
        <v>6054</v>
      </c>
      <c r="B2477" s="2">
        <v>44983</v>
      </c>
      <c r="C2477" t="s">
        <v>22</v>
      </c>
      <c r="D2477">
        <v>46</v>
      </c>
      <c r="E2477" t="s">
        <v>39</v>
      </c>
      <c r="F2477">
        <v>2</v>
      </c>
      <c r="G2477">
        <v>3</v>
      </c>
      <c r="H2477" t="s">
        <v>3686</v>
      </c>
      <c r="I2477">
        <v>5915</v>
      </c>
      <c r="J2477">
        <v>0</v>
      </c>
      <c r="K2477">
        <v>30</v>
      </c>
      <c r="L2477" t="s">
        <v>40</v>
      </c>
      <c r="M2477" t="s">
        <v>23</v>
      </c>
      <c r="N2477" t="s">
        <v>39</v>
      </c>
      <c r="P2477" t="s">
        <v>202</v>
      </c>
      <c r="Q2477" t="s">
        <v>27</v>
      </c>
      <c r="R2477">
        <v>25.35</v>
      </c>
      <c r="S2477">
        <v>851.4</v>
      </c>
    </row>
    <row r="2478" spans="1:19">
      <c r="A2478" t="s">
        <v>6057</v>
      </c>
      <c r="B2478" s="2">
        <v>44699</v>
      </c>
      <c r="C2478" t="s">
        <v>33</v>
      </c>
      <c r="D2478">
        <v>61</v>
      </c>
      <c r="E2478" t="s">
        <v>23</v>
      </c>
      <c r="F2478">
        <v>2</v>
      </c>
      <c r="G2478">
        <v>3</v>
      </c>
      <c r="H2478" t="s">
        <v>3686</v>
      </c>
      <c r="I2478">
        <v>3900</v>
      </c>
      <c r="J2478">
        <v>4</v>
      </c>
      <c r="K2478">
        <v>39</v>
      </c>
      <c r="L2478" t="s">
        <v>40</v>
      </c>
      <c r="M2478" t="s">
        <v>23</v>
      </c>
      <c r="N2478" t="s">
        <v>23</v>
      </c>
      <c r="O2478" t="s">
        <v>56</v>
      </c>
      <c r="P2478" t="s">
        <v>26</v>
      </c>
      <c r="Q2478" t="s">
        <v>50</v>
      </c>
      <c r="R2478">
        <v>59.85</v>
      </c>
      <c r="S2478">
        <v>4218.96</v>
      </c>
    </row>
    <row r="2479" spans="1:19">
      <c r="A2479" t="s">
        <v>6059</v>
      </c>
      <c r="B2479" s="2">
        <v>45833</v>
      </c>
      <c r="C2479" t="s">
        <v>33</v>
      </c>
      <c r="D2479">
        <v>32</v>
      </c>
      <c r="E2479" t="s">
        <v>39</v>
      </c>
      <c r="F2479">
        <v>3</v>
      </c>
      <c r="G2479">
        <v>3</v>
      </c>
      <c r="H2479" t="s">
        <v>3751</v>
      </c>
      <c r="I2479">
        <v>4486</v>
      </c>
      <c r="J2479">
        <v>0</v>
      </c>
      <c r="K2479">
        <v>2</v>
      </c>
      <c r="L2479" t="s">
        <v>15568</v>
      </c>
      <c r="M2479" t="s">
        <v>23</v>
      </c>
      <c r="N2479" t="s">
        <v>39</v>
      </c>
      <c r="P2479" t="s">
        <v>202</v>
      </c>
      <c r="Q2479" t="s">
        <v>27</v>
      </c>
      <c r="R2479">
        <v>20.5</v>
      </c>
      <c r="S2479">
        <v>100.27</v>
      </c>
    </row>
    <row r="2480" spans="1:19">
      <c r="A2480" t="s">
        <v>6061</v>
      </c>
      <c r="B2480" s="2">
        <v>44618</v>
      </c>
      <c r="C2480" t="s">
        <v>22</v>
      </c>
      <c r="D2480">
        <v>44</v>
      </c>
      <c r="E2480" t="s">
        <v>23</v>
      </c>
      <c r="F2480">
        <v>0</v>
      </c>
      <c r="G2480">
        <v>3</v>
      </c>
      <c r="H2480" t="s">
        <v>3686</v>
      </c>
      <c r="I2480">
        <v>2662</v>
      </c>
      <c r="J2480">
        <v>9</v>
      </c>
      <c r="K2480">
        <v>42</v>
      </c>
      <c r="L2480" t="s">
        <v>15568</v>
      </c>
      <c r="M2480" t="s">
        <v>23</v>
      </c>
      <c r="N2480" t="s">
        <v>23</v>
      </c>
      <c r="O2480" t="s">
        <v>25</v>
      </c>
      <c r="P2480" t="s">
        <v>26</v>
      </c>
      <c r="Q2480" t="s">
        <v>27</v>
      </c>
      <c r="R2480">
        <v>94.4</v>
      </c>
      <c r="S2480">
        <v>5743.32</v>
      </c>
    </row>
    <row r="2481" spans="1:19">
      <c r="A2481" t="s">
        <v>6063</v>
      </c>
      <c r="B2481" s="2">
        <v>44631</v>
      </c>
      <c r="C2481" t="s">
        <v>22</v>
      </c>
      <c r="D2481">
        <v>52</v>
      </c>
      <c r="E2481" t="s">
        <v>39</v>
      </c>
      <c r="F2481">
        <v>0</v>
      </c>
      <c r="G2481">
        <v>3</v>
      </c>
      <c r="H2481" t="s">
        <v>3686</v>
      </c>
      <c r="I2481">
        <v>4982</v>
      </c>
      <c r="J2481">
        <v>0</v>
      </c>
      <c r="K2481">
        <v>41</v>
      </c>
      <c r="L2481" t="s">
        <v>15568</v>
      </c>
      <c r="M2481" t="s">
        <v>23</v>
      </c>
      <c r="N2481" t="s">
        <v>39</v>
      </c>
      <c r="P2481" t="s">
        <v>164</v>
      </c>
      <c r="Q2481" t="s">
        <v>50</v>
      </c>
      <c r="R2481">
        <v>20.149999999999999</v>
      </c>
      <c r="S2481">
        <v>2279.56</v>
      </c>
    </row>
    <row r="2482" spans="1:19">
      <c r="A2482" t="s">
        <v>6065</v>
      </c>
      <c r="B2482" s="2">
        <v>43679</v>
      </c>
      <c r="C2482" t="s">
        <v>33</v>
      </c>
      <c r="D2482">
        <v>46</v>
      </c>
      <c r="E2482" t="s">
        <v>23</v>
      </c>
      <c r="F2482">
        <v>3</v>
      </c>
      <c r="G2482">
        <v>3</v>
      </c>
      <c r="H2482" t="s">
        <v>3686</v>
      </c>
      <c r="I2482">
        <v>5498</v>
      </c>
      <c r="J2482">
        <v>9</v>
      </c>
      <c r="K2482">
        <v>72</v>
      </c>
      <c r="L2482" t="s">
        <v>15568</v>
      </c>
      <c r="M2482" t="s">
        <v>39</v>
      </c>
      <c r="N2482" t="s">
        <v>23</v>
      </c>
      <c r="O2482" t="s">
        <v>49</v>
      </c>
      <c r="P2482" t="s">
        <v>164</v>
      </c>
      <c r="Q2482" t="s">
        <v>50</v>
      </c>
      <c r="R2482">
        <v>53.65</v>
      </c>
      <c r="S2482">
        <v>3784</v>
      </c>
    </row>
    <row r="2483" spans="1:19">
      <c r="A2483" t="s">
        <v>6067</v>
      </c>
      <c r="B2483" s="2">
        <v>45646</v>
      </c>
      <c r="C2483" t="s">
        <v>33</v>
      </c>
      <c r="D2483">
        <v>49</v>
      </c>
      <c r="E2483" t="s">
        <v>23</v>
      </c>
      <c r="F2483">
        <v>1</v>
      </c>
      <c r="G2483">
        <v>3</v>
      </c>
      <c r="H2483" t="s">
        <v>3686</v>
      </c>
      <c r="I2483">
        <v>3153</v>
      </c>
      <c r="J2483">
        <v>1</v>
      </c>
      <c r="K2483">
        <v>8</v>
      </c>
      <c r="L2483" t="s">
        <v>15568</v>
      </c>
      <c r="M2483" t="s">
        <v>23</v>
      </c>
      <c r="N2483" t="s">
        <v>39</v>
      </c>
      <c r="P2483" t="s">
        <v>164</v>
      </c>
      <c r="Q2483" t="s">
        <v>50</v>
      </c>
      <c r="R2483">
        <v>19.05</v>
      </c>
      <c r="S2483">
        <v>543.05999999999995</v>
      </c>
    </row>
    <row r="2484" spans="1:19">
      <c r="A2484" t="s">
        <v>6069</v>
      </c>
      <c r="B2484" s="2">
        <v>44788</v>
      </c>
      <c r="C2484" t="s">
        <v>22</v>
      </c>
      <c r="D2484">
        <v>26</v>
      </c>
      <c r="E2484" t="s">
        <v>23</v>
      </c>
      <c r="F2484">
        <v>0</v>
      </c>
      <c r="G2484">
        <v>3</v>
      </c>
      <c r="H2484" t="s">
        <v>3686</v>
      </c>
      <c r="I2484">
        <v>4017</v>
      </c>
      <c r="J2484">
        <v>9</v>
      </c>
      <c r="K2484">
        <v>36</v>
      </c>
      <c r="L2484" t="s">
        <v>40</v>
      </c>
      <c r="M2484" t="s">
        <v>23</v>
      </c>
      <c r="N2484" t="s">
        <v>23</v>
      </c>
      <c r="O2484" t="s">
        <v>49</v>
      </c>
      <c r="P2484" t="s">
        <v>202</v>
      </c>
      <c r="Q2484" t="s">
        <v>50</v>
      </c>
      <c r="R2484">
        <v>54.1</v>
      </c>
      <c r="S2484">
        <v>3689.52</v>
      </c>
    </row>
    <row r="2485" spans="1:19">
      <c r="A2485" t="s">
        <v>6071</v>
      </c>
      <c r="B2485" s="2">
        <v>43975</v>
      </c>
      <c r="C2485" t="s">
        <v>22</v>
      </c>
      <c r="D2485">
        <v>65</v>
      </c>
      <c r="E2485" t="s">
        <v>23</v>
      </c>
      <c r="F2485">
        <v>0</v>
      </c>
      <c r="G2485">
        <v>3</v>
      </c>
      <c r="H2485" t="s">
        <v>3686</v>
      </c>
      <c r="I2485">
        <v>5089</v>
      </c>
      <c r="J2485">
        <v>2</v>
      </c>
      <c r="K2485">
        <v>63</v>
      </c>
      <c r="L2485" t="s">
        <v>142</v>
      </c>
      <c r="M2485" t="s">
        <v>39</v>
      </c>
      <c r="N2485" t="s">
        <v>23</v>
      </c>
      <c r="O2485" t="s">
        <v>49</v>
      </c>
      <c r="P2485" t="s">
        <v>202</v>
      </c>
      <c r="Q2485" t="s">
        <v>27</v>
      </c>
      <c r="R2485">
        <v>36.1</v>
      </c>
      <c r="S2485">
        <v>2298.9</v>
      </c>
    </row>
    <row r="2486" spans="1:19">
      <c r="A2486" t="s">
        <v>6073</v>
      </c>
      <c r="B2486" s="2">
        <v>44025</v>
      </c>
      <c r="C2486" t="s">
        <v>33</v>
      </c>
      <c r="D2486">
        <v>76</v>
      </c>
      <c r="E2486" t="s">
        <v>39</v>
      </c>
      <c r="F2486">
        <v>0</v>
      </c>
      <c r="G2486">
        <v>3</v>
      </c>
      <c r="H2486" t="s">
        <v>3686</v>
      </c>
      <c r="I2486">
        <v>6149</v>
      </c>
      <c r="J2486">
        <v>0</v>
      </c>
      <c r="K2486">
        <v>61</v>
      </c>
      <c r="L2486" t="s">
        <v>15568</v>
      </c>
      <c r="M2486" t="s">
        <v>23</v>
      </c>
      <c r="N2486" t="s">
        <v>23</v>
      </c>
      <c r="O2486" t="s">
        <v>49</v>
      </c>
      <c r="P2486" t="s">
        <v>164</v>
      </c>
      <c r="Q2486" t="s">
        <v>27</v>
      </c>
      <c r="R2486">
        <v>89.65</v>
      </c>
      <c r="S2486">
        <v>6739.15</v>
      </c>
    </row>
    <row r="2487" spans="1:19">
      <c r="A2487" t="s">
        <v>6075</v>
      </c>
      <c r="B2487" s="2">
        <v>44290</v>
      </c>
      <c r="C2487" t="s">
        <v>33</v>
      </c>
      <c r="D2487">
        <v>52</v>
      </c>
      <c r="E2487" t="s">
        <v>23</v>
      </c>
      <c r="F2487">
        <v>2</v>
      </c>
      <c r="G2487">
        <v>3</v>
      </c>
      <c r="H2487" t="s">
        <v>3686</v>
      </c>
      <c r="I2487">
        <v>6099</v>
      </c>
      <c r="J2487">
        <v>1</v>
      </c>
      <c r="K2487">
        <v>52</v>
      </c>
      <c r="L2487" t="s">
        <v>142</v>
      </c>
      <c r="M2487" t="s">
        <v>23</v>
      </c>
      <c r="N2487" t="s">
        <v>23</v>
      </c>
      <c r="O2487" t="s">
        <v>25</v>
      </c>
      <c r="P2487" t="s">
        <v>26</v>
      </c>
      <c r="Q2487" t="s">
        <v>27</v>
      </c>
      <c r="R2487">
        <v>84.05</v>
      </c>
      <c r="S2487">
        <v>5988.72</v>
      </c>
    </row>
    <row r="2488" spans="1:19">
      <c r="A2488" t="s">
        <v>6077</v>
      </c>
      <c r="B2488" s="2">
        <v>45858</v>
      </c>
      <c r="C2488" t="s">
        <v>22</v>
      </c>
      <c r="D2488">
        <v>54</v>
      </c>
      <c r="E2488" t="s">
        <v>39</v>
      </c>
      <c r="F2488">
        <v>0</v>
      </c>
      <c r="G2488">
        <v>3</v>
      </c>
      <c r="H2488" t="s">
        <v>3751</v>
      </c>
      <c r="I2488">
        <v>5384</v>
      </c>
      <c r="J2488">
        <v>0</v>
      </c>
      <c r="K2488">
        <v>1</v>
      </c>
      <c r="L2488" t="s">
        <v>15568</v>
      </c>
      <c r="M2488" t="s">
        <v>23</v>
      </c>
      <c r="N2488" t="s">
        <v>39</v>
      </c>
      <c r="P2488" t="s">
        <v>26</v>
      </c>
      <c r="Q2488" t="s">
        <v>84</v>
      </c>
      <c r="R2488">
        <v>20.45</v>
      </c>
      <c r="S2488">
        <v>32.06</v>
      </c>
    </row>
    <row r="2489" spans="1:19">
      <c r="A2489" t="s">
        <v>6079</v>
      </c>
      <c r="B2489" s="2">
        <v>43749</v>
      </c>
      <c r="C2489" t="s">
        <v>22</v>
      </c>
      <c r="D2489">
        <v>53</v>
      </c>
      <c r="E2489" t="s">
        <v>23</v>
      </c>
      <c r="F2489">
        <v>0</v>
      </c>
      <c r="G2489">
        <v>3</v>
      </c>
      <c r="H2489" t="s">
        <v>3686</v>
      </c>
      <c r="I2489">
        <v>5025</v>
      </c>
      <c r="J2489">
        <v>9</v>
      </c>
      <c r="K2489">
        <v>70</v>
      </c>
      <c r="L2489" t="s">
        <v>316</v>
      </c>
      <c r="M2489" t="s">
        <v>23</v>
      </c>
      <c r="N2489" t="s">
        <v>23</v>
      </c>
      <c r="O2489" t="s">
        <v>25</v>
      </c>
      <c r="P2489" t="s">
        <v>164</v>
      </c>
      <c r="Q2489" t="s">
        <v>50</v>
      </c>
      <c r="R2489">
        <v>101</v>
      </c>
      <c r="S2489">
        <v>9959</v>
      </c>
    </row>
    <row r="2490" spans="1:19">
      <c r="A2490" t="s">
        <v>6081</v>
      </c>
      <c r="B2490" s="2">
        <v>43763</v>
      </c>
      <c r="C2490" t="s">
        <v>22</v>
      </c>
      <c r="D2490">
        <v>26</v>
      </c>
      <c r="E2490" t="s">
        <v>23</v>
      </c>
      <c r="F2490">
        <v>0</v>
      </c>
      <c r="G2490">
        <v>3</v>
      </c>
      <c r="H2490" t="s">
        <v>3686</v>
      </c>
      <c r="I2490">
        <v>4867</v>
      </c>
      <c r="J2490">
        <v>9</v>
      </c>
      <c r="K2490">
        <v>70</v>
      </c>
      <c r="L2490" t="s">
        <v>15568</v>
      </c>
      <c r="M2490" t="s">
        <v>23</v>
      </c>
      <c r="N2490" t="s">
        <v>23</v>
      </c>
      <c r="O2490" t="s">
        <v>25</v>
      </c>
      <c r="P2490" t="s">
        <v>164</v>
      </c>
      <c r="Q2490" t="s">
        <v>50</v>
      </c>
      <c r="R2490">
        <v>88</v>
      </c>
      <c r="S2490">
        <v>6636.05</v>
      </c>
    </row>
    <row r="2491" spans="1:19">
      <c r="A2491" t="s">
        <v>6083</v>
      </c>
      <c r="B2491" s="2">
        <v>45396</v>
      </c>
      <c r="C2491" t="s">
        <v>33</v>
      </c>
      <c r="D2491">
        <v>30</v>
      </c>
      <c r="E2491" t="s">
        <v>39</v>
      </c>
      <c r="F2491">
        <v>0</v>
      </c>
      <c r="G2491">
        <v>3</v>
      </c>
      <c r="H2491" t="s">
        <v>3686</v>
      </c>
      <c r="I2491">
        <v>2870</v>
      </c>
      <c r="J2491">
        <v>0</v>
      </c>
      <c r="K2491">
        <v>16</v>
      </c>
      <c r="L2491" t="s">
        <v>97</v>
      </c>
      <c r="M2491" t="s">
        <v>23</v>
      </c>
      <c r="N2491" t="s">
        <v>39</v>
      </c>
      <c r="P2491" t="s">
        <v>202</v>
      </c>
      <c r="Q2491" t="s">
        <v>27</v>
      </c>
      <c r="R2491">
        <v>19.3</v>
      </c>
      <c r="S2491">
        <v>1065.1500000000001</v>
      </c>
    </row>
    <row r="2492" spans="1:19">
      <c r="A2492" t="s">
        <v>6085</v>
      </c>
      <c r="B2492" s="2">
        <v>44980</v>
      </c>
      <c r="C2492" t="s">
        <v>22</v>
      </c>
      <c r="D2492">
        <v>56</v>
      </c>
      <c r="E2492" t="s">
        <v>39</v>
      </c>
      <c r="F2492">
        <v>0</v>
      </c>
      <c r="G2492">
        <v>3</v>
      </c>
      <c r="H2492" t="s">
        <v>3686</v>
      </c>
      <c r="I2492">
        <v>5039</v>
      </c>
      <c r="J2492">
        <v>0</v>
      </c>
      <c r="K2492">
        <v>30</v>
      </c>
      <c r="L2492" t="s">
        <v>15568</v>
      </c>
      <c r="M2492" t="s">
        <v>23</v>
      </c>
      <c r="N2492" t="s">
        <v>23</v>
      </c>
      <c r="O2492" t="s">
        <v>49</v>
      </c>
      <c r="P2492" t="s">
        <v>26</v>
      </c>
      <c r="Q2492" t="s">
        <v>84</v>
      </c>
      <c r="R2492">
        <v>64.5</v>
      </c>
      <c r="S2492">
        <v>1967.65</v>
      </c>
    </row>
    <row r="2493" spans="1:19">
      <c r="A2493" t="s">
        <v>6088</v>
      </c>
      <c r="B2493" s="2">
        <v>44058</v>
      </c>
      <c r="C2493" t="s">
        <v>22</v>
      </c>
      <c r="D2493">
        <v>58</v>
      </c>
      <c r="E2493" t="s">
        <v>23</v>
      </c>
      <c r="F2493">
        <v>0</v>
      </c>
      <c r="G2493">
        <v>3</v>
      </c>
      <c r="H2493" t="s">
        <v>3686</v>
      </c>
      <c r="I2493">
        <v>4053</v>
      </c>
      <c r="J2493">
        <v>4</v>
      </c>
      <c r="K2493">
        <v>60</v>
      </c>
      <c r="L2493" t="s">
        <v>142</v>
      </c>
      <c r="M2493" t="s">
        <v>23</v>
      </c>
      <c r="N2493" t="s">
        <v>23</v>
      </c>
      <c r="O2493" t="s">
        <v>49</v>
      </c>
      <c r="P2493" t="s">
        <v>202</v>
      </c>
      <c r="Q2493" t="s">
        <v>27</v>
      </c>
      <c r="R2493">
        <v>65.849999999999994</v>
      </c>
      <c r="S2493">
        <v>6542.5</v>
      </c>
    </row>
    <row r="2494" spans="1:19">
      <c r="A2494" t="s">
        <v>6090</v>
      </c>
      <c r="B2494" s="2">
        <v>44230</v>
      </c>
      <c r="C2494" t="s">
        <v>22</v>
      </c>
      <c r="D2494">
        <v>35</v>
      </c>
      <c r="E2494" t="s">
        <v>23</v>
      </c>
      <c r="F2494">
        <v>8</v>
      </c>
      <c r="G2494">
        <v>3</v>
      </c>
      <c r="H2494" t="s">
        <v>3686</v>
      </c>
      <c r="I2494">
        <v>4387</v>
      </c>
      <c r="J2494">
        <v>2</v>
      </c>
      <c r="K2494">
        <v>54</v>
      </c>
      <c r="L2494" t="s">
        <v>142</v>
      </c>
      <c r="M2494" t="s">
        <v>23</v>
      </c>
      <c r="N2494" t="s">
        <v>23</v>
      </c>
      <c r="O2494" t="s">
        <v>25</v>
      </c>
      <c r="P2494" t="s">
        <v>164</v>
      </c>
      <c r="Q2494" t="s">
        <v>27</v>
      </c>
      <c r="R2494">
        <v>79.95</v>
      </c>
      <c r="S2494">
        <v>6883.85</v>
      </c>
    </row>
    <row r="2495" spans="1:19">
      <c r="A2495" t="s">
        <v>6092</v>
      </c>
      <c r="B2495" s="2">
        <v>45456</v>
      </c>
      <c r="C2495" t="s">
        <v>22</v>
      </c>
      <c r="D2495">
        <v>31</v>
      </c>
      <c r="E2495" t="s">
        <v>23</v>
      </c>
      <c r="F2495">
        <v>0</v>
      </c>
      <c r="G2495">
        <v>3</v>
      </c>
      <c r="H2495" t="s">
        <v>3686</v>
      </c>
      <c r="I2495">
        <v>4253</v>
      </c>
      <c r="J2495">
        <v>6</v>
      </c>
      <c r="K2495">
        <v>14</v>
      </c>
      <c r="L2495" t="s">
        <v>15568</v>
      </c>
      <c r="M2495" t="s">
        <v>23</v>
      </c>
      <c r="N2495" t="s">
        <v>23</v>
      </c>
      <c r="O2495" t="s">
        <v>49</v>
      </c>
      <c r="P2495" t="s">
        <v>26</v>
      </c>
      <c r="Q2495" t="s">
        <v>50</v>
      </c>
      <c r="R2495">
        <v>50.2</v>
      </c>
      <c r="S2495">
        <v>725.55</v>
      </c>
    </row>
    <row r="2496" spans="1:19">
      <c r="A2496" t="s">
        <v>6095</v>
      </c>
      <c r="B2496" s="2">
        <v>45031</v>
      </c>
      <c r="C2496" t="s">
        <v>22</v>
      </c>
      <c r="D2496">
        <v>27</v>
      </c>
      <c r="E2496" t="s">
        <v>23</v>
      </c>
      <c r="F2496">
        <v>2</v>
      </c>
      <c r="G2496">
        <v>3</v>
      </c>
      <c r="H2496" t="s">
        <v>3686</v>
      </c>
      <c r="I2496">
        <v>2434</v>
      </c>
      <c r="J2496">
        <v>2</v>
      </c>
      <c r="K2496">
        <v>28</v>
      </c>
      <c r="L2496" t="s">
        <v>15568</v>
      </c>
      <c r="M2496" t="s">
        <v>23</v>
      </c>
      <c r="N2496" t="s">
        <v>23</v>
      </c>
      <c r="O2496" t="s">
        <v>49</v>
      </c>
      <c r="P2496" t="s">
        <v>26</v>
      </c>
      <c r="Q2496" t="s">
        <v>27</v>
      </c>
      <c r="R2496">
        <v>64.400000000000006</v>
      </c>
      <c r="S2496">
        <v>2062.83</v>
      </c>
    </row>
    <row r="2497" spans="1:19">
      <c r="A2497" t="s">
        <v>6097</v>
      </c>
      <c r="B2497" s="2">
        <v>44146</v>
      </c>
      <c r="C2497" t="s">
        <v>33</v>
      </c>
      <c r="D2497">
        <v>52</v>
      </c>
      <c r="E2497" t="s">
        <v>23</v>
      </c>
      <c r="F2497">
        <v>3</v>
      </c>
      <c r="G2497">
        <v>3</v>
      </c>
      <c r="H2497" t="s">
        <v>3686</v>
      </c>
      <c r="I2497">
        <v>6351</v>
      </c>
      <c r="J2497">
        <v>1</v>
      </c>
      <c r="K2497">
        <v>57</v>
      </c>
      <c r="L2497" t="s">
        <v>15568</v>
      </c>
      <c r="M2497" t="s">
        <v>23</v>
      </c>
      <c r="N2497" t="s">
        <v>23</v>
      </c>
      <c r="O2497" t="s">
        <v>25</v>
      </c>
      <c r="P2497" t="s">
        <v>26</v>
      </c>
      <c r="Q2497" t="s">
        <v>27</v>
      </c>
      <c r="R2497">
        <v>100.6</v>
      </c>
      <c r="S2497">
        <v>7456.79</v>
      </c>
    </row>
    <row r="2498" spans="1:19">
      <c r="A2498" t="s">
        <v>6099</v>
      </c>
      <c r="B2498" s="2">
        <v>43934</v>
      </c>
      <c r="C2498" t="s">
        <v>22</v>
      </c>
      <c r="D2498">
        <v>37</v>
      </c>
      <c r="E2498" t="s">
        <v>23</v>
      </c>
      <c r="F2498">
        <v>2</v>
      </c>
      <c r="G2498">
        <v>3</v>
      </c>
      <c r="H2498" t="s">
        <v>3686</v>
      </c>
      <c r="I2498">
        <v>5168</v>
      </c>
      <c r="J2498">
        <v>4</v>
      </c>
      <c r="K2498">
        <v>64</v>
      </c>
      <c r="L2498" t="s">
        <v>15568</v>
      </c>
      <c r="M2498" t="s">
        <v>23</v>
      </c>
      <c r="N2498" t="s">
        <v>23</v>
      </c>
      <c r="O2498" t="s">
        <v>25</v>
      </c>
      <c r="P2498" t="s">
        <v>26</v>
      </c>
      <c r="Q2498" t="s">
        <v>27</v>
      </c>
      <c r="R2498">
        <v>81.05</v>
      </c>
      <c r="S2498">
        <v>8302.7099999999991</v>
      </c>
    </row>
    <row r="2499" spans="1:19">
      <c r="A2499" t="s">
        <v>6101</v>
      </c>
      <c r="B2499" s="2">
        <v>45860</v>
      </c>
      <c r="C2499" t="s">
        <v>22</v>
      </c>
      <c r="D2499">
        <v>47</v>
      </c>
      <c r="E2499" t="s">
        <v>39</v>
      </c>
      <c r="F2499">
        <v>0</v>
      </c>
      <c r="G2499">
        <v>3</v>
      </c>
      <c r="H2499" t="s">
        <v>3751</v>
      </c>
      <c r="I2499">
        <v>2133</v>
      </c>
      <c r="J2499">
        <v>0</v>
      </c>
      <c r="K2499">
        <v>1</v>
      </c>
      <c r="L2499" t="s">
        <v>48</v>
      </c>
      <c r="M2499" t="s">
        <v>23</v>
      </c>
      <c r="N2499" t="s">
        <v>39</v>
      </c>
      <c r="P2499" t="s">
        <v>26</v>
      </c>
      <c r="Q2499" t="s">
        <v>50</v>
      </c>
      <c r="R2499">
        <v>19.45</v>
      </c>
      <c r="S2499">
        <v>48.6</v>
      </c>
    </row>
    <row r="2500" spans="1:19">
      <c r="A2500" t="s">
        <v>6102</v>
      </c>
      <c r="B2500" s="2">
        <v>43698</v>
      </c>
      <c r="C2500" t="s">
        <v>22</v>
      </c>
      <c r="D2500">
        <v>34</v>
      </c>
      <c r="E2500" t="s">
        <v>23</v>
      </c>
      <c r="F2500">
        <v>0</v>
      </c>
      <c r="G2500">
        <v>3</v>
      </c>
      <c r="H2500" t="s">
        <v>3686</v>
      </c>
      <c r="I2500">
        <v>5981</v>
      </c>
      <c r="J2500">
        <v>5</v>
      </c>
      <c r="K2500">
        <v>72</v>
      </c>
      <c r="L2500" t="s">
        <v>15568</v>
      </c>
      <c r="M2500" t="s">
        <v>23</v>
      </c>
      <c r="N2500" t="s">
        <v>23</v>
      </c>
      <c r="O2500" t="s">
        <v>25</v>
      </c>
      <c r="P2500" t="s">
        <v>164</v>
      </c>
      <c r="Q2500" t="s">
        <v>27</v>
      </c>
      <c r="R2500">
        <v>105.6</v>
      </c>
      <c r="S2500">
        <v>8024.3</v>
      </c>
    </row>
    <row r="2501" spans="1:19">
      <c r="A2501" t="s">
        <v>6104</v>
      </c>
      <c r="B2501" s="2">
        <v>45663</v>
      </c>
      <c r="C2501" t="s">
        <v>22</v>
      </c>
      <c r="D2501">
        <v>59</v>
      </c>
      <c r="E2501" t="s">
        <v>39</v>
      </c>
      <c r="F2501">
        <v>0</v>
      </c>
      <c r="G2501">
        <v>3</v>
      </c>
      <c r="H2501" t="s">
        <v>3686</v>
      </c>
      <c r="I2501">
        <v>5124</v>
      </c>
      <c r="J2501">
        <v>0</v>
      </c>
      <c r="K2501">
        <v>7</v>
      </c>
      <c r="L2501" t="s">
        <v>48</v>
      </c>
      <c r="M2501" t="s">
        <v>39</v>
      </c>
      <c r="N2501" t="s">
        <v>23</v>
      </c>
      <c r="O2501" t="s">
        <v>49</v>
      </c>
      <c r="P2501" t="s">
        <v>202</v>
      </c>
      <c r="Q2501" t="s">
        <v>50</v>
      </c>
      <c r="R2501">
        <v>35.5</v>
      </c>
      <c r="S2501">
        <v>249.55</v>
      </c>
    </row>
    <row r="2502" spans="1:19">
      <c r="A2502" t="s">
        <v>6107</v>
      </c>
      <c r="B2502" s="2">
        <v>43845</v>
      </c>
      <c r="C2502" t="s">
        <v>33</v>
      </c>
      <c r="D2502">
        <v>28</v>
      </c>
      <c r="E2502" t="s">
        <v>39</v>
      </c>
      <c r="F2502">
        <v>0</v>
      </c>
      <c r="G2502">
        <v>3</v>
      </c>
      <c r="H2502" t="s">
        <v>3686</v>
      </c>
      <c r="I2502">
        <v>4363</v>
      </c>
      <c r="J2502">
        <v>0</v>
      </c>
      <c r="K2502">
        <v>67</v>
      </c>
      <c r="L2502" t="s">
        <v>316</v>
      </c>
      <c r="M2502" t="s">
        <v>23</v>
      </c>
      <c r="N2502" t="s">
        <v>23</v>
      </c>
      <c r="O2502" t="s">
        <v>49</v>
      </c>
      <c r="P2502" t="s">
        <v>202</v>
      </c>
      <c r="Q2502" t="s">
        <v>50</v>
      </c>
      <c r="R2502">
        <v>60.5</v>
      </c>
      <c r="S2502">
        <v>6281.33</v>
      </c>
    </row>
    <row r="2503" spans="1:19">
      <c r="A2503" t="s">
        <v>6109</v>
      </c>
      <c r="B2503" s="2">
        <v>45854</v>
      </c>
      <c r="C2503" t="s">
        <v>22</v>
      </c>
      <c r="D2503">
        <v>28</v>
      </c>
      <c r="E2503" t="s">
        <v>39</v>
      </c>
      <c r="F2503">
        <v>2</v>
      </c>
      <c r="G2503">
        <v>3</v>
      </c>
      <c r="H2503" t="s">
        <v>3751</v>
      </c>
      <c r="I2503">
        <v>2448</v>
      </c>
      <c r="J2503">
        <v>0</v>
      </c>
      <c r="K2503">
        <v>1</v>
      </c>
      <c r="L2503" t="s">
        <v>48</v>
      </c>
      <c r="M2503" t="s">
        <v>23</v>
      </c>
      <c r="N2503" t="s">
        <v>39</v>
      </c>
      <c r="P2503" t="s">
        <v>26</v>
      </c>
      <c r="Q2503" t="s">
        <v>50</v>
      </c>
      <c r="R2503">
        <v>20.25</v>
      </c>
      <c r="S2503">
        <v>67.5</v>
      </c>
    </row>
    <row r="2504" spans="1:19">
      <c r="A2504" t="s">
        <v>6110</v>
      </c>
      <c r="B2504" s="2">
        <v>43875</v>
      </c>
      <c r="C2504" t="s">
        <v>22</v>
      </c>
      <c r="D2504">
        <v>21</v>
      </c>
      <c r="E2504" t="s">
        <v>39</v>
      </c>
      <c r="F2504">
        <v>0</v>
      </c>
      <c r="G2504">
        <v>3</v>
      </c>
      <c r="H2504" t="s">
        <v>3686</v>
      </c>
      <c r="I2504">
        <v>4163</v>
      </c>
      <c r="J2504">
        <v>0</v>
      </c>
      <c r="K2504">
        <v>66</v>
      </c>
      <c r="L2504" t="s">
        <v>316</v>
      </c>
      <c r="M2504" t="s">
        <v>23</v>
      </c>
      <c r="N2504" t="s">
        <v>39</v>
      </c>
      <c r="P2504" t="s">
        <v>202</v>
      </c>
      <c r="Q2504" t="s">
        <v>27</v>
      </c>
      <c r="R2504">
        <v>25.45</v>
      </c>
      <c r="S2504">
        <v>3825.67</v>
      </c>
    </row>
    <row r="2505" spans="1:19">
      <c r="A2505" t="s">
        <v>6112</v>
      </c>
      <c r="B2505" s="2">
        <v>45217</v>
      </c>
      <c r="C2505" t="s">
        <v>22</v>
      </c>
      <c r="D2505">
        <v>40</v>
      </c>
      <c r="E2505" t="s">
        <v>23</v>
      </c>
      <c r="F2505">
        <v>2</v>
      </c>
      <c r="G2505">
        <v>3</v>
      </c>
      <c r="H2505" t="s">
        <v>3686</v>
      </c>
      <c r="I2505">
        <v>4040</v>
      </c>
      <c r="J2505">
        <v>1</v>
      </c>
      <c r="K2505">
        <v>22</v>
      </c>
      <c r="L2505" t="s">
        <v>97</v>
      </c>
      <c r="M2505" t="s">
        <v>23</v>
      </c>
      <c r="N2505" t="s">
        <v>23</v>
      </c>
      <c r="O2505" t="s">
        <v>25</v>
      </c>
      <c r="P2505" t="s">
        <v>26</v>
      </c>
      <c r="Q2505" t="s">
        <v>27</v>
      </c>
      <c r="R2505">
        <v>75</v>
      </c>
      <c r="S2505">
        <v>2427.9899999999998</v>
      </c>
    </row>
    <row r="2506" spans="1:19">
      <c r="A2506" t="s">
        <v>6114</v>
      </c>
      <c r="B2506" s="2">
        <v>45853</v>
      </c>
      <c r="C2506" t="s">
        <v>33</v>
      </c>
      <c r="D2506">
        <v>50</v>
      </c>
      <c r="E2506" t="s">
        <v>39</v>
      </c>
      <c r="F2506">
        <v>0</v>
      </c>
      <c r="G2506">
        <v>3</v>
      </c>
      <c r="H2506" t="s">
        <v>3751</v>
      </c>
      <c r="I2506">
        <v>4131</v>
      </c>
      <c r="J2506">
        <v>0</v>
      </c>
      <c r="K2506">
        <v>1</v>
      </c>
      <c r="L2506" t="s">
        <v>15568</v>
      </c>
      <c r="M2506" t="s">
        <v>23</v>
      </c>
      <c r="N2506" t="s">
        <v>23</v>
      </c>
      <c r="O2506" t="s">
        <v>49</v>
      </c>
      <c r="P2506" t="s">
        <v>26</v>
      </c>
      <c r="Q2506" t="s">
        <v>50</v>
      </c>
      <c r="R2506">
        <v>45.15</v>
      </c>
      <c r="S2506">
        <v>87.49</v>
      </c>
    </row>
    <row r="2507" spans="1:19">
      <c r="A2507" t="s">
        <v>6116</v>
      </c>
      <c r="B2507" s="2">
        <v>43964</v>
      </c>
      <c r="C2507" t="s">
        <v>33</v>
      </c>
      <c r="D2507">
        <v>43</v>
      </c>
      <c r="E2507" t="s">
        <v>23</v>
      </c>
      <c r="F2507">
        <v>2</v>
      </c>
      <c r="G2507">
        <v>3</v>
      </c>
      <c r="H2507" t="s">
        <v>3686</v>
      </c>
      <c r="I2507">
        <v>5733</v>
      </c>
      <c r="J2507">
        <v>6</v>
      </c>
      <c r="K2507">
        <v>63</v>
      </c>
      <c r="L2507" t="s">
        <v>142</v>
      </c>
      <c r="M2507" t="s">
        <v>23</v>
      </c>
      <c r="N2507" t="s">
        <v>23</v>
      </c>
      <c r="O2507" t="s">
        <v>49</v>
      </c>
      <c r="P2507" t="s">
        <v>164</v>
      </c>
      <c r="Q2507" t="s">
        <v>50</v>
      </c>
      <c r="R2507">
        <v>63.55</v>
      </c>
      <c r="S2507">
        <v>4178.54</v>
      </c>
    </row>
    <row r="2508" spans="1:19">
      <c r="A2508" t="s">
        <v>6118</v>
      </c>
      <c r="B2508" s="2">
        <v>43702</v>
      </c>
      <c r="C2508" t="s">
        <v>33</v>
      </c>
      <c r="D2508">
        <v>62</v>
      </c>
      <c r="E2508" t="s">
        <v>23</v>
      </c>
      <c r="F2508">
        <v>1</v>
      </c>
      <c r="G2508">
        <v>3</v>
      </c>
      <c r="H2508" t="s">
        <v>3686</v>
      </c>
      <c r="I2508">
        <v>4463</v>
      </c>
      <c r="J2508">
        <v>8</v>
      </c>
      <c r="K2508">
        <v>72</v>
      </c>
      <c r="L2508" t="s">
        <v>316</v>
      </c>
      <c r="M2508" t="s">
        <v>23</v>
      </c>
      <c r="N2508" t="s">
        <v>23</v>
      </c>
      <c r="O2508" t="s">
        <v>49</v>
      </c>
      <c r="P2508" t="s">
        <v>164</v>
      </c>
      <c r="Q2508" t="s">
        <v>27</v>
      </c>
      <c r="R2508">
        <v>70.45</v>
      </c>
      <c r="S2508">
        <v>5658.9</v>
      </c>
    </row>
    <row r="2509" spans="1:19">
      <c r="A2509" t="s">
        <v>6120</v>
      </c>
      <c r="B2509" s="2">
        <v>43804</v>
      </c>
      <c r="C2509" t="s">
        <v>22</v>
      </c>
      <c r="D2509">
        <v>52</v>
      </c>
      <c r="E2509" t="s">
        <v>23</v>
      </c>
      <c r="F2509">
        <v>1</v>
      </c>
      <c r="G2509">
        <v>3</v>
      </c>
      <c r="H2509" t="s">
        <v>3686</v>
      </c>
      <c r="I2509">
        <v>4380</v>
      </c>
      <c r="J2509">
        <v>1</v>
      </c>
      <c r="K2509">
        <v>68</v>
      </c>
      <c r="L2509" t="s">
        <v>15568</v>
      </c>
      <c r="M2509" t="s">
        <v>23</v>
      </c>
      <c r="N2509" t="s">
        <v>23</v>
      </c>
      <c r="O2509" t="s">
        <v>25</v>
      </c>
      <c r="P2509" t="s">
        <v>202</v>
      </c>
      <c r="Q2509" t="s">
        <v>27</v>
      </c>
      <c r="R2509">
        <v>85.5</v>
      </c>
      <c r="S2509">
        <v>7714.16</v>
      </c>
    </row>
    <row r="2510" spans="1:19">
      <c r="A2510" t="s">
        <v>6122</v>
      </c>
      <c r="B2510" s="2">
        <v>44448</v>
      </c>
      <c r="C2510" t="s">
        <v>33</v>
      </c>
      <c r="D2510">
        <v>27</v>
      </c>
      <c r="E2510" t="s">
        <v>23</v>
      </c>
      <c r="F2510">
        <v>2</v>
      </c>
      <c r="G2510">
        <v>3</v>
      </c>
      <c r="H2510" t="s">
        <v>3686</v>
      </c>
      <c r="I2510">
        <v>3248</v>
      </c>
      <c r="J2510">
        <v>1</v>
      </c>
      <c r="K2510">
        <v>47</v>
      </c>
      <c r="L2510" t="s">
        <v>15568</v>
      </c>
      <c r="M2510" t="s">
        <v>39</v>
      </c>
      <c r="N2510" t="s">
        <v>23</v>
      </c>
      <c r="O2510" t="s">
        <v>49</v>
      </c>
      <c r="P2510" t="s">
        <v>164</v>
      </c>
      <c r="Q2510" t="s">
        <v>50</v>
      </c>
      <c r="R2510">
        <v>60</v>
      </c>
      <c r="S2510">
        <v>2768.65</v>
      </c>
    </row>
    <row r="2511" spans="1:19">
      <c r="A2511" t="s">
        <v>6124</v>
      </c>
      <c r="B2511" s="2">
        <v>44140</v>
      </c>
      <c r="C2511" t="s">
        <v>22</v>
      </c>
      <c r="D2511">
        <v>37</v>
      </c>
      <c r="E2511" t="s">
        <v>39</v>
      </c>
      <c r="F2511">
        <v>0</v>
      </c>
      <c r="G2511">
        <v>3</v>
      </c>
      <c r="H2511" t="s">
        <v>3686</v>
      </c>
      <c r="I2511">
        <v>4565</v>
      </c>
      <c r="J2511">
        <v>0</v>
      </c>
      <c r="K2511">
        <v>57</v>
      </c>
      <c r="L2511" t="s">
        <v>142</v>
      </c>
      <c r="M2511" t="s">
        <v>23</v>
      </c>
      <c r="N2511" t="s">
        <v>39</v>
      </c>
      <c r="P2511" t="s">
        <v>164</v>
      </c>
      <c r="Q2511" t="s">
        <v>50</v>
      </c>
      <c r="R2511">
        <v>20.55</v>
      </c>
      <c r="S2511">
        <v>1993.28</v>
      </c>
    </row>
    <row r="2512" spans="1:19">
      <c r="A2512" t="s">
        <v>6126</v>
      </c>
      <c r="B2512" s="2">
        <v>45590</v>
      </c>
      <c r="C2512" t="s">
        <v>22</v>
      </c>
      <c r="D2512">
        <v>56</v>
      </c>
      <c r="E2512" t="s">
        <v>23</v>
      </c>
      <c r="F2512">
        <v>2</v>
      </c>
      <c r="G2512">
        <v>3</v>
      </c>
      <c r="H2512" t="s">
        <v>3686</v>
      </c>
      <c r="I2512">
        <v>5671</v>
      </c>
      <c r="J2512">
        <v>2</v>
      </c>
      <c r="K2512">
        <v>10</v>
      </c>
      <c r="L2512" t="s">
        <v>97</v>
      </c>
      <c r="M2512" t="s">
        <v>39</v>
      </c>
      <c r="N2512" t="s">
        <v>23</v>
      </c>
      <c r="O2512" t="s">
        <v>56</v>
      </c>
      <c r="P2512" t="s">
        <v>164</v>
      </c>
      <c r="Q2512" t="s">
        <v>50</v>
      </c>
      <c r="R2512">
        <v>53.7</v>
      </c>
      <c r="S2512">
        <v>498.03</v>
      </c>
    </row>
    <row r="2513" spans="1:19">
      <c r="A2513" t="s">
        <v>6129</v>
      </c>
      <c r="B2513" s="2">
        <v>44023</v>
      </c>
      <c r="C2513" t="s">
        <v>33</v>
      </c>
      <c r="D2513">
        <v>49</v>
      </c>
      <c r="E2513" t="s">
        <v>23</v>
      </c>
      <c r="F2513">
        <v>0</v>
      </c>
      <c r="G2513">
        <v>3</v>
      </c>
      <c r="H2513" t="s">
        <v>3686</v>
      </c>
      <c r="I2513">
        <v>4300</v>
      </c>
      <c r="J2513">
        <v>0</v>
      </c>
      <c r="K2513">
        <v>61</v>
      </c>
      <c r="L2513" t="s">
        <v>15568</v>
      </c>
      <c r="M2513" t="s">
        <v>23</v>
      </c>
      <c r="N2513" t="s">
        <v>23</v>
      </c>
      <c r="O2513" t="s">
        <v>25</v>
      </c>
      <c r="P2513" t="s">
        <v>202</v>
      </c>
      <c r="Q2513" t="s">
        <v>27</v>
      </c>
      <c r="R2513">
        <v>93.7</v>
      </c>
      <c r="S2513">
        <v>6483.51</v>
      </c>
    </row>
    <row r="2514" spans="1:19">
      <c r="A2514" t="s">
        <v>6131</v>
      </c>
      <c r="B2514" s="2">
        <v>44860</v>
      </c>
      <c r="C2514" t="s">
        <v>33</v>
      </c>
      <c r="D2514">
        <v>19</v>
      </c>
      <c r="E2514" t="s">
        <v>39</v>
      </c>
      <c r="F2514">
        <v>0</v>
      </c>
      <c r="G2514">
        <v>3</v>
      </c>
      <c r="H2514" t="s">
        <v>3686</v>
      </c>
      <c r="I2514">
        <v>3445</v>
      </c>
      <c r="J2514">
        <v>0</v>
      </c>
      <c r="K2514">
        <v>34</v>
      </c>
      <c r="L2514" t="s">
        <v>15568</v>
      </c>
      <c r="M2514" t="s">
        <v>23</v>
      </c>
      <c r="N2514" t="s">
        <v>23</v>
      </c>
      <c r="O2514" t="s">
        <v>49</v>
      </c>
      <c r="P2514" t="s">
        <v>202</v>
      </c>
      <c r="Q2514" t="s">
        <v>27</v>
      </c>
      <c r="R2514">
        <v>64.349999999999994</v>
      </c>
      <c r="S2514">
        <v>3555.7</v>
      </c>
    </row>
    <row r="2515" spans="1:19">
      <c r="A2515" t="s">
        <v>6133</v>
      </c>
      <c r="B2515" s="2">
        <v>43681</v>
      </c>
      <c r="C2515" t="s">
        <v>33</v>
      </c>
      <c r="D2515">
        <v>55</v>
      </c>
      <c r="E2515" t="s">
        <v>23</v>
      </c>
      <c r="F2515">
        <v>1</v>
      </c>
      <c r="G2515">
        <v>3</v>
      </c>
      <c r="H2515" t="s">
        <v>3686</v>
      </c>
      <c r="I2515">
        <v>4606</v>
      </c>
      <c r="J2515">
        <v>2</v>
      </c>
      <c r="K2515">
        <v>72</v>
      </c>
      <c r="L2515" t="s">
        <v>15568</v>
      </c>
      <c r="M2515" t="s">
        <v>23</v>
      </c>
      <c r="N2515" t="s">
        <v>23</v>
      </c>
      <c r="O2515" t="s">
        <v>56</v>
      </c>
      <c r="P2515" t="s">
        <v>164</v>
      </c>
      <c r="Q2515" t="s">
        <v>27</v>
      </c>
      <c r="R2515">
        <v>90.15</v>
      </c>
      <c r="S2515">
        <v>7427.81</v>
      </c>
    </row>
    <row r="2516" spans="1:19">
      <c r="A2516" t="s">
        <v>6135</v>
      </c>
      <c r="B2516" s="2">
        <v>44736</v>
      </c>
      <c r="C2516" t="s">
        <v>33</v>
      </c>
      <c r="D2516">
        <v>78</v>
      </c>
      <c r="E2516" t="s">
        <v>23</v>
      </c>
      <c r="F2516">
        <v>0</v>
      </c>
      <c r="G2516">
        <v>3</v>
      </c>
      <c r="H2516" t="s">
        <v>3686</v>
      </c>
      <c r="I2516">
        <v>2768</v>
      </c>
      <c r="J2516">
        <v>0</v>
      </c>
      <c r="K2516">
        <v>38</v>
      </c>
      <c r="L2516" t="s">
        <v>15568</v>
      </c>
      <c r="M2516" t="s">
        <v>23</v>
      </c>
      <c r="N2516" t="s">
        <v>23</v>
      </c>
      <c r="O2516" t="s">
        <v>25</v>
      </c>
      <c r="P2516" t="s">
        <v>164</v>
      </c>
      <c r="Q2516" t="s">
        <v>27</v>
      </c>
      <c r="R2516">
        <v>83.45</v>
      </c>
      <c r="S2516">
        <v>3252.13</v>
      </c>
    </row>
    <row r="2517" spans="1:19">
      <c r="A2517" t="s">
        <v>6138</v>
      </c>
      <c r="B2517" s="2">
        <v>45374</v>
      </c>
      <c r="C2517" t="s">
        <v>22</v>
      </c>
      <c r="D2517">
        <v>76</v>
      </c>
      <c r="E2517" t="s">
        <v>23</v>
      </c>
      <c r="F2517">
        <v>0</v>
      </c>
      <c r="G2517">
        <v>3</v>
      </c>
      <c r="H2517" t="s">
        <v>3686</v>
      </c>
      <c r="I2517">
        <v>4831</v>
      </c>
      <c r="J2517">
        <v>7</v>
      </c>
      <c r="K2517">
        <v>17</v>
      </c>
      <c r="L2517" t="s">
        <v>15568</v>
      </c>
      <c r="M2517" t="s">
        <v>23</v>
      </c>
      <c r="N2517" t="s">
        <v>23</v>
      </c>
      <c r="O2517" t="s">
        <v>25</v>
      </c>
      <c r="P2517" t="s">
        <v>164</v>
      </c>
      <c r="Q2517" t="s">
        <v>27</v>
      </c>
      <c r="R2517">
        <v>94.8</v>
      </c>
      <c r="S2517">
        <v>2353.38</v>
      </c>
    </row>
    <row r="2518" spans="1:19">
      <c r="A2518" t="s">
        <v>6141</v>
      </c>
      <c r="B2518" s="2">
        <v>44095</v>
      </c>
      <c r="C2518" t="s">
        <v>22</v>
      </c>
      <c r="D2518">
        <v>79</v>
      </c>
      <c r="E2518" t="s">
        <v>23</v>
      </c>
      <c r="F2518">
        <v>0</v>
      </c>
      <c r="G2518">
        <v>3</v>
      </c>
      <c r="H2518" t="s">
        <v>3686</v>
      </c>
      <c r="I2518">
        <v>6306</v>
      </c>
      <c r="J2518">
        <v>3</v>
      </c>
      <c r="K2518">
        <v>59</v>
      </c>
      <c r="L2518" t="s">
        <v>15568</v>
      </c>
      <c r="M2518" t="s">
        <v>39</v>
      </c>
      <c r="N2518" t="s">
        <v>23</v>
      </c>
      <c r="O2518" t="s">
        <v>56</v>
      </c>
      <c r="P2518" t="s">
        <v>164</v>
      </c>
      <c r="Q2518" t="s">
        <v>50</v>
      </c>
      <c r="R2518">
        <v>64.05</v>
      </c>
      <c r="S2518">
        <v>3886.85</v>
      </c>
    </row>
    <row r="2519" spans="1:19">
      <c r="A2519" t="s">
        <v>6144</v>
      </c>
      <c r="B2519" s="2">
        <v>44412</v>
      </c>
      <c r="C2519" t="s">
        <v>33</v>
      </c>
      <c r="D2519">
        <v>77</v>
      </c>
      <c r="E2519" t="s">
        <v>23</v>
      </c>
      <c r="F2519">
        <v>0</v>
      </c>
      <c r="G2519">
        <v>3</v>
      </c>
      <c r="H2519" t="s">
        <v>3686</v>
      </c>
      <c r="I2519">
        <v>4815</v>
      </c>
      <c r="J2519">
        <v>10</v>
      </c>
      <c r="K2519">
        <v>48</v>
      </c>
      <c r="L2519" t="s">
        <v>15568</v>
      </c>
      <c r="M2519" t="s">
        <v>23</v>
      </c>
      <c r="N2519" t="s">
        <v>23</v>
      </c>
      <c r="O2519" t="s">
        <v>49</v>
      </c>
      <c r="P2519" t="s">
        <v>202</v>
      </c>
      <c r="Q2519" t="s">
        <v>27</v>
      </c>
      <c r="R2519">
        <v>58.95</v>
      </c>
      <c r="S2519">
        <v>4442.34</v>
      </c>
    </row>
    <row r="2520" spans="1:19">
      <c r="A2520" t="s">
        <v>6147</v>
      </c>
      <c r="B2520" s="2">
        <v>44960</v>
      </c>
      <c r="C2520" t="s">
        <v>22</v>
      </c>
      <c r="D2520">
        <v>65</v>
      </c>
      <c r="E2520" t="s">
        <v>23</v>
      </c>
      <c r="F2520">
        <v>0</v>
      </c>
      <c r="G2520">
        <v>3</v>
      </c>
      <c r="H2520" t="s">
        <v>3686</v>
      </c>
      <c r="I2520">
        <v>2009</v>
      </c>
      <c r="J2520">
        <v>1</v>
      </c>
      <c r="K2520">
        <v>30</v>
      </c>
      <c r="L2520" t="s">
        <v>15568</v>
      </c>
      <c r="M2520" t="s">
        <v>23</v>
      </c>
      <c r="N2520" t="s">
        <v>23</v>
      </c>
      <c r="O2520" t="s">
        <v>25</v>
      </c>
      <c r="P2520" t="s">
        <v>26</v>
      </c>
      <c r="Q2520" t="s">
        <v>84</v>
      </c>
      <c r="R2520">
        <v>77.900000000000006</v>
      </c>
      <c r="S2520">
        <v>2437.25</v>
      </c>
    </row>
    <row r="2521" spans="1:19">
      <c r="A2521" t="s">
        <v>6150</v>
      </c>
      <c r="B2521" s="2">
        <v>44218</v>
      </c>
      <c r="C2521" t="s">
        <v>22</v>
      </c>
      <c r="D2521">
        <v>65</v>
      </c>
      <c r="E2521" t="s">
        <v>39</v>
      </c>
      <c r="F2521">
        <v>0</v>
      </c>
      <c r="G2521">
        <v>3</v>
      </c>
      <c r="H2521" t="s">
        <v>3686</v>
      </c>
      <c r="I2521">
        <v>5829</v>
      </c>
      <c r="J2521">
        <v>0</v>
      </c>
      <c r="K2521">
        <v>55</v>
      </c>
      <c r="L2521" t="s">
        <v>142</v>
      </c>
      <c r="M2521" t="s">
        <v>39</v>
      </c>
      <c r="N2521" t="s">
        <v>23</v>
      </c>
      <c r="O2521" t="s">
        <v>49</v>
      </c>
      <c r="P2521" t="s">
        <v>26</v>
      </c>
      <c r="Q2521" t="s">
        <v>27</v>
      </c>
      <c r="R2521">
        <v>44.85</v>
      </c>
      <c r="S2521">
        <v>2479.0500000000002</v>
      </c>
    </row>
    <row r="2522" spans="1:19">
      <c r="A2522" t="s">
        <v>6152</v>
      </c>
      <c r="B2522" s="2">
        <v>43854</v>
      </c>
      <c r="C2522" t="s">
        <v>22</v>
      </c>
      <c r="D2522">
        <v>77</v>
      </c>
      <c r="E2522" t="s">
        <v>23</v>
      </c>
      <c r="F2522">
        <v>0</v>
      </c>
      <c r="G2522">
        <v>3</v>
      </c>
      <c r="H2522" t="s">
        <v>3686</v>
      </c>
      <c r="I2522">
        <v>5261</v>
      </c>
      <c r="J2522">
        <v>10</v>
      </c>
      <c r="K2522">
        <v>67</v>
      </c>
      <c r="L2522" t="s">
        <v>15568</v>
      </c>
      <c r="M2522" t="s">
        <v>23</v>
      </c>
      <c r="N2522" t="s">
        <v>23</v>
      </c>
      <c r="O2522" t="s">
        <v>25</v>
      </c>
      <c r="P2522" t="s">
        <v>26</v>
      </c>
      <c r="Q2522" t="s">
        <v>27</v>
      </c>
      <c r="R2522">
        <v>83.85</v>
      </c>
      <c r="S2522">
        <v>8597.1</v>
      </c>
    </row>
    <row r="2523" spans="1:19">
      <c r="A2523" t="s">
        <v>6154</v>
      </c>
      <c r="B2523" s="2">
        <v>45488</v>
      </c>
      <c r="C2523" t="s">
        <v>33</v>
      </c>
      <c r="D2523">
        <v>66</v>
      </c>
      <c r="E2523" t="s">
        <v>39</v>
      </c>
      <c r="F2523">
        <v>0</v>
      </c>
      <c r="G2523">
        <v>3</v>
      </c>
      <c r="H2523" t="s">
        <v>3686</v>
      </c>
      <c r="I2523">
        <v>2024</v>
      </c>
      <c r="J2523">
        <v>0</v>
      </c>
      <c r="K2523">
        <v>13</v>
      </c>
      <c r="L2523" t="s">
        <v>97</v>
      </c>
      <c r="M2523" t="s">
        <v>23</v>
      </c>
      <c r="N2523" t="s">
        <v>39</v>
      </c>
      <c r="P2523" t="s">
        <v>202</v>
      </c>
      <c r="Q2523" t="s">
        <v>27</v>
      </c>
      <c r="R2523">
        <v>19.649999999999999</v>
      </c>
      <c r="S2523">
        <v>675.49</v>
      </c>
    </row>
    <row r="2524" spans="1:19">
      <c r="A2524" t="s">
        <v>6156</v>
      </c>
      <c r="B2524" s="2">
        <v>44222</v>
      </c>
      <c r="C2524" t="s">
        <v>22</v>
      </c>
      <c r="D2524">
        <v>61</v>
      </c>
      <c r="E2524" t="s">
        <v>23</v>
      </c>
      <c r="F2524">
        <v>2</v>
      </c>
      <c r="G2524">
        <v>3</v>
      </c>
      <c r="H2524" t="s">
        <v>3686</v>
      </c>
      <c r="I2524">
        <v>5248</v>
      </c>
      <c r="J2524">
        <v>2</v>
      </c>
      <c r="K2524">
        <v>55</v>
      </c>
      <c r="L2524" t="s">
        <v>15568</v>
      </c>
      <c r="M2524" t="s">
        <v>23</v>
      </c>
      <c r="N2524" t="s">
        <v>39</v>
      </c>
      <c r="P2524" t="s">
        <v>164</v>
      </c>
      <c r="Q2524" t="s">
        <v>27</v>
      </c>
      <c r="R2524">
        <v>19.350000000000001</v>
      </c>
      <c r="S2524">
        <v>2511.75</v>
      </c>
    </row>
    <row r="2525" spans="1:19">
      <c r="A2525" t="s">
        <v>6158</v>
      </c>
      <c r="B2525" s="2">
        <v>45543</v>
      </c>
      <c r="C2525" t="s">
        <v>33</v>
      </c>
      <c r="D2525">
        <v>46</v>
      </c>
      <c r="E2525" t="s">
        <v>39</v>
      </c>
      <c r="F2525">
        <v>0</v>
      </c>
      <c r="G2525">
        <v>3</v>
      </c>
      <c r="H2525" t="s">
        <v>3686</v>
      </c>
      <c r="I2525">
        <v>3206</v>
      </c>
      <c r="J2525">
        <v>0</v>
      </c>
      <c r="K2525">
        <v>11</v>
      </c>
      <c r="L2525" t="s">
        <v>15568</v>
      </c>
      <c r="M2525" t="s">
        <v>23</v>
      </c>
      <c r="N2525" t="s">
        <v>23</v>
      </c>
      <c r="O2525" t="s">
        <v>56</v>
      </c>
      <c r="P2525" t="s">
        <v>202</v>
      </c>
      <c r="Q2525" t="s">
        <v>50</v>
      </c>
      <c r="R2525">
        <v>64.900000000000006</v>
      </c>
      <c r="S2525">
        <v>752.25</v>
      </c>
    </row>
    <row r="2526" spans="1:19">
      <c r="A2526" t="s">
        <v>6161</v>
      </c>
      <c r="B2526" s="2">
        <v>43686</v>
      </c>
      <c r="C2526" t="s">
        <v>22</v>
      </c>
      <c r="D2526">
        <v>55</v>
      </c>
      <c r="E2526" t="s">
        <v>23</v>
      </c>
      <c r="F2526">
        <v>0</v>
      </c>
      <c r="G2526">
        <v>3</v>
      </c>
      <c r="H2526" t="s">
        <v>3686</v>
      </c>
      <c r="I2526">
        <v>4397</v>
      </c>
      <c r="J2526">
        <v>8</v>
      </c>
      <c r="K2526">
        <v>72</v>
      </c>
      <c r="L2526" t="s">
        <v>15568</v>
      </c>
      <c r="M2526" t="s">
        <v>23</v>
      </c>
      <c r="N2526" t="s">
        <v>23</v>
      </c>
      <c r="O2526" t="s">
        <v>49</v>
      </c>
      <c r="P2526" t="s">
        <v>164</v>
      </c>
      <c r="Q2526" t="s">
        <v>50</v>
      </c>
      <c r="R2526">
        <v>66.5</v>
      </c>
      <c r="S2526">
        <v>5204.47</v>
      </c>
    </row>
    <row r="2527" spans="1:19">
      <c r="A2527" t="s">
        <v>6164</v>
      </c>
      <c r="B2527" s="2">
        <v>43697</v>
      </c>
      <c r="C2527" t="s">
        <v>33</v>
      </c>
      <c r="D2527">
        <v>23</v>
      </c>
      <c r="E2527" t="s">
        <v>23</v>
      </c>
      <c r="F2527">
        <v>0</v>
      </c>
      <c r="G2527">
        <v>3</v>
      </c>
      <c r="H2527" t="s">
        <v>3686</v>
      </c>
      <c r="I2527">
        <v>5794</v>
      </c>
      <c r="J2527">
        <v>9</v>
      </c>
      <c r="K2527">
        <v>72</v>
      </c>
      <c r="L2527" t="s">
        <v>316</v>
      </c>
      <c r="M2527" t="s">
        <v>23</v>
      </c>
      <c r="N2527" t="s">
        <v>23</v>
      </c>
      <c r="O2527" t="s">
        <v>25</v>
      </c>
      <c r="P2527" t="s">
        <v>164</v>
      </c>
      <c r="Q2527" t="s">
        <v>27</v>
      </c>
      <c r="R2527">
        <v>90.35</v>
      </c>
      <c r="S2527">
        <v>7254.6</v>
      </c>
    </row>
    <row r="2528" spans="1:19">
      <c r="A2528" t="s">
        <v>6166</v>
      </c>
      <c r="B2528" s="2">
        <v>44191</v>
      </c>
      <c r="C2528" t="s">
        <v>33</v>
      </c>
      <c r="D2528">
        <v>41</v>
      </c>
      <c r="E2528" t="s">
        <v>39</v>
      </c>
      <c r="F2528">
        <v>0</v>
      </c>
      <c r="G2528">
        <v>3</v>
      </c>
      <c r="H2528" t="s">
        <v>3686</v>
      </c>
      <c r="I2528">
        <v>6161</v>
      </c>
      <c r="J2528">
        <v>0</v>
      </c>
      <c r="K2528">
        <v>56</v>
      </c>
      <c r="L2528" t="s">
        <v>15568</v>
      </c>
      <c r="M2528" t="s">
        <v>23</v>
      </c>
      <c r="N2528" t="s">
        <v>23</v>
      </c>
      <c r="O2528" t="s">
        <v>25</v>
      </c>
      <c r="P2528" t="s">
        <v>202</v>
      </c>
      <c r="Q2528" t="s">
        <v>27</v>
      </c>
      <c r="R2528">
        <v>106.8</v>
      </c>
      <c r="S2528">
        <v>7760.48</v>
      </c>
    </row>
    <row r="2529" spans="1:19">
      <c r="A2529" t="s">
        <v>6168</v>
      </c>
      <c r="B2529" s="2">
        <v>44310</v>
      </c>
      <c r="C2529" t="s">
        <v>22</v>
      </c>
      <c r="D2529">
        <v>49</v>
      </c>
      <c r="E2529" t="s">
        <v>23</v>
      </c>
      <c r="F2529">
        <v>0</v>
      </c>
      <c r="G2529">
        <v>3</v>
      </c>
      <c r="H2529" t="s">
        <v>3686</v>
      </c>
      <c r="I2529">
        <v>4729</v>
      </c>
      <c r="J2529">
        <v>3</v>
      </c>
      <c r="K2529">
        <v>52</v>
      </c>
      <c r="L2529" t="s">
        <v>15568</v>
      </c>
      <c r="M2529" t="s">
        <v>23</v>
      </c>
      <c r="N2529" t="s">
        <v>23</v>
      </c>
      <c r="O2529" t="s">
        <v>56</v>
      </c>
      <c r="P2529" t="s">
        <v>26</v>
      </c>
      <c r="Q2529" t="s">
        <v>27</v>
      </c>
      <c r="R2529">
        <v>61.35</v>
      </c>
      <c r="S2529">
        <v>5491.35</v>
      </c>
    </row>
    <row r="2530" spans="1:19">
      <c r="A2530" t="s">
        <v>6170</v>
      </c>
      <c r="B2530" s="2">
        <v>44370</v>
      </c>
      <c r="C2530" t="s">
        <v>33</v>
      </c>
      <c r="D2530">
        <v>39</v>
      </c>
      <c r="E2530" t="s">
        <v>39</v>
      </c>
      <c r="F2530">
        <v>0</v>
      </c>
      <c r="G2530">
        <v>3</v>
      </c>
      <c r="H2530" t="s">
        <v>3686</v>
      </c>
      <c r="I2530">
        <v>5174</v>
      </c>
      <c r="J2530">
        <v>0</v>
      </c>
      <c r="K2530">
        <v>50</v>
      </c>
      <c r="L2530" t="s">
        <v>15568</v>
      </c>
      <c r="M2530" t="s">
        <v>39</v>
      </c>
      <c r="N2530" t="s">
        <v>23</v>
      </c>
      <c r="O2530" t="s">
        <v>49</v>
      </c>
      <c r="P2530" t="s">
        <v>164</v>
      </c>
      <c r="Q2530" t="s">
        <v>50</v>
      </c>
      <c r="R2530">
        <v>39.700000000000003</v>
      </c>
      <c r="S2530">
        <v>1932.75</v>
      </c>
    </row>
    <row r="2531" spans="1:19">
      <c r="A2531" t="s">
        <v>6173</v>
      </c>
      <c r="B2531" s="2">
        <v>45524</v>
      </c>
      <c r="C2531" t="s">
        <v>33</v>
      </c>
      <c r="D2531">
        <v>48</v>
      </c>
      <c r="E2531" t="s">
        <v>23</v>
      </c>
      <c r="F2531">
        <v>2</v>
      </c>
      <c r="G2531">
        <v>3</v>
      </c>
      <c r="H2531" t="s">
        <v>3686</v>
      </c>
      <c r="I2531">
        <v>2646</v>
      </c>
      <c r="J2531">
        <v>4</v>
      </c>
      <c r="K2531">
        <v>12</v>
      </c>
      <c r="L2531" t="s">
        <v>15568</v>
      </c>
      <c r="M2531" t="s">
        <v>23</v>
      </c>
      <c r="N2531" t="s">
        <v>39</v>
      </c>
      <c r="P2531" t="s">
        <v>164</v>
      </c>
      <c r="Q2531" t="s">
        <v>50</v>
      </c>
      <c r="R2531">
        <v>25.25</v>
      </c>
      <c r="S2531">
        <v>749.78</v>
      </c>
    </row>
    <row r="2532" spans="1:19">
      <c r="A2532" t="s">
        <v>6175</v>
      </c>
      <c r="B2532" s="2">
        <v>43770</v>
      </c>
      <c r="C2532" t="s">
        <v>33</v>
      </c>
      <c r="D2532">
        <v>39</v>
      </c>
      <c r="E2532" t="s">
        <v>23</v>
      </c>
      <c r="F2532">
        <v>1</v>
      </c>
      <c r="G2532">
        <v>3</v>
      </c>
      <c r="H2532" t="s">
        <v>3686</v>
      </c>
      <c r="I2532">
        <v>5629</v>
      </c>
      <c r="J2532">
        <v>7</v>
      </c>
      <c r="K2532">
        <v>69</v>
      </c>
      <c r="L2532" t="s">
        <v>15568</v>
      </c>
      <c r="M2532" t="s">
        <v>23</v>
      </c>
      <c r="N2532" t="s">
        <v>23</v>
      </c>
      <c r="O2532" t="s">
        <v>25</v>
      </c>
      <c r="P2532" t="s">
        <v>202</v>
      </c>
      <c r="Q2532" t="s">
        <v>27</v>
      </c>
      <c r="R2532">
        <v>84.45</v>
      </c>
      <c r="S2532">
        <v>8574.08</v>
      </c>
    </row>
    <row r="2533" spans="1:19">
      <c r="A2533" t="s">
        <v>6177</v>
      </c>
      <c r="B2533" s="2">
        <v>44066</v>
      </c>
      <c r="C2533" t="s">
        <v>33</v>
      </c>
      <c r="D2533">
        <v>47</v>
      </c>
      <c r="E2533" t="s">
        <v>39</v>
      </c>
      <c r="F2533">
        <v>0</v>
      </c>
      <c r="G2533">
        <v>3</v>
      </c>
      <c r="H2533" t="s">
        <v>3686</v>
      </c>
      <c r="I2533">
        <v>5687</v>
      </c>
      <c r="J2533">
        <v>0</v>
      </c>
      <c r="K2533">
        <v>60</v>
      </c>
      <c r="L2533" t="s">
        <v>15568</v>
      </c>
      <c r="M2533" t="s">
        <v>23</v>
      </c>
      <c r="N2533" t="s">
        <v>23</v>
      </c>
      <c r="O2533" t="s">
        <v>25</v>
      </c>
      <c r="P2533" t="s">
        <v>202</v>
      </c>
      <c r="Q2533" t="s">
        <v>27</v>
      </c>
      <c r="R2533">
        <v>79.2</v>
      </c>
      <c r="S2533">
        <v>5682.4</v>
      </c>
    </row>
    <row r="2534" spans="1:19">
      <c r="A2534" t="s">
        <v>6179</v>
      </c>
      <c r="B2534" s="2">
        <v>44250</v>
      </c>
      <c r="C2534" t="s">
        <v>22</v>
      </c>
      <c r="D2534">
        <v>24</v>
      </c>
      <c r="E2534" t="s">
        <v>23</v>
      </c>
      <c r="F2534">
        <v>2</v>
      </c>
      <c r="G2534">
        <v>3</v>
      </c>
      <c r="H2534" t="s">
        <v>3686</v>
      </c>
      <c r="I2534">
        <v>5725</v>
      </c>
      <c r="J2534">
        <v>1</v>
      </c>
      <c r="K2534">
        <v>54</v>
      </c>
      <c r="L2534" t="s">
        <v>142</v>
      </c>
      <c r="M2534" t="s">
        <v>23</v>
      </c>
      <c r="N2534" t="s">
        <v>23</v>
      </c>
      <c r="O2534" t="s">
        <v>49</v>
      </c>
      <c r="P2534" t="s">
        <v>164</v>
      </c>
      <c r="Q2534" t="s">
        <v>50</v>
      </c>
      <c r="R2534">
        <v>65.650000000000006</v>
      </c>
      <c r="S2534">
        <v>4894.5600000000004</v>
      </c>
    </row>
    <row r="2535" spans="1:19">
      <c r="A2535" t="s">
        <v>6181</v>
      </c>
      <c r="B2535" s="2">
        <v>44811</v>
      </c>
      <c r="C2535" t="s">
        <v>33</v>
      </c>
      <c r="D2535">
        <v>25</v>
      </c>
      <c r="E2535" t="s">
        <v>23</v>
      </c>
      <c r="F2535">
        <v>3</v>
      </c>
      <c r="G2535">
        <v>3</v>
      </c>
      <c r="H2535" t="s">
        <v>3686</v>
      </c>
      <c r="I2535">
        <v>3682</v>
      </c>
      <c r="J2535">
        <v>0</v>
      </c>
      <c r="K2535">
        <v>35</v>
      </c>
      <c r="L2535" t="s">
        <v>40</v>
      </c>
      <c r="M2535" t="s">
        <v>23</v>
      </c>
      <c r="N2535" t="s">
        <v>23</v>
      </c>
      <c r="O2535" t="s">
        <v>49</v>
      </c>
      <c r="P2535" t="s">
        <v>26</v>
      </c>
      <c r="Q2535" t="s">
        <v>50</v>
      </c>
      <c r="R2535">
        <v>59.45</v>
      </c>
      <c r="S2535">
        <v>3505.75</v>
      </c>
    </row>
    <row r="2536" spans="1:19">
      <c r="A2536" t="s">
        <v>6183</v>
      </c>
      <c r="B2536" s="2">
        <v>44782</v>
      </c>
      <c r="C2536" t="s">
        <v>33</v>
      </c>
      <c r="D2536">
        <v>42</v>
      </c>
      <c r="E2536" t="s">
        <v>23</v>
      </c>
      <c r="F2536">
        <v>1</v>
      </c>
      <c r="G2536">
        <v>3</v>
      </c>
      <c r="H2536" t="s">
        <v>3686</v>
      </c>
      <c r="I2536">
        <v>4102</v>
      </c>
      <c r="J2536">
        <v>4</v>
      </c>
      <c r="K2536">
        <v>36</v>
      </c>
      <c r="L2536" t="s">
        <v>15568</v>
      </c>
      <c r="M2536" t="s">
        <v>23</v>
      </c>
      <c r="N2536" t="s">
        <v>23</v>
      </c>
      <c r="O2536" t="s">
        <v>25</v>
      </c>
      <c r="P2536" t="s">
        <v>26</v>
      </c>
      <c r="Q2536" t="s">
        <v>50</v>
      </c>
      <c r="R2536">
        <v>104.5</v>
      </c>
      <c r="S2536">
        <v>5258.15</v>
      </c>
    </row>
    <row r="2537" spans="1:19">
      <c r="A2537" t="s">
        <v>6185</v>
      </c>
      <c r="B2537" s="2">
        <v>44203</v>
      </c>
      <c r="C2537" t="s">
        <v>22</v>
      </c>
      <c r="D2537">
        <v>39</v>
      </c>
      <c r="E2537" t="s">
        <v>23</v>
      </c>
      <c r="F2537">
        <v>0</v>
      </c>
      <c r="G2537">
        <v>3</v>
      </c>
      <c r="H2537" t="s">
        <v>3686</v>
      </c>
      <c r="I2537">
        <v>6231</v>
      </c>
      <c r="J2537">
        <v>9</v>
      </c>
      <c r="K2537">
        <v>55</v>
      </c>
      <c r="L2537" t="s">
        <v>142</v>
      </c>
      <c r="M2537" t="s">
        <v>23</v>
      </c>
      <c r="N2537" t="s">
        <v>23</v>
      </c>
      <c r="O2537" t="s">
        <v>49</v>
      </c>
      <c r="P2537" t="s">
        <v>164</v>
      </c>
      <c r="Q2537" t="s">
        <v>27</v>
      </c>
      <c r="R2537">
        <v>58.6</v>
      </c>
      <c r="S2537">
        <v>3433.25</v>
      </c>
    </row>
    <row r="2538" spans="1:19">
      <c r="A2538" t="s">
        <v>6187</v>
      </c>
      <c r="B2538" s="2">
        <v>43836</v>
      </c>
      <c r="C2538" t="s">
        <v>33</v>
      </c>
      <c r="D2538">
        <v>38</v>
      </c>
      <c r="E2538" t="s">
        <v>23</v>
      </c>
      <c r="F2538">
        <v>2</v>
      </c>
      <c r="G2538">
        <v>3</v>
      </c>
      <c r="H2538" t="s">
        <v>3686</v>
      </c>
      <c r="I2538">
        <v>4103</v>
      </c>
      <c r="J2538">
        <v>7</v>
      </c>
      <c r="K2538">
        <v>67</v>
      </c>
      <c r="L2538" t="s">
        <v>15568</v>
      </c>
      <c r="M2538" t="s">
        <v>23</v>
      </c>
      <c r="N2538" t="s">
        <v>23</v>
      </c>
      <c r="O2538" t="s">
        <v>25</v>
      </c>
      <c r="P2538" t="s">
        <v>202</v>
      </c>
      <c r="Q2538" t="s">
        <v>27</v>
      </c>
      <c r="R2538">
        <v>109.4</v>
      </c>
      <c r="S2538">
        <v>7464.36</v>
      </c>
    </row>
    <row r="2539" spans="1:19">
      <c r="A2539" t="s">
        <v>6189</v>
      </c>
      <c r="B2539" s="2">
        <v>43746</v>
      </c>
      <c r="C2539" t="s">
        <v>22</v>
      </c>
      <c r="D2539">
        <v>53</v>
      </c>
      <c r="E2539" t="s">
        <v>23</v>
      </c>
      <c r="F2539">
        <v>1</v>
      </c>
      <c r="G2539">
        <v>3</v>
      </c>
      <c r="H2539" t="s">
        <v>3686</v>
      </c>
      <c r="I2539">
        <v>5824</v>
      </c>
      <c r="J2539">
        <v>7</v>
      </c>
      <c r="K2539">
        <v>70</v>
      </c>
      <c r="L2539" t="s">
        <v>15568</v>
      </c>
      <c r="M2539" t="s">
        <v>23</v>
      </c>
      <c r="N2539" t="s">
        <v>23</v>
      </c>
      <c r="O2539" t="s">
        <v>56</v>
      </c>
      <c r="P2539" t="s">
        <v>164</v>
      </c>
      <c r="Q2539" t="s">
        <v>50</v>
      </c>
      <c r="R2539">
        <v>90.15</v>
      </c>
      <c r="S2539">
        <v>6412.05</v>
      </c>
    </row>
    <row r="2540" spans="1:19">
      <c r="A2540" t="s">
        <v>6191</v>
      </c>
      <c r="B2540" s="2">
        <v>44114</v>
      </c>
      <c r="C2540" t="s">
        <v>33</v>
      </c>
      <c r="D2540">
        <v>31</v>
      </c>
      <c r="E2540" t="s">
        <v>23</v>
      </c>
      <c r="F2540">
        <v>2</v>
      </c>
      <c r="G2540">
        <v>3</v>
      </c>
      <c r="H2540" t="s">
        <v>3686</v>
      </c>
      <c r="I2540">
        <v>6423</v>
      </c>
      <c r="J2540">
        <v>5</v>
      </c>
      <c r="K2540">
        <v>58</v>
      </c>
      <c r="L2540" t="s">
        <v>142</v>
      </c>
      <c r="M2540" t="s">
        <v>23</v>
      </c>
      <c r="N2540" t="s">
        <v>23</v>
      </c>
      <c r="O2540" t="s">
        <v>25</v>
      </c>
      <c r="P2540" t="s">
        <v>26</v>
      </c>
      <c r="Q2540" t="s">
        <v>27</v>
      </c>
      <c r="R2540">
        <v>91.55</v>
      </c>
      <c r="S2540">
        <v>7874.57</v>
      </c>
    </row>
    <row r="2541" spans="1:19">
      <c r="A2541" t="s">
        <v>6193</v>
      </c>
      <c r="B2541" s="2">
        <v>45567</v>
      </c>
      <c r="C2541" t="s">
        <v>33</v>
      </c>
      <c r="D2541">
        <v>49</v>
      </c>
      <c r="E2541" t="s">
        <v>23</v>
      </c>
      <c r="F2541">
        <v>1</v>
      </c>
      <c r="G2541">
        <v>3</v>
      </c>
      <c r="H2541" t="s">
        <v>3686</v>
      </c>
      <c r="I2541">
        <v>3196</v>
      </c>
      <c r="J2541">
        <v>6</v>
      </c>
      <c r="K2541">
        <v>10</v>
      </c>
      <c r="L2541" t="s">
        <v>97</v>
      </c>
      <c r="M2541" t="s">
        <v>23</v>
      </c>
      <c r="N2541" t="s">
        <v>39</v>
      </c>
      <c r="P2541" t="s">
        <v>26</v>
      </c>
      <c r="Q2541" t="s">
        <v>27</v>
      </c>
      <c r="R2541">
        <v>19.8</v>
      </c>
      <c r="S2541">
        <v>387.25</v>
      </c>
    </row>
    <row r="2542" spans="1:19">
      <c r="A2542" t="s">
        <v>6195</v>
      </c>
      <c r="B2542" s="2">
        <v>44889</v>
      </c>
      <c r="C2542" t="s">
        <v>33</v>
      </c>
      <c r="D2542">
        <v>46</v>
      </c>
      <c r="E2542" t="s">
        <v>23</v>
      </c>
      <c r="F2542">
        <v>0</v>
      </c>
      <c r="G2542">
        <v>3</v>
      </c>
      <c r="H2542" t="s">
        <v>3686</v>
      </c>
      <c r="I2542">
        <v>3160</v>
      </c>
      <c r="J2542">
        <v>1</v>
      </c>
      <c r="K2542">
        <v>33</v>
      </c>
      <c r="L2542" t="s">
        <v>15568</v>
      </c>
      <c r="M2542" t="s">
        <v>23</v>
      </c>
      <c r="N2542" t="s">
        <v>23</v>
      </c>
      <c r="O2542" t="s">
        <v>56</v>
      </c>
      <c r="P2542" t="s">
        <v>202</v>
      </c>
      <c r="Q2542" t="s">
        <v>50</v>
      </c>
      <c r="R2542">
        <v>53.75</v>
      </c>
      <c r="S2542">
        <v>2367.15</v>
      </c>
    </row>
    <row r="2543" spans="1:19">
      <c r="A2543" t="s">
        <v>6197</v>
      </c>
      <c r="B2543" s="2">
        <v>43791</v>
      </c>
      <c r="C2543" t="s">
        <v>22</v>
      </c>
      <c r="D2543">
        <v>27</v>
      </c>
      <c r="E2543" t="s">
        <v>23</v>
      </c>
      <c r="F2543">
        <v>3</v>
      </c>
      <c r="G2543">
        <v>3</v>
      </c>
      <c r="H2543" t="s">
        <v>3686</v>
      </c>
      <c r="I2543">
        <v>4667</v>
      </c>
      <c r="J2543">
        <v>9</v>
      </c>
      <c r="K2543">
        <v>69</v>
      </c>
      <c r="L2543" t="s">
        <v>15568</v>
      </c>
      <c r="M2543" t="s">
        <v>23</v>
      </c>
      <c r="N2543" t="s">
        <v>23</v>
      </c>
      <c r="O2543" t="s">
        <v>49</v>
      </c>
      <c r="P2543" t="s">
        <v>164</v>
      </c>
      <c r="Q2543" t="s">
        <v>27</v>
      </c>
      <c r="R2543">
        <v>86.9</v>
      </c>
      <c r="S2543">
        <v>8012.25</v>
      </c>
    </row>
    <row r="2544" spans="1:19">
      <c r="A2544" t="s">
        <v>6200</v>
      </c>
      <c r="B2544" s="2">
        <v>45541</v>
      </c>
      <c r="C2544" t="s">
        <v>33</v>
      </c>
      <c r="D2544">
        <v>47</v>
      </c>
      <c r="E2544" t="s">
        <v>23</v>
      </c>
      <c r="F2544">
        <v>3</v>
      </c>
      <c r="G2544">
        <v>3</v>
      </c>
      <c r="H2544" t="s">
        <v>3686</v>
      </c>
      <c r="I2544">
        <v>5777</v>
      </c>
      <c r="J2544">
        <v>8</v>
      </c>
      <c r="K2544">
        <v>11</v>
      </c>
      <c r="L2544" t="s">
        <v>15568</v>
      </c>
      <c r="M2544" t="s">
        <v>23</v>
      </c>
      <c r="N2544" t="s">
        <v>23</v>
      </c>
      <c r="O2544" t="s">
        <v>49</v>
      </c>
      <c r="P2544" t="s">
        <v>26</v>
      </c>
      <c r="Q2544" t="s">
        <v>27</v>
      </c>
      <c r="R2544">
        <v>51</v>
      </c>
      <c r="S2544">
        <v>1134.94</v>
      </c>
    </row>
    <row r="2545" spans="1:19">
      <c r="A2545" t="s">
        <v>6202</v>
      </c>
      <c r="B2545" s="2">
        <v>44820</v>
      </c>
      <c r="C2545" t="s">
        <v>22</v>
      </c>
      <c r="D2545">
        <v>42</v>
      </c>
      <c r="E2545" t="s">
        <v>23</v>
      </c>
      <c r="F2545">
        <v>1</v>
      </c>
      <c r="G2545">
        <v>3</v>
      </c>
      <c r="H2545" t="s">
        <v>3686</v>
      </c>
      <c r="I2545">
        <v>3942</v>
      </c>
      <c r="J2545">
        <v>4</v>
      </c>
      <c r="K2545">
        <v>35</v>
      </c>
      <c r="L2545" t="s">
        <v>40</v>
      </c>
      <c r="M2545" t="s">
        <v>23</v>
      </c>
      <c r="N2545" t="s">
        <v>39</v>
      </c>
      <c r="P2545" t="s">
        <v>202</v>
      </c>
      <c r="Q2545" t="s">
        <v>27</v>
      </c>
      <c r="R2545">
        <v>20.05</v>
      </c>
      <c r="S2545">
        <v>2182.4499999999998</v>
      </c>
    </row>
    <row r="2546" spans="1:19">
      <c r="A2546" t="s">
        <v>6204</v>
      </c>
      <c r="B2546" s="2">
        <v>45475</v>
      </c>
      <c r="C2546" t="s">
        <v>33</v>
      </c>
      <c r="D2546">
        <v>24</v>
      </c>
      <c r="E2546" t="s">
        <v>39</v>
      </c>
      <c r="F2546">
        <v>0</v>
      </c>
      <c r="G2546">
        <v>3</v>
      </c>
      <c r="H2546" t="s">
        <v>3686</v>
      </c>
      <c r="I2546">
        <v>4959</v>
      </c>
      <c r="J2546">
        <v>0</v>
      </c>
      <c r="K2546">
        <v>13</v>
      </c>
      <c r="L2546" t="s">
        <v>97</v>
      </c>
      <c r="M2546" t="s">
        <v>39</v>
      </c>
      <c r="N2546" t="s">
        <v>23</v>
      </c>
      <c r="O2546" t="s">
        <v>49</v>
      </c>
      <c r="P2546" t="s">
        <v>26</v>
      </c>
      <c r="Q2546" t="s">
        <v>27</v>
      </c>
      <c r="R2546">
        <v>31.65</v>
      </c>
      <c r="S2546">
        <v>389.95</v>
      </c>
    </row>
    <row r="2547" spans="1:19">
      <c r="A2547" t="s">
        <v>6207</v>
      </c>
      <c r="B2547" s="2">
        <v>43871</v>
      </c>
      <c r="C2547" t="s">
        <v>22</v>
      </c>
      <c r="D2547">
        <v>27</v>
      </c>
      <c r="E2547" t="s">
        <v>39</v>
      </c>
      <c r="F2547">
        <v>0</v>
      </c>
      <c r="G2547">
        <v>3</v>
      </c>
      <c r="H2547" t="s">
        <v>3686</v>
      </c>
      <c r="I2547">
        <v>4889</v>
      </c>
      <c r="J2547">
        <v>0</v>
      </c>
      <c r="K2547">
        <v>66</v>
      </c>
      <c r="L2547" t="s">
        <v>316</v>
      </c>
      <c r="M2547" t="s">
        <v>23</v>
      </c>
      <c r="N2547" t="s">
        <v>23</v>
      </c>
      <c r="O2547" t="s">
        <v>25</v>
      </c>
      <c r="P2547" t="s">
        <v>26</v>
      </c>
      <c r="Q2547" t="s">
        <v>50</v>
      </c>
      <c r="R2547">
        <v>89.4</v>
      </c>
      <c r="S2547">
        <v>9200.36</v>
      </c>
    </row>
    <row r="2548" spans="1:19">
      <c r="A2548" t="s">
        <v>6209</v>
      </c>
      <c r="B2548" s="2">
        <v>45180</v>
      </c>
      <c r="C2548" t="s">
        <v>22</v>
      </c>
      <c r="D2548">
        <v>55</v>
      </c>
      <c r="E2548" t="s">
        <v>39</v>
      </c>
      <c r="F2548">
        <v>3</v>
      </c>
      <c r="G2548">
        <v>3</v>
      </c>
      <c r="H2548" t="s">
        <v>3686</v>
      </c>
      <c r="I2548">
        <v>3058</v>
      </c>
      <c r="J2548">
        <v>0</v>
      </c>
      <c r="K2548">
        <v>23</v>
      </c>
      <c r="L2548" t="s">
        <v>97</v>
      </c>
      <c r="M2548" t="s">
        <v>23</v>
      </c>
      <c r="N2548" t="s">
        <v>39</v>
      </c>
      <c r="P2548" t="s">
        <v>202</v>
      </c>
      <c r="Q2548" t="s">
        <v>50</v>
      </c>
      <c r="R2548">
        <v>19.8</v>
      </c>
      <c r="S2548">
        <v>493.05</v>
      </c>
    </row>
    <row r="2549" spans="1:19">
      <c r="A2549" t="s">
        <v>6211</v>
      </c>
      <c r="B2549" s="2">
        <v>44766</v>
      </c>
      <c r="C2549" t="s">
        <v>22</v>
      </c>
      <c r="D2549">
        <v>50</v>
      </c>
      <c r="E2549" t="s">
        <v>23</v>
      </c>
      <c r="F2549">
        <v>0</v>
      </c>
      <c r="G2549">
        <v>3</v>
      </c>
      <c r="H2549" t="s">
        <v>3686</v>
      </c>
      <c r="I2549">
        <v>2615</v>
      </c>
      <c r="J2549">
        <v>8</v>
      </c>
      <c r="K2549">
        <v>37</v>
      </c>
      <c r="L2549" t="s">
        <v>40</v>
      </c>
      <c r="M2549" t="s">
        <v>23</v>
      </c>
      <c r="N2549" t="s">
        <v>23</v>
      </c>
      <c r="O2549" t="s">
        <v>25</v>
      </c>
      <c r="P2549" t="s">
        <v>164</v>
      </c>
      <c r="Q2549" t="s">
        <v>50</v>
      </c>
      <c r="R2549">
        <v>94.3</v>
      </c>
      <c r="S2549">
        <v>3946.76</v>
      </c>
    </row>
    <row r="2550" spans="1:19">
      <c r="A2550" t="s">
        <v>6213</v>
      </c>
      <c r="B2550" s="2">
        <v>43816</v>
      </c>
      <c r="C2550" t="s">
        <v>33</v>
      </c>
      <c r="D2550">
        <v>23</v>
      </c>
      <c r="E2550" t="s">
        <v>23</v>
      </c>
      <c r="F2550">
        <v>1</v>
      </c>
      <c r="G2550">
        <v>3</v>
      </c>
      <c r="H2550" t="s">
        <v>3686</v>
      </c>
      <c r="I2550">
        <v>5001</v>
      </c>
      <c r="J2550">
        <v>4</v>
      </c>
      <c r="K2550">
        <v>68</v>
      </c>
      <c r="L2550" t="s">
        <v>316</v>
      </c>
      <c r="M2550" t="s">
        <v>23</v>
      </c>
      <c r="N2550" t="s">
        <v>23</v>
      </c>
      <c r="O2550" t="s">
        <v>49</v>
      </c>
      <c r="P2550" t="s">
        <v>164</v>
      </c>
      <c r="Q2550" t="s">
        <v>27</v>
      </c>
      <c r="R2550">
        <v>89.05</v>
      </c>
      <c r="S2550">
        <v>9443.68</v>
      </c>
    </row>
    <row r="2551" spans="1:19">
      <c r="A2551" t="s">
        <v>6215</v>
      </c>
      <c r="B2551" s="2">
        <v>45004</v>
      </c>
      <c r="C2551" t="s">
        <v>33</v>
      </c>
      <c r="D2551">
        <v>50</v>
      </c>
      <c r="E2551" t="s">
        <v>23</v>
      </c>
      <c r="F2551">
        <v>0</v>
      </c>
      <c r="G2551">
        <v>3</v>
      </c>
      <c r="H2551" t="s">
        <v>3686</v>
      </c>
      <c r="I2551">
        <v>3094</v>
      </c>
      <c r="J2551">
        <v>5</v>
      </c>
      <c r="K2551">
        <v>29</v>
      </c>
      <c r="L2551" t="s">
        <v>15568</v>
      </c>
      <c r="M2551" t="s">
        <v>39</v>
      </c>
      <c r="N2551" t="s">
        <v>23</v>
      </c>
      <c r="O2551" t="s">
        <v>56</v>
      </c>
      <c r="P2551" t="s">
        <v>202</v>
      </c>
      <c r="Q2551" t="s">
        <v>27</v>
      </c>
      <c r="R2551">
        <v>45</v>
      </c>
      <c r="S2551">
        <v>1228.6500000000001</v>
      </c>
    </row>
    <row r="2552" spans="1:19">
      <c r="A2552" t="s">
        <v>6217</v>
      </c>
      <c r="B2552" s="2">
        <v>45764</v>
      </c>
      <c r="C2552" t="s">
        <v>33</v>
      </c>
      <c r="D2552">
        <v>69</v>
      </c>
      <c r="E2552" t="s">
        <v>39</v>
      </c>
      <c r="F2552">
        <v>0</v>
      </c>
      <c r="G2552">
        <v>3</v>
      </c>
      <c r="H2552" t="s">
        <v>3686</v>
      </c>
      <c r="I2552">
        <v>4093</v>
      </c>
      <c r="J2552">
        <v>0</v>
      </c>
      <c r="K2552">
        <v>4</v>
      </c>
      <c r="L2552" t="s">
        <v>15568</v>
      </c>
      <c r="M2552" t="s">
        <v>23</v>
      </c>
      <c r="N2552" t="s">
        <v>23</v>
      </c>
      <c r="O2552" t="s">
        <v>25</v>
      </c>
      <c r="P2552" t="s">
        <v>164</v>
      </c>
      <c r="Q2552" t="s">
        <v>27</v>
      </c>
      <c r="R2552">
        <v>74.45</v>
      </c>
      <c r="S2552">
        <v>311.61</v>
      </c>
    </row>
    <row r="2553" spans="1:19">
      <c r="A2553" t="s">
        <v>6219</v>
      </c>
      <c r="B2553" s="2">
        <v>43688</v>
      </c>
      <c r="C2553" t="s">
        <v>33</v>
      </c>
      <c r="D2553">
        <v>65</v>
      </c>
      <c r="E2553" t="s">
        <v>23</v>
      </c>
      <c r="F2553">
        <v>0</v>
      </c>
      <c r="G2553">
        <v>3</v>
      </c>
      <c r="H2553" t="s">
        <v>3686</v>
      </c>
      <c r="I2553">
        <v>6205</v>
      </c>
      <c r="J2553">
        <v>2</v>
      </c>
      <c r="K2553">
        <v>72</v>
      </c>
      <c r="L2553" t="s">
        <v>316</v>
      </c>
      <c r="M2553" t="s">
        <v>23</v>
      </c>
      <c r="N2553" t="s">
        <v>23</v>
      </c>
      <c r="O2553" t="s">
        <v>25</v>
      </c>
      <c r="P2553" t="s">
        <v>164</v>
      </c>
      <c r="Q2553" t="s">
        <v>50</v>
      </c>
      <c r="R2553">
        <v>115.75</v>
      </c>
      <c r="S2553">
        <v>11795.78</v>
      </c>
    </row>
    <row r="2554" spans="1:19">
      <c r="A2554" t="s">
        <v>6222</v>
      </c>
      <c r="B2554" s="2">
        <v>45179</v>
      </c>
      <c r="C2554" t="s">
        <v>22</v>
      </c>
      <c r="D2554">
        <v>75</v>
      </c>
      <c r="E2554" t="s">
        <v>23</v>
      </c>
      <c r="F2554">
        <v>0</v>
      </c>
      <c r="G2554">
        <v>3</v>
      </c>
      <c r="H2554" t="s">
        <v>3686</v>
      </c>
      <c r="I2554">
        <v>4999</v>
      </c>
      <c r="J2554">
        <v>3</v>
      </c>
      <c r="K2554">
        <v>23</v>
      </c>
      <c r="L2554" t="s">
        <v>97</v>
      </c>
      <c r="M2554" t="s">
        <v>23</v>
      </c>
      <c r="N2554" t="s">
        <v>23</v>
      </c>
      <c r="O2554" t="s">
        <v>25</v>
      </c>
      <c r="P2554" t="s">
        <v>26</v>
      </c>
      <c r="Q2554" t="s">
        <v>27</v>
      </c>
      <c r="R2554">
        <v>90</v>
      </c>
      <c r="S2554">
        <v>2749.29</v>
      </c>
    </row>
    <row r="2555" spans="1:19">
      <c r="A2555" t="s">
        <v>6224</v>
      </c>
      <c r="B2555" s="2">
        <v>44806</v>
      </c>
      <c r="C2555" t="s">
        <v>33</v>
      </c>
      <c r="D2555">
        <v>70</v>
      </c>
      <c r="E2555" t="s">
        <v>39</v>
      </c>
      <c r="F2555">
        <v>0</v>
      </c>
      <c r="G2555">
        <v>3</v>
      </c>
      <c r="H2555" t="s">
        <v>3686</v>
      </c>
      <c r="I2555">
        <v>5139</v>
      </c>
      <c r="J2555">
        <v>0</v>
      </c>
      <c r="K2555">
        <v>35</v>
      </c>
      <c r="L2555" t="s">
        <v>40</v>
      </c>
      <c r="M2555" t="s">
        <v>23</v>
      </c>
      <c r="N2555" t="s">
        <v>23</v>
      </c>
      <c r="O2555" t="s">
        <v>25</v>
      </c>
      <c r="P2555" t="s">
        <v>202</v>
      </c>
      <c r="Q2555" t="s">
        <v>27</v>
      </c>
      <c r="R2555">
        <v>108.35</v>
      </c>
      <c r="S2555">
        <v>4101.7</v>
      </c>
    </row>
    <row r="2556" spans="1:19">
      <c r="A2556" t="s">
        <v>6227</v>
      </c>
      <c r="B2556" s="2">
        <v>45660</v>
      </c>
      <c r="C2556" t="s">
        <v>22</v>
      </c>
      <c r="D2556">
        <v>72</v>
      </c>
      <c r="E2556" t="s">
        <v>23</v>
      </c>
      <c r="F2556">
        <v>3</v>
      </c>
      <c r="G2556">
        <v>3</v>
      </c>
      <c r="H2556" t="s">
        <v>3686</v>
      </c>
      <c r="I2556">
        <v>4326</v>
      </c>
      <c r="J2556">
        <v>6</v>
      </c>
      <c r="K2556">
        <v>7</v>
      </c>
      <c r="L2556" t="s">
        <v>48</v>
      </c>
      <c r="M2556" t="s">
        <v>23</v>
      </c>
      <c r="N2556" t="s">
        <v>23</v>
      </c>
      <c r="O2556" t="s">
        <v>56</v>
      </c>
      <c r="P2556" t="s">
        <v>26</v>
      </c>
      <c r="Q2556" t="s">
        <v>50</v>
      </c>
      <c r="R2556">
        <v>69.7</v>
      </c>
      <c r="S2556">
        <v>552.34</v>
      </c>
    </row>
    <row r="2557" spans="1:19">
      <c r="A2557" t="s">
        <v>6229</v>
      </c>
      <c r="B2557" s="2">
        <v>45844</v>
      </c>
      <c r="C2557" t="s">
        <v>22</v>
      </c>
      <c r="D2557">
        <v>63</v>
      </c>
      <c r="E2557" t="s">
        <v>39</v>
      </c>
      <c r="F2557">
        <v>0</v>
      </c>
      <c r="G2557">
        <v>3</v>
      </c>
      <c r="H2557" t="s">
        <v>3751</v>
      </c>
      <c r="I2557">
        <v>2352</v>
      </c>
      <c r="J2557">
        <v>0</v>
      </c>
      <c r="K2557">
        <v>1</v>
      </c>
      <c r="L2557" t="s">
        <v>15568</v>
      </c>
      <c r="M2557" t="s">
        <v>23</v>
      </c>
      <c r="N2557" t="s">
        <v>23</v>
      </c>
      <c r="O2557" t="s">
        <v>49</v>
      </c>
      <c r="P2557" t="s">
        <v>26</v>
      </c>
      <c r="Q2557" t="s">
        <v>50</v>
      </c>
      <c r="R2557">
        <v>45.6</v>
      </c>
      <c r="S2557">
        <v>83.04</v>
      </c>
    </row>
    <row r="2558" spans="1:19">
      <c r="A2558" t="s">
        <v>6231</v>
      </c>
      <c r="B2558" s="2">
        <v>43846</v>
      </c>
      <c r="C2558" t="s">
        <v>33</v>
      </c>
      <c r="D2558">
        <v>36</v>
      </c>
      <c r="E2558" t="s">
        <v>39</v>
      </c>
      <c r="F2558">
        <v>0</v>
      </c>
      <c r="G2558">
        <v>3</v>
      </c>
      <c r="H2558" t="s">
        <v>3686</v>
      </c>
      <c r="I2558">
        <v>4910</v>
      </c>
      <c r="J2558">
        <v>0</v>
      </c>
      <c r="K2558">
        <v>67</v>
      </c>
      <c r="L2558" t="s">
        <v>15568</v>
      </c>
      <c r="M2558" t="s">
        <v>23</v>
      </c>
      <c r="N2558" t="s">
        <v>23</v>
      </c>
      <c r="O2558" t="s">
        <v>56</v>
      </c>
      <c r="P2558" t="s">
        <v>202</v>
      </c>
      <c r="Q2558" t="s">
        <v>27</v>
      </c>
      <c r="R2558">
        <v>72.349999999999994</v>
      </c>
      <c r="S2558">
        <v>5352.63</v>
      </c>
    </row>
    <row r="2559" spans="1:19">
      <c r="A2559" t="s">
        <v>6234</v>
      </c>
      <c r="B2559" s="2">
        <v>44326</v>
      </c>
      <c r="C2559" t="s">
        <v>33</v>
      </c>
      <c r="D2559">
        <v>63</v>
      </c>
      <c r="E2559" t="s">
        <v>23</v>
      </c>
      <c r="F2559">
        <v>0</v>
      </c>
      <c r="G2559">
        <v>3</v>
      </c>
      <c r="H2559" t="s">
        <v>3686</v>
      </c>
      <c r="I2559">
        <v>5628</v>
      </c>
      <c r="J2559">
        <v>2</v>
      </c>
      <c r="K2559">
        <v>51</v>
      </c>
      <c r="L2559" t="s">
        <v>15568</v>
      </c>
      <c r="M2559" t="s">
        <v>23</v>
      </c>
      <c r="N2559" t="s">
        <v>23</v>
      </c>
      <c r="O2559" t="s">
        <v>49</v>
      </c>
      <c r="P2559" t="s">
        <v>202</v>
      </c>
      <c r="Q2559" t="s">
        <v>50</v>
      </c>
      <c r="R2559">
        <v>69.75</v>
      </c>
      <c r="S2559">
        <v>4477.95</v>
      </c>
    </row>
    <row r="2560" spans="1:19">
      <c r="A2560" t="s">
        <v>6236</v>
      </c>
      <c r="B2560" s="2">
        <v>44622</v>
      </c>
      <c r="C2560" t="s">
        <v>22</v>
      </c>
      <c r="D2560">
        <v>50</v>
      </c>
      <c r="E2560" t="s">
        <v>23</v>
      </c>
      <c r="F2560">
        <v>0</v>
      </c>
      <c r="G2560">
        <v>3</v>
      </c>
      <c r="H2560" t="s">
        <v>3686</v>
      </c>
      <c r="I2560">
        <v>4565</v>
      </c>
      <c r="J2560">
        <v>8</v>
      </c>
      <c r="K2560">
        <v>41</v>
      </c>
      <c r="L2560" t="s">
        <v>15568</v>
      </c>
      <c r="M2560" t="s">
        <v>23</v>
      </c>
      <c r="N2560" t="s">
        <v>23</v>
      </c>
      <c r="O2560" t="s">
        <v>49</v>
      </c>
      <c r="P2560" t="s">
        <v>202</v>
      </c>
      <c r="Q2560" t="s">
        <v>27</v>
      </c>
      <c r="R2560">
        <v>60.3</v>
      </c>
      <c r="S2560">
        <v>2610.9299999999998</v>
      </c>
    </row>
    <row r="2561" spans="1:19">
      <c r="A2561" t="s">
        <v>6238</v>
      </c>
      <c r="B2561" s="2">
        <v>44968</v>
      </c>
      <c r="C2561" t="s">
        <v>33</v>
      </c>
      <c r="D2561">
        <v>20</v>
      </c>
      <c r="E2561" t="s">
        <v>23</v>
      </c>
      <c r="F2561">
        <v>0</v>
      </c>
      <c r="G2561">
        <v>3</v>
      </c>
      <c r="H2561" t="s">
        <v>3686</v>
      </c>
      <c r="I2561">
        <v>5203</v>
      </c>
      <c r="J2561">
        <v>1</v>
      </c>
      <c r="K2561">
        <v>30</v>
      </c>
      <c r="L2561" t="s">
        <v>15568</v>
      </c>
      <c r="M2561" t="s">
        <v>23</v>
      </c>
      <c r="N2561" t="s">
        <v>39</v>
      </c>
      <c r="P2561" t="s">
        <v>202</v>
      </c>
      <c r="Q2561" t="s">
        <v>27</v>
      </c>
      <c r="R2561">
        <v>19.55</v>
      </c>
      <c r="S2561">
        <v>1242.7</v>
      </c>
    </row>
    <row r="2562" spans="1:19">
      <c r="A2562" t="s">
        <v>6240</v>
      </c>
      <c r="B2562" s="2">
        <v>45048</v>
      </c>
      <c r="C2562" t="s">
        <v>22</v>
      </c>
      <c r="D2562">
        <v>57</v>
      </c>
      <c r="E2562" t="s">
        <v>39</v>
      </c>
      <c r="F2562">
        <v>0</v>
      </c>
      <c r="G2562">
        <v>3</v>
      </c>
      <c r="H2562" t="s">
        <v>3686</v>
      </c>
      <c r="I2562">
        <v>5939</v>
      </c>
      <c r="J2562">
        <v>0</v>
      </c>
      <c r="K2562">
        <v>27</v>
      </c>
      <c r="L2562" t="s">
        <v>40</v>
      </c>
      <c r="M2562" t="s">
        <v>23</v>
      </c>
      <c r="N2562" t="s">
        <v>23</v>
      </c>
      <c r="O2562" t="s">
        <v>25</v>
      </c>
      <c r="P2562" t="s">
        <v>202</v>
      </c>
      <c r="Q2562" t="s">
        <v>27</v>
      </c>
      <c r="R2562">
        <v>100.5</v>
      </c>
      <c r="S2562">
        <v>2982.67</v>
      </c>
    </row>
    <row r="2563" spans="1:19">
      <c r="A2563" t="s">
        <v>6242</v>
      </c>
      <c r="B2563" s="2">
        <v>45665</v>
      </c>
      <c r="C2563" t="s">
        <v>33</v>
      </c>
      <c r="D2563">
        <v>23</v>
      </c>
      <c r="E2563" t="s">
        <v>39</v>
      </c>
      <c r="F2563">
        <v>0</v>
      </c>
      <c r="G2563">
        <v>3</v>
      </c>
      <c r="H2563" t="s">
        <v>3686</v>
      </c>
      <c r="I2563">
        <v>4216</v>
      </c>
      <c r="J2563">
        <v>0</v>
      </c>
      <c r="K2563">
        <v>7</v>
      </c>
      <c r="L2563" t="s">
        <v>15568</v>
      </c>
      <c r="M2563" t="s">
        <v>23</v>
      </c>
      <c r="N2563" t="s">
        <v>23</v>
      </c>
      <c r="O2563" t="s">
        <v>25</v>
      </c>
      <c r="P2563" t="s">
        <v>26</v>
      </c>
      <c r="Q2563" t="s">
        <v>27</v>
      </c>
      <c r="R2563">
        <v>75.150000000000006</v>
      </c>
      <c r="S2563">
        <v>745.42</v>
      </c>
    </row>
    <row r="2564" spans="1:19">
      <c r="A2564" t="s">
        <v>6244</v>
      </c>
      <c r="B2564" s="2">
        <v>45860</v>
      </c>
      <c r="C2564" t="s">
        <v>22</v>
      </c>
      <c r="D2564">
        <v>56</v>
      </c>
      <c r="E2564" t="s">
        <v>39</v>
      </c>
      <c r="F2564">
        <v>0</v>
      </c>
      <c r="G2564">
        <v>3</v>
      </c>
      <c r="H2564" t="s">
        <v>3751</v>
      </c>
      <c r="I2564">
        <v>4014</v>
      </c>
      <c r="J2564">
        <v>0</v>
      </c>
      <c r="K2564">
        <v>1</v>
      </c>
      <c r="L2564" t="s">
        <v>48</v>
      </c>
      <c r="M2564" t="s">
        <v>23</v>
      </c>
      <c r="N2564" t="s">
        <v>23</v>
      </c>
      <c r="O2564" t="s">
        <v>49</v>
      </c>
      <c r="P2564" t="s">
        <v>26</v>
      </c>
      <c r="Q2564" t="s">
        <v>50</v>
      </c>
      <c r="R2564">
        <v>50.15</v>
      </c>
      <c r="S2564">
        <v>70.45</v>
      </c>
    </row>
    <row r="2565" spans="1:19">
      <c r="A2565" t="s">
        <v>6245</v>
      </c>
      <c r="B2565" s="2">
        <v>43697</v>
      </c>
      <c r="C2565" t="s">
        <v>22</v>
      </c>
      <c r="D2565">
        <v>45</v>
      </c>
      <c r="E2565" t="s">
        <v>23</v>
      </c>
      <c r="F2565">
        <v>1</v>
      </c>
      <c r="G2565">
        <v>3</v>
      </c>
      <c r="H2565" t="s">
        <v>3686</v>
      </c>
      <c r="I2565">
        <v>4193</v>
      </c>
      <c r="J2565">
        <v>10</v>
      </c>
      <c r="K2565">
        <v>72</v>
      </c>
      <c r="L2565" t="s">
        <v>316</v>
      </c>
      <c r="M2565" t="s">
        <v>23</v>
      </c>
      <c r="N2565" t="s">
        <v>23</v>
      </c>
      <c r="O2565" t="s">
        <v>56</v>
      </c>
      <c r="P2565" t="s">
        <v>164</v>
      </c>
      <c r="Q2565" t="s">
        <v>50</v>
      </c>
      <c r="R2565">
        <v>89.7</v>
      </c>
      <c r="S2565">
        <v>8769.2999999999993</v>
      </c>
    </row>
    <row r="2566" spans="1:19">
      <c r="A2566" t="s">
        <v>6247</v>
      </c>
      <c r="B2566" s="2">
        <v>45432</v>
      </c>
      <c r="C2566" t="s">
        <v>33</v>
      </c>
      <c r="D2566">
        <v>25</v>
      </c>
      <c r="E2566" t="s">
        <v>23</v>
      </c>
      <c r="F2566">
        <v>0</v>
      </c>
      <c r="G2566">
        <v>3</v>
      </c>
      <c r="H2566" t="s">
        <v>3686</v>
      </c>
      <c r="I2566">
        <v>2919</v>
      </c>
      <c r="J2566">
        <v>8</v>
      </c>
      <c r="K2566">
        <v>15</v>
      </c>
      <c r="L2566" t="s">
        <v>15568</v>
      </c>
      <c r="M2566" t="s">
        <v>23</v>
      </c>
      <c r="N2566" t="s">
        <v>23</v>
      </c>
      <c r="O2566" t="s">
        <v>25</v>
      </c>
      <c r="P2566" t="s">
        <v>26</v>
      </c>
      <c r="Q2566" t="s">
        <v>27</v>
      </c>
      <c r="R2566">
        <v>101.75</v>
      </c>
      <c r="S2566">
        <v>2031.2</v>
      </c>
    </row>
    <row r="2567" spans="1:19">
      <c r="A2567" t="s">
        <v>6249</v>
      </c>
      <c r="B2567" s="2">
        <v>45588</v>
      </c>
      <c r="C2567" t="s">
        <v>33</v>
      </c>
      <c r="D2567">
        <v>55</v>
      </c>
      <c r="E2567" t="s">
        <v>39</v>
      </c>
      <c r="F2567">
        <v>3</v>
      </c>
      <c r="G2567">
        <v>3</v>
      </c>
      <c r="H2567" t="s">
        <v>3686</v>
      </c>
      <c r="I2567">
        <v>3857</v>
      </c>
      <c r="J2567">
        <v>0</v>
      </c>
      <c r="K2567">
        <v>10</v>
      </c>
      <c r="L2567" t="s">
        <v>15568</v>
      </c>
      <c r="M2567" t="s">
        <v>23</v>
      </c>
      <c r="N2567" t="s">
        <v>23</v>
      </c>
      <c r="O2567" t="s">
        <v>25</v>
      </c>
      <c r="P2567" t="s">
        <v>26</v>
      </c>
      <c r="Q2567" t="s">
        <v>27</v>
      </c>
      <c r="R2567">
        <v>91.1</v>
      </c>
      <c r="S2567">
        <v>1393.65</v>
      </c>
    </row>
    <row r="2568" spans="1:19">
      <c r="A2568" t="s">
        <v>6251</v>
      </c>
      <c r="B2568" s="2">
        <v>43687</v>
      </c>
      <c r="C2568" t="s">
        <v>22</v>
      </c>
      <c r="D2568">
        <v>43</v>
      </c>
      <c r="E2568" t="s">
        <v>23</v>
      </c>
      <c r="F2568">
        <v>0</v>
      </c>
      <c r="G2568">
        <v>3</v>
      </c>
      <c r="H2568" t="s">
        <v>3686</v>
      </c>
      <c r="I2568">
        <v>6297</v>
      </c>
      <c r="J2568">
        <v>8</v>
      </c>
      <c r="K2568">
        <v>72</v>
      </c>
      <c r="L2568" t="s">
        <v>316</v>
      </c>
      <c r="M2568" t="s">
        <v>23</v>
      </c>
      <c r="N2568" t="s">
        <v>23</v>
      </c>
      <c r="O2568" t="s">
        <v>49</v>
      </c>
      <c r="P2568" t="s">
        <v>164</v>
      </c>
      <c r="Q2568" t="s">
        <v>50</v>
      </c>
      <c r="R2568">
        <v>84.45</v>
      </c>
      <c r="S2568">
        <v>8557.42</v>
      </c>
    </row>
    <row r="2569" spans="1:19">
      <c r="A2569" t="s">
        <v>6253</v>
      </c>
      <c r="B2569" s="2">
        <v>45087</v>
      </c>
      <c r="C2569" t="s">
        <v>33</v>
      </c>
      <c r="D2569">
        <v>35</v>
      </c>
      <c r="E2569" t="s">
        <v>39</v>
      </c>
      <c r="F2569">
        <v>0</v>
      </c>
      <c r="G2569">
        <v>3</v>
      </c>
      <c r="H2569" t="s">
        <v>3686</v>
      </c>
      <c r="I2569">
        <v>2921</v>
      </c>
      <c r="J2569">
        <v>0</v>
      </c>
      <c r="K2569">
        <v>26</v>
      </c>
      <c r="L2569" t="s">
        <v>40</v>
      </c>
      <c r="M2569" t="s">
        <v>23</v>
      </c>
      <c r="N2569" t="s">
        <v>23</v>
      </c>
      <c r="O2569" t="s">
        <v>25</v>
      </c>
      <c r="P2569" t="s">
        <v>26</v>
      </c>
      <c r="Q2569" t="s">
        <v>27</v>
      </c>
      <c r="R2569">
        <v>100.5</v>
      </c>
      <c r="S2569">
        <v>3267.11</v>
      </c>
    </row>
    <row r="2570" spans="1:19">
      <c r="A2570" t="s">
        <v>6255</v>
      </c>
      <c r="B2570" s="2">
        <v>45560</v>
      </c>
      <c r="C2570" t="s">
        <v>22</v>
      </c>
      <c r="D2570">
        <v>60</v>
      </c>
      <c r="E2570" t="s">
        <v>39</v>
      </c>
      <c r="F2570">
        <v>0</v>
      </c>
      <c r="G2570">
        <v>3</v>
      </c>
      <c r="H2570" t="s">
        <v>3686</v>
      </c>
      <c r="I2570">
        <v>5433</v>
      </c>
      <c r="J2570">
        <v>0</v>
      </c>
      <c r="K2570">
        <v>11</v>
      </c>
      <c r="L2570" t="s">
        <v>97</v>
      </c>
      <c r="M2570" t="s">
        <v>23</v>
      </c>
      <c r="N2570" t="s">
        <v>39</v>
      </c>
      <c r="P2570" t="s">
        <v>164</v>
      </c>
      <c r="Q2570" t="s">
        <v>50</v>
      </c>
      <c r="R2570">
        <v>19.55</v>
      </c>
      <c r="S2570">
        <v>385.15</v>
      </c>
    </row>
    <row r="2571" spans="1:19">
      <c r="A2571" t="s">
        <v>6257</v>
      </c>
      <c r="B2571" s="2">
        <v>44758</v>
      </c>
      <c r="C2571" t="s">
        <v>33</v>
      </c>
      <c r="D2571">
        <v>45</v>
      </c>
      <c r="E2571" t="s">
        <v>23</v>
      </c>
      <c r="F2571">
        <v>0</v>
      </c>
      <c r="G2571">
        <v>3</v>
      </c>
      <c r="H2571" t="s">
        <v>3686</v>
      </c>
      <c r="I2571">
        <v>2703</v>
      </c>
      <c r="J2571">
        <v>4</v>
      </c>
      <c r="K2571">
        <v>37</v>
      </c>
      <c r="L2571" t="s">
        <v>15568</v>
      </c>
      <c r="M2571" t="s">
        <v>23</v>
      </c>
      <c r="N2571" t="s">
        <v>23</v>
      </c>
      <c r="O2571" t="s">
        <v>49</v>
      </c>
      <c r="P2571" t="s">
        <v>202</v>
      </c>
      <c r="Q2571" t="s">
        <v>50</v>
      </c>
      <c r="R2571">
        <v>72.099999999999994</v>
      </c>
      <c r="S2571">
        <v>4212.6899999999996</v>
      </c>
    </row>
    <row r="2572" spans="1:19">
      <c r="A2572" t="s">
        <v>6259</v>
      </c>
      <c r="B2572" s="2">
        <v>44388</v>
      </c>
      <c r="C2572" t="s">
        <v>33</v>
      </c>
      <c r="D2572">
        <v>41</v>
      </c>
      <c r="E2572" t="s">
        <v>23</v>
      </c>
      <c r="F2572">
        <v>0</v>
      </c>
      <c r="G2572">
        <v>3</v>
      </c>
      <c r="H2572" t="s">
        <v>3686</v>
      </c>
      <c r="I2572">
        <v>4074</v>
      </c>
      <c r="J2572">
        <v>0</v>
      </c>
      <c r="K2572">
        <v>49</v>
      </c>
      <c r="L2572" t="s">
        <v>15568</v>
      </c>
      <c r="M2572" t="s">
        <v>23</v>
      </c>
      <c r="N2572" t="s">
        <v>39</v>
      </c>
      <c r="P2572" t="s">
        <v>202</v>
      </c>
      <c r="Q2572" t="s">
        <v>50</v>
      </c>
      <c r="R2572">
        <v>20.7</v>
      </c>
      <c r="S2572">
        <v>2461.87</v>
      </c>
    </row>
    <row r="2573" spans="1:19">
      <c r="A2573" t="s">
        <v>6262</v>
      </c>
      <c r="B2573" s="2">
        <v>45110</v>
      </c>
      <c r="C2573" t="s">
        <v>22</v>
      </c>
      <c r="D2573">
        <v>62</v>
      </c>
      <c r="E2573" t="s">
        <v>39</v>
      </c>
      <c r="F2573">
        <v>0</v>
      </c>
      <c r="G2573">
        <v>3</v>
      </c>
      <c r="H2573" t="s">
        <v>3686</v>
      </c>
      <c r="I2573">
        <v>2305</v>
      </c>
      <c r="J2573">
        <v>0</v>
      </c>
      <c r="K2573">
        <v>25</v>
      </c>
      <c r="L2573" t="s">
        <v>40</v>
      </c>
      <c r="M2573" t="s">
        <v>23</v>
      </c>
      <c r="N2573" t="s">
        <v>39</v>
      </c>
      <c r="P2573" t="s">
        <v>26</v>
      </c>
      <c r="Q2573" t="s">
        <v>50</v>
      </c>
      <c r="R2573">
        <v>20.6</v>
      </c>
      <c r="S2573">
        <v>875.5</v>
      </c>
    </row>
    <row r="2574" spans="1:19">
      <c r="A2574" t="s">
        <v>6264</v>
      </c>
      <c r="B2574" s="2">
        <v>45150</v>
      </c>
      <c r="C2574" t="s">
        <v>22</v>
      </c>
      <c r="D2574">
        <v>33</v>
      </c>
      <c r="E2574" t="s">
        <v>23</v>
      </c>
      <c r="F2574">
        <v>3</v>
      </c>
      <c r="G2574">
        <v>3</v>
      </c>
      <c r="H2574" t="s">
        <v>3686</v>
      </c>
      <c r="I2574">
        <v>3019</v>
      </c>
      <c r="J2574">
        <v>3</v>
      </c>
      <c r="K2574">
        <v>24</v>
      </c>
      <c r="L2574" t="s">
        <v>40</v>
      </c>
      <c r="M2574" t="s">
        <v>23</v>
      </c>
      <c r="N2574" t="s">
        <v>23</v>
      </c>
      <c r="O2574" t="s">
        <v>56</v>
      </c>
      <c r="P2574" t="s">
        <v>26</v>
      </c>
      <c r="Q2574" t="s">
        <v>27</v>
      </c>
      <c r="R2574">
        <v>81</v>
      </c>
      <c r="S2574">
        <v>3020.17</v>
      </c>
    </row>
    <row r="2575" spans="1:19">
      <c r="A2575" t="s">
        <v>6266</v>
      </c>
      <c r="B2575" s="2">
        <v>45602</v>
      </c>
      <c r="C2575" t="s">
        <v>33</v>
      </c>
      <c r="D2575">
        <v>51</v>
      </c>
      <c r="E2575" t="s">
        <v>39</v>
      </c>
      <c r="F2575">
        <v>0</v>
      </c>
      <c r="G2575">
        <v>3</v>
      </c>
      <c r="H2575" t="s">
        <v>3686</v>
      </c>
      <c r="I2575">
        <v>5121</v>
      </c>
      <c r="J2575">
        <v>0</v>
      </c>
      <c r="K2575">
        <v>9</v>
      </c>
      <c r="L2575" t="s">
        <v>48</v>
      </c>
      <c r="M2575" t="s">
        <v>23</v>
      </c>
      <c r="N2575" t="s">
        <v>23</v>
      </c>
      <c r="O2575" t="s">
        <v>25</v>
      </c>
      <c r="P2575" t="s">
        <v>26</v>
      </c>
      <c r="Q2575" t="s">
        <v>27</v>
      </c>
      <c r="R2575">
        <v>69.05</v>
      </c>
      <c r="S2575">
        <v>920.33</v>
      </c>
    </row>
    <row r="2576" spans="1:19">
      <c r="A2576" t="s">
        <v>6268</v>
      </c>
      <c r="B2576" s="2">
        <v>45852</v>
      </c>
      <c r="C2576" t="s">
        <v>33</v>
      </c>
      <c r="D2576">
        <v>63</v>
      </c>
      <c r="E2576" t="s">
        <v>39</v>
      </c>
      <c r="F2576">
        <v>0</v>
      </c>
      <c r="G2576">
        <v>3</v>
      </c>
      <c r="H2576" t="s">
        <v>3751</v>
      </c>
      <c r="I2576">
        <v>4916</v>
      </c>
      <c r="J2576">
        <v>0</v>
      </c>
      <c r="K2576">
        <v>1</v>
      </c>
      <c r="L2576" t="s">
        <v>48</v>
      </c>
      <c r="M2576" t="s">
        <v>23</v>
      </c>
      <c r="N2576" t="s">
        <v>23</v>
      </c>
      <c r="O2576" t="s">
        <v>49</v>
      </c>
      <c r="P2576" t="s">
        <v>26</v>
      </c>
      <c r="Q2576" t="s">
        <v>50</v>
      </c>
      <c r="R2576">
        <v>45.4</v>
      </c>
      <c r="S2576">
        <v>94.73</v>
      </c>
    </row>
    <row r="2577" spans="1:19">
      <c r="A2577" t="s">
        <v>6270</v>
      </c>
      <c r="B2577" s="2">
        <v>44082</v>
      </c>
      <c r="C2577" t="s">
        <v>22</v>
      </c>
      <c r="D2577">
        <v>38</v>
      </c>
      <c r="E2577" t="s">
        <v>23</v>
      </c>
      <c r="F2577">
        <v>2</v>
      </c>
      <c r="G2577">
        <v>3</v>
      </c>
      <c r="H2577" t="s">
        <v>3686</v>
      </c>
      <c r="I2577">
        <v>5293</v>
      </c>
      <c r="J2577">
        <v>10</v>
      </c>
      <c r="K2577">
        <v>59</v>
      </c>
      <c r="L2577" t="s">
        <v>142</v>
      </c>
      <c r="M2577" t="s">
        <v>23</v>
      </c>
      <c r="N2577" t="s">
        <v>39</v>
      </c>
      <c r="P2577" t="s">
        <v>164</v>
      </c>
      <c r="Q2577" t="s">
        <v>50</v>
      </c>
      <c r="R2577">
        <v>19.5</v>
      </c>
      <c r="S2577">
        <v>2254.1</v>
      </c>
    </row>
    <row r="2578" spans="1:19">
      <c r="A2578" t="s">
        <v>6272</v>
      </c>
      <c r="B2578" s="2">
        <v>45252</v>
      </c>
      <c r="C2578" t="s">
        <v>22</v>
      </c>
      <c r="D2578">
        <v>35</v>
      </c>
      <c r="E2578" t="s">
        <v>39</v>
      </c>
      <c r="F2578">
        <v>0</v>
      </c>
      <c r="G2578">
        <v>3</v>
      </c>
      <c r="H2578" t="s">
        <v>3686</v>
      </c>
      <c r="I2578">
        <v>2847</v>
      </c>
      <c r="J2578">
        <v>0</v>
      </c>
      <c r="K2578">
        <v>21</v>
      </c>
      <c r="L2578" t="s">
        <v>15568</v>
      </c>
      <c r="M2578" t="s">
        <v>23</v>
      </c>
      <c r="N2578" t="s">
        <v>23</v>
      </c>
      <c r="O2578" t="s">
        <v>25</v>
      </c>
      <c r="P2578" t="s">
        <v>26</v>
      </c>
      <c r="Q2578" t="s">
        <v>50</v>
      </c>
      <c r="R2578">
        <v>75.3</v>
      </c>
      <c r="S2578">
        <v>1639.16</v>
      </c>
    </row>
    <row r="2579" spans="1:19">
      <c r="A2579" t="s">
        <v>6274</v>
      </c>
      <c r="B2579" s="2">
        <v>45583</v>
      </c>
      <c r="C2579" t="s">
        <v>22</v>
      </c>
      <c r="D2579">
        <v>25</v>
      </c>
      <c r="E2579" t="s">
        <v>39</v>
      </c>
      <c r="F2579">
        <v>0</v>
      </c>
      <c r="G2579">
        <v>3</v>
      </c>
      <c r="H2579" t="s">
        <v>3686</v>
      </c>
      <c r="I2579">
        <v>4614</v>
      </c>
      <c r="J2579">
        <v>0</v>
      </c>
      <c r="K2579">
        <v>10</v>
      </c>
      <c r="L2579" t="s">
        <v>97</v>
      </c>
      <c r="M2579" t="s">
        <v>23</v>
      </c>
      <c r="N2579" t="s">
        <v>23</v>
      </c>
      <c r="O2579" t="s">
        <v>25</v>
      </c>
      <c r="P2579" t="s">
        <v>202</v>
      </c>
      <c r="Q2579" t="s">
        <v>27</v>
      </c>
      <c r="R2579">
        <v>98.9</v>
      </c>
      <c r="S2579">
        <v>1528.25</v>
      </c>
    </row>
    <row r="2580" spans="1:19">
      <c r="A2580" t="s">
        <v>6276</v>
      </c>
      <c r="B2580" s="2">
        <v>44352</v>
      </c>
      <c r="C2580" t="s">
        <v>33</v>
      </c>
      <c r="D2580">
        <v>37</v>
      </c>
      <c r="E2580" t="s">
        <v>39</v>
      </c>
      <c r="F2580">
        <v>2</v>
      </c>
      <c r="G2580">
        <v>3</v>
      </c>
      <c r="H2580" t="s">
        <v>3686</v>
      </c>
      <c r="I2580">
        <v>5521</v>
      </c>
      <c r="J2580">
        <v>0</v>
      </c>
      <c r="K2580">
        <v>50</v>
      </c>
      <c r="L2580" t="s">
        <v>142</v>
      </c>
      <c r="M2580" t="s">
        <v>23</v>
      </c>
      <c r="N2580" t="s">
        <v>23</v>
      </c>
      <c r="O2580" t="s">
        <v>25</v>
      </c>
      <c r="P2580" t="s">
        <v>164</v>
      </c>
      <c r="Q2580" t="s">
        <v>50</v>
      </c>
      <c r="R2580">
        <v>70.349999999999994</v>
      </c>
      <c r="S2580">
        <v>5339.1</v>
      </c>
    </row>
    <row r="2581" spans="1:19">
      <c r="A2581" t="s">
        <v>6278</v>
      </c>
      <c r="B2581" s="2">
        <v>45652</v>
      </c>
      <c r="C2581" t="s">
        <v>22</v>
      </c>
      <c r="D2581">
        <v>45</v>
      </c>
      <c r="E2581" t="s">
        <v>23</v>
      </c>
      <c r="F2581">
        <v>2</v>
      </c>
      <c r="G2581">
        <v>3</v>
      </c>
      <c r="H2581" t="s">
        <v>3686</v>
      </c>
      <c r="I2581">
        <v>4184</v>
      </c>
      <c r="J2581">
        <v>1</v>
      </c>
      <c r="K2581">
        <v>8</v>
      </c>
      <c r="L2581" t="s">
        <v>48</v>
      </c>
      <c r="M2581" t="s">
        <v>23</v>
      </c>
      <c r="N2581" t="s">
        <v>23</v>
      </c>
      <c r="O2581" t="s">
        <v>49</v>
      </c>
      <c r="P2581" t="s">
        <v>202</v>
      </c>
      <c r="Q2581" t="s">
        <v>50</v>
      </c>
      <c r="R2581">
        <v>43.45</v>
      </c>
      <c r="S2581">
        <v>399.74</v>
      </c>
    </row>
    <row r="2582" spans="1:19">
      <c r="A2582" t="s">
        <v>6281</v>
      </c>
      <c r="B2582" s="2">
        <v>43942</v>
      </c>
      <c r="C2582" t="s">
        <v>22</v>
      </c>
      <c r="D2582">
        <v>48</v>
      </c>
      <c r="E2582" t="s">
        <v>23</v>
      </c>
      <c r="F2582">
        <v>0</v>
      </c>
      <c r="G2582">
        <v>3</v>
      </c>
      <c r="H2582" t="s">
        <v>3686</v>
      </c>
      <c r="I2582">
        <v>5018</v>
      </c>
      <c r="J2582">
        <v>0</v>
      </c>
      <c r="K2582">
        <v>64</v>
      </c>
      <c r="L2582" t="s">
        <v>142</v>
      </c>
      <c r="M2582" t="s">
        <v>23</v>
      </c>
      <c r="N2582" t="s">
        <v>23</v>
      </c>
      <c r="O2582" t="s">
        <v>25</v>
      </c>
      <c r="P2582" t="s">
        <v>26</v>
      </c>
      <c r="Q2582" t="s">
        <v>50</v>
      </c>
      <c r="R2582">
        <v>73.55</v>
      </c>
      <c r="S2582">
        <v>7840.34</v>
      </c>
    </row>
    <row r="2583" spans="1:19">
      <c r="A2583" t="s">
        <v>6283</v>
      </c>
      <c r="B2583" s="2">
        <v>45030</v>
      </c>
      <c r="C2583" t="s">
        <v>22</v>
      </c>
      <c r="D2583">
        <v>40</v>
      </c>
      <c r="E2583" t="s">
        <v>23</v>
      </c>
      <c r="F2583">
        <v>2</v>
      </c>
      <c r="G2583">
        <v>3</v>
      </c>
      <c r="H2583" t="s">
        <v>3686</v>
      </c>
      <c r="I2583">
        <v>3411</v>
      </c>
      <c r="J2583">
        <v>8</v>
      </c>
      <c r="K2583">
        <v>28</v>
      </c>
      <c r="L2583" t="s">
        <v>15568</v>
      </c>
      <c r="M2583" t="s">
        <v>23</v>
      </c>
      <c r="N2583" t="s">
        <v>23</v>
      </c>
      <c r="O2583" t="s">
        <v>25</v>
      </c>
      <c r="P2583" t="s">
        <v>202</v>
      </c>
      <c r="Q2583" t="s">
        <v>27</v>
      </c>
      <c r="R2583">
        <v>100.35</v>
      </c>
      <c r="S2583">
        <v>3015.44</v>
      </c>
    </row>
    <row r="2584" spans="1:19">
      <c r="A2584" t="s">
        <v>6285</v>
      </c>
      <c r="B2584" s="2">
        <v>44413</v>
      </c>
      <c r="C2584" t="s">
        <v>33</v>
      </c>
      <c r="D2584">
        <v>39</v>
      </c>
      <c r="E2584" t="s">
        <v>23</v>
      </c>
      <c r="F2584">
        <v>1</v>
      </c>
      <c r="G2584">
        <v>3</v>
      </c>
      <c r="H2584" t="s">
        <v>3686</v>
      </c>
      <c r="I2584">
        <v>3442</v>
      </c>
      <c r="J2584">
        <v>6</v>
      </c>
      <c r="K2584">
        <v>48</v>
      </c>
      <c r="L2584" t="s">
        <v>142</v>
      </c>
      <c r="M2584" t="s">
        <v>23</v>
      </c>
      <c r="N2584" t="s">
        <v>23</v>
      </c>
      <c r="O2584" t="s">
        <v>49</v>
      </c>
      <c r="P2584" t="s">
        <v>202</v>
      </c>
      <c r="Q2584" t="s">
        <v>27</v>
      </c>
      <c r="R2584">
        <v>69.7</v>
      </c>
      <c r="S2584">
        <v>5167.33</v>
      </c>
    </row>
    <row r="2585" spans="1:19">
      <c r="A2585" t="s">
        <v>6287</v>
      </c>
      <c r="B2585" s="2">
        <v>43899</v>
      </c>
      <c r="C2585" t="s">
        <v>22</v>
      </c>
      <c r="D2585">
        <v>19</v>
      </c>
      <c r="E2585" t="s">
        <v>23</v>
      </c>
      <c r="F2585">
        <v>0</v>
      </c>
      <c r="G2585">
        <v>3</v>
      </c>
      <c r="H2585" t="s">
        <v>3686</v>
      </c>
      <c r="I2585">
        <v>6441</v>
      </c>
      <c r="J2585">
        <v>1</v>
      </c>
      <c r="K2585">
        <v>65</v>
      </c>
      <c r="L2585" t="s">
        <v>15568</v>
      </c>
      <c r="M2585" t="s">
        <v>23</v>
      </c>
      <c r="N2585" t="s">
        <v>23</v>
      </c>
      <c r="O2585" t="s">
        <v>25</v>
      </c>
      <c r="P2585" t="s">
        <v>202</v>
      </c>
      <c r="Q2585" t="s">
        <v>27</v>
      </c>
      <c r="R2585">
        <v>103.15</v>
      </c>
      <c r="S2585">
        <v>7874.7</v>
      </c>
    </row>
    <row r="2586" spans="1:19">
      <c r="A2586" t="s">
        <v>6289</v>
      </c>
      <c r="B2586" s="2">
        <v>45858</v>
      </c>
      <c r="C2586" t="s">
        <v>22</v>
      </c>
      <c r="D2586">
        <v>65</v>
      </c>
      <c r="E2586" t="s">
        <v>39</v>
      </c>
      <c r="F2586">
        <v>0</v>
      </c>
      <c r="G2586">
        <v>3</v>
      </c>
      <c r="H2586" t="s">
        <v>3751</v>
      </c>
      <c r="I2586">
        <v>2469</v>
      </c>
      <c r="J2586">
        <v>0</v>
      </c>
      <c r="K2586">
        <v>1</v>
      </c>
      <c r="L2586" t="s">
        <v>48</v>
      </c>
      <c r="M2586" t="s">
        <v>23</v>
      </c>
      <c r="N2586" t="s">
        <v>23</v>
      </c>
      <c r="O2586" t="s">
        <v>25</v>
      </c>
      <c r="P2586" t="s">
        <v>164</v>
      </c>
      <c r="Q2586" t="s">
        <v>27</v>
      </c>
      <c r="R2586">
        <v>70.05</v>
      </c>
      <c r="S2586">
        <v>73.02</v>
      </c>
    </row>
    <row r="2587" spans="1:19">
      <c r="A2587" t="s">
        <v>6291</v>
      </c>
      <c r="B2587" s="2">
        <v>45122</v>
      </c>
      <c r="C2587" t="s">
        <v>33</v>
      </c>
      <c r="D2587">
        <v>72</v>
      </c>
      <c r="E2587" t="s">
        <v>23</v>
      </c>
      <c r="F2587">
        <v>0</v>
      </c>
      <c r="G2587">
        <v>3</v>
      </c>
      <c r="H2587" t="s">
        <v>3686</v>
      </c>
      <c r="I2587">
        <v>4849</v>
      </c>
      <c r="J2587">
        <v>1</v>
      </c>
      <c r="K2587">
        <v>25</v>
      </c>
      <c r="L2587" t="s">
        <v>15568</v>
      </c>
      <c r="M2587" t="s">
        <v>23</v>
      </c>
      <c r="N2587" t="s">
        <v>23</v>
      </c>
      <c r="O2587" t="s">
        <v>25</v>
      </c>
      <c r="P2587" t="s">
        <v>164</v>
      </c>
      <c r="Q2587" t="s">
        <v>27</v>
      </c>
      <c r="R2587">
        <v>88.4</v>
      </c>
      <c r="S2587">
        <v>2677.15</v>
      </c>
    </row>
    <row r="2588" spans="1:19">
      <c r="A2588" t="s">
        <v>6294</v>
      </c>
      <c r="B2588" s="2">
        <v>43805</v>
      </c>
      <c r="C2588" t="s">
        <v>22</v>
      </c>
      <c r="D2588">
        <v>72</v>
      </c>
      <c r="E2588" t="s">
        <v>23</v>
      </c>
      <c r="F2588">
        <v>1</v>
      </c>
      <c r="G2588">
        <v>3</v>
      </c>
      <c r="H2588" t="s">
        <v>3686</v>
      </c>
      <c r="I2588">
        <v>5443</v>
      </c>
      <c r="J2588">
        <v>8</v>
      </c>
      <c r="K2588">
        <v>68</v>
      </c>
      <c r="L2588" t="s">
        <v>15568</v>
      </c>
      <c r="M2588" t="s">
        <v>23</v>
      </c>
      <c r="N2588" t="s">
        <v>39</v>
      </c>
      <c r="P2588" t="s">
        <v>202</v>
      </c>
      <c r="Q2588" t="s">
        <v>27</v>
      </c>
      <c r="R2588">
        <v>19.5</v>
      </c>
      <c r="S2588">
        <v>3583.07</v>
      </c>
    </row>
    <row r="2589" spans="1:19">
      <c r="A2589" t="s">
        <v>6296</v>
      </c>
      <c r="B2589" s="2">
        <v>45551</v>
      </c>
      <c r="C2589" t="s">
        <v>22</v>
      </c>
      <c r="D2589">
        <v>73</v>
      </c>
      <c r="E2589" t="s">
        <v>39</v>
      </c>
      <c r="F2589">
        <v>0</v>
      </c>
      <c r="G2589">
        <v>3</v>
      </c>
      <c r="H2589" t="s">
        <v>3686</v>
      </c>
      <c r="I2589">
        <v>4333</v>
      </c>
      <c r="J2589">
        <v>0</v>
      </c>
      <c r="K2589">
        <v>11</v>
      </c>
      <c r="L2589" t="s">
        <v>15568</v>
      </c>
      <c r="M2589" t="s">
        <v>23</v>
      </c>
      <c r="N2589" t="s">
        <v>23</v>
      </c>
      <c r="O2589" t="s">
        <v>25</v>
      </c>
      <c r="P2589" t="s">
        <v>164</v>
      </c>
      <c r="Q2589" t="s">
        <v>27</v>
      </c>
      <c r="R2589">
        <v>78.5</v>
      </c>
      <c r="S2589">
        <v>1331.58</v>
      </c>
    </row>
    <row r="2590" spans="1:19">
      <c r="A2590" t="s">
        <v>6298</v>
      </c>
      <c r="B2590" s="2">
        <v>43679</v>
      </c>
      <c r="C2590" t="s">
        <v>22</v>
      </c>
      <c r="D2590">
        <v>71</v>
      </c>
      <c r="E2590" t="s">
        <v>39</v>
      </c>
      <c r="F2590">
        <v>0</v>
      </c>
      <c r="G2590">
        <v>3</v>
      </c>
      <c r="H2590" t="s">
        <v>3686</v>
      </c>
      <c r="I2590">
        <v>6141</v>
      </c>
      <c r="J2590">
        <v>0</v>
      </c>
      <c r="K2590">
        <v>72</v>
      </c>
      <c r="L2590" t="s">
        <v>316</v>
      </c>
      <c r="M2590" t="s">
        <v>23</v>
      </c>
      <c r="N2590" t="s">
        <v>39</v>
      </c>
      <c r="P2590" t="s">
        <v>164</v>
      </c>
      <c r="Q2590" t="s">
        <v>27</v>
      </c>
      <c r="R2590">
        <v>25.4</v>
      </c>
      <c r="S2590">
        <v>3682.07</v>
      </c>
    </row>
    <row r="2591" spans="1:19">
      <c r="A2591" t="s">
        <v>6300</v>
      </c>
      <c r="B2591" s="2">
        <v>45584</v>
      </c>
      <c r="C2591" t="s">
        <v>33</v>
      </c>
      <c r="D2591">
        <v>80</v>
      </c>
      <c r="E2591" t="s">
        <v>39</v>
      </c>
      <c r="F2591">
        <v>0</v>
      </c>
      <c r="G2591">
        <v>3</v>
      </c>
      <c r="H2591" t="s">
        <v>3686</v>
      </c>
      <c r="I2591">
        <v>2013</v>
      </c>
      <c r="J2591">
        <v>0</v>
      </c>
      <c r="K2591">
        <v>10</v>
      </c>
      <c r="L2591" t="s">
        <v>97</v>
      </c>
      <c r="M2591" t="s">
        <v>39</v>
      </c>
      <c r="N2591" t="s">
        <v>23</v>
      </c>
      <c r="O2591" t="s">
        <v>49</v>
      </c>
      <c r="P2591" t="s">
        <v>26</v>
      </c>
      <c r="Q2591" t="s">
        <v>84</v>
      </c>
      <c r="R2591">
        <v>29.75</v>
      </c>
      <c r="S2591">
        <v>301.89999999999998</v>
      </c>
    </row>
    <row r="2592" spans="1:19">
      <c r="A2592" t="s">
        <v>6303</v>
      </c>
      <c r="B2592" s="2">
        <v>44572</v>
      </c>
      <c r="C2592" t="s">
        <v>22</v>
      </c>
      <c r="D2592">
        <v>42</v>
      </c>
      <c r="E2592" t="s">
        <v>23</v>
      </c>
      <c r="F2592">
        <v>0</v>
      </c>
      <c r="G2592">
        <v>3</v>
      </c>
      <c r="H2592" t="s">
        <v>3686</v>
      </c>
      <c r="I2592">
        <v>4382</v>
      </c>
      <c r="J2592">
        <v>6</v>
      </c>
      <c r="K2592">
        <v>43</v>
      </c>
      <c r="L2592" t="s">
        <v>15568</v>
      </c>
      <c r="M2592" t="s">
        <v>23</v>
      </c>
      <c r="N2592" t="s">
        <v>23</v>
      </c>
      <c r="O2592" t="s">
        <v>25</v>
      </c>
      <c r="P2592" t="s">
        <v>202</v>
      </c>
      <c r="Q2592" t="s">
        <v>27</v>
      </c>
      <c r="R2592">
        <v>84.25</v>
      </c>
      <c r="S2592">
        <v>4192.8500000000004</v>
      </c>
    </row>
    <row r="2593" spans="1:19">
      <c r="A2593" t="s">
        <v>6305</v>
      </c>
      <c r="B2593" s="2">
        <v>44532</v>
      </c>
      <c r="C2593" t="s">
        <v>22</v>
      </c>
      <c r="D2593">
        <v>61</v>
      </c>
      <c r="E2593" t="s">
        <v>39</v>
      </c>
      <c r="F2593">
        <v>0</v>
      </c>
      <c r="G2593">
        <v>3</v>
      </c>
      <c r="H2593" t="s">
        <v>3686</v>
      </c>
      <c r="I2593">
        <v>2053</v>
      </c>
      <c r="J2593">
        <v>0</v>
      </c>
      <c r="K2593">
        <v>44</v>
      </c>
      <c r="L2593" t="s">
        <v>142</v>
      </c>
      <c r="M2593" t="s">
        <v>23</v>
      </c>
      <c r="N2593" t="s">
        <v>23</v>
      </c>
      <c r="O2593" t="s">
        <v>25</v>
      </c>
      <c r="P2593" t="s">
        <v>26</v>
      </c>
      <c r="Q2593" t="s">
        <v>50</v>
      </c>
      <c r="R2593">
        <v>68.849999999999994</v>
      </c>
      <c r="S2593">
        <v>3033.75</v>
      </c>
    </row>
    <row r="2594" spans="1:19">
      <c r="A2594" t="s">
        <v>6307</v>
      </c>
      <c r="B2594" s="2">
        <v>43713</v>
      </c>
      <c r="C2594" t="s">
        <v>33</v>
      </c>
      <c r="D2594">
        <v>41</v>
      </c>
      <c r="E2594" t="s">
        <v>23</v>
      </c>
      <c r="F2594">
        <v>0</v>
      </c>
      <c r="G2594">
        <v>3</v>
      </c>
      <c r="H2594" t="s">
        <v>3686</v>
      </c>
      <c r="I2594">
        <v>4642</v>
      </c>
      <c r="J2594">
        <v>3</v>
      </c>
      <c r="K2594">
        <v>71</v>
      </c>
      <c r="L2594" t="s">
        <v>15568</v>
      </c>
      <c r="M2594" t="s">
        <v>23</v>
      </c>
      <c r="N2594" t="s">
        <v>39</v>
      </c>
      <c r="P2594" t="s">
        <v>164</v>
      </c>
      <c r="Q2594" t="s">
        <v>27</v>
      </c>
      <c r="R2594">
        <v>24.75</v>
      </c>
      <c r="S2594">
        <v>4118.13</v>
      </c>
    </row>
    <row r="2595" spans="1:19">
      <c r="A2595" t="s">
        <v>6309</v>
      </c>
      <c r="B2595" s="2">
        <v>45674</v>
      </c>
      <c r="C2595" t="s">
        <v>33</v>
      </c>
      <c r="D2595">
        <v>55</v>
      </c>
      <c r="E2595" t="s">
        <v>39</v>
      </c>
      <c r="F2595">
        <v>0</v>
      </c>
      <c r="G2595">
        <v>3</v>
      </c>
      <c r="H2595" t="s">
        <v>3686</v>
      </c>
      <c r="I2595">
        <v>5501</v>
      </c>
      <c r="J2595">
        <v>0</v>
      </c>
      <c r="K2595">
        <v>7</v>
      </c>
      <c r="L2595" t="s">
        <v>15568</v>
      </c>
      <c r="M2595" t="s">
        <v>23</v>
      </c>
      <c r="N2595" t="s">
        <v>23</v>
      </c>
      <c r="O2595" t="s">
        <v>25</v>
      </c>
      <c r="P2595" t="s">
        <v>26</v>
      </c>
      <c r="Q2595" t="s">
        <v>27</v>
      </c>
      <c r="R2595">
        <v>69.849999999999994</v>
      </c>
      <c r="S2595">
        <v>707.67</v>
      </c>
    </row>
    <row r="2596" spans="1:19">
      <c r="A2596" t="s">
        <v>6311</v>
      </c>
      <c r="B2596" s="2">
        <v>45039</v>
      </c>
      <c r="C2596" t="s">
        <v>22</v>
      </c>
      <c r="D2596">
        <v>61</v>
      </c>
      <c r="E2596" t="s">
        <v>23</v>
      </c>
      <c r="F2596">
        <v>0</v>
      </c>
      <c r="G2596">
        <v>3</v>
      </c>
      <c r="H2596" t="s">
        <v>3686</v>
      </c>
      <c r="I2596">
        <v>2037</v>
      </c>
      <c r="J2596">
        <v>1</v>
      </c>
      <c r="K2596">
        <v>28</v>
      </c>
      <c r="L2596" t="s">
        <v>15568</v>
      </c>
      <c r="M2596" t="s">
        <v>23</v>
      </c>
      <c r="N2596" t="s">
        <v>23</v>
      </c>
      <c r="O2596" t="s">
        <v>25</v>
      </c>
      <c r="P2596" t="s">
        <v>202</v>
      </c>
      <c r="Q2596" t="s">
        <v>27</v>
      </c>
      <c r="R2596">
        <v>92.9</v>
      </c>
      <c r="S2596">
        <v>3533.87</v>
      </c>
    </row>
    <row r="2597" spans="1:19">
      <c r="A2597" t="s">
        <v>6313</v>
      </c>
      <c r="B2597" s="2">
        <v>43686</v>
      </c>
      <c r="C2597" t="s">
        <v>22</v>
      </c>
      <c r="D2597">
        <v>35</v>
      </c>
      <c r="E2597" t="s">
        <v>23</v>
      </c>
      <c r="F2597">
        <v>3</v>
      </c>
      <c r="G2597">
        <v>3</v>
      </c>
      <c r="H2597" t="s">
        <v>3686</v>
      </c>
      <c r="I2597">
        <v>6158</v>
      </c>
      <c r="J2597">
        <v>1</v>
      </c>
      <c r="K2597">
        <v>72</v>
      </c>
      <c r="L2597" t="s">
        <v>15568</v>
      </c>
      <c r="M2597" t="s">
        <v>23</v>
      </c>
      <c r="N2597" t="s">
        <v>23</v>
      </c>
      <c r="O2597" t="s">
        <v>25</v>
      </c>
      <c r="P2597" t="s">
        <v>164</v>
      </c>
      <c r="Q2597" t="s">
        <v>27</v>
      </c>
      <c r="R2597">
        <v>114.55</v>
      </c>
      <c r="S2597">
        <v>9900.5300000000007</v>
      </c>
    </row>
    <row r="2598" spans="1:19">
      <c r="A2598" t="s">
        <v>6316</v>
      </c>
      <c r="B2598" s="2">
        <v>44303</v>
      </c>
      <c r="C2598" t="s">
        <v>22</v>
      </c>
      <c r="D2598">
        <v>47</v>
      </c>
      <c r="E2598" t="s">
        <v>39</v>
      </c>
      <c r="F2598">
        <v>0</v>
      </c>
      <c r="G2598">
        <v>3</v>
      </c>
      <c r="H2598" t="s">
        <v>3686</v>
      </c>
      <c r="I2598">
        <v>6290</v>
      </c>
      <c r="J2598">
        <v>0</v>
      </c>
      <c r="K2598">
        <v>52</v>
      </c>
      <c r="L2598" t="s">
        <v>142</v>
      </c>
      <c r="M2598" t="s">
        <v>39</v>
      </c>
      <c r="N2598" t="s">
        <v>23</v>
      </c>
      <c r="O2598" t="s">
        <v>56</v>
      </c>
      <c r="P2598" t="s">
        <v>202</v>
      </c>
      <c r="Q2598" t="s">
        <v>84</v>
      </c>
      <c r="R2598">
        <v>30.1</v>
      </c>
      <c r="S2598">
        <v>1611.68</v>
      </c>
    </row>
    <row r="2599" spans="1:19">
      <c r="A2599" t="s">
        <v>6319</v>
      </c>
      <c r="B2599" s="2">
        <v>43831</v>
      </c>
      <c r="C2599" t="s">
        <v>22</v>
      </c>
      <c r="D2599">
        <v>42</v>
      </c>
      <c r="E2599" t="s">
        <v>23</v>
      </c>
      <c r="F2599">
        <v>0</v>
      </c>
      <c r="G2599">
        <v>3</v>
      </c>
      <c r="H2599" t="s">
        <v>3686</v>
      </c>
      <c r="I2599">
        <v>4219</v>
      </c>
      <c r="J2599">
        <v>1</v>
      </c>
      <c r="K2599">
        <v>67</v>
      </c>
      <c r="L2599" t="s">
        <v>15568</v>
      </c>
      <c r="M2599" t="s">
        <v>23</v>
      </c>
      <c r="N2599" t="s">
        <v>23</v>
      </c>
      <c r="O2599" t="s">
        <v>49</v>
      </c>
      <c r="P2599" t="s">
        <v>164</v>
      </c>
      <c r="Q2599" t="s">
        <v>50</v>
      </c>
      <c r="R2599">
        <v>81.349999999999994</v>
      </c>
      <c r="S2599">
        <v>8430.35</v>
      </c>
    </row>
    <row r="2600" spans="1:19">
      <c r="A2600" t="s">
        <v>6321</v>
      </c>
      <c r="B2600" s="2">
        <v>45765</v>
      </c>
      <c r="C2600" t="s">
        <v>22</v>
      </c>
      <c r="D2600">
        <v>60</v>
      </c>
      <c r="E2600" t="s">
        <v>39</v>
      </c>
      <c r="F2600">
        <v>0</v>
      </c>
      <c r="G2600">
        <v>3</v>
      </c>
      <c r="H2600" t="s">
        <v>3686</v>
      </c>
      <c r="I2600">
        <v>2401</v>
      </c>
      <c r="J2600">
        <v>0</v>
      </c>
      <c r="K2600">
        <v>4</v>
      </c>
      <c r="L2600" t="s">
        <v>48</v>
      </c>
      <c r="M2600" t="s">
        <v>23</v>
      </c>
      <c r="N2600" t="s">
        <v>23</v>
      </c>
      <c r="O2600" t="s">
        <v>49</v>
      </c>
      <c r="P2600" t="s">
        <v>26</v>
      </c>
      <c r="Q2600" t="s">
        <v>27</v>
      </c>
      <c r="R2600">
        <v>56.75</v>
      </c>
      <c r="S2600">
        <v>383.91</v>
      </c>
    </row>
    <row r="2601" spans="1:19">
      <c r="A2601" t="s">
        <v>6323</v>
      </c>
      <c r="B2601" s="2">
        <v>45060</v>
      </c>
      <c r="C2601" t="s">
        <v>22</v>
      </c>
      <c r="D2601">
        <v>26</v>
      </c>
      <c r="E2601" t="s">
        <v>39</v>
      </c>
      <c r="F2601">
        <v>2</v>
      </c>
      <c r="G2601">
        <v>3</v>
      </c>
      <c r="H2601" t="s">
        <v>3686</v>
      </c>
      <c r="I2601">
        <v>4004</v>
      </c>
      <c r="J2601">
        <v>0</v>
      </c>
      <c r="K2601">
        <v>27</v>
      </c>
      <c r="L2601" t="s">
        <v>15568</v>
      </c>
      <c r="M2601" t="s">
        <v>23</v>
      </c>
      <c r="N2601" t="s">
        <v>39</v>
      </c>
      <c r="P2601" t="s">
        <v>26</v>
      </c>
      <c r="Q2601" t="s">
        <v>50</v>
      </c>
      <c r="R2601">
        <v>19.149999999999999</v>
      </c>
      <c r="S2601">
        <v>1357.07</v>
      </c>
    </row>
    <row r="2602" spans="1:19">
      <c r="A2602" t="s">
        <v>6325</v>
      </c>
      <c r="B2602" s="2">
        <v>44127</v>
      </c>
      <c r="C2602" t="s">
        <v>33</v>
      </c>
      <c r="D2602">
        <v>20</v>
      </c>
      <c r="E2602" t="s">
        <v>39</v>
      </c>
      <c r="F2602">
        <v>0</v>
      </c>
      <c r="G2602">
        <v>3</v>
      </c>
      <c r="H2602" t="s">
        <v>3686</v>
      </c>
      <c r="I2602">
        <v>6190</v>
      </c>
      <c r="J2602">
        <v>0</v>
      </c>
      <c r="K2602">
        <v>58</v>
      </c>
      <c r="L2602" t="s">
        <v>142</v>
      </c>
      <c r="M2602" t="s">
        <v>23</v>
      </c>
      <c r="N2602" t="s">
        <v>39</v>
      </c>
      <c r="P2602" t="s">
        <v>164</v>
      </c>
      <c r="Q2602" t="s">
        <v>50</v>
      </c>
      <c r="R2602">
        <v>24.35</v>
      </c>
      <c r="S2602">
        <v>3663.81</v>
      </c>
    </row>
    <row r="2603" spans="1:19">
      <c r="A2603" t="s">
        <v>6327</v>
      </c>
      <c r="B2603" s="2">
        <v>45052</v>
      </c>
      <c r="C2603" t="s">
        <v>22</v>
      </c>
      <c r="D2603">
        <v>31</v>
      </c>
      <c r="E2603" t="s">
        <v>39</v>
      </c>
      <c r="F2603">
        <v>0</v>
      </c>
      <c r="G2603">
        <v>3</v>
      </c>
      <c r="H2603" t="s">
        <v>3686</v>
      </c>
      <c r="I2603">
        <v>5428</v>
      </c>
      <c r="J2603">
        <v>0</v>
      </c>
      <c r="K2603">
        <v>27</v>
      </c>
      <c r="L2603" t="s">
        <v>15568</v>
      </c>
      <c r="M2603" t="s">
        <v>23</v>
      </c>
      <c r="N2603" t="s">
        <v>23</v>
      </c>
      <c r="O2603" t="s">
        <v>56</v>
      </c>
      <c r="P2603" t="s">
        <v>26</v>
      </c>
      <c r="Q2603" t="s">
        <v>84</v>
      </c>
      <c r="R2603">
        <v>49</v>
      </c>
      <c r="S2603">
        <v>1363.98</v>
      </c>
    </row>
    <row r="2604" spans="1:19">
      <c r="A2604" t="s">
        <v>6329</v>
      </c>
      <c r="B2604" s="2">
        <v>45095</v>
      </c>
      <c r="C2604" t="s">
        <v>22</v>
      </c>
      <c r="D2604">
        <v>61</v>
      </c>
      <c r="E2604" t="s">
        <v>39</v>
      </c>
      <c r="F2604">
        <v>0</v>
      </c>
      <c r="G2604">
        <v>3</v>
      </c>
      <c r="H2604" t="s">
        <v>3686</v>
      </c>
      <c r="I2604">
        <v>5895</v>
      </c>
      <c r="J2604">
        <v>0</v>
      </c>
      <c r="K2604">
        <v>26</v>
      </c>
      <c r="L2604" t="s">
        <v>40</v>
      </c>
      <c r="M2604" t="s">
        <v>23</v>
      </c>
      <c r="N2604" t="s">
        <v>39</v>
      </c>
      <c r="P2604" t="s">
        <v>26</v>
      </c>
      <c r="Q2604" t="s">
        <v>50</v>
      </c>
      <c r="R2604">
        <v>20.9</v>
      </c>
      <c r="S2604">
        <v>1343.28</v>
      </c>
    </row>
    <row r="2605" spans="1:19">
      <c r="A2605" t="s">
        <v>6331</v>
      </c>
      <c r="B2605" s="2">
        <v>45845</v>
      </c>
      <c r="C2605" t="s">
        <v>22</v>
      </c>
      <c r="D2605">
        <v>31</v>
      </c>
      <c r="E2605" t="s">
        <v>23</v>
      </c>
      <c r="F2605">
        <v>0</v>
      </c>
      <c r="G2605">
        <v>3</v>
      </c>
      <c r="H2605" t="s">
        <v>3751</v>
      </c>
      <c r="I2605">
        <v>5160</v>
      </c>
      <c r="J2605">
        <v>9</v>
      </c>
      <c r="K2605">
        <v>1</v>
      </c>
      <c r="L2605" t="s">
        <v>15568</v>
      </c>
      <c r="M2605" t="s">
        <v>23</v>
      </c>
      <c r="N2605" t="s">
        <v>39</v>
      </c>
      <c r="P2605" t="s">
        <v>202</v>
      </c>
      <c r="Q2605" t="s">
        <v>84</v>
      </c>
      <c r="R2605">
        <v>18.8</v>
      </c>
      <c r="S2605">
        <v>62.37</v>
      </c>
    </row>
    <row r="2606" spans="1:19">
      <c r="A2606" t="s">
        <v>6333</v>
      </c>
      <c r="B2606" s="2">
        <v>45053</v>
      </c>
      <c r="C2606" t="s">
        <v>22</v>
      </c>
      <c r="D2606">
        <v>29</v>
      </c>
      <c r="E2606" t="s">
        <v>23</v>
      </c>
      <c r="F2606">
        <v>0</v>
      </c>
      <c r="G2606">
        <v>3</v>
      </c>
      <c r="H2606" t="s">
        <v>3686</v>
      </c>
      <c r="I2606">
        <v>4732</v>
      </c>
      <c r="J2606">
        <v>3</v>
      </c>
      <c r="K2606">
        <v>27</v>
      </c>
      <c r="L2606" t="s">
        <v>40</v>
      </c>
      <c r="M2606" t="s">
        <v>23</v>
      </c>
      <c r="N2606" t="s">
        <v>23</v>
      </c>
      <c r="O2606" t="s">
        <v>49</v>
      </c>
      <c r="P2606" t="s">
        <v>202</v>
      </c>
      <c r="Q2606" t="s">
        <v>50</v>
      </c>
      <c r="R2606">
        <v>80.849999999999994</v>
      </c>
      <c r="S2606">
        <v>2523.7600000000002</v>
      </c>
    </row>
    <row r="2607" spans="1:19">
      <c r="A2607" t="s">
        <v>6335</v>
      </c>
      <c r="B2607" s="2">
        <v>45242</v>
      </c>
      <c r="C2607" t="s">
        <v>33</v>
      </c>
      <c r="D2607">
        <v>42</v>
      </c>
      <c r="E2607" t="s">
        <v>39</v>
      </c>
      <c r="F2607">
        <v>0</v>
      </c>
      <c r="G2607">
        <v>3</v>
      </c>
      <c r="H2607" t="s">
        <v>3686</v>
      </c>
      <c r="I2607">
        <v>3302</v>
      </c>
      <c r="J2607">
        <v>0</v>
      </c>
      <c r="K2607">
        <v>21</v>
      </c>
      <c r="L2607" t="s">
        <v>97</v>
      </c>
      <c r="M2607" t="s">
        <v>23</v>
      </c>
      <c r="N2607" t="s">
        <v>23</v>
      </c>
      <c r="O2607" t="s">
        <v>49</v>
      </c>
      <c r="P2607" t="s">
        <v>202</v>
      </c>
      <c r="Q2607" t="s">
        <v>84</v>
      </c>
      <c r="R2607">
        <v>64.849999999999994</v>
      </c>
      <c r="S2607">
        <v>1985.28</v>
      </c>
    </row>
    <row r="2608" spans="1:19">
      <c r="A2608" t="s">
        <v>6338</v>
      </c>
      <c r="B2608" s="2">
        <v>45856</v>
      </c>
      <c r="C2608" t="s">
        <v>33</v>
      </c>
      <c r="D2608">
        <v>55</v>
      </c>
      <c r="E2608" t="s">
        <v>39</v>
      </c>
      <c r="F2608">
        <v>3</v>
      </c>
      <c r="G2608">
        <v>3</v>
      </c>
      <c r="H2608" t="s">
        <v>3751</v>
      </c>
      <c r="I2608">
        <v>3699</v>
      </c>
      <c r="J2608">
        <v>0</v>
      </c>
      <c r="K2608">
        <v>1</v>
      </c>
      <c r="L2608" t="s">
        <v>15568</v>
      </c>
      <c r="M2608" t="s">
        <v>23</v>
      </c>
      <c r="N2608" t="s">
        <v>23</v>
      </c>
      <c r="O2608" t="s">
        <v>56</v>
      </c>
      <c r="P2608" t="s">
        <v>26</v>
      </c>
      <c r="Q2608" t="s">
        <v>50</v>
      </c>
      <c r="R2608">
        <v>51.2</v>
      </c>
      <c r="S2608">
        <v>54.18</v>
      </c>
    </row>
    <row r="2609" spans="1:19">
      <c r="A2609" t="s">
        <v>6341</v>
      </c>
      <c r="B2609" s="2">
        <v>44837</v>
      </c>
      <c r="C2609" t="s">
        <v>33</v>
      </c>
      <c r="D2609">
        <v>42</v>
      </c>
      <c r="E2609" t="s">
        <v>23</v>
      </c>
      <c r="F2609">
        <v>2</v>
      </c>
      <c r="G2609">
        <v>3</v>
      </c>
      <c r="H2609" t="s">
        <v>3686</v>
      </c>
      <c r="I2609">
        <v>2020</v>
      </c>
      <c r="J2609">
        <v>9</v>
      </c>
      <c r="K2609">
        <v>34</v>
      </c>
      <c r="L2609" t="s">
        <v>40</v>
      </c>
      <c r="M2609" t="s">
        <v>23</v>
      </c>
      <c r="N2609" t="s">
        <v>23</v>
      </c>
      <c r="O2609" t="s">
        <v>49</v>
      </c>
      <c r="P2609" t="s">
        <v>164</v>
      </c>
      <c r="Q2609" t="s">
        <v>50</v>
      </c>
      <c r="R2609">
        <v>84.75</v>
      </c>
      <c r="S2609">
        <v>3148.51</v>
      </c>
    </row>
    <row r="2610" spans="1:19">
      <c r="A2610" t="s">
        <v>6343</v>
      </c>
      <c r="B2610" s="2">
        <v>44288</v>
      </c>
      <c r="C2610" t="s">
        <v>22</v>
      </c>
      <c r="D2610">
        <v>41</v>
      </c>
      <c r="E2610" t="s">
        <v>23</v>
      </c>
      <c r="F2610">
        <v>2</v>
      </c>
      <c r="G2610">
        <v>3</v>
      </c>
      <c r="H2610" t="s">
        <v>3686</v>
      </c>
      <c r="I2610">
        <v>4172</v>
      </c>
      <c r="J2610">
        <v>9</v>
      </c>
      <c r="K2610">
        <v>52</v>
      </c>
      <c r="L2610" t="s">
        <v>15568</v>
      </c>
      <c r="M2610" t="s">
        <v>23</v>
      </c>
      <c r="N2610" t="s">
        <v>23</v>
      </c>
      <c r="O2610" t="s">
        <v>56</v>
      </c>
      <c r="P2610" t="s">
        <v>202</v>
      </c>
      <c r="Q2610" t="s">
        <v>27</v>
      </c>
      <c r="R2610">
        <v>68.75</v>
      </c>
      <c r="S2610">
        <v>3752.51</v>
      </c>
    </row>
    <row r="2611" spans="1:19">
      <c r="A2611" t="s">
        <v>6345</v>
      </c>
      <c r="B2611" s="2">
        <v>44209</v>
      </c>
      <c r="C2611" t="s">
        <v>33</v>
      </c>
      <c r="D2611">
        <v>45</v>
      </c>
      <c r="E2611" t="s">
        <v>23</v>
      </c>
      <c r="F2611">
        <v>3</v>
      </c>
      <c r="G2611">
        <v>3</v>
      </c>
      <c r="H2611" t="s">
        <v>3686</v>
      </c>
      <c r="I2611">
        <v>4489</v>
      </c>
      <c r="J2611">
        <v>7</v>
      </c>
      <c r="K2611">
        <v>55</v>
      </c>
      <c r="L2611" t="s">
        <v>142</v>
      </c>
      <c r="M2611" t="s">
        <v>23</v>
      </c>
      <c r="N2611" t="s">
        <v>23</v>
      </c>
      <c r="O2611" t="s">
        <v>49</v>
      </c>
      <c r="P2611" t="s">
        <v>202</v>
      </c>
      <c r="Q2611" t="s">
        <v>27</v>
      </c>
      <c r="R2611">
        <v>75.75</v>
      </c>
      <c r="S2611">
        <v>5153.05</v>
      </c>
    </row>
    <row r="2612" spans="1:19">
      <c r="A2612" t="s">
        <v>6347</v>
      </c>
      <c r="B2612" s="2">
        <v>43695</v>
      </c>
      <c r="C2612" t="s">
        <v>22</v>
      </c>
      <c r="D2612">
        <v>41</v>
      </c>
      <c r="E2612" t="s">
        <v>23</v>
      </c>
      <c r="F2612">
        <v>2</v>
      </c>
      <c r="G2612">
        <v>3</v>
      </c>
      <c r="H2612" t="s">
        <v>3686</v>
      </c>
      <c r="I2612">
        <v>6067</v>
      </c>
      <c r="J2612">
        <v>6</v>
      </c>
      <c r="K2612">
        <v>72</v>
      </c>
      <c r="L2612" t="s">
        <v>15568</v>
      </c>
      <c r="M2612" t="s">
        <v>23</v>
      </c>
      <c r="N2612" t="s">
        <v>23</v>
      </c>
      <c r="O2612" t="s">
        <v>49</v>
      </c>
      <c r="P2612" t="s">
        <v>164</v>
      </c>
      <c r="Q2612" t="s">
        <v>27</v>
      </c>
      <c r="R2612">
        <v>80.849999999999994</v>
      </c>
      <c r="S2612">
        <v>6397.05</v>
      </c>
    </row>
    <row r="2613" spans="1:19">
      <c r="A2613" t="s">
        <v>6349</v>
      </c>
      <c r="B2613" s="2">
        <v>44094</v>
      </c>
      <c r="C2613" t="s">
        <v>33</v>
      </c>
      <c r="D2613">
        <v>55</v>
      </c>
      <c r="E2613" t="s">
        <v>39</v>
      </c>
      <c r="F2613">
        <v>0</v>
      </c>
      <c r="G2613">
        <v>3</v>
      </c>
      <c r="H2613" t="s">
        <v>3686</v>
      </c>
      <c r="I2613">
        <v>5247</v>
      </c>
      <c r="J2613">
        <v>0</v>
      </c>
      <c r="K2613">
        <v>59</v>
      </c>
      <c r="L2613" t="s">
        <v>142</v>
      </c>
      <c r="M2613" t="s">
        <v>23</v>
      </c>
      <c r="N2613" t="s">
        <v>23</v>
      </c>
      <c r="O2613" t="s">
        <v>25</v>
      </c>
      <c r="P2613" t="s">
        <v>26</v>
      </c>
      <c r="Q2613" t="s">
        <v>27</v>
      </c>
      <c r="R2613">
        <v>99.45</v>
      </c>
      <c r="S2613">
        <v>7979.48</v>
      </c>
    </row>
    <row r="2614" spans="1:19">
      <c r="A2614" t="s">
        <v>6351</v>
      </c>
      <c r="B2614" s="2">
        <v>44915</v>
      </c>
      <c r="C2614" t="s">
        <v>33</v>
      </c>
      <c r="D2614">
        <v>54</v>
      </c>
      <c r="E2614" t="s">
        <v>23</v>
      </c>
      <c r="F2614">
        <v>1</v>
      </c>
      <c r="G2614">
        <v>3</v>
      </c>
      <c r="H2614" t="s">
        <v>3686</v>
      </c>
      <c r="I2614">
        <v>2649</v>
      </c>
      <c r="J2614">
        <v>3</v>
      </c>
      <c r="K2614">
        <v>32</v>
      </c>
      <c r="L2614" t="s">
        <v>15568</v>
      </c>
      <c r="M2614" t="s">
        <v>23</v>
      </c>
      <c r="N2614" t="s">
        <v>23</v>
      </c>
      <c r="O2614" t="s">
        <v>49</v>
      </c>
      <c r="P2614" t="s">
        <v>26</v>
      </c>
      <c r="Q2614" t="s">
        <v>27</v>
      </c>
      <c r="R2614">
        <v>61.4</v>
      </c>
      <c r="S2614">
        <v>3357.77</v>
      </c>
    </row>
    <row r="2615" spans="1:19">
      <c r="A2615" t="s">
        <v>6353</v>
      </c>
      <c r="B2615" s="2">
        <v>45710</v>
      </c>
      <c r="C2615" t="s">
        <v>33</v>
      </c>
      <c r="D2615">
        <v>49</v>
      </c>
      <c r="E2615" t="s">
        <v>23</v>
      </c>
      <c r="F2615">
        <v>3</v>
      </c>
      <c r="G2615">
        <v>3</v>
      </c>
      <c r="H2615" t="s">
        <v>3686</v>
      </c>
      <c r="I2615">
        <v>4122</v>
      </c>
      <c r="J2615">
        <v>5</v>
      </c>
      <c r="K2615">
        <v>6</v>
      </c>
      <c r="L2615" t="s">
        <v>15568</v>
      </c>
      <c r="M2615" t="s">
        <v>23</v>
      </c>
      <c r="N2615" t="s">
        <v>39</v>
      </c>
      <c r="P2615" t="s">
        <v>202</v>
      </c>
      <c r="Q2615" t="s">
        <v>50</v>
      </c>
      <c r="R2615">
        <v>19.7</v>
      </c>
      <c r="S2615">
        <v>359.23</v>
      </c>
    </row>
    <row r="2616" spans="1:19">
      <c r="A2616" t="s">
        <v>6355</v>
      </c>
      <c r="B2616" s="2">
        <v>45139</v>
      </c>
      <c r="C2616" t="s">
        <v>22</v>
      </c>
      <c r="D2616">
        <v>62</v>
      </c>
      <c r="E2616" t="s">
        <v>39</v>
      </c>
      <c r="F2616">
        <v>0</v>
      </c>
      <c r="G2616">
        <v>3</v>
      </c>
      <c r="H2616" t="s">
        <v>3686</v>
      </c>
      <c r="I2616">
        <v>3398</v>
      </c>
      <c r="J2616">
        <v>0</v>
      </c>
      <c r="K2616">
        <v>24</v>
      </c>
      <c r="L2616" t="s">
        <v>15568</v>
      </c>
      <c r="M2616" t="s">
        <v>23</v>
      </c>
      <c r="N2616" t="s">
        <v>23</v>
      </c>
      <c r="O2616" t="s">
        <v>56</v>
      </c>
      <c r="P2616" t="s">
        <v>202</v>
      </c>
      <c r="Q2616" t="s">
        <v>27</v>
      </c>
      <c r="R2616">
        <v>54.6</v>
      </c>
      <c r="S2616">
        <v>1394.31</v>
      </c>
    </row>
    <row r="2617" spans="1:19">
      <c r="A2617" t="s">
        <v>6357</v>
      </c>
      <c r="B2617" s="2">
        <v>45216</v>
      </c>
      <c r="C2617" t="s">
        <v>22</v>
      </c>
      <c r="D2617">
        <v>28</v>
      </c>
      <c r="E2617" t="s">
        <v>23</v>
      </c>
      <c r="F2617">
        <v>2</v>
      </c>
      <c r="G2617">
        <v>3</v>
      </c>
      <c r="H2617" t="s">
        <v>3686</v>
      </c>
      <c r="I2617">
        <v>3339</v>
      </c>
      <c r="J2617">
        <v>1</v>
      </c>
      <c r="K2617">
        <v>22</v>
      </c>
      <c r="L2617" t="s">
        <v>97</v>
      </c>
      <c r="M2617" t="s">
        <v>23</v>
      </c>
      <c r="N2617" t="s">
        <v>39</v>
      </c>
      <c r="P2617" t="s">
        <v>202</v>
      </c>
      <c r="Q2617" t="s">
        <v>27</v>
      </c>
      <c r="R2617">
        <v>20.25</v>
      </c>
      <c r="S2617">
        <v>1317.65</v>
      </c>
    </row>
    <row r="2618" spans="1:19">
      <c r="A2618" t="s">
        <v>6359</v>
      </c>
      <c r="B2618" s="2">
        <v>45419</v>
      </c>
      <c r="C2618" t="s">
        <v>22</v>
      </c>
      <c r="D2618">
        <v>50</v>
      </c>
      <c r="E2618" t="s">
        <v>39</v>
      </c>
      <c r="F2618">
        <v>0</v>
      </c>
      <c r="G2618">
        <v>3</v>
      </c>
      <c r="H2618" t="s">
        <v>3686</v>
      </c>
      <c r="I2618">
        <v>5559</v>
      </c>
      <c r="J2618">
        <v>0</v>
      </c>
      <c r="K2618">
        <v>15</v>
      </c>
      <c r="L2618" t="s">
        <v>15568</v>
      </c>
      <c r="M2618" t="s">
        <v>23</v>
      </c>
      <c r="N2618" t="s">
        <v>23</v>
      </c>
      <c r="O2618" t="s">
        <v>25</v>
      </c>
      <c r="P2618" t="s">
        <v>26</v>
      </c>
      <c r="Q2618" t="s">
        <v>27</v>
      </c>
      <c r="R2618">
        <v>85.3</v>
      </c>
      <c r="S2618">
        <v>1629.35</v>
      </c>
    </row>
    <row r="2619" spans="1:19">
      <c r="A2619" t="s">
        <v>6361</v>
      </c>
      <c r="B2619" s="2">
        <v>44031</v>
      </c>
      <c r="C2619" t="s">
        <v>33</v>
      </c>
      <c r="D2619">
        <v>41</v>
      </c>
      <c r="E2619" t="s">
        <v>23</v>
      </c>
      <c r="F2619">
        <v>1</v>
      </c>
      <c r="G2619">
        <v>3</v>
      </c>
      <c r="H2619" t="s">
        <v>3686</v>
      </c>
      <c r="I2619">
        <v>6201</v>
      </c>
      <c r="J2619">
        <v>7</v>
      </c>
      <c r="K2619">
        <v>61</v>
      </c>
      <c r="L2619" t="s">
        <v>15568</v>
      </c>
      <c r="M2619" t="s">
        <v>23</v>
      </c>
      <c r="N2619" t="s">
        <v>39</v>
      </c>
      <c r="P2619" t="s">
        <v>164</v>
      </c>
      <c r="Q2619" t="s">
        <v>50</v>
      </c>
      <c r="R2619">
        <v>24.2</v>
      </c>
      <c r="S2619">
        <v>3570.44</v>
      </c>
    </row>
    <row r="2620" spans="1:19">
      <c r="A2620" t="s">
        <v>6364</v>
      </c>
      <c r="B2620" s="2">
        <v>45464</v>
      </c>
      <c r="C2620" t="s">
        <v>22</v>
      </c>
      <c r="D2620">
        <v>56</v>
      </c>
      <c r="E2620" t="s">
        <v>23</v>
      </c>
      <c r="F2620">
        <v>0</v>
      </c>
      <c r="G2620">
        <v>3</v>
      </c>
      <c r="H2620" t="s">
        <v>3686</v>
      </c>
      <c r="I2620">
        <v>4612</v>
      </c>
      <c r="J2620">
        <v>1</v>
      </c>
      <c r="K2620">
        <v>14</v>
      </c>
      <c r="L2620" t="s">
        <v>97</v>
      </c>
      <c r="M2620" t="s">
        <v>23</v>
      </c>
      <c r="N2620" t="s">
        <v>23</v>
      </c>
      <c r="O2620" t="s">
        <v>49</v>
      </c>
      <c r="P2620" t="s">
        <v>202</v>
      </c>
      <c r="Q2620" t="s">
        <v>27</v>
      </c>
      <c r="R2620">
        <v>44.6</v>
      </c>
      <c r="S2620">
        <v>1270.55</v>
      </c>
    </row>
    <row r="2621" spans="1:19">
      <c r="A2621" t="s">
        <v>6366</v>
      </c>
      <c r="B2621" s="2">
        <v>45427</v>
      </c>
      <c r="C2621" t="s">
        <v>33</v>
      </c>
      <c r="D2621">
        <v>57</v>
      </c>
      <c r="E2621" t="s">
        <v>39</v>
      </c>
      <c r="F2621">
        <v>0</v>
      </c>
      <c r="G2621">
        <v>3</v>
      </c>
      <c r="H2621" t="s">
        <v>3686</v>
      </c>
      <c r="I2621">
        <v>3572</v>
      </c>
      <c r="J2621">
        <v>0</v>
      </c>
      <c r="K2621">
        <v>15</v>
      </c>
      <c r="L2621" t="s">
        <v>97</v>
      </c>
      <c r="M2621" t="s">
        <v>39</v>
      </c>
      <c r="N2621" t="s">
        <v>23</v>
      </c>
      <c r="O2621" t="s">
        <v>49</v>
      </c>
      <c r="P2621" t="s">
        <v>202</v>
      </c>
      <c r="Q2621" t="s">
        <v>50</v>
      </c>
      <c r="R2621">
        <v>45.9</v>
      </c>
      <c r="S2621">
        <v>677.18</v>
      </c>
    </row>
    <row r="2622" spans="1:19">
      <c r="A2622" t="s">
        <v>6368</v>
      </c>
      <c r="B2622" s="2">
        <v>43713</v>
      </c>
      <c r="C2622" t="s">
        <v>22</v>
      </c>
      <c r="D2622">
        <v>60</v>
      </c>
      <c r="E2622" t="s">
        <v>23</v>
      </c>
      <c r="F2622">
        <v>0</v>
      </c>
      <c r="G2622">
        <v>3</v>
      </c>
      <c r="H2622" t="s">
        <v>3686</v>
      </c>
      <c r="I2622">
        <v>4329</v>
      </c>
      <c r="J2622">
        <v>7</v>
      </c>
      <c r="K2622">
        <v>71</v>
      </c>
      <c r="L2622" t="s">
        <v>316</v>
      </c>
      <c r="M2622" t="s">
        <v>23</v>
      </c>
      <c r="N2622" t="s">
        <v>39</v>
      </c>
      <c r="P2622" t="s">
        <v>164</v>
      </c>
      <c r="Q2622" t="s">
        <v>27</v>
      </c>
      <c r="R2622">
        <v>23.95</v>
      </c>
      <c r="S2622">
        <v>3937.32</v>
      </c>
    </row>
    <row r="2623" spans="1:19">
      <c r="A2623" t="s">
        <v>6370</v>
      </c>
      <c r="B2623" s="2">
        <v>43850</v>
      </c>
      <c r="C2623" t="s">
        <v>22</v>
      </c>
      <c r="D2623">
        <v>66</v>
      </c>
      <c r="E2623" t="s">
        <v>23</v>
      </c>
      <c r="F2623">
        <v>0</v>
      </c>
      <c r="G2623">
        <v>3</v>
      </c>
      <c r="H2623" t="s">
        <v>3686</v>
      </c>
      <c r="I2623">
        <v>5869</v>
      </c>
      <c r="J2623">
        <v>9</v>
      </c>
      <c r="K2623">
        <v>67</v>
      </c>
      <c r="L2623" t="s">
        <v>316</v>
      </c>
      <c r="M2623" t="s">
        <v>23</v>
      </c>
      <c r="N2623" t="s">
        <v>23</v>
      </c>
      <c r="O2623" t="s">
        <v>25</v>
      </c>
      <c r="P2623" t="s">
        <v>164</v>
      </c>
      <c r="Q2623" t="s">
        <v>27</v>
      </c>
      <c r="R2623">
        <v>102.9</v>
      </c>
      <c r="S2623">
        <v>10251.26</v>
      </c>
    </row>
    <row r="2624" spans="1:19">
      <c r="A2624" t="s">
        <v>6373</v>
      </c>
      <c r="B2624" s="2">
        <v>44503</v>
      </c>
      <c r="C2624" t="s">
        <v>22</v>
      </c>
      <c r="D2624">
        <v>72</v>
      </c>
      <c r="E2624" t="s">
        <v>23</v>
      </c>
      <c r="F2624">
        <v>0</v>
      </c>
      <c r="G2624">
        <v>3</v>
      </c>
      <c r="H2624" t="s">
        <v>3686</v>
      </c>
      <c r="I2624">
        <v>5837</v>
      </c>
      <c r="J2624">
        <v>4</v>
      </c>
      <c r="K2624">
        <v>45</v>
      </c>
      <c r="L2624" t="s">
        <v>15568</v>
      </c>
      <c r="M2624" t="s">
        <v>23</v>
      </c>
      <c r="N2624" t="s">
        <v>23</v>
      </c>
      <c r="O2624" t="s">
        <v>49</v>
      </c>
      <c r="P2624" t="s">
        <v>164</v>
      </c>
      <c r="Q2624" t="s">
        <v>50</v>
      </c>
      <c r="R2624">
        <v>75.150000000000006</v>
      </c>
      <c r="S2624">
        <v>3902.9</v>
      </c>
    </row>
    <row r="2625" spans="1:19">
      <c r="A2625" t="s">
        <v>6375</v>
      </c>
      <c r="B2625" s="2">
        <v>45465</v>
      </c>
      <c r="C2625" t="s">
        <v>22</v>
      </c>
      <c r="D2625">
        <v>77</v>
      </c>
      <c r="E2625" t="s">
        <v>23</v>
      </c>
      <c r="F2625">
        <v>0</v>
      </c>
      <c r="G2625">
        <v>3</v>
      </c>
      <c r="H2625" t="s">
        <v>3686</v>
      </c>
      <c r="I2625">
        <v>2564</v>
      </c>
      <c r="J2625">
        <v>3</v>
      </c>
      <c r="K2625">
        <v>14</v>
      </c>
      <c r="L2625" t="s">
        <v>97</v>
      </c>
      <c r="M2625" t="s">
        <v>23</v>
      </c>
      <c r="N2625" t="s">
        <v>23</v>
      </c>
      <c r="O2625" t="s">
        <v>56</v>
      </c>
      <c r="P2625" t="s">
        <v>164</v>
      </c>
      <c r="Q2625" t="s">
        <v>50</v>
      </c>
      <c r="R2625">
        <v>81.95</v>
      </c>
      <c r="S2625">
        <v>1254.1300000000001</v>
      </c>
    </row>
    <row r="2626" spans="1:19">
      <c r="A2626" t="s">
        <v>6377</v>
      </c>
      <c r="B2626" s="2">
        <v>44881</v>
      </c>
      <c r="C2626" t="s">
        <v>33</v>
      </c>
      <c r="D2626">
        <v>48</v>
      </c>
      <c r="E2626" t="s">
        <v>39</v>
      </c>
      <c r="F2626">
        <v>0</v>
      </c>
      <c r="G2626">
        <v>3</v>
      </c>
      <c r="H2626" t="s">
        <v>3686</v>
      </c>
      <c r="I2626">
        <v>3118</v>
      </c>
      <c r="J2626">
        <v>0</v>
      </c>
      <c r="K2626">
        <v>33</v>
      </c>
      <c r="L2626" t="s">
        <v>40</v>
      </c>
      <c r="M2626" t="s">
        <v>23</v>
      </c>
      <c r="N2626" t="s">
        <v>23</v>
      </c>
      <c r="O2626" t="s">
        <v>25</v>
      </c>
      <c r="P2626" t="s">
        <v>202</v>
      </c>
      <c r="Q2626" t="s">
        <v>27</v>
      </c>
      <c r="R2626">
        <v>79.95</v>
      </c>
      <c r="S2626">
        <v>4080.42</v>
      </c>
    </row>
    <row r="2627" spans="1:19">
      <c r="A2627" t="s">
        <v>6379</v>
      </c>
      <c r="B2627" s="2">
        <v>43678</v>
      </c>
      <c r="C2627" t="s">
        <v>22</v>
      </c>
      <c r="D2627">
        <v>64</v>
      </c>
      <c r="E2627" t="s">
        <v>39</v>
      </c>
      <c r="F2627">
        <v>0</v>
      </c>
      <c r="G2627">
        <v>3</v>
      </c>
      <c r="H2627" t="s">
        <v>3686</v>
      </c>
      <c r="I2627">
        <v>5842</v>
      </c>
      <c r="J2627">
        <v>0</v>
      </c>
      <c r="K2627">
        <v>72</v>
      </c>
      <c r="L2627" t="s">
        <v>316</v>
      </c>
      <c r="M2627" t="s">
        <v>23</v>
      </c>
      <c r="N2627" t="s">
        <v>23</v>
      </c>
      <c r="O2627" t="s">
        <v>49</v>
      </c>
      <c r="P2627" t="s">
        <v>164</v>
      </c>
      <c r="Q2627" t="s">
        <v>27</v>
      </c>
      <c r="R2627">
        <v>88.6</v>
      </c>
      <c r="S2627">
        <v>9403.07</v>
      </c>
    </row>
    <row r="2628" spans="1:19">
      <c r="A2628" t="s">
        <v>6382</v>
      </c>
      <c r="B2628" s="2">
        <v>45116</v>
      </c>
      <c r="C2628" t="s">
        <v>33</v>
      </c>
      <c r="D2628">
        <v>26</v>
      </c>
      <c r="E2628" t="s">
        <v>23</v>
      </c>
      <c r="F2628">
        <v>0</v>
      </c>
      <c r="G2628">
        <v>3</v>
      </c>
      <c r="H2628" t="s">
        <v>3686</v>
      </c>
      <c r="I2628">
        <v>3273</v>
      </c>
      <c r="J2628">
        <v>0</v>
      </c>
      <c r="K2628">
        <v>25</v>
      </c>
      <c r="L2628" t="s">
        <v>15568</v>
      </c>
      <c r="M2628" t="s">
        <v>23</v>
      </c>
      <c r="N2628" t="s">
        <v>23</v>
      </c>
      <c r="O2628" t="s">
        <v>25</v>
      </c>
      <c r="P2628" t="s">
        <v>26</v>
      </c>
      <c r="Q2628" t="s">
        <v>27</v>
      </c>
      <c r="R2628">
        <v>95.15</v>
      </c>
      <c r="S2628">
        <v>3220.95</v>
      </c>
    </row>
    <row r="2629" spans="1:19">
      <c r="A2629" t="s">
        <v>6384</v>
      </c>
      <c r="B2629" s="2">
        <v>45862</v>
      </c>
      <c r="C2629" t="s">
        <v>22</v>
      </c>
      <c r="D2629">
        <v>22</v>
      </c>
      <c r="E2629" t="s">
        <v>39</v>
      </c>
      <c r="F2629">
        <v>0</v>
      </c>
      <c r="G2629">
        <v>3</v>
      </c>
      <c r="H2629" t="s">
        <v>3751</v>
      </c>
      <c r="I2629">
        <v>5368</v>
      </c>
      <c r="J2629">
        <v>0</v>
      </c>
      <c r="K2629">
        <v>1</v>
      </c>
      <c r="L2629" t="s">
        <v>15568</v>
      </c>
      <c r="M2629" t="s">
        <v>23</v>
      </c>
      <c r="N2629" t="s">
        <v>39</v>
      </c>
      <c r="P2629" t="s">
        <v>26</v>
      </c>
      <c r="Q2629" t="s">
        <v>50</v>
      </c>
      <c r="R2629">
        <v>20.05</v>
      </c>
      <c r="S2629">
        <v>23.28</v>
      </c>
    </row>
    <row r="2630" spans="1:19">
      <c r="A2630" t="s">
        <v>6386</v>
      </c>
      <c r="B2630" s="2">
        <v>44090</v>
      </c>
      <c r="C2630" t="s">
        <v>33</v>
      </c>
      <c r="D2630">
        <v>42</v>
      </c>
      <c r="E2630" t="s">
        <v>23</v>
      </c>
      <c r="F2630">
        <v>5</v>
      </c>
      <c r="G2630">
        <v>3</v>
      </c>
      <c r="H2630" t="s">
        <v>3686</v>
      </c>
      <c r="I2630">
        <v>5266</v>
      </c>
      <c r="J2630">
        <v>2</v>
      </c>
      <c r="K2630">
        <v>59</v>
      </c>
      <c r="L2630" t="s">
        <v>15568</v>
      </c>
      <c r="M2630" t="s">
        <v>23</v>
      </c>
      <c r="N2630" t="s">
        <v>23</v>
      </c>
      <c r="O2630" t="s">
        <v>25</v>
      </c>
      <c r="P2630" t="s">
        <v>26</v>
      </c>
      <c r="Q2630" t="s">
        <v>27</v>
      </c>
      <c r="R2630">
        <v>96.65</v>
      </c>
      <c r="S2630">
        <v>8416.93</v>
      </c>
    </row>
    <row r="2631" spans="1:19">
      <c r="A2631" t="s">
        <v>6388</v>
      </c>
      <c r="B2631" s="2">
        <v>45782</v>
      </c>
      <c r="C2631" t="s">
        <v>33</v>
      </c>
      <c r="D2631">
        <v>35</v>
      </c>
      <c r="E2631" t="s">
        <v>23</v>
      </c>
      <c r="F2631">
        <v>2</v>
      </c>
      <c r="G2631">
        <v>3</v>
      </c>
      <c r="H2631" t="s">
        <v>3751</v>
      </c>
      <c r="I2631">
        <v>3654</v>
      </c>
      <c r="J2631">
        <v>9</v>
      </c>
      <c r="K2631">
        <v>3</v>
      </c>
      <c r="L2631" t="s">
        <v>48</v>
      </c>
      <c r="M2631" t="s">
        <v>23</v>
      </c>
      <c r="N2631" t="s">
        <v>23</v>
      </c>
      <c r="O2631" t="s">
        <v>49</v>
      </c>
      <c r="P2631" t="s">
        <v>26</v>
      </c>
      <c r="Q2631" t="s">
        <v>50</v>
      </c>
      <c r="R2631">
        <v>58.7</v>
      </c>
      <c r="S2631">
        <v>203.01</v>
      </c>
    </row>
    <row r="2632" spans="1:19">
      <c r="A2632" t="s">
        <v>6391</v>
      </c>
      <c r="B2632" s="2">
        <v>43693</v>
      </c>
      <c r="C2632" t="s">
        <v>33</v>
      </c>
      <c r="D2632">
        <v>25</v>
      </c>
      <c r="E2632" t="s">
        <v>23</v>
      </c>
      <c r="F2632">
        <v>0</v>
      </c>
      <c r="G2632">
        <v>3</v>
      </c>
      <c r="H2632" t="s">
        <v>3686</v>
      </c>
      <c r="I2632">
        <v>4505</v>
      </c>
      <c r="J2632">
        <v>6</v>
      </c>
      <c r="K2632">
        <v>72</v>
      </c>
      <c r="L2632" t="s">
        <v>316</v>
      </c>
      <c r="M2632" t="s">
        <v>23</v>
      </c>
      <c r="N2632" t="s">
        <v>23</v>
      </c>
      <c r="O2632" t="s">
        <v>49</v>
      </c>
      <c r="P2632" t="s">
        <v>164</v>
      </c>
      <c r="Q2632" t="s">
        <v>50</v>
      </c>
      <c r="R2632">
        <v>68.75</v>
      </c>
      <c r="S2632">
        <v>5775.24</v>
      </c>
    </row>
    <row r="2633" spans="1:19">
      <c r="A2633" t="s">
        <v>6393</v>
      </c>
      <c r="B2633" s="2">
        <v>44480</v>
      </c>
      <c r="C2633" t="s">
        <v>33</v>
      </c>
      <c r="D2633">
        <v>29</v>
      </c>
      <c r="E2633" t="s">
        <v>23</v>
      </c>
      <c r="F2633">
        <v>0</v>
      </c>
      <c r="G2633">
        <v>3</v>
      </c>
      <c r="H2633" t="s">
        <v>3686</v>
      </c>
      <c r="I2633">
        <v>5433</v>
      </c>
      <c r="J2633">
        <v>6</v>
      </c>
      <c r="K2633">
        <v>46</v>
      </c>
      <c r="L2633" t="s">
        <v>15568</v>
      </c>
      <c r="M2633" t="s">
        <v>23</v>
      </c>
      <c r="N2633" t="s">
        <v>23</v>
      </c>
      <c r="O2633" t="s">
        <v>49</v>
      </c>
      <c r="P2633" t="s">
        <v>202</v>
      </c>
      <c r="Q2633" t="s">
        <v>50</v>
      </c>
      <c r="R2633">
        <v>70.599999999999994</v>
      </c>
      <c r="S2633">
        <v>5289.55</v>
      </c>
    </row>
    <row r="2634" spans="1:19">
      <c r="A2634" t="s">
        <v>6395</v>
      </c>
      <c r="B2634" s="2">
        <v>45701</v>
      </c>
      <c r="C2634" t="s">
        <v>22</v>
      </c>
      <c r="D2634">
        <v>45</v>
      </c>
      <c r="E2634" t="s">
        <v>23</v>
      </c>
      <c r="F2634">
        <v>3</v>
      </c>
      <c r="G2634">
        <v>3</v>
      </c>
      <c r="H2634" t="s">
        <v>3686</v>
      </c>
      <c r="I2634">
        <v>2882</v>
      </c>
      <c r="J2634">
        <v>8</v>
      </c>
      <c r="K2634">
        <v>6</v>
      </c>
      <c r="L2634" t="s">
        <v>48</v>
      </c>
      <c r="M2634" t="s">
        <v>23</v>
      </c>
      <c r="N2634" t="s">
        <v>39</v>
      </c>
      <c r="P2634" t="s">
        <v>164</v>
      </c>
      <c r="Q2634" t="s">
        <v>84</v>
      </c>
      <c r="R2634">
        <v>25.4</v>
      </c>
      <c r="S2634">
        <v>343.68</v>
      </c>
    </row>
    <row r="2635" spans="1:19">
      <c r="A2635" t="s">
        <v>6397</v>
      </c>
      <c r="B2635" s="2">
        <v>43694</v>
      </c>
      <c r="C2635" t="s">
        <v>22</v>
      </c>
      <c r="D2635">
        <v>58</v>
      </c>
      <c r="E2635" t="s">
        <v>23</v>
      </c>
      <c r="F2635">
        <v>0</v>
      </c>
      <c r="G2635">
        <v>3</v>
      </c>
      <c r="H2635" t="s">
        <v>3686</v>
      </c>
      <c r="I2635">
        <v>6275</v>
      </c>
      <c r="J2635">
        <v>9</v>
      </c>
      <c r="K2635">
        <v>72</v>
      </c>
      <c r="L2635" t="s">
        <v>15568</v>
      </c>
      <c r="M2635" t="s">
        <v>23</v>
      </c>
      <c r="N2635" t="s">
        <v>23</v>
      </c>
      <c r="O2635" t="s">
        <v>49</v>
      </c>
      <c r="P2635" t="s">
        <v>164</v>
      </c>
      <c r="Q2635" t="s">
        <v>27</v>
      </c>
      <c r="R2635">
        <v>85.25</v>
      </c>
      <c r="S2635">
        <v>7276.86</v>
      </c>
    </row>
    <row r="2636" spans="1:19">
      <c r="A2636" t="s">
        <v>6399</v>
      </c>
      <c r="B2636" s="2">
        <v>45828</v>
      </c>
      <c r="C2636" t="s">
        <v>33</v>
      </c>
      <c r="D2636">
        <v>64</v>
      </c>
      <c r="E2636" t="s">
        <v>39</v>
      </c>
      <c r="F2636">
        <v>0</v>
      </c>
      <c r="G2636">
        <v>3</v>
      </c>
      <c r="H2636" t="s">
        <v>3751</v>
      </c>
      <c r="I2636">
        <v>2686</v>
      </c>
      <c r="J2636">
        <v>0</v>
      </c>
      <c r="K2636">
        <v>2</v>
      </c>
      <c r="L2636" t="s">
        <v>15568</v>
      </c>
      <c r="M2636" t="s">
        <v>23</v>
      </c>
      <c r="N2636" t="s">
        <v>23</v>
      </c>
      <c r="O2636" t="s">
        <v>25</v>
      </c>
      <c r="P2636" t="s">
        <v>26</v>
      </c>
      <c r="Q2636" t="s">
        <v>27</v>
      </c>
      <c r="R2636">
        <v>91.15</v>
      </c>
      <c r="S2636">
        <v>272.06</v>
      </c>
    </row>
    <row r="2637" spans="1:19">
      <c r="A2637" t="s">
        <v>6401</v>
      </c>
      <c r="B2637" s="2">
        <v>43718</v>
      </c>
      <c r="C2637" t="s">
        <v>33</v>
      </c>
      <c r="D2637">
        <v>36</v>
      </c>
      <c r="E2637" t="s">
        <v>23</v>
      </c>
      <c r="F2637">
        <v>2</v>
      </c>
      <c r="G2637">
        <v>3</v>
      </c>
      <c r="H2637" t="s">
        <v>3686</v>
      </c>
      <c r="I2637">
        <v>5921</v>
      </c>
      <c r="J2637">
        <v>5</v>
      </c>
      <c r="K2637">
        <v>71</v>
      </c>
      <c r="L2637" t="s">
        <v>15568</v>
      </c>
      <c r="M2637" t="s">
        <v>23</v>
      </c>
      <c r="N2637" t="s">
        <v>39</v>
      </c>
      <c r="P2637" t="s">
        <v>164</v>
      </c>
      <c r="Q2637" t="s">
        <v>50</v>
      </c>
      <c r="R2637">
        <v>19.7</v>
      </c>
      <c r="S2637">
        <v>3003.41</v>
      </c>
    </row>
    <row r="2638" spans="1:19">
      <c r="A2638" t="s">
        <v>6403</v>
      </c>
      <c r="B2638" s="2">
        <v>44642</v>
      </c>
      <c r="C2638" t="s">
        <v>33</v>
      </c>
      <c r="D2638">
        <v>22</v>
      </c>
      <c r="E2638" t="s">
        <v>23</v>
      </c>
      <c r="F2638">
        <v>1</v>
      </c>
      <c r="G2638">
        <v>3</v>
      </c>
      <c r="H2638" t="s">
        <v>3686</v>
      </c>
      <c r="I2638">
        <v>2902</v>
      </c>
      <c r="J2638">
        <v>1</v>
      </c>
      <c r="K2638">
        <v>41</v>
      </c>
      <c r="L2638" t="s">
        <v>15568</v>
      </c>
      <c r="M2638" t="s">
        <v>23</v>
      </c>
      <c r="N2638" t="s">
        <v>39</v>
      </c>
      <c r="P2638" t="s">
        <v>164</v>
      </c>
      <c r="Q2638" t="s">
        <v>27</v>
      </c>
      <c r="R2638">
        <v>19.7</v>
      </c>
      <c r="S2638">
        <v>1786.2</v>
      </c>
    </row>
    <row r="2639" spans="1:19">
      <c r="A2639" t="s">
        <v>6405</v>
      </c>
      <c r="B2639" s="2">
        <v>44336</v>
      </c>
      <c r="C2639" t="s">
        <v>22</v>
      </c>
      <c r="D2639">
        <v>45</v>
      </c>
      <c r="E2639" t="s">
        <v>23</v>
      </c>
      <c r="F2639">
        <v>0</v>
      </c>
      <c r="G2639">
        <v>3</v>
      </c>
      <c r="H2639" t="s">
        <v>3686</v>
      </c>
      <c r="I2639">
        <v>6385</v>
      </c>
      <c r="J2639">
        <v>1</v>
      </c>
      <c r="K2639">
        <v>51</v>
      </c>
      <c r="L2639" t="s">
        <v>15568</v>
      </c>
      <c r="M2639" t="s">
        <v>23</v>
      </c>
      <c r="N2639" t="s">
        <v>23</v>
      </c>
      <c r="O2639" t="s">
        <v>56</v>
      </c>
      <c r="P2639" t="s">
        <v>202</v>
      </c>
      <c r="Q2639" t="s">
        <v>27</v>
      </c>
      <c r="R2639">
        <v>76.400000000000006</v>
      </c>
      <c r="S2639">
        <v>5580.96</v>
      </c>
    </row>
    <row r="2640" spans="1:19">
      <c r="A2640" t="s">
        <v>6407</v>
      </c>
      <c r="B2640" s="2">
        <v>44454</v>
      </c>
      <c r="C2640" t="s">
        <v>22</v>
      </c>
      <c r="D2640">
        <v>59</v>
      </c>
      <c r="E2640" t="s">
        <v>39</v>
      </c>
      <c r="F2640">
        <v>2</v>
      </c>
      <c r="G2640">
        <v>3</v>
      </c>
      <c r="H2640" t="s">
        <v>3686</v>
      </c>
      <c r="I2640">
        <v>5491</v>
      </c>
      <c r="J2640">
        <v>0</v>
      </c>
      <c r="K2640">
        <v>47</v>
      </c>
      <c r="L2640" t="s">
        <v>142</v>
      </c>
      <c r="M2640" t="s">
        <v>23</v>
      </c>
      <c r="N2640" t="s">
        <v>23</v>
      </c>
      <c r="O2640" t="s">
        <v>56</v>
      </c>
      <c r="P2640" t="s">
        <v>26</v>
      </c>
      <c r="Q2640" t="s">
        <v>27</v>
      </c>
      <c r="R2640">
        <v>55.3</v>
      </c>
      <c r="S2640">
        <v>3840.8</v>
      </c>
    </row>
    <row r="2641" spans="1:19">
      <c r="A2641" t="s">
        <v>6409</v>
      </c>
      <c r="B2641" s="2">
        <v>45668</v>
      </c>
      <c r="C2641" t="s">
        <v>22</v>
      </c>
      <c r="D2641">
        <v>52</v>
      </c>
      <c r="E2641" t="s">
        <v>39</v>
      </c>
      <c r="F2641">
        <v>0</v>
      </c>
      <c r="G2641">
        <v>3</v>
      </c>
      <c r="H2641" t="s">
        <v>3686</v>
      </c>
      <c r="I2641">
        <v>5335</v>
      </c>
      <c r="J2641">
        <v>0</v>
      </c>
      <c r="K2641">
        <v>7</v>
      </c>
      <c r="L2641" t="s">
        <v>48</v>
      </c>
      <c r="M2641" t="s">
        <v>23</v>
      </c>
      <c r="N2641" t="s">
        <v>23</v>
      </c>
      <c r="O2641" t="s">
        <v>25</v>
      </c>
      <c r="P2641" t="s">
        <v>26</v>
      </c>
      <c r="Q2641" t="s">
        <v>27</v>
      </c>
      <c r="R2641">
        <v>74.900000000000006</v>
      </c>
      <c r="S2641">
        <v>732.68</v>
      </c>
    </row>
    <row r="2642" spans="1:19">
      <c r="A2642" t="s">
        <v>6411</v>
      </c>
      <c r="B2642" s="2">
        <v>44176</v>
      </c>
      <c r="C2642" t="s">
        <v>22</v>
      </c>
      <c r="D2642">
        <v>55</v>
      </c>
      <c r="E2642" t="s">
        <v>23</v>
      </c>
      <c r="F2642">
        <v>1</v>
      </c>
      <c r="G2642">
        <v>3</v>
      </c>
      <c r="H2642" t="s">
        <v>3686</v>
      </c>
      <c r="I2642">
        <v>5314</v>
      </c>
      <c r="J2642">
        <v>6</v>
      </c>
      <c r="K2642">
        <v>56</v>
      </c>
      <c r="L2642" t="s">
        <v>142</v>
      </c>
      <c r="M2642" t="s">
        <v>23</v>
      </c>
      <c r="N2642" t="s">
        <v>23</v>
      </c>
      <c r="O2642" t="s">
        <v>49</v>
      </c>
      <c r="P2642" t="s">
        <v>164</v>
      </c>
      <c r="Q2642" t="s">
        <v>50</v>
      </c>
      <c r="R2642">
        <v>75.849999999999994</v>
      </c>
      <c r="S2642">
        <v>6365.68</v>
      </c>
    </row>
    <row r="2643" spans="1:19">
      <c r="A2643" t="s">
        <v>6413</v>
      </c>
      <c r="B2643" s="2">
        <v>44306</v>
      </c>
      <c r="C2643" t="s">
        <v>33</v>
      </c>
      <c r="D2643">
        <v>33</v>
      </c>
      <c r="E2643" t="s">
        <v>39</v>
      </c>
      <c r="F2643">
        <v>0</v>
      </c>
      <c r="G2643">
        <v>3</v>
      </c>
      <c r="H2643" t="s">
        <v>3686</v>
      </c>
      <c r="I2643">
        <v>4247</v>
      </c>
      <c r="J2643">
        <v>0</v>
      </c>
      <c r="K2643">
        <v>52</v>
      </c>
      <c r="L2643" t="s">
        <v>15568</v>
      </c>
      <c r="M2643" t="s">
        <v>39</v>
      </c>
      <c r="N2643" t="s">
        <v>23</v>
      </c>
      <c r="O2643" t="s">
        <v>49</v>
      </c>
      <c r="P2643" t="s">
        <v>164</v>
      </c>
      <c r="Q2643" t="s">
        <v>50</v>
      </c>
      <c r="R2643">
        <v>39.1</v>
      </c>
      <c r="S2643">
        <v>2112.1</v>
      </c>
    </row>
    <row r="2644" spans="1:19">
      <c r="A2644" t="s">
        <v>6415</v>
      </c>
      <c r="B2644" s="2">
        <v>43679</v>
      </c>
      <c r="C2644" t="s">
        <v>33</v>
      </c>
      <c r="D2644">
        <v>63</v>
      </c>
      <c r="E2644" t="s">
        <v>39</v>
      </c>
      <c r="F2644">
        <v>0</v>
      </c>
      <c r="G2644">
        <v>3</v>
      </c>
      <c r="H2644" t="s">
        <v>3686</v>
      </c>
      <c r="I2644">
        <v>5378</v>
      </c>
      <c r="J2644">
        <v>0</v>
      </c>
      <c r="K2644">
        <v>72</v>
      </c>
      <c r="L2644" t="s">
        <v>316</v>
      </c>
      <c r="M2644" t="s">
        <v>23</v>
      </c>
      <c r="N2644" t="s">
        <v>23</v>
      </c>
      <c r="O2644" t="s">
        <v>49</v>
      </c>
      <c r="P2644" t="s">
        <v>164</v>
      </c>
      <c r="Q2644" t="s">
        <v>27</v>
      </c>
      <c r="R2644">
        <v>91.35</v>
      </c>
      <c r="S2644">
        <v>9880.32</v>
      </c>
    </row>
    <row r="2645" spans="1:19">
      <c r="A2645" t="s">
        <v>6418</v>
      </c>
      <c r="B2645" s="2">
        <v>45551</v>
      </c>
      <c r="C2645" t="s">
        <v>33</v>
      </c>
      <c r="D2645">
        <v>47</v>
      </c>
      <c r="E2645" t="s">
        <v>39</v>
      </c>
      <c r="F2645">
        <v>0</v>
      </c>
      <c r="G2645">
        <v>3</v>
      </c>
      <c r="H2645" t="s">
        <v>3686</v>
      </c>
      <c r="I2645">
        <v>2405</v>
      </c>
      <c r="J2645">
        <v>0</v>
      </c>
      <c r="K2645">
        <v>11</v>
      </c>
      <c r="L2645" t="s">
        <v>15568</v>
      </c>
      <c r="M2645" t="s">
        <v>23</v>
      </c>
      <c r="N2645" t="s">
        <v>23</v>
      </c>
      <c r="O2645" t="s">
        <v>25</v>
      </c>
      <c r="P2645" t="s">
        <v>26</v>
      </c>
      <c r="Q2645" t="s">
        <v>27</v>
      </c>
      <c r="R2645">
        <v>94.2</v>
      </c>
      <c r="S2645">
        <v>1104.6199999999999</v>
      </c>
    </row>
    <row r="2646" spans="1:19">
      <c r="A2646" t="s">
        <v>6420</v>
      </c>
      <c r="B2646" s="2">
        <v>45162</v>
      </c>
      <c r="C2646" t="s">
        <v>22</v>
      </c>
      <c r="D2646">
        <v>54</v>
      </c>
      <c r="E2646" t="s">
        <v>39</v>
      </c>
      <c r="F2646">
        <v>0</v>
      </c>
      <c r="G2646">
        <v>3</v>
      </c>
      <c r="H2646" t="s">
        <v>3686</v>
      </c>
      <c r="I2646">
        <v>5421</v>
      </c>
      <c r="J2646">
        <v>0</v>
      </c>
      <c r="K2646">
        <v>24</v>
      </c>
      <c r="L2646" t="s">
        <v>15568</v>
      </c>
      <c r="M2646" t="s">
        <v>23</v>
      </c>
      <c r="N2646" t="s">
        <v>23</v>
      </c>
      <c r="O2646" t="s">
        <v>25</v>
      </c>
      <c r="P2646" t="s">
        <v>26</v>
      </c>
      <c r="Q2646" t="s">
        <v>27</v>
      </c>
      <c r="R2646">
        <v>85.95</v>
      </c>
      <c r="S2646">
        <v>2335.87</v>
      </c>
    </row>
    <row r="2647" spans="1:19">
      <c r="A2647" t="s">
        <v>6422</v>
      </c>
      <c r="B2647" s="2">
        <v>43892</v>
      </c>
      <c r="C2647" t="s">
        <v>22</v>
      </c>
      <c r="D2647">
        <v>60</v>
      </c>
      <c r="E2647" t="s">
        <v>23</v>
      </c>
      <c r="F2647">
        <v>1</v>
      </c>
      <c r="G2647">
        <v>3</v>
      </c>
      <c r="H2647" t="s">
        <v>3686</v>
      </c>
      <c r="I2647">
        <v>6009</v>
      </c>
      <c r="J2647">
        <v>5</v>
      </c>
      <c r="K2647">
        <v>65</v>
      </c>
      <c r="L2647" t="s">
        <v>142</v>
      </c>
      <c r="M2647" t="s">
        <v>23</v>
      </c>
      <c r="N2647" t="s">
        <v>39</v>
      </c>
      <c r="P2647" t="s">
        <v>164</v>
      </c>
      <c r="Q2647" t="s">
        <v>50</v>
      </c>
      <c r="R2647">
        <v>19.850000000000001</v>
      </c>
      <c r="S2647">
        <v>3442.6</v>
      </c>
    </row>
    <row r="2648" spans="1:19">
      <c r="A2648" t="s">
        <v>6424</v>
      </c>
      <c r="B2648" s="2">
        <v>45710</v>
      </c>
      <c r="C2648" t="s">
        <v>33</v>
      </c>
      <c r="D2648">
        <v>55</v>
      </c>
      <c r="E2648" t="s">
        <v>39</v>
      </c>
      <c r="F2648">
        <v>0</v>
      </c>
      <c r="G2648">
        <v>3</v>
      </c>
      <c r="H2648" t="s">
        <v>3686</v>
      </c>
      <c r="I2648">
        <v>4059</v>
      </c>
      <c r="J2648">
        <v>0</v>
      </c>
      <c r="K2648">
        <v>6</v>
      </c>
      <c r="L2648" t="s">
        <v>48</v>
      </c>
      <c r="M2648" t="s">
        <v>23</v>
      </c>
      <c r="N2648" t="s">
        <v>23</v>
      </c>
      <c r="O2648" t="s">
        <v>25</v>
      </c>
      <c r="P2648" t="s">
        <v>26</v>
      </c>
      <c r="Q2648" t="s">
        <v>50</v>
      </c>
      <c r="R2648">
        <v>70.55</v>
      </c>
      <c r="S2648">
        <v>617.19000000000005</v>
      </c>
    </row>
    <row r="2649" spans="1:19">
      <c r="A2649" t="s">
        <v>6427</v>
      </c>
      <c r="B2649" s="2">
        <v>43702</v>
      </c>
      <c r="C2649" t="s">
        <v>22</v>
      </c>
      <c r="D2649">
        <v>52</v>
      </c>
      <c r="E2649" t="s">
        <v>23</v>
      </c>
      <c r="F2649">
        <v>2</v>
      </c>
      <c r="G2649">
        <v>3</v>
      </c>
      <c r="H2649" t="s">
        <v>3686</v>
      </c>
      <c r="I2649">
        <v>4185</v>
      </c>
      <c r="J2649">
        <v>7</v>
      </c>
      <c r="K2649">
        <v>72</v>
      </c>
      <c r="L2649" t="s">
        <v>316</v>
      </c>
      <c r="M2649" t="s">
        <v>23</v>
      </c>
      <c r="N2649" t="s">
        <v>39</v>
      </c>
      <c r="P2649" t="s">
        <v>164</v>
      </c>
      <c r="Q2649" t="s">
        <v>50</v>
      </c>
      <c r="R2649">
        <v>25.1</v>
      </c>
      <c r="S2649">
        <v>3754.95</v>
      </c>
    </row>
    <row r="2650" spans="1:19">
      <c r="A2650" t="s">
        <v>6429</v>
      </c>
      <c r="B2650" s="2">
        <v>45402</v>
      </c>
      <c r="C2650" t="s">
        <v>22</v>
      </c>
      <c r="D2650">
        <v>49</v>
      </c>
      <c r="E2650" t="s">
        <v>23</v>
      </c>
      <c r="F2650">
        <v>2</v>
      </c>
      <c r="G2650">
        <v>3</v>
      </c>
      <c r="H2650" t="s">
        <v>3686</v>
      </c>
      <c r="I2650">
        <v>2856</v>
      </c>
      <c r="J2650">
        <v>3</v>
      </c>
      <c r="K2650">
        <v>16</v>
      </c>
      <c r="L2650" t="s">
        <v>97</v>
      </c>
      <c r="M2650" t="s">
        <v>23</v>
      </c>
      <c r="N2650" t="s">
        <v>39</v>
      </c>
      <c r="P2650" t="s">
        <v>164</v>
      </c>
      <c r="Q2650" t="s">
        <v>50</v>
      </c>
      <c r="R2650">
        <v>20.5</v>
      </c>
      <c r="S2650">
        <v>726.39</v>
      </c>
    </row>
    <row r="2651" spans="1:19">
      <c r="A2651" t="s">
        <v>6431</v>
      </c>
      <c r="B2651" s="2">
        <v>44657</v>
      </c>
      <c r="C2651" t="s">
        <v>33</v>
      </c>
      <c r="D2651">
        <v>30</v>
      </c>
      <c r="E2651" t="s">
        <v>39</v>
      </c>
      <c r="F2651">
        <v>0</v>
      </c>
      <c r="G2651">
        <v>3</v>
      </c>
      <c r="H2651" t="s">
        <v>3686</v>
      </c>
      <c r="I2651">
        <v>3258</v>
      </c>
      <c r="J2651">
        <v>0</v>
      </c>
      <c r="K2651">
        <v>40</v>
      </c>
      <c r="L2651" t="s">
        <v>142</v>
      </c>
      <c r="M2651" t="s">
        <v>23</v>
      </c>
      <c r="N2651" t="s">
        <v>23</v>
      </c>
      <c r="O2651" t="s">
        <v>25</v>
      </c>
      <c r="P2651" t="s">
        <v>26</v>
      </c>
      <c r="Q2651" t="s">
        <v>50</v>
      </c>
      <c r="R2651">
        <v>74.8</v>
      </c>
      <c r="S2651">
        <v>3714.5</v>
      </c>
    </row>
    <row r="2652" spans="1:19">
      <c r="A2652" t="s">
        <v>6433</v>
      </c>
      <c r="B2652" s="2">
        <v>43679</v>
      </c>
      <c r="C2652" t="s">
        <v>33</v>
      </c>
      <c r="D2652">
        <v>50</v>
      </c>
      <c r="E2652" t="s">
        <v>23</v>
      </c>
      <c r="F2652">
        <v>2</v>
      </c>
      <c r="G2652">
        <v>3</v>
      </c>
      <c r="H2652" t="s">
        <v>3686</v>
      </c>
      <c r="I2652">
        <v>6187</v>
      </c>
      <c r="J2652">
        <v>5</v>
      </c>
      <c r="K2652">
        <v>72</v>
      </c>
      <c r="L2652" t="s">
        <v>316</v>
      </c>
      <c r="M2652" t="s">
        <v>39</v>
      </c>
      <c r="N2652" t="s">
        <v>23</v>
      </c>
      <c r="O2652" t="s">
        <v>56</v>
      </c>
      <c r="P2652" t="s">
        <v>164</v>
      </c>
      <c r="Q2652" t="s">
        <v>27</v>
      </c>
      <c r="R2652">
        <v>65.7</v>
      </c>
      <c r="S2652">
        <v>4575.3500000000004</v>
      </c>
    </row>
    <row r="2653" spans="1:19">
      <c r="A2653" t="s">
        <v>6435</v>
      </c>
      <c r="B2653" s="2">
        <v>43911</v>
      </c>
      <c r="C2653" t="s">
        <v>22</v>
      </c>
      <c r="D2653">
        <v>44</v>
      </c>
      <c r="E2653" t="s">
        <v>23</v>
      </c>
      <c r="F2653">
        <v>0</v>
      </c>
      <c r="G2653">
        <v>3</v>
      </c>
      <c r="H2653" t="s">
        <v>3686</v>
      </c>
      <c r="I2653">
        <v>5224</v>
      </c>
      <c r="J2653">
        <v>6</v>
      </c>
      <c r="K2653">
        <v>65</v>
      </c>
      <c r="L2653" t="s">
        <v>142</v>
      </c>
      <c r="M2653" t="s">
        <v>23</v>
      </c>
      <c r="N2653" t="s">
        <v>23</v>
      </c>
      <c r="O2653" t="s">
        <v>49</v>
      </c>
      <c r="P2653" t="s">
        <v>202</v>
      </c>
      <c r="Q2653" t="s">
        <v>50</v>
      </c>
      <c r="R2653">
        <v>67.05</v>
      </c>
      <c r="S2653">
        <v>6876.4</v>
      </c>
    </row>
    <row r="2654" spans="1:19">
      <c r="A2654" t="s">
        <v>6438</v>
      </c>
      <c r="B2654" s="2">
        <v>43684</v>
      </c>
      <c r="C2654" t="s">
        <v>33</v>
      </c>
      <c r="D2654">
        <v>50</v>
      </c>
      <c r="E2654" t="s">
        <v>23</v>
      </c>
      <c r="F2654">
        <v>2</v>
      </c>
      <c r="G2654">
        <v>3</v>
      </c>
      <c r="H2654" t="s">
        <v>3686</v>
      </c>
      <c r="I2654">
        <v>6252</v>
      </c>
      <c r="J2654">
        <v>2</v>
      </c>
      <c r="K2654">
        <v>72</v>
      </c>
      <c r="L2654" t="s">
        <v>15568</v>
      </c>
      <c r="M2654" t="s">
        <v>23</v>
      </c>
      <c r="N2654" t="s">
        <v>23</v>
      </c>
      <c r="O2654" t="s">
        <v>25</v>
      </c>
      <c r="P2654" t="s">
        <v>164</v>
      </c>
      <c r="Q2654" t="s">
        <v>50</v>
      </c>
      <c r="R2654">
        <v>116.8</v>
      </c>
      <c r="S2654">
        <v>9609.4699999999993</v>
      </c>
    </row>
    <row r="2655" spans="1:19">
      <c r="A2655" t="s">
        <v>6441</v>
      </c>
      <c r="B2655" s="2">
        <v>44229</v>
      </c>
      <c r="C2655" t="s">
        <v>33</v>
      </c>
      <c r="D2655">
        <v>25</v>
      </c>
      <c r="E2655" t="s">
        <v>23</v>
      </c>
      <c r="F2655">
        <v>3</v>
      </c>
      <c r="G2655">
        <v>3</v>
      </c>
      <c r="H2655" t="s">
        <v>3686</v>
      </c>
      <c r="I2655">
        <v>4798</v>
      </c>
      <c r="J2655">
        <v>6</v>
      </c>
      <c r="K2655">
        <v>54</v>
      </c>
      <c r="L2655" t="s">
        <v>15568</v>
      </c>
      <c r="M2655" t="s">
        <v>23</v>
      </c>
      <c r="N2655" t="s">
        <v>23</v>
      </c>
      <c r="O2655" t="s">
        <v>56</v>
      </c>
      <c r="P2655" t="s">
        <v>164</v>
      </c>
      <c r="Q2655" t="s">
        <v>27</v>
      </c>
      <c r="R2655">
        <v>60</v>
      </c>
      <c r="S2655">
        <v>3734.57</v>
      </c>
    </row>
    <row r="2656" spans="1:19">
      <c r="A2656" t="s">
        <v>6443</v>
      </c>
      <c r="B2656" s="2">
        <v>43872</v>
      </c>
      <c r="C2656" t="s">
        <v>22</v>
      </c>
      <c r="D2656">
        <v>22</v>
      </c>
      <c r="E2656" t="s">
        <v>39</v>
      </c>
      <c r="F2656">
        <v>0</v>
      </c>
      <c r="G2656">
        <v>3</v>
      </c>
      <c r="H2656" t="s">
        <v>3686</v>
      </c>
      <c r="I2656">
        <v>5303</v>
      </c>
      <c r="J2656">
        <v>0</v>
      </c>
      <c r="K2656">
        <v>66</v>
      </c>
      <c r="L2656" t="s">
        <v>316</v>
      </c>
      <c r="M2656" t="s">
        <v>23</v>
      </c>
      <c r="N2656" t="s">
        <v>23</v>
      </c>
      <c r="O2656" t="s">
        <v>25</v>
      </c>
      <c r="P2656" t="s">
        <v>202</v>
      </c>
      <c r="Q2656" t="s">
        <v>27</v>
      </c>
      <c r="R2656">
        <v>114.3</v>
      </c>
      <c r="S2656">
        <v>7668.82</v>
      </c>
    </row>
    <row r="2657" spans="1:19">
      <c r="A2657" t="s">
        <v>6446</v>
      </c>
      <c r="B2657" s="2">
        <v>45676</v>
      </c>
      <c r="C2657" t="s">
        <v>33</v>
      </c>
      <c r="D2657">
        <v>27</v>
      </c>
      <c r="E2657" t="s">
        <v>23</v>
      </c>
      <c r="F2657">
        <v>2</v>
      </c>
      <c r="G2657">
        <v>3</v>
      </c>
      <c r="H2657" t="s">
        <v>3686</v>
      </c>
      <c r="I2657">
        <v>3872</v>
      </c>
      <c r="J2657">
        <v>3</v>
      </c>
      <c r="K2657">
        <v>7</v>
      </c>
      <c r="L2657" t="s">
        <v>15568</v>
      </c>
      <c r="M2657" t="s">
        <v>39</v>
      </c>
      <c r="N2657" t="s">
        <v>23</v>
      </c>
      <c r="O2657" t="s">
        <v>49</v>
      </c>
      <c r="P2657" t="s">
        <v>26</v>
      </c>
      <c r="Q2657" t="s">
        <v>27</v>
      </c>
      <c r="R2657">
        <v>24.7</v>
      </c>
      <c r="S2657">
        <v>149.05000000000001</v>
      </c>
    </row>
    <row r="2658" spans="1:19">
      <c r="A2658" t="s">
        <v>6449</v>
      </c>
      <c r="B2658" s="2">
        <v>44402</v>
      </c>
      <c r="C2658" t="s">
        <v>33</v>
      </c>
      <c r="D2658">
        <v>20</v>
      </c>
      <c r="E2658" t="s">
        <v>39</v>
      </c>
      <c r="F2658">
        <v>0</v>
      </c>
      <c r="G2658">
        <v>3</v>
      </c>
      <c r="H2658" t="s">
        <v>3686</v>
      </c>
      <c r="I2658">
        <v>5499</v>
      </c>
      <c r="J2658">
        <v>0</v>
      </c>
      <c r="K2658">
        <v>49</v>
      </c>
      <c r="L2658" t="s">
        <v>15568</v>
      </c>
      <c r="M2658" t="s">
        <v>23</v>
      </c>
      <c r="N2658" t="s">
        <v>23</v>
      </c>
      <c r="O2658" t="s">
        <v>25</v>
      </c>
      <c r="P2658" t="s">
        <v>164</v>
      </c>
      <c r="Q2658" t="s">
        <v>50</v>
      </c>
      <c r="R2658">
        <v>100.65</v>
      </c>
      <c r="S2658">
        <v>5462.14</v>
      </c>
    </row>
    <row r="2659" spans="1:19">
      <c r="A2659" t="s">
        <v>6451</v>
      </c>
      <c r="B2659" s="2">
        <v>45828</v>
      </c>
      <c r="C2659" t="s">
        <v>22</v>
      </c>
      <c r="D2659">
        <v>49</v>
      </c>
      <c r="E2659" t="s">
        <v>39</v>
      </c>
      <c r="F2659">
        <v>0</v>
      </c>
      <c r="G2659">
        <v>3</v>
      </c>
      <c r="H2659" t="s">
        <v>3751</v>
      </c>
      <c r="I2659">
        <v>5863</v>
      </c>
      <c r="J2659">
        <v>0</v>
      </c>
      <c r="K2659">
        <v>2</v>
      </c>
      <c r="L2659" t="s">
        <v>15568</v>
      </c>
      <c r="M2659" t="s">
        <v>23</v>
      </c>
      <c r="N2659" t="s">
        <v>39</v>
      </c>
      <c r="P2659" t="s">
        <v>26</v>
      </c>
      <c r="Q2659" t="s">
        <v>50</v>
      </c>
      <c r="R2659">
        <v>19.350000000000001</v>
      </c>
      <c r="S2659">
        <v>135.03</v>
      </c>
    </row>
    <row r="2660" spans="1:19">
      <c r="A2660" t="s">
        <v>6453</v>
      </c>
      <c r="B2660" s="2">
        <v>44185</v>
      </c>
      <c r="C2660" t="s">
        <v>33</v>
      </c>
      <c r="D2660">
        <v>42</v>
      </c>
      <c r="E2660" t="s">
        <v>23</v>
      </c>
      <c r="F2660">
        <v>2</v>
      </c>
      <c r="G2660">
        <v>3</v>
      </c>
      <c r="H2660" t="s">
        <v>3686</v>
      </c>
      <c r="I2660">
        <v>5577</v>
      </c>
      <c r="J2660">
        <v>2</v>
      </c>
      <c r="K2660">
        <v>56</v>
      </c>
      <c r="L2660" t="s">
        <v>142</v>
      </c>
      <c r="M2660" t="s">
        <v>23</v>
      </c>
      <c r="N2660" t="s">
        <v>39</v>
      </c>
      <c r="P2660" t="s">
        <v>164</v>
      </c>
      <c r="Q2660" t="s">
        <v>50</v>
      </c>
      <c r="R2660">
        <v>24.45</v>
      </c>
      <c r="S2660">
        <v>3151.53</v>
      </c>
    </row>
    <row r="2661" spans="1:19">
      <c r="A2661" t="s">
        <v>6455</v>
      </c>
      <c r="B2661" s="2">
        <v>45856</v>
      </c>
      <c r="C2661" t="s">
        <v>22</v>
      </c>
      <c r="D2661">
        <v>20</v>
      </c>
      <c r="E2661" t="s">
        <v>39</v>
      </c>
      <c r="F2661">
        <v>0</v>
      </c>
      <c r="G2661">
        <v>3</v>
      </c>
      <c r="H2661" t="s">
        <v>3751</v>
      </c>
      <c r="I2661">
        <v>5370</v>
      </c>
      <c r="J2661">
        <v>0</v>
      </c>
      <c r="K2661">
        <v>1</v>
      </c>
      <c r="L2661" t="s">
        <v>48</v>
      </c>
      <c r="M2661" t="s">
        <v>23</v>
      </c>
      <c r="N2661" t="s">
        <v>39</v>
      </c>
      <c r="P2661" t="s">
        <v>26</v>
      </c>
      <c r="Q2661" t="s">
        <v>50</v>
      </c>
      <c r="R2661">
        <v>20.6</v>
      </c>
      <c r="S2661">
        <v>22.08</v>
      </c>
    </row>
    <row r="2662" spans="1:19">
      <c r="A2662" t="s">
        <v>6457</v>
      </c>
      <c r="B2662" s="2">
        <v>45696</v>
      </c>
      <c r="C2662" t="s">
        <v>33</v>
      </c>
      <c r="D2662">
        <v>55</v>
      </c>
      <c r="E2662" t="s">
        <v>39</v>
      </c>
      <c r="F2662">
        <v>0</v>
      </c>
      <c r="G2662">
        <v>3</v>
      </c>
      <c r="H2662" t="s">
        <v>3686</v>
      </c>
      <c r="I2662">
        <v>2979</v>
      </c>
      <c r="J2662">
        <v>0</v>
      </c>
      <c r="K2662">
        <v>6</v>
      </c>
      <c r="L2662" t="s">
        <v>15568</v>
      </c>
      <c r="M2662" t="s">
        <v>39</v>
      </c>
      <c r="N2662" t="s">
        <v>23</v>
      </c>
      <c r="O2662" t="s">
        <v>56</v>
      </c>
      <c r="P2662" t="s">
        <v>202</v>
      </c>
      <c r="Q2662" t="s">
        <v>50</v>
      </c>
      <c r="R2662">
        <v>49.25</v>
      </c>
      <c r="S2662">
        <v>255.6</v>
      </c>
    </row>
    <row r="2663" spans="1:19">
      <c r="A2663" t="s">
        <v>6459</v>
      </c>
      <c r="B2663" s="2">
        <v>44621</v>
      </c>
      <c r="C2663" t="s">
        <v>33</v>
      </c>
      <c r="D2663">
        <v>29</v>
      </c>
      <c r="E2663" t="s">
        <v>23</v>
      </c>
      <c r="F2663">
        <v>1</v>
      </c>
      <c r="G2663">
        <v>3</v>
      </c>
      <c r="H2663" t="s">
        <v>3686</v>
      </c>
      <c r="I2663">
        <v>3275</v>
      </c>
      <c r="J2663">
        <v>7</v>
      </c>
      <c r="K2663">
        <v>41</v>
      </c>
      <c r="L2663" t="s">
        <v>142</v>
      </c>
      <c r="M2663" t="s">
        <v>23</v>
      </c>
      <c r="N2663" t="s">
        <v>23</v>
      </c>
      <c r="O2663" t="s">
        <v>25</v>
      </c>
      <c r="P2663" t="s">
        <v>202</v>
      </c>
      <c r="Q2663" t="s">
        <v>27</v>
      </c>
      <c r="R2663">
        <v>101.6</v>
      </c>
      <c r="S2663">
        <v>4534.4799999999996</v>
      </c>
    </row>
    <row r="2664" spans="1:19">
      <c r="A2664" t="s">
        <v>6462</v>
      </c>
      <c r="B2664" s="2">
        <v>43696</v>
      </c>
      <c r="C2664" t="s">
        <v>22</v>
      </c>
      <c r="D2664">
        <v>21</v>
      </c>
      <c r="E2664" t="s">
        <v>23</v>
      </c>
      <c r="F2664">
        <v>2</v>
      </c>
      <c r="G2664">
        <v>3</v>
      </c>
      <c r="H2664" t="s">
        <v>3686</v>
      </c>
      <c r="I2664">
        <v>6044</v>
      </c>
      <c r="J2664">
        <v>7</v>
      </c>
      <c r="K2664">
        <v>72</v>
      </c>
      <c r="L2664" t="s">
        <v>15568</v>
      </c>
      <c r="M2664" t="s">
        <v>23</v>
      </c>
      <c r="N2664" t="s">
        <v>23</v>
      </c>
      <c r="O2664" t="s">
        <v>49</v>
      </c>
      <c r="P2664" t="s">
        <v>164</v>
      </c>
      <c r="Q2664" t="s">
        <v>50</v>
      </c>
      <c r="R2664">
        <v>89.4</v>
      </c>
      <c r="S2664">
        <v>6574.55</v>
      </c>
    </row>
    <row r="2665" spans="1:19">
      <c r="A2665" t="s">
        <v>6464</v>
      </c>
      <c r="B2665" s="2">
        <v>45622</v>
      </c>
      <c r="C2665" t="s">
        <v>22</v>
      </c>
      <c r="D2665">
        <v>45</v>
      </c>
      <c r="E2665" t="s">
        <v>39</v>
      </c>
      <c r="F2665">
        <v>0</v>
      </c>
      <c r="G2665">
        <v>3</v>
      </c>
      <c r="H2665" t="s">
        <v>3686</v>
      </c>
      <c r="I2665">
        <v>4895</v>
      </c>
      <c r="J2665">
        <v>0</v>
      </c>
      <c r="K2665">
        <v>9</v>
      </c>
      <c r="L2665" t="s">
        <v>15568</v>
      </c>
      <c r="M2665" t="s">
        <v>23</v>
      </c>
      <c r="N2665" t="s">
        <v>23</v>
      </c>
      <c r="O2665" t="s">
        <v>25</v>
      </c>
      <c r="P2665" t="s">
        <v>26</v>
      </c>
      <c r="Q2665" t="s">
        <v>27</v>
      </c>
      <c r="R2665">
        <v>73.8</v>
      </c>
      <c r="S2665">
        <v>770.95</v>
      </c>
    </row>
    <row r="2666" spans="1:19">
      <c r="A2666" t="s">
        <v>6466</v>
      </c>
      <c r="B2666" s="2">
        <v>45204</v>
      </c>
      <c r="C2666" t="s">
        <v>33</v>
      </c>
      <c r="D2666">
        <v>54</v>
      </c>
      <c r="E2666" t="s">
        <v>39</v>
      </c>
      <c r="F2666">
        <v>0</v>
      </c>
      <c r="G2666">
        <v>3</v>
      </c>
      <c r="H2666" t="s">
        <v>3686</v>
      </c>
      <c r="I2666">
        <v>2691</v>
      </c>
      <c r="J2666">
        <v>0</v>
      </c>
      <c r="K2666">
        <v>22</v>
      </c>
      <c r="L2666" t="s">
        <v>15568</v>
      </c>
      <c r="M2666" t="s">
        <v>23</v>
      </c>
      <c r="N2666" t="s">
        <v>39</v>
      </c>
      <c r="P2666" t="s">
        <v>202</v>
      </c>
      <c r="Q2666" t="s">
        <v>50</v>
      </c>
      <c r="R2666">
        <v>19.25</v>
      </c>
      <c r="S2666">
        <v>1191.3499999999999</v>
      </c>
    </row>
    <row r="2667" spans="1:19">
      <c r="A2667" t="s">
        <v>6468</v>
      </c>
      <c r="B2667" s="2">
        <v>45050</v>
      </c>
      <c r="C2667" t="s">
        <v>22</v>
      </c>
      <c r="D2667">
        <v>50</v>
      </c>
      <c r="E2667" t="s">
        <v>39</v>
      </c>
      <c r="F2667">
        <v>0</v>
      </c>
      <c r="G2667">
        <v>3</v>
      </c>
      <c r="H2667" t="s">
        <v>3686</v>
      </c>
      <c r="I2667">
        <v>4962</v>
      </c>
      <c r="J2667">
        <v>0</v>
      </c>
      <c r="K2667">
        <v>27</v>
      </c>
      <c r="L2667" t="s">
        <v>40</v>
      </c>
      <c r="M2667" t="s">
        <v>23</v>
      </c>
      <c r="N2667" t="s">
        <v>39</v>
      </c>
      <c r="P2667" t="s">
        <v>164</v>
      </c>
      <c r="Q2667" t="s">
        <v>50</v>
      </c>
      <c r="R2667">
        <v>20.350000000000001</v>
      </c>
      <c r="S2667">
        <v>1605.39</v>
      </c>
    </row>
    <row r="2668" spans="1:19">
      <c r="A2668" t="s">
        <v>6470</v>
      </c>
      <c r="B2668" s="2">
        <v>45860</v>
      </c>
      <c r="C2668" t="s">
        <v>22</v>
      </c>
      <c r="D2668">
        <v>42</v>
      </c>
      <c r="E2668" t="s">
        <v>39</v>
      </c>
      <c r="F2668">
        <v>0</v>
      </c>
      <c r="G2668">
        <v>3</v>
      </c>
      <c r="H2668" t="s">
        <v>3751</v>
      </c>
      <c r="I2668">
        <v>4590</v>
      </c>
      <c r="J2668">
        <v>0</v>
      </c>
      <c r="K2668">
        <v>1</v>
      </c>
      <c r="L2668" t="s">
        <v>15568</v>
      </c>
      <c r="M2668" t="s">
        <v>23</v>
      </c>
      <c r="N2668" t="s">
        <v>39</v>
      </c>
      <c r="P2668" t="s">
        <v>26</v>
      </c>
      <c r="Q2668" t="s">
        <v>50</v>
      </c>
      <c r="R2668">
        <v>19.899999999999999</v>
      </c>
      <c r="S2668">
        <v>27.66</v>
      </c>
    </row>
    <row r="2669" spans="1:19">
      <c r="A2669" t="s">
        <v>6472</v>
      </c>
      <c r="B2669" s="2">
        <v>44425</v>
      </c>
      <c r="C2669" t="s">
        <v>33</v>
      </c>
      <c r="D2669">
        <v>36</v>
      </c>
      <c r="E2669" t="s">
        <v>39</v>
      </c>
      <c r="F2669">
        <v>2</v>
      </c>
      <c r="G2669">
        <v>3</v>
      </c>
      <c r="H2669" t="s">
        <v>3686</v>
      </c>
      <c r="I2669">
        <v>4106</v>
      </c>
      <c r="J2669">
        <v>0</v>
      </c>
      <c r="K2669">
        <v>48</v>
      </c>
      <c r="L2669" t="s">
        <v>142</v>
      </c>
      <c r="M2669" t="s">
        <v>39</v>
      </c>
      <c r="N2669" t="s">
        <v>23</v>
      </c>
      <c r="O2669" t="s">
        <v>49</v>
      </c>
      <c r="P2669" t="s">
        <v>26</v>
      </c>
      <c r="Q2669" t="s">
        <v>50</v>
      </c>
      <c r="R2669">
        <v>45.55</v>
      </c>
      <c r="S2669">
        <v>2108.35</v>
      </c>
    </row>
    <row r="2670" spans="1:19">
      <c r="A2670" t="s">
        <v>6474</v>
      </c>
      <c r="B2670" s="2">
        <v>45824</v>
      </c>
      <c r="C2670" t="s">
        <v>33</v>
      </c>
      <c r="D2670">
        <v>26</v>
      </c>
      <c r="E2670" t="s">
        <v>39</v>
      </c>
      <c r="F2670">
        <v>0</v>
      </c>
      <c r="G2670">
        <v>3</v>
      </c>
      <c r="H2670" t="s">
        <v>3751</v>
      </c>
      <c r="I2670">
        <v>2885</v>
      </c>
      <c r="J2670">
        <v>0</v>
      </c>
      <c r="K2670">
        <v>2</v>
      </c>
      <c r="L2670" t="s">
        <v>15568</v>
      </c>
      <c r="M2670" t="s">
        <v>23</v>
      </c>
      <c r="N2670" t="s">
        <v>23</v>
      </c>
      <c r="O2670" t="s">
        <v>25</v>
      </c>
      <c r="P2670" t="s">
        <v>164</v>
      </c>
      <c r="Q2670" t="s">
        <v>27</v>
      </c>
      <c r="R2670">
        <v>83.8</v>
      </c>
      <c r="S2670">
        <v>229.66</v>
      </c>
    </row>
    <row r="2671" spans="1:19">
      <c r="A2671" t="s">
        <v>6476</v>
      </c>
      <c r="B2671" s="2">
        <v>43743</v>
      </c>
      <c r="C2671" t="s">
        <v>33</v>
      </c>
      <c r="D2671">
        <v>76</v>
      </c>
      <c r="E2671" t="s">
        <v>23</v>
      </c>
      <c r="F2671">
        <v>2</v>
      </c>
      <c r="G2671">
        <v>3</v>
      </c>
      <c r="H2671" t="s">
        <v>3686</v>
      </c>
      <c r="I2671">
        <v>5899</v>
      </c>
      <c r="J2671">
        <v>2</v>
      </c>
      <c r="K2671">
        <v>70</v>
      </c>
      <c r="L2671" t="s">
        <v>15568</v>
      </c>
      <c r="M2671" t="s">
        <v>23</v>
      </c>
      <c r="N2671" t="s">
        <v>23</v>
      </c>
      <c r="O2671" t="s">
        <v>25</v>
      </c>
      <c r="P2671" t="s">
        <v>202</v>
      </c>
      <c r="Q2671" t="s">
        <v>27</v>
      </c>
      <c r="R2671">
        <v>107.9</v>
      </c>
      <c r="S2671">
        <v>8153.85</v>
      </c>
    </row>
    <row r="2672" spans="1:19">
      <c r="A2672" t="s">
        <v>6479</v>
      </c>
      <c r="B2672" s="2">
        <v>44667</v>
      </c>
      <c r="C2672" t="s">
        <v>22</v>
      </c>
      <c r="D2672">
        <v>65</v>
      </c>
      <c r="E2672" t="s">
        <v>23</v>
      </c>
      <c r="F2672">
        <v>0</v>
      </c>
      <c r="G2672">
        <v>3</v>
      </c>
      <c r="H2672" t="s">
        <v>3686</v>
      </c>
      <c r="I2672">
        <v>4332</v>
      </c>
      <c r="J2672">
        <v>2</v>
      </c>
      <c r="K2672">
        <v>40</v>
      </c>
      <c r="L2672" t="s">
        <v>15568</v>
      </c>
      <c r="M2672" t="s">
        <v>23</v>
      </c>
      <c r="N2672" t="s">
        <v>23</v>
      </c>
      <c r="O2672" t="s">
        <v>25</v>
      </c>
      <c r="P2672" t="s">
        <v>202</v>
      </c>
      <c r="Q2672" t="s">
        <v>50</v>
      </c>
      <c r="R2672">
        <v>98.15</v>
      </c>
      <c r="S2672">
        <v>4694.91</v>
      </c>
    </row>
    <row r="2673" spans="1:19">
      <c r="A2673" t="s">
        <v>6481</v>
      </c>
      <c r="B2673" s="2">
        <v>44972</v>
      </c>
      <c r="C2673" t="s">
        <v>22</v>
      </c>
      <c r="D2673">
        <v>68</v>
      </c>
      <c r="E2673" t="s">
        <v>39</v>
      </c>
      <c r="F2673">
        <v>0</v>
      </c>
      <c r="G2673">
        <v>3</v>
      </c>
      <c r="H2673" t="s">
        <v>3686</v>
      </c>
      <c r="I2673">
        <v>5983</v>
      </c>
      <c r="J2673">
        <v>0</v>
      </c>
      <c r="K2673">
        <v>30</v>
      </c>
      <c r="L2673" t="s">
        <v>15568</v>
      </c>
      <c r="M2673" t="s">
        <v>23</v>
      </c>
      <c r="N2673" t="s">
        <v>23</v>
      </c>
      <c r="O2673" t="s">
        <v>25</v>
      </c>
      <c r="P2673" t="s">
        <v>164</v>
      </c>
      <c r="Q2673" t="s">
        <v>50</v>
      </c>
      <c r="R2673">
        <v>90.5</v>
      </c>
      <c r="S2673">
        <v>2717.05</v>
      </c>
    </row>
    <row r="2674" spans="1:19">
      <c r="A2674" t="s">
        <v>6483</v>
      </c>
      <c r="B2674" s="2">
        <v>44125</v>
      </c>
      <c r="C2674" t="s">
        <v>33</v>
      </c>
      <c r="D2674">
        <v>69</v>
      </c>
      <c r="E2674" t="s">
        <v>23</v>
      </c>
      <c r="F2674">
        <v>0</v>
      </c>
      <c r="G2674">
        <v>3</v>
      </c>
      <c r="H2674" t="s">
        <v>3686</v>
      </c>
      <c r="I2674">
        <v>6407</v>
      </c>
      <c r="J2674">
        <v>1</v>
      </c>
      <c r="K2674">
        <v>58</v>
      </c>
      <c r="L2674" t="s">
        <v>142</v>
      </c>
      <c r="M2674" t="s">
        <v>23</v>
      </c>
      <c r="N2674" t="s">
        <v>23</v>
      </c>
      <c r="O2674" t="s">
        <v>56</v>
      </c>
      <c r="P2674" t="s">
        <v>164</v>
      </c>
      <c r="Q2674" t="s">
        <v>50</v>
      </c>
      <c r="R2674">
        <v>59.9</v>
      </c>
      <c r="S2674">
        <v>6345.94</v>
      </c>
    </row>
    <row r="2675" spans="1:19">
      <c r="A2675" t="s">
        <v>6485</v>
      </c>
      <c r="B2675" s="2">
        <v>43692</v>
      </c>
      <c r="C2675" t="s">
        <v>33</v>
      </c>
      <c r="D2675">
        <v>25</v>
      </c>
      <c r="E2675" t="s">
        <v>39</v>
      </c>
      <c r="F2675">
        <v>0</v>
      </c>
      <c r="G2675">
        <v>3</v>
      </c>
      <c r="H2675" t="s">
        <v>3686</v>
      </c>
      <c r="I2675">
        <v>4708</v>
      </c>
      <c r="J2675">
        <v>0</v>
      </c>
      <c r="K2675">
        <v>72</v>
      </c>
      <c r="L2675" t="s">
        <v>15568</v>
      </c>
      <c r="M2675" t="s">
        <v>23</v>
      </c>
      <c r="N2675" t="s">
        <v>23</v>
      </c>
      <c r="O2675" t="s">
        <v>25</v>
      </c>
      <c r="P2675" t="s">
        <v>164</v>
      </c>
      <c r="Q2675" t="s">
        <v>50</v>
      </c>
      <c r="R2675">
        <v>107.5</v>
      </c>
      <c r="S2675">
        <v>8595.5400000000009</v>
      </c>
    </row>
    <row r="2676" spans="1:19">
      <c r="A2676" t="s">
        <v>6488</v>
      </c>
      <c r="B2676" s="2">
        <v>44575</v>
      </c>
      <c r="C2676" t="s">
        <v>22</v>
      </c>
      <c r="D2676">
        <v>40</v>
      </c>
      <c r="E2676" t="s">
        <v>39</v>
      </c>
      <c r="F2676">
        <v>0</v>
      </c>
      <c r="G2676">
        <v>3</v>
      </c>
      <c r="H2676" t="s">
        <v>3686</v>
      </c>
      <c r="I2676">
        <v>5845</v>
      </c>
      <c r="J2676">
        <v>0</v>
      </c>
      <c r="K2676">
        <v>43</v>
      </c>
      <c r="L2676" t="s">
        <v>15568</v>
      </c>
      <c r="M2676" t="s">
        <v>23</v>
      </c>
      <c r="N2676" t="s">
        <v>23</v>
      </c>
      <c r="O2676" t="s">
        <v>25</v>
      </c>
      <c r="P2676" t="s">
        <v>202</v>
      </c>
      <c r="Q2676" t="s">
        <v>50</v>
      </c>
      <c r="R2676">
        <v>94.35</v>
      </c>
      <c r="S2676">
        <v>5693.76</v>
      </c>
    </row>
    <row r="2677" spans="1:19">
      <c r="A2677" t="s">
        <v>6490</v>
      </c>
      <c r="B2677" s="2">
        <v>43922</v>
      </c>
      <c r="C2677" t="s">
        <v>22</v>
      </c>
      <c r="D2677">
        <v>50</v>
      </c>
      <c r="E2677" t="s">
        <v>39</v>
      </c>
      <c r="F2677">
        <v>0</v>
      </c>
      <c r="G2677">
        <v>3</v>
      </c>
      <c r="H2677" t="s">
        <v>3686</v>
      </c>
      <c r="I2677">
        <v>5044</v>
      </c>
      <c r="J2677">
        <v>0</v>
      </c>
      <c r="K2677">
        <v>64</v>
      </c>
      <c r="L2677" t="s">
        <v>15568</v>
      </c>
      <c r="M2677" t="s">
        <v>23</v>
      </c>
      <c r="N2677" t="s">
        <v>23</v>
      </c>
      <c r="O2677" t="s">
        <v>25</v>
      </c>
      <c r="P2677" t="s">
        <v>202</v>
      </c>
      <c r="Q2677" t="s">
        <v>50</v>
      </c>
      <c r="R2677">
        <v>84.3</v>
      </c>
      <c r="S2677">
        <v>7226.33</v>
      </c>
    </row>
    <row r="2678" spans="1:19">
      <c r="A2678" t="s">
        <v>6492</v>
      </c>
      <c r="B2678" s="2">
        <v>44796</v>
      </c>
      <c r="C2678" t="s">
        <v>22</v>
      </c>
      <c r="D2678">
        <v>34</v>
      </c>
      <c r="E2678" t="s">
        <v>39</v>
      </c>
      <c r="F2678">
        <v>0</v>
      </c>
      <c r="G2678">
        <v>3</v>
      </c>
      <c r="H2678" t="s">
        <v>3686</v>
      </c>
      <c r="I2678">
        <v>4830</v>
      </c>
      <c r="J2678">
        <v>0</v>
      </c>
      <c r="K2678">
        <v>36</v>
      </c>
      <c r="L2678" t="s">
        <v>40</v>
      </c>
      <c r="M2678" t="s">
        <v>23</v>
      </c>
      <c r="N2678" t="s">
        <v>23</v>
      </c>
      <c r="O2678" t="s">
        <v>56</v>
      </c>
      <c r="P2678" t="s">
        <v>26</v>
      </c>
      <c r="Q2678" t="s">
        <v>50</v>
      </c>
      <c r="R2678">
        <v>79.2</v>
      </c>
      <c r="S2678">
        <v>4425.3100000000004</v>
      </c>
    </row>
    <row r="2679" spans="1:19">
      <c r="A2679" t="s">
        <v>6494</v>
      </c>
      <c r="B2679" s="2">
        <v>43865</v>
      </c>
      <c r="C2679" t="s">
        <v>33</v>
      </c>
      <c r="D2679">
        <v>27</v>
      </c>
      <c r="E2679" t="s">
        <v>23</v>
      </c>
      <c r="F2679">
        <v>0</v>
      </c>
      <c r="G2679">
        <v>3</v>
      </c>
      <c r="H2679" t="s">
        <v>3686</v>
      </c>
      <c r="I2679">
        <v>4488</v>
      </c>
      <c r="J2679">
        <v>10</v>
      </c>
      <c r="K2679">
        <v>66</v>
      </c>
      <c r="L2679" t="s">
        <v>15568</v>
      </c>
      <c r="M2679" t="s">
        <v>23</v>
      </c>
      <c r="N2679" t="s">
        <v>23</v>
      </c>
      <c r="O2679" t="s">
        <v>25</v>
      </c>
      <c r="P2679" t="s">
        <v>202</v>
      </c>
      <c r="Q2679" t="s">
        <v>27</v>
      </c>
      <c r="R2679">
        <v>89</v>
      </c>
      <c r="S2679">
        <v>8365.68</v>
      </c>
    </row>
    <row r="2680" spans="1:19">
      <c r="A2680" t="s">
        <v>6496</v>
      </c>
      <c r="B2680" s="2">
        <v>45739</v>
      </c>
      <c r="C2680" t="s">
        <v>33</v>
      </c>
      <c r="D2680">
        <v>59</v>
      </c>
      <c r="E2680" t="s">
        <v>39</v>
      </c>
      <c r="F2680">
        <v>0</v>
      </c>
      <c r="G2680">
        <v>3</v>
      </c>
      <c r="H2680" t="s">
        <v>3686</v>
      </c>
      <c r="I2680">
        <v>5263</v>
      </c>
      <c r="J2680">
        <v>0</v>
      </c>
      <c r="K2680">
        <v>5</v>
      </c>
      <c r="L2680" t="s">
        <v>15568</v>
      </c>
      <c r="M2680" t="s">
        <v>23</v>
      </c>
      <c r="N2680" t="s">
        <v>39</v>
      </c>
      <c r="P2680" t="s">
        <v>26</v>
      </c>
      <c r="Q2680" t="s">
        <v>50</v>
      </c>
      <c r="R2680">
        <v>20.5</v>
      </c>
      <c r="S2680">
        <v>227.35</v>
      </c>
    </row>
    <row r="2681" spans="1:19">
      <c r="A2681" t="s">
        <v>6498</v>
      </c>
      <c r="B2681" s="2">
        <v>45845</v>
      </c>
      <c r="C2681" t="s">
        <v>22</v>
      </c>
      <c r="D2681">
        <v>44</v>
      </c>
      <c r="E2681" t="s">
        <v>23</v>
      </c>
      <c r="F2681">
        <v>0</v>
      </c>
      <c r="G2681">
        <v>3</v>
      </c>
      <c r="H2681" t="s">
        <v>3751</v>
      </c>
      <c r="I2681">
        <v>2539</v>
      </c>
      <c r="J2681">
        <v>1</v>
      </c>
      <c r="K2681">
        <v>1</v>
      </c>
      <c r="L2681" t="s">
        <v>48</v>
      </c>
      <c r="M2681" t="s">
        <v>23</v>
      </c>
      <c r="N2681" t="s">
        <v>39</v>
      </c>
      <c r="P2681" t="s">
        <v>202</v>
      </c>
      <c r="Q2681" t="s">
        <v>84</v>
      </c>
      <c r="R2681">
        <v>19.649999999999999</v>
      </c>
      <c r="S2681">
        <v>43.06</v>
      </c>
    </row>
    <row r="2682" spans="1:19">
      <c r="A2682" t="s">
        <v>6500</v>
      </c>
      <c r="B2682" s="2">
        <v>44379</v>
      </c>
      <c r="C2682" t="s">
        <v>33</v>
      </c>
      <c r="D2682">
        <v>21</v>
      </c>
      <c r="E2682" t="s">
        <v>23</v>
      </c>
      <c r="F2682">
        <v>0</v>
      </c>
      <c r="G2682">
        <v>3</v>
      </c>
      <c r="H2682" t="s">
        <v>3686</v>
      </c>
      <c r="I2682">
        <v>5417</v>
      </c>
      <c r="J2682">
        <v>3</v>
      </c>
      <c r="K2682">
        <v>49</v>
      </c>
      <c r="L2682" t="s">
        <v>15568</v>
      </c>
      <c r="M2682" t="s">
        <v>23</v>
      </c>
      <c r="N2682" t="s">
        <v>23</v>
      </c>
      <c r="O2682" t="s">
        <v>25</v>
      </c>
      <c r="P2682" t="s">
        <v>26</v>
      </c>
      <c r="Q2682" t="s">
        <v>84</v>
      </c>
      <c r="R2682">
        <v>100.85</v>
      </c>
      <c r="S2682">
        <v>7043.04</v>
      </c>
    </row>
    <row r="2683" spans="1:19">
      <c r="A2683" t="s">
        <v>6502</v>
      </c>
      <c r="B2683" s="2">
        <v>43687</v>
      </c>
      <c r="C2683" t="s">
        <v>33</v>
      </c>
      <c r="D2683">
        <v>56</v>
      </c>
      <c r="E2683" t="s">
        <v>39</v>
      </c>
      <c r="F2683">
        <v>0</v>
      </c>
      <c r="G2683">
        <v>3</v>
      </c>
      <c r="H2683" t="s">
        <v>3686</v>
      </c>
      <c r="I2683">
        <v>5513</v>
      </c>
      <c r="J2683">
        <v>0</v>
      </c>
      <c r="K2683">
        <v>72</v>
      </c>
      <c r="L2683" t="s">
        <v>316</v>
      </c>
      <c r="M2683" t="s">
        <v>23</v>
      </c>
      <c r="N2683" t="s">
        <v>23</v>
      </c>
      <c r="O2683" t="s">
        <v>25</v>
      </c>
      <c r="P2683" t="s">
        <v>164</v>
      </c>
      <c r="Q2683" t="s">
        <v>27</v>
      </c>
      <c r="R2683">
        <v>101.3</v>
      </c>
      <c r="S2683">
        <v>7423.25</v>
      </c>
    </row>
    <row r="2684" spans="1:19">
      <c r="A2684" t="s">
        <v>6504</v>
      </c>
      <c r="B2684" s="2">
        <v>45861</v>
      </c>
      <c r="C2684" t="s">
        <v>22</v>
      </c>
      <c r="D2684">
        <v>32</v>
      </c>
      <c r="E2684" t="s">
        <v>39</v>
      </c>
      <c r="F2684">
        <v>1</v>
      </c>
      <c r="G2684">
        <v>3</v>
      </c>
      <c r="H2684" t="s">
        <v>3751</v>
      </c>
      <c r="I2684">
        <v>2706</v>
      </c>
      <c r="J2684">
        <v>0</v>
      </c>
      <c r="K2684">
        <v>1</v>
      </c>
      <c r="L2684" t="s">
        <v>15568</v>
      </c>
      <c r="M2684" t="s">
        <v>23</v>
      </c>
      <c r="N2684" t="s">
        <v>23</v>
      </c>
      <c r="O2684" t="s">
        <v>56</v>
      </c>
      <c r="P2684" t="s">
        <v>26</v>
      </c>
      <c r="Q2684" t="s">
        <v>27</v>
      </c>
      <c r="R2684">
        <v>70.45</v>
      </c>
      <c r="S2684">
        <v>90.55</v>
      </c>
    </row>
    <row r="2685" spans="1:19">
      <c r="A2685" t="s">
        <v>6505</v>
      </c>
      <c r="B2685" s="2">
        <v>44402</v>
      </c>
      <c r="C2685" t="s">
        <v>22</v>
      </c>
      <c r="D2685">
        <v>61</v>
      </c>
      <c r="E2685" t="s">
        <v>23</v>
      </c>
      <c r="F2685">
        <v>1</v>
      </c>
      <c r="G2685">
        <v>3</v>
      </c>
      <c r="H2685" t="s">
        <v>3686</v>
      </c>
      <c r="I2685">
        <v>4301</v>
      </c>
      <c r="J2685">
        <v>7</v>
      </c>
      <c r="K2685">
        <v>49</v>
      </c>
      <c r="L2685" t="s">
        <v>142</v>
      </c>
      <c r="M2685" t="s">
        <v>23</v>
      </c>
      <c r="N2685" t="s">
        <v>23</v>
      </c>
      <c r="O2685" t="s">
        <v>25</v>
      </c>
      <c r="P2685" t="s">
        <v>202</v>
      </c>
      <c r="Q2685" t="s">
        <v>27</v>
      </c>
      <c r="R2685">
        <v>97.95</v>
      </c>
      <c r="S2685">
        <v>5702.88</v>
      </c>
    </row>
    <row r="2686" spans="1:19">
      <c r="A2686" t="s">
        <v>6508</v>
      </c>
      <c r="B2686" s="2">
        <v>43700</v>
      </c>
      <c r="C2686" t="s">
        <v>33</v>
      </c>
      <c r="D2686">
        <v>61</v>
      </c>
      <c r="E2686" t="s">
        <v>23</v>
      </c>
      <c r="F2686">
        <v>0</v>
      </c>
      <c r="G2686">
        <v>3</v>
      </c>
      <c r="H2686" t="s">
        <v>3686</v>
      </c>
      <c r="I2686">
        <v>6452</v>
      </c>
      <c r="J2686">
        <v>9</v>
      </c>
      <c r="K2686">
        <v>72</v>
      </c>
      <c r="L2686" t="s">
        <v>15568</v>
      </c>
      <c r="M2686" t="s">
        <v>23</v>
      </c>
      <c r="N2686" t="s">
        <v>23</v>
      </c>
      <c r="O2686" t="s">
        <v>25</v>
      </c>
      <c r="P2686" t="s">
        <v>164</v>
      </c>
      <c r="Q2686" t="s">
        <v>27</v>
      </c>
      <c r="R2686">
        <v>109.55</v>
      </c>
      <c r="S2686">
        <v>11347.5</v>
      </c>
    </row>
    <row r="2687" spans="1:19">
      <c r="A2687" t="s">
        <v>6510</v>
      </c>
      <c r="B2687" s="2">
        <v>44087</v>
      </c>
      <c r="C2687" t="s">
        <v>33</v>
      </c>
      <c r="D2687">
        <v>34</v>
      </c>
      <c r="E2687" t="s">
        <v>23</v>
      </c>
      <c r="F2687">
        <v>2</v>
      </c>
      <c r="G2687">
        <v>3</v>
      </c>
      <c r="H2687" t="s">
        <v>3686</v>
      </c>
      <c r="I2687">
        <v>4617</v>
      </c>
      <c r="J2687">
        <v>5</v>
      </c>
      <c r="K2687">
        <v>59</v>
      </c>
      <c r="L2687" t="s">
        <v>142</v>
      </c>
      <c r="M2687" t="s">
        <v>23</v>
      </c>
      <c r="N2687" t="s">
        <v>23</v>
      </c>
      <c r="O2687" t="s">
        <v>56</v>
      </c>
      <c r="P2687" t="s">
        <v>164</v>
      </c>
      <c r="Q2687" t="s">
        <v>50</v>
      </c>
      <c r="R2687">
        <v>90.3</v>
      </c>
      <c r="S2687">
        <v>7970</v>
      </c>
    </row>
    <row r="2688" spans="1:19">
      <c r="A2688" t="s">
        <v>6513</v>
      </c>
      <c r="B2688" s="2">
        <v>45864</v>
      </c>
      <c r="C2688" t="s">
        <v>22</v>
      </c>
      <c r="D2688">
        <v>50</v>
      </c>
      <c r="E2688" t="s">
        <v>39</v>
      </c>
      <c r="F2688">
        <v>0</v>
      </c>
      <c r="G2688">
        <v>3</v>
      </c>
      <c r="H2688" t="s">
        <v>3751</v>
      </c>
      <c r="I2688">
        <v>2371</v>
      </c>
      <c r="J2688">
        <v>0</v>
      </c>
      <c r="K2688">
        <v>1</v>
      </c>
      <c r="L2688" t="s">
        <v>48</v>
      </c>
      <c r="M2688" t="s">
        <v>23</v>
      </c>
      <c r="N2688" t="s">
        <v>39</v>
      </c>
      <c r="P2688" t="s">
        <v>26</v>
      </c>
      <c r="Q2688" t="s">
        <v>50</v>
      </c>
      <c r="R2688">
        <v>25</v>
      </c>
      <c r="S2688">
        <v>28.39</v>
      </c>
    </row>
    <row r="2689" spans="1:19">
      <c r="A2689" t="s">
        <v>6515</v>
      </c>
      <c r="B2689" s="2">
        <v>45712</v>
      </c>
      <c r="C2689" t="s">
        <v>33</v>
      </c>
      <c r="D2689">
        <v>41</v>
      </c>
      <c r="E2689" t="s">
        <v>39</v>
      </c>
      <c r="F2689">
        <v>0</v>
      </c>
      <c r="G2689">
        <v>3</v>
      </c>
      <c r="H2689" t="s">
        <v>3686</v>
      </c>
      <c r="I2689">
        <v>3142</v>
      </c>
      <c r="J2689">
        <v>0</v>
      </c>
      <c r="K2689">
        <v>6</v>
      </c>
      <c r="L2689" t="s">
        <v>15568</v>
      </c>
      <c r="M2689" t="s">
        <v>23</v>
      </c>
      <c r="N2689" t="s">
        <v>39</v>
      </c>
      <c r="P2689" t="s">
        <v>26</v>
      </c>
      <c r="Q2689" t="s">
        <v>84</v>
      </c>
      <c r="R2689">
        <v>20</v>
      </c>
      <c r="S2689">
        <v>393.96</v>
      </c>
    </row>
    <row r="2690" spans="1:19">
      <c r="A2690" t="s">
        <v>6517</v>
      </c>
      <c r="B2690" s="2">
        <v>45569</v>
      </c>
      <c r="C2690" t="s">
        <v>22</v>
      </c>
      <c r="D2690">
        <v>60</v>
      </c>
      <c r="E2690" t="s">
        <v>23</v>
      </c>
      <c r="F2690">
        <v>1</v>
      </c>
      <c r="G2690">
        <v>3</v>
      </c>
      <c r="H2690" t="s">
        <v>3686</v>
      </c>
      <c r="I2690">
        <v>2019</v>
      </c>
      <c r="J2690">
        <v>5</v>
      </c>
      <c r="K2690">
        <v>10</v>
      </c>
      <c r="L2690" t="s">
        <v>15568</v>
      </c>
      <c r="M2690" t="s">
        <v>23</v>
      </c>
      <c r="N2690" t="s">
        <v>39</v>
      </c>
      <c r="P2690" t="s">
        <v>164</v>
      </c>
      <c r="Q2690" t="s">
        <v>50</v>
      </c>
      <c r="R2690">
        <v>19.850000000000001</v>
      </c>
      <c r="S2690">
        <v>353.6</v>
      </c>
    </row>
    <row r="2691" spans="1:19">
      <c r="A2691" t="s">
        <v>6519</v>
      </c>
      <c r="B2691" s="2">
        <v>43807</v>
      </c>
      <c r="C2691" t="s">
        <v>22</v>
      </c>
      <c r="D2691">
        <v>56</v>
      </c>
      <c r="E2691" t="s">
        <v>23</v>
      </c>
      <c r="F2691">
        <v>3</v>
      </c>
      <c r="G2691">
        <v>3</v>
      </c>
      <c r="H2691" t="s">
        <v>3686</v>
      </c>
      <c r="I2691">
        <v>4165</v>
      </c>
      <c r="J2691">
        <v>1</v>
      </c>
      <c r="K2691">
        <v>68</v>
      </c>
      <c r="L2691" t="s">
        <v>316</v>
      </c>
      <c r="M2691" t="s">
        <v>23</v>
      </c>
      <c r="N2691" t="s">
        <v>39</v>
      </c>
      <c r="P2691" t="s">
        <v>164</v>
      </c>
      <c r="Q2691" t="s">
        <v>27</v>
      </c>
      <c r="R2691">
        <v>19.95</v>
      </c>
      <c r="S2691">
        <v>3789.24</v>
      </c>
    </row>
    <row r="2692" spans="1:19">
      <c r="A2692" t="s">
        <v>6521</v>
      </c>
      <c r="B2692" s="2">
        <v>43755</v>
      </c>
      <c r="C2692" t="s">
        <v>22</v>
      </c>
      <c r="D2692">
        <v>45</v>
      </c>
      <c r="E2692" t="s">
        <v>23</v>
      </c>
      <c r="F2692">
        <v>0</v>
      </c>
      <c r="G2692">
        <v>3</v>
      </c>
      <c r="H2692" t="s">
        <v>3686</v>
      </c>
      <c r="I2692">
        <v>4120</v>
      </c>
      <c r="J2692">
        <v>10</v>
      </c>
      <c r="K2692">
        <v>70</v>
      </c>
      <c r="L2692" t="s">
        <v>316</v>
      </c>
      <c r="M2692" t="s">
        <v>23</v>
      </c>
      <c r="N2692" t="s">
        <v>23</v>
      </c>
      <c r="O2692" t="s">
        <v>25</v>
      </c>
      <c r="P2692" t="s">
        <v>164</v>
      </c>
      <c r="Q2692" t="s">
        <v>50</v>
      </c>
      <c r="R2692">
        <v>99.35</v>
      </c>
      <c r="S2692">
        <v>10304.5</v>
      </c>
    </row>
    <row r="2693" spans="1:19">
      <c r="A2693" t="s">
        <v>6523</v>
      </c>
      <c r="B2693" s="2">
        <v>43825</v>
      </c>
      <c r="C2693" t="s">
        <v>22</v>
      </c>
      <c r="D2693">
        <v>58</v>
      </c>
      <c r="E2693" t="s">
        <v>23</v>
      </c>
      <c r="F2693">
        <v>0</v>
      </c>
      <c r="G2693">
        <v>3</v>
      </c>
      <c r="H2693" t="s">
        <v>3686</v>
      </c>
      <c r="I2693">
        <v>5015</v>
      </c>
      <c r="J2693">
        <v>2</v>
      </c>
      <c r="K2693">
        <v>68</v>
      </c>
      <c r="L2693" t="s">
        <v>316</v>
      </c>
      <c r="M2693" t="s">
        <v>23</v>
      </c>
      <c r="N2693" t="s">
        <v>23</v>
      </c>
      <c r="O2693" t="s">
        <v>25</v>
      </c>
      <c r="P2693" t="s">
        <v>26</v>
      </c>
      <c r="Q2693" t="s">
        <v>27</v>
      </c>
      <c r="R2693">
        <v>107.7</v>
      </c>
      <c r="S2693">
        <v>8953.58</v>
      </c>
    </row>
    <row r="2694" spans="1:19">
      <c r="A2694" t="s">
        <v>6526</v>
      </c>
      <c r="B2694" s="2">
        <v>43732</v>
      </c>
      <c r="C2694" t="s">
        <v>33</v>
      </c>
      <c r="D2694">
        <v>25</v>
      </c>
      <c r="E2694" t="s">
        <v>23</v>
      </c>
      <c r="F2694">
        <v>2</v>
      </c>
      <c r="G2694">
        <v>3</v>
      </c>
      <c r="H2694" t="s">
        <v>3686</v>
      </c>
      <c r="I2694">
        <v>6015</v>
      </c>
      <c r="J2694">
        <v>1</v>
      </c>
      <c r="K2694">
        <v>71</v>
      </c>
      <c r="L2694" t="s">
        <v>316</v>
      </c>
      <c r="M2694" t="s">
        <v>23</v>
      </c>
      <c r="N2694" t="s">
        <v>39</v>
      </c>
      <c r="P2694" t="s">
        <v>164</v>
      </c>
      <c r="Q2694" t="s">
        <v>50</v>
      </c>
      <c r="R2694">
        <v>19.899999999999999</v>
      </c>
      <c r="S2694">
        <v>2852.09</v>
      </c>
    </row>
    <row r="2695" spans="1:19">
      <c r="A2695" t="s">
        <v>6528</v>
      </c>
      <c r="B2695" s="2">
        <v>44641</v>
      </c>
      <c r="C2695" t="s">
        <v>33</v>
      </c>
      <c r="D2695">
        <v>28</v>
      </c>
      <c r="E2695" t="s">
        <v>23</v>
      </c>
      <c r="F2695">
        <v>3</v>
      </c>
      <c r="G2695">
        <v>3</v>
      </c>
      <c r="H2695" t="s">
        <v>3686</v>
      </c>
      <c r="I2695">
        <v>3539</v>
      </c>
      <c r="J2695">
        <v>2</v>
      </c>
      <c r="K2695">
        <v>41</v>
      </c>
      <c r="L2695" t="s">
        <v>15568</v>
      </c>
      <c r="M2695" t="s">
        <v>23</v>
      </c>
      <c r="N2695" t="s">
        <v>23</v>
      </c>
      <c r="O2695" t="s">
        <v>25</v>
      </c>
      <c r="P2695" t="s">
        <v>26</v>
      </c>
      <c r="Q2695" t="s">
        <v>27</v>
      </c>
      <c r="R2695">
        <v>94.9</v>
      </c>
      <c r="S2695">
        <v>5618.79</v>
      </c>
    </row>
    <row r="2696" spans="1:19">
      <c r="A2696" t="s">
        <v>6530</v>
      </c>
      <c r="B2696" s="2">
        <v>44318</v>
      </c>
      <c r="C2696" t="s">
        <v>22</v>
      </c>
      <c r="D2696">
        <v>25</v>
      </c>
      <c r="E2696" t="s">
        <v>23</v>
      </c>
      <c r="F2696">
        <v>0</v>
      </c>
      <c r="G2696">
        <v>3</v>
      </c>
      <c r="H2696" t="s">
        <v>3686</v>
      </c>
      <c r="I2696">
        <v>5703</v>
      </c>
      <c r="J2696">
        <v>5</v>
      </c>
      <c r="K2696">
        <v>51</v>
      </c>
      <c r="L2696" t="s">
        <v>142</v>
      </c>
      <c r="M2696" t="s">
        <v>23</v>
      </c>
      <c r="N2696" t="s">
        <v>23</v>
      </c>
      <c r="O2696" t="s">
        <v>56</v>
      </c>
      <c r="P2696" t="s">
        <v>164</v>
      </c>
      <c r="Q2696" t="s">
        <v>50</v>
      </c>
      <c r="R2696">
        <v>83.85</v>
      </c>
      <c r="S2696">
        <v>4658.49</v>
      </c>
    </row>
    <row r="2697" spans="1:19">
      <c r="A2697" t="s">
        <v>6532</v>
      </c>
      <c r="B2697" s="2">
        <v>44026</v>
      </c>
      <c r="C2697" t="s">
        <v>33</v>
      </c>
      <c r="D2697">
        <v>20</v>
      </c>
      <c r="E2697" t="s">
        <v>23</v>
      </c>
      <c r="F2697">
        <v>1</v>
      </c>
      <c r="G2697">
        <v>3</v>
      </c>
      <c r="H2697" t="s">
        <v>3686</v>
      </c>
      <c r="I2697">
        <v>5381</v>
      </c>
      <c r="J2697">
        <v>1</v>
      </c>
      <c r="K2697">
        <v>61</v>
      </c>
      <c r="L2697" t="s">
        <v>142</v>
      </c>
      <c r="M2697" t="s">
        <v>23</v>
      </c>
      <c r="N2697" t="s">
        <v>23</v>
      </c>
      <c r="O2697" t="s">
        <v>49</v>
      </c>
      <c r="P2697" t="s">
        <v>26</v>
      </c>
      <c r="Q2697" t="s">
        <v>27</v>
      </c>
      <c r="R2697">
        <v>59.8</v>
      </c>
      <c r="S2697">
        <v>5370.2</v>
      </c>
    </row>
    <row r="2698" spans="1:19">
      <c r="A2698" t="s">
        <v>6534</v>
      </c>
      <c r="B2698" s="2">
        <v>43865</v>
      </c>
      <c r="C2698" t="s">
        <v>22</v>
      </c>
      <c r="D2698">
        <v>27</v>
      </c>
      <c r="E2698" t="s">
        <v>23</v>
      </c>
      <c r="F2698">
        <v>2</v>
      </c>
      <c r="G2698">
        <v>3</v>
      </c>
      <c r="H2698" t="s">
        <v>3686</v>
      </c>
      <c r="I2698">
        <v>5500</v>
      </c>
      <c r="J2698">
        <v>10</v>
      </c>
      <c r="K2698">
        <v>66</v>
      </c>
      <c r="L2698" t="s">
        <v>316</v>
      </c>
      <c r="M2698" t="s">
        <v>23</v>
      </c>
      <c r="N2698" t="s">
        <v>23</v>
      </c>
      <c r="O2698" t="s">
        <v>56</v>
      </c>
      <c r="P2698" t="s">
        <v>164</v>
      </c>
      <c r="Q2698" t="s">
        <v>50</v>
      </c>
      <c r="R2698">
        <v>65.849999999999994</v>
      </c>
      <c r="S2698">
        <v>5873.11</v>
      </c>
    </row>
    <row r="2699" spans="1:19">
      <c r="A2699" t="s">
        <v>6536</v>
      </c>
      <c r="B2699" s="2">
        <v>43887</v>
      </c>
      <c r="C2699" t="s">
        <v>33</v>
      </c>
      <c r="D2699">
        <v>59</v>
      </c>
      <c r="E2699" t="s">
        <v>39</v>
      </c>
      <c r="F2699">
        <v>0</v>
      </c>
      <c r="G2699">
        <v>3</v>
      </c>
      <c r="H2699" t="s">
        <v>3686</v>
      </c>
      <c r="I2699">
        <v>4494</v>
      </c>
      <c r="J2699">
        <v>0</v>
      </c>
      <c r="K2699">
        <v>66</v>
      </c>
      <c r="L2699" t="s">
        <v>316</v>
      </c>
      <c r="M2699" t="s">
        <v>23</v>
      </c>
      <c r="N2699" t="s">
        <v>23</v>
      </c>
      <c r="O2699" t="s">
        <v>25</v>
      </c>
      <c r="P2699" t="s">
        <v>202</v>
      </c>
      <c r="Q2699" t="s">
        <v>27</v>
      </c>
      <c r="R2699">
        <v>104.55</v>
      </c>
      <c r="S2699">
        <v>7860.79</v>
      </c>
    </row>
    <row r="2700" spans="1:19">
      <c r="A2700" t="s">
        <v>6539</v>
      </c>
      <c r="B2700" s="2">
        <v>45223</v>
      </c>
      <c r="C2700" t="s">
        <v>33</v>
      </c>
      <c r="D2700">
        <v>44</v>
      </c>
      <c r="E2700" t="s">
        <v>23</v>
      </c>
      <c r="F2700">
        <v>0</v>
      </c>
      <c r="G2700">
        <v>3</v>
      </c>
      <c r="H2700" t="s">
        <v>3686</v>
      </c>
      <c r="I2700">
        <v>5722</v>
      </c>
      <c r="J2700">
        <v>1</v>
      </c>
      <c r="K2700">
        <v>22</v>
      </c>
      <c r="L2700" t="s">
        <v>97</v>
      </c>
      <c r="M2700" t="s">
        <v>23</v>
      </c>
      <c r="N2700" t="s">
        <v>23</v>
      </c>
      <c r="O2700" t="s">
        <v>56</v>
      </c>
      <c r="P2700" t="s">
        <v>26</v>
      </c>
      <c r="Q2700" t="s">
        <v>50</v>
      </c>
      <c r="R2700">
        <v>54.7</v>
      </c>
      <c r="S2700">
        <v>2055.0100000000002</v>
      </c>
    </row>
    <row r="2701" spans="1:19">
      <c r="A2701" t="s">
        <v>6541</v>
      </c>
      <c r="B2701" s="2">
        <v>43743</v>
      </c>
      <c r="C2701" t="s">
        <v>33</v>
      </c>
      <c r="D2701">
        <v>60</v>
      </c>
      <c r="E2701" t="s">
        <v>23</v>
      </c>
      <c r="F2701">
        <v>3</v>
      </c>
      <c r="G2701">
        <v>3</v>
      </c>
      <c r="H2701" t="s">
        <v>3686</v>
      </c>
      <c r="I2701">
        <v>4098</v>
      </c>
      <c r="J2701">
        <v>4</v>
      </c>
      <c r="K2701">
        <v>70</v>
      </c>
      <c r="L2701" t="s">
        <v>15568</v>
      </c>
      <c r="M2701" t="s">
        <v>23</v>
      </c>
      <c r="N2701" t="s">
        <v>23</v>
      </c>
      <c r="O2701" t="s">
        <v>25</v>
      </c>
      <c r="P2701" t="s">
        <v>164</v>
      </c>
      <c r="Q2701" t="s">
        <v>27</v>
      </c>
      <c r="R2701">
        <v>110.2</v>
      </c>
      <c r="S2701">
        <v>8225.5</v>
      </c>
    </row>
    <row r="2702" spans="1:19">
      <c r="A2702" t="s">
        <v>6543</v>
      </c>
      <c r="B2702" s="2">
        <v>43774</v>
      </c>
      <c r="C2702" t="s">
        <v>22</v>
      </c>
      <c r="D2702">
        <v>26</v>
      </c>
      <c r="E2702" t="s">
        <v>23</v>
      </c>
      <c r="F2702">
        <v>1</v>
      </c>
      <c r="G2702">
        <v>3</v>
      </c>
      <c r="H2702" t="s">
        <v>3686</v>
      </c>
      <c r="I2702">
        <v>5987</v>
      </c>
      <c r="J2702">
        <v>3</v>
      </c>
      <c r="K2702">
        <v>69</v>
      </c>
      <c r="L2702" t="s">
        <v>15568</v>
      </c>
      <c r="M2702" t="s">
        <v>39</v>
      </c>
      <c r="N2702" t="s">
        <v>23</v>
      </c>
      <c r="O2702" t="s">
        <v>49</v>
      </c>
      <c r="P2702" t="s">
        <v>164</v>
      </c>
      <c r="Q2702" t="s">
        <v>50</v>
      </c>
      <c r="R2702">
        <v>39.1</v>
      </c>
      <c r="S2702">
        <v>2779.5</v>
      </c>
    </row>
    <row r="2703" spans="1:19">
      <c r="A2703" t="s">
        <v>6545</v>
      </c>
      <c r="B2703" s="2">
        <v>43908</v>
      </c>
      <c r="C2703" t="s">
        <v>33</v>
      </c>
      <c r="D2703">
        <v>52</v>
      </c>
      <c r="E2703" t="s">
        <v>23</v>
      </c>
      <c r="F2703">
        <v>0</v>
      </c>
      <c r="G2703">
        <v>3</v>
      </c>
      <c r="H2703" t="s">
        <v>3686</v>
      </c>
      <c r="I2703">
        <v>5313</v>
      </c>
      <c r="J2703">
        <v>3</v>
      </c>
      <c r="K2703">
        <v>65</v>
      </c>
      <c r="L2703" t="s">
        <v>142</v>
      </c>
      <c r="M2703" t="s">
        <v>23</v>
      </c>
      <c r="N2703" t="s">
        <v>23</v>
      </c>
      <c r="O2703" t="s">
        <v>25</v>
      </c>
      <c r="P2703" t="s">
        <v>26</v>
      </c>
      <c r="Q2703" t="s">
        <v>27</v>
      </c>
      <c r="R2703">
        <v>105.05</v>
      </c>
      <c r="S2703">
        <v>9621.1</v>
      </c>
    </row>
    <row r="2704" spans="1:19">
      <c r="A2704" t="s">
        <v>6547</v>
      </c>
      <c r="B2704" s="2">
        <v>45370</v>
      </c>
      <c r="C2704" t="s">
        <v>33</v>
      </c>
      <c r="D2704">
        <v>35</v>
      </c>
      <c r="E2704" t="s">
        <v>39</v>
      </c>
      <c r="F2704">
        <v>0</v>
      </c>
      <c r="G2704">
        <v>3</v>
      </c>
      <c r="H2704" t="s">
        <v>3686</v>
      </c>
      <c r="I2704">
        <v>3650</v>
      </c>
      <c r="J2704">
        <v>0</v>
      </c>
      <c r="K2704">
        <v>17</v>
      </c>
      <c r="L2704" t="s">
        <v>97</v>
      </c>
      <c r="M2704" t="s">
        <v>23</v>
      </c>
      <c r="N2704" t="s">
        <v>23</v>
      </c>
      <c r="O2704" t="s">
        <v>25</v>
      </c>
      <c r="P2704" t="s">
        <v>26</v>
      </c>
      <c r="Q2704" t="s">
        <v>27</v>
      </c>
      <c r="R2704">
        <v>70.5</v>
      </c>
      <c r="S2704">
        <v>1875.86</v>
      </c>
    </row>
    <row r="2705" spans="1:19">
      <c r="A2705" t="s">
        <v>6549</v>
      </c>
      <c r="B2705" s="2">
        <v>44734</v>
      </c>
      <c r="C2705" t="s">
        <v>33</v>
      </c>
      <c r="D2705">
        <v>53</v>
      </c>
      <c r="E2705" t="s">
        <v>23</v>
      </c>
      <c r="F2705">
        <v>2</v>
      </c>
      <c r="G2705">
        <v>3</v>
      </c>
      <c r="H2705" t="s">
        <v>3686</v>
      </c>
      <c r="I2705">
        <v>4623</v>
      </c>
      <c r="J2705">
        <v>1</v>
      </c>
      <c r="K2705">
        <v>38</v>
      </c>
      <c r="L2705" t="s">
        <v>15568</v>
      </c>
      <c r="M2705" t="s">
        <v>23</v>
      </c>
      <c r="N2705" t="s">
        <v>39</v>
      </c>
      <c r="P2705" t="s">
        <v>202</v>
      </c>
      <c r="Q2705" t="s">
        <v>50</v>
      </c>
      <c r="R2705">
        <v>19.600000000000001</v>
      </c>
      <c r="S2705">
        <v>2158.46</v>
      </c>
    </row>
    <row r="2706" spans="1:19">
      <c r="A2706" t="s">
        <v>6551</v>
      </c>
      <c r="B2706" s="2">
        <v>43760</v>
      </c>
      <c r="C2706" t="s">
        <v>33</v>
      </c>
      <c r="D2706">
        <v>60</v>
      </c>
      <c r="E2706" t="s">
        <v>23</v>
      </c>
      <c r="F2706">
        <v>3</v>
      </c>
      <c r="G2706">
        <v>3</v>
      </c>
      <c r="H2706" t="s">
        <v>3686</v>
      </c>
      <c r="I2706">
        <v>5261</v>
      </c>
      <c r="J2706">
        <v>1</v>
      </c>
      <c r="K2706">
        <v>70</v>
      </c>
      <c r="L2706" t="s">
        <v>15568</v>
      </c>
      <c r="M2706" t="s">
        <v>23</v>
      </c>
      <c r="N2706" t="s">
        <v>39</v>
      </c>
      <c r="P2706" t="s">
        <v>164</v>
      </c>
      <c r="Q2706" t="s">
        <v>50</v>
      </c>
      <c r="R2706">
        <v>19.2</v>
      </c>
      <c r="S2706">
        <v>4105.5</v>
      </c>
    </row>
    <row r="2707" spans="1:19">
      <c r="A2707" t="s">
        <v>6553</v>
      </c>
      <c r="B2707" s="2">
        <v>44178</v>
      </c>
      <c r="C2707" t="s">
        <v>33</v>
      </c>
      <c r="D2707">
        <v>38</v>
      </c>
      <c r="E2707" t="s">
        <v>23</v>
      </c>
      <c r="F2707">
        <v>1</v>
      </c>
      <c r="G2707">
        <v>3</v>
      </c>
      <c r="H2707" t="s">
        <v>3686</v>
      </c>
      <c r="I2707">
        <v>6494</v>
      </c>
      <c r="J2707">
        <v>7</v>
      </c>
      <c r="K2707">
        <v>56</v>
      </c>
      <c r="L2707" t="s">
        <v>15568</v>
      </c>
      <c r="M2707" t="s">
        <v>23</v>
      </c>
      <c r="N2707" t="s">
        <v>23</v>
      </c>
      <c r="O2707" t="s">
        <v>49</v>
      </c>
      <c r="P2707" t="s">
        <v>202</v>
      </c>
      <c r="Q2707" t="s">
        <v>27</v>
      </c>
      <c r="R2707">
        <v>68.75</v>
      </c>
      <c r="S2707">
        <v>4334.76</v>
      </c>
    </row>
    <row r="2708" spans="1:19">
      <c r="A2708" t="s">
        <v>6555</v>
      </c>
      <c r="B2708" s="2">
        <v>44657</v>
      </c>
      <c r="C2708" t="s">
        <v>33</v>
      </c>
      <c r="D2708">
        <v>25</v>
      </c>
      <c r="E2708" t="s">
        <v>39</v>
      </c>
      <c r="F2708">
        <v>0</v>
      </c>
      <c r="G2708">
        <v>3</v>
      </c>
      <c r="H2708" t="s">
        <v>3686</v>
      </c>
      <c r="I2708">
        <v>3819</v>
      </c>
      <c r="J2708">
        <v>0</v>
      </c>
      <c r="K2708">
        <v>40</v>
      </c>
      <c r="L2708" t="s">
        <v>142</v>
      </c>
      <c r="M2708" t="s">
        <v>23</v>
      </c>
      <c r="N2708" t="s">
        <v>23</v>
      </c>
      <c r="O2708" t="s">
        <v>25</v>
      </c>
      <c r="P2708" t="s">
        <v>26</v>
      </c>
      <c r="Q2708" t="s">
        <v>27</v>
      </c>
      <c r="R2708">
        <v>93.4</v>
      </c>
      <c r="S2708">
        <v>3865.42</v>
      </c>
    </row>
    <row r="2709" spans="1:19">
      <c r="A2709" t="s">
        <v>6557</v>
      </c>
      <c r="B2709" s="2">
        <v>43712</v>
      </c>
      <c r="C2709" t="s">
        <v>33</v>
      </c>
      <c r="D2709">
        <v>54</v>
      </c>
      <c r="E2709" t="s">
        <v>23</v>
      </c>
      <c r="F2709">
        <v>0</v>
      </c>
      <c r="G2709">
        <v>3</v>
      </c>
      <c r="H2709" t="s">
        <v>3686</v>
      </c>
      <c r="I2709">
        <v>4583</v>
      </c>
      <c r="J2709">
        <v>4</v>
      </c>
      <c r="K2709">
        <v>71</v>
      </c>
      <c r="L2709" t="s">
        <v>316</v>
      </c>
      <c r="M2709" t="s">
        <v>23</v>
      </c>
      <c r="N2709" t="s">
        <v>23</v>
      </c>
      <c r="O2709" t="s">
        <v>25</v>
      </c>
      <c r="P2709" t="s">
        <v>164</v>
      </c>
      <c r="Q2709" t="s">
        <v>50</v>
      </c>
      <c r="R2709">
        <v>80.7</v>
      </c>
      <c r="S2709">
        <v>8799.2900000000009</v>
      </c>
    </row>
    <row r="2710" spans="1:19">
      <c r="A2710" t="s">
        <v>6559</v>
      </c>
      <c r="B2710" s="2">
        <v>43699</v>
      </c>
      <c r="C2710" t="s">
        <v>22</v>
      </c>
      <c r="D2710">
        <v>73</v>
      </c>
      <c r="E2710" t="s">
        <v>23</v>
      </c>
      <c r="F2710">
        <v>2</v>
      </c>
      <c r="G2710">
        <v>3</v>
      </c>
      <c r="H2710" t="s">
        <v>3686</v>
      </c>
      <c r="I2710">
        <v>5092</v>
      </c>
      <c r="J2710">
        <v>4</v>
      </c>
      <c r="K2710">
        <v>72</v>
      </c>
      <c r="L2710" t="s">
        <v>15568</v>
      </c>
      <c r="M2710" t="s">
        <v>23</v>
      </c>
      <c r="N2710" t="s">
        <v>23</v>
      </c>
      <c r="O2710" t="s">
        <v>25</v>
      </c>
      <c r="P2710" t="s">
        <v>164</v>
      </c>
      <c r="Q2710" t="s">
        <v>50</v>
      </c>
      <c r="R2710">
        <v>104.1</v>
      </c>
      <c r="S2710">
        <v>8698.74</v>
      </c>
    </row>
    <row r="2711" spans="1:19">
      <c r="A2711" t="s">
        <v>6561</v>
      </c>
      <c r="B2711" s="2">
        <v>44364</v>
      </c>
      <c r="C2711" t="s">
        <v>33</v>
      </c>
      <c r="D2711">
        <v>67</v>
      </c>
      <c r="E2711" t="s">
        <v>23</v>
      </c>
      <c r="F2711">
        <v>0</v>
      </c>
      <c r="G2711">
        <v>3</v>
      </c>
      <c r="H2711" t="s">
        <v>3686</v>
      </c>
      <c r="I2711">
        <v>5211</v>
      </c>
      <c r="J2711">
        <v>1</v>
      </c>
      <c r="K2711">
        <v>50</v>
      </c>
      <c r="L2711" t="s">
        <v>142</v>
      </c>
      <c r="M2711" t="s">
        <v>23</v>
      </c>
      <c r="N2711" t="s">
        <v>23</v>
      </c>
      <c r="O2711" t="s">
        <v>25</v>
      </c>
      <c r="P2711" t="s">
        <v>26</v>
      </c>
      <c r="Q2711" t="s">
        <v>27</v>
      </c>
      <c r="R2711">
        <v>108.75</v>
      </c>
      <c r="S2711">
        <v>5890.9</v>
      </c>
    </row>
    <row r="2712" spans="1:19">
      <c r="A2712" t="s">
        <v>6563</v>
      </c>
      <c r="B2712" s="2">
        <v>45790</v>
      </c>
      <c r="C2712" t="s">
        <v>33</v>
      </c>
      <c r="D2712">
        <v>70</v>
      </c>
      <c r="E2712" t="s">
        <v>39</v>
      </c>
      <c r="F2712">
        <v>3</v>
      </c>
      <c r="G2712">
        <v>3</v>
      </c>
      <c r="H2712" t="s">
        <v>3751</v>
      </c>
      <c r="I2712">
        <v>5613</v>
      </c>
      <c r="J2712">
        <v>0</v>
      </c>
      <c r="K2712">
        <v>3</v>
      </c>
      <c r="L2712" t="s">
        <v>48</v>
      </c>
      <c r="M2712" t="s">
        <v>23</v>
      </c>
      <c r="N2712" t="s">
        <v>23</v>
      </c>
      <c r="O2712" t="s">
        <v>49</v>
      </c>
      <c r="P2712" t="s">
        <v>26</v>
      </c>
      <c r="Q2712" t="s">
        <v>27</v>
      </c>
      <c r="R2712">
        <v>64.5</v>
      </c>
      <c r="S2712">
        <v>356.05</v>
      </c>
    </row>
    <row r="2713" spans="1:19">
      <c r="A2713" t="s">
        <v>6565</v>
      </c>
      <c r="B2713" s="2">
        <v>43687</v>
      </c>
      <c r="C2713" t="s">
        <v>22</v>
      </c>
      <c r="D2713">
        <v>51</v>
      </c>
      <c r="E2713" t="s">
        <v>39</v>
      </c>
      <c r="F2713">
        <v>0</v>
      </c>
      <c r="G2713">
        <v>3</v>
      </c>
      <c r="H2713" t="s">
        <v>3686</v>
      </c>
      <c r="I2713">
        <v>5781</v>
      </c>
      <c r="J2713">
        <v>0</v>
      </c>
      <c r="K2713">
        <v>72</v>
      </c>
      <c r="L2713" t="s">
        <v>316</v>
      </c>
      <c r="M2713" t="s">
        <v>23</v>
      </c>
      <c r="N2713" t="s">
        <v>23</v>
      </c>
      <c r="O2713" t="s">
        <v>25</v>
      </c>
      <c r="P2713" t="s">
        <v>164</v>
      </c>
      <c r="Q2713" t="s">
        <v>27</v>
      </c>
      <c r="R2713">
        <v>100.9</v>
      </c>
      <c r="S2713">
        <v>9225.2099999999991</v>
      </c>
    </row>
    <row r="2714" spans="1:19">
      <c r="A2714" t="s">
        <v>6567</v>
      </c>
      <c r="B2714" s="2">
        <v>45742</v>
      </c>
      <c r="C2714" t="s">
        <v>33</v>
      </c>
      <c r="D2714">
        <v>52</v>
      </c>
      <c r="E2714" t="s">
        <v>39</v>
      </c>
      <c r="F2714">
        <v>0</v>
      </c>
      <c r="G2714">
        <v>3</v>
      </c>
      <c r="H2714" t="s">
        <v>3686</v>
      </c>
      <c r="I2714">
        <v>2739</v>
      </c>
      <c r="J2714">
        <v>0</v>
      </c>
      <c r="K2714">
        <v>5</v>
      </c>
      <c r="L2714" t="s">
        <v>15568</v>
      </c>
      <c r="M2714" t="s">
        <v>23</v>
      </c>
      <c r="N2714" t="s">
        <v>23</v>
      </c>
      <c r="O2714" t="s">
        <v>49</v>
      </c>
      <c r="P2714" t="s">
        <v>26</v>
      </c>
      <c r="Q2714" t="s">
        <v>27</v>
      </c>
      <c r="R2714">
        <v>50.55</v>
      </c>
      <c r="S2714">
        <v>459.85</v>
      </c>
    </row>
    <row r="2715" spans="1:19">
      <c r="A2715" t="s">
        <v>6569</v>
      </c>
      <c r="B2715" s="2">
        <v>43694</v>
      </c>
      <c r="C2715" t="s">
        <v>33</v>
      </c>
      <c r="D2715">
        <v>24</v>
      </c>
      <c r="E2715" t="s">
        <v>23</v>
      </c>
      <c r="F2715">
        <v>0</v>
      </c>
      <c r="G2715">
        <v>3</v>
      </c>
      <c r="H2715" t="s">
        <v>3686</v>
      </c>
      <c r="I2715">
        <v>6091</v>
      </c>
      <c r="J2715">
        <v>6</v>
      </c>
      <c r="K2715">
        <v>72</v>
      </c>
      <c r="L2715" t="s">
        <v>15568</v>
      </c>
      <c r="M2715" t="s">
        <v>23</v>
      </c>
      <c r="N2715" t="s">
        <v>23</v>
      </c>
      <c r="O2715" t="s">
        <v>49</v>
      </c>
      <c r="P2715" t="s">
        <v>164</v>
      </c>
      <c r="Q2715" t="s">
        <v>27</v>
      </c>
      <c r="R2715">
        <v>90.95</v>
      </c>
      <c r="S2715">
        <v>9538.68</v>
      </c>
    </row>
    <row r="2716" spans="1:19">
      <c r="A2716" t="s">
        <v>6572</v>
      </c>
      <c r="B2716" s="2">
        <v>45846</v>
      </c>
      <c r="C2716" t="s">
        <v>33</v>
      </c>
      <c r="D2716">
        <v>52</v>
      </c>
      <c r="E2716" t="s">
        <v>39</v>
      </c>
      <c r="F2716">
        <v>0</v>
      </c>
      <c r="G2716">
        <v>3</v>
      </c>
      <c r="H2716" t="s">
        <v>3751</v>
      </c>
      <c r="I2716">
        <v>5249</v>
      </c>
      <c r="J2716">
        <v>0</v>
      </c>
      <c r="K2716">
        <v>1</v>
      </c>
      <c r="L2716" t="s">
        <v>48</v>
      </c>
      <c r="M2716" t="s">
        <v>23</v>
      </c>
      <c r="N2716" t="s">
        <v>39</v>
      </c>
      <c r="P2716" t="s">
        <v>26</v>
      </c>
      <c r="Q2716" t="s">
        <v>27</v>
      </c>
      <c r="R2716">
        <v>25.7</v>
      </c>
      <c r="S2716">
        <v>69.540000000000006</v>
      </c>
    </row>
    <row r="2717" spans="1:19">
      <c r="A2717" t="s">
        <v>6574</v>
      </c>
      <c r="B2717" s="2">
        <v>45637</v>
      </c>
      <c r="C2717" t="s">
        <v>22</v>
      </c>
      <c r="D2717">
        <v>30</v>
      </c>
      <c r="E2717" t="s">
        <v>39</v>
      </c>
      <c r="F2717">
        <v>0</v>
      </c>
      <c r="G2717">
        <v>3</v>
      </c>
      <c r="H2717" t="s">
        <v>3686</v>
      </c>
      <c r="I2717">
        <v>3003</v>
      </c>
      <c r="J2717">
        <v>0</v>
      </c>
      <c r="K2717">
        <v>8</v>
      </c>
      <c r="L2717" t="s">
        <v>48</v>
      </c>
      <c r="M2717" t="s">
        <v>23</v>
      </c>
      <c r="N2717" t="s">
        <v>23</v>
      </c>
      <c r="O2717" t="s">
        <v>49</v>
      </c>
      <c r="P2717" t="s">
        <v>26</v>
      </c>
      <c r="Q2717" t="s">
        <v>27</v>
      </c>
      <c r="R2717">
        <v>59.25</v>
      </c>
      <c r="S2717">
        <v>822.2</v>
      </c>
    </row>
    <row r="2718" spans="1:19">
      <c r="A2718" t="s">
        <v>6577</v>
      </c>
      <c r="B2718" s="2">
        <v>45435</v>
      </c>
      <c r="C2718" t="s">
        <v>22</v>
      </c>
      <c r="D2718">
        <v>38</v>
      </c>
      <c r="E2718" t="s">
        <v>23</v>
      </c>
      <c r="F2718">
        <v>3</v>
      </c>
      <c r="G2718">
        <v>3</v>
      </c>
      <c r="H2718" t="s">
        <v>3686</v>
      </c>
      <c r="I2718">
        <v>2742</v>
      </c>
      <c r="J2718">
        <v>2</v>
      </c>
      <c r="K2718">
        <v>15</v>
      </c>
      <c r="L2718" t="s">
        <v>15568</v>
      </c>
      <c r="M2718" t="s">
        <v>23</v>
      </c>
      <c r="N2718" t="s">
        <v>39</v>
      </c>
      <c r="P2718" t="s">
        <v>164</v>
      </c>
      <c r="Q2718" t="s">
        <v>50</v>
      </c>
      <c r="R2718">
        <v>19.350000000000001</v>
      </c>
      <c r="S2718">
        <v>975.9</v>
      </c>
    </row>
    <row r="2719" spans="1:19">
      <c r="A2719" t="s">
        <v>6579</v>
      </c>
      <c r="B2719" s="2">
        <v>44051</v>
      </c>
      <c r="C2719" t="s">
        <v>33</v>
      </c>
      <c r="D2719">
        <v>19</v>
      </c>
      <c r="E2719" t="s">
        <v>23</v>
      </c>
      <c r="F2719">
        <v>0</v>
      </c>
      <c r="G2719">
        <v>3</v>
      </c>
      <c r="H2719" t="s">
        <v>3686</v>
      </c>
      <c r="I2719">
        <v>4029</v>
      </c>
      <c r="J2719">
        <v>7</v>
      </c>
      <c r="K2719">
        <v>60</v>
      </c>
      <c r="L2719" t="s">
        <v>142</v>
      </c>
      <c r="M2719" t="s">
        <v>23</v>
      </c>
      <c r="N2719" t="s">
        <v>23</v>
      </c>
      <c r="O2719" t="s">
        <v>56</v>
      </c>
      <c r="P2719" t="s">
        <v>164</v>
      </c>
      <c r="Q2719" t="s">
        <v>27</v>
      </c>
      <c r="R2719">
        <v>59.85</v>
      </c>
      <c r="S2719">
        <v>5967.45</v>
      </c>
    </row>
    <row r="2720" spans="1:19">
      <c r="A2720" t="s">
        <v>6581</v>
      </c>
      <c r="B2720" s="2">
        <v>45190</v>
      </c>
      <c r="C2720" t="s">
        <v>33</v>
      </c>
      <c r="D2720">
        <v>49</v>
      </c>
      <c r="E2720" t="s">
        <v>23</v>
      </c>
      <c r="F2720">
        <v>2</v>
      </c>
      <c r="G2720">
        <v>3</v>
      </c>
      <c r="H2720" t="s">
        <v>3686</v>
      </c>
      <c r="I2720">
        <v>2177</v>
      </c>
      <c r="J2720">
        <v>5</v>
      </c>
      <c r="K2720">
        <v>23</v>
      </c>
      <c r="L2720" t="s">
        <v>15568</v>
      </c>
      <c r="M2720" t="s">
        <v>23</v>
      </c>
      <c r="N2720" t="s">
        <v>23</v>
      </c>
      <c r="O2720" t="s">
        <v>25</v>
      </c>
      <c r="P2720" t="s">
        <v>26</v>
      </c>
      <c r="Q2720" t="s">
        <v>84</v>
      </c>
      <c r="R2720">
        <v>84.4</v>
      </c>
      <c r="S2720">
        <v>2563.37</v>
      </c>
    </row>
    <row r="2721" spans="1:19">
      <c r="A2721" t="s">
        <v>6583</v>
      </c>
      <c r="B2721" s="2">
        <v>45088</v>
      </c>
      <c r="C2721" t="s">
        <v>33</v>
      </c>
      <c r="D2721">
        <v>19</v>
      </c>
      <c r="E2721" t="s">
        <v>23</v>
      </c>
      <c r="F2721">
        <v>0</v>
      </c>
      <c r="G2721">
        <v>3</v>
      </c>
      <c r="H2721" t="s">
        <v>3686</v>
      </c>
      <c r="I2721">
        <v>5168</v>
      </c>
      <c r="J2721">
        <v>5</v>
      </c>
      <c r="K2721">
        <v>26</v>
      </c>
      <c r="L2721" t="s">
        <v>15568</v>
      </c>
      <c r="M2721" t="s">
        <v>23</v>
      </c>
      <c r="N2721" t="s">
        <v>23</v>
      </c>
      <c r="O2721" t="s">
        <v>25</v>
      </c>
      <c r="P2721" t="s">
        <v>26</v>
      </c>
      <c r="Q2721" t="s">
        <v>27</v>
      </c>
      <c r="R2721">
        <v>79.3</v>
      </c>
      <c r="S2721">
        <v>2993.4</v>
      </c>
    </row>
    <row r="2722" spans="1:19">
      <c r="A2722" t="s">
        <v>6585</v>
      </c>
      <c r="B2722" s="2">
        <v>43692</v>
      </c>
      <c r="C2722" t="s">
        <v>33</v>
      </c>
      <c r="D2722">
        <v>50</v>
      </c>
      <c r="E2722" t="s">
        <v>23</v>
      </c>
      <c r="F2722">
        <v>1</v>
      </c>
      <c r="G2722">
        <v>3</v>
      </c>
      <c r="H2722" t="s">
        <v>3686</v>
      </c>
      <c r="I2722">
        <v>6173</v>
      </c>
      <c r="J2722">
        <v>10</v>
      </c>
      <c r="K2722">
        <v>72</v>
      </c>
      <c r="L2722" t="s">
        <v>15568</v>
      </c>
      <c r="M2722" t="s">
        <v>23</v>
      </c>
      <c r="N2722" t="s">
        <v>23</v>
      </c>
      <c r="O2722" t="s">
        <v>25</v>
      </c>
      <c r="P2722" t="s">
        <v>164</v>
      </c>
      <c r="Q2722" t="s">
        <v>27</v>
      </c>
      <c r="R2722">
        <v>117.6</v>
      </c>
      <c r="S2722">
        <v>11688.9</v>
      </c>
    </row>
    <row r="2723" spans="1:19">
      <c r="A2723" t="s">
        <v>6588</v>
      </c>
      <c r="B2723" s="2">
        <v>45041</v>
      </c>
      <c r="C2723" t="s">
        <v>33</v>
      </c>
      <c r="D2723">
        <v>28</v>
      </c>
      <c r="E2723" t="s">
        <v>23</v>
      </c>
      <c r="F2723">
        <v>2</v>
      </c>
      <c r="G2723">
        <v>3</v>
      </c>
      <c r="H2723" t="s">
        <v>3686</v>
      </c>
      <c r="I2723">
        <v>5195</v>
      </c>
      <c r="J2723">
        <v>6</v>
      </c>
      <c r="K2723">
        <v>28</v>
      </c>
      <c r="L2723" t="s">
        <v>40</v>
      </c>
      <c r="M2723" t="s">
        <v>23</v>
      </c>
      <c r="N2723" t="s">
        <v>23</v>
      </c>
      <c r="O2723" t="s">
        <v>25</v>
      </c>
      <c r="P2723" t="s">
        <v>202</v>
      </c>
      <c r="Q2723" t="s">
        <v>27</v>
      </c>
      <c r="R2723">
        <v>70.400000000000006</v>
      </c>
      <c r="S2723">
        <v>2354.52</v>
      </c>
    </row>
    <row r="2724" spans="1:19">
      <c r="A2724" t="s">
        <v>6590</v>
      </c>
      <c r="B2724" s="2">
        <v>44675</v>
      </c>
      <c r="C2724" t="s">
        <v>33</v>
      </c>
      <c r="D2724">
        <v>56</v>
      </c>
      <c r="E2724" t="s">
        <v>39</v>
      </c>
      <c r="F2724">
        <v>0</v>
      </c>
      <c r="G2724">
        <v>3</v>
      </c>
      <c r="H2724" t="s">
        <v>3686</v>
      </c>
      <c r="I2724">
        <v>3885</v>
      </c>
      <c r="J2724">
        <v>0</v>
      </c>
      <c r="K2724">
        <v>40</v>
      </c>
      <c r="L2724" t="s">
        <v>15568</v>
      </c>
      <c r="M2724" t="s">
        <v>23</v>
      </c>
      <c r="N2724" t="s">
        <v>23</v>
      </c>
      <c r="O2724" t="s">
        <v>49</v>
      </c>
      <c r="P2724" t="s">
        <v>26</v>
      </c>
      <c r="Q2724" t="s">
        <v>50</v>
      </c>
      <c r="R2724">
        <v>65.099999999999994</v>
      </c>
      <c r="S2724">
        <v>3048.4</v>
      </c>
    </row>
    <row r="2725" spans="1:19">
      <c r="A2725" t="s">
        <v>6592</v>
      </c>
      <c r="B2725" s="2">
        <v>43787</v>
      </c>
      <c r="C2725" t="s">
        <v>22</v>
      </c>
      <c r="D2725">
        <v>32</v>
      </c>
      <c r="E2725" t="s">
        <v>23</v>
      </c>
      <c r="F2725">
        <v>2</v>
      </c>
      <c r="G2725">
        <v>3</v>
      </c>
      <c r="H2725" t="s">
        <v>3686</v>
      </c>
      <c r="I2725">
        <v>6058</v>
      </c>
      <c r="J2725">
        <v>10</v>
      </c>
      <c r="K2725">
        <v>69</v>
      </c>
      <c r="L2725" t="s">
        <v>316</v>
      </c>
      <c r="M2725" t="s">
        <v>23</v>
      </c>
      <c r="N2725" t="s">
        <v>39</v>
      </c>
      <c r="P2725" t="s">
        <v>164</v>
      </c>
      <c r="Q2725" t="s">
        <v>27</v>
      </c>
      <c r="R2725">
        <v>19.899999999999999</v>
      </c>
      <c r="S2725">
        <v>3301.81</v>
      </c>
    </row>
    <row r="2726" spans="1:19">
      <c r="A2726" t="s">
        <v>6594</v>
      </c>
      <c r="B2726" s="2">
        <v>45679</v>
      </c>
      <c r="C2726" t="s">
        <v>33</v>
      </c>
      <c r="D2726">
        <v>49</v>
      </c>
      <c r="E2726" t="s">
        <v>23</v>
      </c>
      <c r="F2726">
        <v>3</v>
      </c>
      <c r="G2726">
        <v>3</v>
      </c>
      <c r="H2726" t="s">
        <v>3686</v>
      </c>
      <c r="I2726">
        <v>3334</v>
      </c>
      <c r="J2726">
        <v>1</v>
      </c>
      <c r="K2726">
        <v>7</v>
      </c>
      <c r="L2726" t="s">
        <v>15568</v>
      </c>
      <c r="M2726" t="s">
        <v>23</v>
      </c>
      <c r="N2726" t="s">
        <v>23</v>
      </c>
      <c r="O2726" t="s">
        <v>49</v>
      </c>
      <c r="P2726" t="s">
        <v>202</v>
      </c>
      <c r="Q2726" t="s">
        <v>27</v>
      </c>
      <c r="R2726">
        <v>69.45</v>
      </c>
      <c r="S2726">
        <v>609.41999999999996</v>
      </c>
    </row>
    <row r="2727" spans="1:19">
      <c r="A2727" t="s">
        <v>6597</v>
      </c>
      <c r="B2727" s="2">
        <v>45847</v>
      </c>
      <c r="C2727" t="s">
        <v>33</v>
      </c>
      <c r="D2727">
        <v>39</v>
      </c>
      <c r="E2727" t="s">
        <v>39</v>
      </c>
      <c r="F2727">
        <v>3</v>
      </c>
      <c r="G2727">
        <v>3</v>
      </c>
      <c r="H2727" t="s">
        <v>3751</v>
      </c>
      <c r="I2727">
        <v>5969</v>
      </c>
      <c r="J2727">
        <v>0</v>
      </c>
      <c r="K2727">
        <v>1</v>
      </c>
      <c r="L2727" t="s">
        <v>48</v>
      </c>
      <c r="M2727" t="s">
        <v>23</v>
      </c>
      <c r="N2727" t="s">
        <v>23</v>
      </c>
      <c r="O2727" t="s">
        <v>56</v>
      </c>
      <c r="P2727" t="s">
        <v>26</v>
      </c>
      <c r="Q2727" t="s">
        <v>50</v>
      </c>
      <c r="R2727">
        <v>49.9</v>
      </c>
      <c r="S2727">
        <v>58.9</v>
      </c>
    </row>
    <row r="2728" spans="1:19">
      <c r="A2728" t="s">
        <v>6598</v>
      </c>
      <c r="B2728" s="2">
        <v>45723</v>
      </c>
      <c r="C2728" t="s">
        <v>22</v>
      </c>
      <c r="D2728">
        <v>39</v>
      </c>
      <c r="E2728" t="s">
        <v>23</v>
      </c>
      <c r="F2728">
        <v>2</v>
      </c>
      <c r="G2728">
        <v>3</v>
      </c>
      <c r="H2728" t="s">
        <v>3686</v>
      </c>
      <c r="I2728">
        <v>3629</v>
      </c>
      <c r="J2728">
        <v>1</v>
      </c>
      <c r="K2728">
        <v>5</v>
      </c>
      <c r="L2728" t="s">
        <v>15568</v>
      </c>
      <c r="M2728" t="s">
        <v>23</v>
      </c>
      <c r="N2728" t="s">
        <v>39</v>
      </c>
      <c r="P2728" t="s">
        <v>202</v>
      </c>
      <c r="Q2728" t="s">
        <v>27</v>
      </c>
      <c r="R2728">
        <v>20.55</v>
      </c>
      <c r="S2728">
        <v>305.5</v>
      </c>
    </row>
    <row r="2729" spans="1:19">
      <c r="A2729" t="s">
        <v>6600</v>
      </c>
      <c r="B2729" s="2">
        <v>44474</v>
      </c>
      <c r="C2729" t="s">
        <v>33</v>
      </c>
      <c r="D2729">
        <v>27</v>
      </c>
      <c r="E2729" t="s">
        <v>39</v>
      </c>
      <c r="F2729">
        <v>0</v>
      </c>
      <c r="G2729">
        <v>3</v>
      </c>
      <c r="H2729" t="s">
        <v>3686</v>
      </c>
      <c r="I2729">
        <v>4727</v>
      </c>
      <c r="J2729">
        <v>0</v>
      </c>
      <c r="K2729">
        <v>46</v>
      </c>
      <c r="L2729" t="s">
        <v>142</v>
      </c>
      <c r="M2729" t="s">
        <v>23</v>
      </c>
      <c r="N2729" t="s">
        <v>23</v>
      </c>
      <c r="O2729" t="s">
        <v>25</v>
      </c>
      <c r="P2729" t="s">
        <v>202</v>
      </c>
      <c r="Q2729" t="s">
        <v>50</v>
      </c>
      <c r="R2729">
        <v>95.65</v>
      </c>
      <c r="S2729">
        <v>6071.8</v>
      </c>
    </row>
    <row r="2730" spans="1:19">
      <c r="A2730" t="s">
        <v>6602</v>
      </c>
      <c r="B2730" s="2">
        <v>45842</v>
      </c>
      <c r="C2730" t="s">
        <v>33</v>
      </c>
      <c r="D2730">
        <v>27</v>
      </c>
      <c r="E2730" t="s">
        <v>39</v>
      </c>
      <c r="F2730">
        <v>3</v>
      </c>
      <c r="G2730">
        <v>3</v>
      </c>
      <c r="H2730" t="s">
        <v>3751</v>
      </c>
      <c r="I2730">
        <v>4359</v>
      </c>
      <c r="J2730">
        <v>0</v>
      </c>
      <c r="K2730">
        <v>1</v>
      </c>
      <c r="L2730" t="s">
        <v>15568</v>
      </c>
      <c r="M2730" t="s">
        <v>23</v>
      </c>
      <c r="N2730" t="s">
        <v>23</v>
      </c>
      <c r="O2730" t="s">
        <v>49</v>
      </c>
      <c r="P2730" t="s">
        <v>26</v>
      </c>
      <c r="Q2730" t="s">
        <v>27</v>
      </c>
      <c r="R2730">
        <v>54.5</v>
      </c>
      <c r="S2730">
        <v>87.71</v>
      </c>
    </row>
    <row r="2731" spans="1:19">
      <c r="A2731" t="s">
        <v>6604</v>
      </c>
      <c r="B2731" s="2">
        <v>45843</v>
      </c>
      <c r="C2731" t="s">
        <v>33</v>
      </c>
      <c r="D2731">
        <v>63</v>
      </c>
      <c r="E2731" t="s">
        <v>23</v>
      </c>
      <c r="F2731">
        <v>0</v>
      </c>
      <c r="G2731">
        <v>3</v>
      </c>
      <c r="H2731" t="s">
        <v>3751</v>
      </c>
      <c r="I2731">
        <v>4099</v>
      </c>
      <c r="J2731">
        <v>9</v>
      </c>
      <c r="K2731">
        <v>1</v>
      </c>
      <c r="L2731" t="s">
        <v>15568</v>
      </c>
      <c r="M2731" t="s">
        <v>39</v>
      </c>
      <c r="N2731" t="s">
        <v>23</v>
      </c>
      <c r="O2731" t="s">
        <v>49</v>
      </c>
      <c r="P2731" t="s">
        <v>26</v>
      </c>
      <c r="Q2731" t="s">
        <v>27</v>
      </c>
      <c r="R2731">
        <v>35</v>
      </c>
      <c r="S2731">
        <v>35</v>
      </c>
    </row>
    <row r="2732" spans="1:19">
      <c r="A2732" t="s">
        <v>6605</v>
      </c>
      <c r="B2732" s="2">
        <v>45049</v>
      </c>
      <c r="C2732" t="s">
        <v>33</v>
      </c>
      <c r="D2732">
        <v>33</v>
      </c>
      <c r="E2732" t="s">
        <v>39</v>
      </c>
      <c r="F2732">
        <v>0</v>
      </c>
      <c r="G2732">
        <v>3</v>
      </c>
      <c r="H2732" t="s">
        <v>3686</v>
      </c>
      <c r="I2732">
        <v>4384</v>
      </c>
      <c r="J2732">
        <v>0</v>
      </c>
      <c r="K2732">
        <v>27</v>
      </c>
      <c r="L2732" t="s">
        <v>40</v>
      </c>
      <c r="M2732" t="s">
        <v>23</v>
      </c>
      <c r="N2732" t="s">
        <v>23</v>
      </c>
      <c r="O2732" t="s">
        <v>25</v>
      </c>
      <c r="P2732" t="s">
        <v>26</v>
      </c>
      <c r="Q2732" t="s">
        <v>27</v>
      </c>
      <c r="R2732">
        <v>89.2</v>
      </c>
      <c r="S2732">
        <v>3453.34</v>
      </c>
    </row>
    <row r="2733" spans="1:19">
      <c r="A2733" t="s">
        <v>6607</v>
      </c>
      <c r="B2733" s="2">
        <v>45053</v>
      </c>
      <c r="C2733" t="s">
        <v>33</v>
      </c>
      <c r="D2733">
        <v>31</v>
      </c>
      <c r="E2733" t="s">
        <v>39</v>
      </c>
      <c r="F2733">
        <v>0</v>
      </c>
      <c r="G2733">
        <v>3</v>
      </c>
      <c r="H2733" t="s">
        <v>3686</v>
      </c>
      <c r="I2733">
        <v>2297</v>
      </c>
      <c r="J2733">
        <v>0</v>
      </c>
      <c r="K2733">
        <v>27</v>
      </c>
      <c r="L2733" t="s">
        <v>40</v>
      </c>
      <c r="M2733" t="s">
        <v>23</v>
      </c>
      <c r="N2733" t="s">
        <v>23</v>
      </c>
      <c r="O2733" t="s">
        <v>49</v>
      </c>
      <c r="P2733" t="s">
        <v>202</v>
      </c>
      <c r="Q2733" t="s">
        <v>50</v>
      </c>
      <c r="R2733">
        <v>78.2</v>
      </c>
      <c r="S2733">
        <v>3399.52</v>
      </c>
    </row>
    <row r="2734" spans="1:19">
      <c r="A2734" t="s">
        <v>6610</v>
      </c>
      <c r="B2734" s="2">
        <v>44295</v>
      </c>
      <c r="C2734" t="s">
        <v>22</v>
      </c>
      <c r="D2734">
        <v>20</v>
      </c>
      <c r="E2734" t="s">
        <v>23</v>
      </c>
      <c r="F2734">
        <v>0</v>
      </c>
      <c r="G2734">
        <v>3</v>
      </c>
      <c r="H2734" t="s">
        <v>3686</v>
      </c>
      <c r="I2734">
        <v>6371</v>
      </c>
      <c r="J2734">
        <v>1</v>
      </c>
      <c r="K2734">
        <v>52</v>
      </c>
      <c r="L2734" t="s">
        <v>15568</v>
      </c>
      <c r="M2734" t="s">
        <v>39</v>
      </c>
      <c r="N2734" t="s">
        <v>23</v>
      </c>
      <c r="O2734" t="s">
        <v>49</v>
      </c>
      <c r="P2734" t="s">
        <v>26</v>
      </c>
      <c r="Q2734" t="s">
        <v>27</v>
      </c>
      <c r="R2734">
        <v>39.9</v>
      </c>
      <c r="S2734">
        <v>2020.9</v>
      </c>
    </row>
    <row r="2735" spans="1:19">
      <c r="A2735" t="s">
        <v>6613</v>
      </c>
      <c r="B2735" s="2">
        <v>43701</v>
      </c>
      <c r="C2735" t="s">
        <v>33</v>
      </c>
      <c r="D2735">
        <v>47</v>
      </c>
      <c r="E2735" t="s">
        <v>23</v>
      </c>
      <c r="F2735">
        <v>3</v>
      </c>
      <c r="G2735">
        <v>3</v>
      </c>
      <c r="H2735" t="s">
        <v>3686</v>
      </c>
      <c r="I2735">
        <v>4480</v>
      </c>
      <c r="J2735">
        <v>3</v>
      </c>
      <c r="K2735">
        <v>72</v>
      </c>
      <c r="L2735" t="s">
        <v>15568</v>
      </c>
      <c r="M2735" t="s">
        <v>23</v>
      </c>
      <c r="N2735" t="s">
        <v>23</v>
      </c>
      <c r="O2735" t="s">
        <v>49</v>
      </c>
      <c r="P2735" t="s">
        <v>164</v>
      </c>
      <c r="Q2735" t="s">
        <v>27</v>
      </c>
      <c r="R2735">
        <v>80.45</v>
      </c>
      <c r="S2735">
        <v>6819.97</v>
      </c>
    </row>
    <row r="2736" spans="1:19">
      <c r="A2736" t="s">
        <v>6615</v>
      </c>
      <c r="B2736" s="2">
        <v>45100</v>
      </c>
      <c r="C2736" t="s">
        <v>22</v>
      </c>
      <c r="D2736">
        <v>35</v>
      </c>
      <c r="E2736" t="s">
        <v>39</v>
      </c>
      <c r="F2736">
        <v>0</v>
      </c>
      <c r="G2736">
        <v>3</v>
      </c>
      <c r="H2736" t="s">
        <v>3686</v>
      </c>
      <c r="I2736">
        <v>4469</v>
      </c>
      <c r="J2736">
        <v>0</v>
      </c>
      <c r="K2736">
        <v>26</v>
      </c>
      <c r="L2736" t="s">
        <v>40</v>
      </c>
      <c r="M2736" t="s">
        <v>23</v>
      </c>
      <c r="N2736" t="s">
        <v>23</v>
      </c>
      <c r="O2736" t="s">
        <v>25</v>
      </c>
      <c r="P2736" t="s">
        <v>26</v>
      </c>
      <c r="Q2736" t="s">
        <v>50</v>
      </c>
      <c r="R2736">
        <v>86.65</v>
      </c>
      <c r="S2736">
        <v>3505.37</v>
      </c>
    </row>
    <row r="2737" spans="1:19">
      <c r="A2737" t="s">
        <v>6617</v>
      </c>
      <c r="B2737" s="2">
        <v>44995</v>
      </c>
      <c r="C2737" t="s">
        <v>22</v>
      </c>
      <c r="D2737">
        <v>19</v>
      </c>
      <c r="E2737" t="s">
        <v>23</v>
      </c>
      <c r="F2737">
        <v>0</v>
      </c>
      <c r="G2737">
        <v>3</v>
      </c>
      <c r="H2737" t="s">
        <v>3686</v>
      </c>
      <c r="I2737">
        <v>3553</v>
      </c>
      <c r="J2737">
        <v>10</v>
      </c>
      <c r="K2737">
        <v>29</v>
      </c>
      <c r="L2737" t="s">
        <v>15568</v>
      </c>
      <c r="M2737" t="s">
        <v>23</v>
      </c>
      <c r="N2737" t="s">
        <v>23</v>
      </c>
      <c r="O2737" t="s">
        <v>25</v>
      </c>
      <c r="P2737" t="s">
        <v>202</v>
      </c>
      <c r="Q2737" t="s">
        <v>27</v>
      </c>
      <c r="R2737">
        <v>90.1</v>
      </c>
      <c r="S2737">
        <v>3585.57</v>
      </c>
    </row>
    <row r="2738" spans="1:19">
      <c r="A2738" t="s">
        <v>6619</v>
      </c>
      <c r="B2738" s="2">
        <v>44474</v>
      </c>
      <c r="C2738" t="s">
        <v>33</v>
      </c>
      <c r="D2738">
        <v>73</v>
      </c>
      <c r="E2738" t="s">
        <v>23</v>
      </c>
      <c r="F2738">
        <v>1</v>
      </c>
      <c r="G2738">
        <v>3</v>
      </c>
      <c r="H2738" t="s">
        <v>3686</v>
      </c>
      <c r="I2738">
        <v>4162</v>
      </c>
      <c r="J2738">
        <v>7</v>
      </c>
      <c r="K2738">
        <v>46</v>
      </c>
      <c r="L2738" t="s">
        <v>142</v>
      </c>
      <c r="M2738" t="s">
        <v>23</v>
      </c>
      <c r="N2738" t="s">
        <v>23</v>
      </c>
      <c r="O2738" t="s">
        <v>25</v>
      </c>
      <c r="P2738" t="s">
        <v>164</v>
      </c>
      <c r="Q2738" t="s">
        <v>27</v>
      </c>
      <c r="R2738">
        <v>110.2</v>
      </c>
      <c r="S2738">
        <v>5911.42</v>
      </c>
    </row>
    <row r="2739" spans="1:19">
      <c r="A2739" t="s">
        <v>6621</v>
      </c>
      <c r="B2739" s="2">
        <v>43730</v>
      </c>
      <c r="C2739" t="s">
        <v>22</v>
      </c>
      <c r="D2739">
        <v>76</v>
      </c>
      <c r="E2739" t="s">
        <v>23</v>
      </c>
      <c r="F2739">
        <v>0</v>
      </c>
      <c r="G2739">
        <v>3</v>
      </c>
      <c r="H2739" t="s">
        <v>3686</v>
      </c>
      <c r="I2739">
        <v>5247</v>
      </c>
      <c r="J2739">
        <v>10</v>
      </c>
      <c r="K2739">
        <v>71</v>
      </c>
      <c r="L2739" t="s">
        <v>15568</v>
      </c>
      <c r="M2739" t="s">
        <v>23</v>
      </c>
      <c r="N2739" t="s">
        <v>23</v>
      </c>
      <c r="O2739" t="s">
        <v>49</v>
      </c>
      <c r="P2739" t="s">
        <v>202</v>
      </c>
      <c r="Q2739" t="s">
        <v>27</v>
      </c>
      <c r="R2739">
        <v>71</v>
      </c>
      <c r="S2739">
        <v>5817.95</v>
      </c>
    </row>
    <row r="2740" spans="1:19">
      <c r="A2740" t="s">
        <v>6623</v>
      </c>
      <c r="B2740" s="2">
        <v>44173</v>
      </c>
      <c r="C2740" t="s">
        <v>33</v>
      </c>
      <c r="D2740">
        <v>69</v>
      </c>
      <c r="E2740" t="s">
        <v>39</v>
      </c>
      <c r="F2740">
        <v>0</v>
      </c>
      <c r="G2740">
        <v>3</v>
      </c>
      <c r="H2740" t="s">
        <v>3686</v>
      </c>
      <c r="I2740">
        <v>4212</v>
      </c>
      <c r="J2740">
        <v>0</v>
      </c>
      <c r="K2740">
        <v>56</v>
      </c>
      <c r="L2740" t="s">
        <v>142</v>
      </c>
      <c r="M2740" t="s">
        <v>23</v>
      </c>
      <c r="N2740" t="s">
        <v>23</v>
      </c>
      <c r="O2740" t="s">
        <v>25</v>
      </c>
      <c r="P2740" t="s">
        <v>26</v>
      </c>
      <c r="Q2740" t="s">
        <v>27</v>
      </c>
      <c r="R2740">
        <v>105.45</v>
      </c>
      <c r="S2740">
        <v>6056.95</v>
      </c>
    </row>
    <row r="2741" spans="1:19">
      <c r="A2741" t="s">
        <v>6626</v>
      </c>
      <c r="B2741" s="2">
        <v>43698</v>
      </c>
      <c r="C2741" t="s">
        <v>22</v>
      </c>
      <c r="D2741">
        <v>42</v>
      </c>
      <c r="E2741" t="s">
        <v>23</v>
      </c>
      <c r="F2741">
        <v>0</v>
      </c>
      <c r="G2741">
        <v>3</v>
      </c>
      <c r="H2741" t="s">
        <v>3686</v>
      </c>
      <c r="I2741">
        <v>6317</v>
      </c>
      <c r="J2741">
        <v>1</v>
      </c>
      <c r="K2741">
        <v>72</v>
      </c>
      <c r="L2741" t="s">
        <v>316</v>
      </c>
      <c r="M2741" t="s">
        <v>23</v>
      </c>
      <c r="N2741" t="s">
        <v>39</v>
      </c>
      <c r="P2741" t="s">
        <v>164</v>
      </c>
      <c r="Q2741" t="s">
        <v>27</v>
      </c>
      <c r="R2741">
        <v>20.7</v>
      </c>
      <c r="S2741">
        <v>3055.94</v>
      </c>
    </row>
    <row r="2742" spans="1:19">
      <c r="A2742" t="s">
        <v>6628</v>
      </c>
      <c r="B2742" s="2">
        <v>44451</v>
      </c>
      <c r="C2742" t="s">
        <v>33</v>
      </c>
      <c r="D2742">
        <v>19</v>
      </c>
      <c r="E2742" t="s">
        <v>39</v>
      </c>
      <c r="F2742">
        <v>0</v>
      </c>
      <c r="G2742">
        <v>3</v>
      </c>
      <c r="H2742" t="s">
        <v>3686</v>
      </c>
      <c r="I2742">
        <v>3459</v>
      </c>
      <c r="J2742">
        <v>0</v>
      </c>
      <c r="K2742">
        <v>47</v>
      </c>
      <c r="L2742" t="s">
        <v>142</v>
      </c>
      <c r="M2742" t="s">
        <v>23</v>
      </c>
      <c r="N2742" t="s">
        <v>23</v>
      </c>
      <c r="O2742" t="s">
        <v>49</v>
      </c>
      <c r="P2742" t="s">
        <v>164</v>
      </c>
      <c r="Q2742" t="s">
        <v>50</v>
      </c>
      <c r="R2742">
        <v>74.45</v>
      </c>
      <c r="S2742">
        <v>3673.39</v>
      </c>
    </row>
    <row r="2743" spans="1:19">
      <c r="A2743" t="s">
        <v>6630</v>
      </c>
      <c r="B2743" s="2">
        <v>45614</v>
      </c>
      <c r="C2743" t="s">
        <v>33</v>
      </c>
      <c r="D2743">
        <v>33</v>
      </c>
      <c r="E2743" t="s">
        <v>39</v>
      </c>
      <c r="F2743">
        <v>3</v>
      </c>
      <c r="G2743">
        <v>3</v>
      </c>
      <c r="H2743" t="s">
        <v>3686</v>
      </c>
      <c r="I2743">
        <v>5108</v>
      </c>
      <c r="J2743">
        <v>0</v>
      </c>
      <c r="K2743">
        <v>9</v>
      </c>
      <c r="L2743" t="s">
        <v>48</v>
      </c>
      <c r="M2743" t="s">
        <v>23</v>
      </c>
      <c r="N2743" t="s">
        <v>23</v>
      </c>
      <c r="O2743" t="s">
        <v>56</v>
      </c>
      <c r="P2743" t="s">
        <v>26</v>
      </c>
      <c r="Q2743" t="s">
        <v>50</v>
      </c>
      <c r="R2743">
        <v>69.400000000000006</v>
      </c>
      <c r="S2743">
        <v>722.38</v>
      </c>
    </row>
    <row r="2744" spans="1:19">
      <c r="A2744" t="s">
        <v>6632</v>
      </c>
      <c r="B2744" s="2">
        <v>43864</v>
      </c>
      <c r="C2744" t="s">
        <v>22</v>
      </c>
      <c r="D2744">
        <v>23</v>
      </c>
      <c r="E2744" t="s">
        <v>39</v>
      </c>
      <c r="F2744">
        <v>0</v>
      </c>
      <c r="G2744">
        <v>3</v>
      </c>
      <c r="H2744" t="s">
        <v>3686</v>
      </c>
      <c r="I2744">
        <v>5112</v>
      </c>
      <c r="J2744">
        <v>0</v>
      </c>
      <c r="K2744">
        <v>66</v>
      </c>
      <c r="L2744" t="s">
        <v>15568</v>
      </c>
      <c r="M2744" t="s">
        <v>39</v>
      </c>
      <c r="N2744" t="s">
        <v>23</v>
      </c>
      <c r="O2744" t="s">
        <v>56</v>
      </c>
      <c r="P2744" t="s">
        <v>202</v>
      </c>
      <c r="Q2744" t="s">
        <v>50</v>
      </c>
      <c r="R2744">
        <v>29.45</v>
      </c>
      <c r="S2744">
        <v>1983.15</v>
      </c>
    </row>
    <row r="2745" spans="1:19">
      <c r="A2745" t="s">
        <v>6634</v>
      </c>
      <c r="B2745" s="2">
        <v>44115</v>
      </c>
      <c r="C2745" t="s">
        <v>33</v>
      </c>
      <c r="D2745">
        <v>45</v>
      </c>
      <c r="E2745" t="s">
        <v>23</v>
      </c>
      <c r="F2745">
        <v>0</v>
      </c>
      <c r="G2745">
        <v>3</v>
      </c>
      <c r="H2745" t="s">
        <v>3686</v>
      </c>
      <c r="I2745">
        <v>4761</v>
      </c>
      <c r="J2745">
        <v>8</v>
      </c>
      <c r="K2745">
        <v>58</v>
      </c>
      <c r="L2745" t="s">
        <v>142</v>
      </c>
      <c r="M2745" t="s">
        <v>23</v>
      </c>
      <c r="N2745" t="s">
        <v>23</v>
      </c>
      <c r="O2745" t="s">
        <v>25</v>
      </c>
      <c r="P2745" t="s">
        <v>202</v>
      </c>
      <c r="Q2745" t="s">
        <v>50</v>
      </c>
      <c r="R2745">
        <v>110.65</v>
      </c>
      <c r="S2745">
        <v>8727.75</v>
      </c>
    </row>
    <row r="2746" spans="1:19">
      <c r="A2746" t="s">
        <v>6637</v>
      </c>
      <c r="B2746" s="2">
        <v>44014</v>
      </c>
      <c r="C2746" t="s">
        <v>33</v>
      </c>
      <c r="D2746">
        <v>35</v>
      </c>
      <c r="E2746" t="s">
        <v>23</v>
      </c>
      <c r="F2746">
        <v>0</v>
      </c>
      <c r="G2746">
        <v>3</v>
      </c>
      <c r="H2746" t="s">
        <v>3686</v>
      </c>
      <c r="I2746">
        <v>4159</v>
      </c>
      <c r="J2746">
        <v>10</v>
      </c>
      <c r="K2746">
        <v>61</v>
      </c>
      <c r="L2746" t="s">
        <v>142</v>
      </c>
      <c r="M2746" t="s">
        <v>39</v>
      </c>
      <c r="N2746" t="s">
        <v>23</v>
      </c>
      <c r="O2746" t="s">
        <v>49</v>
      </c>
      <c r="P2746" t="s">
        <v>164</v>
      </c>
      <c r="Q2746" t="s">
        <v>50</v>
      </c>
      <c r="R2746">
        <v>51.35</v>
      </c>
      <c r="S2746">
        <v>3244.4</v>
      </c>
    </row>
    <row r="2747" spans="1:19">
      <c r="A2747" t="s">
        <v>6640</v>
      </c>
      <c r="B2747" s="2">
        <v>45143</v>
      </c>
      <c r="C2747" t="s">
        <v>22</v>
      </c>
      <c r="D2747">
        <v>38</v>
      </c>
      <c r="E2747" t="s">
        <v>39</v>
      </c>
      <c r="F2747">
        <v>0</v>
      </c>
      <c r="G2747">
        <v>3</v>
      </c>
      <c r="H2747" t="s">
        <v>3686</v>
      </c>
      <c r="I2747">
        <v>3407</v>
      </c>
      <c r="J2747">
        <v>0</v>
      </c>
      <c r="K2747">
        <v>24</v>
      </c>
      <c r="L2747" t="s">
        <v>15568</v>
      </c>
      <c r="M2747" t="s">
        <v>23</v>
      </c>
      <c r="N2747" t="s">
        <v>23</v>
      </c>
      <c r="O2747" t="s">
        <v>49</v>
      </c>
      <c r="P2747" t="s">
        <v>26</v>
      </c>
      <c r="Q2747" t="s">
        <v>27</v>
      </c>
      <c r="R2747">
        <v>54.95</v>
      </c>
      <c r="S2747">
        <v>2070.1799999999998</v>
      </c>
    </row>
    <row r="2748" spans="1:19">
      <c r="A2748" t="s">
        <v>6642</v>
      </c>
      <c r="B2748" s="2">
        <v>44618</v>
      </c>
      <c r="C2748" t="s">
        <v>33</v>
      </c>
      <c r="D2748">
        <v>28</v>
      </c>
      <c r="E2748" t="s">
        <v>39</v>
      </c>
      <c r="F2748">
        <v>0</v>
      </c>
      <c r="G2748">
        <v>3</v>
      </c>
      <c r="H2748" t="s">
        <v>3686</v>
      </c>
      <c r="I2748">
        <v>5988</v>
      </c>
      <c r="J2748">
        <v>0</v>
      </c>
      <c r="K2748">
        <v>42</v>
      </c>
      <c r="L2748" t="s">
        <v>142</v>
      </c>
      <c r="M2748" t="s">
        <v>23</v>
      </c>
      <c r="N2748" t="s">
        <v>23</v>
      </c>
      <c r="O2748" t="s">
        <v>56</v>
      </c>
      <c r="P2748" t="s">
        <v>202</v>
      </c>
      <c r="Q2748" t="s">
        <v>27</v>
      </c>
      <c r="R2748">
        <v>60.15</v>
      </c>
      <c r="S2748">
        <v>3658.08</v>
      </c>
    </row>
    <row r="2749" spans="1:19">
      <c r="A2749" t="s">
        <v>6644</v>
      </c>
      <c r="B2749" s="2">
        <v>44570</v>
      </c>
      <c r="C2749" t="s">
        <v>33</v>
      </c>
      <c r="D2749">
        <v>23</v>
      </c>
      <c r="E2749" t="s">
        <v>39</v>
      </c>
      <c r="F2749">
        <v>1</v>
      </c>
      <c r="G2749">
        <v>3</v>
      </c>
      <c r="H2749" t="s">
        <v>3686</v>
      </c>
      <c r="I2749">
        <v>4205</v>
      </c>
      <c r="J2749">
        <v>0</v>
      </c>
      <c r="K2749">
        <v>43</v>
      </c>
      <c r="L2749" t="s">
        <v>15568</v>
      </c>
      <c r="M2749" t="s">
        <v>23</v>
      </c>
      <c r="N2749" t="s">
        <v>23</v>
      </c>
      <c r="O2749" t="s">
        <v>56</v>
      </c>
      <c r="P2749" t="s">
        <v>26</v>
      </c>
      <c r="Q2749" t="s">
        <v>27</v>
      </c>
      <c r="R2749">
        <v>63.95</v>
      </c>
      <c r="S2749">
        <v>2977.85</v>
      </c>
    </row>
    <row r="2750" spans="1:19">
      <c r="A2750" t="s">
        <v>6647</v>
      </c>
      <c r="B2750" s="2">
        <v>43946</v>
      </c>
      <c r="C2750" t="s">
        <v>22</v>
      </c>
      <c r="D2750">
        <v>26</v>
      </c>
      <c r="E2750" t="s">
        <v>23</v>
      </c>
      <c r="F2750">
        <v>1</v>
      </c>
      <c r="G2750">
        <v>3</v>
      </c>
      <c r="H2750" t="s">
        <v>3686</v>
      </c>
      <c r="I2750">
        <v>6281</v>
      </c>
      <c r="J2750">
        <v>1</v>
      </c>
      <c r="K2750">
        <v>64</v>
      </c>
      <c r="L2750" t="s">
        <v>15568</v>
      </c>
      <c r="M2750" t="s">
        <v>23</v>
      </c>
      <c r="N2750" t="s">
        <v>39</v>
      </c>
      <c r="P2750" t="s">
        <v>164</v>
      </c>
      <c r="Q2750" t="s">
        <v>50</v>
      </c>
      <c r="R2750">
        <v>24.8</v>
      </c>
      <c r="S2750">
        <v>3770.85</v>
      </c>
    </row>
    <row r="2751" spans="1:19">
      <c r="A2751" t="s">
        <v>6649</v>
      </c>
      <c r="B2751" s="2">
        <v>45389</v>
      </c>
      <c r="C2751" t="s">
        <v>22</v>
      </c>
      <c r="D2751">
        <v>62</v>
      </c>
      <c r="E2751" t="s">
        <v>23</v>
      </c>
      <c r="F2751">
        <v>0</v>
      </c>
      <c r="G2751">
        <v>3</v>
      </c>
      <c r="H2751" t="s">
        <v>3686</v>
      </c>
      <c r="I2751">
        <v>2464</v>
      </c>
      <c r="J2751">
        <v>1</v>
      </c>
      <c r="K2751">
        <v>16</v>
      </c>
      <c r="L2751" t="s">
        <v>97</v>
      </c>
      <c r="M2751" t="s">
        <v>23</v>
      </c>
      <c r="N2751" t="s">
        <v>23</v>
      </c>
      <c r="O2751" t="s">
        <v>56</v>
      </c>
      <c r="P2751" t="s">
        <v>202</v>
      </c>
      <c r="Q2751" t="s">
        <v>50</v>
      </c>
      <c r="R2751">
        <v>55.85</v>
      </c>
      <c r="S2751">
        <v>1194.44</v>
      </c>
    </row>
    <row r="2752" spans="1:19">
      <c r="A2752" t="s">
        <v>6651</v>
      </c>
      <c r="B2752" s="2">
        <v>43699</v>
      </c>
      <c r="C2752" t="s">
        <v>22</v>
      </c>
      <c r="D2752">
        <v>57</v>
      </c>
      <c r="E2752" t="s">
        <v>23</v>
      </c>
      <c r="F2752">
        <v>0</v>
      </c>
      <c r="G2752">
        <v>3</v>
      </c>
      <c r="H2752" t="s">
        <v>3686</v>
      </c>
      <c r="I2752">
        <v>4766</v>
      </c>
      <c r="J2752">
        <v>3</v>
      </c>
      <c r="K2752">
        <v>72</v>
      </c>
      <c r="L2752" t="s">
        <v>316</v>
      </c>
      <c r="M2752" t="s">
        <v>23</v>
      </c>
      <c r="N2752" t="s">
        <v>23</v>
      </c>
      <c r="O2752" t="s">
        <v>56</v>
      </c>
      <c r="P2752" t="s">
        <v>164</v>
      </c>
      <c r="Q2752" t="s">
        <v>50</v>
      </c>
      <c r="R2752">
        <v>79.55</v>
      </c>
      <c r="S2752">
        <v>9054.5</v>
      </c>
    </row>
    <row r="2753" spans="1:19">
      <c r="A2753" t="s">
        <v>6653</v>
      </c>
      <c r="B2753" s="2">
        <v>44182</v>
      </c>
      <c r="C2753" t="s">
        <v>22</v>
      </c>
      <c r="D2753">
        <v>34</v>
      </c>
      <c r="E2753" t="s">
        <v>23</v>
      </c>
      <c r="F2753">
        <v>1</v>
      </c>
      <c r="G2753">
        <v>3</v>
      </c>
      <c r="H2753" t="s">
        <v>3686</v>
      </c>
      <c r="I2753">
        <v>4478</v>
      </c>
      <c r="J2753">
        <v>3</v>
      </c>
      <c r="K2753">
        <v>56</v>
      </c>
      <c r="L2753" t="s">
        <v>142</v>
      </c>
      <c r="M2753" t="s">
        <v>23</v>
      </c>
      <c r="N2753" t="s">
        <v>23</v>
      </c>
      <c r="O2753" t="s">
        <v>25</v>
      </c>
      <c r="P2753" t="s">
        <v>164</v>
      </c>
      <c r="Q2753" t="s">
        <v>27</v>
      </c>
      <c r="R2753">
        <v>103.2</v>
      </c>
      <c r="S2753">
        <v>8234.7099999999991</v>
      </c>
    </row>
    <row r="2754" spans="1:19">
      <c r="A2754" t="s">
        <v>6656</v>
      </c>
      <c r="B2754" s="2">
        <v>43694</v>
      </c>
      <c r="C2754" t="s">
        <v>22</v>
      </c>
      <c r="D2754">
        <v>38</v>
      </c>
      <c r="E2754" t="s">
        <v>23</v>
      </c>
      <c r="F2754">
        <v>0</v>
      </c>
      <c r="G2754">
        <v>3</v>
      </c>
      <c r="H2754" t="s">
        <v>3686</v>
      </c>
      <c r="I2754">
        <v>4278</v>
      </c>
      <c r="J2754">
        <v>2</v>
      </c>
      <c r="K2754">
        <v>72</v>
      </c>
      <c r="L2754" t="s">
        <v>15568</v>
      </c>
      <c r="M2754" t="s">
        <v>23</v>
      </c>
      <c r="N2754" t="s">
        <v>23</v>
      </c>
      <c r="O2754" t="s">
        <v>49</v>
      </c>
      <c r="P2754" t="s">
        <v>164</v>
      </c>
      <c r="Q2754" t="s">
        <v>27</v>
      </c>
      <c r="R2754">
        <v>79.349999999999994</v>
      </c>
      <c r="S2754">
        <v>7938.85</v>
      </c>
    </row>
    <row r="2755" spans="1:19">
      <c r="A2755" t="s">
        <v>6658</v>
      </c>
      <c r="B2755" s="2">
        <v>45524</v>
      </c>
      <c r="C2755" t="s">
        <v>33</v>
      </c>
      <c r="D2755">
        <v>48</v>
      </c>
      <c r="E2755" t="s">
        <v>23</v>
      </c>
      <c r="F2755">
        <v>0</v>
      </c>
      <c r="G2755">
        <v>3</v>
      </c>
      <c r="H2755" t="s">
        <v>3686</v>
      </c>
      <c r="I2755">
        <v>2495</v>
      </c>
      <c r="J2755">
        <v>3</v>
      </c>
      <c r="K2755">
        <v>12</v>
      </c>
      <c r="L2755" t="s">
        <v>15568</v>
      </c>
      <c r="M2755" t="s">
        <v>23</v>
      </c>
      <c r="N2755" t="s">
        <v>23</v>
      </c>
      <c r="O2755" t="s">
        <v>56</v>
      </c>
      <c r="P2755" t="s">
        <v>202</v>
      </c>
      <c r="Q2755" t="s">
        <v>27</v>
      </c>
      <c r="R2755">
        <v>78.849999999999994</v>
      </c>
      <c r="S2755">
        <v>1177.83</v>
      </c>
    </row>
    <row r="2756" spans="1:19">
      <c r="A2756" t="s">
        <v>6660</v>
      </c>
      <c r="B2756" s="2">
        <v>43928</v>
      </c>
      <c r="C2756" t="s">
        <v>33</v>
      </c>
      <c r="D2756">
        <v>46</v>
      </c>
      <c r="E2756" t="s">
        <v>23</v>
      </c>
      <c r="F2756">
        <v>3</v>
      </c>
      <c r="G2756">
        <v>3</v>
      </c>
      <c r="H2756" t="s">
        <v>3686</v>
      </c>
      <c r="I2756">
        <v>4582</v>
      </c>
      <c r="J2756">
        <v>5</v>
      </c>
      <c r="K2756">
        <v>64</v>
      </c>
      <c r="L2756" t="s">
        <v>142</v>
      </c>
      <c r="M2756" t="s">
        <v>23</v>
      </c>
      <c r="N2756" t="s">
        <v>39</v>
      </c>
      <c r="P2756" t="s">
        <v>164</v>
      </c>
      <c r="Q2756" t="s">
        <v>84</v>
      </c>
      <c r="R2756">
        <v>24.05</v>
      </c>
      <c r="S2756">
        <v>2706.67</v>
      </c>
    </row>
    <row r="2757" spans="1:19">
      <c r="A2757" t="s">
        <v>6662</v>
      </c>
      <c r="B2757" s="2">
        <v>44130</v>
      </c>
      <c r="C2757" t="s">
        <v>22</v>
      </c>
      <c r="D2757">
        <v>45</v>
      </c>
      <c r="E2757" t="s">
        <v>23</v>
      </c>
      <c r="F2757">
        <v>0</v>
      </c>
      <c r="G2757">
        <v>3</v>
      </c>
      <c r="H2757" t="s">
        <v>3686</v>
      </c>
      <c r="I2757">
        <v>5006</v>
      </c>
      <c r="J2757">
        <v>0</v>
      </c>
      <c r="K2757">
        <v>58</v>
      </c>
      <c r="L2757" t="s">
        <v>15568</v>
      </c>
      <c r="M2757" t="s">
        <v>39</v>
      </c>
      <c r="N2757" t="s">
        <v>23</v>
      </c>
      <c r="O2757" t="s">
        <v>56</v>
      </c>
      <c r="P2757" t="s">
        <v>202</v>
      </c>
      <c r="Q2757" t="s">
        <v>50</v>
      </c>
      <c r="R2757">
        <v>45</v>
      </c>
      <c r="S2757">
        <v>2689.35</v>
      </c>
    </row>
    <row r="2758" spans="1:19">
      <c r="A2758" t="s">
        <v>6664</v>
      </c>
      <c r="B2758" s="2">
        <v>45781</v>
      </c>
      <c r="C2758" t="s">
        <v>22</v>
      </c>
      <c r="D2758">
        <v>53</v>
      </c>
      <c r="E2758" t="s">
        <v>39</v>
      </c>
      <c r="F2758">
        <v>0</v>
      </c>
      <c r="G2758">
        <v>3</v>
      </c>
      <c r="H2758" t="s">
        <v>3751</v>
      </c>
      <c r="I2758">
        <v>3425</v>
      </c>
      <c r="J2758">
        <v>0</v>
      </c>
      <c r="K2758">
        <v>3</v>
      </c>
      <c r="L2758" t="s">
        <v>48</v>
      </c>
      <c r="M2758" t="s">
        <v>39</v>
      </c>
      <c r="N2758" t="s">
        <v>23</v>
      </c>
      <c r="O2758" t="s">
        <v>49</v>
      </c>
      <c r="P2758" t="s">
        <v>26</v>
      </c>
      <c r="Q2758" t="s">
        <v>27</v>
      </c>
      <c r="R2758">
        <v>29.75</v>
      </c>
      <c r="S2758">
        <v>96.85</v>
      </c>
    </row>
    <row r="2759" spans="1:19">
      <c r="A2759" t="s">
        <v>6666</v>
      </c>
      <c r="B2759" s="2">
        <v>43824</v>
      </c>
      <c r="C2759" t="s">
        <v>22</v>
      </c>
      <c r="D2759">
        <v>58</v>
      </c>
      <c r="E2759" t="s">
        <v>39</v>
      </c>
      <c r="F2759">
        <v>0</v>
      </c>
      <c r="G2759">
        <v>3</v>
      </c>
      <c r="H2759" t="s">
        <v>3686</v>
      </c>
      <c r="I2759">
        <v>4629</v>
      </c>
      <c r="J2759">
        <v>0</v>
      </c>
      <c r="K2759">
        <v>68</v>
      </c>
      <c r="L2759" t="s">
        <v>15568</v>
      </c>
      <c r="M2759" t="s">
        <v>23</v>
      </c>
      <c r="N2759" t="s">
        <v>23</v>
      </c>
      <c r="O2759" t="s">
        <v>25</v>
      </c>
      <c r="P2759" t="s">
        <v>202</v>
      </c>
      <c r="Q2759" t="s">
        <v>50</v>
      </c>
      <c r="R2759">
        <v>117.2</v>
      </c>
      <c r="S2759">
        <v>10257.51</v>
      </c>
    </row>
    <row r="2760" spans="1:19">
      <c r="A2760" t="s">
        <v>6669</v>
      </c>
      <c r="B2760" s="2">
        <v>43739</v>
      </c>
      <c r="C2760" t="s">
        <v>33</v>
      </c>
      <c r="D2760">
        <v>39</v>
      </c>
      <c r="E2760" t="s">
        <v>39</v>
      </c>
      <c r="F2760">
        <v>0</v>
      </c>
      <c r="G2760">
        <v>3</v>
      </c>
      <c r="H2760" t="s">
        <v>3686</v>
      </c>
      <c r="I2760">
        <v>4093</v>
      </c>
      <c r="J2760">
        <v>0</v>
      </c>
      <c r="K2760">
        <v>70</v>
      </c>
      <c r="L2760" t="s">
        <v>316</v>
      </c>
      <c r="M2760" t="s">
        <v>39</v>
      </c>
      <c r="N2760" t="s">
        <v>23</v>
      </c>
      <c r="O2760" t="s">
        <v>49</v>
      </c>
      <c r="P2760" t="s">
        <v>164</v>
      </c>
      <c r="Q2760" t="s">
        <v>27</v>
      </c>
      <c r="R2760">
        <v>58.35</v>
      </c>
      <c r="S2760">
        <v>4214.25</v>
      </c>
    </row>
    <row r="2761" spans="1:19">
      <c r="A2761" t="s">
        <v>6671</v>
      </c>
      <c r="B2761" s="2">
        <v>45236</v>
      </c>
      <c r="C2761" t="s">
        <v>33</v>
      </c>
      <c r="D2761">
        <v>54</v>
      </c>
      <c r="E2761" t="s">
        <v>23</v>
      </c>
      <c r="F2761">
        <v>0</v>
      </c>
      <c r="G2761">
        <v>3</v>
      </c>
      <c r="H2761" t="s">
        <v>3686</v>
      </c>
      <c r="I2761">
        <v>2058</v>
      </c>
      <c r="J2761">
        <v>6</v>
      </c>
      <c r="K2761">
        <v>21</v>
      </c>
      <c r="L2761" t="s">
        <v>97</v>
      </c>
      <c r="M2761" t="s">
        <v>23</v>
      </c>
      <c r="N2761" t="s">
        <v>23</v>
      </c>
      <c r="O2761" t="s">
        <v>25</v>
      </c>
      <c r="P2761" t="s">
        <v>26</v>
      </c>
      <c r="Q2761" t="s">
        <v>27</v>
      </c>
      <c r="R2761">
        <v>94.3</v>
      </c>
      <c r="S2761">
        <v>2559.21</v>
      </c>
    </row>
    <row r="2762" spans="1:19">
      <c r="A2762" t="s">
        <v>6673</v>
      </c>
      <c r="B2762" s="2">
        <v>43727</v>
      </c>
      <c r="C2762" t="s">
        <v>22</v>
      </c>
      <c r="D2762">
        <v>60</v>
      </c>
      <c r="E2762" t="s">
        <v>23</v>
      </c>
      <c r="F2762">
        <v>1</v>
      </c>
      <c r="G2762">
        <v>3</v>
      </c>
      <c r="H2762" t="s">
        <v>3686</v>
      </c>
      <c r="I2762">
        <v>5502</v>
      </c>
      <c r="J2762">
        <v>1</v>
      </c>
      <c r="K2762">
        <v>71</v>
      </c>
      <c r="L2762" t="s">
        <v>15568</v>
      </c>
      <c r="M2762" t="s">
        <v>23</v>
      </c>
      <c r="N2762" t="s">
        <v>23</v>
      </c>
      <c r="O2762" t="s">
        <v>25</v>
      </c>
      <c r="P2762" t="s">
        <v>164</v>
      </c>
      <c r="Q2762" t="s">
        <v>50</v>
      </c>
      <c r="R2762">
        <v>100.2</v>
      </c>
      <c r="S2762">
        <v>9600.99</v>
      </c>
    </row>
    <row r="2763" spans="1:19">
      <c r="A2763" t="s">
        <v>6675</v>
      </c>
      <c r="B2763" s="2">
        <v>43937</v>
      </c>
      <c r="C2763" t="s">
        <v>33</v>
      </c>
      <c r="D2763">
        <v>22</v>
      </c>
      <c r="E2763" t="s">
        <v>23</v>
      </c>
      <c r="F2763">
        <v>0</v>
      </c>
      <c r="G2763">
        <v>3</v>
      </c>
      <c r="H2763" t="s">
        <v>3686</v>
      </c>
      <c r="I2763">
        <v>5331</v>
      </c>
      <c r="J2763">
        <v>1</v>
      </c>
      <c r="K2763">
        <v>64</v>
      </c>
      <c r="L2763" t="s">
        <v>142</v>
      </c>
      <c r="M2763" t="s">
        <v>23</v>
      </c>
      <c r="N2763" t="s">
        <v>23</v>
      </c>
      <c r="O2763" t="s">
        <v>49</v>
      </c>
      <c r="P2763" t="s">
        <v>202</v>
      </c>
      <c r="Q2763" t="s">
        <v>27</v>
      </c>
      <c r="R2763">
        <v>58.35</v>
      </c>
      <c r="S2763">
        <v>6334.37</v>
      </c>
    </row>
    <row r="2764" spans="1:19">
      <c r="A2764" t="s">
        <v>6677</v>
      </c>
      <c r="B2764" s="2">
        <v>43790</v>
      </c>
      <c r="C2764" t="s">
        <v>22</v>
      </c>
      <c r="D2764">
        <v>27</v>
      </c>
      <c r="E2764" t="s">
        <v>39</v>
      </c>
      <c r="F2764">
        <v>0</v>
      </c>
      <c r="G2764">
        <v>3</v>
      </c>
      <c r="H2764" t="s">
        <v>3686</v>
      </c>
      <c r="I2764">
        <v>6487</v>
      </c>
      <c r="J2764">
        <v>0</v>
      </c>
      <c r="K2764">
        <v>69</v>
      </c>
      <c r="L2764" t="s">
        <v>15568</v>
      </c>
      <c r="M2764" t="s">
        <v>23</v>
      </c>
      <c r="N2764" t="s">
        <v>23</v>
      </c>
      <c r="O2764" t="s">
        <v>49</v>
      </c>
      <c r="P2764" t="s">
        <v>164</v>
      </c>
      <c r="Q2764" t="s">
        <v>50</v>
      </c>
      <c r="R2764">
        <v>90.65</v>
      </c>
      <c r="S2764">
        <v>9594.77</v>
      </c>
    </row>
    <row r="2765" spans="1:19">
      <c r="A2765" t="s">
        <v>6679</v>
      </c>
      <c r="B2765" s="2">
        <v>44669</v>
      </c>
      <c r="C2765" t="s">
        <v>22</v>
      </c>
      <c r="D2765">
        <v>42</v>
      </c>
      <c r="E2765" t="s">
        <v>39</v>
      </c>
      <c r="F2765">
        <v>0</v>
      </c>
      <c r="G2765">
        <v>3</v>
      </c>
      <c r="H2765" t="s">
        <v>3686</v>
      </c>
      <c r="I2765">
        <v>4714</v>
      </c>
      <c r="J2765">
        <v>0</v>
      </c>
      <c r="K2765">
        <v>40</v>
      </c>
      <c r="L2765" t="s">
        <v>15568</v>
      </c>
      <c r="M2765" t="s">
        <v>23</v>
      </c>
      <c r="N2765" t="s">
        <v>23</v>
      </c>
      <c r="O2765" t="s">
        <v>49</v>
      </c>
      <c r="P2765" t="s">
        <v>26</v>
      </c>
      <c r="Q2765" t="s">
        <v>27</v>
      </c>
      <c r="R2765">
        <v>67.45</v>
      </c>
      <c r="S2765">
        <v>4293</v>
      </c>
    </row>
    <row r="2766" spans="1:19">
      <c r="A2766" t="s">
        <v>6681</v>
      </c>
      <c r="B2766" s="2">
        <v>43689</v>
      </c>
      <c r="C2766" t="s">
        <v>22</v>
      </c>
      <c r="D2766">
        <v>28</v>
      </c>
      <c r="E2766" t="s">
        <v>39</v>
      </c>
      <c r="F2766">
        <v>0</v>
      </c>
      <c r="G2766">
        <v>3</v>
      </c>
      <c r="H2766" t="s">
        <v>3686</v>
      </c>
      <c r="I2766">
        <v>6284</v>
      </c>
      <c r="J2766">
        <v>0</v>
      </c>
      <c r="K2766">
        <v>72</v>
      </c>
      <c r="L2766" t="s">
        <v>316</v>
      </c>
      <c r="M2766" t="s">
        <v>23</v>
      </c>
      <c r="N2766" t="s">
        <v>23</v>
      </c>
      <c r="O2766" t="s">
        <v>56</v>
      </c>
      <c r="P2766" t="s">
        <v>164</v>
      </c>
      <c r="Q2766" t="s">
        <v>27</v>
      </c>
      <c r="R2766">
        <v>75.099999999999994</v>
      </c>
      <c r="S2766">
        <v>6418.51</v>
      </c>
    </row>
    <row r="2767" spans="1:19">
      <c r="A2767" t="s">
        <v>6683</v>
      </c>
      <c r="B2767" s="2">
        <v>44025</v>
      </c>
      <c r="C2767" t="s">
        <v>33</v>
      </c>
      <c r="D2767">
        <v>32</v>
      </c>
      <c r="E2767" t="s">
        <v>23</v>
      </c>
      <c r="F2767">
        <v>0</v>
      </c>
      <c r="G2767">
        <v>3</v>
      </c>
      <c r="H2767" t="s">
        <v>3686</v>
      </c>
      <c r="I2767">
        <v>5974</v>
      </c>
      <c r="J2767">
        <v>1</v>
      </c>
      <c r="K2767">
        <v>61</v>
      </c>
      <c r="L2767" t="s">
        <v>15568</v>
      </c>
      <c r="M2767" t="s">
        <v>23</v>
      </c>
      <c r="N2767" t="s">
        <v>39</v>
      </c>
      <c r="P2767" t="s">
        <v>164</v>
      </c>
      <c r="Q2767" t="s">
        <v>50</v>
      </c>
      <c r="R2767">
        <v>20.25</v>
      </c>
      <c r="S2767">
        <v>1940.99</v>
      </c>
    </row>
    <row r="2768" spans="1:19">
      <c r="A2768" t="s">
        <v>6685</v>
      </c>
      <c r="B2768" s="2">
        <v>43947</v>
      </c>
      <c r="C2768" t="s">
        <v>33</v>
      </c>
      <c r="D2768">
        <v>64</v>
      </c>
      <c r="E2768" t="s">
        <v>23</v>
      </c>
      <c r="F2768">
        <v>0</v>
      </c>
      <c r="G2768">
        <v>3</v>
      </c>
      <c r="H2768" t="s">
        <v>3686</v>
      </c>
      <c r="I2768">
        <v>5369</v>
      </c>
      <c r="J2768">
        <v>10</v>
      </c>
      <c r="K2768">
        <v>64</v>
      </c>
      <c r="L2768" t="s">
        <v>15568</v>
      </c>
      <c r="M2768" t="s">
        <v>23</v>
      </c>
      <c r="N2768" t="s">
        <v>23</v>
      </c>
      <c r="O2768" t="s">
        <v>25</v>
      </c>
      <c r="P2768" t="s">
        <v>202</v>
      </c>
      <c r="Q2768" t="s">
        <v>50</v>
      </c>
      <c r="R2768">
        <v>96.9</v>
      </c>
      <c r="S2768">
        <v>7531.06</v>
      </c>
    </row>
    <row r="2769" spans="1:19">
      <c r="A2769" t="s">
        <v>6688</v>
      </c>
      <c r="B2769" s="2">
        <v>44170</v>
      </c>
      <c r="C2769" t="s">
        <v>22</v>
      </c>
      <c r="D2769">
        <v>31</v>
      </c>
      <c r="E2769" t="s">
        <v>23</v>
      </c>
      <c r="F2769">
        <v>2</v>
      </c>
      <c r="G2769">
        <v>3</v>
      </c>
      <c r="H2769" t="s">
        <v>3686</v>
      </c>
      <c r="I2769">
        <v>5845</v>
      </c>
      <c r="J2769">
        <v>8</v>
      </c>
      <c r="K2769">
        <v>56</v>
      </c>
      <c r="L2769" t="s">
        <v>142</v>
      </c>
      <c r="M2769" t="s">
        <v>39</v>
      </c>
      <c r="N2769" t="s">
        <v>23</v>
      </c>
      <c r="O2769" t="s">
        <v>56</v>
      </c>
      <c r="P2769" t="s">
        <v>202</v>
      </c>
      <c r="Q2769" t="s">
        <v>50</v>
      </c>
      <c r="R2769">
        <v>52</v>
      </c>
      <c r="S2769">
        <v>2884.9</v>
      </c>
    </row>
    <row r="2770" spans="1:19">
      <c r="A2770" t="s">
        <v>6691</v>
      </c>
      <c r="B2770" s="2">
        <v>45389</v>
      </c>
      <c r="C2770" t="s">
        <v>22</v>
      </c>
      <c r="D2770">
        <v>24</v>
      </c>
      <c r="E2770" t="s">
        <v>23</v>
      </c>
      <c r="F2770">
        <v>0</v>
      </c>
      <c r="G2770">
        <v>3</v>
      </c>
      <c r="H2770" t="s">
        <v>3686</v>
      </c>
      <c r="I2770">
        <v>2942</v>
      </c>
      <c r="J2770">
        <v>8</v>
      </c>
      <c r="K2770">
        <v>16</v>
      </c>
      <c r="L2770" t="s">
        <v>15568</v>
      </c>
      <c r="M2770" t="s">
        <v>23</v>
      </c>
      <c r="N2770" t="s">
        <v>23</v>
      </c>
      <c r="O2770" t="s">
        <v>25</v>
      </c>
      <c r="P2770" t="s">
        <v>26</v>
      </c>
      <c r="Q2770" t="s">
        <v>27</v>
      </c>
      <c r="R2770">
        <v>80.75</v>
      </c>
      <c r="S2770">
        <v>2057.3000000000002</v>
      </c>
    </row>
    <row r="2771" spans="1:19">
      <c r="A2771" t="s">
        <v>6694</v>
      </c>
      <c r="B2771" s="2">
        <v>43686</v>
      </c>
      <c r="C2771" t="s">
        <v>33</v>
      </c>
      <c r="D2771">
        <v>59</v>
      </c>
      <c r="E2771" t="s">
        <v>23</v>
      </c>
      <c r="F2771">
        <v>1</v>
      </c>
      <c r="G2771">
        <v>3</v>
      </c>
      <c r="H2771" t="s">
        <v>3686</v>
      </c>
      <c r="I2771">
        <v>6419</v>
      </c>
      <c r="J2771">
        <v>3</v>
      </c>
      <c r="K2771">
        <v>72</v>
      </c>
      <c r="L2771" t="s">
        <v>15568</v>
      </c>
      <c r="M2771" t="s">
        <v>23</v>
      </c>
      <c r="N2771" t="s">
        <v>23</v>
      </c>
      <c r="O2771" t="s">
        <v>25</v>
      </c>
      <c r="P2771" t="s">
        <v>164</v>
      </c>
      <c r="Q2771" t="s">
        <v>50</v>
      </c>
      <c r="R2771">
        <v>109.5</v>
      </c>
      <c r="S2771">
        <v>10175.459999999999</v>
      </c>
    </row>
    <row r="2772" spans="1:19">
      <c r="A2772" t="s">
        <v>6696</v>
      </c>
      <c r="B2772" s="2">
        <v>43683</v>
      </c>
      <c r="C2772" t="s">
        <v>22</v>
      </c>
      <c r="D2772">
        <v>38</v>
      </c>
      <c r="E2772" t="s">
        <v>39</v>
      </c>
      <c r="F2772">
        <v>0</v>
      </c>
      <c r="G2772">
        <v>3</v>
      </c>
      <c r="H2772" t="s">
        <v>3686</v>
      </c>
      <c r="I2772">
        <v>4886</v>
      </c>
      <c r="J2772">
        <v>0</v>
      </c>
      <c r="K2772">
        <v>72</v>
      </c>
      <c r="L2772" t="s">
        <v>15568</v>
      </c>
      <c r="M2772" t="s">
        <v>23</v>
      </c>
      <c r="N2772" t="s">
        <v>23</v>
      </c>
      <c r="O2772" t="s">
        <v>25</v>
      </c>
      <c r="P2772" t="s">
        <v>164</v>
      </c>
      <c r="Q2772" t="s">
        <v>27</v>
      </c>
      <c r="R2772">
        <v>118.2</v>
      </c>
      <c r="S2772">
        <v>11174.43</v>
      </c>
    </row>
    <row r="2773" spans="1:19">
      <c r="A2773" t="s">
        <v>6699</v>
      </c>
      <c r="B2773" s="2">
        <v>45842</v>
      </c>
      <c r="C2773" t="s">
        <v>33</v>
      </c>
      <c r="D2773">
        <v>60</v>
      </c>
      <c r="E2773" t="s">
        <v>39</v>
      </c>
      <c r="F2773">
        <v>0</v>
      </c>
      <c r="G2773">
        <v>3</v>
      </c>
      <c r="H2773" t="s">
        <v>3751</v>
      </c>
      <c r="I2773">
        <v>4467</v>
      </c>
      <c r="J2773">
        <v>0</v>
      </c>
      <c r="K2773">
        <v>1</v>
      </c>
      <c r="L2773" t="s">
        <v>15568</v>
      </c>
      <c r="M2773" t="s">
        <v>39</v>
      </c>
      <c r="N2773" t="s">
        <v>23</v>
      </c>
      <c r="O2773" t="s">
        <v>49</v>
      </c>
      <c r="P2773" t="s">
        <v>202</v>
      </c>
      <c r="Q2773" t="s">
        <v>50</v>
      </c>
      <c r="R2773">
        <v>25.85</v>
      </c>
      <c r="S2773">
        <v>25.85</v>
      </c>
    </row>
    <row r="2774" spans="1:19">
      <c r="A2774" t="s">
        <v>6701</v>
      </c>
      <c r="B2774" s="2">
        <v>43774</v>
      </c>
      <c r="C2774" t="s">
        <v>22</v>
      </c>
      <c r="D2774">
        <v>50</v>
      </c>
      <c r="E2774" t="s">
        <v>23</v>
      </c>
      <c r="F2774">
        <v>0</v>
      </c>
      <c r="G2774">
        <v>3</v>
      </c>
      <c r="H2774" t="s">
        <v>3686</v>
      </c>
      <c r="I2774">
        <v>6092</v>
      </c>
      <c r="J2774">
        <v>7</v>
      </c>
      <c r="K2774">
        <v>69</v>
      </c>
      <c r="L2774" t="s">
        <v>316</v>
      </c>
      <c r="M2774" t="s">
        <v>23</v>
      </c>
      <c r="N2774" t="s">
        <v>23</v>
      </c>
      <c r="O2774" t="s">
        <v>49</v>
      </c>
      <c r="P2774" t="s">
        <v>202</v>
      </c>
      <c r="Q2774" t="s">
        <v>50</v>
      </c>
      <c r="R2774">
        <v>53.65</v>
      </c>
      <c r="S2774">
        <v>4782.82</v>
      </c>
    </row>
    <row r="2775" spans="1:19">
      <c r="A2775" t="s">
        <v>6703</v>
      </c>
      <c r="B2775" s="2">
        <v>43679</v>
      </c>
      <c r="C2775" t="s">
        <v>33</v>
      </c>
      <c r="D2775">
        <v>36</v>
      </c>
      <c r="E2775" t="s">
        <v>23</v>
      </c>
      <c r="F2775">
        <v>0</v>
      </c>
      <c r="G2775">
        <v>3</v>
      </c>
      <c r="H2775" t="s">
        <v>3686</v>
      </c>
      <c r="I2775">
        <v>5881</v>
      </c>
      <c r="J2775">
        <v>0</v>
      </c>
      <c r="K2775">
        <v>72</v>
      </c>
      <c r="L2775" t="s">
        <v>316</v>
      </c>
      <c r="M2775" t="s">
        <v>23</v>
      </c>
      <c r="N2775" t="s">
        <v>23</v>
      </c>
      <c r="O2775" t="s">
        <v>56</v>
      </c>
      <c r="P2775" t="s">
        <v>164</v>
      </c>
      <c r="Q2775" t="s">
        <v>27</v>
      </c>
      <c r="R2775">
        <v>89.85</v>
      </c>
      <c r="S2775">
        <v>10190.07</v>
      </c>
    </row>
    <row r="2776" spans="1:19">
      <c r="A2776" t="s">
        <v>6705</v>
      </c>
      <c r="B2776" s="2">
        <v>45066</v>
      </c>
      <c r="C2776" t="s">
        <v>33</v>
      </c>
      <c r="D2776">
        <v>68</v>
      </c>
      <c r="E2776" t="s">
        <v>39</v>
      </c>
      <c r="F2776">
        <v>0</v>
      </c>
      <c r="G2776">
        <v>3</v>
      </c>
      <c r="H2776" t="s">
        <v>3686</v>
      </c>
      <c r="I2776">
        <v>4997</v>
      </c>
      <c r="J2776">
        <v>0</v>
      </c>
      <c r="K2776">
        <v>27</v>
      </c>
      <c r="L2776" t="s">
        <v>40</v>
      </c>
      <c r="M2776" t="s">
        <v>23</v>
      </c>
      <c r="N2776" t="s">
        <v>23</v>
      </c>
      <c r="O2776" t="s">
        <v>25</v>
      </c>
      <c r="P2776" t="s">
        <v>202</v>
      </c>
      <c r="Q2776" t="s">
        <v>27</v>
      </c>
      <c r="R2776">
        <v>110.5</v>
      </c>
      <c r="S2776">
        <v>3823.12</v>
      </c>
    </row>
    <row r="2777" spans="1:19">
      <c r="A2777" t="s">
        <v>6708</v>
      </c>
      <c r="B2777" s="2">
        <v>43683</v>
      </c>
      <c r="C2777" t="s">
        <v>22</v>
      </c>
      <c r="D2777">
        <v>70</v>
      </c>
      <c r="E2777" t="s">
        <v>39</v>
      </c>
      <c r="F2777">
        <v>0</v>
      </c>
      <c r="G2777">
        <v>3</v>
      </c>
      <c r="H2777" t="s">
        <v>3686</v>
      </c>
      <c r="I2777">
        <v>4598</v>
      </c>
      <c r="J2777">
        <v>0</v>
      </c>
      <c r="K2777">
        <v>72</v>
      </c>
      <c r="L2777" t="s">
        <v>15568</v>
      </c>
      <c r="M2777" t="s">
        <v>23</v>
      </c>
      <c r="N2777" t="s">
        <v>23</v>
      </c>
      <c r="O2777" t="s">
        <v>25</v>
      </c>
      <c r="P2777" t="s">
        <v>164</v>
      </c>
      <c r="Q2777" t="s">
        <v>27</v>
      </c>
      <c r="R2777">
        <v>113.8</v>
      </c>
      <c r="S2777">
        <v>9622.0400000000009</v>
      </c>
    </row>
    <row r="2778" spans="1:19">
      <c r="A2778" t="s">
        <v>6711</v>
      </c>
      <c r="B2778" s="2">
        <v>44236</v>
      </c>
      <c r="C2778" t="s">
        <v>22</v>
      </c>
      <c r="D2778">
        <v>75</v>
      </c>
      <c r="E2778" t="s">
        <v>23</v>
      </c>
      <c r="F2778">
        <v>0</v>
      </c>
      <c r="G2778">
        <v>3</v>
      </c>
      <c r="H2778" t="s">
        <v>3686</v>
      </c>
      <c r="I2778">
        <v>4691</v>
      </c>
      <c r="J2778">
        <v>4</v>
      </c>
      <c r="K2778">
        <v>54</v>
      </c>
      <c r="L2778" t="s">
        <v>142</v>
      </c>
      <c r="M2778" t="s">
        <v>39</v>
      </c>
      <c r="N2778" t="s">
        <v>23</v>
      </c>
      <c r="O2778" t="s">
        <v>49</v>
      </c>
      <c r="P2778" t="s">
        <v>26</v>
      </c>
      <c r="Q2778" t="s">
        <v>27</v>
      </c>
      <c r="R2778">
        <v>24.95</v>
      </c>
      <c r="S2778">
        <v>1364.75</v>
      </c>
    </row>
    <row r="2779" spans="1:19">
      <c r="A2779" t="s">
        <v>6713</v>
      </c>
      <c r="B2779" s="2">
        <v>43691</v>
      </c>
      <c r="C2779" t="s">
        <v>22</v>
      </c>
      <c r="D2779">
        <v>76</v>
      </c>
      <c r="E2779" t="s">
        <v>23</v>
      </c>
      <c r="F2779">
        <v>0</v>
      </c>
      <c r="G2779">
        <v>3</v>
      </c>
      <c r="H2779" t="s">
        <v>3686</v>
      </c>
      <c r="I2779">
        <v>4933</v>
      </c>
      <c r="J2779">
        <v>8</v>
      </c>
      <c r="K2779">
        <v>72</v>
      </c>
      <c r="L2779" t="s">
        <v>316</v>
      </c>
      <c r="M2779" t="s">
        <v>39</v>
      </c>
      <c r="N2779" t="s">
        <v>23</v>
      </c>
      <c r="O2779" t="s">
        <v>56</v>
      </c>
      <c r="P2779" t="s">
        <v>164</v>
      </c>
      <c r="Q2779" t="s">
        <v>27</v>
      </c>
      <c r="R2779">
        <v>63.1</v>
      </c>
      <c r="S2779">
        <v>4685.55</v>
      </c>
    </row>
    <row r="2780" spans="1:19">
      <c r="A2780" t="s">
        <v>6716</v>
      </c>
      <c r="B2780" s="2">
        <v>44323</v>
      </c>
      <c r="C2780" t="s">
        <v>22</v>
      </c>
      <c r="D2780">
        <v>78</v>
      </c>
      <c r="E2780" t="s">
        <v>23</v>
      </c>
      <c r="F2780">
        <v>0</v>
      </c>
      <c r="G2780">
        <v>3</v>
      </c>
      <c r="H2780" t="s">
        <v>3686</v>
      </c>
      <c r="I2780">
        <v>5604</v>
      </c>
      <c r="J2780">
        <v>6</v>
      </c>
      <c r="K2780">
        <v>51</v>
      </c>
      <c r="L2780" t="s">
        <v>15568</v>
      </c>
      <c r="M2780" t="s">
        <v>23</v>
      </c>
      <c r="N2780" t="s">
        <v>23</v>
      </c>
      <c r="O2780" t="s">
        <v>25</v>
      </c>
      <c r="P2780" t="s">
        <v>202</v>
      </c>
      <c r="Q2780" t="s">
        <v>50</v>
      </c>
      <c r="R2780">
        <v>110.05</v>
      </c>
      <c r="S2780">
        <v>7029.35</v>
      </c>
    </row>
    <row r="2781" spans="1:19">
      <c r="A2781" t="s">
        <v>6718</v>
      </c>
      <c r="B2781" s="2">
        <v>45844</v>
      </c>
      <c r="C2781" t="s">
        <v>33</v>
      </c>
      <c r="D2781">
        <v>23</v>
      </c>
      <c r="E2781" t="s">
        <v>39</v>
      </c>
      <c r="F2781">
        <v>0</v>
      </c>
      <c r="G2781">
        <v>3</v>
      </c>
      <c r="H2781" t="s">
        <v>3751</v>
      </c>
      <c r="I2781">
        <v>4667</v>
      </c>
      <c r="J2781">
        <v>0</v>
      </c>
      <c r="K2781">
        <v>1</v>
      </c>
      <c r="L2781" t="s">
        <v>15568</v>
      </c>
      <c r="M2781" t="s">
        <v>23</v>
      </c>
      <c r="N2781" t="s">
        <v>23</v>
      </c>
      <c r="O2781" t="s">
        <v>49</v>
      </c>
      <c r="P2781" t="s">
        <v>26</v>
      </c>
      <c r="Q2781" t="s">
        <v>27</v>
      </c>
      <c r="R2781">
        <v>49.9</v>
      </c>
      <c r="S2781">
        <v>64.83</v>
      </c>
    </row>
    <row r="2782" spans="1:19">
      <c r="A2782" t="s">
        <v>6720</v>
      </c>
      <c r="B2782" s="2">
        <v>43998</v>
      </c>
      <c r="C2782" t="s">
        <v>22</v>
      </c>
      <c r="D2782">
        <v>33</v>
      </c>
      <c r="E2782" t="s">
        <v>23</v>
      </c>
      <c r="F2782">
        <v>0</v>
      </c>
      <c r="G2782">
        <v>3</v>
      </c>
      <c r="H2782" t="s">
        <v>3686</v>
      </c>
      <c r="I2782">
        <v>5327</v>
      </c>
      <c r="J2782">
        <v>0</v>
      </c>
      <c r="K2782">
        <v>62</v>
      </c>
      <c r="L2782" t="s">
        <v>15568</v>
      </c>
      <c r="M2782" t="s">
        <v>23</v>
      </c>
      <c r="N2782" t="s">
        <v>23</v>
      </c>
      <c r="O2782" t="s">
        <v>49</v>
      </c>
      <c r="P2782" t="s">
        <v>202</v>
      </c>
      <c r="Q2782" t="s">
        <v>50</v>
      </c>
      <c r="R2782">
        <v>71.400000000000006</v>
      </c>
      <c r="S2782">
        <v>5358.4</v>
      </c>
    </row>
    <row r="2783" spans="1:19">
      <c r="A2783" t="s">
        <v>6723</v>
      </c>
      <c r="B2783" s="2">
        <v>44181</v>
      </c>
      <c r="C2783" t="s">
        <v>22</v>
      </c>
      <c r="D2783">
        <v>47</v>
      </c>
      <c r="E2783" t="s">
        <v>23</v>
      </c>
      <c r="F2783">
        <v>0</v>
      </c>
      <c r="G2783">
        <v>3</v>
      </c>
      <c r="H2783" t="s">
        <v>3686</v>
      </c>
      <c r="I2783">
        <v>4778</v>
      </c>
      <c r="J2783">
        <v>1</v>
      </c>
      <c r="K2783">
        <v>56</v>
      </c>
      <c r="L2783" t="s">
        <v>142</v>
      </c>
      <c r="M2783" t="s">
        <v>23</v>
      </c>
      <c r="N2783" t="s">
        <v>23</v>
      </c>
      <c r="O2783" t="s">
        <v>25</v>
      </c>
      <c r="P2783" t="s">
        <v>202</v>
      </c>
      <c r="Q2783" t="s">
        <v>27</v>
      </c>
      <c r="R2783">
        <v>93.15</v>
      </c>
      <c r="S2783">
        <v>7512.43</v>
      </c>
    </row>
    <row r="2784" spans="1:19">
      <c r="A2784" t="s">
        <v>6725</v>
      </c>
      <c r="B2784" s="2">
        <v>44518</v>
      </c>
      <c r="C2784" t="s">
        <v>33</v>
      </c>
      <c r="D2784">
        <v>45</v>
      </c>
      <c r="E2784" t="s">
        <v>23</v>
      </c>
      <c r="F2784">
        <v>0</v>
      </c>
      <c r="G2784">
        <v>3</v>
      </c>
      <c r="H2784" t="s">
        <v>3686</v>
      </c>
      <c r="I2784">
        <v>2934</v>
      </c>
      <c r="J2784">
        <v>10</v>
      </c>
      <c r="K2784">
        <v>45</v>
      </c>
      <c r="L2784" t="s">
        <v>15568</v>
      </c>
      <c r="M2784" t="s">
        <v>23</v>
      </c>
      <c r="N2784" t="s">
        <v>23</v>
      </c>
      <c r="O2784" t="s">
        <v>56</v>
      </c>
      <c r="P2784" t="s">
        <v>164</v>
      </c>
      <c r="Q2784" t="s">
        <v>50</v>
      </c>
      <c r="R2784">
        <v>81</v>
      </c>
      <c r="S2784">
        <v>4704.05</v>
      </c>
    </row>
    <row r="2785" spans="1:19">
      <c r="A2785" t="s">
        <v>6727</v>
      </c>
      <c r="B2785" s="2">
        <v>44429</v>
      </c>
      <c r="C2785" t="s">
        <v>22</v>
      </c>
      <c r="D2785">
        <v>41</v>
      </c>
      <c r="E2785" t="s">
        <v>39</v>
      </c>
      <c r="F2785">
        <v>0</v>
      </c>
      <c r="G2785">
        <v>3</v>
      </c>
      <c r="H2785" t="s">
        <v>3686</v>
      </c>
      <c r="I2785">
        <v>2667</v>
      </c>
      <c r="J2785">
        <v>0</v>
      </c>
      <c r="K2785">
        <v>48</v>
      </c>
      <c r="L2785" t="s">
        <v>142</v>
      </c>
      <c r="M2785" t="s">
        <v>23</v>
      </c>
      <c r="N2785" t="s">
        <v>23</v>
      </c>
      <c r="O2785" t="s">
        <v>49</v>
      </c>
      <c r="P2785" t="s">
        <v>202</v>
      </c>
      <c r="Q2785" t="s">
        <v>27</v>
      </c>
      <c r="R2785">
        <v>70.95</v>
      </c>
      <c r="S2785">
        <v>5777.68</v>
      </c>
    </row>
    <row r="2786" spans="1:19">
      <c r="A2786" t="s">
        <v>6729</v>
      </c>
      <c r="B2786" s="2">
        <v>45220</v>
      </c>
      <c r="C2786" t="s">
        <v>22</v>
      </c>
      <c r="D2786">
        <v>50</v>
      </c>
      <c r="E2786" t="s">
        <v>23</v>
      </c>
      <c r="F2786">
        <v>0</v>
      </c>
      <c r="G2786">
        <v>3</v>
      </c>
      <c r="H2786" t="s">
        <v>3686</v>
      </c>
      <c r="I2786">
        <v>3207</v>
      </c>
      <c r="J2786">
        <v>6</v>
      </c>
      <c r="K2786">
        <v>22</v>
      </c>
      <c r="L2786" t="s">
        <v>15568</v>
      </c>
      <c r="M2786" t="s">
        <v>23</v>
      </c>
      <c r="N2786" t="s">
        <v>23</v>
      </c>
      <c r="O2786" t="s">
        <v>25</v>
      </c>
      <c r="P2786" t="s">
        <v>26</v>
      </c>
      <c r="Q2786" t="s">
        <v>50</v>
      </c>
      <c r="R2786">
        <v>95.9</v>
      </c>
      <c r="S2786">
        <v>3018.59</v>
      </c>
    </row>
    <row r="2787" spans="1:19">
      <c r="A2787" t="s">
        <v>6731</v>
      </c>
      <c r="B2787" s="2">
        <v>45521</v>
      </c>
      <c r="C2787" t="s">
        <v>22</v>
      </c>
      <c r="D2787">
        <v>42</v>
      </c>
      <c r="E2787" t="s">
        <v>39</v>
      </c>
      <c r="F2787">
        <v>0</v>
      </c>
      <c r="G2787">
        <v>3</v>
      </c>
      <c r="H2787" t="s">
        <v>3686</v>
      </c>
      <c r="I2787">
        <v>4334</v>
      </c>
      <c r="J2787">
        <v>0</v>
      </c>
      <c r="K2787">
        <v>12</v>
      </c>
      <c r="L2787" t="s">
        <v>97</v>
      </c>
      <c r="M2787" t="s">
        <v>23</v>
      </c>
      <c r="N2787" t="s">
        <v>23</v>
      </c>
      <c r="O2787" t="s">
        <v>49</v>
      </c>
      <c r="P2787" t="s">
        <v>26</v>
      </c>
      <c r="Q2787" t="s">
        <v>27</v>
      </c>
      <c r="R2787">
        <v>67.25</v>
      </c>
      <c r="S2787">
        <v>1381.9</v>
      </c>
    </row>
    <row r="2788" spans="1:19">
      <c r="A2788" t="s">
        <v>6734</v>
      </c>
      <c r="B2788" s="2">
        <v>45139</v>
      </c>
      <c r="C2788" t="s">
        <v>22</v>
      </c>
      <c r="D2788">
        <v>54</v>
      </c>
      <c r="E2788" t="s">
        <v>23</v>
      </c>
      <c r="F2788">
        <v>2</v>
      </c>
      <c r="G2788">
        <v>3</v>
      </c>
      <c r="H2788" t="s">
        <v>3686</v>
      </c>
      <c r="I2788">
        <v>3359</v>
      </c>
      <c r="J2788">
        <v>6</v>
      </c>
      <c r="K2788">
        <v>24</v>
      </c>
      <c r="L2788" t="s">
        <v>15568</v>
      </c>
      <c r="M2788" t="s">
        <v>23</v>
      </c>
      <c r="N2788" t="s">
        <v>23</v>
      </c>
      <c r="O2788" t="s">
        <v>56</v>
      </c>
      <c r="P2788" t="s">
        <v>26</v>
      </c>
      <c r="Q2788" t="s">
        <v>50</v>
      </c>
      <c r="R2788">
        <v>70.3</v>
      </c>
      <c r="S2788">
        <v>2776.13</v>
      </c>
    </row>
    <row r="2789" spans="1:19">
      <c r="A2789" t="s">
        <v>6736</v>
      </c>
      <c r="B2789" s="2">
        <v>43856</v>
      </c>
      <c r="C2789" t="s">
        <v>22</v>
      </c>
      <c r="D2789">
        <v>30</v>
      </c>
      <c r="E2789" t="s">
        <v>23</v>
      </c>
      <c r="F2789">
        <v>3</v>
      </c>
      <c r="G2789">
        <v>3</v>
      </c>
      <c r="H2789" t="s">
        <v>3686</v>
      </c>
      <c r="I2789">
        <v>4743</v>
      </c>
      <c r="J2789">
        <v>10</v>
      </c>
      <c r="K2789">
        <v>67</v>
      </c>
      <c r="L2789" t="s">
        <v>15568</v>
      </c>
      <c r="M2789" t="s">
        <v>23</v>
      </c>
      <c r="N2789" t="s">
        <v>23</v>
      </c>
      <c r="O2789" t="s">
        <v>25</v>
      </c>
      <c r="P2789" t="s">
        <v>164</v>
      </c>
      <c r="Q2789" t="s">
        <v>27</v>
      </c>
      <c r="R2789">
        <v>104.6</v>
      </c>
      <c r="S2789">
        <v>7643.52</v>
      </c>
    </row>
    <row r="2790" spans="1:19">
      <c r="A2790" t="s">
        <v>6738</v>
      </c>
      <c r="B2790" s="2">
        <v>43684</v>
      </c>
      <c r="C2790" t="s">
        <v>22</v>
      </c>
      <c r="D2790">
        <v>32</v>
      </c>
      <c r="E2790" t="s">
        <v>23</v>
      </c>
      <c r="F2790">
        <v>2</v>
      </c>
      <c r="G2790">
        <v>3</v>
      </c>
      <c r="H2790" t="s">
        <v>3686</v>
      </c>
      <c r="I2790">
        <v>5092</v>
      </c>
      <c r="J2790">
        <v>0</v>
      </c>
      <c r="K2790">
        <v>72</v>
      </c>
      <c r="L2790" t="s">
        <v>316</v>
      </c>
      <c r="M2790" t="s">
        <v>23</v>
      </c>
      <c r="N2790" t="s">
        <v>39</v>
      </c>
      <c r="P2790" t="s">
        <v>164</v>
      </c>
      <c r="Q2790" t="s">
        <v>27</v>
      </c>
      <c r="R2790">
        <v>19.95</v>
      </c>
      <c r="S2790">
        <v>1937.01</v>
      </c>
    </row>
    <row r="2791" spans="1:19">
      <c r="A2791" t="s">
        <v>6740</v>
      </c>
      <c r="B2791" s="2">
        <v>45676</v>
      </c>
      <c r="C2791" t="s">
        <v>33</v>
      </c>
      <c r="D2791">
        <v>48</v>
      </c>
      <c r="E2791" t="s">
        <v>39</v>
      </c>
      <c r="F2791">
        <v>0</v>
      </c>
      <c r="G2791">
        <v>3</v>
      </c>
      <c r="H2791" t="s">
        <v>3686</v>
      </c>
      <c r="I2791">
        <v>5041</v>
      </c>
      <c r="J2791">
        <v>0</v>
      </c>
      <c r="K2791">
        <v>7</v>
      </c>
      <c r="L2791" t="s">
        <v>15568</v>
      </c>
      <c r="M2791" t="s">
        <v>23</v>
      </c>
      <c r="N2791" t="s">
        <v>23</v>
      </c>
      <c r="O2791" t="s">
        <v>25</v>
      </c>
      <c r="P2791" t="s">
        <v>26</v>
      </c>
      <c r="Q2791" t="s">
        <v>27</v>
      </c>
      <c r="R2791">
        <v>100.4</v>
      </c>
      <c r="S2791">
        <v>988.14</v>
      </c>
    </row>
    <row r="2792" spans="1:19">
      <c r="A2792" t="s">
        <v>6742</v>
      </c>
      <c r="B2792" s="2">
        <v>43689</v>
      </c>
      <c r="C2792" t="s">
        <v>22</v>
      </c>
      <c r="D2792">
        <v>45</v>
      </c>
      <c r="E2792" t="s">
        <v>39</v>
      </c>
      <c r="F2792">
        <v>0</v>
      </c>
      <c r="G2792">
        <v>3</v>
      </c>
      <c r="H2792" t="s">
        <v>3686</v>
      </c>
      <c r="I2792">
        <v>6347</v>
      </c>
      <c r="J2792">
        <v>0</v>
      </c>
      <c r="K2792">
        <v>72</v>
      </c>
      <c r="L2792" t="s">
        <v>316</v>
      </c>
      <c r="M2792" t="s">
        <v>23</v>
      </c>
      <c r="N2792" t="s">
        <v>23</v>
      </c>
      <c r="O2792" t="s">
        <v>25</v>
      </c>
      <c r="P2792" t="s">
        <v>164</v>
      </c>
      <c r="Q2792" t="s">
        <v>27</v>
      </c>
      <c r="R2792">
        <v>113.4</v>
      </c>
      <c r="S2792">
        <v>8348.42</v>
      </c>
    </row>
    <row r="2793" spans="1:19">
      <c r="A2793" t="s">
        <v>6745</v>
      </c>
      <c r="B2793" s="2">
        <v>45140</v>
      </c>
      <c r="C2793" t="s">
        <v>33</v>
      </c>
      <c r="D2793">
        <v>33</v>
      </c>
      <c r="E2793" t="s">
        <v>23</v>
      </c>
      <c r="F2793">
        <v>3</v>
      </c>
      <c r="G2793">
        <v>3</v>
      </c>
      <c r="H2793" t="s">
        <v>3686</v>
      </c>
      <c r="I2793">
        <v>5302</v>
      </c>
      <c r="J2793">
        <v>7</v>
      </c>
      <c r="K2793">
        <v>24</v>
      </c>
      <c r="L2793" t="s">
        <v>15568</v>
      </c>
      <c r="M2793" t="s">
        <v>23</v>
      </c>
      <c r="N2793" t="s">
        <v>39</v>
      </c>
      <c r="P2793" t="s">
        <v>164</v>
      </c>
      <c r="Q2793" t="s">
        <v>84</v>
      </c>
      <c r="R2793">
        <v>24.7</v>
      </c>
      <c r="S2793">
        <v>1069.51</v>
      </c>
    </row>
    <row r="2794" spans="1:19">
      <c r="A2794" t="s">
        <v>6747</v>
      </c>
      <c r="B2794" s="2">
        <v>45524</v>
      </c>
      <c r="C2794" t="s">
        <v>22</v>
      </c>
      <c r="D2794">
        <v>42</v>
      </c>
      <c r="E2794" t="s">
        <v>23</v>
      </c>
      <c r="F2794">
        <v>2</v>
      </c>
      <c r="G2794">
        <v>3</v>
      </c>
      <c r="H2794" t="s">
        <v>3686</v>
      </c>
      <c r="I2794">
        <v>2047</v>
      </c>
      <c r="J2794">
        <v>5</v>
      </c>
      <c r="K2794">
        <v>12</v>
      </c>
      <c r="L2794" t="s">
        <v>97</v>
      </c>
      <c r="M2794" t="s">
        <v>23</v>
      </c>
      <c r="N2794" t="s">
        <v>23</v>
      </c>
      <c r="O2794" t="s">
        <v>56</v>
      </c>
      <c r="P2794" t="s">
        <v>26</v>
      </c>
      <c r="Q2794" t="s">
        <v>84</v>
      </c>
      <c r="R2794">
        <v>56.3</v>
      </c>
      <c r="S2794">
        <v>835.89</v>
      </c>
    </row>
    <row r="2795" spans="1:19">
      <c r="A2795" t="s">
        <v>6750</v>
      </c>
      <c r="B2795" s="2">
        <v>44276</v>
      </c>
      <c r="C2795" t="s">
        <v>22</v>
      </c>
      <c r="D2795">
        <v>49</v>
      </c>
      <c r="E2795" t="s">
        <v>23</v>
      </c>
      <c r="F2795">
        <v>1</v>
      </c>
      <c r="G2795">
        <v>3</v>
      </c>
      <c r="H2795" t="s">
        <v>3686</v>
      </c>
      <c r="I2795">
        <v>6365</v>
      </c>
      <c r="J2795">
        <v>7</v>
      </c>
      <c r="K2795">
        <v>53</v>
      </c>
      <c r="L2795" t="s">
        <v>142</v>
      </c>
      <c r="M2795" t="s">
        <v>23</v>
      </c>
      <c r="N2795" t="s">
        <v>23</v>
      </c>
      <c r="O2795" t="s">
        <v>25</v>
      </c>
      <c r="P2795" t="s">
        <v>202</v>
      </c>
      <c r="Q2795" t="s">
        <v>27</v>
      </c>
      <c r="R2795">
        <v>105.25</v>
      </c>
      <c r="S2795">
        <v>5776.64</v>
      </c>
    </row>
    <row r="2796" spans="1:19">
      <c r="A2796" t="s">
        <v>6752</v>
      </c>
      <c r="B2796" s="2">
        <v>44931</v>
      </c>
      <c r="C2796" t="s">
        <v>33</v>
      </c>
      <c r="D2796">
        <v>40</v>
      </c>
      <c r="E2796" t="s">
        <v>23</v>
      </c>
      <c r="F2796">
        <v>0</v>
      </c>
      <c r="G2796">
        <v>3</v>
      </c>
      <c r="H2796" t="s">
        <v>3686</v>
      </c>
      <c r="I2796">
        <v>4283</v>
      </c>
      <c r="J2796">
        <v>1</v>
      </c>
      <c r="K2796">
        <v>31</v>
      </c>
      <c r="L2796" t="s">
        <v>40</v>
      </c>
      <c r="M2796" t="s">
        <v>23</v>
      </c>
      <c r="N2796" t="s">
        <v>23</v>
      </c>
      <c r="O2796" t="s">
        <v>25</v>
      </c>
      <c r="P2796" t="s">
        <v>26</v>
      </c>
      <c r="Q2796" t="s">
        <v>27</v>
      </c>
      <c r="R2796">
        <v>83.85</v>
      </c>
      <c r="S2796">
        <v>3035.71</v>
      </c>
    </row>
    <row r="2797" spans="1:19">
      <c r="A2797" t="s">
        <v>6754</v>
      </c>
      <c r="B2797" s="2">
        <v>44774</v>
      </c>
      <c r="C2797" t="s">
        <v>33</v>
      </c>
      <c r="D2797">
        <v>64</v>
      </c>
      <c r="E2797" t="s">
        <v>39</v>
      </c>
      <c r="F2797">
        <v>0</v>
      </c>
      <c r="G2797">
        <v>3</v>
      </c>
      <c r="H2797" t="s">
        <v>3686</v>
      </c>
      <c r="I2797">
        <v>4462</v>
      </c>
      <c r="J2797">
        <v>0</v>
      </c>
      <c r="K2797">
        <v>36</v>
      </c>
      <c r="L2797" t="s">
        <v>15568</v>
      </c>
      <c r="M2797" t="s">
        <v>23</v>
      </c>
      <c r="N2797" t="s">
        <v>23</v>
      </c>
      <c r="O2797" t="s">
        <v>49</v>
      </c>
      <c r="P2797" t="s">
        <v>202</v>
      </c>
      <c r="Q2797" t="s">
        <v>50</v>
      </c>
      <c r="R2797">
        <v>54.45</v>
      </c>
      <c r="S2797">
        <v>2827.7</v>
      </c>
    </row>
    <row r="2798" spans="1:19">
      <c r="A2798" t="s">
        <v>6756</v>
      </c>
      <c r="B2798" s="2">
        <v>44310</v>
      </c>
      <c r="C2798" t="s">
        <v>22</v>
      </c>
      <c r="D2798">
        <v>40</v>
      </c>
      <c r="E2798" t="s">
        <v>23</v>
      </c>
      <c r="F2798">
        <v>1</v>
      </c>
      <c r="G2798">
        <v>3</v>
      </c>
      <c r="H2798" t="s">
        <v>3686</v>
      </c>
      <c r="I2798">
        <v>4740</v>
      </c>
      <c r="J2798">
        <v>1</v>
      </c>
      <c r="K2798">
        <v>52</v>
      </c>
      <c r="L2798" t="s">
        <v>15568</v>
      </c>
      <c r="M2798" t="s">
        <v>23</v>
      </c>
      <c r="N2798" t="s">
        <v>23</v>
      </c>
      <c r="O2798" t="s">
        <v>25</v>
      </c>
      <c r="P2798" t="s">
        <v>26</v>
      </c>
      <c r="Q2798" t="s">
        <v>27</v>
      </c>
      <c r="R2798">
        <v>93.25</v>
      </c>
      <c r="S2798">
        <v>5219.3</v>
      </c>
    </row>
    <row r="2799" spans="1:19">
      <c r="A2799" t="s">
        <v>6758</v>
      </c>
      <c r="B2799" s="2">
        <v>44521</v>
      </c>
      <c r="C2799" t="s">
        <v>33</v>
      </c>
      <c r="D2799">
        <v>49</v>
      </c>
      <c r="E2799" t="s">
        <v>39</v>
      </c>
      <c r="F2799">
        <v>0</v>
      </c>
      <c r="G2799">
        <v>3</v>
      </c>
      <c r="H2799" t="s">
        <v>3686</v>
      </c>
      <c r="I2799">
        <v>2280</v>
      </c>
      <c r="J2799">
        <v>0</v>
      </c>
      <c r="K2799">
        <v>45</v>
      </c>
      <c r="L2799" t="s">
        <v>142</v>
      </c>
      <c r="M2799" t="s">
        <v>23</v>
      </c>
      <c r="N2799" t="s">
        <v>23</v>
      </c>
      <c r="O2799" t="s">
        <v>49</v>
      </c>
      <c r="P2799" t="s">
        <v>164</v>
      </c>
      <c r="Q2799" t="s">
        <v>50</v>
      </c>
      <c r="R2799">
        <v>73.55</v>
      </c>
      <c r="S2799">
        <v>5342.15</v>
      </c>
    </row>
    <row r="2800" spans="1:19">
      <c r="A2800" t="s">
        <v>6760</v>
      </c>
      <c r="B2800" s="2">
        <v>44190</v>
      </c>
      <c r="C2800" t="s">
        <v>22</v>
      </c>
      <c r="D2800">
        <v>60</v>
      </c>
      <c r="E2800" t="s">
        <v>39</v>
      </c>
      <c r="F2800">
        <v>0</v>
      </c>
      <c r="G2800">
        <v>3</v>
      </c>
      <c r="H2800" t="s">
        <v>3686</v>
      </c>
      <c r="I2800">
        <v>6487</v>
      </c>
      <c r="J2800">
        <v>0</v>
      </c>
      <c r="K2800">
        <v>56</v>
      </c>
      <c r="L2800" t="s">
        <v>142</v>
      </c>
      <c r="M2800" t="s">
        <v>23</v>
      </c>
      <c r="N2800" t="s">
        <v>23</v>
      </c>
      <c r="O2800" t="s">
        <v>49</v>
      </c>
      <c r="P2800" t="s">
        <v>202</v>
      </c>
      <c r="Q2800" t="s">
        <v>27</v>
      </c>
      <c r="R2800">
        <v>75.75</v>
      </c>
      <c r="S2800">
        <v>5406.17</v>
      </c>
    </row>
    <row r="2801" spans="1:19">
      <c r="A2801" t="s">
        <v>6762</v>
      </c>
      <c r="B2801" s="2">
        <v>43968</v>
      </c>
      <c r="C2801" t="s">
        <v>22</v>
      </c>
      <c r="D2801">
        <v>61</v>
      </c>
      <c r="E2801" t="s">
        <v>23</v>
      </c>
      <c r="F2801">
        <v>0</v>
      </c>
      <c r="G2801">
        <v>3</v>
      </c>
      <c r="H2801" t="s">
        <v>3686</v>
      </c>
      <c r="I2801">
        <v>5540</v>
      </c>
      <c r="J2801">
        <v>9</v>
      </c>
      <c r="K2801">
        <v>63</v>
      </c>
      <c r="L2801" t="s">
        <v>15568</v>
      </c>
      <c r="M2801" t="s">
        <v>23</v>
      </c>
      <c r="N2801" t="s">
        <v>23</v>
      </c>
      <c r="O2801" t="s">
        <v>49</v>
      </c>
      <c r="P2801" t="s">
        <v>202</v>
      </c>
      <c r="Q2801" t="s">
        <v>50</v>
      </c>
      <c r="R2801">
        <v>80</v>
      </c>
      <c r="S2801">
        <v>7183.46</v>
      </c>
    </row>
    <row r="2802" spans="1:19">
      <c r="A2802" t="s">
        <v>6764</v>
      </c>
      <c r="B2802" s="2">
        <v>43679</v>
      </c>
      <c r="C2802" t="s">
        <v>33</v>
      </c>
      <c r="D2802">
        <v>34</v>
      </c>
      <c r="E2802" t="s">
        <v>23</v>
      </c>
      <c r="F2802">
        <v>0</v>
      </c>
      <c r="G2802">
        <v>3</v>
      </c>
      <c r="H2802" t="s">
        <v>3686</v>
      </c>
      <c r="I2802">
        <v>5096</v>
      </c>
      <c r="J2802">
        <v>10</v>
      </c>
      <c r="K2802">
        <v>72</v>
      </c>
      <c r="L2802" t="s">
        <v>316</v>
      </c>
      <c r="M2802" t="s">
        <v>23</v>
      </c>
      <c r="N2802" t="s">
        <v>23</v>
      </c>
      <c r="O2802" t="s">
        <v>25</v>
      </c>
      <c r="P2802" t="s">
        <v>164</v>
      </c>
      <c r="Q2802" t="s">
        <v>27</v>
      </c>
      <c r="R2802">
        <v>103.95</v>
      </c>
      <c r="S2802">
        <v>10814.34</v>
      </c>
    </row>
    <row r="2803" spans="1:19">
      <c r="A2803" t="s">
        <v>6766</v>
      </c>
      <c r="B2803" s="2">
        <v>45669</v>
      </c>
      <c r="C2803" t="s">
        <v>33</v>
      </c>
      <c r="D2803">
        <v>33</v>
      </c>
      <c r="E2803" t="s">
        <v>39</v>
      </c>
      <c r="F2803">
        <v>2</v>
      </c>
      <c r="G2803">
        <v>3</v>
      </c>
      <c r="H2803" t="s">
        <v>3686</v>
      </c>
      <c r="I2803">
        <v>4236</v>
      </c>
      <c r="J2803">
        <v>0</v>
      </c>
      <c r="K2803">
        <v>7</v>
      </c>
      <c r="L2803" t="s">
        <v>15568</v>
      </c>
      <c r="M2803" t="s">
        <v>39</v>
      </c>
      <c r="N2803" t="s">
        <v>23</v>
      </c>
      <c r="O2803" t="s">
        <v>56</v>
      </c>
      <c r="P2803" t="s">
        <v>26</v>
      </c>
      <c r="Q2803" t="s">
        <v>50</v>
      </c>
      <c r="R2803">
        <v>29.8</v>
      </c>
      <c r="S2803">
        <v>201.95</v>
      </c>
    </row>
    <row r="2804" spans="1:19">
      <c r="A2804" t="s">
        <v>6768</v>
      </c>
      <c r="B2804" s="2">
        <v>45377</v>
      </c>
      <c r="C2804" t="s">
        <v>22</v>
      </c>
      <c r="D2804">
        <v>33</v>
      </c>
      <c r="E2804" t="s">
        <v>39</v>
      </c>
      <c r="F2804">
        <v>0</v>
      </c>
      <c r="G2804">
        <v>3</v>
      </c>
      <c r="H2804" t="s">
        <v>3686</v>
      </c>
      <c r="I2804">
        <v>5025</v>
      </c>
      <c r="J2804">
        <v>0</v>
      </c>
      <c r="K2804">
        <v>17</v>
      </c>
      <c r="L2804" t="s">
        <v>15568</v>
      </c>
      <c r="M2804" t="s">
        <v>23</v>
      </c>
      <c r="N2804" t="s">
        <v>23</v>
      </c>
      <c r="O2804" t="s">
        <v>56</v>
      </c>
      <c r="P2804" t="s">
        <v>202</v>
      </c>
      <c r="Q2804" t="s">
        <v>50</v>
      </c>
      <c r="R2804">
        <v>56.1</v>
      </c>
      <c r="S2804">
        <v>1566.94</v>
      </c>
    </row>
    <row r="2805" spans="1:19">
      <c r="A2805" t="s">
        <v>6770</v>
      </c>
      <c r="B2805" s="2">
        <v>45778</v>
      </c>
      <c r="C2805" t="s">
        <v>22</v>
      </c>
      <c r="D2805">
        <v>58</v>
      </c>
      <c r="E2805" t="s">
        <v>39</v>
      </c>
      <c r="F2805">
        <v>1</v>
      </c>
      <c r="G2805">
        <v>3</v>
      </c>
      <c r="H2805" t="s">
        <v>3751</v>
      </c>
      <c r="I2805">
        <v>2584</v>
      </c>
      <c r="J2805">
        <v>0</v>
      </c>
      <c r="K2805">
        <v>3</v>
      </c>
      <c r="L2805" t="s">
        <v>48</v>
      </c>
      <c r="M2805" t="s">
        <v>23</v>
      </c>
      <c r="N2805" t="s">
        <v>23</v>
      </c>
      <c r="O2805" t="s">
        <v>56</v>
      </c>
      <c r="P2805" t="s">
        <v>26</v>
      </c>
      <c r="Q2805" t="s">
        <v>50</v>
      </c>
      <c r="R2805">
        <v>70.7</v>
      </c>
      <c r="S2805">
        <v>300.77</v>
      </c>
    </row>
    <row r="2806" spans="1:19">
      <c r="A2806" t="s">
        <v>6772</v>
      </c>
      <c r="B2806" s="2">
        <v>44781</v>
      </c>
      <c r="C2806" t="s">
        <v>33</v>
      </c>
      <c r="D2806">
        <v>44</v>
      </c>
      <c r="E2806" t="s">
        <v>23</v>
      </c>
      <c r="F2806">
        <v>2</v>
      </c>
      <c r="G2806">
        <v>3</v>
      </c>
      <c r="H2806" t="s">
        <v>3686</v>
      </c>
      <c r="I2806">
        <v>2161</v>
      </c>
      <c r="J2806">
        <v>3</v>
      </c>
      <c r="K2806">
        <v>36</v>
      </c>
      <c r="L2806" t="s">
        <v>15568</v>
      </c>
      <c r="M2806" t="s">
        <v>23</v>
      </c>
      <c r="N2806" t="s">
        <v>23</v>
      </c>
      <c r="O2806" t="s">
        <v>49</v>
      </c>
      <c r="P2806" t="s">
        <v>26</v>
      </c>
      <c r="Q2806" t="s">
        <v>50</v>
      </c>
      <c r="R2806">
        <v>51.05</v>
      </c>
      <c r="S2806">
        <v>2525.2800000000002</v>
      </c>
    </row>
    <row r="2807" spans="1:19">
      <c r="A2807" t="s">
        <v>6774</v>
      </c>
      <c r="B2807" s="2">
        <v>45786</v>
      </c>
      <c r="C2807" t="s">
        <v>33</v>
      </c>
      <c r="D2807">
        <v>32</v>
      </c>
      <c r="E2807" t="s">
        <v>23</v>
      </c>
      <c r="F2807">
        <v>0</v>
      </c>
      <c r="G2807">
        <v>3</v>
      </c>
      <c r="H2807" t="s">
        <v>3751</v>
      </c>
      <c r="I2807">
        <v>5867</v>
      </c>
      <c r="J2807">
        <v>9</v>
      </c>
      <c r="K2807">
        <v>3</v>
      </c>
      <c r="L2807" t="s">
        <v>15568</v>
      </c>
      <c r="M2807" t="s">
        <v>23</v>
      </c>
      <c r="N2807" t="s">
        <v>39</v>
      </c>
      <c r="P2807" t="s">
        <v>26</v>
      </c>
      <c r="Q2807" t="s">
        <v>50</v>
      </c>
      <c r="R2807">
        <v>20.85</v>
      </c>
      <c r="S2807">
        <v>107.31</v>
      </c>
    </row>
    <row r="2808" spans="1:19">
      <c r="A2808" t="s">
        <v>6776</v>
      </c>
      <c r="B2808" s="2">
        <v>43741</v>
      </c>
      <c r="C2808" t="s">
        <v>22</v>
      </c>
      <c r="D2808">
        <v>35</v>
      </c>
      <c r="E2808" t="s">
        <v>23</v>
      </c>
      <c r="F2808">
        <v>3</v>
      </c>
      <c r="G2808">
        <v>3</v>
      </c>
      <c r="H2808" t="s">
        <v>3686</v>
      </c>
      <c r="I2808">
        <v>4122</v>
      </c>
      <c r="J2808">
        <v>1</v>
      </c>
      <c r="K2808">
        <v>70</v>
      </c>
      <c r="L2808" t="s">
        <v>316</v>
      </c>
      <c r="M2808" t="s">
        <v>39</v>
      </c>
      <c r="N2808" t="s">
        <v>23</v>
      </c>
      <c r="O2808" t="s">
        <v>56</v>
      </c>
      <c r="P2808" t="s">
        <v>202</v>
      </c>
      <c r="Q2808" t="s">
        <v>27</v>
      </c>
      <c r="R2808">
        <v>60.35</v>
      </c>
      <c r="S2808">
        <v>4089.47</v>
      </c>
    </row>
    <row r="2809" spans="1:19">
      <c r="A2809" t="s">
        <v>6778</v>
      </c>
      <c r="B2809" s="2">
        <v>43775</v>
      </c>
      <c r="C2809" t="s">
        <v>22</v>
      </c>
      <c r="D2809">
        <v>19</v>
      </c>
      <c r="E2809" t="s">
        <v>23</v>
      </c>
      <c r="F2809">
        <v>0</v>
      </c>
      <c r="G2809">
        <v>3</v>
      </c>
      <c r="H2809" t="s">
        <v>3686</v>
      </c>
      <c r="I2809">
        <v>4452</v>
      </c>
      <c r="J2809">
        <v>9</v>
      </c>
      <c r="K2809">
        <v>69</v>
      </c>
      <c r="L2809" t="s">
        <v>15568</v>
      </c>
      <c r="M2809" t="s">
        <v>23</v>
      </c>
      <c r="N2809" t="s">
        <v>23</v>
      </c>
      <c r="O2809" t="s">
        <v>25</v>
      </c>
      <c r="P2809" t="s">
        <v>164</v>
      </c>
      <c r="Q2809" t="s">
        <v>50</v>
      </c>
      <c r="R2809">
        <v>92.45</v>
      </c>
      <c r="S2809">
        <v>6673.07</v>
      </c>
    </row>
    <row r="2810" spans="1:19">
      <c r="A2810" t="s">
        <v>6780</v>
      </c>
      <c r="B2810" s="2">
        <v>45733</v>
      </c>
      <c r="C2810" t="s">
        <v>22</v>
      </c>
      <c r="D2810">
        <v>47</v>
      </c>
      <c r="E2810" t="s">
        <v>39</v>
      </c>
      <c r="F2810">
        <v>0</v>
      </c>
      <c r="G2810">
        <v>3</v>
      </c>
      <c r="H2810" t="s">
        <v>3686</v>
      </c>
      <c r="I2810">
        <v>3787</v>
      </c>
      <c r="J2810">
        <v>0</v>
      </c>
      <c r="K2810">
        <v>5</v>
      </c>
      <c r="L2810" t="s">
        <v>15568</v>
      </c>
      <c r="M2810" t="s">
        <v>23</v>
      </c>
      <c r="N2810" t="s">
        <v>23</v>
      </c>
      <c r="O2810" t="s">
        <v>25</v>
      </c>
      <c r="P2810" t="s">
        <v>26</v>
      </c>
      <c r="Q2810" t="s">
        <v>27</v>
      </c>
      <c r="R2810">
        <v>96.55</v>
      </c>
      <c r="S2810">
        <v>695.75</v>
      </c>
    </row>
    <row r="2811" spans="1:19">
      <c r="A2811" t="s">
        <v>6782</v>
      </c>
      <c r="B2811" s="2">
        <v>44175</v>
      </c>
      <c r="C2811" t="s">
        <v>33</v>
      </c>
      <c r="D2811">
        <v>40</v>
      </c>
      <c r="E2811" t="s">
        <v>39</v>
      </c>
      <c r="F2811">
        <v>0</v>
      </c>
      <c r="G2811">
        <v>3</v>
      </c>
      <c r="H2811" t="s">
        <v>3686</v>
      </c>
      <c r="I2811">
        <v>5679</v>
      </c>
      <c r="J2811">
        <v>0</v>
      </c>
      <c r="K2811">
        <v>56</v>
      </c>
      <c r="L2811" t="s">
        <v>15568</v>
      </c>
      <c r="M2811" t="s">
        <v>23</v>
      </c>
      <c r="N2811" t="s">
        <v>23</v>
      </c>
      <c r="O2811" t="s">
        <v>25</v>
      </c>
      <c r="P2811" t="s">
        <v>164</v>
      </c>
      <c r="Q2811" t="s">
        <v>27</v>
      </c>
      <c r="R2811">
        <v>96.85</v>
      </c>
      <c r="S2811">
        <v>7833.17</v>
      </c>
    </row>
    <row r="2812" spans="1:19">
      <c r="A2812" t="s">
        <v>6784</v>
      </c>
      <c r="B2812" s="2">
        <v>45256</v>
      </c>
      <c r="C2812" t="s">
        <v>33</v>
      </c>
      <c r="D2812">
        <v>69</v>
      </c>
      <c r="E2812" t="s">
        <v>39</v>
      </c>
      <c r="F2812">
        <v>0</v>
      </c>
      <c r="G2812">
        <v>3</v>
      </c>
      <c r="H2812" t="s">
        <v>3686</v>
      </c>
      <c r="I2812">
        <v>5982</v>
      </c>
      <c r="J2812">
        <v>0</v>
      </c>
      <c r="K2812">
        <v>21</v>
      </c>
      <c r="L2812" t="s">
        <v>97</v>
      </c>
      <c r="M2812" t="s">
        <v>23</v>
      </c>
      <c r="N2812" t="s">
        <v>23</v>
      </c>
      <c r="O2812" t="s">
        <v>25</v>
      </c>
      <c r="P2812" t="s">
        <v>26</v>
      </c>
      <c r="Q2812" t="s">
        <v>27</v>
      </c>
      <c r="R2812">
        <v>90.05</v>
      </c>
      <c r="S2812">
        <v>2029.19</v>
      </c>
    </row>
    <row r="2813" spans="1:19">
      <c r="A2813" t="s">
        <v>6786</v>
      </c>
      <c r="B2813" s="2">
        <v>45852</v>
      </c>
      <c r="C2813" t="s">
        <v>22</v>
      </c>
      <c r="D2813">
        <v>30</v>
      </c>
      <c r="E2813" t="s">
        <v>39</v>
      </c>
      <c r="F2813">
        <v>0</v>
      </c>
      <c r="G2813">
        <v>3</v>
      </c>
      <c r="H2813" t="s">
        <v>3751</v>
      </c>
      <c r="I2813">
        <v>5384</v>
      </c>
      <c r="J2813">
        <v>0</v>
      </c>
      <c r="K2813">
        <v>1</v>
      </c>
      <c r="L2813" t="s">
        <v>48</v>
      </c>
      <c r="M2813" t="s">
        <v>23</v>
      </c>
      <c r="N2813" t="s">
        <v>39</v>
      </c>
      <c r="P2813" t="s">
        <v>26</v>
      </c>
      <c r="Q2813" t="s">
        <v>50</v>
      </c>
      <c r="R2813">
        <v>20.25</v>
      </c>
      <c r="S2813">
        <v>60.71</v>
      </c>
    </row>
    <row r="2814" spans="1:19">
      <c r="A2814" t="s">
        <v>6788</v>
      </c>
      <c r="B2814" s="2">
        <v>43729</v>
      </c>
      <c r="C2814" t="s">
        <v>33</v>
      </c>
      <c r="D2814">
        <v>44</v>
      </c>
      <c r="E2814" t="s">
        <v>23</v>
      </c>
      <c r="F2814">
        <v>0</v>
      </c>
      <c r="G2814">
        <v>3</v>
      </c>
      <c r="H2814" t="s">
        <v>3686</v>
      </c>
      <c r="I2814">
        <v>4487</v>
      </c>
      <c r="J2814">
        <v>3</v>
      </c>
      <c r="K2814">
        <v>71</v>
      </c>
      <c r="L2814" t="s">
        <v>15568</v>
      </c>
      <c r="M2814" t="s">
        <v>23</v>
      </c>
      <c r="N2814" t="s">
        <v>23</v>
      </c>
      <c r="O2814" t="s">
        <v>56</v>
      </c>
      <c r="P2814" t="s">
        <v>164</v>
      </c>
      <c r="Q2814" t="s">
        <v>50</v>
      </c>
      <c r="R2814">
        <v>85.75</v>
      </c>
      <c r="S2814">
        <v>8397.48</v>
      </c>
    </row>
    <row r="2815" spans="1:19">
      <c r="A2815" t="s">
        <v>6790</v>
      </c>
      <c r="B2815" s="2">
        <v>43762</v>
      </c>
      <c r="C2815" t="s">
        <v>22</v>
      </c>
      <c r="D2815">
        <v>59</v>
      </c>
      <c r="E2815" t="s">
        <v>23</v>
      </c>
      <c r="F2815">
        <v>0</v>
      </c>
      <c r="G2815">
        <v>3</v>
      </c>
      <c r="H2815" t="s">
        <v>3686</v>
      </c>
      <c r="I2815">
        <v>5582</v>
      </c>
      <c r="J2815">
        <v>5</v>
      </c>
      <c r="K2815">
        <v>70</v>
      </c>
      <c r="L2815" t="s">
        <v>316</v>
      </c>
      <c r="M2815" t="s">
        <v>23</v>
      </c>
      <c r="N2815" t="s">
        <v>23</v>
      </c>
      <c r="O2815" t="s">
        <v>25</v>
      </c>
      <c r="P2815" t="s">
        <v>164</v>
      </c>
      <c r="Q2815" t="s">
        <v>27</v>
      </c>
      <c r="R2815">
        <v>98.7</v>
      </c>
      <c r="S2815">
        <v>10025.700000000001</v>
      </c>
    </row>
    <row r="2816" spans="1:19">
      <c r="A2816" t="s">
        <v>6792</v>
      </c>
      <c r="B2816" s="2">
        <v>45817</v>
      </c>
      <c r="C2816" t="s">
        <v>22</v>
      </c>
      <c r="D2816">
        <v>23</v>
      </c>
      <c r="E2816" t="s">
        <v>39</v>
      </c>
      <c r="F2816">
        <v>0</v>
      </c>
      <c r="G2816">
        <v>3</v>
      </c>
      <c r="H2816" t="s">
        <v>3751</v>
      </c>
      <c r="I2816">
        <v>5983</v>
      </c>
      <c r="J2816">
        <v>0</v>
      </c>
      <c r="K2816">
        <v>2</v>
      </c>
      <c r="L2816" t="s">
        <v>48</v>
      </c>
      <c r="M2816" t="s">
        <v>23</v>
      </c>
      <c r="N2816" t="s">
        <v>39</v>
      </c>
      <c r="P2816" t="s">
        <v>26</v>
      </c>
      <c r="Q2816" t="s">
        <v>50</v>
      </c>
      <c r="R2816">
        <v>24.85</v>
      </c>
      <c r="S2816">
        <v>142.5</v>
      </c>
    </row>
    <row r="2817" spans="1:19">
      <c r="A2817" t="s">
        <v>6794</v>
      </c>
      <c r="B2817" s="2">
        <v>45681</v>
      </c>
      <c r="C2817" t="s">
        <v>33</v>
      </c>
      <c r="D2817">
        <v>50</v>
      </c>
      <c r="E2817" t="s">
        <v>23</v>
      </c>
      <c r="F2817">
        <v>0</v>
      </c>
      <c r="G2817">
        <v>3</v>
      </c>
      <c r="H2817" t="s">
        <v>3686</v>
      </c>
      <c r="I2817">
        <v>5928</v>
      </c>
      <c r="J2817">
        <v>4</v>
      </c>
      <c r="K2817">
        <v>7</v>
      </c>
      <c r="L2817" t="s">
        <v>15568</v>
      </c>
      <c r="M2817" t="s">
        <v>23</v>
      </c>
      <c r="N2817" t="s">
        <v>23</v>
      </c>
      <c r="O2817" t="s">
        <v>49</v>
      </c>
      <c r="P2817" t="s">
        <v>26</v>
      </c>
      <c r="Q2817" t="s">
        <v>27</v>
      </c>
      <c r="R2817">
        <v>81.25</v>
      </c>
      <c r="S2817">
        <v>617.86</v>
      </c>
    </row>
    <row r="2818" spans="1:19">
      <c r="A2818" t="s">
        <v>6796</v>
      </c>
      <c r="B2818" s="2">
        <v>45424</v>
      </c>
      <c r="C2818" t="s">
        <v>22</v>
      </c>
      <c r="D2818">
        <v>38</v>
      </c>
      <c r="E2818" t="s">
        <v>39</v>
      </c>
      <c r="F2818">
        <v>3</v>
      </c>
      <c r="G2818">
        <v>3</v>
      </c>
      <c r="H2818" t="s">
        <v>3686</v>
      </c>
      <c r="I2818">
        <v>3965</v>
      </c>
      <c r="J2818">
        <v>0</v>
      </c>
      <c r="K2818">
        <v>15</v>
      </c>
      <c r="L2818" t="s">
        <v>15568</v>
      </c>
      <c r="M2818" t="s">
        <v>23</v>
      </c>
      <c r="N2818" t="s">
        <v>39</v>
      </c>
      <c r="P2818" t="s">
        <v>26</v>
      </c>
      <c r="Q2818" t="s">
        <v>27</v>
      </c>
      <c r="R2818">
        <v>24.8</v>
      </c>
      <c r="S2818">
        <v>799.45</v>
      </c>
    </row>
    <row r="2819" spans="1:19">
      <c r="A2819" t="s">
        <v>6798</v>
      </c>
      <c r="B2819" s="2">
        <v>44602</v>
      </c>
      <c r="C2819" t="s">
        <v>33</v>
      </c>
      <c r="D2819">
        <v>53</v>
      </c>
      <c r="E2819" t="s">
        <v>39</v>
      </c>
      <c r="F2819">
        <v>0</v>
      </c>
      <c r="G2819">
        <v>3</v>
      </c>
      <c r="H2819" t="s">
        <v>3686</v>
      </c>
      <c r="I2819">
        <v>2574</v>
      </c>
      <c r="J2819">
        <v>0</v>
      </c>
      <c r="K2819">
        <v>42</v>
      </c>
      <c r="L2819" t="s">
        <v>142</v>
      </c>
      <c r="M2819" t="s">
        <v>23</v>
      </c>
      <c r="N2819" t="s">
        <v>39</v>
      </c>
      <c r="P2819" t="s">
        <v>164</v>
      </c>
      <c r="Q2819" t="s">
        <v>27</v>
      </c>
      <c r="R2819">
        <v>20.75</v>
      </c>
      <c r="S2819">
        <v>1613.47</v>
      </c>
    </row>
    <row r="2820" spans="1:19">
      <c r="A2820" t="s">
        <v>6800</v>
      </c>
      <c r="B2820" s="2">
        <v>45510</v>
      </c>
      <c r="C2820" t="s">
        <v>33</v>
      </c>
      <c r="D2820">
        <v>24</v>
      </c>
      <c r="E2820" t="s">
        <v>23</v>
      </c>
      <c r="F2820">
        <v>0</v>
      </c>
      <c r="G2820">
        <v>3</v>
      </c>
      <c r="H2820" t="s">
        <v>3686</v>
      </c>
      <c r="I2820">
        <v>3097</v>
      </c>
      <c r="J2820">
        <v>1</v>
      </c>
      <c r="K2820">
        <v>12</v>
      </c>
      <c r="L2820" t="s">
        <v>97</v>
      </c>
      <c r="M2820" t="s">
        <v>23</v>
      </c>
      <c r="N2820" t="s">
        <v>23</v>
      </c>
      <c r="O2820" t="s">
        <v>56</v>
      </c>
      <c r="P2820" t="s">
        <v>26</v>
      </c>
      <c r="Q2820" t="s">
        <v>27</v>
      </c>
      <c r="R2820">
        <v>51.25</v>
      </c>
      <c r="S2820">
        <v>1174.6600000000001</v>
      </c>
    </row>
    <row r="2821" spans="1:19">
      <c r="A2821" t="s">
        <v>6802</v>
      </c>
      <c r="B2821" s="2">
        <v>45054</v>
      </c>
      <c r="C2821" t="s">
        <v>33</v>
      </c>
      <c r="D2821">
        <v>26</v>
      </c>
      <c r="E2821" t="s">
        <v>23</v>
      </c>
      <c r="F2821">
        <v>2</v>
      </c>
      <c r="G2821">
        <v>3</v>
      </c>
      <c r="H2821" t="s">
        <v>3686</v>
      </c>
      <c r="I2821">
        <v>4331</v>
      </c>
      <c r="J2821">
        <v>6</v>
      </c>
      <c r="K2821">
        <v>27</v>
      </c>
      <c r="L2821" t="s">
        <v>40</v>
      </c>
      <c r="M2821" t="s">
        <v>23</v>
      </c>
      <c r="N2821" t="s">
        <v>23</v>
      </c>
      <c r="O2821" t="s">
        <v>25</v>
      </c>
      <c r="P2821" t="s">
        <v>26</v>
      </c>
      <c r="Q2821" t="s">
        <v>50</v>
      </c>
      <c r="R2821">
        <v>74.400000000000006</v>
      </c>
      <c r="S2821">
        <v>3232.17</v>
      </c>
    </row>
    <row r="2822" spans="1:19">
      <c r="A2822" t="s">
        <v>6804</v>
      </c>
      <c r="B2822" s="2">
        <v>43721</v>
      </c>
      <c r="C2822" t="s">
        <v>22</v>
      </c>
      <c r="D2822">
        <v>56</v>
      </c>
      <c r="E2822" t="s">
        <v>23</v>
      </c>
      <c r="F2822">
        <v>3</v>
      </c>
      <c r="G2822">
        <v>3</v>
      </c>
      <c r="H2822" t="s">
        <v>3686</v>
      </c>
      <c r="I2822">
        <v>4444</v>
      </c>
      <c r="J2822">
        <v>6</v>
      </c>
      <c r="K2822">
        <v>71</v>
      </c>
      <c r="L2822" t="s">
        <v>316</v>
      </c>
      <c r="M2822" t="s">
        <v>23</v>
      </c>
      <c r="N2822" t="s">
        <v>23</v>
      </c>
      <c r="O2822" t="s">
        <v>56</v>
      </c>
      <c r="P2822" t="s">
        <v>164</v>
      </c>
      <c r="Q2822" t="s">
        <v>50</v>
      </c>
      <c r="R2822">
        <v>89.9</v>
      </c>
      <c r="S2822">
        <v>8681.58</v>
      </c>
    </row>
    <row r="2823" spans="1:19">
      <c r="A2823" t="s">
        <v>6806</v>
      </c>
      <c r="B2823" s="2">
        <v>43928</v>
      </c>
      <c r="C2823" t="s">
        <v>33</v>
      </c>
      <c r="D2823">
        <v>57</v>
      </c>
      <c r="E2823" t="s">
        <v>23</v>
      </c>
      <c r="F2823">
        <v>2</v>
      </c>
      <c r="G2823">
        <v>3</v>
      </c>
      <c r="H2823" t="s">
        <v>3686</v>
      </c>
      <c r="I2823">
        <v>4754</v>
      </c>
      <c r="J2823">
        <v>5</v>
      </c>
      <c r="K2823">
        <v>64</v>
      </c>
      <c r="L2823" t="s">
        <v>142</v>
      </c>
      <c r="M2823" t="s">
        <v>23</v>
      </c>
      <c r="N2823" t="s">
        <v>23</v>
      </c>
      <c r="O2823" t="s">
        <v>56</v>
      </c>
      <c r="P2823" t="s">
        <v>202</v>
      </c>
      <c r="Q2823" t="s">
        <v>84</v>
      </c>
      <c r="R2823">
        <v>65.8</v>
      </c>
      <c r="S2823">
        <v>5769.01</v>
      </c>
    </row>
    <row r="2824" spans="1:19">
      <c r="A2824" t="s">
        <v>6809</v>
      </c>
      <c r="B2824" s="2">
        <v>44024</v>
      </c>
      <c r="C2824" t="s">
        <v>33</v>
      </c>
      <c r="D2824">
        <v>39</v>
      </c>
      <c r="E2824" t="s">
        <v>23</v>
      </c>
      <c r="F2824">
        <v>1</v>
      </c>
      <c r="G2824">
        <v>3</v>
      </c>
      <c r="H2824" t="s">
        <v>3686</v>
      </c>
      <c r="I2824">
        <v>4804</v>
      </c>
      <c r="J2824">
        <v>5</v>
      </c>
      <c r="K2824">
        <v>61</v>
      </c>
      <c r="L2824" t="s">
        <v>142</v>
      </c>
      <c r="M2824" t="s">
        <v>23</v>
      </c>
      <c r="N2824" t="s">
        <v>23</v>
      </c>
      <c r="O2824" t="s">
        <v>25</v>
      </c>
      <c r="P2824" t="s">
        <v>202</v>
      </c>
      <c r="Q2824" t="s">
        <v>50</v>
      </c>
      <c r="R2824">
        <v>100.7</v>
      </c>
      <c r="S2824">
        <v>7222.51</v>
      </c>
    </row>
    <row r="2825" spans="1:19">
      <c r="A2825" t="s">
        <v>6811</v>
      </c>
      <c r="B2825" s="2">
        <v>44117</v>
      </c>
      <c r="C2825" t="s">
        <v>33</v>
      </c>
      <c r="D2825">
        <v>60</v>
      </c>
      <c r="E2825" t="s">
        <v>39</v>
      </c>
      <c r="F2825">
        <v>0</v>
      </c>
      <c r="G2825">
        <v>3</v>
      </c>
      <c r="H2825" t="s">
        <v>3686</v>
      </c>
      <c r="I2825">
        <v>5121</v>
      </c>
      <c r="J2825">
        <v>0</v>
      </c>
      <c r="K2825">
        <v>58</v>
      </c>
      <c r="L2825" t="s">
        <v>142</v>
      </c>
      <c r="M2825" t="s">
        <v>23</v>
      </c>
      <c r="N2825" t="s">
        <v>23</v>
      </c>
      <c r="O2825" t="s">
        <v>25</v>
      </c>
      <c r="P2825" t="s">
        <v>202</v>
      </c>
      <c r="Q2825" t="s">
        <v>27</v>
      </c>
      <c r="R2825">
        <v>107.75</v>
      </c>
      <c r="S2825">
        <v>9041.35</v>
      </c>
    </row>
    <row r="2826" spans="1:19">
      <c r="A2826" t="s">
        <v>6813</v>
      </c>
      <c r="B2826" s="2">
        <v>43709</v>
      </c>
      <c r="C2826" t="s">
        <v>22</v>
      </c>
      <c r="D2826">
        <v>51</v>
      </c>
      <c r="E2826" t="s">
        <v>23</v>
      </c>
      <c r="F2826">
        <v>0</v>
      </c>
      <c r="G2826">
        <v>3</v>
      </c>
      <c r="H2826" t="s">
        <v>3686</v>
      </c>
      <c r="I2826">
        <v>4957</v>
      </c>
      <c r="J2826">
        <v>5</v>
      </c>
      <c r="K2826">
        <v>71</v>
      </c>
      <c r="L2826" t="s">
        <v>15568</v>
      </c>
      <c r="M2826" t="s">
        <v>23</v>
      </c>
      <c r="N2826" t="s">
        <v>23</v>
      </c>
      <c r="O2826" t="s">
        <v>49</v>
      </c>
      <c r="P2826" t="s">
        <v>164</v>
      </c>
      <c r="Q2826" t="s">
        <v>27</v>
      </c>
      <c r="R2826">
        <v>54.5</v>
      </c>
      <c r="S2826">
        <v>7208.92</v>
      </c>
    </row>
    <row r="2827" spans="1:19">
      <c r="A2827" t="s">
        <v>6815</v>
      </c>
      <c r="B2827" s="2">
        <v>44122</v>
      </c>
      <c r="C2827" t="s">
        <v>33</v>
      </c>
      <c r="D2827">
        <v>21</v>
      </c>
      <c r="E2827" t="s">
        <v>23</v>
      </c>
      <c r="F2827">
        <v>0</v>
      </c>
      <c r="G2827">
        <v>3</v>
      </c>
      <c r="H2827" t="s">
        <v>3686</v>
      </c>
      <c r="I2827">
        <v>4935</v>
      </c>
      <c r="J2827">
        <v>6</v>
      </c>
      <c r="K2827">
        <v>58</v>
      </c>
      <c r="L2827" t="s">
        <v>15568</v>
      </c>
      <c r="M2827" t="s">
        <v>23</v>
      </c>
      <c r="N2827" t="s">
        <v>23</v>
      </c>
      <c r="O2827" t="s">
        <v>25</v>
      </c>
      <c r="P2827" t="s">
        <v>164</v>
      </c>
      <c r="Q2827" t="s">
        <v>50</v>
      </c>
      <c r="R2827">
        <v>109.1</v>
      </c>
      <c r="S2827">
        <v>8548.35</v>
      </c>
    </row>
    <row r="2828" spans="1:19">
      <c r="A2828" t="s">
        <v>6818</v>
      </c>
      <c r="B2828" s="2">
        <v>44599</v>
      </c>
      <c r="C2828" t="s">
        <v>22</v>
      </c>
      <c r="D2828">
        <v>51</v>
      </c>
      <c r="E2828" t="s">
        <v>23</v>
      </c>
      <c r="F2828">
        <v>0</v>
      </c>
      <c r="G2828">
        <v>3</v>
      </c>
      <c r="H2828" t="s">
        <v>3686</v>
      </c>
      <c r="I2828">
        <v>4959</v>
      </c>
      <c r="J2828">
        <v>5</v>
      </c>
      <c r="K2828">
        <v>42</v>
      </c>
      <c r="L2828" t="s">
        <v>15568</v>
      </c>
      <c r="M2828" t="s">
        <v>39</v>
      </c>
      <c r="N2828" t="s">
        <v>23</v>
      </c>
      <c r="O2828" t="s">
        <v>49</v>
      </c>
      <c r="P2828" t="s">
        <v>26</v>
      </c>
      <c r="Q2828" t="s">
        <v>50</v>
      </c>
      <c r="R2828">
        <v>25.1</v>
      </c>
      <c r="S2828">
        <v>1097.1500000000001</v>
      </c>
    </row>
    <row r="2829" spans="1:19">
      <c r="A2829" t="s">
        <v>6820</v>
      </c>
      <c r="B2829" s="2">
        <v>45723</v>
      </c>
      <c r="C2829" t="s">
        <v>33</v>
      </c>
      <c r="D2829">
        <v>26</v>
      </c>
      <c r="E2829" t="s">
        <v>23</v>
      </c>
      <c r="F2829">
        <v>0</v>
      </c>
      <c r="G2829">
        <v>3</v>
      </c>
      <c r="H2829" t="s">
        <v>3686</v>
      </c>
      <c r="I2829">
        <v>5536</v>
      </c>
      <c r="J2829">
        <v>0</v>
      </c>
      <c r="K2829">
        <v>5</v>
      </c>
      <c r="L2829" t="s">
        <v>15568</v>
      </c>
      <c r="M2829" t="s">
        <v>23</v>
      </c>
      <c r="N2829" t="s">
        <v>23</v>
      </c>
      <c r="O2829" t="s">
        <v>25</v>
      </c>
      <c r="P2829" t="s">
        <v>26</v>
      </c>
      <c r="Q2829" t="s">
        <v>27</v>
      </c>
      <c r="R2829">
        <v>68.95</v>
      </c>
      <c r="S2829">
        <v>444.75</v>
      </c>
    </row>
    <row r="2830" spans="1:19">
      <c r="A2830" t="s">
        <v>6822</v>
      </c>
      <c r="B2830" s="2">
        <v>45273</v>
      </c>
      <c r="C2830" t="s">
        <v>33</v>
      </c>
      <c r="D2830">
        <v>58</v>
      </c>
      <c r="E2830" t="s">
        <v>23</v>
      </c>
      <c r="F2830">
        <v>0</v>
      </c>
      <c r="G2830">
        <v>3</v>
      </c>
      <c r="H2830" t="s">
        <v>3686</v>
      </c>
      <c r="I2830">
        <v>4390</v>
      </c>
      <c r="J2830">
        <v>1</v>
      </c>
      <c r="K2830">
        <v>20</v>
      </c>
      <c r="L2830" t="s">
        <v>15568</v>
      </c>
      <c r="M2830" t="s">
        <v>23</v>
      </c>
      <c r="N2830" t="s">
        <v>39</v>
      </c>
      <c r="P2830" t="s">
        <v>202</v>
      </c>
      <c r="Q2830" t="s">
        <v>50</v>
      </c>
      <c r="R2830">
        <v>20.350000000000001</v>
      </c>
      <c r="S2830">
        <v>952.35</v>
      </c>
    </row>
    <row r="2831" spans="1:19">
      <c r="A2831" t="s">
        <v>6824</v>
      </c>
      <c r="B2831" s="2">
        <v>44877</v>
      </c>
      <c r="C2831" t="s">
        <v>22</v>
      </c>
      <c r="D2831">
        <v>23</v>
      </c>
      <c r="E2831" t="s">
        <v>39</v>
      </c>
      <c r="F2831">
        <v>3</v>
      </c>
      <c r="G2831">
        <v>3</v>
      </c>
      <c r="H2831" t="s">
        <v>3686</v>
      </c>
      <c r="I2831">
        <v>5759</v>
      </c>
      <c r="J2831">
        <v>0</v>
      </c>
      <c r="K2831">
        <v>33</v>
      </c>
      <c r="L2831" t="s">
        <v>40</v>
      </c>
      <c r="M2831" t="s">
        <v>23</v>
      </c>
      <c r="N2831" t="s">
        <v>39</v>
      </c>
      <c r="P2831" t="s">
        <v>202</v>
      </c>
      <c r="Q2831" t="s">
        <v>50</v>
      </c>
      <c r="R2831">
        <v>20.149999999999999</v>
      </c>
      <c r="S2831">
        <v>1380.43</v>
      </c>
    </row>
    <row r="2832" spans="1:19">
      <c r="A2832" t="s">
        <v>6826</v>
      </c>
      <c r="B2832" s="2">
        <v>45545</v>
      </c>
      <c r="C2832" t="s">
        <v>33</v>
      </c>
      <c r="D2832">
        <v>51</v>
      </c>
      <c r="E2832" t="s">
        <v>39</v>
      </c>
      <c r="F2832">
        <v>1</v>
      </c>
      <c r="G2832">
        <v>3</v>
      </c>
      <c r="H2832" t="s">
        <v>3686</v>
      </c>
      <c r="I2832">
        <v>5916</v>
      </c>
      <c r="J2832">
        <v>0</v>
      </c>
      <c r="K2832">
        <v>11</v>
      </c>
      <c r="L2832" t="s">
        <v>15568</v>
      </c>
      <c r="M2832" t="s">
        <v>39</v>
      </c>
      <c r="N2832" t="s">
        <v>23</v>
      </c>
      <c r="O2832" t="s">
        <v>49</v>
      </c>
      <c r="P2832" t="s">
        <v>26</v>
      </c>
      <c r="Q2832" t="s">
        <v>27</v>
      </c>
      <c r="R2832">
        <v>25.2</v>
      </c>
      <c r="S2832">
        <v>321.05</v>
      </c>
    </row>
    <row r="2833" spans="1:19">
      <c r="A2833" t="s">
        <v>6828</v>
      </c>
      <c r="B2833" s="2">
        <v>44413</v>
      </c>
      <c r="C2833" t="s">
        <v>22</v>
      </c>
      <c r="D2833">
        <v>49</v>
      </c>
      <c r="E2833" t="s">
        <v>23</v>
      </c>
      <c r="F2833">
        <v>2</v>
      </c>
      <c r="G2833">
        <v>3</v>
      </c>
      <c r="H2833" t="s">
        <v>3686</v>
      </c>
      <c r="I2833">
        <v>3922</v>
      </c>
      <c r="J2833">
        <v>10</v>
      </c>
      <c r="K2833">
        <v>48</v>
      </c>
      <c r="L2833" t="s">
        <v>15568</v>
      </c>
      <c r="M2833" t="s">
        <v>23</v>
      </c>
      <c r="N2833" t="s">
        <v>23</v>
      </c>
      <c r="O2833" t="s">
        <v>25</v>
      </c>
      <c r="P2833" t="s">
        <v>164</v>
      </c>
      <c r="Q2833" t="s">
        <v>50</v>
      </c>
      <c r="R2833">
        <v>111.8</v>
      </c>
      <c r="S2833">
        <v>6047.01</v>
      </c>
    </row>
    <row r="2834" spans="1:19">
      <c r="A2834" t="s">
        <v>6830</v>
      </c>
      <c r="B2834" s="2">
        <v>45458</v>
      </c>
      <c r="C2834" t="s">
        <v>33</v>
      </c>
      <c r="D2834">
        <v>49</v>
      </c>
      <c r="E2834" t="s">
        <v>39</v>
      </c>
      <c r="F2834">
        <v>0</v>
      </c>
      <c r="G2834">
        <v>3</v>
      </c>
      <c r="H2834" t="s">
        <v>3686</v>
      </c>
      <c r="I2834">
        <v>4298</v>
      </c>
      <c r="J2834">
        <v>0</v>
      </c>
      <c r="K2834">
        <v>14</v>
      </c>
      <c r="L2834" t="s">
        <v>15568</v>
      </c>
      <c r="M2834" t="s">
        <v>23</v>
      </c>
      <c r="N2834" t="s">
        <v>23</v>
      </c>
      <c r="O2834" t="s">
        <v>56</v>
      </c>
      <c r="P2834" t="s">
        <v>202</v>
      </c>
      <c r="Q2834" t="s">
        <v>50</v>
      </c>
      <c r="R2834">
        <v>51.45</v>
      </c>
      <c r="S2834">
        <v>1064.4100000000001</v>
      </c>
    </row>
    <row r="2835" spans="1:19">
      <c r="A2835" t="s">
        <v>6833</v>
      </c>
      <c r="B2835" s="2">
        <v>43887</v>
      </c>
      <c r="C2835" t="s">
        <v>22</v>
      </c>
      <c r="D2835">
        <v>64</v>
      </c>
      <c r="E2835" t="s">
        <v>39</v>
      </c>
      <c r="F2835">
        <v>2</v>
      </c>
      <c r="G2835">
        <v>3</v>
      </c>
      <c r="H2835" t="s">
        <v>3686</v>
      </c>
      <c r="I2835">
        <v>5058</v>
      </c>
      <c r="J2835">
        <v>0</v>
      </c>
      <c r="K2835">
        <v>66</v>
      </c>
      <c r="L2835" t="s">
        <v>15568</v>
      </c>
      <c r="M2835" t="s">
        <v>23</v>
      </c>
      <c r="N2835" t="s">
        <v>23</v>
      </c>
      <c r="O2835" t="s">
        <v>49</v>
      </c>
      <c r="P2835" t="s">
        <v>164</v>
      </c>
      <c r="Q2835" t="s">
        <v>27</v>
      </c>
      <c r="R2835">
        <v>65.7</v>
      </c>
      <c r="S2835">
        <v>6498.82</v>
      </c>
    </row>
    <row r="2836" spans="1:19">
      <c r="A2836" t="s">
        <v>6835</v>
      </c>
      <c r="B2836" s="2">
        <v>44287</v>
      </c>
      <c r="C2836" t="s">
        <v>33</v>
      </c>
      <c r="D2836">
        <v>37</v>
      </c>
      <c r="E2836" t="s">
        <v>23</v>
      </c>
      <c r="F2836">
        <v>0</v>
      </c>
      <c r="G2836">
        <v>3</v>
      </c>
      <c r="H2836" t="s">
        <v>3686</v>
      </c>
      <c r="I2836">
        <v>6212</v>
      </c>
      <c r="J2836">
        <v>0</v>
      </c>
      <c r="K2836">
        <v>52</v>
      </c>
      <c r="L2836" t="s">
        <v>142</v>
      </c>
      <c r="M2836" t="s">
        <v>23</v>
      </c>
      <c r="N2836" t="s">
        <v>23</v>
      </c>
      <c r="O2836" t="s">
        <v>25</v>
      </c>
      <c r="P2836" t="s">
        <v>26</v>
      </c>
      <c r="Q2836" t="s">
        <v>27</v>
      </c>
      <c r="R2836">
        <v>94.6</v>
      </c>
      <c r="S2836">
        <v>6545.76</v>
      </c>
    </row>
    <row r="2837" spans="1:19">
      <c r="A2837" t="s">
        <v>6837</v>
      </c>
      <c r="B2837" s="2">
        <v>44685</v>
      </c>
      <c r="C2837" t="s">
        <v>33</v>
      </c>
      <c r="D2837">
        <v>60</v>
      </c>
      <c r="E2837" t="s">
        <v>39</v>
      </c>
      <c r="F2837">
        <v>0</v>
      </c>
      <c r="G2837">
        <v>3</v>
      </c>
      <c r="H2837" t="s">
        <v>3686</v>
      </c>
      <c r="I2837">
        <v>3860</v>
      </c>
      <c r="J2837">
        <v>0</v>
      </c>
      <c r="K2837">
        <v>39</v>
      </c>
      <c r="L2837" t="s">
        <v>15568</v>
      </c>
      <c r="M2837" t="s">
        <v>23</v>
      </c>
      <c r="N2837" t="s">
        <v>23</v>
      </c>
      <c r="O2837" t="s">
        <v>25</v>
      </c>
      <c r="P2837" t="s">
        <v>164</v>
      </c>
      <c r="Q2837" t="s">
        <v>27</v>
      </c>
      <c r="R2837">
        <v>99.75</v>
      </c>
      <c r="S2837">
        <v>4427.17</v>
      </c>
    </row>
    <row r="2838" spans="1:19">
      <c r="A2838" t="s">
        <v>6839</v>
      </c>
      <c r="B2838" s="2">
        <v>44242</v>
      </c>
      <c r="C2838" t="s">
        <v>22</v>
      </c>
      <c r="D2838">
        <v>72</v>
      </c>
      <c r="E2838" t="s">
        <v>39</v>
      </c>
      <c r="F2838">
        <v>0</v>
      </c>
      <c r="G2838">
        <v>3</v>
      </c>
      <c r="H2838" t="s">
        <v>3686</v>
      </c>
      <c r="I2838">
        <v>4521</v>
      </c>
      <c r="J2838">
        <v>0</v>
      </c>
      <c r="K2838">
        <v>54</v>
      </c>
      <c r="L2838" t="s">
        <v>15568</v>
      </c>
      <c r="M2838" t="s">
        <v>39</v>
      </c>
      <c r="N2838" t="s">
        <v>23</v>
      </c>
      <c r="O2838" t="s">
        <v>49</v>
      </c>
      <c r="P2838" t="s">
        <v>202</v>
      </c>
      <c r="Q2838" t="s">
        <v>27</v>
      </c>
      <c r="R2838">
        <v>55.45</v>
      </c>
      <c r="S2838">
        <v>2966.95</v>
      </c>
    </row>
    <row r="2839" spans="1:19">
      <c r="A2839" t="s">
        <v>6841</v>
      </c>
      <c r="B2839" s="2">
        <v>44115</v>
      </c>
      <c r="C2839" t="s">
        <v>22</v>
      </c>
      <c r="D2839">
        <v>72</v>
      </c>
      <c r="E2839" t="s">
        <v>23</v>
      </c>
      <c r="F2839">
        <v>1</v>
      </c>
      <c r="G2839">
        <v>3</v>
      </c>
      <c r="H2839" t="s">
        <v>3686</v>
      </c>
      <c r="I2839">
        <v>5035</v>
      </c>
      <c r="J2839">
        <v>1</v>
      </c>
      <c r="K2839">
        <v>58</v>
      </c>
      <c r="L2839" t="s">
        <v>142</v>
      </c>
      <c r="M2839" t="s">
        <v>23</v>
      </c>
      <c r="N2839" t="s">
        <v>23</v>
      </c>
      <c r="O2839" t="s">
        <v>25</v>
      </c>
      <c r="P2839" t="s">
        <v>202</v>
      </c>
      <c r="Q2839" t="s">
        <v>27</v>
      </c>
      <c r="R2839">
        <v>89.85</v>
      </c>
      <c r="S2839">
        <v>6324.69</v>
      </c>
    </row>
    <row r="2840" spans="1:19">
      <c r="A2840" t="s">
        <v>6843</v>
      </c>
      <c r="B2840" s="2">
        <v>45651</v>
      </c>
      <c r="C2840" t="s">
        <v>33</v>
      </c>
      <c r="D2840">
        <v>71</v>
      </c>
      <c r="E2840" t="s">
        <v>23</v>
      </c>
      <c r="F2840">
        <v>1</v>
      </c>
      <c r="G2840">
        <v>3</v>
      </c>
      <c r="H2840" t="s">
        <v>3686</v>
      </c>
      <c r="I2840">
        <v>3123</v>
      </c>
      <c r="J2840">
        <v>1</v>
      </c>
      <c r="K2840">
        <v>8</v>
      </c>
      <c r="L2840" t="s">
        <v>15568</v>
      </c>
      <c r="M2840" t="s">
        <v>23</v>
      </c>
      <c r="N2840" t="s">
        <v>23</v>
      </c>
      <c r="O2840" t="s">
        <v>56</v>
      </c>
      <c r="P2840" t="s">
        <v>26</v>
      </c>
      <c r="Q2840" t="s">
        <v>27</v>
      </c>
      <c r="R2840">
        <v>68.55</v>
      </c>
      <c r="S2840">
        <v>803.87</v>
      </c>
    </row>
    <row r="2841" spans="1:19">
      <c r="A2841" t="s">
        <v>6846</v>
      </c>
      <c r="B2841" s="2">
        <v>43928</v>
      </c>
      <c r="C2841" t="s">
        <v>22</v>
      </c>
      <c r="D2841">
        <v>33</v>
      </c>
      <c r="E2841" t="s">
        <v>23</v>
      </c>
      <c r="F2841">
        <v>0</v>
      </c>
      <c r="G2841">
        <v>3</v>
      </c>
      <c r="H2841" t="s">
        <v>3686</v>
      </c>
      <c r="I2841">
        <v>6398</v>
      </c>
      <c r="J2841">
        <v>10</v>
      </c>
      <c r="K2841">
        <v>64</v>
      </c>
      <c r="L2841" t="s">
        <v>142</v>
      </c>
      <c r="M2841" t="s">
        <v>23</v>
      </c>
      <c r="N2841" t="s">
        <v>23</v>
      </c>
      <c r="O2841" t="s">
        <v>25</v>
      </c>
      <c r="P2841" t="s">
        <v>202</v>
      </c>
      <c r="Q2841" t="s">
        <v>50</v>
      </c>
      <c r="R2841">
        <v>102.45</v>
      </c>
      <c r="S2841">
        <v>9245.4599999999991</v>
      </c>
    </row>
    <row r="2842" spans="1:19">
      <c r="A2842" t="s">
        <v>6848</v>
      </c>
      <c r="B2842" s="2">
        <v>43732</v>
      </c>
      <c r="C2842" t="s">
        <v>22</v>
      </c>
      <c r="D2842">
        <v>22</v>
      </c>
      <c r="E2842" t="s">
        <v>23</v>
      </c>
      <c r="F2842">
        <v>0</v>
      </c>
      <c r="G2842">
        <v>3</v>
      </c>
      <c r="H2842" t="s">
        <v>3686</v>
      </c>
      <c r="I2842">
        <v>4111</v>
      </c>
      <c r="J2842">
        <v>10</v>
      </c>
      <c r="K2842">
        <v>71</v>
      </c>
      <c r="L2842" t="s">
        <v>316</v>
      </c>
      <c r="M2842" t="s">
        <v>23</v>
      </c>
      <c r="N2842" t="s">
        <v>23</v>
      </c>
      <c r="O2842" t="s">
        <v>25</v>
      </c>
      <c r="P2842" t="s">
        <v>164</v>
      </c>
      <c r="Q2842" t="s">
        <v>50</v>
      </c>
      <c r="R2842">
        <v>108.55</v>
      </c>
      <c r="S2842">
        <v>9885.8700000000008</v>
      </c>
    </row>
    <row r="2843" spans="1:19">
      <c r="A2843" t="s">
        <v>6850</v>
      </c>
      <c r="B2843" s="2">
        <v>44866</v>
      </c>
      <c r="C2843" t="s">
        <v>22</v>
      </c>
      <c r="D2843">
        <v>29</v>
      </c>
      <c r="E2843" t="s">
        <v>39</v>
      </c>
      <c r="F2843">
        <v>0</v>
      </c>
      <c r="G2843">
        <v>3</v>
      </c>
      <c r="H2843" t="s">
        <v>3686</v>
      </c>
      <c r="I2843">
        <v>5201</v>
      </c>
      <c r="J2843">
        <v>0</v>
      </c>
      <c r="K2843">
        <v>33</v>
      </c>
      <c r="L2843" t="s">
        <v>40</v>
      </c>
      <c r="M2843" t="s">
        <v>23</v>
      </c>
      <c r="N2843" t="s">
        <v>23</v>
      </c>
      <c r="O2843" t="s">
        <v>49</v>
      </c>
      <c r="P2843" t="s">
        <v>26</v>
      </c>
      <c r="Q2843" t="s">
        <v>27</v>
      </c>
      <c r="R2843">
        <v>54.65</v>
      </c>
      <c r="S2843">
        <v>1860.23</v>
      </c>
    </row>
    <row r="2844" spans="1:19">
      <c r="A2844" t="s">
        <v>6852</v>
      </c>
      <c r="B2844" s="2">
        <v>44485</v>
      </c>
      <c r="C2844" t="s">
        <v>33</v>
      </c>
      <c r="D2844">
        <v>62</v>
      </c>
      <c r="E2844" t="s">
        <v>23</v>
      </c>
      <c r="F2844">
        <v>0</v>
      </c>
      <c r="G2844">
        <v>3</v>
      </c>
      <c r="H2844" t="s">
        <v>3686</v>
      </c>
      <c r="I2844">
        <v>3979</v>
      </c>
      <c r="J2844">
        <v>0</v>
      </c>
      <c r="K2844">
        <v>46</v>
      </c>
      <c r="L2844" t="s">
        <v>142</v>
      </c>
      <c r="M2844" t="s">
        <v>23</v>
      </c>
      <c r="N2844" t="s">
        <v>39</v>
      </c>
      <c r="P2844" t="s">
        <v>202</v>
      </c>
      <c r="Q2844" t="s">
        <v>50</v>
      </c>
      <c r="R2844">
        <v>24.95</v>
      </c>
      <c r="S2844">
        <v>1377.5</v>
      </c>
    </row>
    <row r="2845" spans="1:19">
      <c r="A2845" t="s">
        <v>6854</v>
      </c>
      <c r="B2845" s="2">
        <v>45646</v>
      </c>
      <c r="C2845" t="s">
        <v>22</v>
      </c>
      <c r="D2845">
        <v>39</v>
      </c>
      <c r="E2845" t="s">
        <v>23</v>
      </c>
      <c r="F2845">
        <v>3</v>
      </c>
      <c r="G2845">
        <v>3</v>
      </c>
      <c r="H2845" t="s">
        <v>3686</v>
      </c>
      <c r="I2845">
        <v>5416</v>
      </c>
      <c r="J2845">
        <v>0</v>
      </c>
      <c r="K2845">
        <v>8</v>
      </c>
      <c r="L2845" t="s">
        <v>48</v>
      </c>
      <c r="M2845" t="s">
        <v>23</v>
      </c>
      <c r="N2845" t="s">
        <v>39</v>
      </c>
      <c r="P2845" t="s">
        <v>26</v>
      </c>
      <c r="Q2845" t="s">
        <v>84</v>
      </c>
      <c r="R2845">
        <v>19.350000000000001</v>
      </c>
      <c r="S2845">
        <v>431.56</v>
      </c>
    </row>
    <row r="2846" spans="1:19">
      <c r="A2846" t="s">
        <v>6856</v>
      </c>
      <c r="B2846" s="2">
        <v>45275</v>
      </c>
      <c r="C2846" t="s">
        <v>22</v>
      </c>
      <c r="D2846">
        <v>51</v>
      </c>
      <c r="E2846" t="s">
        <v>39</v>
      </c>
      <c r="F2846">
        <v>0</v>
      </c>
      <c r="G2846">
        <v>3</v>
      </c>
      <c r="H2846" t="s">
        <v>3686</v>
      </c>
      <c r="I2846">
        <v>5924</v>
      </c>
      <c r="J2846">
        <v>0</v>
      </c>
      <c r="K2846">
        <v>20</v>
      </c>
      <c r="L2846" t="s">
        <v>15568</v>
      </c>
      <c r="M2846" t="s">
        <v>23</v>
      </c>
      <c r="N2846" t="s">
        <v>23</v>
      </c>
      <c r="O2846" t="s">
        <v>49</v>
      </c>
      <c r="P2846" t="s">
        <v>26</v>
      </c>
      <c r="Q2846" t="s">
        <v>27</v>
      </c>
      <c r="R2846">
        <v>59.2</v>
      </c>
      <c r="S2846">
        <v>1984</v>
      </c>
    </row>
    <row r="2847" spans="1:19">
      <c r="A2847" t="s">
        <v>6858</v>
      </c>
      <c r="B2847" s="2">
        <v>44556</v>
      </c>
      <c r="C2847" t="s">
        <v>22</v>
      </c>
      <c r="D2847">
        <v>53</v>
      </c>
      <c r="E2847" t="s">
        <v>23</v>
      </c>
      <c r="F2847">
        <v>0</v>
      </c>
      <c r="G2847">
        <v>3</v>
      </c>
      <c r="H2847" t="s">
        <v>3686</v>
      </c>
      <c r="I2847">
        <v>5331</v>
      </c>
      <c r="J2847">
        <v>7</v>
      </c>
      <c r="K2847">
        <v>44</v>
      </c>
      <c r="L2847" t="s">
        <v>15568</v>
      </c>
      <c r="M2847" t="s">
        <v>23</v>
      </c>
      <c r="N2847" t="s">
        <v>39</v>
      </c>
      <c r="P2847" t="s">
        <v>202</v>
      </c>
      <c r="Q2847" t="s">
        <v>27</v>
      </c>
      <c r="R2847">
        <v>24.85</v>
      </c>
      <c r="S2847">
        <v>2431.2800000000002</v>
      </c>
    </row>
    <row r="2848" spans="1:19">
      <c r="A2848" t="s">
        <v>6860</v>
      </c>
      <c r="B2848" s="2">
        <v>45559</v>
      </c>
      <c r="C2848" t="s">
        <v>22</v>
      </c>
      <c r="D2848">
        <v>44</v>
      </c>
      <c r="E2848" t="s">
        <v>39</v>
      </c>
      <c r="F2848">
        <v>0</v>
      </c>
      <c r="G2848">
        <v>3</v>
      </c>
      <c r="H2848" t="s">
        <v>3686</v>
      </c>
      <c r="I2848">
        <v>2738</v>
      </c>
      <c r="J2848">
        <v>0</v>
      </c>
      <c r="K2848">
        <v>11</v>
      </c>
      <c r="L2848" t="s">
        <v>97</v>
      </c>
      <c r="M2848" t="s">
        <v>23</v>
      </c>
      <c r="N2848" t="s">
        <v>23</v>
      </c>
      <c r="O2848" t="s">
        <v>56</v>
      </c>
      <c r="P2848" t="s">
        <v>202</v>
      </c>
      <c r="Q2848" t="s">
        <v>27</v>
      </c>
      <c r="R2848">
        <v>61.25</v>
      </c>
      <c r="S2848">
        <v>1036.19</v>
      </c>
    </row>
    <row r="2849" spans="1:19">
      <c r="A2849" t="s">
        <v>6863</v>
      </c>
      <c r="B2849" s="2">
        <v>43698</v>
      </c>
      <c r="C2849" t="s">
        <v>22</v>
      </c>
      <c r="D2849">
        <v>29</v>
      </c>
      <c r="E2849" t="s">
        <v>23</v>
      </c>
      <c r="F2849">
        <v>0</v>
      </c>
      <c r="G2849">
        <v>3</v>
      </c>
      <c r="H2849" t="s">
        <v>3686</v>
      </c>
      <c r="I2849">
        <v>5890</v>
      </c>
      <c r="J2849">
        <v>2</v>
      </c>
      <c r="K2849">
        <v>72</v>
      </c>
      <c r="L2849" t="s">
        <v>316</v>
      </c>
      <c r="M2849" t="s">
        <v>23</v>
      </c>
      <c r="N2849" t="s">
        <v>23</v>
      </c>
      <c r="O2849" t="s">
        <v>25</v>
      </c>
      <c r="P2849" t="s">
        <v>164</v>
      </c>
      <c r="Q2849" t="s">
        <v>27</v>
      </c>
      <c r="R2849">
        <v>115.55</v>
      </c>
      <c r="S2849">
        <v>11868.34</v>
      </c>
    </row>
    <row r="2850" spans="1:19">
      <c r="A2850" t="s">
        <v>6865</v>
      </c>
      <c r="B2850" s="2">
        <v>45811</v>
      </c>
      <c r="C2850" t="s">
        <v>33</v>
      </c>
      <c r="D2850">
        <v>46</v>
      </c>
      <c r="E2850" t="s">
        <v>23</v>
      </c>
      <c r="F2850">
        <v>2</v>
      </c>
      <c r="G2850">
        <v>3</v>
      </c>
      <c r="H2850" t="s">
        <v>3751</v>
      </c>
      <c r="I2850">
        <v>2843</v>
      </c>
      <c r="J2850">
        <v>2</v>
      </c>
      <c r="K2850">
        <v>2</v>
      </c>
      <c r="L2850" t="s">
        <v>15568</v>
      </c>
      <c r="M2850" t="s">
        <v>23</v>
      </c>
      <c r="N2850" t="s">
        <v>39</v>
      </c>
      <c r="P2850" t="s">
        <v>202</v>
      </c>
      <c r="Q2850" t="s">
        <v>50</v>
      </c>
      <c r="R2850">
        <v>20.3</v>
      </c>
      <c r="S2850">
        <v>102.74</v>
      </c>
    </row>
    <row r="2851" spans="1:19">
      <c r="A2851" t="s">
        <v>6867</v>
      </c>
      <c r="B2851" s="2">
        <v>44094</v>
      </c>
      <c r="C2851" t="s">
        <v>33</v>
      </c>
      <c r="D2851">
        <v>57</v>
      </c>
      <c r="E2851" t="s">
        <v>23</v>
      </c>
      <c r="F2851">
        <v>0</v>
      </c>
      <c r="G2851">
        <v>3</v>
      </c>
      <c r="H2851" t="s">
        <v>3686</v>
      </c>
      <c r="I2851">
        <v>4709</v>
      </c>
      <c r="J2851">
        <v>1</v>
      </c>
      <c r="K2851">
        <v>59</v>
      </c>
      <c r="L2851" t="s">
        <v>15568</v>
      </c>
      <c r="M2851" t="s">
        <v>23</v>
      </c>
      <c r="N2851" t="s">
        <v>23</v>
      </c>
      <c r="O2851" t="s">
        <v>25</v>
      </c>
      <c r="P2851" t="s">
        <v>202</v>
      </c>
      <c r="Q2851" t="s">
        <v>50</v>
      </c>
      <c r="R2851">
        <v>81.25</v>
      </c>
      <c r="S2851">
        <v>6385.85</v>
      </c>
    </row>
    <row r="2852" spans="1:19">
      <c r="A2852" t="s">
        <v>6869</v>
      </c>
      <c r="B2852" s="2">
        <v>44185</v>
      </c>
      <c r="C2852" t="s">
        <v>22</v>
      </c>
      <c r="D2852">
        <v>43</v>
      </c>
      <c r="E2852" t="s">
        <v>39</v>
      </c>
      <c r="F2852">
        <v>0</v>
      </c>
      <c r="G2852">
        <v>3</v>
      </c>
      <c r="H2852" t="s">
        <v>3686</v>
      </c>
      <c r="I2852">
        <v>5601</v>
      </c>
      <c r="J2852">
        <v>0</v>
      </c>
      <c r="K2852">
        <v>56</v>
      </c>
      <c r="L2852" t="s">
        <v>142</v>
      </c>
      <c r="M2852" t="s">
        <v>23</v>
      </c>
      <c r="N2852" t="s">
        <v>23</v>
      </c>
      <c r="O2852" t="s">
        <v>25</v>
      </c>
      <c r="P2852" t="s">
        <v>26</v>
      </c>
      <c r="Q2852" t="s">
        <v>27</v>
      </c>
      <c r="R2852">
        <v>98.6</v>
      </c>
      <c r="S2852">
        <v>6196.49</v>
      </c>
    </row>
    <row r="2853" spans="1:19">
      <c r="A2853" t="s">
        <v>6871</v>
      </c>
      <c r="B2853" s="2">
        <v>44608</v>
      </c>
      <c r="C2853" t="s">
        <v>22</v>
      </c>
      <c r="D2853">
        <v>62</v>
      </c>
      <c r="E2853" t="s">
        <v>23</v>
      </c>
      <c r="F2853">
        <v>2</v>
      </c>
      <c r="G2853">
        <v>3</v>
      </c>
      <c r="H2853" t="s">
        <v>3686</v>
      </c>
      <c r="I2853">
        <v>2531</v>
      </c>
      <c r="J2853">
        <v>1</v>
      </c>
      <c r="K2853">
        <v>42</v>
      </c>
      <c r="L2853" t="s">
        <v>15568</v>
      </c>
      <c r="M2853" t="s">
        <v>23</v>
      </c>
      <c r="N2853" t="s">
        <v>23</v>
      </c>
      <c r="O2853" t="s">
        <v>49</v>
      </c>
      <c r="P2853" t="s">
        <v>202</v>
      </c>
      <c r="Q2853" t="s">
        <v>27</v>
      </c>
      <c r="R2853">
        <v>73.150000000000006</v>
      </c>
      <c r="S2853">
        <v>3709.85</v>
      </c>
    </row>
    <row r="2854" spans="1:19">
      <c r="A2854" t="s">
        <v>6874</v>
      </c>
      <c r="B2854" s="2">
        <v>45177</v>
      </c>
      <c r="C2854" t="s">
        <v>33</v>
      </c>
      <c r="D2854">
        <v>54</v>
      </c>
      <c r="E2854" t="s">
        <v>39</v>
      </c>
      <c r="F2854">
        <v>0</v>
      </c>
      <c r="G2854">
        <v>3</v>
      </c>
      <c r="H2854" t="s">
        <v>3686</v>
      </c>
      <c r="I2854">
        <v>5916</v>
      </c>
      <c r="J2854">
        <v>0</v>
      </c>
      <c r="K2854">
        <v>23</v>
      </c>
      <c r="L2854" t="s">
        <v>97</v>
      </c>
      <c r="M2854" t="s">
        <v>23</v>
      </c>
      <c r="N2854" t="s">
        <v>39</v>
      </c>
      <c r="P2854" t="s">
        <v>202</v>
      </c>
      <c r="Q2854" t="s">
        <v>50</v>
      </c>
      <c r="R2854">
        <v>19.649999999999999</v>
      </c>
      <c r="S2854">
        <v>717.53</v>
      </c>
    </row>
    <row r="2855" spans="1:19">
      <c r="A2855" t="s">
        <v>6876</v>
      </c>
      <c r="B2855" s="2">
        <v>45754</v>
      </c>
      <c r="C2855" t="s">
        <v>22</v>
      </c>
      <c r="D2855">
        <v>34</v>
      </c>
      <c r="E2855" t="s">
        <v>39</v>
      </c>
      <c r="F2855">
        <v>0</v>
      </c>
      <c r="G2855">
        <v>3</v>
      </c>
      <c r="H2855" t="s">
        <v>3686</v>
      </c>
      <c r="I2855">
        <v>5281</v>
      </c>
      <c r="J2855">
        <v>0</v>
      </c>
      <c r="K2855">
        <v>4</v>
      </c>
      <c r="L2855" t="s">
        <v>15568</v>
      </c>
      <c r="M2855" t="s">
        <v>23</v>
      </c>
      <c r="N2855" t="s">
        <v>23</v>
      </c>
      <c r="O2855" t="s">
        <v>49</v>
      </c>
      <c r="P2855" t="s">
        <v>26</v>
      </c>
      <c r="Q2855" t="s">
        <v>27</v>
      </c>
      <c r="R2855">
        <v>61.3</v>
      </c>
      <c r="S2855">
        <v>410.2</v>
      </c>
    </row>
    <row r="2856" spans="1:19">
      <c r="A2856" t="s">
        <v>6879</v>
      </c>
      <c r="B2856" s="2">
        <v>44683</v>
      </c>
      <c r="C2856" t="s">
        <v>22</v>
      </c>
      <c r="D2856">
        <v>54</v>
      </c>
      <c r="E2856" t="s">
        <v>23</v>
      </c>
      <c r="F2856">
        <v>2</v>
      </c>
      <c r="G2856">
        <v>3</v>
      </c>
      <c r="H2856" t="s">
        <v>3686</v>
      </c>
      <c r="I2856">
        <v>3093</v>
      </c>
      <c r="J2856">
        <v>5</v>
      </c>
      <c r="K2856">
        <v>39</v>
      </c>
      <c r="L2856" t="s">
        <v>15568</v>
      </c>
      <c r="M2856" t="s">
        <v>23</v>
      </c>
      <c r="N2856" t="s">
        <v>23</v>
      </c>
      <c r="O2856" t="s">
        <v>49</v>
      </c>
      <c r="P2856" t="s">
        <v>202</v>
      </c>
      <c r="Q2856" t="s">
        <v>27</v>
      </c>
      <c r="R2856">
        <v>59.8</v>
      </c>
      <c r="S2856">
        <v>3022.05</v>
      </c>
    </row>
    <row r="2857" spans="1:19">
      <c r="A2857" t="s">
        <v>6881</v>
      </c>
      <c r="B2857" s="2">
        <v>45788</v>
      </c>
      <c r="C2857" t="s">
        <v>33</v>
      </c>
      <c r="D2857">
        <v>60</v>
      </c>
      <c r="E2857" t="s">
        <v>39</v>
      </c>
      <c r="F2857">
        <v>0</v>
      </c>
      <c r="G2857">
        <v>3</v>
      </c>
      <c r="H2857" t="s">
        <v>3751</v>
      </c>
      <c r="I2857">
        <v>5125</v>
      </c>
      <c r="J2857">
        <v>0</v>
      </c>
      <c r="K2857">
        <v>3</v>
      </c>
      <c r="L2857" t="s">
        <v>15568</v>
      </c>
      <c r="M2857" t="s">
        <v>23</v>
      </c>
      <c r="N2857" t="s">
        <v>23</v>
      </c>
      <c r="O2857" t="s">
        <v>25</v>
      </c>
      <c r="P2857" t="s">
        <v>26</v>
      </c>
      <c r="Q2857" t="s">
        <v>27</v>
      </c>
      <c r="R2857">
        <v>74.55</v>
      </c>
      <c r="S2857">
        <v>263.95</v>
      </c>
    </row>
    <row r="2858" spans="1:19">
      <c r="A2858" t="s">
        <v>6883</v>
      </c>
      <c r="B2858" s="2">
        <v>44476</v>
      </c>
      <c r="C2858" t="s">
        <v>33</v>
      </c>
      <c r="D2858">
        <v>20</v>
      </c>
      <c r="E2858" t="s">
        <v>23</v>
      </c>
      <c r="F2858">
        <v>1</v>
      </c>
      <c r="G2858">
        <v>3</v>
      </c>
      <c r="H2858" t="s">
        <v>3686</v>
      </c>
      <c r="I2858">
        <v>3879</v>
      </c>
      <c r="J2858">
        <v>7</v>
      </c>
      <c r="K2858">
        <v>46</v>
      </c>
      <c r="L2858" t="s">
        <v>15568</v>
      </c>
      <c r="M2858" t="s">
        <v>23</v>
      </c>
      <c r="N2858" t="s">
        <v>39</v>
      </c>
      <c r="P2858" t="s">
        <v>164</v>
      </c>
      <c r="Q2858" t="s">
        <v>27</v>
      </c>
      <c r="R2858">
        <v>20.25</v>
      </c>
      <c r="S2858">
        <v>2162.25</v>
      </c>
    </row>
    <row r="2859" spans="1:19">
      <c r="A2859" t="s">
        <v>6885</v>
      </c>
      <c r="B2859" s="2">
        <v>43844</v>
      </c>
      <c r="C2859" t="s">
        <v>33</v>
      </c>
      <c r="D2859">
        <v>42</v>
      </c>
      <c r="E2859" t="s">
        <v>23</v>
      </c>
      <c r="F2859">
        <v>2</v>
      </c>
      <c r="G2859">
        <v>3</v>
      </c>
      <c r="H2859" t="s">
        <v>3686</v>
      </c>
      <c r="I2859">
        <v>5261</v>
      </c>
      <c r="J2859">
        <v>2</v>
      </c>
      <c r="K2859">
        <v>67</v>
      </c>
      <c r="L2859" t="s">
        <v>15568</v>
      </c>
      <c r="M2859" t="s">
        <v>39</v>
      </c>
      <c r="N2859" t="s">
        <v>23</v>
      </c>
      <c r="O2859" t="s">
        <v>56</v>
      </c>
      <c r="P2859" t="s">
        <v>164</v>
      </c>
      <c r="Q2859" t="s">
        <v>50</v>
      </c>
      <c r="R2859">
        <v>54.2</v>
      </c>
      <c r="S2859">
        <v>3623.95</v>
      </c>
    </row>
    <row r="2860" spans="1:19">
      <c r="A2860" t="s">
        <v>6887</v>
      </c>
      <c r="B2860" s="2">
        <v>44485</v>
      </c>
      <c r="C2860" t="s">
        <v>33</v>
      </c>
      <c r="D2860">
        <v>29</v>
      </c>
      <c r="E2860" t="s">
        <v>23</v>
      </c>
      <c r="F2860">
        <v>1</v>
      </c>
      <c r="G2860">
        <v>3</v>
      </c>
      <c r="H2860" t="s">
        <v>3686</v>
      </c>
      <c r="I2860">
        <v>4736</v>
      </c>
      <c r="J2860">
        <v>10</v>
      </c>
      <c r="K2860">
        <v>46</v>
      </c>
      <c r="L2860" t="s">
        <v>142</v>
      </c>
      <c r="M2860" t="s">
        <v>23</v>
      </c>
      <c r="N2860" t="s">
        <v>23</v>
      </c>
      <c r="O2860" t="s">
        <v>25</v>
      </c>
      <c r="P2860" t="s">
        <v>164</v>
      </c>
      <c r="Q2860" t="s">
        <v>50</v>
      </c>
      <c r="R2860">
        <v>99.65</v>
      </c>
      <c r="S2860">
        <v>6886.81</v>
      </c>
    </row>
    <row r="2861" spans="1:19">
      <c r="A2861" t="s">
        <v>6889</v>
      </c>
      <c r="B2861" s="2">
        <v>45540</v>
      </c>
      <c r="C2861" t="s">
        <v>22</v>
      </c>
      <c r="D2861">
        <v>32</v>
      </c>
      <c r="E2861" t="s">
        <v>39</v>
      </c>
      <c r="F2861">
        <v>0</v>
      </c>
      <c r="G2861">
        <v>3</v>
      </c>
      <c r="H2861" t="s">
        <v>3686</v>
      </c>
      <c r="I2861">
        <v>2726</v>
      </c>
      <c r="J2861">
        <v>0</v>
      </c>
      <c r="K2861">
        <v>11</v>
      </c>
      <c r="L2861" t="s">
        <v>97</v>
      </c>
      <c r="M2861" t="s">
        <v>23</v>
      </c>
      <c r="N2861" t="s">
        <v>23</v>
      </c>
      <c r="O2861" t="s">
        <v>49</v>
      </c>
      <c r="P2861" t="s">
        <v>26</v>
      </c>
      <c r="Q2861" t="s">
        <v>27</v>
      </c>
      <c r="R2861">
        <v>60.9</v>
      </c>
      <c r="S2861">
        <v>955.62</v>
      </c>
    </row>
    <row r="2862" spans="1:19">
      <c r="A2862" t="s">
        <v>6891</v>
      </c>
      <c r="B2862" s="2">
        <v>45444</v>
      </c>
      <c r="C2862" t="s">
        <v>22</v>
      </c>
      <c r="D2862">
        <v>23</v>
      </c>
      <c r="E2862" t="s">
        <v>23</v>
      </c>
      <c r="F2862">
        <v>2</v>
      </c>
      <c r="G2862">
        <v>3</v>
      </c>
      <c r="H2862" t="s">
        <v>3686</v>
      </c>
      <c r="I2862">
        <v>3958</v>
      </c>
      <c r="J2862">
        <v>6</v>
      </c>
      <c r="K2862">
        <v>14</v>
      </c>
      <c r="L2862" t="s">
        <v>97</v>
      </c>
      <c r="M2862" t="s">
        <v>23</v>
      </c>
      <c r="N2862" t="s">
        <v>39</v>
      </c>
      <c r="P2862" t="s">
        <v>202</v>
      </c>
      <c r="Q2862" t="s">
        <v>50</v>
      </c>
      <c r="R2862">
        <v>19.75</v>
      </c>
      <c r="S2862">
        <v>680.72</v>
      </c>
    </row>
    <row r="2863" spans="1:19">
      <c r="A2863" t="s">
        <v>6893</v>
      </c>
      <c r="B2863" s="2">
        <v>44067</v>
      </c>
      <c r="C2863" t="s">
        <v>33</v>
      </c>
      <c r="D2863">
        <v>38</v>
      </c>
      <c r="E2863" t="s">
        <v>23</v>
      </c>
      <c r="F2863">
        <v>0</v>
      </c>
      <c r="G2863">
        <v>3</v>
      </c>
      <c r="H2863" t="s">
        <v>3686</v>
      </c>
      <c r="I2863">
        <v>5153</v>
      </c>
      <c r="J2863">
        <v>9</v>
      </c>
      <c r="K2863">
        <v>60</v>
      </c>
      <c r="L2863" t="s">
        <v>142</v>
      </c>
      <c r="M2863" t="s">
        <v>23</v>
      </c>
      <c r="N2863" t="s">
        <v>23</v>
      </c>
      <c r="O2863" t="s">
        <v>56</v>
      </c>
      <c r="P2863" t="s">
        <v>202</v>
      </c>
      <c r="Q2863" t="s">
        <v>50</v>
      </c>
      <c r="R2863">
        <v>74.849999999999994</v>
      </c>
      <c r="S2863">
        <v>7390.35</v>
      </c>
    </row>
    <row r="2864" spans="1:19">
      <c r="A2864" t="s">
        <v>6895</v>
      </c>
      <c r="B2864" s="2">
        <v>45303</v>
      </c>
      <c r="C2864" t="s">
        <v>33</v>
      </c>
      <c r="D2864">
        <v>72</v>
      </c>
      <c r="E2864" t="s">
        <v>39</v>
      </c>
      <c r="F2864">
        <v>0</v>
      </c>
      <c r="G2864">
        <v>3</v>
      </c>
      <c r="H2864" t="s">
        <v>3686</v>
      </c>
      <c r="I2864">
        <v>3524</v>
      </c>
      <c r="J2864">
        <v>0</v>
      </c>
      <c r="K2864">
        <v>19</v>
      </c>
      <c r="L2864" t="s">
        <v>15568</v>
      </c>
      <c r="M2864" t="s">
        <v>23</v>
      </c>
      <c r="N2864" t="s">
        <v>23</v>
      </c>
      <c r="O2864" t="s">
        <v>25</v>
      </c>
      <c r="P2864" t="s">
        <v>202</v>
      </c>
      <c r="Q2864" t="s">
        <v>84</v>
      </c>
      <c r="R2864">
        <v>105</v>
      </c>
      <c r="S2864">
        <v>2178.3000000000002</v>
      </c>
    </row>
    <row r="2865" spans="1:19">
      <c r="A2865" t="s">
        <v>6897</v>
      </c>
      <c r="B2865" s="2">
        <v>44868</v>
      </c>
      <c r="C2865" t="s">
        <v>22</v>
      </c>
      <c r="D2865">
        <v>67</v>
      </c>
      <c r="E2865" t="s">
        <v>23</v>
      </c>
      <c r="F2865">
        <v>0</v>
      </c>
      <c r="G2865">
        <v>3</v>
      </c>
      <c r="H2865" t="s">
        <v>3686</v>
      </c>
      <c r="I2865">
        <v>5655</v>
      </c>
      <c r="J2865">
        <v>7</v>
      </c>
      <c r="K2865">
        <v>33</v>
      </c>
      <c r="L2865" t="s">
        <v>15568</v>
      </c>
      <c r="M2865" t="s">
        <v>23</v>
      </c>
      <c r="N2865" t="s">
        <v>23</v>
      </c>
      <c r="O2865" t="s">
        <v>25</v>
      </c>
      <c r="P2865" t="s">
        <v>202</v>
      </c>
      <c r="Q2865" t="s">
        <v>27</v>
      </c>
      <c r="R2865">
        <v>109.9</v>
      </c>
      <c r="S2865">
        <v>4524.6499999999996</v>
      </c>
    </row>
    <row r="2866" spans="1:19">
      <c r="A2866" t="s">
        <v>6899</v>
      </c>
      <c r="B2866" s="2">
        <v>44917</v>
      </c>
      <c r="C2866" t="s">
        <v>33</v>
      </c>
      <c r="D2866">
        <v>78</v>
      </c>
      <c r="E2866" t="s">
        <v>23</v>
      </c>
      <c r="F2866">
        <v>2</v>
      </c>
      <c r="G2866">
        <v>3</v>
      </c>
      <c r="H2866" t="s">
        <v>3686</v>
      </c>
      <c r="I2866">
        <v>4848</v>
      </c>
      <c r="J2866">
        <v>1</v>
      </c>
      <c r="K2866">
        <v>32</v>
      </c>
      <c r="L2866" t="s">
        <v>40</v>
      </c>
      <c r="M2866" t="s">
        <v>23</v>
      </c>
      <c r="N2866" t="s">
        <v>23</v>
      </c>
      <c r="O2866" t="s">
        <v>25</v>
      </c>
      <c r="P2866" t="s">
        <v>202</v>
      </c>
      <c r="Q2866" t="s">
        <v>27</v>
      </c>
      <c r="R2866">
        <v>100.4</v>
      </c>
      <c r="S2866">
        <v>4792.37</v>
      </c>
    </row>
    <row r="2867" spans="1:19">
      <c r="A2867" t="s">
        <v>6901</v>
      </c>
      <c r="B2867" s="2">
        <v>44352</v>
      </c>
      <c r="C2867" t="s">
        <v>33</v>
      </c>
      <c r="D2867">
        <v>77</v>
      </c>
      <c r="E2867" t="s">
        <v>39</v>
      </c>
      <c r="F2867">
        <v>0</v>
      </c>
      <c r="G2867">
        <v>3</v>
      </c>
      <c r="H2867" t="s">
        <v>3686</v>
      </c>
      <c r="I2867">
        <v>5746</v>
      </c>
      <c r="J2867">
        <v>0</v>
      </c>
      <c r="K2867">
        <v>50</v>
      </c>
      <c r="L2867" t="s">
        <v>142</v>
      </c>
      <c r="M2867" t="s">
        <v>23</v>
      </c>
      <c r="N2867" t="s">
        <v>23</v>
      </c>
      <c r="O2867" t="s">
        <v>25</v>
      </c>
      <c r="P2867" t="s">
        <v>202</v>
      </c>
      <c r="Q2867" t="s">
        <v>27</v>
      </c>
      <c r="R2867">
        <v>106.8</v>
      </c>
      <c r="S2867">
        <v>5877.95</v>
      </c>
    </row>
    <row r="2868" spans="1:19">
      <c r="A2868" t="s">
        <v>6903</v>
      </c>
      <c r="B2868" s="2">
        <v>44662</v>
      </c>
      <c r="C2868" t="s">
        <v>33</v>
      </c>
      <c r="D2868">
        <v>66</v>
      </c>
      <c r="E2868" t="s">
        <v>39</v>
      </c>
      <c r="F2868">
        <v>0</v>
      </c>
      <c r="G2868">
        <v>3</v>
      </c>
      <c r="H2868" t="s">
        <v>3686</v>
      </c>
      <c r="I2868">
        <v>5742</v>
      </c>
      <c r="J2868">
        <v>0</v>
      </c>
      <c r="K2868">
        <v>40</v>
      </c>
      <c r="L2868" t="s">
        <v>15568</v>
      </c>
      <c r="M2868" t="s">
        <v>23</v>
      </c>
      <c r="N2868" t="s">
        <v>23</v>
      </c>
      <c r="O2868" t="s">
        <v>25</v>
      </c>
      <c r="P2868" t="s">
        <v>164</v>
      </c>
      <c r="Q2868" t="s">
        <v>27</v>
      </c>
      <c r="R2868">
        <v>91.55</v>
      </c>
      <c r="S2868">
        <v>5439.2</v>
      </c>
    </row>
    <row r="2869" spans="1:19">
      <c r="A2869" t="s">
        <v>6905</v>
      </c>
      <c r="B2869" s="2">
        <v>45608</v>
      </c>
      <c r="C2869" t="s">
        <v>22</v>
      </c>
      <c r="D2869">
        <v>72</v>
      </c>
      <c r="E2869" t="s">
        <v>23</v>
      </c>
      <c r="F2869">
        <v>0</v>
      </c>
      <c r="G2869">
        <v>3</v>
      </c>
      <c r="H2869" t="s">
        <v>3686</v>
      </c>
      <c r="I2869">
        <v>5601</v>
      </c>
      <c r="J2869">
        <v>3</v>
      </c>
      <c r="K2869">
        <v>9</v>
      </c>
      <c r="L2869" t="s">
        <v>15568</v>
      </c>
      <c r="M2869" t="s">
        <v>23</v>
      </c>
      <c r="N2869" t="s">
        <v>39</v>
      </c>
      <c r="P2869" t="s">
        <v>202</v>
      </c>
      <c r="Q2869" t="s">
        <v>50</v>
      </c>
      <c r="R2869">
        <v>19.850000000000001</v>
      </c>
      <c r="S2869">
        <v>388.26</v>
      </c>
    </row>
    <row r="2870" spans="1:19">
      <c r="A2870" t="s">
        <v>6907</v>
      </c>
      <c r="B2870" s="2">
        <v>45019</v>
      </c>
      <c r="C2870" t="s">
        <v>33</v>
      </c>
      <c r="D2870">
        <v>79</v>
      </c>
      <c r="E2870" t="s">
        <v>23</v>
      </c>
      <c r="F2870">
        <v>3</v>
      </c>
      <c r="G2870">
        <v>3</v>
      </c>
      <c r="H2870" t="s">
        <v>3686</v>
      </c>
      <c r="I2870">
        <v>2305</v>
      </c>
      <c r="J2870">
        <v>2</v>
      </c>
      <c r="K2870">
        <v>28</v>
      </c>
      <c r="L2870" t="s">
        <v>15568</v>
      </c>
      <c r="M2870" t="s">
        <v>39</v>
      </c>
      <c r="N2870" t="s">
        <v>23</v>
      </c>
      <c r="O2870" t="s">
        <v>49</v>
      </c>
      <c r="P2870" t="s">
        <v>202</v>
      </c>
      <c r="Q2870" t="s">
        <v>27</v>
      </c>
      <c r="R2870">
        <v>39.1</v>
      </c>
      <c r="S2870">
        <v>1096.5999999999999</v>
      </c>
    </row>
    <row r="2871" spans="1:19">
      <c r="A2871" t="s">
        <v>6909</v>
      </c>
      <c r="B2871" s="2">
        <v>43777</v>
      </c>
      <c r="C2871" t="s">
        <v>22</v>
      </c>
      <c r="D2871">
        <v>76</v>
      </c>
      <c r="E2871" t="s">
        <v>23</v>
      </c>
      <c r="F2871">
        <v>0</v>
      </c>
      <c r="G2871">
        <v>3</v>
      </c>
      <c r="H2871" t="s">
        <v>3686</v>
      </c>
      <c r="I2871">
        <v>4503</v>
      </c>
      <c r="J2871">
        <v>7</v>
      </c>
      <c r="K2871">
        <v>69</v>
      </c>
      <c r="L2871" t="s">
        <v>15568</v>
      </c>
      <c r="M2871" t="s">
        <v>23</v>
      </c>
      <c r="N2871" t="s">
        <v>23</v>
      </c>
      <c r="O2871" t="s">
        <v>25</v>
      </c>
      <c r="P2871" t="s">
        <v>26</v>
      </c>
      <c r="Q2871" t="s">
        <v>50</v>
      </c>
      <c r="R2871">
        <v>84.9</v>
      </c>
      <c r="S2871">
        <v>6804.09</v>
      </c>
    </row>
    <row r="2872" spans="1:19">
      <c r="A2872" t="s">
        <v>6911</v>
      </c>
      <c r="B2872" s="2">
        <v>43697</v>
      </c>
      <c r="C2872" t="s">
        <v>22</v>
      </c>
      <c r="D2872">
        <v>77</v>
      </c>
      <c r="E2872" t="s">
        <v>23</v>
      </c>
      <c r="F2872">
        <v>0</v>
      </c>
      <c r="G2872">
        <v>3</v>
      </c>
      <c r="H2872" t="s">
        <v>3686</v>
      </c>
      <c r="I2872">
        <v>4086</v>
      </c>
      <c r="J2872">
        <v>1</v>
      </c>
      <c r="K2872">
        <v>72</v>
      </c>
      <c r="L2872" t="s">
        <v>15568</v>
      </c>
      <c r="M2872" t="s">
        <v>23</v>
      </c>
      <c r="N2872" t="s">
        <v>23</v>
      </c>
      <c r="O2872" t="s">
        <v>25</v>
      </c>
      <c r="P2872" t="s">
        <v>164</v>
      </c>
      <c r="Q2872" t="s">
        <v>27</v>
      </c>
      <c r="R2872">
        <v>109.55</v>
      </c>
      <c r="S2872">
        <v>9195.82</v>
      </c>
    </row>
    <row r="2873" spans="1:19">
      <c r="A2873" t="s">
        <v>6913</v>
      </c>
      <c r="B2873" s="2">
        <v>45680</v>
      </c>
      <c r="C2873" t="s">
        <v>33</v>
      </c>
      <c r="D2873">
        <v>67</v>
      </c>
      <c r="E2873" t="s">
        <v>23</v>
      </c>
      <c r="F2873">
        <v>2</v>
      </c>
      <c r="G2873">
        <v>3</v>
      </c>
      <c r="H2873" t="s">
        <v>3686</v>
      </c>
      <c r="I2873">
        <v>3097</v>
      </c>
      <c r="J2873">
        <v>1</v>
      </c>
      <c r="K2873">
        <v>7</v>
      </c>
      <c r="L2873" t="s">
        <v>15568</v>
      </c>
      <c r="M2873" t="s">
        <v>23</v>
      </c>
      <c r="N2873" t="s">
        <v>23</v>
      </c>
      <c r="O2873" t="s">
        <v>49</v>
      </c>
      <c r="P2873" t="s">
        <v>26</v>
      </c>
      <c r="Q2873" t="s">
        <v>50</v>
      </c>
      <c r="R2873">
        <v>50.7</v>
      </c>
      <c r="S2873">
        <v>529.83000000000004</v>
      </c>
    </row>
    <row r="2874" spans="1:19">
      <c r="A2874" t="s">
        <v>6915</v>
      </c>
      <c r="B2874" s="2">
        <v>43699</v>
      </c>
      <c r="C2874" t="s">
        <v>22</v>
      </c>
      <c r="D2874">
        <v>20</v>
      </c>
      <c r="E2874" t="s">
        <v>23</v>
      </c>
      <c r="F2874">
        <v>0</v>
      </c>
      <c r="G2874">
        <v>3</v>
      </c>
      <c r="H2874" t="s">
        <v>3686</v>
      </c>
      <c r="I2874">
        <v>5901</v>
      </c>
      <c r="J2874">
        <v>1</v>
      </c>
      <c r="K2874">
        <v>72</v>
      </c>
      <c r="L2874" t="s">
        <v>316</v>
      </c>
      <c r="M2874" t="s">
        <v>23</v>
      </c>
      <c r="N2874" t="s">
        <v>39</v>
      </c>
      <c r="P2874" t="s">
        <v>164</v>
      </c>
      <c r="Q2874" t="s">
        <v>27</v>
      </c>
      <c r="R2874">
        <v>23.55</v>
      </c>
      <c r="S2874">
        <v>1857.87</v>
      </c>
    </row>
    <row r="2875" spans="1:19">
      <c r="A2875" t="s">
        <v>6918</v>
      </c>
      <c r="B2875" s="2">
        <v>43904</v>
      </c>
      <c r="C2875" t="s">
        <v>33</v>
      </c>
      <c r="D2875">
        <v>46</v>
      </c>
      <c r="E2875" t="s">
        <v>23</v>
      </c>
      <c r="F2875">
        <v>0</v>
      </c>
      <c r="G2875">
        <v>3</v>
      </c>
      <c r="H2875" t="s">
        <v>3686</v>
      </c>
      <c r="I2875">
        <v>5878</v>
      </c>
      <c r="J2875">
        <v>5</v>
      </c>
      <c r="K2875">
        <v>65</v>
      </c>
      <c r="L2875" t="s">
        <v>15568</v>
      </c>
      <c r="M2875" t="s">
        <v>23</v>
      </c>
      <c r="N2875" t="s">
        <v>23</v>
      </c>
      <c r="O2875" t="s">
        <v>25</v>
      </c>
      <c r="P2875" t="s">
        <v>164</v>
      </c>
      <c r="Q2875" t="s">
        <v>50</v>
      </c>
      <c r="R2875">
        <v>99.05</v>
      </c>
      <c r="S2875">
        <v>7274.7</v>
      </c>
    </row>
    <row r="2876" spans="1:19">
      <c r="A2876" t="s">
        <v>6920</v>
      </c>
      <c r="B2876" s="2">
        <v>45413</v>
      </c>
      <c r="C2876" t="s">
        <v>33</v>
      </c>
      <c r="D2876">
        <v>56</v>
      </c>
      <c r="E2876" t="s">
        <v>23</v>
      </c>
      <c r="F2876">
        <v>1</v>
      </c>
      <c r="G2876">
        <v>3</v>
      </c>
      <c r="H2876" t="s">
        <v>3686</v>
      </c>
      <c r="I2876">
        <v>4667</v>
      </c>
      <c r="J2876">
        <v>1</v>
      </c>
      <c r="K2876">
        <v>15</v>
      </c>
      <c r="L2876" t="s">
        <v>15568</v>
      </c>
      <c r="M2876" t="s">
        <v>23</v>
      </c>
      <c r="N2876" t="s">
        <v>39</v>
      </c>
      <c r="P2876" t="s">
        <v>26</v>
      </c>
      <c r="Q2876" t="s">
        <v>27</v>
      </c>
      <c r="R2876">
        <v>25.25</v>
      </c>
      <c r="S2876">
        <v>838.1</v>
      </c>
    </row>
    <row r="2877" spans="1:19">
      <c r="A2877" t="s">
        <v>6922</v>
      </c>
      <c r="B2877" s="2">
        <v>43811</v>
      </c>
      <c r="C2877" t="s">
        <v>22</v>
      </c>
      <c r="D2877">
        <v>21</v>
      </c>
      <c r="E2877" t="s">
        <v>23</v>
      </c>
      <c r="F2877">
        <v>1</v>
      </c>
      <c r="G2877">
        <v>3</v>
      </c>
      <c r="H2877" t="s">
        <v>3686</v>
      </c>
      <c r="I2877">
        <v>5671</v>
      </c>
      <c r="J2877">
        <v>5</v>
      </c>
      <c r="K2877">
        <v>68</v>
      </c>
      <c r="L2877" t="s">
        <v>316</v>
      </c>
      <c r="M2877" t="s">
        <v>23</v>
      </c>
      <c r="N2877" t="s">
        <v>23</v>
      </c>
      <c r="O2877" t="s">
        <v>25</v>
      </c>
      <c r="P2877" t="s">
        <v>164</v>
      </c>
      <c r="Q2877" t="s">
        <v>27</v>
      </c>
      <c r="R2877">
        <v>114.7</v>
      </c>
      <c r="S2877">
        <v>10065.969999999999</v>
      </c>
    </row>
    <row r="2878" spans="1:19">
      <c r="A2878" t="s">
        <v>6925</v>
      </c>
      <c r="B2878" s="2">
        <v>45797</v>
      </c>
      <c r="C2878" t="s">
        <v>33</v>
      </c>
      <c r="D2878">
        <v>61</v>
      </c>
      <c r="E2878" t="s">
        <v>23</v>
      </c>
      <c r="F2878">
        <v>2</v>
      </c>
      <c r="G2878">
        <v>3</v>
      </c>
      <c r="H2878" t="s">
        <v>3751</v>
      </c>
      <c r="I2878">
        <v>5998</v>
      </c>
      <c r="J2878">
        <v>3</v>
      </c>
      <c r="K2878">
        <v>3</v>
      </c>
      <c r="L2878" t="s">
        <v>15568</v>
      </c>
      <c r="M2878" t="s">
        <v>23</v>
      </c>
      <c r="N2878" t="s">
        <v>23</v>
      </c>
      <c r="O2878" t="s">
        <v>25</v>
      </c>
      <c r="P2878" t="s">
        <v>26</v>
      </c>
      <c r="Q2878" t="s">
        <v>27</v>
      </c>
      <c r="R2878">
        <v>69.55</v>
      </c>
      <c r="S2878">
        <v>171.41</v>
      </c>
    </row>
    <row r="2879" spans="1:19">
      <c r="A2879" t="s">
        <v>6927</v>
      </c>
      <c r="B2879" s="2">
        <v>45272</v>
      </c>
      <c r="C2879" t="s">
        <v>22</v>
      </c>
      <c r="D2879">
        <v>61</v>
      </c>
      <c r="E2879" t="s">
        <v>39</v>
      </c>
      <c r="F2879">
        <v>0</v>
      </c>
      <c r="G2879">
        <v>3</v>
      </c>
      <c r="H2879" t="s">
        <v>3686</v>
      </c>
      <c r="I2879">
        <v>5790</v>
      </c>
      <c r="J2879">
        <v>0</v>
      </c>
      <c r="K2879">
        <v>20</v>
      </c>
      <c r="L2879" t="s">
        <v>15568</v>
      </c>
      <c r="M2879" t="s">
        <v>23</v>
      </c>
      <c r="N2879" t="s">
        <v>23</v>
      </c>
      <c r="O2879" t="s">
        <v>25</v>
      </c>
      <c r="P2879" t="s">
        <v>26</v>
      </c>
      <c r="Q2879" t="s">
        <v>50</v>
      </c>
      <c r="R2879">
        <v>70.55</v>
      </c>
      <c r="S2879">
        <v>1551.95</v>
      </c>
    </row>
    <row r="2880" spans="1:19">
      <c r="A2880" t="s">
        <v>6929</v>
      </c>
      <c r="B2880" s="2">
        <v>44098</v>
      </c>
      <c r="C2880" t="s">
        <v>22</v>
      </c>
      <c r="D2880">
        <v>56</v>
      </c>
      <c r="E2880" t="s">
        <v>23</v>
      </c>
      <c r="F2880">
        <v>1</v>
      </c>
      <c r="G2880">
        <v>3</v>
      </c>
      <c r="H2880" t="s">
        <v>3686</v>
      </c>
      <c r="I2880">
        <v>6144</v>
      </c>
      <c r="J2880">
        <v>2</v>
      </c>
      <c r="K2880">
        <v>59</v>
      </c>
      <c r="L2880" t="s">
        <v>15568</v>
      </c>
      <c r="M2880" t="s">
        <v>23</v>
      </c>
      <c r="N2880" t="s">
        <v>39</v>
      </c>
      <c r="P2880" t="s">
        <v>164</v>
      </c>
      <c r="Q2880" t="s">
        <v>50</v>
      </c>
      <c r="R2880">
        <v>19.850000000000001</v>
      </c>
      <c r="S2880">
        <v>3618.46</v>
      </c>
    </row>
    <row r="2881" spans="1:19">
      <c r="A2881" t="s">
        <v>6931</v>
      </c>
      <c r="B2881" s="2">
        <v>44177</v>
      </c>
      <c r="C2881" t="s">
        <v>33</v>
      </c>
      <c r="D2881">
        <v>50</v>
      </c>
      <c r="E2881" t="s">
        <v>23</v>
      </c>
      <c r="F2881">
        <v>1</v>
      </c>
      <c r="G2881">
        <v>3</v>
      </c>
      <c r="H2881" t="s">
        <v>3686</v>
      </c>
      <c r="I2881">
        <v>4681</v>
      </c>
      <c r="J2881">
        <v>2</v>
      </c>
      <c r="K2881">
        <v>56</v>
      </c>
      <c r="L2881" t="s">
        <v>142</v>
      </c>
      <c r="M2881" t="s">
        <v>23</v>
      </c>
      <c r="N2881" t="s">
        <v>39</v>
      </c>
      <c r="P2881" t="s">
        <v>164</v>
      </c>
      <c r="Q2881" t="s">
        <v>50</v>
      </c>
      <c r="R2881">
        <v>19.8</v>
      </c>
      <c r="S2881">
        <v>3839.26</v>
      </c>
    </row>
    <row r="2882" spans="1:19">
      <c r="A2882" t="s">
        <v>6933</v>
      </c>
      <c r="B2882" s="2">
        <v>44534</v>
      </c>
      <c r="C2882" t="s">
        <v>22</v>
      </c>
      <c r="D2882">
        <v>58</v>
      </c>
      <c r="E2882" t="s">
        <v>23</v>
      </c>
      <c r="F2882">
        <v>0</v>
      </c>
      <c r="G2882">
        <v>3</v>
      </c>
      <c r="H2882" t="s">
        <v>3686</v>
      </c>
      <c r="I2882">
        <v>3093</v>
      </c>
      <c r="J2882">
        <v>1</v>
      </c>
      <c r="K2882">
        <v>44</v>
      </c>
      <c r="L2882" t="s">
        <v>15568</v>
      </c>
      <c r="M2882" t="s">
        <v>23</v>
      </c>
      <c r="N2882" t="s">
        <v>39</v>
      </c>
      <c r="P2882" t="s">
        <v>202</v>
      </c>
      <c r="Q2882" t="s">
        <v>27</v>
      </c>
      <c r="R2882">
        <v>20.5</v>
      </c>
      <c r="S2882">
        <v>2070.65</v>
      </c>
    </row>
    <row r="2883" spans="1:19">
      <c r="A2883" t="s">
        <v>6935</v>
      </c>
      <c r="B2883" s="2">
        <v>43832</v>
      </c>
      <c r="C2883" t="s">
        <v>22</v>
      </c>
      <c r="D2883">
        <v>64</v>
      </c>
      <c r="E2883" t="s">
        <v>23</v>
      </c>
      <c r="F2883">
        <v>0</v>
      </c>
      <c r="G2883">
        <v>3</v>
      </c>
      <c r="H2883" t="s">
        <v>3686</v>
      </c>
      <c r="I2883">
        <v>4792</v>
      </c>
      <c r="J2883">
        <v>5</v>
      </c>
      <c r="K2883">
        <v>67</v>
      </c>
      <c r="L2883" t="s">
        <v>316</v>
      </c>
      <c r="M2883" t="s">
        <v>23</v>
      </c>
      <c r="N2883" t="s">
        <v>23</v>
      </c>
      <c r="O2883" t="s">
        <v>56</v>
      </c>
      <c r="P2883" t="s">
        <v>164</v>
      </c>
      <c r="Q2883" t="s">
        <v>50</v>
      </c>
      <c r="R2883">
        <v>67.849999999999994</v>
      </c>
      <c r="S2883">
        <v>4769.6899999999996</v>
      </c>
    </row>
    <row r="2884" spans="1:19">
      <c r="A2884" t="s">
        <v>6938</v>
      </c>
      <c r="B2884" s="2">
        <v>43871</v>
      </c>
      <c r="C2884" t="s">
        <v>33</v>
      </c>
      <c r="D2884">
        <v>21</v>
      </c>
      <c r="E2884" t="s">
        <v>23</v>
      </c>
      <c r="F2884">
        <v>2</v>
      </c>
      <c r="G2884">
        <v>3</v>
      </c>
      <c r="H2884" t="s">
        <v>3686</v>
      </c>
      <c r="I2884">
        <v>5232</v>
      </c>
      <c r="J2884">
        <v>1</v>
      </c>
      <c r="K2884">
        <v>66</v>
      </c>
      <c r="L2884" t="s">
        <v>316</v>
      </c>
      <c r="M2884" t="s">
        <v>23</v>
      </c>
      <c r="N2884" t="s">
        <v>23</v>
      </c>
      <c r="O2884" t="s">
        <v>56</v>
      </c>
      <c r="P2884" t="s">
        <v>202</v>
      </c>
      <c r="Q2884" t="s">
        <v>50</v>
      </c>
      <c r="R2884">
        <v>49.4</v>
      </c>
      <c r="S2884">
        <v>6427.11</v>
      </c>
    </row>
    <row r="2885" spans="1:19">
      <c r="A2885" t="s">
        <v>6940</v>
      </c>
      <c r="B2885" s="2">
        <v>45570</v>
      </c>
      <c r="C2885" t="s">
        <v>22</v>
      </c>
      <c r="D2885">
        <v>34</v>
      </c>
      <c r="E2885" t="s">
        <v>39</v>
      </c>
      <c r="F2885">
        <v>0</v>
      </c>
      <c r="G2885">
        <v>3</v>
      </c>
      <c r="H2885" t="s">
        <v>3686</v>
      </c>
      <c r="I2885">
        <v>2263</v>
      </c>
      <c r="J2885">
        <v>0</v>
      </c>
      <c r="K2885">
        <v>10</v>
      </c>
      <c r="L2885" t="s">
        <v>97</v>
      </c>
      <c r="M2885" t="s">
        <v>39</v>
      </c>
      <c r="N2885" t="s">
        <v>23</v>
      </c>
      <c r="O2885" t="s">
        <v>49</v>
      </c>
      <c r="P2885" t="s">
        <v>26</v>
      </c>
      <c r="Q2885" t="s">
        <v>27</v>
      </c>
      <c r="R2885">
        <v>35.75</v>
      </c>
      <c r="S2885">
        <v>389.8</v>
      </c>
    </row>
    <row r="2886" spans="1:19">
      <c r="A2886" t="s">
        <v>6943</v>
      </c>
      <c r="B2886" s="2">
        <v>45818</v>
      </c>
      <c r="C2886" t="s">
        <v>22</v>
      </c>
      <c r="D2886">
        <v>53</v>
      </c>
      <c r="E2886" t="s">
        <v>39</v>
      </c>
      <c r="F2886">
        <v>0</v>
      </c>
      <c r="G2886">
        <v>3</v>
      </c>
      <c r="H2886" t="s">
        <v>3751</v>
      </c>
      <c r="I2886">
        <v>4978</v>
      </c>
      <c r="J2886">
        <v>0</v>
      </c>
      <c r="K2886">
        <v>2</v>
      </c>
      <c r="L2886" t="s">
        <v>15568</v>
      </c>
      <c r="M2886" t="s">
        <v>23</v>
      </c>
      <c r="N2886" t="s">
        <v>39</v>
      </c>
      <c r="P2886" t="s">
        <v>26</v>
      </c>
      <c r="Q2886" t="s">
        <v>50</v>
      </c>
      <c r="R2886">
        <v>20.05</v>
      </c>
      <c r="S2886">
        <v>37.32</v>
      </c>
    </row>
    <row r="2887" spans="1:19">
      <c r="A2887" t="s">
        <v>6945</v>
      </c>
      <c r="B2887" s="2">
        <v>45703</v>
      </c>
      <c r="C2887" t="s">
        <v>33</v>
      </c>
      <c r="D2887">
        <v>33</v>
      </c>
      <c r="E2887" t="s">
        <v>23</v>
      </c>
      <c r="F2887">
        <v>2</v>
      </c>
      <c r="G2887">
        <v>3</v>
      </c>
      <c r="H2887" t="s">
        <v>3686</v>
      </c>
      <c r="I2887">
        <v>3083</v>
      </c>
      <c r="J2887">
        <v>7</v>
      </c>
      <c r="K2887">
        <v>6</v>
      </c>
      <c r="L2887" t="s">
        <v>15568</v>
      </c>
      <c r="M2887" t="s">
        <v>23</v>
      </c>
      <c r="N2887" t="s">
        <v>23</v>
      </c>
      <c r="O2887" t="s">
        <v>25</v>
      </c>
      <c r="P2887" t="s">
        <v>26</v>
      </c>
      <c r="Q2887" t="s">
        <v>50</v>
      </c>
      <c r="R2887">
        <v>94.05</v>
      </c>
      <c r="S2887">
        <v>766.49</v>
      </c>
    </row>
    <row r="2888" spans="1:19">
      <c r="A2888" t="s">
        <v>6947</v>
      </c>
      <c r="B2888" s="2">
        <v>43843</v>
      </c>
      <c r="C2888" t="s">
        <v>22</v>
      </c>
      <c r="D2888">
        <v>39</v>
      </c>
      <c r="E2888" t="s">
        <v>23</v>
      </c>
      <c r="F2888">
        <v>0</v>
      </c>
      <c r="G2888">
        <v>3</v>
      </c>
      <c r="H2888" t="s">
        <v>3686</v>
      </c>
      <c r="I2888">
        <v>4469</v>
      </c>
      <c r="J2888">
        <v>1</v>
      </c>
      <c r="K2888">
        <v>67</v>
      </c>
      <c r="L2888" t="s">
        <v>316</v>
      </c>
      <c r="M2888" t="s">
        <v>23</v>
      </c>
      <c r="N2888" t="s">
        <v>23</v>
      </c>
      <c r="O2888" t="s">
        <v>25</v>
      </c>
      <c r="P2888" t="s">
        <v>164</v>
      </c>
      <c r="Q2888" t="s">
        <v>27</v>
      </c>
      <c r="R2888">
        <v>111.3</v>
      </c>
      <c r="S2888">
        <v>8985.11</v>
      </c>
    </row>
    <row r="2889" spans="1:19">
      <c r="A2889" t="s">
        <v>6949</v>
      </c>
      <c r="B2889" s="2">
        <v>44029</v>
      </c>
      <c r="C2889" t="s">
        <v>22</v>
      </c>
      <c r="D2889">
        <v>60</v>
      </c>
      <c r="E2889" t="s">
        <v>23</v>
      </c>
      <c r="F2889">
        <v>0</v>
      </c>
      <c r="G2889">
        <v>3</v>
      </c>
      <c r="H2889" t="s">
        <v>3686</v>
      </c>
      <c r="I2889">
        <v>6427</v>
      </c>
      <c r="J2889">
        <v>1</v>
      </c>
      <c r="K2889">
        <v>61</v>
      </c>
      <c r="L2889" t="s">
        <v>142</v>
      </c>
      <c r="M2889" t="s">
        <v>39</v>
      </c>
      <c r="N2889" t="s">
        <v>23</v>
      </c>
      <c r="O2889" t="s">
        <v>49</v>
      </c>
      <c r="P2889" t="s">
        <v>164</v>
      </c>
      <c r="Q2889" t="s">
        <v>50</v>
      </c>
      <c r="R2889">
        <v>62.15</v>
      </c>
      <c r="S2889">
        <v>3778.85</v>
      </c>
    </row>
    <row r="2890" spans="1:19">
      <c r="A2890" t="s">
        <v>6951</v>
      </c>
      <c r="B2890" s="2">
        <v>43808</v>
      </c>
      <c r="C2890" t="s">
        <v>22</v>
      </c>
      <c r="D2890">
        <v>22</v>
      </c>
      <c r="E2890" t="s">
        <v>23</v>
      </c>
      <c r="F2890">
        <v>2</v>
      </c>
      <c r="G2890">
        <v>3</v>
      </c>
      <c r="H2890" t="s">
        <v>3686</v>
      </c>
      <c r="I2890">
        <v>4556</v>
      </c>
      <c r="J2890">
        <v>10</v>
      </c>
      <c r="K2890">
        <v>68</v>
      </c>
      <c r="L2890" t="s">
        <v>316</v>
      </c>
      <c r="M2890" t="s">
        <v>39</v>
      </c>
      <c r="N2890" t="s">
        <v>23</v>
      </c>
      <c r="O2890" t="s">
        <v>49</v>
      </c>
      <c r="P2890" t="s">
        <v>164</v>
      </c>
      <c r="Q2890" t="s">
        <v>50</v>
      </c>
      <c r="R2890">
        <v>56.4</v>
      </c>
      <c r="S2890">
        <v>3948.45</v>
      </c>
    </row>
    <row r="2891" spans="1:19">
      <c r="A2891" t="s">
        <v>6954</v>
      </c>
      <c r="B2891" s="2">
        <v>43701</v>
      </c>
      <c r="C2891" t="s">
        <v>33</v>
      </c>
      <c r="D2891">
        <v>47</v>
      </c>
      <c r="E2891" t="s">
        <v>23</v>
      </c>
      <c r="F2891">
        <v>0</v>
      </c>
      <c r="G2891">
        <v>3</v>
      </c>
      <c r="H2891" t="s">
        <v>3686</v>
      </c>
      <c r="I2891">
        <v>5527</v>
      </c>
      <c r="J2891">
        <v>8</v>
      </c>
      <c r="K2891">
        <v>72</v>
      </c>
      <c r="L2891" t="s">
        <v>15568</v>
      </c>
      <c r="M2891" t="s">
        <v>23</v>
      </c>
      <c r="N2891" t="s">
        <v>23</v>
      </c>
      <c r="O2891" t="s">
        <v>49</v>
      </c>
      <c r="P2891" t="s">
        <v>164</v>
      </c>
      <c r="Q2891" t="s">
        <v>27</v>
      </c>
      <c r="R2891">
        <v>92.4</v>
      </c>
      <c r="S2891">
        <v>9632.5</v>
      </c>
    </row>
    <row r="2892" spans="1:19">
      <c r="A2892" t="s">
        <v>6957</v>
      </c>
      <c r="B2892" s="2">
        <v>45641</v>
      </c>
      <c r="C2892" t="s">
        <v>33</v>
      </c>
      <c r="D2892">
        <v>20</v>
      </c>
      <c r="E2892" t="s">
        <v>39</v>
      </c>
      <c r="F2892">
        <v>0</v>
      </c>
      <c r="G2892">
        <v>3</v>
      </c>
      <c r="H2892" t="s">
        <v>3686</v>
      </c>
      <c r="I2892">
        <v>4157</v>
      </c>
      <c r="J2892">
        <v>0</v>
      </c>
      <c r="K2892">
        <v>8</v>
      </c>
      <c r="L2892" t="s">
        <v>48</v>
      </c>
      <c r="M2892" t="s">
        <v>23</v>
      </c>
      <c r="N2892" t="s">
        <v>23</v>
      </c>
      <c r="O2892" t="s">
        <v>49</v>
      </c>
      <c r="P2892" t="s">
        <v>26</v>
      </c>
      <c r="Q2892" t="s">
        <v>27</v>
      </c>
      <c r="R2892">
        <v>66.05</v>
      </c>
      <c r="S2892">
        <v>842.82</v>
      </c>
    </row>
    <row r="2893" spans="1:19">
      <c r="A2893" t="s">
        <v>6960</v>
      </c>
      <c r="B2893" s="2">
        <v>44982</v>
      </c>
      <c r="C2893" t="s">
        <v>33</v>
      </c>
      <c r="D2893">
        <v>34</v>
      </c>
      <c r="E2893" t="s">
        <v>39</v>
      </c>
      <c r="F2893">
        <v>0</v>
      </c>
      <c r="G2893">
        <v>3</v>
      </c>
      <c r="H2893" t="s">
        <v>3686</v>
      </c>
      <c r="I2893">
        <v>5616</v>
      </c>
      <c r="J2893">
        <v>0</v>
      </c>
      <c r="K2893">
        <v>30</v>
      </c>
      <c r="L2893" t="s">
        <v>15568</v>
      </c>
      <c r="M2893" t="s">
        <v>23</v>
      </c>
      <c r="N2893" t="s">
        <v>23</v>
      </c>
      <c r="O2893" t="s">
        <v>49</v>
      </c>
      <c r="P2893" t="s">
        <v>202</v>
      </c>
      <c r="Q2893" t="s">
        <v>50</v>
      </c>
      <c r="R2893">
        <v>74.650000000000006</v>
      </c>
      <c r="S2893">
        <v>2485.1999999999998</v>
      </c>
    </row>
    <row r="2894" spans="1:19">
      <c r="A2894" t="s">
        <v>6962</v>
      </c>
      <c r="B2894" s="2">
        <v>43804</v>
      </c>
      <c r="C2894" t="s">
        <v>22</v>
      </c>
      <c r="D2894">
        <v>52</v>
      </c>
      <c r="E2894" t="s">
        <v>23</v>
      </c>
      <c r="F2894">
        <v>1</v>
      </c>
      <c r="G2894">
        <v>3</v>
      </c>
      <c r="H2894" t="s">
        <v>3686</v>
      </c>
      <c r="I2894">
        <v>5215</v>
      </c>
      <c r="J2894">
        <v>4</v>
      </c>
      <c r="K2894">
        <v>68</v>
      </c>
      <c r="L2894" t="s">
        <v>316</v>
      </c>
      <c r="M2894" t="s">
        <v>23</v>
      </c>
      <c r="N2894" t="s">
        <v>23</v>
      </c>
      <c r="O2894" t="s">
        <v>49</v>
      </c>
      <c r="P2894" t="s">
        <v>164</v>
      </c>
      <c r="Q2894" t="s">
        <v>50</v>
      </c>
      <c r="R2894">
        <v>62.65</v>
      </c>
      <c r="S2894">
        <v>6858.48</v>
      </c>
    </row>
    <row r="2895" spans="1:19">
      <c r="A2895" t="s">
        <v>6964</v>
      </c>
      <c r="B2895" s="2">
        <v>44322</v>
      </c>
      <c r="C2895" t="s">
        <v>22</v>
      </c>
      <c r="D2895">
        <v>38</v>
      </c>
      <c r="E2895" t="s">
        <v>23</v>
      </c>
      <c r="F2895">
        <v>0</v>
      </c>
      <c r="G2895">
        <v>3</v>
      </c>
      <c r="H2895" t="s">
        <v>3686</v>
      </c>
      <c r="I2895">
        <v>4708</v>
      </c>
      <c r="J2895">
        <v>10</v>
      </c>
      <c r="K2895">
        <v>51</v>
      </c>
      <c r="L2895" t="s">
        <v>142</v>
      </c>
      <c r="M2895" t="s">
        <v>23</v>
      </c>
      <c r="N2895" t="s">
        <v>23</v>
      </c>
      <c r="O2895" t="s">
        <v>49</v>
      </c>
      <c r="P2895" t="s">
        <v>164</v>
      </c>
      <c r="Q2895" t="s">
        <v>27</v>
      </c>
      <c r="R2895">
        <v>75.2</v>
      </c>
      <c r="S2895">
        <v>4410.74</v>
      </c>
    </row>
    <row r="2896" spans="1:19">
      <c r="A2896" t="s">
        <v>6966</v>
      </c>
      <c r="B2896" s="2">
        <v>45263</v>
      </c>
      <c r="C2896" t="s">
        <v>33</v>
      </c>
      <c r="D2896">
        <v>39</v>
      </c>
      <c r="E2896" t="s">
        <v>39</v>
      </c>
      <c r="F2896">
        <v>0</v>
      </c>
      <c r="G2896">
        <v>3</v>
      </c>
      <c r="H2896" t="s">
        <v>3686</v>
      </c>
      <c r="I2896">
        <v>4700</v>
      </c>
      <c r="J2896">
        <v>0</v>
      </c>
      <c r="K2896">
        <v>20</v>
      </c>
      <c r="L2896" t="s">
        <v>15568</v>
      </c>
      <c r="M2896" t="s">
        <v>23</v>
      </c>
      <c r="N2896" t="s">
        <v>39</v>
      </c>
      <c r="P2896" t="s">
        <v>202</v>
      </c>
      <c r="Q2896" t="s">
        <v>50</v>
      </c>
      <c r="R2896">
        <v>19.5</v>
      </c>
      <c r="S2896">
        <v>1177.95</v>
      </c>
    </row>
    <row r="2897" spans="1:19">
      <c r="A2897" t="s">
        <v>6968</v>
      </c>
      <c r="B2897" s="2">
        <v>44871</v>
      </c>
      <c r="C2897" t="s">
        <v>33</v>
      </c>
      <c r="D2897">
        <v>38</v>
      </c>
      <c r="E2897" t="s">
        <v>23</v>
      </c>
      <c r="F2897">
        <v>0</v>
      </c>
      <c r="G2897">
        <v>3</v>
      </c>
      <c r="H2897" t="s">
        <v>3686</v>
      </c>
      <c r="I2897">
        <v>4935</v>
      </c>
      <c r="J2897">
        <v>7</v>
      </c>
      <c r="K2897">
        <v>33</v>
      </c>
      <c r="L2897" t="s">
        <v>15568</v>
      </c>
      <c r="M2897" t="s">
        <v>23</v>
      </c>
      <c r="N2897" t="s">
        <v>23</v>
      </c>
      <c r="O2897" t="s">
        <v>49</v>
      </c>
      <c r="P2897" t="s">
        <v>202</v>
      </c>
      <c r="Q2897" t="s">
        <v>50</v>
      </c>
      <c r="R2897">
        <v>51.45</v>
      </c>
      <c r="S2897">
        <v>3345.87</v>
      </c>
    </row>
    <row r="2898" spans="1:19">
      <c r="A2898" t="s">
        <v>6970</v>
      </c>
      <c r="B2898" s="2">
        <v>44274</v>
      </c>
      <c r="C2898" t="s">
        <v>33</v>
      </c>
      <c r="D2898">
        <v>42</v>
      </c>
      <c r="E2898" t="s">
        <v>23</v>
      </c>
      <c r="F2898">
        <v>0</v>
      </c>
      <c r="G2898">
        <v>3</v>
      </c>
      <c r="H2898" t="s">
        <v>3686</v>
      </c>
      <c r="I2898">
        <v>4135</v>
      </c>
      <c r="J2898">
        <v>1</v>
      </c>
      <c r="K2898">
        <v>53</v>
      </c>
      <c r="L2898" t="s">
        <v>15568</v>
      </c>
      <c r="M2898" t="s">
        <v>23</v>
      </c>
      <c r="N2898" t="s">
        <v>23</v>
      </c>
      <c r="O2898" t="s">
        <v>25</v>
      </c>
      <c r="P2898" t="s">
        <v>202</v>
      </c>
      <c r="Q2898" t="s">
        <v>27</v>
      </c>
      <c r="R2898">
        <v>110.5</v>
      </c>
      <c r="S2898">
        <v>6189.54</v>
      </c>
    </row>
    <row r="2899" spans="1:19">
      <c r="A2899" t="s">
        <v>6972</v>
      </c>
      <c r="B2899" s="2">
        <v>44730</v>
      </c>
      <c r="C2899" t="s">
        <v>22</v>
      </c>
      <c r="D2899">
        <v>43</v>
      </c>
      <c r="E2899" t="s">
        <v>23</v>
      </c>
      <c r="F2899">
        <v>3</v>
      </c>
      <c r="G2899">
        <v>3</v>
      </c>
      <c r="H2899" t="s">
        <v>3686</v>
      </c>
      <c r="I2899">
        <v>5975</v>
      </c>
      <c r="J2899">
        <v>4</v>
      </c>
      <c r="K2899">
        <v>38</v>
      </c>
      <c r="L2899" t="s">
        <v>15568</v>
      </c>
      <c r="M2899" t="s">
        <v>23</v>
      </c>
      <c r="N2899" t="s">
        <v>23</v>
      </c>
      <c r="O2899" t="s">
        <v>49</v>
      </c>
      <c r="P2899" t="s">
        <v>202</v>
      </c>
      <c r="Q2899" t="s">
        <v>27</v>
      </c>
      <c r="R2899">
        <v>74.05</v>
      </c>
      <c r="S2899">
        <v>3997.4</v>
      </c>
    </row>
    <row r="2900" spans="1:19">
      <c r="A2900" t="s">
        <v>6975</v>
      </c>
      <c r="B2900" s="2">
        <v>43680</v>
      </c>
      <c r="C2900" t="s">
        <v>33</v>
      </c>
      <c r="D2900">
        <v>59</v>
      </c>
      <c r="E2900" t="s">
        <v>39</v>
      </c>
      <c r="F2900">
        <v>0</v>
      </c>
      <c r="G2900">
        <v>3</v>
      </c>
      <c r="H2900" t="s">
        <v>3686</v>
      </c>
      <c r="I2900">
        <v>4515</v>
      </c>
      <c r="J2900">
        <v>0</v>
      </c>
      <c r="K2900">
        <v>72</v>
      </c>
      <c r="L2900" t="s">
        <v>15568</v>
      </c>
      <c r="M2900" t="s">
        <v>23</v>
      </c>
      <c r="N2900" t="s">
        <v>23</v>
      </c>
      <c r="O2900" t="s">
        <v>49</v>
      </c>
      <c r="P2900" t="s">
        <v>164</v>
      </c>
      <c r="Q2900" t="s">
        <v>27</v>
      </c>
      <c r="R2900">
        <v>59.75</v>
      </c>
      <c r="S2900">
        <v>5174.3599999999997</v>
      </c>
    </row>
    <row r="2901" spans="1:19">
      <c r="A2901" t="s">
        <v>6977</v>
      </c>
      <c r="B2901" s="2">
        <v>43700</v>
      </c>
      <c r="C2901" t="s">
        <v>22</v>
      </c>
      <c r="D2901">
        <v>40</v>
      </c>
      <c r="E2901" t="s">
        <v>23</v>
      </c>
      <c r="F2901">
        <v>1</v>
      </c>
      <c r="G2901">
        <v>3</v>
      </c>
      <c r="H2901" t="s">
        <v>3686</v>
      </c>
      <c r="I2901">
        <v>5227</v>
      </c>
      <c r="J2901">
        <v>7</v>
      </c>
      <c r="K2901">
        <v>72</v>
      </c>
      <c r="L2901" t="s">
        <v>15568</v>
      </c>
      <c r="M2901" t="s">
        <v>23</v>
      </c>
      <c r="N2901" t="s">
        <v>23</v>
      </c>
      <c r="O2901" t="s">
        <v>25</v>
      </c>
      <c r="P2901" t="s">
        <v>164</v>
      </c>
      <c r="Q2901" t="s">
        <v>27</v>
      </c>
      <c r="R2901">
        <v>116.6</v>
      </c>
      <c r="S2901">
        <v>9843.6299999999992</v>
      </c>
    </row>
    <row r="2902" spans="1:19">
      <c r="A2902" t="s">
        <v>6980</v>
      </c>
      <c r="B2902" s="2">
        <v>44656</v>
      </c>
      <c r="C2902" t="s">
        <v>33</v>
      </c>
      <c r="D2902">
        <v>26</v>
      </c>
      <c r="E2902" t="s">
        <v>23</v>
      </c>
      <c r="F2902">
        <v>0</v>
      </c>
      <c r="G2902">
        <v>3</v>
      </c>
      <c r="H2902" t="s">
        <v>3686</v>
      </c>
      <c r="I2902">
        <v>2056</v>
      </c>
      <c r="J2902">
        <v>1</v>
      </c>
      <c r="K2902">
        <v>40</v>
      </c>
      <c r="L2902" t="s">
        <v>15568</v>
      </c>
      <c r="M2902" t="s">
        <v>23</v>
      </c>
      <c r="N2902" t="s">
        <v>39</v>
      </c>
      <c r="P2902" t="s">
        <v>164</v>
      </c>
      <c r="Q2902" t="s">
        <v>50</v>
      </c>
      <c r="R2902">
        <v>19.100000000000001</v>
      </c>
      <c r="S2902">
        <v>1989.3</v>
      </c>
    </row>
    <row r="2903" spans="1:19">
      <c r="A2903" t="s">
        <v>6982</v>
      </c>
      <c r="B2903" s="2">
        <v>44816</v>
      </c>
      <c r="C2903" t="s">
        <v>22</v>
      </c>
      <c r="D2903">
        <v>39</v>
      </c>
      <c r="E2903" t="s">
        <v>23</v>
      </c>
      <c r="F2903">
        <v>0</v>
      </c>
      <c r="G2903">
        <v>3</v>
      </c>
      <c r="H2903" t="s">
        <v>3686</v>
      </c>
      <c r="I2903">
        <v>5283</v>
      </c>
      <c r="J2903">
        <v>6</v>
      </c>
      <c r="K2903">
        <v>35</v>
      </c>
      <c r="L2903" t="s">
        <v>40</v>
      </c>
      <c r="M2903" t="s">
        <v>23</v>
      </c>
      <c r="N2903" t="s">
        <v>23</v>
      </c>
      <c r="O2903" t="s">
        <v>49</v>
      </c>
      <c r="P2903" t="s">
        <v>202</v>
      </c>
      <c r="Q2903" t="s">
        <v>27</v>
      </c>
      <c r="R2903">
        <v>69</v>
      </c>
      <c r="S2903">
        <v>4050.65</v>
      </c>
    </row>
    <row r="2904" spans="1:19">
      <c r="A2904" t="s">
        <v>6984</v>
      </c>
      <c r="B2904" s="2">
        <v>45149</v>
      </c>
      <c r="C2904" t="s">
        <v>22</v>
      </c>
      <c r="D2904">
        <v>50</v>
      </c>
      <c r="E2904" t="s">
        <v>23</v>
      </c>
      <c r="F2904">
        <v>2</v>
      </c>
      <c r="G2904">
        <v>3</v>
      </c>
      <c r="H2904" t="s">
        <v>3686</v>
      </c>
      <c r="I2904">
        <v>2140</v>
      </c>
      <c r="J2904">
        <v>1</v>
      </c>
      <c r="K2904">
        <v>24</v>
      </c>
      <c r="L2904" t="s">
        <v>40</v>
      </c>
      <c r="M2904" t="s">
        <v>23</v>
      </c>
      <c r="N2904" t="s">
        <v>23</v>
      </c>
      <c r="O2904" t="s">
        <v>56</v>
      </c>
      <c r="P2904" t="s">
        <v>202</v>
      </c>
      <c r="Q2904" t="s">
        <v>84</v>
      </c>
      <c r="R2904">
        <v>84.8</v>
      </c>
      <c r="S2904">
        <v>2807.47</v>
      </c>
    </row>
    <row r="2905" spans="1:19">
      <c r="A2905" t="s">
        <v>6986</v>
      </c>
      <c r="B2905" s="2">
        <v>43844</v>
      </c>
      <c r="C2905" t="s">
        <v>22</v>
      </c>
      <c r="D2905">
        <v>38</v>
      </c>
      <c r="E2905" t="s">
        <v>39</v>
      </c>
      <c r="F2905">
        <v>0</v>
      </c>
      <c r="G2905">
        <v>3</v>
      </c>
      <c r="H2905" t="s">
        <v>3686</v>
      </c>
      <c r="I2905">
        <v>5896</v>
      </c>
      <c r="J2905">
        <v>0</v>
      </c>
      <c r="K2905">
        <v>67</v>
      </c>
      <c r="L2905" t="s">
        <v>15568</v>
      </c>
      <c r="M2905" t="s">
        <v>23</v>
      </c>
      <c r="N2905" t="s">
        <v>23</v>
      </c>
      <c r="O2905" t="s">
        <v>25</v>
      </c>
      <c r="P2905" t="s">
        <v>164</v>
      </c>
      <c r="Q2905" t="s">
        <v>50</v>
      </c>
      <c r="R2905">
        <v>116.1</v>
      </c>
      <c r="S2905">
        <v>10865.37</v>
      </c>
    </row>
    <row r="2906" spans="1:19">
      <c r="A2906" t="s">
        <v>6989</v>
      </c>
      <c r="B2906" s="2">
        <v>43711</v>
      </c>
      <c r="C2906" t="s">
        <v>33</v>
      </c>
      <c r="D2906">
        <v>68</v>
      </c>
      <c r="E2906" t="s">
        <v>39</v>
      </c>
      <c r="F2906">
        <v>0</v>
      </c>
      <c r="G2906">
        <v>3</v>
      </c>
      <c r="H2906" t="s">
        <v>3686</v>
      </c>
      <c r="I2906">
        <v>5479</v>
      </c>
      <c r="J2906">
        <v>0</v>
      </c>
      <c r="K2906">
        <v>71</v>
      </c>
      <c r="L2906" t="s">
        <v>15568</v>
      </c>
      <c r="M2906" t="s">
        <v>23</v>
      </c>
      <c r="N2906" t="s">
        <v>23</v>
      </c>
      <c r="O2906" t="s">
        <v>25</v>
      </c>
      <c r="P2906" t="s">
        <v>202</v>
      </c>
      <c r="Q2906" t="s">
        <v>27</v>
      </c>
      <c r="R2906">
        <v>105.9</v>
      </c>
      <c r="S2906">
        <v>9433.61</v>
      </c>
    </row>
    <row r="2907" spans="1:19">
      <c r="A2907" t="s">
        <v>6991</v>
      </c>
      <c r="B2907" s="2">
        <v>44825</v>
      </c>
      <c r="C2907" t="s">
        <v>22</v>
      </c>
      <c r="D2907">
        <v>65</v>
      </c>
      <c r="E2907" t="s">
        <v>23</v>
      </c>
      <c r="F2907">
        <v>0</v>
      </c>
      <c r="G2907">
        <v>3</v>
      </c>
      <c r="H2907" t="s">
        <v>3686</v>
      </c>
      <c r="I2907">
        <v>2300</v>
      </c>
      <c r="J2907">
        <v>2</v>
      </c>
      <c r="K2907">
        <v>35</v>
      </c>
      <c r="L2907" t="s">
        <v>15568</v>
      </c>
      <c r="M2907" t="s">
        <v>23</v>
      </c>
      <c r="N2907" t="s">
        <v>23</v>
      </c>
      <c r="O2907" t="s">
        <v>25</v>
      </c>
      <c r="P2907" t="s">
        <v>202</v>
      </c>
      <c r="Q2907" t="s">
        <v>27</v>
      </c>
      <c r="R2907">
        <v>81.599999999999994</v>
      </c>
      <c r="S2907">
        <v>2960.85</v>
      </c>
    </row>
    <row r="2908" spans="1:19">
      <c r="A2908" t="s">
        <v>6994</v>
      </c>
      <c r="B2908" s="2">
        <v>43681</v>
      </c>
      <c r="C2908" t="s">
        <v>22</v>
      </c>
      <c r="D2908">
        <v>76</v>
      </c>
      <c r="E2908" t="s">
        <v>23</v>
      </c>
      <c r="F2908">
        <v>0</v>
      </c>
      <c r="G2908">
        <v>3</v>
      </c>
      <c r="H2908" t="s">
        <v>3686</v>
      </c>
      <c r="I2908">
        <v>4162</v>
      </c>
      <c r="J2908">
        <v>10</v>
      </c>
      <c r="K2908">
        <v>72</v>
      </c>
      <c r="L2908" t="s">
        <v>316</v>
      </c>
      <c r="M2908" t="s">
        <v>23</v>
      </c>
      <c r="N2908" t="s">
        <v>23</v>
      </c>
      <c r="O2908" t="s">
        <v>56</v>
      </c>
      <c r="P2908" t="s">
        <v>164</v>
      </c>
      <c r="Q2908" t="s">
        <v>27</v>
      </c>
      <c r="R2908">
        <v>82.3</v>
      </c>
      <c r="S2908">
        <v>9302.83</v>
      </c>
    </row>
    <row r="2909" spans="1:19">
      <c r="A2909" t="s">
        <v>6996</v>
      </c>
      <c r="B2909" s="2">
        <v>44774</v>
      </c>
      <c r="C2909" t="s">
        <v>22</v>
      </c>
      <c r="D2909">
        <v>40</v>
      </c>
      <c r="E2909" t="s">
        <v>23</v>
      </c>
      <c r="F2909">
        <v>0</v>
      </c>
      <c r="G2909">
        <v>3</v>
      </c>
      <c r="H2909" t="s">
        <v>3686</v>
      </c>
      <c r="I2909">
        <v>4175</v>
      </c>
      <c r="J2909">
        <v>7</v>
      </c>
      <c r="K2909">
        <v>36</v>
      </c>
      <c r="L2909" t="s">
        <v>15568</v>
      </c>
      <c r="M2909" t="s">
        <v>23</v>
      </c>
      <c r="N2909" t="s">
        <v>39</v>
      </c>
      <c r="P2909" t="s">
        <v>202</v>
      </c>
      <c r="Q2909" t="s">
        <v>84</v>
      </c>
      <c r="R2909">
        <v>20</v>
      </c>
      <c r="S2909">
        <v>1450.47</v>
      </c>
    </row>
    <row r="2910" spans="1:19">
      <c r="A2910" t="s">
        <v>6998</v>
      </c>
      <c r="B2910" s="2">
        <v>45834</v>
      </c>
      <c r="C2910" t="s">
        <v>22</v>
      </c>
      <c r="D2910">
        <v>47</v>
      </c>
      <c r="E2910" t="s">
        <v>39</v>
      </c>
      <c r="F2910">
        <v>0</v>
      </c>
      <c r="G2910">
        <v>3</v>
      </c>
      <c r="H2910" t="s">
        <v>3751</v>
      </c>
      <c r="I2910">
        <v>4766</v>
      </c>
      <c r="J2910">
        <v>0</v>
      </c>
      <c r="K2910">
        <v>2</v>
      </c>
      <c r="L2910" t="s">
        <v>48</v>
      </c>
      <c r="M2910" t="s">
        <v>23</v>
      </c>
      <c r="N2910" t="s">
        <v>23</v>
      </c>
      <c r="O2910" t="s">
        <v>25</v>
      </c>
      <c r="P2910" t="s">
        <v>26</v>
      </c>
      <c r="Q2910" t="s">
        <v>50</v>
      </c>
      <c r="R2910">
        <v>90.75</v>
      </c>
      <c r="S2910">
        <v>229.09</v>
      </c>
    </row>
    <row r="2911" spans="1:19">
      <c r="A2911" t="s">
        <v>7001</v>
      </c>
      <c r="B2911" s="2">
        <v>45673</v>
      </c>
      <c r="C2911" t="s">
        <v>22</v>
      </c>
      <c r="D2911">
        <v>55</v>
      </c>
      <c r="E2911" t="s">
        <v>23</v>
      </c>
      <c r="F2911">
        <v>2</v>
      </c>
      <c r="G2911">
        <v>3</v>
      </c>
      <c r="H2911" t="s">
        <v>3686</v>
      </c>
      <c r="I2911">
        <v>2750</v>
      </c>
      <c r="J2911">
        <v>4</v>
      </c>
      <c r="K2911">
        <v>7</v>
      </c>
      <c r="L2911" t="s">
        <v>15568</v>
      </c>
      <c r="M2911" t="s">
        <v>39</v>
      </c>
      <c r="N2911" t="s">
        <v>23</v>
      </c>
      <c r="O2911" t="s">
        <v>49</v>
      </c>
      <c r="P2911" t="s">
        <v>164</v>
      </c>
      <c r="Q2911" t="s">
        <v>50</v>
      </c>
      <c r="R2911">
        <v>49.65</v>
      </c>
      <c r="S2911">
        <v>305.55</v>
      </c>
    </row>
    <row r="2912" spans="1:19">
      <c r="A2912" t="s">
        <v>7003</v>
      </c>
      <c r="B2912" s="2">
        <v>44825</v>
      </c>
      <c r="C2912" t="s">
        <v>22</v>
      </c>
      <c r="D2912">
        <v>46</v>
      </c>
      <c r="E2912" t="s">
        <v>39</v>
      </c>
      <c r="F2912">
        <v>0</v>
      </c>
      <c r="G2912">
        <v>3</v>
      </c>
      <c r="H2912" t="s">
        <v>3686</v>
      </c>
      <c r="I2912">
        <v>4052</v>
      </c>
      <c r="J2912">
        <v>0</v>
      </c>
      <c r="K2912">
        <v>35</v>
      </c>
      <c r="L2912" t="s">
        <v>15568</v>
      </c>
      <c r="M2912" t="s">
        <v>23</v>
      </c>
      <c r="N2912" t="s">
        <v>39</v>
      </c>
      <c r="P2912" t="s">
        <v>202</v>
      </c>
      <c r="Q2912" t="s">
        <v>50</v>
      </c>
      <c r="R2912">
        <v>19.149999999999999</v>
      </c>
      <c r="S2912">
        <v>908.9</v>
      </c>
    </row>
    <row r="2913" spans="1:19">
      <c r="A2913" t="s">
        <v>7005</v>
      </c>
      <c r="B2913" s="2">
        <v>43742</v>
      </c>
      <c r="C2913" t="s">
        <v>22</v>
      </c>
      <c r="D2913">
        <v>53</v>
      </c>
      <c r="E2913" t="s">
        <v>23</v>
      </c>
      <c r="F2913">
        <v>1</v>
      </c>
      <c r="G2913">
        <v>3</v>
      </c>
      <c r="H2913" t="s">
        <v>3686</v>
      </c>
      <c r="I2913">
        <v>4858</v>
      </c>
      <c r="J2913">
        <v>9</v>
      </c>
      <c r="K2913">
        <v>70</v>
      </c>
      <c r="L2913" t="s">
        <v>316</v>
      </c>
      <c r="M2913" t="s">
        <v>23</v>
      </c>
      <c r="N2913" t="s">
        <v>23</v>
      </c>
      <c r="O2913" t="s">
        <v>49</v>
      </c>
      <c r="P2913" t="s">
        <v>164</v>
      </c>
      <c r="Q2913" t="s">
        <v>50</v>
      </c>
      <c r="R2913">
        <v>68.95</v>
      </c>
      <c r="S2913">
        <v>6445.6</v>
      </c>
    </row>
    <row r="2914" spans="1:19">
      <c r="A2914" t="s">
        <v>7007</v>
      </c>
      <c r="B2914" s="2">
        <v>45057</v>
      </c>
      <c r="C2914" t="s">
        <v>22</v>
      </c>
      <c r="D2914">
        <v>49</v>
      </c>
      <c r="E2914" t="s">
        <v>39</v>
      </c>
      <c r="F2914">
        <v>0</v>
      </c>
      <c r="G2914">
        <v>3</v>
      </c>
      <c r="H2914" t="s">
        <v>3686</v>
      </c>
      <c r="I2914">
        <v>2450</v>
      </c>
      <c r="J2914">
        <v>0</v>
      </c>
      <c r="K2914">
        <v>27</v>
      </c>
      <c r="L2914" t="s">
        <v>15568</v>
      </c>
      <c r="M2914" t="s">
        <v>23</v>
      </c>
      <c r="N2914" t="s">
        <v>23</v>
      </c>
      <c r="O2914" t="s">
        <v>49</v>
      </c>
      <c r="P2914" t="s">
        <v>202</v>
      </c>
      <c r="Q2914" t="s">
        <v>50</v>
      </c>
      <c r="R2914">
        <v>69.349999999999994</v>
      </c>
      <c r="S2914">
        <v>2909.83</v>
      </c>
    </row>
    <row r="2915" spans="1:19">
      <c r="A2915" t="s">
        <v>7009</v>
      </c>
      <c r="B2915" s="2">
        <v>43689</v>
      </c>
      <c r="C2915" t="s">
        <v>33</v>
      </c>
      <c r="D2915">
        <v>19</v>
      </c>
      <c r="E2915" t="s">
        <v>23</v>
      </c>
      <c r="F2915">
        <v>1</v>
      </c>
      <c r="G2915">
        <v>3</v>
      </c>
      <c r="H2915" t="s">
        <v>3686</v>
      </c>
      <c r="I2915">
        <v>5096</v>
      </c>
      <c r="J2915">
        <v>1</v>
      </c>
      <c r="K2915">
        <v>72</v>
      </c>
      <c r="L2915" t="s">
        <v>316</v>
      </c>
      <c r="M2915" t="s">
        <v>23</v>
      </c>
      <c r="N2915" t="s">
        <v>23</v>
      </c>
      <c r="O2915" t="s">
        <v>49</v>
      </c>
      <c r="P2915" t="s">
        <v>164</v>
      </c>
      <c r="Q2915" t="s">
        <v>50</v>
      </c>
      <c r="R2915">
        <v>89.75</v>
      </c>
      <c r="S2915">
        <v>7717.66</v>
      </c>
    </row>
    <row r="2916" spans="1:19">
      <c r="A2916" t="s">
        <v>7011</v>
      </c>
      <c r="B2916" s="2">
        <v>45313</v>
      </c>
      <c r="C2916" t="s">
        <v>22</v>
      </c>
      <c r="D2916">
        <v>41</v>
      </c>
      <c r="E2916" t="s">
        <v>23</v>
      </c>
      <c r="F2916">
        <v>3</v>
      </c>
      <c r="G2916">
        <v>3</v>
      </c>
      <c r="H2916" t="s">
        <v>3686</v>
      </c>
      <c r="I2916">
        <v>4821</v>
      </c>
      <c r="J2916">
        <v>3</v>
      </c>
      <c r="K2916">
        <v>19</v>
      </c>
      <c r="L2916" t="s">
        <v>15568</v>
      </c>
      <c r="M2916" t="s">
        <v>23</v>
      </c>
      <c r="N2916" t="s">
        <v>39</v>
      </c>
      <c r="P2916" t="s">
        <v>164</v>
      </c>
      <c r="Q2916" t="s">
        <v>50</v>
      </c>
      <c r="R2916">
        <v>20.2</v>
      </c>
      <c r="S2916">
        <v>989.7</v>
      </c>
    </row>
    <row r="2917" spans="1:19">
      <c r="A2917" t="s">
        <v>7013</v>
      </c>
      <c r="B2917" s="2">
        <v>45699</v>
      </c>
      <c r="C2917" t="s">
        <v>33</v>
      </c>
      <c r="D2917">
        <v>32</v>
      </c>
      <c r="E2917" t="s">
        <v>39</v>
      </c>
      <c r="F2917">
        <v>0</v>
      </c>
      <c r="G2917">
        <v>3</v>
      </c>
      <c r="H2917" t="s">
        <v>3686</v>
      </c>
      <c r="I2917">
        <v>3672</v>
      </c>
      <c r="J2917">
        <v>0</v>
      </c>
      <c r="K2917">
        <v>6</v>
      </c>
      <c r="L2917" t="s">
        <v>15568</v>
      </c>
      <c r="M2917" t="s">
        <v>23</v>
      </c>
      <c r="N2917" t="s">
        <v>23</v>
      </c>
      <c r="O2917" t="s">
        <v>49</v>
      </c>
      <c r="P2917" t="s">
        <v>26</v>
      </c>
      <c r="Q2917" t="s">
        <v>27</v>
      </c>
      <c r="R2917">
        <v>49.45</v>
      </c>
      <c r="S2917">
        <v>549.55999999999995</v>
      </c>
    </row>
    <row r="2918" spans="1:19">
      <c r="A2918" t="s">
        <v>7015</v>
      </c>
      <c r="B2918" s="2">
        <v>44715</v>
      </c>
      <c r="C2918" t="s">
        <v>22</v>
      </c>
      <c r="D2918">
        <v>63</v>
      </c>
      <c r="E2918" t="s">
        <v>23</v>
      </c>
      <c r="F2918">
        <v>0</v>
      </c>
      <c r="G2918">
        <v>3</v>
      </c>
      <c r="H2918" t="s">
        <v>3686</v>
      </c>
      <c r="I2918">
        <v>5461</v>
      </c>
      <c r="J2918">
        <v>9</v>
      </c>
      <c r="K2918">
        <v>38</v>
      </c>
      <c r="L2918" t="s">
        <v>40</v>
      </c>
      <c r="M2918" t="s">
        <v>23</v>
      </c>
      <c r="N2918" t="s">
        <v>23</v>
      </c>
      <c r="O2918" t="s">
        <v>25</v>
      </c>
      <c r="P2918" t="s">
        <v>202</v>
      </c>
      <c r="Q2918" t="s">
        <v>27</v>
      </c>
      <c r="R2918">
        <v>110.7</v>
      </c>
      <c r="S2918">
        <v>6027.64</v>
      </c>
    </row>
    <row r="2919" spans="1:19">
      <c r="A2919" t="s">
        <v>7018</v>
      </c>
      <c r="B2919" s="2">
        <v>44545</v>
      </c>
      <c r="C2919" t="s">
        <v>22</v>
      </c>
      <c r="D2919">
        <v>59</v>
      </c>
      <c r="E2919" t="s">
        <v>39</v>
      </c>
      <c r="F2919">
        <v>0</v>
      </c>
      <c r="G2919">
        <v>3</v>
      </c>
      <c r="H2919" t="s">
        <v>3686</v>
      </c>
      <c r="I2919">
        <v>4588</v>
      </c>
      <c r="J2919">
        <v>0</v>
      </c>
      <c r="K2919">
        <v>44</v>
      </c>
      <c r="L2919" t="s">
        <v>15568</v>
      </c>
      <c r="M2919" t="s">
        <v>23</v>
      </c>
      <c r="N2919" t="s">
        <v>23</v>
      </c>
      <c r="O2919" t="s">
        <v>25</v>
      </c>
      <c r="P2919" t="s">
        <v>202</v>
      </c>
      <c r="Q2919" t="s">
        <v>27</v>
      </c>
      <c r="R2919">
        <v>106.05</v>
      </c>
      <c r="S2919">
        <v>6197.32</v>
      </c>
    </row>
    <row r="2920" spans="1:19">
      <c r="A2920" t="s">
        <v>7020</v>
      </c>
      <c r="B2920" s="2">
        <v>43755</v>
      </c>
      <c r="C2920" t="s">
        <v>22</v>
      </c>
      <c r="D2920">
        <v>25</v>
      </c>
      <c r="E2920" t="s">
        <v>23</v>
      </c>
      <c r="F2920">
        <v>0</v>
      </c>
      <c r="G2920">
        <v>3</v>
      </c>
      <c r="H2920" t="s">
        <v>3686</v>
      </c>
      <c r="I2920">
        <v>5840</v>
      </c>
      <c r="J2920">
        <v>1</v>
      </c>
      <c r="K2920">
        <v>70</v>
      </c>
      <c r="L2920" t="s">
        <v>15568</v>
      </c>
      <c r="M2920" t="s">
        <v>39</v>
      </c>
      <c r="N2920" t="s">
        <v>23</v>
      </c>
      <c r="O2920" t="s">
        <v>49</v>
      </c>
      <c r="P2920" t="s">
        <v>164</v>
      </c>
      <c r="Q2920" t="s">
        <v>50</v>
      </c>
      <c r="R2920">
        <v>39.15</v>
      </c>
      <c r="S2920">
        <v>2692.75</v>
      </c>
    </row>
    <row r="2921" spans="1:19">
      <c r="A2921" t="s">
        <v>7023</v>
      </c>
      <c r="B2921" s="2">
        <v>45613</v>
      </c>
      <c r="C2921" t="s">
        <v>22</v>
      </c>
      <c r="D2921">
        <v>47</v>
      </c>
      <c r="E2921" t="s">
        <v>23</v>
      </c>
      <c r="F2921">
        <v>1</v>
      </c>
      <c r="G2921">
        <v>3</v>
      </c>
      <c r="H2921" t="s">
        <v>3686</v>
      </c>
      <c r="I2921">
        <v>2757</v>
      </c>
      <c r="J2921">
        <v>1</v>
      </c>
      <c r="K2921">
        <v>9</v>
      </c>
      <c r="L2921" t="s">
        <v>15568</v>
      </c>
      <c r="M2921" t="s">
        <v>23</v>
      </c>
      <c r="N2921" t="s">
        <v>23</v>
      </c>
      <c r="O2921" t="s">
        <v>25</v>
      </c>
      <c r="P2921" t="s">
        <v>26</v>
      </c>
      <c r="Q2921" t="s">
        <v>27</v>
      </c>
      <c r="R2921">
        <v>101.5</v>
      </c>
      <c r="S2921">
        <v>1239.31</v>
      </c>
    </row>
    <row r="2922" spans="1:19">
      <c r="A2922" t="s">
        <v>7025</v>
      </c>
      <c r="B2922" s="2">
        <v>45667</v>
      </c>
      <c r="C2922" t="s">
        <v>33</v>
      </c>
      <c r="D2922">
        <v>33</v>
      </c>
      <c r="E2922" t="s">
        <v>23</v>
      </c>
      <c r="F2922">
        <v>1</v>
      </c>
      <c r="G2922">
        <v>3</v>
      </c>
      <c r="H2922" t="s">
        <v>3686</v>
      </c>
      <c r="I2922">
        <v>3973</v>
      </c>
      <c r="J2922">
        <v>2</v>
      </c>
      <c r="K2922">
        <v>7</v>
      </c>
      <c r="L2922" t="s">
        <v>48</v>
      </c>
      <c r="M2922" t="s">
        <v>23</v>
      </c>
      <c r="N2922" t="s">
        <v>39</v>
      </c>
      <c r="P2922" t="s">
        <v>164</v>
      </c>
      <c r="Q2922" t="s">
        <v>50</v>
      </c>
      <c r="R2922">
        <v>19.850000000000001</v>
      </c>
      <c r="S2922">
        <v>390.97</v>
      </c>
    </row>
    <row r="2923" spans="1:19">
      <c r="A2923" t="s">
        <v>7027</v>
      </c>
      <c r="B2923" s="2">
        <v>45527</v>
      </c>
      <c r="C2923" t="s">
        <v>33</v>
      </c>
      <c r="D2923">
        <v>38</v>
      </c>
      <c r="E2923" t="s">
        <v>23</v>
      </c>
      <c r="F2923">
        <v>0</v>
      </c>
      <c r="G2923">
        <v>3</v>
      </c>
      <c r="H2923" t="s">
        <v>3686</v>
      </c>
      <c r="I2923">
        <v>5790</v>
      </c>
      <c r="J2923">
        <v>0</v>
      </c>
      <c r="K2923">
        <v>12</v>
      </c>
      <c r="L2923" t="s">
        <v>15568</v>
      </c>
      <c r="M2923" t="s">
        <v>23</v>
      </c>
      <c r="N2923" t="s">
        <v>23</v>
      </c>
      <c r="O2923" t="s">
        <v>49</v>
      </c>
      <c r="P2923" t="s">
        <v>26</v>
      </c>
      <c r="Q2923" t="s">
        <v>27</v>
      </c>
      <c r="R2923">
        <v>45.9</v>
      </c>
      <c r="S2923">
        <v>875.43</v>
      </c>
    </row>
    <row r="2924" spans="1:19">
      <c r="A2924" t="s">
        <v>7029</v>
      </c>
      <c r="B2924" s="2">
        <v>43746</v>
      </c>
      <c r="C2924" t="s">
        <v>22</v>
      </c>
      <c r="D2924">
        <v>39</v>
      </c>
      <c r="E2924" t="s">
        <v>23</v>
      </c>
      <c r="F2924">
        <v>0</v>
      </c>
      <c r="G2924">
        <v>3</v>
      </c>
      <c r="H2924" t="s">
        <v>3686</v>
      </c>
      <c r="I2924">
        <v>6447</v>
      </c>
      <c r="J2924">
        <v>9</v>
      </c>
      <c r="K2924">
        <v>70</v>
      </c>
      <c r="L2924" t="s">
        <v>316</v>
      </c>
      <c r="M2924" t="s">
        <v>23</v>
      </c>
      <c r="N2924" t="s">
        <v>23</v>
      </c>
      <c r="O2924" t="s">
        <v>49</v>
      </c>
      <c r="P2924" t="s">
        <v>164</v>
      </c>
      <c r="Q2924" t="s">
        <v>50</v>
      </c>
      <c r="R2924">
        <v>74.8</v>
      </c>
      <c r="S2924">
        <v>5895.4</v>
      </c>
    </row>
    <row r="2925" spans="1:19">
      <c r="A2925" t="s">
        <v>7031</v>
      </c>
      <c r="B2925" s="2">
        <v>44627</v>
      </c>
      <c r="C2925" t="s">
        <v>22</v>
      </c>
      <c r="D2925">
        <v>34</v>
      </c>
      <c r="E2925" t="s">
        <v>23</v>
      </c>
      <c r="F2925">
        <v>1</v>
      </c>
      <c r="G2925">
        <v>3</v>
      </c>
      <c r="H2925" t="s">
        <v>3686</v>
      </c>
      <c r="I2925">
        <v>5743</v>
      </c>
      <c r="J2925">
        <v>5</v>
      </c>
      <c r="K2925">
        <v>41</v>
      </c>
      <c r="L2925" t="s">
        <v>15568</v>
      </c>
      <c r="M2925" t="s">
        <v>23</v>
      </c>
      <c r="N2925" t="s">
        <v>39</v>
      </c>
      <c r="P2925" t="s">
        <v>164</v>
      </c>
      <c r="Q2925" t="s">
        <v>50</v>
      </c>
      <c r="R2925">
        <v>20</v>
      </c>
      <c r="S2925">
        <v>1536.62</v>
      </c>
    </row>
    <row r="2926" spans="1:19">
      <c r="A2926" t="s">
        <v>7033</v>
      </c>
      <c r="B2926" s="2">
        <v>45295</v>
      </c>
      <c r="C2926" t="s">
        <v>22</v>
      </c>
      <c r="D2926">
        <v>24</v>
      </c>
      <c r="E2926" t="s">
        <v>39</v>
      </c>
      <c r="F2926">
        <v>0</v>
      </c>
      <c r="G2926">
        <v>3</v>
      </c>
      <c r="H2926" t="s">
        <v>3686</v>
      </c>
      <c r="I2926">
        <v>5831</v>
      </c>
      <c r="J2926">
        <v>0</v>
      </c>
      <c r="K2926">
        <v>19</v>
      </c>
      <c r="L2926" t="s">
        <v>97</v>
      </c>
      <c r="M2926" t="s">
        <v>23</v>
      </c>
      <c r="N2926" t="s">
        <v>23</v>
      </c>
      <c r="O2926" t="s">
        <v>56</v>
      </c>
      <c r="P2926" t="s">
        <v>26</v>
      </c>
      <c r="Q2926" t="s">
        <v>50</v>
      </c>
      <c r="R2926">
        <v>61.55</v>
      </c>
      <c r="S2926">
        <v>1976.51</v>
      </c>
    </row>
    <row r="2927" spans="1:19">
      <c r="A2927" t="s">
        <v>7035</v>
      </c>
      <c r="B2927" s="2">
        <v>45371</v>
      </c>
      <c r="C2927" t="s">
        <v>22</v>
      </c>
      <c r="D2927">
        <v>62</v>
      </c>
      <c r="E2927" t="s">
        <v>39</v>
      </c>
      <c r="F2927">
        <v>0</v>
      </c>
      <c r="G2927">
        <v>3</v>
      </c>
      <c r="H2927" t="s">
        <v>3686</v>
      </c>
      <c r="I2927">
        <v>2717</v>
      </c>
      <c r="J2927">
        <v>0</v>
      </c>
      <c r="K2927">
        <v>17</v>
      </c>
      <c r="L2927" t="s">
        <v>15568</v>
      </c>
      <c r="M2927" t="s">
        <v>23</v>
      </c>
      <c r="N2927" t="s">
        <v>39</v>
      </c>
      <c r="P2927" t="s">
        <v>164</v>
      </c>
      <c r="Q2927" t="s">
        <v>50</v>
      </c>
      <c r="R2927">
        <v>19.149999999999999</v>
      </c>
      <c r="S2927">
        <v>785.04</v>
      </c>
    </row>
    <row r="2928" spans="1:19">
      <c r="A2928" t="s">
        <v>7037</v>
      </c>
      <c r="B2928" s="2">
        <v>45433</v>
      </c>
      <c r="C2928" t="s">
        <v>22</v>
      </c>
      <c r="D2928">
        <v>35</v>
      </c>
      <c r="E2928" t="s">
        <v>39</v>
      </c>
      <c r="F2928">
        <v>0</v>
      </c>
      <c r="G2928">
        <v>3</v>
      </c>
      <c r="H2928" t="s">
        <v>3686</v>
      </c>
      <c r="I2928">
        <v>4157</v>
      </c>
      <c r="J2928">
        <v>0</v>
      </c>
      <c r="K2928">
        <v>15</v>
      </c>
      <c r="L2928" t="s">
        <v>97</v>
      </c>
      <c r="M2928" t="s">
        <v>23</v>
      </c>
      <c r="N2928" t="s">
        <v>23</v>
      </c>
      <c r="O2928" t="s">
        <v>25</v>
      </c>
      <c r="P2928" t="s">
        <v>26</v>
      </c>
      <c r="Q2928" t="s">
        <v>27</v>
      </c>
      <c r="R2928">
        <v>99.7</v>
      </c>
      <c r="S2928">
        <v>1718.55</v>
      </c>
    </row>
    <row r="2929" spans="1:19">
      <c r="A2929" t="s">
        <v>7039</v>
      </c>
      <c r="B2929" s="2">
        <v>44159</v>
      </c>
      <c r="C2929" t="s">
        <v>22</v>
      </c>
      <c r="D2929">
        <v>53</v>
      </c>
      <c r="E2929" t="s">
        <v>39</v>
      </c>
      <c r="F2929">
        <v>0</v>
      </c>
      <c r="G2929">
        <v>3</v>
      </c>
      <c r="H2929" t="s">
        <v>3686</v>
      </c>
      <c r="I2929">
        <v>6271</v>
      </c>
      <c r="J2929">
        <v>0</v>
      </c>
      <c r="K2929">
        <v>57</v>
      </c>
      <c r="L2929" t="s">
        <v>15568</v>
      </c>
      <c r="M2929" t="s">
        <v>23</v>
      </c>
      <c r="N2929" t="s">
        <v>39</v>
      </c>
      <c r="P2929" t="s">
        <v>164</v>
      </c>
      <c r="Q2929" t="s">
        <v>50</v>
      </c>
      <c r="R2929">
        <v>20.75</v>
      </c>
      <c r="S2929">
        <v>3326.41</v>
      </c>
    </row>
    <row r="2930" spans="1:19">
      <c r="A2930" t="s">
        <v>7041</v>
      </c>
      <c r="B2930" s="2">
        <v>43694</v>
      </c>
      <c r="C2930" t="s">
        <v>22</v>
      </c>
      <c r="D2930">
        <v>37</v>
      </c>
      <c r="E2930" t="s">
        <v>23</v>
      </c>
      <c r="F2930">
        <v>0</v>
      </c>
      <c r="G2930">
        <v>3</v>
      </c>
      <c r="H2930" t="s">
        <v>3686</v>
      </c>
      <c r="I2930">
        <v>6268</v>
      </c>
      <c r="J2930">
        <v>3</v>
      </c>
      <c r="K2930">
        <v>72</v>
      </c>
      <c r="L2930" t="s">
        <v>316</v>
      </c>
      <c r="M2930" t="s">
        <v>23</v>
      </c>
      <c r="N2930" t="s">
        <v>23</v>
      </c>
      <c r="O2930" t="s">
        <v>25</v>
      </c>
      <c r="P2930" t="s">
        <v>164</v>
      </c>
      <c r="Q2930" t="s">
        <v>27</v>
      </c>
      <c r="R2930">
        <v>114.95</v>
      </c>
      <c r="S2930">
        <v>9735.76</v>
      </c>
    </row>
    <row r="2931" spans="1:19">
      <c r="A2931" t="s">
        <v>7043</v>
      </c>
      <c r="B2931" s="2">
        <v>44357</v>
      </c>
      <c r="C2931" t="s">
        <v>33</v>
      </c>
      <c r="D2931">
        <v>75</v>
      </c>
      <c r="E2931" t="s">
        <v>23</v>
      </c>
      <c r="F2931">
        <v>0</v>
      </c>
      <c r="G2931">
        <v>3</v>
      </c>
      <c r="H2931" t="s">
        <v>3686</v>
      </c>
      <c r="I2931">
        <v>4015</v>
      </c>
      <c r="J2931">
        <v>0</v>
      </c>
      <c r="K2931">
        <v>50</v>
      </c>
      <c r="L2931" t="s">
        <v>15568</v>
      </c>
      <c r="M2931" t="s">
        <v>23</v>
      </c>
      <c r="N2931" t="s">
        <v>39</v>
      </c>
      <c r="P2931" t="s">
        <v>202</v>
      </c>
      <c r="Q2931" t="s">
        <v>27</v>
      </c>
      <c r="R2931">
        <v>25.2</v>
      </c>
      <c r="S2931">
        <v>2877.8</v>
      </c>
    </row>
    <row r="2932" spans="1:19">
      <c r="A2932" t="s">
        <v>7045</v>
      </c>
      <c r="B2932" s="2">
        <v>44054</v>
      </c>
      <c r="C2932" t="s">
        <v>33</v>
      </c>
      <c r="D2932">
        <v>79</v>
      </c>
      <c r="E2932" t="s">
        <v>23</v>
      </c>
      <c r="F2932">
        <v>0</v>
      </c>
      <c r="G2932">
        <v>3</v>
      </c>
      <c r="H2932" t="s">
        <v>3686</v>
      </c>
      <c r="I2932">
        <v>4277</v>
      </c>
      <c r="J2932">
        <v>3</v>
      </c>
      <c r="K2932">
        <v>60</v>
      </c>
      <c r="L2932" t="s">
        <v>15568</v>
      </c>
      <c r="M2932" t="s">
        <v>39</v>
      </c>
      <c r="N2932" t="s">
        <v>23</v>
      </c>
      <c r="O2932" t="s">
        <v>49</v>
      </c>
      <c r="P2932" t="s">
        <v>164</v>
      </c>
      <c r="Q2932" t="s">
        <v>50</v>
      </c>
      <c r="R2932">
        <v>49.45</v>
      </c>
      <c r="S2932">
        <v>2947.55</v>
      </c>
    </row>
    <row r="2933" spans="1:19">
      <c r="A2933" t="s">
        <v>7047</v>
      </c>
      <c r="B2933" s="2">
        <v>44838</v>
      </c>
      <c r="C2933" t="s">
        <v>22</v>
      </c>
      <c r="D2933">
        <v>70</v>
      </c>
      <c r="E2933" t="s">
        <v>39</v>
      </c>
      <c r="F2933">
        <v>0</v>
      </c>
      <c r="G2933">
        <v>3</v>
      </c>
      <c r="H2933" t="s">
        <v>3686</v>
      </c>
      <c r="I2933">
        <v>3441</v>
      </c>
      <c r="J2933">
        <v>0</v>
      </c>
      <c r="K2933">
        <v>34</v>
      </c>
      <c r="L2933" t="s">
        <v>15568</v>
      </c>
      <c r="M2933" t="s">
        <v>23</v>
      </c>
      <c r="N2933" t="s">
        <v>23</v>
      </c>
      <c r="O2933" t="s">
        <v>49</v>
      </c>
      <c r="P2933" t="s">
        <v>202</v>
      </c>
      <c r="Q2933" t="s">
        <v>84</v>
      </c>
      <c r="R2933">
        <v>56.95</v>
      </c>
      <c r="S2933">
        <v>2470.56</v>
      </c>
    </row>
    <row r="2934" spans="1:19">
      <c r="A2934" t="s">
        <v>7050</v>
      </c>
      <c r="B2934" s="2">
        <v>45740</v>
      </c>
      <c r="C2934" t="s">
        <v>22</v>
      </c>
      <c r="D2934">
        <v>46</v>
      </c>
      <c r="E2934" t="s">
        <v>39</v>
      </c>
      <c r="F2934">
        <v>0</v>
      </c>
      <c r="G2934">
        <v>3</v>
      </c>
      <c r="H2934" t="s">
        <v>3686</v>
      </c>
      <c r="I2934">
        <v>4015</v>
      </c>
      <c r="J2934">
        <v>0</v>
      </c>
      <c r="K2934">
        <v>5</v>
      </c>
      <c r="L2934" t="s">
        <v>48</v>
      </c>
      <c r="M2934" t="s">
        <v>39</v>
      </c>
      <c r="N2934" t="s">
        <v>23</v>
      </c>
      <c r="O2934" t="s">
        <v>49</v>
      </c>
      <c r="P2934" t="s">
        <v>26</v>
      </c>
      <c r="Q2934" t="s">
        <v>50</v>
      </c>
      <c r="R2934">
        <v>24.3</v>
      </c>
      <c r="S2934">
        <v>100.2</v>
      </c>
    </row>
    <row r="2935" spans="1:19">
      <c r="A2935" t="s">
        <v>7052</v>
      </c>
      <c r="B2935" s="2">
        <v>44516</v>
      </c>
      <c r="C2935" t="s">
        <v>33</v>
      </c>
      <c r="D2935">
        <v>35</v>
      </c>
      <c r="E2935" t="s">
        <v>23</v>
      </c>
      <c r="F2935">
        <v>0</v>
      </c>
      <c r="G2935">
        <v>3</v>
      </c>
      <c r="H2935" t="s">
        <v>3686</v>
      </c>
      <c r="I2935">
        <v>4885</v>
      </c>
      <c r="J2935">
        <v>1</v>
      </c>
      <c r="K2935">
        <v>45</v>
      </c>
      <c r="L2935" t="s">
        <v>142</v>
      </c>
      <c r="M2935" t="s">
        <v>23</v>
      </c>
      <c r="N2935" t="s">
        <v>23</v>
      </c>
      <c r="O2935" t="s">
        <v>25</v>
      </c>
      <c r="P2935" t="s">
        <v>202</v>
      </c>
      <c r="Q2935" t="s">
        <v>84</v>
      </c>
      <c r="R2935">
        <v>113.3</v>
      </c>
      <c r="S2935">
        <v>6541.55</v>
      </c>
    </row>
    <row r="2936" spans="1:19">
      <c r="A2936" t="s">
        <v>7055</v>
      </c>
      <c r="B2936" s="2">
        <v>43684</v>
      </c>
      <c r="C2936" t="s">
        <v>22</v>
      </c>
      <c r="D2936">
        <v>57</v>
      </c>
      <c r="E2936" t="s">
        <v>23</v>
      </c>
      <c r="F2936">
        <v>0</v>
      </c>
      <c r="G2936">
        <v>3</v>
      </c>
      <c r="H2936" t="s">
        <v>3686</v>
      </c>
      <c r="I2936">
        <v>5483</v>
      </c>
      <c r="J2936">
        <v>1</v>
      </c>
      <c r="K2936">
        <v>72</v>
      </c>
      <c r="L2936" t="s">
        <v>15568</v>
      </c>
      <c r="M2936" t="s">
        <v>23</v>
      </c>
      <c r="N2936" t="s">
        <v>23</v>
      </c>
      <c r="O2936" t="s">
        <v>56</v>
      </c>
      <c r="P2936" t="s">
        <v>164</v>
      </c>
      <c r="Q2936" t="s">
        <v>50</v>
      </c>
      <c r="R2936">
        <v>86.65</v>
      </c>
      <c r="S2936">
        <v>6963.69</v>
      </c>
    </row>
    <row r="2937" spans="1:19">
      <c r="A2937" t="s">
        <v>7057</v>
      </c>
      <c r="B2937" s="2">
        <v>45682</v>
      </c>
      <c r="C2937" t="s">
        <v>33</v>
      </c>
      <c r="D2937">
        <v>35</v>
      </c>
      <c r="E2937" t="s">
        <v>39</v>
      </c>
      <c r="F2937">
        <v>0</v>
      </c>
      <c r="G2937">
        <v>3</v>
      </c>
      <c r="H2937" t="s">
        <v>3686</v>
      </c>
      <c r="I2937">
        <v>4025</v>
      </c>
      <c r="J2937">
        <v>0</v>
      </c>
      <c r="K2937">
        <v>7</v>
      </c>
      <c r="L2937" t="s">
        <v>15568</v>
      </c>
      <c r="M2937" t="s">
        <v>23</v>
      </c>
      <c r="N2937" t="s">
        <v>23</v>
      </c>
      <c r="O2937" t="s">
        <v>25</v>
      </c>
      <c r="P2937" t="s">
        <v>26</v>
      </c>
      <c r="Q2937" t="s">
        <v>27</v>
      </c>
      <c r="R2937">
        <v>78.55</v>
      </c>
      <c r="S2937">
        <v>761.08</v>
      </c>
    </row>
    <row r="2938" spans="1:19">
      <c r="A2938" t="s">
        <v>7059</v>
      </c>
      <c r="B2938" s="2">
        <v>45127</v>
      </c>
      <c r="C2938" t="s">
        <v>22</v>
      </c>
      <c r="D2938">
        <v>51</v>
      </c>
      <c r="E2938" t="s">
        <v>39</v>
      </c>
      <c r="F2938">
        <v>0</v>
      </c>
      <c r="G2938">
        <v>3</v>
      </c>
      <c r="H2938" t="s">
        <v>3686</v>
      </c>
      <c r="I2938">
        <v>5917</v>
      </c>
      <c r="J2938">
        <v>0</v>
      </c>
      <c r="K2938">
        <v>25</v>
      </c>
      <c r="L2938" t="s">
        <v>15568</v>
      </c>
      <c r="M2938" t="s">
        <v>23</v>
      </c>
      <c r="N2938" t="s">
        <v>23</v>
      </c>
      <c r="O2938" t="s">
        <v>56</v>
      </c>
      <c r="P2938" t="s">
        <v>26</v>
      </c>
      <c r="Q2938" t="s">
        <v>27</v>
      </c>
      <c r="R2938">
        <v>81.75</v>
      </c>
      <c r="S2938">
        <v>2658.8</v>
      </c>
    </row>
    <row r="2939" spans="1:19">
      <c r="A2939" t="s">
        <v>7062</v>
      </c>
      <c r="B2939" s="2">
        <v>43729</v>
      </c>
      <c r="C2939" t="s">
        <v>33</v>
      </c>
      <c r="D2939">
        <v>59</v>
      </c>
      <c r="E2939" t="s">
        <v>39</v>
      </c>
      <c r="F2939">
        <v>0</v>
      </c>
      <c r="G2939">
        <v>3</v>
      </c>
      <c r="H2939" t="s">
        <v>3686</v>
      </c>
      <c r="I2939">
        <v>4846</v>
      </c>
      <c r="J2939">
        <v>0</v>
      </c>
      <c r="K2939">
        <v>71</v>
      </c>
      <c r="L2939" t="s">
        <v>316</v>
      </c>
      <c r="M2939" t="s">
        <v>23</v>
      </c>
      <c r="N2939" t="s">
        <v>23</v>
      </c>
      <c r="O2939" t="s">
        <v>49</v>
      </c>
      <c r="P2939" t="s">
        <v>164</v>
      </c>
      <c r="Q2939" t="s">
        <v>50</v>
      </c>
      <c r="R2939">
        <v>77.349999999999994</v>
      </c>
      <c r="S2939">
        <v>6842.3</v>
      </c>
    </row>
    <row r="2940" spans="1:19">
      <c r="A2940" t="s">
        <v>7065</v>
      </c>
      <c r="B2940" s="2">
        <v>44808</v>
      </c>
      <c r="C2940" t="s">
        <v>22</v>
      </c>
      <c r="D2940">
        <v>48</v>
      </c>
      <c r="E2940" t="s">
        <v>23</v>
      </c>
      <c r="F2940">
        <v>0</v>
      </c>
      <c r="G2940">
        <v>3</v>
      </c>
      <c r="H2940" t="s">
        <v>3686</v>
      </c>
      <c r="I2940">
        <v>3945</v>
      </c>
      <c r="J2940">
        <v>0</v>
      </c>
      <c r="K2940">
        <v>35</v>
      </c>
      <c r="L2940" t="s">
        <v>40</v>
      </c>
      <c r="M2940" t="s">
        <v>23</v>
      </c>
      <c r="N2940" t="s">
        <v>23</v>
      </c>
      <c r="O2940" t="s">
        <v>56</v>
      </c>
      <c r="P2940" t="s">
        <v>164</v>
      </c>
      <c r="Q2940" t="s">
        <v>50</v>
      </c>
      <c r="R2940">
        <v>69.150000000000006</v>
      </c>
      <c r="S2940">
        <v>2667.25</v>
      </c>
    </row>
    <row r="2941" spans="1:19">
      <c r="A2941" t="s">
        <v>7067</v>
      </c>
      <c r="B2941" s="2">
        <v>44176</v>
      </c>
      <c r="C2941" t="s">
        <v>22</v>
      </c>
      <c r="D2941">
        <v>60</v>
      </c>
      <c r="E2941" t="s">
        <v>23</v>
      </c>
      <c r="F2941">
        <v>0</v>
      </c>
      <c r="G2941">
        <v>3</v>
      </c>
      <c r="H2941" t="s">
        <v>3686</v>
      </c>
      <c r="I2941">
        <v>4847</v>
      </c>
      <c r="J2941">
        <v>7</v>
      </c>
      <c r="K2941">
        <v>56</v>
      </c>
      <c r="L2941" t="s">
        <v>15568</v>
      </c>
      <c r="M2941" t="s">
        <v>23</v>
      </c>
      <c r="N2941" t="s">
        <v>23</v>
      </c>
      <c r="O2941" t="s">
        <v>25</v>
      </c>
      <c r="P2941" t="s">
        <v>202</v>
      </c>
      <c r="Q2941" t="s">
        <v>27</v>
      </c>
      <c r="R2941">
        <v>100.55</v>
      </c>
      <c r="S2941">
        <v>8141.35</v>
      </c>
    </row>
    <row r="2942" spans="1:19">
      <c r="A2942" t="s">
        <v>7069</v>
      </c>
      <c r="B2942" s="2">
        <v>45827</v>
      </c>
      <c r="C2942" t="s">
        <v>33</v>
      </c>
      <c r="D2942">
        <v>28</v>
      </c>
      <c r="E2942" t="s">
        <v>39</v>
      </c>
      <c r="F2942">
        <v>0</v>
      </c>
      <c r="G2942">
        <v>3</v>
      </c>
      <c r="H2942" t="s">
        <v>3751</v>
      </c>
      <c r="I2942">
        <v>5994</v>
      </c>
      <c r="J2942">
        <v>0</v>
      </c>
      <c r="K2942">
        <v>2</v>
      </c>
      <c r="L2942" t="s">
        <v>15568</v>
      </c>
      <c r="M2942" t="s">
        <v>23</v>
      </c>
      <c r="N2942" t="s">
        <v>39</v>
      </c>
      <c r="P2942" t="s">
        <v>26</v>
      </c>
      <c r="Q2942" t="s">
        <v>50</v>
      </c>
      <c r="R2942">
        <v>20.350000000000001</v>
      </c>
      <c r="S2942">
        <v>97.14</v>
      </c>
    </row>
    <row r="2943" spans="1:19">
      <c r="A2943" t="s">
        <v>7071</v>
      </c>
      <c r="B2943" s="2">
        <v>44691</v>
      </c>
      <c r="C2943" t="s">
        <v>22</v>
      </c>
      <c r="D2943">
        <v>52</v>
      </c>
      <c r="E2943" t="s">
        <v>39</v>
      </c>
      <c r="F2943">
        <v>0</v>
      </c>
      <c r="G2943">
        <v>3</v>
      </c>
      <c r="H2943" t="s">
        <v>3686</v>
      </c>
      <c r="I2943">
        <v>4003</v>
      </c>
      <c r="J2943">
        <v>0</v>
      </c>
      <c r="K2943">
        <v>39</v>
      </c>
      <c r="L2943" t="s">
        <v>40</v>
      </c>
      <c r="M2943" t="s">
        <v>39</v>
      </c>
      <c r="N2943" t="s">
        <v>23</v>
      </c>
      <c r="O2943" t="s">
        <v>49</v>
      </c>
      <c r="P2943" t="s">
        <v>202</v>
      </c>
      <c r="Q2943" t="s">
        <v>27</v>
      </c>
      <c r="R2943">
        <v>45.05</v>
      </c>
      <c r="S2943">
        <v>1790.6</v>
      </c>
    </row>
    <row r="2944" spans="1:19">
      <c r="A2944" t="s">
        <v>7073</v>
      </c>
      <c r="B2944" s="2">
        <v>43690</v>
      </c>
      <c r="C2944" t="s">
        <v>22</v>
      </c>
      <c r="D2944">
        <v>40</v>
      </c>
      <c r="E2944" t="s">
        <v>23</v>
      </c>
      <c r="F2944">
        <v>0</v>
      </c>
      <c r="G2944">
        <v>3</v>
      </c>
      <c r="H2944" t="s">
        <v>3686</v>
      </c>
      <c r="I2944">
        <v>4965</v>
      </c>
      <c r="J2944">
        <v>6</v>
      </c>
      <c r="K2944">
        <v>72</v>
      </c>
      <c r="L2944" t="s">
        <v>15568</v>
      </c>
      <c r="M2944" t="s">
        <v>23</v>
      </c>
      <c r="N2944" t="s">
        <v>23</v>
      </c>
      <c r="O2944" t="s">
        <v>25</v>
      </c>
      <c r="P2944" t="s">
        <v>164</v>
      </c>
      <c r="Q2944" t="s">
        <v>50</v>
      </c>
      <c r="R2944">
        <v>114.1</v>
      </c>
      <c r="S2944">
        <v>9761.84</v>
      </c>
    </row>
    <row r="2945" spans="1:19">
      <c r="A2945" t="s">
        <v>7076</v>
      </c>
      <c r="B2945" s="2">
        <v>44628</v>
      </c>
      <c r="C2945" t="s">
        <v>22</v>
      </c>
      <c r="D2945">
        <v>64</v>
      </c>
      <c r="E2945" t="s">
        <v>23</v>
      </c>
      <c r="F2945">
        <v>2</v>
      </c>
      <c r="G2945">
        <v>3</v>
      </c>
      <c r="H2945" t="s">
        <v>3686</v>
      </c>
      <c r="I2945">
        <v>2748</v>
      </c>
      <c r="J2945">
        <v>4</v>
      </c>
      <c r="K2945">
        <v>41</v>
      </c>
      <c r="L2945" t="s">
        <v>142</v>
      </c>
      <c r="M2945" t="s">
        <v>23</v>
      </c>
      <c r="N2945" t="s">
        <v>23</v>
      </c>
      <c r="O2945" t="s">
        <v>56</v>
      </c>
      <c r="P2945" t="s">
        <v>26</v>
      </c>
      <c r="Q2945" t="s">
        <v>50</v>
      </c>
      <c r="R2945">
        <v>74.55</v>
      </c>
      <c r="S2945">
        <v>4194.1000000000004</v>
      </c>
    </row>
    <row r="2946" spans="1:19">
      <c r="A2946" t="s">
        <v>7078</v>
      </c>
      <c r="B2946" s="2">
        <v>44256</v>
      </c>
      <c r="C2946" t="s">
        <v>22</v>
      </c>
      <c r="D2946">
        <v>61</v>
      </c>
      <c r="E2946" t="s">
        <v>23</v>
      </c>
      <c r="F2946">
        <v>0</v>
      </c>
      <c r="G2946">
        <v>3</v>
      </c>
      <c r="H2946" t="s">
        <v>3686</v>
      </c>
      <c r="I2946">
        <v>4157</v>
      </c>
      <c r="J2946">
        <v>8</v>
      </c>
      <c r="K2946">
        <v>53</v>
      </c>
      <c r="L2946" t="s">
        <v>142</v>
      </c>
      <c r="M2946" t="s">
        <v>23</v>
      </c>
      <c r="N2946" t="s">
        <v>39</v>
      </c>
      <c r="P2946" t="s">
        <v>164</v>
      </c>
      <c r="Q2946" t="s">
        <v>50</v>
      </c>
      <c r="R2946">
        <v>19.899999999999999</v>
      </c>
      <c r="S2946">
        <v>2936.43</v>
      </c>
    </row>
    <row r="2947" spans="1:19">
      <c r="A2947" t="s">
        <v>7080</v>
      </c>
      <c r="B2947" s="2">
        <v>45831</v>
      </c>
      <c r="C2947" t="s">
        <v>33</v>
      </c>
      <c r="D2947">
        <v>35</v>
      </c>
      <c r="E2947" t="s">
        <v>23</v>
      </c>
      <c r="F2947">
        <v>2</v>
      </c>
      <c r="G2947">
        <v>3</v>
      </c>
      <c r="H2947" t="s">
        <v>3751</v>
      </c>
      <c r="I2947">
        <v>4387</v>
      </c>
      <c r="J2947">
        <v>6</v>
      </c>
      <c r="K2947">
        <v>2</v>
      </c>
      <c r="L2947" t="s">
        <v>48</v>
      </c>
      <c r="M2947" t="s">
        <v>39</v>
      </c>
      <c r="N2947" t="s">
        <v>23</v>
      </c>
      <c r="O2947" t="s">
        <v>49</v>
      </c>
      <c r="P2947" t="s">
        <v>26</v>
      </c>
      <c r="Q2947" t="s">
        <v>84</v>
      </c>
      <c r="R2947">
        <v>30.25</v>
      </c>
      <c r="S2947">
        <v>63.75</v>
      </c>
    </row>
    <row r="2948" spans="1:19">
      <c r="A2948" t="s">
        <v>7083</v>
      </c>
      <c r="B2948" s="2">
        <v>44702</v>
      </c>
      <c r="C2948" t="s">
        <v>33</v>
      </c>
      <c r="D2948">
        <v>31</v>
      </c>
      <c r="E2948" t="s">
        <v>23</v>
      </c>
      <c r="F2948">
        <v>3</v>
      </c>
      <c r="G2948">
        <v>3</v>
      </c>
      <c r="H2948" t="s">
        <v>3686</v>
      </c>
      <c r="I2948">
        <v>3944</v>
      </c>
      <c r="J2948">
        <v>6</v>
      </c>
      <c r="K2948">
        <v>39</v>
      </c>
      <c r="L2948" t="s">
        <v>40</v>
      </c>
      <c r="M2948" t="s">
        <v>23</v>
      </c>
      <c r="N2948" t="s">
        <v>39</v>
      </c>
      <c r="P2948" t="s">
        <v>164</v>
      </c>
      <c r="Q2948" t="s">
        <v>50</v>
      </c>
      <c r="R2948">
        <v>19.75</v>
      </c>
      <c r="S2948">
        <v>1378.44</v>
      </c>
    </row>
    <row r="2949" spans="1:19">
      <c r="A2949" t="s">
        <v>7085</v>
      </c>
      <c r="B2949" s="2">
        <v>45845</v>
      </c>
      <c r="C2949" t="s">
        <v>22</v>
      </c>
      <c r="D2949">
        <v>40</v>
      </c>
      <c r="E2949" t="s">
        <v>39</v>
      </c>
      <c r="F2949">
        <v>0</v>
      </c>
      <c r="G2949">
        <v>3</v>
      </c>
      <c r="H2949" t="s">
        <v>3751</v>
      </c>
      <c r="I2949">
        <v>3530</v>
      </c>
      <c r="J2949">
        <v>0</v>
      </c>
      <c r="K2949">
        <v>1</v>
      </c>
      <c r="L2949" t="s">
        <v>15568</v>
      </c>
      <c r="M2949" t="s">
        <v>23</v>
      </c>
      <c r="N2949" t="s">
        <v>23</v>
      </c>
      <c r="O2949" t="s">
        <v>25</v>
      </c>
      <c r="P2949" t="s">
        <v>26</v>
      </c>
      <c r="Q2949" t="s">
        <v>50</v>
      </c>
      <c r="R2949">
        <v>70.599999999999994</v>
      </c>
      <c r="S2949">
        <v>106.72</v>
      </c>
    </row>
    <row r="2950" spans="1:19">
      <c r="A2950" t="s">
        <v>7087</v>
      </c>
      <c r="B2950" s="2">
        <v>44270</v>
      </c>
      <c r="C2950" t="s">
        <v>22</v>
      </c>
      <c r="D2950">
        <v>31</v>
      </c>
      <c r="E2950" t="s">
        <v>39</v>
      </c>
      <c r="F2950">
        <v>3</v>
      </c>
      <c r="G2950">
        <v>3</v>
      </c>
      <c r="H2950" t="s">
        <v>3686</v>
      </c>
      <c r="I2950">
        <v>4523</v>
      </c>
      <c r="J2950">
        <v>0</v>
      </c>
      <c r="K2950">
        <v>53</v>
      </c>
      <c r="L2950" t="s">
        <v>142</v>
      </c>
      <c r="M2950" t="s">
        <v>23</v>
      </c>
      <c r="N2950" t="s">
        <v>23</v>
      </c>
      <c r="O2950" t="s">
        <v>25</v>
      </c>
      <c r="P2950" t="s">
        <v>202</v>
      </c>
      <c r="Q2950" t="s">
        <v>27</v>
      </c>
      <c r="R2950">
        <v>95.95</v>
      </c>
      <c r="S2950">
        <v>6825.12</v>
      </c>
    </row>
    <row r="2951" spans="1:19">
      <c r="A2951" t="s">
        <v>7089</v>
      </c>
      <c r="B2951" s="2">
        <v>44207</v>
      </c>
      <c r="C2951" t="s">
        <v>33</v>
      </c>
      <c r="D2951">
        <v>38</v>
      </c>
      <c r="E2951" t="s">
        <v>23</v>
      </c>
      <c r="F2951">
        <v>2</v>
      </c>
      <c r="G2951">
        <v>3</v>
      </c>
      <c r="H2951" t="s">
        <v>3686</v>
      </c>
      <c r="I2951">
        <v>4149</v>
      </c>
      <c r="J2951">
        <v>9</v>
      </c>
      <c r="K2951">
        <v>55</v>
      </c>
      <c r="L2951" t="s">
        <v>142</v>
      </c>
      <c r="M2951" t="s">
        <v>23</v>
      </c>
      <c r="N2951" t="s">
        <v>23</v>
      </c>
      <c r="O2951" t="s">
        <v>49</v>
      </c>
      <c r="P2951" t="s">
        <v>26</v>
      </c>
      <c r="Q2951" t="s">
        <v>27</v>
      </c>
      <c r="R2951">
        <v>55.7</v>
      </c>
      <c r="S2951">
        <v>5100.1899999999996</v>
      </c>
    </row>
    <row r="2952" spans="1:19">
      <c r="A2952" t="s">
        <v>7091</v>
      </c>
      <c r="B2952" s="2">
        <v>44672</v>
      </c>
      <c r="C2952" t="s">
        <v>22</v>
      </c>
      <c r="D2952">
        <v>49</v>
      </c>
      <c r="E2952" t="s">
        <v>23</v>
      </c>
      <c r="F2952">
        <v>3</v>
      </c>
      <c r="G2952">
        <v>3</v>
      </c>
      <c r="H2952" t="s">
        <v>3686</v>
      </c>
      <c r="I2952">
        <v>5370</v>
      </c>
      <c r="J2952">
        <v>4</v>
      </c>
      <c r="K2952">
        <v>40</v>
      </c>
      <c r="L2952" t="s">
        <v>15568</v>
      </c>
      <c r="M2952" t="s">
        <v>23</v>
      </c>
      <c r="N2952" t="s">
        <v>23</v>
      </c>
      <c r="O2952" t="s">
        <v>25</v>
      </c>
      <c r="P2952" t="s">
        <v>26</v>
      </c>
      <c r="Q2952" t="s">
        <v>27</v>
      </c>
      <c r="R2952">
        <v>81.2</v>
      </c>
      <c r="S2952">
        <v>3433.1</v>
      </c>
    </row>
    <row r="2953" spans="1:19">
      <c r="A2953" t="s">
        <v>7094</v>
      </c>
      <c r="B2953" s="2">
        <v>44564</v>
      </c>
      <c r="C2953" t="s">
        <v>33</v>
      </c>
      <c r="D2953">
        <v>55</v>
      </c>
      <c r="E2953" t="s">
        <v>23</v>
      </c>
      <c r="F2953">
        <v>2</v>
      </c>
      <c r="G2953">
        <v>3</v>
      </c>
      <c r="H2953" t="s">
        <v>3686</v>
      </c>
      <c r="I2953">
        <v>2725</v>
      </c>
      <c r="J2953">
        <v>8</v>
      </c>
      <c r="K2953">
        <v>43</v>
      </c>
      <c r="L2953" t="s">
        <v>15568</v>
      </c>
      <c r="M2953" t="s">
        <v>39</v>
      </c>
      <c r="N2953" t="s">
        <v>23</v>
      </c>
      <c r="O2953" t="s">
        <v>49</v>
      </c>
      <c r="P2953" t="s">
        <v>202</v>
      </c>
      <c r="Q2953" t="s">
        <v>50</v>
      </c>
      <c r="R2953">
        <v>60.4</v>
      </c>
      <c r="S2953">
        <v>2740.55</v>
      </c>
    </row>
    <row r="2954" spans="1:19">
      <c r="A2954" t="s">
        <v>7096</v>
      </c>
      <c r="B2954" s="2">
        <v>43701</v>
      </c>
      <c r="C2954" t="s">
        <v>33</v>
      </c>
      <c r="D2954">
        <v>46</v>
      </c>
      <c r="E2954" t="s">
        <v>23</v>
      </c>
      <c r="F2954">
        <v>3</v>
      </c>
      <c r="G2954">
        <v>3</v>
      </c>
      <c r="H2954" t="s">
        <v>3686</v>
      </c>
      <c r="I2954">
        <v>4505</v>
      </c>
      <c r="J2954">
        <v>3</v>
      </c>
      <c r="K2954">
        <v>72</v>
      </c>
      <c r="L2954" t="s">
        <v>15568</v>
      </c>
      <c r="M2954" t="s">
        <v>23</v>
      </c>
      <c r="N2954" t="s">
        <v>23</v>
      </c>
      <c r="O2954" t="s">
        <v>56</v>
      </c>
      <c r="P2954" t="s">
        <v>164</v>
      </c>
      <c r="Q2954" t="s">
        <v>27</v>
      </c>
      <c r="R2954">
        <v>83.3</v>
      </c>
      <c r="S2954">
        <v>7885.26</v>
      </c>
    </row>
    <row r="2955" spans="1:19">
      <c r="A2955" t="s">
        <v>7098</v>
      </c>
      <c r="B2955" s="2">
        <v>43728</v>
      </c>
      <c r="C2955" t="s">
        <v>22</v>
      </c>
      <c r="D2955">
        <v>28</v>
      </c>
      <c r="E2955" t="s">
        <v>23</v>
      </c>
      <c r="F2955">
        <v>3</v>
      </c>
      <c r="G2955">
        <v>3</v>
      </c>
      <c r="H2955" t="s">
        <v>3686</v>
      </c>
      <c r="I2955">
        <v>5737</v>
      </c>
      <c r="J2955">
        <v>4</v>
      </c>
      <c r="K2955">
        <v>71</v>
      </c>
      <c r="L2955" t="s">
        <v>15568</v>
      </c>
      <c r="M2955" t="s">
        <v>23</v>
      </c>
      <c r="N2955" t="s">
        <v>23</v>
      </c>
      <c r="O2955" t="s">
        <v>25</v>
      </c>
      <c r="P2955" t="s">
        <v>164</v>
      </c>
      <c r="Q2955" t="s">
        <v>50</v>
      </c>
      <c r="R2955">
        <v>109.3</v>
      </c>
      <c r="S2955">
        <v>9874.2199999999993</v>
      </c>
    </row>
    <row r="2956" spans="1:19">
      <c r="A2956" t="s">
        <v>7101</v>
      </c>
      <c r="B2956" s="2">
        <v>45631</v>
      </c>
      <c r="C2956" t="s">
        <v>33</v>
      </c>
      <c r="D2956">
        <v>36</v>
      </c>
      <c r="E2956" t="s">
        <v>39</v>
      </c>
      <c r="F2956">
        <v>0</v>
      </c>
      <c r="G2956">
        <v>3</v>
      </c>
      <c r="H2956" t="s">
        <v>3686</v>
      </c>
      <c r="I2956">
        <v>5777</v>
      </c>
      <c r="J2956">
        <v>0</v>
      </c>
      <c r="K2956">
        <v>8</v>
      </c>
      <c r="L2956" t="s">
        <v>15568</v>
      </c>
      <c r="M2956" t="s">
        <v>23</v>
      </c>
      <c r="N2956" t="s">
        <v>23</v>
      </c>
      <c r="O2956" t="s">
        <v>25</v>
      </c>
      <c r="P2956" t="s">
        <v>26</v>
      </c>
      <c r="Q2956" t="s">
        <v>27</v>
      </c>
      <c r="R2956">
        <v>73.5</v>
      </c>
      <c r="S2956">
        <v>770.6</v>
      </c>
    </row>
    <row r="2957" spans="1:19">
      <c r="A2957" t="s">
        <v>7103</v>
      </c>
      <c r="B2957" s="2">
        <v>45223</v>
      </c>
      <c r="C2957" t="s">
        <v>22</v>
      </c>
      <c r="D2957">
        <v>22</v>
      </c>
      <c r="E2957" t="s">
        <v>23</v>
      </c>
      <c r="F2957">
        <v>1</v>
      </c>
      <c r="G2957">
        <v>3</v>
      </c>
      <c r="H2957" t="s">
        <v>3686</v>
      </c>
      <c r="I2957">
        <v>2233</v>
      </c>
      <c r="J2957">
        <v>1</v>
      </c>
      <c r="K2957">
        <v>22</v>
      </c>
      <c r="L2957" t="s">
        <v>97</v>
      </c>
      <c r="M2957" t="s">
        <v>23</v>
      </c>
      <c r="N2957" t="s">
        <v>39</v>
      </c>
      <c r="P2957" t="s">
        <v>202</v>
      </c>
      <c r="Q2957" t="s">
        <v>50</v>
      </c>
      <c r="R2957">
        <v>19.95</v>
      </c>
      <c r="S2957">
        <v>1256.3</v>
      </c>
    </row>
    <row r="2958" spans="1:19">
      <c r="A2958" t="s">
        <v>7105</v>
      </c>
      <c r="B2958" s="2">
        <v>44928</v>
      </c>
      <c r="C2958" t="s">
        <v>22</v>
      </c>
      <c r="D2958">
        <v>37</v>
      </c>
      <c r="E2958" t="s">
        <v>23</v>
      </c>
      <c r="F2958">
        <v>0</v>
      </c>
      <c r="G2958">
        <v>3</v>
      </c>
      <c r="H2958" t="s">
        <v>3686</v>
      </c>
      <c r="I2958">
        <v>5611</v>
      </c>
      <c r="J2958">
        <v>2</v>
      </c>
      <c r="K2958">
        <v>31</v>
      </c>
      <c r="L2958" t="s">
        <v>15568</v>
      </c>
      <c r="M2958" t="s">
        <v>23</v>
      </c>
      <c r="N2958" t="s">
        <v>23</v>
      </c>
      <c r="O2958" t="s">
        <v>49</v>
      </c>
      <c r="P2958" t="s">
        <v>202</v>
      </c>
      <c r="Q2958" t="s">
        <v>50</v>
      </c>
      <c r="R2958">
        <v>75.5</v>
      </c>
      <c r="S2958">
        <v>3272.92</v>
      </c>
    </row>
    <row r="2959" spans="1:19">
      <c r="A2959" t="s">
        <v>7107</v>
      </c>
      <c r="B2959" s="2">
        <v>45511</v>
      </c>
      <c r="C2959" t="s">
        <v>33</v>
      </c>
      <c r="D2959">
        <v>41</v>
      </c>
      <c r="E2959" t="s">
        <v>39</v>
      </c>
      <c r="F2959">
        <v>1</v>
      </c>
      <c r="G2959">
        <v>3</v>
      </c>
      <c r="H2959" t="s">
        <v>3686</v>
      </c>
      <c r="I2959">
        <v>3280</v>
      </c>
      <c r="J2959">
        <v>0</v>
      </c>
      <c r="K2959">
        <v>12</v>
      </c>
      <c r="L2959" t="s">
        <v>97</v>
      </c>
      <c r="M2959" t="s">
        <v>23</v>
      </c>
      <c r="N2959" t="s">
        <v>23</v>
      </c>
      <c r="O2959" t="s">
        <v>25</v>
      </c>
      <c r="P2959" t="s">
        <v>26</v>
      </c>
      <c r="Q2959" t="s">
        <v>27</v>
      </c>
      <c r="R2959">
        <v>76.599999999999994</v>
      </c>
      <c r="S2959">
        <v>1206.56</v>
      </c>
    </row>
    <row r="2960" spans="1:19">
      <c r="A2960" t="s">
        <v>7110</v>
      </c>
      <c r="B2960" s="2">
        <v>44237</v>
      </c>
      <c r="C2960" t="s">
        <v>22</v>
      </c>
      <c r="D2960">
        <v>43</v>
      </c>
      <c r="E2960" t="s">
        <v>39</v>
      </c>
      <c r="F2960">
        <v>0</v>
      </c>
      <c r="G2960">
        <v>3</v>
      </c>
      <c r="H2960" t="s">
        <v>3686</v>
      </c>
      <c r="I2960">
        <v>4556</v>
      </c>
      <c r="J2960">
        <v>0</v>
      </c>
      <c r="K2960">
        <v>54</v>
      </c>
      <c r="L2960" t="s">
        <v>15568</v>
      </c>
      <c r="M2960" t="s">
        <v>23</v>
      </c>
      <c r="N2960" t="s">
        <v>23</v>
      </c>
      <c r="O2960" t="s">
        <v>49</v>
      </c>
      <c r="P2960" t="s">
        <v>164</v>
      </c>
      <c r="Q2960" t="s">
        <v>27</v>
      </c>
      <c r="R2960">
        <v>65.3</v>
      </c>
      <c r="S2960">
        <v>4524.8599999999997</v>
      </c>
    </row>
    <row r="2961" spans="1:19">
      <c r="A2961" t="s">
        <v>7112</v>
      </c>
      <c r="B2961" s="2">
        <v>45418</v>
      </c>
      <c r="C2961" t="s">
        <v>22</v>
      </c>
      <c r="D2961">
        <v>47</v>
      </c>
      <c r="E2961" t="s">
        <v>39</v>
      </c>
      <c r="F2961">
        <v>0</v>
      </c>
      <c r="G2961">
        <v>3</v>
      </c>
      <c r="H2961" t="s">
        <v>3686</v>
      </c>
      <c r="I2961">
        <v>5415</v>
      </c>
      <c r="J2961">
        <v>0</v>
      </c>
      <c r="K2961">
        <v>15</v>
      </c>
      <c r="L2961" t="s">
        <v>15568</v>
      </c>
      <c r="M2961" t="s">
        <v>23</v>
      </c>
      <c r="N2961" t="s">
        <v>23</v>
      </c>
      <c r="O2961" t="s">
        <v>25</v>
      </c>
      <c r="P2961" t="s">
        <v>26</v>
      </c>
      <c r="Q2961" t="s">
        <v>27</v>
      </c>
      <c r="R2961">
        <v>87.75</v>
      </c>
      <c r="S2961">
        <v>1449.2</v>
      </c>
    </row>
    <row r="2962" spans="1:19">
      <c r="A2962" t="s">
        <v>7115</v>
      </c>
      <c r="B2962" s="2">
        <v>43697</v>
      </c>
      <c r="C2962" t="s">
        <v>33</v>
      </c>
      <c r="D2962">
        <v>20</v>
      </c>
      <c r="E2962" t="s">
        <v>23</v>
      </c>
      <c r="F2962">
        <v>0</v>
      </c>
      <c r="G2962">
        <v>3</v>
      </c>
      <c r="H2962" t="s">
        <v>3686</v>
      </c>
      <c r="I2962">
        <v>4999</v>
      </c>
      <c r="J2962">
        <v>5</v>
      </c>
      <c r="K2962">
        <v>72</v>
      </c>
      <c r="L2962" t="s">
        <v>15568</v>
      </c>
      <c r="M2962" t="s">
        <v>23</v>
      </c>
      <c r="N2962" t="s">
        <v>23</v>
      </c>
      <c r="O2962" t="s">
        <v>49</v>
      </c>
      <c r="P2962" t="s">
        <v>164</v>
      </c>
      <c r="Q2962" t="s">
        <v>50</v>
      </c>
      <c r="R2962">
        <v>84.1</v>
      </c>
      <c r="S2962">
        <v>9542.4500000000007</v>
      </c>
    </row>
    <row r="2963" spans="1:19">
      <c r="A2963" t="s">
        <v>7117</v>
      </c>
      <c r="B2963" s="2">
        <v>43770</v>
      </c>
      <c r="C2963" t="s">
        <v>33</v>
      </c>
      <c r="D2963">
        <v>72</v>
      </c>
      <c r="E2963" t="s">
        <v>23</v>
      </c>
      <c r="F2963">
        <v>0</v>
      </c>
      <c r="G2963">
        <v>3</v>
      </c>
      <c r="H2963" t="s">
        <v>3686</v>
      </c>
      <c r="I2963">
        <v>5128</v>
      </c>
      <c r="J2963">
        <v>7</v>
      </c>
      <c r="K2963">
        <v>69</v>
      </c>
      <c r="L2963" t="s">
        <v>15568</v>
      </c>
      <c r="M2963" t="s">
        <v>23</v>
      </c>
      <c r="N2963" t="s">
        <v>23</v>
      </c>
      <c r="O2963" t="s">
        <v>56</v>
      </c>
      <c r="P2963" t="s">
        <v>164</v>
      </c>
      <c r="Q2963" t="s">
        <v>50</v>
      </c>
      <c r="R2963">
        <v>64.150000000000006</v>
      </c>
      <c r="S2963">
        <v>7045.82</v>
      </c>
    </row>
    <row r="2964" spans="1:19">
      <c r="A2964" t="s">
        <v>7119</v>
      </c>
      <c r="B2964" s="2">
        <v>44857</v>
      </c>
      <c r="C2964" t="s">
        <v>33</v>
      </c>
      <c r="D2964">
        <v>64</v>
      </c>
      <c r="E2964" t="s">
        <v>23</v>
      </c>
      <c r="F2964">
        <v>0</v>
      </c>
      <c r="G2964">
        <v>3</v>
      </c>
      <c r="H2964" t="s">
        <v>3686</v>
      </c>
      <c r="I2964">
        <v>5408</v>
      </c>
      <c r="J2964">
        <v>10</v>
      </c>
      <c r="K2964">
        <v>34</v>
      </c>
      <c r="L2964" t="s">
        <v>15568</v>
      </c>
      <c r="M2964" t="s">
        <v>23</v>
      </c>
      <c r="N2964" t="s">
        <v>39</v>
      </c>
      <c r="P2964" t="s">
        <v>164</v>
      </c>
      <c r="Q2964" t="s">
        <v>50</v>
      </c>
      <c r="R2964">
        <v>24.95</v>
      </c>
      <c r="S2964">
        <v>1751.44</v>
      </c>
    </row>
    <row r="2965" spans="1:19">
      <c r="A2965" t="s">
        <v>7121</v>
      </c>
      <c r="B2965" s="2">
        <v>44987</v>
      </c>
      <c r="C2965" t="s">
        <v>22</v>
      </c>
      <c r="D2965">
        <v>61</v>
      </c>
      <c r="E2965" t="s">
        <v>23</v>
      </c>
      <c r="F2965">
        <v>0</v>
      </c>
      <c r="G2965">
        <v>3</v>
      </c>
      <c r="H2965" t="s">
        <v>3686</v>
      </c>
      <c r="I2965">
        <v>3664</v>
      </c>
      <c r="J2965">
        <v>4</v>
      </c>
      <c r="K2965">
        <v>29</v>
      </c>
      <c r="L2965" t="s">
        <v>40</v>
      </c>
      <c r="M2965" t="s">
        <v>39</v>
      </c>
      <c r="N2965" t="s">
        <v>23</v>
      </c>
      <c r="O2965" t="s">
        <v>49</v>
      </c>
      <c r="P2965" t="s">
        <v>26</v>
      </c>
      <c r="Q2965" t="s">
        <v>50</v>
      </c>
      <c r="R2965">
        <v>33.75</v>
      </c>
      <c r="S2965">
        <v>1009.25</v>
      </c>
    </row>
    <row r="2966" spans="1:19">
      <c r="A2966" t="s">
        <v>7124</v>
      </c>
      <c r="B2966" s="2">
        <v>45577</v>
      </c>
      <c r="C2966" t="s">
        <v>33</v>
      </c>
      <c r="D2966">
        <v>47</v>
      </c>
      <c r="E2966" t="s">
        <v>39</v>
      </c>
      <c r="F2966">
        <v>0</v>
      </c>
      <c r="G2966">
        <v>3</v>
      </c>
      <c r="H2966" t="s">
        <v>3686</v>
      </c>
      <c r="I2966">
        <v>3180</v>
      </c>
      <c r="J2966">
        <v>0</v>
      </c>
      <c r="K2966">
        <v>10</v>
      </c>
      <c r="L2966" t="s">
        <v>97</v>
      </c>
      <c r="M2966" t="s">
        <v>39</v>
      </c>
      <c r="N2966" t="s">
        <v>23</v>
      </c>
      <c r="O2966" t="s">
        <v>56</v>
      </c>
      <c r="P2966" t="s">
        <v>164</v>
      </c>
      <c r="Q2966" t="s">
        <v>84</v>
      </c>
      <c r="R2966">
        <v>29.6</v>
      </c>
      <c r="S2966">
        <v>299.05</v>
      </c>
    </row>
    <row r="2967" spans="1:19">
      <c r="A2967" t="s">
        <v>7126</v>
      </c>
      <c r="B2967" s="2">
        <v>44624</v>
      </c>
      <c r="C2967" t="s">
        <v>33</v>
      </c>
      <c r="D2967">
        <v>41</v>
      </c>
      <c r="E2967" t="s">
        <v>23</v>
      </c>
      <c r="F2967">
        <v>0</v>
      </c>
      <c r="G2967">
        <v>3</v>
      </c>
      <c r="H2967" t="s">
        <v>3686</v>
      </c>
      <c r="I2967">
        <v>5325</v>
      </c>
      <c r="J2967">
        <v>3</v>
      </c>
      <c r="K2967">
        <v>41</v>
      </c>
      <c r="L2967" t="s">
        <v>15568</v>
      </c>
      <c r="M2967" t="s">
        <v>23</v>
      </c>
      <c r="N2967" t="s">
        <v>23</v>
      </c>
      <c r="O2967" t="s">
        <v>25</v>
      </c>
      <c r="P2967" t="s">
        <v>202</v>
      </c>
      <c r="Q2967" t="s">
        <v>27</v>
      </c>
      <c r="R2967">
        <v>86.2</v>
      </c>
      <c r="S2967">
        <v>3881.48</v>
      </c>
    </row>
    <row r="2968" spans="1:19">
      <c r="A2968" t="s">
        <v>7128</v>
      </c>
      <c r="B2968" s="2">
        <v>44609</v>
      </c>
      <c r="C2968" t="s">
        <v>33</v>
      </c>
      <c r="D2968">
        <v>53</v>
      </c>
      <c r="E2968" t="s">
        <v>39</v>
      </c>
      <c r="F2968">
        <v>0</v>
      </c>
      <c r="G2968">
        <v>3</v>
      </c>
      <c r="H2968" t="s">
        <v>3686</v>
      </c>
      <c r="I2968">
        <v>3179</v>
      </c>
      <c r="J2968">
        <v>0</v>
      </c>
      <c r="K2968">
        <v>42</v>
      </c>
      <c r="L2968" t="s">
        <v>15568</v>
      </c>
      <c r="M2968" t="s">
        <v>39</v>
      </c>
      <c r="N2968" t="s">
        <v>23</v>
      </c>
      <c r="O2968" t="s">
        <v>49</v>
      </c>
      <c r="P2968" t="s">
        <v>202</v>
      </c>
      <c r="Q2968" t="s">
        <v>27</v>
      </c>
      <c r="R2968">
        <v>54.75</v>
      </c>
      <c r="S2968">
        <v>2428.4499999999998</v>
      </c>
    </row>
    <row r="2969" spans="1:19">
      <c r="A2969" t="s">
        <v>7130</v>
      </c>
      <c r="B2969" s="2">
        <v>45511</v>
      </c>
      <c r="C2969" t="s">
        <v>22</v>
      </c>
      <c r="D2969">
        <v>51</v>
      </c>
      <c r="E2969" t="s">
        <v>39</v>
      </c>
      <c r="F2969">
        <v>0</v>
      </c>
      <c r="G2969">
        <v>3</v>
      </c>
      <c r="H2969" t="s">
        <v>3686</v>
      </c>
      <c r="I2969">
        <v>4018</v>
      </c>
      <c r="J2969">
        <v>0</v>
      </c>
      <c r="K2969">
        <v>12</v>
      </c>
      <c r="L2969" t="s">
        <v>15568</v>
      </c>
      <c r="M2969" t="s">
        <v>23</v>
      </c>
      <c r="N2969" t="s">
        <v>39</v>
      </c>
      <c r="P2969" t="s">
        <v>202</v>
      </c>
      <c r="Q2969" t="s">
        <v>50</v>
      </c>
      <c r="R2969">
        <v>20.05</v>
      </c>
      <c r="S2969">
        <v>466.08</v>
      </c>
    </row>
    <row r="2970" spans="1:19">
      <c r="A2970" t="s">
        <v>7132</v>
      </c>
      <c r="B2970" s="2">
        <v>43701</v>
      </c>
      <c r="C2970" t="s">
        <v>22</v>
      </c>
      <c r="D2970">
        <v>42</v>
      </c>
      <c r="E2970" t="s">
        <v>23</v>
      </c>
      <c r="F2970">
        <v>2</v>
      </c>
      <c r="G2970">
        <v>3</v>
      </c>
      <c r="H2970" t="s">
        <v>3686</v>
      </c>
      <c r="I2970">
        <v>6499</v>
      </c>
      <c r="J2970">
        <v>1</v>
      </c>
      <c r="K2970">
        <v>72</v>
      </c>
      <c r="L2970" t="s">
        <v>15568</v>
      </c>
      <c r="M2970" t="s">
        <v>23</v>
      </c>
      <c r="N2970" t="s">
        <v>39</v>
      </c>
      <c r="P2970" t="s">
        <v>164</v>
      </c>
      <c r="Q2970" t="s">
        <v>27</v>
      </c>
      <c r="R2970">
        <v>25.2</v>
      </c>
      <c r="S2970">
        <v>3819.22</v>
      </c>
    </row>
    <row r="2971" spans="1:19">
      <c r="A2971" t="s">
        <v>7134</v>
      </c>
      <c r="B2971" s="2">
        <v>45217</v>
      </c>
      <c r="C2971" t="s">
        <v>22</v>
      </c>
      <c r="D2971">
        <v>22</v>
      </c>
      <c r="E2971" t="s">
        <v>39</v>
      </c>
      <c r="F2971">
        <v>0</v>
      </c>
      <c r="G2971">
        <v>3</v>
      </c>
      <c r="H2971" t="s">
        <v>3686</v>
      </c>
      <c r="I2971">
        <v>2729</v>
      </c>
      <c r="J2971">
        <v>0</v>
      </c>
      <c r="K2971">
        <v>22</v>
      </c>
      <c r="L2971" t="s">
        <v>15568</v>
      </c>
      <c r="M2971" t="s">
        <v>23</v>
      </c>
      <c r="N2971" t="s">
        <v>23</v>
      </c>
      <c r="O2971" t="s">
        <v>49</v>
      </c>
      <c r="P2971" t="s">
        <v>26</v>
      </c>
      <c r="Q2971" t="s">
        <v>84</v>
      </c>
      <c r="R2971">
        <v>55.1</v>
      </c>
      <c r="S2971">
        <v>2069.5700000000002</v>
      </c>
    </row>
    <row r="2972" spans="1:19">
      <c r="A2972" t="s">
        <v>7136</v>
      </c>
      <c r="B2972" s="2">
        <v>44401</v>
      </c>
      <c r="C2972" t="s">
        <v>22</v>
      </c>
      <c r="D2972">
        <v>62</v>
      </c>
      <c r="E2972" t="s">
        <v>23</v>
      </c>
      <c r="F2972">
        <v>0</v>
      </c>
      <c r="G2972">
        <v>3</v>
      </c>
      <c r="H2972" t="s">
        <v>3686</v>
      </c>
      <c r="I2972">
        <v>5698</v>
      </c>
      <c r="J2972">
        <v>1</v>
      </c>
      <c r="K2972">
        <v>49</v>
      </c>
      <c r="L2972" t="s">
        <v>142</v>
      </c>
      <c r="M2972" t="s">
        <v>23</v>
      </c>
      <c r="N2972" t="s">
        <v>23</v>
      </c>
      <c r="O2972" t="s">
        <v>25</v>
      </c>
      <c r="P2972" t="s">
        <v>26</v>
      </c>
      <c r="Q2972" t="s">
        <v>27</v>
      </c>
      <c r="R2972">
        <v>93.85</v>
      </c>
      <c r="S2972">
        <v>7074.43</v>
      </c>
    </row>
    <row r="2973" spans="1:19">
      <c r="A2973" t="s">
        <v>7138</v>
      </c>
      <c r="B2973" s="2">
        <v>44065</v>
      </c>
      <c r="C2973" t="s">
        <v>33</v>
      </c>
      <c r="D2973">
        <v>30</v>
      </c>
      <c r="E2973" t="s">
        <v>23</v>
      </c>
      <c r="F2973">
        <v>0</v>
      </c>
      <c r="G2973">
        <v>3</v>
      </c>
      <c r="H2973" t="s">
        <v>3686</v>
      </c>
      <c r="I2973">
        <v>5267</v>
      </c>
      <c r="J2973">
        <v>8</v>
      </c>
      <c r="K2973">
        <v>60</v>
      </c>
      <c r="L2973" t="s">
        <v>142</v>
      </c>
      <c r="M2973" t="s">
        <v>23</v>
      </c>
      <c r="N2973" t="s">
        <v>23</v>
      </c>
      <c r="O2973" t="s">
        <v>25</v>
      </c>
      <c r="P2973" t="s">
        <v>26</v>
      </c>
      <c r="Q2973" t="s">
        <v>50</v>
      </c>
      <c r="R2973">
        <v>94.1</v>
      </c>
      <c r="S2973">
        <v>6408.3</v>
      </c>
    </row>
    <row r="2974" spans="1:19">
      <c r="A2974" t="s">
        <v>7140</v>
      </c>
      <c r="B2974" s="2">
        <v>43684</v>
      </c>
      <c r="C2974" t="s">
        <v>33</v>
      </c>
      <c r="D2974">
        <v>44</v>
      </c>
      <c r="E2974" t="s">
        <v>23</v>
      </c>
      <c r="F2974">
        <v>0</v>
      </c>
      <c r="G2974">
        <v>3</v>
      </c>
      <c r="H2974" t="s">
        <v>3686</v>
      </c>
      <c r="I2974">
        <v>5551</v>
      </c>
      <c r="J2974">
        <v>0</v>
      </c>
      <c r="K2974">
        <v>72</v>
      </c>
      <c r="L2974" t="s">
        <v>15568</v>
      </c>
      <c r="M2974" t="s">
        <v>23</v>
      </c>
      <c r="N2974" t="s">
        <v>23</v>
      </c>
      <c r="O2974" t="s">
        <v>25</v>
      </c>
      <c r="P2974" t="s">
        <v>164</v>
      </c>
      <c r="Q2974" t="s">
        <v>27</v>
      </c>
      <c r="R2974">
        <v>105.5</v>
      </c>
      <c r="S2974">
        <v>9125.1200000000008</v>
      </c>
    </row>
    <row r="2975" spans="1:19">
      <c r="A2975" t="s">
        <v>7142</v>
      </c>
      <c r="B2975" s="2">
        <v>44607</v>
      </c>
      <c r="C2975" t="s">
        <v>22</v>
      </c>
      <c r="D2975">
        <v>25</v>
      </c>
      <c r="E2975" t="s">
        <v>23</v>
      </c>
      <c r="F2975">
        <v>0</v>
      </c>
      <c r="G2975">
        <v>3</v>
      </c>
      <c r="H2975" t="s">
        <v>3686</v>
      </c>
      <c r="I2975">
        <v>4397</v>
      </c>
      <c r="J2975">
        <v>1</v>
      </c>
      <c r="K2975">
        <v>42</v>
      </c>
      <c r="L2975" t="s">
        <v>142</v>
      </c>
      <c r="M2975" t="s">
        <v>23</v>
      </c>
      <c r="N2975" t="s">
        <v>23</v>
      </c>
      <c r="O2975" t="s">
        <v>56</v>
      </c>
      <c r="P2975" t="s">
        <v>202</v>
      </c>
      <c r="Q2975" t="s">
        <v>50</v>
      </c>
      <c r="R2975">
        <v>80.45</v>
      </c>
      <c r="S2975">
        <v>4102.92</v>
      </c>
    </row>
    <row r="2976" spans="1:19">
      <c r="A2976" t="s">
        <v>7144</v>
      </c>
      <c r="B2976" s="2">
        <v>45755</v>
      </c>
      <c r="C2976" t="s">
        <v>33</v>
      </c>
      <c r="D2976">
        <v>30</v>
      </c>
      <c r="E2976" t="s">
        <v>39</v>
      </c>
      <c r="F2976">
        <v>0</v>
      </c>
      <c r="G2976">
        <v>3</v>
      </c>
      <c r="H2976" t="s">
        <v>3686</v>
      </c>
      <c r="I2976">
        <v>2841</v>
      </c>
      <c r="J2976">
        <v>0</v>
      </c>
      <c r="K2976">
        <v>4</v>
      </c>
      <c r="L2976" t="s">
        <v>48</v>
      </c>
      <c r="M2976" t="s">
        <v>23</v>
      </c>
      <c r="N2976" t="s">
        <v>23</v>
      </c>
      <c r="O2976" t="s">
        <v>25</v>
      </c>
      <c r="P2976" t="s">
        <v>26</v>
      </c>
      <c r="Q2976" t="s">
        <v>27</v>
      </c>
      <c r="R2976">
        <v>80.150000000000006</v>
      </c>
      <c r="S2976">
        <v>345.85</v>
      </c>
    </row>
    <row r="2977" spans="1:19">
      <c r="A2977" t="s">
        <v>7146</v>
      </c>
      <c r="B2977" s="2">
        <v>43959</v>
      </c>
      <c r="C2977" t="s">
        <v>22</v>
      </c>
      <c r="D2977">
        <v>27</v>
      </c>
      <c r="E2977" t="s">
        <v>23</v>
      </c>
      <c r="F2977">
        <v>0</v>
      </c>
      <c r="G2977">
        <v>3</v>
      </c>
      <c r="H2977" t="s">
        <v>3686</v>
      </c>
      <c r="I2977">
        <v>5113</v>
      </c>
      <c r="J2977">
        <v>3</v>
      </c>
      <c r="K2977">
        <v>63</v>
      </c>
      <c r="L2977" t="s">
        <v>142</v>
      </c>
      <c r="M2977" t="s">
        <v>23</v>
      </c>
      <c r="N2977" t="s">
        <v>23</v>
      </c>
      <c r="O2977" t="s">
        <v>49</v>
      </c>
      <c r="P2977" t="s">
        <v>164</v>
      </c>
      <c r="Q2977" t="s">
        <v>50</v>
      </c>
      <c r="R2977">
        <v>75.7</v>
      </c>
      <c r="S2977">
        <v>5442.15</v>
      </c>
    </row>
    <row r="2978" spans="1:19">
      <c r="A2978" t="s">
        <v>7148</v>
      </c>
      <c r="B2978" s="2">
        <v>45170</v>
      </c>
      <c r="C2978" t="s">
        <v>22</v>
      </c>
      <c r="D2978">
        <v>35</v>
      </c>
      <c r="E2978" t="s">
        <v>39</v>
      </c>
      <c r="F2978">
        <v>0</v>
      </c>
      <c r="G2978">
        <v>3</v>
      </c>
      <c r="H2978" t="s">
        <v>3686</v>
      </c>
      <c r="I2978">
        <v>3515</v>
      </c>
      <c r="J2978">
        <v>0</v>
      </c>
      <c r="K2978">
        <v>23</v>
      </c>
      <c r="L2978" t="s">
        <v>15568</v>
      </c>
      <c r="M2978" t="s">
        <v>23</v>
      </c>
      <c r="N2978" t="s">
        <v>23</v>
      </c>
      <c r="O2978" t="s">
        <v>25</v>
      </c>
      <c r="P2978" t="s">
        <v>202</v>
      </c>
      <c r="Q2978" t="s">
        <v>50</v>
      </c>
      <c r="R2978">
        <v>99.95</v>
      </c>
      <c r="S2978">
        <v>3257.37</v>
      </c>
    </row>
    <row r="2979" spans="1:19">
      <c r="A2979" t="s">
        <v>7150</v>
      </c>
      <c r="B2979" s="2">
        <v>43762</v>
      </c>
      <c r="C2979" t="s">
        <v>22</v>
      </c>
      <c r="D2979">
        <v>21</v>
      </c>
      <c r="E2979" t="s">
        <v>23</v>
      </c>
      <c r="F2979">
        <v>2</v>
      </c>
      <c r="G2979">
        <v>3</v>
      </c>
      <c r="H2979" t="s">
        <v>3686</v>
      </c>
      <c r="I2979">
        <v>4226</v>
      </c>
      <c r="J2979">
        <v>10</v>
      </c>
      <c r="K2979">
        <v>70</v>
      </c>
      <c r="L2979" t="s">
        <v>15568</v>
      </c>
      <c r="M2979" t="s">
        <v>23</v>
      </c>
      <c r="N2979" t="s">
        <v>23</v>
      </c>
      <c r="O2979" t="s">
        <v>25</v>
      </c>
      <c r="P2979" t="s">
        <v>164</v>
      </c>
      <c r="Q2979" t="s">
        <v>50</v>
      </c>
      <c r="R2979">
        <v>101.1</v>
      </c>
      <c r="S2979">
        <v>10471.700000000001</v>
      </c>
    </row>
    <row r="2980" spans="1:19">
      <c r="A2980" t="s">
        <v>7153</v>
      </c>
      <c r="B2980" s="2">
        <v>44513</v>
      </c>
      <c r="C2980" t="s">
        <v>22</v>
      </c>
      <c r="D2980">
        <v>52</v>
      </c>
      <c r="E2980" t="s">
        <v>23</v>
      </c>
      <c r="F2980">
        <v>2</v>
      </c>
      <c r="G2980">
        <v>3</v>
      </c>
      <c r="H2980" t="s">
        <v>3686</v>
      </c>
      <c r="I2980">
        <v>4210</v>
      </c>
      <c r="J2980">
        <v>3</v>
      </c>
      <c r="K2980">
        <v>45</v>
      </c>
      <c r="L2980" t="s">
        <v>142</v>
      </c>
      <c r="M2980" t="s">
        <v>23</v>
      </c>
      <c r="N2980" t="s">
        <v>39</v>
      </c>
      <c r="P2980" t="s">
        <v>164</v>
      </c>
      <c r="Q2980" t="s">
        <v>50</v>
      </c>
      <c r="R2980">
        <v>20.350000000000001</v>
      </c>
      <c r="S2980">
        <v>2685.55</v>
      </c>
    </row>
    <row r="2981" spans="1:19">
      <c r="A2981" t="s">
        <v>7155</v>
      </c>
      <c r="B2981" s="2">
        <v>44872</v>
      </c>
      <c r="C2981" t="s">
        <v>33</v>
      </c>
      <c r="D2981">
        <v>24</v>
      </c>
      <c r="E2981" t="s">
        <v>23</v>
      </c>
      <c r="F2981">
        <v>3</v>
      </c>
      <c r="G2981">
        <v>3</v>
      </c>
      <c r="H2981" t="s">
        <v>3686</v>
      </c>
      <c r="I2981">
        <v>3342</v>
      </c>
      <c r="J2981">
        <v>3</v>
      </c>
      <c r="K2981">
        <v>33</v>
      </c>
      <c r="L2981" t="s">
        <v>15568</v>
      </c>
      <c r="M2981" t="s">
        <v>23</v>
      </c>
      <c r="N2981" t="s">
        <v>39</v>
      </c>
      <c r="P2981" t="s">
        <v>202</v>
      </c>
      <c r="Q2981" t="s">
        <v>50</v>
      </c>
      <c r="R2981">
        <v>20.100000000000001</v>
      </c>
      <c r="S2981">
        <v>1516.6</v>
      </c>
    </row>
    <row r="2982" spans="1:19">
      <c r="A2982" t="s">
        <v>7157</v>
      </c>
      <c r="B2982" s="2">
        <v>44106</v>
      </c>
      <c r="C2982" t="s">
        <v>33</v>
      </c>
      <c r="D2982">
        <v>23</v>
      </c>
      <c r="E2982" t="s">
        <v>23</v>
      </c>
      <c r="F2982">
        <v>0</v>
      </c>
      <c r="G2982">
        <v>3</v>
      </c>
      <c r="H2982" t="s">
        <v>3686</v>
      </c>
      <c r="I2982">
        <v>5269</v>
      </c>
      <c r="J2982">
        <v>8</v>
      </c>
      <c r="K2982">
        <v>58</v>
      </c>
      <c r="L2982" t="s">
        <v>15568</v>
      </c>
      <c r="M2982" t="s">
        <v>23</v>
      </c>
      <c r="N2982" t="s">
        <v>23</v>
      </c>
      <c r="O2982" t="s">
        <v>56</v>
      </c>
      <c r="P2982" t="s">
        <v>202</v>
      </c>
      <c r="Q2982" t="s">
        <v>27</v>
      </c>
      <c r="R2982">
        <v>68.400000000000006</v>
      </c>
      <c r="S2982">
        <v>5537.67</v>
      </c>
    </row>
    <row r="2983" spans="1:19">
      <c r="A2983" t="s">
        <v>7160</v>
      </c>
      <c r="B2983" s="2">
        <v>45294</v>
      </c>
      <c r="C2983" t="s">
        <v>22</v>
      </c>
      <c r="D2983">
        <v>24</v>
      </c>
      <c r="E2983" t="s">
        <v>39</v>
      </c>
      <c r="F2983">
        <v>0</v>
      </c>
      <c r="G2983">
        <v>3</v>
      </c>
      <c r="H2983" t="s">
        <v>3686</v>
      </c>
      <c r="I2983">
        <v>4519</v>
      </c>
      <c r="J2983">
        <v>0</v>
      </c>
      <c r="K2983">
        <v>19</v>
      </c>
      <c r="L2983" t="s">
        <v>15568</v>
      </c>
      <c r="M2983" t="s">
        <v>23</v>
      </c>
      <c r="N2983" t="s">
        <v>23</v>
      </c>
      <c r="O2983" t="s">
        <v>49</v>
      </c>
      <c r="P2983" t="s">
        <v>26</v>
      </c>
      <c r="Q2983" t="s">
        <v>27</v>
      </c>
      <c r="R2983">
        <v>45</v>
      </c>
      <c r="S2983">
        <v>1404.18</v>
      </c>
    </row>
    <row r="2984" spans="1:19">
      <c r="A2984" t="s">
        <v>7162</v>
      </c>
      <c r="B2984" s="2">
        <v>43816</v>
      </c>
      <c r="C2984" t="s">
        <v>22</v>
      </c>
      <c r="D2984">
        <v>53</v>
      </c>
      <c r="E2984" t="s">
        <v>39</v>
      </c>
      <c r="F2984">
        <v>0</v>
      </c>
      <c r="G2984">
        <v>3</v>
      </c>
      <c r="H2984" t="s">
        <v>3686</v>
      </c>
      <c r="I2984">
        <v>5228</v>
      </c>
      <c r="J2984">
        <v>0</v>
      </c>
      <c r="K2984">
        <v>68</v>
      </c>
      <c r="L2984" t="s">
        <v>15568</v>
      </c>
      <c r="M2984" t="s">
        <v>23</v>
      </c>
      <c r="N2984" t="s">
        <v>23</v>
      </c>
      <c r="O2984" t="s">
        <v>25</v>
      </c>
      <c r="P2984" t="s">
        <v>164</v>
      </c>
      <c r="Q2984" t="s">
        <v>27</v>
      </c>
      <c r="R2984">
        <v>102.1</v>
      </c>
      <c r="S2984">
        <v>10509.91</v>
      </c>
    </row>
    <row r="2985" spans="1:19">
      <c r="A2985" t="s">
        <v>7164</v>
      </c>
      <c r="B2985" s="2">
        <v>44320</v>
      </c>
      <c r="C2985" t="s">
        <v>22</v>
      </c>
      <c r="D2985">
        <v>40</v>
      </c>
      <c r="E2985" t="s">
        <v>23</v>
      </c>
      <c r="F2985">
        <v>0</v>
      </c>
      <c r="G2985">
        <v>3</v>
      </c>
      <c r="H2985" t="s">
        <v>3686</v>
      </c>
      <c r="I2985">
        <v>5340</v>
      </c>
      <c r="J2985">
        <v>1</v>
      </c>
      <c r="K2985">
        <v>51</v>
      </c>
      <c r="L2985" t="s">
        <v>142</v>
      </c>
      <c r="M2985" t="s">
        <v>23</v>
      </c>
      <c r="N2985" t="s">
        <v>23</v>
      </c>
      <c r="O2985" t="s">
        <v>49</v>
      </c>
      <c r="P2985" t="s">
        <v>164</v>
      </c>
      <c r="Q2985" t="s">
        <v>50</v>
      </c>
      <c r="R2985">
        <v>83.25</v>
      </c>
      <c r="S2985">
        <v>6146.79</v>
      </c>
    </row>
    <row r="2986" spans="1:19">
      <c r="A2986" t="s">
        <v>7166</v>
      </c>
      <c r="B2986" s="2">
        <v>43726</v>
      </c>
      <c r="C2986" t="s">
        <v>22</v>
      </c>
      <c r="D2986">
        <v>33</v>
      </c>
      <c r="E2986" t="s">
        <v>23</v>
      </c>
      <c r="F2986">
        <v>1</v>
      </c>
      <c r="G2986">
        <v>3</v>
      </c>
      <c r="H2986" t="s">
        <v>3686</v>
      </c>
      <c r="I2986">
        <v>6481</v>
      </c>
      <c r="J2986">
        <v>5</v>
      </c>
      <c r="K2986">
        <v>71</v>
      </c>
      <c r="L2986" t="s">
        <v>316</v>
      </c>
      <c r="M2986" t="s">
        <v>23</v>
      </c>
      <c r="N2986" t="s">
        <v>23</v>
      </c>
      <c r="O2986" t="s">
        <v>25</v>
      </c>
      <c r="P2986" t="s">
        <v>164</v>
      </c>
      <c r="Q2986" t="s">
        <v>27</v>
      </c>
      <c r="R2986">
        <v>116.05</v>
      </c>
      <c r="S2986">
        <v>10237.91</v>
      </c>
    </row>
    <row r="2987" spans="1:19">
      <c r="A2987" t="s">
        <v>7169</v>
      </c>
      <c r="B2987" s="2">
        <v>45850</v>
      </c>
      <c r="C2987" t="s">
        <v>22</v>
      </c>
      <c r="D2987">
        <v>41</v>
      </c>
      <c r="E2987" t="s">
        <v>23</v>
      </c>
      <c r="F2987">
        <v>1</v>
      </c>
      <c r="G2987">
        <v>3</v>
      </c>
      <c r="H2987" t="s">
        <v>3751</v>
      </c>
      <c r="I2987">
        <v>5133</v>
      </c>
      <c r="J2987">
        <v>10</v>
      </c>
      <c r="K2987">
        <v>1</v>
      </c>
      <c r="L2987" t="s">
        <v>15568</v>
      </c>
      <c r="M2987" t="s">
        <v>23</v>
      </c>
      <c r="N2987" t="s">
        <v>23</v>
      </c>
      <c r="O2987" t="s">
        <v>25</v>
      </c>
      <c r="P2987" t="s">
        <v>26</v>
      </c>
      <c r="Q2987" t="s">
        <v>50</v>
      </c>
      <c r="R2987">
        <v>69.95</v>
      </c>
      <c r="S2987">
        <v>81.400000000000006</v>
      </c>
    </row>
    <row r="2988" spans="1:19">
      <c r="A2988" t="s">
        <v>7171</v>
      </c>
      <c r="B2988" s="2">
        <v>45574</v>
      </c>
      <c r="C2988" t="s">
        <v>33</v>
      </c>
      <c r="D2988">
        <v>46</v>
      </c>
      <c r="E2988" t="s">
        <v>39</v>
      </c>
      <c r="F2988">
        <v>0</v>
      </c>
      <c r="G2988">
        <v>3</v>
      </c>
      <c r="H2988" t="s">
        <v>3686</v>
      </c>
      <c r="I2988">
        <v>5949</v>
      </c>
      <c r="J2988">
        <v>0</v>
      </c>
      <c r="K2988">
        <v>10</v>
      </c>
      <c r="L2988" t="s">
        <v>97</v>
      </c>
      <c r="M2988" t="s">
        <v>23</v>
      </c>
      <c r="N2988" t="s">
        <v>39</v>
      </c>
      <c r="P2988" t="s">
        <v>26</v>
      </c>
      <c r="Q2988" t="s">
        <v>50</v>
      </c>
      <c r="R2988">
        <v>18.850000000000001</v>
      </c>
      <c r="S2988">
        <v>573.6</v>
      </c>
    </row>
    <row r="2989" spans="1:19">
      <c r="A2989" t="s">
        <v>7173</v>
      </c>
      <c r="B2989" s="2">
        <v>45572</v>
      </c>
      <c r="C2989" t="s">
        <v>22</v>
      </c>
      <c r="D2989">
        <v>60</v>
      </c>
      <c r="E2989" t="s">
        <v>39</v>
      </c>
      <c r="F2989">
        <v>0</v>
      </c>
      <c r="G2989">
        <v>3</v>
      </c>
      <c r="H2989" t="s">
        <v>3686</v>
      </c>
      <c r="I2989">
        <v>3926</v>
      </c>
      <c r="J2989">
        <v>0</v>
      </c>
      <c r="K2989">
        <v>10</v>
      </c>
      <c r="L2989" t="s">
        <v>97</v>
      </c>
      <c r="M2989" t="s">
        <v>23</v>
      </c>
      <c r="N2989" t="s">
        <v>39</v>
      </c>
      <c r="P2989" t="s">
        <v>26</v>
      </c>
      <c r="Q2989" t="s">
        <v>50</v>
      </c>
      <c r="R2989">
        <v>19.75</v>
      </c>
      <c r="S2989">
        <v>411.15</v>
      </c>
    </row>
    <row r="2990" spans="1:19">
      <c r="A2990" t="s">
        <v>7175</v>
      </c>
      <c r="B2990" s="2">
        <v>45857</v>
      </c>
      <c r="C2990" t="s">
        <v>22</v>
      </c>
      <c r="D2990">
        <v>24</v>
      </c>
      <c r="E2990" t="s">
        <v>39</v>
      </c>
      <c r="F2990">
        <v>0</v>
      </c>
      <c r="G2990">
        <v>3</v>
      </c>
      <c r="H2990" t="s">
        <v>3751</v>
      </c>
      <c r="I2990">
        <v>2285</v>
      </c>
      <c r="J2990">
        <v>0</v>
      </c>
      <c r="K2990">
        <v>1</v>
      </c>
      <c r="L2990" t="s">
        <v>48</v>
      </c>
      <c r="M2990" t="s">
        <v>23</v>
      </c>
      <c r="N2990" t="s">
        <v>39</v>
      </c>
      <c r="P2990" t="s">
        <v>26</v>
      </c>
      <c r="Q2990" t="s">
        <v>27</v>
      </c>
      <c r="R2990">
        <v>20.95</v>
      </c>
      <c r="S2990">
        <v>23.24</v>
      </c>
    </row>
    <row r="2991" spans="1:19">
      <c r="A2991" t="s">
        <v>7176</v>
      </c>
      <c r="B2991" s="2">
        <v>44056</v>
      </c>
      <c r="C2991" t="s">
        <v>33</v>
      </c>
      <c r="D2991">
        <v>52</v>
      </c>
      <c r="E2991" t="s">
        <v>39</v>
      </c>
      <c r="F2991">
        <v>0</v>
      </c>
      <c r="G2991">
        <v>3</v>
      </c>
      <c r="H2991" t="s">
        <v>3686</v>
      </c>
      <c r="I2991">
        <v>4260</v>
      </c>
      <c r="J2991">
        <v>0</v>
      </c>
      <c r="K2991">
        <v>60</v>
      </c>
      <c r="L2991" t="s">
        <v>15568</v>
      </c>
      <c r="M2991" t="s">
        <v>23</v>
      </c>
      <c r="N2991" t="s">
        <v>23</v>
      </c>
      <c r="O2991" t="s">
        <v>49</v>
      </c>
      <c r="P2991" t="s">
        <v>202</v>
      </c>
      <c r="Q2991" t="s">
        <v>50</v>
      </c>
      <c r="R2991">
        <v>70.150000000000006</v>
      </c>
      <c r="S2991">
        <v>6557.5</v>
      </c>
    </row>
    <row r="2992" spans="1:19">
      <c r="A2992" t="s">
        <v>7179</v>
      </c>
      <c r="B2992" s="2">
        <v>45514</v>
      </c>
      <c r="C2992" t="s">
        <v>33</v>
      </c>
      <c r="D2992">
        <v>49</v>
      </c>
      <c r="E2992" t="s">
        <v>39</v>
      </c>
      <c r="F2992">
        <v>0</v>
      </c>
      <c r="G2992">
        <v>3</v>
      </c>
      <c r="H2992" t="s">
        <v>3686</v>
      </c>
      <c r="I2992">
        <v>3445</v>
      </c>
      <c r="J2992">
        <v>0</v>
      </c>
      <c r="K2992">
        <v>12</v>
      </c>
      <c r="L2992" t="s">
        <v>97</v>
      </c>
      <c r="M2992" t="s">
        <v>23</v>
      </c>
      <c r="N2992" t="s">
        <v>23</v>
      </c>
      <c r="O2992" t="s">
        <v>25</v>
      </c>
      <c r="P2992" t="s">
        <v>26</v>
      </c>
      <c r="Q2992" t="s">
        <v>50</v>
      </c>
      <c r="R2992">
        <v>79.55</v>
      </c>
      <c r="S2992">
        <v>1221.4100000000001</v>
      </c>
    </row>
    <row r="2993" spans="1:19">
      <c r="A2993" t="s">
        <v>7181</v>
      </c>
      <c r="B2993" s="2">
        <v>43709</v>
      </c>
      <c r="C2993" t="s">
        <v>22</v>
      </c>
      <c r="D2993">
        <v>47</v>
      </c>
      <c r="E2993" t="s">
        <v>23</v>
      </c>
      <c r="F2993">
        <v>3</v>
      </c>
      <c r="G2993">
        <v>3</v>
      </c>
      <c r="H2993" t="s">
        <v>3686</v>
      </c>
      <c r="I2993">
        <v>4756</v>
      </c>
      <c r="J2993">
        <v>0</v>
      </c>
      <c r="K2993">
        <v>71</v>
      </c>
      <c r="L2993" t="s">
        <v>316</v>
      </c>
      <c r="M2993" t="s">
        <v>23</v>
      </c>
      <c r="N2993" t="s">
        <v>23</v>
      </c>
      <c r="O2993" t="s">
        <v>49</v>
      </c>
      <c r="P2993" t="s">
        <v>202</v>
      </c>
      <c r="Q2993" t="s">
        <v>27</v>
      </c>
      <c r="R2993">
        <v>66.2</v>
      </c>
      <c r="S2993">
        <v>7321.68</v>
      </c>
    </row>
    <row r="2994" spans="1:19">
      <c r="A2994" t="s">
        <v>7184</v>
      </c>
      <c r="B2994" s="2">
        <v>45086</v>
      </c>
      <c r="C2994" t="s">
        <v>22</v>
      </c>
      <c r="D2994">
        <v>42</v>
      </c>
      <c r="E2994" t="s">
        <v>39</v>
      </c>
      <c r="F2994">
        <v>0</v>
      </c>
      <c r="G2994">
        <v>3</v>
      </c>
      <c r="H2994" t="s">
        <v>3686</v>
      </c>
      <c r="I2994">
        <v>4191</v>
      </c>
      <c r="J2994">
        <v>0</v>
      </c>
      <c r="K2994">
        <v>26</v>
      </c>
      <c r="L2994" t="s">
        <v>15568</v>
      </c>
      <c r="M2994" t="s">
        <v>23</v>
      </c>
      <c r="N2994" t="s">
        <v>23</v>
      </c>
      <c r="O2994" t="s">
        <v>25</v>
      </c>
      <c r="P2994" t="s">
        <v>26</v>
      </c>
      <c r="Q2994" t="s">
        <v>27</v>
      </c>
      <c r="R2994">
        <v>98.65</v>
      </c>
      <c r="S2994">
        <v>3499</v>
      </c>
    </row>
    <row r="2995" spans="1:19">
      <c r="A2995" t="s">
        <v>7186</v>
      </c>
      <c r="B2995" s="2">
        <v>44116</v>
      </c>
      <c r="C2995" t="s">
        <v>33</v>
      </c>
      <c r="D2995">
        <v>26</v>
      </c>
      <c r="E2995" t="s">
        <v>23</v>
      </c>
      <c r="F2995">
        <v>2</v>
      </c>
      <c r="G2995">
        <v>3</v>
      </c>
      <c r="H2995" t="s">
        <v>3686</v>
      </c>
      <c r="I2995">
        <v>4292</v>
      </c>
      <c r="J2995">
        <v>1</v>
      </c>
      <c r="K2995">
        <v>58</v>
      </c>
      <c r="L2995" t="s">
        <v>142</v>
      </c>
      <c r="M2995" t="s">
        <v>23</v>
      </c>
      <c r="N2995" t="s">
        <v>23</v>
      </c>
      <c r="O2995" t="s">
        <v>49</v>
      </c>
      <c r="P2995" t="s">
        <v>164</v>
      </c>
      <c r="Q2995" t="s">
        <v>50</v>
      </c>
      <c r="R2995">
        <v>75.8</v>
      </c>
      <c r="S2995">
        <v>4582.21</v>
      </c>
    </row>
    <row r="2996" spans="1:19">
      <c r="A2996" t="s">
        <v>7188</v>
      </c>
      <c r="B2996" s="2">
        <v>45250</v>
      </c>
      <c r="C2996" t="s">
        <v>22</v>
      </c>
      <c r="D2996">
        <v>28</v>
      </c>
      <c r="E2996" t="s">
        <v>39</v>
      </c>
      <c r="F2996">
        <v>2</v>
      </c>
      <c r="G2996">
        <v>3</v>
      </c>
      <c r="H2996" t="s">
        <v>3686</v>
      </c>
      <c r="I2996">
        <v>4579</v>
      </c>
      <c r="J2996">
        <v>0</v>
      </c>
      <c r="K2996">
        <v>21</v>
      </c>
      <c r="L2996" t="s">
        <v>97</v>
      </c>
      <c r="M2996" t="s">
        <v>23</v>
      </c>
      <c r="N2996" t="s">
        <v>23</v>
      </c>
      <c r="O2996" t="s">
        <v>25</v>
      </c>
      <c r="P2996" t="s">
        <v>26</v>
      </c>
      <c r="Q2996" t="s">
        <v>27</v>
      </c>
      <c r="R2996">
        <v>80.349999999999994</v>
      </c>
      <c r="S2996">
        <v>2028.39</v>
      </c>
    </row>
    <row r="2997" spans="1:19">
      <c r="A2997" t="s">
        <v>7190</v>
      </c>
      <c r="B2997" s="2">
        <v>44302</v>
      </c>
      <c r="C2997" t="s">
        <v>22</v>
      </c>
      <c r="D2997">
        <v>61</v>
      </c>
      <c r="E2997" t="s">
        <v>23</v>
      </c>
      <c r="F2997">
        <v>0</v>
      </c>
      <c r="G2997">
        <v>3</v>
      </c>
      <c r="H2997" t="s">
        <v>3686</v>
      </c>
      <c r="I2997">
        <v>6069</v>
      </c>
      <c r="J2997">
        <v>3</v>
      </c>
      <c r="K2997">
        <v>52</v>
      </c>
      <c r="L2997" t="s">
        <v>142</v>
      </c>
      <c r="M2997" t="s">
        <v>23</v>
      </c>
      <c r="N2997" t="s">
        <v>23</v>
      </c>
      <c r="O2997" t="s">
        <v>25</v>
      </c>
      <c r="P2997" t="s">
        <v>164</v>
      </c>
      <c r="Q2997" t="s">
        <v>50</v>
      </c>
      <c r="R2997">
        <v>91.6</v>
      </c>
      <c r="S2997">
        <v>5624.84</v>
      </c>
    </row>
    <row r="2998" spans="1:19">
      <c r="A2998" t="s">
        <v>7193</v>
      </c>
      <c r="B2998" s="2">
        <v>43681</v>
      </c>
      <c r="C2998" t="s">
        <v>22</v>
      </c>
      <c r="D2998">
        <v>61</v>
      </c>
      <c r="E2998" t="s">
        <v>23</v>
      </c>
      <c r="F2998">
        <v>3</v>
      </c>
      <c r="G2998">
        <v>3</v>
      </c>
      <c r="H2998" t="s">
        <v>3686</v>
      </c>
      <c r="I2998">
        <v>4331</v>
      </c>
      <c r="J2998">
        <v>4</v>
      </c>
      <c r="K2998">
        <v>72</v>
      </c>
      <c r="L2998" t="s">
        <v>15568</v>
      </c>
      <c r="M2998" t="s">
        <v>23</v>
      </c>
      <c r="N2998" t="s">
        <v>23</v>
      </c>
      <c r="O2998" t="s">
        <v>25</v>
      </c>
      <c r="P2998" t="s">
        <v>164</v>
      </c>
      <c r="Q2998" t="s">
        <v>27</v>
      </c>
      <c r="R2998">
        <v>105.55</v>
      </c>
      <c r="S2998">
        <v>8152.01</v>
      </c>
    </row>
    <row r="2999" spans="1:19">
      <c r="A2999" t="s">
        <v>7195</v>
      </c>
      <c r="B2999" s="2">
        <v>45566</v>
      </c>
      <c r="C2999" t="s">
        <v>33</v>
      </c>
      <c r="D2999">
        <v>22</v>
      </c>
      <c r="E2999" t="s">
        <v>39</v>
      </c>
      <c r="F2999">
        <v>0</v>
      </c>
      <c r="G2999">
        <v>3</v>
      </c>
      <c r="H2999" t="s">
        <v>3686</v>
      </c>
      <c r="I2999">
        <v>4883</v>
      </c>
      <c r="J2999">
        <v>0</v>
      </c>
      <c r="K2999">
        <v>10</v>
      </c>
      <c r="L2999" t="s">
        <v>97</v>
      </c>
      <c r="M2999" t="s">
        <v>23</v>
      </c>
      <c r="N2999" t="s">
        <v>23</v>
      </c>
      <c r="O2999" t="s">
        <v>49</v>
      </c>
      <c r="P2999" t="s">
        <v>202</v>
      </c>
      <c r="Q2999" t="s">
        <v>50</v>
      </c>
      <c r="R2999">
        <v>64.900000000000006</v>
      </c>
      <c r="S2999">
        <v>1060.05</v>
      </c>
    </row>
    <row r="3000" spans="1:19">
      <c r="A3000" t="s">
        <v>7197</v>
      </c>
      <c r="B3000" s="2">
        <v>44733</v>
      </c>
      <c r="C3000" t="s">
        <v>22</v>
      </c>
      <c r="D3000">
        <v>54</v>
      </c>
      <c r="E3000" t="s">
        <v>39</v>
      </c>
      <c r="F3000">
        <v>0</v>
      </c>
      <c r="G3000">
        <v>3</v>
      </c>
      <c r="H3000" t="s">
        <v>3686</v>
      </c>
      <c r="I3000">
        <v>5393</v>
      </c>
      <c r="J3000">
        <v>0</v>
      </c>
      <c r="K3000">
        <v>38</v>
      </c>
      <c r="L3000" t="s">
        <v>40</v>
      </c>
      <c r="M3000" t="s">
        <v>23</v>
      </c>
      <c r="N3000" t="s">
        <v>23</v>
      </c>
      <c r="O3000" t="s">
        <v>25</v>
      </c>
      <c r="P3000" t="s">
        <v>26</v>
      </c>
      <c r="Q3000" t="s">
        <v>50</v>
      </c>
      <c r="R3000">
        <v>95.1</v>
      </c>
      <c r="S3000">
        <v>3946.18</v>
      </c>
    </row>
    <row r="3001" spans="1:19">
      <c r="A3001" t="s">
        <v>7199</v>
      </c>
      <c r="B3001" s="2">
        <v>44583</v>
      </c>
      <c r="C3001" t="s">
        <v>22</v>
      </c>
      <c r="D3001">
        <v>47</v>
      </c>
      <c r="E3001" t="s">
        <v>23</v>
      </c>
      <c r="F3001">
        <v>0</v>
      </c>
      <c r="G3001">
        <v>3</v>
      </c>
      <c r="H3001" t="s">
        <v>3686</v>
      </c>
      <c r="I3001">
        <v>2040</v>
      </c>
      <c r="J3001">
        <v>1</v>
      </c>
      <c r="K3001">
        <v>43</v>
      </c>
      <c r="L3001" t="s">
        <v>15568</v>
      </c>
      <c r="M3001" t="s">
        <v>23</v>
      </c>
      <c r="N3001" t="s">
        <v>23</v>
      </c>
      <c r="O3001" t="s">
        <v>25</v>
      </c>
      <c r="P3001" t="s">
        <v>202</v>
      </c>
      <c r="Q3001" t="s">
        <v>27</v>
      </c>
      <c r="R3001">
        <v>94.3</v>
      </c>
      <c r="S3001">
        <v>4150.5200000000004</v>
      </c>
    </row>
    <row r="3002" spans="1:19">
      <c r="A3002" t="s">
        <v>7201</v>
      </c>
      <c r="B3002" s="2">
        <v>43930</v>
      </c>
      <c r="C3002" t="s">
        <v>22</v>
      </c>
      <c r="D3002">
        <v>71</v>
      </c>
      <c r="E3002" t="s">
        <v>23</v>
      </c>
      <c r="F3002">
        <v>0</v>
      </c>
      <c r="G3002">
        <v>3</v>
      </c>
      <c r="H3002" t="s">
        <v>3686</v>
      </c>
      <c r="I3002">
        <v>6020</v>
      </c>
      <c r="J3002">
        <v>9</v>
      </c>
      <c r="K3002">
        <v>64</v>
      </c>
      <c r="L3002" t="s">
        <v>142</v>
      </c>
      <c r="M3002" t="s">
        <v>23</v>
      </c>
      <c r="N3002" t="s">
        <v>23</v>
      </c>
      <c r="O3002" t="s">
        <v>25</v>
      </c>
      <c r="P3002" t="s">
        <v>164</v>
      </c>
      <c r="Q3002" t="s">
        <v>27</v>
      </c>
      <c r="R3002">
        <v>94.25</v>
      </c>
      <c r="S3002">
        <v>7574.52</v>
      </c>
    </row>
    <row r="3003" spans="1:19">
      <c r="A3003" t="s">
        <v>7203</v>
      </c>
      <c r="B3003" s="2">
        <v>45408</v>
      </c>
      <c r="C3003" t="s">
        <v>22</v>
      </c>
      <c r="D3003">
        <v>79</v>
      </c>
      <c r="E3003" t="s">
        <v>39</v>
      </c>
      <c r="F3003">
        <v>0</v>
      </c>
      <c r="G3003">
        <v>3</v>
      </c>
      <c r="H3003" t="s">
        <v>3686</v>
      </c>
      <c r="I3003">
        <v>5610</v>
      </c>
      <c r="J3003">
        <v>0</v>
      </c>
      <c r="K3003">
        <v>16</v>
      </c>
      <c r="L3003" t="s">
        <v>97</v>
      </c>
      <c r="M3003" t="s">
        <v>23</v>
      </c>
      <c r="N3003" t="s">
        <v>23</v>
      </c>
      <c r="O3003" t="s">
        <v>25</v>
      </c>
      <c r="P3003" t="s">
        <v>164</v>
      </c>
      <c r="Q3003" t="s">
        <v>27</v>
      </c>
      <c r="R3003">
        <v>69.650000000000006</v>
      </c>
      <c r="S3003">
        <v>1409.7</v>
      </c>
    </row>
    <row r="3004" spans="1:19">
      <c r="A3004" t="s">
        <v>7205</v>
      </c>
      <c r="B3004" s="2">
        <v>43691</v>
      </c>
      <c r="C3004" t="s">
        <v>22</v>
      </c>
      <c r="D3004">
        <v>66</v>
      </c>
      <c r="E3004" t="s">
        <v>23</v>
      </c>
      <c r="F3004">
        <v>0</v>
      </c>
      <c r="G3004">
        <v>3</v>
      </c>
      <c r="H3004" t="s">
        <v>3686</v>
      </c>
      <c r="I3004">
        <v>4671</v>
      </c>
      <c r="J3004">
        <v>1</v>
      </c>
      <c r="K3004">
        <v>72</v>
      </c>
      <c r="L3004" t="s">
        <v>15568</v>
      </c>
      <c r="M3004" t="s">
        <v>23</v>
      </c>
      <c r="N3004" t="s">
        <v>23</v>
      </c>
      <c r="O3004" t="s">
        <v>49</v>
      </c>
      <c r="P3004" t="s">
        <v>164</v>
      </c>
      <c r="Q3004" t="s">
        <v>50</v>
      </c>
      <c r="R3004">
        <v>84.1</v>
      </c>
      <c r="S3004">
        <v>7227.25</v>
      </c>
    </row>
    <row r="3005" spans="1:19">
      <c r="A3005" t="s">
        <v>7207</v>
      </c>
      <c r="B3005" s="2">
        <v>44845</v>
      </c>
      <c r="C3005" t="s">
        <v>22</v>
      </c>
      <c r="D3005">
        <v>79</v>
      </c>
      <c r="E3005" t="s">
        <v>39</v>
      </c>
      <c r="F3005">
        <v>0</v>
      </c>
      <c r="G3005">
        <v>3</v>
      </c>
      <c r="H3005" t="s">
        <v>3686</v>
      </c>
      <c r="I3005">
        <v>4478</v>
      </c>
      <c r="J3005">
        <v>0</v>
      </c>
      <c r="K3005">
        <v>34</v>
      </c>
      <c r="L3005" t="s">
        <v>40</v>
      </c>
      <c r="M3005" t="s">
        <v>23</v>
      </c>
      <c r="N3005" t="s">
        <v>23</v>
      </c>
      <c r="O3005" t="s">
        <v>25</v>
      </c>
      <c r="P3005" t="s">
        <v>164</v>
      </c>
      <c r="Q3005" t="s">
        <v>50</v>
      </c>
      <c r="R3005">
        <v>69.150000000000006</v>
      </c>
      <c r="S3005">
        <v>2736.14</v>
      </c>
    </row>
    <row r="3006" spans="1:19">
      <c r="A3006" t="s">
        <v>7209</v>
      </c>
      <c r="B3006" s="2">
        <v>45062</v>
      </c>
      <c r="C3006" t="s">
        <v>22</v>
      </c>
      <c r="D3006">
        <v>67</v>
      </c>
      <c r="E3006" t="s">
        <v>23</v>
      </c>
      <c r="F3006">
        <v>0</v>
      </c>
      <c r="G3006">
        <v>3</v>
      </c>
      <c r="H3006" t="s">
        <v>3686</v>
      </c>
      <c r="I3006">
        <v>5755</v>
      </c>
      <c r="J3006">
        <v>7</v>
      </c>
      <c r="K3006">
        <v>27</v>
      </c>
      <c r="L3006" t="s">
        <v>15568</v>
      </c>
      <c r="M3006" t="s">
        <v>23</v>
      </c>
      <c r="N3006" t="s">
        <v>23</v>
      </c>
      <c r="O3006" t="s">
        <v>25</v>
      </c>
      <c r="P3006" t="s">
        <v>202</v>
      </c>
      <c r="Q3006" t="s">
        <v>27</v>
      </c>
      <c r="R3006">
        <v>85.9</v>
      </c>
      <c r="S3006">
        <v>3330.07</v>
      </c>
    </row>
    <row r="3007" spans="1:19">
      <c r="A3007" t="s">
        <v>7211</v>
      </c>
      <c r="B3007" s="2">
        <v>43943</v>
      </c>
      <c r="C3007" t="s">
        <v>22</v>
      </c>
      <c r="D3007">
        <v>72</v>
      </c>
      <c r="E3007" t="s">
        <v>39</v>
      </c>
      <c r="F3007">
        <v>0</v>
      </c>
      <c r="G3007">
        <v>3</v>
      </c>
      <c r="H3007" t="s">
        <v>3686</v>
      </c>
      <c r="I3007">
        <v>5125</v>
      </c>
      <c r="J3007">
        <v>0</v>
      </c>
      <c r="K3007">
        <v>64</v>
      </c>
      <c r="L3007" t="s">
        <v>142</v>
      </c>
      <c r="M3007" t="s">
        <v>23</v>
      </c>
      <c r="N3007" t="s">
        <v>23</v>
      </c>
      <c r="O3007" t="s">
        <v>25</v>
      </c>
      <c r="P3007" t="s">
        <v>26</v>
      </c>
      <c r="Q3007" t="s">
        <v>27</v>
      </c>
      <c r="R3007">
        <v>103.5</v>
      </c>
      <c r="S3007">
        <v>7777.45</v>
      </c>
    </row>
    <row r="3008" spans="1:19">
      <c r="A3008" t="s">
        <v>7214</v>
      </c>
      <c r="B3008" s="2">
        <v>43734</v>
      </c>
      <c r="C3008" t="s">
        <v>22</v>
      </c>
      <c r="D3008">
        <v>78</v>
      </c>
      <c r="E3008" t="s">
        <v>23</v>
      </c>
      <c r="F3008">
        <v>3</v>
      </c>
      <c r="G3008">
        <v>3</v>
      </c>
      <c r="H3008" t="s">
        <v>3686</v>
      </c>
      <c r="I3008">
        <v>5010</v>
      </c>
      <c r="J3008">
        <v>3</v>
      </c>
      <c r="K3008">
        <v>71</v>
      </c>
      <c r="L3008" t="s">
        <v>316</v>
      </c>
      <c r="M3008" t="s">
        <v>23</v>
      </c>
      <c r="N3008" t="s">
        <v>23</v>
      </c>
      <c r="O3008" t="s">
        <v>25</v>
      </c>
      <c r="P3008" t="s">
        <v>164</v>
      </c>
      <c r="Q3008" t="s">
        <v>27</v>
      </c>
      <c r="R3008">
        <v>105.55</v>
      </c>
      <c r="S3008">
        <v>9181.92</v>
      </c>
    </row>
    <row r="3009" spans="1:19">
      <c r="A3009" t="s">
        <v>7216</v>
      </c>
      <c r="B3009" s="2">
        <v>44303</v>
      </c>
      <c r="C3009" t="s">
        <v>33</v>
      </c>
      <c r="D3009">
        <v>55</v>
      </c>
      <c r="E3009" t="s">
        <v>23</v>
      </c>
      <c r="F3009">
        <v>0</v>
      </c>
      <c r="G3009">
        <v>3</v>
      </c>
      <c r="H3009" t="s">
        <v>3686</v>
      </c>
      <c r="I3009">
        <v>4044</v>
      </c>
      <c r="J3009">
        <v>0</v>
      </c>
      <c r="K3009">
        <v>52</v>
      </c>
      <c r="L3009" t="s">
        <v>15568</v>
      </c>
      <c r="M3009" t="s">
        <v>23</v>
      </c>
      <c r="N3009" t="s">
        <v>23</v>
      </c>
      <c r="O3009" t="s">
        <v>25</v>
      </c>
      <c r="P3009" t="s">
        <v>26</v>
      </c>
      <c r="Q3009" t="s">
        <v>50</v>
      </c>
      <c r="R3009">
        <v>102.7</v>
      </c>
      <c r="S3009">
        <v>7443.78</v>
      </c>
    </row>
    <row r="3010" spans="1:19">
      <c r="A3010" t="s">
        <v>7219</v>
      </c>
      <c r="B3010" s="2">
        <v>44585</v>
      </c>
      <c r="C3010" t="s">
        <v>22</v>
      </c>
      <c r="D3010">
        <v>30</v>
      </c>
      <c r="E3010" t="s">
        <v>23</v>
      </c>
      <c r="F3010">
        <v>0</v>
      </c>
      <c r="G3010">
        <v>3</v>
      </c>
      <c r="H3010" t="s">
        <v>3686</v>
      </c>
      <c r="I3010">
        <v>3716</v>
      </c>
      <c r="J3010">
        <v>1</v>
      </c>
      <c r="K3010">
        <v>43</v>
      </c>
      <c r="L3010" t="s">
        <v>15568</v>
      </c>
      <c r="M3010" t="s">
        <v>23</v>
      </c>
      <c r="N3010" t="s">
        <v>23</v>
      </c>
      <c r="O3010" t="s">
        <v>49</v>
      </c>
      <c r="P3010" t="s">
        <v>164</v>
      </c>
      <c r="Q3010" t="s">
        <v>50</v>
      </c>
      <c r="R3010">
        <v>79.150000000000006</v>
      </c>
      <c r="S3010">
        <v>5333.04</v>
      </c>
    </row>
    <row r="3011" spans="1:19">
      <c r="A3011" t="s">
        <v>7221</v>
      </c>
      <c r="B3011" s="2">
        <v>45489</v>
      </c>
      <c r="C3011" t="s">
        <v>22</v>
      </c>
      <c r="D3011">
        <v>62</v>
      </c>
      <c r="E3011" t="s">
        <v>39</v>
      </c>
      <c r="F3011">
        <v>0</v>
      </c>
      <c r="G3011">
        <v>3</v>
      </c>
      <c r="H3011" t="s">
        <v>3686</v>
      </c>
      <c r="I3011">
        <v>3037</v>
      </c>
      <c r="J3011">
        <v>0</v>
      </c>
      <c r="K3011">
        <v>13</v>
      </c>
      <c r="L3011" t="s">
        <v>97</v>
      </c>
      <c r="M3011" t="s">
        <v>23</v>
      </c>
      <c r="N3011" t="s">
        <v>39</v>
      </c>
      <c r="P3011" t="s">
        <v>164</v>
      </c>
      <c r="Q3011" t="s">
        <v>50</v>
      </c>
      <c r="R3011">
        <v>20</v>
      </c>
      <c r="S3011">
        <v>289.38</v>
      </c>
    </row>
    <row r="3012" spans="1:19">
      <c r="A3012" t="s">
        <v>7223</v>
      </c>
      <c r="B3012" s="2">
        <v>44688</v>
      </c>
      <c r="C3012" t="s">
        <v>33</v>
      </c>
      <c r="D3012">
        <v>23</v>
      </c>
      <c r="E3012" t="s">
        <v>23</v>
      </c>
      <c r="F3012">
        <v>2</v>
      </c>
      <c r="G3012">
        <v>3</v>
      </c>
      <c r="H3012" t="s">
        <v>3686</v>
      </c>
      <c r="I3012">
        <v>3154</v>
      </c>
      <c r="J3012">
        <v>3</v>
      </c>
      <c r="K3012">
        <v>39</v>
      </c>
      <c r="L3012" t="s">
        <v>15568</v>
      </c>
      <c r="M3012" t="s">
        <v>23</v>
      </c>
      <c r="N3012" t="s">
        <v>23</v>
      </c>
      <c r="O3012" t="s">
        <v>49</v>
      </c>
      <c r="P3012" t="s">
        <v>26</v>
      </c>
      <c r="Q3012" t="s">
        <v>50</v>
      </c>
      <c r="R3012">
        <v>51.05</v>
      </c>
      <c r="S3012">
        <v>2653.34</v>
      </c>
    </row>
    <row r="3013" spans="1:19">
      <c r="A3013" t="s">
        <v>7225</v>
      </c>
      <c r="B3013" s="2">
        <v>44616</v>
      </c>
      <c r="C3013" t="s">
        <v>22</v>
      </c>
      <c r="D3013">
        <v>59</v>
      </c>
      <c r="E3013" t="s">
        <v>23</v>
      </c>
      <c r="F3013">
        <v>0</v>
      </c>
      <c r="G3013">
        <v>3</v>
      </c>
      <c r="H3013" t="s">
        <v>3686</v>
      </c>
      <c r="I3013">
        <v>5106</v>
      </c>
      <c r="J3013">
        <v>1</v>
      </c>
      <c r="K3013">
        <v>42</v>
      </c>
      <c r="L3013" t="s">
        <v>15568</v>
      </c>
      <c r="M3013" t="s">
        <v>23</v>
      </c>
      <c r="N3013" t="s">
        <v>23</v>
      </c>
      <c r="O3013" t="s">
        <v>25</v>
      </c>
      <c r="P3013" t="s">
        <v>202</v>
      </c>
      <c r="Q3013" t="s">
        <v>27</v>
      </c>
      <c r="R3013">
        <v>108.3</v>
      </c>
      <c r="S3013">
        <v>6369.05</v>
      </c>
    </row>
    <row r="3014" spans="1:19">
      <c r="A3014" t="s">
        <v>7228</v>
      </c>
      <c r="B3014" s="2">
        <v>45525</v>
      </c>
      <c r="C3014" t="s">
        <v>33</v>
      </c>
      <c r="D3014">
        <v>53</v>
      </c>
      <c r="E3014" t="s">
        <v>39</v>
      </c>
      <c r="F3014">
        <v>0</v>
      </c>
      <c r="G3014">
        <v>3</v>
      </c>
      <c r="H3014" t="s">
        <v>3686</v>
      </c>
      <c r="I3014">
        <v>3854</v>
      </c>
      <c r="J3014">
        <v>0</v>
      </c>
      <c r="K3014">
        <v>12</v>
      </c>
      <c r="L3014" t="s">
        <v>97</v>
      </c>
      <c r="M3014" t="s">
        <v>23</v>
      </c>
      <c r="N3014" t="s">
        <v>23</v>
      </c>
      <c r="O3014" t="s">
        <v>49</v>
      </c>
      <c r="P3014" t="s">
        <v>26</v>
      </c>
      <c r="Q3014" t="s">
        <v>27</v>
      </c>
      <c r="R3014">
        <v>54.3</v>
      </c>
      <c r="S3014">
        <v>1236.06</v>
      </c>
    </row>
    <row r="3015" spans="1:19">
      <c r="A3015" t="s">
        <v>7230</v>
      </c>
      <c r="B3015" s="2">
        <v>43963</v>
      </c>
      <c r="C3015" t="s">
        <v>33</v>
      </c>
      <c r="D3015">
        <v>59</v>
      </c>
      <c r="E3015" t="s">
        <v>39</v>
      </c>
      <c r="F3015">
        <v>0</v>
      </c>
      <c r="G3015">
        <v>3</v>
      </c>
      <c r="H3015" t="s">
        <v>3686</v>
      </c>
      <c r="I3015">
        <v>6312</v>
      </c>
      <c r="J3015">
        <v>0</v>
      </c>
      <c r="K3015">
        <v>63</v>
      </c>
      <c r="L3015" t="s">
        <v>142</v>
      </c>
      <c r="M3015" t="s">
        <v>23</v>
      </c>
      <c r="N3015" t="s">
        <v>23</v>
      </c>
      <c r="O3015" t="s">
        <v>49</v>
      </c>
      <c r="P3015" t="s">
        <v>202</v>
      </c>
      <c r="Q3015" t="s">
        <v>50</v>
      </c>
      <c r="R3015">
        <v>58.55</v>
      </c>
      <c r="S3015">
        <v>5228.4399999999996</v>
      </c>
    </row>
    <row r="3016" spans="1:19">
      <c r="A3016" t="s">
        <v>7232</v>
      </c>
      <c r="B3016" s="2">
        <v>45760</v>
      </c>
      <c r="C3016" t="s">
        <v>33</v>
      </c>
      <c r="D3016">
        <v>35</v>
      </c>
      <c r="E3016" t="s">
        <v>39</v>
      </c>
      <c r="F3016">
        <v>0</v>
      </c>
      <c r="G3016">
        <v>3</v>
      </c>
      <c r="H3016" t="s">
        <v>3686</v>
      </c>
      <c r="I3016">
        <v>3808</v>
      </c>
      <c r="J3016">
        <v>0</v>
      </c>
      <c r="K3016">
        <v>4</v>
      </c>
      <c r="L3016" t="s">
        <v>48</v>
      </c>
      <c r="M3016" t="s">
        <v>23</v>
      </c>
      <c r="N3016" t="s">
        <v>39</v>
      </c>
      <c r="P3016" t="s">
        <v>164</v>
      </c>
      <c r="Q3016" t="s">
        <v>50</v>
      </c>
      <c r="R3016">
        <v>25.3</v>
      </c>
      <c r="S3016">
        <v>155.94999999999999</v>
      </c>
    </row>
    <row r="3017" spans="1:19">
      <c r="A3017" t="s">
        <v>7234</v>
      </c>
      <c r="B3017" s="2">
        <v>44330</v>
      </c>
      <c r="C3017" t="s">
        <v>33</v>
      </c>
      <c r="D3017">
        <v>24</v>
      </c>
      <c r="E3017" t="s">
        <v>23</v>
      </c>
      <c r="F3017">
        <v>0</v>
      </c>
      <c r="G3017">
        <v>3</v>
      </c>
      <c r="H3017" t="s">
        <v>3686</v>
      </c>
      <c r="I3017">
        <v>4207</v>
      </c>
      <c r="J3017">
        <v>4</v>
      </c>
      <c r="K3017">
        <v>51</v>
      </c>
      <c r="L3017" t="s">
        <v>142</v>
      </c>
      <c r="M3017" t="s">
        <v>23</v>
      </c>
      <c r="N3017" t="s">
        <v>23</v>
      </c>
      <c r="O3017" t="s">
        <v>56</v>
      </c>
      <c r="P3017" t="s">
        <v>202</v>
      </c>
      <c r="Q3017" t="s">
        <v>27</v>
      </c>
      <c r="R3017">
        <v>60.5</v>
      </c>
      <c r="S3017">
        <v>5551.33</v>
      </c>
    </row>
    <row r="3018" spans="1:19">
      <c r="A3018" t="s">
        <v>7236</v>
      </c>
      <c r="B3018" s="2">
        <v>44520</v>
      </c>
      <c r="C3018" t="s">
        <v>22</v>
      </c>
      <c r="D3018">
        <v>56</v>
      </c>
      <c r="E3018" t="s">
        <v>23</v>
      </c>
      <c r="F3018">
        <v>0</v>
      </c>
      <c r="G3018">
        <v>3</v>
      </c>
      <c r="H3018" t="s">
        <v>3686</v>
      </c>
      <c r="I3018">
        <v>2595</v>
      </c>
      <c r="J3018">
        <v>3</v>
      </c>
      <c r="K3018">
        <v>45</v>
      </c>
      <c r="L3018" t="s">
        <v>15568</v>
      </c>
      <c r="M3018" t="s">
        <v>23</v>
      </c>
      <c r="N3018" t="s">
        <v>23</v>
      </c>
      <c r="O3018" t="s">
        <v>49</v>
      </c>
      <c r="P3018" t="s">
        <v>202</v>
      </c>
      <c r="Q3018" t="s">
        <v>50</v>
      </c>
      <c r="R3018">
        <v>78.75</v>
      </c>
      <c r="S3018">
        <v>5392.55</v>
      </c>
    </row>
    <row r="3019" spans="1:19">
      <c r="A3019" t="s">
        <v>7238</v>
      </c>
      <c r="B3019" s="2">
        <v>44187</v>
      </c>
      <c r="C3019" t="s">
        <v>22</v>
      </c>
      <c r="D3019">
        <v>33</v>
      </c>
      <c r="E3019" t="s">
        <v>39</v>
      </c>
      <c r="F3019">
        <v>0</v>
      </c>
      <c r="G3019">
        <v>3</v>
      </c>
      <c r="H3019" t="s">
        <v>3686</v>
      </c>
      <c r="I3019">
        <v>4753</v>
      </c>
      <c r="J3019">
        <v>0</v>
      </c>
      <c r="K3019">
        <v>56</v>
      </c>
      <c r="L3019" t="s">
        <v>15568</v>
      </c>
      <c r="M3019" t="s">
        <v>23</v>
      </c>
      <c r="N3019" t="s">
        <v>23</v>
      </c>
      <c r="O3019" t="s">
        <v>56</v>
      </c>
      <c r="P3019" t="s">
        <v>202</v>
      </c>
      <c r="Q3019" t="s">
        <v>50</v>
      </c>
      <c r="R3019">
        <v>52.7</v>
      </c>
      <c r="S3019">
        <v>4229.8599999999997</v>
      </c>
    </row>
    <row r="3020" spans="1:19">
      <c r="A3020" t="s">
        <v>7241</v>
      </c>
      <c r="B3020" s="2">
        <v>43728</v>
      </c>
      <c r="C3020" t="s">
        <v>22</v>
      </c>
      <c r="D3020">
        <v>57</v>
      </c>
      <c r="E3020" t="s">
        <v>23</v>
      </c>
      <c r="F3020">
        <v>3</v>
      </c>
      <c r="G3020">
        <v>3</v>
      </c>
      <c r="H3020" t="s">
        <v>3686</v>
      </c>
      <c r="I3020">
        <v>6291</v>
      </c>
      <c r="J3020">
        <v>1</v>
      </c>
      <c r="K3020">
        <v>71</v>
      </c>
      <c r="L3020" t="s">
        <v>316</v>
      </c>
      <c r="M3020" t="s">
        <v>23</v>
      </c>
      <c r="N3020" t="s">
        <v>23</v>
      </c>
      <c r="O3020" t="s">
        <v>49</v>
      </c>
      <c r="P3020" t="s">
        <v>164</v>
      </c>
      <c r="Q3020" t="s">
        <v>50</v>
      </c>
      <c r="R3020">
        <v>90.3</v>
      </c>
      <c r="S3020">
        <v>7502.71</v>
      </c>
    </row>
    <row r="3021" spans="1:19">
      <c r="A3021" t="s">
        <v>7243</v>
      </c>
      <c r="B3021" s="2">
        <v>44608</v>
      </c>
      <c r="C3021" t="s">
        <v>33</v>
      </c>
      <c r="D3021">
        <v>48</v>
      </c>
      <c r="E3021" t="s">
        <v>23</v>
      </c>
      <c r="F3021">
        <v>3</v>
      </c>
      <c r="G3021">
        <v>3</v>
      </c>
      <c r="H3021" t="s">
        <v>3686</v>
      </c>
      <c r="I3021">
        <v>5643</v>
      </c>
      <c r="J3021">
        <v>5</v>
      </c>
      <c r="K3021">
        <v>42</v>
      </c>
      <c r="L3021" t="s">
        <v>142</v>
      </c>
      <c r="M3021" t="s">
        <v>23</v>
      </c>
      <c r="N3021" t="s">
        <v>23</v>
      </c>
      <c r="O3021" t="s">
        <v>25</v>
      </c>
      <c r="P3021" t="s">
        <v>202</v>
      </c>
      <c r="Q3021" t="s">
        <v>50</v>
      </c>
      <c r="R3021">
        <v>94.45</v>
      </c>
      <c r="S3021">
        <v>4331.34</v>
      </c>
    </row>
    <row r="3022" spans="1:19">
      <c r="A3022" t="s">
        <v>7245</v>
      </c>
      <c r="B3022" s="2">
        <v>45366</v>
      </c>
      <c r="C3022" t="s">
        <v>22</v>
      </c>
      <c r="D3022">
        <v>21</v>
      </c>
      <c r="E3022" t="s">
        <v>23</v>
      </c>
      <c r="F3022">
        <v>0</v>
      </c>
      <c r="G3022">
        <v>3</v>
      </c>
      <c r="H3022" t="s">
        <v>3686</v>
      </c>
      <c r="I3022">
        <v>3526</v>
      </c>
      <c r="J3022">
        <v>8</v>
      </c>
      <c r="K3022">
        <v>17</v>
      </c>
      <c r="L3022" t="s">
        <v>97</v>
      </c>
      <c r="M3022" t="s">
        <v>23</v>
      </c>
      <c r="N3022" t="s">
        <v>39</v>
      </c>
      <c r="P3022" t="s">
        <v>202</v>
      </c>
      <c r="Q3022" t="s">
        <v>27</v>
      </c>
      <c r="R3022">
        <v>19.899999999999999</v>
      </c>
      <c r="S3022">
        <v>579.48</v>
      </c>
    </row>
    <row r="3023" spans="1:19">
      <c r="A3023" t="s">
        <v>7247</v>
      </c>
      <c r="B3023" s="2">
        <v>45584</v>
      </c>
      <c r="C3023" t="s">
        <v>22</v>
      </c>
      <c r="D3023">
        <v>61</v>
      </c>
      <c r="E3023" t="s">
        <v>39</v>
      </c>
      <c r="F3023">
        <v>0</v>
      </c>
      <c r="G3023">
        <v>3</v>
      </c>
      <c r="H3023" t="s">
        <v>3686</v>
      </c>
      <c r="I3023">
        <v>2706</v>
      </c>
      <c r="J3023">
        <v>0</v>
      </c>
      <c r="K3023">
        <v>10</v>
      </c>
      <c r="L3023" t="s">
        <v>15568</v>
      </c>
      <c r="M3023" t="s">
        <v>23</v>
      </c>
      <c r="N3023" t="s">
        <v>39</v>
      </c>
      <c r="P3023" t="s">
        <v>26</v>
      </c>
      <c r="Q3023" t="s">
        <v>27</v>
      </c>
      <c r="R3023">
        <v>20</v>
      </c>
      <c r="S3023">
        <v>579.29999999999995</v>
      </c>
    </row>
    <row r="3024" spans="1:19">
      <c r="A3024" t="s">
        <v>7249</v>
      </c>
      <c r="B3024" s="2">
        <v>45607</v>
      </c>
      <c r="C3024" t="s">
        <v>22</v>
      </c>
      <c r="D3024">
        <v>27</v>
      </c>
      <c r="E3024" t="s">
        <v>39</v>
      </c>
      <c r="F3024">
        <v>0</v>
      </c>
      <c r="G3024">
        <v>3</v>
      </c>
      <c r="H3024" t="s">
        <v>3686</v>
      </c>
      <c r="I3024">
        <v>2788</v>
      </c>
      <c r="J3024">
        <v>0</v>
      </c>
      <c r="K3024">
        <v>9</v>
      </c>
      <c r="L3024" t="s">
        <v>15568</v>
      </c>
      <c r="M3024" t="s">
        <v>23</v>
      </c>
      <c r="N3024" t="s">
        <v>39</v>
      </c>
      <c r="P3024" t="s">
        <v>26</v>
      </c>
      <c r="Q3024" t="s">
        <v>50</v>
      </c>
      <c r="R3024">
        <v>19.850000000000001</v>
      </c>
      <c r="S3024">
        <v>545.46</v>
      </c>
    </row>
    <row r="3025" spans="1:19">
      <c r="A3025" t="s">
        <v>7251</v>
      </c>
      <c r="B3025" s="2">
        <v>45646</v>
      </c>
      <c r="C3025" t="s">
        <v>22</v>
      </c>
      <c r="D3025">
        <v>56</v>
      </c>
      <c r="E3025" t="s">
        <v>23</v>
      </c>
      <c r="F3025">
        <v>3</v>
      </c>
      <c r="G3025">
        <v>3</v>
      </c>
      <c r="H3025" t="s">
        <v>3686</v>
      </c>
      <c r="I3025">
        <v>5724</v>
      </c>
      <c r="J3025">
        <v>1</v>
      </c>
      <c r="K3025">
        <v>8</v>
      </c>
      <c r="L3025" t="s">
        <v>15568</v>
      </c>
      <c r="M3025" t="s">
        <v>23</v>
      </c>
      <c r="N3025" t="s">
        <v>23</v>
      </c>
      <c r="O3025" t="s">
        <v>49</v>
      </c>
      <c r="P3025" t="s">
        <v>26</v>
      </c>
      <c r="Q3025" t="s">
        <v>27</v>
      </c>
      <c r="R3025">
        <v>44.65</v>
      </c>
      <c r="S3025">
        <v>615.30999999999995</v>
      </c>
    </row>
    <row r="3026" spans="1:19">
      <c r="A3026" t="s">
        <v>7253</v>
      </c>
      <c r="B3026" s="2">
        <v>44260</v>
      </c>
      <c r="C3026" t="s">
        <v>22</v>
      </c>
      <c r="D3026">
        <v>45</v>
      </c>
      <c r="E3026" t="s">
        <v>39</v>
      </c>
      <c r="F3026">
        <v>0</v>
      </c>
      <c r="G3026">
        <v>3</v>
      </c>
      <c r="H3026" t="s">
        <v>3686</v>
      </c>
      <c r="I3026">
        <v>6245</v>
      </c>
      <c r="J3026">
        <v>0</v>
      </c>
      <c r="K3026">
        <v>53</v>
      </c>
      <c r="L3026" t="s">
        <v>142</v>
      </c>
      <c r="M3026" t="s">
        <v>39</v>
      </c>
      <c r="N3026" t="s">
        <v>23</v>
      </c>
      <c r="O3026" t="s">
        <v>49</v>
      </c>
      <c r="P3026" t="s">
        <v>26</v>
      </c>
      <c r="Q3026" t="s">
        <v>27</v>
      </c>
      <c r="R3026">
        <v>46.3</v>
      </c>
      <c r="S3026">
        <v>2546.85</v>
      </c>
    </row>
    <row r="3027" spans="1:19">
      <c r="A3027" t="s">
        <v>7255</v>
      </c>
      <c r="B3027" s="2">
        <v>45600</v>
      </c>
      <c r="C3027" t="s">
        <v>22</v>
      </c>
      <c r="D3027">
        <v>37</v>
      </c>
      <c r="E3027" t="s">
        <v>39</v>
      </c>
      <c r="F3027">
        <v>0</v>
      </c>
      <c r="G3027">
        <v>3</v>
      </c>
      <c r="H3027" t="s">
        <v>3686</v>
      </c>
      <c r="I3027">
        <v>3522</v>
      </c>
      <c r="J3027">
        <v>0</v>
      </c>
      <c r="K3027">
        <v>9</v>
      </c>
      <c r="L3027" t="s">
        <v>15568</v>
      </c>
      <c r="M3027" t="s">
        <v>23</v>
      </c>
      <c r="N3027" t="s">
        <v>23</v>
      </c>
      <c r="O3027" t="s">
        <v>25</v>
      </c>
      <c r="P3027" t="s">
        <v>26</v>
      </c>
      <c r="Q3027" t="s">
        <v>50</v>
      </c>
      <c r="R3027">
        <v>70.05</v>
      </c>
      <c r="S3027">
        <v>1091.75</v>
      </c>
    </row>
    <row r="3028" spans="1:19">
      <c r="A3028" t="s">
        <v>7257</v>
      </c>
      <c r="B3028" s="2">
        <v>44994</v>
      </c>
      <c r="C3028" t="s">
        <v>33</v>
      </c>
      <c r="D3028">
        <v>42</v>
      </c>
      <c r="E3028" t="s">
        <v>39</v>
      </c>
      <c r="F3028">
        <v>0</v>
      </c>
      <c r="G3028">
        <v>3</v>
      </c>
      <c r="H3028" t="s">
        <v>3686</v>
      </c>
      <c r="I3028">
        <v>2810</v>
      </c>
      <c r="J3028">
        <v>0</v>
      </c>
      <c r="K3028">
        <v>29</v>
      </c>
      <c r="L3028" t="s">
        <v>15568</v>
      </c>
      <c r="M3028" t="s">
        <v>23</v>
      </c>
      <c r="N3028" t="s">
        <v>23</v>
      </c>
      <c r="O3028" t="s">
        <v>49</v>
      </c>
      <c r="P3028" t="s">
        <v>202</v>
      </c>
      <c r="Q3028" t="s">
        <v>50</v>
      </c>
      <c r="R3028">
        <v>58</v>
      </c>
      <c r="S3028">
        <v>2153.84</v>
      </c>
    </row>
    <row r="3029" spans="1:19">
      <c r="A3029" t="s">
        <v>7260</v>
      </c>
      <c r="B3029" s="2">
        <v>45295</v>
      </c>
      <c r="C3029" t="s">
        <v>22</v>
      </c>
      <c r="D3029">
        <v>42</v>
      </c>
      <c r="E3029" t="s">
        <v>23</v>
      </c>
      <c r="F3029">
        <v>0</v>
      </c>
      <c r="G3029">
        <v>3</v>
      </c>
      <c r="H3029" t="s">
        <v>3686</v>
      </c>
      <c r="I3029">
        <v>4600</v>
      </c>
      <c r="J3029">
        <v>1</v>
      </c>
      <c r="K3029">
        <v>19</v>
      </c>
      <c r="L3029" t="s">
        <v>97</v>
      </c>
      <c r="M3029" t="s">
        <v>23</v>
      </c>
      <c r="N3029" t="s">
        <v>23</v>
      </c>
      <c r="O3029" t="s">
        <v>25</v>
      </c>
      <c r="P3029" t="s">
        <v>26</v>
      </c>
      <c r="Q3029" t="s">
        <v>50</v>
      </c>
      <c r="R3029">
        <v>88.8</v>
      </c>
      <c r="S3029">
        <v>2319.3000000000002</v>
      </c>
    </row>
    <row r="3030" spans="1:19">
      <c r="A3030" t="s">
        <v>7262</v>
      </c>
      <c r="B3030" s="2">
        <v>44059</v>
      </c>
      <c r="C3030" t="s">
        <v>22</v>
      </c>
      <c r="D3030">
        <v>42</v>
      </c>
      <c r="E3030" t="s">
        <v>23</v>
      </c>
      <c r="F3030">
        <v>0</v>
      </c>
      <c r="G3030">
        <v>3</v>
      </c>
      <c r="H3030" t="s">
        <v>3686</v>
      </c>
      <c r="I3030">
        <v>5488</v>
      </c>
      <c r="J3030">
        <v>6</v>
      </c>
      <c r="K3030">
        <v>60</v>
      </c>
      <c r="L3030" t="s">
        <v>142</v>
      </c>
      <c r="M3030" t="s">
        <v>23</v>
      </c>
      <c r="N3030" t="s">
        <v>23</v>
      </c>
      <c r="O3030" t="s">
        <v>49</v>
      </c>
      <c r="P3030" t="s">
        <v>202</v>
      </c>
      <c r="Q3030" t="s">
        <v>50</v>
      </c>
      <c r="R3030">
        <v>59.8</v>
      </c>
      <c r="S3030">
        <v>4475.55</v>
      </c>
    </row>
    <row r="3031" spans="1:19">
      <c r="A3031" t="s">
        <v>7264</v>
      </c>
      <c r="B3031" s="2">
        <v>43816</v>
      </c>
      <c r="C3031" t="s">
        <v>33</v>
      </c>
      <c r="D3031">
        <v>39</v>
      </c>
      <c r="E3031" t="s">
        <v>39</v>
      </c>
      <c r="F3031">
        <v>0</v>
      </c>
      <c r="G3031">
        <v>3</v>
      </c>
      <c r="H3031" t="s">
        <v>3686</v>
      </c>
      <c r="I3031">
        <v>5750</v>
      </c>
      <c r="J3031">
        <v>0</v>
      </c>
      <c r="K3031">
        <v>68</v>
      </c>
      <c r="L3031" t="s">
        <v>15568</v>
      </c>
      <c r="M3031" t="s">
        <v>39</v>
      </c>
      <c r="N3031" t="s">
        <v>23</v>
      </c>
      <c r="O3031" t="s">
        <v>56</v>
      </c>
      <c r="P3031" t="s">
        <v>26</v>
      </c>
      <c r="Q3031" t="s">
        <v>27</v>
      </c>
      <c r="R3031">
        <v>44.95</v>
      </c>
      <c r="S3031">
        <v>3085.35</v>
      </c>
    </row>
    <row r="3032" spans="1:19">
      <c r="A3032" t="s">
        <v>7266</v>
      </c>
      <c r="B3032" s="2">
        <v>44509</v>
      </c>
      <c r="C3032" t="s">
        <v>33</v>
      </c>
      <c r="D3032">
        <v>53</v>
      </c>
      <c r="E3032" t="s">
        <v>23</v>
      </c>
      <c r="F3032">
        <v>1</v>
      </c>
      <c r="G3032">
        <v>3</v>
      </c>
      <c r="H3032" t="s">
        <v>3686</v>
      </c>
      <c r="I3032">
        <v>2194</v>
      </c>
      <c r="J3032">
        <v>5</v>
      </c>
      <c r="K3032">
        <v>45</v>
      </c>
      <c r="L3032" t="s">
        <v>15568</v>
      </c>
      <c r="M3032" t="s">
        <v>23</v>
      </c>
      <c r="N3032" t="s">
        <v>39</v>
      </c>
      <c r="P3032" t="s">
        <v>164</v>
      </c>
      <c r="Q3032" t="s">
        <v>50</v>
      </c>
      <c r="R3032">
        <v>24.65</v>
      </c>
      <c r="S3032">
        <v>2861.95</v>
      </c>
    </row>
    <row r="3033" spans="1:19">
      <c r="A3033" t="s">
        <v>7268</v>
      </c>
      <c r="B3033" s="2">
        <v>43688</v>
      </c>
      <c r="C3033" t="s">
        <v>22</v>
      </c>
      <c r="D3033">
        <v>21</v>
      </c>
      <c r="E3033" t="s">
        <v>23</v>
      </c>
      <c r="F3033">
        <v>0</v>
      </c>
      <c r="G3033">
        <v>3</v>
      </c>
      <c r="H3033" t="s">
        <v>3686</v>
      </c>
      <c r="I3033">
        <v>4404</v>
      </c>
      <c r="J3033">
        <v>5</v>
      </c>
      <c r="K3033">
        <v>72</v>
      </c>
      <c r="L3033" t="s">
        <v>316</v>
      </c>
      <c r="M3033" t="s">
        <v>23</v>
      </c>
      <c r="N3033" t="s">
        <v>23</v>
      </c>
      <c r="O3033" t="s">
        <v>25</v>
      </c>
      <c r="P3033" t="s">
        <v>164</v>
      </c>
      <c r="Q3033" t="s">
        <v>27</v>
      </c>
      <c r="R3033">
        <v>116.05</v>
      </c>
      <c r="S3033">
        <v>10063.540000000001</v>
      </c>
    </row>
    <row r="3034" spans="1:19">
      <c r="A3034" t="s">
        <v>7270</v>
      </c>
      <c r="B3034" s="2">
        <v>43719</v>
      </c>
      <c r="C3034" t="s">
        <v>22</v>
      </c>
      <c r="D3034">
        <v>75</v>
      </c>
      <c r="E3034" t="s">
        <v>23</v>
      </c>
      <c r="F3034">
        <v>0</v>
      </c>
      <c r="G3034">
        <v>3</v>
      </c>
      <c r="H3034" t="s">
        <v>3686</v>
      </c>
      <c r="I3034">
        <v>5775</v>
      </c>
      <c r="J3034">
        <v>7</v>
      </c>
      <c r="K3034">
        <v>71</v>
      </c>
      <c r="L3034" t="s">
        <v>15568</v>
      </c>
      <c r="M3034" t="s">
        <v>23</v>
      </c>
      <c r="N3034" t="s">
        <v>23</v>
      </c>
      <c r="O3034" t="s">
        <v>25</v>
      </c>
      <c r="P3034" t="s">
        <v>26</v>
      </c>
      <c r="Q3034" t="s">
        <v>27</v>
      </c>
      <c r="R3034">
        <v>107.5</v>
      </c>
      <c r="S3034">
        <v>10025.44</v>
      </c>
    </row>
    <row r="3035" spans="1:19">
      <c r="A3035" t="s">
        <v>7272</v>
      </c>
      <c r="B3035" s="2">
        <v>43911</v>
      </c>
      <c r="C3035" t="s">
        <v>22</v>
      </c>
      <c r="D3035">
        <v>68</v>
      </c>
      <c r="E3035" t="s">
        <v>23</v>
      </c>
      <c r="F3035">
        <v>0</v>
      </c>
      <c r="G3035">
        <v>3</v>
      </c>
      <c r="H3035" t="s">
        <v>3686</v>
      </c>
      <c r="I3035">
        <v>5205</v>
      </c>
      <c r="J3035">
        <v>3</v>
      </c>
      <c r="K3035">
        <v>65</v>
      </c>
      <c r="L3035" t="s">
        <v>142</v>
      </c>
      <c r="M3035" t="s">
        <v>23</v>
      </c>
      <c r="N3035" t="s">
        <v>23</v>
      </c>
      <c r="O3035" t="s">
        <v>25</v>
      </c>
      <c r="P3035" t="s">
        <v>164</v>
      </c>
      <c r="Q3035" t="s">
        <v>50</v>
      </c>
      <c r="R3035">
        <v>92.7</v>
      </c>
      <c r="S3035">
        <v>7732.5</v>
      </c>
    </row>
    <row r="3036" spans="1:19">
      <c r="A3036" t="s">
        <v>7275</v>
      </c>
      <c r="B3036" s="2">
        <v>45162</v>
      </c>
      <c r="C3036" t="s">
        <v>22</v>
      </c>
      <c r="D3036">
        <v>71</v>
      </c>
      <c r="E3036" t="s">
        <v>39</v>
      </c>
      <c r="F3036">
        <v>0</v>
      </c>
      <c r="G3036">
        <v>3</v>
      </c>
      <c r="H3036" t="s">
        <v>3686</v>
      </c>
      <c r="I3036">
        <v>5531</v>
      </c>
      <c r="J3036">
        <v>0</v>
      </c>
      <c r="K3036">
        <v>24</v>
      </c>
      <c r="L3036" t="s">
        <v>15568</v>
      </c>
      <c r="M3036" t="s">
        <v>39</v>
      </c>
      <c r="N3036" t="s">
        <v>23</v>
      </c>
      <c r="O3036" t="s">
        <v>56</v>
      </c>
      <c r="P3036" t="s">
        <v>164</v>
      </c>
      <c r="Q3036" t="s">
        <v>50</v>
      </c>
      <c r="R3036">
        <v>35.75</v>
      </c>
      <c r="S3036">
        <v>830.8</v>
      </c>
    </row>
    <row r="3037" spans="1:19">
      <c r="A3037" t="s">
        <v>7277</v>
      </c>
      <c r="B3037" s="2">
        <v>44983</v>
      </c>
      <c r="C3037" t="s">
        <v>22</v>
      </c>
      <c r="D3037">
        <v>44</v>
      </c>
      <c r="E3037" t="s">
        <v>39</v>
      </c>
      <c r="F3037">
        <v>0</v>
      </c>
      <c r="G3037">
        <v>3</v>
      </c>
      <c r="H3037" t="s">
        <v>3686</v>
      </c>
      <c r="I3037">
        <v>3597</v>
      </c>
      <c r="J3037">
        <v>0</v>
      </c>
      <c r="K3037">
        <v>30</v>
      </c>
      <c r="L3037" t="s">
        <v>40</v>
      </c>
      <c r="M3037" t="s">
        <v>23</v>
      </c>
      <c r="N3037" t="s">
        <v>23</v>
      </c>
      <c r="O3037" t="s">
        <v>25</v>
      </c>
      <c r="P3037" t="s">
        <v>26</v>
      </c>
      <c r="Q3037" t="s">
        <v>50</v>
      </c>
      <c r="R3037">
        <v>95</v>
      </c>
      <c r="S3037">
        <v>2938.5</v>
      </c>
    </row>
    <row r="3038" spans="1:19">
      <c r="A3038" t="s">
        <v>7279</v>
      </c>
      <c r="B3038" s="2">
        <v>43740</v>
      </c>
      <c r="C3038" t="s">
        <v>22</v>
      </c>
      <c r="D3038">
        <v>36</v>
      </c>
      <c r="E3038" t="s">
        <v>23</v>
      </c>
      <c r="F3038">
        <v>2</v>
      </c>
      <c r="G3038">
        <v>3</v>
      </c>
      <c r="H3038" t="s">
        <v>3686</v>
      </c>
      <c r="I3038">
        <v>4485</v>
      </c>
      <c r="J3038">
        <v>5</v>
      </c>
      <c r="K3038">
        <v>70</v>
      </c>
      <c r="L3038" t="s">
        <v>316</v>
      </c>
      <c r="M3038" t="s">
        <v>23</v>
      </c>
      <c r="N3038" t="s">
        <v>39</v>
      </c>
      <c r="P3038" t="s">
        <v>164</v>
      </c>
      <c r="Q3038" t="s">
        <v>50</v>
      </c>
      <c r="R3038">
        <v>20.05</v>
      </c>
      <c r="S3038">
        <v>4760.1499999999996</v>
      </c>
    </row>
    <row r="3039" spans="1:19">
      <c r="A3039" t="s">
        <v>7281</v>
      </c>
      <c r="B3039" s="2">
        <v>44171</v>
      </c>
      <c r="C3039" t="s">
        <v>33</v>
      </c>
      <c r="D3039">
        <v>47</v>
      </c>
      <c r="E3039" t="s">
        <v>23</v>
      </c>
      <c r="F3039">
        <v>0</v>
      </c>
      <c r="G3039">
        <v>3</v>
      </c>
      <c r="H3039" t="s">
        <v>3686</v>
      </c>
      <c r="I3039">
        <v>6198</v>
      </c>
      <c r="J3039">
        <v>2</v>
      </c>
      <c r="K3039">
        <v>56</v>
      </c>
      <c r="L3039" t="s">
        <v>15568</v>
      </c>
      <c r="M3039" t="s">
        <v>23</v>
      </c>
      <c r="N3039" t="s">
        <v>23</v>
      </c>
      <c r="O3039" t="s">
        <v>49</v>
      </c>
      <c r="P3039" t="s">
        <v>202</v>
      </c>
      <c r="Q3039" t="s">
        <v>27</v>
      </c>
      <c r="R3039">
        <v>68.75</v>
      </c>
      <c r="S3039">
        <v>6208.16</v>
      </c>
    </row>
    <row r="3040" spans="1:19">
      <c r="A3040" t="s">
        <v>7283</v>
      </c>
      <c r="B3040" s="2">
        <v>45738</v>
      </c>
      <c r="C3040" t="s">
        <v>33</v>
      </c>
      <c r="D3040">
        <v>58</v>
      </c>
      <c r="E3040" t="s">
        <v>23</v>
      </c>
      <c r="F3040">
        <v>2</v>
      </c>
      <c r="G3040">
        <v>3</v>
      </c>
      <c r="H3040" t="s">
        <v>3686</v>
      </c>
      <c r="I3040">
        <v>2492</v>
      </c>
      <c r="J3040">
        <v>10</v>
      </c>
      <c r="K3040">
        <v>5</v>
      </c>
      <c r="L3040" t="s">
        <v>48</v>
      </c>
      <c r="M3040" t="s">
        <v>23</v>
      </c>
      <c r="N3040" t="s">
        <v>23</v>
      </c>
      <c r="O3040" t="s">
        <v>56</v>
      </c>
      <c r="P3040" t="s">
        <v>26</v>
      </c>
      <c r="Q3040" t="s">
        <v>50</v>
      </c>
      <c r="R3040">
        <v>44.8</v>
      </c>
      <c r="S3040">
        <v>398.45</v>
      </c>
    </row>
    <row r="3041" spans="1:19">
      <c r="A3041" t="s">
        <v>7285</v>
      </c>
      <c r="B3041" s="2">
        <v>43974</v>
      </c>
      <c r="C3041" t="s">
        <v>33</v>
      </c>
      <c r="D3041">
        <v>45</v>
      </c>
      <c r="E3041" t="s">
        <v>23</v>
      </c>
      <c r="F3041">
        <v>0</v>
      </c>
      <c r="G3041">
        <v>3</v>
      </c>
      <c r="H3041" t="s">
        <v>3686</v>
      </c>
      <c r="I3041">
        <v>6063</v>
      </c>
      <c r="J3041">
        <v>1</v>
      </c>
      <c r="K3041">
        <v>63</v>
      </c>
      <c r="L3041" t="s">
        <v>142</v>
      </c>
      <c r="M3041" t="s">
        <v>23</v>
      </c>
      <c r="N3041" t="s">
        <v>23</v>
      </c>
      <c r="O3041" t="s">
        <v>25</v>
      </c>
      <c r="P3041" t="s">
        <v>202</v>
      </c>
      <c r="Q3041" t="s">
        <v>50</v>
      </c>
      <c r="R3041">
        <v>81.2</v>
      </c>
      <c r="S3041">
        <v>7412.65</v>
      </c>
    </row>
    <row r="3042" spans="1:19">
      <c r="A3042" t="s">
        <v>7287</v>
      </c>
      <c r="B3042" s="2">
        <v>45853</v>
      </c>
      <c r="C3042" t="s">
        <v>22</v>
      </c>
      <c r="D3042">
        <v>56</v>
      </c>
      <c r="E3042" t="s">
        <v>39</v>
      </c>
      <c r="F3042">
        <v>0</v>
      </c>
      <c r="G3042">
        <v>3</v>
      </c>
      <c r="H3042" t="s">
        <v>3751</v>
      </c>
      <c r="I3042">
        <v>5820</v>
      </c>
      <c r="J3042">
        <v>0</v>
      </c>
      <c r="K3042">
        <v>1</v>
      </c>
      <c r="L3042" t="s">
        <v>48</v>
      </c>
      <c r="M3042" t="s">
        <v>23</v>
      </c>
      <c r="N3042" t="s">
        <v>39</v>
      </c>
      <c r="P3042" t="s">
        <v>26</v>
      </c>
      <c r="Q3042" t="s">
        <v>27</v>
      </c>
      <c r="R3042">
        <v>19.45</v>
      </c>
      <c r="S3042">
        <v>66.040000000000006</v>
      </c>
    </row>
    <row r="3043" spans="1:19">
      <c r="A3043" t="s">
        <v>7289</v>
      </c>
      <c r="B3043" s="2">
        <v>43691</v>
      </c>
      <c r="C3043" t="s">
        <v>22</v>
      </c>
      <c r="D3043">
        <v>62</v>
      </c>
      <c r="E3043" t="s">
        <v>23</v>
      </c>
      <c r="F3043">
        <v>0</v>
      </c>
      <c r="G3043">
        <v>3</v>
      </c>
      <c r="H3043" t="s">
        <v>3686</v>
      </c>
      <c r="I3043">
        <v>5444</v>
      </c>
      <c r="J3043">
        <v>7</v>
      </c>
      <c r="K3043">
        <v>72</v>
      </c>
      <c r="L3043" t="s">
        <v>15568</v>
      </c>
      <c r="M3043" t="s">
        <v>23</v>
      </c>
      <c r="N3043" t="s">
        <v>23</v>
      </c>
      <c r="O3043" t="s">
        <v>25</v>
      </c>
      <c r="P3043" t="s">
        <v>164</v>
      </c>
      <c r="Q3043" t="s">
        <v>50</v>
      </c>
      <c r="R3043">
        <v>110.6</v>
      </c>
      <c r="S3043">
        <v>8273.24</v>
      </c>
    </row>
    <row r="3044" spans="1:19">
      <c r="A3044" t="s">
        <v>7291</v>
      </c>
      <c r="B3044" s="2">
        <v>44021</v>
      </c>
      <c r="C3044" t="s">
        <v>22</v>
      </c>
      <c r="D3044">
        <v>55</v>
      </c>
      <c r="E3044" t="s">
        <v>23</v>
      </c>
      <c r="F3044">
        <v>1</v>
      </c>
      <c r="G3044">
        <v>3</v>
      </c>
      <c r="H3044" t="s">
        <v>3686</v>
      </c>
      <c r="I3044">
        <v>4000</v>
      </c>
      <c r="J3044">
        <v>4</v>
      </c>
      <c r="K3044">
        <v>61</v>
      </c>
      <c r="L3044" t="s">
        <v>142</v>
      </c>
      <c r="M3044" t="s">
        <v>23</v>
      </c>
      <c r="N3044" t="s">
        <v>23</v>
      </c>
      <c r="O3044" t="s">
        <v>25</v>
      </c>
      <c r="P3044" t="s">
        <v>202</v>
      </c>
      <c r="Q3044" t="s">
        <v>27</v>
      </c>
      <c r="R3044">
        <v>98.45</v>
      </c>
      <c r="S3044">
        <v>8680.9699999999993</v>
      </c>
    </row>
    <row r="3045" spans="1:19">
      <c r="A3045" t="s">
        <v>7294</v>
      </c>
      <c r="B3045" s="2">
        <v>44340</v>
      </c>
      <c r="C3045" t="s">
        <v>33</v>
      </c>
      <c r="D3045">
        <v>41</v>
      </c>
      <c r="E3045" t="s">
        <v>23</v>
      </c>
      <c r="F3045">
        <v>2</v>
      </c>
      <c r="G3045">
        <v>3</v>
      </c>
      <c r="H3045" t="s">
        <v>3686</v>
      </c>
      <c r="I3045">
        <v>6321</v>
      </c>
      <c r="J3045">
        <v>6</v>
      </c>
      <c r="K3045">
        <v>51</v>
      </c>
      <c r="L3045" t="s">
        <v>15568</v>
      </c>
      <c r="M3045" t="s">
        <v>23</v>
      </c>
      <c r="N3045" t="s">
        <v>23</v>
      </c>
      <c r="O3045" t="s">
        <v>25</v>
      </c>
      <c r="P3045" t="s">
        <v>26</v>
      </c>
      <c r="Q3045" t="s">
        <v>27</v>
      </c>
      <c r="R3045">
        <v>79.150000000000006</v>
      </c>
      <c r="S3045">
        <v>4147.58</v>
      </c>
    </row>
    <row r="3046" spans="1:19">
      <c r="A3046" t="s">
        <v>7296</v>
      </c>
      <c r="B3046" s="2">
        <v>44508</v>
      </c>
      <c r="C3046" t="s">
        <v>33</v>
      </c>
      <c r="D3046">
        <v>29</v>
      </c>
      <c r="E3046" t="s">
        <v>23</v>
      </c>
      <c r="F3046">
        <v>2</v>
      </c>
      <c r="G3046">
        <v>3</v>
      </c>
      <c r="H3046" t="s">
        <v>3686</v>
      </c>
      <c r="I3046">
        <v>3937</v>
      </c>
      <c r="J3046">
        <v>10</v>
      </c>
      <c r="K3046">
        <v>45</v>
      </c>
      <c r="L3046" t="s">
        <v>142</v>
      </c>
      <c r="M3046" t="s">
        <v>39</v>
      </c>
      <c r="N3046" t="s">
        <v>23</v>
      </c>
      <c r="O3046" t="s">
        <v>49</v>
      </c>
      <c r="P3046" t="s">
        <v>26</v>
      </c>
      <c r="Q3046" t="s">
        <v>27</v>
      </c>
      <c r="R3046">
        <v>50.9</v>
      </c>
      <c r="S3046">
        <v>2333.85</v>
      </c>
    </row>
    <row r="3047" spans="1:19">
      <c r="A3047" t="s">
        <v>7298</v>
      </c>
      <c r="B3047" s="2">
        <v>44075</v>
      </c>
      <c r="C3047" t="s">
        <v>22</v>
      </c>
      <c r="D3047">
        <v>54</v>
      </c>
      <c r="E3047" t="s">
        <v>23</v>
      </c>
      <c r="F3047">
        <v>0</v>
      </c>
      <c r="G3047">
        <v>3</v>
      </c>
      <c r="H3047" t="s">
        <v>3686</v>
      </c>
      <c r="I3047">
        <v>6432</v>
      </c>
      <c r="J3047">
        <v>3</v>
      </c>
      <c r="K3047">
        <v>59</v>
      </c>
      <c r="L3047" t="s">
        <v>15568</v>
      </c>
      <c r="M3047" t="s">
        <v>23</v>
      </c>
      <c r="N3047" t="s">
        <v>23</v>
      </c>
      <c r="O3047" t="s">
        <v>49</v>
      </c>
      <c r="P3047" t="s">
        <v>202</v>
      </c>
      <c r="Q3047" t="s">
        <v>50</v>
      </c>
      <c r="R3047">
        <v>66.400000000000006</v>
      </c>
      <c r="S3047">
        <v>4905.74</v>
      </c>
    </row>
    <row r="3048" spans="1:19">
      <c r="A3048" t="s">
        <v>7300</v>
      </c>
      <c r="B3048" s="2">
        <v>44020</v>
      </c>
      <c r="C3048" t="s">
        <v>22</v>
      </c>
      <c r="D3048">
        <v>49</v>
      </c>
      <c r="E3048" t="s">
        <v>23</v>
      </c>
      <c r="F3048">
        <v>1</v>
      </c>
      <c r="G3048">
        <v>3</v>
      </c>
      <c r="H3048" t="s">
        <v>3686</v>
      </c>
      <c r="I3048">
        <v>6495</v>
      </c>
      <c r="J3048">
        <v>3</v>
      </c>
      <c r="K3048">
        <v>61</v>
      </c>
      <c r="L3048" t="s">
        <v>15568</v>
      </c>
      <c r="M3048" t="s">
        <v>39</v>
      </c>
      <c r="N3048" t="s">
        <v>23</v>
      </c>
      <c r="O3048" t="s">
        <v>49</v>
      </c>
      <c r="P3048" t="s">
        <v>26</v>
      </c>
      <c r="Q3048" t="s">
        <v>27</v>
      </c>
      <c r="R3048">
        <v>33.6</v>
      </c>
      <c r="S3048">
        <v>2227.1999999999998</v>
      </c>
    </row>
    <row r="3049" spans="1:19">
      <c r="A3049" t="s">
        <v>7302</v>
      </c>
      <c r="B3049" s="2">
        <v>44117</v>
      </c>
      <c r="C3049" t="s">
        <v>33</v>
      </c>
      <c r="D3049">
        <v>24</v>
      </c>
      <c r="E3049" t="s">
        <v>23</v>
      </c>
      <c r="F3049">
        <v>0</v>
      </c>
      <c r="G3049">
        <v>3</v>
      </c>
      <c r="H3049" t="s">
        <v>3686</v>
      </c>
      <c r="I3049">
        <v>5912</v>
      </c>
      <c r="J3049">
        <v>0</v>
      </c>
      <c r="K3049">
        <v>58</v>
      </c>
      <c r="L3049" t="s">
        <v>15568</v>
      </c>
      <c r="M3049" t="s">
        <v>23</v>
      </c>
      <c r="N3049" t="s">
        <v>23</v>
      </c>
      <c r="O3049" t="s">
        <v>49</v>
      </c>
      <c r="P3049" t="s">
        <v>26</v>
      </c>
      <c r="Q3049" t="s">
        <v>50</v>
      </c>
      <c r="R3049">
        <v>65.25</v>
      </c>
      <c r="S3049">
        <v>6230.88</v>
      </c>
    </row>
    <row r="3050" spans="1:19">
      <c r="A3050" t="s">
        <v>7304</v>
      </c>
      <c r="B3050" s="2">
        <v>43753</v>
      </c>
      <c r="C3050" t="s">
        <v>33</v>
      </c>
      <c r="D3050">
        <v>47</v>
      </c>
      <c r="E3050" t="s">
        <v>23</v>
      </c>
      <c r="F3050">
        <v>3</v>
      </c>
      <c r="G3050">
        <v>3</v>
      </c>
      <c r="H3050" t="s">
        <v>3686</v>
      </c>
      <c r="I3050">
        <v>6477</v>
      </c>
      <c r="J3050">
        <v>9</v>
      </c>
      <c r="K3050">
        <v>70</v>
      </c>
      <c r="L3050" t="s">
        <v>316</v>
      </c>
      <c r="M3050" t="s">
        <v>23</v>
      </c>
      <c r="N3050" t="s">
        <v>23</v>
      </c>
      <c r="O3050" t="s">
        <v>49</v>
      </c>
      <c r="P3050" t="s">
        <v>164</v>
      </c>
      <c r="Q3050" t="s">
        <v>50</v>
      </c>
      <c r="R3050">
        <v>75.349999999999994</v>
      </c>
      <c r="S3050">
        <v>8204.85</v>
      </c>
    </row>
    <row r="3051" spans="1:19">
      <c r="A3051" t="s">
        <v>7306</v>
      </c>
      <c r="B3051" s="2">
        <v>45834</v>
      </c>
      <c r="C3051" t="s">
        <v>22</v>
      </c>
      <c r="D3051">
        <v>35</v>
      </c>
      <c r="E3051" t="s">
        <v>39</v>
      </c>
      <c r="F3051">
        <v>0</v>
      </c>
      <c r="G3051">
        <v>3</v>
      </c>
      <c r="H3051" t="s">
        <v>3751</v>
      </c>
      <c r="I3051">
        <v>3300</v>
      </c>
      <c r="J3051">
        <v>0</v>
      </c>
      <c r="K3051">
        <v>2</v>
      </c>
      <c r="L3051" t="s">
        <v>48</v>
      </c>
      <c r="M3051" t="s">
        <v>23</v>
      </c>
      <c r="N3051" t="s">
        <v>39</v>
      </c>
      <c r="P3051" t="s">
        <v>26</v>
      </c>
      <c r="Q3051" t="s">
        <v>50</v>
      </c>
      <c r="R3051">
        <v>19.850000000000001</v>
      </c>
      <c r="S3051">
        <v>106.54</v>
      </c>
    </row>
    <row r="3052" spans="1:19">
      <c r="A3052" t="s">
        <v>7308</v>
      </c>
      <c r="B3052" s="2">
        <v>45093</v>
      </c>
      <c r="C3052" t="s">
        <v>22</v>
      </c>
      <c r="D3052">
        <v>27</v>
      </c>
      <c r="E3052" t="s">
        <v>39</v>
      </c>
      <c r="F3052">
        <v>0</v>
      </c>
      <c r="G3052">
        <v>3</v>
      </c>
      <c r="H3052" t="s">
        <v>3686</v>
      </c>
      <c r="I3052">
        <v>3178</v>
      </c>
      <c r="J3052">
        <v>0</v>
      </c>
      <c r="K3052">
        <v>26</v>
      </c>
      <c r="L3052" t="s">
        <v>15568</v>
      </c>
      <c r="M3052" t="s">
        <v>23</v>
      </c>
      <c r="N3052" t="s">
        <v>23</v>
      </c>
      <c r="O3052" t="s">
        <v>25</v>
      </c>
      <c r="P3052" t="s">
        <v>26</v>
      </c>
      <c r="Q3052" t="s">
        <v>27</v>
      </c>
      <c r="R3052">
        <v>85.75</v>
      </c>
      <c r="S3052">
        <v>3195.6</v>
      </c>
    </row>
    <row r="3053" spans="1:19">
      <c r="A3053" t="s">
        <v>7310</v>
      </c>
      <c r="B3053" s="2">
        <v>44847</v>
      </c>
      <c r="C3053" t="s">
        <v>22</v>
      </c>
      <c r="D3053">
        <v>48</v>
      </c>
      <c r="E3053" t="s">
        <v>23</v>
      </c>
      <c r="F3053">
        <v>1</v>
      </c>
      <c r="G3053">
        <v>3</v>
      </c>
      <c r="H3053" t="s">
        <v>3686</v>
      </c>
      <c r="I3053">
        <v>4985</v>
      </c>
      <c r="J3053">
        <v>1</v>
      </c>
      <c r="K3053">
        <v>34</v>
      </c>
      <c r="L3053" t="s">
        <v>40</v>
      </c>
      <c r="M3053" t="s">
        <v>23</v>
      </c>
      <c r="N3053" t="s">
        <v>39</v>
      </c>
      <c r="P3053" t="s">
        <v>26</v>
      </c>
      <c r="Q3053" t="s">
        <v>50</v>
      </c>
      <c r="R3053">
        <v>20.8</v>
      </c>
      <c r="S3053">
        <v>2104.19</v>
      </c>
    </row>
    <row r="3054" spans="1:19">
      <c r="A3054" t="s">
        <v>7313</v>
      </c>
      <c r="B3054" s="2">
        <v>44518</v>
      </c>
      <c r="C3054" t="s">
        <v>33</v>
      </c>
      <c r="D3054">
        <v>44</v>
      </c>
      <c r="E3054" t="s">
        <v>39</v>
      </c>
      <c r="F3054">
        <v>0</v>
      </c>
      <c r="G3054">
        <v>3</v>
      </c>
      <c r="H3054" t="s">
        <v>3686</v>
      </c>
      <c r="I3054">
        <v>4868</v>
      </c>
      <c r="J3054">
        <v>0</v>
      </c>
      <c r="K3054">
        <v>45</v>
      </c>
      <c r="L3054" t="s">
        <v>15568</v>
      </c>
      <c r="M3054" t="s">
        <v>23</v>
      </c>
      <c r="N3054" t="s">
        <v>23</v>
      </c>
      <c r="O3054" t="s">
        <v>25</v>
      </c>
      <c r="P3054" t="s">
        <v>202</v>
      </c>
      <c r="Q3054" t="s">
        <v>27</v>
      </c>
      <c r="R3054">
        <v>100.3</v>
      </c>
      <c r="S3054">
        <v>4530.3</v>
      </c>
    </row>
    <row r="3055" spans="1:19">
      <c r="A3055" t="s">
        <v>7315</v>
      </c>
      <c r="B3055" s="2">
        <v>45376</v>
      </c>
      <c r="C3055" t="s">
        <v>33</v>
      </c>
      <c r="D3055">
        <v>27</v>
      </c>
      <c r="E3055" t="s">
        <v>23</v>
      </c>
      <c r="F3055">
        <v>0</v>
      </c>
      <c r="G3055">
        <v>3</v>
      </c>
      <c r="H3055" t="s">
        <v>3686</v>
      </c>
      <c r="I3055">
        <v>4852</v>
      </c>
      <c r="J3055">
        <v>5</v>
      </c>
      <c r="K3055">
        <v>17</v>
      </c>
      <c r="L3055" t="s">
        <v>97</v>
      </c>
      <c r="M3055" t="s">
        <v>23</v>
      </c>
      <c r="N3055" t="s">
        <v>23</v>
      </c>
      <c r="O3055" t="s">
        <v>49</v>
      </c>
      <c r="P3055" t="s">
        <v>26</v>
      </c>
      <c r="Q3055" t="s">
        <v>27</v>
      </c>
      <c r="R3055">
        <v>75.400000000000006</v>
      </c>
      <c r="S3055">
        <v>1451.75</v>
      </c>
    </row>
    <row r="3056" spans="1:19">
      <c r="A3056" t="s">
        <v>7317</v>
      </c>
      <c r="B3056" s="2">
        <v>44083</v>
      </c>
      <c r="C3056" t="s">
        <v>22</v>
      </c>
      <c r="D3056">
        <v>29</v>
      </c>
      <c r="E3056" t="s">
        <v>39</v>
      </c>
      <c r="F3056">
        <v>0</v>
      </c>
      <c r="G3056">
        <v>3</v>
      </c>
      <c r="H3056" t="s">
        <v>3686</v>
      </c>
      <c r="I3056">
        <v>4293</v>
      </c>
      <c r="J3056">
        <v>0</v>
      </c>
      <c r="K3056">
        <v>59</v>
      </c>
      <c r="L3056" t="s">
        <v>142</v>
      </c>
      <c r="M3056" t="s">
        <v>23</v>
      </c>
      <c r="N3056" t="s">
        <v>23</v>
      </c>
      <c r="O3056" t="s">
        <v>56</v>
      </c>
      <c r="P3056" t="s">
        <v>164</v>
      </c>
      <c r="Q3056" t="s">
        <v>50</v>
      </c>
      <c r="R3056">
        <v>54.15</v>
      </c>
      <c r="S3056">
        <v>6035.47</v>
      </c>
    </row>
    <row r="3057" spans="1:21">
      <c r="A3057" t="s">
        <v>7319</v>
      </c>
      <c r="B3057" s="2">
        <v>44539</v>
      </c>
      <c r="C3057" t="s">
        <v>22</v>
      </c>
      <c r="D3057">
        <v>35</v>
      </c>
      <c r="E3057" t="s">
        <v>23</v>
      </c>
      <c r="F3057">
        <v>0</v>
      </c>
      <c r="G3057">
        <v>3</v>
      </c>
      <c r="H3057" t="s">
        <v>3686</v>
      </c>
      <c r="I3057">
        <v>3222</v>
      </c>
      <c r="J3057">
        <v>1</v>
      </c>
      <c r="K3057">
        <v>44</v>
      </c>
      <c r="L3057" t="s">
        <v>15568</v>
      </c>
      <c r="M3057" t="s">
        <v>39</v>
      </c>
      <c r="N3057" t="s">
        <v>23</v>
      </c>
      <c r="O3057" t="s">
        <v>56</v>
      </c>
      <c r="P3057" t="s">
        <v>164</v>
      </c>
      <c r="Q3057" t="s">
        <v>27</v>
      </c>
      <c r="R3057">
        <v>54.3</v>
      </c>
      <c r="S3057">
        <v>2390.4499999999998</v>
      </c>
    </row>
    <row r="3058" spans="1:21">
      <c r="A3058" t="s">
        <v>7321</v>
      </c>
      <c r="B3058" s="2">
        <v>43854</v>
      </c>
      <c r="C3058" t="s">
        <v>33</v>
      </c>
      <c r="D3058">
        <v>63</v>
      </c>
      <c r="E3058" t="s">
        <v>23</v>
      </c>
      <c r="F3058">
        <v>3</v>
      </c>
      <c r="G3058">
        <v>3</v>
      </c>
      <c r="H3058" t="s">
        <v>3686</v>
      </c>
      <c r="I3058">
        <v>5588</v>
      </c>
      <c r="J3058">
        <v>10</v>
      </c>
      <c r="K3058">
        <v>67</v>
      </c>
      <c r="L3058" t="s">
        <v>316</v>
      </c>
      <c r="M3058" t="s">
        <v>23</v>
      </c>
      <c r="N3058" t="s">
        <v>23</v>
      </c>
      <c r="O3058" t="s">
        <v>25</v>
      </c>
      <c r="P3058" t="s">
        <v>202</v>
      </c>
      <c r="Q3058" t="s">
        <v>27</v>
      </c>
      <c r="R3058">
        <v>100.25</v>
      </c>
      <c r="S3058">
        <v>6892.68</v>
      </c>
    </row>
    <row r="3059" spans="1:21">
      <c r="A3059" t="s">
        <v>7323</v>
      </c>
      <c r="B3059" s="2">
        <v>44764</v>
      </c>
      <c r="C3059" t="s">
        <v>33</v>
      </c>
      <c r="D3059">
        <v>52</v>
      </c>
      <c r="E3059" t="s">
        <v>23</v>
      </c>
      <c r="F3059">
        <v>2</v>
      </c>
      <c r="G3059">
        <v>3</v>
      </c>
      <c r="H3059" t="s">
        <v>3686</v>
      </c>
      <c r="I3059">
        <v>4131</v>
      </c>
      <c r="J3059">
        <v>3</v>
      </c>
      <c r="K3059">
        <v>37</v>
      </c>
      <c r="L3059" t="s">
        <v>40</v>
      </c>
      <c r="M3059" t="s">
        <v>23</v>
      </c>
      <c r="N3059" t="s">
        <v>23</v>
      </c>
      <c r="O3059" t="s">
        <v>56</v>
      </c>
      <c r="P3059" t="s">
        <v>202</v>
      </c>
      <c r="Q3059" t="s">
        <v>27</v>
      </c>
      <c r="R3059">
        <v>75.099999999999994</v>
      </c>
      <c r="S3059">
        <v>2700.24</v>
      </c>
    </row>
    <row r="3060" spans="1:21">
      <c r="A3060" t="s">
        <v>7325</v>
      </c>
      <c r="B3060" s="2">
        <v>44457</v>
      </c>
      <c r="C3060" t="s">
        <v>33</v>
      </c>
      <c r="D3060">
        <v>32</v>
      </c>
      <c r="E3060" t="s">
        <v>39</v>
      </c>
      <c r="F3060">
        <v>0</v>
      </c>
      <c r="G3060">
        <v>3</v>
      </c>
      <c r="H3060" t="s">
        <v>3686</v>
      </c>
      <c r="I3060">
        <v>5134</v>
      </c>
      <c r="J3060">
        <v>0</v>
      </c>
      <c r="K3060">
        <v>47</v>
      </c>
      <c r="L3060" t="s">
        <v>15568</v>
      </c>
      <c r="M3060" t="s">
        <v>23</v>
      </c>
      <c r="N3060" t="s">
        <v>39</v>
      </c>
      <c r="P3060" t="s">
        <v>164</v>
      </c>
      <c r="Q3060" t="s">
        <v>50</v>
      </c>
      <c r="R3060">
        <v>20.25</v>
      </c>
      <c r="S3060">
        <v>1445.75</v>
      </c>
    </row>
    <row r="3061" spans="1:21">
      <c r="A3061" t="s">
        <v>7327</v>
      </c>
      <c r="B3061" s="2">
        <v>44020</v>
      </c>
      <c r="C3061" t="s">
        <v>22</v>
      </c>
      <c r="D3061">
        <v>50</v>
      </c>
      <c r="E3061" t="s">
        <v>23</v>
      </c>
      <c r="F3061">
        <v>0</v>
      </c>
      <c r="G3061">
        <v>3</v>
      </c>
      <c r="H3061" t="s">
        <v>3686</v>
      </c>
      <c r="I3061">
        <v>4161</v>
      </c>
      <c r="J3061">
        <v>1</v>
      </c>
      <c r="K3061">
        <v>61</v>
      </c>
      <c r="L3061" t="s">
        <v>15568</v>
      </c>
      <c r="M3061" t="s">
        <v>23</v>
      </c>
      <c r="N3061" t="s">
        <v>23</v>
      </c>
      <c r="O3061" t="s">
        <v>49</v>
      </c>
      <c r="P3061" t="s">
        <v>164</v>
      </c>
      <c r="Q3061" t="s">
        <v>27</v>
      </c>
      <c r="R3061">
        <v>80.900000000000006</v>
      </c>
      <c r="S3061">
        <v>6354.41</v>
      </c>
    </row>
    <row r="3062" spans="1:21">
      <c r="A3062" t="s">
        <v>7330</v>
      </c>
      <c r="B3062" s="2">
        <v>45402</v>
      </c>
      <c r="C3062" t="s">
        <v>22</v>
      </c>
      <c r="D3062">
        <v>29</v>
      </c>
      <c r="E3062" t="s">
        <v>39</v>
      </c>
      <c r="F3062">
        <v>0</v>
      </c>
      <c r="G3062">
        <v>3</v>
      </c>
      <c r="H3062" t="s">
        <v>3686</v>
      </c>
      <c r="I3062">
        <v>5667</v>
      </c>
      <c r="J3062">
        <v>0</v>
      </c>
      <c r="K3062">
        <v>16</v>
      </c>
      <c r="L3062" t="s">
        <v>97</v>
      </c>
      <c r="M3062" t="s">
        <v>23</v>
      </c>
      <c r="N3062" t="s">
        <v>39</v>
      </c>
      <c r="P3062" t="s">
        <v>26</v>
      </c>
      <c r="Q3062" t="s">
        <v>50</v>
      </c>
      <c r="R3062">
        <v>20.6</v>
      </c>
      <c r="S3062">
        <v>865.29</v>
      </c>
    </row>
    <row r="3063" spans="1:21">
      <c r="A3063" t="s">
        <v>7332</v>
      </c>
      <c r="B3063" s="2">
        <v>43690</v>
      </c>
      <c r="C3063" t="s">
        <v>33</v>
      </c>
      <c r="D3063">
        <v>36</v>
      </c>
      <c r="E3063" t="s">
        <v>23</v>
      </c>
      <c r="F3063">
        <v>1</v>
      </c>
      <c r="G3063">
        <v>3</v>
      </c>
      <c r="H3063" t="s">
        <v>3686</v>
      </c>
      <c r="I3063">
        <v>5335</v>
      </c>
      <c r="J3063">
        <v>4</v>
      </c>
      <c r="K3063">
        <v>72</v>
      </c>
      <c r="L3063" t="s">
        <v>316</v>
      </c>
      <c r="M3063" t="s">
        <v>23</v>
      </c>
      <c r="N3063" t="s">
        <v>39</v>
      </c>
      <c r="P3063" t="s">
        <v>164</v>
      </c>
      <c r="Q3063" t="s">
        <v>27</v>
      </c>
      <c r="R3063">
        <v>24.45</v>
      </c>
      <c r="S3063">
        <v>3189.42</v>
      </c>
    </row>
    <row r="3064" spans="1:21">
      <c r="A3064" t="s">
        <v>7334</v>
      </c>
      <c r="B3064" s="2">
        <v>45559</v>
      </c>
      <c r="C3064" t="s">
        <v>33</v>
      </c>
      <c r="D3064">
        <v>36</v>
      </c>
      <c r="E3064" t="s">
        <v>39</v>
      </c>
      <c r="F3064">
        <v>0</v>
      </c>
      <c r="G3064">
        <v>3</v>
      </c>
      <c r="H3064" t="s">
        <v>3686</v>
      </c>
      <c r="I3064">
        <v>4492</v>
      </c>
      <c r="J3064">
        <v>0</v>
      </c>
      <c r="K3064">
        <v>11</v>
      </c>
      <c r="L3064" t="s">
        <v>97</v>
      </c>
      <c r="M3064" t="s">
        <v>23</v>
      </c>
      <c r="N3064" t="s">
        <v>23</v>
      </c>
      <c r="O3064" t="s">
        <v>49</v>
      </c>
      <c r="P3064" t="s">
        <v>26</v>
      </c>
      <c r="Q3064" t="s">
        <v>50</v>
      </c>
      <c r="R3064">
        <v>44.65</v>
      </c>
      <c r="S3064">
        <v>793.01</v>
      </c>
    </row>
    <row r="3065" spans="1:21">
      <c r="A3065" t="s">
        <v>7336</v>
      </c>
      <c r="B3065" s="2">
        <v>45111</v>
      </c>
      <c r="C3065" t="s">
        <v>33</v>
      </c>
      <c r="D3065">
        <v>59</v>
      </c>
      <c r="E3065" t="s">
        <v>23</v>
      </c>
      <c r="F3065">
        <v>0</v>
      </c>
      <c r="G3065">
        <v>3</v>
      </c>
      <c r="H3065" t="s">
        <v>3686</v>
      </c>
      <c r="I3065">
        <v>5701</v>
      </c>
      <c r="J3065">
        <v>8</v>
      </c>
      <c r="K3065">
        <v>25</v>
      </c>
      <c r="L3065" t="s">
        <v>15568</v>
      </c>
      <c r="M3065" t="s">
        <v>23</v>
      </c>
      <c r="N3065" t="s">
        <v>23</v>
      </c>
      <c r="O3065" t="s">
        <v>56</v>
      </c>
      <c r="P3065" t="s">
        <v>26</v>
      </c>
      <c r="Q3065" t="s">
        <v>27</v>
      </c>
      <c r="R3065">
        <v>54.1</v>
      </c>
      <c r="S3065">
        <v>1786</v>
      </c>
    </row>
    <row r="3066" spans="1:21">
      <c r="A3066" t="s">
        <v>7338</v>
      </c>
      <c r="B3066" s="2">
        <v>44083</v>
      </c>
      <c r="C3066" t="s">
        <v>33</v>
      </c>
      <c r="D3066">
        <v>29</v>
      </c>
      <c r="E3066" t="s">
        <v>39</v>
      </c>
      <c r="F3066">
        <v>0</v>
      </c>
      <c r="G3066">
        <v>3</v>
      </c>
      <c r="H3066" t="s">
        <v>3686</v>
      </c>
      <c r="I3066">
        <v>6041</v>
      </c>
      <c r="J3066">
        <v>0</v>
      </c>
      <c r="K3066">
        <v>59</v>
      </c>
      <c r="L3066" t="s">
        <v>142</v>
      </c>
      <c r="M3066" t="s">
        <v>23</v>
      </c>
      <c r="N3066" t="s">
        <v>23</v>
      </c>
      <c r="O3066" t="s">
        <v>49</v>
      </c>
      <c r="P3066" t="s">
        <v>202</v>
      </c>
      <c r="Q3066" t="s">
        <v>50</v>
      </c>
      <c r="R3066">
        <v>79.849999999999994</v>
      </c>
      <c r="S3066">
        <v>4900.5600000000004</v>
      </c>
    </row>
    <row r="3067" spans="1:21">
      <c r="A3067" t="s">
        <v>7340</v>
      </c>
      <c r="B3067" s="2">
        <v>44691</v>
      </c>
      <c r="C3067" t="s">
        <v>22</v>
      </c>
      <c r="D3067">
        <v>26</v>
      </c>
      <c r="E3067" t="s">
        <v>23</v>
      </c>
      <c r="F3067">
        <v>3</v>
      </c>
      <c r="G3067">
        <v>3</v>
      </c>
      <c r="H3067" t="s">
        <v>3686</v>
      </c>
      <c r="I3067">
        <v>5434</v>
      </c>
      <c r="J3067">
        <v>9</v>
      </c>
      <c r="K3067">
        <v>39</v>
      </c>
      <c r="L3067" t="s">
        <v>40</v>
      </c>
      <c r="M3067" t="s">
        <v>23</v>
      </c>
      <c r="N3067" t="s">
        <v>23</v>
      </c>
      <c r="O3067" t="s">
        <v>25</v>
      </c>
      <c r="P3067" t="s">
        <v>202</v>
      </c>
      <c r="Q3067" t="s">
        <v>27</v>
      </c>
      <c r="R3067">
        <v>100</v>
      </c>
      <c r="S3067">
        <v>4509.8599999999997</v>
      </c>
    </row>
    <row r="3068" spans="1:21">
      <c r="A3068" t="s">
        <v>7342</v>
      </c>
      <c r="B3068" s="2">
        <v>43974</v>
      </c>
      <c r="C3068" t="s">
        <v>33</v>
      </c>
      <c r="D3068">
        <v>62</v>
      </c>
      <c r="E3068" t="s">
        <v>39</v>
      </c>
      <c r="F3068">
        <v>0</v>
      </c>
      <c r="G3068">
        <v>3</v>
      </c>
      <c r="H3068" t="s">
        <v>3686</v>
      </c>
      <c r="I3068">
        <v>4948</v>
      </c>
      <c r="J3068">
        <v>0</v>
      </c>
      <c r="K3068">
        <v>63</v>
      </c>
      <c r="L3068" t="s">
        <v>142</v>
      </c>
      <c r="M3068" t="s">
        <v>23</v>
      </c>
      <c r="N3068" t="s">
        <v>39</v>
      </c>
      <c r="P3068" t="s">
        <v>164</v>
      </c>
      <c r="Q3068" t="s">
        <v>50</v>
      </c>
      <c r="R3068">
        <v>24.2</v>
      </c>
      <c r="S3068">
        <v>3302.82</v>
      </c>
    </row>
    <row r="3069" spans="1:21">
      <c r="A3069" t="s">
        <v>7344</v>
      </c>
      <c r="B3069" s="2">
        <v>45731</v>
      </c>
      <c r="C3069" t="s">
        <v>33</v>
      </c>
      <c r="D3069">
        <v>64</v>
      </c>
      <c r="E3069" t="s">
        <v>39</v>
      </c>
      <c r="F3069">
        <v>0</v>
      </c>
      <c r="G3069">
        <v>3</v>
      </c>
      <c r="H3069" t="s">
        <v>24</v>
      </c>
      <c r="I3069">
        <v>4054</v>
      </c>
      <c r="J3069">
        <v>0</v>
      </c>
      <c r="K3069">
        <v>5</v>
      </c>
      <c r="L3069" t="s">
        <v>48</v>
      </c>
      <c r="M3069" t="s">
        <v>23</v>
      </c>
      <c r="N3069" t="s">
        <v>23</v>
      </c>
      <c r="O3069" t="s">
        <v>25</v>
      </c>
      <c r="P3069" t="s">
        <v>26</v>
      </c>
      <c r="Q3069" t="s">
        <v>27</v>
      </c>
      <c r="R3069">
        <v>78.95</v>
      </c>
      <c r="S3069">
        <v>439.75</v>
      </c>
      <c r="T3069" t="s">
        <v>36</v>
      </c>
      <c r="U3069" t="s">
        <v>46</v>
      </c>
    </row>
    <row r="3070" spans="1:21">
      <c r="A3070" t="s">
        <v>7346</v>
      </c>
      <c r="B3070" s="2">
        <v>45296</v>
      </c>
      <c r="C3070" t="s">
        <v>22</v>
      </c>
      <c r="D3070">
        <v>70</v>
      </c>
      <c r="E3070" t="s">
        <v>39</v>
      </c>
      <c r="F3070">
        <v>0</v>
      </c>
      <c r="G3070">
        <v>3</v>
      </c>
      <c r="H3070" t="s">
        <v>24</v>
      </c>
      <c r="I3070">
        <v>3715</v>
      </c>
      <c r="J3070">
        <v>0</v>
      </c>
      <c r="K3070">
        <v>19</v>
      </c>
      <c r="L3070" t="s">
        <v>15568</v>
      </c>
      <c r="M3070" t="s">
        <v>23</v>
      </c>
      <c r="N3070" t="s">
        <v>23</v>
      </c>
      <c r="O3070" t="s">
        <v>25</v>
      </c>
      <c r="P3070" t="s">
        <v>26</v>
      </c>
      <c r="Q3070" t="s">
        <v>27</v>
      </c>
      <c r="R3070">
        <v>79.849999999999994</v>
      </c>
      <c r="S3070">
        <v>1790.57</v>
      </c>
      <c r="T3070" t="s">
        <v>64</v>
      </c>
      <c r="U3070" t="s">
        <v>234</v>
      </c>
    </row>
    <row r="3071" spans="1:21">
      <c r="A3071" t="s">
        <v>7348</v>
      </c>
      <c r="B3071" s="2">
        <v>45822</v>
      </c>
      <c r="C3071" t="s">
        <v>33</v>
      </c>
      <c r="D3071">
        <v>67</v>
      </c>
      <c r="E3071" t="s">
        <v>39</v>
      </c>
      <c r="F3071">
        <v>0</v>
      </c>
      <c r="G3071">
        <v>3</v>
      </c>
      <c r="H3071" t="s">
        <v>24</v>
      </c>
      <c r="I3071">
        <v>3350</v>
      </c>
      <c r="J3071">
        <v>0</v>
      </c>
      <c r="K3071">
        <v>2</v>
      </c>
      <c r="L3071" t="s">
        <v>15568</v>
      </c>
      <c r="M3071" t="s">
        <v>23</v>
      </c>
      <c r="N3071" t="s">
        <v>23</v>
      </c>
      <c r="O3071" t="s">
        <v>25</v>
      </c>
      <c r="P3071" t="s">
        <v>26</v>
      </c>
      <c r="Q3071" t="s">
        <v>50</v>
      </c>
      <c r="R3071">
        <v>75.45</v>
      </c>
      <c r="S3071">
        <v>205.32</v>
      </c>
      <c r="T3071" t="s">
        <v>59</v>
      </c>
      <c r="U3071" t="s">
        <v>384</v>
      </c>
    </row>
    <row r="3072" spans="1:21">
      <c r="A3072" t="s">
        <v>7350</v>
      </c>
      <c r="B3072" s="2">
        <v>45281</v>
      </c>
      <c r="C3072" t="s">
        <v>22</v>
      </c>
      <c r="D3072">
        <v>77</v>
      </c>
      <c r="E3072" t="s">
        <v>23</v>
      </c>
      <c r="F3072">
        <v>0</v>
      </c>
      <c r="G3072">
        <v>3</v>
      </c>
      <c r="H3072" t="s">
        <v>3686</v>
      </c>
      <c r="I3072">
        <v>5328</v>
      </c>
      <c r="J3072">
        <v>3</v>
      </c>
      <c r="K3072">
        <v>20</v>
      </c>
      <c r="L3072" t="s">
        <v>15568</v>
      </c>
      <c r="M3072" t="s">
        <v>23</v>
      </c>
      <c r="N3072" t="s">
        <v>23</v>
      </c>
      <c r="O3072" t="s">
        <v>25</v>
      </c>
      <c r="P3072" t="s">
        <v>202</v>
      </c>
      <c r="Q3072" t="s">
        <v>27</v>
      </c>
      <c r="R3072">
        <v>107.05</v>
      </c>
      <c r="S3072">
        <v>2723.25</v>
      </c>
    </row>
    <row r="3073" spans="1:21">
      <c r="A3073" t="s">
        <v>7352</v>
      </c>
      <c r="B3073" s="2">
        <v>44273</v>
      </c>
      <c r="C3073" t="s">
        <v>33</v>
      </c>
      <c r="D3073">
        <v>68</v>
      </c>
      <c r="E3073" t="s">
        <v>23</v>
      </c>
      <c r="F3073">
        <v>0</v>
      </c>
      <c r="G3073">
        <v>3</v>
      </c>
      <c r="H3073" t="s">
        <v>3686</v>
      </c>
      <c r="I3073">
        <v>5325</v>
      </c>
      <c r="J3073">
        <v>1</v>
      </c>
      <c r="K3073">
        <v>53</v>
      </c>
      <c r="L3073" t="s">
        <v>15568</v>
      </c>
      <c r="M3073" t="s">
        <v>23</v>
      </c>
      <c r="N3073" t="s">
        <v>23</v>
      </c>
      <c r="O3073" t="s">
        <v>25</v>
      </c>
      <c r="P3073" t="s">
        <v>202</v>
      </c>
      <c r="Q3073" t="s">
        <v>50</v>
      </c>
      <c r="R3073">
        <v>95.85</v>
      </c>
      <c r="S3073">
        <v>6592.17</v>
      </c>
    </row>
    <row r="3074" spans="1:21">
      <c r="A3074" t="s">
        <v>7354</v>
      </c>
      <c r="B3074" s="2">
        <v>45048</v>
      </c>
      <c r="C3074" t="s">
        <v>22</v>
      </c>
      <c r="D3074">
        <v>69</v>
      </c>
      <c r="E3074" t="s">
        <v>23</v>
      </c>
      <c r="F3074">
        <v>0</v>
      </c>
      <c r="G3074">
        <v>3</v>
      </c>
      <c r="H3074" t="s">
        <v>3686</v>
      </c>
      <c r="I3074">
        <v>2534</v>
      </c>
      <c r="J3074">
        <v>0</v>
      </c>
      <c r="K3074">
        <v>27</v>
      </c>
      <c r="L3074" t="s">
        <v>40</v>
      </c>
      <c r="M3074" t="s">
        <v>23</v>
      </c>
      <c r="N3074" t="s">
        <v>23</v>
      </c>
      <c r="O3074" t="s">
        <v>25</v>
      </c>
      <c r="P3074" t="s">
        <v>164</v>
      </c>
      <c r="Q3074" t="s">
        <v>27</v>
      </c>
      <c r="R3074">
        <v>70.55</v>
      </c>
      <c r="S3074">
        <v>2737.14</v>
      </c>
    </row>
    <row r="3075" spans="1:21">
      <c r="A3075" t="s">
        <v>7356</v>
      </c>
      <c r="B3075" s="2">
        <v>44174</v>
      </c>
      <c r="C3075" t="s">
        <v>22</v>
      </c>
      <c r="D3075">
        <v>71</v>
      </c>
      <c r="E3075" t="s">
        <v>39</v>
      </c>
      <c r="F3075">
        <v>0</v>
      </c>
      <c r="G3075">
        <v>3</v>
      </c>
      <c r="H3075" t="s">
        <v>3686</v>
      </c>
      <c r="I3075">
        <v>5514</v>
      </c>
      <c r="J3075">
        <v>0</v>
      </c>
      <c r="K3075">
        <v>56</v>
      </c>
      <c r="L3075" t="s">
        <v>15568</v>
      </c>
      <c r="M3075" t="s">
        <v>23</v>
      </c>
      <c r="N3075" t="s">
        <v>23</v>
      </c>
      <c r="O3075" t="s">
        <v>25</v>
      </c>
      <c r="P3075" t="s">
        <v>164</v>
      </c>
      <c r="Q3075" t="s">
        <v>27</v>
      </c>
      <c r="R3075">
        <v>101.05</v>
      </c>
      <c r="S3075">
        <v>5894.64</v>
      </c>
    </row>
    <row r="3076" spans="1:21">
      <c r="A3076" t="s">
        <v>7358</v>
      </c>
      <c r="B3076" s="2">
        <v>44890</v>
      </c>
      <c r="C3076" t="s">
        <v>22</v>
      </c>
      <c r="D3076">
        <v>76</v>
      </c>
      <c r="E3076" t="s">
        <v>23</v>
      </c>
      <c r="F3076">
        <v>0</v>
      </c>
      <c r="G3076">
        <v>3</v>
      </c>
      <c r="H3076" t="s">
        <v>3686</v>
      </c>
      <c r="I3076">
        <v>5600</v>
      </c>
      <c r="J3076">
        <v>1</v>
      </c>
      <c r="K3076">
        <v>33</v>
      </c>
      <c r="L3076" t="s">
        <v>15568</v>
      </c>
      <c r="M3076" t="s">
        <v>39</v>
      </c>
      <c r="N3076" t="s">
        <v>23</v>
      </c>
      <c r="O3076" t="s">
        <v>49</v>
      </c>
      <c r="P3076" t="s">
        <v>164</v>
      </c>
      <c r="Q3076" t="s">
        <v>27</v>
      </c>
      <c r="R3076">
        <v>50</v>
      </c>
      <c r="S3076">
        <v>1750.85</v>
      </c>
    </row>
    <row r="3077" spans="1:21">
      <c r="A3077" t="s">
        <v>7360</v>
      </c>
      <c r="B3077" s="2">
        <v>45829</v>
      </c>
      <c r="C3077" t="s">
        <v>22</v>
      </c>
      <c r="D3077">
        <v>80</v>
      </c>
      <c r="E3077" t="s">
        <v>39</v>
      </c>
      <c r="F3077">
        <v>0</v>
      </c>
      <c r="G3077">
        <v>3</v>
      </c>
      <c r="H3077" t="s">
        <v>24</v>
      </c>
      <c r="I3077">
        <v>3533</v>
      </c>
      <c r="J3077">
        <v>0</v>
      </c>
      <c r="K3077">
        <v>2</v>
      </c>
      <c r="L3077" t="s">
        <v>48</v>
      </c>
      <c r="M3077" t="s">
        <v>23</v>
      </c>
      <c r="N3077" t="s">
        <v>23</v>
      </c>
      <c r="O3077" t="s">
        <v>25</v>
      </c>
      <c r="P3077" t="s">
        <v>26</v>
      </c>
      <c r="Q3077" t="s">
        <v>27</v>
      </c>
      <c r="R3077">
        <v>80.95</v>
      </c>
      <c r="S3077">
        <v>205.81</v>
      </c>
      <c r="T3077" t="s">
        <v>30</v>
      </c>
      <c r="U3077" t="s">
        <v>69</v>
      </c>
    </row>
    <row r="3078" spans="1:21">
      <c r="A3078" t="s">
        <v>7363</v>
      </c>
      <c r="B3078" s="2">
        <v>45782</v>
      </c>
      <c r="C3078" t="s">
        <v>33</v>
      </c>
      <c r="D3078">
        <v>51</v>
      </c>
      <c r="E3078" t="s">
        <v>39</v>
      </c>
      <c r="F3078">
        <v>0</v>
      </c>
      <c r="G3078">
        <v>3</v>
      </c>
      <c r="H3078" t="s">
        <v>24</v>
      </c>
      <c r="I3078">
        <v>4330</v>
      </c>
      <c r="J3078">
        <v>0</v>
      </c>
      <c r="K3078">
        <v>3</v>
      </c>
      <c r="L3078" t="s">
        <v>48</v>
      </c>
      <c r="M3078" t="s">
        <v>23</v>
      </c>
      <c r="N3078" t="s">
        <v>23</v>
      </c>
      <c r="O3078" t="s">
        <v>25</v>
      </c>
      <c r="P3078" t="s">
        <v>26</v>
      </c>
      <c r="Q3078" t="s">
        <v>50</v>
      </c>
      <c r="R3078">
        <v>80.099999999999994</v>
      </c>
      <c r="S3078">
        <v>339.56</v>
      </c>
      <c r="T3078" t="s">
        <v>36</v>
      </c>
      <c r="U3078" t="s">
        <v>37</v>
      </c>
    </row>
    <row r="3079" spans="1:21">
      <c r="A3079" t="s">
        <v>7365</v>
      </c>
      <c r="B3079" s="2">
        <v>45798</v>
      </c>
      <c r="C3079" t="s">
        <v>22</v>
      </c>
      <c r="D3079">
        <v>30</v>
      </c>
      <c r="E3079" t="s">
        <v>39</v>
      </c>
      <c r="F3079">
        <v>0</v>
      </c>
      <c r="G3079">
        <v>3</v>
      </c>
      <c r="H3079" t="s">
        <v>24</v>
      </c>
      <c r="I3079">
        <v>3662</v>
      </c>
      <c r="J3079">
        <v>0</v>
      </c>
      <c r="K3079">
        <v>3</v>
      </c>
      <c r="L3079" t="s">
        <v>48</v>
      </c>
      <c r="M3079" t="s">
        <v>23</v>
      </c>
      <c r="N3079" t="s">
        <v>23</v>
      </c>
      <c r="O3079" t="s">
        <v>25</v>
      </c>
      <c r="P3079" t="s">
        <v>26</v>
      </c>
      <c r="Q3079" t="s">
        <v>27</v>
      </c>
      <c r="R3079">
        <v>105.35</v>
      </c>
      <c r="S3079">
        <v>364.74</v>
      </c>
      <c r="T3079" t="s">
        <v>43</v>
      </c>
      <c r="U3079" t="s">
        <v>1397</v>
      </c>
    </row>
    <row r="3080" spans="1:21">
      <c r="A3080" t="s">
        <v>7367</v>
      </c>
      <c r="B3080" s="2">
        <v>44937</v>
      </c>
      <c r="C3080" t="s">
        <v>22</v>
      </c>
      <c r="D3080">
        <v>50</v>
      </c>
      <c r="E3080" t="s">
        <v>39</v>
      </c>
      <c r="F3080">
        <v>0</v>
      </c>
      <c r="G3080">
        <v>3</v>
      </c>
      <c r="H3080" t="s">
        <v>24</v>
      </c>
      <c r="I3080">
        <v>5387</v>
      </c>
      <c r="J3080">
        <v>0</v>
      </c>
      <c r="K3080">
        <v>31</v>
      </c>
      <c r="L3080" t="s">
        <v>15568</v>
      </c>
      <c r="M3080" t="s">
        <v>23</v>
      </c>
      <c r="N3080" t="s">
        <v>23</v>
      </c>
      <c r="O3080" t="s">
        <v>25</v>
      </c>
      <c r="P3080" t="s">
        <v>202</v>
      </c>
      <c r="Q3080" t="s">
        <v>27</v>
      </c>
      <c r="R3080">
        <v>103.45</v>
      </c>
      <c r="S3080">
        <v>3353.82</v>
      </c>
      <c r="T3080" t="s">
        <v>64</v>
      </c>
      <c r="U3080" t="s">
        <v>350</v>
      </c>
    </row>
    <row r="3081" spans="1:21">
      <c r="A3081" t="s">
        <v>7369</v>
      </c>
      <c r="B3081" s="2">
        <v>45384</v>
      </c>
      <c r="C3081" t="s">
        <v>33</v>
      </c>
      <c r="D3081">
        <v>53</v>
      </c>
      <c r="E3081" t="s">
        <v>39</v>
      </c>
      <c r="F3081">
        <v>0</v>
      </c>
      <c r="G3081">
        <v>3</v>
      </c>
      <c r="H3081" t="s">
        <v>24</v>
      </c>
      <c r="I3081">
        <v>5091</v>
      </c>
      <c r="J3081">
        <v>0</v>
      </c>
      <c r="K3081">
        <v>16</v>
      </c>
      <c r="L3081" t="s">
        <v>97</v>
      </c>
      <c r="M3081" t="s">
        <v>23</v>
      </c>
      <c r="N3081" t="s">
        <v>23</v>
      </c>
      <c r="O3081" t="s">
        <v>49</v>
      </c>
      <c r="P3081" t="s">
        <v>26</v>
      </c>
      <c r="Q3081" t="s">
        <v>50</v>
      </c>
      <c r="R3081">
        <v>53.9</v>
      </c>
      <c r="S3081">
        <v>983.91</v>
      </c>
      <c r="T3081" t="s">
        <v>43</v>
      </c>
      <c r="U3081" t="s">
        <v>44</v>
      </c>
    </row>
    <row r="3082" spans="1:21">
      <c r="A3082" t="s">
        <v>7372</v>
      </c>
      <c r="B3082" s="2">
        <v>45864</v>
      </c>
      <c r="C3082" t="s">
        <v>22</v>
      </c>
      <c r="D3082">
        <v>36</v>
      </c>
      <c r="E3082" t="s">
        <v>39</v>
      </c>
      <c r="F3082">
        <v>0</v>
      </c>
      <c r="G3082">
        <v>3</v>
      </c>
      <c r="H3082" t="s">
        <v>24</v>
      </c>
      <c r="I3082">
        <v>2121</v>
      </c>
      <c r="J3082">
        <v>0</v>
      </c>
      <c r="K3082">
        <v>1</v>
      </c>
      <c r="L3082" t="s">
        <v>15568</v>
      </c>
      <c r="M3082" t="s">
        <v>39</v>
      </c>
      <c r="N3082" t="s">
        <v>23</v>
      </c>
      <c r="O3082" t="s">
        <v>56</v>
      </c>
      <c r="P3082" t="s">
        <v>26</v>
      </c>
      <c r="Q3082" t="s">
        <v>84</v>
      </c>
      <c r="R3082">
        <v>24.45</v>
      </c>
      <c r="S3082">
        <v>24.45</v>
      </c>
      <c r="T3082" t="s">
        <v>59</v>
      </c>
      <c r="U3082" t="s">
        <v>241</v>
      </c>
    </row>
    <row r="3083" spans="1:21">
      <c r="A3083" t="s">
        <v>7373</v>
      </c>
      <c r="B3083" s="2">
        <v>45839</v>
      </c>
      <c r="C3083" t="s">
        <v>33</v>
      </c>
      <c r="D3083">
        <v>44</v>
      </c>
      <c r="E3083" t="s">
        <v>39</v>
      </c>
      <c r="F3083">
        <v>0</v>
      </c>
      <c r="G3083">
        <v>3</v>
      </c>
      <c r="H3083" t="s">
        <v>24</v>
      </c>
      <c r="I3083">
        <v>5341</v>
      </c>
      <c r="J3083">
        <v>0</v>
      </c>
      <c r="K3083">
        <v>1</v>
      </c>
      <c r="L3083" t="s">
        <v>48</v>
      </c>
      <c r="M3083" t="s">
        <v>23</v>
      </c>
      <c r="N3083" t="s">
        <v>23</v>
      </c>
      <c r="O3083" t="s">
        <v>25</v>
      </c>
      <c r="P3083" t="s">
        <v>26</v>
      </c>
      <c r="Q3083" t="s">
        <v>50</v>
      </c>
      <c r="R3083">
        <v>69.95</v>
      </c>
      <c r="S3083">
        <v>82.99</v>
      </c>
      <c r="T3083" t="s">
        <v>30</v>
      </c>
      <c r="U3083" t="s">
        <v>69</v>
      </c>
    </row>
    <row r="3084" spans="1:21">
      <c r="A3084" t="s">
        <v>7375</v>
      </c>
      <c r="B3084" s="2">
        <v>45426</v>
      </c>
      <c r="C3084" t="s">
        <v>33</v>
      </c>
      <c r="D3084">
        <v>29</v>
      </c>
      <c r="E3084" t="s">
        <v>39</v>
      </c>
      <c r="F3084">
        <v>0</v>
      </c>
      <c r="G3084">
        <v>3</v>
      </c>
      <c r="H3084" t="s">
        <v>24</v>
      </c>
      <c r="I3084">
        <v>2813</v>
      </c>
      <c r="J3084">
        <v>0</v>
      </c>
      <c r="K3084">
        <v>15</v>
      </c>
      <c r="L3084" t="s">
        <v>97</v>
      </c>
      <c r="M3084" t="s">
        <v>23</v>
      </c>
      <c r="N3084" t="s">
        <v>23</v>
      </c>
      <c r="O3084" t="s">
        <v>25</v>
      </c>
      <c r="P3084" t="s">
        <v>26</v>
      </c>
      <c r="Q3084" t="s">
        <v>27</v>
      </c>
      <c r="R3084">
        <v>79.75</v>
      </c>
      <c r="S3084">
        <v>1754.3</v>
      </c>
      <c r="T3084" t="s">
        <v>64</v>
      </c>
      <c r="U3084" t="s">
        <v>254</v>
      </c>
    </row>
    <row r="3085" spans="1:21">
      <c r="A3085" t="s">
        <v>7378</v>
      </c>
      <c r="B3085" s="2">
        <v>45861</v>
      </c>
      <c r="C3085" t="s">
        <v>33</v>
      </c>
      <c r="D3085">
        <v>42</v>
      </c>
      <c r="E3085" t="s">
        <v>39</v>
      </c>
      <c r="F3085">
        <v>0</v>
      </c>
      <c r="G3085">
        <v>3</v>
      </c>
      <c r="H3085" t="s">
        <v>24</v>
      </c>
      <c r="I3085">
        <v>4879</v>
      </c>
      <c r="J3085">
        <v>0</v>
      </c>
      <c r="K3085">
        <v>1</v>
      </c>
      <c r="L3085" t="s">
        <v>48</v>
      </c>
      <c r="M3085" t="s">
        <v>23</v>
      </c>
      <c r="N3085" t="s">
        <v>23</v>
      </c>
      <c r="O3085" t="s">
        <v>56</v>
      </c>
      <c r="P3085" t="s">
        <v>26</v>
      </c>
      <c r="Q3085" t="s">
        <v>84</v>
      </c>
      <c r="R3085">
        <v>44.45</v>
      </c>
      <c r="S3085">
        <v>92.76</v>
      </c>
      <c r="T3085" t="s">
        <v>36</v>
      </c>
      <c r="U3085" t="s">
        <v>37</v>
      </c>
    </row>
    <row r="3086" spans="1:21">
      <c r="A3086" t="s">
        <v>7380</v>
      </c>
      <c r="B3086" s="2">
        <v>43823</v>
      </c>
      <c r="C3086" t="s">
        <v>22</v>
      </c>
      <c r="D3086">
        <v>63</v>
      </c>
      <c r="E3086" t="s">
        <v>39</v>
      </c>
      <c r="F3086">
        <v>0</v>
      </c>
      <c r="G3086">
        <v>3</v>
      </c>
      <c r="H3086" t="s">
        <v>24</v>
      </c>
      <c r="I3086">
        <v>4454</v>
      </c>
      <c r="J3086">
        <v>0</v>
      </c>
      <c r="K3086">
        <v>68</v>
      </c>
      <c r="L3086" t="s">
        <v>316</v>
      </c>
      <c r="M3086" t="s">
        <v>23</v>
      </c>
      <c r="N3086" t="s">
        <v>23</v>
      </c>
      <c r="O3086" t="s">
        <v>25</v>
      </c>
      <c r="P3086" t="s">
        <v>202</v>
      </c>
      <c r="Q3086" t="s">
        <v>27</v>
      </c>
      <c r="R3086">
        <v>108.45</v>
      </c>
      <c r="S3086">
        <v>8645.19</v>
      </c>
      <c r="T3086" t="s">
        <v>30</v>
      </c>
      <c r="U3086" t="s">
        <v>103</v>
      </c>
    </row>
    <row r="3087" spans="1:21">
      <c r="A3087" t="s">
        <v>7382</v>
      </c>
      <c r="B3087" s="2">
        <v>45843</v>
      </c>
      <c r="C3087" t="s">
        <v>22</v>
      </c>
      <c r="D3087">
        <v>24</v>
      </c>
      <c r="E3087" t="s">
        <v>39</v>
      </c>
      <c r="F3087">
        <v>0</v>
      </c>
      <c r="G3087">
        <v>3</v>
      </c>
      <c r="H3087" t="s">
        <v>24</v>
      </c>
      <c r="I3087">
        <v>2578</v>
      </c>
      <c r="J3087">
        <v>0</v>
      </c>
      <c r="K3087">
        <v>1</v>
      </c>
      <c r="L3087" t="s">
        <v>48</v>
      </c>
      <c r="M3087" t="s">
        <v>23</v>
      </c>
      <c r="N3087" t="s">
        <v>23</v>
      </c>
      <c r="O3087" t="s">
        <v>25</v>
      </c>
      <c r="P3087" t="s">
        <v>26</v>
      </c>
      <c r="Q3087" t="s">
        <v>27</v>
      </c>
      <c r="R3087">
        <v>93.3</v>
      </c>
      <c r="S3087">
        <v>101.29</v>
      </c>
      <c r="T3087" t="s">
        <v>43</v>
      </c>
      <c r="U3087" t="s">
        <v>149</v>
      </c>
    </row>
    <row r="3088" spans="1:21">
      <c r="A3088" t="s">
        <v>7385</v>
      </c>
      <c r="B3088" s="2">
        <v>45469</v>
      </c>
      <c r="C3088" t="s">
        <v>33</v>
      </c>
      <c r="D3088">
        <v>59</v>
      </c>
      <c r="E3088" t="s">
        <v>23</v>
      </c>
      <c r="F3088">
        <v>1</v>
      </c>
      <c r="G3088">
        <v>3</v>
      </c>
      <c r="H3088" t="s">
        <v>24</v>
      </c>
      <c r="I3088">
        <v>4304</v>
      </c>
      <c r="J3088">
        <v>1</v>
      </c>
      <c r="K3088">
        <v>14</v>
      </c>
      <c r="L3088" t="s">
        <v>15568</v>
      </c>
      <c r="M3088" t="s">
        <v>23</v>
      </c>
      <c r="N3088" t="s">
        <v>23</v>
      </c>
      <c r="O3088" t="s">
        <v>25</v>
      </c>
      <c r="P3088" t="s">
        <v>26</v>
      </c>
      <c r="Q3088" t="s">
        <v>27</v>
      </c>
      <c r="R3088">
        <v>91.65</v>
      </c>
      <c r="S3088">
        <v>1428.82</v>
      </c>
      <c r="T3088" t="s">
        <v>64</v>
      </c>
      <c r="U3088" t="s">
        <v>234</v>
      </c>
    </row>
    <row r="3089" spans="1:21">
      <c r="A3089" t="s">
        <v>7387</v>
      </c>
      <c r="B3089" s="2">
        <v>44623</v>
      </c>
      <c r="C3089" t="s">
        <v>33</v>
      </c>
      <c r="D3089">
        <v>61</v>
      </c>
      <c r="E3089" t="s">
        <v>23</v>
      </c>
      <c r="F3089">
        <v>0</v>
      </c>
      <c r="G3089">
        <v>3</v>
      </c>
      <c r="H3089" t="s">
        <v>24</v>
      </c>
      <c r="I3089">
        <v>2517</v>
      </c>
      <c r="J3089">
        <v>1</v>
      </c>
      <c r="K3089">
        <v>41</v>
      </c>
      <c r="L3089" t="s">
        <v>15568</v>
      </c>
      <c r="M3089" t="s">
        <v>23</v>
      </c>
      <c r="N3089" t="s">
        <v>23</v>
      </c>
      <c r="O3089" t="s">
        <v>49</v>
      </c>
      <c r="P3089" t="s">
        <v>202</v>
      </c>
      <c r="Q3089" t="s">
        <v>27</v>
      </c>
      <c r="R3089">
        <v>66.5</v>
      </c>
      <c r="S3089">
        <v>4041.42</v>
      </c>
      <c r="T3089" t="s">
        <v>43</v>
      </c>
      <c r="U3089" t="s">
        <v>149</v>
      </c>
    </row>
    <row r="3090" spans="1:21">
      <c r="A3090" t="s">
        <v>7389</v>
      </c>
      <c r="B3090" s="2">
        <v>45195</v>
      </c>
      <c r="C3090" t="s">
        <v>33</v>
      </c>
      <c r="D3090">
        <v>49</v>
      </c>
      <c r="E3090" t="s">
        <v>39</v>
      </c>
      <c r="F3090">
        <v>0</v>
      </c>
      <c r="G3090">
        <v>3</v>
      </c>
      <c r="H3090" t="s">
        <v>3686</v>
      </c>
      <c r="I3090">
        <v>3248</v>
      </c>
      <c r="J3090">
        <v>0</v>
      </c>
      <c r="K3090">
        <v>23</v>
      </c>
      <c r="L3090" t="s">
        <v>15568</v>
      </c>
      <c r="M3090" t="s">
        <v>39</v>
      </c>
      <c r="N3090" t="s">
        <v>23</v>
      </c>
      <c r="O3090" t="s">
        <v>49</v>
      </c>
      <c r="P3090" t="s">
        <v>26</v>
      </c>
      <c r="Q3090" t="s">
        <v>27</v>
      </c>
      <c r="R3090">
        <v>44.95</v>
      </c>
      <c r="S3090">
        <v>1011.01</v>
      </c>
    </row>
    <row r="3091" spans="1:21">
      <c r="A3091" t="s">
        <v>7391</v>
      </c>
      <c r="B3091" s="2">
        <v>45426</v>
      </c>
      <c r="C3091" t="s">
        <v>33</v>
      </c>
      <c r="D3091">
        <v>47</v>
      </c>
      <c r="E3091" t="s">
        <v>39</v>
      </c>
      <c r="F3091">
        <v>0</v>
      </c>
      <c r="G3091">
        <v>3</v>
      </c>
      <c r="H3091" t="s">
        <v>3686</v>
      </c>
      <c r="I3091">
        <v>2565</v>
      </c>
      <c r="J3091">
        <v>0</v>
      </c>
      <c r="K3091">
        <v>15</v>
      </c>
      <c r="L3091" t="s">
        <v>97</v>
      </c>
      <c r="M3091" t="s">
        <v>23</v>
      </c>
      <c r="N3091" t="s">
        <v>23</v>
      </c>
      <c r="O3091" t="s">
        <v>25</v>
      </c>
      <c r="P3091" t="s">
        <v>26</v>
      </c>
      <c r="Q3091" t="s">
        <v>27</v>
      </c>
      <c r="R3091">
        <v>100.15</v>
      </c>
      <c r="S3091">
        <v>1896.05</v>
      </c>
    </row>
    <row r="3092" spans="1:21">
      <c r="A3092" t="s">
        <v>7393</v>
      </c>
      <c r="B3092" s="2">
        <v>44038</v>
      </c>
      <c r="C3092" t="s">
        <v>22</v>
      </c>
      <c r="D3092">
        <v>64</v>
      </c>
      <c r="E3092" t="s">
        <v>39</v>
      </c>
      <c r="F3092">
        <v>0</v>
      </c>
      <c r="G3092">
        <v>3</v>
      </c>
      <c r="H3092" t="s">
        <v>3686</v>
      </c>
      <c r="I3092">
        <v>4842</v>
      </c>
      <c r="J3092">
        <v>0</v>
      </c>
      <c r="K3092">
        <v>61</v>
      </c>
      <c r="L3092" t="s">
        <v>142</v>
      </c>
      <c r="M3092" t="s">
        <v>23</v>
      </c>
      <c r="N3092" t="s">
        <v>23</v>
      </c>
      <c r="O3092" t="s">
        <v>25</v>
      </c>
      <c r="P3092" t="s">
        <v>26</v>
      </c>
      <c r="Q3092" t="s">
        <v>27</v>
      </c>
      <c r="R3092">
        <v>106.45</v>
      </c>
      <c r="S3092">
        <v>8499.2000000000007</v>
      </c>
    </row>
    <row r="3093" spans="1:21">
      <c r="A3093" t="s">
        <v>7395</v>
      </c>
      <c r="B3093" s="2">
        <v>43680</v>
      </c>
      <c r="C3093" t="s">
        <v>33</v>
      </c>
      <c r="D3093">
        <v>21</v>
      </c>
      <c r="E3093" t="s">
        <v>23</v>
      </c>
      <c r="F3093">
        <v>3</v>
      </c>
      <c r="G3093">
        <v>3</v>
      </c>
      <c r="H3093" t="s">
        <v>3686</v>
      </c>
      <c r="I3093">
        <v>5633</v>
      </c>
      <c r="J3093">
        <v>9</v>
      </c>
      <c r="K3093">
        <v>72</v>
      </c>
      <c r="L3093" t="s">
        <v>15568</v>
      </c>
      <c r="M3093" t="s">
        <v>23</v>
      </c>
      <c r="N3093" t="s">
        <v>23</v>
      </c>
      <c r="O3093" t="s">
        <v>25</v>
      </c>
      <c r="P3093" t="s">
        <v>164</v>
      </c>
      <c r="Q3093" t="s">
        <v>27</v>
      </c>
      <c r="R3093">
        <v>115.6</v>
      </c>
      <c r="S3093">
        <v>10858.08</v>
      </c>
    </row>
    <row r="3094" spans="1:21">
      <c r="A3094" t="s">
        <v>7397</v>
      </c>
      <c r="B3094" s="2">
        <v>44805</v>
      </c>
      <c r="C3094" t="s">
        <v>22</v>
      </c>
      <c r="D3094">
        <v>26</v>
      </c>
      <c r="E3094" t="s">
        <v>23</v>
      </c>
      <c r="F3094">
        <v>3</v>
      </c>
      <c r="G3094">
        <v>3</v>
      </c>
      <c r="H3094" t="s">
        <v>3686</v>
      </c>
      <c r="I3094">
        <v>4517</v>
      </c>
      <c r="J3094">
        <v>7</v>
      </c>
      <c r="K3094">
        <v>35</v>
      </c>
      <c r="L3094" t="s">
        <v>15568</v>
      </c>
      <c r="M3094" t="s">
        <v>23</v>
      </c>
      <c r="N3094" t="s">
        <v>39</v>
      </c>
      <c r="P3094" t="s">
        <v>164</v>
      </c>
      <c r="Q3094" t="s">
        <v>50</v>
      </c>
      <c r="R3094">
        <v>20.100000000000001</v>
      </c>
      <c r="S3094">
        <v>1027.94</v>
      </c>
    </row>
    <row r="3095" spans="1:21">
      <c r="A3095" t="s">
        <v>7399</v>
      </c>
      <c r="B3095" s="2">
        <v>44203</v>
      </c>
      <c r="C3095" t="s">
        <v>33</v>
      </c>
      <c r="D3095">
        <v>37</v>
      </c>
      <c r="E3095" t="s">
        <v>23</v>
      </c>
      <c r="F3095">
        <v>3</v>
      </c>
      <c r="G3095">
        <v>3</v>
      </c>
      <c r="H3095" t="s">
        <v>3686</v>
      </c>
      <c r="I3095">
        <v>5892</v>
      </c>
      <c r="J3095">
        <v>10</v>
      </c>
      <c r="K3095">
        <v>55</v>
      </c>
      <c r="L3095" t="s">
        <v>15568</v>
      </c>
      <c r="M3095" t="s">
        <v>23</v>
      </c>
      <c r="N3095" t="s">
        <v>23</v>
      </c>
      <c r="O3095" t="s">
        <v>25</v>
      </c>
      <c r="P3095" t="s">
        <v>202</v>
      </c>
      <c r="Q3095" t="s">
        <v>27</v>
      </c>
      <c r="R3095">
        <v>103.7</v>
      </c>
      <c r="S3095">
        <v>7603.95</v>
      </c>
    </row>
    <row r="3096" spans="1:21">
      <c r="A3096" t="s">
        <v>7401</v>
      </c>
      <c r="B3096" s="2">
        <v>45369</v>
      </c>
      <c r="C3096" t="s">
        <v>22</v>
      </c>
      <c r="D3096">
        <v>37</v>
      </c>
      <c r="E3096" t="s">
        <v>39</v>
      </c>
      <c r="F3096">
        <v>0</v>
      </c>
      <c r="G3096">
        <v>3</v>
      </c>
      <c r="H3096" t="s">
        <v>3686</v>
      </c>
      <c r="I3096">
        <v>2259</v>
      </c>
      <c r="J3096">
        <v>0</v>
      </c>
      <c r="K3096">
        <v>17</v>
      </c>
      <c r="L3096" t="s">
        <v>15568</v>
      </c>
      <c r="M3096" t="s">
        <v>23</v>
      </c>
      <c r="N3096" t="s">
        <v>39</v>
      </c>
      <c r="P3096" t="s">
        <v>202</v>
      </c>
      <c r="Q3096" t="s">
        <v>84</v>
      </c>
      <c r="R3096">
        <v>20.5</v>
      </c>
      <c r="S3096">
        <v>1091.02</v>
      </c>
    </row>
    <row r="3097" spans="1:21">
      <c r="A3097" t="s">
        <v>7403</v>
      </c>
      <c r="B3097" s="2">
        <v>44625</v>
      </c>
      <c r="C3097" t="s">
        <v>33</v>
      </c>
      <c r="D3097">
        <v>41</v>
      </c>
      <c r="E3097" t="s">
        <v>23</v>
      </c>
      <c r="F3097">
        <v>0</v>
      </c>
      <c r="G3097">
        <v>3</v>
      </c>
      <c r="H3097" t="s">
        <v>3686</v>
      </c>
      <c r="I3097">
        <v>2719</v>
      </c>
      <c r="J3097">
        <v>2</v>
      </c>
      <c r="K3097">
        <v>41</v>
      </c>
      <c r="L3097" t="s">
        <v>142</v>
      </c>
      <c r="M3097" t="s">
        <v>23</v>
      </c>
      <c r="N3097" t="s">
        <v>23</v>
      </c>
      <c r="O3097" t="s">
        <v>25</v>
      </c>
      <c r="P3097" t="s">
        <v>202</v>
      </c>
      <c r="Q3097" t="s">
        <v>27</v>
      </c>
      <c r="R3097">
        <v>104.45</v>
      </c>
      <c r="S3097">
        <v>4565.8999999999996</v>
      </c>
    </row>
    <row r="3098" spans="1:21">
      <c r="A3098" t="s">
        <v>7406</v>
      </c>
      <c r="B3098" s="2">
        <v>45620</v>
      </c>
      <c r="C3098" t="s">
        <v>33</v>
      </c>
      <c r="D3098">
        <v>45</v>
      </c>
      <c r="E3098" t="s">
        <v>23</v>
      </c>
      <c r="F3098">
        <v>0</v>
      </c>
      <c r="G3098">
        <v>3</v>
      </c>
      <c r="H3098" t="s">
        <v>3686</v>
      </c>
      <c r="I3098">
        <v>2205</v>
      </c>
      <c r="J3098">
        <v>2</v>
      </c>
      <c r="K3098">
        <v>9</v>
      </c>
      <c r="L3098" t="s">
        <v>15568</v>
      </c>
      <c r="M3098" t="s">
        <v>23</v>
      </c>
      <c r="N3098" t="s">
        <v>23</v>
      </c>
      <c r="O3098" t="s">
        <v>56</v>
      </c>
      <c r="P3098" t="s">
        <v>202</v>
      </c>
      <c r="Q3098" t="s">
        <v>50</v>
      </c>
      <c r="R3098">
        <v>65.599999999999994</v>
      </c>
      <c r="S3098">
        <v>974.81</v>
      </c>
    </row>
    <row r="3099" spans="1:21">
      <c r="A3099" t="s">
        <v>7408</v>
      </c>
      <c r="B3099" s="2">
        <v>45615</v>
      </c>
      <c r="C3099" t="s">
        <v>22</v>
      </c>
      <c r="D3099">
        <v>37</v>
      </c>
      <c r="E3099" t="s">
        <v>23</v>
      </c>
      <c r="F3099">
        <v>3</v>
      </c>
      <c r="G3099">
        <v>3</v>
      </c>
      <c r="H3099" t="s">
        <v>3686</v>
      </c>
      <c r="I3099">
        <v>4406</v>
      </c>
      <c r="J3099">
        <v>9</v>
      </c>
      <c r="K3099">
        <v>9</v>
      </c>
      <c r="L3099" t="s">
        <v>48</v>
      </c>
      <c r="M3099" t="s">
        <v>23</v>
      </c>
      <c r="N3099" t="s">
        <v>39</v>
      </c>
      <c r="P3099" t="s">
        <v>164</v>
      </c>
      <c r="Q3099" t="s">
        <v>84</v>
      </c>
      <c r="R3099">
        <v>19.600000000000001</v>
      </c>
      <c r="S3099">
        <v>221.52</v>
      </c>
    </row>
    <row r="3100" spans="1:21">
      <c r="A3100" t="s">
        <v>7410</v>
      </c>
      <c r="B3100" s="2">
        <v>45516</v>
      </c>
      <c r="C3100" t="s">
        <v>22</v>
      </c>
      <c r="D3100">
        <v>53</v>
      </c>
      <c r="E3100" t="s">
        <v>23</v>
      </c>
      <c r="F3100">
        <v>1</v>
      </c>
      <c r="G3100">
        <v>3</v>
      </c>
      <c r="H3100" t="s">
        <v>3686</v>
      </c>
      <c r="I3100">
        <v>2891</v>
      </c>
      <c r="J3100">
        <v>6</v>
      </c>
      <c r="K3100">
        <v>12</v>
      </c>
      <c r="L3100" t="s">
        <v>15568</v>
      </c>
      <c r="M3100" t="s">
        <v>23</v>
      </c>
      <c r="N3100" t="s">
        <v>39</v>
      </c>
      <c r="P3100" t="s">
        <v>26</v>
      </c>
      <c r="Q3100" t="s">
        <v>50</v>
      </c>
      <c r="R3100">
        <v>20.5</v>
      </c>
      <c r="S3100">
        <v>808.22</v>
      </c>
    </row>
    <row r="3101" spans="1:21">
      <c r="A3101" t="s">
        <v>7412</v>
      </c>
      <c r="B3101" s="2">
        <v>45053</v>
      </c>
      <c r="C3101" t="s">
        <v>22</v>
      </c>
      <c r="D3101">
        <v>57</v>
      </c>
      <c r="E3101" t="s">
        <v>39</v>
      </c>
      <c r="F3101">
        <v>3</v>
      </c>
      <c r="G3101">
        <v>3</v>
      </c>
      <c r="H3101" t="s">
        <v>3686</v>
      </c>
      <c r="I3101">
        <v>2400</v>
      </c>
      <c r="J3101">
        <v>0</v>
      </c>
      <c r="K3101">
        <v>27</v>
      </c>
      <c r="L3101" t="s">
        <v>15568</v>
      </c>
      <c r="M3101" t="s">
        <v>23</v>
      </c>
      <c r="N3101" t="s">
        <v>39</v>
      </c>
      <c r="P3101" t="s">
        <v>202</v>
      </c>
      <c r="Q3101" t="s">
        <v>50</v>
      </c>
      <c r="R3101">
        <v>20.05</v>
      </c>
      <c r="S3101">
        <v>1020</v>
      </c>
    </row>
    <row r="3102" spans="1:21">
      <c r="A3102" t="s">
        <v>7414</v>
      </c>
      <c r="B3102" s="2">
        <v>44059</v>
      </c>
      <c r="C3102" t="s">
        <v>33</v>
      </c>
      <c r="D3102">
        <v>26</v>
      </c>
      <c r="E3102" t="s">
        <v>23</v>
      </c>
      <c r="F3102">
        <v>0</v>
      </c>
      <c r="G3102">
        <v>3</v>
      </c>
      <c r="H3102" t="s">
        <v>3686</v>
      </c>
      <c r="I3102">
        <v>5493</v>
      </c>
      <c r="J3102">
        <v>7</v>
      </c>
      <c r="K3102">
        <v>60</v>
      </c>
      <c r="L3102" t="s">
        <v>142</v>
      </c>
      <c r="M3102" t="s">
        <v>39</v>
      </c>
      <c r="N3102" t="s">
        <v>23</v>
      </c>
      <c r="O3102" t="s">
        <v>56</v>
      </c>
      <c r="P3102" t="s">
        <v>202</v>
      </c>
      <c r="Q3102" t="s">
        <v>27</v>
      </c>
      <c r="R3102">
        <v>50.05</v>
      </c>
      <c r="S3102">
        <v>2911.5</v>
      </c>
    </row>
    <row r="3103" spans="1:21">
      <c r="A3103" t="s">
        <v>7416</v>
      </c>
      <c r="B3103" s="2">
        <v>45758</v>
      </c>
      <c r="C3103" t="s">
        <v>33</v>
      </c>
      <c r="D3103">
        <v>31</v>
      </c>
      <c r="E3103" t="s">
        <v>39</v>
      </c>
      <c r="F3103">
        <v>3</v>
      </c>
      <c r="G3103">
        <v>3</v>
      </c>
      <c r="H3103" t="s">
        <v>3686</v>
      </c>
      <c r="I3103">
        <v>4929</v>
      </c>
      <c r="J3103">
        <v>0</v>
      </c>
      <c r="K3103">
        <v>4</v>
      </c>
      <c r="L3103" t="s">
        <v>48</v>
      </c>
      <c r="M3103" t="s">
        <v>23</v>
      </c>
      <c r="N3103" t="s">
        <v>39</v>
      </c>
      <c r="P3103" t="s">
        <v>26</v>
      </c>
      <c r="Q3103" t="s">
        <v>50</v>
      </c>
      <c r="R3103">
        <v>20.399999999999999</v>
      </c>
      <c r="S3103">
        <v>217.66</v>
      </c>
    </row>
    <row r="3104" spans="1:21">
      <c r="A3104" t="s">
        <v>7418</v>
      </c>
      <c r="B3104" s="2">
        <v>45785</v>
      </c>
      <c r="C3104" t="s">
        <v>33</v>
      </c>
      <c r="D3104">
        <v>51</v>
      </c>
      <c r="E3104" t="s">
        <v>39</v>
      </c>
      <c r="F3104">
        <v>0</v>
      </c>
      <c r="G3104">
        <v>3</v>
      </c>
      <c r="H3104" t="s">
        <v>3751</v>
      </c>
      <c r="I3104">
        <v>4258</v>
      </c>
      <c r="J3104">
        <v>0</v>
      </c>
      <c r="K3104">
        <v>3</v>
      </c>
      <c r="L3104" t="s">
        <v>15568</v>
      </c>
      <c r="M3104" t="s">
        <v>23</v>
      </c>
      <c r="N3104" t="s">
        <v>39</v>
      </c>
      <c r="P3104" t="s">
        <v>26</v>
      </c>
      <c r="Q3104" t="s">
        <v>84</v>
      </c>
      <c r="R3104">
        <v>20</v>
      </c>
      <c r="S3104">
        <v>184.2</v>
      </c>
    </row>
    <row r="3105" spans="1:21">
      <c r="A3105" t="s">
        <v>7420</v>
      </c>
      <c r="B3105" s="2">
        <v>43808</v>
      </c>
      <c r="C3105" t="s">
        <v>33</v>
      </c>
      <c r="D3105">
        <v>38</v>
      </c>
      <c r="E3105" t="s">
        <v>23</v>
      </c>
      <c r="F3105">
        <v>1</v>
      </c>
      <c r="G3105">
        <v>3</v>
      </c>
      <c r="H3105" t="s">
        <v>3686</v>
      </c>
      <c r="I3105">
        <v>6221</v>
      </c>
      <c r="J3105">
        <v>7</v>
      </c>
      <c r="K3105">
        <v>68</v>
      </c>
      <c r="L3105" t="s">
        <v>15568</v>
      </c>
      <c r="M3105" t="s">
        <v>23</v>
      </c>
      <c r="N3105" t="s">
        <v>23</v>
      </c>
      <c r="O3105" t="s">
        <v>49</v>
      </c>
      <c r="P3105" t="s">
        <v>164</v>
      </c>
      <c r="Q3105" t="s">
        <v>50</v>
      </c>
      <c r="R3105">
        <v>85</v>
      </c>
      <c r="S3105">
        <v>6164.79</v>
      </c>
    </row>
    <row r="3106" spans="1:21">
      <c r="A3106" t="s">
        <v>7422</v>
      </c>
      <c r="B3106" s="2">
        <v>45650</v>
      </c>
      <c r="C3106" t="s">
        <v>33</v>
      </c>
      <c r="D3106">
        <v>61</v>
      </c>
      <c r="E3106" t="s">
        <v>39</v>
      </c>
      <c r="F3106">
        <v>0</v>
      </c>
      <c r="G3106">
        <v>3</v>
      </c>
      <c r="H3106" t="s">
        <v>3686</v>
      </c>
      <c r="I3106">
        <v>4909</v>
      </c>
      <c r="J3106">
        <v>0</v>
      </c>
      <c r="K3106">
        <v>8</v>
      </c>
      <c r="L3106" t="s">
        <v>15568</v>
      </c>
      <c r="M3106" t="s">
        <v>23</v>
      </c>
      <c r="N3106" t="s">
        <v>23</v>
      </c>
      <c r="O3106" t="s">
        <v>49</v>
      </c>
      <c r="P3106" t="s">
        <v>26</v>
      </c>
      <c r="Q3106" t="s">
        <v>50</v>
      </c>
      <c r="R3106">
        <v>44.45</v>
      </c>
      <c r="S3106">
        <v>456.58</v>
      </c>
    </row>
    <row r="3107" spans="1:21">
      <c r="A3107" t="s">
        <v>7424</v>
      </c>
      <c r="B3107" s="2">
        <v>45828</v>
      </c>
      <c r="C3107" t="s">
        <v>33</v>
      </c>
      <c r="D3107">
        <v>56</v>
      </c>
      <c r="E3107" t="s">
        <v>39</v>
      </c>
      <c r="F3107">
        <v>0</v>
      </c>
      <c r="G3107">
        <v>3</v>
      </c>
      <c r="H3107" t="s">
        <v>3751</v>
      </c>
      <c r="I3107">
        <v>2245</v>
      </c>
      <c r="J3107">
        <v>0</v>
      </c>
      <c r="K3107">
        <v>2</v>
      </c>
      <c r="L3107" t="s">
        <v>48</v>
      </c>
      <c r="M3107" t="s">
        <v>23</v>
      </c>
      <c r="N3107" t="s">
        <v>23</v>
      </c>
      <c r="O3107" t="s">
        <v>49</v>
      </c>
      <c r="P3107" t="s">
        <v>26</v>
      </c>
      <c r="Q3107" t="s">
        <v>50</v>
      </c>
      <c r="R3107">
        <v>45.85</v>
      </c>
      <c r="S3107">
        <v>116.54</v>
      </c>
    </row>
    <row r="3108" spans="1:21">
      <c r="A3108" t="s">
        <v>7426</v>
      </c>
      <c r="B3108" s="2">
        <v>44222</v>
      </c>
      <c r="C3108" t="s">
        <v>33</v>
      </c>
      <c r="D3108">
        <v>43</v>
      </c>
      <c r="E3108" t="s">
        <v>23</v>
      </c>
      <c r="F3108">
        <v>2</v>
      </c>
      <c r="G3108">
        <v>3</v>
      </c>
      <c r="H3108" t="s">
        <v>3686</v>
      </c>
      <c r="I3108">
        <v>5011</v>
      </c>
      <c r="J3108">
        <v>7</v>
      </c>
      <c r="K3108">
        <v>55</v>
      </c>
      <c r="L3108" t="s">
        <v>15568</v>
      </c>
      <c r="M3108" t="s">
        <v>23</v>
      </c>
      <c r="N3108" t="s">
        <v>23</v>
      </c>
      <c r="O3108" t="s">
        <v>49</v>
      </c>
      <c r="P3108" t="s">
        <v>202</v>
      </c>
      <c r="Q3108" t="s">
        <v>50</v>
      </c>
      <c r="R3108">
        <v>75</v>
      </c>
      <c r="S3108">
        <v>6056.4</v>
      </c>
    </row>
    <row r="3109" spans="1:21">
      <c r="A3109" t="s">
        <v>7428</v>
      </c>
      <c r="B3109" s="2">
        <v>43688</v>
      </c>
      <c r="C3109" t="s">
        <v>33</v>
      </c>
      <c r="D3109">
        <v>27</v>
      </c>
      <c r="E3109" t="s">
        <v>23</v>
      </c>
      <c r="F3109">
        <v>3</v>
      </c>
      <c r="G3109">
        <v>3</v>
      </c>
      <c r="H3109" t="s">
        <v>3686</v>
      </c>
      <c r="I3109">
        <v>6063</v>
      </c>
      <c r="J3109">
        <v>8</v>
      </c>
      <c r="K3109">
        <v>72</v>
      </c>
      <c r="L3109" t="s">
        <v>15568</v>
      </c>
      <c r="M3109" t="s">
        <v>23</v>
      </c>
      <c r="N3109" t="s">
        <v>23</v>
      </c>
      <c r="O3109" t="s">
        <v>56</v>
      </c>
      <c r="P3109" t="s">
        <v>164</v>
      </c>
      <c r="Q3109" t="s">
        <v>50</v>
      </c>
      <c r="R3109">
        <v>66.75</v>
      </c>
      <c r="S3109">
        <v>6388.94</v>
      </c>
    </row>
    <row r="3110" spans="1:21">
      <c r="A3110" t="s">
        <v>7431</v>
      </c>
      <c r="B3110" s="2">
        <v>44396</v>
      </c>
      <c r="C3110" t="s">
        <v>22</v>
      </c>
      <c r="D3110">
        <v>56</v>
      </c>
      <c r="E3110" t="s">
        <v>23</v>
      </c>
      <c r="F3110">
        <v>2</v>
      </c>
      <c r="G3110">
        <v>3</v>
      </c>
      <c r="H3110" t="s">
        <v>3686</v>
      </c>
      <c r="I3110">
        <v>5542</v>
      </c>
      <c r="J3110">
        <v>7</v>
      </c>
      <c r="K3110">
        <v>49</v>
      </c>
      <c r="L3110" t="s">
        <v>15568</v>
      </c>
      <c r="M3110" t="s">
        <v>23</v>
      </c>
      <c r="N3110" t="s">
        <v>23</v>
      </c>
      <c r="O3110" t="s">
        <v>25</v>
      </c>
      <c r="P3110" t="s">
        <v>202</v>
      </c>
      <c r="Q3110" t="s">
        <v>27</v>
      </c>
      <c r="R3110">
        <v>93.65</v>
      </c>
      <c r="S3110">
        <v>6254.94</v>
      </c>
    </row>
    <row r="3111" spans="1:21">
      <c r="A3111" t="s">
        <v>7434</v>
      </c>
      <c r="B3111" s="2">
        <v>45335</v>
      </c>
      <c r="C3111" t="s">
        <v>33</v>
      </c>
      <c r="D3111">
        <v>27</v>
      </c>
      <c r="E3111" t="s">
        <v>39</v>
      </c>
      <c r="F3111">
        <v>0</v>
      </c>
      <c r="G3111">
        <v>3</v>
      </c>
      <c r="H3111" t="s">
        <v>3686</v>
      </c>
      <c r="I3111">
        <v>5877</v>
      </c>
      <c r="J3111">
        <v>0</v>
      </c>
      <c r="K3111">
        <v>18</v>
      </c>
      <c r="L3111" t="s">
        <v>15568</v>
      </c>
      <c r="M3111" t="s">
        <v>23</v>
      </c>
      <c r="N3111" t="s">
        <v>23</v>
      </c>
      <c r="O3111" t="s">
        <v>49</v>
      </c>
      <c r="P3111" t="s">
        <v>26</v>
      </c>
      <c r="Q3111" t="s">
        <v>27</v>
      </c>
      <c r="R3111">
        <v>50.3</v>
      </c>
      <c r="S3111">
        <v>1603.06</v>
      </c>
    </row>
    <row r="3112" spans="1:21">
      <c r="A3112" t="s">
        <v>7436</v>
      </c>
      <c r="B3112" s="2">
        <v>43725</v>
      </c>
      <c r="C3112" t="s">
        <v>33</v>
      </c>
      <c r="D3112">
        <v>40</v>
      </c>
      <c r="E3112" t="s">
        <v>23</v>
      </c>
      <c r="F3112">
        <v>0</v>
      </c>
      <c r="G3112">
        <v>3</v>
      </c>
      <c r="H3112" t="s">
        <v>3686</v>
      </c>
      <c r="I3112">
        <v>5856</v>
      </c>
      <c r="J3112">
        <v>6</v>
      </c>
      <c r="K3112">
        <v>71</v>
      </c>
      <c r="L3112" t="s">
        <v>316</v>
      </c>
      <c r="M3112" t="s">
        <v>23</v>
      </c>
      <c r="N3112" t="s">
        <v>23</v>
      </c>
      <c r="O3112" t="s">
        <v>25</v>
      </c>
      <c r="P3112" t="s">
        <v>202</v>
      </c>
      <c r="Q3112" t="s">
        <v>50</v>
      </c>
      <c r="R3112">
        <v>95.65</v>
      </c>
      <c r="S3112">
        <v>7227.57</v>
      </c>
    </row>
    <row r="3113" spans="1:21">
      <c r="A3113" t="s">
        <v>7438</v>
      </c>
      <c r="B3113" s="2">
        <v>45124</v>
      </c>
      <c r="C3113" t="s">
        <v>22</v>
      </c>
      <c r="D3113">
        <v>53</v>
      </c>
      <c r="E3113" t="s">
        <v>23</v>
      </c>
      <c r="F3113">
        <v>3</v>
      </c>
      <c r="G3113">
        <v>3</v>
      </c>
      <c r="H3113" t="s">
        <v>3686</v>
      </c>
      <c r="I3113">
        <v>5230</v>
      </c>
      <c r="J3113">
        <v>1</v>
      </c>
      <c r="K3113">
        <v>25</v>
      </c>
      <c r="L3113" t="s">
        <v>15568</v>
      </c>
      <c r="M3113" t="s">
        <v>23</v>
      </c>
      <c r="N3113" t="s">
        <v>39</v>
      </c>
      <c r="P3113" t="s">
        <v>164</v>
      </c>
      <c r="Q3113" t="s">
        <v>50</v>
      </c>
      <c r="R3113">
        <v>25.5</v>
      </c>
      <c r="S3113">
        <v>1178.43</v>
      </c>
    </row>
    <row r="3114" spans="1:21">
      <c r="A3114" t="s">
        <v>7440</v>
      </c>
      <c r="B3114" s="2">
        <v>44997</v>
      </c>
      <c r="C3114" t="s">
        <v>33</v>
      </c>
      <c r="D3114">
        <v>31</v>
      </c>
      <c r="E3114" t="s">
        <v>39</v>
      </c>
      <c r="F3114">
        <v>0</v>
      </c>
      <c r="G3114">
        <v>3</v>
      </c>
      <c r="H3114" t="s">
        <v>3686</v>
      </c>
      <c r="I3114">
        <v>3152</v>
      </c>
      <c r="J3114">
        <v>0</v>
      </c>
      <c r="K3114">
        <v>29</v>
      </c>
      <c r="L3114" t="s">
        <v>40</v>
      </c>
      <c r="M3114" t="s">
        <v>23</v>
      </c>
      <c r="N3114" t="s">
        <v>23</v>
      </c>
      <c r="O3114" t="s">
        <v>49</v>
      </c>
      <c r="P3114" t="s">
        <v>26</v>
      </c>
      <c r="Q3114" t="s">
        <v>50</v>
      </c>
      <c r="R3114">
        <v>67.45</v>
      </c>
      <c r="S3114">
        <v>2199.56</v>
      </c>
    </row>
    <row r="3115" spans="1:21">
      <c r="A3115" t="s">
        <v>7442</v>
      </c>
      <c r="B3115" s="2">
        <v>45153</v>
      </c>
      <c r="C3115" t="s">
        <v>22</v>
      </c>
      <c r="D3115">
        <v>48</v>
      </c>
      <c r="E3115" t="s">
        <v>39</v>
      </c>
      <c r="F3115">
        <v>0</v>
      </c>
      <c r="G3115">
        <v>3</v>
      </c>
      <c r="H3115" t="s">
        <v>24</v>
      </c>
      <c r="I3115">
        <v>5245</v>
      </c>
      <c r="J3115">
        <v>0</v>
      </c>
      <c r="K3115">
        <v>24</v>
      </c>
      <c r="L3115" t="s">
        <v>15568</v>
      </c>
      <c r="M3115" t="s">
        <v>23</v>
      </c>
      <c r="N3115" t="s">
        <v>23</v>
      </c>
      <c r="O3115" t="s">
        <v>25</v>
      </c>
      <c r="P3115" t="s">
        <v>26</v>
      </c>
      <c r="Q3115" t="s">
        <v>50</v>
      </c>
      <c r="R3115">
        <v>102.95</v>
      </c>
      <c r="S3115">
        <v>2574.2199999999998</v>
      </c>
      <c r="T3115" t="s">
        <v>36</v>
      </c>
      <c r="U3115" t="s">
        <v>46</v>
      </c>
    </row>
    <row r="3116" spans="1:21">
      <c r="A3116" t="s">
        <v>7444</v>
      </c>
      <c r="B3116" s="2">
        <v>45181</v>
      </c>
      <c r="C3116" t="s">
        <v>33</v>
      </c>
      <c r="D3116">
        <v>73</v>
      </c>
      <c r="E3116" t="s">
        <v>23</v>
      </c>
      <c r="F3116">
        <v>0</v>
      </c>
      <c r="G3116">
        <v>3</v>
      </c>
      <c r="H3116" t="s">
        <v>3686</v>
      </c>
      <c r="I3116">
        <v>4025</v>
      </c>
      <c r="J3116">
        <v>1</v>
      </c>
      <c r="K3116">
        <v>23</v>
      </c>
      <c r="L3116" t="s">
        <v>15568</v>
      </c>
      <c r="M3116" t="s">
        <v>23</v>
      </c>
      <c r="N3116" t="s">
        <v>23</v>
      </c>
      <c r="O3116" t="s">
        <v>25</v>
      </c>
      <c r="P3116" t="s">
        <v>202</v>
      </c>
      <c r="Q3116" t="s">
        <v>27</v>
      </c>
      <c r="R3116">
        <v>95.1</v>
      </c>
      <c r="S3116">
        <v>3289.29</v>
      </c>
    </row>
    <row r="3117" spans="1:21">
      <c r="A3117" t="s">
        <v>7446</v>
      </c>
      <c r="B3117" s="2">
        <v>43709</v>
      </c>
      <c r="C3117" t="s">
        <v>22</v>
      </c>
      <c r="D3117">
        <v>67</v>
      </c>
      <c r="E3117" t="s">
        <v>23</v>
      </c>
      <c r="F3117">
        <v>0</v>
      </c>
      <c r="G3117">
        <v>3</v>
      </c>
      <c r="H3117" t="s">
        <v>3686</v>
      </c>
      <c r="I3117">
        <v>4322</v>
      </c>
      <c r="J3117">
        <v>7</v>
      </c>
      <c r="K3117">
        <v>71</v>
      </c>
      <c r="L3117" t="s">
        <v>15568</v>
      </c>
      <c r="M3117" t="s">
        <v>23</v>
      </c>
      <c r="N3117" t="s">
        <v>23</v>
      </c>
      <c r="O3117" t="s">
        <v>25</v>
      </c>
      <c r="P3117" t="s">
        <v>202</v>
      </c>
      <c r="Q3117" t="s">
        <v>27</v>
      </c>
      <c r="R3117">
        <v>92</v>
      </c>
      <c r="S3117">
        <v>9183.7999999999993</v>
      </c>
    </row>
    <row r="3118" spans="1:21">
      <c r="A3118" t="s">
        <v>7448</v>
      </c>
      <c r="B3118" s="2">
        <v>43684</v>
      </c>
      <c r="C3118" t="s">
        <v>22</v>
      </c>
      <c r="D3118">
        <v>70</v>
      </c>
      <c r="E3118" t="s">
        <v>23</v>
      </c>
      <c r="F3118">
        <v>0</v>
      </c>
      <c r="G3118">
        <v>3</v>
      </c>
      <c r="H3118" t="s">
        <v>3686</v>
      </c>
      <c r="I3118">
        <v>4680</v>
      </c>
      <c r="J3118">
        <v>5</v>
      </c>
      <c r="K3118">
        <v>72</v>
      </c>
      <c r="L3118" t="s">
        <v>15568</v>
      </c>
      <c r="M3118" t="s">
        <v>23</v>
      </c>
      <c r="N3118" t="s">
        <v>23</v>
      </c>
      <c r="O3118" t="s">
        <v>25</v>
      </c>
      <c r="P3118" t="s">
        <v>164</v>
      </c>
      <c r="Q3118" t="s">
        <v>50</v>
      </c>
      <c r="R3118">
        <v>102.65</v>
      </c>
      <c r="S3118">
        <v>9602.2999999999993</v>
      </c>
    </row>
    <row r="3119" spans="1:21">
      <c r="A3119" t="s">
        <v>7451</v>
      </c>
      <c r="B3119" s="2">
        <v>43891</v>
      </c>
      <c r="C3119" t="s">
        <v>22</v>
      </c>
      <c r="D3119">
        <v>75</v>
      </c>
      <c r="E3119" t="s">
        <v>23</v>
      </c>
      <c r="F3119">
        <v>0</v>
      </c>
      <c r="G3119">
        <v>3</v>
      </c>
      <c r="H3119" t="s">
        <v>3686</v>
      </c>
      <c r="I3119">
        <v>4368</v>
      </c>
      <c r="J3119">
        <v>6</v>
      </c>
      <c r="K3119">
        <v>65</v>
      </c>
      <c r="L3119" t="s">
        <v>15568</v>
      </c>
      <c r="M3119" t="s">
        <v>23</v>
      </c>
      <c r="N3119" t="s">
        <v>23</v>
      </c>
      <c r="O3119" t="s">
        <v>25</v>
      </c>
      <c r="P3119" t="s">
        <v>202</v>
      </c>
      <c r="Q3119" t="s">
        <v>27</v>
      </c>
      <c r="R3119">
        <v>100.75</v>
      </c>
      <c r="S3119">
        <v>8759.85</v>
      </c>
    </row>
    <row r="3120" spans="1:21">
      <c r="A3120" t="s">
        <v>7453</v>
      </c>
      <c r="B3120" s="2">
        <v>45331</v>
      </c>
      <c r="C3120" t="s">
        <v>33</v>
      </c>
      <c r="D3120">
        <v>66</v>
      </c>
      <c r="E3120" t="s">
        <v>39</v>
      </c>
      <c r="F3120">
        <v>0</v>
      </c>
      <c r="G3120">
        <v>3</v>
      </c>
      <c r="H3120" t="s">
        <v>3686</v>
      </c>
      <c r="I3120">
        <v>5313</v>
      </c>
      <c r="J3120">
        <v>0</v>
      </c>
      <c r="K3120">
        <v>18</v>
      </c>
      <c r="L3120" t="s">
        <v>15568</v>
      </c>
      <c r="M3120" t="s">
        <v>23</v>
      </c>
      <c r="N3120" t="s">
        <v>23</v>
      </c>
      <c r="O3120" t="s">
        <v>25</v>
      </c>
      <c r="P3120" t="s">
        <v>164</v>
      </c>
      <c r="Q3120" t="s">
        <v>27</v>
      </c>
      <c r="R3120">
        <v>73.55</v>
      </c>
      <c r="S3120">
        <v>1494.63</v>
      </c>
    </row>
    <row r="3121" spans="1:21">
      <c r="A3121" t="s">
        <v>7455</v>
      </c>
      <c r="B3121" s="2">
        <v>44522</v>
      </c>
      <c r="C3121" t="s">
        <v>22</v>
      </c>
      <c r="D3121">
        <v>71</v>
      </c>
      <c r="E3121" t="s">
        <v>23</v>
      </c>
      <c r="F3121">
        <v>0</v>
      </c>
      <c r="G3121">
        <v>3</v>
      </c>
      <c r="H3121" t="s">
        <v>3686</v>
      </c>
      <c r="I3121">
        <v>2535</v>
      </c>
      <c r="J3121">
        <v>1</v>
      </c>
      <c r="K3121">
        <v>45</v>
      </c>
      <c r="L3121" t="s">
        <v>142</v>
      </c>
      <c r="M3121" t="s">
        <v>23</v>
      </c>
      <c r="N3121" t="s">
        <v>23</v>
      </c>
      <c r="O3121" t="s">
        <v>25</v>
      </c>
      <c r="P3121" t="s">
        <v>202</v>
      </c>
      <c r="Q3121" t="s">
        <v>27</v>
      </c>
      <c r="R3121">
        <v>98.7</v>
      </c>
      <c r="S3121">
        <v>4632.8999999999996</v>
      </c>
    </row>
    <row r="3122" spans="1:21">
      <c r="A3122" t="s">
        <v>7457</v>
      </c>
      <c r="B3122" s="2">
        <v>44189</v>
      </c>
      <c r="C3122" t="s">
        <v>33</v>
      </c>
      <c r="D3122">
        <v>71</v>
      </c>
      <c r="E3122" t="s">
        <v>23</v>
      </c>
      <c r="F3122">
        <v>0</v>
      </c>
      <c r="G3122">
        <v>3</v>
      </c>
      <c r="H3122" t="s">
        <v>3686</v>
      </c>
      <c r="I3122">
        <v>6035</v>
      </c>
      <c r="J3122">
        <v>7</v>
      </c>
      <c r="K3122">
        <v>56</v>
      </c>
      <c r="L3122" t="s">
        <v>142</v>
      </c>
      <c r="M3122" t="s">
        <v>23</v>
      </c>
      <c r="N3122" t="s">
        <v>23</v>
      </c>
      <c r="O3122" t="s">
        <v>25</v>
      </c>
      <c r="P3122" t="s">
        <v>26</v>
      </c>
      <c r="Q3122" t="s">
        <v>27</v>
      </c>
      <c r="R3122">
        <v>76.849999999999994</v>
      </c>
      <c r="S3122">
        <v>5939.11</v>
      </c>
    </row>
    <row r="3123" spans="1:21">
      <c r="A3123" t="s">
        <v>7460</v>
      </c>
      <c r="B3123" s="2">
        <v>45733</v>
      </c>
      <c r="C3123" t="s">
        <v>22</v>
      </c>
      <c r="D3123">
        <v>72</v>
      </c>
      <c r="E3123" t="s">
        <v>39</v>
      </c>
      <c r="F3123">
        <v>0</v>
      </c>
      <c r="G3123">
        <v>3</v>
      </c>
      <c r="H3123" t="s">
        <v>24</v>
      </c>
      <c r="I3123">
        <v>2604</v>
      </c>
      <c r="J3123">
        <v>0</v>
      </c>
      <c r="K3123">
        <v>5</v>
      </c>
      <c r="L3123" t="s">
        <v>48</v>
      </c>
      <c r="M3123" t="s">
        <v>23</v>
      </c>
      <c r="N3123" t="s">
        <v>39</v>
      </c>
      <c r="P3123" t="s">
        <v>26</v>
      </c>
      <c r="Q3123" t="s">
        <v>50</v>
      </c>
      <c r="R3123">
        <v>21.05</v>
      </c>
      <c r="S3123">
        <v>285.14999999999998</v>
      </c>
      <c r="T3123" t="s">
        <v>36</v>
      </c>
      <c r="U3123" t="s">
        <v>46</v>
      </c>
    </row>
    <row r="3124" spans="1:21">
      <c r="A3124" t="s">
        <v>7462</v>
      </c>
      <c r="B3124" s="2">
        <v>45133</v>
      </c>
      <c r="C3124" t="s">
        <v>33</v>
      </c>
      <c r="D3124">
        <v>30</v>
      </c>
      <c r="E3124" t="s">
        <v>23</v>
      </c>
      <c r="F3124">
        <v>0</v>
      </c>
      <c r="G3124">
        <v>3</v>
      </c>
      <c r="H3124" t="s">
        <v>24</v>
      </c>
      <c r="I3124">
        <v>3642</v>
      </c>
      <c r="J3124">
        <v>1</v>
      </c>
      <c r="K3124">
        <v>25</v>
      </c>
      <c r="L3124" t="s">
        <v>40</v>
      </c>
      <c r="M3124" t="s">
        <v>23</v>
      </c>
      <c r="N3124" t="s">
        <v>23</v>
      </c>
      <c r="O3124" t="s">
        <v>25</v>
      </c>
      <c r="P3124" t="s">
        <v>26</v>
      </c>
      <c r="Q3124" t="s">
        <v>27</v>
      </c>
      <c r="R3124">
        <v>104.95</v>
      </c>
      <c r="S3124">
        <v>2789.25</v>
      </c>
      <c r="T3124" t="s">
        <v>30</v>
      </c>
      <c r="U3124" t="s">
        <v>69</v>
      </c>
    </row>
    <row r="3125" spans="1:21">
      <c r="A3125" t="s">
        <v>7465</v>
      </c>
      <c r="B3125" s="2">
        <v>45200</v>
      </c>
      <c r="C3125" t="s">
        <v>22</v>
      </c>
      <c r="D3125">
        <v>48</v>
      </c>
      <c r="E3125" t="s">
        <v>39</v>
      </c>
      <c r="F3125">
        <v>0</v>
      </c>
      <c r="G3125">
        <v>3</v>
      </c>
      <c r="H3125" t="s">
        <v>24</v>
      </c>
      <c r="I3125">
        <v>3099</v>
      </c>
      <c r="J3125">
        <v>0</v>
      </c>
      <c r="K3125">
        <v>22</v>
      </c>
      <c r="L3125" t="s">
        <v>97</v>
      </c>
      <c r="M3125" t="s">
        <v>39</v>
      </c>
      <c r="N3125" t="s">
        <v>23</v>
      </c>
      <c r="O3125" t="s">
        <v>49</v>
      </c>
      <c r="P3125" t="s">
        <v>202</v>
      </c>
      <c r="Q3125" t="s">
        <v>27</v>
      </c>
      <c r="R3125">
        <v>43.75</v>
      </c>
      <c r="S3125">
        <v>903.6</v>
      </c>
      <c r="T3125" t="s">
        <v>64</v>
      </c>
      <c r="U3125" t="s">
        <v>234</v>
      </c>
    </row>
    <row r="3126" spans="1:21">
      <c r="A3126" t="s">
        <v>7468</v>
      </c>
      <c r="B3126" s="2">
        <v>45857</v>
      </c>
      <c r="C3126" t="s">
        <v>22</v>
      </c>
      <c r="D3126">
        <v>51</v>
      </c>
      <c r="E3126" t="s">
        <v>39</v>
      </c>
      <c r="F3126">
        <v>0</v>
      </c>
      <c r="G3126">
        <v>3</v>
      </c>
      <c r="H3126" t="s">
        <v>24</v>
      </c>
      <c r="I3126">
        <v>4568</v>
      </c>
      <c r="J3126">
        <v>0</v>
      </c>
      <c r="K3126">
        <v>1</v>
      </c>
      <c r="L3126" t="s">
        <v>15568</v>
      </c>
      <c r="M3126" t="s">
        <v>23</v>
      </c>
      <c r="N3126" t="s">
        <v>23</v>
      </c>
      <c r="O3126" t="s">
        <v>49</v>
      </c>
      <c r="P3126" t="s">
        <v>26</v>
      </c>
      <c r="Q3126" t="s">
        <v>27</v>
      </c>
      <c r="R3126">
        <v>45.3</v>
      </c>
      <c r="S3126">
        <v>79.67</v>
      </c>
      <c r="T3126" t="s">
        <v>43</v>
      </c>
      <c r="U3126" t="s">
        <v>1397</v>
      </c>
    </row>
    <row r="3127" spans="1:21">
      <c r="A3127" t="s">
        <v>7470</v>
      </c>
      <c r="B3127" s="2">
        <v>45862</v>
      </c>
      <c r="C3127" t="s">
        <v>22</v>
      </c>
      <c r="D3127">
        <v>49</v>
      </c>
      <c r="E3127" t="s">
        <v>39</v>
      </c>
      <c r="F3127">
        <v>0</v>
      </c>
      <c r="G3127">
        <v>3</v>
      </c>
      <c r="H3127" t="s">
        <v>24</v>
      </c>
      <c r="I3127">
        <v>5633</v>
      </c>
      <c r="J3127">
        <v>0</v>
      </c>
      <c r="K3127">
        <v>1</v>
      </c>
      <c r="L3127" t="s">
        <v>15568</v>
      </c>
      <c r="M3127" t="s">
        <v>23</v>
      </c>
      <c r="N3127" t="s">
        <v>23</v>
      </c>
      <c r="O3127" t="s">
        <v>25</v>
      </c>
      <c r="P3127" t="s">
        <v>26</v>
      </c>
      <c r="Q3127" t="s">
        <v>27</v>
      </c>
      <c r="R3127">
        <v>74.349999999999994</v>
      </c>
      <c r="S3127">
        <v>79.150000000000006</v>
      </c>
      <c r="T3127" t="s">
        <v>43</v>
      </c>
      <c r="U3127" t="s">
        <v>795</v>
      </c>
    </row>
    <row r="3128" spans="1:21">
      <c r="A3128" t="s">
        <v>7471</v>
      </c>
      <c r="B3128" s="2">
        <v>44276</v>
      </c>
      <c r="C3128" t="s">
        <v>22</v>
      </c>
      <c r="D3128">
        <v>56</v>
      </c>
      <c r="E3128" t="s">
        <v>39</v>
      </c>
      <c r="F3128">
        <v>0</v>
      </c>
      <c r="G3128">
        <v>3</v>
      </c>
      <c r="H3128" t="s">
        <v>24</v>
      </c>
      <c r="I3128">
        <v>6265</v>
      </c>
      <c r="J3128">
        <v>0</v>
      </c>
      <c r="K3128">
        <v>53</v>
      </c>
      <c r="L3128" t="s">
        <v>142</v>
      </c>
      <c r="M3128" t="s">
        <v>23</v>
      </c>
      <c r="N3128" t="s">
        <v>39</v>
      </c>
      <c r="P3128" t="s">
        <v>164</v>
      </c>
      <c r="Q3128" t="s">
        <v>27</v>
      </c>
      <c r="R3128">
        <v>19.75</v>
      </c>
      <c r="S3128">
        <v>2441.48</v>
      </c>
      <c r="T3128" t="s">
        <v>59</v>
      </c>
      <c r="U3128" t="s">
        <v>384</v>
      </c>
    </row>
    <row r="3129" spans="1:21">
      <c r="A3129" t="s">
        <v>7473</v>
      </c>
      <c r="B3129" s="2">
        <v>45346</v>
      </c>
      <c r="C3129" t="s">
        <v>33</v>
      </c>
      <c r="D3129">
        <v>62</v>
      </c>
      <c r="E3129" t="s">
        <v>23</v>
      </c>
      <c r="F3129">
        <v>0</v>
      </c>
      <c r="G3129">
        <v>3</v>
      </c>
      <c r="H3129" t="s">
        <v>24</v>
      </c>
      <c r="I3129">
        <v>2601</v>
      </c>
      <c r="J3129">
        <v>1</v>
      </c>
      <c r="K3129">
        <v>18</v>
      </c>
      <c r="L3129" t="s">
        <v>15568</v>
      </c>
      <c r="M3129" t="s">
        <v>39</v>
      </c>
      <c r="N3129" t="s">
        <v>23</v>
      </c>
      <c r="O3129" t="s">
        <v>56</v>
      </c>
      <c r="P3129" t="s">
        <v>26</v>
      </c>
      <c r="Q3129" t="s">
        <v>27</v>
      </c>
      <c r="R3129">
        <v>39.049999999999997</v>
      </c>
      <c r="S3129">
        <v>669.85</v>
      </c>
      <c r="T3129" t="s">
        <v>64</v>
      </c>
      <c r="U3129" t="s">
        <v>145</v>
      </c>
    </row>
    <row r="3130" spans="1:21">
      <c r="A3130" t="s">
        <v>7476</v>
      </c>
      <c r="B3130" s="2">
        <v>45845</v>
      </c>
      <c r="C3130" t="s">
        <v>22</v>
      </c>
      <c r="D3130">
        <v>46</v>
      </c>
      <c r="E3130" t="s">
        <v>39</v>
      </c>
      <c r="F3130">
        <v>0</v>
      </c>
      <c r="G3130">
        <v>3</v>
      </c>
      <c r="H3130" t="s">
        <v>24</v>
      </c>
      <c r="I3130">
        <v>3389</v>
      </c>
      <c r="J3130">
        <v>0</v>
      </c>
      <c r="K3130">
        <v>1</v>
      </c>
      <c r="L3130" t="s">
        <v>15568</v>
      </c>
      <c r="M3130" t="s">
        <v>23</v>
      </c>
      <c r="N3130" t="s">
        <v>23</v>
      </c>
      <c r="O3130" t="s">
        <v>25</v>
      </c>
      <c r="P3130" t="s">
        <v>26</v>
      </c>
      <c r="Q3130" t="s">
        <v>27</v>
      </c>
      <c r="R3130">
        <v>75.900000000000006</v>
      </c>
      <c r="S3130">
        <v>120.46</v>
      </c>
      <c r="T3130" t="s">
        <v>30</v>
      </c>
      <c r="U3130" t="s">
        <v>69</v>
      </c>
    </row>
    <row r="3131" spans="1:21">
      <c r="A3131" t="s">
        <v>7478</v>
      </c>
      <c r="B3131" s="2">
        <v>45813</v>
      </c>
      <c r="C3131" t="s">
        <v>33</v>
      </c>
      <c r="D3131">
        <v>23</v>
      </c>
      <c r="E3131" t="s">
        <v>39</v>
      </c>
      <c r="F3131">
        <v>5</v>
      </c>
      <c r="G3131">
        <v>3</v>
      </c>
      <c r="H3131" t="s">
        <v>24</v>
      </c>
      <c r="I3131">
        <v>2843</v>
      </c>
      <c r="J3131">
        <v>0</v>
      </c>
      <c r="K3131">
        <v>2</v>
      </c>
      <c r="L3131" t="s">
        <v>15568</v>
      </c>
      <c r="M3131" t="s">
        <v>23</v>
      </c>
      <c r="N3131" t="s">
        <v>39</v>
      </c>
      <c r="P3131" t="s">
        <v>26</v>
      </c>
      <c r="Q3131" t="s">
        <v>27</v>
      </c>
      <c r="R3131">
        <v>19.600000000000001</v>
      </c>
      <c r="S3131">
        <v>95.47</v>
      </c>
      <c r="T3131" t="s">
        <v>36</v>
      </c>
      <c r="U3131" t="s">
        <v>46</v>
      </c>
    </row>
    <row r="3132" spans="1:21">
      <c r="A3132" t="s">
        <v>7480</v>
      </c>
      <c r="B3132" s="2">
        <v>43703</v>
      </c>
      <c r="C3132" t="s">
        <v>33</v>
      </c>
      <c r="D3132">
        <v>31</v>
      </c>
      <c r="E3132" t="s">
        <v>23</v>
      </c>
      <c r="F3132">
        <v>0</v>
      </c>
      <c r="G3132">
        <v>3</v>
      </c>
      <c r="H3132" t="s">
        <v>24</v>
      </c>
      <c r="I3132">
        <v>4481</v>
      </c>
      <c r="J3132">
        <v>1</v>
      </c>
      <c r="K3132">
        <v>72</v>
      </c>
      <c r="L3132" t="s">
        <v>316</v>
      </c>
      <c r="M3132" t="s">
        <v>39</v>
      </c>
      <c r="N3132" t="s">
        <v>23</v>
      </c>
      <c r="O3132" t="s">
        <v>56</v>
      </c>
      <c r="P3132" t="s">
        <v>164</v>
      </c>
      <c r="Q3132" t="s">
        <v>27</v>
      </c>
      <c r="R3132">
        <v>54.2</v>
      </c>
      <c r="S3132">
        <v>3937.45</v>
      </c>
      <c r="T3132" t="s">
        <v>30</v>
      </c>
      <c r="U3132" t="s">
        <v>106</v>
      </c>
    </row>
    <row r="3133" spans="1:21">
      <c r="A3133" t="s">
        <v>7482</v>
      </c>
      <c r="B3133" s="2">
        <v>44511</v>
      </c>
      <c r="C3133" t="s">
        <v>22</v>
      </c>
      <c r="D3133">
        <v>51</v>
      </c>
      <c r="E3133" t="s">
        <v>39</v>
      </c>
      <c r="F3133">
        <v>0</v>
      </c>
      <c r="G3133">
        <v>3</v>
      </c>
      <c r="H3133" t="s">
        <v>3686</v>
      </c>
      <c r="I3133">
        <v>4307</v>
      </c>
      <c r="J3133">
        <v>0</v>
      </c>
      <c r="K3133">
        <v>45</v>
      </c>
      <c r="L3133" t="s">
        <v>15568</v>
      </c>
      <c r="M3133" t="s">
        <v>39</v>
      </c>
      <c r="N3133" t="s">
        <v>23</v>
      </c>
      <c r="O3133" t="s">
        <v>49</v>
      </c>
      <c r="P3133" t="s">
        <v>202</v>
      </c>
      <c r="Q3133" t="s">
        <v>27</v>
      </c>
      <c r="R3133">
        <v>42.3</v>
      </c>
      <c r="S3133">
        <v>1840.75</v>
      </c>
    </row>
    <row r="3134" spans="1:21">
      <c r="A3134" t="s">
        <v>7485</v>
      </c>
      <c r="B3134" s="2">
        <v>45052</v>
      </c>
      <c r="C3134" t="s">
        <v>33</v>
      </c>
      <c r="D3134">
        <v>53</v>
      </c>
      <c r="E3134" t="s">
        <v>23</v>
      </c>
      <c r="F3134">
        <v>0</v>
      </c>
      <c r="G3134">
        <v>3</v>
      </c>
      <c r="H3134" t="s">
        <v>3686</v>
      </c>
      <c r="I3134">
        <v>3213</v>
      </c>
      <c r="J3134">
        <v>5</v>
      </c>
      <c r="K3134">
        <v>27</v>
      </c>
      <c r="L3134" t="s">
        <v>15568</v>
      </c>
      <c r="M3134" t="s">
        <v>23</v>
      </c>
      <c r="N3134" t="s">
        <v>23</v>
      </c>
      <c r="O3134" t="s">
        <v>49</v>
      </c>
      <c r="P3134" t="s">
        <v>202</v>
      </c>
      <c r="Q3134" t="s">
        <v>50</v>
      </c>
      <c r="R3134">
        <v>66.150000000000006</v>
      </c>
      <c r="S3134">
        <v>2960.12</v>
      </c>
    </row>
    <row r="3135" spans="1:21">
      <c r="A3135" t="s">
        <v>7487</v>
      </c>
      <c r="B3135" s="2">
        <v>45418</v>
      </c>
      <c r="C3135" t="s">
        <v>33</v>
      </c>
      <c r="D3135">
        <v>46</v>
      </c>
      <c r="E3135" t="s">
        <v>23</v>
      </c>
      <c r="F3135">
        <v>3</v>
      </c>
      <c r="G3135">
        <v>3</v>
      </c>
      <c r="H3135" t="s">
        <v>3686</v>
      </c>
      <c r="I3135">
        <v>2721</v>
      </c>
      <c r="J3135">
        <v>6</v>
      </c>
      <c r="K3135">
        <v>15</v>
      </c>
      <c r="L3135" t="s">
        <v>97</v>
      </c>
      <c r="M3135" t="s">
        <v>23</v>
      </c>
      <c r="N3135" t="s">
        <v>23</v>
      </c>
      <c r="O3135" t="s">
        <v>25</v>
      </c>
      <c r="P3135" t="s">
        <v>26</v>
      </c>
      <c r="Q3135" t="s">
        <v>27</v>
      </c>
      <c r="R3135">
        <v>105.35</v>
      </c>
      <c r="S3135">
        <v>1622.1</v>
      </c>
    </row>
    <row r="3136" spans="1:21">
      <c r="A3136" t="s">
        <v>7489</v>
      </c>
      <c r="B3136" s="2">
        <v>45854</v>
      </c>
      <c r="C3136" t="s">
        <v>33</v>
      </c>
      <c r="D3136">
        <v>19</v>
      </c>
      <c r="E3136" t="s">
        <v>39</v>
      </c>
      <c r="F3136">
        <v>0</v>
      </c>
      <c r="G3136">
        <v>3</v>
      </c>
      <c r="H3136" t="s">
        <v>3751</v>
      </c>
      <c r="I3136">
        <v>4745</v>
      </c>
      <c r="J3136">
        <v>0</v>
      </c>
      <c r="K3136">
        <v>1</v>
      </c>
      <c r="L3136" t="s">
        <v>48</v>
      </c>
      <c r="M3136" t="s">
        <v>23</v>
      </c>
      <c r="N3136" t="s">
        <v>39</v>
      </c>
      <c r="P3136" t="s">
        <v>26</v>
      </c>
      <c r="Q3136" t="s">
        <v>27</v>
      </c>
      <c r="R3136">
        <v>19.25</v>
      </c>
      <c r="S3136">
        <v>28.69</v>
      </c>
    </row>
    <row r="3137" spans="1:19">
      <c r="A3137" t="s">
        <v>7491</v>
      </c>
      <c r="B3137" s="2">
        <v>44750</v>
      </c>
      <c r="C3137" t="s">
        <v>22</v>
      </c>
      <c r="D3137">
        <v>34</v>
      </c>
      <c r="E3137" t="s">
        <v>23</v>
      </c>
      <c r="F3137">
        <v>0</v>
      </c>
      <c r="G3137">
        <v>3</v>
      </c>
      <c r="H3137" t="s">
        <v>3686</v>
      </c>
      <c r="I3137">
        <v>5229</v>
      </c>
      <c r="J3137">
        <v>6</v>
      </c>
      <c r="K3137">
        <v>37</v>
      </c>
      <c r="L3137" t="s">
        <v>15568</v>
      </c>
      <c r="M3137" t="s">
        <v>23</v>
      </c>
      <c r="N3137" t="s">
        <v>23</v>
      </c>
      <c r="O3137" t="s">
        <v>49</v>
      </c>
      <c r="P3137" t="s">
        <v>164</v>
      </c>
      <c r="Q3137" t="s">
        <v>50</v>
      </c>
      <c r="R3137">
        <v>62.8</v>
      </c>
      <c r="S3137">
        <v>2428.2800000000002</v>
      </c>
    </row>
    <row r="3138" spans="1:19">
      <c r="A3138" t="s">
        <v>7494</v>
      </c>
      <c r="B3138" s="2">
        <v>43688</v>
      </c>
      <c r="C3138" t="s">
        <v>33</v>
      </c>
      <c r="D3138">
        <v>57</v>
      </c>
      <c r="E3138" t="s">
        <v>23</v>
      </c>
      <c r="F3138">
        <v>0</v>
      </c>
      <c r="G3138">
        <v>3</v>
      </c>
      <c r="H3138" t="s">
        <v>3686</v>
      </c>
      <c r="I3138">
        <v>5762</v>
      </c>
      <c r="J3138">
        <v>3</v>
      </c>
      <c r="K3138">
        <v>72</v>
      </c>
      <c r="L3138" t="s">
        <v>15568</v>
      </c>
      <c r="M3138" t="s">
        <v>23</v>
      </c>
      <c r="N3138" t="s">
        <v>23</v>
      </c>
      <c r="O3138" t="s">
        <v>49</v>
      </c>
      <c r="P3138" t="s">
        <v>164</v>
      </c>
      <c r="Q3138" t="s">
        <v>50</v>
      </c>
      <c r="R3138">
        <v>89.8</v>
      </c>
      <c r="S3138">
        <v>9744.69</v>
      </c>
    </row>
    <row r="3139" spans="1:19">
      <c r="A3139" t="s">
        <v>7496</v>
      </c>
      <c r="B3139" s="2">
        <v>45615</v>
      </c>
      <c r="C3139" t="s">
        <v>22</v>
      </c>
      <c r="D3139">
        <v>23</v>
      </c>
      <c r="E3139" t="s">
        <v>39</v>
      </c>
      <c r="F3139">
        <v>0</v>
      </c>
      <c r="G3139">
        <v>3</v>
      </c>
      <c r="H3139" t="s">
        <v>3686</v>
      </c>
      <c r="I3139">
        <v>5017</v>
      </c>
      <c r="J3139">
        <v>0</v>
      </c>
      <c r="K3139">
        <v>9</v>
      </c>
      <c r="L3139" t="s">
        <v>15568</v>
      </c>
      <c r="M3139" t="s">
        <v>23</v>
      </c>
      <c r="N3139" t="s">
        <v>23</v>
      </c>
      <c r="O3139" t="s">
        <v>25</v>
      </c>
      <c r="P3139" t="s">
        <v>26</v>
      </c>
      <c r="Q3139" t="s">
        <v>27</v>
      </c>
      <c r="R3139">
        <v>95.9</v>
      </c>
      <c r="S3139">
        <v>1104.6500000000001</v>
      </c>
    </row>
    <row r="3140" spans="1:19">
      <c r="A3140" t="s">
        <v>7498</v>
      </c>
      <c r="B3140" s="2">
        <v>44908</v>
      </c>
      <c r="C3140" t="s">
        <v>22</v>
      </c>
      <c r="D3140">
        <v>41</v>
      </c>
      <c r="E3140" t="s">
        <v>39</v>
      </c>
      <c r="F3140">
        <v>0</v>
      </c>
      <c r="G3140">
        <v>3</v>
      </c>
      <c r="H3140" t="s">
        <v>3686</v>
      </c>
      <c r="I3140">
        <v>2426</v>
      </c>
      <c r="J3140">
        <v>0</v>
      </c>
      <c r="K3140">
        <v>32</v>
      </c>
      <c r="L3140" t="s">
        <v>15568</v>
      </c>
      <c r="M3140" t="s">
        <v>23</v>
      </c>
      <c r="N3140" t="s">
        <v>23</v>
      </c>
      <c r="O3140" t="s">
        <v>25</v>
      </c>
      <c r="P3140" t="s">
        <v>26</v>
      </c>
      <c r="Q3140" t="s">
        <v>27</v>
      </c>
      <c r="R3140">
        <v>87.65</v>
      </c>
      <c r="S3140">
        <v>3066.93</v>
      </c>
    </row>
    <row r="3141" spans="1:19">
      <c r="A3141" t="s">
        <v>7501</v>
      </c>
      <c r="B3141" s="2">
        <v>45113</v>
      </c>
      <c r="C3141" t="s">
        <v>22</v>
      </c>
      <c r="D3141">
        <v>53</v>
      </c>
      <c r="E3141" t="s">
        <v>23</v>
      </c>
      <c r="F3141">
        <v>0</v>
      </c>
      <c r="G3141">
        <v>3</v>
      </c>
      <c r="H3141" t="s">
        <v>3686</v>
      </c>
      <c r="I3141">
        <v>3807</v>
      </c>
      <c r="J3141">
        <v>5</v>
      </c>
      <c r="K3141">
        <v>25</v>
      </c>
      <c r="L3141" t="s">
        <v>15568</v>
      </c>
      <c r="M3141" t="s">
        <v>23</v>
      </c>
      <c r="N3141" t="s">
        <v>23</v>
      </c>
      <c r="O3141" t="s">
        <v>56</v>
      </c>
      <c r="P3141" t="s">
        <v>202</v>
      </c>
      <c r="Q3141" t="s">
        <v>27</v>
      </c>
      <c r="R3141">
        <v>61.6</v>
      </c>
      <c r="S3141">
        <v>1727.35</v>
      </c>
    </row>
    <row r="3142" spans="1:19">
      <c r="A3142" t="s">
        <v>7503</v>
      </c>
      <c r="B3142" s="2">
        <v>45631</v>
      </c>
      <c r="C3142" t="s">
        <v>22</v>
      </c>
      <c r="D3142">
        <v>46</v>
      </c>
      <c r="E3142" t="s">
        <v>39</v>
      </c>
      <c r="F3142">
        <v>0</v>
      </c>
      <c r="G3142">
        <v>3</v>
      </c>
      <c r="H3142" t="s">
        <v>3686</v>
      </c>
      <c r="I3142">
        <v>5489</v>
      </c>
      <c r="J3142">
        <v>0</v>
      </c>
      <c r="K3142">
        <v>8</v>
      </c>
      <c r="L3142" t="s">
        <v>15568</v>
      </c>
      <c r="M3142" t="s">
        <v>39</v>
      </c>
      <c r="N3142" t="s">
        <v>23</v>
      </c>
      <c r="O3142" t="s">
        <v>56</v>
      </c>
      <c r="P3142" t="s">
        <v>164</v>
      </c>
      <c r="Q3142" t="s">
        <v>84</v>
      </c>
      <c r="R3142">
        <v>44.55</v>
      </c>
      <c r="S3142">
        <v>343.45</v>
      </c>
    </row>
    <row r="3143" spans="1:19">
      <c r="A3143" t="s">
        <v>7505</v>
      </c>
      <c r="B3143" s="2">
        <v>45613</v>
      </c>
      <c r="C3143" t="s">
        <v>22</v>
      </c>
      <c r="D3143">
        <v>46</v>
      </c>
      <c r="E3143" t="s">
        <v>39</v>
      </c>
      <c r="F3143">
        <v>0</v>
      </c>
      <c r="G3143">
        <v>3</v>
      </c>
      <c r="H3143" t="s">
        <v>3686</v>
      </c>
      <c r="I3143">
        <v>3013</v>
      </c>
      <c r="J3143">
        <v>0</v>
      </c>
      <c r="K3143">
        <v>9</v>
      </c>
      <c r="L3143" t="s">
        <v>48</v>
      </c>
      <c r="M3143" t="s">
        <v>23</v>
      </c>
      <c r="N3143" t="s">
        <v>23</v>
      </c>
      <c r="O3143" t="s">
        <v>56</v>
      </c>
      <c r="P3143" t="s">
        <v>26</v>
      </c>
      <c r="Q3143" t="s">
        <v>50</v>
      </c>
      <c r="R3143">
        <v>64.95</v>
      </c>
      <c r="S3143">
        <v>795.57</v>
      </c>
    </row>
    <row r="3144" spans="1:19">
      <c r="A3144" t="s">
        <v>7508</v>
      </c>
      <c r="B3144" s="2">
        <v>44391</v>
      </c>
      <c r="C3144" t="s">
        <v>33</v>
      </c>
      <c r="D3144">
        <v>40</v>
      </c>
      <c r="E3144" t="s">
        <v>39</v>
      </c>
      <c r="F3144">
        <v>0</v>
      </c>
      <c r="G3144">
        <v>3</v>
      </c>
      <c r="H3144" t="s">
        <v>3686</v>
      </c>
      <c r="I3144">
        <v>5075</v>
      </c>
      <c r="J3144">
        <v>0</v>
      </c>
      <c r="K3144">
        <v>49</v>
      </c>
      <c r="L3144" t="s">
        <v>15568</v>
      </c>
      <c r="M3144" t="s">
        <v>23</v>
      </c>
      <c r="N3144" t="s">
        <v>23</v>
      </c>
      <c r="O3144" t="s">
        <v>56</v>
      </c>
      <c r="P3144" t="s">
        <v>164</v>
      </c>
      <c r="Q3144" t="s">
        <v>27</v>
      </c>
      <c r="R3144">
        <v>67.400000000000006</v>
      </c>
      <c r="S3144">
        <v>4308.8999999999996</v>
      </c>
    </row>
    <row r="3145" spans="1:19">
      <c r="A3145" t="s">
        <v>7511</v>
      </c>
      <c r="B3145" s="2">
        <v>45739</v>
      </c>
      <c r="C3145" t="s">
        <v>22</v>
      </c>
      <c r="D3145">
        <v>37</v>
      </c>
      <c r="E3145" t="s">
        <v>39</v>
      </c>
      <c r="F3145">
        <v>0</v>
      </c>
      <c r="G3145">
        <v>3</v>
      </c>
      <c r="H3145" t="s">
        <v>3686</v>
      </c>
      <c r="I3145">
        <v>4024</v>
      </c>
      <c r="J3145">
        <v>0</v>
      </c>
      <c r="K3145">
        <v>5</v>
      </c>
      <c r="L3145" t="s">
        <v>48</v>
      </c>
      <c r="M3145" t="s">
        <v>23</v>
      </c>
      <c r="N3145" t="s">
        <v>23</v>
      </c>
      <c r="O3145" t="s">
        <v>25</v>
      </c>
      <c r="P3145" t="s">
        <v>26</v>
      </c>
      <c r="Q3145" t="s">
        <v>27</v>
      </c>
      <c r="R3145">
        <v>105.3</v>
      </c>
      <c r="S3145">
        <v>773.85</v>
      </c>
    </row>
    <row r="3146" spans="1:19">
      <c r="A3146" t="s">
        <v>7513</v>
      </c>
      <c r="B3146" s="2">
        <v>45021</v>
      </c>
      <c r="C3146" t="s">
        <v>22</v>
      </c>
      <c r="D3146">
        <v>34</v>
      </c>
      <c r="E3146" t="s">
        <v>39</v>
      </c>
      <c r="F3146">
        <v>0</v>
      </c>
      <c r="G3146">
        <v>3</v>
      </c>
      <c r="H3146" t="s">
        <v>3686</v>
      </c>
      <c r="I3146">
        <v>2448</v>
      </c>
      <c r="J3146">
        <v>0</v>
      </c>
      <c r="K3146">
        <v>28</v>
      </c>
      <c r="L3146" t="s">
        <v>15568</v>
      </c>
      <c r="M3146" t="s">
        <v>23</v>
      </c>
      <c r="N3146" t="s">
        <v>23</v>
      </c>
      <c r="O3146" t="s">
        <v>25</v>
      </c>
      <c r="P3146" t="s">
        <v>26</v>
      </c>
      <c r="Q3146" t="s">
        <v>27</v>
      </c>
      <c r="R3146">
        <v>91</v>
      </c>
      <c r="S3146">
        <v>3892.87</v>
      </c>
    </row>
    <row r="3147" spans="1:19">
      <c r="A3147" t="s">
        <v>7515</v>
      </c>
      <c r="B3147" s="2">
        <v>43885</v>
      </c>
      <c r="C3147" t="s">
        <v>33</v>
      </c>
      <c r="D3147">
        <v>26</v>
      </c>
      <c r="E3147" t="s">
        <v>39</v>
      </c>
      <c r="F3147">
        <v>0</v>
      </c>
      <c r="G3147">
        <v>3</v>
      </c>
      <c r="H3147" t="s">
        <v>3686</v>
      </c>
      <c r="I3147">
        <v>5133</v>
      </c>
      <c r="J3147">
        <v>0</v>
      </c>
      <c r="K3147">
        <v>66</v>
      </c>
      <c r="L3147" t="s">
        <v>15568</v>
      </c>
      <c r="M3147" t="s">
        <v>23</v>
      </c>
      <c r="N3147" t="s">
        <v>23</v>
      </c>
      <c r="O3147" t="s">
        <v>49</v>
      </c>
      <c r="P3147" t="s">
        <v>164</v>
      </c>
      <c r="Q3147" t="s">
        <v>27</v>
      </c>
      <c r="R3147">
        <v>61.15</v>
      </c>
      <c r="S3147">
        <v>5427.87</v>
      </c>
    </row>
    <row r="3148" spans="1:19">
      <c r="A3148" t="s">
        <v>7517</v>
      </c>
      <c r="B3148" s="2">
        <v>44117</v>
      </c>
      <c r="C3148" t="s">
        <v>33</v>
      </c>
      <c r="D3148">
        <v>25</v>
      </c>
      <c r="E3148" t="s">
        <v>23</v>
      </c>
      <c r="F3148">
        <v>1</v>
      </c>
      <c r="G3148">
        <v>3</v>
      </c>
      <c r="H3148" t="s">
        <v>3686</v>
      </c>
      <c r="I3148">
        <v>4424</v>
      </c>
      <c r="J3148">
        <v>6</v>
      </c>
      <c r="K3148">
        <v>58</v>
      </c>
      <c r="L3148" t="s">
        <v>15568</v>
      </c>
      <c r="M3148" t="s">
        <v>23</v>
      </c>
      <c r="N3148" t="s">
        <v>39</v>
      </c>
      <c r="P3148" t="s">
        <v>164</v>
      </c>
      <c r="Q3148" t="s">
        <v>50</v>
      </c>
      <c r="R3148">
        <v>20.3</v>
      </c>
      <c r="S3148">
        <v>2133.36</v>
      </c>
    </row>
    <row r="3149" spans="1:19">
      <c r="A3149" t="s">
        <v>7519</v>
      </c>
      <c r="B3149" s="2">
        <v>43697</v>
      </c>
      <c r="C3149" t="s">
        <v>33</v>
      </c>
      <c r="D3149">
        <v>35</v>
      </c>
      <c r="E3149" t="s">
        <v>23</v>
      </c>
      <c r="F3149">
        <v>1</v>
      </c>
      <c r="G3149">
        <v>3</v>
      </c>
      <c r="H3149" t="s">
        <v>3686</v>
      </c>
      <c r="I3149">
        <v>5096</v>
      </c>
      <c r="J3149">
        <v>2</v>
      </c>
      <c r="K3149">
        <v>72</v>
      </c>
      <c r="L3149" t="s">
        <v>15568</v>
      </c>
      <c r="M3149" t="s">
        <v>23</v>
      </c>
      <c r="N3149" t="s">
        <v>23</v>
      </c>
      <c r="O3149" t="s">
        <v>49</v>
      </c>
      <c r="P3149" t="s">
        <v>164</v>
      </c>
      <c r="Q3149" t="s">
        <v>50</v>
      </c>
      <c r="R3149">
        <v>90.95</v>
      </c>
      <c r="S3149">
        <v>9939.9699999999993</v>
      </c>
    </row>
    <row r="3150" spans="1:19">
      <c r="A3150" t="s">
        <v>7521</v>
      </c>
      <c r="B3150" s="2">
        <v>45002</v>
      </c>
      <c r="C3150" t="s">
        <v>22</v>
      </c>
      <c r="D3150">
        <v>20</v>
      </c>
      <c r="E3150" t="s">
        <v>39</v>
      </c>
      <c r="F3150">
        <v>0</v>
      </c>
      <c r="G3150">
        <v>3</v>
      </c>
      <c r="H3150" t="s">
        <v>3686</v>
      </c>
      <c r="I3150">
        <v>4825</v>
      </c>
      <c r="J3150">
        <v>0</v>
      </c>
      <c r="K3150">
        <v>29</v>
      </c>
      <c r="L3150" t="s">
        <v>40</v>
      </c>
      <c r="M3150" t="s">
        <v>23</v>
      </c>
      <c r="N3150" t="s">
        <v>23</v>
      </c>
      <c r="O3150" t="s">
        <v>49</v>
      </c>
      <c r="P3150" t="s">
        <v>26</v>
      </c>
      <c r="Q3150" t="s">
        <v>27</v>
      </c>
      <c r="R3150">
        <v>48.95</v>
      </c>
      <c r="S3150">
        <v>1615.44</v>
      </c>
    </row>
    <row r="3151" spans="1:19">
      <c r="A3151" t="s">
        <v>7523</v>
      </c>
      <c r="B3151" s="2">
        <v>44727</v>
      </c>
      <c r="C3151" t="s">
        <v>33</v>
      </c>
      <c r="D3151">
        <v>34</v>
      </c>
      <c r="E3151" t="s">
        <v>39</v>
      </c>
      <c r="F3151">
        <v>0</v>
      </c>
      <c r="G3151">
        <v>3</v>
      </c>
      <c r="H3151" t="s">
        <v>3686</v>
      </c>
      <c r="I3151">
        <v>3371</v>
      </c>
      <c r="J3151">
        <v>0</v>
      </c>
      <c r="K3151">
        <v>38</v>
      </c>
      <c r="L3151" t="s">
        <v>15568</v>
      </c>
      <c r="M3151" t="s">
        <v>23</v>
      </c>
      <c r="N3151" t="s">
        <v>23</v>
      </c>
      <c r="O3151" t="s">
        <v>49</v>
      </c>
      <c r="P3151" t="s">
        <v>26</v>
      </c>
      <c r="Q3151" t="s">
        <v>50</v>
      </c>
      <c r="R3151">
        <v>68.150000000000006</v>
      </c>
      <c r="S3151">
        <v>3461.52</v>
      </c>
    </row>
    <row r="3152" spans="1:19">
      <c r="A3152" t="s">
        <v>7525</v>
      </c>
      <c r="B3152" s="2">
        <v>44902</v>
      </c>
      <c r="C3152" t="s">
        <v>22</v>
      </c>
      <c r="D3152">
        <v>61</v>
      </c>
      <c r="E3152" t="s">
        <v>39</v>
      </c>
      <c r="F3152">
        <v>0</v>
      </c>
      <c r="G3152">
        <v>3</v>
      </c>
      <c r="H3152" t="s">
        <v>3686</v>
      </c>
      <c r="I3152">
        <v>3224</v>
      </c>
      <c r="J3152">
        <v>0</v>
      </c>
      <c r="K3152">
        <v>32</v>
      </c>
      <c r="L3152" t="s">
        <v>15568</v>
      </c>
      <c r="M3152" t="s">
        <v>23</v>
      </c>
      <c r="N3152" t="s">
        <v>23</v>
      </c>
      <c r="O3152" t="s">
        <v>25</v>
      </c>
      <c r="P3152" t="s">
        <v>26</v>
      </c>
      <c r="Q3152" t="s">
        <v>50</v>
      </c>
      <c r="R3152">
        <v>93.4</v>
      </c>
      <c r="S3152">
        <v>4461.8599999999997</v>
      </c>
    </row>
    <row r="3153" spans="1:21">
      <c r="A3153" t="s">
        <v>7527</v>
      </c>
      <c r="B3153" s="2">
        <v>44004</v>
      </c>
      <c r="C3153" t="s">
        <v>22</v>
      </c>
      <c r="D3153">
        <v>22</v>
      </c>
      <c r="E3153" t="s">
        <v>39</v>
      </c>
      <c r="F3153">
        <v>1</v>
      </c>
      <c r="G3153">
        <v>3</v>
      </c>
      <c r="H3153" t="s">
        <v>3686</v>
      </c>
      <c r="I3153">
        <v>4889</v>
      </c>
      <c r="J3153">
        <v>0</v>
      </c>
      <c r="K3153">
        <v>62</v>
      </c>
      <c r="L3153" t="s">
        <v>142</v>
      </c>
      <c r="M3153" t="s">
        <v>23</v>
      </c>
      <c r="N3153" t="s">
        <v>39</v>
      </c>
      <c r="P3153" t="s">
        <v>164</v>
      </c>
      <c r="Q3153" t="s">
        <v>50</v>
      </c>
      <c r="R3153">
        <v>24.4</v>
      </c>
      <c r="S3153">
        <v>2501.7199999999998</v>
      </c>
    </row>
    <row r="3154" spans="1:21">
      <c r="A3154" t="s">
        <v>7530</v>
      </c>
      <c r="B3154" s="2">
        <v>44644</v>
      </c>
      <c r="C3154" t="s">
        <v>22</v>
      </c>
      <c r="D3154">
        <v>62</v>
      </c>
      <c r="E3154" t="s">
        <v>39</v>
      </c>
      <c r="F3154">
        <v>0</v>
      </c>
      <c r="G3154">
        <v>3</v>
      </c>
      <c r="H3154" t="s">
        <v>3686</v>
      </c>
      <c r="I3154">
        <v>5549</v>
      </c>
      <c r="J3154">
        <v>0</v>
      </c>
      <c r="K3154">
        <v>41</v>
      </c>
      <c r="L3154" t="s">
        <v>142</v>
      </c>
      <c r="M3154" t="s">
        <v>23</v>
      </c>
      <c r="N3154" t="s">
        <v>23</v>
      </c>
      <c r="O3154" t="s">
        <v>25</v>
      </c>
      <c r="P3154" t="s">
        <v>202</v>
      </c>
      <c r="Q3154" t="s">
        <v>27</v>
      </c>
      <c r="R3154">
        <v>89.55</v>
      </c>
      <c r="S3154">
        <v>5583.77</v>
      </c>
    </row>
    <row r="3155" spans="1:21">
      <c r="A3155" t="s">
        <v>7532</v>
      </c>
      <c r="B3155" s="2">
        <v>45397</v>
      </c>
      <c r="C3155" t="s">
        <v>22</v>
      </c>
      <c r="D3155">
        <v>62</v>
      </c>
      <c r="E3155" t="s">
        <v>23</v>
      </c>
      <c r="F3155">
        <v>2</v>
      </c>
      <c r="G3155">
        <v>3</v>
      </c>
      <c r="H3155" t="s">
        <v>3686</v>
      </c>
      <c r="I3155">
        <v>5560</v>
      </c>
      <c r="J3155">
        <v>8</v>
      </c>
      <c r="K3155">
        <v>16</v>
      </c>
      <c r="L3155" t="s">
        <v>97</v>
      </c>
      <c r="M3155" t="s">
        <v>23</v>
      </c>
      <c r="N3155" t="s">
        <v>23</v>
      </c>
      <c r="O3155" t="s">
        <v>25</v>
      </c>
      <c r="P3155" t="s">
        <v>26</v>
      </c>
      <c r="Q3155" t="s">
        <v>27</v>
      </c>
      <c r="R3155">
        <v>90.8</v>
      </c>
      <c r="S3155">
        <v>2221.56</v>
      </c>
    </row>
    <row r="3156" spans="1:21">
      <c r="A3156" t="s">
        <v>7534</v>
      </c>
      <c r="B3156" s="2">
        <v>44412</v>
      </c>
      <c r="C3156" t="s">
        <v>33</v>
      </c>
      <c r="D3156">
        <v>49</v>
      </c>
      <c r="E3156" t="s">
        <v>39</v>
      </c>
      <c r="F3156">
        <v>0</v>
      </c>
      <c r="G3156">
        <v>3</v>
      </c>
      <c r="H3156" t="s">
        <v>3686</v>
      </c>
      <c r="I3156">
        <v>3948</v>
      </c>
      <c r="J3156">
        <v>0</v>
      </c>
      <c r="K3156">
        <v>48</v>
      </c>
      <c r="L3156" t="s">
        <v>142</v>
      </c>
      <c r="M3156" t="s">
        <v>23</v>
      </c>
      <c r="N3156" t="s">
        <v>39</v>
      </c>
      <c r="P3156" t="s">
        <v>164</v>
      </c>
      <c r="Q3156" t="s">
        <v>50</v>
      </c>
      <c r="R3156">
        <v>24</v>
      </c>
      <c r="S3156">
        <v>2662.41</v>
      </c>
    </row>
    <row r="3157" spans="1:21">
      <c r="A3157" t="s">
        <v>7537</v>
      </c>
      <c r="B3157" s="2">
        <v>44006</v>
      </c>
      <c r="C3157" t="s">
        <v>22</v>
      </c>
      <c r="D3157">
        <v>54</v>
      </c>
      <c r="E3157" t="s">
        <v>23</v>
      </c>
      <c r="F3157">
        <v>3</v>
      </c>
      <c r="G3157">
        <v>3</v>
      </c>
      <c r="H3157" t="s">
        <v>3686</v>
      </c>
      <c r="I3157">
        <v>5179</v>
      </c>
      <c r="J3157">
        <v>1</v>
      </c>
      <c r="K3157">
        <v>62</v>
      </c>
      <c r="L3157" t="s">
        <v>15568</v>
      </c>
      <c r="M3157" t="s">
        <v>23</v>
      </c>
      <c r="N3157" t="s">
        <v>23</v>
      </c>
      <c r="O3157" t="s">
        <v>25</v>
      </c>
      <c r="P3157" t="s">
        <v>202</v>
      </c>
      <c r="Q3157" t="s">
        <v>50</v>
      </c>
      <c r="R3157">
        <v>81.45</v>
      </c>
      <c r="S3157">
        <v>7428.44</v>
      </c>
    </row>
    <row r="3158" spans="1:21">
      <c r="A3158" t="s">
        <v>7540</v>
      </c>
      <c r="B3158" s="2">
        <v>45606</v>
      </c>
      <c r="C3158" t="s">
        <v>33</v>
      </c>
      <c r="D3158">
        <v>27</v>
      </c>
      <c r="E3158" t="s">
        <v>39</v>
      </c>
      <c r="F3158">
        <v>0</v>
      </c>
      <c r="G3158">
        <v>3</v>
      </c>
      <c r="H3158" t="s">
        <v>3686</v>
      </c>
      <c r="I3158">
        <v>5770</v>
      </c>
      <c r="J3158">
        <v>0</v>
      </c>
      <c r="K3158">
        <v>9</v>
      </c>
      <c r="L3158" t="s">
        <v>15568</v>
      </c>
      <c r="M3158" t="s">
        <v>23</v>
      </c>
      <c r="N3158" t="s">
        <v>23</v>
      </c>
      <c r="O3158" t="s">
        <v>25</v>
      </c>
      <c r="P3158" t="s">
        <v>26</v>
      </c>
      <c r="Q3158" t="s">
        <v>27</v>
      </c>
      <c r="R3158">
        <v>74.849999999999994</v>
      </c>
      <c r="S3158">
        <v>825.65</v>
      </c>
    </row>
    <row r="3159" spans="1:21">
      <c r="A3159" t="s">
        <v>7542</v>
      </c>
      <c r="B3159" s="2">
        <v>43762</v>
      </c>
      <c r="C3159" t="s">
        <v>22</v>
      </c>
      <c r="D3159">
        <v>28</v>
      </c>
      <c r="E3159" t="s">
        <v>39</v>
      </c>
      <c r="F3159">
        <v>0</v>
      </c>
      <c r="G3159">
        <v>3</v>
      </c>
      <c r="H3159" t="s">
        <v>3686</v>
      </c>
      <c r="I3159">
        <v>4483</v>
      </c>
      <c r="J3159">
        <v>0</v>
      </c>
      <c r="K3159">
        <v>70</v>
      </c>
      <c r="L3159" t="s">
        <v>15568</v>
      </c>
      <c r="M3159" t="s">
        <v>39</v>
      </c>
      <c r="N3159" t="s">
        <v>23</v>
      </c>
      <c r="O3159" t="s">
        <v>49</v>
      </c>
      <c r="P3159" t="s">
        <v>164</v>
      </c>
      <c r="Q3159" t="s">
        <v>27</v>
      </c>
      <c r="R3159">
        <v>48.4</v>
      </c>
      <c r="S3159">
        <v>3442.8</v>
      </c>
    </row>
    <row r="3160" spans="1:21">
      <c r="A3160" t="s">
        <v>7545</v>
      </c>
      <c r="B3160" s="2">
        <v>44409</v>
      </c>
      <c r="C3160" t="s">
        <v>22</v>
      </c>
      <c r="D3160">
        <v>23</v>
      </c>
      <c r="E3160" t="s">
        <v>23</v>
      </c>
      <c r="F3160">
        <v>1</v>
      </c>
      <c r="G3160">
        <v>3</v>
      </c>
      <c r="H3160" t="s">
        <v>3686</v>
      </c>
      <c r="I3160">
        <v>5019</v>
      </c>
      <c r="J3160">
        <v>0</v>
      </c>
      <c r="K3160">
        <v>48</v>
      </c>
      <c r="L3160" t="s">
        <v>142</v>
      </c>
      <c r="M3160" t="s">
        <v>23</v>
      </c>
      <c r="N3160" t="s">
        <v>39</v>
      </c>
      <c r="P3160" t="s">
        <v>164</v>
      </c>
      <c r="Q3160" t="s">
        <v>50</v>
      </c>
      <c r="R3160">
        <v>23.55</v>
      </c>
      <c r="S3160">
        <v>1742.63</v>
      </c>
    </row>
    <row r="3161" spans="1:21">
      <c r="A3161" t="s">
        <v>7547</v>
      </c>
      <c r="B3161" s="2">
        <v>45784</v>
      </c>
      <c r="C3161" t="s">
        <v>33</v>
      </c>
      <c r="D3161">
        <v>39</v>
      </c>
      <c r="E3161" t="s">
        <v>39</v>
      </c>
      <c r="F3161">
        <v>0</v>
      </c>
      <c r="G3161">
        <v>3</v>
      </c>
      <c r="H3161" t="s">
        <v>24</v>
      </c>
      <c r="I3161">
        <v>2491</v>
      </c>
      <c r="J3161">
        <v>0</v>
      </c>
      <c r="K3161">
        <v>3</v>
      </c>
      <c r="L3161" t="s">
        <v>48</v>
      </c>
      <c r="M3161" t="s">
        <v>23</v>
      </c>
      <c r="N3161" t="s">
        <v>23</v>
      </c>
      <c r="O3161" t="s">
        <v>25</v>
      </c>
      <c r="P3161" t="s">
        <v>26</v>
      </c>
      <c r="Q3161" t="s">
        <v>27</v>
      </c>
      <c r="R3161">
        <v>70.400000000000006</v>
      </c>
      <c r="S3161">
        <v>211.48</v>
      </c>
      <c r="T3161" t="s">
        <v>43</v>
      </c>
      <c r="U3161" t="s">
        <v>44</v>
      </c>
    </row>
    <row r="3162" spans="1:21">
      <c r="A3162" t="s">
        <v>7549</v>
      </c>
      <c r="B3162" s="2">
        <v>45853</v>
      </c>
      <c r="C3162" t="s">
        <v>33</v>
      </c>
      <c r="D3162">
        <v>71</v>
      </c>
      <c r="E3162" t="s">
        <v>39</v>
      </c>
      <c r="F3162">
        <v>0</v>
      </c>
      <c r="G3162">
        <v>3</v>
      </c>
      <c r="H3162" t="s">
        <v>24</v>
      </c>
      <c r="I3162">
        <v>4291</v>
      </c>
      <c r="J3162">
        <v>0</v>
      </c>
      <c r="K3162">
        <v>1</v>
      </c>
      <c r="L3162" t="s">
        <v>15568</v>
      </c>
      <c r="M3162" t="s">
        <v>23</v>
      </c>
      <c r="N3162" t="s">
        <v>23</v>
      </c>
      <c r="O3162" t="s">
        <v>25</v>
      </c>
      <c r="P3162" t="s">
        <v>26</v>
      </c>
      <c r="Q3162" t="s">
        <v>50</v>
      </c>
      <c r="R3162">
        <v>74.45</v>
      </c>
      <c r="S3162">
        <v>114.06</v>
      </c>
      <c r="T3162" t="s">
        <v>30</v>
      </c>
      <c r="U3162" t="s">
        <v>69</v>
      </c>
    </row>
    <row r="3163" spans="1:21">
      <c r="A3163" t="s">
        <v>7551</v>
      </c>
      <c r="B3163" s="2">
        <v>45823</v>
      </c>
      <c r="C3163" t="s">
        <v>33</v>
      </c>
      <c r="D3163">
        <v>75</v>
      </c>
      <c r="E3163" t="s">
        <v>23</v>
      </c>
      <c r="F3163">
        <v>0</v>
      </c>
      <c r="G3163">
        <v>3</v>
      </c>
      <c r="H3163" t="s">
        <v>24</v>
      </c>
      <c r="I3163">
        <v>4225</v>
      </c>
      <c r="J3163">
        <v>1</v>
      </c>
      <c r="K3163">
        <v>2</v>
      </c>
      <c r="L3163" t="s">
        <v>48</v>
      </c>
      <c r="M3163" t="s">
        <v>23</v>
      </c>
      <c r="N3163" t="s">
        <v>23</v>
      </c>
      <c r="O3163" t="s">
        <v>25</v>
      </c>
      <c r="P3163" t="s">
        <v>26</v>
      </c>
      <c r="Q3163" t="s">
        <v>27</v>
      </c>
      <c r="R3163">
        <v>79.2</v>
      </c>
      <c r="S3163">
        <v>208.31</v>
      </c>
      <c r="T3163" t="s">
        <v>59</v>
      </c>
      <c r="U3163" t="s">
        <v>60</v>
      </c>
    </row>
    <row r="3164" spans="1:21">
      <c r="A3164" t="s">
        <v>7553</v>
      </c>
      <c r="B3164" s="2">
        <v>44298</v>
      </c>
      <c r="C3164" t="s">
        <v>22</v>
      </c>
      <c r="D3164">
        <v>78</v>
      </c>
      <c r="E3164" t="s">
        <v>39</v>
      </c>
      <c r="F3164">
        <v>0</v>
      </c>
      <c r="G3164">
        <v>3</v>
      </c>
      <c r="H3164" t="s">
        <v>3686</v>
      </c>
      <c r="I3164">
        <v>4865</v>
      </c>
      <c r="J3164">
        <v>0</v>
      </c>
      <c r="K3164">
        <v>52</v>
      </c>
      <c r="L3164" t="s">
        <v>142</v>
      </c>
      <c r="M3164" t="s">
        <v>39</v>
      </c>
      <c r="N3164" t="s">
        <v>23</v>
      </c>
      <c r="O3164" t="s">
        <v>49</v>
      </c>
      <c r="P3164" t="s">
        <v>164</v>
      </c>
      <c r="Q3164" t="s">
        <v>50</v>
      </c>
      <c r="R3164">
        <v>48.8</v>
      </c>
      <c r="S3164">
        <v>2555.0500000000002</v>
      </c>
    </row>
    <row r="3165" spans="1:21">
      <c r="A3165" t="s">
        <v>7555</v>
      </c>
      <c r="B3165" s="2">
        <v>44457</v>
      </c>
      <c r="C3165" t="s">
        <v>33</v>
      </c>
      <c r="D3165">
        <v>69</v>
      </c>
      <c r="E3165" t="s">
        <v>23</v>
      </c>
      <c r="F3165">
        <v>0</v>
      </c>
      <c r="G3165">
        <v>3</v>
      </c>
      <c r="H3165" t="s">
        <v>3686</v>
      </c>
      <c r="I3165">
        <v>4074</v>
      </c>
      <c r="J3165">
        <v>1</v>
      </c>
      <c r="K3165">
        <v>47</v>
      </c>
      <c r="L3165" t="s">
        <v>15568</v>
      </c>
      <c r="M3165" t="s">
        <v>23</v>
      </c>
      <c r="N3165" t="s">
        <v>23</v>
      </c>
      <c r="O3165" t="s">
        <v>49</v>
      </c>
      <c r="P3165" t="s">
        <v>164</v>
      </c>
      <c r="Q3165" t="s">
        <v>50</v>
      </c>
      <c r="R3165">
        <v>67.45</v>
      </c>
      <c r="S3165">
        <v>5450.19</v>
      </c>
    </row>
    <row r="3166" spans="1:21">
      <c r="A3166" t="s">
        <v>7557</v>
      </c>
      <c r="B3166" s="2">
        <v>45008</v>
      </c>
      <c r="C3166" t="s">
        <v>22</v>
      </c>
      <c r="D3166">
        <v>78</v>
      </c>
      <c r="E3166" t="s">
        <v>23</v>
      </c>
      <c r="F3166">
        <v>0</v>
      </c>
      <c r="G3166">
        <v>3</v>
      </c>
      <c r="H3166" t="s">
        <v>3686</v>
      </c>
      <c r="I3166">
        <v>2217</v>
      </c>
      <c r="J3166">
        <v>7</v>
      </c>
      <c r="K3166">
        <v>29</v>
      </c>
      <c r="L3166" t="s">
        <v>40</v>
      </c>
      <c r="M3166" t="s">
        <v>23</v>
      </c>
      <c r="N3166" t="s">
        <v>23</v>
      </c>
      <c r="O3166" t="s">
        <v>25</v>
      </c>
      <c r="P3166" t="s">
        <v>164</v>
      </c>
      <c r="Q3166" t="s">
        <v>27</v>
      </c>
      <c r="R3166">
        <v>84.3</v>
      </c>
      <c r="S3166">
        <v>3423.5</v>
      </c>
    </row>
    <row r="3167" spans="1:21">
      <c r="A3167" t="s">
        <v>7559</v>
      </c>
      <c r="B3167" s="2">
        <v>44449</v>
      </c>
      <c r="C3167" t="s">
        <v>33</v>
      </c>
      <c r="D3167">
        <v>73</v>
      </c>
      <c r="E3167" t="s">
        <v>23</v>
      </c>
      <c r="F3167">
        <v>0</v>
      </c>
      <c r="G3167">
        <v>3</v>
      </c>
      <c r="H3167" t="s">
        <v>3686</v>
      </c>
      <c r="I3167">
        <v>4787</v>
      </c>
      <c r="J3167">
        <v>3</v>
      </c>
      <c r="K3167">
        <v>47</v>
      </c>
      <c r="L3167" t="s">
        <v>15568</v>
      </c>
      <c r="M3167" t="s">
        <v>23</v>
      </c>
      <c r="N3167" t="s">
        <v>23</v>
      </c>
      <c r="O3167" t="s">
        <v>25</v>
      </c>
      <c r="P3167" t="s">
        <v>26</v>
      </c>
      <c r="Q3167" t="s">
        <v>27</v>
      </c>
      <c r="R3167">
        <v>99.7</v>
      </c>
      <c r="S3167">
        <v>5027.26</v>
      </c>
    </row>
    <row r="3168" spans="1:21">
      <c r="A3168" t="s">
        <v>7561</v>
      </c>
      <c r="B3168" s="2">
        <v>43989</v>
      </c>
      <c r="C3168" t="s">
        <v>22</v>
      </c>
      <c r="D3168">
        <v>73</v>
      </c>
      <c r="E3168" t="s">
        <v>23</v>
      </c>
      <c r="F3168">
        <v>0</v>
      </c>
      <c r="G3168">
        <v>3</v>
      </c>
      <c r="H3168" t="s">
        <v>3686</v>
      </c>
      <c r="I3168">
        <v>4981</v>
      </c>
      <c r="J3168">
        <v>7</v>
      </c>
      <c r="K3168">
        <v>62</v>
      </c>
      <c r="L3168" t="s">
        <v>142</v>
      </c>
      <c r="M3168" t="s">
        <v>23</v>
      </c>
      <c r="N3168" t="s">
        <v>23</v>
      </c>
      <c r="O3168" t="s">
        <v>25</v>
      </c>
      <c r="P3168" t="s">
        <v>26</v>
      </c>
      <c r="Q3168" t="s">
        <v>27</v>
      </c>
      <c r="R3168">
        <v>89.8</v>
      </c>
      <c r="S3168">
        <v>7333.93</v>
      </c>
    </row>
    <row r="3169" spans="1:21">
      <c r="A3169" t="s">
        <v>7563</v>
      </c>
      <c r="B3169" s="2">
        <v>43836</v>
      </c>
      <c r="C3169" t="s">
        <v>22</v>
      </c>
      <c r="D3169">
        <v>65</v>
      </c>
      <c r="E3169" t="s">
        <v>39</v>
      </c>
      <c r="F3169">
        <v>0</v>
      </c>
      <c r="G3169">
        <v>3</v>
      </c>
      <c r="H3169" t="s">
        <v>3686</v>
      </c>
      <c r="I3169">
        <v>4494</v>
      </c>
      <c r="J3169">
        <v>0</v>
      </c>
      <c r="K3169">
        <v>67</v>
      </c>
      <c r="L3169" t="s">
        <v>316</v>
      </c>
      <c r="M3169" t="s">
        <v>23</v>
      </c>
      <c r="N3169" t="s">
        <v>23</v>
      </c>
      <c r="O3169" t="s">
        <v>49</v>
      </c>
      <c r="P3169" t="s">
        <v>164</v>
      </c>
      <c r="Q3169" t="s">
        <v>27</v>
      </c>
      <c r="R3169">
        <v>64.55</v>
      </c>
      <c r="S3169">
        <v>6185.06</v>
      </c>
    </row>
    <row r="3170" spans="1:21">
      <c r="A3170" t="s">
        <v>7565</v>
      </c>
      <c r="B3170" s="2">
        <v>45680</v>
      </c>
      <c r="C3170" t="s">
        <v>33</v>
      </c>
      <c r="D3170">
        <v>79</v>
      </c>
      <c r="E3170" t="s">
        <v>39</v>
      </c>
      <c r="F3170">
        <v>0</v>
      </c>
      <c r="G3170">
        <v>3</v>
      </c>
      <c r="H3170" t="s">
        <v>24</v>
      </c>
      <c r="I3170">
        <v>2473</v>
      </c>
      <c r="J3170">
        <v>0</v>
      </c>
      <c r="K3170">
        <v>7</v>
      </c>
      <c r="L3170" t="s">
        <v>15568</v>
      </c>
      <c r="M3170" t="s">
        <v>23</v>
      </c>
      <c r="N3170" t="s">
        <v>23</v>
      </c>
      <c r="O3170" t="s">
        <v>25</v>
      </c>
      <c r="P3170" t="s">
        <v>26</v>
      </c>
      <c r="Q3170" t="s">
        <v>27</v>
      </c>
      <c r="R3170">
        <v>73.849999999999994</v>
      </c>
      <c r="S3170">
        <v>698.56</v>
      </c>
      <c r="T3170" t="s">
        <v>30</v>
      </c>
      <c r="U3170" t="s">
        <v>69</v>
      </c>
    </row>
    <row r="3171" spans="1:21">
      <c r="A3171" t="s">
        <v>7567</v>
      </c>
      <c r="B3171" s="2">
        <v>44668</v>
      </c>
      <c r="C3171" t="s">
        <v>22</v>
      </c>
      <c r="D3171">
        <v>29</v>
      </c>
      <c r="E3171" t="s">
        <v>23</v>
      </c>
      <c r="F3171">
        <v>0</v>
      </c>
      <c r="G3171">
        <v>3</v>
      </c>
      <c r="H3171" t="s">
        <v>24</v>
      </c>
      <c r="I3171">
        <v>3099</v>
      </c>
      <c r="J3171">
        <v>1</v>
      </c>
      <c r="K3171">
        <v>40</v>
      </c>
      <c r="L3171" t="s">
        <v>142</v>
      </c>
      <c r="M3171" t="s">
        <v>23</v>
      </c>
      <c r="N3171" t="s">
        <v>23</v>
      </c>
      <c r="O3171" t="s">
        <v>25</v>
      </c>
      <c r="P3171" t="s">
        <v>26</v>
      </c>
      <c r="Q3171" t="s">
        <v>27</v>
      </c>
      <c r="R3171">
        <v>97.1</v>
      </c>
      <c r="S3171">
        <v>4318.3</v>
      </c>
      <c r="T3171" t="s">
        <v>30</v>
      </c>
      <c r="U3171" t="s">
        <v>106</v>
      </c>
    </row>
    <row r="3172" spans="1:21">
      <c r="A3172" t="s">
        <v>7569</v>
      </c>
      <c r="B3172" s="2">
        <v>44952</v>
      </c>
      <c r="C3172" t="s">
        <v>33</v>
      </c>
      <c r="D3172">
        <v>58</v>
      </c>
      <c r="E3172" t="s">
        <v>23</v>
      </c>
      <c r="F3172">
        <v>0</v>
      </c>
      <c r="G3172">
        <v>3</v>
      </c>
      <c r="H3172" t="s">
        <v>24</v>
      </c>
      <c r="I3172">
        <v>2687</v>
      </c>
      <c r="J3172">
        <v>1</v>
      </c>
      <c r="K3172">
        <v>31</v>
      </c>
      <c r="L3172" t="s">
        <v>15568</v>
      </c>
      <c r="M3172" t="s">
        <v>23</v>
      </c>
      <c r="N3172" t="s">
        <v>39</v>
      </c>
      <c r="P3172" t="s">
        <v>26</v>
      </c>
      <c r="Q3172" t="s">
        <v>50</v>
      </c>
      <c r="R3172">
        <v>19.55</v>
      </c>
      <c r="S3172">
        <v>1591.12</v>
      </c>
      <c r="T3172" t="s">
        <v>36</v>
      </c>
      <c r="U3172" t="s">
        <v>46</v>
      </c>
    </row>
    <row r="3173" spans="1:21">
      <c r="A3173" t="s">
        <v>7571</v>
      </c>
      <c r="B3173" s="2">
        <v>45788</v>
      </c>
      <c r="C3173" t="s">
        <v>33</v>
      </c>
      <c r="D3173">
        <v>45</v>
      </c>
      <c r="E3173" t="s">
        <v>23</v>
      </c>
      <c r="F3173">
        <v>1</v>
      </c>
      <c r="G3173">
        <v>3</v>
      </c>
      <c r="H3173" t="s">
        <v>24</v>
      </c>
      <c r="I3173">
        <v>5122</v>
      </c>
      <c r="J3173">
        <v>1</v>
      </c>
      <c r="K3173">
        <v>3</v>
      </c>
      <c r="L3173" t="s">
        <v>15568</v>
      </c>
      <c r="M3173" t="s">
        <v>39</v>
      </c>
      <c r="N3173" t="s">
        <v>23</v>
      </c>
      <c r="O3173" t="s">
        <v>49</v>
      </c>
      <c r="P3173" t="s">
        <v>26</v>
      </c>
      <c r="Q3173" t="s">
        <v>50</v>
      </c>
      <c r="R3173">
        <v>31</v>
      </c>
      <c r="S3173">
        <v>115.05</v>
      </c>
      <c r="T3173" t="s">
        <v>43</v>
      </c>
      <c r="U3173" t="s">
        <v>1397</v>
      </c>
    </row>
    <row r="3174" spans="1:21">
      <c r="A3174" t="s">
        <v>7573</v>
      </c>
      <c r="B3174" s="2">
        <v>45393</v>
      </c>
      <c r="C3174" t="s">
        <v>33</v>
      </c>
      <c r="D3174">
        <v>43</v>
      </c>
      <c r="E3174" t="s">
        <v>23</v>
      </c>
      <c r="F3174">
        <v>0</v>
      </c>
      <c r="G3174">
        <v>3</v>
      </c>
      <c r="H3174" t="s">
        <v>24</v>
      </c>
      <c r="I3174">
        <v>3075</v>
      </c>
      <c r="J3174">
        <v>1</v>
      </c>
      <c r="K3174">
        <v>16</v>
      </c>
      <c r="L3174" t="s">
        <v>15568</v>
      </c>
      <c r="M3174" t="s">
        <v>23</v>
      </c>
      <c r="N3174" t="s">
        <v>23</v>
      </c>
      <c r="O3174" t="s">
        <v>25</v>
      </c>
      <c r="P3174" t="s">
        <v>26</v>
      </c>
      <c r="Q3174" t="s">
        <v>27</v>
      </c>
      <c r="R3174">
        <v>84.95</v>
      </c>
      <c r="S3174">
        <v>1487.37</v>
      </c>
      <c r="T3174" t="s">
        <v>36</v>
      </c>
      <c r="U3174" t="s">
        <v>46</v>
      </c>
    </row>
    <row r="3175" spans="1:21">
      <c r="A3175" t="s">
        <v>7575</v>
      </c>
      <c r="B3175" s="2">
        <v>45671</v>
      </c>
      <c r="C3175" t="s">
        <v>33</v>
      </c>
      <c r="D3175">
        <v>34</v>
      </c>
      <c r="E3175" t="s">
        <v>39</v>
      </c>
      <c r="F3175">
        <v>0</v>
      </c>
      <c r="G3175">
        <v>3</v>
      </c>
      <c r="H3175" t="s">
        <v>24</v>
      </c>
      <c r="I3175">
        <v>4612</v>
      </c>
      <c r="J3175">
        <v>0</v>
      </c>
      <c r="K3175">
        <v>7</v>
      </c>
      <c r="L3175" t="s">
        <v>48</v>
      </c>
      <c r="M3175" t="s">
        <v>23</v>
      </c>
      <c r="N3175" t="s">
        <v>23</v>
      </c>
      <c r="O3175" t="s">
        <v>56</v>
      </c>
      <c r="P3175" t="s">
        <v>26</v>
      </c>
      <c r="Q3175" t="s">
        <v>27</v>
      </c>
      <c r="R3175">
        <v>74.650000000000006</v>
      </c>
      <c r="S3175">
        <v>834.49</v>
      </c>
      <c r="T3175" t="s">
        <v>30</v>
      </c>
      <c r="U3175" t="s">
        <v>69</v>
      </c>
    </row>
    <row r="3176" spans="1:21">
      <c r="A3176" t="s">
        <v>7577</v>
      </c>
      <c r="B3176" s="2">
        <v>45293</v>
      </c>
      <c r="C3176" t="s">
        <v>22</v>
      </c>
      <c r="D3176">
        <v>33</v>
      </c>
      <c r="E3176" t="s">
        <v>23</v>
      </c>
      <c r="F3176">
        <v>0</v>
      </c>
      <c r="G3176">
        <v>3</v>
      </c>
      <c r="H3176" t="s">
        <v>24</v>
      </c>
      <c r="I3176">
        <v>2349</v>
      </c>
      <c r="J3176">
        <v>1</v>
      </c>
      <c r="K3176">
        <v>19</v>
      </c>
      <c r="L3176" t="s">
        <v>97</v>
      </c>
      <c r="M3176" t="s">
        <v>23</v>
      </c>
      <c r="N3176" t="s">
        <v>23</v>
      </c>
      <c r="O3176" t="s">
        <v>25</v>
      </c>
      <c r="P3176" t="s">
        <v>26</v>
      </c>
      <c r="Q3176" t="s">
        <v>27</v>
      </c>
      <c r="R3176">
        <v>103.3</v>
      </c>
      <c r="S3176">
        <v>2545.46</v>
      </c>
      <c r="T3176" t="s">
        <v>59</v>
      </c>
      <c r="U3176" t="s">
        <v>140</v>
      </c>
    </row>
    <row r="3177" spans="1:21">
      <c r="A3177" t="s">
        <v>7579</v>
      </c>
      <c r="B3177" s="2">
        <v>45609</v>
      </c>
      <c r="C3177" t="s">
        <v>33</v>
      </c>
      <c r="D3177">
        <v>34</v>
      </c>
      <c r="E3177" t="s">
        <v>39</v>
      </c>
      <c r="F3177">
        <v>0</v>
      </c>
      <c r="G3177">
        <v>3</v>
      </c>
      <c r="H3177" t="s">
        <v>24</v>
      </c>
      <c r="I3177">
        <v>5515</v>
      </c>
      <c r="J3177">
        <v>0</v>
      </c>
      <c r="K3177">
        <v>9</v>
      </c>
      <c r="L3177" t="s">
        <v>15568</v>
      </c>
      <c r="M3177" t="s">
        <v>23</v>
      </c>
      <c r="N3177" t="s">
        <v>23</v>
      </c>
      <c r="O3177" t="s">
        <v>56</v>
      </c>
      <c r="P3177" t="s">
        <v>26</v>
      </c>
      <c r="Q3177" t="s">
        <v>84</v>
      </c>
      <c r="R3177">
        <v>66.25</v>
      </c>
      <c r="S3177">
        <v>853.84</v>
      </c>
      <c r="T3177" t="s">
        <v>64</v>
      </c>
      <c r="U3177" t="s">
        <v>234</v>
      </c>
    </row>
    <row r="3178" spans="1:21">
      <c r="A3178" t="s">
        <v>7581</v>
      </c>
      <c r="B3178" s="2">
        <v>45702</v>
      </c>
      <c r="C3178" t="s">
        <v>33</v>
      </c>
      <c r="D3178">
        <v>27</v>
      </c>
      <c r="E3178" t="s">
        <v>23</v>
      </c>
      <c r="F3178">
        <v>0</v>
      </c>
      <c r="G3178">
        <v>3</v>
      </c>
      <c r="H3178" t="s">
        <v>24</v>
      </c>
      <c r="I3178">
        <v>5579</v>
      </c>
      <c r="J3178">
        <v>1</v>
      </c>
      <c r="K3178">
        <v>6</v>
      </c>
      <c r="L3178" t="s">
        <v>15568</v>
      </c>
      <c r="M3178" t="s">
        <v>23</v>
      </c>
      <c r="N3178" t="s">
        <v>39</v>
      </c>
      <c r="P3178" t="s">
        <v>26</v>
      </c>
      <c r="Q3178" t="s">
        <v>27</v>
      </c>
      <c r="R3178">
        <v>19.5</v>
      </c>
      <c r="S3178">
        <v>336.5</v>
      </c>
      <c r="T3178" t="s">
        <v>30</v>
      </c>
      <c r="U3178" t="s">
        <v>69</v>
      </c>
    </row>
    <row r="3179" spans="1:21">
      <c r="A3179" t="s">
        <v>7583</v>
      </c>
      <c r="B3179" s="2">
        <v>45862</v>
      </c>
      <c r="C3179" t="s">
        <v>33</v>
      </c>
      <c r="D3179">
        <v>62</v>
      </c>
      <c r="E3179" t="s">
        <v>39</v>
      </c>
      <c r="F3179">
        <v>0</v>
      </c>
      <c r="G3179">
        <v>3</v>
      </c>
      <c r="H3179" t="s">
        <v>24</v>
      </c>
      <c r="I3179">
        <v>3830</v>
      </c>
      <c r="J3179">
        <v>0</v>
      </c>
      <c r="K3179">
        <v>1</v>
      </c>
      <c r="L3179" t="s">
        <v>48</v>
      </c>
      <c r="M3179" t="s">
        <v>23</v>
      </c>
      <c r="N3179" t="s">
        <v>39</v>
      </c>
      <c r="P3179" t="s">
        <v>26</v>
      </c>
      <c r="Q3179" t="s">
        <v>84</v>
      </c>
      <c r="R3179">
        <v>20.3</v>
      </c>
      <c r="S3179">
        <v>46.67</v>
      </c>
      <c r="T3179" t="s">
        <v>59</v>
      </c>
      <c r="U3179" t="s">
        <v>384</v>
      </c>
    </row>
    <row r="3180" spans="1:21">
      <c r="A3180" t="s">
        <v>7585</v>
      </c>
      <c r="B3180" s="2">
        <v>44936</v>
      </c>
      <c r="C3180" t="s">
        <v>33</v>
      </c>
      <c r="D3180">
        <v>44</v>
      </c>
      <c r="E3180" t="s">
        <v>39</v>
      </c>
      <c r="F3180">
        <v>0</v>
      </c>
      <c r="G3180">
        <v>3</v>
      </c>
      <c r="H3180" t="s">
        <v>3686</v>
      </c>
      <c r="I3180">
        <v>2539</v>
      </c>
      <c r="J3180">
        <v>0</v>
      </c>
      <c r="K3180">
        <v>31</v>
      </c>
      <c r="L3180" t="s">
        <v>15568</v>
      </c>
      <c r="M3180" t="s">
        <v>39</v>
      </c>
      <c r="N3180" t="s">
        <v>23</v>
      </c>
      <c r="O3180" t="s">
        <v>49</v>
      </c>
      <c r="P3180" t="s">
        <v>164</v>
      </c>
      <c r="Q3180" t="s">
        <v>27</v>
      </c>
      <c r="R3180">
        <v>49.85</v>
      </c>
      <c r="S3180">
        <v>1520.1</v>
      </c>
    </row>
    <row r="3181" spans="1:21">
      <c r="A3181" t="s">
        <v>7587</v>
      </c>
      <c r="B3181" s="2">
        <v>44714</v>
      </c>
      <c r="C3181" t="s">
        <v>22</v>
      </c>
      <c r="D3181">
        <v>35</v>
      </c>
      <c r="E3181" t="s">
        <v>39</v>
      </c>
      <c r="F3181">
        <v>0</v>
      </c>
      <c r="G3181">
        <v>3</v>
      </c>
      <c r="H3181" t="s">
        <v>3686</v>
      </c>
      <c r="I3181">
        <v>4993</v>
      </c>
      <c r="J3181">
        <v>0</v>
      </c>
      <c r="K3181">
        <v>38</v>
      </c>
      <c r="L3181" t="s">
        <v>40</v>
      </c>
      <c r="M3181" t="s">
        <v>23</v>
      </c>
      <c r="N3181" t="s">
        <v>23</v>
      </c>
      <c r="O3181" t="s">
        <v>49</v>
      </c>
      <c r="P3181" t="s">
        <v>202</v>
      </c>
      <c r="Q3181" t="s">
        <v>50</v>
      </c>
      <c r="R3181">
        <v>70.599999999999994</v>
      </c>
      <c r="S3181">
        <v>4313.32</v>
      </c>
    </row>
    <row r="3182" spans="1:21">
      <c r="A3182" t="s">
        <v>7589</v>
      </c>
      <c r="B3182" s="2">
        <v>44174</v>
      </c>
      <c r="C3182" t="s">
        <v>33</v>
      </c>
      <c r="D3182">
        <v>55</v>
      </c>
      <c r="E3182" t="s">
        <v>23</v>
      </c>
      <c r="F3182">
        <v>0</v>
      </c>
      <c r="G3182">
        <v>3</v>
      </c>
      <c r="H3182" t="s">
        <v>3686</v>
      </c>
      <c r="I3182">
        <v>6203</v>
      </c>
      <c r="J3182">
        <v>9</v>
      </c>
      <c r="K3182">
        <v>56</v>
      </c>
      <c r="L3182" t="s">
        <v>142</v>
      </c>
      <c r="M3182" t="s">
        <v>23</v>
      </c>
      <c r="N3182" t="s">
        <v>23</v>
      </c>
      <c r="O3182" t="s">
        <v>25</v>
      </c>
      <c r="P3182" t="s">
        <v>164</v>
      </c>
      <c r="Q3182" t="s">
        <v>27</v>
      </c>
      <c r="R3182">
        <v>80.3</v>
      </c>
      <c r="S3182">
        <v>4751.09</v>
      </c>
    </row>
    <row r="3183" spans="1:21">
      <c r="A3183" t="s">
        <v>7591</v>
      </c>
      <c r="B3183" s="2">
        <v>43965</v>
      </c>
      <c r="C3183" t="s">
        <v>33</v>
      </c>
      <c r="D3183">
        <v>56</v>
      </c>
      <c r="E3183" t="s">
        <v>39</v>
      </c>
      <c r="F3183">
        <v>0</v>
      </c>
      <c r="G3183">
        <v>3</v>
      </c>
      <c r="H3183" t="s">
        <v>3686</v>
      </c>
      <c r="I3183">
        <v>4769</v>
      </c>
      <c r="J3183">
        <v>0</v>
      </c>
      <c r="K3183">
        <v>63</v>
      </c>
      <c r="L3183" t="s">
        <v>15568</v>
      </c>
      <c r="M3183" t="s">
        <v>23</v>
      </c>
      <c r="N3183" t="s">
        <v>23</v>
      </c>
      <c r="O3183" t="s">
        <v>25</v>
      </c>
      <c r="P3183" t="s">
        <v>164</v>
      </c>
      <c r="Q3183" t="s">
        <v>27</v>
      </c>
      <c r="R3183">
        <v>97.45</v>
      </c>
      <c r="S3183">
        <v>8631.8799999999992</v>
      </c>
    </row>
    <row r="3184" spans="1:21">
      <c r="A3184" t="s">
        <v>7594</v>
      </c>
      <c r="B3184" s="2">
        <v>43932</v>
      </c>
      <c r="C3184" t="s">
        <v>22</v>
      </c>
      <c r="D3184">
        <v>24</v>
      </c>
      <c r="E3184" t="s">
        <v>23</v>
      </c>
      <c r="F3184">
        <v>0</v>
      </c>
      <c r="G3184">
        <v>3</v>
      </c>
      <c r="H3184" t="s">
        <v>3686</v>
      </c>
      <c r="I3184">
        <v>5519</v>
      </c>
      <c r="J3184">
        <v>5</v>
      </c>
      <c r="K3184">
        <v>64</v>
      </c>
      <c r="L3184" t="s">
        <v>142</v>
      </c>
      <c r="M3184" t="s">
        <v>23</v>
      </c>
      <c r="N3184" t="s">
        <v>23</v>
      </c>
      <c r="O3184" t="s">
        <v>25</v>
      </c>
      <c r="P3184" t="s">
        <v>202</v>
      </c>
      <c r="Q3184" t="s">
        <v>27</v>
      </c>
      <c r="R3184">
        <v>89.45</v>
      </c>
      <c r="S3184">
        <v>6575.85</v>
      </c>
    </row>
    <row r="3185" spans="1:19">
      <c r="A3185" t="s">
        <v>7596</v>
      </c>
      <c r="B3185" s="2">
        <v>43696</v>
      </c>
      <c r="C3185" t="s">
        <v>22</v>
      </c>
      <c r="D3185">
        <v>30</v>
      </c>
      <c r="E3185" t="s">
        <v>23</v>
      </c>
      <c r="F3185">
        <v>1</v>
      </c>
      <c r="G3185">
        <v>3</v>
      </c>
      <c r="H3185" t="s">
        <v>3686</v>
      </c>
      <c r="I3185">
        <v>6232</v>
      </c>
      <c r="J3185">
        <v>1</v>
      </c>
      <c r="K3185">
        <v>72</v>
      </c>
      <c r="L3185" t="s">
        <v>316</v>
      </c>
      <c r="M3185" t="s">
        <v>23</v>
      </c>
      <c r="N3185" t="s">
        <v>39</v>
      </c>
      <c r="P3185" t="s">
        <v>164</v>
      </c>
      <c r="Q3185" t="s">
        <v>27</v>
      </c>
      <c r="R3185">
        <v>24.75</v>
      </c>
      <c r="S3185">
        <v>4313.3599999999997</v>
      </c>
    </row>
    <row r="3186" spans="1:19">
      <c r="A3186" t="s">
        <v>7598</v>
      </c>
      <c r="B3186" s="2">
        <v>43690</v>
      </c>
      <c r="C3186" t="s">
        <v>22</v>
      </c>
      <c r="D3186">
        <v>27</v>
      </c>
      <c r="E3186" t="s">
        <v>39</v>
      </c>
      <c r="F3186">
        <v>0</v>
      </c>
      <c r="G3186">
        <v>3</v>
      </c>
      <c r="H3186" t="s">
        <v>3686</v>
      </c>
      <c r="I3186">
        <v>4621</v>
      </c>
      <c r="J3186">
        <v>0</v>
      </c>
      <c r="K3186">
        <v>72</v>
      </c>
      <c r="L3186" t="s">
        <v>316</v>
      </c>
      <c r="M3186" t="s">
        <v>23</v>
      </c>
      <c r="N3186" t="s">
        <v>23</v>
      </c>
      <c r="O3186" t="s">
        <v>49</v>
      </c>
      <c r="P3186" t="s">
        <v>164</v>
      </c>
      <c r="Q3186" t="s">
        <v>27</v>
      </c>
      <c r="R3186">
        <v>86.65</v>
      </c>
      <c r="S3186">
        <v>7046.32</v>
      </c>
    </row>
    <row r="3187" spans="1:19">
      <c r="A3187" t="s">
        <v>7600</v>
      </c>
      <c r="B3187" s="2">
        <v>44246</v>
      </c>
      <c r="C3187" t="s">
        <v>33</v>
      </c>
      <c r="D3187">
        <v>39</v>
      </c>
      <c r="E3187" t="s">
        <v>39</v>
      </c>
      <c r="F3187">
        <v>0</v>
      </c>
      <c r="G3187">
        <v>3</v>
      </c>
      <c r="H3187" t="s">
        <v>3686</v>
      </c>
      <c r="I3187">
        <v>4825</v>
      </c>
      <c r="J3187">
        <v>0</v>
      </c>
      <c r="K3187">
        <v>54</v>
      </c>
      <c r="L3187" t="s">
        <v>15568</v>
      </c>
      <c r="M3187" t="s">
        <v>23</v>
      </c>
      <c r="N3187" t="s">
        <v>23</v>
      </c>
      <c r="O3187" t="s">
        <v>25</v>
      </c>
      <c r="P3187" t="s">
        <v>164</v>
      </c>
      <c r="Q3187" t="s">
        <v>27</v>
      </c>
      <c r="R3187">
        <v>95.1</v>
      </c>
      <c r="S3187">
        <v>5699.89</v>
      </c>
    </row>
    <row r="3188" spans="1:19">
      <c r="A3188" t="s">
        <v>7602</v>
      </c>
      <c r="B3188" s="2">
        <v>43845</v>
      </c>
      <c r="C3188" t="s">
        <v>22</v>
      </c>
      <c r="D3188">
        <v>26</v>
      </c>
      <c r="E3188" t="s">
        <v>23</v>
      </c>
      <c r="F3188">
        <v>0</v>
      </c>
      <c r="G3188">
        <v>3</v>
      </c>
      <c r="H3188" t="s">
        <v>3686</v>
      </c>
      <c r="I3188">
        <v>6103</v>
      </c>
      <c r="J3188">
        <v>8</v>
      </c>
      <c r="K3188">
        <v>67</v>
      </c>
      <c r="L3188" t="s">
        <v>15568</v>
      </c>
      <c r="M3188" t="s">
        <v>23</v>
      </c>
      <c r="N3188" t="s">
        <v>23</v>
      </c>
      <c r="O3188" t="s">
        <v>25</v>
      </c>
      <c r="P3188" t="s">
        <v>164</v>
      </c>
      <c r="Q3188" t="s">
        <v>27</v>
      </c>
      <c r="R3188">
        <v>111.05</v>
      </c>
      <c r="S3188">
        <v>10462.68</v>
      </c>
    </row>
    <row r="3189" spans="1:19">
      <c r="A3189" t="s">
        <v>7605</v>
      </c>
      <c r="B3189" s="2">
        <v>45765</v>
      </c>
      <c r="C3189" t="s">
        <v>22</v>
      </c>
      <c r="D3189">
        <v>51</v>
      </c>
      <c r="E3189" t="s">
        <v>39</v>
      </c>
      <c r="F3189">
        <v>0</v>
      </c>
      <c r="G3189">
        <v>3</v>
      </c>
      <c r="H3189" t="s">
        <v>3686</v>
      </c>
      <c r="I3189">
        <v>2333</v>
      </c>
      <c r="J3189">
        <v>0</v>
      </c>
      <c r="K3189">
        <v>4</v>
      </c>
      <c r="L3189" t="s">
        <v>48</v>
      </c>
      <c r="M3189" t="s">
        <v>23</v>
      </c>
      <c r="N3189" t="s">
        <v>23</v>
      </c>
      <c r="O3189" t="s">
        <v>25</v>
      </c>
      <c r="P3189" t="s">
        <v>26</v>
      </c>
      <c r="Q3189" t="s">
        <v>27</v>
      </c>
      <c r="R3189">
        <v>80.099999999999994</v>
      </c>
      <c r="S3189">
        <v>512.79</v>
      </c>
    </row>
    <row r="3190" spans="1:19">
      <c r="A3190" t="s">
        <v>7607</v>
      </c>
      <c r="B3190" s="2">
        <v>44238</v>
      </c>
      <c r="C3190" t="s">
        <v>22</v>
      </c>
      <c r="D3190">
        <v>27</v>
      </c>
      <c r="E3190" t="s">
        <v>39</v>
      </c>
      <c r="F3190">
        <v>0</v>
      </c>
      <c r="G3190">
        <v>3</v>
      </c>
      <c r="H3190" t="s">
        <v>3686</v>
      </c>
      <c r="I3190">
        <v>4980</v>
      </c>
      <c r="J3190">
        <v>0</v>
      </c>
      <c r="K3190">
        <v>54</v>
      </c>
      <c r="L3190" t="s">
        <v>15568</v>
      </c>
      <c r="M3190" t="s">
        <v>23</v>
      </c>
      <c r="N3190" t="s">
        <v>23</v>
      </c>
      <c r="O3190" t="s">
        <v>25</v>
      </c>
      <c r="P3190" t="s">
        <v>26</v>
      </c>
      <c r="Q3190" t="s">
        <v>50</v>
      </c>
      <c r="R3190">
        <v>89.8</v>
      </c>
      <c r="S3190">
        <v>6134.18</v>
      </c>
    </row>
    <row r="3191" spans="1:19">
      <c r="A3191" t="s">
        <v>7609</v>
      </c>
      <c r="B3191" s="2">
        <v>44222</v>
      </c>
      <c r="C3191" t="s">
        <v>33</v>
      </c>
      <c r="D3191">
        <v>55</v>
      </c>
      <c r="E3191" t="s">
        <v>23</v>
      </c>
      <c r="F3191">
        <v>2</v>
      </c>
      <c r="G3191">
        <v>3</v>
      </c>
      <c r="H3191" t="s">
        <v>3686</v>
      </c>
      <c r="I3191">
        <v>4318</v>
      </c>
      <c r="J3191">
        <v>3</v>
      </c>
      <c r="K3191">
        <v>55</v>
      </c>
      <c r="L3191" t="s">
        <v>142</v>
      </c>
      <c r="M3191" t="s">
        <v>23</v>
      </c>
      <c r="N3191" t="s">
        <v>23</v>
      </c>
      <c r="O3191" t="s">
        <v>25</v>
      </c>
      <c r="P3191" t="s">
        <v>164</v>
      </c>
      <c r="Q3191" t="s">
        <v>50</v>
      </c>
      <c r="R3191">
        <v>69.05</v>
      </c>
      <c r="S3191">
        <v>5375.45</v>
      </c>
    </row>
    <row r="3192" spans="1:19">
      <c r="A3192" t="s">
        <v>7611</v>
      </c>
      <c r="B3192" s="2">
        <v>43810</v>
      </c>
      <c r="C3192" t="s">
        <v>33</v>
      </c>
      <c r="D3192">
        <v>52</v>
      </c>
      <c r="E3192" t="s">
        <v>23</v>
      </c>
      <c r="F3192">
        <v>0</v>
      </c>
      <c r="G3192">
        <v>3</v>
      </c>
      <c r="H3192" t="s">
        <v>3686</v>
      </c>
      <c r="I3192">
        <v>4545</v>
      </c>
      <c r="J3192">
        <v>2</v>
      </c>
      <c r="K3192">
        <v>68</v>
      </c>
      <c r="L3192" t="s">
        <v>316</v>
      </c>
      <c r="M3192" t="s">
        <v>23</v>
      </c>
      <c r="N3192" t="s">
        <v>23</v>
      </c>
      <c r="O3192" t="s">
        <v>25</v>
      </c>
      <c r="P3192" t="s">
        <v>164</v>
      </c>
      <c r="Q3192" t="s">
        <v>27</v>
      </c>
      <c r="R3192">
        <v>110.8</v>
      </c>
      <c r="S3192">
        <v>10729.2</v>
      </c>
    </row>
    <row r="3193" spans="1:19">
      <c r="A3193" t="s">
        <v>7613</v>
      </c>
      <c r="B3193" s="2">
        <v>44423</v>
      </c>
      <c r="C3193" t="s">
        <v>33</v>
      </c>
      <c r="D3193">
        <v>61</v>
      </c>
      <c r="E3193" t="s">
        <v>23</v>
      </c>
      <c r="F3193">
        <v>0</v>
      </c>
      <c r="G3193">
        <v>3</v>
      </c>
      <c r="H3193" t="s">
        <v>3686</v>
      </c>
      <c r="I3193">
        <v>5427</v>
      </c>
      <c r="J3193">
        <v>6</v>
      </c>
      <c r="K3193">
        <v>48</v>
      </c>
      <c r="L3193" t="s">
        <v>142</v>
      </c>
      <c r="M3193" t="s">
        <v>23</v>
      </c>
      <c r="N3193" t="s">
        <v>23</v>
      </c>
      <c r="O3193" t="s">
        <v>49</v>
      </c>
      <c r="P3193" t="s">
        <v>202</v>
      </c>
      <c r="Q3193" t="s">
        <v>27</v>
      </c>
      <c r="R3193">
        <v>65.650000000000006</v>
      </c>
      <c r="S3193">
        <v>5488.89</v>
      </c>
    </row>
    <row r="3194" spans="1:19">
      <c r="A3194" t="s">
        <v>7615</v>
      </c>
      <c r="B3194" s="2">
        <v>45480</v>
      </c>
      <c r="C3194" t="s">
        <v>33</v>
      </c>
      <c r="D3194">
        <v>27</v>
      </c>
      <c r="E3194" t="s">
        <v>39</v>
      </c>
      <c r="F3194">
        <v>0</v>
      </c>
      <c r="G3194">
        <v>3</v>
      </c>
      <c r="H3194" t="s">
        <v>3686</v>
      </c>
      <c r="I3194">
        <v>3605</v>
      </c>
      <c r="J3194">
        <v>0</v>
      </c>
      <c r="K3194">
        <v>13</v>
      </c>
      <c r="L3194" t="s">
        <v>97</v>
      </c>
      <c r="M3194" t="s">
        <v>23</v>
      </c>
      <c r="N3194" t="s">
        <v>23</v>
      </c>
      <c r="O3194" t="s">
        <v>49</v>
      </c>
      <c r="P3194" t="s">
        <v>26</v>
      </c>
      <c r="Q3194" t="s">
        <v>27</v>
      </c>
      <c r="R3194">
        <v>71.95</v>
      </c>
      <c r="S3194">
        <v>1051.96</v>
      </c>
    </row>
    <row r="3195" spans="1:19">
      <c r="A3195" t="s">
        <v>7618</v>
      </c>
      <c r="B3195" s="2">
        <v>45343</v>
      </c>
      <c r="C3195" t="s">
        <v>33</v>
      </c>
      <c r="D3195">
        <v>54</v>
      </c>
      <c r="E3195" t="s">
        <v>23</v>
      </c>
      <c r="F3195">
        <v>0</v>
      </c>
      <c r="G3195">
        <v>3</v>
      </c>
      <c r="H3195" t="s">
        <v>3686</v>
      </c>
      <c r="I3195">
        <v>3740</v>
      </c>
      <c r="J3195">
        <v>4</v>
      </c>
      <c r="K3195">
        <v>18</v>
      </c>
      <c r="L3195" t="s">
        <v>97</v>
      </c>
      <c r="M3195" t="s">
        <v>23</v>
      </c>
      <c r="N3195" t="s">
        <v>23</v>
      </c>
      <c r="O3195" t="s">
        <v>49</v>
      </c>
      <c r="P3195" t="s">
        <v>26</v>
      </c>
      <c r="Q3195" t="s">
        <v>50</v>
      </c>
      <c r="R3195">
        <v>50.3</v>
      </c>
      <c r="S3195">
        <v>1556.03</v>
      </c>
    </row>
    <row r="3196" spans="1:19">
      <c r="A3196" t="s">
        <v>7620</v>
      </c>
      <c r="B3196" s="2">
        <v>43993</v>
      </c>
      <c r="C3196" t="s">
        <v>22</v>
      </c>
      <c r="D3196">
        <v>42</v>
      </c>
      <c r="E3196" t="s">
        <v>39</v>
      </c>
      <c r="F3196">
        <v>0</v>
      </c>
      <c r="G3196">
        <v>3</v>
      </c>
      <c r="H3196" t="s">
        <v>3686</v>
      </c>
      <c r="I3196">
        <v>5496</v>
      </c>
      <c r="J3196">
        <v>0</v>
      </c>
      <c r="K3196">
        <v>62</v>
      </c>
      <c r="L3196" t="s">
        <v>15568</v>
      </c>
      <c r="M3196" t="s">
        <v>23</v>
      </c>
      <c r="N3196" t="s">
        <v>23</v>
      </c>
      <c r="O3196" t="s">
        <v>25</v>
      </c>
      <c r="P3196" t="s">
        <v>26</v>
      </c>
      <c r="Q3196" t="s">
        <v>27</v>
      </c>
      <c r="R3196">
        <v>90.7</v>
      </c>
      <c r="S3196">
        <v>6758.25</v>
      </c>
    </row>
    <row r="3197" spans="1:19">
      <c r="A3197" t="s">
        <v>7622</v>
      </c>
      <c r="B3197" s="2">
        <v>45052</v>
      </c>
      <c r="C3197" t="s">
        <v>33</v>
      </c>
      <c r="D3197">
        <v>44</v>
      </c>
      <c r="E3197" t="s">
        <v>23</v>
      </c>
      <c r="F3197">
        <v>1</v>
      </c>
      <c r="G3197">
        <v>3</v>
      </c>
      <c r="H3197" t="s">
        <v>3686</v>
      </c>
      <c r="I3197">
        <v>2645</v>
      </c>
      <c r="J3197">
        <v>1</v>
      </c>
      <c r="K3197">
        <v>27</v>
      </c>
      <c r="L3197" t="s">
        <v>15568</v>
      </c>
      <c r="M3197" t="s">
        <v>23</v>
      </c>
      <c r="N3197" t="s">
        <v>39</v>
      </c>
      <c r="P3197" t="s">
        <v>164</v>
      </c>
      <c r="Q3197" t="s">
        <v>27</v>
      </c>
      <c r="R3197">
        <v>24.5</v>
      </c>
      <c r="S3197">
        <v>1720.99</v>
      </c>
    </row>
    <row r="3198" spans="1:19">
      <c r="A3198" t="s">
        <v>7625</v>
      </c>
      <c r="B3198" s="2">
        <v>45812</v>
      </c>
      <c r="C3198" t="s">
        <v>33</v>
      </c>
      <c r="D3198">
        <v>51</v>
      </c>
      <c r="E3198" t="s">
        <v>23</v>
      </c>
      <c r="F3198">
        <v>1</v>
      </c>
      <c r="G3198">
        <v>3</v>
      </c>
      <c r="H3198" t="s">
        <v>3751</v>
      </c>
      <c r="I3198">
        <v>3916</v>
      </c>
      <c r="J3198">
        <v>5</v>
      </c>
      <c r="K3198">
        <v>2</v>
      </c>
      <c r="L3198" t="s">
        <v>15568</v>
      </c>
      <c r="M3198" t="s">
        <v>23</v>
      </c>
      <c r="N3198" t="s">
        <v>23</v>
      </c>
      <c r="O3198" t="s">
        <v>25</v>
      </c>
      <c r="P3198" t="s">
        <v>26</v>
      </c>
      <c r="Q3198" t="s">
        <v>27</v>
      </c>
      <c r="R3198">
        <v>71.650000000000006</v>
      </c>
      <c r="S3198">
        <v>193.81</v>
      </c>
    </row>
    <row r="3199" spans="1:19">
      <c r="A3199" t="s">
        <v>7627</v>
      </c>
      <c r="B3199" s="2">
        <v>43699</v>
      </c>
      <c r="C3199" t="s">
        <v>22</v>
      </c>
      <c r="D3199">
        <v>33</v>
      </c>
      <c r="E3199" t="s">
        <v>23</v>
      </c>
      <c r="F3199">
        <v>0</v>
      </c>
      <c r="G3199">
        <v>3</v>
      </c>
      <c r="H3199" t="s">
        <v>3686</v>
      </c>
      <c r="I3199">
        <v>4938</v>
      </c>
      <c r="J3199">
        <v>6</v>
      </c>
      <c r="K3199">
        <v>72</v>
      </c>
      <c r="L3199" t="s">
        <v>316</v>
      </c>
      <c r="M3199" t="s">
        <v>23</v>
      </c>
      <c r="N3199" t="s">
        <v>23</v>
      </c>
      <c r="O3199" t="s">
        <v>25</v>
      </c>
      <c r="P3199" t="s">
        <v>164</v>
      </c>
      <c r="Q3199" t="s">
        <v>50</v>
      </c>
      <c r="R3199">
        <v>110.9</v>
      </c>
      <c r="S3199">
        <v>11564.37</v>
      </c>
    </row>
    <row r="3200" spans="1:19">
      <c r="A3200" t="s">
        <v>7630</v>
      </c>
      <c r="B3200" s="2">
        <v>43681</v>
      </c>
      <c r="C3200" t="s">
        <v>33</v>
      </c>
      <c r="D3200">
        <v>37</v>
      </c>
      <c r="E3200" t="s">
        <v>23</v>
      </c>
      <c r="F3200">
        <v>3</v>
      </c>
      <c r="G3200">
        <v>3</v>
      </c>
      <c r="H3200" t="s">
        <v>3686</v>
      </c>
      <c r="I3200">
        <v>5192</v>
      </c>
      <c r="J3200">
        <v>5</v>
      </c>
      <c r="K3200">
        <v>72</v>
      </c>
      <c r="L3200" t="s">
        <v>316</v>
      </c>
      <c r="M3200" t="s">
        <v>23</v>
      </c>
      <c r="N3200" t="s">
        <v>39</v>
      </c>
      <c r="P3200" t="s">
        <v>164</v>
      </c>
      <c r="Q3200" t="s">
        <v>50</v>
      </c>
      <c r="R3200">
        <v>24.9</v>
      </c>
      <c r="S3200">
        <v>3170.32</v>
      </c>
    </row>
    <row r="3201" spans="1:21">
      <c r="A3201" t="s">
        <v>7632</v>
      </c>
      <c r="B3201" s="2">
        <v>44855</v>
      </c>
      <c r="C3201" t="s">
        <v>22</v>
      </c>
      <c r="D3201">
        <v>42</v>
      </c>
      <c r="E3201" t="s">
        <v>23</v>
      </c>
      <c r="F3201">
        <v>1</v>
      </c>
      <c r="G3201">
        <v>3</v>
      </c>
      <c r="H3201" t="s">
        <v>3686</v>
      </c>
      <c r="I3201">
        <v>3476</v>
      </c>
      <c r="J3201">
        <v>10</v>
      </c>
      <c r="K3201">
        <v>34</v>
      </c>
      <c r="L3201" t="s">
        <v>15568</v>
      </c>
      <c r="M3201" t="s">
        <v>23</v>
      </c>
      <c r="N3201" t="s">
        <v>23</v>
      </c>
      <c r="O3201" t="s">
        <v>25</v>
      </c>
      <c r="P3201" t="s">
        <v>26</v>
      </c>
      <c r="Q3201" t="s">
        <v>50</v>
      </c>
      <c r="R3201">
        <v>84.05</v>
      </c>
      <c r="S3201">
        <v>3102.05</v>
      </c>
    </row>
    <row r="3202" spans="1:21">
      <c r="A3202" t="s">
        <v>7634</v>
      </c>
      <c r="B3202" s="2">
        <v>45275</v>
      </c>
      <c r="C3202" t="s">
        <v>22</v>
      </c>
      <c r="D3202">
        <v>63</v>
      </c>
      <c r="E3202" t="s">
        <v>39</v>
      </c>
      <c r="F3202">
        <v>0</v>
      </c>
      <c r="G3202">
        <v>3</v>
      </c>
      <c r="H3202" t="s">
        <v>3686</v>
      </c>
      <c r="I3202">
        <v>2102</v>
      </c>
      <c r="J3202">
        <v>0</v>
      </c>
      <c r="K3202">
        <v>20</v>
      </c>
      <c r="L3202" t="s">
        <v>15568</v>
      </c>
      <c r="M3202" t="s">
        <v>23</v>
      </c>
      <c r="N3202" t="s">
        <v>23</v>
      </c>
      <c r="O3202" t="s">
        <v>25</v>
      </c>
      <c r="P3202" t="s">
        <v>26</v>
      </c>
      <c r="Q3202" t="s">
        <v>27</v>
      </c>
      <c r="R3202">
        <v>108.2</v>
      </c>
      <c r="S3202">
        <v>2524.6999999999998</v>
      </c>
    </row>
    <row r="3203" spans="1:21">
      <c r="A3203" t="s">
        <v>7637</v>
      </c>
      <c r="B3203" s="2">
        <v>44687</v>
      </c>
      <c r="C3203" t="s">
        <v>33</v>
      </c>
      <c r="D3203">
        <v>40</v>
      </c>
      <c r="E3203" t="s">
        <v>23</v>
      </c>
      <c r="F3203">
        <v>2</v>
      </c>
      <c r="G3203">
        <v>3</v>
      </c>
      <c r="H3203" t="s">
        <v>3686</v>
      </c>
      <c r="I3203">
        <v>3109</v>
      </c>
      <c r="J3203">
        <v>1</v>
      </c>
      <c r="K3203">
        <v>39</v>
      </c>
      <c r="L3203" t="s">
        <v>15568</v>
      </c>
      <c r="M3203" t="s">
        <v>23</v>
      </c>
      <c r="N3203" t="s">
        <v>39</v>
      </c>
      <c r="P3203" t="s">
        <v>202</v>
      </c>
      <c r="Q3203" t="s">
        <v>50</v>
      </c>
      <c r="R3203">
        <v>24.2</v>
      </c>
      <c r="S3203">
        <v>1143.92</v>
      </c>
    </row>
    <row r="3204" spans="1:21">
      <c r="A3204" t="s">
        <v>7639</v>
      </c>
      <c r="B3204" s="2">
        <v>45605</v>
      </c>
      <c r="C3204" t="s">
        <v>22</v>
      </c>
      <c r="D3204">
        <v>31</v>
      </c>
      <c r="E3204" t="s">
        <v>39</v>
      </c>
      <c r="F3204">
        <v>0</v>
      </c>
      <c r="G3204">
        <v>3</v>
      </c>
      <c r="H3204" t="s">
        <v>3686</v>
      </c>
      <c r="I3204">
        <v>3755</v>
      </c>
      <c r="J3204">
        <v>0</v>
      </c>
      <c r="K3204">
        <v>9</v>
      </c>
      <c r="L3204" t="s">
        <v>48</v>
      </c>
      <c r="M3204" t="s">
        <v>39</v>
      </c>
      <c r="N3204" t="s">
        <v>23</v>
      </c>
      <c r="O3204" t="s">
        <v>56</v>
      </c>
      <c r="P3204" t="s">
        <v>202</v>
      </c>
      <c r="Q3204" t="s">
        <v>50</v>
      </c>
      <c r="R3204">
        <v>39.549999999999997</v>
      </c>
      <c r="S3204">
        <v>373</v>
      </c>
    </row>
    <row r="3205" spans="1:21">
      <c r="A3205" t="s">
        <v>7642</v>
      </c>
      <c r="B3205" s="2">
        <v>43863</v>
      </c>
      <c r="C3205" t="s">
        <v>33</v>
      </c>
      <c r="D3205">
        <v>34</v>
      </c>
      <c r="E3205" t="s">
        <v>39</v>
      </c>
      <c r="F3205">
        <v>0</v>
      </c>
      <c r="G3205">
        <v>3</v>
      </c>
      <c r="H3205" t="s">
        <v>3686</v>
      </c>
      <c r="I3205">
        <v>4824</v>
      </c>
      <c r="J3205">
        <v>0</v>
      </c>
      <c r="K3205">
        <v>66</v>
      </c>
      <c r="L3205" t="s">
        <v>316</v>
      </c>
      <c r="M3205" t="s">
        <v>39</v>
      </c>
      <c r="N3205" t="s">
        <v>23</v>
      </c>
      <c r="O3205" t="s">
        <v>49</v>
      </c>
      <c r="P3205" t="s">
        <v>164</v>
      </c>
      <c r="Q3205" t="s">
        <v>27</v>
      </c>
      <c r="R3205">
        <v>61.35</v>
      </c>
      <c r="S3205">
        <v>4323.3999999999996</v>
      </c>
    </row>
    <row r="3206" spans="1:21">
      <c r="A3206" t="s">
        <v>7644</v>
      </c>
      <c r="B3206" s="2">
        <v>43743</v>
      </c>
      <c r="C3206" t="s">
        <v>33</v>
      </c>
      <c r="D3206">
        <v>25</v>
      </c>
      <c r="E3206" t="s">
        <v>23</v>
      </c>
      <c r="F3206">
        <v>1</v>
      </c>
      <c r="G3206">
        <v>3</v>
      </c>
      <c r="H3206" t="s">
        <v>3686</v>
      </c>
      <c r="I3206">
        <v>5219</v>
      </c>
      <c r="J3206">
        <v>0</v>
      </c>
      <c r="K3206">
        <v>70</v>
      </c>
      <c r="L3206" t="s">
        <v>15568</v>
      </c>
      <c r="M3206" t="s">
        <v>23</v>
      </c>
      <c r="N3206" t="s">
        <v>39</v>
      </c>
      <c r="P3206" t="s">
        <v>164</v>
      </c>
      <c r="Q3206" t="s">
        <v>50</v>
      </c>
      <c r="R3206">
        <v>20.149999999999999</v>
      </c>
      <c r="S3206">
        <v>3290.7</v>
      </c>
    </row>
    <row r="3207" spans="1:21">
      <c r="A3207" t="s">
        <v>7646</v>
      </c>
      <c r="B3207" s="2">
        <v>44166</v>
      </c>
      <c r="C3207" t="s">
        <v>33</v>
      </c>
      <c r="D3207">
        <v>32</v>
      </c>
      <c r="E3207" t="s">
        <v>23</v>
      </c>
      <c r="F3207">
        <v>2</v>
      </c>
      <c r="G3207">
        <v>3</v>
      </c>
      <c r="H3207" t="s">
        <v>3686</v>
      </c>
      <c r="I3207">
        <v>5012</v>
      </c>
      <c r="J3207">
        <v>5</v>
      </c>
      <c r="K3207">
        <v>56</v>
      </c>
      <c r="L3207" t="s">
        <v>142</v>
      </c>
      <c r="M3207" t="s">
        <v>23</v>
      </c>
      <c r="N3207" t="s">
        <v>23</v>
      </c>
      <c r="O3207" t="s">
        <v>25</v>
      </c>
      <c r="P3207" t="s">
        <v>26</v>
      </c>
      <c r="Q3207" t="s">
        <v>50</v>
      </c>
      <c r="R3207">
        <v>109.6</v>
      </c>
      <c r="S3207">
        <v>6733.64</v>
      </c>
    </row>
    <row r="3208" spans="1:21">
      <c r="A3208" t="s">
        <v>7648</v>
      </c>
      <c r="B3208" s="2">
        <v>44220</v>
      </c>
      <c r="C3208" t="s">
        <v>33</v>
      </c>
      <c r="D3208">
        <v>36</v>
      </c>
      <c r="E3208" t="s">
        <v>23</v>
      </c>
      <c r="F3208">
        <v>3</v>
      </c>
      <c r="G3208">
        <v>3</v>
      </c>
      <c r="H3208" t="s">
        <v>3686</v>
      </c>
      <c r="I3208">
        <v>5661</v>
      </c>
      <c r="J3208">
        <v>1</v>
      </c>
      <c r="K3208">
        <v>55</v>
      </c>
      <c r="L3208" t="s">
        <v>15568</v>
      </c>
      <c r="M3208" t="s">
        <v>23</v>
      </c>
      <c r="N3208" t="s">
        <v>23</v>
      </c>
      <c r="O3208" t="s">
        <v>49</v>
      </c>
      <c r="P3208" t="s">
        <v>164</v>
      </c>
      <c r="Q3208" t="s">
        <v>27</v>
      </c>
      <c r="R3208">
        <v>85.1</v>
      </c>
      <c r="S3208">
        <v>5119.3999999999996</v>
      </c>
    </row>
    <row r="3209" spans="1:21">
      <c r="A3209" t="s">
        <v>7650</v>
      </c>
      <c r="B3209" s="2">
        <v>45813</v>
      </c>
      <c r="C3209" t="s">
        <v>22</v>
      </c>
      <c r="D3209">
        <v>37</v>
      </c>
      <c r="E3209" t="s">
        <v>39</v>
      </c>
      <c r="F3209">
        <v>1</v>
      </c>
      <c r="G3209">
        <v>3</v>
      </c>
      <c r="H3209" t="s">
        <v>3751</v>
      </c>
      <c r="I3209">
        <v>4594</v>
      </c>
      <c r="J3209">
        <v>0</v>
      </c>
      <c r="K3209">
        <v>2</v>
      </c>
      <c r="L3209" t="s">
        <v>48</v>
      </c>
      <c r="M3209" t="s">
        <v>23</v>
      </c>
      <c r="N3209" t="s">
        <v>23</v>
      </c>
      <c r="O3209" t="s">
        <v>49</v>
      </c>
      <c r="P3209" t="s">
        <v>26</v>
      </c>
      <c r="Q3209" t="s">
        <v>27</v>
      </c>
      <c r="R3209">
        <v>55.3</v>
      </c>
      <c r="S3209">
        <v>196.51</v>
      </c>
    </row>
    <row r="3210" spans="1:21">
      <c r="A3210" t="s">
        <v>7652</v>
      </c>
      <c r="B3210" s="2">
        <v>45221</v>
      </c>
      <c r="C3210" t="s">
        <v>22</v>
      </c>
      <c r="D3210">
        <v>22</v>
      </c>
      <c r="E3210" t="s">
        <v>23</v>
      </c>
      <c r="F3210">
        <v>2</v>
      </c>
      <c r="G3210">
        <v>3</v>
      </c>
      <c r="H3210" t="s">
        <v>3686</v>
      </c>
      <c r="I3210">
        <v>3571</v>
      </c>
      <c r="J3210">
        <v>6</v>
      </c>
      <c r="K3210">
        <v>22</v>
      </c>
      <c r="L3210" t="s">
        <v>15568</v>
      </c>
      <c r="M3210" t="s">
        <v>23</v>
      </c>
      <c r="N3210" t="s">
        <v>23</v>
      </c>
      <c r="O3210" t="s">
        <v>49</v>
      </c>
      <c r="P3210" t="s">
        <v>202</v>
      </c>
      <c r="Q3210" t="s">
        <v>50</v>
      </c>
      <c r="R3210">
        <v>78.650000000000006</v>
      </c>
      <c r="S3210">
        <v>2459.0500000000002</v>
      </c>
    </row>
    <row r="3211" spans="1:21">
      <c r="A3211" t="s">
        <v>7654</v>
      </c>
      <c r="B3211" s="2">
        <v>45731</v>
      </c>
      <c r="C3211" t="s">
        <v>33</v>
      </c>
      <c r="D3211">
        <v>64</v>
      </c>
      <c r="E3211" t="s">
        <v>39</v>
      </c>
      <c r="F3211">
        <v>0</v>
      </c>
      <c r="G3211">
        <v>3</v>
      </c>
      <c r="H3211" t="s">
        <v>3686</v>
      </c>
      <c r="I3211">
        <v>5252</v>
      </c>
      <c r="J3211">
        <v>0</v>
      </c>
      <c r="K3211">
        <v>5</v>
      </c>
      <c r="L3211" t="s">
        <v>15568</v>
      </c>
      <c r="M3211" t="s">
        <v>23</v>
      </c>
      <c r="N3211" t="s">
        <v>39</v>
      </c>
      <c r="P3211" t="s">
        <v>26</v>
      </c>
      <c r="Q3211" t="s">
        <v>50</v>
      </c>
      <c r="R3211">
        <v>19.95</v>
      </c>
      <c r="S3211">
        <v>283.60000000000002</v>
      </c>
    </row>
    <row r="3212" spans="1:21">
      <c r="A3212" t="s">
        <v>7656</v>
      </c>
      <c r="B3212" s="2">
        <v>43700</v>
      </c>
      <c r="C3212" t="s">
        <v>33</v>
      </c>
      <c r="D3212">
        <v>33</v>
      </c>
      <c r="E3212" t="s">
        <v>23</v>
      </c>
      <c r="F3212">
        <v>1</v>
      </c>
      <c r="G3212">
        <v>3</v>
      </c>
      <c r="H3212" t="s">
        <v>3686</v>
      </c>
      <c r="I3212">
        <v>4116</v>
      </c>
      <c r="J3212">
        <v>4</v>
      </c>
      <c r="K3212">
        <v>72</v>
      </c>
      <c r="L3212" t="s">
        <v>15568</v>
      </c>
      <c r="M3212" t="s">
        <v>23</v>
      </c>
      <c r="N3212" t="s">
        <v>23</v>
      </c>
      <c r="O3212" t="s">
        <v>49</v>
      </c>
      <c r="P3212" t="s">
        <v>164</v>
      </c>
      <c r="Q3212" t="s">
        <v>50</v>
      </c>
      <c r="R3212">
        <v>83.6</v>
      </c>
      <c r="S3212">
        <v>6883.78</v>
      </c>
    </row>
    <row r="3213" spans="1:21">
      <c r="A3213" t="s">
        <v>7659</v>
      </c>
      <c r="B3213" s="2">
        <v>43984</v>
      </c>
      <c r="C3213" t="s">
        <v>22</v>
      </c>
      <c r="D3213">
        <v>36</v>
      </c>
      <c r="E3213" t="s">
        <v>39</v>
      </c>
      <c r="F3213">
        <v>0</v>
      </c>
      <c r="G3213">
        <v>3</v>
      </c>
      <c r="H3213" t="s">
        <v>3686</v>
      </c>
      <c r="I3213">
        <v>6469</v>
      </c>
      <c r="J3213">
        <v>0</v>
      </c>
      <c r="K3213">
        <v>62</v>
      </c>
      <c r="L3213" t="s">
        <v>142</v>
      </c>
      <c r="M3213" t="s">
        <v>23</v>
      </c>
      <c r="N3213" t="s">
        <v>23</v>
      </c>
      <c r="O3213" t="s">
        <v>56</v>
      </c>
      <c r="P3213" t="s">
        <v>164</v>
      </c>
      <c r="Q3213" t="s">
        <v>27</v>
      </c>
      <c r="R3213">
        <v>69.400000000000006</v>
      </c>
      <c r="S3213">
        <v>6787.56</v>
      </c>
    </row>
    <row r="3214" spans="1:21">
      <c r="A3214" t="s">
        <v>7661</v>
      </c>
      <c r="B3214" s="2">
        <v>43933</v>
      </c>
      <c r="C3214" t="s">
        <v>22</v>
      </c>
      <c r="D3214">
        <v>55</v>
      </c>
      <c r="E3214" t="s">
        <v>39</v>
      </c>
      <c r="F3214">
        <v>0</v>
      </c>
      <c r="G3214">
        <v>3</v>
      </c>
      <c r="H3214" t="s">
        <v>3686</v>
      </c>
      <c r="I3214">
        <v>4761</v>
      </c>
      <c r="J3214">
        <v>0</v>
      </c>
      <c r="K3214">
        <v>64</v>
      </c>
      <c r="L3214" t="s">
        <v>15568</v>
      </c>
      <c r="M3214" t="s">
        <v>23</v>
      </c>
      <c r="N3214" t="s">
        <v>23</v>
      </c>
      <c r="O3214" t="s">
        <v>49</v>
      </c>
      <c r="P3214" t="s">
        <v>202</v>
      </c>
      <c r="Q3214" t="s">
        <v>27</v>
      </c>
      <c r="R3214">
        <v>81.25</v>
      </c>
      <c r="S3214">
        <v>5958.91</v>
      </c>
    </row>
    <row r="3215" spans="1:21">
      <c r="A3215" t="s">
        <v>7663</v>
      </c>
      <c r="B3215" s="2">
        <v>44440</v>
      </c>
      <c r="C3215" t="s">
        <v>22</v>
      </c>
      <c r="D3215">
        <v>25</v>
      </c>
      <c r="E3215" t="s">
        <v>39</v>
      </c>
      <c r="F3215">
        <v>0</v>
      </c>
      <c r="G3215">
        <v>3</v>
      </c>
      <c r="H3215" t="s">
        <v>24</v>
      </c>
      <c r="I3215">
        <v>3645</v>
      </c>
      <c r="J3215">
        <v>0</v>
      </c>
      <c r="K3215">
        <v>47</v>
      </c>
      <c r="L3215" t="s">
        <v>15568</v>
      </c>
      <c r="M3215" t="s">
        <v>23</v>
      </c>
      <c r="N3215" t="s">
        <v>23</v>
      </c>
      <c r="O3215" t="s">
        <v>25</v>
      </c>
      <c r="P3215" t="s">
        <v>26</v>
      </c>
      <c r="Q3215" t="s">
        <v>50</v>
      </c>
      <c r="R3215">
        <v>85.5</v>
      </c>
      <c r="S3215">
        <v>5811.56</v>
      </c>
      <c r="T3215" t="s">
        <v>43</v>
      </c>
      <c r="U3215" t="s">
        <v>149</v>
      </c>
    </row>
    <row r="3216" spans="1:21">
      <c r="A3216" t="s">
        <v>7665</v>
      </c>
      <c r="B3216" s="2">
        <v>45033</v>
      </c>
      <c r="C3216" t="s">
        <v>33</v>
      </c>
      <c r="D3216">
        <v>65</v>
      </c>
      <c r="E3216" t="s">
        <v>23</v>
      </c>
      <c r="F3216">
        <v>0</v>
      </c>
      <c r="G3216">
        <v>3</v>
      </c>
      <c r="H3216" t="s">
        <v>24</v>
      </c>
      <c r="I3216">
        <v>4994</v>
      </c>
      <c r="J3216">
        <v>1</v>
      </c>
      <c r="K3216">
        <v>28</v>
      </c>
      <c r="L3216" t="s">
        <v>40</v>
      </c>
      <c r="M3216" t="s">
        <v>23</v>
      </c>
      <c r="N3216" t="s">
        <v>23</v>
      </c>
      <c r="O3216" t="s">
        <v>25</v>
      </c>
      <c r="P3216" t="s">
        <v>26</v>
      </c>
      <c r="Q3216" t="s">
        <v>50</v>
      </c>
      <c r="R3216">
        <v>101.3</v>
      </c>
      <c r="S3216">
        <v>3272.24</v>
      </c>
      <c r="T3216" t="s">
        <v>30</v>
      </c>
      <c r="U3216" t="s">
        <v>69</v>
      </c>
    </row>
    <row r="3217" spans="1:21">
      <c r="A3217" t="s">
        <v>7667</v>
      </c>
      <c r="B3217" s="2">
        <v>45649</v>
      </c>
      <c r="C3217" t="s">
        <v>33</v>
      </c>
      <c r="D3217">
        <v>67</v>
      </c>
      <c r="E3217" t="s">
        <v>39</v>
      </c>
      <c r="F3217">
        <v>0</v>
      </c>
      <c r="G3217">
        <v>3</v>
      </c>
      <c r="H3217" t="s">
        <v>24</v>
      </c>
      <c r="I3217">
        <v>5546</v>
      </c>
      <c r="J3217">
        <v>0</v>
      </c>
      <c r="K3217">
        <v>8</v>
      </c>
      <c r="L3217" t="s">
        <v>15568</v>
      </c>
      <c r="M3217" t="s">
        <v>23</v>
      </c>
      <c r="N3217" t="s">
        <v>23</v>
      </c>
      <c r="O3217" t="s">
        <v>25</v>
      </c>
      <c r="P3217" t="s">
        <v>26</v>
      </c>
      <c r="Q3217" t="s">
        <v>27</v>
      </c>
      <c r="R3217">
        <v>101.35</v>
      </c>
      <c r="S3217">
        <v>1132.3399999999999</v>
      </c>
      <c r="T3217" t="s">
        <v>36</v>
      </c>
      <c r="U3217" t="s">
        <v>46</v>
      </c>
    </row>
    <row r="3218" spans="1:21">
      <c r="A3218" t="s">
        <v>7669</v>
      </c>
      <c r="B3218" s="2">
        <v>43716</v>
      </c>
      <c r="C3218" t="s">
        <v>22</v>
      </c>
      <c r="D3218">
        <v>78</v>
      </c>
      <c r="E3218" t="s">
        <v>39</v>
      </c>
      <c r="F3218">
        <v>0</v>
      </c>
      <c r="G3218">
        <v>3</v>
      </c>
      <c r="H3218" t="s">
        <v>3686</v>
      </c>
      <c r="I3218">
        <v>5372</v>
      </c>
      <c r="J3218">
        <v>0</v>
      </c>
      <c r="K3218">
        <v>71</v>
      </c>
      <c r="L3218" t="s">
        <v>316</v>
      </c>
      <c r="M3218" t="s">
        <v>39</v>
      </c>
      <c r="N3218" t="s">
        <v>23</v>
      </c>
      <c r="O3218" t="s">
        <v>49</v>
      </c>
      <c r="P3218" t="s">
        <v>202</v>
      </c>
      <c r="Q3218" t="s">
        <v>27</v>
      </c>
      <c r="R3218">
        <v>56.45</v>
      </c>
      <c r="S3218">
        <v>3985.35</v>
      </c>
    </row>
    <row r="3219" spans="1:21">
      <c r="A3219" t="s">
        <v>7672</v>
      </c>
      <c r="B3219" s="2">
        <v>43926</v>
      </c>
      <c r="C3219" t="s">
        <v>33</v>
      </c>
      <c r="D3219">
        <v>73</v>
      </c>
      <c r="E3219" t="s">
        <v>23</v>
      </c>
      <c r="F3219">
        <v>0</v>
      </c>
      <c r="G3219">
        <v>3</v>
      </c>
      <c r="H3219" t="s">
        <v>3686</v>
      </c>
      <c r="I3219">
        <v>4053</v>
      </c>
      <c r="J3219">
        <v>9</v>
      </c>
      <c r="K3219">
        <v>64</v>
      </c>
      <c r="L3219" t="s">
        <v>15568</v>
      </c>
      <c r="M3219" t="s">
        <v>23</v>
      </c>
      <c r="N3219" t="s">
        <v>23</v>
      </c>
      <c r="O3219" t="s">
        <v>25</v>
      </c>
      <c r="P3219" t="s">
        <v>202</v>
      </c>
      <c r="Q3219" t="s">
        <v>27</v>
      </c>
      <c r="R3219">
        <v>97</v>
      </c>
      <c r="S3219">
        <v>6671.54</v>
      </c>
    </row>
    <row r="3220" spans="1:21">
      <c r="A3220" t="s">
        <v>7674</v>
      </c>
      <c r="B3220" s="2">
        <v>43685</v>
      </c>
      <c r="C3220" t="s">
        <v>22</v>
      </c>
      <c r="D3220">
        <v>69</v>
      </c>
      <c r="E3220" t="s">
        <v>23</v>
      </c>
      <c r="F3220">
        <v>0</v>
      </c>
      <c r="G3220">
        <v>3</v>
      </c>
      <c r="H3220" t="s">
        <v>3686</v>
      </c>
      <c r="I3220">
        <v>4886</v>
      </c>
      <c r="J3220">
        <v>1</v>
      </c>
      <c r="K3220">
        <v>72</v>
      </c>
      <c r="L3220" t="s">
        <v>316</v>
      </c>
      <c r="M3220" t="s">
        <v>39</v>
      </c>
      <c r="N3220" t="s">
        <v>23</v>
      </c>
      <c r="O3220" t="s">
        <v>49</v>
      </c>
      <c r="P3220" t="s">
        <v>164</v>
      </c>
      <c r="Q3220" t="s">
        <v>27</v>
      </c>
      <c r="R3220">
        <v>64.8</v>
      </c>
      <c r="S3220">
        <v>4732.3500000000004</v>
      </c>
    </row>
    <row r="3221" spans="1:21">
      <c r="A3221" t="s">
        <v>7677</v>
      </c>
      <c r="B3221" s="2">
        <v>44442</v>
      </c>
      <c r="C3221" t="s">
        <v>22</v>
      </c>
      <c r="D3221">
        <v>78</v>
      </c>
      <c r="E3221" t="s">
        <v>23</v>
      </c>
      <c r="F3221">
        <v>1</v>
      </c>
      <c r="G3221">
        <v>3</v>
      </c>
      <c r="H3221" t="s">
        <v>3686</v>
      </c>
      <c r="I3221">
        <v>3384</v>
      </c>
      <c r="J3221">
        <v>1</v>
      </c>
      <c r="K3221">
        <v>47</v>
      </c>
      <c r="L3221" t="s">
        <v>15568</v>
      </c>
      <c r="M3221" t="s">
        <v>23</v>
      </c>
      <c r="N3221" t="s">
        <v>23</v>
      </c>
      <c r="O3221" t="s">
        <v>25</v>
      </c>
      <c r="P3221" t="s">
        <v>202</v>
      </c>
      <c r="Q3221" t="s">
        <v>27</v>
      </c>
      <c r="R3221">
        <v>84.95</v>
      </c>
      <c r="S3221">
        <v>6085.68</v>
      </c>
    </row>
    <row r="3222" spans="1:21">
      <c r="A3222" t="s">
        <v>7679</v>
      </c>
      <c r="B3222" s="2">
        <v>43762</v>
      </c>
      <c r="C3222" t="s">
        <v>22</v>
      </c>
      <c r="D3222">
        <v>72</v>
      </c>
      <c r="E3222" t="s">
        <v>39</v>
      </c>
      <c r="F3222">
        <v>0</v>
      </c>
      <c r="G3222">
        <v>3</v>
      </c>
      <c r="H3222" t="s">
        <v>3686</v>
      </c>
      <c r="I3222">
        <v>4022</v>
      </c>
      <c r="J3222">
        <v>0</v>
      </c>
      <c r="K3222">
        <v>70</v>
      </c>
      <c r="L3222" t="s">
        <v>316</v>
      </c>
      <c r="M3222" t="s">
        <v>39</v>
      </c>
      <c r="N3222" t="s">
        <v>23</v>
      </c>
      <c r="O3222" t="s">
        <v>56</v>
      </c>
      <c r="P3222" t="s">
        <v>202</v>
      </c>
      <c r="Q3222" t="s">
        <v>50</v>
      </c>
      <c r="R3222">
        <v>44.05</v>
      </c>
      <c r="S3222">
        <v>3011.65</v>
      </c>
    </row>
    <row r="3223" spans="1:21">
      <c r="A3223" t="s">
        <v>7681</v>
      </c>
      <c r="B3223" s="2">
        <v>43689</v>
      </c>
      <c r="C3223" t="s">
        <v>33</v>
      </c>
      <c r="D3223">
        <v>68</v>
      </c>
      <c r="E3223" t="s">
        <v>23</v>
      </c>
      <c r="F3223">
        <v>0</v>
      </c>
      <c r="G3223">
        <v>3</v>
      </c>
      <c r="H3223" t="s">
        <v>3686</v>
      </c>
      <c r="I3223">
        <v>5098</v>
      </c>
      <c r="J3223">
        <v>6</v>
      </c>
      <c r="K3223">
        <v>72</v>
      </c>
      <c r="L3223" t="s">
        <v>316</v>
      </c>
      <c r="M3223" t="s">
        <v>23</v>
      </c>
      <c r="N3223" t="s">
        <v>23</v>
      </c>
      <c r="O3223" t="s">
        <v>25</v>
      </c>
      <c r="P3223" t="s">
        <v>164</v>
      </c>
      <c r="Q3223" t="s">
        <v>50</v>
      </c>
      <c r="R3223">
        <v>116.75</v>
      </c>
      <c r="S3223">
        <v>9339.0499999999993</v>
      </c>
    </row>
    <row r="3224" spans="1:21">
      <c r="A3224" t="s">
        <v>7684</v>
      </c>
      <c r="B3224" s="2">
        <v>45638</v>
      </c>
      <c r="C3224" t="s">
        <v>22</v>
      </c>
      <c r="D3224">
        <v>79</v>
      </c>
      <c r="E3224" t="s">
        <v>23</v>
      </c>
      <c r="F3224">
        <v>0</v>
      </c>
      <c r="G3224">
        <v>3</v>
      </c>
      <c r="H3224" t="s">
        <v>3686</v>
      </c>
      <c r="I3224">
        <v>2560</v>
      </c>
      <c r="J3224">
        <v>1</v>
      </c>
      <c r="K3224">
        <v>8</v>
      </c>
      <c r="L3224" t="s">
        <v>15568</v>
      </c>
      <c r="M3224" t="s">
        <v>39</v>
      </c>
      <c r="N3224" t="s">
        <v>23</v>
      </c>
      <c r="O3224" t="s">
        <v>56</v>
      </c>
      <c r="P3224" t="s">
        <v>164</v>
      </c>
      <c r="Q3224" t="s">
        <v>50</v>
      </c>
      <c r="R3224">
        <v>43.35</v>
      </c>
      <c r="S3224">
        <v>371.4</v>
      </c>
    </row>
    <row r="3225" spans="1:21">
      <c r="A3225" t="s">
        <v>7687</v>
      </c>
      <c r="B3225" s="2">
        <v>43998</v>
      </c>
      <c r="C3225" t="s">
        <v>33</v>
      </c>
      <c r="D3225">
        <v>67</v>
      </c>
      <c r="E3225" t="s">
        <v>23</v>
      </c>
      <c r="F3225">
        <v>0</v>
      </c>
      <c r="G3225">
        <v>3</v>
      </c>
      <c r="H3225" t="s">
        <v>3686</v>
      </c>
      <c r="I3225">
        <v>5061</v>
      </c>
      <c r="J3225">
        <v>8</v>
      </c>
      <c r="K3225">
        <v>62</v>
      </c>
      <c r="L3225" t="s">
        <v>142</v>
      </c>
      <c r="M3225" t="s">
        <v>23</v>
      </c>
      <c r="N3225" t="s">
        <v>23</v>
      </c>
      <c r="O3225" t="s">
        <v>25</v>
      </c>
      <c r="P3225" t="s">
        <v>202</v>
      </c>
      <c r="Q3225" t="s">
        <v>27</v>
      </c>
      <c r="R3225">
        <v>104.85</v>
      </c>
      <c r="S3225">
        <v>7722.78</v>
      </c>
    </row>
    <row r="3226" spans="1:21">
      <c r="A3226" t="s">
        <v>7689</v>
      </c>
      <c r="B3226" s="2">
        <v>44364</v>
      </c>
      <c r="C3226" t="s">
        <v>33</v>
      </c>
      <c r="D3226">
        <v>70</v>
      </c>
      <c r="E3226" t="s">
        <v>39</v>
      </c>
      <c r="F3226">
        <v>0</v>
      </c>
      <c r="G3226">
        <v>3</v>
      </c>
      <c r="H3226" t="s">
        <v>3686</v>
      </c>
      <c r="I3226">
        <v>4977</v>
      </c>
      <c r="J3226">
        <v>0</v>
      </c>
      <c r="K3226">
        <v>50</v>
      </c>
      <c r="L3226" t="s">
        <v>15568</v>
      </c>
      <c r="M3226" t="s">
        <v>23</v>
      </c>
      <c r="N3226" t="s">
        <v>23</v>
      </c>
      <c r="O3226" t="s">
        <v>25</v>
      </c>
      <c r="P3226" t="s">
        <v>26</v>
      </c>
      <c r="Q3226" t="s">
        <v>27</v>
      </c>
      <c r="R3226">
        <v>83.4</v>
      </c>
      <c r="S3226">
        <v>6513.2</v>
      </c>
    </row>
    <row r="3227" spans="1:21">
      <c r="A3227" t="s">
        <v>7691</v>
      </c>
      <c r="B3227" s="2">
        <v>43938</v>
      </c>
      <c r="C3227" t="s">
        <v>22</v>
      </c>
      <c r="D3227">
        <v>65</v>
      </c>
      <c r="E3227" t="s">
        <v>23</v>
      </c>
      <c r="F3227">
        <v>1</v>
      </c>
      <c r="G3227">
        <v>3</v>
      </c>
      <c r="H3227" t="s">
        <v>3686</v>
      </c>
      <c r="I3227">
        <v>4772</v>
      </c>
      <c r="J3227">
        <v>9</v>
      </c>
      <c r="K3227">
        <v>64</v>
      </c>
      <c r="L3227" t="s">
        <v>15568</v>
      </c>
      <c r="M3227" t="s">
        <v>23</v>
      </c>
      <c r="N3227" t="s">
        <v>39</v>
      </c>
      <c r="P3227" t="s">
        <v>164</v>
      </c>
      <c r="Q3227" t="s">
        <v>27</v>
      </c>
      <c r="R3227">
        <v>24.4</v>
      </c>
      <c r="S3227">
        <v>3922.41</v>
      </c>
    </row>
    <row r="3228" spans="1:21">
      <c r="A3228" t="s">
        <v>7693</v>
      </c>
      <c r="B3228" s="2">
        <v>43813</v>
      </c>
      <c r="C3228" t="s">
        <v>22</v>
      </c>
      <c r="D3228">
        <v>69</v>
      </c>
      <c r="E3228" t="s">
        <v>39</v>
      </c>
      <c r="F3228">
        <v>0</v>
      </c>
      <c r="G3228">
        <v>3</v>
      </c>
      <c r="H3228" t="s">
        <v>3686</v>
      </c>
      <c r="I3228">
        <v>5080</v>
      </c>
      <c r="J3228">
        <v>0</v>
      </c>
      <c r="K3228">
        <v>68</v>
      </c>
      <c r="L3228" t="s">
        <v>15568</v>
      </c>
      <c r="M3228" t="s">
        <v>23</v>
      </c>
      <c r="N3228" t="s">
        <v>23</v>
      </c>
      <c r="O3228" t="s">
        <v>25</v>
      </c>
      <c r="P3228" t="s">
        <v>26</v>
      </c>
      <c r="Q3228" t="s">
        <v>27</v>
      </c>
      <c r="R3228">
        <v>95.9</v>
      </c>
      <c r="S3228">
        <v>7840.76</v>
      </c>
    </row>
    <row r="3229" spans="1:21">
      <c r="A3229" t="s">
        <v>7695</v>
      </c>
      <c r="B3229" s="2">
        <v>45337</v>
      </c>
      <c r="C3229" t="s">
        <v>22</v>
      </c>
      <c r="D3229">
        <v>66</v>
      </c>
      <c r="E3229" t="s">
        <v>23</v>
      </c>
      <c r="F3229">
        <v>0</v>
      </c>
      <c r="G3229">
        <v>3</v>
      </c>
      <c r="H3229" t="s">
        <v>24</v>
      </c>
      <c r="I3229">
        <v>4643</v>
      </c>
      <c r="J3229">
        <v>6</v>
      </c>
      <c r="K3229">
        <v>18</v>
      </c>
      <c r="L3229" t="s">
        <v>15568</v>
      </c>
      <c r="M3229" t="s">
        <v>23</v>
      </c>
      <c r="N3229" t="s">
        <v>23</v>
      </c>
      <c r="O3229" t="s">
        <v>25</v>
      </c>
      <c r="P3229" t="s">
        <v>26</v>
      </c>
      <c r="Q3229" t="s">
        <v>50</v>
      </c>
      <c r="R3229">
        <v>95.15</v>
      </c>
      <c r="S3229">
        <v>1796.96</v>
      </c>
      <c r="T3229" t="s">
        <v>43</v>
      </c>
      <c r="U3229" t="s">
        <v>44</v>
      </c>
    </row>
    <row r="3230" spans="1:21">
      <c r="A3230" t="s">
        <v>7697</v>
      </c>
      <c r="B3230" s="2">
        <v>45506</v>
      </c>
      <c r="C3230" t="s">
        <v>22</v>
      </c>
      <c r="D3230">
        <v>52</v>
      </c>
      <c r="E3230" t="s">
        <v>39</v>
      </c>
      <c r="F3230">
        <v>0</v>
      </c>
      <c r="G3230">
        <v>3</v>
      </c>
      <c r="H3230" t="s">
        <v>24</v>
      </c>
      <c r="I3230">
        <v>2887</v>
      </c>
      <c r="J3230">
        <v>0</v>
      </c>
      <c r="K3230">
        <v>12</v>
      </c>
      <c r="L3230" t="s">
        <v>15568</v>
      </c>
      <c r="M3230" t="s">
        <v>23</v>
      </c>
      <c r="N3230" t="s">
        <v>23</v>
      </c>
      <c r="O3230" t="s">
        <v>49</v>
      </c>
      <c r="P3230" t="s">
        <v>26</v>
      </c>
      <c r="Q3230" t="s">
        <v>27</v>
      </c>
      <c r="R3230">
        <v>45.4</v>
      </c>
      <c r="S3230">
        <v>652.34</v>
      </c>
      <c r="T3230" t="s">
        <v>30</v>
      </c>
      <c r="U3230" t="s">
        <v>69</v>
      </c>
    </row>
    <row r="3231" spans="1:21">
      <c r="A3231" t="s">
        <v>7699</v>
      </c>
      <c r="B3231" s="2">
        <v>45821</v>
      </c>
      <c r="C3231" t="s">
        <v>22</v>
      </c>
      <c r="D3231">
        <v>49</v>
      </c>
      <c r="E3231" t="s">
        <v>23</v>
      </c>
      <c r="F3231">
        <v>0</v>
      </c>
      <c r="G3231">
        <v>3</v>
      </c>
      <c r="H3231" t="s">
        <v>24</v>
      </c>
      <c r="I3231">
        <v>2362</v>
      </c>
      <c r="J3231">
        <v>2</v>
      </c>
      <c r="K3231">
        <v>2</v>
      </c>
      <c r="L3231" t="s">
        <v>48</v>
      </c>
      <c r="M3231" t="s">
        <v>23</v>
      </c>
      <c r="N3231" t="s">
        <v>39</v>
      </c>
      <c r="P3231" t="s">
        <v>202</v>
      </c>
      <c r="Q3231" t="s">
        <v>84</v>
      </c>
      <c r="R3231">
        <v>19.850000000000001</v>
      </c>
      <c r="S3231">
        <v>66.180000000000007</v>
      </c>
      <c r="T3231" t="s">
        <v>36</v>
      </c>
      <c r="U3231" t="s">
        <v>46</v>
      </c>
    </row>
    <row r="3232" spans="1:21">
      <c r="A3232" t="s">
        <v>7701</v>
      </c>
      <c r="B3232" s="2">
        <v>45846</v>
      </c>
      <c r="C3232" t="s">
        <v>22</v>
      </c>
      <c r="D3232">
        <v>40</v>
      </c>
      <c r="E3232" t="s">
        <v>39</v>
      </c>
      <c r="F3232">
        <v>0</v>
      </c>
      <c r="G3232">
        <v>3</v>
      </c>
      <c r="H3232" t="s">
        <v>24</v>
      </c>
      <c r="I3232">
        <v>2928</v>
      </c>
      <c r="J3232">
        <v>0</v>
      </c>
      <c r="K3232">
        <v>1</v>
      </c>
      <c r="L3232" t="s">
        <v>15568</v>
      </c>
      <c r="M3232" t="s">
        <v>23</v>
      </c>
      <c r="N3232" t="s">
        <v>23</v>
      </c>
      <c r="O3232" t="s">
        <v>56</v>
      </c>
      <c r="P3232" t="s">
        <v>26</v>
      </c>
      <c r="Q3232" t="s">
        <v>27</v>
      </c>
      <c r="R3232">
        <v>50.45</v>
      </c>
      <c r="S3232">
        <v>78.7</v>
      </c>
      <c r="T3232" t="s">
        <v>30</v>
      </c>
      <c r="U3232" t="s">
        <v>69</v>
      </c>
    </row>
    <row r="3233" spans="1:21">
      <c r="A3233" t="s">
        <v>7702</v>
      </c>
      <c r="B3233" s="2">
        <v>44973</v>
      </c>
      <c r="C3233" t="s">
        <v>22</v>
      </c>
      <c r="D3233">
        <v>37</v>
      </c>
      <c r="E3233" t="s">
        <v>23</v>
      </c>
      <c r="F3233">
        <v>0</v>
      </c>
      <c r="G3233">
        <v>3</v>
      </c>
      <c r="H3233" t="s">
        <v>24</v>
      </c>
      <c r="I3233">
        <v>4095</v>
      </c>
      <c r="J3233">
        <v>1</v>
      </c>
      <c r="K3233">
        <v>30</v>
      </c>
      <c r="L3233" t="s">
        <v>40</v>
      </c>
      <c r="M3233" t="s">
        <v>23</v>
      </c>
      <c r="N3233" t="s">
        <v>23</v>
      </c>
      <c r="O3233" t="s">
        <v>25</v>
      </c>
      <c r="P3233" t="s">
        <v>26</v>
      </c>
      <c r="Q3233" t="s">
        <v>50</v>
      </c>
      <c r="R3233">
        <v>94.05</v>
      </c>
      <c r="S3233">
        <v>3181.45</v>
      </c>
      <c r="T3233" t="s">
        <v>36</v>
      </c>
      <c r="U3233" t="s">
        <v>46</v>
      </c>
    </row>
    <row r="3234" spans="1:21">
      <c r="A3234" t="s">
        <v>7704</v>
      </c>
      <c r="B3234" s="2">
        <v>44037</v>
      </c>
      <c r="C3234" t="s">
        <v>33</v>
      </c>
      <c r="D3234">
        <v>33</v>
      </c>
      <c r="E3234" t="s">
        <v>39</v>
      </c>
      <c r="F3234">
        <v>0</v>
      </c>
      <c r="G3234">
        <v>3</v>
      </c>
      <c r="H3234" t="s">
        <v>24</v>
      </c>
      <c r="I3234">
        <v>4183</v>
      </c>
      <c r="J3234">
        <v>0</v>
      </c>
      <c r="K3234">
        <v>61</v>
      </c>
      <c r="L3234" t="s">
        <v>15568</v>
      </c>
      <c r="M3234" t="s">
        <v>23</v>
      </c>
      <c r="N3234" t="s">
        <v>23</v>
      </c>
      <c r="O3234" t="s">
        <v>25</v>
      </c>
      <c r="P3234" t="s">
        <v>164</v>
      </c>
      <c r="Q3234" t="s">
        <v>27</v>
      </c>
      <c r="R3234">
        <v>106.6</v>
      </c>
      <c r="S3234">
        <v>8943.43</v>
      </c>
      <c r="T3234" t="s">
        <v>30</v>
      </c>
      <c r="U3234" t="s">
        <v>106</v>
      </c>
    </row>
    <row r="3235" spans="1:21">
      <c r="A3235" t="s">
        <v>7706</v>
      </c>
      <c r="B3235" s="2">
        <v>45857</v>
      </c>
      <c r="C3235" t="s">
        <v>22</v>
      </c>
      <c r="D3235">
        <v>39</v>
      </c>
      <c r="E3235" t="s">
        <v>39</v>
      </c>
      <c r="F3235">
        <v>0</v>
      </c>
      <c r="G3235">
        <v>3</v>
      </c>
      <c r="H3235" t="s">
        <v>3751</v>
      </c>
      <c r="I3235">
        <v>2484</v>
      </c>
      <c r="J3235">
        <v>0</v>
      </c>
      <c r="K3235">
        <v>1</v>
      </c>
      <c r="L3235" t="s">
        <v>15568</v>
      </c>
      <c r="M3235" t="s">
        <v>23</v>
      </c>
      <c r="N3235" t="s">
        <v>39</v>
      </c>
      <c r="P3235" t="s">
        <v>26</v>
      </c>
      <c r="Q3235" t="s">
        <v>50</v>
      </c>
      <c r="R3235">
        <v>19.75</v>
      </c>
      <c r="S3235">
        <v>35.520000000000003</v>
      </c>
    </row>
    <row r="3236" spans="1:21">
      <c r="A3236" t="s">
        <v>7708</v>
      </c>
      <c r="B3236" s="2">
        <v>44321</v>
      </c>
      <c r="C3236" t="s">
        <v>33</v>
      </c>
      <c r="D3236">
        <v>45</v>
      </c>
      <c r="E3236" t="s">
        <v>23</v>
      </c>
      <c r="F3236">
        <v>0</v>
      </c>
      <c r="G3236">
        <v>3</v>
      </c>
      <c r="H3236" t="s">
        <v>3686</v>
      </c>
      <c r="I3236">
        <v>5561</v>
      </c>
      <c r="J3236">
        <v>2</v>
      </c>
      <c r="K3236">
        <v>51</v>
      </c>
      <c r="L3236" t="s">
        <v>142</v>
      </c>
      <c r="M3236" t="s">
        <v>23</v>
      </c>
      <c r="N3236" t="s">
        <v>23</v>
      </c>
      <c r="O3236" t="s">
        <v>25</v>
      </c>
      <c r="P3236" t="s">
        <v>202</v>
      </c>
      <c r="Q3236" t="s">
        <v>27</v>
      </c>
      <c r="R3236">
        <v>93.5</v>
      </c>
      <c r="S3236">
        <v>5694.12</v>
      </c>
    </row>
    <row r="3237" spans="1:21">
      <c r="A3237" t="s">
        <v>7710</v>
      </c>
      <c r="B3237" s="2">
        <v>44147</v>
      </c>
      <c r="C3237" t="s">
        <v>22</v>
      </c>
      <c r="D3237">
        <v>27</v>
      </c>
      <c r="E3237" t="s">
        <v>23</v>
      </c>
      <c r="F3237">
        <v>0</v>
      </c>
      <c r="G3237">
        <v>3</v>
      </c>
      <c r="H3237" t="s">
        <v>3686</v>
      </c>
      <c r="I3237">
        <v>4012</v>
      </c>
      <c r="J3237">
        <v>1</v>
      </c>
      <c r="K3237">
        <v>57</v>
      </c>
      <c r="L3237" t="s">
        <v>142</v>
      </c>
      <c r="M3237" t="s">
        <v>23</v>
      </c>
      <c r="N3237" t="s">
        <v>23</v>
      </c>
      <c r="O3237" t="s">
        <v>56</v>
      </c>
      <c r="P3237" t="s">
        <v>164</v>
      </c>
      <c r="Q3237" t="s">
        <v>27</v>
      </c>
      <c r="R3237">
        <v>59.75</v>
      </c>
      <c r="S3237">
        <v>6259.68</v>
      </c>
    </row>
    <row r="3238" spans="1:21">
      <c r="A3238" t="s">
        <v>7712</v>
      </c>
      <c r="B3238" s="2">
        <v>43762</v>
      </c>
      <c r="C3238" t="s">
        <v>33</v>
      </c>
      <c r="D3238">
        <v>50</v>
      </c>
      <c r="E3238" t="s">
        <v>23</v>
      </c>
      <c r="F3238">
        <v>0</v>
      </c>
      <c r="G3238">
        <v>3</v>
      </c>
      <c r="H3238" t="s">
        <v>3686</v>
      </c>
      <c r="I3238">
        <v>5880</v>
      </c>
      <c r="J3238">
        <v>5</v>
      </c>
      <c r="K3238">
        <v>70</v>
      </c>
      <c r="L3238" t="s">
        <v>15568</v>
      </c>
      <c r="M3238" t="s">
        <v>23</v>
      </c>
      <c r="N3238" t="s">
        <v>23</v>
      </c>
      <c r="O3238" t="s">
        <v>49</v>
      </c>
      <c r="P3238" t="s">
        <v>164</v>
      </c>
      <c r="Q3238" t="s">
        <v>27</v>
      </c>
      <c r="R3238">
        <v>80.599999999999994</v>
      </c>
      <c r="S3238">
        <v>8526.9</v>
      </c>
    </row>
    <row r="3239" spans="1:21">
      <c r="A3239" t="s">
        <v>7714</v>
      </c>
      <c r="B3239" s="2">
        <v>45187</v>
      </c>
      <c r="C3239" t="s">
        <v>22</v>
      </c>
      <c r="D3239">
        <v>37</v>
      </c>
      <c r="E3239" t="s">
        <v>39</v>
      </c>
      <c r="F3239">
        <v>0</v>
      </c>
      <c r="G3239">
        <v>3</v>
      </c>
      <c r="H3239" t="s">
        <v>3686</v>
      </c>
      <c r="I3239">
        <v>5029</v>
      </c>
      <c r="J3239">
        <v>0</v>
      </c>
      <c r="K3239">
        <v>23</v>
      </c>
      <c r="L3239" t="s">
        <v>15568</v>
      </c>
      <c r="M3239" t="s">
        <v>23</v>
      </c>
      <c r="N3239" t="s">
        <v>23</v>
      </c>
      <c r="O3239" t="s">
        <v>25</v>
      </c>
      <c r="P3239" t="s">
        <v>26</v>
      </c>
      <c r="Q3239" t="s">
        <v>50</v>
      </c>
      <c r="R3239">
        <v>95.3</v>
      </c>
      <c r="S3239">
        <v>3301.73</v>
      </c>
    </row>
    <row r="3240" spans="1:21">
      <c r="A3240" t="s">
        <v>7716</v>
      </c>
      <c r="B3240" s="2">
        <v>44449</v>
      </c>
      <c r="C3240" t="s">
        <v>22</v>
      </c>
      <c r="D3240">
        <v>53</v>
      </c>
      <c r="E3240" t="s">
        <v>23</v>
      </c>
      <c r="F3240">
        <v>2</v>
      </c>
      <c r="G3240">
        <v>3</v>
      </c>
      <c r="H3240" t="s">
        <v>3686</v>
      </c>
      <c r="I3240">
        <v>5793</v>
      </c>
      <c r="J3240">
        <v>1</v>
      </c>
      <c r="K3240">
        <v>47</v>
      </c>
      <c r="L3240" t="s">
        <v>142</v>
      </c>
      <c r="M3240" t="s">
        <v>23</v>
      </c>
      <c r="N3240" t="s">
        <v>23</v>
      </c>
      <c r="O3240" t="s">
        <v>25</v>
      </c>
      <c r="P3240" t="s">
        <v>202</v>
      </c>
      <c r="Q3240" t="s">
        <v>27</v>
      </c>
      <c r="R3240">
        <v>96.1</v>
      </c>
      <c r="S3240">
        <v>5124.18</v>
      </c>
    </row>
    <row r="3241" spans="1:21">
      <c r="A3241" t="s">
        <v>7718</v>
      </c>
      <c r="B3241" s="2">
        <v>44699</v>
      </c>
      <c r="C3241" t="s">
        <v>22</v>
      </c>
      <c r="D3241">
        <v>23</v>
      </c>
      <c r="E3241" t="s">
        <v>39</v>
      </c>
      <c r="F3241">
        <v>0</v>
      </c>
      <c r="G3241">
        <v>3</v>
      </c>
      <c r="H3241" t="s">
        <v>3686</v>
      </c>
      <c r="I3241">
        <v>2607</v>
      </c>
      <c r="J3241">
        <v>0</v>
      </c>
      <c r="K3241">
        <v>39</v>
      </c>
      <c r="L3241" t="s">
        <v>15568</v>
      </c>
      <c r="M3241" t="s">
        <v>23</v>
      </c>
      <c r="N3241" t="s">
        <v>39</v>
      </c>
      <c r="P3241" t="s">
        <v>202</v>
      </c>
      <c r="Q3241" t="s">
        <v>27</v>
      </c>
      <c r="R3241">
        <v>19.350000000000001</v>
      </c>
      <c r="S3241">
        <v>2674.99</v>
      </c>
    </row>
    <row r="3242" spans="1:21">
      <c r="A3242" t="s">
        <v>7720</v>
      </c>
      <c r="B3242" s="2">
        <v>44476</v>
      </c>
      <c r="C3242" t="s">
        <v>22</v>
      </c>
      <c r="D3242">
        <v>42</v>
      </c>
      <c r="E3242" t="s">
        <v>23</v>
      </c>
      <c r="F3242">
        <v>0</v>
      </c>
      <c r="G3242">
        <v>3</v>
      </c>
      <c r="H3242" t="s">
        <v>3686</v>
      </c>
      <c r="I3242">
        <v>2325</v>
      </c>
      <c r="J3242">
        <v>6</v>
      </c>
      <c r="K3242">
        <v>46</v>
      </c>
      <c r="L3242" t="s">
        <v>15568</v>
      </c>
      <c r="M3242" t="s">
        <v>23</v>
      </c>
      <c r="N3242" t="s">
        <v>39</v>
      </c>
      <c r="P3242" t="s">
        <v>202</v>
      </c>
      <c r="Q3242" t="s">
        <v>27</v>
      </c>
      <c r="R3242">
        <v>20.2</v>
      </c>
      <c r="S3242">
        <v>1062.72</v>
      </c>
    </row>
    <row r="3243" spans="1:21">
      <c r="A3243" t="s">
        <v>7722</v>
      </c>
      <c r="B3243" s="2">
        <v>45139</v>
      </c>
      <c r="C3243" t="s">
        <v>22</v>
      </c>
      <c r="D3243">
        <v>44</v>
      </c>
      <c r="E3243" t="s">
        <v>23</v>
      </c>
      <c r="F3243">
        <v>0</v>
      </c>
      <c r="G3243">
        <v>3</v>
      </c>
      <c r="H3243" t="s">
        <v>3686</v>
      </c>
      <c r="I3243">
        <v>4310</v>
      </c>
      <c r="J3243">
        <v>10</v>
      </c>
      <c r="K3243">
        <v>24</v>
      </c>
      <c r="L3243" t="s">
        <v>40</v>
      </c>
      <c r="M3243" t="s">
        <v>23</v>
      </c>
      <c r="N3243" t="s">
        <v>23</v>
      </c>
      <c r="O3243" t="s">
        <v>56</v>
      </c>
      <c r="P3243" t="s">
        <v>202</v>
      </c>
      <c r="Q3243" t="s">
        <v>27</v>
      </c>
      <c r="R3243">
        <v>74.400000000000006</v>
      </c>
      <c r="S3243">
        <v>2501.54</v>
      </c>
    </row>
    <row r="3244" spans="1:21">
      <c r="A3244" t="s">
        <v>7724</v>
      </c>
      <c r="B3244" s="2">
        <v>44981</v>
      </c>
      <c r="C3244" t="s">
        <v>22</v>
      </c>
      <c r="D3244">
        <v>61</v>
      </c>
      <c r="E3244" t="s">
        <v>39</v>
      </c>
      <c r="F3244">
        <v>0</v>
      </c>
      <c r="G3244">
        <v>3</v>
      </c>
      <c r="H3244" t="s">
        <v>3686</v>
      </c>
      <c r="I3244">
        <v>3380</v>
      </c>
      <c r="J3244">
        <v>0</v>
      </c>
      <c r="K3244">
        <v>30</v>
      </c>
      <c r="L3244" t="s">
        <v>15568</v>
      </c>
      <c r="M3244" t="s">
        <v>23</v>
      </c>
      <c r="N3244" t="s">
        <v>23</v>
      </c>
      <c r="O3244" t="s">
        <v>56</v>
      </c>
      <c r="P3244" t="s">
        <v>202</v>
      </c>
      <c r="Q3244" t="s">
        <v>27</v>
      </c>
      <c r="R3244">
        <v>70.400000000000006</v>
      </c>
      <c r="S3244">
        <v>3017.05</v>
      </c>
    </row>
    <row r="3245" spans="1:21">
      <c r="A3245" t="s">
        <v>7726</v>
      </c>
      <c r="B3245" s="2">
        <v>43835</v>
      </c>
      <c r="C3245" t="s">
        <v>22</v>
      </c>
      <c r="D3245">
        <v>47</v>
      </c>
      <c r="E3245" t="s">
        <v>39</v>
      </c>
      <c r="F3245">
        <v>0</v>
      </c>
      <c r="G3245">
        <v>3</v>
      </c>
      <c r="H3245" t="s">
        <v>3686</v>
      </c>
      <c r="I3245">
        <v>4081</v>
      </c>
      <c r="J3245">
        <v>0</v>
      </c>
      <c r="K3245">
        <v>67</v>
      </c>
      <c r="L3245" t="s">
        <v>316</v>
      </c>
      <c r="M3245" t="s">
        <v>23</v>
      </c>
      <c r="N3245" t="s">
        <v>23</v>
      </c>
      <c r="O3245" t="s">
        <v>49</v>
      </c>
      <c r="P3245" t="s">
        <v>202</v>
      </c>
      <c r="Q3245" t="s">
        <v>27</v>
      </c>
      <c r="R3245">
        <v>88.8</v>
      </c>
      <c r="S3245">
        <v>8403.59</v>
      </c>
    </row>
    <row r="3246" spans="1:21">
      <c r="A3246" t="s">
        <v>7728</v>
      </c>
      <c r="B3246" s="2">
        <v>43694</v>
      </c>
      <c r="C3246" t="s">
        <v>33</v>
      </c>
      <c r="D3246">
        <v>19</v>
      </c>
      <c r="E3246" t="s">
        <v>23</v>
      </c>
      <c r="F3246">
        <v>1</v>
      </c>
      <c r="G3246">
        <v>3</v>
      </c>
      <c r="H3246" t="s">
        <v>3686</v>
      </c>
      <c r="I3246">
        <v>4424</v>
      </c>
      <c r="J3246">
        <v>6</v>
      </c>
      <c r="K3246">
        <v>72</v>
      </c>
      <c r="L3246" t="s">
        <v>15568</v>
      </c>
      <c r="M3246" t="s">
        <v>23</v>
      </c>
      <c r="N3246" t="s">
        <v>39</v>
      </c>
      <c r="P3246" t="s">
        <v>164</v>
      </c>
      <c r="Q3246" t="s">
        <v>27</v>
      </c>
      <c r="R3246">
        <v>19.55</v>
      </c>
      <c r="S3246">
        <v>2711.21</v>
      </c>
    </row>
    <row r="3247" spans="1:21">
      <c r="A3247" t="s">
        <v>7730</v>
      </c>
      <c r="B3247" s="2">
        <v>43697</v>
      </c>
      <c r="C3247" t="s">
        <v>22</v>
      </c>
      <c r="D3247">
        <v>58</v>
      </c>
      <c r="E3247" t="s">
        <v>39</v>
      </c>
      <c r="F3247">
        <v>0</v>
      </c>
      <c r="G3247">
        <v>3</v>
      </c>
      <c r="H3247" t="s">
        <v>3686</v>
      </c>
      <c r="I3247">
        <v>4200</v>
      </c>
      <c r="J3247">
        <v>0</v>
      </c>
      <c r="K3247">
        <v>72</v>
      </c>
      <c r="L3247" t="s">
        <v>15568</v>
      </c>
      <c r="M3247" t="s">
        <v>23</v>
      </c>
      <c r="N3247" t="s">
        <v>23</v>
      </c>
      <c r="O3247" t="s">
        <v>56</v>
      </c>
      <c r="P3247" t="s">
        <v>164</v>
      </c>
      <c r="Q3247" t="s">
        <v>27</v>
      </c>
      <c r="R3247">
        <v>92</v>
      </c>
      <c r="S3247">
        <v>9902.27</v>
      </c>
    </row>
    <row r="3248" spans="1:21">
      <c r="A3248" t="s">
        <v>7732</v>
      </c>
      <c r="B3248" s="2">
        <v>44871</v>
      </c>
      <c r="C3248" t="s">
        <v>33</v>
      </c>
      <c r="D3248">
        <v>55</v>
      </c>
      <c r="E3248" t="s">
        <v>23</v>
      </c>
      <c r="F3248">
        <v>0</v>
      </c>
      <c r="G3248">
        <v>3</v>
      </c>
      <c r="H3248" t="s">
        <v>3686</v>
      </c>
      <c r="I3248">
        <v>5980</v>
      </c>
      <c r="J3248">
        <v>7</v>
      </c>
      <c r="K3248">
        <v>33</v>
      </c>
      <c r="L3248" t="s">
        <v>40</v>
      </c>
      <c r="M3248" t="s">
        <v>39</v>
      </c>
      <c r="N3248" t="s">
        <v>23</v>
      </c>
      <c r="O3248" t="s">
        <v>49</v>
      </c>
      <c r="P3248" t="s">
        <v>164</v>
      </c>
      <c r="Q3248" t="s">
        <v>27</v>
      </c>
      <c r="R3248">
        <v>59.55</v>
      </c>
      <c r="S3248">
        <v>2016.3</v>
      </c>
    </row>
    <row r="3249" spans="1:19">
      <c r="A3249" t="s">
        <v>7734</v>
      </c>
      <c r="B3249" s="2">
        <v>44138</v>
      </c>
      <c r="C3249" t="s">
        <v>33</v>
      </c>
      <c r="D3249">
        <v>52</v>
      </c>
      <c r="E3249" t="s">
        <v>23</v>
      </c>
      <c r="F3249">
        <v>0</v>
      </c>
      <c r="G3249">
        <v>3</v>
      </c>
      <c r="H3249" t="s">
        <v>3686</v>
      </c>
      <c r="I3249">
        <v>5866</v>
      </c>
      <c r="J3249">
        <v>2</v>
      </c>
      <c r="K3249">
        <v>57</v>
      </c>
      <c r="L3249" t="s">
        <v>15568</v>
      </c>
      <c r="M3249" t="s">
        <v>39</v>
      </c>
      <c r="N3249" t="s">
        <v>23</v>
      </c>
      <c r="O3249" t="s">
        <v>49</v>
      </c>
      <c r="P3249" t="s">
        <v>26</v>
      </c>
      <c r="Q3249" t="s">
        <v>27</v>
      </c>
      <c r="R3249">
        <v>49.9</v>
      </c>
      <c r="S3249">
        <v>2782.4</v>
      </c>
    </row>
    <row r="3250" spans="1:19">
      <c r="A3250" t="s">
        <v>7736</v>
      </c>
      <c r="B3250" s="2">
        <v>45285</v>
      </c>
      <c r="C3250" t="s">
        <v>33</v>
      </c>
      <c r="D3250">
        <v>44</v>
      </c>
      <c r="E3250" t="s">
        <v>23</v>
      </c>
      <c r="F3250">
        <v>0</v>
      </c>
      <c r="G3250">
        <v>3</v>
      </c>
      <c r="H3250" t="s">
        <v>3686</v>
      </c>
      <c r="I3250">
        <v>4137</v>
      </c>
      <c r="J3250">
        <v>0</v>
      </c>
      <c r="K3250">
        <v>20</v>
      </c>
      <c r="L3250" t="s">
        <v>97</v>
      </c>
      <c r="M3250" t="s">
        <v>23</v>
      </c>
      <c r="N3250" t="s">
        <v>39</v>
      </c>
      <c r="P3250" t="s">
        <v>26</v>
      </c>
      <c r="Q3250" t="s">
        <v>27</v>
      </c>
      <c r="R3250">
        <v>19.25</v>
      </c>
      <c r="S3250">
        <v>1335.85</v>
      </c>
    </row>
    <row r="3251" spans="1:19">
      <c r="A3251" t="s">
        <v>7738</v>
      </c>
      <c r="B3251" s="2">
        <v>44744</v>
      </c>
      <c r="C3251" t="s">
        <v>22</v>
      </c>
      <c r="D3251">
        <v>49</v>
      </c>
      <c r="E3251" t="s">
        <v>39</v>
      </c>
      <c r="F3251">
        <v>0</v>
      </c>
      <c r="G3251">
        <v>3</v>
      </c>
      <c r="H3251" t="s">
        <v>3686</v>
      </c>
      <c r="I3251">
        <v>5658</v>
      </c>
      <c r="J3251">
        <v>0</v>
      </c>
      <c r="K3251">
        <v>37</v>
      </c>
      <c r="L3251" t="s">
        <v>15568</v>
      </c>
      <c r="M3251" t="s">
        <v>39</v>
      </c>
      <c r="N3251" t="s">
        <v>23</v>
      </c>
      <c r="O3251" t="s">
        <v>49</v>
      </c>
      <c r="P3251" t="s">
        <v>164</v>
      </c>
      <c r="Q3251" t="s">
        <v>50</v>
      </c>
      <c r="R3251">
        <v>35.799999999999997</v>
      </c>
      <c r="S3251">
        <v>1416.9</v>
      </c>
    </row>
    <row r="3252" spans="1:19">
      <c r="A3252" t="s">
        <v>7741</v>
      </c>
      <c r="B3252" s="2">
        <v>44155</v>
      </c>
      <c r="C3252" t="s">
        <v>22</v>
      </c>
      <c r="D3252">
        <v>51</v>
      </c>
      <c r="E3252" t="s">
        <v>23</v>
      </c>
      <c r="F3252">
        <v>2</v>
      </c>
      <c r="G3252">
        <v>3</v>
      </c>
      <c r="H3252" t="s">
        <v>3686</v>
      </c>
      <c r="I3252">
        <v>4937</v>
      </c>
      <c r="J3252">
        <v>8</v>
      </c>
      <c r="K3252">
        <v>57</v>
      </c>
      <c r="L3252" t="s">
        <v>15568</v>
      </c>
      <c r="M3252" t="s">
        <v>23</v>
      </c>
      <c r="N3252" t="s">
        <v>39</v>
      </c>
      <c r="P3252" t="s">
        <v>164</v>
      </c>
      <c r="Q3252" t="s">
        <v>50</v>
      </c>
      <c r="R3252">
        <v>20.75</v>
      </c>
      <c r="S3252">
        <v>2812.63</v>
      </c>
    </row>
    <row r="3253" spans="1:19">
      <c r="A3253" t="s">
        <v>7743</v>
      </c>
      <c r="B3253" s="2">
        <v>45210</v>
      </c>
      <c r="C3253" t="s">
        <v>22</v>
      </c>
      <c r="D3253">
        <v>60</v>
      </c>
      <c r="E3253" t="s">
        <v>23</v>
      </c>
      <c r="F3253">
        <v>0</v>
      </c>
      <c r="G3253">
        <v>3</v>
      </c>
      <c r="H3253" t="s">
        <v>3686</v>
      </c>
      <c r="I3253">
        <v>2429</v>
      </c>
      <c r="J3253">
        <v>1</v>
      </c>
      <c r="K3253">
        <v>22</v>
      </c>
      <c r="L3253" t="s">
        <v>97</v>
      </c>
      <c r="M3253" t="s">
        <v>23</v>
      </c>
      <c r="N3253" t="s">
        <v>23</v>
      </c>
      <c r="O3253" t="s">
        <v>25</v>
      </c>
      <c r="P3253" t="s">
        <v>26</v>
      </c>
      <c r="Q3253" t="s">
        <v>27</v>
      </c>
      <c r="R3253">
        <v>104.6</v>
      </c>
      <c r="S3253">
        <v>3273.07</v>
      </c>
    </row>
    <row r="3254" spans="1:19">
      <c r="A3254" t="s">
        <v>7745</v>
      </c>
      <c r="B3254" s="2">
        <v>44400</v>
      </c>
      <c r="C3254" t="s">
        <v>33</v>
      </c>
      <c r="D3254">
        <v>53</v>
      </c>
      <c r="E3254" t="s">
        <v>23</v>
      </c>
      <c r="F3254">
        <v>2</v>
      </c>
      <c r="G3254">
        <v>3</v>
      </c>
      <c r="H3254" t="s">
        <v>3686</v>
      </c>
      <c r="I3254">
        <v>4567</v>
      </c>
      <c r="J3254">
        <v>4</v>
      </c>
      <c r="K3254">
        <v>49</v>
      </c>
      <c r="L3254" t="s">
        <v>15568</v>
      </c>
      <c r="M3254" t="s">
        <v>23</v>
      </c>
      <c r="N3254" t="s">
        <v>23</v>
      </c>
      <c r="O3254" t="s">
        <v>49</v>
      </c>
      <c r="P3254" t="s">
        <v>202</v>
      </c>
      <c r="Q3254" t="s">
        <v>50</v>
      </c>
      <c r="R3254">
        <v>87.2</v>
      </c>
      <c r="S3254">
        <v>5965.43</v>
      </c>
    </row>
    <row r="3255" spans="1:19">
      <c r="A3255" t="s">
        <v>7748</v>
      </c>
      <c r="B3255" s="2">
        <v>45081</v>
      </c>
      <c r="C3255" t="s">
        <v>22</v>
      </c>
      <c r="D3255">
        <v>32</v>
      </c>
      <c r="E3255" t="s">
        <v>39</v>
      </c>
      <c r="F3255">
        <v>0</v>
      </c>
      <c r="G3255">
        <v>3</v>
      </c>
      <c r="H3255" t="s">
        <v>3686</v>
      </c>
      <c r="I3255">
        <v>5451</v>
      </c>
      <c r="J3255">
        <v>0</v>
      </c>
      <c r="K3255">
        <v>26</v>
      </c>
      <c r="L3255" t="s">
        <v>40</v>
      </c>
      <c r="M3255" t="s">
        <v>23</v>
      </c>
      <c r="N3255" t="s">
        <v>23</v>
      </c>
      <c r="O3255" t="s">
        <v>56</v>
      </c>
      <c r="P3255" t="s">
        <v>26</v>
      </c>
      <c r="Q3255" t="s">
        <v>27</v>
      </c>
      <c r="R3255">
        <v>45.45</v>
      </c>
      <c r="S3255">
        <v>1988.97</v>
      </c>
    </row>
    <row r="3256" spans="1:19">
      <c r="A3256" t="s">
        <v>7751</v>
      </c>
      <c r="B3256" s="2">
        <v>45284</v>
      </c>
      <c r="C3256" t="s">
        <v>22</v>
      </c>
      <c r="D3256">
        <v>28</v>
      </c>
      <c r="E3256" t="s">
        <v>23</v>
      </c>
      <c r="F3256">
        <v>1</v>
      </c>
      <c r="G3256">
        <v>3</v>
      </c>
      <c r="H3256" t="s">
        <v>3686</v>
      </c>
      <c r="I3256">
        <v>3235</v>
      </c>
      <c r="J3256">
        <v>5</v>
      </c>
      <c r="K3256">
        <v>20</v>
      </c>
      <c r="L3256" t="s">
        <v>15568</v>
      </c>
      <c r="M3256" t="s">
        <v>23</v>
      </c>
      <c r="N3256" t="s">
        <v>23</v>
      </c>
      <c r="O3256" t="s">
        <v>56</v>
      </c>
      <c r="P3256" t="s">
        <v>26</v>
      </c>
      <c r="Q3256" t="s">
        <v>27</v>
      </c>
      <c r="R3256">
        <v>49.6</v>
      </c>
      <c r="S3256">
        <v>1203.4000000000001</v>
      </c>
    </row>
    <row r="3257" spans="1:19">
      <c r="A3257" t="s">
        <v>7753</v>
      </c>
      <c r="B3257" s="2">
        <v>43804</v>
      </c>
      <c r="C3257" t="s">
        <v>22</v>
      </c>
      <c r="D3257">
        <v>63</v>
      </c>
      <c r="E3257" t="s">
        <v>23</v>
      </c>
      <c r="F3257">
        <v>2</v>
      </c>
      <c r="G3257">
        <v>3</v>
      </c>
      <c r="H3257" t="s">
        <v>3686</v>
      </c>
      <c r="I3257">
        <v>4112</v>
      </c>
      <c r="J3257">
        <v>1</v>
      </c>
      <c r="K3257">
        <v>68</v>
      </c>
      <c r="L3257" t="s">
        <v>316</v>
      </c>
      <c r="M3257" t="s">
        <v>39</v>
      </c>
      <c r="N3257" t="s">
        <v>23</v>
      </c>
      <c r="O3257" t="s">
        <v>49</v>
      </c>
      <c r="P3257" t="s">
        <v>202</v>
      </c>
      <c r="Q3257" t="s">
        <v>50</v>
      </c>
      <c r="R3257">
        <v>44.8</v>
      </c>
      <c r="S3257">
        <v>2983.65</v>
      </c>
    </row>
    <row r="3258" spans="1:19">
      <c r="A3258" t="s">
        <v>7755</v>
      </c>
      <c r="B3258" s="2">
        <v>45693</v>
      </c>
      <c r="C3258" t="s">
        <v>22</v>
      </c>
      <c r="D3258">
        <v>39</v>
      </c>
      <c r="E3258" t="s">
        <v>39</v>
      </c>
      <c r="F3258">
        <v>0</v>
      </c>
      <c r="G3258">
        <v>3</v>
      </c>
      <c r="H3258" t="s">
        <v>3686</v>
      </c>
      <c r="I3258">
        <v>2724</v>
      </c>
      <c r="J3258">
        <v>0</v>
      </c>
      <c r="K3258">
        <v>6</v>
      </c>
      <c r="L3258" t="s">
        <v>48</v>
      </c>
      <c r="M3258" t="s">
        <v>23</v>
      </c>
      <c r="N3258" t="s">
        <v>23</v>
      </c>
      <c r="O3258" t="s">
        <v>49</v>
      </c>
      <c r="P3258" t="s">
        <v>26</v>
      </c>
      <c r="Q3258" t="s">
        <v>50</v>
      </c>
      <c r="R3258">
        <v>78.650000000000006</v>
      </c>
      <c r="S3258">
        <v>772.84</v>
      </c>
    </row>
    <row r="3259" spans="1:19">
      <c r="A3259" t="s">
        <v>7757</v>
      </c>
      <c r="B3259" s="2">
        <v>45268</v>
      </c>
      <c r="C3259" t="s">
        <v>22</v>
      </c>
      <c r="D3259">
        <v>44</v>
      </c>
      <c r="E3259" t="s">
        <v>39</v>
      </c>
      <c r="F3259">
        <v>0</v>
      </c>
      <c r="G3259">
        <v>3</v>
      </c>
      <c r="H3259" t="s">
        <v>3686</v>
      </c>
      <c r="I3259">
        <v>4481</v>
      </c>
      <c r="J3259">
        <v>0</v>
      </c>
      <c r="K3259">
        <v>20</v>
      </c>
      <c r="L3259" t="s">
        <v>15568</v>
      </c>
      <c r="M3259" t="s">
        <v>39</v>
      </c>
      <c r="N3259" t="s">
        <v>23</v>
      </c>
      <c r="O3259" t="s">
        <v>49</v>
      </c>
      <c r="P3259" t="s">
        <v>26</v>
      </c>
      <c r="Q3259" t="s">
        <v>50</v>
      </c>
      <c r="R3259">
        <v>55</v>
      </c>
      <c r="S3259">
        <v>1165.55</v>
      </c>
    </row>
    <row r="3260" spans="1:19">
      <c r="A3260" t="s">
        <v>7759</v>
      </c>
      <c r="B3260" s="2">
        <v>44269</v>
      </c>
      <c r="C3260" t="s">
        <v>22</v>
      </c>
      <c r="D3260">
        <v>45</v>
      </c>
      <c r="E3260" t="s">
        <v>39</v>
      </c>
      <c r="F3260">
        <v>0</v>
      </c>
      <c r="G3260">
        <v>3</v>
      </c>
      <c r="H3260" t="s">
        <v>3686</v>
      </c>
      <c r="I3260">
        <v>5878</v>
      </c>
      <c r="J3260">
        <v>0</v>
      </c>
      <c r="K3260">
        <v>53</v>
      </c>
      <c r="L3260" t="s">
        <v>15568</v>
      </c>
      <c r="M3260" t="s">
        <v>23</v>
      </c>
      <c r="N3260" t="s">
        <v>39</v>
      </c>
      <c r="P3260" t="s">
        <v>164</v>
      </c>
      <c r="Q3260" t="s">
        <v>27</v>
      </c>
      <c r="R3260">
        <v>19.649999999999999</v>
      </c>
      <c r="S3260">
        <v>2206.0100000000002</v>
      </c>
    </row>
    <row r="3261" spans="1:19">
      <c r="A3261" t="s">
        <v>7761</v>
      </c>
      <c r="B3261" s="2">
        <v>43788</v>
      </c>
      <c r="C3261" t="s">
        <v>33</v>
      </c>
      <c r="D3261">
        <v>62</v>
      </c>
      <c r="E3261" t="s">
        <v>39</v>
      </c>
      <c r="F3261">
        <v>0</v>
      </c>
      <c r="G3261">
        <v>3</v>
      </c>
      <c r="H3261" t="s">
        <v>3686</v>
      </c>
      <c r="I3261">
        <v>5059</v>
      </c>
      <c r="J3261">
        <v>0</v>
      </c>
      <c r="K3261">
        <v>69</v>
      </c>
      <c r="L3261" t="s">
        <v>316</v>
      </c>
      <c r="M3261" t="s">
        <v>23</v>
      </c>
      <c r="N3261" t="s">
        <v>23</v>
      </c>
      <c r="O3261" t="s">
        <v>56</v>
      </c>
      <c r="P3261" t="s">
        <v>164</v>
      </c>
      <c r="Q3261" t="s">
        <v>50</v>
      </c>
      <c r="R3261">
        <v>66.900000000000006</v>
      </c>
      <c r="S3261">
        <v>5537.69</v>
      </c>
    </row>
    <row r="3262" spans="1:19">
      <c r="A3262" t="s">
        <v>7764</v>
      </c>
      <c r="B3262" s="2">
        <v>44775</v>
      </c>
      <c r="C3262" t="s">
        <v>33</v>
      </c>
      <c r="D3262">
        <v>46</v>
      </c>
      <c r="E3262" t="s">
        <v>39</v>
      </c>
      <c r="F3262">
        <v>0</v>
      </c>
      <c r="G3262">
        <v>3</v>
      </c>
      <c r="H3262" t="s">
        <v>3686</v>
      </c>
      <c r="I3262">
        <v>4844</v>
      </c>
      <c r="J3262">
        <v>0</v>
      </c>
      <c r="K3262">
        <v>36</v>
      </c>
      <c r="L3262" t="s">
        <v>15568</v>
      </c>
      <c r="M3262" t="s">
        <v>23</v>
      </c>
      <c r="N3262" t="s">
        <v>23</v>
      </c>
      <c r="O3262" t="s">
        <v>49</v>
      </c>
      <c r="P3262" t="s">
        <v>202</v>
      </c>
      <c r="Q3262" t="s">
        <v>50</v>
      </c>
      <c r="R3262">
        <v>89.65</v>
      </c>
      <c r="S3262">
        <v>4957.3</v>
      </c>
    </row>
    <row r="3263" spans="1:19">
      <c r="A3263" t="s">
        <v>7766</v>
      </c>
      <c r="B3263" s="2">
        <v>44538</v>
      </c>
      <c r="C3263" t="s">
        <v>22</v>
      </c>
      <c r="D3263">
        <v>29</v>
      </c>
      <c r="E3263" t="s">
        <v>39</v>
      </c>
      <c r="F3263">
        <v>0</v>
      </c>
      <c r="G3263">
        <v>3</v>
      </c>
      <c r="H3263" t="s">
        <v>3686</v>
      </c>
      <c r="I3263">
        <v>4025</v>
      </c>
      <c r="J3263">
        <v>0</v>
      </c>
      <c r="K3263">
        <v>44</v>
      </c>
      <c r="L3263" t="s">
        <v>142</v>
      </c>
      <c r="M3263" t="s">
        <v>23</v>
      </c>
      <c r="N3263" t="s">
        <v>23</v>
      </c>
      <c r="O3263" t="s">
        <v>25</v>
      </c>
      <c r="P3263" t="s">
        <v>164</v>
      </c>
      <c r="Q3263" t="s">
        <v>27</v>
      </c>
      <c r="R3263">
        <v>100.1</v>
      </c>
      <c r="S3263">
        <v>6532.15</v>
      </c>
    </row>
    <row r="3264" spans="1:19">
      <c r="A3264" t="s">
        <v>7768</v>
      </c>
      <c r="B3264" s="2">
        <v>45437</v>
      </c>
      <c r="C3264" t="s">
        <v>33</v>
      </c>
      <c r="D3264">
        <v>30</v>
      </c>
      <c r="E3264" t="s">
        <v>23</v>
      </c>
      <c r="F3264">
        <v>3</v>
      </c>
      <c r="G3264">
        <v>3</v>
      </c>
      <c r="H3264" t="s">
        <v>3686</v>
      </c>
      <c r="I3264">
        <v>3205</v>
      </c>
      <c r="J3264">
        <v>10</v>
      </c>
      <c r="K3264">
        <v>15</v>
      </c>
      <c r="L3264" t="s">
        <v>97</v>
      </c>
      <c r="M3264" t="s">
        <v>23</v>
      </c>
      <c r="N3264" t="s">
        <v>39</v>
      </c>
      <c r="P3264" t="s">
        <v>202</v>
      </c>
      <c r="Q3264" t="s">
        <v>50</v>
      </c>
      <c r="R3264">
        <v>20.350000000000001</v>
      </c>
      <c r="S3264">
        <v>1035.55</v>
      </c>
    </row>
    <row r="3265" spans="1:21">
      <c r="A3265" t="s">
        <v>7770</v>
      </c>
      <c r="B3265" s="2">
        <v>43730</v>
      </c>
      <c r="C3265" t="s">
        <v>22</v>
      </c>
      <c r="D3265">
        <v>44</v>
      </c>
      <c r="E3265" t="s">
        <v>23</v>
      </c>
      <c r="F3265">
        <v>0</v>
      </c>
      <c r="G3265">
        <v>3</v>
      </c>
      <c r="H3265" t="s">
        <v>3686</v>
      </c>
      <c r="I3265">
        <v>4668</v>
      </c>
      <c r="J3265">
        <v>2</v>
      </c>
      <c r="K3265">
        <v>71</v>
      </c>
      <c r="L3265" t="s">
        <v>316</v>
      </c>
      <c r="M3265" t="s">
        <v>23</v>
      </c>
      <c r="N3265" t="s">
        <v>23</v>
      </c>
      <c r="O3265" t="s">
        <v>49</v>
      </c>
      <c r="P3265" t="s">
        <v>164</v>
      </c>
      <c r="Q3265" t="s">
        <v>27</v>
      </c>
      <c r="R3265">
        <v>82.55</v>
      </c>
      <c r="S3265">
        <v>7835.56</v>
      </c>
    </row>
    <row r="3266" spans="1:21">
      <c r="A3266" t="s">
        <v>7773</v>
      </c>
      <c r="B3266" s="2">
        <v>44783</v>
      </c>
      <c r="C3266" t="s">
        <v>33</v>
      </c>
      <c r="D3266">
        <v>34</v>
      </c>
      <c r="E3266" t="s">
        <v>39</v>
      </c>
      <c r="F3266">
        <v>0</v>
      </c>
      <c r="G3266">
        <v>3</v>
      </c>
      <c r="H3266" t="s">
        <v>3686</v>
      </c>
      <c r="I3266">
        <v>5319</v>
      </c>
      <c r="J3266">
        <v>0</v>
      </c>
      <c r="K3266">
        <v>36</v>
      </c>
      <c r="L3266" t="s">
        <v>40</v>
      </c>
      <c r="M3266" t="s">
        <v>23</v>
      </c>
      <c r="N3266" t="s">
        <v>23</v>
      </c>
      <c r="O3266" t="s">
        <v>25</v>
      </c>
      <c r="P3266" t="s">
        <v>202</v>
      </c>
      <c r="Q3266" t="s">
        <v>27</v>
      </c>
      <c r="R3266">
        <v>104.8</v>
      </c>
      <c r="S3266">
        <v>4909.21</v>
      </c>
    </row>
    <row r="3267" spans="1:21">
      <c r="A3267" t="s">
        <v>7775</v>
      </c>
      <c r="B3267" s="2">
        <v>45795</v>
      </c>
      <c r="C3267" t="s">
        <v>22</v>
      </c>
      <c r="D3267">
        <v>52</v>
      </c>
      <c r="E3267" t="s">
        <v>39</v>
      </c>
      <c r="F3267">
        <v>0</v>
      </c>
      <c r="G3267">
        <v>3</v>
      </c>
      <c r="H3267" t="s">
        <v>3751</v>
      </c>
      <c r="I3267">
        <v>4905</v>
      </c>
      <c r="J3267">
        <v>0</v>
      </c>
      <c r="K3267">
        <v>3</v>
      </c>
      <c r="L3267" t="s">
        <v>15568</v>
      </c>
      <c r="M3267" t="s">
        <v>23</v>
      </c>
      <c r="N3267" t="s">
        <v>39</v>
      </c>
      <c r="P3267" t="s">
        <v>26</v>
      </c>
      <c r="Q3267" t="s">
        <v>50</v>
      </c>
      <c r="R3267">
        <v>19.100000000000001</v>
      </c>
      <c r="S3267">
        <v>102.01</v>
      </c>
    </row>
    <row r="3268" spans="1:21">
      <c r="A3268" t="s">
        <v>7777</v>
      </c>
      <c r="B3268" s="2">
        <v>45644</v>
      </c>
      <c r="C3268" t="s">
        <v>33</v>
      </c>
      <c r="D3268">
        <v>49</v>
      </c>
      <c r="E3268" t="s">
        <v>23</v>
      </c>
      <c r="F3268">
        <v>1</v>
      </c>
      <c r="G3268">
        <v>3</v>
      </c>
      <c r="H3268" t="s">
        <v>24</v>
      </c>
      <c r="I3268">
        <v>5302</v>
      </c>
      <c r="J3268">
        <v>1</v>
      </c>
      <c r="K3268">
        <v>8</v>
      </c>
      <c r="L3268" t="s">
        <v>48</v>
      </c>
      <c r="M3268" t="s">
        <v>23</v>
      </c>
      <c r="N3268" t="s">
        <v>23</v>
      </c>
      <c r="O3268" t="s">
        <v>25</v>
      </c>
      <c r="P3268" t="s">
        <v>26</v>
      </c>
      <c r="Q3268" t="s">
        <v>50</v>
      </c>
      <c r="R3268">
        <v>80.650000000000006</v>
      </c>
      <c r="S3268">
        <v>1024.0999999999999</v>
      </c>
      <c r="T3268" t="s">
        <v>30</v>
      </c>
      <c r="U3268" t="s">
        <v>69</v>
      </c>
    </row>
    <row r="3269" spans="1:21">
      <c r="A3269" t="s">
        <v>7779</v>
      </c>
      <c r="B3269" s="2">
        <v>44675</v>
      </c>
      <c r="C3269" t="s">
        <v>33</v>
      </c>
      <c r="D3269">
        <v>74</v>
      </c>
      <c r="E3269" t="s">
        <v>23</v>
      </c>
      <c r="F3269">
        <v>0</v>
      </c>
      <c r="G3269">
        <v>3</v>
      </c>
      <c r="H3269" t="s">
        <v>24</v>
      </c>
      <c r="I3269">
        <v>5098</v>
      </c>
      <c r="J3269">
        <v>1</v>
      </c>
      <c r="K3269">
        <v>40</v>
      </c>
      <c r="L3269" t="s">
        <v>15568</v>
      </c>
      <c r="M3269" t="s">
        <v>23</v>
      </c>
      <c r="N3269" t="s">
        <v>23</v>
      </c>
      <c r="O3269" t="s">
        <v>25</v>
      </c>
      <c r="P3269" t="s">
        <v>202</v>
      </c>
      <c r="Q3269" t="s">
        <v>50</v>
      </c>
      <c r="R3269">
        <v>99.2</v>
      </c>
      <c r="S3269">
        <v>4852.6000000000004</v>
      </c>
      <c r="T3269" t="s">
        <v>43</v>
      </c>
      <c r="U3269" t="s">
        <v>149</v>
      </c>
    </row>
    <row r="3270" spans="1:21">
      <c r="A3270" t="s">
        <v>7781</v>
      </c>
      <c r="B3270" s="2">
        <v>44814</v>
      </c>
      <c r="C3270" t="s">
        <v>22</v>
      </c>
      <c r="D3270">
        <v>74</v>
      </c>
      <c r="E3270" t="s">
        <v>23</v>
      </c>
      <c r="F3270">
        <v>0</v>
      </c>
      <c r="G3270">
        <v>3</v>
      </c>
      <c r="H3270" t="s">
        <v>3686</v>
      </c>
      <c r="I3270">
        <v>2631</v>
      </c>
      <c r="J3270">
        <v>3</v>
      </c>
      <c r="K3270">
        <v>35</v>
      </c>
      <c r="L3270" t="s">
        <v>40</v>
      </c>
      <c r="M3270" t="s">
        <v>23</v>
      </c>
      <c r="N3270" t="s">
        <v>23</v>
      </c>
      <c r="O3270" t="s">
        <v>25</v>
      </c>
      <c r="P3270" t="s">
        <v>202</v>
      </c>
      <c r="Q3270" t="s">
        <v>27</v>
      </c>
      <c r="R3270">
        <v>94.55</v>
      </c>
      <c r="S3270">
        <v>4080.8</v>
      </c>
    </row>
    <row r="3271" spans="1:21">
      <c r="A3271" t="s">
        <v>7783</v>
      </c>
      <c r="B3271" s="2">
        <v>45683</v>
      </c>
      <c r="C3271" t="s">
        <v>22</v>
      </c>
      <c r="D3271">
        <v>68</v>
      </c>
      <c r="E3271" t="s">
        <v>23</v>
      </c>
      <c r="F3271">
        <v>0</v>
      </c>
      <c r="G3271">
        <v>3</v>
      </c>
      <c r="H3271" t="s">
        <v>3686</v>
      </c>
      <c r="I3271">
        <v>2587</v>
      </c>
      <c r="J3271">
        <v>10</v>
      </c>
      <c r="K3271">
        <v>7</v>
      </c>
      <c r="L3271" t="s">
        <v>48</v>
      </c>
      <c r="M3271" t="s">
        <v>39</v>
      </c>
      <c r="N3271" t="s">
        <v>23</v>
      </c>
      <c r="O3271" t="s">
        <v>49</v>
      </c>
      <c r="P3271" t="s">
        <v>202</v>
      </c>
      <c r="Q3271" t="s">
        <v>27</v>
      </c>
      <c r="R3271">
        <v>29.8</v>
      </c>
      <c r="S3271">
        <v>208.62</v>
      </c>
    </row>
    <row r="3272" spans="1:21">
      <c r="A3272" t="s">
        <v>7785</v>
      </c>
      <c r="B3272" s="2">
        <v>44446</v>
      </c>
      <c r="C3272" t="s">
        <v>22</v>
      </c>
      <c r="D3272">
        <v>80</v>
      </c>
      <c r="E3272" t="s">
        <v>39</v>
      </c>
      <c r="F3272">
        <v>0</v>
      </c>
      <c r="G3272">
        <v>3</v>
      </c>
      <c r="H3272" t="s">
        <v>3686</v>
      </c>
      <c r="I3272">
        <v>5527</v>
      </c>
      <c r="J3272">
        <v>0</v>
      </c>
      <c r="K3272">
        <v>47</v>
      </c>
      <c r="L3272" t="s">
        <v>15568</v>
      </c>
      <c r="M3272" t="s">
        <v>23</v>
      </c>
      <c r="N3272" t="s">
        <v>23</v>
      </c>
      <c r="O3272" t="s">
        <v>25</v>
      </c>
      <c r="P3272" t="s">
        <v>202</v>
      </c>
      <c r="Q3272" t="s">
        <v>50</v>
      </c>
      <c r="R3272">
        <v>86.05</v>
      </c>
      <c r="S3272">
        <v>5937.36</v>
      </c>
    </row>
    <row r="3273" spans="1:21">
      <c r="A3273" t="s">
        <v>7787</v>
      </c>
      <c r="B3273" s="2">
        <v>43774</v>
      </c>
      <c r="C3273" t="s">
        <v>33</v>
      </c>
      <c r="D3273">
        <v>70</v>
      </c>
      <c r="E3273" t="s">
        <v>23</v>
      </c>
      <c r="F3273">
        <v>0</v>
      </c>
      <c r="G3273">
        <v>3</v>
      </c>
      <c r="H3273" t="s">
        <v>3686</v>
      </c>
      <c r="I3273">
        <v>4148</v>
      </c>
      <c r="J3273">
        <v>6</v>
      </c>
      <c r="K3273">
        <v>69</v>
      </c>
      <c r="L3273" t="s">
        <v>15568</v>
      </c>
      <c r="M3273" t="s">
        <v>23</v>
      </c>
      <c r="N3273" t="s">
        <v>23</v>
      </c>
      <c r="O3273" t="s">
        <v>25</v>
      </c>
      <c r="P3273" t="s">
        <v>202</v>
      </c>
      <c r="Q3273" t="s">
        <v>50</v>
      </c>
      <c r="R3273">
        <v>87.3</v>
      </c>
      <c r="S3273">
        <v>8439.5</v>
      </c>
    </row>
    <row r="3274" spans="1:21">
      <c r="A3274" t="s">
        <v>7790</v>
      </c>
      <c r="B3274" s="2">
        <v>43698</v>
      </c>
      <c r="C3274" t="s">
        <v>33</v>
      </c>
      <c r="D3274">
        <v>67</v>
      </c>
      <c r="E3274" t="s">
        <v>23</v>
      </c>
      <c r="F3274">
        <v>0</v>
      </c>
      <c r="G3274">
        <v>3</v>
      </c>
      <c r="H3274" t="s">
        <v>3686</v>
      </c>
      <c r="I3274">
        <v>6072</v>
      </c>
      <c r="J3274">
        <v>4</v>
      </c>
      <c r="K3274">
        <v>72</v>
      </c>
      <c r="L3274" t="s">
        <v>316</v>
      </c>
      <c r="M3274" t="s">
        <v>23</v>
      </c>
      <c r="N3274" t="s">
        <v>23</v>
      </c>
      <c r="O3274" t="s">
        <v>25</v>
      </c>
      <c r="P3274" t="s">
        <v>164</v>
      </c>
      <c r="Q3274" t="s">
        <v>27</v>
      </c>
      <c r="R3274">
        <v>78.5</v>
      </c>
      <c r="S3274">
        <v>7932.89</v>
      </c>
    </row>
    <row r="3275" spans="1:21">
      <c r="A3275" t="s">
        <v>7792</v>
      </c>
      <c r="B3275" s="2">
        <v>43779</v>
      </c>
      <c r="C3275" t="s">
        <v>33</v>
      </c>
      <c r="D3275">
        <v>66</v>
      </c>
      <c r="E3275" t="s">
        <v>39</v>
      </c>
      <c r="F3275">
        <v>0</v>
      </c>
      <c r="G3275">
        <v>3</v>
      </c>
      <c r="H3275" t="s">
        <v>3686</v>
      </c>
      <c r="I3275">
        <v>4948</v>
      </c>
      <c r="J3275">
        <v>0</v>
      </c>
      <c r="K3275">
        <v>69</v>
      </c>
      <c r="L3275" t="s">
        <v>15568</v>
      </c>
      <c r="M3275" t="s">
        <v>23</v>
      </c>
      <c r="N3275" t="s">
        <v>23</v>
      </c>
      <c r="O3275" t="s">
        <v>25</v>
      </c>
      <c r="P3275" t="s">
        <v>164</v>
      </c>
      <c r="Q3275" t="s">
        <v>50</v>
      </c>
      <c r="R3275">
        <v>110.25</v>
      </c>
      <c r="S3275">
        <v>9082.15</v>
      </c>
    </row>
    <row r="3276" spans="1:21">
      <c r="A3276" t="s">
        <v>7795</v>
      </c>
      <c r="B3276" s="2">
        <v>43868</v>
      </c>
      <c r="C3276" t="s">
        <v>33</v>
      </c>
      <c r="D3276">
        <v>72</v>
      </c>
      <c r="E3276" t="s">
        <v>39</v>
      </c>
      <c r="F3276">
        <v>0</v>
      </c>
      <c r="G3276">
        <v>3</v>
      </c>
      <c r="H3276" t="s">
        <v>3686</v>
      </c>
      <c r="I3276">
        <v>4861</v>
      </c>
      <c r="J3276">
        <v>0</v>
      </c>
      <c r="K3276">
        <v>66</v>
      </c>
      <c r="L3276" t="s">
        <v>15568</v>
      </c>
      <c r="M3276" t="s">
        <v>23</v>
      </c>
      <c r="N3276" t="s">
        <v>23</v>
      </c>
      <c r="O3276" t="s">
        <v>25</v>
      </c>
      <c r="P3276" t="s">
        <v>164</v>
      </c>
      <c r="Q3276" t="s">
        <v>27</v>
      </c>
      <c r="R3276">
        <v>102.4</v>
      </c>
      <c r="S3276">
        <v>7161.55</v>
      </c>
    </row>
    <row r="3277" spans="1:21">
      <c r="A3277" t="s">
        <v>7798</v>
      </c>
      <c r="B3277" s="2">
        <v>45813</v>
      </c>
      <c r="C3277" t="s">
        <v>33</v>
      </c>
      <c r="D3277">
        <v>68</v>
      </c>
      <c r="E3277" t="s">
        <v>39</v>
      </c>
      <c r="F3277">
        <v>0</v>
      </c>
      <c r="G3277">
        <v>3</v>
      </c>
      <c r="H3277" t="s">
        <v>24</v>
      </c>
      <c r="I3277">
        <v>2856</v>
      </c>
      <c r="J3277">
        <v>0</v>
      </c>
      <c r="K3277">
        <v>2</v>
      </c>
      <c r="L3277" t="s">
        <v>48</v>
      </c>
      <c r="M3277" t="s">
        <v>23</v>
      </c>
      <c r="N3277" t="s">
        <v>23</v>
      </c>
      <c r="O3277" t="s">
        <v>25</v>
      </c>
      <c r="P3277" t="s">
        <v>26</v>
      </c>
      <c r="Q3277" t="s">
        <v>27</v>
      </c>
      <c r="R3277">
        <v>80.55</v>
      </c>
      <c r="S3277">
        <v>251.88</v>
      </c>
      <c r="T3277" t="s">
        <v>36</v>
      </c>
      <c r="U3277" t="s">
        <v>46</v>
      </c>
    </row>
    <row r="3278" spans="1:21">
      <c r="A3278" t="s">
        <v>7800</v>
      </c>
      <c r="B3278" s="2">
        <v>45731</v>
      </c>
      <c r="C3278" t="s">
        <v>22</v>
      </c>
      <c r="D3278">
        <v>29</v>
      </c>
      <c r="E3278" t="s">
        <v>39</v>
      </c>
      <c r="F3278">
        <v>0</v>
      </c>
      <c r="G3278">
        <v>3</v>
      </c>
      <c r="H3278" t="s">
        <v>24</v>
      </c>
      <c r="I3278">
        <v>5701</v>
      </c>
      <c r="J3278">
        <v>0</v>
      </c>
      <c r="K3278">
        <v>5</v>
      </c>
      <c r="L3278" t="s">
        <v>48</v>
      </c>
      <c r="M3278" t="s">
        <v>23</v>
      </c>
      <c r="N3278" t="s">
        <v>23</v>
      </c>
      <c r="O3278" t="s">
        <v>25</v>
      </c>
      <c r="P3278" t="s">
        <v>26</v>
      </c>
      <c r="Q3278" t="s">
        <v>27</v>
      </c>
      <c r="R3278">
        <v>94.85</v>
      </c>
      <c r="S3278">
        <v>663.55</v>
      </c>
      <c r="T3278" t="s">
        <v>36</v>
      </c>
      <c r="U3278" t="s">
        <v>37</v>
      </c>
    </row>
    <row r="3279" spans="1:21">
      <c r="A3279" t="s">
        <v>7802</v>
      </c>
      <c r="B3279" s="2">
        <v>45576</v>
      </c>
      <c r="C3279" t="s">
        <v>22</v>
      </c>
      <c r="D3279">
        <v>44</v>
      </c>
      <c r="E3279" t="s">
        <v>39</v>
      </c>
      <c r="F3279">
        <v>0</v>
      </c>
      <c r="G3279">
        <v>3</v>
      </c>
      <c r="H3279" t="s">
        <v>24</v>
      </c>
      <c r="I3279">
        <v>3797</v>
      </c>
      <c r="J3279">
        <v>0</v>
      </c>
      <c r="K3279">
        <v>10</v>
      </c>
      <c r="L3279" t="s">
        <v>97</v>
      </c>
      <c r="M3279" t="s">
        <v>39</v>
      </c>
      <c r="N3279" t="s">
        <v>23</v>
      </c>
      <c r="O3279" t="s">
        <v>49</v>
      </c>
      <c r="P3279" t="s">
        <v>26</v>
      </c>
      <c r="Q3279" t="s">
        <v>50</v>
      </c>
      <c r="R3279">
        <v>29.5</v>
      </c>
      <c r="S3279">
        <v>295.25</v>
      </c>
      <c r="T3279" t="s">
        <v>64</v>
      </c>
      <c r="U3279" t="s">
        <v>73</v>
      </c>
    </row>
    <row r="3280" spans="1:21">
      <c r="A3280" t="s">
        <v>7805</v>
      </c>
      <c r="B3280" s="2">
        <v>45855</v>
      </c>
      <c r="C3280" t="s">
        <v>33</v>
      </c>
      <c r="D3280">
        <v>46</v>
      </c>
      <c r="E3280" t="s">
        <v>39</v>
      </c>
      <c r="F3280">
        <v>0</v>
      </c>
      <c r="G3280">
        <v>3</v>
      </c>
      <c r="H3280" t="s">
        <v>24</v>
      </c>
      <c r="I3280">
        <v>2806</v>
      </c>
      <c r="J3280">
        <v>0</v>
      </c>
      <c r="K3280">
        <v>1</v>
      </c>
      <c r="L3280" t="s">
        <v>48</v>
      </c>
      <c r="M3280" t="s">
        <v>23</v>
      </c>
      <c r="N3280" t="s">
        <v>23</v>
      </c>
      <c r="O3280" t="s">
        <v>56</v>
      </c>
      <c r="P3280" t="s">
        <v>26</v>
      </c>
      <c r="Q3280" t="s">
        <v>84</v>
      </c>
      <c r="R3280">
        <v>50.45</v>
      </c>
      <c r="S3280">
        <v>74.150000000000006</v>
      </c>
      <c r="T3280" t="s">
        <v>64</v>
      </c>
      <c r="U3280" t="s">
        <v>234</v>
      </c>
    </row>
    <row r="3281" spans="1:21">
      <c r="A3281" t="s">
        <v>7806</v>
      </c>
      <c r="B3281" s="2">
        <v>45163</v>
      </c>
      <c r="C3281" t="s">
        <v>33</v>
      </c>
      <c r="D3281">
        <v>39</v>
      </c>
      <c r="E3281" t="s">
        <v>23</v>
      </c>
      <c r="F3281">
        <v>0</v>
      </c>
      <c r="G3281">
        <v>3</v>
      </c>
      <c r="H3281" t="s">
        <v>24</v>
      </c>
      <c r="I3281">
        <v>4811</v>
      </c>
      <c r="J3281">
        <v>0</v>
      </c>
      <c r="K3281">
        <v>24</v>
      </c>
      <c r="L3281" t="s">
        <v>15568</v>
      </c>
      <c r="M3281" t="s">
        <v>23</v>
      </c>
      <c r="N3281" t="s">
        <v>23</v>
      </c>
      <c r="O3281" t="s">
        <v>25</v>
      </c>
      <c r="P3281" t="s">
        <v>26</v>
      </c>
      <c r="Q3281" t="s">
        <v>50</v>
      </c>
      <c r="R3281">
        <v>99.3</v>
      </c>
      <c r="S3281">
        <v>3510.39</v>
      </c>
      <c r="T3281" t="s">
        <v>30</v>
      </c>
      <c r="U3281" t="s">
        <v>106</v>
      </c>
    </row>
    <row r="3282" spans="1:21">
      <c r="A3282" t="s">
        <v>7809</v>
      </c>
      <c r="B3282" s="2">
        <v>45755</v>
      </c>
      <c r="C3282" t="s">
        <v>22</v>
      </c>
      <c r="D3282">
        <v>63</v>
      </c>
      <c r="E3282" t="s">
        <v>23</v>
      </c>
      <c r="F3282">
        <v>3</v>
      </c>
      <c r="G3282">
        <v>3</v>
      </c>
      <c r="H3282" t="s">
        <v>24</v>
      </c>
      <c r="I3282">
        <v>5691</v>
      </c>
      <c r="J3282">
        <v>1</v>
      </c>
      <c r="K3282">
        <v>4</v>
      </c>
      <c r="L3282" t="s">
        <v>48</v>
      </c>
      <c r="M3282" t="s">
        <v>23</v>
      </c>
      <c r="N3282" t="s">
        <v>23</v>
      </c>
      <c r="O3282" t="s">
        <v>49</v>
      </c>
      <c r="P3282" t="s">
        <v>26</v>
      </c>
      <c r="Q3282" t="s">
        <v>27</v>
      </c>
      <c r="R3282">
        <v>50.9</v>
      </c>
      <c r="S3282">
        <v>259.92</v>
      </c>
      <c r="T3282" t="s">
        <v>64</v>
      </c>
      <c r="U3282" t="s">
        <v>234</v>
      </c>
    </row>
    <row r="3283" spans="1:21">
      <c r="A3283" t="s">
        <v>7811</v>
      </c>
      <c r="B3283" s="2">
        <v>45754</v>
      </c>
      <c r="C3283" t="s">
        <v>33</v>
      </c>
      <c r="D3283">
        <v>55</v>
      </c>
      <c r="E3283" t="s">
        <v>39</v>
      </c>
      <c r="F3283">
        <v>0</v>
      </c>
      <c r="G3283">
        <v>3</v>
      </c>
      <c r="H3283" t="s">
        <v>24</v>
      </c>
      <c r="I3283">
        <v>2085</v>
      </c>
      <c r="J3283">
        <v>0</v>
      </c>
      <c r="K3283">
        <v>4</v>
      </c>
      <c r="L3283" t="s">
        <v>15568</v>
      </c>
      <c r="M3283" t="s">
        <v>23</v>
      </c>
      <c r="N3283" t="s">
        <v>23</v>
      </c>
      <c r="O3283" t="s">
        <v>25</v>
      </c>
      <c r="P3283" t="s">
        <v>26</v>
      </c>
      <c r="Q3283" t="s">
        <v>27</v>
      </c>
      <c r="R3283">
        <v>79</v>
      </c>
      <c r="S3283">
        <v>413.43</v>
      </c>
      <c r="T3283" t="s">
        <v>64</v>
      </c>
      <c r="U3283" t="s">
        <v>254</v>
      </c>
    </row>
    <row r="3284" spans="1:21">
      <c r="A3284" t="s">
        <v>7813</v>
      </c>
      <c r="B3284" s="2">
        <v>45730</v>
      </c>
      <c r="C3284" t="s">
        <v>33</v>
      </c>
      <c r="D3284">
        <v>61</v>
      </c>
      <c r="E3284" t="s">
        <v>23</v>
      </c>
      <c r="F3284">
        <v>0</v>
      </c>
      <c r="G3284">
        <v>3</v>
      </c>
      <c r="H3284" t="s">
        <v>24</v>
      </c>
      <c r="I3284">
        <v>3889</v>
      </c>
      <c r="J3284">
        <v>1</v>
      </c>
      <c r="K3284">
        <v>5</v>
      </c>
      <c r="L3284" t="s">
        <v>15568</v>
      </c>
      <c r="M3284" t="s">
        <v>23</v>
      </c>
      <c r="N3284" t="s">
        <v>23</v>
      </c>
      <c r="O3284" t="s">
        <v>49</v>
      </c>
      <c r="P3284" t="s">
        <v>26</v>
      </c>
      <c r="Q3284" t="s">
        <v>27</v>
      </c>
      <c r="R3284">
        <v>67.95</v>
      </c>
      <c r="S3284">
        <v>444.8</v>
      </c>
      <c r="T3284" t="s">
        <v>59</v>
      </c>
      <c r="U3284" t="s">
        <v>60</v>
      </c>
    </row>
    <row r="3285" spans="1:21">
      <c r="A3285" t="s">
        <v>7815</v>
      </c>
      <c r="B3285" s="2">
        <v>44629</v>
      </c>
      <c r="C3285" t="s">
        <v>33</v>
      </c>
      <c r="D3285">
        <v>39</v>
      </c>
      <c r="E3285" t="s">
        <v>39</v>
      </c>
      <c r="F3285">
        <v>0</v>
      </c>
      <c r="G3285">
        <v>3</v>
      </c>
      <c r="H3285" t="s">
        <v>24</v>
      </c>
      <c r="I3285">
        <v>3407</v>
      </c>
      <c r="J3285">
        <v>0</v>
      </c>
      <c r="K3285">
        <v>41</v>
      </c>
      <c r="L3285" t="s">
        <v>15568</v>
      </c>
      <c r="M3285" t="s">
        <v>23</v>
      </c>
      <c r="N3285" t="s">
        <v>23</v>
      </c>
      <c r="O3285" t="s">
        <v>25</v>
      </c>
      <c r="P3285" t="s">
        <v>26</v>
      </c>
      <c r="Q3285" t="s">
        <v>27</v>
      </c>
      <c r="R3285">
        <v>70.25</v>
      </c>
      <c r="S3285">
        <v>4540.03</v>
      </c>
      <c r="T3285" t="s">
        <v>36</v>
      </c>
      <c r="U3285" t="s">
        <v>46</v>
      </c>
    </row>
    <row r="3286" spans="1:21">
      <c r="A3286" t="s">
        <v>7817</v>
      </c>
      <c r="B3286" s="2">
        <v>45525</v>
      </c>
      <c r="C3286" t="s">
        <v>22</v>
      </c>
      <c r="D3286">
        <v>25</v>
      </c>
      <c r="E3286" t="s">
        <v>39</v>
      </c>
      <c r="F3286">
        <v>0</v>
      </c>
      <c r="G3286">
        <v>3</v>
      </c>
      <c r="H3286" t="s">
        <v>24</v>
      </c>
      <c r="I3286">
        <v>4581</v>
      </c>
      <c r="J3286">
        <v>0</v>
      </c>
      <c r="K3286">
        <v>12</v>
      </c>
      <c r="L3286" t="s">
        <v>97</v>
      </c>
      <c r="M3286" t="s">
        <v>23</v>
      </c>
      <c r="N3286" t="s">
        <v>23</v>
      </c>
      <c r="O3286" t="s">
        <v>56</v>
      </c>
      <c r="P3286" t="s">
        <v>202</v>
      </c>
      <c r="Q3286" t="s">
        <v>27</v>
      </c>
      <c r="R3286">
        <v>59.8</v>
      </c>
      <c r="S3286">
        <v>843</v>
      </c>
      <c r="T3286" t="s">
        <v>30</v>
      </c>
      <c r="U3286" t="s">
        <v>103</v>
      </c>
    </row>
    <row r="3287" spans="1:21">
      <c r="A3287" t="s">
        <v>7819</v>
      </c>
      <c r="B3287" s="2">
        <v>45616</v>
      </c>
      <c r="C3287" t="s">
        <v>22</v>
      </c>
      <c r="D3287">
        <v>44</v>
      </c>
      <c r="E3287" t="s">
        <v>39</v>
      </c>
      <c r="F3287">
        <v>0</v>
      </c>
      <c r="G3287">
        <v>3</v>
      </c>
      <c r="H3287" t="s">
        <v>3686</v>
      </c>
      <c r="I3287">
        <v>3540</v>
      </c>
      <c r="J3287">
        <v>0</v>
      </c>
      <c r="K3287">
        <v>9</v>
      </c>
      <c r="L3287" t="s">
        <v>48</v>
      </c>
      <c r="M3287" t="s">
        <v>23</v>
      </c>
      <c r="N3287" t="s">
        <v>23</v>
      </c>
      <c r="O3287" t="s">
        <v>25</v>
      </c>
      <c r="P3287" t="s">
        <v>26</v>
      </c>
      <c r="Q3287" t="s">
        <v>50</v>
      </c>
      <c r="R3287">
        <v>99.3</v>
      </c>
      <c r="S3287">
        <v>962.04</v>
      </c>
    </row>
    <row r="3288" spans="1:21">
      <c r="A3288" t="s">
        <v>7821</v>
      </c>
      <c r="B3288" s="2">
        <v>45052</v>
      </c>
      <c r="C3288" t="s">
        <v>33</v>
      </c>
      <c r="D3288">
        <v>30</v>
      </c>
      <c r="E3288" t="s">
        <v>23</v>
      </c>
      <c r="F3288">
        <v>0</v>
      </c>
      <c r="G3288">
        <v>3</v>
      </c>
      <c r="H3288" t="s">
        <v>3686</v>
      </c>
      <c r="I3288">
        <v>3795</v>
      </c>
      <c r="J3288">
        <v>0</v>
      </c>
      <c r="K3288">
        <v>27</v>
      </c>
      <c r="L3288" t="s">
        <v>40</v>
      </c>
      <c r="M3288" t="s">
        <v>23</v>
      </c>
      <c r="N3288" t="s">
        <v>23</v>
      </c>
      <c r="O3288" t="s">
        <v>25</v>
      </c>
      <c r="P3288" t="s">
        <v>202</v>
      </c>
      <c r="Q3288" t="s">
        <v>50</v>
      </c>
      <c r="R3288">
        <v>101.9</v>
      </c>
      <c r="S3288">
        <v>3221.69</v>
      </c>
    </row>
    <row r="3289" spans="1:21">
      <c r="A3289" t="s">
        <v>7823</v>
      </c>
      <c r="B3289" s="2">
        <v>44415</v>
      </c>
      <c r="C3289" t="s">
        <v>22</v>
      </c>
      <c r="D3289">
        <v>55</v>
      </c>
      <c r="E3289" t="s">
        <v>39</v>
      </c>
      <c r="F3289">
        <v>0</v>
      </c>
      <c r="G3289">
        <v>3</v>
      </c>
      <c r="H3289" t="s">
        <v>3686</v>
      </c>
      <c r="I3289">
        <v>2257</v>
      </c>
      <c r="J3289">
        <v>0</v>
      </c>
      <c r="K3289">
        <v>48</v>
      </c>
      <c r="L3289" t="s">
        <v>142</v>
      </c>
      <c r="M3289" t="s">
        <v>23</v>
      </c>
      <c r="N3289" t="s">
        <v>23</v>
      </c>
      <c r="O3289" t="s">
        <v>56</v>
      </c>
      <c r="P3289" t="s">
        <v>202</v>
      </c>
      <c r="Q3289" t="s">
        <v>50</v>
      </c>
      <c r="R3289">
        <v>78.75</v>
      </c>
      <c r="S3289">
        <v>3843.89</v>
      </c>
    </row>
    <row r="3290" spans="1:21">
      <c r="A3290" t="s">
        <v>7825</v>
      </c>
      <c r="B3290" s="2">
        <v>45605</v>
      </c>
      <c r="C3290" t="s">
        <v>22</v>
      </c>
      <c r="D3290">
        <v>51</v>
      </c>
      <c r="E3290" t="s">
        <v>23</v>
      </c>
      <c r="F3290">
        <v>0</v>
      </c>
      <c r="G3290">
        <v>3</v>
      </c>
      <c r="H3290" t="s">
        <v>3686</v>
      </c>
      <c r="I3290">
        <v>4900</v>
      </c>
      <c r="J3290">
        <v>2</v>
      </c>
      <c r="K3290">
        <v>9</v>
      </c>
      <c r="L3290" t="s">
        <v>15568</v>
      </c>
      <c r="M3290" t="s">
        <v>23</v>
      </c>
      <c r="N3290" t="s">
        <v>23</v>
      </c>
      <c r="O3290" t="s">
        <v>56</v>
      </c>
      <c r="P3290" t="s">
        <v>26</v>
      </c>
      <c r="Q3290" t="s">
        <v>84</v>
      </c>
      <c r="R3290">
        <v>70.05</v>
      </c>
      <c r="S3290">
        <v>698.59</v>
      </c>
    </row>
    <row r="3291" spans="1:21">
      <c r="A3291" t="s">
        <v>7827</v>
      </c>
      <c r="B3291" s="2">
        <v>44993</v>
      </c>
      <c r="C3291" t="s">
        <v>22</v>
      </c>
      <c r="D3291">
        <v>24</v>
      </c>
      <c r="E3291" t="s">
        <v>39</v>
      </c>
      <c r="F3291">
        <v>0</v>
      </c>
      <c r="G3291">
        <v>3</v>
      </c>
      <c r="H3291" t="s">
        <v>3686</v>
      </c>
      <c r="I3291">
        <v>4388</v>
      </c>
      <c r="J3291">
        <v>0</v>
      </c>
      <c r="K3291">
        <v>29</v>
      </c>
      <c r="L3291" t="s">
        <v>15568</v>
      </c>
      <c r="M3291" t="s">
        <v>23</v>
      </c>
      <c r="N3291" t="s">
        <v>23</v>
      </c>
      <c r="O3291" t="s">
        <v>25</v>
      </c>
      <c r="P3291" t="s">
        <v>26</v>
      </c>
      <c r="Q3291" t="s">
        <v>27</v>
      </c>
      <c r="R3291">
        <v>84.9</v>
      </c>
      <c r="S3291">
        <v>2744.37</v>
      </c>
    </row>
    <row r="3292" spans="1:21">
      <c r="A3292" t="s">
        <v>7829</v>
      </c>
      <c r="B3292" s="2">
        <v>44293</v>
      </c>
      <c r="C3292" t="s">
        <v>22</v>
      </c>
      <c r="D3292">
        <v>56</v>
      </c>
      <c r="E3292" t="s">
        <v>39</v>
      </c>
      <c r="F3292">
        <v>0</v>
      </c>
      <c r="G3292">
        <v>3</v>
      </c>
      <c r="H3292" t="s">
        <v>3686</v>
      </c>
      <c r="I3292">
        <v>4322</v>
      </c>
      <c r="J3292">
        <v>0</v>
      </c>
      <c r="K3292">
        <v>52</v>
      </c>
      <c r="L3292" t="s">
        <v>15568</v>
      </c>
      <c r="M3292" t="s">
        <v>23</v>
      </c>
      <c r="N3292" t="s">
        <v>23</v>
      </c>
      <c r="O3292" t="s">
        <v>49</v>
      </c>
      <c r="P3292" t="s">
        <v>164</v>
      </c>
      <c r="Q3292" t="s">
        <v>50</v>
      </c>
      <c r="R3292">
        <v>85.15</v>
      </c>
      <c r="S3292">
        <v>6126.89</v>
      </c>
    </row>
    <row r="3293" spans="1:21">
      <c r="A3293" t="s">
        <v>7831</v>
      </c>
      <c r="B3293" s="2">
        <v>43898</v>
      </c>
      <c r="C3293" t="s">
        <v>33</v>
      </c>
      <c r="D3293">
        <v>63</v>
      </c>
      <c r="E3293" t="s">
        <v>23</v>
      </c>
      <c r="F3293">
        <v>0</v>
      </c>
      <c r="G3293">
        <v>3</v>
      </c>
      <c r="H3293" t="s">
        <v>3686</v>
      </c>
      <c r="I3293">
        <v>6047</v>
      </c>
      <c r="J3293">
        <v>6</v>
      </c>
      <c r="K3293">
        <v>65</v>
      </c>
      <c r="L3293" t="s">
        <v>142</v>
      </c>
      <c r="M3293" t="s">
        <v>23</v>
      </c>
      <c r="N3293" t="s">
        <v>23</v>
      </c>
      <c r="O3293" t="s">
        <v>25</v>
      </c>
      <c r="P3293" t="s">
        <v>202</v>
      </c>
      <c r="Q3293" t="s">
        <v>50</v>
      </c>
      <c r="R3293">
        <v>108.05</v>
      </c>
      <c r="S3293">
        <v>9806</v>
      </c>
    </row>
    <row r="3294" spans="1:21">
      <c r="A3294" t="s">
        <v>7833</v>
      </c>
      <c r="B3294" s="2">
        <v>45638</v>
      </c>
      <c r="C3294" t="s">
        <v>33</v>
      </c>
      <c r="D3294">
        <v>32</v>
      </c>
      <c r="E3294" t="s">
        <v>39</v>
      </c>
      <c r="F3294">
        <v>0</v>
      </c>
      <c r="G3294">
        <v>3</v>
      </c>
      <c r="H3294" t="s">
        <v>3686</v>
      </c>
      <c r="I3294">
        <v>2237</v>
      </c>
      <c r="J3294">
        <v>0</v>
      </c>
      <c r="K3294">
        <v>8</v>
      </c>
      <c r="L3294" t="s">
        <v>15568</v>
      </c>
      <c r="M3294" t="s">
        <v>23</v>
      </c>
      <c r="N3294" t="s">
        <v>23</v>
      </c>
      <c r="O3294" t="s">
        <v>49</v>
      </c>
      <c r="P3294" t="s">
        <v>202</v>
      </c>
      <c r="Q3294" t="s">
        <v>27</v>
      </c>
      <c r="R3294">
        <v>54.25</v>
      </c>
      <c r="S3294">
        <v>789.99</v>
      </c>
    </row>
    <row r="3295" spans="1:21">
      <c r="A3295" t="s">
        <v>7836</v>
      </c>
      <c r="B3295" s="2">
        <v>43839</v>
      </c>
      <c r="C3295" t="s">
        <v>22</v>
      </c>
      <c r="D3295">
        <v>37</v>
      </c>
      <c r="E3295" t="s">
        <v>23</v>
      </c>
      <c r="F3295">
        <v>1</v>
      </c>
      <c r="G3295">
        <v>3</v>
      </c>
      <c r="H3295" t="s">
        <v>3686</v>
      </c>
      <c r="I3295">
        <v>6194</v>
      </c>
      <c r="J3295">
        <v>10</v>
      </c>
      <c r="K3295">
        <v>67</v>
      </c>
      <c r="L3295" t="s">
        <v>316</v>
      </c>
      <c r="M3295" t="s">
        <v>23</v>
      </c>
      <c r="N3295" t="s">
        <v>23</v>
      </c>
      <c r="O3295" t="s">
        <v>25</v>
      </c>
      <c r="P3295" t="s">
        <v>202</v>
      </c>
      <c r="Q3295" t="s">
        <v>27</v>
      </c>
      <c r="R3295">
        <v>89.55</v>
      </c>
      <c r="S3295">
        <v>7230.22</v>
      </c>
    </row>
    <row r="3296" spans="1:21">
      <c r="A3296" t="s">
        <v>7838</v>
      </c>
      <c r="B3296" s="2">
        <v>44796</v>
      </c>
      <c r="C3296" t="s">
        <v>22</v>
      </c>
      <c r="D3296">
        <v>60</v>
      </c>
      <c r="E3296" t="s">
        <v>23</v>
      </c>
      <c r="F3296">
        <v>0</v>
      </c>
      <c r="G3296">
        <v>3</v>
      </c>
      <c r="H3296" t="s">
        <v>3686</v>
      </c>
      <c r="I3296">
        <v>3671</v>
      </c>
      <c r="J3296">
        <v>7</v>
      </c>
      <c r="K3296">
        <v>36</v>
      </c>
      <c r="L3296" t="s">
        <v>15568</v>
      </c>
      <c r="M3296" t="s">
        <v>39</v>
      </c>
      <c r="N3296" t="s">
        <v>23</v>
      </c>
      <c r="O3296" t="s">
        <v>49</v>
      </c>
      <c r="P3296" t="s">
        <v>202</v>
      </c>
      <c r="Q3296" t="s">
        <v>50</v>
      </c>
      <c r="R3296">
        <v>60.7</v>
      </c>
      <c r="S3296">
        <v>2234.5500000000002</v>
      </c>
    </row>
    <row r="3297" spans="1:19">
      <c r="A3297" t="s">
        <v>7841</v>
      </c>
      <c r="B3297" s="2">
        <v>44125</v>
      </c>
      <c r="C3297" t="s">
        <v>33</v>
      </c>
      <c r="D3297">
        <v>59</v>
      </c>
      <c r="E3297" t="s">
        <v>23</v>
      </c>
      <c r="F3297">
        <v>0</v>
      </c>
      <c r="G3297">
        <v>3</v>
      </c>
      <c r="H3297" t="s">
        <v>3686</v>
      </c>
      <c r="I3297">
        <v>4080</v>
      </c>
      <c r="J3297">
        <v>1</v>
      </c>
      <c r="K3297">
        <v>58</v>
      </c>
      <c r="L3297" t="s">
        <v>142</v>
      </c>
      <c r="M3297" t="s">
        <v>39</v>
      </c>
      <c r="N3297" t="s">
        <v>23</v>
      </c>
      <c r="O3297" t="s">
        <v>56</v>
      </c>
      <c r="P3297" t="s">
        <v>164</v>
      </c>
      <c r="Q3297" t="s">
        <v>50</v>
      </c>
      <c r="R3297">
        <v>55.5</v>
      </c>
      <c r="S3297">
        <v>3166.9</v>
      </c>
    </row>
    <row r="3298" spans="1:19">
      <c r="A3298" t="s">
        <v>7844</v>
      </c>
      <c r="B3298" s="2">
        <v>45061</v>
      </c>
      <c r="C3298" t="s">
        <v>33</v>
      </c>
      <c r="D3298">
        <v>58</v>
      </c>
      <c r="E3298" t="s">
        <v>39</v>
      </c>
      <c r="F3298">
        <v>0</v>
      </c>
      <c r="G3298">
        <v>3</v>
      </c>
      <c r="H3298" t="s">
        <v>3686</v>
      </c>
      <c r="I3298">
        <v>3056</v>
      </c>
      <c r="J3298">
        <v>0</v>
      </c>
      <c r="K3298">
        <v>27</v>
      </c>
      <c r="L3298" t="s">
        <v>15568</v>
      </c>
      <c r="M3298" t="s">
        <v>23</v>
      </c>
      <c r="N3298" t="s">
        <v>23</v>
      </c>
      <c r="O3298" t="s">
        <v>56</v>
      </c>
      <c r="P3298" t="s">
        <v>26</v>
      </c>
      <c r="Q3298" t="s">
        <v>84</v>
      </c>
      <c r="R3298">
        <v>56.15</v>
      </c>
      <c r="S3298">
        <v>1474.72</v>
      </c>
    </row>
    <row r="3299" spans="1:19">
      <c r="A3299" t="s">
        <v>7846</v>
      </c>
      <c r="B3299" s="2">
        <v>43841</v>
      </c>
      <c r="C3299" t="s">
        <v>33</v>
      </c>
      <c r="D3299">
        <v>29</v>
      </c>
      <c r="E3299" t="s">
        <v>23</v>
      </c>
      <c r="F3299">
        <v>0</v>
      </c>
      <c r="G3299">
        <v>3</v>
      </c>
      <c r="H3299" t="s">
        <v>3686</v>
      </c>
      <c r="I3299">
        <v>5420</v>
      </c>
      <c r="J3299">
        <v>5</v>
      </c>
      <c r="K3299">
        <v>67</v>
      </c>
      <c r="L3299" t="s">
        <v>316</v>
      </c>
      <c r="M3299" t="s">
        <v>23</v>
      </c>
      <c r="N3299" t="s">
        <v>23</v>
      </c>
      <c r="O3299" t="s">
        <v>49</v>
      </c>
      <c r="P3299" t="s">
        <v>164</v>
      </c>
      <c r="Q3299" t="s">
        <v>27</v>
      </c>
      <c r="R3299">
        <v>75.5</v>
      </c>
      <c r="S3299">
        <v>5320.57</v>
      </c>
    </row>
    <row r="3300" spans="1:19">
      <c r="A3300" t="s">
        <v>7848</v>
      </c>
      <c r="B3300" s="2">
        <v>45737</v>
      </c>
      <c r="C3300" t="s">
        <v>22</v>
      </c>
      <c r="D3300">
        <v>24</v>
      </c>
      <c r="E3300" t="s">
        <v>39</v>
      </c>
      <c r="F3300">
        <v>0</v>
      </c>
      <c r="G3300">
        <v>3</v>
      </c>
      <c r="H3300" t="s">
        <v>3686</v>
      </c>
      <c r="I3300">
        <v>2612</v>
      </c>
      <c r="J3300">
        <v>0</v>
      </c>
      <c r="K3300">
        <v>5</v>
      </c>
      <c r="L3300" t="s">
        <v>15568</v>
      </c>
      <c r="M3300" t="s">
        <v>23</v>
      </c>
      <c r="N3300" t="s">
        <v>23</v>
      </c>
      <c r="O3300" t="s">
        <v>49</v>
      </c>
      <c r="P3300" t="s">
        <v>26</v>
      </c>
      <c r="Q3300" t="s">
        <v>50</v>
      </c>
      <c r="R3300">
        <v>55.8</v>
      </c>
      <c r="S3300">
        <v>480.8</v>
      </c>
    </row>
    <row r="3301" spans="1:19">
      <c r="A3301" t="s">
        <v>7850</v>
      </c>
      <c r="B3301" s="2">
        <v>45795</v>
      </c>
      <c r="C3301" t="s">
        <v>33</v>
      </c>
      <c r="D3301">
        <v>24</v>
      </c>
      <c r="E3301" t="s">
        <v>39</v>
      </c>
      <c r="F3301">
        <v>3</v>
      </c>
      <c r="G3301">
        <v>3</v>
      </c>
      <c r="H3301" t="s">
        <v>3751</v>
      </c>
      <c r="I3301">
        <v>5880</v>
      </c>
      <c r="J3301">
        <v>0</v>
      </c>
      <c r="K3301">
        <v>3</v>
      </c>
      <c r="L3301" t="s">
        <v>15568</v>
      </c>
      <c r="M3301" t="s">
        <v>39</v>
      </c>
      <c r="N3301" t="s">
        <v>23</v>
      </c>
      <c r="O3301" t="s">
        <v>49</v>
      </c>
      <c r="P3301" t="s">
        <v>26</v>
      </c>
      <c r="Q3301" t="s">
        <v>84</v>
      </c>
      <c r="R3301">
        <v>29.65</v>
      </c>
      <c r="S3301">
        <v>90.05</v>
      </c>
    </row>
    <row r="3302" spans="1:19">
      <c r="A3302" t="s">
        <v>7851</v>
      </c>
      <c r="B3302" s="2">
        <v>44611</v>
      </c>
      <c r="C3302" t="s">
        <v>33</v>
      </c>
      <c r="D3302">
        <v>44</v>
      </c>
      <c r="E3302" t="s">
        <v>23</v>
      </c>
      <c r="F3302">
        <v>0</v>
      </c>
      <c r="G3302">
        <v>3</v>
      </c>
      <c r="H3302" t="s">
        <v>3686</v>
      </c>
      <c r="I3302">
        <v>2127</v>
      </c>
      <c r="J3302">
        <v>0</v>
      </c>
      <c r="K3302">
        <v>42</v>
      </c>
      <c r="L3302" t="s">
        <v>142</v>
      </c>
      <c r="M3302" t="s">
        <v>23</v>
      </c>
      <c r="N3302" t="s">
        <v>39</v>
      </c>
      <c r="P3302" t="s">
        <v>26</v>
      </c>
      <c r="Q3302" t="s">
        <v>50</v>
      </c>
      <c r="R3302">
        <v>20.350000000000001</v>
      </c>
      <c r="S3302">
        <v>1119.8</v>
      </c>
    </row>
    <row r="3303" spans="1:19">
      <c r="A3303" t="s">
        <v>7853</v>
      </c>
      <c r="B3303" s="2">
        <v>45175</v>
      </c>
      <c r="C3303" t="s">
        <v>22</v>
      </c>
      <c r="D3303">
        <v>37</v>
      </c>
      <c r="E3303" t="s">
        <v>23</v>
      </c>
      <c r="F3303">
        <v>2</v>
      </c>
      <c r="G3303">
        <v>3</v>
      </c>
      <c r="H3303" t="s">
        <v>3686</v>
      </c>
      <c r="I3303">
        <v>4021</v>
      </c>
      <c r="J3303">
        <v>4</v>
      </c>
      <c r="K3303">
        <v>23</v>
      </c>
      <c r="L3303" t="s">
        <v>15568</v>
      </c>
      <c r="M3303" t="s">
        <v>23</v>
      </c>
      <c r="N3303" t="s">
        <v>23</v>
      </c>
      <c r="O3303" t="s">
        <v>49</v>
      </c>
      <c r="P3303" t="s">
        <v>202</v>
      </c>
      <c r="Q3303" t="s">
        <v>50</v>
      </c>
      <c r="R3303">
        <v>57.2</v>
      </c>
      <c r="S3303">
        <v>2294.13</v>
      </c>
    </row>
    <row r="3304" spans="1:19">
      <c r="A3304" t="s">
        <v>7855</v>
      </c>
      <c r="B3304" s="2">
        <v>43728</v>
      </c>
      <c r="C3304" t="s">
        <v>22</v>
      </c>
      <c r="D3304">
        <v>59</v>
      </c>
      <c r="E3304" t="s">
        <v>23</v>
      </c>
      <c r="F3304">
        <v>0</v>
      </c>
      <c r="G3304">
        <v>3</v>
      </c>
      <c r="H3304" t="s">
        <v>3686</v>
      </c>
      <c r="I3304">
        <v>4384</v>
      </c>
      <c r="J3304">
        <v>2</v>
      </c>
      <c r="K3304">
        <v>71</v>
      </c>
      <c r="L3304" t="s">
        <v>316</v>
      </c>
      <c r="M3304" t="s">
        <v>23</v>
      </c>
      <c r="N3304" t="s">
        <v>23</v>
      </c>
      <c r="O3304" t="s">
        <v>49</v>
      </c>
      <c r="P3304" t="s">
        <v>164</v>
      </c>
      <c r="Q3304" t="s">
        <v>27</v>
      </c>
      <c r="R3304">
        <v>65.150000000000006</v>
      </c>
      <c r="S3304">
        <v>7561.78</v>
      </c>
    </row>
    <row r="3305" spans="1:19">
      <c r="A3305" t="s">
        <v>7857</v>
      </c>
      <c r="B3305" s="2">
        <v>43887</v>
      </c>
      <c r="C3305" t="s">
        <v>22</v>
      </c>
      <c r="D3305">
        <v>29</v>
      </c>
      <c r="E3305" t="s">
        <v>23</v>
      </c>
      <c r="F3305">
        <v>0</v>
      </c>
      <c r="G3305">
        <v>3</v>
      </c>
      <c r="H3305" t="s">
        <v>3686</v>
      </c>
      <c r="I3305">
        <v>4454</v>
      </c>
      <c r="J3305">
        <v>5</v>
      </c>
      <c r="K3305">
        <v>66</v>
      </c>
      <c r="L3305" t="s">
        <v>15568</v>
      </c>
      <c r="M3305" t="s">
        <v>23</v>
      </c>
      <c r="N3305" t="s">
        <v>23</v>
      </c>
      <c r="O3305" t="s">
        <v>25</v>
      </c>
      <c r="P3305" t="s">
        <v>164</v>
      </c>
      <c r="Q3305" t="s">
        <v>50</v>
      </c>
      <c r="R3305">
        <v>96.6</v>
      </c>
      <c r="S3305">
        <v>8836.5499999999993</v>
      </c>
    </row>
    <row r="3306" spans="1:19">
      <c r="A3306" t="s">
        <v>7859</v>
      </c>
      <c r="B3306" s="2">
        <v>45788</v>
      </c>
      <c r="C3306" t="s">
        <v>33</v>
      </c>
      <c r="D3306">
        <v>43</v>
      </c>
      <c r="E3306" t="s">
        <v>39</v>
      </c>
      <c r="F3306">
        <v>2</v>
      </c>
      <c r="G3306">
        <v>3</v>
      </c>
      <c r="H3306" t="s">
        <v>3751</v>
      </c>
      <c r="I3306">
        <v>2774</v>
      </c>
      <c r="J3306">
        <v>0</v>
      </c>
      <c r="K3306">
        <v>3</v>
      </c>
      <c r="L3306" t="s">
        <v>15568</v>
      </c>
      <c r="M3306" t="s">
        <v>23</v>
      </c>
      <c r="N3306" t="s">
        <v>39</v>
      </c>
      <c r="P3306" t="s">
        <v>202</v>
      </c>
      <c r="Q3306" t="s">
        <v>50</v>
      </c>
      <c r="R3306">
        <v>20.55</v>
      </c>
      <c r="S3306">
        <v>91.21</v>
      </c>
    </row>
    <row r="3307" spans="1:19">
      <c r="A3307" t="s">
        <v>7861</v>
      </c>
      <c r="B3307" s="2">
        <v>45164</v>
      </c>
      <c r="C3307" t="s">
        <v>22</v>
      </c>
      <c r="D3307">
        <v>37</v>
      </c>
      <c r="E3307" t="s">
        <v>39</v>
      </c>
      <c r="F3307">
        <v>0</v>
      </c>
      <c r="G3307">
        <v>3</v>
      </c>
      <c r="H3307" t="s">
        <v>3686</v>
      </c>
      <c r="I3307">
        <v>3192</v>
      </c>
      <c r="J3307">
        <v>0</v>
      </c>
      <c r="K3307">
        <v>24</v>
      </c>
      <c r="L3307" t="s">
        <v>40</v>
      </c>
      <c r="M3307" t="s">
        <v>23</v>
      </c>
      <c r="N3307" t="s">
        <v>23</v>
      </c>
      <c r="O3307" t="s">
        <v>25</v>
      </c>
      <c r="P3307" t="s">
        <v>26</v>
      </c>
      <c r="Q3307" t="s">
        <v>27</v>
      </c>
      <c r="R3307">
        <v>94.1</v>
      </c>
      <c r="S3307">
        <v>3162.93</v>
      </c>
    </row>
    <row r="3308" spans="1:19">
      <c r="A3308" t="s">
        <v>7863</v>
      </c>
      <c r="B3308" s="2">
        <v>43740</v>
      </c>
      <c r="C3308" t="s">
        <v>22</v>
      </c>
      <c r="D3308">
        <v>60</v>
      </c>
      <c r="E3308" t="s">
        <v>23</v>
      </c>
      <c r="F3308">
        <v>1</v>
      </c>
      <c r="G3308">
        <v>3</v>
      </c>
      <c r="H3308" t="s">
        <v>3686</v>
      </c>
      <c r="I3308">
        <v>6059</v>
      </c>
      <c r="J3308">
        <v>6</v>
      </c>
      <c r="K3308">
        <v>70</v>
      </c>
      <c r="L3308" t="s">
        <v>316</v>
      </c>
      <c r="M3308" t="s">
        <v>23</v>
      </c>
      <c r="N3308" t="s">
        <v>39</v>
      </c>
      <c r="P3308" t="s">
        <v>164</v>
      </c>
      <c r="Q3308" t="s">
        <v>50</v>
      </c>
      <c r="R3308">
        <v>25.35</v>
      </c>
      <c r="S3308">
        <v>2447.35</v>
      </c>
    </row>
    <row r="3309" spans="1:19">
      <c r="A3309" t="s">
        <v>7865</v>
      </c>
      <c r="B3309" s="2">
        <v>43685</v>
      </c>
      <c r="C3309" t="s">
        <v>33</v>
      </c>
      <c r="D3309">
        <v>63</v>
      </c>
      <c r="E3309" t="s">
        <v>23</v>
      </c>
      <c r="F3309">
        <v>3</v>
      </c>
      <c r="G3309">
        <v>3</v>
      </c>
      <c r="H3309" t="s">
        <v>3686</v>
      </c>
      <c r="I3309">
        <v>5598</v>
      </c>
      <c r="J3309">
        <v>10</v>
      </c>
      <c r="K3309">
        <v>72</v>
      </c>
      <c r="L3309" t="s">
        <v>316</v>
      </c>
      <c r="M3309" t="s">
        <v>23</v>
      </c>
      <c r="N3309" t="s">
        <v>23</v>
      </c>
      <c r="O3309" t="s">
        <v>56</v>
      </c>
      <c r="P3309" t="s">
        <v>164</v>
      </c>
      <c r="Q3309" t="s">
        <v>27</v>
      </c>
      <c r="R3309">
        <v>84.2</v>
      </c>
      <c r="S3309">
        <v>8711.0300000000007</v>
      </c>
    </row>
    <row r="3310" spans="1:19">
      <c r="A3310" t="s">
        <v>7867</v>
      </c>
      <c r="B3310" s="2">
        <v>45026</v>
      </c>
      <c r="C3310" t="s">
        <v>33</v>
      </c>
      <c r="D3310">
        <v>45</v>
      </c>
      <c r="E3310" t="s">
        <v>39</v>
      </c>
      <c r="F3310">
        <v>0</v>
      </c>
      <c r="G3310">
        <v>3</v>
      </c>
      <c r="H3310" t="s">
        <v>3686</v>
      </c>
      <c r="I3310">
        <v>4131</v>
      </c>
      <c r="J3310">
        <v>0</v>
      </c>
      <c r="K3310">
        <v>28</v>
      </c>
      <c r="L3310" t="s">
        <v>40</v>
      </c>
      <c r="M3310" t="s">
        <v>23</v>
      </c>
      <c r="N3310" t="s">
        <v>23</v>
      </c>
      <c r="O3310" t="s">
        <v>49</v>
      </c>
      <c r="P3310" t="s">
        <v>202</v>
      </c>
      <c r="Q3310" t="s">
        <v>27</v>
      </c>
      <c r="R3310">
        <v>59.9</v>
      </c>
      <c r="S3310">
        <v>1971.66</v>
      </c>
    </row>
    <row r="3311" spans="1:19">
      <c r="A3311" t="s">
        <v>7869</v>
      </c>
      <c r="B3311" s="2">
        <v>45511</v>
      </c>
      <c r="C3311" t="s">
        <v>22</v>
      </c>
      <c r="D3311">
        <v>57</v>
      </c>
      <c r="E3311" t="s">
        <v>23</v>
      </c>
      <c r="F3311">
        <v>1</v>
      </c>
      <c r="G3311">
        <v>3</v>
      </c>
      <c r="H3311" t="s">
        <v>3686</v>
      </c>
      <c r="I3311">
        <v>3705</v>
      </c>
      <c r="J3311">
        <v>0</v>
      </c>
      <c r="K3311">
        <v>12</v>
      </c>
      <c r="L3311" t="s">
        <v>15568</v>
      </c>
      <c r="M3311" t="s">
        <v>23</v>
      </c>
      <c r="N3311" t="s">
        <v>39</v>
      </c>
      <c r="P3311" t="s">
        <v>164</v>
      </c>
      <c r="Q3311" t="s">
        <v>27</v>
      </c>
      <c r="R3311">
        <v>24</v>
      </c>
      <c r="S3311">
        <v>583.69000000000005</v>
      </c>
    </row>
    <row r="3312" spans="1:19">
      <c r="A3312" t="s">
        <v>7871</v>
      </c>
      <c r="B3312" s="2">
        <v>43712</v>
      </c>
      <c r="C3312" t="s">
        <v>33</v>
      </c>
      <c r="D3312">
        <v>56</v>
      </c>
      <c r="E3312" t="s">
        <v>23</v>
      </c>
      <c r="F3312">
        <v>0</v>
      </c>
      <c r="G3312">
        <v>3</v>
      </c>
      <c r="H3312" t="s">
        <v>3686</v>
      </c>
      <c r="I3312">
        <v>4493</v>
      </c>
      <c r="J3312">
        <v>8</v>
      </c>
      <c r="K3312">
        <v>71</v>
      </c>
      <c r="L3312" t="s">
        <v>15568</v>
      </c>
      <c r="M3312" t="s">
        <v>23</v>
      </c>
      <c r="N3312" t="s">
        <v>23</v>
      </c>
      <c r="O3312" t="s">
        <v>56</v>
      </c>
      <c r="P3312" t="s">
        <v>164</v>
      </c>
      <c r="Q3312" t="s">
        <v>50</v>
      </c>
      <c r="R3312">
        <v>93.2</v>
      </c>
      <c r="S3312">
        <v>7366.67</v>
      </c>
    </row>
    <row r="3313" spans="1:21">
      <c r="A3313" t="s">
        <v>7873</v>
      </c>
      <c r="B3313" s="2">
        <v>45493</v>
      </c>
      <c r="C3313" t="s">
        <v>33</v>
      </c>
      <c r="D3313">
        <v>38</v>
      </c>
      <c r="E3313" t="s">
        <v>39</v>
      </c>
      <c r="F3313">
        <v>0</v>
      </c>
      <c r="G3313">
        <v>3</v>
      </c>
      <c r="H3313" t="s">
        <v>3686</v>
      </c>
      <c r="I3313">
        <v>3239</v>
      </c>
      <c r="J3313">
        <v>0</v>
      </c>
      <c r="K3313">
        <v>13</v>
      </c>
      <c r="L3313" t="s">
        <v>97</v>
      </c>
      <c r="M3313" t="s">
        <v>39</v>
      </c>
      <c r="N3313" t="s">
        <v>23</v>
      </c>
      <c r="O3313" t="s">
        <v>56</v>
      </c>
      <c r="P3313" t="s">
        <v>164</v>
      </c>
      <c r="Q3313" t="s">
        <v>50</v>
      </c>
      <c r="R3313">
        <v>35.4</v>
      </c>
      <c r="S3313">
        <v>550.4</v>
      </c>
    </row>
    <row r="3314" spans="1:21">
      <c r="A3314" t="s">
        <v>7875</v>
      </c>
      <c r="B3314" s="2">
        <v>45011</v>
      </c>
      <c r="C3314" t="s">
        <v>33</v>
      </c>
      <c r="D3314">
        <v>58</v>
      </c>
      <c r="E3314" t="s">
        <v>23</v>
      </c>
      <c r="F3314">
        <v>1</v>
      </c>
      <c r="G3314">
        <v>3</v>
      </c>
      <c r="H3314" t="s">
        <v>3686</v>
      </c>
      <c r="I3314">
        <v>2784</v>
      </c>
      <c r="J3314">
        <v>5</v>
      </c>
      <c r="K3314">
        <v>29</v>
      </c>
      <c r="L3314" t="s">
        <v>40</v>
      </c>
      <c r="M3314" t="s">
        <v>23</v>
      </c>
      <c r="N3314" t="s">
        <v>39</v>
      </c>
      <c r="P3314" t="s">
        <v>164</v>
      </c>
      <c r="Q3314" t="s">
        <v>50</v>
      </c>
      <c r="R3314">
        <v>20.2</v>
      </c>
      <c r="S3314">
        <v>1557.56</v>
      </c>
    </row>
    <row r="3315" spans="1:21">
      <c r="A3315" t="s">
        <v>7877</v>
      </c>
      <c r="B3315" s="2">
        <v>45449</v>
      </c>
      <c r="C3315" t="s">
        <v>33</v>
      </c>
      <c r="D3315">
        <v>40</v>
      </c>
      <c r="E3315" t="s">
        <v>39</v>
      </c>
      <c r="F3315">
        <v>0</v>
      </c>
      <c r="G3315">
        <v>3</v>
      </c>
      <c r="H3315" t="s">
        <v>3686</v>
      </c>
      <c r="I3315">
        <v>5351</v>
      </c>
      <c r="J3315">
        <v>0</v>
      </c>
      <c r="K3315">
        <v>14</v>
      </c>
      <c r="L3315" t="s">
        <v>97</v>
      </c>
      <c r="M3315" t="s">
        <v>23</v>
      </c>
      <c r="N3315" t="s">
        <v>23</v>
      </c>
      <c r="O3315" t="s">
        <v>49</v>
      </c>
      <c r="P3315" t="s">
        <v>26</v>
      </c>
      <c r="Q3315" t="s">
        <v>27</v>
      </c>
      <c r="R3315">
        <v>69.650000000000006</v>
      </c>
      <c r="S3315">
        <v>1439.54</v>
      </c>
    </row>
    <row r="3316" spans="1:21">
      <c r="A3316" t="s">
        <v>7879</v>
      </c>
      <c r="B3316" s="2">
        <v>45141</v>
      </c>
      <c r="C3316" t="s">
        <v>22</v>
      </c>
      <c r="D3316">
        <v>52</v>
      </c>
      <c r="E3316" t="s">
        <v>23</v>
      </c>
      <c r="F3316">
        <v>0</v>
      </c>
      <c r="G3316">
        <v>3</v>
      </c>
      <c r="H3316" t="s">
        <v>3686</v>
      </c>
      <c r="I3316">
        <v>5689</v>
      </c>
      <c r="J3316">
        <v>9</v>
      </c>
      <c r="K3316">
        <v>24</v>
      </c>
      <c r="L3316" t="s">
        <v>40</v>
      </c>
      <c r="M3316" t="s">
        <v>23</v>
      </c>
      <c r="N3316" t="s">
        <v>39</v>
      </c>
      <c r="P3316" t="s">
        <v>202</v>
      </c>
      <c r="Q3316" t="s">
        <v>50</v>
      </c>
      <c r="R3316">
        <v>20.100000000000001</v>
      </c>
      <c r="S3316">
        <v>1393.1</v>
      </c>
    </row>
    <row r="3317" spans="1:21">
      <c r="A3317" t="s">
        <v>7881</v>
      </c>
      <c r="B3317" s="2">
        <v>45437</v>
      </c>
      <c r="C3317" t="s">
        <v>33</v>
      </c>
      <c r="D3317">
        <v>56</v>
      </c>
      <c r="E3317" t="s">
        <v>23</v>
      </c>
      <c r="F3317">
        <v>0</v>
      </c>
      <c r="G3317">
        <v>3</v>
      </c>
      <c r="H3317" t="s">
        <v>24</v>
      </c>
      <c r="I3317">
        <v>2596</v>
      </c>
      <c r="J3317">
        <v>2</v>
      </c>
      <c r="K3317">
        <v>15</v>
      </c>
      <c r="L3317" t="s">
        <v>15568</v>
      </c>
      <c r="M3317" t="s">
        <v>23</v>
      </c>
      <c r="N3317" t="s">
        <v>23</v>
      </c>
      <c r="O3317" t="s">
        <v>25</v>
      </c>
      <c r="P3317" t="s">
        <v>26</v>
      </c>
      <c r="Q3317" t="s">
        <v>27</v>
      </c>
      <c r="R3317">
        <v>83.05</v>
      </c>
      <c r="S3317">
        <v>2030.25</v>
      </c>
      <c r="T3317" t="s">
        <v>30</v>
      </c>
      <c r="U3317" t="s">
        <v>69</v>
      </c>
    </row>
    <row r="3318" spans="1:21">
      <c r="A3318" t="s">
        <v>7884</v>
      </c>
      <c r="B3318" s="2">
        <v>45667</v>
      </c>
      <c r="C3318" t="s">
        <v>22</v>
      </c>
      <c r="D3318">
        <v>65</v>
      </c>
      <c r="E3318" t="s">
        <v>39</v>
      </c>
      <c r="F3318">
        <v>0</v>
      </c>
      <c r="G3318">
        <v>3</v>
      </c>
      <c r="H3318" t="s">
        <v>24</v>
      </c>
      <c r="I3318">
        <v>2015</v>
      </c>
      <c r="J3318">
        <v>0</v>
      </c>
      <c r="K3318">
        <v>7</v>
      </c>
      <c r="L3318" t="s">
        <v>15568</v>
      </c>
      <c r="M3318" t="s">
        <v>23</v>
      </c>
      <c r="N3318" t="s">
        <v>23</v>
      </c>
      <c r="O3318" t="s">
        <v>25</v>
      </c>
      <c r="P3318" t="s">
        <v>26</v>
      </c>
      <c r="Q3318" t="s">
        <v>27</v>
      </c>
      <c r="R3318">
        <v>84.8</v>
      </c>
      <c r="S3318">
        <v>823.52</v>
      </c>
      <c r="T3318" t="s">
        <v>30</v>
      </c>
      <c r="U3318" t="s">
        <v>69</v>
      </c>
    </row>
    <row r="3319" spans="1:21">
      <c r="A3319" t="s">
        <v>7886</v>
      </c>
      <c r="B3319" s="2">
        <v>45460</v>
      </c>
      <c r="C3319" t="s">
        <v>22</v>
      </c>
      <c r="D3319">
        <v>75</v>
      </c>
      <c r="E3319" t="s">
        <v>39</v>
      </c>
      <c r="F3319">
        <v>0</v>
      </c>
      <c r="G3319">
        <v>3</v>
      </c>
      <c r="H3319" t="s">
        <v>24</v>
      </c>
      <c r="I3319">
        <v>2075</v>
      </c>
      <c r="J3319">
        <v>0</v>
      </c>
      <c r="K3319">
        <v>14</v>
      </c>
      <c r="L3319" t="s">
        <v>97</v>
      </c>
      <c r="M3319" t="s">
        <v>23</v>
      </c>
      <c r="N3319" t="s">
        <v>23</v>
      </c>
      <c r="O3319" t="s">
        <v>25</v>
      </c>
      <c r="P3319" t="s">
        <v>26</v>
      </c>
      <c r="Q3319" t="s">
        <v>27</v>
      </c>
      <c r="R3319">
        <v>74.95</v>
      </c>
      <c r="S3319">
        <v>1225.94</v>
      </c>
      <c r="T3319" t="s">
        <v>59</v>
      </c>
      <c r="U3319" t="s">
        <v>241</v>
      </c>
    </row>
    <row r="3320" spans="1:21">
      <c r="A3320" t="s">
        <v>7888</v>
      </c>
      <c r="B3320" s="2">
        <v>44055</v>
      </c>
      <c r="C3320" t="s">
        <v>22</v>
      </c>
      <c r="D3320">
        <v>67</v>
      </c>
      <c r="E3320" t="s">
        <v>23</v>
      </c>
      <c r="F3320">
        <v>3</v>
      </c>
      <c r="G3320">
        <v>3</v>
      </c>
      <c r="H3320" t="s">
        <v>3686</v>
      </c>
      <c r="I3320">
        <v>4353</v>
      </c>
      <c r="J3320">
        <v>4</v>
      </c>
      <c r="K3320">
        <v>60</v>
      </c>
      <c r="L3320" t="s">
        <v>15568</v>
      </c>
      <c r="M3320" t="s">
        <v>23</v>
      </c>
      <c r="N3320" t="s">
        <v>23</v>
      </c>
      <c r="O3320" t="s">
        <v>25</v>
      </c>
      <c r="P3320" t="s">
        <v>202</v>
      </c>
      <c r="Q3320" t="s">
        <v>27</v>
      </c>
      <c r="R3320">
        <v>93.25</v>
      </c>
      <c r="S3320">
        <v>6955.35</v>
      </c>
    </row>
    <row r="3321" spans="1:21">
      <c r="A3321" t="s">
        <v>7890</v>
      </c>
      <c r="B3321" s="2">
        <v>44308</v>
      </c>
      <c r="C3321" t="s">
        <v>33</v>
      </c>
      <c r="D3321">
        <v>70</v>
      </c>
      <c r="E3321" t="s">
        <v>39</v>
      </c>
      <c r="F3321">
        <v>0</v>
      </c>
      <c r="G3321">
        <v>3</v>
      </c>
      <c r="H3321" t="s">
        <v>3686</v>
      </c>
      <c r="I3321">
        <v>5185</v>
      </c>
      <c r="J3321">
        <v>0</v>
      </c>
      <c r="K3321">
        <v>52</v>
      </c>
      <c r="L3321" t="s">
        <v>15568</v>
      </c>
      <c r="M3321" t="s">
        <v>39</v>
      </c>
      <c r="N3321" t="s">
        <v>23</v>
      </c>
      <c r="O3321" t="s">
        <v>49</v>
      </c>
      <c r="P3321" t="s">
        <v>164</v>
      </c>
      <c r="Q3321" t="s">
        <v>27</v>
      </c>
      <c r="R3321">
        <v>50.5</v>
      </c>
      <c r="S3321">
        <v>2566.3000000000002</v>
      </c>
    </row>
    <row r="3322" spans="1:21">
      <c r="A3322" t="s">
        <v>7893</v>
      </c>
      <c r="B3322" s="2">
        <v>44183</v>
      </c>
      <c r="C3322" t="s">
        <v>22</v>
      </c>
      <c r="D3322">
        <v>78</v>
      </c>
      <c r="E3322" t="s">
        <v>23</v>
      </c>
      <c r="F3322">
        <v>0</v>
      </c>
      <c r="G3322">
        <v>3</v>
      </c>
      <c r="H3322" t="s">
        <v>3686</v>
      </c>
      <c r="I3322">
        <v>6500</v>
      </c>
      <c r="J3322">
        <v>8</v>
      </c>
      <c r="K3322">
        <v>56</v>
      </c>
      <c r="L3322" t="s">
        <v>15568</v>
      </c>
      <c r="M3322" t="s">
        <v>23</v>
      </c>
      <c r="N3322" t="s">
        <v>23</v>
      </c>
      <c r="O3322" t="s">
        <v>49</v>
      </c>
      <c r="P3322" t="s">
        <v>164</v>
      </c>
      <c r="Q3322" t="s">
        <v>27</v>
      </c>
      <c r="R3322">
        <v>85.65</v>
      </c>
      <c r="S3322">
        <v>6598.53</v>
      </c>
    </row>
    <row r="3323" spans="1:21">
      <c r="A3323" t="s">
        <v>7895</v>
      </c>
      <c r="B3323" s="2">
        <v>44079</v>
      </c>
      <c r="C3323" t="s">
        <v>33</v>
      </c>
      <c r="D3323">
        <v>71</v>
      </c>
      <c r="E3323" t="s">
        <v>39</v>
      </c>
      <c r="F3323">
        <v>0</v>
      </c>
      <c r="G3323">
        <v>3</v>
      </c>
      <c r="H3323" t="s">
        <v>3686</v>
      </c>
      <c r="I3323">
        <v>5170</v>
      </c>
      <c r="J3323">
        <v>0</v>
      </c>
      <c r="K3323">
        <v>59</v>
      </c>
      <c r="L3323" t="s">
        <v>142</v>
      </c>
      <c r="M3323" t="s">
        <v>23</v>
      </c>
      <c r="N3323" t="s">
        <v>23</v>
      </c>
      <c r="O3323" t="s">
        <v>25</v>
      </c>
      <c r="P3323" t="s">
        <v>164</v>
      </c>
      <c r="Q3323" t="s">
        <v>27</v>
      </c>
      <c r="R3323">
        <v>89.75</v>
      </c>
      <c r="S3323">
        <v>7005.53</v>
      </c>
    </row>
    <row r="3324" spans="1:21">
      <c r="A3324" t="s">
        <v>7897</v>
      </c>
      <c r="B3324" s="2">
        <v>45419</v>
      </c>
      <c r="C3324" t="s">
        <v>33</v>
      </c>
      <c r="D3324">
        <v>80</v>
      </c>
      <c r="E3324" t="s">
        <v>23</v>
      </c>
      <c r="F3324">
        <v>0</v>
      </c>
      <c r="G3324">
        <v>3</v>
      </c>
      <c r="H3324" t="s">
        <v>3686</v>
      </c>
      <c r="I3324">
        <v>5868</v>
      </c>
      <c r="J3324">
        <v>5</v>
      </c>
      <c r="K3324">
        <v>15</v>
      </c>
      <c r="L3324" t="s">
        <v>97</v>
      </c>
      <c r="M3324" t="s">
        <v>23</v>
      </c>
      <c r="N3324" t="s">
        <v>23</v>
      </c>
      <c r="O3324" t="s">
        <v>25</v>
      </c>
      <c r="P3324" t="s">
        <v>164</v>
      </c>
      <c r="Q3324" t="s">
        <v>27</v>
      </c>
      <c r="R3324">
        <v>94.65</v>
      </c>
      <c r="S3324">
        <v>1852.65</v>
      </c>
    </row>
    <row r="3325" spans="1:21">
      <c r="A3325" t="s">
        <v>7899</v>
      </c>
      <c r="B3325" s="2">
        <v>44270</v>
      </c>
      <c r="C3325" t="s">
        <v>33</v>
      </c>
      <c r="D3325">
        <v>66</v>
      </c>
      <c r="E3325" t="s">
        <v>23</v>
      </c>
      <c r="F3325">
        <v>0</v>
      </c>
      <c r="G3325">
        <v>3</v>
      </c>
      <c r="H3325" t="s">
        <v>3686</v>
      </c>
      <c r="I3325">
        <v>5295</v>
      </c>
      <c r="J3325">
        <v>1</v>
      </c>
      <c r="K3325">
        <v>53</v>
      </c>
      <c r="L3325" t="s">
        <v>15568</v>
      </c>
      <c r="M3325" t="s">
        <v>23</v>
      </c>
      <c r="N3325" t="s">
        <v>39</v>
      </c>
      <c r="P3325" t="s">
        <v>164</v>
      </c>
      <c r="Q3325" t="s">
        <v>50</v>
      </c>
      <c r="R3325">
        <v>25.1</v>
      </c>
      <c r="S3325">
        <v>2284.19</v>
      </c>
    </row>
    <row r="3326" spans="1:21">
      <c r="A3326" t="s">
        <v>7901</v>
      </c>
      <c r="B3326" s="2">
        <v>45302</v>
      </c>
      <c r="C3326" t="s">
        <v>22</v>
      </c>
      <c r="D3326">
        <v>79</v>
      </c>
      <c r="E3326" t="s">
        <v>39</v>
      </c>
      <c r="F3326">
        <v>0</v>
      </c>
      <c r="G3326">
        <v>3</v>
      </c>
      <c r="H3326" t="s">
        <v>3686</v>
      </c>
      <c r="I3326">
        <v>4447</v>
      </c>
      <c r="J3326">
        <v>0</v>
      </c>
      <c r="K3326">
        <v>19</v>
      </c>
      <c r="L3326" t="s">
        <v>15568</v>
      </c>
      <c r="M3326" t="s">
        <v>23</v>
      </c>
      <c r="N3326" t="s">
        <v>23</v>
      </c>
      <c r="O3326" t="s">
        <v>25</v>
      </c>
      <c r="P3326" t="s">
        <v>26</v>
      </c>
      <c r="Q3326" t="s">
        <v>27</v>
      </c>
      <c r="R3326">
        <v>87.3</v>
      </c>
      <c r="S3326">
        <v>2203.5</v>
      </c>
    </row>
    <row r="3327" spans="1:21">
      <c r="A3327" t="s">
        <v>7903</v>
      </c>
      <c r="B3327" s="2">
        <v>45548</v>
      </c>
      <c r="C3327" t="s">
        <v>33</v>
      </c>
      <c r="D3327">
        <v>66</v>
      </c>
      <c r="E3327" t="s">
        <v>39</v>
      </c>
      <c r="F3327">
        <v>2</v>
      </c>
      <c r="G3327">
        <v>3</v>
      </c>
      <c r="H3327" t="s">
        <v>24</v>
      </c>
      <c r="I3327">
        <v>5674</v>
      </c>
      <c r="J3327">
        <v>0</v>
      </c>
      <c r="K3327">
        <v>11</v>
      </c>
      <c r="L3327" t="s">
        <v>15568</v>
      </c>
      <c r="M3327" t="s">
        <v>23</v>
      </c>
      <c r="N3327" t="s">
        <v>23</v>
      </c>
      <c r="O3327" t="s">
        <v>56</v>
      </c>
      <c r="P3327" t="s">
        <v>26</v>
      </c>
      <c r="Q3327" t="s">
        <v>27</v>
      </c>
      <c r="R3327">
        <v>97.85</v>
      </c>
      <c r="S3327">
        <v>1408.67</v>
      </c>
      <c r="T3327" t="s">
        <v>30</v>
      </c>
      <c r="U3327" t="s">
        <v>106</v>
      </c>
    </row>
    <row r="3328" spans="1:21">
      <c r="A3328" t="s">
        <v>7906</v>
      </c>
      <c r="B3328" s="2">
        <v>45829</v>
      </c>
      <c r="C3328" t="s">
        <v>33</v>
      </c>
      <c r="D3328">
        <v>48</v>
      </c>
      <c r="E3328" t="s">
        <v>23</v>
      </c>
      <c r="F3328">
        <v>0</v>
      </c>
      <c r="G3328">
        <v>3</v>
      </c>
      <c r="H3328" t="s">
        <v>24</v>
      </c>
      <c r="I3328">
        <v>5482</v>
      </c>
      <c r="J3328">
        <v>1</v>
      </c>
      <c r="K3328">
        <v>2</v>
      </c>
      <c r="L3328" t="s">
        <v>15568</v>
      </c>
      <c r="M3328" t="s">
        <v>39</v>
      </c>
      <c r="N3328" t="s">
        <v>23</v>
      </c>
      <c r="O3328" t="s">
        <v>56</v>
      </c>
      <c r="P3328" t="s">
        <v>26</v>
      </c>
      <c r="Q3328" t="s">
        <v>27</v>
      </c>
      <c r="R3328">
        <v>44.6</v>
      </c>
      <c r="S3328">
        <v>97.1</v>
      </c>
      <c r="T3328" t="s">
        <v>30</v>
      </c>
      <c r="U3328" t="s">
        <v>69</v>
      </c>
    </row>
    <row r="3329" spans="1:21">
      <c r="A3329" t="s">
        <v>7907</v>
      </c>
      <c r="B3329" s="2">
        <v>45741</v>
      </c>
      <c r="C3329" t="s">
        <v>33</v>
      </c>
      <c r="D3329">
        <v>23</v>
      </c>
      <c r="E3329" t="s">
        <v>39</v>
      </c>
      <c r="F3329">
        <v>0</v>
      </c>
      <c r="G3329">
        <v>3</v>
      </c>
      <c r="H3329" t="s">
        <v>24</v>
      </c>
      <c r="I3329">
        <v>4584</v>
      </c>
      <c r="J3329">
        <v>0</v>
      </c>
      <c r="K3329">
        <v>5</v>
      </c>
      <c r="L3329" t="s">
        <v>48</v>
      </c>
      <c r="M3329" t="s">
        <v>23</v>
      </c>
      <c r="N3329" t="s">
        <v>23</v>
      </c>
      <c r="O3329" t="s">
        <v>25</v>
      </c>
      <c r="P3329" t="s">
        <v>26</v>
      </c>
      <c r="Q3329" t="s">
        <v>27</v>
      </c>
      <c r="R3329">
        <v>89.35</v>
      </c>
      <c r="S3329">
        <v>512.25</v>
      </c>
      <c r="T3329" t="s">
        <v>64</v>
      </c>
      <c r="U3329" t="s">
        <v>234</v>
      </c>
    </row>
    <row r="3330" spans="1:21">
      <c r="A3330" t="s">
        <v>7909</v>
      </c>
      <c r="B3330" s="2">
        <v>45841</v>
      </c>
      <c r="C3330" t="s">
        <v>33</v>
      </c>
      <c r="D3330">
        <v>30</v>
      </c>
      <c r="E3330" t="s">
        <v>39</v>
      </c>
      <c r="F3330">
        <v>0</v>
      </c>
      <c r="G3330">
        <v>3</v>
      </c>
      <c r="H3330" t="s">
        <v>24</v>
      </c>
      <c r="I3330">
        <v>3351</v>
      </c>
      <c r="J3330">
        <v>0</v>
      </c>
      <c r="K3330">
        <v>1</v>
      </c>
      <c r="L3330" t="s">
        <v>48</v>
      </c>
      <c r="M3330" t="s">
        <v>39</v>
      </c>
      <c r="N3330" t="s">
        <v>23</v>
      </c>
      <c r="O3330" t="s">
        <v>56</v>
      </c>
      <c r="P3330" t="s">
        <v>26</v>
      </c>
      <c r="Q3330" t="s">
        <v>27</v>
      </c>
      <c r="R3330">
        <v>35.75</v>
      </c>
      <c r="S3330">
        <v>35.75</v>
      </c>
      <c r="T3330" t="s">
        <v>59</v>
      </c>
      <c r="U3330" t="s">
        <v>60</v>
      </c>
    </row>
    <row r="3331" spans="1:21">
      <c r="A3331" t="s">
        <v>7910</v>
      </c>
      <c r="B3331" s="2">
        <v>45847</v>
      </c>
      <c r="C3331" t="s">
        <v>33</v>
      </c>
      <c r="D3331">
        <v>47</v>
      </c>
      <c r="E3331" t="s">
        <v>39</v>
      </c>
      <c r="F3331">
        <v>0</v>
      </c>
      <c r="G3331">
        <v>3</v>
      </c>
      <c r="H3331" t="s">
        <v>24</v>
      </c>
      <c r="I3331">
        <v>5955</v>
      </c>
      <c r="J3331">
        <v>0</v>
      </c>
      <c r="K3331">
        <v>1</v>
      </c>
      <c r="L3331" t="s">
        <v>48</v>
      </c>
      <c r="M3331" t="s">
        <v>23</v>
      </c>
      <c r="N3331" t="s">
        <v>23</v>
      </c>
      <c r="O3331" t="s">
        <v>49</v>
      </c>
      <c r="P3331" t="s">
        <v>26</v>
      </c>
      <c r="Q3331" t="s">
        <v>27</v>
      </c>
      <c r="R3331">
        <v>44.1</v>
      </c>
      <c r="S3331">
        <v>48.51</v>
      </c>
      <c r="T3331" t="s">
        <v>30</v>
      </c>
      <c r="U3331" t="s">
        <v>69</v>
      </c>
    </row>
    <row r="3332" spans="1:21">
      <c r="A3332" t="s">
        <v>7912</v>
      </c>
      <c r="B3332" s="2">
        <v>45599</v>
      </c>
      <c r="C3332" t="s">
        <v>33</v>
      </c>
      <c r="D3332">
        <v>31</v>
      </c>
      <c r="E3332" t="s">
        <v>39</v>
      </c>
      <c r="F3332">
        <v>0</v>
      </c>
      <c r="G3332">
        <v>3</v>
      </c>
      <c r="H3332" t="s">
        <v>24</v>
      </c>
      <c r="I3332">
        <v>2578</v>
      </c>
      <c r="J3332">
        <v>0</v>
      </c>
      <c r="K3332">
        <v>9</v>
      </c>
      <c r="L3332" t="s">
        <v>48</v>
      </c>
      <c r="M3332" t="s">
        <v>23</v>
      </c>
      <c r="N3332" t="s">
        <v>23</v>
      </c>
      <c r="O3332" t="s">
        <v>25</v>
      </c>
      <c r="P3332" t="s">
        <v>26</v>
      </c>
      <c r="Q3332" t="s">
        <v>27</v>
      </c>
      <c r="R3332">
        <v>90.8</v>
      </c>
      <c r="S3332">
        <v>821.81</v>
      </c>
      <c r="T3332" t="s">
        <v>36</v>
      </c>
      <c r="U3332" t="s">
        <v>46</v>
      </c>
    </row>
    <row r="3333" spans="1:21">
      <c r="A3333" t="s">
        <v>7914</v>
      </c>
      <c r="B3333" s="2">
        <v>43975</v>
      </c>
      <c r="C3333" t="s">
        <v>33</v>
      </c>
      <c r="D3333">
        <v>53</v>
      </c>
      <c r="E3333" t="s">
        <v>39</v>
      </c>
      <c r="F3333">
        <v>0</v>
      </c>
      <c r="G3333">
        <v>3</v>
      </c>
      <c r="H3333" t="s">
        <v>3686</v>
      </c>
      <c r="I3333">
        <v>4595</v>
      </c>
      <c r="J3333">
        <v>0</v>
      </c>
      <c r="K3333">
        <v>63</v>
      </c>
      <c r="L3333" t="s">
        <v>142</v>
      </c>
      <c r="M3333" t="s">
        <v>23</v>
      </c>
      <c r="N3333" t="s">
        <v>23</v>
      </c>
      <c r="O3333" t="s">
        <v>49</v>
      </c>
      <c r="P3333" t="s">
        <v>164</v>
      </c>
      <c r="Q3333" t="s">
        <v>50</v>
      </c>
      <c r="R3333">
        <v>79.849999999999994</v>
      </c>
      <c r="S3333">
        <v>5669.11</v>
      </c>
    </row>
    <row r="3334" spans="1:21">
      <c r="A3334" t="s">
        <v>7916</v>
      </c>
      <c r="B3334" s="2">
        <v>44456</v>
      </c>
      <c r="C3334" t="s">
        <v>33</v>
      </c>
      <c r="D3334">
        <v>36</v>
      </c>
      <c r="E3334" t="s">
        <v>23</v>
      </c>
      <c r="F3334">
        <v>0</v>
      </c>
      <c r="G3334">
        <v>3</v>
      </c>
      <c r="H3334" t="s">
        <v>3686</v>
      </c>
      <c r="I3334">
        <v>4488</v>
      </c>
      <c r="J3334">
        <v>3</v>
      </c>
      <c r="K3334">
        <v>47</v>
      </c>
      <c r="L3334" t="s">
        <v>142</v>
      </c>
      <c r="M3334" t="s">
        <v>23</v>
      </c>
      <c r="N3334" t="s">
        <v>23</v>
      </c>
      <c r="O3334" t="s">
        <v>25</v>
      </c>
      <c r="P3334" t="s">
        <v>26</v>
      </c>
      <c r="Q3334" t="s">
        <v>27</v>
      </c>
      <c r="R3334">
        <v>100.5</v>
      </c>
      <c r="S3334">
        <v>6500.15</v>
      </c>
    </row>
    <row r="3335" spans="1:21">
      <c r="A3335" t="s">
        <v>7918</v>
      </c>
      <c r="B3335" s="2">
        <v>44830</v>
      </c>
      <c r="C3335" t="s">
        <v>22</v>
      </c>
      <c r="D3335">
        <v>34</v>
      </c>
      <c r="E3335" t="s">
        <v>39</v>
      </c>
      <c r="F3335">
        <v>0</v>
      </c>
      <c r="G3335">
        <v>3</v>
      </c>
      <c r="H3335" t="s">
        <v>3686</v>
      </c>
      <c r="I3335">
        <v>2075</v>
      </c>
      <c r="J3335">
        <v>0</v>
      </c>
      <c r="K3335">
        <v>35</v>
      </c>
      <c r="L3335" t="s">
        <v>15568</v>
      </c>
      <c r="M3335" t="s">
        <v>23</v>
      </c>
      <c r="N3335" t="s">
        <v>23</v>
      </c>
      <c r="O3335" t="s">
        <v>49</v>
      </c>
      <c r="P3335" t="s">
        <v>202</v>
      </c>
      <c r="Q3335" t="s">
        <v>84</v>
      </c>
      <c r="R3335">
        <v>61.2</v>
      </c>
      <c r="S3335">
        <v>3364.5</v>
      </c>
    </row>
    <row r="3336" spans="1:21">
      <c r="A3336" t="s">
        <v>7920</v>
      </c>
      <c r="B3336" s="2">
        <v>43703</v>
      </c>
      <c r="C3336" t="s">
        <v>22</v>
      </c>
      <c r="D3336">
        <v>24</v>
      </c>
      <c r="E3336" t="s">
        <v>23</v>
      </c>
      <c r="F3336">
        <v>1</v>
      </c>
      <c r="G3336">
        <v>3</v>
      </c>
      <c r="H3336" t="s">
        <v>3686</v>
      </c>
      <c r="I3336">
        <v>6486</v>
      </c>
      <c r="J3336">
        <v>2</v>
      </c>
      <c r="K3336">
        <v>72</v>
      </c>
      <c r="L3336" t="s">
        <v>15568</v>
      </c>
      <c r="M3336" t="s">
        <v>23</v>
      </c>
      <c r="N3336" t="s">
        <v>23</v>
      </c>
      <c r="O3336" t="s">
        <v>25</v>
      </c>
      <c r="P3336" t="s">
        <v>164</v>
      </c>
      <c r="Q3336" t="s">
        <v>50</v>
      </c>
      <c r="R3336">
        <v>112.6</v>
      </c>
      <c r="S3336">
        <v>9372.25</v>
      </c>
    </row>
    <row r="3337" spans="1:21">
      <c r="A3337" t="s">
        <v>7923</v>
      </c>
      <c r="B3337" s="2">
        <v>45404</v>
      </c>
      <c r="C3337" t="s">
        <v>33</v>
      </c>
      <c r="D3337">
        <v>47</v>
      </c>
      <c r="E3337" t="s">
        <v>23</v>
      </c>
      <c r="F3337">
        <v>1</v>
      </c>
      <c r="G3337">
        <v>3</v>
      </c>
      <c r="H3337" t="s">
        <v>3686</v>
      </c>
      <c r="I3337">
        <v>2683</v>
      </c>
      <c r="J3337">
        <v>8</v>
      </c>
      <c r="K3337">
        <v>16</v>
      </c>
      <c r="L3337" t="s">
        <v>97</v>
      </c>
      <c r="M3337" t="s">
        <v>23</v>
      </c>
      <c r="N3337" t="s">
        <v>23</v>
      </c>
      <c r="O3337" t="s">
        <v>25</v>
      </c>
      <c r="P3337" t="s">
        <v>26</v>
      </c>
      <c r="Q3337" t="s">
        <v>27</v>
      </c>
      <c r="R3337">
        <v>112.95</v>
      </c>
      <c r="S3337">
        <v>2625.75</v>
      </c>
    </row>
    <row r="3338" spans="1:21">
      <c r="A3338" t="s">
        <v>7925</v>
      </c>
      <c r="B3338" s="2">
        <v>44176</v>
      </c>
      <c r="C3338" t="s">
        <v>22</v>
      </c>
      <c r="D3338">
        <v>49</v>
      </c>
      <c r="E3338" t="s">
        <v>23</v>
      </c>
      <c r="F3338">
        <v>0</v>
      </c>
      <c r="G3338">
        <v>3</v>
      </c>
      <c r="H3338" t="s">
        <v>3686</v>
      </c>
      <c r="I3338">
        <v>5800</v>
      </c>
      <c r="J3338">
        <v>1</v>
      </c>
      <c r="K3338">
        <v>56</v>
      </c>
      <c r="L3338" t="s">
        <v>15568</v>
      </c>
      <c r="M3338" t="s">
        <v>23</v>
      </c>
      <c r="N3338" t="s">
        <v>23</v>
      </c>
      <c r="O3338" t="s">
        <v>25</v>
      </c>
      <c r="P3338" t="s">
        <v>202</v>
      </c>
      <c r="Q3338" t="s">
        <v>27</v>
      </c>
      <c r="R3338">
        <v>107.25</v>
      </c>
      <c r="S3338">
        <v>6841.38</v>
      </c>
    </row>
    <row r="3339" spans="1:21">
      <c r="A3339" t="s">
        <v>7927</v>
      </c>
      <c r="B3339" s="2">
        <v>45391</v>
      </c>
      <c r="C3339" t="s">
        <v>22</v>
      </c>
      <c r="D3339">
        <v>53</v>
      </c>
      <c r="E3339" t="s">
        <v>39</v>
      </c>
      <c r="F3339">
        <v>0</v>
      </c>
      <c r="G3339">
        <v>3</v>
      </c>
      <c r="H3339" t="s">
        <v>3686</v>
      </c>
      <c r="I3339">
        <v>2893</v>
      </c>
      <c r="J3339">
        <v>0</v>
      </c>
      <c r="K3339">
        <v>16</v>
      </c>
      <c r="L3339" t="s">
        <v>15568</v>
      </c>
      <c r="M3339" t="s">
        <v>23</v>
      </c>
      <c r="N3339" t="s">
        <v>23</v>
      </c>
      <c r="O3339" t="s">
        <v>25</v>
      </c>
      <c r="P3339" t="s">
        <v>26</v>
      </c>
      <c r="Q3339" t="s">
        <v>50</v>
      </c>
      <c r="R3339">
        <v>74.55</v>
      </c>
      <c r="S3339">
        <v>1783.62</v>
      </c>
    </row>
    <row r="3340" spans="1:21">
      <c r="A3340" t="s">
        <v>7929</v>
      </c>
      <c r="B3340" s="2">
        <v>43744</v>
      </c>
      <c r="C3340" t="s">
        <v>22</v>
      </c>
      <c r="D3340">
        <v>21</v>
      </c>
      <c r="E3340" t="s">
        <v>23</v>
      </c>
      <c r="F3340">
        <v>0</v>
      </c>
      <c r="G3340">
        <v>3</v>
      </c>
      <c r="H3340" t="s">
        <v>3686</v>
      </c>
      <c r="I3340">
        <v>5715</v>
      </c>
      <c r="J3340">
        <v>10</v>
      </c>
      <c r="K3340">
        <v>70</v>
      </c>
      <c r="L3340" t="s">
        <v>316</v>
      </c>
      <c r="M3340" t="s">
        <v>23</v>
      </c>
      <c r="N3340" t="s">
        <v>23</v>
      </c>
      <c r="O3340" t="s">
        <v>49</v>
      </c>
      <c r="P3340" t="s">
        <v>164</v>
      </c>
      <c r="Q3340" t="s">
        <v>50</v>
      </c>
      <c r="R3340">
        <v>80.150000000000006</v>
      </c>
      <c r="S3340">
        <v>7285.75</v>
      </c>
    </row>
    <row r="3341" spans="1:21">
      <c r="A3341" t="s">
        <v>7931</v>
      </c>
      <c r="B3341" s="2">
        <v>43691</v>
      </c>
      <c r="C3341" t="s">
        <v>33</v>
      </c>
      <c r="D3341">
        <v>28</v>
      </c>
      <c r="E3341" t="s">
        <v>23</v>
      </c>
      <c r="F3341">
        <v>0</v>
      </c>
      <c r="G3341">
        <v>3</v>
      </c>
      <c r="H3341" t="s">
        <v>3686</v>
      </c>
      <c r="I3341">
        <v>5678</v>
      </c>
      <c r="J3341">
        <v>7</v>
      </c>
      <c r="K3341">
        <v>72</v>
      </c>
      <c r="L3341" t="s">
        <v>15568</v>
      </c>
      <c r="M3341" t="s">
        <v>23</v>
      </c>
      <c r="N3341" t="s">
        <v>23</v>
      </c>
      <c r="O3341" t="s">
        <v>25</v>
      </c>
      <c r="P3341" t="s">
        <v>164</v>
      </c>
      <c r="Q3341" t="s">
        <v>50</v>
      </c>
      <c r="R3341">
        <v>105</v>
      </c>
      <c r="S3341">
        <v>8063.56</v>
      </c>
    </row>
    <row r="3342" spans="1:21">
      <c r="A3342" t="s">
        <v>7933</v>
      </c>
      <c r="B3342" s="2">
        <v>44920</v>
      </c>
      <c r="C3342" t="s">
        <v>33</v>
      </c>
      <c r="D3342">
        <v>44</v>
      </c>
      <c r="E3342" t="s">
        <v>23</v>
      </c>
      <c r="F3342">
        <v>1</v>
      </c>
      <c r="G3342">
        <v>3</v>
      </c>
      <c r="H3342" t="s">
        <v>3686</v>
      </c>
      <c r="I3342">
        <v>5324</v>
      </c>
      <c r="J3342">
        <v>1</v>
      </c>
      <c r="K3342">
        <v>32</v>
      </c>
      <c r="L3342" t="s">
        <v>40</v>
      </c>
      <c r="M3342" t="s">
        <v>23</v>
      </c>
      <c r="N3342" t="s">
        <v>23</v>
      </c>
      <c r="O3342" t="s">
        <v>56</v>
      </c>
      <c r="P3342" t="s">
        <v>26</v>
      </c>
      <c r="Q3342" t="s">
        <v>27</v>
      </c>
      <c r="R3342">
        <v>76.3</v>
      </c>
      <c r="S3342">
        <v>3441.91</v>
      </c>
    </row>
    <row r="3343" spans="1:21">
      <c r="A3343" t="s">
        <v>7936</v>
      </c>
      <c r="B3343" s="2">
        <v>45281</v>
      </c>
      <c r="C3343" t="s">
        <v>33</v>
      </c>
      <c r="D3343">
        <v>54</v>
      </c>
      <c r="E3343" t="s">
        <v>23</v>
      </c>
      <c r="F3343">
        <v>3</v>
      </c>
      <c r="G3343">
        <v>3</v>
      </c>
      <c r="H3343" t="s">
        <v>3686</v>
      </c>
      <c r="I3343">
        <v>3402</v>
      </c>
      <c r="J3343">
        <v>4</v>
      </c>
      <c r="K3343">
        <v>20</v>
      </c>
      <c r="L3343" t="s">
        <v>15568</v>
      </c>
      <c r="M3343" t="s">
        <v>23</v>
      </c>
      <c r="N3343" t="s">
        <v>39</v>
      </c>
      <c r="P3343" t="s">
        <v>26</v>
      </c>
      <c r="Q3343" t="s">
        <v>27</v>
      </c>
      <c r="R3343">
        <v>20</v>
      </c>
      <c r="S3343">
        <v>1179.92</v>
      </c>
    </row>
    <row r="3344" spans="1:21">
      <c r="A3344" t="s">
        <v>7938</v>
      </c>
      <c r="B3344" s="2">
        <v>45510</v>
      </c>
      <c r="C3344" t="s">
        <v>33</v>
      </c>
      <c r="D3344">
        <v>21</v>
      </c>
      <c r="E3344" t="s">
        <v>39</v>
      </c>
      <c r="F3344">
        <v>0</v>
      </c>
      <c r="G3344">
        <v>3</v>
      </c>
      <c r="H3344" t="s">
        <v>3686</v>
      </c>
      <c r="I3344">
        <v>5007</v>
      </c>
      <c r="J3344">
        <v>0</v>
      </c>
      <c r="K3344">
        <v>12</v>
      </c>
      <c r="L3344" t="s">
        <v>97</v>
      </c>
      <c r="M3344" t="s">
        <v>23</v>
      </c>
      <c r="N3344" t="s">
        <v>23</v>
      </c>
      <c r="O3344" t="s">
        <v>49</v>
      </c>
      <c r="P3344" t="s">
        <v>26</v>
      </c>
      <c r="Q3344" t="s">
        <v>27</v>
      </c>
      <c r="R3344">
        <v>49.4</v>
      </c>
      <c r="S3344">
        <v>907.33</v>
      </c>
    </row>
    <row r="3345" spans="1:19">
      <c r="A3345" t="s">
        <v>7940</v>
      </c>
      <c r="B3345" s="2">
        <v>45006</v>
      </c>
      <c r="C3345" t="s">
        <v>22</v>
      </c>
      <c r="D3345">
        <v>20</v>
      </c>
      <c r="E3345" t="s">
        <v>23</v>
      </c>
      <c r="F3345">
        <v>0</v>
      </c>
      <c r="G3345">
        <v>3</v>
      </c>
      <c r="H3345" t="s">
        <v>3686</v>
      </c>
      <c r="I3345">
        <v>2568</v>
      </c>
      <c r="J3345">
        <v>4</v>
      </c>
      <c r="K3345">
        <v>29</v>
      </c>
      <c r="L3345" t="s">
        <v>15568</v>
      </c>
      <c r="M3345" t="s">
        <v>23</v>
      </c>
      <c r="N3345" t="s">
        <v>23</v>
      </c>
      <c r="O3345" t="s">
        <v>25</v>
      </c>
      <c r="P3345" t="s">
        <v>26</v>
      </c>
      <c r="Q3345" t="s">
        <v>27</v>
      </c>
      <c r="R3345">
        <v>85.8</v>
      </c>
      <c r="S3345">
        <v>3735.75</v>
      </c>
    </row>
    <row r="3346" spans="1:19">
      <c r="A3346" t="s">
        <v>7942</v>
      </c>
      <c r="B3346" s="2">
        <v>45790</v>
      </c>
      <c r="C3346" t="s">
        <v>33</v>
      </c>
      <c r="D3346">
        <v>62</v>
      </c>
      <c r="E3346" t="s">
        <v>39</v>
      </c>
      <c r="F3346">
        <v>0</v>
      </c>
      <c r="G3346">
        <v>3</v>
      </c>
      <c r="H3346" t="s">
        <v>3751</v>
      </c>
      <c r="I3346">
        <v>2813</v>
      </c>
      <c r="J3346">
        <v>0</v>
      </c>
      <c r="K3346">
        <v>3</v>
      </c>
      <c r="L3346" t="s">
        <v>15568</v>
      </c>
      <c r="M3346" t="s">
        <v>23</v>
      </c>
      <c r="N3346" t="s">
        <v>23</v>
      </c>
      <c r="O3346" t="s">
        <v>25</v>
      </c>
      <c r="P3346" t="s">
        <v>26</v>
      </c>
      <c r="Q3346" t="s">
        <v>27</v>
      </c>
      <c r="R3346">
        <v>95.4</v>
      </c>
      <c r="S3346">
        <v>344.18</v>
      </c>
    </row>
    <row r="3347" spans="1:19">
      <c r="A3347" t="s">
        <v>7944</v>
      </c>
      <c r="B3347" s="2">
        <v>45786</v>
      </c>
      <c r="C3347" t="s">
        <v>22</v>
      </c>
      <c r="D3347">
        <v>52</v>
      </c>
      <c r="E3347" t="s">
        <v>39</v>
      </c>
      <c r="F3347">
        <v>0</v>
      </c>
      <c r="G3347">
        <v>3</v>
      </c>
      <c r="H3347" t="s">
        <v>3751</v>
      </c>
      <c r="I3347">
        <v>5653</v>
      </c>
      <c r="J3347">
        <v>0</v>
      </c>
      <c r="K3347">
        <v>3</v>
      </c>
      <c r="L3347" t="s">
        <v>48</v>
      </c>
      <c r="M3347" t="s">
        <v>23</v>
      </c>
      <c r="N3347" t="s">
        <v>23</v>
      </c>
      <c r="O3347" t="s">
        <v>25</v>
      </c>
      <c r="P3347" t="s">
        <v>26</v>
      </c>
      <c r="Q3347" t="s">
        <v>27</v>
      </c>
      <c r="R3347">
        <v>107.95</v>
      </c>
      <c r="S3347">
        <v>356.58</v>
      </c>
    </row>
    <row r="3348" spans="1:19">
      <c r="A3348" t="s">
        <v>7946</v>
      </c>
      <c r="B3348" s="2">
        <v>44965</v>
      </c>
      <c r="C3348" t="s">
        <v>22</v>
      </c>
      <c r="D3348">
        <v>42</v>
      </c>
      <c r="E3348" t="s">
        <v>23</v>
      </c>
      <c r="F3348">
        <v>3</v>
      </c>
      <c r="G3348">
        <v>3</v>
      </c>
      <c r="H3348" t="s">
        <v>3686</v>
      </c>
      <c r="I3348">
        <v>3047</v>
      </c>
      <c r="J3348">
        <v>6</v>
      </c>
      <c r="K3348">
        <v>30</v>
      </c>
      <c r="L3348" t="s">
        <v>15568</v>
      </c>
      <c r="M3348" t="s">
        <v>23</v>
      </c>
      <c r="N3348" t="s">
        <v>39</v>
      </c>
      <c r="P3348" t="s">
        <v>164</v>
      </c>
      <c r="Q3348" t="s">
        <v>50</v>
      </c>
      <c r="R3348">
        <v>21.25</v>
      </c>
      <c r="S3348">
        <v>1911.9</v>
      </c>
    </row>
    <row r="3349" spans="1:19">
      <c r="A3349" t="s">
        <v>7949</v>
      </c>
      <c r="B3349" s="2">
        <v>44976</v>
      </c>
      <c r="C3349" t="s">
        <v>22</v>
      </c>
      <c r="D3349">
        <v>58</v>
      </c>
      <c r="E3349" t="s">
        <v>39</v>
      </c>
      <c r="F3349">
        <v>0</v>
      </c>
      <c r="G3349">
        <v>3</v>
      </c>
      <c r="H3349" t="s">
        <v>3686</v>
      </c>
      <c r="I3349">
        <v>5445</v>
      </c>
      <c r="J3349">
        <v>0</v>
      </c>
      <c r="K3349">
        <v>30</v>
      </c>
      <c r="L3349" t="s">
        <v>40</v>
      </c>
      <c r="M3349" t="s">
        <v>23</v>
      </c>
      <c r="N3349" t="s">
        <v>23</v>
      </c>
      <c r="O3349" t="s">
        <v>56</v>
      </c>
      <c r="P3349" t="s">
        <v>164</v>
      </c>
      <c r="Q3349" t="s">
        <v>84</v>
      </c>
      <c r="R3349">
        <v>55.65</v>
      </c>
      <c r="S3349">
        <v>3065.65</v>
      </c>
    </row>
    <row r="3350" spans="1:19">
      <c r="A3350" t="s">
        <v>7951</v>
      </c>
      <c r="B3350" s="2">
        <v>43790</v>
      </c>
      <c r="C3350" t="s">
        <v>22</v>
      </c>
      <c r="D3350">
        <v>35</v>
      </c>
      <c r="E3350" t="s">
        <v>23</v>
      </c>
      <c r="F3350">
        <v>0</v>
      </c>
      <c r="G3350">
        <v>3</v>
      </c>
      <c r="H3350" t="s">
        <v>3686</v>
      </c>
      <c r="I3350">
        <v>5345</v>
      </c>
      <c r="J3350">
        <v>10</v>
      </c>
      <c r="K3350">
        <v>69</v>
      </c>
      <c r="L3350" t="s">
        <v>15568</v>
      </c>
      <c r="M3350" t="s">
        <v>23</v>
      </c>
      <c r="N3350" t="s">
        <v>23</v>
      </c>
      <c r="O3350" t="s">
        <v>49</v>
      </c>
      <c r="P3350" t="s">
        <v>164</v>
      </c>
      <c r="Q3350" t="s">
        <v>50</v>
      </c>
      <c r="R3350">
        <v>84.7</v>
      </c>
      <c r="S3350">
        <v>9216.43</v>
      </c>
    </row>
    <row r="3351" spans="1:19">
      <c r="A3351" t="s">
        <v>7953</v>
      </c>
      <c r="B3351" s="2">
        <v>43810</v>
      </c>
      <c r="C3351" t="s">
        <v>22</v>
      </c>
      <c r="D3351">
        <v>41</v>
      </c>
      <c r="E3351" t="s">
        <v>23</v>
      </c>
      <c r="F3351">
        <v>3</v>
      </c>
      <c r="G3351">
        <v>3</v>
      </c>
      <c r="H3351" t="s">
        <v>3686</v>
      </c>
      <c r="I3351">
        <v>6492</v>
      </c>
      <c r="J3351">
        <v>4</v>
      </c>
      <c r="K3351">
        <v>68</v>
      </c>
      <c r="L3351" t="s">
        <v>316</v>
      </c>
      <c r="M3351" t="s">
        <v>23</v>
      </c>
      <c r="N3351" t="s">
        <v>39</v>
      </c>
      <c r="P3351" t="s">
        <v>164</v>
      </c>
      <c r="Q3351" t="s">
        <v>27</v>
      </c>
      <c r="R3351">
        <v>19.95</v>
      </c>
      <c r="S3351">
        <v>2646.25</v>
      </c>
    </row>
    <row r="3352" spans="1:19">
      <c r="A3352" t="s">
        <v>7955</v>
      </c>
      <c r="B3352" s="2">
        <v>45751</v>
      </c>
      <c r="C3352" t="s">
        <v>33</v>
      </c>
      <c r="D3352">
        <v>47</v>
      </c>
      <c r="E3352" t="s">
        <v>39</v>
      </c>
      <c r="F3352">
        <v>0</v>
      </c>
      <c r="G3352">
        <v>3</v>
      </c>
      <c r="H3352" t="s">
        <v>3686</v>
      </c>
      <c r="I3352">
        <v>3132</v>
      </c>
      <c r="J3352">
        <v>0</v>
      </c>
      <c r="K3352">
        <v>4</v>
      </c>
      <c r="L3352" t="s">
        <v>15568</v>
      </c>
      <c r="M3352" t="s">
        <v>23</v>
      </c>
      <c r="N3352" t="s">
        <v>23</v>
      </c>
      <c r="O3352" t="s">
        <v>25</v>
      </c>
      <c r="P3352" t="s">
        <v>26</v>
      </c>
      <c r="Q3352" t="s">
        <v>50</v>
      </c>
      <c r="R3352">
        <v>80.3</v>
      </c>
      <c r="S3352">
        <v>479.16</v>
      </c>
    </row>
    <row r="3353" spans="1:19">
      <c r="A3353" t="s">
        <v>7957</v>
      </c>
      <c r="B3353" s="2">
        <v>43825</v>
      </c>
      <c r="C3353" t="s">
        <v>33</v>
      </c>
      <c r="D3353">
        <v>26</v>
      </c>
      <c r="E3353" t="s">
        <v>39</v>
      </c>
      <c r="F3353">
        <v>0</v>
      </c>
      <c r="G3353">
        <v>3</v>
      </c>
      <c r="H3353" t="s">
        <v>3686</v>
      </c>
      <c r="I3353">
        <v>5308</v>
      </c>
      <c r="J3353">
        <v>0</v>
      </c>
      <c r="K3353">
        <v>68</v>
      </c>
      <c r="L3353" t="s">
        <v>316</v>
      </c>
      <c r="M3353" t="s">
        <v>23</v>
      </c>
      <c r="N3353" t="s">
        <v>23</v>
      </c>
      <c r="O3353" t="s">
        <v>56</v>
      </c>
      <c r="P3353" t="s">
        <v>164</v>
      </c>
      <c r="Q3353" t="s">
        <v>50</v>
      </c>
      <c r="R3353">
        <v>82.45</v>
      </c>
      <c r="S3353">
        <v>6747.08</v>
      </c>
    </row>
    <row r="3354" spans="1:19">
      <c r="A3354" t="s">
        <v>7959</v>
      </c>
      <c r="B3354" s="2">
        <v>43943</v>
      </c>
      <c r="C3354" t="s">
        <v>33</v>
      </c>
      <c r="D3354">
        <v>21</v>
      </c>
      <c r="E3354" t="s">
        <v>23</v>
      </c>
      <c r="F3354">
        <v>2</v>
      </c>
      <c r="G3354">
        <v>3</v>
      </c>
      <c r="H3354" t="s">
        <v>3686</v>
      </c>
      <c r="I3354">
        <v>4915</v>
      </c>
      <c r="J3354">
        <v>0</v>
      </c>
      <c r="K3354">
        <v>64</v>
      </c>
      <c r="L3354" t="s">
        <v>142</v>
      </c>
      <c r="M3354" t="s">
        <v>23</v>
      </c>
      <c r="N3354" t="s">
        <v>23</v>
      </c>
      <c r="O3354" t="s">
        <v>25</v>
      </c>
      <c r="P3354" t="s">
        <v>26</v>
      </c>
      <c r="Q3354" t="s">
        <v>27</v>
      </c>
      <c r="R3354">
        <v>86.8</v>
      </c>
      <c r="S3354">
        <v>7102.61</v>
      </c>
    </row>
    <row r="3355" spans="1:19">
      <c r="A3355" t="s">
        <v>7961</v>
      </c>
      <c r="B3355" s="2">
        <v>44988</v>
      </c>
      <c r="C3355" t="s">
        <v>22</v>
      </c>
      <c r="D3355">
        <v>31</v>
      </c>
      <c r="E3355" t="s">
        <v>23</v>
      </c>
      <c r="F3355">
        <v>3</v>
      </c>
      <c r="G3355">
        <v>3</v>
      </c>
      <c r="H3355" t="s">
        <v>3686</v>
      </c>
      <c r="I3355">
        <v>5138</v>
      </c>
      <c r="J3355">
        <v>6</v>
      </c>
      <c r="K3355">
        <v>29</v>
      </c>
      <c r="L3355" t="s">
        <v>15568</v>
      </c>
      <c r="M3355" t="s">
        <v>39</v>
      </c>
      <c r="N3355" t="s">
        <v>23</v>
      </c>
      <c r="O3355" t="s">
        <v>49</v>
      </c>
      <c r="P3355" t="s">
        <v>202</v>
      </c>
      <c r="Q3355" t="s">
        <v>50</v>
      </c>
      <c r="R3355">
        <v>55.35</v>
      </c>
      <c r="S3355">
        <v>1636.95</v>
      </c>
    </row>
    <row r="3356" spans="1:19">
      <c r="A3356" t="s">
        <v>7963</v>
      </c>
      <c r="B3356" s="2">
        <v>45527</v>
      </c>
      <c r="C3356" t="s">
        <v>22</v>
      </c>
      <c r="D3356">
        <v>62</v>
      </c>
      <c r="E3356" t="s">
        <v>39</v>
      </c>
      <c r="F3356">
        <v>0</v>
      </c>
      <c r="G3356">
        <v>3</v>
      </c>
      <c r="H3356" t="s">
        <v>3686</v>
      </c>
      <c r="I3356">
        <v>2916</v>
      </c>
      <c r="J3356">
        <v>0</v>
      </c>
      <c r="K3356">
        <v>12</v>
      </c>
      <c r="L3356" t="s">
        <v>15568</v>
      </c>
      <c r="M3356" t="s">
        <v>23</v>
      </c>
      <c r="N3356" t="s">
        <v>23</v>
      </c>
      <c r="O3356" t="s">
        <v>25</v>
      </c>
      <c r="P3356" t="s">
        <v>26</v>
      </c>
      <c r="Q3356" t="s">
        <v>27</v>
      </c>
      <c r="R3356">
        <v>81.45</v>
      </c>
      <c r="S3356">
        <v>1044.48</v>
      </c>
    </row>
    <row r="3357" spans="1:19">
      <c r="A3357" t="s">
        <v>7965</v>
      </c>
      <c r="B3357" s="2">
        <v>45602</v>
      </c>
      <c r="C3357" t="s">
        <v>33</v>
      </c>
      <c r="D3357">
        <v>32</v>
      </c>
      <c r="E3357" t="s">
        <v>39</v>
      </c>
      <c r="F3357">
        <v>0</v>
      </c>
      <c r="G3357">
        <v>3</v>
      </c>
      <c r="H3357" t="s">
        <v>3686</v>
      </c>
      <c r="I3357">
        <v>5644</v>
      </c>
      <c r="J3357">
        <v>0</v>
      </c>
      <c r="K3357">
        <v>9</v>
      </c>
      <c r="L3357" t="s">
        <v>15568</v>
      </c>
      <c r="M3357" t="s">
        <v>23</v>
      </c>
      <c r="N3357" t="s">
        <v>23</v>
      </c>
      <c r="O3357" t="s">
        <v>49</v>
      </c>
      <c r="P3357" t="s">
        <v>26</v>
      </c>
      <c r="Q3357" t="s">
        <v>27</v>
      </c>
      <c r="R3357">
        <v>43.75</v>
      </c>
      <c r="S3357">
        <v>766.37</v>
      </c>
    </row>
    <row r="3358" spans="1:19">
      <c r="A3358" t="s">
        <v>7967</v>
      </c>
      <c r="B3358" s="2">
        <v>43684</v>
      </c>
      <c r="C3358" t="s">
        <v>22</v>
      </c>
      <c r="D3358">
        <v>48</v>
      </c>
      <c r="E3358" t="s">
        <v>23</v>
      </c>
      <c r="F3358">
        <v>1</v>
      </c>
      <c r="G3358">
        <v>3</v>
      </c>
      <c r="H3358" t="s">
        <v>3686</v>
      </c>
      <c r="I3358">
        <v>5879</v>
      </c>
      <c r="J3358">
        <v>1</v>
      </c>
      <c r="K3358">
        <v>72</v>
      </c>
      <c r="L3358" t="s">
        <v>15568</v>
      </c>
      <c r="M3358" t="s">
        <v>23</v>
      </c>
      <c r="N3358" t="s">
        <v>23</v>
      </c>
      <c r="O3358" t="s">
        <v>25</v>
      </c>
      <c r="P3358" t="s">
        <v>164</v>
      </c>
      <c r="Q3358" t="s">
        <v>50</v>
      </c>
      <c r="R3358">
        <v>114.3</v>
      </c>
      <c r="S3358">
        <v>9206.23</v>
      </c>
    </row>
    <row r="3359" spans="1:19">
      <c r="A3359" t="s">
        <v>7969</v>
      </c>
      <c r="B3359" s="2">
        <v>44179</v>
      </c>
      <c r="C3359" t="s">
        <v>22</v>
      </c>
      <c r="D3359">
        <v>43</v>
      </c>
      <c r="E3359" t="s">
        <v>39</v>
      </c>
      <c r="F3359">
        <v>0</v>
      </c>
      <c r="G3359">
        <v>3</v>
      </c>
      <c r="H3359" t="s">
        <v>3686</v>
      </c>
      <c r="I3359">
        <v>4656</v>
      </c>
      <c r="J3359">
        <v>0</v>
      </c>
      <c r="K3359">
        <v>56</v>
      </c>
      <c r="L3359" t="s">
        <v>142</v>
      </c>
      <c r="M3359" t="s">
        <v>23</v>
      </c>
      <c r="N3359" t="s">
        <v>23</v>
      </c>
      <c r="O3359" t="s">
        <v>49</v>
      </c>
      <c r="P3359" t="s">
        <v>202</v>
      </c>
      <c r="Q3359" t="s">
        <v>27</v>
      </c>
      <c r="R3359">
        <v>64.650000000000006</v>
      </c>
      <c r="S3359">
        <v>6371.47</v>
      </c>
    </row>
    <row r="3360" spans="1:19">
      <c r="A3360" t="s">
        <v>7971</v>
      </c>
      <c r="B3360" s="2">
        <v>45007</v>
      </c>
      <c r="C3360" t="s">
        <v>33</v>
      </c>
      <c r="D3360">
        <v>22</v>
      </c>
      <c r="E3360" t="s">
        <v>23</v>
      </c>
      <c r="F3360">
        <v>2</v>
      </c>
      <c r="G3360">
        <v>3</v>
      </c>
      <c r="H3360" t="s">
        <v>3686</v>
      </c>
      <c r="I3360">
        <v>2828</v>
      </c>
      <c r="J3360">
        <v>8</v>
      </c>
      <c r="K3360">
        <v>29</v>
      </c>
      <c r="L3360" t="s">
        <v>15568</v>
      </c>
      <c r="M3360" t="s">
        <v>23</v>
      </c>
      <c r="N3360" t="s">
        <v>39</v>
      </c>
      <c r="P3360" t="s">
        <v>164</v>
      </c>
      <c r="Q3360" t="s">
        <v>50</v>
      </c>
      <c r="R3360">
        <v>26.1</v>
      </c>
      <c r="S3360">
        <v>847.7</v>
      </c>
    </row>
    <row r="3361" spans="1:19">
      <c r="A3361" t="s">
        <v>7973</v>
      </c>
      <c r="B3361" s="2">
        <v>43815</v>
      </c>
      <c r="C3361" t="s">
        <v>33</v>
      </c>
      <c r="D3361">
        <v>62</v>
      </c>
      <c r="E3361" t="s">
        <v>39</v>
      </c>
      <c r="F3361">
        <v>0</v>
      </c>
      <c r="G3361">
        <v>3</v>
      </c>
      <c r="H3361" t="s">
        <v>3686</v>
      </c>
      <c r="I3361">
        <v>5914</v>
      </c>
      <c r="J3361">
        <v>0</v>
      </c>
      <c r="K3361">
        <v>68</v>
      </c>
      <c r="L3361" t="s">
        <v>15568</v>
      </c>
      <c r="M3361" t="s">
        <v>23</v>
      </c>
      <c r="N3361" t="s">
        <v>23</v>
      </c>
      <c r="O3361" t="s">
        <v>49</v>
      </c>
      <c r="P3361" t="s">
        <v>164</v>
      </c>
      <c r="Q3361" t="s">
        <v>27</v>
      </c>
      <c r="R3361">
        <v>80.650000000000006</v>
      </c>
      <c r="S3361">
        <v>6800.6</v>
      </c>
    </row>
    <row r="3362" spans="1:19">
      <c r="A3362" t="s">
        <v>7975</v>
      </c>
      <c r="B3362" s="2">
        <v>44846</v>
      </c>
      <c r="C3362" t="s">
        <v>22</v>
      </c>
      <c r="D3362">
        <v>52</v>
      </c>
      <c r="E3362" t="s">
        <v>23</v>
      </c>
      <c r="F3362">
        <v>0</v>
      </c>
      <c r="G3362">
        <v>3</v>
      </c>
      <c r="H3362" t="s">
        <v>3686</v>
      </c>
      <c r="I3362">
        <v>4014</v>
      </c>
      <c r="J3362">
        <v>10</v>
      </c>
      <c r="K3362">
        <v>34</v>
      </c>
      <c r="L3362" t="s">
        <v>15568</v>
      </c>
      <c r="M3362" t="s">
        <v>23</v>
      </c>
      <c r="N3362" t="s">
        <v>23</v>
      </c>
      <c r="O3362" t="s">
        <v>25</v>
      </c>
      <c r="P3362" t="s">
        <v>26</v>
      </c>
      <c r="Q3362" t="s">
        <v>50</v>
      </c>
      <c r="R3362">
        <v>88.85</v>
      </c>
      <c r="S3362">
        <v>3475.23</v>
      </c>
    </row>
    <row r="3363" spans="1:19">
      <c r="A3363" t="s">
        <v>7978</v>
      </c>
      <c r="B3363" s="2">
        <v>43812</v>
      </c>
      <c r="C3363" t="s">
        <v>22</v>
      </c>
      <c r="D3363">
        <v>28</v>
      </c>
      <c r="E3363" t="s">
        <v>23</v>
      </c>
      <c r="F3363">
        <v>0</v>
      </c>
      <c r="G3363">
        <v>3</v>
      </c>
      <c r="H3363" t="s">
        <v>3686</v>
      </c>
      <c r="I3363">
        <v>4571</v>
      </c>
      <c r="J3363">
        <v>5</v>
      </c>
      <c r="K3363">
        <v>68</v>
      </c>
      <c r="L3363" t="s">
        <v>316</v>
      </c>
      <c r="M3363" t="s">
        <v>23</v>
      </c>
      <c r="N3363" t="s">
        <v>39</v>
      </c>
      <c r="P3363" t="s">
        <v>164</v>
      </c>
      <c r="Q3363" t="s">
        <v>27</v>
      </c>
      <c r="R3363">
        <v>25.25</v>
      </c>
      <c r="S3363">
        <v>3280.64</v>
      </c>
    </row>
    <row r="3364" spans="1:19">
      <c r="A3364" t="s">
        <v>7980</v>
      </c>
      <c r="B3364" s="2">
        <v>43898</v>
      </c>
      <c r="C3364" t="s">
        <v>22</v>
      </c>
      <c r="D3364">
        <v>47</v>
      </c>
      <c r="E3364" t="s">
        <v>23</v>
      </c>
      <c r="F3364">
        <v>0</v>
      </c>
      <c r="G3364">
        <v>3</v>
      </c>
      <c r="H3364" t="s">
        <v>3686</v>
      </c>
      <c r="I3364">
        <v>5089</v>
      </c>
      <c r="J3364">
        <v>4</v>
      </c>
      <c r="K3364">
        <v>65</v>
      </c>
      <c r="L3364" t="s">
        <v>15568</v>
      </c>
      <c r="M3364" t="s">
        <v>23</v>
      </c>
      <c r="N3364" t="s">
        <v>23</v>
      </c>
      <c r="O3364" t="s">
        <v>25</v>
      </c>
      <c r="P3364" t="s">
        <v>26</v>
      </c>
      <c r="Q3364" t="s">
        <v>27</v>
      </c>
      <c r="R3364">
        <v>104.25</v>
      </c>
      <c r="S3364">
        <v>9490.9500000000007</v>
      </c>
    </row>
    <row r="3365" spans="1:19">
      <c r="A3365" t="s">
        <v>7982</v>
      </c>
      <c r="B3365" s="2">
        <v>45617</v>
      </c>
      <c r="C3365" t="s">
        <v>33</v>
      </c>
      <c r="D3365">
        <v>48</v>
      </c>
      <c r="E3365" t="s">
        <v>23</v>
      </c>
      <c r="F3365">
        <v>1</v>
      </c>
      <c r="G3365">
        <v>3</v>
      </c>
      <c r="H3365" t="s">
        <v>3686</v>
      </c>
      <c r="I3365">
        <v>5352</v>
      </c>
      <c r="J3365">
        <v>9</v>
      </c>
      <c r="K3365">
        <v>9</v>
      </c>
      <c r="L3365" t="s">
        <v>15568</v>
      </c>
      <c r="M3365" t="s">
        <v>23</v>
      </c>
      <c r="N3365" t="s">
        <v>39</v>
      </c>
      <c r="P3365" t="s">
        <v>164</v>
      </c>
      <c r="Q3365" t="s">
        <v>50</v>
      </c>
      <c r="R3365">
        <v>20.350000000000001</v>
      </c>
      <c r="S3365">
        <v>468.57</v>
      </c>
    </row>
    <row r="3366" spans="1:19">
      <c r="A3366" t="s">
        <v>7984</v>
      </c>
      <c r="B3366" s="2">
        <v>44241</v>
      </c>
      <c r="C3366" t="s">
        <v>33</v>
      </c>
      <c r="D3366">
        <v>22</v>
      </c>
      <c r="E3366" t="s">
        <v>23</v>
      </c>
      <c r="F3366">
        <v>2</v>
      </c>
      <c r="G3366">
        <v>3</v>
      </c>
      <c r="H3366" t="s">
        <v>3686</v>
      </c>
      <c r="I3366">
        <v>6466</v>
      </c>
      <c r="J3366">
        <v>1</v>
      </c>
      <c r="K3366">
        <v>54</v>
      </c>
      <c r="L3366" t="s">
        <v>15568</v>
      </c>
      <c r="M3366" t="s">
        <v>23</v>
      </c>
      <c r="N3366" t="s">
        <v>39</v>
      </c>
      <c r="P3366" t="s">
        <v>202</v>
      </c>
      <c r="Q3366" t="s">
        <v>27</v>
      </c>
      <c r="R3366">
        <v>24.75</v>
      </c>
      <c r="S3366">
        <v>2901.13</v>
      </c>
    </row>
    <row r="3367" spans="1:19">
      <c r="A3367" t="s">
        <v>7986</v>
      </c>
      <c r="B3367" s="2">
        <v>44033</v>
      </c>
      <c r="C3367" t="s">
        <v>22</v>
      </c>
      <c r="D3367">
        <v>40</v>
      </c>
      <c r="E3367" t="s">
        <v>23</v>
      </c>
      <c r="F3367">
        <v>0</v>
      </c>
      <c r="G3367">
        <v>3</v>
      </c>
      <c r="H3367" t="s">
        <v>3686</v>
      </c>
      <c r="I3367">
        <v>4806</v>
      </c>
      <c r="J3367">
        <v>1</v>
      </c>
      <c r="K3367">
        <v>61</v>
      </c>
      <c r="L3367" t="s">
        <v>15568</v>
      </c>
      <c r="M3367" t="s">
        <v>23</v>
      </c>
      <c r="N3367" t="s">
        <v>23</v>
      </c>
      <c r="O3367" t="s">
        <v>25</v>
      </c>
      <c r="P3367" t="s">
        <v>26</v>
      </c>
      <c r="Q3367" t="s">
        <v>50</v>
      </c>
      <c r="R3367">
        <v>94.15</v>
      </c>
      <c r="S3367">
        <v>6813.38</v>
      </c>
    </row>
    <row r="3368" spans="1:19">
      <c r="A3368" t="s">
        <v>7989</v>
      </c>
      <c r="B3368" s="2">
        <v>44239</v>
      </c>
      <c r="C3368" t="s">
        <v>33</v>
      </c>
      <c r="D3368">
        <v>63</v>
      </c>
      <c r="E3368" t="s">
        <v>39</v>
      </c>
      <c r="F3368">
        <v>0</v>
      </c>
      <c r="G3368">
        <v>3</v>
      </c>
      <c r="H3368" t="s">
        <v>3686</v>
      </c>
      <c r="I3368">
        <v>4084</v>
      </c>
      <c r="J3368">
        <v>0</v>
      </c>
      <c r="K3368">
        <v>54</v>
      </c>
      <c r="L3368" t="s">
        <v>15568</v>
      </c>
      <c r="M3368" t="s">
        <v>23</v>
      </c>
      <c r="N3368" t="s">
        <v>23</v>
      </c>
      <c r="O3368" t="s">
        <v>25</v>
      </c>
      <c r="P3368" t="s">
        <v>202</v>
      </c>
      <c r="Q3368" t="s">
        <v>50</v>
      </c>
      <c r="R3368">
        <v>94.1</v>
      </c>
      <c r="S3368">
        <v>7845.28</v>
      </c>
    </row>
    <row r="3369" spans="1:19">
      <c r="A3369" t="s">
        <v>7991</v>
      </c>
      <c r="B3369" s="2">
        <v>45185</v>
      </c>
      <c r="C3369" t="s">
        <v>33</v>
      </c>
      <c r="D3369">
        <v>23</v>
      </c>
      <c r="E3369" t="s">
        <v>39</v>
      </c>
      <c r="F3369">
        <v>3</v>
      </c>
      <c r="G3369">
        <v>3</v>
      </c>
      <c r="H3369" t="s">
        <v>3686</v>
      </c>
      <c r="I3369">
        <v>5237</v>
      </c>
      <c r="J3369">
        <v>0</v>
      </c>
      <c r="K3369">
        <v>23</v>
      </c>
      <c r="L3369" t="s">
        <v>97</v>
      </c>
      <c r="M3369" t="s">
        <v>23</v>
      </c>
      <c r="N3369" t="s">
        <v>23</v>
      </c>
      <c r="O3369" t="s">
        <v>56</v>
      </c>
      <c r="P3369" t="s">
        <v>202</v>
      </c>
      <c r="Q3369" t="s">
        <v>27</v>
      </c>
      <c r="R3369">
        <v>49.45</v>
      </c>
      <c r="S3369">
        <v>1713.9</v>
      </c>
    </row>
    <row r="3370" spans="1:19">
      <c r="A3370" t="s">
        <v>7993</v>
      </c>
      <c r="B3370" s="2">
        <v>45512</v>
      </c>
      <c r="C3370" t="s">
        <v>22</v>
      </c>
      <c r="D3370">
        <v>61</v>
      </c>
      <c r="E3370" t="s">
        <v>39</v>
      </c>
      <c r="F3370">
        <v>2</v>
      </c>
      <c r="G3370">
        <v>3</v>
      </c>
      <c r="H3370" t="s">
        <v>3686</v>
      </c>
      <c r="I3370">
        <v>4001</v>
      </c>
      <c r="J3370">
        <v>0</v>
      </c>
      <c r="K3370">
        <v>12</v>
      </c>
      <c r="L3370" t="s">
        <v>97</v>
      </c>
      <c r="M3370" t="s">
        <v>23</v>
      </c>
      <c r="N3370" t="s">
        <v>39</v>
      </c>
      <c r="P3370" t="s">
        <v>26</v>
      </c>
      <c r="Q3370" t="s">
        <v>50</v>
      </c>
      <c r="R3370">
        <v>21.05</v>
      </c>
      <c r="S3370">
        <v>468.36</v>
      </c>
    </row>
    <row r="3371" spans="1:19">
      <c r="A3371" t="s">
        <v>7995</v>
      </c>
      <c r="B3371" s="2">
        <v>45773</v>
      </c>
      <c r="C3371" t="s">
        <v>22</v>
      </c>
      <c r="D3371">
        <v>19</v>
      </c>
      <c r="E3371" t="s">
        <v>39</v>
      </c>
      <c r="F3371">
        <v>0</v>
      </c>
      <c r="G3371">
        <v>3</v>
      </c>
      <c r="H3371" t="s">
        <v>3686</v>
      </c>
      <c r="I3371">
        <v>3559</v>
      </c>
      <c r="J3371">
        <v>0</v>
      </c>
      <c r="K3371">
        <v>4</v>
      </c>
      <c r="L3371" t="s">
        <v>48</v>
      </c>
      <c r="M3371" t="s">
        <v>23</v>
      </c>
      <c r="N3371" t="s">
        <v>23</v>
      </c>
      <c r="O3371" t="s">
        <v>25</v>
      </c>
      <c r="P3371" t="s">
        <v>26</v>
      </c>
      <c r="Q3371" t="s">
        <v>27</v>
      </c>
      <c r="R3371">
        <v>90.65</v>
      </c>
      <c r="S3371">
        <v>494.23</v>
      </c>
    </row>
    <row r="3372" spans="1:19">
      <c r="A3372" t="s">
        <v>7997</v>
      </c>
      <c r="B3372" s="2">
        <v>44582</v>
      </c>
      <c r="C3372" t="s">
        <v>22</v>
      </c>
      <c r="D3372">
        <v>43</v>
      </c>
      <c r="E3372" t="s">
        <v>23</v>
      </c>
      <c r="F3372">
        <v>3</v>
      </c>
      <c r="G3372">
        <v>3</v>
      </c>
      <c r="H3372" t="s">
        <v>3686</v>
      </c>
      <c r="I3372">
        <v>4741</v>
      </c>
      <c r="J3372">
        <v>5</v>
      </c>
      <c r="K3372">
        <v>43</v>
      </c>
      <c r="L3372" t="s">
        <v>142</v>
      </c>
      <c r="M3372" t="s">
        <v>39</v>
      </c>
      <c r="N3372" t="s">
        <v>23</v>
      </c>
      <c r="O3372" t="s">
        <v>56</v>
      </c>
      <c r="P3372" t="s">
        <v>26</v>
      </c>
      <c r="Q3372" t="s">
        <v>50</v>
      </c>
      <c r="R3372">
        <v>29.3</v>
      </c>
      <c r="S3372">
        <v>1224.05</v>
      </c>
    </row>
    <row r="3373" spans="1:19">
      <c r="A3373" t="s">
        <v>8000</v>
      </c>
      <c r="B3373" s="2">
        <v>44092</v>
      </c>
      <c r="C3373" t="s">
        <v>33</v>
      </c>
      <c r="D3373">
        <v>44</v>
      </c>
      <c r="E3373" t="s">
        <v>23</v>
      </c>
      <c r="F3373">
        <v>0</v>
      </c>
      <c r="G3373">
        <v>3</v>
      </c>
      <c r="H3373" t="s">
        <v>3686</v>
      </c>
      <c r="I3373">
        <v>4521</v>
      </c>
      <c r="J3373">
        <v>10</v>
      </c>
      <c r="K3373">
        <v>59</v>
      </c>
      <c r="L3373" t="s">
        <v>142</v>
      </c>
      <c r="M3373" t="s">
        <v>23</v>
      </c>
      <c r="N3373" t="s">
        <v>23</v>
      </c>
      <c r="O3373" t="s">
        <v>25</v>
      </c>
      <c r="P3373" t="s">
        <v>164</v>
      </c>
      <c r="Q3373" t="s">
        <v>50</v>
      </c>
      <c r="R3373">
        <v>100.05</v>
      </c>
      <c r="S3373">
        <v>8734.1</v>
      </c>
    </row>
    <row r="3374" spans="1:19">
      <c r="A3374" t="s">
        <v>8002</v>
      </c>
      <c r="B3374" s="2">
        <v>44583</v>
      </c>
      <c r="C3374" t="s">
        <v>22</v>
      </c>
      <c r="D3374">
        <v>32</v>
      </c>
      <c r="E3374" t="s">
        <v>39</v>
      </c>
      <c r="F3374">
        <v>0</v>
      </c>
      <c r="G3374">
        <v>3</v>
      </c>
      <c r="H3374" t="s">
        <v>3686</v>
      </c>
      <c r="I3374">
        <v>5268</v>
      </c>
      <c r="J3374">
        <v>0</v>
      </c>
      <c r="K3374">
        <v>43</v>
      </c>
      <c r="L3374" t="s">
        <v>15568</v>
      </c>
      <c r="M3374" t="s">
        <v>39</v>
      </c>
      <c r="N3374" t="s">
        <v>23</v>
      </c>
      <c r="O3374" t="s">
        <v>56</v>
      </c>
      <c r="P3374" t="s">
        <v>202</v>
      </c>
      <c r="Q3374" t="s">
        <v>50</v>
      </c>
      <c r="R3374">
        <v>35.200000000000003</v>
      </c>
      <c r="S3374">
        <v>1463.7</v>
      </c>
    </row>
    <row r="3375" spans="1:19">
      <c r="A3375" t="s">
        <v>8004</v>
      </c>
      <c r="B3375" s="2">
        <v>45274</v>
      </c>
      <c r="C3375" t="s">
        <v>33</v>
      </c>
      <c r="D3375">
        <v>47</v>
      </c>
      <c r="E3375" t="s">
        <v>39</v>
      </c>
      <c r="F3375">
        <v>0</v>
      </c>
      <c r="G3375">
        <v>3</v>
      </c>
      <c r="H3375" t="s">
        <v>3686</v>
      </c>
      <c r="I3375">
        <v>3027</v>
      </c>
      <c r="J3375">
        <v>0</v>
      </c>
      <c r="K3375">
        <v>20</v>
      </c>
      <c r="L3375" t="s">
        <v>15568</v>
      </c>
      <c r="M3375" t="s">
        <v>23</v>
      </c>
      <c r="N3375" t="s">
        <v>23</v>
      </c>
      <c r="O3375" t="s">
        <v>25</v>
      </c>
      <c r="P3375" t="s">
        <v>26</v>
      </c>
      <c r="Q3375" t="s">
        <v>27</v>
      </c>
      <c r="R3375">
        <v>89.1</v>
      </c>
      <c r="S3375">
        <v>2388.42</v>
      </c>
    </row>
    <row r="3376" spans="1:19">
      <c r="A3376" t="s">
        <v>8006</v>
      </c>
      <c r="B3376" s="2">
        <v>45476</v>
      </c>
      <c r="C3376" t="s">
        <v>22</v>
      </c>
      <c r="D3376">
        <v>50</v>
      </c>
      <c r="E3376" t="s">
        <v>39</v>
      </c>
      <c r="F3376">
        <v>0</v>
      </c>
      <c r="G3376">
        <v>3</v>
      </c>
      <c r="H3376" t="s">
        <v>3686</v>
      </c>
      <c r="I3376">
        <v>5221</v>
      </c>
      <c r="J3376">
        <v>0</v>
      </c>
      <c r="K3376">
        <v>13</v>
      </c>
      <c r="L3376" t="s">
        <v>15568</v>
      </c>
      <c r="M3376" t="s">
        <v>23</v>
      </c>
      <c r="N3376" t="s">
        <v>39</v>
      </c>
      <c r="P3376" t="s">
        <v>202</v>
      </c>
      <c r="Q3376" t="s">
        <v>50</v>
      </c>
      <c r="R3376">
        <v>19.95</v>
      </c>
      <c r="S3376">
        <v>469.55</v>
      </c>
    </row>
    <row r="3377" spans="1:21">
      <c r="A3377" t="s">
        <v>8008</v>
      </c>
      <c r="B3377" s="2">
        <v>44328</v>
      </c>
      <c r="C3377" t="s">
        <v>33</v>
      </c>
      <c r="D3377">
        <v>42</v>
      </c>
      <c r="E3377" t="s">
        <v>39</v>
      </c>
      <c r="F3377">
        <v>0</v>
      </c>
      <c r="G3377">
        <v>3</v>
      </c>
      <c r="H3377" t="s">
        <v>3686</v>
      </c>
      <c r="I3377">
        <v>4725</v>
      </c>
      <c r="J3377">
        <v>0</v>
      </c>
      <c r="K3377">
        <v>51</v>
      </c>
      <c r="L3377" t="s">
        <v>142</v>
      </c>
      <c r="M3377" t="s">
        <v>23</v>
      </c>
      <c r="N3377" t="s">
        <v>39</v>
      </c>
      <c r="P3377" t="s">
        <v>164</v>
      </c>
      <c r="Q3377" t="s">
        <v>27</v>
      </c>
      <c r="R3377">
        <v>20.65</v>
      </c>
      <c r="S3377">
        <v>1982.16</v>
      </c>
    </row>
    <row r="3378" spans="1:21">
      <c r="A3378" t="s">
        <v>8010</v>
      </c>
      <c r="B3378" s="2">
        <v>45853</v>
      </c>
      <c r="C3378" t="s">
        <v>33</v>
      </c>
      <c r="D3378">
        <v>25</v>
      </c>
      <c r="E3378" t="s">
        <v>39</v>
      </c>
      <c r="F3378">
        <v>0</v>
      </c>
      <c r="G3378">
        <v>3</v>
      </c>
      <c r="H3378" t="s">
        <v>24</v>
      </c>
      <c r="I3378">
        <v>2371</v>
      </c>
      <c r="J3378">
        <v>0</v>
      </c>
      <c r="K3378">
        <v>1</v>
      </c>
      <c r="L3378" t="s">
        <v>15568</v>
      </c>
      <c r="M3378" t="s">
        <v>23</v>
      </c>
      <c r="N3378" t="s">
        <v>23</v>
      </c>
      <c r="O3378" t="s">
        <v>25</v>
      </c>
      <c r="P3378" t="s">
        <v>26</v>
      </c>
      <c r="Q3378" t="s">
        <v>27</v>
      </c>
      <c r="R3378">
        <v>91.3</v>
      </c>
      <c r="S3378">
        <v>134.91</v>
      </c>
      <c r="T3378" t="s">
        <v>36</v>
      </c>
      <c r="U3378" t="s">
        <v>37</v>
      </c>
    </row>
    <row r="3379" spans="1:21">
      <c r="A3379" t="s">
        <v>8012</v>
      </c>
      <c r="B3379" s="2">
        <v>45552</v>
      </c>
      <c r="C3379" t="s">
        <v>33</v>
      </c>
      <c r="D3379">
        <v>68</v>
      </c>
      <c r="E3379" t="s">
        <v>23</v>
      </c>
      <c r="F3379">
        <v>0</v>
      </c>
      <c r="G3379">
        <v>3</v>
      </c>
      <c r="H3379" t="s">
        <v>24</v>
      </c>
      <c r="I3379">
        <v>3172</v>
      </c>
      <c r="J3379">
        <v>1</v>
      </c>
      <c r="K3379">
        <v>11</v>
      </c>
      <c r="L3379" t="s">
        <v>97</v>
      </c>
      <c r="M3379" t="s">
        <v>23</v>
      </c>
      <c r="N3379" t="s">
        <v>23</v>
      </c>
      <c r="O3379" t="s">
        <v>25</v>
      </c>
      <c r="P3379" t="s">
        <v>26</v>
      </c>
      <c r="Q3379" t="s">
        <v>27</v>
      </c>
      <c r="R3379">
        <v>99.55</v>
      </c>
      <c r="S3379">
        <v>1145.28</v>
      </c>
      <c r="T3379" t="s">
        <v>30</v>
      </c>
      <c r="U3379" t="s">
        <v>69</v>
      </c>
    </row>
    <row r="3380" spans="1:21">
      <c r="A3380" t="s">
        <v>8014</v>
      </c>
      <c r="B3380" s="2">
        <v>45453</v>
      </c>
      <c r="C3380" t="s">
        <v>33</v>
      </c>
      <c r="D3380">
        <v>78</v>
      </c>
      <c r="E3380" t="s">
        <v>39</v>
      </c>
      <c r="F3380">
        <v>0</v>
      </c>
      <c r="G3380">
        <v>3</v>
      </c>
      <c r="H3380" t="s">
        <v>24</v>
      </c>
      <c r="I3380">
        <v>5342</v>
      </c>
      <c r="J3380">
        <v>0</v>
      </c>
      <c r="K3380">
        <v>14</v>
      </c>
      <c r="L3380" t="s">
        <v>15568</v>
      </c>
      <c r="M3380" t="s">
        <v>23</v>
      </c>
      <c r="N3380" t="s">
        <v>23</v>
      </c>
      <c r="O3380" t="s">
        <v>25</v>
      </c>
      <c r="P3380" t="s">
        <v>26</v>
      </c>
      <c r="Q3380" t="s">
        <v>27</v>
      </c>
      <c r="R3380">
        <v>74.3</v>
      </c>
      <c r="S3380">
        <v>1587.23</v>
      </c>
      <c r="T3380" t="s">
        <v>64</v>
      </c>
      <c r="U3380" t="s">
        <v>73</v>
      </c>
    </row>
    <row r="3381" spans="1:21">
      <c r="A3381" t="s">
        <v>8016</v>
      </c>
      <c r="B3381" s="2">
        <v>44424</v>
      </c>
      <c r="C3381" t="s">
        <v>33</v>
      </c>
      <c r="D3381">
        <v>75</v>
      </c>
      <c r="E3381" t="s">
        <v>23</v>
      </c>
      <c r="F3381">
        <v>0</v>
      </c>
      <c r="G3381">
        <v>3</v>
      </c>
      <c r="H3381" t="s">
        <v>3686</v>
      </c>
      <c r="I3381">
        <v>5523</v>
      </c>
      <c r="J3381">
        <v>10</v>
      </c>
      <c r="K3381">
        <v>48</v>
      </c>
      <c r="L3381" t="s">
        <v>15568</v>
      </c>
      <c r="M3381" t="s">
        <v>23</v>
      </c>
      <c r="N3381" t="s">
        <v>23</v>
      </c>
      <c r="O3381" t="s">
        <v>25</v>
      </c>
      <c r="P3381" t="s">
        <v>202</v>
      </c>
      <c r="Q3381" t="s">
        <v>27</v>
      </c>
      <c r="R3381">
        <v>70.650000000000006</v>
      </c>
      <c r="S3381">
        <v>4149.8500000000004</v>
      </c>
    </row>
    <row r="3382" spans="1:21">
      <c r="A3382" t="s">
        <v>8018</v>
      </c>
      <c r="B3382" s="2">
        <v>45344</v>
      </c>
      <c r="C3382" t="s">
        <v>33</v>
      </c>
      <c r="D3382">
        <v>72</v>
      </c>
      <c r="E3382" t="s">
        <v>39</v>
      </c>
      <c r="F3382">
        <v>0</v>
      </c>
      <c r="G3382">
        <v>3</v>
      </c>
      <c r="H3382" t="s">
        <v>3686</v>
      </c>
      <c r="I3382">
        <v>3283</v>
      </c>
      <c r="J3382">
        <v>0</v>
      </c>
      <c r="K3382">
        <v>18</v>
      </c>
      <c r="L3382" t="s">
        <v>15568</v>
      </c>
      <c r="M3382" t="s">
        <v>23</v>
      </c>
      <c r="N3382" t="s">
        <v>23</v>
      </c>
      <c r="O3382" t="s">
        <v>56</v>
      </c>
      <c r="P3382" t="s">
        <v>202</v>
      </c>
      <c r="Q3382" t="s">
        <v>50</v>
      </c>
      <c r="R3382">
        <v>49.85</v>
      </c>
      <c r="S3382">
        <v>1606.09</v>
      </c>
    </row>
    <row r="3383" spans="1:21">
      <c r="A3383" t="s">
        <v>8020</v>
      </c>
      <c r="B3383" s="2">
        <v>44428</v>
      </c>
      <c r="C3383" t="s">
        <v>33</v>
      </c>
      <c r="D3383">
        <v>69</v>
      </c>
      <c r="E3383" t="s">
        <v>23</v>
      </c>
      <c r="F3383">
        <v>3</v>
      </c>
      <c r="G3383">
        <v>3</v>
      </c>
      <c r="H3383" t="s">
        <v>3686</v>
      </c>
      <c r="I3383">
        <v>3847</v>
      </c>
      <c r="J3383">
        <v>6</v>
      </c>
      <c r="K3383">
        <v>48</v>
      </c>
      <c r="L3383" t="s">
        <v>15568</v>
      </c>
      <c r="M3383" t="s">
        <v>23</v>
      </c>
      <c r="N3383" t="s">
        <v>23</v>
      </c>
      <c r="O3383" t="s">
        <v>25</v>
      </c>
      <c r="P3383" t="s">
        <v>164</v>
      </c>
      <c r="Q3383" t="s">
        <v>27</v>
      </c>
      <c r="R3383">
        <v>104.5</v>
      </c>
      <c r="S3383">
        <v>5711.25</v>
      </c>
    </row>
    <row r="3384" spans="1:21">
      <c r="A3384" t="s">
        <v>8022</v>
      </c>
      <c r="B3384" s="2">
        <v>43683</v>
      </c>
      <c r="C3384" t="s">
        <v>33</v>
      </c>
      <c r="D3384">
        <v>79</v>
      </c>
      <c r="E3384" t="s">
        <v>23</v>
      </c>
      <c r="F3384">
        <v>0</v>
      </c>
      <c r="G3384">
        <v>3</v>
      </c>
      <c r="H3384" t="s">
        <v>3686</v>
      </c>
      <c r="I3384">
        <v>4032</v>
      </c>
      <c r="J3384">
        <v>10</v>
      </c>
      <c r="K3384">
        <v>72</v>
      </c>
      <c r="L3384" t="s">
        <v>15568</v>
      </c>
      <c r="M3384" t="s">
        <v>23</v>
      </c>
      <c r="N3384" t="s">
        <v>23</v>
      </c>
      <c r="O3384" t="s">
        <v>49</v>
      </c>
      <c r="P3384" t="s">
        <v>164</v>
      </c>
      <c r="Q3384" t="s">
        <v>27</v>
      </c>
      <c r="R3384">
        <v>78.45</v>
      </c>
      <c r="S3384">
        <v>6821.29</v>
      </c>
    </row>
    <row r="3385" spans="1:21">
      <c r="A3385" t="s">
        <v>8024</v>
      </c>
      <c r="B3385" s="2">
        <v>44715</v>
      </c>
      <c r="C3385" t="s">
        <v>22</v>
      </c>
      <c r="D3385">
        <v>68</v>
      </c>
      <c r="E3385" t="s">
        <v>39</v>
      </c>
      <c r="F3385">
        <v>0</v>
      </c>
      <c r="G3385">
        <v>3</v>
      </c>
      <c r="H3385" t="s">
        <v>3686</v>
      </c>
      <c r="I3385">
        <v>3654</v>
      </c>
      <c r="J3385">
        <v>0</v>
      </c>
      <c r="K3385">
        <v>38</v>
      </c>
      <c r="L3385" t="s">
        <v>15568</v>
      </c>
      <c r="M3385" t="s">
        <v>23</v>
      </c>
      <c r="N3385" t="s">
        <v>23</v>
      </c>
      <c r="O3385" t="s">
        <v>25</v>
      </c>
      <c r="P3385" t="s">
        <v>164</v>
      </c>
      <c r="Q3385" t="s">
        <v>27</v>
      </c>
      <c r="R3385">
        <v>94.75</v>
      </c>
      <c r="S3385">
        <v>5391.66</v>
      </c>
    </row>
    <row r="3386" spans="1:21">
      <c r="A3386" t="s">
        <v>8026</v>
      </c>
      <c r="B3386" s="2">
        <v>44301</v>
      </c>
      <c r="C3386" t="s">
        <v>33</v>
      </c>
      <c r="D3386">
        <v>68</v>
      </c>
      <c r="E3386" t="s">
        <v>39</v>
      </c>
      <c r="F3386">
        <v>0</v>
      </c>
      <c r="G3386">
        <v>3</v>
      </c>
      <c r="H3386" t="s">
        <v>3686</v>
      </c>
      <c r="I3386">
        <v>5085</v>
      </c>
      <c r="J3386">
        <v>0</v>
      </c>
      <c r="K3386">
        <v>52</v>
      </c>
      <c r="L3386" t="s">
        <v>142</v>
      </c>
      <c r="M3386" t="s">
        <v>23</v>
      </c>
      <c r="N3386" t="s">
        <v>23</v>
      </c>
      <c r="O3386" t="s">
        <v>49</v>
      </c>
      <c r="P3386" t="s">
        <v>164</v>
      </c>
      <c r="Q3386" t="s">
        <v>27</v>
      </c>
      <c r="R3386">
        <v>59.85</v>
      </c>
      <c r="S3386">
        <v>4852.09</v>
      </c>
    </row>
    <row r="3387" spans="1:21">
      <c r="A3387" t="s">
        <v>8028</v>
      </c>
      <c r="B3387" s="2">
        <v>44717</v>
      </c>
      <c r="C3387" t="s">
        <v>33</v>
      </c>
      <c r="D3387">
        <v>78</v>
      </c>
      <c r="E3387" t="s">
        <v>39</v>
      </c>
      <c r="F3387">
        <v>0</v>
      </c>
      <c r="G3387">
        <v>3</v>
      </c>
      <c r="H3387" t="s">
        <v>3686</v>
      </c>
      <c r="I3387">
        <v>4947</v>
      </c>
      <c r="J3387">
        <v>0</v>
      </c>
      <c r="K3387">
        <v>38</v>
      </c>
      <c r="L3387" t="s">
        <v>15568</v>
      </c>
      <c r="M3387" t="s">
        <v>23</v>
      </c>
      <c r="N3387" t="s">
        <v>39</v>
      </c>
      <c r="P3387" t="s">
        <v>164</v>
      </c>
      <c r="Q3387" t="s">
        <v>84</v>
      </c>
      <c r="R3387">
        <v>20.2</v>
      </c>
      <c r="S3387">
        <v>891.32</v>
      </c>
    </row>
    <row r="3388" spans="1:21">
      <c r="A3388" t="s">
        <v>8030</v>
      </c>
      <c r="B3388" s="2">
        <v>44062</v>
      </c>
      <c r="C3388" t="s">
        <v>22</v>
      </c>
      <c r="D3388">
        <v>65</v>
      </c>
      <c r="E3388" t="s">
        <v>39</v>
      </c>
      <c r="F3388">
        <v>0</v>
      </c>
      <c r="G3388">
        <v>3</v>
      </c>
      <c r="H3388" t="s">
        <v>3686</v>
      </c>
      <c r="I3388">
        <v>4964</v>
      </c>
      <c r="J3388">
        <v>0</v>
      </c>
      <c r="K3388">
        <v>60</v>
      </c>
      <c r="L3388" t="s">
        <v>15568</v>
      </c>
      <c r="M3388" t="s">
        <v>23</v>
      </c>
      <c r="N3388" t="s">
        <v>23</v>
      </c>
      <c r="O3388" t="s">
        <v>49</v>
      </c>
      <c r="P3388" t="s">
        <v>202</v>
      </c>
      <c r="Q3388" t="s">
        <v>27</v>
      </c>
      <c r="R3388">
        <v>71.75</v>
      </c>
      <c r="S3388">
        <v>4996.55</v>
      </c>
    </row>
    <row r="3389" spans="1:21">
      <c r="A3389" t="s">
        <v>8033</v>
      </c>
      <c r="B3389" s="2">
        <v>45844</v>
      </c>
      <c r="C3389" t="s">
        <v>33</v>
      </c>
      <c r="D3389">
        <v>72</v>
      </c>
      <c r="E3389" t="s">
        <v>39</v>
      </c>
      <c r="F3389">
        <v>0</v>
      </c>
      <c r="G3389">
        <v>3</v>
      </c>
      <c r="H3389" t="s">
        <v>24</v>
      </c>
      <c r="I3389">
        <v>4319</v>
      </c>
      <c r="J3389">
        <v>0</v>
      </c>
      <c r="K3389">
        <v>1</v>
      </c>
      <c r="L3389" t="s">
        <v>48</v>
      </c>
      <c r="M3389" t="s">
        <v>23</v>
      </c>
      <c r="N3389" t="s">
        <v>23</v>
      </c>
      <c r="O3389" t="s">
        <v>25</v>
      </c>
      <c r="P3389" t="s">
        <v>26</v>
      </c>
      <c r="Q3389" t="s">
        <v>27</v>
      </c>
      <c r="R3389">
        <v>91.7</v>
      </c>
      <c r="S3389">
        <v>108.93</v>
      </c>
      <c r="T3389" t="s">
        <v>36</v>
      </c>
      <c r="U3389" t="s">
        <v>37</v>
      </c>
    </row>
    <row r="3390" spans="1:21">
      <c r="A3390" t="s">
        <v>8035</v>
      </c>
      <c r="B3390" s="2">
        <v>44022</v>
      </c>
      <c r="C3390" t="s">
        <v>22</v>
      </c>
      <c r="D3390">
        <v>20</v>
      </c>
      <c r="E3390" t="s">
        <v>23</v>
      </c>
      <c r="F3390">
        <v>0</v>
      </c>
      <c r="G3390">
        <v>3</v>
      </c>
      <c r="H3390" t="s">
        <v>24</v>
      </c>
      <c r="I3390">
        <v>6295</v>
      </c>
      <c r="J3390">
        <v>9</v>
      </c>
      <c r="K3390">
        <v>61</v>
      </c>
      <c r="L3390" t="s">
        <v>142</v>
      </c>
      <c r="M3390" t="s">
        <v>23</v>
      </c>
      <c r="N3390" t="s">
        <v>23</v>
      </c>
      <c r="O3390" t="s">
        <v>25</v>
      </c>
      <c r="P3390" t="s">
        <v>164</v>
      </c>
      <c r="Q3390" t="s">
        <v>27</v>
      </c>
      <c r="R3390">
        <v>94.1</v>
      </c>
      <c r="S3390">
        <v>7281.64</v>
      </c>
      <c r="T3390" t="s">
        <v>30</v>
      </c>
      <c r="U3390" t="s">
        <v>106</v>
      </c>
    </row>
    <row r="3391" spans="1:21">
      <c r="A3391" t="s">
        <v>8037</v>
      </c>
      <c r="B3391" s="2">
        <v>43962</v>
      </c>
      <c r="C3391" t="s">
        <v>33</v>
      </c>
      <c r="D3391">
        <v>46</v>
      </c>
      <c r="E3391" t="s">
        <v>39</v>
      </c>
      <c r="F3391">
        <v>0</v>
      </c>
      <c r="G3391">
        <v>3</v>
      </c>
      <c r="H3391" t="s">
        <v>24</v>
      </c>
      <c r="I3391">
        <v>4776</v>
      </c>
      <c r="J3391">
        <v>0</v>
      </c>
      <c r="K3391">
        <v>63</v>
      </c>
      <c r="L3391" t="s">
        <v>142</v>
      </c>
      <c r="M3391" t="s">
        <v>23</v>
      </c>
      <c r="N3391" t="s">
        <v>23</v>
      </c>
      <c r="O3391" t="s">
        <v>25</v>
      </c>
      <c r="P3391" t="s">
        <v>202</v>
      </c>
      <c r="Q3391" t="s">
        <v>27</v>
      </c>
      <c r="R3391">
        <v>99.9</v>
      </c>
      <c r="S3391">
        <v>6664.94</v>
      </c>
      <c r="T3391" t="s">
        <v>59</v>
      </c>
      <c r="U3391" t="s">
        <v>384</v>
      </c>
    </row>
    <row r="3392" spans="1:21">
      <c r="A3392" t="s">
        <v>8039</v>
      </c>
      <c r="B3392" s="2">
        <v>43780</v>
      </c>
      <c r="C3392" t="s">
        <v>22</v>
      </c>
      <c r="D3392">
        <v>22</v>
      </c>
      <c r="E3392" t="s">
        <v>39</v>
      </c>
      <c r="F3392">
        <v>0</v>
      </c>
      <c r="G3392">
        <v>3</v>
      </c>
      <c r="H3392" t="s">
        <v>24</v>
      </c>
      <c r="I3392">
        <v>6350</v>
      </c>
      <c r="J3392">
        <v>0</v>
      </c>
      <c r="K3392">
        <v>69</v>
      </c>
      <c r="L3392" t="s">
        <v>316</v>
      </c>
      <c r="M3392" t="s">
        <v>23</v>
      </c>
      <c r="N3392" t="s">
        <v>23</v>
      </c>
      <c r="O3392" t="s">
        <v>25</v>
      </c>
      <c r="P3392" t="s">
        <v>202</v>
      </c>
      <c r="Q3392" t="s">
        <v>27</v>
      </c>
      <c r="R3392">
        <v>104.7</v>
      </c>
      <c r="S3392">
        <v>8630.7099999999991</v>
      </c>
      <c r="T3392" t="s">
        <v>30</v>
      </c>
      <c r="U3392" t="s">
        <v>69</v>
      </c>
    </row>
    <row r="3393" spans="1:21">
      <c r="A3393" t="s">
        <v>8041</v>
      </c>
      <c r="B3393" s="2">
        <v>45858</v>
      </c>
      <c r="C3393" t="s">
        <v>33</v>
      </c>
      <c r="D3393">
        <v>52</v>
      </c>
      <c r="E3393" t="s">
        <v>39</v>
      </c>
      <c r="F3393">
        <v>0</v>
      </c>
      <c r="G3393">
        <v>3</v>
      </c>
      <c r="H3393" t="s">
        <v>24</v>
      </c>
      <c r="I3393">
        <v>2119</v>
      </c>
      <c r="J3393">
        <v>0</v>
      </c>
      <c r="K3393">
        <v>1</v>
      </c>
      <c r="L3393" t="s">
        <v>15568</v>
      </c>
      <c r="M3393" t="s">
        <v>23</v>
      </c>
      <c r="N3393" t="s">
        <v>23</v>
      </c>
      <c r="O3393" t="s">
        <v>25</v>
      </c>
      <c r="P3393" t="s">
        <v>26</v>
      </c>
      <c r="Q3393" t="s">
        <v>27</v>
      </c>
      <c r="R3393">
        <v>79.650000000000006</v>
      </c>
      <c r="S3393">
        <v>102.13</v>
      </c>
      <c r="T3393" t="s">
        <v>30</v>
      </c>
      <c r="U3393" t="s">
        <v>69</v>
      </c>
    </row>
    <row r="3394" spans="1:21">
      <c r="A3394" t="s">
        <v>8043</v>
      </c>
      <c r="B3394" s="2">
        <v>45767</v>
      </c>
      <c r="C3394" t="s">
        <v>22</v>
      </c>
      <c r="D3394">
        <v>57</v>
      </c>
      <c r="E3394" t="s">
        <v>39</v>
      </c>
      <c r="F3394">
        <v>0</v>
      </c>
      <c r="G3394">
        <v>3</v>
      </c>
      <c r="H3394" t="s">
        <v>24</v>
      </c>
      <c r="I3394">
        <v>4207</v>
      </c>
      <c r="J3394">
        <v>0</v>
      </c>
      <c r="K3394">
        <v>4</v>
      </c>
      <c r="L3394" t="s">
        <v>48</v>
      </c>
      <c r="M3394" t="s">
        <v>39</v>
      </c>
      <c r="N3394" t="s">
        <v>23</v>
      </c>
      <c r="O3394" t="s">
        <v>49</v>
      </c>
      <c r="P3394" t="s">
        <v>26</v>
      </c>
      <c r="Q3394" t="s">
        <v>27</v>
      </c>
      <c r="R3394">
        <v>29.65</v>
      </c>
      <c r="S3394">
        <v>118.5</v>
      </c>
      <c r="T3394" t="s">
        <v>64</v>
      </c>
      <c r="U3394" t="s">
        <v>254</v>
      </c>
    </row>
    <row r="3395" spans="1:21">
      <c r="A3395" t="s">
        <v>8045</v>
      </c>
      <c r="B3395" s="2">
        <v>44105</v>
      </c>
      <c r="C3395" t="s">
        <v>22</v>
      </c>
      <c r="D3395">
        <v>27</v>
      </c>
      <c r="E3395" t="s">
        <v>23</v>
      </c>
      <c r="F3395">
        <v>0</v>
      </c>
      <c r="G3395">
        <v>3</v>
      </c>
      <c r="H3395" t="s">
        <v>3686</v>
      </c>
      <c r="I3395">
        <v>6432</v>
      </c>
      <c r="J3395">
        <v>7</v>
      </c>
      <c r="K3395">
        <v>58</v>
      </c>
      <c r="L3395" t="s">
        <v>142</v>
      </c>
      <c r="M3395" t="s">
        <v>23</v>
      </c>
      <c r="N3395" t="s">
        <v>23</v>
      </c>
      <c r="O3395" t="s">
        <v>25</v>
      </c>
      <c r="P3395" t="s">
        <v>202</v>
      </c>
      <c r="Q3395" t="s">
        <v>50</v>
      </c>
      <c r="R3395">
        <v>100.35</v>
      </c>
      <c r="S3395">
        <v>6011.12</v>
      </c>
    </row>
    <row r="3396" spans="1:21">
      <c r="A3396" t="s">
        <v>8047</v>
      </c>
      <c r="B3396" s="2">
        <v>45526</v>
      </c>
      <c r="C3396" t="s">
        <v>33</v>
      </c>
      <c r="D3396">
        <v>39</v>
      </c>
      <c r="E3396" t="s">
        <v>39</v>
      </c>
      <c r="F3396">
        <v>0</v>
      </c>
      <c r="G3396">
        <v>3</v>
      </c>
      <c r="H3396" t="s">
        <v>3686</v>
      </c>
      <c r="I3396">
        <v>5715</v>
      </c>
      <c r="J3396">
        <v>0</v>
      </c>
      <c r="K3396">
        <v>12</v>
      </c>
      <c r="L3396" t="s">
        <v>15568</v>
      </c>
      <c r="M3396" t="s">
        <v>23</v>
      </c>
      <c r="N3396" t="s">
        <v>39</v>
      </c>
      <c r="P3396" t="s">
        <v>26</v>
      </c>
      <c r="Q3396" t="s">
        <v>50</v>
      </c>
      <c r="R3396">
        <v>19.7</v>
      </c>
      <c r="S3396">
        <v>444.87</v>
      </c>
    </row>
    <row r="3397" spans="1:21">
      <c r="A3397" t="s">
        <v>8049</v>
      </c>
      <c r="B3397" s="2">
        <v>44598</v>
      </c>
      <c r="C3397" t="s">
        <v>22</v>
      </c>
      <c r="D3397">
        <v>43</v>
      </c>
      <c r="E3397" t="s">
        <v>23</v>
      </c>
      <c r="F3397">
        <v>0</v>
      </c>
      <c r="G3397">
        <v>3</v>
      </c>
      <c r="H3397" t="s">
        <v>3686</v>
      </c>
      <c r="I3397">
        <v>2170</v>
      </c>
      <c r="J3397">
        <v>1</v>
      </c>
      <c r="K3397">
        <v>42</v>
      </c>
      <c r="L3397" t="s">
        <v>15568</v>
      </c>
      <c r="M3397" t="s">
        <v>23</v>
      </c>
      <c r="N3397" t="s">
        <v>23</v>
      </c>
      <c r="O3397" t="s">
        <v>25</v>
      </c>
      <c r="P3397" t="s">
        <v>202</v>
      </c>
      <c r="Q3397" t="s">
        <v>27</v>
      </c>
      <c r="R3397">
        <v>97.1</v>
      </c>
      <c r="S3397">
        <v>4675.8500000000004</v>
      </c>
    </row>
    <row r="3398" spans="1:21">
      <c r="A3398" t="s">
        <v>8051</v>
      </c>
      <c r="B3398" s="2">
        <v>43995</v>
      </c>
      <c r="C3398" t="s">
        <v>33</v>
      </c>
      <c r="D3398">
        <v>62</v>
      </c>
      <c r="E3398" t="s">
        <v>39</v>
      </c>
      <c r="F3398">
        <v>0</v>
      </c>
      <c r="G3398">
        <v>3</v>
      </c>
      <c r="H3398" t="s">
        <v>3686</v>
      </c>
      <c r="I3398">
        <v>5801</v>
      </c>
      <c r="J3398">
        <v>0</v>
      </c>
      <c r="K3398">
        <v>62</v>
      </c>
      <c r="L3398" t="s">
        <v>15568</v>
      </c>
      <c r="M3398" t="s">
        <v>23</v>
      </c>
      <c r="N3398" t="s">
        <v>23</v>
      </c>
      <c r="O3398" t="s">
        <v>25</v>
      </c>
      <c r="P3398" t="s">
        <v>202</v>
      </c>
      <c r="Q3398" t="s">
        <v>27</v>
      </c>
      <c r="R3398">
        <v>92.05</v>
      </c>
      <c r="S3398">
        <v>7222.15</v>
      </c>
    </row>
    <row r="3399" spans="1:21">
      <c r="A3399" t="s">
        <v>8054</v>
      </c>
      <c r="B3399" s="2">
        <v>45660</v>
      </c>
      <c r="C3399" t="s">
        <v>22</v>
      </c>
      <c r="D3399">
        <v>27</v>
      </c>
      <c r="E3399" t="s">
        <v>39</v>
      </c>
      <c r="F3399">
        <v>0</v>
      </c>
      <c r="G3399">
        <v>3</v>
      </c>
      <c r="H3399" t="s">
        <v>3686</v>
      </c>
      <c r="I3399">
        <v>4704</v>
      </c>
      <c r="J3399">
        <v>0</v>
      </c>
      <c r="K3399">
        <v>7</v>
      </c>
      <c r="L3399" t="s">
        <v>48</v>
      </c>
      <c r="M3399" t="s">
        <v>23</v>
      </c>
      <c r="N3399" t="s">
        <v>23</v>
      </c>
      <c r="O3399" t="s">
        <v>25</v>
      </c>
      <c r="P3399" t="s">
        <v>26</v>
      </c>
      <c r="Q3399" t="s">
        <v>27</v>
      </c>
      <c r="R3399">
        <v>69.55</v>
      </c>
      <c r="S3399">
        <v>584</v>
      </c>
    </row>
    <row r="3400" spans="1:21">
      <c r="A3400" t="s">
        <v>8056</v>
      </c>
      <c r="B3400" s="2">
        <v>45630</v>
      </c>
      <c r="C3400" t="s">
        <v>33</v>
      </c>
      <c r="D3400">
        <v>25</v>
      </c>
      <c r="E3400" t="s">
        <v>39</v>
      </c>
      <c r="F3400">
        <v>0</v>
      </c>
      <c r="G3400">
        <v>3</v>
      </c>
      <c r="H3400" t="s">
        <v>3686</v>
      </c>
      <c r="I3400">
        <v>3087</v>
      </c>
      <c r="J3400">
        <v>0</v>
      </c>
      <c r="K3400">
        <v>8</v>
      </c>
      <c r="L3400" t="s">
        <v>15568</v>
      </c>
      <c r="M3400" t="s">
        <v>23</v>
      </c>
      <c r="N3400" t="s">
        <v>39</v>
      </c>
      <c r="P3400" t="s">
        <v>164</v>
      </c>
      <c r="Q3400" t="s">
        <v>50</v>
      </c>
      <c r="R3400">
        <v>20</v>
      </c>
      <c r="S3400">
        <v>329.28</v>
      </c>
    </row>
    <row r="3401" spans="1:21">
      <c r="A3401" t="s">
        <v>8058</v>
      </c>
      <c r="B3401" s="2">
        <v>45506</v>
      </c>
      <c r="C3401" t="s">
        <v>22</v>
      </c>
      <c r="D3401">
        <v>55</v>
      </c>
      <c r="E3401" t="s">
        <v>23</v>
      </c>
      <c r="F3401">
        <v>3</v>
      </c>
      <c r="G3401">
        <v>3</v>
      </c>
      <c r="H3401" t="s">
        <v>3686</v>
      </c>
      <c r="I3401">
        <v>2219</v>
      </c>
      <c r="J3401">
        <v>8</v>
      </c>
      <c r="K3401">
        <v>12</v>
      </c>
      <c r="L3401" t="s">
        <v>97</v>
      </c>
      <c r="M3401" t="s">
        <v>23</v>
      </c>
      <c r="N3401" t="s">
        <v>39</v>
      </c>
      <c r="P3401" t="s">
        <v>164</v>
      </c>
      <c r="Q3401" t="s">
        <v>27</v>
      </c>
      <c r="R3401">
        <v>25.4</v>
      </c>
      <c r="S3401">
        <v>842.44</v>
      </c>
    </row>
    <row r="3402" spans="1:21">
      <c r="A3402" t="s">
        <v>8060</v>
      </c>
      <c r="B3402" s="2">
        <v>45556</v>
      </c>
      <c r="C3402" t="s">
        <v>22</v>
      </c>
      <c r="D3402">
        <v>55</v>
      </c>
      <c r="E3402" t="s">
        <v>39</v>
      </c>
      <c r="F3402">
        <v>0</v>
      </c>
      <c r="G3402">
        <v>3</v>
      </c>
      <c r="H3402" t="s">
        <v>3686</v>
      </c>
      <c r="I3402">
        <v>3042</v>
      </c>
      <c r="J3402">
        <v>0</v>
      </c>
      <c r="K3402">
        <v>11</v>
      </c>
      <c r="L3402" t="s">
        <v>97</v>
      </c>
      <c r="M3402" t="s">
        <v>23</v>
      </c>
      <c r="N3402" t="s">
        <v>23</v>
      </c>
      <c r="O3402" t="s">
        <v>25</v>
      </c>
      <c r="P3402" t="s">
        <v>26</v>
      </c>
      <c r="Q3402" t="s">
        <v>27</v>
      </c>
      <c r="R3402">
        <v>72.900000000000006</v>
      </c>
      <c r="S3402">
        <v>1020.08</v>
      </c>
    </row>
    <row r="3403" spans="1:21">
      <c r="A3403" t="s">
        <v>8062</v>
      </c>
      <c r="B3403" s="2">
        <v>45683</v>
      </c>
      <c r="C3403" t="s">
        <v>33</v>
      </c>
      <c r="D3403">
        <v>27</v>
      </c>
      <c r="E3403" t="s">
        <v>39</v>
      </c>
      <c r="F3403">
        <v>0</v>
      </c>
      <c r="G3403">
        <v>3</v>
      </c>
      <c r="H3403" t="s">
        <v>3686</v>
      </c>
      <c r="I3403">
        <v>2845</v>
      </c>
      <c r="J3403">
        <v>0</v>
      </c>
      <c r="K3403">
        <v>7</v>
      </c>
      <c r="L3403" t="s">
        <v>15568</v>
      </c>
      <c r="M3403" t="s">
        <v>23</v>
      </c>
      <c r="N3403" t="s">
        <v>23</v>
      </c>
      <c r="O3403" t="s">
        <v>49</v>
      </c>
      <c r="P3403" t="s">
        <v>26</v>
      </c>
      <c r="Q3403" t="s">
        <v>27</v>
      </c>
      <c r="R3403">
        <v>61.4</v>
      </c>
      <c r="S3403">
        <v>549.78</v>
      </c>
    </row>
    <row r="3404" spans="1:21">
      <c r="A3404" t="s">
        <v>8064</v>
      </c>
      <c r="B3404" s="2">
        <v>45548</v>
      </c>
      <c r="C3404" t="s">
        <v>22</v>
      </c>
      <c r="D3404">
        <v>38</v>
      </c>
      <c r="E3404" t="s">
        <v>23</v>
      </c>
      <c r="F3404">
        <v>1</v>
      </c>
      <c r="G3404">
        <v>3</v>
      </c>
      <c r="H3404" t="s">
        <v>3686</v>
      </c>
      <c r="I3404">
        <v>2136</v>
      </c>
      <c r="J3404">
        <v>7</v>
      </c>
      <c r="K3404">
        <v>11</v>
      </c>
      <c r="L3404" t="s">
        <v>97</v>
      </c>
      <c r="M3404" t="s">
        <v>23</v>
      </c>
      <c r="N3404" t="s">
        <v>23</v>
      </c>
      <c r="O3404" t="s">
        <v>49</v>
      </c>
      <c r="P3404" t="s">
        <v>26</v>
      </c>
      <c r="Q3404" t="s">
        <v>27</v>
      </c>
      <c r="R3404">
        <v>59.65</v>
      </c>
      <c r="S3404">
        <v>915.79</v>
      </c>
    </row>
    <row r="3405" spans="1:21">
      <c r="A3405" t="s">
        <v>8066</v>
      </c>
      <c r="B3405" s="2">
        <v>44686</v>
      </c>
      <c r="C3405" t="s">
        <v>22</v>
      </c>
      <c r="D3405">
        <v>25</v>
      </c>
      <c r="E3405" t="s">
        <v>39</v>
      </c>
      <c r="F3405">
        <v>1</v>
      </c>
      <c r="G3405">
        <v>3</v>
      </c>
      <c r="H3405" t="s">
        <v>3686</v>
      </c>
      <c r="I3405">
        <v>3124</v>
      </c>
      <c r="J3405">
        <v>0</v>
      </c>
      <c r="K3405">
        <v>39</v>
      </c>
      <c r="L3405" t="s">
        <v>40</v>
      </c>
      <c r="M3405" t="s">
        <v>23</v>
      </c>
      <c r="N3405" t="s">
        <v>23</v>
      </c>
      <c r="O3405" t="s">
        <v>25</v>
      </c>
      <c r="P3405" t="s">
        <v>164</v>
      </c>
      <c r="Q3405" t="s">
        <v>50</v>
      </c>
      <c r="R3405">
        <v>100.55</v>
      </c>
      <c r="S3405">
        <v>4469.43</v>
      </c>
    </row>
    <row r="3406" spans="1:21">
      <c r="A3406" t="s">
        <v>8068</v>
      </c>
      <c r="B3406" s="2">
        <v>44582</v>
      </c>
      <c r="C3406" t="s">
        <v>33</v>
      </c>
      <c r="D3406">
        <v>21</v>
      </c>
      <c r="E3406" t="s">
        <v>23</v>
      </c>
      <c r="F3406">
        <v>0</v>
      </c>
      <c r="G3406">
        <v>3</v>
      </c>
      <c r="H3406" t="s">
        <v>3686</v>
      </c>
      <c r="I3406">
        <v>4392</v>
      </c>
      <c r="J3406">
        <v>9</v>
      </c>
      <c r="K3406">
        <v>43</v>
      </c>
      <c r="L3406" t="s">
        <v>15568</v>
      </c>
      <c r="M3406" t="s">
        <v>23</v>
      </c>
      <c r="N3406" t="s">
        <v>23</v>
      </c>
      <c r="O3406" t="s">
        <v>25</v>
      </c>
      <c r="P3406" t="s">
        <v>26</v>
      </c>
      <c r="Q3406" t="s">
        <v>27</v>
      </c>
      <c r="R3406">
        <v>94.1</v>
      </c>
      <c r="S3406">
        <v>6234.94</v>
      </c>
    </row>
    <row r="3407" spans="1:21">
      <c r="A3407" t="s">
        <v>8070</v>
      </c>
      <c r="B3407" s="2">
        <v>45570</v>
      </c>
      <c r="C3407" t="s">
        <v>33</v>
      </c>
      <c r="D3407">
        <v>33</v>
      </c>
      <c r="E3407" t="s">
        <v>23</v>
      </c>
      <c r="F3407">
        <v>0</v>
      </c>
      <c r="G3407">
        <v>3</v>
      </c>
      <c r="H3407" t="s">
        <v>3686</v>
      </c>
      <c r="I3407">
        <v>4907</v>
      </c>
      <c r="J3407">
        <v>2</v>
      </c>
      <c r="K3407">
        <v>10</v>
      </c>
      <c r="L3407" t="s">
        <v>15568</v>
      </c>
      <c r="M3407" t="s">
        <v>23</v>
      </c>
      <c r="N3407" t="s">
        <v>39</v>
      </c>
      <c r="P3407" t="s">
        <v>26</v>
      </c>
      <c r="Q3407" t="s">
        <v>50</v>
      </c>
      <c r="R3407">
        <v>20.55</v>
      </c>
      <c r="S3407">
        <v>356.95</v>
      </c>
    </row>
    <row r="3408" spans="1:21">
      <c r="A3408" t="s">
        <v>8072</v>
      </c>
      <c r="B3408" s="2">
        <v>43748</v>
      </c>
      <c r="C3408" t="s">
        <v>33</v>
      </c>
      <c r="D3408">
        <v>27</v>
      </c>
      <c r="E3408" t="s">
        <v>23</v>
      </c>
      <c r="F3408">
        <v>0</v>
      </c>
      <c r="G3408">
        <v>3</v>
      </c>
      <c r="H3408" t="s">
        <v>3686</v>
      </c>
      <c r="I3408">
        <v>5072</v>
      </c>
      <c r="J3408">
        <v>7</v>
      </c>
      <c r="K3408">
        <v>70</v>
      </c>
      <c r="L3408" t="s">
        <v>316</v>
      </c>
      <c r="M3408" t="s">
        <v>23</v>
      </c>
      <c r="N3408" t="s">
        <v>23</v>
      </c>
      <c r="O3408" t="s">
        <v>49</v>
      </c>
      <c r="P3408" t="s">
        <v>164</v>
      </c>
      <c r="Q3408" t="s">
        <v>50</v>
      </c>
      <c r="R3408">
        <v>94.8</v>
      </c>
      <c r="S3408">
        <v>8711.9500000000007</v>
      </c>
    </row>
    <row r="3409" spans="1:21">
      <c r="A3409" t="s">
        <v>8074</v>
      </c>
      <c r="B3409" s="2">
        <v>43894</v>
      </c>
      <c r="C3409" t="s">
        <v>33</v>
      </c>
      <c r="D3409">
        <v>30</v>
      </c>
      <c r="E3409" t="s">
        <v>23</v>
      </c>
      <c r="F3409">
        <v>0</v>
      </c>
      <c r="G3409">
        <v>3</v>
      </c>
      <c r="H3409" t="s">
        <v>3686</v>
      </c>
      <c r="I3409">
        <v>5076</v>
      </c>
      <c r="J3409">
        <v>7</v>
      </c>
      <c r="K3409">
        <v>65</v>
      </c>
      <c r="L3409" t="s">
        <v>142</v>
      </c>
      <c r="M3409" t="s">
        <v>23</v>
      </c>
      <c r="N3409" t="s">
        <v>39</v>
      </c>
      <c r="P3409" t="s">
        <v>164</v>
      </c>
      <c r="Q3409" t="s">
        <v>27</v>
      </c>
      <c r="R3409">
        <v>19.350000000000001</v>
      </c>
      <c r="S3409">
        <v>4482.8500000000004</v>
      </c>
    </row>
    <row r="3410" spans="1:21">
      <c r="A3410" t="s">
        <v>8076</v>
      </c>
      <c r="B3410" s="2">
        <v>43697</v>
      </c>
      <c r="C3410" t="s">
        <v>22</v>
      </c>
      <c r="D3410">
        <v>29</v>
      </c>
      <c r="E3410" t="s">
        <v>23</v>
      </c>
      <c r="F3410">
        <v>0</v>
      </c>
      <c r="G3410">
        <v>3</v>
      </c>
      <c r="H3410" t="s">
        <v>3686</v>
      </c>
      <c r="I3410">
        <v>6251</v>
      </c>
      <c r="J3410">
        <v>1</v>
      </c>
      <c r="K3410">
        <v>72</v>
      </c>
      <c r="L3410" t="s">
        <v>15568</v>
      </c>
      <c r="M3410" t="s">
        <v>23</v>
      </c>
      <c r="N3410" t="s">
        <v>39</v>
      </c>
      <c r="P3410" t="s">
        <v>164</v>
      </c>
      <c r="Q3410" t="s">
        <v>50</v>
      </c>
      <c r="R3410">
        <v>24.8</v>
      </c>
      <c r="S3410">
        <v>2845.88</v>
      </c>
    </row>
    <row r="3411" spans="1:21">
      <c r="A3411" t="s">
        <v>8078</v>
      </c>
      <c r="B3411" s="2">
        <v>44507</v>
      </c>
      <c r="C3411" t="s">
        <v>22</v>
      </c>
      <c r="D3411">
        <v>38</v>
      </c>
      <c r="E3411" t="s">
        <v>39</v>
      </c>
      <c r="F3411">
        <v>0</v>
      </c>
      <c r="G3411">
        <v>3</v>
      </c>
      <c r="H3411" t="s">
        <v>3686</v>
      </c>
      <c r="I3411">
        <v>5274</v>
      </c>
      <c r="J3411">
        <v>0</v>
      </c>
      <c r="K3411">
        <v>45</v>
      </c>
      <c r="L3411" t="s">
        <v>15568</v>
      </c>
      <c r="M3411" t="s">
        <v>23</v>
      </c>
      <c r="N3411" t="s">
        <v>23</v>
      </c>
      <c r="O3411" t="s">
        <v>49</v>
      </c>
      <c r="P3411" t="s">
        <v>26</v>
      </c>
      <c r="Q3411" t="s">
        <v>27</v>
      </c>
      <c r="R3411">
        <v>50.9</v>
      </c>
      <c r="S3411">
        <v>3171.1</v>
      </c>
    </row>
    <row r="3412" spans="1:21">
      <c r="A3412" t="s">
        <v>8080</v>
      </c>
      <c r="B3412" s="2">
        <v>45028</v>
      </c>
      <c r="C3412" t="s">
        <v>22</v>
      </c>
      <c r="D3412">
        <v>45</v>
      </c>
      <c r="E3412" t="s">
        <v>23</v>
      </c>
      <c r="F3412">
        <v>0</v>
      </c>
      <c r="G3412">
        <v>3</v>
      </c>
      <c r="H3412" t="s">
        <v>3686</v>
      </c>
      <c r="I3412">
        <v>2085</v>
      </c>
      <c r="J3412">
        <v>10</v>
      </c>
      <c r="K3412">
        <v>28</v>
      </c>
      <c r="L3412" t="s">
        <v>15568</v>
      </c>
      <c r="M3412" t="s">
        <v>23</v>
      </c>
      <c r="N3412" t="s">
        <v>23</v>
      </c>
      <c r="O3412" t="s">
        <v>25</v>
      </c>
      <c r="P3412" t="s">
        <v>26</v>
      </c>
      <c r="Q3412" t="s">
        <v>27</v>
      </c>
      <c r="R3412">
        <v>76.55</v>
      </c>
      <c r="S3412">
        <v>2678.88</v>
      </c>
    </row>
    <row r="3413" spans="1:21">
      <c r="A3413" t="s">
        <v>8083</v>
      </c>
      <c r="B3413" s="2">
        <v>44961</v>
      </c>
      <c r="C3413" t="s">
        <v>33</v>
      </c>
      <c r="D3413">
        <v>31</v>
      </c>
      <c r="E3413" t="s">
        <v>39</v>
      </c>
      <c r="F3413">
        <v>0</v>
      </c>
      <c r="G3413">
        <v>3</v>
      </c>
      <c r="H3413" t="s">
        <v>3686</v>
      </c>
      <c r="I3413">
        <v>4864</v>
      </c>
      <c r="J3413">
        <v>0</v>
      </c>
      <c r="K3413">
        <v>30</v>
      </c>
      <c r="L3413" t="s">
        <v>40</v>
      </c>
      <c r="M3413" t="s">
        <v>23</v>
      </c>
      <c r="N3413" t="s">
        <v>23</v>
      </c>
      <c r="O3413" t="s">
        <v>49</v>
      </c>
      <c r="P3413" t="s">
        <v>26</v>
      </c>
      <c r="Q3413" t="s">
        <v>50</v>
      </c>
      <c r="R3413">
        <v>48.8</v>
      </c>
      <c r="S3413">
        <v>1858.95</v>
      </c>
    </row>
    <row r="3414" spans="1:21">
      <c r="A3414" t="s">
        <v>8085</v>
      </c>
      <c r="B3414" s="2">
        <v>45495</v>
      </c>
      <c r="C3414" t="s">
        <v>33</v>
      </c>
      <c r="D3414">
        <v>37</v>
      </c>
      <c r="E3414" t="s">
        <v>39</v>
      </c>
      <c r="F3414">
        <v>0</v>
      </c>
      <c r="G3414">
        <v>3</v>
      </c>
      <c r="H3414" t="s">
        <v>3686</v>
      </c>
      <c r="I3414">
        <v>2054</v>
      </c>
      <c r="J3414">
        <v>0</v>
      </c>
      <c r="K3414">
        <v>13</v>
      </c>
      <c r="L3414" t="s">
        <v>15568</v>
      </c>
      <c r="M3414" t="s">
        <v>23</v>
      </c>
      <c r="N3414" t="s">
        <v>23</v>
      </c>
      <c r="O3414" t="s">
        <v>25</v>
      </c>
      <c r="P3414" t="s">
        <v>26</v>
      </c>
      <c r="Q3414" t="s">
        <v>50</v>
      </c>
      <c r="R3414">
        <v>81.900000000000006</v>
      </c>
      <c r="S3414">
        <v>1473.24</v>
      </c>
    </row>
    <row r="3415" spans="1:21">
      <c r="A3415" t="s">
        <v>8087</v>
      </c>
      <c r="B3415" s="2">
        <v>44891</v>
      </c>
      <c r="C3415" t="s">
        <v>22</v>
      </c>
      <c r="D3415">
        <v>47</v>
      </c>
      <c r="E3415" t="s">
        <v>39</v>
      </c>
      <c r="F3415">
        <v>0</v>
      </c>
      <c r="G3415">
        <v>3</v>
      </c>
      <c r="H3415" t="s">
        <v>3686</v>
      </c>
      <c r="I3415">
        <v>2507</v>
      </c>
      <c r="J3415">
        <v>0</v>
      </c>
      <c r="K3415">
        <v>33</v>
      </c>
      <c r="L3415" t="s">
        <v>15568</v>
      </c>
      <c r="M3415" t="s">
        <v>23</v>
      </c>
      <c r="N3415" t="s">
        <v>39</v>
      </c>
      <c r="P3415" t="s">
        <v>164</v>
      </c>
      <c r="Q3415" t="s">
        <v>50</v>
      </c>
      <c r="R3415">
        <v>20.350000000000001</v>
      </c>
      <c r="S3415">
        <v>1167.5899999999999</v>
      </c>
    </row>
    <row r="3416" spans="1:21">
      <c r="A3416" t="s">
        <v>8089</v>
      </c>
      <c r="B3416" s="2">
        <v>43990</v>
      </c>
      <c r="C3416" t="s">
        <v>33</v>
      </c>
      <c r="D3416">
        <v>21</v>
      </c>
      <c r="E3416" t="s">
        <v>23</v>
      </c>
      <c r="F3416">
        <v>0</v>
      </c>
      <c r="G3416">
        <v>3</v>
      </c>
      <c r="H3416" t="s">
        <v>3686</v>
      </c>
      <c r="I3416">
        <v>6193</v>
      </c>
      <c r="J3416">
        <v>3</v>
      </c>
      <c r="K3416">
        <v>62</v>
      </c>
      <c r="L3416" t="s">
        <v>142</v>
      </c>
      <c r="M3416" t="s">
        <v>23</v>
      </c>
      <c r="N3416" t="s">
        <v>23</v>
      </c>
      <c r="O3416" t="s">
        <v>25</v>
      </c>
      <c r="P3416" t="s">
        <v>164</v>
      </c>
      <c r="Q3416" t="s">
        <v>50</v>
      </c>
      <c r="R3416">
        <v>113.95</v>
      </c>
      <c r="S3416">
        <v>9537.56</v>
      </c>
    </row>
    <row r="3417" spans="1:21">
      <c r="A3417" t="s">
        <v>8092</v>
      </c>
      <c r="B3417" s="2">
        <v>44821</v>
      </c>
      <c r="C3417" t="s">
        <v>22</v>
      </c>
      <c r="D3417">
        <v>21</v>
      </c>
      <c r="E3417" t="s">
        <v>39</v>
      </c>
      <c r="F3417">
        <v>0</v>
      </c>
      <c r="G3417">
        <v>3</v>
      </c>
      <c r="H3417" t="s">
        <v>3686</v>
      </c>
      <c r="I3417">
        <v>3967</v>
      </c>
      <c r="J3417">
        <v>0</v>
      </c>
      <c r="K3417">
        <v>35</v>
      </c>
      <c r="L3417" t="s">
        <v>15568</v>
      </c>
      <c r="M3417" t="s">
        <v>23</v>
      </c>
      <c r="N3417" t="s">
        <v>39</v>
      </c>
      <c r="P3417" t="s">
        <v>164</v>
      </c>
      <c r="Q3417" t="s">
        <v>27</v>
      </c>
      <c r="R3417">
        <v>21.45</v>
      </c>
      <c r="S3417">
        <v>1307.45</v>
      </c>
    </row>
    <row r="3418" spans="1:21">
      <c r="A3418" t="s">
        <v>8095</v>
      </c>
      <c r="B3418" s="2">
        <v>44796</v>
      </c>
      <c r="C3418" t="s">
        <v>33</v>
      </c>
      <c r="D3418">
        <v>47</v>
      </c>
      <c r="E3418" t="s">
        <v>39</v>
      </c>
      <c r="F3418">
        <v>0</v>
      </c>
      <c r="G3418">
        <v>3</v>
      </c>
      <c r="H3418" t="s">
        <v>3686</v>
      </c>
      <c r="I3418">
        <v>3566</v>
      </c>
      <c r="J3418">
        <v>0</v>
      </c>
      <c r="K3418">
        <v>36</v>
      </c>
      <c r="L3418" t="s">
        <v>40</v>
      </c>
      <c r="M3418" t="s">
        <v>23</v>
      </c>
      <c r="N3418" t="s">
        <v>23</v>
      </c>
      <c r="O3418" t="s">
        <v>49</v>
      </c>
      <c r="P3418" t="s">
        <v>202</v>
      </c>
      <c r="Q3418" t="s">
        <v>50</v>
      </c>
      <c r="R3418">
        <v>70.7</v>
      </c>
      <c r="S3418">
        <v>3625.67</v>
      </c>
    </row>
    <row r="3419" spans="1:21">
      <c r="A3419" t="s">
        <v>8097</v>
      </c>
      <c r="B3419" s="2">
        <v>43697</v>
      </c>
      <c r="C3419" t="s">
        <v>22</v>
      </c>
      <c r="D3419">
        <v>55</v>
      </c>
      <c r="E3419" t="s">
        <v>23</v>
      </c>
      <c r="F3419">
        <v>0</v>
      </c>
      <c r="G3419">
        <v>3</v>
      </c>
      <c r="H3419" t="s">
        <v>3686</v>
      </c>
      <c r="I3419">
        <v>5791</v>
      </c>
      <c r="J3419">
        <v>6</v>
      </c>
      <c r="K3419">
        <v>72</v>
      </c>
      <c r="L3419" t="s">
        <v>15568</v>
      </c>
      <c r="M3419" t="s">
        <v>23</v>
      </c>
      <c r="N3419" t="s">
        <v>23</v>
      </c>
      <c r="O3419" t="s">
        <v>25</v>
      </c>
      <c r="P3419" t="s">
        <v>164</v>
      </c>
      <c r="Q3419" t="s">
        <v>50</v>
      </c>
      <c r="R3419">
        <v>109.75</v>
      </c>
      <c r="S3419">
        <v>9411.2999999999993</v>
      </c>
    </row>
    <row r="3420" spans="1:21">
      <c r="A3420" t="s">
        <v>8099</v>
      </c>
      <c r="B3420" s="2">
        <v>44819</v>
      </c>
      <c r="C3420" t="s">
        <v>22</v>
      </c>
      <c r="D3420">
        <v>53</v>
      </c>
      <c r="E3420" t="s">
        <v>23</v>
      </c>
      <c r="F3420">
        <v>3</v>
      </c>
      <c r="G3420">
        <v>3</v>
      </c>
      <c r="H3420" t="s">
        <v>3686</v>
      </c>
      <c r="I3420">
        <v>5721</v>
      </c>
      <c r="J3420">
        <v>8</v>
      </c>
      <c r="K3420">
        <v>35</v>
      </c>
      <c r="L3420" t="s">
        <v>15568</v>
      </c>
      <c r="M3420" t="s">
        <v>23</v>
      </c>
      <c r="N3420" t="s">
        <v>23</v>
      </c>
      <c r="O3420" t="s">
        <v>25</v>
      </c>
      <c r="P3420" t="s">
        <v>26</v>
      </c>
      <c r="Q3420" t="s">
        <v>27</v>
      </c>
      <c r="R3420">
        <v>109.95</v>
      </c>
      <c r="S3420">
        <v>5441</v>
      </c>
    </row>
    <row r="3421" spans="1:21">
      <c r="A3421" t="s">
        <v>8102</v>
      </c>
      <c r="B3421" s="2">
        <v>44398</v>
      </c>
      <c r="C3421" t="s">
        <v>22</v>
      </c>
      <c r="D3421">
        <v>24</v>
      </c>
      <c r="E3421" t="s">
        <v>39</v>
      </c>
      <c r="F3421">
        <v>0</v>
      </c>
      <c r="G3421">
        <v>3</v>
      </c>
      <c r="H3421" t="s">
        <v>3686</v>
      </c>
      <c r="I3421">
        <v>5240</v>
      </c>
      <c r="J3421">
        <v>0</v>
      </c>
      <c r="K3421">
        <v>49</v>
      </c>
      <c r="L3421" t="s">
        <v>142</v>
      </c>
      <c r="M3421" t="s">
        <v>23</v>
      </c>
      <c r="N3421" t="s">
        <v>39</v>
      </c>
      <c r="P3421" t="s">
        <v>164</v>
      </c>
      <c r="Q3421" t="s">
        <v>50</v>
      </c>
      <c r="R3421">
        <v>19.899999999999999</v>
      </c>
      <c r="S3421">
        <v>1329.34</v>
      </c>
    </row>
    <row r="3422" spans="1:21">
      <c r="A3422" t="s">
        <v>8104</v>
      </c>
      <c r="B3422" s="2">
        <v>45769</v>
      </c>
      <c r="C3422" t="s">
        <v>33</v>
      </c>
      <c r="D3422">
        <v>19</v>
      </c>
      <c r="E3422" t="s">
        <v>39</v>
      </c>
      <c r="F3422">
        <v>0</v>
      </c>
      <c r="G3422">
        <v>3</v>
      </c>
      <c r="H3422" t="s">
        <v>24</v>
      </c>
      <c r="I3422">
        <v>5301</v>
      </c>
      <c r="J3422">
        <v>0</v>
      </c>
      <c r="K3422">
        <v>4</v>
      </c>
      <c r="L3422" t="s">
        <v>15568</v>
      </c>
      <c r="M3422" t="s">
        <v>23</v>
      </c>
      <c r="N3422" t="s">
        <v>23</v>
      </c>
      <c r="O3422" t="s">
        <v>25</v>
      </c>
      <c r="P3422" t="s">
        <v>26</v>
      </c>
      <c r="Q3422" t="s">
        <v>27</v>
      </c>
      <c r="R3422">
        <v>78.849999999999994</v>
      </c>
      <c r="S3422">
        <v>440.52</v>
      </c>
      <c r="T3422" t="s">
        <v>43</v>
      </c>
      <c r="U3422" t="s">
        <v>149</v>
      </c>
    </row>
    <row r="3423" spans="1:21">
      <c r="A3423" t="s">
        <v>8106</v>
      </c>
      <c r="B3423" s="2">
        <v>45829</v>
      </c>
      <c r="C3423" t="s">
        <v>33</v>
      </c>
      <c r="D3423">
        <v>65</v>
      </c>
      <c r="E3423" t="s">
        <v>39</v>
      </c>
      <c r="F3423">
        <v>0</v>
      </c>
      <c r="G3423">
        <v>3</v>
      </c>
      <c r="H3423" t="s">
        <v>24</v>
      </c>
      <c r="I3423">
        <v>4193</v>
      </c>
      <c r="J3423">
        <v>0</v>
      </c>
      <c r="K3423">
        <v>2</v>
      </c>
      <c r="L3423" t="s">
        <v>15568</v>
      </c>
      <c r="M3423" t="s">
        <v>23</v>
      </c>
      <c r="N3423" t="s">
        <v>23</v>
      </c>
      <c r="O3423" t="s">
        <v>25</v>
      </c>
      <c r="P3423" t="s">
        <v>26</v>
      </c>
      <c r="Q3423" t="s">
        <v>27</v>
      </c>
      <c r="R3423">
        <v>93.85</v>
      </c>
      <c r="S3423">
        <v>209.39</v>
      </c>
      <c r="T3423" t="s">
        <v>43</v>
      </c>
      <c r="U3423" t="s">
        <v>1397</v>
      </c>
    </row>
    <row r="3424" spans="1:21">
      <c r="A3424" t="s">
        <v>8108</v>
      </c>
      <c r="B3424" s="2">
        <v>45003</v>
      </c>
      <c r="C3424" t="s">
        <v>22</v>
      </c>
      <c r="D3424">
        <v>77</v>
      </c>
      <c r="E3424" t="s">
        <v>23</v>
      </c>
      <c r="F3424">
        <v>0</v>
      </c>
      <c r="G3424">
        <v>3</v>
      </c>
      <c r="H3424" t="s">
        <v>24</v>
      </c>
      <c r="I3424">
        <v>5137</v>
      </c>
      <c r="J3424">
        <v>1</v>
      </c>
      <c r="K3424">
        <v>29</v>
      </c>
      <c r="L3424" t="s">
        <v>15568</v>
      </c>
      <c r="M3424" t="s">
        <v>23</v>
      </c>
      <c r="N3424" t="s">
        <v>23</v>
      </c>
      <c r="O3424" t="s">
        <v>25</v>
      </c>
      <c r="P3424" t="s">
        <v>26</v>
      </c>
      <c r="Q3424" t="s">
        <v>27</v>
      </c>
      <c r="R3424">
        <v>98.5</v>
      </c>
      <c r="S3424">
        <v>3754.22</v>
      </c>
      <c r="T3424" t="s">
        <v>36</v>
      </c>
      <c r="U3424" t="s">
        <v>37</v>
      </c>
    </row>
    <row r="3425" spans="1:21">
      <c r="A3425" t="s">
        <v>8110</v>
      </c>
      <c r="B3425" s="2">
        <v>45846</v>
      </c>
      <c r="C3425" t="s">
        <v>33</v>
      </c>
      <c r="D3425">
        <v>75</v>
      </c>
      <c r="E3425" t="s">
        <v>39</v>
      </c>
      <c r="F3425">
        <v>0</v>
      </c>
      <c r="G3425">
        <v>3</v>
      </c>
      <c r="H3425" t="s">
        <v>24</v>
      </c>
      <c r="I3425">
        <v>5345</v>
      </c>
      <c r="J3425">
        <v>0</v>
      </c>
      <c r="K3425">
        <v>1</v>
      </c>
      <c r="L3425" t="s">
        <v>15568</v>
      </c>
      <c r="M3425" t="s">
        <v>23</v>
      </c>
      <c r="N3425" t="s">
        <v>23</v>
      </c>
      <c r="O3425" t="s">
        <v>25</v>
      </c>
      <c r="P3425" t="s">
        <v>26</v>
      </c>
      <c r="Q3425" t="s">
        <v>27</v>
      </c>
      <c r="R3425">
        <v>71</v>
      </c>
      <c r="S3425">
        <v>99.64</v>
      </c>
      <c r="T3425" t="s">
        <v>30</v>
      </c>
      <c r="U3425" t="s">
        <v>69</v>
      </c>
    </row>
    <row r="3426" spans="1:21">
      <c r="A3426" t="s">
        <v>8112</v>
      </c>
      <c r="B3426" s="2">
        <v>45646</v>
      </c>
      <c r="C3426" t="s">
        <v>33</v>
      </c>
      <c r="D3426">
        <v>80</v>
      </c>
      <c r="E3426" t="s">
        <v>39</v>
      </c>
      <c r="F3426">
        <v>0</v>
      </c>
      <c r="G3426">
        <v>3</v>
      </c>
      <c r="H3426" t="s">
        <v>24</v>
      </c>
      <c r="I3426">
        <v>5546</v>
      </c>
      <c r="J3426">
        <v>0</v>
      </c>
      <c r="K3426">
        <v>8</v>
      </c>
      <c r="L3426" t="s">
        <v>15568</v>
      </c>
      <c r="M3426" t="s">
        <v>23</v>
      </c>
      <c r="N3426" t="s">
        <v>23</v>
      </c>
      <c r="O3426" t="s">
        <v>25</v>
      </c>
      <c r="P3426" t="s">
        <v>26</v>
      </c>
      <c r="Q3426" t="s">
        <v>27</v>
      </c>
      <c r="R3426">
        <v>105.5</v>
      </c>
      <c r="S3426">
        <v>1190.83</v>
      </c>
      <c r="T3426" t="s">
        <v>59</v>
      </c>
      <c r="U3426" t="s">
        <v>60</v>
      </c>
    </row>
    <row r="3427" spans="1:21">
      <c r="A3427" t="s">
        <v>8114</v>
      </c>
      <c r="B3427" s="2">
        <v>45748</v>
      </c>
      <c r="C3427" t="s">
        <v>22</v>
      </c>
      <c r="D3427">
        <v>79</v>
      </c>
      <c r="E3427" t="s">
        <v>39</v>
      </c>
      <c r="F3427">
        <v>0</v>
      </c>
      <c r="G3427">
        <v>3</v>
      </c>
      <c r="H3427" t="s">
        <v>24</v>
      </c>
      <c r="I3427">
        <v>4694</v>
      </c>
      <c r="J3427">
        <v>0</v>
      </c>
      <c r="K3427">
        <v>4</v>
      </c>
      <c r="L3427" t="s">
        <v>48</v>
      </c>
      <c r="M3427" t="s">
        <v>39</v>
      </c>
      <c r="N3427" t="s">
        <v>23</v>
      </c>
      <c r="O3427" t="s">
        <v>49</v>
      </c>
      <c r="P3427" t="s">
        <v>26</v>
      </c>
      <c r="Q3427" t="s">
        <v>27</v>
      </c>
      <c r="R3427">
        <v>25.2</v>
      </c>
      <c r="S3427">
        <v>102.5</v>
      </c>
      <c r="T3427" t="s">
        <v>43</v>
      </c>
      <c r="U3427" t="s">
        <v>1397</v>
      </c>
    </row>
    <row r="3428" spans="1:21">
      <c r="A3428" t="s">
        <v>8116</v>
      </c>
      <c r="B3428" s="2">
        <v>44292</v>
      </c>
      <c r="C3428" t="s">
        <v>22</v>
      </c>
      <c r="D3428">
        <v>73</v>
      </c>
      <c r="E3428" t="s">
        <v>39</v>
      </c>
      <c r="F3428">
        <v>0</v>
      </c>
      <c r="G3428">
        <v>3</v>
      </c>
      <c r="H3428" t="s">
        <v>3686</v>
      </c>
      <c r="I3428">
        <v>4368</v>
      </c>
      <c r="J3428">
        <v>0</v>
      </c>
      <c r="K3428">
        <v>52</v>
      </c>
      <c r="L3428" t="s">
        <v>142</v>
      </c>
      <c r="M3428" t="s">
        <v>23</v>
      </c>
      <c r="N3428" t="s">
        <v>23</v>
      </c>
      <c r="O3428" t="s">
        <v>25</v>
      </c>
      <c r="P3428" t="s">
        <v>164</v>
      </c>
      <c r="Q3428" t="s">
        <v>27</v>
      </c>
      <c r="R3428">
        <v>72.95</v>
      </c>
      <c r="S3428">
        <v>6023.63</v>
      </c>
    </row>
    <row r="3429" spans="1:21">
      <c r="A3429" t="s">
        <v>8119</v>
      </c>
      <c r="B3429" s="2">
        <v>45821</v>
      </c>
      <c r="C3429" t="s">
        <v>33</v>
      </c>
      <c r="D3429">
        <v>75</v>
      </c>
      <c r="E3429" t="s">
        <v>39</v>
      </c>
      <c r="F3429">
        <v>0</v>
      </c>
      <c r="G3429">
        <v>3</v>
      </c>
      <c r="H3429" t="s">
        <v>3751</v>
      </c>
      <c r="I3429">
        <v>5039</v>
      </c>
      <c r="J3429">
        <v>0</v>
      </c>
      <c r="K3429">
        <v>2</v>
      </c>
      <c r="L3429" t="s">
        <v>48</v>
      </c>
      <c r="M3429" t="s">
        <v>23</v>
      </c>
      <c r="N3429" t="s">
        <v>23</v>
      </c>
      <c r="O3429" t="s">
        <v>25</v>
      </c>
      <c r="P3429" t="s">
        <v>164</v>
      </c>
      <c r="Q3429" t="s">
        <v>27</v>
      </c>
      <c r="R3429">
        <v>84.05</v>
      </c>
      <c r="S3429">
        <v>229.85</v>
      </c>
    </row>
    <row r="3430" spans="1:21">
      <c r="A3430" t="s">
        <v>8121</v>
      </c>
      <c r="B3430" s="2">
        <v>43824</v>
      </c>
      <c r="C3430" t="s">
        <v>22</v>
      </c>
      <c r="D3430">
        <v>70</v>
      </c>
      <c r="E3430" t="s">
        <v>23</v>
      </c>
      <c r="F3430">
        <v>1</v>
      </c>
      <c r="G3430">
        <v>3</v>
      </c>
      <c r="H3430" t="s">
        <v>3686</v>
      </c>
      <c r="I3430">
        <v>6404</v>
      </c>
      <c r="J3430">
        <v>1</v>
      </c>
      <c r="K3430">
        <v>68</v>
      </c>
      <c r="L3430" t="s">
        <v>316</v>
      </c>
      <c r="M3430" t="s">
        <v>23</v>
      </c>
      <c r="N3430" t="s">
        <v>23</v>
      </c>
      <c r="O3430" t="s">
        <v>25</v>
      </c>
      <c r="P3430" t="s">
        <v>164</v>
      </c>
      <c r="Q3430" t="s">
        <v>27</v>
      </c>
      <c r="R3430">
        <v>84.65</v>
      </c>
      <c r="S3430">
        <v>7064.68</v>
      </c>
    </row>
    <row r="3431" spans="1:21">
      <c r="A3431" t="s">
        <v>8123</v>
      </c>
      <c r="B3431" s="2">
        <v>44847</v>
      </c>
      <c r="C3431" t="s">
        <v>22</v>
      </c>
      <c r="D3431">
        <v>70</v>
      </c>
      <c r="E3431" t="s">
        <v>23</v>
      </c>
      <c r="F3431">
        <v>0</v>
      </c>
      <c r="G3431">
        <v>3</v>
      </c>
      <c r="H3431" t="s">
        <v>3686</v>
      </c>
      <c r="I3431">
        <v>3583</v>
      </c>
      <c r="J3431">
        <v>2</v>
      </c>
      <c r="K3431">
        <v>34</v>
      </c>
      <c r="L3431" t="s">
        <v>15568</v>
      </c>
      <c r="M3431" t="s">
        <v>23</v>
      </c>
      <c r="N3431" t="s">
        <v>23</v>
      </c>
      <c r="O3431" t="s">
        <v>25</v>
      </c>
      <c r="P3431" t="s">
        <v>164</v>
      </c>
      <c r="Q3431" t="s">
        <v>50</v>
      </c>
      <c r="R3431">
        <v>71.55</v>
      </c>
      <c r="S3431">
        <v>2868.67</v>
      </c>
    </row>
    <row r="3432" spans="1:21">
      <c r="A3432" t="s">
        <v>8125</v>
      </c>
      <c r="B3432" s="2">
        <v>44845</v>
      </c>
      <c r="C3432" t="s">
        <v>22</v>
      </c>
      <c r="D3432">
        <v>72</v>
      </c>
      <c r="E3432" t="s">
        <v>23</v>
      </c>
      <c r="F3432">
        <v>0</v>
      </c>
      <c r="G3432">
        <v>3</v>
      </c>
      <c r="H3432" t="s">
        <v>24</v>
      </c>
      <c r="I3432">
        <v>2568</v>
      </c>
      <c r="J3432">
        <v>2</v>
      </c>
      <c r="K3432">
        <v>34</v>
      </c>
      <c r="L3432" t="s">
        <v>40</v>
      </c>
      <c r="M3432" t="s">
        <v>23</v>
      </c>
      <c r="N3432" t="s">
        <v>23</v>
      </c>
      <c r="O3432" t="s">
        <v>25</v>
      </c>
      <c r="P3432" t="s">
        <v>26</v>
      </c>
      <c r="Q3432" t="s">
        <v>27</v>
      </c>
      <c r="R3432">
        <v>100.05</v>
      </c>
      <c r="S3432">
        <v>4285.0600000000004</v>
      </c>
      <c r="T3432" t="s">
        <v>43</v>
      </c>
      <c r="U3432" t="s">
        <v>1397</v>
      </c>
    </row>
    <row r="3433" spans="1:21">
      <c r="A3433" t="s">
        <v>8127</v>
      </c>
      <c r="B3433" s="2">
        <v>44820</v>
      </c>
      <c r="C3433" t="s">
        <v>33</v>
      </c>
      <c r="D3433">
        <v>22</v>
      </c>
      <c r="E3433" t="s">
        <v>39</v>
      </c>
      <c r="F3433">
        <v>0</v>
      </c>
      <c r="G3433">
        <v>3</v>
      </c>
      <c r="H3433" t="s">
        <v>24</v>
      </c>
      <c r="I3433">
        <v>2744</v>
      </c>
      <c r="J3433">
        <v>0</v>
      </c>
      <c r="K3433">
        <v>35</v>
      </c>
      <c r="L3433" t="s">
        <v>40</v>
      </c>
      <c r="M3433" t="s">
        <v>23</v>
      </c>
      <c r="N3433" t="s">
        <v>23</v>
      </c>
      <c r="O3433" t="s">
        <v>25</v>
      </c>
      <c r="P3433" t="s">
        <v>26</v>
      </c>
      <c r="Q3433" t="s">
        <v>27</v>
      </c>
      <c r="R3433">
        <v>100.25</v>
      </c>
      <c r="S3433">
        <v>3894.75</v>
      </c>
      <c r="T3433" t="s">
        <v>30</v>
      </c>
      <c r="U3433" t="s">
        <v>103</v>
      </c>
    </row>
    <row r="3434" spans="1:21">
      <c r="A3434" t="s">
        <v>8129</v>
      </c>
      <c r="B3434" s="2">
        <v>45863</v>
      </c>
      <c r="C3434" t="s">
        <v>22</v>
      </c>
      <c r="D3434">
        <v>44</v>
      </c>
      <c r="E3434" t="s">
        <v>39</v>
      </c>
      <c r="F3434">
        <v>0</v>
      </c>
      <c r="G3434">
        <v>3</v>
      </c>
      <c r="H3434" t="s">
        <v>24</v>
      </c>
      <c r="I3434">
        <v>3571</v>
      </c>
      <c r="J3434">
        <v>0</v>
      </c>
      <c r="K3434">
        <v>1</v>
      </c>
      <c r="L3434" t="s">
        <v>15568</v>
      </c>
      <c r="M3434" t="s">
        <v>23</v>
      </c>
      <c r="N3434" t="s">
        <v>23</v>
      </c>
      <c r="O3434" t="s">
        <v>49</v>
      </c>
      <c r="P3434" t="s">
        <v>26</v>
      </c>
      <c r="Q3434" t="s">
        <v>84</v>
      </c>
      <c r="R3434">
        <v>45.7</v>
      </c>
      <c r="S3434">
        <v>56.11</v>
      </c>
      <c r="T3434" t="s">
        <v>64</v>
      </c>
      <c r="U3434" t="s">
        <v>350</v>
      </c>
    </row>
    <row r="3435" spans="1:21">
      <c r="A3435" t="s">
        <v>8131</v>
      </c>
      <c r="B3435" s="2">
        <v>45308</v>
      </c>
      <c r="C3435" t="s">
        <v>33</v>
      </c>
      <c r="D3435">
        <v>36</v>
      </c>
      <c r="E3435" t="s">
        <v>39</v>
      </c>
      <c r="F3435">
        <v>0</v>
      </c>
      <c r="G3435">
        <v>3</v>
      </c>
      <c r="H3435" t="s">
        <v>24</v>
      </c>
      <c r="I3435">
        <v>5182</v>
      </c>
      <c r="J3435">
        <v>0</v>
      </c>
      <c r="K3435">
        <v>19</v>
      </c>
      <c r="L3435" t="s">
        <v>15568</v>
      </c>
      <c r="M3435" t="s">
        <v>39</v>
      </c>
      <c r="N3435" t="s">
        <v>23</v>
      </c>
      <c r="O3435" t="s">
        <v>49</v>
      </c>
      <c r="P3435" t="s">
        <v>202</v>
      </c>
      <c r="Q3435" t="s">
        <v>50</v>
      </c>
      <c r="R3435">
        <v>44.85</v>
      </c>
      <c r="S3435">
        <v>893.55</v>
      </c>
      <c r="T3435" t="s">
        <v>30</v>
      </c>
      <c r="U3435" t="s">
        <v>103</v>
      </c>
    </row>
    <row r="3436" spans="1:21">
      <c r="A3436" t="s">
        <v>8133</v>
      </c>
      <c r="B3436" s="2">
        <v>44705</v>
      </c>
      <c r="C3436" t="s">
        <v>33</v>
      </c>
      <c r="D3436">
        <v>27</v>
      </c>
      <c r="E3436" t="s">
        <v>39</v>
      </c>
      <c r="F3436">
        <v>2</v>
      </c>
      <c r="G3436">
        <v>3</v>
      </c>
      <c r="H3436" t="s">
        <v>24</v>
      </c>
      <c r="I3436">
        <v>3106</v>
      </c>
      <c r="J3436">
        <v>0</v>
      </c>
      <c r="K3436">
        <v>39</v>
      </c>
      <c r="L3436" t="s">
        <v>15568</v>
      </c>
      <c r="M3436" t="s">
        <v>39</v>
      </c>
      <c r="N3436" t="s">
        <v>23</v>
      </c>
      <c r="O3436" t="s">
        <v>49</v>
      </c>
      <c r="P3436" t="s">
        <v>26</v>
      </c>
      <c r="Q3436" t="s">
        <v>50</v>
      </c>
      <c r="R3436">
        <v>30.1</v>
      </c>
      <c r="S3436">
        <v>1281.3</v>
      </c>
      <c r="T3436" t="s">
        <v>64</v>
      </c>
      <c r="U3436" t="s">
        <v>234</v>
      </c>
    </row>
    <row r="3437" spans="1:21">
      <c r="A3437" t="s">
        <v>8135</v>
      </c>
      <c r="B3437" s="2">
        <v>45792</v>
      </c>
      <c r="C3437" t="s">
        <v>22</v>
      </c>
      <c r="D3437">
        <v>56</v>
      </c>
      <c r="E3437" t="s">
        <v>39</v>
      </c>
      <c r="F3437">
        <v>0</v>
      </c>
      <c r="G3437">
        <v>3</v>
      </c>
      <c r="H3437" t="s">
        <v>24</v>
      </c>
      <c r="I3437">
        <v>3916</v>
      </c>
      <c r="J3437">
        <v>0</v>
      </c>
      <c r="K3437">
        <v>3</v>
      </c>
      <c r="L3437" t="s">
        <v>48</v>
      </c>
      <c r="M3437" t="s">
        <v>23</v>
      </c>
      <c r="N3437" t="s">
        <v>23</v>
      </c>
      <c r="O3437" t="s">
        <v>25</v>
      </c>
      <c r="P3437" t="s">
        <v>26</v>
      </c>
      <c r="Q3437" t="s">
        <v>27</v>
      </c>
      <c r="R3437">
        <v>98.7</v>
      </c>
      <c r="S3437">
        <v>391.93</v>
      </c>
      <c r="T3437" t="s">
        <v>36</v>
      </c>
      <c r="U3437" t="s">
        <v>37</v>
      </c>
    </row>
    <row r="3438" spans="1:21">
      <c r="A3438" t="s">
        <v>8137</v>
      </c>
      <c r="B3438" s="2">
        <v>45085</v>
      </c>
      <c r="C3438" t="s">
        <v>22</v>
      </c>
      <c r="D3438">
        <v>28</v>
      </c>
      <c r="E3438" t="s">
        <v>39</v>
      </c>
      <c r="F3438">
        <v>0</v>
      </c>
      <c r="G3438">
        <v>3</v>
      </c>
      <c r="H3438" t="s">
        <v>24</v>
      </c>
      <c r="I3438">
        <v>2729</v>
      </c>
      <c r="J3438">
        <v>0</v>
      </c>
      <c r="K3438">
        <v>26</v>
      </c>
      <c r="L3438" t="s">
        <v>15568</v>
      </c>
      <c r="M3438" t="s">
        <v>23</v>
      </c>
      <c r="N3438" t="s">
        <v>23</v>
      </c>
      <c r="O3438" t="s">
        <v>25</v>
      </c>
      <c r="P3438" t="s">
        <v>26</v>
      </c>
      <c r="Q3438" t="s">
        <v>27</v>
      </c>
      <c r="R3438">
        <v>80.5</v>
      </c>
      <c r="S3438">
        <v>2716.96</v>
      </c>
      <c r="T3438" t="s">
        <v>43</v>
      </c>
      <c r="U3438" t="s">
        <v>149</v>
      </c>
    </row>
    <row r="3439" spans="1:21">
      <c r="A3439" t="s">
        <v>8139</v>
      </c>
      <c r="B3439" s="2">
        <v>45144</v>
      </c>
      <c r="C3439" t="s">
        <v>22</v>
      </c>
      <c r="D3439">
        <v>34</v>
      </c>
      <c r="E3439" t="s">
        <v>23</v>
      </c>
      <c r="F3439">
        <v>0</v>
      </c>
      <c r="G3439">
        <v>3</v>
      </c>
      <c r="H3439" t="s">
        <v>24</v>
      </c>
      <c r="I3439">
        <v>4734</v>
      </c>
      <c r="J3439">
        <v>2</v>
      </c>
      <c r="K3439">
        <v>24</v>
      </c>
      <c r="L3439" t="s">
        <v>40</v>
      </c>
      <c r="M3439" t="s">
        <v>23</v>
      </c>
      <c r="N3439" t="s">
        <v>23</v>
      </c>
      <c r="O3439" t="s">
        <v>25</v>
      </c>
      <c r="P3439" t="s">
        <v>26</v>
      </c>
      <c r="Q3439" t="s">
        <v>27</v>
      </c>
      <c r="R3439">
        <v>104.65</v>
      </c>
      <c r="S3439">
        <v>2614.4499999999998</v>
      </c>
      <c r="T3439" t="s">
        <v>30</v>
      </c>
      <c r="U3439" t="s">
        <v>69</v>
      </c>
    </row>
    <row r="3440" spans="1:21">
      <c r="A3440" t="s">
        <v>8141</v>
      </c>
      <c r="B3440" s="2">
        <v>45019</v>
      </c>
      <c r="C3440" t="s">
        <v>22</v>
      </c>
      <c r="D3440">
        <v>51</v>
      </c>
      <c r="E3440" t="s">
        <v>39</v>
      </c>
      <c r="F3440">
        <v>0</v>
      </c>
      <c r="G3440">
        <v>3</v>
      </c>
      <c r="H3440" t="s">
        <v>24</v>
      </c>
      <c r="I3440">
        <v>2464</v>
      </c>
      <c r="J3440">
        <v>0</v>
      </c>
      <c r="K3440">
        <v>28</v>
      </c>
      <c r="L3440" t="s">
        <v>40</v>
      </c>
      <c r="M3440" t="s">
        <v>23</v>
      </c>
      <c r="N3440" t="s">
        <v>23</v>
      </c>
      <c r="O3440" t="s">
        <v>25</v>
      </c>
      <c r="P3440" t="s">
        <v>26</v>
      </c>
      <c r="Q3440" t="s">
        <v>27</v>
      </c>
      <c r="R3440">
        <v>105.7</v>
      </c>
      <c r="S3440">
        <v>3912.94</v>
      </c>
      <c r="T3440" t="s">
        <v>64</v>
      </c>
      <c r="U3440" t="s">
        <v>73</v>
      </c>
    </row>
    <row r="3441" spans="1:21">
      <c r="A3441" t="s">
        <v>8144</v>
      </c>
      <c r="B3441" s="2">
        <v>45242</v>
      </c>
      <c r="C3441" t="s">
        <v>33</v>
      </c>
      <c r="D3441">
        <v>33</v>
      </c>
      <c r="E3441" t="s">
        <v>23</v>
      </c>
      <c r="F3441">
        <v>0</v>
      </c>
      <c r="G3441">
        <v>3</v>
      </c>
      <c r="H3441" t="s">
        <v>24</v>
      </c>
      <c r="I3441">
        <v>2036</v>
      </c>
      <c r="J3441">
        <v>3</v>
      </c>
      <c r="K3441">
        <v>21</v>
      </c>
      <c r="L3441" t="s">
        <v>97</v>
      </c>
      <c r="M3441" t="s">
        <v>23</v>
      </c>
      <c r="N3441" t="s">
        <v>23</v>
      </c>
      <c r="O3441" t="s">
        <v>25</v>
      </c>
      <c r="P3441" t="s">
        <v>26</v>
      </c>
      <c r="Q3441" t="s">
        <v>27</v>
      </c>
      <c r="R3441">
        <v>86.5</v>
      </c>
      <c r="S3441">
        <v>2695.32</v>
      </c>
      <c r="T3441" t="s">
        <v>30</v>
      </c>
      <c r="U3441" t="s">
        <v>106</v>
      </c>
    </row>
    <row r="3442" spans="1:21">
      <c r="A3442" t="s">
        <v>8146</v>
      </c>
      <c r="B3442" s="2">
        <v>45766</v>
      </c>
      <c r="C3442" t="s">
        <v>33</v>
      </c>
      <c r="D3442">
        <v>50</v>
      </c>
      <c r="E3442" t="s">
        <v>23</v>
      </c>
      <c r="F3442">
        <v>0</v>
      </c>
      <c r="G3442">
        <v>3</v>
      </c>
      <c r="H3442" t="s">
        <v>24</v>
      </c>
      <c r="I3442">
        <v>2570</v>
      </c>
      <c r="J3442">
        <v>4</v>
      </c>
      <c r="K3442">
        <v>4</v>
      </c>
      <c r="L3442" t="s">
        <v>48</v>
      </c>
      <c r="M3442" t="s">
        <v>23</v>
      </c>
      <c r="N3442" t="s">
        <v>23</v>
      </c>
      <c r="O3442" t="s">
        <v>25</v>
      </c>
      <c r="P3442" t="s">
        <v>26</v>
      </c>
      <c r="Q3442" t="s">
        <v>27</v>
      </c>
      <c r="R3442">
        <v>97.95</v>
      </c>
      <c r="S3442">
        <v>424.42</v>
      </c>
      <c r="T3442" t="s">
        <v>36</v>
      </c>
      <c r="U3442" t="s">
        <v>37</v>
      </c>
    </row>
    <row r="3443" spans="1:21">
      <c r="A3443" t="s">
        <v>8148</v>
      </c>
      <c r="B3443" s="2">
        <v>45817</v>
      </c>
      <c r="C3443" t="s">
        <v>22</v>
      </c>
      <c r="D3443">
        <v>21</v>
      </c>
      <c r="E3443" t="s">
        <v>39</v>
      </c>
      <c r="F3443">
        <v>0</v>
      </c>
      <c r="G3443">
        <v>3</v>
      </c>
      <c r="H3443" t="s">
        <v>24</v>
      </c>
      <c r="I3443">
        <v>4662</v>
      </c>
      <c r="J3443">
        <v>0</v>
      </c>
      <c r="K3443">
        <v>2</v>
      </c>
      <c r="L3443" t="s">
        <v>48</v>
      </c>
      <c r="M3443" t="s">
        <v>23</v>
      </c>
      <c r="N3443" t="s">
        <v>23</v>
      </c>
      <c r="O3443" t="s">
        <v>56</v>
      </c>
      <c r="P3443" t="s">
        <v>26</v>
      </c>
      <c r="Q3443" t="s">
        <v>27</v>
      </c>
      <c r="R3443">
        <v>46.05</v>
      </c>
      <c r="S3443">
        <v>149.72999999999999</v>
      </c>
      <c r="T3443" t="s">
        <v>36</v>
      </c>
      <c r="U3443" t="s">
        <v>37</v>
      </c>
    </row>
    <row r="3444" spans="1:21">
      <c r="A3444" t="s">
        <v>8151</v>
      </c>
      <c r="B3444" s="2">
        <v>45863</v>
      </c>
      <c r="C3444" t="s">
        <v>33</v>
      </c>
      <c r="D3444">
        <v>27</v>
      </c>
      <c r="E3444" t="s">
        <v>39</v>
      </c>
      <c r="F3444">
        <v>0</v>
      </c>
      <c r="G3444">
        <v>3</v>
      </c>
      <c r="H3444" t="s">
        <v>24</v>
      </c>
      <c r="I3444">
        <v>2874</v>
      </c>
      <c r="J3444">
        <v>0</v>
      </c>
      <c r="K3444">
        <v>1</v>
      </c>
      <c r="L3444" t="s">
        <v>48</v>
      </c>
      <c r="M3444" t="s">
        <v>23</v>
      </c>
      <c r="N3444" t="s">
        <v>23</v>
      </c>
      <c r="O3444" t="s">
        <v>25</v>
      </c>
      <c r="P3444" t="s">
        <v>26</v>
      </c>
      <c r="Q3444" t="s">
        <v>27</v>
      </c>
      <c r="R3444">
        <v>70.849999999999994</v>
      </c>
      <c r="S3444">
        <v>97.9</v>
      </c>
      <c r="T3444" t="s">
        <v>64</v>
      </c>
      <c r="U3444" t="s">
        <v>234</v>
      </c>
    </row>
    <row r="3445" spans="1:21">
      <c r="A3445" t="s">
        <v>8153</v>
      </c>
      <c r="B3445" s="2">
        <v>44166</v>
      </c>
      <c r="C3445" t="s">
        <v>33</v>
      </c>
      <c r="D3445">
        <v>51</v>
      </c>
      <c r="E3445" t="s">
        <v>39</v>
      </c>
      <c r="F3445">
        <v>0</v>
      </c>
      <c r="G3445">
        <v>3</v>
      </c>
      <c r="H3445" t="s">
        <v>24</v>
      </c>
      <c r="I3445">
        <v>5276</v>
      </c>
      <c r="J3445">
        <v>0</v>
      </c>
      <c r="K3445">
        <v>56</v>
      </c>
      <c r="L3445" t="s">
        <v>15568</v>
      </c>
      <c r="M3445" t="s">
        <v>23</v>
      </c>
      <c r="N3445" t="s">
        <v>23</v>
      </c>
      <c r="O3445" t="s">
        <v>25</v>
      </c>
      <c r="P3445" t="s">
        <v>26</v>
      </c>
      <c r="Q3445" t="s">
        <v>27</v>
      </c>
      <c r="R3445">
        <v>73.849999999999994</v>
      </c>
      <c r="S3445">
        <v>6085.89</v>
      </c>
      <c r="T3445" t="s">
        <v>36</v>
      </c>
      <c r="U3445" t="s">
        <v>46</v>
      </c>
    </row>
    <row r="3446" spans="1:21">
      <c r="A3446" t="s">
        <v>8155</v>
      </c>
      <c r="B3446" s="2">
        <v>44907</v>
      </c>
      <c r="C3446" t="s">
        <v>33</v>
      </c>
      <c r="D3446">
        <v>22</v>
      </c>
      <c r="E3446" t="s">
        <v>39</v>
      </c>
      <c r="F3446">
        <v>0</v>
      </c>
      <c r="G3446">
        <v>3</v>
      </c>
      <c r="H3446" t="s">
        <v>3686</v>
      </c>
      <c r="I3446">
        <v>5076</v>
      </c>
      <c r="J3446">
        <v>0</v>
      </c>
      <c r="K3446">
        <v>32</v>
      </c>
      <c r="L3446" t="s">
        <v>15568</v>
      </c>
      <c r="M3446" t="s">
        <v>23</v>
      </c>
      <c r="N3446" t="s">
        <v>23</v>
      </c>
      <c r="O3446" t="s">
        <v>25</v>
      </c>
      <c r="P3446" t="s">
        <v>202</v>
      </c>
      <c r="Q3446" t="s">
        <v>27</v>
      </c>
      <c r="R3446">
        <v>109.55</v>
      </c>
      <c r="S3446">
        <v>3755.52</v>
      </c>
    </row>
    <row r="3447" spans="1:21">
      <c r="A3447" t="s">
        <v>8157</v>
      </c>
      <c r="B3447" s="2">
        <v>43693</v>
      </c>
      <c r="C3447" t="s">
        <v>22</v>
      </c>
      <c r="D3447">
        <v>55</v>
      </c>
      <c r="E3447" t="s">
        <v>23</v>
      </c>
      <c r="F3447">
        <v>0</v>
      </c>
      <c r="G3447">
        <v>3</v>
      </c>
      <c r="H3447" t="s">
        <v>3686</v>
      </c>
      <c r="I3447">
        <v>4036</v>
      </c>
      <c r="J3447">
        <v>9</v>
      </c>
      <c r="K3447">
        <v>72</v>
      </c>
      <c r="L3447" t="s">
        <v>15568</v>
      </c>
      <c r="M3447" t="s">
        <v>39</v>
      </c>
      <c r="N3447" t="s">
        <v>23</v>
      </c>
      <c r="O3447" t="s">
        <v>49</v>
      </c>
      <c r="P3447" t="s">
        <v>164</v>
      </c>
      <c r="Q3447" t="s">
        <v>50</v>
      </c>
      <c r="R3447">
        <v>64.8</v>
      </c>
      <c r="S3447">
        <v>4719.75</v>
      </c>
    </row>
    <row r="3448" spans="1:21">
      <c r="A3448" t="s">
        <v>8159</v>
      </c>
      <c r="B3448" s="2">
        <v>43690</v>
      </c>
      <c r="C3448" t="s">
        <v>22</v>
      </c>
      <c r="D3448">
        <v>52</v>
      </c>
      <c r="E3448" t="s">
        <v>23</v>
      </c>
      <c r="F3448">
        <v>1</v>
      </c>
      <c r="G3448">
        <v>3</v>
      </c>
      <c r="H3448" t="s">
        <v>3686</v>
      </c>
      <c r="I3448">
        <v>6283</v>
      </c>
      <c r="J3448">
        <v>1</v>
      </c>
      <c r="K3448">
        <v>72</v>
      </c>
      <c r="L3448" t="s">
        <v>15568</v>
      </c>
      <c r="M3448" t="s">
        <v>23</v>
      </c>
      <c r="N3448" t="s">
        <v>23</v>
      </c>
      <c r="O3448" t="s">
        <v>25</v>
      </c>
      <c r="P3448" t="s">
        <v>202</v>
      </c>
      <c r="Q3448" t="s">
        <v>27</v>
      </c>
      <c r="R3448">
        <v>106.1</v>
      </c>
      <c r="S3448">
        <v>8688.74</v>
      </c>
    </row>
    <row r="3449" spans="1:21">
      <c r="A3449" t="s">
        <v>8161</v>
      </c>
      <c r="B3449" s="2">
        <v>45082</v>
      </c>
      <c r="C3449" t="s">
        <v>33</v>
      </c>
      <c r="D3449">
        <v>40</v>
      </c>
      <c r="E3449" t="s">
        <v>23</v>
      </c>
      <c r="F3449">
        <v>3</v>
      </c>
      <c r="G3449">
        <v>3</v>
      </c>
      <c r="H3449" t="s">
        <v>3686</v>
      </c>
      <c r="I3449">
        <v>2817</v>
      </c>
      <c r="J3449">
        <v>10</v>
      </c>
      <c r="K3449">
        <v>26</v>
      </c>
      <c r="L3449" t="s">
        <v>15568</v>
      </c>
      <c r="M3449" t="s">
        <v>23</v>
      </c>
      <c r="N3449" t="s">
        <v>23</v>
      </c>
      <c r="O3449" t="s">
        <v>25</v>
      </c>
      <c r="P3449" t="s">
        <v>26</v>
      </c>
      <c r="Q3449" t="s">
        <v>27</v>
      </c>
      <c r="R3449">
        <v>81.95</v>
      </c>
      <c r="S3449">
        <v>3186.75</v>
      </c>
    </row>
    <row r="3450" spans="1:21">
      <c r="A3450" t="s">
        <v>8163</v>
      </c>
      <c r="B3450" s="2">
        <v>45863</v>
      </c>
      <c r="C3450" t="s">
        <v>33</v>
      </c>
      <c r="D3450">
        <v>23</v>
      </c>
      <c r="E3450" t="s">
        <v>39</v>
      </c>
      <c r="F3450">
        <v>0</v>
      </c>
      <c r="G3450">
        <v>3</v>
      </c>
      <c r="H3450" t="s">
        <v>3751</v>
      </c>
      <c r="I3450">
        <v>5774</v>
      </c>
      <c r="J3450">
        <v>0</v>
      </c>
      <c r="K3450">
        <v>1</v>
      </c>
      <c r="L3450" t="s">
        <v>15568</v>
      </c>
      <c r="M3450" t="s">
        <v>23</v>
      </c>
      <c r="N3450" t="s">
        <v>39</v>
      </c>
      <c r="P3450" t="s">
        <v>26</v>
      </c>
      <c r="Q3450" t="s">
        <v>50</v>
      </c>
      <c r="R3450">
        <v>20.350000000000001</v>
      </c>
      <c r="S3450">
        <v>64.44</v>
      </c>
    </row>
    <row r="3451" spans="1:21">
      <c r="A3451" t="s">
        <v>8165</v>
      </c>
      <c r="B3451" s="2">
        <v>44569</v>
      </c>
      <c r="C3451" t="s">
        <v>33</v>
      </c>
      <c r="D3451">
        <v>47</v>
      </c>
      <c r="E3451" t="s">
        <v>23</v>
      </c>
      <c r="F3451">
        <v>0</v>
      </c>
      <c r="G3451">
        <v>3</v>
      </c>
      <c r="H3451" t="s">
        <v>3686</v>
      </c>
      <c r="I3451">
        <v>4000</v>
      </c>
      <c r="J3451">
        <v>6</v>
      </c>
      <c r="K3451">
        <v>43</v>
      </c>
      <c r="L3451" t="s">
        <v>15568</v>
      </c>
      <c r="M3451" t="s">
        <v>23</v>
      </c>
      <c r="N3451" t="s">
        <v>23</v>
      </c>
      <c r="O3451" t="s">
        <v>49</v>
      </c>
      <c r="P3451" t="s">
        <v>202</v>
      </c>
      <c r="Q3451" t="s">
        <v>27</v>
      </c>
      <c r="R3451">
        <v>64.849999999999994</v>
      </c>
      <c r="S3451">
        <v>3466.34</v>
      </c>
    </row>
    <row r="3452" spans="1:21">
      <c r="A3452" t="s">
        <v>8167</v>
      </c>
      <c r="B3452" s="2">
        <v>44999</v>
      </c>
      <c r="C3452" t="s">
        <v>22</v>
      </c>
      <c r="D3452">
        <v>64</v>
      </c>
      <c r="E3452" t="s">
        <v>23</v>
      </c>
      <c r="F3452">
        <v>1</v>
      </c>
      <c r="G3452">
        <v>3</v>
      </c>
      <c r="H3452" t="s">
        <v>3686</v>
      </c>
      <c r="I3452">
        <v>4667</v>
      </c>
      <c r="J3452">
        <v>5</v>
      </c>
      <c r="K3452">
        <v>29</v>
      </c>
      <c r="L3452" t="s">
        <v>15568</v>
      </c>
      <c r="M3452" t="s">
        <v>23</v>
      </c>
      <c r="N3452" t="s">
        <v>39</v>
      </c>
      <c r="P3452" t="s">
        <v>26</v>
      </c>
      <c r="Q3452" t="s">
        <v>84</v>
      </c>
      <c r="R3452">
        <v>20.65</v>
      </c>
      <c r="S3452">
        <v>1369.41</v>
      </c>
    </row>
    <row r="3453" spans="1:21">
      <c r="A3453" t="s">
        <v>8169</v>
      </c>
      <c r="B3453" s="2">
        <v>44434</v>
      </c>
      <c r="C3453" t="s">
        <v>22</v>
      </c>
      <c r="D3453">
        <v>20</v>
      </c>
      <c r="E3453" t="s">
        <v>23</v>
      </c>
      <c r="F3453">
        <v>3</v>
      </c>
      <c r="G3453">
        <v>3</v>
      </c>
      <c r="H3453" t="s">
        <v>3686</v>
      </c>
      <c r="I3453">
        <v>2111</v>
      </c>
      <c r="J3453">
        <v>1</v>
      </c>
      <c r="K3453">
        <v>48</v>
      </c>
      <c r="L3453" t="s">
        <v>142</v>
      </c>
      <c r="M3453" t="s">
        <v>23</v>
      </c>
      <c r="N3453" t="s">
        <v>39</v>
      </c>
      <c r="P3453" t="s">
        <v>164</v>
      </c>
      <c r="Q3453" t="s">
        <v>27</v>
      </c>
      <c r="R3453">
        <v>26.3</v>
      </c>
      <c r="S3453">
        <v>2240.09</v>
      </c>
    </row>
    <row r="3454" spans="1:21">
      <c r="A3454" t="s">
        <v>8172</v>
      </c>
      <c r="B3454" s="2">
        <v>44674</v>
      </c>
      <c r="C3454" t="s">
        <v>22</v>
      </c>
      <c r="D3454">
        <v>59</v>
      </c>
      <c r="E3454" t="s">
        <v>23</v>
      </c>
      <c r="F3454">
        <v>1</v>
      </c>
      <c r="G3454">
        <v>3</v>
      </c>
      <c r="H3454" t="s">
        <v>3686</v>
      </c>
      <c r="I3454">
        <v>5918</v>
      </c>
      <c r="J3454">
        <v>2</v>
      </c>
      <c r="K3454">
        <v>40</v>
      </c>
      <c r="L3454" t="s">
        <v>142</v>
      </c>
      <c r="M3454" t="s">
        <v>23</v>
      </c>
      <c r="N3454" t="s">
        <v>39</v>
      </c>
      <c r="P3454" t="s">
        <v>26</v>
      </c>
      <c r="Q3454" t="s">
        <v>27</v>
      </c>
      <c r="R3454">
        <v>20.399999999999999</v>
      </c>
      <c r="S3454">
        <v>820.9</v>
      </c>
    </row>
    <row r="3455" spans="1:21">
      <c r="A3455" t="s">
        <v>8174</v>
      </c>
      <c r="B3455" s="2">
        <v>45841</v>
      </c>
      <c r="C3455" t="s">
        <v>22</v>
      </c>
      <c r="D3455">
        <v>61</v>
      </c>
      <c r="E3455" t="s">
        <v>39</v>
      </c>
      <c r="F3455">
        <v>0</v>
      </c>
      <c r="G3455">
        <v>3</v>
      </c>
      <c r="H3455" t="s">
        <v>3751</v>
      </c>
      <c r="I3455">
        <v>3586</v>
      </c>
      <c r="J3455">
        <v>0</v>
      </c>
      <c r="K3455">
        <v>1</v>
      </c>
      <c r="L3455" t="s">
        <v>15568</v>
      </c>
      <c r="M3455" t="s">
        <v>23</v>
      </c>
      <c r="N3455" t="s">
        <v>39</v>
      </c>
      <c r="P3455" t="s">
        <v>26</v>
      </c>
      <c r="Q3455" t="s">
        <v>84</v>
      </c>
      <c r="R3455">
        <v>20.2</v>
      </c>
      <c r="S3455">
        <v>62.35</v>
      </c>
    </row>
    <row r="3456" spans="1:21">
      <c r="A3456" t="s">
        <v>8176</v>
      </c>
      <c r="B3456" s="2">
        <v>44472</v>
      </c>
      <c r="C3456" t="s">
        <v>33</v>
      </c>
      <c r="D3456">
        <v>27</v>
      </c>
      <c r="E3456" t="s">
        <v>23</v>
      </c>
      <c r="F3456">
        <v>0</v>
      </c>
      <c r="G3456">
        <v>3</v>
      </c>
      <c r="H3456" t="s">
        <v>3686</v>
      </c>
      <c r="I3456">
        <v>3358</v>
      </c>
      <c r="J3456">
        <v>1</v>
      </c>
      <c r="K3456">
        <v>46</v>
      </c>
      <c r="L3456" t="s">
        <v>142</v>
      </c>
      <c r="M3456" t="s">
        <v>23</v>
      </c>
      <c r="N3456" t="s">
        <v>23</v>
      </c>
      <c r="O3456" t="s">
        <v>49</v>
      </c>
      <c r="P3456" t="s">
        <v>26</v>
      </c>
      <c r="Q3456" t="s">
        <v>27</v>
      </c>
      <c r="R3456">
        <v>53.1</v>
      </c>
      <c r="S3456">
        <v>4517.84</v>
      </c>
    </row>
    <row r="3457" spans="1:19">
      <c r="A3457" t="s">
        <v>8178</v>
      </c>
      <c r="B3457" s="2">
        <v>43875</v>
      </c>
      <c r="C3457" t="s">
        <v>22</v>
      </c>
      <c r="D3457">
        <v>25</v>
      </c>
      <c r="E3457" t="s">
        <v>23</v>
      </c>
      <c r="F3457">
        <v>0</v>
      </c>
      <c r="G3457">
        <v>3</v>
      </c>
      <c r="H3457" t="s">
        <v>3686</v>
      </c>
      <c r="I3457">
        <v>5956</v>
      </c>
      <c r="J3457">
        <v>4</v>
      </c>
      <c r="K3457">
        <v>66</v>
      </c>
      <c r="L3457" t="s">
        <v>15568</v>
      </c>
      <c r="M3457" t="s">
        <v>23</v>
      </c>
      <c r="N3457" t="s">
        <v>23</v>
      </c>
      <c r="O3457" t="s">
        <v>49</v>
      </c>
      <c r="P3457" t="s">
        <v>26</v>
      </c>
      <c r="Q3457" t="s">
        <v>27</v>
      </c>
      <c r="R3457">
        <v>63.85</v>
      </c>
      <c r="S3457">
        <v>4770.82</v>
      </c>
    </row>
    <row r="3458" spans="1:19">
      <c r="A3458" t="s">
        <v>8181</v>
      </c>
      <c r="B3458" s="2">
        <v>43727</v>
      </c>
      <c r="C3458" t="s">
        <v>33</v>
      </c>
      <c r="D3458">
        <v>21</v>
      </c>
      <c r="E3458" t="s">
        <v>23</v>
      </c>
      <c r="F3458">
        <v>0</v>
      </c>
      <c r="G3458">
        <v>3</v>
      </c>
      <c r="H3458" t="s">
        <v>3686</v>
      </c>
      <c r="I3458">
        <v>5770</v>
      </c>
      <c r="J3458">
        <v>0</v>
      </c>
      <c r="K3458">
        <v>71</v>
      </c>
      <c r="L3458" t="s">
        <v>15568</v>
      </c>
      <c r="M3458" t="s">
        <v>23</v>
      </c>
      <c r="N3458" t="s">
        <v>23</v>
      </c>
      <c r="O3458" t="s">
        <v>49</v>
      </c>
      <c r="P3458" t="s">
        <v>164</v>
      </c>
      <c r="Q3458" t="s">
        <v>50</v>
      </c>
      <c r="R3458">
        <v>82</v>
      </c>
      <c r="S3458">
        <v>8713.4699999999993</v>
      </c>
    </row>
    <row r="3459" spans="1:19">
      <c r="A3459" t="s">
        <v>8183</v>
      </c>
      <c r="B3459" s="2">
        <v>44111</v>
      </c>
      <c r="C3459" t="s">
        <v>22</v>
      </c>
      <c r="D3459">
        <v>40</v>
      </c>
      <c r="E3459" t="s">
        <v>23</v>
      </c>
      <c r="F3459">
        <v>0</v>
      </c>
      <c r="G3459">
        <v>3</v>
      </c>
      <c r="H3459" t="s">
        <v>3686</v>
      </c>
      <c r="I3459">
        <v>4801</v>
      </c>
      <c r="J3459">
        <v>3</v>
      </c>
      <c r="K3459">
        <v>58</v>
      </c>
      <c r="L3459" t="s">
        <v>142</v>
      </c>
      <c r="M3459" t="s">
        <v>23</v>
      </c>
      <c r="N3459" t="s">
        <v>39</v>
      </c>
      <c r="P3459" t="s">
        <v>202</v>
      </c>
      <c r="Q3459" t="s">
        <v>27</v>
      </c>
      <c r="R3459">
        <v>19.55</v>
      </c>
      <c r="S3459">
        <v>2728.74</v>
      </c>
    </row>
    <row r="3460" spans="1:19">
      <c r="A3460" t="s">
        <v>8185</v>
      </c>
      <c r="B3460" s="2">
        <v>43913</v>
      </c>
      <c r="C3460" t="s">
        <v>33</v>
      </c>
      <c r="D3460">
        <v>54</v>
      </c>
      <c r="E3460" t="s">
        <v>23</v>
      </c>
      <c r="F3460">
        <v>1</v>
      </c>
      <c r="G3460">
        <v>3</v>
      </c>
      <c r="H3460" t="s">
        <v>3686</v>
      </c>
      <c r="I3460">
        <v>5352</v>
      </c>
      <c r="J3460">
        <v>7</v>
      </c>
      <c r="K3460">
        <v>65</v>
      </c>
      <c r="L3460" t="s">
        <v>15568</v>
      </c>
      <c r="M3460" t="s">
        <v>23</v>
      </c>
      <c r="N3460" t="s">
        <v>39</v>
      </c>
      <c r="P3460" t="s">
        <v>164</v>
      </c>
      <c r="Q3460" t="s">
        <v>50</v>
      </c>
      <c r="R3460">
        <v>26</v>
      </c>
      <c r="S3460">
        <v>1846.6</v>
      </c>
    </row>
    <row r="3461" spans="1:19">
      <c r="A3461" t="s">
        <v>8187</v>
      </c>
      <c r="B3461" s="2">
        <v>45524</v>
      </c>
      <c r="C3461" t="s">
        <v>33</v>
      </c>
      <c r="D3461">
        <v>48</v>
      </c>
      <c r="E3461" t="s">
        <v>39</v>
      </c>
      <c r="F3461">
        <v>2</v>
      </c>
      <c r="G3461">
        <v>3</v>
      </c>
      <c r="H3461" t="s">
        <v>3686</v>
      </c>
      <c r="I3461">
        <v>5913</v>
      </c>
      <c r="J3461">
        <v>0</v>
      </c>
      <c r="K3461">
        <v>12</v>
      </c>
      <c r="L3461" t="s">
        <v>15568</v>
      </c>
      <c r="M3461" t="s">
        <v>23</v>
      </c>
      <c r="N3461" t="s">
        <v>23</v>
      </c>
      <c r="O3461" t="s">
        <v>25</v>
      </c>
      <c r="P3461" t="s">
        <v>26</v>
      </c>
      <c r="Q3461" t="s">
        <v>27</v>
      </c>
      <c r="R3461">
        <v>105.3</v>
      </c>
      <c r="S3461">
        <v>1479.17</v>
      </c>
    </row>
    <row r="3462" spans="1:19">
      <c r="A3462" t="s">
        <v>8189</v>
      </c>
      <c r="B3462" s="2">
        <v>44990</v>
      </c>
      <c r="C3462" t="s">
        <v>33</v>
      </c>
      <c r="D3462">
        <v>62</v>
      </c>
      <c r="E3462" t="s">
        <v>39</v>
      </c>
      <c r="F3462">
        <v>0</v>
      </c>
      <c r="G3462">
        <v>3</v>
      </c>
      <c r="H3462" t="s">
        <v>3686</v>
      </c>
      <c r="I3462">
        <v>5590</v>
      </c>
      <c r="J3462">
        <v>0</v>
      </c>
      <c r="K3462">
        <v>29</v>
      </c>
      <c r="L3462" t="s">
        <v>15568</v>
      </c>
      <c r="M3462" t="s">
        <v>23</v>
      </c>
      <c r="N3462" t="s">
        <v>23</v>
      </c>
      <c r="O3462" t="s">
        <v>56</v>
      </c>
      <c r="P3462" t="s">
        <v>26</v>
      </c>
      <c r="Q3462" t="s">
        <v>27</v>
      </c>
      <c r="R3462">
        <v>66.099999999999994</v>
      </c>
      <c r="S3462">
        <v>2430.38</v>
      </c>
    </row>
    <row r="3463" spans="1:19">
      <c r="A3463" t="s">
        <v>8192</v>
      </c>
      <c r="B3463" s="2">
        <v>44387</v>
      </c>
      <c r="C3463" t="s">
        <v>22</v>
      </c>
      <c r="D3463">
        <v>32</v>
      </c>
      <c r="E3463" t="s">
        <v>23</v>
      </c>
      <c r="F3463">
        <v>3</v>
      </c>
      <c r="G3463">
        <v>3</v>
      </c>
      <c r="H3463" t="s">
        <v>3686</v>
      </c>
      <c r="I3463">
        <v>5804</v>
      </c>
      <c r="J3463">
        <v>10</v>
      </c>
      <c r="K3463">
        <v>49</v>
      </c>
      <c r="L3463" t="s">
        <v>142</v>
      </c>
      <c r="M3463" t="s">
        <v>23</v>
      </c>
      <c r="N3463" t="s">
        <v>23</v>
      </c>
      <c r="O3463" t="s">
        <v>25</v>
      </c>
      <c r="P3463" t="s">
        <v>26</v>
      </c>
      <c r="Q3463" t="s">
        <v>50</v>
      </c>
      <c r="R3463">
        <v>90.4</v>
      </c>
      <c r="S3463">
        <v>5069.91</v>
      </c>
    </row>
    <row r="3464" spans="1:19">
      <c r="A3464" t="s">
        <v>8194</v>
      </c>
      <c r="B3464" s="2">
        <v>44036</v>
      </c>
      <c r="C3464" t="s">
        <v>22</v>
      </c>
      <c r="D3464">
        <v>62</v>
      </c>
      <c r="E3464" t="s">
        <v>23</v>
      </c>
      <c r="F3464">
        <v>2</v>
      </c>
      <c r="G3464">
        <v>3</v>
      </c>
      <c r="H3464" t="s">
        <v>3686</v>
      </c>
      <c r="I3464">
        <v>4413</v>
      </c>
      <c r="J3464">
        <v>3</v>
      </c>
      <c r="K3464">
        <v>61</v>
      </c>
      <c r="L3464" t="s">
        <v>142</v>
      </c>
      <c r="M3464" t="s">
        <v>23</v>
      </c>
      <c r="N3464" t="s">
        <v>23</v>
      </c>
      <c r="O3464" t="s">
        <v>56</v>
      </c>
      <c r="P3464" t="s">
        <v>202</v>
      </c>
      <c r="Q3464" t="s">
        <v>27</v>
      </c>
      <c r="R3464">
        <v>84.9</v>
      </c>
      <c r="S3464">
        <v>6040.42</v>
      </c>
    </row>
    <row r="3465" spans="1:19">
      <c r="A3465" t="s">
        <v>8196</v>
      </c>
      <c r="B3465" s="2">
        <v>45338</v>
      </c>
      <c r="C3465" t="s">
        <v>22</v>
      </c>
      <c r="D3465">
        <v>21</v>
      </c>
      <c r="E3465" t="s">
        <v>39</v>
      </c>
      <c r="F3465">
        <v>0</v>
      </c>
      <c r="G3465">
        <v>3</v>
      </c>
      <c r="H3465" t="s">
        <v>3686</v>
      </c>
      <c r="I3465">
        <v>4612</v>
      </c>
      <c r="J3465">
        <v>0</v>
      </c>
      <c r="K3465">
        <v>18</v>
      </c>
      <c r="L3465" t="s">
        <v>97</v>
      </c>
      <c r="M3465" t="s">
        <v>23</v>
      </c>
      <c r="N3465" t="s">
        <v>23</v>
      </c>
      <c r="O3465" t="s">
        <v>25</v>
      </c>
      <c r="P3465" t="s">
        <v>26</v>
      </c>
      <c r="Q3465" t="s">
        <v>27</v>
      </c>
      <c r="R3465">
        <v>84.3</v>
      </c>
      <c r="S3465">
        <v>1578.58</v>
      </c>
    </row>
    <row r="3466" spans="1:19">
      <c r="A3466" t="s">
        <v>8198</v>
      </c>
      <c r="B3466" s="2">
        <v>45396</v>
      </c>
      <c r="C3466" t="s">
        <v>33</v>
      </c>
      <c r="D3466">
        <v>19</v>
      </c>
      <c r="E3466" t="s">
        <v>39</v>
      </c>
      <c r="F3466">
        <v>0</v>
      </c>
      <c r="G3466">
        <v>3</v>
      </c>
      <c r="H3466" t="s">
        <v>3686</v>
      </c>
      <c r="I3466">
        <v>5052</v>
      </c>
      <c r="J3466">
        <v>0</v>
      </c>
      <c r="K3466">
        <v>16</v>
      </c>
      <c r="L3466" t="s">
        <v>97</v>
      </c>
      <c r="M3466" t="s">
        <v>23</v>
      </c>
      <c r="N3466" t="s">
        <v>39</v>
      </c>
      <c r="P3466" t="s">
        <v>202</v>
      </c>
      <c r="Q3466" t="s">
        <v>50</v>
      </c>
      <c r="R3466">
        <v>20.100000000000001</v>
      </c>
      <c r="S3466">
        <v>626.54999999999995</v>
      </c>
    </row>
    <row r="3467" spans="1:19">
      <c r="A3467" t="s">
        <v>8200</v>
      </c>
      <c r="B3467" s="2">
        <v>45609</v>
      </c>
      <c r="C3467" t="s">
        <v>22</v>
      </c>
      <c r="D3467">
        <v>35</v>
      </c>
      <c r="E3467" t="s">
        <v>39</v>
      </c>
      <c r="F3467">
        <v>0</v>
      </c>
      <c r="G3467">
        <v>3</v>
      </c>
      <c r="H3467" t="s">
        <v>3686</v>
      </c>
      <c r="I3467">
        <v>3628</v>
      </c>
      <c r="J3467">
        <v>0</v>
      </c>
      <c r="K3467">
        <v>9</v>
      </c>
      <c r="L3467" t="s">
        <v>15568</v>
      </c>
      <c r="M3467" t="s">
        <v>23</v>
      </c>
      <c r="N3467" t="s">
        <v>23</v>
      </c>
      <c r="O3467" t="s">
        <v>49</v>
      </c>
      <c r="P3467" t="s">
        <v>26</v>
      </c>
      <c r="Q3467" t="s">
        <v>50</v>
      </c>
      <c r="R3467">
        <v>69.5</v>
      </c>
      <c r="S3467">
        <v>963.12</v>
      </c>
    </row>
    <row r="3468" spans="1:19">
      <c r="A3468" t="s">
        <v>8202</v>
      </c>
      <c r="B3468" s="2">
        <v>44603</v>
      </c>
      <c r="C3468" t="s">
        <v>33</v>
      </c>
      <c r="D3468">
        <v>24</v>
      </c>
      <c r="E3468" t="s">
        <v>39</v>
      </c>
      <c r="F3468">
        <v>0</v>
      </c>
      <c r="G3468">
        <v>3</v>
      </c>
      <c r="H3468" t="s">
        <v>3686</v>
      </c>
      <c r="I3468">
        <v>5387</v>
      </c>
      <c r="J3468">
        <v>0</v>
      </c>
      <c r="K3468">
        <v>42</v>
      </c>
      <c r="L3468" t="s">
        <v>142</v>
      </c>
      <c r="M3468" t="s">
        <v>23</v>
      </c>
      <c r="N3468" t="s">
        <v>23</v>
      </c>
      <c r="O3468" t="s">
        <v>49</v>
      </c>
      <c r="P3468" t="s">
        <v>26</v>
      </c>
      <c r="Q3468" t="s">
        <v>50</v>
      </c>
      <c r="R3468">
        <v>54.55</v>
      </c>
      <c r="S3468">
        <v>3805.77</v>
      </c>
    </row>
    <row r="3469" spans="1:19">
      <c r="A3469" t="s">
        <v>8204</v>
      </c>
      <c r="B3469" s="2">
        <v>43754</v>
      </c>
      <c r="C3469" t="s">
        <v>33</v>
      </c>
      <c r="D3469">
        <v>42</v>
      </c>
      <c r="E3469" t="s">
        <v>39</v>
      </c>
      <c r="F3469">
        <v>3</v>
      </c>
      <c r="G3469">
        <v>3</v>
      </c>
      <c r="H3469" t="s">
        <v>3686</v>
      </c>
      <c r="I3469">
        <v>5265</v>
      </c>
      <c r="J3469">
        <v>0</v>
      </c>
      <c r="K3469">
        <v>70</v>
      </c>
      <c r="L3469" t="s">
        <v>15568</v>
      </c>
      <c r="M3469" t="s">
        <v>23</v>
      </c>
      <c r="N3469" t="s">
        <v>23</v>
      </c>
      <c r="O3469" t="s">
        <v>49</v>
      </c>
      <c r="P3469" t="s">
        <v>164</v>
      </c>
      <c r="Q3469" t="s">
        <v>27</v>
      </c>
      <c r="R3469">
        <v>66</v>
      </c>
      <c r="S3469">
        <v>6154</v>
      </c>
    </row>
    <row r="3470" spans="1:19">
      <c r="A3470" t="s">
        <v>8207</v>
      </c>
      <c r="B3470" s="2">
        <v>44233</v>
      </c>
      <c r="C3470" t="s">
        <v>22</v>
      </c>
      <c r="D3470">
        <v>54</v>
      </c>
      <c r="E3470" t="s">
        <v>23</v>
      </c>
      <c r="F3470">
        <v>3</v>
      </c>
      <c r="G3470">
        <v>3</v>
      </c>
      <c r="H3470" t="s">
        <v>3686</v>
      </c>
      <c r="I3470">
        <v>4232</v>
      </c>
      <c r="J3470">
        <v>1</v>
      </c>
      <c r="K3470">
        <v>54</v>
      </c>
      <c r="L3470" t="s">
        <v>142</v>
      </c>
      <c r="M3470" t="s">
        <v>23</v>
      </c>
      <c r="N3470" t="s">
        <v>23</v>
      </c>
      <c r="O3470" t="s">
        <v>49</v>
      </c>
      <c r="P3470" t="s">
        <v>164</v>
      </c>
      <c r="Q3470" t="s">
        <v>50</v>
      </c>
      <c r="R3470">
        <v>63.35</v>
      </c>
      <c r="S3470">
        <v>5357.96</v>
      </c>
    </row>
    <row r="3471" spans="1:19">
      <c r="A3471" t="s">
        <v>8210</v>
      </c>
      <c r="B3471" s="2">
        <v>45456</v>
      </c>
      <c r="C3471" t="s">
        <v>33</v>
      </c>
      <c r="D3471">
        <v>29</v>
      </c>
      <c r="E3471" t="s">
        <v>23</v>
      </c>
      <c r="F3471">
        <v>1</v>
      </c>
      <c r="G3471">
        <v>3</v>
      </c>
      <c r="H3471" t="s">
        <v>3686</v>
      </c>
      <c r="I3471">
        <v>2993</v>
      </c>
      <c r="J3471">
        <v>2</v>
      </c>
      <c r="K3471">
        <v>14</v>
      </c>
      <c r="L3471" t="s">
        <v>15568</v>
      </c>
      <c r="M3471" t="s">
        <v>23</v>
      </c>
      <c r="N3471" t="s">
        <v>39</v>
      </c>
      <c r="P3471" t="s">
        <v>202</v>
      </c>
      <c r="Q3471" t="s">
        <v>50</v>
      </c>
      <c r="R3471">
        <v>19.5</v>
      </c>
      <c r="S3471">
        <v>846.7</v>
      </c>
    </row>
    <row r="3472" spans="1:19">
      <c r="A3472" t="s">
        <v>8212</v>
      </c>
      <c r="B3472" s="2">
        <v>45696</v>
      </c>
      <c r="C3472" t="s">
        <v>22</v>
      </c>
      <c r="D3472">
        <v>58</v>
      </c>
      <c r="E3472" t="s">
        <v>39</v>
      </c>
      <c r="F3472">
        <v>0</v>
      </c>
      <c r="G3472">
        <v>3</v>
      </c>
      <c r="H3472" t="s">
        <v>3686</v>
      </c>
      <c r="I3472">
        <v>3613</v>
      </c>
      <c r="J3472">
        <v>0</v>
      </c>
      <c r="K3472">
        <v>6</v>
      </c>
      <c r="L3472" t="s">
        <v>48</v>
      </c>
      <c r="M3472" t="s">
        <v>23</v>
      </c>
      <c r="N3472" t="s">
        <v>23</v>
      </c>
      <c r="O3472" t="s">
        <v>49</v>
      </c>
      <c r="P3472" t="s">
        <v>26</v>
      </c>
      <c r="Q3472" t="s">
        <v>27</v>
      </c>
      <c r="R3472">
        <v>59.15</v>
      </c>
      <c r="S3472">
        <v>457.36</v>
      </c>
    </row>
    <row r="3473" spans="1:21">
      <c r="A3473" t="s">
        <v>8215</v>
      </c>
      <c r="B3473" s="2">
        <v>45536</v>
      </c>
      <c r="C3473" t="s">
        <v>33</v>
      </c>
      <c r="D3473">
        <v>60</v>
      </c>
      <c r="E3473" t="s">
        <v>39</v>
      </c>
      <c r="F3473">
        <v>0</v>
      </c>
      <c r="G3473">
        <v>3</v>
      </c>
      <c r="H3473" t="s">
        <v>3686</v>
      </c>
      <c r="I3473">
        <v>4188</v>
      </c>
      <c r="J3473">
        <v>0</v>
      </c>
      <c r="K3473">
        <v>11</v>
      </c>
      <c r="L3473" t="s">
        <v>15568</v>
      </c>
      <c r="M3473" t="s">
        <v>23</v>
      </c>
      <c r="N3473" t="s">
        <v>39</v>
      </c>
      <c r="P3473" t="s">
        <v>26</v>
      </c>
      <c r="Q3473" t="s">
        <v>27</v>
      </c>
      <c r="R3473">
        <v>20.3</v>
      </c>
      <c r="S3473">
        <v>784.42</v>
      </c>
    </row>
    <row r="3474" spans="1:21">
      <c r="A3474" t="s">
        <v>8217</v>
      </c>
      <c r="B3474" s="2">
        <v>44556</v>
      </c>
      <c r="C3474" t="s">
        <v>22</v>
      </c>
      <c r="D3474">
        <v>40</v>
      </c>
      <c r="E3474" t="s">
        <v>23</v>
      </c>
      <c r="F3474">
        <v>3</v>
      </c>
      <c r="G3474">
        <v>3</v>
      </c>
      <c r="H3474" t="s">
        <v>3686</v>
      </c>
      <c r="I3474">
        <v>3743</v>
      </c>
      <c r="J3474">
        <v>2</v>
      </c>
      <c r="K3474">
        <v>44</v>
      </c>
      <c r="L3474" t="s">
        <v>15568</v>
      </c>
      <c r="M3474" t="s">
        <v>23</v>
      </c>
      <c r="N3474" t="s">
        <v>39</v>
      </c>
      <c r="P3474" t="s">
        <v>202</v>
      </c>
      <c r="Q3474" t="s">
        <v>27</v>
      </c>
      <c r="R3474">
        <v>20</v>
      </c>
      <c r="S3474">
        <v>2482.69</v>
      </c>
    </row>
    <row r="3475" spans="1:21">
      <c r="A3475" t="s">
        <v>8219</v>
      </c>
      <c r="B3475" s="2">
        <v>44177</v>
      </c>
      <c r="C3475" t="s">
        <v>33</v>
      </c>
      <c r="D3475">
        <v>23</v>
      </c>
      <c r="E3475" t="s">
        <v>23</v>
      </c>
      <c r="F3475">
        <v>3</v>
      </c>
      <c r="G3475">
        <v>3</v>
      </c>
      <c r="H3475" t="s">
        <v>3686</v>
      </c>
      <c r="I3475">
        <v>4173</v>
      </c>
      <c r="J3475">
        <v>7</v>
      </c>
      <c r="K3475">
        <v>56</v>
      </c>
      <c r="L3475" t="s">
        <v>15568</v>
      </c>
      <c r="M3475" t="s">
        <v>23</v>
      </c>
      <c r="N3475" t="s">
        <v>23</v>
      </c>
      <c r="O3475" t="s">
        <v>56</v>
      </c>
      <c r="P3475" t="s">
        <v>164</v>
      </c>
      <c r="Q3475" t="s">
        <v>50</v>
      </c>
      <c r="R3475">
        <v>61.3</v>
      </c>
      <c r="S3475">
        <v>4410.24</v>
      </c>
    </row>
    <row r="3476" spans="1:21">
      <c r="A3476" t="s">
        <v>8221</v>
      </c>
      <c r="B3476" s="2">
        <v>45833</v>
      </c>
      <c r="C3476" t="s">
        <v>33</v>
      </c>
      <c r="D3476">
        <v>59</v>
      </c>
      <c r="E3476" t="s">
        <v>39</v>
      </c>
      <c r="F3476">
        <v>1</v>
      </c>
      <c r="G3476">
        <v>3</v>
      </c>
      <c r="H3476" t="s">
        <v>3751</v>
      </c>
      <c r="I3476">
        <v>4057</v>
      </c>
      <c r="J3476">
        <v>0</v>
      </c>
      <c r="K3476">
        <v>2</v>
      </c>
      <c r="L3476" t="s">
        <v>15568</v>
      </c>
      <c r="M3476" t="s">
        <v>23</v>
      </c>
      <c r="N3476" t="s">
        <v>23</v>
      </c>
      <c r="O3476" t="s">
        <v>49</v>
      </c>
      <c r="P3476" t="s">
        <v>26</v>
      </c>
      <c r="Q3476" t="s">
        <v>50</v>
      </c>
      <c r="R3476">
        <v>51.55</v>
      </c>
      <c r="S3476">
        <v>143.41999999999999</v>
      </c>
    </row>
    <row r="3477" spans="1:21">
      <c r="A3477" t="s">
        <v>8223</v>
      </c>
      <c r="B3477" s="2">
        <v>43711</v>
      </c>
      <c r="C3477" t="s">
        <v>22</v>
      </c>
      <c r="D3477">
        <v>21</v>
      </c>
      <c r="E3477" t="s">
        <v>23</v>
      </c>
      <c r="F3477">
        <v>0</v>
      </c>
      <c r="G3477">
        <v>3</v>
      </c>
      <c r="H3477" t="s">
        <v>3686</v>
      </c>
      <c r="I3477">
        <v>4766</v>
      </c>
      <c r="J3477">
        <v>2</v>
      </c>
      <c r="K3477">
        <v>71</v>
      </c>
      <c r="L3477" t="s">
        <v>15568</v>
      </c>
      <c r="M3477" t="s">
        <v>23</v>
      </c>
      <c r="N3477" t="s">
        <v>39</v>
      </c>
      <c r="P3477" t="s">
        <v>164</v>
      </c>
      <c r="Q3477" t="s">
        <v>27</v>
      </c>
      <c r="R3477">
        <v>24.45</v>
      </c>
      <c r="S3477">
        <v>4116.96</v>
      </c>
    </row>
    <row r="3478" spans="1:21">
      <c r="A3478" t="s">
        <v>8225</v>
      </c>
      <c r="B3478" s="2">
        <v>43742</v>
      </c>
      <c r="C3478" t="s">
        <v>22</v>
      </c>
      <c r="D3478">
        <v>24</v>
      </c>
      <c r="E3478" t="s">
        <v>23</v>
      </c>
      <c r="F3478">
        <v>3</v>
      </c>
      <c r="G3478">
        <v>3</v>
      </c>
      <c r="H3478" t="s">
        <v>3686</v>
      </c>
      <c r="I3478">
        <v>5035</v>
      </c>
      <c r="J3478">
        <v>10</v>
      </c>
      <c r="K3478">
        <v>70</v>
      </c>
      <c r="L3478" t="s">
        <v>15568</v>
      </c>
      <c r="M3478" t="s">
        <v>23</v>
      </c>
      <c r="N3478" t="s">
        <v>23</v>
      </c>
      <c r="O3478" t="s">
        <v>25</v>
      </c>
      <c r="P3478" t="s">
        <v>164</v>
      </c>
      <c r="Q3478" t="s">
        <v>50</v>
      </c>
      <c r="R3478">
        <v>114.75</v>
      </c>
      <c r="S3478">
        <v>10576.5</v>
      </c>
    </row>
    <row r="3479" spans="1:21">
      <c r="A3479" t="s">
        <v>8228</v>
      </c>
      <c r="B3479" s="2">
        <v>44585</v>
      </c>
      <c r="C3479" t="s">
        <v>22</v>
      </c>
      <c r="D3479">
        <v>54</v>
      </c>
      <c r="E3479" t="s">
        <v>39</v>
      </c>
      <c r="F3479">
        <v>2</v>
      </c>
      <c r="G3479">
        <v>3</v>
      </c>
      <c r="H3479" t="s">
        <v>3686</v>
      </c>
      <c r="I3479">
        <v>3176</v>
      </c>
      <c r="J3479">
        <v>0</v>
      </c>
      <c r="K3479">
        <v>43</v>
      </c>
      <c r="L3479" t="s">
        <v>15568</v>
      </c>
      <c r="M3479" t="s">
        <v>39</v>
      </c>
      <c r="N3479" t="s">
        <v>23</v>
      </c>
      <c r="O3479" t="s">
        <v>49</v>
      </c>
      <c r="P3479" t="s">
        <v>26</v>
      </c>
      <c r="Q3479" t="s">
        <v>27</v>
      </c>
      <c r="R3479">
        <v>40.450000000000003</v>
      </c>
      <c r="S3479">
        <v>1912.85</v>
      </c>
    </row>
    <row r="3480" spans="1:21">
      <c r="A3480" t="s">
        <v>8231</v>
      </c>
      <c r="B3480" s="2">
        <v>45750</v>
      </c>
      <c r="C3480" t="s">
        <v>22</v>
      </c>
      <c r="D3480">
        <v>41</v>
      </c>
      <c r="E3480" t="s">
        <v>39</v>
      </c>
      <c r="F3480">
        <v>0</v>
      </c>
      <c r="G3480">
        <v>3</v>
      </c>
      <c r="H3480" t="s">
        <v>3686</v>
      </c>
      <c r="I3480">
        <v>4925</v>
      </c>
      <c r="J3480">
        <v>0</v>
      </c>
      <c r="K3480">
        <v>4</v>
      </c>
      <c r="L3480" t="s">
        <v>48</v>
      </c>
      <c r="M3480" t="s">
        <v>23</v>
      </c>
      <c r="N3480" t="s">
        <v>39</v>
      </c>
      <c r="P3480" t="s">
        <v>26</v>
      </c>
      <c r="Q3480" t="s">
        <v>50</v>
      </c>
      <c r="R3480">
        <v>19.649999999999999</v>
      </c>
      <c r="S3480">
        <v>140.66999999999999</v>
      </c>
    </row>
    <row r="3481" spans="1:21">
      <c r="A3481" t="s">
        <v>8233</v>
      </c>
      <c r="B3481" s="2">
        <v>44182</v>
      </c>
      <c r="C3481" t="s">
        <v>22</v>
      </c>
      <c r="D3481">
        <v>20</v>
      </c>
      <c r="E3481" t="s">
        <v>23</v>
      </c>
      <c r="F3481">
        <v>2</v>
      </c>
      <c r="G3481">
        <v>3</v>
      </c>
      <c r="H3481" t="s">
        <v>3686</v>
      </c>
      <c r="I3481">
        <v>4964</v>
      </c>
      <c r="J3481">
        <v>1</v>
      </c>
      <c r="K3481">
        <v>56</v>
      </c>
      <c r="L3481" t="s">
        <v>142</v>
      </c>
      <c r="M3481" t="s">
        <v>23</v>
      </c>
      <c r="N3481" t="s">
        <v>23</v>
      </c>
      <c r="O3481" t="s">
        <v>49</v>
      </c>
      <c r="P3481" t="s">
        <v>164</v>
      </c>
      <c r="Q3481" t="s">
        <v>27</v>
      </c>
      <c r="R3481">
        <v>59.8</v>
      </c>
      <c r="S3481">
        <v>4695.88</v>
      </c>
    </row>
    <row r="3482" spans="1:21">
      <c r="A3482" t="s">
        <v>8235</v>
      </c>
      <c r="B3482" s="2">
        <v>45645</v>
      </c>
      <c r="C3482" t="s">
        <v>33</v>
      </c>
      <c r="D3482">
        <v>45</v>
      </c>
      <c r="E3482" t="s">
        <v>23</v>
      </c>
      <c r="F3482">
        <v>0</v>
      </c>
      <c r="G3482">
        <v>3</v>
      </c>
      <c r="H3482" t="s">
        <v>3686</v>
      </c>
      <c r="I3482">
        <v>2985</v>
      </c>
      <c r="J3482">
        <v>1</v>
      </c>
      <c r="K3482">
        <v>8</v>
      </c>
      <c r="L3482" t="s">
        <v>48</v>
      </c>
      <c r="M3482" t="s">
        <v>23</v>
      </c>
      <c r="N3482" t="s">
        <v>23</v>
      </c>
      <c r="O3482" t="s">
        <v>49</v>
      </c>
      <c r="P3482" t="s">
        <v>164</v>
      </c>
      <c r="Q3482" t="s">
        <v>50</v>
      </c>
      <c r="R3482">
        <v>65.5</v>
      </c>
      <c r="S3482">
        <v>753.79</v>
      </c>
    </row>
    <row r="3483" spans="1:21">
      <c r="A3483" t="s">
        <v>8237</v>
      </c>
      <c r="B3483" s="2">
        <v>45824</v>
      </c>
      <c r="C3483" t="s">
        <v>33</v>
      </c>
      <c r="D3483">
        <v>23</v>
      </c>
      <c r="E3483" t="s">
        <v>39</v>
      </c>
      <c r="F3483">
        <v>0</v>
      </c>
      <c r="G3483">
        <v>3</v>
      </c>
      <c r="H3483" t="s">
        <v>24</v>
      </c>
      <c r="I3483">
        <v>2671</v>
      </c>
      <c r="J3483">
        <v>0</v>
      </c>
      <c r="K3483">
        <v>2</v>
      </c>
      <c r="L3483" t="s">
        <v>48</v>
      </c>
      <c r="M3483" t="s">
        <v>23</v>
      </c>
      <c r="N3483" t="s">
        <v>23</v>
      </c>
      <c r="O3483" t="s">
        <v>25</v>
      </c>
      <c r="P3483" t="s">
        <v>26</v>
      </c>
      <c r="Q3483" t="s">
        <v>27</v>
      </c>
      <c r="R3483">
        <v>70.349999999999994</v>
      </c>
      <c r="S3483">
        <v>165.39</v>
      </c>
      <c r="T3483" t="s">
        <v>43</v>
      </c>
      <c r="U3483" t="s">
        <v>44</v>
      </c>
    </row>
    <row r="3484" spans="1:21">
      <c r="A3484" t="s">
        <v>8239</v>
      </c>
      <c r="B3484" s="2">
        <v>43793</v>
      </c>
      <c r="C3484" t="s">
        <v>22</v>
      </c>
      <c r="D3484">
        <v>74</v>
      </c>
      <c r="E3484" t="s">
        <v>23</v>
      </c>
      <c r="F3484">
        <v>0</v>
      </c>
      <c r="G3484">
        <v>3</v>
      </c>
      <c r="H3484" t="s">
        <v>24</v>
      </c>
      <c r="I3484">
        <v>4708</v>
      </c>
      <c r="J3484">
        <v>1</v>
      </c>
      <c r="K3484">
        <v>69</v>
      </c>
      <c r="L3484" t="s">
        <v>316</v>
      </c>
      <c r="M3484" t="s">
        <v>23</v>
      </c>
      <c r="N3484" t="s">
        <v>23</v>
      </c>
      <c r="O3484" t="s">
        <v>25</v>
      </c>
      <c r="P3484" t="s">
        <v>164</v>
      </c>
      <c r="Q3484" t="s">
        <v>27</v>
      </c>
      <c r="R3484">
        <v>108.4</v>
      </c>
      <c r="S3484">
        <v>10690.92</v>
      </c>
      <c r="T3484" t="s">
        <v>36</v>
      </c>
      <c r="U3484" t="s">
        <v>37</v>
      </c>
    </row>
    <row r="3485" spans="1:21">
      <c r="A3485" t="s">
        <v>8242</v>
      </c>
      <c r="B3485" s="2">
        <v>44975</v>
      </c>
      <c r="C3485" t="s">
        <v>22</v>
      </c>
      <c r="D3485">
        <v>69</v>
      </c>
      <c r="E3485" t="s">
        <v>23</v>
      </c>
      <c r="F3485">
        <v>0</v>
      </c>
      <c r="G3485">
        <v>3</v>
      </c>
      <c r="H3485" t="s">
        <v>24</v>
      </c>
      <c r="I3485">
        <v>2174</v>
      </c>
      <c r="J3485">
        <v>1</v>
      </c>
      <c r="K3485">
        <v>30</v>
      </c>
      <c r="L3485" t="s">
        <v>40</v>
      </c>
      <c r="M3485" t="s">
        <v>23</v>
      </c>
      <c r="N3485" t="s">
        <v>23</v>
      </c>
      <c r="O3485" t="s">
        <v>25</v>
      </c>
      <c r="P3485" t="s">
        <v>26</v>
      </c>
      <c r="Q3485" t="s">
        <v>50</v>
      </c>
      <c r="R3485">
        <v>79.650000000000006</v>
      </c>
      <c r="S3485">
        <v>2552.0500000000002</v>
      </c>
      <c r="T3485" t="s">
        <v>36</v>
      </c>
      <c r="U3485" t="s">
        <v>46</v>
      </c>
    </row>
    <row r="3486" spans="1:21">
      <c r="A3486" t="s">
        <v>8244</v>
      </c>
      <c r="B3486" s="2">
        <v>44371</v>
      </c>
      <c r="C3486" t="s">
        <v>22</v>
      </c>
      <c r="D3486">
        <v>77</v>
      </c>
      <c r="E3486" t="s">
        <v>39</v>
      </c>
      <c r="F3486">
        <v>0</v>
      </c>
      <c r="G3486">
        <v>3</v>
      </c>
      <c r="H3486" t="s">
        <v>24</v>
      </c>
      <c r="I3486">
        <v>4287</v>
      </c>
      <c r="J3486">
        <v>0</v>
      </c>
      <c r="K3486">
        <v>50</v>
      </c>
      <c r="L3486" t="s">
        <v>15568</v>
      </c>
      <c r="M3486" t="s">
        <v>23</v>
      </c>
      <c r="N3486" t="s">
        <v>23</v>
      </c>
      <c r="O3486" t="s">
        <v>25</v>
      </c>
      <c r="P3486" t="s">
        <v>26</v>
      </c>
      <c r="Q3486" t="s">
        <v>27</v>
      </c>
      <c r="R3486">
        <v>95.7</v>
      </c>
      <c r="S3486">
        <v>5762.7</v>
      </c>
      <c r="T3486" t="s">
        <v>64</v>
      </c>
      <c r="U3486" t="s">
        <v>234</v>
      </c>
    </row>
    <row r="3487" spans="1:21">
      <c r="A3487" t="s">
        <v>8246</v>
      </c>
      <c r="B3487" s="2">
        <v>45719</v>
      </c>
      <c r="C3487" t="s">
        <v>33</v>
      </c>
      <c r="D3487">
        <v>65</v>
      </c>
      <c r="E3487" t="s">
        <v>39</v>
      </c>
      <c r="F3487">
        <v>0</v>
      </c>
      <c r="G3487">
        <v>3</v>
      </c>
      <c r="H3487" t="s">
        <v>24</v>
      </c>
      <c r="I3487">
        <v>3561</v>
      </c>
      <c r="J3487">
        <v>0</v>
      </c>
      <c r="K3487">
        <v>5</v>
      </c>
      <c r="L3487" t="s">
        <v>15568</v>
      </c>
      <c r="M3487" t="s">
        <v>39</v>
      </c>
      <c r="N3487" t="s">
        <v>23</v>
      </c>
      <c r="O3487" t="s">
        <v>49</v>
      </c>
      <c r="P3487" t="s">
        <v>26</v>
      </c>
      <c r="Q3487" t="s">
        <v>27</v>
      </c>
      <c r="R3487">
        <v>45.7</v>
      </c>
      <c r="S3487">
        <v>198</v>
      </c>
      <c r="T3487" t="s">
        <v>30</v>
      </c>
      <c r="U3487" t="s">
        <v>69</v>
      </c>
    </row>
    <row r="3488" spans="1:21">
      <c r="A3488" t="s">
        <v>8248</v>
      </c>
      <c r="B3488" s="2">
        <v>44200</v>
      </c>
      <c r="C3488" t="s">
        <v>33</v>
      </c>
      <c r="D3488">
        <v>79</v>
      </c>
      <c r="E3488" t="s">
        <v>23</v>
      </c>
      <c r="F3488">
        <v>0</v>
      </c>
      <c r="G3488">
        <v>3</v>
      </c>
      <c r="H3488" t="s">
        <v>3686</v>
      </c>
      <c r="I3488">
        <v>4291</v>
      </c>
      <c r="J3488">
        <v>5</v>
      </c>
      <c r="K3488">
        <v>55</v>
      </c>
      <c r="L3488" t="s">
        <v>15568</v>
      </c>
      <c r="M3488" t="s">
        <v>23</v>
      </c>
      <c r="N3488" t="s">
        <v>23</v>
      </c>
      <c r="O3488" t="s">
        <v>25</v>
      </c>
      <c r="P3488" t="s">
        <v>164</v>
      </c>
      <c r="Q3488" t="s">
        <v>50</v>
      </c>
      <c r="R3488">
        <v>88.8</v>
      </c>
      <c r="S3488">
        <v>6631.85</v>
      </c>
    </row>
    <row r="3489" spans="1:21">
      <c r="A3489" t="s">
        <v>8250</v>
      </c>
      <c r="B3489" s="2">
        <v>43702</v>
      </c>
      <c r="C3489" t="s">
        <v>22</v>
      </c>
      <c r="D3489">
        <v>67</v>
      </c>
      <c r="E3489" t="s">
        <v>23</v>
      </c>
      <c r="F3489">
        <v>0</v>
      </c>
      <c r="G3489">
        <v>3</v>
      </c>
      <c r="H3489" t="s">
        <v>3686</v>
      </c>
      <c r="I3489">
        <v>6120</v>
      </c>
      <c r="J3489">
        <v>0</v>
      </c>
      <c r="K3489">
        <v>72</v>
      </c>
      <c r="L3489" t="s">
        <v>15568</v>
      </c>
      <c r="M3489" t="s">
        <v>23</v>
      </c>
      <c r="N3489" t="s">
        <v>23</v>
      </c>
      <c r="O3489" t="s">
        <v>25</v>
      </c>
      <c r="P3489" t="s">
        <v>164</v>
      </c>
      <c r="Q3489" t="s">
        <v>27</v>
      </c>
      <c r="R3489">
        <v>98.35</v>
      </c>
      <c r="S3489">
        <v>10141.32</v>
      </c>
    </row>
    <row r="3490" spans="1:21">
      <c r="A3490" t="s">
        <v>8252</v>
      </c>
      <c r="B3490" s="2">
        <v>43718</v>
      </c>
      <c r="C3490" t="s">
        <v>22</v>
      </c>
      <c r="D3490">
        <v>65</v>
      </c>
      <c r="E3490" t="s">
        <v>39</v>
      </c>
      <c r="F3490">
        <v>0</v>
      </c>
      <c r="G3490">
        <v>3</v>
      </c>
      <c r="H3490" t="s">
        <v>3686</v>
      </c>
      <c r="I3490">
        <v>4788</v>
      </c>
      <c r="J3490">
        <v>0</v>
      </c>
      <c r="K3490">
        <v>71</v>
      </c>
      <c r="L3490" t="s">
        <v>316</v>
      </c>
      <c r="M3490" t="s">
        <v>23</v>
      </c>
      <c r="N3490" t="s">
        <v>39</v>
      </c>
      <c r="P3490" t="s">
        <v>164</v>
      </c>
      <c r="Q3490" t="s">
        <v>50</v>
      </c>
      <c r="R3490">
        <v>24.65</v>
      </c>
      <c r="S3490">
        <v>2104</v>
      </c>
    </row>
    <row r="3491" spans="1:21">
      <c r="A3491" t="s">
        <v>8254</v>
      </c>
      <c r="B3491" s="2">
        <v>45039</v>
      </c>
      <c r="C3491" t="s">
        <v>22</v>
      </c>
      <c r="D3491">
        <v>79</v>
      </c>
      <c r="E3491" t="s">
        <v>23</v>
      </c>
      <c r="F3491">
        <v>0</v>
      </c>
      <c r="G3491">
        <v>3</v>
      </c>
      <c r="H3491" t="s">
        <v>3686</v>
      </c>
      <c r="I3491">
        <v>4174</v>
      </c>
      <c r="J3491">
        <v>8</v>
      </c>
      <c r="K3491">
        <v>28</v>
      </c>
      <c r="L3491" t="s">
        <v>40</v>
      </c>
      <c r="M3491" t="s">
        <v>23</v>
      </c>
      <c r="N3491" t="s">
        <v>23</v>
      </c>
      <c r="O3491" t="s">
        <v>25</v>
      </c>
      <c r="P3491" t="s">
        <v>26</v>
      </c>
      <c r="Q3491" t="s">
        <v>27</v>
      </c>
      <c r="R3491">
        <v>105.8</v>
      </c>
      <c r="S3491">
        <v>3679.8</v>
      </c>
    </row>
    <row r="3492" spans="1:21">
      <c r="A3492" t="s">
        <v>8257</v>
      </c>
      <c r="B3492" s="2">
        <v>44259</v>
      </c>
      <c r="C3492" t="s">
        <v>33</v>
      </c>
      <c r="D3492">
        <v>67</v>
      </c>
      <c r="E3492" t="s">
        <v>23</v>
      </c>
      <c r="F3492">
        <v>0</v>
      </c>
      <c r="G3492">
        <v>3</v>
      </c>
      <c r="H3492" t="s">
        <v>3686</v>
      </c>
      <c r="I3492">
        <v>6355</v>
      </c>
      <c r="J3492">
        <v>1</v>
      </c>
      <c r="K3492">
        <v>53</v>
      </c>
      <c r="L3492" t="s">
        <v>15568</v>
      </c>
      <c r="M3492" t="s">
        <v>23</v>
      </c>
      <c r="N3492" t="s">
        <v>23</v>
      </c>
      <c r="O3492" t="s">
        <v>25</v>
      </c>
      <c r="P3492" t="s">
        <v>202</v>
      </c>
      <c r="Q3492" t="s">
        <v>27</v>
      </c>
      <c r="R3492">
        <v>94</v>
      </c>
      <c r="S3492">
        <v>7396.37</v>
      </c>
    </row>
    <row r="3493" spans="1:21">
      <c r="A3493" t="s">
        <v>8259</v>
      </c>
      <c r="B3493" s="2">
        <v>45769</v>
      </c>
      <c r="C3493" t="s">
        <v>22</v>
      </c>
      <c r="D3493">
        <v>77</v>
      </c>
      <c r="E3493" t="s">
        <v>23</v>
      </c>
      <c r="F3493">
        <v>0</v>
      </c>
      <c r="G3493">
        <v>3</v>
      </c>
      <c r="H3493" t="s">
        <v>24</v>
      </c>
      <c r="I3493">
        <v>4939</v>
      </c>
      <c r="J3493">
        <v>5</v>
      </c>
      <c r="K3493">
        <v>4</v>
      </c>
      <c r="L3493" t="s">
        <v>48</v>
      </c>
      <c r="M3493" t="s">
        <v>23</v>
      </c>
      <c r="N3493" t="s">
        <v>23</v>
      </c>
      <c r="O3493" t="s">
        <v>25</v>
      </c>
      <c r="P3493" t="s">
        <v>26</v>
      </c>
      <c r="Q3493" t="s">
        <v>27</v>
      </c>
      <c r="R3493">
        <v>84.8</v>
      </c>
      <c r="S3493">
        <v>486.98</v>
      </c>
      <c r="T3493" t="s">
        <v>30</v>
      </c>
      <c r="U3493" t="s">
        <v>69</v>
      </c>
    </row>
    <row r="3494" spans="1:21">
      <c r="A3494" t="s">
        <v>8261</v>
      </c>
      <c r="B3494" s="2">
        <v>45404</v>
      </c>
      <c r="C3494" t="s">
        <v>33</v>
      </c>
      <c r="D3494">
        <v>26</v>
      </c>
      <c r="E3494" t="s">
        <v>23</v>
      </c>
      <c r="F3494">
        <v>0</v>
      </c>
      <c r="G3494">
        <v>3</v>
      </c>
      <c r="H3494" t="s">
        <v>24</v>
      </c>
      <c r="I3494">
        <v>3696</v>
      </c>
      <c r="J3494">
        <v>1</v>
      </c>
      <c r="K3494">
        <v>16</v>
      </c>
      <c r="L3494" t="s">
        <v>15568</v>
      </c>
      <c r="M3494" t="s">
        <v>23</v>
      </c>
      <c r="N3494" t="s">
        <v>23</v>
      </c>
      <c r="O3494" t="s">
        <v>25</v>
      </c>
      <c r="P3494" t="s">
        <v>26</v>
      </c>
      <c r="Q3494" t="s">
        <v>50</v>
      </c>
      <c r="R3494">
        <v>89.45</v>
      </c>
      <c r="S3494">
        <v>1937.93</v>
      </c>
      <c r="T3494" t="s">
        <v>36</v>
      </c>
      <c r="U3494" t="s">
        <v>46</v>
      </c>
    </row>
    <row r="3495" spans="1:21">
      <c r="A3495" t="s">
        <v>8263</v>
      </c>
      <c r="B3495" s="2">
        <v>45854</v>
      </c>
      <c r="C3495" t="s">
        <v>22</v>
      </c>
      <c r="D3495">
        <v>41</v>
      </c>
      <c r="E3495" t="s">
        <v>39</v>
      </c>
      <c r="F3495">
        <v>0</v>
      </c>
      <c r="G3495">
        <v>3</v>
      </c>
      <c r="H3495" t="s">
        <v>24</v>
      </c>
      <c r="I3495">
        <v>2644</v>
      </c>
      <c r="J3495">
        <v>0</v>
      </c>
      <c r="K3495">
        <v>1</v>
      </c>
      <c r="L3495" t="s">
        <v>15568</v>
      </c>
      <c r="M3495" t="s">
        <v>23</v>
      </c>
      <c r="N3495" t="s">
        <v>23</v>
      </c>
      <c r="O3495" t="s">
        <v>49</v>
      </c>
      <c r="P3495" t="s">
        <v>26</v>
      </c>
      <c r="Q3495" t="s">
        <v>50</v>
      </c>
      <c r="R3495">
        <v>45.05</v>
      </c>
      <c r="S3495">
        <v>128.88999999999999</v>
      </c>
      <c r="T3495" t="s">
        <v>64</v>
      </c>
      <c r="U3495" t="s">
        <v>234</v>
      </c>
    </row>
    <row r="3496" spans="1:21">
      <c r="A3496" t="s">
        <v>8265</v>
      </c>
      <c r="B3496" s="2">
        <v>45526</v>
      </c>
      <c r="C3496" t="s">
        <v>33</v>
      </c>
      <c r="D3496">
        <v>31</v>
      </c>
      <c r="E3496" t="s">
        <v>39</v>
      </c>
      <c r="F3496">
        <v>0</v>
      </c>
      <c r="G3496">
        <v>3</v>
      </c>
      <c r="H3496" t="s">
        <v>24</v>
      </c>
      <c r="I3496">
        <v>3975</v>
      </c>
      <c r="J3496">
        <v>0</v>
      </c>
      <c r="K3496">
        <v>12</v>
      </c>
      <c r="L3496" t="s">
        <v>15568</v>
      </c>
      <c r="M3496" t="s">
        <v>23</v>
      </c>
      <c r="N3496" t="s">
        <v>23</v>
      </c>
      <c r="O3496" t="s">
        <v>25</v>
      </c>
      <c r="P3496" t="s">
        <v>26</v>
      </c>
      <c r="Q3496" t="s">
        <v>27</v>
      </c>
      <c r="R3496">
        <v>94.2</v>
      </c>
      <c r="S3496">
        <v>1311.71</v>
      </c>
      <c r="T3496" t="s">
        <v>59</v>
      </c>
      <c r="U3496" t="s">
        <v>60</v>
      </c>
    </row>
    <row r="3497" spans="1:21">
      <c r="A3497" t="s">
        <v>8267</v>
      </c>
      <c r="B3497" s="2">
        <v>45302</v>
      </c>
      <c r="C3497" t="s">
        <v>22</v>
      </c>
      <c r="D3497">
        <v>53</v>
      </c>
      <c r="E3497" t="s">
        <v>23</v>
      </c>
      <c r="F3497">
        <v>0</v>
      </c>
      <c r="G3497">
        <v>3</v>
      </c>
      <c r="H3497" t="s">
        <v>24</v>
      </c>
      <c r="I3497">
        <v>4072</v>
      </c>
      <c r="J3497">
        <v>1</v>
      </c>
      <c r="K3497">
        <v>19</v>
      </c>
      <c r="L3497" t="s">
        <v>15568</v>
      </c>
      <c r="M3497" t="s">
        <v>23</v>
      </c>
      <c r="N3497" t="s">
        <v>23</v>
      </c>
      <c r="O3497" t="s">
        <v>25</v>
      </c>
      <c r="P3497" t="s">
        <v>202</v>
      </c>
      <c r="Q3497" t="s">
        <v>27</v>
      </c>
      <c r="R3497">
        <v>100.95</v>
      </c>
      <c r="S3497">
        <v>1988.22</v>
      </c>
      <c r="T3497" t="s">
        <v>43</v>
      </c>
      <c r="U3497" t="s">
        <v>1397</v>
      </c>
    </row>
    <row r="3498" spans="1:21">
      <c r="A3498" t="s">
        <v>8269</v>
      </c>
      <c r="B3498" s="2">
        <v>45841</v>
      </c>
      <c r="C3498" t="s">
        <v>33</v>
      </c>
      <c r="D3498">
        <v>29</v>
      </c>
      <c r="E3498" t="s">
        <v>39</v>
      </c>
      <c r="F3498">
        <v>0</v>
      </c>
      <c r="G3498">
        <v>3</v>
      </c>
      <c r="H3498" t="s">
        <v>24</v>
      </c>
      <c r="I3498">
        <v>3901</v>
      </c>
      <c r="J3498">
        <v>0</v>
      </c>
      <c r="K3498">
        <v>1</v>
      </c>
      <c r="L3498" t="s">
        <v>48</v>
      </c>
      <c r="M3498" t="s">
        <v>23</v>
      </c>
      <c r="N3498" t="s">
        <v>23</v>
      </c>
      <c r="O3498" t="s">
        <v>25</v>
      </c>
      <c r="P3498" t="s">
        <v>26</v>
      </c>
      <c r="Q3498" t="s">
        <v>84</v>
      </c>
      <c r="R3498">
        <v>70.8</v>
      </c>
      <c r="S3498">
        <v>101.4</v>
      </c>
      <c r="T3498" t="s">
        <v>30</v>
      </c>
      <c r="U3498" t="s">
        <v>69</v>
      </c>
    </row>
    <row r="3499" spans="1:21">
      <c r="A3499" t="s">
        <v>8270</v>
      </c>
      <c r="B3499" s="2">
        <v>45782</v>
      </c>
      <c r="C3499" t="s">
        <v>22</v>
      </c>
      <c r="D3499">
        <v>23</v>
      </c>
      <c r="E3499" t="s">
        <v>39</v>
      </c>
      <c r="F3499">
        <v>0</v>
      </c>
      <c r="G3499">
        <v>3</v>
      </c>
      <c r="H3499" t="s">
        <v>24</v>
      </c>
      <c r="I3499">
        <v>4480</v>
      </c>
      <c r="J3499">
        <v>0</v>
      </c>
      <c r="K3499">
        <v>3</v>
      </c>
      <c r="L3499" t="s">
        <v>48</v>
      </c>
      <c r="M3499" t="s">
        <v>23</v>
      </c>
      <c r="N3499" t="s">
        <v>23</v>
      </c>
      <c r="O3499" t="s">
        <v>25</v>
      </c>
      <c r="P3499" t="s">
        <v>26</v>
      </c>
      <c r="Q3499" t="s">
        <v>27</v>
      </c>
      <c r="R3499">
        <v>101.55</v>
      </c>
      <c r="S3499">
        <v>363.93</v>
      </c>
      <c r="T3499" t="s">
        <v>64</v>
      </c>
      <c r="U3499" t="s">
        <v>234</v>
      </c>
    </row>
    <row r="3500" spans="1:21">
      <c r="A3500" t="s">
        <v>8272</v>
      </c>
      <c r="B3500" s="2">
        <v>45735</v>
      </c>
      <c r="C3500" t="s">
        <v>33</v>
      </c>
      <c r="D3500">
        <v>57</v>
      </c>
      <c r="E3500" t="s">
        <v>39</v>
      </c>
      <c r="F3500">
        <v>0</v>
      </c>
      <c r="G3500">
        <v>3</v>
      </c>
      <c r="H3500" t="s">
        <v>24</v>
      </c>
      <c r="I3500">
        <v>5090</v>
      </c>
      <c r="J3500">
        <v>0</v>
      </c>
      <c r="K3500">
        <v>5</v>
      </c>
      <c r="L3500" t="s">
        <v>48</v>
      </c>
      <c r="M3500" t="s">
        <v>23</v>
      </c>
      <c r="N3500" t="s">
        <v>23</v>
      </c>
      <c r="O3500" t="s">
        <v>25</v>
      </c>
      <c r="P3500" t="s">
        <v>26</v>
      </c>
      <c r="Q3500" t="s">
        <v>27</v>
      </c>
      <c r="R3500">
        <v>90.8</v>
      </c>
      <c r="S3500">
        <v>462.95</v>
      </c>
      <c r="T3500" t="s">
        <v>30</v>
      </c>
      <c r="U3500" t="s">
        <v>106</v>
      </c>
    </row>
    <row r="3501" spans="1:21">
      <c r="A3501" t="s">
        <v>8274</v>
      </c>
      <c r="B3501" s="2">
        <v>45856</v>
      </c>
      <c r="C3501" t="s">
        <v>33</v>
      </c>
      <c r="D3501">
        <v>25</v>
      </c>
      <c r="E3501" t="s">
        <v>23</v>
      </c>
      <c r="F3501">
        <v>1</v>
      </c>
      <c r="G3501">
        <v>3</v>
      </c>
      <c r="H3501" t="s">
        <v>24</v>
      </c>
      <c r="I3501">
        <v>4633</v>
      </c>
      <c r="J3501">
        <v>1</v>
      </c>
      <c r="K3501">
        <v>1</v>
      </c>
      <c r="L3501" t="s">
        <v>15568</v>
      </c>
      <c r="M3501" t="s">
        <v>23</v>
      </c>
      <c r="N3501" t="s">
        <v>39</v>
      </c>
      <c r="P3501" t="s">
        <v>26</v>
      </c>
      <c r="Q3501" t="s">
        <v>27</v>
      </c>
      <c r="R3501">
        <v>19.899999999999999</v>
      </c>
      <c r="S3501">
        <v>27.39</v>
      </c>
      <c r="T3501" t="s">
        <v>36</v>
      </c>
      <c r="U3501" t="s">
        <v>37</v>
      </c>
    </row>
    <row r="3502" spans="1:21">
      <c r="A3502" t="s">
        <v>8276</v>
      </c>
      <c r="B3502" s="2">
        <v>45801</v>
      </c>
      <c r="C3502" t="s">
        <v>22</v>
      </c>
      <c r="D3502">
        <v>33</v>
      </c>
      <c r="E3502" t="s">
        <v>39</v>
      </c>
      <c r="F3502">
        <v>0</v>
      </c>
      <c r="G3502">
        <v>3</v>
      </c>
      <c r="H3502" t="s">
        <v>24</v>
      </c>
      <c r="I3502">
        <v>5585</v>
      </c>
      <c r="J3502">
        <v>0</v>
      </c>
      <c r="K3502">
        <v>3</v>
      </c>
      <c r="L3502" t="s">
        <v>15568</v>
      </c>
      <c r="M3502" t="s">
        <v>23</v>
      </c>
      <c r="N3502" t="s">
        <v>23</v>
      </c>
      <c r="O3502" t="s">
        <v>56</v>
      </c>
      <c r="P3502" t="s">
        <v>26</v>
      </c>
      <c r="Q3502" t="s">
        <v>50</v>
      </c>
      <c r="R3502">
        <v>49.9</v>
      </c>
      <c r="S3502">
        <v>269.81</v>
      </c>
      <c r="T3502" t="s">
        <v>43</v>
      </c>
      <c r="U3502" t="s">
        <v>149</v>
      </c>
    </row>
    <row r="3503" spans="1:21">
      <c r="A3503" t="s">
        <v>8278</v>
      </c>
      <c r="B3503" s="2">
        <v>43726</v>
      </c>
      <c r="C3503" t="s">
        <v>22</v>
      </c>
      <c r="D3503">
        <v>63</v>
      </c>
      <c r="E3503" t="s">
        <v>39</v>
      </c>
      <c r="F3503">
        <v>0</v>
      </c>
      <c r="G3503">
        <v>3</v>
      </c>
      <c r="H3503" t="s">
        <v>3686</v>
      </c>
      <c r="I3503">
        <v>4479</v>
      </c>
      <c r="J3503">
        <v>0</v>
      </c>
      <c r="K3503">
        <v>71</v>
      </c>
      <c r="L3503" t="s">
        <v>15568</v>
      </c>
      <c r="M3503" t="s">
        <v>23</v>
      </c>
      <c r="N3503" t="s">
        <v>23</v>
      </c>
      <c r="O3503" t="s">
        <v>25</v>
      </c>
      <c r="P3503" t="s">
        <v>164</v>
      </c>
      <c r="Q3503" t="s">
        <v>27</v>
      </c>
      <c r="R3503">
        <v>106.7</v>
      </c>
      <c r="S3503">
        <v>8423.82</v>
      </c>
    </row>
    <row r="3504" spans="1:21">
      <c r="A3504" t="s">
        <v>8280</v>
      </c>
      <c r="B3504" s="2">
        <v>44249</v>
      </c>
      <c r="C3504" t="s">
        <v>22</v>
      </c>
      <c r="D3504">
        <v>61</v>
      </c>
      <c r="E3504" t="s">
        <v>39</v>
      </c>
      <c r="F3504">
        <v>0</v>
      </c>
      <c r="G3504">
        <v>3</v>
      </c>
      <c r="H3504" t="s">
        <v>3686</v>
      </c>
      <c r="I3504">
        <v>6370</v>
      </c>
      <c r="J3504">
        <v>0</v>
      </c>
      <c r="K3504">
        <v>54</v>
      </c>
      <c r="L3504" t="s">
        <v>142</v>
      </c>
      <c r="M3504" t="s">
        <v>23</v>
      </c>
      <c r="N3504" t="s">
        <v>23</v>
      </c>
      <c r="O3504" t="s">
        <v>25</v>
      </c>
      <c r="P3504" t="s">
        <v>164</v>
      </c>
      <c r="Q3504" t="s">
        <v>50</v>
      </c>
      <c r="R3504">
        <v>108</v>
      </c>
      <c r="S3504">
        <v>6719.69</v>
      </c>
    </row>
    <row r="3505" spans="1:19">
      <c r="A3505" t="s">
        <v>8283</v>
      </c>
      <c r="B3505" s="2">
        <v>43683</v>
      </c>
      <c r="C3505" t="s">
        <v>22</v>
      </c>
      <c r="D3505">
        <v>49</v>
      </c>
      <c r="E3505" t="s">
        <v>23</v>
      </c>
      <c r="F3505">
        <v>4</v>
      </c>
      <c r="G3505">
        <v>3</v>
      </c>
      <c r="H3505" t="s">
        <v>3686</v>
      </c>
      <c r="I3505">
        <v>5780</v>
      </c>
      <c r="J3505">
        <v>10</v>
      </c>
      <c r="K3505">
        <v>72</v>
      </c>
      <c r="L3505" t="s">
        <v>15568</v>
      </c>
      <c r="M3505" t="s">
        <v>23</v>
      </c>
      <c r="N3505" t="s">
        <v>23</v>
      </c>
      <c r="O3505" t="s">
        <v>25</v>
      </c>
      <c r="P3505" t="s">
        <v>164</v>
      </c>
      <c r="Q3505" t="s">
        <v>27</v>
      </c>
      <c r="R3505">
        <v>110.3</v>
      </c>
      <c r="S3505">
        <v>10343.620000000001</v>
      </c>
    </row>
    <row r="3506" spans="1:19">
      <c r="A3506" t="s">
        <v>8285</v>
      </c>
      <c r="B3506" s="2">
        <v>44718</v>
      </c>
      <c r="C3506" t="s">
        <v>22</v>
      </c>
      <c r="D3506">
        <v>44</v>
      </c>
      <c r="E3506" t="s">
        <v>23</v>
      </c>
      <c r="F3506">
        <v>1</v>
      </c>
      <c r="G3506">
        <v>3</v>
      </c>
      <c r="H3506" t="s">
        <v>3686</v>
      </c>
      <c r="I3506">
        <v>3772</v>
      </c>
      <c r="J3506">
        <v>9</v>
      </c>
      <c r="K3506">
        <v>38</v>
      </c>
      <c r="L3506" t="s">
        <v>40</v>
      </c>
      <c r="M3506" t="s">
        <v>23</v>
      </c>
      <c r="N3506" t="s">
        <v>39</v>
      </c>
      <c r="P3506" t="s">
        <v>164</v>
      </c>
      <c r="Q3506" t="s">
        <v>50</v>
      </c>
      <c r="R3506">
        <v>25.05</v>
      </c>
      <c r="S3506">
        <v>2221.75</v>
      </c>
    </row>
    <row r="3507" spans="1:19">
      <c r="A3507" t="s">
        <v>8287</v>
      </c>
      <c r="B3507" s="2">
        <v>44573</v>
      </c>
      <c r="C3507" t="s">
        <v>33</v>
      </c>
      <c r="D3507">
        <v>44</v>
      </c>
      <c r="E3507" t="s">
        <v>23</v>
      </c>
      <c r="F3507">
        <v>2</v>
      </c>
      <c r="G3507">
        <v>3</v>
      </c>
      <c r="H3507" t="s">
        <v>3686</v>
      </c>
      <c r="I3507">
        <v>3280</v>
      </c>
      <c r="J3507">
        <v>8</v>
      </c>
      <c r="K3507">
        <v>43</v>
      </c>
      <c r="L3507" t="s">
        <v>15568</v>
      </c>
      <c r="M3507" t="s">
        <v>23</v>
      </c>
      <c r="N3507" t="s">
        <v>23</v>
      </c>
      <c r="O3507" t="s">
        <v>25</v>
      </c>
      <c r="P3507" t="s">
        <v>26</v>
      </c>
      <c r="Q3507" t="s">
        <v>27</v>
      </c>
      <c r="R3507">
        <v>99.3</v>
      </c>
      <c r="S3507">
        <v>4435.7</v>
      </c>
    </row>
    <row r="3508" spans="1:19">
      <c r="A3508" t="s">
        <v>8289</v>
      </c>
      <c r="B3508" s="2">
        <v>45771</v>
      </c>
      <c r="C3508" t="s">
        <v>33</v>
      </c>
      <c r="D3508">
        <v>29</v>
      </c>
      <c r="E3508" t="s">
        <v>23</v>
      </c>
      <c r="F3508">
        <v>1</v>
      </c>
      <c r="G3508">
        <v>3</v>
      </c>
      <c r="H3508" t="s">
        <v>3686</v>
      </c>
      <c r="I3508">
        <v>3147</v>
      </c>
      <c r="J3508">
        <v>8</v>
      </c>
      <c r="K3508">
        <v>4</v>
      </c>
      <c r="L3508" t="s">
        <v>15568</v>
      </c>
      <c r="M3508" t="s">
        <v>23</v>
      </c>
      <c r="N3508" t="s">
        <v>23</v>
      </c>
      <c r="O3508" t="s">
        <v>56</v>
      </c>
      <c r="P3508" t="s">
        <v>26</v>
      </c>
      <c r="Q3508" t="s">
        <v>27</v>
      </c>
      <c r="R3508">
        <v>50.3</v>
      </c>
      <c r="S3508">
        <v>395.66</v>
      </c>
    </row>
    <row r="3509" spans="1:19">
      <c r="A3509" t="s">
        <v>8291</v>
      </c>
      <c r="B3509" s="2">
        <v>44850</v>
      </c>
      <c r="C3509" t="s">
        <v>22</v>
      </c>
      <c r="D3509">
        <v>61</v>
      </c>
      <c r="E3509" t="s">
        <v>39</v>
      </c>
      <c r="F3509">
        <v>0</v>
      </c>
      <c r="G3509">
        <v>3</v>
      </c>
      <c r="H3509" t="s">
        <v>3686</v>
      </c>
      <c r="I3509">
        <v>4136</v>
      </c>
      <c r="J3509">
        <v>0</v>
      </c>
      <c r="K3509">
        <v>34</v>
      </c>
      <c r="L3509" t="s">
        <v>40</v>
      </c>
      <c r="M3509" t="s">
        <v>23</v>
      </c>
      <c r="N3509" t="s">
        <v>39</v>
      </c>
      <c r="P3509" t="s">
        <v>26</v>
      </c>
      <c r="Q3509" t="s">
        <v>50</v>
      </c>
      <c r="R3509">
        <v>19.7</v>
      </c>
      <c r="S3509">
        <v>1917.28</v>
      </c>
    </row>
    <row r="3510" spans="1:19">
      <c r="A3510" t="s">
        <v>8293</v>
      </c>
      <c r="B3510" s="2">
        <v>44261</v>
      </c>
      <c r="C3510" t="s">
        <v>22</v>
      </c>
      <c r="D3510">
        <v>31</v>
      </c>
      <c r="E3510" t="s">
        <v>23</v>
      </c>
      <c r="F3510">
        <v>3</v>
      </c>
      <c r="G3510">
        <v>3</v>
      </c>
      <c r="H3510" t="s">
        <v>3686</v>
      </c>
      <c r="I3510">
        <v>4497</v>
      </c>
      <c r="J3510">
        <v>8</v>
      </c>
      <c r="K3510">
        <v>53</v>
      </c>
      <c r="L3510" t="s">
        <v>15568</v>
      </c>
      <c r="M3510" t="s">
        <v>23</v>
      </c>
      <c r="N3510" t="s">
        <v>39</v>
      </c>
      <c r="P3510" t="s">
        <v>164</v>
      </c>
      <c r="Q3510" t="s">
        <v>50</v>
      </c>
      <c r="R3510">
        <v>19.399999999999999</v>
      </c>
      <c r="S3510">
        <v>2452.31</v>
      </c>
    </row>
    <row r="3511" spans="1:19">
      <c r="A3511" t="s">
        <v>8295</v>
      </c>
      <c r="B3511" s="2">
        <v>43855</v>
      </c>
      <c r="C3511" t="s">
        <v>22</v>
      </c>
      <c r="D3511">
        <v>38</v>
      </c>
      <c r="E3511" t="s">
        <v>23</v>
      </c>
      <c r="F3511">
        <v>0</v>
      </c>
      <c r="G3511">
        <v>3</v>
      </c>
      <c r="H3511" t="s">
        <v>3686</v>
      </c>
      <c r="I3511">
        <v>5356</v>
      </c>
      <c r="J3511">
        <v>1</v>
      </c>
      <c r="K3511">
        <v>67</v>
      </c>
      <c r="L3511" t="s">
        <v>15568</v>
      </c>
      <c r="M3511" t="s">
        <v>23</v>
      </c>
      <c r="N3511" t="s">
        <v>23</v>
      </c>
      <c r="O3511" t="s">
        <v>56</v>
      </c>
      <c r="P3511" t="s">
        <v>164</v>
      </c>
      <c r="Q3511" t="s">
        <v>27</v>
      </c>
      <c r="R3511">
        <v>60.4</v>
      </c>
      <c r="S3511">
        <v>5412.09</v>
      </c>
    </row>
    <row r="3512" spans="1:19">
      <c r="A3512" t="s">
        <v>8297</v>
      </c>
      <c r="B3512" s="2">
        <v>43695</v>
      </c>
      <c r="C3512" t="s">
        <v>22</v>
      </c>
      <c r="D3512">
        <v>60</v>
      </c>
      <c r="E3512" t="s">
        <v>23</v>
      </c>
      <c r="F3512">
        <v>0</v>
      </c>
      <c r="G3512">
        <v>3</v>
      </c>
      <c r="H3512" t="s">
        <v>3686</v>
      </c>
      <c r="I3512">
        <v>4528</v>
      </c>
      <c r="J3512">
        <v>1</v>
      </c>
      <c r="K3512">
        <v>72</v>
      </c>
      <c r="L3512" t="s">
        <v>15568</v>
      </c>
      <c r="M3512" t="s">
        <v>23</v>
      </c>
      <c r="N3512" t="s">
        <v>23</v>
      </c>
      <c r="O3512" t="s">
        <v>56</v>
      </c>
      <c r="P3512" t="s">
        <v>164</v>
      </c>
      <c r="Q3512" t="s">
        <v>50</v>
      </c>
      <c r="R3512">
        <v>90.6</v>
      </c>
      <c r="S3512">
        <v>8959.69</v>
      </c>
    </row>
    <row r="3513" spans="1:19">
      <c r="A3513" t="s">
        <v>8299</v>
      </c>
      <c r="B3513" s="2">
        <v>45269</v>
      </c>
      <c r="C3513" t="s">
        <v>33</v>
      </c>
      <c r="D3513">
        <v>57</v>
      </c>
      <c r="E3513" t="s">
        <v>23</v>
      </c>
      <c r="F3513">
        <v>2</v>
      </c>
      <c r="G3513">
        <v>3</v>
      </c>
      <c r="H3513" t="s">
        <v>3686</v>
      </c>
      <c r="I3513">
        <v>3186</v>
      </c>
      <c r="J3513">
        <v>5</v>
      </c>
      <c r="K3513">
        <v>20</v>
      </c>
      <c r="L3513" t="s">
        <v>15568</v>
      </c>
      <c r="M3513" t="s">
        <v>23</v>
      </c>
      <c r="N3513" t="s">
        <v>23</v>
      </c>
      <c r="O3513" t="s">
        <v>25</v>
      </c>
      <c r="P3513" t="s">
        <v>26</v>
      </c>
      <c r="Q3513" t="s">
        <v>27</v>
      </c>
      <c r="R3513">
        <v>95.5</v>
      </c>
      <c r="S3513">
        <v>2690.4</v>
      </c>
    </row>
    <row r="3514" spans="1:19">
      <c r="A3514" t="s">
        <v>8301</v>
      </c>
      <c r="B3514" s="2">
        <v>43716</v>
      </c>
      <c r="C3514" t="s">
        <v>33</v>
      </c>
      <c r="D3514">
        <v>28</v>
      </c>
      <c r="E3514" t="s">
        <v>39</v>
      </c>
      <c r="F3514">
        <v>0</v>
      </c>
      <c r="G3514">
        <v>3</v>
      </c>
      <c r="H3514" t="s">
        <v>3686</v>
      </c>
      <c r="I3514">
        <v>4296</v>
      </c>
      <c r="J3514">
        <v>0</v>
      </c>
      <c r="K3514">
        <v>71</v>
      </c>
      <c r="L3514" t="s">
        <v>316</v>
      </c>
      <c r="M3514" t="s">
        <v>23</v>
      </c>
      <c r="N3514" t="s">
        <v>23</v>
      </c>
      <c r="O3514" t="s">
        <v>25</v>
      </c>
      <c r="P3514" t="s">
        <v>164</v>
      </c>
      <c r="Q3514" t="s">
        <v>27</v>
      </c>
      <c r="R3514">
        <v>118.65</v>
      </c>
      <c r="S3514">
        <v>9748.5</v>
      </c>
    </row>
    <row r="3515" spans="1:19">
      <c r="A3515" t="s">
        <v>8304</v>
      </c>
      <c r="B3515" s="2">
        <v>45434</v>
      </c>
      <c r="C3515" t="s">
        <v>22</v>
      </c>
      <c r="D3515">
        <v>58</v>
      </c>
      <c r="E3515" t="s">
        <v>39</v>
      </c>
      <c r="F3515">
        <v>0</v>
      </c>
      <c r="G3515">
        <v>3</v>
      </c>
      <c r="H3515" t="s">
        <v>3686</v>
      </c>
      <c r="I3515">
        <v>2723</v>
      </c>
      <c r="J3515">
        <v>0</v>
      </c>
      <c r="K3515">
        <v>15</v>
      </c>
      <c r="L3515" t="s">
        <v>15568</v>
      </c>
      <c r="M3515" t="s">
        <v>23</v>
      </c>
      <c r="N3515" t="s">
        <v>39</v>
      </c>
      <c r="P3515" t="s">
        <v>26</v>
      </c>
      <c r="Q3515" t="s">
        <v>27</v>
      </c>
      <c r="R3515">
        <v>26.35</v>
      </c>
      <c r="S3515">
        <v>498</v>
      </c>
    </row>
    <row r="3516" spans="1:19">
      <c r="A3516" t="s">
        <v>8306</v>
      </c>
      <c r="B3516" s="2">
        <v>45510</v>
      </c>
      <c r="C3516" t="s">
        <v>22</v>
      </c>
      <c r="D3516">
        <v>48</v>
      </c>
      <c r="E3516" t="s">
        <v>39</v>
      </c>
      <c r="F3516">
        <v>0</v>
      </c>
      <c r="G3516">
        <v>3</v>
      </c>
      <c r="H3516" t="s">
        <v>3686</v>
      </c>
      <c r="I3516">
        <v>2716</v>
      </c>
      <c r="J3516">
        <v>0</v>
      </c>
      <c r="K3516">
        <v>12</v>
      </c>
      <c r="L3516" t="s">
        <v>97</v>
      </c>
      <c r="M3516" t="s">
        <v>39</v>
      </c>
      <c r="N3516" t="s">
        <v>23</v>
      </c>
      <c r="O3516" t="s">
        <v>49</v>
      </c>
      <c r="P3516" t="s">
        <v>26</v>
      </c>
      <c r="Q3516" t="s">
        <v>27</v>
      </c>
      <c r="R3516">
        <v>50.95</v>
      </c>
      <c r="S3516">
        <v>605.75</v>
      </c>
    </row>
    <row r="3517" spans="1:19">
      <c r="A3517" t="s">
        <v>8308</v>
      </c>
      <c r="B3517" s="2">
        <v>44867</v>
      </c>
      <c r="C3517" t="s">
        <v>22</v>
      </c>
      <c r="D3517">
        <v>45</v>
      </c>
      <c r="E3517" t="s">
        <v>39</v>
      </c>
      <c r="F3517">
        <v>2</v>
      </c>
      <c r="G3517">
        <v>3</v>
      </c>
      <c r="H3517" t="s">
        <v>3686</v>
      </c>
      <c r="I3517">
        <v>3044</v>
      </c>
      <c r="J3517">
        <v>0</v>
      </c>
      <c r="K3517">
        <v>33</v>
      </c>
      <c r="L3517" t="s">
        <v>15568</v>
      </c>
      <c r="M3517" t="s">
        <v>39</v>
      </c>
      <c r="N3517" t="s">
        <v>23</v>
      </c>
      <c r="O3517" t="s">
        <v>56</v>
      </c>
      <c r="P3517" t="s">
        <v>202</v>
      </c>
      <c r="Q3517" t="s">
        <v>50</v>
      </c>
      <c r="R3517">
        <v>34.049999999999997</v>
      </c>
      <c r="S3517">
        <v>1113.95</v>
      </c>
    </row>
    <row r="3518" spans="1:19">
      <c r="A3518" t="s">
        <v>8311</v>
      </c>
      <c r="B3518" s="2">
        <v>45450</v>
      </c>
      <c r="C3518" t="s">
        <v>33</v>
      </c>
      <c r="D3518">
        <v>64</v>
      </c>
      <c r="E3518" t="s">
        <v>23</v>
      </c>
      <c r="F3518">
        <v>0</v>
      </c>
      <c r="G3518">
        <v>3</v>
      </c>
      <c r="H3518" t="s">
        <v>3686</v>
      </c>
      <c r="I3518">
        <v>4556</v>
      </c>
      <c r="J3518">
        <v>0</v>
      </c>
      <c r="K3518">
        <v>14</v>
      </c>
      <c r="L3518" t="s">
        <v>15568</v>
      </c>
      <c r="M3518" t="s">
        <v>23</v>
      </c>
      <c r="N3518" t="s">
        <v>39</v>
      </c>
      <c r="P3518" t="s">
        <v>164</v>
      </c>
      <c r="Q3518" t="s">
        <v>50</v>
      </c>
      <c r="R3518">
        <v>20.399999999999999</v>
      </c>
      <c r="S3518">
        <v>496.94</v>
      </c>
    </row>
    <row r="3519" spans="1:19">
      <c r="A3519" t="s">
        <v>8313</v>
      </c>
      <c r="B3519" s="2">
        <v>43726</v>
      </c>
      <c r="C3519" t="s">
        <v>22</v>
      </c>
      <c r="D3519">
        <v>46</v>
      </c>
      <c r="E3519" t="s">
        <v>23</v>
      </c>
      <c r="F3519">
        <v>0</v>
      </c>
      <c r="G3519">
        <v>3</v>
      </c>
      <c r="H3519" t="s">
        <v>3686</v>
      </c>
      <c r="I3519">
        <v>5350</v>
      </c>
      <c r="J3519">
        <v>6</v>
      </c>
      <c r="K3519">
        <v>71</v>
      </c>
      <c r="L3519" t="s">
        <v>15568</v>
      </c>
      <c r="M3519" t="s">
        <v>23</v>
      </c>
      <c r="N3519" t="s">
        <v>23</v>
      </c>
      <c r="O3519" t="s">
        <v>49</v>
      </c>
      <c r="P3519" t="s">
        <v>164</v>
      </c>
      <c r="Q3519" t="s">
        <v>27</v>
      </c>
      <c r="R3519">
        <v>83.2</v>
      </c>
      <c r="S3519">
        <v>8617.49</v>
      </c>
    </row>
    <row r="3520" spans="1:19">
      <c r="A3520" t="s">
        <v>8315</v>
      </c>
      <c r="B3520" s="2">
        <v>45483</v>
      </c>
      <c r="C3520" t="s">
        <v>22</v>
      </c>
      <c r="D3520">
        <v>47</v>
      </c>
      <c r="E3520" t="s">
        <v>23</v>
      </c>
      <c r="F3520">
        <v>1</v>
      </c>
      <c r="G3520">
        <v>3</v>
      </c>
      <c r="H3520" t="s">
        <v>3686</v>
      </c>
      <c r="I3520">
        <v>4741</v>
      </c>
      <c r="J3520">
        <v>1</v>
      </c>
      <c r="K3520">
        <v>13</v>
      </c>
      <c r="L3520" t="s">
        <v>15568</v>
      </c>
      <c r="M3520" t="s">
        <v>23</v>
      </c>
      <c r="N3520" t="s">
        <v>23</v>
      </c>
      <c r="O3520" t="s">
        <v>49</v>
      </c>
      <c r="P3520" t="s">
        <v>202</v>
      </c>
      <c r="Q3520" t="s">
        <v>27</v>
      </c>
      <c r="R3520">
        <v>64.75</v>
      </c>
      <c r="S3520">
        <v>1050.51</v>
      </c>
    </row>
    <row r="3521" spans="1:21">
      <c r="A3521" t="s">
        <v>8317</v>
      </c>
      <c r="B3521" s="2">
        <v>43878</v>
      </c>
      <c r="C3521" t="s">
        <v>22</v>
      </c>
      <c r="D3521">
        <v>59</v>
      </c>
      <c r="E3521" t="s">
        <v>23</v>
      </c>
      <c r="F3521">
        <v>0</v>
      </c>
      <c r="G3521">
        <v>3</v>
      </c>
      <c r="H3521" t="s">
        <v>3686</v>
      </c>
      <c r="I3521">
        <v>5933</v>
      </c>
      <c r="J3521">
        <v>9</v>
      </c>
      <c r="K3521">
        <v>66</v>
      </c>
      <c r="L3521" t="s">
        <v>316</v>
      </c>
      <c r="M3521" t="s">
        <v>23</v>
      </c>
      <c r="N3521" t="s">
        <v>23</v>
      </c>
      <c r="O3521" t="s">
        <v>49</v>
      </c>
      <c r="P3521" t="s">
        <v>164</v>
      </c>
      <c r="Q3521" t="s">
        <v>50</v>
      </c>
      <c r="R3521">
        <v>66.099999999999994</v>
      </c>
      <c r="S3521">
        <v>6917.31</v>
      </c>
    </row>
    <row r="3522" spans="1:21">
      <c r="A3522" t="s">
        <v>8319</v>
      </c>
      <c r="B3522" s="2">
        <v>45399</v>
      </c>
      <c r="C3522" t="s">
        <v>33</v>
      </c>
      <c r="D3522">
        <v>43</v>
      </c>
      <c r="E3522" t="s">
        <v>23</v>
      </c>
      <c r="F3522">
        <v>0</v>
      </c>
      <c r="G3522">
        <v>3</v>
      </c>
      <c r="H3522" t="s">
        <v>3686</v>
      </c>
      <c r="I3522">
        <v>4839</v>
      </c>
      <c r="J3522">
        <v>2</v>
      </c>
      <c r="K3522">
        <v>16</v>
      </c>
      <c r="L3522" t="s">
        <v>97</v>
      </c>
      <c r="M3522" t="s">
        <v>23</v>
      </c>
      <c r="N3522" t="s">
        <v>23</v>
      </c>
      <c r="O3522" t="s">
        <v>25</v>
      </c>
      <c r="P3522" t="s">
        <v>26</v>
      </c>
      <c r="Q3522" t="s">
        <v>27</v>
      </c>
      <c r="R3522">
        <v>90.7</v>
      </c>
      <c r="S3522">
        <v>1820.18</v>
      </c>
    </row>
    <row r="3523" spans="1:21">
      <c r="A3523" t="s">
        <v>8321</v>
      </c>
      <c r="B3523" s="2">
        <v>45027</v>
      </c>
      <c r="C3523" t="s">
        <v>22</v>
      </c>
      <c r="D3523">
        <v>19</v>
      </c>
      <c r="E3523" t="s">
        <v>23</v>
      </c>
      <c r="F3523">
        <v>2</v>
      </c>
      <c r="G3523">
        <v>3</v>
      </c>
      <c r="H3523" t="s">
        <v>3686</v>
      </c>
      <c r="I3523">
        <v>2948</v>
      </c>
      <c r="J3523">
        <v>8</v>
      </c>
      <c r="K3523">
        <v>28</v>
      </c>
      <c r="L3523" t="s">
        <v>15568</v>
      </c>
      <c r="M3523" t="s">
        <v>23</v>
      </c>
      <c r="N3523" t="s">
        <v>39</v>
      </c>
      <c r="P3523" t="s">
        <v>164</v>
      </c>
      <c r="Q3523" t="s">
        <v>50</v>
      </c>
      <c r="R3523">
        <v>20.3</v>
      </c>
      <c r="S3523">
        <v>1024.99</v>
      </c>
    </row>
    <row r="3524" spans="1:21">
      <c r="A3524" t="s">
        <v>8323</v>
      </c>
      <c r="B3524" s="2">
        <v>44478</v>
      </c>
      <c r="C3524" t="s">
        <v>22</v>
      </c>
      <c r="D3524">
        <v>30</v>
      </c>
      <c r="E3524" t="s">
        <v>39</v>
      </c>
      <c r="F3524">
        <v>0</v>
      </c>
      <c r="G3524">
        <v>3</v>
      </c>
      <c r="H3524" t="s">
        <v>3686</v>
      </c>
      <c r="I3524">
        <v>2653</v>
      </c>
      <c r="J3524">
        <v>0</v>
      </c>
      <c r="K3524">
        <v>46</v>
      </c>
      <c r="L3524" t="s">
        <v>142</v>
      </c>
      <c r="M3524" t="s">
        <v>39</v>
      </c>
      <c r="N3524" t="s">
        <v>23</v>
      </c>
      <c r="O3524" t="s">
        <v>49</v>
      </c>
      <c r="P3524" t="s">
        <v>164</v>
      </c>
      <c r="Q3524" t="s">
        <v>50</v>
      </c>
      <c r="R3524">
        <v>38.25</v>
      </c>
      <c r="S3524">
        <v>1755.35</v>
      </c>
    </row>
    <row r="3525" spans="1:21">
      <c r="A3525" t="s">
        <v>8326</v>
      </c>
      <c r="B3525" s="2">
        <v>45404</v>
      </c>
      <c r="C3525" t="s">
        <v>33</v>
      </c>
      <c r="D3525">
        <v>40</v>
      </c>
      <c r="E3525" t="s">
        <v>39</v>
      </c>
      <c r="F3525">
        <v>0</v>
      </c>
      <c r="G3525">
        <v>3</v>
      </c>
      <c r="H3525" t="s">
        <v>3686</v>
      </c>
      <c r="I3525">
        <v>3214</v>
      </c>
      <c r="J3525">
        <v>0</v>
      </c>
      <c r="K3525">
        <v>16</v>
      </c>
      <c r="L3525" t="s">
        <v>15568</v>
      </c>
      <c r="M3525" t="s">
        <v>23</v>
      </c>
      <c r="N3525" t="s">
        <v>23</v>
      </c>
      <c r="O3525" t="s">
        <v>49</v>
      </c>
      <c r="P3525" t="s">
        <v>26</v>
      </c>
      <c r="Q3525" t="s">
        <v>27</v>
      </c>
      <c r="R3525">
        <v>63.05</v>
      </c>
      <c r="S3525">
        <v>1760.73</v>
      </c>
    </row>
    <row r="3526" spans="1:21">
      <c r="A3526" t="s">
        <v>8329</v>
      </c>
      <c r="B3526" s="2">
        <v>43773</v>
      </c>
      <c r="C3526" t="s">
        <v>33</v>
      </c>
      <c r="D3526">
        <v>56</v>
      </c>
      <c r="E3526" t="s">
        <v>23</v>
      </c>
      <c r="F3526">
        <v>1</v>
      </c>
      <c r="G3526">
        <v>3</v>
      </c>
      <c r="H3526" t="s">
        <v>3686</v>
      </c>
      <c r="I3526">
        <v>4479</v>
      </c>
      <c r="J3526">
        <v>7</v>
      </c>
      <c r="K3526">
        <v>69</v>
      </c>
      <c r="L3526" t="s">
        <v>15568</v>
      </c>
      <c r="M3526" t="s">
        <v>39</v>
      </c>
      <c r="N3526" t="s">
        <v>23</v>
      </c>
      <c r="O3526" t="s">
        <v>49</v>
      </c>
      <c r="P3526" t="s">
        <v>164</v>
      </c>
      <c r="Q3526" t="s">
        <v>50</v>
      </c>
      <c r="R3526">
        <v>43.95</v>
      </c>
      <c r="S3526">
        <v>2960.1</v>
      </c>
    </row>
    <row r="3527" spans="1:21">
      <c r="A3527" t="s">
        <v>8331</v>
      </c>
      <c r="B3527" s="2">
        <v>45840</v>
      </c>
      <c r="C3527" t="s">
        <v>33</v>
      </c>
      <c r="D3527">
        <v>19</v>
      </c>
      <c r="E3527" t="s">
        <v>39</v>
      </c>
      <c r="F3527">
        <v>0</v>
      </c>
      <c r="G3527">
        <v>3</v>
      </c>
      <c r="H3527" t="s">
        <v>3751</v>
      </c>
      <c r="I3527">
        <v>4639</v>
      </c>
      <c r="J3527">
        <v>0</v>
      </c>
      <c r="K3527">
        <v>1</v>
      </c>
      <c r="L3527" t="s">
        <v>48</v>
      </c>
      <c r="M3527" t="s">
        <v>23</v>
      </c>
      <c r="N3527" t="s">
        <v>39</v>
      </c>
      <c r="P3527" t="s">
        <v>26</v>
      </c>
      <c r="Q3527" t="s">
        <v>50</v>
      </c>
      <c r="R3527">
        <v>19.649999999999999</v>
      </c>
      <c r="S3527">
        <v>43.32</v>
      </c>
    </row>
    <row r="3528" spans="1:21">
      <c r="A3528" t="s">
        <v>8333</v>
      </c>
      <c r="B3528" s="2">
        <v>45677</v>
      </c>
      <c r="C3528" t="s">
        <v>33</v>
      </c>
      <c r="D3528">
        <v>42</v>
      </c>
      <c r="E3528" t="s">
        <v>23</v>
      </c>
      <c r="F3528">
        <v>0</v>
      </c>
      <c r="G3528">
        <v>3</v>
      </c>
      <c r="H3528" t="s">
        <v>3686</v>
      </c>
      <c r="I3528">
        <v>2551</v>
      </c>
      <c r="J3528">
        <v>8</v>
      </c>
      <c r="K3528">
        <v>7</v>
      </c>
      <c r="L3528" t="s">
        <v>15568</v>
      </c>
      <c r="M3528" t="s">
        <v>23</v>
      </c>
      <c r="N3528" t="s">
        <v>23</v>
      </c>
      <c r="O3528" t="s">
        <v>25</v>
      </c>
      <c r="P3528" t="s">
        <v>26</v>
      </c>
      <c r="Q3528" t="s">
        <v>27</v>
      </c>
      <c r="R3528">
        <v>69.2</v>
      </c>
      <c r="S3528">
        <v>766.09</v>
      </c>
    </row>
    <row r="3529" spans="1:21">
      <c r="A3529" t="s">
        <v>8335</v>
      </c>
      <c r="B3529" s="2">
        <v>45271</v>
      </c>
      <c r="C3529" t="s">
        <v>22</v>
      </c>
      <c r="D3529">
        <v>19</v>
      </c>
      <c r="E3529" t="s">
        <v>39</v>
      </c>
      <c r="F3529">
        <v>0</v>
      </c>
      <c r="G3529">
        <v>3</v>
      </c>
      <c r="H3529" t="s">
        <v>3686</v>
      </c>
      <c r="I3529">
        <v>2989</v>
      </c>
      <c r="J3529">
        <v>0</v>
      </c>
      <c r="K3529">
        <v>20</v>
      </c>
      <c r="L3529" t="s">
        <v>15568</v>
      </c>
      <c r="M3529" t="s">
        <v>23</v>
      </c>
      <c r="N3529" t="s">
        <v>23</v>
      </c>
      <c r="O3529" t="s">
        <v>49</v>
      </c>
      <c r="P3529" t="s">
        <v>202</v>
      </c>
      <c r="Q3529" t="s">
        <v>27</v>
      </c>
      <c r="R3529">
        <v>68.7</v>
      </c>
      <c r="S3529">
        <v>2066.1999999999998</v>
      </c>
    </row>
    <row r="3530" spans="1:21">
      <c r="A3530" t="s">
        <v>8337</v>
      </c>
      <c r="B3530" s="2">
        <v>45218</v>
      </c>
      <c r="C3530" t="s">
        <v>33</v>
      </c>
      <c r="D3530">
        <v>23</v>
      </c>
      <c r="E3530" t="s">
        <v>39</v>
      </c>
      <c r="F3530">
        <v>0</v>
      </c>
      <c r="G3530">
        <v>3</v>
      </c>
      <c r="H3530" t="s">
        <v>3686</v>
      </c>
      <c r="I3530">
        <v>2875</v>
      </c>
      <c r="J3530">
        <v>0</v>
      </c>
      <c r="K3530">
        <v>22</v>
      </c>
      <c r="L3530" t="s">
        <v>15568</v>
      </c>
      <c r="M3530" t="s">
        <v>39</v>
      </c>
      <c r="N3530" t="s">
        <v>23</v>
      </c>
      <c r="O3530" t="s">
        <v>56</v>
      </c>
      <c r="P3530" t="s">
        <v>26</v>
      </c>
      <c r="Q3530" t="s">
        <v>27</v>
      </c>
      <c r="R3530">
        <v>50.35</v>
      </c>
      <c r="S3530">
        <v>1098.8499999999999</v>
      </c>
    </row>
    <row r="3531" spans="1:21">
      <c r="A3531" t="s">
        <v>8339</v>
      </c>
      <c r="B3531" s="2">
        <v>45179</v>
      </c>
      <c r="C3531" t="s">
        <v>33</v>
      </c>
      <c r="D3531">
        <v>51</v>
      </c>
      <c r="E3531" t="s">
        <v>39</v>
      </c>
      <c r="F3531">
        <v>0</v>
      </c>
      <c r="G3531">
        <v>3</v>
      </c>
      <c r="H3531" t="s">
        <v>3686</v>
      </c>
      <c r="I3531">
        <v>4861</v>
      </c>
      <c r="J3531">
        <v>0</v>
      </c>
      <c r="K3531">
        <v>23</v>
      </c>
      <c r="L3531" t="s">
        <v>97</v>
      </c>
      <c r="M3531" t="s">
        <v>23</v>
      </c>
      <c r="N3531" t="s">
        <v>23</v>
      </c>
      <c r="O3531" t="s">
        <v>25</v>
      </c>
      <c r="P3531" t="s">
        <v>26</v>
      </c>
      <c r="Q3531" t="s">
        <v>27</v>
      </c>
      <c r="R3531">
        <v>93.5</v>
      </c>
      <c r="S3531">
        <v>2758.31</v>
      </c>
    </row>
    <row r="3532" spans="1:21">
      <c r="A3532" t="s">
        <v>8341</v>
      </c>
      <c r="B3532" s="2">
        <v>45364</v>
      </c>
      <c r="C3532" t="s">
        <v>22</v>
      </c>
      <c r="D3532">
        <v>46</v>
      </c>
      <c r="E3532" t="s">
        <v>23</v>
      </c>
      <c r="F3532">
        <v>2</v>
      </c>
      <c r="G3532">
        <v>3</v>
      </c>
      <c r="H3532" t="s">
        <v>3686</v>
      </c>
      <c r="I3532">
        <v>3522</v>
      </c>
      <c r="J3532">
        <v>1</v>
      </c>
      <c r="K3532">
        <v>17</v>
      </c>
      <c r="L3532" t="s">
        <v>15568</v>
      </c>
      <c r="M3532" t="s">
        <v>39</v>
      </c>
      <c r="N3532" t="s">
        <v>23</v>
      </c>
      <c r="O3532" t="s">
        <v>49</v>
      </c>
      <c r="P3532" t="s">
        <v>202</v>
      </c>
      <c r="Q3532" t="s">
        <v>50</v>
      </c>
      <c r="R3532">
        <v>44.45</v>
      </c>
      <c r="S3532">
        <v>792.15</v>
      </c>
    </row>
    <row r="3533" spans="1:21">
      <c r="A3533" t="s">
        <v>8343</v>
      </c>
      <c r="B3533" s="2">
        <v>45725</v>
      </c>
      <c r="C3533" t="s">
        <v>33</v>
      </c>
      <c r="D3533">
        <v>20</v>
      </c>
      <c r="E3533" t="s">
        <v>23</v>
      </c>
      <c r="F3533">
        <v>2</v>
      </c>
      <c r="G3533">
        <v>3</v>
      </c>
      <c r="H3533" t="s">
        <v>3686</v>
      </c>
      <c r="I3533">
        <v>3850</v>
      </c>
      <c r="J3533">
        <v>1</v>
      </c>
      <c r="K3533">
        <v>5</v>
      </c>
      <c r="L3533" t="s">
        <v>15568</v>
      </c>
      <c r="M3533" t="s">
        <v>23</v>
      </c>
      <c r="N3533" t="s">
        <v>23</v>
      </c>
      <c r="O3533" t="s">
        <v>25</v>
      </c>
      <c r="P3533" t="s">
        <v>26</v>
      </c>
      <c r="Q3533" t="s">
        <v>50</v>
      </c>
      <c r="R3533">
        <v>69.95</v>
      </c>
      <c r="S3533">
        <v>327.3</v>
      </c>
    </row>
    <row r="3534" spans="1:21">
      <c r="A3534" t="s">
        <v>8345</v>
      </c>
      <c r="B3534" s="2">
        <v>45521</v>
      </c>
      <c r="C3534" t="s">
        <v>22</v>
      </c>
      <c r="D3534">
        <v>47</v>
      </c>
      <c r="E3534" t="s">
        <v>23</v>
      </c>
      <c r="F3534">
        <v>1</v>
      </c>
      <c r="G3534">
        <v>3</v>
      </c>
      <c r="H3534" t="s">
        <v>3686</v>
      </c>
      <c r="I3534">
        <v>3101</v>
      </c>
      <c r="J3534">
        <v>2</v>
      </c>
      <c r="K3534">
        <v>12</v>
      </c>
      <c r="L3534" t="s">
        <v>15568</v>
      </c>
      <c r="M3534" t="s">
        <v>23</v>
      </c>
      <c r="N3534" t="s">
        <v>39</v>
      </c>
      <c r="P3534" t="s">
        <v>26</v>
      </c>
      <c r="Q3534" t="s">
        <v>27</v>
      </c>
      <c r="R3534">
        <v>19.2</v>
      </c>
      <c r="S3534">
        <v>497.5</v>
      </c>
    </row>
    <row r="3535" spans="1:21">
      <c r="A3535" t="s">
        <v>8347</v>
      </c>
      <c r="B3535" s="2">
        <v>44914</v>
      </c>
      <c r="C3535" t="s">
        <v>33</v>
      </c>
      <c r="D3535">
        <v>39</v>
      </c>
      <c r="E3535" t="s">
        <v>23</v>
      </c>
      <c r="F3535">
        <v>0</v>
      </c>
      <c r="G3535">
        <v>3</v>
      </c>
      <c r="H3535" t="s">
        <v>24</v>
      </c>
      <c r="I3535">
        <v>2431</v>
      </c>
      <c r="J3535">
        <v>0</v>
      </c>
      <c r="K3535">
        <v>32</v>
      </c>
      <c r="L3535" t="s">
        <v>40</v>
      </c>
      <c r="M3535" t="s">
        <v>23</v>
      </c>
      <c r="N3535" t="s">
        <v>23</v>
      </c>
      <c r="O3535" t="s">
        <v>25</v>
      </c>
      <c r="P3535" t="s">
        <v>26</v>
      </c>
      <c r="Q3535" t="s">
        <v>50</v>
      </c>
      <c r="R3535">
        <v>85.95</v>
      </c>
      <c r="S3535">
        <v>4195</v>
      </c>
      <c r="T3535" t="s">
        <v>59</v>
      </c>
      <c r="U3535" t="s">
        <v>241</v>
      </c>
    </row>
    <row r="3536" spans="1:21">
      <c r="A3536" t="s">
        <v>8349</v>
      </c>
      <c r="B3536" s="2">
        <v>43701</v>
      </c>
      <c r="C3536" t="s">
        <v>22</v>
      </c>
      <c r="D3536">
        <v>78</v>
      </c>
      <c r="E3536" t="s">
        <v>23</v>
      </c>
      <c r="F3536">
        <v>0</v>
      </c>
      <c r="G3536">
        <v>3</v>
      </c>
      <c r="H3536" t="s">
        <v>24</v>
      </c>
      <c r="I3536">
        <v>5925</v>
      </c>
      <c r="J3536">
        <v>0</v>
      </c>
      <c r="K3536">
        <v>72</v>
      </c>
      <c r="L3536" t="s">
        <v>15568</v>
      </c>
      <c r="M3536" t="s">
        <v>23</v>
      </c>
      <c r="N3536" t="s">
        <v>23</v>
      </c>
      <c r="O3536" t="s">
        <v>25</v>
      </c>
      <c r="P3536" t="s">
        <v>164</v>
      </c>
      <c r="Q3536" t="s">
        <v>27</v>
      </c>
      <c r="R3536">
        <v>104.15</v>
      </c>
      <c r="S3536">
        <v>8124.11</v>
      </c>
      <c r="T3536" t="s">
        <v>59</v>
      </c>
      <c r="U3536" t="s">
        <v>241</v>
      </c>
    </row>
    <row r="3537" spans="1:21">
      <c r="A3537" t="s">
        <v>8351</v>
      </c>
      <c r="B3537" s="2">
        <v>45825</v>
      </c>
      <c r="C3537" t="s">
        <v>33</v>
      </c>
      <c r="D3537">
        <v>66</v>
      </c>
      <c r="E3537" t="s">
        <v>39</v>
      </c>
      <c r="F3537">
        <v>0</v>
      </c>
      <c r="G3537">
        <v>3</v>
      </c>
      <c r="H3537" t="s">
        <v>24</v>
      </c>
      <c r="I3537">
        <v>4596</v>
      </c>
      <c r="J3537">
        <v>0</v>
      </c>
      <c r="K3537">
        <v>2</v>
      </c>
      <c r="L3537" t="s">
        <v>48</v>
      </c>
      <c r="M3537" t="s">
        <v>23</v>
      </c>
      <c r="N3537" t="s">
        <v>23</v>
      </c>
      <c r="O3537" t="s">
        <v>25</v>
      </c>
      <c r="P3537" t="s">
        <v>26</v>
      </c>
      <c r="Q3537" t="s">
        <v>27</v>
      </c>
      <c r="R3537">
        <v>69.599999999999994</v>
      </c>
      <c r="S3537">
        <v>162.29</v>
      </c>
      <c r="T3537" t="s">
        <v>59</v>
      </c>
      <c r="U3537" t="s">
        <v>241</v>
      </c>
    </row>
    <row r="3538" spans="1:21">
      <c r="A3538" t="s">
        <v>8353</v>
      </c>
      <c r="B3538" s="2">
        <v>45718</v>
      </c>
      <c r="C3538" t="s">
        <v>33</v>
      </c>
      <c r="D3538">
        <v>74</v>
      </c>
      <c r="E3538" t="s">
        <v>39</v>
      </c>
      <c r="F3538">
        <v>0</v>
      </c>
      <c r="G3538">
        <v>3</v>
      </c>
      <c r="H3538" t="s">
        <v>24</v>
      </c>
      <c r="I3538">
        <v>3368</v>
      </c>
      <c r="J3538">
        <v>0</v>
      </c>
      <c r="K3538">
        <v>5</v>
      </c>
      <c r="L3538" t="s">
        <v>15568</v>
      </c>
      <c r="M3538" t="s">
        <v>23</v>
      </c>
      <c r="N3538" t="s">
        <v>23</v>
      </c>
      <c r="O3538" t="s">
        <v>25</v>
      </c>
      <c r="P3538" t="s">
        <v>26</v>
      </c>
      <c r="Q3538" t="s">
        <v>50</v>
      </c>
      <c r="R3538">
        <v>69.05</v>
      </c>
      <c r="S3538">
        <v>468.75</v>
      </c>
      <c r="T3538" t="s">
        <v>30</v>
      </c>
      <c r="U3538" t="s">
        <v>69</v>
      </c>
    </row>
    <row r="3539" spans="1:21">
      <c r="A3539" t="s">
        <v>8355</v>
      </c>
      <c r="B3539" s="2">
        <v>45599</v>
      </c>
      <c r="C3539" t="s">
        <v>22</v>
      </c>
      <c r="D3539">
        <v>71</v>
      </c>
      <c r="E3539" t="s">
        <v>39</v>
      </c>
      <c r="F3539">
        <v>0</v>
      </c>
      <c r="G3539">
        <v>3</v>
      </c>
      <c r="H3539" t="s">
        <v>24</v>
      </c>
      <c r="I3539">
        <v>5095</v>
      </c>
      <c r="J3539">
        <v>0</v>
      </c>
      <c r="K3539">
        <v>9</v>
      </c>
      <c r="L3539" t="s">
        <v>48</v>
      </c>
      <c r="M3539" t="s">
        <v>23</v>
      </c>
      <c r="N3539" t="s">
        <v>23</v>
      </c>
      <c r="O3539" t="s">
        <v>25</v>
      </c>
      <c r="P3539" t="s">
        <v>26</v>
      </c>
      <c r="Q3539" t="s">
        <v>27</v>
      </c>
      <c r="R3539">
        <v>85.05</v>
      </c>
      <c r="S3539">
        <v>886.12</v>
      </c>
      <c r="T3539" t="s">
        <v>36</v>
      </c>
      <c r="U3539" t="s">
        <v>37</v>
      </c>
    </row>
    <row r="3540" spans="1:21">
      <c r="A3540" t="s">
        <v>8357</v>
      </c>
      <c r="B3540" s="2">
        <v>45765</v>
      </c>
      <c r="C3540" t="s">
        <v>33</v>
      </c>
      <c r="D3540">
        <v>68</v>
      </c>
      <c r="E3540" t="s">
        <v>39</v>
      </c>
      <c r="F3540">
        <v>0</v>
      </c>
      <c r="G3540">
        <v>3</v>
      </c>
      <c r="H3540" t="s">
        <v>24</v>
      </c>
      <c r="I3540">
        <v>2754</v>
      </c>
      <c r="J3540">
        <v>0</v>
      </c>
      <c r="K3540">
        <v>4</v>
      </c>
      <c r="L3540" t="s">
        <v>15568</v>
      </c>
      <c r="M3540" t="s">
        <v>23</v>
      </c>
      <c r="N3540" t="s">
        <v>23</v>
      </c>
      <c r="O3540" t="s">
        <v>25</v>
      </c>
      <c r="P3540" t="s">
        <v>26</v>
      </c>
      <c r="Q3540" t="s">
        <v>27</v>
      </c>
      <c r="R3540">
        <v>88.85</v>
      </c>
      <c r="S3540">
        <v>423.89</v>
      </c>
      <c r="T3540" t="s">
        <v>43</v>
      </c>
      <c r="U3540" t="s">
        <v>44</v>
      </c>
    </row>
    <row r="3541" spans="1:21">
      <c r="A3541" t="s">
        <v>8359</v>
      </c>
      <c r="B3541" s="2">
        <v>45786</v>
      </c>
      <c r="C3541" t="s">
        <v>33</v>
      </c>
      <c r="D3541">
        <v>69</v>
      </c>
      <c r="E3541" t="s">
        <v>39</v>
      </c>
      <c r="F3541">
        <v>0</v>
      </c>
      <c r="G3541">
        <v>3</v>
      </c>
      <c r="H3541" t="s">
        <v>24</v>
      </c>
      <c r="I3541">
        <v>3542</v>
      </c>
      <c r="J3541">
        <v>0</v>
      </c>
      <c r="K3541">
        <v>3</v>
      </c>
      <c r="L3541" t="s">
        <v>15568</v>
      </c>
      <c r="M3541" t="s">
        <v>39</v>
      </c>
      <c r="N3541" t="s">
        <v>23</v>
      </c>
      <c r="O3541" t="s">
        <v>49</v>
      </c>
      <c r="P3541" t="s">
        <v>26</v>
      </c>
      <c r="Q3541" t="s">
        <v>27</v>
      </c>
      <c r="R3541">
        <v>25.3</v>
      </c>
      <c r="S3541">
        <v>77.75</v>
      </c>
      <c r="T3541" t="s">
        <v>36</v>
      </c>
      <c r="U3541" t="s">
        <v>46</v>
      </c>
    </row>
    <row r="3542" spans="1:21">
      <c r="A3542" t="s">
        <v>8360</v>
      </c>
      <c r="B3542" s="2">
        <v>44024</v>
      </c>
      <c r="C3542" t="s">
        <v>22</v>
      </c>
      <c r="D3542">
        <v>80</v>
      </c>
      <c r="E3542" t="s">
        <v>23</v>
      </c>
      <c r="F3542">
        <v>0</v>
      </c>
      <c r="G3542">
        <v>3</v>
      </c>
      <c r="H3542" t="s">
        <v>3686</v>
      </c>
      <c r="I3542">
        <v>5413</v>
      </c>
      <c r="J3542">
        <v>2</v>
      </c>
      <c r="K3542">
        <v>61</v>
      </c>
      <c r="L3542" t="s">
        <v>15568</v>
      </c>
      <c r="M3542" t="s">
        <v>23</v>
      </c>
      <c r="N3542" t="s">
        <v>23</v>
      </c>
      <c r="O3542" t="s">
        <v>25</v>
      </c>
      <c r="P3542" t="s">
        <v>202</v>
      </c>
      <c r="Q3542" t="s">
        <v>50</v>
      </c>
      <c r="R3542">
        <v>98.3</v>
      </c>
      <c r="S3542">
        <v>6200.14</v>
      </c>
    </row>
    <row r="3543" spans="1:21">
      <c r="A3543" t="s">
        <v>8362</v>
      </c>
      <c r="B3543" s="2">
        <v>45477</v>
      </c>
      <c r="C3543" t="s">
        <v>22</v>
      </c>
      <c r="D3543">
        <v>77</v>
      </c>
      <c r="E3543" t="s">
        <v>39</v>
      </c>
      <c r="F3543">
        <v>0</v>
      </c>
      <c r="G3543">
        <v>3</v>
      </c>
      <c r="H3543" t="s">
        <v>24</v>
      </c>
      <c r="I3543">
        <v>4856</v>
      </c>
      <c r="J3543">
        <v>0</v>
      </c>
      <c r="K3543">
        <v>13</v>
      </c>
      <c r="L3543" t="s">
        <v>97</v>
      </c>
      <c r="M3543" t="s">
        <v>39</v>
      </c>
      <c r="N3543" t="s">
        <v>23</v>
      </c>
      <c r="O3543" t="s">
        <v>49</v>
      </c>
      <c r="P3543" t="s">
        <v>26</v>
      </c>
      <c r="Q3543" t="s">
        <v>50</v>
      </c>
      <c r="R3543">
        <v>45.55</v>
      </c>
      <c r="S3543">
        <v>597</v>
      </c>
      <c r="T3543" t="s">
        <v>64</v>
      </c>
      <c r="U3543" t="s">
        <v>1397</v>
      </c>
    </row>
    <row r="3544" spans="1:21">
      <c r="A3544" t="s">
        <v>8364</v>
      </c>
      <c r="B3544" s="2">
        <v>45864</v>
      </c>
      <c r="C3544" t="s">
        <v>22</v>
      </c>
      <c r="D3544">
        <v>52</v>
      </c>
      <c r="E3544" t="s">
        <v>23</v>
      </c>
      <c r="F3544">
        <v>0</v>
      </c>
      <c r="G3544">
        <v>3</v>
      </c>
      <c r="H3544" t="s">
        <v>24</v>
      </c>
      <c r="I3544">
        <v>3700</v>
      </c>
      <c r="J3544">
        <v>1</v>
      </c>
      <c r="K3544">
        <v>1</v>
      </c>
      <c r="L3544" t="s">
        <v>15568</v>
      </c>
      <c r="M3544" t="s">
        <v>23</v>
      </c>
      <c r="N3544" t="s">
        <v>23</v>
      </c>
      <c r="O3544" t="s">
        <v>49</v>
      </c>
      <c r="P3544" t="s">
        <v>26</v>
      </c>
      <c r="Q3544" t="s">
        <v>50</v>
      </c>
      <c r="R3544">
        <v>44.7</v>
      </c>
      <c r="S3544">
        <v>76.78</v>
      </c>
      <c r="T3544" t="s">
        <v>43</v>
      </c>
      <c r="U3544" t="s">
        <v>44</v>
      </c>
    </row>
    <row r="3545" spans="1:21">
      <c r="A3545" t="s">
        <v>8366</v>
      </c>
      <c r="B3545" s="2">
        <v>45294</v>
      </c>
      <c r="C3545" t="s">
        <v>33</v>
      </c>
      <c r="D3545">
        <v>21</v>
      </c>
      <c r="E3545" t="s">
        <v>23</v>
      </c>
      <c r="F3545">
        <v>0</v>
      </c>
      <c r="G3545">
        <v>3</v>
      </c>
      <c r="H3545" t="s">
        <v>24</v>
      </c>
      <c r="I3545">
        <v>3046</v>
      </c>
      <c r="J3545">
        <v>1</v>
      </c>
      <c r="K3545">
        <v>19</v>
      </c>
      <c r="L3545" t="s">
        <v>97</v>
      </c>
      <c r="M3545" t="s">
        <v>23</v>
      </c>
      <c r="N3545" t="s">
        <v>23</v>
      </c>
      <c r="O3545" t="s">
        <v>25</v>
      </c>
      <c r="P3545" t="s">
        <v>26</v>
      </c>
      <c r="Q3545" t="s">
        <v>50</v>
      </c>
      <c r="R3545">
        <v>89.65</v>
      </c>
      <c r="S3545">
        <v>2253.54</v>
      </c>
      <c r="T3545" t="s">
        <v>36</v>
      </c>
      <c r="U3545" t="s">
        <v>46</v>
      </c>
    </row>
    <row r="3546" spans="1:21">
      <c r="A3546" t="s">
        <v>8368</v>
      </c>
      <c r="B3546" s="2">
        <v>44945</v>
      </c>
      <c r="C3546" t="s">
        <v>33</v>
      </c>
      <c r="D3546">
        <v>20</v>
      </c>
      <c r="E3546" t="s">
        <v>39</v>
      </c>
      <c r="F3546">
        <v>0</v>
      </c>
      <c r="G3546">
        <v>3</v>
      </c>
      <c r="H3546" t="s">
        <v>24</v>
      </c>
      <c r="I3546">
        <v>4198</v>
      </c>
      <c r="J3546">
        <v>0</v>
      </c>
      <c r="K3546">
        <v>31</v>
      </c>
      <c r="L3546" t="s">
        <v>15568</v>
      </c>
      <c r="M3546" t="s">
        <v>23</v>
      </c>
      <c r="N3546" t="s">
        <v>23</v>
      </c>
      <c r="O3546" t="s">
        <v>25</v>
      </c>
      <c r="P3546" t="s">
        <v>26</v>
      </c>
      <c r="Q3546" t="s">
        <v>50</v>
      </c>
      <c r="R3546">
        <v>86.55</v>
      </c>
      <c r="S3546">
        <v>3732.18</v>
      </c>
      <c r="T3546" t="s">
        <v>36</v>
      </c>
      <c r="U3546" t="s">
        <v>46</v>
      </c>
    </row>
    <row r="3547" spans="1:21">
      <c r="A3547" t="s">
        <v>8371</v>
      </c>
      <c r="B3547" s="2">
        <v>45850</v>
      </c>
      <c r="C3547" t="s">
        <v>22</v>
      </c>
      <c r="D3547">
        <v>44</v>
      </c>
      <c r="E3547" t="s">
        <v>39</v>
      </c>
      <c r="F3547">
        <v>0</v>
      </c>
      <c r="G3547">
        <v>3</v>
      </c>
      <c r="H3547" t="s">
        <v>24</v>
      </c>
      <c r="I3547">
        <v>5518</v>
      </c>
      <c r="J3547">
        <v>0</v>
      </c>
      <c r="K3547">
        <v>1</v>
      </c>
      <c r="L3547" t="s">
        <v>15568</v>
      </c>
      <c r="M3547" t="s">
        <v>23</v>
      </c>
      <c r="N3547" t="s">
        <v>23</v>
      </c>
      <c r="O3547" t="s">
        <v>25</v>
      </c>
      <c r="P3547" t="s">
        <v>26</v>
      </c>
      <c r="Q3547" t="s">
        <v>27</v>
      </c>
      <c r="R3547">
        <v>75.45</v>
      </c>
      <c r="S3547">
        <v>87.03</v>
      </c>
      <c r="T3547" t="s">
        <v>30</v>
      </c>
      <c r="U3547" t="s">
        <v>69</v>
      </c>
    </row>
    <row r="3548" spans="1:21">
      <c r="A3548" t="s">
        <v>8373</v>
      </c>
      <c r="B3548" s="2">
        <v>45150</v>
      </c>
      <c r="C3548" t="s">
        <v>33</v>
      </c>
      <c r="D3548">
        <v>55</v>
      </c>
      <c r="E3548" t="s">
        <v>23</v>
      </c>
      <c r="F3548">
        <v>0</v>
      </c>
      <c r="G3548">
        <v>3</v>
      </c>
      <c r="H3548" t="s">
        <v>24</v>
      </c>
      <c r="I3548">
        <v>2325</v>
      </c>
      <c r="J3548">
        <v>1</v>
      </c>
      <c r="K3548">
        <v>24</v>
      </c>
      <c r="L3548" t="s">
        <v>15568</v>
      </c>
      <c r="M3548" t="s">
        <v>23</v>
      </c>
      <c r="N3548" t="s">
        <v>23</v>
      </c>
      <c r="O3548" t="s">
        <v>25</v>
      </c>
      <c r="P3548" t="s">
        <v>26</v>
      </c>
      <c r="Q3548" t="s">
        <v>50</v>
      </c>
      <c r="R3548">
        <v>75.400000000000006</v>
      </c>
      <c r="S3548">
        <v>2173.37</v>
      </c>
      <c r="T3548" t="s">
        <v>36</v>
      </c>
      <c r="U3548" t="s">
        <v>46</v>
      </c>
    </row>
    <row r="3549" spans="1:21">
      <c r="A3549" t="s">
        <v>8375</v>
      </c>
      <c r="B3549" s="2">
        <v>43813</v>
      </c>
      <c r="C3549" t="s">
        <v>33</v>
      </c>
      <c r="D3549">
        <v>55</v>
      </c>
      <c r="E3549" t="s">
        <v>23</v>
      </c>
      <c r="F3549">
        <v>0</v>
      </c>
      <c r="G3549">
        <v>3</v>
      </c>
      <c r="H3549" t="s">
        <v>3686</v>
      </c>
      <c r="I3549">
        <v>4620</v>
      </c>
      <c r="J3549">
        <v>4</v>
      </c>
      <c r="K3549">
        <v>68</v>
      </c>
      <c r="L3549" t="s">
        <v>316</v>
      </c>
      <c r="M3549" t="s">
        <v>23</v>
      </c>
      <c r="N3549" t="s">
        <v>23</v>
      </c>
      <c r="O3549" t="s">
        <v>49</v>
      </c>
      <c r="P3549" t="s">
        <v>202</v>
      </c>
      <c r="Q3549" t="s">
        <v>27</v>
      </c>
      <c r="R3549">
        <v>58.25</v>
      </c>
      <c r="S3549">
        <v>6934.98</v>
      </c>
    </row>
    <row r="3550" spans="1:21">
      <c r="A3550" t="s">
        <v>8378</v>
      </c>
      <c r="B3550" s="2">
        <v>44677</v>
      </c>
      <c r="C3550" t="s">
        <v>33</v>
      </c>
      <c r="D3550">
        <v>49</v>
      </c>
      <c r="E3550" t="s">
        <v>39</v>
      </c>
      <c r="F3550">
        <v>0</v>
      </c>
      <c r="G3550">
        <v>3</v>
      </c>
      <c r="H3550" t="s">
        <v>3686</v>
      </c>
      <c r="I3550">
        <v>3533</v>
      </c>
      <c r="J3550">
        <v>0</v>
      </c>
      <c r="K3550">
        <v>40</v>
      </c>
      <c r="L3550" t="s">
        <v>142</v>
      </c>
      <c r="M3550" t="s">
        <v>39</v>
      </c>
      <c r="N3550" t="s">
        <v>23</v>
      </c>
      <c r="O3550" t="s">
        <v>49</v>
      </c>
      <c r="P3550" t="s">
        <v>202</v>
      </c>
      <c r="Q3550" t="s">
        <v>27</v>
      </c>
      <c r="R3550">
        <v>54.55</v>
      </c>
      <c r="S3550">
        <v>2264.7199999999998</v>
      </c>
    </row>
    <row r="3551" spans="1:21">
      <c r="A3551" t="s">
        <v>8380</v>
      </c>
      <c r="B3551" s="2">
        <v>43896</v>
      </c>
      <c r="C3551" t="s">
        <v>22</v>
      </c>
      <c r="D3551">
        <v>31</v>
      </c>
      <c r="E3551" t="s">
        <v>23</v>
      </c>
      <c r="F3551">
        <v>0</v>
      </c>
      <c r="G3551">
        <v>3</v>
      </c>
      <c r="H3551" t="s">
        <v>3686</v>
      </c>
      <c r="I3551">
        <v>5420</v>
      </c>
      <c r="J3551">
        <v>10</v>
      </c>
      <c r="K3551">
        <v>65</v>
      </c>
      <c r="L3551" t="s">
        <v>142</v>
      </c>
      <c r="M3551" t="s">
        <v>23</v>
      </c>
      <c r="N3551" t="s">
        <v>23</v>
      </c>
      <c r="O3551" t="s">
        <v>49</v>
      </c>
      <c r="P3551" t="s">
        <v>164</v>
      </c>
      <c r="Q3551" t="s">
        <v>84</v>
      </c>
      <c r="R3551">
        <v>69.55</v>
      </c>
      <c r="S3551">
        <v>5568.49</v>
      </c>
    </row>
    <row r="3552" spans="1:21">
      <c r="A3552" t="s">
        <v>8382</v>
      </c>
      <c r="B3552" s="2">
        <v>45508</v>
      </c>
      <c r="C3552" t="s">
        <v>33</v>
      </c>
      <c r="D3552">
        <v>40</v>
      </c>
      <c r="E3552" t="s">
        <v>23</v>
      </c>
      <c r="F3552">
        <v>0</v>
      </c>
      <c r="G3552">
        <v>3</v>
      </c>
      <c r="H3552" t="s">
        <v>3686</v>
      </c>
      <c r="I3552">
        <v>3882</v>
      </c>
      <c r="J3552">
        <v>7</v>
      </c>
      <c r="K3552">
        <v>12</v>
      </c>
      <c r="L3552" t="s">
        <v>15568</v>
      </c>
      <c r="M3552" t="s">
        <v>39</v>
      </c>
      <c r="N3552" t="s">
        <v>23</v>
      </c>
      <c r="O3552" t="s">
        <v>49</v>
      </c>
      <c r="P3552" t="s">
        <v>202</v>
      </c>
      <c r="Q3552" t="s">
        <v>50</v>
      </c>
      <c r="R3552">
        <v>33.15</v>
      </c>
      <c r="S3552">
        <v>444.75</v>
      </c>
    </row>
    <row r="3553" spans="1:19">
      <c r="A3553" t="s">
        <v>8384</v>
      </c>
      <c r="B3553" s="2">
        <v>44454</v>
      </c>
      <c r="C3553" t="s">
        <v>33</v>
      </c>
      <c r="D3553">
        <v>54</v>
      </c>
      <c r="E3553" t="s">
        <v>39</v>
      </c>
      <c r="F3553">
        <v>0</v>
      </c>
      <c r="G3553">
        <v>3</v>
      </c>
      <c r="H3553" t="s">
        <v>3686</v>
      </c>
      <c r="I3553">
        <v>2618</v>
      </c>
      <c r="J3553">
        <v>0</v>
      </c>
      <c r="K3553">
        <v>47</v>
      </c>
      <c r="L3553" t="s">
        <v>15568</v>
      </c>
      <c r="M3553" t="s">
        <v>23</v>
      </c>
      <c r="N3553" t="s">
        <v>39</v>
      </c>
      <c r="P3553" t="s">
        <v>164</v>
      </c>
      <c r="Q3553" t="s">
        <v>50</v>
      </c>
      <c r="R3553">
        <v>20.149999999999999</v>
      </c>
      <c r="S3553">
        <v>1210.23</v>
      </c>
    </row>
    <row r="3554" spans="1:19">
      <c r="A3554" t="s">
        <v>8386</v>
      </c>
      <c r="B3554" s="2">
        <v>44426</v>
      </c>
      <c r="C3554" t="s">
        <v>22</v>
      </c>
      <c r="D3554">
        <v>57</v>
      </c>
      <c r="E3554" t="s">
        <v>23</v>
      </c>
      <c r="F3554">
        <v>0</v>
      </c>
      <c r="G3554">
        <v>3</v>
      </c>
      <c r="H3554" t="s">
        <v>3686</v>
      </c>
      <c r="I3554">
        <v>2319</v>
      </c>
      <c r="J3554">
        <v>9</v>
      </c>
      <c r="K3554">
        <v>48</v>
      </c>
      <c r="L3554" t="s">
        <v>142</v>
      </c>
      <c r="M3554" t="s">
        <v>23</v>
      </c>
      <c r="N3554" t="s">
        <v>23</v>
      </c>
      <c r="O3554" t="s">
        <v>25</v>
      </c>
      <c r="P3554" t="s">
        <v>26</v>
      </c>
      <c r="Q3554" t="s">
        <v>27</v>
      </c>
      <c r="R3554">
        <v>111.45</v>
      </c>
      <c r="S3554">
        <v>6388.38</v>
      </c>
    </row>
    <row r="3555" spans="1:19">
      <c r="A3555" t="s">
        <v>8388</v>
      </c>
      <c r="B3555" s="2">
        <v>45676</v>
      </c>
      <c r="C3555" t="s">
        <v>33</v>
      </c>
      <c r="D3555">
        <v>28</v>
      </c>
      <c r="E3555" t="s">
        <v>23</v>
      </c>
      <c r="F3555">
        <v>1</v>
      </c>
      <c r="G3555">
        <v>3</v>
      </c>
      <c r="H3555" t="s">
        <v>3686</v>
      </c>
      <c r="I3555">
        <v>4058</v>
      </c>
      <c r="J3555">
        <v>7</v>
      </c>
      <c r="K3555">
        <v>7</v>
      </c>
      <c r="L3555" t="s">
        <v>15568</v>
      </c>
      <c r="M3555" t="s">
        <v>23</v>
      </c>
      <c r="N3555" t="s">
        <v>39</v>
      </c>
      <c r="P3555" t="s">
        <v>26</v>
      </c>
      <c r="Q3555" t="s">
        <v>50</v>
      </c>
      <c r="R3555">
        <v>20.65</v>
      </c>
      <c r="S3555">
        <v>194.02</v>
      </c>
    </row>
    <row r="3556" spans="1:19">
      <c r="A3556" t="s">
        <v>8390</v>
      </c>
      <c r="B3556" s="2">
        <v>44829</v>
      </c>
      <c r="C3556" t="s">
        <v>33</v>
      </c>
      <c r="D3556">
        <v>61</v>
      </c>
      <c r="E3556" t="s">
        <v>39</v>
      </c>
      <c r="F3556">
        <v>1</v>
      </c>
      <c r="G3556">
        <v>3</v>
      </c>
      <c r="H3556" t="s">
        <v>3686</v>
      </c>
      <c r="I3556">
        <v>5879</v>
      </c>
      <c r="J3556">
        <v>0</v>
      </c>
      <c r="K3556">
        <v>35</v>
      </c>
      <c r="L3556" t="s">
        <v>15568</v>
      </c>
      <c r="M3556" t="s">
        <v>23</v>
      </c>
      <c r="N3556" t="s">
        <v>23</v>
      </c>
      <c r="O3556" t="s">
        <v>49</v>
      </c>
      <c r="P3556" t="s">
        <v>26</v>
      </c>
      <c r="Q3556" t="s">
        <v>84</v>
      </c>
      <c r="R3556">
        <v>50.15</v>
      </c>
      <c r="S3556">
        <v>3144.05</v>
      </c>
    </row>
    <row r="3557" spans="1:19">
      <c r="A3557" t="s">
        <v>8392</v>
      </c>
      <c r="B3557" s="2">
        <v>44850</v>
      </c>
      <c r="C3557" t="s">
        <v>33</v>
      </c>
      <c r="D3557">
        <v>52</v>
      </c>
      <c r="E3557" t="s">
        <v>23</v>
      </c>
      <c r="F3557">
        <v>1</v>
      </c>
      <c r="G3557">
        <v>3</v>
      </c>
      <c r="H3557" t="s">
        <v>3686</v>
      </c>
      <c r="I3557">
        <v>5099</v>
      </c>
      <c r="J3557">
        <v>7</v>
      </c>
      <c r="K3557">
        <v>34</v>
      </c>
      <c r="L3557" t="s">
        <v>15568</v>
      </c>
      <c r="M3557" t="s">
        <v>23</v>
      </c>
      <c r="N3557" t="s">
        <v>39</v>
      </c>
      <c r="P3557" t="s">
        <v>26</v>
      </c>
      <c r="Q3557" t="s">
        <v>50</v>
      </c>
      <c r="R3557">
        <v>20.65</v>
      </c>
      <c r="S3557">
        <v>1044.8399999999999</v>
      </c>
    </row>
    <row r="3558" spans="1:19">
      <c r="A3558" t="s">
        <v>8394</v>
      </c>
      <c r="B3558" s="2">
        <v>43678</v>
      </c>
      <c r="C3558" t="s">
        <v>22</v>
      </c>
      <c r="D3558">
        <v>39</v>
      </c>
      <c r="E3558" t="s">
        <v>23</v>
      </c>
      <c r="F3558">
        <v>0</v>
      </c>
      <c r="G3558">
        <v>3</v>
      </c>
      <c r="H3558" t="s">
        <v>3686</v>
      </c>
      <c r="I3558">
        <v>6330</v>
      </c>
      <c r="J3558">
        <v>1</v>
      </c>
      <c r="K3558">
        <v>72</v>
      </c>
      <c r="L3558" t="s">
        <v>316</v>
      </c>
      <c r="M3558" t="s">
        <v>23</v>
      </c>
      <c r="N3558" t="s">
        <v>23</v>
      </c>
      <c r="O3558" t="s">
        <v>56</v>
      </c>
      <c r="P3558" t="s">
        <v>164</v>
      </c>
      <c r="Q3558" t="s">
        <v>50</v>
      </c>
      <c r="R3558">
        <v>64.45</v>
      </c>
      <c r="S3558">
        <v>7072.24</v>
      </c>
    </row>
    <row r="3559" spans="1:19">
      <c r="A3559" t="s">
        <v>8397</v>
      </c>
      <c r="B3559" s="2">
        <v>45845</v>
      </c>
      <c r="C3559" t="s">
        <v>22</v>
      </c>
      <c r="D3559">
        <v>25</v>
      </c>
      <c r="E3559" t="s">
        <v>39</v>
      </c>
      <c r="F3559">
        <v>0</v>
      </c>
      <c r="G3559">
        <v>3</v>
      </c>
      <c r="H3559" t="s">
        <v>3751</v>
      </c>
      <c r="I3559">
        <v>3498</v>
      </c>
      <c r="J3559">
        <v>0</v>
      </c>
      <c r="K3559">
        <v>1</v>
      </c>
      <c r="L3559" t="s">
        <v>15568</v>
      </c>
      <c r="M3559" t="s">
        <v>23</v>
      </c>
      <c r="N3559" t="s">
        <v>23</v>
      </c>
      <c r="O3559" t="s">
        <v>49</v>
      </c>
      <c r="P3559" t="s">
        <v>26</v>
      </c>
      <c r="Q3559" t="s">
        <v>50</v>
      </c>
      <c r="R3559">
        <v>44.45</v>
      </c>
      <c r="S3559">
        <v>67.790000000000006</v>
      </c>
    </row>
    <row r="3560" spans="1:19">
      <c r="A3560" t="s">
        <v>8399</v>
      </c>
      <c r="B3560" s="2">
        <v>45040</v>
      </c>
      <c r="C3560" t="s">
        <v>33</v>
      </c>
      <c r="D3560">
        <v>45</v>
      </c>
      <c r="E3560" t="s">
        <v>23</v>
      </c>
      <c r="F3560">
        <v>1</v>
      </c>
      <c r="G3560">
        <v>3</v>
      </c>
      <c r="H3560" t="s">
        <v>3686</v>
      </c>
      <c r="I3560">
        <v>5823</v>
      </c>
      <c r="J3560">
        <v>7</v>
      </c>
      <c r="K3560">
        <v>28</v>
      </c>
      <c r="L3560" t="s">
        <v>40</v>
      </c>
      <c r="M3560" t="s">
        <v>23</v>
      </c>
      <c r="N3560" t="s">
        <v>23</v>
      </c>
      <c r="O3560" t="s">
        <v>25</v>
      </c>
      <c r="P3560" t="s">
        <v>202</v>
      </c>
      <c r="Q3560" t="s">
        <v>27</v>
      </c>
      <c r="R3560">
        <v>90.45</v>
      </c>
      <c r="S3560">
        <v>3245.09</v>
      </c>
    </row>
    <row r="3561" spans="1:19">
      <c r="A3561" t="s">
        <v>8401</v>
      </c>
      <c r="B3561" s="2">
        <v>43710</v>
      </c>
      <c r="C3561" t="s">
        <v>33</v>
      </c>
      <c r="D3561">
        <v>44</v>
      </c>
      <c r="E3561" t="s">
        <v>23</v>
      </c>
      <c r="F3561">
        <v>2</v>
      </c>
      <c r="G3561">
        <v>3</v>
      </c>
      <c r="H3561" t="s">
        <v>3686</v>
      </c>
      <c r="I3561">
        <v>4305</v>
      </c>
      <c r="J3561">
        <v>4</v>
      </c>
      <c r="K3561">
        <v>71</v>
      </c>
      <c r="L3561" t="s">
        <v>316</v>
      </c>
      <c r="M3561" t="s">
        <v>23</v>
      </c>
      <c r="N3561" t="s">
        <v>23</v>
      </c>
      <c r="O3561" t="s">
        <v>25</v>
      </c>
      <c r="P3561" t="s">
        <v>164</v>
      </c>
      <c r="Q3561" t="s">
        <v>50</v>
      </c>
      <c r="R3561">
        <v>99</v>
      </c>
      <c r="S3561">
        <v>8178.48</v>
      </c>
    </row>
    <row r="3562" spans="1:19">
      <c r="A3562" t="s">
        <v>8403</v>
      </c>
      <c r="B3562" s="2">
        <v>45762</v>
      </c>
      <c r="C3562" t="s">
        <v>33</v>
      </c>
      <c r="D3562">
        <v>43</v>
      </c>
      <c r="E3562" t="s">
        <v>39</v>
      </c>
      <c r="F3562">
        <v>0</v>
      </c>
      <c r="G3562">
        <v>3</v>
      </c>
      <c r="H3562" t="s">
        <v>3686</v>
      </c>
      <c r="I3562">
        <v>4042</v>
      </c>
      <c r="J3562">
        <v>0</v>
      </c>
      <c r="K3562">
        <v>4</v>
      </c>
      <c r="L3562" t="s">
        <v>48</v>
      </c>
      <c r="M3562" t="s">
        <v>23</v>
      </c>
      <c r="N3562" t="s">
        <v>23</v>
      </c>
      <c r="O3562" t="s">
        <v>56</v>
      </c>
      <c r="P3562" t="s">
        <v>26</v>
      </c>
      <c r="Q3562" t="s">
        <v>27</v>
      </c>
      <c r="R3562">
        <v>55.2</v>
      </c>
      <c r="S3562">
        <v>250.61</v>
      </c>
    </row>
    <row r="3563" spans="1:19">
      <c r="A3563" t="s">
        <v>8405</v>
      </c>
      <c r="B3563" s="2">
        <v>45338</v>
      </c>
      <c r="C3563" t="s">
        <v>33</v>
      </c>
      <c r="D3563">
        <v>64</v>
      </c>
      <c r="E3563" t="s">
        <v>39</v>
      </c>
      <c r="F3563">
        <v>0</v>
      </c>
      <c r="G3563">
        <v>3</v>
      </c>
      <c r="H3563" t="s">
        <v>3686</v>
      </c>
      <c r="I3563">
        <v>4459</v>
      </c>
      <c r="J3563">
        <v>0</v>
      </c>
      <c r="K3563">
        <v>18</v>
      </c>
      <c r="L3563" t="s">
        <v>97</v>
      </c>
      <c r="M3563" t="s">
        <v>23</v>
      </c>
      <c r="N3563" t="s">
        <v>23</v>
      </c>
      <c r="O3563" t="s">
        <v>49</v>
      </c>
      <c r="P3563" t="s">
        <v>26</v>
      </c>
      <c r="Q3563" t="s">
        <v>50</v>
      </c>
      <c r="R3563">
        <v>60.6</v>
      </c>
      <c r="S3563">
        <v>1353.81</v>
      </c>
    </row>
    <row r="3564" spans="1:19">
      <c r="A3564" t="s">
        <v>8407</v>
      </c>
      <c r="B3564" s="2">
        <v>44025</v>
      </c>
      <c r="C3564" t="s">
        <v>33</v>
      </c>
      <c r="D3564">
        <v>64</v>
      </c>
      <c r="E3564" t="s">
        <v>23</v>
      </c>
      <c r="F3564">
        <v>2</v>
      </c>
      <c r="G3564">
        <v>3</v>
      </c>
      <c r="H3564" t="s">
        <v>3686</v>
      </c>
      <c r="I3564">
        <v>4666</v>
      </c>
      <c r="J3564">
        <v>3</v>
      </c>
      <c r="K3564">
        <v>61</v>
      </c>
      <c r="L3564" t="s">
        <v>142</v>
      </c>
      <c r="M3564" t="s">
        <v>23</v>
      </c>
      <c r="N3564" t="s">
        <v>23</v>
      </c>
      <c r="O3564" t="s">
        <v>49</v>
      </c>
      <c r="P3564" t="s">
        <v>202</v>
      </c>
      <c r="Q3564" t="s">
        <v>27</v>
      </c>
      <c r="R3564">
        <v>79.400000000000006</v>
      </c>
      <c r="S3564">
        <v>7289.83</v>
      </c>
    </row>
    <row r="3565" spans="1:19">
      <c r="A3565" t="s">
        <v>8409</v>
      </c>
      <c r="B3565" s="2">
        <v>45040</v>
      </c>
      <c r="C3565" t="s">
        <v>22</v>
      </c>
      <c r="D3565">
        <v>52</v>
      </c>
      <c r="E3565" t="s">
        <v>39</v>
      </c>
      <c r="F3565">
        <v>1</v>
      </c>
      <c r="G3565">
        <v>3</v>
      </c>
      <c r="H3565" t="s">
        <v>3686</v>
      </c>
      <c r="I3565">
        <v>4711</v>
      </c>
      <c r="J3565">
        <v>0</v>
      </c>
      <c r="K3565">
        <v>28</v>
      </c>
      <c r="L3565" t="s">
        <v>40</v>
      </c>
      <c r="M3565" t="s">
        <v>23</v>
      </c>
      <c r="N3565" t="s">
        <v>23</v>
      </c>
      <c r="O3565" t="s">
        <v>49</v>
      </c>
      <c r="P3565" t="s">
        <v>202</v>
      </c>
      <c r="Q3565" t="s">
        <v>50</v>
      </c>
      <c r="R3565">
        <v>54.4</v>
      </c>
      <c r="S3565">
        <v>2480.64</v>
      </c>
    </row>
    <row r="3566" spans="1:19">
      <c r="A3566" t="s">
        <v>8411</v>
      </c>
      <c r="B3566" s="2">
        <v>43882</v>
      </c>
      <c r="C3566" t="s">
        <v>33</v>
      </c>
      <c r="D3566">
        <v>55</v>
      </c>
      <c r="E3566" t="s">
        <v>39</v>
      </c>
      <c r="F3566">
        <v>1</v>
      </c>
      <c r="G3566">
        <v>3</v>
      </c>
      <c r="H3566" t="s">
        <v>3686</v>
      </c>
      <c r="I3566">
        <v>6204</v>
      </c>
      <c r="J3566">
        <v>0</v>
      </c>
      <c r="K3566">
        <v>66</v>
      </c>
      <c r="L3566" t="s">
        <v>316</v>
      </c>
      <c r="M3566" t="s">
        <v>23</v>
      </c>
      <c r="N3566" t="s">
        <v>23</v>
      </c>
      <c r="O3566" t="s">
        <v>25</v>
      </c>
      <c r="P3566" t="s">
        <v>164</v>
      </c>
      <c r="Q3566" t="s">
        <v>50</v>
      </c>
      <c r="R3566">
        <v>90.95</v>
      </c>
      <c r="S3566">
        <v>7717.99</v>
      </c>
    </row>
    <row r="3567" spans="1:19">
      <c r="A3567" t="s">
        <v>8413</v>
      </c>
      <c r="B3567" s="2">
        <v>45749</v>
      </c>
      <c r="C3567" t="s">
        <v>33</v>
      </c>
      <c r="D3567">
        <v>20</v>
      </c>
      <c r="E3567" t="s">
        <v>39</v>
      </c>
      <c r="F3567">
        <v>0</v>
      </c>
      <c r="G3567">
        <v>3</v>
      </c>
      <c r="H3567" t="s">
        <v>3686</v>
      </c>
      <c r="I3567">
        <v>5221</v>
      </c>
      <c r="J3567">
        <v>0</v>
      </c>
      <c r="K3567">
        <v>4</v>
      </c>
      <c r="L3567" t="s">
        <v>48</v>
      </c>
      <c r="M3567" t="s">
        <v>23</v>
      </c>
      <c r="N3567" t="s">
        <v>39</v>
      </c>
      <c r="P3567" t="s">
        <v>26</v>
      </c>
      <c r="Q3567" t="s">
        <v>50</v>
      </c>
      <c r="R3567">
        <v>20.149999999999999</v>
      </c>
      <c r="S3567">
        <v>73.650000000000006</v>
      </c>
    </row>
    <row r="3568" spans="1:19">
      <c r="A3568" t="s">
        <v>8414</v>
      </c>
      <c r="B3568" s="2">
        <v>44764</v>
      </c>
      <c r="C3568" t="s">
        <v>22</v>
      </c>
      <c r="D3568">
        <v>53</v>
      </c>
      <c r="E3568" t="s">
        <v>23</v>
      </c>
      <c r="F3568">
        <v>0</v>
      </c>
      <c r="G3568">
        <v>3</v>
      </c>
      <c r="H3568" t="s">
        <v>3686</v>
      </c>
      <c r="I3568">
        <v>2322</v>
      </c>
      <c r="J3568">
        <v>6</v>
      </c>
      <c r="K3568">
        <v>37</v>
      </c>
      <c r="L3568" t="s">
        <v>15568</v>
      </c>
      <c r="M3568" t="s">
        <v>23</v>
      </c>
      <c r="N3568" t="s">
        <v>23</v>
      </c>
      <c r="O3568" t="s">
        <v>49</v>
      </c>
      <c r="P3568" t="s">
        <v>202</v>
      </c>
      <c r="Q3568" t="s">
        <v>50</v>
      </c>
      <c r="R3568">
        <v>79.25</v>
      </c>
      <c r="S3568">
        <v>3254.42</v>
      </c>
    </row>
    <row r="3569" spans="1:19">
      <c r="A3569" t="s">
        <v>8416</v>
      </c>
      <c r="B3569" s="2">
        <v>43696</v>
      </c>
      <c r="C3569" t="s">
        <v>22</v>
      </c>
      <c r="D3569">
        <v>43</v>
      </c>
      <c r="E3569" t="s">
        <v>23</v>
      </c>
      <c r="F3569">
        <v>0</v>
      </c>
      <c r="G3569">
        <v>3</v>
      </c>
      <c r="H3569" t="s">
        <v>3686</v>
      </c>
      <c r="I3569">
        <v>5242</v>
      </c>
      <c r="J3569">
        <v>1</v>
      </c>
      <c r="K3569">
        <v>72</v>
      </c>
      <c r="L3569" t="s">
        <v>15568</v>
      </c>
      <c r="M3569" t="s">
        <v>23</v>
      </c>
      <c r="N3569" t="s">
        <v>23</v>
      </c>
      <c r="O3569" t="s">
        <v>56</v>
      </c>
      <c r="P3569" t="s">
        <v>164</v>
      </c>
      <c r="Q3569" t="s">
        <v>27</v>
      </c>
      <c r="R3569">
        <v>67.8</v>
      </c>
      <c r="S3569">
        <v>5922.09</v>
      </c>
    </row>
    <row r="3570" spans="1:19">
      <c r="A3570" t="s">
        <v>8418</v>
      </c>
      <c r="B3570" s="2">
        <v>43960</v>
      </c>
      <c r="C3570" t="s">
        <v>22</v>
      </c>
      <c r="D3570">
        <v>46</v>
      </c>
      <c r="E3570" t="s">
        <v>39</v>
      </c>
      <c r="F3570">
        <v>0</v>
      </c>
      <c r="G3570">
        <v>3</v>
      </c>
      <c r="H3570" t="s">
        <v>3686</v>
      </c>
      <c r="I3570">
        <v>5841</v>
      </c>
      <c r="J3570">
        <v>0</v>
      </c>
      <c r="K3570">
        <v>63</v>
      </c>
      <c r="L3570" t="s">
        <v>15568</v>
      </c>
      <c r="M3570" t="s">
        <v>23</v>
      </c>
      <c r="N3570" t="s">
        <v>23</v>
      </c>
      <c r="O3570" t="s">
        <v>49</v>
      </c>
      <c r="P3570" t="s">
        <v>164</v>
      </c>
      <c r="Q3570" t="s">
        <v>27</v>
      </c>
      <c r="R3570">
        <v>86.7</v>
      </c>
      <c r="S3570">
        <v>7173.04</v>
      </c>
    </row>
    <row r="3571" spans="1:19">
      <c r="A3571" t="s">
        <v>8420</v>
      </c>
      <c r="B3571" s="2">
        <v>43896</v>
      </c>
      <c r="C3571" t="s">
        <v>33</v>
      </c>
      <c r="D3571">
        <v>24</v>
      </c>
      <c r="E3571" t="s">
        <v>39</v>
      </c>
      <c r="F3571">
        <v>0</v>
      </c>
      <c r="G3571">
        <v>3</v>
      </c>
      <c r="H3571" t="s">
        <v>3686</v>
      </c>
      <c r="I3571">
        <v>6251</v>
      </c>
      <c r="J3571">
        <v>0</v>
      </c>
      <c r="K3571">
        <v>65</v>
      </c>
      <c r="L3571" t="s">
        <v>15568</v>
      </c>
      <c r="M3571" t="s">
        <v>39</v>
      </c>
      <c r="N3571" t="s">
        <v>23</v>
      </c>
      <c r="O3571" t="s">
        <v>56</v>
      </c>
      <c r="P3571" t="s">
        <v>164</v>
      </c>
      <c r="Q3571" t="s">
        <v>50</v>
      </c>
      <c r="R3571">
        <v>59.95</v>
      </c>
      <c r="S3571">
        <v>3921.1</v>
      </c>
    </row>
    <row r="3572" spans="1:19">
      <c r="A3572" t="s">
        <v>8422</v>
      </c>
      <c r="B3572" s="2">
        <v>44505</v>
      </c>
      <c r="C3572" t="s">
        <v>22</v>
      </c>
      <c r="D3572">
        <v>45</v>
      </c>
      <c r="E3572" t="s">
        <v>39</v>
      </c>
      <c r="F3572">
        <v>0</v>
      </c>
      <c r="G3572">
        <v>3</v>
      </c>
      <c r="H3572" t="s">
        <v>3686</v>
      </c>
      <c r="I3572">
        <v>3091</v>
      </c>
      <c r="J3572">
        <v>0</v>
      </c>
      <c r="K3572">
        <v>45</v>
      </c>
      <c r="L3572" t="s">
        <v>15568</v>
      </c>
      <c r="M3572" t="s">
        <v>23</v>
      </c>
      <c r="N3572" t="s">
        <v>23</v>
      </c>
      <c r="O3572" t="s">
        <v>25</v>
      </c>
      <c r="P3572" t="s">
        <v>202</v>
      </c>
      <c r="Q3572" t="s">
        <v>50</v>
      </c>
      <c r="R3572">
        <v>112.2</v>
      </c>
      <c r="S3572">
        <v>6324.25</v>
      </c>
    </row>
    <row r="3573" spans="1:19">
      <c r="A3573" t="s">
        <v>8425</v>
      </c>
      <c r="B3573" s="2">
        <v>44337</v>
      </c>
      <c r="C3573" t="s">
        <v>22</v>
      </c>
      <c r="D3573">
        <v>57</v>
      </c>
      <c r="E3573" t="s">
        <v>39</v>
      </c>
      <c r="F3573">
        <v>0</v>
      </c>
      <c r="G3573">
        <v>3</v>
      </c>
      <c r="H3573" t="s">
        <v>3686</v>
      </c>
      <c r="I3573">
        <v>5311</v>
      </c>
      <c r="J3573">
        <v>0</v>
      </c>
      <c r="K3573">
        <v>51</v>
      </c>
      <c r="L3573" t="s">
        <v>142</v>
      </c>
      <c r="M3573" t="s">
        <v>23</v>
      </c>
      <c r="N3573" t="s">
        <v>23</v>
      </c>
      <c r="O3573" t="s">
        <v>25</v>
      </c>
      <c r="P3573" t="s">
        <v>202</v>
      </c>
      <c r="Q3573" t="s">
        <v>50</v>
      </c>
      <c r="R3573">
        <v>86.35</v>
      </c>
      <c r="S3573">
        <v>5659.45</v>
      </c>
    </row>
    <row r="3574" spans="1:19">
      <c r="A3574" t="s">
        <v>8428</v>
      </c>
      <c r="B3574" s="2">
        <v>45700</v>
      </c>
      <c r="C3574" t="s">
        <v>33</v>
      </c>
      <c r="D3574">
        <v>51</v>
      </c>
      <c r="E3574" t="s">
        <v>23</v>
      </c>
      <c r="F3574">
        <v>0</v>
      </c>
      <c r="G3574">
        <v>3</v>
      </c>
      <c r="H3574" t="s">
        <v>3686</v>
      </c>
      <c r="I3574">
        <v>3442</v>
      </c>
      <c r="J3574">
        <v>10</v>
      </c>
      <c r="K3574">
        <v>6</v>
      </c>
      <c r="L3574" t="s">
        <v>48</v>
      </c>
      <c r="M3574" t="s">
        <v>23</v>
      </c>
      <c r="N3574" t="s">
        <v>23</v>
      </c>
      <c r="O3574" t="s">
        <v>56</v>
      </c>
      <c r="P3574" t="s">
        <v>26</v>
      </c>
      <c r="Q3574" t="s">
        <v>27</v>
      </c>
      <c r="R3574">
        <v>50.35</v>
      </c>
      <c r="S3574">
        <v>570.51</v>
      </c>
    </row>
    <row r="3575" spans="1:19">
      <c r="A3575" t="s">
        <v>8430</v>
      </c>
      <c r="B3575" s="2">
        <v>43975</v>
      </c>
      <c r="C3575" t="s">
        <v>33</v>
      </c>
      <c r="D3575">
        <v>30</v>
      </c>
      <c r="E3575" t="s">
        <v>39</v>
      </c>
      <c r="F3575">
        <v>0</v>
      </c>
      <c r="G3575">
        <v>3</v>
      </c>
      <c r="H3575" t="s">
        <v>3686</v>
      </c>
      <c r="I3575">
        <v>5554</v>
      </c>
      <c r="J3575">
        <v>0</v>
      </c>
      <c r="K3575">
        <v>63</v>
      </c>
      <c r="L3575" t="s">
        <v>15568</v>
      </c>
      <c r="M3575" t="s">
        <v>23</v>
      </c>
      <c r="N3575" t="s">
        <v>23</v>
      </c>
      <c r="O3575" t="s">
        <v>49</v>
      </c>
      <c r="P3575" t="s">
        <v>164</v>
      </c>
      <c r="Q3575" t="s">
        <v>50</v>
      </c>
      <c r="R3575">
        <v>80.3</v>
      </c>
      <c r="S3575">
        <v>6969.77</v>
      </c>
    </row>
    <row r="3576" spans="1:19">
      <c r="A3576" t="s">
        <v>8432</v>
      </c>
      <c r="B3576" s="2">
        <v>44914</v>
      </c>
      <c r="C3576" t="s">
        <v>33</v>
      </c>
      <c r="D3576">
        <v>50</v>
      </c>
      <c r="E3576" t="s">
        <v>23</v>
      </c>
      <c r="F3576">
        <v>1</v>
      </c>
      <c r="G3576">
        <v>3</v>
      </c>
      <c r="H3576" t="s">
        <v>3686</v>
      </c>
      <c r="I3576">
        <v>5442</v>
      </c>
      <c r="J3576">
        <v>9</v>
      </c>
      <c r="K3576">
        <v>32</v>
      </c>
      <c r="L3576" t="s">
        <v>40</v>
      </c>
      <c r="M3576" t="s">
        <v>23</v>
      </c>
      <c r="N3576" t="s">
        <v>23</v>
      </c>
      <c r="O3576" t="s">
        <v>49</v>
      </c>
      <c r="P3576" t="s">
        <v>26</v>
      </c>
      <c r="Q3576" t="s">
        <v>27</v>
      </c>
      <c r="R3576">
        <v>62.45</v>
      </c>
      <c r="S3576">
        <v>3110.51</v>
      </c>
    </row>
    <row r="3577" spans="1:19">
      <c r="A3577" t="s">
        <v>8435</v>
      </c>
      <c r="B3577" s="2">
        <v>44843</v>
      </c>
      <c r="C3577" t="s">
        <v>22</v>
      </c>
      <c r="D3577">
        <v>29</v>
      </c>
      <c r="E3577" t="s">
        <v>39</v>
      </c>
      <c r="F3577">
        <v>0</v>
      </c>
      <c r="G3577">
        <v>3</v>
      </c>
      <c r="H3577" t="s">
        <v>3686</v>
      </c>
      <c r="I3577">
        <v>5503</v>
      </c>
      <c r="J3577">
        <v>0</v>
      </c>
      <c r="K3577">
        <v>34</v>
      </c>
      <c r="L3577" t="s">
        <v>15568</v>
      </c>
      <c r="M3577" t="s">
        <v>23</v>
      </c>
      <c r="N3577" t="s">
        <v>23</v>
      </c>
      <c r="O3577" t="s">
        <v>25</v>
      </c>
      <c r="P3577" t="s">
        <v>26</v>
      </c>
      <c r="Q3577" t="s">
        <v>27</v>
      </c>
      <c r="R3577">
        <v>105.35</v>
      </c>
      <c r="S3577">
        <v>4492.6499999999996</v>
      </c>
    </row>
    <row r="3578" spans="1:19">
      <c r="A3578" t="s">
        <v>8437</v>
      </c>
      <c r="B3578" s="2">
        <v>44055</v>
      </c>
      <c r="C3578" t="s">
        <v>22</v>
      </c>
      <c r="D3578">
        <v>51</v>
      </c>
      <c r="E3578" t="s">
        <v>39</v>
      </c>
      <c r="F3578">
        <v>0</v>
      </c>
      <c r="G3578">
        <v>3</v>
      </c>
      <c r="H3578" t="s">
        <v>3686</v>
      </c>
      <c r="I3578">
        <v>5680</v>
      </c>
      <c r="J3578">
        <v>0</v>
      </c>
      <c r="K3578">
        <v>60</v>
      </c>
      <c r="L3578" t="s">
        <v>15568</v>
      </c>
      <c r="M3578" t="s">
        <v>23</v>
      </c>
      <c r="N3578" t="s">
        <v>23</v>
      </c>
      <c r="O3578" t="s">
        <v>25</v>
      </c>
      <c r="P3578" t="s">
        <v>202</v>
      </c>
      <c r="Q3578" t="s">
        <v>50</v>
      </c>
      <c r="R3578">
        <v>116.6</v>
      </c>
      <c r="S3578">
        <v>9703.9</v>
      </c>
    </row>
    <row r="3579" spans="1:19">
      <c r="A3579" t="s">
        <v>8439</v>
      </c>
      <c r="B3579" s="2">
        <v>44044</v>
      </c>
      <c r="C3579" t="s">
        <v>22</v>
      </c>
      <c r="D3579">
        <v>22</v>
      </c>
      <c r="E3579" t="s">
        <v>39</v>
      </c>
      <c r="F3579">
        <v>2</v>
      </c>
      <c r="G3579">
        <v>3</v>
      </c>
      <c r="H3579" t="s">
        <v>3686</v>
      </c>
      <c r="I3579">
        <v>5316</v>
      </c>
      <c r="J3579">
        <v>0</v>
      </c>
      <c r="K3579">
        <v>60</v>
      </c>
      <c r="L3579" t="s">
        <v>142</v>
      </c>
      <c r="M3579" t="s">
        <v>23</v>
      </c>
      <c r="N3579" t="s">
        <v>39</v>
      </c>
      <c r="P3579" t="s">
        <v>164</v>
      </c>
      <c r="Q3579" t="s">
        <v>50</v>
      </c>
      <c r="R3579">
        <v>19.95</v>
      </c>
      <c r="S3579">
        <v>2185.3000000000002</v>
      </c>
    </row>
    <row r="3580" spans="1:19">
      <c r="A3580" t="s">
        <v>8441</v>
      </c>
      <c r="B3580" s="2">
        <v>45315</v>
      </c>
      <c r="C3580" t="s">
        <v>33</v>
      </c>
      <c r="D3580">
        <v>49</v>
      </c>
      <c r="E3580" t="s">
        <v>39</v>
      </c>
      <c r="F3580">
        <v>2</v>
      </c>
      <c r="G3580">
        <v>3</v>
      </c>
      <c r="H3580" t="s">
        <v>3686</v>
      </c>
      <c r="I3580">
        <v>3749</v>
      </c>
      <c r="J3580">
        <v>0</v>
      </c>
      <c r="K3580">
        <v>19</v>
      </c>
      <c r="L3580" t="s">
        <v>97</v>
      </c>
      <c r="M3580" t="s">
        <v>23</v>
      </c>
      <c r="N3580" t="s">
        <v>23</v>
      </c>
      <c r="O3580" t="s">
        <v>56</v>
      </c>
      <c r="P3580" t="s">
        <v>26</v>
      </c>
      <c r="Q3580" t="s">
        <v>50</v>
      </c>
      <c r="R3580">
        <v>48.8</v>
      </c>
      <c r="S3580">
        <v>1030.22</v>
      </c>
    </row>
    <row r="3581" spans="1:19">
      <c r="A3581" t="s">
        <v>8443</v>
      </c>
      <c r="B3581" s="2">
        <v>45116</v>
      </c>
      <c r="C3581" t="s">
        <v>22</v>
      </c>
      <c r="D3581">
        <v>59</v>
      </c>
      <c r="E3581" t="s">
        <v>39</v>
      </c>
      <c r="F3581">
        <v>0</v>
      </c>
      <c r="G3581">
        <v>3</v>
      </c>
      <c r="H3581" t="s">
        <v>3686</v>
      </c>
      <c r="I3581">
        <v>5161</v>
      </c>
      <c r="J3581">
        <v>0</v>
      </c>
      <c r="K3581">
        <v>25</v>
      </c>
      <c r="L3581" t="s">
        <v>40</v>
      </c>
      <c r="M3581" t="s">
        <v>23</v>
      </c>
      <c r="N3581" t="s">
        <v>39</v>
      </c>
      <c r="P3581" t="s">
        <v>164</v>
      </c>
      <c r="Q3581" t="s">
        <v>50</v>
      </c>
      <c r="R3581">
        <v>20.75</v>
      </c>
      <c r="S3581">
        <v>1233.9000000000001</v>
      </c>
    </row>
    <row r="3582" spans="1:19">
      <c r="A3582" t="s">
        <v>8445</v>
      </c>
      <c r="B3582" s="2">
        <v>43686</v>
      </c>
      <c r="C3582" t="s">
        <v>33</v>
      </c>
      <c r="D3582">
        <v>29</v>
      </c>
      <c r="E3582" t="s">
        <v>23</v>
      </c>
      <c r="F3582">
        <v>2</v>
      </c>
      <c r="G3582">
        <v>3</v>
      </c>
      <c r="H3582" t="s">
        <v>3686</v>
      </c>
      <c r="I3582">
        <v>6491</v>
      </c>
      <c r="J3582">
        <v>1</v>
      </c>
      <c r="K3582">
        <v>72</v>
      </c>
      <c r="L3582" t="s">
        <v>316</v>
      </c>
      <c r="M3582" t="s">
        <v>23</v>
      </c>
      <c r="N3582" t="s">
        <v>23</v>
      </c>
      <c r="O3582" t="s">
        <v>25</v>
      </c>
      <c r="P3582" t="s">
        <v>164</v>
      </c>
      <c r="Q3582" t="s">
        <v>50</v>
      </c>
      <c r="R3582">
        <v>116.4</v>
      </c>
      <c r="S3582">
        <v>10621.17</v>
      </c>
    </row>
    <row r="3583" spans="1:19">
      <c r="A3583" t="s">
        <v>8448</v>
      </c>
      <c r="B3583" s="2">
        <v>45233</v>
      </c>
      <c r="C3583" t="s">
        <v>33</v>
      </c>
      <c r="D3583">
        <v>61</v>
      </c>
      <c r="E3583" t="s">
        <v>39</v>
      </c>
      <c r="F3583">
        <v>0</v>
      </c>
      <c r="G3583">
        <v>3</v>
      </c>
      <c r="H3583" t="s">
        <v>3686</v>
      </c>
      <c r="I3583">
        <v>2113</v>
      </c>
      <c r="J3583">
        <v>0</v>
      </c>
      <c r="K3583">
        <v>21</v>
      </c>
      <c r="L3583" t="s">
        <v>15568</v>
      </c>
      <c r="M3583" t="s">
        <v>23</v>
      </c>
      <c r="N3583" t="s">
        <v>23</v>
      </c>
      <c r="O3583" t="s">
        <v>25</v>
      </c>
      <c r="P3583" t="s">
        <v>26</v>
      </c>
      <c r="Q3583" t="s">
        <v>50</v>
      </c>
      <c r="R3583">
        <v>99.85</v>
      </c>
      <c r="S3583">
        <v>2514.61</v>
      </c>
    </row>
    <row r="3584" spans="1:19">
      <c r="A3584" t="s">
        <v>8450</v>
      </c>
      <c r="B3584" s="2">
        <v>43973</v>
      </c>
      <c r="C3584" t="s">
        <v>22</v>
      </c>
      <c r="D3584">
        <v>24</v>
      </c>
      <c r="E3584" t="s">
        <v>23</v>
      </c>
      <c r="F3584">
        <v>0</v>
      </c>
      <c r="G3584">
        <v>3</v>
      </c>
      <c r="H3584" t="s">
        <v>3686</v>
      </c>
      <c r="I3584">
        <v>5151</v>
      </c>
      <c r="J3584">
        <v>2</v>
      </c>
      <c r="K3584">
        <v>63</v>
      </c>
      <c r="L3584" t="s">
        <v>142</v>
      </c>
      <c r="M3584" t="s">
        <v>23</v>
      </c>
      <c r="N3584" t="s">
        <v>39</v>
      </c>
      <c r="P3584" t="s">
        <v>164</v>
      </c>
      <c r="Q3584" t="s">
        <v>27</v>
      </c>
      <c r="R3584">
        <v>19.95</v>
      </c>
      <c r="S3584">
        <v>3651.48</v>
      </c>
    </row>
    <row r="3585" spans="1:21">
      <c r="A3585" t="s">
        <v>8452</v>
      </c>
      <c r="B3585" s="2">
        <v>43882</v>
      </c>
      <c r="C3585" t="s">
        <v>22</v>
      </c>
      <c r="D3585">
        <v>56</v>
      </c>
      <c r="E3585" t="s">
        <v>23</v>
      </c>
      <c r="F3585">
        <v>1</v>
      </c>
      <c r="G3585">
        <v>3</v>
      </c>
      <c r="H3585" t="s">
        <v>3686</v>
      </c>
      <c r="I3585">
        <v>5011</v>
      </c>
      <c r="J3585">
        <v>4</v>
      </c>
      <c r="K3585">
        <v>66</v>
      </c>
      <c r="L3585" t="s">
        <v>15568</v>
      </c>
      <c r="M3585" t="s">
        <v>23</v>
      </c>
      <c r="N3585" t="s">
        <v>39</v>
      </c>
      <c r="P3585" t="s">
        <v>164</v>
      </c>
      <c r="Q3585" t="s">
        <v>50</v>
      </c>
      <c r="R3585">
        <v>20</v>
      </c>
      <c r="S3585">
        <v>1890.98</v>
      </c>
    </row>
    <row r="3586" spans="1:21">
      <c r="A3586" t="s">
        <v>8454</v>
      </c>
      <c r="B3586" s="2">
        <v>45791</v>
      </c>
      <c r="C3586" t="s">
        <v>33</v>
      </c>
      <c r="D3586">
        <v>61</v>
      </c>
      <c r="E3586" t="s">
        <v>39</v>
      </c>
      <c r="F3586">
        <v>0</v>
      </c>
      <c r="G3586">
        <v>3</v>
      </c>
      <c r="H3586" t="s">
        <v>3751</v>
      </c>
      <c r="I3586">
        <v>5949</v>
      </c>
      <c r="J3586">
        <v>0</v>
      </c>
      <c r="K3586">
        <v>3</v>
      </c>
      <c r="L3586" t="s">
        <v>15568</v>
      </c>
      <c r="M3586" t="s">
        <v>23</v>
      </c>
      <c r="N3586" t="s">
        <v>39</v>
      </c>
      <c r="P3586" t="s">
        <v>26</v>
      </c>
      <c r="Q3586" t="s">
        <v>50</v>
      </c>
      <c r="R3586">
        <v>19.95</v>
      </c>
      <c r="S3586">
        <v>66.069999999999993</v>
      </c>
    </row>
    <row r="3587" spans="1:21">
      <c r="A3587" t="s">
        <v>8456</v>
      </c>
      <c r="B3587" s="2">
        <v>44571</v>
      </c>
      <c r="C3587" t="s">
        <v>33</v>
      </c>
      <c r="D3587">
        <v>60</v>
      </c>
      <c r="E3587" t="s">
        <v>23</v>
      </c>
      <c r="F3587">
        <v>0</v>
      </c>
      <c r="G3587">
        <v>3</v>
      </c>
      <c r="H3587" t="s">
        <v>3686</v>
      </c>
      <c r="I3587">
        <v>5409</v>
      </c>
      <c r="J3587">
        <v>9</v>
      </c>
      <c r="K3587">
        <v>43</v>
      </c>
      <c r="L3587" t="s">
        <v>142</v>
      </c>
      <c r="M3587" t="s">
        <v>39</v>
      </c>
      <c r="N3587" t="s">
        <v>23</v>
      </c>
      <c r="O3587" t="s">
        <v>56</v>
      </c>
      <c r="P3587" t="s">
        <v>26</v>
      </c>
      <c r="Q3587" t="s">
        <v>27</v>
      </c>
      <c r="R3587">
        <v>34</v>
      </c>
      <c r="S3587">
        <v>1456.13</v>
      </c>
    </row>
    <row r="3588" spans="1:21">
      <c r="A3588" t="s">
        <v>8458</v>
      </c>
      <c r="B3588" s="2">
        <v>45844</v>
      </c>
      <c r="C3588" t="s">
        <v>33</v>
      </c>
      <c r="D3588">
        <v>34</v>
      </c>
      <c r="E3588" t="s">
        <v>39</v>
      </c>
      <c r="F3588">
        <v>0</v>
      </c>
      <c r="G3588">
        <v>3</v>
      </c>
      <c r="H3588" t="s">
        <v>3751</v>
      </c>
      <c r="I3588">
        <v>5882</v>
      </c>
      <c r="J3588">
        <v>0</v>
      </c>
      <c r="K3588">
        <v>1</v>
      </c>
      <c r="L3588" t="s">
        <v>15568</v>
      </c>
      <c r="M3588" t="s">
        <v>23</v>
      </c>
      <c r="N3588" t="s">
        <v>23</v>
      </c>
      <c r="O3588" t="s">
        <v>49</v>
      </c>
      <c r="P3588" t="s">
        <v>26</v>
      </c>
      <c r="Q3588" t="s">
        <v>27</v>
      </c>
      <c r="R3588">
        <v>54.65</v>
      </c>
      <c r="S3588">
        <v>90.98</v>
      </c>
    </row>
    <row r="3589" spans="1:21">
      <c r="A3589" t="s">
        <v>8460</v>
      </c>
      <c r="B3589" s="2">
        <v>44476</v>
      </c>
      <c r="C3589" t="s">
        <v>22</v>
      </c>
      <c r="D3589">
        <v>41</v>
      </c>
      <c r="E3589" t="s">
        <v>23</v>
      </c>
      <c r="F3589">
        <v>0</v>
      </c>
      <c r="G3589">
        <v>3</v>
      </c>
      <c r="H3589" t="s">
        <v>24</v>
      </c>
      <c r="I3589">
        <v>4876</v>
      </c>
      <c r="J3589">
        <v>1</v>
      </c>
      <c r="K3589">
        <v>46</v>
      </c>
      <c r="L3589" t="s">
        <v>142</v>
      </c>
      <c r="M3589" t="s">
        <v>23</v>
      </c>
      <c r="N3589" t="s">
        <v>23</v>
      </c>
      <c r="O3589" t="s">
        <v>25</v>
      </c>
      <c r="P3589" t="s">
        <v>26</v>
      </c>
      <c r="Q3589" t="s">
        <v>27</v>
      </c>
      <c r="R3589">
        <v>80.400000000000006</v>
      </c>
      <c r="S3589">
        <v>5861.72</v>
      </c>
      <c r="T3589" t="s">
        <v>30</v>
      </c>
      <c r="U3589" t="s">
        <v>106</v>
      </c>
    </row>
    <row r="3590" spans="1:21">
      <c r="A3590" t="s">
        <v>8462</v>
      </c>
      <c r="B3590" s="2">
        <v>45102</v>
      </c>
      <c r="C3590" t="s">
        <v>33</v>
      </c>
      <c r="D3590">
        <v>71</v>
      </c>
      <c r="E3590" t="s">
        <v>23</v>
      </c>
      <c r="F3590">
        <v>0</v>
      </c>
      <c r="G3590">
        <v>3</v>
      </c>
      <c r="H3590" t="s">
        <v>24</v>
      </c>
      <c r="I3590">
        <v>4316</v>
      </c>
      <c r="J3590">
        <v>1</v>
      </c>
      <c r="K3590">
        <v>26</v>
      </c>
      <c r="L3590" t="s">
        <v>40</v>
      </c>
      <c r="M3590" t="s">
        <v>23</v>
      </c>
      <c r="N3590" t="s">
        <v>23</v>
      </c>
      <c r="O3590" t="s">
        <v>25</v>
      </c>
      <c r="P3590" t="s">
        <v>26</v>
      </c>
      <c r="Q3590" t="s">
        <v>27</v>
      </c>
      <c r="R3590">
        <v>84.95</v>
      </c>
      <c r="S3590">
        <v>2644.51</v>
      </c>
      <c r="T3590" t="s">
        <v>59</v>
      </c>
      <c r="U3590" t="s">
        <v>60</v>
      </c>
    </row>
    <row r="3591" spans="1:21">
      <c r="A3591" t="s">
        <v>8464</v>
      </c>
      <c r="B3591" s="2">
        <v>45714</v>
      </c>
      <c r="C3591" t="s">
        <v>33</v>
      </c>
      <c r="D3591">
        <v>65</v>
      </c>
      <c r="E3591" t="s">
        <v>39</v>
      </c>
      <c r="F3591">
        <v>0</v>
      </c>
      <c r="G3591">
        <v>3</v>
      </c>
      <c r="H3591" t="s">
        <v>3686</v>
      </c>
      <c r="I3591">
        <v>2578</v>
      </c>
      <c r="J3591">
        <v>0</v>
      </c>
      <c r="K3591">
        <v>6</v>
      </c>
      <c r="L3591" t="s">
        <v>48</v>
      </c>
      <c r="M3591" t="s">
        <v>23</v>
      </c>
      <c r="N3591" t="s">
        <v>23</v>
      </c>
      <c r="O3591" t="s">
        <v>25</v>
      </c>
      <c r="P3591" t="s">
        <v>202</v>
      </c>
      <c r="Q3591" t="s">
        <v>27</v>
      </c>
      <c r="R3591">
        <v>89.35</v>
      </c>
      <c r="S3591">
        <v>616.16</v>
      </c>
    </row>
    <row r="3592" spans="1:21">
      <c r="A3592" t="s">
        <v>8466</v>
      </c>
      <c r="B3592" s="2">
        <v>45069</v>
      </c>
      <c r="C3592" t="s">
        <v>22</v>
      </c>
      <c r="D3592">
        <v>77</v>
      </c>
      <c r="E3592" t="s">
        <v>23</v>
      </c>
      <c r="F3592">
        <v>0</v>
      </c>
      <c r="G3592">
        <v>3</v>
      </c>
      <c r="H3592" t="s">
        <v>3686</v>
      </c>
      <c r="I3592">
        <v>5352</v>
      </c>
      <c r="J3592">
        <v>5</v>
      </c>
      <c r="K3592">
        <v>27</v>
      </c>
      <c r="L3592" t="s">
        <v>15568</v>
      </c>
      <c r="M3592" t="s">
        <v>23</v>
      </c>
      <c r="N3592" t="s">
        <v>23</v>
      </c>
      <c r="O3592" t="s">
        <v>49</v>
      </c>
      <c r="P3592" t="s">
        <v>202</v>
      </c>
      <c r="Q3592" t="s">
        <v>27</v>
      </c>
      <c r="R3592">
        <v>84.8</v>
      </c>
      <c r="S3592">
        <v>3215.94</v>
      </c>
    </row>
    <row r="3593" spans="1:21">
      <c r="A3593" t="s">
        <v>8468</v>
      </c>
      <c r="B3593" s="2">
        <v>44969</v>
      </c>
      <c r="C3593" t="s">
        <v>22</v>
      </c>
      <c r="D3593">
        <v>77</v>
      </c>
      <c r="E3593" t="s">
        <v>39</v>
      </c>
      <c r="F3593">
        <v>0</v>
      </c>
      <c r="G3593">
        <v>3</v>
      </c>
      <c r="H3593" t="s">
        <v>3686</v>
      </c>
      <c r="I3593">
        <v>3415</v>
      </c>
      <c r="J3593">
        <v>0</v>
      </c>
      <c r="K3593">
        <v>30</v>
      </c>
      <c r="L3593" t="s">
        <v>15568</v>
      </c>
      <c r="M3593" t="s">
        <v>23</v>
      </c>
      <c r="N3593" t="s">
        <v>23</v>
      </c>
      <c r="O3593" t="s">
        <v>49</v>
      </c>
      <c r="P3593" t="s">
        <v>164</v>
      </c>
      <c r="Q3593" t="s">
        <v>50</v>
      </c>
      <c r="R3593">
        <v>69.099999999999994</v>
      </c>
      <c r="S3593">
        <v>2670.42</v>
      </c>
    </row>
    <row r="3594" spans="1:21">
      <c r="A3594" t="s">
        <v>8470</v>
      </c>
      <c r="B3594" s="2">
        <v>43891</v>
      </c>
      <c r="C3594" t="s">
        <v>33</v>
      </c>
      <c r="D3594">
        <v>69</v>
      </c>
      <c r="E3594" t="s">
        <v>23</v>
      </c>
      <c r="F3594">
        <v>3</v>
      </c>
      <c r="G3594">
        <v>3</v>
      </c>
      <c r="H3594" t="s">
        <v>3686</v>
      </c>
      <c r="I3594">
        <v>5669</v>
      </c>
      <c r="J3594">
        <v>8</v>
      </c>
      <c r="K3594">
        <v>65</v>
      </c>
      <c r="L3594" t="s">
        <v>142</v>
      </c>
      <c r="M3594" t="s">
        <v>23</v>
      </c>
      <c r="N3594" t="s">
        <v>23</v>
      </c>
      <c r="O3594" t="s">
        <v>25</v>
      </c>
      <c r="P3594" t="s">
        <v>202</v>
      </c>
      <c r="Q3594" t="s">
        <v>27</v>
      </c>
      <c r="R3594">
        <v>103.9</v>
      </c>
      <c r="S3594">
        <v>6869.8</v>
      </c>
    </row>
    <row r="3595" spans="1:21">
      <c r="A3595" t="s">
        <v>8472</v>
      </c>
      <c r="B3595" s="2">
        <v>44158</v>
      </c>
      <c r="C3595" t="s">
        <v>22</v>
      </c>
      <c r="D3595">
        <v>76</v>
      </c>
      <c r="E3595" t="s">
        <v>39</v>
      </c>
      <c r="F3595">
        <v>0</v>
      </c>
      <c r="G3595">
        <v>3</v>
      </c>
      <c r="H3595" t="s">
        <v>3686</v>
      </c>
      <c r="I3595">
        <v>4276</v>
      </c>
      <c r="J3595">
        <v>0</v>
      </c>
      <c r="K3595">
        <v>57</v>
      </c>
      <c r="L3595" t="s">
        <v>15568</v>
      </c>
      <c r="M3595" t="s">
        <v>23</v>
      </c>
      <c r="N3595" t="s">
        <v>23</v>
      </c>
      <c r="O3595" t="s">
        <v>25</v>
      </c>
      <c r="P3595" t="s">
        <v>164</v>
      </c>
      <c r="Q3595" t="s">
        <v>27</v>
      </c>
      <c r="R3595">
        <v>93.75</v>
      </c>
      <c r="S3595">
        <v>5751.52</v>
      </c>
    </row>
    <row r="3596" spans="1:21">
      <c r="A3596" t="s">
        <v>8475</v>
      </c>
      <c r="B3596" s="2">
        <v>45590</v>
      </c>
      <c r="C3596" t="s">
        <v>22</v>
      </c>
      <c r="D3596">
        <v>77</v>
      </c>
      <c r="E3596" t="s">
        <v>23</v>
      </c>
      <c r="F3596">
        <v>0</v>
      </c>
      <c r="G3596">
        <v>3</v>
      </c>
      <c r="H3596" t="s">
        <v>24</v>
      </c>
      <c r="I3596">
        <v>3573</v>
      </c>
      <c r="J3596">
        <v>1</v>
      </c>
      <c r="K3596">
        <v>10</v>
      </c>
      <c r="L3596" t="s">
        <v>97</v>
      </c>
      <c r="M3596" t="s">
        <v>23</v>
      </c>
      <c r="N3596" t="s">
        <v>23</v>
      </c>
      <c r="O3596" t="s">
        <v>25</v>
      </c>
      <c r="P3596" t="s">
        <v>26</v>
      </c>
      <c r="Q3596" t="s">
        <v>27</v>
      </c>
      <c r="R3596">
        <v>85.25</v>
      </c>
      <c r="S3596">
        <v>975.5</v>
      </c>
      <c r="T3596" t="s">
        <v>30</v>
      </c>
      <c r="U3596" t="s">
        <v>106</v>
      </c>
    </row>
    <row r="3597" spans="1:21">
      <c r="A3597" t="s">
        <v>8477</v>
      </c>
      <c r="B3597" s="2">
        <v>45693</v>
      </c>
      <c r="C3597" t="s">
        <v>22</v>
      </c>
      <c r="D3597">
        <v>26</v>
      </c>
      <c r="E3597" t="s">
        <v>39</v>
      </c>
      <c r="F3597">
        <v>0</v>
      </c>
      <c r="G3597">
        <v>3</v>
      </c>
      <c r="H3597" t="s">
        <v>24</v>
      </c>
      <c r="I3597">
        <v>4694</v>
      </c>
      <c r="J3597">
        <v>0</v>
      </c>
      <c r="K3597">
        <v>6</v>
      </c>
      <c r="L3597" t="s">
        <v>15568</v>
      </c>
      <c r="M3597" t="s">
        <v>23</v>
      </c>
      <c r="N3597" t="s">
        <v>23</v>
      </c>
      <c r="O3597" t="s">
        <v>25</v>
      </c>
      <c r="P3597" t="s">
        <v>26</v>
      </c>
      <c r="Q3597" t="s">
        <v>27</v>
      </c>
      <c r="R3597">
        <v>85.35</v>
      </c>
      <c r="S3597">
        <v>561.27</v>
      </c>
      <c r="T3597" t="s">
        <v>36</v>
      </c>
      <c r="U3597" t="s">
        <v>37</v>
      </c>
    </row>
    <row r="3598" spans="1:21">
      <c r="A3598" t="s">
        <v>8479</v>
      </c>
      <c r="B3598" s="2">
        <v>45668</v>
      </c>
      <c r="C3598" t="s">
        <v>22</v>
      </c>
      <c r="D3598">
        <v>61</v>
      </c>
      <c r="E3598" t="s">
        <v>39</v>
      </c>
      <c r="F3598">
        <v>0</v>
      </c>
      <c r="G3598">
        <v>3</v>
      </c>
      <c r="H3598" t="s">
        <v>24</v>
      </c>
      <c r="I3598">
        <v>3331</v>
      </c>
      <c r="J3598">
        <v>0</v>
      </c>
      <c r="K3598">
        <v>7</v>
      </c>
      <c r="L3598" t="s">
        <v>48</v>
      </c>
      <c r="M3598" t="s">
        <v>23</v>
      </c>
      <c r="N3598" t="s">
        <v>23</v>
      </c>
      <c r="O3598" t="s">
        <v>25</v>
      </c>
      <c r="P3598" t="s">
        <v>26</v>
      </c>
      <c r="Q3598" t="s">
        <v>84</v>
      </c>
      <c r="R3598">
        <v>74.650000000000006</v>
      </c>
      <c r="S3598">
        <v>705.61</v>
      </c>
      <c r="T3598" t="s">
        <v>30</v>
      </c>
      <c r="U3598" t="s">
        <v>106</v>
      </c>
    </row>
    <row r="3599" spans="1:21">
      <c r="A3599" t="s">
        <v>8481</v>
      </c>
      <c r="B3599" s="2">
        <v>45843</v>
      </c>
      <c r="C3599" t="s">
        <v>22</v>
      </c>
      <c r="D3599">
        <v>23</v>
      </c>
      <c r="E3599" t="s">
        <v>23</v>
      </c>
      <c r="F3599">
        <v>0</v>
      </c>
      <c r="G3599">
        <v>3</v>
      </c>
      <c r="H3599" t="s">
        <v>24</v>
      </c>
      <c r="I3599">
        <v>5554</v>
      </c>
      <c r="J3599">
        <v>0</v>
      </c>
      <c r="K3599">
        <v>1</v>
      </c>
      <c r="L3599" t="s">
        <v>15568</v>
      </c>
      <c r="M3599" t="s">
        <v>23</v>
      </c>
      <c r="N3599" t="s">
        <v>23</v>
      </c>
      <c r="O3599" t="s">
        <v>25</v>
      </c>
      <c r="P3599" t="s">
        <v>26</v>
      </c>
      <c r="Q3599" t="s">
        <v>27</v>
      </c>
      <c r="R3599">
        <v>74.5</v>
      </c>
      <c r="S3599">
        <v>110.94</v>
      </c>
      <c r="T3599" t="s">
        <v>36</v>
      </c>
      <c r="U3599" t="s">
        <v>37</v>
      </c>
    </row>
    <row r="3600" spans="1:21">
      <c r="A3600" t="s">
        <v>8483</v>
      </c>
      <c r="B3600" s="2">
        <v>45850</v>
      </c>
      <c r="C3600" t="s">
        <v>33</v>
      </c>
      <c r="D3600">
        <v>41</v>
      </c>
      <c r="E3600" t="s">
        <v>39</v>
      </c>
      <c r="F3600">
        <v>0</v>
      </c>
      <c r="G3600">
        <v>3</v>
      </c>
      <c r="H3600" t="s">
        <v>24</v>
      </c>
      <c r="I3600">
        <v>2066</v>
      </c>
      <c r="J3600">
        <v>0</v>
      </c>
      <c r="K3600">
        <v>1</v>
      </c>
      <c r="L3600" t="s">
        <v>15568</v>
      </c>
      <c r="M3600" t="s">
        <v>23</v>
      </c>
      <c r="N3600" t="s">
        <v>23</v>
      </c>
      <c r="O3600" t="s">
        <v>25</v>
      </c>
      <c r="P3600" t="s">
        <v>26</v>
      </c>
      <c r="Q3600" t="s">
        <v>27</v>
      </c>
      <c r="R3600">
        <v>79.7</v>
      </c>
      <c r="S3600">
        <v>113.58</v>
      </c>
      <c r="T3600" t="s">
        <v>43</v>
      </c>
      <c r="U3600" t="s">
        <v>1397</v>
      </c>
    </row>
    <row r="3601" spans="1:21">
      <c r="A3601" t="s">
        <v>8485</v>
      </c>
      <c r="B3601" s="2">
        <v>45637</v>
      </c>
      <c r="C3601" t="s">
        <v>33</v>
      </c>
      <c r="D3601">
        <v>39</v>
      </c>
      <c r="E3601" t="s">
        <v>39</v>
      </c>
      <c r="F3601">
        <v>0</v>
      </c>
      <c r="G3601">
        <v>3</v>
      </c>
      <c r="H3601" t="s">
        <v>24</v>
      </c>
      <c r="I3601">
        <v>2269</v>
      </c>
      <c r="J3601">
        <v>0</v>
      </c>
      <c r="K3601">
        <v>8</v>
      </c>
      <c r="L3601" t="s">
        <v>15568</v>
      </c>
      <c r="M3601" t="s">
        <v>23</v>
      </c>
      <c r="N3601" t="s">
        <v>23</v>
      </c>
      <c r="O3601" t="s">
        <v>56</v>
      </c>
      <c r="P3601" t="s">
        <v>26</v>
      </c>
      <c r="Q3601" t="s">
        <v>27</v>
      </c>
      <c r="R3601">
        <v>49.85</v>
      </c>
      <c r="S3601">
        <v>664.86</v>
      </c>
      <c r="T3601" t="s">
        <v>30</v>
      </c>
      <c r="U3601" t="s">
        <v>103</v>
      </c>
    </row>
    <row r="3602" spans="1:21">
      <c r="A3602" t="s">
        <v>8487</v>
      </c>
      <c r="B3602" s="2">
        <v>45791</v>
      </c>
      <c r="C3602" t="s">
        <v>22</v>
      </c>
      <c r="D3602">
        <v>48</v>
      </c>
      <c r="E3602" t="s">
        <v>39</v>
      </c>
      <c r="F3602">
        <v>0</v>
      </c>
      <c r="G3602">
        <v>3</v>
      </c>
      <c r="H3602" t="s">
        <v>24</v>
      </c>
      <c r="I3602">
        <v>4710</v>
      </c>
      <c r="J3602">
        <v>0</v>
      </c>
      <c r="K3602">
        <v>3</v>
      </c>
      <c r="L3602" t="s">
        <v>15568</v>
      </c>
      <c r="M3602" t="s">
        <v>39</v>
      </c>
      <c r="N3602" t="s">
        <v>23</v>
      </c>
      <c r="O3602" t="s">
        <v>49</v>
      </c>
      <c r="P3602" t="s">
        <v>26</v>
      </c>
      <c r="Q3602" t="s">
        <v>84</v>
      </c>
      <c r="R3602">
        <v>40.15</v>
      </c>
      <c r="S3602">
        <v>130.75</v>
      </c>
      <c r="T3602" t="s">
        <v>30</v>
      </c>
      <c r="U3602" t="s">
        <v>69</v>
      </c>
    </row>
    <row r="3603" spans="1:21">
      <c r="A3603" t="s">
        <v>8490</v>
      </c>
      <c r="B3603" s="2">
        <v>45112</v>
      </c>
      <c r="C3603" t="s">
        <v>22</v>
      </c>
      <c r="D3603">
        <v>19</v>
      </c>
      <c r="E3603" t="s">
        <v>39</v>
      </c>
      <c r="F3603">
        <v>0</v>
      </c>
      <c r="G3603">
        <v>3</v>
      </c>
      <c r="H3603" t="s">
        <v>3686</v>
      </c>
      <c r="I3603">
        <v>5822</v>
      </c>
      <c r="J3603">
        <v>0</v>
      </c>
      <c r="K3603">
        <v>25</v>
      </c>
      <c r="L3603" t="s">
        <v>15568</v>
      </c>
      <c r="M3603" t="s">
        <v>23</v>
      </c>
      <c r="N3603" t="s">
        <v>23</v>
      </c>
      <c r="O3603" t="s">
        <v>25</v>
      </c>
      <c r="P3603" t="s">
        <v>26</v>
      </c>
      <c r="Q3603" t="s">
        <v>27</v>
      </c>
      <c r="R3603">
        <v>105.5</v>
      </c>
      <c r="S3603">
        <v>2946.05</v>
      </c>
    </row>
    <row r="3604" spans="1:21">
      <c r="A3604" t="s">
        <v>8492</v>
      </c>
      <c r="B3604" s="2">
        <v>45219</v>
      </c>
      <c r="C3604" t="s">
        <v>33</v>
      </c>
      <c r="D3604">
        <v>27</v>
      </c>
      <c r="E3604" t="s">
        <v>39</v>
      </c>
      <c r="F3604">
        <v>0</v>
      </c>
      <c r="G3604">
        <v>3</v>
      </c>
      <c r="H3604" t="s">
        <v>3686</v>
      </c>
      <c r="I3604">
        <v>5479</v>
      </c>
      <c r="J3604">
        <v>0</v>
      </c>
      <c r="K3604">
        <v>22</v>
      </c>
      <c r="L3604" t="s">
        <v>15568</v>
      </c>
      <c r="M3604" t="s">
        <v>23</v>
      </c>
      <c r="N3604" t="s">
        <v>23</v>
      </c>
      <c r="O3604" t="s">
        <v>25</v>
      </c>
      <c r="P3604" t="s">
        <v>26</v>
      </c>
      <c r="Q3604" t="s">
        <v>27</v>
      </c>
      <c r="R3604">
        <v>89.05</v>
      </c>
      <c r="S3604">
        <v>2018.25</v>
      </c>
    </row>
    <row r="3605" spans="1:21">
      <c r="A3605" t="s">
        <v>8494</v>
      </c>
      <c r="B3605" s="2">
        <v>43679</v>
      </c>
      <c r="C3605" t="s">
        <v>33</v>
      </c>
      <c r="D3605">
        <v>40</v>
      </c>
      <c r="E3605" t="s">
        <v>23</v>
      </c>
      <c r="F3605">
        <v>0</v>
      </c>
      <c r="G3605">
        <v>3</v>
      </c>
      <c r="H3605" t="s">
        <v>3686</v>
      </c>
      <c r="I3605">
        <v>4332</v>
      </c>
      <c r="J3605">
        <v>1</v>
      </c>
      <c r="K3605">
        <v>72</v>
      </c>
      <c r="L3605" t="s">
        <v>15568</v>
      </c>
      <c r="M3605" t="s">
        <v>23</v>
      </c>
      <c r="N3605" t="s">
        <v>23</v>
      </c>
      <c r="O3605" t="s">
        <v>25</v>
      </c>
      <c r="P3605" t="s">
        <v>164</v>
      </c>
      <c r="Q3605" t="s">
        <v>27</v>
      </c>
      <c r="R3605">
        <v>98.2</v>
      </c>
      <c r="S3605">
        <v>8850.4599999999991</v>
      </c>
    </row>
    <row r="3606" spans="1:21">
      <c r="A3606" t="s">
        <v>8497</v>
      </c>
      <c r="B3606" s="2">
        <v>44958</v>
      </c>
      <c r="C3606" t="s">
        <v>22</v>
      </c>
      <c r="D3606">
        <v>32</v>
      </c>
      <c r="E3606" t="s">
        <v>39</v>
      </c>
      <c r="F3606">
        <v>0</v>
      </c>
      <c r="G3606">
        <v>3</v>
      </c>
      <c r="H3606" t="s">
        <v>3686</v>
      </c>
      <c r="I3606">
        <v>4219</v>
      </c>
      <c r="J3606">
        <v>0</v>
      </c>
      <c r="K3606">
        <v>30</v>
      </c>
      <c r="L3606" t="s">
        <v>40</v>
      </c>
      <c r="M3606" t="s">
        <v>23</v>
      </c>
      <c r="N3606" t="s">
        <v>23</v>
      </c>
      <c r="O3606" t="s">
        <v>25</v>
      </c>
      <c r="P3606" t="s">
        <v>26</v>
      </c>
      <c r="Q3606" t="s">
        <v>50</v>
      </c>
      <c r="R3606">
        <v>94.3</v>
      </c>
      <c r="S3606">
        <v>3929.5</v>
      </c>
    </row>
    <row r="3607" spans="1:21">
      <c r="A3607" t="s">
        <v>8499</v>
      </c>
      <c r="B3607" s="2">
        <v>45561</v>
      </c>
      <c r="C3607" t="s">
        <v>33</v>
      </c>
      <c r="D3607">
        <v>53</v>
      </c>
      <c r="E3607" t="s">
        <v>39</v>
      </c>
      <c r="F3607">
        <v>0</v>
      </c>
      <c r="G3607">
        <v>3</v>
      </c>
      <c r="H3607" t="s">
        <v>3686</v>
      </c>
      <c r="I3607">
        <v>5902</v>
      </c>
      <c r="J3607">
        <v>0</v>
      </c>
      <c r="K3607">
        <v>11</v>
      </c>
      <c r="L3607" t="s">
        <v>97</v>
      </c>
      <c r="M3607" t="s">
        <v>23</v>
      </c>
      <c r="N3607" t="s">
        <v>23</v>
      </c>
      <c r="O3607" t="s">
        <v>25</v>
      </c>
      <c r="P3607" t="s">
        <v>26</v>
      </c>
      <c r="Q3607" t="s">
        <v>27</v>
      </c>
      <c r="R3607">
        <v>75.25</v>
      </c>
      <c r="S3607">
        <v>1260.3399999999999</v>
      </c>
    </row>
    <row r="3608" spans="1:21">
      <c r="A3608" t="s">
        <v>8501</v>
      </c>
      <c r="B3608" s="2">
        <v>45213</v>
      </c>
      <c r="C3608" t="s">
        <v>33</v>
      </c>
      <c r="D3608">
        <v>34</v>
      </c>
      <c r="E3608" t="s">
        <v>23</v>
      </c>
      <c r="F3608">
        <v>3</v>
      </c>
      <c r="G3608">
        <v>3</v>
      </c>
      <c r="H3608" t="s">
        <v>3686</v>
      </c>
      <c r="I3608">
        <v>4386</v>
      </c>
      <c r="J3608">
        <v>9</v>
      </c>
      <c r="K3608">
        <v>22</v>
      </c>
      <c r="L3608" t="s">
        <v>97</v>
      </c>
      <c r="M3608" t="s">
        <v>23</v>
      </c>
      <c r="N3608" t="s">
        <v>39</v>
      </c>
      <c r="P3608" t="s">
        <v>164</v>
      </c>
      <c r="Q3608" t="s">
        <v>50</v>
      </c>
      <c r="R3608">
        <v>25.25</v>
      </c>
      <c r="S3608">
        <v>1126.96</v>
      </c>
    </row>
    <row r="3609" spans="1:21">
      <c r="A3609" t="s">
        <v>8503</v>
      </c>
      <c r="B3609" s="2">
        <v>45864</v>
      </c>
      <c r="C3609" t="s">
        <v>22</v>
      </c>
      <c r="D3609">
        <v>30</v>
      </c>
      <c r="E3609" t="s">
        <v>39</v>
      </c>
      <c r="F3609">
        <v>2</v>
      </c>
      <c r="G3609">
        <v>3</v>
      </c>
      <c r="H3609" t="s">
        <v>3751</v>
      </c>
      <c r="I3609">
        <v>4840</v>
      </c>
      <c r="J3609">
        <v>0</v>
      </c>
      <c r="K3609">
        <v>1</v>
      </c>
      <c r="L3609" t="s">
        <v>15568</v>
      </c>
      <c r="M3609" t="s">
        <v>23</v>
      </c>
      <c r="N3609" t="s">
        <v>39</v>
      </c>
      <c r="P3609" t="s">
        <v>26</v>
      </c>
      <c r="Q3609" t="s">
        <v>50</v>
      </c>
      <c r="R3609">
        <v>19.850000000000001</v>
      </c>
      <c r="S3609">
        <v>48.95</v>
      </c>
    </row>
    <row r="3610" spans="1:21">
      <c r="A3610" t="s">
        <v>8504</v>
      </c>
      <c r="B3610" s="2">
        <v>44429</v>
      </c>
      <c r="C3610" t="s">
        <v>33</v>
      </c>
      <c r="D3610">
        <v>63</v>
      </c>
      <c r="E3610" t="s">
        <v>39</v>
      </c>
      <c r="F3610">
        <v>0</v>
      </c>
      <c r="G3610">
        <v>3</v>
      </c>
      <c r="H3610" t="s">
        <v>3686</v>
      </c>
      <c r="I3610">
        <v>3262</v>
      </c>
      <c r="J3610">
        <v>0</v>
      </c>
      <c r="K3610">
        <v>48</v>
      </c>
      <c r="L3610" t="s">
        <v>142</v>
      </c>
      <c r="M3610" t="s">
        <v>23</v>
      </c>
      <c r="N3610" t="s">
        <v>23</v>
      </c>
      <c r="O3610" t="s">
        <v>25</v>
      </c>
      <c r="P3610" t="s">
        <v>164</v>
      </c>
      <c r="Q3610" t="s">
        <v>50</v>
      </c>
      <c r="R3610">
        <v>102.5</v>
      </c>
      <c r="S3610">
        <v>5818.17</v>
      </c>
    </row>
    <row r="3611" spans="1:21">
      <c r="A3611" t="s">
        <v>8506</v>
      </c>
      <c r="B3611" s="2">
        <v>44810</v>
      </c>
      <c r="C3611" t="s">
        <v>22</v>
      </c>
      <c r="D3611">
        <v>43</v>
      </c>
      <c r="E3611" t="s">
        <v>39</v>
      </c>
      <c r="F3611">
        <v>0</v>
      </c>
      <c r="G3611">
        <v>3</v>
      </c>
      <c r="H3611" t="s">
        <v>3686</v>
      </c>
      <c r="I3611">
        <v>5876</v>
      </c>
      <c r="J3611">
        <v>0</v>
      </c>
      <c r="K3611">
        <v>35</v>
      </c>
      <c r="L3611" t="s">
        <v>15568</v>
      </c>
      <c r="M3611" t="s">
        <v>23</v>
      </c>
      <c r="N3611" t="s">
        <v>39</v>
      </c>
      <c r="P3611" t="s">
        <v>26</v>
      </c>
      <c r="Q3611" t="s">
        <v>27</v>
      </c>
      <c r="R3611">
        <v>20.75</v>
      </c>
      <c r="S3611">
        <v>1367.1</v>
      </c>
    </row>
    <row r="3612" spans="1:21">
      <c r="A3612" t="s">
        <v>8508</v>
      </c>
      <c r="B3612" s="2">
        <v>44340</v>
      </c>
      <c r="C3612" t="s">
        <v>22</v>
      </c>
      <c r="D3612">
        <v>49</v>
      </c>
      <c r="E3612" t="s">
        <v>23</v>
      </c>
      <c r="F3612">
        <v>0</v>
      </c>
      <c r="G3612">
        <v>3</v>
      </c>
      <c r="H3612" t="s">
        <v>3686</v>
      </c>
      <c r="I3612">
        <v>4994</v>
      </c>
      <c r="J3612">
        <v>5</v>
      </c>
      <c r="K3612">
        <v>51</v>
      </c>
      <c r="L3612" t="s">
        <v>142</v>
      </c>
      <c r="M3612" t="s">
        <v>23</v>
      </c>
      <c r="N3612" t="s">
        <v>23</v>
      </c>
      <c r="O3612" t="s">
        <v>49</v>
      </c>
      <c r="P3612" t="s">
        <v>164</v>
      </c>
      <c r="Q3612" t="s">
        <v>50</v>
      </c>
      <c r="R3612">
        <v>60.5</v>
      </c>
      <c r="S3612">
        <v>3607.48</v>
      </c>
    </row>
    <row r="3613" spans="1:21">
      <c r="A3613" t="s">
        <v>8510</v>
      </c>
      <c r="B3613" s="2">
        <v>44505</v>
      </c>
      <c r="C3613" t="s">
        <v>33</v>
      </c>
      <c r="D3613">
        <v>40</v>
      </c>
      <c r="E3613" t="s">
        <v>39</v>
      </c>
      <c r="F3613">
        <v>0</v>
      </c>
      <c r="G3613">
        <v>3</v>
      </c>
      <c r="H3613" t="s">
        <v>3686</v>
      </c>
      <c r="I3613">
        <v>3974</v>
      </c>
      <c r="J3613">
        <v>0</v>
      </c>
      <c r="K3613">
        <v>45</v>
      </c>
      <c r="L3613" t="s">
        <v>15568</v>
      </c>
      <c r="M3613" t="s">
        <v>23</v>
      </c>
      <c r="N3613" t="s">
        <v>23</v>
      </c>
      <c r="O3613" t="s">
        <v>25</v>
      </c>
      <c r="P3613" t="s">
        <v>26</v>
      </c>
      <c r="Q3613" t="s">
        <v>27</v>
      </c>
      <c r="R3613">
        <v>115.65</v>
      </c>
      <c r="S3613">
        <v>6643.35</v>
      </c>
    </row>
    <row r="3614" spans="1:21">
      <c r="A3614" t="s">
        <v>8512</v>
      </c>
      <c r="B3614" s="2">
        <v>43688</v>
      </c>
      <c r="C3614" t="s">
        <v>33</v>
      </c>
      <c r="D3614">
        <v>26</v>
      </c>
      <c r="E3614" t="s">
        <v>23</v>
      </c>
      <c r="F3614">
        <v>0</v>
      </c>
      <c r="G3614">
        <v>3</v>
      </c>
      <c r="H3614" t="s">
        <v>3686</v>
      </c>
      <c r="I3614">
        <v>5176</v>
      </c>
      <c r="J3614">
        <v>6</v>
      </c>
      <c r="K3614">
        <v>72</v>
      </c>
      <c r="L3614" t="s">
        <v>15568</v>
      </c>
      <c r="M3614" t="s">
        <v>23</v>
      </c>
      <c r="N3614" t="s">
        <v>23</v>
      </c>
      <c r="O3614" t="s">
        <v>56</v>
      </c>
      <c r="P3614" t="s">
        <v>164</v>
      </c>
      <c r="Q3614" t="s">
        <v>50</v>
      </c>
      <c r="R3614">
        <v>70.650000000000006</v>
      </c>
      <c r="S3614">
        <v>8115.79</v>
      </c>
    </row>
    <row r="3615" spans="1:21">
      <c r="A3615" t="s">
        <v>8514</v>
      </c>
      <c r="B3615" s="2">
        <v>45558</v>
      </c>
      <c r="C3615" t="s">
        <v>33</v>
      </c>
      <c r="D3615">
        <v>59</v>
      </c>
      <c r="E3615" t="s">
        <v>39</v>
      </c>
      <c r="F3615">
        <v>0</v>
      </c>
      <c r="G3615">
        <v>3</v>
      </c>
      <c r="H3615" t="s">
        <v>3686</v>
      </c>
      <c r="I3615">
        <v>5541</v>
      </c>
      <c r="J3615">
        <v>0</v>
      </c>
      <c r="K3615">
        <v>11</v>
      </c>
      <c r="L3615" t="s">
        <v>15568</v>
      </c>
      <c r="M3615" t="s">
        <v>23</v>
      </c>
      <c r="N3615" t="s">
        <v>23</v>
      </c>
      <c r="O3615" t="s">
        <v>49</v>
      </c>
      <c r="P3615" t="s">
        <v>26</v>
      </c>
      <c r="Q3615" t="s">
        <v>50</v>
      </c>
      <c r="R3615">
        <v>70.5</v>
      </c>
      <c r="S3615">
        <v>1353.01</v>
      </c>
    </row>
    <row r="3616" spans="1:21">
      <c r="A3616" t="s">
        <v>8516</v>
      </c>
      <c r="B3616" s="2">
        <v>44890</v>
      </c>
      <c r="C3616" t="s">
        <v>22</v>
      </c>
      <c r="D3616">
        <v>38</v>
      </c>
      <c r="E3616" t="s">
        <v>23</v>
      </c>
      <c r="F3616">
        <v>0</v>
      </c>
      <c r="G3616">
        <v>3</v>
      </c>
      <c r="H3616" t="s">
        <v>3686</v>
      </c>
      <c r="I3616">
        <v>4959</v>
      </c>
      <c r="J3616">
        <v>1</v>
      </c>
      <c r="K3616">
        <v>33</v>
      </c>
      <c r="L3616" t="s">
        <v>15568</v>
      </c>
      <c r="M3616" t="s">
        <v>23</v>
      </c>
      <c r="N3616" t="s">
        <v>23</v>
      </c>
      <c r="O3616" t="s">
        <v>49</v>
      </c>
      <c r="P3616" t="s">
        <v>26</v>
      </c>
      <c r="Q3616" t="s">
        <v>27</v>
      </c>
      <c r="R3616">
        <v>72.75</v>
      </c>
      <c r="S3616">
        <v>3078.08</v>
      </c>
    </row>
    <row r="3617" spans="1:21">
      <c r="A3617" t="s">
        <v>8519</v>
      </c>
      <c r="B3617" s="2">
        <v>45730</v>
      </c>
      <c r="C3617" t="s">
        <v>22</v>
      </c>
      <c r="D3617">
        <v>54</v>
      </c>
      <c r="E3617" t="s">
        <v>39</v>
      </c>
      <c r="F3617">
        <v>1</v>
      </c>
      <c r="G3617">
        <v>3</v>
      </c>
      <c r="H3617" t="s">
        <v>3686</v>
      </c>
      <c r="I3617">
        <v>3353</v>
      </c>
      <c r="J3617">
        <v>0</v>
      </c>
      <c r="K3617">
        <v>5</v>
      </c>
      <c r="L3617" t="s">
        <v>48</v>
      </c>
      <c r="M3617" t="s">
        <v>23</v>
      </c>
      <c r="N3617" t="s">
        <v>39</v>
      </c>
      <c r="P3617" t="s">
        <v>164</v>
      </c>
      <c r="Q3617" t="s">
        <v>50</v>
      </c>
      <c r="R3617">
        <v>20.45</v>
      </c>
      <c r="S3617">
        <v>252.65</v>
      </c>
    </row>
    <row r="3618" spans="1:21">
      <c r="A3618" t="s">
        <v>8521</v>
      </c>
      <c r="B3618" s="2">
        <v>45061</v>
      </c>
      <c r="C3618" t="s">
        <v>22</v>
      </c>
      <c r="D3618">
        <v>19</v>
      </c>
      <c r="E3618" t="s">
        <v>39</v>
      </c>
      <c r="F3618">
        <v>0</v>
      </c>
      <c r="G3618">
        <v>3</v>
      </c>
      <c r="H3618" t="s">
        <v>3686</v>
      </c>
      <c r="I3618">
        <v>2191</v>
      </c>
      <c r="J3618">
        <v>0</v>
      </c>
      <c r="K3618">
        <v>27</v>
      </c>
      <c r="L3618" t="s">
        <v>15568</v>
      </c>
      <c r="M3618" t="s">
        <v>23</v>
      </c>
      <c r="N3618" t="s">
        <v>23</v>
      </c>
      <c r="O3618" t="s">
        <v>56</v>
      </c>
      <c r="P3618" t="s">
        <v>26</v>
      </c>
      <c r="Q3618" t="s">
        <v>50</v>
      </c>
      <c r="R3618">
        <v>53.45</v>
      </c>
      <c r="S3618">
        <v>1868.88</v>
      </c>
    </row>
    <row r="3619" spans="1:21">
      <c r="A3619" t="s">
        <v>8523</v>
      </c>
      <c r="B3619" s="2">
        <v>43679</v>
      </c>
      <c r="C3619" t="s">
        <v>22</v>
      </c>
      <c r="D3619">
        <v>53</v>
      </c>
      <c r="E3619" t="s">
        <v>39</v>
      </c>
      <c r="F3619">
        <v>0</v>
      </c>
      <c r="G3619">
        <v>3</v>
      </c>
      <c r="H3619" t="s">
        <v>3686</v>
      </c>
      <c r="I3619">
        <v>4369</v>
      </c>
      <c r="J3619">
        <v>0</v>
      </c>
      <c r="K3619">
        <v>72</v>
      </c>
      <c r="L3619" t="s">
        <v>15568</v>
      </c>
      <c r="M3619" t="s">
        <v>39</v>
      </c>
      <c r="N3619" t="s">
        <v>23</v>
      </c>
      <c r="O3619" t="s">
        <v>56</v>
      </c>
      <c r="P3619" t="s">
        <v>164</v>
      </c>
      <c r="Q3619" t="s">
        <v>27</v>
      </c>
      <c r="R3619">
        <v>65.599999999999994</v>
      </c>
      <c r="S3619">
        <v>4566.5</v>
      </c>
    </row>
    <row r="3620" spans="1:21">
      <c r="A3620" t="s">
        <v>8525</v>
      </c>
      <c r="B3620" s="2">
        <v>45817</v>
      </c>
      <c r="C3620" t="s">
        <v>33</v>
      </c>
      <c r="D3620">
        <v>36</v>
      </c>
      <c r="E3620" t="s">
        <v>39</v>
      </c>
      <c r="F3620">
        <v>0</v>
      </c>
      <c r="G3620">
        <v>3</v>
      </c>
      <c r="H3620" t="s">
        <v>3751</v>
      </c>
      <c r="I3620">
        <v>4840</v>
      </c>
      <c r="J3620">
        <v>0</v>
      </c>
      <c r="K3620">
        <v>2</v>
      </c>
      <c r="L3620" t="s">
        <v>15568</v>
      </c>
      <c r="M3620" t="s">
        <v>23</v>
      </c>
      <c r="N3620" t="s">
        <v>23</v>
      </c>
      <c r="O3620" t="s">
        <v>25</v>
      </c>
      <c r="P3620" t="s">
        <v>26</v>
      </c>
      <c r="Q3620" t="s">
        <v>27</v>
      </c>
      <c r="R3620">
        <v>70.150000000000006</v>
      </c>
      <c r="S3620">
        <v>191.3</v>
      </c>
    </row>
    <row r="3621" spans="1:21">
      <c r="A3621" t="s">
        <v>8527</v>
      </c>
      <c r="B3621" s="2">
        <v>44179</v>
      </c>
      <c r="C3621" t="s">
        <v>22</v>
      </c>
      <c r="D3621">
        <v>57</v>
      </c>
      <c r="E3621" t="s">
        <v>23</v>
      </c>
      <c r="F3621">
        <v>3</v>
      </c>
      <c r="G3621">
        <v>3</v>
      </c>
      <c r="H3621" t="s">
        <v>3686</v>
      </c>
      <c r="I3621">
        <v>4937</v>
      </c>
      <c r="J3621">
        <v>8</v>
      </c>
      <c r="K3621">
        <v>56</v>
      </c>
      <c r="L3621" t="s">
        <v>142</v>
      </c>
      <c r="M3621" t="s">
        <v>23</v>
      </c>
      <c r="N3621" t="s">
        <v>23</v>
      </c>
      <c r="O3621" t="s">
        <v>25</v>
      </c>
      <c r="P3621" t="s">
        <v>164</v>
      </c>
      <c r="Q3621" t="s">
        <v>50</v>
      </c>
      <c r="R3621">
        <v>115.85</v>
      </c>
      <c r="S3621">
        <v>8856.06</v>
      </c>
    </row>
    <row r="3622" spans="1:21">
      <c r="A3622" t="s">
        <v>8529</v>
      </c>
      <c r="B3622" s="2">
        <v>43717</v>
      </c>
      <c r="C3622" t="s">
        <v>22</v>
      </c>
      <c r="D3622">
        <v>42</v>
      </c>
      <c r="E3622" t="s">
        <v>23</v>
      </c>
      <c r="F3622">
        <v>0</v>
      </c>
      <c r="G3622">
        <v>3</v>
      </c>
      <c r="H3622" t="s">
        <v>3686</v>
      </c>
      <c r="I3622">
        <v>4068</v>
      </c>
      <c r="J3622">
        <v>8</v>
      </c>
      <c r="K3622">
        <v>71</v>
      </c>
      <c r="L3622" t="s">
        <v>15568</v>
      </c>
      <c r="M3622" t="s">
        <v>23</v>
      </c>
      <c r="N3622" t="s">
        <v>23</v>
      </c>
      <c r="O3622" t="s">
        <v>25</v>
      </c>
      <c r="P3622" t="s">
        <v>202</v>
      </c>
      <c r="Q3622" t="s">
        <v>27</v>
      </c>
      <c r="R3622">
        <v>113.15</v>
      </c>
      <c r="S3622">
        <v>9881.61</v>
      </c>
    </row>
    <row r="3623" spans="1:21">
      <c r="A3623" t="s">
        <v>8531</v>
      </c>
      <c r="B3623" s="2">
        <v>45021</v>
      </c>
      <c r="C3623" t="s">
        <v>33</v>
      </c>
      <c r="D3623">
        <v>50</v>
      </c>
      <c r="E3623" t="s">
        <v>23</v>
      </c>
      <c r="F3623">
        <v>1</v>
      </c>
      <c r="G3623">
        <v>3</v>
      </c>
      <c r="H3623" t="s">
        <v>3686</v>
      </c>
      <c r="I3623">
        <v>5802</v>
      </c>
      <c r="J3623">
        <v>4</v>
      </c>
      <c r="K3623">
        <v>28</v>
      </c>
      <c r="L3623" t="s">
        <v>40</v>
      </c>
      <c r="M3623" t="s">
        <v>23</v>
      </c>
      <c r="N3623" t="s">
        <v>23</v>
      </c>
      <c r="O3623" t="s">
        <v>25</v>
      </c>
      <c r="P3623" t="s">
        <v>202</v>
      </c>
      <c r="Q3623" t="s">
        <v>27</v>
      </c>
      <c r="R3623">
        <v>82.85</v>
      </c>
      <c r="S3623">
        <v>2772.44</v>
      </c>
    </row>
    <row r="3624" spans="1:21">
      <c r="A3624" t="s">
        <v>8533</v>
      </c>
      <c r="B3624" s="2">
        <v>45058</v>
      </c>
      <c r="C3624" t="s">
        <v>33</v>
      </c>
      <c r="D3624">
        <v>30</v>
      </c>
      <c r="E3624" t="s">
        <v>23</v>
      </c>
      <c r="F3624">
        <v>5</v>
      </c>
      <c r="G3624">
        <v>3</v>
      </c>
      <c r="H3624" t="s">
        <v>3686</v>
      </c>
      <c r="I3624">
        <v>5580</v>
      </c>
      <c r="J3624">
        <v>5</v>
      </c>
      <c r="K3624">
        <v>27</v>
      </c>
      <c r="L3624" t="s">
        <v>40</v>
      </c>
      <c r="M3624" t="s">
        <v>23</v>
      </c>
      <c r="N3624" t="s">
        <v>23</v>
      </c>
      <c r="O3624" t="s">
        <v>49</v>
      </c>
      <c r="P3624" t="s">
        <v>26</v>
      </c>
      <c r="Q3624" t="s">
        <v>50</v>
      </c>
      <c r="R3624">
        <v>49.85</v>
      </c>
      <c r="S3624">
        <v>1857.79</v>
      </c>
    </row>
    <row r="3625" spans="1:21">
      <c r="A3625" t="s">
        <v>8535</v>
      </c>
      <c r="B3625" s="2">
        <v>43853</v>
      </c>
      <c r="C3625" t="s">
        <v>22</v>
      </c>
      <c r="D3625">
        <v>37</v>
      </c>
      <c r="E3625" t="s">
        <v>39</v>
      </c>
      <c r="F3625">
        <v>0</v>
      </c>
      <c r="G3625">
        <v>3</v>
      </c>
      <c r="H3625" t="s">
        <v>3686</v>
      </c>
      <c r="I3625">
        <v>4260</v>
      </c>
      <c r="J3625">
        <v>0</v>
      </c>
      <c r="K3625">
        <v>67</v>
      </c>
      <c r="L3625" t="s">
        <v>15568</v>
      </c>
      <c r="M3625" t="s">
        <v>23</v>
      </c>
      <c r="N3625" t="s">
        <v>39</v>
      </c>
      <c r="P3625" t="s">
        <v>164</v>
      </c>
      <c r="Q3625" t="s">
        <v>50</v>
      </c>
      <c r="R3625">
        <v>19.8</v>
      </c>
      <c r="S3625">
        <v>1627.54</v>
      </c>
    </row>
    <row r="3626" spans="1:21">
      <c r="A3626" t="s">
        <v>8537</v>
      </c>
      <c r="B3626" s="2">
        <v>45388</v>
      </c>
      <c r="C3626" t="s">
        <v>22</v>
      </c>
      <c r="D3626">
        <v>31</v>
      </c>
      <c r="E3626" t="s">
        <v>39</v>
      </c>
      <c r="F3626">
        <v>0</v>
      </c>
      <c r="G3626">
        <v>3</v>
      </c>
      <c r="H3626" t="s">
        <v>3686</v>
      </c>
      <c r="I3626">
        <v>3705</v>
      </c>
      <c r="J3626">
        <v>0</v>
      </c>
      <c r="K3626">
        <v>16</v>
      </c>
      <c r="L3626" t="s">
        <v>97</v>
      </c>
      <c r="M3626" t="s">
        <v>23</v>
      </c>
      <c r="N3626" t="s">
        <v>39</v>
      </c>
      <c r="P3626" t="s">
        <v>26</v>
      </c>
      <c r="Q3626" t="s">
        <v>50</v>
      </c>
      <c r="R3626">
        <v>20</v>
      </c>
      <c r="S3626">
        <v>341.78</v>
      </c>
    </row>
    <row r="3627" spans="1:21">
      <c r="A3627" t="s">
        <v>8539</v>
      </c>
      <c r="B3627" s="2">
        <v>45092</v>
      </c>
      <c r="C3627" t="s">
        <v>22</v>
      </c>
      <c r="D3627">
        <v>22</v>
      </c>
      <c r="E3627" t="s">
        <v>39</v>
      </c>
      <c r="F3627">
        <v>0</v>
      </c>
      <c r="G3627">
        <v>3</v>
      </c>
      <c r="H3627" t="s">
        <v>3686</v>
      </c>
      <c r="I3627">
        <v>5461</v>
      </c>
      <c r="J3627">
        <v>0</v>
      </c>
      <c r="K3627">
        <v>26</v>
      </c>
      <c r="L3627" t="s">
        <v>15568</v>
      </c>
      <c r="M3627" t="s">
        <v>23</v>
      </c>
      <c r="N3627" t="s">
        <v>23</v>
      </c>
      <c r="O3627" t="s">
        <v>25</v>
      </c>
      <c r="P3627" t="s">
        <v>26</v>
      </c>
      <c r="Q3627" t="s">
        <v>50</v>
      </c>
      <c r="R3627">
        <v>92.4</v>
      </c>
      <c r="S3627">
        <v>3327.14</v>
      </c>
    </row>
    <row r="3628" spans="1:21">
      <c r="A3628" t="s">
        <v>8541</v>
      </c>
      <c r="B3628" s="2">
        <v>45859</v>
      </c>
      <c r="C3628" t="s">
        <v>33</v>
      </c>
      <c r="D3628">
        <v>34</v>
      </c>
      <c r="E3628" t="s">
        <v>39</v>
      </c>
      <c r="F3628">
        <v>0</v>
      </c>
      <c r="G3628">
        <v>3</v>
      </c>
      <c r="H3628" t="s">
        <v>24</v>
      </c>
      <c r="I3628">
        <v>4363</v>
      </c>
      <c r="J3628">
        <v>0</v>
      </c>
      <c r="K3628">
        <v>1</v>
      </c>
      <c r="L3628" t="s">
        <v>15568</v>
      </c>
      <c r="M3628" t="s">
        <v>23</v>
      </c>
      <c r="N3628" t="s">
        <v>23</v>
      </c>
      <c r="O3628" t="s">
        <v>25</v>
      </c>
      <c r="P3628" t="s">
        <v>26</v>
      </c>
      <c r="Q3628" t="s">
        <v>27</v>
      </c>
      <c r="R3628">
        <v>79.2</v>
      </c>
      <c r="S3628">
        <v>99.26</v>
      </c>
      <c r="T3628" t="s">
        <v>30</v>
      </c>
      <c r="U3628" t="s">
        <v>69</v>
      </c>
    </row>
    <row r="3629" spans="1:21">
      <c r="A3629" t="s">
        <v>8542</v>
      </c>
      <c r="B3629" s="2">
        <v>45084</v>
      </c>
      <c r="C3629" t="s">
        <v>33</v>
      </c>
      <c r="D3629">
        <v>69</v>
      </c>
      <c r="E3629" t="s">
        <v>39</v>
      </c>
      <c r="F3629">
        <v>0</v>
      </c>
      <c r="G3629">
        <v>3</v>
      </c>
      <c r="H3629" t="s">
        <v>24</v>
      </c>
      <c r="I3629">
        <v>5154</v>
      </c>
      <c r="J3629">
        <v>0</v>
      </c>
      <c r="K3629">
        <v>26</v>
      </c>
      <c r="L3629" t="s">
        <v>40</v>
      </c>
      <c r="M3629" t="s">
        <v>23</v>
      </c>
      <c r="N3629" t="s">
        <v>23</v>
      </c>
      <c r="O3629" t="s">
        <v>25</v>
      </c>
      <c r="P3629" t="s">
        <v>26</v>
      </c>
      <c r="Q3629" t="s">
        <v>27</v>
      </c>
      <c r="R3629">
        <v>91.25</v>
      </c>
      <c r="S3629">
        <v>3253.74</v>
      </c>
      <c r="T3629" t="s">
        <v>36</v>
      </c>
      <c r="U3629" t="s">
        <v>46</v>
      </c>
    </row>
    <row r="3630" spans="1:21">
      <c r="A3630" t="s">
        <v>8544</v>
      </c>
      <c r="B3630" s="2">
        <v>43910</v>
      </c>
      <c r="C3630" t="s">
        <v>33</v>
      </c>
      <c r="D3630">
        <v>79</v>
      </c>
      <c r="E3630" t="s">
        <v>39</v>
      </c>
      <c r="F3630">
        <v>0</v>
      </c>
      <c r="G3630">
        <v>3</v>
      </c>
      <c r="H3630" t="s">
        <v>3686</v>
      </c>
      <c r="I3630">
        <v>5693</v>
      </c>
      <c r="J3630">
        <v>0</v>
      </c>
      <c r="K3630">
        <v>65</v>
      </c>
      <c r="L3630" t="s">
        <v>142</v>
      </c>
      <c r="M3630" t="s">
        <v>39</v>
      </c>
      <c r="N3630" t="s">
        <v>23</v>
      </c>
      <c r="O3630" t="s">
        <v>56</v>
      </c>
      <c r="P3630" t="s">
        <v>164</v>
      </c>
      <c r="Q3630" t="s">
        <v>27</v>
      </c>
      <c r="R3630">
        <v>53.5</v>
      </c>
      <c r="S3630">
        <v>3517.9</v>
      </c>
    </row>
    <row r="3631" spans="1:21">
      <c r="A3631" t="s">
        <v>8546</v>
      </c>
      <c r="B3631" s="2">
        <v>44287</v>
      </c>
      <c r="C3631" t="s">
        <v>22</v>
      </c>
      <c r="D3631">
        <v>75</v>
      </c>
      <c r="E3631" t="s">
        <v>23</v>
      </c>
      <c r="F3631">
        <v>1</v>
      </c>
      <c r="G3631">
        <v>3</v>
      </c>
      <c r="H3631" t="s">
        <v>3686</v>
      </c>
      <c r="I3631">
        <v>6090</v>
      </c>
      <c r="J3631">
        <v>1</v>
      </c>
      <c r="K3631">
        <v>52</v>
      </c>
      <c r="L3631" t="s">
        <v>15568</v>
      </c>
      <c r="M3631" t="s">
        <v>23</v>
      </c>
      <c r="N3631" t="s">
        <v>23</v>
      </c>
      <c r="O3631" t="s">
        <v>49</v>
      </c>
      <c r="P3631" t="s">
        <v>202</v>
      </c>
      <c r="Q3631" t="s">
        <v>27</v>
      </c>
      <c r="R3631">
        <v>80.849999999999994</v>
      </c>
      <c r="S3631">
        <v>4445.63</v>
      </c>
    </row>
    <row r="3632" spans="1:21">
      <c r="A3632" t="s">
        <v>8548</v>
      </c>
      <c r="B3632" s="2">
        <v>44473</v>
      </c>
      <c r="C3632" t="s">
        <v>33</v>
      </c>
      <c r="D3632">
        <v>72</v>
      </c>
      <c r="E3632" t="s">
        <v>39</v>
      </c>
      <c r="F3632">
        <v>0</v>
      </c>
      <c r="G3632">
        <v>3</v>
      </c>
      <c r="H3632" t="s">
        <v>3686</v>
      </c>
      <c r="I3632">
        <v>4103</v>
      </c>
      <c r="J3632">
        <v>0</v>
      </c>
      <c r="K3632">
        <v>46</v>
      </c>
      <c r="L3632" t="s">
        <v>142</v>
      </c>
      <c r="M3632" t="s">
        <v>23</v>
      </c>
      <c r="N3632" t="s">
        <v>23</v>
      </c>
      <c r="O3632" t="s">
        <v>25</v>
      </c>
      <c r="P3632" t="s">
        <v>164</v>
      </c>
      <c r="Q3632" t="s">
        <v>27</v>
      </c>
      <c r="R3632">
        <v>104.45</v>
      </c>
      <c r="S3632">
        <v>6720.89</v>
      </c>
    </row>
    <row r="3633" spans="1:21">
      <c r="A3633" t="s">
        <v>8550</v>
      </c>
      <c r="B3633" s="2">
        <v>44033</v>
      </c>
      <c r="C3633" t="s">
        <v>33</v>
      </c>
      <c r="D3633">
        <v>65</v>
      </c>
      <c r="E3633" t="s">
        <v>23</v>
      </c>
      <c r="F3633">
        <v>0</v>
      </c>
      <c r="G3633">
        <v>3</v>
      </c>
      <c r="H3633" t="s">
        <v>3686</v>
      </c>
      <c r="I3633">
        <v>5274</v>
      </c>
      <c r="J3633">
        <v>1</v>
      </c>
      <c r="K3633">
        <v>61</v>
      </c>
      <c r="L3633" t="s">
        <v>15568</v>
      </c>
      <c r="M3633" t="s">
        <v>23</v>
      </c>
      <c r="N3633" t="s">
        <v>23</v>
      </c>
      <c r="O3633" t="s">
        <v>25</v>
      </c>
      <c r="P3633" t="s">
        <v>26</v>
      </c>
      <c r="Q3633" t="s">
        <v>50</v>
      </c>
      <c r="R3633">
        <v>94.2</v>
      </c>
      <c r="S3633">
        <v>7954.2</v>
      </c>
    </row>
    <row r="3634" spans="1:21">
      <c r="A3634" t="s">
        <v>8552</v>
      </c>
      <c r="B3634" s="2">
        <v>45824</v>
      </c>
      <c r="C3634" t="s">
        <v>22</v>
      </c>
      <c r="D3634">
        <v>77</v>
      </c>
      <c r="E3634" t="s">
        <v>39</v>
      </c>
      <c r="F3634">
        <v>0</v>
      </c>
      <c r="G3634">
        <v>3</v>
      </c>
      <c r="H3634" t="s">
        <v>24</v>
      </c>
      <c r="I3634">
        <v>2570</v>
      </c>
      <c r="J3634">
        <v>0</v>
      </c>
      <c r="K3634">
        <v>2</v>
      </c>
      <c r="L3634" t="s">
        <v>48</v>
      </c>
      <c r="M3634" t="s">
        <v>23</v>
      </c>
      <c r="N3634" t="s">
        <v>23</v>
      </c>
      <c r="O3634" t="s">
        <v>49</v>
      </c>
      <c r="P3634" t="s">
        <v>26</v>
      </c>
      <c r="Q3634" t="s">
        <v>27</v>
      </c>
      <c r="R3634">
        <v>44.35</v>
      </c>
      <c r="S3634">
        <v>174.93</v>
      </c>
      <c r="T3634" t="s">
        <v>43</v>
      </c>
      <c r="U3634" t="s">
        <v>44</v>
      </c>
    </row>
    <row r="3635" spans="1:21">
      <c r="A3635" t="s">
        <v>8554</v>
      </c>
      <c r="B3635" s="2">
        <v>45832</v>
      </c>
      <c r="C3635" t="s">
        <v>22</v>
      </c>
      <c r="D3635">
        <v>45</v>
      </c>
      <c r="E3635" t="s">
        <v>39</v>
      </c>
      <c r="F3635">
        <v>0</v>
      </c>
      <c r="G3635">
        <v>3</v>
      </c>
      <c r="H3635" t="s">
        <v>24</v>
      </c>
      <c r="I3635">
        <v>2667</v>
      </c>
      <c r="J3635">
        <v>0</v>
      </c>
      <c r="K3635">
        <v>2</v>
      </c>
      <c r="L3635" t="s">
        <v>15568</v>
      </c>
      <c r="M3635" t="s">
        <v>23</v>
      </c>
      <c r="N3635" t="s">
        <v>23</v>
      </c>
      <c r="O3635" t="s">
        <v>49</v>
      </c>
      <c r="P3635" t="s">
        <v>26</v>
      </c>
      <c r="Q3635" t="s">
        <v>50</v>
      </c>
      <c r="R3635">
        <v>46</v>
      </c>
      <c r="S3635">
        <v>184.12</v>
      </c>
      <c r="T3635" t="s">
        <v>43</v>
      </c>
      <c r="U3635" t="s">
        <v>44</v>
      </c>
    </row>
    <row r="3636" spans="1:21">
      <c r="A3636" t="s">
        <v>8556</v>
      </c>
      <c r="B3636" s="2">
        <v>45824</v>
      </c>
      <c r="C3636" t="s">
        <v>33</v>
      </c>
      <c r="D3636">
        <v>19</v>
      </c>
      <c r="E3636" t="s">
        <v>39</v>
      </c>
      <c r="F3636">
        <v>0</v>
      </c>
      <c r="G3636">
        <v>3</v>
      </c>
      <c r="H3636" t="s">
        <v>24</v>
      </c>
      <c r="I3636">
        <v>4157</v>
      </c>
      <c r="J3636">
        <v>0</v>
      </c>
      <c r="K3636">
        <v>2</v>
      </c>
      <c r="L3636" t="s">
        <v>48</v>
      </c>
      <c r="M3636" t="s">
        <v>23</v>
      </c>
      <c r="N3636" t="s">
        <v>23</v>
      </c>
      <c r="O3636" t="s">
        <v>25</v>
      </c>
      <c r="P3636" t="s">
        <v>26</v>
      </c>
      <c r="Q3636" t="s">
        <v>27</v>
      </c>
      <c r="R3636">
        <v>90.4</v>
      </c>
      <c r="S3636">
        <v>189.26</v>
      </c>
      <c r="T3636" t="s">
        <v>43</v>
      </c>
      <c r="U3636" t="s">
        <v>44</v>
      </c>
    </row>
    <row r="3637" spans="1:21">
      <c r="A3637" t="s">
        <v>8558</v>
      </c>
      <c r="B3637" s="2">
        <v>44060</v>
      </c>
      <c r="C3637" t="s">
        <v>22</v>
      </c>
      <c r="D3637">
        <v>47</v>
      </c>
      <c r="E3637" t="s">
        <v>23</v>
      </c>
      <c r="F3637">
        <v>0</v>
      </c>
      <c r="G3637">
        <v>3</v>
      </c>
      <c r="H3637" t="s">
        <v>24</v>
      </c>
      <c r="I3637">
        <v>4111</v>
      </c>
      <c r="J3637">
        <v>1</v>
      </c>
      <c r="K3637">
        <v>60</v>
      </c>
      <c r="L3637" t="s">
        <v>142</v>
      </c>
      <c r="M3637" t="s">
        <v>23</v>
      </c>
      <c r="N3637" t="s">
        <v>23</v>
      </c>
      <c r="O3637" t="s">
        <v>25</v>
      </c>
      <c r="P3637" t="s">
        <v>202</v>
      </c>
      <c r="Q3637" t="s">
        <v>27</v>
      </c>
      <c r="R3637">
        <v>90.95</v>
      </c>
      <c r="S3637">
        <v>7448.4</v>
      </c>
      <c r="T3637" t="s">
        <v>43</v>
      </c>
      <c r="U3637" t="s">
        <v>149</v>
      </c>
    </row>
    <row r="3638" spans="1:21">
      <c r="A3638" t="s">
        <v>8560</v>
      </c>
      <c r="B3638" s="2">
        <v>44100</v>
      </c>
      <c r="C3638" t="s">
        <v>22</v>
      </c>
      <c r="D3638">
        <v>21</v>
      </c>
      <c r="E3638" t="s">
        <v>23</v>
      </c>
      <c r="F3638">
        <v>0</v>
      </c>
      <c r="G3638">
        <v>3</v>
      </c>
      <c r="H3638" t="s">
        <v>24</v>
      </c>
      <c r="I3638">
        <v>6098</v>
      </c>
      <c r="J3638">
        <v>1</v>
      </c>
      <c r="K3638">
        <v>59</v>
      </c>
      <c r="L3638" t="s">
        <v>142</v>
      </c>
      <c r="M3638" t="s">
        <v>23</v>
      </c>
      <c r="N3638" t="s">
        <v>23</v>
      </c>
      <c r="O3638" t="s">
        <v>25</v>
      </c>
      <c r="P3638" t="s">
        <v>202</v>
      </c>
      <c r="Q3638" t="s">
        <v>27</v>
      </c>
      <c r="R3638">
        <v>99.5</v>
      </c>
      <c r="S3638">
        <v>6595.94</v>
      </c>
      <c r="T3638" t="s">
        <v>30</v>
      </c>
      <c r="U3638" t="s">
        <v>106</v>
      </c>
    </row>
    <row r="3639" spans="1:21">
      <c r="A3639" t="s">
        <v>8562</v>
      </c>
      <c r="B3639" s="2">
        <v>45760</v>
      </c>
      <c r="C3639" t="s">
        <v>33</v>
      </c>
      <c r="D3639">
        <v>33</v>
      </c>
      <c r="E3639" t="s">
        <v>39</v>
      </c>
      <c r="F3639">
        <v>0</v>
      </c>
      <c r="G3639">
        <v>3</v>
      </c>
      <c r="H3639" t="s">
        <v>24</v>
      </c>
      <c r="I3639">
        <v>5984</v>
      </c>
      <c r="J3639">
        <v>0</v>
      </c>
      <c r="K3639">
        <v>4</v>
      </c>
      <c r="L3639" t="s">
        <v>15568</v>
      </c>
      <c r="M3639" t="s">
        <v>23</v>
      </c>
      <c r="N3639" t="s">
        <v>39</v>
      </c>
      <c r="P3639" t="s">
        <v>26</v>
      </c>
      <c r="Q3639" t="s">
        <v>50</v>
      </c>
      <c r="R3639">
        <v>20.350000000000001</v>
      </c>
      <c r="S3639">
        <v>228.14</v>
      </c>
      <c r="T3639" t="s">
        <v>36</v>
      </c>
      <c r="U3639" t="s">
        <v>46</v>
      </c>
    </row>
    <row r="3640" spans="1:21">
      <c r="A3640" t="s">
        <v>8564</v>
      </c>
      <c r="B3640" s="2">
        <v>45764</v>
      </c>
      <c r="C3640" t="s">
        <v>33</v>
      </c>
      <c r="D3640">
        <v>35</v>
      </c>
      <c r="E3640" t="s">
        <v>39</v>
      </c>
      <c r="F3640">
        <v>0</v>
      </c>
      <c r="G3640">
        <v>3</v>
      </c>
      <c r="H3640" t="s">
        <v>24</v>
      </c>
      <c r="I3640">
        <v>5274</v>
      </c>
      <c r="J3640">
        <v>0</v>
      </c>
      <c r="K3640">
        <v>4</v>
      </c>
      <c r="L3640" t="s">
        <v>48</v>
      </c>
      <c r="M3640" t="s">
        <v>23</v>
      </c>
      <c r="N3640" t="s">
        <v>23</v>
      </c>
      <c r="O3640" t="s">
        <v>49</v>
      </c>
      <c r="P3640" t="s">
        <v>26</v>
      </c>
      <c r="Q3640" t="s">
        <v>27</v>
      </c>
      <c r="R3640">
        <v>68.650000000000006</v>
      </c>
      <c r="S3640">
        <v>303.81</v>
      </c>
      <c r="T3640" t="s">
        <v>43</v>
      </c>
      <c r="U3640" t="s">
        <v>1397</v>
      </c>
    </row>
    <row r="3641" spans="1:21">
      <c r="A3641" t="s">
        <v>8566</v>
      </c>
      <c r="B3641" s="2">
        <v>45546</v>
      </c>
      <c r="C3641" t="s">
        <v>33</v>
      </c>
      <c r="D3641">
        <v>51</v>
      </c>
      <c r="E3641" t="s">
        <v>39</v>
      </c>
      <c r="F3641">
        <v>0</v>
      </c>
      <c r="G3641">
        <v>3</v>
      </c>
      <c r="H3641" t="s">
        <v>24</v>
      </c>
      <c r="I3641">
        <v>2291</v>
      </c>
      <c r="J3641">
        <v>0</v>
      </c>
      <c r="K3641">
        <v>11</v>
      </c>
      <c r="L3641" t="s">
        <v>15568</v>
      </c>
      <c r="M3641" t="s">
        <v>23</v>
      </c>
      <c r="N3641" t="s">
        <v>23</v>
      </c>
      <c r="O3641" t="s">
        <v>25</v>
      </c>
      <c r="P3641" t="s">
        <v>26</v>
      </c>
      <c r="Q3641" t="s">
        <v>27</v>
      </c>
      <c r="R3641">
        <v>76.5</v>
      </c>
      <c r="S3641">
        <v>1009.55</v>
      </c>
      <c r="T3641" t="s">
        <v>64</v>
      </c>
      <c r="U3641" t="s">
        <v>234</v>
      </c>
    </row>
    <row r="3642" spans="1:21">
      <c r="A3642" t="s">
        <v>8568</v>
      </c>
      <c r="B3642" s="2">
        <v>45739</v>
      </c>
      <c r="C3642" t="s">
        <v>22</v>
      </c>
      <c r="D3642">
        <v>48</v>
      </c>
      <c r="E3642" t="s">
        <v>39</v>
      </c>
      <c r="F3642">
        <v>0</v>
      </c>
      <c r="G3642">
        <v>3</v>
      </c>
      <c r="H3642" t="s">
        <v>24</v>
      </c>
      <c r="I3642">
        <v>3131</v>
      </c>
      <c r="J3642">
        <v>0</v>
      </c>
      <c r="K3642">
        <v>5</v>
      </c>
      <c r="L3642" t="s">
        <v>48</v>
      </c>
      <c r="M3642" t="s">
        <v>23</v>
      </c>
      <c r="N3642" t="s">
        <v>23</v>
      </c>
      <c r="O3642" t="s">
        <v>25</v>
      </c>
      <c r="P3642" t="s">
        <v>26</v>
      </c>
      <c r="Q3642" t="s">
        <v>84</v>
      </c>
      <c r="R3642">
        <v>104.1</v>
      </c>
      <c r="S3642">
        <v>736.35</v>
      </c>
      <c r="T3642" t="s">
        <v>43</v>
      </c>
      <c r="U3642" t="s">
        <v>149</v>
      </c>
    </row>
    <row r="3643" spans="1:21">
      <c r="A3643" t="s">
        <v>8570</v>
      </c>
      <c r="B3643" s="2">
        <v>44869</v>
      </c>
      <c r="C3643" t="s">
        <v>33</v>
      </c>
      <c r="D3643">
        <v>43</v>
      </c>
      <c r="E3643" t="s">
        <v>23</v>
      </c>
      <c r="F3643">
        <v>0</v>
      </c>
      <c r="G3643">
        <v>3</v>
      </c>
      <c r="H3643" t="s">
        <v>24</v>
      </c>
      <c r="I3643">
        <v>5080</v>
      </c>
      <c r="J3643">
        <v>5</v>
      </c>
      <c r="K3643">
        <v>33</v>
      </c>
      <c r="L3643" t="s">
        <v>15568</v>
      </c>
      <c r="M3643" t="s">
        <v>23</v>
      </c>
      <c r="N3643" t="s">
        <v>23</v>
      </c>
      <c r="O3643" t="s">
        <v>25</v>
      </c>
      <c r="P3643" t="s">
        <v>202</v>
      </c>
      <c r="Q3643" t="s">
        <v>27</v>
      </c>
      <c r="R3643">
        <v>93.8</v>
      </c>
      <c r="S3643">
        <v>3785.16</v>
      </c>
      <c r="T3643" t="s">
        <v>36</v>
      </c>
      <c r="U3643" t="s">
        <v>46</v>
      </c>
    </row>
    <row r="3644" spans="1:21">
      <c r="A3644" t="s">
        <v>8572</v>
      </c>
      <c r="B3644" s="2">
        <v>44787</v>
      </c>
      <c r="C3644" t="s">
        <v>22</v>
      </c>
      <c r="D3644">
        <v>48</v>
      </c>
      <c r="E3644" t="s">
        <v>39</v>
      </c>
      <c r="F3644">
        <v>0</v>
      </c>
      <c r="G3644">
        <v>3</v>
      </c>
      <c r="H3644" t="s">
        <v>24</v>
      </c>
      <c r="I3644">
        <v>5272</v>
      </c>
      <c r="J3644">
        <v>0</v>
      </c>
      <c r="K3644">
        <v>36</v>
      </c>
      <c r="L3644" t="s">
        <v>40</v>
      </c>
      <c r="M3644" t="s">
        <v>23</v>
      </c>
      <c r="N3644" t="s">
        <v>23</v>
      </c>
      <c r="O3644" t="s">
        <v>25</v>
      </c>
      <c r="P3644" t="s">
        <v>26</v>
      </c>
      <c r="Q3644" t="s">
        <v>27</v>
      </c>
      <c r="R3644">
        <v>84.75</v>
      </c>
      <c r="S3644">
        <v>4633.07</v>
      </c>
      <c r="T3644" t="s">
        <v>30</v>
      </c>
      <c r="U3644" t="s">
        <v>69</v>
      </c>
    </row>
    <row r="3645" spans="1:21">
      <c r="A3645" t="s">
        <v>8574</v>
      </c>
      <c r="B3645" s="2">
        <v>45459</v>
      </c>
      <c r="C3645" t="s">
        <v>22</v>
      </c>
      <c r="D3645">
        <v>22</v>
      </c>
      <c r="E3645" t="s">
        <v>23</v>
      </c>
      <c r="F3645">
        <v>0</v>
      </c>
      <c r="G3645">
        <v>3</v>
      </c>
      <c r="H3645" t="s">
        <v>24</v>
      </c>
      <c r="I3645">
        <v>5360</v>
      </c>
      <c r="J3645">
        <v>1</v>
      </c>
      <c r="K3645">
        <v>14</v>
      </c>
      <c r="L3645" t="s">
        <v>97</v>
      </c>
      <c r="M3645" t="s">
        <v>39</v>
      </c>
      <c r="N3645" t="s">
        <v>23</v>
      </c>
      <c r="O3645" t="s">
        <v>49</v>
      </c>
      <c r="P3645" t="s">
        <v>26</v>
      </c>
      <c r="Q3645" t="s">
        <v>27</v>
      </c>
      <c r="R3645">
        <v>46.35</v>
      </c>
      <c r="S3645">
        <v>667.7</v>
      </c>
      <c r="T3645" t="s">
        <v>36</v>
      </c>
      <c r="U3645" t="s">
        <v>37</v>
      </c>
    </row>
    <row r="3646" spans="1:21">
      <c r="A3646" t="s">
        <v>8577</v>
      </c>
      <c r="B3646" s="2">
        <v>45787</v>
      </c>
      <c r="C3646" t="s">
        <v>33</v>
      </c>
      <c r="D3646">
        <v>53</v>
      </c>
      <c r="E3646" t="s">
        <v>23</v>
      </c>
      <c r="F3646">
        <v>0</v>
      </c>
      <c r="G3646">
        <v>3</v>
      </c>
      <c r="H3646" t="s">
        <v>24</v>
      </c>
      <c r="I3646">
        <v>5646</v>
      </c>
      <c r="J3646">
        <v>1</v>
      </c>
      <c r="K3646">
        <v>3</v>
      </c>
      <c r="L3646" t="s">
        <v>15568</v>
      </c>
      <c r="M3646" t="s">
        <v>23</v>
      </c>
      <c r="N3646" t="s">
        <v>23</v>
      </c>
      <c r="O3646" t="s">
        <v>25</v>
      </c>
      <c r="P3646" t="s">
        <v>26</v>
      </c>
      <c r="Q3646" t="s">
        <v>50</v>
      </c>
      <c r="R3646">
        <v>91.5</v>
      </c>
      <c r="S3646">
        <v>347.78</v>
      </c>
      <c r="T3646" t="s">
        <v>30</v>
      </c>
      <c r="U3646" t="s">
        <v>103</v>
      </c>
    </row>
    <row r="3647" spans="1:21">
      <c r="A3647" t="s">
        <v>8579</v>
      </c>
      <c r="B3647" s="2">
        <v>45839</v>
      </c>
      <c r="C3647" t="s">
        <v>33</v>
      </c>
      <c r="D3647">
        <v>33</v>
      </c>
      <c r="E3647" t="s">
        <v>39</v>
      </c>
      <c r="F3647">
        <v>0</v>
      </c>
      <c r="G3647">
        <v>3</v>
      </c>
      <c r="H3647" t="s">
        <v>24</v>
      </c>
      <c r="I3647">
        <v>3238</v>
      </c>
      <c r="J3647">
        <v>0</v>
      </c>
      <c r="K3647">
        <v>1</v>
      </c>
      <c r="L3647" t="s">
        <v>48</v>
      </c>
      <c r="M3647" t="s">
        <v>23</v>
      </c>
      <c r="N3647" t="s">
        <v>23</v>
      </c>
      <c r="O3647" t="s">
        <v>56</v>
      </c>
      <c r="P3647" t="s">
        <v>26</v>
      </c>
      <c r="Q3647" t="s">
        <v>50</v>
      </c>
      <c r="R3647">
        <v>43.95</v>
      </c>
      <c r="S3647">
        <v>78.430000000000007</v>
      </c>
      <c r="T3647" t="s">
        <v>36</v>
      </c>
      <c r="U3647" t="s">
        <v>37</v>
      </c>
    </row>
    <row r="3648" spans="1:21">
      <c r="A3648" t="s">
        <v>8581</v>
      </c>
      <c r="B3648" s="2">
        <v>45479</v>
      </c>
      <c r="C3648" t="s">
        <v>22</v>
      </c>
      <c r="D3648">
        <v>55</v>
      </c>
      <c r="E3648" t="s">
        <v>23</v>
      </c>
      <c r="F3648">
        <v>2</v>
      </c>
      <c r="G3648">
        <v>3</v>
      </c>
      <c r="H3648" t="s">
        <v>3686</v>
      </c>
      <c r="I3648">
        <v>5764</v>
      </c>
      <c r="J3648">
        <v>1</v>
      </c>
      <c r="K3648">
        <v>13</v>
      </c>
      <c r="L3648" t="s">
        <v>97</v>
      </c>
      <c r="M3648" t="s">
        <v>23</v>
      </c>
      <c r="N3648" t="s">
        <v>23</v>
      </c>
      <c r="O3648" t="s">
        <v>49</v>
      </c>
      <c r="P3648" t="s">
        <v>26</v>
      </c>
      <c r="Q3648" t="s">
        <v>84</v>
      </c>
      <c r="R3648">
        <v>49.95</v>
      </c>
      <c r="S3648">
        <v>1123.29</v>
      </c>
    </row>
    <row r="3649" spans="1:19">
      <c r="A3649" t="s">
        <v>8583</v>
      </c>
      <c r="B3649" s="2">
        <v>43689</v>
      </c>
      <c r="C3649" t="s">
        <v>22</v>
      </c>
      <c r="D3649">
        <v>37</v>
      </c>
      <c r="E3649" t="s">
        <v>23</v>
      </c>
      <c r="F3649">
        <v>0</v>
      </c>
      <c r="G3649">
        <v>3</v>
      </c>
      <c r="H3649" t="s">
        <v>3686</v>
      </c>
      <c r="I3649">
        <v>6016</v>
      </c>
      <c r="J3649">
        <v>2</v>
      </c>
      <c r="K3649">
        <v>72</v>
      </c>
      <c r="L3649" t="s">
        <v>316</v>
      </c>
      <c r="M3649" t="s">
        <v>23</v>
      </c>
      <c r="N3649" t="s">
        <v>23</v>
      </c>
      <c r="O3649" t="s">
        <v>25</v>
      </c>
      <c r="P3649" t="s">
        <v>202</v>
      </c>
      <c r="Q3649" t="s">
        <v>27</v>
      </c>
      <c r="R3649">
        <v>89.7</v>
      </c>
      <c r="S3649">
        <v>7421.99</v>
      </c>
    </row>
    <row r="3650" spans="1:19">
      <c r="A3650" t="s">
        <v>8585</v>
      </c>
      <c r="B3650" s="2">
        <v>45024</v>
      </c>
      <c r="C3650" t="s">
        <v>22</v>
      </c>
      <c r="D3650">
        <v>32</v>
      </c>
      <c r="E3650" t="s">
        <v>23</v>
      </c>
      <c r="F3650">
        <v>0</v>
      </c>
      <c r="G3650">
        <v>3</v>
      </c>
      <c r="H3650" t="s">
        <v>3686</v>
      </c>
      <c r="I3650">
        <v>3851</v>
      </c>
      <c r="J3650">
        <v>7</v>
      </c>
      <c r="K3650">
        <v>28</v>
      </c>
      <c r="L3650" t="s">
        <v>40</v>
      </c>
      <c r="M3650" t="s">
        <v>23</v>
      </c>
      <c r="N3650" t="s">
        <v>23</v>
      </c>
      <c r="O3650" t="s">
        <v>56</v>
      </c>
      <c r="P3650" t="s">
        <v>26</v>
      </c>
      <c r="Q3650" t="s">
        <v>84</v>
      </c>
      <c r="R3650">
        <v>60.9</v>
      </c>
      <c r="S3650">
        <v>2593.73</v>
      </c>
    </row>
    <row r="3651" spans="1:19">
      <c r="A3651" t="s">
        <v>8587</v>
      </c>
      <c r="B3651" s="2">
        <v>43687</v>
      </c>
      <c r="C3651" t="s">
        <v>22</v>
      </c>
      <c r="D3651">
        <v>32</v>
      </c>
      <c r="E3651" t="s">
        <v>23</v>
      </c>
      <c r="F3651">
        <v>0</v>
      </c>
      <c r="G3651">
        <v>3</v>
      </c>
      <c r="H3651" t="s">
        <v>3686</v>
      </c>
      <c r="I3651">
        <v>6322</v>
      </c>
      <c r="J3651">
        <v>5</v>
      </c>
      <c r="K3651">
        <v>72</v>
      </c>
      <c r="L3651" t="s">
        <v>15568</v>
      </c>
      <c r="M3651" t="s">
        <v>23</v>
      </c>
      <c r="N3651" t="s">
        <v>23</v>
      </c>
      <c r="O3651" t="s">
        <v>49</v>
      </c>
      <c r="P3651" t="s">
        <v>164</v>
      </c>
      <c r="Q3651" t="s">
        <v>27</v>
      </c>
      <c r="R3651">
        <v>85.15</v>
      </c>
      <c r="S3651">
        <v>8646.1200000000008</v>
      </c>
    </row>
    <row r="3652" spans="1:19">
      <c r="A3652" t="s">
        <v>8589</v>
      </c>
      <c r="B3652" s="2">
        <v>45778</v>
      </c>
      <c r="C3652" t="s">
        <v>22</v>
      </c>
      <c r="D3652">
        <v>19</v>
      </c>
      <c r="E3652" t="s">
        <v>39</v>
      </c>
      <c r="F3652">
        <v>0</v>
      </c>
      <c r="G3652">
        <v>3</v>
      </c>
      <c r="H3652" t="s">
        <v>3751</v>
      </c>
      <c r="I3652">
        <v>2166</v>
      </c>
      <c r="J3652">
        <v>0</v>
      </c>
      <c r="K3652">
        <v>3</v>
      </c>
      <c r="L3652" t="s">
        <v>15568</v>
      </c>
      <c r="M3652" t="s">
        <v>23</v>
      </c>
      <c r="N3652" t="s">
        <v>23</v>
      </c>
      <c r="O3652" t="s">
        <v>56</v>
      </c>
      <c r="P3652" t="s">
        <v>26</v>
      </c>
      <c r="Q3652" t="s">
        <v>50</v>
      </c>
      <c r="R3652">
        <v>50.25</v>
      </c>
      <c r="S3652">
        <v>236.87</v>
      </c>
    </row>
    <row r="3653" spans="1:19">
      <c r="A3653" t="s">
        <v>8591</v>
      </c>
      <c r="B3653" s="2">
        <v>45567</v>
      </c>
      <c r="C3653" t="s">
        <v>22</v>
      </c>
      <c r="D3653">
        <v>35</v>
      </c>
      <c r="E3653" t="s">
        <v>39</v>
      </c>
      <c r="F3653">
        <v>0</v>
      </c>
      <c r="G3653">
        <v>3</v>
      </c>
      <c r="H3653" t="s">
        <v>3686</v>
      </c>
      <c r="I3653">
        <v>3415</v>
      </c>
      <c r="J3653">
        <v>0</v>
      </c>
      <c r="K3653">
        <v>10</v>
      </c>
      <c r="L3653" t="s">
        <v>97</v>
      </c>
      <c r="M3653" t="s">
        <v>23</v>
      </c>
      <c r="N3653" t="s">
        <v>23</v>
      </c>
      <c r="O3653" t="s">
        <v>49</v>
      </c>
      <c r="P3653" t="s">
        <v>26</v>
      </c>
      <c r="Q3653" t="s">
        <v>27</v>
      </c>
      <c r="R3653">
        <v>62.25</v>
      </c>
      <c r="S3653">
        <v>689.45</v>
      </c>
    </row>
    <row r="3654" spans="1:19">
      <c r="A3654" t="s">
        <v>8593</v>
      </c>
      <c r="B3654" s="2">
        <v>44904</v>
      </c>
      <c r="C3654" t="s">
        <v>33</v>
      </c>
      <c r="D3654">
        <v>32</v>
      </c>
      <c r="E3654" t="s">
        <v>23</v>
      </c>
      <c r="F3654">
        <v>0</v>
      </c>
      <c r="G3654">
        <v>3</v>
      </c>
      <c r="H3654" t="s">
        <v>3686</v>
      </c>
      <c r="I3654">
        <v>3131</v>
      </c>
      <c r="J3654">
        <v>6</v>
      </c>
      <c r="K3654">
        <v>32</v>
      </c>
      <c r="L3654" t="s">
        <v>40</v>
      </c>
      <c r="M3654" t="s">
        <v>23</v>
      </c>
      <c r="N3654" t="s">
        <v>23</v>
      </c>
      <c r="O3654" t="s">
        <v>25</v>
      </c>
      <c r="P3654" t="s">
        <v>26</v>
      </c>
      <c r="Q3654" t="s">
        <v>27</v>
      </c>
      <c r="R3654">
        <v>75.5</v>
      </c>
      <c r="S3654">
        <v>2942.3</v>
      </c>
    </row>
    <row r="3655" spans="1:19">
      <c r="A3655" t="s">
        <v>8595</v>
      </c>
      <c r="B3655" s="2">
        <v>44452</v>
      </c>
      <c r="C3655" t="s">
        <v>22</v>
      </c>
      <c r="D3655">
        <v>21</v>
      </c>
      <c r="E3655" t="s">
        <v>23</v>
      </c>
      <c r="F3655">
        <v>1</v>
      </c>
      <c r="G3655">
        <v>3</v>
      </c>
      <c r="H3655" t="s">
        <v>3686</v>
      </c>
      <c r="I3655">
        <v>3760</v>
      </c>
      <c r="J3655">
        <v>7</v>
      </c>
      <c r="K3655">
        <v>47</v>
      </c>
      <c r="L3655" t="s">
        <v>15568</v>
      </c>
      <c r="M3655" t="s">
        <v>23</v>
      </c>
      <c r="N3655" t="s">
        <v>23</v>
      </c>
      <c r="O3655" t="s">
        <v>25</v>
      </c>
      <c r="P3655" t="s">
        <v>26</v>
      </c>
      <c r="Q3655" t="s">
        <v>27</v>
      </c>
      <c r="R3655">
        <v>87.2</v>
      </c>
      <c r="S3655">
        <v>4068.68</v>
      </c>
    </row>
    <row r="3656" spans="1:19">
      <c r="A3656" t="s">
        <v>8597</v>
      </c>
      <c r="B3656" s="2">
        <v>44697</v>
      </c>
      <c r="C3656" t="s">
        <v>22</v>
      </c>
      <c r="D3656">
        <v>54</v>
      </c>
      <c r="E3656" t="s">
        <v>39</v>
      </c>
      <c r="F3656">
        <v>0</v>
      </c>
      <c r="G3656">
        <v>3</v>
      </c>
      <c r="H3656" t="s">
        <v>3686</v>
      </c>
      <c r="I3656">
        <v>3752</v>
      </c>
      <c r="J3656">
        <v>0</v>
      </c>
      <c r="K3656">
        <v>39</v>
      </c>
      <c r="L3656" t="s">
        <v>15568</v>
      </c>
      <c r="M3656" t="s">
        <v>39</v>
      </c>
      <c r="N3656" t="s">
        <v>23</v>
      </c>
      <c r="O3656" t="s">
        <v>49</v>
      </c>
      <c r="P3656" t="s">
        <v>202</v>
      </c>
      <c r="Q3656" t="s">
        <v>50</v>
      </c>
      <c r="R3656">
        <v>35.549999999999997</v>
      </c>
      <c r="S3656">
        <v>1309.1500000000001</v>
      </c>
    </row>
    <row r="3657" spans="1:19">
      <c r="A3657" t="s">
        <v>8599</v>
      </c>
      <c r="B3657" s="2">
        <v>43702</v>
      </c>
      <c r="C3657" t="s">
        <v>22</v>
      </c>
      <c r="D3657">
        <v>41</v>
      </c>
      <c r="E3657" t="s">
        <v>23</v>
      </c>
      <c r="F3657">
        <v>0</v>
      </c>
      <c r="G3657">
        <v>3</v>
      </c>
      <c r="H3657" t="s">
        <v>3686</v>
      </c>
      <c r="I3657">
        <v>5993</v>
      </c>
      <c r="J3657">
        <v>5</v>
      </c>
      <c r="K3657">
        <v>72</v>
      </c>
      <c r="L3657" t="s">
        <v>15568</v>
      </c>
      <c r="M3657" t="s">
        <v>23</v>
      </c>
      <c r="N3657" t="s">
        <v>23</v>
      </c>
      <c r="O3657" t="s">
        <v>56</v>
      </c>
      <c r="P3657" t="s">
        <v>164</v>
      </c>
      <c r="Q3657" t="s">
        <v>27</v>
      </c>
      <c r="R3657">
        <v>87.1</v>
      </c>
      <c r="S3657">
        <v>7095.54</v>
      </c>
    </row>
    <row r="3658" spans="1:19">
      <c r="A3658" t="s">
        <v>8601</v>
      </c>
      <c r="B3658" s="2">
        <v>44756</v>
      </c>
      <c r="C3658" t="s">
        <v>22</v>
      </c>
      <c r="D3658">
        <v>48</v>
      </c>
      <c r="E3658" t="s">
        <v>23</v>
      </c>
      <c r="F3658">
        <v>0</v>
      </c>
      <c r="G3658">
        <v>3</v>
      </c>
      <c r="H3658" t="s">
        <v>3686</v>
      </c>
      <c r="I3658">
        <v>3347</v>
      </c>
      <c r="J3658">
        <v>4</v>
      </c>
      <c r="K3658">
        <v>37</v>
      </c>
      <c r="L3658" t="s">
        <v>15568</v>
      </c>
      <c r="M3658" t="s">
        <v>23</v>
      </c>
      <c r="N3658" t="s">
        <v>23</v>
      </c>
      <c r="O3658" t="s">
        <v>25</v>
      </c>
      <c r="P3658" t="s">
        <v>26</v>
      </c>
      <c r="Q3658" t="s">
        <v>27</v>
      </c>
      <c r="R3658">
        <v>90.35</v>
      </c>
      <c r="S3658">
        <v>3827.93</v>
      </c>
    </row>
    <row r="3659" spans="1:19">
      <c r="A3659" t="s">
        <v>8603</v>
      </c>
      <c r="B3659" s="2">
        <v>45669</v>
      </c>
      <c r="C3659" t="s">
        <v>22</v>
      </c>
      <c r="D3659">
        <v>56</v>
      </c>
      <c r="E3659" t="s">
        <v>23</v>
      </c>
      <c r="F3659">
        <v>2</v>
      </c>
      <c r="G3659">
        <v>3</v>
      </c>
      <c r="H3659" t="s">
        <v>3686</v>
      </c>
      <c r="I3659">
        <v>3332</v>
      </c>
      <c r="J3659">
        <v>9</v>
      </c>
      <c r="K3659">
        <v>7</v>
      </c>
      <c r="L3659" t="s">
        <v>48</v>
      </c>
      <c r="M3659" t="s">
        <v>39</v>
      </c>
      <c r="N3659" t="s">
        <v>23</v>
      </c>
      <c r="O3659" t="s">
        <v>56</v>
      </c>
      <c r="P3659" t="s">
        <v>26</v>
      </c>
      <c r="Q3659" t="s">
        <v>50</v>
      </c>
      <c r="R3659">
        <v>58.85</v>
      </c>
      <c r="S3659">
        <v>465.7</v>
      </c>
    </row>
    <row r="3660" spans="1:19">
      <c r="A3660" t="s">
        <v>8606</v>
      </c>
      <c r="B3660" s="2">
        <v>43681</v>
      </c>
      <c r="C3660" t="s">
        <v>22</v>
      </c>
      <c r="D3660">
        <v>21</v>
      </c>
      <c r="E3660" t="s">
        <v>23</v>
      </c>
      <c r="F3660">
        <v>1</v>
      </c>
      <c r="G3660">
        <v>3</v>
      </c>
      <c r="H3660" t="s">
        <v>3686</v>
      </c>
      <c r="I3660">
        <v>5265</v>
      </c>
      <c r="J3660">
        <v>9</v>
      </c>
      <c r="K3660">
        <v>72</v>
      </c>
      <c r="L3660" t="s">
        <v>316</v>
      </c>
      <c r="M3660" t="s">
        <v>23</v>
      </c>
      <c r="N3660" t="s">
        <v>39</v>
      </c>
      <c r="P3660" t="s">
        <v>164</v>
      </c>
      <c r="Q3660" t="s">
        <v>27</v>
      </c>
      <c r="R3660">
        <v>20.3</v>
      </c>
      <c r="S3660">
        <v>3356.67</v>
      </c>
    </row>
    <row r="3661" spans="1:19">
      <c r="A3661" t="s">
        <v>8608</v>
      </c>
      <c r="B3661" s="2">
        <v>44989</v>
      </c>
      <c r="C3661" t="s">
        <v>22</v>
      </c>
      <c r="D3661">
        <v>29</v>
      </c>
      <c r="E3661" t="s">
        <v>23</v>
      </c>
      <c r="F3661">
        <v>3</v>
      </c>
      <c r="G3661">
        <v>3</v>
      </c>
      <c r="H3661" t="s">
        <v>3686</v>
      </c>
      <c r="I3661">
        <v>5517</v>
      </c>
      <c r="J3661">
        <v>9</v>
      </c>
      <c r="K3661">
        <v>29</v>
      </c>
      <c r="L3661" t="s">
        <v>15568</v>
      </c>
      <c r="M3661" t="s">
        <v>23</v>
      </c>
      <c r="N3661" t="s">
        <v>23</v>
      </c>
      <c r="O3661" t="s">
        <v>49</v>
      </c>
      <c r="P3661" t="s">
        <v>26</v>
      </c>
      <c r="Q3661" t="s">
        <v>50</v>
      </c>
      <c r="R3661">
        <v>60.2</v>
      </c>
      <c r="S3661">
        <v>1875.04</v>
      </c>
    </row>
    <row r="3662" spans="1:19">
      <c r="A3662" t="s">
        <v>8611</v>
      </c>
      <c r="B3662" s="2">
        <v>45634</v>
      </c>
      <c r="C3662" t="s">
        <v>33</v>
      </c>
      <c r="D3662">
        <v>28</v>
      </c>
      <c r="E3662" t="s">
        <v>23</v>
      </c>
      <c r="F3662">
        <v>0</v>
      </c>
      <c r="G3662">
        <v>3</v>
      </c>
      <c r="H3662" t="s">
        <v>3686</v>
      </c>
      <c r="I3662">
        <v>4969</v>
      </c>
      <c r="J3662">
        <v>4</v>
      </c>
      <c r="K3662">
        <v>8</v>
      </c>
      <c r="L3662" t="s">
        <v>48</v>
      </c>
      <c r="M3662" t="s">
        <v>23</v>
      </c>
      <c r="N3662" t="s">
        <v>23</v>
      </c>
      <c r="O3662" t="s">
        <v>25</v>
      </c>
      <c r="P3662" t="s">
        <v>26</v>
      </c>
      <c r="Q3662" t="s">
        <v>27</v>
      </c>
      <c r="R3662">
        <v>90.25</v>
      </c>
      <c r="S3662">
        <v>822.79</v>
      </c>
    </row>
    <row r="3663" spans="1:19">
      <c r="A3663" t="s">
        <v>8613</v>
      </c>
      <c r="B3663" s="2">
        <v>44152</v>
      </c>
      <c r="C3663" t="s">
        <v>33</v>
      </c>
      <c r="D3663">
        <v>54</v>
      </c>
      <c r="E3663" t="s">
        <v>23</v>
      </c>
      <c r="F3663">
        <v>1</v>
      </c>
      <c r="G3663">
        <v>3</v>
      </c>
      <c r="H3663" t="s">
        <v>3686</v>
      </c>
      <c r="I3663">
        <v>4491</v>
      </c>
      <c r="J3663">
        <v>3</v>
      </c>
      <c r="K3663">
        <v>57</v>
      </c>
      <c r="L3663" t="s">
        <v>15568</v>
      </c>
      <c r="M3663" t="s">
        <v>23</v>
      </c>
      <c r="N3663" t="s">
        <v>23</v>
      </c>
      <c r="O3663" t="s">
        <v>49</v>
      </c>
      <c r="P3663" t="s">
        <v>26</v>
      </c>
      <c r="Q3663" t="s">
        <v>27</v>
      </c>
      <c r="R3663">
        <v>65.2</v>
      </c>
      <c r="S3663">
        <v>3775.63</v>
      </c>
    </row>
    <row r="3664" spans="1:19">
      <c r="A3664" t="s">
        <v>8615</v>
      </c>
      <c r="B3664" s="2">
        <v>45119</v>
      </c>
      <c r="C3664" t="s">
        <v>33</v>
      </c>
      <c r="D3664">
        <v>35</v>
      </c>
      <c r="E3664" t="s">
        <v>39</v>
      </c>
      <c r="F3664">
        <v>0</v>
      </c>
      <c r="G3664">
        <v>3</v>
      </c>
      <c r="H3664" t="s">
        <v>3686</v>
      </c>
      <c r="I3664">
        <v>3695</v>
      </c>
      <c r="J3664">
        <v>0</v>
      </c>
      <c r="K3664">
        <v>25</v>
      </c>
      <c r="L3664" t="s">
        <v>15568</v>
      </c>
      <c r="M3664" t="s">
        <v>39</v>
      </c>
      <c r="N3664" t="s">
        <v>23</v>
      </c>
      <c r="O3664" t="s">
        <v>49</v>
      </c>
      <c r="P3664" t="s">
        <v>202</v>
      </c>
      <c r="Q3664" t="s">
        <v>27</v>
      </c>
      <c r="R3664">
        <v>61.05</v>
      </c>
      <c r="S3664">
        <v>1540.2</v>
      </c>
    </row>
    <row r="3665" spans="1:19">
      <c r="A3665" t="s">
        <v>8617</v>
      </c>
      <c r="B3665" s="2">
        <v>43728</v>
      </c>
      <c r="C3665" t="s">
        <v>22</v>
      </c>
      <c r="D3665">
        <v>31</v>
      </c>
      <c r="E3665" t="s">
        <v>39</v>
      </c>
      <c r="F3665">
        <v>0</v>
      </c>
      <c r="G3665">
        <v>3</v>
      </c>
      <c r="H3665" t="s">
        <v>3686</v>
      </c>
      <c r="I3665">
        <v>4094</v>
      </c>
      <c r="J3665">
        <v>0</v>
      </c>
      <c r="K3665">
        <v>71</v>
      </c>
      <c r="L3665" t="s">
        <v>15568</v>
      </c>
      <c r="M3665" t="s">
        <v>39</v>
      </c>
      <c r="N3665" t="s">
        <v>23</v>
      </c>
      <c r="O3665" t="s">
        <v>49</v>
      </c>
      <c r="P3665" t="s">
        <v>164</v>
      </c>
      <c r="Q3665" t="s">
        <v>27</v>
      </c>
      <c r="R3665">
        <v>53.95</v>
      </c>
      <c r="S3665">
        <v>3888.65</v>
      </c>
    </row>
    <row r="3666" spans="1:19">
      <c r="A3666" t="s">
        <v>8619</v>
      </c>
      <c r="B3666" s="2">
        <v>45841</v>
      </c>
      <c r="C3666" t="s">
        <v>22</v>
      </c>
      <c r="D3666">
        <v>46</v>
      </c>
      <c r="E3666" t="s">
        <v>39</v>
      </c>
      <c r="F3666">
        <v>3</v>
      </c>
      <c r="G3666">
        <v>3</v>
      </c>
      <c r="H3666" t="s">
        <v>3751</v>
      </c>
      <c r="I3666">
        <v>3383</v>
      </c>
      <c r="J3666">
        <v>0</v>
      </c>
      <c r="K3666">
        <v>1</v>
      </c>
      <c r="L3666" t="s">
        <v>15568</v>
      </c>
      <c r="M3666" t="s">
        <v>23</v>
      </c>
      <c r="N3666" t="s">
        <v>39</v>
      </c>
      <c r="P3666" t="s">
        <v>26</v>
      </c>
      <c r="Q3666" t="s">
        <v>50</v>
      </c>
      <c r="R3666">
        <v>19.2</v>
      </c>
      <c r="S3666">
        <v>37.090000000000003</v>
      </c>
    </row>
    <row r="3667" spans="1:19">
      <c r="A3667" t="s">
        <v>8621</v>
      </c>
      <c r="B3667" s="2">
        <v>45790</v>
      </c>
      <c r="C3667" t="s">
        <v>33</v>
      </c>
      <c r="D3667">
        <v>37</v>
      </c>
      <c r="E3667" t="s">
        <v>23</v>
      </c>
      <c r="F3667">
        <v>3</v>
      </c>
      <c r="G3667">
        <v>3</v>
      </c>
      <c r="H3667" t="s">
        <v>3751</v>
      </c>
      <c r="I3667">
        <v>4264</v>
      </c>
      <c r="J3667">
        <v>2</v>
      </c>
      <c r="K3667">
        <v>3</v>
      </c>
      <c r="L3667" t="s">
        <v>15568</v>
      </c>
      <c r="M3667" t="s">
        <v>23</v>
      </c>
      <c r="N3667" t="s">
        <v>23</v>
      </c>
      <c r="O3667" t="s">
        <v>25</v>
      </c>
      <c r="P3667" t="s">
        <v>26</v>
      </c>
      <c r="Q3667" t="s">
        <v>27</v>
      </c>
      <c r="R3667">
        <v>80</v>
      </c>
      <c r="S3667">
        <v>298.83999999999997</v>
      </c>
    </row>
    <row r="3668" spans="1:19">
      <c r="A3668" t="s">
        <v>8623</v>
      </c>
      <c r="B3668" s="2">
        <v>44531</v>
      </c>
      <c r="C3668" t="s">
        <v>22</v>
      </c>
      <c r="D3668">
        <v>49</v>
      </c>
      <c r="E3668" t="s">
        <v>39</v>
      </c>
      <c r="F3668">
        <v>0</v>
      </c>
      <c r="G3668">
        <v>3</v>
      </c>
      <c r="H3668" t="s">
        <v>3686</v>
      </c>
      <c r="I3668">
        <v>5827</v>
      </c>
      <c r="J3668">
        <v>0</v>
      </c>
      <c r="K3668">
        <v>44</v>
      </c>
      <c r="L3668" t="s">
        <v>142</v>
      </c>
      <c r="M3668" t="s">
        <v>23</v>
      </c>
      <c r="N3668" t="s">
        <v>23</v>
      </c>
      <c r="O3668" t="s">
        <v>56</v>
      </c>
      <c r="P3668" t="s">
        <v>202</v>
      </c>
      <c r="Q3668" t="s">
        <v>27</v>
      </c>
      <c r="R3668">
        <v>65.400000000000006</v>
      </c>
      <c r="S3668">
        <v>4313.67</v>
      </c>
    </row>
    <row r="3669" spans="1:19">
      <c r="A3669" t="s">
        <v>8625</v>
      </c>
      <c r="B3669" s="2">
        <v>43684</v>
      </c>
      <c r="C3669" t="s">
        <v>33</v>
      </c>
      <c r="D3669">
        <v>42</v>
      </c>
      <c r="E3669" t="s">
        <v>23</v>
      </c>
      <c r="F3669">
        <v>0</v>
      </c>
      <c r="G3669">
        <v>3</v>
      </c>
      <c r="H3669" t="s">
        <v>3686</v>
      </c>
      <c r="I3669">
        <v>4747</v>
      </c>
      <c r="J3669">
        <v>1</v>
      </c>
      <c r="K3669">
        <v>72</v>
      </c>
      <c r="L3669" t="s">
        <v>15568</v>
      </c>
      <c r="M3669" t="s">
        <v>23</v>
      </c>
      <c r="N3669" t="s">
        <v>39</v>
      </c>
      <c r="P3669" t="s">
        <v>164</v>
      </c>
      <c r="Q3669" t="s">
        <v>27</v>
      </c>
      <c r="R3669">
        <v>20.05</v>
      </c>
      <c r="S3669">
        <v>4824.93</v>
      </c>
    </row>
    <row r="3670" spans="1:19">
      <c r="A3670" t="s">
        <v>8627</v>
      </c>
      <c r="B3670" s="2">
        <v>44504</v>
      </c>
      <c r="C3670" t="s">
        <v>22</v>
      </c>
      <c r="D3670">
        <v>44</v>
      </c>
      <c r="E3670" t="s">
        <v>23</v>
      </c>
      <c r="F3670">
        <v>1</v>
      </c>
      <c r="G3670">
        <v>3</v>
      </c>
      <c r="H3670" t="s">
        <v>3686</v>
      </c>
      <c r="I3670">
        <v>5264</v>
      </c>
      <c r="J3670">
        <v>9</v>
      </c>
      <c r="K3670">
        <v>45</v>
      </c>
      <c r="L3670" t="s">
        <v>142</v>
      </c>
      <c r="M3670" t="s">
        <v>23</v>
      </c>
      <c r="N3670" t="s">
        <v>23</v>
      </c>
      <c r="O3670" t="s">
        <v>49</v>
      </c>
      <c r="P3670" t="s">
        <v>164</v>
      </c>
      <c r="Q3670" t="s">
        <v>50</v>
      </c>
      <c r="R3670">
        <v>73.849999999999994</v>
      </c>
      <c r="S3670">
        <v>4527.05</v>
      </c>
    </row>
    <row r="3671" spans="1:19">
      <c r="A3671" t="s">
        <v>8629</v>
      </c>
      <c r="B3671" s="2">
        <v>45842</v>
      </c>
      <c r="C3671" t="s">
        <v>22</v>
      </c>
      <c r="D3671">
        <v>21</v>
      </c>
      <c r="E3671" t="s">
        <v>39</v>
      </c>
      <c r="F3671">
        <v>0</v>
      </c>
      <c r="G3671">
        <v>3</v>
      </c>
      <c r="H3671" t="s">
        <v>3751</v>
      </c>
      <c r="I3671">
        <v>2791</v>
      </c>
      <c r="J3671">
        <v>0</v>
      </c>
      <c r="K3671">
        <v>1</v>
      </c>
      <c r="L3671" t="s">
        <v>15568</v>
      </c>
      <c r="M3671" t="s">
        <v>23</v>
      </c>
      <c r="N3671" t="s">
        <v>39</v>
      </c>
      <c r="P3671" t="s">
        <v>26</v>
      </c>
      <c r="Q3671" t="s">
        <v>50</v>
      </c>
      <c r="R3671">
        <v>20.75</v>
      </c>
      <c r="S3671">
        <v>57.03</v>
      </c>
    </row>
    <row r="3672" spans="1:19">
      <c r="A3672" t="s">
        <v>8631</v>
      </c>
      <c r="B3672" s="2">
        <v>44887</v>
      </c>
      <c r="C3672" t="s">
        <v>33</v>
      </c>
      <c r="D3672">
        <v>49</v>
      </c>
      <c r="E3672" t="s">
        <v>23</v>
      </c>
      <c r="F3672">
        <v>0</v>
      </c>
      <c r="G3672">
        <v>3</v>
      </c>
      <c r="H3672" t="s">
        <v>3686</v>
      </c>
      <c r="I3672">
        <v>4639</v>
      </c>
      <c r="J3672">
        <v>1</v>
      </c>
      <c r="K3672">
        <v>33</v>
      </c>
      <c r="L3672" t="s">
        <v>15568</v>
      </c>
      <c r="M3672" t="s">
        <v>23</v>
      </c>
      <c r="N3672" t="s">
        <v>23</v>
      </c>
      <c r="O3672" t="s">
        <v>25</v>
      </c>
      <c r="P3672" t="s">
        <v>26</v>
      </c>
      <c r="Q3672" t="s">
        <v>50</v>
      </c>
      <c r="R3672">
        <v>95</v>
      </c>
      <c r="S3672">
        <v>3409.37</v>
      </c>
    </row>
    <row r="3673" spans="1:19">
      <c r="A3673" t="s">
        <v>8633</v>
      </c>
      <c r="B3673" s="2">
        <v>43915</v>
      </c>
      <c r="C3673" t="s">
        <v>33</v>
      </c>
      <c r="D3673">
        <v>41</v>
      </c>
      <c r="E3673" t="s">
        <v>23</v>
      </c>
      <c r="F3673">
        <v>1</v>
      </c>
      <c r="G3673">
        <v>3</v>
      </c>
      <c r="H3673" t="s">
        <v>3686</v>
      </c>
      <c r="I3673">
        <v>4997</v>
      </c>
      <c r="J3673">
        <v>5</v>
      </c>
      <c r="K3673">
        <v>65</v>
      </c>
      <c r="L3673" t="s">
        <v>15568</v>
      </c>
      <c r="M3673" t="s">
        <v>23</v>
      </c>
      <c r="N3673" t="s">
        <v>23</v>
      </c>
      <c r="O3673" t="s">
        <v>25</v>
      </c>
      <c r="P3673" t="s">
        <v>164</v>
      </c>
      <c r="Q3673" t="s">
        <v>50</v>
      </c>
      <c r="R3673">
        <v>104.3</v>
      </c>
      <c r="S3673">
        <v>7651.35</v>
      </c>
    </row>
    <row r="3674" spans="1:19">
      <c r="A3674" t="s">
        <v>8635</v>
      </c>
      <c r="B3674" s="2">
        <v>44290</v>
      </c>
      <c r="C3674" t="s">
        <v>22</v>
      </c>
      <c r="D3674">
        <v>23</v>
      </c>
      <c r="E3674" t="s">
        <v>39</v>
      </c>
      <c r="F3674">
        <v>1</v>
      </c>
      <c r="G3674">
        <v>3</v>
      </c>
      <c r="H3674" t="s">
        <v>3686</v>
      </c>
      <c r="I3674">
        <v>5662</v>
      </c>
      <c r="J3674">
        <v>0</v>
      </c>
      <c r="K3674">
        <v>52</v>
      </c>
      <c r="L3674" t="s">
        <v>15568</v>
      </c>
      <c r="M3674" t="s">
        <v>23</v>
      </c>
      <c r="N3674" t="s">
        <v>39</v>
      </c>
      <c r="P3674" t="s">
        <v>164</v>
      </c>
      <c r="Q3674" t="s">
        <v>50</v>
      </c>
      <c r="R3674">
        <v>25.6</v>
      </c>
      <c r="S3674">
        <v>2536.7399999999998</v>
      </c>
    </row>
    <row r="3675" spans="1:19">
      <c r="A3675" t="s">
        <v>8637</v>
      </c>
      <c r="B3675" s="2">
        <v>44032</v>
      </c>
      <c r="C3675" t="s">
        <v>33</v>
      </c>
      <c r="D3675">
        <v>26</v>
      </c>
      <c r="E3675" t="s">
        <v>39</v>
      </c>
      <c r="F3675">
        <v>0</v>
      </c>
      <c r="G3675">
        <v>3</v>
      </c>
      <c r="H3675" t="s">
        <v>3686</v>
      </c>
      <c r="I3675">
        <v>5536</v>
      </c>
      <c r="J3675">
        <v>0</v>
      </c>
      <c r="K3675">
        <v>61</v>
      </c>
      <c r="L3675" t="s">
        <v>142</v>
      </c>
      <c r="M3675" t="s">
        <v>23</v>
      </c>
      <c r="N3675" t="s">
        <v>23</v>
      </c>
      <c r="O3675" t="s">
        <v>25</v>
      </c>
      <c r="P3675" t="s">
        <v>202</v>
      </c>
      <c r="Q3675" t="s">
        <v>27</v>
      </c>
      <c r="R3675">
        <v>118.6</v>
      </c>
      <c r="S3675">
        <v>9731.2800000000007</v>
      </c>
    </row>
    <row r="3676" spans="1:19">
      <c r="A3676" t="s">
        <v>8640</v>
      </c>
      <c r="B3676" s="2">
        <v>43682</v>
      </c>
      <c r="C3676" t="s">
        <v>22</v>
      </c>
      <c r="D3676">
        <v>25</v>
      </c>
      <c r="E3676" t="s">
        <v>23</v>
      </c>
      <c r="F3676">
        <v>0</v>
      </c>
      <c r="G3676">
        <v>3</v>
      </c>
      <c r="H3676" t="s">
        <v>3686</v>
      </c>
      <c r="I3676">
        <v>5219</v>
      </c>
      <c r="J3676">
        <v>1</v>
      </c>
      <c r="K3676">
        <v>72</v>
      </c>
      <c r="L3676" t="s">
        <v>316</v>
      </c>
      <c r="M3676" t="s">
        <v>23</v>
      </c>
      <c r="N3676" t="s">
        <v>23</v>
      </c>
      <c r="O3676" t="s">
        <v>49</v>
      </c>
      <c r="P3676" t="s">
        <v>164</v>
      </c>
      <c r="Q3676" t="s">
        <v>27</v>
      </c>
      <c r="R3676">
        <v>82.3</v>
      </c>
      <c r="S3676">
        <v>8229.43</v>
      </c>
    </row>
    <row r="3677" spans="1:19">
      <c r="A3677" t="s">
        <v>8642</v>
      </c>
      <c r="B3677" s="2">
        <v>45708</v>
      </c>
      <c r="C3677" t="s">
        <v>33</v>
      </c>
      <c r="D3677">
        <v>56</v>
      </c>
      <c r="E3677" t="s">
        <v>39</v>
      </c>
      <c r="F3677">
        <v>0</v>
      </c>
      <c r="G3677">
        <v>3</v>
      </c>
      <c r="H3677" t="s">
        <v>3686</v>
      </c>
      <c r="I3677">
        <v>4430</v>
      </c>
      <c r="J3677">
        <v>0</v>
      </c>
      <c r="K3677">
        <v>6</v>
      </c>
      <c r="L3677" t="s">
        <v>48</v>
      </c>
      <c r="M3677" t="s">
        <v>23</v>
      </c>
      <c r="N3677" t="s">
        <v>23</v>
      </c>
      <c r="O3677" t="s">
        <v>25</v>
      </c>
      <c r="P3677" t="s">
        <v>26</v>
      </c>
      <c r="Q3677" t="s">
        <v>27</v>
      </c>
      <c r="R3677">
        <v>89.25</v>
      </c>
      <c r="S3677">
        <v>702.33</v>
      </c>
    </row>
    <row r="3678" spans="1:19">
      <c r="A3678" t="s">
        <v>8644</v>
      </c>
      <c r="B3678" s="2">
        <v>44784</v>
      </c>
      <c r="C3678" t="s">
        <v>22</v>
      </c>
      <c r="D3678">
        <v>60</v>
      </c>
      <c r="E3678" t="s">
        <v>39</v>
      </c>
      <c r="F3678">
        <v>1</v>
      </c>
      <c r="G3678">
        <v>3</v>
      </c>
      <c r="H3678" t="s">
        <v>3686</v>
      </c>
      <c r="I3678">
        <v>4671</v>
      </c>
      <c r="J3678">
        <v>0</v>
      </c>
      <c r="K3678">
        <v>36</v>
      </c>
      <c r="L3678" t="s">
        <v>15568</v>
      </c>
      <c r="M3678" t="s">
        <v>23</v>
      </c>
      <c r="N3678" t="s">
        <v>23</v>
      </c>
      <c r="O3678" t="s">
        <v>25</v>
      </c>
      <c r="P3678" t="s">
        <v>26</v>
      </c>
      <c r="Q3678" t="s">
        <v>27</v>
      </c>
      <c r="R3678">
        <v>94.7</v>
      </c>
      <c r="S3678">
        <v>4279.3</v>
      </c>
    </row>
    <row r="3679" spans="1:19">
      <c r="A3679" t="s">
        <v>8646</v>
      </c>
      <c r="B3679" s="2">
        <v>43911</v>
      </c>
      <c r="C3679" t="s">
        <v>22</v>
      </c>
      <c r="D3679">
        <v>55</v>
      </c>
      <c r="E3679" t="s">
        <v>39</v>
      </c>
      <c r="F3679">
        <v>0</v>
      </c>
      <c r="G3679">
        <v>3</v>
      </c>
      <c r="H3679" t="s">
        <v>3686</v>
      </c>
      <c r="I3679">
        <v>5774</v>
      </c>
      <c r="J3679">
        <v>0</v>
      </c>
      <c r="K3679">
        <v>65</v>
      </c>
      <c r="L3679" t="s">
        <v>142</v>
      </c>
      <c r="M3679" t="s">
        <v>23</v>
      </c>
      <c r="N3679" t="s">
        <v>23</v>
      </c>
      <c r="O3679" t="s">
        <v>25</v>
      </c>
      <c r="P3679" t="s">
        <v>202</v>
      </c>
      <c r="Q3679" t="s">
        <v>27</v>
      </c>
      <c r="R3679">
        <v>93.55</v>
      </c>
      <c r="S3679">
        <v>6276.05</v>
      </c>
    </row>
    <row r="3680" spans="1:19">
      <c r="A3680" t="s">
        <v>8648</v>
      </c>
      <c r="B3680" s="2">
        <v>44215</v>
      </c>
      <c r="C3680" t="s">
        <v>33</v>
      </c>
      <c r="D3680">
        <v>50</v>
      </c>
      <c r="E3680" t="s">
        <v>23</v>
      </c>
      <c r="F3680">
        <v>2</v>
      </c>
      <c r="G3680">
        <v>3</v>
      </c>
      <c r="H3680" t="s">
        <v>3686</v>
      </c>
      <c r="I3680">
        <v>4026</v>
      </c>
      <c r="J3680">
        <v>5</v>
      </c>
      <c r="K3680">
        <v>55</v>
      </c>
      <c r="L3680" t="s">
        <v>15568</v>
      </c>
      <c r="M3680" t="s">
        <v>23</v>
      </c>
      <c r="N3680" t="s">
        <v>23</v>
      </c>
      <c r="O3680" t="s">
        <v>25</v>
      </c>
      <c r="P3680" t="s">
        <v>26</v>
      </c>
      <c r="Q3680" t="s">
        <v>27</v>
      </c>
      <c r="R3680">
        <v>85.1</v>
      </c>
      <c r="S3680">
        <v>5692.15</v>
      </c>
    </row>
    <row r="3681" spans="1:21">
      <c r="A3681" t="s">
        <v>8650</v>
      </c>
      <c r="B3681" s="2">
        <v>45780</v>
      </c>
      <c r="C3681" t="s">
        <v>33</v>
      </c>
      <c r="D3681">
        <v>51</v>
      </c>
      <c r="E3681" t="s">
        <v>39</v>
      </c>
      <c r="F3681">
        <v>0</v>
      </c>
      <c r="G3681">
        <v>3</v>
      </c>
      <c r="H3681" t="s">
        <v>24</v>
      </c>
      <c r="I3681">
        <v>4145</v>
      </c>
      <c r="J3681">
        <v>0</v>
      </c>
      <c r="K3681">
        <v>3</v>
      </c>
      <c r="L3681" t="s">
        <v>15568</v>
      </c>
      <c r="M3681" t="s">
        <v>23</v>
      </c>
      <c r="N3681" t="s">
        <v>23</v>
      </c>
      <c r="O3681" t="s">
        <v>49</v>
      </c>
      <c r="P3681" t="s">
        <v>26</v>
      </c>
      <c r="Q3681" t="s">
        <v>27</v>
      </c>
      <c r="R3681">
        <v>45</v>
      </c>
      <c r="S3681">
        <v>227.52</v>
      </c>
      <c r="T3681" t="s">
        <v>30</v>
      </c>
      <c r="U3681" t="s">
        <v>69</v>
      </c>
    </row>
    <row r="3682" spans="1:21">
      <c r="A3682" t="s">
        <v>8652</v>
      </c>
      <c r="B3682" s="2">
        <v>45834</v>
      </c>
      <c r="C3682" t="s">
        <v>22</v>
      </c>
      <c r="D3682">
        <v>76</v>
      </c>
      <c r="E3682" t="s">
        <v>39</v>
      </c>
      <c r="F3682">
        <v>0</v>
      </c>
      <c r="G3682">
        <v>3</v>
      </c>
      <c r="H3682" t="s">
        <v>24</v>
      </c>
      <c r="I3682">
        <v>5573</v>
      </c>
      <c r="J3682">
        <v>0</v>
      </c>
      <c r="K3682">
        <v>2</v>
      </c>
      <c r="L3682" t="s">
        <v>15568</v>
      </c>
      <c r="M3682" t="s">
        <v>39</v>
      </c>
      <c r="N3682" t="s">
        <v>23</v>
      </c>
      <c r="O3682" t="s">
        <v>49</v>
      </c>
      <c r="P3682" t="s">
        <v>26</v>
      </c>
      <c r="Q3682" t="s">
        <v>50</v>
      </c>
      <c r="R3682">
        <v>24.45</v>
      </c>
      <c r="S3682">
        <v>47.5</v>
      </c>
      <c r="T3682" t="s">
        <v>30</v>
      </c>
      <c r="U3682" t="s">
        <v>106</v>
      </c>
    </row>
    <row r="3683" spans="1:21">
      <c r="A3683" t="s">
        <v>8654</v>
      </c>
      <c r="B3683" s="2">
        <v>45694</v>
      </c>
      <c r="C3683" t="s">
        <v>33</v>
      </c>
      <c r="D3683">
        <v>66</v>
      </c>
      <c r="E3683" t="s">
        <v>23</v>
      </c>
      <c r="F3683">
        <v>0</v>
      </c>
      <c r="G3683">
        <v>3</v>
      </c>
      <c r="H3683" t="s">
        <v>24</v>
      </c>
      <c r="I3683">
        <v>5721</v>
      </c>
      <c r="J3683">
        <v>1</v>
      </c>
      <c r="K3683">
        <v>6</v>
      </c>
      <c r="L3683" t="s">
        <v>15568</v>
      </c>
      <c r="M3683" t="s">
        <v>23</v>
      </c>
      <c r="N3683" t="s">
        <v>23</v>
      </c>
      <c r="O3683" t="s">
        <v>25</v>
      </c>
      <c r="P3683" t="s">
        <v>26</v>
      </c>
      <c r="Q3683" t="s">
        <v>27</v>
      </c>
      <c r="R3683">
        <v>84.35</v>
      </c>
      <c r="S3683">
        <v>647.16</v>
      </c>
      <c r="T3683" t="s">
        <v>43</v>
      </c>
      <c r="U3683" t="s">
        <v>795</v>
      </c>
    </row>
    <row r="3684" spans="1:21">
      <c r="A3684" t="s">
        <v>8656</v>
      </c>
      <c r="B3684" s="2">
        <v>45834</v>
      </c>
      <c r="C3684" t="s">
        <v>33</v>
      </c>
      <c r="D3684">
        <v>78</v>
      </c>
      <c r="E3684" t="s">
        <v>39</v>
      </c>
      <c r="F3684">
        <v>0</v>
      </c>
      <c r="G3684">
        <v>3</v>
      </c>
      <c r="H3684" t="s">
        <v>24</v>
      </c>
      <c r="I3684">
        <v>4038</v>
      </c>
      <c r="J3684">
        <v>0</v>
      </c>
      <c r="K3684">
        <v>2</v>
      </c>
      <c r="L3684" t="s">
        <v>48</v>
      </c>
      <c r="M3684" t="s">
        <v>23</v>
      </c>
      <c r="N3684" t="s">
        <v>23</v>
      </c>
      <c r="O3684" t="s">
        <v>25</v>
      </c>
      <c r="P3684" t="s">
        <v>26</v>
      </c>
      <c r="Q3684" t="s">
        <v>27</v>
      </c>
      <c r="R3684">
        <v>79.75</v>
      </c>
      <c r="S3684">
        <v>248.66</v>
      </c>
      <c r="T3684" t="s">
        <v>59</v>
      </c>
      <c r="U3684" t="s">
        <v>241</v>
      </c>
    </row>
    <row r="3685" spans="1:21">
      <c r="A3685" t="s">
        <v>8658</v>
      </c>
      <c r="B3685" s="2">
        <v>45159</v>
      </c>
      <c r="C3685" t="s">
        <v>22</v>
      </c>
      <c r="D3685">
        <v>74</v>
      </c>
      <c r="E3685" t="s">
        <v>39</v>
      </c>
      <c r="F3685">
        <v>0</v>
      </c>
      <c r="G3685">
        <v>3</v>
      </c>
      <c r="H3685" t="s">
        <v>3686</v>
      </c>
      <c r="I3685">
        <v>5242</v>
      </c>
      <c r="J3685">
        <v>0</v>
      </c>
      <c r="K3685">
        <v>24</v>
      </c>
      <c r="L3685" t="s">
        <v>40</v>
      </c>
      <c r="M3685" t="s">
        <v>23</v>
      </c>
      <c r="N3685" t="s">
        <v>23</v>
      </c>
      <c r="O3685" t="s">
        <v>25</v>
      </c>
      <c r="P3685" t="s">
        <v>202</v>
      </c>
      <c r="Q3685" t="s">
        <v>50</v>
      </c>
      <c r="R3685">
        <v>70</v>
      </c>
      <c r="S3685">
        <v>2634.12</v>
      </c>
    </row>
    <row r="3686" spans="1:21">
      <c r="A3686" t="s">
        <v>8660</v>
      </c>
      <c r="B3686" s="2">
        <v>45703</v>
      </c>
      <c r="C3686" t="s">
        <v>33</v>
      </c>
      <c r="D3686">
        <v>74</v>
      </c>
      <c r="E3686" t="s">
        <v>39</v>
      </c>
      <c r="F3686">
        <v>0</v>
      </c>
      <c r="G3686">
        <v>3</v>
      </c>
      <c r="H3686" t="s">
        <v>3686</v>
      </c>
      <c r="I3686">
        <v>3288</v>
      </c>
      <c r="J3686">
        <v>0</v>
      </c>
      <c r="K3686">
        <v>6</v>
      </c>
      <c r="L3686" t="s">
        <v>48</v>
      </c>
      <c r="M3686" t="s">
        <v>23</v>
      </c>
      <c r="N3686" t="s">
        <v>39</v>
      </c>
      <c r="P3686" t="s">
        <v>164</v>
      </c>
      <c r="Q3686" t="s">
        <v>27</v>
      </c>
      <c r="R3686">
        <v>19.5</v>
      </c>
      <c r="S3686">
        <v>118.98</v>
      </c>
    </row>
    <row r="3687" spans="1:21">
      <c r="A3687" t="s">
        <v>8661</v>
      </c>
      <c r="B3687" s="2">
        <v>44045</v>
      </c>
      <c r="C3687" t="s">
        <v>33</v>
      </c>
      <c r="D3687">
        <v>67</v>
      </c>
      <c r="E3687" t="s">
        <v>23</v>
      </c>
      <c r="F3687">
        <v>0</v>
      </c>
      <c r="G3687">
        <v>3</v>
      </c>
      <c r="H3687" t="s">
        <v>3686</v>
      </c>
      <c r="I3687">
        <v>4734</v>
      </c>
      <c r="J3687">
        <v>1</v>
      </c>
      <c r="K3687">
        <v>60</v>
      </c>
      <c r="L3687" t="s">
        <v>15568</v>
      </c>
      <c r="M3687" t="s">
        <v>23</v>
      </c>
      <c r="N3687" t="s">
        <v>23</v>
      </c>
      <c r="O3687" t="s">
        <v>25</v>
      </c>
      <c r="P3687" t="s">
        <v>164</v>
      </c>
      <c r="Q3687" t="s">
        <v>27</v>
      </c>
      <c r="R3687">
        <v>116.05</v>
      </c>
      <c r="S3687">
        <v>7169.5</v>
      </c>
    </row>
    <row r="3688" spans="1:21">
      <c r="A3688" t="s">
        <v>8663</v>
      </c>
      <c r="B3688" s="2">
        <v>44860</v>
      </c>
      <c r="C3688" t="s">
        <v>22</v>
      </c>
      <c r="D3688">
        <v>70</v>
      </c>
      <c r="E3688" t="s">
        <v>23</v>
      </c>
      <c r="F3688">
        <v>0</v>
      </c>
      <c r="G3688">
        <v>3</v>
      </c>
      <c r="H3688" t="s">
        <v>24</v>
      </c>
      <c r="I3688">
        <v>2777</v>
      </c>
      <c r="J3688">
        <v>1</v>
      </c>
      <c r="K3688">
        <v>34</v>
      </c>
      <c r="L3688" t="s">
        <v>15568</v>
      </c>
      <c r="M3688" t="s">
        <v>23</v>
      </c>
      <c r="N3688" t="s">
        <v>23</v>
      </c>
      <c r="O3688" t="s">
        <v>25</v>
      </c>
      <c r="P3688" t="s">
        <v>26</v>
      </c>
      <c r="Q3688" t="s">
        <v>27</v>
      </c>
      <c r="R3688">
        <v>78.3</v>
      </c>
      <c r="S3688">
        <v>3021.6</v>
      </c>
      <c r="T3688" t="s">
        <v>43</v>
      </c>
      <c r="U3688" t="s">
        <v>44</v>
      </c>
    </row>
    <row r="3689" spans="1:21">
      <c r="A3689" t="s">
        <v>8665</v>
      </c>
      <c r="B3689" s="2">
        <v>45344</v>
      </c>
      <c r="C3689" t="s">
        <v>33</v>
      </c>
      <c r="D3689">
        <v>36</v>
      </c>
      <c r="E3689" t="s">
        <v>39</v>
      </c>
      <c r="F3689">
        <v>0</v>
      </c>
      <c r="G3689">
        <v>3</v>
      </c>
      <c r="H3689" t="s">
        <v>24</v>
      </c>
      <c r="I3689">
        <v>3326</v>
      </c>
      <c r="J3689">
        <v>0</v>
      </c>
      <c r="K3689">
        <v>18</v>
      </c>
      <c r="L3689" t="s">
        <v>15568</v>
      </c>
      <c r="M3689" t="s">
        <v>23</v>
      </c>
      <c r="N3689" t="s">
        <v>23</v>
      </c>
      <c r="O3689" t="s">
        <v>25</v>
      </c>
      <c r="P3689" t="s">
        <v>26</v>
      </c>
      <c r="Q3689" t="s">
        <v>27</v>
      </c>
      <c r="R3689">
        <v>85.2</v>
      </c>
      <c r="S3689">
        <v>1993.1</v>
      </c>
      <c r="T3689" t="s">
        <v>43</v>
      </c>
      <c r="U3689" t="s">
        <v>44</v>
      </c>
    </row>
    <row r="3690" spans="1:21">
      <c r="A3690" t="s">
        <v>8667</v>
      </c>
      <c r="B3690" s="2">
        <v>45861</v>
      </c>
      <c r="C3690" t="s">
        <v>33</v>
      </c>
      <c r="D3690">
        <v>27</v>
      </c>
      <c r="E3690" t="s">
        <v>39</v>
      </c>
      <c r="F3690">
        <v>0</v>
      </c>
      <c r="G3690">
        <v>3</v>
      </c>
      <c r="H3690" t="s">
        <v>24</v>
      </c>
      <c r="I3690">
        <v>2619</v>
      </c>
      <c r="J3690">
        <v>0</v>
      </c>
      <c r="K3690">
        <v>1</v>
      </c>
      <c r="L3690" t="s">
        <v>15568</v>
      </c>
      <c r="M3690" t="s">
        <v>23</v>
      </c>
      <c r="N3690" t="s">
        <v>23</v>
      </c>
      <c r="O3690" t="s">
        <v>56</v>
      </c>
      <c r="P3690" t="s">
        <v>26</v>
      </c>
      <c r="Q3690" t="s">
        <v>27</v>
      </c>
      <c r="R3690">
        <v>71.349999999999994</v>
      </c>
      <c r="S3690">
        <v>111.75</v>
      </c>
      <c r="T3690" t="s">
        <v>64</v>
      </c>
      <c r="U3690" t="s">
        <v>350</v>
      </c>
    </row>
    <row r="3691" spans="1:21">
      <c r="A3691" t="s">
        <v>8669</v>
      </c>
      <c r="B3691" s="2">
        <v>44032</v>
      </c>
      <c r="C3691" t="s">
        <v>33</v>
      </c>
      <c r="D3691">
        <v>43</v>
      </c>
      <c r="E3691" t="s">
        <v>23</v>
      </c>
      <c r="F3691">
        <v>0</v>
      </c>
      <c r="G3691">
        <v>3</v>
      </c>
      <c r="H3691" t="s">
        <v>24</v>
      </c>
      <c r="I3691">
        <v>5612</v>
      </c>
      <c r="J3691">
        <v>1</v>
      </c>
      <c r="K3691">
        <v>61</v>
      </c>
      <c r="L3691" t="s">
        <v>15568</v>
      </c>
      <c r="M3691" t="s">
        <v>23</v>
      </c>
      <c r="N3691" t="s">
        <v>23</v>
      </c>
      <c r="O3691" t="s">
        <v>25</v>
      </c>
      <c r="P3691" t="s">
        <v>26</v>
      </c>
      <c r="Q3691" t="s">
        <v>27</v>
      </c>
      <c r="R3691">
        <v>99.15</v>
      </c>
      <c r="S3691">
        <v>9019.18</v>
      </c>
      <c r="T3691" t="s">
        <v>64</v>
      </c>
      <c r="U3691" t="s">
        <v>73</v>
      </c>
    </row>
    <row r="3692" spans="1:21">
      <c r="A3692" t="s">
        <v>8671</v>
      </c>
      <c r="B3692" s="2">
        <v>45223</v>
      </c>
      <c r="C3692" t="s">
        <v>22</v>
      </c>
      <c r="D3692">
        <v>63</v>
      </c>
      <c r="E3692" t="s">
        <v>39</v>
      </c>
      <c r="F3692">
        <v>0</v>
      </c>
      <c r="G3692">
        <v>3</v>
      </c>
      <c r="H3692" t="s">
        <v>24</v>
      </c>
      <c r="I3692">
        <v>2195</v>
      </c>
      <c r="J3692">
        <v>0</v>
      </c>
      <c r="K3692">
        <v>22</v>
      </c>
      <c r="L3692" t="s">
        <v>97</v>
      </c>
      <c r="M3692" t="s">
        <v>23</v>
      </c>
      <c r="N3692" t="s">
        <v>23</v>
      </c>
      <c r="O3692" t="s">
        <v>56</v>
      </c>
      <c r="P3692" t="s">
        <v>26</v>
      </c>
      <c r="Q3692" t="s">
        <v>27</v>
      </c>
      <c r="R3692">
        <v>59</v>
      </c>
      <c r="S3692">
        <v>2342.16</v>
      </c>
      <c r="T3692" t="s">
        <v>64</v>
      </c>
      <c r="U3692" t="s">
        <v>1397</v>
      </c>
    </row>
    <row r="3693" spans="1:21">
      <c r="A3693" t="s">
        <v>8673</v>
      </c>
      <c r="B3693" s="2">
        <v>45698</v>
      </c>
      <c r="C3693" t="s">
        <v>22</v>
      </c>
      <c r="D3693">
        <v>46</v>
      </c>
      <c r="E3693" t="s">
        <v>39</v>
      </c>
      <c r="F3693">
        <v>0</v>
      </c>
      <c r="G3693">
        <v>3</v>
      </c>
      <c r="H3693" t="s">
        <v>24</v>
      </c>
      <c r="I3693">
        <v>4539</v>
      </c>
      <c r="J3693">
        <v>0</v>
      </c>
      <c r="K3693">
        <v>6</v>
      </c>
      <c r="L3693" t="s">
        <v>15568</v>
      </c>
      <c r="M3693" t="s">
        <v>23</v>
      </c>
      <c r="N3693" t="s">
        <v>23</v>
      </c>
      <c r="O3693" t="s">
        <v>25</v>
      </c>
      <c r="P3693" t="s">
        <v>26</v>
      </c>
      <c r="Q3693" t="s">
        <v>27</v>
      </c>
      <c r="R3693">
        <v>84.4</v>
      </c>
      <c r="S3693">
        <v>688.17</v>
      </c>
      <c r="T3693" t="s">
        <v>64</v>
      </c>
      <c r="U3693" t="s">
        <v>73</v>
      </c>
    </row>
    <row r="3694" spans="1:21">
      <c r="A3694" t="s">
        <v>8675</v>
      </c>
      <c r="B3694" s="2">
        <v>44875</v>
      </c>
      <c r="C3694" t="s">
        <v>33</v>
      </c>
      <c r="D3694">
        <v>53</v>
      </c>
      <c r="E3694" t="s">
        <v>23</v>
      </c>
      <c r="F3694">
        <v>0</v>
      </c>
      <c r="G3694">
        <v>3</v>
      </c>
      <c r="H3694" t="s">
        <v>24</v>
      </c>
      <c r="I3694">
        <v>5194</v>
      </c>
      <c r="J3694">
        <v>1</v>
      </c>
      <c r="K3694">
        <v>33</v>
      </c>
      <c r="L3694" t="s">
        <v>15568</v>
      </c>
      <c r="M3694" t="s">
        <v>23</v>
      </c>
      <c r="N3694" t="s">
        <v>39</v>
      </c>
      <c r="P3694" t="s">
        <v>164</v>
      </c>
      <c r="Q3694" t="s">
        <v>50</v>
      </c>
      <c r="R3694">
        <v>24.5</v>
      </c>
      <c r="S3694">
        <v>1870.48</v>
      </c>
      <c r="T3694" t="s">
        <v>59</v>
      </c>
      <c r="U3694" t="s">
        <v>384</v>
      </c>
    </row>
    <row r="3695" spans="1:21">
      <c r="A3695" t="s">
        <v>8677</v>
      </c>
      <c r="B3695" s="2">
        <v>45849</v>
      </c>
      <c r="C3695" t="s">
        <v>33</v>
      </c>
      <c r="D3695">
        <v>21</v>
      </c>
      <c r="E3695" t="s">
        <v>39</v>
      </c>
      <c r="F3695">
        <v>0</v>
      </c>
      <c r="G3695">
        <v>3</v>
      </c>
      <c r="H3695" t="s">
        <v>24</v>
      </c>
      <c r="I3695">
        <v>5764</v>
      </c>
      <c r="J3695">
        <v>0</v>
      </c>
      <c r="K3695">
        <v>1</v>
      </c>
      <c r="L3695" t="s">
        <v>15568</v>
      </c>
      <c r="M3695" t="s">
        <v>23</v>
      </c>
      <c r="N3695" t="s">
        <v>23</v>
      </c>
      <c r="O3695" t="s">
        <v>25</v>
      </c>
      <c r="P3695" t="s">
        <v>26</v>
      </c>
      <c r="Q3695" t="s">
        <v>27</v>
      </c>
      <c r="R3695">
        <v>94.4</v>
      </c>
      <c r="S3695">
        <v>112.74</v>
      </c>
      <c r="T3695" t="s">
        <v>59</v>
      </c>
      <c r="U3695" t="s">
        <v>140</v>
      </c>
    </row>
    <row r="3696" spans="1:21">
      <c r="A3696" t="s">
        <v>8679</v>
      </c>
      <c r="B3696" s="2">
        <v>45842</v>
      </c>
      <c r="C3696" t="s">
        <v>22</v>
      </c>
      <c r="D3696">
        <v>49</v>
      </c>
      <c r="E3696" t="s">
        <v>39</v>
      </c>
      <c r="F3696">
        <v>0</v>
      </c>
      <c r="G3696">
        <v>3</v>
      </c>
      <c r="H3696" t="s">
        <v>24</v>
      </c>
      <c r="I3696">
        <v>4884</v>
      </c>
      <c r="J3696">
        <v>0</v>
      </c>
      <c r="K3696">
        <v>1</v>
      </c>
      <c r="L3696" t="s">
        <v>48</v>
      </c>
      <c r="M3696" t="s">
        <v>23</v>
      </c>
      <c r="N3696" t="s">
        <v>23</v>
      </c>
      <c r="O3696" t="s">
        <v>49</v>
      </c>
      <c r="P3696" t="s">
        <v>26</v>
      </c>
      <c r="Q3696" t="s">
        <v>27</v>
      </c>
      <c r="R3696">
        <v>45.1</v>
      </c>
      <c r="S3696">
        <v>56.16</v>
      </c>
      <c r="T3696" t="s">
        <v>43</v>
      </c>
      <c r="U3696" t="s">
        <v>44</v>
      </c>
    </row>
    <row r="3697" spans="1:19">
      <c r="A3697" t="s">
        <v>8681</v>
      </c>
      <c r="B3697" s="2">
        <v>45864</v>
      </c>
      <c r="C3697" t="s">
        <v>22</v>
      </c>
      <c r="D3697">
        <v>27</v>
      </c>
      <c r="E3697" t="s">
        <v>39</v>
      </c>
      <c r="F3697">
        <v>0</v>
      </c>
      <c r="G3697">
        <v>3</v>
      </c>
      <c r="H3697" t="s">
        <v>3751</v>
      </c>
      <c r="I3697">
        <v>2710</v>
      </c>
      <c r="J3697">
        <v>0</v>
      </c>
      <c r="K3697">
        <v>1</v>
      </c>
      <c r="L3697" t="s">
        <v>48</v>
      </c>
      <c r="M3697" t="s">
        <v>23</v>
      </c>
      <c r="N3697" t="s">
        <v>39</v>
      </c>
      <c r="P3697" t="s">
        <v>26</v>
      </c>
      <c r="Q3697" t="s">
        <v>50</v>
      </c>
      <c r="R3697">
        <v>20.2</v>
      </c>
      <c r="S3697">
        <v>61.3</v>
      </c>
    </row>
    <row r="3698" spans="1:19">
      <c r="A3698" t="s">
        <v>8682</v>
      </c>
      <c r="B3698" s="2">
        <v>44917</v>
      </c>
      <c r="C3698" t="s">
        <v>33</v>
      </c>
      <c r="D3698">
        <v>19</v>
      </c>
      <c r="E3698" t="s">
        <v>39</v>
      </c>
      <c r="F3698">
        <v>0</v>
      </c>
      <c r="G3698">
        <v>3</v>
      </c>
      <c r="H3698" t="s">
        <v>3686</v>
      </c>
      <c r="I3698">
        <v>5358</v>
      </c>
      <c r="J3698">
        <v>0</v>
      </c>
      <c r="K3698">
        <v>32</v>
      </c>
      <c r="L3698" t="s">
        <v>40</v>
      </c>
      <c r="M3698" t="s">
        <v>23</v>
      </c>
      <c r="N3698" t="s">
        <v>39</v>
      </c>
      <c r="P3698" t="s">
        <v>202</v>
      </c>
      <c r="Q3698" t="s">
        <v>27</v>
      </c>
      <c r="R3698">
        <v>20.55</v>
      </c>
      <c r="S3698">
        <v>1805.59</v>
      </c>
    </row>
    <row r="3699" spans="1:19">
      <c r="A3699" t="s">
        <v>8684</v>
      </c>
      <c r="B3699" s="2">
        <v>43816</v>
      </c>
      <c r="C3699" t="s">
        <v>33</v>
      </c>
      <c r="D3699">
        <v>61</v>
      </c>
      <c r="E3699" t="s">
        <v>23</v>
      </c>
      <c r="F3699">
        <v>0</v>
      </c>
      <c r="G3699">
        <v>3</v>
      </c>
      <c r="H3699" t="s">
        <v>3686</v>
      </c>
      <c r="I3699">
        <v>5160</v>
      </c>
      <c r="J3699">
        <v>9</v>
      </c>
      <c r="K3699">
        <v>68</v>
      </c>
      <c r="L3699" t="s">
        <v>15568</v>
      </c>
      <c r="M3699" t="s">
        <v>23</v>
      </c>
      <c r="N3699" t="s">
        <v>23</v>
      </c>
      <c r="O3699" t="s">
        <v>56</v>
      </c>
      <c r="P3699" t="s">
        <v>202</v>
      </c>
      <c r="Q3699" t="s">
        <v>27</v>
      </c>
      <c r="R3699">
        <v>55.9</v>
      </c>
      <c r="S3699">
        <v>6914.52</v>
      </c>
    </row>
    <row r="3700" spans="1:19">
      <c r="A3700" t="s">
        <v>8686</v>
      </c>
      <c r="B3700" s="2">
        <v>45158</v>
      </c>
      <c r="C3700" t="s">
        <v>33</v>
      </c>
      <c r="D3700">
        <v>49</v>
      </c>
      <c r="E3700" t="s">
        <v>23</v>
      </c>
      <c r="F3700">
        <v>0</v>
      </c>
      <c r="G3700">
        <v>3</v>
      </c>
      <c r="H3700" t="s">
        <v>3686</v>
      </c>
      <c r="I3700">
        <v>2506</v>
      </c>
      <c r="J3700">
        <v>4</v>
      </c>
      <c r="K3700">
        <v>24</v>
      </c>
      <c r="L3700" t="s">
        <v>15568</v>
      </c>
      <c r="M3700" t="s">
        <v>23</v>
      </c>
      <c r="N3700" t="s">
        <v>23</v>
      </c>
      <c r="O3700" t="s">
        <v>49</v>
      </c>
      <c r="P3700" t="s">
        <v>202</v>
      </c>
      <c r="Q3700" t="s">
        <v>27</v>
      </c>
      <c r="R3700">
        <v>78.400000000000006</v>
      </c>
      <c r="S3700">
        <v>2721.28</v>
      </c>
    </row>
    <row r="3701" spans="1:19">
      <c r="A3701" t="s">
        <v>8689</v>
      </c>
      <c r="B3701" s="2">
        <v>45085</v>
      </c>
      <c r="C3701" t="s">
        <v>22</v>
      </c>
      <c r="D3701">
        <v>54</v>
      </c>
      <c r="E3701" t="s">
        <v>39</v>
      </c>
      <c r="F3701">
        <v>0</v>
      </c>
      <c r="G3701">
        <v>3</v>
      </c>
      <c r="H3701" t="s">
        <v>3686</v>
      </c>
      <c r="I3701">
        <v>5823</v>
      </c>
      <c r="J3701">
        <v>0</v>
      </c>
      <c r="K3701">
        <v>26</v>
      </c>
      <c r="L3701" t="s">
        <v>40</v>
      </c>
      <c r="M3701" t="s">
        <v>23</v>
      </c>
      <c r="N3701" t="s">
        <v>39</v>
      </c>
      <c r="P3701" t="s">
        <v>202</v>
      </c>
      <c r="Q3701" t="s">
        <v>50</v>
      </c>
      <c r="R3701">
        <v>19.8</v>
      </c>
      <c r="S3701">
        <v>1645.5</v>
      </c>
    </row>
    <row r="3702" spans="1:19">
      <c r="A3702" t="s">
        <v>8691</v>
      </c>
      <c r="B3702" s="2">
        <v>45150</v>
      </c>
      <c r="C3702" t="s">
        <v>22</v>
      </c>
      <c r="D3702">
        <v>63</v>
      </c>
      <c r="E3702" t="s">
        <v>23</v>
      </c>
      <c r="F3702">
        <v>0</v>
      </c>
      <c r="G3702">
        <v>3</v>
      </c>
      <c r="H3702" t="s">
        <v>3686</v>
      </c>
      <c r="I3702">
        <v>5436</v>
      </c>
      <c r="J3702">
        <v>2</v>
      </c>
      <c r="K3702">
        <v>24</v>
      </c>
      <c r="L3702" t="s">
        <v>15568</v>
      </c>
      <c r="M3702" t="s">
        <v>23</v>
      </c>
      <c r="N3702" t="s">
        <v>23</v>
      </c>
      <c r="O3702" t="s">
        <v>25</v>
      </c>
      <c r="P3702" t="s">
        <v>26</v>
      </c>
      <c r="Q3702" t="s">
        <v>27</v>
      </c>
      <c r="R3702">
        <v>89.25</v>
      </c>
      <c r="S3702">
        <v>2455.7199999999998</v>
      </c>
    </row>
    <row r="3703" spans="1:19">
      <c r="A3703" t="s">
        <v>8693</v>
      </c>
      <c r="B3703" s="2">
        <v>44986</v>
      </c>
      <c r="C3703" t="s">
        <v>22</v>
      </c>
      <c r="D3703">
        <v>36</v>
      </c>
      <c r="E3703" t="s">
        <v>39</v>
      </c>
      <c r="F3703">
        <v>0</v>
      </c>
      <c r="G3703">
        <v>3</v>
      </c>
      <c r="H3703" t="s">
        <v>3686</v>
      </c>
      <c r="I3703">
        <v>4422</v>
      </c>
      <c r="J3703">
        <v>0</v>
      </c>
      <c r="K3703">
        <v>29</v>
      </c>
      <c r="L3703" t="s">
        <v>15568</v>
      </c>
      <c r="M3703" t="s">
        <v>23</v>
      </c>
      <c r="N3703" t="s">
        <v>23</v>
      </c>
      <c r="O3703" t="s">
        <v>56</v>
      </c>
      <c r="P3703" t="s">
        <v>202</v>
      </c>
      <c r="Q3703" t="s">
        <v>27</v>
      </c>
      <c r="R3703">
        <v>75.349999999999994</v>
      </c>
      <c r="S3703">
        <v>2348.67</v>
      </c>
    </row>
    <row r="3704" spans="1:19">
      <c r="A3704" t="s">
        <v>8695</v>
      </c>
      <c r="B3704" s="2">
        <v>43856</v>
      </c>
      <c r="C3704" t="s">
        <v>22</v>
      </c>
      <c r="D3704">
        <v>30</v>
      </c>
      <c r="E3704" t="s">
        <v>23</v>
      </c>
      <c r="F3704">
        <v>0</v>
      </c>
      <c r="G3704">
        <v>3</v>
      </c>
      <c r="H3704" t="s">
        <v>3686</v>
      </c>
      <c r="I3704">
        <v>6395</v>
      </c>
      <c r="J3704">
        <v>10</v>
      </c>
      <c r="K3704">
        <v>67</v>
      </c>
      <c r="L3704" t="s">
        <v>15568</v>
      </c>
      <c r="M3704" t="s">
        <v>39</v>
      </c>
      <c r="N3704" t="s">
        <v>23</v>
      </c>
      <c r="O3704" t="s">
        <v>49</v>
      </c>
      <c r="P3704" t="s">
        <v>164</v>
      </c>
      <c r="Q3704" t="s">
        <v>27</v>
      </c>
      <c r="R3704">
        <v>50.95</v>
      </c>
      <c r="S3704">
        <v>3521.7</v>
      </c>
    </row>
    <row r="3705" spans="1:19">
      <c r="A3705" t="s">
        <v>8697</v>
      </c>
      <c r="B3705" s="2">
        <v>44250</v>
      </c>
      <c r="C3705" t="s">
        <v>22</v>
      </c>
      <c r="D3705">
        <v>39</v>
      </c>
      <c r="E3705" t="s">
        <v>23</v>
      </c>
      <c r="F3705">
        <v>0</v>
      </c>
      <c r="G3705">
        <v>3</v>
      </c>
      <c r="H3705" t="s">
        <v>3686</v>
      </c>
      <c r="I3705">
        <v>5276</v>
      </c>
      <c r="J3705">
        <v>3</v>
      </c>
      <c r="K3705">
        <v>54</v>
      </c>
      <c r="L3705" t="s">
        <v>15568</v>
      </c>
      <c r="M3705" t="s">
        <v>23</v>
      </c>
      <c r="N3705" t="s">
        <v>23</v>
      </c>
      <c r="O3705" t="s">
        <v>49</v>
      </c>
      <c r="P3705" t="s">
        <v>202</v>
      </c>
      <c r="Q3705" t="s">
        <v>27</v>
      </c>
      <c r="R3705">
        <v>70.7</v>
      </c>
      <c r="S3705">
        <v>6386.3</v>
      </c>
    </row>
    <row r="3706" spans="1:19">
      <c r="A3706" t="s">
        <v>8699</v>
      </c>
      <c r="B3706" s="2">
        <v>43805</v>
      </c>
      <c r="C3706" t="s">
        <v>33</v>
      </c>
      <c r="D3706">
        <v>49</v>
      </c>
      <c r="E3706" t="s">
        <v>23</v>
      </c>
      <c r="F3706">
        <v>0</v>
      </c>
      <c r="G3706">
        <v>3</v>
      </c>
      <c r="H3706" t="s">
        <v>3686</v>
      </c>
      <c r="I3706">
        <v>5782</v>
      </c>
      <c r="J3706">
        <v>8</v>
      </c>
      <c r="K3706">
        <v>68</v>
      </c>
      <c r="L3706" t="s">
        <v>316</v>
      </c>
      <c r="M3706" t="s">
        <v>23</v>
      </c>
      <c r="N3706" t="s">
        <v>23</v>
      </c>
      <c r="O3706" t="s">
        <v>25</v>
      </c>
      <c r="P3706" t="s">
        <v>164</v>
      </c>
      <c r="Q3706" t="s">
        <v>27</v>
      </c>
      <c r="R3706">
        <v>114.9</v>
      </c>
      <c r="S3706">
        <v>9417.07</v>
      </c>
    </row>
    <row r="3707" spans="1:19">
      <c r="A3707" t="s">
        <v>8702</v>
      </c>
      <c r="B3707" s="2">
        <v>45824</v>
      </c>
      <c r="C3707" t="s">
        <v>22</v>
      </c>
      <c r="D3707">
        <v>46</v>
      </c>
      <c r="E3707" t="s">
        <v>39</v>
      </c>
      <c r="F3707">
        <v>2</v>
      </c>
      <c r="G3707">
        <v>3</v>
      </c>
      <c r="H3707" t="s">
        <v>3751</v>
      </c>
      <c r="I3707">
        <v>3000</v>
      </c>
      <c r="J3707">
        <v>0</v>
      </c>
      <c r="K3707">
        <v>2</v>
      </c>
      <c r="L3707" t="s">
        <v>15568</v>
      </c>
      <c r="M3707" t="s">
        <v>23</v>
      </c>
      <c r="N3707" t="s">
        <v>39</v>
      </c>
      <c r="P3707" t="s">
        <v>26</v>
      </c>
      <c r="Q3707" t="s">
        <v>84</v>
      </c>
      <c r="R3707">
        <v>20.399999999999999</v>
      </c>
      <c r="S3707">
        <v>141.96</v>
      </c>
    </row>
    <row r="3708" spans="1:19">
      <c r="A3708" t="s">
        <v>8704</v>
      </c>
      <c r="B3708" s="2">
        <v>43810</v>
      </c>
      <c r="C3708" t="s">
        <v>33</v>
      </c>
      <c r="D3708">
        <v>42</v>
      </c>
      <c r="E3708" t="s">
        <v>23</v>
      </c>
      <c r="F3708">
        <v>0</v>
      </c>
      <c r="G3708">
        <v>3</v>
      </c>
      <c r="H3708" t="s">
        <v>3686</v>
      </c>
      <c r="I3708">
        <v>4113</v>
      </c>
      <c r="J3708">
        <v>10</v>
      </c>
      <c r="K3708">
        <v>68</v>
      </c>
      <c r="L3708" t="s">
        <v>316</v>
      </c>
      <c r="M3708" t="s">
        <v>23</v>
      </c>
      <c r="N3708" t="s">
        <v>23</v>
      </c>
      <c r="O3708" t="s">
        <v>49</v>
      </c>
      <c r="P3708" t="s">
        <v>164</v>
      </c>
      <c r="Q3708" t="s">
        <v>27</v>
      </c>
      <c r="R3708">
        <v>91.7</v>
      </c>
      <c r="S3708">
        <v>7488.9</v>
      </c>
    </row>
    <row r="3709" spans="1:19">
      <c r="A3709" t="s">
        <v>8706</v>
      </c>
      <c r="B3709" s="2">
        <v>44118</v>
      </c>
      <c r="C3709" t="s">
        <v>33</v>
      </c>
      <c r="D3709">
        <v>45</v>
      </c>
      <c r="E3709" t="s">
        <v>23</v>
      </c>
      <c r="F3709">
        <v>0</v>
      </c>
      <c r="G3709">
        <v>3</v>
      </c>
      <c r="H3709" t="s">
        <v>3686</v>
      </c>
      <c r="I3709">
        <v>6166</v>
      </c>
      <c r="J3709">
        <v>1</v>
      </c>
      <c r="K3709">
        <v>58</v>
      </c>
      <c r="L3709" t="s">
        <v>15568</v>
      </c>
      <c r="M3709" t="s">
        <v>23</v>
      </c>
      <c r="N3709" t="s">
        <v>23</v>
      </c>
      <c r="O3709" t="s">
        <v>25</v>
      </c>
      <c r="P3709" t="s">
        <v>202</v>
      </c>
      <c r="Q3709" t="s">
        <v>27</v>
      </c>
      <c r="R3709">
        <v>94.3</v>
      </c>
      <c r="S3709">
        <v>6994.64</v>
      </c>
    </row>
    <row r="3710" spans="1:19">
      <c r="A3710" t="s">
        <v>8708</v>
      </c>
      <c r="B3710" s="2">
        <v>44504</v>
      </c>
      <c r="C3710" t="s">
        <v>33</v>
      </c>
      <c r="D3710">
        <v>49</v>
      </c>
      <c r="E3710" t="s">
        <v>23</v>
      </c>
      <c r="F3710">
        <v>2</v>
      </c>
      <c r="G3710">
        <v>3</v>
      </c>
      <c r="H3710" t="s">
        <v>3686</v>
      </c>
      <c r="I3710">
        <v>3111</v>
      </c>
      <c r="J3710">
        <v>9</v>
      </c>
      <c r="K3710">
        <v>45</v>
      </c>
      <c r="L3710" t="s">
        <v>142</v>
      </c>
      <c r="M3710" t="s">
        <v>23</v>
      </c>
      <c r="N3710" t="s">
        <v>23</v>
      </c>
      <c r="O3710" t="s">
        <v>49</v>
      </c>
      <c r="P3710" t="s">
        <v>26</v>
      </c>
      <c r="Q3710" t="s">
        <v>50</v>
      </c>
      <c r="R3710">
        <v>81.3</v>
      </c>
      <c r="S3710">
        <v>4000.55</v>
      </c>
    </row>
    <row r="3711" spans="1:19">
      <c r="A3711" t="s">
        <v>8710</v>
      </c>
      <c r="B3711" s="2">
        <v>45831</v>
      </c>
      <c r="C3711" t="s">
        <v>22</v>
      </c>
      <c r="D3711">
        <v>51</v>
      </c>
      <c r="E3711" t="s">
        <v>39</v>
      </c>
      <c r="F3711">
        <v>0</v>
      </c>
      <c r="G3711">
        <v>3</v>
      </c>
      <c r="H3711" t="s">
        <v>3751</v>
      </c>
      <c r="I3711">
        <v>5753</v>
      </c>
      <c r="J3711">
        <v>0</v>
      </c>
      <c r="K3711">
        <v>2</v>
      </c>
      <c r="L3711" t="s">
        <v>15568</v>
      </c>
      <c r="M3711" t="s">
        <v>23</v>
      </c>
      <c r="N3711" t="s">
        <v>23</v>
      </c>
      <c r="O3711" t="s">
        <v>49</v>
      </c>
      <c r="P3711" t="s">
        <v>26</v>
      </c>
      <c r="Q3711" t="s">
        <v>50</v>
      </c>
      <c r="R3711">
        <v>54.45</v>
      </c>
      <c r="S3711">
        <v>127.04</v>
      </c>
    </row>
    <row r="3712" spans="1:19">
      <c r="A3712" t="s">
        <v>8712</v>
      </c>
      <c r="B3712" s="2">
        <v>44779</v>
      </c>
      <c r="C3712" t="s">
        <v>33</v>
      </c>
      <c r="D3712">
        <v>32</v>
      </c>
      <c r="E3712" t="s">
        <v>23</v>
      </c>
      <c r="F3712">
        <v>2</v>
      </c>
      <c r="G3712">
        <v>3</v>
      </c>
      <c r="H3712" t="s">
        <v>3686</v>
      </c>
      <c r="I3712">
        <v>3570</v>
      </c>
      <c r="J3712">
        <v>7</v>
      </c>
      <c r="K3712">
        <v>36</v>
      </c>
      <c r="L3712" t="s">
        <v>15568</v>
      </c>
      <c r="M3712" t="s">
        <v>23</v>
      </c>
      <c r="N3712" t="s">
        <v>23</v>
      </c>
      <c r="O3712" t="s">
        <v>56</v>
      </c>
      <c r="P3712" t="s">
        <v>164</v>
      </c>
      <c r="Q3712" t="s">
        <v>50</v>
      </c>
      <c r="R3712">
        <v>92.9</v>
      </c>
      <c r="S3712">
        <v>4838.6899999999996</v>
      </c>
    </row>
    <row r="3713" spans="1:21">
      <c r="A3713" t="s">
        <v>8714</v>
      </c>
      <c r="B3713" s="2">
        <v>45241</v>
      </c>
      <c r="C3713" t="s">
        <v>22</v>
      </c>
      <c r="D3713">
        <v>23</v>
      </c>
      <c r="E3713" t="s">
        <v>39</v>
      </c>
      <c r="F3713">
        <v>0</v>
      </c>
      <c r="G3713">
        <v>3</v>
      </c>
      <c r="H3713" t="s">
        <v>3686</v>
      </c>
      <c r="I3713">
        <v>4520</v>
      </c>
      <c r="J3713">
        <v>0</v>
      </c>
      <c r="K3713">
        <v>21</v>
      </c>
      <c r="L3713" t="s">
        <v>97</v>
      </c>
      <c r="M3713" t="s">
        <v>23</v>
      </c>
      <c r="N3713" t="s">
        <v>23</v>
      </c>
      <c r="O3713" t="s">
        <v>25</v>
      </c>
      <c r="P3713" t="s">
        <v>26</v>
      </c>
      <c r="Q3713" t="s">
        <v>50</v>
      </c>
      <c r="R3713">
        <v>103.85</v>
      </c>
      <c r="S3713">
        <v>2548.69</v>
      </c>
    </row>
    <row r="3714" spans="1:21">
      <c r="A3714" t="s">
        <v>8716</v>
      </c>
      <c r="B3714" s="2">
        <v>44022</v>
      </c>
      <c r="C3714" t="s">
        <v>22</v>
      </c>
      <c r="D3714">
        <v>60</v>
      </c>
      <c r="E3714" t="s">
        <v>23</v>
      </c>
      <c r="F3714">
        <v>3</v>
      </c>
      <c r="G3714">
        <v>3</v>
      </c>
      <c r="H3714" t="s">
        <v>3686</v>
      </c>
      <c r="I3714">
        <v>5897</v>
      </c>
      <c r="J3714">
        <v>7</v>
      </c>
      <c r="K3714">
        <v>61</v>
      </c>
      <c r="L3714" t="s">
        <v>142</v>
      </c>
      <c r="M3714" t="s">
        <v>23</v>
      </c>
      <c r="N3714" t="s">
        <v>39</v>
      </c>
      <c r="P3714" t="s">
        <v>202</v>
      </c>
      <c r="Q3714" t="s">
        <v>50</v>
      </c>
      <c r="R3714">
        <v>20.399999999999999</v>
      </c>
      <c r="S3714">
        <v>3147.34</v>
      </c>
    </row>
    <row r="3715" spans="1:21">
      <c r="A3715" t="s">
        <v>8718</v>
      </c>
      <c r="B3715" s="2">
        <v>45697</v>
      </c>
      <c r="C3715" t="s">
        <v>33</v>
      </c>
      <c r="D3715">
        <v>42</v>
      </c>
      <c r="E3715" t="s">
        <v>39</v>
      </c>
      <c r="F3715">
        <v>0</v>
      </c>
      <c r="G3715">
        <v>3</v>
      </c>
      <c r="H3715" t="s">
        <v>3686</v>
      </c>
      <c r="I3715">
        <v>5554</v>
      </c>
      <c r="J3715">
        <v>0</v>
      </c>
      <c r="K3715">
        <v>6</v>
      </c>
      <c r="L3715" t="s">
        <v>15568</v>
      </c>
      <c r="M3715" t="s">
        <v>23</v>
      </c>
      <c r="N3715" t="s">
        <v>39</v>
      </c>
      <c r="P3715" t="s">
        <v>26</v>
      </c>
      <c r="Q3715" t="s">
        <v>50</v>
      </c>
      <c r="R3715">
        <v>20.95</v>
      </c>
      <c r="S3715">
        <v>368.64</v>
      </c>
    </row>
    <row r="3716" spans="1:21">
      <c r="A3716" t="s">
        <v>8720</v>
      </c>
      <c r="B3716" s="2">
        <v>44994</v>
      </c>
      <c r="C3716" t="s">
        <v>33</v>
      </c>
      <c r="D3716">
        <v>40</v>
      </c>
      <c r="E3716" t="s">
        <v>23</v>
      </c>
      <c r="F3716">
        <v>0</v>
      </c>
      <c r="G3716">
        <v>3</v>
      </c>
      <c r="H3716" t="s">
        <v>3686</v>
      </c>
      <c r="I3716">
        <v>5758</v>
      </c>
      <c r="J3716">
        <v>6</v>
      </c>
      <c r="K3716">
        <v>29</v>
      </c>
      <c r="L3716" t="s">
        <v>40</v>
      </c>
      <c r="M3716" t="s">
        <v>23</v>
      </c>
      <c r="N3716" t="s">
        <v>39</v>
      </c>
      <c r="P3716" t="s">
        <v>164</v>
      </c>
      <c r="Q3716" t="s">
        <v>50</v>
      </c>
      <c r="R3716">
        <v>19.55</v>
      </c>
      <c r="S3716">
        <v>1970.64</v>
      </c>
    </row>
    <row r="3717" spans="1:21">
      <c r="A3717" t="s">
        <v>8722</v>
      </c>
      <c r="B3717" s="2">
        <v>43914</v>
      </c>
      <c r="C3717" t="s">
        <v>33</v>
      </c>
      <c r="D3717">
        <v>44</v>
      </c>
      <c r="E3717" t="s">
        <v>39</v>
      </c>
      <c r="F3717">
        <v>0</v>
      </c>
      <c r="G3717">
        <v>3</v>
      </c>
      <c r="H3717" t="s">
        <v>3686</v>
      </c>
      <c r="I3717">
        <v>6421</v>
      </c>
      <c r="J3717">
        <v>0</v>
      </c>
      <c r="K3717">
        <v>65</v>
      </c>
      <c r="L3717" t="s">
        <v>15568</v>
      </c>
      <c r="M3717" t="s">
        <v>23</v>
      </c>
      <c r="N3717" t="s">
        <v>23</v>
      </c>
      <c r="O3717" t="s">
        <v>25</v>
      </c>
      <c r="P3717" t="s">
        <v>202</v>
      </c>
      <c r="Q3717" t="s">
        <v>27</v>
      </c>
      <c r="R3717">
        <v>89.85</v>
      </c>
      <c r="S3717">
        <v>8336.1</v>
      </c>
    </row>
    <row r="3718" spans="1:21">
      <c r="A3718" t="s">
        <v>8724</v>
      </c>
      <c r="B3718" s="2">
        <v>44760</v>
      </c>
      <c r="C3718" t="s">
        <v>22</v>
      </c>
      <c r="D3718">
        <v>47</v>
      </c>
      <c r="E3718" t="s">
        <v>39</v>
      </c>
      <c r="F3718">
        <v>1</v>
      </c>
      <c r="G3718">
        <v>3</v>
      </c>
      <c r="H3718" t="s">
        <v>3686</v>
      </c>
      <c r="I3718">
        <v>5447</v>
      </c>
      <c r="J3718">
        <v>0</v>
      </c>
      <c r="K3718">
        <v>37</v>
      </c>
      <c r="L3718" t="s">
        <v>15568</v>
      </c>
      <c r="M3718" t="s">
        <v>23</v>
      </c>
      <c r="N3718" t="s">
        <v>23</v>
      </c>
      <c r="O3718" t="s">
        <v>56</v>
      </c>
      <c r="P3718" t="s">
        <v>164</v>
      </c>
      <c r="Q3718" t="s">
        <v>50</v>
      </c>
      <c r="R3718">
        <v>61.45</v>
      </c>
      <c r="S3718">
        <v>4213.1899999999996</v>
      </c>
    </row>
    <row r="3719" spans="1:21">
      <c r="A3719" t="s">
        <v>8726</v>
      </c>
      <c r="B3719" s="2">
        <v>45421</v>
      </c>
      <c r="C3719" t="s">
        <v>33</v>
      </c>
      <c r="D3719">
        <v>45</v>
      </c>
      <c r="E3719" t="s">
        <v>39</v>
      </c>
      <c r="F3719">
        <v>0</v>
      </c>
      <c r="G3719">
        <v>3</v>
      </c>
      <c r="H3719" t="s">
        <v>3686</v>
      </c>
      <c r="I3719">
        <v>4521</v>
      </c>
      <c r="J3719">
        <v>0</v>
      </c>
      <c r="K3719">
        <v>15</v>
      </c>
      <c r="L3719" t="s">
        <v>15568</v>
      </c>
      <c r="M3719" t="s">
        <v>23</v>
      </c>
      <c r="N3719" t="s">
        <v>23</v>
      </c>
      <c r="O3719" t="s">
        <v>25</v>
      </c>
      <c r="P3719" t="s">
        <v>26</v>
      </c>
      <c r="Q3719" t="s">
        <v>50</v>
      </c>
      <c r="R3719">
        <v>94</v>
      </c>
      <c r="S3719">
        <v>1734.65</v>
      </c>
    </row>
    <row r="3720" spans="1:21">
      <c r="A3720" t="s">
        <v>8728</v>
      </c>
      <c r="B3720" s="2">
        <v>45081</v>
      </c>
      <c r="C3720" t="s">
        <v>33</v>
      </c>
      <c r="D3720">
        <v>54</v>
      </c>
      <c r="E3720" t="s">
        <v>39</v>
      </c>
      <c r="F3720">
        <v>0</v>
      </c>
      <c r="G3720">
        <v>3</v>
      </c>
      <c r="H3720" t="s">
        <v>3686</v>
      </c>
      <c r="I3720">
        <v>5689</v>
      </c>
      <c r="J3720">
        <v>0</v>
      </c>
      <c r="K3720">
        <v>26</v>
      </c>
      <c r="L3720" t="s">
        <v>40</v>
      </c>
      <c r="M3720" t="s">
        <v>23</v>
      </c>
      <c r="N3720" t="s">
        <v>23</v>
      </c>
      <c r="O3720" t="s">
        <v>25</v>
      </c>
      <c r="P3720" t="s">
        <v>202</v>
      </c>
      <c r="Q3720" t="s">
        <v>50</v>
      </c>
      <c r="R3720">
        <v>87.15</v>
      </c>
      <c r="S3720">
        <v>3466.44</v>
      </c>
    </row>
    <row r="3721" spans="1:21">
      <c r="A3721" t="s">
        <v>8730</v>
      </c>
      <c r="B3721" s="2">
        <v>44701</v>
      </c>
      <c r="C3721" t="s">
        <v>33</v>
      </c>
      <c r="D3721">
        <v>19</v>
      </c>
      <c r="E3721" t="s">
        <v>39</v>
      </c>
      <c r="F3721">
        <v>0</v>
      </c>
      <c r="G3721">
        <v>3</v>
      </c>
      <c r="H3721" t="s">
        <v>3686</v>
      </c>
      <c r="I3721">
        <v>3424</v>
      </c>
      <c r="J3721">
        <v>0</v>
      </c>
      <c r="K3721">
        <v>39</v>
      </c>
      <c r="L3721" t="s">
        <v>15568</v>
      </c>
      <c r="M3721" t="s">
        <v>39</v>
      </c>
      <c r="N3721" t="s">
        <v>23</v>
      </c>
      <c r="O3721" t="s">
        <v>49</v>
      </c>
      <c r="P3721" t="s">
        <v>202</v>
      </c>
      <c r="Q3721" t="s">
        <v>27</v>
      </c>
      <c r="R3721">
        <v>40.299999999999997</v>
      </c>
      <c r="S3721">
        <v>1630.4</v>
      </c>
    </row>
    <row r="3722" spans="1:21">
      <c r="A3722" t="s">
        <v>8732</v>
      </c>
      <c r="B3722" s="2">
        <v>44211</v>
      </c>
      <c r="C3722" t="s">
        <v>33</v>
      </c>
      <c r="D3722">
        <v>37</v>
      </c>
      <c r="E3722" t="s">
        <v>23</v>
      </c>
      <c r="F3722">
        <v>0</v>
      </c>
      <c r="G3722">
        <v>3</v>
      </c>
      <c r="H3722" t="s">
        <v>3686</v>
      </c>
      <c r="I3722">
        <v>4712</v>
      </c>
      <c r="J3722">
        <v>8</v>
      </c>
      <c r="K3722">
        <v>55</v>
      </c>
      <c r="L3722" t="s">
        <v>142</v>
      </c>
      <c r="M3722" t="s">
        <v>23</v>
      </c>
      <c r="N3722" t="s">
        <v>23</v>
      </c>
      <c r="O3722" t="s">
        <v>49</v>
      </c>
      <c r="P3722" t="s">
        <v>202</v>
      </c>
      <c r="Q3722" t="s">
        <v>27</v>
      </c>
      <c r="R3722">
        <v>90.15</v>
      </c>
      <c r="S3722">
        <v>7527.25</v>
      </c>
    </row>
    <row r="3723" spans="1:21">
      <c r="A3723" t="s">
        <v>8734</v>
      </c>
      <c r="B3723" s="2">
        <v>43693</v>
      </c>
      <c r="C3723" t="s">
        <v>22</v>
      </c>
      <c r="D3723">
        <v>20</v>
      </c>
      <c r="E3723" t="s">
        <v>23</v>
      </c>
      <c r="F3723">
        <v>3</v>
      </c>
      <c r="G3723">
        <v>3</v>
      </c>
      <c r="H3723" t="s">
        <v>3686</v>
      </c>
      <c r="I3723">
        <v>4237</v>
      </c>
      <c r="J3723">
        <v>8</v>
      </c>
      <c r="K3723">
        <v>72</v>
      </c>
      <c r="L3723" t="s">
        <v>15568</v>
      </c>
      <c r="M3723" t="s">
        <v>23</v>
      </c>
      <c r="N3723" t="s">
        <v>23</v>
      </c>
      <c r="O3723" t="s">
        <v>49</v>
      </c>
      <c r="P3723" t="s">
        <v>164</v>
      </c>
      <c r="Q3723" t="s">
        <v>50</v>
      </c>
      <c r="R3723">
        <v>81</v>
      </c>
      <c r="S3723">
        <v>5946.56</v>
      </c>
    </row>
    <row r="3724" spans="1:21">
      <c r="A3724" t="s">
        <v>8736</v>
      </c>
      <c r="B3724" s="2">
        <v>44063</v>
      </c>
      <c r="C3724" t="s">
        <v>33</v>
      </c>
      <c r="D3724">
        <v>22</v>
      </c>
      <c r="E3724" t="s">
        <v>23</v>
      </c>
      <c r="F3724">
        <v>3</v>
      </c>
      <c r="G3724">
        <v>3</v>
      </c>
      <c r="H3724" t="s">
        <v>3686</v>
      </c>
      <c r="I3724">
        <v>6307</v>
      </c>
      <c r="J3724">
        <v>2</v>
      </c>
      <c r="K3724">
        <v>60</v>
      </c>
      <c r="L3724" t="s">
        <v>15568</v>
      </c>
      <c r="M3724" t="s">
        <v>39</v>
      </c>
      <c r="N3724" t="s">
        <v>23</v>
      </c>
      <c r="O3724" t="s">
        <v>56</v>
      </c>
      <c r="P3724" t="s">
        <v>26</v>
      </c>
      <c r="Q3724" t="s">
        <v>27</v>
      </c>
      <c r="R3724">
        <v>49.75</v>
      </c>
      <c r="S3724">
        <v>3069.45</v>
      </c>
    </row>
    <row r="3725" spans="1:21">
      <c r="A3725" t="s">
        <v>8738</v>
      </c>
      <c r="B3725" s="2">
        <v>45070</v>
      </c>
      <c r="C3725" t="s">
        <v>22</v>
      </c>
      <c r="D3725">
        <v>39</v>
      </c>
      <c r="E3725" t="s">
        <v>39</v>
      </c>
      <c r="F3725">
        <v>0</v>
      </c>
      <c r="G3725">
        <v>3</v>
      </c>
      <c r="H3725" t="s">
        <v>3686</v>
      </c>
      <c r="I3725">
        <v>5578</v>
      </c>
      <c r="J3725">
        <v>0</v>
      </c>
      <c r="K3725">
        <v>27</v>
      </c>
      <c r="L3725" t="s">
        <v>15568</v>
      </c>
      <c r="M3725" t="s">
        <v>23</v>
      </c>
      <c r="N3725" t="s">
        <v>23</v>
      </c>
      <c r="O3725" t="s">
        <v>49</v>
      </c>
      <c r="P3725" t="s">
        <v>26</v>
      </c>
      <c r="Q3725" t="s">
        <v>50</v>
      </c>
      <c r="R3725">
        <v>50.35</v>
      </c>
      <c r="S3725">
        <v>2061.12</v>
      </c>
    </row>
    <row r="3726" spans="1:21">
      <c r="A3726" t="s">
        <v>8740</v>
      </c>
      <c r="B3726" s="2">
        <v>43681</v>
      </c>
      <c r="C3726" t="s">
        <v>22</v>
      </c>
      <c r="D3726">
        <v>59</v>
      </c>
      <c r="E3726" t="s">
        <v>23</v>
      </c>
      <c r="F3726">
        <v>2</v>
      </c>
      <c r="G3726">
        <v>3</v>
      </c>
      <c r="H3726" t="s">
        <v>3686</v>
      </c>
      <c r="I3726">
        <v>6233</v>
      </c>
      <c r="J3726">
        <v>1</v>
      </c>
      <c r="K3726">
        <v>72</v>
      </c>
      <c r="L3726" t="s">
        <v>15568</v>
      </c>
      <c r="M3726" t="s">
        <v>23</v>
      </c>
      <c r="N3726" t="s">
        <v>23</v>
      </c>
      <c r="O3726" t="s">
        <v>49</v>
      </c>
      <c r="P3726" t="s">
        <v>164</v>
      </c>
      <c r="Q3726" t="s">
        <v>27</v>
      </c>
      <c r="R3726">
        <v>69.849999999999994</v>
      </c>
      <c r="S3726">
        <v>7119.75</v>
      </c>
    </row>
    <row r="3727" spans="1:21">
      <c r="A3727" t="s">
        <v>8742</v>
      </c>
      <c r="B3727" s="2">
        <v>44054</v>
      </c>
      <c r="C3727" t="s">
        <v>33</v>
      </c>
      <c r="D3727">
        <v>62</v>
      </c>
      <c r="E3727" t="s">
        <v>39</v>
      </c>
      <c r="F3727">
        <v>0</v>
      </c>
      <c r="G3727">
        <v>3</v>
      </c>
      <c r="H3727" t="s">
        <v>24</v>
      </c>
      <c r="I3727">
        <v>5507</v>
      </c>
      <c r="J3727">
        <v>0</v>
      </c>
      <c r="K3727">
        <v>60</v>
      </c>
      <c r="L3727" t="s">
        <v>15568</v>
      </c>
      <c r="M3727" t="s">
        <v>23</v>
      </c>
      <c r="N3727" t="s">
        <v>23</v>
      </c>
      <c r="O3727" t="s">
        <v>25</v>
      </c>
      <c r="P3727" t="s">
        <v>202</v>
      </c>
      <c r="Q3727" t="s">
        <v>27</v>
      </c>
      <c r="R3727">
        <v>106</v>
      </c>
      <c r="S3727">
        <v>8614.7999999999993</v>
      </c>
      <c r="T3727" t="s">
        <v>59</v>
      </c>
      <c r="U3727" t="s">
        <v>384</v>
      </c>
    </row>
    <row r="3728" spans="1:21">
      <c r="A3728" t="s">
        <v>8744</v>
      </c>
      <c r="B3728" s="2">
        <v>44308</v>
      </c>
      <c r="C3728" t="s">
        <v>22</v>
      </c>
      <c r="D3728">
        <v>68</v>
      </c>
      <c r="E3728" t="s">
        <v>23</v>
      </c>
      <c r="F3728">
        <v>0</v>
      </c>
      <c r="G3728">
        <v>3</v>
      </c>
      <c r="H3728" t="s">
        <v>3686</v>
      </c>
      <c r="I3728">
        <v>5490</v>
      </c>
      <c r="J3728">
        <v>5</v>
      </c>
      <c r="K3728">
        <v>52</v>
      </c>
      <c r="L3728" t="s">
        <v>15568</v>
      </c>
      <c r="M3728" t="s">
        <v>23</v>
      </c>
      <c r="N3728" t="s">
        <v>23</v>
      </c>
      <c r="O3728" t="s">
        <v>25</v>
      </c>
      <c r="P3728" t="s">
        <v>202</v>
      </c>
      <c r="Q3728" t="s">
        <v>27</v>
      </c>
      <c r="R3728">
        <v>104.45</v>
      </c>
      <c r="S3728">
        <v>7509.25</v>
      </c>
    </row>
    <row r="3729" spans="1:21">
      <c r="A3729" t="s">
        <v>8746</v>
      </c>
      <c r="B3729" s="2">
        <v>44033</v>
      </c>
      <c r="C3729" t="s">
        <v>22</v>
      </c>
      <c r="D3729">
        <v>79</v>
      </c>
      <c r="E3729" t="s">
        <v>23</v>
      </c>
      <c r="F3729">
        <v>0</v>
      </c>
      <c r="G3729">
        <v>3</v>
      </c>
      <c r="H3729" t="s">
        <v>3686</v>
      </c>
      <c r="I3729">
        <v>6421</v>
      </c>
      <c r="J3729">
        <v>5</v>
      </c>
      <c r="K3729">
        <v>61</v>
      </c>
      <c r="L3729" t="s">
        <v>15568</v>
      </c>
      <c r="M3729" t="s">
        <v>23</v>
      </c>
      <c r="N3729" t="s">
        <v>39</v>
      </c>
      <c r="P3729" t="s">
        <v>164</v>
      </c>
      <c r="Q3729" t="s">
        <v>27</v>
      </c>
      <c r="R3729">
        <v>25</v>
      </c>
      <c r="S3729">
        <v>2669.29</v>
      </c>
    </row>
    <row r="3730" spans="1:21">
      <c r="A3730" t="s">
        <v>8748</v>
      </c>
      <c r="B3730" s="2">
        <v>43690</v>
      </c>
      <c r="C3730" t="s">
        <v>22</v>
      </c>
      <c r="D3730">
        <v>68</v>
      </c>
      <c r="E3730" t="s">
        <v>23</v>
      </c>
      <c r="F3730">
        <v>0</v>
      </c>
      <c r="G3730">
        <v>3</v>
      </c>
      <c r="H3730" t="s">
        <v>3686</v>
      </c>
      <c r="I3730">
        <v>4049</v>
      </c>
      <c r="J3730">
        <v>1</v>
      </c>
      <c r="K3730">
        <v>72</v>
      </c>
      <c r="L3730" t="s">
        <v>316</v>
      </c>
      <c r="M3730" t="s">
        <v>39</v>
      </c>
      <c r="N3730" t="s">
        <v>23</v>
      </c>
      <c r="O3730" t="s">
        <v>49</v>
      </c>
      <c r="P3730" t="s">
        <v>164</v>
      </c>
      <c r="Q3730" t="s">
        <v>50</v>
      </c>
      <c r="R3730">
        <v>64.95</v>
      </c>
      <c r="S3730">
        <v>4576</v>
      </c>
    </row>
    <row r="3731" spans="1:21">
      <c r="A3731" t="s">
        <v>8750</v>
      </c>
      <c r="B3731" s="2">
        <v>45446</v>
      </c>
      <c r="C3731" t="s">
        <v>22</v>
      </c>
      <c r="D3731">
        <v>70</v>
      </c>
      <c r="E3731" t="s">
        <v>39</v>
      </c>
      <c r="F3731">
        <v>0</v>
      </c>
      <c r="G3731">
        <v>3</v>
      </c>
      <c r="H3731" t="s">
        <v>3686</v>
      </c>
      <c r="I3731">
        <v>3502</v>
      </c>
      <c r="J3731">
        <v>0</v>
      </c>
      <c r="K3731">
        <v>14</v>
      </c>
      <c r="L3731" t="s">
        <v>15568</v>
      </c>
      <c r="M3731" t="s">
        <v>23</v>
      </c>
      <c r="N3731" t="s">
        <v>23</v>
      </c>
      <c r="O3731" t="s">
        <v>25</v>
      </c>
      <c r="P3731" t="s">
        <v>26</v>
      </c>
      <c r="Q3731" t="s">
        <v>27</v>
      </c>
      <c r="R3731">
        <v>95.6</v>
      </c>
      <c r="S3731">
        <v>1799.98</v>
      </c>
    </row>
    <row r="3732" spans="1:21">
      <c r="A3732" t="s">
        <v>8752</v>
      </c>
      <c r="B3732" s="2">
        <v>44653</v>
      </c>
      <c r="C3732" t="s">
        <v>22</v>
      </c>
      <c r="D3732">
        <v>65</v>
      </c>
      <c r="E3732" t="s">
        <v>23</v>
      </c>
      <c r="F3732">
        <v>0</v>
      </c>
      <c r="G3732">
        <v>3</v>
      </c>
      <c r="H3732" t="s">
        <v>3686</v>
      </c>
      <c r="I3732">
        <v>3587</v>
      </c>
      <c r="J3732">
        <v>8</v>
      </c>
      <c r="K3732">
        <v>40</v>
      </c>
      <c r="L3732" t="s">
        <v>15568</v>
      </c>
      <c r="M3732" t="s">
        <v>23</v>
      </c>
      <c r="N3732" t="s">
        <v>23</v>
      </c>
      <c r="O3732" t="s">
        <v>49</v>
      </c>
      <c r="P3732" t="s">
        <v>202</v>
      </c>
      <c r="Q3732" t="s">
        <v>27</v>
      </c>
      <c r="R3732">
        <v>55.8</v>
      </c>
      <c r="S3732">
        <v>3475.7</v>
      </c>
    </row>
    <row r="3733" spans="1:21">
      <c r="A3733" t="s">
        <v>8754</v>
      </c>
      <c r="B3733" s="2">
        <v>44950</v>
      </c>
      <c r="C3733" t="s">
        <v>22</v>
      </c>
      <c r="D3733">
        <v>71</v>
      </c>
      <c r="E3733" t="s">
        <v>39</v>
      </c>
      <c r="F3733">
        <v>0</v>
      </c>
      <c r="G3733">
        <v>3</v>
      </c>
      <c r="H3733" t="s">
        <v>24</v>
      </c>
      <c r="I3733">
        <v>2933</v>
      </c>
      <c r="J3733">
        <v>0</v>
      </c>
      <c r="K3733">
        <v>31</v>
      </c>
      <c r="L3733" t="s">
        <v>40</v>
      </c>
      <c r="M3733" t="s">
        <v>23</v>
      </c>
      <c r="N3733" t="s">
        <v>23</v>
      </c>
      <c r="O3733" t="s">
        <v>49</v>
      </c>
      <c r="P3733" t="s">
        <v>26</v>
      </c>
      <c r="Q3733" t="s">
        <v>27</v>
      </c>
      <c r="R3733">
        <v>55.25</v>
      </c>
      <c r="S3733">
        <v>1773.08</v>
      </c>
      <c r="T3733" t="s">
        <v>36</v>
      </c>
      <c r="U3733" t="s">
        <v>46</v>
      </c>
    </row>
    <row r="3734" spans="1:21">
      <c r="A3734" t="s">
        <v>8756</v>
      </c>
      <c r="B3734" s="2">
        <v>45301</v>
      </c>
      <c r="C3734" t="s">
        <v>33</v>
      </c>
      <c r="D3734">
        <v>60</v>
      </c>
      <c r="E3734" t="s">
        <v>39</v>
      </c>
      <c r="F3734">
        <v>0</v>
      </c>
      <c r="G3734">
        <v>3</v>
      </c>
      <c r="H3734" t="s">
        <v>24</v>
      </c>
      <c r="I3734">
        <v>5830</v>
      </c>
      <c r="J3734">
        <v>0</v>
      </c>
      <c r="K3734">
        <v>19</v>
      </c>
      <c r="L3734" t="s">
        <v>97</v>
      </c>
      <c r="M3734" t="s">
        <v>23</v>
      </c>
      <c r="N3734" t="s">
        <v>23</v>
      </c>
      <c r="O3734" t="s">
        <v>25</v>
      </c>
      <c r="P3734" t="s">
        <v>26</v>
      </c>
      <c r="Q3734" t="s">
        <v>27</v>
      </c>
      <c r="R3734">
        <v>95.15</v>
      </c>
      <c r="S3734">
        <v>2533.7800000000002</v>
      </c>
      <c r="T3734" t="s">
        <v>59</v>
      </c>
      <c r="U3734" t="s">
        <v>384</v>
      </c>
    </row>
    <row r="3735" spans="1:21">
      <c r="A3735" t="s">
        <v>8758</v>
      </c>
      <c r="B3735" s="2">
        <v>45858</v>
      </c>
      <c r="C3735" t="s">
        <v>33</v>
      </c>
      <c r="D3735">
        <v>64</v>
      </c>
      <c r="E3735" t="s">
        <v>39</v>
      </c>
      <c r="F3735">
        <v>0</v>
      </c>
      <c r="G3735">
        <v>3</v>
      </c>
      <c r="H3735" t="s">
        <v>24</v>
      </c>
      <c r="I3735">
        <v>3014</v>
      </c>
      <c r="J3735">
        <v>0</v>
      </c>
      <c r="K3735">
        <v>1</v>
      </c>
      <c r="L3735" t="s">
        <v>48</v>
      </c>
      <c r="M3735" t="s">
        <v>23</v>
      </c>
      <c r="N3735" t="s">
        <v>23</v>
      </c>
      <c r="O3735" t="s">
        <v>25</v>
      </c>
      <c r="P3735" t="s">
        <v>26</v>
      </c>
      <c r="Q3735" t="s">
        <v>27</v>
      </c>
      <c r="R3735">
        <v>93.85</v>
      </c>
      <c r="S3735">
        <v>110</v>
      </c>
      <c r="T3735" t="s">
        <v>30</v>
      </c>
      <c r="U3735" t="s">
        <v>106</v>
      </c>
    </row>
    <row r="3736" spans="1:21">
      <c r="A3736" t="s">
        <v>8759</v>
      </c>
      <c r="B3736" s="2">
        <v>45621</v>
      </c>
      <c r="C3736" t="s">
        <v>22</v>
      </c>
      <c r="D3736">
        <v>49</v>
      </c>
      <c r="E3736" t="s">
        <v>39</v>
      </c>
      <c r="F3736">
        <v>0</v>
      </c>
      <c r="G3736">
        <v>3</v>
      </c>
      <c r="H3736" t="s">
        <v>24</v>
      </c>
      <c r="I3736">
        <v>5403</v>
      </c>
      <c r="J3736">
        <v>0</v>
      </c>
      <c r="K3736">
        <v>9</v>
      </c>
      <c r="L3736" t="s">
        <v>48</v>
      </c>
      <c r="M3736" t="s">
        <v>23</v>
      </c>
      <c r="N3736" t="s">
        <v>39</v>
      </c>
      <c r="P3736" t="s">
        <v>26</v>
      </c>
      <c r="Q3736" t="s">
        <v>50</v>
      </c>
      <c r="R3736">
        <v>18.95</v>
      </c>
      <c r="S3736">
        <v>633.26</v>
      </c>
      <c r="T3736" t="s">
        <v>36</v>
      </c>
      <c r="U3736" t="s">
        <v>46</v>
      </c>
    </row>
    <row r="3737" spans="1:21">
      <c r="A3737" t="s">
        <v>8761</v>
      </c>
      <c r="B3737" s="2">
        <v>44256</v>
      </c>
      <c r="C3737" t="s">
        <v>33</v>
      </c>
      <c r="D3737">
        <v>59</v>
      </c>
      <c r="E3737" t="s">
        <v>23</v>
      </c>
      <c r="F3737">
        <v>0</v>
      </c>
      <c r="G3737">
        <v>3</v>
      </c>
      <c r="H3737" t="s">
        <v>24</v>
      </c>
      <c r="I3737">
        <v>4166</v>
      </c>
      <c r="J3737">
        <v>1</v>
      </c>
      <c r="K3737">
        <v>53</v>
      </c>
      <c r="L3737" t="s">
        <v>142</v>
      </c>
      <c r="M3737" t="s">
        <v>23</v>
      </c>
      <c r="N3737" t="s">
        <v>39</v>
      </c>
      <c r="P3737" t="s">
        <v>202</v>
      </c>
      <c r="Q3737" t="s">
        <v>27</v>
      </c>
      <c r="R3737">
        <v>20.8</v>
      </c>
      <c r="S3737">
        <v>3027.85</v>
      </c>
      <c r="T3737" t="s">
        <v>59</v>
      </c>
      <c r="U3737" t="s">
        <v>60</v>
      </c>
    </row>
    <row r="3738" spans="1:21">
      <c r="A3738" t="s">
        <v>8763</v>
      </c>
      <c r="B3738" s="2">
        <v>45861</v>
      </c>
      <c r="C3738" t="s">
        <v>33</v>
      </c>
      <c r="D3738">
        <v>25</v>
      </c>
      <c r="E3738" t="s">
        <v>23</v>
      </c>
      <c r="F3738">
        <v>2</v>
      </c>
      <c r="G3738">
        <v>3</v>
      </c>
      <c r="H3738" t="s">
        <v>24</v>
      </c>
      <c r="I3738">
        <v>3797</v>
      </c>
      <c r="J3738">
        <v>1</v>
      </c>
      <c r="K3738">
        <v>1</v>
      </c>
      <c r="L3738" t="s">
        <v>15568</v>
      </c>
      <c r="M3738" t="s">
        <v>23</v>
      </c>
      <c r="N3738" t="s">
        <v>39</v>
      </c>
      <c r="P3738" t="s">
        <v>26</v>
      </c>
      <c r="Q3738" t="s">
        <v>50</v>
      </c>
      <c r="R3738">
        <v>20.55</v>
      </c>
      <c r="S3738">
        <v>58.47</v>
      </c>
      <c r="T3738" t="s">
        <v>36</v>
      </c>
      <c r="U3738" t="s">
        <v>46</v>
      </c>
    </row>
    <row r="3739" spans="1:21">
      <c r="A3739" t="s">
        <v>8765</v>
      </c>
      <c r="B3739" s="2">
        <v>45577</v>
      </c>
      <c r="C3739" t="s">
        <v>33</v>
      </c>
      <c r="D3739">
        <v>25</v>
      </c>
      <c r="E3739" t="s">
        <v>23</v>
      </c>
      <c r="F3739">
        <v>0</v>
      </c>
      <c r="G3739">
        <v>3</v>
      </c>
      <c r="H3739" t="s">
        <v>24</v>
      </c>
      <c r="I3739">
        <v>3596</v>
      </c>
      <c r="J3739">
        <v>1</v>
      </c>
      <c r="K3739">
        <v>10</v>
      </c>
      <c r="L3739" t="s">
        <v>15568</v>
      </c>
      <c r="M3739" t="s">
        <v>23</v>
      </c>
      <c r="N3739" t="s">
        <v>23</v>
      </c>
      <c r="O3739" t="s">
        <v>25</v>
      </c>
      <c r="P3739" t="s">
        <v>26</v>
      </c>
      <c r="Q3739" t="s">
        <v>50</v>
      </c>
      <c r="R3739">
        <v>102.1</v>
      </c>
      <c r="S3739">
        <v>1389.55</v>
      </c>
      <c r="T3739" t="s">
        <v>30</v>
      </c>
      <c r="U3739" t="s">
        <v>103</v>
      </c>
    </row>
    <row r="3740" spans="1:21">
      <c r="A3740" t="s">
        <v>8767</v>
      </c>
      <c r="B3740" s="2">
        <v>45509</v>
      </c>
      <c r="C3740" t="s">
        <v>22</v>
      </c>
      <c r="D3740">
        <v>31</v>
      </c>
      <c r="E3740" t="s">
        <v>39</v>
      </c>
      <c r="F3740">
        <v>1</v>
      </c>
      <c r="G3740">
        <v>3</v>
      </c>
      <c r="H3740" t="s">
        <v>24</v>
      </c>
      <c r="I3740">
        <v>2010</v>
      </c>
      <c r="J3740">
        <v>0</v>
      </c>
      <c r="K3740">
        <v>12</v>
      </c>
      <c r="L3740" t="s">
        <v>97</v>
      </c>
      <c r="M3740" t="s">
        <v>23</v>
      </c>
      <c r="N3740" t="s">
        <v>23</v>
      </c>
      <c r="O3740" t="s">
        <v>25</v>
      </c>
      <c r="P3740" t="s">
        <v>26</v>
      </c>
      <c r="Q3740" t="s">
        <v>50</v>
      </c>
      <c r="R3740">
        <v>73.75</v>
      </c>
      <c r="S3740">
        <v>1050.92</v>
      </c>
      <c r="T3740" t="s">
        <v>36</v>
      </c>
      <c r="U3740" t="s">
        <v>46</v>
      </c>
    </row>
    <row r="3741" spans="1:21">
      <c r="A3741" t="s">
        <v>8769</v>
      </c>
      <c r="B3741" s="2">
        <v>44830</v>
      </c>
      <c r="C3741" t="s">
        <v>22</v>
      </c>
      <c r="D3741">
        <v>27</v>
      </c>
      <c r="E3741" t="s">
        <v>23</v>
      </c>
      <c r="F3741">
        <v>0</v>
      </c>
      <c r="G3741">
        <v>3</v>
      </c>
      <c r="H3741" t="s">
        <v>3686</v>
      </c>
      <c r="I3741">
        <v>4945</v>
      </c>
      <c r="J3741">
        <v>0</v>
      </c>
      <c r="K3741">
        <v>35</v>
      </c>
      <c r="L3741" t="s">
        <v>15568</v>
      </c>
      <c r="M3741" t="s">
        <v>23</v>
      </c>
      <c r="N3741" t="s">
        <v>23</v>
      </c>
      <c r="O3741" t="s">
        <v>25</v>
      </c>
      <c r="P3741" t="s">
        <v>26</v>
      </c>
      <c r="Q3741" t="s">
        <v>27</v>
      </c>
      <c r="R3741">
        <v>89.85</v>
      </c>
      <c r="S3741">
        <v>4050.25</v>
      </c>
    </row>
    <row r="3742" spans="1:21">
      <c r="A3742" t="s">
        <v>8771</v>
      </c>
      <c r="B3742" s="2">
        <v>44638</v>
      </c>
      <c r="C3742" t="s">
        <v>22</v>
      </c>
      <c r="D3742">
        <v>30</v>
      </c>
      <c r="E3742" t="s">
        <v>39</v>
      </c>
      <c r="F3742">
        <v>0</v>
      </c>
      <c r="G3742">
        <v>3</v>
      </c>
      <c r="H3742" t="s">
        <v>3686</v>
      </c>
      <c r="I3742">
        <v>3277</v>
      </c>
      <c r="J3742">
        <v>0</v>
      </c>
      <c r="K3742">
        <v>41</v>
      </c>
      <c r="L3742" t="s">
        <v>142</v>
      </c>
      <c r="M3742" t="s">
        <v>23</v>
      </c>
      <c r="N3742" t="s">
        <v>23</v>
      </c>
      <c r="O3742" t="s">
        <v>25</v>
      </c>
      <c r="P3742" t="s">
        <v>26</v>
      </c>
      <c r="Q3742" t="s">
        <v>27</v>
      </c>
      <c r="R3742">
        <v>74.25</v>
      </c>
      <c r="S3742">
        <v>3133.38</v>
      </c>
    </row>
    <row r="3743" spans="1:21">
      <c r="A3743" t="s">
        <v>8773</v>
      </c>
      <c r="B3743" s="2">
        <v>45474</v>
      </c>
      <c r="C3743" t="s">
        <v>33</v>
      </c>
      <c r="D3743">
        <v>45</v>
      </c>
      <c r="E3743" t="s">
        <v>39</v>
      </c>
      <c r="F3743">
        <v>0</v>
      </c>
      <c r="G3743">
        <v>3</v>
      </c>
      <c r="H3743" t="s">
        <v>3686</v>
      </c>
      <c r="I3743">
        <v>3000</v>
      </c>
      <c r="J3743">
        <v>0</v>
      </c>
      <c r="K3743">
        <v>13</v>
      </c>
      <c r="L3743" t="s">
        <v>97</v>
      </c>
      <c r="M3743" t="s">
        <v>39</v>
      </c>
      <c r="N3743" t="s">
        <v>23</v>
      </c>
      <c r="O3743" t="s">
        <v>49</v>
      </c>
      <c r="P3743" t="s">
        <v>26</v>
      </c>
      <c r="Q3743" t="s">
        <v>27</v>
      </c>
      <c r="R3743">
        <v>49.15</v>
      </c>
      <c r="S3743">
        <v>649.4</v>
      </c>
    </row>
    <row r="3744" spans="1:21">
      <c r="A3744" t="s">
        <v>8775</v>
      </c>
      <c r="B3744" s="2">
        <v>43742</v>
      </c>
      <c r="C3744" t="s">
        <v>22</v>
      </c>
      <c r="D3744">
        <v>47</v>
      </c>
      <c r="E3744" t="s">
        <v>23</v>
      </c>
      <c r="F3744">
        <v>0</v>
      </c>
      <c r="G3744">
        <v>3</v>
      </c>
      <c r="H3744" t="s">
        <v>3686</v>
      </c>
      <c r="I3744">
        <v>5669</v>
      </c>
      <c r="J3744">
        <v>1</v>
      </c>
      <c r="K3744">
        <v>70</v>
      </c>
      <c r="L3744" t="s">
        <v>316</v>
      </c>
      <c r="M3744" t="s">
        <v>23</v>
      </c>
      <c r="N3744" t="s">
        <v>23</v>
      </c>
      <c r="O3744" t="s">
        <v>49</v>
      </c>
      <c r="P3744" t="s">
        <v>164</v>
      </c>
      <c r="Q3744" t="s">
        <v>50</v>
      </c>
      <c r="R3744">
        <v>64.95</v>
      </c>
      <c r="S3744">
        <v>4594.46</v>
      </c>
    </row>
    <row r="3745" spans="1:19">
      <c r="A3745" t="s">
        <v>8777</v>
      </c>
      <c r="B3745" s="2">
        <v>45483</v>
      </c>
      <c r="C3745" t="s">
        <v>33</v>
      </c>
      <c r="D3745">
        <v>24</v>
      </c>
      <c r="E3745" t="s">
        <v>39</v>
      </c>
      <c r="F3745">
        <v>0</v>
      </c>
      <c r="G3745">
        <v>3</v>
      </c>
      <c r="H3745" t="s">
        <v>3686</v>
      </c>
      <c r="I3745">
        <v>5577</v>
      </c>
      <c r="J3745">
        <v>0</v>
      </c>
      <c r="K3745">
        <v>13</v>
      </c>
      <c r="L3745" t="s">
        <v>97</v>
      </c>
      <c r="M3745" t="s">
        <v>23</v>
      </c>
      <c r="N3745" t="s">
        <v>23</v>
      </c>
      <c r="O3745" t="s">
        <v>25</v>
      </c>
      <c r="P3745" t="s">
        <v>26</v>
      </c>
      <c r="Q3745" t="s">
        <v>50</v>
      </c>
      <c r="R3745">
        <v>80</v>
      </c>
      <c r="S3745">
        <v>1467.32</v>
      </c>
    </row>
    <row r="3746" spans="1:19">
      <c r="A3746" t="s">
        <v>8779</v>
      </c>
      <c r="B3746" s="2">
        <v>45584</v>
      </c>
      <c r="C3746" t="s">
        <v>22</v>
      </c>
      <c r="D3746">
        <v>59</v>
      </c>
      <c r="E3746" t="s">
        <v>39</v>
      </c>
      <c r="F3746">
        <v>0</v>
      </c>
      <c r="G3746">
        <v>3</v>
      </c>
      <c r="H3746" t="s">
        <v>3686</v>
      </c>
      <c r="I3746">
        <v>3963</v>
      </c>
      <c r="J3746">
        <v>0</v>
      </c>
      <c r="K3746">
        <v>10</v>
      </c>
      <c r="L3746" t="s">
        <v>15568</v>
      </c>
      <c r="M3746" t="s">
        <v>23</v>
      </c>
      <c r="N3746" t="s">
        <v>23</v>
      </c>
      <c r="O3746" t="s">
        <v>25</v>
      </c>
      <c r="P3746" t="s">
        <v>26</v>
      </c>
      <c r="Q3746" t="s">
        <v>50</v>
      </c>
      <c r="R3746">
        <v>70.150000000000006</v>
      </c>
      <c r="S3746">
        <v>778.4</v>
      </c>
    </row>
    <row r="3747" spans="1:19">
      <c r="A3747" t="s">
        <v>8781</v>
      </c>
      <c r="B3747" s="2">
        <v>44811</v>
      </c>
      <c r="C3747" t="s">
        <v>33</v>
      </c>
      <c r="D3747">
        <v>23</v>
      </c>
      <c r="E3747" t="s">
        <v>39</v>
      </c>
      <c r="F3747">
        <v>0</v>
      </c>
      <c r="G3747">
        <v>3</v>
      </c>
      <c r="H3747" t="s">
        <v>3686</v>
      </c>
      <c r="I3747">
        <v>2416</v>
      </c>
      <c r="J3747">
        <v>0</v>
      </c>
      <c r="K3747">
        <v>35</v>
      </c>
      <c r="L3747" t="s">
        <v>15568</v>
      </c>
      <c r="M3747" t="s">
        <v>23</v>
      </c>
      <c r="N3747" t="s">
        <v>39</v>
      </c>
      <c r="P3747" t="s">
        <v>164</v>
      </c>
      <c r="Q3747" t="s">
        <v>27</v>
      </c>
      <c r="R3747">
        <v>23.3</v>
      </c>
      <c r="S3747">
        <v>1025.3</v>
      </c>
    </row>
    <row r="3748" spans="1:19">
      <c r="A3748" t="s">
        <v>8784</v>
      </c>
      <c r="B3748" s="2">
        <v>45364</v>
      </c>
      <c r="C3748" t="s">
        <v>22</v>
      </c>
      <c r="D3748">
        <v>38</v>
      </c>
      <c r="E3748" t="s">
        <v>39</v>
      </c>
      <c r="F3748">
        <v>0</v>
      </c>
      <c r="G3748">
        <v>3</v>
      </c>
      <c r="H3748" t="s">
        <v>3686</v>
      </c>
      <c r="I3748">
        <v>2842</v>
      </c>
      <c r="J3748">
        <v>0</v>
      </c>
      <c r="K3748">
        <v>17</v>
      </c>
      <c r="L3748" t="s">
        <v>15568</v>
      </c>
      <c r="M3748" t="s">
        <v>23</v>
      </c>
      <c r="N3748" t="s">
        <v>39</v>
      </c>
      <c r="P3748" t="s">
        <v>26</v>
      </c>
      <c r="Q3748" t="s">
        <v>50</v>
      </c>
      <c r="R3748">
        <v>21.1</v>
      </c>
      <c r="S3748">
        <v>963.89</v>
      </c>
    </row>
    <row r="3749" spans="1:19">
      <c r="A3749" t="s">
        <v>8787</v>
      </c>
      <c r="B3749" s="2">
        <v>44186</v>
      </c>
      <c r="C3749" t="s">
        <v>22</v>
      </c>
      <c r="D3749">
        <v>24</v>
      </c>
      <c r="E3749" t="s">
        <v>23</v>
      </c>
      <c r="F3749">
        <v>0</v>
      </c>
      <c r="G3749">
        <v>3</v>
      </c>
      <c r="H3749" t="s">
        <v>3686</v>
      </c>
      <c r="I3749">
        <v>5623</v>
      </c>
      <c r="J3749">
        <v>7</v>
      </c>
      <c r="K3749">
        <v>56</v>
      </c>
      <c r="L3749" t="s">
        <v>15568</v>
      </c>
      <c r="M3749" t="s">
        <v>23</v>
      </c>
      <c r="N3749" t="s">
        <v>39</v>
      </c>
      <c r="P3749" t="s">
        <v>202</v>
      </c>
      <c r="Q3749" t="s">
        <v>84</v>
      </c>
      <c r="R3749">
        <v>24.45</v>
      </c>
      <c r="S3749">
        <v>3275.73</v>
      </c>
    </row>
    <row r="3750" spans="1:19">
      <c r="A3750" t="s">
        <v>8789</v>
      </c>
      <c r="B3750" s="2">
        <v>44960</v>
      </c>
      <c r="C3750" t="s">
        <v>33</v>
      </c>
      <c r="D3750">
        <v>64</v>
      </c>
      <c r="E3750" t="s">
        <v>39</v>
      </c>
      <c r="F3750">
        <v>0</v>
      </c>
      <c r="G3750">
        <v>3</v>
      </c>
      <c r="H3750" t="s">
        <v>3686</v>
      </c>
      <c r="I3750">
        <v>3986</v>
      </c>
      <c r="J3750">
        <v>0</v>
      </c>
      <c r="K3750">
        <v>30</v>
      </c>
      <c r="L3750" t="s">
        <v>15568</v>
      </c>
      <c r="M3750" t="s">
        <v>23</v>
      </c>
      <c r="N3750" t="s">
        <v>39</v>
      </c>
      <c r="P3750" t="s">
        <v>164</v>
      </c>
      <c r="Q3750" t="s">
        <v>50</v>
      </c>
      <c r="R3750">
        <v>19.399999999999999</v>
      </c>
      <c r="S3750">
        <v>856.6</v>
      </c>
    </row>
    <row r="3751" spans="1:19">
      <c r="A3751" t="s">
        <v>8791</v>
      </c>
      <c r="B3751" s="2">
        <v>44883</v>
      </c>
      <c r="C3751" t="s">
        <v>33</v>
      </c>
      <c r="D3751">
        <v>35</v>
      </c>
      <c r="E3751" t="s">
        <v>23</v>
      </c>
      <c r="F3751">
        <v>1</v>
      </c>
      <c r="G3751">
        <v>3</v>
      </c>
      <c r="H3751" t="s">
        <v>3686</v>
      </c>
      <c r="I3751">
        <v>3648</v>
      </c>
      <c r="J3751">
        <v>6</v>
      </c>
      <c r="K3751">
        <v>33</v>
      </c>
      <c r="L3751" t="s">
        <v>40</v>
      </c>
      <c r="M3751" t="s">
        <v>23</v>
      </c>
      <c r="N3751" t="s">
        <v>23</v>
      </c>
      <c r="O3751" t="s">
        <v>25</v>
      </c>
      <c r="P3751" t="s">
        <v>26</v>
      </c>
      <c r="Q3751" t="s">
        <v>50</v>
      </c>
      <c r="R3751">
        <v>88.6</v>
      </c>
      <c r="S3751">
        <v>3252.03</v>
      </c>
    </row>
    <row r="3752" spans="1:19">
      <c r="A3752" t="s">
        <v>8793</v>
      </c>
      <c r="B3752" s="2">
        <v>43935</v>
      </c>
      <c r="C3752" t="s">
        <v>33</v>
      </c>
      <c r="D3752">
        <v>21</v>
      </c>
      <c r="E3752" t="s">
        <v>39</v>
      </c>
      <c r="F3752">
        <v>0</v>
      </c>
      <c r="G3752">
        <v>3</v>
      </c>
      <c r="H3752" t="s">
        <v>3686</v>
      </c>
      <c r="I3752">
        <v>5213</v>
      </c>
      <c r="J3752">
        <v>0</v>
      </c>
      <c r="K3752">
        <v>64</v>
      </c>
      <c r="L3752" t="s">
        <v>15568</v>
      </c>
      <c r="M3752" t="s">
        <v>23</v>
      </c>
      <c r="N3752" t="s">
        <v>23</v>
      </c>
      <c r="O3752" t="s">
        <v>25</v>
      </c>
      <c r="P3752" t="s">
        <v>164</v>
      </c>
      <c r="Q3752" t="s">
        <v>27</v>
      </c>
      <c r="R3752">
        <v>115.1</v>
      </c>
      <c r="S3752">
        <v>10169.89</v>
      </c>
    </row>
    <row r="3753" spans="1:19">
      <c r="A3753" t="s">
        <v>8795</v>
      </c>
      <c r="B3753" s="2">
        <v>43700</v>
      </c>
      <c r="C3753" t="s">
        <v>33</v>
      </c>
      <c r="D3753">
        <v>51</v>
      </c>
      <c r="E3753" t="s">
        <v>23</v>
      </c>
      <c r="F3753">
        <v>0</v>
      </c>
      <c r="G3753">
        <v>3</v>
      </c>
      <c r="H3753" t="s">
        <v>3686</v>
      </c>
      <c r="I3753">
        <v>4067</v>
      </c>
      <c r="J3753">
        <v>1</v>
      </c>
      <c r="K3753">
        <v>72</v>
      </c>
      <c r="L3753" t="s">
        <v>316</v>
      </c>
      <c r="M3753" t="s">
        <v>23</v>
      </c>
      <c r="N3753" t="s">
        <v>39</v>
      </c>
      <c r="P3753" t="s">
        <v>164</v>
      </c>
      <c r="Q3753" t="s">
        <v>50</v>
      </c>
      <c r="R3753">
        <v>24.85</v>
      </c>
      <c r="S3753">
        <v>2827.29</v>
      </c>
    </row>
    <row r="3754" spans="1:19">
      <c r="A3754" t="s">
        <v>8797</v>
      </c>
      <c r="B3754" s="2">
        <v>43929</v>
      </c>
      <c r="C3754" t="s">
        <v>33</v>
      </c>
      <c r="D3754">
        <v>21</v>
      </c>
      <c r="E3754" t="s">
        <v>23</v>
      </c>
      <c r="F3754">
        <v>0</v>
      </c>
      <c r="G3754">
        <v>3</v>
      </c>
      <c r="H3754" t="s">
        <v>3686</v>
      </c>
      <c r="I3754">
        <v>5113</v>
      </c>
      <c r="J3754">
        <v>4</v>
      </c>
      <c r="K3754">
        <v>64</v>
      </c>
      <c r="L3754" t="s">
        <v>15568</v>
      </c>
      <c r="M3754" t="s">
        <v>23</v>
      </c>
      <c r="N3754" t="s">
        <v>39</v>
      </c>
      <c r="P3754" t="s">
        <v>164</v>
      </c>
      <c r="Q3754" t="s">
        <v>50</v>
      </c>
      <c r="R3754">
        <v>19.45</v>
      </c>
      <c r="S3754">
        <v>2171.5700000000002</v>
      </c>
    </row>
    <row r="3755" spans="1:19">
      <c r="A3755" t="s">
        <v>8799</v>
      </c>
      <c r="B3755" s="2">
        <v>45642</v>
      </c>
      <c r="C3755" t="s">
        <v>33</v>
      </c>
      <c r="D3755">
        <v>25</v>
      </c>
      <c r="E3755" t="s">
        <v>23</v>
      </c>
      <c r="F3755">
        <v>3</v>
      </c>
      <c r="G3755">
        <v>3</v>
      </c>
      <c r="H3755" t="s">
        <v>3686</v>
      </c>
      <c r="I3755">
        <v>2158</v>
      </c>
      <c r="J3755">
        <v>5</v>
      </c>
      <c r="K3755">
        <v>8</v>
      </c>
      <c r="L3755" t="s">
        <v>15568</v>
      </c>
      <c r="M3755" t="s">
        <v>23</v>
      </c>
      <c r="N3755" t="s">
        <v>39</v>
      </c>
      <c r="P3755" t="s">
        <v>26</v>
      </c>
      <c r="Q3755" t="s">
        <v>50</v>
      </c>
      <c r="R3755">
        <v>21.05</v>
      </c>
      <c r="S3755">
        <v>484.15</v>
      </c>
    </row>
    <row r="3756" spans="1:19">
      <c r="A3756" t="s">
        <v>8801</v>
      </c>
      <c r="B3756" s="2">
        <v>45494</v>
      </c>
      <c r="C3756" t="s">
        <v>22</v>
      </c>
      <c r="D3756">
        <v>54</v>
      </c>
      <c r="E3756" t="s">
        <v>39</v>
      </c>
      <c r="F3756">
        <v>0</v>
      </c>
      <c r="G3756">
        <v>3</v>
      </c>
      <c r="H3756" t="s">
        <v>3686</v>
      </c>
      <c r="I3756">
        <v>2070</v>
      </c>
      <c r="J3756">
        <v>0</v>
      </c>
      <c r="K3756">
        <v>13</v>
      </c>
      <c r="L3756" t="s">
        <v>15568</v>
      </c>
      <c r="M3756" t="s">
        <v>23</v>
      </c>
      <c r="N3756" t="s">
        <v>23</v>
      </c>
      <c r="O3756" t="s">
        <v>25</v>
      </c>
      <c r="P3756" t="s">
        <v>26</v>
      </c>
      <c r="Q3756" t="s">
        <v>50</v>
      </c>
      <c r="R3756">
        <v>73.75</v>
      </c>
      <c r="S3756">
        <v>1347.43</v>
      </c>
    </row>
    <row r="3757" spans="1:19">
      <c r="A3757" t="s">
        <v>8803</v>
      </c>
      <c r="B3757" s="2">
        <v>43793</v>
      </c>
      <c r="C3757" t="s">
        <v>22</v>
      </c>
      <c r="D3757">
        <v>34</v>
      </c>
      <c r="E3757" t="s">
        <v>23</v>
      </c>
      <c r="F3757">
        <v>1</v>
      </c>
      <c r="G3757">
        <v>3</v>
      </c>
      <c r="H3757" t="s">
        <v>3686</v>
      </c>
      <c r="I3757">
        <v>5463</v>
      </c>
      <c r="J3757">
        <v>2</v>
      </c>
      <c r="K3757">
        <v>69</v>
      </c>
      <c r="L3757" t="s">
        <v>15568</v>
      </c>
      <c r="M3757" t="s">
        <v>23</v>
      </c>
      <c r="N3757" t="s">
        <v>39</v>
      </c>
      <c r="P3757" t="s">
        <v>164</v>
      </c>
      <c r="Q3757" t="s">
        <v>27</v>
      </c>
      <c r="R3757">
        <v>20.2</v>
      </c>
      <c r="S3757">
        <v>3001.45</v>
      </c>
    </row>
    <row r="3758" spans="1:19">
      <c r="A3758" t="s">
        <v>8805</v>
      </c>
      <c r="B3758" s="2">
        <v>44370</v>
      </c>
      <c r="C3758" t="s">
        <v>22</v>
      </c>
      <c r="D3758">
        <v>29</v>
      </c>
      <c r="E3758" t="s">
        <v>23</v>
      </c>
      <c r="F3758">
        <v>0</v>
      </c>
      <c r="G3758">
        <v>3</v>
      </c>
      <c r="H3758" t="s">
        <v>3686</v>
      </c>
      <c r="I3758">
        <v>4745</v>
      </c>
      <c r="J3758">
        <v>4</v>
      </c>
      <c r="K3758">
        <v>50</v>
      </c>
      <c r="L3758" t="s">
        <v>15568</v>
      </c>
      <c r="M3758" t="s">
        <v>23</v>
      </c>
      <c r="N3758" t="s">
        <v>39</v>
      </c>
      <c r="P3758" t="s">
        <v>164</v>
      </c>
      <c r="Q3758" t="s">
        <v>50</v>
      </c>
      <c r="R3758">
        <v>20.55</v>
      </c>
      <c r="S3758">
        <v>3413.15</v>
      </c>
    </row>
    <row r="3759" spans="1:19">
      <c r="A3759" t="s">
        <v>8807</v>
      </c>
      <c r="B3759" s="2">
        <v>45567</v>
      </c>
      <c r="C3759" t="s">
        <v>33</v>
      </c>
      <c r="D3759">
        <v>32</v>
      </c>
      <c r="E3759" t="s">
        <v>39</v>
      </c>
      <c r="F3759">
        <v>0</v>
      </c>
      <c r="G3759">
        <v>3</v>
      </c>
      <c r="H3759" t="s">
        <v>3686</v>
      </c>
      <c r="I3759">
        <v>5594</v>
      </c>
      <c r="J3759">
        <v>0</v>
      </c>
      <c r="K3759">
        <v>10</v>
      </c>
      <c r="L3759" t="s">
        <v>97</v>
      </c>
      <c r="M3759" t="s">
        <v>23</v>
      </c>
      <c r="N3759" t="s">
        <v>39</v>
      </c>
      <c r="P3759" t="s">
        <v>26</v>
      </c>
      <c r="Q3759" t="s">
        <v>50</v>
      </c>
      <c r="R3759">
        <v>24.5</v>
      </c>
      <c r="S3759">
        <v>440.25</v>
      </c>
    </row>
    <row r="3760" spans="1:19">
      <c r="A3760" t="s">
        <v>8809</v>
      </c>
      <c r="B3760" s="2">
        <v>45313</v>
      </c>
      <c r="C3760" t="s">
        <v>22</v>
      </c>
      <c r="D3760">
        <v>51</v>
      </c>
      <c r="E3760" t="s">
        <v>39</v>
      </c>
      <c r="F3760">
        <v>0</v>
      </c>
      <c r="G3760">
        <v>3</v>
      </c>
      <c r="H3760" t="s">
        <v>3686</v>
      </c>
      <c r="I3760">
        <v>4446</v>
      </c>
      <c r="J3760">
        <v>0</v>
      </c>
      <c r="K3760">
        <v>19</v>
      </c>
      <c r="L3760" t="s">
        <v>97</v>
      </c>
      <c r="M3760" t="s">
        <v>23</v>
      </c>
      <c r="N3760" t="s">
        <v>23</v>
      </c>
      <c r="O3760" t="s">
        <v>25</v>
      </c>
      <c r="P3760" t="s">
        <v>202</v>
      </c>
      <c r="Q3760" t="s">
        <v>50</v>
      </c>
      <c r="R3760">
        <v>87.7</v>
      </c>
      <c r="S3760">
        <v>2545.04</v>
      </c>
    </row>
    <row r="3761" spans="1:21">
      <c r="A3761" t="s">
        <v>8812</v>
      </c>
      <c r="B3761" s="2">
        <v>44719</v>
      </c>
      <c r="C3761" t="s">
        <v>33</v>
      </c>
      <c r="D3761">
        <v>49</v>
      </c>
      <c r="E3761" t="s">
        <v>39</v>
      </c>
      <c r="F3761">
        <v>0</v>
      </c>
      <c r="G3761">
        <v>3</v>
      </c>
      <c r="H3761" t="s">
        <v>3686</v>
      </c>
      <c r="I3761">
        <v>2604</v>
      </c>
      <c r="J3761">
        <v>0</v>
      </c>
      <c r="K3761">
        <v>38</v>
      </c>
      <c r="L3761" t="s">
        <v>15568</v>
      </c>
      <c r="M3761" t="s">
        <v>23</v>
      </c>
      <c r="N3761" t="s">
        <v>23</v>
      </c>
      <c r="O3761" t="s">
        <v>49</v>
      </c>
      <c r="P3761" t="s">
        <v>202</v>
      </c>
      <c r="Q3761" t="s">
        <v>27</v>
      </c>
      <c r="R3761">
        <v>84.1</v>
      </c>
      <c r="S3761">
        <v>4141.83</v>
      </c>
    </row>
    <row r="3762" spans="1:21">
      <c r="A3762" t="s">
        <v>8814</v>
      </c>
      <c r="B3762" s="2">
        <v>43886</v>
      </c>
      <c r="C3762" t="s">
        <v>22</v>
      </c>
      <c r="D3762">
        <v>57</v>
      </c>
      <c r="E3762" t="s">
        <v>39</v>
      </c>
      <c r="F3762">
        <v>0</v>
      </c>
      <c r="G3762">
        <v>3</v>
      </c>
      <c r="H3762" t="s">
        <v>3686</v>
      </c>
      <c r="I3762">
        <v>4838</v>
      </c>
      <c r="J3762">
        <v>0</v>
      </c>
      <c r="K3762">
        <v>66</v>
      </c>
      <c r="L3762" t="s">
        <v>316</v>
      </c>
      <c r="M3762" t="s">
        <v>23</v>
      </c>
      <c r="N3762" t="s">
        <v>23</v>
      </c>
      <c r="O3762" t="s">
        <v>49</v>
      </c>
      <c r="P3762" t="s">
        <v>164</v>
      </c>
      <c r="Q3762" t="s">
        <v>50</v>
      </c>
      <c r="R3762">
        <v>74.599999999999994</v>
      </c>
      <c r="S3762">
        <v>7806.02</v>
      </c>
    </row>
    <row r="3763" spans="1:21">
      <c r="A3763" t="s">
        <v>8816</v>
      </c>
      <c r="B3763" s="2">
        <v>43700</v>
      </c>
      <c r="C3763" t="s">
        <v>22</v>
      </c>
      <c r="D3763">
        <v>56</v>
      </c>
      <c r="E3763" t="s">
        <v>23</v>
      </c>
      <c r="F3763">
        <v>0</v>
      </c>
      <c r="G3763">
        <v>3</v>
      </c>
      <c r="H3763" t="s">
        <v>3686</v>
      </c>
      <c r="I3763">
        <v>5949</v>
      </c>
      <c r="J3763">
        <v>9</v>
      </c>
      <c r="K3763">
        <v>72</v>
      </c>
      <c r="L3763" t="s">
        <v>316</v>
      </c>
      <c r="M3763" t="s">
        <v>23</v>
      </c>
      <c r="N3763" t="s">
        <v>23</v>
      </c>
      <c r="O3763" t="s">
        <v>25</v>
      </c>
      <c r="P3763" t="s">
        <v>164</v>
      </c>
      <c r="Q3763" t="s">
        <v>50</v>
      </c>
      <c r="R3763">
        <v>116.95</v>
      </c>
      <c r="S3763">
        <v>9881.0400000000009</v>
      </c>
    </row>
    <row r="3764" spans="1:21">
      <c r="A3764" t="s">
        <v>8819</v>
      </c>
      <c r="B3764" s="2">
        <v>43700</v>
      </c>
      <c r="C3764" t="s">
        <v>33</v>
      </c>
      <c r="D3764">
        <v>45</v>
      </c>
      <c r="E3764" t="s">
        <v>23</v>
      </c>
      <c r="F3764">
        <v>1</v>
      </c>
      <c r="G3764">
        <v>3</v>
      </c>
      <c r="H3764" t="s">
        <v>3686</v>
      </c>
      <c r="I3764">
        <v>4390</v>
      </c>
      <c r="J3764">
        <v>5</v>
      </c>
      <c r="K3764">
        <v>72</v>
      </c>
      <c r="L3764" t="s">
        <v>316</v>
      </c>
      <c r="M3764" t="s">
        <v>23</v>
      </c>
      <c r="N3764" t="s">
        <v>23</v>
      </c>
      <c r="O3764" t="s">
        <v>49</v>
      </c>
      <c r="P3764" t="s">
        <v>164</v>
      </c>
      <c r="Q3764" t="s">
        <v>27</v>
      </c>
      <c r="R3764">
        <v>79.5</v>
      </c>
      <c r="S3764">
        <v>8008.18</v>
      </c>
    </row>
    <row r="3765" spans="1:21">
      <c r="A3765" t="s">
        <v>8821</v>
      </c>
      <c r="B3765" s="2">
        <v>44828</v>
      </c>
      <c r="C3765" t="s">
        <v>33</v>
      </c>
      <c r="D3765">
        <v>35</v>
      </c>
      <c r="E3765" t="s">
        <v>23</v>
      </c>
      <c r="F3765">
        <v>1</v>
      </c>
      <c r="G3765">
        <v>3</v>
      </c>
      <c r="H3765" t="s">
        <v>3686</v>
      </c>
      <c r="I3765">
        <v>5691</v>
      </c>
      <c r="J3765">
        <v>6</v>
      </c>
      <c r="K3765">
        <v>35</v>
      </c>
      <c r="L3765" t="s">
        <v>15568</v>
      </c>
      <c r="M3765" t="s">
        <v>39</v>
      </c>
      <c r="N3765" t="s">
        <v>23</v>
      </c>
      <c r="O3765" t="s">
        <v>49</v>
      </c>
      <c r="P3765" t="s">
        <v>202</v>
      </c>
      <c r="Q3765" t="s">
        <v>50</v>
      </c>
      <c r="R3765">
        <v>40.9</v>
      </c>
      <c r="S3765">
        <v>1383.6</v>
      </c>
    </row>
    <row r="3766" spans="1:21">
      <c r="A3766" t="s">
        <v>8824</v>
      </c>
      <c r="B3766" s="2">
        <v>45336</v>
      </c>
      <c r="C3766" t="s">
        <v>33</v>
      </c>
      <c r="D3766">
        <v>36</v>
      </c>
      <c r="E3766" t="s">
        <v>23</v>
      </c>
      <c r="F3766">
        <v>3</v>
      </c>
      <c r="G3766">
        <v>3</v>
      </c>
      <c r="H3766" t="s">
        <v>3686</v>
      </c>
      <c r="I3766">
        <v>5231</v>
      </c>
      <c r="J3766">
        <v>9</v>
      </c>
      <c r="K3766">
        <v>18</v>
      </c>
      <c r="L3766" t="s">
        <v>15568</v>
      </c>
      <c r="M3766" t="s">
        <v>23</v>
      </c>
      <c r="N3766" t="s">
        <v>39</v>
      </c>
      <c r="P3766" t="s">
        <v>164</v>
      </c>
      <c r="Q3766" t="s">
        <v>50</v>
      </c>
      <c r="R3766">
        <v>24.65</v>
      </c>
      <c r="S3766">
        <v>1257.77</v>
      </c>
    </row>
    <row r="3767" spans="1:21">
      <c r="A3767" t="s">
        <v>8826</v>
      </c>
      <c r="B3767" s="2">
        <v>43687</v>
      </c>
      <c r="C3767" t="s">
        <v>22</v>
      </c>
      <c r="D3767">
        <v>22</v>
      </c>
      <c r="E3767" t="s">
        <v>23</v>
      </c>
      <c r="F3767">
        <v>2</v>
      </c>
      <c r="G3767">
        <v>3</v>
      </c>
      <c r="H3767" t="s">
        <v>3686</v>
      </c>
      <c r="I3767">
        <v>4427</v>
      </c>
      <c r="J3767">
        <v>5</v>
      </c>
      <c r="K3767">
        <v>72</v>
      </c>
      <c r="L3767" t="s">
        <v>316</v>
      </c>
      <c r="M3767" t="s">
        <v>23</v>
      </c>
      <c r="N3767" t="s">
        <v>23</v>
      </c>
      <c r="O3767" t="s">
        <v>25</v>
      </c>
      <c r="P3767" t="s">
        <v>164</v>
      </c>
      <c r="Q3767" t="s">
        <v>27</v>
      </c>
      <c r="R3767">
        <v>105.25</v>
      </c>
      <c r="S3767">
        <v>10205.35</v>
      </c>
    </row>
    <row r="3768" spans="1:21">
      <c r="A3768" t="s">
        <v>8828</v>
      </c>
      <c r="B3768" s="2">
        <v>43690</v>
      </c>
      <c r="C3768" t="s">
        <v>33</v>
      </c>
      <c r="D3768">
        <v>41</v>
      </c>
      <c r="E3768" t="s">
        <v>39</v>
      </c>
      <c r="F3768">
        <v>0</v>
      </c>
      <c r="G3768">
        <v>3</v>
      </c>
      <c r="H3768" t="s">
        <v>3686</v>
      </c>
      <c r="I3768">
        <v>4520</v>
      </c>
      <c r="J3768">
        <v>0</v>
      </c>
      <c r="K3768">
        <v>72</v>
      </c>
      <c r="L3768" t="s">
        <v>316</v>
      </c>
      <c r="M3768" t="s">
        <v>23</v>
      </c>
      <c r="N3768" t="s">
        <v>23</v>
      </c>
      <c r="O3768" t="s">
        <v>25</v>
      </c>
      <c r="P3768" t="s">
        <v>164</v>
      </c>
      <c r="Q3768" t="s">
        <v>27</v>
      </c>
      <c r="R3768">
        <v>84.7</v>
      </c>
      <c r="S3768">
        <v>6795.71</v>
      </c>
    </row>
    <row r="3769" spans="1:21">
      <c r="A3769" t="s">
        <v>8830</v>
      </c>
      <c r="B3769" s="2">
        <v>44977</v>
      </c>
      <c r="C3769" t="s">
        <v>33</v>
      </c>
      <c r="D3769">
        <v>45</v>
      </c>
      <c r="E3769" t="s">
        <v>39</v>
      </c>
      <c r="F3769">
        <v>0</v>
      </c>
      <c r="G3769">
        <v>3</v>
      </c>
      <c r="H3769" t="s">
        <v>3686</v>
      </c>
      <c r="I3769">
        <v>2655</v>
      </c>
      <c r="J3769">
        <v>0</v>
      </c>
      <c r="K3769">
        <v>30</v>
      </c>
      <c r="L3769" t="s">
        <v>40</v>
      </c>
      <c r="M3769" t="s">
        <v>23</v>
      </c>
      <c r="N3769" t="s">
        <v>23</v>
      </c>
      <c r="O3769" t="s">
        <v>49</v>
      </c>
      <c r="P3769" t="s">
        <v>202</v>
      </c>
      <c r="Q3769" t="s">
        <v>50</v>
      </c>
      <c r="R3769">
        <v>79.3</v>
      </c>
      <c r="S3769">
        <v>2629.3</v>
      </c>
    </row>
    <row r="3770" spans="1:21">
      <c r="A3770" t="s">
        <v>8832</v>
      </c>
      <c r="B3770" s="2">
        <v>43810</v>
      </c>
      <c r="C3770" t="s">
        <v>22</v>
      </c>
      <c r="D3770">
        <v>59</v>
      </c>
      <c r="E3770" t="s">
        <v>23</v>
      </c>
      <c r="F3770">
        <v>0</v>
      </c>
      <c r="G3770">
        <v>3</v>
      </c>
      <c r="H3770" t="s">
        <v>24</v>
      </c>
      <c r="I3770">
        <v>6284</v>
      </c>
      <c r="J3770">
        <v>1</v>
      </c>
      <c r="K3770">
        <v>68</v>
      </c>
      <c r="L3770" t="s">
        <v>15568</v>
      </c>
      <c r="M3770" t="s">
        <v>23</v>
      </c>
      <c r="N3770" t="s">
        <v>23</v>
      </c>
      <c r="O3770" t="s">
        <v>25</v>
      </c>
      <c r="P3770" t="s">
        <v>26</v>
      </c>
      <c r="Q3770" t="s">
        <v>27</v>
      </c>
      <c r="R3770">
        <v>105.3</v>
      </c>
      <c r="S3770">
        <v>10507.21</v>
      </c>
      <c r="T3770" t="s">
        <v>30</v>
      </c>
      <c r="U3770" t="s">
        <v>106</v>
      </c>
    </row>
    <row r="3771" spans="1:21">
      <c r="A3771" t="s">
        <v>8834</v>
      </c>
      <c r="B3771" s="2">
        <v>43912</v>
      </c>
      <c r="C3771" t="s">
        <v>22</v>
      </c>
      <c r="D3771">
        <v>70</v>
      </c>
      <c r="E3771" t="s">
        <v>39</v>
      </c>
      <c r="F3771">
        <v>0</v>
      </c>
      <c r="G3771">
        <v>3</v>
      </c>
      <c r="H3771" t="s">
        <v>3686</v>
      </c>
      <c r="I3771">
        <v>4295</v>
      </c>
      <c r="J3771">
        <v>0</v>
      </c>
      <c r="K3771">
        <v>65</v>
      </c>
      <c r="L3771" t="s">
        <v>15568</v>
      </c>
      <c r="M3771" t="s">
        <v>23</v>
      </c>
      <c r="N3771" t="s">
        <v>23</v>
      </c>
      <c r="O3771" t="s">
        <v>25</v>
      </c>
      <c r="P3771" t="s">
        <v>164</v>
      </c>
      <c r="Q3771" t="s">
        <v>27</v>
      </c>
      <c r="R3771">
        <v>110.35</v>
      </c>
      <c r="S3771">
        <v>10121.1</v>
      </c>
    </row>
    <row r="3772" spans="1:21">
      <c r="A3772" t="s">
        <v>8836</v>
      </c>
      <c r="B3772" s="2">
        <v>45714</v>
      </c>
      <c r="C3772" t="s">
        <v>33</v>
      </c>
      <c r="D3772">
        <v>80</v>
      </c>
      <c r="E3772" t="s">
        <v>39</v>
      </c>
      <c r="F3772">
        <v>0</v>
      </c>
      <c r="G3772">
        <v>3</v>
      </c>
      <c r="H3772" t="s">
        <v>3686</v>
      </c>
      <c r="I3772">
        <v>4716</v>
      </c>
      <c r="J3772">
        <v>0</v>
      </c>
      <c r="K3772">
        <v>6</v>
      </c>
      <c r="L3772" t="s">
        <v>15568</v>
      </c>
      <c r="M3772" t="s">
        <v>23</v>
      </c>
      <c r="N3772" t="s">
        <v>23</v>
      </c>
      <c r="O3772" t="s">
        <v>25</v>
      </c>
      <c r="P3772" t="s">
        <v>164</v>
      </c>
      <c r="Q3772" t="s">
        <v>27</v>
      </c>
      <c r="R3772">
        <v>74.099999999999994</v>
      </c>
      <c r="S3772">
        <v>526.91999999999996</v>
      </c>
    </row>
    <row r="3773" spans="1:21">
      <c r="A3773" t="s">
        <v>8838</v>
      </c>
      <c r="B3773" s="2">
        <v>45643</v>
      </c>
      <c r="C3773" t="s">
        <v>33</v>
      </c>
      <c r="D3773">
        <v>65</v>
      </c>
      <c r="E3773" t="s">
        <v>39</v>
      </c>
      <c r="F3773">
        <v>0</v>
      </c>
      <c r="G3773">
        <v>3</v>
      </c>
      <c r="H3773" t="s">
        <v>3686</v>
      </c>
      <c r="I3773">
        <v>4899</v>
      </c>
      <c r="J3773">
        <v>0</v>
      </c>
      <c r="K3773">
        <v>8</v>
      </c>
      <c r="L3773" t="s">
        <v>15568</v>
      </c>
      <c r="M3773" t="s">
        <v>23</v>
      </c>
      <c r="N3773" t="s">
        <v>23</v>
      </c>
      <c r="O3773" t="s">
        <v>25</v>
      </c>
      <c r="P3773" t="s">
        <v>164</v>
      </c>
      <c r="Q3773" t="s">
        <v>27</v>
      </c>
      <c r="R3773">
        <v>74.05</v>
      </c>
      <c r="S3773">
        <v>617.59</v>
      </c>
    </row>
    <row r="3774" spans="1:21">
      <c r="A3774" t="s">
        <v>8840</v>
      </c>
      <c r="B3774" s="2">
        <v>44567</v>
      </c>
      <c r="C3774" t="s">
        <v>33</v>
      </c>
      <c r="D3774">
        <v>72</v>
      </c>
      <c r="E3774" t="s">
        <v>39</v>
      </c>
      <c r="F3774">
        <v>0</v>
      </c>
      <c r="G3774">
        <v>3</v>
      </c>
      <c r="H3774" t="s">
        <v>3686</v>
      </c>
      <c r="I3774">
        <v>4757</v>
      </c>
      <c r="J3774">
        <v>0</v>
      </c>
      <c r="K3774">
        <v>43</v>
      </c>
      <c r="L3774" t="s">
        <v>15568</v>
      </c>
      <c r="M3774" t="s">
        <v>39</v>
      </c>
      <c r="N3774" t="s">
        <v>23</v>
      </c>
      <c r="O3774" t="s">
        <v>49</v>
      </c>
      <c r="P3774" t="s">
        <v>164</v>
      </c>
      <c r="Q3774" t="s">
        <v>50</v>
      </c>
      <c r="R3774">
        <v>33.450000000000003</v>
      </c>
      <c r="S3774">
        <v>1540.25</v>
      </c>
    </row>
    <row r="3775" spans="1:21">
      <c r="A3775" t="s">
        <v>8843</v>
      </c>
      <c r="B3775" s="2">
        <v>44810</v>
      </c>
      <c r="C3775" t="s">
        <v>33</v>
      </c>
      <c r="D3775">
        <v>73</v>
      </c>
      <c r="E3775" t="s">
        <v>23</v>
      </c>
      <c r="F3775">
        <v>0</v>
      </c>
      <c r="G3775">
        <v>3</v>
      </c>
      <c r="H3775" t="s">
        <v>24</v>
      </c>
      <c r="I3775">
        <v>5413</v>
      </c>
      <c r="J3775">
        <v>4</v>
      </c>
      <c r="K3775">
        <v>35</v>
      </c>
      <c r="L3775" t="s">
        <v>40</v>
      </c>
      <c r="M3775" t="s">
        <v>23</v>
      </c>
      <c r="N3775" t="s">
        <v>23</v>
      </c>
      <c r="O3775" t="s">
        <v>25</v>
      </c>
      <c r="P3775" t="s">
        <v>26</v>
      </c>
      <c r="Q3775" t="s">
        <v>27</v>
      </c>
      <c r="R3775">
        <v>70.3</v>
      </c>
      <c r="S3775">
        <v>2861.6</v>
      </c>
      <c r="T3775" t="s">
        <v>43</v>
      </c>
      <c r="U3775" t="s">
        <v>149</v>
      </c>
    </row>
    <row r="3776" spans="1:21">
      <c r="A3776" t="s">
        <v>8845</v>
      </c>
      <c r="B3776" s="2">
        <v>45852</v>
      </c>
      <c r="C3776" t="s">
        <v>33</v>
      </c>
      <c r="D3776">
        <v>61</v>
      </c>
      <c r="E3776" t="s">
        <v>39</v>
      </c>
      <c r="F3776">
        <v>0</v>
      </c>
      <c r="G3776">
        <v>3</v>
      </c>
      <c r="H3776" t="s">
        <v>24</v>
      </c>
      <c r="I3776">
        <v>2756</v>
      </c>
      <c r="J3776">
        <v>0</v>
      </c>
      <c r="K3776">
        <v>1</v>
      </c>
      <c r="L3776" t="s">
        <v>15568</v>
      </c>
      <c r="M3776" t="s">
        <v>23</v>
      </c>
      <c r="N3776" t="s">
        <v>23</v>
      </c>
      <c r="O3776" t="s">
        <v>25</v>
      </c>
      <c r="P3776" t="s">
        <v>26</v>
      </c>
      <c r="Q3776" t="s">
        <v>27</v>
      </c>
      <c r="R3776">
        <v>77.150000000000006</v>
      </c>
      <c r="S3776">
        <v>114.85</v>
      </c>
      <c r="T3776" t="s">
        <v>64</v>
      </c>
      <c r="U3776" t="s">
        <v>254</v>
      </c>
    </row>
    <row r="3777" spans="1:21">
      <c r="A3777" t="s">
        <v>8846</v>
      </c>
      <c r="B3777" s="2">
        <v>44824</v>
      </c>
      <c r="C3777" t="s">
        <v>22</v>
      </c>
      <c r="D3777">
        <v>32</v>
      </c>
      <c r="E3777" t="s">
        <v>39</v>
      </c>
      <c r="F3777">
        <v>0</v>
      </c>
      <c r="G3777">
        <v>3</v>
      </c>
      <c r="H3777" t="s">
        <v>24</v>
      </c>
      <c r="I3777">
        <v>2785</v>
      </c>
      <c r="J3777">
        <v>0</v>
      </c>
      <c r="K3777">
        <v>35</v>
      </c>
      <c r="L3777" t="s">
        <v>40</v>
      </c>
      <c r="M3777" t="s">
        <v>23</v>
      </c>
      <c r="N3777" t="s">
        <v>23</v>
      </c>
      <c r="O3777" t="s">
        <v>25</v>
      </c>
      <c r="P3777" t="s">
        <v>26</v>
      </c>
      <c r="Q3777" t="s">
        <v>50</v>
      </c>
      <c r="R3777">
        <v>75.349999999999994</v>
      </c>
      <c r="S3777">
        <v>3512.45</v>
      </c>
      <c r="T3777" t="s">
        <v>43</v>
      </c>
      <c r="U3777" t="s">
        <v>1397</v>
      </c>
    </row>
    <row r="3778" spans="1:21">
      <c r="A3778" t="s">
        <v>8848</v>
      </c>
      <c r="B3778" s="2">
        <v>45120</v>
      </c>
      <c r="C3778" t="s">
        <v>22</v>
      </c>
      <c r="D3778">
        <v>53</v>
      </c>
      <c r="E3778" t="s">
        <v>39</v>
      </c>
      <c r="F3778">
        <v>0</v>
      </c>
      <c r="G3778">
        <v>3</v>
      </c>
      <c r="H3778" t="s">
        <v>24</v>
      </c>
      <c r="I3778">
        <v>3779</v>
      </c>
      <c r="J3778">
        <v>0</v>
      </c>
      <c r="K3778">
        <v>25</v>
      </c>
      <c r="L3778" t="s">
        <v>40</v>
      </c>
      <c r="M3778" t="s">
        <v>23</v>
      </c>
      <c r="N3778" t="s">
        <v>39</v>
      </c>
      <c r="P3778" t="s">
        <v>202</v>
      </c>
      <c r="Q3778" t="s">
        <v>27</v>
      </c>
      <c r="R3778">
        <v>25.3</v>
      </c>
      <c r="S3778">
        <v>815.6</v>
      </c>
      <c r="T3778" t="s">
        <v>59</v>
      </c>
      <c r="U3778" t="s">
        <v>384</v>
      </c>
    </row>
    <row r="3779" spans="1:21">
      <c r="A3779" t="s">
        <v>8850</v>
      </c>
      <c r="B3779" s="2">
        <v>44171</v>
      </c>
      <c r="C3779" t="s">
        <v>22</v>
      </c>
      <c r="D3779">
        <v>62</v>
      </c>
      <c r="E3779" t="s">
        <v>23</v>
      </c>
      <c r="F3779">
        <v>0</v>
      </c>
      <c r="G3779">
        <v>3</v>
      </c>
      <c r="H3779" t="s">
        <v>24</v>
      </c>
      <c r="I3779">
        <v>6484</v>
      </c>
      <c r="J3779">
        <v>1</v>
      </c>
      <c r="K3779">
        <v>56</v>
      </c>
      <c r="L3779" t="s">
        <v>142</v>
      </c>
      <c r="M3779" t="s">
        <v>23</v>
      </c>
      <c r="N3779" t="s">
        <v>39</v>
      </c>
      <c r="P3779" t="s">
        <v>164</v>
      </c>
      <c r="Q3779" t="s">
        <v>50</v>
      </c>
      <c r="R3779">
        <v>25.15</v>
      </c>
      <c r="S3779">
        <v>2066.35</v>
      </c>
      <c r="T3779" t="s">
        <v>64</v>
      </c>
      <c r="U3779" t="s">
        <v>73</v>
      </c>
    </row>
    <row r="3780" spans="1:21">
      <c r="A3780" t="s">
        <v>8852</v>
      </c>
      <c r="B3780" s="2">
        <v>44965</v>
      </c>
      <c r="C3780" t="s">
        <v>33</v>
      </c>
      <c r="D3780">
        <v>19</v>
      </c>
      <c r="E3780" t="s">
        <v>23</v>
      </c>
      <c r="F3780">
        <v>2</v>
      </c>
      <c r="G3780">
        <v>3</v>
      </c>
      <c r="H3780" t="s">
        <v>24</v>
      </c>
      <c r="I3780">
        <v>4568</v>
      </c>
      <c r="J3780">
        <v>1</v>
      </c>
      <c r="K3780">
        <v>30</v>
      </c>
      <c r="L3780" t="s">
        <v>15568</v>
      </c>
      <c r="M3780" t="s">
        <v>39</v>
      </c>
      <c r="N3780" t="s">
        <v>23</v>
      </c>
      <c r="O3780" t="s">
        <v>49</v>
      </c>
      <c r="P3780" t="s">
        <v>26</v>
      </c>
      <c r="Q3780" t="s">
        <v>50</v>
      </c>
      <c r="R3780">
        <v>51.2</v>
      </c>
      <c r="S3780">
        <v>1561.5</v>
      </c>
      <c r="T3780" t="s">
        <v>64</v>
      </c>
      <c r="U3780" t="s">
        <v>234</v>
      </c>
    </row>
    <row r="3781" spans="1:21">
      <c r="A3781" t="s">
        <v>8854</v>
      </c>
      <c r="B3781" s="2">
        <v>45478</v>
      </c>
      <c r="C3781" t="s">
        <v>33</v>
      </c>
      <c r="D3781">
        <v>57</v>
      </c>
      <c r="E3781" t="s">
        <v>39</v>
      </c>
      <c r="F3781">
        <v>0</v>
      </c>
      <c r="G3781">
        <v>3</v>
      </c>
      <c r="H3781" t="s">
        <v>24</v>
      </c>
      <c r="I3781">
        <v>3104</v>
      </c>
      <c r="J3781">
        <v>0</v>
      </c>
      <c r="K3781">
        <v>13</v>
      </c>
      <c r="L3781" t="s">
        <v>97</v>
      </c>
      <c r="M3781" t="s">
        <v>39</v>
      </c>
      <c r="N3781" t="s">
        <v>23</v>
      </c>
      <c r="O3781" t="s">
        <v>56</v>
      </c>
      <c r="P3781" t="s">
        <v>26</v>
      </c>
      <c r="Q3781" t="s">
        <v>27</v>
      </c>
      <c r="R3781">
        <v>35.1</v>
      </c>
      <c r="S3781">
        <v>446.1</v>
      </c>
      <c r="T3781" t="s">
        <v>36</v>
      </c>
      <c r="U3781" t="s">
        <v>37</v>
      </c>
    </row>
    <row r="3782" spans="1:21">
      <c r="A3782" t="s">
        <v>8856</v>
      </c>
      <c r="B3782" s="2">
        <v>44382</v>
      </c>
      <c r="C3782" t="s">
        <v>22</v>
      </c>
      <c r="D3782">
        <v>28</v>
      </c>
      <c r="E3782" t="s">
        <v>23</v>
      </c>
      <c r="F3782">
        <v>2</v>
      </c>
      <c r="G3782">
        <v>3</v>
      </c>
      <c r="H3782" t="s">
        <v>3686</v>
      </c>
      <c r="I3782">
        <v>4986</v>
      </c>
      <c r="J3782">
        <v>3</v>
      </c>
      <c r="K3782">
        <v>49</v>
      </c>
      <c r="L3782" t="s">
        <v>142</v>
      </c>
      <c r="M3782" t="s">
        <v>23</v>
      </c>
      <c r="N3782" t="s">
        <v>23</v>
      </c>
      <c r="O3782" t="s">
        <v>56</v>
      </c>
      <c r="P3782" t="s">
        <v>26</v>
      </c>
      <c r="Q3782" t="s">
        <v>50</v>
      </c>
      <c r="R3782">
        <v>59.6</v>
      </c>
      <c r="S3782">
        <v>3229.51</v>
      </c>
    </row>
    <row r="3783" spans="1:21">
      <c r="A3783" t="s">
        <v>8858</v>
      </c>
      <c r="B3783" s="2">
        <v>43974</v>
      </c>
      <c r="C3783" t="s">
        <v>33</v>
      </c>
      <c r="D3783">
        <v>42</v>
      </c>
      <c r="E3783" t="s">
        <v>23</v>
      </c>
      <c r="F3783">
        <v>0</v>
      </c>
      <c r="G3783">
        <v>3</v>
      </c>
      <c r="H3783" t="s">
        <v>3686</v>
      </c>
      <c r="I3783">
        <v>4572</v>
      </c>
      <c r="J3783">
        <v>2</v>
      </c>
      <c r="K3783">
        <v>63</v>
      </c>
      <c r="L3783" t="s">
        <v>142</v>
      </c>
      <c r="M3783" t="s">
        <v>23</v>
      </c>
      <c r="N3783" t="s">
        <v>23</v>
      </c>
      <c r="O3783" t="s">
        <v>25</v>
      </c>
      <c r="P3783" t="s">
        <v>202</v>
      </c>
      <c r="Q3783" t="s">
        <v>50</v>
      </c>
      <c r="R3783">
        <v>99.65</v>
      </c>
      <c r="S3783">
        <v>6401.29</v>
      </c>
    </row>
    <row r="3784" spans="1:21">
      <c r="A3784" t="s">
        <v>8860</v>
      </c>
      <c r="B3784" s="2">
        <v>45054</v>
      </c>
      <c r="C3784" t="s">
        <v>33</v>
      </c>
      <c r="D3784">
        <v>44</v>
      </c>
      <c r="E3784" t="s">
        <v>39</v>
      </c>
      <c r="F3784">
        <v>0</v>
      </c>
      <c r="G3784">
        <v>3</v>
      </c>
      <c r="H3784" t="s">
        <v>3686</v>
      </c>
      <c r="I3784">
        <v>4472</v>
      </c>
      <c r="J3784">
        <v>0</v>
      </c>
      <c r="K3784">
        <v>27</v>
      </c>
      <c r="L3784" t="s">
        <v>15568</v>
      </c>
      <c r="M3784" t="s">
        <v>23</v>
      </c>
      <c r="N3784" t="s">
        <v>23</v>
      </c>
      <c r="O3784" t="s">
        <v>49</v>
      </c>
      <c r="P3784" t="s">
        <v>26</v>
      </c>
      <c r="Q3784" t="s">
        <v>50</v>
      </c>
      <c r="R3784">
        <v>56.7</v>
      </c>
      <c r="S3784">
        <v>2333.62</v>
      </c>
    </row>
    <row r="3785" spans="1:21">
      <c r="A3785" t="s">
        <v>8862</v>
      </c>
      <c r="B3785" s="2">
        <v>44685</v>
      </c>
      <c r="C3785" t="s">
        <v>22</v>
      </c>
      <c r="D3785">
        <v>35</v>
      </c>
      <c r="E3785" t="s">
        <v>39</v>
      </c>
      <c r="F3785">
        <v>0</v>
      </c>
      <c r="G3785">
        <v>3</v>
      </c>
      <c r="H3785" t="s">
        <v>3686</v>
      </c>
      <c r="I3785">
        <v>2380</v>
      </c>
      <c r="J3785">
        <v>0</v>
      </c>
      <c r="K3785">
        <v>39</v>
      </c>
      <c r="L3785" t="s">
        <v>15568</v>
      </c>
      <c r="M3785" t="s">
        <v>23</v>
      </c>
      <c r="N3785" t="s">
        <v>23</v>
      </c>
      <c r="O3785" t="s">
        <v>49</v>
      </c>
      <c r="P3785" t="s">
        <v>164</v>
      </c>
      <c r="Q3785" t="s">
        <v>50</v>
      </c>
      <c r="R3785">
        <v>53.85</v>
      </c>
      <c r="S3785">
        <v>2364.64</v>
      </c>
    </row>
    <row r="3786" spans="1:21">
      <c r="A3786" t="s">
        <v>8864</v>
      </c>
      <c r="B3786" s="2">
        <v>44413</v>
      </c>
      <c r="C3786" t="s">
        <v>33</v>
      </c>
      <c r="D3786">
        <v>60</v>
      </c>
      <c r="E3786" t="s">
        <v>23</v>
      </c>
      <c r="F3786">
        <v>3</v>
      </c>
      <c r="G3786">
        <v>3</v>
      </c>
      <c r="H3786" t="s">
        <v>3686</v>
      </c>
      <c r="I3786">
        <v>4275</v>
      </c>
      <c r="J3786">
        <v>1</v>
      </c>
      <c r="K3786">
        <v>48</v>
      </c>
      <c r="L3786" t="s">
        <v>142</v>
      </c>
      <c r="M3786" t="s">
        <v>23</v>
      </c>
      <c r="N3786" t="s">
        <v>23</v>
      </c>
      <c r="O3786" t="s">
        <v>25</v>
      </c>
      <c r="P3786" t="s">
        <v>26</v>
      </c>
      <c r="Q3786" t="s">
        <v>50</v>
      </c>
      <c r="R3786">
        <v>105.25</v>
      </c>
      <c r="S3786">
        <v>6455.52</v>
      </c>
    </row>
    <row r="3787" spans="1:21">
      <c r="A3787" t="s">
        <v>8866</v>
      </c>
      <c r="B3787" s="2">
        <v>45735</v>
      </c>
      <c r="C3787" t="s">
        <v>22</v>
      </c>
      <c r="D3787">
        <v>57</v>
      </c>
      <c r="E3787" t="s">
        <v>23</v>
      </c>
      <c r="F3787">
        <v>1</v>
      </c>
      <c r="G3787">
        <v>3</v>
      </c>
      <c r="H3787" t="s">
        <v>3686</v>
      </c>
      <c r="I3787">
        <v>4573</v>
      </c>
      <c r="J3787">
        <v>10</v>
      </c>
      <c r="K3787">
        <v>5</v>
      </c>
      <c r="L3787" t="s">
        <v>15568</v>
      </c>
      <c r="M3787" t="s">
        <v>23</v>
      </c>
      <c r="N3787" t="s">
        <v>39</v>
      </c>
      <c r="P3787" t="s">
        <v>26</v>
      </c>
      <c r="Q3787" t="s">
        <v>50</v>
      </c>
      <c r="R3787">
        <v>19.45</v>
      </c>
      <c r="S3787">
        <v>126.25</v>
      </c>
    </row>
    <row r="3788" spans="1:21">
      <c r="A3788" t="s">
        <v>8868</v>
      </c>
      <c r="B3788" s="2">
        <v>44776</v>
      </c>
      <c r="C3788" t="s">
        <v>33</v>
      </c>
      <c r="D3788">
        <v>20</v>
      </c>
      <c r="E3788" t="s">
        <v>39</v>
      </c>
      <c r="F3788">
        <v>0</v>
      </c>
      <c r="G3788">
        <v>3</v>
      </c>
      <c r="H3788" t="s">
        <v>3686</v>
      </c>
      <c r="I3788">
        <v>4904</v>
      </c>
      <c r="J3788">
        <v>0</v>
      </c>
      <c r="K3788">
        <v>36</v>
      </c>
      <c r="L3788" t="s">
        <v>15568</v>
      </c>
      <c r="M3788" t="s">
        <v>23</v>
      </c>
      <c r="N3788" t="s">
        <v>39</v>
      </c>
      <c r="P3788" t="s">
        <v>202</v>
      </c>
      <c r="Q3788" t="s">
        <v>27</v>
      </c>
      <c r="R3788">
        <v>19.25</v>
      </c>
      <c r="S3788">
        <v>2474.4</v>
      </c>
    </row>
    <row r="3789" spans="1:21">
      <c r="A3789" t="s">
        <v>8870</v>
      </c>
      <c r="B3789" s="2">
        <v>43882</v>
      </c>
      <c r="C3789" t="s">
        <v>33</v>
      </c>
      <c r="D3789">
        <v>44</v>
      </c>
      <c r="E3789" t="s">
        <v>23</v>
      </c>
      <c r="F3789">
        <v>0</v>
      </c>
      <c r="G3789">
        <v>3</v>
      </c>
      <c r="H3789" t="s">
        <v>3686</v>
      </c>
      <c r="I3789">
        <v>5313</v>
      </c>
      <c r="J3789">
        <v>9</v>
      </c>
      <c r="K3789">
        <v>66</v>
      </c>
      <c r="L3789" t="s">
        <v>15568</v>
      </c>
      <c r="M3789" t="s">
        <v>23</v>
      </c>
      <c r="N3789" t="s">
        <v>23</v>
      </c>
      <c r="O3789" t="s">
        <v>56</v>
      </c>
      <c r="P3789" t="s">
        <v>164</v>
      </c>
      <c r="Q3789" t="s">
        <v>50</v>
      </c>
      <c r="R3789">
        <v>58.2</v>
      </c>
      <c r="S3789">
        <v>5412.62</v>
      </c>
    </row>
    <row r="3790" spans="1:21">
      <c r="A3790" t="s">
        <v>8873</v>
      </c>
      <c r="B3790" s="2">
        <v>43693</v>
      </c>
      <c r="C3790" t="s">
        <v>33</v>
      </c>
      <c r="D3790">
        <v>26</v>
      </c>
      <c r="E3790" t="s">
        <v>23</v>
      </c>
      <c r="F3790">
        <v>0</v>
      </c>
      <c r="G3790">
        <v>3</v>
      </c>
      <c r="H3790" t="s">
        <v>3686</v>
      </c>
      <c r="I3790">
        <v>5398</v>
      </c>
      <c r="J3790">
        <v>8</v>
      </c>
      <c r="K3790">
        <v>72</v>
      </c>
      <c r="L3790" t="s">
        <v>15568</v>
      </c>
      <c r="M3790" t="s">
        <v>23</v>
      </c>
      <c r="N3790" t="s">
        <v>39</v>
      </c>
      <c r="P3790" t="s">
        <v>164</v>
      </c>
      <c r="Q3790" t="s">
        <v>27</v>
      </c>
      <c r="R3790">
        <v>19.399999999999999</v>
      </c>
      <c r="S3790">
        <v>2423.09</v>
      </c>
    </row>
    <row r="3791" spans="1:21">
      <c r="A3791" t="s">
        <v>8875</v>
      </c>
      <c r="B3791" s="2">
        <v>45065</v>
      </c>
      <c r="C3791" t="s">
        <v>33</v>
      </c>
      <c r="D3791">
        <v>28</v>
      </c>
      <c r="E3791" t="s">
        <v>39</v>
      </c>
      <c r="F3791">
        <v>0</v>
      </c>
      <c r="G3791">
        <v>3</v>
      </c>
      <c r="H3791" t="s">
        <v>3686</v>
      </c>
      <c r="I3791">
        <v>5250</v>
      </c>
      <c r="J3791">
        <v>0</v>
      </c>
      <c r="K3791">
        <v>27</v>
      </c>
      <c r="L3791" t="s">
        <v>15568</v>
      </c>
      <c r="M3791" t="s">
        <v>23</v>
      </c>
      <c r="N3791" t="s">
        <v>39</v>
      </c>
      <c r="P3791" t="s">
        <v>164</v>
      </c>
      <c r="Q3791" t="s">
        <v>27</v>
      </c>
      <c r="R3791">
        <v>20.25</v>
      </c>
      <c r="S3791">
        <v>1503.99</v>
      </c>
    </row>
    <row r="3792" spans="1:21">
      <c r="A3792" t="s">
        <v>8877</v>
      </c>
      <c r="B3792" s="2">
        <v>45110</v>
      </c>
      <c r="C3792" t="s">
        <v>22</v>
      </c>
      <c r="D3792">
        <v>62</v>
      </c>
      <c r="E3792" t="s">
        <v>23</v>
      </c>
      <c r="F3792">
        <v>3</v>
      </c>
      <c r="G3792">
        <v>3</v>
      </c>
      <c r="H3792" t="s">
        <v>3686</v>
      </c>
      <c r="I3792">
        <v>3153</v>
      </c>
      <c r="J3792">
        <v>0</v>
      </c>
      <c r="K3792">
        <v>25</v>
      </c>
      <c r="L3792" t="s">
        <v>40</v>
      </c>
      <c r="M3792" t="s">
        <v>23</v>
      </c>
      <c r="N3792" t="s">
        <v>23</v>
      </c>
      <c r="O3792" t="s">
        <v>25</v>
      </c>
      <c r="P3792" t="s">
        <v>26</v>
      </c>
      <c r="Q3792" t="s">
        <v>27</v>
      </c>
      <c r="R3792">
        <v>85.9</v>
      </c>
      <c r="S3792">
        <v>2493.8000000000002</v>
      </c>
    </row>
    <row r="3793" spans="1:19">
      <c r="A3793" t="s">
        <v>8879</v>
      </c>
      <c r="B3793" s="2">
        <v>43700</v>
      </c>
      <c r="C3793" t="s">
        <v>33</v>
      </c>
      <c r="D3793">
        <v>26</v>
      </c>
      <c r="E3793" t="s">
        <v>23</v>
      </c>
      <c r="F3793">
        <v>0</v>
      </c>
      <c r="G3793">
        <v>3</v>
      </c>
      <c r="H3793" t="s">
        <v>3686</v>
      </c>
      <c r="I3793">
        <v>6469</v>
      </c>
      <c r="J3793">
        <v>6</v>
      </c>
      <c r="K3793">
        <v>72</v>
      </c>
      <c r="L3793" t="s">
        <v>316</v>
      </c>
      <c r="M3793" t="s">
        <v>23</v>
      </c>
      <c r="N3793" t="s">
        <v>23</v>
      </c>
      <c r="O3793" t="s">
        <v>25</v>
      </c>
      <c r="P3793" t="s">
        <v>164</v>
      </c>
      <c r="Q3793" t="s">
        <v>50</v>
      </c>
      <c r="R3793">
        <v>113.65</v>
      </c>
      <c r="S3793">
        <v>9913.4</v>
      </c>
    </row>
    <row r="3794" spans="1:19">
      <c r="A3794" t="s">
        <v>8881</v>
      </c>
      <c r="B3794" s="2">
        <v>44016</v>
      </c>
      <c r="C3794" t="s">
        <v>33</v>
      </c>
      <c r="D3794">
        <v>25</v>
      </c>
      <c r="E3794" t="s">
        <v>23</v>
      </c>
      <c r="F3794">
        <v>0</v>
      </c>
      <c r="G3794">
        <v>3</v>
      </c>
      <c r="H3794" t="s">
        <v>3686</v>
      </c>
      <c r="I3794">
        <v>5177</v>
      </c>
      <c r="J3794">
        <v>5</v>
      </c>
      <c r="K3794">
        <v>61</v>
      </c>
      <c r="L3794" t="s">
        <v>15568</v>
      </c>
      <c r="M3794" t="s">
        <v>23</v>
      </c>
      <c r="N3794" t="s">
        <v>23</v>
      </c>
      <c r="O3794" t="s">
        <v>25</v>
      </c>
      <c r="P3794" t="s">
        <v>202</v>
      </c>
      <c r="Q3794" t="s">
        <v>27</v>
      </c>
      <c r="R3794">
        <v>101.15</v>
      </c>
      <c r="S3794">
        <v>8587.83</v>
      </c>
    </row>
    <row r="3795" spans="1:19">
      <c r="A3795" t="s">
        <v>8883</v>
      </c>
      <c r="B3795" s="2">
        <v>45864</v>
      </c>
      <c r="C3795" t="s">
        <v>22</v>
      </c>
      <c r="D3795">
        <v>35</v>
      </c>
      <c r="E3795" t="s">
        <v>39</v>
      </c>
      <c r="F3795">
        <v>0</v>
      </c>
      <c r="G3795">
        <v>3</v>
      </c>
      <c r="H3795" t="s">
        <v>3751</v>
      </c>
      <c r="I3795">
        <v>3625</v>
      </c>
      <c r="J3795">
        <v>0</v>
      </c>
      <c r="K3795">
        <v>1</v>
      </c>
      <c r="L3795" t="s">
        <v>15568</v>
      </c>
      <c r="M3795" t="s">
        <v>23</v>
      </c>
      <c r="N3795" t="s">
        <v>39</v>
      </c>
      <c r="P3795" t="s">
        <v>26</v>
      </c>
      <c r="Q3795" t="s">
        <v>27</v>
      </c>
      <c r="R3795">
        <v>19.649999999999999</v>
      </c>
      <c r="S3795">
        <v>47.53</v>
      </c>
    </row>
    <row r="3796" spans="1:19">
      <c r="A3796" t="s">
        <v>8885</v>
      </c>
      <c r="B3796" s="2">
        <v>45090</v>
      </c>
      <c r="C3796" t="s">
        <v>22</v>
      </c>
      <c r="D3796">
        <v>20</v>
      </c>
      <c r="E3796" t="s">
        <v>39</v>
      </c>
      <c r="F3796">
        <v>0</v>
      </c>
      <c r="G3796">
        <v>3</v>
      </c>
      <c r="H3796" t="s">
        <v>3686</v>
      </c>
      <c r="I3796">
        <v>2194</v>
      </c>
      <c r="J3796">
        <v>0</v>
      </c>
      <c r="K3796">
        <v>26</v>
      </c>
      <c r="L3796" t="s">
        <v>40</v>
      </c>
      <c r="M3796" t="s">
        <v>23</v>
      </c>
      <c r="N3796" t="s">
        <v>39</v>
      </c>
      <c r="P3796" t="s">
        <v>202</v>
      </c>
      <c r="Q3796" t="s">
        <v>50</v>
      </c>
      <c r="R3796">
        <v>20.65</v>
      </c>
      <c r="S3796">
        <v>1415.28</v>
      </c>
    </row>
    <row r="3797" spans="1:19">
      <c r="A3797" t="s">
        <v>8887</v>
      </c>
      <c r="B3797" s="2">
        <v>44636</v>
      </c>
      <c r="C3797" t="s">
        <v>33</v>
      </c>
      <c r="D3797">
        <v>28</v>
      </c>
      <c r="E3797" t="s">
        <v>23</v>
      </c>
      <c r="F3797">
        <v>0</v>
      </c>
      <c r="G3797">
        <v>3</v>
      </c>
      <c r="H3797" t="s">
        <v>3686</v>
      </c>
      <c r="I3797">
        <v>5062</v>
      </c>
      <c r="J3797">
        <v>9</v>
      </c>
      <c r="K3797">
        <v>41</v>
      </c>
      <c r="L3797" t="s">
        <v>142</v>
      </c>
      <c r="M3797" t="s">
        <v>23</v>
      </c>
      <c r="N3797" t="s">
        <v>39</v>
      </c>
      <c r="P3797" t="s">
        <v>164</v>
      </c>
      <c r="Q3797" t="s">
        <v>50</v>
      </c>
      <c r="R3797">
        <v>20.65</v>
      </c>
      <c r="S3797">
        <v>1221.5899999999999</v>
      </c>
    </row>
    <row r="3798" spans="1:19">
      <c r="A3798" t="s">
        <v>8889</v>
      </c>
      <c r="B3798" s="2">
        <v>44393</v>
      </c>
      <c r="C3798" t="s">
        <v>22</v>
      </c>
      <c r="D3798">
        <v>40</v>
      </c>
      <c r="E3798" t="s">
        <v>39</v>
      </c>
      <c r="F3798">
        <v>0</v>
      </c>
      <c r="G3798">
        <v>3</v>
      </c>
      <c r="H3798" t="s">
        <v>3686</v>
      </c>
      <c r="I3798">
        <v>6148</v>
      </c>
      <c r="J3798">
        <v>0</v>
      </c>
      <c r="K3798">
        <v>49</v>
      </c>
      <c r="L3798" t="s">
        <v>142</v>
      </c>
      <c r="M3798" t="s">
        <v>23</v>
      </c>
      <c r="N3798" t="s">
        <v>23</v>
      </c>
      <c r="O3798" t="s">
        <v>25</v>
      </c>
      <c r="P3798" t="s">
        <v>26</v>
      </c>
      <c r="Q3798" t="s">
        <v>27</v>
      </c>
      <c r="R3798">
        <v>98.7</v>
      </c>
      <c r="S3798">
        <v>7148.09</v>
      </c>
    </row>
    <row r="3799" spans="1:19">
      <c r="A3799" t="s">
        <v>8891</v>
      </c>
      <c r="B3799" s="2">
        <v>45693</v>
      </c>
      <c r="C3799" t="s">
        <v>33</v>
      </c>
      <c r="D3799">
        <v>56</v>
      </c>
      <c r="E3799" t="s">
        <v>39</v>
      </c>
      <c r="F3799">
        <v>0</v>
      </c>
      <c r="G3799">
        <v>3</v>
      </c>
      <c r="H3799" t="s">
        <v>3686</v>
      </c>
      <c r="I3799">
        <v>3474</v>
      </c>
      <c r="J3799">
        <v>0</v>
      </c>
      <c r="K3799">
        <v>6</v>
      </c>
      <c r="L3799" t="s">
        <v>48</v>
      </c>
      <c r="M3799" t="s">
        <v>39</v>
      </c>
      <c r="N3799" t="s">
        <v>23</v>
      </c>
      <c r="O3799" t="s">
        <v>56</v>
      </c>
      <c r="P3799" t="s">
        <v>26</v>
      </c>
      <c r="Q3799" t="s">
        <v>50</v>
      </c>
      <c r="R3799">
        <v>50.95</v>
      </c>
      <c r="S3799">
        <v>307.60000000000002</v>
      </c>
    </row>
    <row r="3800" spans="1:19">
      <c r="A3800" t="s">
        <v>8893</v>
      </c>
      <c r="B3800" s="2">
        <v>44514</v>
      </c>
      <c r="C3800" t="s">
        <v>22</v>
      </c>
      <c r="D3800">
        <v>43</v>
      </c>
      <c r="E3800" t="s">
        <v>23</v>
      </c>
      <c r="F3800">
        <v>0</v>
      </c>
      <c r="G3800">
        <v>3</v>
      </c>
      <c r="H3800" t="s">
        <v>3686</v>
      </c>
      <c r="I3800">
        <v>2929</v>
      </c>
      <c r="J3800">
        <v>10</v>
      </c>
      <c r="K3800">
        <v>45</v>
      </c>
      <c r="L3800" t="s">
        <v>15568</v>
      </c>
      <c r="M3800" t="s">
        <v>23</v>
      </c>
      <c r="N3800" t="s">
        <v>23</v>
      </c>
      <c r="O3800" t="s">
        <v>49</v>
      </c>
      <c r="P3800" t="s">
        <v>164</v>
      </c>
      <c r="Q3800" t="s">
        <v>50</v>
      </c>
      <c r="R3800">
        <v>53.3</v>
      </c>
      <c r="S3800">
        <v>4333.3999999999996</v>
      </c>
    </row>
    <row r="3801" spans="1:19">
      <c r="A3801" t="s">
        <v>8896</v>
      </c>
      <c r="B3801" s="2">
        <v>45024</v>
      </c>
      <c r="C3801" t="s">
        <v>22</v>
      </c>
      <c r="D3801">
        <v>37</v>
      </c>
      <c r="E3801" t="s">
        <v>39</v>
      </c>
      <c r="F3801">
        <v>0</v>
      </c>
      <c r="G3801">
        <v>3</v>
      </c>
      <c r="H3801" t="s">
        <v>3686</v>
      </c>
      <c r="I3801">
        <v>5137</v>
      </c>
      <c r="J3801">
        <v>0</v>
      </c>
      <c r="K3801">
        <v>28</v>
      </c>
      <c r="L3801" t="s">
        <v>40</v>
      </c>
      <c r="M3801" t="s">
        <v>23</v>
      </c>
      <c r="N3801" t="s">
        <v>23</v>
      </c>
      <c r="O3801" t="s">
        <v>25</v>
      </c>
      <c r="P3801" t="s">
        <v>202</v>
      </c>
      <c r="Q3801" t="s">
        <v>27</v>
      </c>
      <c r="R3801">
        <v>100.2</v>
      </c>
      <c r="S3801">
        <v>2991.89</v>
      </c>
    </row>
    <row r="3802" spans="1:19">
      <c r="A3802" t="s">
        <v>8898</v>
      </c>
      <c r="B3802" s="2">
        <v>45393</v>
      </c>
      <c r="C3802" t="s">
        <v>33</v>
      </c>
      <c r="D3802">
        <v>31</v>
      </c>
      <c r="E3802" t="s">
        <v>23</v>
      </c>
      <c r="F3802">
        <v>0</v>
      </c>
      <c r="G3802">
        <v>3</v>
      </c>
      <c r="H3802" t="s">
        <v>3686</v>
      </c>
      <c r="I3802">
        <v>4298</v>
      </c>
      <c r="J3802">
        <v>1</v>
      </c>
      <c r="K3802">
        <v>16</v>
      </c>
      <c r="L3802" t="s">
        <v>15568</v>
      </c>
      <c r="M3802" t="s">
        <v>23</v>
      </c>
      <c r="N3802" t="s">
        <v>39</v>
      </c>
      <c r="P3802" t="s">
        <v>26</v>
      </c>
      <c r="Q3802" t="s">
        <v>50</v>
      </c>
      <c r="R3802">
        <v>19.600000000000001</v>
      </c>
      <c r="S3802">
        <v>1037.3800000000001</v>
      </c>
    </row>
    <row r="3803" spans="1:19">
      <c r="A3803" t="s">
        <v>8900</v>
      </c>
      <c r="B3803" s="2">
        <v>45144</v>
      </c>
      <c r="C3803" t="s">
        <v>22</v>
      </c>
      <c r="D3803">
        <v>48</v>
      </c>
      <c r="E3803" t="s">
        <v>39</v>
      </c>
      <c r="F3803">
        <v>0</v>
      </c>
      <c r="G3803">
        <v>3</v>
      </c>
      <c r="H3803" t="s">
        <v>3686</v>
      </c>
      <c r="I3803">
        <v>5448</v>
      </c>
      <c r="J3803">
        <v>0</v>
      </c>
      <c r="K3803">
        <v>24</v>
      </c>
      <c r="L3803" t="s">
        <v>40</v>
      </c>
      <c r="M3803" t="s">
        <v>23</v>
      </c>
      <c r="N3803" t="s">
        <v>39</v>
      </c>
      <c r="P3803" t="s">
        <v>202</v>
      </c>
      <c r="Q3803" t="s">
        <v>27</v>
      </c>
      <c r="R3803">
        <v>24.6</v>
      </c>
      <c r="S3803">
        <v>1728.57</v>
      </c>
    </row>
    <row r="3804" spans="1:19">
      <c r="A3804" t="s">
        <v>8902</v>
      </c>
      <c r="B3804" s="2">
        <v>45347</v>
      </c>
      <c r="C3804" t="s">
        <v>33</v>
      </c>
      <c r="D3804">
        <v>60</v>
      </c>
      <c r="E3804" t="s">
        <v>39</v>
      </c>
      <c r="F3804">
        <v>2</v>
      </c>
      <c r="G3804">
        <v>3</v>
      </c>
      <c r="H3804" t="s">
        <v>3686</v>
      </c>
      <c r="I3804">
        <v>3425</v>
      </c>
      <c r="J3804">
        <v>0</v>
      </c>
      <c r="K3804">
        <v>18</v>
      </c>
      <c r="L3804" t="s">
        <v>97</v>
      </c>
      <c r="M3804" t="s">
        <v>23</v>
      </c>
      <c r="N3804" t="s">
        <v>23</v>
      </c>
      <c r="O3804" t="s">
        <v>49</v>
      </c>
      <c r="P3804" t="s">
        <v>26</v>
      </c>
      <c r="Q3804" t="s">
        <v>50</v>
      </c>
      <c r="R3804">
        <v>57.65</v>
      </c>
      <c r="S3804">
        <v>1307.8800000000001</v>
      </c>
    </row>
    <row r="3805" spans="1:19">
      <c r="A3805" t="s">
        <v>8905</v>
      </c>
      <c r="B3805" s="2">
        <v>44172</v>
      </c>
      <c r="C3805" t="s">
        <v>22</v>
      </c>
      <c r="D3805">
        <v>25</v>
      </c>
      <c r="E3805" t="s">
        <v>39</v>
      </c>
      <c r="F3805">
        <v>3</v>
      </c>
      <c r="G3805">
        <v>3</v>
      </c>
      <c r="H3805" t="s">
        <v>3686</v>
      </c>
      <c r="I3805">
        <v>4262</v>
      </c>
      <c r="J3805">
        <v>0</v>
      </c>
      <c r="K3805">
        <v>56</v>
      </c>
      <c r="L3805" t="s">
        <v>142</v>
      </c>
      <c r="M3805" t="s">
        <v>23</v>
      </c>
      <c r="N3805" t="s">
        <v>39</v>
      </c>
      <c r="P3805" t="s">
        <v>164</v>
      </c>
      <c r="Q3805" t="s">
        <v>50</v>
      </c>
      <c r="R3805">
        <v>24.8</v>
      </c>
      <c r="S3805">
        <v>2682.52</v>
      </c>
    </row>
    <row r="3806" spans="1:19">
      <c r="A3806" t="s">
        <v>8907</v>
      </c>
      <c r="B3806" s="2">
        <v>45090</v>
      </c>
      <c r="C3806" t="s">
        <v>22</v>
      </c>
      <c r="D3806">
        <v>48</v>
      </c>
      <c r="E3806" t="s">
        <v>39</v>
      </c>
      <c r="F3806">
        <v>0</v>
      </c>
      <c r="G3806">
        <v>3</v>
      </c>
      <c r="H3806" t="s">
        <v>3686</v>
      </c>
      <c r="I3806">
        <v>4705</v>
      </c>
      <c r="J3806">
        <v>0</v>
      </c>
      <c r="K3806">
        <v>26</v>
      </c>
      <c r="L3806" t="s">
        <v>15568</v>
      </c>
      <c r="M3806" t="s">
        <v>23</v>
      </c>
      <c r="N3806" t="s">
        <v>23</v>
      </c>
      <c r="O3806" t="s">
        <v>49</v>
      </c>
      <c r="P3806" t="s">
        <v>202</v>
      </c>
      <c r="Q3806" t="s">
        <v>27</v>
      </c>
      <c r="R3806">
        <v>75</v>
      </c>
      <c r="S3806">
        <v>3198.21</v>
      </c>
    </row>
    <row r="3807" spans="1:19">
      <c r="A3807" t="s">
        <v>8909</v>
      </c>
      <c r="B3807" s="2">
        <v>45221</v>
      </c>
      <c r="C3807" t="s">
        <v>33</v>
      </c>
      <c r="D3807">
        <v>24</v>
      </c>
      <c r="E3807" t="s">
        <v>39</v>
      </c>
      <c r="F3807">
        <v>2</v>
      </c>
      <c r="G3807">
        <v>3</v>
      </c>
      <c r="H3807" t="s">
        <v>3686</v>
      </c>
      <c r="I3807">
        <v>4240</v>
      </c>
      <c r="J3807">
        <v>0</v>
      </c>
      <c r="K3807">
        <v>22</v>
      </c>
      <c r="L3807" t="s">
        <v>97</v>
      </c>
      <c r="M3807" t="s">
        <v>23</v>
      </c>
      <c r="N3807" t="s">
        <v>23</v>
      </c>
      <c r="O3807" t="s">
        <v>25</v>
      </c>
      <c r="P3807" t="s">
        <v>26</v>
      </c>
      <c r="Q3807" t="s">
        <v>27</v>
      </c>
      <c r="R3807">
        <v>84.75</v>
      </c>
      <c r="S3807">
        <v>2558.81</v>
      </c>
    </row>
    <row r="3808" spans="1:19">
      <c r="A3808" t="s">
        <v>8911</v>
      </c>
      <c r="B3808" s="2">
        <v>44676</v>
      </c>
      <c r="C3808" t="s">
        <v>33</v>
      </c>
      <c r="D3808">
        <v>32</v>
      </c>
      <c r="E3808" t="s">
        <v>39</v>
      </c>
      <c r="F3808">
        <v>1</v>
      </c>
      <c r="G3808">
        <v>3</v>
      </c>
      <c r="H3808" t="s">
        <v>3686</v>
      </c>
      <c r="I3808">
        <v>5056</v>
      </c>
      <c r="J3808">
        <v>0</v>
      </c>
      <c r="K3808">
        <v>40</v>
      </c>
      <c r="L3808" t="s">
        <v>15568</v>
      </c>
      <c r="M3808" t="s">
        <v>23</v>
      </c>
      <c r="N3808" t="s">
        <v>23</v>
      </c>
      <c r="O3808" t="s">
        <v>49</v>
      </c>
      <c r="P3808" t="s">
        <v>26</v>
      </c>
      <c r="Q3808" t="s">
        <v>50</v>
      </c>
      <c r="R3808">
        <v>64.099999999999994</v>
      </c>
      <c r="S3808">
        <v>3265.55</v>
      </c>
    </row>
    <row r="3809" spans="1:21">
      <c r="A3809" t="s">
        <v>8914</v>
      </c>
      <c r="B3809" s="2">
        <v>45315</v>
      </c>
      <c r="C3809" t="s">
        <v>22</v>
      </c>
      <c r="D3809">
        <v>63</v>
      </c>
      <c r="E3809" t="s">
        <v>23</v>
      </c>
      <c r="F3809">
        <v>1</v>
      </c>
      <c r="G3809">
        <v>3</v>
      </c>
      <c r="H3809" t="s">
        <v>3686</v>
      </c>
      <c r="I3809">
        <v>3422</v>
      </c>
      <c r="J3809">
        <v>3</v>
      </c>
      <c r="K3809">
        <v>19</v>
      </c>
      <c r="L3809" t="s">
        <v>15568</v>
      </c>
      <c r="M3809" t="s">
        <v>39</v>
      </c>
      <c r="N3809" t="s">
        <v>23</v>
      </c>
      <c r="O3809" t="s">
        <v>56</v>
      </c>
      <c r="P3809" t="s">
        <v>26</v>
      </c>
      <c r="Q3809" t="s">
        <v>50</v>
      </c>
      <c r="R3809">
        <v>34.950000000000003</v>
      </c>
      <c r="S3809">
        <v>610.20000000000005</v>
      </c>
    </row>
    <row r="3810" spans="1:21">
      <c r="A3810" t="s">
        <v>8917</v>
      </c>
      <c r="B3810" s="2">
        <v>44244</v>
      </c>
      <c r="C3810" t="s">
        <v>33</v>
      </c>
      <c r="D3810">
        <v>23</v>
      </c>
      <c r="E3810" t="s">
        <v>23</v>
      </c>
      <c r="F3810">
        <v>4</v>
      </c>
      <c r="G3810">
        <v>3</v>
      </c>
      <c r="H3810" t="s">
        <v>3686</v>
      </c>
      <c r="I3810">
        <v>5646</v>
      </c>
      <c r="J3810">
        <v>1</v>
      </c>
      <c r="K3810">
        <v>54</v>
      </c>
      <c r="L3810" t="s">
        <v>15568</v>
      </c>
      <c r="M3810" t="s">
        <v>23</v>
      </c>
      <c r="N3810" t="s">
        <v>39</v>
      </c>
      <c r="P3810" t="s">
        <v>164</v>
      </c>
      <c r="Q3810" t="s">
        <v>27</v>
      </c>
      <c r="R3810">
        <v>20.350000000000001</v>
      </c>
      <c r="S3810">
        <v>3356.57</v>
      </c>
    </row>
    <row r="3811" spans="1:21">
      <c r="A3811" t="s">
        <v>8919</v>
      </c>
      <c r="B3811" s="2">
        <v>44049</v>
      </c>
      <c r="C3811" t="s">
        <v>22</v>
      </c>
      <c r="D3811">
        <v>48</v>
      </c>
      <c r="E3811" t="s">
        <v>23</v>
      </c>
      <c r="F3811">
        <v>0</v>
      </c>
      <c r="G3811">
        <v>3</v>
      </c>
      <c r="H3811" t="s">
        <v>3686</v>
      </c>
      <c r="I3811">
        <v>6174</v>
      </c>
      <c r="J3811">
        <v>5</v>
      </c>
      <c r="K3811">
        <v>60</v>
      </c>
      <c r="L3811" t="s">
        <v>15568</v>
      </c>
      <c r="M3811" t="s">
        <v>23</v>
      </c>
      <c r="N3811" t="s">
        <v>23</v>
      </c>
      <c r="O3811" t="s">
        <v>49</v>
      </c>
      <c r="P3811" t="s">
        <v>164</v>
      </c>
      <c r="Q3811" t="s">
        <v>50</v>
      </c>
      <c r="R3811">
        <v>61.35</v>
      </c>
      <c r="S3811">
        <v>5099.3999999999996</v>
      </c>
    </row>
    <row r="3812" spans="1:21">
      <c r="A3812" t="s">
        <v>8921</v>
      </c>
      <c r="B3812" s="2">
        <v>45833</v>
      </c>
      <c r="C3812" t="s">
        <v>22</v>
      </c>
      <c r="D3812">
        <v>45</v>
      </c>
      <c r="E3812" t="s">
        <v>39</v>
      </c>
      <c r="F3812">
        <v>0</v>
      </c>
      <c r="G3812">
        <v>3</v>
      </c>
      <c r="H3812" t="s">
        <v>3751</v>
      </c>
      <c r="I3812">
        <v>3976</v>
      </c>
      <c r="J3812">
        <v>0</v>
      </c>
      <c r="K3812">
        <v>2</v>
      </c>
      <c r="L3812" t="s">
        <v>15568</v>
      </c>
      <c r="M3812" t="s">
        <v>23</v>
      </c>
      <c r="N3812" t="s">
        <v>39</v>
      </c>
      <c r="P3812" t="s">
        <v>26</v>
      </c>
      <c r="Q3812" t="s">
        <v>50</v>
      </c>
      <c r="R3812">
        <v>20.75</v>
      </c>
      <c r="S3812">
        <v>99.54</v>
      </c>
    </row>
    <row r="3813" spans="1:21">
      <c r="A3813" t="s">
        <v>8923</v>
      </c>
      <c r="B3813" s="2">
        <v>43687</v>
      </c>
      <c r="C3813" t="s">
        <v>22</v>
      </c>
      <c r="D3813">
        <v>35</v>
      </c>
      <c r="E3813" t="s">
        <v>23</v>
      </c>
      <c r="F3813">
        <v>1</v>
      </c>
      <c r="G3813">
        <v>3</v>
      </c>
      <c r="H3813" t="s">
        <v>3686</v>
      </c>
      <c r="I3813">
        <v>5504</v>
      </c>
      <c r="J3813">
        <v>7</v>
      </c>
      <c r="K3813">
        <v>72</v>
      </c>
      <c r="L3813" t="s">
        <v>15568</v>
      </c>
      <c r="M3813" t="s">
        <v>23</v>
      </c>
      <c r="N3813" t="s">
        <v>23</v>
      </c>
      <c r="O3813" t="s">
        <v>49</v>
      </c>
      <c r="P3813" t="s">
        <v>164</v>
      </c>
      <c r="Q3813" t="s">
        <v>27</v>
      </c>
      <c r="R3813">
        <v>68.400000000000006</v>
      </c>
      <c r="S3813">
        <v>6004.47</v>
      </c>
    </row>
    <row r="3814" spans="1:21">
      <c r="A3814" t="s">
        <v>8925</v>
      </c>
      <c r="B3814" s="2">
        <v>44818</v>
      </c>
      <c r="C3814" t="s">
        <v>22</v>
      </c>
      <c r="D3814">
        <v>52</v>
      </c>
      <c r="E3814" t="s">
        <v>23</v>
      </c>
      <c r="F3814">
        <v>0</v>
      </c>
      <c r="G3814">
        <v>3</v>
      </c>
      <c r="H3814" t="s">
        <v>3686</v>
      </c>
      <c r="I3814">
        <v>4355</v>
      </c>
      <c r="J3814">
        <v>4</v>
      </c>
      <c r="K3814">
        <v>35</v>
      </c>
      <c r="L3814" t="s">
        <v>15568</v>
      </c>
      <c r="M3814" t="s">
        <v>23</v>
      </c>
      <c r="N3814" t="s">
        <v>23</v>
      </c>
      <c r="O3814" t="s">
        <v>49</v>
      </c>
      <c r="P3814" t="s">
        <v>26</v>
      </c>
      <c r="Q3814" t="s">
        <v>50</v>
      </c>
      <c r="R3814">
        <v>61</v>
      </c>
      <c r="S3814">
        <v>3005.95</v>
      </c>
    </row>
    <row r="3815" spans="1:21">
      <c r="A3815" t="s">
        <v>8928</v>
      </c>
      <c r="B3815" s="2">
        <v>45303</v>
      </c>
      <c r="C3815" t="s">
        <v>33</v>
      </c>
      <c r="D3815">
        <v>27</v>
      </c>
      <c r="E3815" t="s">
        <v>23</v>
      </c>
      <c r="F3815">
        <v>1</v>
      </c>
      <c r="G3815">
        <v>3</v>
      </c>
      <c r="H3815" t="s">
        <v>3686</v>
      </c>
      <c r="I3815">
        <v>5396</v>
      </c>
      <c r="J3815">
        <v>1</v>
      </c>
      <c r="K3815">
        <v>19</v>
      </c>
      <c r="L3815" t="s">
        <v>15568</v>
      </c>
      <c r="M3815" t="s">
        <v>23</v>
      </c>
      <c r="N3815" t="s">
        <v>39</v>
      </c>
      <c r="P3815" t="s">
        <v>164</v>
      </c>
      <c r="Q3815" t="s">
        <v>27</v>
      </c>
      <c r="R3815">
        <v>24.9</v>
      </c>
      <c r="S3815">
        <v>1067.72</v>
      </c>
    </row>
    <row r="3816" spans="1:21">
      <c r="A3816" t="s">
        <v>8930</v>
      </c>
      <c r="B3816" s="2">
        <v>45052</v>
      </c>
      <c r="C3816" t="s">
        <v>22</v>
      </c>
      <c r="D3816">
        <v>20</v>
      </c>
      <c r="E3816" t="s">
        <v>39</v>
      </c>
      <c r="F3816">
        <v>1</v>
      </c>
      <c r="G3816">
        <v>3</v>
      </c>
      <c r="H3816" t="s">
        <v>3686</v>
      </c>
      <c r="I3816">
        <v>4052</v>
      </c>
      <c r="J3816">
        <v>0</v>
      </c>
      <c r="K3816">
        <v>27</v>
      </c>
      <c r="L3816" t="s">
        <v>40</v>
      </c>
      <c r="M3816" t="s">
        <v>23</v>
      </c>
      <c r="N3816" t="s">
        <v>39</v>
      </c>
      <c r="P3816" t="s">
        <v>164</v>
      </c>
      <c r="Q3816" t="s">
        <v>50</v>
      </c>
      <c r="R3816">
        <v>19.7</v>
      </c>
      <c r="S3816">
        <v>1380.86</v>
      </c>
    </row>
    <row r="3817" spans="1:21">
      <c r="A3817" t="s">
        <v>8932</v>
      </c>
      <c r="B3817" s="2">
        <v>45385</v>
      </c>
      <c r="C3817" t="s">
        <v>33</v>
      </c>
      <c r="D3817">
        <v>48</v>
      </c>
      <c r="E3817" t="s">
        <v>39</v>
      </c>
      <c r="F3817">
        <v>0</v>
      </c>
      <c r="G3817">
        <v>3</v>
      </c>
      <c r="H3817" t="s">
        <v>24</v>
      </c>
      <c r="I3817">
        <v>2688</v>
      </c>
      <c r="J3817">
        <v>0</v>
      </c>
      <c r="K3817">
        <v>16</v>
      </c>
      <c r="L3817" t="s">
        <v>15568</v>
      </c>
      <c r="M3817" t="s">
        <v>23</v>
      </c>
      <c r="N3817" t="s">
        <v>23</v>
      </c>
      <c r="O3817" t="s">
        <v>25</v>
      </c>
      <c r="P3817" t="s">
        <v>26</v>
      </c>
      <c r="Q3817" t="s">
        <v>27</v>
      </c>
      <c r="R3817">
        <v>96.4</v>
      </c>
      <c r="S3817">
        <v>2047.76</v>
      </c>
      <c r="T3817" t="s">
        <v>64</v>
      </c>
      <c r="U3817" t="s">
        <v>350</v>
      </c>
    </row>
    <row r="3818" spans="1:21">
      <c r="A3818" t="s">
        <v>8934</v>
      </c>
      <c r="B3818" s="2">
        <v>44480</v>
      </c>
      <c r="C3818" t="s">
        <v>22</v>
      </c>
      <c r="D3818">
        <v>66</v>
      </c>
      <c r="E3818" t="s">
        <v>23</v>
      </c>
      <c r="F3818">
        <v>0</v>
      </c>
      <c r="G3818">
        <v>3</v>
      </c>
      <c r="H3818" t="s">
        <v>24</v>
      </c>
      <c r="I3818">
        <v>4011</v>
      </c>
      <c r="J3818">
        <v>1</v>
      </c>
      <c r="K3818">
        <v>46</v>
      </c>
      <c r="L3818" t="s">
        <v>15568</v>
      </c>
      <c r="M3818" t="s">
        <v>39</v>
      </c>
      <c r="N3818" t="s">
        <v>23</v>
      </c>
      <c r="O3818" t="s">
        <v>49</v>
      </c>
      <c r="P3818" t="s">
        <v>202</v>
      </c>
      <c r="Q3818" t="s">
        <v>27</v>
      </c>
      <c r="R3818">
        <v>59.9</v>
      </c>
      <c r="S3818">
        <v>2966.65</v>
      </c>
      <c r="T3818" t="s">
        <v>30</v>
      </c>
      <c r="U3818" t="s">
        <v>103</v>
      </c>
    </row>
    <row r="3819" spans="1:21">
      <c r="A3819" t="s">
        <v>8936</v>
      </c>
      <c r="B3819" s="2">
        <v>43867</v>
      </c>
      <c r="C3819" t="s">
        <v>33</v>
      </c>
      <c r="D3819">
        <v>80</v>
      </c>
      <c r="E3819" t="s">
        <v>39</v>
      </c>
      <c r="F3819">
        <v>0</v>
      </c>
      <c r="G3819">
        <v>3</v>
      </c>
      <c r="H3819" t="s">
        <v>3686</v>
      </c>
      <c r="I3819">
        <v>4657</v>
      </c>
      <c r="J3819">
        <v>0</v>
      </c>
      <c r="K3819">
        <v>66</v>
      </c>
      <c r="L3819" t="s">
        <v>316</v>
      </c>
      <c r="M3819" t="s">
        <v>23</v>
      </c>
      <c r="N3819" t="s">
        <v>23</v>
      </c>
      <c r="O3819" t="s">
        <v>49</v>
      </c>
      <c r="P3819" t="s">
        <v>202</v>
      </c>
      <c r="Q3819" t="s">
        <v>50</v>
      </c>
      <c r="R3819">
        <v>63.85</v>
      </c>
      <c r="S3819">
        <v>6582.03</v>
      </c>
    </row>
    <row r="3820" spans="1:21">
      <c r="A3820" t="s">
        <v>8938</v>
      </c>
      <c r="B3820" s="2">
        <v>45861</v>
      </c>
      <c r="C3820" t="s">
        <v>22</v>
      </c>
      <c r="D3820">
        <v>72</v>
      </c>
      <c r="E3820" t="s">
        <v>39</v>
      </c>
      <c r="F3820">
        <v>0</v>
      </c>
      <c r="G3820">
        <v>3</v>
      </c>
      <c r="H3820" t="s">
        <v>24</v>
      </c>
      <c r="I3820">
        <v>2301</v>
      </c>
      <c r="J3820">
        <v>0</v>
      </c>
      <c r="K3820">
        <v>1</v>
      </c>
      <c r="L3820" t="s">
        <v>48</v>
      </c>
      <c r="M3820" t="s">
        <v>39</v>
      </c>
      <c r="N3820" t="s">
        <v>23</v>
      </c>
      <c r="O3820" t="s">
        <v>49</v>
      </c>
      <c r="P3820" t="s">
        <v>26</v>
      </c>
      <c r="Q3820" t="s">
        <v>27</v>
      </c>
      <c r="R3820">
        <v>35.450000000000003</v>
      </c>
      <c r="S3820">
        <v>35.450000000000003</v>
      </c>
      <c r="T3820" t="s">
        <v>64</v>
      </c>
      <c r="U3820" t="s">
        <v>234</v>
      </c>
    </row>
    <row r="3821" spans="1:21">
      <c r="A3821" t="s">
        <v>8939</v>
      </c>
      <c r="B3821" s="2">
        <v>45717</v>
      </c>
      <c r="C3821" t="s">
        <v>22</v>
      </c>
      <c r="D3821">
        <v>64</v>
      </c>
      <c r="E3821" t="s">
        <v>23</v>
      </c>
      <c r="F3821">
        <v>0</v>
      </c>
      <c r="G3821">
        <v>3</v>
      </c>
      <c r="H3821" t="s">
        <v>24</v>
      </c>
      <c r="I3821">
        <v>3676</v>
      </c>
      <c r="J3821">
        <v>1</v>
      </c>
      <c r="K3821">
        <v>5</v>
      </c>
      <c r="L3821" t="s">
        <v>48</v>
      </c>
      <c r="M3821" t="s">
        <v>23</v>
      </c>
      <c r="N3821" t="s">
        <v>23</v>
      </c>
      <c r="O3821" t="s">
        <v>25</v>
      </c>
      <c r="P3821" t="s">
        <v>26</v>
      </c>
      <c r="Q3821" t="s">
        <v>27</v>
      </c>
      <c r="R3821">
        <v>85.4</v>
      </c>
      <c r="S3821">
        <v>567.17999999999995</v>
      </c>
      <c r="T3821" t="s">
        <v>64</v>
      </c>
      <c r="U3821" t="s">
        <v>234</v>
      </c>
    </row>
    <row r="3822" spans="1:21">
      <c r="A3822" t="s">
        <v>8941</v>
      </c>
      <c r="B3822" s="2">
        <v>43790</v>
      </c>
      <c r="C3822" t="s">
        <v>22</v>
      </c>
      <c r="D3822">
        <v>51</v>
      </c>
      <c r="E3822" t="s">
        <v>23</v>
      </c>
      <c r="F3822">
        <v>0</v>
      </c>
      <c r="G3822">
        <v>3</v>
      </c>
      <c r="H3822" t="s">
        <v>24</v>
      </c>
      <c r="I3822">
        <v>4020</v>
      </c>
      <c r="J3822">
        <v>2</v>
      </c>
      <c r="K3822">
        <v>69</v>
      </c>
      <c r="L3822" t="s">
        <v>316</v>
      </c>
      <c r="M3822" t="s">
        <v>23</v>
      </c>
      <c r="N3822" t="s">
        <v>23</v>
      </c>
      <c r="O3822" t="s">
        <v>25</v>
      </c>
      <c r="P3822" t="s">
        <v>26</v>
      </c>
      <c r="Q3822" t="s">
        <v>50</v>
      </c>
      <c r="R3822">
        <v>99.45</v>
      </c>
      <c r="S3822">
        <v>10374.799999999999</v>
      </c>
      <c r="T3822" t="s">
        <v>30</v>
      </c>
      <c r="U3822" t="s">
        <v>69</v>
      </c>
    </row>
    <row r="3823" spans="1:21">
      <c r="A3823" t="s">
        <v>8943</v>
      </c>
      <c r="B3823" s="2">
        <v>45862</v>
      </c>
      <c r="C3823" t="s">
        <v>33</v>
      </c>
      <c r="D3823">
        <v>30</v>
      </c>
      <c r="E3823" t="s">
        <v>39</v>
      </c>
      <c r="F3823">
        <v>0</v>
      </c>
      <c r="G3823">
        <v>3</v>
      </c>
      <c r="H3823" t="s">
        <v>24</v>
      </c>
      <c r="I3823">
        <v>5679</v>
      </c>
      <c r="J3823">
        <v>0</v>
      </c>
      <c r="K3823">
        <v>1</v>
      </c>
      <c r="L3823" t="s">
        <v>48</v>
      </c>
      <c r="M3823" t="s">
        <v>23</v>
      </c>
      <c r="N3823" t="s">
        <v>23</v>
      </c>
      <c r="O3823" t="s">
        <v>25</v>
      </c>
      <c r="P3823" t="s">
        <v>26</v>
      </c>
      <c r="Q3823" t="s">
        <v>27</v>
      </c>
      <c r="R3823">
        <v>85</v>
      </c>
      <c r="S3823">
        <v>115.52</v>
      </c>
      <c r="T3823" t="s">
        <v>43</v>
      </c>
      <c r="U3823" t="s">
        <v>44</v>
      </c>
    </row>
    <row r="3824" spans="1:21">
      <c r="A3824" t="s">
        <v>8945</v>
      </c>
      <c r="B3824" s="2">
        <v>44081</v>
      </c>
      <c r="C3824" t="s">
        <v>22</v>
      </c>
      <c r="D3824">
        <v>51</v>
      </c>
      <c r="E3824" t="s">
        <v>23</v>
      </c>
      <c r="F3824">
        <v>0</v>
      </c>
      <c r="G3824">
        <v>3</v>
      </c>
      <c r="H3824" t="s">
        <v>24</v>
      </c>
      <c r="I3824">
        <v>6304</v>
      </c>
      <c r="J3824">
        <v>0</v>
      </c>
      <c r="K3824">
        <v>59</v>
      </c>
      <c r="L3824" t="s">
        <v>142</v>
      </c>
      <c r="M3824" t="s">
        <v>23</v>
      </c>
      <c r="N3824" t="s">
        <v>23</v>
      </c>
      <c r="O3824" t="s">
        <v>25</v>
      </c>
      <c r="P3824" t="s">
        <v>202</v>
      </c>
      <c r="Q3824" t="s">
        <v>27</v>
      </c>
      <c r="R3824">
        <v>85.55</v>
      </c>
      <c r="S3824">
        <v>5492.34</v>
      </c>
      <c r="T3824" t="s">
        <v>30</v>
      </c>
      <c r="U3824" t="s">
        <v>106</v>
      </c>
    </row>
    <row r="3825" spans="1:21">
      <c r="A3825" t="s">
        <v>8947</v>
      </c>
      <c r="B3825" s="2">
        <v>45851</v>
      </c>
      <c r="C3825" t="s">
        <v>22</v>
      </c>
      <c r="D3825">
        <v>24</v>
      </c>
      <c r="E3825" t="s">
        <v>23</v>
      </c>
      <c r="F3825">
        <v>0</v>
      </c>
      <c r="G3825">
        <v>3</v>
      </c>
      <c r="H3825" t="s">
        <v>24</v>
      </c>
      <c r="I3825">
        <v>2627</v>
      </c>
      <c r="J3825">
        <v>1</v>
      </c>
      <c r="K3825">
        <v>1</v>
      </c>
      <c r="L3825" t="s">
        <v>48</v>
      </c>
      <c r="M3825" t="s">
        <v>23</v>
      </c>
      <c r="N3825" t="s">
        <v>23</v>
      </c>
      <c r="O3825" t="s">
        <v>25</v>
      </c>
      <c r="P3825" t="s">
        <v>26</v>
      </c>
      <c r="Q3825" t="s">
        <v>27</v>
      </c>
      <c r="R3825">
        <v>84.8</v>
      </c>
      <c r="S3825">
        <v>122.63</v>
      </c>
      <c r="T3825" t="s">
        <v>64</v>
      </c>
      <c r="U3825" t="s">
        <v>234</v>
      </c>
    </row>
    <row r="3826" spans="1:21">
      <c r="A3826" t="s">
        <v>8949</v>
      </c>
      <c r="B3826" s="2">
        <v>45845</v>
      </c>
      <c r="C3826" t="s">
        <v>22</v>
      </c>
      <c r="D3826">
        <v>21</v>
      </c>
      <c r="E3826" t="s">
        <v>39</v>
      </c>
      <c r="F3826">
        <v>0</v>
      </c>
      <c r="G3826">
        <v>3</v>
      </c>
      <c r="H3826" t="s">
        <v>24</v>
      </c>
      <c r="I3826">
        <v>5086</v>
      </c>
      <c r="J3826">
        <v>0</v>
      </c>
      <c r="K3826">
        <v>1</v>
      </c>
      <c r="L3826" t="s">
        <v>48</v>
      </c>
      <c r="M3826" t="s">
        <v>23</v>
      </c>
      <c r="N3826" t="s">
        <v>23</v>
      </c>
      <c r="O3826" t="s">
        <v>25</v>
      </c>
      <c r="P3826" t="s">
        <v>26</v>
      </c>
      <c r="Q3826" t="s">
        <v>27</v>
      </c>
      <c r="R3826">
        <v>90.85</v>
      </c>
      <c r="S3826">
        <v>91.98</v>
      </c>
      <c r="T3826" t="s">
        <v>59</v>
      </c>
      <c r="U3826" t="s">
        <v>60</v>
      </c>
    </row>
    <row r="3827" spans="1:21">
      <c r="A3827" t="s">
        <v>8951</v>
      </c>
      <c r="B3827" s="2">
        <v>45859</v>
      </c>
      <c r="C3827" t="s">
        <v>22</v>
      </c>
      <c r="D3827">
        <v>47</v>
      </c>
      <c r="E3827" t="s">
        <v>39</v>
      </c>
      <c r="F3827">
        <v>7</v>
      </c>
      <c r="G3827">
        <v>3</v>
      </c>
      <c r="H3827" t="s">
        <v>24</v>
      </c>
      <c r="I3827">
        <v>5437</v>
      </c>
      <c r="J3827">
        <v>0</v>
      </c>
      <c r="K3827">
        <v>1</v>
      </c>
      <c r="L3827" t="s">
        <v>15568</v>
      </c>
      <c r="M3827" t="s">
        <v>23</v>
      </c>
      <c r="N3827" t="s">
        <v>39</v>
      </c>
      <c r="P3827" t="s">
        <v>26</v>
      </c>
      <c r="Q3827" t="s">
        <v>50</v>
      </c>
      <c r="R3827">
        <v>19.25</v>
      </c>
      <c r="S3827">
        <v>32.06</v>
      </c>
      <c r="T3827" t="s">
        <v>36</v>
      </c>
      <c r="U3827" t="s">
        <v>37</v>
      </c>
    </row>
    <row r="3828" spans="1:21">
      <c r="A3828" t="s">
        <v>8952</v>
      </c>
      <c r="B3828" s="2">
        <v>45639</v>
      </c>
      <c r="C3828" t="s">
        <v>22</v>
      </c>
      <c r="D3828">
        <v>35</v>
      </c>
      <c r="E3828" t="s">
        <v>39</v>
      </c>
      <c r="F3828">
        <v>0</v>
      </c>
      <c r="G3828">
        <v>3</v>
      </c>
      <c r="H3828" t="s">
        <v>24</v>
      </c>
      <c r="I3828">
        <v>4193</v>
      </c>
      <c r="J3828">
        <v>0</v>
      </c>
      <c r="K3828">
        <v>8</v>
      </c>
      <c r="L3828" t="s">
        <v>48</v>
      </c>
      <c r="M3828" t="s">
        <v>23</v>
      </c>
      <c r="N3828" t="s">
        <v>23</v>
      </c>
      <c r="O3828" t="s">
        <v>25</v>
      </c>
      <c r="P3828" t="s">
        <v>26</v>
      </c>
      <c r="Q3828" t="s">
        <v>27</v>
      </c>
      <c r="R3828">
        <v>86.55</v>
      </c>
      <c r="S3828">
        <v>847.73</v>
      </c>
      <c r="T3828" t="s">
        <v>36</v>
      </c>
      <c r="U3828" t="s">
        <v>37</v>
      </c>
    </row>
    <row r="3829" spans="1:21">
      <c r="A3829" t="s">
        <v>8954</v>
      </c>
      <c r="B3829" s="2">
        <v>44830</v>
      </c>
      <c r="C3829" t="s">
        <v>22</v>
      </c>
      <c r="D3829">
        <v>47</v>
      </c>
      <c r="E3829" t="s">
        <v>39</v>
      </c>
      <c r="F3829">
        <v>0</v>
      </c>
      <c r="G3829">
        <v>3</v>
      </c>
      <c r="H3829" t="s">
        <v>24</v>
      </c>
      <c r="I3829">
        <v>2473</v>
      </c>
      <c r="J3829">
        <v>0</v>
      </c>
      <c r="K3829">
        <v>35</v>
      </c>
      <c r="L3829" t="s">
        <v>15568</v>
      </c>
      <c r="M3829" t="s">
        <v>23</v>
      </c>
      <c r="N3829" t="s">
        <v>23</v>
      </c>
      <c r="O3829" t="s">
        <v>25</v>
      </c>
      <c r="P3829" t="s">
        <v>202</v>
      </c>
      <c r="Q3829" t="s">
        <v>27</v>
      </c>
      <c r="R3829">
        <v>102.35</v>
      </c>
      <c r="S3829">
        <v>5020.5</v>
      </c>
      <c r="T3829" t="s">
        <v>59</v>
      </c>
      <c r="U3829" t="s">
        <v>60</v>
      </c>
    </row>
    <row r="3830" spans="1:21">
      <c r="A3830" t="s">
        <v>8957</v>
      </c>
      <c r="B3830" s="2">
        <v>44555</v>
      </c>
      <c r="C3830" t="s">
        <v>22</v>
      </c>
      <c r="D3830">
        <v>26</v>
      </c>
      <c r="E3830" t="s">
        <v>23</v>
      </c>
      <c r="F3830">
        <v>0</v>
      </c>
      <c r="G3830">
        <v>3</v>
      </c>
      <c r="H3830" t="s">
        <v>3686</v>
      </c>
      <c r="I3830">
        <v>3037</v>
      </c>
      <c r="J3830">
        <v>10</v>
      </c>
      <c r="K3830">
        <v>44</v>
      </c>
      <c r="L3830" t="s">
        <v>142</v>
      </c>
      <c r="M3830" t="s">
        <v>23</v>
      </c>
      <c r="N3830" t="s">
        <v>39</v>
      </c>
      <c r="P3830" t="s">
        <v>202</v>
      </c>
      <c r="Q3830" t="s">
        <v>50</v>
      </c>
      <c r="R3830">
        <v>25.7</v>
      </c>
      <c r="S3830">
        <v>1785.02</v>
      </c>
    </row>
    <row r="3831" spans="1:21">
      <c r="A3831" t="s">
        <v>8959</v>
      </c>
      <c r="B3831" s="2">
        <v>43695</v>
      </c>
      <c r="C3831" t="s">
        <v>22</v>
      </c>
      <c r="D3831">
        <v>54</v>
      </c>
      <c r="E3831" t="s">
        <v>23</v>
      </c>
      <c r="F3831">
        <v>0</v>
      </c>
      <c r="G3831">
        <v>3</v>
      </c>
      <c r="H3831" t="s">
        <v>3686</v>
      </c>
      <c r="I3831">
        <v>6437</v>
      </c>
      <c r="J3831">
        <v>1</v>
      </c>
      <c r="K3831">
        <v>72</v>
      </c>
      <c r="L3831" t="s">
        <v>15568</v>
      </c>
      <c r="M3831" t="s">
        <v>23</v>
      </c>
      <c r="N3831" t="s">
        <v>23</v>
      </c>
      <c r="O3831" t="s">
        <v>25</v>
      </c>
      <c r="P3831" t="s">
        <v>164</v>
      </c>
      <c r="Q3831" t="s">
        <v>50</v>
      </c>
      <c r="R3831">
        <v>111.9</v>
      </c>
      <c r="S3831">
        <v>11514.81</v>
      </c>
    </row>
    <row r="3832" spans="1:21">
      <c r="A3832" t="s">
        <v>8962</v>
      </c>
      <c r="B3832" s="2">
        <v>43906</v>
      </c>
      <c r="C3832" t="s">
        <v>22</v>
      </c>
      <c r="D3832">
        <v>32</v>
      </c>
      <c r="E3832" t="s">
        <v>23</v>
      </c>
      <c r="F3832">
        <v>0</v>
      </c>
      <c r="G3832">
        <v>3</v>
      </c>
      <c r="H3832" t="s">
        <v>3686</v>
      </c>
      <c r="I3832">
        <v>5368</v>
      </c>
      <c r="J3832">
        <v>1</v>
      </c>
      <c r="K3832">
        <v>65</v>
      </c>
      <c r="L3832" t="s">
        <v>15568</v>
      </c>
      <c r="M3832" t="s">
        <v>23</v>
      </c>
      <c r="N3832" t="s">
        <v>39</v>
      </c>
      <c r="P3832" t="s">
        <v>164</v>
      </c>
      <c r="Q3832" t="s">
        <v>50</v>
      </c>
      <c r="R3832">
        <v>20.399999999999999</v>
      </c>
      <c r="S3832">
        <v>2939.35</v>
      </c>
    </row>
    <row r="3833" spans="1:21">
      <c r="A3833" t="s">
        <v>8964</v>
      </c>
      <c r="B3833" s="2">
        <v>43969</v>
      </c>
      <c r="C3833" t="s">
        <v>22</v>
      </c>
      <c r="D3833">
        <v>59</v>
      </c>
      <c r="E3833" t="s">
        <v>39</v>
      </c>
      <c r="F3833">
        <v>0</v>
      </c>
      <c r="G3833">
        <v>3</v>
      </c>
      <c r="H3833" t="s">
        <v>3686</v>
      </c>
      <c r="I3833">
        <v>6406</v>
      </c>
      <c r="J3833">
        <v>0</v>
      </c>
      <c r="K3833">
        <v>63</v>
      </c>
      <c r="L3833" t="s">
        <v>142</v>
      </c>
      <c r="M3833" t="s">
        <v>39</v>
      </c>
      <c r="N3833" t="s">
        <v>23</v>
      </c>
      <c r="O3833" t="s">
        <v>49</v>
      </c>
      <c r="P3833" t="s">
        <v>202</v>
      </c>
      <c r="Q3833" t="s">
        <v>27</v>
      </c>
      <c r="R3833">
        <v>40.6</v>
      </c>
      <c r="S3833">
        <v>2588.9499999999998</v>
      </c>
    </row>
    <row r="3834" spans="1:21">
      <c r="A3834" t="s">
        <v>8967</v>
      </c>
      <c r="B3834" s="2">
        <v>45271</v>
      </c>
      <c r="C3834" t="s">
        <v>22</v>
      </c>
      <c r="D3834">
        <v>48</v>
      </c>
      <c r="E3834" t="s">
        <v>39</v>
      </c>
      <c r="F3834">
        <v>0</v>
      </c>
      <c r="G3834">
        <v>3</v>
      </c>
      <c r="H3834" t="s">
        <v>3686</v>
      </c>
      <c r="I3834">
        <v>2120</v>
      </c>
      <c r="J3834">
        <v>0</v>
      </c>
      <c r="K3834">
        <v>20</v>
      </c>
      <c r="L3834" t="s">
        <v>97</v>
      </c>
      <c r="M3834" t="s">
        <v>23</v>
      </c>
      <c r="N3834" t="s">
        <v>23</v>
      </c>
      <c r="O3834" t="s">
        <v>49</v>
      </c>
      <c r="P3834" t="s">
        <v>26</v>
      </c>
      <c r="Q3834" t="s">
        <v>50</v>
      </c>
      <c r="R3834">
        <v>64.400000000000006</v>
      </c>
      <c r="S3834">
        <v>1650.6</v>
      </c>
    </row>
    <row r="3835" spans="1:21">
      <c r="A3835" t="s">
        <v>8969</v>
      </c>
      <c r="B3835" s="2">
        <v>45760</v>
      </c>
      <c r="C3835" t="s">
        <v>33</v>
      </c>
      <c r="D3835">
        <v>64</v>
      </c>
      <c r="E3835" t="s">
        <v>39</v>
      </c>
      <c r="F3835">
        <v>0</v>
      </c>
      <c r="G3835">
        <v>3</v>
      </c>
      <c r="H3835" t="s">
        <v>3686</v>
      </c>
      <c r="I3835">
        <v>3154</v>
      </c>
      <c r="J3835">
        <v>0</v>
      </c>
      <c r="K3835">
        <v>4</v>
      </c>
      <c r="L3835" t="s">
        <v>48</v>
      </c>
      <c r="M3835" t="s">
        <v>23</v>
      </c>
      <c r="N3835" t="s">
        <v>23</v>
      </c>
      <c r="O3835" t="s">
        <v>25</v>
      </c>
      <c r="P3835" t="s">
        <v>26</v>
      </c>
      <c r="Q3835" t="s">
        <v>50</v>
      </c>
      <c r="R3835">
        <v>82.85</v>
      </c>
      <c r="S3835">
        <v>398.96</v>
      </c>
    </row>
    <row r="3836" spans="1:21">
      <c r="A3836" t="s">
        <v>8971</v>
      </c>
      <c r="B3836" s="2">
        <v>45452</v>
      </c>
      <c r="C3836" t="s">
        <v>33</v>
      </c>
      <c r="D3836">
        <v>24</v>
      </c>
      <c r="E3836" t="s">
        <v>23</v>
      </c>
      <c r="F3836">
        <v>3</v>
      </c>
      <c r="G3836">
        <v>3</v>
      </c>
      <c r="H3836" t="s">
        <v>3686</v>
      </c>
      <c r="I3836">
        <v>2452</v>
      </c>
      <c r="J3836">
        <v>1</v>
      </c>
      <c r="K3836">
        <v>14</v>
      </c>
      <c r="L3836" t="s">
        <v>97</v>
      </c>
      <c r="M3836" t="s">
        <v>23</v>
      </c>
      <c r="N3836" t="s">
        <v>23</v>
      </c>
      <c r="O3836" t="s">
        <v>25</v>
      </c>
      <c r="P3836" t="s">
        <v>26</v>
      </c>
      <c r="Q3836" t="s">
        <v>27</v>
      </c>
      <c r="R3836">
        <v>84.8</v>
      </c>
      <c r="S3836">
        <v>1576.02</v>
      </c>
    </row>
    <row r="3837" spans="1:21">
      <c r="A3837" t="s">
        <v>8973</v>
      </c>
      <c r="B3837" s="2">
        <v>44218</v>
      </c>
      <c r="C3837" t="s">
        <v>33</v>
      </c>
      <c r="D3837">
        <v>46</v>
      </c>
      <c r="E3837" t="s">
        <v>39</v>
      </c>
      <c r="F3837">
        <v>0</v>
      </c>
      <c r="G3837">
        <v>3</v>
      </c>
      <c r="H3837" t="s">
        <v>3686</v>
      </c>
      <c r="I3837">
        <v>5167</v>
      </c>
      <c r="J3837">
        <v>0</v>
      </c>
      <c r="K3837">
        <v>55</v>
      </c>
      <c r="L3837" t="s">
        <v>142</v>
      </c>
      <c r="M3837" t="s">
        <v>23</v>
      </c>
      <c r="N3837" t="s">
        <v>23</v>
      </c>
      <c r="O3837" t="s">
        <v>25</v>
      </c>
      <c r="P3837" t="s">
        <v>26</v>
      </c>
      <c r="Q3837" t="s">
        <v>27</v>
      </c>
      <c r="R3837">
        <v>81.55</v>
      </c>
      <c r="S3837">
        <v>5738.2</v>
      </c>
    </row>
    <row r="3838" spans="1:21">
      <c r="A3838" t="s">
        <v>8976</v>
      </c>
      <c r="B3838" s="2">
        <v>44820</v>
      </c>
      <c r="C3838" t="s">
        <v>22</v>
      </c>
      <c r="D3838">
        <v>39</v>
      </c>
      <c r="E3838" t="s">
        <v>39</v>
      </c>
      <c r="F3838">
        <v>0</v>
      </c>
      <c r="G3838">
        <v>3</v>
      </c>
      <c r="H3838" t="s">
        <v>3686</v>
      </c>
      <c r="I3838">
        <v>4419</v>
      </c>
      <c r="J3838">
        <v>0</v>
      </c>
      <c r="K3838">
        <v>35</v>
      </c>
      <c r="L3838" t="s">
        <v>15568</v>
      </c>
      <c r="M3838" t="s">
        <v>23</v>
      </c>
      <c r="N3838" t="s">
        <v>39</v>
      </c>
      <c r="P3838" t="s">
        <v>202</v>
      </c>
      <c r="Q3838" t="s">
        <v>27</v>
      </c>
      <c r="R3838">
        <v>26.2</v>
      </c>
      <c r="S3838">
        <v>2674.45</v>
      </c>
    </row>
    <row r="3839" spans="1:21">
      <c r="A3839" t="s">
        <v>8978</v>
      </c>
      <c r="B3839" s="2">
        <v>45054</v>
      </c>
      <c r="C3839" t="s">
        <v>22</v>
      </c>
      <c r="D3839">
        <v>40</v>
      </c>
      <c r="E3839" t="s">
        <v>39</v>
      </c>
      <c r="F3839">
        <v>0</v>
      </c>
      <c r="G3839">
        <v>3</v>
      </c>
      <c r="H3839" t="s">
        <v>3686</v>
      </c>
      <c r="I3839">
        <v>3616</v>
      </c>
      <c r="J3839">
        <v>0</v>
      </c>
      <c r="K3839">
        <v>27</v>
      </c>
      <c r="L3839" t="s">
        <v>15568</v>
      </c>
      <c r="M3839" t="s">
        <v>23</v>
      </c>
      <c r="N3839" t="s">
        <v>23</v>
      </c>
      <c r="O3839" t="s">
        <v>49</v>
      </c>
      <c r="P3839" t="s">
        <v>202</v>
      </c>
      <c r="Q3839" t="s">
        <v>27</v>
      </c>
      <c r="R3839">
        <v>55.45</v>
      </c>
      <c r="S3839">
        <v>2025.48</v>
      </c>
    </row>
    <row r="3840" spans="1:21">
      <c r="A3840" t="s">
        <v>8980</v>
      </c>
      <c r="B3840" s="2">
        <v>45568</v>
      </c>
      <c r="C3840" t="s">
        <v>22</v>
      </c>
      <c r="D3840">
        <v>50</v>
      </c>
      <c r="E3840" t="s">
        <v>39</v>
      </c>
      <c r="F3840">
        <v>0</v>
      </c>
      <c r="G3840">
        <v>3</v>
      </c>
      <c r="H3840" t="s">
        <v>3686</v>
      </c>
      <c r="I3840">
        <v>5039</v>
      </c>
      <c r="J3840">
        <v>0</v>
      </c>
      <c r="K3840">
        <v>10</v>
      </c>
      <c r="L3840" t="s">
        <v>15568</v>
      </c>
      <c r="M3840" t="s">
        <v>23</v>
      </c>
      <c r="N3840" t="s">
        <v>39</v>
      </c>
      <c r="P3840" t="s">
        <v>202</v>
      </c>
      <c r="Q3840" t="s">
        <v>50</v>
      </c>
      <c r="R3840">
        <v>19.5</v>
      </c>
      <c r="S3840">
        <v>382.95</v>
      </c>
    </row>
    <row r="3841" spans="1:19">
      <c r="A3841" t="s">
        <v>8982</v>
      </c>
      <c r="B3841" s="2">
        <v>43970</v>
      </c>
      <c r="C3841" t="s">
        <v>22</v>
      </c>
      <c r="D3841">
        <v>58</v>
      </c>
      <c r="E3841" t="s">
        <v>23</v>
      </c>
      <c r="F3841">
        <v>0</v>
      </c>
      <c r="G3841">
        <v>3</v>
      </c>
      <c r="H3841" t="s">
        <v>3686</v>
      </c>
      <c r="I3841">
        <v>5004</v>
      </c>
      <c r="J3841">
        <v>6</v>
      </c>
      <c r="K3841">
        <v>63</v>
      </c>
      <c r="L3841" t="s">
        <v>15568</v>
      </c>
      <c r="M3841" t="s">
        <v>23</v>
      </c>
      <c r="N3841" t="s">
        <v>23</v>
      </c>
      <c r="O3841" t="s">
        <v>49</v>
      </c>
      <c r="P3841" t="s">
        <v>164</v>
      </c>
      <c r="Q3841" t="s">
        <v>50</v>
      </c>
      <c r="R3841">
        <v>89.4</v>
      </c>
      <c r="S3841">
        <v>8404.2999999999993</v>
      </c>
    </row>
    <row r="3842" spans="1:19">
      <c r="A3842" t="s">
        <v>8984</v>
      </c>
      <c r="B3842" s="2">
        <v>43852</v>
      </c>
      <c r="C3842" t="s">
        <v>22</v>
      </c>
      <c r="D3842">
        <v>39</v>
      </c>
      <c r="E3842" t="s">
        <v>23</v>
      </c>
      <c r="F3842">
        <v>0</v>
      </c>
      <c r="G3842">
        <v>3</v>
      </c>
      <c r="H3842" t="s">
        <v>3686</v>
      </c>
      <c r="I3842">
        <v>4361</v>
      </c>
      <c r="J3842">
        <v>8</v>
      </c>
      <c r="K3842">
        <v>67</v>
      </c>
      <c r="L3842" t="s">
        <v>15568</v>
      </c>
      <c r="M3842" t="s">
        <v>23</v>
      </c>
      <c r="N3842" t="s">
        <v>23</v>
      </c>
      <c r="O3842" t="s">
        <v>49</v>
      </c>
      <c r="P3842" t="s">
        <v>164</v>
      </c>
      <c r="Q3842" t="s">
        <v>50</v>
      </c>
      <c r="R3842">
        <v>70.900000000000006</v>
      </c>
      <c r="S3842">
        <v>6557.12</v>
      </c>
    </row>
    <row r="3843" spans="1:19">
      <c r="A3843" t="s">
        <v>8986</v>
      </c>
      <c r="B3843" s="2">
        <v>45856</v>
      </c>
      <c r="C3843" t="s">
        <v>22</v>
      </c>
      <c r="D3843">
        <v>38</v>
      </c>
      <c r="E3843" t="s">
        <v>39</v>
      </c>
      <c r="F3843">
        <v>0</v>
      </c>
      <c r="G3843">
        <v>3</v>
      </c>
      <c r="H3843" t="s">
        <v>3751</v>
      </c>
      <c r="I3843">
        <v>2184</v>
      </c>
      <c r="J3843">
        <v>0</v>
      </c>
      <c r="K3843">
        <v>1</v>
      </c>
      <c r="L3843" t="s">
        <v>48</v>
      </c>
      <c r="M3843" t="s">
        <v>23</v>
      </c>
      <c r="N3843" t="s">
        <v>39</v>
      </c>
      <c r="P3843" t="s">
        <v>26</v>
      </c>
      <c r="Q3843" t="s">
        <v>50</v>
      </c>
      <c r="R3843">
        <v>20.45</v>
      </c>
      <c r="S3843">
        <v>62.62</v>
      </c>
    </row>
    <row r="3844" spans="1:19">
      <c r="A3844" t="s">
        <v>8988</v>
      </c>
      <c r="B3844" s="2">
        <v>45845</v>
      </c>
      <c r="C3844" t="s">
        <v>22</v>
      </c>
      <c r="D3844">
        <v>28</v>
      </c>
      <c r="E3844" t="s">
        <v>39</v>
      </c>
      <c r="F3844">
        <v>0</v>
      </c>
      <c r="G3844">
        <v>3</v>
      </c>
      <c r="H3844" t="s">
        <v>3751</v>
      </c>
      <c r="I3844">
        <v>3043</v>
      </c>
      <c r="J3844">
        <v>0</v>
      </c>
      <c r="K3844">
        <v>1</v>
      </c>
      <c r="L3844" t="s">
        <v>48</v>
      </c>
      <c r="M3844" t="s">
        <v>23</v>
      </c>
      <c r="N3844" t="s">
        <v>23</v>
      </c>
      <c r="O3844" t="s">
        <v>49</v>
      </c>
      <c r="P3844" t="s">
        <v>26</v>
      </c>
      <c r="Q3844" t="s">
        <v>27</v>
      </c>
      <c r="R3844">
        <v>50.15</v>
      </c>
      <c r="S3844">
        <v>90.02</v>
      </c>
    </row>
    <row r="3845" spans="1:19">
      <c r="A3845" t="s">
        <v>8990</v>
      </c>
      <c r="B3845" s="2">
        <v>43934</v>
      </c>
      <c r="C3845" t="s">
        <v>33</v>
      </c>
      <c r="D3845">
        <v>42</v>
      </c>
      <c r="E3845" t="s">
        <v>23</v>
      </c>
      <c r="F3845">
        <v>0</v>
      </c>
      <c r="G3845">
        <v>3</v>
      </c>
      <c r="H3845" t="s">
        <v>3686</v>
      </c>
      <c r="I3845">
        <v>4781</v>
      </c>
      <c r="J3845">
        <v>2</v>
      </c>
      <c r="K3845">
        <v>64</v>
      </c>
      <c r="L3845" t="s">
        <v>15568</v>
      </c>
      <c r="M3845" t="s">
        <v>23</v>
      </c>
      <c r="N3845" t="s">
        <v>23</v>
      </c>
      <c r="O3845" t="s">
        <v>56</v>
      </c>
      <c r="P3845" t="s">
        <v>164</v>
      </c>
      <c r="Q3845" t="s">
        <v>84</v>
      </c>
      <c r="R3845">
        <v>74.349999999999994</v>
      </c>
      <c r="S3845">
        <v>5913.47</v>
      </c>
    </row>
    <row r="3846" spans="1:19">
      <c r="A3846" t="s">
        <v>8992</v>
      </c>
      <c r="B3846" s="2">
        <v>45145</v>
      </c>
      <c r="C3846" t="s">
        <v>33</v>
      </c>
      <c r="D3846">
        <v>23</v>
      </c>
      <c r="E3846" t="s">
        <v>23</v>
      </c>
      <c r="F3846">
        <v>3</v>
      </c>
      <c r="G3846">
        <v>3</v>
      </c>
      <c r="H3846" t="s">
        <v>3686</v>
      </c>
      <c r="I3846">
        <v>2200</v>
      </c>
      <c r="J3846">
        <v>7</v>
      </c>
      <c r="K3846">
        <v>24</v>
      </c>
      <c r="L3846" t="s">
        <v>15568</v>
      </c>
      <c r="M3846" t="s">
        <v>23</v>
      </c>
      <c r="N3846" t="s">
        <v>23</v>
      </c>
      <c r="O3846" t="s">
        <v>49</v>
      </c>
      <c r="P3846" t="s">
        <v>26</v>
      </c>
      <c r="Q3846" t="s">
        <v>27</v>
      </c>
      <c r="R3846">
        <v>55.15</v>
      </c>
      <c r="S3846">
        <v>1976.73</v>
      </c>
    </row>
    <row r="3847" spans="1:19">
      <c r="A3847" t="s">
        <v>8994</v>
      </c>
      <c r="B3847" s="2">
        <v>45509</v>
      </c>
      <c r="C3847" t="s">
        <v>22</v>
      </c>
      <c r="D3847">
        <v>29</v>
      </c>
      <c r="E3847" t="s">
        <v>23</v>
      </c>
      <c r="F3847">
        <v>0</v>
      </c>
      <c r="G3847">
        <v>3</v>
      </c>
      <c r="H3847" t="s">
        <v>3686</v>
      </c>
      <c r="I3847">
        <v>2540</v>
      </c>
      <c r="J3847">
        <v>1</v>
      </c>
      <c r="K3847">
        <v>12</v>
      </c>
      <c r="L3847" t="s">
        <v>97</v>
      </c>
      <c r="M3847" t="s">
        <v>23</v>
      </c>
      <c r="N3847" t="s">
        <v>23</v>
      </c>
      <c r="O3847" t="s">
        <v>25</v>
      </c>
      <c r="P3847" t="s">
        <v>26</v>
      </c>
      <c r="Q3847" t="s">
        <v>50</v>
      </c>
      <c r="R3847">
        <v>85.05</v>
      </c>
      <c r="S3847">
        <v>1535</v>
      </c>
    </row>
    <row r="3848" spans="1:19">
      <c r="A3848" t="s">
        <v>8996</v>
      </c>
      <c r="B3848" s="2">
        <v>44827</v>
      </c>
      <c r="C3848" t="s">
        <v>33</v>
      </c>
      <c r="D3848">
        <v>44</v>
      </c>
      <c r="E3848" t="s">
        <v>39</v>
      </c>
      <c r="F3848">
        <v>3</v>
      </c>
      <c r="G3848">
        <v>3</v>
      </c>
      <c r="H3848" t="s">
        <v>3686</v>
      </c>
      <c r="I3848">
        <v>5964</v>
      </c>
      <c r="J3848">
        <v>0</v>
      </c>
      <c r="K3848">
        <v>35</v>
      </c>
      <c r="L3848" t="s">
        <v>15568</v>
      </c>
      <c r="M3848" t="s">
        <v>23</v>
      </c>
      <c r="N3848" t="s">
        <v>23</v>
      </c>
      <c r="O3848" t="s">
        <v>49</v>
      </c>
      <c r="P3848" t="s">
        <v>202</v>
      </c>
      <c r="Q3848" t="s">
        <v>50</v>
      </c>
      <c r="R3848">
        <v>55.6</v>
      </c>
      <c r="S3848">
        <v>2456.0500000000002</v>
      </c>
    </row>
    <row r="3849" spans="1:19">
      <c r="A3849" t="s">
        <v>8999</v>
      </c>
      <c r="B3849" s="2">
        <v>45629</v>
      </c>
      <c r="C3849" t="s">
        <v>22</v>
      </c>
      <c r="D3849">
        <v>46</v>
      </c>
      <c r="E3849" t="s">
        <v>23</v>
      </c>
      <c r="F3849">
        <v>0</v>
      </c>
      <c r="G3849">
        <v>3</v>
      </c>
      <c r="H3849" t="s">
        <v>3686</v>
      </c>
      <c r="I3849">
        <v>5413</v>
      </c>
      <c r="J3849">
        <v>8</v>
      </c>
      <c r="K3849">
        <v>8</v>
      </c>
      <c r="L3849" t="s">
        <v>48</v>
      </c>
      <c r="M3849" t="s">
        <v>23</v>
      </c>
      <c r="N3849" t="s">
        <v>23</v>
      </c>
      <c r="O3849" t="s">
        <v>25</v>
      </c>
      <c r="P3849" t="s">
        <v>26</v>
      </c>
      <c r="Q3849" t="s">
        <v>50</v>
      </c>
      <c r="R3849">
        <v>75</v>
      </c>
      <c r="S3849">
        <v>823.46</v>
      </c>
    </row>
    <row r="3850" spans="1:19">
      <c r="A3850" t="s">
        <v>9001</v>
      </c>
      <c r="B3850" s="2">
        <v>43794</v>
      </c>
      <c r="C3850" t="s">
        <v>33</v>
      </c>
      <c r="D3850">
        <v>57</v>
      </c>
      <c r="E3850" t="s">
        <v>23</v>
      </c>
      <c r="F3850">
        <v>2</v>
      </c>
      <c r="G3850">
        <v>3</v>
      </c>
      <c r="H3850" t="s">
        <v>3686</v>
      </c>
      <c r="I3850">
        <v>5266</v>
      </c>
      <c r="J3850">
        <v>10</v>
      </c>
      <c r="K3850">
        <v>69</v>
      </c>
      <c r="L3850" t="s">
        <v>15568</v>
      </c>
      <c r="M3850" t="s">
        <v>23</v>
      </c>
      <c r="N3850" t="s">
        <v>23</v>
      </c>
      <c r="O3850" t="s">
        <v>49</v>
      </c>
      <c r="P3850" t="s">
        <v>164</v>
      </c>
      <c r="Q3850" t="s">
        <v>50</v>
      </c>
      <c r="R3850">
        <v>61.4</v>
      </c>
      <c r="S3850">
        <v>6755.68</v>
      </c>
    </row>
    <row r="3851" spans="1:19">
      <c r="A3851" t="s">
        <v>9003</v>
      </c>
      <c r="B3851" s="2">
        <v>45846</v>
      </c>
      <c r="C3851" t="s">
        <v>22</v>
      </c>
      <c r="D3851">
        <v>56</v>
      </c>
      <c r="E3851" t="s">
        <v>39</v>
      </c>
      <c r="F3851">
        <v>0</v>
      </c>
      <c r="G3851">
        <v>3</v>
      </c>
      <c r="H3851" t="s">
        <v>3751</v>
      </c>
      <c r="I3851">
        <v>3075</v>
      </c>
      <c r="J3851">
        <v>0</v>
      </c>
      <c r="K3851">
        <v>1</v>
      </c>
      <c r="L3851" t="s">
        <v>48</v>
      </c>
      <c r="M3851" t="s">
        <v>23</v>
      </c>
      <c r="N3851" t="s">
        <v>39</v>
      </c>
      <c r="P3851" t="s">
        <v>26</v>
      </c>
      <c r="Q3851" t="s">
        <v>27</v>
      </c>
      <c r="R3851">
        <v>19.649999999999999</v>
      </c>
      <c r="S3851">
        <v>33.5</v>
      </c>
    </row>
    <row r="3852" spans="1:19">
      <c r="A3852" t="s">
        <v>9004</v>
      </c>
      <c r="B3852" s="2">
        <v>45001</v>
      </c>
      <c r="C3852" t="s">
        <v>22</v>
      </c>
      <c r="D3852">
        <v>40</v>
      </c>
      <c r="E3852" t="s">
        <v>39</v>
      </c>
      <c r="F3852">
        <v>0</v>
      </c>
      <c r="G3852">
        <v>3</v>
      </c>
      <c r="H3852" t="s">
        <v>3686</v>
      </c>
      <c r="I3852">
        <v>5198</v>
      </c>
      <c r="J3852">
        <v>0</v>
      </c>
      <c r="K3852">
        <v>29</v>
      </c>
      <c r="L3852" t="s">
        <v>40</v>
      </c>
      <c r="M3852" t="s">
        <v>23</v>
      </c>
      <c r="N3852" t="s">
        <v>23</v>
      </c>
      <c r="O3852" t="s">
        <v>49</v>
      </c>
      <c r="P3852" t="s">
        <v>202</v>
      </c>
      <c r="Q3852" t="s">
        <v>27</v>
      </c>
      <c r="R3852">
        <v>58.75</v>
      </c>
      <c r="S3852">
        <v>1978.2</v>
      </c>
    </row>
    <row r="3853" spans="1:19">
      <c r="A3853" t="s">
        <v>9006</v>
      </c>
      <c r="B3853" s="2">
        <v>45207</v>
      </c>
      <c r="C3853" t="s">
        <v>33</v>
      </c>
      <c r="D3853">
        <v>35</v>
      </c>
      <c r="E3853" t="s">
        <v>23</v>
      </c>
      <c r="F3853">
        <v>0</v>
      </c>
      <c r="G3853">
        <v>3</v>
      </c>
      <c r="H3853" t="s">
        <v>3686</v>
      </c>
      <c r="I3853">
        <v>2640</v>
      </c>
      <c r="J3853">
        <v>1</v>
      </c>
      <c r="K3853">
        <v>22</v>
      </c>
      <c r="L3853" t="s">
        <v>15568</v>
      </c>
      <c r="M3853" t="s">
        <v>23</v>
      </c>
      <c r="N3853" t="s">
        <v>23</v>
      </c>
      <c r="O3853" t="s">
        <v>25</v>
      </c>
      <c r="P3853" t="s">
        <v>26</v>
      </c>
      <c r="Q3853" t="s">
        <v>50</v>
      </c>
      <c r="R3853">
        <v>80</v>
      </c>
      <c r="S3853">
        <v>2748.65</v>
      </c>
    </row>
    <row r="3854" spans="1:19">
      <c r="A3854" t="s">
        <v>9008</v>
      </c>
      <c r="B3854" s="2">
        <v>43703</v>
      </c>
      <c r="C3854" t="s">
        <v>22</v>
      </c>
      <c r="D3854">
        <v>20</v>
      </c>
      <c r="E3854" t="s">
        <v>23</v>
      </c>
      <c r="F3854">
        <v>0</v>
      </c>
      <c r="G3854">
        <v>3</v>
      </c>
      <c r="H3854" t="s">
        <v>3686</v>
      </c>
      <c r="I3854">
        <v>6479</v>
      </c>
      <c r="J3854">
        <v>0</v>
      </c>
      <c r="K3854">
        <v>72</v>
      </c>
      <c r="L3854" t="s">
        <v>15568</v>
      </c>
      <c r="M3854" t="s">
        <v>23</v>
      </c>
      <c r="N3854" t="s">
        <v>23</v>
      </c>
      <c r="O3854" t="s">
        <v>25</v>
      </c>
      <c r="P3854" t="s">
        <v>164</v>
      </c>
      <c r="Q3854" t="s">
        <v>27</v>
      </c>
      <c r="R3854">
        <v>115.8</v>
      </c>
      <c r="S3854">
        <v>11529.54</v>
      </c>
    </row>
    <row r="3855" spans="1:19">
      <c r="A3855" t="s">
        <v>9010</v>
      </c>
      <c r="B3855" s="2">
        <v>43716</v>
      </c>
      <c r="C3855" t="s">
        <v>33</v>
      </c>
      <c r="D3855">
        <v>58</v>
      </c>
      <c r="E3855" t="s">
        <v>23</v>
      </c>
      <c r="F3855">
        <v>0</v>
      </c>
      <c r="G3855">
        <v>3</v>
      </c>
      <c r="H3855" t="s">
        <v>3686</v>
      </c>
      <c r="I3855">
        <v>5054</v>
      </c>
      <c r="J3855">
        <v>2</v>
      </c>
      <c r="K3855">
        <v>71</v>
      </c>
      <c r="L3855" t="s">
        <v>15568</v>
      </c>
      <c r="M3855" t="s">
        <v>23</v>
      </c>
      <c r="N3855" t="s">
        <v>23</v>
      </c>
      <c r="O3855" t="s">
        <v>56</v>
      </c>
      <c r="P3855" t="s">
        <v>164</v>
      </c>
      <c r="Q3855" t="s">
        <v>27</v>
      </c>
      <c r="R3855">
        <v>90.1</v>
      </c>
      <c r="S3855">
        <v>7896.33</v>
      </c>
    </row>
    <row r="3856" spans="1:19">
      <c r="A3856" t="s">
        <v>9012</v>
      </c>
      <c r="B3856" s="2">
        <v>44602</v>
      </c>
      <c r="C3856" t="s">
        <v>33</v>
      </c>
      <c r="D3856">
        <v>30</v>
      </c>
      <c r="E3856" t="s">
        <v>39</v>
      </c>
      <c r="F3856">
        <v>0</v>
      </c>
      <c r="G3856">
        <v>3</v>
      </c>
      <c r="H3856" t="s">
        <v>3686</v>
      </c>
      <c r="I3856">
        <v>3048</v>
      </c>
      <c r="J3856">
        <v>0</v>
      </c>
      <c r="K3856">
        <v>42</v>
      </c>
      <c r="L3856" t="s">
        <v>142</v>
      </c>
      <c r="M3856" t="s">
        <v>23</v>
      </c>
      <c r="N3856" t="s">
        <v>23</v>
      </c>
      <c r="O3856" t="s">
        <v>56</v>
      </c>
      <c r="P3856" t="s">
        <v>26</v>
      </c>
      <c r="Q3856" t="s">
        <v>27</v>
      </c>
      <c r="R3856">
        <v>59.65</v>
      </c>
      <c r="S3856">
        <v>3463.91</v>
      </c>
    </row>
    <row r="3857" spans="1:21">
      <c r="A3857" t="s">
        <v>9014</v>
      </c>
      <c r="B3857" s="2">
        <v>45262</v>
      </c>
      <c r="C3857" t="s">
        <v>22</v>
      </c>
      <c r="D3857">
        <v>27</v>
      </c>
      <c r="E3857" t="s">
        <v>39</v>
      </c>
      <c r="F3857">
        <v>0</v>
      </c>
      <c r="G3857">
        <v>3</v>
      </c>
      <c r="H3857" t="s">
        <v>3686</v>
      </c>
      <c r="I3857">
        <v>2317</v>
      </c>
      <c r="J3857">
        <v>0</v>
      </c>
      <c r="K3857">
        <v>20</v>
      </c>
      <c r="L3857" t="s">
        <v>97</v>
      </c>
      <c r="M3857" t="s">
        <v>23</v>
      </c>
      <c r="N3857" t="s">
        <v>23</v>
      </c>
      <c r="O3857" t="s">
        <v>25</v>
      </c>
      <c r="P3857" t="s">
        <v>26</v>
      </c>
      <c r="Q3857" t="s">
        <v>27</v>
      </c>
      <c r="R3857">
        <v>78.8</v>
      </c>
      <c r="S3857">
        <v>2549.1</v>
      </c>
    </row>
    <row r="3858" spans="1:21">
      <c r="A3858" t="s">
        <v>9016</v>
      </c>
      <c r="B3858" s="2">
        <v>44977</v>
      </c>
      <c r="C3858" t="s">
        <v>33</v>
      </c>
      <c r="D3858">
        <v>45</v>
      </c>
      <c r="E3858" t="s">
        <v>23</v>
      </c>
      <c r="F3858">
        <v>2</v>
      </c>
      <c r="G3858">
        <v>3</v>
      </c>
      <c r="H3858" t="s">
        <v>3686</v>
      </c>
      <c r="I3858">
        <v>4631</v>
      </c>
      <c r="J3858">
        <v>1</v>
      </c>
      <c r="K3858">
        <v>30</v>
      </c>
      <c r="L3858" t="s">
        <v>40</v>
      </c>
      <c r="M3858" t="s">
        <v>23</v>
      </c>
      <c r="N3858" t="s">
        <v>23</v>
      </c>
      <c r="O3858" t="s">
        <v>49</v>
      </c>
      <c r="P3858" t="s">
        <v>26</v>
      </c>
      <c r="Q3858" t="s">
        <v>27</v>
      </c>
      <c r="R3858">
        <v>66.3</v>
      </c>
      <c r="S3858">
        <v>2417.9</v>
      </c>
    </row>
    <row r="3859" spans="1:21">
      <c r="A3859" t="s">
        <v>9017</v>
      </c>
      <c r="B3859" s="2">
        <v>43784</v>
      </c>
      <c r="C3859" t="s">
        <v>33</v>
      </c>
      <c r="D3859">
        <v>47</v>
      </c>
      <c r="E3859" t="s">
        <v>39</v>
      </c>
      <c r="F3859">
        <v>0</v>
      </c>
      <c r="G3859">
        <v>3</v>
      </c>
      <c r="H3859" t="s">
        <v>3686</v>
      </c>
      <c r="I3859">
        <v>4631</v>
      </c>
      <c r="J3859">
        <v>0</v>
      </c>
      <c r="K3859">
        <v>69</v>
      </c>
      <c r="L3859" t="s">
        <v>316</v>
      </c>
      <c r="M3859" t="s">
        <v>23</v>
      </c>
      <c r="N3859" t="s">
        <v>23</v>
      </c>
      <c r="O3859" t="s">
        <v>49</v>
      </c>
      <c r="P3859" t="s">
        <v>164</v>
      </c>
      <c r="Q3859" t="s">
        <v>50</v>
      </c>
      <c r="R3859">
        <v>82.45</v>
      </c>
      <c r="S3859">
        <v>7315.29</v>
      </c>
    </row>
    <row r="3860" spans="1:21">
      <c r="A3860" t="s">
        <v>9019</v>
      </c>
      <c r="B3860" s="2">
        <v>43867</v>
      </c>
      <c r="C3860" t="s">
        <v>33</v>
      </c>
      <c r="D3860">
        <v>46</v>
      </c>
      <c r="E3860" t="s">
        <v>23</v>
      </c>
      <c r="F3860">
        <v>2</v>
      </c>
      <c r="G3860">
        <v>3</v>
      </c>
      <c r="H3860" t="s">
        <v>3686</v>
      </c>
      <c r="I3860">
        <v>5979</v>
      </c>
      <c r="J3860">
        <v>9</v>
      </c>
      <c r="K3860">
        <v>66</v>
      </c>
      <c r="L3860" t="s">
        <v>316</v>
      </c>
      <c r="M3860" t="s">
        <v>23</v>
      </c>
      <c r="N3860" t="s">
        <v>23</v>
      </c>
      <c r="O3860" t="s">
        <v>49</v>
      </c>
      <c r="P3860" t="s">
        <v>164</v>
      </c>
      <c r="Q3860" t="s">
        <v>27</v>
      </c>
      <c r="R3860">
        <v>59.75</v>
      </c>
      <c r="S3860">
        <v>4550.54</v>
      </c>
    </row>
    <row r="3861" spans="1:21">
      <c r="A3861" t="s">
        <v>9021</v>
      </c>
      <c r="B3861" s="2">
        <v>45567</v>
      </c>
      <c r="C3861" t="s">
        <v>22</v>
      </c>
      <c r="D3861">
        <v>58</v>
      </c>
      <c r="E3861" t="s">
        <v>39</v>
      </c>
      <c r="F3861">
        <v>0</v>
      </c>
      <c r="G3861">
        <v>3</v>
      </c>
      <c r="H3861" t="s">
        <v>3686</v>
      </c>
      <c r="I3861">
        <v>5586</v>
      </c>
      <c r="J3861">
        <v>0</v>
      </c>
      <c r="K3861">
        <v>10</v>
      </c>
      <c r="L3861" t="s">
        <v>15568</v>
      </c>
      <c r="M3861" t="s">
        <v>23</v>
      </c>
      <c r="N3861" t="s">
        <v>23</v>
      </c>
      <c r="O3861" t="s">
        <v>56</v>
      </c>
      <c r="P3861" t="s">
        <v>26</v>
      </c>
      <c r="Q3861" t="s">
        <v>50</v>
      </c>
      <c r="R3861">
        <v>45.8</v>
      </c>
      <c r="S3861">
        <v>590.70000000000005</v>
      </c>
    </row>
    <row r="3862" spans="1:21">
      <c r="A3862" t="s">
        <v>9023</v>
      </c>
      <c r="B3862" s="2">
        <v>45861</v>
      </c>
      <c r="C3862" t="s">
        <v>22</v>
      </c>
      <c r="D3862">
        <v>34</v>
      </c>
      <c r="E3862" t="s">
        <v>39</v>
      </c>
      <c r="F3862">
        <v>0</v>
      </c>
      <c r="G3862">
        <v>3</v>
      </c>
      <c r="H3862" t="s">
        <v>3751</v>
      </c>
      <c r="I3862">
        <v>2250</v>
      </c>
      <c r="J3862">
        <v>0</v>
      </c>
      <c r="K3862">
        <v>1</v>
      </c>
      <c r="L3862" t="s">
        <v>48</v>
      </c>
      <c r="M3862" t="s">
        <v>23</v>
      </c>
      <c r="N3862" t="s">
        <v>23</v>
      </c>
      <c r="O3862" t="s">
        <v>49</v>
      </c>
      <c r="P3862" t="s">
        <v>26</v>
      </c>
      <c r="Q3862" t="s">
        <v>50</v>
      </c>
      <c r="R3862">
        <v>50.75</v>
      </c>
      <c r="S3862">
        <v>96.52</v>
      </c>
    </row>
    <row r="3863" spans="1:21">
      <c r="A3863" t="s">
        <v>9025</v>
      </c>
      <c r="B3863" s="2">
        <v>45332</v>
      </c>
      <c r="C3863" t="s">
        <v>22</v>
      </c>
      <c r="D3863">
        <v>37</v>
      </c>
      <c r="E3863" t="s">
        <v>39</v>
      </c>
      <c r="F3863">
        <v>0</v>
      </c>
      <c r="G3863">
        <v>3</v>
      </c>
      <c r="H3863" t="s">
        <v>3686</v>
      </c>
      <c r="I3863">
        <v>5948</v>
      </c>
      <c r="J3863">
        <v>0</v>
      </c>
      <c r="K3863">
        <v>18</v>
      </c>
      <c r="L3863" t="s">
        <v>15568</v>
      </c>
      <c r="M3863" t="s">
        <v>23</v>
      </c>
      <c r="N3863" t="s">
        <v>23</v>
      </c>
      <c r="O3863" t="s">
        <v>25</v>
      </c>
      <c r="P3863" t="s">
        <v>26</v>
      </c>
      <c r="Q3863" t="s">
        <v>50</v>
      </c>
      <c r="R3863">
        <v>101.3</v>
      </c>
      <c r="S3863">
        <v>1930.73</v>
      </c>
    </row>
    <row r="3864" spans="1:21">
      <c r="A3864" t="s">
        <v>9027</v>
      </c>
      <c r="B3864" s="2">
        <v>44506</v>
      </c>
      <c r="C3864" t="s">
        <v>33</v>
      </c>
      <c r="D3864">
        <v>61</v>
      </c>
      <c r="E3864" t="s">
        <v>39</v>
      </c>
      <c r="F3864">
        <v>0</v>
      </c>
      <c r="G3864">
        <v>3</v>
      </c>
      <c r="H3864" t="s">
        <v>3686</v>
      </c>
      <c r="I3864">
        <v>2935</v>
      </c>
      <c r="J3864">
        <v>0</v>
      </c>
      <c r="K3864">
        <v>45</v>
      </c>
      <c r="L3864" t="s">
        <v>142</v>
      </c>
      <c r="M3864" t="s">
        <v>23</v>
      </c>
      <c r="N3864" t="s">
        <v>23</v>
      </c>
      <c r="O3864" t="s">
        <v>49</v>
      </c>
      <c r="P3864" t="s">
        <v>202</v>
      </c>
      <c r="Q3864" t="s">
        <v>50</v>
      </c>
      <c r="R3864">
        <v>62.55</v>
      </c>
      <c r="S3864">
        <v>3174.45</v>
      </c>
    </row>
    <row r="3865" spans="1:21">
      <c r="A3865" t="s">
        <v>9030</v>
      </c>
      <c r="B3865" s="2">
        <v>44905</v>
      </c>
      <c r="C3865" t="s">
        <v>22</v>
      </c>
      <c r="D3865">
        <v>48</v>
      </c>
      <c r="E3865" t="s">
        <v>23</v>
      </c>
      <c r="F3865">
        <v>3</v>
      </c>
      <c r="G3865">
        <v>3</v>
      </c>
      <c r="H3865" t="s">
        <v>3686</v>
      </c>
      <c r="I3865">
        <v>2722</v>
      </c>
      <c r="J3865">
        <v>6</v>
      </c>
      <c r="K3865">
        <v>32</v>
      </c>
      <c r="L3865" t="s">
        <v>15568</v>
      </c>
      <c r="M3865" t="s">
        <v>23</v>
      </c>
      <c r="N3865" t="s">
        <v>23</v>
      </c>
      <c r="O3865" t="s">
        <v>25</v>
      </c>
      <c r="P3865" t="s">
        <v>202</v>
      </c>
      <c r="Q3865" t="s">
        <v>27</v>
      </c>
      <c r="R3865">
        <v>90.8</v>
      </c>
      <c r="S3865">
        <v>4196.6499999999996</v>
      </c>
    </row>
    <row r="3866" spans="1:21">
      <c r="A3866" t="s">
        <v>9032</v>
      </c>
      <c r="B3866" s="2">
        <v>44817</v>
      </c>
      <c r="C3866" t="s">
        <v>33</v>
      </c>
      <c r="D3866">
        <v>29</v>
      </c>
      <c r="E3866" t="s">
        <v>23</v>
      </c>
      <c r="F3866">
        <v>3</v>
      </c>
      <c r="G3866">
        <v>3</v>
      </c>
      <c r="H3866" t="s">
        <v>3686</v>
      </c>
      <c r="I3866">
        <v>5447</v>
      </c>
      <c r="J3866">
        <v>1</v>
      </c>
      <c r="K3866">
        <v>35</v>
      </c>
      <c r="L3866" t="s">
        <v>15568</v>
      </c>
      <c r="M3866" t="s">
        <v>23</v>
      </c>
      <c r="N3866" t="s">
        <v>23</v>
      </c>
      <c r="O3866" t="s">
        <v>25</v>
      </c>
      <c r="P3866" t="s">
        <v>26</v>
      </c>
      <c r="Q3866" t="s">
        <v>27</v>
      </c>
      <c r="R3866">
        <v>106.9</v>
      </c>
      <c r="S3866">
        <v>4785.13</v>
      </c>
    </row>
    <row r="3867" spans="1:21">
      <c r="A3867" t="s">
        <v>9034</v>
      </c>
      <c r="B3867" s="2">
        <v>45700</v>
      </c>
      <c r="C3867" t="s">
        <v>33</v>
      </c>
      <c r="D3867">
        <v>33</v>
      </c>
      <c r="E3867" t="s">
        <v>23</v>
      </c>
      <c r="F3867">
        <v>2</v>
      </c>
      <c r="G3867">
        <v>3</v>
      </c>
      <c r="H3867" t="s">
        <v>3686</v>
      </c>
      <c r="I3867">
        <v>5729</v>
      </c>
      <c r="J3867">
        <v>3</v>
      </c>
      <c r="K3867">
        <v>6</v>
      </c>
      <c r="L3867" t="s">
        <v>15568</v>
      </c>
      <c r="M3867" t="s">
        <v>23</v>
      </c>
      <c r="N3867" t="s">
        <v>23</v>
      </c>
      <c r="O3867" t="s">
        <v>49</v>
      </c>
      <c r="P3867" t="s">
        <v>26</v>
      </c>
      <c r="Q3867" t="s">
        <v>27</v>
      </c>
      <c r="R3867">
        <v>54.85</v>
      </c>
      <c r="S3867">
        <v>496.97</v>
      </c>
    </row>
    <row r="3868" spans="1:21">
      <c r="A3868" t="s">
        <v>9036</v>
      </c>
      <c r="B3868" s="2">
        <v>45864</v>
      </c>
      <c r="C3868" t="s">
        <v>22</v>
      </c>
      <c r="D3868">
        <v>23</v>
      </c>
      <c r="E3868" t="s">
        <v>39</v>
      </c>
      <c r="F3868">
        <v>0</v>
      </c>
      <c r="G3868">
        <v>3</v>
      </c>
      <c r="H3868" t="s">
        <v>3751</v>
      </c>
      <c r="I3868">
        <v>4570</v>
      </c>
      <c r="J3868">
        <v>0</v>
      </c>
      <c r="K3868">
        <v>1</v>
      </c>
      <c r="L3868" t="s">
        <v>15568</v>
      </c>
      <c r="M3868" t="s">
        <v>39</v>
      </c>
      <c r="N3868" t="s">
        <v>23</v>
      </c>
      <c r="O3868" t="s">
        <v>49</v>
      </c>
      <c r="P3868" t="s">
        <v>26</v>
      </c>
      <c r="Q3868" t="s">
        <v>50</v>
      </c>
      <c r="R3868">
        <v>24.4</v>
      </c>
      <c r="S3868">
        <v>24.4</v>
      </c>
    </row>
    <row r="3869" spans="1:21">
      <c r="A3869" t="s">
        <v>9037</v>
      </c>
      <c r="B3869" s="2">
        <v>43952</v>
      </c>
      <c r="C3869" t="s">
        <v>33</v>
      </c>
      <c r="D3869">
        <v>45</v>
      </c>
      <c r="E3869" t="s">
        <v>23</v>
      </c>
      <c r="F3869">
        <v>0</v>
      </c>
      <c r="G3869">
        <v>3</v>
      </c>
      <c r="H3869" t="s">
        <v>3686</v>
      </c>
      <c r="I3869">
        <v>5016</v>
      </c>
      <c r="J3869">
        <v>5</v>
      </c>
      <c r="K3869">
        <v>63</v>
      </c>
      <c r="L3869" t="s">
        <v>142</v>
      </c>
      <c r="M3869" t="s">
        <v>23</v>
      </c>
      <c r="N3869" t="s">
        <v>23</v>
      </c>
      <c r="O3869" t="s">
        <v>25</v>
      </c>
      <c r="P3869" t="s">
        <v>202</v>
      </c>
      <c r="Q3869" t="s">
        <v>27</v>
      </c>
      <c r="R3869">
        <v>96</v>
      </c>
      <c r="S3869">
        <v>7431.88</v>
      </c>
    </row>
    <row r="3870" spans="1:21">
      <c r="A3870" t="s">
        <v>9039</v>
      </c>
      <c r="B3870" s="2">
        <v>45475</v>
      </c>
      <c r="C3870" t="s">
        <v>22</v>
      </c>
      <c r="D3870">
        <v>20</v>
      </c>
      <c r="E3870" t="s">
        <v>39</v>
      </c>
      <c r="F3870">
        <v>0</v>
      </c>
      <c r="G3870">
        <v>3</v>
      </c>
      <c r="H3870" t="s">
        <v>3686</v>
      </c>
      <c r="I3870">
        <v>5985</v>
      </c>
      <c r="J3870">
        <v>0</v>
      </c>
      <c r="K3870">
        <v>13</v>
      </c>
      <c r="L3870" t="s">
        <v>97</v>
      </c>
      <c r="M3870" t="s">
        <v>23</v>
      </c>
      <c r="N3870" t="s">
        <v>23</v>
      </c>
      <c r="O3870" t="s">
        <v>25</v>
      </c>
      <c r="P3870" t="s">
        <v>26</v>
      </c>
      <c r="Q3870" t="s">
        <v>27</v>
      </c>
      <c r="R3870">
        <v>100.75</v>
      </c>
      <c r="S3870">
        <v>2010.84</v>
      </c>
    </row>
    <row r="3871" spans="1:21">
      <c r="A3871" t="s">
        <v>9041</v>
      </c>
      <c r="B3871" s="2">
        <v>45820</v>
      </c>
      <c r="C3871" t="s">
        <v>33</v>
      </c>
      <c r="D3871">
        <v>29</v>
      </c>
      <c r="E3871" t="s">
        <v>39</v>
      </c>
      <c r="F3871">
        <v>0</v>
      </c>
      <c r="G3871">
        <v>3</v>
      </c>
      <c r="H3871" t="s">
        <v>3751</v>
      </c>
      <c r="I3871">
        <v>5191</v>
      </c>
      <c r="J3871">
        <v>0</v>
      </c>
      <c r="K3871">
        <v>2</v>
      </c>
      <c r="L3871" t="s">
        <v>48</v>
      </c>
      <c r="M3871" t="s">
        <v>23</v>
      </c>
      <c r="N3871" t="s">
        <v>39</v>
      </c>
      <c r="P3871" t="s">
        <v>26</v>
      </c>
      <c r="Q3871" t="s">
        <v>84</v>
      </c>
      <c r="R3871">
        <v>20.05</v>
      </c>
      <c r="S3871">
        <v>52.95</v>
      </c>
    </row>
    <row r="3872" spans="1:21">
      <c r="A3872" t="s">
        <v>9043</v>
      </c>
      <c r="B3872" s="2">
        <v>45403</v>
      </c>
      <c r="C3872" t="s">
        <v>22</v>
      </c>
      <c r="D3872">
        <v>57</v>
      </c>
      <c r="E3872" t="s">
        <v>39</v>
      </c>
      <c r="F3872">
        <v>0</v>
      </c>
      <c r="G3872">
        <v>3</v>
      </c>
      <c r="H3872" t="s">
        <v>24</v>
      </c>
      <c r="I3872">
        <v>2508</v>
      </c>
      <c r="J3872">
        <v>0</v>
      </c>
      <c r="K3872">
        <v>16</v>
      </c>
      <c r="L3872" t="s">
        <v>15568</v>
      </c>
      <c r="M3872" t="s">
        <v>23</v>
      </c>
      <c r="N3872" t="s">
        <v>23</v>
      </c>
      <c r="O3872" t="s">
        <v>25</v>
      </c>
      <c r="P3872" t="s">
        <v>26</v>
      </c>
      <c r="Q3872" t="s">
        <v>27</v>
      </c>
      <c r="R3872">
        <v>86.6</v>
      </c>
      <c r="S3872">
        <v>1587.88</v>
      </c>
      <c r="T3872" t="s">
        <v>64</v>
      </c>
      <c r="U3872" t="s">
        <v>234</v>
      </c>
    </row>
    <row r="3873" spans="1:21">
      <c r="A3873" t="s">
        <v>9045</v>
      </c>
      <c r="B3873" s="2">
        <v>45828</v>
      </c>
      <c r="C3873" t="s">
        <v>22</v>
      </c>
      <c r="D3873">
        <v>76</v>
      </c>
      <c r="E3873" t="s">
        <v>39</v>
      </c>
      <c r="F3873">
        <v>0</v>
      </c>
      <c r="G3873">
        <v>3</v>
      </c>
      <c r="H3873" t="s">
        <v>24</v>
      </c>
      <c r="I3873">
        <v>2556</v>
      </c>
      <c r="J3873">
        <v>0</v>
      </c>
      <c r="K3873">
        <v>2</v>
      </c>
      <c r="L3873" t="s">
        <v>15568</v>
      </c>
      <c r="M3873" t="s">
        <v>23</v>
      </c>
      <c r="N3873" t="s">
        <v>23</v>
      </c>
      <c r="O3873" t="s">
        <v>49</v>
      </c>
      <c r="P3873" t="s">
        <v>26</v>
      </c>
      <c r="Q3873" t="s">
        <v>50</v>
      </c>
      <c r="R3873">
        <v>54.4</v>
      </c>
      <c r="S3873">
        <v>202.72</v>
      </c>
      <c r="T3873" t="s">
        <v>59</v>
      </c>
      <c r="U3873" t="s">
        <v>60</v>
      </c>
    </row>
    <row r="3874" spans="1:21">
      <c r="A3874" t="s">
        <v>9047</v>
      </c>
      <c r="B3874" s="2">
        <v>43808</v>
      </c>
      <c r="C3874" t="s">
        <v>22</v>
      </c>
      <c r="D3874">
        <v>22</v>
      </c>
      <c r="E3874" t="s">
        <v>23</v>
      </c>
      <c r="F3874">
        <v>0</v>
      </c>
      <c r="G3874">
        <v>3</v>
      </c>
      <c r="H3874" t="s">
        <v>24</v>
      </c>
      <c r="I3874">
        <v>4903</v>
      </c>
      <c r="J3874">
        <v>1</v>
      </c>
      <c r="K3874">
        <v>68</v>
      </c>
      <c r="L3874" t="s">
        <v>316</v>
      </c>
      <c r="M3874" t="s">
        <v>23</v>
      </c>
      <c r="N3874" t="s">
        <v>23</v>
      </c>
      <c r="O3874" t="s">
        <v>49</v>
      </c>
      <c r="P3874" t="s">
        <v>202</v>
      </c>
      <c r="Q3874" t="s">
        <v>27</v>
      </c>
      <c r="R3874">
        <v>75.8</v>
      </c>
      <c r="S3874">
        <v>7368.19</v>
      </c>
      <c r="T3874" t="s">
        <v>30</v>
      </c>
      <c r="U3874" t="s">
        <v>69</v>
      </c>
    </row>
    <row r="3875" spans="1:21">
      <c r="A3875" t="s">
        <v>9049</v>
      </c>
      <c r="B3875" s="2">
        <v>45849</v>
      </c>
      <c r="C3875" t="s">
        <v>22</v>
      </c>
      <c r="D3875">
        <v>63</v>
      </c>
      <c r="E3875" t="s">
        <v>39</v>
      </c>
      <c r="F3875">
        <v>0</v>
      </c>
      <c r="G3875">
        <v>3</v>
      </c>
      <c r="H3875" t="s">
        <v>24</v>
      </c>
      <c r="I3875">
        <v>3424</v>
      </c>
      <c r="J3875">
        <v>0</v>
      </c>
      <c r="K3875">
        <v>1</v>
      </c>
      <c r="L3875" t="s">
        <v>48</v>
      </c>
      <c r="M3875" t="s">
        <v>23</v>
      </c>
      <c r="N3875" t="s">
        <v>23</v>
      </c>
      <c r="O3875" t="s">
        <v>25</v>
      </c>
      <c r="P3875" t="s">
        <v>26</v>
      </c>
      <c r="Q3875" t="s">
        <v>50</v>
      </c>
      <c r="R3875">
        <v>90.85</v>
      </c>
      <c r="S3875">
        <v>99.41</v>
      </c>
      <c r="T3875" t="s">
        <v>30</v>
      </c>
      <c r="U3875" t="s">
        <v>69</v>
      </c>
    </row>
    <row r="3876" spans="1:21">
      <c r="A3876" t="s">
        <v>9051</v>
      </c>
      <c r="B3876" s="2">
        <v>45845</v>
      </c>
      <c r="C3876" t="s">
        <v>33</v>
      </c>
      <c r="D3876">
        <v>64</v>
      </c>
      <c r="E3876" t="s">
        <v>39</v>
      </c>
      <c r="F3876">
        <v>0</v>
      </c>
      <c r="G3876">
        <v>3</v>
      </c>
      <c r="H3876" t="s">
        <v>24</v>
      </c>
      <c r="I3876">
        <v>4476</v>
      </c>
      <c r="J3876">
        <v>0</v>
      </c>
      <c r="K3876">
        <v>1</v>
      </c>
      <c r="L3876" t="s">
        <v>48</v>
      </c>
      <c r="M3876" t="s">
        <v>39</v>
      </c>
      <c r="N3876" t="s">
        <v>23</v>
      </c>
      <c r="O3876" t="s">
        <v>49</v>
      </c>
      <c r="P3876" t="s">
        <v>26</v>
      </c>
      <c r="Q3876" t="s">
        <v>27</v>
      </c>
      <c r="R3876">
        <v>34.700000000000003</v>
      </c>
      <c r="S3876">
        <v>34.700000000000003</v>
      </c>
      <c r="T3876" t="s">
        <v>43</v>
      </c>
      <c r="U3876" t="s">
        <v>44</v>
      </c>
    </row>
    <row r="3877" spans="1:21">
      <c r="A3877" t="s">
        <v>9052</v>
      </c>
      <c r="B3877" s="2">
        <v>45796</v>
      </c>
      <c r="C3877" t="s">
        <v>33</v>
      </c>
      <c r="D3877">
        <v>31</v>
      </c>
      <c r="E3877" t="s">
        <v>39</v>
      </c>
      <c r="F3877">
        <v>0</v>
      </c>
      <c r="G3877">
        <v>3</v>
      </c>
      <c r="H3877" t="s">
        <v>24</v>
      </c>
      <c r="I3877">
        <v>5000</v>
      </c>
      <c r="J3877">
        <v>0</v>
      </c>
      <c r="K3877">
        <v>3</v>
      </c>
      <c r="L3877" t="s">
        <v>48</v>
      </c>
      <c r="M3877" t="s">
        <v>23</v>
      </c>
      <c r="N3877" t="s">
        <v>39</v>
      </c>
      <c r="P3877" t="s">
        <v>26</v>
      </c>
      <c r="Q3877" t="s">
        <v>50</v>
      </c>
      <c r="R3877">
        <v>19.600000000000001</v>
      </c>
      <c r="S3877">
        <v>99.59</v>
      </c>
      <c r="T3877" t="s">
        <v>36</v>
      </c>
      <c r="U3877" t="s">
        <v>46</v>
      </c>
    </row>
    <row r="3878" spans="1:21">
      <c r="A3878" t="s">
        <v>9054</v>
      </c>
      <c r="B3878" s="2">
        <v>45811</v>
      </c>
      <c r="C3878" t="s">
        <v>33</v>
      </c>
      <c r="D3878">
        <v>38</v>
      </c>
      <c r="E3878" t="s">
        <v>39</v>
      </c>
      <c r="F3878">
        <v>0</v>
      </c>
      <c r="G3878">
        <v>3</v>
      </c>
      <c r="H3878" t="s">
        <v>24</v>
      </c>
      <c r="I3878">
        <v>2928</v>
      </c>
      <c r="J3878">
        <v>0</v>
      </c>
      <c r="K3878">
        <v>2</v>
      </c>
      <c r="L3878" t="s">
        <v>48</v>
      </c>
      <c r="M3878" t="s">
        <v>23</v>
      </c>
      <c r="N3878" t="s">
        <v>23</v>
      </c>
      <c r="O3878" t="s">
        <v>25</v>
      </c>
      <c r="P3878" t="s">
        <v>26</v>
      </c>
      <c r="Q3878" t="s">
        <v>27</v>
      </c>
      <c r="R3878">
        <v>70</v>
      </c>
      <c r="S3878">
        <v>228.57</v>
      </c>
      <c r="T3878" t="s">
        <v>43</v>
      </c>
      <c r="U3878" t="s">
        <v>149</v>
      </c>
    </row>
    <row r="3879" spans="1:21">
      <c r="A3879" t="s">
        <v>9056</v>
      </c>
      <c r="B3879" s="2">
        <v>45621</v>
      </c>
      <c r="C3879" t="s">
        <v>33</v>
      </c>
      <c r="D3879">
        <v>31</v>
      </c>
      <c r="E3879" t="s">
        <v>39</v>
      </c>
      <c r="F3879">
        <v>0</v>
      </c>
      <c r="G3879">
        <v>3</v>
      </c>
      <c r="H3879" t="s">
        <v>24</v>
      </c>
      <c r="I3879">
        <v>2236</v>
      </c>
      <c r="J3879">
        <v>0</v>
      </c>
      <c r="K3879">
        <v>9</v>
      </c>
      <c r="L3879" t="s">
        <v>15568</v>
      </c>
      <c r="M3879" t="s">
        <v>23</v>
      </c>
      <c r="N3879" t="s">
        <v>23</v>
      </c>
      <c r="O3879" t="s">
        <v>25</v>
      </c>
      <c r="P3879" t="s">
        <v>26</v>
      </c>
      <c r="Q3879" t="s">
        <v>27</v>
      </c>
      <c r="R3879">
        <v>71</v>
      </c>
      <c r="S3879">
        <v>884.88</v>
      </c>
      <c r="T3879" t="s">
        <v>30</v>
      </c>
      <c r="U3879" t="s">
        <v>106</v>
      </c>
    </row>
    <row r="3880" spans="1:21">
      <c r="A3880" t="s">
        <v>9058</v>
      </c>
      <c r="B3880" s="2">
        <v>43719</v>
      </c>
      <c r="C3880" t="s">
        <v>22</v>
      </c>
      <c r="D3880">
        <v>49</v>
      </c>
      <c r="E3880" t="s">
        <v>23</v>
      </c>
      <c r="F3880">
        <v>0</v>
      </c>
      <c r="G3880">
        <v>3</v>
      </c>
      <c r="H3880" t="s">
        <v>24</v>
      </c>
      <c r="I3880">
        <v>4072</v>
      </c>
      <c r="J3880">
        <v>3</v>
      </c>
      <c r="K3880">
        <v>71</v>
      </c>
      <c r="L3880" t="s">
        <v>316</v>
      </c>
      <c r="M3880" t="s">
        <v>23</v>
      </c>
      <c r="N3880" t="s">
        <v>23</v>
      </c>
      <c r="O3880" t="s">
        <v>25</v>
      </c>
      <c r="P3880" t="s">
        <v>164</v>
      </c>
      <c r="Q3880" t="s">
        <v>27</v>
      </c>
      <c r="R3880">
        <v>106</v>
      </c>
      <c r="S3880">
        <v>11084.84</v>
      </c>
      <c r="T3880" t="s">
        <v>30</v>
      </c>
      <c r="U3880" t="s">
        <v>103</v>
      </c>
    </row>
    <row r="3881" spans="1:21">
      <c r="A3881" t="s">
        <v>9060</v>
      </c>
      <c r="B3881" s="2">
        <v>43792</v>
      </c>
      <c r="C3881" t="s">
        <v>22</v>
      </c>
      <c r="D3881">
        <v>60</v>
      </c>
      <c r="E3881" t="s">
        <v>39</v>
      </c>
      <c r="F3881">
        <v>0</v>
      </c>
      <c r="G3881">
        <v>3</v>
      </c>
      <c r="H3881" t="s">
        <v>24</v>
      </c>
      <c r="I3881">
        <v>4859</v>
      </c>
      <c r="J3881">
        <v>0</v>
      </c>
      <c r="K3881">
        <v>69</v>
      </c>
      <c r="L3881" t="s">
        <v>316</v>
      </c>
      <c r="M3881" t="s">
        <v>23</v>
      </c>
      <c r="N3881" t="s">
        <v>23</v>
      </c>
      <c r="O3881" t="s">
        <v>25</v>
      </c>
      <c r="P3881" t="s">
        <v>164</v>
      </c>
      <c r="Q3881" t="s">
        <v>27</v>
      </c>
      <c r="R3881">
        <v>106.5</v>
      </c>
      <c r="S3881">
        <v>9203.52</v>
      </c>
      <c r="T3881" t="s">
        <v>30</v>
      </c>
      <c r="U3881" t="s">
        <v>103</v>
      </c>
    </row>
    <row r="3882" spans="1:21">
      <c r="A3882" t="s">
        <v>9063</v>
      </c>
      <c r="B3882" s="2">
        <v>45554</v>
      </c>
      <c r="C3882" t="s">
        <v>33</v>
      </c>
      <c r="D3882">
        <v>58</v>
      </c>
      <c r="E3882" t="s">
        <v>23</v>
      </c>
      <c r="F3882">
        <v>0</v>
      </c>
      <c r="G3882">
        <v>3</v>
      </c>
      <c r="H3882" t="s">
        <v>24</v>
      </c>
      <c r="I3882">
        <v>4553</v>
      </c>
      <c r="J3882">
        <v>5</v>
      </c>
      <c r="K3882">
        <v>11</v>
      </c>
      <c r="L3882" t="s">
        <v>15568</v>
      </c>
      <c r="M3882" t="s">
        <v>23</v>
      </c>
      <c r="N3882" t="s">
        <v>23</v>
      </c>
      <c r="O3882" t="s">
        <v>25</v>
      </c>
      <c r="P3882" t="s">
        <v>26</v>
      </c>
      <c r="Q3882" t="s">
        <v>27</v>
      </c>
      <c r="R3882">
        <v>104.05</v>
      </c>
      <c r="S3882">
        <v>1323.4</v>
      </c>
      <c r="T3882" t="s">
        <v>30</v>
      </c>
      <c r="U3882" t="s">
        <v>106</v>
      </c>
    </row>
    <row r="3883" spans="1:21">
      <c r="A3883" t="s">
        <v>9065</v>
      </c>
      <c r="B3883" s="2">
        <v>45849</v>
      </c>
      <c r="C3883" t="s">
        <v>33</v>
      </c>
      <c r="D3883">
        <v>73</v>
      </c>
      <c r="E3883" t="s">
        <v>39</v>
      </c>
      <c r="F3883">
        <v>0</v>
      </c>
      <c r="G3883">
        <v>3</v>
      </c>
      <c r="H3883" t="s">
        <v>24</v>
      </c>
      <c r="I3883">
        <v>2146</v>
      </c>
      <c r="J3883">
        <v>0</v>
      </c>
      <c r="K3883">
        <v>1</v>
      </c>
      <c r="L3883" t="s">
        <v>48</v>
      </c>
      <c r="M3883" t="s">
        <v>23</v>
      </c>
      <c r="N3883" t="s">
        <v>23</v>
      </c>
      <c r="O3883" t="s">
        <v>25</v>
      </c>
      <c r="P3883" t="s">
        <v>26</v>
      </c>
      <c r="Q3883" t="s">
        <v>27</v>
      </c>
      <c r="R3883">
        <v>70.55</v>
      </c>
      <c r="S3883">
        <v>88.75</v>
      </c>
      <c r="T3883" t="s">
        <v>36</v>
      </c>
      <c r="U3883" t="s">
        <v>37</v>
      </c>
    </row>
    <row r="3884" spans="1:21">
      <c r="A3884" t="s">
        <v>9066</v>
      </c>
      <c r="B3884" s="2">
        <v>45122</v>
      </c>
      <c r="C3884" t="s">
        <v>33</v>
      </c>
      <c r="D3884">
        <v>72</v>
      </c>
      <c r="E3884" t="s">
        <v>39</v>
      </c>
      <c r="F3884">
        <v>0</v>
      </c>
      <c r="G3884">
        <v>3</v>
      </c>
      <c r="H3884" t="s">
        <v>24</v>
      </c>
      <c r="I3884">
        <v>4078</v>
      </c>
      <c r="J3884">
        <v>0</v>
      </c>
      <c r="K3884">
        <v>25</v>
      </c>
      <c r="L3884" t="s">
        <v>15568</v>
      </c>
      <c r="M3884" t="s">
        <v>23</v>
      </c>
      <c r="N3884" t="s">
        <v>23</v>
      </c>
      <c r="O3884" t="s">
        <v>25</v>
      </c>
      <c r="P3884" t="s">
        <v>26</v>
      </c>
      <c r="Q3884" t="s">
        <v>27</v>
      </c>
      <c r="R3884">
        <v>89.7</v>
      </c>
      <c r="S3884">
        <v>3073.22</v>
      </c>
      <c r="T3884" t="s">
        <v>64</v>
      </c>
      <c r="U3884" t="s">
        <v>1397</v>
      </c>
    </row>
    <row r="3885" spans="1:21">
      <c r="A3885" t="s">
        <v>9068</v>
      </c>
      <c r="B3885" s="2">
        <v>44444</v>
      </c>
      <c r="C3885" t="s">
        <v>33</v>
      </c>
      <c r="D3885">
        <v>72</v>
      </c>
      <c r="E3885" t="s">
        <v>23</v>
      </c>
      <c r="F3885">
        <v>0</v>
      </c>
      <c r="G3885">
        <v>3</v>
      </c>
      <c r="H3885" t="s">
        <v>24</v>
      </c>
      <c r="I3885">
        <v>4457</v>
      </c>
      <c r="J3885">
        <v>1</v>
      </c>
      <c r="K3885">
        <v>47</v>
      </c>
      <c r="L3885" t="s">
        <v>15568</v>
      </c>
      <c r="M3885" t="s">
        <v>23</v>
      </c>
      <c r="N3885" t="s">
        <v>23</v>
      </c>
      <c r="O3885" t="s">
        <v>25</v>
      </c>
      <c r="P3885" t="s">
        <v>26</v>
      </c>
      <c r="Q3885" t="s">
        <v>27</v>
      </c>
      <c r="R3885">
        <v>70.55</v>
      </c>
      <c r="S3885">
        <v>4548.91</v>
      </c>
      <c r="T3885" t="s">
        <v>30</v>
      </c>
      <c r="U3885" t="s">
        <v>69</v>
      </c>
    </row>
    <row r="3886" spans="1:21">
      <c r="A3886" t="s">
        <v>9070</v>
      </c>
      <c r="B3886" s="2">
        <v>44713</v>
      </c>
      <c r="C3886" t="s">
        <v>22</v>
      </c>
      <c r="D3886">
        <v>73</v>
      </c>
      <c r="E3886" t="s">
        <v>39</v>
      </c>
      <c r="F3886">
        <v>0</v>
      </c>
      <c r="G3886">
        <v>3</v>
      </c>
      <c r="H3886" t="s">
        <v>24</v>
      </c>
      <c r="I3886">
        <v>2645</v>
      </c>
      <c r="J3886">
        <v>0</v>
      </c>
      <c r="K3886">
        <v>38</v>
      </c>
      <c r="L3886" t="s">
        <v>40</v>
      </c>
      <c r="M3886" t="s">
        <v>23</v>
      </c>
      <c r="N3886" t="s">
        <v>23</v>
      </c>
      <c r="O3886" t="s">
        <v>56</v>
      </c>
      <c r="P3886" t="s">
        <v>202</v>
      </c>
      <c r="Q3886" t="s">
        <v>50</v>
      </c>
      <c r="R3886">
        <v>70.150000000000006</v>
      </c>
      <c r="S3886">
        <v>2715.85</v>
      </c>
      <c r="T3886" t="s">
        <v>59</v>
      </c>
      <c r="U3886" t="s">
        <v>140</v>
      </c>
    </row>
    <row r="3887" spans="1:21">
      <c r="A3887" t="s">
        <v>9072</v>
      </c>
      <c r="B3887" s="2">
        <v>44797</v>
      </c>
      <c r="C3887" t="s">
        <v>22</v>
      </c>
      <c r="D3887">
        <v>73</v>
      </c>
      <c r="E3887" t="s">
        <v>23</v>
      </c>
      <c r="F3887">
        <v>0</v>
      </c>
      <c r="G3887">
        <v>3</v>
      </c>
      <c r="H3887" t="s">
        <v>24</v>
      </c>
      <c r="I3887">
        <v>4652</v>
      </c>
      <c r="J3887">
        <v>1</v>
      </c>
      <c r="K3887">
        <v>36</v>
      </c>
      <c r="L3887" t="s">
        <v>15568</v>
      </c>
      <c r="M3887" t="s">
        <v>23</v>
      </c>
      <c r="N3887" t="s">
        <v>23</v>
      </c>
      <c r="O3887" t="s">
        <v>25</v>
      </c>
      <c r="P3887" t="s">
        <v>26</v>
      </c>
      <c r="Q3887" t="s">
        <v>27</v>
      </c>
      <c r="R3887">
        <v>96.5</v>
      </c>
      <c r="S3887">
        <v>4034.06</v>
      </c>
      <c r="T3887" t="s">
        <v>59</v>
      </c>
      <c r="U3887" t="s">
        <v>140</v>
      </c>
    </row>
    <row r="3888" spans="1:21">
      <c r="A3888" t="s">
        <v>9075</v>
      </c>
      <c r="B3888" s="2">
        <v>45847</v>
      </c>
      <c r="C3888" t="s">
        <v>33</v>
      </c>
      <c r="D3888">
        <v>77</v>
      </c>
      <c r="E3888" t="s">
        <v>39</v>
      </c>
      <c r="F3888">
        <v>0</v>
      </c>
      <c r="G3888">
        <v>3</v>
      </c>
      <c r="H3888" t="s">
        <v>24</v>
      </c>
      <c r="I3888">
        <v>4741</v>
      </c>
      <c r="J3888">
        <v>0</v>
      </c>
      <c r="K3888">
        <v>1</v>
      </c>
      <c r="L3888" t="s">
        <v>15568</v>
      </c>
      <c r="M3888" t="s">
        <v>23</v>
      </c>
      <c r="N3888" t="s">
        <v>23</v>
      </c>
      <c r="O3888" t="s">
        <v>25</v>
      </c>
      <c r="P3888" t="s">
        <v>26</v>
      </c>
      <c r="Q3888" t="s">
        <v>27</v>
      </c>
      <c r="R3888">
        <v>69.650000000000006</v>
      </c>
      <c r="S3888">
        <v>100.78</v>
      </c>
      <c r="T3888" t="s">
        <v>36</v>
      </c>
      <c r="U3888" t="s">
        <v>37</v>
      </c>
    </row>
    <row r="3889" spans="1:21">
      <c r="A3889" t="s">
        <v>9077</v>
      </c>
      <c r="B3889" s="2">
        <v>44021</v>
      </c>
      <c r="C3889" t="s">
        <v>33</v>
      </c>
      <c r="D3889">
        <v>70</v>
      </c>
      <c r="E3889" t="s">
        <v>23</v>
      </c>
      <c r="F3889">
        <v>0</v>
      </c>
      <c r="G3889">
        <v>3</v>
      </c>
      <c r="H3889" t="s">
        <v>24</v>
      </c>
      <c r="I3889">
        <v>4221</v>
      </c>
      <c r="J3889">
        <v>3</v>
      </c>
      <c r="K3889">
        <v>61</v>
      </c>
      <c r="L3889" t="s">
        <v>15568</v>
      </c>
      <c r="M3889" t="s">
        <v>23</v>
      </c>
      <c r="N3889" t="s">
        <v>39</v>
      </c>
      <c r="P3889" t="s">
        <v>26</v>
      </c>
      <c r="Q3889" t="s">
        <v>50</v>
      </c>
      <c r="R3889">
        <v>19.399999999999999</v>
      </c>
      <c r="S3889">
        <v>4005.02</v>
      </c>
      <c r="T3889" t="s">
        <v>59</v>
      </c>
      <c r="U3889" t="s">
        <v>384</v>
      </c>
    </row>
    <row r="3890" spans="1:21">
      <c r="A3890" t="s">
        <v>9079</v>
      </c>
      <c r="B3890" s="2">
        <v>45668</v>
      </c>
      <c r="C3890" t="s">
        <v>22</v>
      </c>
      <c r="D3890">
        <v>22</v>
      </c>
      <c r="E3890" t="s">
        <v>39</v>
      </c>
      <c r="F3890">
        <v>0</v>
      </c>
      <c r="G3890">
        <v>3</v>
      </c>
      <c r="H3890" t="s">
        <v>24</v>
      </c>
      <c r="I3890">
        <v>4489</v>
      </c>
      <c r="J3890">
        <v>0</v>
      </c>
      <c r="K3890">
        <v>7</v>
      </c>
      <c r="L3890" t="s">
        <v>15568</v>
      </c>
      <c r="M3890" t="s">
        <v>23</v>
      </c>
      <c r="N3890" t="s">
        <v>39</v>
      </c>
      <c r="P3890" t="s">
        <v>26</v>
      </c>
      <c r="Q3890" t="s">
        <v>27</v>
      </c>
      <c r="R3890">
        <v>19.25</v>
      </c>
      <c r="S3890">
        <v>176.28</v>
      </c>
      <c r="T3890" t="s">
        <v>36</v>
      </c>
      <c r="U3890" t="s">
        <v>46</v>
      </c>
    </row>
    <row r="3891" spans="1:21">
      <c r="A3891" t="s">
        <v>9081</v>
      </c>
      <c r="B3891" s="2">
        <v>43891</v>
      </c>
      <c r="C3891" t="s">
        <v>22</v>
      </c>
      <c r="D3891">
        <v>53</v>
      </c>
      <c r="E3891" t="s">
        <v>23</v>
      </c>
      <c r="F3891">
        <v>0</v>
      </c>
      <c r="G3891">
        <v>3</v>
      </c>
      <c r="H3891" t="s">
        <v>24</v>
      </c>
      <c r="I3891">
        <v>5530</v>
      </c>
      <c r="J3891">
        <v>0</v>
      </c>
      <c r="K3891">
        <v>65</v>
      </c>
      <c r="L3891" t="s">
        <v>15568</v>
      </c>
      <c r="M3891" t="s">
        <v>23</v>
      </c>
      <c r="N3891" t="s">
        <v>23</v>
      </c>
      <c r="O3891" t="s">
        <v>25</v>
      </c>
      <c r="P3891" t="s">
        <v>26</v>
      </c>
      <c r="Q3891" t="s">
        <v>27</v>
      </c>
      <c r="R3891">
        <v>91.85</v>
      </c>
      <c r="S3891">
        <v>8329.6</v>
      </c>
      <c r="T3891" t="s">
        <v>30</v>
      </c>
      <c r="U3891" t="s">
        <v>69</v>
      </c>
    </row>
    <row r="3892" spans="1:21">
      <c r="A3892" t="s">
        <v>9083</v>
      </c>
      <c r="B3892" s="2">
        <v>45495</v>
      </c>
      <c r="C3892" t="s">
        <v>33</v>
      </c>
      <c r="D3892">
        <v>29</v>
      </c>
      <c r="E3892" t="s">
        <v>39</v>
      </c>
      <c r="F3892">
        <v>0</v>
      </c>
      <c r="G3892">
        <v>3</v>
      </c>
      <c r="H3892" t="s">
        <v>24</v>
      </c>
      <c r="I3892">
        <v>2967</v>
      </c>
      <c r="J3892">
        <v>0</v>
      </c>
      <c r="K3892">
        <v>13</v>
      </c>
      <c r="L3892" t="s">
        <v>15568</v>
      </c>
      <c r="M3892" t="s">
        <v>39</v>
      </c>
      <c r="N3892" t="s">
        <v>23</v>
      </c>
      <c r="O3892" t="s">
        <v>49</v>
      </c>
      <c r="P3892" t="s">
        <v>26</v>
      </c>
      <c r="Q3892" t="s">
        <v>27</v>
      </c>
      <c r="R3892">
        <v>23.9</v>
      </c>
      <c r="S3892">
        <v>300.8</v>
      </c>
      <c r="T3892" t="s">
        <v>64</v>
      </c>
      <c r="U3892" t="s">
        <v>254</v>
      </c>
    </row>
    <row r="3893" spans="1:21">
      <c r="A3893" t="s">
        <v>9086</v>
      </c>
      <c r="B3893" s="2">
        <v>45844</v>
      </c>
      <c r="C3893" t="s">
        <v>33</v>
      </c>
      <c r="D3893">
        <v>30</v>
      </c>
      <c r="E3893" t="s">
        <v>39</v>
      </c>
      <c r="F3893">
        <v>0</v>
      </c>
      <c r="G3893">
        <v>3</v>
      </c>
      <c r="H3893" t="s">
        <v>24</v>
      </c>
      <c r="I3893">
        <v>5421</v>
      </c>
      <c r="J3893">
        <v>0</v>
      </c>
      <c r="K3893">
        <v>1</v>
      </c>
      <c r="L3893" t="s">
        <v>48</v>
      </c>
      <c r="M3893" t="s">
        <v>23</v>
      </c>
      <c r="N3893" t="s">
        <v>39</v>
      </c>
      <c r="P3893" t="s">
        <v>26</v>
      </c>
      <c r="Q3893" t="s">
        <v>84</v>
      </c>
      <c r="R3893">
        <v>20.9</v>
      </c>
      <c r="S3893">
        <v>36.630000000000003</v>
      </c>
      <c r="T3893" t="s">
        <v>30</v>
      </c>
      <c r="U3893" t="s">
        <v>69</v>
      </c>
    </row>
    <row r="3894" spans="1:21">
      <c r="A3894" t="s">
        <v>9088</v>
      </c>
      <c r="B3894" s="2">
        <v>45829</v>
      </c>
      <c r="C3894" t="s">
        <v>33</v>
      </c>
      <c r="D3894">
        <v>21</v>
      </c>
      <c r="E3894" t="s">
        <v>39</v>
      </c>
      <c r="F3894">
        <v>0</v>
      </c>
      <c r="G3894">
        <v>3</v>
      </c>
      <c r="H3894" t="s">
        <v>24</v>
      </c>
      <c r="I3894">
        <v>2484</v>
      </c>
      <c r="J3894">
        <v>0</v>
      </c>
      <c r="K3894">
        <v>2</v>
      </c>
      <c r="L3894" t="s">
        <v>15568</v>
      </c>
      <c r="M3894" t="s">
        <v>23</v>
      </c>
      <c r="N3894" t="s">
        <v>39</v>
      </c>
      <c r="P3894" t="s">
        <v>26</v>
      </c>
      <c r="Q3894" t="s">
        <v>84</v>
      </c>
      <c r="R3894">
        <v>19.5</v>
      </c>
      <c r="S3894">
        <v>87.59</v>
      </c>
      <c r="T3894" t="s">
        <v>64</v>
      </c>
      <c r="U3894" t="s">
        <v>254</v>
      </c>
    </row>
    <row r="3895" spans="1:21">
      <c r="A3895" t="s">
        <v>9090</v>
      </c>
      <c r="B3895" s="2">
        <v>44735</v>
      </c>
      <c r="C3895" t="s">
        <v>22</v>
      </c>
      <c r="D3895">
        <v>23</v>
      </c>
      <c r="E3895" t="s">
        <v>39</v>
      </c>
      <c r="F3895">
        <v>0</v>
      </c>
      <c r="G3895">
        <v>3</v>
      </c>
      <c r="H3895" t="s">
        <v>24</v>
      </c>
      <c r="I3895">
        <v>5437</v>
      </c>
      <c r="J3895">
        <v>0</v>
      </c>
      <c r="K3895">
        <v>38</v>
      </c>
      <c r="L3895" t="s">
        <v>15568</v>
      </c>
      <c r="M3895" t="s">
        <v>23</v>
      </c>
      <c r="N3895" t="s">
        <v>23</v>
      </c>
      <c r="O3895" t="s">
        <v>25</v>
      </c>
      <c r="P3895" t="s">
        <v>202</v>
      </c>
      <c r="Q3895" t="s">
        <v>27</v>
      </c>
      <c r="R3895">
        <v>70.45</v>
      </c>
      <c r="S3895">
        <v>3878.58</v>
      </c>
      <c r="T3895" t="s">
        <v>59</v>
      </c>
      <c r="U3895" t="s">
        <v>140</v>
      </c>
    </row>
    <row r="3896" spans="1:21">
      <c r="A3896" t="s">
        <v>9092</v>
      </c>
      <c r="B3896" s="2">
        <v>45854</v>
      </c>
      <c r="C3896" t="s">
        <v>33</v>
      </c>
      <c r="D3896">
        <v>39</v>
      </c>
      <c r="E3896" t="s">
        <v>23</v>
      </c>
      <c r="F3896">
        <v>0</v>
      </c>
      <c r="G3896">
        <v>3</v>
      </c>
      <c r="H3896" t="s">
        <v>24</v>
      </c>
      <c r="I3896">
        <v>2943</v>
      </c>
      <c r="J3896">
        <v>1</v>
      </c>
      <c r="K3896">
        <v>1</v>
      </c>
      <c r="L3896" t="s">
        <v>15568</v>
      </c>
      <c r="M3896" t="s">
        <v>23</v>
      </c>
      <c r="N3896" t="s">
        <v>23</v>
      </c>
      <c r="O3896" t="s">
        <v>25</v>
      </c>
      <c r="P3896" t="s">
        <v>26</v>
      </c>
      <c r="Q3896" t="s">
        <v>84</v>
      </c>
      <c r="R3896">
        <v>80.05</v>
      </c>
      <c r="S3896">
        <v>119.84</v>
      </c>
      <c r="T3896" t="s">
        <v>30</v>
      </c>
      <c r="U3896" t="s">
        <v>69</v>
      </c>
    </row>
    <row r="3897" spans="1:21">
      <c r="A3897" t="s">
        <v>9094</v>
      </c>
      <c r="B3897" s="2">
        <v>45857</v>
      </c>
      <c r="C3897" t="s">
        <v>22</v>
      </c>
      <c r="D3897">
        <v>53</v>
      </c>
      <c r="E3897" t="s">
        <v>39</v>
      </c>
      <c r="F3897">
        <v>3</v>
      </c>
      <c r="G3897">
        <v>3</v>
      </c>
      <c r="H3897" t="s">
        <v>24</v>
      </c>
      <c r="I3897">
        <v>4067</v>
      </c>
      <c r="J3897">
        <v>0</v>
      </c>
      <c r="K3897">
        <v>1</v>
      </c>
      <c r="L3897" t="s">
        <v>48</v>
      </c>
      <c r="M3897" t="s">
        <v>23</v>
      </c>
      <c r="N3897" t="s">
        <v>23</v>
      </c>
      <c r="O3897" t="s">
        <v>49</v>
      </c>
      <c r="P3897" t="s">
        <v>26</v>
      </c>
      <c r="Q3897" t="s">
        <v>27</v>
      </c>
      <c r="R3897">
        <v>44.4</v>
      </c>
      <c r="S3897">
        <v>51.54</v>
      </c>
      <c r="T3897" t="s">
        <v>36</v>
      </c>
      <c r="U3897" t="s">
        <v>37</v>
      </c>
    </row>
    <row r="3898" spans="1:21">
      <c r="A3898" t="s">
        <v>9096</v>
      </c>
      <c r="B3898" s="2">
        <v>45817</v>
      </c>
      <c r="C3898" t="s">
        <v>22</v>
      </c>
      <c r="D3898">
        <v>29</v>
      </c>
      <c r="E3898" t="s">
        <v>39</v>
      </c>
      <c r="F3898">
        <v>0</v>
      </c>
      <c r="G3898">
        <v>3</v>
      </c>
      <c r="H3898" t="s">
        <v>24</v>
      </c>
      <c r="I3898">
        <v>5332</v>
      </c>
      <c r="J3898">
        <v>0</v>
      </c>
      <c r="K3898">
        <v>2</v>
      </c>
      <c r="L3898" t="s">
        <v>15568</v>
      </c>
      <c r="M3898" t="s">
        <v>23</v>
      </c>
      <c r="N3898" t="s">
        <v>23</v>
      </c>
      <c r="O3898" t="s">
        <v>25</v>
      </c>
      <c r="P3898" t="s">
        <v>26</v>
      </c>
      <c r="Q3898" t="s">
        <v>27</v>
      </c>
      <c r="R3898">
        <v>95.65</v>
      </c>
      <c r="S3898">
        <v>200.82</v>
      </c>
      <c r="T3898" t="s">
        <v>64</v>
      </c>
      <c r="U3898" t="s">
        <v>254</v>
      </c>
    </row>
    <row r="3899" spans="1:21">
      <c r="A3899" t="s">
        <v>9098</v>
      </c>
      <c r="B3899" s="2">
        <v>45856</v>
      </c>
      <c r="C3899" t="s">
        <v>33</v>
      </c>
      <c r="D3899">
        <v>34</v>
      </c>
      <c r="E3899" t="s">
        <v>39</v>
      </c>
      <c r="F3899">
        <v>0</v>
      </c>
      <c r="G3899">
        <v>3</v>
      </c>
      <c r="H3899" t="s">
        <v>24</v>
      </c>
      <c r="I3899">
        <v>4073</v>
      </c>
      <c r="J3899">
        <v>0</v>
      </c>
      <c r="K3899">
        <v>1</v>
      </c>
      <c r="L3899" t="s">
        <v>15568</v>
      </c>
      <c r="M3899" t="s">
        <v>23</v>
      </c>
      <c r="N3899" t="s">
        <v>23</v>
      </c>
      <c r="O3899" t="s">
        <v>25</v>
      </c>
      <c r="P3899" t="s">
        <v>26</v>
      </c>
      <c r="Q3899" t="s">
        <v>27</v>
      </c>
      <c r="R3899">
        <v>69.2</v>
      </c>
      <c r="S3899">
        <v>92.92</v>
      </c>
      <c r="T3899" t="s">
        <v>64</v>
      </c>
      <c r="U3899" t="s">
        <v>145</v>
      </c>
    </row>
    <row r="3900" spans="1:21">
      <c r="A3900" t="s">
        <v>9100</v>
      </c>
      <c r="B3900" s="2">
        <v>45681</v>
      </c>
      <c r="C3900" t="s">
        <v>22</v>
      </c>
      <c r="D3900">
        <v>44</v>
      </c>
      <c r="E3900" t="s">
        <v>23</v>
      </c>
      <c r="F3900">
        <v>0</v>
      </c>
      <c r="G3900">
        <v>3</v>
      </c>
      <c r="H3900" t="s">
        <v>24</v>
      </c>
      <c r="I3900">
        <v>3265</v>
      </c>
      <c r="J3900">
        <v>1</v>
      </c>
      <c r="K3900">
        <v>7</v>
      </c>
      <c r="L3900" t="s">
        <v>15568</v>
      </c>
      <c r="M3900" t="s">
        <v>23</v>
      </c>
      <c r="N3900" t="s">
        <v>23</v>
      </c>
      <c r="O3900" t="s">
        <v>56</v>
      </c>
      <c r="P3900" t="s">
        <v>26</v>
      </c>
      <c r="Q3900" t="s">
        <v>27</v>
      </c>
      <c r="R3900">
        <v>95.6</v>
      </c>
      <c r="S3900">
        <v>797.72</v>
      </c>
      <c r="T3900" t="s">
        <v>30</v>
      </c>
      <c r="U3900" t="s">
        <v>69</v>
      </c>
    </row>
    <row r="3901" spans="1:21">
      <c r="A3901" t="s">
        <v>9102</v>
      </c>
      <c r="B3901" s="2">
        <v>44220</v>
      </c>
      <c r="C3901" t="s">
        <v>33</v>
      </c>
      <c r="D3901">
        <v>74</v>
      </c>
      <c r="E3901" t="s">
        <v>39</v>
      </c>
      <c r="F3901">
        <v>0</v>
      </c>
      <c r="G3901">
        <v>3</v>
      </c>
      <c r="H3901" t="s">
        <v>24</v>
      </c>
      <c r="I3901">
        <v>5679</v>
      </c>
      <c r="J3901">
        <v>0</v>
      </c>
      <c r="K3901">
        <v>55</v>
      </c>
      <c r="L3901" t="s">
        <v>15568</v>
      </c>
      <c r="M3901" t="s">
        <v>23</v>
      </c>
      <c r="N3901" t="s">
        <v>23</v>
      </c>
      <c r="O3901" t="s">
        <v>25</v>
      </c>
      <c r="P3901" t="s">
        <v>202</v>
      </c>
      <c r="Q3901" t="s">
        <v>27</v>
      </c>
      <c r="R3901">
        <v>100</v>
      </c>
      <c r="S3901">
        <v>7665.2</v>
      </c>
      <c r="T3901" t="s">
        <v>30</v>
      </c>
      <c r="U3901" t="s">
        <v>103</v>
      </c>
    </row>
    <row r="3902" spans="1:21">
      <c r="A3902" t="s">
        <v>9104</v>
      </c>
      <c r="B3902" s="2">
        <v>44978</v>
      </c>
      <c r="C3902" t="s">
        <v>22</v>
      </c>
      <c r="D3902">
        <v>66</v>
      </c>
      <c r="E3902" t="s">
        <v>23</v>
      </c>
      <c r="F3902">
        <v>0</v>
      </c>
      <c r="G3902">
        <v>3</v>
      </c>
      <c r="H3902" t="s">
        <v>24</v>
      </c>
      <c r="I3902">
        <v>4795</v>
      </c>
      <c r="J3902">
        <v>1</v>
      </c>
      <c r="K3902">
        <v>30</v>
      </c>
      <c r="L3902" t="s">
        <v>15568</v>
      </c>
      <c r="M3902" t="s">
        <v>23</v>
      </c>
      <c r="N3902" t="s">
        <v>23</v>
      </c>
      <c r="O3902" t="s">
        <v>49</v>
      </c>
      <c r="P3902" t="s">
        <v>26</v>
      </c>
      <c r="Q3902" t="s">
        <v>27</v>
      </c>
      <c r="R3902">
        <v>50.4</v>
      </c>
      <c r="S3902">
        <v>1667</v>
      </c>
      <c r="T3902" t="s">
        <v>36</v>
      </c>
      <c r="U3902" t="s">
        <v>46</v>
      </c>
    </row>
    <row r="3903" spans="1:21">
      <c r="A3903" t="s">
        <v>9106</v>
      </c>
      <c r="B3903" s="2">
        <v>45848</v>
      </c>
      <c r="C3903" t="s">
        <v>22</v>
      </c>
      <c r="D3903">
        <v>71</v>
      </c>
      <c r="E3903" t="s">
        <v>39</v>
      </c>
      <c r="F3903">
        <v>0</v>
      </c>
      <c r="G3903">
        <v>3</v>
      </c>
      <c r="H3903" t="s">
        <v>24</v>
      </c>
      <c r="I3903">
        <v>2767</v>
      </c>
      <c r="J3903">
        <v>0</v>
      </c>
      <c r="K3903">
        <v>1</v>
      </c>
      <c r="L3903" t="s">
        <v>15568</v>
      </c>
      <c r="M3903" t="s">
        <v>23</v>
      </c>
      <c r="N3903" t="s">
        <v>23</v>
      </c>
      <c r="O3903" t="s">
        <v>25</v>
      </c>
      <c r="P3903" t="s">
        <v>26</v>
      </c>
      <c r="Q3903" t="s">
        <v>27</v>
      </c>
      <c r="R3903">
        <v>69.099999999999994</v>
      </c>
      <c r="S3903">
        <v>85.29</v>
      </c>
      <c r="T3903" t="s">
        <v>43</v>
      </c>
      <c r="U3903" t="s">
        <v>149</v>
      </c>
    </row>
    <row r="3904" spans="1:21">
      <c r="A3904" t="s">
        <v>9108</v>
      </c>
      <c r="B3904" s="2">
        <v>45707</v>
      </c>
      <c r="C3904" t="s">
        <v>33</v>
      </c>
      <c r="D3904">
        <v>70</v>
      </c>
      <c r="E3904" t="s">
        <v>39</v>
      </c>
      <c r="F3904">
        <v>0</v>
      </c>
      <c r="G3904">
        <v>3</v>
      </c>
      <c r="H3904" t="s">
        <v>24</v>
      </c>
      <c r="I3904">
        <v>3330</v>
      </c>
      <c r="J3904">
        <v>0</v>
      </c>
      <c r="K3904">
        <v>6</v>
      </c>
      <c r="L3904" t="s">
        <v>15568</v>
      </c>
      <c r="M3904" t="s">
        <v>23</v>
      </c>
      <c r="N3904" t="s">
        <v>23</v>
      </c>
      <c r="O3904" t="s">
        <v>25</v>
      </c>
      <c r="P3904" t="s">
        <v>26</v>
      </c>
      <c r="Q3904" t="s">
        <v>27</v>
      </c>
      <c r="R3904">
        <v>98.25</v>
      </c>
      <c r="S3904">
        <v>844.7</v>
      </c>
      <c r="T3904" t="s">
        <v>36</v>
      </c>
      <c r="U3904" t="s">
        <v>46</v>
      </c>
    </row>
    <row r="3905" spans="1:21">
      <c r="A3905" t="s">
        <v>9110</v>
      </c>
      <c r="B3905" s="2">
        <v>45054</v>
      </c>
      <c r="C3905" t="s">
        <v>22</v>
      </c>
      <c r="D3905">
        <v>79</v>
      </c>
      <c r="E3905" t="s">
        <v>39</v>
      </c>
      <c r="F3905">
        <v>0</v>
      </c>
      <c r="G3905">
        <v>3</v>
      </c>
      <c r="H3905" t="s">
        <v>24</v>
      </c>
      <c r="I3905">
        <v>2571</v>
      </c>
      <c r="J3905">
        <v>0</v>
      </c>
      <c r="K3905">
        <v>27</v>
      </c>
      <c r="L3905" t="s">
        <v>15568</v>
      </c>
      <c r="M3905" t="s">
        <v>23</v>
      </c>
      <c r="N3905" t="s">
        <v>23</v>
      </c>
      <c r="O3905" t="s">
        <v>25</v>
      </c>
      <c r="P3905" t="s">
        <v>26</v>
      </c>
      <c r="Q3905" t="s">
        <v>27</v>
      </c>
      <c r="R3905">
        <v>81.45</v>
      </c>
      <c r="S3905">
        <v>3280.62</v>
      </c>
      <c r="T3905" t="s">
        <v>30</v>
      </c>
      <c r="U3905" t="s">
        <v>106</v>
      </c>
    </row>
    <row r="3906" spans="1:21">
      <c r="A3906" t="s">
        <v>9112</v>
      </c>
      <c r="B3906" s="2">
        <v>45817</v>
      </c>
      <c r="C3906" t="s">
        <v>33</v>
      </c>
      <c r="D3906">
        <v>80</v>
      </c>
      <c r="E3906" t="s">
        <v>23</v>
      </c>
      <c r="F3906">
        <v>3</v>
      </c>
      <c r="G3906">
        <v>3</v>
      </c>
      <c r="H3906" t="s">
        <v>24</v>
      </c>
      <c r="I3906">
        <v>4690</v>
      </c>
      <c r="J3906">
        <v>1</v>
      </c>
      <c r="K3906">
        <v>2</v>
      </c>
      <c r="L3906" t="s">
        <v>48</v>
      </c>
      <c r="M3906" t="s">
        <v>23</v>
      </c>
      <c r="N3906" t="s">
        <v>23</v>
      </c>
      <c r="O3906" t="s">
        <v>25</v>
      </c>
      <c r="P3906" t="s">
        <v>26</v>
      </c>
      <c r="Q3906" t="s">
        <v>27</v>
      </c>
      <c r="R3906">
        <v>104.4</v>
      </c>
      <c r="S3906">
        <v>220.38</v>
      </c>
      <c r="T3906" t="s">
        <v>36</v>
      </c>
      <c r="U3906" t="s">
        <v>46</v>
      </c>
    </row>
    <row r="3907" spans="1:21">
      <c r="A3907" t="s">
        <v>9114</v>
      </c>
      <c r="B3907" s="2">
        <v>44076</v>
      </c>
      <c r="C3907" t="s">
        <v>22</v>
      </c>
      <c r="D3907">
        <v>26</v>
      </c>
      <c r="E3907" t="s">
        <v>39</v>
      </c>
      <c r="F3907">
        <v>0</v>
      </c>
      <c r="G3907">
        <v>3</v>
      </c>
      <c r="H3907" t="s">
        <v>24</v>
      </c>
      <c r="I3907">
        <v>5084</v>
      </c>
      <c r="J3907">
        <v>0</v>
      </c>
      <c r="K3907">
        <v>59</v>
      </c>
      <c r="L3907" t="s">
        <v>15568</v>
      </c>
      <c r="M3907" t="s">
        <v>23</v>
      </c>
      <c r="N3907" t="s">
        <v>39</v>
      </c>
      <c r="P3907" t="s">
        <v>164</v>
      </c>
      <c r="Q3907" t="s">
        <v>50</v>
      </c>
      <c r="R3907">
        <v>19.350000000000001</v>
      </c>
      <c r="S3907">
        <v>2656.55</v>
      </c>
      <c r="T3907" t="s">
        <v>59</v>
      </c>
      <c r="U3907" t="s">
        <v>60</v>
      </c>
    </row>
    <row r="3908" spans="1:21">
      <c r="A3908" t="s">
        <v>9116</v>
      </c>
      <c r="B3908" s="2">
        <v>45802</v>
      </c>
      <c r="C3908" t="s">
        <v>33</v>
      </c>
      <c r="D3908">
        <v>51</v>
      </c>
      <c r="E3908" t="s">
        <v>39</v>
      </c>
      <c r="F3908">
        <v>0</v>
      </c>
      <c r="G3908">
        <v>3</v>
      </c>
      <c r="H3908" t="s">
        <v>24</v>
      </c>
      <c r="I3908">
        <v>5898</v>
      </c>
      <c r="J3908">
        <v>0</v>
      </c>
      <c r="K3908">
        <v>3</v>
      </c>
      <c r="L3908" t="s">
        <v>15568</v>
      </c>
      <c r="M3908" t="s">
        <v>23</v>
      </c>
      <c r="N3908" t="s">
        <v>23</v>
      </c>
      <c r="O3908" t="s">
        <v>25</v>
      </c>
      <c r="P3908" t="s">
        <v>26</v>
      </c>
      <c r="Q3908" t="s">
        <v>27</v>
      </c>
      <c r="R3908">
        <v>75.25</v>
      </c>
      <c r="S3908">
        <v>295.61</v>
      </c>
      <c r="T3908" t="s">
        <v>36</v>
      </c>
      <c r="U3908" t="s">
        <v>37</v>
      </c>
    </row>
    <row r="3909" spans="1:21">
      <c r="A3909" t="s">
        <v>9118</v>
      </c>
      <c r="B3909" s="2">
        <v>45859</v>
      </c>
      <c r="C3909" t="s">
        <v>33</v>
      </c>
      <c r="D3909">
        <v>40</v>
      </c>
      <c r="E3909" t="s">
        <v>39</v>
      </c>
      <c r="F3909">
        <v>0</v>
      </c>
      <c r="G3909">
        <v>3</v>
      </c>
      <c r="H3909" t="s">
        <v>24</v>
      </c>
      <c r="I3909">
        <v>2614</v>
      </c>
      <c r="J3909">
        <v>0</v>
      </c>
      <c r="K3909">
        <v>1</v>
      </c>
      <c r="L3909" t="s">
        <v>15568</v>
      </c>
      <c r="M3909" t="s">
        <v>23</v>
      </c>
      <c r="N3909" t="s">
        <v>23</v>
      </c>
      <c r="O3909" t="s">
        <v>49</v>
      </c>
      <c r="P3909" t="s">
        <v>26</v>
      </c>
      <c r="Q3909" t="s">
        <v>84</v>
      </c>
      <c r="R3909">
        <v>54.75</v>
      </c>
      <c r="S3909">
        <v>67.760000000000005</v>
      </c>
      <c r="T3909" t="s">
        <v>64</v>
      </c>
      <c r="U3909" t="s">
        <v>234</v>
      </c>
    </row>
    <row r="3910" spans="1:21">
      <c r="A3910" t="s">
        <v>9120</v>
      </c>
      <c r="B3910" s="2">
        <v>45800</v>
      </c>
      <c r="C3910" t="s">
        <v>33</v>
      </c>
      <c r="D3910">
        <v>44</v>
      </c>
      <c r="E3910" t="s">
        <v>39</v>
      </c>
      <c r="F3910">
        <v>0</v>
      </c>
      <c r="G3910">
        <v>3</v>
      </c>
      <c r="H3910" t="s">
        <v>24</v>
      </c>
      <c r="I3910">
        <v>2647</v>
      </c>
      <c r="J3910">
        <v>0</v>
      </c>
      <c r="K3910">
        <v>3</v>
      </c>
      <c r="L3910" t="s">
        <v>48</v>
      </c>
      <c r="M3910" t="s">
        <v>23</v>
      </c>
      <c r="N3910" t="s">
        <v>39</v>
      </c>
      <c r="P3910" t="s">
        <v>26</v>
      </c>
      <c r="Q3910" t="s">
        <v>27</v>
      </c>
      <c r="R3910">
        <v>19.75</v>
      </c>
      <c r="S3910">
        <v>132.74</v>
      </c>
      <c r="T3910" t="s">
        <v>36</v>
      </c>
      <c r="U3910" t="s">
        <v>46</v>
      </c>
    </row>
    <row r="3911" spans="1:21">
      <c r="A3911" t="s">
        <v>9122</v>
      </c>
      <c r="B3911" s="2">
        <v>43695</v>
      </c>
      <c r="C3911" t="s">
        <v>22</v>
      </c>
      <c r="D3911">
        <v>41</v>
      </c>
      <c r="E3911" t="s">
        <v>23</v>
      </c>
      <c r="F3911">
        <v>0</v>
      </c>
      <c r="G3911">
        <v>3</v>
      </c>
      <c r="H3911" t="s">
        <v>24</v>
      </c>
      <c r="I3911">
        <v>5055</v>
      </c>
      <c r="J3911">
        <v>1</v>
      </c>
      <c r="K3911">
        <v>72</v>
      </c>
      <c r="L3911" t="s">
        <v>15568</v>
      </c>
      <c r="M3911" t="s">
        <v>23</v>
      </c>
      <c r="N3911" t="s">
        <v>23</v>
      </c>
      <c r="O3911" t="s">
        <v>25</v>
      </c>
      <c r="P3911" t="s">
        <v>164</v>
      </c>
      <c r="Q3911" t="s">
        <v>27</v>
      </c>
      <c r="R3911">
        <v>103.4</v>
      </c>
      <c r="S3911">
        <v>7593.69</v>
      </c>
      <c r="T3911" t="s">
        <v>59</v>
      </c>
      <c r="U3911" t="s">
        <v>140</v>
      </c>
    </row>
    <row r="3912" spans="1:21">
      <c r="A3912" t="s">
        <v>9124</v>
      </c>
      <c r="B3912" s="2">
        <v>44485</v>
      </c>
      <c r="C3912" t="s">
        <v>33</v>
      </c>
      <c r="D3912">
        <v>47</v>
      </c>
      <c r="E3912" t="s">
        <v>39</v>
      </c>
      <c r="F3912">
        <v>0</v>
      </c>
      <c r="G3912">
        <v>3</v>
      </c>
      <c r="H3912" t="s">
        <v>24</v>
      </c>
      <c r="I3912">
        <v>2793</v>
      </c>
      <c r="J3912">
        <v>0</v>
      </c>
      <c r="K3912">
        <v>46</v>
      </c>
      <c r="L3912" t="s">
        <v>15568</v>
      </c>
      <c r="M3912" t="s">
        <v>23</v>
      </c>
      <c r="N3912" t="s">
        <v>23</v>
      </c>
      <c r="O3912" t="s">
        <v>49</v>
      </c>
      <c r="P3912" t="s">
        <v>164</v>
      </c>
      <c r="Q3912" t="s">
        <v>50</v>
      </c>
      <c r="R3912">
        <v>54.35</v>
      </c>
      <c r="S3912">
        <v>4539.3500000000004</v>
      </c>
      <c r="T3912" t="s">
        <v>64</v>
      </c>
      <c r="U3912" t="s">
        <v>234</v>
      </c>
    </row>
    <row r="3913" spans="1:21">
      <c r="A3913" t="s">
        <v>9126</v>
      </c>
      <c r="B3913" s="2">
        <v>45007</v>
      </c>
      <c r="C3913" t="s">
        <v>22</v>
      </c>
      <c r="D3913">
        <v>52</v>
      </c>
      <c r="E3913" t="s">
        <v>23</v>
      </c>
      <c r="F3913">
        <v>0</v>
      </c>
      <c r="G3913">
        <v>3</v>
      </c>
      <c r="H3913" t="s">
        <v>24</v>
      </c>
      <c r="I3913">
        <v>5189</v>
      </c>
      <c r="J3913">
        <v>1</v>
      </c>
      <c r="K3913">
        <v>29</v>
      </c>
      <c r="L3913" t="s">
        <v>40</v>
      </c>
      <c r="M3913" t="s">
        <v>23</v>
      </c>
      <c r="N3913" t="s">
        <v>23</v>
      </c>
      <c r="O3913" t="s">
        <v>25</v>
      </c>
      <c r="P3913" t="s">
        <v>26</v>
      </c>
      <c r="Q3913" t="s">
        <v>27</v>
      </c>
      <c r="R3913">
        <v>80.150000000000006</v>
      </c>
      <c r="S3913">
        <v>3020.12</v>
      </c>
      <c r="T3913" t="s">
        <v>36</v>
      </c>
      <c r="U3913" t="s">
        <v>46</v>
      </c>
    </row>
    <row r="3914" spans="1:21">
      <c r="A3914" t="s">
        <v>9128</v>
      </c>
      <c r="B3914" s="2">
        <v>45856</v>
      </c>
      <c r="C3914" t="s">
        <v>22</v>
      </c>
      <c r="D3914">
        <v>29</v>
      </c>
      <c r="E3914" t="s">
        <v>23</v>
      </c>
      <c r="F3914">
        <v>0</v>
      </c>
      <c r="G3914">
        <v>3</v>
      </c>
      <c r="H3914" t="s">
        <v>24</v>
      </c>
      <c r="I3914">
        <v>5973</v>
      </c>
      <c r="J3914">
        <v>1</v>
      </c>
      <c r="K3914">
        <v>1</v>
      </c>
      <c r="L3914" t="s">
        <v>15568</v>
      </c>
      <c r="M3914" t="s">
        <v>23</v>
      </c>
      <c r="N3914" t="s">
        <v>23</v>
      </c>
      <c r="O3914" t="s">
        <v>25</v>
      </c>
      <c r="P3914" t="s">
        <v>26</v>
      </c>
      <c r="Q3914" t="s">
        <v>27</v>
      </c>
      <c r="R3914">
        <v>76.2</v>
      </c>
      <c r="S3914">
        <v>161.35</v>
      </c>
      <c r="T3914" t="s">
        <v>43</v>
      </c>
      <c r="U3914" t="s">
        <v>44</v>
      </c>
    </row>
    <row r="3915" spans="1:21">
      <c r="A3915" t="s">
        <v>9131</v>
      </c>
      <c r="B3915" s="2">
        <v>45850</v>
      </c>
      <c r="C3915" t="s">
        <v>22</v>
      </c>
      <c r="D3915">
        <v>53</v>
      </c>
      <c r="E3915" t="s">
        <v>39</v>
      </c>
      <c r="F3915">
        <v>0</v>
      </c>
      <c r="G3915">
        <v>3</v>
      </c>
      <c r="H3915" t="s">
        <v>24</v>
      </c>
      <c r="I3915">
        <v>2077</v>
      </c>
      <c r="J3915">
        <v>0</v>
      </c>
      <c r="K3915">
        <v>1</v>
      </c>
      <c r="L3915" t="s">
        <v>15568</v>
      </c>
      <c r="M3915" t="s">
        <v>23</v>
      </c>
      <c r="N3915" t="s">
        <v>23</v>
      </c>
      <c r="O3915" t="s">
        <v>49</v>
      </c>
      <c r="P3915" t="s">
        <v>26</v>
      </c>
      <c r="Q3915" t="s">
        <v>27</v>
      </c>
      <c r="R3915">
        <v>50.5</v>
      </c>
      <c r="S3915">
        <v>90.08</v>
      </c>
      <c r="T3915" t="s">
        <v>30</v>
      </c>
      <c r="U3915" t="s">
        <v>69</v>
      </c>
    </row>
    <row r="3916" spans="1:21">
      <c r="A3916" t="s">
        <v>9133</v>
      </c>
      <c r="B3916" s="2">
        <v>44729</v>
      </c>
      <c r="C3916" t="s">
        <v>22</v>
      </c>
      <c r="D3916">
        <v>35</v>
      </c>
      <c r="E3916" t="s">
        <v>39</v>
      </c>
      <c r="F3916">
        <v>0</v>
      </c>
      <c r="G3916">
        <v>3</v>
      </c>
      <c r="H3916" t="s">
        <v>24</v>
      </c>
      <c r="I3916">
        <v>3818</v>
      </c>
      <c r="J3916">
        <v>0</v>
      </c>
      <c r="K3916">
        <v>38</v>
      </c>
      <c r="L3916" t="s">
        <v>15568</v>
      </c>
      <c r="M3916" t="s">
        <v>23</v>
      </c>
      <c r="N3916" t="s">
        <v>23</v>
      </c>
      <c r="O3916" t="s">
        <v>56</v>
      </c>
      <c r="P3916" t="s">
        <v>202</v>
      </c>
      <c r="Q3916" t="s">
        <v>50</v>
      </c>
      <c r="R3916">
        <v>62.3</v>
      </c>
      <c r="S3916">
        <v>4110.78</v>
      </c>
      <c r="T3916" t="s">
        <v>64</v>
      </c>
      <c r="U3916" t="s">
        <v>350</v>
      </c>
    </row>
    <row r="3917" spans="1:21">
      <c r="A3917" t="s">
        <v>9136</v>
      </c>
      <c r="B3917" s="2">
        <v>44764</v>
      </c>
      <c r="C3917" t="s">
        <v>33</v>
      </c>
      <c r="D3917">
        <v>46</v>
      </c>
      <c r="E3917" t="s">
        <v>39</v>
      </c>
      <c r="F3917">
        <v>0</v>
      </c>
      <c r="G3917">
        <v>3</v>
      </c>
      <c r="H3917" t="s">
        <v>24</v>
      </c>
      <c r="I3917">
        <v>4437</v>
      </c>
      <c r="J3917">
        <v>0</v>
      </c>
      <c r="K3917">
        <v>37</v>
      </c>
      <c r="L3917" t="s">
        <v>15568</v>
      </c>
      <c r="M3917" t="s">
        <v>23</v>
      </c>
      <c r="N3917" t="s">
        <v>23</v>
      </c>
      <c r="O3917" t="s">
        <v>25</v>
      </c>
      <c r="P3917" t="s">
        <v>26</v>
      </c>
      <c r="Q3917" t="s">
        <v>27</v>
      </c>
      <c r="R3917">
        <v>101.9</v>
      </c>
      <c r="S3917">
        <v>4434.83</v>
      </c>
      <c r="T3917" t="s">
        <v>64</v>
      </c>
      <c r="U3917" t="s">
        <v>145</v>
      </c>
    </row>
    <row r="3918" spans="1:21">
      <c r="A3918" t="s">
        <v>9138</v>
      </c>
      <c r="B3918" s="2">
        <v>45335</v>
      </c>
      <c r="C3918" t="s">
        <v>22</v>
      </c>
      <c r="D3918">
        <v>22</v>
      </c>
      <c r="E3918" t="s">
        <v>23</v>
      </c>
      <c r="F3918">
        <v>0</v>
      </c>
      <c r="G3918">
        <v>3</v>
      </c>
      <c r="H3918" t="s">
        <v>24</v>
      </c>
      <c r="I3918">
        <v>3521</v>
      </c>
      <c r="J3918">
        <v>1</v>
      </c>
      <c r="K3918">
        <v>18</v>
      </c>
      <c r="L3918" t="s">
        <v>97</v>
      </c>
      <c r="M3918" t="s">
        <v>23</v>
      </c>
      <c r="N3918" t="s">
        <v>23</v>
      </c>
      <c r="O3918" t="s">
        <v>25</v>
      </c>
      <c r="P3918" t="s">
        <v>26</v>
      </c>
      <c r="Q3918" t="s">
        <v>27</v>
      </c>
      <c r="R3918">
        <v>78.55</v>
      </c>
      <c r="S3918">
        <v>1512.29</v>
      </c>
      <c r="T3918" t="s">
        <v>36</v>
      </c>
      <c r="U3918" t="s">
        <v>46</v>
      </c>
    </row>
    <row r="3919" spans="1:21">
      <c r="A3919" t="s">
        <v>9140</v>
      </c>
      <c r="B3919" s="2">
        <v>45843</v>
      </c>
      <c r="C3919" t="s">
        <v>22</v>
      </c>
      <c r="D3919">
        <v>66</v>
      </c>
      <c r="E3919" t="s">
        <v>23</v>
      </c>
      <c r="F3919">
        <v>1</v>
      </c>
      <c r="G3919">
        <v>3</v>
      </c>
      <c r="H3919" t="s">
        <v>24</v>
      </c>
      <c r="I3919">
        <v>4478</v>
      </c>
      <c r="J3919">
        <v>3</v>
      </c>
      <c r="K3919">
        <v>1</v>
      </c>
      <c r="L3919" t="s">
        <v>15568</v>
      </c>
      <c r="M3919" t="s">
        <v>23</v>
      </c>
      <c r="N3919" t="s">
        <v>23</v>
      </c>
      <c r="O3919" t="s">
        <v>49</v>
      </c>
      <c r="P3919" t="s">
        <v>26</v>
      </c>
      <c r="Q3919" t="s">
        <v>50</v>
      </c>
      <c r="R3919">
        <v>49.25</v>
      </c>
      <c r="S3919">
        <v>57.63</v>
      </c>
      <c r="T3919" t="s">
        <v>64</v>
      </c>
      <c r="U3919" t="s">
        <v>73</v>
      </c>
    </row>
    <row r="3920" spans="1:21">
      <c r="A3920" t="s">
        <v>9142</v>
      </c>
      <c r="B3920" s="2">
        <v>45020</v>
      </c>
      <c r="C3920" t="s">
        <v>33</v>
      </c>
      <c r="D3920">
        <v>71</v>
      </c>
      <c r="E3920" t="s">
        <v>23</v>
      </c>
      <c r="F3920">
        <v>3</v>
      </c>
      <c r="G3920">
        <v>3</v>
      </c>
      <c r="H3920" t="s">
        <v>24</v>
      </c>
      <c r="I3920">
        <v>5003</v>
      </c>
      <c r="J3920">
        <v>0</v>
      </c>
      <c r="K3920">
        <v>28</v>
      </c>
      <c r="L3920" t="s">
        <v>40</v>
      </c>
      <c r="M3920" t="s">
        <v>23</v>
      </c>
      <c r="N3920" t="s">
        <v>23</v>
      </c>
      <c r="O3920" t="s">
        <v>25</v>
      </c>
      <c r="P3920" t="s">
        <v>26</v>
      </c>
      <c r="Q3920" t="s">
        <v>27</v>
      </c>
      <c r="R3920">
        <v>104.8</v>
      </c>
      <c r="S3920">
        <v>3182.97</v>
      </c>
      <c r="T3920" t="s">
        <v>43</v>
      </c>
      <c r="U3920" t="s">
        <v>149</v>
      </c>
    </row>
    <row r="3921" spans="1:21">
      <c r="A3921" t="s">
        <v>9144</v>
      </c>
      <c r="B3921" s="2">
        <v>45862</v>
      </c>
      <c r="C3921" t="s">
        <v>22</v>
      </c>
      <c r="D3921">
        <v>23</v>
      </c>
      <c r="E3921" t="s">
        <v>39</v>
      </c>
      <c r="F3921">
        <v>0</v>
      </c>
      <c r="G3921">
        <v>3</v>
      </c>
      <c r="H3921" t="s">
        <v>24</v>
      </c>
      <c r="I3921">
        <v>5367</v>
      </c>
      <c r="J3921">
        <v>0</v>
      </c>
      <c r="K3921">
        <v>1</v>
      </c>
      <c r="L3921" t="s">
        <v>48</v>
      </c>
      <c r="M3921" t="s">
        <v>23</v>
      </c>
      <c r="N3921" t="s">
        <v>23</v>
      </c>
      <c r="O3921" t="s">
        <v>25</v>
      </c>
      <c r="P3921" t="s">
        <v>26</v>
      </c>
      <c r="Q3921" t="s">
        <v>27</v>
      </c>
      <c r="R3921">
        <v>69.900000000000006</v>
      </c>
      <c r="S3921">
        <v>115.56</v>
      </c>
      <c r="T3921" t="s">
        <v>30</v>
      </c>
      <c r="U3921" t="s">
        <v>103</v>
      </c>
    </row>
    <row r="3922" spans="1:21">
      <c r="A3922" t="s">
        <v>9146</v>
      </c>
      <c r="B3922" s="2">
        <v>45079</v>
      </c>
      <c r="C3922" t="s">
        <v>22</v>
      </c>
      <c r="D3922">
        <v>51</v>
      </c>
      <c r="E3922" t="s">
        <v>23</v>
      </c>
      <c r="F3922">
        <v>0</v>
      </c>
      <c r="G3922">
        <v>3</v>
      </c>
      <c r="H3922" t="s">
        <v>24</v>
      </c>
      <c r="I3922">
        <v>2404</v>
      </c>
      <c r="J3922">
        <v>1</v>
      </c>
      <c r="K3922">
        <v>26</v>
      </c>
      <c r="L3922" t="s">
        <v>40</v>
      </c>
      <c r="M3922" t="s">
        <v>23</v>
      </c>
      <c r="N3922" t="s">
        <v>23</v>
      </c>
      <c r="O3922" t="s">
        <v>56</v>
      </c>
      <c r="P3922" t="s">
        <v>26</v>
      </c>
      <c r="Q3922" t="s">
        <v>27</v>
      </c>
      <c r="R3922">
        <v>83.75</v>
      </c>
      <c r="S3922">
        <v>3004</v>
      </c>
      <c r="T3922" t="s">
        <v>30</v>
      </c>
      <c r="U3922" t="s">
        <v>103</v>
      </c>
    </row>
    <row r="3923" spans="1:21">
      <c r="A3923" t="s">
        <v>9148</v>
      </c>
      <c r="B3923" s="2">
        <v>45857</v>
      </c>
      <c r="C3923" t="s">
        <v>22</v>
      </c>
      <c r="D3923">
        <v>62</v>
      </c>
      <c r="E3923" t="s">
        <v>39</v>
      </c>
      <c r="F3923">
        <v>0</v>
      </c>
      <c r="G3923">
        <v>3</v>
      </c>
      <c r="H3923" t="s">
        <v>24</v>
      </c>
      <c r="I3923">
        <v>2548</v>
      </c>
      <c r="J3923">
        <v>0</v>
      </c>
      <c r="K3923">
        <v>1</v>
      </c>
      <c r="L3923" t="s">
        <v>48</v>
      </c>
      <c r="M3923" t="s">
        <v>23</v>
      </c>
      <c r="N3923" t="s">
        <v>23</v>
      </c>
      <c r="O3923" t="s">
        <v>25</v>
      </c>
      <c r="P3923" t="s">
        <v>26</v>
      </c>
      <c r="Q3923" t="s">
        <v>27</v>
      </c>
      <c r="R3923">
        <v>74.900000000000006</v>
      </c>
      <c r="S3923">
        <v>76.739999999999995</v>
      </c>
      <c r="T3923" t="s">
        <v>43</v>
      </c>
      <c r="U3923" t="s">
        <v>149</v>
      </c>
    </row>
    <row r="3924" spans="1:21">
      <c r="A3924" t="s">
        <v>9150</v>
      </c>
      <c r="B3924" s="2">
        <v>45551</v>
      </c>
      <c r="C3924" t="s">
        <v>33</v>
      </c>
      <c r="D3924">
        <v>26</v>
      </c>
      <c r="E3924" t="s">
        <v>23</v>
      </c>
      <c r="F3924">
        <v>0</v>
      </c>
      <c r="G3924">
        <v>3</v>
      </c>
      <c r="H3924" t="s">
        <v>24</v>
      </c>
      <c r="I3924">
        <v>5286</v>
      </c>
      <c r="J3924">
        <v>1</v>
      </c>
      <c r="K3924">
        <v>11</v>
      </c>
      <c r="L3924" t="s">
        <v>97</v>
      </c>
      <c r="M3924" t="s">
        <v>23</v>
      </c>
      <c r="N3924" t="s">
        <v>23</v>
      </c>
      <c r="O3924" t="s">
        <v>25</v>
      </c>
      <c r="P3924" t="s">
        <v>26</v>
      </c>
      <c r="Q3924" t="s">
        <v>27</v>
      </c>
      <c r="R3924">
        <v>99.5</v>
      </c>
      <c r="S3924">
        <v>1398.83</v>
      </c>
      <c r="T3924" t="s">
        <v>64</v>
      </c>
      <c r="U3924" t="s">
        <v>234</v>
      </c>
    </row>
    <row r="3925" spans="1:21">
      <c r="A3925" t="s">
        <v>9152</v>
      </c>
      <c r="B3925" s="2">
        <v>45574</v>
      </c>
      <c r="C3925" t="s">
        <v>22</v>
      </c>
      <c r="D3925">
        <v>43</v>
      </c>
      <c r="E3925" t="s">
        <v>39</v>
      </c>
      <c r="F3925">
        <v>0</v>
      </c>
      <c r="G3925">
        <v>3</v>
      </c>
      <c r="H3925" t="s">
        <v>24</v>
      </c>
      <c r="I3925">
        <v>4206</v>
      </c>
      <c r="J3925">
        <v>0</v>
      </c>
      <c r="K3925">
        <v>10</v>
      </c>
      <c r="L3925" t="s">
        <v>97</v>
      </c>
      <c r="M3925" t="s">
        <v>23</v>
      </c>
      <c r="N3925" t="s">
        <v>23</v>
      </c>
      <c r="O3925" t="s">
        <v>25</v>
      </c>
      <c r="P3925" t="s">
        <v>26</v>
      </c>
      <c r="Q3925" t="s">
        <v>27</v>
      </c>
      <c r="R3925">
        <v>89.5</v>
      </c>
      <c r="S3925">
        <v>990.9</v>
      </c>
      <c r="T3925" t="s">
        <v>36</v>
      </c>
      <c r="U3925" t="s">
        <v>46</v>
      </c>
    </row>
    <row r="3926" spans="1:21">
      <c r="A3926" t="s">
        <v>9154</v>
      </c>
      <c r="B3926" s="2">
        <v>45778</v>
      </c>
      <c r="C3926" t="s">
        <v>33</v>
      </c>
      <c r="D3926">
        <v>55</v>
      </c>
      <c r="E3926" t="s">
        <v>39</v>
      </c>
      <c r="F3926">
        <v>0</v>
      </c>
      <c r="G3926">
        <v>3</v>
      </c>
      <c r="H3926" t="s">
        <v>24</v>
      </c>
      <c r="I3926">
        <v>3591</v>
      </c>
      <c r="J3926">
        <v>0</v>
      </c>
      <c r="K3926">
        <v>3</v>
      </c>
      <c r="L3926" t="s">
        <v>15568</v>
      </c>
      <c r="M3926" t="s">
        <v>23</v>
      </c>
      <c r="N3926" t="s">
        <v>23</v>
      </c>
      <c r="O3926" t="s">
        <v>25</v>
      </c>
      <c r="P3926" t="s">
        <v>26</v>
      </c>
      <c r="Q3926" t="s">
        <v>27</v>
      </c>
      <c r="R3926">
        <v>89.45</v>
      </c>
      <c r="S3926">
        <v>288.89999999999998</v>
      </c>
      <c r="T3926" t="s">
        <v>30</v>
      </c>
      <c r="U3926" t="s">
        <v>69</v>
      </c>
    </row>
    <row r="3927" spans="1:21">
      <c r="A3927" t="s">
        <v>9156</v>
      </c>
      <c r="B3927" s="2">
        <v>45758</v>
      </c>
      <c r="C3927" t="s">
        <v>33</v>
      </c>
      <c r="D3927">
        <v>56</v>
      </c>
      <c r="E3927" t="s">
        <v>39</v>
      </c>
      <c r="F3927">
        <v>0</v>
      </c>
      <c r="G3927">
        <v>3</v>
      </c>
      <c r="H3927" t="s">
        <v>24</v>
      </c>
      <c r="I3927">
        <v>3677</v>
      </c>
      <c r="J3927">
        <v>0</v>
      </c>
      <c r="K3927">
        <v>4</v>
      </c>
      <c r="L3927" t="s">
        <v>48</v>
      </c>
      <c r="M3927" t="s">
        <v>23</v>
      </c>
      <c r="N3927" t="s">
        <v>23</v>
      </c>
      <c r="O3927" t="s">
        <v>25</v>
      </c>
      <c r="P3927" t="s">
        <v>26</v>
      </c>
      <c r="Q3927" t="s">
        <v>27</v>
      </c>
      <c r="R3927">
        <v>95.45</v>
      </c>
      <c r="S3927">
        <v>522.54</v>
      </c>
      <c r="T3927" t="s">
        <v>30</v>
      </c>
      <c r="U3927" t="s">
        <v>69</v>
      </c>
    </row>
    <row r="3928" spans="1:21">
      <c r="A3928" t="s">
        <v>9158</v>
      </c>
      <c r="B3928" s="2">
        <v>45843</v>
      </c>
      <c r="C3928" t="s">
        <v>33</v>
      </c>
      <c r="D3928">
        <v>74</v>
      </c>
      <c r="E3928" t="s">
        <v>39</v>
      </c>
      <c r="F3928">
        <v>0</v>
      </c>
      <c r="G3928">
        <v>3</v>
      </c>
      <c r="H3928" t="s">
        <v>24</v>
      </c>
      <c r="I3928">
        <v>5287</v>
      </c>
      <c r="J3928">
        <v>0</v>
      </c>
      <c r="K3928">
        <v>1</v>
      </c>
      <c r="L3928" t="s">
        <v>48</v>
      </c>
      <c r="M3928" t="s">
        <v>23</v>
      </c>
      <c r="N3928" t="s">
        <v>23</v>
      </c>
      <c r="O3928" t="s">
        <v>25</v>
      </c>
      <c r="P3928" t="s">
        <v>26</v>
      </c>
      <c r="Q3928" t="s">
        <v>27</v>
      </c>
      <c r="R3928">
        <v>71.150000000000006</v>
      </c>
      <c r="S3928">
        <v>115.9</v>
      </c>
      <c r="T3928" t="s">
        <v>30</v>
      </c>
      <c r="U3928" t="s">
        <v>69</v>
      </c>
    </row>
    <row r="3929" spans="1:21">
      <c r="A3929" t="s">
        <v>9160</v>
      </c>
      <c r="B3929" s="2">
        <v>45860</v>
      </c>
      <c r="C3929" t="s">
        <v>22</v>
      </c>
      <c r="D3929">
        <v>78</v>
      </c>
      <c r="E3929" t="s">
        <v>39</v>
      </c>
      <c r="F3929">
        <v>0</v>
      </c>
      <c r="G3929">
        <v>3</v>
      </c>
      <c r="H3929" t="s">
        <v>24</v>
      </c>
      <c r="I3929">
        <v>5437</v>
      </c>
      <c r="J3929">
        <v>0</v>
      </c>
      <c r="K3929">
        <v>1</v>
      </c>
      <c r="L3929" t="s">
        <v>15568</v>
      </c>
      <c r="M3929" t="s">
        <v>39</v>
      </c>
      <c r="N3929" t="s">
        <v>23</v>
      </c>
      <c r="O3929" t="s">
        <v>56</v>
      </c>
      <c r="P3929" t="s">
        <v>26</v>
      </c>
      <c r="Q3929" t="s">
        <v>27</v>
      </c>
      <c r="R3929">
        <v>25.1</v>
      </c>
      <c r="S3929">
        <v>25.1</v>
      </c>
      <c r="T3929" t="s">
        <v>30</v>
      </c>
      <c r="U3929" t="s">
        <v>69</v>
      </c>
    </row>
    <row r="3930" spans="1:21">
      <c r="A3930" t="s">
        <v>9161</v>
      </c>
      <c r="B3930" s="2">
        <v>45579</v>
      </c>
      <c r="C3930" t="s">
        <v>33</v>
      </c>
      <c r="D3930">
        <v>67</v>
      </c>
      <c r="E3930" t="s">
        <v>39</v>
      </c>
      <c r="F3930">
        <v>0</v>
      </c>
      <c r="G3930">
        <v>3</v>
      </c>
      <c r="H3930" t="s">
        <v>24</v>
      </c>
      <c r="I3930">
        <v>3598</v>
      </c>
      <c r="J3930">
        <v>0</v>
      </c>
      <c r="K3930">
        <v>10</v>
      </c>
      <c r="L3930" t="s">
        <v>15568</v>
      </c>
      <c r="M3930" t="s">
        <v>23</v>
      </c>
      <c r="N3930" t="s">
        <v>23</v>
      </c>
      <c r="O3930" t="s">
        <v>25</v>
      </c>
      <c r="P3930" t="s">
        <v>26</v>
      </c>
      <c r="Q3930" t="s">
        <v>27</v>
      </c>
      <c r="R3930">
        <v>80.25</v>
      </c>
      <c r="S3930">
        <v>1117</v>
      </c>
      <c r="T3930" t="s">
        <v>30</v>
      </c>
      <c r="U3930" t="s">
        <v>69</v>
      </c>
    </row>
    <row r="3931" spans="1:21">
      <c r="A3931" t="s">
        <v>9163</v>
      </c>
      <c r="B3931" s="2">
        <v>45584</v>
      </c>
      <c r="C3931" t="s">
        <v>22</v>
      </c>
      <c r="D3931">
        <v>40</v>
      </c>
      <c r="E3931" t="s">
        <v>39</v>
      </c>
      <c r="F3931">
        <v>0</v>
      </c>
      <c r="G3931">
        <v>3</v>
      </c>
      <c r="H3931" t="s">
        <v>24</v>
      </c>
      <c r="I3931">
        <v>2966</v>
      </c>
      <c r="J3931">
        <v>0</v>
      </c>
      <c r="K3931">
        <v>10</v>
      </c>
      <c r="L3931" t="s">
        <v>97</v>
      </c>
      <c r="M3931" t="s">
        <v>23</v>
      </c>
      <c r="N3931" t="s">
        <v>23</v>
      </c>
      <c r="O3931" t="s">
        <v>25</v>
      </c>
      <c r="P3931" t="s">
        <v>26</v>
      </c>
      <c r="Q3931" t="s">
        <v>27</v>
      </c>
      <c r="R3931">
        <v>86.05</v>
      </c>
      <c r="S3931">
        <v>893.3</v>
      </c>
      <c r="T3931" t="s">
        <v>43</v>
      </c>
      <c r="U3931" t="s">
        <v>44</v>
      </c>
    </row>
    <row r="3932" spans="1:21">
      <c r="A3932" t="s">
        <v>9165</v>
      </c>
      <c r="B3932" s="2">
        <v>45341</v>
      </c>
      <c r="C3932" t="s">
        <v>33</v>
      </c>
      <c r="D3932">
        <v>33</v>
      </c>
      <c r="E3932" t="s">
        <v>39</v>
      </c>
      <c r="F3932">
        <v>0</v>
      </c>
      <c r="G3932">
        <v>3</v>
      </c>
      <c r="H3932" t="s">
        <v>24</v>
      </c>
      <c r="I3932">
        <v>4931</v>
      </c>
      <c r="J3932">
        <v>0</v>
      </c>
      <c r="K3932">
        <v>18</v>
      </c>
      <c r="L3932" t="s">
        <v>97</v>
      </c>
      <c r="M3932" t="s">
        <v>23</v>
      </c>
      <c r="N3932" t="s">
        <v>39</v>
      </c>
      <c r="P3932" t="s">
        <v>202</v>
      </c>
      <c r="Q3932" t="s">
        <v>27</v>
      </c>
      <c r="R3932">
        <v>20.149999999999999</v>
      </c>
      <c r="S3932">
        <v>551.95000000000005</v>
      </c>
      <c r="T3932" t="s">
        <v>36</v>
      </c>
      <c r="U3932" t="s">
        <v>46</v>
      </c>
    </row>
    <row r="3933" spans="1:21">
      <c r="A3933" t="s">
        <v>9167</v>
      </c>
      <c r="B3933" s="2">
        <v>43854</v>
      </c>
      <c r="C3933" t="s">
        <v>22</v>
      </c>
      <c r="D3933">
        <v>39</v>
      </c>
      <c r="E3933" t="s">
        <v>23</v>
      </c>
      <c r="F3933">
        <v>0</v>
      </c>
      <c r="G3933">
        <v>3</v>
      </c>
      <c r="H3933" t="s">
        <v>24</v>
      </c>
      <c r="I3933">
        <v>4146</v>
      </c>
      <c r="J3933">
        <v>0</v>
      </c>
      <c r="K3933">
        <v>67</v>
      </c>
      <c r="L3933" t="s">
        <v>316</v>
      </c>
      <c r="M3933" t="s">
        <v>23</v>
      </c>
      <c r="N3933" t="s">
        <v>23</v>
      </c>
      <c r="O3933" t="s">
        <v>25</v>
      </c>
      <c r="P3933" t="s">
        <v>202</v>
      </c>
      <c r="Q3933" t="s">
        <v>27</v>
      </c>
      <c r="R3933">
        <v>111.3</v>
      </c>
      <c r="S3933">
        <v>9441.18</v>
      </c>
      <c r="T3933" t="s">
        <v>36</v>
      </c>
      <c r="U3933" t="s">
        <v>46</v>
      </c>
    </row>
    <row r="3934" spans="1:21">
      <c r="A3934" t="s">
        <v>9169</v>
      </c>
      <c r="B3934" s="2">
        <v>45432</v>
      </c>
      <c r="C3934" t="s">
        <v>33</v>
      </c>
      <c r="D3934">
        <v>58</v>
      </c>
      <c r="E3934" t="s">
        <v>39</v>
      </c>
      <c r="F3934">
        <v>0</v>
      </c>
      <c r="G3934">
        <v>3</v>
      </c>
      <c r="H3934" t="s">
        <v>24</v>
      </c>
      <c r="I3934">
        <v>3968</v>
      </c>
      <c r="J3934">
        <v>0</v>
      </c>
      <c r="K3934">
        <v>15</v>
      </c>
      <c r="L3934" t="s">
        <v>15568</v>
      </c>
      <c r="M3934" t="s">
        <v>23</v>
      </c>
      <c r="N3934" t="s">
        <v>23</v>
      </c>
      <c r="O3934" t="s">
        <v>25</v>
      </c>
      <c r="P3934" t="s">
        <v>26</v>
      </c>
      <c r="Q3934" t="s">
        <v>27</v>
      </c>
      <c r="R3934">
        <v>101.25</v>
      </c>
      <c r="S3934">
        <v>1709.55</v>
      </c>
      <c r="T3934" t="s">
        <v>64</v>
      </c>
      <c r="U3934" t="s">
        <v>145</v>
      </c>
    </row>
    <row r="3935" spans="1:21">
      <c r="A3935" t="s">
        <v>9171</v>
      </c>
      <c r="B3935" s="2">
        <v>44682</v>
      </c>
      <c r="C3935" t="s">
        <v>33</v>
      </c>
      <c r="D3935">
        <v>43</v>
      </c>
      <c r="E3935" t="s">
        <v>39</v>
      </c>
      <c r="F3935">
        <v>0</v>
      </c>
      <c r="G3935">
        <v>3</v>
      </c>
      <c r="H3935" t="s">
        <v>24</v>
      </c>
      <c r="I3935">
        <v>2224</v>
      </c>
      <c r="J3935">
        <v>0</v>
      </c>
      <c r="K3935">
        <v>39</v>
      </c>
      <c r="L3935" t="s">
        <v>15568</v>
      </c>
      <c r="M3935" t="s">
        <v>23</v>
      </c>
      <c r="N3935" t="s">
        <v>23</v>
      </c>
      <c r="O3935" t="s">
        <v>25</v>
      </c>
      <c r="P3935" t="s">
        <v>164</v>
      </c>
      <c r="Q3935" t="s">
        <v>27</v>
      </c>
      <c r="R3935">
        <v>80.45</v>
      </c>
      <c r="S3935">
        <v>4155.1000000000004</v>
      </c>
      <c r="T3935" t="s">
        <v>64</v>
      </c>
      <c r="U3935" t="s">
        <v>145</v>
      </c>
    </row>
    <row r="3936" spans="1:21">
      <c r="A3936" t="s">
        <v>9173</v>
      </c>
      <c r="B3936" s="2">
        <v>45840</v>
      </c>
      <c r="C3936" t="s">
        <v>33</v>
      </c>
      <c r="D3936">
        <v>39</v>
      </c>
      <c r="E3936" t="s">
        <v>39</v>
      </c>
      <c r="F3936">
        <v>0</v>
      </c>
      <c r="G3936">
        <v>3</v>
      </c>
      <c r="H3936" t="s">
        <v>24</v>
      </c>
      <c r="I3936">
        <v>4063</v>
      </c>
      <c r="J3936">
        <v>0</v>
      </c>
      <c r="K3936">
        <v>1</v>
      </c>
      <c r="L3936" t="s">
        <v>15568</v>
      </c>
      <c r="M3936" t="s">
        <v>23</v>
      </c>
      <c r="N3936" t="s">
        <v>23</v>
      </c>
      <c r="O3936" t="s">
        <v>25</v>
      </c>
      <c r="P3936" t="s">
        <v>26</v>
      </c>
      <c r="Q3936" t="s">
        <v>27</v>
      </c>
      <c r="R3936">
        <v>70.599999999999994</v>
      </c>
      <c r="S3936">
        <v>97.72</v>
      </c>
      <c r="T3936" t="s">
        <v>30</v>
      </c>
      <c r="U3936" t="s">
        <v>69</v>
      </c>
    </row>
    <row r="3937" spans="1:21">
      <c r="A3937" t="s">
        <v>9174</v>
      </c>
      <c r="B3937" s="2">
        <v>45839</v>
      </c>
      <c r="C3937" t="s">
        <v>33</v>
      </c>
      <c r="D3937">
        <v>48</v>
      </c>
      <c r="E3937" t="s">
        <v>39</v>
      </c>
      <c r="F3937">
        <v>0</v>
      </c>
      <c r="G3937">
        <v>3</v>
      </c>
      <c r="H3937" t="s">
        <v>24</v>
      </c>
      <c r="I3937">
        <v>2075</v>
      </c>
      <c r="J3937">
        <v>0</v>
      </c>
      <c r="K3937">
        <v>1</v>
      </c>
      <c r="L3937" t="s">
        <v>15568</v>
      </c>
      <c r="M3937" t="s">
        <v>23</v>
      </c>
      <c r="N3937" t="s">
        <v>23</v>
      </c>
      <c r="O3937" t="s">
        <v>25</v>
      </c>
      <c r="P3937" t="s">
        <v>26</v>
      </c>
      <c r="Q3937" t="s">
        <v>27</v>
      </c>
      <c r="R3937">
        <v>81.099999999999994</v>
      </c>
      <c r="S3937">
        <v>103.96</v>
      </c>
      <c r="T3937" t="s">
        <v>30</v>
      </c>
      <c r="U3937" t="s">
        <v>106</v>
      </c>
    </row>
    <row r="3938" spans="1:21">
      <c r="A3938" t="s">
        <v>9176</v>
      </c>
      <c r="B3938" s="2">
        <v>44399</v>
      </c>
      <c r="C3938" t="s">
        <v>22</v>
      </c>
      <c r="D3938">
        <v>53</v>
      </c>
      <c r="E3938" t="s">
        <v>23</v>
      </c>
      <c r="F3938">
        <v>0</v>
      </c>
      <c r="G3938">
        <v>3</v>
      </c>
      <c r="H3938" t="s">
        <v>24</v>
      </c>
      <c r="I3938">
        <v>4639</v>
      </c>
      <c r="J3938">
        <v>1</v>
      </c>
      <c r="K3938">
        <v>49</v>
      </c>
      <c r="L3938" t="s">
        <v>142</v>
      </c>
      <c r="M3938" t="s">
        <v>23</v>
      </c>
      <c r="N3938" t="s">
        <v>23</v>
      </c>
      <c r="O3938" t="s">
        <v>25</v>
      </c>
      <c r="P3938" t="s">
        <v>26</v>
      </c>
      <c r="Q3938" t="s">
        <v>27</v>
      </c>
      <c r="R3938">
        <v>84.5</v>
      </c>
      <c r="S3938">
        <v>6195.25</v>
      </c>
      <c r="T3938" t="s">
        <v>30</v>
      </c>
      <c r="U3938" t="s">
        <v>106</v>
      </c>
    </row>
    <row r="3939" spans="1:21">
      <c r="A3939" t="s">
        <v>9178</v>
      </c>
      <c r="B3939" s="2">
        <v>45731</v>
      </c>
      <c r="C3939" t="s">
        <v>33</v>
      </c>
      <c r="D3939">
        <v>55</v>
      </c>
      <c r="E3939" t="s">
        <v>39</v>
      </c>
      <c r="F3939">
        <v>0</v>
      </c>
      <c r="G3939">
        <v>3</v>
      </c>
      <c r="H3939" t="s">
        <v>24</v>
      </c>
      <c r="I3939">
        <v>5180</v>
      </c>
      <c r="J3939">
        <v>0</v>
      </c>
      <c r="K3939">
        <v>5</v>
      </c>
      <c r="L3939" t="s">
        <v>15568</v>
      </c>
      <c r="M3939" t="s">
        <v>23</v>
      </c>
      <c r="N3939" t="s">
        <v>23</v>
      </c>
      <c r="O3939" t="s">
        <v>25</v>
      </c>
      <c r="P3939" t="s">
        <v>26</v>
      </c>
      <c r="Q3939" t="s">
        <v>27</v>
      </c>
      <c r="R3939">
        <v>100.5</v>
      </c>
      <c r="S3939">
        <v>655</v>
      </c>
      <c r="T3939" t="s">
        <v>30</v>
      </c>
      <c r="U3939" t="s">
        <v>69</v>
      </c>
    </row>
    <row r="3940" spans="1:21">
      <c r="A3940" t="s">
        <v>9180</v>
      </c>
      <c r="B3940" s="2">
        <v>45834</v>
      </c>
      <c r="C3940" t="s">
        <v>33</v>
      </c>
      <c r="D3940">
        <v>54</v>
      </c>
      <c r="E3940" t="s">
        <v>39</v>
      </c>
      <c r="F3940">
        <v>0</v>
      </c>
      <c r="G3940">
        <v>3</v>
      </c>
      <c r="H3940" t="s">
        <v>24</v>
      </c>
      <c r="I3940">
        <v>5512</v>
      </c>
      <c r="J3940">
        <v>0</v>
      </c>
      <c r="K3940">
        <v>2</v>
      </c>
      <c r="L3940" t="s">
        <v>48</v>
      </c>
      <c r="M3940" t="s">
        <v>23</v>
      </c>
      <c r="N3940" t="s">
        <v>23</v>
      </c>
      <c r="O3940" t="s">
        <v>25</v>
      </c>
      <c r="P3940" t="s">
        <v>26</v>
      </c>
      <c r="Q3940" t="s">
        <v>27</v>
      </c>
      <c r="R3940">
        <v>85.55</v>
      </c>
      <c r="S3940">
        <v>198.43</v>
      </c>
      <c r="T3940" t="s">
        <v>64</v>
      </c>
      <c r="U3940" t="s">
        <v>234</v>
      </c>
    </row>
    <row r="3941" spans="1:21">
      <c r="A3941" t="s">
        <v>9182</v>
      </c>
      <c r="B3941" s="2">
        <v>45861</v>
      </c>
      <c r="C3941" t="s">
        <v>22</v>
      </c>
      <c r="D3941">
        <v>78</v>
      </c>
      <c r="E3941" t="s">
        <v>39</v>
      </c>
      <c r="F3941">
        <v>0</v>
      </c>
      <c r="G3941">
        <v>3</v>
      </c>
      <c r="H3941" t="s">
        <v>24</v>
      </c>
      <c r="I3941">
        <v>5443</v>
      </c>
      <c r="J3941">
        <v>0</v>
      </c>
      <c r="K3941">
        <v>1</v>
      </c>
      <c r="L3941" t="s">
        <v>15568</v>
      </c>
      <c r="M3941" t="s">
        <v>23</v>
      </c>
      <c r="N3941" t="s">
        <v>23</v>
      </c>
      <c r="O3941" t="s">
        <v>25</v>
      </c>
      <c r="P3941" t="s">
        <v>26</v>
      </c>
      <c r="Q3941" t="s">
        <v>27</v>
      </c>
      <c r="R3941">
        <v>73.650000000000006</v>
      </c>
      <c r="S3941">
        <v>113.53</v>
      </c>
      <c r="T3941" t="s">
        <v>36</v>
      </c>
      <c r="U3941" t="s">
        <v>37</v>
      </c>
    </row>
    <row r="3942" spans="1:21">
      <c r="A3942" t="s">
        <v>9184</v>
      </c>
      <c r="B3942" s="2">
        <v>45642</v>
      </c>
      <c r="C3942" t="s">
        <v>33</v>
      </c>
      <c r="D3942">
        <v>80</v>
      </c>
      <c r="E3942" t="s">
        <v>39</v>
      </c>
      <c r="F3942">
        <v>2</v>
      </c>
      <c r="G3942">
        <v>3</v>
      </c>
      <c r="H3942" t="s">
        <v>24</v>
      </c>
      <c r="I3942">
        <v>5372</v>
      </c>
      <c r="J3942">
        <v>0</v>
      </c>
      <c r="K3942">
        <v>8</v>
      </c>
      <c r="L3942" t="s">
        <v>15568</v>
      </c>
      <c r="M3942" t="s">
        <v>23</v>
      </c>
      <c r="N3942" t="s">
        <v>23</v>
      </c>
      <c r="O3942" t="s">
        <v>56</v>
      </c>
      <c r="P3942" t="s">
        <v>26</v>
      </c>
      <c r="Q3942" t="s">
        <v>27</v>
      </c>
      <c r="R3942">
        <v>99.65</v>
      </c>
      <c r="S3942">
        <v>917.7</v>
      </c>
      <c r="T3942" t="s">
        <v>43</v>
      </c>
      <c r="U3942" t="s">
        <v>149</v>
      </c>
    </row>
    <row r="3943" spans="1:21">
      <c r="A3943" t="s">
        <v>9186</v>
      </c>
      <c r="B3943" s="2">
        <v>45766</v>
      </c>
      <c r="C3943" t="s">
        <v>22</v>
      </c>
      <c r="D3943">
        <v>31</v>
      </c>
      <c r="E3943" t="s">
        <v>23</v>
      </c>
      <c r="F3943">
        <v>0</v>
      </c>
      <c r="G3943">
        <v>3</v>
      </c>
      <c r="H3943" t="s">
        <v>24</v>
      </c>
      <c r="I3943">
        <v>3080</v>
      </c>
      <c r="J3943">
        <v>1</v>
      </c>
      <c r="K3943">
        <v>4</v>
      </c>
      <c r="L3943" t="s">
        <v>48</v>
      </c>
      <c r="M3943" t="s">
        <v>23</v>
      </c>
      <c r="N3943" t="s">
        <v>23</v>
      </c>
      <c r="O3943" t="s">
        <v>25</v>
      </c>
      <c r="P3943" t="s">
        <v>26</v>
      </c>
      <c r="Q3943" t="s">
        <v>84</v>
      </c>
      <c r="R3943">
        <v>80.599999999999994</v>
      </c>
      <c r="S3943">
        <v>376.35</v>
      </c>
      <c r="T3943" t="s">
        <v>30</v>
      </c>
      <c r="U3943" t="s">
        <v>106</v>
      </c>
    </row>
    <row r="3944" spans="1:21">
      <c r="A3944" t="s">
        <v>9188</v>
      </c>
      <c r="B3944" s="2">
        <v>45844</v>
      </c>
      <c r="C3944" t="s">
        <v>33</v>
      </c>
      <c r="D3944">
        <v>46</v>
      </c>
      <c r="E3944" t="s">
        <v>39</v>
      </c>
      <c r="F3944">
        <v>0</v>
      </c>
      <c r="G3944">
        <v>3</v>
      </c>
      <c r="H3944" t="s">
        <v>24</v>
      </c>
      <c r="I3944">
        <v>4939</v>
      </c>
      <c r="J3944">
        <v>0</v>
      </c>
      <c r="K3944">
        <v>1</v>
      </c>
      <c r="L3944" t="s">
        <v>48</v>
      </c>
      <c r="M3944" t="s">
        <v>23</v>
      </c>
      <c r="N3944" t="s">
        <v>39</v>
      </c>
      <c r="P3944" t="s">
        <v>26</v>
      </c>
      <c r="Q3944" t="s">
        <v>84</v>
      </c>
      <c r="R3944">
        <v>20.149999999999999</v>
      </c>
      <c r="S3944">
        <v>41.74</v>
      </c>
      <c r="T3944" t="s">
        <v>36</v>
      </c>
      <c r="U3944" t="s">
        <v>46</v>
      </c>
    </row>
    <row r="3945" spans="1:21">
      <c r="A3945" t="s">
        <v>9190</v>
      </c>
      <c r="B3945" s="2">
        <v>45859</v>
      </c>
      <c r="C3945" t="s">
        <v>22</v>
      </c>
      <c r="D3945">
        <v>42</v>
      </c>
      <c r="E3945" t="s">
        <v>23</v>
      </c>
      <c r="F3945">
        <v>0</v>
      </c>
      <c r="G3945">
        <v>3</v>
      </c>
      <c r="H3945" t="s">
        <v>24</v>
      </c>
      <c r="I3945">
        <v>5460</v>
      </c>
      <c r="J3945">
        <v>0</v>
      </c>
      <c r="K3945">
        <v>1</v>
      </c>
      <c r="L3945" t="s">
        <v>48</v>
      </c>
      <c r="M3945" t="s">
        <v>23</v>
      </c>
      <c r="N3945" t="s">
        <v>23</v>
      </c>
      <c r="O3945" t="s">
        <v>25</v>
      </c>
      <c r="P3945" t="s">
        <v>26</v>
      </c>
      <c r="Q3945" t="s">
        <v>27</v>
      </c>
      <c r="R3945">
        <v>90.75</v>
      </c>
      <c r="S3945">
        <v>113.81</v>
      </c>
      <c r="T3945" t="s">
        <v>36</v>
      </c>
      <c r="U3945" t="s">
        <v>46</v>
      </c>
    </row>
    <row r="3946" spans="1:21">
      <c r="A3946" t="s">
        <v>9192</v>
      </c>
      <c r="B3946" s="2">
        <v>45814</v>
      </c>
      <c r="C3946" t="s">
        <v>22</v>
      </c>
      <c r="D3946">
        <v>26</v>
      </c>
      <c r="E3946" t="s">
        <v>39</v>
      </c>
      <c r="F3946">
        <v>0</v>
      </c>
      <c r="G3946">
        <v>3</v>
      </c>
      <c r="H3946" t="s">
        <v>24</v>
      </c>
      <c r="I3946">
        <v>3620</v>
      </c>
      <c r="J3946">
        <v>0</v>
      </c>
      <c r="K3946">
        <v>2</v>
      </c>
      <c r="L3946" t="s">
        <v>48</v>
      </c>
      <c r="M3946" t="s">
        <v>39</v>
      </c>
      <c r="N3946" t="s">
        <v>23</v>
      </c>
      <c r="O3946" t="s">
        <v>49</v>
      </c>
      <c r="P3946" t="s">
        <v>26</v>
      </c>
      <c r="Q3946" t="s">
        <v>50</v>
      </c>
      <c r="R3946">
        <v>40.4</v>
      </c>
      <c r="S3946">
        <v>77.150000000000006</v>
      </c>
      <c r="T3946" t="s">
        <v>43</v>
      </c>
      <c r="U3946" t="s">
        <v>44</v>
      </c>
    </row>
    <row r="3947" spans="1:21">
      <c r="A3947" t="s">
        <v>9193</v>
      </c>
      <c r="B3947" s="2">
        <v>45796</v>
      </c>
      <c r="C3947" t="s">
        <v>33</v>
      </c>
      <c r="D3947">
        <v>34</v>
      </c>
      <c r="E3947" t="s">
        <v>39</v>
      </c>
      <c r="F3947">
        <v>0</v>
      </c>
      <c r="G3947">
        <v>3</v>
      </c>
      <c r="H3947" t="s">
        <v>24</v>
      </c>
      <c r="I3947">
        <v>4330</v>
      </c>
      <c r="J3947">
        <v>0</v>
      </c>
      <c r="K3947">
        <v>3</v>
      </c>
      <c r="L3947" t="s">
        <v>15568</v>
      </c>
      <c r="M3947" t="s">
        <v>23</v>
      </c>
      <c r="N3947" t="s">
        <v>23</v>
      </c>
      <c r="O3947" t="s">
        <v>25</v>
      </c>
      <c r="P3947" t="s">
        <v>26</v>
      </c>
      <c r="Q3947" t="s">
        <v>27</v>
      </c>
      <c r="R3947">
        <v>97.9</v>
      </c>
      <c r="S3947">
        <v>405.84</v>
      </c>
      <c r="T3947" t="s">
        <v>59</v>
      </c>
      <c r="U3947" t="s">
        <v>60</v>
      </c>
    </row>
    <row r="3948" spans="1:21">
      <c r="A3948" t="s">
        <v>9195</v>
      </c>
      <c r="B3948" s="2">
        <v>45368</v>
      </c>
      <c r="C3948" t="s">
        <v>22</v>
      </c>
      <c r="D3948">
        <v>40</v>
      </c>
      <c r="E3948" t="s">
        <v>23</v>
      </c>
      <c r="F3948">
        <v>0</v>
      </c>
      <c r="G3948">
        <v>3</v>
      </c>
      <c r="H3948" t="s">
        <v>24</v>
      </c>
      <c r="I3948">
        <v>5508</v>
      </c>
      <c r="J3948">
        <v>1</v>
      </c>
      <c r="K3948">
        <v>17</v>
      </c>
      <c r="L3948" t="s">
        <v>15568</v>
      </c>
      <c r="M3948" t="s">
        <v>23</v>
      </c>
      <c r="N3948" t="s">
        <v>23</v>
      </c>
      <c r="O3948" t="s">
        <v>56</v>
      </c>
      <c r="P3948" t="s">
        <v>26</v>
      </c>
      <c r="Q3948" t="s">
        <v>50</v>
      </c>
      <c r="R3948">
        <v>100.45</v>
      </c>
      <c r="S3948">
        <v>2101.5100000000002</v>
      </c>
      <c r="T3948" t="s">
        <v>30</v>
      </c>
      <c r="U3948" t="s">
        <v>106</v>
      </c>
    </row>
    <row r="3949" spans="1:21">
      <c r="A3949" t="s">
        <v>9197</v>
      </c>
      <c r="B3949" s="2">
        <v>45148</v>
      </c>
      <c r="C3949" t="s">
        <v>22</v>
      </c>
      <c r="D3949">
        <v>74</v>
      </c>
      <c r="E3949" t="s">
        <v>39</v>
      </c>
      <c r="F3949">
        <v>0</v>
      </c>
      <c r="G3949">
        <v>3</v>
      </c>
      <c r="H3949" t="s">
        <v>24</v>
      </c>
      <c r="I3949">
        <v>4287</v>
      </c>
      <c r="J3949">
        <v>0</v>
      </c>
      <c r="K3949">
        <v>24</v>
      </c>
      <c r="L3949" t="s">
        <v>15568</v>
      </c>
      <c r="M3949" t="s">
        <v>23</v>
      </c>
      <c r="N3949" t="s">
        <v>23</v>
      </c>
      <c r="O3949" t="s">
        <v>25</v>
      </c>
      <c r="P3949" t="s">
        <v>26</v>
      </c>
      <c r="Q3949" t="s">
        <v>27</v>
      </c>
      <c r="R3949">
        <v>101.25</v>
      </c>
      <c r="S3949">
        <v>3135.67</v>
      </c>
      <c r="T3949" t="s">
        <v>36</v>
      </c>
      <c r="U3949" t="s">
        <v>46</v>
      </c>
    </row>
    <row r="3950" spans="1:21">
      <c r="A3950" t="s">
        <v>9199</v>
      </c>
      <c r="B3950" s="2">
        <v>45781</v>
      </c>
      <c r="C3950" t="s">
        <v>22</v>
      </c>
      <c r="D3950">
        <v>65</v>
      </c>
      <c r="E3950" t="s">
        <v>39</v>
      </c>
      <c r="F3950">
        <v>0</v>
      </c>
      <c r="G3950">
        <v>3</v>
      </c>
      <c r="H3950" t="s">
        <v>24</v>
      </c>
      <c r="I3950">
        <v>5960</v>
      </c>
      <c r="J3950">
        <v>0</v>
      </c>
      <c r="K3950">
        <v>3</v>
      </c>
      <c r="L3950" t="s">
        <v>48</v>
      </c>
      <c r="M3950" t="s">
        <v>23</v>
      </c>
      <c r="N3950" t="s">
        <v>23</v>
      </c>
      <c r="O3950" t="s">
        <v>25</v>
      </c>
      <c r="P3950" t="s">
        <v>26</v>
      </c>
      <c r="Q3950" t="s">
        <v>27</v>
      </c>
      <c r="R3950">
        <v>105</v>
      </c>
      <c r="S3950">
        <v>400.74</v>
      </c>
      <c r="T3950" t="s">
        <v>36</v>
      </c>
      <c r="U3950" t="s">
        <v>46</v>
      </c>
    </row>
    <row r="3951" spans="1:21">
      <c r="A3951" t="s">
        <v>9201</v>
      </c>
      <c r="B3951" s="2">
        <v>44349</v>
      </c>
      <c r="C3951" t="s">
        <v>33</v>
      </c>
      <c r="D3951">
        <v>68</v>
      </c>
      <c r="E3951" t="s">
        <v>23</v>
      </c>
      <c r="F3951">
        <v>0</v>
      </c>
      <c r="G3951">
        <v>3</v>
      </c>
      <c r="H3951" t="s">
        <v>24</v>
      </c>
      <c r="I3951">
        <v>5813</v>
      </c>
      <c r="J3951">
        <v>1</v>
      </c>
      <c r="K3951">
        <v>50</v>
      </c>
      <c r="L3951" t="s">
        <v>142</v>
      </c>
      <c r="M3951" t="s">
        <v>23</v>
      </c>
      <c r="N3951" t="s">
        <v>23</v>
      </c>
      <c r="O3951" t="s">
        <v>25</v>
      </c>
      <c r="P3951" t="s">
        <v>26</v>
      </c>
      <c r="Q3951" t="s">
        <v>27</v>
      </c>
      <c r="R3951">
        <v>88.05</v>
      </c>
      <c r="S3951">
        <v>6323.35</v>
      </c>
      <c r="T3951" t="s">
        <v>30</v>
      </c>
      <c r="U3951" t="s">
        <v>69</v>
      </c>
    </row>
    <row r="3952" spans="1:21">
      <c r="A3952" t="s">
        <v>9203</v>
      </c>
      <c r="B3952" s="2">
        <v>45824</v>
      </c>
      <c r="C3952" t="s">
        <v>33</v>
      </c>
      <c r="D3952">
        <v>79</v>
      </c>
      <c r="E3952" t="s">
        <v>39</v>
      </c>
      <c r="F3952">
        <v>0</v>
      </c>
      <c r="G3952">
        <v>3</v>
      </c>
      <c r="H3952" t="s">
        <v>24</v>
      </c>
      <c r="I3952">
        <v>2176</v>
      </c>
      <c r="J3952">
        <v>0</v>
      </c>
      <c r="K3952">
        <v>2</v>
      </c>
      <c r="L3952" t="s">
        <v>15568</v>
      </c>
      <c r="M3952" t="s">
        <v>23</v>
      </c>
      <c r="N3952" t="s">
        <v>23</v>
      </c>
      <c r="O3952" t="s">
        <v>25</v>
      </c>
      <c r="P3952" t="s">
        <v>26</v>
      </c>
      <c r="Q3952" t="s">
        <v>27</v>
      </c>
      <c r="R3952">
        <v>80.75</v>
      </c>
      <c r="S3952">
        <v>169.67</v>
      </c>
      <c r="T3952" t="s">
        <v>30</v>
      </c>
      <c r="U3952" t="s">
        <v>69</v>
      </c>
    </row>
    <row r="3953" spans="1:21">
      <c r="A3953" t="s">
        <v>9205</v>
      </c>
      <c r="B3953" s="2">
        <v>45859</v>
      </c>
      <c r="C3953" t="s">
        <v>22</v>
      </c>
      <c r="D3953">
        <v>41</v>
      </c>
      <c r="E3953" t="s">
        <v>39</v>
      </c>
      <c r="F3953">
        <v>0</v>
      </c>
      <c r="G3953">
        <v>3</v>
      </c>
      <c r="H3953" t="s">
        <v>24</v>
      </c>
      <c r="I3953">
        <v>4212</v>
      </c>
      <c r="J3953">
        <v>0</v>
      </c>
      <c r="K3953">
        <v>1</v>
      </c>
      <c r="L3953" t="s">
        <v>48</v>
      </c>
      <c r="M3953" t="s">
        <v>23</v>
      </c>
      <c r="N3953" t="s">
        <v>23</v>
      </c>
      <c r="O3953" t="s">
        <v>49</v>
      </c>
      <c r="P3953" t="s">
        <v>26</v>
      </c>
      <c r="Q3953" t="s">
        <v>27</v>
      </c>
      <c r="R3953">
        <v>54.35</v>
      </c>
      <c r="S3953">
        <v>79.739999999999995</v>
      </c>
      <c r="T3953" t="s">
        <v>36</v>
      </c>
      <c r="U3953" t="s">
        <v>37</v>
      </c>
    </row>
    <row r="3954" spans="1:21">
      <c r="A3954" t="s">
        <v>9207</v>
      </c>
      <c r="B3954" s="2">
        <v>45397</v>
      </c>
      <c r="C3954" t="s">
        <v>22</v>
      </c>
      <c r="D3954">
        <v>30</v>
      </c>
      <c r="E3954" t="s">
        <v>39</v>
      </c>
      <c r="F3954">
        <v>0</v>
      </c>
      <c r="G3954">
        <v>3</v>
      </c>
      <c r="H3954" t="s">
        <v>24</v>
      </c>
      <c r="I3954">
        <v>5953</v>
      </c>
      <c r="J3954">
        <v>0</v>
      </c>
      <c r="K3954">
        <v>16</v>
      </c>
      <c r="L3954" t="s">
        <v>15568</v>
      </c>
      <c r="M3954" t="s">
        <v>23</v>
      </c>
      <c r="N3954" t="s">
        <v>23</v>
      </c>
      <c r="O3954" t="s">
        <v>25</v>
      </c>
      <c r="P3954" t="s">
        <v>26</v>
      </c>
      <c r="Q3954" t="s">
        <v>50</v>
      </c>
      <c r="R3954">
        <v>89.05</v>
      </c>
      <c r="S3954">
        <v>1639.96</v>
      </c>
      <c r="T3954" t="s">
        <v>30</v>
      </c>
      <c r="U3954" t="s">
        <v>69</v>
      </c>
    </row>
    <row r="3955" spans="1:21">
      <c r="A3955" t="s">
        <v>9209</v>
      </c>
      <c r="B3955" s="2">
        <v>45847</v>
      </c>
      <c r="C3955" t="s">
        <v>33</v>
      </c>
      <c r="D3955">
        <v>37</v>
      </c>
      <c r="E3955" t="s">
        <v>23</v>
      </c>
      <c r="F3955">
        <v>0</v>
      </c>
      <c r="G3955">
        <v>3</v>
      </c>
      <c r="H3955" t="s">
        <v>24</v>
      </c>
      <c r="I3955">
        <v>5075</v>
      </c>
      <c r="J3955">
        <v>1</v>
      </c>
      <c r="K3955">
        <v>1</v>
      </c>
      <c r="L3955" t="s">
        <v>48</v>
      </c>
      <c r="M3955" t="s">
        <v>23</v>
      </c>
      <c r="N3955" t="s">
        <v>23</v>
      </c>
      <c r="O3955" t="s">
        <v>25</v>
      </c>
      <c r="P3955" t="s">
        <v>26</v>
      </c>
      <c r="Q3955" t="s">
        <v>27</v>
      </c>
      <c r="R3955">
        <v>78.8</v>
      </c>
      <c r="S3955">
        <v>106.84</v>
      </c>
      <c r="T3955" t="s">
        <v>36</v>
      </c>
      <c r="U3955" t="s">
        <v>37</v>
      </c>
    </row>
    <row r="3956" spans="1:21">
      <c r="A3956" t="s">
        <v>9211</v>
      </c>
      <c r="B3956" s="2">
        <v>44526</v>
      </c>
      <c r="C3956" t="s">
        <v>22</v>
      </c>
      <c r="D3956">
        <v>55</v>
      </c>
      <c r="E3956" t="s">
        <v>39</v>
      </c>
      <c r="F3956">
        <v>0</v>
      </c>
      <c r="G3956">
        <v>3</v>
      </c>
      <c r="H3956" t="s">
        <v>24</v>
      </c>
      <c r="I3956">
        <v>5398</v>
      </c>
      <c r="J3956">
        <v>0</v>
      </c>
      <c r="K3956">
        <v>45</v>
      </c>
      <c r="L3956" t="s">
        <v>142</v>
      </c>
      <c r="M3956" t="s">
        <v>23</v>
      </c>
      <c r="N3956" t="s">
        <v>39</v>
      </c>
      <c r="P3956" t="s">
        <v>202</v>
      </c>
      <c r="Q3956" t="s">
        <v>27</v>
      </c>
      <c r="R3956">
        <v>20.399999999999999</v>
      </c>
      <c r="S3956">
        <v>2073.4499999999998</v>
      </c>
      <c r="T3956" t="s">
        <v>59</v>
      </c>
      <c r="U3956" t="s">
        <v>384</v>
      </c>
    </row>
    <row r="3957" spans="1:21">
      <c r="A3957" t="s">
        <v>9213</v>
      </c>
      <c r="B3957" s="2">
        <v>45728</v>
      </c>
      <c r="C3957" t="s">
        <v>33</v>
      </c>
      <c r="D3957">
        <v>49</v>
      </c>
      <c r="E3957" t="s">
        <v>39</v>
      </c>
      <c r="F3957">
        <v>0</v>
      </c>
      <c r="G3957">
        <v>3</v>
      </c>
      <c r="H3957" t="s">
        <v>24</v>
      </c>
      <c r="I3957">
        <v>4109</v>
      </c>
      <c r="J3957">
        <v>0</v>
      </c>
      <c r="K3957">
        <v>5</v>
      </c>
      <c r="L3957" t="s">
        <v>48</v>
      </c>
      <c r="M3957" t="s">
        <v>23</v>
      </c>
      <c r="N3957" t="s">
        <v>23</v>
      </c>
      <c r="O3957" t="s">
        <v>25</v>
      </c>
      <c r="P3957" t="s">
        <v>26</v>
      </c>
      <c r="Q3957" t="s">
        <v>27</v>
      </c>
      <c r="R3957">
        <v>85.2</v>
      </c>
      <c r="S3957">
        <v>647.25</v>
      </c>
      <c r="T3957" t="s">
        <v>36</v>
      </c>
      <c r="U3957" t="s">
        <v>37</v>
      </c>
    </row>
    <row r="3958" spans="1:21">
      <c r="A3958" t="s">
        <v>9215</v>
      </c>
      <c r="B3958" s="2">
        <v>45242</v>
      </c>
      <c r="C3958" t="s">
        <v>22</v>
      </c>
      <c r="D3958">
        <v>26</v>
      </c>
      <c r="E3958" t="s">
        <v>23</v>
      </c>
      <c r="F3958">
        <v>0</v>
      </c>
      <c r="G3958">
        <v>3</v>
      </c>
      <c r="H3958" t="s">
        <v>24</v>
      </c>
      <c r="I3958">
        <v>4123</v>
      </c>
      <c r="J3958">
        <v>1</v>
      </c>
      <c r="K3958">
        <v>21</v>
      </c>
      <c r="L3958" t="s">
        <v>15568</v>
      </c>
      <c r="M3958" t="s">
        <v>23</v>
      </c>
      <c r="N3958" t="s">
        <v>23</v>
      </c>
      <c r="O3958" t="s">
        <v>25</v>
      </c>
      <c r="P3958" t="s">
        <v>26</v>
      </c>
      <c r="Q3958" t="s">
        <v>27</v>
      </c>
      <c r="R3958">
        <v>111.2</v>
      </c>
      <c r="S3958">
        <v>3198.56</v>
      </c>
      <c r="T3958" t="s">
        <v>36</v>
      </c>
      <c r="U3958" t="s">
        <v>37</v>
      </c>
    </row>
    <row r="3959" spans="1:21">
      <c r="A3959" t="s">
        <v>9218</v>
      </c>
      <c r="B3959" s="2">
        <v>45645</v>
      </c>
      <c r="C3959" t="s">
        <v>33</v>
      </c>
      <c r="D3959">
        <v>24</v>
      </c>
      <c r="E3959" t="s">
        <v>23</v>
      </c>
      <c r="F3959">
        <v>0</v>
      </c>
      <c r="G3959">
        <v>3</v>
      </c>
      <c r="H3959" t="s">
        <v>24</v>
      </c>
      <c r="I3959">
        <v>2247</v>
      </c>
      <c r="J3959">
        <v>1</v>
      </c>
      <c r="K3959">
        <v>8</v>
      </c>
      <c r="L3959" t="s">
        <v>48</v>
      </c>
      <c r="M3959" t="s">
        <v>23</v>
      </c>
      <c r="N3959" t="s">
        <v>39</v>
      </c>
      <c r="P3959" t="s">
        <v>202</v>
      </c>
      <c r="Q3959" t="s">
        <v>50</v>
      </c>
      <c r="R3959">
        <v>19.75</v>
      </c>
      <c r="S3959">
        <v>514.04</v>
      </c>
      <c r="T3959" t="s">
        <v>59</v>
      </c>
      <c r="U3959" t="s">
        <v>384</v>
      </c>
    </row>
    <row r="3960" spans="1:21">
      <c r="A3960" t="s">
        <v>9220</v>
      </c>
      <c r="B3960" s="2">
        <v>45850</v>
      </c>
      <c r="C3960" t="s">
        <v>33</v>
      </c>
      <c r="D3960">
        <v>44</v>
      </c>
      <c r="E3960" t="s">
        <v>39</v>
      </c>
      <c r="F3960">
        <v>0</v>
      </c>
      <c r="G3960">
        <v>3</v>
      </c>
      <c r="H3960" t="s">
        <v>24</v>
      </c>
      <c r="I3960">
        <v>2850</v>
      </c>
      <c r="J3960">
        <v>0</v>
      </c>
      <c r="K3960">
        <v>1</v>
      </c>
      <c r="L3960" t="s">
        <v>48</v>
      </c>
      <c r="M3960" t="s">
        <v>23</v>
      </c>
      <c r="N3960" t="s">
        <v>23</v>
      </c>
      <c r="O3960" t="s">
        <v>25</v>
      </c>
      <c r="P3960" t="s">
        <v>26</v>
      </c>
      <c r="Q3960" t="s">
        <v>50</v>
      </c>
      <c r="R3960">
        <v>85.8</v>
      </c>
      <c r="S3960">
        <v>120.27</v>
      </c>
      <c r="T3960" t="s">
        <v>30</v>
      </c>
      <c r="U3960" t="s">
        <v>69</v>
      </c>
    </row>
    <row r="3961" spans="1:21">
      <c r="A3961" t="s">
        <v>9222</v>
      </c>
      <c r="B3961" s="2">
        <v>45510</v>
      </c>
      <c r="C3961" t="s">
        <v>33</v>
      </c>
      <c r="D3961">
        <v>30</v>
      </c>
      <c r="E3961" t="s">
        <v>39</v>
      </c>
      <c r="F3961">
        <v>0</v>
      </c>
      <c r="G3961">
        <v>3</v>
      </c>
      <c r="H3961" t="s">
        <v>24</v>
      </c>
      <c r="I3961">
        <v>4741</v>
      </c>
      <c r="J3961">
        <v>0</v>
      </c>
      <c r="K3961">
        <v>12</v>
      </c>
      <c r="L3961" t="s">
        <v>97</v>
      </c>
      <c r="M3961" t="s">
        <v>23</v>
      </c>
      <c r="N3961" t="s">
        <v>23</v>
      </c>
      <c r="O3961" t="s">
        <v>25</v>
      </c>
      <c r="P3961" t="s">
        <v>26</v>
      </c>
      <c r="Q3961" t="s">
        <v>27</v>
      </c>
      <c r="R3961">
        <v>78.099999999999994</v>
      </c>
      <c r="S3961">
        <v>1457.9</v>
      </c>
      <c r="T3961" t="s">
        <v>36</v>
      </c>
      <c r="U3961" t="s">
        <v>46</v>
      </c>
    </row>
    <row r="3962" spans="1:21">
      <c r="A3962" t="s">
        <v>9225</v>
      </c>
      <c r="B3962" s="2">
        <v>45314</v>
      </c>
      <c r="C3962" t="s">
        <v>22</v>
      </c>
      <c r="D3962">
        <v>32</v>
      </c>
      <c r="E3962" t="s">
        <v>39</v>
      </c>
      <c r="F3962">
        <v>0</v>
      </c>
      <c r="G3962">
        <v>3</v>
      </c>
      <c r="H3962" t="s">
        <v>24</v>
      </c>
      <c r="I3962">
        <v>2251</v>
      </c>
      <c r="J3962">
        <v>0</v>
      </c>
      <c r="K3962">
        <v>19</v>
      </c>
      <c r="L3962" t="s">
        <v>97</v>
      </c>
      <c r="M3962" t="s">
        <v>23</v>
      </c>
      <c r="N3962" t="s">
        <v>23</v>
      </c>
      <c r="O3962" t="s">
        <v>25</v>
      </c>
      <c r="P3962" t="s">
        <v>26</v>
      </c>
      <c r="Q3962" t="s">
        <v>50</v>
      </c>
      <c r="R3962">
        <v>73.849999999999994</v>
      </c>
      <c r="S3962">
        <v>1588.51</v>
      </c>
      <c r="T3962" t="s">
        <v>36</v>
      </c>
      <c r="U3962" t="s">
        <v>46</v>
      </c>
    </row>
    <row r="3963" spans="1:21">
      <c r="A3963" t="s">
        <v>9227</v>
      </c>
      <c r="B3963" s="2">
        <v>45862</v>
      </c>
      <c r="C3963" t="s">
        <v>33</v>
      </c>
      <c r="D3963">
        <v>47</v>
      </c>
      <c r="E3963" t="s">
        <v>39</v>
      </c>
      <c r="F3963">
        <v>0</v>
      </c>
      <c r="G3963">
        <v>3</v>
      </c>
      <c r="H3963" t="s">
        <v>24</v>
      </c>
      <c r="I3963">
        <v>5828</v>
      </c>
      <c r="J3963">
        <v>0</v>
      </c>
      <c r="K3963">
        <v>1</v>
      </c>
      <c r="L3963" t="s">
        <v>48</v>
      </c>
      <c r="M3963" t="s">
        <v>23</v>
      </c>
      <c r="N3963" t="s">
        <v>23</v>
      </c>
      <c r="O3963" t="s">
        <v>49</v>
      </c>
      <c r="P3963" t="s">
        <v>26</v>
      </c>
      <c r="Q3963" t="s">
        <v>27</v>
      </c>
      <c r="R3963">
        <v>45.15</v>
      </c>
      <c r="S3963">
        <v>76.069999999999993</v>
      </c>
      <c r="T3963" t="s">
        <v>36</v>
      </c>
      <c r="U3963" t="s">
        <v>46</v>
      </c>
    </row>
    <row r="3964" spans="1:21">
      <c r="A3964" t="s">
        <v>9229</v>
      </c>
      <c r="B3964" s="2">
        <v>45188</v>
      </c>
      <c r="C3964" t="s">
        <v>22</v>
      </c>
      <c r="D3964">
        <v>29</v>
      </c>
      <c r="E3964" t="s">
        <v>39</v>
      </c>
      <c r="F3964">
        <v>0</v>
      </c>
      <c r="G3964">
        <v>3</v>
      </c>
      <c r="H3964" t="s">
        <v>24</v>
      </c>
      <c r="I3964">
        <v>5897</v>
      </c>
      <c r="J3964">
        <v>0</v>
      </c>
      <c r="K3964">
        <v>23</v>
      </c>
      <c r="L3964" t="s">
        <v>15568</v>
      </c>
      <c r="M3964" t="s">
        <v>23</v>
      </c>
      <c r="N3964" t="s">
        <v>23</v>
      </c>
      <c r="O3964" t="s">
        <v>56</v>
      </c>
      <c r="P3964" t="s">
        <v>26</v>
      </c>
      <c r="Q3964" t="s">
        <v>27</v>
      </c>
      <c r="R3964">
        <v>74.95</v>
      </c>
      <c r="S3964">
        <v>2372.85</v>
      </c>
      <c r="T3964" t="s">
        <v>30</v>
      </c>
      <c r="U3964" t="s">
        <v>69</v>
      </c>
    </row>
    <row r="3965" spans="1:21">
      <c r="A3965" t="s">
        <v>9231</v>
      </c>
      <c r="B3965" s="2">
        <v>45863</v>
      </c>
      <c r="C3965" t="s">
        <v>22</v>
      </c>
      <c r="D3965">
        <v>48</v>
      </c>
      <c r="E3965" t="s">
        <v>23</v>
      </c>
      <c r="F3965">
        <v>0</v>
      </c>
      <c r="G3965">
        <v>3</v>
      </c>
      <c r="H3965" t="s">
        <v>24</v>
      </c>
      <c r="I3965">
        <v>5753</v>
      </c>
      <c r="J3965">
        <v>1</v>
      </c>
      <c r="K3965">
        <v>1</v>
      </c>
      <c r="L3965" t="s">
        <v>48</v>
      </c>
      <c r="M3965" t="s">
        <v>23</v>
      </c>
      <c r="N3965" t="s">
        <v>23</v>
      </c>
      <c r="O3965" t="s">
        <v>25</v>
      </c>
      <c r="P3965" t="s">
        <v>26</v>
      </c>
      <c r="Q3965" t="s">
        <v>27</v>
      </c>
      <c r="R3965">
        <v>68.5</v>
      </c>
      <c r="S3965">
        <v>99.12</v>
      </c>
      <c r="T3965" t="s">
        <v>30</v>
      </c>
      <c r="U3965" t="s">
        <v>106</v>
      </c>
    </row>
    <row r="3966" spans="1:21">
      <c r="A3966" t="s">
        <v>9234</v>
      </c>
      <c r="B3966" s="2">
        <v>45488</v>
      </c>
      <c r="C3966" t="s">
        <v>22</v>
      </c>
      <c r="D3966">
        <v>39</v>
      </c>
      <c r="E3966" t="s">
        <v>23</v>
      </c>
      <c r="F3966">
        <v>0</v>
      </c>
      <c r="G3966">
        <v>3</v>
      </c>
      <c r="H3966" t="s">
        <v>24</v>
      </c>
      <c r="I3966">
        <v>4800</v>
      </c>
      <c r="J3966">
        <v>1</v>
      </c>
      <c r="K3966">
        <v>13</v>
      </c>
      <c r="L3966" t="s">
        <v>97</v>
      </c>
      <c r="M3966" t="s">
        <v>23</v>
      </c>
      <c r="N3966" t="s">
        <v>23</v>
      </c>
      <c r="O3966" t="s">
        <v>56</v>
      </c>
      <c r="P3966" t="s">
        <v>202</v>
      </c>
      <c r="Q3966" t="s">
        <v>50</v>
      </c>
      <c r="R3966">
        <v>75.3</v>
      </c>
      <c r="S3966">
        <v>1525.31</v>
      </c>
      <c r="T3966" t="s">
        <v>64</v>
      </c>
      <c r="U3966" t="s">
        <v>234</v>
      </c>
    </row>
    <row r="3967" spans="1:21">
      <c r="A3967" t="s">
        <v>9236</v>
      </c>
      <c r="B3967" s="2">
        <v>45247</v>
      </c>
      <c r="C3967" t="s">
        <v>33</v>
      </c>
      <c r="D3967">
        <v>20</v>
      </c>
      <c r="E3967" t="s">
        <v>39</v>
      </c>
      <c r="F3967">
        <v>0</v>
      </c>
      <c r="G3967">
        <v>3</v>
      </c>
      <c r="H3967" t="s">
        <v>24</v>
      </c>
      <c r="I3967">
        <v>4321</v>
      </c>
      <c r="J3967">
        <v>0</v>
      </c>
      <c r="K3967">
        <v>21</v>
      </c>
      <c r="L3967" t="s">
        <v>15568</v>
      </c>
      <c r="M3967" t="s">
        <v>23</v>
      </c>
      <c r="N3967" t="s">
        <v>23</v>
      </c>
      <c r="O3967" t="s">
        <v>25</v>
      </c>
      <c r="P3967" t="s">
        <v>26</v>
      </c>
      <c r="Q3967" t="s">
        <v>27</v>
      </c>
      <c r="R3967">
        <v>97.35</v>
      </c>
      <c r="S3967">
        <v>2309.7600000000002</v>
      </c>
      <c r="T3967" t="s">
        <v>43</v>
      </c>
      <c r="U3967" t="s">
        <v>149</v>
      </c>
    </row>
    <row r="3968" spans="1:21">
      <c r="A3968" t="s">
        <v>9238</v>
      </c>
      <c r="B3968" s="2">
        <v>45514</v>
      </c>
      <c r="C3968" t="s">
        <v>33</v>
      </c>
      <c r="D3968">
        <v>63</v>
      </c>
      <c r="E3968" t="s">
        <v>39</v>
      </c>
      <c r="F3968">
        <v>1</v>
      </c>
      <c r="G3968">
        <v>3</v>
      </c>
      <c r="H3968" t="s">
        <v>24</v>
      </c>
      <c r="I3968">
        <v>4162</v>
      </c>
      <c r="J3968">
        <v>0</v>
      </c>
      <c r="K3968">
        <v>12</v>
      </c>
      <c r="L3968" t="s">
        <v>15568</v>
      </c>
      <c r="M3968" t="s">
        <v>23</v>
      </c>
      <c r="N3968" t="s">
        <v>23</v>
      </c>
      <c r="O3968" t="s">
        <v>49</v>
      </c>
      <c r="P3968" t="s">
        <v>26</v>
      </c>
      <c r="Q3968" t="s">
        <v>27</v>
      </c>
      <c r="R3968">
        <v>44.55</v>
      </c>
      <c r="S3968">
        <v>524.30999999999995</v>
      </c>
      <c r="T3968" t="s">
        <v>59</v>
      </c>
      <c r="U3968" t="s">
        <v>241</v>
      </c>
    </row>
    <row r="3969" spans="1:21">
      <c r="A3969" t="s">
        <v>9240</v>
      </c>
      <c r="B3969" s="2">
        <v>44914</v>
      </c>
      <c r="C3969" t="s">
        <v>33</v>
      </c>
      <c r="D3969">
        <v>33</v>
      </c>
      <c r="E3969" t="s">
        <v>23</v>
      </c>
      <c r="F3969">
        <v>0</v>
      </c>
      <c r="G3969">
        <v>3</v>
      </c>
      <c r="H3969" t="s">
        <v>24</v>
      </c>
      <c r="I3969">
        <v>5247</v>
      </c>
      <c r="J3969">
        <v>1</v>
      </c>
      <c r="K3969">
        <v>32</v>
      </c>
      <c r="L3969" t="s">
        <v>15568</v>
      </c>
      <c r="M3969" t="s">
        <v>23</v>
      </c>
      <c r="N3969" t="s">
        <v>23</v>
      </c>
      <c r="O3969" t="s">
        <v>25</v>
      </c>
      <c r="P3969" t="s">
        <v>26</v>
      </c>
      <c r="Q3969" t="s">
        <v>27</v>
      </c>
      <c r="R3969">
        <v>93.2</v>
      </c>
      <c r="S3969">
        <v>3992.8</v>
      </c>
      <c r="T3969" t="s">
        <v>30</v>
      </c>
      <c r="U3969" t="s">
        <v>69</v>
      </c>
    </row>
    <row r="3970" spans="1:21">
      <c r="A3970" t="s">
        <v>9242</v>
      </c>
      <c r="B3970" s="2">
        <v>45514</v>
      </c>
      <c r="C3970" t="s">
        <v>33</v>
      </c>
      <c r="D3970">
        <v>69</v>
      </c>
      <c r="E3970" t="s">
        <v>23</v>
      </c>
      <c r="F3970">
        <v>0</v>
      </c>
      <c r="G3970">
        <v>3</v>
      </c>
      <c r="H3970" t="s">
        <v>24</v>
      </c>
      <c r="I3970">
        <v>2709</v>
      </c>
      <c r="J3970">
        <v>1</v>
      </c>
      <c r="K3970">
        <v>12</v>
      </c>
      <c r="L3970" t="s">
        <v>97</v>
      </c>
      <c r="M3970" t="s">
        <v>23</v>
      </c>
      <c r="N3970" t="s">
        <v>23</v>
      </c>
      <c r="O3970" t="s">
        <v>25</v>
      </c>
      <c r="P3970" t="s">
        <v>26</v>
      </c>
      <c r="Q3970" t="s">
        <v>27</v>
      </c>
      <c r="R3970">
        <v>98.1</v>
      </c>
      <c r="S3970">
        <v>1378.7</v>
      </c>
      <c r="T3970" t="s">
        <v>64</v>
      </c>
      <c r="U3970" t="s">
        <v>73</v>
      </c>
    </row>
    <row r="3971" spans="1:21">
      <c r="A3971" t="s">
        <v>9244</v>
      </c>
      <c r="B3971" s="2">
        <v>45831</v>
      </c>
      <c r="C3971" t="s">
        <v>22</v>
      </c>
      <c r="D3971">
        <v>67</v>
      </c>
      <c r="E3971" t="s">
        <v>39</v>
      </c>
      <c r="F3971">
        <v>0</v>
      </c>
      <c r="G3971">
        <v>3</v>
      </c>
      <c r="H3971" t="s">
        <v>24</v>
      </c>
      <c r="I3971">
        <v>4486</v>
      </c>
      <c r="J3971">
        <v>0</v>
      </c>
      <c r="K3971">
        <v>2</v>
      </c>
      <c r="L3971" t="s">
        <v>48</v>
      </c>
      <c r="M3971" t="s">
        <v>23</v>
      </c>
      <c r="N3971" t="s">
        <v>23</v>
      </c>
      <c r="O3971" t="s">
        <v>25</v>
      </c>
      <c r="P3971" t="s">
        <v>26</v>
      </c>
      <c r="Q3971" t="s">
        <v>50</v>
      </c>
      <c r="R3971">
        <v>95.1</v>
      </c>
      <c r="S3971">
        <v>206.17</v>
      </c>
      <c r="T3971" t="s">
        <v>43</v>
      </c>
      <c r="U3971" t="s">
        <v>1397</v>
      </c>
    </row>
    <row r="3972" spans="1:21">
      <c r="A3972" t="s">
        <v>9246</v>
      </c>
      <c r="B3972" s="2">
        <v>45861</v>
      </c>
      <c r="C3972" t="s">
        <v>33</v>
      </c>
      <c r="D3972">
        <v>76</v>
      </c>
      <c r="E3972" t="s">
        <v>23</v>
      </c>
      <c r="F3972">
        <v>0</v>
      </c>
      <c r="G3972">
        <v>3</v>
      </c>
      <c r="H3972" t="s">
        <v>24</v>
      </c>
      <c r="I3972">
        <v>3817</v>
      </c>
      <c r="J3972">
        <v>1</v>
      </c>
      <c r="K3972">
        <v>1</v>
      </c>
      <c r="L3972" t="s">
        <v>48</v>
      </c>
      <c r="M3972" t="s">
        <v>23</v>
      </c>
      <c r="N3972" t="s">
        <v>39</v>
      </c>
      <c r="P3972" t="s">
        <v>26</v>
      </c>
      <c r="Q3972" t="s">
        <v>50</v>
      </c>
      <c r="R3972">
        <v>20.85</v>
      </c>
      <c r="S3972">
        <v>43.71</v>
      </c>
      <c r="T3972" t="s">
        <v>36</v>
      </c>
      <c r="U3972" t="s">
        <v>46</v>
      </c>
    </row>
    <row r="3973" spans="1:21">
      <c r="A3973" t="s">
        <v>9248</v>
      </c>
      <c r="B3973" s="2">
        <v>45707</v>
      </c>
      <c r="C3973" t="s">
        <v>22</v>
      </c>
      <c r="D3973">
        <v>80</v>
      </c>
      <c r="E3973" t="s">
        <v>23</v>
      </c>
      <c r="F3973">
        <v>0</v>
      </c>
      <c r="G3973">
        <v>3</v>
      </c>
      <c r="H3973" t="s">
        <v>24</v>
      </c>
      <c r="I3973">
        <v>5750</v>
      </c>
      <c r="J3973">
        <v>0</v>
      </c>
      <c r="K3973">
        <v>6</v>
      </c>
      <c r="L3973" t="s">
        <v>48</v>
      </c>
      <c r="M3973" t="s">
        <v>23</v>
      </c>
      <c r="N3973" t="s">
        <v>23</v>
      </c>
      <c r="O3973" t="s">
        <v>25</v>
      </c>
      <c r="P3973" t="s">
        <v>26</v>
      </c>
      <c r="Q3973" t="s">
        <v>27</v>
      </c>
      <c r="R3973">
        <v>95.75</v>
      </c>
      <c r="S3973">
        <v>861.15</v>
      </c>
      <c r="T3973" t="s">
        <v>30</v>
      </c>
      <c r="U3973" t="s">
        <v>69</v>
      </c>
    </row>
    <row r="3974" spans="1:21">
      <c r="A3974" t="s">
        <v>9250</v>
      </c>
      <c r="B3974" s="2">
        <v>45855</v>
      </c>
      <c r="C3974" t="s">
        <v>22</v>
      </c>
      <c r="D3974">
        <v>69</v>
      </c>
      <c r="E3974" t="s">
        <v>23</v>
      </c>
      <c r="F3974">
        <v>0</v>
      </c>
      <c r="G3974">
        <v>3</v>
      </c>
      <c r="H3974" t="s">
        <v>24</v>
      </c>
      <c r="I3974">
        <v>4094</v>
      </c>
      <c r="J3974">
        <v>1</v>
      </c>
      <c r="K3974">
        <v>1</v>
      </c>
      <c r="L3974" t="s">
        <v>48</v>
      </c>
      <c r="M3974" t="s">
        <v>23</v>
      </c>
      <c r="N3974" t="s">
        <v>23</v>
      </c>
      <c r="O3974" t="s">
        <v>25</v>
      </c>
      <c r="P3974" t="s">
        <v>26</v>
      </c>
      <c r="Q3974" t="s">
        <v>27</v>
      </c>
      <c r="R3974">
        <v>70</v>
      </c>
      <c r="S3974">
        <v>99.15</v>
      </c>
      <c r="T3974" t="s">
        <v>43</v>
      </c>
      <c r="U3974" t="s">
        <v>44</v>
      </c>
    </row>
    <row r="3975" spans="1:21">
      <c r="A3975" t="s">
        <v>9251</v>
      </c>
      <c r="B3975" s="2">
        <v>45784</v>
      </c>
      <c r="C3975" t="s">
        <v>22</v>
      </c>
      <c r="D3975">
        <v>41</v>
      </c>
      <c r="E3975" t="s">
        <v>39</v>
      </c>
      <c r="F3975">
        <v>0</v>
      </c>
      <c r="G3975">
        <v>3</v>
      </c>
      <c r="H3975" t="s">
        <v>24</v>
      </c>
      <c r="I3975">
        <v>2450</v>
      </c>
      <c r="J3975">
        <v>0</v>
      </c>
      <c r="K3975">
        <v>3</v>
      </c>
      <c r="L3975" t="s">
        <v>15568</v>
      </c>
      <c r="M3975" t="s">
        <v>23</v>
      </c>
      <c r="N3975" t="s">
        <v>23</v>
      </c>
      <c r="O3975" t="s">
        <v>49</v>
      </c>
      <c r="P3975" t="s">
        <v>26</v>
      </c>
      <c r="Q3975" t="s">
        <v>27</v>
      </c>
      <c r="R3975">
        <v>45.35</v>
      </c>
      <c r="S3975">
        <v>250.94</v>
      </c>
      <c r="T3975" t="s">
        <v>43</v>
      </c>
      <c r="U3975" t="s">
        <v>44</v>
      </c>
    </row>
    <row r="3976" spans="1:21">
      <c r="A3976" t="s">
        <v>9253</v>
      </c>
      <c r="B3976" s="2">
        <v>45820</v>
      </c>
      <c r="C3976" t="s">
        <v>22</v>
      </c>
      <c r="D3976">
        <v>26</v>
      </c>
      <c r="E3976" t="s">
        <v>39</v>
      </c>
      <c r="F3976">
        <v>0</v>
      </c>
      <c r="G3976">
        <v>3</v>
      </c>
      <c r="H3976" t="s">
        <v>24</v>
      </c>
      <c r="I3976">
        <v>3051</v>
      </c>
      <c r="J3976">
        <v>0</v>
      </c>
      <c r="K3976">
        <v>2</v>
      </c>
      <c r="L3976" t="s">
        <v>15568</v>
      </c>
      <c r="M3976" t="s">
        <v>23</v>
      </c>
      <c r="N3976" t="s">
        <v>23</v>
      </c>
      <c r="O3976" t="s">
        <v>25</v>
      </c>
      <c r="P3976" t="s">
        <v>26</v>
      </c>
      <c r="Q3976" t="s">
        <v>27</v>
      </c>
      <c r="R3976">
        <v>82</v>
      </c>
      <c r="S3976">
        <v>267.01</v>
      </c>
      <c r="T3976" t="s">
        <v>30</v>
      </c>
      <c r="U3976" t="s">
        <v>69</v>
      </c>
    </row>
    <row r="3977" spans="1:21">
      <c r="A3977" t="s">
        <v>9255</v>
      </c>
      <c r="B3977" s="2">
        <v>45787</v>
      </c>
      <c r="C3977" t="s">
        <v>33</v>
      </c>
      <c r="D3977">
        <v>42</v>
      </c>
      <c r="E3977" t="s">
        <v>39</v>
      </c>
      <c r="F3977">
        <v>0</v>
      </c>
      <c r="G3977">
        <v>3</v>
      </c>
      <c r="H3977" t="s">
        <v>24</v>
      </c>
      <c r="I3977">
        <v>2054</v>
      </c>
      <c r="J3977">
        <v>0</v>
      </c>
      <c r="K3977">
        <v>3</v>
      </c>
      <c r="L3977" t="s">
        <v>15568</v>
      </c>
      <c r="M3977" t="s">
        <v>23</v>
      </c>
      <c r="N3977" t="s">
        <v>23</v>
      </c>
      <c r="O3977" t="s">
        <v>25</v>
      </c>
      <c r="P3977" t="s">
        <v>26</v>
      </c>
      <c r="Q3977" t="s">
        <v>27</v>
      </c>
      <c r="R3977">
        <v>74.400000000000006</v>
      </c>
      <c r="S3977">
        <v>287.26</v>
      </c>
      <c r="T3977" t="s">
        <v>43</v>
      </c>
      <c r="U3977" t="s">
        <v>44</v>
      </c>
    </row>
    <row r="3978" spans="1:21">
      <c r="A3978" t="s">
        <v>9257</v>
      </c>
      <c r="B3978" s="2">
        <v>45737</v>
      </c>
      <c r="C3978" t="s">
        <v>33</v>
      </c>
      <c r="D3978">
        <v>32</v>
      </c>
      <c r="E3978" t="s">
        <v>39</v>
      </c>
      <c r="F3978">
        <v>0</v>
      </c>
      <c r="G3978">
        <v>3</v>
      </c>
      <c r="H3978" t="s">
        <v>24</v>
      </c>
      <c r="I3978">
        <v>3937</v>
      </c>
      <c r="J3978">
        <v>0</v>
      </c>
      <c r="K3978">
        <v>5</v>
      </c>
      <c r="L3978" t="s">
        <v>48</v>
      </c>
      <c r="M3978" t="s">
        <v>23</v>
      </c>
      <c r="N3978" t="s">
        <v>23</v>
      </c>
      <c r="O3978" t="s">
        <v>25</v>
      </c>
      <c r="P3978" t="s">
        <v>26</v>
      </c>
      <c r="Q3978" t="s">
        <v>27</v>
      </c>
      <c r="R3978">
        <v>80</v>
      </c>
      <c r="S3978">
        <v>602.45000000000005</v>
      </c>
      <c r="T3978" t="s">
        <v>30</v>
      </c>
      <c r="U3978" t="s">
        <v>69</v>
      </c>
    </row>
    <row r="3979" spans="1:21">
      <c r="A3979" t="s">
        <v>9259</v>
      </c>
      <c r="B3979" s="2">
        <v>44758</v>
      </c>
      <c r="C3979" t="s">
        <v>33</v>
      </c>
      <c r="D3979">
        <v>26</v>
      </c>
      <c r="E3979" t="s">
        <v>23</v>
      </c>
      <c r="F3979">
        <v>0</v>
      </c>
      <c r="G3979">
        <v>3</v>
      </c>
      <c r="H3979" t="s">
        <v>24</v>
      </c>
      <c r="I3979">
        <v>3982</v>
      </c>
      <c r="J3979">
        <v>0</v>
      </c>
      <c r="K3979">
        <v>37</v>
      </c>
      <c r="L3979" t="s">
        <v>15568</v>
      </c>
      <c r="M3979" t="s">
        <v>23</v>
      </c>
      <c r="N3979" t="s">
        <v>23</v>
      </c>
      <c r="O3979" t="s">
        <v>25</v>
      </c>
      <c r="P3979" t="s">
        <v>26</v>
      </c>
      <c r="Q3979" t="s">
        <v>50</v>
      </c>
      <c r="R3979">
        <v>78.95</v>
      </c>
      <c r="S3979">
        <v>4226.78</v>
      </c>
      <c r="T3979" t="s">
        <v>30</v>
      </c>
      <c r="U3979" t="s">
        <v>103</v>
      </c>
    </row>
    <row r="3980" spans="1:21">
      <c r="A3980" t="s">
        <v>9261</v>
      </c>
      <c r="B3980" s="2">
        <v>45516</v>
      </c>
      <c r="C3980" t="s">
        <v>33</v>
      </c>
      <c r="D3980">
        <v>62</v>
      </c>
      <c r="E3980" t="s">
        <v>39</v>
      </c>
      <c r="F3980">
        <v>0</v>
      </c>
      <c r="G3980">
        <v>3</v>
      </c>
      <c r="H3980" t="s">
        <v>24</v>
      </c>
      <c r="I3980">
        <v>5671</v>
      </c>
      <c r="J3980">
        <v>0</v>
      </c>
      <c r="K3980">
        <v>12</v>
      </c>
      <c r="L3980" t="s">
        <v>97</v>
      </c>
      <c r="M3980" t="s">
        <v>23</v>
      </c>
      <c r="N3980" t="s">
        <v>23</v>
      </c>
      <c r="O3980" t="s">
        <v>25</v>
      </c>
      <c r="P3980" t="s">
        <v>26</v>
      </c>
      <c r="Q3980" t="s">
        <v>27</v>
      </c>
      <c r="R3980">
        <v>89.75</v>
      </c>
      <c r="S3980">
        <v>1224.96</v>
      </c>
      <c r="T3980" t="s">
        <v>36</v>
      </c>
      <c r="U3980" t="s">
        <v>46</v>
      </c>
    </row>
    <row r="3981" spans="1:21">
      <c r="A3981" t="s">
        <v>9263</v>
      </c>
      <c r="B3981" s="2">
        <v>45854</v>
      </c>
      <c r="C3981" t="s">
        <v>22</v>
      </c>
      <c r="D3981">
        <v>57</v>
      </c>
      <c r="E3981" t="s">
        <v>39</v>
      </c>
      <c r="F3981">
        <v>0</v>
      </c>
      <c r="G3981">
        <v>3</v>
      </c>
      <c r="H3981" t="s">
        <v>24</v>
      </c>
      <c r="I3981">
        <v>5284</v>
      </c>
      <c r="J3981">
        <v>0</v>
      </c>
      <c r="K3981">
        <v>1</v>
      </c>
      <c r="L3981" t="s">
        <v>15568</v>
      </c>
      <c r="M3981" t="s">
        <v>23</v>
      </c>
      <c r="N3981" t="s">
        <v>23</v>
      </c>
      <c r="O3981" t="s">
        <v>25</v>
      </c>
      <c r="P3981" t="s">
        <v>26</v>
      </c>
      <c r="Q3981" t="s">
        <v>27</v>
      </c>
      <c r="R3981">
        <v>75.349999999999994</v>
      </c>
      <c r="S3981">
        <v>118.17</v>
      </c>
      <c r="T3981" t="s">
        <v>30</v>
      </c>
      <c r="U3981" t="s">
        <v>69</v>
      </c>
    </row>
    <row r="3982" spans="1:21">
      <c r="A3982" t="s">
        <v>9265</v>
      </c>
      <c r="B3982" s="2">
        <v>44384</v>
      </c>
      <c r="C3982" t="s">
        <v>33</v>
      </c>
      <c r="D3982">
        <v>41</v>
      </c>
      <c r="E3982" t="s">
        <v>23</v>
      </c>
      <c r="F3982">
        <v>0</v>
      </c>
      <c r="G3982">
        <v>3</v>
      </c>
      <c r="H3982" t="s">
        <v>24</v>
      </c>
      <c r="I3982">
        <v>4235</v>
      </c>
      <c r="J3982">
        <v>1</v>
      </c>
      <c r="K3982">
        <v>49</v>
      </c>
      <c r="L3982" t="s">
        <v>15568</v>
      </c>
      <c r="M3982" t="s">
        <v>23</v>
      </c>
      <c r="N3982" t="s">
        <v>23</v>
      </c>
      <c r="O3982" t="s">
        <v>25</v>
      </c>
      <c r="P3982" t="s">
        <v>202</v>
      </c>
      <c r="Q3982" t="s">
        <v>84</v>
      </c>
      <c r="R3982">
        <v>100.45</v>
      </c>
      <c r="S3982">
        <v>6233.93</v>
      </c>
      <c r="T3982" t="s">
        <v>43</v>
      </c>
      <c r="U3982" t="s">
        <v>1397</v>
      </c>
    </row>
    <row r="3983" spans="1:21">
      <c r="A3983" t="s">
        <v>9267</v>
      </c>
      <c r="B3983" s="2">
        <v>45849</v>
      </c>
      <c r="C3983" t="s">
        <v>33</v>
      </c>
      <c r="D3983">
        <v>35</v>
      </c>
      <c r="E3983" t="s">
        <v>39</v>
      </c>
      <c r="F3983">
        <v>0</v>
      </c>
      <c r="G3983">
        <v>3</v>
      </c>
      <c r="H3983" t="s">
        <v>24</v>
      </c>
      <c r="I3983">
        <v>3056</v>
      </c>
      <c r="J3983">
        <v>0</v>
      </c>
      <c r="K3983">
        <v>1</v>
      </c>
      <c r="L3983" t="s">
        <v>48</v>
      </c>
      <c r="M3983" t="s">
        <v>23</v>
      </c>
      <c r="N3983" t="s">
        <v>23</v>
      </c>
      <c r="O3983" t="s">
        <v>25</v>
      </c>
      <c r="P3983" t="s">
        <v>26</v>
      </c>
      <c r="Q3983" t="s">
        <v>84</v>
      </c>
      <c r="R3983">
        <v>80.2</v>
      </c>
      <c r="S3983">
        <v>81.430000000000007</v>
      </c>
      <c r="T3983" t="s">
        <v>59</v>
      </c>
      <c r="U3983" t="s">
        <v>140</v>
      </c>
    </row>
    <row r="3984" spans="1:21">
      <c r="A3984" t="s">
        <v>9269</v>
      </c>
      <c r="B3984" s="2">
        <v>45834</v>
      </c>
      <c r="C3984" t="s">
        <v>22</v>
      </c>
      <c r="D3984">
        <v>25</v>
      </c>
      <c r="E3984" t="s">
        <v>39</v>
      </c>
      <c r="F3984">
        <v>0</v>
      </c>
      <c r="G3984">
        <v>3</v>
      </c>
      <c r="H3984" t="s">
        <v>24</v>
      </c>
      <c r="I3984">
        <v>5775</v>
      </c>
      <c r="J3984">
        <v>0</v>
      </c>
      <c r="K3984">
        <v>2</v>
      </c>
      <c r="L3984" t="s">
        <v>48</v>
      </c>
      <c r="M3984" t="s">
        <v>39</v>
      </c>
      <c r="N3984" t="s">
        <v>23</v>
      </c>
      <c r="O3984" t="s">
        <v>49</v>
      </c>
      <c r="P3984" t="s">
        <v>26</v>
      </c>
      <c r="Q3984" t="s">
        <v>27</v>
      </c>
      <c r="R3984">
        <v>49.25</v>
      </c>
      <c r="S3984">
        <v>90.35</v>
      </c>
      <c r="T3984" t="s">
        <v>64</v>
      </c>
      <c r="U3984" t="s">
        <v>254</v>
      </c>
    </row>
    <row r="3985" spans="1:21">
      <c r="A3985" t="s">
        <v>9270</v>
      </c>
      <c r="B3985" s="2">
        <v>45762</v>
      </c>
      <c r="C3985" t="s">
        <v>33</v>
      </c>
      <c r="D3985">
        <v>21</v>
      </c>
      <c r="E3985" t="s">
        <v>39</v>
      </c>
      <c r="F3985">
        <v>0</v>
      </c>
      <c r="G3985">
        <v>3</v>
      </c>
      <c r="H3985" t="s">
        <v>24</v>
      </c>
      <c r="I3985">
        <v>4930</v>
      </c>
      <c r="J3985">
        <v>0</v>
      </c>
      <c r="K3985">
        <v>4</v>
      </c>
      <c r="L3985" t="s">
        <v>15568</v>
      </c>
      <c r="M3985" t="s">
        <v>23</v>
      </c>
      <c r="N3985" t="s">
        <v>23</v>
      </c>
      <c r="O3985" t="s">
        <v>49</v>
      </c>
      <c r="P3985" t="s">
        <v>26</v>
      </c>
      <c r="Q3985" t="s">
        <v>50</v>
      </c>
      <c r="R3985">
        <v>50.7</v>
      </c>
      <c r="S3985">
        <v>190.54</v>
      </c>
      <c r="T3985" t="s">
        <v>43</v>
      </c>
      <c r="U3985" t="s">
        <v>44</v>
      </c>
    </row>
    <row r="3986" spans="1:21">
      <c r="A3986" t="s">
        <v>9272</v>
      </c>
      <c r="B3986" s="2">
        <v>45853</v>
      </c>
      <c r="C3986" t="s">
        <v>33</v>
      </c>
      <c r="D3986">
        <v>42</v>
      </c>
      <c r="E3986" t="s">
        <v>39</v>
      </c>
      <c r="F3986">
        <v>0</v>
      </c>
      <c r="G3986">
        <v>3</v>
      </c>
      <c r="H3986" t="s">
        <v>24</v>
      </c>
      <c r="I3986">
        <v>5527</v>
      </c>
      <c r="J3986">
        <v>0</v>
      </c>
      <c r="K3986">
        <v>1</v>
      </c>
      <c r="L3986" t="s">
        <v>48</v>
      </c>
      <c r="M3986" t="s">
        <v>23</v>
      </c>
      <c r="N3986" t="s">
        <v>39</v>
      </c>
      <c r="P3986" t="s">
        <v>26</v>
      </c>
      <c r="Q3986" t="s">
        <v>50</v>
      </c>
      <c r="R3986">
        <v>20.9</v>
      </c>
      <c r="S3986">
        <v>36.409999999999997</v>
      </c>
      <c r="T3986" t="s">
        <v>64</v>
      </c>
      <c r="U3986" t="s">
        <v>254</v>
      </c>
    </row>
    <row r="3987" spans="1:21">
      <c r="A3987" t="s">
        <v>9274</v>
      </c>
      <c r="B3987" s="2">
        <v>45575</v>
      </c>
      <c r="C3987" t="s">
        <v>33</v>
      </c>
      <c r="D3987">
        <v>54</v>
      </c>
      <c r="E3987" t="s">
        <v>39</v>
      </c>
      <c r="F3987">
        <v>0</v>
      </c>
      <c r="G3987">
        <v>3</v>
      </c>
      <c r="H3987" t="s">
        <v>24</v>
      </c>
      <c r="I3987">
        <v>3074</v>
      </c>
      <c r="J3987">
        <v>0</v>
      </c>
      <c r="K3987">
        <v>10</v>
      </c>
      <c r="L3987" t="s">
        <v>15568</v>
      </c>
      <c r="M3987" t="s">
        <v>23</v>
      </c>
      <c r="N3987" t="s">
        <v>23</v>
      </c>
      <c r="O3987" t="s">
        <v>25</v>
      </c>
      <c r="P3987" t="s">
        <v>26</v>
      </c>
      <c r="Q3987" t="s">
        <v>27</v>
      </c>
      <c r="R3987">
        <v>94.85</v>
      </c>
      <c r="S3987">
        <v>1386.05</v>
      </c>
      <c r="T3987" t="s">
        <v>30</v>
      </c>
      <c r="U3987" t="s">
        <v>106</v>
      </c>
    </row>
    <row r="3988" spans="1:21">
      <c r="A3988" t="s">
        <v>9276</v>
      </c>
      <c r="B3988" s="2">
        <v>45603</v>
      </c>
      <c r="C3988" t="s">
        <v>22</v>
      </c>
      <c r="D3988">
        <v>34</v>
      </c>
      <c r="E3988" t="s">
        <v>39</v>
      </c>
      <c r="F3988">
        <v>0</v>
      </c>
      <c r="G3988">
        <v>3</v>
      </c>
      <c r="H3988" t="s">
        <v>24</v>
      </c>
      <c r="I3988">
        <v>3890</v>
      </c>
      <c r="J3988">
        <v>0</v>
      </c>
      <c r="K3988">
        <v>9</v>
      </c>
      <c r="L3988" t="s">
        <v>15568</v>
      </c>
      <c r="M3988" t="s">
        <v>23</v>
      </c>
      <c r="N3988" t="s">
        <v>23</v>
      </c>
      <c r="O3988" t="s">
        <v>25</v>
      </c>
      <c r="P3988" t="s">
        <v>26</v>
      </c>
      <c r="Q3988" t="s">
        <v>27</v>
      </c>
      <c r="R3988">
        <v>80.8</v>
      </c>
      <c r="S3988">
        <v>896.16</v>
      </c>
      <c r="T3988" t="s">
        <v>30</v>
      </c>
      <c r="U3988" t="s">
        <v>106</v>
      </c>
    </row>
    <row r="3989" spans="1:21">
      <c r="A3989" t="s">
        <v>9278</v>
      </c>
      <c r="B3989" s="2">
        <v>44302</v>
      </c>
      <c r="C3989" t="s">
        <v>22</v>
      </c>
      <c r="D3989">
        <v>39</v>
      </c>
      <c r="E3989" t="s">
        <v>23</v>
      </c>
      <c r="F3989">
        <v>0</v>
      </c>
      <c r="G3989">
        <v>3</v>
      </c>
      <c r="H3989" t="s">
        <v>24</v>
      </c>
      <c r="I3989">
        <v>4751</v>
      </c>
      <c r="J3989">
        <v>1</v>
      </c>
      <c r="K3989">
        <v>52</v>
      </c>
      <c r="L3989" t="s">
        <v>15568</v>
      </c>
      <c r="M3989" t="s">
        <v>23</v>
      </c>
      <c r="N3989" t="s">
        <v>23</v>
      </c>
      <c r="O3989" t="s">
        <v>25</v>
      </c>
      <c r="P3989" t="s">
        <v>164</v>
      </c>
      <c r="Q3989" t="s">
        <v>27</v>
      </c>
      <c r="R3989">
        <v>96.25</v>
      </c>
      <c r="S3989">
        <v>7532.93</v>
      </c>
      <c r="T3989" t="s">
        <v>30</v>
      </c>
      <c r="U3989" t="s">
        <v>69</v>
      </c>
    </row>
    <row r="3990" spans="1:21">
      <c r="A3990" t="s">
        <v>9280</v>
      </c>
      <c r="B3990" s="2">
        <v>44909</v>
      </c>
      <c r="C3990" t="s">
        <v>22</v>
      </c>
      <c r="D3990">
        <v>63</v>
      </c>
      <c r="E3990" t="s">
        <v>23</v>
      </c>
      <c r="F3990">
        <v>0</v>
      </c>
      <c r="G3990">
        <v>3</v>
      </c>
      <c r="H3990" t="s">
        <v>24</v>
      </c>
      <c r="I3990">
        <v>5949</v>
      </c>
      <c r="J3990">
        <v>1</v>
      </c>
      <c r="K3990">
        <v>32</v>
      </c>
      <c r="L3990" t="s">
        <v>40</v>
      </c>
      <c r="M3990" t="s">
        <v>23</v>
      </c>
      <c r="N3990" t="s">
        <v>23</v>
      </c>
      <c r="O3990" t="s">
        <v>25</v>
      </c>
      <c r="P3990" t="s">
        <v>26</v>
      </c>
      <c r="Q3990" t="s">
        <v>27</v>
      </c>
      <c r="R3990">
        <v>78.900000000000006</v>
      </c>
      <c r="S3990">
        <v>3170.19</v>
      </c>
      <c r="T3990" t="s">
        <v>30</v>
      </c>
      <c r="U3990" t="s">
        <v>69</v>
      </c>
    </row>
    <row r="3991" spans="1:21">
      <c r="A3991" t="s">
        <v>9282</v>
      </c>
      <c r="B3991" s="2">
        <v>45848</v>
      </c>
      <c r="C3991" t="s">
        <v>22</v>
      </c>
      <c r="D3991">
        <v>62</v>
      </c>
      <c r="E3991" t="s">
        <v>39</v>
      </c>
      <c r="F3991">
        <v>0</v>
      </c>
      <c r="G3991">
        <v>3</v>
      </c>
      <c r="H3991" t="s">
        <v>24</v>
      </c>
      <c r="I3991">
        <v>5338</v>
      </c>
      <c r="J3991">
        <v>0</v>
      </c>
      <c r="K3991">
        <v>1</v>
      </c>
      <c r="L3991" t="s">
        <v>15568</v>
      </c>
      <c r="M3991" t="s">
        <v>23</v>
      </c>
      <c r="N3991" t="s">
        <v>23</v>
      </c>
      <c r="O3991" t="s">
        <v>49</v>
      </c>
      <c r="P3991" t="s">
        <v>26</v>
      </c>
      <c r="Q3991" t="s">
        <v>50</v>
      </c>
      <c r="R3991">
        <v>49.65</v>
      </c>
      <c r="S3991">
        <v>93.83</v>
      </c>
      <c r="T3991" t="s">
        <v>64</v>
      </c>
      <c r="U3991" t="s">
        <v>145</v>
      </c>
    </row>
    <row r="3992" spans="1:21">
      <c r="A3992" t="s">
        <v>9284</v>
      </c>
      <c r="B3992" s="2">
        <v>45109</v>
      </c>
      <c r="C3992" t="s">
        <v>33</v>
      </c>
      <c r="D3992">
        <v>60</v>
      </c>
      <c r="E3992" t="s">
        <v>39</v>
      </c>
      <c r="F3992">
        <v>0</v>
      </c>
      <c r="G3992">
        <v>3</v>
      </c>
      <c r="H3992" t="s">
        <v>24</v>
      </c>
      <c r="I3992">
        <v>5932</v>
      </c>
      <c r="J3992">
        <v>0</v>
      </c>
      <c r="K3992">
        <v>25</v>
      </c>
      <c r="L3992" t="s">
        <v>15568</v>
      </c>
      <c r="M3992" t="s">
        <v>23</v>
      </c>
      <c r="N3992" t="s">
        <v>23</v>
      </c>
      <c r="O3992" t="s">
        <v>25</v>
      </c>
      <c r="P3992" t="s">
        <v>26</v>
      </c>
      <c r="Q3992" t="s">
        <v>27</v>
      </c>
      <c r="R3992">
        <v>99.5</v>
      </c>
      <c r="S3992">
        <v>3560.05</v>
      </c>
      <c r="T3992" t="s">
        <v>30</v>
      </c>
      <c r="U3992" t="s">
        <v>106</v>
      </c>
    </row>
    <row r="3993" spans="1:21">
      <c r="A3993" t="s">
        <v>9286</v>
      </c>
      <c r="B3993" s="2">
        <v>45209</v>
      </c>
      <c r="C3993" t="s">
        <v>22</v>
      </c>
      <c r="D3993">
        <v>35</v>
      </c>
      <c r="E3993" t="s">
        <v>39</v>
      </c>
      <c r="F3993">
        <v>0</v>
      </c>
      <c r="G3993">
        <v>3</v>
      </c>
      <c r="H3993" t="s">
        <v>24</v>
      </c>
      <c r="I3993">
        <v>5866</v>
      </c>
      <c r="J3993">
        <v>0</v>
      </c>
      <c r="K3993">
        <v>22</v>
      </c>
      <c r="L3993" t="s">
        <v>15568</v>
      </c>
      <c r="M3993" t="s">
        <v>23</v>
      </c>
      <c r="N3993" t="s">
        <v>23</v>
      </c>
      <c r="O3993" t="s">
        <v>49</v>
      </c>
      <c r="P3993" t="s">
        <v>202</v>
      </c>
      <c r="Q3993" t="s">
        <v>50</v>
      </c>
      <c r="R3993">
        <v>55.15</v>
      </c>
      <c r="S3993">
        <v>1930.71</v>
      </c>
      <c r="T3993" t="s">
        <v>30</v>
      </c>
      <c r="U3993" t="s">
        <v>69</v>
      </c>
    </row>
    <row r="3994" spans="1:21">
      <c r="A3994" t="s">
        <v>9288</v>
      </c>
      <c r="B3994" s="2">
        <v>45841</v>
      </c>
      <c r="C3994" t="s">
        <v>22</v>
      </c>
      <c r="D3994">
        <v>22</v>
      </c>
      <c r="E3994" t="s">
        <v>39</v>
      </c>
      <c r="F3994">
        <v>0</v>
      </c>
      <c r="G3994">
        <v>3</v>
      </c>
      <c r="H3994" t="s">
        <v>24</v>
      </c>
      <c r="I3994">
        <v>4424</v>
      </c>
      <c r="J3994">
        <v>0</v>
      </c>
      <c r="K3994">
        <v>1</v>
      </c>
      <c r="L3994" t="s">
        <v>15568</v>
      </c>
      <c r="M3994" t="s">
        <v>23</v>
      </c>
      <c r="N3994" t="s">
        <v>23</v>
      </c>
      <c r="O3994" t="s">
        <v>25</v>
      </c>
      <c r="P3994" t="s">
        <v>26</v>
      </c>
      <c r="Q3994" t="s">
        <v>27</v>
      </c>
      <c r="R3994">
        <v>80.8</v>
      </c>
      <c r="S3994">
        <v>122.57</v>
      </c>
      <c r="T3994" t="s">
        <v>30</v>
      </c>
      <c r="U3994" t="s">
        <v>69</v>
      </c>
    </row>
    <row r="3995" spans="1:21">
      <c r="A3995" t="s">
        <v>9290</v>
      </c>
      <c r="B3995" s="2">
        <v>45857</v>
      </c>
      <c r="C3995" t="s">
        <v>22</v>
      </c>
      <c r="D3995">
        <v>34</v>
      </c>
      <c r="E3995" t="s">
        <v>39</v>
      </c>
      <c r="F3995">
        <v>0</v>
      </c>
      <c r="G3995">
        <v>3</v>
      </c>
      <c r="H3995" t="s">
        <v>24</v>
      </c>
      <c r="I3995">
        <v>5433</v>
      </c>
      <c r="J3995">
        <v>0</v>
      </c>
      <c r="K3995">
        <v>1</v>
      </c>
      <c r="L3995" t="s">
        <v>15568</v>
      </c>
      <c r="M3995" t="s">
        <v>39</v>
      </c>
      <c r="N3995" t="s">
        <v>23</v>
      </c>
      <c r="O3995" t="s">
        <v>49</v>
      </c>
      <c r="P3995" t="s">
        <v>26</v>
      </c>
      <c r="Q3995" t="s">
        <v>27</v>
      </c>
      <c r="R3995">
        <v>39.65</v>
      </c>
      <c r="S3995">
        <v>59.65</v>
      </c>
      <c r="T3995" t="s">
        <v>30</v>
      </c>
      <c r="U3995" t="s">
        <v>106</v>
      </c>
    </row>
    <row r="3996" spans="1:21">
      <c r="A3996" t="s">
        <v>9291</v>
      </c>
      <c r="B3996" s="2">
        <v>44879</v>
      </c>
      <c r="C3996" t="s">
        <v>22</v>
      </c>
      <c r="D3996">
        <v>78</v>
      </c>
      <c r="E3996" t="s">
        <v>23</v>
      </c>
      <c r="F3996">
        <v>0</v>
      </c>
      <c r="G3996">
        <v>3</v>
      </c>
      <c r="H3996" t="s">
        <v>24</v>
      </c>
      <c r="I3996">
        <v>4333</v>
      </c>
      <c r="J3996">
        <v>1</v>
      </c>
      <c r="K3996">
        <v>33</v>
      </c>
      <c r="L3996" t="s">
        <v>15568</v>
      </c>
      <c r="M3996" t="s">
        <v>23</v>
      </c>
      <c r="N3996" t="s">
        <v>23</v>
      </c>
      <c r="O3996" t="s">
        <v>25</v>
      </c>
      <c r="P3996" t="s">
        <v>26</v>
      </c>
      <c r="Q3996" t="s">
        <v>27</v>
      </c>
      <c r="R3996">
        <v>94.5</v>
      </c>
      <c r="S3996">
        <v>4022.29</v>
      </c>
      <c r="T3996" t="s">
        <v>43</v>
      </c>
      <c r="U3996" t="s">
        <v>1397</v>
      </c>
    </row>
    <row r="3997" spans="1:21">
      <c r="A3997" t="s">
        <v>9293</v>
      </c>
      <c r="B3997" s="2">
        <v>45852</v>
      </c>
      <c r="C3997" t="s">
        <v>22</v>
      </c>
      <c r="D3997">
        <v>72</v>
      </c>
      <c r="E3997" t="s">
        <v>39</v>
      </c>
      <c r="F3997">
        <v>0</v>
      </c>
      <c r="G3997">
        <v>3</v>
      </c>
      <c r="H3997" t="s">
        <v>24</v>
      </c>
      <c r="I3997">
        <v>4972</v>
      </c>
      <c r="J3997">
        <v>0</v>
      </c>
      <c r="K3997">
        <v>1</v>
      </c>
      <c r="L3997" t="s">
        <v>48</v>
      </c>
      <c r="M3997" t="s">
        <v>39</v>
      </c>
      <c r="N3997" t="s">
        <v>23</v>
      </c>
      <c r="O3997" t="s">
        <v>49</v>
      </c>
      <c r="P3997" t="s">
        <v>26</v>
      </c>
      <c r="Q3997" t="s">
        <v>27</v>
      </c>
      <c r="R3997">
        <v>43.3</v>
      </c>
      <c r="S3997">
        <v>43.3</v>
      </c>
      <c r="T3997" t="s">
        <v>43</v>
      </c>
      <c r="U3997" t="s">
        <v>1397</v>
      </c>
    </row>
    <row r="3998" spans="1:21">
      <c r="A3998" t="s">
        <v>9295</v>
      </c>
      <c r="B3998" s="2">
        <v>45840</v>
      </c>
      <c r="C3998" t="s">
        <v>22</v>
      </c>
      <c r="D3998">
        <v>75</v>
      </c>
      <c r="E3998" t="s">
        <v>23</v>
      </c>
      <c r="F3998">
        <v>0</v>
      </c>
      <c r="G3998">
        <v>3</v>
      </c>
      <c r="H3998" t="s">
        <v>24</v>
      </c>
      <c r="I3998">
        <v>5429</v>
      </c>
      <c r="J3998">
        <v>1</v>
      </c>
      <c r="K3998">
        <v>1</v>
      </c>
      <c r="L3998" t="s">
        <v>15568</v>
      </c>
      <c r="M3998" t="s">
        <v>23</v>
      </c>
      <c r="N3998" t="s">
        <v>23</v>
      </c>
      <c r="O3998" t="s">
        <v>25</v>
      </c>
      <c r="P3998" t="s">
        <v>26</v>
      </c>
      <c r="Q3998" t="s">
        <v>27</v>
      </c>
      <c r="R3998">
        <v>74.400000000000006</v>
      </c>
      <c r="S3998">
        <v>121.76</v>
      </c>
      <c r="T3998" t="s">
        <v>30</v>
      </c>
      <c r="U3998" t="s">
        <v>69</v>
      </c>
    </row>
    <row r="3999" spans="1:21">
      <c r="A3999" t="s">
        <v>9297</v>
      </c>
      <c r="B3999" s="2">
        <v>44755</v>
      </c>
      <c r="C3999" t="s">
        <v>33</v>
      </c>
      <c r="D3999">
        <v>67</v>
      </c>
      <c r="E3999" t="s">
        <v>39</v>
      </c>
      <c r="F3999">
        <v>0</v>
      </c>
      <c r="G3999">
        <v>3</v>
      </c>
      <c r="H3999" t="s">
        <v>24</v>
      </c>
      <c r="I3999">
        <v>5859</v>
      </c>
      <c r="J3999">
        <v>0</v>
      </c>
      <c r="K3999">
        <v>37</v>
      </c>
      <c r="L3999" t="s">
        <v>40</v>
      </c>
      <c r="M3999" t="s">
        <v>23</v>
      </c>
      <c r="N3999" t="s">
        <v>23</v>
      </c>
      <c r="O3999" t="s">
        <v>25</v>
      </c>
      <c r="P3999" t="s">
        <v>26</v>
      </c>
      <c r="Q3999" t="s">
        <v>27</v>
      </c>
      <c r="R3999">
        <v>76.25</v>
      </c>
      <c r="S3999">
        <v>3838.7</v>
      </c>
      <c r="T3999" t="s">
        <v>43</v>
      </c>
      <c r="U3999" t="s">
        <v>44</v>
      </c>
    </row>
    <row r="4000" spans="1:21">
      <c r="A4000" t="s">
        <v>9299</v>
      </c>
      <c r="B4000" s="2">
        <v>44659</v>
      </c>
      <c r="C4000" t="s">
        <v>33</v>
      </c>
      <c r="D4000">
        <v>78</v>
      </c>
      <c r="E4000" t="s">
        <v>23</v>
      </c>
      <c r="F4000">
        <v>0</v>
      </c>
      <c r="G4000">
        <v>3</v>
      </c>
      <c r="H4000" t="s">
        <v>24</v>
      </c>
      <c r="I4000">
        <v>2296</v>
      </c>
      <c r="J4000">
        <v>1</v>
      </c>
      <c r="K4000">
        <v>40</v>
      </c>
      <c r="L4000" t="s">
        <v>15568</v>
      </c>
      <c r="M4000" t="s">
        <v>39</v>
      </c>
      <c r="N4000" t="s">
        <v>23</v>
      </c>
      <c r="O4000" t="s">
        <v>56</v>
      </c>
      <c r="P4000" t="s">
        <v>26</v>
      </c>
      <c r="Q4000" t="s">
        <v>27</v>
      </c>
      <c r="R4000">
        <v>39.299999999999997</v>
      </c>
      <c r="S4000">
        <v>1637.4</v>
      </c>
      <c r="T4000" t="s">
        <v>30</v>
      </c>
      <c r="U4000" t="s">
        <v>103</v>
      </c>
    </row>
    <row r="4001" spans="1:21">
      <c r="A4001" t="s">
        <v>9301</v>
      </c>
      <c r="B4001" s="2">
        <v>45418</v>
      </c>
      <c r="C4001" t="s">
        <v>33</v>
      </c>
      <c r="D4001">
        <v>66</v>
      </c>
      <c r="E4001" t="s">
        <v>39</v>
      </c>
      <c r="F4001">
        <v>0</v>
      </c>
      <c r="G4001">
        <v>3</v>
      </c>
      <c r="H4001" t="s">
        <v>24</v>
      </c>
      <c r="I4001">
        <v>4526</v>
      </c>
      <c r="J4001">
        <v>0</v>
      </c>
      <c r="K4001">
        <v>15</v>
      </c>
      <c r="L4001" t="s">
        <v>15568</v>
      </c>
      <c r="M4001" t="s">
        <v>23</v>
      </c>
      <c r="N4001" t="s">
        <v>23</v>
      </c>
      <c r="O4001" t="s">
        <v>25</v>
      </c>
      <c r="P4001" t="s">
        <v>26</v>
      </c>
      <c r="Q4001" t="s">
        <v>50</v>
      </c>
      <c r="R4001">
        <v>75.3</v>
      </c>
      <c r="S4001">
        <v>1267.3</v>
      </c>
      <c r="T4001" t="s">
        <v>30</v>
      </c>
      <c r="U4001" t="s">
        <v>106</v>
      </c>
    </row>
    <row r="4002" spans="1:21">
      <c r="A4002" t="s">
        <v>9303</v>
      </c>
      <c r="B4002" s="2">
        <v>45800</v>
      </c>
      <c r="C4002" t="s">
        <v>33</v>
      </c>
      <c r="D4002">
        <v>70</v>
      </c>
      <c r="E4002" t="s">
        <v>39</v>
      </c>
      <c r="F4002">
        <v>0</v>
      </c>
      <c r="G4002">
        <v>3</v>
      </c>
      <c r="H4002" t="s">
        <v>24</v>
      </c>
      <c r="I4002">
        <v>5165</v>
      </c>
      <c r="J4002">
        <v>0</v>
      </c>
      <c r="K4002">
        <v>3</v>
      </c>
      <c r="L4002" t="s">
        <v>15568</v>
      </c>
      <c r="M4002" t="s">
        <v>23</v>
      </c>
      <c r="N4002" t="s">
        <v>23</v>
      </c>
      <c r="O4002" t="s">
        <v>25</v>
      </c>
      <c r="P4002" t="s">
        <v>26</v>
      </c>
      <c r="Q4002" t="s">
        <v>27</v>
      </c>
      <c r="R4002">
        <v>70.3</v>
      </c>
      <c r="S4002">
        <v>252.12</v>
      </c>
      <c r="T4002" t="s">
        <v>30</v>
      </c>
      <c r="U4002" t="s">
        <v>69</v>
      </c>
    </row>
    <row r="4003" spans="1:21">
      <c r="A4003" t="s">
        <v>9305</v>
      </c>
      <c r="B4003" s="2">
        <v>45510</v>
      </c>
      <c r="C4003" t="s">
        <v>22</v>
      </c>
      <c r="D4003">
        <v>69</v>
      </c>
      <c r="E4003" t="s">
        <v>39</v>
      </c>
      <c r="F4003">
        <v>0</v>
      </c>
      <c r="G4003">
        <v>3</v>
      </c>
      <c r="H4003" t="s">
        <v>24</v>
      </c>
      <c r="I4003">
        <v>2819</v>
      </c>
      <c r="J4003">
        <v>0</v>
      </c>
      <c r="K4003">
        <v>12</v>
      </c>
      <c r="L4003" t="s">
        <v>15568</v>
      </c>
      <c r="M4003" t="s">
        <v>23</v>
      </c>
      <c r="N4003" t="s">
        <v>23</v>
      </c>
      <c r="O4003" t="s">
        <v>25</v>
      </c>
      <c r="P4003" t="s">
        <v>26</v>
      </c>
      <c r="Q4003" t="s">
        <v>27</v>
      </c>
      <c r="R4003">
        <v>99.45</v>
      </c>
      <c r="S4003">
        <v>1462.83</v>
      </c>
      <c r="T4003" t="s">
        <v>30</v>
      </c>
      <c r="U4003" t="s">
        <v>69</v>
      </c>
    </row>
    <row r="4004" spans="1:21">
      <c r="A4004" t="s">
        <v>9307</v>
      </c>
      <c r="B4004" s="2">
        <v>44540</v>
      </c>
      <c r="C4004" t="s">
        <v>22</v>
      </c>
      <c r="D4004">
        <v>76</v>
      </c>
      <c r="E4004" t="s">
        <v>23</v>
      </c>
      <c r="F4004">
        <v>0</v>
      </c>
      <c r="G4004">
        <v>3</v>
      </c>
      <c r="H4004" t="s">
        <v>24</v>
      </c>
      <c r="I4004">
        <v>2674</v>
      </c>
      <c r="J4004">
        <v>1</v>
      </c>
      <c r="K4004">
        <v>44</v>
      </c>
      <c r="L4004" t="s">
        <v>15568</v>
      </c>
      <c r="M4004" t="s">
        <v>23</v>
      </c>
      <c r="N4004" t="s">
        <v>23</v>
      </c>
      <c r="O4004" t="s">
        <v>56</v>
      </c>
      <c r="P4004" t="s">
        <v>202</v>
      </c>
      <c r="Q4004" t="s">
        <v>50</v>
      </c>
      <c r="R4004">
        <v>88.4</v>
      </c>
      <c r="S4004">
        <v>4996.18</v>
      </c>
      <c r="T4004" t="s">
        <v>30</v>
      </c>
      <c r="U4004" t="s">
        <v>69</v>
      </c>
    </row>
    <row r="4005" spans="1:21">
      <c r="A4005" t="s">
        <v>9309</v>
      </c>
      <c r="B4005" s="2">
        <v>45641</v>
      </c>
      <c r="C4005" t="s">
        <v>33</v>
      </c>
      <c r="D4005">
        <v>68</v>
      </c>
      <c r="E4005" t="s">
        <v>23</v>
      </c>
      <c r="F4005">
        <v>0</v>
      </c>
      <c r="G4005">
        <v>3</v>
      </c>
      <c r="H4005" t="s">
        <v>24</v>
      </c>
      <c r="I4005">
        <v>4819</v>
      </c>
      <c r="J4005">
        <v>1</v>
      </c>
      <c r="K4005">
        <v>8</v>
      </c>
      <c r="L4005" t="s">
        <v>15568</v>
      </c>
      <c r="M4005" t="s">
        <v>23</v>
      </c>
      <c r="N4005" t="s">
        <v>23</v>
      </c>
      <c r="O4005" t="s">
        <v>25</v>
      </c>
      <c r="P4005" t="s">
        <v>26</v>
      </c>
      <c r="Q4005" t="s">
        <v>27</v>
      </c>
      <c r="R4005">
        <v>84</v>
      </c>
      <c r="S4005">
        <v>981.8</v>
      </c>
      <c r="T4005" t="s">
        <v>64</v>
      </c>
      <c r="U4005" t="s">
        <v>254</v>
      </c>
    </row>
    <row r="4006" spans="1:21">
      <c r="A4006" t="s">
        <v>9311</v>
      </c>
      <c r="B4006" s="2">
        <v>44173</v>
      </c>
      <c r="C4006" t="s">
        <v>33</v>
      </c>
      <c r="D4006">
        <v>75</v>
      </c>
      <c r="E4006" t="s">
        <v>39</v>
      </c>
      <c r="F4006">
        <v>0</v>
      </c>
      <c r="G4006">
        <v>3</v>
      </c>
      <c r="H4006" t="s">
        <v>24</v>
      </c>
      <c r="I4006">
        <v>4060</v>
      </c>
      <c r="J4006">
        <v>0</v>
      </c>
      <c r="K4006">
        <v>56</v>
      </c>
      <c r="L4006" t="s">
        <v>142</v>
      </c>
      <c r="M4006" t="s">
        <v>23</v>
      </c>
      <c r="N4006" t="s">
        <v>23</v>
      </c>
      <c r="O4006" t="s">
        <v>25</v>
      </c>
      <c r="P4006" t="s">
        <v>202</v>
      </c>
      <c r="Q4006" t="s">
        <v>27</v>
      </c>
      <c r="R4006">
        <v>111.95</v>
      </c>
      <c r="S4006">
        <v>7508.66</v>
      </c>
      <c r="T4006" t="s">
        <v>36</v>
      </c>
      <c r="U4006" t="s">
        <v>37</v>
      </c>
    </row>
    <row r="4007" spans="1:21">
      <c r="A4007" t="s">
        <v>9313</v>
      </c>
      <c r="B4007" s="2">
        <v>45735</v>
      </c>
      <c r="C4007" t="s">
        <v>22</v>
      </c>
      <c r="D4007">
        <v>77</v>
      </c>
      <c r="E4007" t="s">
        <v>39</v>
      </c>
      <c r="F4007">
        <v>0</v>
      </c>
      <c r="G4007">
        <v>3</v>
      </c>
      <c r="H4007" t="s">
        <v>24</v>
      </c>
      <c r="I4007">
        <v>5383</v>
      </c>
      <c r="J4007">
        <v>0</v>
      </c>
      <c r="K4007">
        <v>5</v>
      </c>
      <c r="L4007" t="s">
        <v>48</v>
      </c>
      <c r="M4007" t="s">
        <v>23</v>
      </c>
      <c r="N4007" t="s">
        <v>23</v>
      </c>
      <c r="O4007" t="s">
        <v>25</v>
      </c>
      <c r="P4007" t="s">
        <v>26</v>
      </c>
      <c r="Q4007" t="s">
        <v>27</v>
      </c>
      <c r="R4007">
        <v>96.5</v>
      </c>
      <c r="S4007">
        <v>596.85</v>
      </c>
      <c r="T4007" t="s">
        <v>30</v>
      </c>
      <c r="U4007" t="s">
        <v>69</v>
      </c>
    </row>
    <row r="4008" spans="1:21">
      <c r="A4008" t="s">
        <v>9315</v>
      </c>
      <c r="B4008" s="2">
        <v>45703</v>
      </c>
      <c r="C4008" t="s">
        <v>33</v>
      </c>
      <c r="D4008">
        <v>54</v>
      </c>
      <c r="E4008" t="s">
        <v>23</v>
      </c>
      <c r="F4008">
        <v>0</v>
      </c>
      <c r="G4008">
        <v>3</v>
      </c>
      <c r="H4008" t="s">
        <v>24</v>
      </c>
      <c r="I4008">
        <v>5032</v>
      </c>
      <c r="J4008">
        <v>1</v>
      </c>
      <c r="K4008">
        <v>6</v>
      </c>
      <c r="L4008" t="s">
        <v>15568</v>
      </c>
      <c r="M4008" t="s">
        <v>23</v>
      </c>
      <c r="N4008" t="s">
        <v>23</v>
      </c>
      <c r="O4008" t="s">
        <v>25</v>
      </c>
      <c r="P4008" t="s">
        <v>26</v>
      </c>
      <c r="Q4008" t="s">
        <v>27</v>
      </c>
      <c r="R4008">
        <v>80.5</v>
      </c>
      <c r="S4008">
        <v>719.57</v>
      </c>
      <c r="T4008" t="s">
        <v>59</v>
      </c>
      <c r="U4008" t="s">
        <v>60</v>
      </c>
    </row>
    <row r="4009" spans="1:21">
      <c r="A4009" t="s">
        <v>9317</v>
      </c>
      <c r="B4009" s="2">
        <v>45672</v>
      </c>
      <c r="C4009" t="s">
        <v>33</v>
      </c>
      <c r="D4009">
        <v>64</v>
      </c>
      <c r="E4009" t="s">
        <v>39</v>
      </c>
      <c r="F4009">
        <v>0</v>
      </c>
      <c r="G4009">
        <v>3</v>
      </c>
      <c r="H4009" t="s">
        <v>24</v>
      </c>
      <c r="I4009">
        <v>4479</v>
      </c>
      <c r="J4009">
        <v>0</v>
      </c>
      <c r="K4009">
        <v>7</v>
      </c>
      <c r="L4009" t="s">
        <v>48</v>
      </c>
      <c r="M4009" t="s">
        <v>23</v>
      </c>
      <c r="N4009" t="s">
        <v>39</v>
      </c>
      <c r="P4009" t="s">
        <v>26</v>
      </c>
      <c r="Q4009" t="s">
        <v>27</v>
      </c>
      <c r="R4009">
        <v>20</v>
      </c>
      <c r="S4009">
        <v>249.88</v>
      </c>
      <c r="T4009" t="s">
        <v>36</v>
      </c>
      <c r="U4009" t="s">
        <v>46</v>
      </c>
    </row>
    <row r="4010" spans="1:21">
      <c r="A4010" t="s">
        <v>9319</v>
      </c>
      <c r="B4010" s="2">
        <v>44001</v>
      </c>
      <c r="C4010" t="s">
        <v>33</v>
      </c>
      <c r="D4010">
        <v>27</v>
      </c>
      <c r="E4010" t="s">
        <v>39</v>
      </c>
      <c r="F4010">
        <v>0</v>
      </c>
      <c r="G4010">
        <v>3</v>
      </c>
      <c r="H4010" t="s">
        <v>24</v>
      </c>
      <c r="I4010">
        <v>5600</v>
      </c>
      <c r="J4010">
        <v>0</v>
      </c>
      <c r="K4010">
        <v>62</v>
      </c>
      <c r="L4010" t="s">
        <v>142</v>
      </c>
      <c r="M4010" t="s">
        <v>23</v>
      </c>
      <c r="N4010" t="s">
        <v>23</v>
      </c>
      <c r="O4010" t="s">
        <v>25</v>
      </c>
      <c r="P4010" t="s">
        <v>202</v>
      </c>
      <c r="Q4010" t="s">
        <v>27</v>
      </c>
      <c r="R4010">
        <v>100.15</v>
      </c>
      <c r="S4010">
        <v>8433.61</v>
      </c>
      <c r="T4010" t="s">
        <v>30</v>
      </c>
      <c r="U4010" t="s">
        <v>69</v>
      </c>
    </row>
    <row r="4011" spans="1:21">
      <c r="A4011" t="s">
        <v>9321</v>
      </c>
      <c r="B4011" s="2">
        <v>45862</v>
      </c>
      <c r="C4011" t="s">
        <v>33</v>
      </c>
      <c r="D4011">
        <v>41</v>
      </c>
      <c r="E4011" t="s">
        <v>39</v>
      </c>
      <c r="F4011">
        <v>0</v>
      </c>
      <c r="G4011">
        <v>3</v>
      </c>
      <c r="H4011" t="s">
        <v>24</v>
      </c>
      <c r="I4011">
        <v>5881</v>
      </c>
      <c r="J4011">
        <v>0</v>
      </c>
      <c r="K4011">
        <v>1</v>
      </c>
      <c r="L4011" t="s">
        <v>48</v>
      </c>
      <c r="M4011" t="s">
        <v>23</v>
      </c>
      <c r="N4011" t="s">
        <v>39</v>
      </c>
      <c r="P4011" t="s">
        <v>26</v>
      </c>
      <c r="Q4011" t="s">
        <v>84</v>
      </c>
      <c r="R4011">
        <v>19.649999999999999</v>
      </c>
      <c r="S4011">
        <v>25.73</v>
      </c>
      <c r="T4011" t="s">
        <v>30</v>
      </c>
      <c r="U4011" t="s">
        <v>69</v>
      </c>
    </row>
    <row r="4012" spans="1:21">
      <c r="A4012" t="s">
        <v>9323</v>
      </c>
      <c r="B4012" s="2">
        <v>45127</v>
      </c>
      <c r="C4012" t="s">
        <v>22</v>
      </c>
      <c r="D4012">
        <v>50</v>
      </c>
      <c r="E4012" t="s">
        <v>23</v>
      </c>
      <c r="F4012">
        <v>0</v>
      </c>
      <c r="G4012">
        <v>3</v>
      </c>
      <c r="H4012" t="s">
        <v>24</v>
      </c>
      <c r="I4012">
        <v>5801</v>
      </c>
      <c r="J4012">
        <v>1</v>
      </c>
      <c r="K4012">
        <v>25</v>
      </c>
      <c r="L4012" t="s">
        <v>15568</v>
      </c>
      <c r="M4012" t="s">
        <v>23</v>
      </c>
      <c r="N4012" t="s">
        <v>23</v>
      </c>
      <c r="O4012" t="s">
        <v>25</v>
      </c>
      <c r="P4012" t="s">
        <v>202</v>
      </c>
      <c r="Q4012" t="s">
        <v>27</v>
      </c>
      <c r="R4012">
        <v>90.4</v>
      </c>
      <c r="S4012">
        <v>3200.35</v>
      </c>
      <c r="T4012" t="s">
        <v>30</v>
      </c>
      <c r="U4012" t="s">
        <v>69</v>
      </c>
    </row>
    <row r="4013" spans="1:21">
      <c r="A4013" t="s">
        <v>9325</v>
      </c>
      <c r="B4013" s="2">
        <v>45852</v>
      </c>
      <c r="C4013" t="s">
        <v>33</v>
      </c>
      <c r="D4013">
        <v>63</v>
      </c>
      <c r="E4013" t="s">
        <v>39</v>
      </c>
      <c r="F4013">
        <v>0</v>
      </c>
      <c r="G4013">
        <v>3</v>
      </c>
      <c r="H4013" t="s">
        <v>24</v>
      </c>
      <c r="I4013">
        <v>4611</v>
      </c>
      <c r="J4013">
        <v>0</v>
      </c>
      <c r="K4013">
        <v>1</v>
      </c>
      <c r="L4013" t="s">
        <v>48</v>
      </c>
      <c r="M4013" t="s">
        <v>23</v>
      </c>
      <c r="N4013" t="s">
        <v>23</v>
      </c>
      <c r="O4013" t="s">
        <v>56</v>
      </c>
      <c r="P4013" t="s">
        <v>26</v>
      </c>
      <c r="Q4013" t="s">
        <v>27</v>
      </c>
      <c r="R4013">
        <v>60.15</v>
      </c>
      <c r="S4013">
        <v>113.63</v>
      </c>
      <c r="T4013" t="s">
        <v>36</v>
      </c>
      <c r="U4013" t="s">
        <v>46</v>
      </c>
    </row>
    <row r="4014" spans="1:21">
      <c r="A4014" t="s">
        <v>9327</v>
      </c>
      <c r="B4014" s="2">
        <v>45678</v>
      </c>
      <c r="C4014" t="s">
        <v>33</v>
      </c>
      <c r="D4014">
        <v>19</v>
      </c>
      <c r="E4014" t="s">
        <v>39</v>
      </c>
      <c r="F4014">
        <v>0</v>
      </c>
      <c r="G4014">
        <v>3</v>
      </c>
      <c r="H4014" t="s">
        <v>24</v>
      </c>
      <c r="I4014">
        <v>4661</v>
      </c>
      <c r="J4014">
        <v>0</v>
      </c>
      <c r="K4014">
        <v>7</v>
      </c>
      <c r="L4014" t="s">
        <v>48</v>
      </c>
      <c r="M4014" t="s">
        <v>23</v>
      </c>
      <c r="N4014" t="s">
        <v>23</v>
      </c>
      <c r="O4014" t="s">
        <v>49</v>
      </c>
      <c r="P4014" t="s">
        <v>26</v>
      </c>
      <c r="Q4014" t="s">
        <v>50</v>
      </c>
      <c r="R4014">
        <v>59.5</v>
      </c>
      <c r="S4014">
        <v>431.63</v>
      </c>
      <c r="T4014" t="s">
        <v>43</v>
      </c>
      <c r="U4014" t="s">
        <v>149</v>
      </c>
    </row>
    <row r="4015" spans="1:21">
      <c r="A4015" t="s">
        <v>9330</v>
      </c>
      <c r="B4015" s="2">
        <v>44311</v>
      </c>
      <c r="C4015" t="s">
        <v>22</v>
      </c>
      <c r="D4015">
        <v>54</v>
      </c>
      <c r="E4015" t="s">
        <v>39</v>
      </c>
      <c r="F4015">
        <v>0</v>
      </c>
      <c r="G4015">
        <v>3</v>
      </c>
      <c r="H4015" t="s">
        <v>24</v>
      </c>
      <c r="I4015">
        <v>6402</v>
      </c>
      <c r="J4015">
        <v>0</v>
      </c>
      <c r="K4015">
        <v>52</v>
      </c>
      <c r="L4015" t="s">
        <v>15568</v>
      </c>
      <c r="M4015" t="s">
        <v>23</v>
      </c>
      <c r="N4015" t="s">
        <v>23</v>
      </c>
      <c r="O4015" t="s">
        <v>25</v>
      </c>
      <c r="P4015" t="s">
        <v>26</v>
      </c>
      <c r="Q4015" t="s">
        <v>27</v>
      </c>
      <c r="R4015">
        <v>85.35</v>
      </c>
      <c r="S4015">
        <v>6931.36</v>
      </c>
      <c r="T4015" t="s">
        <v>36</v>
      </c>
      <c r="U4015" t="s">
        <v>46</v>
      </c>
    </row>
    <row r="4016" spans="1:21">
      <c r="A4016" t="s">
        <v>9332</v>
      </c>
      <c r="B4016" s="2">
        <v>45862</v>
      </c>
      <c r="C4016" t="s">
        <v>22</v>
      </c>
      <c r="D4016">
        <v>46</v>
      </c>
      <c r="E4016" t="s">
        <v>39</v>
      </c>
      <c r="F4016">
        <v>0</v>
      </c>
      <c r="G4016">
        <v>3</v>
      </c>
      <c r="H4016" t="s">
        <v>24</v>
      </c>
      <c r="I4016">
        <v>4815</v>
      </c>
      <c r="J4016">
        <v>0</v>
      </c>
      <c r="K4016">
        <v>1</v>
      </c>
      <c r="L4016" t="s">
        <v>48</v>
      </c>
      <c r="M4016" t="s">
        <v>23</v>
      </c>
      <c r="N4016" t="s">
        <v>23</v>
      </c>
      <c r="O4016" t="s">
        <v>25</v>
      </c>
      <c r="P4016" t="s">
        <v>26</v>
      </c>
      <c r="Q4016" t="s">
        <v>27</v>
      </c>
      <c r="R4016">
        <v>79.95</v>
      </c>
      <c r="S4016">
        <v>83.08</v>
      </c>
      <c r="T4016" t="s">
        <v>36</v>
      </c>
      <c r="U4016" t="s">
        <v>46</v>
      </c>
    </row>
    <row r="4017" spans="1:21">
      <c r="A4017" t="s">
        <v>9334</v>
      </c>
      <c r="B4017" s="2">
        <v>45858</v>
      </c>
      <c r="C4017" t="s">
        <v>22</v>
      </c>
      <c r="D4017">
        <v>56</v>
      </c>
      <c r="E4017" t="s">
        <v>39</v>
      </c>
      <c r="F4017">
        <v>0</v>
      </c>
      <c r="G4017">
        <v>3</v>
      </c>
      <c r="H4017" t="s">
        <v>24</v>
      </c>
      <c r="I4017">
        <v>3596</v>
      </c>
      <c r="J4017">
        <v>0</v>
      </c>
      <c r="K4017">
        <v>1</v>
      </c>
      <c r="L4017" t="s">
        <v>48</v>
      </c>
      <c r="M4017" t="s">
        <v>23</v>
      </c>
      <c r="N4017" t="s">
        <v>23</v>
      </c>
      <c r="O4017" t="s">
        <v>25</v>
      </c>
      <c r="P4017" t="s">
        <v>26</v>
      </c>
      <c r="Q4017" t="s">
        <v>27</v>
      </c>
      <c r="R4017">
        <v>75.3</v>
      </c>
      <c r="S4017">
        <v>114.74</v>
      </c>
      <c r="T4017" t="s">
        <v>36</v>
      </c>
      <c r="U4017" t="s">
        <v>46</v>
      </c>
    </row>
    <row r="4018" spans="1:21">
      <c r="A4018" t="s">
        <v>9336</v>
      </c>
      <c r="B4018" s="2">
        <v>45026</v>
      </c>
      <c r="C4018" t="s">
        <v>33</v>
      </c>
      <c r="D4018">
        <v>38</v>
      </c>
      <c r="E4018" t="s">
        <v>23</v>
      </c>
      <c r="F4018">
        <v>0</v>
      </c>
      <c r="G4018">
        <v>3</v>
      </c>
      <c r="H4018" t="s">
        <v>24</v>
      </c>
      <c r="I4018">
        <v>5958</v>
      </c>
      <c r="J4018">
        <v>1</v>
      </c>
      <c r="K4018">
        <v>28</v>
      </c>
      <c r="L4018" t="s">
        <v>15568</v>
      </c>
      <c r="M4018" t="s">
        <v>23</v>
      </c>
      <c r="N4018" t="s">
        <v>23</v>
      </c>
      <c r="O4018" t="s">
        <v>25</v>
      </c>
      <c r="P4018" t="s">
        <v>202</v>
      </c>
      <c r="Q4018" t="s">
        <v>27</v>
      </c>
      <c r="R4018">
        <v>90.1</v>
      </c>
      <c r="S4018">
        <v>3111.63</v>
      </c>
      <c r="T4018" t="s">
        <v>43</v>
      </c>
      <c r="U4018" t="s">
        <v>1397</v>
      </c>
    </row>
    <row r="4019" spans="1:21">
      <c r="A4019" t="s">
        <v>9338</v>
      </c>
      <c r="B4019" s="2">
        <v>45352</v>
      </c>
      <c r="C4019" t="s">
        <v>22</v>
      </c>
      <c r="D4019">
        <v>37</v>
      </c>
      <c r="E4019" t="s">
        <v>23</v>
      </c>
      <c r="F4019">
        <v>0</v>
      </c>
      <c r="G4019">
        <v>3</v>
      </c>
      <c r="H4019" t="s">
        <v>24</v>
      </c>
      <c r="I4019">
        <v>5775</v>
      </c>
      <c r="J4019">
        <v>1</v>
      </c>
      <c r="K4019">
        <v>17</v>
      </c>
      <c r="L4019" t="s">
        <v>97</v>
      </c>
      <c r="M4019" t="s">
        <v>23</v>
      </c>
      <c r="N4019" t="s">
        <v>23</v>
      </c>
      <c r="O4019" t="s">
        <v>25</v>
      </c>
      <c r="P4019" t="s">
        <v>26</v>
      </c>
      <c r="Q4019" t="s">
        <v>27</v>
      </c>
      <c r="R4019">
        <v>92.55</v>
      </c>
      <c r="S4019">
        <v>1816.17</v>
      </c>
      <c r="T4019" t="s">
        <v>43</v>
      </c>
      <c r="U4019" t="s">
        <v>149</v>
      </c>
    </row>
    <row r="4020" spans="1:21">
      <c r="A4020" t="s">
        <v>9340</v>
      </c>
      <c r="B4020" s="2">
        <v>44340</v>
      </c>
      <c r="C4020" t="s">
        <v>22</v>
      </c>
      <c r="D4020">
        <v>42</v>
      </c>
      <c r="E4020" t="s">
        <v>39</v>
      </c>
      <c r="F4020">
        <v>0</v>
      </c>
      <c r="G4020">
        <v>3</v>
      </c>
      <c r="H4020" t="s">
        <v>24</v>
      </c>
      <c r="I4020">
        <v>4769</v>
      </c>
      <c r="J4020">
        <v>0</v>
      </c>
      <c r="K4020">
        <v>51</v>
      </c>
      <c r="L4020" t="s">
        <v>15568</v>
      </c>
      <c r="M4020" t="s">
        <v>23</v>
      </c>
      <c r="N4020" t="s">
        <v>23</v>
      </c>
      <c r="O4020" t="s">
        <v>25</v>
      </c>
      <c r="P4020" t="s">
        <v>26</v>
      </c>
      <c r="Q4020" t="s">
        <v>50</v>
      </c>
      <c r="R4020">
        <v>80</v>
      </c>
      <c r="S4020">
        <v>4528.97</v>
      </c>
      <c r="T4020" t="s">
        <v>43</v>
      </c>
      <c r="U4020" t="s">
        <v>1397</v>
      </c>
    </row>
    <row r="4021" spans="1:21">
      <c r="A4021" t="s">
        <v>9342</v>
      </c>
      <c r="B4021" s="2">
        <v>44853</v>
      </c>
      <c r="C4021" t="s">
        <v>33</v>
      </c>
      <c r="D4021">
        <v>38</v>
      </c>
      <c r="E4021" t="s">
        <v>23</v>
      </c>
      <c r="F4021">
        <v>0</v>
      </c>
      <c r="G4021">
        <v>3</v>
      </c>
      <c r="H4021" t="s">
        <v>24</v>
      </c>
      <c r="I4021">
        <v>3358</v>
      </c>
      <c r="J4021">
        <v>1</v>
      </c>
      <c r="K4021">
        <v>34</v>
      </c>
      <c r="L4021" t="s">
        <v>15568</v>
      </c>
      <c r="M4021" t="s">
        <v>23</v>
      </c>
      <c r="N4021" t="s">
        <v>23</v>
      </c>
      <c r="O4021" t="s">
        <v>25</v>
      </c>
      <c r="P4021" t="s">
        <v>26</v>
      </c>
      <c r="Q4021" t="s">
        <v>27</v>
      </c>
      <c r="R4021">
        <v>87.45</v>
      </c>
      <c r="S4021">
        <v>4260.67</v>
      </c>
      <c r="T4021" t="s">
        <v>59</v>
      </c>
      <c r="U4021" t="s">
        <v>241</v>
      </c>
    </row>
    <row r="4022" spans="1:21">
      <c r="A4022" t="s">
        <v>9345</v>
      </c>
      <c r="B4022" s="2">
        <v>45785</v>
      </c>
      <c r="C4022" t="s">
        <v>22</v>
      </c>
      <c r="D4022">
        <v>39</v>
      </c>
      <c r="E4022" t="s">
        <v>39</v>
      </c>
      <c r="F4022">
        <v>0</v>
      </c>
      <c r="G4022">
        <v>3</v>
      </c>
      <c r="H4022" t="s">
        <v>24</v>
      </c>
      <c r="I4022">
        <v>4849</v>
      </c>
      <c r="J4022">
        <v>0</v>
      </c>
      <c r="K4022">
        <v>3</v>
      </c>
      <c r="L4022" t="s">
        <v>48</v>
      </c>
      <c r="M4022" t="s">
        <v>23</v>
      </c>
      <c r="N4022" t="s">
        <v>23</v>
      </c>
      <c r="O4022" t="s">
        <v>49</v>
      </c>
      <c r="P4022" t="s">
        <v>26</v>
      </c>
      <c r="Q4022" t="s">
        <v>27</v>
      </c>
      <c r="R4022">
        <v>43.3</v>
      </c>
      <c r="S4022">
        <v>270.17</v>
      </c>
      <c r="T4022" t="s">
        <v>59</v>
      </c>
      <c r="U4022" t="s">
        <v>140</v>
      </c>
    </row>
    <row r="4023" spans="1:21">
      <c r="A4023" t="s">
        <v>9347</v>
      </c>
      <c r="B4023" s="2">
        <v>45816</v>
      </c>
      <c r="C4023" t="s">
        <v>33</v>
      </c>
      <c r="D4023">
        <v>23</v>
      </c>
      <c r="E4023" t="s">
        <v>23</v>
      </c>
      <c r="F4023">
        <v>3</v>
      </c>
      <c r="G4023">
        <v>3</v>
      </c>
      <c r="H4023" t="s">
        <v>24</v>
      </c>
      <c r="I4023">
        <v>2635</v>
      </c>
      <c r="J4023">
        <v>0</v>
      </c>
      <c r="K4023">
        <v>2</v>
      </c>
      <c r="L4023" t="s">
        <v>15568</v>
      </c>
      <c r="M4023" t="s">
        <v>39</v>
      </c>
      <c r="N4023" t="s">
        <v>23</v>
      </c>
      <c r="O4023" t="s">
        <v>49</v>
      </c>
      <c r="P4023" t="s">
        <v>26</v>
      </c>
      <c r="Q4023" t="s">
        <v>50</v>
      </c>
      <c r="R4023">
        <v>24.4</v>
      </c>
      <c r="S4023">
        <v>36.549999999999997</v>
      </c>
      <c r="T4023" t="s">
        <v>64</v>
      </c>
      <c r="U4023" t="s">
        <v>145</v>
      </c>
    </row>
    <row r="4024" spans="1:21">
      <c r="A4024" t="s">
        <v>9349</v>
      </c>
      <c r="B4024" s="2">
        <v>45664</v>
      </c>
      <c r="C4024" t="s">
        <v>22</v>
      </c>
      <c r="D4024">
        <v>53</v>
      </c>
      <c r="E4024" t="s">
        <v>39</v>
      </c>
      <c r="F4024">
        <v>0</v>
      </c>
      <c r="G4024">
        <v>3</v>
      </c>
      <c r="H4024" t="s">
        <v>24</v>
      </c>
      <c r="I4024">
        <v>5267</v>
      </c>
      <c r="J4024">
        <v>0</v>
      </c>
      <c r="K4024">
        <v>7</v>
      </c>
      <c r="L4024" t="s">
        <v>48</v>
      </c>
      <c r="M4024" t="s">
        <v>23</v>
      </c>
      <c r="N4024" t="s">
        <v>23</v>
      </c>
      <c r="O4024" t="s">
        <v>25</v>
      </c>
      <c r="P4024" t="s">
        <v>26</v>
      </c>
      <c r="Q4024" t="s">
        <v>27</v>
      </c>
      <c r="R4024">
        <v>94.25</v>
      </c>
      <c r="S4024">
        <v>753.35</v>
      </c>
      <c r="T4024" t="s">
        <v>64</v>
      </c>
      <c r="U4024" t="s">
        <v>234</v>
      </c>
    </row>
    <row r="4025" spans="1:21">
      <c r="A4025" t="s">
        <v>9351</v>
      </c>
      <c r="B4025" s="2">
        <v>45255</v>
      </c>
      <c r="C4025" t="s">
        <v>33</v>
      </c>
      <c r="D4025">
        <v>22</v>
      </c>
      <c r="E4025" t="s">
        <v>23</v>
      </c>
      <c r="F4025">
        <v>0</v>
      </c>
      <c r="G4025">
        <v>3</v>
      </c>
      <c r="H4025" t="s">
        <v>24</v>
      </c>
      <c r="I4025">
        <v>5630</v>
      </c>
      <c r="J4025">
        <v>1</v>
      </c>
      <c r="K4025">
        <v>21</v>
      </c>
      <c r="L4025" t="s">
        <v>15568</v>
      </c>
      <c r="M4025" t="s">
        <v>23</v>
      </c>
      <c r="N4025" t="s">
        <v>23</v>
      </c>
      <c r="O4025" t="s">
        <v>25</v>
      </c>
      <c r="P4025" t="s">
        <v>26</v>
      </c>
      <c r="Q4025" t="s">
        <v>27</v>
      </c>
      <c r="R4025">
        <v>74.05</v>
      </c>
      <c r="S4025">
        <v>1672.17</v>
      </c>
      <c r="T4025" t="s">
        <v>64</v>
      </c>
      <c r="U4025" t="s">
        <v>145</v>
      </c>
    </row>
    <row r="4026" spans="1:21">
      <c r="A4026" t="s">
        <v>9353</v>
      </c>
      <c r="B4026" s="2">
        <v>45860</v>
      </c>
      <c r="C4026" t="s">
        <v>22</v>
      </c>
      <c r="D4026">
        <v>32</v>
      </c>
      <c r="E4026" t="s">
        <v>39</v>
      </c>
      <c r="F4026">
        <v>0</v>
      </c>
      <c r="G4026">
        <v>3</v>
      </c>
      <c r="H4026" t="s">
        <v>24</v>
      </c>
      <c r="I4026">
        <v>4851</v>
      </c>
      <c r="J4026">
        <v>0</v>
      </c>
      <c r="K4026">
        <v>1</v>
      </c>
      <c r="L4026" t="s">
        <v>15568</v>
      </c>
      <c r="M4026" t="s">
        <v>23</v>
      </c>
      <c r="N4026" t="s">
        <v>39</v>
      </c>
      <c r="P4026" t="s">
        <v>26</v>
      </c>
      <c r="Q4026" t="s">
        <v>50</v>
      </c>
      <c r="R4026">
        <v>19.75</v>
      </c>
      <c r="S4026">
        <v>49.08</v>
      </c>
      <c r="T4026" t="s">
        <v>30</v>
      </c>
      <c r="U4026" t="s">
        <v>69</v>
      </c>
    </row>
    <row r="4027" spans="1:21">
      <c r="A4027" t="s">
        <v>9355</v>
      </c>
      <c r="B4027" s="2">
        <v>45770</v>
      </c>
      <c r="C4027" t="s">
        <v>22</v>
      </c>
      <c r="D4027">
        <v>21</v>
      </c>
      <c r="E4027" t="s">
        <v>39</v>
      </c>
      <c r="F4027">
        <v>0</v>
      </c>
      <c r="G4027">
        <v>3</v>
      </c>
      <c r="H4027" t="s">
        <v>24</v>
      </c>
      <c r="I4027">
        <v>3212</v>
      </c>
      <c r="J4027">
        <v>0</v>
      </c>
      <c r="K4027">
        <v>4</v>
      </c>
      <c r="L4027" t="s">
        <v>48</v>
      </c>
      <c r="M4027" t="s">
        <v>23</v>
      </c>
      <c r="N4027" t="s">
        <v>23</v>
      </c>
      <c r="O4027" t="s">
        <v>25</v>
      </c>
      <c r="P4027" t="s">
        <v>26</v>
      </c>
      <c r="Q4027" t="s">
        <v>27</v>
      </c>
      <c r="R4027">
        <v>90.05</v>
      </c>
      <c r="S4027">
        <v>447.06</v>
      </c>
      <c r="T4027" t="s">
        <v>30</v>
      </c>
      <c r="U4027" t="s">
        <v>106</v>
      </c>
    </row>
    <row r="4028" spans="1:21">
      <c r="A4028" t="s">
        <v>9357</v>
      </c>
      <c r="B4028" s="2">
        <v>45852</v>
      </c>
      <c r="C4028" t="s">
        <v>33</v>
      </c>
      <c r="D4028">
        <v>42</v>
      </c>
      <c r="E4028" t="s">
        <v>39</v>
      </c>
      <c r="F4028">
        <v>0</v>
      </c>
      <c r="G4028">
        <v>3</v>
      </c>
      <c r="H4028" t="s">
        <v>24</v>
      </c>
      <c r="I4028">
        <v>2007</v>
      </c>
      <c r="J4028">
        <v>0</v>
      </c>
      <c r="K4028">
        <v>1</v>
      </c>
      <c r="L4028" t="s">
        <v>48</v>
      </c>
      <c r="M4028" t="s">
        <v>23</v>
      </c>
      <c r="N4028" t="s">
        <v>23</v>
      </c>
      <c r="O4028" t="s">
        <v>25</v>
      </c>
      <c r="P4028" t="s">
        <v>26</v>
      </c>
      <c r="Q4028" t="s">
        <v>27</v>
      </c>
      <c r="R4028">
        <v>70.099999999999994</v>
      </c>
      <c r="S4028">
        <v>116.27</v>
      </c>
      <c r="T4028" t="s">
        <v>30</v>
      </c>
      <c r="U4028" t="s">
        <v>103</v>
      </c>
    </row>
    <row r="4029" spans="1:21">
      <c r="A4029" t="s">
        <v>9358</v>
      </c>
      <c r="B4029" s="2">
        <v>43777</v>
      </c>
      <c r="C4029" t="s">
        <v>22</v>
      </c>
      <c r="D4029">
        <v>58</v>
      </c>
      <c r="E4029" t="s">
        <v>39</v>
      </c>
      <c r="F4029">
        <v>0</v>
      </c>
      <c r="G4029">
        <v>3</v>
      </c>
      <c r="H4029" t="s">
        <v>24</v>
      </c>
      <c r="I4029">
        <v>4254</v>
      </c>
      <c r="J4029">
        <v>0</v>
      </c>
      <c r="K4029">
        <v>69</v>
      </c>
      <c r="L4029" t="s">
        <v>15568</v>
      </c>
      <c r="M4029" t="s">
        <v>23</v>
      </c>
      <c r="N4029" t="s">
        <v>23</v>
      </c>
      <c r="O4029" t="s">
        <v>25</v>
      </c>
      <c r="P4029" t="s">
        <v>202</v>
      </c>
      <c r="Q4029" t="s">
        <v>27</v>
      </c>
      <c r="R4029">
        <v>104.05</v>
      </c>
      <c r="S4029">
        <v>7435.88</v>
      </c>
      <c r="T4029" t="s">
        <v>36</v>
      </c>
      <c r="U4029" t="s">
        <v>37</v>
      </c>
    </row>
    <row r="4030" spans="1:21">
      <c r="A4030" t="s">
        <v>9360</v>
      </c>
      <c r="B4030" s="2">
        <v>45634</v>
      </c>
      <c r="C4030" t="s">
        <v>33</v>
      </c>
      <c r="D4030">
        <v>50</v>
      </c>
      <c r="E4030" t="s">
        <v>23</v>
      </c>
      <c r="F4030">
        <v>0</v>
      </c>
      <c r="G4030">
        <v>3</v>
      </c>
      <c r="H4030" t="s">
        <v>24</v>
      </c>
      <c r="I4030">
        <v>4785</v>
      </c>
      <c r="J4030">
        <v>1</v>
      </c>
      <c r="K4030">
        <v>8</v>
      </c>
      <c r="L4030" t="s">
        <v>15568</v>
      </c>
      <c r="M4030" t="s">
        <v>23</v>
      </c>
      <c r="N4030" t="s">
        <v>39</v>
      </c>
      <c r="P4030" t="s">
        <v>26</v>
      </c>
      <c r="Q4030" t="s">
        <v>27</v>
      </c>
      <c r="R4030">
        <v>20.149999999999999</v>
      </c>
      <c r="S4030">
        <v>247.05</v>
      </c>
      <c r="T4030" t="s">
        <v>59</v>
      </c>
      <c r="U4030" t="s">
        <v>60</v>
      </c>
    </row>
    <row r="4031" spans="1:21">
      <c r="A4031" t="s">
        <v>9362</v>
      </c>
      <c r="B4031" s="2">
        <v>45827</v>
      </c>
      <c r="C4031" t="s">
        <v>33</v>
      </c>
      <c r="D4031">
        <v>24</v>
      </c>
      <c r="E4031" t="s">
        <v>39</v>
      </c>
      <c r="F4031">
        <v>0</v>
      </c>
      <c r="G4031">
        <v>3</v>
      </c>
      <c r="H4031" t="s">
        <v>24</v>
      </c>
      <c r="I4031">
        <v>5172</v>
      </c>
      <c r="J4031">
        <v>0</v>
      </c>
      <c r="K4031">
        <v>2</v>
      </c>
      <c r="L4031" t="s">
        <v>15568</v>
      </c>
      <c r="M4031" t="s">
        <v>23</v>
      </c>
      <c r="N4031" t="s">
        <v>23</v>
      </c>
      <c r="O4031" t="s">
        <v>25</v>
      </c>
      <c r="P4031" t="s">
        <v>26</v>
      </c>
      <c r="Q4031" t="s">
        <v>27</v>
      </c>
      <c r="R4031">
        <v>79.75</v>
      </c>
      <c r="S4031">
        <v>181.14</v>
      </c>
      <c r="T4031" t="s">
        <v>30</v>
      </c>
      <c r="U4031" t="s">
        <v>69</v>
      </c>
    </row>
    <row r="4032" spans="1:21">
      <c r="A4032" t="s">
        <v>9364</v>
      </c>
      <c r="B4032" s="2">
        <v>44246</v>
      </c>
      <c r="C4032" t="s">
        <v>33</v>
      </c>
      <c r="D4032">
        <v>44</v>
      </c>
      <c r="E4032" t="s">
        <v>39</v>
      </c>
      <c r="F4032">
        <v>0</v>
      </c>
      <c r="G4032">
        <v>3</v>
      </c>
      <c r="H4032" t="s">
        <v>24</v>
      </c>
      <c r="I4032">
        <v>6117</v>
      </c>
      <c r="J4032">
        <v>0</v>
      </c>
      <c r="K4032">
        <v>54</v>
      </c>
      <c r="L4032" t="s">
        <v>15568</v>
      </c>
      <c r="M4032" t="s">
        <v>23</v>
      </c>
      <c r="N4032" t="s">
        <v>23</v>
      </c>
      <c r="O4032" t="s">
        <v>25</v>
      </c>
      <c r="P4032" t="s">
        <v>202</v>
      </c>
      <c r="Q4032" t="s">
        <v>27</v>
      </c>
      <c r="R4032">
        <v>103.95</v>
      </c>
      <c r="S4032">
        <v>7986.43</v>
      </c>
      <c r="T4032" t="s">
        <v>30</v>
      </c>
      <c r="U4032" t="s">
        <v>69</v>
      </c>
    </row>
    <row r="4033" spans="1:21">
      <c r="A4033" t="s">
        <v>9366</v>
      </c>
      <c r="B4033" s="2">
        <v>45864</v>
      </c>
      <c r="C4033" t="s">
        <v>22</v>
      </c>
      <c r="D4033">
        <v>20</v>
      </c>
      <c r="E4033" t="s">
        <v>39</v>
      </c>
      <c r="F4033">
        <v>0</v>
      </c>
      <c r="G4033">
        <v>3</v>
      </c>
      <c r="H4033" t="s">
        <v>24</v>
      </c>
      <c r="I4033">
        <v>4266</v>
      </c>
      <c r="J4033">
        <v>0</v>
      </c>
      <c r="K4033">
        <v>1</v>
      </c>
      <c r="L4033" t="s">
        <v>15568</v>
      </c>
      <c r="M4033" t="s">
        <v>23</v>
      </c>
      <c r="N4033" t="s">
        <v>39</v>
      </c>
      <c r="P4033" t="s">
        <v>26</v>
      </c>
      <c r="Q4033" t="s">
        <v>50</v>
      </c>
      <c r="R4033">
        <v>19.3</v>
      </c>
      <c r="S4033">
        <v>68.5</v>
      </c>
      <c r="T4033" t="s">
        <v>64</v>
      </c>
      <c r="U4033" t="s">
        <v>73</v>
      </c>
    </row>
    <row r="4034" spans="1:21">
      <c r="A4034" t="s">
        <v>9367</v>
      </c>
      <c r="B4034" s="2">
        <v>45757</v>
      </c>
      <c r="C4034" t="s">
        <v>22</v>
      </c>
      <c r="D4034">
        <v>61</v>
      </c>
      <c r="E4034" t="s">
        <v>39</v>
      </c>
      <c r="F4034">
        <v>0</v>
      </c>
      <c r="G4034">
        <v>3</v>
      </c>
      <c r="H4034" t="s">
        <v>24</v>
      </c>
      <c r="I4034">
        <v>2456</v>
      </c>
      <c r="J4034">
        <v>0</v>
      </c>
      <c r="K4034">
        <v>4</v>
      </c>
      <c r="L4034" t="s">
        <v>15568</v>
      </c>
      <c r="M4034" t="s">
        <v>23</v>
      </c>
      <c r="N4034" t="s">
        <v>23</v>
      </c>
      <c r="O4034" t="s">
        <v>25</v>
      </c>
      <c r="P4034" t="s">
        <v>26</v>
      </c>
      <c r="Q4034" t="s">
        <v>27</v>
      </c>
      <c r="R4034">
        <v>88.45</v>
      </c>
      <c r="S4034">
        <v>567.21</v>
      </c>
      <c r="T4034" t="s">
        <v>43</v>
      </c>
      <c r="U4034" t="s">
        <v>44</v>
      </c>
    </row>
    <row r="4035" spans="1:21">
      <c r="A4035" t="s">
        <v>9369</v>
      </c>
      <c r="B4035" s="2">
        <v>45864</v>
      </c>
      <c r="C4035" t="s">
        <v>22</v>
      </c>
      <c r="D4035">
        <v>32</v>
      </c>
      <c r="E4035" t="s">
        <v>39</v>
      </c>
      <c r="F4035">
        <v>0</v>
      </c>
      <c r="G4035">
        <v>3</v>
      </c>
      <c r="H4035" t="s">
        <v>24</v>
      </c>
      <c r="I4035">
        <v>2199</v>
      </c>
      <c r="J4035">
        <v>0</v>
      </c>
      <c r="K4035">
        <v>1</v>
      </c>
      <c r="L4035" t="s">
        <v>15568</v>
      </c>
      <c r="M4035" t="s">
        <v>23</v>
      </c>
      <c r="N4035" t="s">
        <v>23</v>
      </c>
      <c r="O4035" t="s">
        <v>25</v>
      </c>
      <c r="P4035" t="s">
        <v>26</v>
      </c>
      <c r="Q4035" t="s">
        <v>27</v>
      </c>
      <c r="R4035">
        <v>79.599999999999994</v>
      </c>
      <c r="S4035">
        <v>98.92</v>
      </c>
      <c r="T4035" t="s">
        <v>36</v>
      </c>
      <c r="U4035" t="s">
        <v>46</v>
      </c>
    </row>
    <row r="4036" spans="1:21">
      <c r="A4036" t="s">
        <v>9371</v>
      </c>
      <c r="B4036" s="2">
        <v>44607</v>
      </c>
      <c r="C4036" t="s">
        <v>33</v>
      </c>
      <c r="D4036">
        <v>40</v>
      </c>
      <c r="E4036" t="s">
        <v>23</v>
      </c>
      <c r="F4036">
        <v>0</v>
      </c>
      <c r="G4036">
        <v>3</v>
      </c>
      <c r="H4036" t="s">
        <v>24</v>
      </c>
      <c r="I4036">
        <v>2514</v>
      </c>
      <c r="J4036">
        <v>1</v>
      </c>
      <c r="K4036">
        <v>42</v>
      </c>
      <c r="L4036" t="s">
        <v>15568</v>
      </c>
      <c r="M4036" t="s">
        <v>23</v>
      </c>
      <c r="N4036" t="s">
        <v>23</v>
      </c>
      <c r="O4036" t="s">
        <v>25</v>
      </c>
      <c r="P4036" t="s">
        <v>26</v>
      </c>
      <c r="Q4036" t="s">
        <v>27</v>
      </c>
      <c r="R4036">
        <v>84.3</v>
      </c>
      <c r="S4036">
        <v>4039.06</v>
      </c>
      <c r="T4036" t="s">
        <v>36</v>
      </c>
      <c r="U4036" t="s">
        <v>37</v>
      </c>
    </row>
    <row r="4037" spans="1:21">
      <c r="A4037" t="s">
        <v>9373</v>
      </c>
      <c r="B4037" s="2">
        <v>43711</v>
      </c>
      <c r="C4037" t="s">
        <v>33</v>
      </c>
      <c r="D4037">
        <v>58</v>
      </c>
      <c r="E4037" t="s">
        <v>23</v>
      </c>
      <c r="F4037">
        <v>0</v>
      </c>
      <c r="G4037">
        <v>3</v>
      </c>
      <c r="H4037" t="s">
        <v>24</v>
      </c>
      <c r="I4037">
        <v>4296</v>
      </c>
      <c r="J4037">
        <v>2</v>
      </c>
      <c r="K4037">
        <v>71</v>
      </c>
      <c r="L4037" t="s">
        <v>316</v>
      </c>
      <c r="M4037" t="s">
        <v>23</v>
      </c>
      <c r="N4037" t="s">
        <v>23</v>
      </c>
      <c r="O4037" t="s">
        <v>25</v>
      </c>
      <c r="P4037" t="s">
        <v>164</v>
      </c>
      <c r="Q4037" t="s">
        <v>27</v>
      </c>
      <c r="R4037">
        <v>93.7</v>
      </c>
      <c r="S4037">
        <v>9462.27</v>
      </c>
      <c r="T4037" t="s">
        <v>30</v>
      </c>
      <c r="U4037" t="s">
        <v>106</v>
      </c>
    </row>
    <row r="4038" spans="1:21">
      <c r="A4038" t="s">
        <v>9375</v>
      </c>
      <c r="B4038" s="2">
        <v>45276</v>
      </c>
      <c r="C4038" t="s">
        <v>22</v>
      </c>
      <c r="D4038">
        <v>55</v>
      </c>
      <c r="E4038" t="s">
        <v>39</v>
      </c>
      <c r="F4038">
        <v>0</v>
      </c>
      <c r="G4038">
        <v>3</v>
      </c>
      <c r="H4038" t="s">
        <v>24</v>
      </c>
      <c r="I4038">
        <v>5444</v>
      </c>
      <c r="J4038">
        <v>0</v>
      </c>
      <c r="K4038">
        <v>20</v>
      </c>
      <c r="L4038" t="s">
        <v>15568</v>
      </c>
      <c r="M4038" t="s">
        <v>23</v>
      </c>
      <c r="N4038" t="s">
        <v>23</v>
      </c>
      <c r="O4038" t="s">
        <v>25</v>
      </c>
      <c r="P4038" t="s">
        <v>26</v>
      </c>
      <c r="Q4038" t="s">
        <v>27</v>
      </c>
      <c r="R4038">
        <v>98.55</v>
      </c>
      <c r="S4038">
        <v>2851.6</v>
      </c>
      <c r="T4038" t="s">
        <v>30</v>
      </c>
      <c r="U4038" t="s">
        <v>69</v>
      </c>
    </row>
    <row r="4039" spans="1:21">
      <c r="A4039" t="s">
        <v>9377</v>
      </c>
      <c r="B4039" s="2">
        <v>45842</v>
      </c>
      <c r="C4039" t="s">
        <v>22</v>
      </c>
      <c r="D4039">
        <v>73</v>
      </c>
      <c r="E4039" t="s">
        <v>39</v>
      </c>
      <c r="F4039">
        <v>0</v>
      </c>
      <c r="G4039">
        <v>3</v>
      </c>
      <c r="H4039" t="s">
        <v>24</v>
      </c>
      <c r="I4039">
        <v>5001</v>
      </c>
      <c r="J4039">
        <v>0</v>
      </c>
      <c r="K4039">
        <v>1</v>
      </c>
      <c r="L4039" t="s">
        <v>15568</v>
      </c>
      <c r="M4039" t="s">
        <v>23</v>
      </c>
      <c r="N4039" t="s">
        <v>23</v>
      </c>
      <c r="O4039" t="s">
        <v>25</v>
      </c>
      <c r="P4039" t="s">
        <v>26</v>
      </c>
      <c r="Q4039" t="s">
        <v>27</v>
      </c>
      <c r="R4039">
        <v>79.099999999999994</v>
      </c>
      <c r="S4039">
        <v>121.4</v>
      </c>
      <c r="T4039" t="s">
        <v>30</v>
      </c>
      <c r="U4039" t="s">
        <v>69</v>
      </c>
    </row>
    <row r="4040" spans="1:21">
      <c r="A4040" t="s">
        <v>9379</v>
      </c>
      <c r="B4040" s="2">
        <v>45841</v>
      </c>
      <c r="C4040" t="s">
        <v>22</v>
      </c>
      <c r="D4040">
        <v>65</v>
      </c>
      <c r="E4040" t="s">
        <v>39</v>
      </c>
      <c r="F4040">
        <v>0</v>
      </c>
      <c r="G4040">
        <v>3</v>
      </c>
      <c r="H4040" t="s">
        <v>24</v>
      </c>
      <c r="I4040">
        <v>4403</v>
      </c>
      <c r="J4040">
        <v>0</v>
      </c>
      <c r="K4040">
        <v>1</v>
      </c>
      <c r="L4040" t="s">
        <v>15568</v>
      </c>
      <c r="M4040" t="s">
        <v>23</v>
      </c>
      <c r="N4040" t="s">
        <v>23</v>
      </c>
      <c r="O4040" t="s">
        <v>25</v>
      </c>
      <c r="P4040" t="s">
        <v>26</v>
      </c>
      <c r="Q4040" t="s">
        <v>27</v>
      </c>
      <c r="R4040">
        <v>75.349999999999994</v>
      </c>
      <c r="S4040">
        <v>103.84</v>
      </c>
      <c r="T4040" t="s">
        <v>36</v>
      </c>
      <c r="U4040" t="s">
        <v>46</v>
      </c>
    </row>
    <row r="4041" spans="1:21">
      <c r="A4041" t="s">
        <v>9381</v>
      </c>
      <c r="B4041" s="2">
        <v>44361</v>
      </c>
      <c r="C4041" t="s">
        <v>33</v>
      </c>
      <c r="D4041">
        <v>80</v>
      </c>
      <c r="E4041" t="s">
        <v>23</v>
      </c>
      <c r="F4041">
        <v>0</v>
      </c>
      <c r="G4041">
        <v>3</v>
      </c>
      <c r="H4041" t="s">
        <v>24</v>
      </c>
      <c r="I4041">
        <v>5863</v>
      </c>
      <c r="J4041">
        <v>1</v>
      </c>
      <c r="K4041">
        <v>50</v>
      </c>
      <c r="L4041" t="s">
        <v>142</v>
      </c>
      <c r="M4041" t="s">
        <v>23</v>
      </c>
      <c r="N4041" t="s">
        <v>23</v>
      </c>
      <c r="O4041" t="s">
        <v>25</v>
      </c>
      <c r="P4041" t="s">
        <v>26</v>
      </c>
      <c r="Q4041" t="s">
        <v>27</v>
      </c>
      <c r="R4041">
        <v>95.05</v>
      </c>
      <c r="S4041">
        <v>6516.7</v>
      </c>
      <c r="T4041" t="s">
        <v>59</v>
      </c>
      <c r="U4041" t="s">
        <v>60</v>
      </c>
    </row>
    <row r="4042" spans="1:21">
      <c r="A4042" t="s">
        <v>9383</v>
      </c>
      <c r="B4042" s="2">
        <v>44827</v>
      </c>
      <c r="C4042" t="s">
        <v>22</v>
      </c>
      <c r="D4042">
        <v>67</v>
      </c>
      <c r="E4042" t="s">
        <v>39</v>
      </c>
      <c r="F4042">
        <v>0</v>
      </c>
      <c r="G4042">
        <v>3</v>
      </c>
      <c r="H4042" t="s">
        <v>24</v>
      </c>
      <c r="I4042">
        <v>3689</v>
      </c>
      <c r="J4042">
        <v>0</v>
      </c>
      <c r="K4042">
        <v>35</v>
      </c>
      <c r="L4042" t="s">
        <v>40</v>
      </c>
      <c r="M4042" t="s">
        <v>23</v>
      </c>
      <c r="N4042" t="s">
        <v>23</v>
      </c>
      <c r="O4042" t="s">
        <v>25</v>
      </c>
      <c r="P4042" t="s">
        <v>26</v>
      </c>
      <c r="Q4042" t="s">
        <v>27</v>
      </c>
      <c r="R4042">
        <v>101.4</v>
      </c>
      <c r="S4042">
        <v>4885.45</v>
      </c>
      <c r="T4042" t="s">
        <v>30</v>
      </c>
      <c r="U4042" t="s">
        <v>106</v>
      </c>
    </row>
    <row r="4043" spans="1:21">
      <c r="A4043" t="s">
        <v>9385</v>
      </c>
      <c r="B4043" s="2">
        <v>45646</v>
      </c>
      <c r="C4043" t="s">
        <v>33</v>
      </c>
      <c r="D4043">
        <v>68</v>
      </c>
      <c r="E4043" t="s">
        <v>39</v>
      </c>
      <c r="F4043">
        <v>0</v>
      </c>
      <c r="G4043">
        <v>3</v>
      </c>
      <c r="H4043" t="s">
        <v>24</v>
      </c>
      <c r="I4043">
        <v>4174</v>
      </c>
      <c r="J4043">
        <v>0</v>
      </c>
      <c r="K4043">
        <v>8</v>
      </c>
      <c r="L4043" t="s">
        <v>15568</v>
      </c>
      <c r="M4043" t="s">
        <v>23</v>
      </c>
      <c r="N4043" t="s">
        <v>23</v>
      </c>
      <c r="O4043" t="s">
        <v>25</v>
      </c>
      <c r="P4043" t="s">
        <v>26</v>
      </c>
      <c r="Q4043" t="s">
        <v>27</v>
      </c>
      <c r="R4043">
        <v>75.75</v>
      </c>
      <c r="S4043">
        <v>716.65</v>
      </c>
      <c r="T4043" t="s">
        <v>30</v>
      </c>
      <c r="U4043" t="s">
        <v>106</v>
      </c>
    </row>
    <row r="4044" spans="1:21">
      <c r="A4044" t="s">
        <v>9387</v>
      </c>
      <c r="B4044" s="2">
        <v>45853</v>
      </c>
      <c r="C4044" t="s">
        <v>33</v>
      </c>
      <c r="D4044">
        <v>74</v>
      </c>
      <c r="E4044" t="s">
        <v>39</v>
      </c>
      <c r="F4044">
        <v>0</v>
      </c>
      <c r="G4044">
        <v>3</v>
      </c>
      <c r="H4044" t="s">
        <v>24</v>
      </c>
      <c r="I4044">
        <v>3351</v>
      </c>
      <c r="J4044">
        <v>0</v>
      </c>
      <c r="K4044">
        <v>1</v>
      </c>
      <c r="L4044" t="s">
        <v>48</v>
      </c>
      <c r="M4044" t="s">
        <v>23</v>
      </c>
      <c r="N4044" t="s">
        <v>39</v>
      </c>
      <c r="P4044" t="s">
        <v>26</v>
      </c>
      <c r="Q4044" t="s">
        <v>50</v>
      </c>
      <c r="R4044">
        <v>19.899999999999999</v>
      </c>
      <c r="S4044">
        <v>56.53</v>
      </c>
      <c r="T4044" t="s">
        <v>30</v>
      </c>
      <c r="U4044" t="s">
        <v>69</v>
      </c>
    </row>
    <row r="4045" spans="1:21">
      <c r="A4045" t="s">
        <v>9389</v>
      </c>
      <c r="B4045" s="2">
        <v>45797</v>
      </c>
      <c r="C4045" t="s">
        <v>33</v>
      </c>
      <c r="D4045">
        <v>59</v>
      </c>
      <c r="E4045" t="s">
        <v>39</v>
      </c>
      <c r="F4045">
        <v>0</v>
      </c>
      <c r="G4045">
        <v>3</v>
      </c>
      <c r="H4045" t="s">
        <v>24</v>
      </c>
      <c r="I4045">
        <v>4965</v>
      </c>
      <c r="J4045">
        <v>0</v>
      </c>
      <c r="K4045">
        <v>3</v>
      </c>
      <c r="L4045" t="s">
        <v>48</v>
      </c>
      <c r="M4045" t="s">
        <v>23</v>
      </c>
      <c r="N4045" t="s">
        <v>23</v>
      </c>
      <c r="O4045" t="s">
        <v>25</v>
      </c>
      <c r="P4045" t="s">
        <v>26</v>
      </c>
      <c r="Q4045" t="s">
        <v>50</v>
      </c>
      <c r="R4045">
        <v>75.099999999999994</v>
      </c>
      <c r="S4045">
        <v>350.26</v>
      </c>
      <c r="T4045" t="s">
        <v>30</v>
      </c>
      <c r="U4045" t="s">
        <v>69</v>
      </c>
    </row>
    <row r="4046" spans="1:21">
      <c r="A4046" t="s">
        <v>9391</v>
      </c>
      <c r="B4046" s="2">
        <v>45599</v>
      </c>
      <c r="C4046" t="s">
        <v>33</v>
      </c>
      <c r="D4046">
        <v>63</v>
      </c>
      <c r="E4046" t="s">
        <v>23</v>
      </c>
      <c r="F4046">
        <v>0</v>
      </c>
      <c r="G4046">
        <v>3</v>
      </c>
      <c r="H4046" t="s">
        <v>24</v>
      </c>
      <c r="I4046">
        <v>5105</v>
      </c>
      <c r="J4046">
        <v>1</v>
      </c>
      <c r="K4046">
        <v>9</v>
      </c>
      <c r="L4046" t="s">
        <v>48</v>
      </c>
      <c r="M4046" t="s">
        <v>23</v>
      </c>
      <c r="N4046" t="s">
        <v>23</v>
      </c>
      <c r="O4046" t="s">
        <v>25</v>
      </c>
      <c r="P4046" t="s">
        <v>26</v>
      </c>
      <c r="Q4046" t="s">
        <v>27</v>
      </c>
      <c r="R4046">
        <v>75.75</v>
      </c>
      <c r="S4046">
        <v>941.65</v>
      </c>
      <c r="T4046" t="s">
        <v>30</v>
      </c>
      <c r="U4046" t="s">
        <v>69</v>
      </c>
    </row>
    <row r="4047" spans="1:21">
      <c r="A4047" t="s">
        <v>9393</v>
      </c>
      <c r="B4047" s="2">
        <v>45834</v>
      </c>
      <c r="C4047" t="s">
        <v>22</v>
      </c>
      <c r="D4047">
        <v>46</v>
      </c>
      <c r="E4047" t="s">
        <v>39</v>
      </c>
      <c r="F4047">
        <v>0</v>
      </c>
      <c r="G4047">
        <v>3</v>
      </c>
      <c r="H4047" t="s">
        <v>24</v>
      </c>
      <c r="I4047">
        <v>5239</v>
      </c>
      <c r="J4047">
        <v>0</v>
      </c>
      <c r="K4047">
        <v>2</v>
      </c>
      <c r="L4047" t="s">
        <v>15568</v>
      </c>
      <c r="M4047" t="s">
        <v>23</v>
      </c>
      <c r="N4047" t="s">
        <v>23</v>
      </c>
      <c r="O4047" t="s">
        <v>25</v>
      </c>
      <c r="P4047" t="s">
        <v>26</v>
      </c>
      <c r="Q4047" t="s">
        <v>27</v>
      </c>
      <c r="R4047">
        <v>79</v>
      </c>
      <c r="S4047">
        <v>240.97</v>
      </c>
      <c r="T4047" t="s">
        <v>36</v>
      </c>
      <c r="U4047" t="s">
        <v>46</v>
      </c>
    </row>
    <row r="4048" spans="1:21">
      <c r="A4048" t="s">
        <v>9395</v>
      </c>
      <c r="B4048" s="2">
        <v>45862</v>
      </c>
      <c r="C4048" t="s">
        <v>22</v>
      </c>
      <c r="D4048">
        <v>33</v>
      </c>
      <c r="E4048" t="s">
        <v>39</v>
      </c>
      <c r="F4048">
        <v>3</v>
      </c>
      <c r="G4048">
        <v>3</v>
      </c>
      <c r="H4048" t="s">
        <v>24</v>
      </c>
      <c r="I4048">
        <v>2611</v>
      </c>
      <c r="J4048">
        <v>0</v>
      </c>
      <c r="K4048">
        <v>1</v>
      </c>
      <c r="L4048" t="s">
        <v>15568</v>
      </c>
      <c r="M4048" t="s">
        <v>23</v>
      </c>
      <c r="N4048" t="s">
        <v>39</v>
      </c>
      <c r="P4048" t="s">
        <v>26</v>
      </c>
      <c r="Q4048" t="s">
        <v>50</v>
      </c>
      <c r="R4048">
        <v>19.75</v>
      </c>
      <c r="S4048">
        <v>31.66</v>
      </c>
      <c r="T4048" t="s">
        <v>36</v>
      </c>
      <c r="U4048" t="s">
        <v>46</v>
      </c>
    </row>
    <row r="4049" spans="1:21">
      <c r="A4049" t="s">
        <v>9397</v>
      </c>
      <c r="B4049" s="2">
        <v>45858</v>
      </c>
      <c r="C4049" t="s">
        <v>22</v>
      </c>
      <c r="D4049">
        <v>43</v>
      </c>
      <c r="E4049" t="s">
        <v>39</v>
      </c>
      <c r="F4049">
        <v>0</v>
      </c>
      <c r="G4049">
        <v>3</v>
      </c>
      <c r="H4049" t="s">
        <v>24</v>
      </c>
      <c r="I4049">
        <v>5730</v>
      </c>
      <c r="J4049">
        <v>0</v>
      </c>
      <c r="K4049">
        <v>1</v>
      </c>
      <c r="L4049" t="s">
        <v>15568</v>
      </c>
      <c r="M4049" t="s">
        <v>23</v>
      </c>
      <c r="N4049" t="s">
        <v>23</v>
      </c>
      <c r="O4049" t="s">
        <v>25</v>
      </c>
      <c r="P4049" t="s">
        <v>26</v>
      </c>
      <c r="Q4049" t="s">
        <v>50</v>
      </c>
      <c r="R4049">
        <v>71.349999999999994</v>
      </c>
      <c r="S4049">
        <v>106.63</v>
      </c>
      <c r="T4049" t="s">
        <v>36</v>
      </c>
      <c r="U4049" t="s">
        <v>46</v>
      </c>
    </row>
    <row r="4050" spans="1:21">
      <c r="A4050" t="s">
        <v>9399</v>
      </c>
      <c r="B4050" s="2">
        <v>45862</v>
      </c>
      <c r="C4050" t="s">
        <v>33</v>
      </c>
      <c r="D4050">
        <v>23</v>
      </c>
      <c r="E4050" t="s">
        <v>39</v>
      </c>
      <c r="F4050">
        <v>0</v>
      </c>
      <c r="G4050">
        <v>3</v>
      </c>
      <c r="H4050" t="s">
        <v>24</v>
      </c>
      <c r="I4050">
        <v>3663</v>
      </c>
      <c r="J4050">
        <v>0</v>
      </c>
      <c r="K4050">
        <v>1</v>
      </c>
      <c r="L4050" t="s">
        <v>48</v>
      </c>
      <c r="M4050" t="s">
        <v>23</v>
      </c>
      <c r="N4050" t="s">
        <v>39</v>
      </c>
      <c r="P4050" t="s">
        <v>26</v>
      </c>
      <c r="Q4050" t="s">
        <v>84</v>
      </c>
      <c r="R4050">
        <v>20.399999999999999</v>
      </c>
      <c r="S4050">
        <v>42.52</v>
      </c>
      <c r="T4050" t="s">
        <v>59</v>
      </c>
      <c r="U4050" t="s">
        <v>384</v>
      </c>
    </row>
    <row r="4051" spans="1:21">
      <c r="A4051" t="s">
        <v>9401</v>
      </c>
      <c r="B4051" s="2">
        <v>44182</v>
      </c>
      <c r="C4051" t="s">
        <v>22</v>
      </c>
      <c r="D4051">
        <v>31</v>
      </c>
      <c r="E4051" t="s">
        <v>39</v>
      </c>
      <c r="F4051">
        <v>0</v>
      </c>
      <c r="G4051">
        <v>3</v>
      </c>
      <c r="H4051" t="s">
        <v>24</v>
      </c>
      <c r="I4051">
        <v>5327</v>
      </c>
      <c r="J4051">
        <v>0</v>
      </c>
      <c r="K4051">
        <v>56</v>
      </c>
      <c r="L4051" t="s">
        <v>15568</v>
      </c>
      <c r="M4051" t="s">
        <v>23</v>
      </c>
      <c r="N4051" t="s">
        <v>39</v>
      </c>
      <c r="P4051" t="s">
        <v>202</v>
      </c>
      <c r="Q4051" t="s">
        <v>27</v>
      </c>
      <c r="R4051">
        <v>24.9</v>
      </c>
      <c r="S4051">
        <v>1478.48</v>
      </c>
      <c r="T4051" t="s">
        <v>36</v>
      </c>
      <c r="U4051" t="s">
        <v>46</v>
      </c>
    </row>
    <row r="4052" spans="1:21">
      <c r="A4052" t="s">
        <v>9403</v>
      </c>
      <c r="B4052" s="2">
        <v>44166</v>
      </c>
      <c r="C4052" t="s">
        <v>33</v>
      </c>
      <c r="D4052">
        <v>57</v>
      </c>
      <c r="E4052" t="s">
        <v>39</v>
      </c>
      <c r="F4052">
        <v>0</v>
      </c>
      <c r="G4052">
        <v>3</v>
      </c>
      <c r="H4052" t="s">
        <v>24</v>
      </c>
      <c r="I4052">
        <v>5605</v>
      </c>
      <c r="J4052">
        <v>0</v>
      </c>
      <c r="K4052">
        <v>56</v>
      </c>
      <c r="L4052" t="s">
        <v>15568</v>
      </c>
      <c r="M4052" t="s">
        <v>23</v>
      </c>
      <c r="N4052" t="s">
        <v>23</v>
      </c>
      <c r="O4052" t="s">
        <v>25</v>
      </c>
      <c r="P4052" t="s">
        <v>202</v>
      </c>
      <c r="Q4052" t="s">
        <v>27</v>
      </c>
      <c r="R4052">
        <v>104.75</v>
      </c>
      <c r="S4052">
        <v>7447.13</v>
      </c>
      <c r="T4052" t="s">
        <v>36</v>
      </c>
      <c r="U4052" t="s">
        <v>37</v>
      </c>
    </row>
    <row r="4053" spans="1:21">
      <c r="A4053" t="s">
        <v>9405</v>
      </c>
      <c r="B4053" s="2">
        <v>43869</v>
      </c>
      <c r="C4053" t="s">
        <v>22</v>
      </c>
      <c r="D4053">
        <v>68</v>
      </c>
      <c r="E4053" t="s">
        <v>39</v>
      </c>
      <c r="F4053">
        <v>0</v>
      </c>
      <c r="G4053">
        <v>3</v>
      </c>
      <c r="H4053" t="s">
        <v>24</v>
      </c>
      <c r="I4053">
        <v>4389</v>
      </c>
      <c r="J4053">
        <v>0</v>
      </c>
      <c r="K4053">
        <v>66</v>
      </c>
      <c r="L4053" t="s">
        <v>15568</v>
      </c>
      <c r="M4053" t="s">
        <v>23</v>
      </c>
      <c r="N4053" t="s">
        <v>23</v>
      </c>
      <c r="O4053" t="s">
        <v>25</v>
      </c>
      <c r="P4053" t="s">
        <v>202</v>
      </c>
      <c r="Q4053" t="s">
        <v>50</v>
      </c>
      <c r="R4053">
        <v>110.9</v>
      </c>
      <c r="S4053">
        <v>8085.45</v>
      </c>
      <c r="T4053" t="s">
        <v>36</v>
      </c>
      <c r="U4053" t="s">
        <v>37</v>
      </c>
    </row>
    <row r="4054" spans="1:21">
      <c r="A4054" t="s">
        <v>9407</v>
      </c>
      <c r="B4054" s="2">
        <v>45845</v>
      </c>
      <c r="C4054" t="s">
        <v>22</v>
      </c>
      <c r="D4054">
        <v>69</v>
      </c>
      <c r="E4054" t="s">
        <v>39</v>
      </c>
      <c r="F4054">
        <v>0</v>
      </c>
      <c r="G4054">
        <v>3</v>
      </c>
      <c r="H4054" t="s">
        <v>24</v>
      </c>
      <c r="I4054">
        <v>5228</v>
      </c>
      <c r="J4054">
        <v>0</v>
      </c>
      <c r="K4054">
        <v>1</v>
      </c>
      <c r="L4054" t="s">
        <v>48</v>
      </c>
      <c r="M4054" t="s">
        <v>23</v>
      </c>
      <c r="N4054" t="s">
        <v>23</v>
      </c>
      <c r="O4054" t="s">
        <v>25</v>
      </c>
      <c r="P4054" t="s">
        <v>26</v>
      </c>
      <c r="Q4054" t="s">
        <v>27</v>
      </c>
      <c r="R4054">
        <v>86.6</v>
      </c>
      <c r="S4054">
        <v>92.03</v>
      </c>
      <c r="T4054" t="s">
        <v>30</v>
      </c>
      <c r="U4054" t="s">
        <v>103</v>
      </c>
    </row>
    <row r="4055" spans="1:21">
      <c r="A4055" t="s">
        <v>9409</v>
      </c>
      <c r="B4055" s="2">
        <v>44901</v>
      </c>
      <c r="C4055" t="s">
        <v>22</v>
      </c>
      <c r="D4055">
        <v>41</v>
      </c>
      <c r="E4055" t="s">
        <v>39</v>
      </c>
      <c r="F4055">
        <v>0</v>
      </c>
      <c r="G4055">
        <v>3</v>
      </c>
      <c r="H4055" t="s">
        <v>24</v>
      </c>
      <c r="I4055">
        <v>3606</v>
      </c>
      <c r="J4055">
        <v>0</v>
      </c>
      <c r="K4055">
        <v>32</v>
      </c>
      <c r="L4055" t="s">
        <v>15568</v>
      </c>
      <c r="M4055" t="s">
        <v>23</v>
      </c>
      <c r="N4055" t="s">
        <v>23</v>
      </c>
      <c r="O4055" t="s">
        <v>25</v>
      </c>
      <c r="P4055" t="s">
        <v>26</v>
      </c>
      <c r="Q4055" t="s">
        <v>27</v>
      </c>
      <c r="R4055">
        <v>96.2</v>
      </c>
      <c r="S4055">
        <v>3990.12</v>
      </c>
      <c r="T4055" t="s">
        <v>36</v>
      </c>
      <c r="U4055" t="s">
        <v>46</v>
      </c>
    </row>
    <row r="4056" spans="1:21">
      <c r="A4056" t="s">
        <v>9411</v>
      </c>
      <c r="B4056" s="2">
        <v>45618</v>
      </c>
      <c r="C4056" t="s">
        <v>22</v>
      </c>
      <c r="D4056">
        <v>45</v>
      </c>
      <c r="E4056" t="s">
        <v>23</v>
      </c>
      <c r="F4056">
        <v>0</v>
      </c>
      <c r="G4056">
        <v>3</v>
      </c>
      <c r="H4056" t="s">
        <v>24</v>
      </c>
      <c r="I4056">
        <v>4533</v>
      </c>
      <c r="J4056">
        <v>1</v>
      </c>
      <c r="K4056">
        <v>9</v>
      </c>
      <c r="L4056" t="s">
        <v>15568</v>
      </c>
      <c r="M4056" t="s">
        <v>23</v>
      </c>
      <c r="N4056" t="s">
        <v>23</v>
      </c>
      <c r="O4056" t="s">
        <v>56</v>
      </c>
      <c r="P4056" t="s">
        <v>26</v>
      </c>
      <c r="Q4056" t="s">
        <v>27</v>
      </c>
      <c r="R4056">
        <v>79.349999999999994</v>
      </c>
      <c r="S4056">
        <v>956.28</v>
      </c>
      <c r="T4056" t="s">
        <v>64</v>
      </c>
      <c r="U4056" t="s">
        <v>234</v>
      </c>
    </row>
    <row r="4057" spans="1:21">
      <c r="A4057" t="s">
        <v>9413</v>
      </c>
      <c r="B4057" s="2">
        <v>45848</v>
      </c>
      <c r="C4057" t="s">
        <v>33</v>
      </c>
      <c r="D4057">
        <v>30</v>
      </c>
      <c r="E4057" t="s">
        <v>39</v>
      </c>
      <c r="F4057">
        <v>0</v>
      </c>
      <c r="G4057">
        <v>3</v>
      </c>
      <c r="H4057" t="s">
        <v>24</v>
      </c>
      <c r="I4057">
        <v>4884</v>
      </c>
      <c r="J4057">
        <v>0</v>
      </c>
      <c r="K4057">
        <v>1</v>
      </c>
      <c r="L4057" t="s">
        <v>48</v>
      </c>
      <c r="M4057" t="s">
        <v>23</v>
      </c>
      <c r="N4057" t="s">
        <v>23</v>
      </c>
      <c r="O4057" t="s">
        <v>25</v>
      </c>
      <c r="P4057" t="s">
        <v>26</v>
      </c>
      <c r="Q4057" t="s">
        <v>27</v>
      </c>
      <c r="R4057">
        <v>75.7</v>
      </c>
      <c r="S4057">
        <v>84.75</v>
      </c>
      <c r="T4057" t="s">
        <v>36</v>
      </c>
      <c r="U4057" t="s">
        <v>46</v>
      </c>
    </row>
    <row r="4058" spans="1:21">
      <c r="A4058" t="s">
        <v>9414</v>
      </c>
      <c r="B4058" s="2">
        <v>45726</v>
      </c>
      <c r="C4058" t="s">
        <v>33</v>
      </c>
      <c r="D4058">
        <v>39</v>
      </c>
      <c r="E4058" t="s">
        <v>23</v>
      </c>
      <c r="F4058">
        <v>0</v>
      </c>
      <c r="G4058">
        <v>3</v>
      </c>
      <c r="H4058" t="s">
        <v>24</v>
      </c>
      <c r="I4058">
        <v>4565</v>
      </c>
      <c r="J4058">
        <v>1</v>
      </c>
      <c r="K4058">
        <v>5</v>
      </c>
      <c r="L4058" t="s">
        <v>15568</v>
      </c>
      <c r="M4058" t="s">
        <v>23</v>
      </c>
      <c r="N4058" t="s">
        <v>23</v>
      </c>
      <c r="O4058" t="s">
        <v>25</v>
      </c>
      <c r="P4058" t="s">
        <v>26</v>
      </c>
      <c r="Q4058" t="s">
        <v>27</v>
      </c>
      <c r="R4058">
        <v>83.6</v>
      </c>
      <c r="S4058">
        <v>414.76</v>
      </c>
      <c r="T4058" t="s">
        <v>30</v>
      </c>
      <c r="U4058" t="s">
        <v>103</v>
      </c>
    </row>
    <row r="4059" spans="1:21">
      <c r="A4059" t="s">
        <v>9416</v>
      </c>
      <c r="B4059" s="2">
        <v>44348</v>
      </c>
      <c r="C4059" t="s">
        <v>33</v>
      </c>
      <c r="D4059">
        <v>54</v>
      </c>
      <c r="E4059" t="s">
        <v>23</v>
      </c>
      <c r="F4059">
        <v>0</v>
      </c>
      <c r="G4059">
        <v>3</v>
      </c>
      <c r="H4059" t="s">
        <v>24</v>
      </c>
      <c r="I4059">
        <v>5746</v>
      </c>
      <c r="J4059">
        <v>1</v>
      </c>
      <c r="K4059">
        <v>50</v>
      </c>
      <c r="L4059" t="s">
        <v>15568</v>
      </c>
      <c r="M4059" t="s">
        <v>23</v>
      </c>
      <c r="N4059" t="s">
        <v>23</v>
      </c>
      <c r="O4059" t="s">
        <v>56</v>
      </c>
      <c r="P4059" t="s">
        <v>26</v>
      </c>
      <c r="Q4059" t="s">
        <v>27</v>
      </c>
      <c r="R4059">
        <v>71.05</v>
      </c>
      <c r="S4059">
        <v>3674.85</v>
      </c>
      <c r="T4059" t="s">
        <v>43</v>
      </c>
      <c r="U4059" t="s">
        <v>1397</v>
      </c>
    </row>
    <row r="4060" spans="1:21">
      <c r="A4060" t="s">
        <v>9419</v>
      </c>
      <c r="B4060" s="2">
        <v>43862</v>
      </c>
      <c r="C4060" t="s">
        <v>33</v>
      </c>
      <c r="D4060">
        <v>69</v>
      </c>
      <c r="E4060" t="s">
        <v>23</v>
      </c>
      <c r="F4060">
        <v>0</v>
      </c>
      <c r="G4060">
        <v>3</v>
      </c>
      <c r="H4060" t="s">
        <v>24</v>
      </c>
      <c r="I4060">
        <v>4400</v>
      </c>
      <c r="J4060">
        <v>1</v>
      </c>
      <c r="K4060">
        <v>66</v>
      </c>
      <c r="L4060" t="s">
        <v>15568</v>
      </c>
      <c r="M4060" t="s">
        <v>23</v>
      </c>
      <c r="N4060" t="s">
        <v>23</v>
      </c>
      <c r="O4060" t="s">
        <v>56</v>
      </c>
      <c r="P4060" t="s">
        <v>164</v>
      </c>
      <c r="Q4060" t="s">
        <v>27</v>
      </c>
      <c r="R4060">
        <v>80.55</v>
      </c>
      <c r="S4060">
        <v>6697.3</v>
      </c>
      <c r="T4060" t="s">
        <v>36</v>
      </c>
      <c r="U4060" t="s">
        <v>46</v>
      </c>
    </row>
    <row r="4061" spans="1:21">
      <c r="A4061" t="s">
        <v>9421</v>
      </c>
      <c r="B4061" s="2">
        <v>45810</v>
      </c>
      <c r="C4061" t="s">
        <v>33</v>
      </c>
      <c r="D4061">
        <v>74</v>
      </c>
      <c r="E4061" t="s">
        <v>39</v>
      </c>
      <c r="F4061">
        <v>0</v>
      </c>
      <c r="G4061">
        <v>3</v>
      </c>
      <c r="H4061" t="s">
        <v>24</v>
      </c>
      <c r="I4061">
        <v>4322</v>
      </c>
      <c r="J4061">
        <v>0</v>
      </c>
      <c r="K4061">
        <v>2</v>
      </c>
      <c r="L4061" t="s">
        <v>48</v>
      </c>
      <c r="M4061" t="s">
        <v>23</v>
      </c>
      <c r="N4061" t="s">
        <v>23</v>
      </c>
      <c r="O4061" t="s">
        <v>56</v>
      </c>
      <c r="P4061" t="s">
        <v>26</v>
      </c>
      <c r="Q4061" t="s">
        <v>27</v>
      </c>
      <c r="R4061">
        <v>79.599999999999994</v>
      </c>
      <c r="S4061">
        <v>258.87</v>
      </c>
      <c r="T4061" t="s">
        <v>59</v>
      </c>
      <c r="U4061" t="s">
        <v>384</v>
      </c>
    </row>
    <row r="4062" spans="1:21">
      <c r="A4062" t="s">
        <v>9423</v>
      </c>
      <c r="B4062" s="2">
        <v>45577</v>
      </c>
      <c r="C4062" t="s">
        <v>33</v>
      </c>
      <c r="D4062">
        <v>80</v>
      </c>
      <c r="E4062" t="s">
        <v>39</v>
      </c>
      <c r="F4062">
        <v>0</v>
      </c>
      <c r="G4062">
        <v>3</v>
      </c>
      <c r="H4062" t="s">
        <v>24</v>
      </c>
      <c r="I4062">
        <v>3320</v>
      </c>
      <c r="J4062">
        <v>0</v>
      </c>
      <c r="K4062">
        <v>10</v>
      </c>
      <c r="L4062" t="s">
        <v>15568</v>
      </c>
      <c r="M4062" t="s">
        <v>23</v>
      </c>
      <c r="N4062" t="s">
        <v>23</v>
      </c>
      <c r="O4062" t="s">
        <v>25</v>
      </c>
      <c r="P4062" t="s">
        <v>26</v>
      </c>
      <c r="Q4062" t="s">
        <v>50</v>
      </c>
      <c r="R4062">
        <v>84.6</v>
      </c>
      <c r="S4062">
        <v>1034.05</v>
      </c>
      <c r="T4062" t="s">
        <v>36</v>
      </c>
      <c r="U4062" t="s">
        <v>46</v>
      </c>
    </row>
    <row r="4063" spans="1:21">
      <c r="A4063" t="s">
        <v>9425</v>
      </c>
      <c r="B4063" s="2">
        <v>44851</v>
      </c>
      <c r="C4063" t="s">
        <v>33</v>
      </c>
      <c r="D4063">
        <v>70</v>
      </c>
      <c r="E4063" t="s">
        <v>39</v>
      </c>
      <c r="F4063">
        <v>0</v>
      </c>
      <c r="G4063">
        <v>3</v>
      </c>
      <c r="H4063" t="s">
        <v>24</v>
      </c>
      <c r="I4063">
        <v>5795</v>
      </c>
      <c r="J4063">
        <v>0</v>
      </c>
      <c r="K4063">
        <v>34</v>
      </c>
      <c r="L4063" t="s">
        <v>40</v>
      </c>
      <c r="M4063" t="s">
        <v>23</v>
      </c>
      <c r="N4063" t="s">
        <v>23</v>
      </c>
      <c r="O4063" t="s">
        <v>25</v>
      </c>
      <c r="P4063" t="s">
        <v>26</v>
      </c>
      <c r="Q4063" t="s">
        <v>50</v>
      </c>
      <c r="R4063">
        <v>73.95</v>
      </c>
      <c r="S4063">
        <v>2577.15</v>
      </c>
      <c r="T4063" t="s">
        <v>30</v>
      </c>
      <c r="U4063" t="s">
        <v>69</v>
      </c>
    </row>
    <row r="4064" spans="1:21">
      <c r="A4064" t="s">
        <v>9428</v>
      </c>
      <c r="B4064" s="2">
        <v>45854</v>
      </c>
      <c r="C4064" t="s">
        <v>33</v>
      </c>
      <c r="D4064">
        <v>63</v>
      </c>
      <c r="E4064" t="s">
        <v>39</v>
      </c>
      <c r="F4064">
        <v>0</v>
      </c>
      <c r="G4064">
        <v>3</v>
      </c>
      <c r="H4064" t="s">
        <v>24</v>
      </c>
      <c r="I4064">
        <v>3860</v>
      </c>
      <c r="J4064">
        <v>0</v>
      </c>
      <c r="K4064">
        <v>1</v>
      </c>
      <c r="L4064" t="s">
        <v>48</v>
      </c>
      <c r="M4064" t="s">
        <v>23</v>
      </c>
      <c r="N4064" t="s">
        <v>23</v>
      </c>
      <c r="O4064" t="s">
        <v>25</v>
      </c>
      <c r="P4064" t="s">
        <v>26</v>
      </c>
      <c r="Q4064" t="s">
        <v>84</v>
      </c>
      <c r="R4064">
        <v>74.599999999999994</v>
      </c>
      <c r="S4064">
        <v>106.76</v>
      </c>
      <c r="T4064" t="s">
        <v>30</v>
      </c>
      <c r="U4064" t="s">
        <v>106</v>
      </c>
    </row>
    <row r="4065" spans="1:21">
      <c r="A4065" t="s">
        <v>9430</v>
      </c>
      <c r="B4065" s="2">
        <v>45510</v>
      </c>
      <c r="C4065" t="s">
        <v>33</v>
      </c>
      <c r="D4065">
        <v>23</v>
      </c>
      <c r="E4065" t="s">
        <v>23</v>
      </c>
      <c r="F4065">
        <v>0</v>
      </c>
      <c r="G4065">
        <v>3</v>
      </c>
      <c r="H4065" t="s">
        <v>24</v>
      </c>
      <c r="I4065">
        <v>2653</v>
      </c>
      <c r="J4065">
        <v>1</v>
      </c>
      <c r="K4065">
        <v>12</v>
      </c>
      <c r="L4065" t="s">
        <v>15568</v>
      </c>
      <c r="M4065" t="s">
        <v>23</v>
      </c>
      <c r="N4065" t="s">
        <v>39</v>
      </c>
      <c r="P4065" t="s">
        <v>202</v>
      </c>
      <c r="Q4065" t="s">
        <v>27</v>
      </c>
      <c r="R4065">
        <v>19.8</v>
      </c>
      <c r="S4065">
        <v>681.4</v>
      </c>
      <c r="T4065" t="s">
        <v>36</v>
      </c>
      <c r="U4065" t="s">
        <v>46</v>
      </c>
    </row>
    <row r="4066" spans="1:21">
      <c r="A4066" t="s">
        <v>9432</v>
      </c>
      <c r="B4066" s="2">
        <v>44256</v>
      </c>
      <c r="C4066" t="s">
        <v>33</v>
      </c>
      <c r="D4066">
        <v>59</v>
      </c>
      <c r="E4066" t="s">
        <v>23</v>
      </c>
      <c r="F4066">
        <v>0</v>
      </c>
      <c r="G4066">
        <v>3</v>
      </c>
      <c r="H4066" t="s">
        <v>24</v>
      </c>
      <c r="I4066">
        <v>4471</v>
      </c>
      <c r="J4066">
        <v>1</v>
      </c>
      <c r="K4066">
        <v>53</v>
      </c>
      <c r="L4066" t="s">
        <v>15568</v>
      </c>
      <c r="M4066" t="s">
        <v>23</v>
      </c>
      <c r="N4066" t="s">
        <v>23</v>
      </c>
      <c r="O4066" t="s">
        <v>25</v>
      </c>
      <c r="P4066" t="s">
        <v>202</v>
      </c>
      <c r="Q4066" t="s">
        <v>27</v>
      </c>
      <c r="R4066">
        <v>106.1</v>
      </c>
      <c r="S4066">
        <v>7364.52</v>
      </c>
      <c r="T4066" t="s">
        <v>36</v>
      </c>
      <c r="U4066" t="s">
        <v>46</v>
      </c>
    </row>
    <row r="4067" spans="1:21">
      <c r="A4067" t="s">
        <v>9434</v>
      </c>
      <c r="B4067" s="2">
        <v>44325</v>
      </c>
      <c r="C4067" t="s">
        <v>22</v>
      </c>
      <c r="D4067">
        <v>44</v>
      </c>
      <c r="E4067" t="s">
        <v>39</v>
      </c>
      <c r="F4067">
        <v>0</v>
      </c>
      <c r="G4067">
        <v>3</v>
      </c>
      <c r="H4067" t="s">
        <v>24</v>
      </c>
      <c r="I4067">
        <v>5074</v>
      </c>
      <c r="J4067">
        <v>0</v>
      </c>
      <c r="K4067">
        <v>51</v>
      </c>
      <c r="L4067" t="s">
        <v>142</v>
      </c>
      <c r="M4067" t="s">
        <v>23</v>
      </c>
      <c r="N4067" t="s">
        <v>23</v>
      </c>
      <c r="O4067" t="s">
        <v>25</v>
      </c>
      <c r="P4067" t="s">
        <v>202</v>
      </c>
      <c r="Q4067" t="s">
        <v>27</v>
      </c>
      <c r="R4067">
        <v>94.8</v>
      </c>
      <c r="S4067">
        <v>7120.87</v>
      </c>
      <c r="T4067" t="s">
        <v>30</v>
      </c>
      <c r="U4067" t="s">
        <v>69</v>
      </c>
    </row>
    <row r="4068" spans="1:21">
      <c r="A4068" t="s">
        <v>9436</v>
      </c>
      <c r="B4068" s="2">
        <v>45577</v>
      </c>
      <c r="C4068" t="s">
        <v>22</v>
      </c>
      <c r="D4068">
        <v>22</v>
      </c>
      <c r="E4068" t="s">
        <v>23</v>
      </c>
      <c r="F4068">
        <v>0</v>
      </c>
      <c r="G4068">
        <v>3</v>
      </c>
      <c r="H4068" t="s">
        <v>24</v>
      </c>
      <c r="I4068">
        <v>2162</v>
      </c>
      <c r="J4068">
        <v>1</v>
      </c>
      <c r="K4068">
        <v>10</v>
      </c>
      <c r="L4068" t="s">
        <v>97</v>
      </c>
      <c r="M4068" t="s">
        <v>23</v>
      </c>
      <c r="N4068" t="s">
        <v>23</v>
      </c>
      <c r="O4068" t="s">
        <v>25</v>
      </c>
      <c r="P4068" t="s">
        <v>26</v>
      </c>
      <c r="Q4068" t="s">
        <v>27</v>
      </c>
      <c r="R4068">
        <v>70.3</v>
      </c>
      <c r="S4068">
        <v>1055.4000000000001</v>
      </c>
      <c r="T4068" t="s">
        <v>64</v>
      </c>
      <c r="U4068" t="s">
        <v>254</v>
      </c>
    </row>
    <row r="4069" spans="1:21">
      <c r="A4069" t="s">
        <v>9438</v>
      </c>
      <c r="B4069" s="2">
        <v>45829</v>
      </c>
      <c r="C4069" t="s">
        <v>22</v>
      </c>
      <c r="D4069">
        <v>36</v>
      </c>
      <c r="E4069" t="s">
        <v>39</v>
      </c>
      <c r="F4069">
        <v>0</v>
      </c>
      <c r="G4069">
        <v>3</v>
      </c>
      <c r="H4069" t="s">
        <v>24</v>
      </c>
      <c r="I4069">
        <v>2279</v>
      </c>
      <c r="J4069">
        <v>0</v>
      </c>
      <c r="K4069">
        <v>2</v>
      </c>
      <c r="L4069" t="s">
        <v>15568</v>
      </c>
      <c r="M4069" t="s">
        <v>23</v>
      </c>
      <c r="N4069" t="s">
        <v>39</v>
      </c>
      <c r="P4069" t="s">
        <v>202</v>
      </c>
      <c r="Q4069" t="s">
        <v>50</v>
      </c>
      <c r="R4069">
        <v>19.3</v>
      </c>
      <c r="S4069">
        <v>59.88</v>
      </c>
      <c r="T4069" t="s">
        <v>59</v>
      </c>
      <c r="U4069" t="s">
        <v>384</v>
      </c>
    </row>
    <row r="4070" spans="1:21">
      <c r="A4070" t="s">
        <v>9440</v>
      </c>
      <c r="B4070" s="2">
        <v>45788</v>
      </c>
      <c r="C4070" t="s">
        <v>33</v>
      </c>
      <c r="D4070">
        <v>56</v>
      </c>
      <c r="E4070" t="s">
        <v>39</v>
      </c>
      <c r="F4070">
        <v>0</v>
      </c>
      <c r="G4070">
        <v>3</v>
      </c>
      <c r="H4070" t="s">
        <v>24</v>
      </c>
      <c r="I4070">
        <v>3207</v>
      </c>
      <c r="J4070">
        <v>0</v>
      </c>
      <c r="K4070">
        <v>3</v>
      </c>
      <c r="L4070" t="s">
        <v>15568</v>
      </c>
      <c r="M4070" t="s">
        <v>23</v>
      </c>
      <c r="N4070" t="s">
        <v>23</v>
      </c>
      <c r="O4070" t="s">
        <v>25</v>
      </c>
      <c r="P4070" t="s">
        <v>26</v>
      </c>
      <c r="Q4070" t="s">
        <v>27</v>
      </c>
      <c r="R4070">
        <v>74.25</v>
      </c>
      <c r="S4070">
        <v>316.92</v>
      </c>
      <c r="T4070" t="s">
        <v>30</v>
      </c>
      <c r="U4070" t="s">
        <v>69</v>
      </c>
    </row>
    <row r="4071" spans="1:21">
      <c r="A4071" t="s">
        <v>9442</v>
      </c>
      <c r="B4071" s="2">
        <v>45109</v>
      </c>
      <c r="C4071" t="s">
        <v>33</v>
      </c>
      <c r="D4071">
        <v>44</v>
      </c>
      <c r="E4071" t="s">
        <v>39</v>
      </c>
      <c r="F4071">
        <v>0</v>
      </c>
      <c r="G4071">
        <v>3</v>
      </c>
      <c r="H4071" t="s">
        <v>24</v>
      </c>
      <c r="I4071">
        <v>4931</v>
      </c>
      <c r="J4071">
        <v>0</v>
      </c>
      <c r="K4071">
        <v>25</v>
      </c>
      <c r="L4071" t="s">
        <v>40</v>
      </c>
      <c r="M4071" t="s">
        <v>23</v>
      </c>
      <c r="N4071" t="s">
        <v>39</v>
      </c>
      <c r="P4071" t="s">
        <v>164</v>
      </c>
      <c r="Q4071" t="s">
        <v>50</v>
      </c>
      <c r="R4071">
        <v>24.75</v>
      </c>
      <c r="S4071">
        <v>1185.8499999999999</v>
      </c>
      <c r="T4071" t="s">
        <v>30</v>
      </c>
      <c r="U4071" t="s">
        <v>69</v>
      </c>
    </row>
    <row r="4072" spans="1:21">
      <c r="A4072" t="s">
        <v>9444</v>
      </c>
      <c r="B4072" s="2">
        <v>45262</v>
      </c>
      <c r="C4072" t="s">
        <v>33</v>
      </c>
      <c r="D4072">
        <v>61</v>
      </c>
      <c r="E4072" t="s">
        <v>23</v>
      </c>
      <c r="F4072">
        <v>0</v>
      </c>
      <c r="G4072">
        <v>3</v>
      </c>
      <c r="H4072" t="s">
        <v>24</v>
      </c>
      <c r="I4072">
        <v>3298</v>
      </c>
      <c r="J4072">
        <v>1</v>
      </c>
      <c r="K4072">
        <v>20</v>
      </c>
      <c r="L4072" t="s">
        <v>15568</v>
      </c>
      <c r="M4072" t="s">
        <v>39</v>
      </c>
      <c r="N4072" t="s">
        <v>23</v>
      </c>
      <c r="O4072" t="s">
        <v>49</v>
      </c>
      <c r="P4072" t="s">
        <v>26</v>
      </c>
      <c r="Q4072" t="s">
        <v>27</v>
      </c>
      <c r="R4072">
        <v>24.45</v>
      </c>
      <c r="S4072">
        <v>482.8</v>
      </c>
      <c r="T4072" t="s">
        <v>43</v>
      </c>
      <c r="U4072" t="s">
        <v>44</v>
      </c>
    </row>
    <row r="4073" spans="1:21">
      <c r="A4073" t="s">
        <v>9446</v>
      </c>
      <c r="B4073" s="2">
        <v>44698</v>
      </c>
      <c r="C4073" t="s">
        <v>33</v>
      </c>
      <c r="D4073">
        <v>44</v>
      </c>
      <c r="E4073" t="s">
        <v>39</v>
      </c>
      <c r="F4073">
        <v>0</v>
      </c>
      <c r="G4073">
        <v>3</v>
      </c>
      <c r="H4073" t="s">
        <v>24</v>
      </c>
      <c r="I4073">
        <v>4119</v>
      </c>
      <c r="J4073">
        <v>0</v>
      </c>
      <c r="K4073">
        <v>39</v>
      </c>
      <c r="L4073" t="s">
        <v>40</v>
      </c>
      <c r="M4073" t="s">
        <v>39</v>
      </c>
      <c r="N4073" t="s">
        <v>23</v>
      </c>
      <c r="O4073" t="s">
        <v>49</v>
      </c>
      <c r="P4073" t="s">
        <v>26</v>
      </c>
      <c r="Q4073" t="s">
        <v>27</v>
      </c>
      <c r="R4073">
        <v>50.75</v>
      </c>
      <c r="S4073">
        <v>2011.4</v>
      </c>
      <c r="T4073" t="s">
        <v>36</v>
      </c>
      <c r="U4073" t="s">
        <v>46</v>
      </c>
    </row>
    <row r="4074" spans="1:21">
      <c r="A4074" t="s">
        <v>9448</v>
      </c>
      <c r="B4074" s="2">
        <v>45355</v>
      </c>
      <c r="C4074" t="s">
        <v>33</v>
      </c>
      <c r="D4074">
        <v>35</v>
      </c>
      <c r="E4074" t="s">
        <v>23</v>
      </c>
      <c r="F4074">
        <v>0</v>
      </c>
      <c r="G4074">
        <v>3</v>
      </c>
      <c r="H4074" t="s">
        <v>24</v>
      </c>
      <c r="I4074">
        <v>3670</v>
      </c>
      <c r="J4074">
        <v>1</v>
      </c>
      <c r="K4074">
        <v>17</v>
      </c>
      <c r="L4074" t="s">
        <v>15568</v>
      </c>
      <c r="M4074" t="s">
        <v>23</v>
      </c>
      <c r="N4074" t="s">
        <v>23</v>
      </c>
      <c r="O4074" t="s">
        <v>25</v>
      </c>
      <c r="P4074" t="s">
        <v>26</v>
      </c>
      <c r="Q4074" t="s">
        <v>27</v>
      </c>
      <c r="R4074">
        <v>85.45</v>
      </c>
      <c r="S4074">
        <v>2263.52</v>
      </c>
      <c r="T4074" t="s">
        <v>36</v>
      </c>
      <c r="U4074" t="s">
        <v>46</v>
      </c>
    </row>
    <row r="4075" spans="1:21">
      <c r="A4075" t="s">
        <v>9450</v>
      </c>
      <c r="B4075" s="2">
        <v>45510</v>
      </c>
      <c r="C4075" t="s">
        <v>33</v>
      </c>
      <c r="D4075">
        <v>29</v>
      </c>
      <c r="E4075" t="s">
        <v>39</v>
      </c>
      <c r="F4075">
        <v>0</v>
      </c>
      <c r="G4075">
        <v>3</v>
      </c>
      <c r="H4075" t="s">
        <v>24</v>
      </c>
      <c r="I4075">
        <v>4149</v>
      </c>
      <c r="J4075">
        <v>0</v>
      </c>
      <c r="K4075">
        <v>12</v>
      </c>
      <c r="L4075" t="s">
        <v>15568</v>
      </c>
      <c r="M4075" t="s">
        <v>23</v>
      </c>
      <c r="N4075" t="s">
        <v>23</v>
      </c>
      <c r="O4075" t="s">
        <v>49</v>
      </c>
      <c r="P4075" t="s">
        <v>202</v>
      </c>
      <c r="Q4075" t="s">
        <v>50</v>
      </c>
      <c r="R4075">
        <v>74.05</v>
      </c>
      <c r="S4075">
        <v>1335</v>
      </c>
      <c r="T4075" t="s">
        <v>43</v>
      </c>
      <c r="U4075" t="s">
        <v>44</v>
      </c>
    </row>
    <row r="4076" spans="1:21">
      <c r="A4076" t="s">
        <v>9452</v>
      </c>
      <c r="B4076" s="2">
        <v>44968</v>
      </c>
      <c r="C4076" t="s">
        <v>33</v>
      </c>
      <c r="D4076">
        <v>57</v>
      </c>
      <c r="E4076" t="s">
        <v>23</v>
      </c>
      <c r="F4076">
        <v>0</v>
      </c>
      <c r="G4076">
        <v>3</v>
      </c>
      <c r="H4076" t="s">
        <v>24</v>
      </c>
      <c r="I4076">
        <v>5255</v>
      </c>
      <c r="J4076">
        <v>1</v>
      </c>
      <c r="K4076">
        <v>30</v>
      </c>
      <c r="L4076" t="s">
        <v>15568</v>
      </c>
      <c r="M4076" t="s">
        <v>23</v>
      </c>
      <c r="N4076" t="s">
        <v>23</v>
      </c>
      <c r="O4076" t="s">
        <v>25</v>
      </c>
      <c r="P4076" t="s">
        <v>26</v>
      </c>
      <c r="Q4076" t="s">
        <v>50</v>
      </c>
      <c r="R4076">
        <v>94.1</v>
      </c>
      <c r="S4076">
        <v>3014.75</v>
      </c>
      <c r="T4076" t="s">
        <v>30</v>
      </c>
      <c r="U4076" t="s">
        <v>69</v>
      </c>
    </row>
    <row r="4077" spans="1:21">
      <c r="A4077" t="s">
        <v>9454</v>
      </c>
      <c r="B4077" s="2">
        <v>45622</v>
      </c>
      <c r="C4077" t="s">
        <v>33</v>
      </c>
      <c r="D4077">
        <v>63</v>
      </c>
      <c r="E4077" t="s">
        <v>39</v>
      </c>
      <c r="F4077">
        <v>0</v>
      </c>
      <c r="G4077">
        <v>3</v>
      </c>
      <c r="H4077" t="s">
        <v>24</v>
      </c>
      <c r="I4077">
        <v>3543</v>
      </c>
      <c r="J4077">
        <v>0</v>
      </c>
      <c r="K4077">
        <v>9</v>
      </c>
      <c r="L4077" t="s">
        <v>48</v>
      </c>
      <c r="M4077" t="s">
        <v>23</v>
      </c>
      <c r="N4077" t="s">
        <v>23</v>
      </c>
      <c r="O4077" t="s">
        <v>25</v>
      </c>
      <c r="P4077" t="s">
        <v>26</v>
      </c>
      <c r="Q4077" t="s">
        <v>27</v>
      </c>
      <c r="R4077">
        <v>84.45</v>
      </c>
      <c r="S4077">
        <v>878.69</v>
      </c>
      <c r="T4077" t="s">
        <v>30</v>
      </c>
      <c r="U4077" t="s">
        <v>69</v>
      </c>
    </row>
    <row r="4078" spans="1:21">
      <c r="A4078" t="s">
        <v>9456</v>
      </c>
      <c r="B4078" s="2">
        <v>44998</v>
      </c>
      <c r="C4078" t="s">
        <v>22</v>
      </c>
      <c r="D4078">
        <v>76</v>
      </c>
      <c r="E4078" t="s">
        <v>23</v>
      </c>
      <c r="F4078">
        <v>0</v>
      </c>
      <c r="G4078">
        <v>3</v>
      </c>
      <c r="H4078" t="s">
        <v>24</v>
      </c>
      <c r="I4078">
        <v>2151</v>
      </c>
      <c r="J4078">
        <v>1</v>
      </c>
      <c r="K4078">
        <v>29</v>
      </c>
      <c r="L4078" t="s">
        <v>40</v>
      </c>
      <c r="M4078" t="s">
        <v>23</v>
      </c>
      <c r="N4078" t="s">
        <v>23</v>
      </c>
      <c r="O4078" t="s">
        <v>25</v>
      </c>
      <c r="P4078" t="s">
        <v>26</v>
      </c>
      <c r="Q4078" t="s">
        <v>27</v>
      </c>
      <c r="R4078">
        <v>95.9</v>
      </c>
      <c r="S4078">
        <v>3821.22</v>
      </c>
      <c r="T4078" t="s">
        <v>59</v>
      </c>
      <c r="U4078" t="s">
        <v>241</v>
      </c>
    </row>
    <row r="4079" spans="1:21">
      <c r="A4079" t="s">
        <v>9458</v>
      </c>
      <c r="B4079" s="2">
        <v>45847</v>
      </c>
      <c r="C4079" t="s">
        <v>22</v>
      </c>
      <c r="D4079">
        <v>70</v>
      </c>
      <c r="E4079" t="s">
        <v>39</v>
      </c>
      <c r="F4079">
        <v>0</v>
      </c>
      <c r="G4079">
        <v>3</v>
      </c>
      <c r="H4079" t="s">
        <v>24</v>
      </c>
      <c r="I4079">
        <v>3763</v>
      </c>
      <c r="J4079">
        <v>0</v>
      </c>
      <c r="K4079">
        <v>1</v>
      </c>
      <c r="L4079" t="s">
        <v>15568</v>
      </c>
      <c r="M4079" t="s">
        <v>23</v>
      </c>
      <c r="N4079" t="s">
        <v>23</v>
      </c>
      <c r="O4079" t="s">
        <v>25</v>
      </c>
      <c r="P4079" t="s">
        <v>26</v>
      </c>
      <c r="Q4079" t="s">
        <v>27</v>
      </c>
      <c r="R4079">
        <v>76.45</v>
      </c>
      <c r="S4079">
        <v>90.29</v>
      </c>
      <c r="T4079" t="s">
        <v>30</v>
      </c>
      <c r="U4079" t="s">
        <v>69</v>
      </c>
    </row>
    <row r="4080" spans="1:21">
      <c r="A4080" t="s">
        <v>9460</v>
      </c>
      <c r="B4080" s="2">
        <v>45846</v>
      </c>
      <c r="C4080" t="s">
        <v>22</v>
      </c>
      <c r="D4080">
        <v>74</v>
      </c>
      <c r="E4080" t="s">
        <v>39</v>
      </c>
      <c r="F4080">
        <v>0</v>
      </c>
      <c r="G4080">
        <v>3</v>
      </c>
      <c r="H4080" t="s">
        <v>24</v>
      </c>
      <c r="I4080">
        <v>2295</v>
      </c>
      <c r="J4080">
        <v>0</v>
      </c>
      <c r="K4080">
        <v>1</v>
      </c>
      <c r="L4080" t="s">
        <v>48</v>
      </c>
      <c r="M4080" t="s">
        <v>23</v>
      </c>
      <c r="N4080" t="s">
        <v>23</v>
      </c>
      <c r="O4080" t="s">
        <v>49</v>
      </c>
      <c r="P4080" t="s">
        <v>26</v>
      </c>
      <c r="Q4080" t="s">
        <v>84</v>
      </c>
      <c r="R4080">
        <v>45.7</v>
      </c>
      <c r="S4080">
        <v>51.25</v>
      </c>
      <c r="T4080" t="s">
        <v>30</v>
      </c>
      <c r="U4080" t="s">
        <v>103</v>
      </c>
    </row>
    <row r="4081" spans="1:21">
      <c r="A4081" t="s">
        <v>9461</v>
      </c>
      <c r="B4081" s="2">
        <v>45750</v>
      </c>
      <c r="C4081" t="s">
        <v>33</v>
      </c>
      <c r="D4081">
        <v>57</v>
      </c>
      <c r="E4081" t="s">
        <v>23</v>
      </c>
      <c r="F4081">
        <v>0</v>
      </c>
      <c r="G4081">
        <v>3</v>
      </c>
      <c r="H4081" t="s">
        <v>24</v>
      </c>
      <c r="I4081">
        <v>5640</v>
      </c>
      <c r="J4081">
        <v>1</v>
      </c>
      <c r="K4081">
        <v>4</v>
      </c>
      <c r="L4081" t="s">
        <v>15568</v>
      </c>
      <c r="M4081" t="s">
        <v>23</v>
      </c>
      <c r="N4081" t="s">
        <v>23</v>
      </c>
      <c r="O4081" t="s">
        <v>25</v>
      </c>
      <c r="P4081" t="s">
        <v>26</v>
      </c>
      <c r="Q4081" t="s">
        <v>27</v>
      </c>
      <c r="R4081">
        <v>85.95</v>
      </c>
      <c r="S4081">
        <v>397.86</v>
      </c>
      <c r="T4081" t="s">
        <v>30</v>
      </c>
      <c r="U4081" t="s">
        <v>69</v>
      </c>
    </row>
    <row r="4082" spans="1:21">
      <c r="A4082" t="s">
        <v>9463</v>
      </c>
      <c r="B4082" s="2">
        <v>45826</v>
      </c>
      <c r="C4082" t="s">
        <v>33</v>
      </c>
      <c r="D4082">
        <v>48</v>
      </c>
      <c r="E4082" t="s">
        <v>39</v>
      </c>
      <c r="F4082">
        <v>0</v>
      </c>
      <c r="G4082">
        <v>3</v>
      </c>
      <c r="H4082" t="s">
        <v>24</v>
      </c>
      <c r="I4082">
        <v>2969</v>
      </c>
      <c r="J4082">
        <v>0</v>
      </c>
      <c r="K4082">
        <v>2</v>
      </c>
      <c r="L4082" t="s">
        <v>48</v>
      </c>
      <c r="M4082" t="s">
        <v>23</v>
      </c>
      <c r="N4082" t="s">
        <v>23</v>
      </c>
      <c r="O4082" t="s">
        <v>25</v>
      </c>
      <c r="P4082" t="s">
        <v>26</v>
      </c>
      <c r="Q4082" t="s">
        <v>84</v>
      </c>
      <c r="R4082">
        <v>86.2</v>
      </c>
      <c r="S4082">
        <v>226.8</v>
      </c>
      <c r="T4082" t="s">
        <v>36</v>
      </c>
      <c r="U4082" t="s">
        <v>37</v>
      </c>
    </row>
    <row r="4083" spans="1:21">
      <c r="A4083" t="s">
        <v>9465</v>
      </c>
      <c r="B4083" s="2">
        <v>45146</v>
      </c>
      <c r="C4083" t="s">
        <v>22</v>
      </c>
      <c r="D4083">
        <v>62</v>
      </c>
      <c r="E4083" t="s">
        <v>39</v>
      </c>
      <c r="F4083">
        <v>0</v>
      </c>
      <c r="G4083">
        <v>3</v>
      </c>
      <c r="H4083" t="s">
        <v>24</v>
      </c>
      <c r="I4083">
        <v>2050</v>
      </c>
      <c r="J4083">
        <v>0</v>
      </c>
      <c r="K4083">
        <v>24</v>
      </c>
      <c r="L4083" t="s">
        <v>15568</v>
      </c>
      <c r="M4083" t="s">
        <v>23</v>
      </c>
      <c r="N4083" t="s">
        <v>23</v>
      </c>
      <c r="O4083" t="s">
        <v>25</v>
      </c>
      <c r="P4083" t="s">
        <v>26</v>
      </c>
      <c r="Q4083" t="s">
        <v>84</v>
      </c>
      <c r="R4083">
        <v>89.85</v>
      </c>
      <c r="S4083">
        <v>2836.33</v>
      </c>
      <c r="T4083" t="s">
        <v>30</v>
      </c>
      <c r="U4083" t="s">
        <v>69</v>
      </c>
    </row>
    <row r="4084" spans="1:21">
      <c r="A4084" t="s">
        <v>9467</v>
      </c>
      <c r="B4084" s="2">
        <v>45608</v>
      </c>
      <c r="C4084" t="s">
        <v>33</v>
      </c>
      <c r="D4084">
        <v>23</v>
      </c>
      <c r="E4084" t="s">
        <v>23</v>
      </c>
      <c r="F4084">
        <v>0</v>
      </c>
      <c r="G4084">
        <v>3</v>
      </c>
      <c r="H4084" t="s">
        <v>24</v>
      </c>
      <c r="I4084">
        <v>2445</v>
      </c>
      <c r="J4084">
        <v>1</v>
      </c>
      <c r="K4084">
        <v>9</v>
      </c>
      <c r="L4084" t="s">
        <v>48</v>
      </c>
      <c r="M4084" t="s">
        <v>23</v>
      </c>
      <c r="N4084" t="s">
        <v>23</v>
      </c>
      <c r="O4084" t="s">
        <v>25</v>
      </c>
      <c r="P4084" t="s">
        <v>26</v>
      </c>
      <c r="Q4084" t="s">
        <v>27</v>
      </c>
      <c r="R4084">
        <v>85.35</v>
      </c>
      <c r="S4084">
        <v>932.54</v>
      </c>
      <c r="T4084" t="s">
        <v>64</v>
      </c>
      <c r="U4084" t="s">
        <v>73</v>
      </c>
    </row>
    <row r="4085" spans="1:21">
      <c r="A4085" t="s">
        <v>9469</v>
      </c>
      <c r="B4085" s="2">
        <v>44249</v>
      </c>
      <c r="C4085" t="s">
        <v>33</v>
      </c>
      <c r="D4085">
        <v>63</v>
      </c>
      <c r="E4085" t="s">
        <v>23</v>
      </c>
      <c r="F4085">
        <v>0</v>
      </c>
      <c r="G4085">
        <v>3</v>
      </c>
      <c r="H4085" t="s">
        <v>24</v>
      </c>
      <c r="I4085">
        <v>4596</v>
      </c>
      <c r="J4085">
        <v>1</v>
      </c>
      <c r="K4085">
        <v>54</v>
      </c>
      <c r="L4085" t="s">
        <v>15568</v>
      </c>
      <c r="M4085" t="s">
        <v>23</v>
      </c>
      <c r="N4085" t="s">
        <v>23</v>
      </c>
      <c r="O4085" t="s">
        <v>49</v>
      </c>
      <c r="P4085" t="s">
        <v>202</v>
      </c>
      <c r="Q4085" t="s">
        <v>50</v>
      </c>
      <c r="R4085">
        <v>70.150000000000006</v>
      </c>
      <c r="S4085">
        <v>5989.05</v>
      </c>
      <c r="T4085" t="s">
        <v>64</v>
      </c>
      <c r="U4085" t="s">
        <v>234</v>
      </c>
    </row>
    <row r="4086" spans="1:21">
      <c r="A4086" t="s">
        <v>9471</v>
      </c>
      <c r="B4086" s="2">
        <v>45848</v>
      </c>
      <c r="C4086" t="s">
        <v>22</v>
      </c>
      <c r="D4086">
        <v>50</v>
      </c>
      <c r="E4086" t="s">
        <v>39</v>
      </c>
      <c r="F4086">
        <v>0</v>
      </c>
      <c r="G4086">
        <v>3</v>
      </c>
      <c r="H4086" t="s">
        <v>24</v>
      </c>
      <c r="I4086">
        <v>4933</v>
      </c>
      <c r="J4086">
        <v>0</v>
      </c>
      <c r="K4086">
        <v>1</v>
      </c>
      <c r="L4086" t="s">
        <v>48</v>
      </c>
      <c r="M4086" t="s">
        <v>23</v>
      </c>
      <c r="N4086" t="s">
        <v>39</v>
      </c>
      <c r="P4086" t="s">
        <v>26</v>
      </c>
      <c r="Q4086" t="s">
        <v>50</v>
      </c>
      <c r="R4086">
        <v>20.100000000000001</v>
      </c>
      <c r="S4086">
        <v>60.93</v>
      </c>
      <c r="T4086" t="s">
        <v>59</v>
      </c>
      <c r="U4086" t="s">
        <v>384</v>
      </c>
    </row>
    <row r="4087" spans="1:21">
      <c r="A4087" t="s">
        <v>9473</v>
      </c>
      <c r="B4087" s="2">
        <v>45769</v>
      </c>
      <c r="C4087" t="s">
        <v>33</v>
      </c>
      <c r="D4087">
        <v>63</v>
      </c>
      <c r="E4087" t="s">
        <v>39</v>
      </c>
      <c r="F4087">
        <v>0</v>
      </c>
      <c r="G4087">
        <v>3</v>
      </c>
      <c r="H4087" t="s">
        <v>24</v>
      </c>
      <c r="I4087">
        <v>5552</v>
      </c>
      <c r="J4087">
        <v>0</v>
      </c>
      <c r="K4087">
        <v>4</v>
      </c>
      <c r="L4087" t="s">
        <v>15568</v>
      </c>
      <c r="M4087" t="s">
        <v>23</v>
      </c>
      <c r="N4087" t="s">
        <v>23</v>
      </c>
      <c r="O4087" t="s">
        <v>25</v>
      </c>
      <c r="P4087" t="s">
        <v>26</v>
      </c>
      <c r="Q4087" t="s">
        <v>27</v>
      </c>
      <c r="R4087">
        <v>84.05</v>
      </c>
      <c r="S4087">
        <v>500.43</v>
      </c>
      <c r="T4087" t="s">
        <v>30</v>
      </c>
      <c r="U4087" t="s">
        <v>103</v>
      </c>
    </row>
    <row r="4088" spans="1:21">
      <c r="A4088" t="s">
        <v>9475</v>
      </c>
      <c r="B4088" s="2">
        <v>45642</v>
      </c>
      <c r="C4088" t="s">
        <v>33</v>
      </c>
      <c r="D4088">
        <v>21</v>
      </c>
      <c r="E4088" t="s">
        <v>39</v>
      </c>
      <c r="F4088">
        <v>0</v>
      </c>
      <c r="G4088">
        <v>3</v>
      </c>
      <c r="H4088" t="s">
        <v>24</v>
      </c>
      <c r="I4088">
        <v>5335</v>
      </c>
      <c r="J4088">
        <v>0</v>
      </c>
      <c r="K4088">
        <v>8</v>
      </c>
      <c r="L4088" t="s">
        <v>15568</v>
      </c>
      <c r="M4088" t="s">
        <v>23</v>
      </c>
      <c r="N4088" t="s">
        <v>23</v>
      </c>
      <c r="O4088" t="s">
        <v>25</v>
      </c>
      <c r="P4088" t="s">
        <v>26</v>
      </c>
      <c r="Q4088" t="s">
        <v>27</v>
      </c>
      <c r="R4088">
        <v>95.65</v>
      </c>
      <c r="S4088">
        <v>1015.38</v>
      </c>
      <c r="T4088" t="s">
        <v>36</v>
      </c>
      <c r="U4088" t="s">
        <v>46</v>
      </c>
    </row>
    <row r="4089" spans="1:21">
      <c r="A4089" t="s">
        <v>9477</v>
      </c>
      <c r="B4089" s="2">
        <v>45458</v>
      </c>
      <c r="C4089" t="s">
        <v>22</v>
      </c>
      <c r="D4089">
        <v>53</v>
      </c>
      <c r="E4089" t="s">
        <v>39</v>
      </c>
      <c r="F4089">
        <v>0</v>
      </c>
      <c r="G4089">
        <v>3</v>
      </c>
      <c r="H4089" t="s">
        <v>24</v>
      </c>
      <c r="I4089">
        <v>4777</v>
      </c>
      <c r="J4089">
        <v>0</v>
      </c>
      <c r="K4089">
        <v>14</v>
      </c>
      <c r="L4089" t="s">
        <v>15568</v>
      </c>
      <c r="M4089" t="s">
        <v>23</v>
      </c>
      <c r="N4089" t="s">
        <v>23</v>
      </c>
      <c r="O4089" t="s">
        <v>25</v>
      </c>
      <c r="P4089" t="s">
        <v>26</v>
      </c>
      <c r="Q4089" t="s">
        <v>50</v>
      </c>
      <c r="R4089">
        <v>90.45</v>
      </c>
      <c r="S4089">
        <v>1424.44</v>
      </c>
      <c r="T4089" t="s">
        <v>30</v>
      </c>
      <c r="U4089" t="s">
        <v>106</v>
      </c>
    </row>
    <row r="4090" spans="1:21">
      <c r="A4090" t="s">
        <v>9479</v>
      </c>
      <c r="B4090" s="2">
        <v>44687</v>
      </c>
      <c r="C4090" t="s">
        <v>22</v>
      </c>
      <c r="D4090">
        <v>74</v>
      </c>
      <c r="E4090" t="s">
        <v>23</v>
      </c>
      <c r="F4090">
        <v>0</v>
      </c>
      <c r="G4090">
        <v>3</v>
      </c>
      <c r="H4090" t="s">
        <v>24</v>
      </c>
      <c r="I4090">
        <v>4687</v>
      </c>
      <c r="J4090">
        <v>1</v>
      </c>
      <c r="K4090">
        <v>39</v>
      </c>
      <c r="L4090" t="s">
        <v>15568</v>
      </c>
      <c r="M4090" t="s">
        <v>23</v>
      </c>
      <c r="N4090" t="s">
        <v>23</v>
      </c>
      <c r="O4090" t="s">
        <v>25</v>
      </c>
      <c r="P4090" t="s">
        <v>26</v>
      </c>
      <c r="Q4090" t="s">
        <v>27</v>
      </c>
      <c r="R4090">
        <v>105.65</v>
      </c>
      <c r="S4090">
        <v>5581.55</v>
      </c>
      <c r="T4090" t="s">
        <v>36</v>
      </c>
      <c r="U4090" t="s">
        <v>46</v>
      </c>
    </row>
    <row r="4091" spans="1:21">
      <c r="A4091" t="s">
        <v>9481</v>
      </c>
      <c r="B4091" s="2">
        <v>45421</v>
      </c>
      <c r="C4091" t="s">
        <v>22</v>
      </c>
      <c r="D4091">
        <v>65</v>
      </c>
      <c r="E4091" t="s">
        <v>39</v>
      </c>
      <c r="F4091">
        <v>0</v>
      </c>
      <c r="G4091">
        <v>3</v>
      </c>
      <c r="H4091" t="s">
        <v>24</v>
      </c>
      <c r="I4091">
        <v>2099</v>
      </c>
      <c r="J4091">
        <v>0</v>
      </c>
      <c r="K4091">
        <v>15</v>
      </c>
      <c r="L4091" t="s">
        <v>97</v>
      </c>
      <c r="M4091" t="s">
        <v>23</v>
      </c>
      <c r="N4091" t="s">
        <v>23</v>
      </c>
      <c r="O4091" t="s">
        <v>25</v>
      </c>
      <c r="P4091" t="s">
        <v>26</v>
      </c>
      <c r="Q4091" t="s">
        <v>27</v>
      </c>
      <c r="R4091">
        <v>75.650000000000006</v>
      </c>
      <c r="S4091">
        <v>1842.35</v>
      </c>
      <c r="T4091" t="s">
        <v>36</v>
      </c>
      <c r="U4091" t="s">
        <v>46</v>
      </c>
    </row>
    <row r="4092" spans="1:21">
      <c r="A4092" t="s">
        <v>9484</v>
      </c>
      <c r="B4092" s="2">
        <v>45680</v>
      </c>
      <c r="C4092" t="s">
        <v>22</v>
      </c>
      <c r="D4092">
        <v>70</v>
      </c>
      <c r="E4092" t="s">
        <v>23</v>
      </c>
      <c r="F4092">
        <v>0</v>
      </c>
      <c r="G4092">
        <v>3</v>
      </c>
      <c r="H4092" t="s">
        <v>24</v>
      </c>
      <c r="I4092">
        <v>4969</v>
      </c>
      <c r="J4092">
        <v>1</v>
      </c>
      <c r="K4092">
        <v>7</v>
      </c>
      <c r="L4092" t="s">
        <v>15568</v>
      </c>
      <c r="M4092" t="s">
        <v>23</v>
      </c>
      <c r="N4092" t="s">
        <v>23</v>
      </c>
      <c r="O4092" t="s">
        <v>25</v>
      </c>
      <c r="P4092" t="s">
        <v>26</v>
      </c>
      <c r="Q4092" t="s">
        <v>50</v>
      </c>
      <c r="R4092">
        <v>74.400000000000006</v>
      </c>
      <c r="S4092">
        <v>557.88</v>
      </c>
      <c r="T4092" t="s">
        <v>36</v>
      </c>
      <c r="U4092" t="s">
        <v>37</v>
      </c>
    </row>
    <row r="4093" spans="1:21">
      <c r="A4093" t="s">
        <v>9486</v>
      </c>
      <c r="B4093" s="2">
        <v>44932</v>
      </c>
      <c r="C4093" t="s">
        <v>33</v>
      </c>
      <c r="D4093">
        <v>72</v>
      </c>
      <c r="E4093" t="s">
        <v>39</v>
      </c>
      <c r="F4093">
        <v>0</v>
      </c>
      <c r="G4093">
        <v>3</v>
      </c>
      <c r="H4093" t="s">
        <v>24</v>
      </c>
      <c r="I4093">
        <v>5362</v>
      </c>
      <c r="J4093">
        <v>0</v>
      </c>
      <c r="K4093">
        <v>31</v>
      </c>
      <c r="L4093" t="s">
        <v>15568</v>
      </c>
      <c r="M4093" t="s">
        <v>23</v>
      </c>
      <c r="N4093" t="s">
        <v>23</v>
      </c>
      <c r="O4093" t="s">
        <v>25</v>
      </c>
      <c r="P4093" t="s">
        <v>26</v>
      </c>
      <c r="Q4093" t="s">
        <v>27</v>
      </c>
      <c r="R4093">
        <v>99.95</v>
      </c>
      <c r="S4093">
        <v>4406.8100000000004</v>
      </c>
      <c r="T4093" t="s">
        <v>30</v>
      </c>
      <c r="U4093" t="s">
        <v>69</v>
      </c>
    </row>
    <row r="4094" spans="1:21">
      <c r="A4094" t="s">
        <v>9488</v>
      </c>
      <c r="B4094" s="2">
        <v>45735</v>
      </c>
      <c r="C4094" t="s">
        <v>33</v>
      </c>
      <c r="D4094">
        <v>74</v>
      </c>
      <c r="E4094" t="s">
        <v>39</v>
      </c>
      <c r="F4094">
        <v>0</v>
      </c>
      <c r="G4094">
        <v>3</v>
      </c>
      <c r="H4094" t="s">
        <v>24</v>
      </c>
      <c r="I4094">
        <v>2516</v>
      </c>
      <c r="J4094">
        <v>0</v>
      </c>
      <c r="K4094">
        <v>5</v>
      </c>
      <c r="L4094" t="s">
        <v>15568</v>
      </c>
      <c r="M4094" t="s">
        <v>23</v>
      </c>
      <c r="N4094" t="s">
        <v>23</v>
      </c>
      <c r="O4094" t="s">
        <v>25</v>
      </c>
      <c r="P4094" t="s">
        <v>26</v>
      </c>
      <c r="Q4094" t="s">
        <v>50</v>
      </c>
      <c r="R4094">
        <v>83.15</v>
      </c>
      <c r="S4094">
        <v>655.20000000000005</v>
      </c>
      <c r="T4094" t="s">
        <v>64</v>
      </c>
      <c r="U4094" t="s">
        <v>73</v>
      </c>
    </row>
    <row r="4095" spans="1:21">
      <c r="A4095" t="s">
        <v>9491</v>
      </c>
      <c r="B4095" s="2">
        <v>45072</v>
      </c>
      <c r="C4095" t="s">
        <v>33</v>
      </c>
      <c r="D4095">
        <v>68</v>
      </c>
      <c r="E4095" t="s">
        <v>39</v>
      </c>
      <c r="F4095">
        <v>0</v>
      </c>
      <c r="G4095">
        <v>3</v>
      </c>
      <c r="H4095" t="s">
        <v>24</v>
      </c>
      <c r="I4095">
        <v>2420</v>
      </c>
      <c r="J4095">
        <v>0</v>
      </c>
      <c r="K4095">
        <v>27</v>
      </c>
      <c r="L4095" t="s">
        <v>15568</v>
      </c>
      <c r="M4095" t="s">
        <v>23</v>
      </c>
      <c r="N4095" t="s">
        <v>23</v>
      </c>
      <c r="O4095" t="s">
        <v>25</v>
      </c>
      <c r="P4095" t="s">
        <v>26</v>
      </c>
      <c r="Q4095" t="s">
        <v>50</v>
      </c>
      <c r="R4095">
        <v>88.3</v>
      </c>
      <c r="S4095">
        <v>2925.13</v>
      </c>
      <c r="T4095" t="s">
        <v>43</v>
      </c>
      <c r="U4095" t="s">
        <v>44</v>
      </c>
    </row>
    <row r="4096" spans="1:21">
      <c r="A4096" t="s">
        <v>9493</v>
      </c>
      <c r="B4096" s="2">
        <v>45860</v>
      </c>
      <c r="C4096" t="s">
        <v>33</v>
      </c>
      <c r="D4096">
        <v>72</v>
      </c>
      <c r="E4096" t="s">
        <v>39</v>
      </c>
      <c r="F4096">
        <v>0</v>
      </c>
      <c r="G4096">
        <v>3</v>
      </c>
      <c r="H4096" t="s">
        <v>24</v>
      </c>
      <c r="I4096">
        <v>5303</v>
      </c>
      <c r="J4096">
        <v>0</v>
      </c>
      <c r="K4096">
        <v>1</v>
      </c>
      <c r="L4096" t="s">
        <v>15568</v>
      </c>
      <c r="M4096" t="s">
        <v>39</v>
      </c>
      <c r="N4096" t="s">
        <v>23</v>
      </c>
      <c r="O4096" t="s">
        <v>56</v>
      </c>
      <c r="P4096" t="s">
        <v>26</v>
      </c>
      <c r="Q4096" t="s">
        <v>27</v>
      </c>
      <c r="R4096">
        <v>36.450000000000003</v>
      </c>
      <c r="S4096">
        <v>36.450000000000003</v>
      </c>
      <c r="T4096" t="s">
        <v>64</v>
      </c>
      <c r="U4096" t="s">
        <v>73</v>
      </c>
    </row>
    <row r="4097" spans="1:21">
      <c r="A4097" t="s">
        <v>9494</v>
      </c>
      <c r="B4097" s="2">
        <v>45615</v>
      </c>
      <c r="C4097" t="s">
        <v>33</v>
      </c>
      <c r="D4097">
        <v>79</v>
      </c>
      <c r="E4097" t="s">
        <v>39</v>
      </c>
      <c r="F4097">
        <v>2</v>
      </c>
      <c r="G4097">
        <v>3</v>
      </c>
      <c r="H4097" t="s">
        <v>24</v>
      </c>
      <c r="I4097">
        <v>5571</v>
      </c>
      <c r="J4097">
        <v>0</v>
      </c>
      <c r="K4097">
        <v>9</v>
      </c>
      <c r="L4097" t="s">
        <v>15568</v>
      </c>
      <c r="M4097" t="s">
        <v>23</v>
      </c>
      <c r="N4097" t="s">
        <v>23</v>
      </c>
      <c r="O4097" t="s">
        <v>25</v>
      </c>
      <c r="P4097" t="s">
        <v>26</v>
      </c>
      <c r="Q4097" t="s">
        <v>27</v>
      </c>
      <c r="R4097">
        <v>94.4</v>
      </c>
      <c r="S4097">
        <v>1102.1400000000001</v>
      </c>
      <c r="T4097" t="s">
        <v>59</v>
      </c>
      <c r="U4097" t="s">
        <v>60</v>
      </c>
    </row>
    <row r="4098" spans="1:21">
      <c r="A4098" t="s">
        <v>9496</v>
      </c>
      <c r="B4098" s="2">
        <v>45429</v>
      </c>
      <c r="C4098" t="s">
        <v>33</v>
      </c>
      <c r="D4098">
        <v>41</v>
      </c>
      <c r="E4098" t="s">
        <v>39</v>
      </c>
      <c r="F4098">
        <v>0</v>
      </c>
      <c r="G4098">
        <v>3</v>
      </c>
      <c r="H4098" t="s">
        <v>24</v>
      </c>
      <c r="I4098">
        <v>3579</v>
      </c>
      <c r="J4098">
        <v>0</v>
      </c>
      <c r="K4098">
        <v>15</v>
      </c>
      <c r="L4098" t="s">
        <v>15568</v>
      </c>
      <c r="M4098" t="s">
        <v>23</v>
      </c>
      <c r="N4098" t="s">
        <v>23</v>
      </c>
      <c r="O4098" t="s">
        <v>25</v>
      </c>
      <c r="P4098" t="s">
        <v>26</v>
      </c>
      <c r="Q4098" t="s">
        <v>27</v>
      </c>
      <c r="R4098">
        <v>85.9</v>
      </c>
      <c r="S4098">
        <v>1639</v>
      </c>
      <c r="T4098" t="s">
        <v>43</v>
      </c>
      <c r="U4098" t="s">
        <v>44</v>
      </c>
    </row>
    <row r="4099" spans="1:21">
      <c r="A4099" t="s">
        <v>9498</v>
      </c>
      <c r="B4099" s="2">
        <v>44273</v>
      </c>
      <c r="C4099" t="s">
        <v>22</v>
      </c>
      <c r="D4099">
        <v>37</v>
      </c>
      <c r="E4099" t="s">
        <v>23</v>
      </c>
      <c r="F4099">
        <v>0</v>
      </c>
      <c r="G4099">
        <v>3</v>
      </c>
      <c r="H4099" t="s">
        <v>24</v>
      </c>
      <c r="I4099">
        <v>5414</v>
      </c>
      <c r="J4099">
        <v>1</v>
      </c>
      <c r="K4099">
        <v>53</v>
      </c>
      <c r="L4099" t="s">
        <v>142</v>
      </c>
      <c r="M4099" t="s">
        <v>23</v>
      </c>
      <c r="N4099" t="s">
        <v>23</v>
      </c>
      <c r="O4099" t="s">
        <v>25</v>
      </c>
      <c r="P4099" t="s">
        <v>202</v>
      </c>
      <c r="Q4099" t="s">
        <v>27</v>
      </c>
      <c r="R4099">
        <v>94.25</v>
      </c>
      <c r="S4099">
        <v>5703.76</v>
      </c>
      <c r="T4099" t="s">
        <v>43</v>
      </c>
      <c r="U4099" t="s">
        <v>149</v>
      </c>
    </row>
    <row r="4100" spans="1:21">
      <c r="A4100" t="s">
        <v>9500</v>
      </c>
      <c r="B4100" s="2">
        <v>45336</v>
      </c>
      <c r="C4100" t="s">
        <v>33</v>
      </c>
      <c r="D4100">
        <v>48</v>
      </c>
      <c r="E4100" t="s">
        <v>39</v>
      </c>
      <c r="F4100">
        <v>0</v>
      </c>
      <c r="G4100">
        <v>3</v>
      </c>
      <c r="H4100" t="s">
        <v>24</v>
      </c>
      <c r="I4100">
        <v>5727</v>
      </c>
      <c r="J4100">
        <v>0</v>
      </c>
      <c r="K4100">
        <v>18</v>
      </c>
      <c r="L4100" t="s">
        <v>15568</v>
      </c>
      <c r="M4100" t="s">
        <v>23</v>
      </c>
      <c r="N4100" t="s">
        <v>23</v>
      </c>
      <c r="O4100" t="s">
        <v>25</v>
      </c>
      <c r="P4100" t="s">
        <v>26</v>
      </c>
      <c r="Q4100" t="s">
        <v>27</v>
      </c>
      <c r="R4100">
        <v>88.35</v>
      </c>
      <c r="S4100">
        <v>1867.36</v>
      </c>
      <c r="T4100" t="s">
        <v>30</v>
      </c>
      <c r="U4100" t="s">
        <v>106</v>
      </c>
    </row>
    <row r="4101" spans="1:21">
      <c r="A4101" t="s">
        <v>9502</v>
      </c>
      <c r="B4101" s="2">
        <v>43956</v>
      </c>
      <c r="C4101" t="s">
        <v>33</v>
      </c>
      <c r="D4101">
        <v>47</v>
      </c>
      <c r="E4101" t="s">
        <v>23</v>
      </c>
      <c r="F4101">
        <v>0</v>
      </c>
      <c r="G4101">
        <v>3</v>
      </c>
      <c r="H4101" t="s">
        <v>24</v>
      </c>
      <c r="I4101">
        <v>6144</v>
      </c>
      <c r="J4101">
        <v>1</v>
      </c>
      <c r="K4101">
        <v>63</v>
      </c>
      <c r="L4101" t="s">
        <v>15568</v>
      </c>
      <c r="M4101" t="s">
        <v>23</v>
      </c>
      <c r="N4101" t="s">
        <v>23</v>
      </c>
      <c r="O4101" t="s">
        <v>25</v>
      </c>
      <c r="P4101" t="s">
        <v>202</v>
      </c>
      <c r="Q4101" t="s">
        <v>27</v>
      </c>
      <c r="R4101">
        <v>107.5</v>
      </c>
      <c r="S4101">
        <v>7055.34</v>
      </c>
      <c r="T4101" t="s">
        <v>36</v>
      </c>
      <c r="U4101" t="s">
        <v>46</v>
      </c>
    </row>
    <row r="4102" spans="1:21">
      <c r="A4102" t="s">
        <v>9504</v>
      </c>
      <c r="B4102" s="2">
        <v>44188</v>
      </c>
      <c r="C4102" t="s">
        <v>22</v>
      </c>
      <c r="D4102">
        <v>50</v>
      </c>
      <c r="E4102" t="s">
        <v>39</v>
      </c>
      <c r="F4102">
        <v>0</v>
      </c>
      <c r="G4102">
        <v>3</v>
      </c>
      <c r="H4102" t="s">
        <v>24</v>
      </c>
      <c r="I4102">
        <v>4830</v>
      </c>
      <c r="J4102">
        <v>0</v>
      </c>
      <c r="K4102">
        <v>56</v>
      </c>
      <c r="L4102" t="s">
        <v>15568</v>
      </c>
      <c r="M4102" t="s">
        <v>23</v>
      </c>
      <c r="N4102" t="s">
        <v>23</v>
      </c>
      <c r="O4102" t="s">
        <v>25</v>
      </c>
      <c r="P4102" t="s">
        <v>26</v>
      </c>
      <c r="Q4102" t="s">
        <v>27</v>
      </c>
      <c r="R4102">
        <v>94.45</v>
      </c>
      <c r="S4102">
        <v>6547.56</v>
      </c>
      <c r="T4102" t="s">
        <v>36</v>
      </c>
      <c r="U4102" t="s">
        <v>46</v>
      </c>
    </row>
    <row r="4103" spans="1:21">
      <c r="A4103" t="s">
        <v>9506</v>
      </c>
      <c r="B4103" s="2">
        <v>45845</v>
      </c>
      <c r="C4103" t="s">
        <v>22</v>
      </c>
      <c r="D4103">
        <v>21</v>
      </c>
      <c r="E4103" t="s">
        <v>39</v>
      </c>
      <c r="F4103">
        <v>0</v>
      </c>
      <c r="G4103">
        <v>3</v>
      </c>
      <c r="H4103" t="s">
        <v>24</v>
      </c>
      <c r="I4103">
        <v>5600</v>
      </c>
      <c r="J4103">
        <v>0</v>
      </c>
      <c r="K4103">
        <v>1</v>
      </c>
      <c r="L4103" t="s">
        <v>15568</v>
      </c>
      <c r="M4103" t="s">
        <v>23</v>
      </c>
      <c r="N4103" t="s">
        <v>39</v>
      </c>
      <c r="P4103" t="s">
        <v>26</v>
      </c>
      <c r="Q4103" t="s">
        <v>84</v>
      </c>
      <c r="R4103">
        <v>19.8</v>
      </c>
      <c r="S4103">
        <v>29.46</v>
      </c>
      <c r="T4103" t="s">
        <v>59</v>
      </c>
      <c r="U4103" t="s">
        <v>384</v>
      </c>
    </row>
    <row r="4104" spans="1:21">
      <c r="A4104" t="s">
        <v>9508</v>
      </c>
      <c r="B4104" s="2">
        <v>44695</v>
      </c>
      <c r="C4104" t="s">
        <v>22</v>
      </c>
      <c r="D4104">
        <v>40</v>
      </c>
      <c r="E4104" t="s">
        <v>39</v>
      </c>
      <c r="F4104">
        <v>0</v>
      </c>
      <c r="G4104">
        <v>3</v>
      </c>
      <c r="H4104" t="s">
        <v>24</v>
      </c>
      <c r="I4104">
        <v>4696</v>
      </c>
      <c r="J4104">
        <v>0</v>
      </c>
      <c r="K4104">
        <v>39</v>
      </c>
      <c r="L4104" t="s">
        <v>40</v>
      </c>
      <c r="M4104" t="s">
        <v>23</v>
      </c>
      <c r="N4104" t="s">
        <v>23</v>
      </c>
      <c r="O4104" t="s">
        <v>25</v>
      </c>
      <c r="P4104" t="s">
        <v>26</v>
      </c>
      <c r="Q4104" t="s">
        <v>27</v>
      </c>
      <c r="R4104">
        <v>75.25</v>
      </c>
      <c r="S4104">
        <v>4428.28</v>
      </c>
      <c r="T4104" t="s">
        <v>30</v>
      </c>
      <c r="U4104" t="s">
        <v>69</v>
      </c>
    </row>
    <row r="4105" spans="1:21">
      <c r="A4105" t="s">
        <v>9510</v>
      </c>
      <c r="B4105" s="2">
        <v>45861</v>
      </c>
      <c r="C4105" t="s">
        <v>33</v>
      </c>
      <c r="D4105">
        <v>64</v>
      </c>
      <c r="E4105" t="s">
        <v>23</v>
      </c>
      <c r="F4105">
        <v>0</v>
      </c>
      <c r="G4105">
        <v>3</v>
      </c>
      <c r="H4105" t="s">
        <v>24</v>
      </c>
      <c r="I4105">
        <v>2123</v>
      </c>
      <c r="J4105">
        <v>1</v>
      </c>
      <c r="K4105">
        <v>1</v>
      </c>
      <c r="L4105" t="s">
        <v>15568</v>
      </c>
      <c r="M4105" t="s">
        <v>23</v>
      </c>
      <c r="N4105" t="s">
        <v>23</v>
      </c>
      <c r="O4105" t="s">
        <v>25</v>
      </c>
      <c r="P4105" t="s">
        <v>26</v>
      </c>
      <c r="Q4105" t="s">
        <v>27</v>
      </c>
      <c r="R4105">
        <v>69.8</v>
      </c>
      <c r="S4105">
        <v>80.88</v>
      </c>
      <c r="T4105" t="s">
        <v>64</v>
      </c>
      <c r="U4105" t="s">
        <v>73</v>
      </c>
    </row>
    <row r="4106" spans="1:21">
      <c r="A4106" t="s">
        <v>9512</v>
      </c>
      <c r="B4106" s="2">
        <v>45859</v>
      </c>
      <c r="C4106" t="s">
        <v>33</v>
      </c>
      <c r="D4106">
        <v>34</v>
      </c>
      <c r="E4106" t="s">
        <v>39</v>
      </c>
      <c r="F4106">
        <v>0</v>
      </c>
      <c r="G4106">
        <v>3</v>
      </c>
      <c r="H4106" t="s">
        <v>24</v>
      </c>
      <c r="I4106">
        <v>3208</v>
      </c>
      <c r="J4106">
        <v>0</v>
      </c>
      <c r="K4106">
        <v>1</v>
      </c>
      <c r="L4106" t="s">
        <v>15568</v>
      </c>
      <c r="M4106" t="s">
        <v>23</v>
      </c>
      <c r="N4106" t="s">
        <v>23</v>
      </c>
      <c r="O4106" t="s">
        <v>25</v>
      </c>
      <c r="P4106" t="s">
        <v>26</v>
      </c>
      <c r="Q4106" t="s">
        <v>84</v>
      </c>
      <c r="R4106">
        <v>70.150000000000006</v>
      </c>
      <c r="S4106">
        <v>72.39</v>
      </c>
      <c r="T4106" t="s">
        <v>30</v>
      </c>
      <c r="U4106" t="s">
        <v>103</v>
      </c>
    </row>
    <row r="4107" spans="1:21">
      <c r="A4107" t="s">
        <v>9514</v>
      </c>
      <c r="B4107" s="2">
        <v>43901</v>
      </c>
      <c r="C4107" t="s">
        <v>33</v>
      </c>
      <c r="D4107">
        <v>34</v>
      </c>
      <c r="E4107" t="s">
        <v>23</v>
      </c>
      <c r="F4107">
        <v>0</v>
      </c>
      <c r="G4107">
        <v>4</v>
      </c>
      <c r="H4107" t="s">
        <v>3686</v>
      </c>
      <c r="I4107">
        <v>5348</v>
      </c>
      <c r="J4107">
        <v>2</v>
      </c>
      <c r="K4107">
        <v>65</v>
      </c>
      <c r="L4107" t="s">
        <v>15568</v>
      </c>
      <c r="M4107" t="s">
        <v>23</v>
      </c>
      <c r="N4107" t="s">
        <v>23</v>
      </c>
      <c r="O4107" t="s">
        <v>25</v>
      </c>
      <c r="P4107" t="s">
        <v>202</v>
      </c>
      <c r="Q4107" t="s">
        <v>27</v>
      </c>
      <c r="R4107">
        <v>94.4</v>
      </c>
      <c r="S4107">
        <v>8616.9500000000007</v>
      </c>
    </row>
    <row r="4108" spans="1:21">
      <c r="A4108" t="s">
        <v>9516</v>
      </c>
      <c r="B4108" s="2">
        <v>45485</v>
      </c>
      <c r="C4108" t="s">
        <v>33</v>
      </c>
      <c r="D4108">
        <v>77</v>
      </c>
      <c r="E4108" t="s">
        <v>39</v>
      </c>
      <c r="F4108">
        <v>0</v>
      </c>
      <c r="G4108">
        <v>4</v>
      </c>
      <c r="H4108" t="s">
        <v>3686</v>
      </c>
      <c r="I4108">
        <v>5557</v>
      </c>
      <c r="J4108">
        <v>0</v>
      </c>
      <c r="K4108">
        <v>13</v>
      </c>
      <c r="L4108" t="s">
        <v>15568</v>
      </c>
      <c r="M4108" t="s">
        <v>23</v>
      </c>
      <c r="N4108" t="s">
        <v>23</v>
      </c>
      <c r="O4108" t="s">
        <v>49</v>
      </c>
      <c r="P4108" t="s">
        <v>202</v>
      </c>
      <c r="Q4108" t="s">
        <v>27</v>
      </c>
      <c r="R4108">
        <v>54.8</v>
      </c>
      <c r="S4108">
        <v>867.93</v>
      </c>
    </row>
    <row r="4109" spans="1:21">
      <c r="A4109" t="s">
        <v>9519</v>
      </c>
      <c r="B4109" s="2">
        <v>45191</v>
      </c>
      <c r="C4109" t="s">
        <v>33</v>
      </c>
      <c r="D4109">
        <v>68</v>
      </c>
      <c r="E4109" t="s">
        <v>23</v>
      </c>
      <c r="F4109">
        <v>0</v>
      </c>
      <c r="G4109">
        <v>4</v>
      </c>
      <c r="H4109" t="s">
        <v>3686</v>
      </c>
      <c r="I4109">
        <v>3742</v>
      </c>
      <c r="J4109">
        <v>10</v>
      </c>
      <c r="K4109">
        <v>23</v>
      </c>
      <c r="L4109" t="s">
        <v>15568</v>
      </c>
      <c r="M4109" t="s">
        <v>23</v>
      </c>
      <c r="N4109" t="s">
        <v>39</v>
      </c>
      <c r="P4109" t="s">
        <v>202</v>
      </c>
      <c r="Q4109" t="s">
        <v>50</v>
      </c>
      <c r="R4109">
        <v>20.05</v>
      </c>
      <c r="S4109">
        <v>824.96</v>
      </c>
    </row>
    <row r="4110" spans="1:21">
      <c r="A4110" t="s">
        <v>9521</v>
      </c>
      <c r="B4110" s="2">
        <v>45263</v>
      </c>
      <c r="C4110" t="s">
        <v>22</v>
      </c>
      <c r="D4110">
        <v>44</v>
      </c>
      <c r="E4110" t="s">
        <v>39</v>
      </c>
      <c r="F4110">
        <v>0</v>
      </c>
      <c r="G4110">
        <v>4</v>
      </c>
      <c r="H4110" t="s">
        <v>3686</v>
      </c>
      <c r="I4110">
        <v>5090</v>
      </c>
      <c r="J4110">
        <v>0</v>
      </c>
      <c r="K4110">
        <v>20</v>
      </c>
      <c r="L4110" t="s">
        <v>15568</v>
      </c>
      <c r="M4110" t="s">
        <v>23</v>
      </c>
      <c r="N4110" t="s">
        <v>23</v>
      </c>
      <c r="O4110" t="s">
        <v>49</v>
      </c>
      <c r="P4110" t="s">
        <v>202</v>
      </c>
      <c r="Q4110" t="s">
        <v>50</v>
      </c>
      <c r="R4110">
        <v>54</v>
      </c>
      <c r="S4110">
        <v>1502.1</v>
      </c>
    </row>
    <row r="4111" spans="1:21">
      <c r="A4111" t="s">
        <v>9523</v>
      </c>
      <c r="B4111" s="2">
        <v>45750</v>
      </c>
      <c r="C4111" t="s">
        <v>33</v>
      </c>
      <c r="D4111">
        <v>68</v>
      </c>
      <c r="E4111" t="s">
        <v>39</v>
      </c>
      <c r="F4111">
        <v>0</v>
      </c>
      <c r="G4111">
        <v>4</v>
      </c>
      <c r="H4111" t="s">
        <v>3686</v>
      </c>
      <c r="I4111">
        <v>3828</v>
      </c>
      <c r="J4111">
        <v>0</v>
      </c>
      <c r="K4111">
        <v>4</v>
      </c>
      <c r="L4111" t="s">
        <v>15568</v>
      </c>
      <c r="M4111" t="s">
        <v>23</v>
      </c>
      <c r="N4111" t="s">
        <v>23</v>
      </c>
      <c r="O4111" t="s">
        <v>25</v>
      </c>
      <c r="P4111" t="s">
        <v>202</v>
      </c>
      <c r="Q4111" t="s">
        <v>27</v>
      </c>
      <c r="R4111">
        <v>80.25</v>
      </c>
      <c r="S4111">
        <v>368.7</v>
      </c>
    </row>
    <row r="4112" spans="1:21">
      <c r="A4112" t="s">
        <v>9525</v>
      </c>
      <c r="B4112" s="2">
        <v>45634</v>
      </c>
      <c r="C4112" t="s">
        <v>22</v>
      </c>
      <c r="D4112">
        <v>66</v>
      </c>
      <c r="E4112" t="s">
        <v>39</v>
      </c>
      <c r="F4112">
        <v>0</v>
      </c>
      <c r="G4112">
        <v>4</v>
      </c>
      <c r="H4112" t="s">
        <v>3686</v>
      </c>
      <c r="I4112">
        <v>5242</v>
      </c>
      <c r="J4112">
        <v>0</v>
      </c>
      <c r="K4112">
        <v>8</v>
      </c>
      <c r="L4112" t="s">
        <v>48</v>
      </c>
      <c r="M4112" t="s">
        <v>23</v>
      </c>
      <c r="N4112" t="s">
        <v>23</v>
      </c>
      <c r="O4112" t="s">
        <v>25</v>
      </c>
      <c r="P4112" t="s">
        <v>164</v>
      </c>
      <c r="Q4112" t="s">
        <v>27</v>
      </c>
      <c r="R4112">
        <v>69.7</v>
      </c>
      <c r="S4112">
        <v>907.65</v>
      </c>
    </row>
    <row r="4113" spans="1:19">
      <c r="A4113" t="s">
        <v>9527</v>
      </c>
      <c r="B4113" s="2">
        <v>44362</v>
      </c>
      <c r="C4113" t="s">
        <v>33</v>
      </c>
      <c r="D4113">
        <v>66</v>
      </c>
      <c r="E4113" t="s">
        <v>23</v>
      </c>
      <c r="F4113">
        <v>0</v>
      </c>
      <c r="G4113">
        <v>4</v>
      </c>
      <c r="H4113" t="s">
        <v>3686</v>
      </c>
      <c r="I4113">
        <v>5849</v>
      </c>
      <c r="J4113">
        <v>5</v>
      </c>
      <c r="K4113">
        <v>50</v>
      </c>
      <c r="L4113" t="s">
        <v>142</v>
      </c>
      <c r="M4113" t="s">
        <v>23</v>
      </c>
      <c r="N4113" t="s">
        <v>39</v>
      </c>
      <c r="P4113" t="s">
        <v>164</v>
      </c>
      <c r="Q4113" t="s">
        <v>27</v>
      </c>
      <c r="R4113">
        <v>20.149999999999999</v>
      </c>
      <c r="S4113">
        <v>2278.4</v>
      </c>
    </row>
    <row r="4114" spans="1:19">
      <c r="A4114" t="s">
        <v>9529</v>
      </c>
      <c r="B4114" s="2">
        <v>44203</v>
      </c>
      <c r="C4114" t="s">
        <v>22</v>
      </c>
      <c r="D4114">
        <v>37</v>
      </c>
      <c r="E4114" t="s">
        <v>23</v>
      </c>
      <c r="F4114">
        <v>2</v>
      </c>
      <c r="G4114">
        <v>4</v>
      </c>
      <c r="H4114" t="s">
        <v>3686</v>
      </c>
      <c r="I4114">
        <v>6411</v>
      </c>
      <c r="J4114">
        <v>1</v>
      </c>
      <c r="K4114">
        <v>55</v>
      </c>
      <c r="L4114" t="s">
        <v>142</v>
      </c>
      <c r="M4114" t="s">
        <v>23</v>
      </c>
      <c r="N4114" t="s">
        <v>23</v>
      </c>
      <c r="O4114" t="s">
        <v>25</v>
      </c>
      <c r="P4114" t="s">
        <v>26</v>
      </c>
      <c r="Q4114" t="s">
        <v>27</v>
      </c>
      <c r="R4114">
        <v>85.5</v>
      </c>
      <c r="S4114">
        <v>7017.35</v>
      </c>
    </row>
    <row r="4115" spans="1:19">
      <c r="A4115" t="s">
        <v>9531</v>
      </c>
      <c r="B4115" s="2">
        <v>44817</v>
      </c>
      <c r="C4115" t="s">
        <v>22</v>
      </c>
      <c r="D4115">
        <v>29</v>
      </c>
      <c r="E4115" t="s">
        <v>23</v>
      </c>
      <c r="F4115">
        <v>3</v>
      </c>
      <c r="G4115">
        <v>4</v>
      </c>
      <c r="H4115" t="s">
        <v>3686</v>
      </c>
      <c r="I4115">
        <v>3764</v>
      </c>
      <c r="J4115">
        <v>1</v>
      </c>
      <c r="K4115">
        <v>35</v>
      </c>
      <c r="L4115" t="s">
        <v>40</v>
      </c>
      <c r="M4115" t="s">
        <v>23</v>
      </c>
      <c r="N4115" t="s">
        <v>39</v>
      </c>
      <c r="P4115" t="s">
        <v>164</v>
      </c>
      <c r="Q4115" t="s">
        <v>50</v>
      </c>
      <c r="R4115">
        <v>19.600000000000001</v>
      </c>
      <c r="S4115">
        <v>1416.7</v>
      </c>
    </row>
    <row r="4116" spans="1:19">
      <c r="A4116" t="s">
        <v>9533</v>
      </c>
      <c r="B4116" s="2">
        <v>45800</v>
      </c>
      <c r="C4116" t="s">
        <v>22</v>
      </c>
      <c r="D4116">
        <v>52</v>
      </c>
      <c r="E4116" t="s">
        <v>39</v>
      </c>
      <c r="F4116">
        <v>0</v>
      </c>
      <c r="G4116">
        <v>4</v>
      </c>
      <c r="H4116" t="s">
        <v>3751</v>
      </c>
      <c r="I4116">
        <v>5645</v>
      </c>
      <c r="J4116">
        <v>0</v>
      </c>
      <c r="K4116">
        <v>3</v>
      </c>
      <c r="L4116" t="s">
        <v>15568</v>
      </c>
      <c r="M4116" t="s">
        <v>23</v>
      </c>
      <c r="N4116" t="s">
        <v>23</v>
      </c>
      <c r="O4116" t="s">
        <v>49</v>
      </c>
      <c r="P4116" t="s">
        <v>26</v>
      </c>
      <c r="Q4116" t="s">
        <v>50</v>
      </c>
      <c r="R4116">
        <v>64.400000000000006</v>
      </c>
      <c r="S4116">
        <v>309.8</v>
      </c>
    </row>
    <row r="4117" spans="1:19">
      <c r="A4117" t="s">
        <v>9535</v>
      </c>
      <c r="B4117" s="2">
        <v>45243</v>
      </c>
      <c r="C4117" t="s">
        <v>33</v>
      </c>
      <c r="D4117">
        <v>37</v>
      </c>
      <c r="E4117" t="s">
        <v>39</v>
      </c>
      <c r="F4117">
        <v>0</v>
      </c>
      <c r="G4117">
        <v>4</v>
      </c>
      <c r="H4117" t="s">
        <v>3686</v>
      </c>
      <c r="I4117">
        <v>3471</v>
      </c>
      <c r="J4117">
        <v>0</v>
      </c>
      <c r="K4117">
        <v>21</v>
      </c>
      <c r="L4117" t="s">
        <v>15568</v>
      </c>
      <c r="M4117" t="s">
        <v>23</v>
      </c>
      <c r="N4117" t="s">
        <v>23</v>
      </c>
      <c r="O4117" t="s">
        <v>25</v>
      </c>
      <c r="P4117" t="s">
        <v>202</v>
      </c>
      <c r="Q4117" t="s">
        <v>50</v>
      </c>
      <c r="R4117">
        <v>104.55</v>
      </c>
      <c r="S4117">
        <v>3001.91</v>
      </c>
    </row>
    <row r="4118" spans="1:19">
      <c r="A4118" t="s">
        <v>9537</v>
      </c>
      <c r="B4118" s="2">
        <v>43715</v>
      </c>
      <c r="C4118" t="s">
        <v>22</v>
      </c>
      <c r="D4118">
        <v>48</v>
      </c>
      <c r="E4118" t="s">
        <v>23</v>
      </c>
      <c r="F4118">
        <v>2</v>
      </c>
      <c r="G4118">
        <v>4</v>
      </c>
      <c r="H4118" t="s">
        <v>3686</v>
      </c>
      <c r="I4118">
        <v>5406</v>
      </c>
      <c r="J4118">
        <v>9</v>
      </c>
      <c r="K4118">
        <v>71</v>
      </c>
      <c r="L4118" t="s">
        <v>316</v>
      </c>
      <c r="M4118" t="s">
        <v>23</v>
      </c>
      <c r="N4118" t="s">
        <v>39</v>
      </c>
      <c r="P4118" t="s">
        <v>164</v>
      </c>
      <c r="Q4118" t="s">
        <v>50</v>
      </c>
      <c r="R4118">
        <v>19.8</v>
      </c>
      <c r="S4118">
        <v>3053.39</v>
      </c>
    </row>
    <row r="4119" spans="1:19">
      <c r="A4119" t="s">
        <v>9539</v>
      </c>
      <c r="B4119" s="2">
        <v>44274</v>
      </c>
      <c r="C4119" t="s">
        <v>33</v>
      </c>
      <c r="D4119">
        <v>52</v>
      </c>
      <c r="E4119" t="s">
        <v>23</v>
      </c>
      <c r="F4119">
        <v>0</v>
      </c>
      <c r="G4119">
        <v>4</v>
      </c>
      <c r="H4119" t="s">
        <v>3686</v>
      </c>
      <c r="I4119">
        <v>4700</v>
      </c>
      <c r="J4119">
        <v>1</v>
      </c>
      <c r="K4119">
        <v>53</v>
      </c>
      <c r="L4119" t="s">
        <v>142</v>
      </c>
      <c r="M4119" t="s">
        <v>23</v>
      </c>
      <c r="N4119" t="s">
        <v>23</v>
      </c>
      <c r="O4119" t="s">
        <v>25</v>
      </c>
      <c r="P4119" t="s">
        <v>202</v>
      </c>
      <c r="Q4119" t="s">
        <v>27</v>
      </c>
      <c r="R4119">
        <v>93.45</v>
      </c>
      <c r="S4119">
        <v>6904.75</v>
      </c>
    </row>
    <row r="4120" spans="1:19">
      <c r="A4120" t="s">
        <v>9542</v>
      </c>
      <c r="B4120" s="2">
        <v>44075</v>
      </c>
      <c r="C4120" t="s">
        <v>33</v>
      </c>
      <c r="D4120">
        <v>29</v>
      </c>
      <c r="E4120" t="s">
        <v>23</v>
      </c>
      <c r="F4120">
        <v>0</v>
      </c>
      <c r="G4120">
        <v>4</v>
      </c>
      <c r="H4120" t="s">
        <v>3686</v>
      </c>
      <c r="I4120">
        <v>4375</v>
      </c>
      <c r="J4120">
        <v>9</v>
      </c>
      <c r="K4120">
        <v>59</v>
      </c>
      <c r="L4120" t="s">
        <v>142</v>
      </c>
      <c r="M4120" t="s">
        <v>23</v>
      </c>
      <c r="N4120" t="s">
        <v>39</v>
      </c>
      <c r="P4120" t="s">
        <v>164</v>
      </c>
      <c r="Q4120" t="s">
        <v>27</v>
      </c>
      <c r="R4120">
        <v>18.399999999999999</v>
      </c>
      <c r="S4120">
        <v>2650.26</v>
      </c>
    </row>
    <row r="4121" spans="1:19">
      <c r="A4121" t="s">
        <v>9545</v>
      </c>
      <c r="B4121" s="2">
        <v>43693</v>
      </c>
      <c r="C4121" t="s">
        <v>33</v>
      </c>
      <c r="D4121">
        <v>60</v>
      </c>
      <c r="E4121" t="s">
        <v>39</v>
      </c>
      <c r="F4121">
        <v>0</v>
      </c>
      <c r="G4121">
        <v>4</v>
      </c>
      <c r="H4121" t="s">
        <v>3686</v>
      </c>
      <c r="I4121">
        <v>5567</v>
      </c>
      <c r="J4121">
        <v>0</v>
      </c>
      <c r="K4121">
        <v>72</v>
      </c>
      <c r="L4121" t="s">
        <v>316</v>
      </c>
      <c r="M4121" t="s">
        <v>23</v>
      </c>
      <c r="N4121" t="s">
        <v>23</v>
      </c>
      <c r="O4121" t="s">
        <v>25</v>
      </c>
      <c r="P4121" t="s">
        <v>164</v>
      </c>
      <c r="Q4121" t="s">
        <v>27</v>
      </c>
      <c r="R4121">
        <v>116.45</v>
      </c>
      <c r="S4121">
        <v>11596.99</v>
      </c>
    </row>
    <row r="4122" spans="1:19">
      <c r="A4122" t="s">
        <v>9548</v>
      </c>
      <c r="B4122" s="2">
        <v>43871</v>
      </c>
      <c r="C4122" t="s">
        <v>22</v>
      </c>
      <c r="D4122">
        <v>25</v>
      </c>
      <c r="E4122" t="s">
        <v>39</v>
      </c>
      <c r="F4122">
        <v>0</v>
      </c>
      <c r="G4122">
        <v>4</v>
      </c>
      <c r="H4122" t="s">
        <v>3686</v>
      </c>
      <c r="I4122">
        <v>4621</v>
      </c>
      <c r="J4122">
        <v>0</v>
      </c>
      <c r="K4122">
        <v>66</v>
      </c>
      <c r="L4122" t="s">
        <v>316</v>
      </c>
      <c r="M4122" t="s">
        <v>23</v>
      </c>
      <c r="N4122" t="s">
        <v>23</v>
      </c>
      <c r="O4122" t="s">
        <v>49</v>
      </c>
      <c r="P4122" t="s">
        <v>202</v>
      </c>
      <c r="Q4122" t="s">
        <v>84</v>
      </c>
      <c r="R4122">
        <v>54.8</v>
      </c>
      <c r="S4122">
        <v>4228.66</v>
      </c>
    </row>
    <row r="4123" spans="1:19">
      <c r="A4123" t="s">
        <v>9550</v>
      </c>
      <c r="B4123" s="2">
        <v>44395</v>
      </c>
      <c r="C4123" t="s">
        <v>33</v>
      </c>
      <c r="D4123">
        <v>32</v>
      </c>
      <c r="E4123" t="s">
        <v>39</v>
      </c>
      <c r="F4123">
        <v>3</v>
      </c>
      <c r="G4123">
        <v>4</v>
      </c>
      <c r="H4123" t="s">
        <v>3686</v>
      </c>
      <c r="I4123">
        <v>4784</v>
      </c>
      <c r="J4123">
        <v>0</v>
      </c>
      <c r="K4123">
        <v>49</v>
      </c>
      <c r="L4123" t="s">
        <v>15568</v>
      </c>
      <c r="M4123" t="s">
        <v>23</v>
      </c>
      <c r="N4123" t="s">
        <v>39</v>
      </c>
      <c r="P4123" t="s">
        <v>164</v>
      </c>
      <c r="Q4123" t="s">
        <v>50</v>
      </c>
      <c r="R4123">
        <v>20.45</v>
      </c>
      <c r="S4123">
        <v>2577.9499999999998</v>
      </c>
    </row>
    <row r="4124" spans="1:19">
      <c r="A4124" t="s">
        <v>9552</v>
      </c>
      <c r="B4124" s="2">
        <v>45156</v>
      </c>
      <c r="C4124" t="s">
        <v>33</v>
      </c>
      <c r="D4124">
        <v>60</v>
      </c>
      <c r="E4124" t="s">
        <v>39</v>
      </c>
      <c r="F4124">
        <v>0</v>
      </c>
      <c r="G4124">
        <v>4</v>
      </c>
      <c r="H4124" t="s">
        <v>3686</v>
      </c>
      <c r="I4124">
        <v>4690</v>
      </c>
      <c r="J4124">
        <v>0</v>
      </c>
      <c r="K4124">
        <v>24</v>
      </c>
      <c r="L4124" t="s">
        <v>15568</v>
      </c>
      <c r="M4124" t="s">
        <v>23</v>
      </c>
      <c r="N4124" t="s">
        <v>39</v>
      </c>
      <c r="P4124" t="s">
        <v>202</v>
      </c>
      <c r="Q4124" t="s">
        <v>50</v>
      </c>
      <c r="R4124">
        <v>20.45</v>
      </c>
      <c r="S4124">
        <v>670.87</v>
      </c>
    </row>
    <row r="4125" spans="1:19">
      <c r="A4125" t="s">
        <v>9554</v>
      </c>
      <c r="B4125" s="2">
        <v>44749</v>
      </c>
      <c r="C4125" t="s">
        <v>33</v>
      </c>
      <c r="D4125">
        <v>25</v>
      </c>
      <c r="E4125" t="s">
        <v>23</v>
      </c>
      <c r="F4125">
        <v>0</v>
      </c>
      <c r="G4125">
        <v>4</v>
      </c>
      <c r="H4125" t="s">
        <v>3686</v>
      </c>
      <c r="I4125">
        <v>5707</v>
      </c>
      <c r="J4125">
        <v>8</v>
      </c>
      <c r="K4125">
        <v>37</v>
      </c>
      <c r="L4125" t="s">
        <v>15568</v>
      </c>
      <c r="M4125" t="s">
        <v>23</v>
      </c>
      <c r="N4125" t="s">
        <v>39</v>
      </c>
      <c r="P4125" t="s">
        <v>202</v>
      </c>
      <c r="Q4125" t="s">
        <v>27</v>
      </c>
      <c r="R4125">
        <v>19.850000000000001</v>
      </c>
      <c r="S4125">
        <v>1291.3699999999999</v>
      </c>
    </row>
    <row r="4126" spans="1:19">
      <c r="A4126" t="s">
        <v>9556</v>
      </c>
      <c r="B4126" s="2">
        <v>43715</v>
      </c>
      <c r="C4126" t="s">
        <v>22</v>
      </c>
      <c r="D4126">
        <v>54</v>
      </c>
      <c r="E4126" t="s">
        <v>23</v>
      </c>
      <c r="F4126">
        <v>0</v>
      </c>
      <c r="G4126">
        <v>4</v>
      </c>
      <c r="H4126" t="s">
        <v>3686</v>
      </c>
      <c r="I4126">
        <v>4420</v>
      </c>
      <c r="J4126">
        <v>8</v>
      </c>
      <c r="K4126">
        <v>71</v>
      </c>
      <c r="L4126" t="s">
        <v>316</v>
      </c>
      <c r="M4126" t="s">
        <v>23</v>
      </c>
      <c r="N4126" t="s">
        <v>23</v>
      </c>
      <c r="O4126" t="s">
        <v>25</v>
      </c>
      <c r="P4126" t="s">
        <v>202</v>
      </c>
      <c r="Q4126" t="s">
        <v>27</v>
      </c>
      <c r="R4126">
        <v>105.7</v>
      </c>
      <c r="S4126">
        <v>9538.9599999999991</v>
      </c>
    </row>
    <row r="4127" spans="1:19">
      <c r="A4127" t="s">
        <v>9558</v>
      </c>
      <c r="B4127" s="2">
        <v>43820</v>
      </c>
      <c r="C4127" t="s">
        <v>22</v>
      </c>
      <c r="D4127">
        <v>52</v>
      </c>
      <c r="E4127" t="s">
        <v>39</v>
      </c>
      <c r="F4127">
        <v>0</v>
      </c>
      <c r="G4127">
        <v>4</v>
      </c>
      <c r="H4127" t="s">
        <v>3686</v>
      </c>
      <c r="I4127">
        <v>5210</v>
      </c>
      <c r="J4127">
        <v>0</v>
      </c>
      <c r="K4127">
        <v>68</v>
      </c>
      <c r="L4127" t="s">
        <v>15568</v>
      </c>
      <c r="M4127" t="s">
        <v>23</v>
      </c>
      <c r="N4127" t="s">
        <v>23</v>
      </c>
      <c r="O4127" t="s">
        <v>25</v>
      </c>
      <c r="P4127" t="s">
        <v>202</v>
      </c>
      <c r="Q4127" t="s">
        <v>50</v>
      </c>
      <c r="R4127">
        <v>79.599999999999994</v>
      </c>
      <c r="S4127">
        <v>6728.23</v>
      </c>
    </row>
    <row r="4128" spans="1:19">
      <c r="A4128" t="s">
        <v>9560</v>
      </c>
      <c r="B4128" s="2">
        <v>45613</v>
      </c>
      <c r="C4128" t="s">
        <v>22</v>
      </c>
      <c r="D4128">
        <v>50</v>
      </c>
      <c r="E4128" t="s">
        <v>39</v>
      </c>
      <c r="F4128">
        <v>3</v>
      </c>
      <c r="G4128">
        <v>4</v>
      </c>
      <c r="H4128" t="s">
        <v>3686</v>
      </c>
      <c r="I4128">
        <v>3444</v>
      </c>
      <c r="J4128">
        <v>0</v>
      </c>
      <c r="K4128">
        <v>9</v>
      </c>
      <c r="L4128" t="s">
        <v>15568</v>
      </c>
      <c r="M4128" t="s">
        <v>23</v>
      </c>
      <c r="N4128" t="s">
        <v>39</v>
      </c>
      <c r="P4128" t="s">
        <v>202</v>
      </c>
      <c r="Q4128" t="s">
        <v>50</v>
      </c>
      <c r="R4128">
        <v>20.100000000000001</v>
      </c>
      <c r="S4128">
        <v>436.31</v>
      </c>
    </row>
    <row r="4129" spans="1:19">
      <c r="A4129" t="s">
        <v>9562</v>
      </c>
      <c r="B4129" s="2">
        <v>43862</v>
      </c>
      <c r="C4129" t="s">
        <v>33</v>
      </c>
      <c r="D4129">
        <v>60</v>
      </c>
      <c r="E4129" t="s">
        <v>23</v>
      </c>
      <c r="F4129">
        <v>0</v>
      </c>
      <c r="G4129">
        <v>4</v>
      </c>
      <c r="H4129" t="s">
        <v>3686</v>
      </c>
      <c r="I4129">
        <v>4016</v>
      </c>
      <c r="J4129">
        <v>6</v>
      </c>
      <c r="K4129">
        <v>66</v>
      </c>
      <c r="L4129" t="s">
        <v>316</v>
      </c>
      <c r="M4129" t="s">
        <v>23</v>
      </c>
      <c r="N4129" t="s">
        <v>23</v>
      </c>
      <c r="O4129" t="s">
        <v>25</v>
      </c>
      <c r="P4129" t="s">
        <v>26</v>
      </c>
      <c r="Q4129" t="s">
        <v>27</v>
      </c>
      <c r="R4129">
        <v>105.2</v>
      </c>
      <c r="S4129">
        <v>9724.0300000000007</v>
      </c>
    </row>
    <row r="4130" spans="1:19">
      <c r="A4130" t="s">
        <v>9564</v>
      </c>
      <c r="B4130" s="2">
        <v>43720</v>
      </c>
      <c r="C4130" t="s">
        <v>33</v>
      </c>
      <c r="D4130">
        <v>39</v>
      </c>
      <c r="E4130" t="s">
        <v>23</v>
      </c>
      <c r="F4130">
        <v>0</v>
      </c>
      <c r="G4130">
        <v>4</v>
      </c>
      <c r="H4130" t="s">
        <v>3686</v>
      </c>
      <c r="I4130">
        <v>4890</v>
      </c>
      <c r="J4130">
        <v>2</v>
      </c>
      <c r="K4130">
        <v>71</v>
      </c>
      <c r="L4130" t="s">
        <v>15568</v>
      </c>
      <c r="M4130" t="s">
        <v>23</v>
      </c>
      <c r="N4130" t="s">
        <v>39</v>
      </c>
      <c r="P4130" t="s">
        <v>164</v>
      </c>
      <c r="Q4130" t="s">
        <v>50</v>
      </c>
      <c r="R4130">
        <v>19.600000000000001</v>
      </c>
      <c r="S4130">
        <v>4102.43</v>
      </c>
    </row>
    <row r="4131" spans="1:19">
      <c r="A4131" t="s">
        <v>9566</v>
      </c>
      <c r="B4131" s="2">
        <v>44173</v>
      </c>
      <c r="C4131" t="s">
        <v>33</v>
      </c>
      <c r="D4131">
        <v>46</v>
      </c>
      <c r="E4131" t="s">
        <v>23</v>
      </c>
      <c r="F4131">
        <v>0</v>
      </c>
      <c r="G4131">
        <v>4</v>
      </c>
      <c r="H4131" t="s">
        <v>3686</v>
      </c>
      <c r="I4131">
        <v>6483</v>
      </c>
      <c r="J4131">
        <v>9</v>
      </c>
      <c r="K4131">
        <v>56</v>
      </c>
      <c r="L4131" t="s">
        <v>15568</v>
      </c>
      <c r="M4131" t="s">
        <v>23</v>
      </c>
      <c r="N4131" t="s">
        <v>23</v>
      </c>
      <c r="O4131" t="s">
        <v>25</v>
      </c>
      <c r="P4131" t="s">
        <v>26</v>
      </c>
      <c r="Q4131" t="s">
        <v>27</v>
      </c>
      <c r="R4131">
        <v>85.6</v>
      </c>
      <c r="S4131">
        <v>7300.16</v>
      </c>
    </row>
    <row r="4132" spans="1:19">
      <c r="A4132" t="s">
        <v>9568</v>
      </c>
      <c r="B4132" s="2">
        <v>43693</v>
      </c>
      <c r="C4132" t="s">
        <v>33</v>
      </c>
      <c r="D4132">
        <v>25</v>
      </c>
      <c r="E4132" t="s">
        <v>23</v>
      </c>
      <c r="F4132">
        <v>0</v>
      </c>
      <c r="G4132">
        <v>4</v>
      </c>
      <c r="H4132" t="s">
        <v>3686</v>
      </c>
      <c r="I4132">
        <v>5374</v>
      </c>
      <c r="J4132">
        <v>8</v>
      </c>
      <c r="K4132">
        <v>72</v>
      </c>
      <c r="L4132" t="s">
        <v>316</v>
      </c>
      <c r="M4132" t="s">
        <v>23</v>
      </c>
      <c r="N4132" t="s">
        <v>39</v>
      </c>
      <c r="P4132" t="s">
        <v>164</v>
      </c>
      <c r="Q4132" t="s">
        <v>50</v>
      </c>
      <c r="R4132">
        <v>26</v>
      </c>
      <c r="S4132">
        <v>3718.56</v>
      </c>
    </row>
    <row r="4133" spans="1:19">
      <c r="A4133" t="s">
        <v>9570</v>
      </c>
      <c r="B4133" s="2">
        <v>44123</v>
      </c>
      <c r="C4133" t="s">
        <v>22</v>
      </c>
      <c r="D4133">
        <v>60</v>
      </c>
      <c r="E4133" t="s">
        <v>39</v>
      </c>
      <c r="F4133">
        <v>0</v>
      </c>
      <c r="G4133">
        <v>4</v>
      </c>
      <c r="H4133" t="s">
        <v>3686</v>
      </c>
      <c r="I4133">
        <v>4335</v>
      </c>
      <c r="J4133">
        <v>0</v>
      </c>
      <c r="K4133">
        <v>58</v>
      </c>
      <c r="L4133" t="s">
        <v>142</v>
      </c>
      <c r="M4133" t="s">
        <v>23</v>
      </c>
      <c r="N4133" t="s">
        <v>39</v>
      </c>
      <c r="P4133" t="s">
        <v>164</v>
      </c>
      <c r="Q4133" t="s">
        <v>50</v>
      </c>
      <c r="R4133">
        <v>20.3</v>
      </c>
      <c r="S4133">
        <v>2828</v>
      </c>
    </row>
    <row r="4134" spans="1:19">
      <c r="A4134" t="s">
        <v>9572</v>
      </c>
      <c r="B4134" s="2">
        <v>43693</v>
      </c>
      <c r="C4134" t="s">
        <v>22</v>
      </c>
      <c r="D4134">
        <v>58</v>
      </c>
      <c r="E4134" t="s">
        <v>23</v>
      </c>
      <c r="F4134">
        <v>2</v>
      </c>
      <c r="G4134">
        <v>4</v>
      </c>
      <c r="H4134" t="s">
        <v>3686</v>
      </c>
      <c r="I4134">
        <v>4419</v>
      </c>
      <c r="J4134">
        <v>4</v>
      </c>
      <c r="K4134">
        <v>72</v>
      </c>
      <c r="L4134" t="s">
        <v>15568</v>
      </c>
      <c r="M4134" t="s">
        <v>23</v>
      </c>
      <c r="N4134" t="s">
        <v>23</v>
      </c>
      <c r="O4134" t="s">
        <v>25</v>
      </c>
      <c r="P4134" t="s">
        <v>164</v>
      </c>
      <c r="Q4134" t="s">
        <v>50</v>
      </c>
      <c r="R4134">
        <v>108.4</v>
      </c>
      <c r="S4134">
        <v>9804.61</v>
      </c>
    </row>
    <row r="4135" spans="1:19">
      <c r="A4135" t="s">
        <v>9574</v>
      </c>
      <c r="B4135" s="2">
        <v>44464</v>
      </c>
      <c r="C4135" t="s">
        <v>33</v>
      </c>
      <c r="D4135">
        <v>56</v>
      </c>
      <c r="E4135" t="s">
        <v>39</v>
      </c>
      <c r="F4135">
        <v>0</v>
      </c>
      <c r="G4135">
        <v>4</v>
      </c>
      <c r="H4135" t="s">
        <v>3686</v>
      </c>
      <c r="I4135">
        <v>4543</v>
      </c>
      <c r="J4135">
        <v>0</v>
      </c>
      <c r="K4135">
        <v>47</v>
      </c>
      <c r="L4135" t="s">
        <v>142</v>
      </c>
      <c r="M4135" t="s">
        <v>23</v>
      </c>
      <c r="N4135" t="s">
        <v>23</v>
      </c>
      <c r="O4135" t="s">
        <v>25</v>
      </c>
      <c r="P4135" t="s">
        <v>202</v>
      </c>
      <c r="Q4135" t="s">
        <v>27</v>
      </c>
      <c r="R4135">
        <v>103.7</v>
      </c>
      <c r="S4135">
        <v>4845.75</v>
      </c>
    </row>
    <row r="4136" spans="1:19">
      <c r="A4136" t="s">
        <v>9576</v>
      </c>
      <c r="B4136" s="2">
        <v>44174</v>
      </c>
      <c r="C4136" t="s">
        <v>33</v>
      </c>
      <c r="D4136">
        <v>32</v>
      </c>
      <c r="E4136" t="s">
        <v>39</v>
      </c>
      <c r="F4136">
        <v>0</v>
      </c>
      <c r="G4136">
        <v>4</v>
      </c>
      <c r="H4136" t="s">
        <v>3686</v>
      </c>
      <c r="I4136">
        <v>4463</v>
      </c>
      <c r="J4136">
        <v>0</v>
      </c>
      <c r="K4136">
        <v>56</v>
      </c>
      <c r="L4136" t="s">
        <v>15568</v>
      </c>
      <c r="M4136" t="s">
        <v>23</v>
      </c>
      <c r="N4136" t="s">
        <v>23</v>
      </c>
      <c r="O4136" t="s">
        <v>25</v>
      </c>
      <c r="P4136" t="s">
        <v>202</v>
      </c>
      <c r="Q4136" t="s">
        <v>27</v>
      </c>
      <c r="R4136">
        <v>110.5</v>
      </c>
      <c r="S4136">
        <v>8778.7800000000007</v>
      </c>
    </row>
    <row r="4137" spans="1:19">
      <c r="A4137" t="s">
        <v>9578</v>
      </c>
      <c r="B4137" s="2">
        <v>45553</v>
      </c>
      <c r="C4137" t="s">
        <v>33</v>
      </c>
      <c r="D4137">
        <v>73</v>
      </c>
      <c r="E4137" t="s">
        <v>23</v>
      </c>
      <c r="F4137">
        <v>0</v>
      </c>
      <c r="G4137">
        <v>4</v>
      </c>
      <c r="H4137" t="s">
        <v>3686</v>
      </c>
      <c r="I4137">
        <v>4413</v>
      </c>
      <c r="J4137">
        <v>9</v>
      </c>
      <c r="K4137">
        <v>11</v>
      </c>
      <c r="L4137" t="s">
        <v>97</v>
      </c>
      <c r="M4137" t="s">
        <v>23</v>
      </c>
      <c r="N4137" t="s">
        <v>23</v>
      </c>
      <c r="O4137" t="s">
        <v>25</v>
      </c>
      <c r="P4137" t="s">
        <v>202</v>
      </c>
      <c r="Q4137" t="s">
        <v>27</v>
      </c>
      <c r="R4137">
        <v>82.9</v>
      </c>
      <c r="S4137">
        <v>1200.7</v>
      </c>
    </row>
    <row r="4138" spans="1:19">
      <c r="A4138" t="s">
        <v>9581</v>
      </c>
      <c r="B4138" s="2">
        <v>44889</v>
      </c>
      <c r="C4138" t="s">
        <v>22</v>
      </c>
      <c r="D4138">
        <v>68</v>
      </c>
      <c r="E4138" t="s">
        <v>23</v>
      </c>
      <c r="F4138">
        <v>0</v>
      </c>
      <c r="G4138">
        <v>4</v>
      </c>
      <c r="H4138" t="s">
        <v>3686</v>
      </c>
      <c r="I4138">
        <v>4414</v>
      </c>
      <c r="J4138">
        <v>10</v>
      </c>
      <c r="K4138">
        <v>33</v>
      </c>
      <c r="L4138" t="s">
        <v>15568</v>
      </c>
      <c r="M4138" t="s">
        <v>23</v>
      </c>
      <c r="N4138" t="s">
        <v>23</v>
      </c>
      <c r="O4138" t="s">
        <v>25</v>
      </c>
      <c r="P4138" t="s">
        <v>202</v>
      </c>
      <c r="Q4138" t="s">
        <v>27</v>
      </c>
      <c r="R4138">
        <v>93.55</v>
      </c>
      <c r="S4138">
        <v>4525.32</v>
      </c>
    </row>
    <row r="4139" spans="1:19">
      <c r="A4139" t="s">
        <v>9583</v>
      </c>
      <c r="B4139" s="2">
        <v>44506</v>
      </c>
      <c r="C4139" t="s">
        <v>33</v>
      </c>
      <c r="D4139">
        <v>73</v>
      </c>
      <c r="E4139" t="s">
        <v>39</v>
      </c>
      <c r="F4139">
        <v>0</v>
      </c>
      <c r="G4139">
        <v>4</v>
      </c>
      <c r="H4139" t="s">
        <v>3686</v>
      </c>
      <c r="I4139">
        <v>2636</v>
      </c>
      <c r="J4139">
        <v>0</v>
      </c>
      <c r="K4139">
        <v>45</v>
      </c>
      <c r="L4139" t="s">
        <v>142</v>
      </c>
      <c r="M4139" t="s">
        <v>23</v>
      </c>
      <c r="N4139" t="s">
        <v>23</v>
      </c>
      <c r="O4139" t="s">
        <v>25</v>
      </c>
      <c r="P4139" t="s">
        <v>202</v>
      </c>
      <c r="Q4139" t="s">
        <v>27</v>
      </c>
      <c r="R4139">
        <v>100.15</v>
      </c>
      <c r="S4139">
        <v>4770.3</v>
      </c>
    </row>
    <row r="4140" spans="1:19">
      <c r="A4140" t="s">
        <v>9585</v>
      </c>
      <c r="B4140" s="2">
        <v>45071</v>
      </c>
      <c r="C4140" t="s">
        <v>33</v>
      </c>
      <c r="D4140">
        <v>68</v>
      </c>
      <c r="E4140" t="s">
        <v>39</v>
      </c>
      <c r="F4140">
        <v>0</v>
      </c>
      <c r="G4140">
        <v>4</v>
      </c>
      <c r="H4140" t="s">
        <v>3686</v>
      </c>
      <c r="I4140">
        <v>2026</v>
      </c>
      <c r="J4140">
        <v>0</v>
      </c>
      <c r="K4140">
        <v>27</v>
      </c>
      <c r="L4140" t="s">
        <v>15568</v>
      </c>
      <c r="M4140" t="s">
        <v>23</v>
      </c>
      <c r="N4140" t="s">
        <v>23</v>
      </c>
      <c r="O4140" t="s">
        <v>25</v>
      </c>
      <c r="P4140" t="s">
        <v>26</v>
      </c>
      <c r="Q4140" t="s">
        <v>27</v>
      </c>
      <c r="R4140">
        <v>95.6</v>
      </c>
      <c r="S4140">
        <v>3544.84</v>
      </c>
    </row>
    <row r="4141" spans="1:19">
      <c r="A4141" t="s">
        <v>9587</v>
      </c>
      <c r="B4141" s="2">
        <v>44867</v>
      </c>
      <c r="C4141" t="s">
        <v>33</v>
      </c>
      <c r="D4141">
        <v>49</v>
      </c>
      <c r="E4141" t="s">
        <v>23</v>
      </c>
      <c r="F4141">
        <v>0</v>
      </c>
      <c r="G4141">
        <v>4</v>
      </c>
      <c r="H4141" t="s">
        <v>3686</v>
      </c>
      <c r="I4141">
        <v>4276</v>
      </c>
      <c r="J4141">
        <v>8</v>
      </c>
      <c r="K4141">
        <v>33</v>
      </c>
      <c r="L4141" t="s">
        <v>40</v>
      </c>
      <c r="M4141" t="s">
        <v>23</v>
      </c>
      <c r="N4141" t="s">
        <v>23</v>
      </c>
      <c r="O4141" t="s">
        <v>56</v>
      </c>
      <c r="P4141" t="s">
        <v>202</v>
      </c>
      <c r="Q4141" t="s">
        <v>50</v>
      </c>
      <c r="R4141">
        <v>58.45</v>
      </c>
      <c r="S4141">
        <v>2245.4699999999998</v>
      </c>
    </row>
    <row r="4142" spans="1:19">
      <c r="A4142" t="s">
        <v>9590</v>
      </c>
      <c r="B4142" s="2">
        <v>45541</v>
      </c>
      <c r="C4142" t="s">
        <v>33</v>
      </c>
      <c r="D4142">
        <v>24</v>
      </c>
      <c r="E4142" t="s">
        <v>39</v>
      </c>
      <c r="F4142">
        <v>0</v>
      </c>
      <c r="G4142">
        <v>4</v>
      </c>
      <c r="H4142" t="s">
        <v>3686</v>
      </c>
      <c r="I4142">
        <v>3880</v>
      </c>
      <c r="J4142">
        <v>0</v>
      </c>
      <c r="K4142">
        <v>11</v>
      </c>
      <c r="L4142" t="s">
        <v>97</v>
      </c>
      <c r="M4142" t="s">
        <v>23</v>
      </c>
      <c r="N4142" t="s">
        <v>23</v>
      </c>
      <c r="O4142" t="s">
        <v>56</v>
      </c>
      <c r="P4142" t="s">
        <v>26</v>
      </c>
      <c r="Q4142" t="s">
        <v>50</v>
      </c>
      <c r="R4142">
        <v>58.95</v>
      </c>
      <c r="S4142">
        <v>941.87</v>
      </c>
    </row>
    <row r="4143" spans="1:19">
      <c r="A4143" t="s">
        <v>9592</v>
      </c>
      <c r="B4143" s="2">
        <v>44034</v>
      </c>
      <c r="C4143" t="s">
        <v>33</v>
      </c>
      <c r="D4143">
        <v>52</v>
      </c>
      <c r="E4143" t="s">
        <v>23</v>
      </c>
      <c r="F4143">
        <v>0</v>
      </c>
      <c r="G4143">
        <v>4</v>
      </c>
      <c r="H4143" t="s">
        <v>3686</v>
      </c>
      <c r="I4143">
        <v>5970</v>
      </c>
      <c r="J4143">
        <v>9</v>
      </c>
      <c r="K4143">
        <v>61</v>
      </c>
      <c r="L4143" t="s">
        <v>142</v>
      </c>
      <c r="M4143" t="s">
        <v>23</v>
      </c>
      <c r="N4143" t="s">
        <v>39</v>
      </c>
      <c r="P4143" t="s">
        <v>164</v>
      </c>
      <c r="Q4143" t="s">
        <v>50</v>
      </c>
      <c r="R4143">
        <v>24.1</v>
      </c>
      <c r="S4143">
        <v>2365.9499999999998</v>
      </c>
    </row>
    <row r="4144" spans="1:19">
      <c r="A4144" t="s">
        <v>9594</v>
      </c>
      <c r="B4144" s="2">
        <v>44366</v>
      </c>
      <c r="C4144" t="s">
        <v>22</v>
      </c>
      <c r="D4144">
        <v>23</v>
      </c>
      <c r="E4144" t="s">
        <v>23</v>
      </c>
      <c r="F4144">
        <v>0</v>
      </c>
      <c r="G4144">
        <v>4</v>
      </c>
      <c r="H4144" t="s">
        <v>3686</v>
      </c>
      <c r="I4144">
        <v>5548</v>
      </c>
      <c r="J4144">
        <v>1</v>
      </c>
      <c r="K4144">
        <v>50</v>
      </c>
      <c r="L4144" t="s">
        <v>142</v>
      </c>
      <c r="M4144" t="s">
        <v>23</v>
      </c>
      <c r="N4144" t="s">
        <v>23</v>
      </c>
      <c r="O4144" t="s">
        <v>25</v>
      </c>
      <c r="P4144" t="s">
        <v>26</v>
      </c>
      <c r="Q4144" t="s">
        <v>50</v>
      </c>
      <c r="R4144">
        <v>94.4</v>
      </c>
      <c r="S4144">
        <v>5793.9</v>
      </c>
    </row>
    <row r="4145" spans="1:19">
      <c r="A4145" t="s">
        <v>9596</v>
      </c>
      <c r="B4145" s="2">
        <v>44005</v>
      </c>
      <c r="C4145" t="s">
        <v>33</v>
      </c>
      <c r="D4145">
        <v>27</v>
      </c>
      <c r="E4145" t="s">
        <v>23</v>
      </c>
      <c r="F4145">
        <v>0</v>
      </c>
      <c r="G4145">
        <v>4</v>
      </c>
      <c r="H4145" t="s">
        <v>3686</v>
      </c>
      <c r="I4145">
        <v>4671</v>
      </c>
      <c r="J4145">
        <v>4</v>
      </c>
      <c r="K4145">
        <v>62</v>
      </c>
      <c r="L4145" t="s">
        <v>15568</v>
      </c>
      <c r="M4145" t="s">
        <v>23</v>
      </c>
      <c r="N4145" t="s">
        <v>39</v>
      </c>
      <c r="P4145" t="s">
        <v>164</v>
      </c>
      <c r="Q4145" t="s">
        <v>27</v>
      </c>
      <c r="R4145">
        <v>23.65</v>
      </c>
      <c r="S4145">
        <v>1969.17</v>
      </c>
    </row>
    <row r="4146" spans="1:19">
      <c r="A4146" t="s">
        <v>9599</v>
      </c>
      <c r="B4146" s="2">
        <v>45857</v>
      </c>
      <c r="C4146" t="s">
        <v>22</v>
      </c>
      <c r="D4146">
        <v>49</v>
      </c>
      <c r="E4146" t="s">
        <v>39</v>
      </c>
      <c r="F4146">
        <v>0</v>
      </c>
      <c r="G4146">
        <v>4</v>
      </c>
      <c r="H4146" t="s">
        <v>3751</v>
      </c>
      <c r="I4146">
        <v>3154</v>
      </c>
      <c r="J4146">
        <v>0</v>
      </c>
      <c r="K4146">
        <v>1</v>
      </c>
      <c r="L4146" t="s">
        <v>15568</v>
      </c>
      <c r="M4146" t="s">
        <v>23</v>
      </c>
      <c r="N4146" t="s">
        <v>23</v>
      </c>
      <c r="O4146" t="s">
        <v>25</v>
      </c>
      <c r="P4146" t="s">
        <v>26</v>
      </c>
      <c r="Q4146" t="s">
        <v>27</v>
      </c>
      <c r="R4146">
        <v>80.55</v>
      </c>
      <c r="S4146">
        <v>146.47999999999999</v>
      </c>
    </row>
    <row r="4147" spans="1:19">
      <c r="A4147" t="s">
        <v>9601</v>
      </c>
      <c r="B4147" s="2">
        <v>43683</v>
      </c>
      <c r="C4147" t="s">
        <v>22</v>
      </c>
      <c r="D4147">
        <v>49</v>
      </c>
      <c r="E4147" t="s">
        <v>23</v>
      </c>
      <c r="F4147">
        <v>0</v>
      </c>
      <c r="G4147">
        <v>4</v>
      </c>
      <c r="H4147" t="s">
        <v>3686</v>
      </c>
      <c r="I4147">
        <v>4147</v>
      </c>
      <c r="J4147">
        <v>8</v>
      </c>
      <c r="K4147">
        <v>72</v>
      </c>
      <c r="L4147" t="s">
        <v>15568</v>
      </c>
      <c r="M4147" t="s">
        <v>39</v>
      </c>
      <c r="N4147" t="s">
        <v>23</v>
      </c>
      <c r="O4147" t="s">
        <v>56</v>
      </c>
      <c r="P4147" t="s">
        <v>164</v>
      </c>
      <c r="Q4147" t="s">
        <v>27</v>
      </c>
      <c r="R4147">
        <v>60.95</v>
      </c>
      <c r="S4147">
        <v>4549.05</v>
      </c>
    </row>
    <row r="4148" spans="1:19">
      <c r="A4148" t="s">
        <v>9603</v>
      </c>
      <c r="B4148" s="2">
        <v>45477</v>
      </c>
      <c r="C4148" t="s">
        <v>33</v>
      </c>
      <c r="D4148">
        <v>38</v>
      </c>
      <c r="E4148" t="s">
        <v>23</v>
      </c>
      <c r="F4148">
        <v>3</v>
      </c>
      <c r="G4148">
        <v>4</v>
      </c>
      <c r="H4148" t="s">
        <v>3686</v>
      </c>
      <c r="I4148">
        <v>4734</v>
      </c>
      <c r="J4148">
        <v>5</v>
      </c>
      <c r="K4148">
        <v>13</v>
      </c>
      <c r="L4148" t="s">
        <v>15568</v>
      </c>
      <c r="M4148" t="s">
        <v>23</v>
      </c>
      <c r="N4148" t="s">
        <v>39</v>
      </c>
      <c r="P4148" t="s">
        <v>164</v>
      </c>
      <c r="Q4148" t="s">
        <v>27</v>
      </c>
      <c r="R4148">
        <v>25</v>
      </c>
      <c r="S4148">
        <v>789.97</v>
      </c>
    </row>
    <row r="4149" spans="1:19">
      <c r="A4149" t="s">
        <v>9605</v>
      </c>
      <c r="B4149" s="2">
        <v>44631</v>
      </c>
      <c r="C4149" t="s">
        <v>33</v>
      </c>
      <c r="D4149">
        <v>44</v>
      </c>
      <c r="E4149" t="s">
        <v>39</v>
      </c>
      <c r="F4149">
        <v>0</v>
      </c>
      <c r="G4149">
        <v>4</v>
      </c>
      <c r="H4149" t="s">
        <v>3686</v>
      </c>
      <c r="I4149">
        <v>5913</v>
      </c>
      <c r="J4149">
        <v>0</v>
      </c>
      <c r="K4149">
        <v>41</v>
      </c>
      <c r="L4149" t="s">
        <v>142</v>
      </c>
      <c r="M4149" t="s">
        <v>23</v>
      </c>
      <c r="N4149" t="s">
        <v>39</v>
      </c>
      <c r="P4149" t="s">
        <v>164</v>
      </c>
      <c r="Q4149" t="s">
        <v>84</v>
      </c>
      <c r="R4149">
        <v>20</v>
      </c>
      <c r="S4149">
        <v>1223.99</v>
      </c>
    </row>
    <row r="4150" spans="1:19">
      <c r="A4150" t="s">
        <v>9607</v>
      </c>
      <c r="B4150" s="2">
        <v>44605</v>
      </c>
      <c r="C4150" t="s">
        <v>22</v>
      </c>
      <c r="D4150">
        <v>23</v>
      </c>
      <c r="E4150" t="s">
        <v>23</v>
      </c>
      <c r="F4150">
        <v>2</v>
      </c>
      <c r="G4150">
        <v>4</v>
      </c>
      <c r="H4150" t="s">
        <v>3686</v>
      </c>
      <c r="I4150">
        <v>3433</v>
      </c>
      <c r="J4150">
        <v>10</v>
      </c>
      <c r="K4150">
        <v>42</v>
      </c>
      <c r="L4150" t="s">
        <v>15568</v>
      </c>
      <c r="M4150" t="s">
        <v>23</v>
      </c>
      <c r="N4150" t="s">
        <v>39</v>
      </c>
      <c r="P4150" t="s">
        <v>164</v>
      </c>
      <c r="Q4150" t="s">
        <v>84</v>
      </c>
      <c r="R4150">
        <v>19.350000000000001</v>
      </c>
      <c r="S4150">
        <v>2309.16</v>
      </c>
    </row>
    <row r="4151" spans="1:19">
      <c r="A4151" t="s">
        <v>9609</v>
      </c>
      <c r="B4151" s="2">
        <v>44289</v>
      </c>
      <c r="C4151" t="s">
        <v>33</v>
      </c>
      <c r="D4151">
        <v>63</v>
      </c>
      <c r="E4151" t="s">
        <v>39</v>
      </c>
      <c r="F4151">
        <v>0</v>
      </c>
      <c r="G4151">
        <v>4</v>
      </c>
      <c r="H4151" t="s">
        <v>3686</v>
      </c>
      <c r="I4151">
        <v>5122</v>
      </c>
      <c r="J4151">
        <v>0</v>
      </c>
      <c r="K4151">
        <v>52</v>
      </c>
      <c r="L4151" t="s">
        <v>142</v>
      </c>
      <c r="M4151" t="s">
        <v>39</v>
      </c>
      <c r="N4151" t="s">
        <v>23</v>
      </c>
      <c r="O4151" t="s">
        <v>49</v>
      </c>
      <c r="P4151" t="s">
        <v>164</v>
      </c>
      <c r="Q4151" t="s">
        <v>27</v>
      </c>
      <c r="R4151">
        <v>58.75</v>
      </c>
      <c r="S4151">
        <v>3038.55</v>
      </c>
    </row>
    <row r="4152" spans="1:19">
      <c r="A4152" t="s">
        <v>9611</v>
      </c>
      <c r="B4152" s="2">
        <v>45749</v>
      </c>
      <c r="C4152" t="s">
        <v>33</v>
      </c>
      <c r="D4152">
        <v>40</v>
      </c>
      <c r="E4152" t="s">
        <v>39</v>
      </c>
      <c r="F4152">
        <v>0</v>
      </c>
      <c r="G4152">
        <v>4</v>
      </c>
      <c r="H4152" t="s">
        <v>3686</v>
      </c>
      <c r="I4152">
        <v>5354</v>
      </c>
      <c r="J4152">
        <v>0</v>
      </c>
      <c r="K4152">
        <v>4</v>
      </c>
      <c r="L4152" t="s">
        <v>48</v>
      </c>
      <c r="M4152" t="s">
        <v>23</v>
      </c>
      <c r="N4152" t="s">
        <v>23</v>
      </c>
      <c r="O4152" t="s">
        <v>25</v>
      </c>
      <c r="P4152" t="s">
        <v>26</v>
      </c>
      <c r="Q4152" t="s">
        <v>50</v>
      </c>
      <c r="R4152">
        <v>100.85</v>
      </c>
      <c r="S4152">
        <v>441.01</v>
      </c>
    </row>
    <row r="4153" spans="1:19">
      <c r="A4153" t="s">
        <v>9613</v>
      </c>
      <c r="B4153" s="2">
        <v>44184</v>
      </c>
      <c r="C4153" t="s">
        <v>22</v>
      </c>
      <c r="D4153">
        <v>31</v>
      </c>
      <c r="E4153" t="s">
        <v>23</v>
      </c>
      <c r="F4153">
        <v>2</v>
      </c>
      <c r="G4153">
        <v>4</v>
      </c>
      <c r="H4153" t="s">
        <v>3686</v>
      </c>
      <c r="I4153">
        <v>5137</v>
      </c>
      <c r="J4153">
        <v>1</v>
      </c>
      <c r="K4153">
        <v>56</v>
      </c>
      <c r="L4153" t="s">
        <v>142</v>
      </c>
      <c r="M4153" t="s">
        <v>23</v>
      </c>
      <c r="N4153" t="s">
        <v>39</v>
      </c>
      <c r="P4153" t="s">
        <v>164</v>
      </c>
      <c r="Q4153" t="s">
        <v>27</v>
      </c>
      <c r="R4153">
        <v>24.15</v>
      </c>
      <c r="S4153">
        <v>3482.36</v>
      </c>
    </row>
    <row r="4154" spans="1:19">
      <c r="A4154" t="s">
        <v>9615</v>
      </c>
      <c r="B4154" s="2">
        <v>43844</v>
      </c>
      <c r="C4154" t="s">
        <v>22</v>
      </c>
      <c r="D4154">
        <v>54</v>
      </c>
      <c r="E4154" t="s">
        <v>23</v>
      </c>
      <c r="F4154">
        <v>2</v>
      </c>
      <c r="G4154">
        <v>4</v>
      </c>
      <c r="H4154" t="s">
        <v>3686</v>
      </c>
      <c r="I4154">
        <v>6148</v>
      </c>
      <c r="J4154">
        <v>1</v>
      </c>
      <c r="K4154">
        <v>67</v>
      </c>
      <c r="L4154" t="s">
        <v>15568</v>
      </c>
      <c r="M4154" t="s">
        <v>23</v>
      </c>
      <c r="N4154" t="s">
        <v>23</v>
      </c>
      <c r="O4154" t="s">
        <v>56</v>
      </c>
      <c r="P4154" t="s">
        <v>202</v>
      </c>
      <c r="Q4154" t="s">
        <v>50</v>
      </c>
      <c r="R4154">
        <v>60.05</v>
      </c>
      <c r="S4154">
        <v>4431.5600000000004</v>
      </c>
    </row>
    <row r="4155" spans="1:19">
      <c r="A4155" t="s">
        <v>9617</v>
      </c>
      <c r="B4155" s="2">
        <v>44549</v>
      </c>
      <c r="C4155" t="s">
        <v>22</v>
      </c>
      <c r="D4155">
        <v>43</v>
      </c>
      <c r="E4155" t="s">
        <v>23</v>
      </c>
      <c r="F4155">
        <v>3</v>
      </c>
      <c r="G4155">
        <v>4</v>
      </c>
      <c r="H4155" t="s">
        <v>3686</v>
      </c>
      <c r="I4155">
        <v>4412</v>
      </c>
      <c r="J4155">
        <v>4</v>
      </c>
      <c r="K4155">
        <v>44</v>
      </c>
      <c r="L4155" t="s">
        <v>15568</v>
      </c>
      <c r="M4155" t="s">
        <v>23</v>
      </c>
      <c r="N4155" t="s">
        <v>23</v>
      </c>
      <c r="O4155" t="s">
        <v>49</v>
      </c>
      <c r="P4155" t="s">
        <v>26</v>
      </c>
      <c r="Q4155" t="s">
        <v>27</v>
      </c>
      <c r="R4155">
        <v>54.9</v>
      </c>
      <c r="S4155">
        <v>4726.8599999999997</v>
      </c>
    </row>
    <row r="4156" spans="1:19">
      <c r="A4156" t="s">
        <v>9619</v>
      </c>
      <c r="B4156" s="2">
        <v>43696</v>
      </c>
      <c r="C4156" t="s">
        <v>22</v>
      </c>
      <c r="D4156">
        <v>58</v>
      </c>
      <c r="E4156" t="s">
        <v>23</v>
      </c>
      <c r="F4156">
        <v>0</v>
      </c>
      <c r="G4156">
        <v>4</v>
      </c>
      <c r="H4156" t="s">
        <v>3686</v>
      </c>
      <c r="I4156">
        <v>5758</v>
      </c>
      <c r="J4156">
        <v>0</v>
      </c>
      <c r="K4156">
        <v>72</v>
      </c>
      <c r="L4156" t="s">
        <v>15568</v>
      </c>
      <c r="M4156" t="s">
        <v>23</v>
      </c>
      <c r="N4156" t="s">
        <v>23</v>
      </c>
      <c r="O4156" t="s">
        <v>25</v>
      </c>
      <c r="P4156" t="s">
        <v>164</v>
      </c>
      <c r="Q4156" t="s">
        <v>50</v>
      </c>
      <c r="R4156">
        <v>108.95</v>
      </c>
      <c r="S4156">
        <v>9405.7199999999993</v>
      </c>
    </row>
    <row r="4157" spans="1:19">
      <c r="A4157" t="s">
        <v>9621</v>
      </c>
      <c r="B4157" s="2">
        <v>44336</v>
      </c>
      <c r="C4157" t="s">
        <v>22</v>
      </c>
      <c r="D4157">
        <v>28</v>
      </c>
      <c r="E4157" t="s">
        <v>23</v>
      </c>
      <c r="F4157">
        <v>0</v>
      </c>
      <c r="G4157">
        <v>4</v>
      </c>
      <c r="H4157" t="s">
        <v>3686</v>
      </c>
      <c r="I4157">
        <v>5045</v>
      </c>
      <c r="J4157">
        <v>9</v>
      </c>
      <c r="K4157">
        <v>51</v>
      </c>
      <c r="L4157" t="s">
        <v>15568</v>
      </c>
      <c r="M4157" t="s">
        <v>39</v>
      </c>
      <c r="N4157" t="s">
        <v>23</v>
      </c>
      <c r="O4157" t="s">
        <v>49</v>
      </c>
      <c r="P4157" t="s">
        <v>26</v>
      </c>
      <c r="Q4157" t="s">
        <v>50</v>
      </c>
      <c r="R4157">
        <v>30.05</v>
      </c>
      <c r="S4157">
        <v>1529.45</v>
      </c>
    </row>
    <row r="4158" spans="1:19">
      <c r="A4158" t="s">
        <v>9624</v>
      </c>
      <c r="B4158" s="2">
        <v>43682</v>
      </c>
      <c r="C4158" t="s">
        <v>22</v>
      </c>
      <c r="D4158">
        <v>61</v>
      </c>
      <c r="E4158" t="s">
        <v>23</v>
      </c>
      <c r="F4158">
        <v>0</v>
      </c>
      <c r="G4158">
        <v>4</v>
      </c>
      <c r="H4158" t="s">
        <v>3686</v>
      </c>
      <c r="I4158">
        <v>4165</v>
      </c>
      <c r="J4158">
        <v>4</v>
      </c>
      <c r="K4158">
        <v>72</v>
      </c>
      <c r="L4158" t="s">
        <v>15568</v>
      </c>
      <c r="M4158" t="s">
        <v>23</v>
      </c>
      <c r="N4158" t="s">
        <v>23</v>
      </c>
      <c r="O4158" t="s">
        <v>25</v>
      </c>
      <c r="P4158" t="s">
        <v>164</v>
      </c>
      <c r="Q4158" t="s">
        <v>27</v>
      </c>
      <c r="R4158">
        <v>104.8</v>
      </c>
      <c r="S4158">
        <v>10385.379999999999</v>
      </c>
    </row>
    <row r="4159" spans="1:19">
      <c r="A4159" t="s">
        <v>9626</v>
      </c>
      <c r="B4159" s="2">
        <v>45331</v>
      </c>
      <c r="C4159" t="s">
        <v>22</v>
      </c>
      <c r="D4159">
        <v>58</v>
      </c>
      <c r="E4159" t="s">
        <v>39</v>
      </c>
      <c r="F4159">
        <v>0</v>
      </c>
      <c r="G4159">
        <v>4</v>
      </c>
      <c r="H4159" t="s">
        <v>3686</v>
      </c>
      <c r="I4159">
        <v>5388</v>
      </c>
      <c r="J4159">
        <v>0</v>
      </c>
      <c r="K4159">
        <v>18</v>
      </c>
      <c r="L4159" t="s">
        <v>15568</v>
      </c>
      <c r="M4159" t="s">
        <v>39</v>
      </c>
      <c r="N4159" t="s">
        <v>23</v>
      </c>
      <c r="O4159" t="s">
        <v>49</v>
      </c>
      <c r="P4159" t="s">
        <v>26</v>
      </c>
      <c r="Q4159" t="s">
        <v>50</v>
      </c>
      <c r="R4159">
        <v>33.6</v>
      </c>
      <c r="S4159">
        <v>550.35</v>
      </c>
    </row>
    <row r="4160" spans="1:19">
      <c r="A4160" t="s">
        <v>9628</v>
      </c>
      <c r="B4160" s="2">
        <v>45848</v>
      </c>
      <c r="C4160" t="s">
        <v>22</v>
      </c>
      <c r="D4160">
        <v>53</v>
      </c>
      <c r="E4160" t="s">
        <v>39</v>
      </c>
      <c r="F4160">
        <v>0</v>
      </c>
      <c r="G4160">
        <v>4</v>
      </c>
      <c r="H4160" t="s">
        <v>3751</v>
      </c>
      <c r="I4160">
        <v>5916</v>
      </c>
      <c r="J4160">
        <v>0</v>
      </c>
      <c r="K4160">
        <v>1</v>
      </c>
      <c r="L4160" t="s">
        <v>48</v>
      </c>
      <c r="M4160" t="s">
        <v>23</v>
      </c>
      <c r="N4160" t="s">
        <v>39</v>
      </c>
      <c r="P4160" t="s">
        <v>26</v>
      </c>
      <c r="Q4160" t="s">
        <v>50</v>
      </c>
      <c r="R4160">
        <v>19.95</v>
      </c>
      <c r="S4160">
        <v>47.03</v>
      </c>
    </row>
    <row r="4161" spans="1:19">
      <c r="A4161" t="s">
        <v>9630</v>
      </c>
      <c r="B4161" s="2">
        <v>44007</v>
      </c>
      <c r="C4161" t="s">
        <v>22</v>
      </c>
      <c r="D4161">
        <v>44</v>
      </c>
      <c r="E4161" t="s">
        <v>23</v>
      </c>
      <c r="F4161">
        <v>2</v>
      </c>
      <c r="G4161">
        <v>4</v>
      </c>
      <c r="H4161" t="s">
        <v>3686</v>
      </c>
      <c r="I4161">
        <v>5746</v>
      </c>
      <c r="J4161">
        <v>2</v>
      </c>
      <c r="K4161">
        <v>62</v>
      </c>
      <c r="L4161" t="s">
        <v>15568</v>
      </c>
      <c r="M4161" t="s">
        <v>23</v>
      </c>
      <c r="N4161" t="s">
        <v>39</v>
      </c>
      <c r="P4161" t="s">
        <v>164</v>
      </c>
      <c r="Q4161" t="s">
        <v>27</v>
      </c>
      <c r="R4161">
        <v>20.45</v>
      </c>
      <c r="S4161">
        <v>1413.29</v>
      </c>
    </row>
    <row r="4162" spans="1:19">
      <c r="A4162" t="s">
        <v>9632</v>
      </c>
      <c r="B4162" s="2">
        <v>45857</v>
      </c>
      <c r="C4162" t="s">
        <v>22</v>
      </c>
      <c r="D4162">
        <v>45</v>
      </c>
      <c r="E4162" t="s">
        <v>39</v>
      </c>
      <c r="F4162">
        <v>3</v>
      </c>
      <c r="G4162">
        <v>4</v>
      </c>
      <c r="H4162" t="s">
        <v>3751</v>
      </c>
      <c r="I4162">
        <v>5272</v>
      </c>
      <c r="J4162">
        <v>0</v>
      </c>
      <c r="K4162">
        <v>1</v>
      </c>
      <c r="L4162" t="s">
        <v>15568</v>
      </c>
      <c r="M4162" t="s">
        <v>23</v>
      </c>
      <c r="N4162" t="s">
        <v>39</v>
      </c>
      <c r="P4162" t="s">
        <v>26</v>
      </c>
      <c r="Q4162" t="s">
        <v>50</v>
      </c>
      <c r="R4162">
        <v>19.55</v>
      </c>
      <c r="S4162">
        <v>50.18</v>
      </c>
    </row>
    <row r="4163" spans="1:19">
      <c r="A4163" t="s">
        <v>9634</v>
      </c>
      <c r="B4163" s="2">
        <v>43824</v>
      </c>
      <c r="C4163" t="s">
        <v>33</v>
      </c>
      <c r="D4163">
        <v>42</v>
      </c>
      <c r="E4163" t="s">
        <v>23</v>
      </c>
      <c r="F4163">
        <v>0</v>
      </c>
      <c r="G4163">
        <v>4</v>
      </c>
      <c r="H4163" t="s">
        <v>3686</v>
      </c>
      <c r="I4163">
        <v>4747</v>
      </c>
      <c r="J4163">
        <v>8</v>
      </c>
      <c r="K4163">
        <v>68</v>
      </c>
      <c r="L4163" t="s">
        <v>316</v>
      </c>
      <c r="M4163" t="s">
        <v>23</v>
      </c>
      <c r="N4163" t="s">
        <v>39</v>
      </c>
      <c r="P4163" t="s">
        <v>164</v>
      </c>
      <c r="Q4163" t="s">
        <v>50</v>
      </c>
      <c r="R4163">
        <v>25.8</v>
      </c>
      <c r="S4163">
        <v>3075.66</v>
      </c>
    </row>
    <row r="4164" spans="1:19">
      <c r="A4164" t="s">
        <v>9636</v>
      </c>
      <c r="B4164" s="2">
        <v>45778</v>
      </c>
      <c r="C4164" t="s">
        <v>33</v>
      </c>
      <c r="D4164">
        <v>41</v>
      </c>
      <c r="E4164" t="s">
        <v>39</v>
      </c>
      <c r="F4164">
        <v>0</v>
      </c>
      <c r="G4164">
        <v>4</v>
      </c>
      <c r="H4164" t="s">
        <v>3751</v>
      </c>
      <c r="I4164">
        <v>5695</v>
      </c>
      <c r="J4164">
        <v>0</v>
      </c>
      <c r="K4164">
        <v>3</v>
      </c>
      <c r="L4164" t="s">
        <v>48</v>
      </c>
      <c r="M4164" t="s">
        <v>23</v>
      </c>
      <c r="N4164" t="s">
        <v>39</v>
      </c>
      <c r="P4164" t="s">
        <v>26</v>
      </c>
      <c r="Q4164" t="s">
        <v>50</v>
      </c>
      <c r="R4164">
        <v>20.399999999999999</v>
      </c>
      <c r="S4164">
        <v>107.52</v>
      </c>
    </row>
    <row r="4165" spans="1:19">
      <c r="A4165" t="s">
        <v>9638</v>
      </c>
      <c r="B4165" s="2">
        <v>45619</v>
      </c>
      <c r="C4165" t="s">
        <v>22</v>
      </c>
      <c r="D4165">
        <v>42</v>
      </c>
      <c r="E4165" t="s">
        <v>39</v>
      </c>
      <c r="F4165">
        <v>0</v>
      </c>
      <c r="G4165">
        <v>4</v>
      </c>
      <c r="H4165" t="s">
        <v>3686</v>
      </c>
      <c r="I4165">
        <v>2145</v>
      </c>
      <c r="J4165">
        <v>0</v>
      </c>
      <c r="K4165">
        <v>9</v>
      </c>
      <c r="L4165" t="s">
        <v>15568</v>
      </c>
      <c r="M4165" t="s">
        <v>23</v>
      </c>
      <c r="N4165" t="s">
        <v>23</v>
      </c>
      <c r="O4165" t="s">
        <v>49</v>
      </c>
      <c r="P4165" t="s">
        <v>164</v>
      </c>
      <c r="Q4165" t="s">
        <v>84</v>
      </c>
      <c r="R4165">
        <v>49.2</v>
      </c>
      <c r="S4165">
        <v>511.89</v>
      </c>
    </row>
    <row r="4166" spans="1:19">
      <c r="A4166" t="s">
        <v>9640</v>
      </c>
      <c r="B4166" s="2">
        <v>45315</v>
      </c>
      <c r="C4166" t="s">
        <v>22</v>
      </c>
      <c r="D4166">
        <v>74</v>
      </c>
      <c r="E4166" t="s">
        <v>23</v>
      </c>
      <c r="F4166">
        <v>0</v>
      </c>
      <c r="G4166">
        <v>4</v>
      </c>
      <c r="H4166" t="s">
        <v>3686</v>
      </c>
      <c r="I4166">
        <v>4533</v>
      </c>
      <c r="J4166">
        <v>1</v>
      </c>
      <c r="K4166">
        <v>19</v>
      </c>
      <c r="L4166" t="s">
        <v>15568</v>
      </c>
      <c r="M4166" t="s">
        <v>23</v>
      </c>
      <c r="N4166" t="s">
        <v>23</v>
      </c>
      <c r="O4166" t="s">
        <v>49</v>
      </c>
      <c r="P4166" t="s">
        <v>26</v>
      </c>
      <c r="Q4166" t="s">
        <v>27</v>
      </c>
      <c r="R4166">
        <v>66.400000000000006</v>
      </c>
      <c r="S4166">
        <v>1864.41</v>
      </c>
    </row>
    <row r="4167" spans="1:19">
      <c r="A4167" t="s">
        <v>9642</v>
      </c>
      <c r="B4167" s="2">
        <v>43696</v>
      </c>
      <c r="C4167" t="s">
        <v>22</v>
      </c>
      <c r="D4167">
        <v>71</v>
      </c>
      <c r="E4167" t="s">
        <v>23</v>
      </c>
      <c r="F4167">
        <v>0</v>
      </c>
      <c r="G4167">
        <v>4</v>
      </c>
      <c r="H4167" t="s">
        <v>3686</v>
      </c>
      <c r="I4167">
        <v>5041</v>
      </c>
      <c r="J4167">
        <v>11</v>
      </c>
      <c r="K4167">
        <v>72</v>
      </c>
      <c r="L4167" t="s">
        <v>316</v>
      </c>
      <c r="M4167" t="s">
        <v>39</v>
      </c>
      <c r="N4167" t="s">
        <v>23</v>
      </c>
      <c r="O4167" t="s">
        <v>49</v>
      </c>
      <c r="P4167" t="s">
        <v>164</v>
      </c>
      <c r="Q4167" t="s">
        <v>50</v>
      </c>
      <c r="R4167">
        <v>45.25</v>
      </c>
      <c r="S4167">
        <v>3139.8</v>
      </c>
    </row>
    <row r="4168" spans="1:19">
      <c r="A4168" t="s">
        <v>9644</v>
      </c>
      <c r="B4168" s="2">
        <v>45638</v>
      </c>
      <c r="C4168" t="s">
        <v>33</v>
      </c>
      <c r="D4168">
        <v>46</v>
      </c>
      <c r="E4168" t="s">
        <v>39</v>
      </c>
      <c r="F4168">
        <v>0</v>
      </c>
      <c r="G4168">
        <v>4</v>
      </c>
      <c r="H4168" t="s">
        <v>3686</v>
      </c>
      <c r="I4168">
        <v>2165</v>
      </c>
      <c r="J4168">
        <v>0</v>
      </c>
      <c r="K4168">
        <v>8</v>
      </c>
      <c r="L4168" t="s">
        <v>15568</v>
      </c>
      <c r="M4168" t="s">
        <v>23</v>
      </c>
      <c r="N4168" t="s">
        <v>23</v>
      </c>
      <c r="O4168" t="s">
        <v>25</v>
      </c>
      <c r="P4168" t="s">
        <v>26</v>
      </c>
      <c r="Q4168" t="s">
        <v>27</v>
      </c>
      <c r="R4168">
        <v>80</v>
      </c>
      <c r="S4168">
        <v>943.96</v>
      </c>
    </row>
    <row r="4169" spans="1:19">
      <c r="A4169" t="s">
        <v>9646</v>
      </c>
      <c r="B4169" s="2">
        <v>44785</v>
      </c>
      <c r="C4169" t="s">
        <v>33</v>
      </c>
      <c r="D4169">
        <v>24</v>
      </c>
      <c r="E4169" t="s">
        <v>39</v>
      </c>
      <c r="F4169">
        <v>0</v>
      </c>
      <c r="G4169">
        <v>4</v>
      </c>
      <c r="H4169" t="s">
        <v>3686</v>
      </c>
      <c r="I4169">
        <v>2807</v>
      </c>
      <c r="J4169">
        <v>0</v>
      </c>
      <c r="K4169">
        <v>36</v>
      </c>
      <c r="L4169" t="s">
        <v>15568</v>
      </c>
      <c r="M4169" t="s">
        <v>23</v>
      </c>
      <c r="N4169" t="s">
        <v>23</v>
      </c>
      <c r="O4169" t="s">
        <v>25</v>
      </c>
      <c r="P4169" t="s">
        <v>26</v>
      </c>
      <c r="Q4169" t="s">
        <v>50</v>
      </c>
      <c r="R4169">
        <v>94.8</v>
      </c>
      <c r="S4169">
        <v>4242.43</v>
      </c>
    </row>
    <row r="4170" spans="1:19">
      <c r="A4170" t="s">
        <v>9648</v>
      </c>
      <c r="B4170" s="2">
        <v>43678</v>
      </c>
      <c r="C4170" t="s">
        <v>33</v>
      </c>
      <c r="D4170">
        <v>20</v>
      </c>
      <c r="E4170" t="s">
        <v>23</v>
      </c>
      <c r="F4170">
        <v>0</v>
      </c>
      <c r="G4170">
        <v>4</v>
      </c>
      <c r="H4170" t="s">
        <v>3686</v>
      </c>
      <c r="I4170">
        <v>4259</v>
      </c>
      <c r="J4170">
        <v>5</v>
      </c>
      <c r="K4170">
        <v>72</v>
      </c>
      <c r="L4170" t="s">
        <v>316</v>
      </c>
      <c r="M4170" t="s">
        <v>23</v>
      </c>
      <c r="N4170" t="s">
        <v>23</v>
      </c>
      <c r="O4170" t="s">
        <v>25</v>
      </c>
      <c r="P4170" t="s">
        <v>164</v>
      </c>
      <c r="Q4170" t="s">
        <v>50</v>
      </c>
      <c r="R4170">
        <v>110.65</v>
      </c>
      <c r="S4170">
        <v>11032.77</v>
      </c>
    </row>
    <row r="4171" spans="1:19">
      <c r="A4171" t="s">
        <v>9650</v>
      </c>
      <c r="B4171" s="2">
        <v>45189</v>
      </c>
      <c r="C4171" t="s">
        <v>33</v>
      </c>
      <c r="D4171">
        <v>24</v>
      </c>
      <c r="E4171" t="s">
        <v>23</v>
      </c>
      <c r="F4171">
        <v>0</v>
      </c>
      <c r="G4171">
        <v>4</v>
      </c>
      <c r="H4171" t="s">
        <v>3686</v>
      </c>
      <c r="I4171">
        <v>2072</v>
      </c>
      <c r="J4171">
        <v>4</v>
      </c>
      <c r="K4171">
        <v>23</v>
      </c>
      <c r="L4171" t="s">
        <v>15568</v>
      </c>
      <c r="M4171" t="s">
        <v>23</v>
      </c>
      <c r="N4171" t="s">
        <v>23</v>
      </c>
      <c r="O4171" t="s">
        <v>49</v>
      </c>
      <c r="P4171" t="s">
        <v>202</v>
      </c>
      <c r="Q4171" t="s">
        <v>50</v>
      </c>
      <c r="R4171">
        <v>66.25</v>
      </c>
      <c r="S4171">
        <v>1772.08</v>
      </c>
    </row>
    <row r="4172" spans="1:19">
      <c r="A4172" t="s">
        <v>9652</v>
      </c>
      <c r="B4172" s="2">
        <v>44514</v>
      </c>
      <c r="C4172" t="s">
        <v>33</v>
      </c>
      <c r="D4172">
        <v>29</v>
      </c>
      <c r="E4172" t="s">
        <v>23</v>
      </c>
      <c r="F4172">
        <v>1</v>
      </c>
      <c r="G4172">
        <v>4</v>
      </c>
      <c r="H4172" t="s">
        <v>3686</v>
      </c>
      <c r="I4172">
        <v>5915</v>
      </c>
      <c r="J4172">
        <v>9</v>
      </c>
      <c r="K4172">
        <v>45</v>
      </c>
      <c r="L4172" t="s">
        <v>15568</v>
      </c>
      <c r="M4172" t="s">
        <v>23</v>
      </c>
      <c r="N4172" t="s">
        <v>23</v>
      </c>
      <c r="O4172" t="s">
        <v>25</v>
      </c>
      <c r="P4172" t="s">
        <v>26</v>
      </c>
      <c r="Q4172" t="s">
        <v>27</v>
      </c>
      <c r="R4172">
        <v>105.15</v>
      </c>
      <c r="S4172">
        <v>6867.5</v>
      </c>
    </row>
    <row r="4173" spans="1:19">
      <c r="A4173" t="s">
        <v>9655</v>
      </c>
      <c r="B4173" s="2">
        <v>44793</v>
      </c>
      <c r="C4173" t="s">
        <v>33</v>
      </c>
      <c r="D4173">
        <v>63</v>
      </c>
      <c r="E4173" t="s">
        <v>39</v>
      </c>
      <c r="F4173">
        <v>0</v>
      </c>
      <c r="G4173">
        <v>4</v>
      </c>
      <c r="H4173" t="s">
        <v>3686</v>
      </c>
      <c r="I4173">
        <v>3235</v>
      </c>
      <c r="J4173">
        <v>0</v>
      </c>
      <c r="K4173">
        <v>36</v>
      </c>
      <c r="L4173" t="s">
        <v>15568</v>
      </c>
      <c r="M4173" t="s">
        <v>23</v>
      </c>
      <c r="N4173" t="s">
        <v>23</v>
      </c>
      <c r="O4173" t="s">
        <v>56</v>
      </c>
      <c r="P4173" t="s">
        <v>202</v>
      </c>
      <c r="Q4173" t="s">
        <v>50</v>
      </c>
      <c r="R4173">
        <v>75.55</v>
      </c>
      <c r="S4173">
        <v>3932.15</v>
      </c>
    </row>
    <row r="4174" spans="1:19">
      <c r="A4174" t="s">
        <v>9657</v>
      </c>
      <c r="B4174" s="2">
        <v>45814</v>
      </c>
      <c r="C4174" t="s">
        <v>33</v>
      </c>
      <c r="D4174">
        <v>48</v>
      </c>
      <c r="E4174" t="s">
        <v>23</v>
      </c>
      <c r="F4174">
        <v>2</v>
      </c>
      <c r="G4174">
        <v>4</v>
      </c>
      <c r="H4174" t="s">
        <v>3751</v>
      </c>
      <c r="I4174">
        <v>4998</v>
      </c>
      <c r="J4174">
        <v>4</v>
      </c>
      <c r="K4174">
        <v>2</v>
      </c>
      <c r="L4174" t="s">
        <v>48</v>
      </c>
      <c r="M4174" t="s">
        <v>39</v>
      </c>
      <c r="N4174" t="s">
        <v>23</v>
      </c>
      <c r="O4174" t="s">
        <v>56</v>
      </c>
      <c r="P4174" t="s">
        <v>26</v>
      </c>
      <c r="Q4174" t="s">
        <v>27</v>
      </c>
      <c r="R4174">
        <v>29.05</v>
      </c>
      <c r="S4174">
        <v>44.75</v>
      </c>
    </row>
    <row r="4175" spans="1:19">
      <c r="A4175" t="s">
        <v>9658</v>
      </c>
      <c r="B4175" s="2">
        <v>45456</v>
      </c>
      <c r="C4175" t="s">
        <v>22</v>
      </c>
      <c r="D4175">
        <v>51</v>
      </c>
      <c r="E4175" t="s">
        <v>39</v>
      </c>
      <c r="F4175">
        <v>0</v>
      </c>
      <c r="G4175">
        <v>4</v>
      </c>
      <c r="H4175" t="s">
        <v>3686</v>
      </c>
      <c r="I4175">
        <v>4527</v>
      </c>
      <c r="J4175">
        <v>0</v>
      </c>
      <c r="K4175">
        <v>14</v>
      </c>
      <c r="L4175" t="s">
        <v>15568</v>
      </c>
      <c r="M4175" t="s">
        <v>23</v>
      </c>
      <c r="N4175" t="s">
        <v>39</v>
      </c>
      <c r="P4175" t="s">
        <v>202</v>
      </c>
      <c r="Q4175" t="s">
        <v>50</v>
      </c>
      <c r="R4175">
        <v>24.8</v>
      </c>
      <c r="S4175">
        <v>790.7</v>
      </c>
    </row>
    <row r="4176" spans="1:19">
      <c r="A4176" t="s">
        <v>9660</v>
      </c>
      <c r="B4176" s="2">
        <v>45246</v>
      </c>
      <c r="C4176" t="s">
        <v>22</v>
      </c>
      <c r="D4176">
        <v>40</v>
      </c>
      <c r="E4176" t="s">
        <v>39</v>
      </c>
      <c r="F4176">
        <v>0</v>
      </c>
      <c r="G4176">
        <v>4</v>
      </c>
      <c r="H4176" t="s">
        <v>3686</v>
      </c>
      <c r="I4176">
        <v>4562</v>
      </c>
      <c r="J4176">
        <v>0</v>
      </c>
      <c r="K4176">
        <v>21</v>
      </c>
      <c r="L4176" t="s">
        <v>15568</v>
      </c>
      <c r="M4176" t="s">
        <v>23</v>
      </c>
      <c r="N4176" t="s">
        <v>39</v>
      </c>
      <c r="P4176" t="s">
        <v>164</v>
      </c>
      <c r="Q4176" t="s">
        <v>84</v>
      </c>
      <c r="R4176">
        <v>19.600000000000001</v>
      </c>
      <c r="S4176">
        <v>743.41</v>
      </c>
    </row>
    <row r="4177" spans="1:19">
      <c r="A4177" t="s">
        <v>9662</v>
      </c>
      <c r="B4177" s="2">
        <v>45634</v>
      </c>
      <c r="C4177" t="s">
        <v>22</v>
      </c>
      <c r="D4177">
        <v>43</v>
      </c>
      <c r="E4177" t="s">
        <v>39</v>
      </c>
      <c r="F4177">
        <v>0</v>
      </c>
      <c r="G4177">
        <v>4</v>
      </c>
      <c r="H4177" t="s">
        <v>3686</v>
      </c>
      <c r="I4177">
        <v>5498</v>
      </c>
      <c r="J4177">
        <v>0</v>
      </c>
      <c r="K4177">
        <v>8</v>
      </c>
      <c r="L4177" t="s">
        <v>48</v>
      </c>
      <c r="M4177" t="s">
        <v>23</v>
      </c>
      <c r="N4177" t="s">
        <v>39</v>
      </c>
      <c r="P4177" t="s">
        <v>26</v>
      </c>
      <c r="Q4177" t="s">
        <v>27</v>
      </c>
      <c r="R4177">
        <v>19.7</v>
      </c>
      <c r="S4177">
        <v>346.1</v>
      </c>
    </row>
    <row r="4178" spans="1:19">
      <c r="A4178" t="s">
        <v>9664</v>
      </c>
      <c r="B4178" s="2">
        <v>43682</v>
      </c>
      <c r="C4178" t="s">
        <v>22</v>
      </c>
      <c r="D4178">
        <v>28</v>
      </c>
      <c r="E4178" t="s">
        <v>23</v>
      </c>
      <c r="F4178">
        <v>0</v>
      </c>
      <c r="G4178">
        <v>4</v>
      </c>
      <c r="H4178" t="s">
        <v>3686</v>
      </c>
      <c r="I4178">
        <v>4256</v>
      </c>
      <c r="J4178">
        <v>1</v>
      </c>
      <c r="K4178">
        <v>72</v>
      </c>
      <c r="L4178" t="s">
        <v>316</v>
      </c>
      <c r="M4178" t="s">
        <v>23</v>
      </c>
      <c r="N4178" t="s">
        <v>23</v>
      </c>
      <c r="O4178" t="s">
        <v>25</v>
      </c>
      <c r="P4178" t="s">
        <v>164</v>
      </c>
      <c r="Q4178" t="s">
        <v>50</v>
      </c>
      <c r="R4178">
        <v>97.95</v>
      </c>
      <c r="S4178">
        <v>9871.85</v>
      </c>
    </row>
    <row r="4179" spans="1:19">
      <c r="A4179" t="s">
        <v>9666</v>
      </c>
      <c r="B4179" s="2">
        <v>43925</v>
      </c>
      <c r="C4179" t="s">
        <v>33</v>
      </c>
      <c r="D4179">
        <v>43</v>
      </c>
      <c r="E4179" t="s">
        <v>23</v>
      </c>
      <c r="F4179">
        <v>0</v>
      </c>
      <c r="G4179">
        <v>4</v>
      </c>
      <c r="H4179" t="s">
        <v>3686</v>
      </c>
      <c r="I4179">
        <v>4312</v>
      </c>
      <c r="J4179">
        <v>9</v>
      </c>
      <c r="K4179">
        <v>64</v>
      </c>
      <c r="L4179" t="s">
        <v>15568</v>
      </c>
      <c r="M4179" t="s">
        <v>23</v>
      </c>
      <c r="N4179" t="s">
        <v>39</v>
      </c>
      <c r="P4179" t="s">
        <v>164</v>
      </c>
      <c r="Q4179" t="s">
        <v>50</v>
      </c>
      <c r="R4179">
        <v>25.55</v>
      </c>
      <c r="S4179">
        <v>4875.91</v>
      </c>
    </row>
    <row r="4180" spans="1:19">
      <c r="A4180" t="s">
        <v>9668</v>
      </c>
      <c r="B4180" s="2">
        <v>44706</v>
      </c>
      <c r="C4180" t="s">
        <v>22</v>
      </c>
      <c r="D4180">
        <v>40</v>
      </c>
      <c r="E4180" t="s">
        <v>39</v>
      </c>
      <c r="F4180">
        <v>0</v>
      </c>
      <c r="G4180">
        <v>4</v>
      </c>
      <c r="H4180" t="s">
        <v>3686</v>
      </c>
      <c r="I4180">
        <v>4104</v>
      </c>
      <c r="J4180">
        <v>0</v>
      </c>
      <c r="K4180">
        <v>39</v>
      </c>
      <c r="L4180" t="s">
        <v>40</v>
      </c>
      <c r="M4180" t="s">
        <v>23</v>
      </c>
      <c r="N4180" t="s">
        <v>23</v>
      </c>
      <c r="O4180" t="s">
        <v>25</v>
      </c>
      <c r="P4180" t="s">
        <v>202</v>
      </c>
      <c r="Q4180" t="s">
        <v>50</v>
      </c>
      <c r="R4180">
        <v>81.400000000000006</v>
      </c>
      <c r="S4180">
        <v>4654.0200000000004</v>
      </c>
    </row>
    <row r="4181" spans="1:19">
      <c r="A4181" t="s">
        <v>9670</v>
      </c>
      <c r="B4181" s="2">
        <v>44150</v>
      </c>
      <c r="C4181" t="s">
        <v>22</v>
      </c>
      <c r="D4181">
        <v>54</v>
      </c>
      <c r="E4181" t="s">
        <v>23</v>
      </c>
      <c r="F4181">
        <v>0</v>
      </c>
      <c r="G4181">
        <v>4</v>
      </c>
      <c r="H4181" t="s">
        <v>3686</v>
      </c>
      <c r="I4181">
        <v>5586</v>
      </c>
      <c r="J4181">
        <v>4</v>
      </c>
      <c r="K4181">
        <v>57</v>
      </c>
      <c r="L4181" t="s">
        <v>15568</v>
      </c>
      <c r="M4181" t="s">
        <v>23</v>
      </c>
      <c r="N4181" t="s">
        <v>23</v>
      </c>
      <c r="O4181" t="s">
        <v>25</v>
      </c>
      <c r="P4181" t="s">
        <v>26</v>
      </c>
      <c r="Q4181" t="s">
        <v>27</v>
      </c>
      <c r="R4181">
        <v>103.05</v>
      </c>
      <c r="S4181">
        <v>7737.78</v>
      </c>
    </row>
    <row r="4182" spans="1:19">
      <c r="A4182" t="s">
        <v>9673</v>
      </c>
      <c r="B4182" s="2">
        <v>45452</v>
      </c>
      <c r="C4182" t="s">
        <v>22</v>
      </c>
      <c r="D4182">
        <v>36</v>
      </c>
      <c r="E4182" t="s">
        <v>23</v>
      </c>
      <c r="F4182">
        <v>1</v>
      </c>
      <c r="G4182">
        <v>4</v>
      </c>
      <c r="H4182" t="s">
        <v>3686</v>
      </c>
      <c r="I4182">
        <v>3186</v>
      </c>
      <c r="J4182">
        <v>3</v>
      </c>
      <c r="K4182">
        <v>14</v>
      </c>
      <c r="L4182" t="s">
        <v>15568</v>
      </c>
      <c r="M4182" t="s">
        <v>23</v>
      </c>
      <c r="N4182" t="s">
        <v>23</v>
      </c>
      <c r="O4182" t="s">
        <v>49</v>
      </c>
      <c r="P4182" t="s">
        <v>164</v>
      </c>
      <c r="Q4182" t="s">
        <v>27</v>
      </c>
      <c r="R4182">
        <v>61.4</v>
      </c>
      <c r="S4182">
        <v>985.91</v>
      </c>
    </row>
    <row r="4183" spans="1:19">
      <c r="A4183" t="s">
        <v>9675</v>
      </c>
      <c r="B4183" s="2">
        <v>44221</v>
      </c>
      <c r="C4183" t="s">
        <v>22</v>
      </c>
      <c r="D4183">
        <v>20</v>
      </c>
      <c r="E4183" t="s">
        <v>39</v>
      </c>
      <c r="F4183">
        <v>0</v>
      </c>
      <c r="G4183">
        <v>4</v>
      </c>
      <c r="H4183" t="s">
        <v>3686</v>
      </c>
      <c r="I4183">
        <v>5101</v>
      </c>
      <c r="J4183">
        <v>0</v>
      </c>
      <c r="K4183">
        <v>55</v>
      </c>
      <c r="L4183" t="s">
        <v>142</v>
      </c>
      <c r="M4183" t="s">
        <v>23</v>
      </c>
      <c r="N4183" t="s">
        <v>23</v>
      </c>
      <c r="O4183" t="s">
        <v>25</v>
      </c>
      <c r="P4183" t="s">
        <v>202</v>
      </c>
      <c r="Q4183" t="s">
        <v>50</v>
      </c>
      <c r="R4183">
        <v>100.9</v>
      </c>
      <c r="S4183">
        <v>7872.5</v>
      </c>
    </row>
    <row r="4184" spans="1:19">
      <c r="A4184" t="s">
        <v>9677</v>
      </c>
      <c r="B4184" s="2">
        <v>43751</v>
      </c>
      <c r="C4184" t="s">
        <v>33</v>
      </c>
      <c r="D4184">
        <v>19</v>
      </c>
      <c r="E4184" t="s">
        <v>23</v>
      </c>
      <c r="F4184">
        <v>2</v>
      </c>
      <c r="G4184">
        <v>4</v>
      </c>
      <c r="H4184" t="s">
        <v>3686</v>
      </c>
      <c r="I4184">
        <v>5169</v>
      </c>
      <c r="J4184">
        <v>1</v>
      </c>
      <c r="K4184">
        <v>70</v>
      </c>
      <c r="L4184" t="s">
        <v>316</v>
      </c>
      <c r="M4184" t="s">
        <v>23</v>
      </c>
      <c r="N4184" t="s">
        <v>39</v>
      </c>
      <c r="P4184" t="s">
        <v>164</v>
      </c>
      <c r="Q4184" t="s">
        <v>27</v>
      </c>
      <c r="R4184">
        <v>19.8</v>
      </c>
      <c r="S4184">
        <v>4769.55</v>
      </c>
    </row>
    <row r="4185" spans="1:19">
      <c r="A4185" t="s">
        <v>9679</v>
      </c>
      <c r="B4185" s="2">
        <v>44871</v>
      </c>
      <c r="C4185" t="s">
        <v>33</v>
      </c>
      <c r="D4185">
        <v>38</v>
      </c>
      <c r="E4185" t="s">
        <v>23</v>
      </c>
      <c r="F4185">
        <v>0</v>
      </c>
      <c r="G4185">
        <v>4</v>
      </c>
      <c r="H4185" t="s">
        <v>3686</v>
      </c>
      <c r="I4185">
        <v>5759</v>
      </c>
      <c r="J4185">
        <v>5</v>
      </c>
      <c r="K4185">
        <v>33</v>
      </c>
      <c r="L4185" t="s">
        <v>15568</v>
      </c>
      <c r="M4185" t="s">
        <v>23</v>
      </c>
      <c r="N4185" t="s">
        <v>39</v>
      </c>
      <c r="P4185" t="s">
        <v>26</v>
      </c>
      <c r="Q4185" t="s">
        <v>50</v>
      </c>
      <c r="R4185">
        <v>20.05</v>
      </c>
      <c r="S4185">
        <v>806.4</v>
      </c>
    </row>
    <row r="4186" spans="1:19">
      <c r="A4186" t="s">
        <v>9681</v>
      </c>
      <c r="B4186" s="2">
        <v>44273</v>
      </c>
      <c r="C4186" t="s">
        <v>22</v>
      </c>
      <c r="D4186">
        <v>34</v>
      </c>
      <c r="E4186" t="s">
        <v>23</v>
      </c>
      <c r="F4186">
        <v>3</v>
      </c>
      <c r="G4186">
        <v>4</v>
      </c>
      <c r="H4186" t="s">
        <v>3686</v>
      </c>
      <c r="I4186">
        <v>6050</v>
      </c>
      <c r="J4186">
        <v>1</v>
      </c>
      <c r="K4186">
        <v>53</v>
      </c>
      <c r="L4186" t="s">
        <v>15568</v>
      </c>
      <c r="M4186" t="s">
        <v>23</v>
      </c>
      <c r="N4186" t="s">
        <v>39</v>
      </c>
      <c r="P4186" t="s">
        <v>202</v>
      </c>
      <c r="Q4186" t="s">
        <v>50</v>
      </c>
      <c r="R4186">
        <v>20.2</v>
      </c>
      <c r="S4186">
        <v>2151.4699999999998</v>
      </c>
    </row>
    <row r="4187" spans="1:19">
      <c r="A4187" t="s">
        <v>9683</v>
      </c>
      <c r="B4187" s="2">
        <v>45762</v>
      </c>
      <c r="C4187" t="s">
        <v>22</v>
      </c>
      <c r="D4187">
        <v>38</v>
      </c>
      <c r="E4187" t="s">
        <v>39</v>
      </c>
      <c r="F4187">
        <v>0</v>
      </c>
      <c r="G4187">
        <v>4</v>
      </c>
      <c r="H4187" t="s">
        <v>3686</v>
      </c>
      <c r="I4187">
        <v>3094</v>
      </c>
      <c r="J4187">
        <v>0</v>
      </c>
      <c r="K4187">
        <v>4</v>
      </c>
      <c r="L4187" t="s">
        <v>15568</v>
      </c>
      <c r="M4187" t="s">
        <v>23</v>
      </c>
      <c r="N4187" t="s">
        <v>23</v>
      </c>
      <c r="O4187" t="s">
        <v>25</v>
      </c>
      <c r="P4187" t="s">
        <v>26</v>
      </c>
      <c r="Q4187" t="s">
        <v>50</v>
      </c>
      <c r="R4187">
        <v>94.9</v>
      </c>
      <c r="S4187">
        <v>406.55</v>
      </c>
    </row>
    <row r="4188" spans="1:19">
      <c r="A4188" t="s">
        <v>9685</v>
      </c>
      <c r="B4188" s="2">
        <v>43806</v>
      </c>
      <c r="C4188" t="s">
        <v>22</v>
      </c>
      <c r="D4188">
        <v>25</v>
      </c>
      <c r="E4188" t="s">
        <v>23</v>
      </c>
      <c r="F4188">
        <v>2</v>
      </c>
      <c r="G4188">
        <v>4</v>
      </c>
      <c r="H4188" t="s">
        <v>3686</v>
      </c>
      <c r="I4188">
        <v>4751</v>
      </c>
      <c r="J4188">
        <v>2</v>
      </c>
      <c r="K4188">
        <v>68</v>
      </c>
      <c r="L4188" t="s">
        <v>15568</v>
      </c>
      <c r="M4188" t="s">
        <v>23</v>
      </c>
      <c r="N4188" t="s">
        <v>23</v>
      </c>
      <c r="O4188" t="s">
        <v>25</v>
      </c>
      <c r="P4188" t="s">
        <v>164</v>
      </c>
      <c r="Q4188" t="s">
        <v>50</v>
      </c>
      <c r="R4188">
        <v>103.25</v>
      </c>
      <c r="S4188">
        <v>8560.8799999999992</v>
      </c>
    </row>
    <row r="4189" spans="1:19">
      <c r="A4189" t="s">
        <v>9687</v>
      </c>
      <c r="B4189" s="2">
        <v>45184</v>
      </c>
      <c r="C4189" t="s">
        <v>22</v>
      </c>
      <c r="D4189">
        <v>51</v>
      </c>
      <c r="E4189" t="s">
        <v>39</v>
      </c>
      <c r="F4189">
        <v>0</v>
      </c>
      <c r="G4189">
        <v>4</v>
      </c>
      <c r="H4189" t="s">
        <v>3686</v>
      </c>
      <c r="I4189">
        <v>3875</v>
      </c>
      <c r="J4189">
        <v>0</v>
      </c>
      <c r="K4189">
        <v>23</v>
      </c>
      <c r="L4189" t="s">
        <v>97</v>
      </c>
      <c r="M4189" t="s">
        <v>23</v>
      </c>
      <c r="N4189" t="s">
        <v>23</v>
      </c>
      <c r="O4189" t="s">
        <v>25</v>
      </c>
      <c r="P4189" t="s">
        <v>26</v>
      </c>
      <c r="Q4189" t="s">
        <v>50</v>
      </c>
      <c r="R4189">
        <v>96.9</v>
      </c>
      <c r="S4189">
        <v>2280.9499999999998</v>
      </c>
    </row>
    <row r="4190" spans="1:19">
      <c r="A4190" t="s">
        <v>9689</v>
      </c>
      <c r="B4190" s="2">
        <v>45356</v>
      </c>
      <c r="C4190" t="s">
        <v>22</v>
      </c>
      <c r="D4190">
        <v>61</v>
      </c>
      <c r="E4190" t="s">
        <v>23</v>
      </c>
      <c r="F4190">
        <v>0</v>
      </c>
      <c r="G4190">
        <v>4</v>
      </c>
      <c r="H4190" t="s">
        <v>3686</v>
      </c>
      <c r="I4190">
        <v>4590</v>
      </c>
      <c r="J4190">
        <v>5</v>
      </c>
      <c r="K4190">
        <v>17</v>
      </c>
      <c r="L4190" t="s">
        <v>97</v>
      </c>
      <c r="M4190" t="s">
        <v>39</v>
      </c>
      <c r="N4190" t="s">
        <v>23</v>
      </c>
      <c r="O4190" t="s">
        <v>49</v>
      </c>
      <c r="P4190" t="s">
        <v>202</v>
      </c>
      <c r="Q4190" t="s">
        <v>27</v>
      </c>
      <c r="R4190">
        <v>54.6</v>
      </c>
      <c r="S4190">
        <v>887.07</v>
      </c>
    </row>
    <row r="4191" spans="1:19">
      <c r="A4191" t="s">
        <v>9691</v>
      </c>
      <c r="B4191" s="2">
        <v>44503</v>
      </c>
      <c r="C4191" t="s">
        <v>33</v>
      </c>
      <c r="D4191">
        <v>29</v>
      </c>
      <c r="E4191" t="s">
        <v>23</v>
      </c>
      <c r="F4191">
        <v>2</v>
      </c>
      <c r="G4191">
        <v>4</v>
      </c>
      <c r="H4191" t="s">
        <v>3686</v>
      </c>
      <c r="I4191">
        <v>4534</v>
      </c>
      <c r="J4191">
        <v>10</v>
      </c>
      <c r="K4191">
        <v>45</v>
      </c>
      <c r="L4191" t="s">
        <v>15568</v>
      </c>
      <c r="M4191" t="s">
        <v>39</v>
      </c>
      <c r="N4191" t="s">
        <v>23</v>
      </c>
      <c r="O4191" t="s">
        <v>56</v>
      </c>
      <c r="P4191" t="s">
        <v>202</v>
      </c>
      <c r="Q4191" t="s">
        <v>27</v>
      </c>
      <c r="R4191">
        <v>51</v>
      </c>
      <c r="S4191">
        <v>2264.5</v>
      </c>
    </row>
    <row r="4192" spans="1:19">
      <c r="A4192" t="s">
        <v>9693</v>
      </c>
      <c r="B4192" s="2">
        <v>44656</v>
      </c>
      <c r="C4192" t="s">
        <v>22</v>
      </c>
      <c r="D4192">
        <v>52</v>
      </c>
      <c r="E4192" t="s">
        <v>39</v>
      </c>
      <c r="F4192">
        <v>0</v>
      </c>
      <c r="G4192">
        <v>4</v>
      </c>
      <c r="H4192" t="s">
        <v>3686</v>
      </c>
      <c r="I4192">
        <v>2524</v>
      </c>
      <c r="J4192">
        <v>0</v>
      </c>
      <c r="K4192">
        <v>40</v>
      </c>
      <c r="L4192" t="s">
        <v>142</v>
      </c>
      <c r="M4192" t="s">
        <v>23</v>
      </c>
      <c r="N4192" t="s">
        <v>23</v>
      </c>
      <c r="O4192" t="s">
        <v>25</v>
      </c>
      <c r="P4192" t="s">
        <v>202</v>
      </c>
      <c r="Q4192" t="s">
        <v>50</v>
      </c>
      <c r="R4192">
        <v>89.6</v>
      </c>
      <c r="S4192">
        <v>4778.95</v>
      </c>
    </row>
    <row r="4193" spans="1:19">
      <c r="A4193" t="s">
        <v>9695</v>
      </c>
      <c r="B4193" s="2">
        <v>44311</v>
      </c>
      <c r="C4193" t="s">
        <v>22</v>
      </c>
      <c r="D4193">
        <v>30</v>
      </c>
      <c r="E4193" t="s">
        <v>23</v>
      </c>
      <c r="F4193">
        <v>2</v>
      </c>
      <c r="G4193">
        <v>4</v>
      </c>
      <c r="H4193" t="s">
        <v>3686</v>
      </c>
      <c r="I4193">
        <v>4509</v>
      </c>
      <c r="J4193">
        <v>5</v>
      </c>
      <c r="K4193">
        <v>52</v>
      </c>
      <c r="L4193" t="s">
        <v>15568</v>
      </c>
      <c r="M4193" t="s">
        <v>23</v>
      </c>
      <c r="N4193" t="s">
        <v>23</v>
      </c>
      <c r="O4193" t="s">
        <v>49</v>
      </c>
      <c r="P4193" t="s">
        <v>164</v>
      </c>
      <c r="Q4193" t="s">
        <v>27</v>
      </c>
      <c r="R4193">
        <v>79.2</v>
      </c>
      <c r="S4193">
        <v>4875.8599999999997</v>
      </c>
    </row>
    <row r="4194" spans="1:19">
      <c r="A4194" t="s">
        <v>9697</v>
      </c>
      <c r="B4194" s="2">
        <v>45720</v>
      </c>
      <c r="C4194" t="s">
        <v>22</v>
      </c>
      <c r="D4194">
        <v>61</v>
      </c>
      <c r="E4194" t="s">
        <v>39</v>
      </c>
      <c r="F4194">
        <v>0</v>
      </c>
      <c r="G4194">
        <v>4</v>
      </c>
      <c r="H4194" t="s">
        <v>3686</v>
      </c>
      <c r="I4194">
        <v>4545</v>
      </c>
      <c r="J4194">
        <v>0</v>
      </c>
      <c r="K4194">
        <v>5</v>
      </c>
      <c r="L4194" t="s">
        <v>48</v>
      </c>
      <c r="M4194" t="s">
        <v>23</v>
      </c>
      <c r="N4194" t="s">
        <v>23</v>
      </c>
      <c r="O4194" t="s">
        <v>56</v>
      </c>
      <c r="P4194" t="s">
        <v>26</v>
      </c>
      <c r="Q4194" t="s">
        <v>50</v>
      </c>
      <c r="R4194">
        <v>55.75</v>
      </c>
      <c r="S4194">
        <v>421.55</v>
      </c>
    </row>
    <row r="4195" spans="1:19">
      <c r="A4195" t="s">
        <v>9700</v>
      </c>
      <c r="B4195" s="2">
        <v>43693</v>
      </c>
      <c r="C4195" t="s">
        <v>33</v>
      </c>
      <c r="D4195">
        <v>27</v>
      </c>
      <c r="E4195" t="s">
        <v>23</v>
      </c>
      <c r="F4195">
        <v>0</v>
      </c>
      <c r="G4195">
        <v>4</v>
      </c>
      <c r="H4195" t="s">
        <v>3686</v>
      </c>
      <c r="I4195">
        <v>4508</v>
      </c>
      <c r="J4195">
        <v>7</v>
      </c>
      <c r="K4195">
        <v>72</v>
      </c>
      <c r="L4195" t="s">
        <v>316</v>
      </c>
      <c r="M4195" t="s">
        <v>23</v>
      </c>
      <c r="N4195" t="s">
        <v>23</v>
      </c>
      <c r="O4195" t="s">
        <v>25</v>
      </c>
      <c r="P4195" t="s">
        <v>164</v>
      </c>
      <c r="Q4195" t="s">
        <v>27</v>
      </c>
      <c r="R4195">
        <v>97.85</v>
      </c>
      <c r="S4195">
        <v>7025.62</v>
      </c>
    </row>
    <row r="4196" spans="1:19">
      <c r="A4196" t="s">
        <v>9702</v>
      </c>
      <c r="B4196" s="2">
        <v>44024</v>
      </c>
      <c r="C4196" t="s">
        <v>33</v>
      </c>
      <c r="D4196">
        <v>57</v>
      </c>
      <c r="E4196" t="s">
        <v>23</v>
      </c>
      <c r="F4196">
        <v>1</v>
      </c>
      <c r="G4196">
        <v>4</v>
      </c>
      <c r="H4196" t="s">
        <v>3686</v>
      </c>
      <c r="I4196">
        <v>5024</v>
      </c>
      <c r="J4196">
        <v>1</v>
      </c>
      <c r="K4196">
        <v>61</v>
      </c>
      <c r="L4196" t="s">
        <v>142</v>
      </c>
      <c r="M4196" t="s">
        <v>39</v>
      </c>
      <c r="N4196" t="s">
        <v>23</v>
      </c>
      <c r="O4196" t="s">
        <v>49</v>
      </c>
      <c r="P4196" t="s">
        <v>202</v>
      </c>
      <c r="Q4196" t="s">
        <v>27</v>
      </c>
      <c r="R4196">
        <v>50.7</v>
      </c>
      <c r="S4196">
        <v>3108.75</v>
      </c>
    </row>
    <row r="4197" spans="1:19">
      <c r="A4197" t="s">
        <v>9704</v>
      </c>
      <c r="B4197" s="2">
        <v>44141</v>
      </c>
      <c r="C4197" t="s">
        <v>22</v>
      </c>
      <c r="D4197">
        <v>25</v>
      </c>
      <c r="E4197" t="s">
        <v>39</v>
      </c>
      <c r="F4197">
        <v>2</v>
      </c>
      <c r="G4197">
        <v>4</v>
      </c>
      <c r="H4197" t="s">
        <v>3686</v>
      </c>
      <c r="I4197">
        <v>4260</v>
      </c>
      <c r="J4197">
        <v>0</v>
      </c>
      <c r="K4197">
        <v>57</v>
      </c>
      <c r="L4197" t="s">
        <v>142</v>
      </c>
      <c r="M4197" t="s">
        <v>23</v>
      </c>
      <c r="N4197" t="s">
        <v>23</v>
      </c>
      <c r="O4197" t="s">
        <v>56</v>
      </c>
      <c r="P4197" t="s">
        <v>164</v>
      </c>
      <c r="Q4197" t="s">
        <v>84</v>
      </c>
      <c r="R4197">
        <v>89.55</v>
      </c>
      <c r="S4197">
        <v>5515.42</v>
      </c>
    </row>
    <row r="4198" spans="1:19">
      <c r="A4198" t="s">
        <v>9706</v>
      </c>
      <c r="B4198" s="2">
        <v>45251</v>
      </c>
      <c r="C4198" t="s">
        <v>22</v>
      </c>
      <c r="D4198">
        <v>25</v>
      </c>
      <c r="E4198" t="s">
        <v>23</v>
      </c>
      <c r="F4198">
        <v>0</v>
      </c>
      <c r="G4198">
        <v>4</v>
      </c>
      <c r="H4198" t="s">
        <v>3686</v>
      </c>
      <c r="I4198">
        <v>4604</v>
      </c>
      <c r="J4198">
        <v>5</v>
      </c>
      <c r="K4198">
        <v>21</v>
      </c>
      <c r="L4198" t="s">
        <v>15568</v>
      </c>
      <c r="M4198" t="s">
        <v>23</v>
      </c>
      <c r="N4198" t="s">
        <v>23</v>
      </c>
      <c r="O4198" t="s">
        <v>49</v>
      </c>
      <c r="P4198" t="s">
        <v>202</v>
      </c>
      <c r="Q4198" t="s">
        <v>27</v>
      </c>
      <c r="R4198">
        <v>64.95</v>
      </c>
      <c r="S4198">
        <v>2241.75</v>
      </c>
    </row>
    <row r="4199" spans="1:19">
      <c r="A4199" t="s">
        <v>9708</v>
      </c>
      <c r="B4199" s="2">
        <v>43718</v>
      </c>
      <c r="C4199" t="s">
        <v>33</v>
      </c>
      <c r="D4199">
        <v>25</v>
      </c>
      <c r="E4199" t="s">
        <v>23</v>
      </c>
      <c r="F4199">
        <v>0</v>
      </c>
      <c r="G4199">
        <v>4</v>
      </c>
      <c r="H4199" t="s">
        <v>3686</v>
      </c>
      <c r="I4199">
        <v>4951</v>
      </c>
      <c r="J4199">
        <v>6</v>
      </c>
      <c r="K4199">
        <v>71</v>
      </c>
      <c r="L4199" t="s">
        <v>15568</v>
      </c>
      <c r="M4199" t="s">
        <v>23</v>
      </c>
      <c r="N4199" t="s">
        <v>23</v>
      </c>
      <c r="O4199" t="s">
        <v>25</v>
      </c>
      <c r="P4199" t="s">
        <v>164</v>
      </c>
      <c r="Q4199" t="s">
        <v>27</v>
      </c>
      <c r="R4199">
        <v>99.2</v>
      </c>
      <c r="S4199">
        <v>8775.75</v>
      </c>
    </row>
    <row r="4200" spans="1:19">
      <c r="A4200" t="s">
        <v>9710</v>
      </c>
      <c r="B4200" s="2">
        <v>44153</v>
      </c>
      <c r="C4200" t="s">
        <v>22</v>
      </c>
      <c r="D4200">
        <v>55</v>
      </c>
      <c r="E4200" t="s">
        <v>23</v>
      </c>
      <c r="F4200">
        <v>0</v>
      </c>
      <c r="G4200">
        <v>4</v>
      </c>
      <c r="H4200" t="s">
        <v>3686</v>
      </c>
      <c r="I4200">
        <v>5636</v>
      </c>
      <c r="J4200">
        <v>10</v>
      </c>
      <c r="K4200">
        <v>57</v>
      </c>
      <c r="L4200" t="s">
        <v>15568</v>
      </c>
      <c r="M4200" t="s">
        <v>23</v>
      </c>
      <c r="N4200" t="s">
        <v>23</v>
      </c>
      <c r="O4200" t="s">
        <v>25</v>
      </c>
      <c r="P4200" t="s">
        <v>202</v>
      </c>
      <c r="Q4200" t="s">
        <v>27</v>
      </c>
      <c r="R4200">
        <v>90.65</v>
      </c>
      <c r="S4200">
        <v>7857.14</v>
      </c>
    </row>
    <row r="4201" spans="1:19">
      <c r="A4201" t="s">
        <v>9712</v>
      </c>
      <c r="B4201" s="2">
        <v>43964</v>
      </c>
      <c r="C4201" t="s">
        <v>33</v>
      </c>
      <c r="D4201">
        <v>79</v>
      </c>
      <c r="E4201" t="s">
        <v>23</v>
      </c>
      <c r="F4201">
        <v>3</v>
      </c>
      <c r="G4201">
        <v>4</v>
      </c>
      <c r="H4201" t="s">
        <v>3686</v>
      </c>
      <c r="I4201">
        <v>4566</v>
      </c>
      <c r="J4201">
        <v>0</v>
      </c>
      <c r="K4201">
        <v>63</v>
      </c>
      <c r="L4201" t="s">
        <v>142</v>
      </c>
      <c r="M4201" t="s">
        <v>23</v>
      </c>
      <c r="N4201" t="s">
        <v>39</v>
      </c>
      <c r="P4201" t="s">
        <v>164</v>
      </c>
      <c r="Q4201" t="s">
        <v>27</v>
      </c>
      <c r="R4201">
        <v>19.350000000000001</v>
      </c>
      <c r="S4201">
        <v>3899.77</v>
      </c>
    </row>
    <row r="4202" spans="1:19">
      <c r="A4202" t="s">
        <v>9714</v>
      </c>
      <c r="B4202" s="2">
        <v>45061</v>
      </c>
      <c r="C4202" t="s">
        <v>22</v>
      </c>
      <c r="D4202">
        <v>70</v>
      </c>
      <c r="E4202" t="s">
        <v>39</v>
      </c>
      <c r="F4202">
        <v>0</v>
      </c>
      <c r="G4202">
        <v>4</v>
      </c>
      <c r="H4202" t="s">
        <v>3686</v>
      </c>
      <c r="I4202">
        <v>4818</v>
      </c>
      <c r="J4202">
        <v>0</v>
      </c>
      <c r="K4202">
        <v>27</v>
      </c>
      <c r="L4202" t="s">
        <v>15568</v>
      </c>
      <c r="M4202" t="s">
        <v>23</v>
      </c>
      <c r="N4202" t="s">
        <v>23</v>
      </c>
      <c r="O4202" t="s">
        <v>56</v>
      </c>
      <c r="P4202" t="s">
        <v>26</v>
      </c>
      <c r="Q4202" t="s">
        <v>27</v>
      </c>
      <c r="R4202">
        <v>59.45</v>
      </c>
      <c r="S4202">
        <v>2528.0300000000002</v>
      </c>
    </row>
    <row r="4203" spans="1:19">
      <c r="A4203" t="s">
        <v>9716</v>
      </c>
      <c r="B4203" s="2">
        <v>43681</v>
      </c>
      <c r="C4203" t="s">
        <v>22</v>
      </c>
      <c r="D4203">
        <v>66</v>
      </c>
      <c r="E4203" t="s">
        <v>23</v>
      </c>
      <c r="F4203">
        <v>1</v>
      </c>
      <c r="G4203">
        <v>4</v>
      </c>
      <c r="H4203" t="s">
        <v>3686</v>
      </c>
      <c r="I4203">
        <v>4264</v>
      </c>
      <c r="J4203">
        <v>0</v>
      </c>
      <c r="K4203">
        <v>72</v>
      </c>
      <c r="L4203" t="s">
        <v>15568</v>
      </c>
      <c r="M4203" t="s">
        <v>23</v>
      </c>
      <c r="N4203" t="s">
        <v>39</v>
      </c>
      <c r="P4203" t="s">
        <v>164</v>
      </c>
      <c r="Q4203" t="s">
        <v>50</v>
      </c>
      <c r="R4203">
        <v>24.1</v>
      </c>
      <c r="S4203">
        <v>3148.73</v>
      </c>
    </row>
    <row r="4204" spans="1:19">
      <c r="A4204" t="s">
        <v>9718</v>
      </c>
      <c r="B4204" s="2">
        <v>45144</v>
      </c>
      <c r="C4204" t="s">
        <v>22</v>
      </c>
      <c r="D4204">
        <v>31</v>
      </c>
      <c r="E4204" t="s">
        <v>39</v>
      </c>
      <c r="F4204">
        <v>0</v>
      </c>
      <c r="G4204">
        <v>4</v>
      </c>
      <c r="H4204" t="s">
        <v>3686</v>
      </c>
      <c r="I4204">
        <v>2941</v>
      </c>
      <c r="J4204">
        <v>0</v>
      </c>
      <c r="K4204">
        <v>24</v>
      </c>
      <c r="L4204" t="s">
        <v>40</v>
      </c>
      <c r="M4204" t="s">
        <v>23</v>
      </c>
      <c r="N4204" t="s">
        <v>23</v>
      </c>
      <c r="O4204" t="s">
        <v>25</v>
      </c>
      <c r="P4204" t="s">
        <v>26</v>
      </c>
      <c r="Q4204" t="s">
        <v>27</v>
      </c>
      <c r="R4204">
        <v>84.85</v>
      </c>
      <c r="S4204">
        <v>2443.92</v>
      </c>
    </row>
    <row r="4205" spans="1:19">
      <c r="A4205" t="s">
        <v>9720</v>
      </c>
      <c r="B4205" s="2">
        <v>43724</v>
      </c>
      <c r="C4205" t="s">
        <v>22</v>
      </c>
      <c r="D4205">
        <v>55</v>
      </c>
      <c r="E4205" t="s">
        <v>23</v>
      </c>
      <c r="F4205">
        <v>0</v>
      </c>
      <c r="G4205">
        <v>4</v>
      </c>
      <c r="H4205" t="s">
        <v>3686</v>
      </c>
      <c r="I4205">
        <v>5007</v>
      </c>
      <c r="J4205">
        <v>2</v>
      </c>
      <c r="K4205">
        <v>71</v>
      </c>
      <c r="L4205" t="s">
        <v>316</v>
      </c>
      <c r="M4205" t="s">
        <v>23</v>
      </c>
      <c r="N4205" t="s">
        <v>23</v>
      </c>
      <c r="O4205" t="s">
        <v>56</v>
      </c>
      <c r="P4205" t="s">
        <v>164</v>
      </c>
      <c r="Q4205" t="s">
        <v>27</v>
      </c>
      <c r="R4205">
        <v>90.55</v>
      </c>
      <c r="S4205">
        <v>8433.18</v>
      </c>
    </row>
    <row r="4206" spans="1:19">
      <c r="A4206" t="s">
        <v>9722</v>
      </c>
      <c r="B4206" s="2">
        <v>44178</v>
      </c>
      <c r="C4206" t="s">
        <v>22</v>
      </c>
      <c r="D4206">
        <v>48</v>
      </c>
      <c r="E4206" t="s">
        <v>39</v>
      </c>
      <c r="F4206">
        <v>0</v>
      </c>
      <c r="G4206">
        <v>4</v>
      </c>
      <c r="H4206" t="s">
        <v>3686</v>
      </c>
      <c r="I4206">
        <v>6473</v>
      </c>
      <c r="J4206">
        <v>0</v>
      </c>
      <c r="K4206">
        <v>56</v>
      </c>
      <c r="L4206" t="s">
        <v>142</v>
      </c>
      <c r="M4206" t="s">
        <v>23</v>
      </c>
      <c r="N4206" t="s">
        <v>39</v>
      </c>
      <c r="P4206" t="s">
        <v>202</v>
      </c>
      <c r="Q4206" t="s">
        <v>84</v>
      </c>
      <c r="R4206">
        <v>21.2</v>
      </c>
      <c r="S4206">
        <v>3961.93</v>
      </c>
    </row>
    <row r="4207" spans="1:19">
      <c r="A4207" t="s">
        <v>9725</v>
      </c>
      <c r="B4207" s="2">
        <v>45848</v>
      </c>
      <c r="C4207" t="s">
        <v>33</v>
      </c>
      <c r="D4207">
        <v>57</v>
      </c>
      <c r="E4207" t="s">
        <v>39</v>
      </c>
      <c r="F4207">
        <v>0</v>
      </c>
      <c r="G4207">
        <v>4</v>
      </c>
      <c r="H4207" t="s">
        <v>3751</v>
      </c>
      <c r="I4207">
        <v>3270</v>
      </c>
      <c r="J4207">
        <v>0</v>
      </c>
      <c r="K4207">
        <v>1</v>
      </c>
      <c r="L4207" t="s">
        <v>15568</v>
      </c>
      <c r="M4207" t="s">
        <v>23</v>
      </c>
      <c r="N4207" t="s">
        <v>23</v>
      </c>
      <c r="O4207" t="s">
        <v>25</v>
      </c>
      <c r="P4207" t="s">
        <v>26</v>
      </c>
      <c r="Q4207" t="s">
        <v>27</v>
      </c>
      <c r="R4207">
        <v>95.85</v>
      </c>
      <c r="S4207">
        <v>98.55</v>
      </c>
    </row>
    <row r="4208" spans="1:19">
      <c r="A4208" t="s">
        <v>9726</v>
      </c>
      <c r="B4208" s="2">
        <v>45112</v>
      </c>
      <c r="C4208" t="s">
        <v>22</v>
      </c>
      <c r="D4208">
        <v>30</v>
      </c>
      <c r="E4208" t="s">
        <v>39</v>
      </c>
      <c r="F4208">
        <v>0</v>
      </c>
      <c r="G4208">
        <v>4</v>
      </c>
      <c r="H4208" t="s">
        <v>3686</v>
      </c>
      <c r="I4208">
        <v>3847</v>
      </c>
      <c r="J4208">
        <v>0</v>
      </c>
      <c r="K4208">
        <v>25</v>
      </c>
      <c r="L4208" t="s">
        <v>40</v>
      </c>
      <c r="M4208" t="s">
        <v>23</v>
      </c>
      <c r="N4208" t="s">
        <v>23</v>
      </c>
      <c r="O4208" t="s">
        <v>25</v>
      </c>
      <c r="P4208" t="s">
        <v>164</v>
      </c>
      <c r="Q4208" t="s">
        <v>27</v>
      </c>
      <c r="R4208">
        <v>99.3</v>
      </c>
      <c r="S4208">
        <v>2637</v>
      </c>
    </row>
    <row r="4209" spans="1:19">
      <c r="A4209" t="s">
        <v>9728</v>
      </c>
      <c r="B4209" s="2">
        <v>45842</v>
      </c>
      <c r="C4209" t="s">
        <v>33</v>
      </c>
      <c r="D4209">
        <v>38</v>
      </c>
      <c r="E4209" t="s">
        <v>39</v>
      </c>
      <c r="F4209">
        <v>0</v>
      </c>
      <c r="G4209">
        <v>4</v>
      </c>
      <c r="H4209" t="s">
        <v>3751</v>
      </c>
      <c r="I4209">
        <v>5279</v>
      </c>
      <c r="J4209">
        <v>0</v>
      </c>
      <c r="K4209">
        <v>1</v>
      </c>
      <c r="L4209" t="s">
        <v>48</v>
      </c>
      <c r="M4209" t="s">
        <v>23</v>
      </c>
      <c r="N4209" t="s">
        <v>39</v>
      </c>
      <c r="P4209" t="s">
        <v>26</v>
      </c>
      <c r="Q4209" t="s">
        <v>50</v>
      </c>
      <c r="R4209">
        <v>19.5</v>
      </c>
      <c r="S4209">
        <v>52.52</v>
      </c>
    </row>
    <row r="4210" spans="1:19">
      <c r="A4210" t="s">
        <v>9730</v>
      </c>
      <c r="B4210" s="2">
        <v>45719</v>
      </c>
      <c r="C4210" t="s">
        <v>33</v>
      </c>
      <c r="D4210">
        <v>50</v>
      </c>
      <c r="E4210" t="s">
        <v>39</v>
      </c>
      <c r="F4210">
        <v>0</v>
      </c>
      <c r="G4210">
        <v>4</v>
      </c>
      <c r="H4210" t="s">
        <v>3686</v>
      </c>
      <c r="I4210">
        <v>5104</v>
      </c>
      <c r="J4210">
        <v>0</v>
      </c>
      <c r="K4210">
        <v>5</v>
      </c>
      <c r="L4210" t="s">
        <v>15568</v>
      </c>
      <c r="M4210" t="s">
        <v>23</v>
      </c>
      <c r="N4210" t="s">
        <v>23</v>
      </c>
      <c r="O4210" t="s">
        <v>49</v>
      </c>
      <c r="P4210" t="s">
        <v>26</v>
      </c>
      <c r="Q4210" t="s">
        <v>50</v>
      </c>
      <c r="R4210">
        <v>55.8</v>
      </c>
      <c r="S4210">
        <v>424.55</v>
      </c>
    </row>
    <row r="4211" spans="1:19">
      <c r="A4211" t="s">
        <v>9732</v>
      </c>
      <c r="B4211" s="2">
        <v>45839</v>
      </c>
      <c r="C4211" t="s">
        <v>33</v>
      </c>
      <c r="D4211">
        <v>21</v>
      </c>
      <c r="E4211" t="s">
        <v>39</v>
      </c>
      <c r="F4211">
        <v>0</v>
      </c>
      <c r="G4211">
        <v>4</v>
      </c>
      <c r="H4211" t="s">
        <v>3751</v>
      </c>
      <c r="I4211">
        <v>3980</v>
      </c>
      <c r="J4211">
        <v>0</v>
      </c>
      <c r="K4211">
        <v>1</v>
      </c>
      <c r="L4211" t="s">
        <v>15568</v>
      </c>
      <c r="M4211" t="s">
        <v>23</v>
      </c>
      <c r="N4211" t="s">
        <v>23</v>
      </c>
      <c r="O4211" t="s">
        <v>49</v>
      </c>
      <c r="P4211" t="s">
        <v>26</v>
      </c>
      <c r="Q4211" t="s">
        <v>50</v>
      </c>
      <c r="R4211">
        <v>45.35</v>
      </c>
      <c r="S4211">
        <v>57.81</v>
      </c>
    </row>
    <row r="4212" spans="1:19">
      <c r="A4212" t="s">
        <v>9734</v>
      </c>
      <c r="B4212" s="2">
        <v>44079</v>
      </c>
      <c r="C4212" t="s">
        <v>22</v>
      </c>
      <c r="D4212">
        <v>57</v>
      </c>
      <c r="E4212" t="s">
        <v>23</v>
      </c>
      <c r="F4212">
        <v>2</v>
      </c>
      <c r="G4212">
        <v>4</v>
      </c>
      <c r="H4212" t="s">
        <v>3686</v>
      </c>
      <c r="I4212">
        <v>6300</v>
      </c>
      <c r="J4212">
        <v>0</v>
      </c>
      <c r="K4212">
        <v>59</v>
      </c>
      <c r="L4212" t="s">
        <v>142</v>
      </c>
      <c r="M4212" t="s">
        <v>39</v>
      </c>
      <c r="N4212" t="s">
        <v>23</v>
      </c>
      <c r="O4212" t="s">
        <v>49</v>
      </c>
      <c r="P4212" t="s">
        <v>202</v>
      </c>
      <c r="Q4212" t="s">
        <v>50</v>
      </c>
      <c r="R4212">
        <v>34.799999999999997</v>
      </c>
      <c r="S4212">
        <v>1980.3</v>
      </c>
    </row>
    <row r="4213" spans="1:19">
      <c r="A4213" t="s">
        <v>9737</v>
      </c>
      <c r="B4213" s="2">
        <v>44727</v>
      </c>
      <c r="C4213" t="s">
        <v>22</v>
      </c>
      <c r="D4213">
        <v>42</v>
      </c>
      <c r="E4213" t="s">
        <v>23</v>
      </c>
      <c r="F4213">
        <v>0</v>
      </c>
      <c r="G4213">
        <v>4</v>
      </c>
      <c r="H4213" t="s">
        <v>3686</v>
      </c>
      <c r="I4213">
        <v>4487</v>
      </c>
      <c r="J4213">
        <v>2</v>
      </c>
      <c r="K4213">
        <v>38</v>
      </c>
      <c r="L4213" t="s">
        <v>40</v>
      </c>
      <c r="M4213" t="s">
        <v>23</v>
      </c>
      <c r="N4213" t="s">
        <v>23</v>
      </c>
      <c r="O4213" t="s">
        <v>49</v>
      </c>
      <c r="P4213" t="s">
        <v>202</v>
      </c>
      <c r="Q4213" t="s">
        <v>50</v>
      </c>
      <c r="R4213">
        <v>69</v>
      </c>
      <c r="S4213">
        <v>3889.63</v>
      </c>
    </row>
    <row r="4214" spans="1:19">
      <c r="A4214" t="s">
        <v>9739</v>
      </c>
      <c r="B4214" s="2">
        <v>45817</v>
      </c>
      <c r="C4214" t="s">
        <v>33</v>
      </c>
      <c r="D4214">
        <v>39</v>
      </c>
      <c r="E4214" t="s">
        <v>39</v>
      </c>
      <c r="F4214">
        <v>0</v>
      </c>
      <c r="G4214">
        <v>4</v>
      </c>
      <c r="H4214" t="s">
        <v>3751</v>
      </c>
      <c r="I4214">
        <v>5355</v>
      </c>
      <c r="J4214">
        <v>0</v>
      </c>
      <c r="K4214">
        <v>2</v>
      </c>
      <c r="L4214" t="s">
        <v>15568</v>
      </c>
      <c r="M4214" t="s">
        <v>23</v>
      </c>
      <c r="N4214" t="s">
        <v>39</v>
      </c>
      <c r="P4214" t="s">
        <v>26</v>
      </c>
      <c r="Q4214" t="s">
        <v>27</v>
      </c>
      <c r="R4214">
        <v>18.75</v>
      </c>
      <c r="S4214">
        <v>62.99</v>
      </c>
    </row>
    <row r="4215" spans="1:19">
      <c r="A4215" t="s">
        <v>9742</v>
      </c>
      <c r="B4215" s="2">
        <v>45120</v>
      </c>
      <c r="C4215" t="s">
        <v>33</v>
      </c>
      <c r="D4215">
        <v>59</v>
      </c>
      <c r="E4215" t="s">
        <v>39</v>
      </c>
      <c r="F4215">
        <v>0</v>
      </c>
      <c r="G4215">
        <v>4</v>
      </c>
      <c r="H4215" t="s">
        <v>3686</v>
      </c>
      <c r="I4215">
        <v>2159</v>
      </c>
      <c r="J4215">
        <v>0</v>
      </c>
      <c r="K4215">
        <v>25</v>
      </c>
      <c r="L4215" t="s">
        <v>40</v>
      </c>
      <c r="M4215" t="s">
        <v>23</v>
      </c>
      <c r="N4215" t="s">
        <v>39</v>
      </c>
      <c r="P4215" t="s">
        <v>26</v>
      </c>
      <c r="Q4215" t="s">
        <v>50</v>
      </c>
      <c r="R4215">
        <v>19.2</v>
      </c>
      <c r="S4215">
        <v>682.1</v>
      </c>
    </row>
    <row r="4216" spans="1:19">
      <c r="A4216" t="s">
        <v>9744</v>
      </c>
      <c r="B4216" s="2">
        <v>43773</v>
      </c>
      <c r="C4216" t="s">
        <v>33</v>
      </c>
      <c r="D4216">
        <v>34</v>
      </c>
      <c r="E4216" t="s">
        <v>23</v>
      </c>
      <c r="F4216">
        <v>3</v>
      </c>
      <c r="G4216">
        <v>4</v>
      </c>
      <c r="H4216" t="s">
        <v>3686</v>
      </c>
      <c r="I4216">
        <v>4175</v>
      </c>
      <c r="J4216">
        <v>4</v>
      </c>
      <c r="K4216">
        <v>69</v>
      </c>
      <c r="L4216" t="s">
        <v>316</v>
      </c>
      <c r="M4216" t="s">
        <v>39</v>
      </c>
      <c r="N4216" t="s">
        <v>23</v>
      </c>
      <c r="O4216" t="s">
        <v>56</v>
      </c>
      <c r="P4216" t="s">
        <v>164</v>
      </c>
      <c r="Q4216" t="s">
        <v>50</v>
      </c>
      <c r="R4216">
        <v>54.95</v>
      </c>
      <c r="S4216">
        <v>3772.5</v>
      </c>
    </row>
    <row r="4217" spans="1:19">
      <c r="A4217" t="s">
        <v>9746</v>
      </c>
      <c r="B4217" s="2">
        <v>43877</v>
      </c>
      <c r="C4217" t="s">
        <v>22</v>
      </c>
      <c r="D4217">
        <v>23</v>
      </c>
      <c r="E4217" t="s">
        <v>23</v>
      </c>
      <c r="F4217">
        <v>3</v>
      </c>
      <c r="G4217">
        <v>4</v>
      </c>
      <c r="H4217" t="s">
        <v>3686</v>
      </c>
      <c r="I4217">
        <v>6123</v>
      </c>
      <c r="J4217">
        <v>0</v>
      </c>
      <c r="K4217">
        <v>66</v>
      </c>
      <c r="L4217" t="s">
        <v>316</v>
      </c>
      <c r="M4217" t="s">
        <v>23</v>
      </c>
      <c r="N4217" t="s">
        <v>23</v>
      </c>
      <c r="O4217" t="s">
        <v>49</v>
      </c>
      <c r="P4217" t="s">
        <v>202</v>
      </c>
      <c r="Q4217" t="s">
        <v>27</v>
      </c>
      <c r="R4217">
        <v>75.099999999999994</v>
      </c>
      <c r="S4217">
        <v>6960</v>
      </c>
    </row>
    <row r="4218" spans="1:19">
      <c r="A4218" t="s">
        <v>9748</v>
      </c>
      <c r="B4218" s="2">
        <v>45080</v>
      </c>
      <c r="C4218" t="s">
        <v>33</v>
      </c>
      <c r="D4218">
        <v>42</v>
      </c>
      <c r="E4218" t="s">
        <v>39</v>
      </c>
      <c r="F4218">
        <v>0</v>
      </c>
      <c r="G4218">
        <v>4</v>
      </c>
      <c r="H4218" t="s">
        <v>3686</v>
      </c>
      <c r="I4218">
        <v>4020</v>
      </c>
      <c r="J4218">
        <v>0</v>
      </c>
      <c r="K4218">
        <v>26</v>
      </c>
      <c r="L4218" t="s">
        <v>15568</v>
      </c>
      <c r="M4218" t="s">
        <v>23</v>
      </c>
      <c r="N4218" t="s">
        <v>23</v>
      </c>
      <c r="O4218" t="s">
        <v>56</v>
      </c>
      <c r="P4218" t="s">
        <v>26</v>
      </c>
      <c r="Q4218" t="s">
        <v>50</v>
      </c>
      <c r="R4218">
        <v>54.75</v>
      </c>
      <c r="S4218">
        <v>2442.7399999999998</v>
      </c>
    </row>
    <row r="4219" spans="1:19">
      <c r="A4219" t="s">
        <v>9750</v>
      </c>
      <c r="B4219" s="2">
        <v>43770</v>
      </c>
      <c r="C4219" t="s">
        <v>33</v>
      </c>
      <c r="D4219">
        <v>60</v>
      </c>
      <c r="E4219" t="s">
        <v>23</v>
      </c>
      <c r="F4219">
        <v>3</v>
      </c>
      <c r="G4219">
        <v>4</v>
      </c>
      <c r="H4219" t="s">
        <v>3686</v>
      </c>
      <c r="I4219">
        <v>4554</v>
      </c>
      <c r="J4219">
        <v>6</v>
      </c>
      <c r="K4219">
        <v>69</v>
      </c>
      <c r="L4219" t="s">
        <v>15568</v>
      </c>
      <c r="M4219" t="s">
        <v>23</v>
      </c>
      <c r="N4219" t="s">
        <v>39</v>
      </c>
      <c r="P4219" t="s">
        <v>164</v>
      </c>
      <c r="Q4219" t="s">
        <v>27</v>
      </c>
      <c r="R4219">
        <v>20.149999999999999</v>
      </c>
      <c r="S4219">
        <v>2128.9299999999998</v>
      </c>
    </row>
    <row r="4220" spans="1:19">
      <c r="A4220" t="s">
        <v>9752</v>
      </c>
      <c r="B4220" s="2">
        <v>44303</v>
      </c>
      <c r="C4220" t="s">
        <v>33</v>
      </c>
      <c r="D4220">
        <v>59</v>
      </c>
      <c r="E4220" t="s">
        <v>23</v>
      </c>
      <c r="F4220">
        <v>0</v>
      </c>
      <c r="G4220">
        <v>4</v>
      </c>
      <c r="H4220" t="s">
        <v>3686</v>
      </c>
      <c r="I4220">
        <v>4275</v>
      </c>
      <c r="J4220">
        <v>3</v>
      </c>
      <c r="K4220">
        <v>52</v>
      </c>
      <c r="L4220" t="s">
        <v>15568</v>
      </c>
      <c r="M4220" t="s">
        <v>39</v>
      </c>
      <c r="N4220" t="s">
        <v>23</v>
      </c>
      <c r="O4220" t="s">
        <v>49</v>
      </c>
      <c r="P4220" t="s">
        <v>164</v>
      </c>
      <c r="Q4220" t="s">
        <v>50</v>
      </c>
      <c r="R4220">
        <v>66.25</v>
      </c>
      <c r="S4220">
        <v>3330.1</v>
      </c>
    </row>
    <row r="4221" spans="1:19">
      <c r="A4221" t="s">
        <v>9754</v>
      </c>
      <c r="B4221" s="2">
        <v>45583</v>
      </c>
      <c r="C4221" t="s">
        <v>22</v>
      </c>
      <c r="D4221">
        <v>27</v>
      </c>
      <c r="E4221" t="s">
        <v>23</v>
      </c>
      <c r="F4221">
        <v>3</v>
      </c>
      <c r="G4221">
        <v>4</v>
      </c>
      <c r="H4221" t="s">
        <v>3686</v>
      </c>
      <c r="I4221">
        <v>2049</v>
      </c>
      <c r="J4221">
        <v>7</v>
      </c>
      <c r="K4221">
        <v>10</v>
      </c>
      <c r="L4221" t="s">
        <v>15568</v>
      </c>
      <c r="M4221" t="s">
        <v>23</v>
      </c>
      <c r="N4221" t="s">
        <v>39</v>
      </c>
      <c r="P4221" t="s">
        <v>26</v>
      </c>
      <c r="Q4221" t="s">
        <v>50</v>
      </c>
      <c r="R4221">
        <v>20.05</v>
      </c>
      <c r="S4221">
        <v>356.8</v>
      </c>
    </row>
    <row r="4222" spans="1:19">
      <c r="A4222" t="s">
        <v>9756</v>
      </c>
      <c r="B4222" s="2">
        <v>43719</v>
      </c>
      <c r="C4222" t="s">
        <v>22</v>
      </c>
      <c r="D4222">
        <v>64</v>
      </c>
      <c r="E4222" t="s">
        <v>23</v>
      </c>
      <c r="F4222">
        <v>1</v>
      </c>
      <c r="G4222">
        <v>4</v>
      </c>
      <c r="H4222" t="s">
        <v>3686</v>
      </c>
      <c r="I4222">
        <v>5600</v>
      </c>
      <c r="J4222">
        <v>0</v>
      </c>
      <c r="K4222">
        <v>71</v>
      </c>
      <c r="L4222" t="s">
        <v>15568</v>
      </c>
      <c r="M4222" t="s">
        <v>23</v>
      </c>
      <c r="N4222" t="s">
        <v>23</v>
      </c>
      <c r="O4222" t="s">
        <v>25</v>
      </c>
      <c r="P4222" t="s">
        <v>164</v>
      </c>
      <c r="Q4222" t="s">
        <v>27</v>
      </c>
      <c r="R4222">
        <v>114</v>
      </c>
      <c r="S4222">
        <v>9982.85</v>
      </c>
    </row>
    <row r="4223" spans="1:19">
      <c r="A4223" t="s">
        <v>9758</v>
      </c>
      <c r="B4223" s="2">
        <v>45785</v>
      </c>
      <c r="C4223" t="s">
        <v>22</v>
      </c>
      <c r="D4223">
        <v>22</v>
      </c>
      <c r="E4223" t="s">
        <v>39</v>
      </c>
      <c r="F4223">
        <v>0</v>
      </c>
      <c r="G4223">
        <v>4</v>
      </c>
      <c r="H4223" t="s">
        <v>3751</v>
      </c>
      <c r="I4223">
        <v>2011</v>
      </c>
      <c r="J4223">
        <v>0</v>
      </c>
      <c r="K4223">
        <v>3</v>
      </c>
      <c r="L4223" t="s">
        <v>48</v>
      </c>
      <c r="M4223" t="s">
        <v>23</v>
      </c>
      <c r="N4223" t="s">
        <v>39</v>
      </c>
      <c r="P4223" t="s">
        <v>26</v>
      </c>
      <c r="Q4223" t="s">
        <v>50</v>
      </c>
      <c r="R4223">
        <v>20.7</v>
      </c>
      <c r="S4223">
        <v>172.73</v>
      </c>
    </row>
    <row r="4224" spans="1:19">
      <c r="A4224" t="s">
        <v>9760</v>
      </c>
      <c r="B4224" s="2">
        <v>45580</v>
      </c>
      <c r="C4224" t="s">
        <v>22</v>
      </c>
      <c r="D4224">
        <v>55</v>
      </c>
      <c r="E4224" t="s">
        <v>39</v>
      </c>
      <c r="F4224">
        <v>0</v>
      </c>
      <c r="G4224">
        <v>4</v>
      </c>
      <c r="H4224" t="s">
        <v>3686</v>
      </c>
      <c r="I4224">
        <v>3399</v>
      </c>
      <c r="J4224">
        <v>0</v>
      </c>
      <c r="K4224">
        <v>10</v>
      </c>
      <c r="L4224" t="s">
        <v>15568</v>
      </c>
      <c r="M4224" t="s">
        <v>23</v>
      </c>
      <c r="N4224" t="s">
        <v>23</v>
      </c>
      <c r="O4224" t="s">
        <v>25</v>
      </c>
      <c r="P4224" t="s">
        <v>26</v>
      </c>
      <c r="Q4224" t="s">
        <v>27</v>
      </c>
      <c r="R4224">
        <v>75.05</v>
      </c>
      <c r="S4224">
        <v>966.1</v>
      </c>
    </row>
    <row r="4225" spans="1:19">
      <c r="A4225" t="s">
        <v>9762</v>
      </c>
      <c r="B4225" s="2">
        <v>44005</v>
      </c>
      <c r="C4225" t="s">
        <v>33</v>
      </c>
      <c r="D4225">
        <v>25</v>
      </c>
      <c r="E4225" t="s">
        <v>23</v>
      </c>
      <c r="F4225">
        <v>0</v>
      </c>
      <c r="G4225">
        <v>4</v>
      </c>
      <c r="H4225" t="s">
        <v>3686</v>
      </c>
      <c r="I4225">
        <v>5905</v>
      </c>
      <c r="J4225">
        <v>5</v>
      </c>
      <c r="K4225">
        <v>62</v>
      </c>
      <c r="L4225" t="s">
        <v>142</v>
      </c>
      <c r="M4225" t="s">
        <v>23</v>
      </c>
      <c r="N4225" t="s">
        <v>23</v>
      </c>
      <c r="O4225" t="s">
        <v>25</v>
      </c>
      <c r="P4225" t="s">
        <v>202</v>
      </c>
      <c r="Q4225" t="s">
        <v>27</v>
      </c>
      <c r="R4225">
        <v>104.3</v>
      </c>
      <c r="S4225">
        <v>9400.5499999999993</v>
      </c>
    </row>
    <row r="4226" spans="1:19">
      <c r="A4226" t="s">
        <v>9764</v>
      </c>
      <c r="B4226" s="2">
        <v>45721</v>
      </c>
      <c r="C4226" t="s">
        <v>33</v>
      </c>
      <c r="D4226">
        <v>27</v>
      </c>
      <c r="E4226" t="s">
        <v>23</v>
      </c>
      <c r="F4226">
        <v>0</v>
      </c>
      <c r="G4226">
        <v>4</v>
      </c>
      <c r="H4226" t="s">
        <v>3686</v>
      </c>
      <c r="I4226">
        <v>2064</v>
      </c>
      <c r="J4226">
        <v>1</v>
      </c>
      <c r="K4226">
        <v>5</v>
      </c>
      <c r="L4226" t="s">
        <v>48</v>
      </c>
      <c r="M4226" t="s">
        <v>23</v>
      </c>
      <c r="N4226" t="s">
        <v>23</v>
      </c>
      <c r="O4226" t="s">
        <v>25</v>
      </c>
      <c r="P4226" t="s">
        <v>202</v>
      </c>
      <c r="Q4226" t="s">
        <v>27</v>
      </c>
      <c r="R4226">
        <v>70.05</v>
      </c>
      <c r="S4226">
        <v>329.7</v>
      </c>
    </row>
    <row r="4227" spans="1:19">
      <c r="A4227" t="s">
        <v>9766</v>
      </c>
      <c r="B4227" s="2">
        <v>45185</v>
      </c>
      <c r="C4227" t="s">
        <v>22</v>
      </c>
      <c r="D4227">
        <v>22</v>
      </c>
      <c r="E4227" t="s">
        <v>23</v>
      </c>
      <c r="F4227">
        <v>0</v>
      </c>
      <c r="G4227">
        <v>4</v>
      </c>
      <c r="H4227" t="s">
        <v>3686</v>
      </c>
      <c r="I4227">
        <v>5272</v>
      </c>
      <c r="J4227">
        <v>6</v>
      </c>
      <c r="K4227">
        <v>23</v>
      </c>
      <c r="L4227" t="s">
        <v>15568</v>
      </c>
      <c r="M4227" t="s">
        <v>23</v>
      </c>
      <c r="N4227" t="s">
        <v>23</v>
      </c>
      <c r="O4227" t="s">
        <v>25</v>
      </c>
      <c r="P4227" t="s">
        <v>202</v>
      </c>
      <c r="Q4227" t="s">
        <v>27</v>
      </c>
      <c r="R4227">
        <v>90.45</v>
      </c>
      <c r="S4227">
        <v>3224.11</v>
      </c>
    </row>
    <row r="4228" spans="1:19">
      <c r="A4228" t="s">
        <v>9768</v>
      </c>
      <c r="B4228" s="2">
        <v>44401</v>
      </c>
      <c r="C4228" t="s">
        <v>22</v>
      </c>
      <c r="D4228">
        <v>37</v>
      </c>
      <c r="E4228" t="s">
        <v>23</v>
      </c>
      <c r="F4228">
        <v>0</v>
      </c>
      <c r="G4228">
        <v>4</v>
      </c>
      <c r="H4228" t="s">
        <v>3686</v>
      </c>
      <c r="I4228">
        <v>5987</v>
      </c>
      <c r="J4228">
        <v>5</v>
      </c>
      <c r="K4228">
        <v>49</v>
      </c>
      <c r="L4228" t="s">
        <v>142</v>
      </c>
      <c r="M4228" t="s">
        <v>23</v>
      </c>
      <c r="N4228" t="s">
        <v>23</v>
      </c>
      <c r="O4228" t="s">
        <v>25</v>
      </c>
      <c r="P4228" t="s">
        <v>202</v>
      </c>
      <c r="Q4228" t="s">
        <v>27</v>
      </c>
      <c r="R4228">
        <v>88.2</v>
      </c>
      <c r="S4228">
        <v>5433.45</v>
      </c>
    </row>
    <row r="4229" spans="1:19">
      <c r="A4229" t="s">
        <v>9770</v>
      </c>
      <c r="B4229" s="2">
        <v>44898</v>
      </c>
      <c r="C4229" t="s">
        <v>33</v>
      </c>
      <c r="D4229">
        <v>79</v>
      </c>
      <c r="E4229" t="s">
        <v>39</v>
      </c>
      <c r="F4229">
        <v>0</v>
      </c>
      <c r="G4229">
        <v>4</v>
      </c>
      <c r="H4229" t="s">
        <v>3686</v>
      </c>
      <c r="I4229">
        <v>3041</v>
      </c>
      <c r="J4229">
        <v>0</v>
      </c>
      <c r="K4229">
        <v>32</v>
      </c>
      <c r="L4229" t="s">
        <v>15568</v>
      </c>
      <c r="M4229" t="s">
        <v>23</v>
      </c>
      <c r="N4229" t="s">
        <v>23</v>
      </c>
      <c r="O4229" t="s">
        <v>25</v>
      </c>
      <c r="P4229" t="s">
        <v>164</v>
      </c>
      <c r="Q4229" t="s">
        <v>27</v>
      </c>
      <c r="R4229">
        <v>79.5</v>
      </c>
      <c r="S4229">
        <v>4220.84</v>
      </c>
    </row>
    <row r="4230" spans="1:19">
      <c r="A4230" t="s">
        <v>9772</v>
      </c>
      <c r="B4230" s="2">
        <v>43868</v>
      </c>
      <c r="C4230" t="s">
        <v>22</v>
      </c>
      <c r="D4230">
        <v>76</v>
      </c>
      <c r="E4230" t="s">
        <v>23</v>
      </c>
      <c r="F4230">
        <v>0</v>
      </c>
      <c r="G4230">
        <v>4</v>
      </c>
      <c r="H4230" t="s">
        <v>3686</v>
      </c>
      <c r="I4230">
        <v>5825</v>
      </c>
      <c r="J4230">
        <v>0</v>
      </c>
      <c r="K4230">
        <v>66</v>
      </c>
      <c r="L4230" t="s">
        <v>316</v>
      </c>
      <c r="M4230" t="s">
        <v>23</v>
      </c>
      <c r="N4230" t="s">
        <v>23</v>
      </c>
      <c r="O4230" t="s">
        <v>49</v>
      </c>
      <c r="P4230" t="s">
        <v>164</v>
      </c>
      <c r="Q4230" t="s">
        <v>50</v>
      </c>
      <c r="R4230">
        <v>84</v>
      </c>
      <c r="S4230">
        <v>6124.77</v>
      </c>
    </row>
    <row r="4231" spans="1:19">
      <c r="A4231" t="s">
        <v>9774</v>
      </c>
      <c r="B4231" s="2">
        <v>45282</v>
      </c>
      <c r="C4231" t="s">
        <v>22</v>
      </c>
      <c r="D4231">
        <v>75</v>
      </c>
      <c r="E4231" t="s">
        <v>39</v>
      </c>
      <c r="F4231">
        <v>0</v>
      </c>
      <c r="G4231">
        <v>4</v>
      </c>
      <c r="H4231" t="s">
        <v>3686</v>
      </c>
      <c r="I4231">
        <v>2764</v>
      </c>
      <c r="J4231">
        <v>0</v>
      </c>
      <c r="K4231">
        <v>20</v>
      </c>
      <c r="L4231" t="s">
        <v>97</v>
      </c>
      <c r="M4231" t="s">
        <v>23</v>
      </c>
      <c r="N4231" t="s">
        <v>23</v>
      </c>
      <c r="O4231" t="s">
        <v>49</v>
      </c>
      <c r="P4231" t="s">
        <v>26</v>
      </c>
      <c r="Q4231" t="s">
        <v>50</v>
      </c>
      <c r="R4231">
        <v>51.8</v>
      </c>
      <c r="S4231">
        <v>1102.6500000000001</v>
      </c>
    </row>
    <row r="4232" spans="1:19">
      <c r="A4232" t="s">
        <v>9776</v>
      </c>
      <c r="B4232" s="2">
        <v>43811</v>
      </c>
      <c r="C4232" t="s">
        <v>33</v>
      </c>
      <c r="D4232">
        <v>74</v>
      </c>
      <c r="E4232" t="s">
        <v>23</v>
      </c>
      <c r="F4232">
        <v>0</v>
      </c>
      <c r="G4232">
        <v>4</v>
      </c>
      <c r="H4232" t="s">
        <v>3686</v>
      </c>
      <c r="I4232">
        <v>4864</v>
      </c>
      <c r="J4232">
        <v>8</v>
      </c>
      <c r="K4232">
        <v>68</v>
      </c>
      <c r="L4232" t="s">
        <v>15568</v>
      </c>
      <c r="M4232" t="s">
        <v>39</v>
      </c>
      <c r="N4232" t="s">
        <v>23</v>
      </c>
      <c r="O4232" t="s">
        <v>49</v>
      </c>
      <c r="P4232" t="s">
        <v>164</v>
      </c>
      <c r="Q4232" t="s">
        <v>50</v>
      </c>
      <c r="R4232">
        <v>60.3</v>
      </c>
      <c r="S4232">
        <v>4109</v>
      </c>
    </row>
    <row r="4233" spans="1:19">
      <c r="A4233" t="s">
        <v>9778</v>
      </c>
      <c r="B4233" s="2">
        <v>44761</v>
      </c>
      <c r="C4233" t="s">
        <v>22</v>
      </c>
      <c r="D4233">
        <v>57</v>
      </c>
      <c r="E4233" t="s">
        <v>23</v>
      </c>
      <c r="F4233">
        <v>0</v>
      </c>
      <c r="G4233">
        <v>4</v>
      </c>
      <c r="H4233" t="s">
        <v>3686</v>
      </c>
      <c r="I4233">
        <v>3078</v>
      </c>
      <c r="J4233">
        <v>3</v>
      </c>
      <c r="K4233">
        <v>37</v>
      </c>
      <c r="L4233" t="s">
        <v>15568</v>
      </c>
      <c r="M4233" t="s">
        <v>23</v>
      </c>
      <c r="N4233" t="s">
        <v>39</v>
      </c>
      <c r="P4233" t="s">
        <v>26</v>
      </c>
      <c r="Q4233" t="s">
        <v>27</v>
      </c>
      <c r="R4233">
        <v>20.350000000000001</v>
      </c>
      <c r="S4233">
        <v>732.13</v>
      </c>
    </row>
    <row r="4234" spans="1:19">
      <c r="A4234" t="s">
        <v>9780</v>
      </c>
      <c r="B4234" s="2">
        <v>44191</v>
      </c>
      <c r="C4234" t="s">
        <v>33</v>
      </c>
      <c r="D4234">
        <v>45</v>
      </c>
      <c r="E4234" t="s">
        <v>23</v>
      </c>
      <c r="F4234">
        <v>0</v>
      </c>
      <c r="G4234">
        <v>4</v>
      </c>
      <c r="H4234" t="s">
        <v>3686</v>
      </c>
      <c r="I4234">
        <v>4196</v>
      </c>
      <c r="J4234">
        <v>1</v>
      </c>
      <c r="K4234">
        <v>56</v>
      </c>
      <c r="L4234" t="s">
        <v>142</v>
      </c>
      <c r="M4234" t="s">
        <v>23</v>
      </c>
      <c r="N4234" t="s">
        <v>23</v>
      </c>
      <c r="O4234" t="s">
        <v>25</v>
      </c>
      <c r="P4234" t="s">
        <v>202</v>
      </c>
      <c r="Q4234" t="s">
        <v>50</v>
      </c>
      <c r="R4234">
        <v>105.6</v>
      </c>
      <c r="S4234">
        <v>7978.25</v>
      </c>
    </row>
    <row r="4235" spans="1:19">
      <c r="A4235" t="s">
        <v>9782</v>
      </c>
      <c r="B4235" s="2">
        <v>43685</v>
      </c>
      <c r="C4235" t="s">
        <v>22</v>
      </c>
      <c r="D4235">
        <v>44</v>
      </c>
      <c r="E4235" t="s">
        <v>39</v>
      </c>
      <c r="F4235">
        <v>0</v>
      </c>
      <c r="G4235">
        <v>4</v>
      </c>
      <c r="H4235" t="s">
        <v>3686</v>
      </c>
      <c r="I4235">
        <v>4266</v>
      </c>
      <c r="J4235">
        <v>0</v>
      </c>
      <c r="K4235">
        <v>72</v>
      </c>
      <c r="L4235" t="s">
        <v>15568</v>
      </c>
      <c r="M4235" t="s">
        <v>39</v>
      </c>
      <c r="N4235" t="s">
        <v>23</v>
      </c>
      <c r="O4235" t="s">
        <v>56</v>
      </c>
      <c r="P4235" t="s">
        <v>164</v>
      </c>
      <c r="Q4235" t="s">
        <v>27</v>
      </c>
      <c r="R4235">
        <v>65.55</v>
      </c>
      <c r="S4235">
        <v>4807.45</v>
      </c>
    </row>
    <row r="4236" spans="1:19">
      <c r="A4236" t="s">
        <v>9785</v>
      </c>
      <c r="B4236" s="2">
        <v>44948</v>
      </c>
      <c r="C4236" t="s">
        <v>33</v>
      </c>
      <c r="D4236">
        <v>56</v>
      </c>
      <c r="E4236" t="s">
        <v>23</v>
      </c>
      <c r="F4236">
        <v>0</v>
      </c>
      <c r="G4236">
        <v>4</v>
      </c>
      <c r="H4236" t="s">
        <v>3686</v>
      </c>
      <c r="I4236">
        <v>3491</v>
      </c>
      <c r="J4236">
        <v>9</v>
      </c>
      <c r="K4236">
        <v>31</v>
      </c>
      <c r="L4236" t="s">
        <v>40</v>
      </c>
      <c r="M4236" t="s">
        <v>23</v>
      </c>
      <c r="N4236" t="s">
        <v>23</v>
      </c>
      <c r="O4236" t="s">
        <v>49</v>
      </c>
      <c r="P4236" t="s">
        <v>164</v>
      </c>
      <c r="Q4236" t="s">
        <v>27</v>
      </c>
      <c r="R4236">
        <v>80.55</v>
      </c>
      <c r="S4236">
        <v>3355.72</v>
      </c>
    </row>
    <row r="4237" spans="1:19">
      <c r="A4237" t="s">
        <v>9787</v>
      </c>
      <c r="B4237" s="2">
        <v>45514</v>
      </c>
      <c r="C4237" t="s">
        <v>22</v>
      </c>
      <c r="D4237">
        <v>35</v>
      </c>
      <c r="E4237" t="s">
        <v>23</v>
      </c>
      <c r="F4237">
        <v>3</v>
      </c>
      <c r="G4237">
        <v>4</v>
      </c>
      <c r="H4237" t="s">
        <v>3686</v>
      </c>
      <c r="I4237">
        <v>5104</v>
      </c>
      <c r="J4237">
        <v>7</v>
      </c>
      <c r="K4237">
        <v>12</v>
      </c>
      <c r="L4237" t="s">
        <v>97</v>
      </c>
      <c r="M4237" t="s">
        <v>23</v>
      </c>
      <c r="N4237" t="s">
        <v>39</v>
      </c>
      <c r="P4237" t="s">
        <v>164</v>
      </c>
      <c r="Q4237" t="s">
        <v>50</v>
      </c>
      <c r="R4237">
        <v>19.7</v>
      </c>
      <c r="S4237">
        <v>314.87</v>
      </c>
    </row>
    <row r="4238" spans="1:19">
      <c r="A4238" t="s">
        <v>9789</v>
      </c>
      <c r="B4238" s="2">
        <v>45802</v>
      </c>
      <c r="C4238" t="s">
        <v>22</v>
      </c>
      <c r="D4238">
        <v>45</v>
      </c>
      <c r="E4238" t="s">
        <v>39</v>
      </c>
      <c r="F4238">
        <v>0</v>
      </c>
      <c r="G4238">
        <v>4</v>
      </c>
      <c r="H4238" t="s">
        <v>3751</v>
      </c>
      <c r="I4238">
        <v>5528</v>
      </c>
      <c r="J4238">
        <v>0</v>
      </c>
      <c r="K4238">
        <v>3</v>
      </c>
      <c r="L4238" t="s">
        <v>48</v>
      </c>
      <c r="M4238" t="s">
        <v>23</v>
      </c>
      <c r="N4238" t="s">
        <v>23</v>
      </c>
      <c r="O4238" t="s">
        <v>56</v>
      </c>
      <c r="P4238" t="s">
        <v>26</v>
      </c>
      <c r="Q4238" t="s">
        <v>27</v>
      </c>
      <c r="R4238">
        <v>77.400000000000006</v>
      </c>
      <c r="S4238">
        <v>339.41</v>
      </c>
    </row>
    <row r="4239" spans="1:19">
      <c r="A4239" t="s">
        <v>9792</v>
      </c>
      <c r="B4239" s="2">
        <v>44949</v>
      </c>
      <c r="C4239" t="s">
        <v>33</v>
      </c>
      <c r="D4239">
        <v>58</v>
      </c>
      <c r="E4239" t="s">
        <v>23</v>
      </c>
      <c r="F4239">
        <v>0</v>
      </c>
      <c r="G4239">
        <v>4</v>
      </c>
      <c r="H4239" t="s">
        <v>3686</v>
      </c>
      <c r="I4239">
        <v>5191</v>
      </c>
      <c r="J4239">
        <v>9</v>
      </c>
      <c r="K4239">
        <v>31</v>
      </c>
      <c r="L4239" t="s">
        <v>15568</v>
      </c>
      <c r="M4239" t="s">
        <v>23</v>
      </c>
      <c r="N4239" t="s">
        <v>23</v>
      </c>
      <c r="O4239" t="s">
        <v>56</v>
      </c>
      <c r="P4239" t="s">
        <v>202</v>
      </c>
      <c r="Q4239" t="s">
        <v>27</v>
      </c>
      <c r="R4239">
        <v>64</v>
      </c>
      <c r="S4239">
        <v>2803.55</v>
      </c>
    </row>
    <row r="4240" spans="1:19">
      <c r="A4240" t="s">
        <v>9795</v>
      </c>
      <c r="B4240" s="2">
        <v>45611</v>
      </c>
      <c r="C4240" t="s">
        <v>33</v>
      </c>
      <c r="D4240">
        <v>44</v>
      </c>
      <c r="E4240" t="s">
        <v>23</v>
      </c>
      <c r="F4240">
        <v>2</v>
      </c>
      <c r="G4240">
        <v>4</v>
      </c>
      <c r="H4240" t="s">
        <v>3686</v>
      </c>
      <c r="I4240">
        <v>2427</v>
      </c>
      <c r="J4240">
        <v>6</v>
      </c>
      <c r="K4240">
        <v>9</v>
      </c>
      <c r="L4240" t="s">
        <v>48</v>
      </c>
      <c r="M4240" t="s">
        <v>23</v>
      </c>
      <c r="N4240" t="s">
        <v>39</v>
      </c>
      <c r="P4240" t="s">
        <v>164</v>
      </c>
      <c r="Q4240" t="s">
        <v>50</v>
      </c>
      <c r="R4240">
        <v>19.75</v>
      </c>
      <c r="S4240">
        <v>355.82</v>
      </c>
    </row>
    <row r="4241" spans="1:19">
      <c r="A4241" t="s">
        <v>9797</v>
      </c>
      <c r="B4241" s="2">
        <v>43710</v>
      </c>
      <c r="C4241" t="s">
        <v>33</v>
      </c>
      <c r="D4241">
        <v>36</v>
      </c>
      <c r="E4241" t="s">
        <v>23</v>
      </c>
      <c r="F4241">
        <v>0</v>
      </c>
      <c r="G4241">
        <v>4</v>
      </c>
      <c r="H4241" t="s">
        <v>3686</v>
      </c>
      <c r="I4241">
        <v>4264</v>
      </c>
      <c r="J4241">
        <v>9</v>
      </c>
      <c r="K4241">
        <v>71</v>
      </c>
      <c r="L4241" t="s">
        <v>15568</v>
      </c>
      <c r="M4241" t="s">
        <v>23</v>
      </c>
      <c r="N4241" t="s">
        <v>23</v>
      </c>
      <c r="O4241" t="s">
        <v>49</v>
      </c>
      <c r="P4241" t="s">
        <v>164</v>
      </c>
      <c r="Q4241" t="s">
        <v>50</v>
      </c>
      <c r="R4241">
        <v>83.3</v>
      </c>
      <c r="S4241">
        <v>6809.17</v>
      </c>
    </row>
    <row r="4242" spans="1:19">
      <c r="A4242" t="s">
        <v>9799</v>
      </c>
      <c r="B4242" s="2">
        <v>43692</v>
      </c>
      <c r="C4242" t="s">
        <v>33</v>
      </c>
      <c r="D4242">
        <v>55</v>
      </c>
      <c r="E4242" t="s">
        <v>23</v>
      </c>
      <c r="F4242">
        <v>3</v>
      </c>
      <c r="G4242">
        <v>4</v>
      </c>
      <c r="H4242" t="s">
        <v>3686</v>
      </c>
      <c r="I4242">
        <v>6087</v>
      </c>
      <c r="J4242">
        <v>7</v>
      </c>
      <c r="K4242">
        <v>72</v>
      </c>
      <c r="L4242" t="s">
        <v>15568</v>
      </c>
      <c r="M4242" t="s">
        <v>23</v>
      </c>
      <c r="N4242" t="s">
        <v>23</v>
      </c>
      <c r="O4242" t="s">
        <v>49</v>
      </c>
      <c r="P4242" t="s">
        <v>164</v>
      </c>
      <c r="Q4242" t="s">
        <v>27</v>
      </c>
      <c r="R4242">
        <v>80.2</v>
      </c>
      <c r="S4242">
        <v>9250.84</v>
      </c>
    </row>
    <row r="4243" spans="1:19">
      <c r="A4243" t="s">
        <v>9801</v>
      </c>
      <c r="B4243" s="2">
        <v>45292</v>
      </c>
      <c r="C4243" t="s">
        <v>22</v>
      </c>
      <c r="D4243">
        <v>45</v>
      </c>
      <c r="E4243" t="s">
        <v>39</v>
      </c>
      <c r="F4243">
        <v>0</v>
      </c>
      <c r="G4243">
        <v>4</v>
      </c>
      <c r="H4243" t="s">
        <v>3686</v>
      </c>
      <c r="I4243">
        <v>5157</v>
      </c>
      <c r="J4243">
        <v>0</v>
      </c>
      <c r="K4243">
        <v>19</v>
      </c>
      <c r="L4243" t="s">
        <v>15568</v>
      </c>
      <c r="M4243" t="s">
        <v>23</v>
      </c>
      <c r="N4243" t="s">
        <v>23</v>
      </c>
      <c r="O4243" t="s">
        <v>25</v>
      </c>
      <c r="P4243" t="s">
        <v>26</v>
      </c>
      <c r="Q4243" t="s">
        <v>27</v>
      </c>
      <c r="R4243">
        <v>84.75</v>
      </c>
      <c r="S4243">
        <v>1819.55</v>
      </c>
    </row>
    <row r="4244" spans="1:19">
      <c r="A4244" t="s">
        <v>9803</v>
      </c>
      <c r="B4244" s="2">
        <v>44768</v>
      </c>
      <c r="C4244" t="s">
        <v>22</v>
      </c>
      <c r="D4244">
        <v>56</v>
      </c>
      <c r="E4244" t="s">
        <v>23</v>
      </c>
      <c r="F4244">
        <v>1</v>
      </c>
      <c r="G4244">
        <v>4</v>
      </c>
      <c r="H4244" t="s">
        <v>3686</v>
      </c>
      <c r="I4244">
        <v>5137</v>
      </c>
      <c r="J4244">
        <v>1</v>
      </c>
      <c r="K4244">
        <v>37</v>
      </c>
      <c r="L4244" t="s">
        <v>15568</v>
      </c>
      <c r="M4244" t="s">
        <v>23</v>
      </c>
      <c r="N4244" t="s">
        <v>39</v>
      </c>
      <c r="P4244" t="s">
        <v>202</v>
      </c>
      <c r="Q4244" t="s">
        <v>50</v>
      </c>
      <c r="R4244">
        <v>19.8</v>
      </c>
      <c r="S4244">
        <v>2264</v>
      </c>
    </row>
    <row r="4245" spans="1:19">
      <c r="A4245" t="s">
        <v>9805</v>
      </c>
      <c r="B4245" s="2">
        <v>45622</v>
      </c>
      <c r="C4245" t="s">
        <v>33</v>
      </c>
      <c r="D4245">
        <v>39</v>
      </c>
      <c r="E4245" t="s">
        <v>39</v>
      </c>
      <c r="F4245">
        <v>0</v>
      </c>
      <c r="G4245">
        <v>4</v>
      </c>
      <c r="H4245" t="s">
        <v>3686</v>
      </c>
      <c r="I4245">
        <v>2973</v>
      </c>
      <c r="J4245">
        <v>0</v>
      </c>
      <c r="K4245">
        <v>9</v>
      </c>
      <c r="L4245" t="s">
        <v>48</v>
      </c>
      <c r="M4245" t="s">
        <v>39</v>
      </c>
      <c r="N4245" t="s">
        <v>23</v>
      </c>
      <c r="O4245" t="s">
        <v>49</v>
      </c>
      <c r="P4245" t="s">
        <v>26</v>
      </c>
      <c r="Q4245" t="s">
        <v>27</v>
      </c>
      <c r="R4245">
        <v>40.75</v>
      </c>
      <c r="S4245">
        <v>379.4</v>
      </c>
    </row>
    <row r="4246" spans="1:19">
      <c r="A4246" t="s">
        <v>9808</v>
      </c>
      <c r="B4246" s="2">
        <v>44281</v>
      </c>
      <c r="C4246" t="s">
        <v>22</v>
      </c>
      <c r="D4246">
        <v>29</v>
      </c>
      <c r="E4246" t="s">
        <v>39</v>
      </c>
      <c r="F4246">
        <v>2</v>
      </c>
      <c r="G4246">
        <v>4</v>
      </c>
      <c r="H4246" t="s">
        <v>3686</v>
      </c>
      <c r="I4246">
        <v>6281</v>
      </c>
      <c r="J4246">
        <v>0</v>
      </c>
      <c r="K4246">
        <v>53</v>
      </c>
      <c r="L4246" t="s">
        <v>142</v>
      </c>
      <c r="M4246" t="s">
        <v>23</v>
      </c>
      <c r="N4246" t="s">
        <v>23</v>
      </c>
      <c r="O4246" t="s">
        <v>56</v>
      </c>
      <c r="P4246" t="s">
        <v>202</v>
      </c>
      <c r="Q4246" t="s">
        <v>50</v>
      </c>
      <c r="R4246">
        <v>62.85</v>
      </c>
      <c r="S4246">
        <v>5953.43</v>
      </c>
    </row>
    <row r="4247" spans="1:19">
      <c r="A4247" t="s">
        <v>9811</v>
      </c>
      <c r="B4247" s="2">
        <v>45645</v>
      </c>
      <c r="C4247" t="s">
        <v>22</v>
      </c>
      <c r="D4247">
        <v>31</v>
      </c>
      <c r="E4247" t="s">
        <v>23</v>
      </c>
      <c r="F4247">
        <v>0</v>
      </c>
      <c r="G4247">
        <v>4</v>
      </c>
      <c r="H4247" t="s">
        <v>3686</v>
      </c>
      <c r="I4247">
        <v>4964</v>
      </c>
      <c r="J4247">
        <v>9</v>
      </c>
      <c r="K4247">
        <v>8</v>
      </c>
      <c r="L4247" t="s">
        <v>15568</v>
      </c>
      <c r="M4247" t="s">
        <v>23</v>
      </c>
      <c r="N4247" t="s">
        <v>39</v>
      </c>
      <c r="P4247" t="s">
        <v>26</v>
      </c>
      <c r="Q4247" t="s">
        <v>50</v>
      </c>
      <c r="R4247">
        <v>20.25</v>
      </c>
      <c r="S4247">
        <v>198.19</v>
      </c>
    </row>
    <row r="4248" spans="1:19">
      <c r="A4248" t="s">
        <v>9813</v>
      </c>
      <c r="B4248" s="2">
        <v>43842</v>
      </c>
      <c r="C4248" t="s">
        <v>33</v>
      </c>
      <c r="D4248">
        <v>45</v>
      </c>
      <c r="E4248" t="s">
        <v>23</v>
      </c>
      <c r="F4248">
        <v>0</v>
      </c>
      <c r="G4248">
        <v>4</v>
      </c>
      <c r="H4248" t="s">
        <v>3686</v>
      </c>
      <c r="I4248">
        <v>4017</v>
      </c>
      <c r="J4248">
        <v>6</v>
      </c>
      <c r="K4248">
        <v>67</v>
      </c>
      <c r="L4248" t="s">
        <v>15568</v>
      </c>
      <c r="M4248" t="s">
        <v>23</v>
      </c>
      <c r="N4248" t="s">
        <v>23</v>
      </c>
      <c r="O4248" t="s">
        <v>25</v>
      </c>
      <c r="P4248" t="s">
        <v>202</v>
      </c>
      <c r="Q4248" t="s">
        <v>50</v>
      </c>
      <c r="R4248">
        <v>109.7</v>
      </c>
      <c r="S4248">
        <v>8531.69</v>
      </c>
    </row>
    <row r="4249" spans="1:19">
      <c r="A4249" t="s">
        <v>9815</v>
      </c>
      <c r="B4249" s="2">
        <v>45390</v>
      </c>
      <c r="C4249" t="s">
        <v>22</v>
      </c>
      <c r="D4249">
        <v>20</v>
      </c>
      <c r="E4249" t="s">
        <v>39</v>
      </c>
      <c r="F4249">
        <v>0</v>
      </c>
      <c r="G4249">
        <v>4</v>
      </c>
      <c r="H4249" t="s">
        <v>3686</v>
      </c>
      <c r="I4249">
        <v>5183</v>
      </c>
      <c r="J4249">
        <v>0</v>
      </c>
      <c r="K4249">
        <v>16</v>
      </c>
      <c r="L4249" t="s">
        <v>15568</v>
      </c>
      <c r="M4249" t="s">
        <v>23</v>
      </c>
      <c r="N4249" t="s">
        <v>23</v>
      </c>
      <c r="O4249" t="s">
        <v>25</v>
      </c>
      <c r="P4249" t="s">
        <v>26</v>
      </c>
      <c r="Q4249" t="s">
        <v>50</v>
      </c>
      <c r="R4249">
        <v>80.55</v>
      </c>
      <c r="S4249">
        <v>1795.78</v>
      </c>
    </row>
    <row r="4250" spans="1:19">
      <c r="A4250" t="s">
        <v>9817</v>
      </c>
      <c r="B4250" s="2">
        <v>45820</v>
      </c>
      <c r="C4250" t="s">
        <v>33</v>
      </c>
      <c r="D4250">
        <v>29</v>
      </c>
      <c r="E4250" t="s">
        <v>39</v>
      </c>
      <c r="F4250">
        <v>0</v>
      </c>
      <c r="G4250">
        <v>4</v>
      </c>
      <c r="H4250" t="s">
        <v>3751</v>
      </c>
      <c r="I4250">
        <v>5965</v>
      </c>
      <c r="J4250">
        <v>0</v>
      </c>
      <c r="K4250">
        <v>2</v>
      </c>
      <c r="L4250" t="s">
        <v>48</v>
      </c>
      <c r="M4250" t="s">
        <v>23</v>
      </c>
      <c r="N4250" t="s">
        <v>23</v>
      </c>
      <c r="O4250" t="s">
        <v>25</v>
      </c>
      <c r="P4250" t="s">
        <v>26</v>
      </c>
      <c r="Q4250" t="s">
        <v>27</v>
      </c>
      <c r="R4250">
        <v>79.55</v>
      </c>
      <c r="S4250">
        <v>202.87</v>
      </c>
    </row>
    <row r="4251" spans="1:19">
      <c r="A4251" t="s">
        <v>9819</v>
      </c>
      <c r="B4251" s="2">
        <v>45272</v>
      </c>
      <c r="C4251" t="s">
        <v>22</v>
      </c>
      <c r="D4251">
        <v>50</v>
      </c>
      <c r="E4251" t="s">
        <v>23</v>
      </c>
      <c r="F4251">
        <v>1</v>
      </c>
      <c r="G4251">
        <v>4</v>
      </c>
      <c r="H4251" t="s">
        <v>3686</v>
      </c>
      <c r="I4251">
        <v>4328</v>
      </c>
      <c r="J4251">
        <v>4</v>
      </c>
      <c r="K4251">
        <v>20</v>
      </c>
      <c r="L4251" t="s">
        <v>15568</v>
      </c>
      <c r="M4251" t="s">
        <v>23</v>
      </c>
      <c r="N4251" t="s">
        <v>39</v>
      </c>
      <c r="P4251" t="s">
        <v>164</v>
      </c>
      <c r="Q4251" t="s">
        <v>50</v>
      </c>
      <c r="R4251">
        <v>20.05</v>
      </c>
      <c r="S4251">
        <v>477.4</v>
      </c>
    </row>
    <row r="4252" spans="1:19">
      <c r="A4252" t="s">
        <v>9821</v>
      </c>
      <c r="B4252" s="2">
        <v>44582</v>
      </c>
      <c r="C4252" t="s">
        <v>33</v>
      </c>
      <c r="D4252">
        <v>58</v>
      </c>
      <c r="E4252" t="s">
        <v>23</v>
      </c>
      <c r="F4252">
        <v>0</v>
      </c>
      <c r="G4252">
        <v>4</v>
      </c>
      <c r="H4252" t="s">
        <v>3686</v>
      </c>
      <c r="I4252">
        <v>3972</v>
      </c>
      <c r="J4252">
        <v>1</v>
      </c>
      <c r="K4252">
        <v>43</v>
      </c>
      <c r="L4252" t="s">
        <v>15568</v>
      </c>
      <c r="M4252" t="s">
        <v>23</v>
      </c>
      <c r="N4252" t="s">
        <v>23</v>
      </c>
      <c r="O4252" t="s">
        <v>49</v>
      </c>
      <c r="P4252" t="s">
        <v>164</v>
      </c>
      <c r="Q4252" t="s">
        <v>27</v>
      </c>
      <c r="R4252">
        <v>78.8</v>
      </c>
      <c r="S4252">
        <v>5092.1899999999996</v>
      </c>
    </row>
    <row r="4253" spans="1:19">
      <c r="A4253" t="s">
        <v>9823</v>
      </c>
      <c r="B4253" s="2">
        <v>43739</v>
      </c>
      <c r="C4253" t="s">
        <v>22</v>
      </c>
      <c r="D4253">
        <v>45</v>
      </c>
      <c r="E4253" t="s">
        <v>23</v>
      </c>
      <c r="F4253">
        <v>0</v>
      </c>
      <c r="G4253">
        <v>4</v>
      </c>
      <c r="H4253" t="s">
        <v>3686</v>
      </c>
      <c r="I4253">
        <v>4280</v>
      </c>
      <c r="J4253">
        <v>10</v>
      </c>
      <c r="K4253">
        <v>70</v>
      </c>
      <c r="L4253" t="s">
        <v>316</v>
      </c>
      <c r="M4253" t="s">
        <v>23</v>
      </c>
      <c r="N4253" t="s">
        <v>23</v>
      </c>
      <c r="O4253" t="s">
        <v>25</v>
      </c>
      <c r="P4253" t="s">
        <v>164</v>
      </c>
      <c r="Q4253" t="s">
        <v>50</v>
      </c>
      <c r="R4253">
        <v>114.3</v>
      </c>
      <c r="S4253">
        <v>9761.9</v>
      </c>
    </row>
    <row r="4254" spans="1:19">
      <c r="A4254" t="s">
        <v>9825</v>
      </c>
      <c r="B4254" s="2">
        <v>45557</v>
      </c>
      <c r="C4254" t="s">
        <v>33</v>
      </c>
      <c r="D4254">
        <v>55</v>
      </c>
      <c r="E4254" t="s">
        <v>39</v>
      </c>
      <c r="F4254">
        <v>0</v>
      </c>
      <c r="G4254">
        <v>4</v>
      </c>
      <c r="H4254" t="s">
        <v>3686</v>
      </c>
      <c r="I4254">
        <v>4171</v>
      </c>
      <c r="J4254">
        <v>0</v>
      </c>
      <c r="K4254">
        <v>11</v>
      </c>
      <c r="L4254" t="s">
        <v>97</v>
      </c>
      <c r="M4254" t="s">
        <v>23</v>
      </c>
      <c r="N4254" t="s">
        <v>23</v>
      </c>
      <c r="O4254" t="s">
        <v>49</v>
      </c>
      <c r="P4254" t="s">
        <v>26</v>
      </c>
      <c r="Q4254" t="s">
        <v>27</v>
      </c>
      <c r="R4254">
        <v>64.05</v>
      </c>
      <c r="S4254">
        <v>1274.51</v>
      </c>
    </row>
    <row r="4255" spans="1:19">
      <c r="A4255" t="s">
        <v>9827</v>
      </c>
      <c r="B4255" s="2">
        <v>44087</v>
      </c>
      <c r="C4255" t="s">
        <v>22</v>
      </c>
      <c r="D4255">
        <v>42</v>
      </c>
      <c r="E4255" t="s">
        <v>23</v>
      </c>
      <c r="F4255">
        <v>2</v>
      </c>
      <c r="G4255">
        <v>4</v>
      </c>
      <c r="H4255" t="s">
        <v>3686</v>
      </c>
      <c r="I4255">
        <v>5918</v>
      </c>
      <c r="J4255">
        <v>1</v>
      </c>
      <c r="K4255">
        <v>59</v>
      </c>
      <c r="L4255" t="s">
        <v>15568</v>
      </c>
      <c r="M4255" t="s">
        <v>23</v>
      </c>
      <c r="N4255" t="s">
        <v>23</v>
      </c>
      <c r="O4255" t="s">
        <v>49</v>
      </c>
      <c r="P4255" t="s">
        <v>202</v>
      </c>
      <c r="Q4255" t="s">
        <v>50</v>
      </c>
      <c r="R4255">
        <v>76.75</v>
      </c>
      <c r="S4255">
        <v>5482.36</v>
      </c>
    </row>
    <row r="4256" spans="1:19">
      <c r="A4256" t="s">
        <v>9830</v>
      </c>
      <c r="B4256" s="2">
        <v>44492</v>
      </c>
      <c r="C4256" t="s">
        <v>33</v>
      </c>
      <c r="D4256">
        <v>23</v>
      </c>
      <c r="E4256" t="s">
        <v>39</v>
      </c>
      <c r="F4256">
        <v>0</v>
      </c>
      <c r="G4256">
        <v>4</v>
      </c>
      <c r="H4256" t="s">
        <v>3686</v>
      </c>
      <c r="I4256">
        <v>4190</v>
      </c>
      <c r="J4256">
        <v>0</v>
      </c>
      <c r="K4256">
        <v>46</v>
      </c>
      <c r="L4256" t="s">
        <v>142</v>
      </c>
      <c r="M4256" t="s">
        <v>23</v>
      </c>
      <c r="N4256" t="s">
        <v>23</v>
      </c>
      <c r="O4256" t="s">
        <v>25</v>
      </c>
      <c r="P4256" t="s">
        <v>164</v>
      </c>
      <c r="Q4256" t="s">
        <v>27</v>
      </c>
      <c r="R4256">
        <v>104.4</v>
      </c>
      <c r="S4256">
        <v>5173.76</v>
      </c>
    </row>
    <row r="4257" spans="1:19">
      <c r="A4257" t="s">
        <v>9832</v>
      </c>
      <c r="B4257" s="2">
        <v>45188</v>
      </c>
      <c r="C4257" t="s">
        <v>22</v>
      </c>
      <c r="D4257">
        <v>19</v>
      </c>
      <c r="E4257" t="s">
        <v>39</v>
      </c>
      <c r="F4257">
        <v>3</v>
      </c>
      <c r="G4257">
        <v>4</v>
      </c>
      <c r="H4257" t="s">
        <v>3686</v>
      </c>
      <c r="I4257">
        <v>2327</v>
      </c>
      <c r="J4257">
        <v>0</v>
      </c>
      <c r="K4257">
        <v>23</v>
      </c>
      <c r="L4257" t="s">
        <v>15568</v>
      </c>
      <c r="M4257" t="s">
        <v>39</v>
      </c>
      <c r="N4257" t="s">
        <v>23</v>
      </c>
      <c r="O4257" t="s">
        <v>49</v>
      </c>
      <c r="P4257" t="s">
        <v>164</v>
      </c>
      <c r="Q4257" t="s">
        <v>50</v>
      </c>
      <c r="R4257">
        <v>40.1</v>
      </c>
      <c r="S4257">
        <v>857.75</v>
      </c>
    </row>
    <row r="4258" spans="1:19">
      <c r="A4258" t="s">
        <v>9834</v>
      </c>
      <c r="B4258" s="2">
        <v>44300</v>
      </c>
      <c r="C4258" t="s">
        <v>22</v>
      </c>
      <c r="D4258">
        <v>63</v>
      </c>
      <c r="E4258" t="s">
        <v>39</v>
      </c>
      <c r="F4258">
        <v>0</v>
      </c>
      <c r="G4258">
        <v>4</v>
      </c>
      <c r="H4258" t="s">
        <v>3686</v>
      </c>
      <c r="I4258">
        <v>5157</v>
      </c>
      <c r="J4258">
        <v>0</v>
      </c>
      <c r="K4258">
        <v>52</v>
      </c>
      <c r="L4258" t="s">
        <v>15568</v>
      </c>
      <c r="M4258" t="s">
        <v>23</v>
      </c>
      <c r="N4258" t="s">
        <v>39</v>
      </c>
      <c r="P4258" t="s">
        <v>164</v>
      </c>
      <c r="Q4258" t="s">
        <v>50</v>
      </c>
      <c r="R4258">
        <v>19.649999999999999</v>
      </c>
      <c r="S4258">
        <v>2168.0100000000002</v>
      </c>
    </row>
    <row r="4259" spans="1:19">
      <c r="A4259" t="s">
        <v>9836</v>
      </c>
      <c r="B4259" s="2">
        <v>45110</v>
      </c>
      <c r="C4259" t="s">
        <v>33</v>
      </c>
      <c r="D4259">
        <v>20</v>
      </c>
      <c r="E4259" t="s">
        <v>23</v>
      </c>
      <c r="F4259">
        <v>0</v>
      </c>
      <c r="G4259">
        <v>4</v>
      </c>
      <c r="H4259" t="s">
        <v>3686</v>
      </c>
      <c r="I4259">
        <v>3154</v>
      </c>
      <c r="J4259">
        <v>9</v>
      </c>
      <c r="K4259">
        <v>25</v>
      </c>
      <c r="L4259" t="s">
        <v>15568</v>
      </c>
      <c r="M4259" t="s">
        <v>23</v>
      </c>
      <c r="N4259" t="s">
        <v>23</v>
      </c>
      <c r="O4259" t="s">
        <v>49</v>
      </c>
      <c r="P4259" t="s">
        <v>202</v>
      </c>
      <c r="Q4259" t="s">
        <v>50</v>
      </c>
      <c r="R4259">
        <v>69.5</v>
      </c>
      <c r="S4259">
        <v>2517.65</v>
      </c>
    </row>
    <row r="4260" spans="1:19">
      <c r="A4260" t="s">
        <v>9838</v>
      </c>
      <c r="B4260" s="2">
        <v>45864</v>
      </c>
      <c r="C4260" t="s">
        <v>33</v>
      </c>
      <c r="D4260">
        <v>36</v>
      </c>
      <c r="E4260" t="s">
        <v>39</v>
      </c>
      <c r="F4260">
        <v>0</v>
      </c>
      <c r="G4260">
        <v>4</v>
      </c>
      <c r="H4260" t="s">
        <v>3751</v>
      </c>
      <c r="I4260">
        <v>2576</v>
      </c>
      <c r="J4260">
        <v>0</v>
      </c>
      <c r="K4260">
        <v>1</v>
      </c>
      <c r="L4260" t="s">
        <v>48</v>
      </c>
      <c r="M4260" t="s">
        <v>23</v>
      </c>
      <c r="N4260" t="s">
        <v>23</v>
      </c>
      <c r="O4260" t="s">
        <v>25</v>
      </c>
      <c r="P4260" t="s">
        <v>164</v>
      </c>
      <c r="Q4260" t="s">
        <v>50</v>
      </c>
      <c r="R4260">
        <v>70.599999999999994</v>
      </c>
      <c r="S4260">
        <v>133.21</v>
      </c>
    </row>
    <row r="4261" spans="1:19">
      <c r="A4261" t="s">
        <v>9840</v>
      </c>
      <c r="B4261" s="2">
        <v>44002</v>
      </c>
      <c r="C4261" t="s">
        <v>22</v>
      </c>
      <c r="D4261">
        <v>31</v>
      </c>
      <c r="E4261" t="s">
        <v>23</v>
      </c>
      <c r="F4261">
        <v>0</v>
      </c>
      <c r="G4261">
        <v>4</v>
      </c>
      <c r="H4261" t="s">
        <v>3686</v>
      </c>
      <c r="I4261">
        <v>4415</v>
      </c>
      <c r="J4261">
        <v>4</v>
      </c>
      <c r="K4261">
        <v>62</v>
      </c>
      <c r="L4261" t="s">
        <v>15568</v>
      </c>
      <c r="M4261" t="s">
        <v>23</v>
      </c>
      <c r="N4261" t="s">
        <v>23</v>
      </c>
      <c r="O4261" t="s">
        <v>25</v>
      </c>
      <c r="P4261" t="s">
        <v>26</v>
      </c>
      <c r="Q4261" t="s">
        <v>27</v>
      </c>
      <c r="R4261">
        <v>89.1</v>
      </c>
      <c r="S4261">
        <v>5913.42</v>
      </c>
    </row>
    <row r="4262" spans="1:19">
      <c r="A4262" t="s">
        <v>9842</v>
      </c>
      <c r="B4262" s="2">
        <v>44642</v>
      </c>
      <c r="C4262" t="s">
        <v>33</v>
      </c>
      <c r="D4262">
        <v>65</v>
      </c>
      <c r="E4262" t="s">
        <v>39</v>
      </c>
      <c r="F4262">
        <v>0</v>
      </c>
      <c r="G4262">
        <v>4</v>
      </c>
      <c r="H4262" t="s">
        <v>3686</v>
      </c>
      <c r="I4262">
        <v>3972</v>
      </c>
      <c r="J4262">
        <v>0</v>
      </c>
      <c r="K4262">
        <v>41</v>
      </c>
      <c r="L4262" t="s">
        <v>15568</v>
      </c>
      <c r="M4262" t="s">
        <v>23</v>
      </c>
      <c r="N4262" t="s">
        <v>39</v>
      </c>
      <c r="P4262" t="s">
        <v>202</v>
      </c>
      <c r="Q4262" t="s">
        <v>50</v>
      </c>
      <c r="R4262">
        <v>20.25</v>
      </c>
      <c r="S4262">
        <v>1089.23</v>
      </c>
    </row>
    <row r="4263" spans="1:19">
      <c r="A4263" t="s">
        <v>9844</v>
      </c>
      <c r="B4263" s="2">
        <v>45820</v>
      </c>
      <c r="C4263" t="s">
        <v>22</v>
      </c>
      <c r="D4263">
        <v>73</v>
      </c>
      <c r="E4263" t="s">
        <v>39</v>
      </c>
      <c r="F4263">
        <v>0</v>
      </c>
      <c r="G4263">
        <v>4</v>
      </c>
      <c r="H4263" t="s">
        <v>3751</v>
      </c>
      <c r="I4263">
        <v>3477</v>
      </c>
      <c r="J4263">
        <v>0</v>
      </c>
      <c r="K4263">
        <v>2</v>
      </c>
      <c r="L4263" t="s">
        <v>15568</v>
      </c>
      <c r="M4263" t="s">
        <v>23</v>
      </c>
      <c r="N4263" t="s">
        <v>23</v>
      </c>
      <c r="O4263" t="s">
        <v>56</v>
      </c>
      <c r="P4263" t="s">
        <v>26</v>
      </c>
      <c r="Q4263" t="s">
        <v>27</v>
      </c>
      <c r="R4263">
        <v>53.45</v>
      </c>
      <c r="S4263">
        <v>144.68</v>
      </c>
    </row>
    <row r="4264" spans="1:19">
      <c r="A4264" t="s">
        <v>9846</v>
      </c>
      <c r="B4264" s="2">
        <v>43713</v>
      </c>
      <c r="C4264" t="s">
        <v>22</v>
      </c>
      <c r="D4264">
        <v>68</v>
      </c>
      <c r="E4264" t="s">
        <v>23</v>
      </c>
      <c r="F4264">
        <v>0</v>
      </c>
      <c r="G4264">
        <v>4</v>
      </c>
      <c r="H4264" t="s">
        <v>3686</v>
      </c>
      <c r="I4264">
        <v>5328</v>
      </c>
      <c r="J4264">
        <v>3</v>
      </c>
      <c r="K4264">
        <v>71</v>
      </c>
      <c r="L4264" t="s">
        <v>15568</v>
      </c>
      <c r="M4264" t="s">
        <v>23</v>
      </c>
      <c r="N4264" t="s">
        <v>23</v>
      </c>
      <c r="O4264" t="s">
        <v>56</v>
      </c>
      <c r="P4264" t="s">
        <v>164</v>
      </c>
      <c r="Q4264" t="s">
        <v>50</v>
      </c>
      <c r="R4264">
        <v>70.849999999999994</v>
      </c>
      <c r="S4264">
        <v>5145.93</v>
      </c>
    </row>
    <row r="4265" spans="1:19">
      <c r="A4265" t="s">
        <v>9848</v>
      </c>
      <c r="B4265" s="2">
        <v>44483</v>
      </c>
      <c r="C4265" t="s">
        <v>22</v>
      </c>
      <c r="D4265">
        <v>39</v>
      </c>
      <c r="E4265" t="s">
        <v>39</v>
      </c>
      <c r="F4265">
        <v>0</v>
      </c>
      <c r="G4265">
        <v>4</v>
      </c>
      <c r="H4265" t="s">
        <v>3686</v>
      </c>
      <c r="I4265">
        <v>4210</v>
      </c>
      <c r="J4265">
        <v>0</v>
      </c>
      <c r="K4265">
        <v>46</v>
      </c>
      <c r="L4265" t="s">
        <v>15568</v>
      </c>
      <c r="M4265" t="s">
        <v>23</v>
      </c>
      <c r="N4265" t="s">
        <v>23</v>
      </c>
      <c r="O4265" t="s">
        <v>25</v>
      </c>
      <c r="P4265" t="s">
        <v>164</v>
      </c>
      <c r="Q4265" t="s">
        <v>27</v>
      </c>
      <c r="R4265">
        <v>108.65</v>
      </c>
      <c r="S4265">
        <v>6628.2</v>
      </c>
    </row>
    <row r="4266" spans="1:19">
      <c r="A4266" t="s">
        <v>9850</v>
      </c>
      <c r="B4266" s="2">
        <v>45466</v>
      </c>
      <c r="C4266" t="s">
        <v>33</v>
      </c>
      <c r="D4266">
        <v>30</v>
      </c>
      <c r="E4266" t="s">
        <v>23</v>
      </c>
      <c r="F4266">
        <v>2</v>
      </c>
      <c r="G4266">
        <v>4</v>
      </c>
      <c r="H4266" t="s">
        <v>3686</v>
      </c>
      <c r="I4266">
        <v>5819</v>
      </c>
      <c r="J4266">
        <v>0</v>
      </c>
      <c r="K4266">
        <v>14</v>
      </c>
      <c r="L4266" t="s">
        <v>97</v>
      </c>
      <c r="M4266" t="s">
        <v>23</v>
      </c>
      <c r="N4266" t="s">
        <v>23</v>
      </c>
      <c r="O4266" t="s">
        <v>25</v>
      </c>
      <c r="P4266" t="s">
        <v>26</v>
      </c>
      <c r="Q4266" t="s">
        <v>27</v>
      </c>
      <c r="R4266">
        <v>70.2</v>
      </c>
      <c r="S4266">
        <v>1368.5</v>
      </c>
    </row>
    <row r="4267" spans="1:19">
      <c r="A4267" t="s">
        <v>9852</v>
      </c>
      <c r="B4267" s="2">
        <v>43933</v>
      </c>
      <c r="C4267" t="s">
        <v>22</v>
      </c>
      <c r="D4267">
        <v>19</v>
      </c>
      <c r="E4267" t="s">
        <v>23</v>
      </c>
      <c r="F4267">
        <v>0</v>
      </c>
      <c r="G4267">
        <v>4</v>
      </c>
      <c r="H4267" t="s">
        <v>3686</v>
      </c>
      <c r="I4267">
        <v>4226</v>
      </c>
      <c r="J4267">
        <v>4</v>
      </c>
      <c r="K4267">
        <v>64</v>
      </c>
      <c r="L4267" t="s">
        <v>15568</v>
      </c>
      <c r="M4267" t="s">
        <v>23</v>
      </c>
      <c r="N4267" t="s">
        <v>23</v>
      </c>
      <c r="O4267" t="s">
        <v>49</v>
      </c>
      <c r="P4267" t="s">
        <v>164</v>
      </c>
      <c r="Q4267" t="s">
        <v>84</v>
      </c>
      <c r="R4267">
        <v>69.25</v>
      </c>
      <c r="S4267">
        <v>6095.11</v>
      </c>
    </row>
    <row r="4268" spans="1:19">
      <c r="A4268" t="s">
        <v>9854</v>
      </c>
      <c r="B4268" s="2">
        <v>43687</v>
      </c>
      <c r="C4268" t="s">
        <v>33</v>
      </c>
      <c r="D4268">
        <v>51</v>
      </c>
      <c r="E4268" t="s">
        <v>23</v>
      </c>
      <c r="F4268">
        <v>0</v>
      </c>
      <c r="G4268">
        <v>4</v>
      </c>
      <c r="H4268" t="s">
        <v>3686</v>
      </c>
      <c r="I4268">
        <v>6302</v>
      </c>
      <c r="J4268">
        <v>6</v>
      </c>
      <c r="K4268">
        <v>72</v>
      </c>
      <c r="L4268" t="s">
        <v>316</v>
      </c>
      <c r="M4268" t="s">
        <v>23</v>
      </c>
      <c r="N4268" t="s">
        <v>39</v>
      </c>
      <c r="P4268" t="s">
        <v>164</v>
      </c>
      <c r="Q4268" t="s">
        <v>50</v>
      </c>
      <c r="R4268">
        <v>20.5</v>
      </c>
      <c r="S4268">
        <v>4663.7700000000004</v>
      </c>
    </row>
    <row r="4269" spans="1:19">
      <c r="A4269" t="s">
        <v>9856</v>
      </c>
      <c r="B4269" s="2">
        <v>44593</v>
      </c>
      <c r="C4269" t="s">
        <v>22</v>
      </c>
      <c r="D4269">
        <v>60</v>
      </c>
      <c r="E4269" t="s">
        <v>23</v>
      </c>
      <c r="F4269">
        <v>0</v>
      </c>
      <c r="G4269">
        <v>4</v>
      </c>
      <c r="H4269" t="s">
        <v>3686</v>
      </c>
      <c r="I4269">
        <v>2673</v>
      </c>
      <c r="J4269">
        <v>10</v>
      </c>
      <c r="K4269">
        <v>42</v>
      </c>
      <c r="L4269" t="s">
        <v>142</v>
      </c>
      <c r="M4269" t="s">
        <v>39</v>
      </c>
      <c r="N4269" t="s">
        <v>23</v>
      </c>
      <c r="O4269" t="s">
        <v>56</v>
      </c>
      <c r="P4269" t="s">
        <v>164</v>
      </c>
      <c r="Q4269" t="s">
        <v>50</v>
      </c>
      <c r="R4269">
        <v>48.15</v>
      </c>
      <c r="S4269">
        <v>2032.3</v>
      </c>
    </row>
    <row r="4270" spans="1:19">
      <c r="A4270" t="s">
        <v>9859</v>
      </c>
      <c r="B4270" s="2">
        <v>45252</v>
      </c>
      <c r="C4270" t="s">
        <v>33</v>
      </c>
      <c r="D4270">
        <v>30</v>
      </c>
      <c r="E4270" t="s">
        <v>39</v>
      </c>
      <c r="F4270">
        <v>0</v>
      </c>
      <c r="G4270">
        <v>4</v>
      </c>
      <c r="H4270" t="s">
        <v>3686</v>
      </c>
      <c r="I4270">
        <v>4870</v>
      </c>
      <c r="J4270">
        <v>0</v>
      </c>
      <c r="K4270">
        <v>21</v>
      </c>
      <c r="L4270" t="s">
        <v>15568</v>
      </c>
      <c r="M4270" t="s">
        <v>23</v>
      </c>
      <c r="N4270" t="s">
        <v>23</v>
      </c>
      <c r="O4270" t="s">
        <v>49</v>
      </c>
      <c r="P4270" t="s">
        <v>202</v>
      </c>
      <c r="Q4270" t="s">
        <v>27</v>
      </c>
      <c r="R4270">
        <v>60.25</v>
      </c>
      <c r="S4270">
        <v>1413.96</v>
      </c>
    </row>
    <row r="4271" spans="1:19">
      <c r="A4271" t="s">
        <v>9861</v>
      </c>
      <c r="B4271" s="2">
        <v>43850</v>
      </c>
      <c r="C4271" t="s">
        <v>33</v>
      </c>
      <c r="D4271">
        <v>51</v>
      </c>
      <c r="E4271" t="s">
        <v>23</v>
      </c>
      <c r="F4271">
        <v>0</v>
      </c>
      <c r="G4271">
        <v>4</v>
      </c>
      <c r="H4271" t="s">
        <v>3686</v>
      </c>
      <c r="I4271">
        <v>4931</v>
      </c>
      <c r="J4271">
        <v>10</v>
      </c>
      <c r="K4271">
        <v>67</v>
      </c>
      <c r="L4271" t="s">
        <v>316</v>
      </c>
      <c r="M4271" t="s">
        <v>23</v>
      </c>
      <c r="N4271" t="s">
        <v>23</v>
      </c>
      <c r="O4271" t="s">
        <v>49</v>
      </c>
      <c r="P4271" t="s">
        <v>202</v>
      </c>
      <c r="Q4271" t="s">
        <v>84</v>
      </c>
      <c r="R4271">
        <v>75.099999999999994</v>
      </c>
      <c r="S4271">
        <v>5380.02</v>
      </c>
    </row>
    <row r="4272" spans="1:19">
      <c r="A4272" t="s">
        <v>9863</v>
      </c>
      <c r="B4272" s="2">
        <v>44715</v>
      </c>
      <c r="C4272" t="s">
        <v>33</v>
      </c>
      <c r="D4272">
        <v>48</v>
      </c>
      <c r="E4272" t="s">
        <v>23</v>
      </c>
      <c r="F4272">
        <v>0</v>
      </c>
      <c r="G4272">
        <v>4</v>
      </c>
      <c r="H4272" t="s">
        <v>3686</v>
      </c>
      <c r="I4272">
        <v>4411</v>
      </c>
      <c r="J4272">
        <v>1</v>
      </c>
      <c r="K4272">
        <v>38</v>
      </c>
      <c r="L4272" t="s">
        <v>40</v>
      </c>
      <c r="M4272" t="s">
        <v>23</v>
      </c>
      <c r="N4272" t="s">
        <v>39</v>
      </c>
      <c r="P4272" t="s">
        <v>202</v>
      </c>
      <c r="Q4272" t="s">
        <v>50</v>
      </c>
      <c r="R4272">
        <v>20.25</v>
      </c>
      <c r="S4272">
        <v>1215.27</v>
      </c>
    </row>
    <row r="4273" spans="1:19">
      <c r="A4273" t="s">
        <v>9865</v>
      </c>
      <c r="B4273" s="2">
        <v>43757</v>
      </c>
      <c r="C4273" t="s">
        <v>33</v>
      </c>
      <c r="D4273">
        <v>30</v>
      </c>
      <c r="E4273" t="s">
        <v>39</v>
      </c>
      <c r="F4273">
        <v>0</v>
      </c>
      <c r="G4273">
        <v>4</v>
      </c>
      <c r="H4273" t="s">
        <v>3686</v>
      </c>
      <c r="I4273">
        <v>4182</v>
      </c>
      <c r="J4273">
        <v>0</v>
      </c>
      <c r="K4273">
        <v>70</v>
      </c>
      <c r="L4273" t="s">
        <v>316</v>
      </c>
      <c r="M4273" t="s">
        <v>23</v>
      </c>
      <c r="N4273" t="s">
        <v>23</v>
      </c>
      <c r="O4273" t="s">
        <v>25</v>
      </c>
      <c r="P4273" t="s">
        <v>164</v>
      </c>
      <c r="Q4273" t="s">
        <v>50</v>
      </c>
      <c r="R4273">
        <v>111.95</v>
      </c>
      <c r="S4273">
        <v>10915.85</v>
      </c>
    </row>
    <row r="4274" spans="1:19">
      <c r="A4274" t="s">
        <v>9867</v>
      </c>
      <c r="B4274" s="2">
        <v>45239</v>
      </c>
      <c r="C4274" t="s">
        <v>33</v>
      </c>
      <c r="D4274">
        <v>23</v>
      </c>
      <c r="E4274" t="s">
        <v>23</v>
      </c>
      <c r="F4274">
        <v>3</v>
      </c>
      <c r="G4274">
        <v>4</v>
      </c>
      <c r="H4274" t="s">
        <v>3686</v>
      </c>
      <c r="I4274">
        <v>2845</v>
      </c>
      <c r="J4274">
        <v>1</v>
      </c>
      <c r="K4274">
        <v>21</v>
      </c>
      <c r="L4274" t="s">
        <v>15568</v>
      </c>
      <c r="M4274" t="s">
        <v>23</v>
      </c>
      <c r="N4274" t="s">
        <v>23</v>
      </c>
      <c r="O4274" t="s">
        <v>56</v>
      </c>
      <c r="P4274" t="s">
        <v>202</v>
      </c>
      <c r="Q4274" t="s">
        <v>50</v>
      </c>
      <c r="R4274">
        <v>58.85</v>
      </c>
      <c r="S4274">
        <v>1965.57</v>
      </c>
    </row>
    <row r="4275" spans="1:19">
      <c r="A4275" t="s">
        <v>9869</v>
      </c>
      <c r="B4275" s="2">
        <v>43699</v>
      </c>
      <c r="C4275" t="s">
        <v>22</v>
      </c>
      <c r="D4275">
        <v>47</v>
      </c>
      <c r="E4275" t="s">
        <v>23</v>
      </c>
      <c r="F4275">
        <v>0</v>
      </c>
      <c r="G4275">
        <v>4</v>
      </c>
      <c r="H4275" t="s">
        <v>3686</v>
      </c>
      <c r="I4275">
        <v>6181</v>
      </c>
      <c r="J4275">
        <v>2</v>
      </c>
      <c r="K4275">
        <v>72</v>
      </c>
      <c r="L4275" t="s">
        <v>316</v>
      </c>
      <c r="M4275" t="s">
        <v>23</v>
      </c>
      <c r="N4275" t="s">
        <v>23</v>
      </c>
      <c r="O4275" t="s">
        <v>25</v>
      </c>
      <c r="P4275" t="s">
        <v>164</v>
      </c>
      <c r="Q4275" t="s">
        <v>27</v>
      </c>
      <c r="R4275">
        <v>109.65</v>
      </c>
      <c r="S4275">
        <v>8386.33</v>
      </c>
    </row>
    <row r="4276" spans="1:19">
      <c r="A4276" t="s">
        <v>9871</v>
      </c>
      <c r="B4276" s="2">
        <v>43906</v>
      </c>
      <c r="C4276" t="s">
        <v>22</v>
      </c>
      <c r="D4276">
        <v>60</v>
      </c>
      <c r="E4276" t="s">
        <v>23</v>
      </c>
      <c r="F4276">
        <v>3</v>
      </c>
      <c r="G4276">
        <v>4</v>
      </c>
      <c r="H4276" t="s">
        <v>3686</v>
      </c>
      <c r="I4276">
        <v>4024</v>
      </c>
      <c r="J4276">
        <v>0</v>
      </c>
      <c r="K4276">
        <v>65</v>
      </c>
      <c r="L4276" t="s">
        <v>142</v>
      </c>
      <c r="M4276" t="s">
        <v>23</v>
      </c>
      <c r="N4276" t="s">
        <v>23</v>
      </c>
      <c r="O4276" t="s">
        <v>25</v>
      </c>
      <c r="P4276" t="s">
        <v>164</v>
      </c>
      <c r="Q4276" t="s">
        <v>27</v>
      </c>
      <c r="R4276">
        <v>104.1</v>
      </c>
      <c r="S4276">
        <v>9268.85</v>
      </c>
    </row>
    <row r="4277" spans="1:19">
      <c r="A4277" t="s">
        <v>9873</v>
      </c>
      <c r="B4277" s="2">
        <v>45413</v>
      </c>
      <c r="C4277" t="s">
        <v>33</v>
      </c>
      <c r="D4277">
        <v>63</v>
      </c>
      <c r="E4277" t="s">
        <v>23</v>
      </c>
      <c r="F4277">
        <v>0</v>
      </c>
      <c r="G4277">
        <v>4</v>
      </c>
      <c r="H4277" t="s">
        <v>3686</v>
      </c>
      <c r="I4277">
        <v>4411</v>
      </c>
      <c r="J4277">
        <v>9</v>
      </c>
      <c r="K4277">
        <v>15</v>
      </c>
      <c r="L4277" t="s">
        <v>15568</v>
      </c>
      <c r="M4277" t="s">
        <v>23</v>
      </c>
      <c r="N4277" t="s">
        <v>39</v>
      </c>
      <c r="P4277" t="s">
        <v>164</v>
      </c>
      <c r="Q4277" t="s">
        <v>50</v>
      </c>
      <c r="R4277">
        <v>25.2</v>
      </c>
      <c r="S4277">
        <v>1088.0999999999999</v>
      </c>
    </row>
    <row r="4278" spans="1:19">
      <c r="A4278" t="s">
        <v>9875</v>
      </c>
      <c r="B4278" s="2">
        <v>43691</v>
      </c>
      <c r="C4278" t="s">
        <v>33</v>
      </c>
      <c r="D4278">
        <v>20</v>
      </c>
      <c r="E4278" t="s">
        <v>23</v>
      </c>
      <c r="F4278">
        <v>0</v>
      </c>
      <c r="G4278">
        <v>4</v>
      </c>
      <c r="H4278" t="s">
        <v>3686</v>
      </c>
      <c r="I4278">
        <v>4497</v>
      </c>
      <c r="J4278">
        <v>6</v>
      </c>
      <c r="K4278">
        <v>72</v>
      </c>
      <c r="L4278" t="s">
        <v>316</v>
      </c>
      <c r="M4278" t="s">
        <v>23</v>
      </c>
      <c r="N4278" t="s">
        <v>23</v>
      </c>
      <c r="O4278" t="s">
        <v>25</v>
      </c>
      <c r="P4278" t="s">
        <v>202</v>
      </c>
      <c r="Q4278" t="s">
        <v>27</v>
      </c>
      <c r="R4278">
        <v>101.35</v>
      </c>
      <c r="S4278">
        <v>10642.35</v>
      </c>
    </row>
    <row r="4279" spans="1:19">
      <c r="A4279" t="s">
        <v>9877</v>
      </c>
      <c r="B4279" s="2">
        <v>44993</v>
      </c>
      <c r="C4279" t="s">
        <v>33</v>
      </c>
      <c r="D4279">
        <v>40</v>
      </c>
      <c r="E4279" t="s">
        <v>23</v>
      </c>
      <c r="F4279">
        <v>2</v>
      </c>
      <c r="G4279">
        <v>4</v>
      </c>
      <c r="H4279" t="s">
        <v>3686</v>
      </c>
      <c r="I4279">
        <v>4780</v>
      </c>
      <c r="J4279">
        <v>1</v>
      </c>
      <c r="K4279">
        <v>29</v>
      </c>
      <c r="L4279" t="s">
        <v>15568</v>
      </c>
      <c r="M4279" t="s">
        <v>23</v>
      </c>
      <c r="N4279" t="s">
        <v>23</v>
      </c>
      <c r="O4279" t="s">
        <v>25</v>
      </c>
      <c r="P4279" t="s">
        <v>26</v>
      </c>
      <c r="Q4279" t="s">
        <v>50</v>
      </c>
      <c r="R4279">
        <v>87.8</v>
      </c>
      <c r="S4279">
        <v>3596.73</v>
      </c>
    </row>
    <row r="4280" spans="1:19">
      <c r="A4280" t="s">
        <v>9880</v>
      </c>
      <c r="B4280" s="2">
        <v>44901</v>
      </c>
      <c r="C4280" t="s">
        <v>33</v>
      </c>
      <c r="D4280">
        <v>35</v>
      </c>
      <c r="E4280" t="s">
        <v>23</v>
      </c>
      <c r="F4280">
        <v>1</v>
      </c>
      <c r="G4280">
        <v>4</v>
      </c>
      <c r="H4280" t="s">
        <v>3686</v>
      </c>
      <c r="I4280">
        <v>3149</v>
      </c>
      <c r="J4280">
        <v>2</v>
      </c>
      <c r="K4280">
        <v>32</v>
      </c>
      <c r="L4280" t="s">
        <v>15568</v>
      </c>
      <c r="M4280" t="s">
        <v>23</v>
      </c>
      <c r="N4280" t="s">
        <v>23</v>
      </c>
      <c r="O4280" t="s">
        <v>25</v>
      </c>
      <c r="P4280" t="s">
        <v>26</v>
      </c>
      <c r="Q4280" t="s">
        <v>27</v>
      </c>
      <c r="R4280">
        <v>98.85</v>
      </c>
      <c r="S4280">
        <v>3858.88</v>
      </c>
    </row>
    <row r="4281" spans="1:19">
      <c r="A4281" t="s">
        <v>9883</v>
      </c>
      <c r="B4281" s="2">
        <v>43702</v>
      </c>
      <c r="C4281" t="s">
        <v>22</v>
      </c>
      <c r="D4281">
        <v>49</v>
      </c>
      <c r="E4281" t="s">
        <v>23</v>
      </c>
      <c r="F4281">
        <v>3</v>
      </c>
      <c r="G4281">
        <v>4</v>
      </c>
      <c r="H4281" t="s">
        <v>3686</v>
      </c>
      <c r="I4281">
        <v>6378</v>
      </c>
      <c r="J4281">
        <v>6</v>
      </c>
      <c r="K4281">
        <v>72</v>
      </c>
      <c r="L4281" t="s">
        <v>316</v>
      </c>
      <c r="M4281" t="s">
        <v>23</v>
      </c>
      <c r="N4281" t="s">
        <v>23</v>
      </c>
      <c r="O4281" t="s">
        <v>25</v>
      </c>
      <c r="P4281" t="s">
        <v>164</v>
      </c>
      <c r="Q4281" t="s">
        <v>50</v>
      </c>
      <c r="R4281">
        <v>104.9</v>
      </c>
      <c r="S4281">
        <v>10052.49</v>
      </c>
    </row>
    <row r="4282" spans="1:19">
      <c r="A4282" t="s">
        <v>9885</v>
      </c>
      <c r="B4282" s="2">
        <v>44966</v>
      </c>
      <c r="C4282" t="s">
        <v>33</v>
      </c>
      <c r="D4282">
        <v>32</v>
      </c>
      <c r="E4282" t="s">
        <v>39</v>
      </c>
      <c r="F4282">
        <v>0</v>
      </c>
      <c r="G4282">
        <v>4</v>
      </c>
      <c r="H4282" t="s">
        <v>3686</v>
      </c>
      <c r="I4282">
        <v>5455</v>
      </c>
      <c r="J4282">
        <v>0</v>
      </c>
      <c r="K4282">
        <v>30</v>
      </c>
      <c r="L4282" t="s">
        <v>15568</v>
      </c>
      <c r="M4282" t="s">
        <v>39</v>
      </c>
      <c r="N4282" t="s">
        <v>23</v>
      </c>
      <c r="O4282" t="s">
        <v>56</v>
      </c>
      <c r="P4282" t="s">
        <v>202</v>
      </c>
      <c r="Q4282" t="s">
        <v>50</v>
      </c>
      <c r="R4282">
        <v>40.35</v>
      </c>
      <c r="S4282">
        <v>1187.05</v>
      </c>
    </row>
    <row r="4283" spans="1:19">
      <c r="A4283" t="s">
        <v>9887</v>
      </c>
      <c r="B4283" s="2">
        <v>45225</v>
      </c>
      <c r="C4283" t="s">
        <v>33</v>
      </c>
      <c r="D4283">
        <v>59</v>
      </c>
      <c r="E4283" t="s">
        <v>23</v>
      </c>
      <c r="F4283">
        <v>1</v>
      </c>
      <c r="G4283">
        <v>4</v>
      </c>
      <c r="H4283" t="s">
        <v>3686</v>
      </c>
      <c r="I4283">
        <v>3288</v>
      </c>
      <c r="J4283">
        <v>4</v>
      </c>
      <c r="K4283">
        <v>22</v>
      </c>
      <c r="L4283" t="s">
        <v>15568</v>
      </c>
      <c r="M4283" t="s">
        <v>39</v>
      </c>
      <c r="N4283" t="s">
        <v>23</v>
      </c>
      <c r="O4283" t="s">
        <v>49</v>
      </c>
      <c r="P4283" t="s">
        <v>26</v>
      </c>
      <c r="Q4283" t="s">
        <v>27</v>
      </c>
      <c r="R4283">
        <v>39.200000000000003</v>
      </c>
      <c r="S4283">
        <v>899.9</v>
      </c>
    </row>
    <row r="4284" spans="1:19">
      <c r="A4284" t="s">
        <v>9890</v>
      </c>
      <c r="B4284" s="2">
        <v>45846</v>
      </c>
      <c r="C4284" t="s">
        <v>33</v>
      </c>
      <c r="D4284">
        <v>38</v>
      </c>
      <c r="E4284" t="s">
        <v>39</v>
      </c>
      <c r="F4284">
        <v>0</v>
      </c>
      <c r="G4284">
        <v>4</v>
      </c>
      <c r="H4284" t="s">
        <v>3751</v>
      </c>
      <c r="I4284">
        <v>2742</v>
      </c>
      <c r="J4284">
        <v>0</v>
      </c>
      <c r="K4284">
        <v>1</v>
      </c>
      <c r="L4284" t="s">
        <v>15568</v>
      </c>
      <c r="M4284" t="s">
        <v>23</v>
      </c>
      <c r="N4284" t="s">
        <v>39</v>
      </c>
      <c r="P4284" t="s">
        <v>26</v>
      </c>
      <c r="Q4284" t="s">
        <v>50</v>
      </c>
      <c r="R4284">
        <v>19.399999999999999</v>
      </c>
      <c r="S4284">
        <v>43.37</v>
      </c>
    </row>
    <row r="4285" spans="1:19">
      <c r="A4285" t="s">
        <v>9892</v>
      </c>
      <c r="B4285" s="2">
        <v>43772</v>
      </c>
      <c r="C4285" t="s">
        <v>33</v>
      </c>
      <c r="D4285">
        <v>23</v>
      </c>
      <c r="E4285" t="s">
        <v>23</v>
      </c>
      <c r="F4285">
        <v>0</v>
      </c>
      <c r="G4285">
        <v>4</v>
      </c>
      <c r="H4285" t="s">
        <v>3686</v>
      </c>
      <c r="I4285">
        <v>5418</v>
      </c>
      <c r="J4285">
        <v>7</v>
      </c>
      <c r="K4285">
        <v>69</v>
      </c>
      <c r="L4285" t="s">
        <v>316</v>
      </c>
      <c r="M4285" t="s">
        <v>23</v>
      </c>
      <c r="N4285" t="s">
        <v>39</v>
      </c>
      <c r="P4285" t="s">
        <v>202</v>
      </c>
      <c r="Q4285" t="s">
        <v>27</v>
      </c>
      <c r="R4285">
        <v>26.3</v>
      </c>
      <c r="S4285">
        <v>3287.07</v>
      </c>
    </row>
    <row r="4286" spans="1:19">
      <c r="A4286" t="s">
        <v>9894</v>
      </c>
      <c r="B4286" s="2">
        <v>45791</v>
      </c>
      <c r="C4286" t="s">
        <v>33</v>
      </c>
      <c r="D4286">
        <v>53</v>
      </c>
      <c r="E4286" t="s">
        <v>39</v>
      </c>
      <c r="F4286">
        <v>0</v>
      </c>
      <c r="G4286">
        <v>4</v>
      </c>
      <c r="H4286" t="s">
        <v>3751</v>
      </c>
      <c r="I4286">
        <v>2650</v>
      </c>
      <c r="J4286">
        <v>0</v>
      </c>
      <c r="K4286">
        <v>3</v>
      </c>
      <c r="L4286" t="s">
        <v>15568</v>
      </c>
      <c r="M4286" t="s">
        <v>23</v>
      </c>
      <c r="N4286" t="s">
        <v>23</v>
      </c>
      <c r="O4286" t="s">
        <v>25</v>
      </c>
      <c r="P4286" t="s">
        <v>26</v>
      </c>
      <c r="Q4286" t="s">
        <v>27</v>
      </c>
      <c r="R4286">
        <v>76.099999999999994</v>
      </c>
      <c r="S4286">
        <v>300.64999999999998</v>
      </c>
    </row>
    <row r="4287" spans="1:19">
      <c r="A4287" t="s">
        <v>9896</v>
      </c>
      <c r="B4287" s="2">
        <v>45522</v>
      </c>
      <c r="C4287" t="s">
        <v>22</v>
      </c>
      <c r="D4287">
        <v>43</v>
      </c>
      <c r="E4287" t="s">
        <v>23</v>
      </c>
      <c r="F4287">
        <v>1</v>
      </c>
      <c r="G4287">
        <v>4</v>
      </c>
      <c r="H4287" t="s">
        <v>3686</v>
      </c>
      <c r="I4287">
        <v>4843</v>
      </c>
      <c r="J4287">
        <v>3</v>
      </c>
      <c r="K4287">
        <v>12</v>
      </c>
      <c r="L4287" t="s">
        <v>15568</v>
      </c>
      <c r="M4287" t="s">
        <v>23</v>
      </c>
      <c r="N4287" t="s">
        <v>39</v>
      </c>
      <c r="P4287" t="s">
        <v>164</v>
      </c>
      <c r="Q4287" t="s">
        <v>27</v>
      </c>
      <c r="R4287">
        <v>21.05</v>
      </c>
      <c r="S4287">
        <v>858.45</v>
      </c>
    </row>
    <row r="4288" spans="1:19">
      <c r="A4288" t="s">
        <v>9898</v>
      </c>
      <c r="B4288" s="2">
        <v>45418</v>
      </c>
      <c r="C4288" t="s">
        <v>33</v>
      </c>
      <c r="D4288">
        <v>23</v>
      </c>
      <c r="E4288" t="s">
        <v>39</v>
      </c>
      <c r="F4288">
        <v>0</v>
      </c>
      <c r="G4288">
        <v>4</v>
      </c>
      <c r="H4288" t="s">
        <v>3686</v>
      </c>
      <c r="I4288">
        <v>5473</v>
      </c>
      <c r="J4288">
        <v>0</v>
      </c>
      <c r="K4288">
        <v>15</v>
      </c>
      <c r="L4288" t="s">
        <v>15568</v>
      </c>
      <c r="M4288" t="s">
        <v>23</v>
      </c>
      <c r="N4288" t="s">
        <v>23</v>
      </c>
      <c r="O4288" t="s">
        <v>49</v>
      </c>
      <c r="P4288" t="s">
        <v>202</v>
      </c>
      <c r="Q4288" t="s">
        <v>50</v>
      </c>
      <c r="R4288">
        <v>56.15</v>
      </c>
      <c r="S4288">
        <v>995.07</v>
      </c>
    </row>
    <row r="4289" spans="1:19">
      <c r="A4289" t="s">
        <v>9900</v>
      </c>
      <c r="B4289" s="2">
        <v>45241</v>
      </c>
      <c r="C4289" t="s">
        <v>33</v>
      </c>
      <c r="D4289">
        <v>50</v>
      </c>
      <c r="E4289" t="s">
        <v>39</v>
      </c>
      <c r="F4289">
        <v>0</v>
      </c>
      <c r="G4289">
        <v>4</v>
      </c>
      <c r="H4289" t="s">
        <v>3686</v>
      </c>
      <c r="I4289">
        <v>2991</v>
      </c>
      <c r="J4289">
        <v>0</v>
      </c>
      <c r="K4289">
        <v>21</v>
      </c>
      <c r="L4289" t="s">
        <v>97</v>
      </c>
      <c r="M4289" t="s">
        <v>39</v>
      </c>
      <c r="N4289" t="s">
        <v>23</v>
      </c>
      <c r="O4289" t="s">
        <v>49</v>
      </c>
      <c r="P4289" t="s">
        <v>164</v>
      </c>
      <c r="Q4289" t="s">
        <v>50</v>
      </c>
      <c r="R4289">
        <v>35.1</v>
      </c>
      <c r="S4289">
        <v>770.4</v>
      </c>
    </row>
    <row r="4290" spans="1:19">
      <c r="A4290" t="s">
        <v>9902</v>
      </c>
      <c r="B4290" s="2">
        <v>45056</v>
      </c>
      <c r="C4290" t="s">
        <v>22</v>
      </c>
      <c r="D4290">
        <v>24</v>
      </c>
      <c r="E4290" t="s">
        <v>39</v>
      </c>
      <c r="F4290">
        <v>0</v>
      </c>
      <c r="G4290">
        <v>4</v>
      </c>
      <c r="H4290" t="s">
        <v>3686</v>
      </c>
      <c r="I4290">
        <v>5975</v>
      </c>
      <c r="J4290">
        <v>0</v>
      </c>
      <c r="K4290">
        <v>27</v>
      </c>
      <c r="L4290" t="s">
        <v>15568</v>
      </c>
      <c r="M4290" t="s">
        <v>23</v>
      </c>
      <c r="N4290" t="s">
        <v>39</v>
      </c>
      <c r="P4290" t="s">
        <v>26</v>
      </c>
      <c r="Q4290" t="s">
        <v>50</v>
      </c>
      <c r="R4290">
        <v>19.399999999999999</v>
      </c>
      <c r="S4290">
        <v>500.59</v>
      </c>
    </row>
    <row r="4291" spans="1:19">
      <c r="A4291" t="s">
        <v>9904</v>
      </c>
      <c r="B4291" s="2">
        <v>45352</v>
      </c>
      <c r="C4291" t="s">
        <v>33</v>
      </c>
      <c r="D4291">
        <v>28</v>
      </c>
      <c r="E4291" t="s">
        <v>39</v>
      </c>
      <c r="F4291">
        <v>0</v>
      </c>
      <c r="G4291">
        <v>4</v>
      </c>
      <c r="H4291" t="s">
        <v>3686</v>
      </c>
      <c r="I4291">
        <v>3754</v>
      </c>
      <c r="J4291">
        <v>0</v>
      </c>
      <c r="K4291">
        <v>17</v>
      </c>
      <c r="L4291" t="s">
        <v>97</v>
      </c>
      <c r="M4291" t="s">
        <v>23</v>
      </c>
      <c r="N4291" t="s">
        <v>23</v>
      </c>
      <c r="O4291" t="s">
        <v>25</v>
      </c>
      <c r="P4291" t="s">
        <v>202</v>
      </c>
      <c r="Q4291" t="s">
        <v>50</v>
      </c>
      <c r="R4291">
        <v>82.65</v>
      </c>
      <c r="S4291">
        <v>1488.07</v>
      </c>
    </row>
    <row r="4292" spans="1:19">
      <c r="A4292" t="s">
        <v>9906</v>
      </c>
      <c r="B4292" s="2">
        <v>43926</v>
      </c>
      <c r="C4292" t="s">
        <v>33</v>
      </c>
      <c r="D4292">
        <v>34</v>
      </c>
      <c r="E4292" t="s">
        <v>39</v>
      </c>
      <c r="F4292">
        <v>0</v>
      </c>
      <c r="G4292">
        <v>4</v>
      </c>
      <c r="H4292" t="s">
        <v>3686</v>
      </c>
      <c r="I4292">
        <v>5780</v>
      </c>
      <c r="J4292">
        <v>0</v>
      </c>
      <c r="K4292">
        <v>64</v>
      </c>
      <c r="L4292" t="s">
        <v>15568</v>
      </c>
      <c r="M4292" t="s">
        <v>23</v>
      </c>
      <c r="N4292" t="s">
        <v>23</v>
      </c>
      <c r="O4292" t="s">
        <v>25</v>
      </c>
      <c r="P4292" t="s">
        <v>164</v>
      </c>
      <c r="Q4292" t="s">
        <v>27</v>
      </c>
      <c r="R4292">
        <v>108.95</v>
      </c>
      <c r="S4292">
        <v>8574.34</v>
      </c>
    </row>
    <row r="4293" spans="1:19">
      <c r="A4293" t="s">
        <v>9908</v>
      </c>
      <c r="B4293" s="2">
        <v>43720</v>
      </c>
      <c r="C4293" t="s">
        <v>22</v>
      </c>
      <c r="D4293">
        <v>43</v>
      </c>
      <c r="E4293" t="s">
        <v>23</v>
      </c>
      <c r="F4293">
        <v>0</v>
      </c>
      <c r="G4293">
        <v>4</v>
      </c>
      <c r="H4293" t="s">
        <v>3686</v>
      </c>
      <c r="I4293">
        <v>4117</v>
      </c>
      <c r="J4293">
        <v>1</v>
      </c>
      <c r="K4293">
        <v>71</v>
      </c>
      <c r="L4293" t="s">
        <v>316</v>
      </c>
      <c r="M4293" t="s">
        <v>23</v>
      </c>
      <c r="N4293" t="s">
        <v>23</v>
      </c>
      <c r="O4293" t="s">
        <v>49</v>
      </c>
      <c r="P4293" t="s">
        <v>202</v>
      </c>
      <c r="Q4293" t="s">
        <v>50</v>
      </c>
      <c r="R4293">
        <v>66.849999999999994</v>
      </c>
      <c r="S4293">
        <v>5093.05</v>
      </c>
    </row>
    <row r="4294" spans="1:19">
      <c r="A4294" t="s">
        <v>9910</v>
      </c>
      <c r="B4294" s="2">
        <v>45085</v>
      </c>
      <c r="C4294" t="s">
        <v>33</v>
      </c>
      <c r="D4294">
        <v>79</v>
      </c>
      <c r="E4294" t="s">
        <v>39</v>
      </c>
      <c r="F4294">
        <v>0</v>
      </c>
      <c r="G4294">
        <v>4</v>
      </c>
      <c r="H4294" t="s">
        <v>3686</v>
      </c>
      <c r="I4294">
        <v>3080</v>
      </c>
      <c r="J4294">
        <v>0</v>
      </c>
      <c r="K4294">
        <v>26</v>
      </c>
      <c r="L4294" t="s">
        <v>15568</v>
      </c>
      <c r="M4294" t="s">
        <v>39</v>
      </c>
      <c r="N4294" t="s">
        <v>23</v>
      </c>
      <c r="O4294" t="s">
        <v>56</v>
      </c>
      <c r="P4294" t="s">
        <v>26</v>
      </c>
      <c r="Q4294" t="s">
        <v>50</v>
      </c>
      <c r="R4294">
        <v>44.45</v>
      </c>
      <c r="S4294">
        <v>1183.8</v>
      </c>
    </row>
    <row r="4295" spans="1:19">
      <c r="A4295" t="s">
        <v>9912</v>
      </c>
      <c r="B4295" s="2">
        <v>45507</v>
      </c>
      <c r="C4295" t="s">
        <v>33</v>
      </c>
      <c r="D4295">
        <v>76</v>
      </c>
      <c r="E4295" t="s">
        <v>39</v>
      </c>
      <c r="F4295">
        <v>0</v>
      </c>
      <c r="G4295">
        <v>4</v>
      </c>
      <c r="H4295" t="s">
        <v>3686</v>
      </c>
      <c r="I4295">
        <v>5706</v>
      </c>
      <c r="J4295">
        <v>0</v>
      </c>
      <c r="K4295">
        <v>12</v>
      </c>
      <c r="L4295" t="s">
        <v>97</v>
      </c>
      <c r="M4295" t="s">
        <v>23</v>
      </c>
      <c r="N4295" t="s">
        <v>23</v>
      </c>
      <c r="O4295" t="s">
        <v>49</v>
      </c>
      <c r="P4295" t="s">
        <v>26</v>
      </c>
      <c r="Q4295" t="s">
        <v>27</v>
      </c>
      <c r="R4295">
        <v>43.8</v>
      </c>
      <c r="S4295">
        <v>619.66999999999996</v>
      </c>
    </row>
    <row r="4296" spans="1:19">
      <c r="A4296" t="s">
        <v>9914</v>
      </c>
      <c r="B4296" s="2">
        <v>43928</v>
      </c>
      <c r="C4296" t="s">
        <v>22</v>
      </c>
      <c r="D4296">
        <v>50</v>
      </c>
      <c r="E4296" t="s">
        <v>23</v>
      </c>
      <c r="F4296">
        <v>0</v>
      </c>
      <c r="G4296">
        <v>4</v>
      </c>
      <c r="H4296" t="s">
        <v>3686</v>
      </c>
      <c r="I4296">
        <v>4222</v>
      </c>
      <c r="J4296">
        <v>4</v>
      </c>
      <c r="K4296">
        <v>64</v>
      </c>
      <c r="L4296" t="s">
        <v>15568</v>
      </c>
      <c r="M4296" t="s">
        <v>23</v>
      </c>
      <c r="N4296" t="s">
        <v>23</v>
      </c>
      <c r="O4296" t="s">
        <v>56</v>
      </c>
      <c r="P4296" t="s">
        <v>164</v>
      </c>
      <c r="Q4296" t="s">
        <v>27</v>
      </c>
      <c r="R4296">
        <v>76.099999999999994</v>
      </c>
      <c r="S4296">
        <v>5240.5600000000004</v>
      </c>
    </row>
    <row r="4297" spans="1:19">
      <c r="A4297" t="s">
        <v>9916</v>
      </c>
      <c r="B4297" s="2">
        <v>45761</v>
      </c>
      <c r="C4297" t="s">
        <v>33</v>
      </c>
      <c r="D4297">
        <v>46</v>
      </c>
      <c r="E4297" t="s">
        <v>23</v>
      </c>
      <c r="F4297">
        <v>2</v>
      </c>
      <c r="G4297">
        <v>4</v>
      </c>
      <c r="H4297" t="s">
        <v>3686</v>
      </c>
      <c r="I4297">
        <v>2951</v>
      </c>
      <c r="J4297">
        <v>1</v>
      </c>
      <c r="K4297">
        <v>4</v>
      </c>
      <c r="L4297" t="s">
        <v>15568</v>
      </c>
      <c r="M4297" t="s">
        <v>23</v>
      </c>
      <c r="N4297" t="s">
        <v>39</v>
      </c>
      <c r="P4297" t="s">
        <v>26</v>
      </c>
      <c r="Q4297" t="s">
        <v>27</v>
      </c>
      <c r="R4297">
        <v>19.95</v>
      </c>
      <c r="S4297">
        <v>197.1</v>
      </c>
    </row>
    <row r="4298" spans="1:19">
      <c r="A4298" t="s">
        <v>9918</v>
      </c>
      <c r="B4298" s="2">
        <v>43815</v>
      </c>
      <c r="C4298" t="s">
        <v>22</v>
      </c>
      <c r="D4298">
        <v>54</v>
      </c>
      <c r="E4298" t="s">
        <v>23</v>
      </c>
      <c r="F4298">
        <v>1</v>
      </c>
      <c r="G4298">
        <v>4</v>
      </c>
      <c r="H4298" t="s">
        <v>3686</v>
      </c>
      <c r="I4298">
        <v>5434</v>
      </c>
      <c r="J4298">
        <v>10</v>
      </c>
      <c r="K4298">
        <v>68</v>
      </c>
      <c r="L4298" t="s">
        <v>15568</v>
      </c>
      <c r="M4298" t="s">
        <v>23</v>
      </c>
      <c r="N4298" t="s">
        <v>39</v>
      </c>
      <c r="P4298" t="s">
        <v>164</v>
      </c>
      <c r="Q4298" t="s">
        <v>84</v>
      </c>
      <c r="R4298">
        <v>25.75</v>
      </c>
      <c r="S4298">
        <v>3510.59</v>
      </c>
    </row>
    <row r="4299" spans="1:19">
      <c r="A4299" t="s">
        <v>9920</v>
      </c>
      <c r="B4299" s="2">
        <v>45864</v>
      </c>
      <c r="C4299" t="s">
        <v>22</v>
      </c>
      <c r="D4299">
        <v>47</v>
      </c>
      <c r="E4299" t="s">
        <v>39</v>
      </c>
      <c r="F4299">
        <v>0</v>
      </c>
      <c r="G4299">
        <v>4</v>
      </c>
      <c r="H4299" t="s">
        <v>3751</v>
      </c>
      <c r="I4299">
        <v>3358</v>
      </c>
      <c r="J4299">
        <v>0</v>
      </c>
      <c r="K4299">
        <v>1</v>
      </c>
      <c r="L4299" t="s">
        <v>15568</v>
      </c>
      <c r="M4299" t="s">
        <v>23</v>
      </c>
      <c r="N4299" t="s">
        <v>23</v>
      </c>
      <c r="O4299" t="s">
        <v>25</v>
      </c>
      <c r="P4299" t="s">
        <v>26</v>
      </c>
      <c r="Q4299" t="s">
        <v>27</v>
      </c>
      <c r="R4299">
        <v>69.900000000000006</v>
      </c>
      <c r="S4299">
        <v>89.26</v>
      </c>
    </row>
    <row r="4300" spans="1:19">
      <c r="A4300" t="s">
        <v>9922</v>
      </c>
      <c r="B4300" s="2">
        <v>45011</v>
      </c>
      <c r="C4300" t="s">
        <v>22</v>
      </c>
      <c r="D4300">
        <v>30</v>
      </c>
      <c r="E4300" t="s">
        <v>39</v>
      </c>
      <c r="F4300">
        <v>3</v>
      </c>
      <c r="G4300">
        <v>4</v>
      </c>
      <c r="H4300" t="s">
        <v>3686</v>
      </c>
      <c r="I4300">
        <v>2941</v>
      </c>
      <c r="J4300">
        <v>0</v>
      </c>
      <c r="K4300">
        <v>29</v>
      </c>
      <c r="L4300" t="s">
        <v>40</v>
      </c>
      <c r="M4300" t="s">
        <v>23</v>
      </c>
      <c r="N4300" t="s">
        <v>39</v>
      </c>
      <c r="P4300" t="s">
        <v>202</v>
      </c>
      <c r="Q4300" t="s">
        <v>84</v>
      </c>
      <c r="R4300">
        <v>19.850000000000001</v>
      </c>
      <c r="S4300">
        <v>593.04999999999995</v>
      </c>
    </row>
    <row r="4301" spans="1:19">
      <c r="A4301" t="s">
        <v>9924</v>
      </c>
      <c r="B4301" s="2">
        <v>45827</v>
      </c>
      <c r="C4301" t="s">
        <v>22</v>
      </c>
      <c r="D4301">
        <v>36</v>
      </c>
      <c r="E4301" t="s">
        <v>39</v>
      </c>
      <c r="F4301">
        <v>0</v>
      </c>
      <c r="G4301">
        <v>4</v>
      </c>
      <c r="H4301" t="s">
        <v>3751</v>
      </c>
      <c r="I4301">
        <v>4370</v>
      </c>
      <c r="J4301">
        <v>0</v>
      </c>
      <c r="K4301">
        <v>2</v>
      </c>
      <c r="L4301" t="s">
        <v>15568</v>
      </c>
      <c r="M4301" t="s">
        <v>23</v>
      </c>
      <c r="N4301" t="s">
        <v>23</v>
      </c>
      <c r="O4301" t="s">
        <v>49</v>
      </c>
      <c r="P4301" t="s">
        <v>26</v>
      </c>
      <c r="Q4301" t="s">
        <v>27</v>
      </c>
      <c r="R4301">
        <v>44.9</v>
      </c>
      <c r="S4301">
        <v>121.21</v>
      </c>
    </row>
    <row r="4302" spans="1:19">
      <c r="A4302" t="s">
        <v>9926</v>
      </c>
      <c r="B4302" s="2">
        <v>45219</v>
      </c>
      <c r="C4302" t="s">
        <v>22</v>
      </c>
      <c r="D4302">
        <v>46</v>
      </c>
      <c r="E4302" t="s">
        <v>39</v>
      </c>
      <c r="F4302">
        <v>0</v>
      </c>
      <c r="G4302">
        <v>4</v>
      </c>
      <c r="H4302" t="s">
        <v>3686</v>
      </c>
      <c r="I4302">
        <v>4093</v>
      </c>
      <c r="J4302">
        <v>0</v>
      </c>
      <c r="K4302">
        <v>22</v>
      </c>
      <c r="L4302" t="s">
        <v>15568</v>
      </c>
      <c r="M4302" t="s">
        <v>23</v>
      </c>
      <c r="N4302" t="s">
        <v>23</v>
      </c>
      <c r="O4302" t="s">
        <v>25</v>
      </c>
      <c r="P4302" t="s">
        <v>26</v>
      </c>
      <c r="Q4302" t="s">
        <v>50</v>
      </c>
      <c r="R4302">
        <v>93.2</v>
      </c>
      <c r="S4302">
        <v>3180.3</v>
      </c>
    </row>
    <row r="4303" spans="1:19">
      <c r="A4303" t="s">
        <v>9928</v>
      </c>
      <c r="B4303" s="2">
        <v>45022</v>
      </c>
      <c r="C4303" t="s">
        <v>22</v>
      </c>
      <c r="D4303">
        <v>54</v>
      </c>
      <c r="E4303" t="s">
        <v>23</v>
      </c>
      <c r="F4303">
        <v>3</v>
      </c>
      <c r="G4303">
        <v>4</v>
      </c>
      <c r="H4303" t="s">
        <v>3686</v>
      </c>
      <c r="I4303">
        <v>5116</v>
      </c>
      <c r="J4303">
        <v>1</v>
      </c>
      <c r="K4303">
        <v>28</v>
      </c>
      <c r="L4303" t="s">
        <v>15568</v>
      </c>
      <c r="M4303" t="s">
        <v>23</v>
      </c>
      <c r="N4303" t="s">
        <v>23</v>
      </c>
      <c r="O4303" t="s">
        <v>25</v>
      </c>
      <c r="P4303" t="s">
        <v>202</v>
      </c>
      <c r="Q4303" t="s">
        <v>27</v>
      </c>
      <c r="R4303">
        <v>92.2</v>
      </c>
      <c r="S4303">
        <v>2937.47</v>
      </c>
    </row>
    <row r="4304" spans="1:19">
      <c r="A4304" t="s">
        <v>9930</v>
      </c>
      <c r="B4304" s="2">
        <v>43847</v>
      </c>
      <c r="C4304" t="s">
        <v>22</v>
      </c>
      <c r="D4304">
        <v>56</v>
      </c>
      <c r="E4304" t="s">
        <v>23</v>
      </c>
      <c r="F4304">
        <v>0</v>
      </c>
      <c r="G4304">
        <v>4</v>
      </c>
      <c r="H4304" t="s">
        <v>3686</v>
      </c>
      <c r="I4304">
        <v>5416</v>
      </c>
      <c r="J4304">
        <v>1</v>
      </c>
      <c r="K4304">
        <v>67</v>
      </c>
      <c r="L4304" t="s">
        <v>15568</v>
      </c>
      <c r="M4304" t="s">
        <v>23</v>
      </c>
      <c r="N4304" t="s">
        <v>23</v>
      </c>
      <c r="O4304" t="s">
        <v>25</v>
      </c>
      <c r="P4304" t="s">
        <v>202</v>
      </c>
      <c r="Q4304" t="s">
        <v>50</v>
      </c>
      <c r="R4304">
        <v>109.9</v>
      </c>
      <c r="S4304">
        <v>8882.11</v>
      </c>
    </row>
    <row r="4305" spans="1:19">
      <c r="A4305" t="s">
        <v>9932</v>
      </c>
      <c r="B4305" s="2">
        <v>44552</v>
      </c>
      <c r="C4305" t="s">
        <v>22</v>
      </c>
      <c r="D4305">
        <v>50</v>
      </c>
      <c r="E4305" t="s">
        <v>39</v>
      </c>
      <c r="F4305">
        <v>0</v>
      </c>
      <c r="G4305">
        <v>4</v>
      </c>
      <c r="H4305" t="s">
        <v>3686</v>
      </c>
      <c r="I4305">
        <v>2827</v>
      </c>
      <c r="J4305">
        <v>0</v>
      </c>
      <c r="K4305">
        <v>44</v>
      </c>
      <c r="L4305" t="s">
        <v>142</v>
      </c>
      <c r="M4305" t="s">
        <v>23</v>
      </c>
      <c r="N4305" t="s">
        <v>23</v>
      </c>
      <c r="O4305" t="s">
        <v>25</v>
      </c>
      <c r="P4305" t="s">
        <v>26</v>
      </c>
      <c r="Q4305" t="s">
        <v>27</v>
      </c>
      <c r="R4305">
        <v>111.5</v>
      </c>
      <c r="S4305">
        <v>6870.95</v>
      </c>
    </row>
    <row r="4306" spans="1:19">
      <c r="A4306" t="s">
        <v>9935</v>
      </c>
      <c r="B4306" s="2">
        <v>43923</v>
      </c>
      <c r="C4306" t="s">
        <v>33</v>
      </c>
      <c r="D4306">
        <v>37</v>
      </c>
      <c r="E4306" t="s">
        <v>23</v>
      </c>
      <c r="F4306">
        <v>0</v>
      </c>
      <c r="G4306">
        <v>4</v>
      </c>
      <c r="H4306" t="s">
        <v>3686</v>
      </c>
      <c r="I4306">
        <v>5038</v>
      </c>
      <c r="J4306">
        <v>7</v>
      </c>
      <c r="K4306">
        <v>64</v>
      </c>
      <c r="L4306" t="s">
        <v>142</v>
      </c>
      <c r="M4306" t="s">
        <v>23</v>
      </c>
      <c r="N4306" t="s">
        <v>23</v>
      </c>
      <c r="O4306" t="s">
        <v>25</v>
      </c>
      <c r="P4306" t="s">
        <v>164</v>
      </c>
      <c r="Q4306" t="s">
        <v>50</v>
      </c>
      <c r="R4306">
        <v>94.6</v>
      </c>
      <c r="S4306">
        <v>6029.98</v>
      </c>
    </row>
    <row r="4307" spans="1:19">
      <c r="A4307" t="s">
        <v>9937</v>
      </c>
      <c r="B4307" s="2">
        <v>43702</v>
      </c>
      <c r="C4307" t="s">
        <v>22</v>
      </c>
      <c r="D4307">
        <v>36</v>
      </c>
      <c r="E4307" t="s">
        <v>23</v>
      </c>
      <c r="F4307">
        <v>0</v>
      </c>
      <c r="G4307">
        <v>4</v>
      </c>
      <c r="H4307" t="s">
        <v>3686</v>
      </c>
      <c r="I4307">
        <v>5398</v>
      </c>
      <c r="J4307">
        <v>4</v>
      </c>
      <c r="K4307">
        <v>72</v>
      </c>
      <c r="L4307" t="s">
        <v>316</v>
      </c>
      <c r="M4307" t="s">
        <v>23</v>
      </c>
      <c r="N4307" t="s">
        <v>23</v>
      </c>
      <c r="O4307" t="s">
        <v>25</v>
      </c>
      <c r="P4307" t="s">
        <v>164</v>
      </c>
      <c r="Q4307" t="s">
        <v>27</v>
      </c>
      <c r="R4307">
        <v>115.15</v>
      </c>
      <c r="S4307">
        <v>10920.57</v>
      </c>
    </row>
    <row r="4308" spans="1:19">
      <c r="A4308" t="s">
        <v>9939</v>
      </c>
      <c r="B4308" s="2">
        <v>45124</v>
      </c>
      <c r="C4308" t="s">
        <v>22</v>
      </c>
      <c r="D4308">
        <v>48</v>
      </c>
      <c r="E4308" t="s">
        <v>39</v>
      </c>
      <c r="F4308">
        <v>0</v>
      </c>
      <c r="G4308">
        <v>4</v>
      </c>
      <c r="H4308" t="s">
        <v>3686</v>
      </c>
      <c r="I4308">
        <v>3080</v>
      </c>
      <c r="J4308">
        <v>0</v>
      </c>
      <c r="K4308">
        <v>25</v>
      </c>
      <c r="L4308" t="s">
        <v>40</v>
      </c>
      <c r="M4308" t="s">
        <v>23</v>
      </c>
      <c r="N4308" t="s">
        <v>23</v>
      </c>
      <c r="O4308" t="s">
        <v>25</v>
      </c>
      <c r="P4308" t="s">
        <v>26</v>
      </c>
      <c r="Q4308" t="s">
        <v>27</v>
      </c>
      <c r="R4308">
        <v>69.75</v>
      </c>
      <c r="S4308">
        <v>2832.1</v>
      </c>
    </row>
    <row r="4309" spans="1:19">
      <c r="A4309" t="s">
        <v>9941</v>
      </c>
      <c r="B4309" s="2">
        <v>44076</v>
      </c>
      <c r="C4309" t="s">
        <v>33</v>
      </c>
      <c r="D4309">
        <v>45</v>
      </c>
      <c r="E4309" t="s">
        <v>39</v>
      </c>
      <c r="F4309">
        <v>0</v>
      </c>
      <c r="G4309">
        <v>4</v>
      </c>
      <c r="H4309" t="s">
        <v>3686</v>
      </c>
      <c r="I4309">
        <v>6196</v>
      </c>
      <c r="J4309">
        <v>0</v>
      </c>
      <c r="K4309">
        <v>59</v>
      </c>
      <c r="L4309" t="s">
        <v>142</v>
      </c>
      <c r="M4309" t="s">
        <v>23</v>
      </c>
      <c r="N4309" t="s">
        <v>39</v>
      </c>
      <c r="P4309" t="s">
        <v>164</v>
      </c>
      <c r="Q4309" t="s">
        <v>27</v>
      </c>
      <c r="R4309">
        <v>24.45</v>
      </c>
      <c r="S4309">
        <v>3925.67</v>
      </c>
    </row>
    <row r="4310" spans="1:19">
      <c r="A4310" t="s">
        <v>9943</v>
      </c>
      <c r="B4310" s="2">
        <v>43842</v>
      </c>
      <c r="C4310" t="s">
        <v>33</v>
      </c>
      <c r="D4310">
        <v>29</v>
      </c>
      <c r="E4310" t="s">
        <v>23</v>
      </c>
      <c r="F4310">
        <v>0</v>
      </c>
      <c r="G4310">
        <v>4</v>
      </c>
      <c r="H4310" t="s">
        <v>3686</v>
      </c>
      <c r="I4310">
        <v>4994</v>
      </c>
      <c r="J4310">
        <v>4</v>
      </c>
      <c r="K4310">
        <v>67</v>
      </c>
      <c r="L4310" t="s">
        <v>15568</v>
      </c>
      <c r="M4310" t="s">
        <v>23</v>
      </c>
      <c r="N4310" t="s">
        <v>39</v>
      </c>
      <c r="P4310" t="s">
        <v>164</v>
      </c>
      <c r="Q4310" t="s">
        <v>50</v>
      </c>
      <c r="R4310">
        <v>19.649999999999999</v>
      </c>
      <c r="S4310">
        <v>3546.87</v>
      </c>
    </row>
    <row r="4311" spans="1:19">
      <c r="A4311" t="s">
        <v>9945</v>
      </c>
      <c r="B4311" s="2">
        <v>45667</v>
      </c>
      <c r="C4311" t="s">
        <v>22</v>
      </c>
      <c r="D4311">
        <v>42</v>
      </c>
      <c r="E4311" t="s">
        <v>39</v>
      </c>
      <c r="F4311">
        <v>0</v>
      </c>
      <c r="G4311">
        <v>4</v>
      </c>
      <c r="H4311" t="s">
        <v>3686</v>
      </c>
      <c r="I4311">
        <v>4665</v>
      </c>
      <c r="J4311">
        <v>0</v>
      </c>
      <c r="K4311">
        <v>7</v>
      </c>
      <c r="L4311" t="s">
        <v>48</v>
      </c>
      <c r="M4311" t="s">
        <v>39</v>
      </c>
      <c r="N4311" t="s">
        <v>23</v>
      </c>
      <c r="O4311" t="s">
        <v>56</v>
      </c>
      <c r="P4311" t="s">
        <v>202</v>
      </c>
      <c r="Q4311" t="s">
        <v>50</v>
      </c>
      <c r="R4311">
        <v>24.35</v>
      </c>
      <c r="S4311">
        <v>150.85</v>
      </c>
    </row>
    <row r="4312" spans="1:19">
      <c r="A4312" t="s">
        <v>9947</v>
      </c>
      <c r="B4312" s="2">
        <v>45269</v>
      </c>
      <c r="C4312" t="s">
        <v>22</v>
      </c>
      <c r="D4312">
        <v>64</v>
      </c>
      <c r="E4312" t="s">
        <v>23</v>
      </c>
      <c r="F4312">
        <v>3</v>
      </c>
      <c r="G4312">
        <v>4</v>
      </c>
      <c r="H4312" t="s">
        <v>3686</v>
      </c>
      <c r="I4312">
        <v>3222</v>
      </c>
      <c r="J4312">
        <v>7</v>
      </c>
      <c r="K4312">
        <v>20</v>
      </c>
      <c r="L4312" t="s">
        <v>97</v>
      </c>
      <c r="M4312" t="s">
        <v>23</v>
      </c>
      <c r="N4312" t="s">
        <v>23</v>
      </c>
      <c r="O4312" t="s">
        <v>25</v>
      </c>
      <c r="P4312" t="s">
        <v>26</v>
      </c>
      <c r="Q4312" t="s">
        <v>50</v>
      </c>
      <c r="R4312">
        <v>96.8</v>
      </c>
      <c r="S4312">
        <v>2667.9</v>
      </c>
    </row>
    <row r="4313" spans="1:19">
      <c r="A4313" t="s">
        <v>9949</v>
      </c>
      <c r="B4313" s="2">
        <v>43792</v>
      </c>
      <c r="C4313" t="s">
        <v>33</v>
      </c>
      <c r="D4313">
        <v>22</v>
      </c>
      <c r="E4313" t="s">
        <v>23</v>
      </c>
      <c r="F4313">
        <v>0</v>
      </c>
      <c r="G4313">
        <v>4</v>
      </c>
      <c r="H4313" t="s">
        <v>3686</v>
      </c>
      <c r="I4313">
        <v>4328</v>
      </c>
      <c r="J4313">
        <v>9</v>
      </c>
      <c r="K4313">
        <v>69</v>
      </c>
      <c r="L4313" t="s">
        <v>316</v>
      </c>
      <c r="M4313" t="s">
        <v>23</v>
      </c>
      <c r="N4313" t="s">
        <v>23</v>
      </c>
      <c r="O4313" t="s">
        <v>25</v>
      </c>
      <c r="P4313" t="s">
        <v>202</v>
      </c>
      <c r="Q4313" t="s">
        <v>50</v>
      </c>
      <c r="R4313">
        <v>106.4</v>
      </c>
      <c r="S4313">
        <v>8916.0400000000009</v>
      </c>
    </row>
    <row r="4314" spans="1:19">
      <c r="A4314" t="s">
        <v>9951</v>
      </c>
      <c r="B4314" s="2">
        <v>44423</v>
      </c>
      <c r="C4314" t="s">
        <v>33</v>
      </c>
      <c r="D4314">
        <v>23</v>
      </c>
      <c r="E4314" t="s">
        <v>23</v>
      </c>
      <c r="F4314">
        <v>3</v>
      </c>
      <c r="G4314">
        <v>4</v>
      </c>
      <c r="H4314" t="s">
        <v>3686</v>
      </c>
      <c r="I4314">
        <v>5701</v>
      </c>
      <c r="J4314">
        <v>5</v>
      </c>
      <c r="K4314">
        <v>48</v>
      </c>
      <c r="L4314" t="s">
        <v>15568</v>
      </c>
      <c r="M4314" t="s">
        <v>39</v>
      </c>
      <c r="N4314" t="s">
        <v>23</v>
      </c>
      <c r="O4314" t="s">
        <v>49</v>
      </c>
      <c r="P4314" t="s">
        <v>164</v>
      </c>
      <c r="Q4314" t="s">
        <v>50</v>
      </c>
      <c r="R4314">
        <v>39.4</v>
      </c>
      <c r="S4314">
        <v>2108.65</v>
      </c>
    </row>
    <row r="4315" spans="1:19">
      <c r="A4315" t="s">
        <v>9953</v>
      </c>
      <c r="B4315" s="2">
        <v>44024</v>
      </c>
      <c r="C4315" t="s">
        <v>33</v>
      </c>
      <c r="D4315">
        <v>32</v>
      </c>
      <c r="E4315" t="s">
        <v>39</v>
      </c>
      <c r="F4315">
        <v>0</v>
      </c>
      <c r="G4315">
        <v>4</v>
      </c>
      <c r="H4315" t="s">
        <v>3686</v>
      </c>
      <c r="I4315">
        <v>4559</v>
      </c>
      <c r="J4315">
        <v>0</v>
      </c>
      <c r="K4315">
        <v>61</v>
      </c>
      <c r="L4315" t="s">
        <v>142</v>
      </c>
      <c r="M4315" t="s">
        <v>23</v>
      </c>
      <c r="N4315" t="s">
        <v>39</v>
      </c>
      <c r="P4315" t="s">
        <v>202</v>
      </c>
      <c r="Q4315" t="s">
        <v>27</v>
      </c>
      <c r="R4315">
        <v>19.45</v>
      </c>
      <c r="S4315">
        <v>2916.86</v>
      </c>
    </row>
    <row r="4316" spans="1:19">
      <c r="A4316" t="s">
        <v>9955</v>
      </c>
      <c r="B4316" s="2">
        <v>44859</v>
      </c>
      <c r="C4316" t="s">
        <v>33</v>
      </c>
      <c r="D4316">
        <v>59</v>
      </c>
      <c r="E4316" t="s">
        <v>39</v>
      </c>
      <c r="F4316">
        <v>0</v>
      </c>
      <c r="G4316">
        <v>4</v>
      </c>
      <c r="H4316" t="s">
        <v>3686</v>
      </c>
      <c r="I4316">
        <v>3570</v>
      </c>
      <c r="J4316">
        <v>0</v>
      </c>
      <c r="K4316">
        <v>34</v>
      </c>
      <c r="L4316" t="s">
        <v>40</v>
      </c>
      <c r="M4316" t="s">
        <v>23</v>
      </c>
      <c r="N4316" t="s">
        <v>23</v>
      </c>
      <c r="O4316" t="s">
        <v>49</v>
      </c>
      <c r="P4316" t="s">
        <v>202</v>
      </c>
      <c r="Q4316" t="s">
        <v>27</v>
      </c>
      <c r="R4316">
        <v>79.95</v>
      </c>
      <c r="S4316">
        <v>2908.18</v>
      </c>
    </row>
    <row r="4317" spans="1:19">
      <c r="A4317" t="s">
        <v>9957</v>
      </c>
      <c r="B4317" s="2">
        <v>45622</v>
      </c>
      <c r="C4317" t="s">
        <v>33</v>
      </c>
      <c r="D4317">
        <v>29</v>
      </c>
      <c r="E4317" t="s">
        <v>23</v>
      </c>
      <c r="F4317">
        <v>0</v>
      </c>
      <c r="G4317">
        <v>4</v>
      </c>
      <c r="H4317" t="s">
        <v>3686</v>
      </c>
      <c r="I4317">
        <v>4623</v>
      </c>
      <c r="J4317">
        <v>4</v>
      </c>
      <c r="K4317">
        <v>9</v>
      </c>
      <c r="L4317" t="s">
        <v>15568</v>
      </c>
      <c r="M4317" t="s">
        <v>23</v>
      </c>
      <c r="N4317" t="s">
        <v>23</v>
      </c>
      <c r="O4317" t="s">
        <v>56</v>
      </c>
      <c r="P4317" t="s">
        <v>26</v>
      </c>
      <c r="Q4317" t="s">
        <v>50</v>
      </c>
      <c r="R4317">
        <v>50.85</v>
      </c>
      <c r="S4317">
        <v>579.91</v>
      </c>
    </row>
    <row r="4318" spans="1:19">
      <c r="A4318" t="s">
        <v>9959</v>
      </c>
      <c r="B4318" s="2">
        <v>44635</v>
      </c>
      <c r="C4318" t="s">
        <v>22</v>
      </c>
      <c r="D4318">
        <v>24</v>
      </c>
      <c r="E4318" t="s">
        <v>39</v>
      </c>
      <c r="F4318">
        <v>0</v>
      </c>
      <c r="G4318">
        <v>4</v>
      </c>
      <c r="H4318" t="s">
        <v>3686</v>
      </c>
      <c r="I4318">
        <v>5590</v>
      </c>
      <c r="J4318">
        <v>0</v>
      </c>
      <c r="K4318">
        <v>41</v>
      </c>
      <c r="L4318" t="s">
        <v>15568</v>
      </c>
      <c r="M4318" t="s">
        <v>23</v>
      </c>
      <c r="N4318" t="s">
        <v>23</v>
      </c>
      <c r="O4318" t="s">
        <v>56</v>
      </c>
      <c r="P4318" t="s">
        <v>26</v>
      </c>
      <c r="Q4318" t="s">
        <v>27</v>
      </c>
      <c r="R4318">
        <v>55.7</v>
      </c>
      <c r="S4318">
        <v>2508.15</v>
      </c>
    </row>
    <row r="4319" spans="1:19">
      <c r="A4319" t="s">
        <v>9961</v>
      </c>
      <c r="B4319" s="2">
        <v>45103</v>
      </c>
      <c r="C4319" t="s">
        <v>22</v>
      </c>
      <c r="D4319">
        <v>40</v>
      </c>
      <c r="E4319" t="s">
        <v>39</v>
      </c>
      <c r="F4319">
        <v>0</v>
      </c>
      <c r="G4319">
        <v>4</v>
      </c>
      <c r="H4319" t="s">
        <v>3686</v>
      </c>
      <c r="I4319">
        <v>3722</v>
      </c>
      <c r="J4319">
        <v>0</v>
      </c>
      <c r="K4319">
        <v>26</v>
      </c>
      <c r="L4319" t="s">
        <v>40</v>
      </c>
      <c r="M4319" t="s">
        <v>23</v>
      </c>
      <c r="N4319" t="s">
        <v>39</v>
      </c>
      <c r="P4319" t="s">
        <v>202</v>
      </c>
      <c r="Q4319" t="s">
        <v>27</v>
      </c>
      <c r="R4319">
        <v>19.600000000000001</v>
      </c>
      <c r="S4319">
        <v>1430.8</v>
      </c>
    </row>
    <row r="4320" spans="1:19">
      <c r="A4320" t="s">
        <v>9963</v>
      </c>
      <c r="B4320" s="2">
        <v>43702</v>
      </c>
      <c r="C4320" t="s">
        <v>33</v>
      </c>
      <c r="D4320">
        <v>19</v>
      </c>
      <c r="E4320" t="s">
        <v>23</v>
      </c>
      <c r="F4320">
        <v>3</v>
      </c>
      <c r="G4320">
        <v>4</v>
      </c>
      <c r="H4320" t="s">
        <v>3686</v>
      </c>
      <c r="I4320">
        <v>5897</v>
      </c>
      <c r="J4320">
        <v>8</v>
      </c>
      <c r="K4320">
        <v>72</v>
      </c>
      <c r="L4320" t="s">
        <v>15568</v>
      </c>
      <c r="M4320" t="s">
        <v>23</v>
      </c>
      <c r="N4320" t="s">
        <v>39</v>
      </c>
      <c r="P4320" t="s">
        <v>164</v>
      </c>
      <c r="Q4320" t="s">
        <v>50</v>
      </c>
      <c r="R4320">
        <v>24.25</v>
      </c>
      <c r="S4320">
        <v>5161.9399999999996</v>
      </c>
    </row>
    <row r="4321" spans="1:19">
      <c r="A4321" t="s">
        <v>9965</v>
      </c>
      <c r="B4321" s="2">
        <v>44758</v>
      </c>
      <c r="C4321" t="s">
        <v>22</v>
      </c>
      <c r="D4321">
        <v>40</v>
      </c>
      <c r="E4321" t="s">
        <v>39</v>
      </c>
      <c r="F4321">
        <v>0</v>
      </c>
      <c r="G4321">
        <v>4</v>
      </c>
      <c r="H4321" t="s">
        <v>3686</v>
      </c>
      <c r="I4321">
        <v>2546</v>
      </c>
      <c r="J4321">
        <v>0</v>
      </c>
      <c r="K4321">
        <v>37</v>
      </c>
      <c r="L4321" t="s">
        <v>15568</v>
      </c>
      <c r="M4321" t="s">
        <v>23</v>
      </c>
      <c r="N4321" t="s">
        <v>23</v>
      </c>
      <c r="O4321" t="s">
        <v>49</v>
      </c>
      <c r="P4321" t="s">
        <v>202</v>
      </c>
      <c r="Q4321" t="s">
        <v>27</v>
      </c>
      <c r="R4321">
        <v>90.6</v>
      </c>
      <c r="S4321">
        <v>4996.93</v>
      </c>
    </row>
    <row r="4322" spans="1:19">
      <c r="A4322" t="s">
        <v>9967</v>
      </c>
      <c r="B4322" s="2">
        <v>44441</v>
      </c>
      <c r="C4322" t="s">
        <v>33</v>
      </c>
      <c r="D4322">
        <v>64</v>
      </c>
      <c r="E4322" t="s">
        <v>39</v>
      </c>
      <c r="F4322">
        <v>0</v>
      </c>
      <c r="G4322">
        <v>4</v>
      </c>
      <c r="H4322" t="s">
        <v>3686</v>
      </c>
      <c r="I4322">
        <v>4670</v>
      </c>
      <c r="J4322">
        <v>0</v>
      </c>
      <c r="K4322">
        <v>47</v>
      </c>
      <c r="L4322" t="s">
        <v>142</v>
      </c>
      <c r="M4322" t="s">
        <v>39</v>
      </c>
      <c r="N4322" t="s">
        <v>23</v>
      </c>
      <c r="O4322" t="s">
        <v>49</v>
      </c>
      <c r="P4322" t="s">
        <v>202</v>
      </c>
      <c r="Q4322" t="s">
        <v>50</v>
      </c>
      <c r="R4322">
        <v>39.65</v>
      </c>
      <c r="S4322">
        <v>1798.65</v>
      </c>
    </row>
    <row r="4323" spans="1:19">
      <c r="A4323" t="s">
        <v>9969</v>
      </c>
      <c r="B4323" s="2">
        <v>43763</v>
      </c>
      <c r="C4323" t="s">
        <v>33</v>
      </c>
      <c r="D4323">
        <v>42</v>
      </c>
      <c r="E4323" t="s">
        <v>23</v>
      </c>
      <c r="F4323">
        <v>0</v>
      </c>
      <c r="G4323">
        <v>4</v>
      </c>
      <c r="H4323" t="s">
        <v>3686</v>
      </c>
      <c r="I4323">
        <v>5004</v>
      </c>
      <c r="J4323">
        <v>3</v>
      </c>
      <c r="K4323">
        <v>70</v>
      </c>
      <c r="L4323" t="s">
        <v>316</v>
      </c>
      <c r="M4323" t="s">
        <v>23</v>
      </c>
      <c r="N4323" t="s">
        <v>23</v>
      </c>
      <c r="O4323" t="s">
        <v>25</v>
      </c>
      <c r="P4323" t="s">
        <v>164</v>
      </c>
      <c r="Q4323" t="s">
        <v>27</v>
      </c>
      <c r="R4323">
        <v>104.45</v>
      </c>
      <c r="S4323">
        <v>10103.15</v>
      </c>
    </row>
    <row r="4324" spans="1:19">
      <c r="A4324" t="s">
        <v>9971</v>
      </c>
      <c r="B4324" s="2">
        <v>44544</v>
      </c>
      <c r="C4324" t="s">
        <v>33</v>
      </c>
      <c r="D4324">
        <v>42</v>
      </c>
      <c r="E4324" t="s">
        <v>39</v>
      </c>
      <c r="F4324">
        <v>0</v>
      </c>
      <c r="G4324">
        <v>4</v>
      </c>
      <c r="H4324" t="s">
        <v>3686</v>
      </c>
      <c r="I4324">
        <v>4368</v>
      </c>
      <c r="J4324">
        <v>0</v>
      </c>
      <c r="K4324">
        <v>44</v>
      </c>
      <c r="L4324" t="s">
        <v>142</v>
      </c>
      <c r="M4324" t="s">
        <v>23</v>
      </c>
      <c r="N4324" t="s">
        <v>23</v>
      </c>
      <c r="O4324" t="s">
        <v>25</v>
      </c>
      <c r="P4324" t="s">
        <v>202</v>
      </c>
      <c r="Q4324" t="s">
        <v>50</v>
      </c>
      <c r="R4324">
        <v>89.15</v>
      </c>
      <c r="S4324">
        <v>5547.91</v>
      </c>
    </row>
    <row r="4325" spans="1:19">
      <c r="A4325" t="s">
        <v>9973</v>
      </c>
      <c r="B4325" s="2">
        <v>44077</v>
      </c>
      <c r="C4325" t="s">
        <v>22</v>
      </c>
      <c r="D4325">
        <v>57</v>
      </c>
      <c r="E4325" t="s">
        <v>23</v>
      </c>
      <c r="F4325">
        <v>0</v>
      </c>
      <c r="G4325">
        <v>4</v>
      </c>
      <c r="H4325" t="s">
        <v>3686</v>
      </c>
      <c r="I4325">
        <v>5546</v>
      </c>
      <c r="J4325">
        <v>4</v>
      </c>
      <c r="K4325">
        <v>59</v>
      </c>
      <c r="L4325" t="s">
        <v>15568</v>
      </c>
      <c r="M4325" t="s">
        <v>39</v>
      </c>
      <c r="N4325" t="s">
        <v>23</v>
      </c>
      <c r="O4325" t="s">
        <v>56</v>
      </c>
      <c r="P4325" t="s">
        <v>26</v>
      </c>
      <c r="Q4325" t="s">
        <v>27</v>
      </c>
      <c r="R4325">
        <v>50.25</v>
      </c>
      <c r="S4325">
        <v>2997.45</v>
      </c>
    </row>
    <row r="4326" spans="1:19">
      <c r="A4326" t="s">
        <v>9975</v>
      </c>
      <c r="B4326" s="2">
        <v>44373</v>
      </c>
      <c r="C4326" t="s">
        <v>22</v>
      </c>
      <c r="D4326">
        <v>73</v>
      </c>
      <c r="E4326" t="s">
        <v>23</v>
      </c>
      <c r="F4326">
        <v>0</v>
      </c>
      <c r="G4326">
        <v>4</v>
      </c>
      <c r="H4326" t="s">
        <v>3686</v>
      </c>
      <c r="I4326">
        <v>4706</v>
      </c>
      <c r="J4326">
        <v>6</v>
      </c>
      <c r="K4326">
        <v>50</v>
      </c>
      <c r="L4326" t="s">
        <v>142</v>
      </c>
      <c r="M4326" t="s">
        <v>23</v>
      </c>
      <c r="N4326" t="s">
        <v>23</v>
      </c>
      <c r="O4326" t="s">
        <v>56</v>
      </c>
      <c r="P4326" t="s">
        <v>202</v>
      </c>
      <c r="Q4326" t="s">
        <v>27</v>
      </c>
      <c r="R4326">
        <v>69.650000000000006</v>
      </c>
      <c r="S4326">
        <v>4158.1499999999996</v>
      </c>
    </row>
    <row r="4327" spans="1:19">
      <c r="A4327" t="s">
        <v>9977</v>
      </c>
      <c r="B4327" s="2">
        <v>44653</v>
      </c>
      <c r="C4327" t="s">
        <v>33</v>
      </c>
      <c r="D4327">
        <v>70</v>
      </c>
      <c r="E4327" t="s">
        <v>39</v>
      </c>
      <c r="F4327">
        <v>0</v>
      </c>
      <c r="G4327">
        <v>4</v>
      </c>
      <c r="H4327" t="s">
        <v>3686</v>
      </c>
      <c r="I4327">
        <v>2047</v>
      </c>
      <c r="J4327">
        <v>0</v>
      </c>
      <c r="K4327">
        <v>40</v>
      </c>
      <c r="L4327" t="s">
        <v>15568</v>
      </c>
      <c r="M4327" t="s">
        <v>23</v>
      </c>
      <c r="N4327" t="s">
        <v>23</v>
      </c>
      <c r="O4327" t="s">
        <v>49</v>
      </c>
      <c r="P4327" t="s">
        <v>202</v>
      </c>
      <c r="Q4327" t="s">
        <v>50</v>
      </c>
      <c r="R4327">
        <v>80.75</v>
      </c>
      <c r="S4327">
        <v>4561.8500000000004</v>
      </c>
    </row>
    <row r="4328" spans="1:19">
      <c r="A4328" t="s">
        <v>9979</v>
      </c>
      <c r="B4328" s="2">
        <v>43760</v>
      </c>
      <c r="C4328" t="s">
        <v>22</v>
      </c>
      <c r="D4328">
        <v>65</v>
      </c>
      <c r="E4328" t="s">
        <v>23</v>
      </c>
      <c r="F4328">
        <v>0</v>
      </c>
      <c r="G4328">
        <v>4</v>
      </c>
      <c r="H4328" t="s">
        <v>3686</v>
      </c>
      <c r="I4328">
        <v>4031</v>
      </c>
      <c r="J4328">
        <v>7</v>
      </c>
      <c r="K4328">
        <v>70</v>
      </c>
      <c r="L4328" t="s">
        <v>316</v>
      </c>
      <c r="M4328" t="s">
        <v>39</v>
      </c>
      <c r="N4328" t="s">
        <v>23</v>
      </c>
      <c r="O4328" t="s">
        <v>49</v>
      </c>
      <c r="P4328" t="s">
        <v>164</v>
      </c>
      <c r="Q4328" t="s">
        <v>27</v>
      </c>
      <c r="R4328">
        <v>59.5</v>
      </c>
      <c r="S4328">
        <v>4121.08</v>
      </c>
    </row>
    <row r="4329" spans="1:19">
      <c r="A4329" t="s">
        <v>9981</v>
      </c>
      <c r="B4329" s="2">
        <v>43800</v>
      </c>
      <c r="C4329" t="s">
        <v>33</v>
      </c>
      <c r="D4329">
        <v>25</v>
      </c>
      <c r="E4329" t="s">
        <v>23</v>
      </c>
      <c r="F4329">
        <v>1</v>
      </c>
      <c r="G4329">
        <v>4</v>
      </c>
      <c r="H4329" t="s">
        <v>3686</v>
      </c>
      <c r="I4329">
        <v>6303</v>
      </c>
      <c r="J4329">
        <v>10</v>
      </c>
      <c r="K4329">
        <v>68</v>
      </c>
      <c r="L4329" t="s">
        <v>316</v>
      </c>
      <c r="M4329" t="s">
        <v>23</v>
      </c>
      <c r="N4329" t="s">
        <v>39</v>
      </c>
      <c r="P4329" t="s">
        <v>164</v>
      </c>
      <c r="Q4329" t="s">
        <v>27</v>
      </c>
      <c r="R4329">
        <v>19.350000000000001</v>
      </c>
      <c r="S4329">
        <v>4462.13</v>
      </c>
    </row>
    <row r="4330" spans="1:19">
      <c r="A4330" t="s">
        <v>9983</v>
      </c>
      <c r="B4330" s="2">
        <v>44501</v>
      </c>
      <c r="C4330" t="s">
        <v>22</v>
      </c>
      <c r="D4330">
        <v>41</v>
      </c>
      <c r="E4330" t="s">
        <v>23</v>
      </c>
      <c r="F4330">
        <v>2</v>
      </c>
      <c r="G4330">
        <v>4</v>
      </c>
      <c r="H4330" t="s">
        <v>3686</v>
      </c>
      <c r="I4330">
        <v>2719</v>
      </c>
      <c r="J4330">
        <v>6</v>
      </c>
      <c r="K4330">
        <v>45</v>
      </c>
      <c r="L4330" t="s">
        <v>15568</v>
      </c>
      <c r="M4330" t="s">
        <v>23</v>
      </c>
      <c r="N4330" t="s">
        <v>23</v>
      </c>
      <c r="O4330" t="s">
        <v>25</v>
      </c>
      <c r="P4330" t="s">
        <v>202</v>
      </c>
      <c r="Q4330" t="s">
        <v>50</v>
      </c>
      <c r="R4330">
        <v>95</v>
      </c>
      <c r="S4330">
        <v>5934.1</v>
      </c>
    </row>
    <row r="4331" spans="1:19">
      <c r="A4331" t="s">
        <v>9985</v>
      </c>
      <c r="B4331" s="2">
        <v>43702</v>
      </c>
      <c r="C4331" t="s">
        <v>33</v>
      </c>
      <c r="D4331">
        <v>21</v>
      </c>
      <c r="E4331" t="s">
        <v>23</v>
      </c>
      <c r="F4331">
        <v>3</v>
      </c>
      <c r="G4331">
        <v>4</v>
      </c>
      <c r="H4331" t="s">
        <v>3686</v>
      </c>
      <c r="I4331">
        <v>5723</v>
      </c>
      <c r="J4331">
        <v>9</v>
      </c>
      <c r="K4331">
        <v>72</v>
      </c>
      <c r="L4331" t="s">
        <v>15568</v>
      </c>
      <c r="M4331" t="s">
        <v>23</v>
      </c>
      <c r="N4331" t="s">
        <v>23</v>
      </c>
      <c r="O4331" t="s">
        <v>25</v>
      </c>
      <c r="P4331" t="s">
        <v>164</v>
      </c>
      <c r="Q4331" t="s">
        <v>50</v>
      </c>
      <c r="R4331">
        <v>109.55</v>
      </c>
      <c r="S4331">
        <v>10411.33</v>
      </c>
    </row>
    <row r="4332" spans="1:19">
      <c r="A4332" t="s">
        <v>9987</v>
      </c>
      <c r="B4332" s="2">
        <v>43984</v>
      </c>
      <c r="C4332" t="s">
        <v>22</v>
      </c>
      <c r="D4332">
        <v>51</v>
      </c>
      <c r="E4332" t="s">
        <v>23</v>
      </c>
      <c r="F4332">
        <v>3</v>
      </c>
      <c r="G4332">
        <v>4</v>
      </c>
      <c r="H4332" t="s">
        <v>3686</v>
      </c>
      <c r="I4332">
        <v>4262</v>
      </c>
      <c r="J4332">
        <v>6</v>
      </c>
      <c r="K4332">
        <v>62</v>
      </c>
      <c r="L4332" t="s">
        <v>142</v>
      </c>
      <c r="M4332" t="s">
        <v>23</v>
      </c>
      <c r="N4332" t="s">
        <v>23</v>
      </c>
      <c r="O4332" t="s">
        <v>25</v>
      </c>
      <c r="P4332" t="s">
        <v>202</v>
      </c>
      <c r="Q4332" t="s">
        <v>50</v>
      </c>
      <c r="R4332">
        <v>94.95</v>
      </c>
      <c r="S4332">
        <v>6768.97</v>
      </c>
    </row>
    <row r="4333" spans="1:19">
      <c r="A4333" t="s">
        <v>9989</v>
      </c>
      <c r="B4333" s="2">
        <v>45855</v>
      </c>
      <c r="C4333" t="s">
        <v>22</v>
      </c>
      <c r="D4333">
        <v>25</v>
      </c>
      <c r="E4333" t="s">
        <v>39</v>
      </c>
      <c r="F4333">
        <v>0</v>
      </c>
      <c r="G4333">
        <v>4</v>
      </c>
      <c r="H4333" t="s">
        <v>3751</v>
      </c>
      <c r="I4333">
        <v>2716</v>
      </c>
      <c r="J4333">
        <v>0</v>
      </c>
      <c r="K4333">
        <v>1</v>
      </c>
      <c r="L4333" t="s">
        <v>15568</v>
      </c>
      <c r="M4333" t="s">
        <v>23</v>
      </c>
      <c r="N4333" t="s">
        <v>39</v>
      </c>
      <c r="P4333" t="s">
        <v>26</v>
      </c>
      <c r="Q4333" t="s">
        <v>27</v>
      </c>
      <c r="R4333">
        <v>19.2</v>
      </c>
      <c r="S4333">
        <v>45.57</v>
      </c>
    </row>
    <row r="4334" spans="1:19">
      <c r="A4334" t="s">
        <v>9991</v>
      </c>
      <c r="B4334" s="2">
        <v>44087</v>
      </c>
      <c r="C4334" t="s">
        <v>33</v>
      </c>
      <c r="D4334">
        <v>27</v>
      </c>
      <c r="E4334" t="s">
        <v>23</v>
      </c>
      <c r="F4334">
        <v>1</v>
      </c>
      <c r="G4334">
        <v>4</v>
      </c>
      <c r="H4334" t="s">
        <v>3686</v>
      </c>
      <c r="I4334">
        <v>5978</v>
      </c>
      <c r="J4334">
        <v>0</v>
      </c>
      <c r="K4334">
        <v>59</v>
      </c>
      <c r="L4334" t="s">
        <v>15568</v>
      </c>
      <c r="M4334" t="s">
        <v>23</v>
      </c>
      <c r="N4334" t="s">
        <v>23</v>
      </c>
      <c r="O4334" t="s">
        <v>49</v>
      </c>
      <c r="P4334" t="s">
        <v>164</v>
      </c>
      <c r="Q4334" t="s">
        <v>50</v>
      </c>
      <c r="R4334">
        <v>76.45</v>
      </c>
      <c r="S4334">
        <v>5272.21</v>
      </c>
    </row>
    <row r="4335" spans="1:19">
      <c r="A4335" t="s">
        <v>9993</v>
      </c>
      <c r="B4335" s="2">
        <v>43701</v>
      </c>
      <c r="C4335" t="s">
        <v>22</v>
      </c>
      <c r="D4335">
        <v>19</v>
      </c>
      <c r="E4335" t="s">
        <v>23</v>
      </c>
      <c r="F4335">
        <v>1</v>
      </c>
      <c r="G4335">
        <v>4</v>
      </c>
      <c r="H4335" t="s">
        <v>3686</v>
      </c>
      <c r="I4335">
        <v>6444</v>
      </c>
      <c r="J4335">
        <v>5</v>
      </c>
      <c r="K4335">
        <v>72</v>
      </c>
      <c r="L4335" t="s">
        <v>316</v>
      </c>
      <c r="M4335" t="s">
        <v>23</v>
      </c>
      <c r="N4335" t="s">
        <v>23</v>
      </c>
      <c r="O4335" t="s">
        <v>25</v>
      </c>
      <c r="P4335" t="s">
        <v>164</v>
      </c>
      <c r="Q4335" t="s">
        <v>50</v>
      </c>
      <c r="R4335">
        <v>110.9</v>
      </c>
      <c r="S4335">
        <v>11315.79</v>
      </c>
    </row>
    <row r="4336" spans="1:19">
      <c r="A4336" t="s">
        <v>9995</v>
      </c>
      <c r="B4336" s="2">
        <v>45566</v>
      </c>
      <c r="C4336" t="s">
        <v>33</v>
      </c>
      <c r="D4336">
        <v>22</v>
      </c>
      <c r="E4336" t="s">
        <v>23</v>
      </c>
      <c r="F4336">
        <v>3</v>
      </c>
      <c r="G4336">
        <v>4</v>
      </c>
      <c r="H4336" t="s">
        <v>3686</v>
      </c>
      <c r="I4336">
        <v>3763</v>
      </c>
      <c r="J4336">
        <v>4</v>
      </c>
      <c r="K4336">
        <v>10</v>
      </c>
      <c r="L4336" t="s">
        <v>48</v>
      </c>
      <c r="M4336" t="s">
        <v>23</v>
      </c>
      <c r="N4336" t="s">
        <v>39</v>
      </c>
      <c r="P4336" t="s">
        <v>164</v>
      </c>
      <c r="Q4336" t="s">
        <v>50</v>
      </c>
      <c r="R4336">
        <v>20</v>
      </c>
      <c r="S4336">
        <v>400.5</v>
      </c>
    </row>
    <row r="4337" spans="1:19">
      <c r="A4337" t="s">
        <v>9997</v>
      </c>
      <c r="B4337" s="2">
        <v>44473</v>
      </c>
      <c r="C4337" t="s">
        <v>33</v>
      </c>
      <c r="D4337">
        <v>33</v>
      </c>
      <c r="E4337" t="s">
        <v>23</v>
      </c>
      <c r="F4337">
        <v>0</v>
      </c>
      <c r="G4337">
        <v>4</v>
      </c>
      <c r="H4337" t="s">
        <v>3686</v>
      </c>
      <c r="I4337">
        <v>5565</v>
      </c>
      <c r="J4337">
        <v>3</v>
      </c>
      <c r="K4337">
        <v>46</v>
      </c>
      <c r="L4337" t="s">
        <v>142</v>
      </c>
      <c r="M4337" t="s">
        <v>39</v>
      </c>
      <c r="N4337" t="s">
        <v>23</v>
      </c>
      <c r="O4337" t="s">
        <v>49</v>
      </c>
      <c r="P4337" t="s">
        <v>26</v>
      </c>
      <c r="Q4337" t="s">
        <v>27</v>
      </c>
      <c r="R4337">
        <v>45.55</v>
      </c>
      <c r="S4337">
        <v>2062.15</v>
      </c>
    </row>
    <row r="4338" spans="1:19">
      <c r="A4338" t="s">
        <v>9999</v>
      </c>
      <c r="B4338" s="2">
        <v>44178</v>
      </c>
      <c r="C4338" t="s">
        <v>22</v>
      </c>
      <c r="D4338">
        <v>31</v>
      </c>
      <c r="E4338" t="s">
        <v>23</v>
      </c>
      <c r="F4338">
        <v>0</v>
      </c>
      <c r="G4338">
        <v>4</v>
      </c>
      <c r="H4338" t="s">
        <v>3686</v>
      </c>
      <c r="I4338">
        <v>6445</v>
      </c>
      <c r="J4338">
        <v>10</v>
      </c>
      <c r="K4338">
        <v>56</v>
      </c>
      <c r="L4338" t="s">
        <v>15568</v>
      </c>
      <c r="M4338" t="s">
        <v>39</v>
      </c>
      <c r="N4338" t="s">
        <v>23</v>
      </c>
      <c r="O4338" t="s">
        <v>49</v>
      </c>
      <c r="P4338" t="s">
        <v>202</v>
      </c>
      <c r="Q4338" t="s">
        <v>27</v>
      </c>
      <c r="R4338">
        <v>54.05</v>
      </c>
      <c r="S4338">
        <v>2999.8</v>
      </c>
    </row>
    <row r="4339" spans="1:19">
      <c r="A4339" t="s">
        <v>10002</v>
      </c>
      <c r="B4339" s="2">
        <v>44279</v>
      </c>
      <c r="C4339" t="s">
        <v>22</v>
      </c>
      <c r="D4339">
        <v>23</v>
      </c>
      <c r="E4339" t="s">
        <v>23</v>
      </c>
      <c r="F4339">
        <v>2</v>
      </c>
      <c r="G4339">
        <v>4</v>
      </c>
      <c r="H4339" t="s">
        <v>3686</v>
      </c>
      <c r="I4339">
        <v>4590</v>
      </c>
      <c r="J4339">
        <v>3</v>
      </c>
      <c r="K4339">
        <v>53</v>
      </c>
      <c r="L4339" t="s">
        <v>15568</v>
      </c>
      <c r="M4339" t="s">
        <v>23</v>
      </c>
      <c r="N4339" t="s">
        <v>23</v>
      </c>
      <c r="O4339" t="s">
        <v>49</v>
      </c>
      <c r="P4339" t="s">
        <v>164</v>
      </c>
      <c r="Q4339" t="s">
        <v>50</v>
      </c>
      <c r="R4339">
        <v>69.7</v>
      </c>
      <c r="S4339">
        <v>5409.17</v>
      </c>
    </row>
    <row r="4340" spans="1:19">
      <c r="A4340" t="s">
        <v>10004</v>
      </c>
      <c r="B4340" s="2">
        <v>43727</v>
      </c>
      <c r="C4340" t="s">
        <v>33</v>
      </c>
      <c r="D4340">
        <v>50</v>
      </c>
      <c r="E4340" t="s">
        <v>23</v>
      </c>
      <c r="F4340">
        <v>2</v>
      </c>
      <c r="G4340">
        <v>4</v>
      </c>
      <c r="H4340" t="s">
        <v>3686</v>
      </c>
      <c r="I4340">
        <v>6208</v>
      </c>
      <c r="J4340">
        <v>2</v>
      </c>
      <c r="K4340">
        <v>71</v>
      </c>
      <c r="L4340" t="s">
        <v>316</v>
      </c>
      <c r="M4340" t="s">
        <v>23</v>
      </c>
      <c r="N4340" t="s">
        <v>23</v>
      </c>
      <c r="O4340" t="s">
        <v>25</v>
      </c>
      <c r="P4340" t="s">
        <v>164</v>
      </c>
      <c r="Q4340" t="s">
        <v>50</v>
      </c>
      <c r="R4340">
        <v>113.65</v>
      </c>
      <c r="S4340">
        <v>8473.52</v>
      </c>
    </row>
    <row r="4341" spans="1:19">
      <c r="A4341" t="s">
        <v>10006</v>
      </c>
      <c r="B4341" s="2">
        <v>44759</v>
      </c>
      <c r="C4341" t="s">
        <v>22</v>
      </c>
      <c r="D4341">
        <v>20</v>
      </c>
      <c r="E4341" t="s">
        <v>39</v>
      </c>
      <c r="F4341">
        <v>0</v>
      </c>
      <c r="G4341">
        <v>4</v>
      </c>
      <c r="H4341" t="s">
        <v>3686</v>
      </c>
      <c r="I4341">
        <v>3183</v>
      </c>
      <c r="J4341">
        <v>0</v>
      </c>
      <c r="K4341">
        <v>37</v>
      </c>
      <c r="L4341" t="s">
        <v>15568</v>
      </c>
      <c r="M4341" t="s">
        <v>23</v>
      </c>
      <c r="N4341" t="s">
        <v>23</v>
      </c>
      <c r="O4341" t="s">
        <v>56</v>
      </c>
      <c r="P4341" t="s">
        <v>164</v>
      </c>
      <c r="Q4341" t="s">
        <v>27</v>
      </c>
      <c r="R4341">
        <v>65.599999999999994</v>
      </c>
      <c r="S4341">
        <v>3735.71</v>
      </c>
    </row>
    <row r="4342" spans="1:19">
      <c r="A4342" t="s">
        <v>10008</v>
      </c>
      <c r="B4342" s="2">
        <v>45273</v>
      </c>
      <c r="C4342" t="s">
        <v>22</v>
      </c>
      <c r="D4342">
        <v>61</v>
      </c>
      <c r="E4342" t="s">
        <v>39</v>
      </c>
      <c r="F4342">
        <v>0</v>
      </c>
      <c r="G4342">
        <v>4</v>
      </c>
      <c r="H4342" t="s">
        <v>3686</v>
      </c>
      <c r="I4342">
        <v>5909</v>
      </c>
      <c r="J4342">
        <v>0</v>
      </c>
      <c r="K4342">
        <v>20</v>
      </c>
      <c r="L4342" t="s">
        <v>97</v>
      </c>
      <c r="M4342" t="s">
        <v>23</v>
      </c>
      <c r="N4342" t="s">
        <v>39</v>
      </c>
      <c r="P4342" t="s">
        <v>26</v>
      </c>
      <c r="Q4342" t="s">
        <v>50</v>
      </c>
      <c r="R4342">
        <v>19.600000000000001</v>
      </c>
      <c r="S4342">
        <v>938.55</v>
      </c>
    </row>
    <row r="4343" spans="1:19">
      <c r="A4343" t="s">
        <v>10010</v>
      </c>
      <c r="B4343" s="2">
        <v>45849</v>
      </c>
      <c r="C4343" t="s">
        <v>22</v>
      </c>
      <c r="D4343">
        <v>23</v>
      </c>
      <c r="E4343" t="s">
        <v>23</v>
      </c>
      <c r="F4343">
        <v>2</v>
      </c>
      <c r="G4343">
        <v>4</v>
      </c>
      <c r="H4343" t="s">
        <v>3751</v>
      </c>
      <c r="I4343">
        <v>3068</v>
      </c>
      <c r="J4343">
        <v>8</v>
      </c>
      <c r="K4343">
        <v>1</v>
      </c>
      <c r="L4343" t="s">
        <v>15568</v>
      </c>
      <c r="M4343" t="s">
        <v>23</v>
      </c>
      <c r="N4343" t="s">
        <v>39</v>
      </c>
      <c r="P4343" t="s">
        <v>26</v>
      </c>
      <c r="Q4343" t="s">
        <v>27</v>
      </c>
      <c r="R4343">
        <v>19.75</v>
      </c>
      <c r="S4343">
        <v>50.13</v>
      </c>
    </row>
    <row r="4344" spans="1:19">
      <c r="A4344" t="s">
        <v>10012</v>
      </c>
      <c r="B4344" s="2">
        <v>45863</v>
      </c>
      <c r="C4344" t="s">
        <v>33</v>
      </c>
      <c r="D4344">
        <v>35</v>
      </c>
      <c r="E4344" t="s">
        <v>23</v>
      </c>
      <c r="F4344">
        <v>5</v>
      </c>
      <c r="G4344">
        <v>4</v>
      </c>
      <c r="H4344" t="s">
        <v>3751</v>
      </c>
      <c r="I4344">
        <v>2053</v>
      </c>
      <c r="J4344">
        <v>9</v>
      </c>
      <c r="K4344">
        <v>1</v>
      </c>
      <c r="L4344" t="s">
        <v>48</v>
      </c>
      <c r="M4344" t="s">
        <v>23</v>
      </c>
      <c r="N4344" t="s">
        <v>39</v>
      </c>
      <c r="P4344" t="s">
        <v>26</v>
      </c>
      <c r="Q4344" t="s">
        <v>27</v>
      </c>
      <c r="R4344">
        <v>19.25</v>
      </c>
      <c r="S4344">
        <v>44.35</v>
      </c>
    </row>
    <row r="4345" spans="1:19">
      <c r="A4345" t="s">
        <v>10013</v>
      </c>
      <c r="B4345" s="2">
        <v>44427</v>
      </c>
      <c r="C4345" t="s">
        <v>33</v>
      </c>
      <c r="D4345">
        <v>46</v>
      </c>
      <c r="E4345" t="s">
        <v>23</v>
      </c>
      <c r="F4345">
        <v>3</v>
      </c>
      <c r="G4345">
        <v>4</v>
      </c>
      <c r="H4345" t="s">
        <v>3686</v>
      </c>
      <c r="I4345">
        <v>5476</v>
      </c>
      <c r="J4345">
        <v>1</v>
      </c>
      <c r="K4345">
        <v>48</v>
      </c>
      <c r="L4345" t="s">
        <v>142</v>
      </c>
      <c r="M4345" t="s">
        <v>23</v>
      </c>
      <c r="N4345" t="s">
        <v>23</v>
      </c>
      <c r="O4345" t="s">
        <v>49</v>
      </c>
      <c r="P4345" t="s">
        <v>164</v>
      </c>
      <c r="Q4345" t="s">
        <v>50</v>
      </c>
      <c r="R4345">
        <v>70.099999999999994</v>
      </c>
      <c r="S4345">
        <v>3482</v>
      </c>
    </row>
    <row r="4346" spans="1:19">
      <c r="A4346" t="s">
        <v>10015</v>
      </c>
      <c r="B4346" s="2">
        <v>45613</v>
      </c>
      <c r="C4346" t="s">
        <v>33</v>
      </c>
      <c r="D4346">
        <v>31</v>
      </c>
      <c r="E4346" t="s">
        <v>39</v>
      </c>
      <c r="F4346">
        <v>0</v>
      </c>
      <c r="G4346">
        <v>4</v>
      </c>
      <c r="H4346" t="s">
        <v>3686</v>
      </c>
      <c r="I4346">
        <v>3772</v>
      </c>
      <c r="J4346">
        <v>0</v>
      </c>
      <c r="K4346">
        <v>9</v>
      </c>
      <c r="L4346" t="s">
        <v>48</v>
      </c>
      <c r="M4346" t="s">
        <v>23</v>
      </c>
      <c r="N4346" t="s">
        <v>39</v>
      </c>
      <c r="P4346" t="s">
        <v>26</v>
      </c>
      <c r="Q4346" t="s">
        <v>27</v>
      </c>
      <c r="R4346">
        <v>20.149999999999999</v>
      </c>
      <c r="S4346">
        <v>551.26</v>
      </c>
    </row>
    <row r="4347" spans="1:19">
      <c r="A4347" t="s">
        <v>10017</v>
      </c>
      <c r="B4347" s="2">
        <v>43809</v>
      </c>
      <c r="C4347" t="s">
        <v>22</v>
      </c>
      <c r="D4347">
        <v>29</v>
      </c>
      <c r="E4347" t="s">
        <v>23</v>
      </c>
      <c r="F4347">
        <v>1</v>
      </c>
      <c r="G4347">
        <v>4</v>
      </c>
      <c r="H4347" t="s">
        <v>3686</v>
      </c>
      <c r="I4347">
        <v>4499</v>
      </c>
      <c r="J4347">
        <v>4</v>
      </c>
      <c r="K4347">
        <v>68</v>
      </c>
      <c r="L4347" t="s">
        <v>15568</v>
      </c>
      <c r="M4347" t="s">
        <v>23</v>
      </c>
      <c r="N4347" t="s">
        <v>23</v>
      </c>
      <c r="O4347" t="s">
        <v>49</v>
      </c>
      <c r="P4347" t="s">
        <v>164</v>
      </c>
      <c r="Q4347" t="s">
        <v>27</v>
      </c>
      <c r="R4347">
        <v>72.95</v>
      </c>
      <c r="S4347">
        <v>7274.09</v>
      </c>
    </row>
    <row r="4348" spans="1:19">
      <c r="A4348" t="s">
        <v>10019</v>
      </c>
      <c r="B4348" s="2">
        <v>44426</v>
      </c>
      <c r="C4348" t="s">
        <v>22</v>
      </c>
      <c r="D4348">
        <v>56</v>
      </c>
      <c r="E4348" t="s">
        <v>23</v>
      </c>
      <c r="F4348">
        <v>1</v>
      </c>
      <c r="G4348">
        <v>4</v>
      </c>
      <c r="H4348" t="s">
        <v>3686</v>
      </c>
      <c r="I4348">
        <v>3446</v>
      </c>
      <c r="J4348">
        <v>1</v>
      </c>
      <c r="K4348">
        <v>48</v>
      </c>
      <c r="L4348" t="s">
        <v>142</v>
      </c>
      <c r="M4348" t="s">
        <v>23</v>
      </c>
      <c r="N4348" t="s">
        <v>23</v>
      </c>
      <c r="O4348" t="s">
        <v>49</v>
      </c>
      <c r="P4348" t="s">
        <v>202</v>
      </c>
      <c r="Q4348" t="s">
        <v>50</v>
      </c>
      <c r="R4348">
        <v>55.8</v>
      </c>
      <c r="S4348">
        <v>4489.6000000000004</v>
      </c>
    </row>
    <row r="4349" spans="1:19">
      <c r="A4349" t="s">
        <v>10021</v>
      </c>
      <c r="B4349" s="2">
        <v>43922</v>
      </c>
      <c r="C4349" t="s">
        <v>22</v>
      </c>
      <c r="D4349">
        <v>63</v>
      </c>
      <c r="E4349" t="s">
        <v>23</v>
      </c>
      <c r="F4349">
        <v>0</v>
      </c>
      <c r="G4349">
        <v>4</v>
      </c>
      <c r="H4349" t="s">
        <v>3686</v>
      </c>
      <c r="I4349">
        <v>6270</v>
      </c>
      <c r="J4349">
        <v>2</v>
      </c>
      <c r="K4349">
        <v>64</v>
      </c>
      <c r="L4349" t="s">
        <v>15568</v>
      </c>
      <c r="M4349" t="s">
        <v>23</v>
      </c>
      <c r="N4349" t="s">
        <v>23</v>
      </c>
      <c r="O4349" t="s">
        <v>25</v>
      </c>
      <c r="P4349" t="s">
        <v>164</v>
      </c>
      <c r="Q4349" t="s">
        <v>27</v>
      </c>
      <c r="R4349">
        <v>102.1</v>
      </c>
      <c r="S4349">
        <v>7830.61</v>
      </c>
    </row>
    <row r="4350" spans="1:19">
      <c r="A4350" t="s">
        <v>10023</v>
      </c>
      <c r="B4350" s="2">
        <v>43817</v>
      </c>
      <c r="C4350" t="s">
        <v>22</v>
      </c>
      <c r="D4350">
        <v>45</v>
      </c>
      <c r="E4350" t="s">
        <v>23</v>
      </c>
      <c r="F4350">
        <v>0</v>
      </c>
      <c r="G4350">
        <v>4</v>
      </c>
      <c r="H4350" t="s">
        <v>3686</v>
      </c>
      <c r="I4350">
        <v>5581</v>
      </c>
      <c r="J4350">
        <v>7</v>
      </c>
      <c r="K4350">
        <v>68</v>
      </c>
      <c r="L4350" t="s">
        <v>316</v>
      </c>
      <c r="M4350" t="s">
        <v>23</v>
      </c>
      <c r="N4350" t="s">
        <v>23</v>
      </c>
      <c r="O4350" t="s">
        <v>25</v>
      </c>
      <c r="P4350" t="s">
        <v>202</v>
      </c>
      <c r="Q4350" t="s">
        <v>50</v>
      </c>
      <c r="R4350">
        <v>80.349999999999994</v>
      </c>
      <c r="S4350">
        <v>7922.38</v>
      </c>
    </row>
    <row r="4351" spans="1:19">
      <c r="A4351" t="s">
        <v>10025</v>
      </c>
      <c r="B4351" s="2">
        <v>45496</v>
      </c>
      <c r="C4351" t="s">
        <v>33</v>
      </c>
      <c r="D4351">
        <v>20</v>
      </c>
      <c r="E4351" t="s">
        <v>39</v>
      </c>
      <c r="F4351">
        <v>0</v>
      </c>
      <c r="G4351">
        <v>4</v>
      </c>
      <c r="H4351" t="s">
        <v>3686</v>
      </c>
      <c r="I4351">
        <v>3098</v>
      </c>
      <c r="J4351">
        <v>0</v>
      </c>
      <c r="K4351">
        <v>13</v>
      </c>
      <c r="L4351" t="s">
        <v>15568</v>
      </c>
      <c r="M4351" t="s">
        <v>23</v>
      </c>
      <c r="N4351" t="s">
        <v>23</v>
      </c>
      <c r="O4351" t="s">
        <v>25</v>
      </c>
      <c r="P4351" t="s">
        <v>164</v>
      </c>
      <c r="Q4351" t="s">
        <v>27</v>
      </c>
      <c r="R4351">
        <v>96.85</v>
      </c>
      <c r="S4351">
        <v>1582.39</v>
      </c>
    </row>
    <row r="4352" spans="1:19">
      <c r="A4352" t="s">
        <v>10027</v>
      </c>
      <c r="B4352" s="2">
        <v>43831</v>
      </c>
      <c r="C4352" t="s">
        <v>22</v>
      </c>
      <c r="D4352">
        <v>66</v>
      </c>
      <c r="E4352" t="s">
        <v>39</v>
      </c>
      <c r="F4352">
        <v>0</v>
      </c>
      <c r="G4352">
        <v>4</v>
      </c>
      <c r="H4352" t="s">
        <v>3686</v>
      </c>
      <c r="I4352">
        <v>5269</v>
      </c>
      <c r="J4352">
        <v>0</v>
      </c>
      <c r="K4352">
        <v>67</v>
      </c>
      <c r="L4352" t="s">
        <v>15568</v>
      </c>
      <c r="M4352" t="s">
        <v>23</v>
      </c>
      <c r="N4352" t="s">
        <v>23</v>
      </c>
      <c r="O4352" t="s">
        <v>25</v>
      </c>
      <c r="P4352" t="s">
        <v>164</v>
      </c>
      <c r="Q4352" t="s">
        <v>50</v>
      </c>
      <c r="R4352">
        <v>101.4</v>
      </c>
      <c r="S4352">
        <v>9444</v>
      </c>
    </row>
    <row r="4353" spans="1:19">
      <c r="A4353" t="s">
        <v>10029</v>
      </c>
      <c r="B4353" s="2">
        <v>43733</v>
      </c>
      <c r="C4353" t="s">
        <v>22</v>
      </c>
      <c r="D4353">
        <v>75</v>
      </c>
      <c r="E4353" t="s">
        <v>23</v>
      </c>
      <c r="F4353">
        <v>0</v>
      </c>
      <c r="G4353">
        <v>4</v>
      </c>
      <c r="H4353" t="s">
        <v>3686</v>
      </c>
      <c r="I4353">
        <v>5421</v>
      </c>
      <c r="J4353">
        <v>9</v>
      </c>
      <c r="K4353">
        <v>71</v>
      </c>
      <c r="L4353" t="s">
        <v>316</v>
      </c>
      <c r="M4353" t="s">
        <v>39</v>
      </c>
      <c r="N4353" t="s">
        <v>23</v>
      </c>
      <c r="O4353" t="s">
        <v>49</v>
      </c>
      <c r="P4353" t="s">
        <v>164</v>
      </c>
      <c r="Q4353" t="s">
        <v>50</v>
      </c>
      <c r="R4353">
        <v>46.35</v>
      </c>
      <c r="S4353">
        <v>3334.76</v>
      </c>
    </row>
    <row r="4354" spans="1:19">
      <c r="A4354" t="s">
        <v>10031</v>
      </c>
      <c r="B4354" s="2">
        <v>44241</v>
      </c>
      <c r="C4354" t="s">
        <v>33</v>
      </c>
      <c r="D4354">
        <v>74</v>
      </c>
      <c r="E4354" t="s">
        <v>23</v>
      </c>
      <c r="F4354">
        <v>0</v>
      </c>
      <c r="G4354">
        <v>4</v>
      </c>
      <c r="H4354" t="s">
        <v>3686</v>
      </c>
      <c r="I4354">
        <v>5548</v>
      </c>
      <c r="J4354">
        <v>3</v>
      </c>
      <c r="K4354">
        <v>54</v>
      </c>
      <c r="L4354" t="s">
        <v>15568</v>
      </c>
      <c r="M4354" t="s">
        <v>23</v>
      </c>
      <c r="N4354" t="s">
        <v>39</v>
      </c>
      <c r="P4354" t="s">
        <v>164</v>
      </c>
      <c r="Q4354" t="s">
        <v>84</v>
      </c>
      <c r="R4354">
        <v>18.95</v>
      </c>
      <c r="S4354">
        <v>2323.86</v>
      </c>
    </row>
    <row r="4355" spans="1:19">
      <c r="A4355" t="s">
        <v>10033</v>
      </c>
      <c r="B4355" s="2">
        <v>43792</v>
      </c>
      <c r="C4355" t="s">
        <v>22</v>
      </c>
      <c r="D4355">
        <v>76</v>
      </c>
      <c r="E4355" t="s">
        <v>39</v>
      </c>
      <c r="F4355">
        <v>0</v>
      </c>
      <c r="G4355">
        <v>4</v>
      </c>
      <c r="H4355" t="s">
        <v>3686</v>
      </c>
      <c r="I4355">
        <v>5189</v>
      </c>
      <c r="J4355">
        <v>0</v>
      </c>
      <c r="K4355">
        <v>69</v>
      </c>
      <c r="L4355" t="s">
        <v>316</v>
      </c>
      <c r="M4355" t="s">
        <v>23</v>
      </c>
      <c r="N4355" t="s">
        <v>23</v>
      </c>
      <c r="O4355" t="s">
        <v>49</v>
      </c>
      <c r="P4355" t="s">
        <v>164</v>
      </c>
      <c r="Q4355" t="s">
        <v>50</v>
      </c>
      <c r="R4355">
        <v>79.45</v>
      </c>
      <c r="S4355">
        <v>7407.6</v>
      </c>
    </row>
    <row r="4356" spans="1:19">
      <c r="A4356" t="s">
        <v>10035</v>
      </c>
      <c r="B4356" s="2">
        <v>45204</v>
      </c>
      <c r="C4356" t="s">
        <v>22</v>
      </c>
      <c r="D4356">
        <v>74</v>
      </c>
      <c r="E4356" t="s">
        <v>23</v>
      </c>
      <c r="F4356">
        <v>0</v>
      </c>
      <c r="G4356">
        <v>4</v>
      </c>
      <c r="H4356" t="s">
        <v>3686</v>
      </c>
      <c r="I4356">
        <v>3733</v>
      </c>
      <c r="J4356">
        <v>8</v>
      </c>
      <c r="K4356">
        <v>22</v>
      </c>
      <c r="L4356" t="s">
        <v>97</v>
      </c>
      <c r="M4356" t="s">
        <v>23</v>
      </c>
      <c r="N4356" t="s">
        <v>23</v>
      </c>
      <c r="O4356" t="s">
        <v>49</v>
      </c>
      <c r="P4356" t="s">
        <v>202</v>
      </c>
      <c r="Q4356" t="s">
        <v>50</v>
      </c>
      <c r="R4356">
        <v>56.25</v>
      </c>
      <c r="S4356">
        <v>1561.16</v>
      </c>
    </row>
    <row r="4357" spans="1:19">
      <c r="A4357" t="s">
        <v>10037</v>
      </c>
      <c r="B4357" s="2">
        <v>44505</v>
      </c>
      <c r="C4357" t="s">
        <v>22</v>
      </c>
      <c r="D4357">
        <v>68</v>
      </c>
      <c r="E4357" t="s">
        <v>39</v>
      </c>
      <c r="F4357">
        <v>0</v>
      </c>
      <c r="G4357">
        <v>4</v>
      </c>
      <c r="H4357" t="s">
        <v>3686</v>
      </c>
      <c r="I4357">
        <v>2185</v>
      </c>
      <c r="J4357">
        <v>0</v>
      </c>
      <c r="K4357">
        <v>45</v>
      </c>
      <c r="L4357" t="s">
        <v>15568</v>
      </c>
      <c r="M4357" t="s">
        <v>23</v>
      </c>
      <c r="N4357" t="s">
        <v>23</v>
      </c>
      <c r="O4357" t="s">
        <v>49</v>
      </c>
      <c r="P4357" t="s">
        <v>26</v>
      </c>
      <c r="Q4357" t="s">
        <v>27</v>
      </c>
      <c r="R4357">
        <v>75.95</v>
      </c>
      <c r="S4357">
        <v>3740</v>
      </c>
    </row>
    <row r="4358" spans="1:19">
      <c r="A4358" t="s">
        <v>10039</v>
      </c>
      <c r="B4358" s="2">
        <v>45203</v>
      </c>
      <c r="C4358" t="s">
        <v>22</v>
      </c>
      <c r="D4358">
        <v>23</v>
      </c>
      <c r="E4358" t="s">
        <v>23</v>
      </c>
      <c r="F4358">
        <v>0</v>
      </c>
      <c r="G4358">
        <v>4</v>
      </c>
      <c r="H4358" t="s">
        <v>3686</v>
      </c>
      <c r="I4358">
        <v>3727</v>
      </c>
      <c r="J4358">
        <v>1</v>
      </c>
      <c r="K4358">
        <v>22</v>
      </c>
      <c r="L4358" t="s">
        <v>97</v>
      </c>
      <c r="M4358" t="s">
        <v>23</v>
      </c>
      <c r="N4358" t="s">
        <v>39</v>
      </c>
      <c r="P4358" t="s">
        <v>26</v>
      </c>
      <c r="Q4358" t="s">
        <v>27</v>
      </c>
      <c r="R4358">
        <v>20.45</v>
      </c>
      <c r="S4358">
        <v>928.71</v>
      </c>
    </row>
    <row r="4359" spans="1:19">
      <c r="A4359" t="s">
        <v>10041</v>
      </c>
      <c r="B4359" s="2">
        <v>43716</v>
      </c>
      <c r="C4359" t="s">
        <v>22</v>
      </c>
      <c r="D4359">
        <v>56</v>
      </c>
      <c r="E4359" t="s">
        <v>23</v>
      </c>
      <c r="F4359">
        <v>0</v>
      </c>
      <c r="G4359">
        <v>4</v>
      </c>
      <c r="H4359" t="s">
        <v>3686</v>
      </c>
      <c r="I4359">
        <v>6483</v>
      </c>
      <c r="J4359">
        <v>1</v>
      </c>
      <c r="K4359">
        <v>71</v>
      </c>
      <c r="L4359" t="s">
        <v>316</v>
      </c>
      <c r="M4359" t="s">
        <v>23</v>
      </c>
      <c r="N4359" t="s">
        <v>23</v>
      </c>
      <c r="O4359" t="s">
        <v>49</v>
      </c>
      <c r="P4359" t="s">
        <v>164</v>
      </c>
      <c r="Q4359" t="s">
        <v>27</v>
      </c>
      <c r="R4359">
        <v>90.35</v>
      </c>
      <c r="S4359">
        <v>7633.07</v>
      </c>
    </row>
    <row r="4360" spans="1:19">
      <c r="A4360" t="s">
        <v>10043</v>
      </c>
      <c r="B4360" s="2">
        <v>43699</v>
      </c>
      <c r="C4360" t="s">
        <v>33</v>
      </c>
      <c r="D4360">
        <v>61</v>
      </c>
      <c r="E4360" t="s">
        <v>23</v>
      </c>
      <c r="F4360">
        <v>2</v>
      </c>
      <c r="G4360">
        <v>4</v>
      </c>
      <c r="H4360" t="s">
        <v>3686</v>
      </c>
      <c r="I4360">
        <v>5246</v>
      </c>
      <c r="J4360">
        <v>6</v>
      </c>
      <c r="K4360">
        <v>72</v>
      </c>
      <c r="L4360" t="s">
        <v>316</v>
      </c>
      <c r="M4360" t="s">
        <v>23</v>
      </c>
      <c r="N4360" t="s">
        <v>23</v>
      </c>
      <c r="O4360" t="s">
        <v>25</v>
      </c>
      <c r="P4360" t="s">
        <v>164</v>
      </c>
      <c r="Q4360" t="s">
        <v>50</v>
      </c>
      <c r="R4360">
        <v>107.45</v>
      </c>
      <c r="S4360">
        <v>7771.82</v>
      </c>
    </row>
    <row r="4361" spans="1:19">
      <c r="A4361" t="s">
        <v>10045</v>
      </c>
      <c r="B4361" s="2">
        <v>45554</v>
      </c>
      <c r="C4361" t="s">
        <v>22</v>
      </c>
      <c r="D4361">
        <v>43</v>
      </c>
      <c r="E4361" t="s">
        <v>39</v>
      </c>
      <c r="F4361">
        <v>0</v>
      </c>
      <c r="G4361">
        <v>4</v>
      </c>
      <c r="H4361" t="s">
        <v>3686</v>
      </c>
      <c r="I4361">
        <v>5825</v>
      </c>
      <c r="J4361">
        <v>0</v>
      </c>
      <c r="K4361">
        <v>11</v>
      </c>
      <c r="L4361" t="s">
        <v>97</v>
      </c>
      <c r="M4361" t="s">
        <v>23</v>
      </c>
      <c r="N4361" t="s">
        <v>39</v>
      </c>
      <c r="P4361" t="s">
        <v>202</v>
      </c>
      <c r="Q4361" t="s">
        <v>84</v>
      </c>
      <c r="R4361">
        <v>19.5</v>
      </c>
      <c r="S4361">
        <v>595.08000000000004</v>
      </c>
    </row>
    <row r="4362" spans="1:19">
      <c r="A4362" t="s">
        <v>10047</v>
      </c>
      <c r="B4362" s="2">
        <v>44653</v>
      </c>
      <c r="C4362" t="s">
        <v>22</v>
      </c>
      <c r="D4362">
        <v>31</v>
      </c>
      <c r="E4362" t="s">
        <v>23</v>
      </c>
      <c r="F4362">
        <v>2</v>
      </c>
      <c r="G4362">
        <v>4</v>
      </c>
      <c r="H4362" t="s">
        <v>3686</v>
      </c>
      <c r="I4362">
        <v>3724</v>
      </c>
      <c r="J4362">
        <v>3</v>
      </c>
      <c r="K4362">
        <v>40</v>
      </c>
      <c r="L4362" t="s">
        <v>15568</v>
      </c>
      <c r="M4362" t="s">
        <v>39</v>
      </c>
      <c r="N4362" t="s">
        <v>23</v>
      </c>
      <c r="O4362" t="s">
        <v>49</v>
      </c>
      <c r="P4362" t="s">
        <v>202</v>
      </c>
      <c r="Q4362" t="s">
        <v>50</v>
      </c>
      <c r="R4362">
        <v>60.3</v>
      </c>
      <c r="S4362">
        <v>2448.5</v>
      </c>
    </row>
    <row r="4363" spans="1:19">
      <c r="A4363" t="s">
        <v>10049</v>
      </c>
      <c r="B4363" s="2">
        <v>45368</v>
      </c>
      <c r="C4363" t="s">
        <v>33</v>
      </c>
      <c r="D4363">
        <v>49</v>
      </c>
      <c r="E4363" t="s">
        <v>39</v>
      </c>
      <c r="F4363">
        <v>0</v>
      </c>
      <c r="G4363">
        <v>4</v>
      </c>
      <c r="H4363" t="s">
        <v>3686</v>
      </c>
      <c r="I4363">
        <v>4222</v>
      </c>
      <c r="J4363">
        <v>0</v>
      </c>
      <c r="K4363">
        <v>17</v>
      </c>
      <c r="L4363" t="s">
        <v>97</v>
      </c>
      <c r="M4363" t="s">
        <v>23</v>
      </c>
      <c r="N4363" t="s">
        <v>39</v>
      </c>
      <c r="P4363" t="s">
        <v>26</v>
      </c>
      <c r="Q4363" t="s">
        <v>50</v>
      </c>
      <c r="R4363">
        <v>19.7</v>
      </c>
      <c r="S4363">
        <v>718.77</v>
      </c>
    </row>
    <row r="4364" spans="1:19">
      <c r="A4364" t="s">
        <v>10051</v>
      </c>
      <c r="B4364" s="2">
        <v>44878</v>
      </c>
      <c r="C4364" t="s">
        <v>22</v>
      </c>
      <c r="D4364">
        <v>22</v>
      </c>
      <c r="E4364" t="s">
        <v>23</v>
      </c>
      <c r="F4364">
        <v>0</v>
      </c>
      <c r="G4364">
        <v>4</v>
      </c>
      <c r="H4364" t="s">
        <v>3686</v>
      </c>
      <c r="I4364">
        <v>2422</v>
      </c>
      <c r="J4364">
        <v>6</v>
      </c>
      <c r="K4364">
        <v>33</v>
      </c>
      <c r="L4364" t="s">
        <v>40</v>
      </c>
      <c r="M4364" t="s">
        <v>23</v>
      </c>
      <c r="N4364" t="s">
        <v>23</v>
      </c>
      <c r="O4364" t="s">
        <v>49</v>
      </c>
      <c r="P4364" t="s">
        <v>26</v>
      </c>
      <c r="Q4364" t="s">
        <v>50</v>
      </c>
      <c r="R4364">
        <v>44.55</v>
      </c>
      <c r="S4364">
        <v>3062.77</v>
      </c>
    </row>
    <row r="4365" spans="1:19">
      <c r="A4365" t="s">
        <v>10053</v>
      </c>
      <c r="B4365" s="2">
        <v>45844</v>
      </c>
      <c r="C4365" t="s">
        <v>22</v>
      </c>
      <c r="D4365">
        <v>19</v>
      </c>
      <c r="E4365" t="s">
        <v>39</v>
      </c>
      <c r="F4365">
        <v>0</v>
      </c>
      <c r="G4365">
        <v>4</v>
      </c>
      <c r="H4365" t="s">
        <v>3751</v>
      </c>
      <c r="I4365">
        <v>4592</v>
      </c>
      <c r="J4365">
        <v>0</v>
      </c>
      <c r="K4365">
        <v>1</v>
      </c>
      <c r="L4365" t="s">
        <v>48</v>
      </c>
      <c r="M4365" t="s">
        <v>23</v>
      </c>
      <c r="N4365" t="s">
        <v>23</v>
      </c>
      <c r="O4365" t="s">
        <v>49</v>
      </c>
      <c r="P4365" t="s">
        <v>26</v>
      </c>
      <c r="Q4365" t="s">
        <v>27</v>
      </c>
      <c r="R4365">
        <v>61.15</v>
      </c>
      <c r="S4365">
        <v>78.22</v>
      </c>
    </row>
    <row r="4366" spans="1:19">
      <c r="A4366" t="s">
        <v>10055</v>
      </c>
      <c r="B4366" s="2">
        <v>44971</v>
      </c>
      <c r="C4366" t="s">
        <v>22</v>
      </c>
      <c r="D4366">
        <v>27</v>
      </c>
      <c r="E4366" t="s">
        <v>23</v>
      </c>
      <c r="F4366">
        <v>0</v>
      </c>
      <c r="G4366">
        <v>4</v>
      </c>
      <c r="H4366" t="s">
        <v>3686</v>
      </c>
      <c r="I4366">
        <v>2347</v>
      </c>
      <c r="J4366">
        <v>1</v>
      </c>
      <c r="K4366">
        <v>30</v>
      </c>
      <c r="L4366" t="s">
        <v>15568</v>
      </c>
      <c r="M4366" t="s">
        <v>23</v>
      </c>
      <c r="N4366" t="s">
        <v>39</v>
      </c>
      <c r="P4366" t="s">
        <v>164</v>
      </c>
      <c r="Q4366" t="s">
        <v>50</v>
      </c>
      <c r="R4366">
        <v>19.05</v>
      </c>
      <c r="S4366">
        <v>978.95</v>
      </c>
    </row>
    <row r="4367" spans="1:19">
      <c r="A4367" t="s">
        <v>10057</v>
      </c>
      <c r="B4367" s="2">
        <v>45347</v>
      </c>
      <c r="C4367" t="s">
        <v>33</v>
      </c>
      <c r="D4367">
        <v>23</v>
      </c>
      <c r="E4367" t="s">
        <v>39</v>
      </c>
      <c r="F4367">
        <v>0</v>
      </c>
      <c r="G4367">
        <v>4</v>
      </c>
      <c r="H4367" t="s">
        <v>3686</v>
      </c>
      <c r="I4367">
        <v>2386</v>
      </c>
      <c r="J4367">
        <v>0</v>
      </c>
      <c r="K4367">
        <v>18</v>
      </c>
      <c r="L4367" t="s">
        <v>97</v>
      </c>
      <c r="M4367" t="s">
        <v>23</v>
      </c>
      <c r="N4367" t="s">
        <v>39</v>
      </c>
      <c r="P4367" t="s">
        <v>26</v>
      </c>
      <c r="Q4367" t="s">
        <v>50</v>
      </c>
      <c r="R4367">
        <v>19.55</v>
      </c>
      <c r="S4367">
        <v>581.30999999999995</v>
      </c>
    </row>
    <row r="4368" spans="1:19">
      <c r="A4368" t="s">
        <v>10059</v>
      </c>
      <c r="B4368" s="2">
        <v>45856</v>
      </c>
      <c r="C4368" t="s">
        <v>22</v>
      </c>
      <c r="D4368">
        <v>47</v>
      </c>
      <c r="E4368" t="s">
        <v>39</v>
      </c>
      <c r="F4368">
        <v>0</v>
      </c>
      <c r="G4368">
        <v>4</v>
      </c>
      <c r="H4368" t="s">
        <v>3751</v>
      </c>
      <c r="I4368">
        <v>4801</v>
      </c>
      <c r="J4368">
        <v>0</v>
      </c>
      <c r="K4368">
        <v>1</v>
      </c>
      <c r="L4368" t="s">
        <v>48</v>
      </c>
      <c r="M4368" t="s">
        <v>23</v>
      </c>
      <c r="N4368" t="s">
        <v>39</v>
      </c>
      <c r="P4368" t="s">
        <v>26</v>
      </c>
      <c r="Q4368" t="s">
        <v>50</v>
      </c>
      <c r="R4368">
        <v>20.55</v>
      </c>
      <c r="S4368">
        <v>27.87</v>
      </c>
    </row>
    <row r="4369" spans="1:19">
      <c r="A4369" t="s">
        <v>10061</v>
      </c>
      <c r="B4369" s="2">
        <v>44187</v>
      </c>
      <c r="C4369" t="s">
        <v>22</v>
      </c>
      <c r="D4369">
        <v>64</v>
      </c>
      <c r="E4369" t="s">
        <v>23</v>
      </c>
      <c r="F4369">
        <v>1</v>
      </c>
      <c r="G4369">
        <v>4</v>
      </c>
      <c r="H4369" t="s">
        <v>3686</v>
      </c>
      <c r="I4369">
        <v>5058</v>
      </c>
      <c r="J4369">
        <v>4</v>
      </c>
      <c r="K4369">
        <v>56</v>
      </c>
      <c r="L4369" t="s">
        <v>15568</v>
      </c>
      <c r="M4369" t="s">
        <v>23</v>
      </c>
      <c r="N4369" t="s">
        <v>23</v>
      </c>
      <c r="O4369" t="s">
        <v>25</v>
      </c>
      <c r="P4369" t="s">
        <v>202</v>
      </c>
      <c r="Q4369" t="s">
        <v>50</v>
      </c>
      <c r="R4369">
        <v>85.85</v>
      </c>
      <c r="S4369">
        <v>5436.68</v>
      </c>
    </row>
    <row r="4370" spans="1:19">
      <c r="A4370" t="s">
        <v>10063</v>
      </c>
      <c r="B4370" s="2">
        <v>45415</v>
      </c>
      <c r="C4370" t="s">
        <v>22</v>
      </c>
      <c r="D4370">
        <v>49</v>
      </c>
      <c r="E4370" t="s">
        <v>39</v>
      </c>
      <c r="F4370">
        <v>0</v>
      </c>
      <c r="G4370">
        <v>4</v>
      </c>
      <c r="H4370" t="s">
        <v>3686</v>
      </c>
      <c r="I4370">
        <v>5753</v>
      </c>
      <c r="J4370">
        <v>0</v>
      </c>
      <c r="K4370">
        <v>15</v>
      </c>
      <c r="L4370" t="s">
        <v>15568</v>
      </c>
      <c r="M4370" t="s">
        <v>23</v>
      </c>
      <c r="N4370" t="s">
        <v>39</v>
      </c>
      <c r="P4370" t="s">
        <v>202</v>
      </c>
      <c r="Q4370" t="s">
        <v>50</v>
      </c>
      <c r="R4370">
        <v>19.8</v>
      </c>
      <c r="S4370">
        <v>387.7</v>
      </c>
    </row>
    <row r="4371" spans="1:19">
      <c r="A4371" t="s">
        <v>10065</v>
      </c>
      <c r="B4371" s="2">
        <v>44099</v>
      </c>
      <c r="C4371" t="s">
        <v>22</v>
      </c>
      <c r="D4371">
        <v>29</v>
      </c>
      <c r="E4371" t="s">
        <v>23</v>
      </c>
      <c r="F4371">
        <v>0</v>
      </c>
      <c r="G4371">
        <v>4</v>
      </c>
      <c r="H4371" t="s">
        <v>3686</v>
      </c>
      <c r="I4371">
        <v>5905</v>
      </c>
      <c r="J4371">
        <v>1</v>
      </c>
      <c r="K4371">
        <v>59</v>
      </c>
      <c r="L4371" t="s">
        <v>142</v>
      </c>
      <c r="M4371" t="s">
        <v>39</v>
      </c>
      <c r="N4371" t="s">
        <v>23</v>
      </c>
      <c r="O4371" t="s">
        <v>49</v>
      </c>
      <c r="P4371" t="s">
        <v>26</v>
      </c>
      <c r="Q4371" t="s">
        <v>27</v>
      </c>
      <c r="R4371">
        <v>44.3</v>
      </c>
      <c r="S4371">
        <v>2686.75</v>
      </c>
    </row>
    <row r="4372" spans="1:19">
      <c r="A4372" t="s">
        <v>10067</v>
      </c>
      <c r="B4372" s="2">
        <v>44021</v>
      </c>
      <c r="C4372" t="s">
        <v>22</v>
      </c>
      <c r="D4372">
        <v>60</v>
      </c>
      <c r="E4372" t="s">
        <v>23</v>
      </c>
      <c r="F4372">
        <v>0</v>
      </c>
      <c r="G4372">
        <v>4</v>
      </c>
      <c r="H4372" t="s">
        <v>3686</v>
      </c>
      <c r="I4372">
        <v>4001</v>
      </c>
      <c r="J4372">
        <v>9</v>
      </c>
      <c r="K4372">
        <v>61</v>
      </c>
      <c r="L4372" t="s">
        <v>15568</v>
      </c>
      <c r="M4372" t="s">
        <v>23</v>
      </c>
      <c r="N4372" t="s">
        <v>23</v>
      </c>
      <c r="O4372" t="s">
        <v>49</v>
      </c>
      <c r="P4372" t="s">
        <v>202</v>
      </c>
      <c r="Q4372" t="s">
        <v>27</v>
      </c>
      <c r="R4372">
        <v>64.05</v>
      </c>
      <c r="S4372">
        <v>5991.24</v>
      </c>
    </row>
    <row r="4373" spans="1:19">
      <c r="A4373" t="s">
        <v>10069</v>
      </c>
      <c r="B4373" s="2">
        <v>44047</v>
      </c>
      <c r="C4373" t="s">
        <v>22</v>
      </c>
      <c r="D4373">
        <v>49</v>
      </c>
      <c r="E4373" t="s">
        <v>23</v>
      </c>
      <c r="F4373">
        <v>0</v>
      </c>
      <c r="G4373">
        <v>4</v>
      </c>
      <c r="H4373" t="s">
        <v>3686</v>
      </c>
      <c r="I4373">
        <v>6150</v>
      </c>
      <c r="J4373">
        <v>10</v>
      </c>
      <c r="K4373">
        <v>60</v>
      </c>
      <c r="L4373" t="s">
        <v>142</v>
      </c>
      <c r="M4373" t="s">
        <v>23</v>
      </c>
      <c r="N4373" t="s">
        <v>23</v>
      </c>
      <c r="O4373" t="s">
        <v>25</v>
      </c>
      <c r="P4373" t="s">
        <v>202</v>
      </c>
      <c r="Q4373" t="s">
        <v>27</v>
      </c>
      <c r="R4373">
        <v>97.95</v>
      </c>
      <c r="S4373">
        <v>6890</v>
      </c>
    </row>
    <row r="4374" spans="1:19">
      <c r="A4374" t="s">
        <v>10071</v>
      </c>
      <c r="B4374" s="2">
        <v>43691</v>
      </c>
      <c r="C4374" t="s">
        <v>22</v>
      </c>
      <c r="D4374">
        <v>21</v>
      </c>
      <c r="E4374" t="s">
        <v>23</v>
      </c>
      <c r="F4374">
        <v>0</v>
      </c>
      <c r="G4374">
        <v>4</v>
      </c>
      <c r="H4374" t="s">
        <v>3686</v>
      </c>
      <c r="I4374">
        <v>6202</v>
      </c>
      <c r="J4374">
        <v>4</v>
      </c>
      <c r="K4374">
        <v>72</v>
      </c>
      <c r="L4374" t="s">
        <v>316</v>
      </c>
      <c r="M4374" t="s">
        <v>23</v>
      </c>
      <c r="N4374" t="s">
        <v>23</v>
      </c>
      <c r="O4374" t="s">
        <v>49</v>
      </c>
      <c r="P4374" t="s">
        <v>164</v>
      </c>
      <c r="Q4374" t="s">
        <v>50</v>
      </c>
      <c r="R4374">
        <v>77.349999999999994</v>
      </c>
      <c r="S4374">
        <v>7821.21</v>
      </c>
    </row>
    <row r="4375" spans="1:19">
      <c r="A4375" t="s">
        <v>10073</v>
      </c>
      <c r="B4375" s="2">
        <v>43691</v>
      </c>
      <c r="C4375" t="s">
        <v>22</v>
      </c>
      <c r="D4375">
        <v>73</v>
      </c>
      <c r="E4375" t="s">
        <v>23</v>
      </c>
      <c r="F4375">
        <v>0</v>
      </c>
      <c r="G4375">
        <v>4</v>
      </c>
      <c r="H4375" t="s">
        <v>3686</v>
      </c>
      <c r="I4375">
        <v>6091</v>
      </c>
      <c r="J4375">
        <v>7</v>
      </c>
      <c r="K4375">
        <v>72</v>
      </c>
      <c r="L4375" t="s">
        <v>316</v>
      </c>
      <c r="M4375" t="s">
        <v>39</v>
      </c>
      <c r="N4375" t="s">
        <v>23</v>
      </c>
      <c r="O4375" t="s">
        <v>56</v>
      </c>
      <c r="P4375" t="s">
        <v>164</v>
      </c>
      <c r="Q4375" t="s">
        <v>27</v>
      </c>
      <c r="R4375">
        <v>42.1</v>
      </c>
      <c r="S4375">
        <v>2962</v>
      </c>
    </row>
    <row r="4376" spans="1:19">
      <c r="A4376" t="s">
        <v>10076</v>
      </c>
      <c r="B4376" s="2">
        <v>45174</v>
      </c>
      <c r="C4376" t="s">
        <v>33</v>
      </c>
      <c r="D4376">
        <v>76</v>
      </c>
      <c r="E4376" t="s">
        <v>39</v>
      </c>
      <c r="F4376">
        <v>0</v>
      </c>
      <c r="G4376">
        <v>4</v>
      </c>
      <c r="H4376" t="s">
        <v>3686</v>
      </c>
      <c r="I4376">
        <v>2221</v>
      </c>
      <c r="J4376">
        <v>0</v>
      </c>
      <c r="K4376">
        <v>23</v>
      </c>
      <c r="L4376" t="s">
        <v>15568</v>
      </c>
      <c r="M4376" t="s">
        <v>23</v>
      </c>
      <c r="N4376" t="s">
        <v>23</v>
      </c>
      <c r="O4376" t="s">
        <v>25</v>
      </c>
      <c r="P4376" t="s">
        <v>26</v>
      </c>
      <c r="Q4376" t="s">
        <v>27</v>
      </c>
      <c r="R4376">
        <v>75</v>
      </c>
      <c r="S4376">
        <v>2331.42</v>
      </c>
    </row>
    <row r="4377" spans="1:19">
      <c r="A4377" t="s">
        <v>10078</v>
      </c>
      <c r="B4377" s="2">
        <v>45548</v>
      </c>
      <c r="C4377" t="s">
        <v>22</v>
      </c>
      <c r="D4377">
        <v>73</v>
      </c>
      <c r="E4377" t="s">
        <v>39</v>
      </c>
      <c r="F4377">
        <v>0</v>
      </c>
      <c r="G4377">
        <v>4</v>
      </c>
      <c r="H4377" t="s">
        <v>3686</v>
      </c>
      <c r="I4377">
        <v>2642</v>
      </c>
      <c r="J4377">
        <v>0</v>
      </c>
      <c r="K4377">
        <v>11</v>
      </c>
      <c r="L4377" t="s">
        <v>97</v>
      </c>
      <c r="M4377" t="s">
        <v>23</v>
      </c>
      <c r="N4377" t="s">
        <v>39</v>
      </c>
      <c r="P4377" t="s">
        <v>26</v>
      </c>
      <c r="Q4377" t="s">
        <v>50</v>
      </c>
      <c r="R4377">
        <v>20.45</v>
      </c>
      <c r="S4377">
        <v>727.13</v>
      </c>
    </row>
    <row r="4378" spans="1:19">
      <c r="A4378" t="s">
        <v>10080</v>
      </c>
      <c r="B4378" s="2">
        <v>44456</v>
      </c>
      <c r="C4378" t="s">
        <v>22</v>
      </c>
      <c r="D4378">
        <v>36</v>
      </c>
      <c r="E4378" t="s">
        <v>39</v>
      </c>
      <c r="F4378">
        <v>0</v>
      </c>
      <c r="G4378">
        <v>4</v>
      </c>
      <c r="H4378" t="s">
        <v>3686</v>
      </c>
      <c r="I4378">
        <v>5029</v>
      </c>
      <c r="J4378">
        <v>0</v>
      </c>
      <c r="K4378">
        <v>47</v>
      </c>
      <c r="L4378" t="s">
        <v>15568</v>
      </c>
      <c r="M4378" t="s">
        <v>23</v>
      </c>
      <c r="N4378" t="s">
        <v>23</v>
      </c>
      <c r="O4378" t="s">
        <v>25</v>
      </c>
      <c r="P4378" t="s">
        <v>202</v>
      </c>
      <c r="Q4378" t="s">
        <v>27</v>
      </c>
      <c r="R4378">
        <v>103.1</v>
      </c>
      <c r="S4378">
        <v>5671.38</v>
      </c>
    </row>
    <row r="4379" spans="1:19">
      <c r="A4379" t="s">
        <v>10082</v>
      </c>
      <c r="B4379" s="2">
        <v>45424</v>
      </c>
      <c r="C4379" t="s">
        <v>33</v>
      </c>
      <c r="D4379">
        <v>37</v>
      </c>
      <c r="E4379" t="s">
        <v>39</v>
      </c>
      <c r="F4379">
        <v>0</v>
      </c>
      <c r="G4379">
        <v>4</v>
      </c>
      <c r="H4379" t="s">
        <v>3686</v>
      </c>
      <c r="I4379">
        <v>3366</v>
      </c>
      <c r="J4379">
        <v>0</v>
      </c>
      <c r="K4379">
        <v>15</v>
      </c>
      <c r="L4379" t="s">
        <v>15568</v>
      </c>
      <c r="M4379" t="s">
        <v>23</v>
      </c>
      <c r="N4379" t="s">
        <v>39</v>
      </c>
      <c r="P4379" t="s">
        <v>26</v>
      </c>
      <c r="Q4379" t="s">
        <v>84</v>
      </c>
      <c r="R4379">
        <v>19.899999999999999</v>
      </c>
      <c r="S4379">
        <v>361.55</v>
      </c>
    </row>
    <row r="4380" spans="1:19">
      <c r="A4380" t="s">
        <v>10084</v>
      </c>
      <c r="B4380" s="2">
        <v>45525</v>
      </c>
      <c r="C4380" t="s">
        <v>33</v>
      </c>
      <c r="D4380">
        <v>63</v>
      </c>
      <c r="E4380" t="s">
        <v>23</v>
      </c>
      <c r="F4380">
        <v>3</v>
      </c>
      <c r="G4380">
        <v>4</v>
      </c>
      <c r="H4380" t="s">
        <v>3686</v>
      </c>
      <c r="I4380">
        <v>5068</v>
      </c>
      <c r="J4380">
        <v>2</v>
      </c>
      <c r="K4380">
        <v>12</v>
      </c>
      <c r="L4380" t="s">
        <v>15568</v>
      </c>
      <c r="M4380" t="s">
        <v>23</v>
      </c>
      <c r="N4380" t="s">
        <v>23</v>
      </c>
      <c r="O4380" t="s">
        <v>49</v>
      </c>
      <c r="P4380" t="s">
        <v>26</v>
      </c>
      <c r="Q4380" t="s">
        <v>50</v>
      </c>
      <c r="R4380">
        <v>58.35</v>
      </c>
      <c r="S4380">
        <v>836.19</v>
      </c>
    </row>
    <row r="4381" spans="1:19">
      <c r="A4381" t="s">
        <v>10086</v>
      </c>
      <c r="B4381" s="2">
        <v>44972</v>
      </c>
      <c r="C4381" t="s">
        <v>22</v>
      </c>
      <c r="D4381">
        <v>37</v>
      </c>
      <c r="E4381" t="s">
        <v>23</v>
      </c>
      <c r="F4381">
        <v>0</v>
      </c>
      <c r="G4381">
        <v>4</v>
      </c>
      <c r="H4381" t="s">
        <v>3686</v>
      </c>
      <c r="I4381">
        <v>4715</v>
      </c>
      <c r="J4381">
        <v>10</v>
      </c>
      <c r="K4381">
        <v>30</v>
      </c>
      <c r="L4381" t="s">
        <v>40</v>
      </c>
      <c r="M4381" t="s">
        <v>23</v>
      </c>
      <c r="N4381" t="s">
        <v>23</v>
      </c>
      <c r="O4381" t="s">
        <v>49</v>
      </c>
      <c r="P4381" t="s">
        <v>26</v>
      </c>
      <c r="Q4381" t="s">
        <v>50</v>
      </c>
      <c r="R4381">
        <v>50</v>
      </c>
      <c r="S4381">
        <v>2169.6999999999998</v>
      </c>
    </row>
    <row r="4382" spans="1:19">
      <c r="A4382" t="s">
        <v>10088</v>
      </c>
      <c r="B4382" s="2">
        <v>44403</v>
      </c>
      <c r="C4382" t="s">
        <v>22</v>
      </c>
      <c r="D4382">
        <v>46</v>
      </c>
      <c r="E4382" t="s">
        <v>23</v>
      </c>
      <c r="F4382">
        <v>0</v>
      </c>
      <c r="G4382">
        <v>4</v>
      </c>
      <c r="H4382" t="s">
        <v>3686</v>
      </c>
      <c r="I4382">
        <v>4283</v>
      </c>
      <c r="J4382">
        <v>8</v>
      </c>
      <c r="K4382">
        <v>49</v>
      </c>
      <c r="L4382" t="s">
        <v>15568</v>
      </c>
      <c r="M4382" t="s">
        <v>39</v>
      </c>
      <c r="N4382" t="s">
        <v>23</v>
      </c>
      <c r="O4382" t="s">
        <v>56</v>
      </c>
      <c r="P4382" t="s">
        <v>164</v>
      </c>
      <c r="Q4382" t="s">
        <v>50</v>
      </c>
      <c r="R4382">
        <v>49.65</v>
      </c>
      <c r="S4382">
        <v>2409.9</v>
      </c>
    </row>
    <row r="4383" spans="1:19">
      <c r="A4383" t="s">
        <v>10090</v>
      </c>
      <c r="B4383" s="2">
        <v>45359</v>
      </c>
      <c r="C4383" t="s">
        <v>22</v>
      </c>
      <c r="D4383">
        <v>51</v>
      </c>
      <c r="E4383" t="s">
        <v>39</v>
      </c>
      <c r="F4383">
        <v>0</v>
      </c>
      <c r="G4383">
        <v>4</v>
      </c>
      <c r="H4383" t="s">
        <v>3686</v>
      </c>
      <c r="I4383">
        <v>5347</v>
      </c>
      <c r="J4383">
        <v>0</v>
      </c>
      <c r="K4383">
        <v>17</v>
      </c>
      <c r="L4383" t="s">
        <v>97</v>
      </c>
      <c r="M4383" t="s">
        <v>23</v>
      </c>
      <c r="N4383" t="s">
        <v>39</v>
      </c>
      <c r="P4383" t="s">
        <v>164</v>
      </c>
      <c r="Q4383" t="s">
        <v>50</v>
      </c>
      <c r="R4383">
        <v>19.45</v>
      </c>
      <c r="S4383">
        <v>1037.83</v>
      </c>
    </row>
    <row r="4384" spans="1:19">
      <c r="A4384" t="s">
        <v>10092</v>
      </c>
      <c r="B4384" s="2">
        <v>44383</v>
      </c>
      <c r="C4384" t="s">
        <v>22</v>
      </c>
      <c r="D4384">
        <v>53</v>
      </c>
      <c r="E4384" t="s">
        <v>23</v>
      </c>
      <c r="F4384">
        <v>0</v>
      </c>
      <c r="G4384">
        <v>4</v>
      </c>
      <c r="H4384" t="s">
        <v>3686</v>
      </c>
      <c r="I4384">
        <v>4252</v>
      </c>
      <c r="J4384">
        <v>8</v>
      </c>
      <c r="K4384">
        <v>49</v>
      </c>
      <c r="L4384" t="s">
        <v>142</v>
      </c>
      <c r="M4384" t="s">
        <v>23</v>
      </c>
      <c r="N4384" t="s">
        <v>23</v>
      </c>
      <c r="O4384" t="s">
        <v>25</v>
      </c>
      <c r="P4384" t="s">
        <v>164</v>
      </c>
      <c r="Q4384" t="s">
        <v>27</v>
      </c>
      <c r="R4384">
        <v>94.8</v>
      </c>
      <c r="S4384">
        <v>6539.35</v>
      </c>
    </row>
    <row r="4385" spans="1:19">
      <c r="A4385" t="s">
        <v>10094</v>
      </c>
      <c r="B4385" s="2">
        <v>44394</v>
      </c>
      <c r="C4385" t="s">
        <v>33</v>
      </c>
      <c r="D4385">
        <v>22</v>
      </c>
      <c r="E4385" t="s">
        <v>23</v>
      </c>
      <c r="F4385">
        <v>0</v>
      </c>
      <c r="G4385">
        <v>4</v>
      </c>
      <c r="H4385" t="s">
        <v>3686</v>
      </c>
      <c r="I4385">
        <v>5565</v>
      </c>
      <c r="J4385">
        <v>6</v>
      </c>
      <c r="K4385">
        <v>49</v>
      </c>
      <c r="L4385" t="s">
        <v>15568</v>
      </c>
      <c r="M4385" t="s">
        <v>39</v>
      </c>
      <c r="N4385" t="s">
        <v>23</v>
      </c>
      <c r="O4385" t="s">
        <v>56</v>
      </c>
      <c r="P4385" t="s">
        <v>26</v>
      </c>
      <c r="Q4385" t="s">
        <v>27</v>
      </c>
      <c r="R4385">
        <v>40.65</v>
      </c>
      <c r="S4385">
        <v>2070.75</v>
      </c>
    </row>
    <row r="4386" spans="1:19">
      <c r="A4386" t="s">
        <v>10096</v>
      </c>
      <c r="B4386" s="2">
        <v>43681</v>
      </c>
      <c r="C4386" t="s">
        <v>22</v>
      </c>
      <c r="D4386">
        <v>50</v>
      </c>
      <c r="E4386" t="s">
        <v>23</v>
      </c>
      <c r="F4386">
        <v>2</v>
      </c>
      <c r="G4386">
        <v>4</v>
      </c>
      <c r="H4386" t="s">
        <v>3686</v>
      </c>
      <c r="I4386">
        <v>5027</v>
      </c>
      <c r="J4386">
        <v>10</v>
      </c>
      <c r="K4386">
        <v>72</v>
      </c>
      <c r="L4386" t="s">
        <v>15568</v>
      </c>
      <c r="M4386" t="s">
        <v>23</v>
      </c>
      <c r="N4386" t="s">
        <v>39</v>
      </c>
      <c r="P4386" t="s">
        <v>164</v>
      </c>
      <c r="Q4386" t="s">
        <v>50</v>
      </c>
      <c r="R4386">
        <v>19.8</v>
      </c>
      <c r="S4386">
        <v>4211.13</v>
      </c>
    </row>
    <row r="4387" spans="1:19">
      <c r="A4387" t="s">
        <v>10098</v>
      </c>
      <c r="B4387" s="2">
        <v>45004</v>
      </c>
      <c r="C4387" t="s">
        <v>22</v>
      </c>
      <c r="D4387">
        <v>58</v>
      </c>
      <c r="E4387" t="s">
        <v>39</v>
      </c>
      <c r="F4387">
        <v>0</v>
      </c>
      <c r="G4387">
        <v>4</v>
      </c>
      <c r="H4387" t="s">
        <v>3686</v>
      </c>
      <c r="I4387">
        <v>2064</v>
      </c>
      <c r="J4387">
        <v>0</v>
      </c>
      <c r="K4387">
        <v>29</v>
      </c>
      <c r="L4387" t="s">
        <v>40</v>
      </c>
      <c r="M4387" t="s">
        <v>23</v>
      </c>
      <c r="N4387" t="s">
        <v>23</v>
      </c>
      <c r="O4387" t="s">
        <v>49</v>
      </c>
      <c r="P4387" t="s">
        <v>202</v>
      </c>
      <c r="Q4387" t="s">
        <v>50</v>
      </c>
      <c r="R4387">
        <v>70.900000000000006</v>
      </c>
      <c r="S4387">
        <v>2800.67</v>
      </c>
    </row>
    <row r="4388" spans="1:19">
      <c r="A4388" t="s">
        <v>10100</v>
      </c>
      <c r="B4388" s="2">
        <v>45757</v>
      </c>
      <c r="C4388" t="s">
        <v>22</v>
      </c>
      <c r="D4388">
        <v>57</v>
      </c>
      <c r="E4388" t="s">
        <v>39</v>
      </c>
      <c r="F4388">
        <v>0</v>
      </c>
      <c r="G4388">
        <v>4</v>
      </c>
      <c r="H4388" t="s">
        <v>3686</v>
      </c>
      <c r="I4388">
        <v>3030</v>
      </c>
      <c r="J4388">
        <v>0</v>
      </c>
      <c r="K4388">
        <v>4</v>
      </c>
      <c r="L4388" t="s">
        <v>15568</v>
      </c>
      <c r="M4388" t="s">
        <v>39</v>
      </c>
      <c r="N4388" t="s">
        <v>23</v>
      </c>
      <c r="O4388" t="s">
        <v>56</v>
      </c>
      <c r="P4388" t="s">
        <v>26</v>
      </c>
      <c r="Q4388" t="s">
        <v>27</v>
      </c>
      <c r="R4388">
        <v>30.5</v>
      </c>
      <c r="S4388">
        <v>118.4</v>
      </c>
    </row>
    <row r="4389" spans="1:19">
      <c r="A4389" t="s">
        <v>10102</v>
      </c>
      <c r="B4389" s="2">
        <v>44880</v>
      </c>
      <c r="C4389" t="s">
        <v>33</v>
      </c>
      <c r="D4389">
        <v>54</v>
      </c>
      <c r="E4389" t="s">
        <v>39</v>
      </c>
      <c r="F4389">
        <v>0</v>
      </c>
      <c r="G4389">
        <v>4</v>
      </c>
      <c r="H4389" t="s">
        <v>3686</v>
      </c>
      <c r="I4389">
        <v>4860</v>
      </c>
      <c r="J4389">
        <v>0</v>
      </c>
      <c r="K4389">
        <v>33</v>
      </c>
      <c r="L4389" t="s">
        <v>15568</v>
      </c>
      <c r="M4389" t="s">
        <v>23</v>
      </c>
      <c r="N4389" t="s">
        <v>23</v>
      </c>
      <c r="O4389" t="s">
        <v>25</v>
      </c>
      <c r="P4389" t="s">
        <v>26</v>
      </c>
      <c r="Q4389" t="s">
        <v>27</v>
      </c>
      <c r="R4389">
        <v>70.400000000000006</v>
      </c>
      <c r="S4389">
        <v>4097.95</v>
      </c>
    </row>
    <row r="4390" spans="1:19">
      <c r="A4390" t="s">
        <v>10104</v>
      </c>
      <c r="B4390" s="2">
        <v>44767</v>
      </c>
      <c r="C4390" t="s">
        <v>33</v>
      </c>
      <c r="D4390">
        <v>25</v>
      </c>
      <c r="E4390" t="s">
        <v>23</v>
      </c>
      <c r="F4390">
        <v>2</v>
      </c>
      <c r="G4390">
        <v>4</v>
      </c>
      <c r="H4390" t="s">
        <v>3686</v>
      </c>
      <c r="I4390">
        <v>2969</v>
      </c>
      <c r="J4390">
        <v>0</v>
      </c>
      <c r="K4390">
        <v>37</v>
      </c>
      <c r="L4390" t="s">
        <v>15568</v>
      </c>
      <c r="M4390" t="s">
        <v>23</v>
      </c>
      <c r="N4390" t="s">
        <v>23</v>
      </c>
      <c r="O4390" t="s">
        <v>25</v>
      </c>
      <c r="P4390" t="s">
        <v>26</v>
      </c>
      <c r="Q4390" t="s">
        <v>27</v>
      </c>
      <c r="R4390">
        <v>95.25</v>
      </c>
      <c r="S4390">
        <v>3373.35</v>
      </c>
    </row>
    <row r="4391" spans="1:19">
      <c r="A4391" t="s">
        <v>10106</v>
      </c>
      <c r="B4391" s="2">
        <v>44849</v>
      </c>
      <c r="C4391" t="s">
        <v>22</v>
      </c>
      <c r="D4391">
        <v>52</v>
      </c>
      <c r="E4391" t="s">
        <v>39</v>
      </c>
      <c r="F4391">
        <v>0</v>
      </c>
      <c r="G4391">
        <v>4</v>
      </c>
      <c r="H4391" t="s">
        <v>3686</v>
      </c>
      <c r="I4391">
        <v>3800</v>
      </c>
      <c r="J4391">
        <v>0</v>
      </c>
      <c r="K4391">
        <v>34</v>
      </c>
      <c r="L4391" t="s">
        <v>15568</v>
      </c>
      <c r="M4391" t="s">
        <v>39</v>
      </c>
      <c r="N4391" t="s">
        <v>23</v>
      </c>
      <c r="O4391" t="s">
        <v>56</v>
      </c>
      <c r="P4391" t="s">
        <v>26</v>
      </c>
      <c r="Q4391" t="s">
        <v>27</v>
      </c>
      <c r="R4391">
        <v>25.05</v>
      </c>
      <c r="S4391">
        <v>852.7</v>
      </c>
    </row>
    <row r="4392" spans="1:19">
      <c r="A4392" t="s">
        <v>10108</v>
      </c>
      <c r="B4392" s="2">
        <v>45859</v>
      </c>
      <c r="C4392" t="s">
        <v>22</v>
      </c>
      <c r="D4392">
        <v>43</v>
      </c>
      <c r="E4392" t="s">
        <v>39</v>
      </c>
      <c r="F4392">
        <v>3</v>
      </c>
      <c r="G4392">
        <v>4</v>
      </c>
      <c r="H4392" t="s">
        <v>3751</v>
      </c>
      <c r="I4392">
        <v>3518</v>
      </c>
      <c r="J4392">
        <v>0</v>
      </c>
      <c r="K4392">
        <v>1</v>
      </c>
      <c r="L4392" t="s">
        <v>15568</v>
      </c>
      <c r="M4392" t="s">
        <v>39</v>
      </c>
      <c r="N4392" t="s">
        <v>23</v>
      </c>
      <c r="O4392" t="s">
        <v>56</v>
      </c>
      <c r="P4392" t="s">
        <v>26</v>
      </c>
      <c r="Q4392" t="s">
        <v>27</v>
      </c>
      <c r="R4392">
        <v>24.7</v>
      </c>
      <c r="S4392">
        <v>24.7</v>
      </c>
    </row>
    <row r="4393" spans="1:19">
      <c r="A4393" t="s">
        <v>10109</v>
      </c>
      <c r="B4393" s="2">
        <v>44429</v>
      </c>
      <c r="C4393" t="s">
        <v>33</v>
      </c>
      <c r="D4393">
        <v>43</v>
      </c>
      <c r="E4393" t="s">
        <v>39</v>
      </c>
      <c r="F4393">
        <v>0</v>
      </c>
      <c r="G4393">
        <v>4</v>
      </c>
      <c r="H4393" t="s">
        <v>3686</v>
      </c>
      <c r="I4393">
        <v>4740</v>
      </c>
      <c r="J4393">
        <v>0</v>
      </c>
      <c r="K4393">
        <v>48</v>
      </c>
      <c r="L4393" t="s">
        <v>142</v>
      </c>
      <c r="M4393" t="s">
        <v>23</v>
      </c>
      <c r="N4393" t="s">
        <v>23</v>
      </c>
      <c r="O4393" t="s">
        <v>49</v>
      </c>
      <c r="P4393" t="s">
        <v>202</v>
      </c>
      <c r="Q4393" t="s">
        <v>27</v>
      </c>
      <c r="R4393">
        <v>73.849999999999994</v>
      </c>
      <c r="S4393">
        <v>4668.12</v>
      </c>
    </row>
    <row r="4394" spans="1:19">
      <c r="A4394" t="s">
        <v>10111</v>
      </c>
      <c r="B4394" s="2">
        <v>45634</v>
      </c>
      <c r="C4394" t="s">
        <v>22</v>
      </c>
      <c r="D4394">
        <v>59</v>
      </c>
      <c r="E4394" t="s">
        <v>23</v>
      </c>
      <c r="F4394">
        <v>1</v>
      </c>
      <c r="G4394">
        <v>4</v>
      </c>
      <c r="H4394" t="s">
        <v>3686</v>
      </c>
      <c r="I4394">
        <v>5962</v>
      </c>
      <c r="J4394">
        <v>8</v>
      </c>
      <c r="K4394">
        <v>8</v>
      </c>
      <c r="L4394" t="s">
        <v>15568</v>
      </c>
      <c r="M4394" t="s">
        <v>23</v>
      </c>
      <c r="N4394" t="s">
        <v>39</v>
      </c>
      <c r="P4394" t="s">
        <v>164</v>
      </c>
      <c r="Q4394" t="s">
        <v>50</v>
      </c>
      <c r="R4394">
        <v>19.7</v>
      </c>
      <c r="S4394">
        <v>222.81</v>
      </c>
    </row>
    <row r="4395" spans="1:19">
      <c r="A4395" t="s">
        <v>10113</v>
      </c>
      <c r="B4395" s="2">
        <v>45249</v>
      </c>
      <c r="C4395" t="s">
        <v>33</v>
      </c>
      <c r="D4395">
        <v>47</v>
      </c>
      <c r="E4395" t="s">
        <v>39</v>
      </c>
      <c r="F4395">
        <v>1</v>
      </c>
      <c r="G4395">
        <v>4</v>
      </c>
      <c r="H4395" t="s">
        <v>3686</v>
      </c>
      <c r="I4395">
        <v>3461</v>
      </c>
      <c r="J4395">
        <v>0</v>
      </c>
      <c r="K4395">
        <v>21</v>
      </c>
      <c r="L4395" t="s">
        <v>15568</v>
      </c>
      <c r="M4395" t="s">
        <v>39</v>
      </c>
      <c r="N4395" t="s">
        <v>23</v>
      </c>
      <c r="O4395" t="s">
        <v>49</v>
      </c>
      <c r="P4395" t="s">
        <v>164</v>
      </c>
      <c r="Q4395" t="s">
        <v>50</v>
      </c>
      <c r="R4395">
        <v>53.15</v>
      </c>
      <c r="S4395">
        <v>1164.07</v>
      </c>
    </row>
    <row r="4396" spans="1:19">
      <c r="A4396" t="s">
        <v>10115</v>
      </c>
      <c r="B4396" s="2">
        <v>45823</v>
      </c>
      <c r="C4396" t="s">
        <v>33</v>
      </c>
      <c r="D4396">
        <v>49</v>
      </c>
      <c r="E4396" t="s">
        <v>23</v>
      </c>
      <c r="F4396">
        <v>0</v>
      </c>
      <c r="G4396">
        <v>4</v>
      </c>
      <c r="H4396" t="s">
        <v>3751</v>
      </c>
      <c r="I4396">
        <v>2798</v>
      </c>
      <c r="J4396">
        <v>1</v>
      </c>
      <c r="K4396">
        <v>2</v>
      </c>
      <c r="L4396" t="s">
        <v>48</v>
      </c>
      <c r="M4396" t="s">
        <v>23</v>
      </c>
      <c r="N4396" t="s">
        <v>23</v>
      </c>
      <c r="O4396" t="s">
        <v>56</v>
      </c>
      <c r="P4396" t="s">
        <v>26</v>
      </c>
      <c r="Q4396" t="s">
        <v>50</v>
      </c>
      <c r="R4396">
        <v>69</v>
      </c>
      <c r="S4396">
        <v>202.62</v>
      </c>
    </row>
    <row r="4397" spans="1:19">
      <c r="A4397" t="s">
        <v>10117</v>
      </c>
      <c r="B4397" s="2">
        <v>44884</v>
      </c>
      <c r="C4397" t="s">
        <v>22</v>
      </c>
      <c r="D4397">
        <v>27</v>
      </c>
      <c r="E4397" t="s">
        <v>39</v>
      </c>
      <c r="F4397">
        <v>0</v>
      </c>
      <c r="G4397">
        <v>4</v>
      </c>
      <c r="H4397" t="s">
        <v>3686</v>
      </c>
      <c r="I4397">
        <v>5322</v>
      </c>
      <c r="J4397">
        <v>0</v>
      </c>
      <c r="K4397">
        <v>33</v>
      </c>
      <c r="L4397" t="s">
        <v>40</v>
      </c>
      <c r="M4397" t="s">
        <v>39</v>
      </c>
      <c r="N4397" t="s">
        <v>23</v>
      </c>
      <c r="O4397" t="s">
        <v>56</v>
      </c>
      <c r="P4397" t="s">
        <v>202</v>
      </c>
      <c r="Q4397" t="s">
        <v>27</v>
      </c>
      <c r="R4397">
        <v>54.6</v>
      </c>
      <c r="S4397">
        <v>1803.7</v>
      </c>
    </row>
    <row r="4398" spans="1:19">
      <c r="A4398" t="s">
        <v>10119</v>
      </c>
      <c r="B4398" s="2">
        <v>44386</v>
      </c>
      <c r="C4398" t="s">
        <v>33</v>
      </c>
      <c r="D4398">
        <v>59</v>
      </c>
      <c r="E4398" t="s">
        <v>39</v>
      </c>
      <c r="F4398">
        <v>0</v>
      </c>
      <c r="G4398">
        <v>4</v>
      </c>
      <c r="H4398" t="s">
        <v>3686</v>
      </c>
      <c r="I4398">
        <v>5982</v>
      </c>
      <c r="J4398">
        <v>0</v>
      </c>
      <c r="K4398">
        <v>49</v>
      </c>
      <c r="L4398" t="s">
        <v>15568</v>
      </c>
      <c r="M4398" t="s">
        <v>23</v>
      </c>
      <c r="N4398" t="s">
        <v>23</v>
      </c>
      <c r="O4398" t="s">
        <v>25</v>
      </c>
      <c r="P4398" t="s">
        <v>202</v>
      </c>
      <c r="Q4398" t="s">
        <v>27</v>
      </c>
      <c r="R4398">
        <v>89.85</v>
      </c>
      <c r="S4398">
        <v>6625.48</v>
      </c>
    </row>
    <row r="4399" spans="1:19">
      <c r="A4399" t="s">
        <v>10121</v>
      </c>
      <c r="B4399" s="2">
        <v>43740</v>
      </c>
      <c r="C4399" t="s">
        <v>33</v>
      </c>
      <c r="D4399">
        <v>61</v>
      </c>
      <c r="E4399" t="s">
        <v>23</v>
      </c>
      <c r="F4399">
        <v>0</v>
      </c>
      <c r="G4399">
        <v>4</v>
      </c>
      <c r="H4399" t="s">
        <v>3686</v>
      </c>
      <c r="I4399">
        <v>4181</v>
      </c>
      <c r="J4399">
        <v>4</v>
      </c>
      <c r="K4399">
        <v>70</v>
      </c>
      <c r="L4399" t="s">
        <v>316</v>
      </c>
      <c r="M4399" t="s">
        <v>23</v>
      </c>
      <c r="N4399" t="s">
        <v>23</v>
      </c>
      <c r="O4399" t="s">
        <v>25</v>
      </c>
      <c r="P4399" t="s">
        <v>164</v>
      </c>
      <c r="Q4399" t="s">
        <v>50</v>
      </c>
      <c r="R4399">
        <v>75.650000000000006</v>
      </c>
      <c r="S4399">
        <v>6566.63</v>
      </c>
    </row>
    <row r="4400" spans="1:19">
      <c r="A4400" t="s">
        <v>10123</v>
      </c>
      <c r="B4400" s="2">
        <v>44872</v>
      </c>
      <c r="C4400" t="s">
        <v>33</v>
      </c>
      <c r="D4400">
        <v>74</v>
      </c>
      <c r="E4400" t="s">
        <v>39</v>
      </c>
      <c r="F4400">
        <v>0</v>
      </c>
      <c r="G4400">
        <v>4</v>
      </c>
      <c r="H4400" t="s">
        <v>3686</v>
      </c>
      <c r="I4400">
        <v>3116</v>
      </c>
      <c r="J4400">
        <v>0</v>
      </c>
      <c r="K4400">
        <v>33</v>
      </c>
      <c r="L4400" t="s">
        <v>15568</v>
      </c>
      <c r="M4400" t="s">
        <v>39</v>
      </c>
      <c r="N4400" t="s">
        <v>23</v>
      </c>
      <c r="O4400" t="s">
        <v>49</v>
      </c>
      <c r="P4400" t="s">
        <v>164</v>
      </c>
      <c r="Q4400" t="s">
        <v>27</v>
      </c>
      <c r="R4400">
        <v>59.45</v>
      </c>
      <c r="S4400">
        <v>1884.65</v>
      </c>
    </row>
    <row r="4401" spans="1:19">
      <c r="A4401" t="s">
        <v>10125</v>
      </c>
      <c r="B4401" s="2">
        <v>44026</v>
      </c>
      <c r="C4401" t="s">
        <v>33</v>
      </c>
      <c r="D4401">
        <v>70</v>
      </c>
      <c r="E4401" t="s">
        <v>23</v>
      </c>
      <c r="F4401">
        <v>1</v>
      </c>
      <c r="G4401">
        <v>4</v>
      </c>
      <c r="H4401" t="s">
        <v>3686</v>
      </c>
      <c r="I4401">
        <v>6238</v>
      </c>
      <c r="J4401">
        <v>9</v>
      </c>
      <c r="K4401">
        <v>61</v>
      </c>
      <c r="L4401" t="s">
        <v>142</v>
      </c>
      <c r="M4401" t="s">
        <v>23</v>
      </c>
      <c r="N4401" t="s">
        <v>23</v>
      </c>
      <c r="O4401" t="s">
        <v>49</v>
      </c>
      <c r="P4401" t="s">
        <v>202</v>
      </c>
      <c r="Q4401" t="s">
        <v>27</v>
      </c>
      <c r="R4401">
        <v>65.2</v>
      </c>
      <c r="S4401">
        <v>6362.96</v>
      </c>
    </row>
    <row r="4402" spans="1:19">
      <c r="A4402" t="s">
        <v>10127</v>
      </c>
      <c r="B4402" s="2">
        <v>43831</v>
      </c>
      <c r="C4402" t="s">
        <v>22</v>
      </c>
      <c r="D4402">
        <v>72</v>
      </c>
      <c r="E4402" t="s">
        <v>39</v>
      </c>
      <c r="F4402">
        <v>0</v>
      </c>
      <c r="G4402">
        <v>4</v>
      </c>
      <c r="H4402" t="s">
        <v>3686</v>
      </c>
      <c r="I4402">
        <v>5823</v>
      </c>
      <c r="J4402">
        <v>0</v>
      </c>
      <c r="K4402">
        <v>67</v>
      </c>
      <c r="L4402" t="s">
        <v>316</v>
      </c>
      <c r="M4402" t="s">
        <v>23</v>
      </c>
      <c r="N4402" t="s">
        <v>23</v>
      </c>
      <c r="O4402" t="s">
        <v>25</v>
      </c>
      <c r="P4402" t="s">
        <v>26</v>
      </c>
      <c r="Q4402" t="s">
        <v>84</v>
      </c>
      <c r="R4402">
        <v>75.7</v>
      </c>
      <c r="S4402">
        <v>7733.48</v>
      </c>
    </row>
    <row r="4403" spans="1:19">
      <c r="A4403" t="s">
        <v>10129</v>
      </c>
      <c r="B4403" s="2">
        <v>45323</v>
      </c>
      <c r="C4403" t="s">
        <v>33</v>
      </c>
      <c r="D4403">
        <v>80</v>
      </c>
      <c r="E4403" t="s">
        <v>39</v>
      </c>
      <c r="F4403">
        <v>0</v>
      </c>
      <c r="G4403">
        <v>4</v>
      </c>
      <c r="H4403" t="s">
        <v>3686</v>
      </c>
      <c r="I4403">
        <v>4713</v>
      </c>
      <c r="J4403">
        <v>0</v>
      </c>
      <c r="K4403">
        <v>18</v>
      </c>
      <c r="L4403" t="s">
        <v>97</v>
      </c>
      <c r="M4403" t="s">
        <v>23</v>
      </c>
      <c r="N4403" t="s">
        <v>39</v>
      </c>
      <c r="P4403" t="s">
        <v>202</v>
      </c>
      <c r="Q4403" t="s">
        <v>27</v>
      </c>
      <c r="R4403">
        <v>20.350000000000001</v>
      </c>
      <c r="S4403">
        <v>1045.1400000000001</v>
      </c>
    </row>
    <row r="4404" spans="1:19">
      <c r="A4404" t="s">
        <v>10131</v>
      </c>
      <c r="B4404" s="2">
        <v>43753</v>
      </c>
      <c r="C4404" t="s">
        <v>33</v>
      </c>
      <c r="D4404">
        <v>74</v>
      </c>
      <c r="E4404" t="s">
        <v>23</v>
      </c>
      <c r="F4404">
        <v>0</v>
      </c>
      <c r="G4404">
        <v>4</v>
      </c>
      <c r="H4404" t="s">
        <v>3686</v>
      </c>
      <c r="I4404">
        <v>4500</v>
      </c>
      <c r="J4404">
        <v>7</v>
      </c>
      <c r="K4404">
        <v>70</v>
      </c>
      <c r="L4404" t="s">
        <v>316</v>
      </c>
      <c r="M4404" t="s">
        <v>23</v>
      </c>
      <c r="N4404" t="s">
        <v>39</v>
      </c>
      <c r="P4404" t="s">
        <v>164</v>
      </c>
      <c r="Q4404" t="s">
        <v>27</v>
      </c>
      <c r="R4404">
        <v>19.8</v>
      </c>
      <c r="S4404">
        <v>2217.35</v>
      </c>
    </row>
    <row r="4405" spans="1:19">
      <c r="A4405" t="s">
        <v>10133</v>
      </c>
      <c r="B4405" s="2">
        <v>44812</v>
      </c>
      <c r="C4405" t="s">
        <v>33</v>
      </c>
      <c r="D4405">
        <v>75</v>
      </c>
      <c r="E4405" t="s">
        <v>23</v>
      </c>
      <c r="F4405">
        <v>0</v>
      </c>
      <c r="G4405">
        <v>4</v>
      </c>
      <c r="H4405" t="s">
        <v>3686</v>
      </c>
      <c r="I4405">
        <v>4858</v>
      </c>
      <c r="J4405">
        <v>5</v>
      </c>
      <c r="K4405">
        <v>35</v>
      </c>
      <c r="L4405" t="s">
        <v>15568</v>
      </c>
      <c r="M4405" t="s">
        <v>23</v>
      </c>
      <c r="N4405" t="s">
        <v>23</v>
      </c>
      <c r="O4405" t="s">
        <v>56</v>
      </c>
      <c r="P4405" t="s">
        <v>202</v>
      </c>
      <c r="Q4405" t="s">
        <v>27</v>
      </c>
      <c r="R4405">
        <v>54.95</v>
      </c>
      <c r="S4405">
        <v>3392.3</v>
      </c>
    </row>
    <row r="4406" spans="1:19">
      <c r="A4406" t="s">
        <v>10135</v>
      </c>
      <c r="B4406" s="2">
        <v>45579</v>
      </c>
      <c r="C4406" t="s">
        <v>33</v>
      </c>
      <c r="D4406">
        <v>77</v>
      </c>
      <c r="E4406" t="s">
        <v>23</v>
      </c>
      <c r="F4406">
        <v>0</v>
      </c>
      <c r="G4406">
        <v>4</v>
      </c>
      <c r="H4406" t="s">
        <v>3686</v>
      </c>
      <c r="I4406">
        <v>4740</v>
      </c>
      <c r="J4406">
        <v>2</v>
      </c>
      <c r="K4406">
        <v>10</v>
      </c>
      <c r="L4406" t="s">
        <v>15568</v>
      </c>
      <c r="M4406" t="s">
        <v>39</v>
      </c>
      <c r="N4406" t="s">
        <v>23</v>
      </c>
      <c r="O4406" t="s">
        <v>49</v>
      </c>
      <c r="P4406" t="s">
        <v>164</v>
      </c>
      <c r="Q4406" t="s">
        <v>50</v>
      </c>
      <c r="R4406">
        <v>56.05</v>
      </c>
      <c r="S4406">
        <v>560.5</v>
      </c>
    </row>
    <row r="4407" spans="1:19">
      <c r="A4407" t="s">
        <v>10137</v>
      </c>
      <c r="B4407" s="2">
        <v>43680</v>
      </c>
      <c r="C4407" t="s">
        <v>22</v>
      </c>
      <c r="D4407">
        <v>41</v>
      </c>
      <c r="E4407" t="s">
        <v>23</v>
      </c>
      <c r="F4407">
        <v>0</v>
      </c>
      <c r="G4407">
        <v>4</v>
      </c>
      <c r="H4407" t="s">
        <v>3686</v>
      </c>
      <c r="I4407">
        <v>4969</v>
      </c>
      <c r="J4407">
        <v>7</v>
      </c>
      <c r="K4407">
        <v>72</v>
      </c>
      <c r="L4407" t="s">
        <v>316</v>
      </c>
      <c r="M4407" t="s">
        <v>39</v>
      </c>
      <c r="N4407" t="s">
        <v>23</v>
      </c>
      <c r="O4407" t="s">
        <v>49</v>
      </c>
      <c r="P4407" t="s">
        <v>164</v>
      </c>
      <c r="Q4407" t="s">
        <v>50</v>
      </c>
      <c r="R4407">
        <v>65.099999999999994</v>
      </c>
      <c r="S4407">
        <v>4754.3</v>
      </c>
    </row>
    <row r="4408" spans="1:19">
      <c r="A4408" t="s">
        <v>10139</v>
      </c>
      <c r="B4408" s="2">
        <v>43756</v>
      </c>
      <c r="C4408" t="s">
        <v>22</v>
      </c>
      <c r="D4408">
        <v>20</v>
      </c>
      <c r="E4408" t="s">
        <v>23</v>
      </c>
      <c r="F4408">
        <v>1</v>
      </c>
      <c r="G4408">
        <v>4</v>
      </c>
      <c r="H4408" t="s">
        <v>3686</v>
      </c>
      <c r="I4408">
        <v>4583</v>
      </c>
      <c r="J4408">
        <v>1</v>
      </c>
      <c r="K4408">
        <v>70</v>
      </c>
      <c r="L4408" t="s">
        <v>316</v>
      </c>
      <c r="M4408" t="s">
        <v>23</v>
      </c>
      <c r="N4408" t="s">
        <v>23</v>
      </c>
      <c r="O4408" t="s">
        <v>25</v>
      </c>
      <c r="P4408" t="s">
        <v>26</v>
      </c>
      <c r="Q4408" t="s">
        <v>27</v>
      </c>
      <c r="R4408">
        <v>106.05</v>
      </c>
      <c r="S4408">
        <v>10373.65</v>
      </c>
    </row>
    <row r="4409" spans="1:19">
      <c r="A4409" t="s">
        <v>10141</v>
      </c>
      <c r="B4409" s="2">
        <v>43879</v>
      </c>
      <c r="C4409" t="s">
        <v>22</v>
      </c>
      <c r="D4409">
        <v>64</v>
      </c>
      <c r="E4409" t="s">
        <v>23</v>
      </c>
      <c r="F4409">
        <v>4</v>
      </c>
      <c r="G4409">
        <v>4</v>
      </c>
      <c r="H4409" t="s">
        <v>3686</v>
      </c>
      <c r="I4409">
        <v>4652</v>
      </c>
      <c r="J4409">
        <v>9</v>
      </c>
      <c r="K4409">
        <v>66</v>
      </c>
      <c r="L4409" t="s">
        <v>316</v>
      </c>
      <c r="M4409" t="s">
        <v>39</v>
      </c>
      <c r="N4409" t="s">
        <v>23</v>
      </c>
      <c r="O4409" t="s">
        <v>56</v>
      </c>
      <c r="P4409" t="s">
        <v>164</v>
      </c>
      <c r="Q4409" t="s">
        <v>27</v>
      </c>
      <c r="R4409">
        <v>50.55</v>
      </c>
      <c r="S4409">
        <v>3474.55</v>
      </c>
    </row>
    <row r="4410" spans="1:19">
      <c r="A4410" t="s">
        <v>10143</v>
      </c>
      <c r="B4410" s="2">
        <v>44673</v>
      </c>
      <c r="C4410" t="s">
        <v>22</v>
      </c>
      <c r="D4410">
        <v>53</v>
      </c>
      <c r="E4410" t="s">
        <v>39</v>
      </c>
      <c r="F4410">
        <v>3</v>
      </c>
      <c r="G4410">
        <v>4</v>
      </c>
      <c r="H4410" t="s">
        <v>3686</v>
      </c>
      <c r="I4410">
        <v>4288</v>
      </c>
      <c r="J4410">
        <v>0</v>
      </c>
      <c r="K4410">
        <v>40</v>
      </c>
      <c r="L4410" t="s">
        <v>15568</v>
      </c>
      <c r="M4410" t="s">
        <v>39</v>
      </c>
      <c r="N4410" t="s">
        <v>23</v>
      </c>
      <c r="O4410" t="s">
        <v>56</v>
      </c>
      <c r="P4410" t="s">
        <v>202</v>
      </c>
      <c r="Q4410" t="s">
        <v>50</v>
      </c>
      <c r="R4410">
        <v>40.25</v>
      </c>
      <c r="S4410">
        <v>1564.05</v>
      </c>
    </row>
    <row r="4411" spans="1:19">
      <c r="A4411" t="s">
        <v>10145</v>
      </c>
      <c r="B4411" s="2">
        <v>45755</v>
      </c>
      <c r="C4411" t="s">
        <v>33</v>
      </c>
      <c r="D4411">
        <v>40</v>
      </c>
      <c r="E4411" t="s">
        <v>39</v>
      </c>
      <c r="F4411">
        <v>0</v>
      </c>
      <c r="G4411">
        <v>4</v>
      </c>
      <c r="H4411" t="s">
        <v>3686</v>
      </c>
      <c r="I4411">
        <v>4596</v>
      </c>
      <c r="J4411">
        <v>0</v>
      </c>
      <c r="K4411">
        <v>4</v>
      </c>
      <c r="L4411" t="s">
        <v>15568</v>
      </c>
      <c r="M4411" t="s">
        <v>23</v>
      </c>
      <c r="N4411" t="s">
        <v>39</v>
      </c>
      <c r="P4411" t="s">
        <v>26</v>
      </c>
      <c r="Q4411" t="s">
        <v>50</v>
      </c>
      <c r="R4411">
        <v>20.05</v>
      </c>
      <c r="S4411">
        <v>186.5</v>
      </c>
    </row>
    <row r="4412" spans="1:19">
      <c r="A4412" t="s">
        <v>10147</v>
      </c>
      <c r="B4412" s="2">
        <v>44617</v>
      </c>
      <c r="C4412" t="s">
        <v>33</v>
      </c>
      <c r="D4412">
        <v>33</v>
      </c>
      <c r="E4412" t="s">
        <v>39</v>
      </c>
      <c r="F4412">
        <v>0</v>
      </c>
      <c r="G4412">
        <v>4</v>
      </c>
      <c r="H4412" t="s">
        <v>3686</v>
      </c>
      <c r="I4412">
        <v>3192</v>
      </c>
      <c r="J4412">
        <v>0</v>
      </c>
      <c r="K4412">
        <v>42</v>
      </c>
      <c r="L4412" t="s">
        <v>142</v>
      </c>
      <c r="M4412" t="s">
        <v>23</v>
      </c>
      <c r="N4412" t="s">
        <v>23</v>
      </c>
      <c r="O4412" t="s">
        <v>49</v>
      </c>
      <c r="P4412" t="s">
        <v>164</v>
      </c>
      <c r="Q4412" t="s">
        <v>50</v>
      </c>
      <c r="R4412">
        <v>78.45</v>
      </c>
      <c r="S4412">
        <v>4224.74</v>
      </c>
    </row>
    <row r="4413" spans="1:19">
      <c r="A4413" t="s">
        <v>10149</v>
      </c>
      <c r="B4413" s="2">
        <v>44085</v>
      </c>
      <c r="C4413" t="s">
        <v>33</v>
      </c>
      <c r="D4413">
        <v>62</v>
      </c>
      <c r="E4413" t="s">
        <v>23</v>
      </c>
      <c r="F4413">
        <v>2</v>
      </c>
      <c r="G4413">
        <v>4</v>
      </c>
      <c r="H4413" t="s">
        <v>3686</v>
      </c>
      <c r="I4413">
        <v>4746</v>
      </c>
      <c r="J4413">
        <v>0</v>
      </c>
      <c r="K4413">
        <v>59</v>
      </c>
      <c r="L4413" t="s">
        <v>142</v>
      </c>
      <c r="M4413" t="s">
        <v>23</v>
      </c>
      <c r="N4413" t="s">
        <v>39</v>
      </c>
      <c r="P4413" t="s">
        <v>164</v>
      </c>
      <c r="Q4413" t="s">
        <v>50</v>
      </c>
      <c r="R4413">
        <v>25.45</v>
      </c>
      <c r="S4413">
        <v>4033.88</v>
      </c>
    </row>
    <row r="4414" spans="1:19">
      <c r="A4414" t="s">
        <v>10151</v>
      </c>
      <c r="B4414" s="2">
        <v>45153</v>
      </c>
      <c r="C4414" t="s">
        <v>33</v>
      </c>
      <c r="D4414">
        <v>33</v>
      </c>
      <c r="E4414" t="s">
        <v>23</v>
      </c>
      <c r="F4414">
        <v>3</v>
      </c>
      <c r="G4414">
        <v>4</v>
      </c>
      <c r="H4414" t="s">
        <v>3686</v>
      </c>
      <c r="I4414">
        <v>2939</v>
      </c>
      <c r="J4414">
        <v>8</v>
      </c>
      <c r="K4414">
        <v>24</v>
      </c>
      <c r="L4414" t="s">
        <v>40</v>
      </c>
      <c r="M4414" t="s">
        <v>23</v>
      </c>
      <c r="N4414" t="s">
        <v>23</v>
      </c>
      <c r="O4414" t="s">
        <v>49</v>
      </c>
      <c r="P4414" t="s">
        <v>164</v>
      </c>
      <c r="Q4414" t="s">
        <v>50</v>
      </c>
      <c r="R4414">
        <v>78.599999999999994</v>
      </c>
      <c r="S4414">
        <v>2360.9699999999998</v>
      </c>
    </row>
    <row r="4415" spans="1:19">
      <c r="A4415" t="s">
        <v>10153</v>
      </c>
      <c r="B4415" s="2">
        <v>45215</v>
      </c>
      <c r="C4415" t="s">
        <v>22</v>
      </c>
      <c r="D4415">
        <v>56</v>
      </c>
      <c r="E4415" t="s">
        <v>39</v>
      </c>
      <c r="F4415">
        <v>0</v>
      </c>
      <c r="G4415">
        <v>4</v>
      </c>
      <c r="H4415" t="s">
        <v>3686</v>
      </c>
      <c r="I4415">
        <v>4709</v>
      </c>
      <c r="J4415">
        <v>0</v>
      </c>
      <c r="K4415">
        <v>22</v>
      </c>
      <c r="L4415" t="s">
        <v>97</v>
      </c>
      <c r="M4415" t="s">
        <v>23</v>
      </c>
      <c r="N4415" t="s">
        <v>23</v>
      </c>
      <c r="O4415" t="s">
        <v>49</v>
      </c>
      <c r="P4415" t="s">
        <v>26</v>
      </c>
      <c r="Q4415" t="s">
        <v>50</v>
      </c>
      <c r="R4415">
        <v>65.05</v>
      </c>
      <c r="S4415">
        <v>2400.71</v>
      </c>
    </row>
    <row r="4416" spans="1:19">
      <c r="A4416" t="s">
        <v>10156</v>
      </c>
      <c r="B4416" s="2">
        <v>45344</v>
      </c>
      <c r="C4416" t="s">
        <v>33</v>
      </c>
      <c r="D4416">
        <v>40</v>
      </c>
      <c r="E4416" t="s">
        <v>23</v>
      </c>
      <c r="F4416">
        <v>0</v>
      </c>
      <c r="G4416">
        <v>4</v>
      </c>
      <c r="H4416" t="s">
        <v>3686</v>
      </c>
      <c r="I4416">
        <v>4329</v>
      </c>
      <c r="J4416">
        <v>4</v>
      </c>
      <c r="K4416">
        <v>18</v>
      </c>
      <c r="L4416" t="s">
        <v>15568</v>
      </c>
      <c r="M4416" t="s">
        <v>23</v>
      </c>
      <c r="N4416" t="s">
        <v>39</v>
      </c>
      <c r="P4416" t="s">
        <v>164</v>
      </c>
      <c r="Q4416" t="s">
        <v>50</v>
      </c>
      <c r="R4416">
        <v>20.100000000000001</v>
      </c>
      <c r="S4416">
        <v>830.22</v>
      </c>
    </row>
    <row r="4417" spans="1:19">
      <c r="A4417" t="s">
        <v>10158</v>
      </c>
      <c r="B4417" s="2">
        <v>45849</v>
      </c>
      <c r="C4417" t="s">
        <v>22</v>
      </c>
      <c r="D4417">
        <v>63</v>
      </c>
      <c r="E4417" t="s">
        <v>39</v>
      </c>
      <c r="F4417">
        <v>0</v>
      </c>
      <c r="G4417">
        <v>4</v>
      </c>
      <c r="H4417" t="s">
        <v>3751</v>
      </c>
      <c r="I4417">
        <v>2091</v>
      </c>
      <c r="J4417">
        <v>0</v>
      </c>
      <c r="K4417">
        <v>1</v>
      </c>
      <c r="L4417" t="s">
        <v>15568</v>
      </c>
      <c r="M4417" t="s">
        <v>23</v>
      </c>
      <c r="N4417" t="s">
        <v>39</v>
      </c>
      <c r="P4417" t="s">
        <v>26</v>
      </c>
      <c r="Q4417" t="s">
        <v>50</v>
      </c>
      <c r="R4417">
        <v>19.100000000000001</v>
      </c>
      <c r="S4417">
        <v>63.32</v>
      </c>
    </row>
    <row r="4418" spans="1:19">
      <c r="A4418" t="s">
        <v>10160</v>
      </c>
      <c r="B4418" s="2">
        <v>43758</v>
      </c>
      <c r="C4418" t="s">
        <v>22</v>
      </c>
      <c r="D4418">
        <v>20</v>
      </c>
      <c r="E4418" t="s">
        <v>23</v>
      </c>
      <c r="F4418">
        <v>0</v>
      </c>
      <c r="G4418">
        <v>4</v>
      </c>
      <c r="H4418" t="s">
        <v>3686</v>
      </c>
      <c r="I4418">
        <v>4279</v>
      </c>
      <c r="J4418">
        <v>7</v>
      </c>
      <c r="K4418">
        <v>70</v>
      </c>
      <c r="L4418" t="s">
        <v>316</v>
      </c>
      <c r="M4418" t="s">
        <v>23</v>
      </c>
      <c r="N4418" t="s">
        <v>39</v>
      </c>
      <c r="P4418" t="s">
        <v>164</v>
      </c>
      <c r="Q4418" t="s">
        <v>27</v>
      </c>
      <c r="R4418">
        <v>25.15</v>
      </c>
      <c r="S4418">
        <v>2572.9499999999998</v>
      </c>
    </row>
    <row r="4419" spans="1:19">
      <c r="A4419" t="s">
        <v>10162</v>
      </c>
      <c r="B4419" s="2">
        <v>44217</v>
      </c>
      <c r="C4419" t="s">
        <v>33</v>
      </c>
      <c r="D4419">
        <v>59</v>
      </c>
      <c r="E4419" t="s">
        <v>39</v>
      </c>
      <c r="F4419">
        <v>0</v>
      </c>
      <c r="G4419">
        <v>4</v>
      </c>
      <c r="H4419" t="s">
        <v>3686</v>
      </c>
      <c r="I4419">
        <v>5735</v>
      </c>
      <c r="J4419">
        <v>0</v>
      </c>
      <c r="K4419">
        <v>55</v>
      </c>
      <c r="L4419" t="s">
        <v>15568</v>
      </c>
      <c r="M4419" t="s">
        <v>23</v>
      </c>
      <c r="N4419" t="s">
        <v>23</v>
      </c>
      <c r="O4419" t="s">
        <v>25</v>
      </c>
      <c r="P4419" t="s">
        <v>202</v>
      </c>
      <c r="Q4419" t="s">
        <v>50</v>
      </c>
      <c r="R4419">
        <v>84.25</v>
      </c>
      <c r="S4419">
        <v>7056.6</v>
      </c>
    </row>
    <row r="4420" spans="1:19">
      <c r="A4420" t="s">
        <v>10164</v>
      </c>
      <c r="B4420" s="2">
        <v>44455</v>
      </c>
      <c r="C4420" t="s">
        <v>33</v>
      </c>
      <c r="D4420">
        <v>61</v>
      </c>
      <c r="E4420" t="s">
        <v>23</v>
      </c>
      <c r="F4420">
        <v>3</v>
      </c>
      <c r="G4420">
        <v>4</v>
      </c>
      <c r="H4420" t="s">
        <v>3686</v>
      </c>
      <c r="I4420">
        <v>2861</v>
      </c>
      <c r="J4420">
        <v>5</v>
      </c>
      <c r="K4420">
        <v>47</v>
      </c>
      <c r="L4420" t="s">
        <v>15568</v>
      </c>
      <c r="M4420" t="s">
        <v>23</v>
      </c>
      <c r="N4420" t="s">
        <v>39</v>
      </c>
      <c r="P4420" t="s">
        <v>164</v>
      </c>
      <c r="Q4420" t="s">
        <v>27</v>
      </c>
      <c r="R4420">
        <v>21.3</v>
      </c>
      <c r="S4420">
        <v>1227.45</v>
      </c>
    </row>
    <row r="4421" spans="1:19">
      <c r="A4421" t="s">
        <v>10167</v>
      </c>
      <c r="B4421" s="2">
        <v>44976</v>
      </c>
      <c r="C4421" t="s">
        <v>33</v>
      </c>
      <c r="D4421">
        <v>61</v>
      </c>
      <c r="E4421" t="s">
        <v>23</v>
      </c>
      <c r="F4421">
        <v>1</v>
      </c>
      <c r="G4421">
        <v>4</v>
      </c>
      <c r="H4421" t="s">
        <v>3686</v>
      </c>
      <c r="I4421">
        <v>4453</v>
      </c>
      <c r="J4421">
        <v>8</v>
      </c>
      <c r="K4421">
        <v>30</v>
      </c>
      <c r="L4421" t="s">
        <v>40</v>
      </c>
      <c r="M4421" t="s">
        <v>23</v>
      </c>
      <c r="N4421" t="s">
        <v>39</v>
      </c>
      <c r="P4421" t="s">
        <v>164</v>
      </c>
      <c r="Q4421" t="s">
        <v>50</v>
      </c>
      <c r="R4421">
        <v>19.3</v>
      </c>
      <c r="S4421">
        <v>950.9</v>
      </c>
    </row>
    <row r="4422" spans="1:19">
      <c r="A4422" t="s">
        <v>10169</v>
      </c>
      <c r="B4422" s="2">
        <v>43692</v>
      </c>
      <c r="C4422" t="s">
        <v>22</v>
      </c>
      <c r="D4422">
        <v>19</v>
      </c>
      <c r="E4422" t="s">
        <v>23</v>
      </c>
      <c r="F4422">
        <v>1</v>
      </c>
      <c r="G4422">
        <v>4</v>
      </c>
      <c r="H4422" t="s">
        <v>3686</v>
      </c>
      <c r="I4422">
        <v>4403</v>
      </c>
      <c r="J4422">
        <v>1</v>
      </c>
      <c r="K4422">
        <v>72</v>
      </c>
      <c r="L4422" t="s">
        <v>316</v>
      </c>
      <c r="M4422" t="s">
        <v>23</v>
      </c>
      <c r="N4422" t="s">
        <v>23</v>
      </c>
      <c r="O4422" t="s">
        <v>56</v>
      </c>
      <c r="P4422" t="s">
        <v>164</v>
      </c>
      <c r="Q4422" t="s">
        <v>50</v>
      </c>
      <c r="R4422">
        <v>91.95</v>
      </c>
      <c r="S4422">
        <v>8566.1</v>
      </c>
    </row>
    <row r="4423" spans="1:19">
      <c r="A4423" t="s">
        <v>10172</v>
      </c>
      <c r="B4423" s="2">
        <v>45069</v>
      </c>
      <c r="C4423" t="s">
        <v>22</v>
      </c>
      <c r="D4423">
        <v>47</v>
      </c>
      <c r="E4423" t="s">
        <v>39</v>
      </c>
      <c r="F4423">
        <v>0</v>
      </c>
      <c r="G4423">
        <v>4</v>
      </c>
      <c r="H4423" t="s">
        <v>3686</v>
      </c>
      <c r="I4423">
        <v>3104</v>
      </c>
      <c r="J4423">
        <v>0</v>
      </c>
      <c r="K4423">
        <v>27</v>
      </c>
      <c r="L4423" t="s">
        <v>40</v>
      </c>
      <c r="M4423" t="s">
        <v>23</v>
      </c>
      <c r="N4423" t="s">
        <v>23</v>
      </c>
      <c r="O4423" t="s">
        <v>25</v>
      </c>
      <c r="P4423" t="s">
        <v>202</v>
      </c>
      <c r="Q4423" t="s">
        <v>27</v>
      </c>
      <c r="R4423">
        <v>104.65</v>
      </c>
      <c r="S4423">
        <v>3892.53</v>
      </c>
    </row>
    <row r="4424" spans="1:19">
      <c r="A4424" t="s">
        <v>10174</v>
      </c>
      <c r="B4424" s="2">
        <v>43820</v>
      </c>
      <c r="C4424" t="s">
        <v>33</v>
      </c>
      <c r="D4424">
        <v>49</v>
      </c>
      <c r="E4424" t="s">
        <v>23</v>
      </c>
      <c r="F4424">
        <v>1</v>
      </c>
      <c r="G4424">
        <v>4</v>
      </c>
      <c r="H4424" t="s">
        <v>3686</v>
      </c>
      <c r="I4424">
        <v>5583</v>
      </c>
      <c r="J4424">
        <v>4</v>
      </c>
      <c r="K4424">
        <v>68</v>
      </c>
      <c r="L4424" t="s">
        <v>15568</v>
      </c>
      <c r="M4424" t="s">
        <v>39</v>
      </c>
      <c r="N4424" t="s">
        <v>23</v>
      </c>
      <c r="O4424" t="s">
        <v>49</v>
      </c>
      <c r="P4424" t="s">
        <v>164</v>
      </c>
      <c r="Q4424" t="s">
        <v>27</v>
      </c>
      <c r="R4424">
        <v>53</v>
      </c>
      <c r="S4424">
        <v>3656.25</v>
      </c>
    </row>
    <row r="4425" spans="1:19">
      <c r="A4425" t="s">
        <v>10177</v>
      </c>
      <c r="B4425" s="2">
        <v>45864</v>
      </c>
      <c r="C4425" t="s">
        <v>22</v>
      </c>
      <c r="D4425">
        <v>21</v>
      </c>
      <c r="E4425" t="s">
        <v>39</v>
      </c>
      <c r="F4425">
        <v>0</v>
      </c>
      <c r="G4425">
        <v>4</v>
      </c>
      <c r="H4425" t="s">
        <v>3751</v>
      </c>
      <c r="I4425">
        <v>2269</v>
      </c>
      <c r="J4425">
        <v>0</v>
      </c>
      <c r="K4425">
        <v>1</v>
      </c>
      <c r="L4425" t="s">
        <v>48</v>
      </c>
      <c r="M4425" t="s">
        <v>23</v>
      </c>
      <c r="N4425" t="s">
        <v>23</v>
      </c>
      <c r="O4425" t="s">
        <v>49</v>
      </c>
      <c r="P4425" t="s">
        <v>26</v>
      </c>
      <c r="Q4425" t="s">
        <v>27</v>
      </c>
      <c r="R4425">
        <v>44.8</v>
      </c>
      <c r="S4425">
        <v>72.260000000000005</v>
      </c>
    </row>
    <row r="4426" spans="1:19">
      <c r="A4426" t="s">
        <v>10179</v>
      </c>
      <c r="B4426" s="2">
        <v>44761</v>
      </c>
      <c r="C4426" t="s">
        <v>33</v>
      </c>
      <c r="D4426">
        <v>76</v>
      </c>
      <c r="E4426" t="s">
        <v>23</v>
      </c>
      <c r="F4426">
        <v>2</v>
      </c>
      <c r="G4426">
        <v>4</v>
      </c>
      <c r="H4426" t="s">
        <v>3686</v>
      </c>
      <c r="I4426">
        <v>3746</v>
      </c>
      <c r="J4426">
        <v>3</v>
      </c>
      <c r="K4426">
        <v>37</v>
      </c>
      <c r="L4426" t="s">
        <v>40</v>
      </c>
      <c r="M4426" t="s">
        <v>23</v>
      </c>
      <c r="N4426" t="s">
        <v>23</v>
      </c>
      <c r="O4426" t="s">
        <v>25</v>
      </c>
      <c r="P4426" t="s">
        <v>26</v>
      </c>
      <c r="Q4426" t="s">
        <v>27</v>
      </c>
      <c r="R4426">
        <v>88.8</v>
      </c>
      <c r="S4426">
        <v>3380.51</v>
      </c>
    </row>
    <row r="4427" spans="1:19">
      <c r="A4427" t="s">
        <v>10181</v>
      </c>
      <c r="B4427" s="2">
        <v>45780</v>
      </c>
      <c r="C4427" t="s">
        <v>33</v>
      </c>
      <c r="D4427">
        <v>65</v>
      </c>
      <c r="E4427" t="s">
        <v>39</v>
      </c>
      <c r="F4427">
        <v>0</v>
      </c>
      <c r="G4427">
        <v>4</v>
      </c>
      <c r="H4427" t="s">
        <v>3751</v>
      </c>
      <c r="I4427">
        <v>4830</v>
      </c>
      <c r="J4427">
        <v>0</v>
      </c>
      <c r="K4427">
        <v>3</v>
      </c>
      <c r="L4427" t="s">
        <v>15568</v>
      </c>
      <c r="M4427" t="s">
        <v>23</v>
      </c>
      <c r="N4427" t="s">
        <v>23</v>
      </c>
      <c r="O4427" t="s">
        <v>49</v>
      </c>
      <c r="P4427" t="s">
        <v>26</v>
      </c>
      <c r="Q4427" t="s">
        <v>27</v>
      </c>
      <c r="R4427">
        <v>60.25</v>
      </c>
      <c r="S4427">
        <v>300.8</v>
      </c>
    </row>
    <row r="4428" spans="1:19">
      <c r="A4428" t="s">
        <v>10182</v>
      </c>
      <c r="B4428" s="2">
        <v>45050</v>
      </c>
      <c r="C4428" t="s">
        <v>33</v>
      </c>
      <c r="D4428">
        <v>40</v>
      </c>
      <c r="E4428" t="s">
        <v>23</v>
      </c>
      <c r="F4428">
        <v>0</v>
      </c>
      <c r="G4428">
        <v>4</v>
      </c>
      <c r="H4428" t="s">
        <v>3686</v>
      </c>
      <c r="I4428">
        <v>2269</v>
      </c>
      <c r="J4428">
        <v>10</v>
      </c>
      <c r="K4428">
        <v>27</v>
      </c>
      <c r="L4428" t="s">
        <v>15568</v>
      </c>
      <c r="M4428" t="s">
        <v>23</v>
      </c>
      <c r="N4428" t="s">
        <v>39</v>
      </c>
      <c r="P4428" t="s">
        <v>202</v>
      </c>
      <c r="Q4428" t="s">
        <v>50</v>
      </c>
      <c r="R4428">
        <v>20.55</v>
      </c>
      <c r="S4428">
        <v>1149.22</v>
      </c>
    </row>
    <row r="4429" spans="1:19">
      <c r="A4429" t="s">
        <v>10184</v>
      </c>
      <c r="B4429" s="2">
        <v>45691</v>
      </c>
      <c r="C4429" t="s">
        <v>22</v>
      </c>
      <c r="D4429">
        <v>33</v>
      </c>
      <c r="E4429" t="s">
        <v>23</v>
      </c>
      <c r="F4429">
        <v>0</v>
      </c>
      <c r="G4429">
        <v>4</v>
      </c>
      <c r="H4429" t="s">
        <v>3686</v>
      </c>
      <c r="I4429">
        <v>5161</v>
      </c>
      <c r="J4429">
        <v>4</v>
      </c>
      <c r="K4429">
        <v>6</v>
      </c>
      <c r="L4429" t="s">
        <v>15568</v>
      </c>
      <c r="M4429" t="s">
        <v>23</v>
      </c>
      <c r="N4429" t="s">
        <v>39</v>
      </c>
      <c r="P4429" t="s">
        <v>202</v>
      </c>
      <c r="Q4429" t="s">
        <v>84</v>
      </c>
      <c r="R4429">
        <v>25.1</v>
      </c>
      <c r="S4429">
        <v>454.74</v>
      </c>
    </row>
    <row r="4430" spans="1:19">
      <c r="A4430" t="s">
        <v>10186</v>
      </c>
      <c r="B4430" s="2">
        <v>45851</v>
      </c>
      <c r="C4430" t="s">
        <v>22</v>
      </c>
      <c r="D4430">
        <v>62</v>
      </c>
      <c r="E4430" t="s">
        <v>39</v>
      </c>
      <c r="F4430">
        <v>0</v>
      </c>
      <c r="G4430">
        <v>4</v>
      </c>
      <c r="H4430" t="s">
        <v>3751</v>
      </c>
      <c r="I4430">
        <v>3173</v>
      </c>
      <c r="J4430">
        <v>0</v>
      </c>
      <c r="K4430">
        <v>1</v>
      </c>
      <c r="L4430" t="s">
        <v>48</v>
      </c>
      <c r="M4430" t="s">
        <v>23</v>
      </c>
      <c r="N4430" t="s">
        <v>23</v>
      </c>
      <c r="O4430" t="s">
        <v>49</v>
      </c>
      <c r="P4430" t="s">
        <v>26</v>
      </c>
      <c r="Q4430" t="s">
        <v>84</v>
      </c>
      <c r="R4430">
        <v>45.55</v>
      </c>
      <c r="S4430">
        <v>61.89</v>
      </c>
    </row>
    <row r="4431" spans="1:19">
      <c r="A4431" t="s">
        <v>10188</v>
      </c>
      <c r="B4431" s="2">
        <v>45854</v>
      </c>
      <c r="C4431" t="s">
        <v>33</v>
      </c>
      <c r="D4431">
        <v>37</v>
      </c>
      <c r="E4431" t="s">
        <v>39</v>
      </c>
      <c r="F4431">
        <v>0</v>
      </c>
      <c r="G4431">
        <v>4</v>
      </c>
      <c r="H4431" t="s">
        <v>3751</v>
      </c>
      <c r="I4431">
        <v>3167</v>
      </c>
      <c r="J4431">
        <v>0</v>
      </c>
      <c r="K4431">
        <v>1</v>
      </c>
      <c r="L4431" t="s">
        <v>15568</v>
      </c>
      <c r="M4431" t="s">
        <v>23</v>
      </c>
      <c r="N4431" t="s">
        <v>39</v>
      </c>
      <c r="P4431" t="s">
        <v>26</v>
      </c>
      <c r="Q4431" t="s">
        <v>84</v>
      </c>
      <c r="R4431">
        <v>20.149999999999999</v>
      </c>
      <c r="S4431">
        <v>47.74</v>
      </c>
    </row>
    <row r="4432" spans="1:19">
      <c r="A4432" t="s">
        <v>10190</v>
      </c>
      <c r="B4432" s="2">
        <v>43998</v>
      </c>
      <c r="C4432" t="s">
        <v>33</v>
      </c>
      <c r="D4432">
        <v>37</v>
      </c>
      <c r="E4432" t="s">
        <v>23</v>
      </c>
      <c r="F4432">
        <v>0</v>
      </c>
      <c r="G4432">
        <v>4</v>
      </c>
      <c r="H4432" t="s">
        <v>3686</v>
      </c>
      <c r="I4432">
        <v>4684</v>
      </c>
      <c r="J4432">
        <v>6</v>
      </c>
      <c r="K4432">
        <v>62</v>
      </c>
      <c r="L4432" t="s">
        <v>142</v>
      </c>
      <c r="M4432" t="s">
        <v>23</v>
      </c>
      <c r="N4432" t="s">
        <v>23</v>
      </c>
      <c r="O4432" t="s">
        <v>56</v>
      </c>
      <c r="P4432" t="s">
        <v>164</v>
      </c>
      <c r="Q4432" t="s">
        <v>84</v>
      </c>
      <c r="R4432">
        <v>81</v>
      </c>
      <c r="S4432">
        <v>5811.74</v>
      </c>
    </row>
    <row r="4433" spans="1:19">
      <c r="A4433" t="s">
        <v>10192</v>
      </c>
      <c r="B4433" s="2">
        <v>45793</v>
      </c>
      <c r="C4433" t="s">
        <v>33</v>
      </c>
      <c r="D4433">
        <v>50</v>
      </c>
      <c r="E4433" t="s">
        <v>23</v>
      </c>
      <c r="F4433">
        <v>3</v>
      </c>
      <c r="G4433">
        <v>4</v>
      </c>
      <c r="H4433" t="s">
        <v>3751</v>
      </c>
      <c r="I4433">
        <v>4943</v>
      </c>
      <c r="J4433">
        <v>1</v>
      </c>
      <c r="K4433">
        <v>3</v>
      </c>
      <c r="L4433" t="s">
        <v>15568</v>
      </c>
      <c r="M4433" t="s">
        <v>23</v>
      </c>
      <c r="N4433" t="s">
        <v>39</v>
      </c>
      <c r="P4433" t="s">
        <v>26</v>
      </c>
      <c r="Q4433" t="s">
        <v>50</v>
      </c>
      <c r="R4433">
        <v>19.649999999999999</v>
      </c>
      <c r="S4433">
        <v>151.66999999999999</v>
      </c>
    </row>
    <row r="4434" spans="1:19">
      <c r="A4434" t="s">
        <v>10194</v>
      </c>
      <c r="B4434" s="2">
        <v>43727</v>
      </c>
      <c r="C4434" t="s">
        <v>33</v>
      </c>
      <c r="D4434">
        <v>40</v>
      </c>
      <c r="E4434" t="s">
        <v>23</v>
      </c>
      <c r="F4434">
        <v>1</v>
      </c>
      <c r="G4434">
        <v>4</v>
      </c>
      <c r="H4434" t="s">
        <v>3686</v>
      </c>
      <c r="I4434">
        <v>5789</v>
      </c>
      <c r="J4434">
        <v>4</v>
      </c>
      <c r="K4434">
        <v>71</v>
      </c>
      <c r="L4434" t="s">
        <v>316</v>
      </c>
      <c r="M4434" t="s">
        <v>23</v>
      </c>
      <c r="N4434" t="s">
        <v>39</v>
      </c>
      <c r="P4434" t="s">
        <v>164</v>
      </c>
      <c r="Q4434" t="s">
        <v>27</v>
      </c>
      <c r="R4434">
        <v>19.899999999999999</v>
      </c>
      <c r="S4434">
        <v>2256.9699999999998</v>
      </c>
    </row>
    <row r="4435" spans="1:19">
      <c r="A4435" t="s">
        <v>10196</v>
      </c>
      <c r="B4435" s="2">
        <v>44921</v>
      </c>
      <c r="C4435" t="s">
        <v>33</v>
      </c>
      <c r="D4435">
        <v>49</v>
      </c>
      <c r="E4435" t="s">
        <v>23</v>
      </c>
      <c r="F4435">
        <v>0</v>
      </c>
      <c r="G4435">
        <v>4</v>
      </c>
      <c r="H4435" t="s">
        <v>3686</v>
      </c>
      <c r="I4435">
        <v>3846</v>
      </c>
      <c r="J4435">
        <v>1</v>
      </c>
      <c r="K4435">
        <v>32</v>
      </c>
      <c r="L4435" t="s">
        <v>15568</v>
      </c>
      <c r="M4435" t="s">
        <v>23</v>
      </c>
      <c r="N4435" t="s">
        <v>39</v>
      </c>
      <c r="P4435" t="s">
        <v>26</v>
      </c>
      <c r="Q4435" t="s">
        <v>27</v>
      </c>
      <c r="R4435">
        <v>19.399999999999999</v>
      </c>
      <c r="S4435">
        <v>1036.3499999999999</v>
      </c>
    </row>
    <row r="4436" spans="1:19">
      <c r="A4436" t="s">
        <v>10198</v>
      </c>
      <c r="B4436" s="2">
        <v>45765</v>
      </c>
      <c r="C4436" t="s">
        <v>22</v>
      </c>
      <c r="D4436">
        <v>44</v>
      </c>
      <c r="E4436" t="s">
        <v>39</v>
      </c>
      <c r="F4436">
        <v>0</v>
      </c>
      <c r="G4436">
        <v>4</v>
      </c>
      <c r="H4436" t="s">
        <v>3686</v>
      </c>
      <c r="I4436">
        <v>3684</v>
      </c>
      <c r="J4436">
        <v>0</v>
      </c>
      <c r="K4436">
        <v>4</v>
      </c>
      <c r="L4436" t="s">
        <v>15568</v>
      </c>
      <c r="M4436" t="s">
        <v>23</v>
      </c>
      <c r="N4436" t="s">
        <v>23</v>
      </c>
      <c r="O4436" t="s">
        <v>49</v>
      </c>
      <c r="P4436" t="s">
        <v>26</v>
      </c>
      <c r="Q4436" t="s">
        <v>50</v>
      </c>
      <c r="R4436">
        <v>55.3</v>
      </c>
      <c r="S4436">
        <v>322.62</v>
      </c>
    </row>
    <row r="4437" spans="1:19">
      <c r="A4437" t="s">
        <v>10200</v>
      </c>
      <c r="B4437" s="2">
        <v>45505</v>
      </c>
      <c r="C4437" t="s">
        <v>33</v>
      </c>
      <c r="D4437">
        <v>34</v>
      </c>
      <c r="E4437" t="s">
        <v>23</v>
      </c>
      <c r="F4437">
        <v>0</v>
      </c>
      <c r="G4437">
        <v>4</v>
      </c>
      <c r="H4437" t="s">
        <v>3686</v>
      </c>
      <c r="I4437">
        <v>4474</v>
      </c>
      <c r="J4437">
        <v>4</v>
      </c>
      <c r="K4437">
        <v>12</v>
      </c>
      <c r="L4437" t="s">
        <v>97</v>
      </c>
      <c r="M4437" t="s">
        <v>23</v>
      </c>
      <c r="N4437" t="s">
        <v>23</v>
      </c>
      <c r="O4437" t="s">
        <v>49</v>
      </c>
      <c r="P4437" t="s">
        <v>26</v>
      </c>
      <c r="Q4437" t="s">
        <v>27</v>
      </c>
      <c r="R4437">
        <v>54.2</v>
      </c>
      <c r="S4437">
        <v>978.38</v>
      </c>
    </row>
    <row r="4438" spans="1:19">
      <c r="A4438" t="s">
        <v>10202</v>
      </c>
      <c r="B4438" s="2">
        <v>45824</v>
      </c>
      <c r="C4438" t="s">
        <v>33</v>
      </c>
      <c r="D4438">
        <v>57</v>
      </c>
      <c r="E4438" t="s">
        <v>39</v>
      </c>
      <c r="F4438">
        <v>2</v>
      </c>
      <c r="G4438">
        <v>4</v>
      </c>
      <c r="H4438" t="s">
        <v>3751</v>
      </c>
      <c r="I4438">
        <v>5056</v>
      </c>
      <c r="J4438">
        <v>0</v>
      </c>
      <c r="K4438">
        <v>2</v>
      </c>
      <c r="L4438" t="s">
        <v>48</v>
      </c>
      <c r="M4438" t="s">
        <v>23</v>
      </c>
      <c r="N4438" t="s">
        <v>23</v>
      </c>
      <c r="O4438" t="s">
        <v>56</v>
      </c>
      <c r="P4438" t="s">
        <v>26</v>
      </c>
      <c r="Q4438" t="s">
        <v>50</v>
      </c>
      <c r="R4438">
        <v>61.2</v>
      </c>
      <c r="S4438">
        <v>190.07</v>
      </c>
    </row>
    <row r="4439" spans="1:19">
      <c r="A4439" t="s">
        <v>10204</v>
      </c>
      <c r="B4439" s="2">
        <v>45476</v>
      </c>
      <c r="C4439" t="s">
        <v>22</v>
      </c>
      <c r="D4439">
        <v>33</v>
      </c>
      <c r="E4439" t="s">
        <v>23</v>
      </c>
      <c r="F4439">
        <v>3</v>
      </c>
      <c r="G4439">
        <v>4</v>
      </c>
      <c r="H4439" t="s">
        <v>3686</v>
      </c>
      <c r="I4439">
        <v>2928</v>
      </c>
      <c r="J4439">
        <v>1</v>
      </c>
      <c r="K4439">
        <v>13</v>
      </c>
      <c r="L4439" t="s">
        <v>97</v>
      </c>
      <c r="M4439" t="s">
        <v>23</v>
      </c>
      <c r="N4439" t="s">
        <v>39</v>
      </c>
      <c r="P4439" t="s">
        <v>26</v>
      </c>
      <c r="Q4439" t="s">
        <v>50</v>
      </c>
      <c r="R4439">
        <v>19.850000000000001</v>
      </c>
      <c r="S4439">
        <v>774.6</v>
      </c>
    </row>
    <row r="4440" spans="1:19">
      <c r="A4440" t="s">
        <v>10206</v>
      </c>
      <c r="B4440" s="2">
        <v>45520</v>
      </c>
      <c r="C4440" t="s">
        <v>22</v>
      </c>
      <c r="D4440">
        <v>24</v>
      </c>
      <c r="E4440" t="s">
        <v>23</v>
      </c>
      <c r="F4440">
        <v>0</v>
      </c>
      <c r="G4440">
        <v>4</v>
      </c>
      <c r="H4440" t="s">
        <v>3686</v>
      </c>
      <c r="I4440">
        <v>2499</v>
      </c>
      <c r="J4440">
        <v>9</v>
      </c>
      <c r="K4440">
        <v>12</v>
      </c>
      <c r="L4440" t="s">
        <v>97</v>
      </c>
      <c r="M4440" t="s">
        <v>23</v>
      </c>
      <c r="N4440" t="s">
        <v>23</v>
      </c>
      <c r="O4440" t="s">
        <v>25</v>
      </c>
      <c r="P4440" t="s">
        <v>26</v>
      </c>
      <c r="Q4440" t="s">
        <v>27</v>
      </c>
      <c r="R4440">
        <v>84.6</v>
      </c>
      <c r="S4440">
        <v>1427.9</v>
      </c>
    </row>
    <row r="4441" spans="1:19">
      <c r="A4441" t="s">
        <v>10208</v>
      </c>
      <c r="B4441" s="2">
        <v>45038</v>
      </c>
      <c r="C4441" t="s">
        <v>22</v>
      </c>
      <c r="D4441">
        <v>28</v>
      </c>
      <c r="E4441" t="s">
        <v>39</v>
      </c>
      <c r="F4441">
        <v>0</v>
      </c>
      <c r="G4441">
        <v>4</v>
      </c>
      <c r="H4441" t="s">
        <v>3686</v>
      </c>
      <c r="I4441">
        <v>2653</v>
      </c>
      <c r="J4441">
        <v>0</v>
      </c>
      <c r="K4441">
        <v>28</v>
      </c>
      <c r="L4441" t="s">
        <v>40</v>
      </c>
      <c r="M4441" t="s">
        <v>39</v>
      </c>
      <c r="N4441" t="s">
        <v>23</v>
      </c>
      <c r="O4441" t="s">
        <v>49</v>
      </c>
      <c r="P4441" t="s">
        <v>26</v>
      </c>
      <c r="Q4441" t="s">
        <v>50</v>
      </c>
      <c r="R4441">
        <v>30.1</v>
      </c>
      <c r="S4441">
        <v>810.85</v>
      </c>
    </row>
    <row r="4442" spans="1:19">
      <c r="A4442" t="s">
        <v>10210</v>
      </c>
      <c r="B4442" s="2">
        <v>45614</v>
      </c>
      <c r="C4442" t="s">
        <v>22</v>
      </c>
      <c r="D4442">
        <v>35</v>
      </c>
      <c r="E4442" t="s">
        <v>39</v>
      </c>
      <c r="F4442">
        <v>0</v>
      </c>
      <c r="G4442">
        <v>4</v>
      </c>
      <c r="H4442" t="s">
        <v>3686</v>
      </c>
      <c r="I4442">
        <v>3643</v>
      </c>
      <c r="J4442">
        <v>0</v>
      </c>
      <c r="K4442">
        <v>9</v>
      </c>
      <c r="L4442" t="s">
        <v>15568</v>
      </c>
      <c r="M4442" t="s">
        <v>23</v>
      </c>
      <c r="N4442" t="s">
        <v>39</v>
      </c>
      <c r="P4442" t="s">
        <v>202</v>
      </c>
      <c r="Q4442" t="s">
        <v>27</v>
      </c>
      <c r="R4442">
        <v>19.899999999999999</v>
      </c>
      <c r="S4442">
        <v>200.78</v>
      </c>
    </row>
    <row r="4443" spans="1:19">
      <c r="A4443" t="s">
        <v>10212</v>
      </c>
      <c r="B4443" s="2">
        <v>45622</v>
      </c>
      <c r="C4443" t="s">
        <v>22</v>
      </c>
      <c r="D4443">
        <v>62</v>
      </c>
      <c r="E4443" t="s">
        <v>39</v>
      </c>
      <c r="F4443">
        <v>0</v>
      </c>
      <c r="G4443">
        <v>4</v>
      </c>
      <c r="H4443" t="s">
        <v>3686</v>
      </c>
      <c r="I4443">
        <v>5457</v>
      </c>
      <c r="J4443">
        <v>0</v>
      </c>
      <c r="K4443">
        <v>9</v>
      </c>
      <c r="L4443" t="s">
        <v>48</v>
      </c>
      <c r="M4443" t="s">
        <v>23</v>
      </c>
      <c r="N4443" t="s">
        <v>23</v>
      </c>
      <c r="O4443" t="s">
        <v>49</v>
      </c>
      <c r="P4443" t="s">
        <v>26</v>
      </c>
      <c r="Q4443" t="s">
        <v>50</v>
      </c>
      <c r="R4443">
        <v>44.4</v>
      </c>
      <c r="S4443">
        <v>696</v>
      </c>
    </row>
    <row r="4444" spans="1:19">
      <c r="A4444" t="s">
        <v>10214</v>
      </c>
      <c r="B4444" s="2">
        <v>44761</v>
      </c>
      <c r="C4444" t="s">
        <v>22</v>
      </c>
      <c r="D4444">
        <v>29</v>
      </c>
      <c r="E4444" t="s">
        <v>23</v>
      </c>
      <c r="F4444">
        <v>3</v>
      </c>
      <c r="G4444">
        <v>4</v>
      </c>
      <c r="H4444" t="s">
        <v>3686</v>
      </c>
      <c r="I4444">
        <v>3483</v>
      </c>
      <c r="J4444">
        <v>1</v>
      </c>
      <c r="K4444">
        <v>37</v>
      </c>
      <c r="L4444" t="s">
        <v>15568</v>
      </c>
      <c r="M4444" t="s">
        <v>23</v>
      </c>
      <c r="N4444" t="s">
        <v>23</v>
      </c>
      <c r="O4444" t="s">
        <v>49</v>
      </c>
      <c r="P4444" t="s">
        <v>202</v>
      </c>
      <c r="Q4444" t="s">
        <v>50</v>
      </c>
      <c r="R4444">
        <v>58.75</v>
      </c>
      <c r="S4444">
        <v>3522.89</v>
      </c>
    </row>
    <row r="4445" spans="1:19">
      <c r="A4445" t="s">
        <v>10216</v>
      </c>
      <c r="B4445" s="2">
        <v>45768</v>
      </c>
      <c r="C4445" t="s">
        <v>33</v>
      </c>
      <c r="D4445">
        <v>28</v>
      </c>
      <c r="E4445" t="s">
        <v>23</v>
      </c>
      <c r="F4445">
        <v>0</v>
      </c>
      <c r="G4445">
        <v>4</v>
      </c>
      <c r="H4445" t="s">
        <v>3686</v>
      </c>
      <c r="I4445">
        <v>3891</v>
      </c>
      <c r="J4445">
        <v>1</v>
      </c>
      <c r="K4445">
        <v>4</v>
      </c>
      <c r="L4445" t="s">
        <v>15568</v>
      </c>
      <c r="M4445" t="s">
        <v>39</v>
      </c>
      <c r="N4445" t="s">
        <v>23</v>
      </c>
      <c r="O4445" t="s">
        <v>49</v>
      </c>
      <c r="P4445" t="s">
        <v>26</v>
      </c>
      <c r="Q4445" t="s">
        <v>27</v>
      </c>
      <c r="R4445">
        <v>25.15</v>
      </c>
      <c r="S4445">
        <v>99.95</v>
      </c>
    </row>
    <row r="4446" spans="1:19">
      <c r="A4446" t="s">
        <v>10217</v>
      </c>
      <c r="B4446" s="2">
        <v>44676</v>
      </c>
      <c r="C4446" t="s">
        <v>33</v>
      </c>
      <c r="D4446">
        <v>19</v>
      </c>
      <c r="E4446" t="s">
        <v>39</v>
      </c>
      <c r="F4446">
        <v>0</v>
      </c>
      <c r="G4446">
        <v>4</v>
      </c>
      <c r="H4446" t="s">
        <v>3686</v>
      </c>
      <c r="I4446">
        <v>4294</v>
      </c>
      <c r="J4446">
        <v>0</v>
      </c>
      <c r="K4446">
        <v>40</v>
      </c>
      <c r="L4446" t="s">
        <v>142</v>
      </c>
      <c r="M4446" t="s">
        <v>23</v>
      </c>
      <c r="N4446" t="s">
        <v>23</v>
      </c>
      <c r="O4446" t="s">
        <v>25</v>
      </c>
      <c r="P4446" t="s">
        <v>26</v>
      </c>
      <c r="Q4446" t="s">
        <v>27</v>
      </c>
      <c r="R4446">
        <v>83.85</v>
      </c>
      <c r="S4446">
        <v>4878.6499999999996</v>
      </c>
    </row>
    <row r="4447" spans="1:19">
      <c r="A4447" t="s">
        <v>10219</v>
      </c>
      <c r="B4447" s="2">
        <v>45766</v>
      </c>
      <c r="C4447" t="s">
        <v>22</v>
      </c>
      <c r="D4447">
        <v>28</v>
      </c>
      <c r="E4447" t="s">
        <v>23</v>
      </c>
      <c r="F4447">
        <v>2</v>
      </c>
      <c r="G4447">
        <v>4</v>
      </c>
      <c r="H4447" t="s">
        <v>3686</v>
      </c>
      <c r="I4447">
        <v>5390</v>
      </c>
      <c r="J4447">
        <v>8</v>
      </c>
      <c r="K4447">
        <v>4</v>
      </c>
      <c r="L4447" t="s">
        <v>15568</v>
      </c>
      <c r="M4447" t="s">
        <v>23</v>
      </c>
      <c r="N4447" t="s">
        <v>39</v>
      </c>
      <c r="P4447" t="s">
        <v>164</v>
      </c>
      <c r="Q4447" t="s">
        <v>50</v>
      </c>
      <c r="R4447">
        <v>19.5</v>
      </c>
      <c r="S4447">
        <v>111.13</v>
      </c>
    </row>
    <row r="4448" spans="1:19">
      <c r="A4448" t="s">
        <v>10221</v>
      </c>
      <c r="B4448" s="2">
        <v>44695</v>
      </c>
      <c r="C4448" t="s">
        <v>33</v>
      </c>
      <c r="D4448">
        <v>55</v>
      </c>
      <c r="E4448" t="s">
        <v>39</v>
      </c>
      <c r="F4448">
        <v>0</v>
      </c>
      <c r="G4448">
        <v>4</v>
      </c>
      <c r="H4448" t="s">
        <v>3686</v>
      </c>
      <c r="I4448">
        <v>5433</v>
      </c>
      <c r="J4448">
        <v>0</v>
      </c>
      <c r="K4448">
        <v>39</v>
      </c>
      <c r="L4448" t="s">
        <v>15568</v>
      </c>
      <c r="M4448" t="s">
        <v>39</v>
      </c>
      <c r="N4448" t="s">
        <v>23</v>
      </c>
      <c r="O4448" t="s">
        <v>49</v>
      </c>
      <c r="P4448" t="s">
        <v>26</v>
      </c>
      <c r="Q4448" t="s">
        <v>50</v>
      </c>
      <c r="R4448">
        <v>50.65</v>
      </c>
      <c r="S4448">
        <v>1901.89</v>
      </c>
    </row>
    <row r="4449" spans="1:19">
      <c r="A4449" t="s">
        <v>10223</v>
      </c>
      <c r="B4449" s="2">
        <v>45431</v>
      </c>
      <c r="C4449" t="s">
        <v>22</v>
      </c>
      <c r="D4449">
        <v>50</v>
      </c>
      <c r="E4449" t="s">
        <v>23</v>
      </c>
      <c r="F4449">
        <v>0</v>
      </c>
      <c r="G4449">
        <v>4</v>
      </c>
      <c r="H4449" t="s">
        <v>3686</v>
      </c>
      <c r="I4449">
        <v>3977</v>
      </c>
      <c r="J4449">
        <v>5</v>
      </c>
      <c r="K4449">
        <v>15</v>
      </c>
      <c r="L4449" t="s">
        <v>15568</v>
      </c>
      <c r="M4449" t="s">
        <v>23</v>
      </c>
      <c r="N4449" t="s">
        <v>39</v>
      </c>
      <c r="P4449" t="s">
        <v>202</v>
      </c>
      <c r="Q4449" t="s">
        <v>50</v>
      </c>
      <c r="R4449">
        <v>18.8</v>
      </c>
      <c r="S4449">
        <v>509</v>
      </c>
    </row>
    <row r="4450" spans="1:19">
      <c r="A4450" t="s">
        <v>10224</v>
      </c>
      <c r="B4450" s="2">
        <v>43873</v>
      </c>
      <c r="C4450" t="s">
        <v>33</v>
      </c>
      <c r="D4450">
        <v>62</v>
      </c>
      <c r="E4450" t="s">
        <v>23</v>
      </c>
      <c r="F4450">
        <v>0</v>
      </c>
      <c r="G4450">
        <v>4</v>
      </c>
      <c r="H4450" t="s">
        <v>3686</v>
      </c>
      <c r="I4450">
        <v>5469</v>
      </c>
      <c r="J4450">
        <v>0</v>
      </c>
      <c r="K4450">
        <v>66</v>
      </c>
      <c r="L4450" t="s">
        <v>316</v>
      </c>
      <c r="M4450" t="s">
        <v>23</v>
      </c>
      <c r="N4450" t="s">
        <v>23</v>
      </c>
      <c r="O4450" t="s">
        <v>25</v>
      </c>
      <c r="P4450" t="s">
        <v>164</v>
      </c>
      <c r="Q4450" t="s">
        <v>27</v>
      </c>
      <c r="R4450">
        <v>100.8</v>
      </c>
      <c r="S4450">
        <v>8542.7099999999991</v>
      </c>
    </row>
    <row r="4451" spans="1:19">
      <c r="A4451" t="s">
        <v>10226</v>
      </c>
      <c r="B4451" s="2">
        <v>44535</v>
      </c>
      <c r="C4451" t="s">
        <v>33</v>
      </c>
      <c r="D4451">
        <v>56</v>
      </c>
      <c r="E4451" t="s">
        <v>23</v>
      </c>
      <c r="F4451">
        <v>0</v>
      </c>
      <c r="G4451">
        <v>4</v>
      </c>
      <c r="H4451" t="s">
        <v>3686</v>
      </c>
      <c r="I4451">
        <v>2944</v>
      </c>
      <c r="J4451">
        <v>10</v>
      </c>
      <c r="K4451">
        <v>44</v>
      </c>
      <c r="L4451" t="s">
        <v>15568</v>
      </c>
      <c r="M4451" t="s">
        <v>23</v>
      </c>
      <c r="N4451" t="s">
        <v>23</v>
      </c>
      <c r="O4451" t="s">
        <v>25</v>
      </c>
      <c r="P4451" t="s">
        <v>164</v>
      </c>
      <c r="Q4451" t="s">
        <v>27</v>
      </c>
      <c r="R4451">
        <v>104.15</v>
      </c>
      <c r="S4451">
        <v>5412.17</v>
      </c>
    </row>
    <row r="4452" spans="1:19">
      <c r="A4452" t="s">
        <v>10228</v>
      </c>
      <c r="B4452" s="2">
        <v>44858</v>
      </c>
      <c r="C4452" t="s">
        <v>33</v>
      </c>
      <c r="D4452">
        <v>36</v>
      </c>
      <c r="E4452" t="s">
        <v>39</v>
      </c>
      <c r="F4452">
        <v>0</v>
      </c>
      <c r="G4452">
        <v>4</v>
      </c>
      <c r="H4452" t="s">
        <v>3686</v>
      </c>
      <c r="I4452">
        <v>5425</v>
      </c>
      <c r="J4452">
        <v>0</v>
      </c>
      <c r="K4452">
        <v>34</v>
      </c>
      <c r="L4452" t="s">
        <v>15568</v>
      </c>
      <c r="M4452" t="s">
        <v>23</v>
      </c>
      <c r="N4452" t="s">
        <v>23</v>
      </c>
      <c r="O4452" t="s">
        <v>25</v>
      </c>
      <c r="P4452" t="s">
        <v>164</v>
      </c>
      <c r="Q4452" t="s">
        <v>27</v>
      </c>
      <c r="R4452">
        <v>96.35</v>
      </c>
      <c r="S4452">
        <v>3674.07</v>
      </c>
    </row>
    <row r="4453" spans="1:19">
      <c r="A4453" t="s">
        <v>10231</v>
      </c>
      <c r="B4453" s="2">
        <v>45820</v>
      </c>
      <c r="C4453" t="s">
        <v>22</v>
      </c>
      <c r="D4453">
        <v>73</v>
      </c>
      <c r="E4453" t="s">
        <v>23</v>
      </c>
      <c r="F4453">
        <v>0</v>
      </c>
      <c r="G4453">
        <v>4</v>
      </c>
      <c r="H4453" t="s">
        <v>3751</v>
      </c>
      <c r="I4453">
        <v>3170</v>
      </c>
      <c r="J4453">
        <v>1</v>
      </c>
      <c r="K4453">
        <v>2</v>
      </c>
      <c r="L4453" t="s">
        <v>48</v>
      </c>
      <c r="M4453" t="s">
        <v>23</v>
      </c>
      <c r="N4453" t="s">
        <v>23</v>
      </c>
      <c r="O4453" t="s">
        <v>25</v>
      </c>
      <c r="P4453" t="s">
        <v>164</v>
      </c>
      <c r="Q4453" t="s">
        <v>27</v>
      </c>
      <c r="R4453">
        <v>74.2</v>
      </c>
      <c r="S4453">
        <v>154.68</v>
      </c>
    </row>
    <row r="4454" spans="1:19">
      <c r="A4454" t="s">
        <v>10233</v>
      </c>
      <c r="B4454" s="2">
        <v>43912</v>
      </c>
      <c r="C4454" t="s">
        <v>33</v>
      </c>
      <c r="D4454">
        <v>75</v>
      </c>
      <c r="E4454" t="s">
        <v>23</v>
      </c>
      <c r="F4454">
        <v>3</v>
      </c>
      <c r="G4454">
        <v>4</v>
      </c>
      <c r="H4454" t="s">
        <v>3686</v>
      </c>
      <c r="I4454">
        <v>6211</v>
      </c>
      <c r="J4454">
        <v>7</v>
      </c>
      <c r="K4454">
        <v>65</v>
      </c>
      <c r="L4454" t="s">
        <v>142</v>
      </c>
      <c r="M4454" t="s">
        <v>23</v>
      </c>
      <c r="N4454" t="s">
        <v>23</v>
      </c>
      <c r="O4454" t="s">
        <v>25</v>
      </c>
      <c r="P4454" t="s">
        <v>202</v>
      </c>
      <c r="Q4454" t="s">
        <v>27</v>
      </c>
      <c r="R4454">
        <v>107.45</v>
      </c>
      <c r="S4454">
        <v>8320.2000000000007</v>
      </c>
    </row>
    <row r="4455" spans="1:19">
      <c r="A4455" t="s">
        <v>10235</v>
      </c>
      <c r="B4455" s="2">
        <v>43681</v>
      </c>
      <c r="C4455" t="s">
        <v>22</v>
      </c>
      <c r="D4455">
        <v>79</v>
      </c>
      <c r="E4455" t="s">
        <v>23</v>
      </c>
      <c r="F4455">
        <v>0</v>
      </c>
      <c r="G4455">
        <v>4</v>
      </c>
      <c r="H4455" t="s">
        <v>3686</v>
      </c>
      <c r="I4455">
        <v>4319</v>
      </c>
      <c r="J4455">
        <v>5</v>
      </c>
      <c r="K4455">
        <v>72</v>
      </c>
      <c r="L4455" t="s">
        <v>15568</v>
      </c>
      <c r="M4455" t="s">
        <v>23</v>
      </c>
      <c r="N4455" t="s">
        <v>23</v>
      </c>
      <c r="O4455" t="s">
        <v>25</v>
      </c>
      <c r="P4455" t="s">
        <v>164</v>
      </c>
      <c r="Q4455" t="s">
        <v>50</v>
      </c>
      <c r="R4455">
        <v>109.7</v>
      </c>
      <c r="S4455">
        <v>9895.73</v>
      </c>
    </row>
    <row r="4456" spans="1:19">
      <c r="A4456" t="s">
        <v>10237</v>
      </c>
      <c r="B4456" s="2">
        <v>45843</v>
      </c>
      <c r="C4456" t="s">
        <v>22</v>
      </c>
      <c r="D4456">
        <v>69</v>
      </c>
      <c r="E4456" t="s">
        <v>39</v>
      </c>
      <c r="F4456">
        <v>0</v>
      </c>
      <c r="G4456">
        <v>4</v>
      </c>
      <c r="H4456" t="s">
        <v>3751</v>
      </c>
      <c r="I4456">
        <v>2962</v>
      </c>
      <c r="J4456">
        <v>0</v>
      </c>
      <c r="K4456">
        <v>1</v>
      </c>
      <c r="L4456" t="s">
        <v>15568</v>
      </c>
      <c r="M4456" t="s">
        <v>23</v>
      </c>
      <c r="N4456" t="s">
        <v>23</v>
      </c>
      <c r="O4456" t="s">
        <v>56</v>
      </c>
      <c r="P4456" t="s">
        <v>26</v>
      </c>
      <c r="Q4456" t="s">
        <v>50</v>
      </c>
      <c r="R4456">
        <v>55.05</v>
      </c>
      <c r="S4456">
        <v>69.7</v>
      </c>
    </row>
    <row r="4457" spans="1:19">
      <c r="A4457" t="s">
        <v>10238</v>
      </c>
      <c r="B4457" s="2">
        <v>45370</v>
      </c>
      <c r="C4457" t="s">
        <v>33</v>
      </c>
      <c r="D4457">
        <v>65</v>
      </c>
      <c r="E4457" t="s">
        <v>23</v>
      </c>
      <c r="F4457">
        <v>0</v>
      </c>
      <c r="G4457">
        <v>4</v>
      </c>
      <c r="H4457" t="s">
        <v>3686</v>
      </c>
      <c r="I4457">
        <v>4756</v>
      </c>
      <c r="J4457">
        <v>10</v>
      </c>
      <c r="K4457">
        <v>17</v>
      </c>
      <c r="L4457" t="s">
        <v>97</v>
      </c>
      <c r="M4457" t="s">
        <v>23</v>
      </c>
      <c r="N4457" t="s">
        <v>23</v>
      </c>
      <c r="O4457" t="s">
        <v>25</v>
      </c>
      <c r="P4457" t="s">
        <v>26</v>
      </c>
      <c r="Q4457" t="s">
        <v>27</v>
      </c>
      <c r="R4457">
        <v>92.6</v>
      </c>
      <c r="S4457">
        <v>1736.44</v>
      </c>
    </row>
    <row r="4458" spans="1:19">
      <c r="A4458" t="s">
        <v>10241</v>
      </c>
      <c r="B4458" s="2">
        <v>43687</v>
      </c>
      <c r="C4458" t="s">
        <v>22</v>
      </c>
      <c r="D4458">
        <v>76</v>
      </c>
      <c r="E4458" t="s">
        <v>39</v>
      </c>
      <c r="F4458">
        <v>0</v>
      </c>
      <c r="G4458">
        <v>4</v>
      </c>
      <c r="H4458" t="s">
        <v>3686</v>
      </c>
      <c r="I4458">
        <v>6468</v>
      </c>
      <c r="J4458">
        <v>0</v>
      </c>
      <c r="K4458">
        <v>72</v>
      </c>
      <c r="L4458" t="s">
        <v>15568</v>
      </c>
      <c r="M4458" t="s">
        <v>23</v>
      </c>
      <c r="N4458" t="s">
        <v>23</v>
      </c>
      <c r="O4458" t="s">
        <v>49</v>
      </c>
      <c r="P4458" t="s">
        <v>164</v>
      </c>
      <c r="Q4458" t="s">
        <v>50</v>
      </c>
      <c r="R4458">
        <v>88.55</v>
      </c>
      <c r="S4458">
        <v>9681.5499999999993</v>
      </c>
    </row>
    <row r="4459" spans="1:19">
      <c r="A4459" t="s">
        <v>10243</v>
      </c>
      <c r="B4459" s="2">
        <v>43732</v>
      </c>
      <c r="C4459" t="s">
        <v>22</v>
      </c>
      <c r="D4459">
        <v>59</v>
      </c>
      <c r="E4459" t="s">
        <v>23</v>
      </c>
      <c r="F4459">
        <v>3</v>
      </c>
      <c r="G4459">
        <v>4</v>
      </c>
      <c r="H4459" t="s">
        <v>3686</v>
      </c>
      <c r="I4459">
        <v>5280</v>
      </c>
      <c r="J4459">
        <v>0</v>
      </c>
      <c r="K4459">
        <v>71</v>
      </c>
      <c r="L4459" t="s">
        <v>316</v>
      </c>
      <c r="M4459" t="s">
        <v>23</v>
      </c>
      <c r="N4459" t="s">
        <v>23</v>
      </c>
      <c r="O4459" t="s">
        <v>49</v>
      </c>
      <c r="P4459" t="s">
        <v>202</v>
      </c>
      <c r="Q4459" t="s">
        <v>27</v>
      </c>
      <c r="R4459">
        <v>85.45</v>
      </c>
      <c r="S4459">
        <v>7962.96</v>
      </c>
    </row>
    <row r="4460" spans="1:19">
      <c r="A4460" t="s">
        <v>10245</v>
      </c>
      <c r="B4460" s="2">
        <v>44514</v>
      </c>
      <c r="C4460" t="s">
        <v>33</v>
      </c>
      <c r="D4460">
        <v>46</v>
      </c>
      <c r="E4460" t="s">
        <v>23</v>
      </c>
      <c r="F4460">
        <v>1</v>
      </c>
      <c r="G4460">
        <v>4</v>
      </c>
      <c r="H4460" t="s">
        <v>3686</v>
      </c>
      <c r="I4460">
        <v>2844</v>
      </c>
      <c r="J4460">
        <v>2</v>
      </c>
      <c r="K4460">
        <v>45</v>
      </c>
      <c r="L4460" t="s">
        <v>142</v>
      </c>
      <c r="M4460" t="s">
        <v>23</v>
      </c>
      <c r="N4460" t="s">
        <v>39</v>
      </c>
      <c r="P4460" t="s">
        <v>164</v>
      </c>
      <c r="Q4460" t="s">
        <v>84</v>
      </c>
      <c r="R4460">
        <v>20.85</v>
      </c>
      <c r="S4460">
        <v>2700.7</v>
      </c>
    </row>
    <row r="4461" spans="1:19">
      <c r="A4461" t="s">
        <v>10247</v>
      </c>
      <c r="B4461" s="2">
        <v>44007</v>
      </c>
      <c r="C4461" t="s">
        <v>22</v>
      </c>
      <c r="D4461">
        <v>61</v>
      </c>
      <c r="E4461" t="s">
        <v>23</v>
      </c>
      <c r="F4461">
        <v>2</v>
      </c>
      <c r="G4461">
        <v>4</v>
      </c>
      <c r="H4461" t="s">
        <v>3686</v>
      </c>
      <c r="I4461">
        <v>4803</v>
      </c>
      <c r="J4461">
        <v>9</v>
      </c>
      <c r="K4461">
        <v>62</v>
      </c>
      <c r="L4461" t="s">
        <v>15568</v>
      </c>
      <c r="M4461" t="s">
        <v>23</v>
      </c>
      <c r="N4461" t="s">
        <v>39</v>
      </c>
      <c r="P4461" t="s">
        <v>202</v>
      </c>
      <c r="Q4461" t="s">
        <v>27</v>
      </c>
      <c r="R4461">
        <v>19.95</v>
      </c>
      <c r="S4461">
        <v>4218.32</v>
      </c>
    </row>
    <row r="4462" spans="1:19">
      <c r="A4462" t="s">
        <v>10249</v>
      </c>
      <c r="B4462" s="2">
        <v>45803</v>
      </c>
      <c r="C4462" t="s">
        <v>22</v>
      </c>
      <c r="D4462">
        <v>57</v>
      </c>
      <c r="E4462" t="s">
        <v>39</v>
      </c>
      <c r="F4462">
        <v>0</v>
      </c>
      <c r="G4462">
        <v>4</v>
      </c>
      <c r="H4462" t="s">
        <v>3751</v>
      </c>
      <c r="I4462">
        <v>2787</v>
      </c>
      <c r="J4462">
        <v>0</v>
      </c>
      <c r="K4462">
        <v>3</v>
      </c>
      <c r="L4462" t="s">
        <v>15568</v>
      </c>
      <c r="M4462" t="s">
        <v>23</v>
      </c>
      <c r="N4462" t="s">
        <v>39</v>
      </c>
      <c r="P4462" t="s">
        <v>202</v>
      </c>
      <c r="Q4462" t="s">
        <v>50</v>
      </c>
      <c r="R4462">
        <v>19.45</v>
      </c>
      <c r="S4462">
        <v>77.59</v>
      </c>
    </row>
    <row r="4463" spans="1:19">
      <c r="A4463" t="s">
        <v>10251</v>
      </c>
      <c r="B4463" s="2">
        <v>43699</v>
      </c>
      <c r="C4463" t="s">
        <v>33</v>
      </c>
      <c r="D4463">
        <v>24</v>
      </c>
      <c r="E4463" t="s">
        <v>23</v>
      </c>
      <c r="F4463">
        <v>3</v>
      </c>
      <c r="G4463">
        <v>4</v>
      </c>
      <c r="H4463" t="s">
        <v>3686</v>
      </c>
      <c r="I4463">
        <v>6107</v>
      </c>
      <c r="J4463">
        <v>8</v>
      </c>
      <c r="K4463">
        <v>72</v>
      </c>
      <c r="L4463" t="s">
        <v>15568</v>
      </c>
      <c r="M4463" t="s">
        <v>39</v>
      </c>
      <c r="N4463" t="s">
        <v>23</v>
      </c>
      <c r="O4463" t="s">
        <v>49</v>
      </c>
      <c r="P4463" t="s">
        <v>164</v>
      </c>
      <c r="Q4463" t="s">
        <v>27</v>
      </c>
      <c r="R4463">
        <v>63.8</v>
      </c>
      <c r="S4463">
        <v>4684.3</v>
      </c>
    </row>
    <row r="4464" spans="1:19">
      <c r="A4464" t="s">
        <v>10253</v>
      </c>
      <c r="B4464" s="2">
        <v>44937</v>
      </c>
      <c r="C4464" t="s">
        <v>22</v>
      </c>
      <c r="D4464">
        <v>28</v>
      </c>
      <c r="E4464" t="s">
        <v>23</v>
      </c>
      <c r="F4464">
        <v>3</v>
      </c>
      <c r="G4464">
        <v>4</v>
      </c>
      <c r="H4464" t="s">
        <v>3686</v>
      </c>
      <c r="I4464">
        <v>5472</v>
      </c>
      <c r="J4464">
        <v>7</v>
      </c>
      <c r="K4464">
        <v>31</v>
      </c>
      <c r="L4464" t="s">
        <v>15568</v>
      </c>
      <c r="M4464" t="s">
        <v>23</v>
      </c>
      <c r="N4464" t="s">
        <v>39</v>
      </c>
      <c r="P4464" t="s">
        <v>164</v>
      </c>
      <c r="Q4464" t="s">
        <v>50</v>
      </c>
      <c r="R4464">
        <v>25.75</v>
      </c>
      <c r="S4464">
        <v>973.53</v>
      </c>
    </row>
    <row r="4465" spans="1:19">
      <c r="A4465" t="s">
        <v>10255</v>
      </c>
      <c r="B4465" s="2">
        <v>43740</v>
      </c>
      <c r="C4465" t="s">
        <v>33</v>
      </c>
      <c r="D4465">
        <v>33</v>
      </c>
      <c r="E4465" t="s">
        <v>23</v>
      </c>
      <c r="F4465">
        <v>0</v>
      </c>
      <c r="G4465">
        <v>4</v>
      </c>
      <c r="H4465" t="s">
        <v>3686</v>
      </c>
      <c r="I4465">
        <v>4032</v>
      </c>
      <c r="J4465">
        <v>7</v>
      </c>
      <c r="K4465">
        <v>70</v>
      </c>
      <c r="L4465" t="s">
        <v>15568</v>
      </c>
      <c r="M4465" t="s">
        <v>23</v>
      </c>
      <c r="N4465" t="s">
        <v>23</v>
      </c>
      <c r="O4465" t="s">
        <v>49</v>
      </c>
      <c r="P4465" t="s">
        <v>164</v>
      </c>
      <c r="Q4465" t="s">
        <v>27</v>
      </c>
      <c r="R4465">
        <v>84.8</v>
      </c>
      <c r="S4465">
        <v>6687.15</v>
      </c>
    </row>
    <row r="4466" spans="1:19">
      <c r="A4466" t="s">
        <v>10257</v>
      </c>
      <c r="B4466" s="2">
        <v>44885</v>
      </c>
      <c r="C4466" t="s">
        <v>22</v>
      </c>
      <c r="D4466">
        <v>61</v>
      </c>
      <c r="E4466" t="s">
        <v>23</v>
      </c>
      <c r="F4466">
        <v>1</v>
      </c>
      <c r="G4466">
        <v>4</v>
      </c>
      <c r="H4466" t="s">
        <v>3686</v>
      </c>
      <c r="I4466">
        <v>2281</v>
      </c>
      <c r="J4466">
        <v>1</v>
      </c>
      <c r="K4466">
        <v>33</v>
      </c>
      <c r="L4466" t="s">
        <v>40</v>
      </c>
      <c r="M4466" t="s">
        <v>23</v>
      </c>
      <c r="N4466" t="s">
        <v>23</v>
      </c>
      <c r="O4466" t="s">
        <v>56</v>
      </c>
      <c r="P4466" t="s">
        <v>164</v>
      </c>
      <c r="Q4466" t="s">
        <v>50</v>
      </c>
      <c r="R4466">
        <v>82.1</v>
      </c>
      <c r="S4466">
        <v>2656.56</v>
      </c>
    </row>
    <row r="4467" spans="1:19">
      <c r="A4467" t="s">
        <v>10260</v>
      </c>
      <c r="B4467" s="2">
        <v>43776</v>
      </c>
      <c r="C4467" t="s">
        <v>22</v>
      </c>
      <c r="D4467">
        <v>26</v>
      </c>
      <c r="E4467" t="s">
        <v>23</v>
      </c>
      <c r="F4467">
        <v>2</v>
      </c>
      <c r="G4467">
        <v>4</v>
      </c>
      <c r="H4467" t="s">
        <v>3686</v>
      </c>
      <c r="I4467">
        <v>5366</v>
      </c>
      <c r="J4467">
        <v>8</v>
      </c>
      <c r="K4467">
        <v>69</v>
      </c>
      <c r="L4467" t="s">
        <v>316</v>
      </c>
      <c r="M4467" t="s">
        <v>23</v>
      </c>
      <c r="N4467" t="s">
        <v>39</v>
      </c>
      <c r="P4467" t="s">
        <v>202</v>
      </c>
      <c r="Q4467" t="s">
        <v>50</v>
      </c>
      <c r="R4467">
        <v>20.55</v>
      </c>
      <c r="S4467">
        <v>3227.46</v>
      </c>
    </row>
    <row r="4468" spans="1:19">
      <c r="A4468" t="s">
        <v>10262</v>
      </c>
      <c r="B4468" s="2">
        <v>45520</v>
      </c>
      <c r="C4468" t="s">
        <v>33</v>
      </c>
      <c r="D4468">
        <v>53</v>
      </c>
      <c r="E4468" t="s">
        <v>39</v>
      </c>
      <c r="F4468">
        <v>0</v>
      </c>
      <c r="G4468">
        <v>4</v>
      </c>
      <c r="H4468" t="s">
        <v>3686</v>
      </c>
      <c r="I4468">
        <v>5179</v>
      </c>
      <c r="J4468">
        <v>0</v>
      </c>
      <c r="K4468">
        <v>12</v>
      </c>
      <c r="L4468" t="s">
        <v>97</v>
      </c>
      <c r="M4468" t="s">
        <v>23</v>
      </c>
      <c r="N4468" t="s">
        <v>39</v>
      </c>
      <c r="P4468" t="s">
        <v>26</v>
      </c>
      <c r="Q4468" t="s">
        <v>50</v>
      </c>
      <c r="R4468">
        <v>20.100000000000001</v>
      </c>
      <c r="S4468">
        <v>329.44</v>
      </c>
    </row>
    <row r="4469" spans="1:19">
      <c r="A4469" t="s">
        <v>10264</v>
      </c>
      <c r="B4469" s="2">
        <v>43916</v>
      </c>
      <c r="C4469" t="s">
        <v>33</v>
      </c>
      <c r="D4469">
        <v>44</v>
      </c>
      <c r="E4469" t="s">
        <v>23</v>
      </c>
      <c r="F4469">
        <v>0</v>
      </c>
      <c r="G4469">
        <v>4</v>
      </c>
      <c r="H4469" t="s">
        <v>3686</v>
      </c>
      <c r="I4469">
        <v>6308</v>
      </c>
      <c r="J4469">
        <v>1</v>
      </c>
      <c r="K4469">
        <v>65</v>
      </c>
      <c r="L4469" t="s">
        <v>142</v>
      </c>
      <c r="M4469" t="s">
        <v>23</v>
      </c>
      <c r="N4469" t="s">
        <v>23</v>
      </c>
      <c r="O4469" t="s">
        <v>49</v>
      </c>
      <c r="P4469" t="s">
        <v>164</v>
      </c>
      <c r="Q4469" t="s">
        <v>27</v>
      </c>
      <c r="R4469">
        <v>71</v>
      </c>
      <c r="S4469">
        <v>4470.05</v>
      </c>
    </row>
    <row r="4470" spans="1:19">
      <c r="A4470" t="s">
        <v>10266</v>
      </c>
      <c r="B4470" s="2">
        <v>45667</v>
      </c>
      <c r="C4470" t="s">
        <v>22</v>
      </c>
      <c r="D4470">
        <v>23</v>
      </c>
      <c r="E4470" t="s">
        <v>23</v>
      </c>
      <c r="F4470">
        <v>0</v>
      </c>
      <c r="G4470">
        <v>4</v>
      </c>
      <c r="H4470" t="s">
        <v>3686</v>
      </c>
      <c r="I4470">
        <v>5100</v>
      </c>
      <c r="J4470">
        <v>3</v>
      </c>
      <c r="K4470">
        <v>7</v>
      </c>
      <c r="L4470" t="s">
        <v>48</v>
      </c>
      <c r="M4470" t="s">
        <v>39</v>
      </c>
      <c r="N4470" t="s">
        <v>23</v>
      </c>
      <c r="O4470" t="s">
        <v>49</v>
      </c>
      <c r="P4470" t="s">
        <v>26</v>
      </c>
      <c r="Q4470" t="s">
        <v>50</v>
      </c>
      <c r="R4470">
        <v>34.200000000000003</v>
      </c>
      <c r="S4470">
        <v>256.60000000000002</v>
      </c>
    </row>
    <row r="4471" spans="1:19">
      <c r="A4471" t="s">
        <v>10268</v>
      </c>
      <c r="B4471" s="2">
        <v>45631</v>
      </c>
      <c r="C4471" t="s">
        <v>22</v>
      </c>
      <c r="D4471">
        <v>25</v>
      </c>
      <c r="E4471" t="s">
        <v>23</v>
      </c>
      <c r="F4471">
        <v>3</v>
      </c>
      <c r="G4471">
        <v>4</v>
      </c>
      <c r="H4471" t="s">
        <v>3686</v>
      </c>
      <c r="I4471">
        <v>3899</v>
      </c>
      <c r="J4471">
        <v>1</v>
      </c>
      <c r="K4471">
        <v>8</v>
      </c>
      <c r="L4471" t="s">
        <v>48</v>
      </c>
      <c r="M4471" t="s">
        <v>23</v>
      </c>
      <c r="N4471" t="s">
        <v>39</v>
      </c>
      <c r="P4471" t="s">
        <v>164</v>
      </c>
      <c r="Q4471" t="s">
        <v>50</v>
      </c>
      <c r="R4471">
        <v>20.149999999999999</v>
      </c>
      <c r="S4471">
        <v>188.46</v>
      </c>
    </row>
    <row r="4472" spans="1:19">
      <c r="A4472" t="s">
        <v>10270</v>
      </c>
      <c r="B4472" s="2">
        <v>45640</v>
      </c>
      <c r="C4472" t="s">
        <v>33</v>
      </c>
      <c r="D4472">
        <v>25</v>
      </c>
      <c r="E4472" t="s">
        <v>39</v>
      </c>
      <c r="F4472">
        <v>2</v>
      </c>
      <c r="G4472">
        <v>4</v>
      </c>
      <c r="H4472" t="s">
        <v>3686</v>
      </c>
      <c r="I4472">
        <v>2675</v>
      </c>
      <c r="J4472">
        <v>0</v>
      </c>
      <c r="K4472">
        <v>8</v>
      </c>
      <c r="L4472" t="s">
        <v>48</v>
      </c>
      <c r="M4472" t="s">
        <v>23</v>
      </c>
      <c r="N4472" t="s">
        <v>39</v>
      </c>
      <c r="P4472" t="s">
        <v>26</v>
      </c>
      <c r="Q4472" t="s">
        <v>50</v>
      </c>
      <c r="R4472">
        <v>20.05</v>
      </c>
      <c r="S4472">
        <v>288.88</v>
      </c>
    </row>
    <row r="4473" spans="1:19">
      <c r="A4473" t="s">
        <v>10272</v>
      </c>
      <c r="B4473" s="2">
        <v>44211</v>
      </c>
      <c r="C4473" t="s">
        <v>22</v>
      </c>
      <c r="D4473">
        <v>47</v>
      </c>
      <c r="E4473" t="s">
        <v>23</v>
      </c>
      <c r="F4473">
        <v>3</v>
      </c>
      <c r="G4473">
        <v>4</v>
      </c>
      <c r="H4473" t="s">
        <v>3686</v>
      </c>
      <c r="I4473">
        <v>4162</v>
      </c>
      <c r="J4473">
        <v>9</v>
      </c>
      <c r="K4473">
        <v>55</v>
      </c>
      <c r="L4473" t="s">
        <v>15568</v>
      </c>
      <c r="M4473" t="s">
        <v>23</v>
      </c>
      <c r="N4473" t="s">
        <v>23</v>
      </c>
      <c r="O4473" t="s">
        <v>25</v>
      </c>
      <c r="P4473" t="s">
        <v>26</v>
      </c>
      <c r="Q4473" t="s">
        <v>27</v>
      </c>
      <c r="R4473">
        <v>79.400000000000006</v>
      </c>
      <c r="S4473">
        <v>4978.2</v>
      </c>
    </row>
    <row r="4474" spans="1:19">
      <c r="A4474" t="s">
        <v>10274</v>
      </c>
      <c r="B4474" s="2">
        <v>45545</v>
      </c>
      <c r="C4474" t="s">
        <v>33</v>
      </c>
      <c r="D4474">
        <v>30</v>
      </c>
      <c r="E4474" t="s">
        <v>39</v>
      </c>
      <c r="F4474">
        <v>0</v>
      </c>
      <c r="G4474">
        <v>4</v>
      </c>
      <c r="H4474" t="s">
        <v>3686</v>
      </c>
      <c r="I4474">
        <v>3734</v>
      </c>
      <c r="J4474">
        <v>0</v>
      </c>
      <c r="K4474">
        <v>11</v>
      </c>
      <c r="L4474" t="s">
        <v>97</v>
      </c>
      <c r="M4474" t="s">
        <v>23</v>
      </c>
      <c r="N4474" t="s">
        <v>23</v>
      </c>
      <c r="O4474" t="s">
        <v>25</v>
      </c>
      <c r="P4474" t="s">
        <v>26</v>
      </c>
      <c r="Q4474" t="s">
        <v>27</v>
      </c>
      <c r="R4474">
        <v>89.2</v>
      </c>
      <c r="S4474">
        <v>1110.75</v>
      </c>
    </row>
    <row r="4475" spans="1:19">
      <c r="A4475" t="s">
        <v>10276</v>
      </c>
      <c r="B4475" s="2">
        <v>44823</v>
      </c>
      <c r="C4475" t="s">
        <v>33</v>
      </c>
      <c r="D4475">
        <v>24</v>
      </c>
      <c r="E4475" t="s">
        <v>23</v>
      </c>
      <c r="F4475">
        <v>3</v>
      </c>
      <c r="G4475">
        <v>4</v>
      </c>
      <c r="H4475" t="s">
        <v>3686</v>
      </c>
      <c r="I4475">
        <v>5998</v>
      </c>
      <c r="J4475">
        <v>5</v>
      </c>
      <c r="K4475">
        <v>35</v>
      </c>
      <c r="L4475" t="s">
        <v>15568</v>
      </c>
      <c r="M4475" t="s">
        <v>23</v>
      </c>
      <c r="N4475" t="s">
        <v>39</v>
      </c>
      <c r="P4475" t="s">
        <v>164</v>
      </c>
      <c r="Q4475" t="s">
        <v>27</v>
      </c>
      <c r="R4475">
        <v>24.3</v>
      </c>
      <c r="S4475">
        <v>1481.7</v>
      </c>
    </row>
    <row r="4476" spans="1:19">
      <c r="A4476" t="s">
        <v>10278</v>
      </c>
      <c r="B4476" s="2">
        <v>43812</v>
      </c>
      <c r="C4476" t="s">
        <v>22</v>
      </c>
      <c r="D4476">
        <v>43</v>
      </c>
      <c r="E4476" t="s">
        <v>23</v>
      </c>
      <c r="F4476">
        <v>1</v>
      </c>
      <c r="G4476">
        <v>4</v>
      </c>
      <c r="H4476" t="s">
        <v>3686</v>
      </c>
      <c r="I4476">
        <v>5570</v>
      </c>
      <c r="J4476">
        <v>10</v>
      </c>
      <c r="K4476">
        <v>68</v>
      </c>
      <c r="L4476" t="s">
        <v>316</v>
      </c>
      <c r="M4476" t="s">
        <v>23</v>
      </c>
      <c r="N4476" t="s">
        <v>23</v>
      </c>
      <c r="O4476" t="s">
        <v>25</v>
      </c>
      <c r="P4476" t="s">
        <v>202</v>
      </c>
      <c r="Q4476" t="s">
        <v>50</v>
      </c>
      <c r="R4476">
        <v>101.05</v>
      </c>
      <c r="S4476">
        <v>9124.66</v>
      </c>
    </row>
    <row r="4477" spans="1:19">
      <c r="A4477" t="s">
        <v>10280</v>
      </c>
      <c r="B4477" s="2">
        <v>45286</v>
      </c>
      <c r="C4477" t="s">
        <v>22</v>
      </c>
      <c r="D4477">
        <v>60</v>
      </c>
      <c r="E4477" t="s">
        <v>39</v>
      </c>
      <c r="F4477">
        <v>0</v>
      </c>
      <c r="G4477">
        <v>4</v>
      </c>
      <c r="H4477" t="s">
        <v>3686</v>
      </c>
      <c r="I4477">
        <v>4812</v>
      </c>
      <c r="J4477">
        <v>0</v>
      </c>
      <c r="K4477">
        <v>20</v>
      </c>
      <c r="L4477" t="s">
        <v>97</v>
      </c>
      <c r="M4477" t="s">
        <v>23</v>
      </c>
      <c r="N4477" t="s">
        <v>23</v>
      </c>
      <c r="O4477" t="s">
        <v>25</v>
      </c>
      <c r="P4477" t="s">
        <v>164</v>
      </c>
      <c r="Q4477" t="s">
        <v>27</v>
      </c>
      <c r="R4477">
        <v>89.95</v>
      </c>
      <c r="S4477">
        <v>2617.65</v>
      </c>
    </row>
    <row r="4478" spans="1:19">
      <c r="A4478" t="s">
        <v>10282</v>
      </c>
      <c r="B4478" s="2">
        <v>43836</v>
      </c>
      <c r="C4478" t="s">
        <v>33</v>
      </c>
      <c r="D4478">
        <v>38</v>
      </c>
      <c r="E4478" t="s">
        <v>39</v>
      </c>
      <c r="F4478">
        <v>0</v>
      </c>
      <c r="G4478">
        <v>4</v>
      </c>
      <c r="H4478" t="s">
        <v>3686</v>
      </c>
      <c r="I4478">
        <v>4826</v>
      </c>
      <c r="J4478">
        <v>0</v>
      </c>
      <c r="K4478">
        <v>67</v>
      </c>
      <c r="L4478" t="s">
        <v>15568</v>
      </c>
      <c r="M4478" t="s">
        <v>23</v>
      </c>
      <c r="N4478" t="s">
        <v>23</v>
      </c>
      <c r="O4478" t="s">
        <v>49</v>
      </c>
      <c r="P4478" t="s">
        <v>26</v>
      </c>
      <c r="Q4478" t="s">
        <v>27</v>
      </c>
      <c r="R4478">
        <v>54.9</v>
      </c>
      <c r="S4478">
        <v>6970.31</v>
      </c>
    </row>
    <row r="4479" spans="1:19">
      <c r="A4479" t="s">
        <v>10284</v>
      </c>
      <c r="B4479" s="2">
        <v>45834</v>
      </c>
      <c r="C4479" t="s">
        <v>33</v>
      </c>
      <c r="D4479">
        <v>36</v>
      </c>
      <c r="E4479" t="s">
        <v>39</v>
      </c>
      <c r="F4479">
        <v>0</v>
      </c>
      <c r="G4479">
        <v>4</v>
      </c>
      <c r="H4479" t="s">
        <v>3751</v>
      </c>
      <c r="I4479">
        <v>2069</v>
      </c>
      <c r="J4479">
        <v>0</v>
      </c>
      <c r="K4479">
        <v>2</v>
      </c>
      <c r="L4479" t="s">
        <v>48</v>
      </c>
      <c r="M4479" t="s">
        <v>23</v>
      </c>
      <c r="N4479" t="s">
        <v>23</v>
      </c>
      <c r="O4479" t="s">
        <v>49</v>
      </c>
      <c r="P4479" t="s">
        <v>26</v>
      </c>
      <c r="Q4479" t="s">
        <v>50</v>
      </c>
      <c r="R4479">
        <v>56.55</v>
      </c>
      <c r="S4479">
        <v>181.73</v>
      </c>
    </row>
    <row r="4480" spans="1:19">
      <c r="A4480" t="s">
        <v>10286</v>
      </c>
      <c r="B4480" s="2">
        <v>45187</v>
      </c>
      <c r="C4480" t="s">
        <v>22</v>
      </c>
      <c r="D4480">
        <v>70</v>
      </c>
      <c r="E4480" t="s">
        <v>23</v>
      </c>
      <c r="F4480">
        <v>0</v>
      </c>
      <c r="G4480">
        <v>4</v>
      </c>
      <c r="H4480" t="s">
        <v>3686</v>
      </c>
      <c r="I4480">
        <v>2781</v>
      </c>
      <c r="J4480">
        <v>1</v>
      </c>
      <c r="K4480">
        <v>23</v>
      </c>
      <c r="L4480" t="s">
        <v>15568</v>
      </c>
      <c r="M4480" t="s">
        <v>23</v>
      </c>
      <c r="N4480" t="s">
        <v>23</v>
      </c>
      <c r="O4480" t="s">
        <v>25</v>
      </c>
      <c r="P4480" t="s">
        <v>26</v>
      </c>
      <c r="Q4480" t="s">
        <v>27</v>
      </c>
      <c r="R4480">
        <v>84.25</v>
      </c>
      <c r="S4480">
        <v>2374.9499999999998</v>
      </c>
    </row>
    <row r="4481" spans="1:19">
      <c r="A4481" t="s">
        <v>10288</v>
      </c>
      <c r="B4481" s="2">
        <v>45857</v>
      </c>
      <c r="C4481" t="s">
        <v>33</v>
      </c>
      <c r="D4481">
        <v>68</v>
      </c>
      <c r="E4481" t="s">
        <v>23</v>
      </c>
      <c r="F4481">
        <v>3</v>
      </c>
      <c r="G4481">
        <v>4</v>
      </c>
      <c r="H4481" t="s">
        <v>3751</v>
      </c>
      <c r="I4481">
        <v>2358</v>
      </c>
      <c r="J4481">
        <v>4</v>
      </c>
      <c r="K4481">
        <v>1</v>
      </c>
      <c r="L4481" t="s">
        <v>15568</v>
      </c>
      <c r="M4481" t="s">
        <v>23</v>
      </c>
      <c r="N4481" t="s">
        <v>39</v>
      </c>
      <c r="P4481" t="s">
        <v>26</v>
      </c>
      <c r="Q4481" t="s">
        <v>27</v>
      </c>
      <c r="R4481">
        <v>20</v>
      </c>
      <c r="S4481">
        <v>26.86</v>
      </c>
    </row>
    <row r="4482" spans="1:19">
      <c r="A4482" t="s">
        <v>10290</v>
      </c>
      <c r="B4482" s="2">
        <v>44844</v>
      </c>
      <c r="C4482" t="s">
        <v>22</v>
      </c>
      <c r="D4482">
        <v>68</v>
      </c>
      <c r="E4482" t="s">
        <v>23</v>
      </c>
      <c r="F4482">
        <v>0</v>
      </c>
      <c r="G4482">
        <v>4</v>
      </c>
      <c r="H4482" t="s">
        <v>3686</v>
      </c>
      <c r="I4482">
        <v>4697</v>
      </c>
      <c r="J4482">
        <v>0</v>
      </c>
      <c r="K4482">
        <v>34</v>
      </c>
      <c r="L4482" t="s">
        <v>15568</v>
      </c>
      <c r="M4482" t="s">
        <v>39</v>
      </c>
      <c r="N4482" t="s">
        <v>23</v>
      </c>
      <c r="O4482" t="s">
        <v>49</v>
      </c>
      <c r="P4482" t="s">
        <v>202</v>
      </c>
      <c r="Q4482" t="s">
        <v>27</v>
      </c>
      <c r="R4482">
        <v>30.4</v>
      </c>
      <c r="S4482">
        <v>938.65</v>
      </c>
    </row>
    <row r="4483" spans="1:19">
      <c r="A4483" t="s">
        <v>10292</v>
      </c>
      <c r="B4483" s="2">
        <v>43695</v>
      </c>
      <c r="C4483" t="s">
        <v>22</v>
      </c>
      <c r="D4483">
        <v>28</v>
      </c>
      <c r="E4483" t="s">
        <v>39</v>
      </c>
      <c r="F4483">
        <v>0</v>
      </c>
      <c r="G4483">
        <v>4</v>
      </c>
      <c r="H4483" t="s">
        <v>3686</v>
      </c>
      <c r="I4483">
        <v>5965</v>
      </c>
      <c r="J4483">
        <v>0</v>
      </c>
      <c r="K4483">
        <v>72</v>
      </c>
      <c r="L4483" t="s">
        <v>15568</v>
      </c>
      <c r="M4483" t="s">
        <v>23</v>
      </c>
      <c r="N4483" t="s">
        <v>23</v>
      </c>
      <c r="O4483" t="s">
        <v>49</v>
      </c>
      <c r="P4483" t="s">
        <v>164</v>
      </c>
      <c r="Q4483" t="s">
        <v>50</v>
      </c>
      <c r="R4483">
        <v>86.05</v>
      </c>
      <c r="S4483">
        <v>9811.57</v>
      </c>
    </row>
    <row r="4484" spans="1:19">
      <c r="A4484" t="s">
        <v>10294</v>
      </c>
      <c r="B4484" s="2">
        <v>45330</v>
      </c>
      <c r="C4484" t="s">
        <v>22</v>
      </c>
      <c r="D4484">
        <v>21</v>
      </c>
      <c r="E4484" t="s">
        <v>23</v>
      </c>
      <c r="F4484">
        <v>1</v>
      </c>
      <c r="G4484">
        <v>4</v>
      </c>
      <c r="H4484" t="s">
        <v>3686</v>
      </c>
      <c r="I4484">
        <v>5192</v>
      </c>
      <c r="J4484">
        <v>1</v>
      </c>
      <c r="K4484">
        <v>18</v>
      </c>
      <c r="L4484" t="s">
        <v>97</v>
      </c>
      <c r="M4484" t="s">
        <v>23</v>
      </c>
      <c r="N4484" t="s">
        <v>23</v>
      </c>
      <c r="O4484" t="s">
        <v>25</v>
      </c>
      <c r="P4484" t="s">
        <v>26</v>
      </c>
      <c r="Q4484" t="s">
        <v>84</v>
      </c>
      <c r="R4484">
        <v>87.9</v>
      </c>
      <c r="S4484">
        <v>1935.38</v>
      </c>
    </row>
    <row r="4485" spans="1:19">
      <c r="A4485" t="s">
        <v>10297</v>
      </c>
      <c r="B4485" s="2">
        <v>44197</v>
      </c>
      <c r="C4485" t="s">
        <v>33</v>
      </c>
      <c r="D4485">
        <v>23</v>
      </c>
      <c r="E4485" t="s">
        <v>23</v>
      </c>
      <c r="F4485">
        <v>0</v>
      </c>
      <c r="G4485">
        <v>4</v>
      </c>
      <c r="H4485" t="s">
        <v>3686</v>
      </c>
      <c r="I4485">
        <v>4702</v>
      </c>
      <c r="J4485">
        <v>5</v>
      </c>
      <c r="K4485">
        <v>55</v>
      </c>
      <c r="L4485" t="s">
        <v>15568</v>
      </c>
      <c r="M4485" t="s">
        <v>23</v>
      </c>
      <c r="N4485" t="s">
        <v>23</v>
      </c>
      <c r="O4485" t="s">
        <v>49</v>
      </c>
      <c r="P4485" t="s">
        <v>164</v>
      </c>
      <c r="Q4485" t="s">
        <v>50</v>
      </c>
      <c r="R4485">
        <v>56.8</v>
      </c>
      <c r="S4485">
        <v>3241.85</v>
      </c>
    </row>
    <row r="4486" spans="1:19">
      <c r="A4486" t="s">
        <v>10300</v>
      </c>
      <c r="B4486" s="2">
        <v>45193</v>
      </c>
      <c r="C4486" t="s">
        <v>33</v>
      </c>
      <c r="D4486">
        <v>22</v>
      </c>
      <c r="E4486" t="s">
        <v>23</v>
      </c>
      <c r="F4486">
        <v>1</v>
      </c>
      <c r="G4486">
        <v>4</v>
      </c>
      <c r="H4486" t="s">
        <v>3686</v>
      </c>
      <c r="I4486">
        <v>4698</v>
      </c>
      <c r="J4486">
        <v>1</v>
      </c>
      <c r="K4486">
        <v>23</v>
      </c>
      <c r="L4486" t="s">
        <v>97</v>
      </c>
      <c r="M4486" t="s">
        <v>23</v>
      </c>
      <c r="N4486" t="s">
        <v>39</v>
      </c>
      <c r="P4486" t="s">
        <v>164</v>
      </c>
      <c r="Q4486" t="s">
        <v>27</v>
      </c>
      <c r="R4486">
        <v>20.399999999999999</v>
      </c>
      <c r="S4486">
        <v>1389.32</v>
      </c>
    </row>
    <row r="4487" spans="1:19">
      <c r="A4487" t="s">
        <v>10302</v>
      </c>
      <c r="B4487" s="2">
        <v>43823</v>
      </c>
      <c r="C4487" t="s">
        <v>22</v>
      </c>
      <c r="D4487">
        <v>32</v>
      </c>
      <c r="E4487" t="s">
        <v>39</v>
      </c>
      <c r="F4487">
        <v>0</v>
      </c>
      <c r="G4487">
        <v>4</v>
      </c>
      <c r="H4487" t="s">
        <v>3686</v>
      </c>
      <c r="I4487">
        <v>5395</v>
      </c>
      <c r="J4487">
        <v>0</v>
      </c>
      <c r="K4487">
        <v>68</v>
      </c>
      <c r="L4487" t="s">
        <v>316</v>
      </c>
      <c r="M4487" t="s">
        <v>23</v>
      </c>
      <c r="N4487" t="s">
        <v>23</v>
      </c>
      <c r="O4487" t="s">
        <v>49</v>
      </c>
      <c r="P4487" t="s">
        <v>202</v>
      </c>
      <c r="Q4487" t="s">
        <v>50</v>
      </c>
      <c r="R4487">
        <v>76.75</v>
      </c>
      <c r="S4487">
        <v>6612.97</v>
      </c>
    </row>
    <row r="4488" spans="1:19">
      <c r="A4488" t="s">
        <v>10304</v>
      </c>
      <c r="B4488" s="2">
        <v>43946</v>
      </c>
      <c r="C4488" t="s">
        <v>33</v>
      </c>
      <c r="D4488">
        <v>28</v>
      </c>
      <c r="E4488" t="s">
        <v>23</v>
      </c>
      <c r="F4488">
        <v>2</v>
      </c>
      <c r="G4488">
        <v>4</v>
      </c>
      <c r="H4488" t="s">
        <v>3686</v>
      </c>
      <c r="I4488">
        <v>5133</v>
      </c>
      <c r="J4488">
        <v>4</v>
      </c>
      <c r="K4488">
        <v>64</v>
      </c>
      <c r="L4488" t="s">
        <v>15568</v>
      </c>
      <c r="M4488" t="s">
        <v>23</v>
      </c>
      <c r="N4488" t="s">
        <v>23</v>
      </c>
      <c r="O4488" t="s">
        <v>25</v>
      </c>
      <c r="P4488" t="s">
        <v>202</v>
      </c>
      <c r="Q4488" t="s">
        <v>27</v>
      </c>
      <c r="R4488">
        <v>104.4</v>
      </c>
      <c r="S4488">
        <v>7614.4</v>
      </c>
    </row>
    <row r="4489" spans="1:19">
      <c r="A4489" t="s">
        <v>10306</v>
      </c>
      <c r="B4489" s="2">
        <v>45085</v>
      </c>
      <c r="C4489" t="s">
        <v>22</v>
      </c>
      <c r="D4489">
        <v>48</v>
      </c>
      <c r="E4489" t="s">
        <v>39</v>
      </c>
      <c r="F4489">
        <v>0</v>
      </c>
      <c r="G4489">
        <v>4</v>
      </c>
      <c r="H4489" t="s">
        <v>3686</v>
      </c>
      <c r="I4489">
        <v>4512</v>
      </c>
      <c r="J4489">
        <v>0</v>
      </c>
      <c r="K4489">
        <v>26</v>
      </c>
      <c r="L4489" t="s">
        <v>15568</v>
      </c>
      <c r="M4489" t="s">
        <v>39</v>
      </c>
      <c r="N4489" t="s">
        <v>23</v>
      </c>
      <c r="O4489" t="s">
        <v>49</v>
      </c>
      <c r="P4489" t="s">
        <v>26</v>
      </c>
      <c r="Q4489" t="s">
        <v>27</v>
      </c>
      <c r="R4489">
        <v>44.65</v>
      </c>
      <c r="S4489">
        <v>1156.55</v>
      </c>
    </row>
    <row r="4490" spans="1:19">
      <c r="A4490" t="s">
        <v>10308</v>
      </c>
      <c r="B4490" s="2">
        <v>43785</v>
      </c>
      <c r="C4490" t="s">
        <v>33</v>
      </c>
      <c r="D4490">
        <v>40</v>
      </c>
      <c r="E4490" t="s">
        <v>39</v>
      </c>
      <c r="F4490">
        <v>0</v>
      </c>
      <c r="G4490">
        <v>4</v>
      </c>
      <c r="H4490" t="s">
        <v>3686</v>
      </c>
      <c r="I4490">
        <v>4803</v>
      </c>
      <c r="J4490">
        <v>0</v>
      </c>
      <c r="K4490">
        <v>69</v>
      </c>
      <c r="L4490" t="s">
        <v>316</v>
      </c>
      <c r="M4490" t="s">
        <v>23</v>
      </c>
      <c r="N4490" t="s">
        <v>23</v>
      </c>
      <c r="O4490" t="s">
        <v>25</v>
      </c>
      <c r="P4490" t="s">
        <v>164</v>
      </c>
      <c r="Q4490" t="s">
        <v>27</v>
      </c>
      <c r="R4490">
        <v>110.5</v>
      </c>
      <c r="S4490">
        <v>9105.93</v>
      </c>
    </row>
    <row r="4491" spans="1:19">
      <c r="A4491" t="s">
        <v>10310</v>
      </c>
      <c r="B4491" s="2">
        <v>43718</v>
      </c>
      <c r="C4491" t="s">
        <v>22</v>
      </c>
      <c r="D4491">
        <v>42</v>
      </c>
      <c r="E4491" t="s">
        <v>23</v>
      </c>
      <c r="F4491">
        <v>0</v>
      </c>
      <c r="G4491">
        <v>4</v>
      </c>
      <c r="H4491" t="s">
        <v>3686</v>
      </c>
      <c r="I4491">
        <v>4753</v>
      </c>
      <c r="J4491">
        <v>4</v>
      </c>
      <c r="K4491">
        <v>71</v>
      </c>
      <c r="L4491" t="s">
        <v>15568</v>
      </c>
      <c r="M4491" t="s">
        <v>23</v>
      </c>
      <c r="N4491" t="s">
        <v>23</v>
      </c>
      <c r="O4491" t="s">
        <v>49</v>
      </c>
      <c r="P4491" t="s">
        <v>164</v>
      </c>
      <c r="Q4491" t="s">
        <v>50</v>
      </c>
      <c r="R4491">
        <v>84.2</v>
      </c>
      <c r="S4491">
        <v>7030.37</v>
      </c>
    </row>
    <row r="4492" spans="1:19">
      <c r="A4492" t="s">
        <v>10312</v>
      </c>
      <c r="B4492" s="2">
        <v>45516</v>
      </c>
      <c r="C4492" t="s">
        <v>33</v>
      </c>
      <c r="D4492">
        <v>39</v>
      </c>
      <c r="E4492" t="s">
        <v>39</v>
      </c>
      <c r="F4492">
        <v>0</v>
      </c>
      <c r="G4492">
        <v>4</v>
      </c>
      <c r="H4492" t="s">
        <v>3686</v>
      </c>
      <c r="I4492">
        <v>4788</v>
      </c>
      <c r="J4492">
        <v>0</v>
      </c>
      <c r="K4492">
        <v>12</v>
      </c>
      <c r="L4492" t="s">
        <v>15568</v>
      </c>
      <c r="M4492" t="s">
        <v>23</v>
      </c>
      <c r="N4492" t="s">
        <v>39</v>
      </c>
      <c r="P4492" t="s">
        <v>26</v>
      </c>
      <c r="Q4492" t="s">
        <v>50</v>
      </c>
      <c r="R4492">
        <v>19.45</v>
      </c>
      <c r="S4492">
        <v>463.69</v>
      </c>
    </row>
    <row r="4493" spans="1:19">
      <c r="A4493" t="s">
        <v>10314</v>
      </c>
      <c r="B4493" s="2">
        <v>45553</v>
      </c>
      <c r="C4493" t="s">
        <v>22</v>
      </c>
      <c r="D4493">
        <v>30</v>
      </c>
      <c r="E4493" t="s">
        <v>39</v>
      </c>
      <c r="F4493">
        <v>0</v>
      </c>
      <c r="G4493">
        <v>4</v>
      </c>
      <c r="H4493" t="s">
        <v>3686</v>
      </c>
      <c r="I4493">
        <v>4032</v>
      </c>
      <c r="J4493">
        <v>0</v>
      </c>
      <c r="K4493">
        <v>11</v>
      </c>
      <c r="L4493" t="s">
        <v>97</v>
      </c>
      <c r="M4493" t="s">
        <v>23</v>
      </c>
      <c r="N4493" t="s">
        <v>39</v>
      </c>
      <c r="P4493" t="s">
        <v>26</v>
      </c>
      <c r="Q4493" t="s">
        <v>50</v>
      </c>
      <c r="R4493">
        <v>20.25</v>
      </c>
      <c r="S4493">
        <v>522.82000000000005</v>
      </c>
    </row>
    <row r="4494" spans="1:19">
      <c r="A4494" t="s">
        <v>10316</v>
      </c>
      <c r="B4494" s="2">
        <v>43792</v>
      </c>
      <c r="C4494" t="s">
        <v>33</v>
      </c>
      <c r="D4494">
        <v>32</v>
      </c>
      <c r="E4494" t="s">
        <v>23</v>
      </c>
      <c r="F4494">
        <v>2</v>
      </c>
      <c r="G4494">
        <v>4</v>
      </c>
      <c r="H4494" t="s">
        <v>3686</v>
      </c>
      <c r="I4494">
        <v>4180</v>
      </c>
      <c r="J4494">
        <v>10</v>
      </c>
      <c r="K4494">
        <v>69</v>
      </c>
      <c r="L4494" t="s">
        <v>15568</v>
      </c>
      <c r="M4494" t="s">
        <v>39</v>
      </c>
      <c r="N4494" t="s">
        <v>23</v>
      </c>
      <c r="O4494" t="s">
        <v>49</v>
      </c>
      <c r="P4494" t="s">
        <v>164</v>
      </c>
      <c r="Q4494" t="s">
        <v>27</v>
      </c>
      <c r="R4494">
        <v>46.25</v>
      </c>
      <c r="S4494">
        <v>3121.4</v>
      </c>
    </row>
    <row r="4495" spans="1:19">
      <c r="A4495" t="s">
        <v>10319</v>
      </c>
      <c r="B4495" s="2">
        <v>43741</v>
      </c>
      <c r="C4495" t="s">
        <v>22</v>
      </c>
      <c r="D4495">
        <v>38</v>
      </c>
      <c r="E4495" t="s">
        <v>23</v>
      </c>
      <c r="F4495">
        <v>1</v>
      </c>
      <c r="G4495">
        <v>4</v>
      </c>
      <c r="H4495" t="s">
        <v>3686</v>
      </c>
      <c r="I4495">
        <v>4954</v>
      </c>
      <c r="J4495">
        <v>10</v>
      </c>
      <c r="K4495">
        <v>70</v>
      </c>
      <c r="L4495" t="s">
        <v>316</v>
      </c>
      <c r="M4495" t="s">
        <v>23</v>
      </c>
      <c r="N4495" t="s">
        <v>39</v>
      </c>
      <c r="P4495" t="s">
        <v>164</v>
      </c>
      <c r="Q4495" t="s">
        <v>50</v>
      </c>
      <c r="R4495">
        <v>25.4</v>
      </c>
      <c r="S4495">
        <v>2435.15</v>
      </c>
    </row>
    <row r="4496" spans="1:19">
      <c r="A4496" t="s">
        <v>10321</v>
      </c>
      <c r="B4496" s="2">
        <v>44428</v>
      </c>
      <c r="C4496" t="s">
        <v>33</v>
      </c>
      <c r="D4496">
        <v>46</v>
      </c>
      <c r="E4496" t="s">
        <v>39</v>
      </c>
      <c r="F4496">
        <v>0</v>
      </c>
      <c r="G4496">
        <v>4</v>
      </c>
      <c r="H4496" t="s">
        <v>3686</v>
      </c>
      <c r="I4496">
        <v>3642</v>
      </c>
      <c r="J4496">
        <v>0</v>
      </c>
      <c r="K4496">
        <v>48</v>
      </c>
      <c r="L4496" t="s">
        <v>142</v>
      </c>
      <c r="M4496" t="s">
        <v>23</v>
      </c>
      <c r="N4496" t="s">
        <v>39</v>
      </c>
      <c r="P4496" t="s">
        <v>202</v>
      </c>
      <c r="Q4496" t="s">
        <v>50</v>
      </c>
      <c r="R4496">
        <v>25.05</v>
      </c>
      <c r="S4496">
        <v>2833.2</v>
      </c>
    </row>
    <row r="4497" spans="1:19">
      <c r="A4497" t="s">
        <v>10323</v>
      </c>
      <c r="B4497" s="2">
        <v>43965</v>
      </c>
      <c r="C4497" t="s">
        <v>22</v>
      </c>
      <c r="D4497">
        <v>29</v>
      </c>
      <c r="E4497" t="s">
        <v>39</v>
      </c>
      <c r="F4497">
        <v>0</v>
      </c>
      <c r="G4497">
        <v>4</v>
      </c>
      <c r="H4497" t="s">
        <v>3686</v>
      </c>
      <c r="I4497">
        <v>4273</v>
      </c>
      <c r="J4497">
        <v>0</v>
      </c>
      <c r="K4497">
        <v>63</v>
      </c>
      <c r="L4497" t="s">
        <v>15568</v>
      </c>
      <c r="M4497" t="s">
        <v>23</v>
      </c>
      <c r="N4497" t="s">
        <v>23</v>
      </c>
      <c r="O4497" t="s">
        <v>25</v>
      </c>
      <c r="P4497" t="s">
        <v>164</v>
      </c>
      <c r="Q4497" t="s">
        <v>50</v>
      </c>
      <c r="R4497">
        <v>109.2</v>
      </c>
      <c r="S4497">
        <v>7877.57</v>
      </c>
    </row>
    <row r="4498" spans="1:19">
      <c r="A4498" t="s">
        <v>10325</v>
      </c>
      <c r="B4498" s="2">
        <v>43999</v>
      </c>
      <c r="C4498" t="s">
        <v>22</v>
      </c>
      <c r="D4498">
        <v>31</v>
      </c>
      <c r="E4498" t="s">
        <v>39</v>
      </c>
      <c r="F4498">
        <v>1</v>
      </c>
      <c r="G4498">
        <v>4</v>
      </c>
      <c r="H4498" t="s">
        <v>3686</v>
      </c>
      <c r="I4498">
        <v>5900</v>
      </c>
      <c r="J4498">
        <v>0</v>
      </c>
      <c r="K4498">
        <v>62</v>
      </c>
      <c r="L4498" t="s">
        <v>142</v>
      </c>
      <c r="M4498" t="s">
        <v>23</v>
      </c>
      <c r="N4498" t="s">
        <v>23</v>
      </c>
      <c r="O4498" t="s">
        <v>25</v>
      </c>
      <c r="P4498" t="s">
        <v>164</v>
      </c>
      <c r="Q4498" t="s">
        <v>27</v>
      </c>
      <c r="R4498">
        <v>104.05</v>
      </c>
      <c r="S4498">
        <v>7686.04</v>
      </c>
    </row>
    <row r="4499" spans="1:19">
      <c r="A4499" t="s">
        <v>10327</v>
      </c>
      <c r="B4499" s="2">
        <v>43703</v>
      </c>
      <c r="C4499" t="s">
        <v>33</v>
      </c>
      <c r="D4499">
        <v>44</v>
      </c>
      <c r="E4499" t="s">
        <v>23</v>
      </c>
      <c r="F4499">
        <v>0</v>
      </c>
      <c r="G4499">
        <v>4</v>
      </c>
      <c r="H4499" t="s">
        <v>3686</v>
      </c>
      <c r="I4499">
        <v>4311</v>
      </c>
      <c r="J4499">
        <v>4</v>
      </c>
      <c r="K4499">
        <v>72</v>
      </c>
      <c r="L4499" t="s">
        <v>15568</v>
      </c>
      <c r="M4499" t="s">
        <v>23</v>
      </c>
      <c r="N4499" t="s">
        <v>23</v>
      </c>
      <c r="O4499" t="s">
        <v>56</v>
      </c>
      <c r="P4499" t="s">
        <v>164</v>
      </c>
      <c r="Q4499" t="s">
        <v>27</v>
      </c>
      <c r="R4499">
        <v>91.15</v>
      </c>
      <c r="S4499">
        <v>6850.3</v>
      </c>
    </row>
    <row r="4500" spans="1:19">
      <c r="A4500" t="s">
        <v>10329</v>
      </c>
      <c r="B4500" s="2">
        <v>44452</v>
      </c>
      <c r="C4500" t="s">
        <v>33</v>
      </c>
      <c r="D4500">
        <v>36</v>
      </c>
      <c r="E4500" t="s">
        <v>23</v>
      </c>
      <c r="F4500">
        <v>0</v>
      </c>
      <c r="G4500">
        <v>4</v>
      </c>
      <c r="H4500" t="s">
        <v>3686</v>
      </c>
      <c r="I4500">
        <v>2613</v>
      </c>
      <c r="J4500">
        <v>8</v>
      </c>
      <c r="K4500">
        <v>47</v>
      </c>
      <c r="L4500" t="s">
        <v>15568</v>
      </c>
      <c r="M4500" t="s">
        <v>23</v>
      </c>
      <c r="N4500" t="s">
        <v>23</v>
      </c>
      <c r="O4500" t="s">
        <v>56</v>
      </c>
      <c r="P4500" t="s">
        <v>26</v>
      </c>
      <c r="Q4500" t="s">
        <v>27</v>
      </c>
      <c r="R4500">
        <v>58.6</v>
      </c>
      <c r="S4500">
        <v>2873.8</v>
      </c>
    </row>
    <row r="4501" spans="1:19">
      <c r="A4501" t="s">
        <v>10331</v>
      </c>
      <c r="B4501" s="2">
        <v>44751</v>
      </c>
      <c r="C4501" t="s">
        <v>33</v>
      </c>
      <c r="D4501">
        <v>44</v>
      </c>
      <c r="E4501" t="s">
        <v>23</v>
      </c>
      <c r="F4501">
        <v>0</v>
      </c>
      <c r="G4501">
        <v>4</v>
      </c>
      <c r="H4501" t="s">
        <v>3686</v>
      </c>
      <c r="I4501">
        <v>4051</v>
      </c>
      <c r="J4501">
        <v>1</v>
      </c>
      <c r="K4501">
        <v>37</v>
      </c>
      <c r="L4501" t="s">
        <v>15568</v>
      </c>
      <c r="M4501" t="s">
        <v>39</v>
      </c>
      <c r="N4501" t="s">
        <v>23</v>
      </c>
      <c r="O4501" t="s">
        <v>49</v>
      </c>
      <c r="P4501" t="s">
        <v>164</v>
      </c>
      <c r="Q4501" t="s">
        <v>27</v>
      </c>
      <c r="R4501">
        <v>45.4</v>
      </c>
      <c r="S4501">
        <v>1548.97</v>
      </c>
    </row>
    <row r="4502" spans="1:19">
      <c r="A4502" t="s">
        <v>10333</v>
      </c>
      <c r="B4502" s="2">
        <v>45374</v>
      </c>
      <c r="C4502" t="s">
        <v>22</v>
      </c>
      <c r="D4502">
        <v>53</v>
      </c>
      <c r="E4502" t="s">
        <v>39</v>
      </c>
      <c r="F4502">
        <v>0</v>
      </c>
      <c r="G4502">
        <v>4</v>
      </c>
      <c r="H4502" t="s">
        <v>3686</v>
      </c>
      <c r="I4502">
        <v>4580</v>
      </c>
      <c r="J4502">
        <v>0</v>
      </c>
      <c r="K4502">
        <v>17</v>
      </c>
      <c r="L4502" t="s">
        <v>15568</v>
      </c>
      <c r="M4502" t="s">
        <v>39</v>
      </c>
      <c r="N4502" t="s">
        <v>23</v>
      </c>
      <c r="O4502" t="s">
        <v>49</v>
      </c>
      <c r="P4502" t="s">
        <v>26</v>
      </c>
      <c r="Q4502" t="s">
        <v>50</v>
      </c>
      <c r="R4502">
        <v>25.1</v>
      </c>
      <c r="S4502">
        <v>382.8</v>
      </c>
    </row>
    <row r="4503" spans="1:19">
      <c r="A4503" t="s">
        <v>10335</v>
      </c>
      <c r="B4503" s="2">
        <v>43699</v>
      </c>
      <c r="C4503" t="s">
        <v>22</v>
      </c>
      <c r="D4503">
        <v>53</v>
      </c>
      <c r="E4503" t="s">
        <v>23</v>
      </c>
      <c r="F4503">
        <v>0</v>
      </c>
      <c r="G4503">
        <v>4</v>
      </c>
      <c r="H4503" t="s">
        <v>3686</v>
      </c>
      <c r="I4503">
        <v>4394</v>
      </c>
      <c r="J4503">
        <v>8</v>
      </c>
      <c r="K4503">
        <v>72</v>
      </c>
      <c r="L4503" t="s">
        <v>316</v>
      </c>
      <c r="M4503" t="s">
        <v>23</v>
      </c>
      <c r="N4503" t="s">
        <v>23</v>
      </c>
      <c r="O4503" t="s">
        <v>25</v>
      </c>
      <c r="P4503" t="s">
        <v>164</v>
      </c>
      <c r="Q4503" t="s">
        <v>27</v>
      </c>
      <c r="R4503">
        <v>108.4</v>
      </c>
      <c r="S4503">
        <v>8488.4599999999991</v>
      </c>
    </row>
    <row r="4504" spans="1:19">
      <c r="A4504" t="s">
        <v>10337</v>
      </c>
      <c r="B4504" s="2">
        <v>44306</v>
      </c>
      <c r="C4504" t="s">
        <v>22</v>
      </c>
      <c r="D4504">
        <v>23</v>
      </c>
      <c r="E4504" t="s">
        <v>39</v>
      </c>
      <c r="F4504">
        <v>0</v>
      </c>
      <c r="G4504">
        <v>4</v>
      </c>
      <c r="H4504" t="s">
        <v>3686</v>
      </c>
      <c r="I4504">
        <v>5624</v>
      </c>
      <c r="J4504">
        <v>0</v>
      </c>
      <c r="K4504">
        <v>52</v>
      </c>
      <c r="L4504" t="s">
        <v>15568</v>
      </c>
      <c r="M4504" t="s">
        <v>23</v>
      </c>
      <c r="N4504" t="s">
        <v>23</v>
      </c>
      <c r="O4504" t="s">
        <v>25</v>
      </c>
      <c r="P4504" t="s">
        <v>164</v>
      </c>
      <c r="Q4504" t="s">
        <v>27</v>
      </c>
      <c r="R4504">
        <v>109.3</v>
      </c>
      <c r="S4504">
        <v>6869.15</v>
      </c>
    </row>
    <row r="4505" spans="1:19">
      <c r="A4505" t="s">
        <v>10339</v>
      </c>
      <c r="B4505" s="2">
        <v>43699</v>
      </c>
      <c r="C4505" t="s">
        <v>33</v>
      </c>
      <c r="D4505">
        <v>48</v>
      </c>
      <c r="E4505" t="s">
        <v>23</v>
      </c>
      <c r="F4505">
        <v>2</v>
      </c>
      <c r="G4505">
        <v>4</v>
      </c>
      <c r="H4505" t="s">
        <v>3686</v>
      </c>
      <c r="I4505">
        <v>4183</v>
      </c>
      <c r="J4505">
        <v>1</v>
      </c>
      <c r="K4505">
        <v>72</v>
      </c>
      <c r="L4505" t="s">
        <v>15568</v>
      </c>
      <c r="M4505" t="s">
        <v>23</v>
      </c>
      <c r="N4505" t="s">
        <v>23</v>
      </c>
      <c r="O4505" t="s">
        <v>25</v>
      </c>
      <c r="P4505" t="s">
        <v>164</v>
      </c>
      <c r="Q4505" t="s">
        <v>27</v>
      </c>
      <c r="R4505">
        <v>108.3</v>
      </c>
      <c r="S4505">
        <v>10685.12</v>
      </c>
    </row>
    <row r="4506" spans="1:19">
      <c r="A4506" t="s">
        <v>10341</v>
      </c>
      <c r="B4506" s="2">
        <v>44987</v>
      </c>
      <c r="C4506" t="s">
        <v>22</v>
      </c>
      <c r="D4506">
        <v>29</v>
      </c>
      <c r="E4506" t="s">
        <v>23</v>
      </c>
      <c r="F4506">
        <v>2</v>
      </c>
      <c r="G4506">
        <v>4</v>
      </c>
      <c r="H4506" t="s">
        <v>3686</v>
      </c>
      <c r="I4506">
        <v>4459</v>
      </c>
      <c r="J4506">
        <v>5</v>
      </c>
      <c r="K4506">
        <v>29</v>
      </c>
      <c r="L4506" t="s">
        <v>40</v>
      </c>
      <c r="M4506" t="s">
        <v>23</v>
      </c>
      <c r="N4506" t="s">
        <v>23</v>
      </c>
      <c r="O4506" t="s">
        <v>49</v>
      </c>
      <c r="P4506" t="s">
        <v>202</v>
      </c>
      <c r="Q4506" t="s">
        <v>27</v>
      </c>
      <c r="R4506">
        <v>69.05</v>
      </c>
      <c r="S4506">
        <v>3062.75</v>
      </c>
    </row>
    <row r="4507" spans="1:19">
      <c r="A4507" t="s">
        <v>10343</v>
      </c>
      <c r="B4507" s="2">
        <v>45680</v>
      </c>
      <c r="C4507" t="s">
        <v>22</v>
      </c>
      <c r="D4507">
        <v>54</v>
      </c>
      <c r="E4507" t="s">
        <v>39</v>
      </c>
      <c r="F4507">
        <v>0</v>
      </c>
      <c r="G4507">
        <v>4</v>
      </c>
      <c r="H4507" t="s">
        <v>3686</v>
      </c>
      <c r="I4507">
        <v>5508</v>
      </c>
      <c r="J4507">
        <v>0</v>
      </c>
      <c r="K4507">
        <v>7</v>
      </c>
      <c r="L4507" t="s">
        <v>48</v>
      </c>
      <c r="M4507" t="s">
        <v>23</v>
      </c>
      <c r="N4507" t="s">
        <v>39</v>
      </c>
      <c r="P4507" t="s">
        <v>26</v>
      </c>
      <c r="Q4507" t="s">
        <v>50</v>
      </c>
      <c r="R4507">
        <v>23.5</v>
      </c>
      <c r="S4507">
        <v>182.87</v>
      </c>
    </row>
    <row r="4508" spans="1:19">
      <c r="A4508" t="s">
        <v>10346</v>
      </c>
      <c r="B4508" s="2">
        <v>44609</v>
      </c>
      <c r="C4508" t="s">
        <v>33</v>
      </c>
      <c r="D4508">
        <v>51</v>
      </c>
      <c r="E4508" t="s">
        <v>23</v>
      </c>
      <c r="F4508">
        <v>0</v>
      </c>
      <c r="G4508">
        <v>4</v>
      </c>
      <c r="H4508" t="s">
        <v>3686</v>
      </c>
      <c r="I4508">
        <v>2677</v>
      </c>
      <c r="J4508">
        <v>10</v>
      </c>
      <c r="K4508">
        <v>42</v>
      </c>
      <c r="L4508" t="s">
        <v>15568</v>
      </c>
      <c r="M4508" t="s">
        <v>23</v>
      </c>
      <c r="N4508" t="s">
        <v>23</v>
      </c>
      <c r="O4508" t="s">
        <v>25</v>
      </c>
      <c r="P4508" t="s">
        <v>202</v>
      </c>
      <c r="Q4508" t="s">
        <v>27</v>
      </c>
      <c r="R4508">
        <v>95.05</v>
      </c>
      <c r="S4508">
        <v>5820.68</v>
      </c>
    </row>
    <row r="4509" spans="1:19">
      <c r="A4509" t="s">
        <v>10348</v>
      </c>
      <c r="B4509" s="2">
        <v>45215</v>
      </c>
      <c r="C4509" t="s">
        <v>33</v>
      </c>
      <c r="D4509">
        <v>26</v>
      </c>
      <c r="E4509" t="s">
        <v>39</v>
      </c>
      <c r="F4509">
        <v>0</v>
      </c>
      <c r="G4509">
        <v>4</v>
      </c>
      <c r="H4509" t="s">
        <v>3686</v>
      </c>
      <c r="I4509">
        <v>5602</v>
      </c>
      <c r="J4509">
        <v>0</v>
      </c>
      <c r="K4509">
        <v>22</v>
      </c>
      <c r="L4509" t="s">
        <v>15568</v>
      </c>
      <c r="M4509" t="s">
        <v>23</v>
      </c>
      <c r="N4509" t="s">
        <v>23</v>
      </c>
      <c r="O4509" t="s">
        <v>25</v>
      </c>
      <c r="P4509" t="s">
        <v>202</v>
      </c>
      <c r="Q4509" t="s">
        <v>27</v>
      </c>
      <c r="R4509">
        <v>81.7</v>
      </c>
      <c r="S4509">
        <v>2306.48</v>
      </c>
    </row>
    <row r="4510" spans="1:19">
      <c r="A4510" t="s">
        <v>10350</v>
      </c>
      <c r="B4510" s="2">
        <v>44983</v>
      </c>
      <c r="C4510" t="s">
        <v>33</v>
      </c>
      <c r="D4510">
        <v>54</v>
      </c>
      <c r="E4510" t="s">
        <v>39</v>
      </c>
      <c r="F4510">
        <v>1</v>
      </c>
      <c r="G4510">
        <v>4</v>
      </c>
      <c r="H4510" t="s">
        <v>3686</v>
      </c>
      <c r="I4510">
        <v>2440</v>
      </c>
      <c r="J4510">
        <v>0</v>
      </c>
      <c r="K4510">
        <v>30</v>
      </c>
      <c r="L4510" t="s">
        <v>15568</v>
      </c>
      <c r="M4510" t="s">
        <v>23</v>
      </c>
      <c r="N4510" t="s">
        <v>23</v>
      </c>
      <c r="O4510" t="s">
        <v>25</v>
      </c>
      <c r="P4510" t="s">
        <v>164</v>
      </c>
      <c r="Q4510" t="s">
        <v>27</v>
      </c>
      <c r="R4510">
        <v>101.3</v>
      </c>
      <c r="S4510">
        <v>4097.1000000000004</v>
      </c>
    </row>
    <row r="4511" spans="1:19">
      <c r="A4511" t="s">
        <v>10352</v>
      </c>
      <c r="B4511" s="2">
        <v>44350</v>
      </c>
      <c r="C4511" t="s">
        <v>22</v>
      </c>
      <c r="D4511">
        <v>76</v>
      </c>
      <c r="E4511" t="s">
        <v>23</v>
      </c>
      <c r="F4511">
        <v>2</v>
      </c>
      <c r="G4511">
        <v>4</v>
      </c>
      <c r="H4511" t="s">
        <v>3686</v>
      </c>
      <c r="I4511">
        <v>6084</v>
      </c>
      <c r="J4511">
        <v>3</v>
      </c>
      <c r="K4511">
        <v>50</v>
      </c>
      <c r="L4511" t="s">
        <v>15568</v>
      </c>
      <c r="M4511" t="s">
        <v>23</v>
      </c>
      <c r="N4511" t="s">
        <v>23</v>
      </c>
      <c r="O4511" t="s">
        <v>49</v>
      </c>
      <c r="P4511" t="s">
        <v>164</v>
      </c>
      <c r="Q4511" t="s">
        <v>27</v>
      </c>
      <c r="R4511">
        <v>75.150000000000006</v>
      </c>
      <c r="S4511">
        <v>5467.45</v>
      </c>
    </row>
    <row r="4512" spans="1:19">
      <c r="A4512" t="s">
        <v>10354</v>
      </c>
      <c r="B4512" s="2">
        <v>43702</v>
      </c>
      <c r="C4512" t="s">
        <v>33</v>
      </c>
      <c r="D4512">
        <v>77</v>
      </c>
      <c r="E4512" t="s">
        <v>23</v>
      </c>
      <c r="F4512">
        <v>0</v>
      </c>
      <c r="G4512">
        <v>4</v>
      </c>
      <c r="H4512" t="s">
        <v>3686</v>
      </c>
      <c r="I4512">
        <v>6010</v>
      </c>
      <c r="J4512">
        <v>1</v>
      </c>
      <c r="K4512">
        <v>72</v>
      </c>
      <c r="L4512" t="s">
        <v>316</v>
      </c>
      <c r="M4512" t="s">
        <v>23</v>
      </c>
      <c r="N4512" t="s">
        <v>23</v>
      </c>
      <c r="O4512" t="s">
        <v>25</v>
      </c>
      <c r="P4512" t="s">
        <v>164</v>
      </c>
      <c r="Q4512" t="s">
        <v>84</v>
      </c>
      <c r="R4512">
        <v>109.75</v>
      </c>
      <c r="S4512">
        <v>10598.23</v>
      </c>
    </row>
    <row r="4513" spans="1:19">
      <c r="A4513" t="s">
        <v>10356</v>
      </c>
      <c r="B4513" s="2">
        <v>43741</v>
      </c>
      <c r="C4513" t="s">
        <v>22</v>
      </c>
      <c r="D4513">
        <v>80</v>
      </c>
      <c r="E4513" t="s">
        <v>23</v>
      </c>
      <c r="F4513">
        <v>0</v>
      </c>
      <c r="G4513">
        <v>4</v>
      </c>
      <c r="H4513" t="s">
        <v>3686</v>
      </c>
      <c r="I4513">
        <v>5866</v>
      </c>
      <c r="J4513">
        <v>2</v>
      </c>
      <c r="K4513">
        <v>70</v>
      </c>
      <c r="L4513" t="s">
        <v>316</v>
      </c>
      <c r="M4513" t="s">
        <v>23</v>
      </c>
      <c r="N4513" t="s">
        <v>23</v>
      </c>
      <c r="O4513" t="s">
        <v>25</v>
      </c>
      <c r="P4513" t="s">
        <v>164</v>
      </c>
      <c r="Q4513" t="s">
        <v>50</v>
      </c>
      <c r="R4513">
        <v>105.35</v>
      </c>
      <c r="S4513">
        <v>8525.5</v>
      </c>
    </row>
    <row r="4514" spans="1:19">
      <c r="A4514" t="s">
        <v>10358</v>
      </c>
      <c r="B4514" s="2">
        <v>44851</v>
      </c>
      <c r="C4514" t="s">
        <v>33</v>
      </c>
      <c r="D4514">
        <v>74</v>
      </c>
      <c r="E4514" t="s">
        <v>23</v>
      </c>
      <c r="F4514">
        <v>0</v>
      </c>
      <c r="G4514">
        <v>4</v>
      </c>
      <c r="H4514" t="s">
        <v>3686</v>
      </c>
      <c r="I4514">
        <v>2225</v>
      </c>
      <c r="J4514">
        <v>2</v>
      </c>
      <c r="K4514">
        <v>34</v>
      </c>
      <c r="L4514" t="s">
        <v>15568</v>
      </c>
      <c r="M4514" t="s">
        <v>23</v>
      </c>
      <c r="N4514" t="s">
        <v>23</v>
      </c>
      <c r="O4514" t="s">
        <v>56</v>
      </c>
      <c r="P4514" t="s">
        <v>202</v>
      </c>
      <c r="Q4514" t="s">
        <v>27</v>
      </c>
      <c r="R4514">
        <v>64.2</v>
      </c>
      <c r="S4514">
        <v>2525.52</v>
      </c>
    </row>
    <row r="4515" spans="1:19">
      <c r="A4515" t="s">
        <v>10360</v>
      </c>
      <c r="B4515" s="2">
        <v>45758</v>
      </c>
      <c r="C4515" t="s">
        <v>22</v>
      </c>
      <c r="D4515">
        <v>73</v>
      </c>
      <c r="E4515" t="s">
        <v>39</v>
      </c>
      <c r="F4515">
        <v>0</v>
      </c>
      <c r="G4515">
        <v>4</v>
      </c>
      <c r="H4515" t="s">
        <v>3686</v>
      </c>
      <c r="I4515">
        <v>4510</v>
      </c>
      <c r="J4515">
        <v>0</v>
      </c>
      <c r="K4515">
        <v>4</v>
      </c>
      <c r="L4515" t="s">
        <v>48</v>
      </c>
      <c r="M4515" t="s">
        <v>23</v>
      </c>
      <c r="N4515" t="s">
        <v>23</v>
      </c>
      <c r="O4515" t="s">
        <v>25</v>
      </c>
      <c r="P4515" t="s">
        <v>26</v>
      </c>
      <c r="Q4515" t="s">
        <v>27</v>
      </c>
      <c r="R4515">
        <v>70.650000000000006</v>
      </c>
      <c r="S4515">
        <v>318.57</v>
      </c>
    </row>
    <row r="4516" spans="1:19">
      <c r="A4516" t="s">
        <v>10362</v>
      </c>
      <c r="B4516" s="2">
        <v>43894</v>
      </c>
      <c r="C4516" t="s">
        <v>22</v>
      </c>
      <c r="D4516">
        <v>70</v>
      </c>
      <c r="E4516" t="s">
        <v>23</v>
      </c>
      <c r="F4516">
        <v>0</v>
      </c>
      <c r="G4516">
        <v>4</v>
      </c>
      <c r="H4516" t="s">
        <v>3686</v>
      </c>
      <c r="I4516">
        <v>6312</v>
      </c>
      <c r="J4516">
        <v>2</v>
      </c>
      <c r="K4516">
        <v>65</v>
      </c>
      <c r="L4516" t="s">
        <v>142</v>
      </c>
      <c r="M4516" t="s">
        <v>23</v>
      </c>
      <c r="N4516" t="s">
        <v>39</v>
      </c>
      <c r="P4516" t="s">
        <v>164</v>
      </c>
      <c r="Q4516" t="s">
        <v>50</v>
      </c>
      <c r="R4516">
        <v>19.899999999999999</v>
      </c>
      <c r="S4516">
        <v>2467.15</v>
      </c>
    </row>
    <row r="4517" spans="1:19">
      <c r="A4517" t="s">
        <v>10364</v>
      </c>
      <c r="B4517" s="2">
        <v>45763</v>
      </c>
      <c r="C4517" t="s">
        <v>22</v>
      </c>
      <c r="D4517">
        <v>74</v>
      </c>
      <c r="E4517" t="s">
        <v>23</v>
      </c>
      <c r="F4517">
        <v>2</v>
      </c>
      <c r="G4517">
        <v>4</v>
      </c>
      <c r="H4517" t="s">
        <v>3686</v>
      </c>
      <c r="I4517">
        <v>5053</v>
      </c>
      <c r="J4517">
        <v>4</v>
      </c>
      <c r="K4517">
        <v>4</v>
      </c>
      <c r="L4517" t="s">
        <v>15568</v>
      </c>
      <c r="M4517" t="s">
        <v>23</v>
      </c>
      <c r="N4517" t="s">
        <v>39</v>
      </c>
      <c r="P4517" t="s">
        <v>26</v>
      </c>
      <c r="Q4517" t="s">
        <v>84</v>
      </c>
      <c r="R4517">
        <v>20.5</v>
      </c>
      <c r="S4517">
        <v>92.12</v>
      </c>
    </row>
    <row r="4518" spans="1:19">
      <c r="A4518" t="s">
        <v>10365</v>
      </c>
      <c r="B4518" s="2">
        <v>43775</v>
      </c>
      <c r="C4518" t="s">
        <v>22</v>
      </c>
      <c r="D4518">
        <v>69</v>
      </c>
      <c r="E4518" t="s">
        <v>23</v>
      </c>
      <c r="F4518">
        <v>1</v>
      </c>
      <c r="G4518">
        <v>4</v>
      </c>
      <c r="H4518" t="s">
        <v>3686</v>
      </c>
      <c r="I4518">
        <v>6166</v>
      </c>
      <c r="J4518">
        <v>6</v>
      </c>
      <c r="K4518">
        <v>69</v>
      </c>
      <c r="L4518" t="s">
        <v>15568</v>
      </c>
      <c r="M4518" t="s">
        <v>23</v>
      </c>
      <c r="N4518" t="s">
        <v>23</v>
      </c>
      <c r="O4518" t="s">
        <v>25</v>
      </c>
      <c r="P4518" t="s">
        <v>164</v>
      </c>
      <c r="Q4518" t="s">
        <v>50</v>
      </c>
      <c r="R4518">
        <v>95.2</v>
      </c>
      <c r="S4518">
        <v>7501.08</v>
      </c>
    </row>
    <row r="4519" spans="1:19">
      <c r="A4519" t="s">
        <v>10367</v>
      </c>
      <c r="B4519" s="2">
        <v>44643</v>
      </c>
      <c r="C4519" t="s">
        <v>33</v>
      </c>
      <c r="D4519">
        <v>30</v>
      </c>
      <c r="E4519" t="s">
        <v>39</v>
      </c>
      <c r="F4519">
        <v>0</v>
      </c>
      <c r="G4519">
        <v>4</v>
      </c>
      <c r="H4519" t="s">
        <v>3686</v>
      </c>
      <c r="I4519">
        <v>4572</v>
      </c>
      <c r="J4519">
        <v>0</v>
      </c>
      <c r="K4519">
        <v>41</v>
      </c>
      <c r="L4519" t="s">
        <v>15568</v>
      </c>
      <c r="M4519" t="s">
        <v>23</v>
      </c>
      <c r="N4519" t="s">
        <v>23</v>
      </c>
      <c r="O4519" t="s">
        <v>49</v>
      </c>
      <c r="P4519" t="s">
        <v>202</v>
      </c>
      <c r="Q4519" t="s">
        <v>27</v>
      </c>
      <c r="R4519">
        <v>68.599999999999994</v>
      </c>
      <c r="S4519">
        <v>4391.18</v>
      </c>
    </row>
    <row r="4520" spans="1:19">
      <c r="A4520" t="s">
        <v>10370</v>
      </c>
      <c r="B4520" s="2">
        <v>43678</v>
      </c>
      <c r="C4520" t="s">
        <v>33</v>
      </c>
      <c r="D4520">
        <v>39</v>
      </c>
      <c r="E4520" t="s">
        <v>23</v>
      </c>
      <c r="F4520">
        <v>1</v>
      </c>
      <c r="G4520">
        <v>4</v>
      </c>
      <c r="H4520" t="s">
        <v>3686</v>
      </c>
      <c r="I4520">
        <v>5146</v>
      </c>
      <c r="J4520">
        <v>1</v>
      </c>
      <c r="K4520">
        <v>72</v>
      </c>
      <c r="L4520" t="s">
        <v>15568</v>
      </c>
      <c r="M4520" t="s">
        <v>23</v>
      </c>
      <c r="N4520" t="s">
        <v>23</v>
      </c>
      <c r="O4520" t="s">
        <v>25</v>
      </c>
      <c r="P4520" t="s">
        <v>164</v>
      </c>
      <c r="Q4520" t="s">
        <v>50</v>
      </c>
      <c r="R4520">
        <v>106.1</v>
      </c>
      <c r="S4520">
        <v>8118.92</v>
      </c>
    </row>
    <row r="4521" spans="1:19">
      <c r="A4521" t="s">
        <v>10372</v>
      </c>
      <c r="B4521" s="2">
        <v>45415</v>
      </c>
      <c r="C4521" t="s">
        <v>33</v>
      </c>
      <c r="D4521">
        <v>61</v>
      </c>
      <c r="E4521" t="s">
        <v>23</v>
      </c>
      <c r="F4521">
        <v>1</v>
      </c>
      <c r="G4521">
        <v>4</v>
      </c>
      <c r="H4521" t="s">
        <v>3686</v>
      </c>
      <c r="I4521">
        <v>4167</v>
      </c>
      <c r="J4521">
        <v>4</v>
      </c>
      <c r="K4521">
        <v>15</v>
      </c>
      <c r="L4521" t="s">
        <v>97</v>
      </c>
      <c r="M4521" t="s">
        <v>23</v>
      </c>
      <c r="N4521" t="s">
        <v>39</v>
      </c>
      <c r="P4521" t="s">
        <v>26</v>
      </c>
      <c r="Q4521" t="s">
        <v>84</v>
      </c>
      <c r="R4521">
        <v>19.8</v>
      </c>
      <c r="S4521">
        <v>515.85</v>
      </c>
    </row>
    <row r="4522" spans="1:19">
      <c r="A4522" t="s">
        <v>10374</v>
      </c>
      <c r="B4522" s="2">
        <v>43933</v>
      </c>
      <c r="C4522" t="s">
        <v>22</v>
      </c>
      <c r="D4522">
        <v>36</v>
      </c>
      <c r="E4522" t="s">
        <v>23</v>
      </c>
      <c r="F4522">
        <v>1</v>
      </c>
      <c r="G4522">
        <v>4</v>
      </c>
      <c r="H4522" t="s">
        <v>3686</v>
      </c>
      <c r="I4522">
        <v>5543</v>
      </c>
      <c r="J4522">
        <v>1</v>
      </c>
      <c r="K4522">
        <v>64</v>
      </c>
      <c r="L4522" t="s">
        <v>15568</v>
      </c>
      <c r="M4522" t="s">
        <v>23</v>
      </c>
      <c r="N4522" t="s">
        <v>23</v>
      </c>
      <c r="O4522" t="s">
        <v>25</v>
      </c>
      <c r="P4522" t="s">
        <v>164</v>
      </c>
      <c r="Q4522" t="s">
        <v>50</v>
      </c>
      <c r="R4522">
        <v>109.2</v>
      </c>
      <c r="S4522">
        <v>7602.57</v>
      </c>
    </row>
    <row r="4523" spans="1:19">
      <c r="A4523" t="s">
        <v>10376</v>
      </c>
      <c r="B4523" s="2">
        <v>45852</v>
      </c>
      <c r="C4523" t="s">
        <v>22</v>
      </c>
      <c r="D4523">
        <v>57</v>
      </c>
      <c r="E4523" t="s">
        <v>39</v>
      </c>
      <c r="F4523">
        <v>0</v>
      </c>
      <c r="G4523">
        <v>4</v>
      </c>
      <c r="H4523" t="s">
        <v>3751</v>
      </c>
      <c r="I4523">
        <v>4148</v>
      </c>
      <c r="J4523">
        <v>0</v>
      </c>
      <c r="K4523">
        <v>1</v>
      </c>
      <c r="L4523" t="s">
        <v>48</v>
      </c>
      <c r="M4523" t="s">
        <v>23</v>
      </c>
      <c r="N4523" t="s">
        <v>23</v>
      </c>
      <c r="O4523" t="s">
        <v>25</v>
      </c>
      <c r="P4523" t="s">
        <v>26</v>
      </c>
      <c r="Q4523" t="s">
        <v>27</v>
      </c>
      <c r="R4523">
        <v>74</v>
      </c>
      <c r="S4523">
        <v>97.7</v>
      </c>
    </row>
    <row r="4524" spans="1:19">
      <c r="A4524" t="s">
        <v>10377</v>
      </c>
      <c r="B4524" s="2">
        <v>45574</v>
      </c>
      <c r="C4524" t="s">
        <v>33</v>
      </c>
      <c r="D4524">
        <v>49</v>
      </c>
      <c r="E4524" t="s">
        <v>39</v>
      </c>
      <c r="F4524">
        <v>0</v>
      </c>
      <c r="G4524">
        <v>4</v>
      </c>
      <c r="H4524" t="s">
        <v>3686</v>
      </c>
      <c r="I4524">
        <v>2066</v>
      </c>
      <c r="J4524">
        <v>0</v>
      </c>
      <c r="K4524">
        <v>10</v>
      </c>
      <c r="L4524" t="s">
        <v>15568</v>
      </c>
      <c r="M4524" t="s">
        <v>23</v>
      </c>
      <c r="N4524" t="s">
        <v>39</v>
      </c>
      <c r="P4524" t="s">
        <v>26</v>
      </c>
      <c r="Q4524" t="s">
        <v>27</v>
      </c>
      <c r="R4524">
        <v>21.2</v>
      </c>
      <c r="S4524">
        <v>327.25</v>
      </c>
    </row>
    <row r="4525" spans="1:19">
      <c r="A4525" t="s">
        <v>10379</v>
      </c>
      <c r="B4525" s="2">
        <v>43678</v>
      </c>
      <c r="C4525" t="s">
        <v>33</v>
      </c>
      <c r="D4525">
        <v>53</v>
      </c>
      <c r="E4525" t="s">
        <v>23</v>
      </c>
      <c r="F4525">
        <v>0</v>
      </c>
      <c r="G4525">
        <v>4</v>
      </c>
      <c r="H4525" t="s">
        <v>3686</v>
      </c>
      <c r="I4525">
        <v>4848</v>
      </c>
      <c r="J4525">
        <v>1</v>
      </c>
      <c r="K4525">
        <v>72</v>
      </c>
      <c r="L4525" t="s">
        <v>15568</v>
      </c>
      <c r="M4525" t="s">
        <v>23</v>
      </c>
      <c r="N4525" t="s">
        <v>23</v>
      </c>
      <c r="O4525" t="s">
        <v>25</v>
      </c>
      <c r="P4525" t="s">
        <v>164</v>
      </c>
      <c r="Q4525" t="s">
        <v>27</v>
      </c>
      <c r="R4525">
        <v>110.75</v>
      </c>
      <c r="S4525">
        <v>10612.98</v>
      </c>
    </row>
    <row r="4526" spans="1:19">
      <c r="A4526" t="s">
        <v>10381</v>
      </c>
      <c r="B4526" s="2">
        <v>44358</v>
      </c>
      <c r="C4526" t="s">
        <v>33</v>
      </c>
      <c r="D4526">
        <v>34</v>
      </c>
      <c r="E4526" t="s">
        <v>39</v>
      </c>
      <c r="F4526">
        <v>2</v>
      </c>
      <c r="G4526">
        <v>4</v>
      </c>
      <c r="H4526" t="s">
        <v>3686</v>
      </c>
      <c r="I4526">
        <v>4798</v>
      </c>
      <c r="J4526">
        <v>0</v>
      </c>
      <c r="K4526">
        <v>50</v>
      </c>
      <c r="L4526" t="s">
        <v>142</v>
      </c>
      <c r="M4526" t="s">
        <v>23</v>
      </c>
      <c r="N4526" t="s">
        <v>23</v>
      </c>
      <c r="O4526" t="s">
        <v>49</v>
      </c>
      <c r="P4526" t="s">
        <v>202</v>
      </c>
      <c r="Q4526" t="s">
        <v>50</v>
      </c>
      <c r="R4526">
        <v>70.8</v>
      </c>
      <c r="S4526">
        <v>5354.15</v>
      </c>
    </row>
    <row r="4527" spans="1:19">
      <c r="A4527" t="s">
        <v>10383</v>
      </c>
      <c r="B4527" s="2">
        <v>44805</v>
      </c>
      <c r="C4527" t="s">
        <v>33</v>
      </c>
      <c r="D4527">
        <v>52</v>
      </c>
      <c r="E4527" t="s">
        <v>39</v>
      </c>
      <c r="F4527">
        <v>0</v>
      </c>
      <c r="G4527">
        <v>4</v>
      </c>
      <c r="H4527" t="s">
        <v>3686</v>
      </c>
      <c r="I4527">
        <v>3463</v>
      </c>
      <c r="J4527">
        <v>0</v>
      </c>
      <c r="K4527">
        <v>35</v>
      </c>
      <c r="L4527" t="s">
        <v>15568</v>
      </c>
      <c r="M4527" t="s">
        <v>23</v>
      </c>
      <c r="N4527" t="s">
        <v>23</v>
      </c>
      <c r="O4527" t="s">
        <v>49</v>
      </c>
      <c r="P4527" t="s">
        <v>26</v>
      </c>
      <c r="Q4527" t="s">
        <v>27</v>
      </c>
      <c r="R4527">
        <v>60.55</v>
      </c>
      <c r="S4527">
        <v>3550.95</v>
      </c>
    </row>
    <row r="4528" spans="1:19">
      <c r="A4528" t="s">
        <v>10386</v>
      </c>
      <c r="B4528" s="2">
        <v>44291</v>
      </c>
      <c r="C4528" t="s">
        <v>22</v>
      </c>
      <c r="D4528">
        <v>48</v>
      </c>
      <c r="E4528" t="s">
        <v>39</v>
      </c>
      <c r="F4528">
        <v>2</v>
      </c>
      <c r="G4528">
        <v>4</v>
      </c>
      <c r="H4528" t="s">
        <v>3686</v>
      </c>
      <c r="I4528">
        <v>4279</v>
      </c>
      <c r="J4528">
        <v>0</v>
      </c>
      <c r="K4528">
        <v>52</v>
      </c>
      <c r="L4528" t="s">
        <v>15568</v>
      </c>
      <c r="M4528" t="s">
        <v>23</v>
      </c>
      <c r="N4528" t="s">
        <v>39</v>
      </c>
      <c r="P4528" t="s">
        <v>202</v>
      </c>
      <c r="Q4528" t="s">
        <v>50</v>
      </c>
      <c r="R4528">
        <v>19.649999999999999</v>
      </c>
      <c r="S4528">
        <v>2106.1999999999998</v>
      </c>
    </row>
    <row r="4529" spans="1:19">
      <c r="A4529" t="s">
        <v>10388</v>
      </c>
      <c r="B4529" s="2">
        <v>44360</v>
      </c>
      <c r="C4529" t="s">
        <v>33</v>
      </c>
      <c r="D4529">
        <v>25</v>
      </c>
      <c r="E4529" t="s">
        <v>23</v>
      </c>
      <c r="F4529">
        <v>3</v>
      </c>
      <c r="G4529">
        <v>4</v>
      </c>
      <c r="H4529" t="s">
        <v>3686</v>
      </c>
      <c r="I4529">
        <v>4878</v>
      </c>
      <c r="J4529">
        <v>10</v>
      </c>
      <c r="K4529">
        <v>50</v>
      </c>
      <c r="L4529" t="s">
        <v>15568</v>
      </c>
      <c r="M4529" t="s">
        <v>23</v>
      </c>
      <c r="N4529" t="s">
        <v>39</v>
      </c>
      <c r="P4529" t="s">
        <v>164</v>
      </c>
      <c r="Q4529" t="s">
        <v>50</v>
      </c>
      <c r="R4529">
        <v>20.55</v>
      </c>
      <c r="S4529">
        <v>1576.75</v>
      </c>
    </row>
    <row r="4530" spans="1:19">
      <c r="A4530" t="s">
        <v>10390</v>
      </c>
      <c r="B4530" s="2">
        <v>45727</v>
      </c>
      <c r="C4530" t="s">
        <v>33</v>
      </c>
      <c r="D4530">
        <v>57</v>
      </c>
      <c r="E4530" t="s">
        <v>39</v>
      </c>
      <c r="F4530">
        <v>0</v>
      </c>
      <c r="G4530">
        <v>4</v>
      </c>
      <c r="H4530" t="s">
        <v>3686</v>
      </c>
      <c r="I4530">
        <v>3662</v>
      </c>
      <c r="J4530">
        <v>0</v>
      </c>
      <c r="K4530">
        <v>5</v>
      </c>
      <c r="L4530" t="s">
        <v>15568</v>
      </c>
      <c r="M4530" t="s">
        <v>23</v>
      </c>
      <c r="N4530" t="s">
        <v>23</v>
      </c>
      <c r="O4530" t="s">
        <v>49</v>
      </c>
      <c r="P4530" t="s">
        <v>164</v>
      </c>
      <c r="Q4530" t="s">
        <v>50</v>
      </c>
      <c r="R4530">
        <v>59.9</v>
      </c>
      <c r="S4530">
        <v>527.79999999999995</v>
      </c>
    </row>
    <row r="4531" spans="1:19">
      <c r="A4531" t="s">
        <v>10392</v>
      </c>
      <c r="B4531" s="2">
        <v>44302</v>
      </c>
      <c r="C4531" t="s">
        <v>33</v>
      </c>
      <c r="D4531">
        <v>23</v>
      </c>
      <c r="E4531" t="s">
        <v>39</v>
      </c>
      <c r="F4531">
        <v>0</v>
      </c>
      <c r="G4531">
        <v>4</v>
      </c>
      <c r="H4531" t="s">
        <v>3686</v>
      </c>
      <c r="I4531">
        <v>5186</v>
      </c>
      <c r="J4531">
        <v>0</v>
      </c>
      <c r="K4531">
        <v>52</v>
      </c>
      <c r="L4531" t="s">
        <v>142</v>
      </c>
      <c r="M4531" t="s">
        <v>23</v>
      </c>
      <c r="N4531" t="s">
        <v>39</v>
      </c>
      <c r="P4531" t="s">
        <v>202</v>
      </c>
      <c r="Q4531" t="s">
        <v>84</v>
      </c>
      <c r="R4531">
        <v>20.65</v>
      </c>
      <c r="S4531">
        <v>2195.5500000000002</v>
      </c>
    </row>
    <row r="4532" spans="1:19">
      <c r="A4532" t="s">
        <v>10394</v>
      </c>
      <c r="B4532" s="2">
        <v>43930</v>
      </c>
      <c r="C4532" t="s">
        <v>33</v>
      </c>
      <c r="D4532">
        <v>37</v>
      </c>
      <c r="E4532" t="s">
        <v>23</v>
      </c>
      <c r="F4532">
        <v>0</v>
      </c>
      <c r="G4532">
        <v>4</v>
      </c>
      <c r="H4532" t="s">
        <v>3686</v>
      </c>
      <c r="I4532">
        <v>4850</v>
      </c>
      <c r="J4532">
        <v>1</v>
      </c>
      <c r="K4532">
        <v>64</v>
      </c>
      <c r="L4532" t="s">
        <v>15568</v>
      </c>
      <c r="M4532" t="s">
        <v>39</v>
      </c>
      <c r="N4532" t="s">
        <v>23</v>
      </c>
      <c r="O4532" t="s">
        <v>49</v>
      </c>
      <c r="P4532" t="s">
        <v>164</v>
      </c>
      <c r="Q4532" t="s">
        <v>27</v>
      </c>
      <c r="R4532">
        <v>54.6</v>
      </c>
      <c r="S4532">
        <v>3423.5</v>
      </c>
    </row>
    <row r="4533" spans="1:19">
      <c r="A4533" t="s">
        <v>10395</v>
      </c>
      <c r="B4533" s="2">
        <v>45420</v>
      </c>
      <c r="C4533" t="s">
        <v>22</v>
      </c>
      <c r="D4533">
        <v>79</v>
      </c>
      <c r="E4533" t="s">
        <v>23</v>
      </c>
      <c r="F4533">
        <v>1</v>
      </c>
      <c r="G4533">
        <v>4</v>
      </c>
      <c r="H4533" t="s">
        <v>3686</v>
      </c>
      <c r="I4533">
        <v>3128</v>
      </c>
      <c r="J4533">
        <v>1</v>
      </c>
      <c r="K4533">
        <v>15</v>
      </c>
      <c r="L4533" t="s">
        <v>15568</v>
      </c>
      <c r="M4533" t="s">
        <v>23</v>
      </c>
      <c r="N4533" t="s">
        <v>23</v>
      </c>
      <c r="O4533" t="s">
        <v>56</v>
      </c>
      <c r="P4533" t="s">
        <v>26</v>
      </c>
      <c r="Q4533" t="s">
        <v>50</v>
      </c>
      <c r="R4533">
        <v>69.5</v>
      </c>
      <c r="S4533">
        <v>1198</v>
      </c>
    </row>
    <row r="4534" spans="1:19">
      <c r="A4534" t="s">
        <v>10397</v>
      </c>
      <c r="B4534" s="2">
        <v>44082</v>
      </c>
      <c r="C4534" t="s">
        <v>22</v>
      </c>
      <c r="D4534">
        <v>57</v>
      </c>
      <c r="E4534" t="s">
        <v>23</v>
      </c>
      <c r="F4534">
        <v>1</v>
      </c>
      <c r="G4534">
        <v>4</v>
      </c>
      <c r="H4534" t="s">
        <v>3686</v>
      </c>
      <c r="I4534">
        <v>4583</v>
      </c>
      <c r="J4534">
        <v>3</v>
      </c>
      <c r="K4534">
        <v>59</v>
      </c>
      <c r="L4534" t="s">
        <v>15568</v>
      </c>
      <c r="M4534" t="s">
        <v>23</v>
      </c>
      <c r="N4534" t="s">
        <v>23</v>
      </c>
      <c r="O4534" t="s">
        <v>25</v>
      </c>
      <c r="P4534" t="s">
        <v>164</v>
      </c>
      <c r="Q4534" t="s">
        <v>50</v>
      </c>
      <c r="R4534">
        <v>99.5</v>
      </c>
      <c r="S4534">
        <v>8286.06</v>
      </c>
    </row>
    <row r="4535" spans="1:19">
      <c r="A4535" t="s">
        <v>10399</v>
      </c>
      <c r="B4535" s="2">
        <v>45272</v>
      </c>
      <c r="C4535" t="s">
        <v>33</v>
      </c>
      <c r="D4535">
        <v>48</v>
      </c>
      <c r="E4535" t="s">
        <v>23</v>
      </c>
      <c r="F4535">
        <v>7</v>
      </c>
      <c r="G4535">
        <v>4</v>
      </c>
      <c r="H4535" t="s">
        <v>3686</v>
      </c>
      <c r="I4535">
        <v>3235</v>
      </c>
      <c r="J4535">
        <v>6</v>
      </c>
      <c r="K4535">
        <v>20</v>
      </c>
      <c r="L4535" t="s">
        <v>97</v>
      </c>
      <c r="M4535" t="s">
        <v>23</v>
      </c>
      <c r="N4535" t="s">
        <v>39</v>
      </c>
      <c r="P4535" t="s">
        <v>26</v>
      </c>
      <c r="Q4535" t="s">
        <v>27</v>
      </c>
      <c r="R4535">
        <v>25.55</v>
      </c>
      <c r="S4535">
        <v>1244.4000000000001</v>
      </c>
    </row>
    <row r="4536" spans="1:19">
      <c r="A4536" t="s">
        <v>10401</v>
      </c>
      <c r="B4536" s="2">
        <v>45732</v>
      </c>
      <c r="C4536" t="s">
        <v>33</v>
      </c>
      <c r="D4536">
        <v>50</v>
      </c>
      <c r="E4536" t="s">
        <v>39</v>
      </c>
      <c r="F4536">
        <v>0</v>
      </c>
      <c r="G4536">
        <v>4</v>
      </c>
      <c r="H4536" t="s">
        <v>3686</v>
      </c>
      <c r="I4536">
        <v>4771</v>
      </c>
      <c r="J4536">
        <v>0</v>
      </c>
      <c r="K4536">
        <v>5</v>
      </c>
      <c r="L4536" t="s">
        <v>48</v>
      </c>
      <c r="M4536" t="s">
        <v>23</v>
      </c>
      <c r="N4536" t="s">
        <v>23</v>
      </c>
      <c r="O4536" t="s">
        <v>49</v>
      </c>
      <c r="P4536" t="s">
        <v>26</v>
      </c>
      <c r="Q4536" t="s">
        <v>27</v>
      </c>
      <c r="R4536">
        <v>64.349999999999994</v>
      </c>
      <c r="S4536">
        <v>394.25</v>
      </c>
    </row>
    <row r="4537" spans="1:19">
      <c r="A4537" t="s">
        <v>10403</v>
      </c>
      <c r="B4537" s="2">
        <v>44716</v>
      </c>
      <c r="C4537" t="s">
        <v>22</v>
      </c>
      <c r="D4537">
        <v>49</v>
      </c>
      <c r="E4537" t="s">
        <v>39</v>
      </c>
      <c r="F4537">
        <v>0</v>
      </c>
      <c r="G4537">
        <v>4</v>
      </c>
      <c r="H4537" t="s">
        <v>3686</v>
      </c>
      <c r="I4537">
        <v>2709</v>
      </c>
      <c r="J4537">
        <v>0</v>
      </c>
      <c r="K4537">
        <v>38</v>
      </c>
      <c r="L4537" t="s">
        <v>40</v>
      </c>
      <c r="M4537" t="s">
        <v>23</v>
      </c>
      <c r="N4537" t="s">
        <v>23</v>
      </c>
      <c r="O4537" t="s">
        <v>25</v>
      </c>
      <c r="P4537" t="s">
        <v>202</v>
      </c>
      <c r="Q4537" t="s">
        <v>27</v>
      </c>
      <c r="R4537">
        <v>104.85</v>
      </c>
      <c r="S4537">
        <v>4052.17</v>
      </c>
    </row>
    <row r="4538" spans="1:19">
      <c r="A4538" t="s">
        <v>10405</v>
      </c>
      <c r="B4538" s="2">
        <v>44027</v>
      </c>
      <c r="C4538" t="s">
        <v>22</v>
      </c>
      <c r="D4538">
        <v>47</v>
      </c>
      <c r="E4538" t="s">
        <v>23</v>
      </c>
      <c r="F4538">
        <v>0</v>
      </c>
      <c r="G4538">
        <v>4</v>
      </c>
      <c r="H4538" t="s">
        <v>3686</v>
      </c>
      <c r="I4538">
        <v>6466</v>
      </c>
      <c r="J4538">
        <v>10</v>
      </c>
      <c r="K4538">
        <v>61</v>
      </c>
      <c r="L4538" t="s">
        <v>15568</v>
      </c>
      <c r="M4538" t="s">
        <v>23</v>
      </c>
      <c r="N4538" t="s">
        <v>23</v>
      </c>
      <c r="O4538" t="s">
        <v>56</v>
      </c>
      <c r="P4538" t="s">
        <v>164</v>
      </c>
      <c r="Q4538" t="s">
        <v>50</v>
      </c>
      <c r="R4538">
        <v>75.349999999999994</v>
      </c>
      <c r="S4538">
        <v>6486.1</v>
      </c>
    </row>
    <row r="4539" spans="1:19">
      <c r="A4539" t="s">
        <v>10407</v>
      </c>
      <c r="B4539" s="2">
        <v>44239</v>
      </c>
      <c r="C4539" t="s">
        <v>22</v>
      </c>
      <c r="D4539">
        <v>63</v>
      </c>
      <c r="E4539" t="s">
        <v>39</v>
      </c>
      <c r="F4539">
        <v>1</v>
      </c>
      <c r="G4539">
        <v>4</v>
      </c>
      <c r="H4539" t="s">
        <v>3686</v>
      </c>
      <c r="I4539">
        <v>5915</v>
      </c>
      <c r="J4539">
        <v>0</v>
      </c>
      <c r="K4539">
        <v>54</v>
      </c>
      <c r="L4539" t="s">
        <v>15568</v>
      </c>
      <c r="M4539" t="s">
        <v>23</v>
      </c>
      <c r="N4539" t="s">
        <v>23</v>
      </c>
      <c r="O4539" t="s">
        <v>25</v>
      </c>
      <c r="P4539" t="s">
        <v>202</v>
      </c>
      <c r="Q4539" t="s">
        <v>27</v>
      </c>
      <c r="R4539">
        <v>105.85</v>
      </c>
      <c r="S4539">
        <v>6966.87</v>
      </c>
    </row>
    <row r="4540" spans="1:19">
      <c r="A4540" t="s">
        <v>10409</v>
      </c>
      <c r="B4540" s="2">
        <v>44326</v>
      </c>
      <c r="C4540" t="s">
        <v>22</v>
      </c>
      <c r="D4540">
        <v>47</v>
      </c>
      <c r="E4540" t="s">
        <v>23</v>
      </c>
      <c r="F4540">
        <v>0</v>
      </c>
      <c r="G4540">
        <v>4</v>
      </c>
      <c r="H4540" t="s">
        <v>3686</v>
      </c>
      <c r="I4540">
        <v>4053</v>
      </c>
      <c r="J4540">
        <v>2</v>
      </c>
      <c r="K4540">
        <v>51</v>
      </c>
      <c r="L4540" t="s">
        <v>142</v>
      </c>
      <c r="M4540" t="s">
        <v>23</v>
      </c>
      <c r="N4540" t="s">
        <v>23</v>
      </c>
      <c r="O4540" t="s">
        <v>25</v>
      </c>
      <c r="P4540" t="s">
        <v>202</v>
      </c>
      <c r="Q4540" t="s">
        <v>27</v>
      </c>
      <c r="R4540">
        <v>111.55</v>
      </c>
      <c r="S4540">
        <v>7725.67</v>
      </c>
    </row>
    <row r="4541" spans="1:19">
      <c r="A4541" t="s">
        <v>10412</v>
      </c>
      <c r="B4541" s="2">
        <v>43688</v>
      </c>
      <c r="C4541" t="s">
        <v>33</v>
      </c>
      <c r="D4541">
        <v>21</v>
      </c>
      <c r="E4541" t="s">
        <v>23</v>
      </c>
      <c r="F4541">
        <v>0</v>
      </c>
      <c r="G4541">
        <v>4</v>
      </c>
      <c r="H4541" t="s">
        <v>3686</v>
      </c>
      <c r="I4541">
        <v>6126</v>
      </c>
      <c r="J4541">
        <v>7</v>
      </c>
      <c r="K4541">
        <v>72</v>
      </c>
      <c r="L4541" t="s">
        <v>15568</v>
      </c>
      <c r="M4541" t="s">
        <v>23</v>
      </c>
      <c r="N4541" t="s">
        <v>39</v>
      </c>
      <c r="P4541" t="s">
        <v>164</v>
      </c>
      <c r="Q4541" t="s">
        <v>50</v>
      </c>
      <c r="R4541">
        <v>25</v>
      </c>
      <c r="S4541">
        <v>4727.76</v>
      </c>
    </row>
    <row r="4542" spans="1:19">
      <c r="A4542" t="s">
        <v>10414</v>
      </c>
      <c r="B4542" s="2">
        <v>45847</v>
      </c>
      <c r="C4542" t="s">
        <v>22</v>
      </c>
      <c r="D4542">
        <v>58</v>
      </c>
      <c r="E4542" t="s">
        <v>39</v>
      </c>
      <c r="F4542">
        <v>0</v>
      </c>
      <c r="G4542">
        <v>4</v>
      </c>
      <c r="H4542" t="s">
        <v>3751</v>
      </c>
      <c r="I4542">
        <v>5092</v>
      </c>
      <c r="J4542">
        <v>0</v>
      </c>
      <c r="K4542">
        <v>1</v>
      </c>
      <c r="L4542" t="s">
        <v>48</v>
      </c>
      <c r="M4542" t="s">
        <v>23</v>
      </c>
      <c r="N4542" t="s">
        <v>23</v>
      </c>
      <c r="O4542" t="s">
        <v>49</v>
      </c>
      <c r="P4542" t="s">
        <v>26</v>
      </c>
      <c r="Q4542" t="s">
        <v>27</v>
      </c>
      <c r="R4542">
        <v>47.95</v>
      </c>
      <c r="S4542">
        <v>94.18</v>
      </c>
    </row>
    <row r="4543" spans="1:19">
      <c r="A4543" t="s">
        <v>10416</v>
      </c>
      <c r="B4543" s="2">
        <v>44958</v>
      </c>
      <c r="C4543" t="s">
        <v>33</v>
      </c>
      <c r="D4543">
        <v>23</v>
      </c>
      <c r="E4543" t="s">
        <v>39</v>
      </c>
      <c r="F4543">
        <v>0</v>
      </c>
      <c r="G4543">
        <v>4</v>
      </c>
      <c r="H4543" t="s">
        <v>3686</v>
      </c>
      <c r="I4543">
        <v>5503</v>
      </c>
      <c r="J4543">
        <v>0</v>
      </c>
      <c r="K4543">
        <v>30</v>
      </c>
      <c r="L4543" t="s">
        <v>15568</v>
      </c>
      <c r="M4543" t="s">
        <v>23</v>
      </c>
      <c r="N4543" t="s">
        <v>23</v>
      </c>
      <c r="O4543" t="s">
        <v>25</v>
      </c>
      <c r="P4543" t="s">
        <v>26</v>
      </c>
      <c r="Q4543" t="s">
        <v>27</v>
      </c>
      <c r="R4543">
        <v>106.4</v>
      </c>
      <c r="S4543">
        <v>4546.6000000000004</v>
      </c>
    </row>
    <row r="4544" spans="1:19">
      <c r="A4544" t="s">
        <v>10418</v>
      </c>
      <c r="B4544" s="2">
        <v>44587</v>
      </c>
      <c r="C4544" t="s">
        <v>33</v>
      </c>
      <c r="D4544">
        <v>56</v>
      </c>
      <c r="E4544" t="s">
        <v>23</v>
      </c>
      <c r="F4544">
        <v>0</v>
      </c>
      <c r="G4544">
        <v>4</v>
      </c>
      <c r="H4544" t="s">
        <v>3686</v>
      </c>
      <c r="I4544">
        <v>5357</v>
      </c>
      <c r="J4544">
        <v>7</v>
      </c>
      <c r="K4544">
        <v>43</v>
      </c>
      <c r="L4544" t="s">
        <v>142</v>
      </c>
      <c r="M4544" t="s">
        <v>23</v>
      </c>
      <c r="N4544" t="s">
        <v>23</v>
      </c>
      <c r="O4544" t="s">
        <v>25</v>
      </c>
      <c r="P4544" t="s">
        <v>26</v>
      </c>
      <c r="Q4544" t="s">
        <v>27</v>
      </c>
      <c r="R4544">
        <v>80.45</v>
      </c>
      <c r="S4544">
        <v>5197.59</v>
      </c>
    </row>
    <row r="4545" spans="1:19">
      <c r="A4545" t="s">
        <v>10420</v>
      </c>
      <c r="B4545" s="2">
        <v>45297</v>
      </c>
      <c r="C4545" t="s">
        <v>22</v>
      </c>
      <c r="D4545">
        <v>33</v>
      </c>
      <c r="E4545" t="s">
        <v>39</v>
      </c>
      <c r="F4545">
        <v>2</v>
      </c>
      <c r="G4545">
        <v>4</v>
      </c>
      <c r="H4545" t="s">
        <v>3686</v>
      </c>
      <c r="I4545">
        <v>2378</v>
      </c>
      <c r="J4545">
        <v>0</v>
      </c>
      <c r="K4545">
        <v>19</v>
      </c>
      <c r="L4545" t="s">
        <v>97</v>
      </c>
      <c r="M4545" t="s">
        <v>23</v>
      </c>
      <c r="N4545" t="s">
        <v>39</v>
      </c>
      <c r="P4545" t="s">
        <v>26</v>
      </c>
      <c r="Q4545" t="s">
        <v>50</v>
      </c>
      <c r="R4545">
        <v>24.1</v>
      </c>
      <c r="S4545">
        <v>714.32</v>
      </c>
    </row>
    <row r="4546" spans="1:19">
      <c r="A4546" t="s">
        <v>10422</v>
      </c>
      <c r="B4546" s="2">
        <v>44531</v>
      </c>
      <c r="C4546" t="s">
        <v>22</v>
      </c>
      <c r="D4546">
        <v>22</v>
      </c>
      <c r="E4546" t="s">
        <v>39</v>
      </c>
      <c r="F4546">
        <v>0</v>
      </c>
      <c r="G4546">
        <v>4</v>
      </c>
      <c r="H4546" t="s">
        <v>3686</v>
      </c>
      <c r="I4546">
        <v>4220</v>
      </c>
      <c r="J4546">
        <v>0</v>
      </c>
      <c r="K4546">
        <v>44</v>
      </c>
      <c r="L4546" t="s">
        <v>15568</v>
      </c>
      <c r="M4546" t="s">
        <v>23</v>
      </c>
      <c r="N4546" t="s">
        <v>39</v>
      </c>
      <c r="P4546" t="s">
        <v>202</v>
      </c>
      <c r="Q4546" t="s">
        <v>50</v>
      </c>
      <c r="R4546">
        <v>19.5</v>
      </c>
      <c r="S4546">
        <v>1633.66</v>
      </c>
    </row>
    <row r="4547" spans="1:19">
      <c r="A4547" t="s">
        <v>10424</v>
      </c>
      <c r="B4547" s="2">
        <v>43740</v>
      </c>
      <c r="C4547" t="s">
        <v>33</v>
      </c>
      <c r="D4547">
        <v>41</v>
      </c>
      <c r="E4547" t="s">
        <v>23</v>
      </c>
      <c r="F4547">
        <v>0</v>
      </c>
      <c r="G4547">
        <v>4</v>
      </c>
      <c r="H4547" t="s">
        <v>3686</v>
      </c>
      <c r="I4547">
        <v>4252</v>
      </c>
      <c r="J4547">
        <v>9</v>
      </c>
      <c r="K4547">
        <v>70</v>
      </c>
      <c r="L4547" t="s">
        <v>316</v>
      </c>
      <c r="M4547" t="s">
        <v>23</v>
      </c>
      <c r="N4547" t="s">
        <v>23</v>
      </c>
      <c r="O4547" t="s">
        <v>25</v>
      </c>
      <c r="P4547" t="s">
        <v>202</v>
      </c>
      <c r="Q4547" t="s">
        <v>27</v>
      </c>
      <c r="R4547">
        <v>97.65</v>
      </c>
      <c r="S4547">
        <v>8228.7000000000007</v>
      </c>
    </row>
    <row r="4548" spans="1:19">
      <c r="A4548" t="s">
        <v>10426</v>
      </c>
      <c r="B4548" s="2">
        <v>43698</v>
      </c>
      <c r="C4548" t="s">
        <v>22</v>
      </c>
      <c r="D4548">
        <v>62</v>
      </c>
      <c r="E4548" t="s">
        <v>23</v>
      </c>
      <c r="F4548">
        <v>3</v>
      </c>
      <c r="G4548">
        <v>4</v>
      </c>
      <c r="H4548" t="s">
        <v>3686</v>
      </c>
      <c r="I4548">
        <v>5169</v>
      </c>
      <c r="J4548">
        <v>5</v>
      </c>
      <c r="K4548">
        <v>72</v>
      </c>
      <c r="L4548" t="s">
        <v>316</v>
      </c>
      <c r="M4548" t="s">
        <v>23</v>
      </c>
      <c r="N4548" t="s">
        <v>23</v>
      </c>
      <c r="O4548" t="s">
        <v>25</v>
      </c>
      <c r="P4548" t="s">
        <v>164</v>
      </c>
      <c r="Q4548" t="s">
        <v>50</v>
      </c>
      <c r="R4548">
        <v>104.9</v>
      </c>
      <c r="S4548">
        <v>8059.95</v>
      </c>
    </row>
    <row r="4549" spans="1:19">
      <c r="A4549" t="s">
        <v>10428</v>
      </c>
      <c r="B4549" s="2">
        <v>45756</v>
      </c>
      <c r="C4549" t="s">
        <v>22</v>
      </c>
      <c r="D4549">
        <v>60</v>
      </c>
      <c r="E4549" t="s">
        <v>39</v>
      </c>
      <c r="F4549">
        <v>0</v>
      </c>
      <c r="G4549">
        <v>4</v>
      </c>
      <c r="H4549" t="s">
        <v>3686</v>
      </c>
      <c r="I4549">
        <v>2195</v>
      </c>
      <c r="J4549">
        <v>0</v>
      </c>
      <c r="K4549">
        <v>4</v>
      </c>
      <c r="L4549" t="s">
        <v>15568</v>
      </c>
      <c r="M4549" t="s">
        <v>23</v>
      </c>
      <c r="N4549" t="s">
        <v>39</v>
      </c>
      <c r="P4549" t="s">
        <v>202</v>
      </c>
      <c r="Q4549" t="s">
        <v>50</v>
      </c>
      <c r="R4549">
        <v>19.95</v>
      </c>
      <c r="S4549">
        <v>95.64</v>
      </c>
    </row>
    <row r="4550" spans="1:19">
      <c r="A4550" t="s">
        <v>10430</v>
      </c>
      <c r="B4550" s="2">
        <v>45652</v>
      </c>
      <c r="C4550" t="s">
        <v>33</v>
      </c>
      <c r="D4550">
        <v>21</v>
      </c>
      <c r="E4550" t="s">
        <v>23</v>
      </c>
      <c r="F4550">
        <v>3</v>
      </c>
      <c r="G4550">
        <v>4</v>
      </c>
      <c r="H4550" t="s">
        <v>3686</v>
      </c>
      <c r="I4550">
        <v>5206</v>
      </c>
      <c r="J4550">
        <v>6</v>
      </c>
      <c r="K4550">
        <v>8</v>
      </c>
      <c r="L4550" t="s">
        <v>15568</v>
      </c>
      <c r="M4550" t="s">
        <v>23</v>
      </c>
      <c r="N4550" t="s">
        <v>39</v>
      </c>
      <c r="P4550" t="s">
        <v>164</v>
      </c>
      <c r="Q4550" t="s">
        <v>27</v>
      </c>
      <c r="R4550">
        <v>19.5</v>
      </c>
      <c r="S4550">
        <v>296.95</v>
      </c>
    </row>
    <row r="4551" spans="1:19">
      <c r="A4551" t="s">
        <v>10432</v>
      </c>
      <c r="B4551" s="2">
        <v>43696</v>
      </c>
      <c r="C4551" t="s">
        <v>22</v>
      </c>
      <c r="D4551">
        <v>43</v>
      </c>
      <c r="E4551" t="s">
        <v>39</v>
      </c>
      <c r="F4551">
        <v>0</v>
      </c>
      <c r="G4551">
        <v>4</v>
      </c>
      <c r="H4551" t="s">
        <v>3686</v>
      </c>
      <c r="I4551">
        <v>6012</v>
      </c>
      <c r="J4551">
        <v>0</v>
      </c>
      <c r="K4551">
        <v>72</v>
      </c>
      <c r="L4551" t="s">
        <v>316</v>
      </c>
      <c r="M4551" t="s">
        <v>23</v>
      </c>
      <c r="N4551" t="s">
        <v>23</v>
      </c>
      <c r="O4551" t="s">
        <v>49</v>
      </c>
      <c r="P4551" t="s">
        <v>164</v>
      </c>
      <c r="Q4551" t="s">
        <v>50</v>
      </c>
      <c r="R4551">
        <v>84.3</v>
      </c>
      <c r="S4551">
        <v>8087.26</v>
      </c>
    </row>
    <row r="4552" spans="1:19">
      <c r="A4552" t="s">
        <v>10434</v>
      </c>
      <c r="B4552" s="2">
        <v>43678</v>
      </c>
      <c r="C4552" t="s">
        <v>33</v>
      </c>
      <c r="D4552">
        <v>47</v>
      </c>
      <c r="E4552" t="s">
        <v>23</v>
      </c>
      <c r="F4552">
        <v>3</v>
      </c>
      <c r="G4552">
        <v>4</v>
      </c>
      <c r="H4552" t="s">
        <v>3686</v>
      </c>
      <c r="I4552">
        <v>5192</v>
      </c>
      <c r="J4552">
        <v>1</v>
      </c>
      <c r="K4552">
        <v>72</v>
      </c>
      <c r="L4552" t="s">
        <v>316</v>
      </c>
      <c r="M4552" t="s">
        <v>39</v>
      </c>
      <c r="N4552" t="s">
        <v>23</v>
      </c>
      <c r="O4552" t="s">
        <v>56</v>
      </c>
      <c r="P4552" t="s">
        <v>164</v>
      </c>
      <c r="Q4552" t="s">
        <v>50</v>
      </c>
      <c r="R4552">
        <v>55.65</v>
      </c>
      <c r="S4552">
        <v>3880.05</v>
      </c>
    </row>
    <row r="4553" spans="1:19">
      <c r="A4553" t="s">
        <v>10436</v>
      </c>
      <c r="B4553" s="2">
        <v>45728</v>
      </c>
      <c r="C4553" t="s">
        <v>22</v>
      </c>
      <c r="D4553">
        <v>48</v>
      </c>
      <c r="E4553" t="s">
        <v>39</v>
      </c>
      <c r="F4553">
        <v>0</v>
      </c>
      <c r="G4553">
        <v>4</v>
      </c>
      <c r="H4553" t="s">
        <v>3686</v>
      </c>
      <c r="I4553">
        <v>5171</v>
      </c>
      <c r="J4553">
        <v>0</v>
      </c>
      <c r="K4553">
        <v>5</v>
      </c>
      <c r="L4553" t="s">
        <v>48</v>
      </c>
      <c r="M4553" t="s">
        <v>23</v>
      </c>
      <c r="N4553" t="s">
        <v>23</v>
      </c>
      <c r="O4553" t="s">
        <v>25</v>
      </c>
      <c r="P4553" t="s">
        <v>164</v>
      </c>
      <c r="Q4553" t="s">
        <v>50</v>
      </c>
      <c r="R4553">
        <v>71.45</v>
      </c>
      <c r="S4553">
        <v>457.25</v>
      </c>
    </row>
    <row r="4554" spans="1:19">
      <c r="A4554" t="s">
        <v>10438</v>
      </c>
      <c r="B4554" s="2">
        <v>44555</v>
      </c>
      <c r="C4554" t="s">
        <v>22</v>
      </c>
      <c r="D4554">
        <v>55</v>
      </c>
      <c r="E4554" t="s">
        <v>23</v>
      </c>
      <c r="F4554">
        <v>0</v>
      </c>
      <c r="G4554">
        <v>4</v>
      </c>
      <c r="H4554" t="s">
        <v>3686</v>
      </c>
      <c r="I4554">
        <v>2925</v>
      </c>
      <c r="J4554">
        <v>6</v>
      </c>
      <c r="K4554">
        <v>44</v>
      </c>
      <c r="L4554" t="s">
        <v>142</v>
      </c>
      <c r="M4554" t="s">
        <v>23</v>
      </c>
      <c r="N4554" t="s">
        <v>23</v>
      </c>
      <c r="O4554" t="s">
        <v>25</v>
      </c>
      <c r="P4554" t="s">
        <v>164</v>
      </c>
      <c r="Q4554" t="s">
        <v>27</v>
      </c>
      <c r="R4554">
        <v>89.2</v>
      </c>
      <c r="S4554">
        <v>4684.8</v>
      </c>
    </row>
    <row r="4555" spans="1:19">
      <c r="A4555" t="s">
        <v>10440</v>
      </c>
      <c r="B4555" s="2">
        <v>45666</v>
      </c>
      <c r="C4555" t="s">
        <v>22</v>
      </c>
      <c r="D4555">
        <v>28</v>
      </c>
      <c r="E4555" t="s">
        <v>23</v>
      </c>
      <c r="F4555">
        <v>0</v>
      </c>
      <c r="G4555">
        <v>4</v>
      </c>
      <c r="H4555" t="s">
        <v>3686</v>
      </c>
      <c r="I4555">
        <v>5711</v>
      </c>
      <c r="J4555">
        <v>8</v>
      </c>
      <c r="K4555">
        <v>7</v>
      </c>
      <c r="L4555" t="s">
        <v>15568</v>
      </c>
      <c r="M4555" t="s">
        <v>23</v>
      </c>
      <c r="N4555" t="s">
        <v>23</v>
      </c>
      <c r="O4555" t="s">
        <v>25</v>
      </c>
      <c r="P4555" t="s">
        <v>164</v>
      </c>
      <c r="Q4555" t="s">
        <v>27</v>
      </c>
      <c r="R4555">
        <v>89</v>
      </c>
      <c r="S4555">
        <v>899.24</v>
      </c>
    </row>
    <row r="4556" spans="1:19">
      <c r="A4556" t="s">
        <v>10442</v>
      </c>
      <c r="B4556" s="2">
        <v>43684</v>
      </c>
      <c r="C4556" t="s">
        <v>22</v>
      </c>
      <c r="D4556">
        <v>78</v>
      </c>
      <c r="E4556" t="s">
        <v>23</v>
      </c>
      <c r="F4556">
        <v>0</v>
      </c>
      <c r="G4556">
        <v>4</v>
      </c>
      <c r="H4556" t="s">
        <v>3686</v>
      </c>
      <c r="I4556">
        <v>4406</v>
      </c>
      <c r="J4556">
        <v>4</v>
      </c>
      <c r="K4556">
        <v>72</v>
      </c>
      <c r="L4556" t="s">
        <v>15568</v>
      </c>
      <c r="M4556" t="s">
        <v>23</v>
      </c>
      <c r="N4556" t="s">
        <v>23</v>
      </c>
      <c r="O4556" t="s">
        <v>25</v>
      </c>
      <c r="P4556" t="s">
        <v>164</v>
      </c>
      <c r="Q4556" t="s">
        <v>27</v>
      </c>
      <c r="R4556">
        <v>111.65</v>
      </c>
      <c r="S4556">
        <v>9351.09</v>
      </c>
    </row>
    <row r="4557" spans="1:19">
      <c r="A4557" t="s">
        <v>10445</v>
      </c>
      <c r="B4557" s="2">
        <v>44018</v>
      </c>
      <c r="C4557" t="s">
        <v>22</v>
      </c>
      <c r="D4557">
        <v>72</v>
      </c>
      <c r="E4557" t="s">
        <v>23</v>
      </c>
      <c r="F4557">
        <v>0</v>
      </c>
      <c r="G4557">
        <v>4</v>
      </c>
      <c r="H4557" t="s">
        <v>3686</v>
      </c>
      <c r="I4557">
        <v>4446</v>
      </c>
      <c r="J4557">
        <v>0</v>
      </c>
      <c r="K4557">
        <v>61</v>
      </c>
      <c r="L4557" t="s">
        <v>142</v>
      </c>
      <c r="M4557" t="s">
        <v>23</v>
      </c>
      <c r="N4557" t="s">
        <v>39</v>
      </c>
      <c r="P4557" t="s">
        <v>164</v>
      </c>
      <c r="Q4557" t="s">
        <v>50</v>
      </c>
      <c r="R4557">
        <v>20.55</v>
      </c>
      <c r="S4557">
        <v>4158.3100000000004</v>
      </c>
    </row>
    <row r="4558" spans="1:19">
      <c r="A4558" t="s">
        <v>10447</v>
      </c>
      <c r="B4558" s="2">
        <v>44874</v>
      </c>
      <c r="C4558" t="s">
        <v>33</v>
      </c>
      <c r="D4558">
        <v>71</v>
      </c>
      <c r="E4558" t="s">
        <v>39</v>
      </c>
      <c r="F4558">
        <v>0</v>
      </c>
      <c r="G4558">
        <v>4</v>
      </c>
      <c r="H4558" t="s">
        <v>3686</v>
      </c>
      <c r="I4558">
        <v>3009</v>
      </c>
      <c r="J4558">
        <v>0</v>
      </c>
      <c r="K4558">
        <v>33</v>
      </c>
      <c r="L4558" t="s">
        <v>15568</v>
      </c>
      <c r="M4558" t="s">
        <v>23</v>
      </c>
      <c r="N4558" t="s">
        <v>23</v>
      </c>
      <c r="O4558" t="s">
        <v>49</v>
      </c>
      <c r="P4558" t="s">
        <v>26</v>
      </c>
      <c r="Q4558" t="s">
        <v>50</v>
      </c>
      <c r="R4558">
        <v>60.9</v>
      </c>
      <c r="S4558">
        <v>2551.62</v>
      </c>
    </row>
    <row r="4559" spans="1:19">
      <c r="A4559" t="s">
        <v>10449</v>
      </c>
      <c r="B4559" s="2">
        <v>43900</v>
      </c>
      <c r="C4559" t="s">
        <v>22</v>
      </c>
      <c r="D4559">
        <v>72</v>
      </c>
      <c r="E4559" t="s">
        <v>23</v>
      </c>
      <c r="F4559">
        <v>2</v>
      </c>
      <c r="G4559">
        <v>4</v>
      </c>
      <c r="H4559" t="s">
        <v>3686</v>
      </c>
      <c r="I4559">
        <v>4603</v>
      </c>
      <c r="J4559">
        <v>6</v>
      </c>
      <c r="K4559">
        <v>65</v>
      </c>
      <c r="L4559" t="s">
        <v>142</v>
      </c>
      <c r="M4559" t="s">
        <v>23</v>
      </c>
      <c r="N4559" t="s">
        <v>23</v>
      </c>
      <c r="O4559" t="s">
        <v>25</v>
      </c>
      <c r="P4559" t="s">
        <v>164</v>
      </c>
      <c r="Q4559" t="s">
        <v>50</v>
      </c>
      <c r="R4559">
        <v>94.55</v>
      </c>
      <c r="S4559">
        <v>7348.2</v>
      </c>
    </row>
    <row r="4560" spans="1:19">
      <c r="A4560" t="s">
        <v>10451</v>
      </c>
      <c r="B4560" s="2">
        <v>45735</v>
      </c>
      <c r="C4560" t="s">
        <v>33</v>
      </c>
      <c r="D4560">
        <v>24</v>
      </c>
      <c r="E4560" t="s">
        <v>39</v>
      </c>
      <c r="F4560">
        <v>0</v>
      </c>
      <c r="G4560">
        <v>4</v>
      </c>
      <c r="H4560" t="s">
        <v>3686</v>
      </c>
      <c r="I4560">
        <v>5269</v>
      </c>
      <c r="J4560">
        <v>0</v>
      </c>
      <c r="K4560">
        <v>5</v>
      </c>
      <c r="L4560" t="s">
        <v>48</v>
      </c>
      <c r="M4560" t="s">
        <v>23</v>
      </c>
      <c r="N4560" t="s">
        <v>23</v>
      </c>
      <c r="O4560" t="s">
        <v>25</v>
      </c>
      <c r="P4560" t="s">
        <v>26</v>
      </c>
      <c r="Q4560" t="s">
        <v>27</v>
      </c>
      <c r="R4560">
        <v>82.75</v>
      </c>
      <c r="S4560">
        <v>566.45000000000005</v>
      </c>
    </row>
    <row r="4561" spans="1:19">
      <c r="A4561" t="s">
        <v>10454</v>
      </c>
      <c r="B4561" s="2">
        <v>44427</v>
      </c>
      <c r="C4561" t="s">
        <v>33</v>
      </c>
      <c r="D4561">
        <v>38</v>
      </c>
      <c r="E4561" t="s">
        <v>23</v>
      </c>
      <c r="F4561">
        <v>1</v>
      </c>
      <c r="G4561">
        <v>4</v>
      </c>
      <c r="H4561" t="s">
        <v>3686</v>
      </c>
      <c r="I4561">
        <v>3194</v>
      </c>
      <c r="J4561">
        <v>6</v>
      </c>
      <c r="K4561">
        <v>48</v>
      </c>
      <c r="L4561" t="s">
        <v>15568</v>
      </c>
      <c r="M4561" t="s">
        <v>39</v>
      </c>
      <c r="N4561" t="s">
        <v>23</v>
      </c>
      <c r="O4561" t="s">
        <v>49</v>
      </c>
      <c r="P4561" t="s">
        <v>26</v>
      </c>
      <c r="Q4561" t="s">
        <v>50</v>
      </c>
      <c r="R4561">
        <v>29.5</v>
      </c>
      <c r="S4561">
        <v>1423.05</v>
      </c>
    </row>
    <row r="4562" spans="1:19">
      <c r="A4562" t="s">
        <v>10456</v>
      </c>
      <c r="B4562" s="2">
        <v>45788</v>
      </c>
      <c r="C4562" t="s">
        <v>22</v>
      </c>
      <c r="D4562">
        <v>35</v>
      </c>
      <c r="E4562" t="s">
        <v>39</v>
      </c>
      <c r="F4562">
        <v>1</v>
      </c>
      <c r="G4562">
        <v>4</v>
      </c>
      <c r="H4562" t="s">
        <v>3751</v>
      </c>
      <c r="I4562">
        <v>4648</v>
      </c>
      <c r="J4562">
        <v>0</v>
      </c>
      <c r="K4562">
        <v>3</v>
      </c>
      <c r="L4562" t="s">
        <v>48</v>
      </c>
      <c r="M4562" t="s">
        <v>23</v>
      </c>
      <c r="N4562" t="s">
        <v>23</v>
      </c>
      <c r="O4562" t="s">
        <v>56</v>
      </c>
      <c r="P4562" t="s">
        <v>26</v>
      </c>
      <c r="Q4562" t="s">
        <v>50</v>
      </c>
      <c r="R4562">
        <v>55.9</v>
      </c>
      <c r="S4562">
        <v>257.39</v>
      </c>
    </row>
    <row r="4563" spans="1:19">
      <c r="A4563" t="s">
        <v>10458</v>
      </c>
      <c r="B4563" s="2">
        <v>44290</v>
      </c>
      <c r="C4563" t="s">
        <v>22</v>
      </c>
      <c r="D4563">
        <v>21</v>
      </c>
      <c r="E4563" t="s">
        <v>39</v>
      </c>
      <c r="F4563">
        <v>0</v>
      </c>
      <c r="G4563">
        <v>4</v>
      </c>
      <c r="H4563" t="s">
        <v>3686</v>
      </c>
      <c r="I4563">
        <v>5380</v>
      </c>
      <c r="J4563">
        <v>0</v>
      </c>
      <c r="K4563">
        <v>52</v>
      </c>
      <c r="L4563" t="s">
        <v>15568</v>
      </c>
      <c r="M4563" t="s">
        <v>39</v>
      </c>
      <c r="N4563" t="s">
        <v>23</v>
      </c>
      <c r="O4563" t="s">
        <v>49</v>
      </c>
      <c r="P4563" t="s">
        <v>164</v>
      </c>
      <c r="Q4563" t="s">
        <v>50</v>
      </c>
      <c r="R4563">
        <v>63.9</v>
      </c>
      <c r="S4563">
        <v>3334.95</v>
      </c>
    </row>
    <row r="4564" spans="1:19">
      <c r="A4564" t="s">
        <v>10460</v>
      </c>
      <c r="B4564" s="2">
        <v>44340</v>
      </c>
      <c r="C4564" t="s">
        <v>33</v>
      </c>
      <c r="D4564">
        <v>38</v>
      </c>
      <c r="E4564" t="s">
        <v>23</v>
      </c>
      <c r="F4564">
        <v>2</v>
      </c>
      <c r="G4564">
        <v>4</v>
      </c>
      <c r="H4564" t="s">
        <v>3686</v>
      </c>
      <c r="I4564">
        <v>6032</v>
      </c>
      <c r="J4564">
        <v>9</v>
      </c>
      <c r="K4564">
        <v>51</v>
      </c>
      <c r="L4564" t="s">
        <v>142</v>
      </c>
      <c r="M4564" t="s">
        <v>23</v>
      </c>
      <c r="N4564" t="s">
        <v>23</v>
      </c>
      <c r="O4564" t="s">
        <v>25</v>
      </c>
      <c r="P4564" t="s">
        <v>26</v>
      </c>
      <c r="Q4564" t="s">
        <v>27</v>
      </c>
      <c r="R4564">
        <v>80.75</v>
      </c>
      <c r="S4564">
        <v>5624.46</v>
      </c>
    </row>
    <row r="4565" spans="1:19">
      <c r="A4565" t="s">
        <v>10462</v>
      </c>
      <c r="B4565" s="2">
        <v>45119</v>
      </c>
      <c r="C4565" t="s">
        <v>22</v>
      </c>
      <c r="D4565">
        <v>20</v>
      </c>
      <c r="E4565" t="s">
        <v>39</v>
      </c>
      <c r="F4565">
        <v>0</v>
      </c>
      <c r="G4565">
        <v>4</v>
      </c>
      <c r="H4565" t="s">
        <v>3686</v>
      </c>
      <c r="I4565">
        <v>4761</v>
      </c>
      <c r="J4565">
        <v>0</v>
      </c>
      <c r="K4565">
        <v>25</v>
      </c>
      <c r="L4565" t="s">
        <v>40</v>
      </c>
      <c r="M4565" t="s">
        <v>23</v>
      </c>
      <c r="N4565" t="s">
        <v>39</v>
      </c>
      <c r="P4565" t="s">
        <v>202</v>
      </c>
      <c r="Q4565" t="s">
        <v>27</v>
      </c>
      <c r="R4565">
        <v>19.5</v>
      </c>
      <c r="S4565">
        <v>605.79999999999995</v>
      </c>
    </row>
    <row r="4566" spans="1:19">
      <c r="A4566" t="s">
        <v>10464</v>
      </c>
      <c r="B4566" s="2">
        <v>44765</v>
      </c>
      <c r="C4566" t="s">
        <v>33</v>
      </c>
      <c r="D4566">
        <v>57</v>
      </c>
      <c r="E4566" t="s">
        <v>23</v>
      </c>
      <c r="F4566">
        <v>1</v>
      </c>
      <c r="G4566">
        <v>4</v>
      </c>
      <c r="H4566" t="s">
        <v>3686</v>
      </c>
      <c r="I4566">
        <v>3753</v>
      </c>
      <c r="J4566">
        <v>5</v>
      </c>
      <c r="K4566">
        <v>37</v>
      </c>
      <c r="L4566" t="s">
        <v>15568</v>
      </c>
      <c r="M4566" t="s">
        <v>23</v>
      </c>
      <c r="N4566" t="s">
        <v>39</v>
      </c>
      <c r="P4566" t="s">
        <v>164</v>
      </c>
      <c r="Q4566" t="s">
        <v>27</v>
      </c>
      <c r="R4566">
        <v>24.1</v>
      </c>
      <c r="S4566">
        <v>2515.0100000000002</v>
      </c>
    </row>
    <row r="4567" spans="1:19">
      <c r="A4567" t="s">
        <v>10466</v>
      </c>
      <c r="B4567" s="2">
        <v>45859</v>
      </c>
      <c r="C4567" t="s">
        <v>33</v>
      </c>
      <c r="D4567">
        <v>40</v>
      </c>
      <c r="E4567" t="s">
        <v>39</v>
      </c>
      <c r="F4567">
        <v>0</v>
      </c>
      <c r="G4567">
        <v>4</v>
      </c>
      <c r="H4567" t="s">
        <v>3751</v>
      </c>
      <c r="I4567">
        <v>5277</v>
      </c>
      <c r="J4567">
        <v>0</v>
      </c>
      <c r="K4567">
        <v>1</v>
      </c>
      <c r="L4567" t="s">
        <v>15568</v>
      </c>
      <c r="M4567" t="s">
        <v>23</v>
      </c>
      <c r="N4567" t="s">
        <v>23</v>
      </c>
      <c r="O4567" t="s">
        <v>49</v>
      </c>
      <c r="P4567" t="s">
        <v>26</v>
      </c>
      <c r="Q4567" t="s">
        <v>27</v>
      </c>
      <c r="R4567">
        <v>49.55</v>
      </c>
      <c r="S4567">
        <v>60.38</v>
      </c>
    </row>
    <row r="4568" spans="1:19">
      <c r="A4568" t="s">
        <v>10467</v>
      </c>
      <c r="B4568" s="2">
        <v>44484</v>
      </c>
      <c r="C4568" t="s">
        <v>22</v>
      </c>
      <c r="D4568">
        <v>29</v>
      </c>
      <c r="E4568" t="s">
        <v>39</v>
      </c>
      <c r="F4568">
        <v>0</v>
      </c>
      <c r="G4568">
        <v>4</v>
      </c>
      <c r="H4568" t="s">
        <v>3686</v>
      </c>
      <c r="I4568">
        <v>2694</v>
      </c>
      <c r="J4568">
        <v>0</v>
      </c>
      <c r="K4568">
        <v>46</v>
      </c>
      <c r="L4568" t="s">
        <v>142</v>
      </c>
      <c r="M4568" t="s">
        <v>39</v>
      </c>
      <c r="N4568" t="s">
        <v>23</v>
      </c>
      <c r="O4568" t="s">
        <v>49</v>
      </c>
      <c r="P4568" t="s">
        <v>164</v>
      </c>
      <c r="Q4568" t="s">
        <v>27</v>
      </c>
      <c r="R4568">
        <v>60.75</v>
      </c>
      <c r="S4568">
        <v>2893.4</v>
      </c>
    </row>
    <row r="4569" spans="1:19">
      <c r="A4569" t="s">
        <v>10469</v>
      </c>
      <c r="B4569" s="2">
        <v>45251</v>
      </c>
      <c r="C4569" t="s">
        <v>33</v>
      </c>
      <c r="D4569">
        <v>40</v>
      </c>
      <c r="E4569" t="s">
        <v>23</v>
      </c>
      <c r="F4569">
        <v>0</v>
      </c>
      <c r="G4569">
        <v>4</v>
      </c>
      <c r="H4569" t="s">
        <v>3686</v>
      </c>
      <c r="I4569">
        <v>5733</v>
      </c>
      <c r="J4569">
        <v>7</v>
      </c>
      <c r="K4569">
        <v>21</v>
      </c>
      <c r="L4569" t="s">
        <v>15568</v>
      </c>
      <c r="M4569" t="s">
        <v>23</v>
      </c>
      <c r="N4569" t="s">
        <v>23</v>
      </c>
      <c r="O4569" t="s">
        <v>49</v>
      </c>
      <c r="P4569" t="s">
        <v>202</v>
      </c>
      <c r="Q4569" t="s">
        <v>50</v>
      </c>
      <c r="R4569">
        <v>80.900000000000006</v>
      </c>
      <c r="S4569">
        <v>2011.62</v>
      </c>
    </row>
    <row r="4570" spans="1:19">
      <c r="A4570" t="s">
        <v>10471</v>
      </c>
      <c r="B4570" s="2">
        <v>43931</v>
      </c>
      <c r="C4570" t="s">
        <v>33</v>
      </c>
      <c r="D4570">
        <v>45</v>
      </c>
      <c r="E4570" t="s">
        <v>23</v>
      </c>
      <c r="F4570">
        <v>2</v>
      </c>
      <c r="G4570">
        <v>4</v>
      </c>
      <c r="H4570" t="s">
        <v>3686</v>
      </c>
      <c r="I4570">
        <v>4954</v>
      </c>
      <c r="J4570">
        <v>10</v>
      </c>
      <c r="K4570">
        <v>64</v>
      </c>
      <c r="L4570" t="s">
        <v>142</v>
      </c>
      <c r="M4570" t="s">
        <v>23</v>
      </c>
      <c r="N4570" t="s">
        <v>23</v>
      </c>
      <c r="O4570" t="s">
        <v>49</v>
      </c>
      <c r="P4570" t="s">
        <v>202</v>
      </c>
      <c r="Q4570" t="s">
        <v>27</v>
      </c>
      <c r="R4570">
        <v>53.85</v>
      </c>
      <c r="S4570">
        <v>4492.33</v>
      </c>
    </row>
    <row r="4571" spans="1:19">
      <c r="A4571" t="s">
        <v>10473</v>
      </c>
      <c r="B4571" s="2">
        <v>43679</v>
      </c>
      <c r="C4571" t="s">
        <v>33</v>
      </c>
      <c r="D4571">
        <v>33</v>
      </c>
      <c r="E4571" t="s">
        <v>23</v>
      </c>
      <c r="F4571">
        <v>1</v>
      </c>
      <c r="G4571">
        <v>4</v>
      </c>
      <c r="H4571" t="s">
        <v>3686</v>
      </c>
      <c r="I4571">
        <v>5098</v>
      </c>
      <c r="J4571">
        <v>8</v>
      </c>
      <c r="K4571">
        <v>72</v>
      </c>
      <c r="L4571" t="s">
        <v>15568</v>
      </c>
      <c r="M4571" t="s">
        <v>23</v>
      </c>
      <c r="N4571" t="s">
        <v>39</v>
      </c>
      <c r="P4571" t="s">
        <v>164</v>
      </c>
      <c r="Q4571" t="s">
        <v>27</v>
      </c>
      <c r="R4571">
        <v>26.25</v>
      </c>
      <c r="S4571">
        <v>2173.09</v>
      </c>
    </row>
    <row r="4572" spans="1:19">
      <c r="A4572" t="s">
        <v>10476</v>
      </c>
      <c r="B4572" s="2">
        <v>43971</v>
      </c>
      <c r="C4572" t="s">
        <v>22</v>
      </c>
      <c r="D4572">
        <v>55</v>
      </c>
      <c r="E4572" t="s">
        <v>23</v>
      </c>
      <c r="F4572">
        <v>0</v>
      </c>
      <c r="G4572">
        <v>4</v>
      </c>
      <c r="H4572" t="s">
        <v>3686</v>
      </c>
      <c r="I4572">
        <v>6438</v>
      </c>
      <c r="J4572">
        <v>2</v>
      </c>
      <c r="K4572">
        <v>63</v>
      </c>
      <c r="L4572" t="s">
        <v>15568</v>
      </c>
      <c r="M4572" t="s">
        <v>23</v>
      </c>
      <c r="N4572" t="s">
        <v>23</v>
      </c>
      <c r="O4572" t="s">
        <v>56</v>
      </c>
      <c r="P4572" t="s">
        <v>164</v>
      </c>
      <c r="Q4572" t="s">
        <v>50</v>
      </c>
      <c r="R4572">
        <v>67.25</v>
      </c>
      <c r="S4572">
        <v>7416.97</v>
      </c>
    </row>
    <row r="4573" spans="1:19">
      <c r="A4573" t="s">
        <v>10478</v>
      </c>
      <c r="B4573" s="2">
        <v>43697</v>
      </c>
      <c r="C4573" t="s">
        <v>33</v>
      </c>
      <c r="D4573">
        <v>53</v>
      </c>
      <c r="E4573" t="s">
        <v>23</v>
      </c>
      <c r="F4573">
        <v>3</v>
      </c>
      <c r="G4573">
        <v>4</v>
      </c>
      <c r="H4573" t="s">
        <v>3686</v>
      </c>
      <c r="I4573">
        <v>4755</v>
      </c>
      <c r="J4573">
        <v>4</v>
      </c>
      <c r="K4573">
        <v>72</v>
      </c>
      <c r="L4573" t="s">
        <v>15568</v>
      </c>
      <c r="M4573" t="s">
        <v>23</v>
      </c>
      <c r="N4573" t="s">
        <v>39</v>
      </c>
      <c r="P4573" t="s">
        <v>164</v>
      </c>
      <c r="Q4573" t="s">
        <v>27</v>
      </c>
      <c r="R4573">
        <v>24.05</v>
      </c>
      <c r="S4573">
        <v>5186.03</v>
      </c>
    </row>
    <row r="4574" spans="1:19">
      <c r="A4574" t="s">
        <v>10480</v>
      </c>
      <c r="B4574" s="2">
        <v>43945</v>
      </c>
      <c r="C4574" t="s">
        <v>22</v>
      </c>
      <c r="D4574">
        <v>37</v>
      </c>
      <c r="E4574" t="s">
        <v>23</v>
      </c>
      <c r="F4574">
        <v>0</v>
      </c>
      <c r="G4574">
        <v>4</v>
      </c>
      <c r="H4574" t="s">
        <v>3686</v>
      </c>
      <c r="I4574">
        <v>4337</v>
      </c>
      <c r="J4574">
        <v>1</v>
      </c>
      <c r="K4574">
        <v>64</v>
      </c>
      <c r="L4574" t="s">
        <v>15568</v>
      </c>
      <c r="M4574" t="s">
        <v>23</v>
      </c>
      <c r="N4574" t="s">
        <v>23</v>
      </c>
      <c r="O4574" t="s">
        <v>25</v>
      </c>
      <c r="P4574" t="s">
        <v>164</v>
      </c>
      <c r="Q4574" t="s">
        <v>50</v>
      </c>
      <c r="R4574">
        <v>104.05</v>
      </c>
      <c r="S4574">
        <v>6910.19</v>
      </c>
    </row>
    <row r="4575" spans="1:19">
      <c r="A4575" t="s">
        <v>10482</v>
      </c>
      <c r="B4575" s="2">
        <v>44281</v>
      </c>
      <c r="C4575" t="s">
        <v>33</v>
      </c>
      <c r="D4575">
        <v>52</v>
      </c>
      <c r="E4575" t="s">
        <v>23</v>
      </c>
      <c r="F4575">
        <v>0</v>
      </c>
      <c r="G4575">
        <v>4</v>
      </c>
      <c r="H4575" t="s">
        <v>3686</v>
      </c>
      <c r="I4575">
        <v>4163</v>
      </c>
      <c r="J4575">
        <v>1</v>
      </c>
      <c r="K4575">
        <v>53</v>
      </c>
      <c r="L4575" t="s">
        <v>142</v>
      </c>
      <c r="M4575" t="s">
        <v>23</v>
      </c>
      <c r="N4575" t="s">
        <v>23</v>
      </c>
      <c r="O4575" t="s">
        <v>25</v>
      </c>
      <c r="P4575" t="s">
        <v>202</v>
      </c>
      <c r="Q4575" t="s">
        <v>27</v>
      </c>
      <c r="R4575">
        <v>108.95</v>
      </c>
      <c r="S4575">
        <v>6672.2</v>
      </c>
    </row>
    <row r="4576" spans="1:19">
      <c r="A4576" t="s">
        <v>10484</v>
      </c>
      <c r="B4576" s="2">
        <v>45854</v>
      </c>
      <c r="C4576" t="s">
        <v>22</v>
      </c>
      <c r="D4576">
        <v>59</v>
      </c>
      <c r="E4576" t="s">
        <v>23</v>
      </c>
      <c r="F4576">
        <v>0</v>
      </c>
      <c r="G4576">
        <v>4</v>
      </c>
      <c r="H4576" t="s">
        <v>3751</v>
      </c>
      <c r="I4576">
        <v>5664</v>
      </c>
      <c r="J4576">
        <v>10</v>
      </c>
      <c r="K4576">
        <v>1</v>
      </c>
      <c r="L4576" t="s">
        <v>15568</v>
      </c>
      <c r="M4576" t="s">
        <v>23</v>
      </c>
      <c r="N4576" t="s">
        <v>23</v>
      </c>
      <c r="O4576" t="s">
        <v>56</v>
      </c>
      <c r="P4576" t="s">
        <v>26</v>
      </c>
      <c r="Q4576" t="s">
        <v>50</v>
      </c>
      <c r="R4576">
        <v>55.7</v>
      </c>
      <c r="S4576">
        <v>73.38</v>
      </c>
    </row>
    <row r="4577" spans="1:19">
      <c r="A4577" t="s">
        <v>10486</v>
      </c>
      <c r="B4577" s="2">
        <v>44824</v>
      </c>
      <c r="C4577" t="s">
        <v>22</v>
      </c>
      <c r="D4577">
        <v>61</v>
      </c>
      <c r="E4577" t="s">
        <v>23</v>
      </c>
      <c r="F4577">
        <v>3</v>
      </c>
      <c r="G4577">
        <v>4</v>
      </c>
      <c r="H4577" t="s">
        <v>3686</v>
      </c>
      <c r="I4577">
        <v>4873</v>
      </c>
      <c r="J4577">
        <v>1</v>
      </c>
      <c r="K4577">
        <v>35</v>
      </c>
      <c r="L4577" t="s">
        <v>15568</v>
      </c>
      <c r="M4577" t="s">
        <v>23</v>
      </c>
      <c r="N4577" t="s">
        <v>39</v>
      </c>
      <c r="P4577" t="s">
        <v>164</v>
      </c>
      <c r="Q4577" t="s">
        <v>27</v>
      </c>
      <c r="R4577">
        <v>25.45</v>
      </c>
      <c r="S4577">
        <v>1287.7</v>
      </c>
    </row>
    <row r="4578" spans="1:19">
      <c r="A4578" t="s">
        <v>10488</v>
      </c>
      <c r="B4578" s="2">
        <v>43803</v>
      </c>
      <c r="C4578" t="s">
        <v>33</v>
      </c>
      <c r="D4578">
        <v>36</v>
      </c>
      <c r="E4578" t="s">
        <v>39</v>
      </c>
      <c r="F4578">
        <v>0</v>
      </c>
      <c r="G4578">
        <v>4</v>
      </c>
      <c r="H4578" t="s">
        <v>3686</v>
      </c>
      <c r="I4578">
        <v>5502</v>
      </c>
      <c r="J4578">
        <v>0</v>
      </c>
      <c r="K4578">
        <v>68</v>
      </c>
      <c r="L4578" t="s">
        <v>15568</v>
      </c>
      <c r="M4578" t="s">
        <v>23</v>
      </c>
      <c r="N4578" t="s">
        <v>23</v>
      </c>
      <c r="O4578" t="s">
        <v>25</v>
      </c>
      <c r="P4578" t="s">
        <v>164</v>
      </c>
      <c r="Q4578" t="s">
        <v>50</v>
      </c>
      <c r="R4578">
        <v>110.25</v>
      </c>
      <c r="S4578">
        <v>10629.11</v>
      </c>
    </row>
    <row r="4579" spans="1:19">
      <c r="A4579" t="s">
        <v>10490</v>
      </c>
      <c r="B4579" s="2">
        <v>45567</v>
      </c>
      <c r="C4579" t="s">
        <v>33</v>
      </c>
      <c r="D4579">
        <v>61</v>
      </c>
      <c r="E4579" t="s">
        <v>23</v>
      </c>
      <c r="F4579">
        <v>1</v>
      </c>
      <c r="G4579">
        <v>4</v>
      </c>
      <c r="H4579" t="s">
        <v>3686</v>
      </c>
      <c r="I4579">
        <v>5496</v>
      </c>
      <c r="J4579">
        <v>5</v>
      </c>
      <c r="K4579">
        <v>10</v>
      </c>
      <c r="L4579" t="s">
        <v>15568</v>
      </c>
      <c r="M4579" t="s">
        <v>23</v>
      </c>
      <c r="N4579" t="s">
        <v>23</v>
      </c>
      <c r="O4579" t="s">
        <v>56</v>
      </c>
      <c r="P4579" t="s">
        <v>202</v>
      </c>
      <c r="Q4579" t="s">
        <v>27</v>
      </c>
      <c r="R4579">
        <v>70.3</v>
      </c>
      <c r="S4579">
        <v>939.85</v>
      </c>
    </row>
    <row r="4580" spans="1:19">
      <c r="A4580" t="s">
        <v>10492</v>
      </c>
      <c r="B4580" s="2">
        <v>44610</v>
      </c>
      <c r="C4580" t="s">
        <v>33</v>
      </c>
      <c r="D4580">
        <v>38</v>
      </c>
      <c r="E4580" t="s">
        <v>39</v>
      </c>
      <c r="F4580">
        <v>0</v>
      </c>
      <c r="G4580">
        <v>4</v>
      </c>
      <c r="H4580" t="s">
        <v>3686</v>
      </c>
      <c r="I4580">
        <v>5034</v>
      </c>
      <c r="J4580">
        <v>0</v>
      </c>
      <c r="K4580">
        <v>42</v>
      </c>
      <c r="L4580" t="s">
        <v>15568</v>
      </c>
      <c r="M4580" t="s">
        <v>23</v>
      </c>
      <c r="N4580" t="s">
        <v>23</v>
      </c>
      <c r="O4580" t="s">
        <v>56</v>
      </c>
      <c r="P4580" t="s">
        <v>202</v>
      </c>
      <c r="Q4580" t="s">
        <v>50</v>
      </c>
      <c r="R4580">
        <v>67.7</v>
      </c>
      <c r="S4580">
        <v>4533.6899999999996</v>
      </c>
    </row>
    <row r="4581" spans="1:19">
      <c r="A4581" t="s">
        <v>10495</v>
      </c>
      <c r="B4581" s="2">
        <v>45659</v>
      </c>
      <c r="C4581" t="s">
        <v>33</v>
      </c>
      <c r="D4581">
        <v>43</v>
      </c>
      <c r="E4581" t="s">
        <v>39</v>
      </c>
      <c r="F4581">
        <v>0</v>
      </c>
      <c r="G4581">
        <v>4</v>
      </c>
      <c r="H4581" t="s">
        <v>3686</v>
      </c>
      <c r="I4581">
        <v>4615</v>
      </c>
      <c r="J4581">
        <v>0</v>
      </c>
      <c r="K4581">
        <v>7</v>
      </c>
      <c r="L4581" t="s">
        <v>15568</v>
      </c>
      <c r="M4581" t="s">
        <v>23</v>
      </c>
      <c r="N4581" t="s">
        <v>23</v>
      </c>
      <c r="O4581" t="s">
        <v>56</v>
      </c>
      <c r="P4581" t="s">
        <v>164</v>
      </c>
      <c r="Q4581" t="s">
        <v>27</v>
      </c>
      <c r="R4581">
        <v>64.95</v>
      </c>
      <c r="S4581">
        <v>548.39</v>
      </c>
    </row>
    <row r="4582" spans="1:19">
      <c r="A4582" t="s">
        <v>10497</v>
      </c>
      <c r="B4582" s="2">
        <v>45017</v>
      </c>
      <c r="C4582" t="s">
        <v>33</v>
      </c>
      <c r="D4582">
        <v>42</v>
      </c>
      <c r="E4582" t="s">
        <v>39</v>
      </c>
      <c r="F4582">
        <v>0</v>
      </c>
      <c r="G4582">
        <v>4</v>
      </c>
      <c r="H4582" t="s">
        <v>3686</v>
      </c>
      <c r="I4582">
        <v>3820</v>
      </c>
      <c r="J4582">
        <v>0</v>
      </c>
      <c r="K4582">
        <v>28</v>
      </c>
      <c r="L4582" t="s">
        <v>15568</v>
      </c>
      <c r="M4582" t="s">
        <v>23</v>
      </c>
      <c r="N4582" t="s">
        <v>23</v>
      </c>
      <c r="O4582" t="s">
        <v>56</v>
      </c>
      <c r="P4582" t="s">
        <v>164</v>
      </c>
      <c r="Q4582" t="s">
        <v>27</v>
      </c>
      <c r="R4582">
        <v>64.45</v>
      </c>
      <c r="S4582">
        <v>2223.7600000000002</v>
      </c>
    </row>
    <row r="4583" spans="1:19">
      <c r="A4583" t="s">
        <v>10499</v>
      </c>
      <c r="B4583" s="2">
        <v>43991</v>
      </c>
      <c r="C4583" t="s">
        <v>33</v>
      </c>
      <c r="D4583">
        <v>55</v>
      </c>
      <c r="E4583" t="s">
        <v>23</v>
      </c>
      <c r="F4583">
        <v>2</v>
      </c>
      <c r="G4583">
        <v>4</v>
      </c>
      <c r="H4583" t="s">
        <v>3686</v>
      </c>
      <c r="I4583">
        <v>5868</v>
      </c>
      <c r="J4583">
        <v>1</v>
      </c>
      <c r="K4583">
        <v>62</v>
      </c>
      <c r="L4583" t="s">
        <v>15568</v>
      </c>
      <c r="M4583" t="s">
        <v>23</v>
      </c>
      <c r="N4583" t="s">
        <v>23</v>
      </c>
      <c r="O4583" t="s">
        <v>25</v>
      </c>
      <c r="P4583" t="s">
        <v>164</v>
      </c>
      <c r="Q4583" t="s">
        <v>50</v>
      </c>
      <c r="R4583">
        <v>96.1</v>
      </c>
      <c r="S4583">
        <v>9006.4699999999993</v>
      </c>
    </row>
    <row r="4584" spans="1:19">
      <c r="A4584" t="s">
        <v>10501</v>
      </c>
      <c r="B4584" s="2">
        <v>44598</v>
      </c>
      <c r="C4584" t="s">
        <v>33</v>
      </c>
      <c r="D4584">
        <v>67</v>
      </c>
      <c r="E4584" t="s">
        <v>39</v>
      </c>
      <c r="F4584">
        <v>0</v>
      </c>
      <c r="G4584">
        <v>4</v>
      </c>
      <c r="H4584" t="s">
        <v>3686</v>
      </c>
      <c r="I4584">
        <v>4005</v>
      </c>
      <c r="J4584">
        <v>0</v>
      </c>
      <c r="K4584">
        <v>42</v>
      </c>
      <c r="L4584" t="s">
        <v>142</v>
      </c>
      <c r="M4584" t="s">
        <v>23</v>
      </c>
      <c r="N4584" t="s">
        <v>23</v>
      </c>
      <c r="O4584" t="s">
        <v>25</v>
      </c>
      <c r="P4584" t="s">
        <v>26</v>
      </c>
      <c r="Q4584" t="s">
        <v>27</v>
      </c>
      <c r="R4584">
        <v>103.8</v>
      </c>
      <c r="S4584">
        <v>6123.8</v>
      </c>
    </row>
    <row r="4585" spans="1:19">
      <c r="A4585" t="s">
        <v>10504</v>
      </c>
      <c r="B4585" s="2">
        <v>45335</v>
      </c>
      <c r="C4585" t="s">
        <v>33</v>
      </c>
      <c r="D4585">
        <v>67</v>
      </c>
      <c r="E4585" t="s">
        <v>39</v>
      </c>
      <c r="F4585">
        <v>3</v>
      </c>
      <c r="G4585">
        <v>4</v>
      </c>
      <c r="H4585" t="s">
        <v>3686</v>
      </c>
      <c r="I4585">
        <v>2466</v>
      </c>
      <c r="J4585">
        <v>0</v>
      </c>
      <c r="K4585">
        <v>18</v>
      </c>
      <c r="L4585" t="s">
        <v>97</v>
      </c>
      <c r="M4585" t="s">
        <v>23</v>
      </c>
      <c r="N4585" t="s">
        <v>23</v>
      </c>
      <c r="O4585" t="s">
        <v>49</v>
      </c>
      <c r="P4585" t="s">
        <v>26</v>
      </c>
      <c r="Q4585" t="s">
        <v>27</v>
      </c>
      <c r="R4585">
        <v>64.8</v>
      </c>
      <c r="S4585">
        <v>1930.8</v>
      </c>
    </row>
    <row r="4586" spans="1:19">
      <c r="A4586" t="s">
        <v>10506</v>
      </c>
      <c r="B4586" s="2">
        <v>44506</v>
      </c>
      <c r="C4586" t="s">
        <v>22</v>
      </c>
      <c r="D4586">
        <v>67</v>
      </c>
      <c r="E4586" t="s">
        <v>23</v>
      </c>
      <c r="F4586">
        <v>0</v>
      </c>
      <c r="G4586">
        <v>4</v>
      </c>
      <c r="H4586" t="s">
        <v>3686</v>
      </c>
      <c r="I4586">
        <v>4192</v>
      </c>
      <c r="J4586">
        <v>6</v>
      </c>
      <c r="K4586">
        <v>45</v>
      </c>
      <c r="L4586" t="s">
        <v>142</v>
      </c>
      <c r="M4586" t="s">
        <v>23</v>
      </c>
      <c r="N4586" t="s">
        <v>23</v>
      </c>
      <c r="O4586" t="s">
        <v>56</v>
      </c>
      <c r="P4586" t="s">
        <v>202</v>
      </c>
      <c r="Q4586" t="s">
        <v>27</v>
      </c>
      <c r="R4586">
        <v>78.8</v>
      </c>
      <c r="S4586">
        <v>4020.17</v>
      </c>
    </row>
    <row r="4587" spans="1:19">
      <c r="A4587" t="s">
        <v>10508</v>
      </c>
      <c r="B4587" s="2">
        <v>45847</v>
      </c>
      <c r="C4587" t="s">
        <v>33</v>
      </c>
      <c r="D4587">
        <v>38</v>
      </c>
      <c r="E4587" t="s">
        <v>39</v>
      </c>
      <c r="F4587">
        <v>0</v>
      </c>
      <c r="G4587">
        <v>4</v>
      </c>
      <c r="H4587" t="s">
        <v>3751</v>
      </c>
      <c r="I4587">
        <v>5084</v>
      </c>
      <c r="J4587">
        <v>0</v>
      </c>
      <c r="K4587">
        <v>1</v>
      </c>
      <c r="L4587" t="s">
        <v>15568</v>
      </c>
      <c r="M4587" t="s">
        <v>23</v>
      </c>
      <c r="N4587" t="s">
        <v>39</v>
      </c>
      <c r="P4587" t="s">
        <v>26</v>
      </c>
      <c r="Q4587" t="s">
        <v>27</v>
      </c>
      <c r="R4587">
        <v>18.850000000000001</v>
      </c>
      <c r="S4587">
        <v>26.65</v>
      </c>
    </row>
    <row r="4588" spans="1:19">
      <c r="A4588" t="s">
        <v>10510</v>
      </c>
      <c r="B4588" s="2">
        <v>44950</v>
      </c>
      <c r="C4588" t="s">
        <v>22</v>
      </c>
      <c r="D4588">
        <v>45</v>
      </c>
      <c r="E4588" t="s">
        <v>39</v>
      </c>
      <c r="F4588">
        <v>0</v>
      </c>
      <c r="G4588">
        <v>4</v>
      </c>
      <c r="H4588" t="s">
        <v>3686</v>
      </c>
      <c r="I4588">
        <v>4443</v>
      </c>
      <c r="J4588">
        <v>0</v>
      </c>
      <c r="K4588">
        <v>31</v>
      </c>
      <c r="L4588" t="s">
        <v>15568</v>
      </c>
      <c r="M4588" t="s">
        <v>23</v>
      </c>
      <c r="N4588" t="s">
        <v>23</v>
      </c>
      <c r="O4588" t="s">
        <v>56</v>
      </c>
      <c r="P4588" t="s">
        <v>26</v>
      </c>
      <c r="Q4588" t="s">
        <v>27</v>
      </c>
      <c r="R4588">
        <v>71.05</v>
      </c>
      <c r="S4588">
        <v>2366.5500000000002</v>
      </c>
    </row>
    <row r="4589" spans="1:19">
      <c r="A4589" t="s">
        <v>10512</v>
      </c>
      <c r="B4589" s="2">
        <v>45782</v>
      </c>
      <c r="C4589" t="s">
        <v>22</v>
      </c>
      <c r="D4589">
        <v>38</v>
      </c>
      <c r="E4589" t="s">
        <v>39</v>
      </c>
      <c r="F4589">
        <v>0</v>
      </c>
      <c r="G4589">
        <v>4</v>
      </c>
      <c r="H4589" t="s">
        <v>3751</v>
      </c>
      <c r="I4589">
        <v>2500</v>
      </c>
      <c r="J4589">
        <v>0</v>
      </c>
      <c r="K4589">
        <v>3</v>
      </c>
      <c r="L4589" t="s">
        <v>48</v>
      </c>
      <c r="M4589" t="s">
        <v>23</v>
      </c>
      <c r="N4589" t="s">
        <v>23</v>
      </c>
      <c r="O4589" t="s">
        <v>25</v>
      </c>
      <c r="P4589" t="s">
        <v>26</v>
      </c>
      <c r="Q4589" t="s">
        <v>50</v>
      </c>
      <c r="R4589">
        <v>86.05</v>
      </c>
      <c r="S4589">
        <v>299.63</v>
      </c>
    </row>
    <row r="4590" spans="1:19">
      <c r="A4590" t="s">
        <v>10514</v>
      </c>
      <c r="B4590" s="2">
        <v>43731</v>
      </c>
      <c r="C4590" t="s">
        <v>33</v>
      </c>
      <c r="D4590">
        <v>59</v>
      </c>
      <c r="E4590" t="s">
        <v>23</v>
      </c>
      <c r="F4590">
        <v>0</v>
      </c>
      <c r="G4590">
        <v>4</v>
      </c>
      <c r="H4590" t="s">
        <v>3686</v>
      </c>
      <c r="I4590">
        <v>5119</v>
      </c>
      <c r="J4590">
        <v>2</v>
      </c>
      <c r="K4590">
        <v>71</v>
      </c>
      <c r="L4590" t="s">
        <v>316</v>
      </c>
      <c r="M4590" t="s">
        <v>39</v>
      </c>
      <c r="N4590" t="s">
        <v>23</v>
      </c>
      <c r="O4590" t="s">
        <v>49</v>
      </c>
      <c r="P4590" t="s">
        <v>164</v>
      </c>
      <c r="Q4590" t="s">
        <v>50</v>
      </c>
      <c r="R4590">
        <v>61.4</v>
      </c>
      <c r="S4590">
        <v>4310.3500000000004</v>
      </c>
    </row>
    <row r="4591" spans="1:19">
      <c r="A4591" t="s">
        <v>10516</v>
      </c>
      <c r="B4591" s="2">
        <v>44794</v>
      </c>
      <c r="C4591" t="s">
        <v>22</v>
      </c>
      <c r="D4591">
        <v>39</v>
      </c>
      <c r="E4591" t="s">
        <v>23</v>
      </c>
      <c r="F4591">
        <v>1</v>
      </c>
      <c r="G4591">
        <v>4</v>
      </c>
      <c r="H4591" t="s">
        <v>3686</v>
      </c>
      <c r="I4591">
        <v>4113</v>
      </c>
      <c r="J4591">
        <v>2</v>
      </c>
      <c r="K4591">
        <v>36</v>
      </c>
      <c r="L4591" t="s">
        <v>15568</v>
      </c>
      <c r="M4591" t="s">
        <v>23</v>
      </c>
      <c r="N4591" t="s">
        <v>23</v>
      </c>
      <c r="O4591" t="s">
        <v>56</v>
      </c>
      <c r="P4591" t="s">
        <v>202</v>
      </c>
      <c r="Q4591" t="s">
        <v>50</v>
      </c>
      <c r="R4591">
        <v>53.65</v>
      </c>
      <c r="S4591">
        <v>2227.35</v>
      </c>
    </row>
    <row r="4592" spans="1:19">
      <c r="A4592" t="s">
        <v>10518</v>
      </c>
      <c r="B4592" s="2">
        <v>45096</v>
      </c>
      <c r="C4592" t="s">
        <v>33</v>
      </c>
      <c r="D4592">
        <v>54</v>
      </c>
      <c r="E4592" t="s">
        <v>23</v>
      </c>
      <c r="F4592">
        <v>2</v>
      </c>
      <c r="G4592">
        <v>4</v>
      </c>
      <c r="H4592" t="s">
        <v>3686</v>
      </c>
      <c r="I4592">
        <v>4184</v>
      </c>
      <c r="J4592">
        <v>4</v>
      </c>
      <c r="K4592">
        <v>26</v>
      </c>
      <c r="L4592" t="s">
        <v>15568</v>
      </c>
      <c r="M4592" t="s">
        <v>23</v>
      </c>
      <c r="N4592" t="s">
        <v>39</v>
      </c>
      <c r="P4592" t="s">
        <v>164</v>
      </c>
      <c r="Q4592" t="s">
        <v>50</v>
      </c>
      <c r="R4592">
        <v>19.649999999999999</v>
      </c>
      <c r="S4592">
        <v>825.36</v>
      </c>
    </row>
    <row r="4593" spans="1:19">
      <c r="A4593" t="s">
        <v>10520</v>
      </c>
      <c r="B4593" s="2">
        <v>44656</v>
      </c>
      <c r="C4593" t="s">
        <v>22</v>
      </c>
      <c r="D4593">
        <v>46</v>
      </c>
      <c r="E4593" t="s">
        <v>39</v>
      </c>
      <c r="F4593">
        <v>0</v>
      </c>
      <c r="G4593">
        <v>4</v>
      </c>
      <c r="H4593" t="s">
        <v>3686</v>
      </c>
      <c r="I4593">
        <v>2904</v>
      </c>
      <c r="J4593">
        <v>0</v>
      </c>
      <c r="K4593">
        <v>40</v>
      </c>
      <c r="L4593" t="s">
        <v>15568</v>
      </c>
      <c r="M4593" t="s">
        <v>23</v>
      </c>
      <c r="N4593" t="s">
        <v>23</v>
      </c>
      <c r="O4593" t="s">
        <v>25</v>
      </c>
      <c r="P4593" t="s">
        <v>26</v>
      </c>
      <c r="Q4593" t="s">
        <v>27</v>
      </c>
      <c r="R4593">
        <v>84.9</v>
      </c>
      <c r="S4593">
        <v>4082.25</v>
      </c>
    </row>
    <row r="4594" spans="1:19">
      <c r="A4594" t="s">
        <v>10522</v>
      </c>
      <c r="B4594" s="2">
        <v>45009</v>
      </c>
      <c r="C4594" t="s">
        <v>22</v>
      </c>
      <c r="D4594">
        <v>40</v>
      </c>
      <c r="E4594" t="s">
        <v>23</v>
      </c>
      <c r="F4594">
        <v>0</v>
      </c>
      <c r="G4594">
        <v>4</v>
      </c>
      <c r="H4594" t="s">
        <v>3686</v>
      </c>
      <c r="I4594">
        <v>5074</v>
      </c>
      <c r="J4594">
        <v>3</v>
      </c>
      <c r="K4594">
        <v>29</v>
      </c>
      <c r="L4594" t="s">
        <v>15568</v>
      </c>
      <c r="M4594" t="s">
        <v>39</v>
      </c>
      <c r="N4594" t="s">
        <v>23</v>
      </c>
      <c r="O4594" t="s">
        <v>49</v>
      </c>
      <c r="P4594" t="s">
        <v>26</v>
      </c>
      <c r="Q4594" t="s">
        <v>27</v>
      </c>
      <c r="R4594">
        <v>45.9</v>
      </c>
      <c r="S4594">
        <v>1352.4</v>
      </c>
    </row>
    <row r="4595" spans="1:19">
      <c r="A4595" t="s">
        <v>10524</v>
      </c>
      <c r="B4595" s="2">
        <v>44328</v>
      </c>
      <c r="C4595" t="s">
        <v>22</v>
      </c>
      <c r="D4595">
        <v>40</v>
      </c>
      <c r="E4595" t="s">
        <v>23</v>
      </c>
      <c r="F4595">
        <v>2</v>
      </c>
      <c r="G4595">
        <v>4</v>
      </c>
      <c r="H4595" t="s">
        <v>3686</v>
      </c>
      <c r="I4595">
        <v>5461</v>
      </c>
      <c r="J4595">
        <v>7</v>
      </c>
      <c r="K4595">
        <v>51</v>
      </c>
      <c r="L4595" t="s">
        <v>15568</v>
      </c>
      <c r="M4595" t="s">
        <v>23</v>
      </c>
      <c r="N4595" t="s">
        <v>39</v>
      </c>
      <c r="P4595" t="s">
        <v>164</v>
      </c>
      <c r="Q4595" t="s">
        <v>50</v>
      </c>
      <c r="R4595">
        <v>24.95</v>
      </c>
      <c r="S4595">
        <v>2081.6</v>
      </c>
    </row>
    <row r="4596" spans="1:19">
      <c r="A4596" t="s">
        <v>10526</v>
      </c>
      <c r="B4596" s="2">
        <v>45824</v>
      </c>
      <c r="C4596" t="s">
        <v>22</v>
      </c>
      <c r="D4596">
        <v>59</v>
      </c>
      <c r="E4596" t="s">
        <v>39</v>
      </c>
      <c r="F4596">
        <v>0</v>
      </c>
      <c r="G4596">
        <v>4</v>
      </c>
      <c r="H4596" t="s">
        <v>3751</v>
      </c>
      <c r="I4596">
        <v>2980</v>
      </c>
      <c r="J4596">
        <v>0</v>
      </c>
      <c r="K4596">
        <v>2</v>
      </c>
      <c r="L4596" t="s">
        <v>48</v>
      </c>
      <c r="M4596" t="s">
        <v>23</v>
      </c>
      <c r="N4596" t="s">
        <v>23</v>
      </c>
      <c r="O4596" t="s">
        <v>25</v>
      </c>
      <c r="P4596" t="s">
        <v>26</v>
      </c>
      <c r="Q4596" t="s">
        <v>27</v>
      </c>
      <c r="R4596">
        <v>70.3</v>
      </c>
      <c r="S4596">
        <v>147.13999999999999</v>
      </c>
    </row>
    <row r="4597" spans="1:19">
      <c r="A4597" t="s">
        <v>10528</v>
      </c>
      <c r="B4597" s="2">
        <v>45760</v>
      </c>
      <c r="C4597" t="s">
        <v>33</v>
      </c>
      <c r="D4597">
        <v>43</v>
      </c>
      <c r="E4597" t="s">
        <v>23</v>
      </c>
      <c r="F4597">
        <v>0</v>
      </c>
      <c r="G4597">
        <v>4</v>
      </c>
      <c r="H4597" t="s">
        <v>3686</v>
      </c>
      <c r="I4597">
        <v>3475</v>
      </c>
      <c r="J4597">
        <v>2</v>
      </c>
      <c r="K4597">
        <v>4</v>
      </c>
      <c r="L4597" t="s">
        <v>15568</v>
      </c>
      <c r="M4597" t="s">
        <v>23</v>
      </c>
      <c r="N4597" t="s">
        <v>23</v>
      </c>
      <c r="O4597" t="s">
        <v>56</v>
      </c>
      <c r="P4597" t="s">
        <v>26</v>
      </c>
      <c r="Q4597" t="s">
        <v>50</v>
      </c>
      <c r="R4597">
        <v>54.7</v>
      </c>
      <c r="S4597">
        <v>262.13</v>
      </c>
    </row>
    <row r="4598" spans="1:19">
      <c r="A4598" t="s">
        <v>10530</v>
      </c>
      <c r="B4598" s="2">
        <v>43703</v>
      </c>
      <c r="C4598" t="s">
        <v>33</v>
      </c>
      <c r="D4598">
        <v>46</v>
      </c>
      <c r="E4598" t="s">
        <v>39</v>
      </c>
      <c r="F4598">
        <v>0</v>
      </c>
      <c r="G4598">
        <v>4</v>
      </c>
      <c r="H4598" t="s">
        <v>3686</v>
      </c>
      <c r="I4598">
        <v>5234</v>
      </c>
      <c r="J4598">
        <v>0</v>
      </c>
      <c r="K4598">
        <v>72</v>
      </c>
      <c r="L4598" t="s">
        <v>15568</v>
      </c>
      <c r="M4598" t="s">
        <v>23</v>
      </c>
      <c r="N4598" t="s">
        <v>23</v>
      </c>
      <c r="O4598" t="s">
        <v>25</v>
      </c>
      <c r="P4598" t="s">
        <v>164</v>
      </c>
      <c r="Q4598" t="s">
        <v>27</v>
      </c>
      <c r="R4598">
        <v>109.9</v>
      </c>
      <c r="S4598">
        <v>10641.72</v>
      </c>
    </row>
    <row r="4599" spans="1:19">
      <c r="A4599" t="s">
        <v>10532</v>
      </c>
      <c r="B4599" s="2">
        <v>44847</v>
      </c>
      <c r="C4599" t="s">
        <v>33</v>
      </c>
      <c r="D4599">
        <v>51</v>
      </c>
      <c r="E4599" t="s">
        <v>23</v>
      </c>
      <c r="F4599">
        <v>1</v>
      </c>
      <c r="G4599">
        <v>4</v>
      </c>
      <c r="H4599" t="s">
        <v>3686</v>
      </c>
      <c r="I4599">
        <v>3607</v>
      </c>
      <c r="J4599">
        <v>0</v>
      </c>
      <c r="K4599">
        <v>34</v>
      </c>
      <c r="L4599" t="s">
        <v>15568</v>
      </c>
      <c r="M4599" t="s">
        <v>39</v>
      </c>
      <c r="N4599" t="s">
        <v>23</v>
      </c>
      <c r="O4599" t="s">
        <v>49</v>
      </c>
      <c r="P4599" t="s">
        <v>202</v>
      </c>
      <c r="Q4599" t="s">
        <v>50</v>
      </c>
      <c r="R4599">
        <v>61.25</v>
      </c>
      <c r="S4599">
        <v>1993.2</v>
      </c>
    </row>
    <row r="4600" spans="1:19">
      <c r="A4600" t="s">
        <v>10534</v>
      </c>
      <c r="B4600" s="2">
        <v>44275</v>
      </c>
      <c r="C4600" t="s">
        <v>33</v>
      </c>
      <c r="D4600">
        <v>36</v>
      </c>
      <c r="E4600" t="s">
        <v>23</v>
      </c>
      <c r="F4600">
        <v>0</v>
      </c>
      <c r="G4600">
        <v>4</v>
      </c>
      <c r="H4600" t="s">
        <v>3686</v>
      </c>
      <c r="I4600">
        <v>5136</v>
      </c>
      <c r="J4600">
        <v>3</v>
      </c>
      <c r="K4600">
        <v>53</v>
      </c>
      <c r="L4600" t="s">
        <v>142</v>
      </c>
      <c r="M4600" t="s">
        <v>23</v>
      </c>
      <c r="N4600" t="s">
        <v>23</v>
      </c>
      <c r="O4600" t="s">
        <v>56</v>
      </c>
      <c r="P4600" t="s">
        <v>202</v>
      </c>
      <c r="Q4600" t="s">
        <v>27</v>
      </c>
      <c r="R4600">
        <v>74.099999999999994</v>
      </c>
      <c r="S4600">
        <v>5802.37</v>
      </c>
    </row>
    <row r="4601" spans="1:19">
      <c r="A4601" t="s">
        <v>10536</v>
      </c>
      <c r="B4601" s="2">
        <v>45516</v>
      </c>
      <c r="C4601" t="s">
        <v>33</v>
      </c>
      <c r="D4601">
        <v>19</v>
      </c>
      <c r="E4601" t="s">
        <v>39</v>
      </c>
      <c r="F4601">
        <v>0</v>
      </c>
      <c r="G4601">
        <v>4</v>
      </c>
      <c r="H4601" t="s">
        <v>3686</v>
      </c>
      <c r="I4601">
        <v>5624</v>
      </c>
      <c r="J4601">
        <v>0</v>
      </c>
      <c r="K4601">
        <v>12</v>
      </c>
      <c r="L4601" t="s">
        <v>15568</v>
      </c>
      <c r="M4601" t="s">
        <v>23</v>
      </c>
      <c r="N4601" t="s">
        <v>23</v>
      </c>
      <c r="O4601" t="s">
        <v>49</v>
      </c>
      <c r="P4601" t="s">
        <v>26</v>
      </c>
      <c r="Q4601" t="s">
        <v>27</v>
      </c>
      <c r="R4601">
        <v>45.05</v>
      </c>
      <c r="S4601">
        <v>897.74</v>
      </c>
    </row>
    <row r="4602" spans="1:19">
      <c r="A4602" t="s">
        <v>10538</v>
      </c>
      <c r="B4602" s="2">
        <v>45479</v>
      </c>
      <c r="C4602" t="s">
        <v>33</v>
      </c>
      <c r="D4602">
        <v>52</v>
      </c>
      <c r="E4602" t="s">
        <v>39</v>
      </c>
      <c r="F4602">
        <v>0</v>
      </c>
      <c r="G4602">
        <v>4</v>
      </c>
      <c r="H4602" t="s">
        <v>3686</v>
      </c>
      <c r="I4602">
        <v>3895</v>
      </c>
      <c r="J4602">
        <v>0</v>
      </c>
      <c r="K4602">
        <v>13</v>
      </c>
      <c r="L4602" t="s">
        <v>15568</v>
      </c>
      <c r="M4602" t="s">
        <v>23</v>
      </c>
      <c r="N4602" t="s">
        <v>23</v>
      </c>
      <c r="O4602" t="s">
        <v>25</v>
      </c>
      <c r="P4602" t="s">
        <v>26</v>
      </c>
      <c r="Q4602" t="s">
        <v>27</v>
      </c>
      <c r="R4602">
        <v>80.5</v>
      </c>
      <c r="S4602">
        <v>1571.68</v>
      </c>
    </row>
    <row r="4603" spans="1:19">
      <c r="A4603" t="s">
        <v>10540</v>
      </c>
      <c r="B4603" s="2">
        <v>43710</v>
      </c>
      <c r="C4603" t="s">
        <v>33</v>
      </c>
      <c r="D4603">
        <v>41</v>
      </c>
      <c r="E4603" t="s">
        <v>23</v>
      </c>
      <c r="F4603">
        <v>0</v>
      </c>
      <c r="G4603">
        <v>4</v>
      </c>
      <c r="H4603" t="s">
        <v>3686</v>
      </c>
      <c r="I4603">
        <v>5309</v>
      </c>
      <c r="J4603">
        <v>3</v>
      </c>
      <c r="K4603">
        <v>71</v>
      </c>
      <c r="L4603" t="s">
        <v>15568</v>
      </c>
      <c r="M4603" t="s">
        <v>23</v>
      </c>
      <c r="N4603" t="s">
        <v>23</v>
      </c>
      <c r="O4603" t="s">
        <v>25</v>
      </c>
      <c r="P4603" t="s">
        <v>164</v>
      </c>
      <c r="Q4603" t="s">
        <v>50</v>
      </c>
      <c r="R4603">
        <v>96.35</v>
      </c>
      <c r="S4603">
        <v>10105.370000000001</v>
      </c>
    </row>
    <row r="4604" spans="1:19">
      <c r="A4604" t="s">
        <v>10542</v>
      </c>
      <c r="B4604" s="2">
        <v>45529</v>
      </c>
      <c r="C4604" t="s">
        <v>22</v>
      </c>
      <c r="D4604">
        <v>50</v>
      </c>
      <c r="E4604" t="s">
        <v>39</v>
      </c>
      <c r="F4604">
        <v>0</v>
      </c>
      <c r="G4604">
        <v>4</v>
      </c>
      <c r="H4604" t="s">
        <v>3686</v>
      </c>
      <c r="I4604">
        <v>5159</v>
      </c>
      <c r="J4604">
        <v>0</v>
      </c>
      <c r="K4604">
        <v>12</v>
      </c>
      <c r="L4604" t="s">
        <v>15568</v>
      </c>
      <c r="M4604" t="s">
        <v>23</v>
      </c>
      <c r="N4604" t="s">
        <v>23</v>
      </c>
      <c r="O4604" t="s">
        <v>25</v>
      </c>
      <c r="P4604" t="s">
        <v>164</v>
      </c>
      <c r="Q4604" t="s">
        <v>50</v>
      </c>
      <c r="R4604">
        <v>73.3</v>
      </c>
      <c r="S4604">
        <v>1348.85</v>
      </c>
    </row>
    <row r="4605" spans="1:19">
      <c r="A4605" t="s">
        <v>10545</v>
      </c>
      <c r="B4605" s="2">
        <v>45079</v>
      </c>
      <c r="C4605" t="s">
        <v>33</v>
      </c>
      <c r="D4605">
        <v>22</v>
      </c>
      <c r="E4605" t="s">
        <v>23</v>
      </c>
      <c r="F4605">
        <v>0</v>
      </c>
      <c r="G4605">
        <v>4</v>
      </c>
      <c r="H4605" t="s">
        <v>3686</v>
      </c>
      <c r="I4605">
        <v>3114</v>
      </c>
      <c r="J4605">
        <v>8</v>
      </c>
      <c r="K4605">
        <v>26</v>
      </c>
      <c r="L4605" t="s">
        <v>40</v>
      </c>
      <c r="M4605" t="s">
        <v>23</v>
      </c>
      <c r="N4605" t="s">
        <v>23</v>
      </c>
      <c r="O4605" t="s">
        <v>25</v>
      </c>
      <c r="P4605" t="s">
        <v>164</v>
      </c>
      <c r="Q4605" t="s">
        <v>27</v>
      </c>
      <c r="R4605">
        <v>98.1</v>
      </c>
      <c r="S4605">
        <v>2951.69</v>
      </c>
    </row>
    <row r="4606" spans="1:19">
      <c r="A4606" t="s">
        <v>10547</v>
      </c>
      <c r="B4606" s="2">
        <v>43964</v>
      </c>
      <c r="C4606" t="s">
        <v>33</v>
      </c>
      <c r="D4606">
        <v>69</v>
      </c>
      <c r="E4606" t="s">
        <v>39</v>
      </c>
      <c r="F4606">
        <v>0</v>
      </c>
      <c r="G4606">
        <v>4</v>
      </c>
      <c r="H4606" t="s">
        <v>3686</v>
      </c>
      <c r="I4606">
        <v>4438</v>
      </c>
      <c r="J4606">
        <v>0</v>
      </c>
      <c r="K4606">
        <v>63</v>
      </c>
      <c r="L4606" t="s">
        <v>142</v>
      </c>
      <c r="M4606" t="s">
        <v>23</v>
      </c>
      <c r="N4606" t="s">
        <v>23</v>
      </c>
      <c r="O4606" t="s">
        <v>25</v>
      </c>
      <c r="P4606" t="s">
        <v>164</v>
      </c>
      <c r="Q4606" t="s">
        <v>27</v>
      </c>
      <c r="R4606">
        <v>89.6</v>
      </c>
      <c r="S4606">
        <v>8172.2</v>
      </c>
    </row>
    <row r="4607" spans="1:19">
      <c r="A4607" t="s">
        <v>10549</v>
      </c>
      <c r="B4607" s="2">
        <v>43895</v>
      </c>
      <c r="C4607" t="s">
        <v>33</v>
      </c>
      <c r="D4607">
        <v>78</v>
      </c>
      <c r="E4607" t="s">
        <v>39</v>
      </c>
      <c r="F4607">
        <v>0</v>
      </c>
      <c r="G4607">
        <v>4</v>
      </c>
      <c r="H4607" t="s">
        <v>3686</v>
      </c>
      <c r="I4607">
        <v>5261</v>
      </c>
      <c r="J4607">
        <v>0</v>
      </c>
      <c r="K4607">
        <v>65</v>
      </c>
      <c r="L4607" t="s">
        <v>15568</v>
      </c>
      <c r="M4607" t="s">
        <v>23</v>
      </c>
      <c r="N4607" t="s">
        <v>23</v>
      </c>
      <c r="O4607" t="s">
        <v>25</v>
      </c>
      <c r="P4607" t="s">
        <v>26</v>
      </c>
      <c r="Q4607" t="s">
        <v>50</v>
      </c>
      <c r="R4607">
        <v>111.05</v>
      </c>
      <c r="S4607">
        <v>9822.7000000000007</v>
      </c>
    </row>
    <row r="4608" spans="1:19">
      <c r="A4608" t="s">
        <v>10551</v>
      </c>
      <c r="B4608" s="2">
        <v>45855</v>
      </c>
      <c r="C4608" t="s">
        <v>22</v>
      </c>
      <c r="D4608">
        <v>79</v>
      </c>
      <c r="E4608" t="s">
        <v>39</v>
      </c>
      <c r="F4608">
        <v>0</v>
      </c>
      <c r="G4608">
        <v>4</v>
      </c>
      <c r="H4608" t="s">
        <v>3751</v>
      </c>
      <c r="I4608">
        <v>3678</v>
      </c>
      <c r="J4608">
        <v>0</v>
      </c>
      <c r="K4608">
        <v>1</v>
      </c>
      <c r="L4608" t="s">
        <v>48</v>
      </c>
      <c r="M4608" t="s">
        <v>23</v>
      </c>
      <c r="N4608" t="s">
        <v>39</v>
      </c>
      <c r="P4608" t="s">
        <v>26</v>
      </c>
      <c r="Q4608" t="s">
        <v>50</v>
      </c>
      <c r="R4608">
        <v>20.8</v>
      </c>
      <c r="S4608">
        <v>68.94</v>
      </c>
    </row>
    <row r="4609" spans="1:19">
      <c r="A4609" t="s">
        <v>10553</v>
      </c>
      <c r="B4609" s="2">
        <v>44506</v>
      </c>
      <c r="C4609" t="s">
        <v>22</v>
      </c>
      <c r="D4609">
        <v>74</v>
      </c>
      <c r="E4609" t="s">
        <v>39</v>
      </c>
      <c r="F4609">
        <v>2</v>
      </c>
      <c r="G4609">
        <v>4</v>
      </c>
      <c r="H4609" t="s">
        <v>3686</v>
      </c>
      <c r="I4609">
        <v>3333</v>
      </c>
      <c r="J4609">
        <v>0</v>
      </c>
      <c r="K4609">
        <v>45</v>
      </c>
      <c r="L4609" t="s">
        <v>15568</v>
      </c>
      <c r="M4609" t="s">
        <v>23</v>
      </c>
      <c r="N4609" t="s">
        <v>23</v>
      </c>
      <c r="O4609" t="s">
        <v>25</v>
      </c>
      <c r="P4609" t="s">
        <v>164</v>
      </c>
      <c r="Q4609" t="s">
        <v>27</v>
      </c>
      <c r="R4609">
        <v>99.7</v>
      </c>
      <c r="S4609">
        <v>5693.65</v>
      </c>
    </row>
    <row r="4610" spans="1:19">
      <c r="A4610" t="s">
        <v>10555</v>
      </c>
      <c r="B4610" s="2">
        <v>44808</v>
      </c>
      <c r="C4610" t="s">
        <v>22</v>
      </c>
      <c r="D4610">
        <v>50</v>
      </c>
      <c r="E4610" t="s">
        <v>23</v>
      </c>
      <c r="F4610">
        <v>1</v>
      </c>
      <c r="G4610">
        <v>4</v>
      </c>
      <c r="H4610" t="s">
        <v>3686</v>
      </c>
      <c r="I4610">
        <v>2009</v>
      </c>
      <c r="J4610">
        <v>8</v>
      </c>
      <c r="K4610">
        <v>35</v>
      </c>
      <c r="L4610" t="s">
        <v>15568</v>
      </c>
      <c r="M4610" t="s">
        <v>23</v>
      </c>
      <c r="N4610" t="s">
        <v>39</v>
      </c>
      <c r="P4610" t="s">
        <v>164</v>
      </c>
      <c r="Q4610" t="s">
        <v>27</v>
      </c>
      <c r="R4610">
        <v>20.5</v>
      </c>
      <c r="S4610">
        <v>2415.9</v>
      </c>
    </row>
    <row r="4611" spans="1:19">
      <c r="A4611" t="s">
        <v>10557</v>
      </c>
      <c r="B4611" s="2">
        <v>45795</v>
      </c>
      <c r="C4611" t="s">
        <v>22</v>
      </c>
      <c r="D4611">
        <v>37</v>
      </c>
      <c r="E4611" t="s">
        <v>39</v>
      </c>
      <c r="F4611">
        <v>3</v>
      </c>
      <c r="G4611">
        <v>4</v>
      </c>
      <c r="H4611" t="s">
        <v>3751</v>
      </c>
      <c r="I4611">
        <v>5868</v>
      </c>
      <c r="J4611">
        <v>0</v>
      </c>
      <c r="K4611">
        <v>3</v>
      </c>
      <c r="L4611" t="s">
        <v>15568</v>
      </c>
      <c r="M4611" t="s">
        <v>23</v>
      </c>
      <c r="N4611" t="s">
        <v>39</v>
      </c>
      <c r="P4611" t="s">
        <v>26</v>
      </c>
      <c r="Q4611" t="s">
        <v>50</v>
      </c>
      <c r="R4611">
        <v>20.85</v>
      </c>
      <c r="S4611">
        <v>119.39</v>
      </c>
    </row>
    <row r="4612" spans="1:19">
      <c r="A4612" t="s">
        <v>10559</v>
      </c>
      <c r="B4612" s="2">
        <v>43883</v>
      </c>
      <c r="C4612" t="s">
        <v>22</v>
      </c>
      <c r="D4612">
        <v>33</v>
      </c>
      <c r="E4612" t="s">
        <v>23</v>
      </c>
      <c r="F4612">
        <v>0</v>
      </c>
      <c r="G4612">
        <v>4</v>
      </c>
      <c r="H4612" t="s">
        <v>3686</v>
      </c>
      <c r="I4612">
        <v>5012</v>
      </c>
      <c r="J4612">
        <v>1</v>
      </c>
      <c r="K4612">
        <v>66</v>
      </c>
      <c r="L4612" t="s">
        <v>15568</v>
      </c>
      <c r="M4612" t="s">
        <v>23</v>
      </c>
      <c r="N4612" t="s">
        <v>23</v>
      </c>
      <c r="O4612" t="s">
        <v>49</v>
      </c>
      <c r="P4612" t="s">
        <v>164</v>
      </c>
      <c r="Q4612" t="s">
        <v>27</v>
      </c>
      <c r="R4612">
        <v>85.25</v>
      </c>
      <c r="S4612">
        <v>8366.4500000000007</v>
      </c>
    </row>
    <row r="4613" spans="1:19">
      <c r="A4613" t="s">
        <v>10561</v>
      </c>
      <c r="B4613" s="2">
        <v>45811</v>
      </c>
      <c r="C4613" t="s">
        <v>22</v>
      </c>
      <c r="D4613">
        <v>42</v>
      </c>
      <c r="E4613" t="s">
        <v>39</v>
      </c>
      <c r="F4613">
        <v>0</v>
      </c>
      <c r="G4613">
        <v>4</v>
      </c>
      <c r="H4613" t="s">
        <v>3751</v>
      </c>
      <c r="I4613">
        <v>2388</v>
      </c>
      <c r="J4613">
        <v>0</v>
      </c>
      <c r="K4613">
        <v>2</v>
      </c>
      <c r="L4613" t="s">
        <v>48</v>
      </c>
      <c r="M4613" t="s">
        <v>23</v>
      </c>
      <c r="N4613" t="s">
        <v>23</v>
      </c>
      <c r="O4613" t="s">
        <v>25</v>
      </c>
      <c r="P4613" t="s">
        <v>26</v>
      </c>
      <c r="Q4613" t="s">
        <v>50</v>
      </c>
      <c r="R4613">
        <v>70.7</v>
      </c>
      <c r="S4613">
        <v>144.63999999999999</v>
      </c>
    </row>
    <row r="4614" spans="1:19">
      <c r="A4614" t="s">
        <v>10563</v>
      </c>
      <c r="B4614" s="2">
        <v>44067</v>
      </c>
      <c r="C4614" t="s">
        <v>33</v>
      </c>
      <c r="D4614">
        <v>50</v>
      </c>
      <c r="E4614" t="s">
        <v>23</v>
      </c>
      <c r="F4614">
        <v>0</v>
      </c>
      <c r="G4614">
        <v>4</v>
      </c>
      <c r="H4614" t="s">
        <v>3686</v>
      </c>
      <c r="I4614">
        <v>6213</v>
      </c>
      <c r="J4614">
        <v>9</v>
      </c>
      <c r="K4614">
        <v>60</v>
      </c>
      <c r="L4614" t="s">
        <v>15568</v>
      </c>
      <c r="M4614" t="s">
        <v>23</v>
      </c>
      <c r="N4614" t="s">
        <v>23</v>
      </c>
      <c r="O4614" t="s">
        <v>25</v>
      </c>
      <c r="P4614" t="s">
        <v>26</v>
      </c>
      <c r="Q4614" t="s">
        <v>27</v>
      </c>
      <c r="R4614">
        <v>99.8</v>
      </c>
      <c r="S4614">
        <v>8054.55</v>
      </c>
    </row>
    <row r="4615" spans="1:19">
      <c r="A4615" t="s">
        <v>10565</v>
      </c>
      <c r="B4615" s="2">
        <v>44420</v>
      </c>
      <c r="C4615" t="s">
        <v>22</v>
      </c>
      <c r="D4615">
        <v>58</v>
      </c>
      <c r="E4615" t="s">
        <v>23</v>
      </c>
      <c r="F4615">
        <v>0</v>
      </c>
      <c r="G4615">
        <v>4</v>
      </c>
      <c r="H4615" t="s">
        <v>3686</v>
      </c>
      <c r="I4615">
        <v>2613</v>
      </c>
      <c r="J4615">
        <v>1</v>
      </c>
      <c r="K4615">
        <v>48</v>
      </c>
      <c r="L4615" t="s">
        <v>142</v>
      </c>
      <c r="M4615" t="s">
        <v>23</v>
      </c>
      <c r="N4615" t="s">
        <v>23</v>
      </c>
      <c r="O4615" t="s">
        <v>25</v>
      </c>
      <c r="P4615" t="s">
        <v>164</v>
      </c>
      <c r="Q4615" t="s">
        <v>27</v>
      </c>
      <c r="R4615">
        <v>96.9</v>
      </c>
      <c r="S4615">
        <v>4766.25</v>
      </c>
    </row>
    <row r="4616" spans="1:19">
      <c r="A4616" t="s">
        <v>10567</v>
      </c>
      <c r="B4616" s="2">
        <v>44123</v>
      </c>
      <c r="C4616" t="s">
        <v>22</v>
      </c>
      <c r="D4616">
        <v>37</v>
      </c>
      <c r="E4616" t="s">
        <v>39</v>
      </c>
      <c r="F4616">
        <v>0</v>
      </c>
      <c r="G4616">
        <v>4</v>
      </c>
      <c r="H4616" t="s">
        <v>3686</v>
      </c>
      <c r="I4616">
        <v>6490</v>
      </c>
      <c r="J4616">
        <v>0</v>
      </c>
      <c r="K4616">
        <v>58</v>
      </c>
      <c r="L4616" t="s">
        <v>142</v>
      </c>
      <c r="M4616" t="s">
        <v>23</v>
      </c>
      <c r="N4616" t="s">
        <v>39</v>
      </c>
      <c r="P4616" t="s">
        <v>164</v>
      </c>
      <c r="Q4616" t="s">
        <v>50</v>
      </c>
      <c r="R4616">
        <v>24.45</v>
      </c>
      <c r="S4616">
        <v>1651.64</v>
      </c>
    </row>
    <row r="4617" spans="1:19">
      <c r="A4617" t="s">
        <v>10569</v>
      </c>
      <c r="B4617" s="2">
        <v>45844</v>
      </c>
      <c r="C4617" t="s">
        <v>22</v>
      </c>
      <c r="D4617">
        <v>22</v>
      </c>
      <c r="E4617" t="s">
        <v>39</v>
      </c>
      <c r="F4617">
        <v>0</v>
      </c>
      <c r="G4617">
        <v>4</v>
      </c>
      <c r="H4617" t="s">
        <v>3751</v>
      </c>
      <c r="I4617">
        <v>4845</v>
      </c>
      <c r="J4617">
        <v>0</v>
      </c>
      <c r="K4617">
        <v>1</v>
      </c>
      <c r="L4617" t="s">
        <v>15568</v>
      </c>
      <c r="M4617" t="s">
        <v>23</v>
      </c>
      <c r="N4617" t="s">
        <v>39</v>
      </c>
      <c r="P4617" t="s">
        <v>26</v>
      </c>
      <c r="Q4617" t="s">
        <v>50</v>
      </c>
      <c r="R4617">
        <v>20.45</v>
      </c>
      <c r="S4617">
        <v>50.54</v>
      </c>
    </row>
    <row r="4618" spans="1:19">
      <c r="A4618" t="s">
        <v>10571</v>
      </c>
      <c r="B4618" s="2">
        <v>44971</v>
      </c>
      <c r="C4618" t="s">
        <v>22</v>
      </c>
      <c r="D4618">
        <v>33</v>
      </c>
      <c r="E4618" t="s">
        <v>23</v>
      </c>
      <c r="F4618">
        <v>2</v>
      </c>
      <c r="G4618">
        <v>4</v>
      </c>
      <c r="H4618" t="s">
        <v>3686</v>
      </c>
      <c r="I4618">
        <v>2613</v>
      </c>
      <c r="J4618">
        <v>6</v>
      </c>
      <c r="K4618">
        <v>30</v>
      </c>
      <c r="L4618" t="s">
        <v>15568</v>
      </c>
      <c r="M4618" t="s">
        <v>23</v>
      </c>
      <c r="N4618" t="s">
        <v>23</v>
      </c>
      <c r="O4618" t="s">
        <v>49</v>
      </c>
      <c r="P4618" t="s">
        <v>26</v>
      </c>
      <c r="Q4618" t="s">
        <v>27</v>
      </c>
      <c r="R4618">
        <v>54.45</v>
      </c>
      <c r="S4618">
        <v>1963.4</v>
      </c>
    </row>
    <row r="4619" spans="1:19">
      <c r="A4619" t="s">
        <v>10573</v>
      </c>
      <c r="B4619" s="2">
        <v>43718</v>
      </c>
      <c r="C4619" t="s">
        <v>22</v>
      </c>
      <c r="D4619">
        <v>42</v>
      </c>
      <c r="E4619" t="s">
        <v>39</v>
      </c>
      <c r="F4619">
        <v>0</v>
      </c>
      <c r="G4619">
        <v>4</v>
      </c>
      <c r="H4619" t="s">
        <v>3686</v>
      </c>
      <c r="I4619">
        <v>5466</v>
      </c>
      <c r="J4619">
        <v>0</v>
      </c>
      <c r="K4619">
        <v>71</v>
      </c>
      <c r="L4619" t="s">
        <v>316</v>
      </c>
      <c r="M4619" t="s">
        <v>23</v>
      </c>
      <c r="N4619" t="s">
        <v>23</v>
      </c>
      <c r="O4619" t="s">
        <v>25</v>
      </c>
      <c r="P4619" t="s">
        <v>202</v>
      </c>
      <c r="Q4619" t="s">
        <v>50</v>
      </c>
      <c r="R4619">
        <v>79.05</v>
      </c>
      <c r="S4619">
        <v>8487.64</v>
      </c>
    </row>
    <row r="4620" spans="1:19">
      <c r="A4620" t="s">
        <v>10575</v>
      </c>
      <c r="B4620" s="2">
        <v>43713</v>
      </c>
      <c r="C4620" t="s">
        <v>22</v>
      </c>
      <c r="D4620">
        <v>26</v>
      </c>
      <c r="E4620" t="s">
        <v>23</v>
      </c>
      <c r="F4620">
        <v>0</v>
      </c>
      <c r="G4620">
        <v>4</v>
      </c>
      <c r="H4620" t="s">
        <v>3686</v>
      </c>
      <c r="I4620">
        <v>4058</v>
      </c>
      <c r="J4620">
        <v>9</v>
      </c>
      <c r="K4620">
        <v>71</v>
      </c>
      <c r="L4620" t="s">
        <v>15568</v>
      </c>
      <c r="M4620" t="s">
        <v>23</v>
      </c>
      <c r="N4620" t="s">
        <v>39</v>
      </c>
      <c r="P4620" t="s">
        <v>164</v>
      </c>
      <c r="Q4620" t="s">
        <v>27</v>
      </c>
      <c r="R4620">
        <v>24.5</v>
      </c>
      <c r="S4620">
        <v>4100.9799999999996</v>
      </c>
    </row>
    <row r="4621" spans="1:19">
      <c r="A4621" t="s">
        <v>10577</v>
      </c>
      <c r="B4621" s="2">
        <v>45631</v>
      </c>
      <c r="C4621" t="s">
        <v>22</v>
      </c>
      <c r="D4621">
        <v>50</v>
      </c>
      <c r="E4621" t="s">
        <v>23</v>
      </c>
      <c r="F4621">
        <v>3</v>
      </c>
      <c r="G4621">
        <v>4</v>
      </c>
      <c r="H4621" t="s">
        <v>3686</v>
      </c>
      <c r="I4621">
        <v>4535</v>
      </c>
      <c r="J4621">
        <v>6</v>
      </c>
      <c r="K4621">
        <v>8</v>
      </c>
      <c r="L4621" t="s">
        <v>48</v>
      </c>
      <c r="M4621" t="s">
        <v>23</v>
      </c>
      <c r="N4621" t="s">
        <v>39</v>
      </c>
      <c r="P4621" t="s">
        <v>26</v>
      </c>
      <c r="Q4621" t="s">
        <v>50</v>
      </c>
      <c r="R4621">
        <v>19.649999999999999</v>
      </c>
      <c r="S4621">
        <v>379.11</v>
      </c>
    </row>
    <row r="4622" spans="1:19">
      <c r="A4622" t="s">
        <v>10579</v>
      </c>
      <c r="B4622" s="2">
        <v>44281</v>
      </c>
      <c r="C4622" t="s">
        <v>33</v>
      </c>
      <c r="D4622">
        <v>44</v>
      </c>
      <c r="E4622" t="s">
        <v>23</v>
      </c>
      <c r="F4622">
        <v>5</v>
      </c>
      <c r="G4622">
        <v>4</v>
      </c>
      <c r="H4622" t="s">
        <v>3686</v>
      </c>
      <c r="I4622">
        <v>4854</v>
      </c>
      <c r="J4622">
        <v>3</v>
      </c>
      <c r="K4622">
        <v>53</v>
      </c>
      <c r="L4622" t="s">
        <v>15568</v>
      </c>
      <c r="M4622" t="s">
        <v>23</v>
      </c>
      <c r="N4622" t="s">
        <v>23</v>
      </c>
      <c r="O4622" t="s">
        <v>49</v>
      </c>
      <c r="P4622" t="s">
        <v>202</v>
      </c>
      <c r="Q4622" t="s">
        <v>50</v>
      </c>
      <c r="R4622">
        <v>60.6</v>
      </c>
      <c r="S4622">
        <v>4992.47</v>
      </c>
    </row>
    <row r="4623" spans="1:19">
      <c r="A4623" t="s">
        <v>10581</v>
      </c>
      <c r="B4623" s="2">
        <v>45848</v>
      </c>
      <c r="C4623" t="s">
        <v>33</v>
      </c>
      <c r="D4623">
        <v>20</v>
      </c>
      <c r="E4623" t="s">
        <v>39</v>
      </c>
      <c r="F4623">
        <v>0</v>
      </c>
      <c r="G4623">
        <v>4</v>
      </c>
      <c r="H4623" t="s">
        <v>3751</v>
      </c>
      <c r="I4623">
        <v>5537</v>
      </c>
      <c r="J4623">
        <v>0</v>
      </c>
      <c r="K4623">
        <v>1</v>
      </c>
      <c r="L4623" t="s">
        <v>15568</v>
      </c>
      <c r="M4623" t="s">
        <v>23</v>
      </c>
      <c r="N4623" t="s">
        <v>39</v>
      </c>
      <c r="P4623" t="s">
        <v>26</v>
      </c>
      <c r="Q4623" t="s">
        <v>50</v>
      </c>
      <c r="R4623">
        <v>19.55</v>
      </c>
      <c r="S4623">
        <v>27.78</v>
      </c>
    </row>
    <row r="4624" spans="1:19">
      <c r="A4624" t="s">
        <v>10583</v>
      </c>
      <c r="B4624" s="2">
        <v>45352</v>
      </c>
      <c r="C4624" t="s">
        <v>22</v>
      </c>
      <c r="D4624">
        <v>58</v>
      </c>
      <c r="E4624" t="s">
        <v>39</v>
      </c>
      <c r="F4624">
        <v>0</v>
      </c>
      <c r="G4624">
        <v>4</v>
      </c>
      <c r="H4624" t="s">
        <v>3686</v>
      </c>
      <c r="I4624">
        <v>3190</v>
      </c>
      <c r="J4624">
        <v>0</v>
      </c>
      <c r="K4624">
        <v>17</v>
      </c>
      <c r="L4624" t="s">
        <v>15568</v>
      </c>
      <c r="M4624" t="s">
        <v>23</v>
      </c>
      <c r="N4624" t="s">
        <v>23</v>
      </c>
      <c r="O4624" t="s">
        <v>49</v>
      </c>
      <c r="P4624" t="s">
        <v>26</v>
      </c>
      <c r="Q4624" t="s">
        <v>50</v>
      </c>
      <c r="R4624">
        <v>55.5</v>
      </c>
      <c r="S4624">
        <v>1506.71</v>
      </c>
    </row>
    <row r="4625" spans="1:19">
      <c r="A4625" t="s">
        <v>10585</v>
      </c>
      <c r="B4625" s="2">
        <v>45629</v>
      </c>
      <c r="C4625" t="s">
        <v>33</v>
      </c>
      <c r="D4625">
        <v>29</v>
      </c>
      <c r="E4625" t="s">
        <v>39</v>
      </c>
      <c r="F4625">
        <v>0</v>
      </c>
      <c r="G4625">
        <v>4</v>
      </c>
      <c r="H4625" t="s">
        <v>3686</v>
      </c>
      <c r="I4625">
        <v>5066</v>
      </c>
      <c r="J4625">
        <v>0</v>
      </c>
      <c r="K4625">
        <v>8</v>
      </c>
      <c r="L4625" t="s">
        <v>15568</v>
      </c>
      <c r="M4625" t="s">
        <v>23</v>
      </c>
      <c r="N4625" t="s">
        <v>39</v>
      </c>
      <c r="P4625" t="s">
        <v>202</v>
      </c>
      <c r="Q4625" t="s">
        <v>27</v>
      </c>
      <c r="R4625">
        <v>20.2</v>
      </c>
      <c r="S4625">
        <v>183.11</v>
      </c>
    </row>
    <row r="4626" spans="1:19">
      <c r="A4626" t="s">
        <v>10587</v>
      </c>
      <c r="B4626" s="2">
        <v>44991</v>
      </c>
      <c r="C4626" t="s">
        <v>22</v>
      </c>
      <c r="D4626">
        <v>30</v>
      </c>
      <c r="E4626" t="s">
        <v>39</v>
      </c>
      <c r="F4626">
        <v>0</v>
      </c>
      <c r="G4626">
        <v>4</v>
      </c>
      <c r="H4626" t="s">
        <v>3686</v>
      </c>
      <c r="I4626">
        <v>5880</v>
      </c>
      <c r="J4626">
        <v>0</v>
      </c>
      <c r="K4626">
        <v>29</v>
      </c>
      <c r="L4626" t="s">
        <v>40</v>
      </c>
      <c r="M4626" t="s">
        <v>23</v>
      </c>
      <c r="N4626" t="s">
        <v>39</v>
      </c>
      <c r="P4626" t="s">
        <v>202</v>
      </c>
      <c r="Q4626" t="s">
        <v>50</v>
      </c>
      <c r="R4626">
        <v>19.100000000000001</v>
      </c>
      <c r="S4626">
        <v>1965.58</v>
      </c>
    </row>
    <row r="4627" spans="1:19">
      <c r="A4627" t="s">
        <v>10589</v>
      </c>
      <c r="B4627" s="2">
        <v>45859</v>
      </c>
      <c r="C4627" t="s">
        <v>22</v>
      </c>
      <c r="D4627">
        <v>64</v>
      </c>
      <c r="E4627" t="s">
        <v>39</v>
      </c>
      <c r="F4627">
        <v>0</v>
      </c>
      <c r="G4627">
        <v>4</v>
      </c>
      <c r="H4627" t="s">
        <v>3751</v>
      </c>
      <c r="I4627">
        <v>5650</v>
      </c>
      <c r="J4627">
        <v>0</v>
      </c>
      <c r="K4627">
        <v>1</v>
      </c>
      <c r="L4627" t="s">
        <v>48</v>
      </c>
      <c r="M4627" t="s">
        <v>23</v>
      </c>
      <c r="N4627" t="s">
        <v>39</v>
      </c>
      <c r="P4627" t="s">
        <v>26</v>
      </c>
      <c r="Q4627" t="s">
        <v>50</v>
      </c>
      <c r="R4627">
        <v>20</v>
      </c>
      <c r="S4627">
        <v>45.99</v>
      </c>
    </row>
    <row r="4628" spans="1:19">
      <c r="A4628" t="s">
        <v>10591</v>
      </c>
      <c r="B4628" s="2">
        <v>44318</v>
      </c>
      <c r="C4628" t="s">
        <v>33</v>
      </c>
      <c r="D4628">
        <v>26</v>
      </c>
      <c r="E4628" t="s">
        <v>23</v>
      </c>
      <c r="F4628">
        <v>2</v>
      </c>
      <c r="G4628">
        <v>4</v>
      </c>
      <c r="H4628" t="s">
        <v>3686</v>
      </c>
      <c r="I4628">
        <v>6404</v>
      </c>
      <c r="J4628">
        <v>7</v>
      </c>
      <c r="K4628">
        <v>51</v>
      </c>
      <c r="L4628" t="s">
        <v>142</v>
      </c>
      <c r="M4628" t="s">
        <v>39</v>
      </c>
      <c r="N4628" t="s">
        <v>23</v>
      </c>
      <c r="O4628" t="s">
        <v>56</v>
      </c>
      <c r="P4628" t="s">
        <v>164</v>
      </c>
      <c r="Q4628" t="s">
        <v>27</v>
      </c>
      <c r="R4628">
        <v>34.200000000000003</v>
      </c>
      <c r="S4628">
        <v>1772.61</v>
      </c>
    </row>
    <row r="4629" spans="1:19">
      <c r="A4629" t="s">
        <v>10593</v>
      </c>
      <c r="B4629" s="2">
        <v>43801</v>
      </c>
      <c r="C4629" t="s">
        <v>33</v>
      </c>
      <c r="D4629">
        <v>40</v>
      </c>
      <c r="E4629" t="s">
        <v>23</v>
      </c>
      <c r="F4629">
        <v>0</v>
      </c>
      <c r="G4629">
        <v>4</v>
      </c>
      <c r="H4629" t="s">
        <v>3686</v>
      </c>
      <c r="I4629">
        <v>4175</v>
      </c>
      <c r="J4629">
        <v>1</v>
      </c>
      <c r="K4629">
        <v>68</v>
      </c>
      <c r="L4629" t="s">
        <v>316</v>
      </c>
      <c r="M4629" t="s">
        <v>23</v>
      </c>
      <c r="N4629" t="s">
        <v>23</v>
      </c>
      <c r="O4629" t="s">
        <v>25</v>
      </c>
      <c r="P4629" t="s">
        <v>164</v>
      </c>
      <c r="Q4629" t="s">
        <v>50</v>
      </c>
      <c r="R4629">
        <v>118.6</v>
      </c>
      <c r="S4629">
        <v>8039.2</v>
      </c>
    </row>
    <row r="4630" spans="1:19">
      <c r="A4630" t="s">
        <v>10595</v>
      </c>
      <c r="B4630" s="2">
        <v>45591</v>
      </c>
      <c r="C4630" t="s">
        <v>22</v>
      </c>
      <c r="D4630">
        <v>55</v>
      </c>
      <c r="E4630" t="s">
        <v>39</v>
      </c>
      <c r="F4630">
        <v>0</v>
      </c>
      <c r="G4630">
        <v>4</v>
      </c>
      <c r="H4630" t="s">
        <v>3686</v>
      </c>
      <c r="I4630">
        <v>3903</v>
      </c>
      <c r="J4630">
        <v>0</v>
      </c>
      <c r="K4630">
        <v>10</v>
      </c>
      <c r="L4630" t="s">
        <v>97</v>
      </c>
      <c r="M4630" t="s">
        <v>23</v>
      </c>
      <c r="N4630" t="s">
        <v>23</v>
      </c>
      <c r="O4630" t="s">
        <v>49</v>
      </c>
      <c r="P4630" t="s">
        <v>26</v>
      </c>
      <c r="Q4630" t="s">
        <v>50</v>
      </c>
      <c r="R4630">
        <v>46</v>
      </c>
      <c r="S4630">
        <v>627.20000000000005</v>
      </c>
    </row>
    <row r="4631" spans="1:19">
      <c r="A4631" t="s">
        <v>10597</v>
      </c>
      <c r="B4631" s="2">
        <v>45631</v>
      </c>
      <c r="C4631" t="s">
        <v>33</v>
      </c>
      <c r="D4631">
        <v>23</v>
      </c>
      <c r="E4631" t="s">
        <v>23</v>
      </c>
      <c r="F4631">
        <v>3</v>
      </c>
      <c r="G4631">
        <v>4</v>
      </c>
      <c r="H4631" t="s">
        <v>3686</v>
      </c>
      <c r="I4631">
        <v>5681</v>
      </c>
      <c r="J4631">
        <v>1</v>
      </c>
      <c r="K4631">
        <v>8</v>
      </c>
      <c r="L4631" t="s">
        <v>48</v>
      </c>
      <c r="M4631" t="s">
        <v>23</v>
      </c>
      <c r="N4631" t="s">
        <v>23</v>
      </c>
      <c r="O4631" t="s">
        <v>49</v>
      </c>
      <c r="P4631" t="s">
        <v>26</v>
      </c>
      <c r="Q4631" t="s">
        <v>27</v>
      </c>
      <c r="R4631">
        <v>55.75</v>
      </c>
      <c r="S4631">
        <v>546.08000000000004</v>
      </c>
    </row>
    <row r="4632" spans="1:19">
      <c r="A4632" t="s">
        <v>10599</v>
      </c>
      <c r="B4632" s="2">
        <v>44912</v>
      </c>
      <c r="C4632" t="s">
        <v>22</v>
      </c>
      <c r="D4632">
        <v>27</v>
      </c>
      <c r="E4632" t="s">
        <v>39</v>
      </c>
      <c r="F4632">
        <v>0</v>
      </c>
      <c r="G4632">
        <v>4</v>
      </c>
      <c r="H4632" t="s">
        <v>3686</v>
      </c>
      <c r="I4632">
        <v>4636</v>
      </c>
      <c r="J4632">
        <v>0</v>
      </c>
      <c r="K4632">
        <v>32</v>
      </c>
      <c r="L4632" t="s">
        <v>40</v>
      </c>
      <c r="M4632" t="s">
        <v>23</v>
      </c>
      <c r="N4632" t="s">
        <v>39</v>
      </c>
      <c r="P4632" t="s">
        <v>202</v>
      </c>
      <c r="Q4632" t="s">
        <v>50</v>
      </c>
      <c r="R4632">
        <v>19.8</v>
      </c>
      <c r="S4632">
        <v>1936.34</v>
      </c>
    </row>
    <row r="4633" spans="1:19">
      <c r="A4633" t="s">
        <v>10601</v>
      </c>
      <c r="B4633" s="2">
        <v>45574</v>
      </c>
      <c r="C4633" t="s">
        <v>33</v>
      </c>
      <c r="D4633">
        <v>45</v>
      </c>
      <c r="E4633" t="s">
        <v>39</v>
      </c>
      <c r="F4633">
        <v>0</v>
      </c>
      <c r="G4633">
        <v>4</v>
      </c>
      <c r="H4633" t="s">
        <v>3686</v>
      </c>
      <c r="I4633">
        <v>4190</v>
      </c>
      <c r="J4633">
        <v>0</v>
      </c>
      <c r="K4633">
        <v>10</v>
      </c>
      <c r="L4633" t="s">
        <v>97</v>
      </c>
      <c r="M4633" t="s">
        <v>23</v>
      </c>
      <c r="N4633" t="s">
        <v>39</v>
      </c>
      <c r="P4633" t="s">
        <v>202</v>
      </c>
      <c r="Q4633" t="s">
        <v>50</v>
      </c>
      <c r="R4633">
        <v>19.3</v>
      </c>
      <c r="S4633">
        <v>639.4</v>
      </c>
    </row>
    <row r="4634" spans="1:19">
      <c r="A4634" t="s">
        <v>10603</v>
      </c>
      <c r="B4634" s="2">
        <v>45815</v>
      </c>
      <c r="C4634" t="s">
        <v>22</v>
      </c>
      <c r="D4634">
        <v>62</v>
      </c>
      <c r="E4634" t="s">
        <v>23</v>
      </c>
      <c r="F4634">
        <v>2</v>
      </c>
      <c r="G4634">
        <v>4</v>
      </c>
      <c r="H4634" t="s">
        <v>3751</v>
      </c>
      <c r="I4634">
        <v>5113</v>
      </c>
      <c r="J4634">
        <v>5</v>
      </c>
      <c r="K4634">
        <v>2</v>
      </c>
      <c r="L4634" t="s">
        <v>48</v>
      </c>
      <c r="M4634" t="s">
        <v>23</v>
      </c>
      <c r="N4634" t="s">
        <v>39</v>
      </c>
      <c r="P4634" t="s">
        <v>26</v>
      </c>
      <c r="Q4634" t="s">
        <v>50</v>
      </c>
      <c r="R4634">
        <v>20.3</v>
      </c>
      <c r="S4634">
        <v>54.79</v>
      </c>
    </row>
    <row r="4635" spans="1:19">
      <c r="A4635" t="s">
        <v>10605</v>
      </c>
      <c r="B4635" s="2">
        <v>44878</v>
      </c>
      <c r="C4635" t="s">
        <v>22</v>
      </c>
      <c r="D4635">
        <v>55</v>
      </c>
      <c r="E4635" t="s">
        <v>39</v>
      </c>
      <c r="F4635">
        <v>3</v>
      </c>
      <c r="G4635">
        <v>4</v>
      </c>
      <c r="H4635" t="s">
        <v>3686</v>
      </c>
      <c r="I4635">
        <v>3087</v>
      </c>
      <c r="J4635">
        <v>0</v>
      </c>
      <c r="K4635">
        <v>33</v>
      </c>
      <c r="L4635" t="s">
        <v>40</v>
      </c>
      <c r="M4635" t="s">
        <v>23</v>
      </c>
      <c r="N4635" t="s">
        <v>23</v>
      </c>
      <c r="O4635" t="s">
        <v>25</v>
      </c>
      <c r="P4635" t="s">
        <v>26</v>
      </c>
      <c r="Q4635" t="s">
        <v>27</v>
      </c>
      <c r="R4635">
        <v>95.3</v>
      </c>
      <c r="S4635">
        <v>3617.03</v>
      </c>
    </row>
    <row r="4636" spans="1:19">
      <c r="A4636" t="s">
        <v>10607</v>
      </c>
      <c r="B4636" s="2">
        <v>43965</v>
      </c>
      <c r="C4636" t="s">
        <v>22</v>
      </c>
      <c r="D4636">
        <v>25</v>
      </c>
      <c r="E4636" t="s">
        <v>39</v>
      </c>
      <c r="F4636">
        <v>0</v>
      </c>
      <c r="G4636">
        <v>4</v>
      </c>
      <c r="H4636" t="s">
        <v>3686</v>
      </c>
      <c r="I4636">
        <v>5816</v>
      </c>
      <c r="J4636">
        <v>0</v>
      </c>
      <c r="K4636">
        <v>63</v>
      </c>
      <c r="L4636" t="s">
        <v>142</v>
      </c>
      <c r="M4636" t="s">
        <v>23</v>
      </c>
      <c r="N4636" t="s">
        <v>23</v>
      </c>
      <c r="O4636" t="s">
        <v>49</v>
      </c>
      <c r="P4636" t="s">
        <v>164</v>
      </c>
      <c r="Q4636" t="s">
        <v>27</v>
      </c>
      <c r="R4636">
        <v>71.900000000000006</v>
      </c>
      <c r="S4636">
        <v>7162.37</v>
      </c>
    </row>
    <row r="4637" spans="1:19">
      <c r="A4637" t="s">
        <v>10609</v>
      </c>
      <c r="B4637" s="2">
        <v>43947</v>
      </c>
      <c r="C4637" t="s">
        <v>22</v>
      </c>
      <c r="D4637">
        <v>37</v>
      </c>
      <c r="E4637" t="s">
        <v>39</v>
      </c>
      <c r="F4637">
        <v>0</v>
      </c>
      <c r="G4637">
        <v>4</v>
      </c>
      <c r="H4637" t="s">
        <v>3686</v>
      </c>
      <c r="I4637">
        <v>5617</v>
      </c>
      <c r="J4637">
        <v>0</v>
      </c>
      <c r="K4637">
        <v>64</v>
      </c>
      <c r="L4637" t="s">
        <v>15568</v>
      </c>
      <c r="M4637" t="s">
        <v>23</v>
      </c>
      <c r="N4637" t="s">
        <v>23</v>
      </c>
      <c r="O4637" t="s">
        <v>25</v>
      </c>
      <c r="P4637" t="s">
        <v>164</v>
      </c>
      <c r="Q4637" t="s">
        <v>27</v>
      </c>
      <c r="R4637">
        <v>104.4</v>
      </c>
      <c r="S4637">
        <v>9625.1299999999992</v>
      </c>
    </row>
    <row r="4638" spans="1:19">
      <c r="A4638" t="s">
        <v>10611</v>
      </c>
      <c r="B4638" s="2">
        <v>43716</v>
      </c>
      <c r="C4638" t="s">
        <v>33</v>
      </c>
      <c r="D4638">
        <v>55</v>
      </c>
      <c r="E4638" t="s">
        <v>23</v>
      </c>
      <c r="F4638">
        <v>2</v>
      </c>
      <c r="G4638">
        <v>4</v>
      </c>
      <c r="H4638" t="s">
        <v>3686</v>
      </c>
      <c r="I4638">
        <v>4135</v>
      </c>
      <c r="J4638">
        <v>5</v>
      </c>
      <c r="K4638">
        <v>71</v>
      </c>
      <c r="L4638" t="s">
        <v>15568</v>
      </c>
      <c r="M4638" t="s">
        <v>23</v>
      </c>
      <c r="N4638" t="s">
        <v>23</v>
      </c>
      <c r="O4638" t="s">
        <v>56</v>
      </c>
      <c r="P4638" t="s">
        <v>164</v>
      </c>
      <c r="Q4638" t="s">
        <v>50</v>
      </c>
      <c r="R4638">
        <v>87.25</v>
      </c>
      <c r="S4638">
        <v>9742.3799999999992</v>
      </c>
    </row>
    <row r="4639" spans="1:19">
      <c r="A4639" t="s">
        <v>10613</v>
      </c>
      <c r="B4639" s="2">
        <v>43743</v>
      </c>
      <c r="C4639" t="s">
        <v>22</v>
      </c>
      <c r="D4639">
        <v>20</v>
      </c>
      <c r="E4639" t="s">
        <v>23</v>
      </c>
      <c r="F4639">
        <v>0</v>
      </c>
      <c r="G4639">
        <v>4</v>
      </c>
      <c r="H4639" t="s">
        <v>3686</v>
      </c>
      <c r="I4639">
        <v>5991</v>
      </c>
      <c r="J4639">
        <v>0</v>
      </c>
      <c r="K4639">
        <v>70</v>
      </c>
      <c r="L4639" t="s">
        <v>15568</v>
      </c>
      <c r="M4639" t="s">
        <v>23</v>
      </c>
      <c r="N4639" t="s">
        <v>23</v>
      </c>
      <c r="O4639" t="s">
        <v>49</v>
      </c>
      <c r="P4639" t="s">
        <v>202</v>
      </c>
      <c r="Q4639" t="s">
        <v>27</v>
      </c>
      <c r="R4639">
        <v>79.400000000000006</v>
      </c>
      <c r="S4639">
        <v>8571.1</v>
      </c>
    </row>
    <row r="4640" spans="1:19">
      <c r="A4640" t="s">
        <v>10615</v>
      </c>
      <c r="B4640" s="2">
        <v>43880</v>
      </c>
      <c r="C4640" t="s">
        <v>22</v>
      </c>
      <c r="D4640">
        <v>37</v>
      </c>
      <c r="E4640" t="s">
        <v>39</v>
      </c>
      <c r="F4640">
        <v>0</v>
      </c>
      <c r="G4640">
        <v>4</v>
      </c>
      <c r="H4640" t="s">
        <v>3686</v>
      </c>
      <c r="I4640">
        <v>5097</v>
      </c>
      <c r="J4640">
        <v>0</v>
      </c>
      <c r="K4640">
        <v>66</v>
      </c>
      <c r="L4640" t="s">
        <v>15568</v>
      </c>
      <c r="M4640" t="s">
        <v>23</v>
      </c>
      <c r="N4640" t="s">
        <v>23</v>
      </c>
      <c r="O4640" t="s">
        <v>25</v>
      </c>
      <c r="P4640" t="s">
        <v>164</v>
      </c>
      <c r="Q4640" t="s">
        <v>27</v>
      </c>
      <c r="R4640">
        <v>105.65</v>
      </c>
      <c r="S4640">
        <v>8887.86</v>
      </c>
    </row>
    <row r="4641" spans="1:19">
      <c r="A4641" t="s">
        <v>10617</v>
      </c>
      <c r="B4641" s="2">
        <v>44694</v>
      </c>
      <c r="C4641" t="s">
        <v>22</v>
      </c>
      <c r="D4641">
        <v>24</v>
      </c>
      <c r="E4641" t="s">
        <v>39</v>
      </c>
      <c r="F4641">
        <v>0</v>
      </c>
      <c r="G4641">
        <v>4</v>
      </c>
      <c r="H4641" t="s">
        <v>3686</v>
      </c>
      <c r="I4641">
        <v>5028</v>
      </c>
      <c r="J4641">
        <v>0</v>
      </c>
      <c r="K4641">
        <v>39</v>
      </c>
      <c r="L4641" t="s">
        <v>15568</v>
      </c>
      <c r="M4641" t="s">
        <v>23</v>
      </c>
      <c r="N4641" t="s">
        <v>23</v>
      </c>
      <c r="O4641" t="s">
        <v>25</v>
      </c>
      <c r="P4641" t="s">
        <v>164</v>
      </c>
      <c r="Q4641" t="s">
        <v>27</v>
      </c>
      <c r="R4641">
        <v>90.7</v>
      </c>
      <c r="S4641">
        <v>4195.59</v>
      </c>
    </row>
    <row r="4642" spans="1:19">
      <c r="A4642" t="s">
        <v>10619</v>
      </c>
      <c r="B4642" s="2">
        <v>45467</v>
      </c>
      <c r="C4642" t="s">
        <v>33</v>
      </c>
      <c r="D4642">
        <v>40</v>
      </c>
      <c r="E4642" t="s">
        <v>39</v>
      </c>
      <c r="F4642">
        <v>0</v>
      </c>
      <c r="G4642">
        <v>4</v>
      </c>
      <c r="H4642" t="s">
        <v>3686</v>
      </c>
      <c r="I4642">
        <v>3276</v>
      </c>
      <c r="J4642">
        <v>0</v>
      </c>
      <c r="K4642">
        <v>14</v>
      </c>
      <c r="L4642" t="s">
        <v>15568</v>
      </c>
      <c r="M4642" t="s">
        <v>23</v>
      </c>
      <c r="N4642" t="s">
        <v>23</v>
      </c>
      <c r="O4642" t="s">
        <v>25</v>
      </c>
      <c r="P4642" t="s">
        <v>164</v>
      </c>
      <c r="Q4642" t="s">
        <v>27</v>
      </c>
      <c r="R4642">
        <v>80.349999999999994</v>
      </c>
      <c r="S4642">
        <v>1128.1500000000001</v>
      </c>
    </row>
    <row r="4643" spans="1:19">
      <c r="A4643" t="s">
        <v>10621</v>
      </c>
      <c r="B4643" s="2">
        <v>44826</v>
      </c>
      <c r="C4643" t="s">
        <v>33</v>
      </c>
      <c r="D4643">
        <v>44</v>
      </c>
      <c r="E4643" t="s">
        <v>23</v>
      </c>
      <c r="F4643">
        <v>0</v>
      </c>
      <c r="G4643">
        <v>4</v>
      </c>
      <c r="H4643" t="s">
        <v>3686</v>
      </c>
      <c r="I4643">
        <v>5255</v>
      </c>
      <c r="J4643">
        <v>1</v>
      </c>
      <c r="K4643">
        <v>35</v>
      </c>
      <c r="L4643" t="s">
        <v>40</v>
      </c>
      <c r="M4643" t="s">
        <v>23</v>
      </c>
      <c r="N4643" t="s">
        <v>23</v>
      </c>
      <c r="O4643" t="s">
        <v>49</v>
      </c>
      <c r="P4643" t="s">
        <v>202</v>
      </c>
      <c r="Q4643" t="s">
        <v>27</v>
      </c>
      <c r="R4643">
        <v>62.15</v>
      </c>
      <c r="S4643">
        <v>3074</v>
      </c>
    </row>
    <row r="4644" spans="1:19">
      <c r="A4644" t="s">
        <v>10623</v>
      </c>
      <c r="B4644" s="2">
        <v>45301</v>
      </c>
      <c r="C4644" t="s">
        <v>22</v>
      </c>
      <c r="D4644">
        <v>76</v>
      </c>
      <c r="E4644" t="s">
        <v>39</v>
      </c>
      <c r="F4644">
        <v>0</v>
      </c>
      <c r="G4644">
        <v>4</v>
      </c>
      <c r="H4644" t="s">
        <v>3686</v>
      </c>
      <c r="I4644">
        <v>2051</v>
      </c>
      <c r="J4644">
        <v>0</v>
      </c>
      <c r="K4644">
        <v>19</v>
      </c>
      <c r="L4644" t="s">
        <v>15568</v>
      </c>
      <c r="M4644" t="s">
        <v>23</v>
      </c>
      <c r="N4644" t="s">
        <v>23</v>
      </c>
      <c r="O4644" t="s">
        <v>49</v>
      </c>
      <c r="P4644" t="s">
        <v>202</v>
      </c>
      <c r="Q4644" t="s">
        <v>27</v>
      </c>
      <c r="R4644">
        <v>65.349999999999994</v>
      </c>
      <c r="S4644">
        <v>2085.86</v>
      </c>
    </row>
    <row r="4645" spans="1:19">
      <c r="A4645" t="s">
        <v>10625</v>
      </c>
      <c r="B4645" s="2">
        <v>45840</v>
      </c>
      <c r="C4645" t="s">
        <v>22</v>
      </c>
      <c r="D4645">
        <v>73</v>
      </c>
      <c r="E4645" t="s">
        <v>39</v>
      </c>
      <c r="F4645">
        <v>0</v>
      </c>
      <c r="G4645">
        <v>4</v>
      </c>
      <c r="H4645" t="s">
        <v>3751</v>
      </c>
      <c r="I4645">
        <v>5913</v>
      </c>
      <c r="J4645">
        <v>0</v>
      </c>
      <c r="K4645">
        <v>1</v>
      </c>
      <c r="L4645" t="s">
        <v>15568</v>
      </c>
      <c r="M4645" t="s">
        <v>23</v>
      </c>
      <c r="N4645" t="s">
        <v>23</v>
      </c>
      <c r="O4645" t="s">
        <v>56</v>
      </c>
      <c r="P4645" t="s">
        <v>26</v>
      </c>
      <c r="Q4645" t="s">
        <v>27</v>
      </c>
      <c r="R4645">
        <v>43.85</v>
      </c>
      <c r="S4645">
        <v>69.75</v>
      </c>
    </row>
    <row r="4646" spans="1:19">
      <c r="A4646" t="s">
        <v>10627</v>
      </c>
      <c r="B4646" s="2">
        <v>45785</v>
      </c>
      <c r="C4646" t="s">
        <v>33</v>
      </c>
      <c r="D4646">
        <v>51</v>
      </c>
      <c r="E4646" t="s">
        <v>23</v>
      </c>
      <c r="F4646">
        <v>0</v>
      </c>
      <c r="G4646">
        <v>4</v>
      </c>
      <c r="H4646" t="s">
        <v>3751</v>
      </c>
      <c r="I4646">
        <v>4047</v>
      </c>
      <c r="J4646">
        <v>2</v>
      </c>
      <c r="K4646">
        <v>3</v>
      </c>
      <c r="L4646" t="s">
        <v>15568</v>
      </c>
      <c r="M4646" t="s">
        <v>23</v>
      </c>
      <c r="N4646" t="s">
        <v>23</v>
      </c>
      <c r="O4646" t="s">
        <v>49</v>
      </c>
      <c r="P4646" t="s">
        <v>26</v>
      </c>
      <c r="Q4646" t="s">
        <v>84</v>
      </c>
      <c r="R4646">
        <v>46.1</v>
      </c>
      <c r="S4646">
        <v>138.13</v>
      </c>
    </row>
    <row r="4647" spans="1:19">
      <c r="A4647" t="s">
        <v>10630</v>
      </c>
      <c r="B4647" s="2">
        <v>44386</v>
      </c>
      <c r="C4647" t="s">
        <v>22</v>
      </c>
      <c r="D4647">
        <v>61</v>
      </c>
      <c r="E4647" t="s">
        <v>23</v>
      </c>
      <c r="F4647">
        <v>2</v>
      </c>
      <c r="G4647">
        <v>4</v>
      </c>
      <c r="H4647" t="s">
        <v>3686</v>
      </c>
      <c r="I4647">
        <v>4810</v>
      </c>
      <c r="J4647">
        <v>8</v>
      </c>
      <c r="K4647">
        <v>49</v>
      </c>
      <c r="L4647" t="s">
        <v>142</v>
      </c>
      <c r="M4647" t="s">
        <v>39</v>
      </c>
      <c r="N4647" t="s">
        <v>23</v>
      </c>
      <c r="O4647" t="s">
        <v>49</v>
      </c>
      <c r="P4647" t="s">
        <v>26</v>
      </c>
      <c r="Q4647" t="s">
        <v>27</v>
      </c>
      <c r="R4647">
        <v>39.200000000000003</v>
      </c>
      <c r="S4647">
        <v>1838.15</v>
      </c>
    </row>
    <row r="4648" spans="1:19">
      <c r="A4648" t="s">
        <v>10632</v>
      </c>
      <c r="B4648" s="2">
        <v>44880</v>
      </c>
      <c r="C4648" t="s">
        <v>33</v>
      </c>
      <c r="D4648">
        <v>54</v>
      </c>
      <c r="E4648" t="s">
        <v>39</v>
      </c>
      <c r="F4648">
        <v>0</v>
      </c>
      <c r="G4648">
        <v>4</v>
      </c>
      <c r="H4648" t="s">
        <v>3686</v>
      </c>
      <c r="I4648">
        <v>3378</v>
      </c>
      <c r="J4648">
        <v>0</v>
      </c>
      <c r="K4648">
        <v>33</v>
      </c>
      <c r="L4648" t="s">
        <v>15568</v>
      </c>
      <c r="M4648" t="s">
        <v>23</v>
      </c>
      <c r="N4648" t="s">
        <v>39</v>
      </c>
      <c r="P4648" t="s">
        <v>164</v>
      </c>
      <c r="Q4648" t="s">
        <v>50</v>
      </c>
      <c r="R4648">
        <v>25.7</v>
      </c>
      <c r="S4648">
        <v>2030.6</v>
      </c>
    </row>
    <row r="4649" spans="1:19">
      <c r="A4649" t="s">
        <v>10634</v>
      </c>
      <c r="B4649" s="2">
        <v>45811</v>
      </c>
      <c r="C4649" t="s">
        <v>33</v>
      </c>
      <c r="D4649">
        <v>61</v>
      </c>
      <c r="E4649" t="s">
        <v>39</v>
      </c>
      <c r="F4649">
        <v>0</v>
      </c>
      <c r="G4649">
        <v>4</v>
      </c>
      <c r="H4649" t="s">
        <v>3751</v>
      </c>
      <c r="I4649">
        <v>2237</v>
      </c>
      <c r="J4649">
        <v>0</v>
      </c>
      <c r="K4649">
        <v>2</v>
      </c>
      <c r="L4649" t="s">
        <v>48</v>
      </c>
      <c r="M4649" t="s">
        <v>23</v>
      </c>
      <c r="N4649" t="s">
        <v>39</v>
      </c>
      <c r="P4649" t="s">
        <v>26</v>
      </c>
      <c r="Q4649" t="s">
        <v>84</v>
      </c>
      <c r="R4649">
        <v>20</v>
      </c>
      <c r="S4649">
        <v>127.44</v>
      </c>
    </row>
    <row r="4650" spans="1:19">
      <c r="A4650" t="s">
        <v>10636</v>
      </c>
      <c r="B4650" s="2">
        <v>43701</v>
      </c>
      <c r="C4650" t="s">
        <v>33</v>
      </c>
      <c r="D4650">
        <v>24</v>
      </c>
      <c r="E4650" t="s">
        <v>23</v>
      </c>
      <c r="F4650">
        <v>0</v>
      </c>
      <c r="G4650">
        <v>4</v>
      </c>
      <c r="H4650" t="s">
        <v>3686</v>
      </c>
      <c r="I4650">
        <v>4147</v>
      </c>
      <c r="J4650">
        <v>7</v>
      </c>
      <c r="K4650">
        <v>72</v>
      </c>
      <c r="L4650" t="s">
        <v>316</v>
      </c>
      <c r="M4650" t="s">
        <v>23</v>
      </c>
      <c r="N4650" t="s">
        <v>23</v>
      </c>
      <c r="O4650" t="s">
        <v>56</v>
      </c>
      <c r="P4650" t="s">
        <v>164</v>
      </c>
      <c r="Q4650" t="s">
        <v>50</v>
      </c>
      <c r="R4650">
        <v>85.1</v>
      </c>
      <c r="S4650">
        <v>7634.28</v>
      </c>
    </row>
    <row r="4651" spans="1:19">
      <c r="A4651" t="s">
        <v>10638</v>
      </c>
      <c r="B4651" s="2">
        <v>45070</v>
      </c>
      <c r="C4651" t="s">
        <v>22</v>
      </c>
      <c r="D4651">
        <v>60</v>
      </c>
      <c r="E4651" t="s">
        <v>39</v>
      </c>
      <c r="F4651">
        <v>0</v>
      </c>
      <c r="G4651">
        <v>4</v>
      </c>
      <c r="H4651" t="s">
        <v>3686</v>
      </c>
      <c r="I4651">
        <v>2445</v>
      </c>
      <c r="J4651">
        <v>0</v>
      </c>
      <c r="K4651">
        <v>27</v>
      </c>
      <c r="L4651" t="s">
        <v>15568</v>
      </c>
      <c r="M4651" t="s">
        <v>23</v>
      </c>
      <c r="N4651" t="s">
        <v>23</v>
      </c>
      <c r="O4651" t="s">
        <v>49</v>
      </c>
      <c r="P4651" t="s">
        <v>202</v>
      </c>
      <c r="Q4651" t="s">
        <v>27</v>
      </c>
      <c r="R4651">
        <v>81.7</v>
      </c>
      <c r="S4651">
        <v>3542.3</v>
      </c>
    </row>
    <row r="4652" spans="1:19">
      <c r="A4652" t="s">
        <v>10640</v>
      </c>
      <c r="B4652" s="2">
        <v>44350</v>
      </c>
      <c r="C4652" t="s">
        <v>33</v>
      </c>
      <c r="D4652">
        <v>40</v>
      </c>
      <c r="E4652" t="s">
        <v>39</v>
      </c>
      <c r="F4652">
        <v>0</v>
      </c>
      <c r="G4652">
        <v>4</v>
      </c>
      <c r="H4652" t="s">
        <v>3686</v>
      </c>
      <c r="I4652">
        <v>5592</v>
      </c>
      <c r="J4652">
        <v>0</v>
      </c>
      <c r="K4652">
        <v>50</v>
      </c>
      <c r="L4652" t="s">
        <v>142</v>
      </c>
      <c r="M4652" t="s">
        <v>23</v>
      </c>
      <c r="N4652" t="s">
        <v>23</v>
      </c>
      <c r="O4652" t="s">
        <v>49</v>
      </c>
      <c r="P4652" t="s">
        <v>164</v>
      </c>
      <c r="Q4652" t="s">
        <v>84</v>
      </c>
      <c r="R4652">
        <v>79.599999999999994</v>
      </c>
      <c r="S4652">
        <v>6446.7</v>
      </c>
    </row>
    <row r="4653" spans="1:19">
      <c r="A4653" t="s">
        <v>10642</v>
      </c>
      <c r="B4653" s="2">
        <v>44411</v>
      </c>
      <c r="C4653" t="s">
        <v>22</v>
      </c>
      <c r="D4653">
        <v>24</v>
      </c>
      <c r="E4653" t="s">
        <v>23</v>
      </c>
      <c r="F4653">
        <v>0</v>
      </c>
      <c r="G4653">
        <v>4</v>
      </c>
      <c r="H4653" t="s">
        <v>3686</v>
      </c>
      <c r="I4653">
        <v>3997</v>
      </c>
      <c r="J4653">
        <v>7</v>
      </c>
      <c r="K4653">
        <v>48</v>
      </c>
      <c r="L4653" t="s">
        <v>142</v>
      </c>
      <c r="M4653" t="s">
        <v>23</v>
      </c>
      <c r="N4653" t="s">
        <v>23</v>
      </c>
      <c r="O4653" t="s">
        <v>56</v>
      </c>
      <c r="P4653" t="s">
        <v>202</v>
      </c>
      <c r="Q4653" t="s">
        <v>50</v>
      </c>
      <c r="R4653">
        <v>70.55</v>
      </c>
      <c r="S4653">
        <v>5283.86</v>
      </c>
    </row>
    <row r="4654" spans="1:19">
      <c r="A4654" t="s">
        <v>10644</v>
      </c>
      <c r="B4654" s="2">
        <v>45829</v>
      </c>
      <c r="C4654" t="s">
        <v>33</v>
      </c>
      <c r="D4654">
        <v>58</v>
      </c>
      <c r="E4654" t="s">
        <v>39</v>
      </c>
      <c r="F4654">
        <v>0</v>
      </c>
      <c r="G4654">
        <v>4</v>
      </c>
      <c r="H4654" t="s">
        <v>3751</v>
      </c>
      <c r="I4654">
        <v>4196</v>
      </c>
      <c r="J4654">
        <v>0</v>
      </c>
      <c r="K4654">
        <v>2</v>
      </c>
      <c r="L4654" t="s">
        <v>15568</v>
      </c>
      <c r="M4654" t="s">
        <v>23</v>
      </c>
      <c r="N4654" t="s">
        <v>39</v>
      </c>
      <c r="P4654" t="s">
        <v>202</v>
      </c>
      <c r="Q4654" t="s">
        <v>50</v>
      </c>
      <c r="R4654">
        <v>20.45</v>
      </c>
      <c r="S4654">
        <v>126.8</v>
      </c>
    </row>
    <row r="4655" spans="1:19">
      <c r="A4655" t="s">
        <v>10646</v>
      </c>
      <c r="B4655" s="2">
        <v>45773</v>
      </c>
      <c r="C4655" t="s">
        <v>22</v>
      </c>
      <c r="D4655">
        <v>39</v>
      </c>
      <c r="E4655" t="s">
        <v>39</v>
      </c>
      <c r="F4655">
        <v>0</v>
      </c>
      <c r="G4655">
        <v>4</v>
      </c>
      <c r="H4655" t="s">
        <v>3686</v>
      </c>
      <c r="I4655">
        <v>5565</v>
      </c>
      <c r="J4655">
        <v>0</v>
      </c>
      <c r="K4655">
        <v>4</v>
      </c>
      <c r="L4655" t="s">
        <v>48</v>
      </c>
      <c r="M4655" t="s">
        <v>23</v>
      </c>
      <c r="N4655" t="s">
        <v>23</v>
      </c>
      <c r="O4655" t="s">
        <v>49</v>
      </c>
      <c r="P4655" t="s">
        <v>26</v>
      </c>
      <c r="Q4655" t="s">
        <v>50</v>
      </c>
      <c r="R4655">
        <v>44.8</v>
      </c>
      <c r="S4655">
        <v>351.28</v>
      </c>
    </row>
    <row r="4656" spans="1:19">
      <c r="A4656" t="s">
        <v>10648</v>
      </c>
      <c r="B4656" s="2">
        <v>43801</v>
      </c>
      <c r="C4656" t="s">
        <v>33</v>
      </c>
      <c r="D4656">
        <v>41</v>
      </c>
      <c r="E4656" t="s">
        <v>23</v>
      </c>
      <c r="F4656">
        <v>0</v>
      </c>
      <c r="G4656">
        <v>4</v>
      </c>
      <c r="H4656" t="s">
        <v>3686</v>
      </c>
      <c r="I4656">
        <v>5601</v>
      </c>
      <c r="J4656">
        <v>7</v>
      </c>
      <c r="K4656">
        <v>68</v>
      </c>
      <c r="L4656" t="s">
        <v>316</v>
      </c>
      <c r="M4656" t="s">
        <v>23</v>
      </c>
      <c r="N4656" t="s">
        <v>23</v>
      </c>
      <c r="O4656" t="s">
        <v>49</v>
      </c>
      <c r="P4656" t="s">
        <v>164</v>
      </c>
      <c r="Q4656" t="s">
        <v>27</v>
      </c>
      <c r="R4656">
        <v>79.599999999999994</v>
      </c>
      <c r="S4656">
        <v>8776.4</v>
      </c>
    </row>
    <row r="4657" spans="1:19">
      <c r="A4657" t="s">
        <v>10650</v>
      </c>
      <c r="B4657" s="2">
        <v>45255</v>
      </c>
      <c r="C4657" t="s">
        <v>22</v>
      </c>
      <c r="D4657">
        <v>23</v>
      </c>
      <c r="E4657" t="s">
        <v>39</v>
      </c>
      <c r="F4657">
        <v>2</v>
      </c>
      <c r="G4657">
        <v>4</v>
      </c>
      <c r="H4657" t="s">
        <v>3686</v>
      </c>
      <c r="I4657">
        <v>5731</v>
      </c>
      <c r="J4657">
        <v>0</v>
      </c>
      <c r="K4657">
        <v>21</v>
      </c>
      <c r="L4657" t="s">
        <v>97</v>
      </c>
      <c r="M4657" t="s">
        <v>23</v>
      </c>
      <c r="N4657" t="s">
        <v>23</v>
      </c>
      <c r="O4657" t="s">
        <v>49</v>
      </c>
      <c r="P4657" t="s">
        <v>26</v>
      </c>
      <c r="Q4657" t="s">
        <v>50</v>
      </c>
      <c r="R4657">
        <v>45.65</v>
      </c>
      <c r="S4657">
        <v>1396.02</v>
      </c>
    </row>
    <row r="4658" spans="1:19">
      <c r="A4658" t="s">
        <v>10652</v>
      </c>
      <c r="B4658" s="2">
        <v>45308</v>
      </c>
      <c r="C4658" t="s">
        <v>22</v>
      </c>
      <c r="D4658">
        <v>28</v>
      </c>
      <c r="E4658" t="s">
        <v>39</v>
      </c>
      <c r="F4658">
        <v>0</v>
      </c>
      <c r="G4658">
        <v>4</v>
      </c>
      <c r="H4658" t="s">
        <v>3686</v>
      </c>
      <c r="I4658">
        <v>3949</v>
      </c>
      <c r="J4658">
        <v>0</v>
      </c>
      <c r="K4658">
        <v>19</v>
      </c>
      <c r="L4658" t="s">
        <v>97</v>
      </c>
      <c r="M4658" t="s">
        <v>23</v>
      </c>
      <c r="N4658" t="s">
        <v>23</v>
      </c>
      <c r="O4658" t="s">
        <v>49</v>
      </c>
      <c r="P4658" t="s">
        <v>26</v>
      </c>
      <c r="Q4658" t="s">
        <v>27</v>
      </c>
      <c r="R4658">
        <v>59.55</v>
      </c>
      <c r="S4658">
        <v>1369.75</v>
      </c>
    </row>
    <row r="4659" spans="1:19">
      <c r="A4659" t="s">
        <v>10654</v>
      </c>
      <c r="B4659" s="2">
        <v>43820</v>
      </c>
      <c r="C4659" t="s">
        <v>22</v>
      </c>
      <c r="D4659">
        <v>38</v>
      </c>
      <c r="E4659" t="s">
        <v>23</v>
      </c>
      <c r="F4659">
        <v>0</v>
      </c>
      <c r="G4659">
        <v>4</v>
      </c>
      <c r="H4659" t="s">
        <v>3686</v>
      </c>
      <c r="I4659">
        <v>5757</v>
      </c>
      <c r="J4659">
        <v>1</v>
      </c>
      <c r="K4659">
        <v>68</v>
      </c>
      <c r="L4659" t="s">
        <v>15568</v>
      </c>
      <c r="M4659" t="s">
        <v>23</v>
      </c>
      <c r="N4659" t="s">
        <v>23</v>
      </c>
      <c r="O4659" t="s">
        <v>25</v>
      </c>
      <c r="P4659" t="s">
        <v>202</v>
      </c>
      <c r="Q4659" t="s">
        <v>27</v>
      </c>
      <c r="R4659">
        <v>100.3</v>
      </c>
      <c r="S4659">
        <v>10211.030000000001</v>
      </c>
    </row>
    <row r="4660" spans="1:19">
      <c r="A4660" t="s">
        <v>10656</v>
      </c>
      <c r="B4660" s="2">
        <v>45793</v>
      </c>
      <c r="C4660" t="s">
        <v>22</v>
      </c>
      <c r="D4660">
        <v>60</v>
      </c>
      <c r="E4660" t="s">
        <v>39</v>
      </c>
      <c r="F4660">
        <v>0</v>
      </c>
      <c r="G4660">
        <v>4</v>
      </c>
      <c r="H4660" t="s">
        <v>3751</v>
      </c>
      <c r="I4660">
        <v>5487</v>
      </c>
      <c r="J4660">
        <v>0</v>
      </c>
      <c r="K4660">
        <v>3</v>
      </c>
      <c r="L4660" t="s">
        <v>15568</v>
      </c>
      <c r="M4660" t="s">
        <v>23</v>
      </c>
      <c r="N4660" t="s">
        <v>23</v>
      </c>
      <c r="O4660" t="s">
        <v>25</v>
      </c>
      <c r="P4660" t="s">
        <v>26</v>
      </c>
      <c r="Q4660" t="s">
        <v>50</v>
      </c>
      <c r="R4660">
        <v>69.599999999999994</v>
      </c>
      <c r="S4660">
        <v>314.31</v>
      </c>
    </row>
    <row r="4661" spans="1:19">
      <c r="A4661" t="s">
        <v>10658</v>
      </c>
      <c r="B4661" s="2">
        <v>45666</v>
      </c>
      <c r="C4661" t="s">
        <v>22</v>
      </c>
      <c r="D4661">
        <v>40</v>
      </c>
      <c r="E4661" t="s">
        <v>39</v>
      </c>
      <c r="F4661">
        <v>0</v>
      </c>
      <c r="G4661">
        <v>4</v>
      </c>
      <c r="H4661" t="s">
        <v>3686</v>
      </c>
      <c r="I4661">
        <v>3463</v>
      </c>
      <c r="J4661">
        <v>0</v>
      </c>
      <c r="K4661">
        <v>7</v>
      </c>
      <c r="L4661" t="s">
        <v>15568</v>
      </c>
      <c r="M4661" t="s">
        <v>39</v>
      </c>
      <c r="N4661" t="s">
        <v>23</v>
      </c>
      <c r="O4661" t="s">
        <v>49</v>
      </c>
      <c r="P4661" t="s">
        <v>202</v>
      </c>
      <c r="Q4661" t="s">
        <v>50</v>
      </c>
      <c r="R4661">
        <v>35.299999999999997</v>
      </c>
      <c r="S4661">
        <v>264.8</v>
      </c>
    </row>
    <row r="4662" spans="1:19">
      <c r="A4662" t="s">
        <v>10660</v>
      </c>
      <c r="B4662" s="2">
        <v>44856</v>
      </c>
      <c r="C4662" t="s">
        <v>33</v>
      </c>
      <c r="D4662">
        <v>43</v>
      </c>
      <c r="E4662" t="s">
        <v>39</v>
      </c>
      <c r="F4662">
        <v>3</v>
      </c>
      <c r="G4662">
        <v>4</v>
      </c>
      <c r="H4662" t="s">
        <v>3686</v>
      </c>
      <c r="I4662">
        <v>5432</v>
      </c>
      <c r="J4662">
        <v>0</v>
      </c>
      <c r="K4662">
        <v>34</v>
      </c>
      <c r="L4662" t="s">
        <v>15568</v>
      </c>
      <c r="M4662" t="s">
        <v>23</v>
      </c>
      <c r="N4662" t="s">
        <v>23</v>
      </c>
      <c r="O4662" t="s">
        <v>25</v>
      </c>
      <c r="P4662" t="s">
        <v>26</v>
      </c>
      <c r="Q4662" t="s">
        <v>27</v>
      </c>
      <c r="R4662">
        <v>105.35</v>
      </c>
      <c r="S4662">
        <v>4918.5600000000004</v>
      </c>
    </row>
    <row r="4663" spans="1:19">
      <c r="A4663" t="s">
        <v>10662</v>
      </c>
      <c r="B4663" s="2">
        <v>44818</v>
      </c>
      <c r="C4663" t="s">
        <v>22</v>
      </c>
      <c r="D4663">
        <v>43</v>
      </c>
      <c r="E4663" t="s">
        <v>39</v>
      </c>
      <c r="F4663">
        <v>0</v>
      </c>
      <c r="G4663">
        <v>4</v>
      </c>
      <c r="H4663" t="s">
        <v>3686</v>
      </c>
      <c r="I4663">
        <v>4446</v>
      </c>
      <c r="J4663">
        <v>0</v>
      </c>
      <c r="K4663">
        <v>35</v>
      </c>
      <c r="L4663" t="s">
        <v>40</v>
      </c>
      <c r="M4663" t="s">
        <v>23</v>
      </c>
      <c r="N4663" t="s">
        <v>23</v>
      </c>
      <c r="O4663" t="s">
        <v>25</v>
      </c>
      <c r="P4663" t="s">
        <v>202</v>
      </c>
      <c r="Q4663" t="s">
        <v>27</v>
      </c>
      <c r="R4663">
        <v>89.2</v>
      </c>
      <c r="S4663">
        <v>4987.6499999999996</v>
      </c>
    </row>
    <row r="4664" spans="1:19">
      <c r="A4664" t="s">
        <v>10664</v>
      </c>
      <c r="B4664" s="2">
        <v>43984</v>
      </c>
      <c r="C4664" t="s">
        <v>33</v>
      </c>
      <c r="D4664">
        <v>47</v>
      </c>
      <c r="E4664" t="s">
        <v>23</v>
      </c>
      <c r="F4664">
        <v>0</v>
      </c>
      <c r="G4664">
        <v>4</v>
      </c>
      <c r="H4664" t="s">
        <v>3686</v>
      </c>
      <c r="I4664">
        <v>6307</v>
      </c>
      <c r="J4664">
        <v>1</v>
      </c>
      <c r="K4664">
        <v>62</v>
      </c>
      <c r="L4664" t="s">
        <v>142</v>
      </c>
      <c r="M4664" t="s">
        <v>23</v>
      </c>
      <c r="N4664" t="s">
        <v>23</v>
      </c>
      <c r="O4664" t="s">
        <v>56</v>
      </c>
      <c r="P4664" t="s">
        <v>164</v>
      </c>
      <c r="Q4664" t="s">
        <v>27</v>
      </c>
      <c r="R4664">
        <v>84.95</v>
      </c>
      <c r="S4664">
        <v>5437.27</v>
      </c>
    </row>
    <row r="4665" spans="1:19">
      <c r="A4665" t="s">
        <v>10666</v>
      </c>
      <c r="B4665" s="2">
        <v>45361</v>
      </c>
      <c r="C4665" t="s">
        <v>33</v>
      </c>
      <c r="D4665">
        <v>47</v>
      </c>
      <c r="E4665" t="s">
        <v>39</v>
      </c>
      <c r="F4665">
        <v>0</v>
      </c>
      <c r="G4665">
        <v>4</v>
      </c>
      <c r="H4665" t="s">
        <v>3686</v>
      </c>
      <c r="I4665">
        <v>4086</v>
      </c>
      <c r="J4665">
        <v>0</v>
      </c>
      <c r="K4665">
        <v>17</v>
      </c>
      <c r="L4665" t="s">
        <v>97</v>
      </c>
      <c r="M4665" t="s">
        <v>23</v>
      </c>
      <c r="N4665" t="s">
        <v>39</v>
      </c>
      <c r="P4665" t="s">
        <v>202</v>
      </c>
      <c r="Q4665" t="s">
        <v>84</v>
      </c>
      <c r="R4665">
        <v>20.65</v>
      </c>
      <c r="S4665">
        <v>741.15</v>
      </c>
    </row>
    <row r="4666" spans="1:19">
      <c r="A4666" t="s">
        <v>10668</v>
      </c>
      <c r="B4666" s="2">
        <v>44736</v>
      </c>
      <c r="C4666" t="s">
        <v>22</v>
      </c>
      <c r="D4666">
        <v>60</v>
      </c>
      <c r="E4666" t="s">
        <v>23</v>
      </c>
      <c r="F4666">
        <v>0</v>
      </c>
      <c r="G4666">
        <v>4</v>
      </c>
      <c r="H4666" t="s">
        <v>3686</v>
      </c>
      <c r="I4666">
        <v>5469</v>
      </c>
      <c r="J4666">
        <v>7</v>
      </c>
      <c r="K4666">
        <v>38</v>
      </c>
      <c r="L4666" t="s">
        <v>40</v>
      </c>
      <c r="M4666" t="s">
        <v>23</v>
      </c>
      <c r="N4666" t="s">
        <v>23</v>
      </c>
      <c r="O4666" t="s">
        <v>25</v>
      </c>
      <c r="P4666" t="s">
        <v>164</v>
      </c>
      <c r="Q4666" t="s">
        <v>27</v>
      </c>
      <c r="R4666">
        <v>102.6</v>
      </c>
      <c r="S4666">
        <v>4143.8900000000003</v>
      </c>
    </row>
    <row r="4667" spans="1:19">
      <c r="A4667" t="s">
        <v>10670</v>
      </c>
      <c r="B4667" s="2">
        <v>45544</v>
      </c>
      <c r="C4667" t="s">
        <v>22</v>
      </c>
      <c r="D4667">
        <v>46</v>
      </c>
      <c r="E4667" t="s">
        <v>39</v>
      </c>
      <c r="F4667">
        <v>1</v>
      </c>
      <c r="G4667">
        <v>4</v>
      </c>
      <c r="H4667" t="s">
        <v>3686</v>
      </c>
      <c r="I4667">
        <v>4143</v>
      </c>
      <c r="J4667">
        <v>0</v>
      </c>
      <c r="K4667">
        <v>11</v>
      </c>
      <c r="L4667" t="s">
        <v>15568</v>
      </c>
      <c r="M4667" t="s">
        <v>23</v>
      </c>
      <c r="N4667" t="s">
        <v>23</v>
      </c>
      <c r="O4667" t="s">
        <v>56</v>
      </c>
      <c r="P4667" t="s">
        <v>164</v>
      </c>
      <c r="Q4667" t="s">
        <v>27</v>
      </c>
      <c r="R4667">
        <v>54.55</v>
      </c>
      <c r="S4667">
        <v>731.71</v>
      </c>
    </row>
    <row r="4668" spans="1:19">
      <c r="A4668" t="s">
        <v>10672</v>
      </c>
      <c r="B4668" s="2">
        <v>44355</v>
      </c>
      <c r="C4668" t="s">
        <v>22</v>
      </c>
      <c r="D4668">
        <v>71</v>
      </c>
      <c r="E4668" t="s">
        <v>23</v>
      </c>
      <c r="F4668">
        <v>0</v>
      </c>
      <c r="G4668">
        <v>4</v>
      </c>
      <c r="H4668" t="s">
        <v>3686</v>
      </c>
      <c r="I4668">
        <v>5324</v>
      </c>
      <c r="J4668">
        <v>1</v>
      </c>
      <c r="K4668">
        <v>50</v>
      </c>
      <c r="L4668" t="s">
        <v>15568</v>
      </c>
      <c r="M4668" t="s">
        <v>23</v>
      </c>
      <c r="N4668" t="s">
        <v>23</v>
      </c>
      <c r="O4668" t="s">
        <v>25</v>
      </c>
      <c r="P4668" t="s">
        <v>164</v>
      </c>
      <c r="Q4668" t="s">
        <v>50</v>
      </c>
      <c r="R4668">
        <v>105.05</v>
      </c>
      <c r="S4668">
        <v>7208.3</v>
      </c>
    </row>
    <row r="4669" spans="1:19">
      <c r="A4669" t="s">
        <v>10674</v>
      </c>
      <c r="B4669" s="2">
        <v>45797</v>
      </c>
      <c r="C4669" t="s">
        <v>22</v>
      </c>
      <c r="D4669">
        <v>79</v>
      </c>
      <c r="E4669" t="s">
        <v>39</v>
      </c>
      <c r="F4669">
        <v>0</v>
      </c>
      <c r="G4669">
        <v>4</v>
      </c>
      <c r="H4669" t="s">
        <v>3751</v>
      </c>
      <c r="I4669">
        <v>4496</v>
      </c>
      <c r="J4669">
        <v>0</v>
      </c>
      <c r="K4669">
        <v>3</v>
      </c>
      <c r="L4669" t="s">
        <v>48</v>
      </c>
      <c r="M4669" t="s">
        <v>23</v>
      </c>
      <c r="N4669" t="s">
        <v>23</v>
      </c>
      <c r="O4669" t="s">
        <v>25</v>
      </c>
      <c r="P4669" t="s">
        <v>164</v>
      </c>
      <c r="Q4669" t="s">
        <v>27</v>
      </c>
      <c r="R4669">
        <v>94.85</v>
      </c>
      <c r="S4669">
        <v>449.09</v>
      </c>
    </row>
    <row r="4670" spans="1:19">
      <c r="A4670" t="s">
        <v>10676</v>
      </c>
      <c r="B4670" s="2">
        <v>45140</v>
      </c>
      <c r="C4670" t="s">
        <v>22</v>
      </c>
      <c r="D4670">
        <v>72</v>
      </c>
      <c r="E4670" t="s">
        <v>39</v>
      </c>
      <c r="F4670">
        <v>0</v>
      </c>
      <c r="G4670">
        <v>4</v>
      </c>
      <c r="H4670" t="s">
        <v>3686</v>
      </c>
      <c r="I4670">
        <v>4422</v>
      </c>
      <c r="J4670">
        <v>0</v>
      </c>
      <c r="K4670">
        <v>24</v>
      </c>
      <c r="L4670" t="s">
        <v>15568</v>
      </c>
      <c r="M4670" t="s">
        <v>23</v>
      </c>
      <c r="N4670" t="s">
        <v>23</v>
      </c>
      <c r="O4670" t="s">
        <v>25</v>
      </c>
      <c r="P4670" t="s">
        <v>164</v>
      </c>
      <c r="Q4670" t="s">
        <v>27</v>
      </c>
      <c r="R4670">
        <v>80.5</v>
      </c>
      <c r="S4670">
        <v>3195.57</v>
      </c>
    </row>
    <row r="4671" spans="1:19">
      <c r="A4671" t="s">
        <v>10678</v>
      </c>
      <c r="B4671" s="2">
        <v>44025</v>
      </c>
      <c r="C4671" t="s">
        <v>33</v>
      </c>
      <c r="D4671">
        <v>77</v>
      </c>
      <c r="E4671" t="s">
        <v>23</v>
      </c>
      <c r="F4671">
        <v>0</v>
      </c>
      <c r="G4671">
        <v>4</v>
      </c>
      <c r="H4671" t="s">
        <v>3686</v>
      </c>
      <c r="I4671">
        <v>5152</v>
      </c>
      <c r="J4671">
        <v>1</v>
      </c>
      <c r="K4671">
        <v>61</v>
      </c>
      <c r="L4671" t="s">
        <v>142</v>
      </c>
      <c r="M4671" t="s">
        <v>23</v>
      </c>
      <c r="N4671" t="s">
        <v>23</v>
      </c>
      <c r="O4671" t="s">
        <v>49</v>
      </c>
      <c r="P4671" t="s">
        <v>164</v>
      </c>
      <c r="Q4671" t="s">
        <v>84</v>
      </c>
      <c r="R4671">
        <v>88.1</v>
      </c>
      <c r="S4671">
        <v>8405.34</v>
      </c>
    </row>
    <row r="4672" spans="1:19">
      <c r="A4672" t="s">
        <v>10681</v>
      </c>
      <c r="B4672" s="2">
        <v>45634</v>
      </c>
      <c r="C4672" t="s">
        <v>33</v>
      </c>
      <c r="D4672">
        <v>65</v>
      </c>
      <c r="E4672" t="s">
        <v>39</v>
      </c>
      <c r="F4672">
        <v>0</v>
      </c>
      <c r="G4672">
        <v>4</v>
      </c>
      <c r="H4672" t="s">
        <v>3686</v>
      </c>
      <c r="I4672">
        <v>5272</v>
      </c>
      <c r="J4672">
        <v>0</v>
      </c>
      <c r="K4672">
        <v>8</v>
      </c>
      <c r="L4672" t="s">
        <v>48</v>
      </c>
      <c r="M4672" t="s">
        <v>23</v>
      </c>
      <c r="N4672" t="s">
        <v>39</v>
      </c>
      <c r="P4672" t="s">
        <v>202</v>
      </c>
      <c r="Q4672" t="s">
        <v>50</v>
      </c>
      <c r="R4672">
        <v>19.2</v>
      </c>
      <c r="S4672">
        <v>410.11</v>
      </c>
    </row>
    <row r="4673" spans="1:19">
      <c r="A4673" t="s">
        <v>10683</v>
      </c>
      <c r="B4673" s="2">
        <v>45671</v>
      </c>
      <c r="C4673" t="s">
        <v>22</v>
      </c>
      <c r="D4673">
        <v>76</v>
      </c>
      <c r="E4673" t="s">
        <v>39</v>
      </c>
      <c r="F4673">
        <v>0</v>
      </c>
      <c r="G4673">
        <v>4</v>
      </c>
      <c r="H4673" t="s">
        <v>3686</v>
      </c>
      <c r="I4673">
        <v>4010</v>
      </c>
      <c r="J4673">
        <v>0</v>
      </c>
      <c r="K4673">
        <v>7</v>
      </c>
      <c r="L4673" t="s">
        <v>48</v>
      </c>
      <c r="M4673" t="s">
        <v>23</v>
      </c>
      <c r="N4673" t="s">
        <v>23</v>
      </c>
      <c r="O4673" t="s">
        <v>56</v>
      </c>
      <c r="P4673" t="s">
        <v>26</v>
      </c>
      <c r="Q4673" t="s">
        <v>27</v>
      </c>
      <c r="R4673">
        <v>64.3</v>
      </c>
      <c r="S4673">
        <v>668.83</v>
      </c>
    </row>
    <row r="4674" spans="1:19">
      <c r="A4674" t="s">
        <v>10686</v>
      </c>
      <c r="B4674" s="2">
        <v>45383</v>
      </c>
      <c r="C4674" t="s">
        <v>22</v>
      </c>
      <c r="D4674">
        <v>62</v>
      </c>
      <c r="E4674" t="s">
        <v>39</v>
      </c>
      <c r="F4674">
        <v>0</v>
      </c>
      <c r="G4674">
        <v>4</v>
      </c>
      <c r="H4674" t="s">
        <v>3686</v>
      </c>
      <c r="I4674">
        <v>2136</v>
      </c>
      <c r="J4674">
        <v>0</v>
      </c>
      <c r="K4674">
        <v>16</v>
      </c>
      <c r="L4674" t="s">
        <v>15568</v>
      </c>
      <c r="M4674" t="s">
        <v>39</v>
      </c>
      <c r="N4674" t="s">
        <v>23</v>
      </c>
      <c r="O4674" t="s">
        <v>49</v>
      </c>
      <c r="P4674" t="s">
        <v>164</v>
      </c>
      <c r="Q4674" t="s">
        <v>50</v>
      </c>
      <c r="R4674">
        <v>54.85</v>
      </c>
      <c r="S4674">
        <v>916.15</v>
      </c>
    </row>
    <row r="4675" spans="1:19">
      <c r="A4675" t="s">
        <v>10688</v>
      </c>
      <c r="B4675" s="2">
        <v>45000</v>
      </c>
      <c r="C4675" t="s">
        <v>22</v>
      </c>
      <c r="D4675">
        <v>31</v>
      </c>
      <c r="E4675" t="s">
        <v>23</v>
      </c>
      <c r="F4675">
        <v>0</v>
      </c>
      <c r="G4675">
        <v>4</v>
      </c>
      <c r="H4675" t="s">
        <v>3686</v>
      </c>
      <c r="I4675">
        <v>4910</v>
      </c>
      <c r="J4675">
        <v>10</v>
      </c>
      <c r="K4675">
        <v>29</v>
      </c>
      <c r="L4675" t="s">
        <v>15568</v>
      </c>
      <c r="M4675" t="s">
        <v>23</v>
      </c>
      <c r="N4675" t="s">
        <v>23</v>
      </c>
      <c r="O4675" t="s">
        <v>25</v>
      </c>
      <c r="P4675" t="s">
        <v>26</v>
      </c>
      <c r="Q4675" t="s">
        <v>50</v>
      </c>
      <c r="R4675">
        <v>75.3</v>
      </c>
      <c r="S4675">
        <v>2360.5500000000002</v>
      </c>
    </row>
    <row r="4676" spans="1:19">
      <c r="A4676" t="s">
        <v>10690</v>
      </c>
      <c r="B4676" s="2">
        <v>45651</v>
      </c>
      <c r="C4676" t="s">
        <v>33</v>
      </c>
      <c r="D4676">
        <v>19</v>
      </c>
      <c r="E4676" t="s">
        <v>39</v>
      </c>
      <c r="F4676">
        <v>3</v>
      </c>
      <c r="G4676">
        <v>4</v>
      </c>
      <c r="H4676" t="s">
        <v>3686</v>
      </c>
      <c r="I4676">
        <v>5919</v>
      </c>
      <c r="J4676">
        <v>0</v>
      </c>
      <c r="K4676">
        <v>8</v>
      </c>
      <c r="L4676" t="s">
        <v>15568</v>
      </c>
      <c r="M4676" t="s">
        <v>23</v>
      </c>
      <c r="N4676" t="s">
        <v>39</v>
      </c>
      <c r="P4676" t="s">
        <v>26</v>
      </c>
      <c r="Q4676" t="s">
        <v>84</v>
      </c>
      <c r="R4676">
        <v>19.95</v>
      </c>
      <c r="S4676">
        <v>537.86</v>
      </c>
    </row>
    <row r="4677" spans="1:19">
      <c r="A4677" t="s">
        <v>10692</v>
      </c>
      <c r="B4677" s="2">
        <v>43953</v>
      </c>
      <c r="C4677" t="s">
        <v>22</v>
      </c>
      <c r="D4677">
        <v>45</v>
      </c>
      <c r="E4677" t="s">
        <v>23</v>
      </c>
      <c r="F4677">
        <v>2</v>
      </c>
      <c r="G4677">
        <v>4</v>
      </c>
      <c r="H4677" t="s">
        <v>3686</v>
      </c>
      <c r="I4677">
        <v>4392</v>
      </c>
      <c r="J4677">
        <v>5</v>
      </c>
      <c r="K4677">
        <v>63</v>
      </c>
      <c r="L4677" t="s">
        <v>15568</v>
      </c>
      <c r="M4677" t="s">
        <v>23</v>
      </c>
      <c r="N4677" t="s">
        <v>39</v>
      </c>
      <c r="P4677" t="s">
        <v>164</v>
      </c>
      <c r="Q4677" t="s">
        <v>50</v>
      </c>
      <c r="R4677">
        <v>24.65</v>
      </c>
      <c r="S4677">
        <v>3396.46</v>
      </c>
    </row>
    <row r="4678" spans="1:19">
      <c r="A4678" t="s">
        <v>10694</v>
      </c>
      <c r="B4678" s="2">
        <v>45469</v>
      </c>
      <c r="C4678" t="s">
        <v>22</v>
      </c>
      <c r="D4678">
        <v>26</v>
      </c>
      <c r="E4678" t="s">
        <v>39</v>
      </c>
      <c r="F4678">
        <v>0</v>
      </c>
      <c r="G4678">
        <v>4</v>
      </c>
      <c r="H4678" t="s">
        <v>3686</v>
      </c>
      <c r="I4678">
        <v>2847</v>
      </c>
      <c r="J4678">
        <v>0</v>
      </c>
      <c r="K4678">
        <v>14</v>
      </c>
      <c r="L4678" t="s">
        <v>97</v>
      </c>
      <c r="M4678" t="s">
        <v>23</v>
      </c>
      <c r="N4678" t="s">
        <v>39</v>
      </c>
      <c r="P4678" t="s">
        <v>26</v>
      </c>
      <c r="Q4678" t="s">
        <v>50</v>
      </c>
      <c r="R4678">
        <v>19.600000000000001</v>
      </c>
      <c r="S4678">
        <v>419.96</v>
      </c>
    </row>
    <row r="4679" spans="1:19">
      <c r="A4679" t="s">
        <v>10696</v>
      </c>
      <c r="B4679" s="2">
        <v>45693</v>
      </c>
      <c r="C4679" t="s">
        <v>33</v>
      </c>
      <c r="D4679">
        <v>26</v>
      </c>
      <c r="E4679" t="s">
        <v>23</v>
      </c>
      <c r="F4679">
        <v>0</v>
      </c>
      <c r="G4679">
        <v>4</v>
      </c>
      <c r="H4679" t="s">
        <v>3686</v>
      </c>
      <c r="I4679">
        <v>4227</v>
      </c>
      <c r="J4679">
        <v>9</v>
      </c>
      <c r="K4679">
        <v>6</v>
      </c>
      <c r="L4679" t="s">
        <v>48</v>
      </c>
      <c r="M4679" t="s">
        <v>23</v>
      </c>
      <c r="N4679" t="s">
        <v>23</v>
      </c>
      <c r="O4679" t="s">
        <v>49</v>
      </c>
      <c r="P4679" t="s">
        <v>26</v>
      </c>
      <c r="Q4679" t="s">
        <v>50</v>
      </c>
      <c r="R4679">
        <v>45.65</v>
      </c>
      <c r="S4679">
        <v>357.59</v>
      </c>
    </row>
    <row r="4680" spans="1:19">
      <c r="A4680" t="s">
        <v>10698</v>
      </c>
      <c r="B4680" s="2">
        <v>45641</v>
      </c>
      <c r="C4680" t="s">
        <v>22</v>
      </c>
      <c r="D4680">
        <v>23</v>
      </c>
      <c r="E4680" t="s">
        <v>39</v>
      </c>
      <c r="F4680">
        <v>0</v>
      </c>
      <c r="G4680">
        <v>4</v>
      </c>
      <c r="H4680" t="s">
        <v>3686</v>
      </c>
      <c r="I4680">
        <v>5514</v>
      </c>
      <c r="J4680">
        <v>0</v>
      </c>
      <c r="K4680">
        <v>8</v>
      </c>
      <c r="L4680" t="s">
        <v>48</v>
      </c>
      <c r="M4680" t="s">
        <v>23</v>
      </c>
      <c r="N4680" t="s">
        <v>23</v>
      </c>
      <c r="O4680" t="s">
        <v>25</v>
      </c>
      <c r="P4680" t="s">
        <v>26</v>
      </c>
      <c r="Q4680" t="s">
        <v>27</v>
      </c>
      <c r="R4680">
        <v>74.849999999999994</v>
      </c>
      <c r="S4680">
        <v>665.09</v>
      </c>
    </row>
    <row r="4681" spans="1:19">
      <c r="A4681" t="s">
        <v>10700</v>
      </c>
      <c r="B4681" s="2">
        <v>44881</v>
      </c>
      <c r="C4681" t="s">
        <v>22</v>
      </c>
      <c r="D4681">
        <v>64</v>
      </c>
      <c r="E4681" t="s">
        <v>23</v>
      </c>
      <c r="F4681">
        <v>0</v>
      </c>
      <c r="G4681">
        <v>4</v>
      </c>
      <c r="H4681" t="s">
        <v>3686</v>
      </c>
      <c r="I4681">
        <v>3348</v>
      </c>
      <c r="J4681">
        <v>5</v>
      </c>
      <c r="K4681">
        <v>33</v>
      </c>
      <c r="L4681" t="s">
        <v>15568</v>
      </c>
      <c r="M4681" t="s">
        <v>23</v>
      </c>
      <c r="N4681" t="s">
        <v>23</v>
      </c>
      <c r="O4681" t="s">
        <v>25</v>
      </c>
      <c r="P4681" t="s">
        <v>26</v>
      </c>
      <c r="Q4681" t="s">
        <v>27</v>
      </c>
      <c r="R4681">
        <v>93.35</v>
      </c>
      <c r="S4681">
        <v>4140.08</v>
      </c>
    </row>
    <row r="4682" spans="1:19">
      <c r="A4682" t="s">
        <v>10702</v>
      </c>
      <c r="B4682" s="2">
        <v>44883</v>
      </c>
      <c r="C4682" t="s">
        <v>22</v>
      </c>
      <c r="D4682">
        <v>27</v>
      </c>
      <c r="E4682" t="s">
        <v>39</v>
      </c>
      <c r="F4682">
        <v>0</v>
      </c>
      <c r="G4682">
        <v>4</v>
      </c>
      <c r="H4682" t="s">
        <v>3686</v>
      </c>
      <c r="I4682">
        <v>2855</v>
      </c>
      <c r="J4682">
        <v>0</v>
      </c>
      <c r="K4682">
        <v>33</v>
      </c>
      <c r="L4682" t="s">
        <v>15568</v>
      </c>
      <c r="M4682" t="s">
        <v>39</v>
      </c>
      <c r="N4682" t="s">
        <v>23</v>
      </c>
      <c r="O4682" t="s">
        <v>49</v>
      </c>
      <c r="P4682" t="s">
        <v>202</v>
      </c>
      <c r="Q4682" t="s">
        <v>27</v>
      </c>
      <c r="R4682">
        <v>39.1</v>
      </c>
      <c r="S4682">
        <v>1309</v>
      </c>
    </row>
    <row r="4683" spans="1:19">
      <c r="A4683" t="s">
        <v>10704</v>
      </c>
      <c r="B4683" s="2">
        <v>44378</v>
      </c>
      <c r="C4683" t="s">
        <v>33</v>
      </c>
      <c r="D4683">
        <v>64</v>
      </c>
      <c r="E4683" t="s">
        <v>23</v>
      </c>
      <c r="F4683">
        <v>0</v>
      </c>
      <c r="G4683">
        <v>4</v>
      </c>
      <c r="H4683" t="s">
        <v>3686</v>
      </c>
      <c r="I4683">
        <v>5224</v>
      </c>
      <c r="J4683">
        <v>6</v>
      </c>
      <c r="K4683">
        <v>49</v>
      </c>
      <c r="L4683" t="s">
        <v>15568</v>
      </c>
      <c r="M4683" t="s">
        <v>23</v>
      </c>
      <c r="N4683" t="s">
        <v>23</v>
      </c>
      <c r="O4683" t="s">
        <v>49</v>
      </c>
      <c r="P4683" t="s">
        <v>26</v>
      </c>
      <c r="Q4683" t="s">
        <v>50</v>
      </c>
      <c r="R4683">
        <v>52.15</v>
      </c>
      <c r="S4683">
        <v>4026.33</v>
      </c>
    </row>
    <row r="4684" spans="1:19">
      <c r="A4684" t="s">
        <v>10707</v>
      </c>
      <c r="B4684" s="2">
        <v>45767</v>
      </c>
      <c r="C4684" t="s">
        <v>22</v>
      </c>
      <c r="D4684">
        <v>35</v>
      </c>
      <c r="E4684" t="s">
        <v>23</v>
      </c>
      <c r="F4684">
        <v>3</v>
      </c>
      <c r="G4684">
        <v>4</v>
      </c>
      <c r="H4684" t="s">
        <v>3686</v>
      </c>
      <c r="I4684">
        <v>3824</v>
      </c>
      <c r="J4684">
        <v>3</v>
      </c>
      <c r="K4684">
        <v>4</v>
      </c>
      <c r="L4684" t="s">
        <v>15568</v>
      </c>
      <c r="M4684" t="s">
        <v>39</v>
      </c>
      <c r="N4684" t="s">
        <v>23</v>
      </c>
      <c r="O4684" t="s">
        <v>49</v>
      </c>
      <c r="P4684" t="s">
        <v>26</v>
      </c>
      <c r="Q4684" t="s">
        <v>50</v>
      </c>
      <c r="R4684">
        <v>38.549999999999997</v>
      </c>
      <c r="S4684">
        <v>156.1</v>
      </c>
    </row>
    <row r="4685" spans="1:19">
      <c r="A4685" t="s">
        <v>10710</v>
      </c>
      <c r="B4685" s="2">
        <v>45819</v>
      </c>
      <c r="C4685" t="s">
        <v>33</v>
      </c>
      <c r="D4685">
        <v>62</v>
      </c>
      <c r="E4685" t="s">
        <v>39</v>
      </c>
      <c r="F4685">
        <v>1</v>
      </c>
      <c r="G4685">
        <v>4</v>
      </c>
      <c r="H4685" t="s">
        <v>3751</v>
      </c>
      <c r="I4685">
        <v>5346</v>
      </c>
      <c r="J4685">
        <v>0</v>
      </c>
      <c r="K4685">
        <v>2</v>
      </c>
      <c r="L4685" t="s">
        <v>15568</v>
      </c>
      <c r="M4685" t="s">
        <v>23</v>
      </c>
      <c r="N4685" t="s">
        <v>23</v>
      </c>
      <c r="O4685" t="s">
        <v>25</v>
      </c>
      <c r="P4685" t="s">
        <v>26</v>
      </c>
      <c r="Q4685" t="s">
        <v>50</v>
      </c>
      <c r="R4685">
        <v>80.55</v>
      </c>
      <c r="S4685">
        <v>198.7</v>
      </c>
    </row>
    <row r="4686" spans="1:19">
      <c r="A4686" t="s">
        <v>10712</v>
      </c>
      <c r="B4686" s="2">
        <v>44644</v>
      </c>
      <c r="C4686" t="s">
        <v>22</v>
      </c>
      <c r="D4686">
        <v>19</v>
      </c>
      <c r="E4686" t="s">
        <v>39</v>
      </c>
      <c r="F4686">
        <v>0</v>
      </c>
      <c r="G4686">
        <v>4</v>
      </c>
      <c r="H4686" t="s">
        <v>3686</v>
      </c>
      <c r="I4686">
        <v>3461</v>
      </c>
      <c r="J4686">
        <v>0</v>
      </c>
      <c r="K4686">
        <v>41</v>
      </c>
      <c r="L4686" t="s">
        <v>15568</v>
      </c>
      <c r="M4686" t="s">
        <v>23</v>
      </c>
      <c r="N4686" t="s">
        <v>39</v>
      </c>
      <c r="P4686" t="s">
        <v>26</v>
      </c>
      <c r="Q4686" t="s">
        <v>27</v>
      </c>
      <c r="R4686">
        <v>25.25</v>
      </c>
      <c r="S4686">
        <v>2686.06</v>
      </c>
    </row>
    <row r="4687" spans="1:19">
      <c r="A4687" t="s">
        <v>10714</v>
      </c>
      <c r="B4687" s="2">
        <v>44175</v>
      </c>
      <c r="C4687" t="s">
        <v>33</v>
      </c>
      <c r="D4687">
        <v>56</v>
      </c>
      <c r="E4687" t="s">
        <v>39</v>
      </c>
      <c r="F4687">
        <v>0</v>
      </c>
      <c r="G4687">
        <v>4</v>
      </c>
      <c r="H4687" t="s">
        <v>3686</v>
      </c>
      <c r="I4687">
        <v>4835</v>
      </c>
      <c r="J4687">
        <v>0</v>
      </c>
      <c r="K4687">
        <v>56</v>
      </c>
      <c r="L4687" t="s">
        <v>142</v>
      </c>
      <c r="M4687" t="s">
        <v>23</v>
      </c>
      <c r="N4687" t="s">
        <v>23</v>
      </c>
      <c r="O4687" t="s">
        <v>49</v>
      </c>
      <c r="P4687" t="s">
        <v>202</v>
      </c>
      <c r="Q4687" t="s">
        <v>50</v>
      </c>
      <c r="R4687">
        <v>60.25</v>
      </c>
      <c r="S4687">
        <v>5010.91</v>
      </c>
    </row>
    <row r="4688" spans="1:19">
      <c r="A4688" t="s">
        <v>10716</v>
      </c>
      <c r="B4688" s="2">
        <v>45809</v>
      </c>
      <c r="C4688" t="s">
        <v>33</v>
      </c>
      <c r="D4688">
        <v>56</v>
      </c>
      <c r="E4688" t="s">
        <v>39</v>
      </c>
      <c r="F4688">
        <v>0</v>
      </c>
      <c r="G4688">
        <v>4</v>
      </c>
      <c r="H4688" t="s">
        <v>3751</v>
      </c>
      <c r="I4688">
        <v>4079</v>
      </c>
      <c r="J4688">
        <v>0</v>
      </c>
      <c r="K4688">
        <v>2</v>
      </c>
      <c r="L4688" t="s">
        <v>48</v>
      </c>
      <c r="M4688" t="s">
        <v>23</v>
      </c>
      <c r="N4688" t="s">
        <v>39</v>
      </c>
      <c r="P4688" t="s">
        <v>26</v>
      </c>
      <c r="Q4688" t="s">
        <v>50</v>
      </c>
      <c r="R4688">
        <v>19.95</v>
      </c>
      <c r="S4688">
        <v>107.29</v>
      </c>
    </row>
    <row r="4689" spans="1:19">
      <c r="A4689" t="s">
        <v>10718</v>
      </c>
      <c r="B4689" s="2">
        <v>43686</v>
      </c>
      <c r="C4689" t="s">
        <v>22</v>
      </c>
      <c r="D4689">
        <v>23</v>
      </c>
      <c r="E4689" t="s">
        <v>23</v>
      </c>
      <c r="F4689">
        <v>3</v>
      </c>
      <c r="G4689">
        <v>4</v>
      </c>
      <c r="H4689" t="s">
        <v>3686</v>
      </c>
      <c r="I4689">
        <v>6425</v>
      </c>
      <c r="J4689">
        <v>4</v>
      </c>
      <c r="K4689">
        <v>72</v>
      </c>
      <c r="L4689" t="s">
        <v>316</v>
      </c>
      <c r="M4689" t="s">
        <v>23</v>
      </c>
      <c r="N4689" t="s">
        <v>39</v>
      </c>
      <c r="P4689" t="s">
        <v>164</v>
      </c>
      <c r="Q4689" t="s">
        <v>50</v>
      </c>
      <c r="R4689">
        <v>25.55</v>
      </c>
      <c r="S4689">
        <v>4518.74</v>
      </c>
    </row>
    <row r="4690" spans="1:19">
      <c r="A4690" t="s">
        <v>10720</v>
      </c>
      <c r="B4690" s="2">
        <v>43995</v>
      </c>
      <c r="C4690" t="s">
        <v>22</v>
      </c>
      <c r="D4690">
        <v>32</v>
      </c>
      <c r="E4690" t="s">
        <v>23</v>
      </c>
      <c r="F4690">
        <v>0</v>
      </c>
      <c r="G4690">
        <v>4</v>
      </c>
      <c r="H4690" t="s">
        <v>3686</v>
      </c>
      <c r="I4690">
        <v>4697</v>
      </c>
      <c r="J4690">
        <v>8</v>
      </c>
      <c r="K4690">
        <v>62</v>
      </c>
      <c r="L4690" t="s">
        <v>15568</v>
      </c>
      <c r="M4690" t="s">
        <v>23</v>
      </c>
      <c r="N4690" t="s">
        <v>23</v>
      </c>
      <c r="O4690" t="s">
        <v>25</v>
      </c>
      <c r="P4690" t="s">
        <v>164</v>
      </c>
      <c r="Q4690" t="s">
        <v>27</v>
      </c>
      <c r="R4690">
        <v>107.6</v>
      </c>
      <c r="S4690">
        <v>9059.14</v>
      </c>
    </row>
    <row r="4691" spans="1:19">
      <c r="A4691" t="s">
        <v>10723</v>
      </c>
      <c r="B4691" s="2">
        <v>45852</v>
      </c>
      <c r="C4691" t="s">
        <v>33</v>
      </c>
      <c r="D4691">
        <v>33</v>
      </c>
      <c r="E4691" t="s">
        <v>39</v>
      </c>
      <c r="F4691">
        <v>0</v>
      </c>
      <c r="G4691">
        <v>4</v>
      </c>
      <c r="H4691" t="s">
        <v>3751</v>
      </c>
      <c r="I4691">
        <v>2183</v>
      </c>
      <c r="J4691">
        <v>0</v>
      </c>
      <c r="K4691">
        <v>1</v>
      </c>
      <c r="L4691" t="s">
        <v>48</v>
      </c>
      <c r="M4691" t="s">
        <v>23</v>
      </c>
      <c r="N4691" t="s">
        <v>39</v>
      </c>
      <c r="P4691" t="s">
        <v>26</v>
      </c>
      <c r="Q4691" t="s">
        <v>50</v>
      </c>
      <c r="R4691">
        <v>20.350000000000001</v>
      </c>
      <c r="S4691">
        <v>50.21</v>
      </c>
    </row>
    <row r="4692" spans="1:19">
      <c r="A4692" t="s">
        <v>10725</v>
      </c>
      <c r="B4692" s="2">
        <v>44807</v>
      </c>
      <c r="C4692" t="s">
        <v>22</v>
      </c>
      <c r="D4692">
        <v>53</v>
      </c>
      <c r="E4692" t="s">
        <v>39</v>
      </c>
      <c r="F4692">
        <v>0</v>
      </c>
      <c r="G4692">
        <v>4</v>
      </c>
      <c r="H4692" t="s">
        <v>3686</v>
      </c>
      <c r="I4692">
        <v>2782</v>
      </c>
      <c r="J4692">
        <v>0</v>
      </c>
      <c r="K4692">
        <v>35</v>
      </c>
      <c r="L4692" t="s">
        <v>40</v>
      </c>
      <c r="M4692" t="s">
        <v>39</v>
      </c>
      <c r="N4692" t="s">
        <v>23</v>
      </c>
      <c r="O4692" t="s">
        <v>49</v>
      </c>
      <c r="P4692" t="s">
        <v>26</v>
      </c>
      <c r="Q4692" t="s">
        <v>27</v>
      </c>
      <c r="R4692">
        <v>49.2</v>
      </c>
      <c r="S4692">
        <v>1701.65</v>
      </c>
    </row>
    <row r="4693" spans="1:19">
      <c r="A4693" t="s">
        <v>10727</v>
      </c>
      <c r="B4693" s="2">
        <v>45340</v>
      </c>
      <c r="C4693" t="s">
        <v>33</v>
      </c>
      <c r="D4693">
        <v>54</v>
      </c>
      <c r="E4693" t="s">
        <v>23</v>
      </c>
      <c r="F4693">
        <v>1</v>
      </c>
      <c r="G4693">
        <v>4</v>
      </c>
      <c r="H4693" t="s">
        <v>3686</v>
      </c>
      <c r="I4693">
        <v>2429</v>
      </c>
      <c r="J4693">
        <v>10</v>
      </c>
      <c r="K4693">
        <v>18</v>
      </c>
      <c r="L4693" t="s">
        <v>97</v>
      </c>
      <c r="M4693" t="s">
        <v>23</v>
      </c>
      <c r="N4693" t="s">
        <v>39</v>
      </c>
      <c r="P4693" t="s">
        <v>26</v>
      </c>
      <c r="Q4693" t="s">
        <v>50</v>
      </c>
      <c r="R4693">
        <v>20.25</v>
      </c>
      <c r="S4693">
        <v>1039.8699999999999</v>
      </c>
    </row>
    <row r="4694" spans="1:19">
      <c r="A4694" t="s">
        <v>10729</v>
      </c>
      <c r="B4694" s="2">
        <v>45113</v>
      </c>
      <c r="C4694" t="s">
        <v>22</v>
      </c>
      <c r="D4694">
        <v>30</v>
      </c>
      <c r="E4694" t="s">
        <v>23</v>
      </c>
      <c r="F4694">
        <v>1</v>
      </c>
      <c r="G4694">
        <v>4</v>
      </c>
      <c r="H4694" t="s">
        <v>3686</v>
      </c>
      <c r="I4694">
        <v>2499</v>
      </c>
      <c r="J4694">
        <v>2</v>
      </c>
      <c r="K4694">
        <v>25</v>
      </c>
      <c r="L4694" t="s">
        <v>15568</v>
      </c>
      <c r="M4694" t="s">
        <v>23</v>
      </c>
      <c r="N4694" t="s">
        <v>23</v>
      </c>
      <c r="O4694" t="s">
        <v>49</v>
      </c>
      <c r="P4694" t="s">
        <v>202</v>
      </c>
      <c r="Q4694" t="s">
        <v>50</v>
      </c>
      <c r="R4694">
        <v>55.1</v>
      </c>
      <c r="S4694">
        <v>2643.6</v>
      </c>
    </row>
    <row r="4695" spans="1:19">
      <c r="A4695" t="s">
        <v>10731</v>
      </c>
      <c r="B4695" s="2">
        <v>45829</v>
      </c>
      <c r="C4695" t="s">
        <v>33</v>
      </c>
      <c r="D4695">
        <v>47</v>
      </c>
      <c r="E4695" t="s">
        <v>39</v>
      </c>
      <c r="F4695">
        <v>0</v>
      </c>
      <c r="G4695">
        <v>4</v>
      </c>
      <c r="H4695" t="s">
        <v>3751</v>
      </c>
      <c r="I4695">
        <v>2822</v>
      </c>
      <c r="J4695">
        <v>0</v>
      </c>
      <c r="K4695">
        <v>2</v>
      </c>
      <c r="L4695" t="s">
        <v>48</v>
      </c>
      <c r="M4695" t="s">
        <v>23</v>
      </c>
      <c r="N4695" t="s">
        <v>39</v>
      </c>
      <c r="P4695" t="s">
        <v>26</v>
      </c>
      <c r="Q4695" t="s">
        <v>27</v>
      </c>
      <c r="R4695">
        <v>19.899999999999999</v>
      </c>
      <c r="S4695">
        <v>111.2</v>
      </c>
    </row>
    <row r="4696" spans="1:19">
      <c r="A4696" t="s">
        <v>10732</v>
      </c>
      <c r="B4696" s="2">
        <v>44333</v>
      </c>
      <c r="C4696" t="s">
        <v>22</v>
      </c>
      <c r="D4696">
        <v>29</v>
      </c>
      <c r="E4696" t="s">
        <v>23</v>
      </c>
      <c r="F4696">
        <v>1</v>
      </c>
      <c r="G4696">
        <v>4</v>
      </c>
      <c r="H4696" t="s">
        <v>3686</v>
      </c>
      <c r="I4696">
        <v>5974</v>
      </c>
      <c r="J4696">
        <v>1</v>
      </c>
      <c r="K4696">
        <v>51</v>
      </c>
      <c r="L4696" t="s">
        <v>142</v>
      </c>
      <c r="M4696" t="s">
        <v>23</v>
      </c>
      <c r="N4696" t="s">
        <v>39</v>
      </c>
      <c r="P4696" t="s">
        <v>164</v>
      </c>
      <c r="Q4696" t="s">
        <v>50</v>
      </c>
      <c r="R4696">
        <v>19.55</v>
      </c>
      <c r="S4696">
        <v>2563.71</v>
      </c>
    </row>
    <row r="4697" spans="1:19">
      <c r="A4697" t="s">
        <v>10734</v>
      </c>
      <c r="B4697" s="2">
        <v>45522</v>
      </c>
      <c r="C4697" t="s">
        <v>22</v>
      </c>
      <c r="D4697">
        <v>34</v>
      </c>
      <c r="E4697" t="s">
        <v>23</v>
      </c>
      <c r="F4697">
        <v>2</v>
      </c>
      <c r="G4697">
        <v>4</v>
      </c>
      <c r="H4697" t="s">
        <v>3686</v>
      </c>
      <c r="I4697">
        <v>5209</v>
      </c>
      <c r="J4697">
        <v>8</v>
      </c>
      <c r="K4697">
        <v>12</v>
      </c>
      <c r="L4697" t="s">
        <v>97</v>
      </c>
      <c r="M4697" t="s">
        <v>23</v>
      </c>
      <c r="N4697" t="s">
        <v>39</v>
      </c>
      <c r="P4697" t="s">
        <v>26</v>
      </c>
      <c r="Q4697" t="s">
        <v>27</v>
      </c>
      <c r="R4697">
        <v>21.15</v>
      </c>
      <c r="S4697">
        <v>712.85</v>
      </c>
    </row>
    <row r="4698" spans="1:19">
      <c r="A4698" t="s">
        <v>10736</v>
      </c>
      <c r="B4698" s="2">
        <v>44443</v>
      </c>
      <c r="C4698" t="s">
        <v>33</v>
      </c>
      <c r="D4698">
        <v>52</v>
      </c>
      <c r="E4698" t="s">
        <v>39</v>
      </c>
      <c r="F4698">
        <v>0</v>
      </c>
      <c r="G4698">
        <v>4</v>
      </c>
      <c r="H4698" t="s">
        <v>3686</v>
      </c>
      <c r="I4698">
        <v>5774</v>
      </c>
      <c r="J4698">
        <v>0</v>
      </c>
      <c r="K4698">
        <v>47</v>
      </c>
      <c r="L4698" t="s">
        <v>15568</v>
      </c>
      <c r="M4698" t="s">
        <v>23</v>
      </c>
      <c r="N4698" t="s">
        <v>23</v>
      </c>
      <c r="O4698" t="s">
        <v>56</v>
      </c>
      <c r="P4698" t="s">
        <v>202</v>
      </c>
      <c r="Q4698" t="s">
        <v>50</v>
      </c>
      <c r="R4698">
        <v>58.9</v>
      </c>
      <c r="S4698">
        <v>4051.5</v>
      </c>
    </row>
    <row r="4699" spans="1:19">
      <c r="A4699" t="s">
        <v>10738</v>
      </c>
      <c r="B4699" s="2">
        <v>45338</v>
      </c>
      <c r="C4699" t="s">
        <v>22</v>
      </c>
      <c r="D4699">
        <v>40</v>
      </c>
      <c r="E4699" t="s">
        <v>23</v>
      </c>
      <c r="F4699">
        <v>0</v>
      </c>
      <c r="G4699">
        <v>4</v>
      </c>
      <c r="H4699" t="s">
        <v>3686</v>
      </c>
      <c r="I4699">
        <v>4477</v>
      </c>
      <c r="J4699">
        <v>1</v>
      </c>
      <c r="K4699">
        <v>18</v>
      </c>
      <c r="L4699" t="s">
        <v>15568</v>
      </c>
      <c r="M4699" t="s">
        <v>23</v>
      </c>
      <c r="N4699" t="s">
        <v>23</v>
      </c>
      <c r="O4699" t="s">
        <v>25</v>
      </c>
      <c r="P4699" t="s">
        <v>26</v>
      </c>
      <c r="Q4699" t="s">
        <v>27</v>
      </c>
      <c r="R4699">
        <v>94.75</v>
      </c>
      <c r="S4699">
        <v>2306.96</v>
      </c>
    </row>
    <row r="4700" spans="1:19">
      <c r="A4700" t="s">
        <v>10740</v>
      </c>
      <c r="B4700" s="2">
        <v>44021</v>
      </c>
      <c r="C4700" t="s">
        <v>22</v>
      </c>
      <c r="D4700">
        <v>50</v>
      </c>
      <c r="E4700" t="s">
        <v>23</v>
      </c>
      <c r="F4700">
        <v>3</v>
      </c>
      <c r="G4700">
        <v>4</v>
      </c>
      <c r="H4700" t="s">
        <v>3686</v>
      </c>
      <c r="I4700">
        <v>4151</v>
      </c>
      <c r="J4700">
        <v>1</v>
      </c>
      <c r="K4700">
        <v>61</v>
      </c>
      <c r="L4700" t="s">
        <v>15568</v>
      </c>
      <c r="M4700" t="s">
        <v>23</v>
      </c>
      <c r="N4700" t="s">
        <v>23</v>
      </c>
      <c r="O4700" t="s">
        <v>49</v>
      </c>
      <c r="P4700" t="s">
        <v>164</v>
      </c>
      <c r="Q4700" t="s">
        <v>27</v>
      </c>
      <c r="R4700">
        <v>81</v>
      </c>
      <c r="S4700">
        <v>6986.71</v>
      </c>
    </row>
    <row r="4701" spans="1:19">
      <c r="A4701" t="s">
        <v>10742</v>
      </c>
      <c r="B4701" s="2">
        <v>45722</v>
      </c>
      <c r="C4701" t="s">
        <v>33</v>
      </c>
      <c r="D4701">
        <v>55</v>
      </c>
      <c r="E4701" t="s">
        <v>23</v>
      </c>
      <c r="F4701">
        <v>0</v>
      </c>
      <c r="G4701">
        <v>4</v>
      </c>
      <c r="H4701" t="s">
        <v>3686</v>
      </c>
      <c r="I4701">
        <v>5437</v>
      </c>
      <c r="J4701">
        <v>0</v>
      </c>
      <c r="K4701">
        <v>5</v>
      </c>
      <c r="L4701" t="s">
        <v>48</v>
      </c>
      <c r="M4701" t="s">
        <v>23</v>
      </c>
      <c r="N4701" t="s">
        <v>23</v>
      </c>
      <c r="O4701" t="s">
        <v>25</v>
      </c>
      <c r="P4701" t="s">
        <v>202</v>
      </c>
      <c r="Q4701" t="s">
        <v>27</v>
      </c>
      <c r="R4701">
        <v>69.349999999999994</v>
      </c>
      <c r="S4701">
        <v>389.4</v>
      </c>
    </row>
    <row r="4702" spans="1:19">
      <c r="A4702" t="s">
        <v>10744</v>
      </c>
      <c r="B4702" s="2">
        <v>44513</v>
      </c>
      <c r="C4702" t="s">
        <v>33</v>
      </c>
      <c r="D4702">
        <v>42</v>
      </c>
      <c r="E4702" t="s">
        <v>23</v>
      </c>
      <c r="F4702">
        <v>0</v>
      </c>
      <c r="G4702">
        <v>4</v>
      </c>
      <c r="H4702" t="s">
        <v>3686</v>
      </c>
      <c r="I4702">
        <v>2701</v>
      </c>
      <c r="J4702">
        <v>5</v>
      </c>
      <c r="K4702">
        <v>45</v>
      </c>
      <c r="L4702" t="s">
        <v>15568</v>
      </c>
      <c r="M4702" t="s">
        <v>23</v>
      </c>
      <c r="N4702" t="s">
        <v>23</v>
      </c>
      <c r="O4702" t="s">
        <v>25</v>
      </c>
      <c r="P4702" t="s">
        <v>202</v>
      </c>
      <c r="Q4702" t="s">
        <v>27</v>
      </c>
      <c r="R4702">
        <v>86.1</v>
      </c>
      <c r="S4702">
        <v>5687.51</v>
      </c>
    </row>
    <row r="4703" spans="1:19">
      <c r="A4703" t="s">
        <v>10746</v>
      </c>
      <c r="B4703" s="2">
        <v>45574</v>
      </c>
      <c r="C4703" t="s">
        <v>22</v>
      </c>
      <c r="D4703">
        <v>27</v>
      </c>
      <c r="E4703" t="s">
        <v>23</v>
      </c>
      <c r="F4703">
        <v>0</v>
      </c>
      <c r="G4703">
        <v>4</v>
      </c>
      <c r="H4703" t="s">
        <v>3686</v>
      </c>
      <c r="I4703">
        <v>4254</v>
      </c>
      <c r="J4703">
        <v>7</v>
      </c>
      <c r="K4703">
        <v>10</v>
      </c>
      <c r="L4703" t="s">
        <v>15568</v>
      </c>
      <c r="M4703" t="s">
        <v>23</v>
      </c>
      <c r="N4703" t="s">
        <v>23</v>
      </c>
      <c r="O4703" t="s">
        <v>25</v>
      </c>
      <c r="P4703" t="s">
        <v>164</v>
      </c>
      <c r="Q4703" t="s">
        <v>27</v>
      </c>
      <c r="R4703">
        <v>75.3</v>
      </c>
      <c r="S4703">
        <v>971.75</v>
      </c>
    </row>
    <row r="4704" spans="1:19">
      <c r="A4704" t="s">
        <v>10748</v>
      </c>
      <c r="B4704" s="2">
        <v>45663</v>
      </c>
      <c r="C4704" t="s">
        <v>22</v>
      </c>
      <c r="D4704">
        <v>67</v>
      </c>
      <c r="E4704" t="s">
        <v>23</v>
      </c>
      <c r="F4704">
        <v>0</v>
      </c>
      <c r="G4704">
        <v>4</v>
      </c>
      <c r="H4704" t="s">
        <v>3686</v>
      </c>
      <c r="I4704">
        <v>3533</v>
      </c>
      <c r="J4704">
        <v>2</v>
      </c>
      <c r="K4704">
        <v>7</v>
      </c>
      <c r="L4704" t="s">
        <v>15568</v>
      </c>
      <c r="M4704" t="s">
        <v>23</v>
      </c>
      <c r="N4704" t="s">
        <v>23</v>
      </c>
      <c r="O4704" t="s">
        <v>25</v>
      </c>
      <c r="P4704" t="s">
        <v>26</v>
      </c>
      <c r="Q4704" t="s">
        <v>27</v>
      </c>
      <c r="R4704">
        <v>75.400000000000006</v>
      </c>
      <c r="S4704">
        <v>682.64</v>
      </c>
    </row>
    <row r="4705" spans="1:19">
      <c r="A4705" t="s">
        <v>10750</v>
      </c>
      <c r="B4705" s="2">
        <v>43746</v>
      </c>
      <c r="C4705" t="s">
        <v>33</v>
      </c>
      <c r="D4705">
        <v>67</v>
      </c>
      <c r="E4705" t="s">
        <v>23</v>
      </c>
      <c r="F4705">
        <v>0</v>
      </c>
      <c r="G4705">
        <v>4</v>
      </c>
      <c r="H4705" t="s">
        <v>3686</v>
      </c>
      <c r="I4705">
        <v>5192</v>
      </c>
      <c r="J4705">
        <v>4</v>
      </c>
      <c r="K4705">
        <v>70</v>
      </c>
      <c r="L4705" t="s">
        <v>316</v>
      </c>
      <c r="M4705" t="s">
        <v>23</v>
      </c>
      <c r="N4705" t="s">
        <v>23</v>
      </c>
      <c r="O4705" t="s">
        <v>25</v>
      </c>
      <c r="P4705" t="s">
        <v>202</v>
      </c>
      <c r="Q4705" t="s">
        <v>50</v>
      </c>
      <c r="R4705">
        <v>108.15</v>
      </c>
      <c r="S4705">
        <v>8334.4500000000007</v>
      </c>
    </row>
    <row r="4706" spans="1:19">
      <c r="A4706" t="s">
        <v>10752</v>
      </c>
      <c r="B4706" s="2">
        <v>45212</v>
      </c>
      <c r="C4706" t="s">
        <v>33</v>
      </c>
      <c r="D4706">
        <v>80</v>
      </c>
      <c r="E4706" t="s">
        <v>39</v>
      </c>
      <c r="F4706">
        <v>0</v>
      </c>
      <c r="G4706">
        <v>4</v>
      </c>
      <c r="H4706" t="s">
        <v>3686</v>
      </c>
      <c r="I4706">
        <v>2031</v>
      </c>
      <c r="J4706">
        <v>0</v>
      </c>
      <c r="K4706">
        <v>22</v>
      </c>
      <c r="L4706" t="s">
        <v>97</v>
      </c>
      <c r="M4706" t="s">
        <v>23</v>
      </c>
      <c r="N4706" t="s">
        <v>23</v>
      </c>
      <c r="O4706" t="s">
        <v>25</v>
      </c>
      <c r="P4706" t="s">
        <v>202</v>
      </c>
      <c r="Q4706" t="s">
        <v>50</v>
      </c>
      <c r="R4706">
        <v>76</v>
      </c>
      <c r="S4706">
        <v>2217.44</v>
      </c>
    </row>
    <row r="4707" spans="1:19">
      <c r="A4707" t="s">
        <v>10754</v>
      </c>
      <c r="B4707" s="2">
        <v>43976</v>
      </c>
      <c r="C4707" t="s">
        <v>33</v>
      </c>
      <c r="D4707">
        <v>80</v>
      </c>
      <c r="E4707" t="s">
        <v>23</v>
      </c>
      <c r="F4707">
        <v>0</v>
      </c>
      <c r="G4707">
        <v>4</v>
      </c>
      <c r="H4707" t="s">
        <v>3686</v>
      </c>
      <c r="I4707">
        <v>4980</v>
      </c>
      <c r="J4707">
        <v>1</v>
      </c>
      <c r="K4707">
        <v>63</v>
      </c>
      <c r="L4707" t="s">
        <v>142</v>
      </c>
      <c r="M4707" t="s">
        <v>23</v>
      </c>
      <c r="N4707" t="s">
        <v>23</v>
      </c>
      <c r="O4707" t="s">
        <v>25</v>
      </c>
      <c r="P4707" t="s">
        <v>26</v>
      </c>
      <c r="Q4707" t="s">
        <v>27</v>
      </c>
      <c r="R4707">
        <v>81.55</v>
      </c>
      <c r="S4707">
        <v>6361.5</v>
      </c>
    </row>
    <row r="4708" spans="1:19">
      <c r="A4708" t="s">
        <v>10756</v>
      </c>
      <c r="B4708" s="2">
        <v>44471</v>
      </c>
      <c r="C4708" t="s">
        <v>33</v>
      </c>
      <c r="D4708">
        <v>27</v>
      </c>
      <c r="E4708" t="s">
        <v>23</v>
      </c>
      <c r="F4708">
        <v>0</v>
      </c>
      <c r="G4708">
        <v>4</v>
      </c>
      <c r="H4708" t="s">
        <v>3686</v>
      </c>
      <c r="I4708">
        <v>4699</v>
      </c>
      <c r="J4708">
        <v>1</v>
      </c>
      <c r="K4708">
        <v>46</v>
      </c>
      <c r="L4708" t="s">
        <v>15568</v>
      </c>
      <c r="M4708" t="s">
        <v>23</v>
      </c>
      <c r="N4708" t="s">
        <v>23</v>
      </c>
      <c r="O4708" t="s">
        <v>49</v>
      </c>
      <c r="P4708" t="s">
        <v>164</v>
      </c>
      <c r="Q4708" t="s">
        <v>50</v>
      </c>
      <c r="R4708">
        <v>64.2</v>
      </c>
      <c r="S4708">
        <v>4712.42</v>
      </c>
    </row>
    <row r="4709" spans="1:19">
      <c r="A4709" t="s">
        <v>10758</v>
      </c>
      <c r="B4709" s="2">
        <v>43678</v>
      </c>
      <c r="C4709" t="s">
        <v>33</v>
      </c>
      <c r="D4709">
        <v>64</v>
      </c>
      <c r="E4709" t="s">
        <v>23</v>
      </c>
      <c r="F4709">
        <v>2</v>
      </c>
      <c r="G4709">
        <v>4</v>
      </c>
      <c r="H4709" t="s">
        <v>3686</v>
      </c>
      <c r="I4709">
        <v>4603</v>
      </c>
      <c r="J4709">
        <v>6</v>
      </c>
      <c r="K4709">
        <v>72</v>
      </c>
      <c r="L4709" t="s">
        <v>15568</v>
      </c>
      <c r="M4709" t="s">
        <v>23</v>
      </c>
      <c r="N4709" t="s">
        <v>39</v>
      </c>
      <c r="P4709" t="s">
        <v>164</v>
      </c>
      <c r="Q4709" t="s">
        <v>50</v>
      </c>
      <c r="R4709">
        <v>20.100000000000001</v>
      </c>
      <c r="S4709">
        <v>2913.85</v>
      </c>
    </row>
    <row r="4710" spans="1:19">
      <c r="A4710" t="s">
        <v>10760</v>
      </c>
      <c r="B4710" s="2">
        <v>45021</v>
      </c>
      <c r="C4710" t="s">
        <v>33</v>
      </c>
      <c r="D4710">
        <v>54</v>
      </c>
      <c r="E4710" t="s">
        <v>23</v>
      </c>
      <c r="F4710">
        <v>0</v>
      </c>
      <c r="G4710">
        <v>4</v>
      </c>
      <c r="H4710" t="s">
        <v>3686</v>
      </c>
      <c r="I4710">
        <v>5145</v>
      </c>
      <c r="J4710">
        <v>3</v>
      </c>
      <c r="K4710">
        <v>28</v>
      </c>
      <c r="L4710" t="s">
        <v>15568</v>
      </c>
      <c r="M4710" t="s">
        <v>23</v>
      </c>
      <c r="N4710" t="s">
        <v>39</v>
      </c>
      <c r="P4710" t="s">
        <v>26</v>
      </c>
      <c r="Q4710" t="s">
        <v>50</v>
      </c>
      <c r="R4710">
        <v>20.5</v>
      </c>
      <c r="S4710">
        <v>1748.29</v>
      </c>
    </row>
    <row r="4711" spans="1:19">
      <c r="A4711" t="s">
        <v>10762</v>
      </c>
      <c r="B4711" s="2">
        <v>44068</v>
      </c>
      <c r="C4711" t="s">
        <v>33</v>
      </c>
      <c r="D4711">
        <v>61</v>
      </c>
      <c r="E4711" t="s">
        <v>39</v>
      </c>
      <c r="F4711">
        <v>0</v>
      </c>
      <c r="G4711">
        <v>4</v>
      </c>
      <c r="H4711" t="s">
        <v>3686</v>
      </c>
      <c r="I4711">
        <v>4616</v>
      </c>
      <c r="J4711">
        <v>0</v>
      </c>
      <c r="K4711">
        <v>60</v>
      </c>
      <c r="L4711" t="s">
        <v>15568</v>
      </c>
      <c r="M4711" t="s">
        <v>23</v>
      </c>
      <c r="N4711" t="s">
        <v>23</v>
      </c>
      <c r="O4711" t="s">
        <v>25</v>
      </c>
      <c r="P4711" t="s">
        <v>164</v>
      </c>
      <c r="Q4711" t="s">
        <v>27</v>
      </c>
      <c r="R4711">
        <v>99.65</v>
      </c>
      <c r="S4711">
        <v>6949.65</v>
      </c>
    </row>
    <row r="4712" spans="1:19">
      <c r="A4712" t="s">
        <v>10764</v>
      </c>
      <c r="B4712" s="2">
        <v>44364</v>
      </c>
      <c r="C4712" t="s">
        <v>22</v>
      </c>
      <c r="D4712">
        <v>25</v>
      </c>
      <c r="E4712" t="s">
        <v>23</v>
      </c>
      <c r="F4712">
        <v>0</v>
      </c>
      <c r="G4712">
        <v>4</v>
      </c>
      <c r="H4712" t="s">
        <v>3686</v>
      </c>
      <c r="I4712">
        <v>4322</v>
      </c>
      <c r="J4712">
        <v>4</v>
      </c>
      <c r="K4712">
        <v>50</v>
      </c>
      <c r="L4712" t="s">
        <v>142</v>
      </c>
      <c r="M4712" t="s">
        <v>23</v>
      </c>
      <c r="N4712" t="s">
        <v>23</v>
      </c>
      <c r="O4712" t="s">
        <v>49</v>
      </c>
      <c r="P4712" t="s">
        <v>202</v>
      </c>
      <c r="Q4712" t="s">
        <v>27</v>
      </c>
      <c r="R4712">
        <v>54.9</v>
      </c>
      <c r="S4712">
        <v>3130.6</v>
      </c>
    </row>
    <row r="4713" spans="1:19">
      <c r="A4713" t="s">
        <v>10766</v>
      </c>
      <c r="B4713" s="2">
        <v>43724</v>
      </c>
      <c r="C4713" t="s">
        <v>33</v>
      </c>
      <c r="D4713">
        <v>27</v>
      </c>
      <c r="E4713" t="s">
        <v>23</v>
      </c>
      <c r="F4713">
        <v>2</v>
      </c>
      <c r="G4713">
        <v>4</v>
      </c>
      <c r="H4713" t="s">
        <v>3686</v>
      </c>
      <c r="I4713">
        <v>4080</v>
      </c>
      <c r="J4713">
        <v>5</v>
      </c>
      <c r="K4713">
        <v>71</v>
      </c>
      <c r="L4713" t="s">
        <v>316</v>
      </c>
      <c r="M4713" t="s">
        <v>23</v>
      </c>
      <c r="N4713" t="s">
        <v>23</v>
      </c>
      <c r="O4713" t="s">
        <v>25</v>
      </c>
      <c r="P4713" t="s">
        <v>164</v>
      </c>
      <c r="Q4713" t="s">
        <v>27</v>
      </c>
      <c r="R4713">
        <v>100.5</v>
      </c>
      <c r="S4713">
        <v>9622.15</v>
      </c>
    </row>
    <row r="4714" spans="1:19">
      <c r="A4714" t="s">
        <v>10768</v>
      </c>
      <c r="B4714" s="2">
        <v>43684</v>
      </c>
      <c r="C4714" t="s">
        <v>33</v>
      </c>
      <c r="D4714">
        <v>38</v>
      </c>
      <c r="E4714" t="s">
        <v>23</v>
      </c>
      <c r="F4714">
        <v>1</v>
      </c>
      <c r="G4714">
        <v>4</v>
      </c>
      <c r="H4714" t="s">
        <v>3686</v>
      </c>
      <c r="I4714">
        <v>4754</v>
      </c>
      <c r="J4714">
        <v>9</v>
      </c>
      <c r="K4714">
        <v>72</v>
      </c>
      <c r="L4714" t="s">
        <v>15568</v>
      </c>
      <c r="M4714" t="s">
        <v>23</v>
      </c>
      <c r="N4714" t="s">
        <v>23</v>
      </c>
      <c r="O4714" t="s">
        <v>25</v>
      </c>
      <c r="P4714" t="s">
        <v>164</v>
      </c>
      <c r="Q4714" t="s">
        <v>27</v>
      </c>
      <c r="R4714">
        <v>110.45</v>
      </c>
      <c r="S4714">
        <v>11416.21</v>
      </c>
    </row>
    <row r="4715" spans="1:19">
      <c r="A4715" t="s">
        <v>10770</v>
      </c>
      <c r="B4715" s="2">
        <v>45312</v>
      </c>
      <c r="C4715" t="s">
        <v>22</v>
      </c>
      <c r="D4715">
        <v>46</v>
      </c>
      <c r="E4715" t="s">
        <v>39</v>
      </c>
      <c r="F4715">
        <v>0</v>
      </c>
      <c r="G4715">
        <v>4</v>
      </c>
      <c r="H4715" t="s">
        <v>3686</v>
      </c>
      <c r="I4715">
        <v>4431</v>
      </c>
      <c r="J4715">
        <v>0</v>
      </c>
      <c r="K4715">
        <v>19</v>
      </c>
      <c r="L4715" t="s">
        <v>15568</v>
      </c>
      <c r="M4715" t="s">
        <v>23</v>
      </c>
      <c r="N4715" t="s">
        <v>39</v>
      </c>
      <c r="P4715" t="s">
        <v>202</v>
      </c>
      <c r="Q4715" t="s">
        <v>50</v>
      </c>
      <c r="R4715">
        <v>19.7</v>
      </c>
      <c r="S4715">
        <v>890.76</v>
      </c>
    </row>
    <row r="4716" spans="1:19">
      <c r="A4716" t="s">
        <v>10772</v>
      </c>
      <c r="B4716" s="2">
        <v>45032</v>
      </c>
      <c r="C4716" t="s">
        <v>33</v>
      </c>
      <c r="D4716">
        <v>61</v>
      </c>
      <c r="E4716" t="s">
        <v>23</v>
      </c>
      <c r="F4716">
        <v>3</v>
      </c>
      <c r="G4716">
        <v>4</v>
      </c>
      <c r="H4716" t="s">
        <v>3686</v>
      </c>
      <c r="I4716">
        <v>3948</v>
      </c>
      <c r="J4716">
        <v>9</v>
      </c>
      <c r="K4716">
        <v>28</v>
      </c>
      <c r="L4716" t="s">
        <v>15568</v>
      </c>
      <c r="M4716" t="s">
        <v>23</v>
      </c>
      <c r="N4716" t="s">
        <v>39</v>
      </c>
      <c r="P4716" t="s">
        <v>26</v>
      </c>
      <c r="Q4716" t="s">
        <v>27</v>
      </c>
      <c r="R4716">
        <v>19.55</v>
      </c>
      <c r="S4716">
        <v>987.6</v>
      </c>
    </row>
    <row r="4717" spans="1:19">
      <c r="A4717" t="s">
        <v>10774</v>
      </c>
      <c r="B4717" s="2">
        <v>45650</v>
      </c>
      <c r="C4717" t="s">
        <v>33</v>
      </c>
      <c r="D4717">
        <v>62</v>
      </c>
      <c r="E4717" t="s">
        <v>23</v>
      </c>
      <c r="F4717">
        <v>2</v>
      </c>
      <c r="G4717">
        <v>4</v>
      </c>
      <c r="H4717" t="s">
        <v>3686</v>
      </c>
      <c r="I4717">
        <v>4651</v>
      </c>
      <c r="J4717">
        <v>0</v>
      </c>
      <c r="K4717">
        <v>8</v>
      </c>
      <c r="L4717" t="s">
        <v>48</v>
      </c>
      <c r="M4717" t="s">
        <v>23</v>
      </c>
      <c r="N4717" t="s">
        <v>23</v>
      </c>
      <c r="O4717" t="s">
        <v>49</v>
      </c>
      <c r="P4717" t="s">
        <v>26</v>
      </c>
      <c r="Q4717" t="s">
        <v>27</v>
      </c>
      <c r="R4717">
        <v>45.45</v>
      </c>
      <c r="S4717">
        <v>452.47</v>
      </c>
    </row>
    <row r="4718" spans="1:19">
      <c r="A4718" t="s">
        <v>10776</v>
      </c>
      <c r="B4718" s="2">
        <v>45031</v>
      </c>
      <c r="C4718" t="s">
        <v>33</v>
      </c>
      <c r="D4718">
        <v>62</v>
      </c>
      <c r="E4718" t="s">
        <v>23</v>
      </c>
      <c r="F4718">
        <v>1</v>
      </c>
      <c r="G4718">
        <v>4</v>
      </c>
      <c r="H4718" t="s">
        <v>3686</v>
      </c>
      <c r="I4718">
        <v>2987</v>
      </c>
      <c r="J4718">
        <v>9</v>
      </c>
      <c r="K4718">
        <v>28</v>
      </c>
      <c r="L4718" t="s">
        <v>40</v>
      </c>
      <c r="M4718" t="s">
        <v>23</v>
      </c>
      <c r="N4718" t="s">
        <v>39</v>
      </c>
      <c r="P4718" t="s">
        <v>202</v>
      </c>
      <c r="Q4718" t="s">
        <v>50</v>
      </c>
      <c r="R4718">
        <v>19.899999999999999</v>
      </c>
      <c r="S4718">
        <v>1156.48</v>
      </c>
    </row>
    <row r="4719" spans="1:19">
      <c r="A4719" t="s">
        <v>10778</v>
      </c>
      <c r="B4719" s="2">
        <v>45538</v>
      </c>
      <c r="C4719" t="s">
        <v>33</v>
      </c>
      <c r="D4719">
        <v>27</v>
      </c>
      <c r="E4719" t="s">
        <v>39</v>
      </c>
      <c r="F4719">
        <v>0</v>
      </c>
      <c r="G4719">
        <v>4</v>
      </c>
      <c r="H4719" t="s">
        <v>3686</v>
      </c>
      <c r="I4719">
        <v>4033</v>
      </c>
      <c r="J4719">
        <v>0</v>
      </c>
      <c r="K4719">
        <v>11</v>
      </c>
      <c r="L4719" t="s">
        <v>15568</v>
      </c>
      <c r="M4719" t="s">
        <v>23</v>
      </c>
      <c r="N4719" t="s">
        <v>23</v>
      </c>
      <c r="O4719" t="s">
        <v>25</v>
      </c>
      <c r="P4719" t="s">
        <v>26</v>
      </c>
      <c r="Q4719" t="s">
        <v>27</v>
      </c>
      <c r="R4719">
        <v>76.400000000000006</v>
      </c>
      <c r="S4719">
        <v>1240.42</v>
      </c>
    </row>
    <row r="4720" spans="1:19">
      <c r="A4720" t="s">
        <v>10780</v>
      </c>
      <c r="B4720" s="2">
        <v>44234</v>
      </c>
      <c r="C4720" t="s">
        <v>22</v>
      </c>
      <c r="D4720">
        <v>30</v>
      </c>
      <c r="E4720" t="s">
        <v>23</v>
      </c>
      <c r="F4720">
        <v>2</v>
      </c>
      <c r="G4720">
        <v>4</v>
      </c>
      <c r="H4720" t="s">
        <v>3686</v>
      </c>
      <c r="I4720">
        <v>4039</v>
      </c>
      <c r="J4720">
        <v>7</v>
      </c>
      <c r="K4720">
        <v>54</v>
      </c>
      <c r="L4720" t="s">
        <v>142</v>
      </c>
      <c r="M4720" t="s">
        <v>23</v>
      </c>
      <c r="N4720" t="s">
        <v>39</v>
      </c>
      <c r="P4720" t="s">
        <v>164</v>
      </c>
      <c r="Q4720" t="s">
        <v>27</v>
      </c>
      <c r="R4720">
        <v>24.05</v>
      </c>
      <c r="S4720">
        <v>3476.22</v>
      </c>
    </row>
    <row r="4721" spans="1:19">
      <c r="A4721" t="s">
        <v>10782</v>
      </c>
      <c r="B4721" s="2">
        <v>45360</v>
      </c>
      <c r="C4721" t="s">
        <v>33</v>
      </c>
      <c r="D4721">
        <v>64</v>
      </c>
      <c r="E4721" t="s">
        <v>39</v>
      </c>
      <c r="F4721">
        <v>2</v>
      </c>
      <c r="G4721">
        <v>4</v>
      </c>
      <c r="H4721" t="s">
        <v>3686</v>
      </c>
      <c r="I4721">
        <v>2347</v>
      </c>
      <c r="J4721">
        <v>0</v>
      </c>
      <c r="K4721">
        <v>17</v>
      </c>
      <c r="L4721" t="s">
        <v>15568</v>
      </c>
      <c r="M4721" t="s">
        <v>23</v>
      </c>
      <c r="N4721" t="s">
        <v>23</v>
      </c>
      <c r="O4721" t="s">
        <v>25</v>
      </c>
      <c r="P4721" t="s">
        <v>26</v>
      </c>
      <c r="Q4721" t="s">
        <v>50</v>
      </c>
      <c r="R4721">
        <v>92.7</v>
      </c>
      <c r="S4721">
        <v>2403.11</v>
      </c>
    </row>
    <row r="4722" spans="1:19">
      <c r="A4722" t="s">
        <v>10784</v>
      </c>
      <c r="B4722" s="2">
        <v>45608</v>
      </c>
      <c r="C4722" t="s">
        <v>33</v>
      </c>
      <c r="D4722">
        <v>46</v>
      </c>
      <c r="E4722" t="s">
        <v>39</v>
      </c>
      <c r="F4722">
        <v>0</v>
      </c>
      <c r="G4722">
        <v>4</v>
      </c>
      <c r="H4722" t="s">
        <v>3686</v>
      </c>
      <c r="I4722">
        <v>2392</v>
      </c>
      <c r="J4722">
        <v>0</v>
      </c>
      <c r="K4722">
        <v>9</v>
      </c>
      <c r="L4722" t="s">
        <v>48</v>
      </c>
      <c r="M4722" t="s">
        <v>23</v>
      </c>
      <c r="N4722" t="s">
        <v>39</v>
      </c>
      <c r="P4722" t="s">
        <v>26</v>
      </c>
      <c r="Q4722" t="s">
        <v>50</v>
      </c>
      <c r="R4722">
        <v>20.45</v>
      </c>
      <c r="S4722">
        <v>561.46</v>
      </c>
    </row>
    <row r="4723" spans="1:19">
      <c r="A4723" t="s">
        <v>10786</v>
      </c>
      <c r="B4723" s="2">
        <v>43688</v>
      </c>
      <c r="C4723" t="s">
        <v>22</v>
      </c>
      <c r="D4723">
        <v>19</v>
      </c>
      <c r="E4723" t="s">
        <v>23</v>
      </c>
      <c r="F4723">
        <v>2</v>
      </c>
      <c r="G4723">
        <v>4</v>
      </c>
      <c r="H4723" t="s">
        <v>3686</v>
      </c>
      <c r="I4723">
        <v>4275</v>
      </c>
      <c r="J4723">
        <v>3</v>
      </c>
      <c r="K4723">
        <v>72</v>
      </c>
      <c r="L4723" t="s">
        <v>316</v>
      </c>
      <c r="M4723" t="s">
        <v>23</v>
      </c>
      <c r="N4723" t="s">
        <v>39</v>
      </c>
      <c r="P4723" t="s">
        <v>164</v>
      </c>
      <c r="Q4723" t="s">
        <v>27</v>
      </c>
      <c r="R4723">
        <v>25</v>
      </c>
      <c r="S4723">
        <v>3109.78</v>
      </c>
    </row>
    <row r="4724" spans="1:19">
      <c r="A4724" t="s">
        <v>10788</v>
      </c>
      <c r="B4724" s="2">
        <v>44017</v>
      </c>
      <c r="C4724" t="s">
        <v>22</v>
      </c>
      <c r="D4724">
        <v>37</v>
      </c>
      <c r="E4724" t="s">
        <v>23</v>
      </c>
      <c r="F4724">
        <v>0</v>
      </c>
      <c r="G4724">
        <v>4</v>
      </c>
      <c r="H4724" t="s">
        <v>3686</v>
      </c>
      <c r="I4724">
        <v>6015</v>
      </c>
      <c r="J4724">
        <v>2</v>
      </c>
      <c r="K4724">
        <v>61</v>
      </c>
      <c r="L4724" t="s">
        <v>142</v>
      </c>
      <c r="M4724" t="s">
        <v>23</v>
      </c>
      <c r="N4724" t="s">
        <v>39</v>
      </c>
      <c r="P4724" t="s">
        <v>164</v>
      </c>
      <c r="Q4724" t="s">
        <v>27</v>
      </c>
      <c r="R4724">
        <v>25.45</v>
      </c>
      <c r="S4724">
        <v>2241.9299999999998</v>
      </c>
    </row>
    <row r="4725" spans="1:19">
      <c r="A4725" t="s">
        <v>10790</v>
      </c>
      <c r="B4725" s="2">
        <v>44664</v>
      </c>
      <c r="C4725" t="s">
        <v>33</v>
      </c>
      <c r="D4725">
        <v>32</v>
      </c>
      <c r="E4725" t="s">
        <v>23</v>
      </c>
      <c r="F4725">
        <v>0</v>
      </c>
      <c r="G4725">
        <v>4</v>
      </c>
      <c r="H4725" t="s">
        <v>3686</v>
      </c>
      <c r="I4725">
        <v>4078</v>
      </c>
      <c r="J4725">
        <v>5</v>
      </c>
      <c r="K4725">
        <v>40</v>
      </c>
      <c r="L4725" t="s">
        <v>142</v>
      </c>
      <c r="M4725" t="s">
        <v>23</v>
      </c>
      <c r="N4725" t="s">
        <v>23</v>
      </c>
      <c r="O4725" t="s">
        <v>25</v>
      </c>
      <c r="P4725" t="s">
        <v>202</v>
      </c>
      <c r="Q4725" t="s">
        <v>27</v>
      </c>
      <c r="R4725">
        <v>105.75</v>
      </c>
      <c r="S4725">
        <v>5116.55</v>
      </c>
    </row>
    <row r="4726" spans="1:19">
      <c r="A4726" t="s">
        <v>10792</v>
      </c>
      <c r="B4726" s="2">
        <v>44151</v>
      </c>
      <c r="C4726" t="s">
        <v>33</v>
      </c>
      <c r="D4726">
        <v>22</v>
      </c>
      <c r="E4726" t="s">
        <v>39</v>
      </c>
      <c r="F4726">
        <v>0</v>
      </c>
      <c r="G4726">
        <v>4</v>
      </c>
      <c r="H4726" t="s">
        <v>3686</v>
      </c>
      <c r="I4726">
        <v>5281</v>
      </c>
      <c r="J4726">
        <v>0</v>
      </c>
      <c r="K4726">
        <v>57</v>
      </c>
      <c r="L4726" t="s">
        <v>15568</v>
      </c>
      <c r="M4726" t="s">
        <v>39</v>
      </c>
      <c r="N4726" t="s">
        <v>23</v>
      </c>
      <c r="O4726" t="s">
        <v>49</v>
      </c>
      <c r="P4726" t="s">
        <v>202</v>
      </c>
      <c r="Q4726" t="s">
        <v>50</v>
      </c>
      <c r="R4726">
        <v>41.1</v>
      </c>
      <c r="S4726">
        <v>2258.25</v>
      </c>
    </row>
    <row r="4727" spans="1:19">
      <c r="A4727" t="s">
        <v>10794</v>
      </c>
      <c r="B4727" s="2">
        <v>45086</v>
      </c>
      <c r="C4727" t="s">
        <v>22</v>
      </c>
      <c r="D4727">
        <v>48</v>
      </c>
      <c r="E4727" t="s">
        <v>39</v>
      </c>
      <c r="F4727">
        <v>0</v>
      </c>
      <c r="G4727">
        <v>4</v>
      </c>
      <c r="H4727" t="s">
        <v>3686</v>
      </c>
      <c r="I4727">
        <v>2074</v>
      </c>
      <c r="J4727">
        <v>0</v>
      </c>
      <c r="K4727">
        <v>26</v>
      </c>
      <c r="L4727" t="s">
        <v>40</v>
      </c>
      <c r="M4727" t="s">
        <v>23</v>
      </c>
      <c r="N4727" t="s">
        <v>23</v>
      </c>
      <c r="O4727" t="s">
        <v>49</v>
      </c>
      <c r="P4727" t="s">
        <v>202</v>
      </c>
      <c r="Q4727" t="s">
        <v>50</v>
      </c>
      <c r="R4727">
        <v>59.45</v>
      </c>
      <c r="S4727">
        <v>1591.76</v>
      </c>
    </row>
    <row r="4728" spans="1:19">
      <c r="A4728" t="s">
        <v>10796</v>
      </c>
      <c r="B4728" s="2">
        <v>45788</v>
      </c>
      <c r="C4728" t="s">
        <v>33</v>
      </c>
      <c r="D4728">
        <v>24</v>
      </c>
      <c r="E4728" t="s">
        <v>39</v>
      </c>
      <c r="F4728">
        <v>0</v>
      </c>
      <c r="G4728">
        <v>4</v>
      </c>
      <c r="H4728" t="s">
        <v>3751</v>
      </c>
      <c r="I4728">
        <v>3501</v>
      </c>
      <c r="J4728">
        <v>0</v>
      </c>
      <c r="K4728">
        <v>3</v>
      </c>
      <c r="L4728" t="s">
        <v>15568</v>
      </c>
      <c r="M4728" t="s">
        <v>23</v>
      </c>
      <c r="N4728" t="s">
        <v>23</v>
      </c>
      <c r="O4728" t="s">
        <v>49</v>
      </c>
      <c r="P4728" t="s">
        <v>164</v>
      </c>
      <c r="Q4728" t="s">
        <v>50</v>
      </c>
      <c r="R4728">
        <v>71.099999999999994</v>
      </c>
      <c r="S4728">
        <v>321.73</v>
      </c>
    </row>
    <row r="4729" spans="1:19">
      <c r="A4729" t="s">
        <v>10798</v>
      </c>
      <c r="B4729" s="2">
        <v>44209</v>
      </c>
      <c r="C4729" t="s">
        <v>33</v>
      </c>
      <c r="D4729">
        <v>44</v>
      </c>
      <c r="E4729" t="s">
        <v>23</v>
      </c>
      <c r="F4729">
        <v>0</v>
      </c>
      <c r="G4729">
        <v>4</v>
      </c>
      <c r="H4729" t="s">
        <v>3686</v>
      </c>
      <c r="I4729">
        <v>5140</v>
      </c>
      <c r="J4729">
        <v>4</v>
      </c>
      <c r="K4729">
        <v>55</v>
      </c>
      <c r="L4729" t="s">
        <v>15568</v>
      </c>
      <c r="M4729" t="s">
        <v>23</v>
      </c>
      <c r="N4729" t="s">
        <v>23</v>
      </c>
      <c r="O4729" t="s">
        <v>25</v>
      </c>
      <c r="P4729" t="s">
        <v>164</v>
      </c>
      <c r="Q4729" t="s">
        <v>27</v>
      </c>
      <c r="R4729">
        <v>90.45</v>
      </c>
      <c r="S4729">
        <v>6283.02</v>
      </c>
    </row>
    <row r="4730" spans="1:19">
      <c r="A4730" t="s">
        <v>10800</v>
      </c>
      <c r="B4730" s="2">
        <v>45644</v>
      </c>
      <c r="C4730" t="s">
        <v>33</v>
      </c>
      <c r="D4730">
        <v>47</v>
      </c>
      <c r="E4730" t="s">
        <v>39</v>
      </c>
      <c r="F4730">
        <v>0</v>
      </c>
      <c r="G4730">
        <v>4</v>
      </c>
      <c r="H4730" t="s">
        <v>3686</v>
      </c>
      <c r="I4730">
        <v>5157</v>
      </c>
      <c r="J4730">
        <v>0</v>
      </c>
      <c r="K4730">
        <v>8</v>
      </c>
      <c r="L4730" t="s">
        <v>48</v>
      </c>
      <c r="M4730" t="s">
        <v>23</v>
      </c>
      <c r="N4730" t="s">
        <v>23</v>
      </c>
      <c r="O4730" t="s">
        <v>25</v>
      </c>
      <c r="P4730" t="s">
        <v>164</v>
      </c>
      <c r="Q4730" t="s">
        <v>50</v>
      </c>
      <c r="R4730">
        <v>100.15</v>
      </c>
      <c r="S4730">
        <v>1227.43</v>
      </c>
    </row>
    <row r="4731" spans="1:19">
      <c r="A4731" t="s">
        <v>10802</v>
      </c>
      <c r="B4731" s="2">
        <v>45514</v>
      </c>
      <c r="C4731" t="s">
        <v>33</v>
      </c>
      <c r="D4731">
        <v>36</v>
      </c>
      <c r="E4731" t="s">
        <v>23</v>
      </c>
      <c r="F4731">
        <v>0</v>
      </c>
      <c r="G4731">
        <v>4</v>
      </c>
      <c r="H4731" t="s">
        <v>3686</v>
      </c>
      <c r="I4731">
        <v>3355</v>
      </c>
      <c r="J4731">
        <v>3</v>
      </c>
      <c r="K4731">
        <v>12</v>
      </c>
      <c r="L4731" t="s">
        <v>15568</v>
      </c>
      <c r="M4731" t="s">
        <v>23</v>
      </c>
      <c r="N4731" t="s">
        <v>23</v>
      </c>
      <c r="O4731" t="s">
        <v>49</v>
      </c>
      <c r="P4731" t="s">
        <v>202</v>
      </c>
      <c r="Q4731" t="s">
        <v>27</v>
      </c>
      <c r="R4731">
        <v>79.2</v>
      </c>
      <c r="S4731">
        <v>1409.65</v>
      </c>
    </row>
    <row r="4732" spans="1:19">
      <c r="A4732" t="s">
        <v>10804</v>
      </c>
      <c r="B4732" s="2">
        <v>44025</v>
      </c>
      <c r="C4732" t="s">
        <v>22</v>
      </c>
      <c r="D4732">
        <v>68</v>
      </c>
      <c r="E4732" t="s">
        <v>23</v>
      </c>
      <c r="F4732">
        <v>0</v>
      </c>
      <c r="G4732">
        <v>4</v>
      </c>
      <c r="H4732" t="s">
        <v>3686</v>
      </c>
      <c r="I4732">
        <v>5110</v>
      </c>
      <c r="J4732">
        <v>3</v>
      </c>
      <c r="K4732">
        <v>61</v>
      </c>
      <c r="L4732" t="s">
        <v>15568</v>
      </c>
      <c r="M4732" t="s">
        <v>23</v>
      </c>
      <c r="N4732" t="s">
        <v>39</v>
      </c>
      <c r="P4732" t="s">
        <v>202</v>
      </c>
      <c r="Q4732" t="s">
        <v>50</v>
      </c>
      <c r="R4732">
        <v>20.55</v>
      </c>
      <c r="S4732">
        <v>2427.4699999999998</v>
      </c>
    </row>
    <row r="4733" spans="1:19">
      <c r="A4733" t="s">
        <v>10806</v>
      </c>
      <c r="B4733" s="2">
        <v>45708</v>
      </c>
      <c r="C4733" t="s">
        <v>33</v>
      </c>
      <c r="D4733">
        <v>74</v>
      </c>
      <c r="E4733" t="s">
        <v>39</v>
      </c>
      <c r="F4733">
        <v>0</v>
      </c>
      <c r="G4733">
        <v>4</v>
      </c>
      <c r="H4733" t="s">
        <v>3686</v>
      </c>
      <c r="I4733">
        <v>5377</v>
      </c>
      <c r="J4733">
        <v>0</v>
      </c>
      <c r="K4733">
        <v>6</v>
      </c>
      <c r="L4733" t="s">
        <v>48</v>
      </c>
      <c r="M4733" t="s">
        <v>23</v>
      </c>
      <c r="N4733" t="s">
        <v>23</v>
      </c>
      <c r="O4733" t="s">
        <v>56</v>
      </c>
      <c r="P4733" t="s">
        <v>26</v>
      </c>
      <c r="Q4733" t="s">
        <v>84</v>
      </c>
      <c r="R4733">
        <v>55.15</v>
      </c>
      <c r="S4733">
        <v>364.78</v>
      </c>
    </row>
    <row r="4734" spans="1:19">
      <c r="A4734" t="s">
        <v>10808</v>
      </c>
      <c r="B4734" s="2">
        <v>45194</v>
      </c>
      <c r="C4734" t="s">
        <v>22</v>
      </c>
      <c r="D4734">
        <v>73</v>
      </c>
      <c r="E4734" t="s">
        <v>23</v>
      </c>
      <c r="F4734">
        <v>0</v>
      </c>
      <c r="G4734">
        <v>4</v>
      </c>
      <c r="H4734" t="s">
        <v>3686</v>
      </c>
      <c r="I4734">
        <v>5379</v>
      </c>
      <c r="J4734">
        <v>5</v>
      </c>
      <c r="K4734">
        <v>23</v>
      </c>
      <c r="L4734" t="s">
        <v>15568</v>
      </c>
      <c r="M4734" t="s">
        <v>23</v>
      </c>
      <c r="N4734" t="s">
        <v>23</v>
      </c>
      <c r="O4734" t="s">
        <v>49</v>
      </c>
      <c r="P4734" t="s">
        <v>26</v>
      </c>
      <c r="Q4734" t="s">
        <v>27</v>
      </c>
      <c r="R4734">
        <v>59.95</v>
      </c>
      <c r="S4734">
        <v>1603.86</v>
      </c>
    </row>
    <row r="4735" spans="1:19">
      <c r="A4735" t="s">
        <v>10810</v>
      </c>
      <c r="B4735" s="2">
        <v>44304</v>
      </c>
      <c r="C4735" t="s">
        <v>33</v>
      </c>
      <c r="D4735">
        <v>22</v>
      </c>
      <c r="E4735" t="s">
        <v>23</v>
      </c>
      <c r="F4735">
        <v>0</v>
      </c>
      <c r="G4735">
        <v>4</v>
      </c>
      <c r="H4735" t="s">
        <v>3686</v>
      </c>
      <c r="I4735">
        <v>5674</v>
      </c>
      <c r="J4735">
        <v>10</v>
      </c>
      <c r="K4735">
        <v>52</v>
      </c>
      <c r="L4735" t="s">
        <v>142</v>
      </c>
      <c r="M4735" t="s">
        <v>23</v>
      </c>
      <c r="N4735" t="s">
        <v>39</v>
      </c>
      <c r="P4735" t="s">
        <v>164</v>
      </c>
      <c r="Q4735" t="s">
        <v>27</v>
      </c>
      <c r="R4735">
        <v>25.05</v>
      </c>
      <c r="S4735">
        <v>1546.89</v>
      </c>
    </row>
    <row r="4736" spans="1:19">
      <c r="A4736" t="s">
        <v>10812</v>
      </c>
      <c r="B4736" s="2">
        <v>43802</v>
      </c>
      <c r="C4736" t="s">
        <v>22</v>
      </c>
      <c r="D4736">
        <v>29</v>
      </c>
      <c r="E4736" t="s">
        <v>23</v>
      </c>
      <c r="F4736">
        <v>0</v>
      </c>
      <c r="G4736">
        <v>4</v>
      </c>
      <c r="H4736" t="s">
        <v>3686</v>
      </c>
      <c r="I4736">
        <v>5228</v>
      </c>
      <c r="J4736">
        <v>2</v>
      </c>
      <c r="K4736">
        <v>68</v>
      </c>
      <c r="L4736" t="s">
        <v>15568</v>
      </c>
      <c r="M4736" t="s">
        <v>23</v>
      </c>
      <c r="N4736" t="s">
        <v>23</v>
      </c>
      <c r="O4736" t="s">
        <v>56</v>
      </c>
      <c r="P4736" t="s">
        <v>164</v>
      </c>
      <c r="Q4736" t="s">
        <v>50</v>
      </c>
      <c r="R4736">
        <v>88.85</v>
      </c>
      <c r="S4736">
        <v>8962.18</v>
      </c>
    </row>
    <row r="4737" spans="1:19">
      <c r="A4737" t="s">
        <v>10814</v>
      </c>
      <c r="B4737" s="2">
        <v>44390</v>
      </c>
      <c r="C4737" t="s">
        <v>22</v>
      </c>
      <c r="D4737">
        <v>25</v>
      </c>
      <c r="E4737" t="s">
        <v>39</v>
      </c>
      <c r="F4737">
        <v>0</v>
      </c>
      <c r="G4737">
        <v>4</v>
      </c>
      <c r="H4737" t="s">
        <v>3686</v>
      </c>
      <c r="I4737">
        <v>5214</v>
      </c>
      <c r="J4737">
        <v>0</v>
      </c>
      <c r="K4737">
        <v>49</v>
      </c>
      <c r="L4737" t="s">
        <v>142</v>
      </c>
      <c r="M4737" t="s">
        <v>39</v>
      </c>
      <c r="N4737" t="s">
        <v>23</v>
      </c>
      <c r="O4737" t="s">
        <v>56</v>
      </c>
      <c r="P4737" t="s">
        <v>26</v>
      </c>
      <c r="Q4737" t="s">
        <v>27</v>
      </c>
      <c r="R4737">
        <v>30.2</v>
      </c>
      <c r="S4737">
        <v>1453.1</v>
      </c>
    </row>
    <row r="4738" spans="1:19">
      <c r="A4738" t="s">
        <v>10816</v>
      </c>
      <c r="B4738" s="2">
        <v>43749</v>
      </c>
      <c r="C4738" t="s">
        <v>33</v>
      </c>
      <c r="D4738">
        <v>30</v>
      </c>
      <c r="E4738" t="s">
        <v>23</v>
      </c>
      <c r="F4738">
        <v>0</v>
      </c>
      <c r="G4738">
        <v>4</v>
      </c>
      <c r="H4738" t="s">
        <v>3686</v>
      </c>
      <c r="I4738">
        <v>5640</v>
      </c>
      <c r="J4738">
        <v>9</v>
      </c>
      <c r="K4738">
        <v>70</v>
      </c>
      <c r="L4738" t="s">
        <v>15568</v>
      </c>
      <c r="M4738" t="s">
        <v>39</v>
      </c>
      <c r="N4738" t="s">
        <v>23</v>
      </c>
      <c r="O4738" t="s">
        <v>56</v>
      </c>
      <c r="P4738" t="s">
        <v>164</v>
      </c>
      <c r="Q4738" t="s">
        <v>27</v>
      </c>
      <c r="R4738">
        <v>57.8</v>
      </c>
      <c r="S4738">
        <v>4038.29</v>
      </c>
    </row>
    <row r="4739" spans="1:19">
      <c r="A4739" t="s">
        <v>10819</v>
      </c>
      <c r="B4739" s="2">
        <v>45720</v>
      </c>
      <c r="C4739" t="s">
        <v>22</v>
      </c>
      <c r="D4739">
        <v>39</v>
      </c>
      <c r="E4739" t="s">
        <v>39</v>
      </c>
      <c r="F4739">
        <v>0</v>
      </c>
      <c r="G4739">
        <v>4</v>
      </c>
      <c r="H4739" t="s">
        <v>3686</v>
      </c>
      <c r="I4739">
        <v>3099</v>
      </c>
      <c r="J4739">
        <v>0</v>
      </c>
      <c r="K4739">
        <v>5</v>
      </c>
      <c r="L4739" t="s">
        <v>48</v>
      </c>
      <c r="M4739" t="s">
        <v>23</v>
      </c>
      <c r="N4739" t="s">
        <v>23</v>
      </c>
      <c r="O4739" t="s">
        <v>49</v>
      </c>
      <c r="P4739" t="s">
        <v>26</v>
      </c>
      <c r="Q4739" t="s">
        <v>50</v>
      </c>
      <c r="R4739">
        <v>63.95</v>
      </c>
      <c r="S4739">
        <v>387.9</v>
      </c>
    </row>
    <row r="4740" spans="1:19">
      <c r="A4740" t="s">
        <v>10820</v>
      </c>
      <c r="B4740" s="2">
        <v>43730</v>
      </c>
      <c r="C4740" t="s">
        <v>22</v>
      </c>
      <c r="D4740">
        <v>22</v>
      </c>
      <c r="E4740" t="s">
        <v>23</v>
      </c>
      <c r="F4740">
        <v>0</v>
      </c>
      <c r="G4740">
        <v>4</v>
      </c>
      <c r="H4740" t="s">
        <v>3686</v>
      </c>
      <c r="I4740">
        <v>5027</v>
      </c>
      <c r="J4740">
        <v>1</v>
      </c>
      <c r="K4740">
        <v>71</v>
      </c>
      <c r="L4740" t="s">
        <v>15568</v>
      </c>
      <c r="M4740" t="s">
        <v>23</v>
      </c>
      <c r="N4740" t="s">
        <v>23</v>
      </c>
      <c r="O4740" t="s">
        <v>25</v>
      </c>
      <c r="P4740" t="s">
        <v>164</v>
      </c>
      <c r="Q4740" t="s">
        <v>27</v>
      </c>
      <c r="R4740">
        <v>116.1</v>
      </c>
      <c r="S4740">
        <v>10842.48</v>
      </c>
    </row>
    <row r="4741" spans="1:19">
      <c r="A4741" t="s">
        <v>10822</v>
      </c>
      <c r="B4741" s="2">
        <v>45189</v>
      </c>
      <c r="C4741" t="s">
        <v>33</v>
      </c>
      <c r="D4741">
        <v>22</v>
      </c>
      <c r="E4741" t="s">
        <v>39</v>
      </c>
      <c r="F4741">
        <v>0</v>
      </c>
      <c r="G4741">
        <v>4</v>
      </c>
      <c r="H4741" t="s">
        <v>3686</v>
      </c>
      <c r="I4741">
        <v>5652</v>
      </c>
      <c r="J4741">
        <v>0</v>
      </c>
      <c r="K4741">
        <v>23</v>
      </c>
      <c r="L4741" t="s">
        <v>97</v>
      </c>
      <c r="M4741" t="s">
        <v>23</v>
      </c>
      <c r="N4741" t="s">
        <v>39</v>
      </c>
      <c r="P4741" t="s">
        <v>26</v>
      </c>
      <c r="Q4741" t="s">
        <v>50</v>
      </c>
      <c r="R4741">
        <v>19.5</v>
      </c>
      <c r="S4741">
        <v>791.74</v>
      </c>
    </row>
    <row r="4742" spans="1:19">
      <c r="A4742" t="s">
        <v>10824</v>
      </c>
      <c r="B4742" s="2">
        <v>43717</v>
      </c>
      <c r="C4742" t="s">
        <v>33</v>
      </c>
      <c r="D4742">
        <v>38</v>
      </c>
      <c r="E4742" t="s">
        <v>23</v>
      </c>
      <c r="F4742">
        <v>0</v>
      </c>
      <c r="G4742">
        <v>4</v>
      </c>
      <c r="H4742" t="s">
        <v>3686</v>
      </c>
      <c r="I4742">
        <v>4015</v>
      </c>
      <c r="J4742">
        <v>5</v>
      </c>
      <c r="K4742">
        <v>71</v>
      </c>
      <c r="L4742" t="s">
        <v>15568</v>
      </c>
      <c r="M4742" t="s">
        <v>23</v>
      </c>
      <c r="N4742" t="s">
        <v>39</v>
      </c>
      <c r="P4742" t="s">
        <v>164</v>
      </c>
      <c r="Q4742" t="s">
        <v>27</v>
      </c>
      <c r="R4742">
        <v>24.65</v>
      </c>
      <c r="S4742">
        <v>4789.42</v>
      </c>
    </row>
    <row r="4743" spans="1:19">
      <c r="A4743" t="s">
        <v>10826</v>
      </c>
      <c r="B4743" s="2">
        <v>45689</v>
      </c>
      <c r="C4743" t="s">
        <v>33</v>
      </c>
      <c r="D4743">
        <v>29</v>
      </c>
      <c r="E4743" t="s">
        <v>23</v>
      </c>
      <c r="F4743">
        <v>1</v>
      </c>
      <c r="G4743">
        <v>4</v>
      </c>
      <c r="H4743" t="s">
        <v>3686</v>
      </c>
      <c r="I4743">
        <v>5874</v>
      </c>
      <c r="J4743">
        <v>4</v>
      </c>
      <c r="K4743">
        <v>6</v>
      </c>
      <c r="L4743" t="s">
        <v>48</v>
      </c>
      <c r="M4743" t="s">
        <v>23</v>
      </c>
      <c r="N4743" t="s">
        <v>39</v>
      </c>
      <c r="P4743" t="s">
        <v>164</v>
      </c>
      <c r="Q4743" t="s">
        <v>50</v>
      </c>
      <c r="R4743">
        <v>20.100000000000001</v>
      </c>
      <c r="S4743">
        <v>250.65</v>
      </c>
    </row>
    <row r="4744" spans="1:19">
      <c r="A4744" t="s">
        <v>10828</v>
      </c>
      <c r="B4744" s="2">
        <v>44751</v>
      </c>
      <c r="C4744" t="s">
        <v>22</v>
      </c>
      <c r="D4744">
        <v>33</v>
      </c>
      <c r="E4744" t="s">
        <v>23</v>
      </c>
      <c r="F4744">
        <v>1</v>
      </c>
      <c r="G4744">
        <v>4</v>
      </c>
      <c r="H4744" t="s">
        <v>3686</v>
      </c>
      <c r="I4744">
        <v>3462</v>
      </c>
      <c r="J4744">
        <v>1</v>
      </c>
      <c r="K4744">
        <v>37</v>
      </c>
      <c r="L4744" t="s">
        <v>40</v>
      </c>
      <c r="M4744" t="s">
        <v>23</v>
      </c>
      <c r="N4744" t="s">
        <v>23</v>
      </c>
      <c r="O4744" t="s">
        <v>25</v>
      </c>
      <c r="P4744" t="s">
        <v>26</v>
      </c>
      <c r="Q4744" t="s">
        <v>27</v>
      </c>
      <c r="R4744">
        <v>92.95</v>
      </c>
      <c r="S4744">
        <v>4854.18</v>
      </c>
    </row>
    <row r="4745" spans="1:19">
      <c r="A4745" t="s">
        <v>10831</v>
      </c>
      <c r="B4745" s="2">
        <v>45609</v>
      </c>
      <c r="C4745" t="s">
        <v>22</v>
      </c>
      <c r="D4745">
        <v>33</v>
      </c>
      <c r="E4745" t="s">
        <v>39</v>
      </c>
      <c r="F4745">
        <v>0</v>
      </c>
      <c r="G4745">
        <v>4</v>
      </c>
      <c r="H4745" t="s">
        <v>3686</v>
      </c>
      <c r="I4745">
        <v>3475</v>
      </c>
      <c r="J4745">
        <v>0</v>
      </c>
      <c r="K4745">
        <v>9</v>
      </c>
      <c r="L4745" t="s">
        <v>48</v>
      </c>
      <c r="M4745" t="s">
        <v>23</v>
      </c>
      <c r="N4745" t="s">
        <v>23</v>
      </c>
      <c r="O4745" t="s">
        <v>25</v>
      </c>
      <c r="P4745" t="s">
        <v>26</v>
      </c>
      <c r="Q4745" t="s">
        <v>27</v>
      </c>
      <c r="R4745">
        <v>94.05</v>
      </c>
      <c r="S4745">
        <v>951.42</v>
      </c>
    </row>
    <row r="4746" spans="1:19">
      <c r="A4746" t="s">
        <v>10833</v>
      </c>
      <c r="B4746" s="2">
        <v>44909</v>
      </c>
      <c r="C4746" t="s">
        <v>22</v>
      </c>
      <c r="D4746">
        <v>52</v>
      </c>
      <c r="E4746" t="s">
        <v>23</v>
      </c>
      <c r="F4746">
        <v>3</v>
      </c>
      <c r="G4746">
        <v>4</v>
      </c>
      <c r="H4746" t="s">
        <v>3686</v>
      </c>
      <c r="I4746">
        <v>4363</v>
      </c>
      <c r="J4746">
        <v>5</v>
      </c>
      <c r="K4746">
        <v>32</v>
      </c>
      <c r="L4746" t="s">
        <v>40</v>
      </c>
      <c r="M4746" t="s">
        <v>23</v>
      </c>
      <c r="N4746" t="s">
        <v>39</v>
      </c>
      <c r="P4746" t="s">
        <v>26</v>
      </c>
      <c r="Q4746" t="s">
        <v>50</v>
      </c>
      <c r="R4746">
        <v>19.45</v>
      </c>
      <c r="S4746">
        <v>1796.15</v>
      </c>
    </row>
    <row r="4747" spans="1:19">
      <c r="A4747" t="s">
        <v>10835</v>
      </c>
      <c r="B4747" s="2">
        <v>44695</v>
      </c>
      <c r="C4747" t="s">
        <v>33</v>
      </c>
      <c r="D4747">
        <v>33</v>
      </c>
      <c r="E4747" t="s">
        <v>39</v>
      </c>
      <c r="F4747">
        <v>0</v>
      </c>
      <c r="G4747">
        <v>4</v>
      </c>
      <c r="H4747" t="s">
        <v>3686</v>
      </c>
      <c r="I4747">
        <v>5843</v>
      </c>
      <c r="J4747">
        <v>0</v>
      </c>
      <c r="K4747">
        <v>39</v>
      </c>
      <c r="L4747" t="s">
        <v>15568</v>
      </c>
      <c r="M4747" t="s">
        <v>23</v>
      </c>
      <c r="N4747" t="s">
        <v>23</v>
      </c>
      <c r="O4747" t="s">
        <v>49</v>
      </c>
      <c r="P4747" t="s">
        <v>202</v>
      </c>
      <c r="Q4747" t="s">
        <v>27</v>
      </c>
      <c r="R4747">
        <v>59.3</v>
      </c>
      <c r="S4747">
        <v>2473.1799999999998</v>
      </c>
    </row>
    <row r="4748" spans="1:19">
      <c r="A4748" t="s">
        <v>10837</v>
      </c>
      <c r="B4748" s="2">
        <v>43680</v>
      </c>
      <c r="C4748" t="s">
        <v>22</v>
      </c>
      <c r="D4748">
        <v>40</v>
      </c>
      <c r="E4748" t="s">
        <v>39</v>
      </c>
      <c r="F4748">
        <v>0</v>
      </c>
      <c r="G4748">
        <v>4</v>
      </c>
      <c r="H4748" t="s">
        <v>3686</v>
      </c>
      <c r="I4748">
        <v>4722</v>
      </c>
      <c r="J4748">
        <v>0</v>
      </c>
      <c r="K4748">
        <v>72</v>
      </c>
      <c r="L4748" t="s">
        <v>15568</v>
      </c>
      <c r="M4748" t="s">
        <v>23</v>
      </c>
      <c r="N4748" t="s">
        <v>39</v>
      </c>
      <c r="P4748" t="s">
        <v>164</v>
      </c>
      <c r="Q4748" t="s">
        <v>27</v>
      </c>
      <c r="R4748">
        <v>19.3</v>
      </c>
      <c r="S4748">
        <v>4708.8</v>
      </c>
    </row>
    <row r="4749" spans="1:19">
      <c r="A4749" t="s">
        <v>10839</v>
      </c>
      <c r="B4749" s="2">
        <v>45070</v>
      </c>
      <c r="C4749" t="s">
        <v>22</v>
      </c>
      <c r="D4749">
        <v>22</v>
      </c>
      <c r="E4749" t="s">
        <v>39</v>
      </c>
      <c r="F4749">
        <v>2</v>
      </c>
      <c r="G4749">
        <v>4</v>
      </c>
      <c r="H4749" t="s">
        <v>3686</v>
      </c>
      <c r="I4749">
        <v>5978</v>
      </c>
      <c r="J4749">
        <v>0</v>
      </c>
      <c r="K4749">
        <v>27</v>
      </c>
      <c r="L4749" t="s">
        <v>40</v>
      </c>
      <c r="M4749" t="s">
        <v>23</v>
      </c>
      <c r="N4749" t="s">
        <v>23</v>
      </c>
      <c r="O4749" t="s">
        <v>49</v>
      </c>
      <c r="P4749" t="s">
        <v>202</v>
      </c>
      <c r="Q4749" t="s">
        <v>50</v>
      </c>
      <c r="R4749">
        <v>56.2</v>
      </c>
      <c r="S4749">
        <v>1668.56</v>
      </c>
    </row>
    <row r="4750" spans="1:19">
      <c r="A4750" t="s">
        <v>10842</v>
      </c>
      <c r="B4750" s="2">
        <v>43694</v>
      </c>
      <c r="C4750" t="s">
        <v>33</v>
      </c>
      <c r="D4750">
        <v>62</v>
      </c>
      <c r="E4750" t="s">
        <v>39</v>
      </c>
      <c r="F4750">
        <v>0</v>
      </c>
      <c r="G4750">
        <v>4</v>
      </c>
      <c r="H4750" t="s">
        <v>3686</v>
      </c>
      <c r="I4750">
        <v>4118</v>
      </c>
      <c r="J4750">
        <v>0</v>
      </c>
      <c r="K4750">
        <v>72</v>
      </c>
      <c r="L4750" t="s">
        <v>316</v>
      </c>
      <c r="M4750" t="s">
        <v>23</v>
      </c>
      <c r="N4750" t="s">
        <v>39</v>
      </c>
      <c r="P4750" t="s">
        <v>164</v>
      </c>
      <c r="Q4750" t="s">
        <v>50</v>
      </c>
      <c r="R4750">
        <v>25.45</v>
      </c>
      <c r="S4750">
        <v>2352.4499999999998</v>
      </c>
    </row>
    <row r="4751" spans="1:19">
      <c r="A4751" t="s">
        <v>10844</v>
      </c>
      <c r="B4751" s="2">
        <v>43804</v>
      </c>
      <c r="C4751" t="s">
        <v>22</v>
      </c>
      <c r="D4751">
        <v>57</v>
      </c>
      <c r="E4751" t="s">
        <v>23</v>
      </c>
      <c r="F4751">
        <v>1</v>
      </c>
      <c r="G4751">
        <v>4</v>
      </c>
      <c r="H4751" t="s">
        <v>3686</v>
      </c>
      <c r="I4751">
        <v>5184</v>
      </c>
      <c r="J4751">
        <v>1</v>
      </c>
      <c r="K4751">
        <v>68</v>
      </c>
      <c r="L4751" t="s">
        <v>15568</v>
      </c>
      <c r="M4751" t="s">
        <v>23</v>
      </c>
      <c r="N4751" t="s">
        <v>23</v>
      </c>
      <c r="O4751" t="s">
        <v>49</v>
      </c>
      <c r="P4751" t="s">
        <v>164</v>
      </c>
      <c r="Q4751" t="s">
        <v>27</v>
      </c>
      <c r="R4751">
        <v>82.85</v>
      </c>
      <c r="S4751">
        <v>7652.57</v>
      </c>
    </row>
    <row r="4752" spans="1:19">
      <c r="A4752" t="s">
        <v>10846</v>
      </c>
      <c r="B4752" s="2">
        <v>43682</v>
      </c>
      <c r="C4752" t="s">
        <v>33</v>
      </c>
      <c r="D4752">
        <v>19</v>
      </c>
      <c r="E4752" t="s">
        <v>23</v>
      </c>
      <c r="F4752">
        <v>0</v>
      </c>
      <c r="G4752">
        <v>4</v>
      </c>
      <c r="H4752" t="s">
        <v>3686</v>
      </c>
      <c r="I4752">
        <v>6247</v>
      </c>
      <c r="J4752">
        <v>1</v>
      </c>
      <c r="K4752">
        <v>72</v>
      </c>
      <c r="L4752" t="s">
        <v>15568</v>
      </c>
      <c r="M4752" t="s">
        <v>23</v>
      </c>
      <c r="N4752" t="s">
        <v>23</v>
      </c>
      <c r="O4752" t="s">
        <v>49</v>
      </c>
      <c r="P4752" t="s">
        <v>164</v>
      </c>
      <c r="Q4752" t="s">
        <v>27</v>
      </c>
      <c r="R4752">
        <v>88.05</v>
      </c>
      <c r="S4752">
        <v>9247.85</v>
      </c>
    </row>
    <row r="4753" spans="1:19">
      <c r="A4753" t="s">
        <v>10848</v>
      </c>
      <c r="B4753" s="2">
        <v>45157</v>
      </c>
      <c r="C4753" t="s">
        <v>33</v>
      </c>
      <c r="D4753">
        <v>39</v>
      </c>
      <c r="E4753" t="s">
        <v>23</v>
      </c>
      <c r="F4753">
        <v>1</v>
      </c>
      <c r="G4753">
        <v>4</v>
      </c>
      <c r="H4753" t="s">
        <v>3686</v>
      </c>
      <c r="I4753">
        <v>4642</v>
      </c>
      <c r="J4753">
        <v>8</v>
      </c>
      <c r="K4753">
        <v>24</v>
      </c>
      <c r="L4753" t="s">
        <v>15568</v>
      </c>
      <c r="M4753" t="s">
        <v>23</v>
      </c>
      <c r="N4753" t="s">
        <v>39</v>
      </c>
      <c r="P4753" t="s">
        <v>164</v>
      </c>
      <c r="Q4753" t="s">
        <v>50</v>
      </c>
      <c r="R4753">
        <v>19.7</v>
      </c>
      <c r="S4753">
        <v>1182.3900000000001</v>
      </c>
    </row>
    <row r="4754" spans="1:19">
      <c r="A4754" t="s">
        <v>10850</v>
      </c>
      <c r="B4754" s="2">
        <v>44242</v>
      </c>
      <c r="C4754" t="s">
        <v>22</v>
      </c>
      <c r="D4754">
        <v>52</v>
      </c>
      <c r="E4754" t="s">
        <v>23</v>
      </c>
      <c r="F4754">
        <v>0</v>
      </c>
      <c r="G4754">
        <v>4</v>
      </c>
      <c r="H4754" t="s">
        <v>3686</v>
      </c>
      <c r="I4754">
        <v>6130</v>
      </c>
      <c r="J4754">
        <v>9</v>
      </c>
      <c r="K4754">
        <v>54</v>
      </c>
      <c r="L4754" t="s">
        <v>142</v>
      </c>
      <c r="M4754" t="s">
        <v>23</v>
      </c>
      <c r="N4754" t="s">
        <v>23</v>
      </c>
      <c r="O4754" t="s">
        <v>25</v>
      </c>
      <c r="P4754" t="s">
        <v>26</v>
      </c>
      <c r="Q4754" t="s">
        <v>27</v>
      </c>
      <c r="R4754">
        <v>109.55</v>
      </c>
      <c r="S4754">
        <v>8813.5499999999993</v>
      </c>
    </row>
    <row r="4755" spans="1:19">
      <c r="A4755" t="s">
        <v>10852</v>
      </c>
      <c r="B4755" s="2">
        <v>43884</v>
      </c>
      <c r="C4755" t="s">
        <v>22</v>
      </c>
      <c r="D4755">
        <v>49</v>
      </c>
      <c r="E4755" t="s">
        <v>39</v>
      </c>
      <c r="F4755">
        <v>0</v>
      </c>
      <c r="G4755">
        <v>4</v>
      </c>
      <c r="H4755" t="s">
        <v>3686</v>
      </c>
      <c r="I4755">
        <v>4915</v>
      </c>
      <c r="J4755">
        <v>0</v>
      </c>
      <c r="K4755">
        <v>66</v>
      </c>
      <c r="L4755" t="s">
        <v>316</v>
      </c>
      <c r="M4755" t="s">
        <v>23</v>
      </c>
      <c r="N4755" t="s">
        <v>23</v>
      </c>
      <c r="O4755" t="s">
        <v>25</v>
      </c>
      <c r="P4755" t="s">
        <v>202</v>
      </c>
      <c r="Q4755" t="s">
        <v>27</v>
      </c>
      <c r="R4755">
        <v>104.25</v>
      </c>
      <c r="S4755">
        <v>8995.92</v>
      </c>
    </row>
    <row r="4756" spans="1:19">
      <c r="A4756" t="s">
        <v>10854</v>
      </c>
      <c r="B4756" s="2">
        <v>44136</v>
      </c>
      <c r="C4756" t="s">
        <v>33</v>
      </c>
      <c r="D4756">
        <v>51</v>
      </c>
      <c r="E4756" t="s">
        <v>23</v>
      </c>
      <c r="F4756">
        <v>0</v>
      </c>
      <c r="G4756">
        <v>4</v>
      </c>
      <c r="H4756" t="s">
        <v>3686</v>
      </c>
      <c r="I4756">
        <v>5106</v>
      </c>
      <c r="J4756">
        <v>0</v>
      </c>
      <c r="K4756">
        <v>57</v>
      </c>
      <c r="L4756" t="s">
        <v>142</v>
      </c>
      <c r="M4756" t="s">
        <v>23</v>
      </c>
      <c r="N4756" t="s">
        <v>23</v>
      </c>
      <c r="O4756" t="s">
        <v>25</v>
      </c>
      <c r="P4756" t="s">
        <v>26</v>
      </c>
      <c r="Q4756" t="s">
        <v>27</v>
      </c>
      <c r="R4756">
        <v>99.65</v>
      </c>
      <c r="S4756">
        <v>6191.88</v>
      </c>
    </row>
    <row r="4757" spans="1:19">
      <c r="A4757" t="s">
        <v>10856</v>
      </c>
      <c r="B4757" s="2">
        <v>44143</v>
      </c>
      <c r="C4757" t="s">
        <v>22</v>
      </c>
      <c r="D4757">
        <v>35</v>
      </c>
      <c r="E4757" t="s">
        <v>39</v>
      </c>
      <c r="F4757">
        <v>0</v>
      </c>
      <c r="G4757">
        <v>4</v>
      </c>
      <c r="H4757" t="s">
        <v>3686</v>
      </c>
      <c r="I4757">
        <v>5461</v>
      </c>
      <c r="J4757">
        <v>0</v>
      </c>
      <c r="K4757">
        <v>57</v>
      </c>
      <c r="L4757" t="s">
        <v>15568</v>
      </c>
      <c r="M4757" t="s">
        <v>39</v>
      </c>
      <c r="N4757" t="s">
        <v>23</v>
      </c>
      <c r="O4757" t="s">
        <v>49</v>
      </c>
      <c r="P4757" t="s">
        <v>164</v>
      </c>
      <c r="Q4757" t="s">
        <v>50</v>
      </c>
      <c r="R4757">
        <v>53.35</v>
      </c>
      <c r="S4757">
        <v>3190.05</v>
      </c>
    </row>
    <row r="4758" spans="1:19">
      <c r="A4758" t="s">
        <v>10859</v>
      </c>
      <c r="B4758" s="2">
        <v>43732</v>
      </c>
      <c r="C4758" t="s">
        <v>33</v>
      </c>
      <c r="D4758">
        <v>43</v>
      </c>
      <c r="E4758" t="s">
        <v>23</v>
      </c>
      <c r="F4758">
        <v>0</v>
      </c>
      <c r="G4758">
        <v>4</v>
      </c>
      <c r="H4758" t="s">
        <v>3686</v>
      </c>
      <c r="I4758">
        <v>4698</v>
      </c>
      <c r="J4758">
        <v>10</v>
      </c>
      <c r="K4758">
        <v>71</v>
      </c>
      <c r="L4758" t="s">
        <v>15568</v>
      </c>
      <c r="M4758" t="s">
        <v>39</v>
      </c>
      <c r="N4758" t="s">
        <v>23</v>
      </c>
      <c r="O4758" t="s">
        <v>56</v>
      </c>
      <c r="P4758" t="s">
        <v>202</v>
      </c>
      <c r="Q4758" t="s">
        <v>27</v>
      </c>
      <c r="R4758">
        <v>66.8</v>
      </c>
      <c r="S4758">
        <v>4689.1499999999996</v>
      </c>
    </row>
    <row r="4759" spans="1:19">
      <c r="A4759" t="s">
        <v>10862</v>
      </c>
      <c r="B4759" s="2">
        <v>45144</v>
      </c>
      <c r="C4759" t="s">
        <v>33</v>
      </c>
      <c r="D4759">
        <v>32</v>
      </c>
      <c r="E4759" t="s">
        <v>39</v>
      </c>
      <c r="F4759">
        <v>0</v>
      </c>
      <c r="G4759">
        <v>4</v>
      </c>
      <c r="H4759" t="s">
        <v>3686</v>
      </c>
      <c r="I4759">
        <v>5128</v>
      </c>
      <c r="J4759">
        <v>0</v>
      </c>
      <c r="K4759">
        <v>24</v>
      </c>
      <c r="L4759" t="s">
        <v>15568</v>
      </c>
      <c r="M4759" t="s">
        <v>23</v>
      </c>
      <c r="N4759" t="s">
        <v>23</v>
      </c>
      <c r="O4759" t="s">
        <v>49</v>
      </c>
      <c r="P4759" t="s">
        <v>26</v>
      </c>
      <c r="Q4759" t="s">
        <v>50</v>
      </c>
      <c r="R4759">
        <v>56.35</v>
      </c>
      <c r="S4759">
        <v>2105.52</v>
      </c>
    </row>
    <row r="4760" spans="1:19">
      <c r="A4760" t="s">
        <v>10864</v>
      </c>
      <c r="B4760" s="2">
        <v>44910</v>
      </c>
      <c r="C4760" t="s">
        <v>33</v>
      </c>
      <c r="D4760">
        <v>33</v>
      </c>
      <c r="E4760" t="s">
        <v>23</v>
      </c>
      <c r="F4760">
        <v>1</v>
      </c>
      <c r="G4760">
        <v>4</v>
      </c>
      <c r="H4760" t="s">
        <v>3686</v>
      </c>
      <c r="I4760">
        <v>4343</v>
      </c>
      <c r="J4760">
        <v>1</v>
      </c>
      <c r="K4760">
        <v>32</v>
      </c>
      <c r="L4760" t="s">
        <v>15568</v>
      </c>
      <c r="M4760" t="s">
        <v>23</v>
      </c>
      <c r="N4760" t="s">
        <v>23</v>
      </c>
      <c r="O4760" t="s">
        <v>49</v>
      </c>
      <c r="P4760" t="s">
        <v>164</v>
      </c>
      <c r="Q4760" t="s">
        <v>50</v>
      </c>
      <c r="R4760">
        <v>73.599999999999994</v>
      </c>
      <c r="S4760">
        <v>2936.51</v>
      </c>
    </row>
    <row r="4761" spans="1:19">
      <c r="A4761" t="s">
        <v>10866</v>
      </c>
      <c r="B4761" s="2">
        <v>43746</v>
      </c>
      <c r="C4761" t="s">
        <v>22</v>
      </c>
      <c r="D4761">
        <v>23</v>
      </c>
      <c r="E4761" t="s">
        <v>23</v>
      </c>
      <c r="F4761">
        <v>1</v>
      </c>
      <c r="G4761">
        <v>4</v>
      </c>
      <c r="H4761" t="s">
        <v>3686</v>
      </c>
      <c r="I4761">
        <v>4422</v>
      </c>
      <c r="J4761">
        <v>2</v>
      </c>
      <c r="K4761">
        <v>70</v>
      </c>
      <c r="L4761" t="s">
        <v>316</v>
      </c>
      <c r="M4761" t="s">
        <v>23</v>
      </c>
      <c r="N4761" t="s">
        <v>23</v>
      </c>
      <c r="O4761" t="s">
        <v>56</v>
      </c>
      <c r="P4761" t="s">
        <v>202</v>
      </c>
      <c r="Q4761" t="s">
        <v>27</v>
      </c>
      <c r="R4761">
        <v>78.349999999999994</v>
      </c>
      <c r="S4761">
        <v>7958.95</v>
      </c>
    </row>
    <row r="4762" spans="1:19">
      <c r="A4762" t="s">
        <v>10868</v>
      </c>
      <c r="B4762" s="2">
        <v>44870</v>
      </c>
      <c r="C4762" t="s">
        <v>33</v>
      </c>
      <c r="D4762">
        <v>45</v>
      </c>
      <c r="E4762" t="s">
        <v>23</v>
      </c>
      <c r="F4762">
        <v>1</v>
      </c>
      <c r="G4762">
        <v>4</v>
      </c>
      <c r="H4762" t="s">
        <v>3686</v>
      </c>
      <c r="I4762">
        <v>2635</v>
      </c>
      <c r="J4762">
        <v>0</v>
      </c>
      <c r="K4762">
        <v>33</v>
      </c>
      <c r="L4762" t="s">
        <v>15568</v>
      </c>
      <c r="M4762" t="s">
        <v>23</v>
      </c>
      <c r="N4762" t="s">
        <v>39</v>
      </c>
      <c r="P4762" t="s">
        <v>164</v>
      </c>
      <c r="Q4762" t="s">
        <v>50</v>
      </c>
      <c r="R4762">
        <v>19.8</v>
      </c>
      <c r="S4762">
        <v>1054.18</v>
      </c>
    </row>
    <row r="4763" spans="1:19">
      <c r="A4763" t="s">
        <v>10870</v>
      </c>
      <c r="B4763" s="2">
        <v>44567</v>
      </c>
      <c r="C4763" t="s">
        <v>22</v>
      </c>
      <c r="D4763">
        <v>26</v>
      </c>
      <c r="E4763" t="s">
        <v>39</v>
      </c>
      <c r="F4763">
        <v>0</v>
      </c>
      <c r="G4763">
        <v>4</v>
      </c>
      <c r="H4763" t="s">
        <v>3686</v>
      </c>
      <c r="I4763">
        <v>2522</v>
      </c>
      <c r="J4763">
        <v>0</v>
      </c>
      <c r="K4763">
        <v>43</v>
      </c>
      <c r="L4763" t="s">
        <v>142</v>
      </c>
      <c r="M4763" t="s">
        <v>39</v>
      </c>
      <c r="N4763" t="s">
        <v>23</v>
      </c>
      <c r="O4763" t="s">
        <v>49</v>
      </c>
      <c r="P4763" t="s">
        <v>202</v>
      </c>
      <c r="Q4763" t="s">
        <v>27</v>
      </c>
      <c r="R4763">
        <v>44.15</v>
      </c>
      <c r="S4763">
        <v>1931.3</v>
      </c>
    </row>
    <row r="4764" spans="1:19">
      <c r="A4764" t="s">
        <v>10872</v>
      </c>
      <c r="B4764" s="2">
        <v>45114</v>
      </c>
      <c r="C4764" t="s">
        <v>33</v>
      </c>
      <c r="D4764">
        <v>25</v>
      </c>
      <c r="E4764" t="s">
        <v>23</v>
      </c>
      <c r="F4764">
        <v>3</v>
      </c>
      <c r="G4764">
        <v>4</v>
      </c>
      <c r="H4764" t="s">
        <v>3686</v>
      </c>
      <c r="I4764">
        <v>2289</v>
      </c>
      <c r="J4764">
        <v>3</v>
      </c>
      <c r="K4764">
        <v>25</v>
      </c>
      <c r="L4764" t="s">
        <v>40</v>
      </c>
      <c r="M4764" t="s">
        <v>23</v>
      </c>
      <c r="N4764" t="s">
        <v>39</v>
      </c>
      <c r="P4764" t="s">
        <v>164</v>
      </c>
      <c r="Q4764" t="s">
        <v>50</v>
      </c>
      <c r="R4764">
        <v>18.7</v>
      </c>
      <c r="S4764">
        <v>454.15</v>
      </c>
    </row>
    <row r="4765" spans="1:19">
      <c r="A4765" t="s">
        <v>10875</v>
      </c>
      <c r="B4765" s="2">
        <v>45494</v>
      </c>
      <c r="C4765" t="s">
        <v>22</v>
      </c>
      <c r="D4765">
        <v>35</v>
      </c>
      <c r="E4765" t="s">
        <v>23</v>
      </c>
      <c r="F4765">
        <v>0</v>
      </c>
      <c r="G4765">
        <v>4</v>
      </c>
      <c r="H4765" t="s">
        <v>3686</v>
      </c>
      <c r="I4765">
        <v>5870</v>
      </c>
      <c r="J4765">
        <v>8</v>
      </c>
      <c r="K4765">
        <v>13</v>
      </c>
      <c r="L4765" t="s">
        <v>97</v>
      </c>
      <c r="M4765" t="s">
        <v>23</v>
      </c>
      <c r="N4765" t="s">
        <v>23</v>
      </c>
      <c r="O4765" t="s">
        <v>25</v>
      </c>
      <c r="P4765" t="s">
        <v>164</v>
      </c>
      <c r="Q4765" t="s">
        <v>50</v>
      </c>
      <c r="R4765">
        <v>93.8</v>
      </c>
      <c r="S4765">
        <v>1886.95</v>
      </c>
    </row>
    <row r="4766" spans="1:19">
      <c r="A4766" t="s">
        <v>10877</v>
      </c>
      <c r="B4766" s="2">
        <v>44485</v>
      </c>
      <c r="C4766" t="s">
        <v>33</v>
      </c>
      <c r="D4766">
        <v>63</v>
      </c>
      <c r="E4766" t="s">
        <v>39</v>
      </c>
      <c r="F4766">
        <v>0</v>
      </c>
      <c r="G4766">
        <v>4</v>
      </c>
      <c r="H4766" t="s">
        <v>3686</v>
      </c>
      <c r="I4766">
        <v>3191</v>
      </c>
      <c r="J4766">
        <v>0</v>
      </c>
      <c r="K4766">
        <v>46</v>
      </c>
      <c r="L4766" t="s">
        <v>142</v>
      </c>
      <c r="M4766" t="s">
        <v>23</v>
      </c>
      <c r="N4766" t="s">
        <v>23</v>
      </c>
      <c r="O4766" t="s">
        <v>25</v>
      </c>
      <c r="P4766" t="s">
        <v>202</v>
      </c>
      <c r="Q4766" t="s">
        <v>27</v>
      </c>
      <c r="R4766">
        <v>91.3</v>
      </c>
      <c r="S4766">
        <v>4675.13</v>
      </c>
    </row>
    <row r="4767" spans="1:19">
      <c r="A4767" t="s">
        <v>10879</v>
      </c>
      <c r="B4767" s="2">
        <v>45201</v>
      </c>
      <c r="C4767" t="s">
        <v>22</v>
      </c>
      <c r="D4767">
        <v>36</v>
      </c>
      <c r="E4767" t="s">
        <v>39</v>
      </c>
      <c r="F4767">
        <v>3</v>
      </c>
      <c r="G4767">
        <v>4</v>
      </c>
      <c r="H4767" t="s">
        <v>3686</v>
      </c>
      <c r="I4767">
        <v>4459</v>
      </c>
      <c r="J4767">
        <v>0</v>
      </c>
      <c r="K4767">
        <v>22</v>
      </c>
      <c r="L4767" t="s">
        <v>97</v>
      </c>
      <c r="M4767" t="s">
        <v>23</v>
      </c>
      <c r="N4767" t="s">
        <v>23</v>
      </c>
      <c r="O4767" t="s">
        <v>25</v>
      </c>
      <c r="P4767" t="s">
        <v>26</v>
      </c>
      <c r="Q4767" t="s">
        <v>50</v>
      </c>
      <c r="R4767">
        <v>89.1</v>
      </c>
      <c r="S4767">
        <v>2599.2800000000002</v>
      </c>
    </row>
    <row r="4768" spans="1:19">
      <c r="A4768" t="s">
        <v>10881</v>
      </c>
      <c r="B4768" s="2">
        <v>43777</v>
      </c>
      <c r="C4768" t="s">
        <v>33</v>
      </c>
      <c r="D4768">
        <v>79</v>
      </c>
      <c r="E4768" t="s">
        <v>23</v>
      </c>
      <c r="F4768">
        <v>0</v>
      </c>
      <c r="G4768">
        <v>4</v>
      </c>
      <c r="H4768" t="s">
        <v>3686</v>
      </c>
      <c r="I4768">
        <v>5141</v>
      </c>
      <c r="J4768">
        <v>7</v>
      </c>
      <c r="K4768">
        <v>69</v>
      </c>
      <c r="L4768" t="s">
        <v>316</v>
      </c>
      <c r="M4768" t="s">
        <v>23</v>
      </c>
      <c r="N4768" t="s">
        <v>23</v>
      </c>
      <c r="O4768" t="s">
        <v>25</v>
      </c>
      <c r="P4768" t="s">
        <v>164</v>
      </c>
      <c r="Q4768" t="s">
        <v>50</v>
      </c>
      <c r="R4768">
        <v>113.25</v>
      </c>
      <c r="S4768">
        <v>10188.02</v>
      </c>
    </row>
    <row r="4769" spans="1:19">
      <c r="A4769" t="s">
        <v>10884</v>
      </c>
      <c r="B4769" s="2">
        <v>44187</v>
      </c>
      <c r="C4769" t="s">
        <v>33</v>
      </c>
      <c r="D4769">
        <v>65</v>
      </c>
      <c r="E4769" t="s">
        <v>23</v>
      </c>
      <c r="F4769">
        <v>0</v>
      </c>
      <c r="G4769">
        <v>4</v>
      </c>
      <c r="H4769" t="s">
        <v>3686</v>
      </c>
      <c r="I4769">
        <v>4606</v>
      </c>
      <c r="J4769">
        <v>1</v>
      </c>
      <c r="K4769">
        <v>56</v>
      </c>
      <c r="L4769" t="s">
        <v>15568</v>
      </c>
      <c r="M4769" t="s">
        <v>23</v>
      </c>
      <c r="N4769" t="s">
        <v>23</v>
      </c>
      <c r="O4769" t="s">
        <v>25</v>
      </c>
      <c r="P4769" t="s">
        <v>202</v>
      </c>
      <c r="Q4769" t="s">
        <v>50</v>
      </c>
      <c r="R4769">
        <v>99.8</v>
      </c>
      <c r="S4769">
        <v>7888.17</v>
      </c>
    </row>
    <row r="4770" spans="1:19">
      <c r="A4770" t="s">
        <v>10886</v>
      </c>
      <c r="B4770" s="2">
        <v>43701</v>
      </c>
      <c r="C4770" t="s">
        <v>33</v>
      </c>
      <c r="D4770">
        <v>42</v>
      </c>
      <c r="E4770" t="s">
        <v>23</v>
      </c>
      <c r="F4770">
        <v>0</v>
      </c>
      <c r="G4770">
        <v>4</v>
      </c>
      <c r="H4770" t="s">
        <v>3686</v>
      </c>
      <c r="I4770">
        <v>5471</v>
      </c>
      <c r="J4770">
        <v>3</v>
      </c>
      <c r="K4770">
        <v>72</v>
      </c>
      <c r="L4770" t="s">
        <v>15568</v>
      </c>
      <c r="M4770" t="s">
        <v>39</v>
      </c>
      <c r="N4770" t="s">
        <v>23</v>
      </c>
      <c r="O4770" t="s">
        <v>49</v>
      </c>
      <c r="P4770" t="s">
        <v>164</v>
      </c>
      <c r="Q4770" t="s">
        <v>27</v>
      </c>
      <c r="R4770">
        <v>60</v>
      </c>
      <c r="S4770">
        <v>4238.33</v>
      </c>
    </row>
    <row r="4771" spans="1:19">
      <c r="A4771" t="s">
        <v>10888</v>
      </c>
      <c r="B4771" s="2">
        <v>44311</v>
      </c>
      <c r="C4771" t="s">
        <v>22</v>
      </c>
      <c r="D4771">
        <v>48</v>
      </c>
      <c r="E4771" t="s">
        <v>39</v>
      </c>
      <c r="F4771">
        <v>0</v>
      </c>
      <c r="G4771">
        <v>4</v>
      </c>
      <c r="H4771" t="s">
        <v>3686</v>
      </c>
      <c r="I4771">
        <v>6471</v>
      </c>
      <c r="J4771">
        <v>0</v>
      </c>
      <c r="K4771">
        <v>52</v>
      </c>
      <c r="L4771" t="s">
        <v>15568</v>
      </c>
      <c r="M4771" t="s">
        <v>23</v>
      </c>
      <c r="N4771" t="s">
        <v>23</v>
      </c>
      <c r="O4771" t="s">
        <v>56</v>
      </c>
      <c r="P4771" t="s">
        <v>164</v>
      </c>
      <c r="Q4771" t="s">
        <v>50</v>
      </c>
      <c r="R4771">
        <v>63.25</v>
      </c>
      <c r="S4771">
        <v>5876.93</v>
      </c>
    </row>
    <row r="4772" spans="1:19">
      <c r="A4772" t="s">
        <v>10891</v>
      </c>
      <c r="B4772" s="2">
        <v>45142</v>
      </c>
      <c r="C4772" t="s">
        <v>22</v>
      </c>
      <c r="D4772">
        <v>27</v>
      </c>
      <c r="E4772" t="s">
        <v>39</v>
      </c>
      <c r="F4772">
        <v>0</v>
      </c>
      <c r="G4772">
        <v>4</v>
      </c>
      <c r="H4772" t="s">
        <v>3686</v>
      </c>
      <c r="I4772">
        <v>5128</v>
      </c>
      <c r="J4772">
        <v>0</v>
      </c>
      <c r="K4772">
        <v>24</v>
      </c>
      <c r="L4772" t="s">
        <v>15568</v>
      </c>
      <c r="M4772" t="s">
        <v>23</v>
      </c>
      <c r="N4772" t="s">
        <v>23</v>
      </c>
      <c r="O4772" t="s">
        <v>25</v>
      </c>
      <c r="P4772" t="s">
        <v>26</v>
      </c>
      <c r="Q4772" t="s">
        <v>50</v>
      </c>
      <c r="R4772">
        <v>79.849999999999994</v>
      </c>
      <c r="S4772">
        <v>2848.2</v>
      </c>
    </row>
    <row r="4773" spans="1:19">
      <c r="A4773" t="s">
        <v>10893</v>
      </c>
      <c r="B4773" s="2">
        <v>43698</v>
      </c>
      <c r="C4773" t="s">
        <v>22</v>
      </c>
      <c r="D4773">
        <v>63</v>
      </c>
      <c r="E4773" t="s">
        <v>23</v>
      </c>
      <c r="F4773">
        <v>3</v>
      </c>
      <c r="G4773">
        <v>4</v>
      </c>
      <c r="H4773" t="s">
        <v>3686</v>
      </c>
      <c r="I4773">
        <v>5160</v>
      </c>
      <c r="J4773">
        <v>3</v>
      </c>
      <c r="K4773">
        <v>72</v>
      </c>
      <c r="L4773" t="s">
        <v>316</v>
      </c>
      <c r="M4773" t="s">
        <v>23</v>
      </c>
      <c r="N4773" t="s">
        <v>39</v>
      </c>
      <c r="P4773" t="s">
        <v>164</v>
      </c>
      <c r="Q4773" t="s">
        <v>27</v>
      </c>
      <c r="R4773">
        <v>24.3</v>
      </c>
      <c r="S4773">
        <v>3113.49</v>
      </c>
    </row>
    <row r="4774" spans="1:19">
      <c r="A4774" t="s">
        <v>10895</v>
      </c>
      <c r="B4774" s="2">
        <v>44003</v>
      </c>
      <c r="C4774" t="s">
        <v>22</v>
      </c>
      <c r="D4774">
        <v>56</v>
      </c>
      <c r="E4774" t="s">
        <v>23</v>
      </c>
      <c r="F4774">
        <v>3</v>
      </c>
      <c r="G4774">
        <v>4</v>
      </c>
      <c r="H4774" t="s">
        <v>3686</v>
      </c>
      <c r="I4774">
        <v>5298</v>
      </c>
      <c r="J4774">
        <v>2</v>
      </c>
      <c r="K4774">
        <v>62</v>
      </c>
      <c r="L4774" t="s">
        <v>15568</v>
      </c>
      <c r="M4774" t="s">
        <v>23</v>
      </c>
      <c r="N4774" t="s">
        <v>23</v>
      </c>
      <c r="O4774" t="s">
        <v>25</v>
      </c>
      <c r="P4774" t="s">
        <v>164</v>
      </c>
      <c r="Q4774" t="s">
        <v>50</v>
      </c>
      <c r="R4774">
        <v>108.15</v>
      </c>
      <c r="S4774">
        <v>6934.77</v>
      </c>
    </row>
    <row r="4775" spans="1:19">
      <c r="A4775" t="s">
        <v>10897</v>
      </c>
      <c r="B4775" s="2">
        <v>45676</v>
      </c>
      <c r="C4775" t="s">
        <v>33</v>
      </c>
      <c r="D4775">
        <v>23</v>
      </c>
      <c r="E4775" t="s">
        <v>39</v>
      </c>
      <c r="F4775">
        <v>0</v>
      </c>
      <c r="G4775">
        <v>4</v>
      </c>
      <c r="H4775" t="s">
        <v>3686</v>
      </c>
      <c r="I4775">
        <v>4858</v>
      </c>
      <c r="J4775">
        <v>0</v>
      </c>
      <c r="K4775">
        <v>7</v>
      </c>
      <c r="L4775" t="s">
        <v>15568</v>
      </c>
      <c r="M4775" t="s">
        <v>23</v>
      </c>
      <c r="N4775" t="s">
        <v>23</v>
      </c>
      <c r="O4775" t="s">
        <v>49</v>
      </c>
      <c r="P4775" t="s">
        <v>26</v>
      </c>
      <c r="Q4775" t="s">
        <v>27</v>
      </c>
      <c r="R4775">
        <v>66.849999999999994</v>
      </c>
      <c r="S4775">
        <v>795.22</v>
      </c>
    </row>
    <row r="4776" spans="1:19">
      <c r="A4776" t="s">
        <v>10899</v>
      </c>
      <c r="B4776" s="2">
        <v>45781</v>
      </c>
      <c r="C4776" t="s">
        <v>22</v>
      </c>
      <c r="D4776">
        <v>53</v>
      </c>
      <c r="E4776" t="s">
        <v>39</v>
      </c>
      <c r="F4776">
        <v>0</v>
      </c>
      <c r="G4776">
        <v>4</v>
      </c>
      <c r="H4776" t="s">
        <v>3751</v>
      </c>
      <c r="I4776">
        <v>5258</v>
      </c>
      <c r="J4776">
        <v>0</v>
      </c>
      <c r="K4776">
        <v>3</v>
      </c>
      <c r="L4776" t="s">
        <v>15568</v>
      </c>
      <c r="M4776" t="s">
        <v>23</v>
      </c>
      <c r="N4776" t="s">
        <v>23</v>
      </c>
      <c r="O4776" t="s">
        <v>49</v>
      </c>
      <c r="P4776" t="s">
        <v>26</v>
      </c>
      <c r="Q4776" t="s">
        <v>84</v>
      </c>
      <c r="R4776">
        <v>50.5</v>
      </c>
      <c r="S4776">
        <v>226.89</v>
      </c>
    </row>
    <row r="4777" spans="1:19">
      <c r="A4777" t="s">
        <v>10901</v>
      </c>
      <c r="B4777" s="2">
        <v>44007</v>
      </c>
      <c r="C4777" t="s">
        <v>33</v>
      </c>
      <c r="D4777">
        <v>42</v>
      </c>
      <c r="E4777" t="s">
        <v>39</v>
      </c>
      <c r="F4777">
        <v>0</v>
      </c>
      <c r="G4777">
        <v>4</v>
      </c>
      <c r="H4777" t="s">
        <v>3686</v>
      </c>
      <c r="I4777">
        <v>6494</v>
      </c>
      <c r="J4777">
        <v>0</v>
      </c>
      <c r="K4777">
        <v>62</v>
      </c>
      <c r="L4777" t="s">
        <v>142</v>
      </c>
      <c r="M4777" t="s">
        <v>23</v>
      </c>
      <c r="N4777" t="s">
        <v>23</v>
      </c>
      <c r="O4777" t="s">
        <v>25</v>
      </c>
      <c r="P4777" t="s">
        <v>202</v>
      </c>
      <c r="Q4777" t="s">
        <v>50</v>
      </c>
      <c r="R4777">
        <v>115.05</v>
      </c>
      <c r="S4777">
        <v>9417.5300000000007</v>
      </c>
    </row>
    <row r="4778" spans="1:19">
      <c r="A4778" t="s">
        <v>10903</v>
      </c>
      <c r="B4778" s="2">
        <v>44307</v>
      </c>
      <c r="C4778" t="s">
        <v>33</v>
      </c>
      <c r="D4778">
        <v>30</v>
      </c>
      <c r="E4778" t="s">
        <v>23</v>
      </c>
      <c r="F4778">
        <v>1</v>
      </c>
      <c r="G4778">
        <v>4</v>
      </c>
      <c r="H4778" t="s">
        <v>3686</v>
      </c>
      <c r="I4778">
        <v>5432</v>
      </c>
      <c r="J4778">
        <v>1</v>
      </c>
      <c r="K4778">
        <v>52</v>
      </c>
      <c r="L4778" t="s">
        <v>142</v>
      </c>
      <c r="M4778" t="s">
        <v>23</v>
      </c>
      <c r="N4778" t="s">
        <v>39</v>
      </c>
      <c r="P4778" t="s">
        <v>164</v>
      </c>
      <c r="Q4778" t="s">
        <v>84</v>
      </c>
      <c r="R4778">
        <v>19.850000000000001</v>
      </c>
      <c r="S4778">
        <v>1247.82</v>
      </c>
    </row>
    <row r="4779" spans="1:19">
      <c r="A4779" t="s">
        <v>10905</v>
      </c>
      <c r="B4779" s="2">
        <v>43944</v>
      </c>
      <c r="C4779" t="s">
        <v>33</v>
      </c>
      <c r="D4779">
        <v>45</v>
      </c>
      <c r="E4779" t="s">
        <v>23</v>
      </c>
      <c r="F4779">
        <v>1</v>
      </c>
      <c r="G4779">
        <v>4</v>
      </c>
      <c r="H4779" t="s">
        <v>3686</v>
      </c>
      <c r="I4779">
        <v>5240</v>
      </c>
      <c r="J4779">
        <v>3</v>
      </c>
      <c r="K4779">
        <v>64</v>
      </c>
      <c r="L4779" t="s">
        <v>15568</v>
      </c>
      <c r="M4779" t="s">
        <v>23</v>
      </c>
      <c r="N4779" t="s">
        <v>23</v>
      </c>
      <c r="O4779" t="s">
        <v>49</v>
      </c>
      <c r="P4779" t="s">
        <v>164</v>
      </c>
      <c r="Q4779" t="s">
        <v>84</v>
      </c>
      <c r="R4779">
        <v>90.6</v>
      </c>
      <c r="S4779">
        <v>8185.45</v>
      </c>
    </row>
    <row r="4780" spans="1:19">
      <c r="A4780" t="s">
        <v>10907</v>
      </c>
      <c r="B4780" s="2">
        <v>44849</v>
      </c>
      <c r="C4780" t="s">
        <v>33</v>
      </c>
      <c r="D4780">
        <v>39</v>
      </c>
      <c r="E4780" t="s">
        <v>23</v>
      </c>
      <c r="F4780">
        <v>1</v>
      </c>
      <c r="G4780">
        <v>4</v>
      </c>
      <c r="H4780" t="s">
        <v>3686</v>
      </c>
      <c r="I4780">
        <v>5854</v>
      </c>
      <c r="J4780">
        <v>6</v>
      </c>
      <c r="K4780">
        <v>34</v>
      </c>
      <c r="L4780" t="s">
        <v>15568</v>
      </c>
      <c r="M4780" t="s">
        <v>23</v>
      </c>
      <c r="N4780" t="s">
        <v>39</v>
      </c>
      <c r="P4780" t="s">
        <v>202</v>
      </c>
      <c r="Q4780" t="s">
        <v>50</v>
      </c>
      <c r="R4780">
        <v>25.6</v>
      </c>
      <c r="S4780">
        <v>1790.61</v>
      </c>
    </row>
    <row r="4781" spans="1:19">
      <c r="A4781" t="s">
        <v>10909</v>
      </c>
      <c r="B4781" s="2">
        <v>45079</v>
      </c>
      <c r="C4781" t="s">
        <v>33</v>
      </c>
      <c r="D4781">
        <v>27</v>
      </c>
      <c r="E4781" t="s">
        <v>23</v>
      </c>
      <c r="F4781">
        <v>3</v>
      </c>
      <c r="G4781">
        <v>4</v>
      </c>
      <c r="H4781" t="s">
        <v>3686</v>
      </c>
      <c r="I4781">
        <v>3970</v>
      </c>
      <c r="J4781">
        <v>4</v>
      </c>
      <c r="K4781">
        <v>26</v>
      </c>
      <c r="L4781" t="s">
        <v>40</v>
      </c>
      <c r="M4781" t="s">
        <v>39</v>
      </c>
      <c r="N4781" t="s">
        <v>23</v>
      </c>
      <c r="O4781" t="s">
        <v>56</v>
      </c>
      <c r="P4781" t="s">
        <v>26</v>
      </c>
      <c r="Q4781" t="s">
        <v>50</v>
      </c>
      <c r="R4781">
        <v>38.85</v>
      </c>
      <c r="S4781">
        <v>1055.1500000000001</v>
      </c>
    </row>
    <row r="4782" spans="1:19">
      <c r="A4782" t="s">
        <v>10912</v>
      </c>
      <c r="B4782" s="2">
        <v>44635</v>
      </c>
      <c r="C4782" t="s">
        <v>33</v>
      </c>
      <c r="D4782">
        <v>44</v>
      </c>
      <c r="E4782" t="s">
        <v>23</v>
      </c>
      <c r="F4782">
        <v>2</v>
      </c>
      <c r="G4782">
        <v>4</v>
      </c>
      <c r="H4782" t="s">
        <v>3686</v>
      </c>
      <c r="I4782">
        <v>4375</v>
      </c>
      <c r="J4782">
        <v>1</v>
      </c>
      <c r="K4782">
        <v>41</v>
      </c>
      <c r="L4782" t="s">
        <v>142</v>
      </c>
      <c r="M4782" t="s">
        <v>39</v>
      </c>
      <c r="N4782" t="s">
        <v>23</v>
      </c>
      <c r="O4782" t="s">
        <v>56</v>
      </c>
      <c r="P4782" t="s">
        <v>202</v>
      </c>
      <c r="Q4782" t="s">
        <v>50</v>
      </c>
      <c r="R4782">
        <v>35.4</v>
      </c>
      <c r="S4782">
        <v>1412.4</v>
      </c>
    </row>
    <row r="4783" spans="1:19">
      <c r="A4783" t="s">
        <v>10914</v>
      </c>
      <c r="B4783" s="2">
        <v>45689</v>
      </c>
      <c r="C4783" t="s">
        <v>22</v>
      </c>
      <c r="D4783">
        <v>57</v>
      </c>
      <c r="E4783" t="s">
        <v>23</v>
      </c>
      <c r="F4783">
        <v>3</v>
      </c>
      <c r="G4783">
        <v>4</v>
      </c>
      <c r="H4783" t="s">
        <v>3686</v>
      </c>
      <c r="I4783">
        <v>3461</v>
      </c>
      <c r="J4783">
        <v>10</v>
      </c>
      <c r="K4783">
        <v>6</v>
      </c>
      <c r="L4783" t="s">
        <v>48</v>
      </c>
      <c r="M4783" t="s">
        <v>23</v>
      </c>
      <c r="N4783" t="s">
        <v>39</v>
      </c>
      <c r="P4783" t="s">
        <v>202</v>
      </c>
      <c r="Q4783" t="s">
        <v>50</v>
      </c>
      <c r="R4783">
        <v>19.45</v>
      </c>
      <c r="S4783">
        <v>122.92</v>
      </c>
    </row>
    <row r="4784" spans="1:19">
      <c r="A4784" t="s">
        <v>10916</v>
      </c>
      <c r="B4784" s="2">
        <v>45566</v>
      </c>
      <c r="C4784" t="s">
        <v>33</v>
      </c>
      <c r="D4784">
        <v>40</v>
      </c>
      <c r="E4784" t="s">
        <v>39</v>
      </c>
      <c r="F4784">
        <v>0</v>
      </c>
      <c r="G4784">
        <v>4</v>
      </c>
      <c r="H4784" t="s">
        <v>3686</v>
      </c>
      <c r="I4784">
        <v>2253</v>
      </c>
      <c r="J4784">
        <v>0</v>
      </c>
      <c r="K4784">
        <v>10</v>
      </c>
      <c r="L4784" t="s">
        <v>97</v>
      </c>
      <c r="M4784" t="s">
        <v>23</v>
      </c>
      <c r="N4784" t="s">
        <v>23</v>
      </c>
      <c r="O4784" t="s">
        <v>49</v>
      </c>
      <c r="P4784" t="s">
        <v>26</v>
      </c>
      <c r="Q4784" t="s">
        <v>27</v>
      </c>
      <c r="R4784">
        <v>54.25</v>
      </c>
      <c r="S4784">
        <v>712.6</v>
      </c>
    </row>
    <row r="4785" spans="1:19">
      <c r="A4785" t="s">
        <v>10918</v>
      </c>
      <c r="B4785" s="2">
        <v>45098</v>
      </c>
      <c r="C4785" t="s">
        <v>22</v>
      </c>
      <c r="D4785">
        <v>37</v>
      </c>
      <c r="E4785" t="s">
        <v>39</v>
      </c>
      <c r="F4785">
        <v>0</v>
      </c>
      <c r="G4785">
        <v>4</v>
      </c>
      <c r="H4785" t="s">
        <v>3686</v>
      </c>
      <c r="I4785">
        <v>5184</v>
      </c>
      <c r="J4785">
        <v>0</v>
      </c>
      <c r="K4785">
        <v>26</v>
      </c>
      <c r="L4785" t="s">
        <v>40</v>
      </c>
      <c r="M4785" t="s">
        <v>23</v>
      </c>
      <c r="N4785" t="s">
        <v>23</v>
      </c>
      <c r="O4785" t="s">
        <v>25</v>
      </c>
      <c r="P4785" t="s">
        <v>202</v>
      </c>
      <c r="Q4785" t="s">
        <v>27</v>
      </c>
      <c r="R4785">
        <v>75.5</v>
      </c>
      <c r="S4785">
        <v>3048.48</v>
      </c>
    </row>
    <row r="4786" spans="1:19">
      <c r="A4786" t="s">
        <v>10920</v>
      </c>
      <c r="B4786" s="2">
        <v>44462</v>
      </c>
      <c r="C4786" t="s">
        <v>33</v>
      </c>
      <c r="D4786">
        <v>53</v>
      </c>
      <c r="E4786" t="s">
        <v>23</v>
      </c>
      <c r="F4786">
        <v>3</v>
      </c>
      <c r="G4786">
        <v>4</v>
      </c>
      <c r="H4786" t="s">
        <v>3686</v>
      </c>
      <c r="I4786">
        <v>5829</v>
      </c>
      <c r="J4786">
        <v>1</v>
      </c>
      <c r="K4786">
        <v>47</v>
      </c>
      <c r="L4786" t="s">
        <v>15568</v>
      </c>
      <c r="M4786" t="s">
        <v>23</v>
      </c>
      <c r="N4786" t="s">
        <v>39</v>
      </c>
      <c r="P4786" t="s">
        <v>164</v>
      </c>
      <c r="Q4786" t="s">
        <v>27</v>
      </c>
      <c r="R4786">
        <v>19.3</v>
      </c>
      <c r="S4786">
        <v>1010.82</v>
      </c>
    </row>
    <row r="4787" spans="1:19">
      <c r="A4787" t="s">
        <v>10922</v>
      </c>
      <c r="B4787" s="2">
        <v>45079</v>
      </c>
      <c r="C4787" t="s">
        <v>22</v>
      </c>
      <c r="D4787">
        <v>41</v>
      </c>
      <c r="E4787" t="s">
        <v>23</v>
      </c>
      <c r="F4787">
        <v>3</v>
      </c>
      <c r="G4787">
        <v>4</v>
      </c>
      <c r="H4787" t="s">
        <v>3686</v>
      </c>
      <c r="I4787">
        <v>3973</v>
      </c>
      <c r="J4787">
        <v>2</v>
      </c>
      <c r="K4787">
        <v>26</v>
      </c>
      <c r="L4787" t="s">
        <v>40</v>
      </c>
      <c r="M4787" t="s">
        <v>23</v>
      </c>
      <c r="N4787" t="s">
        <v>23</v>
      </c>
      <c r="O4787" t="s">
        <v>49</v>
      </c>
      <c r="P4787" t="s">
        <v>202</v>
      </c>
      <c r="Q4787" t="s">
        <v>50</v>
      </c>
      <c r="R4787">
        <v>82</v>
      </c>
      <c r="S4787">
        <v>2995.13</v>
      </c>
    </row>
    <row r="4788" spans="1:19">
      <c r="A4788" t="s">
        <v>10924</v>
      </c>
      <c r="B4788" s="2">
        <v>43685</v>
      </c>
      <c r="C4788" t="s">
        <v>33</v>
      </c>
      <c r="D4788">
        <v>59</v>
      </c>
      <c r="E4788" t="s">
        <v>23</v>
      </c>
      <c r="F4788">
        <v>0</v>
      </c>
      <c r="G4788">
        <v>4</v>
      </c>
      <c r="H4788" t="s">
        <v>3686</v>
      </c>
      <c r="I4788">
        <v>5274</v>
      </c>
      <c r="J4788">
        <v>5</v>
      </c>
      <c r="K4788">
        <v>72</v>
      </c>
      <c r="L4788" t="s">
        <v>316</v>
      </c>
      <c r="M4788" t="s">
        <v>23</v>
      </c>
      <c r="N4788" t="s">
        <v>23</v>
      </c>
      <c r="O4788" t="s">
        <v>25</v>
      </c>
      <c r="P4788" t="s">
        <v>164</v>
      </c>
      <c r="Q4788" t="s">
        <v>50</v>
      </c>
      <c r="R4788">
        <v>94.45</v>
      </c>
      <c r="S4788">
        <v>8558.98</v>
      </c>
    </row>
    <row r="4789" spans="1:19">
      <c r="A4789" t="s">
        <v>10926</v>
      </c>
      <c r="B4789" s="2">
        <v>43976</v>
      </c>
      <c r="C4789" t="s">
        <v>22</v>
      </c>
      <c r="D4789">
        <v>24</v>
      </c>
      <c r="E4789" t="s">
        <v>39</v>
      </c>
      <c r="F4789">
        <v>0</v>
      </c>
      <c r="G4789">
        <v>4</v>
      </c>
      <c r="H4789" t="s">
        <v>3686</v>
      </c>
      <c r="I4789">
        <v>4908</v>
      </c>
      <c r="J4789">
        <v>0</v>
      </c>
      <c r="K4789">
        <v>63</v>
      </c>
      <c r="L4789" t="s">
        <v>15568</v>
      </c>
      <c r="M4789" t="s">
        <v>23</v>
      </c>
      <c r="N4789" t="s">
        <v>23</v>
      </c>
      <c r="O4789" t="s">
        <v>25</v>
      </c>
      <c r="P4789" t="s">
        <v>202</v>
      </c>
      <c r="Q4789" t="s">
        <v>50</v>
      </c>
      <c r="R4789">
        <v>104.5</v>
      </c>
      <c r="S4789">
        <v>7942.15</v>
      </c>
    </row>
    <row r="4790" spans="1:19">
      <c r="A4790" t="s">
        <v>10928</v>
      </c>
      <c r="B4790" s="2">
        <v>45207</v>
      </c>
      <c r="C4790" t="s">
        <v>33</v>
      </c>
      <c r="D4790">
        <v>51</v>
      </c>
      <c r="E4790" t="s">
        <v>23</v>
      </c>
      <c r="F4790">
        <v>2</v>
      </c>
      <c r="G4790">
        <v>4</v>
      </c>
      <c r="H4790" t="s">
        <v>3686</v>
      </c>
      <c r="I4790">
        <v>5657</v>
      </c>
      <c r="J4790">
        <v>2</v>
      </c>
      <c r="K4790">
        <v>22</v>
      </c>
      <c r="L4790" t="s">
        <v>97</v>
      </c>
      <c r="M4790" t="s">
        <v>23</v>
      </c>
      <c r="N4790" t="s">
        <v>39</v>
      </c>
      <c r="P4790" t="s">
        <v>26</v>
      </c>
      <c r="Q4790" t="s">
        <v>50</v>
      </c>
      <c r="R4790">
        <v>19.899999999999999</v>
      </c>
      <c r="S4790">
        <v>1489.52</v>
      </c>
    </row>
    <row r="4791" spans="1:19">
      <c r="A4791" t="s">
        <v>10930</v>
      </c>
      <c r="B4791" s="2">
        <v>43687</v>
      </c>
      <c r="C4791" t="s">
        <v>22</v>
      </c>
      <c r="D4791">
        <v>22</v>
      </c>
      <c r="E4791" t="s">
        <v>23</v>
      </c>
      <c r="F4791">
        <v>3</v>
      </c>
      <c r="G4791">
        <v>4</v>
      </c>
      <c r="H4791" t="s">
        <v>3686</v>
      </c>
      <c r="I4791">
        <v>5341</v>
      </c>
      <c r="J4791">
        <v>1</v>
      </c>
      <c r="K4791">
        <v>72</v>
      </c>
      <c r="L4791" t="s">
        <v>15568</v>
      </c>
      <c r="M4791" t="s">
        <v>23</v>
      </c>
      <c r="N4791" t="s">
        <v>23</v>
      </c>
      <c r="O4791" t="s">
        <v>49</v>
      </c>
      <c r="P4791" t="s">
        <v>164</v>
      </c>
      <c r="Q4791" t="s">
        <v>27</v>
      </c>
      <c r="R4791">
        <v>87.55</v>
      </c>
      <c r="S4791">
        <v>9675.07</v>
      </c>
    </row>
    <row r="4792" spans="1:19">
      <c r="A4792" t="s">
        <v>10932</v>
      </c>
      <c r="B4792" s="2">
        <v>43813</v>
      </c>
      <c r="C4792" t="s">
        <v>33</v>
      </c>
      <c r="D4792">
        <v>26</v>
      </c>
      <c r="E4792" t="s">
        <v>23</v>
      </c>
      <c r="F4792">
        <v>2</v>
      </c>
      <c r="G4792">
        <v>4</v>
      </c>
      <c r="H4792" t="s">
        <v>3686</v>
      </c>
      <c r="I4792">
        <v>4732</v>
      </c>
      <c r="J4792">
        <v>1</v>
      </c>
      <c r="K4792">
        <v>68</v>
      </c>
      <c r="L4792" t="s">
        <v>15568</v>
      </c>
      <c r="M4792" t="s">
        <v>23</v>
      </c>
      <c r="N4792" t="s">
        <v>23</v>
      </c>
      <c r="O4792" t="s">
        <v>56</v>
      </c>
      <c r="P4792" t="s">
        <v>164</v>
      </c>
      <c r="Q4792" t="s">
        <v>27</v>
      </c>
      <c r="R4792">
        <v>85.3</v>
      </c>
      <c r="S4792">
        <v>7270.88</v>
      </c>
    </row>
    <row r="4793" spans="1:19">
      <c r="A4793" t="s">
        <v>10934</v>
      </c>
      <c r="B4793" s="2">
        <v>44734</v>
      </c>
      <c r="C4793" t="s">
        <v>33</v>
      </c>
      <c r="D4793">
        <v>27</v>
      </c>
      <c r="E4793" t="s">
        <v>23</v>
      </c>
      <c r="F4793">
        <v>2</v>
      </c>
      <c r="G4793">
        <v>4</v>
      </c>
      <c r="H4793" t="s">
        <v>3686</v>
      </c>
      <c r="I4793">
        <v>5587</v>
      </c>
      <c r="J4793">
        <v>6</v>
      </c>
      <c r="K4793">
        <v>38</v>
      </c>
      <c r="L4793" t="s">
        <v>15568</v>
      </c>
      <c r="M4793" t="s">
        <v>23</v>
      </c>
      <c r="N4793" t="s">
        <v>39</v>
      </c>
      <c r="P4793" t="s">
        <v>26</v>
      </c>
      <c r="Q4793" t="s">
        <v>50</v>
      </c>
      <c r="R4793">
        <v>20.45</v>
      </c>
      <c r="S4793">
        <v>889.93</v>
      </c>
    </row>
    <row r="4794" spans="1:19">
      <c r="A4794" t="s">
        <v>10936</v>
      </c>
      <c r="B4794" s="2">
        <v>44674</v>
      </c>
      <c r="C4794" t="s">
        <v>33</v>
      </c>
      <c r="D4794">
        <v>59</v>
      </c>
      <c r="E4794" t="s">
        <v>23</v>
      </c>
      <c r="F4794">
        <v>2</v>
      </c>
      <c r="G4794">
        <v>4</v>
      </c>
      <c r="H4794" t="s">
        <v>3686</v>
      </c>
      <c r="I4794">
        <v>5807</v>
      </c>
      <c r="J4794">
        <v>4</v>
      </c>
      <c r="K4794">
        <v>40</v>
      </c>
      <c r="L4794" t="s">
        <v>15568</v>
      </c>
      <c r="M4794" t="s">
        <v>23</v>
      </c>
      <c r="N4794" t="s">
        <v>23</v>
      </c>
      <c r="O4794" t="s">
        <v>49</v>
      </c>
      <c r="P4794" t="s">
        <v>26</v>
      </c>
      <c r="Q4794" t="s">
        <v>50</v>
      </c>
      <c r="R4794">
        <v>71.349999999999994</v>
      </c>
      <c r="S4794">
        <v>4012.8</v>
      </c>
    </row>
    <row r="4795" spans="1:19">
      <c r="A4795" t="s">
        <v>10938</v>
      </c>
      <c r="B4795" s="2">
        <v>43868</v>
      </c>
      <c r="C4795" t="s">
        <v>22</v>
      </c>
      <c r="D4795">
        <v>36</v>
      </c>
      <c r="E4795" t="s">
        <v>23</v>
      </c>
      <c r="F4795">
        <v>3</v>
      </c>
      <c r="G4795">
        <v>4</v>
      </c>
      <c r="H4795" t="s">
        <v>3686</v>
      </c>
      <c r="I4795">
        <v>5517</v>
      </c>
      <c r="J4795">
        <v>3</v>
      </c>
      <c r="K4795">
        <v>66</v>
      </c>
      <c r="L4795" t="s">
        <v>316</v>
      </c>
      <c r="M4795" t="s">
        <v>23</v>
      </c>
      <c r="N4795" t="s">
        <v>39</v>
      </c>
      <c r="P4795" t="s">
        <v>202</v>
      </c>
      <c r="Q4795" t="s">
        <v>50</v>
      </c>
      <c r="R4795">
        <v>25.7</v>
      </c>
      <c r="S4795">
        <v>4541.99</v>
      </c>
    </row>
    <row r="4796" spans="1:19">
      <c r="A4796" t="s">
        <v>10940</v>
      </c>
      <c r="B4796" s="2">
        <v>43956</v>
      </c>
      <c r="C4796" t="s">
        <v>22</v>
      </c>
      <c r="D4796">
        <v>26</v>
      </c>
      <c r="E4796" t="s">
        <v>23</v>
      </c>
      <c r="F4796">
        <v>0</v>
      </c>
      <c r="G4796">
        <v>4</v>
      </c>
      <c r="H4796" t="s">
        <v>3686</v>
      </c>
      <c r="I4796">
        <v>5096</v>
      </c>
      <c r="J4796">
        <v>1</v>
      </c>
      <c r="K4796">
        <v>63</v>
      </c>
      <c r="L4796" t="s">
        <v>15568</v>
      </c>
      <c r="M4796" t="s">
        <v>23</v>
      </c>
      <c r="N4796" t="s">
        <v>23</v>
      </c>
      <c r="O4796" t="s">
        <v>25</v>
      </c>
      <c r="P4796" t="s">
        <v>26</v>
      </c>
      <c r="Q4796" t="s">
        <v>27</v>
      </c>
      <c r="R4796">
        <v>102.4</v>
      </c>
      <c r="S4796">
        <v>7562.3</v>
      </c>
    </row>
    <row r="4797" spans="1:19">
      <c r="A4797" t="s">
        <v>10942</v>
      </c>
      <c r="B4797" s="2">
        <v>43803</v>
      </c>
      <c r="C4797" t="s">
        <v>33</v>
      </c>
      <c r="D4797">
        <v>30</v>
      </c>
      <c r="E4797" t="s">
        <v>23</v>
      </c>
      <c r="F4797">
        <v>2</v>
      </c>
      <c r="G4797">
        <v>4</v>
      </c>
      <c r="H4797" t="s">
        <v>3686</v>
      </c>
      <c r="I4797">
        <v>5958</v>
      </c>
      <c r="J4797">
        <v>1</v>
      </c>
      <c r="K4797">
        <v>68</v>
      </c>
      <c r="L4797" t="s">
        <v>316</v>
      </c>
      <c r="M4797" t="s">
        <v>23</v>
      </c>
      <c r="N4797" t="s">
        <v>23</v>
      </c>
      <c r="O4797" t="s">
        <v>25</v>
      </c>
      <c r="P4797" t="s">
        <v>202</v>
      </c>
      <c r="Q4797" t="s">
        <v>27</v>
      </c>
      <c r="R4797">
        <v>83.65</v>
      </c>
      <c r="S4797">
        <v>6770.33</v>
      </c>
    </row>
    <row r="4798" spans="1:19">
      <c r="A4798" t="s">
        <v>10944</v>
      </c>
      <c r="B4798" s="2">
        <v>44817</v>
      </c>
      <c r="C4798" t="s">
        <v>33</v>
      </c>
      <c r="D4798">
        <v>32</v>
      </c>
      <c r="E4798" t="s">
        <v>23</v>
      </c>
      <c r="F4798">
        <v>2</v>
      </c>
      <c r="G4798">
        <v>4</v>
      </c>
      <c r="H4798" t="s">
        <v>3686</v>
      </c>
      <c r="I4798">
        <v>5636</v>
      </c>
      <c r="J4798">
        <v>5</v>
      </c>
      <c r="K4798">
        <v>35</v>
      </c>
      <c r="L4798" t="s">
        <v>15568</v>
      </c>
      <c r="M4798" t="s">
        <v>23</v>
      </c>
      <c r="N4798" t="s">
        <v>39</v>
      </c>
      <c r="P4798" t="s">
        <v>164</v>
      </c>
      <c r="Q4798" t="s">
        <v>50</v>
      </c>
      <c r="R4798">
        <v>19.7</v>
      </c>
      <c r="S4798">
        <v>1269.75</v>
      </c>
    </row>
    <row r="4799" spans="1:19">
      <c r="A4799" t="s">
        <v>10946</v>
      </c>
      <c r="B4799" s="2">
        <v>44625</v>
      </c>
      <c r="C4799" t="s">
        <v>33</v>
      </c>
      <c r="D4799">
        <v>47</v>
      </c>
      <c r="E4799" t="s">
        <v>23</v>
      </c>
      <c r="F4799">
        <v>2</v>
      </c>
      <c r="G4799">
        <v>4</v>
      </c>
      <c r="H4799" t="s">
        <v>3686</v>
      </c>
      <c r="I4799">
        <v>2196</v>
      </c>
      <c r="J4799">
        <v>10</v>
      </c>
      <c r="K4799">
        <v>41</v>
      </c>
      <c r="L4799" t="s">
        <v>142</v>
      </c>
      <c r="M4799" t="s">
        <v>23</v>
      </c>
      <c r="N4799" t="s">
        <v>23</v>
      </c>
      <c r="O4799" t="s">
        <v>25</v>
      </c>
      <c r="P4799" t="s">
        <v>26</v>
      </c>
      <c r="Q4799" t="s">
        <v>27</v>
      </c>
      <c r="R4799">
        <v>94.3</v>
      </c>
      <c r="S4799">
        <v>3959.2</v>
      </c>
    </row>
    <row r="4800" spans="1:19">
      <c r="A4800" t="s">
        <v>10948</v>
      </c>
      <c r="B4800" s="2">
        <v>45302</v>
      </c>
      <c r="C4800" t="s">
        <v>22</v>
      </c>
      <c r="D4800">
        <v>50</v>
      </c>
      <c r="E4800" t="s">
        <v>39</v>
      </c>
      <c r="F4800">
        <v>2</v>
      </c>
      <c r="G4800">
        <v>4</v>
      </c>
      <c r="H4800" t="s">
        <v>3686</v>
      </c>
      <c r="I4800">
        <v>2654</v>
      </c>
      <c r="J4800">
        <v>0</v>
      </c>
      <c r="K4800">
        <v>19</v>
      </c>
      <c r="L4800" t="s">
        <v>15568</v>
      </c>
      <c r="M4800" t="s">
        <v>23</v>
      </c>
      <c r="N4800" t="s">
        <v>39</v>
      </c>
      <c r="P4800" t="s">
        <v>164</v>
      </c>
      <c r="Q4800" t="s">
        <v>50</v>
      </c>
      <c r="R4800">
        <v>20.85</v>
      </c>
      <c r="S4800">
        <v>1154.54</v>
      </c>
    </row>
    <row r="4801" spans="1:19">
      <c r="A4801" t="s">
        <v>10950</v>
      </c>
      <c r="B4801" s="2">
        <v>43747</v>
      </c>
      <c r="C4801" t="s">
        <v>33</v>
      </c>
      <c r="D4801">
        <v>62</v>
      </c>
      <c r="E4801" t="s">
        <v>23</v>
      </c>
      <c r="F4801">
        <v>0</v>
      </c>
      <c r="G4801">
        <v>4</v>
      </c>
      <c r="H4801" t="s">
        <v>3686</v>
      </c>
      <c r="I4801">
        <v>5264</v>
      </c>
      <c r="J4801">
        <v>1</v>
      </c>
      <c r="K4801">
        <v>70</v>
      </c>
      <c r="L4801" t="s">
        <v>316</v>
      </c>
      <c r="M4801" t="s">
        <v>23</v>
      </c>
      <c r="N4801" t="s">
        <v>23</v>
      </c>
      <c r="O4801" t="s">
        <v>49</v>
      </c>
      <c r="P4801" t="s">
        <v>164</v>
      </c>
      <c r="Q4801" t="s">
        <v>27</v>
      </c>
      <c r="R4801">
        <v>92.2</v>
      </c>
      <c r="S4801">
        <v>7781.35</v>
      </c>
    </row>
    <row r="4802" spans="1:19">
      <c r="A4802" t="s">
        <v>10952</v>
      </c>
      <c r="B4802" s="2">
        <v>45459</v>
      </c>
      <c r="C4802" t="s">
        <v>33</v>
      </c>
      <c r="D4802">
        <v>19</v>
      </c>
      <c r="E4802" t="s">
        <v>39</v>
      </c>
      <c r="F4802">
        <v>0</v>
      </c>
      <c r="G4802">
        <v>4</v>
      </c>
      <c r="H4802" t="s">
        <v>3686</v>
      </c>
      <c r="I4802">
        <v>2056</v>
      </c>
      <c r="J4802">
        <v>0</v>
      </c>
      <c r="K4802">
        <v>14</v>
      </c>
      <c r="L4802" t="s">
        <v>15568</v>
      </c>
      <c r="M4802" t="s">
        <v>39</v>
      </c>
      <c r="N4802" t="s">
        <v>23</v>
      </c>
      <c r="O4802" t="s">
        <v>56</v>
      </c>
      <c r="P4802" t="s">
        <v>164</v>
      </c>
      <c r="Q4802" t="s">
        <v>27</v>
      </c>
      <c r="R4802">
        <v>46.35</v>
      </c>
      <c r="S4802">
        <v>672.7</v>
      </c>
    </row>
    <row r="4803" spans="1:19">
      <c r="A4803" t="s">
        <v>10954</v>
      </c>
      <c r="B4803" s="2">
        <v>45764</v>
      </c>
      <c r="C4803" t="s">
        <v>22</v>
      </c>
      <c r="D4803">
        <v>62</v>
      </c>
      <c r="E4803" t="s">
        <v>39</v>
      </c>
      <c r="F4803">
        <v>0</v>
      </c>
      <c r="G4803">
        <v>4</v>
      </c>
      <c r="H4803" t="s">
        <v>3686</v>
      </c>
      <c r="I4803">
        <v>2757</v>
      </c>
      <c r="J4803">
        <v>0</v>
      </c>
      <c r="K4803">
        <v>4</v>
      </c>
      <c r="L4803" t="s">
        <v>15568</v>
      </c>
      <c r="M4803" t="s">
        <v>23</v>
      </c>
      <c r="N4803" t="s">
        <v>23</v>
      </c>
      <c r="O4803" t="s">
        <v>25</v>
      </c>
      <c r="P4803" t="s">
        <v>164</v>
      </c>
      <c r="Q4803" t="s">
        <v>27</v>
      </c>
      <c r="R4803">
        <v>94.75</v>
      </c>
      <c r="S4803">
        <v>498.4</v>
      </c>
    </row>
    <row r="4804" spans="1:19">
      <c r="A4804" t="s">
        <v>10956</v>
      </c>
      <c r="B4804" s="2">
        <v>43923</v>
      </c>
      <c r="C4804" t="s">
        <v>22</v>
      </c>
      <c r="D4804">
        <v>67</v>
      </c>
      <c r="E4804" t="s">
        <v>39</v>
      </c>
      <c r="F4804">
        <v>0</v>
      </c>
      <c r="G4804">
        <v>4</v>
      </c>
      <c r="H4804" t="s">
        <v>3686</v>
      </c>
      <c r="I4804">
        <v>4309</v>
      </c>
      <c r="J4804">
        <v>0</v>
      </c>
      <c r="K4804">
        <v>64</v>
      </c>
      <c r="L4804" t="s">
        <v>15568</v>
      </c>
      <c r="M4804" t="s">
        <v>23</v>
      </c>
      <c r="N4804" t="s">
        <v>39</v>
      </c>
      <c r="P4804" t="s">
        <v>164</v>
      </c>
      <c r="Q4804" t="s">
        <v>27</v>
      </c>
      <c r="R4804">
        <v>20.05</v>
      </c>
      <c r="S4804">
        <v>1517.41</v>
      </c>
    </row>
    <row r="4805" spans="1:19">
      <c r="A4805" t="s">
        <v>10958</v>
      </c>
      <c r="B4805" s="2">
        <v>45670</v>
      </c>
      <c r="C4805" t="s">
        <v>22</v>
      </c>
      <c r="D4805">
        <v>71</v>
      </c>
      <c r="E4805" t="s">
        <v>23</v>
      </c>
      <c r="F4805">
        <v>0</v>
      </c>
      <c r="G4805">
        <v>4</v>
      </c>
      <c r="H4805" t="s">
        <v>3686</v>
      </c>
      <c r="I4805">
        <v>2259</v>
      </c>
      <c r="J4805">
        <v>2</v>
      </c>
      <c r="K4805">
        <v>7</v>
      </c>
      <c r="L4805" t="s">
        <v>15568</v>
      </c>
      <c r="M4805" t="s">
        <v>23</v>
      </c>
      <c r="N4805" t="s">
        <v>23</v>
      </c>
      <c r="O4805" t="s">
        <v>25</v>
      </c>
      <c r="P4805" t="s">
        <v>26</v>
      </c>
      <c r="Q4805" t="s">
        <v>27</v>
      </c>
      <c r="R4805">
        <v>74.849999999999994</v>
      </c>
      <c r="S4805">
        <v>532.91999999999996</v>
      </c>
    </row>
    <row r="4806" spans="1:19">
      <c r="A4806" t="s">
        <v>10960</v>
      </c>
      <c r="B4806" s="2">
        <v>44515</v>
      </c>
      <c r="C4806" t="s">
        <v>33</v>
      </c>
      <c r="D4806">
        <v>80</v>
      </c>
      <c r="E4806" t="s">
        <v>39</v>
      </c>
      <c r="F4806">
        <v>0</v>
      </c>
      <c r="G4806">
        <v>4</v>
      </c>
      <c r="H4806" t="s">
        <v>3686</v>
      </c>
      <c r="I4806">
        <v>5397</v>
      </c>
      <c r="J4806">
        <v>0</v>
      </c>
      <c r="K4806">
        <v>45</v>
      </c>
      <c r="L4806" t="s">
        <v>15568</v>
      </c>
      <c r="M4806" t="s">
        <v>23</v>
      </c>
      <c r="N4806" t="s">
        <v>23</v>
      </c>
      <c r="O4806" t="s">
        <v>25</v>
      </c>
      <c r="P4806" t="s">
        <v>26</v>
      </c>
      <c r="Q4806" t="s">
        <v>27</v>
      </c>
      <c r="R4806">
        <v>85.7</v>
      </c>
      <c r="S4806">
        <v>4014.4</v>
      </c>
    </row>
    <row r="4807" spans="1:19">
      <c r="A4807" t="s">
        <v>10962</v>
      </c>
      <c r="B4807" s="2">
        <v>45855</v>
      </c>
      <c r="C4807" t="s">
        <v>33</v>
      </c>
      <c r="D4807">
        <v>79</v>
      </c>
      <c r="E4807" t="s">
        <v>23</v>
      </c>
      <c r="F4807">
        <v>1</v>
      </c>
      <c r="G4807">
        <v>4</v>
      </c>
      <c r="H4807" t="s">
        <v>3751</v>
      </c>
      <c r="I4807">
        <v>2400</v>
      </c>
      <c r="J4807">
        <v>1</v>
      </c>
      <c r="K4807">
        <v>1</v>
      </c>
      <c r="L4807" t="s">
        <v>48</v>
      </c>
      <c r="M4807" t="s">
        <v>23</v>
      </c>
      <c r="N4807" t="s">
        <v>39</v>
      </c>
      <c r="P4807" t="s">
        <v>26</v>
      </c>
      <c r="Q4807" t="s">
        <v>50</v>
      </c>
      <c r="R4807">
        <v>19</v>
      </c>
      <c r="S4807">
        <v>47.28</v>
      </c>
    </row>
    <row r="4808" spans="1:19">
      <c r="A4808" t="s">
        <v>10964</v>
      </c>
      <c r="B4808" s="2">
        <v>45342</v>
      </c>
      <c r="C4808" t="s">
        <v>22</v>
      </c>
      <c r="D4808">
        <v>68</v>
      </c>
      <c r="E4808" t="s">
        <v>39</v>
      </c>
      <c r="F4808">
        <v>0</v>
      </c>
      <c r="G4808">
        <v>4</v>
      </c>
      <c r="H4808" t="s">
        <v>3686</v>
      </c>
      <c r="I4808">
        <v>2110</v>
      </c>
      <c r="J4808">
        <v>0</v>
      </c>
      <c r="K4808">
        <v>18</v>
      </c>
      <c r="L4808" t="s">
        <v>97</v>
      </c>
      <c r="M4808" t="s">
        <v>23</v>
      </c>
      <c r="N4808" t="s">
        <v>23</v>
      </c>
      <c r="O4808" t="s">
        <v>49</v>
      </c>
      <c r="P4808" t="s">
        <v>26</v>
      </c>
      <c r="Q4808" t="s">
        <v>50</v>
      </c>
      <c r="R4808">
        <v>55.2</v>
      </c>
      <c r="S4808">
        <v>1917.06</v>
      </c>
    </row>
    <row r="4809" spans="1:19">
      <c r="A4809" t="s">
        <v>10966</v>
      </c>
      <c r="B4809" s="2">
        <v>45755</v>
      </c>
      <c r="C4809" t="s">
        <v>22</v>
      </c>
      <c r="D4809">
        <v>80</v>
      </c>
      <c r="E4809" t="s">
        <v>23</v>
      </c>
      <c r="F4809">
        <v>1</v>
      </c>
      <c r="G4809">
        <v>4</v>
      </c>
      <c r="H4809" t="s">
        <v>3686</v>
      </c>
      <c r="I4809">
        <v>3708</v>
      </c>
      <c r="J4809">
        <v>1</v>
      </c>
      <c r="K4809">
        <v>4</v>
      </c>
      <c r="L4809" t="s">
        <v>15568</v>
      </c>
      <c r="M4809" t="s">
        <v>23</v>
      </c>
      <c r="N4809" t="s">
        <v>23</v>
      </c>
      <c r="O4809" t="s">
        <v>25</v>
      </c>
      <c r="P4809" t="s">
        <v>26</v>
      </c>
      <c r="Q4809" t="s">
        <v>50</v>
      </c>
      <c r="R4809">
        <v>69.55</v>
      </c>
      <c r="S4809">
        <v>433.82</v>
      </c>
    </row>
    <row r="4810" spans="1:19">
      <c r="A4810" t="s">
        <v>10968</v>
      </c>
      <c r="B4810" s="2">
        <v>45057</v>
      </c>
      <c r="C4810" t="s">
        <v>22</v>
      </c>
      <c r="D4810">
        <v>62</v>
      </c>
      <c r="E4810" t="s">
        <v>23</v>
      </c>
      <c r="F4810">
        <v>0</v>
      </c>
      <c r="G4810">
        <v>4</v>
      </c>
      <c r="H4810" t="s">
        <v>3686</v>
      </c>
      <c r="I4810">
        <v>4430</v>
      </c>
      <c r="J4810">
        <v>1</v>
      </c>
      <c r="K4810">
        <v>27</v>
      </c>
      <c r="L4810" t="s">
        <v>40</v>
      </c>
      <c r="M4810" t="s">
        <v>23</v>
      </c>
      <c r="N4810" t="s">
        <v>39</v>
      </c>
      <c r="P4810" t="s">
        <v>164</v>
      </c>
      <c r="Q4810" t="s">
        <v>27</v>
      </c>
      <c r="R4810">
        <v>19.55</v>
      </c>
      <c r="S4810">
        <v>1713.68</v>
      </c>
    </row>
    <row r="4811" spans="1:19">
      <c r="A4811" t="s">
        <v>10970</v>
      </c>
      <c r="B4811" s="2">
        <v>44799</v>
      </c>
      <c r="C4811" t="s">
        <v>33</v>
      </c>
      <c r="D4811">
        <v>63</v>
      </c>
      <c r="E4811" t="s">
        <v>23</v>
      </c>
      <c r="F4811">
        <v>3</v>
      </c>
      <c r="G4811">
        <v>4</v>
      </c>
      <c r="H4811" t="s">
        <v>3686</v>
      </c>
      <c r="I4811">
        <v>2564</v>
      </c>
      <c r="J4811">
        <v>5</v>
      </c>
      <c r="K4811">
        <v>36</v>
      </c>
      <c r="L4811" t="s">
        <v>15568</v>
      </c>
      <c r="M4811" t="s">
        <v>39</v>
      </c>
      <c r="N4811" t="s">
        <v>23</v>
      </c>
      <c r="O4811" t="s">
        <v>56</v>
      </c>
      <c r="P4811" t="s">
        <v>164</v>
      </c>
      <c r="Q4811" t="s">
        <v>50</v>
      </c>
      <c r="R4811">
        <v>40.65</v>
      </c>
      <c r="S4811">
        <v>1547.35</v>
      </c>
    </row>
    <row r="4812" spans="1:19">
      <c r="A4812" t="s">
        <v>10972</v>
      </c>
      <c r="B4812" s="2">
        <v>44127</v>
      </c>
      <c r="C4812" t="s">
        <v>33</v>
      </c>
      <c r="D4812">
        <v>42</v>
      </c>
      <c r="E4812" t="s">
        <v>23</v>
      </c>
      <c r="F4812">
        <v>3</v>
      </c>
      <c r="G4812">
        <v>4</v>
      </c>
      <c r="H4812" t="s">
        <v>3686</v>
      </c>
      <c r="I4812">
        <v>5040</v>
      </c>
      <c r="J4812">
        <v>7</v>
      </c>
      <c r="K4812">
        <v>58</v>
      </c>
      <c r="L4812" t="s">
        <v>15568</v>
      </c>
      <c r="M4812" t="s">
        <v>23</v>
      </c>
      <c r="N4812" t="s">
        <v>23</v>
      </c>
      <c r="O4812" t="s">
        <v>56</v>
      </c>
      <c r="P4812" t="s">
        <v>202</v>
      </c>
      <c r="Q4812" t="s">
        <v>50</v>
      </c>
      <c r="R4812">
        <v>44.1</v>
      </c>
      <c r="S4812">
        <v>3876.75</v>
      </c>
    </row>
    <row r="4813" spans="1:19">
      <c r="A4813" t="s">
        <v>10974</v>
      </c>
      <c r="B4813" s="2">
        <v>44360</v>
      </c>
      <c r="C4813" t="s">
        <v>33</v>
      </c>
      <c r="D4813">
        <v>53</v>
      </c>
      <c r="E4813" t="s">
        <v>39</v>
      </c>
      <c r="F4813">
        <v>0</v>
      </c>
      <c r="G4813">
        <v>4</v>
      </c>
      <c r="H4813" t="s">
        <v>3686</v>
      </c>
      <c r="I4813">
        <v>4164</v>
      </c>
      <c r="J4813">
        <v>0</v>
      </c>
      <c r="K4813">
        <v>50</v>
      </c>
      <c r="L4813" t="s">
        <v>15568</v>
      </c>
      <c r="M4813" t="s">
        <v>23</v>
      </c>
      <c r="N4813" t="s">
        <v>23</v>
      </c>
      <c r="O4813" t="s">
        <v>25</v>
      </c>
      <c r="P4813" t="s">
        <v>26</v>
      </c>
      <c r="Q4813" t="s">
        <v>27</v>
      </c>
      <c r="R4813">
        <v>95.7</v>
      </c>
      <c r="S4813">
        <v>7326.75</v>
      </c>
    </row>
    <row r="4814" spans="1:19">
      <c r="A4814" t="s">
        <v>10976</v>
      </c>
      <c r="B4814" s="2">
        <v>44827</v>
      </c>
      <c r="C4814" t="s">
        <v>22</v>
      </c>
      <c r="D4814">
        <v>19</v>
      </c>
      <c r="E4814" t="s">
        <v>23</v>
      </c>
      <c r="F4814">
        <v>3</v>
      </c>
      <c r="G4814">
        <v>4</v>
      </c>
      <c r="H4814" t="s">
        <v>3686</v>
      </c>
      <c r="I4814">
        <v>2775</v>
      </c>
      <c r="J4814">
        <v>5</v>
      </c>
      <c r="K4814">
        <v>35</v>
      </c>
      <c r="L4814" t="s">
        <v>40</v>
      </c>
      <c r="M4814" t="s">
        <v>23</v>
      </c>
      <c r="N4814" t="s">
        <v>23</v>
      </c>
      <c r="O4814" t="s">
        <v>25</v>
      </c>
      <c r="P4814" t="s">
        <v>202</v>
      </c>
      <c r="Q4814" t="s">
        <v>27</v>
      </c>
      <c r="R4814">
        <v>89.7</v>
      </c>
      <c r="S4814">
        <v>3219.15</v>
      </c>
    </row>
    <row r="4815" spans="1:19">
      <c r="A4815" t="s">
        <v>10978</v>
      </c>
      <c r="B4815" s="2">
        <v>45771</v>
      </c>
      <c r="C4815" t="s">
        <v>22</v>
      </c>
      <c r="D4815">
        <v>44</v>
      </c>
      <c r="E4815" t="s">
        <v>23</v>
      </c>
      <c r="F4815">
        <v>0</v>
      </c>
      <c r="G4815">
        <v>4</v>
      </c>
      <c r="H4815" t="s">
        <v>3686</v>
      </c>
      <c r="I4815">
        <v>4552</v>
      </c>
      <c r="J4815">
        <v>7</v>
      </c>
      <c r="K4815">
        <v>4</v>
      </c>
      <c r="L4815" t="s">
        <v>48</v>
      </c>
      <c r="M4815" t="s">
        <v>23</v>
      </c>
      <c r="N4815" t="s">
        <v>23</v>
      </c>
      <c r="O4815" t="s">
        <v>49</v>
      </c>
      <c r="P4815" t="s">
        <v>26</v>
      </c>
      <c r="Q4815" t="s">
        <v>27</v>
      </c>
      <c r="R4815">
        <v>65.599999999999994</v>
      </c>
      <c r="S4815">
        <v>290.62</v>
      </c>
    </row>
    <row r="4816" spans="1:19">
      <c r="A4816" t="s">
        <v>10980</v>
      </c>
      <c r="B4816" s="2">
        <v>44885</v>
      </c>
      <c r="C4816" t="s">
        <v>33</v>
      </c>
      <c r="D4816">
        <v>42</v>
      </c>
      <c r="E4816" t="s">
        <v>39</v>
      </c>
      <c r="F4816">
        <v>0</v>
      </c>
      <c r="G4816">
        <v>4</v>
      </c>
      <c r="H4816" t="s">
        <v>3686</v>
      </c>
      <c r="I4816">
        <v>4460</v>
      </c>
      <c r="J4816">
        <v>0</v>
      </c>
      <c r="K4816">
        <v>33</v>
      </c>
      <c r="L4816" t="s">
        <v>15568</v>
      </c>
      <c r="M4816" t="s">
        <v>23</v>
      </c>
      <c r="N4816" t="s">
        <v>23</v>
      </c>
      <c r="O4816" t="s">
        <v>25</v>
      </c>
      <c r="P4816" t="s">
        <v>26</v>
      </c>
      <c r="Q4816" t="s">
        <v>27</v>
      </c>
      <c r="R4816">
        <v>90.65</v>
      </c>
      <c r="S4816">
        <v>3542.68</v>
      </c>
    </row>
    <row r="4817" spans="1:19">
      <c r="A4817" t="s">
        <v>10982</v>
      </c>
      <c r="B4817" s="2">
        <v>44487</v>
      </c>
      <c r="C4817" t="s">
        <v>22</v>
      </c>
      <c r="D4817">
        <v>50</v>
      </c>
      <c r="E4817" t="s">
        <v>23</v>
      </c>
      <c r="F4817">
        <v>2</v>
      </c>
      <c r="G4817">
        <v>4</v>
      </c>
      <c r="H4817" t="s">
        <v>3686</v>
      </c>
      <c r="I4817">
        <v>4258</v>
      </c>
      <c r="J4817">
        <v>9</v>
      </c>
      <c r="K4817">
        <v>46</v>
      </c>
      <c r="L4817" t="s">
        <v>142</v>
      </c>
      <c r="M4817" t="s">
        <v>23</v>
      </c>
      <c r="N4817" t="s">
        <v>23</v>
      </c>
      <c r="O4817" t="s">
        <v>49</v>
      </c>
      <c r="P4817" t="s">
        <v>202</v>
      </c>
      <c r="Q4817" t="s">
        <v>50</v>
      </c>
      <c r="R4817">
        <v>56.9</v>
      </c>
      <c r="S4817">
        <v>4328.8</v>
      </c>
    </row>
    <row r="4818" spans="1:19">
      <c r="A4818" t="s">
        <v>10985</v>
      </c>
      <c r="B4818" s="2">
        <v>44037</v>
      </c>
      <c r="C4818" t="s">
        <v>22</v>
      </c>
      <c r="D4818">
        <v>49</v>
      </c>
      <c r="E4818" t="s">
        <v>23</v>
      </c>
      <c r="F4818">
        <v>0</v>
      </c>
      <c r="G4818">
        <v>4</v>
      </c>
      <c r="H4818" t="s">
        <v>3686</v>
      </c>
      <c r="I4818">
        <v>5404</v>
      </c>
      <c r="J4818">
        <v>1</v>
      </c>
      <c r="K4818">
        <v>61</v>
      </c>
      <c r="L4818" t="s">
        <v>15568</v>
      </c>
      <c r="M4818" t="s">
        <v>23</v>
      </c>
      <c r="N4818" t="s">
        <v>23</v>
      </c>
      <c r="O4818" t="s">
        <v>25</v>
      </c>
      <c r="P4818" t="s">
        <v>26</v>
      </c>
      <c r="Q4818" t="s">
        <v>27</v>
      </c>
      <c r="R4818">
        <v>99.4</v>
      </c>
      <c r="S4818">
        <v>6867.8</v>
      </c>
    </row>
    <row r="4819" spans="1:19">
      <c r="A4819" t="s">
        <v>10987</v>
      </c>
      <c r="B4819" s="2">
        <v>44170</v>
      </c>
      <c r="C4819" t="s">
        <v>33</v>
      </c>
      <c r="D4819">
        <v>26</v>
      </c>
      <c r="E4819" t="s">
        <v>23</v>
      </c>
      <c r="F4819">
        <v>0</v>
      </c>
      <c r="G4819">
        <v>4</v>
      </c>
      <c r="H4819" t="s">
        <v>3686</v>
      </c>
      <c r="I4819">
        <v>5141</v>
      </c>
      <c r="J4819">
        <v>3</v>
      </c>
      <c r="K4819">
        <v>56</v>
      </c>
      <c r="L4819" t="s">
        <v>142</v>
      </c>
      <c r="M4819" t="s">
        <v>23</v>
      </c>
      <c r="N4819" t="s">
        <v>23</v>
      </c>
      <c r="O4819" t="s">
        <v>25</v>
      </c>
      <c r="P4819" t="s">
        <v>26</v>
      </c>
      <c r="Q4819" t="s">
        <v>27</v>
      </c>
      <c r="R4819">
        <v>98.7</v>
      </c>
      <c r="S4819">
        <v>6061.5</v>
      </c>
    </row>
    <row r="4820" spans="1:19">
      <c r="A4820" t="s">
        <v>10989</v>
      </c>
      <c r="B4820" s="2">
        <v>45589</v>
      </c>
      <c r="C4820" t="s">
        <v>33</v>
      </c>
      <c r="D4820">
        <v>52</v>
      </c>
      <c r="E4820" t="s">
        <v>23</v>
      </c>
      <c r="F4820">
        <v>3</v>
      </c>
      <c r="G4820">
        <v>4</v>
      </c>
      <c r="H4820" t="s">
        <v>3686</v>
      </c>
      <c r="I4820">
        <v>2342</v>
      </c>
      <c r="J4820">
        <v>6</v>
      </c>
      <c r="K4820">
        <v>10</v>
      </c>
      <c r="L4820" t="s">
        <v>48</v>
      </c>
      <c r="M4820" t="s">
        <v>23</v>
      </c>
      <c r="N4820" t="s">
        <v>23</v>
      </c>
      <c r="O4820" t="s">
        <v>49</v>
      </c>
      <c r="P4820" t="s">
        <v>164</v>
      </c>
      <c r="Q4820" t="s">
        <v>50</v>
      </c>
      <c r="R4820">
        <v>73.349999999999994</v>
      </c>
      <c r="S4820">
        <v>789.4</v>
      </c>
    </row>
    <row r="4821" spans="1:19">
      <c r="A4821" t="s">
        <v>10992</v>
      </c>
      <c r="B4821" s="2">
        <v>44504</v>
      </c>
      <c r="C4821" t="s">
        <v>33</v>
      </c>
      <c r="D4821">
        <v>49</v>
      </c>
      <c r="E4821" t="s">
        <v>23</v>
      </c>
      <c r="F4821">
        <v>0</v>
      </c>
      <c r="G4821">
        <v>4</v>
      </c>
      <c r="H4821" t="s">
        <v>3686</v>
      </c>
      <c r="I4821">
        <v>2036</v>
      </c>
      <c r="J4821">
        <v>6</v>
      </c>
      <c r="K4821">
        <v>45</v>
      </c>
      <c r="L4821" t="s">
        <v>142</v>
      </c>
      <c r="M4821" t="s">
        <v>23</v>
      </c>
      <c r="N4821" t="s">
        <v>23</v>
      </c>
      <c r="O4821" t="s">
        <v>49</v>
      </c>
      <c r="P4821" t="s">
        <v>26</v>
      </c>
      <c r="Q4821" t="s">
        <v>50</v>
      </c>
      <c r="R4821">
        <v>50.25</v>
      </c>
      <c r="S4821">
        <v>2513.6</v>
      </c>
    </row>
    <row r="4822" spans="1:19">
      <c r="A4822" t="s">
        <v>10994</v>
      </c>
      <c r="B4822" s="2">
        <v>45741</v>
      </c>
      <c r="C4822" t="s">
        <v>33</v>
      </c>
      <c r="D4822">
        <v>62</v>
      </c>
      <c r="E4822" t="s">
        <v>23</v>
      </c>
      <c r="F4822">
        <v>3</v>
      </c>
      <c r="G4822">
        <v>4</v>
      </c>
      <c r="H4822" t="s">
        <v>3686</v>
      </c>
      <c r="I4822">
        <v>5756</v>
      </c>
      <c r="J4822">
        <v>3</v>
      </c>
      <c r="K4822">
        <v>5</v>
      </c>
      <c r="L4822" t="s">
        <v>15568</v>
      </c>
      <c r="M4822" t="s">
        <v>23</v>
      </c>
      <c r="N4822" t="s">
        <v>23</v>
      </c>
      <c r="O4822" t="s">
        <v>56</v>
      </c>
      <c r="P4822" t="s">
        <v>26</v>
      </c>
      <c r="Q4822" t="s">
        <v>84</v>
      </c>
      <c r="R4822">
        <v>49.4</v>
      </c>
      <c r="S4822">
        <v>477.85</v>
      </c>
    </row>
    <row r="4823" spans="1:19">
      <c r="A4823" t="s">
        <v>10996</v>
      </c>
      <c r="B4823" s="2">
        <v>44555</v>
      </c>
      <c r="C4823" t="s">
        <v>22</v>
      </c>
      <c r="D4823">
        <v>25</v>
      </c>
      <c r="E4823" t="s">
        <v>23</v>
      </c>
      <c r="F4823">
        <v>0</v>
      </c>
      <c r="G4823">
        <v>4</v>
      </c>
      <c r="H4823" t="s">
        <v>3686</v>
      </c>
      <c r="I4823">
        <v>2770</v>
      </c>
      <c r="J4823">
        <v>2</v>
      </c>
      <c r="K4823">
        <v>44</v>
      </c>
      <c r="L4823" t="s">
        <v>142</v>
      </c>
      <c r="M4823" t="s">
        <v>23</v>
      </c>
      <c r="N4823" t="s">
        <v>23</v>
      </c>
      <c r="O4823" t="s">
        <v>25</v>
      </c>
      <c r="P4823" t="s">
        <v>26</v>
      </c>
      <c r="Q4823" t="s">
        <v>50</v>
      </c>
      <c r="R4823">
        <v>84.8</v>
      </c>
      <c r="S4823">
        <v>4523.55</v>
      </c>
    </row>
    <row r="4824" spans="1:19">
      <c r="A4824" t="s">
        <v>10998</v>
      </c>
      <c r="B4824" s="2">
        <v>43770</v>
      </c>
      <c r="C4824" t="s">
        <v>33</v>
      </c>
      <c r="D4824">
        <v>42</v>
      </c>
      <c r="E4824" t="s">
        <v>23</v>
      </c>
      <c r="F4824">
        <v>0</v>
      </c>
      <c r="G4824">
        <v>4</v>
      </c>
      <c r="H4824" t="s">
        <v>3686</v>
      </c>
      <c r="I4824">
        <v>5467</v>
      </c>
      <c r="J4824">
        <v>2</v>
      </c>
      <c r="K4824">
        <v>69</v>
      </c>
      <c r="L4824" t="s">
        <v>15568</v>
      </c>
      <c r="M4824" t="s">
        <v>23</v>
      </c>
      <c r="N4824" t="s">
        <v>23</v>
      </c>
      <c r="O4824" t="s">
        <v>25</v>
      </c>
      <c r="P4824" t="s">
        <v>164</v>
      </c>
      <c r="Q4824" t="s">
        <v>50</v>
      </c>
      <c r="R4824">
        <v>105.4</v>
      </c>
      <c r="S4824">
        <v>8336.86</v>
      </c>
    </row>
    <row r="4825" spans="1:19">
      <c r="A4825" t="s">
        <v>11000</v>
      </c>
      <c r="B4825" s="2">
        <v>44551</v>
      </c>
      <c r="C4825" t="s">
        <v>33</v>
      </c>
      <c r="D4825">
        <v>54</v>
      </c>
      <c r="E4825" t="s">
        <v>23</v>
      </c>
      <c r="F4825">
        <v>0</v>
      </c>
      <c r="G4825">
        <v>4</v>
      </c>
      <c r="H4825" t="s">
        <v>3686</v>
      </c>
      <c r="I4825">
        <v>2672</v>
      </c>
      <c r="J4825">
        <v>4</v>
      </c>
      <c r="K4825">
        <v>44</v>
      </c>
      <c r="L4825" t="s">
        <v>15568</v>
      </c>
      <c r="M4825" t="s">
        <v>23</v>
      </c>
      <c r="N4825" t="s">
        <v>23</v>
      </c>
      <c r="O4825" t="s">
        <v>25</v>
      </c>
      <c r="P4825" t="s">
        <v>164</v>
      </c>
      <c r="Q4825" t="s">
        <v>27</v>
      </c>
      <c r="R4825">
        <v>85.15</v>
      </c>
      <c r="S4825">
        <v>5625.86</v>
      </c>
    </row>
    <row r="4826" spans="1:19">
      <c r="A4826" t="s">
        <v>11002</v>
      </c>
      <c r="B4826" s="2">
        <v>44823</v>
      </c>
      <c r="C4826" t="s">
        <v>33</v>
      </c>
      <c r="D4826">
        <v>53</v>
      </c>
      <c r="E4826" t="s">
        <v>39</v>
      </c>
      <c r="F4826">
        <v>0</v>
      </c>
      <c r="G4826">
        <v>4</v>
      </c>
      <c r="H4826" t="s">
        <v>3686</v>
      </c>
      <c r="I4826">
        <v>5873</v>
      </c>
      <c r="J4826">
        <v>0</v>
      </c>
      <c r="K4826">
        <v>35</v>
      </c>
      <c r="L4826" t="s">
        <v>15568</v>
      </c>
      <c r="M4826" t="s">
        <v>23</v>
      </c>
      <c r="N4826" t="s">
        <v>23</v>
      </c>
      <c r="O4826" t="s">
        <v>25</v>
      </c>
      <c r="P4826" t="s">
        <v>26</v>
      </c>
      <c r="Q4826" t="s">
        <v>27</v>
      </c>
      <c r="R4826">
        <v>70.55</v>
      </c>
      <c r="S4826">
        <v>3010.85</v>
      </c>
    </row>
    <row r="4827" spans="1:19">
      <c r="A4827" t="s">
        <v>11004</v>
      </c>
      <c r="B4827" s="2">
        <v>44972</v>
      </c>
      <c r="C4827" t="s">
        <v>33</v>
      </c>
      <c r="D4827">
        <v>73</v>
      </c>
      <c r="E4827" t="s">
        <v>39</v>
      </c>
      <c r="F4827">
        <v>0</v>
      </c>
      <c r="G4827">
        <v>4</v>
      </c>
      <c r="H4827" t="s">
        <v>3686</v>
      </c>
      <c r="I4827">
        <v>4983</v>
      </c>
      <c r="J4827">
        <v>0</v>
      </c>
      <c r="K4827">
        <v>30</v>
      </c>
      <c r="L4827" t="s">
        <v>15568</v>
      </c>
      <c r="M4827" t="s">
        <v>23</v>
      </c>
      <c r="N4827" t="s">
        <v>23</v>
      </c>
      <c r="O4827" t="s">
        <v>25</v>
      </c>
      <c r="P4827" t="s">
        <v>202</v>
      </c>
      <c r="Q4827" t="s">
        <v>50</v>
      </c>
      <c r="R4827">
        <v>110.45</v>
      </c>
      <c r="S4827">
        <v>3721.85</v>
      </c>
    </row>
    <row r="4828" spans="1:19">
      <c r="A4828" t="s">
        <v>11006</v>
      </c>
      <c r="B4828" s="2">
        <v>43731</v>
      </c>
      <c r="C4828" t="s">
        <v>33</v>
      </c>
      <c r="D4828">
        <v>70</v>
      </c>
      <c r="E4828" t="s">
        <v>23</v>
      </c>
      <c r="F4828">
        <v>0</v>
      </c>
      <c r="G4828">
        <v>4</v>
      </c>
      <c r="H4828" t="s">
        <v>3686</v>
      </c>
      <c r="I4828">
        <v>4695</v>
      </c>
      <c r="J4828">
        <v>8</v>
      </c>
      <c r="K4828">
        <v>71</v>
      </c>
      <c r="L4828" t="s">
        <v>316</v>
      </c>
      <c r="M4828" t="s">
        <v>23</v>
      </c>
      <c r="N4828" t="s">
        <v>23</v>
      </c>
      <c r="O4828" t="s">
        <v>25</v>
      </c>
      <c r="P4828" t="s">
        <v>202</v>
      </c>
      <c r="Q4828" t="s">
        <v>50</v>
      </c>
      <c r="R4828">
        <v>104.1</v>
      </c>
      <c r="S4828">
        <v>7723.94</v>
      </c>
    </row>
    <row r="4829" spans="1:19">
      <c r="A4829" t="s">
        <v>11008</v>
      </c>
      <c r="B4829" s="2">
        <v>43835</v>
      </c>
      <c r="C4829" t="s">
        <v>22</v>
      </c>
      <c r="D4829">
        <v>65</v>
      </c>
      <c r="E4829" t="s">
        <v>23</v>
      </c>
      <c r="F4829">
        <v>3</v>
      </c>
      <c r="G4829">
        <v>4</v>
      </c>
      <c r="H4829" t="s">
        <v>3686</v>
      </c>
      <c r="I4829">
        <v>6111</v>
      </c>
      <c r="J4829">
        <v>4</v>
      </c>
      <c r="K4829">
        <v>67</v>
      </c>
      <c r="L4829" t="s">
        <v>316</v>
      </c>
      <c r="M4829" t="s">
        <v>23</v>
      </c>
      <c r="N4829" t="s">
        <v>23</v>
      </c>
      <c r="O4829" t="s">
        <v>25</v>
      </c>
      <c r="P4829" t="s">
        <v>26</v>
      </c>
      <c r="Q4829" t="s">
        <v>27</v>
      </c>
      <c r="R4829">
        <v>89.55</v>
      </c>
      <c r="S4829">
        <v>6785.15</v>
      </c>
    </row>
    <row r="4830" spans="1:19">
      <c r="A4830" t="s">
        <v>11010</v>
      </c>
      <c r="B4830" s="2">
        <v>43773</v>
      </c>
      <c r="C4830" t="s">
        <v>22</v>
      </c>
      <c r="D4830">
        <v>19</v>
      </c>
      <c r="E4830" t="s">
        <v>39</v>
      </c>
      <c r="F4830">
        <v>0</v>
      </c>
      <c r="G4830">
        <v>4</v>
      </c>
      <c r="H4830" t="s">
        <v>3686</v>
      </c>
      <c r="I4830">
        <v>5286</v>
      </c>
      <c r="J4830">
        <v>0</v>
      </c>
      <c r="K4830">
        <v>69</v>
      </c>
      <c r="L4830" t="s">
        <v>15568</v>
      </c>
      <c r="M4830" t="s">
        <v>23</v>
      </c>
      <c r="N4830" t="s">
        <v>23</v>
      </c>
      <c r="O4830" t="s">
        <v>56</v>
      </c>
      <c r="P4830" t="s">
        <v>164</v>
      </c>
      <c r="Q4830" t="s">
        <v>50</v>
      </c>
      <c r="R4830">
        <v>81.5</v>
      </c>
      <c r="S4830">
        <v>5776.81</v>
      </c>
    </row>
    <row r="4831" spans="1:19">
      <c r="A4831" t="s">
        <v>11012</v>
      </c>
      <c r="B4831" s="2">
        <v>44969</v>
      </c>
      <c r="C4831" t="s">
        <v>22</v>
      </c>
      <c r="D4831">
        <v>19</v>
      </c>
      <c r="E4831" t="s">
        <v>23</v>
      </c>
      <c r="F4831">
        <v>0</v>
      </c>
      <c r="G4831">
        <v>4</v>
      </c>
      <c r="H4831" t="s">
        <v>3686</v>
      </c>
      <c r="I4831">
        <v>3712</v>
      </c>
      <c r="J4831">
        <v>4</v>
      </c>
      <c r="K4831">
        <v>30</v>
      </c>
      <c r="L4831" t="s">
        <v>15568</v>
      </c>
      <c r="M4831" t="s">
        <v>23</v>
      </c>
      <c r="N4831" t="s">
        <v>23</v>
      </c>
      <c r="O4831" t="s">
        <v>49</v>
      </c>
      <c r="P4831" t="s">
        <v>26</v>
      </c>
      <c r="Q4831" t="s">
        <v>27</v>
      </c>
      <c r="R4831">
        <v>49.9</v>
      </c>
      <c r="S4831">
        <v>1708.75</v>
      </c>
    </row>
    <row r="4832" spans="1:19">
      <c r="A4832" t="s">
        <v>11014</v>
      </c>
      <c r="B4832" s="2">
        <v>44358</v>
      </c>
      <c r="C4832" t="s">
        <v>33</v>
      </c>
      <c r="D4832">
        <v>38</v>
      </c>
      <c r="E4832" t="s">
        <v>39</v>
      </c>
      <c r="F4832">
        <v>0</v>
      </c>
      <c r="G4832">
        <v>4</v>
      </c>
      <c r="H4832" t="s">
        <v>3686</v>
      </c>
      <c r="I4832">
        <v>5306</v>
      </c>
      <c r="J4832">
        <v>0</v>
      </c>
      <c r="K4832">
        <v>50</v>
      </c>
      <c r="L4832" t="s">
        <v>142</v>
      </c>
      <c r="M4832" t="s">
        <v>23</v>
      </c>
      <c r="N4832" t="s">
        <v>23</v>
      </c>
      <c r="O4832" t="s">
        <v>25</v>
      </c>
      <c r="P4832" t="s">
        <v>164</v>
      </c>
      <c r="Q4832" t="s">
        <v>27</v>
      </c>
      <c r="R4832">
        <v>89.7</v>
      </c>
      <c r="S4832">
        <v>5794.5</v>
      </c>
    </row>
    <row r="4833" spans="1:19">
      <c r="A4833" t="s">
        <v>11016</v>
      </c>
      <c r="B4833" s="2">
        <v>43822</v>
      </c>
      <c r="C4833" t="s">
        <v>22</v>
      </c>
      <c r="D4833">
        <v>46</v>
      </c>
      <c r="E4833" t="s">
        <v>39</v>
      </c>
      <c r="F4833">
        <v>0</v>
      </c>
      <c r="G4833">
        <v>4</v>
      </c>
      <c r="H4833" t="s">
        <v>3686</v>
      </c>
      <c r="I4833">
        <v>4280</v>
      </c>
      <c r="J4833">
        <v>0</v>
      </c>
      <c r="K4833">
        <v>68</v>
      </c>
      <c r="L4833" t="s">
        <v>15568</v>
      </c>
      <c r="M4833" t="s">
        <v>23</v>
      </c>
      <c r="N4833" t="s">
        <v>23</v>
      </c>
      <c r="O4833" t="s">
        <v>49</v>
      </c>
      <c r="P4833" t="s">
        <v>164</v>
      </c>
      <c r="Q4833" t="s">
        <v>27</v>
      </c>
      <c r="R4833">
        <v>86.5</v>
      </c>
      <c r="S4833">
        <v>6664.75</v>
      </c>
    </row>
    <row r="4834" spans="1:19">
      <c r="A4834" t="s">
        <v>11018</v>
      </c>
      <c r="B4834" s="2">
        <v>44677</v>
      </c>
      <c r="C4834" t="s">
        <v>33</v>
      </c>
      <c r="D4834">
        <v>62</v>
      </c>
      <c r="E4834" t="s">
        <v>23</v>
      </c>
      <c r="F4834">
        <v>0</v>
      </c>
      <c r="G4834">
        <v>4</v>
      </c>
      <c r="H4834" t="s">
        <v>3686</v>
      </c>
      <c r="I4834">
        <v>5257</v>
      </c>
      <c r="J4834">
        <v>10</v>
      </c>
      <c r="K4834">
        <v>40</v>
      </c>
      <c r="L4834" t="s">
        <v>15568</v>
      </c>
      <c r="M4834" t="s">
        <v>23</v>
      </c>
      <c r="N4834" t="s">
        <v>23</v>
      </c>
      <c r="O4834" t="s">
        <v>25</v>
      </c>
      <c r="P4834" t="s">
        <v>26</v>
      </c>
      <c r="Q4834" t="s">
        <v>50</v>
      </c>
      <c r="R4834">
        <v>78.849999999999994</v>
      </c>
      <c r="S4834">
        <v>4725.6499999999996</v>
      </c>
    </row>
    <row r="4835" spans="1:19">
      <c r="A4835" t="s">
        <v>11020</v>
      </c>
      <c r="B4835" s="2">
        <v>43681</v>
      </c>
      <c r="C4835" t="s">
        <v>33</v>
      </c>
      <c r="D4835">
        <v>63</v>
      </c>
      <c r="E4835" t="s">
        <v>23</v>
      </c>
      <c r="F4835">
        <v>0</v>
      </c>
      <c r="G4835">
        <v>4</v>
      </c>
      <c r="H4835" t="s">
        <v>3686</v>
      </c>
      <c r="I4835">
        <v>5265</v>
      </c>
      <c r="J4835">
        <v>0</v>
      </c>
      <c r="K4835">
        <v>72</v>
      </c>
      <c r="L4835" t="s">
        <v>316</v>
      </c>
      <c r="M4835" t="s">
        <v>39</v>
      </c>
      <c r="N4835" t="s">
        <v>23</v>
      </c>
      <c r="O4835" t="s">
        <v>49</v>
      </c>
      <c r="P4835" t="s">
        <v>164</v>
      </c>
      <c r="Q4835" t="s">
        <v>27</v>
      </c>
      <c r="R4835">
        <v>64.45</v>
      </c>
      <c r="S4835">
        <v>4528</v>
      </c>
    </row>
    <row r="4836" spans="1:19">
      <c r="A4836" t="s">
        <v>11022</v>
      </c>
      <c r="B4836" s="2">
        <v>45842</v>
      </c>
      <c r="C4836" t="s">
        <v>33</v>
      </c>
      <c r="D4836">
        <v>62</v>
      </c>
      <c r="E4836" t="s">
        <v>39</v>
      </c>
      <c r="F4836">
        <v>0</v>
      </c>
      <c r="G4836">
        <v>4</v>
      </c>
      <c r="H4836" t="s">
        <v>3751</v>
      </c>
      <c r="I4836">
        <v>5286</v>
      </c>
      <c r="J4836">
        <v>0</v>
      </c>
      <c r="K4836">
        <v>1</v>
      </c>
      <c r="L4836" t="s">
        <v>48</v>
      </c>
      <c r="M4836" t="s">
        <v>23</v>
      </c>
      <c r="N4836" t="s">
        <v>23</v>
      </c>
      <c r="O4836" t="s">
        <v>49</v>
      </c>
      <c r="P4836" t="s">
        <v>26</v>
      </c>
      <c r="Q4836" t="s">
        <v>27</v>
      </c>
      <c r="R4836">
        <v>55.45</v>
      </c>
      <c r="S4836">
        <v>71.88</v>
      </c>
    </row>
    <row r="4837" spans="1:19">
      <c r="A4837" t="s">
        <v>11024</v>
      </c>
      <c r="B4837" s="2">
        <v>44822</v>
      </c>
      <c r="C4837" t="s">
        <v>22</v>
      </c>
      <c r="D4837">
        <v>61</v>
      </c>
      <c r="E4837" t="s">
        <v>39</v>
      </c>
      <c r="F4837">
        <v>2</v>
      </c>
      <c r="G4837">
        <v>4</v>
      </c>
      <c r="H4837" t="s">
        <v>3686</v>
      </c>
      <c r="I4837">
        <v>5510</v>
      </c>
      <c r="J4837">
        <v>0</v>
      </c>
      <c r="K4837">
        <v>35</v>
      </c>
      <c r="L4837" t="s">
        <v>15568</v>
      </c>
      <c r="M4837" t="s">
        <v>23</v>
      </c>
      <c r="N4837" t="s">
        <v>23</v>
      </c>
      <c r="O4837" t="s">
        <v>49</v>
      </c>
      <c r="P4837" t="s">
        <v>202</v>
      </c>
      <c r="Q4837" t="s">
        <v>50</v>
      </c>
      <c r="R4837">
        <v>72.099999999999994</v>
      </c>
      <c r="S4837">
        <v>2849</v>
      </c>
    </row>
    <row r="4838" spans="1:19">
      <c r="A4838" t="s">
        <v>11026</v>
      </c>
      <c r="B4838" s="2">
        <v>43925</v>
      </c>
      <c r="C4838" t="s">
        <v>33</v>
      </c>
      <c r="D4838">
        <v>53</v>
      </c>
      <c r="E4838" t="s">
        <v>23</v>
      </c>
      <c r="F4838">
        <v>0</v>
      </c>
      <c r="G4838">
        <v>4</v>
      </c>
      <c r="H4838" t="s">
        <v>3686</v>
      </c>
      <c r="I4838">
        <v>5189</v>
      </c>
      <c r="J4838">
        <v>1</v>
      </c>
      <c r="K4838">
        <v>64</v>
      </c>
      <c r="L4838" t="s">
        <v>15568</v>
      </c>
      <c r="M4838" t="s">
        <v>23</v>
      </c>
      <c r="N4838" t="s">
        <v>23</v>
      </c>
      <c r="O4838" t="s">
        <v>25</v>
      </c>
      <c r="P4838" t="s">
        <v>202</v>
      </c>
      <c r="Q4838" t="s">
        <v>27</v>
      </c>
      <c r="R4838">
        <v>115</v>
      </c>
      <c r="S4838">
        <v>10368.31</v>
      </c>
    </row>
    <row r="4839" spans="1:19">
      <c r="A4839" t="s">
        <v>11029</v>
      </c>
      <c r="B4839" s="2">
        <v>44108</v>
      </c>
      <c r="C4839" t="s">
        <v>22</v>
      </c>
      <c r="D4839">
        <v>63</v>
      </c>
      <c r="E4839" t="s">
        <v>23</v>
      </c>
      <c r="F4839">
        <v>3</v>
      </c>
      <c r="G4839">
        <v>4</v>
      </c>
      <c r="H4839" t="s">
        <v>3686</v>
      </c>
      <c r="I4839">
        <v>4704</v>
      </c>
      <c r="J4839">
        <v>9</v>
      </c>
      <c r="K4839">
        <v>58</v>
      </c>
      <c r="L4839" t="s">
        <v>15568</v>
      </c>
      <c r="M4839" t="s">
        <v>39</v>
      </c>
      <c r="N4839" t="s">
        <v>23</v>
      </c>
      <c r="O4839" t="s">
        <v>56</v>
      </c>
      <c r="P4839" t="s">
        <v>202</v>
      </c>
      <c r="Q4839" t="s">
        <v>84</v>
      </c>
      <c r="R4839">
        <v>50</v>
      </c>
      <c r="S4839">
        <v>2919.85</v>
      </c>
    </row>
    <row r="4840" spans="1:19">
      <c r="A4840" t="s">
        <v>11031</v>
      </c>
      <c r="B4840" s="2">
        <v>45705</v>
      </c>
      <c r="C4840" t="s">
        <v>33</v>
      </c>
      <c r="D4840">
        <v>23</v>
      </c>
      <c r="E4840" t="s">
        <v>23</v>
      </c>
      <c r="F4840">
        <v>2</v>
      </c>
      <c r="G4840">
        <v>4</v>
      </c>
      <c r="H4840" t="s">
        <v>3686</v>
      </c>
      <c r="I4840">
        <v>4538</v>
      </c>
      <c r="J4840">
        <v>3</v>
      </c>
      <c r="K4840">
        <v>6</v>
      </c>
      <c r="L4840" t="s">
        <v>15568</v>
      </c>
      <c r="M4840" t="s">
        <v>23</v>
      </c>
      <c r="N4840" t="s">
        <v>23</v>
      </c>
      <c r="O4840" t="s">
        <v>49</v>
      </c>
      <c r="P4840" t="s">
        <v>26</v>
      </c>
      <c r="Q4840" t="s">
        <v>50</v>
      </c>
      <c r="R4840">
        <v>48.8</v>
      </c>
      <c r="S4840">
        <v>594.04999999999995</v>
      </c>
    </row>
    <row r="4841" spans="1:19">
      <c r="A4841" t="s">
        <v>11033</v>
      </c>
      <c r="B4841" s="2">
        <v>44000</v>
      </c>
      <c r="C4841" t="s">
        <v>22</v>
      </c>
      <c r="D4841">
        <v>37</v>
      </c>
      <c r="E4841" t="s">
        <v>23</v>
      </c>
      <c r="F4841">
        <v>0</v>
      </c>
      <c r="G4841">
        <v>4</v>
      </c>
      <c r="H4841" t="s">
        <v>3686</v>
      </c>
      <c r="I4841">
        <v>4558</v>
      </c>
      <c r="J4841">
        <v>8</v>
      </c>
      <c r="K4841">
        <v>62</v>
      </c>
      <c r="L4841" t="s">
        <v>142</v>
      </c>
      <c r="M4841" t="s">
        <v>39</v>
      </c>
      <c r="N4841" t="s">
        <v>23</v>
      </c>
      <c r="O4841" t="s">
        <v>56</v>
      </c>
      <c r="P4841" t="s">
        <v>164</v>
      </c>
      <c r="Q4841" t="s">
        <v>50</v>
      </c>
      <c r="R4841">
        <v>38.6</v>
      </c>
      <c r="S4841">
        <v>2345.5500000000002</v>
      </c>
    </row>
    <row r="4842" spans="1:19">
      <c r="A4842" t="s">
        <v>11036</v>
      </c>
      <c r="B4842" s="2">
        <v>43743</v>
      </c>
      <c r="C4842" t="s">
        <v>33</v>
      </c>
      <c r="D4842">
        <v>21</v>
      </c>
      <c r="E4842" t="s">
        <v>39</v>
      </c>
      <c r="F4842">
        <v>0</v>
      </c>
      <c r="G4842">
        <v>4</v>
      </c>
      <c r="H4842" t="s">
        <v>3686</v>
      </c>
      <c r="I4842">
        <v>4180</v>
      </c>
      <c r="J4842">
        <v>0</v>
      </c>
      <c r="K4842">
        <v>70</v>
      </c>
      <c r="L4842" t="s">
        <v>15568</v>
      </c>
      <c r="M4842" t="s">
        <v>23</v>
      </c>
      <c r="N4842" t="s">
        <v>23</v>
      </c>
      <c r="O4842" t="s">
        <v>49</v>
      </c>
      <c r="P4842" t="s">
        <v>164</v>
      </c>
      <c r="Q4842" t="s">
        <v>50</v>
      </c>
      <c r="R4842">
        <v>84.7</v>
      </c>
      <c r="S4842">
        <v>7176.15</v>
      </c>
    </row>
    <row r="4843" spans="1:19">
      <c r="A4843" t="s">
        <v>11038</v>
      </c>
      <c r="B4843" s="2">
        <v>44688</v>
      </c>
      <c r="C4843" t="s">
        <v>33</v>
      </c>
      <c r="D4843">
        <v>39</v>
      </c>
      <c r="E4843" t="s">
        <v>39</v>
      </c>
      <c r="F4843">
        <v>0</v>
      </c>
      <c r="G4843">
        <v>4</v>
      </c>
      <c r="H4843" t="s">
        <v>3686</v>
      </c>
      <c r="I4843">
        <v>3733</v>
      </c>
      <c r="J4843">
        <v>0</v>
      </c>
      <c r="K4843">
        <v>39</v>
      </c>
      <c r="L4843" t="s">
        <v>15568</v>
      </c>
      <c r="M4843" t="s">
        <v>23</v>
      </c>
      <c r="N4843" t="s">
        <v>39</v>
      </c>
      <c r="P4843" t="s">
        <v>164</v>
      </c>
      <c r="Q4843" t="s">
        <v>50</v>
      </c>
      <c r="R4843">
        <v>20.7</v>
      </c>
      <c r="S4843">
        <v>1924.26</v>
      </c>
    </row>
    <row r="4844" spans="1:19">
      <c r="A4844" t="s">
        <v>11040</v>
      </c>
      <c r="B4844" s="2">
        <v>44421</v>
      </c>
      <c r="C4844" t="s">
        <v>22</v>
      </c>
      <c r="D4844">
        <v>56</v>
      </c>
      <c r="E4844" t="s">
        <v>39</v>
      </c>
      <c r="F4844">
        <v>3</v>
      </c>
      <c r="G4844">
        <v>4</v>
      </c>
      <c r="H4844" t="s">
        <v>3686</v>
      </c>
      <c r="I4844">
        <v>2545</v>
      </c>
      <c r="J4844">
        <v>0</v>
      </c>
      <c r="K4844">
        <v>48</v>
      </c>
      <c r="L4844" t="s">
        <v>15568</v>
      </c>
      <c r="M4844" t="s">
        <v>23</v>
      </c>
      <c r="N4844" t="s">
        <v>23</v>
      </c>
      <c r="O4844" t="s">
        <v>56</v>
      </c>
      <c r="P4844" t="s">
        <v>202</v>
      </c>
      <c r="Q4844" t="s">
        <v>27</v>
      </c>
      <c r="R4844">
        <v>64.400000000000006</v>
      </c>
      <c r="S4844">
        <v>4294.87</v>
      </c>
    </row>
    <row r="4845" spans="1:19">
      <c r="A4845" t="s">
        <v>11042</v>
      </c>
      <c r="B4845" s="2">
        <v>43683</v>
      </c>
      <c r="C4845" t="s">
        <v>22</v>
      </c>
      <c r="D4845">
        <v>44</v>
      </c>
      <c r="E4845" t="s">
        <v>23</v>
      </c>
      <c r="F4845">
        <v>0</v>
      </c>
      <c r="G4845">
        <v>4</v>
      </c>
      <c r="H4845" t="s">
        <v>3686</v>
      </c>
      <c r="I4845">
        <v>4655</v>
      </c>
      <c r="J4845">
        <v>8</v>
      </c>
      <c r="K4845">
        <v>72</v>
      </c>
      <c r="L4845" t="s">
        <v>15568</v>
      </c>
      <c r="M4845" t="s">
        <v>23</v>
      </c>
      <c r="N4845" t="s">
        <v>23</v>
      </c>
      <c r="O4845" t="s">
        <v>25</v>
      </c>
      <c r="P4845" t="s">
        <v>164</v>
      </c>
      <c r="Q4845" t="s">
        <v>27</v>
      </c>
      <c r="R4845">
        <v>103.75</v>
      </c>
      <c r="S4845">
        <v>8664.2000000000007</v>
      </c>
    </row>
    <row r="4846" spans="1:19">
      <c r="A4846" t="s">
        <v>11044</v>
      </c>
      <c r="B4846" s="2">
        <v>43805</v>
      </c>
      <c r="C4846" t="s">
        <v>33</v>
      </c>
      <c r="D4846">
        <v>23</v>
      </c>
      <c r="E4846" t="s">
        <v>39</v>
      </c>
      <c r="F4846">
        <v>0</v>
      </c>
      <c r="G4846">
        <v>4</v>
      </c>
      <c r="H4846" t="s">
        <v>3686</v>
      </c>
      <c r="I4846">
        <v>6309</v>
      </c>
      <c r="J4846">
        <v>0</v>
      </c>
      <c r="K4846">
        <v>68</v>
      </c>
      <c r="L4846" t="s">
        <v>316</v>
      </c>
      <c r="M4846" t="s">
        <v>23</v>
      </c>
      <c r="N4846" t="s">
        <v>23</v>
      </c>
      <c r="O4846" t="s">
        <v>56</v>
      </c>
      <c r="P4846" t="s">
        <v>202</v>
      </c>
      <c r="Q4846" t="s">
        <v>50</v>
      </c>
      <c r="R4846">
        <v>54.45</v>
      </c>
      <c r="S4846">
        <v>4858.83</v>
      </c>
    </row>
    <row r="4847" spans="1:19">
      <c r="A4847" t="s">
        <v>11046</v>
      </c>
      <c r="B4847" s="2">
        <v>45080</v>
      </c>
      <c r="C4847" t="s">
        <v>33</v>
      </c>
      <c r="D4847">
        <v>39</v>
      </c>
      <c r="E4847" t="s">
        <v>39</v>
      </c>
      <c r="F4847">
        <v>2</v>
      </c>
      <c r="G4847">
        <v>4</v>
      </c>
      <c r="H4847" t="s">
        <v>3686</v>
      </c>
      <c r="I4847">
        <v>3287</v>
      </c>
      <c r="J4847">
        <v>0</v>
      </c>
      <c r="K4847">
        <v>26</v>
      </c>
      <c r="L4847" t="s">
        <v>15568</v>
      </c>
      <c r="M4847" t="s">
        <v>39</v>
      </c>
      <c r="N4847" t="s">
        <v>23</v>
      </c>
      <c r="O4847" t="s">
        <v>49</v>
      </c>
      <c r="P4847" t="s">
        <v>26</v>
      </c>
      <c r="Q4847" t="s">
        <v>50</v>
      </c>
      <c r="R4847">
        <v>45.8</v>
      </c>
      <c r="S4847">
        <v>1147</v>
      </c>
    </row>
    <row r="4848" spans="1:19">
      <c r="A4848" t="s">
        <v>11048</v>
      </c>
      <c r="B4848" s="2">
        <v>45497</v>
      </c>
      <c r="C4848" t="s">
        <v>33</v>
      </c>
      <c r="D4848">
        <v>38</v>
      </c>
      <c r="E4848" t="s">
        <v>39</v>
      </c>
      <c r="F4848">
        <v>0</v>
      </c>
      <c r="G4848">
        <v>4</v>
      </c>
      <c r="H4848" t="s">
        <v>3686</v>
      </c>
      <c r="I4848">
        <v>5332</v>
      </c>
      <c r="J4848">
        <v>0</v>
      </c>
      <c r="K4848">
        <v>13</v>
      </c>
      <c r="L4848" t="s">
        <v>97</v>
      </c>
      <c r="M4848" t="s">
        <v>23</v>
      </c>
      <c r="N4848" t="s">
        <v>39</v>
      </c>
      <c r="P4848" t="s">
        <v>26</v>
      </c>
      <c r="Q4848" t="s">
        <v>50</v>
      </c>
      <c r="R4848">
        <v>20.3</v>
      </c>
      <c r="S4848">
        <v>561.53</v>
      </c>
    </row>
    <row r="4849" spans="1:19">
      <c r="A4849" t="s">
        <v>11050</v>
      </c>
      <c r="B4849" s="2">
        <v>45569</v>
      </c>
      <c r="C4849" t="s">
        <v>22</v>
      </c>
      <c r="D4849">
        <v>45</v>
      </c>
      <c r="E4849" t="s">
        <v>39</v>
      </c>
      <c r="F4849">
        <v>0</v>
      </c>
      <c r="G4849">
        <v>4</v>
      </c>
      <c r="H4849" t="s">
        <v>3686</v>
      </c>
      <c r="I4849">
        <v>4292</v>
      </c>
      <c r="J4849">
        <v>0</v>
      </c>
      <c r="K4849">
        <v>10</v>
      </c>
      <c r="L4849" t="s">
        <v>15568</v>
      </c>
      <c r="M4849" t="s">
        <v>23</v>
      </c>
      <c r="N4849" t="s">
        <v>23</v>
      </c>
      <c r="O4849" t="s">
        <v>56</v>
      </c>
      <c r="P4849" t="s">
        <v>26</v>
      </c>
      <c r="Q4849" t="s">
        <v>50</v>
      </c>
      <c r="R4849">
        <v>51.65</v>
      </c>
      <c r="S4849">
        <v>1014.9</v>
      </c>
    </row>
    <row r="4850" spans="1:19">
      <c r="A4850" t="s">
        <v>11052</v>
      </c>
      <c r="B4850" s="2">
        <v>43734</v>
      </c>
      <c r="C4850" t="s">
        <v>33</v>
      </c>
      <c r="D4850">
        <v>51</v>
      </c>
      <c r="E4850" t="s">
        <v>23</v>
      </c>
      <c r="F4850">
        <v>1</v>
      </c>
      <c r="G4850">
        <v>4</v>
      </c>
      <c r="H4850" t="s">
        <v>3686</v>
      </c>
      <c r="I4850">
        <v>5187</v>
      </c>
      <c r="J4850">
        <v>1</v>
      </c>
      <c r="K4850">
        <v>71</v>
      </c>
      <c r="L4850" t="s">
        <v>15568</v>
      </c>
      <c r="M4850" t="s">
        <v>23</v>
      </c>
      <c r="N4850" t="s">
        <v>39</v>
      </c>
      <c r="P4850" t="s">
        <v>164</v>
      </c>
      <c r="Q4850" t="s">
        <v>27</v>
      </c>
      <c r="R4850">
        <v>24.7</v>
      </c>
      <c r="S4850">
        <v>3194.34</v>
      </c>
    </row>
    <row r="4851" spans="1:19">
      <c r="A4851" t="s">
        <v>11054</v>
      </c>
      <c r="B4851" s="2">
        <v>45040</v>
      </c>
      <c r="C4851" t="s">
        <v>22</v>
      </c>
      <c r="D4851">
        <v>27</v>
      </c>
      <c r="E4851" t="s">
        <v>23</v>
      </c>
      <c r="F4851">
        <v>1</v>
      </c>
      <c r="G4851">
        <v>4</v>
      </c>
      <c r="H4851" t="s">
        <v>3686</v>
      </c>
      <c r="I4851">
        <v>3240</v>
      </c>
      <c r="J4851">
        <v>2</v>
      </c>
      <c r="K4851">
        <v>28</v>
      </c>
      <c r="L4851" t="s">
        <v>40</v>
      </c>
      <c r="M4851" t="s">
        <v>39</v>
      </c>
      <c r="N4851" t="s">
        <v>23</v>
      </c>
      <c r="O4851" t="s">
        <v>49</v>
      </c>
      <c r="P4851" t="s">
        <v>202</v>
      </c>
      <c r="Q4851" t="s">
        <v>50</v>
      </c>
      <c r="R4851">
        <v>50.8</v>
      </c>
      <c r="S4851">
        <v>1386.8</v>
      </c>
    </row>
    <row r="4852" spans="1:19">
      <c r="A4852" t="s">
        <v>11056</v>
      </c>
      <c r="B4852" s="2">
        <v>44694</v>
      </c>
      <c r="C4852" t="s">
        <v>22</v>
      </c>
      <c r="D4852">
        <v>38</v>
      </c>
      <c r="E4852" t="s">
        <v>39</v>
      </c>
      <c r="F4852">
        <v>0</v>
      </c>
      <c r="G4852">
        <v>4</v>
      </c>
      <c r="H4852" t="s">
        <v>3686</v>
      </c>
      <c r="I4852">
        <v>2698</v>
      </c>
      <c r="J4852">
        <v>0</v>
      </c>
      <c r="K4852">
        <v>39</v>
      </c>
      <c r="L4852" t="s">
        <v>15568</v>
      </c>
      <c r="M4852" t="s">
        <v>23</v>
      </c>
      <c r="N4852" t="s">
        <v>23</v>
      </c>
      <c r="O4852" t="s">
        <v>25</v>
      </c>
      <c r="P4852" t="s">
        <v>164</v>
      </c>
      <c r="Q4852" t="s">
        <v>27</v>
      </c>
      <c r="R4852">
        <v>100.45</v>
      </c>
      <c r="S4852">
        <v>5281.36</v>
      </c>
    </row>
    <row r="4853" spans="1:19">
      <c r="A4853" t="s">
        <v>11058</v>
      </c>
      <c r="B4853" s="2">
        <v>45756</v>
      </c>
      <c r="C4853" t="s">
        <v>22</v>
      </c>
      <c r="D4853">
        <v>42</v>
      </c>
      <c r="E4853" t="s">
        <v>23</v>
      </c>
      <c r="F4853">
        <v>0</v>
      </c>
      <c r="G4853">
        <v>4</v>
      </c>
      <c r="H4853" t="s">
        <v>3686</v>
      </c>
      <c r="I4853">
        <v>2914</v>
      </c>
      <c r="J4853">
        <v>3</v>
      </c>
      <c r="K4853">
        <v>4</v>
      </c>
      <c r="L4853" t="s">
        <v>48</v>
      </c>
      <c r="M4853" t="s">
        <v>39</v>
      </c>
      <c r="N4853" t="s">
        <v>23</v>
      </c>
      <c r="O4853" t="s">
        <v>49</v>
      </c>
      <c r="P4853" t="s">
        <v>164</v>
      </c>
      <c r="Q4853" t="s">
        <v>27</v>
      </c>
      <c r="R4853">
        <v>29.9</v>
      </c>
      <c r="S4853">
        <v>118.25</v>
      </c>
    </row>
    <row r="4854" spans="1:19">
      <c r="A4854" t="s">
        <v>11060</v>
      </c>
      <c r="B4854" s="2">
        <v>43746</v>
      </c>
      <c r="C4854" t="s">
        <v>33</v>
      </c>
      <c r="D4854">
        <v>42</v>
      </c>
      <c r="E4854" t="s">
        <v>23</v>
      </c>
      <c r="F4854">
        <v>0</v>
      </c>
      <c r="G4854">
        <v>4</v>
      </c>
      <c r="H4854" t="s">
        <v>3686</v>
      </c>
      <c r="I4854">
        <v>6146</v>
      </c>
      <c r="J4854">
        <v>7</v>
      </c>
      <c r="K4854">
        <v>70</v>
      </c>
      <c r="L4854" t="s">
        <v>15568</v>
      </c>
      <c r="M4854" t="s">
        <v>23</v>
      </c>
      <c r="N4854" t="s">
        <v>23</v>
      </c>
      <c r="O4854" t="s">
        <v>25</v>
      </c>
      <c r="P4854" t="s">
        <v>164</v>
      </c>
      <c r="Q4854" t="s">
        <v>27</v>
      </c>
      <c r="R4854">
        <v>113.65</v>
      </c>
      <c r="S4854">
        <v>10167.59</v>
      </c>
    </row>
    <row r="4855" spans="1:19">
      <c r="A4855" t="s">
        <v>11062</v>
      </c>
      <c r="B4855" s="2">
        <v>45682</v>
      </c>
      <c r="C4855" t="s">
        <v>33</v>
      </c>
      <c r="D4855">
        <v>38</v>
      </c>
      <c r="E4855" t="s">
        <v>39</v>
      </c>
      <c r="F4855">
        <v>0</v>
      </c>
      <c r="G4855">
        <v>4</v>
      </c>
      <c r="H4855" t="s">
        <v>3686</v>
      </c>
      <c r="I4855">
        <v>3660</v>
      </c>
      <c r="J4855">
        <v>0</v>
      </c>
      <c r="K4855">
        <v>7</v>
      </c>
      <c r="L4855" t="s">
        <v>15568</v>
      </c>
      <c r="M4855" t="s">
        <v>23</v>
      </c>
      <c r="N4855" t="s">
        <v>23</v>
      </c>
      <c r="O4855" t="s">
        <v>56</v>
      </c>
      <c r="P4855" t="s">
        <v>164</v>
      </c>
      <c r="Q4855" t="s">
        <v>50</v>
      </c>
      <c r="R4855">
        <v>51.3</v>
      </c>
      <c r="S4855">
        <v>496.42</v>
      </c>
    </row>
    <row r="4856" spans="1:19">
      <c r="A4856" t="s">
        <v>11065</v>
      </c>
      <c r="B4856" s="2">
        <v>45859</v>
      </c>
      <c r="C4856" t="s">
        <v>22</v>
      </c>
      <c r="D4856">
        <v>78</v>
      </c>
      <c r="E4856" t="s">
        <v>39</v>
      </c>
      <c r="F4856">
        <v>0</v>
      </c>
      <c r="G4856">
        <v>4</v>
      </c>
      <c r="H4856" t="s">
        <v>3751</v>
      </c>
      <c r="I4856">
        <v>4320</v>
      </c>
      <c r="J4856">
        <v>0</v>
      </c>
      <c r="K4856">
        <v>1</v>
      </c>
      <c r="L4856" t="s">
        <v>48</v>
      </c>
      <c r="M4856" t="s">
        <v>23</v>
      </c>
      <c r="N4856" t="s">
        <v>23</v>
      </c>
      <c r="O4856" t="s">
        <v>49</v>
      </c>
      <c r="P4856" t="s">
        <v>164</v>
      </c>
      <c r="Q4856" t="s">
        <v>27</v>
      </c>
      <c r="R4856">
        <v>44</v>
      </c>
      <c r="S4856">
        <v>72.67</v>
      </c>
    </row>
    <row r="4857" spans="1:19">
      <c r="A4857" t="s">
        <v>11067</v>
      </c>
      <c r="B4857" s="2">
        <v>44998</v>
      </c>
      <c r="C4857" t="s">
        <v>33</v>
      </c>
      <c r="D4857">
        <v>77</v>
      </c>
      <c r="E4857" t="s">
        <v>39</v>
      </c>
      <c r="F4857">
        <v>0</v>
      </c>
      <c r="G4857">
        <v>4</v>
      </c>
      <c r="H4857" t="s">
        <v>3686</v>
      </c>
      <c r="I4857">
        <v>5491</v>
      </c>
      <c r="J4857">
        <v>0</v>
      </c>
      <c r="K4857">
        <v>29</v>
      </c>
      <c r="L4857" t="s">
        <v>15568</v>
      </c>
      <c r="M4857" t="s">
        <v>23</v>
      </c>
      <c r="N4857" t="s">
        <v>39</v>
      </c>
      <c r="P4857" t="s">
        <v>26</v>
      </c>
      <c r="Q4857" t="s">
        <v>27</v>
      </c>
      <c r="R4857">
        <v>25.15</v>
      </c>
      <c r="S4857">
        <v>833.37</v>
      </c>
    </row>
    <row r="4858" spans="1:19">
      <c r="A4858" t="s">
        <v>11069</v>
      </c>
      <c r="B4858" s="2">
        <v>44914</v>
      </c>
      <c r="C4858" t="s">
        <v>33</v>
      </c>
      <c r="D4858">
        <v>73</v>
      </c>
      <c r="E4858" t="s">
        <v>39</v>
      </c>
      <c r="F4858">
        <v>0</v>
      </c>
      <c r="G4858">
        <v>4</v>
      </c>
      <c r="H4858" t="s">
        <v>3686</v>
      </c>
      <c r="I4858">
        <v>4691</v>
      </c>
      <c r="J4858">
        <v>0</v>
      </c>
      <c r="K4858">
        <v>32</v>
      </c>
      <c r="L4858" t="s">
        <v>15568</v>
      </c>
      <c r="M4858" t="s">
        <v>23</v>
      </c>
      <c r="N4858" t="s">
        <v>39</v>
      </c>
      <c r="P4858" t="s">
        <v>202</v>
      </c>
      <c r="Q4858" t="s">
        <v>27</v>
      </c>
      <c r="R4858">
        <v>19.75</v>
      </c>
      <c r="S4858">
        <v>2025.75</v>
      </c>
    </row>
    <row r="4859" spans="1:19">
      <c r="A4859" t="s">
        <v>11071</v>
      </c>
      <c r="B4859" s="2">
        <v>44063</v>
      </c>
      <c r="C4859" t="s">
        <v>22</v>
      </c>
      <c r="D4859">
        <v>69</v>
      </c>
      <c r="E4859" t="s">
        <v>23</v>
      </c>
      <c r="F4859">
        <v>0</v>
      </c>
      <c r="G4859">
        <v>4</v>
      </c>
      <c r="H4859" t="s">
        <v>3686</v>
      </c>
      <c r="I4859">
        <v>4149</v>
      </c>
      <c r="J4859">
        <v>5</v>
      </c>
      <c r="K4859">
        <v>60</v>
      </c>
      <c r="L4859" t="s">
        <v>142</v>
      </c>
      <c r="M4859" t="s">
        <v>23</v>
      </c>
      <c r="N4859" t="s">
        <v>23</v>
      </c>
      <c r="O4859" t="s">
        <v>25</v>
      </c>
      <c r="P4859" t="s">
        <v>202</v>
      </c>
      <c r="Q4859" t="s">
        <v>27</v>
      </c>
      <c r="R4859">
        <v>95.4</v>
      </c>
      <c r="S4859">
        <v>6137.8</v>
      </c>
    </row>
    <row r="4860" spans="1:19">
      <c r="A4860" t="s">
        <v>11073</v>
      </c>
      <c r="B4860" s="2">
        <v>45768</v>
      </c>
      <c r="C4860" t="s">
        <v>22</v>
      </c>
      <c r="D4860">
        <v>47</v>
      </c>
      <c r="E4860" t="s">
        <v>39</v>
      </c>
      <c r="F4860">
        <v>0</v>
      </c>
      <c r="G4860">
        <v>4</v>
      </c>
      <c r="H4860" t="s">
        <v>3686</v>
      </c>
      <c r="I4860">
        <v>5707</v>
      </c>
      <c r="J4860">
        <v>0</v>
      </c>
      <c r="K4860">
        <v>4</v>
      </c>
      <c r="L4860" t="s">
        <v>15568</v>
      </c>
      <c r="M4860" t="s">
        <v>23</v>
      </c>
      <c r="N4860" t="s">
        <v>23</v>
      </c>
      <c r="O4860" t="s">
        <v>56</v>
      </c>
      <c r="P4860" t="s">
        <v>26</v>
      </c>
      <c r="Q4860" t="s">
        <v>50</v>
      </c>
      <c r="R4860">
        <v>65.55</v>
      </c>
      <c r="S4860">
        <v>290.44</v>
      </c>
    </row>
    <row r="4861" spans="1:19">
      <c r="A4861" t="s">
        <v>11075</v>
      </c>
      <c r="B4861" s="2">
        <v>44412</v>
      </c>
      <c r="C4861" t="s">
        <v>22</v>
      </c>
      <c r="D4861">
        <v>46</v>
      </c>
      <c r="E4861" t="s">
        <v>23</v>
      </c>
      <c r="F4861">
        <v>0</v>
      </c>
      <c r="G4861">
        <v>4</v>
      </c>
      <c r="H4861" t="s">
        <v>3686</v>
      </c>
      <c r="I4861">
        <v>2282</v>
      </c>
      <c r="J4861">
        <v>5</v>
      </c>
      <c r="K4861">
        <v>48</v>
      </c>
      <c r="L4861" t="s">
        <v>142</v>
      </c>
      <c r="M4861" t="s">
        <v>23</v>
      </c>
      <c r="N4861" t="s">
        <v>39</v>
      </c>
      <c r="P4861" t="s">
        <v>164</v>
      </c>
      <c r="Q4861" t="s">
        <v>50</v>
      </c>
      <c r="R4861">
        <v>19.25</v>
      </c>
      <c r="S4861">
        <v>1620.7</v>
      </c>
    </row>
    <row r="4862" spans="1:19">
      <c r="A4862" t="s">
        <v>11077</v>
      </c>
      <c r="B4862" s="2">
        <v>44108</v>
      </c>
      <c r="C4862" t="s">
        <v>33</v>
      </c>
      <c r="D4862">
        <v>59</v>
      </c>
      <c r="E4862" t="s">
        <v>23</v>
      </c>
      <c r="F4862">
        <v>0</v>
      </c>
      <c r="G4862">
        <v>4</v>
      </c>
      <c r="H4862" t="s">
        <v>3686</v>
      </c>
      <c r="I4862">
        <v>4411</v>
      </c>
      <c r="J4862">
        <v>1</v>
      </c>
      <c r="K4862">
        <v>58</v>
      </c>
      <c r="L4862" t="s">
        <v>142</v>
      </c>
      <c r="M4862" t="s">
        <v>23</v>
      </c>
      <c r="N4862" t="s">
        <v>23</v>
      </c>
      <c r="O4862" t="s">
        <v>49</v>
      </c>
      <c r="P4862" t="s">
        <v>202</v>
      </c>
      <c r="Q4862" t="s">
        <v>27</v>
      </c>
      <c r="R4862">
        <v>61.05</v>
      </c>
      <c r="S4862">
        <v>5007.63</v>
      </c>
    </row>
    <row r="4863" spans="1:19">
      <c r="A4863" t="s">
        <v>11079</v>
      </c>
      <c r="B4863" s="2">
        <v>44814</v>
      </c>
      <c r="C4863" t="s">
        <v>33</v>
      </c>
      <c r="D4863">
        <v>22</v>
      </c>
      <c r="E4863" t="s">
        <v>23</v>
      </c>
      <c r="F4863">
        <v>0</v>
      </c>
      <c r="G4863">
        <v>4</v>
      </c>
      <c r="H4863" t="s">
        <v>3686</v>
      </c>
      <c r="I4863">
        <v>4577</v>
      </c>
      <c r="J4863">
        <v>7</v>
      </c>
      <c r="K4863">
        <v>35</v>
      </c>
      <c r="L4863" t="s">
        <v>40</v>
      </c>
      <c r="M4863" t="s">
        <v>39</v>
      </c>
      <c r="N4863" t="s">
        <v>23</v>
      </c>
      <c r="O4863" t="s">
        <v>49</v>
      </c>
      <c r="P4863" t="s">
        <v>164</v>
      </c>
      <c r="Q4863" t="s">
        <v>50</v>
      </c>
      <c r="R4863">
        <v>46.35</v>
      </c>
      <c r="S4863">
        <v>1802.05</v>
      </c>
    </row>
    <row r="4864" spans="1:19">
      <c r="A4864" t="s">
        <v>11081</v>
      </c>
      <c r="B4864" s="2">
        <v>43692</v>
      </c>
      <c r="C4864" t="s">
        <v>33</v>
      </c>
      <c r="D4864">
        <v>43</v>
      </c>
      <c r="E4864" t="s">
        <v>23</v>
      </c>
      <c r="F4864">
        <v>0</v>
      </c>
      <c r="G4864">
        <v>4</v>
      </c>
      <c r="H4864" t="s">
        <v>3686</v>
      </c>
      <c r="I4864">
        <v>4807</v>
      </c>
      <c r="J4864">
        <v>2</v>
      </c>
      <c r="K4864">
        <v>72</v>
      </c>
      <c r="L4864" t="s">
        <v>316</v>
      </c>
      <c r="M4864" t="s">
        <v>23</v>
      </c>
      <c r="N4864" t="s">
        <v>23</v>
      </c>
      <c r="O4864" t="s">
        <v>25</v>
      </c>
      <c r="P4864" t="s">
        <v>202</v>
      </c>
      <c r="Q4864" t="s">
        <v>50</v>
      </c>
      <c r="R4864">
        <v>109.15</v>
      </c>
      <c r="S4864">
        <v>8642.7999999999993</v>
      </c>
    </row>
    <row r="4865" spans="1:19">
      <c r="A4865" t="s">
        <v>11083</v>
      </c>
      <c r="B4865" s="2">
        <v>44700</v>
      </c>
      <c r="C4865" t="s">
        <v>33</v>
      </c>
      <c r="D4865">
        <v>59</v>
      </c>
      <c r="E4865" t="s">
        <v>39</v>
      </c>
      <c r="F4865">
        <v>0</v>
      </c>
      <c r="G4865">
        <v>4</v>
      </c>
      <c r="H4865" t="s">
        <v>3686</v>
      </c>
      <c r="I4865">
        <v>5662</v>
      </c>
      <c r="J4865">
        <v>0</v>
      </c>
      <c r="K4865">
        <v>39</v>
      </c>
      <c r="L4865" t="s">
        <v>40</v>
      </c>
      <c r="M4865" t="s">
        <v>23</v>
      </c>
      <c r="N4865" t="s">
        <v>23</v>
      </c>
      <c r="O4865" t="s">
        <v>49</v>
      </c>
      <c r="P4865" t="s">
        <v>202</v>
      </c>
      <c r="Q4865" t="s">
        <v>50</v>
      </c>
      <c r="R4865">
        <v>58.6</v>
      </c>
      <c r="S4865">
        <v>4103.13</v>
      </c>
    </row>
    <row r="4866" spans="1:19">
      <c r="A4866" t="s">
        <v>11085</v>
      </c>
      <c r="B4866" s="2">
        <v>45488</v>
      </c>
      <c r="C4866" t="s">
        <v>22</v>
      </c>
      <c r="D4866">
        <v>59</v>
      </c>
      <c r="E4866" t="s">
        <v>23</v>
      </c>
      <c r="F4866">
        <v>2</v>
      </c>
      <c r="G4866">
        <v>4</v>
      </c>
      <c r="H4866" t="s">
        <v>3686</v>
      </c>
      <c r="I4866">
        <v>2862</v>
      </c>
      <c r="J4866">
        <v>4</v>
      </c>
      <c r="K4866">
        <v>13</v>
      </c>
      <c r="L4866" t="s">
        <v>15568</v>
      </c>
      <c r="M4866" t="s">
        <v>23</v>
      </c>
      <c r="N4866" t="s">
        <v>23</v>
      </c>
      <c r="O4866" t="s">
        <v>49</v>
      </c>
      <c r="P4866" t="s">
        <v>26</v>
      </c>
      <c r="Q4866" t="s">
        <v>27</v>
      </c>
      <c r="R4866">
        <v>72.8</v>
      </c>
      <c r="S4866">
        <v>1109.06</v>
      </c>
    </row>
    <row r="4867" spans="1:19">
      <c r="A4867" t="s">
        <v>11088</v>
      </c>
      <c r="B4867" s="2">
        <v>44943</v>
      </c>
      <c r="C4867" t="s">
        <v>22</v>
      </c>
      <c r="D4867">
        <v>21</v>
      </c>
      <c r="E4867" t="s">
        <v>23</v>
      </c>
      <c r="F4867">
        <v>0</v>
      </c>
      <c r="G4867">
        <v>4</v>
      </c>
      <c r="H4867" t="s">
        <v>3686</v>
      </c>
      <c r="I4867">
        <v>2510</v>
      </c>
      <c r="J4867">
        <v>2</v>
      </c>
      <c r="K4867">
        <v>31</v>
      </c>
      <c r="L4867" t="s">
        <v>15568</v>
      </c>
      <c r="M4867" t="s">
        <v>23</v>
      </c>
      <c r="N4867" t="s">
        <v>23</v>
      </c>
      <c r="O4867" t="s">
        <v>25</v>
      </c>
      <c r="P4867" t="s">
        <v>202</v>
      </c>
      <c r="Q4867" t="s">
        <v>27</v>
      </c>
      <c r="R4867">
        <v>93.8</v>
      </c>
      <c r="S4867">
        <v>4077.19</v>
      </c>
    </row>
    <row r="4868" spans="1:19">
      <c r="A4868" t="s">
        <v>11090</v>
      </c>
      <c r="B4868" s="2">
        <v>44699</v>
      </c>
      <c r="C4868" t="s">
        <v>22</v>
      </c>
      <c r="D4868">
        <v>23</v>
      </c>
      <c r="E4868" t="s">
        <v>39</v>
      </c>
      <c r="F4868">
        <v>0</v>
      </c>
      <c r="G4868">
        <v>4</v>
      </c>
      <c r="H4868" t="s">
        <v>3686</v>
      </c>
      <c r="I4868">
        <v>3446</v>
      </c>
      <c r="J4868">
        <v>0</v>
      </c>
      <c r="K4868">
        <v>39</v>
      </c>
      <c r="L4868" t="s">
        <v>15568</v>
      </c>
      <c r="M4868" t="s">
        <v>23</v>
      </c>
      <c r="N4868" t="s">
        <v>23</v>
      </c>
      <c r="O4868" t="s">
        <v>25</v>
      </c>
      <c r="P4868" t="s">
        <v>202</v>
      </c>
      <c r="Q4868" t="s">
        <v>27</v>
      </c>
      <c r="R4868">
        <v>81.900000000000006</v>
      </c>
      <c r="S4868">
        <v>4589.82</v>
      </c>
    </row>
    <row r="4869" spans="1:19">
      <c r="A4869" t="s">
        <v>11092</v>
      </c>
      <c r="B4869" s="2">
        <v>43903</v>
      </c>
      <c r="C4869" t="s">
        <v>22</v>
      </c>
      <c r="D4869">
        <v>33</v>
      </c>
      <c r="E4869" t="s">
        <v>23</v>
      </c>
      <c r="F4869">
        <v>0</v>
      </c>
      <c r="G4869">
        <v>4</v>
      </c>
      <c r="H4869" t="s">
        <v>3686</v>
      </c>
      <c r="I4869">
        <v>6177</v>
      </c>
      <c r="J4869">
        <v>2</v>
      </c>
      <c r="K4869">
        <v>65</v>
      </c>
      <c r="L4869" t="s">
        <v>142</v>
      </c>
      <c r="M4869" t="s">
        <v>23</v>
      </c>
      <c r="N4869" t="s">
        <v>23</v>
      </c>
      <c r="O4869" t="s">
        <v>49</v>
      </c>
      <c r="P4869" t="s">
        <v>164</v>
      </c>
      <c r="Q4869" t="s">
        <v>27</v>
      </c>
      <c r="R4869">
        <v>76.150000000000006</v>
      </c>
      <c r="S4869">
        <v>6332.25</v>
      </c>
    </row>
    <row r="4870" spans="1:19">
      <c r="A4870" t="s">
        <v>11094</v>
      </c>
      <c r="B4870" s="2">
        <v>45802</v>
      </c>
      <c r="C4870" t="s">
        <v>33</v>
      </c>
      <c r="D4870">
        <v>27</v>
      </c>
      <c r="E4870" t="s">
        <v>39</v>
      </c>
      <c r="F4870">
        <v>0</v>
      </c>
      <c r="G4870">
        <v>4</v>
      </c>
      <c r="H4870" t="s">
        <v>3751</v>
      </c>
      <c r="I4870">
        <v>3889</v>
      </c>
      <c r="J4870">
        <v>0</v>
      </c>
      <c r="K4870">
        <v>3</v>
      </c>
      <c r="L4870" t="s">
        <v>15568</v>
      </c>
      <c r="M4870" t="s">
        <v>23</v>
      </c>
      <c r="N4870" t="s">
        <v>39</v>
      </c>
      <c r="P4870" t="s">
        <v>26</v>
      </c>
      <c r="Q4870" t="s">
        <v>27</v>
      </c>
      <c r="R4870">
        <v>19.55</v>
      </c>
      <c r="S4870">
        <v>183.99</v>
      </c>
    </row>
    <row r="4871" spans="1:19">
      <c r="A4871" t="s">
        <v>11096</v>
      </c>
      <c r="B4871" s="2">
        <v>45824</v>
      </c>
      <c r="C4871" t="s">
        <v>33</v>
      </c>
      <c r="D4871">
        <v>47</v>
      </c>
      <c r="E4871" t="s">
        <v>39</v>
      </c>
      <c r="F4871">
        <v>0</v>
      </c>
      <c r="G4871">
        <v>4</v>
      </c>
      <c r="H4871" t="s">
        <v>3751</v>
      </c>
      <c r="I4871">
        <v>2107</v>
      </c>
      <c r="J4871">
        <v>0</v>
      </c>
      <c r="K4871">
        <v>2</v>
      </c>
      <c r="L4871" t="s">
        <v>15568</v>
      </c>
      <c r="M4871" t="s">
        <v>23</v>
      </c>
      <c r="N4871" t="s">
        <v>39</v>
      </c>
      <c r="P4871" t="s">
        <v>26</v>
      </c>
      <c r="Q4871" t="s">
        <v>27</v>
      </c>
      <c r="R4871">
        <v>20.7</v>
      </c>
      <c r="S4871">
        <v>67.63</v>
      </c>
    </row>
    <row r="4872" spans="1:19">
      <c r="A4872" t="s">
        <v>11098</v>
      </c>
      <c r="B4872" s="2">
        <v>44855</v>
      </c>
      <c r="C4872" t="s">
        <v>33</v>
      </c>
      <c r="D4872">
        <v>45</v>
      </c>
      <c r="E4872" t="s">
        <v>39</v>
      </c>
      <c r="F4872">
        <v>3</v>
      </c>
      <c r="G4872">
        <v>4</v>
      </c>
      <c r="H4872" t="s">
        <v>3686</v>
      </c>
      <c r="I4872">
        <v>5104</v>
      </c>
      <c r="J4872">
        <v>0</v>
      </c>
      <c r="K4872">
        <v>34</v>
      </c>
      <c r="L4872" t="s">
        <v>15568</v>
      </c>
      <c r="M4872" t="s">
        <v>23</v>
      </c>
      <c r="N4872" t="s">
        <v>23</v>
      </c>
      <c r="O4872" t="s">
        <v>25</v>
      </c>
      <c r="P4872" t="s">
        <v>164</v>
      </c>
      <c r="Q4872" t="s">
        <v>50</v>
      </c>
      <c r="R4872">
        <v>116.15</v>
      </c>
      <c r="S4872">
        <v>4880.88</v>
      </c>
    </row>
    <row r="4873" spans="1:19">
      <c r="A4873" t="s">
        <v>11101</v>
      </c>
      <c r="B4873" s="2">
        <v>44111</v>
      </c>
      <c r="C4873" t="s">
        <v>22</v>
      </c>
      <c r="D4873">
        <v>60</v>
      </c>
      <c r="E4873" t="s">
        <v>23</v>
      </c>
      <c r="F4873">
        <v>2</v>
      </c>
      <c r="G4873">
        <v>4</v>
      </c>
      <c r="H4873" t="s">
        <v>3686</v>
      </c>
      <c r="I4873">
        <v>4559</v>
      </c>
      <c r="J4873">
        <v>9</v>
      </c>
      <c r="K4873">
        <v>58</v>
      </c>
      <c r="L4873" t="s">
        <v>15568</v>
      </c>
      <c r="M4873" t="s">
        <v>23</v>
      </c>
      <c r="N4873" t="s">
        <v>23</v>
      </c>
      <c r="O4873" t="s">
        <v>49</v>
      </c>
      <c r="P4873" t="s">
        <v>202</v>
      </c>
      <c r="Q4873" t="s">
        <v>50</v>
      </c>
      <c r="R4873">
        <v>75.2</v>
      </c>
      <c r="S4873">
        <v>6351.1</v>
      </c>
    </row>
    <row r="4874" spans="1:19">
      <c r="A4874" t="s">
        <v>11103</v>
      </c>
      <c r="B4874" s="2">
        <v>44117</v>
      </c>
      <c r="C4874" t="s">
        <v>33</v>
      </c>
      <c r="D4874">
        <v>28</v>
      </c>
      <c r="E4874" t="s">
        <v>23</v>
      </c>
      <c r="F4874">
        <v>3</v>
      </c>
      <c r="G4874">
        <v>4</v>
      </c>
      <c r="H4874" t="s">
        <v>3686</v>
      </c>
      <c r="I4874">
        <v>6440</v>
      </c>
      <c r="J4874">
        <v>9</v>
      </c>
      <c r="K4874">
        <v>58</v>
      </c>
      <c r="L4874" t="s">
        <v>142</v>
      </c>
      <c r="M4874" t="s">
        <v>23</v>
      </c>
      <c r="N4874" t="s">
        <v>39</v>
      </c>
      <c r="P4874" t="s">
        <v>164</v>
      </c>
      <c r="Q4874" t="s">
        <v>50</v>
      </c>
      <c r="R4874">
        <v>19.850000000000001</v>
      </c>
      <c r="S4874">
        <v>1843.83</v>
      </c>
    </row>
    <row r="4875" spans="1:19">
      <c r="A4875" t="s">
        <v>11105</v>
      </c>
      <c r="B4875" s="2">
        <v>43681</v>
      </c>
      <c r="C4875" t="s">
        <v>22</v>
      </c>
      <c r="D4875">
        <v>26</v>
      </c>
      <c r="E4875" t="s">
        <v>23</v>
      </c>
      <c r="F4875">
        <v>2</v>
      </c>
      <c r="G4875">
        <v>4</v>
      </c>
      <c r="H4875" t="s">
        <v>3686</v>
      </c>
      <c r="I4875">
        <v>5028</v>
      </c>
      <c r="J4875">
        <v>1</v>
      </c>
      <c r="K4875">
        <v>72</v>
      </c>
      <c r="L4875" t="s">
        <v>316</v>
      </c>
      <c r="M4875" t="s">
        <v>23</v>
      </c>
      <c r="N4875" t="s">
        <v>23</v>
      </c>
      <c r="O4875" t="s">
        <v>49</v>
      </c>
      <c r="P4875" t="s">
        <v>164</v>
      </c>
      <c r="Q4875" t="s">
        <v>50</v>
      </c>
      <c r="R4875">
        <v>90.8</v>
      </c>
      <c r="S4875">
        <v>7882.96</v>
      </c>
    </row>
    <row r="4876" spans="1:19">
      <c r="A4876" t="s">
        <v>11107</v>
      </c>
      <c r="B4876" s="2">
        <v>45092</v>
      </c>
      <c r="C4876" t="s">
        <v>33</v>
      </c>
      <c r="D4876">
        <v>54</v>
      </c>
      <c r="E4876" t="s">
        <v>39</v>
      </c>
      <c r="F4876">
        <v>0</v>
      </c>
      <c r="G4876">
        <v>4</v>
      </c>
      <c r="H4876" t="s">
        <v>3686</v>
      </c>
      <c r="I4876">
        <v>3079</v>
      </c>
      <c r="J4876">
        <v>0</v>
      </c>
      <c r="K4876">
        <v>26</v>
      </c>
      <c r="L4876" t="s">
        <v>40</v>
      </c>
      <c r="M4876" t="s">
        <v>23</v>
      </c>
      <c r="N4876" t="s">
        <v>23</v>
      </c>
      <c r="O4876" t="s">
        <v>56</v>
      </c>
      <c r="P4876" t="s">
        <v>202</v>
      </c>
      <c r="Q4876" t="s">
        <v>50</v>
      </c>
      <c r="R4876">
        <v>56.05</v>
      </c>
      <c r="S4876">
        <v>2482.6999999999998</v>
      </c>
    </row>
    <row r="4877" spans="1:19">
      <c r="A4877" t="s">
        <v>11109</v>
      </c>
      <c r="B4877" s="2">
        <v>43907</v>
      </c>
      <c r="C4877" t="s">
        <v>22</v>
      </c>
      <c r="D4877">
        <v>48</v>
      </c>
      <c r="E4877" t="s">
        <v>39</v>
      </c>
      <c r="F4877">
        <v>0</v>
      </c>
      <c r="G4877">
        <v>4</v>
      </c>
      <c r="H4877" t="s">
        <v>3686</v>
      </c>
      <c r="I4877">
        <v>5449</v>
      </c>
      <c r="J4877">
        <v>0</v>
      </c>
      <c r="K4877">
        <v>65</v>
      </c>
      <c r="L4877" t="s">
        <v>142</v>
      </c>
      <c r="M4877" t="s">
        <v>23</v>
      </c>
      <c r="N4877" t="s">
        <v>39</v>
      </c>
      <c r="P4877" t="s">
        <v>164</v>
      </c>
      <c r="Q4877" t="s">
        <v>27</v>
      </c>
      <c r="R4877">
        <v>25.1</v>
      </c>
      <c r="S4877">
        <v>3052.95</v>
      </c>
    </row>
    <row r="4878" spans="1:19">
      <c r="A4878" t="s">
        <v>11111</v>
      </c>
      <c r="B4878" s="2">
        <v>45778</v>
      </c>
      <c r="C4878" t="s">
        <v>33</v>
      </c>
      <c r="D4878">
        <v>64</v>
      </c>
      <c r="E4878" t="s">
        <v>39</v>
      </c>
      <c r="F4878">
        <v>0</v>
      </c>
      <c r="G4878">
        <v>4</v>
      </c>
      <c r="H4878" t="s">
        <v>3751</v>
      </c>
      <c r="I4878">
        <v>2156</v>
      </c>
      <c r="J4878">
        <v>0</v>
      </c>
      <c r="K4878">
        <v>3</v>
      </c>
      <c r="L4878" t="s">
        <v>48</v>
      </c>
      <c r="M4878" t="s">
        <v>23</v>
      </c>
      <c r="N4878" t="s">
        <v>23</v>
      </c>
      <c r="O4878" t="s">
        <v>25</v>
      </c>
      <c r="P4878" t="s">
        <v>26</v>
      </c>
      <c r="Q4878" t="s">
        <v>27</v>
      </c>
      <c r="R4878">
        <v>70.25</v>
      </c>
      <c r="S4878">
        <v>305.89999999999998</v>
      </c>
    </row>
    <row r="4879" spans="1:19">
      <c r="A4879" t="s">
        <v>11113</v>
      </c>
      <c r="B4879" s="2">
        <v>45857</v>
      </c>
      <c r="C4879" t="s">
        <v>22</v>
      </c>
      <c r="D4879">
        <v>30</v>
      </c>
      <c r="E4879" t="s">
        <v>39</v>
      </c>
      <c r="F4879">
        <v>0</v>
      </c>
      <c r="G4879">
        <v>4</v>
      </c>
      <c r="H4879" t="s">
        <v>3751</v>
      </c>
      <c r="I4879">
        <v>5754</v>
      </c>
      <c r="J4879">
        <v>0</v>
      </c>
      <c r="K4879">
        <v>1</v>
      </c>
      <c r="L4879" t="s">
        <v>15568</v>
      </c>
      <c r="M4879" t="s">
        <v>23</v>
      </c>
      <c r="N4879" t="s">
        <v>23</v>
      </c>
      <c r="O4879" t="s">
        <v>25</v>
      </c>
      <c r="P4879" t="s">
        <v>26</v>
      </c>
      <c r="Q4879" t="s">
        <v>27</v>
      </c>
      <c r="R4879">
        <v>85</v>
      </c>
      <c r="S4879">
        <v>100.2</v>
      </c>
    </row>
    <row r="4880" spans="1:19">
      <c r="A4880" t="s">
        <v>11114</v>
      </c>
      <c r="B4880" s="2">
        <v>43683</v>
      </c>
      <c r="C4880" t="s">
        <v>22</v>
      </c>
      <c r="D4880">
        <v>22</v>
      </c>
      <c r="E4880" t="s">
        <v>23</v>
      </c>
      <c r="F4880">
        <v>2</v>
      </c>
      <c r="G4880">
        <v>4</v>
      </c>
      <c r="H4880" t="s">
        <v>3686</v>
      </c>
      <c r="I4880">
        <v>4641</v>
      </c>
      <c r="J4880">
        <v>1</v>
      </c>
      <c r="K4880">
        <v>72</v>
      </c>
      <c r="L4880" t="s">
        <v>316</v>
      </c>
      <c r="M4880" t="s">
        <v>23</v>
      </c>
      <c r="N4880" t="s">
        <v>23</v>
      </c>
      <c r="O4880" t="s">
        <v>49</v>
      </c>
      <c r="P4880" t="s">
        <v>164</v>
      </c>
      <c r="Q4880" t="s">
        <v>50</v>
      </c>
      <c r="R4880">
        <v>88.7</v>
      </c>
      <c r="S4880">
        <v>8562.7099999999991</v>
      </c>
    </row>
    <row r="4881" spans="1:19">
      <c r="A4881" t="s">
        <v>11116</v>
      </c>
      <c r="B4881" s="2">
        <v>45676</v>
      </c>
      <c r="C4881" t="s">
        <v>33</v>
      </c>
      <c r="D4881">
        <v>33</v>
      </c>
      <c r="E4881" t="s">
        <v>39</v>
      </c>
      <c r="F4881">
        <v>0</v>
      </c>
      <c r="G4881">
        <v>4</v>
      </c>
      <c r="H4881" t="s">
        <v>3686</v>
      </c>
      <c r="I4881">
        <v>4080</v>
      </c>
      <c r="J4881">
        <v>0</v>
      </c>
      <c r="K4881">
        <v>7</v>
      </c>
      <c r="L4881" t="s">
        <v>15568</v>
      </c>
      <c r="M4881" t="s">
        <v>23</v>
      </c>
      <c r="N4881" t="s">
        <v>23</v>
      </c>
      <c r="O4881" t="s">
        <v>49</v>
      </c>
      <c r="P4881" t="s">
        <v>26</v>
      </c>
      <c r="Q4881" t="s">
        <v>27</v>
      </c>
      <c r="R4881">
        <v>62.8</v>
      </c>
      <c r="S4881">
        <v>476.33</v>
      </c>
    </row>
    <row r="4882" spans="1:19">
      <c r="A4882" t="s">
        <v>11118</v>
      </c>
      <c r="B4882" s="2">
        <v>44829</v>
      </c>
      <c r="C4882" t="s">
        <v>33</v>
      </c>
      <c r="D4882">
        <v>60</v>
      </c>
      <c r="E4882" t="s">
        <v>23</v>
      </c>
      <c r="F4882">
        <v>0</v>
      </c>
      <c r="G4882">
        <v>4</v>
      </c>
      <c r="H4882" t="s">
        <v>3686</v>
      </c>
      <c r="I4882">
        <v>3102</v>
      </c>
      <c r="J4882">
        <v>7</v>
      </c>
      <c r="K4882">
        <v>35</v>
      </c>
      <c r="L4882" t="s">
        <v>15568</v>
      </c>
      <c r="M4882" t="s">
        <v>23</v>
      </c>
      <c r="N4882" t="s">
        <v>23</v>
      </c>
      <c r="O4882" t="s">
        <v>49</v>
      </c>
      <c r="P4882" t="s">
        <v>26</v>
      </c>
      <c r="Q4882" t="s">
        <v>27</v>
      </c>
      <c r="R4882">
        <v>56.85</v>
      </c>
      <c r="S4882">
        <v>2588.75</v>
      </c>
    </row>
    <row r="4883" spans="1:19">
      <c r="A4883" t="s">
        <v>11121</v>
      </c>
      <c r="B4883" s="2">
        <v>44206</v>
      </c>
      <c r="C4883" t="s">
        <v>33</v>
      </c>
      <c r="D4883">
        <v>64</v>
      </c>
      <c r="E4883" t="s">
        <v>39</v>
      </c>
      <c r="F4883">
        <v>0</v>
      </c>
      <c r="G4883">
        <v>4</v>
      </c>
      <c r="H4883" t="s">
        <v>3686</v>
      </c>
      <c r="I4883">
        <v>5832</v>
      </c>
      <c r="J4883">
        <v>0</v>
      </c>
      <c r="K4883">
        <v>55</v>
      </c>
      <c r="L4883" t="s">
        <v>15568</v>
      </c>
      <c r="M4883" t="s">
        <v>23</v>
      </c>
      <c r="N4883" t="s">
        <v>23</v>
      </c>
      <c r="O4883" t="s">
        <v>25</v>
      </c>
      <c r="P4883" t="s">
        <v>26</v>
      </c>
      <c r="Q4883" t="s">
        <v>27</v>
      </c>
      <c r="R4883">
        <v>73.099999999999994</v>
      </c>
      <c r="S4883">
        <v>4636.05</v>
      </c>
    </row>
    <row r="4884" spans="1:19">
      <c r="A4884" t="s">
        <v>11124</v>
      </c>
      <c r="B4884" s="2">
        <v>44838</v>
      </c>
      <c r="C4884" t="s">
        <v>33</v>
      </c>
      <c r="D4884">
        <v>42</v>
      </c>
      <c r="E4884" t="s">
        <v>39</v>
      </c>
      <c r="F4884">
        <v>0</v>
      </c>
      <c r="G4884">
        <v>4</v>
      </c>
      <c r="H4884" t="s">
        <v>3686</v>
      </c>
      <c r="I4884">
        <v>4027</v>
      </c>
      <c r="J4884">
        <v>0</v>
      </c>
      <c r="K4884">
        <v>34</v>
      </c>
      <c r="L4884" t="s">
        <v>40</v>
      </c>
      <c r="M4884" t="s">
        <v>23</v>
      </c>
      <c r="N4884" t="s">
        <v>23</v>
      </c>
      <c r="O4884" t="s">
        <v>49</v>
      </c>
      <c r="P4884" t="s">
        <v>202</v>
      </c>
      <c r="Q4884" t="s">
        <v>50</v>
      </c>
      <c r="R4884">
        <v>55</v>
      </c>
      <c r="S4884">
        <v>3352.93</v>
      </c>
    </row>
    <row r="4885" spans="1:19">
      <c r="A4885" t="s">
        <v>11126</v>
      </c>
      <c r="B4885" s="2">
        <v>43843</v>
      </c>
      <c r="C4885" t="s">
        <v>33</v>
      </c>
      <c r="D4885">
        <v>20</v>
      </c>
      <c r="E4885" t="s">
        <v>23</v>
      </c>
      <c r="F4885">
        <v>3</v>
      </c>
      <c r="G4885">
        <v>4</v>
      </c>
      <c r="H4885" t="s">
        <v>3686</v>
      </c>
      <c r="I4885">
        <v>5427</v>
      </c>
      <c r="J4885">
        <v>3</v>
      </c>
      <c r="K4885">
        <v>67</v>
      </c>
      <c r="L4885" t="s">
        <v>15568</v>
      </c>
      <c r="M4885" t="s">
        <v>23</v>
      </c>
      <c r="N4885" t="s">
        <v>23</v>
      </c>
      <c r="O4885" t="s">
        <v>25</v>
      </c>
      <c r="P4885" t="s">
        <v>202</v>
      </c>
      <c r="Q4885" t="s">
        <v>50</v>
      </c>
      <c r="R4885">
        <v>112.35</v>
      </c>
      <c r="S4885">
        <v>8755.92</v>
      </c>
    </row>
    <row r="4886" spans="1:19">
      <c r="A4886" t="s">
        <v>11129</v>
      </c>
      <c r="B4886" s="2">
        <v>45790</v>
      </c>
      <c r="C4886" t="s">
        <v>33</v>
      </c>
      <c r="D4886">
        <v>50</v>
      </c>
      <c r="E4886" t="s">
        <v>23</v>
      </c>
      <c r="F4886">
        <v>1</v>
      </c>
      <c r="G4886">
        <v>4</v>
      </c>
      <c r="H4886" t="s">
        <v>3751</v>
      </c>
      <c r="I4886">
        <v>2081</v>
      </c>
      <c r="J4886">
        <v>5</v>
      </c>
      <c r="K4886">
        <v>3</v>
      </c>
      <c r="L4886" t="s">
        <v>48</v>
      </c>
      <c r="M4886" t="s">
        <v>23</v>
      </c>
      <c r="N4886" t="s">
        <v>23</v>
      </c>
      <c r="O4886" t="s">
        <v>25</v>
      </c>
      <c r="P4886" t="s">
        <v>26</v>
      </c>
      <c r="Q4886" t="s">
        <v>27</v>
      </c>
      <c r="R4886">
        <v>80.7</v>
      </c>
      <c r="S4886">
        <v>310.61</v>
      </c>
    </row>
    <row r="4887" spans="1:19">
      <c r="A4887" t="s">
        <v>11131</v>
      </c>
      <c r="B4887" s="2">
        <v>43772</v>
      </c>
      <c r="C4887" t="s">
        <v>33</v>
      </c>
      <c r="D4887">
        <v>31</v>
      </c>
      <c r="E4887" t="s">
        <v>23</v>
      </c>
      <c r="F4887">
        <v>1</v>
      </c>
      <c r="G4887">
        <v>4</v>
      </c>
      <c r="H4887" t="s">
        <v>3686</v>
      </c>
      <c r="I4887">
        <v>5874</v>
      </c>
      <c r="J4887">
        <v>5</v>
      </c>
      <c r="K4887">
        <v>69</v>
      </c>
      <c r="L4887" t="s">
        <v>316</v>
      </c>
      <c r="M4887" t="s">
        <v>23</v>
      </c>
      <c r="N4887" t="s">
        <v>23</v>
      </c>
      <c r="O4887" t="s">
        <v>25</v>
      </c>
      <c r="P4887" t="s">
        <v>202</v>
      </c>
      <c r="Q4887" t="s">
        <v>27</v>
      </c>
      <c r="R4887">
        <v>108.75</v>
      </c>
      <c r="S4887">
        <v>10798.1</v>
      </c>
    </row>
    <row r="4888" spans="1:19">
      <c r="A4888" t="s">
        <v>11133</v>
      </c>
      <c r="B4888" s="2">
        <v>44242</v>
      </c>
      <c r="C4888" t="s">
        <v>22</v>
      </c>
      <c r="D4888">
        <v>20</v>
      </c>
      <c r="E4888" t="s">
        <v>39</v>
      </c>
      <c r="F4888">
        <v>0</v>
      </c>
      <c r="G4888">
        <v>4</v>
      </c>
      <c r="H4888" t="s">
        <v>3686</v>
      </c>
      <c r="I4888">
        <v>5166</v>
      </c>
      <c r="J4888">
        <v>0</v>
      </c>
      <c r="K4888">
        <v>54</v>
      </c>
      <c r="L4888" t="s">
        <v>142</v>
      </c>
      <c r="M4888" t="s">
        <v>23</v>
      </c>
      <c r="N4888" t="s">
        <v>23</v>
      </c>
      <c r="O4888" t="s">
        <v>25</v>
      </c>
      <c r="P4888" t="s">
        <v>26</v>
      </c>
      <c r="Q4888" t="s">
        <v>27</v>
      </c>
      <c r="R4888">
        <v>79.849999999999994</v>
      </c>
      <c r="S4888">
        <v>4720.8100000000004</v>
      </c>
    </row>
    <row r="4889" spans="1:19">
      <c r="A4889" t="s">
        <v>11135</v>
      </c>
      <c r="B4889" s="2">
        <v>44306</v>
      </c>
      <c r="C4889" t="s">
        <v>22</v>
      </c>
      <c r="D4889">
        <v>57</v>
      </c>
      <c r="E4889" t="s">
        <v>23</v>
      </c>
      <c r="F4889">
        <v>0</v>
      </c>
      <c r="G4889">
        <v>4</v>
      </c>
      <c r="H4889" t="s">
        <v>3686</v>
      </c>
      <c r="I4889">
        <v>4621</v>
      </c>
      <c r="J4889">
        <v>4</v>
      </c>
      <c r="K4889">
        <v>52</v>
      </c>
      <c r="L4889" t="s">
        <v>15568</v>
      </c>
      <c r="M4889" t="s">
        <v>23</v>
      </c>
      <c r="N4889" t="s">
        <v>23</v>
      </c>
      <c r="O4889" t="s">
        <v>25</v>
      </c>
      <c r="P4889" t="s">
        <v>202</v>
      </c>
      <c r="Q4889" t="s">
        <v>27</v>
      </c>
      <c r="R4889">
        <v>105.1</v>
      </c>
      <c r="S4889">
        <v>6892.2</v>
      </c>
    </row>
    <row r="4890" spans="1:19">
      <c r="A4890" t="s">
        <v>11137</v>
      </c>
      <c r="B4890" s="2">
        <v>45453</v>
      </c>
      <c r="C4890" t="s">
        <v>33</v>
      </c>
      <c r="D4890">
        <v>45</v>
      </c>
      <c r="E4890" t="s">
        <v>39</v>
      </c>
      <c r="F4890">
        <v>0</v>
      </c>
      <c r="G4890">
        <v>4</v>
      </c>
      <c r="H4890" t="s">
        <v>3686</v>
      </c>
      <c r="I4890">
        <v>3162</v>
      </c>
      <c r="J4890">
        <v>0</v>
      </c>
      <c r="K4890">
        <v>14</v>
      </c>
      <c r="L4890" t="s">
        <v>97</v>
      </c>
      <c r="M4890" t="s">
        <v>39</v>
      </c>
      <c r="N4890" t="s">
        <v>23</v>
      </c>
      <c r="O4890" t="s">
        <v>49</v>
      </c>
      <c r="P4890" t="s">
        <v>164</v>
      </c>
      <c r="Q4890" t="s">
        <v>50</v>
      </c>
      <c r="R4890">
        <v>39.700000000000003</v>
      </c>
      <c r="S4890">
        <v>692.35</v>
      </c>
    </row>
    <row r="4891" spans="1:19">
      <c r="A4891" t="s">
        <v>11139</v>
      </c>
      <c r="B4891" s="2">
        <v>45324</v>
      </c>
      <c r="C4891" t="s">
        <v>22</v>
      </c>
      <c r="D4891">
        <v>36</v>
      </c>
      <c r="E4891" t="s">
        <v>39</v>
      </c>
      <c r="F4891">
        <v>0</v>
      </c>
      <c r="G4891">
        <v>4</v>
      </c>
      <c r="H4891" t="s">
        <v>3686</v>
      </c>
      <c r="I4891">
        <v>3728</v>
      </c>
      <c r="J4891">
        <v>0</v>
      </c>
      <c r="K4891">
        <v>18</v>
      </c>
      <c r="L4891" t="s">
        <v>97</v>
      </c>
      <c r="M4891" t="s">
        <v>23</v>
      </c>
      <c r="N4891" t="s">
        <v>23</v>
      </c>
      <c r="O4891" t="s">
        <v>25</v>
      </c>
      <c r="P4891" t="s">
        <v>164</v>
      </c>
      <c r="Q4891" t="s">
        <v>27</v>
      </c>
      <c r="R4891">
        <v>93.9</v>
      </c>
      <c r="S4891">
        <v>1778.46</v>
      </c>
    </row>
    <row r="4892" spans="1:19">
      <c r="A4892" t="s">
        <v>11141</v>
      </c>
      <c r="B4892" s="2">
        <v>43846</v>
      </c>
      <c r="C4892" t="s">
        <v>22</v>
      </c>
      <c r="D4892">
        <v>79</v>
      </c>
      <c r="E4892" t="s">
        <v>23</v>
      </c>
      <c r="F4892">
        <v>0</v>
      </c>
      <c r="G4892">
        <v>4</v>
      </c>
      <c r="H4892" t="s">
        <v>3686</v>
      </c>
      <c r="I4892">
        <v>4228</v>
      </c>
      <c r="J4892">
        <v>4</v>
      </c>
      <c r="K4892">
        <v>67</v>
      </c>
      <c r="L4892" t="s">
        <v>316</v>
      </c>
      <c r="M4892" t="s">
        <v>23</v>
      </c>
      <c r="N4892" t="s">
        <v>23</v>
      </c>
      <c r="O4892" t="s">
        <v>25</v>
      </c>
      <c r="P4892" t="s">
        <v>164</v>
      </c>
      <c r="Q4892" t="s">
        <v>50</v>
      </c>
      <c r="R4892">
        <v>94.65</v>
      </c>
      <c r="S4892">
        <v>6561.4</v>
      </c>
    </row>
    <row r="4893" spans="1:19">
      <c r="A4893" t="s">
        <v>11143</v>
      </c>
      <c r="B4893" s="2">
        <v>45234</v>
      </c>
      <c r="C4893" t="s">
        <v>33</v>
      </c>
      <c r="D4893">
        <v>75</v>
      </c>
      <c r="E4893" t="s">
        <v>39</v>
      </c>
      <c r="F4893">
        <v>0</v>
      </c>
      <c r="G4893">
        <v>4</v>
      </c>
      <c r="H4893" t="s">
        <v>3686</v>
      </c>
      <c r="I4893">
        <v>5691</v>
      </c>
      <c r="J4893">
        <v>0</v>
      </c>
      <c r="K4893">
        <v>21</v>
      </c>
      <c r="L4893" t="s">
        <v>15568</v>
      </c>
      <c r="M4893" t="s">
        <v>23</v>
      </c>
      <c r="N4893" t="s">
        <v>23</v>
      </c>
      <c r="O4893" t="s">
        <v>25</v>
      </c>
      <c r="P4893" t="s">
        <v>26</v>
      </c>
      <c r="Q4893" t="s">
        <v>27</v>
      </c>
      <c r="R4893">
        <v>95.4</v>
      </c>
      <c r="S4893">
        <v>2810.5</v>
      </c>
    </row>
    <row r="4894" spans="1:19">
      <c r="A4894" t="s">
        <v>11145</v>
      </c>
      <c r="B4894" s="2">
        <v>45591</v>
      </c>
      <c r="C4894" t="s">
        <v>33</v>
      </c>
      <c r="D4894">
        <v>75</v>
      </c>
      <c r="E4894" t="s">
        <v>39</v>
      </c>
      <c r="F4894">
        <v>0</v>
      </c>
      <c r="G4894">
        <v>4</v>
      </c>
      <c r="H4894" t="s">
        <v>3686</v>
      </c>
      <c r="I4894">
        <v>5765</v>
      </c>
      <c r="J4894">
        <v>0</v>
      </c>
      <c r="K4894">
        <v>10</v>
      </c>
      <c r="L4894" t="s">
        <v>97</v>
      </c>
      <c r="M4894" t="s">
        <v>23</v>
      </c>
      <c r="N4894" t="s">
        <v>23</v>
      </c>
      <c r="O4894" t="s">
        <v>49</v>
      </c>
      <c r="P4894" t="s">
        <v>26</v>
      </c>
      <c r="Q4894" t="s">
        <v>27</v>
      </c>
      <c r="R4894">
        <v>51.2</v>
      </c>
      <c r="S4894">
        <v>953.85</v>
      </c>
    </row>
    <row r="4895" spans="1:19">
      <c r="A4895" t="s">
        <v>11147</v>
      </c>
      <c r="B4895" s="2">
        <v>44105</v>
      </c>
      <c r="C4895" t="s">
        <v>33</v>
      </c>
      <c r="D4895">
        <v>79</v>
      </c>
      <c r="E4895" t="s">
        <v>23</v>
      </c>
      <c r="F4895">
        <v>0</v>
      </c>
      <c r="G4895">
        <v>4</v>
      </c>
      <c r="H4895" t="s">
        <v>3686</v>
      </c>
      <c r="I4895">
        <v>4455</v>
      </c>
      <c r="J4895">
        <v>9</v>
      </c>
      <c r="K4895">
        <v>58</v>
      </c>
      <c r="L4895" t="s">
        <v>15568</v>
      </c>
      <c r="M4895" t="s">
        <v>23</v>
      </c>
      <c r="N4895" t="s">
        <v>39</v>
      </c>
      <c r="P4895" t="s">
        <v>202</v>
      </c>
      <c r="Q4895" t="s">
        <v>50</v>
      </c>
      <c r="R4895">
        <v>24.5</v>
      </c>
      <c r="S4895">
        <v>3602.78</v>
      </c>
    </row>
    <row r="4896" spans="1:19">
      <c r="A4896" t="s">
        <v>11149</v>
      </c>
      <c r="B4896" s="2">
        <v>44470</v>
      </c>
      <c r="C4896" t="s">
        <v>33</v>
      </c>
      <c r="D4896">
        <v>77</v>
      </c>
      <c r="E4896" t="s">
        <v>23</v>
      </c>
      <c r="F4896">
        <v>1</v>
      </c>
      <c r="G4896">
        <v>4</v>
      </c>
      <c r="H4896" t="s">
        <v>3686</v>
      </c>
      <c r="I4896">
        <v>2320</v>
      </c>
      <c r="J4896">
        <v>9</v>
      </c>
      <c r="K4896">
        <v>46</v>
      </c>
      <c r="L4896" t="s">
        <v>15568</v>
      </c>
      <c r="M4896" t="s">
        <v>23</v>
      </c>
      <c r="N4896" t="s">
        <v>39</v>
      </c>
      <c r="P4896" t="s">
        <v>164</v>
      </c>
      <c r="Q4896" t="s">
        <v>50</v>
      </c>
      <c r="R4896">
        <v>19.399999999999999</v>
      </c>
      <c r="S4896">
        <v>3152.85</v>
      </c>
    </row>
    <row r="4897" spans="1:19">
      <c r="A4897" t="s">
        <v>11151</v>
      </c>
      <c r="B4897" s="2">
        <v>45668</v>
      </c>
      <c r="C4897" t="s">
        <v>33</v>
      </c>
      <c r="D4897">
        <v>44</v>
      </c>
      <c r="E4897" t="s">
        <v>39</v>
      </c>
      <c r="F4897">
        <v>0</v>
      </c>
      <c r="G4897">
        <v>4</v>
      </c>
      <c r="H4897" t="s">
        <v>3686</v>
      </c>
      <c r="I4897">
        <v>3601</v>
      </c>
      <c r="J4897">
        <v>0</v>
      </c>
      <c r="K4897">
        <v>7</v>
      </c>
      <c r="L4897" t="s">
        <v>48</v>
      </c>
      <c r="M4897" t="s">
        <v>23</v>
      </c>
      <c r="N4897" t="s">
        <v>23</v>
      </c>
      <c r="O4897" t="s">
        <v>56</v>
      </c>
      <c r="P4897" t="s">
        <v>26</v>
      </c>
      <c r="Q4897" t="s">
        <v>27</v>
      </c>
      <c r="R4897">
        <v>78.5</v>
      </c>
      <c r="S4897">
        <v>594.42999999999995</v>
      </c>
    </row>
    <row r="4898" spans="1:19">
      <c r="A4898" t="s">
        <v>11153</v>
      </c>
      <c r="B4898" s="2">
        <v>45740</v>
      </c>
      <c r="C4898" t="s">
        <v>33</v>
      </c>
      <c r="D4898">
        <v>44</v>
      </c>
      <c r="E4898" t="s">
        <v>39</v>
      </c>
      <c r="F4898">
        <v>0</v>
      </c>
      <c r="G4898">
        <v>4</v>
      </c>
      <c r="H4898" t="s">
        <v>3686</v>
      </c>
      <c r="I4898">
        <v>2575</v>
      </c>
      <c r="J4898">
        <v>0</v>
      </c>
      <c r="K4898">
        <v>5</v>
      </c>
      <c r="L4898" t="s">
        <v>15568</v>
      </c>
      <c r="M4898" t="s">
        <v>23</v>
      </c>
      <c r="N4898" t="s">
        <v>39</v>
      </c>
      <c r="P4898" t="s">
        <v>202</v>
      </c>
      <c r="Q4898" t="s">
        <v>27</v>
      </c>
      <c r="R4898">
        <v>19.55</v>
      </c>
      <c r="S4898">
        <v>289.45</v>
      </c>
    </row>
    <row r="4899" spans="1:19">
      <c r="A4899" t="s">
        <v>11155</v>
      </c>
      <c r="B4899" s="2">
        <v>45610</v>
      </c>
      <c r="C4899" t="s">
        <v>22</v>
      </c>
      <c r="D4899">
        <v>61</v>
      </c>
      <c r="E4899" t="s">
        <v>39</v>
      </c>
      <c r="F4899">
        <v>0</v>
      </c>
      <c r="G4899">
        <v>4</v>
      </c>
      <c r="H4899" t="s">
        <v>3686</v>
      </c>
      <c r="I4899">
        <v>5535</v>
      </c>
      <c r="J4899">
        <v>0</v>
      </c>
      <c r="K4899">
        <v>9</v>
      </c>
      <c r="L4899" t="s">
        <v>15568</v>
      </c>
      <c r="M4899" t="s">
        <v>39</v>
      </c>
      <c r="N4899" t="s">
        <v>23</v>
      </c>
      <c r="O4899" t="s">
        <v>49</v>
      </c>
      <c r="P4899" t="s">
        <v>202</v>
      </c>
      <c r="Q4899" t="s">
        <v>84</v>
      </c>
      <c r="R4899">
        <v>50.8</v>
      </c>
      <c r="S4899">
        <v>463.6</v>
      </c>
    </row>
    <row r="4900" spans="1:19">
      <c r="A4900" t="s">
        <v>11157</v>
      </c>
      <c r="B4900" s="2">
        <v>44461</v>
      </c>
      <c r="C4900" t="s">
        <v>33</v>
      </c>
      <c r="D4900">
        <v>44</v>
      </c>
      <c r="E4900" t="s">
        <v>23</v>
      </c>
      <c r="F4900">
        <v>0</v>
      </c>
      <c r="G4900">
        <v>4</v>
      </c>
      <c r="H4900" t="s">
        <v>3686</v>
      </c>
      <c r="I4900">
        <v>2382</v>
      </c>
      <c r="J4900">
        <v>7</v>
      </c>
      <c r="K4900">
        <v>47</v>
      </c>
      <c r="L4900" t="s">
        <v>15568</v>
      </c>
      <c r="M4900" t="s">
        <v>23</v>
      </c>
      <c r="N4900" t="s">
        <v>39</v>
      </c>
      <c r="P4900" t="s">
        <v>202</v>
      </c>
      <c r="Q4900" t="s">
        <v>27</v>
      </c>
      <c r="R4900">
        <v>26.9</v>
      </c>
      <c r="S4900">
        <v>1799.81</v>
      </c>
    </row>
    <row r="4901" spans="1:19">
      <c r="A4901" t="s">
        <v>11160</v>
      </c>
      <c r="B4901" s="2">
        <v>44836</v>
      </c>
      <c r="C4901" t="s">
        <v>22</v>
      </c>
      <c r="D4901">
        <v>54</v>
      </c>
      <c r="E4901" t="s">
        <v>39</v>
      </c>
      <c r="F4901">
        <v>0</v>
      </c>
      <c r="G4901">
        <v>4</v>
      </c>
      <c r="H4901" t="s">
        <v>3686</v>
      </c>
      <c r="I4901">
        <v>2711</v>
      </c>
      <c r="J4901">
        <v>0</v>
      </c>
      <c r="K4901">
        <v>34</v>
      </c>
      <c r="L4901" t="s">
        <v>15568</v>
      </c>
      <c r="M4901" t="s">
        <v>23</v>
      </c>
      <c r="N4901" t="s">
        <v>23</v>
      </c>
      <c r="O4901" t="s">
        <v>56</v>
      </c>
      <c r="P4901" t="s">
        <v>26</v>
      </c>
      <c r="Q4901" t="s">
        <v>27</v>
      </c>
      <c r="R4901">
        <v>49.8</v>
      </c>
      <c r="S4901">
        <v>1970.46</v>
      </c>
    </row>
    <row r="4902" spans="1:19">
      <c r="A4902" t="s">
        <v>11162</v>
      </c>
      <c r="B4902" s="2">
        <v>44432</v>
      </c>
      <c r="C4902" t="s">
        <v>22</v>
      </c>
      <c r="D4902">
        <v>61</v>
      </c>
      <c r="E4902" t="s">
        <v>39</v>
      </c>
      <c r="F4902">
        <v>0</v>
      </c>
      <c r="G4902">
        <v>4</v>
      </c>
      <c r="H4902" t="s">
        <v>3686</v>
      </c>
      <c r="I4902">
        <v>4063</v>
      </c>
      <c r="J4902">
        <v>0</v>
      </c>
      <c r="K4902">
        <v>48</v>
      </c>
      <c r="L4902" t="s">
        <v>15568</v>
      </c>
      <c r="M4902" t="s">
        <v>23</v>
      </c>
      <c r="N4902" t="s">
        <v>23</v>
      </c>
      <c r="O4902" t="s">
        <v>49</v>
      </c>
      <c r="P4902" t="s">
        <v>164</v>
      </c>
      <c r="Q4902" t="s">
        <v>50</v>
      </c>
      <c r="R4902">
        <v>78.900000000000006</v>
      </c>
      <c r="S4902">
        <v>3943.82</v>
      </c>
    </row>
    <row r="4903" spans="1:19">
      <c r="A4903" t="s">
        <v>11164</v>
      </c>
      <c r="B4903" s="2">
        <v>43781</v>
      </c>
      <c r="C4903" t="s">
        <v>22</v>
      </c>
      <c r="D4903">
        <v>20</v>
      </c>
      <c r="E4903" t="s">
        <v>23</v>
      </c>
      <c r="F4903">
        <v>2</v>
      </c>
      <c r="G4903">
        <v>4</v>
      </c>
      <c r="H4903" t="s">
        <v>3686</v>
      </c>
      <c r="I4903">
        <v>5436</v>
      </c>
      <c r="J4903">
        <v>9</v>
      </c>
      <c r="K4903">
        <v>69</v>
      </c>
      <c r="L4903" t="s">
        <v>316</v>
      </c>
      <c r="M4903" t="s">
        <v>23</v>
      </c>
      <c r="N4903" t="s">
        <v>23</v>
      </c>
      <c r="O4903" t="s">
        <v>25</v>
      </c>
      <c r="P4903" t="s">
        <v>164</v>
      </c>
      <c r="Q4903" t="s">
        <v>27</v>
      </c>
      <c r="R4903">
        <v>105</v>
      </c>
      <c r="S4903">
        <v>8849.56</v>
      </c>
    </row>
    <row r="4904" spans="1:19">
      <c r="A4904" t="s">
        <v>11166</v>
      </c>
      <c r="B4904" s="2">
        <v>43715</v>
      </c>
      <c r="C4904" t="s">
        <v>22</v>
      </c>
      <c r="D4904">
        <v>34</v>
      </c>
      <c r="E4904" t="s">
        <v>39</v>
      </c>
      <c r="F4904">
        <v>0</v>
      </c>
      <c r="G4904">
        <v>4</v>
      </c>
      <c r="H4904" t="s">
        <v>3686</v>
      </c>
      <c r="I4904">
        <v>5447</v>
      </c>
      <c r="J4904">
        <v>0</v>
      </c>
      <c r="K4904">
        <v>71</v>
      </c>
      <c r="L4904" t="s">
        <v>15568</v>
      </c>
      <c r="M4904" t="s">
        <v>23</v>
      </c>
      <c r="N4904" t="s">
        <v>23</v>
      </c>
      <c r="O4904" t="s">
        <v>49</v>
      </c>
      <c r="P4904" t="s">
        <v>164</v>
      </c>
      <c r="Q4904" t="s">
        <v>27</v>
      </c>
      <c r="R4904">
        <v>80.599999999999994</v>
      </c>
      <c r="S4904">
        <v>6579.37</v>
      </c>
    </row>
    <row r="4905" spans="1:19">
      <c r="A4905" t="s">
        <v>11168</v>
      </c>
      <c r="B4905" s="2">
        <v>45339</v>
      </c>
      <c r="C4905" t="s">
        <v>22</v>
      </c>
      <c r="D4905">
        <v>45</v>
      </c>
      <c r="E4905" t="s">
        <v>39</v>
      </c>
      <c r="F4905">
        <v>0</v>
      </c>
      <c r="G4905">
        <v>4</v>
      </c>
      <c r="H4905" t="s">
        <v>3686</v>
      </c>
      <c r="I4905">
        <v>2277</v>
      </c>
      <c r="J4905">
        <v>0</v>
      </c>
      <c r="K4905">
        <v>18</v>
      </c>
      <c r="L4905" t="s">
        <v>15568</v>
      </c>
      <c r="M4905" t="s">
        <v>23</v>
      </c>
      <c r="N4905" t="s">
        <v>23</v>
      </c>
      <c r="O4905" t="s">
        <v>56</v>
      </c>
      <c r="P4905" t="s">
        <v>26</v>
      </c>
      <c r="Q4905" t="s">
        <v>50</v>
      </c>
      <c r="R4905">
        <v>56.25</v>
      </c>
      <c r="S4905">
        <v>1608.25</v>
      </c>
    </row>
    <row r="4906" spans="1:19">
      <c r="A4906" t="s">
        <v>11170</v>
      </c>
      <c r="B4906" s="2">
        <v>44334</v>
      </c>
      <c r="C4906" t="s">
        <v>33</v>
      </c>
      <c r="D4906">
        <v>47</v>
      </c>
      <c r="E4906" t="s">
        <v>39</v>
      </c>
      <c r="F4906">
        <v>0</v>
      </c>
      <c r="G4906">
        <v>4</v>
      </c>
      <c r="H4906" t="s">
        <v>3686</v>
      </c>
      <c r="I4906">
        <v>4363</v>
      </c>
      <c r="J4906">
        <v>0</v>
      </c>
      <c r="K4906">
        <v>51</v>
      </c>
      <c r="L4906" t="s">
        <v>142</v>
      </c>
      <c r="M4906" t="s">
        <v>23</v>
      </c>
      <c r="N4906" t="s">
        <v>23</v>
      </c>
      <c r="O4906" t="s">
        <v>25</v>
      </c>
      <c r="P4906" t="s">
        <v>202</v>
      </c>
      <c r="Q4906" t="s">
        <v>27</v>
      </c>
      <c r="R4906">
        <v>111.5</v>
      </c>
      <c r="S4906">
        <v>7936.54</v>
      </c>
    </row>
    <row r="4907" spans="1:19">
      <c r="A4907" t="s">
        <v>11172</v>
      </c>
      <c r="B4907" s="2">
        <v>45255</v>
      </c>
      <c r="C4907" t="s">
        <v>22</v>
      </c>
      <c r="D4907">
        <v>51</v>
      </c>
      <c r="E4907" t="s">
        <v>23</v>
      </c>
      <c r="F4907">
        <v>3</v>
      </c>
      <c r="G4907">
        <v>4</v>
      </c>
      <c r="H4907" t="s">
        <v>3686</v>
      </c>
      <c r="I4907">
        <v>3503</v>
      </c>
      <c r="J4907">
        <v>6</v>
      </c>
      <c r="K4907">
        <v>21</v>
      </c>
      <c r="L4907" t="s">
        <v>15568</v>
      </c>
      <c r="M4907" t="s">
        <v>23</v>
      </c>
      <c r="N4907" t="s">
        <v>23</v>
      </c>
      <c r="O4907" t="s">
        <v>49</v>
      </c>
      <c r="P4907" t="s">
        <v>202</v>
      </c>
      <c r="Q4907" t="s">
        <v>27</v>
      </c>
      <c r="R4907">
        <v>75.900000000000006</v>
      </c>
      <c r="S4907">
        <v>2212.3000000000002</v>
      </c>
    </row>
    <row r="4908" spans="1:19">
      <c r="A4908" t="s">
        <v>11174</v>
      </c>
      <c r="B4908" s="2">
        <v>45421</v>
      </c>
      <c r="C4908" t="s">
        <v>22</v>
      </c>
      <c r="D4908">
        <v>47</v>
      </c>
      <c r="E4908" t="s">
        <v>23</v>
      </c>
      <c r="F4908">
        <v>0</v>
      </c>
      <c r="G4908">
        <v>4</v>
      </c>
      <c r="H4908" t="s">
        <v>3686</v>
      </c>
      <c r="I4908">
        <v>3351</v>
      </c>
      <c r="J4908">
        <v>9</v>
      </c>
      <c r="K4908">
        <v>15</v>
      </c>
      <c r="L4908" t="s">
        <v>97</v>
      </c>
      <c r="M4908" t="s">
        <v>23</v>
      </c>
      <c r="N4908" t="s">
        <v>23</v>
      </c>
      <c r="O4908" t="s">
        <v>25</v>
      </c>
      <c r="P4908" t="s">
        <v>26</v>
      </c>
      <c r="Q4908" t="s">
        <v>27</v>
      </c>
      <c r="R4908">
        <v>68.599999999999994</v>
      </c>
      <c r="S4908">
        <v>1561.15</v>
      </c>
    </row>
    <row r="4909" spans="1:19">
      <c r="A4909" t="s">
        <v>11176</v>
      </c>
      <c r="B4909" s="2">
        <v>44294</v>
      </c>
      <c r="C4909" t="s">
        <v>22</v>
      </c>
      <c r="D4909">
        <v>19</v>
      </c>
      <c r="E4909" t="s">
        <v>23</v>
      </c>
      <c r="F4909">
        <v>2</v>
      </c>
      <c r="G4909">
        <v>4</v>
      </c>
      <c r="H4909" t="s">
        <v>3686</v>
      </c>
      <c r="I4909">
        <v>5396</v>
      </c>
      <c r="J4909">
        <v>1</v>
      </c>
      <c r="K4909">
        <v>52</v>
      </c>
      <c r="L4909" t="s">
        <v>15568</v>
      </c>
      <c r="M4909" t="s">
        <v>39</v>
      </c>
      <c r="N4909" t="s">
        <v>23</v>
      </c>
      <c r="O4909" t="s">
        <v>49</v>
      </c>
      <c r="P4909" t="s">
        <v>164</v>
      </c>
      <c r="Q4909" t="s">
        <v>50</v>
      </c>
      <c r="R4909">
        <v>50.2</v>
      </c>
      <c r="S4909">
        <v>2526.9899999999998</v>
      </c>
    </row>
    <row r="4910" spans="1:19">
      <c r="A4910" t="s">
        <v>11178</v>
      </c>
      <c r="B4910" s="2">
        <v>43976</v>
      </c>
      <c r="C4910" t="s">
        <v>22</v>
      </c>
      <c r="D4910">
        <v>42</v>
      </c>
      <c r="E4910" t="s">
        <v>23</v>
      </c>
      <c r="F4910">
        <v>2</v>
      </c>
      <c r="G4910">
        <v>4</v>
      </c>
      <c r="H4910" t="s">
        <v>3686</v>
      </c>
      <c r="I4910">
        <v>4512</v>
      </c>
      <c r="J4910">
        <v>4</v>
      </c>
      <c r="K4910">
        <v>63</v>
      </c>
      <c r="L4910" t="s">
        <v>142</v>
      </c>
      <c r="M4910" t="s">
        <v>23</v>
      </c>
      <c r="N4910" t="s">
        <v>23</v>
      </c>
      <c r="O4910" t="s">
        <v>25</v>
      </c>
      <c r="P4910" t="s">
        <v>202</v>
      </c>
      <c r="Q4910" t="s">
        <v>27</v>
      </c>
      <c r="R4910">
        <v>91.35</v>
      </c>
      <c r="S4910">
        <v>8808.98</v>
      </c>
    </row>
    <row r="4911" spans="1:19">
      <c r="A4911" t="s">
        <v>11180</v>
      </c>
      <c r="B4911" s="2">
        <v>45219</v>
      </c>
      <c r="C4911" t="s">
        <v>33</v>
      </c>
      <c r="D4911">
        <v>54</v>
      </c>
      <c r="E4911" t="s">
        <v>39</v>
      </c>
      <c r="F4911">
        <v>0</v>
      </c>
      <c r="G4911">
        <v>4</v>
      </c>
      <c r="H4911" t="s">
        <v>3686</v>
      </c>
      <c r="I4911">
        <v>3995</v>
      </c>
      <c r="J4911">
        <v>0</v>
      </c>
      <c r="K4911">
        <v>22</v>
      </c>
      <c r="L4911" t="s">
        <v>97</v>
      </c>
      <c r="M4911" t="s">
        <v>23</v>
      </c>
      <c r="N4911" t="s">
        <v>23</v>
      </c>
      <c r="O4911" t="s">
        <v>49</v>
      </c>
      <c r="P4911" t="s">
        <v>26</v>
      </c>
      <c r="Q4911" t="s">
        <v>50</v>
      </c>
      <c r="R4911">
        <v>59.05</v>
      </c>
      <c r="S4911">
        <v>1974</v>
      </c>
    </row>
    <row r="4912" spans="1:19">
      <c r="A4912" t="s">
        <v>11182</v>
      </c>
      <c r="B4912" s="2">
        <v>44303</v>
      </c>
      <c r="C4912" t="s">
        <v>33</v>
      </c>
      <c r="D4912">
        <v>35</v>
      </c>
      <c r="E4912" t="s">
        <v>23</v>
      </c>
      <c r="F4912">
        <v>0</v>
      </c>
      <c r="G4912">
        <v>4</v>
      </c>
      <c r="H4912" t="s">
        <v>3686</v>
      </c>
      <c r="I4912">
        <v>5509</v>
      </c>
      <c r="J4912">
        <v>4</v>
      </c>
      <c r="K4912">
        <v>52</v>
      </c>
      <c r="L4912" t="s">
        <v>15568</v>
      </c>
      <c r="M4912" t="s">
        <v>39</v>
      </c>
      <c r="N4912" t="s">
        <v>23</v>
      </c>
      <c r="O4912" t="s">
        <v>49</v>
      </c>
      <c r="P4912" t="s">
        <v>202</v>
      </c>
      <c r="Q4912" t="s">
        <v>50</v>
      </c>
      <c r="R4912">
        <v>35.450000000000003</v>
      </c>
      <c r="S4912">
        <v>1958.95</v>
      </c>
    </row>
    <row r="4913" spans="1:19">
      <c r="A4913" t="s">
        <v>11184</v>
      </c>
      <c r="B4913" s="2">
        <v>43699</v>
      </c>
      <c r="C4913" t="s">
        <v>33</v>
      </c>
      <c r="D4913">
        <v>62</v>
      </c>
      <c r="E4913" t="s">
        <v>23</v>
      </c>
      <c r="F4913">
        <v>1</v>
      </c>
      <c r="G4913">
        <v>4</v>
      </c>
      <c r="H4913" t="s">
        <v>3686</v>
      </c>
      <c r="I4913">
        <v>6009</v>
      </c>
      <c r="J4913">
        <v>9</v>
      </c>
      <c r="K4913">
        <v>72</v>
      </c>
      <c r="L4913" t="s">
        <v>15568</v>
      </c>
      <c r="M4913" t="s">
        <v>23</v>
      </c>
      <c r="N4913" t="s">
        <v>23</v>
      </c>
      <c r="O4913" t="s">
        <v>25</v>
      </c>
      <c r="P4913" t="s">
        <v>164</v>
      </c>
      <c r="Q4913" t="s">
        <v>50</v>
      </c>
      <c r="R4913">
        <v>117.5</v>
      </c>
      <c r="S4913">
        <v>11025.19</v>
      </c>
    </row>
    <row r="4914" spans="1:19">
      <c r="A4914" t="s">
        <v>11187</v>
      </c>
      <c r="B4914" s="2">
        <v>43701</v>
      </c>
      <c r="C4914" t="s">
        <v>33</v>
      </c>
      <c r="D4914">
        <v>33</v>
      </c>
      <c r="E4914" t="s">
        <v>23</v>
      </c>
      <c r="F4914">
        <v>0</v>
      </c>
      <c r="G4914">
        <v>4</v>
      </c>
      <c r="H4914" t="s">
        <v>3686</v>
      </c>
      <c r="I4914">
        <v>5515</v>
      </c>
      <c r="J4914">
        <v>8</v>
      </c>
      <c r="K4914">
        <v>72</v>
      </c>
      <c r="L4914" t="s">
        <v>316</v>
      </c>
      <c r="M4914" t="s">
        <v>23</v>
      </c>
      <c r="N4914" t="s">
        <v>23</v>
      </c>
      <c r="O4914" t="s">
        <v>25</v>
      </c>
      <c r="P4914" t="s">
        <v>164</v>
      </c>
      <c r="Q4914" t="s">
        <v>27</v>
      </c>
      <c r="R4914">
        <v>84.05</v>
      </c>
      <c r="S4914">
        <v>7215.05</v>
      </c>
    </row>
    <row r="4915" spans="1:19">
      <c r="A4915" t="s">
        <v>11189</v>
      </c>
      <c r="B4915" s="2">
        <v>45736</v>
      </c>
      <c r="C4915" t="s">
        <v>22</v>
      </c>
      <c r="D4915">
        <v>58</v>
      </c>
      <c r="E4915" t="s">
        <v>39</v>
      </c>
      <c r="F4915">
        <v>0</v>
      </c>
      <c r="G4915">
        <v>4</v>
      </c>
      <c r="H4915" t="s">
        <v>3686</v>
      </c>
      <c r="I4915">
        <v>2850</v>
      </c>
      <c r="J4915">
        <v>0</v>
      </c>
      <c r="K4915">
        <v>5</v>
      </c>
      <c r="L4915" t="s">
        <v>48</v>
      </c>
      <c r="M4915" t="s">
        <v>23</v>
      </c>
      <c r="N4915" t="s">
        <v>23</v>
      </c>
      <c r="O4915" t="s">
        <v>25</v>
      </c>
      <c r="P4915" t="s">
        <v>164</v>
      </c>
      <c r="Q4915" t="s">
        <v>27</v>
      </c>
      <c r="R4915">
        <v>85.55</v>
      </c>
      <c r="S4915">
        <v>500.4</v>
      </c>
    </row>
    <row r="4916" spans="1:19">
      <c r="A4916" t="s">
        <v>11191</v>
      </c>
      <c r="B4916" s="2">
        <v>44136</v>
      </c>
      <c r="C4916" t="s">
        <v>33</v>
      </c>
      <c r="D4916">
        <v>58</v>
      </c>
      <c r="E4916" t="s">
        <v>39</v>
      </c>
      <c r="F4916">
        <v>0</v>
      </c>
      <c r="G4916">
        <v>4</v>
      </c>
      <c r="H4916" t="s">
        <v>3686</v>
      </c>
      <c r="I4916">
        <v>4421</v>
      </c>
      <c r="J4916">
        <v>0</v>
      </c>
      <c r="K4916">
        <v>57</v>
      </c>
      <c r="L4916" t="s">
        <v>142</v>
      </c>
      <c r="M4916" t="s">
        <v>23</v>
      </c>
      <c r="N4916" t="s">
        <v>23</v>
      </c>
      <c r="O4916" t="s">
        <v>25</v>
      </c>
      <c r="P4916" t="s">
        <v>164</v>
      </c>
      <c r="Q4916" t="s">
        <v>50</v>
      </c>
      <c r="R4916">
        <v>101.3</v>
      </c>
      <c r="S4916">
        <v>7882.33</v>
      </c>
    </row>
    <row r="4917" spans="1:19">
      <c r="A4917" t="s">
        <v>11193</v>
      </c>
      <c r="B4917" s="2">
        <v>43865</v>
      </c>
      <c r="C4917" t="s">
        <v>33</v>
      </c>
      <c r="D4917">
        <v>24</v>
      </c>
      <c r="E4917" t="s">
        <v>23</v>
      </c>
      <c r="F4917">
        <v>1</v>
      </c>
      <c r="G4917">
        <v>4</v>
      </c>
      <c r="H4917" t="s">
        <v>3686</v>
      </c>
      <c r="I4917">
        <v>4892</v>
      </c>
      <c r="J4917">
        <v>6</v>
      </c>
      <c r="K4917">
        <v>66</v>
      </c>
      <c r="L4917" t="s">
        <v>15568</v>
      </c>
      <c r="M4917" t="s">
        <v>23</v>
      </c>
      <c r="N4917" t="s">
        <v>23</v>
      </c>
      <c r="O4917" t="s">
        <v>25</v>
      </c>
      <c r="P4917" t="s">
        <v>202</v>
      </c>
      <c r="Q4917" t="s">
        <v>27</v>
      </c>
      <c r="R4917">
        <v>104.9</v>
      </c>
      <c r="S4917">
        <v>9490.5300000000007</v>
      </c>
    </row>
    <row r="4918" spans="1:19">
      <c r="A4918" t="s">
        <v>11195</v>
      </c>
      <c r="B4918" s="2">
        <v>45495</v>
      </c>
      <c r="C4918" t="s">
        <v>33</v>
      </c>
      <c r="D4918">
        <v>67</v>
      </c>
      <c r="E4918" t="s">
        <v>23</v>
      </c>
      <c r="F4918">
        <v>0</v>
      </c>
      <c r="G4918">
        <v>4</v>
      </c>
      <c r="H4918" t="s">
        <v>3686</v>
      </c>
      <c r="I4918">
        <v>4118</v>
      </c>
      <c r="J4918">
        <v>5</v>
      </c>
      <c r="K4918">
        <v>13</v>
      </c>
      <c r="L4918" t="s">
        <v>15568</v>
      </c>
      <c r="M4918" t="s">
        <v>39</v>
      </c>
      <c r="N4918" t="s">
        <v>23</v>
      </c>
      <c r="O4918" t="s">
        <v>49</v>
      </c>
      <c r="P4918" t="s">
        <v>26</v>
      </c>
      <c r="Q4918" t="s">
        <v>27</v>
      </c>
      <c r="R4918">
        <v>45.3</v>
      </c>
      <c r="S4918">
        <v>528.45000000000005</v>
      </c>
    </row>
    <row r="4919" spans="1:19">
      <c r="A4919" t="s">
        <v>11197</v>
      </c>
      <c r="B4919" s="2">
        <v>45542</v>
      </c>
      <c r="C4919" t="s">
        <v>33</v>
      </c>
      <c r="D4919">
        <v>80</v>
      </c>
      <c r="E4919" t="s">
        <v>39</v>
      </c>
      <c r="F4919">
        <v>0</v>
      </c>
      <c r="G4919">
        <v>4</v>
      </c>
      <c r="H4919" t="s">
        <v>3686</v>
      </c>
      <c r="I4919">
        <v>5355</v>
      </c>
      <c r="J4919">
        <v>0</v>
      </c>
      <c r="K4919">
        <v>11</v>
      </c>
      <c r="L4919" t="s">
        <v>15568</v>
      </c>
      <c r="M4919" t="s">
        <v>23</v>
      </c>
      <c r="N4919" t="s">
        <v>39</v>
      </c>
      <c r="P4919" t="s">
        <v>202</v>
      </c>
      <c r="Q4919" t="s">
        <v>50</v>
      </c>
      <c r="R4919">
        <v>20.05</v>
      </c>
      <c r="S4919">
        <v>533.04999999999995</v>
      </c>
    </row>
    <row r="4920" spans="1:19">
      <c r="A4920" t="s">
        <v>11199</v>
      </c>
      <c r="B4920" s="2">
        <v>43728</v>
      </c>
      <c r="C4920" t="s">
        <v>33</v>
      </c>
      <c r="D4920">
        <v>67</v>
      </c>
      <c r="E4920" t="s">
        <v>23</v>
      </c>
      <c r="F4920">
        <v>0</v>
      </c>
      <c r="G4920">
        <v>4</v>
      </c>
      <c r="H4920" t="s">
        <v>3686</v>
      </c>
      <c r="I4920">
        <v>4151</v>
      </c>
      <c r="J4920">
        <v>3</v>
      </c>
      <c r="K4920">
        <v>71</v>
      </c>
      <c r="L4920" t="s">
        <v>316</v>
      </c>
      <c r="M4920" t="s">
        <v>39</v>
      </c>
      <c r="N4920" t="s">
        <v>23</v>
      </c>
      <c r="O4920" t="s">
        <v>56</v>
      </c>
      <c r="P4920" t="s">
        <v>164</v>
      </c>
      <c r="Q4920" t="s">
        <v>50</v>
      </c>
      <c r="R4920">
        <v>58.65</v>
      </c>
      <c r="S4920">
        <v>4145.25</v>
      </c>
    </row>
    <row r="4921" spans="1:19">
      <c r="A4921" t="s">
        <v>11202</v>
      </c>
      <c r="B4921" s="2">
        <v>43863</v>
      </c>
      <c r="C4921" t="s">
        <v>22</v>
      </c>
      <c r="D4921">
        <v>68</v>
      </c>
      <c r="E4921" t="s">
        <v>39</v>
      </c>
      <c r="F4921">
        <v>0</v>
      </c>
      <c r="G4921">
        <v>4</v>
      </c>
      <c r="H4921" t="s">
        <v>3686</v>
      </c>
      <c r="I4921">
        <v>6025</v>
      </c>
      <c r="J4921">
        <v>0</v>
      </c>
      <c r="K4921">
        <v>66</v>
      </c>
      <c r="L4921" t="s">
        <v>316</v>
      </c>
      <c r="M4921" t="s">
        <v>23</v>
      </c>
      <c r="N4921" t="s">
        <v>39</v>
      </c>
      <c r="P4921" t="s">
        <v>164</v>
      </c>
      <c r="Q4921" t="s">
        <v>50</v>
      </c>
      <c r="R4921">
        <v>25.1</v>
      </c>
      <c r="S4921">
        <v>4940.28</v>
      </c>
    </row>
    <row r="4922" spans="1:19">
      <c r="A4922" t="s">
        <v>11204</v>
      </c>
      <c r="B4922" s="2">
        <v>45779</v>
      </c>
      <c r="C4922" t="s">
        <v>22</v>
      </c>
      <c r="D4922">
        <v>52</v>
      </c>
      <c r="E4922" t="s">
        <v>23</v>
      </c>
      <c r="F4922">
        <v>0</v>
      </c>
      <c r="G4922">
        <v>4</v>
      </c>
      <c r="H4922" t="s">
        <v>3751</v>
      </c>
      <c r="I4922">
        <v>2662</v>
      </c>
      <c r="J4922">
        <v>2</v>
      </c>
      <c r="K4922">
        <v>3</v>
      </c>
      <c r="L4922" t="s">
        <v>48</v>
      </c>
      <c r="M4922" t="s">
        <v>23</v>
      </c>
      <c r="N4922" t="s">
        <v>23</v>
      </c>
      <c r="O4922" t="s">
        <v>56</v>
      </c>
      <c r="P4922" t="s">
        <v>26</v>
      </c>
      <c r="Q4922" t="s">
        <v>84</v>
      </c>
      <c r="R4922">
        <v>55.8</v>
      </c>
      <c r="S4922">
        <v>167.12</v>
      </c>
    </row>
    <row r="4923" spans="1:19">
      <c r="A4923" t="s">
        <v>11206</v>
      </c>
      <c r="B4923" s="2">
        <v>44929</v>
      </c>
      <c r="C4923" t="s">
        <v>22</v>
      </c>
      <c r="D4923">
        <v>31</v>
      </c>
      <c r="E4923" t="s">
        <v>23</v>
      </c>
      <c r="F4923">
        <v>0</v>
      </c>
      <c r="G4923">
        <v>4</v>
      </c>
      <c r="H4923" t="s">
        <v>3686</v>
      </c>
      <c r="I4923">
        <v>4821</v>
      </c>
      <c r="J4923">
        <v>9</v>
      </c>
      <c r="K4923">
        <v>31</v>
      </c>
      <c r="L4923" t="s">
        <v>15568</v>
      </c>
      <c r="M4923" t="s">
        <v>23</v>
      </c>
      <c r="N4923" t="s">
        <v>23</v>
      </c>
      <c r="O4923" t="s">
        <v>25</v>
      </c>
      <c r="P4923" t="s">
        <v>26</v>
      </c>
      <c r="Q4923" t="s">
        <v>50</v>
      </c>
      <c r="R4923">
        <v>88.65</v>
      </c>
      <c r="S4923">
        <v>3606.07</v>
      </c>
    </row>
    <row r="4924" spans="1:19">
      <c r="A4924" t="s">
        <v>11209</v>
      </c>
      <c r="B4924" s="2">
        <v>44308</v>
      </c>
      <c r="C4924" t="s">
        <v>33</v>
      </c>
      <c r="D4924">
        <v>39</v>
      </c>
      <c r="E4924" t="s">
        <v>23</v>
      </c>
      <c r="F4924">
        <v>1</v>
      </c>
      <c r="G4924">
        <v>4</v>
      </c>
      <c r="H4924" t="s">
        <v>3686</v>
      </c>
      <c r="I4924">
        <v>5123</v>
      </c>
      <c r="J4924">
        <v>6</v>
      </c>
      <c r="K4924">
        <v>52</v>
      </c>
      <c r="L4924" t="s">
        <v>15568</v>
      </c>
      <c r="M4924" t="s">
        <v>23</v>
      </c>
      <c r="N4924" t="s">
        <v>23</v>
      </c>
      <c r="O4924" t="s">
        <v>25</v>
      </c>
      <c r="P4924" t="s">
        <v>26</v>
      </c>
      <c r="Q4924" t="s">
        <v>27</v>
      </c>
      <c r="R4924">
        <v>98.15</v>
      </c>
      <c r="S4924">
        <v>6610.08</v>
      </c>
    </row>
    <row r="4925" spans="1:19">
      <c r="A4925" t="s">
        <v>11211</v>
      </c>
      <c r="B4925" s="2">
        <v>45420</v>
      </c>
      <c r="C4925" t="s">
        <v>22</v>
      </c>
      <c r="D4925">
        <v>34</v>
      </c>
      <c r="E4925" t="s">
        <v>39</v>
      </c>
      <c r="F4925">
        <v>1</v>
      </c>
      <c r="G4925">
        <v>4</v>
      </c>
      <c r="H4925" t="s">
        <v>3686</v>
      </c>
      <c r="I4925">
        <v>4602</v>
      </c>
      <c r="J4925">
        <v>0</v>
      </c>
      <c r="K4925">
        <v>15</v>
      </c>
      <c r="L4925" t="s">
        <v>97</v>
      </c>
      <c r="M4925" t="s">
        <v>23</v>
      </c>
      <c r="N4925" t="s">
        <v>23</v>
      </c>
      <c r="O4925" t="s">
        <v>25</v>
      </c>
      <c r="P4925" t="s">
        <v>26</v>
      </c>
      <c r="Q4925" t="s">
        <v>27</v>
      </c>
      <c r="R4925">
        <v>91</v>
      </c>
      <c r="S4925">
        <v>1883.35</v>
      </c>
    </row>
    <row r="4926" spans="1:19">
      <c r="A4926" t="s">
        <v>11213</v>
      </c>
      <c r="B4926" s="2">
        <v>44420</v>
      </c>
      <c r="C4926" t="s">
        <v>33</v>
      </c>
      <c r="D4926">
        <v>46</v>
      </c>
      <c r="E4926" t="s">
        <v>39</v>
      </c>
      <c r="F4926">
        <v>0</v>
      </c>
      <c r="G4926">
        <v>4</v>
      </c>
      <c r="H4926" t="s">
        <v>3686</v>
      </c>
      <c r="I4926">
        <v>4975</v>
      </c>
      <c r="J4926">
        <v>0</v>
      </c>
      <c r="K4926">
        <v>48</v>
      </c>
      <c r="L4926" t="s">
        <v>15568</v>
      </c>
      <c r="M4926" t="s">
        <v>23</v>
      </c>
      <c r="N4926" t="s">
        <v>23</v>
      </c>
      <c r="O4926" t="s">
        <v>49</v>
      </c>
      <c r="P4926" t="s">
        <v>164</v>
      </c>
      <c r="Q4926" t="s">
        <v>50</v>
      </c>
      <c r="R4926">
        <v>55.5</v>
      </c>
      <c r="S4926">
        <v>3252.79</v>
      </c>
    </row>
    <row r="4927" spans="1:19">
      <c r="A4927" t="s">
        <v>11215</v>
      </c>
      <c r="B4927" s="2">
        <v>45643</v>
      </c>
      <c r="C4927" t="s">
        <v>33</v>
      </c>
      <c r="D4927">
        <v>41</v>
      </c>
      <c r="E4927" t="s">
        <v>39</v>
      </c>
      <c r="F4927">
        <v>0</v>
      </c>
      <c r="G4927">
        <v>4</v>
      </c>
      <c r="H4927" t="s">
        <v>3686</v>
      </c>
      <c r="I4927">
        <v>2907</v>
      </c>
      <c r="J4927">
        <v>0</v>
      </c>
      <c r="K4927">
        <v>8</v>
      </c>
      <c r="L4927" t="s">
        <v>15568</v>
      </c>
      <c r="M4927" t="s">
        <v>23</v>
      </c>
      <c r="N4927" t="s">
        <v>23</v>
      </c>
      <c r="O4927" t="s">
        <v>49</v>
      </c>
      <c r="P4927" t="s">
        <v>26</v>
      </c>
      <c r="Q4927" t="s">
        <v>27</v>
      </c>
      <c r="R4927">
        <v>49.4</v>
      </c>
      <c r="S4927">
        <v>575.45000000000005</v>
      </c>
    </row>
    <row r="4928" spans="1:19">
      <c r="A4928" t="s">
        <v>11217</v>
      </c>
      <c r="B4928" s="2">
        <v>43732</v>
      </c>
      <c r="C4928" t="s">
        <v>22</v>
      </c>
      <c r="D4928">
        <v>31</v>
      </c>
      <c r="E4928" t="s">
        <v>39</v>
      </c>
      <c r="F4928">
        <v>1</v>
      </c>
      <c r="G4928">
        <v>4</v>
      </c>
      <c r="H4928" t="s">
        <v>3686</v>
      </c>
      <c r="I4928">
        <v>4777</v>
      </c>
      <c r="J4928">
        <v>0</v>
      </c>
      <c r="K4928">
        <v>71</v>
      </c>
      <c r="L4928" t="s">
        <v>15568</v>
      </c>
      <c r="M4928" t="s">
        <v>23</v>
      </c>
      <c r="N4928" t="s">
        <v>23</v>
      </c>
      <c r="O4928" t="s">
        <v>25</v>
      </c>
      <c r="P4928" t="s">
        <v>202</v>
      </c>
      <c r="Q4928" t="s">
        <v>50</v>
      </c>
      <c r="R4928">
        <v>85.45</v>
      </c>
      <c r="S4928">
        <v>8293.14</v>
      </c>
    </row>
    <row r="4929" spans="1:19">
      <c r="A4929" t="s">
        <v>11219</v>
      </c>
      <c r="B4929" s="2">
        <v>45713</v>
      </c>
      <c r="C4929" t="s">
        <v>33</v>
      </c>
      <c r="D4929">
        <v>58</v>
      </c>
      <c r="E4929" t="s">
        <v>39</v>
      </c>
      <c r="F4929">
        <v>0</v>
      </c>
      <c r="G4929">
        <v>4</v>
      </c>
      <c r="H4929" t="s">
        <v>3686</v>
      </c>
      <c r="I4929">
        <v>3909</v>
      </c>
      <c r="J4929">
        <v>0</v>
      </c>
      <c r="K4929">
        <v>6</v>
      </c>
      <c r="L4929" t="s">
        <v>15568</v>
      </c>
      <c r="M4929" t="s">
        <v>39</v>
      </c>
      <c r="N4929" t="s">
        <v>23</v>
      </c>
      <c r="O4929" t="s">
        <v>56</v>
      </c>
      <c r="P4929" t="s">
        <v>164</v>
      </c>
      <c r="Q4929" t="s">
        <v>84</v>
      </c>
      <c r="R4929">
        <v>63.4</v>
      </c>
      <c r="S4929">
        <v>358.8</v>
      </c>
    </row>
    <row r="4930" spans="1:19">
      <c r="A4930" t="s">
        <v>11222</v>
      </c>
      <c r="B4930" s="2">
        <v>44584</v>
      </c>
      <c r="C4930" t="s">
        <v>33</v>
      </c>
      <c r="D4930">
        <v>52</v>
      </c>
      <c r="E4930" t="s">
        <v>39</v>
      </c>
      <c r="F4930">
        <v>0</v>
      </c>
      <c r="G4930">
        <v>4</v>
      </c>
      <c r="H4930" t="s">
        <v>3686</v>
      </c>
      <c r="I4930">
        <v>3350</v>
      </c>
      <c r="J4930">
        <v>0</v>
      </c>
      <c r="K4930">
        <v>43</v>
      </c>
      <c r="L4930" t="s">
        <v>15568</v>
      </c>
      <c r="M4930" t="s">
        <v>23</v>
      </c>
      <c r="N4930" t="s">
        <v>23</v>
      </c>
      <c r="O4930" t="s">
        <v>49</v>
      </c>
      <c r="P4930" t="s">
        <v>202</v>
      </c>
      <c r="Q4930" t="s">
        <v>27</v>
      </c>
      <c r="R4930">
        <v>55.45</v>
      </c>
      <c r="S4930">
        <v>2643.05</v>
      </c>
    </row>
    <row r="4931" spans="1:19">
      <c r="A4931" t="s">
        <v>11224</v>
      </c>
      <c r="B4931" s="2">
        <v>44635</v>
      </c>
      <c r="C4931" t="s">
        <v>33</v>
      </c>
      <c r="D4931">
        <v>19</v>
      </c>
      <c r="E4931" t="s">
        <v>39</v>
      </c>
      <c r="F4931">
        <v>0</v>
      </c>
      <c r="G4931">
        <v>4</v>
      </c>
      <c r="H4931" t="s">
        <v>3686</v>
      </c>
      <c r="I4931">
        <v>5556</v>
      </c>
      <c r="J4931">
        <v>0</v>
      </c>
      <c r="K4931">
        <v>41</v>
      </c>
      <c r="L4931" t="s">
        <v>15568</v>
      </c>
      <c r="M4931" t="s">
        <v>23</v>
      </c>
      <c r="N4931" t="s">
        <v>23</v>
      </c>
      <c r="O4931" t="s">
        <v>49</v>
      </c>
      <c r="P4931" t="s">
        <v>202</v>
      </c>
      <c r="Q4931" t="s">
        <v>27</v>
      </c>
      <c r="R4931">
        <v>79.849999999999994</v>
      </c>
      <c r="S4931">
        <v>4887.3599999999997</v>
      </c>
    </row>
    <row r="4932" spans="1:19">
      <c r="A4932" t="s">
        <v>11226</v>
      </c>
      <c r="B4932" s="2">
        <v>44843</v>
      </c>
      <c r="C4932" t="s">
        <v>33</v>
      </c>
      <c r="D4932">
        <v>21</v>
      </c>
      <c r="E4932" t="s">
        <v>23</v>
      </c>
      <c r="F4932">
        <v>1</v>
      </c>
      <c r="G4932">
        <v>4</v>
      </c>
      <c r="H4932" t="s">
        <v>3686</v>
      </c>
      <c r="I4932">
        <v>4522</v>
      </c>
      <c r="J4932">
        <v>7</v>
      </c>
      <c r="K4932">
        <v>34</v>
      </c>
      <c r="L4932" t="s">
        <v>40</v>
      </c>
      <c r="M4932" t="s">
        <v>23</v>
      </c>
      <c r="N4932" t="s">
        <v>23</v>
      </c>
      <c r="O4932" t="s">
        <v>56</v>
      </c>
      <c r="P4932" t="s">
        <v>202</v>
      </c>
      <c r="Q4932" t="s">
        <v>84</v>
      </c>
      <c r="R4932">
        <v>60.8</v>
      </c>
      <c r="S4932">
        <v>3727.77</v>
      </c>
    </row>
    <row r="4933" spans="1:19">
      <c r="A4933" t="s">
        <v>11229</v>
      </c>
      <c r="B4933" s="2">
        <v>45799</v>
      </c>
      <c r="C4933" t="s">
        <v>33</v>
      </c>
      <c r="D4933">
        <v>38</v>
      </c>
      <c r="E4933" t="s">
        <v>39</v>
      </c>
      <c r="F4933">
        <v>0</v>
      </c>
      <c r="G4933">
        <v>4</v>
      </c>
      <c r="H4933" t="s">
        <v>3751</v>
      </c>
      <c r="I4933">
        <v>4699</v>
      </c>
      <c r="J4933">
        <v>0</v>
      </c>
      <c r="K4933">
        <v>3</v>
      </c>
      <c r="L4933" t="s">
        <v>15568</v>
      </c>
      <c r="M4933" t="s">
        <v>39</v>
      </c>
      <c r="N4933" t="s">
        <v>23</v>
      </c>
      <c r="O4933" t="s">
        <v>49</v>
      </c>
      <c r="P4933" t="s">
        <v>26</v>
      </c>
      <c r="Q4933" t="s">
        <v>50</v>
      </c>
      <c r="R4933">
        <v>29.2</v>
      </c>
      <c r="S4933">
        <v>98.5</v>
      </c>
    </row>
    <row r="4934" spans="1:19">
      <c r="A4934" t="s">
        <v>11230</v>
      </c>
      <c r="B4934" s="2">
        <v>43697</v>
      </c>
      <c r="C4934" t="s">
        <v>33</v>
      </c>
      <c r="D4934">
        <v>57</v>
      </c>
      <c r="E4934" t="s">
        <v>23</v>
      </c>
      <c r="F4934">
        <v>1</v>
      </c>
      <c r="G4934">
        <v>4</v>
      </c>
      <c r="H4934" t="s">
        <v>3686</v>
      </c>
      <c r="I4934">
        <v>5730</v>
      </c>
      <c r="J4934">
        <v>1</v>
      </c>
      <c r="K4934">
        <v>72</v>
      </c>
      <c r="L4934" t="s">
        <v>15568</v>
      </c>
      <c r="M4934" t="s">
        <v>23</v>
      </c>
      <c r="N4934" t="s">
        <v>23</v>
      </c>
      <c r="O4934" t="s">
        <v>25</v>
      </c>
      <c r="P4934" t="s">
        <v>164</v>
      </c>
      <c r="Q4934" t="s">
        <v>27</v>
      </c>
      <c r="R4934">
        <v>108.65</v>
      </c>
      <c r="S4934">
        <v>8767.4699999999993</v>
      </c>
    </row>
    <row r="4935" spans="1:19">
      <c r="A4935" t="s">
        <v>11232</v>
      </c>
      <c r="B4935" s="2">
        <v>45855</v>
      </c>
      <c r="C4935" t="s">
        <v>22</v>
      </c>
      <c r="D4935">
        <v>34</v>
      </c>
      <c r="E4935" t="s">
        <v>23</v>
      </c>
      <c r="F4935">
        <v>2</v>
      </c>
      <c r="G4935">
        <v>4</v>
      </c>
      <c r="H4935" t="s">
        <v>3751</v>
      </c>
      <c r="I4935">
        <v>3408</v>
      </c>
      <c r="J4935">
        <v>1</v>
      </c>
      <c r="K4935">
        <v>1</v>
      </c>
      <c r="L4935" t="s">
        <v>15568</v>
      </c>
      <c r="M4935" t="s">
        <v>23</v>
      </c>
      <c r="N4935" t="s">
        <v>23</v>
      </c>
      <c r="O4935" t="s">
        <v>49</v>
      </c>
      <c r="P4935" t="s">
        <v>26</v>
      </c>
      <c r="Q4935" t="s">
        <v>27</v>
      </c>
      <c r="R4935">
        <v>44.55</v>
      </c>
      <c r="S4935">
        <v>85.65</v>
      </c>
    </row>
    <row r="4936" spans="1:19">
      <c r="A4936" t="s">
        <v>11233</v>
      </c>
      <c r="B4936" s="2">
        <v>45202</v>
      </c>
      <c r="C4936" t="s">
        <v>22</v>
      </c>
      <c r="D4936">
        <v>34</v>
      </c>
      <c r="E4936" t="s">
        <v>23</v>
      </c>
      <c r="F4936">
        <v>3</v>
      </c>
      <c r="G4936">
        <v>4</v>
      </c>
      <c r="H4936" t="s">
        <v>3686</v>
      </c>
      <c r="I4936">
        <v>5585</v>
      </c>
      <c r="J4936">
        <v>1</v>
      </c>
      <c r="K4936">
        <v>22</v>
      </c>
      <c r="L4936" t="s">
        <v>97</v>
      </c>
      <c r="M4936" t="s">
        <v>23</v>
      </c>
      <c r="N4936" t="s">
        <v>23</v>
      </c>
      <c r="O4936" t="s">
        <v>25</v>
      </c>
      <c r="P4936" t="s">
        <v>26</v>
      </c>
      <c r="Q4936" t="s">
        <v>27</v>
      </c>
      <c r="R4936">
        <v>88.75</v>
      </c>
      <c r="S4936">
        <v>2135.73</v>
      </c>
    </row>
    <row r="4937" spans="1:19">
      <c r="A4937" t="s">
        <v>11235</v>
      </c>
      <c r="B4937" s="2">
        <v>44935</v>
      </c>
      <c r="C4937" t="s">
        <v>22</v>
      </c>
      <c r="D4937">
        <v>63</v>
      </c>
      <c r="E4937" t="s">
        <v>23</v>
      </c>
      <c r="F4937">
        <v>0</v>
      </c>
      <c r="G4937">
        <v>4</v>
      </c>
      <c r="H4937" t="s">
        <v>3686</v>
      </c>
      <c r="I4937">
        <v>5722</v>
      </c>
      <c r="J4937">
        <v>4</v>
      </c>
      <c r="K4937">
        <v>31</v>
      </c>
      <c r="L4937" t="s">
        <v>40</v>
      </c>
      <c r="M4937" t="s">
        <v>23</v>
      </c>
      <c r="N4937" t="s">
        <v>23</v>
      </c>
      <c r="O4937" t="s">
        <v>25</v>
      </c>
      <c r="P4937" t="s">
        <v>26</v>
      </c>
      <c r="Q4937" t="s">
        <v>50</v>
      </c>
      <c r="R4937">
        <v>90.55</v>
      </c>
      <c r="S4937">
        <v>3624.77</v>
      </c>
    </row>
    <row r="4938" spans="1:19">
      <c r="A4938" t="s">
        <v>11237</v>
      </c>
      <c r="B4938" s="2">
        <v>45338</v>
      </c>
      <c r="C4938" t="s">
        <v>33</v>
      </c>
      <c r="D4938">
        <v>48</v>
      </c>
      <c r="E4938" t="s">
        <v>39</v>
      </c>
      <c r="F4938">
        <v>0</v>
      </c>
      <c r="G4938">
        <v>4</v>
      </c>
      <c r="H4938" t="s">
        <v>3686</v>
      </c>
      <c r="I4938">
        <v>4624</v>
      </c>
      <c r="J4938">
        <v>0</v>
      </c>
      <c r="K4938">
        <v>18</v>
      </c>
      <c r="L4938" t="s">
        <v>15568</v>
      </c>
      <c r="M4938" t="s">
        <v>39</v>
      </c>
      <c r="N4938" t="s">
        <v>23</v>
      </c>
      <c r="O4938" t="s">
        <v>49</v>
      </c>
      <c r="P4938" t="s">
        <v>202</v>
      </c>
      <c r="Q4938" t="s">
        <v>50</v>
      </c>
      <c r="R4938">
        <v>40.200000000000003</v>
      </c>
      <c r="S4938">
        <v>801.95</v>
      </c>
    </row>
    <row r="4939" spans="1:19">
      <c r="A4939" t="s">
        <v>11239</v>
      </c>
      <c r="B4939" s="2">
        <v>44950</v>
      </c>
      <c r="C4939" t="s">
        <v>33</v>
      </c>
      <c r="D4939">
        <v>53</v>
      </c>
      <c r="E4939" t="s">
        <v>39</v>
      </c>
      <c r="F4939">
        <v>0</v>
      </c>
      <c r="G4939">
        <v>4</v>
      </c>
      <c r="H4939" t="s">
        <v>3686</v>
      </c>
      <c r="I4939">
        <v>5094</v>
      </c>
      <c r="J4939">
        <v>0</v>
      </c>
      <c r="K4939">
        <v>31</v>
      </c>
      <c r="L4939" t="s">
        <v>15568</v>
      </c>
      <c r="M4939" t="s">
        <v>23</v>
      </c>
      <c r="N4939" t="s">
        <v>23</v>
      </c>
      <c r="O4939" t="s">
        <v>25</v>
      </c>
      <c r="P4939" t="s">
        <v>26</v>
      </c>
      <c r="Q4939" t="s">
        <v>27</v>
      </c>
      <c r="R4939">
        <v>87.6</v>
      </c>
      <c r="S4939">
        <v>4062.77</v>
      </c>
    </row>
    <row r="4940" spans="1:19">
      <c r="A4940" t="s">
        <v>11242</v>
      </c>
      <c r="B4940" s="2">
        <v>44045</v>
      </c>
      <c r="C4940" t="s">
        <v>33</v>
      </c>
      <c r="D4940">
        <v>47</v>
      </c>
      <c r="E4940" t="s">
        <v>23</v>
      </c>
      <c r="F4940">
        <v>0</v>
      </c>
      <c r="G4940">
        <v>4</v>
      </c>
      <c r="H4940" t="s">
        <v>3686</v>
      </c>
      <c r="I4940">
        <v>4905</v>
      </c>
      <c r="J4940">
        <v>6</v>
      </c>
      <c r="K4940">
        <v>60</v>
      </c>
      <c r="L4940" t="s">
        <v>15568</v>
      </c>
      <c r="M4940" t="s">
        <v>23</v>
      </c>
      <c r="N4940" t="s">
        <v>23</v>
      </c>
      <c r="O4940" t="s">
        <v>25</v>
      </c>
      <c r="P4940" t="s">
        <v>164</v>
      </c>
      <c r="Q4940" t="s">
        <v>27</v>
      </c>
      <c r="R4940">
        <v>97.2</v>
      </c>
      <c r="S4940">
        <v>7561.75</v>
      </c>
    </row>
    <row r="4941" spans="1:19">
      <c r="A4941" t="s">
        <v>11244</v>
      </c>
      <c r="B4941" s="2">
        <v>44053</v>
      </c>
      <c r="C4941" t="s">
        <v>33</v>
      </c>
      <c r="D4941">
        <v>28</v>
      </c>
      <c r="E4941" t="s">
        <v>39</v>
      </c>
      <c r="F4941">
        <v>0</v>
      </c>
      <c r="G4941">
        <v>4</v>
      </c>
      <c r="H4941" t="s">
        <v>3686</v>
      </c>
      <c r="I4941">
        <v>4928</v>
      </c>
      <c r="J4941">
        <v>0</v>
      </c>
      <c r="K4941">
        <v>60</v>
      </c>
      <c r="L4941" t="s">
        <v>142</v>
      </c>
      <c r="M4941" t="s">
        <v>39</v>
      </c>
      <c r="N4941" t="s">
        <v>23</v>
      </c>
      <c r="O4941" t="s">
        <v>49</v>
      </c>
      <c r="P4941" t="s">
        <v>202</v>
      </c>
      <c r="Q4941" t="s">
        <v>27</v>
      </c>
      <c r="R4941">
        <v>44.45</v>
      </c>
      <c r="S4941">
        <v>2773.9</v>
      </c>
    </row>
    <row r="4942" spans="1:19">
      <c r="A4942" t="s">
        <v>11246</v>
      </c>
      <c r="B4942" s="2">
        <v>43753</v>
      </c>
      <c r="C4942" t="s">
        <v>22</v>
      </c>
      <c r="D4942">
        <v>56</v>
      </c>
      <c r="E4942" t="s">
        <v>23</v>
      </c>
      <c r="F4942">
        <v>3</v>
      </c>
      <c r="G4942">
        <v>4</v>
      </c>
      <c r="H4942" t="s">
        <v>3686</v>
      </c>
      <c r="I4942">
        <v>5568</v>
      </c>
      <c r="J4942">
        <v>4</v>
      </c>
      <c r="K4942">
        <v>70</v>
      </c>
      <c r="L4942" t="s">
        <v>15568</v>
      </c>
      <c r="M4942" t="s">
        <v>23</v>
      </c>
      <c r="N4942" t="s">
        <v>23</v>
      </c>
      <c r="O4942" t="s">
        <v>49</v>
      </c>
      <c r="P4942" t="s">
        <v>164</v>
      </c>
      <c r="Q4942" t="s">
        <v>27</v>
      </c>
      <c r="R4942">
        <v>84.1</v>
      </c>
      <c r="S4942">
        <v>8697.7999999999993</v>
      </c>
    </row>
    <row r="4943" spans="1:19">
      <c r="A4943" t="s">
        <v>11248</v>
      </c>
      <c r="B4943" s="2">
        <v>43996</v>
      </c>
      <c r="C4943" t="s">
        <v>33</v>
      </c>
      <c r="D4943">
        <v>59</v>
      </c>
      <c r="E4943" t="s">
        <v>23</v>
      </c>
      <c r="F4943">
        <v>0</v>
      </c>
      <c r="G4943">
        <v>4</v>
      </c>
      <c r="H4943" t="s">
        <v>3686</v>
      </c>
      <c r="I4943">
        <v>6489</v>
      </c>
      <c r="J4943">
        <v>1</v>
      </c>
      <c r="K4943">
        <v>62</v>
      </c>
      <c r="L4943" t="s">
        <v>142</v>
      </c>
      <c r="M4943" t="s">
        <v>23</v>
      </c>
      <c r="N4943" t="s">
        <v>23</v>
      </c>
      <c r="O4943" t="s">
        <v>56</v>
      </c>
      <c r="P4943" t="s">
        <v>164</v>
      </c>
      <c r="Q4943" t="s">
        <v>50</v>
      </c>
      <c r="R4943">
        <v>72</v>
      </c>
      <c r="S4943">
        <v>4681.62</v>
      </c>
    </row>
    <row r="4944" spans="1:19">
      <c r="A4944" t="s">
        <v>11251</v>
      </c>
      <c r="B4944" s="2">
        <v>44749</v>
      </c>
      <c r="C4944" t="s">
        <v>22</v>
      </c>
      <c r="D4944">
        <v>29</v>
      </c>
      <c r="E4944" t="s">
        <v>23</v>
      </c>
      <c r="F4944">
        <v>2</v>
      </c>
      <c r="G4944">
        <v>4</v>
      </c>
      <c r="H4944" t="s">
        <v>3686</v>
      </c>
      <c r="I4944">
        <v>2308</v>
      </c>
      <c r="J4944">
        <v>7</v>
      </c>
      <c r="K4944">
        <v>37</v>
      </c>
      <c r="L4944" t="s">
        <v>40</v>
      </c>
      <c r="M4944" t="s">
        <v>39</v>
      </c>
      <c r="N4944" t="s">
        <v>23</v>
      </c>
      <c r="O4944" t="s">
        <v>56</v>
      </c>
      <c r="P4944" t="s">
        <v>202</v>
      </c>
      <c r="Q4944" t="s">
        <v>27</v>
      </c>
      <c r="R4944">
        <v>40.200000000000003</v>
      </c>
      <c r="S4944">
        <v>1525.35</v>
      </c>
    </row>
    <row r="4945" spans="1:19">
      <c r="A4945" t="s">
        <v>11253</v>
      </c>
      <c r="B4945" s="2">
        <v>45180</v>
      </c>
      <c r="C4945" t="s">
        <v>33</v>
      </c>
      <c r="D4945">
        <v>63</v>
      </c>
      <c r="E4945" t="s">
        <v>39</v>
      </c>
      <c r="F4945">
        <v>0</v>
      </c>
      <c r="G4945">
        <v>4</v>
      </c>
      <c r="H4945" t="s">
        <v>3686</v>
      </c>
      <c r="I4945">
        <v>2491</v>
      </c>
      <c r="J4945">
        <v>0</v>
      </c>
      <c r="K4945">
        <v>23</v>
      </c>
      <c r="L4945" t="s">
        <v>15568</v>
      </c>
      <c r="M4945" t="s">
        <v>23</v>
      </c>
      <c r="N4945" t="s">
        <v>23</v>
      </c>
      <c r="O4945" t="s">
        <v>25</v>
      </c>
      <c r="P4945" t="s">
        <v>202</v>
      </c>
      <c r="Q4945" t="s">
        <v>27</v>
      </c>
      <c r="R4945">
        <v>75.400000000000006</v>
      </c>
      <c r="S4945">
        <v>2128.81</v>
      </c>
    </row>
    <row r="4946" spans="1:19">
      <c r="A4946" t="s">
        <v>11255</v>
      </c>
      <c r="B4946" s="2">
        <v>44317</v>
      </c>
      <c r="C4946" t="s">
        <v>22</v>
      </c>
      <c r="D4946">
        <v>22</v>
      </c>
      <c r="E4946" t="s">
        <v>39</v>
      </c>
      <c r="F4946">
        <v>0</v>
      </c>
      <c r="G4946">
        <v>4</v>
      </c>
      <c r="H4946" t="s">
        <v>3686</v>
      </c>
      <c r="I4946">
        <v>5896</v>
      </c>
      <c r="J4946">
        <v>0</v>
      </c>
      <c r="K4946">
        <v>51</v>
      </c>
      <c r="L4946" t="s">
        <v>15568</v>
      </c>
      <c r="M4946" t="s">
        <v>23</v>
      </c>
      <c r="N4946" t="s">
        <v>39</v>
      </c>
      <c r="P4946" t="s">
        <v>202</v>
      </c>
      <c r="Q4946" t="s">
        <v>27</v>
      </c>
      <c r="R4946">
        <v>25</v>
      </c>
      <c r="S4946">
        <v>1419.31</v>
      </c>
    </row>
    <row r="4947" spans="1:19">
      <c r="A4947" t="s">
        <v>11257</v>
      </c>
      <c r="B4947" s="2">
        <v>45844</v>
      </c>
      <c r="C4947" t="s">
        <v>33</v>
      </c>
      <c r="D4947">
        <v>23</v>
      </c>
      <c r="E4947" t="s">
        <v>39</v>
      </c>
      <c r="F4947">
        <v>0</v>
      </c>
      <c r="G4947">
        <v>4</v>
      </c>
      <c r="H4947" t="s">
        <v>3751</v>
      </c>
      <c r="I4947">
        <v>5033</v>
      </c>
      <c r="J4947">
        <v>0</v>
      </c>
      <c r="K4947">
        <v>1</v>
      </c>
      <c r="L4947" t="s">
        <v>15568</v>
      </c>
      <c r="M4947" t="s">
        <v>23</v>
      </c>
      <c r="N4947" t="s">
        <v>23</v>
      </c>
      <c r="O4947" t="s">
        <v>25</v>
      </c>
      <c r="P4947" t="s">
        <v>164</v>
      </c>
      <c r="Q4947" t="s">
        <v>27</v>
      </c>
      <c r="R4947">
        <v>71.25</v>
      </c>
      <c r="S4947">
        <v>98.85</v>
      </c>
    </row>
    <row r="4948" spans="1:19">
      <c r="A4948" t="s">
        <v>11259</v>
      </c>
      <c r="B4948" s="2">
        <v>43961</v>
      </c>
      <c r="C4948" t="s">
        <v>22</v>
      </c>
      <c r="D4948">
        <v>67</v>
      </c>
      <c r="E4948" t="s">
        <v>23</v>
      </c>
      <c r="F4948">
        <v>0</v>
      </c>
      <c r="G4948">
        <v>4</v>
      </c>
      <c r="H4948" t="s">
        <v>3686</v>
      </c>
      <c r="I4948">
        <v>6453</v>
      </c>
      <c r="J4948">
        <v>1</v>
      </c>
      <c r="K4948">
        <v>63</v>
      </c>
      <c r="L4948" t="s">
        <v>15568</v>
      </c>
      <c r="M4948" t="s">
        <v>23</v>
      </c>
      <c r="N4948" t="s">
        <v>23</v>
      </c>
      <c r="O4948" t="s">
        <v>25</v>
      </c>
      <c r="P4948" t="s">
        <v>164</v>
      </c>
      <c r="Q4948" t="s">
        <v>50</v>
      </c>
      <c r="R4948">
        <v>108.5</v>
      </c>
      <c r="S4948">
        <v>9330.4599999999991</v>
      </c>
    </row>
    <row r="4949" spans="1:19">
      <c r="A4949" t="s">
        <v>11261</v>
      </c>
      <c r="B4949" s="2">
        <v>43847</v>
      </c>
      <c r="C4949" t="s">
        <v>22</v>
      </c>
      <c r="D4949">
        <v>67</v>
      </c>
      <c r="E4949" t="s">
        <v>39</v>
      </c>
      <c r="F4949">
        <v>0</v>
      </c>
      <c r="G4949">
        <v>4</v>
      </c>
      <c r="H4949" t="s">
        <v>3686</v>
      </c>
      <c r="I4949">
        <v>4143</v>
      </c>
      <c r="J4949">
        <v>0</v>
      </c>
      <c r="K4949">
        <v>67</v>
      </c>
      <c r="L4949" t="s">
        <v>15568</v>
      </c>
      <c r="M4949" t="s">
        <v>23</v>
      </c>
      <c r="N4949" t="s">
        <v>23</v>
      </c>
      <c r="O4949" t="s">
        <v>25</v>
      </c>
      <c r="P4949" t="s">
        <v>164</v>
      </c>
      <c r="Q4949" t="s">
        <v>27</v>
      </c>
      <c r="R4949">
        <v>105.05</v>
      </c>
      <c r="S4949">
        <v>9465.11</v>
      </c>
    </row>
    <row r="4950" spans="1:19">
      <c r="A4950" t="s">
        <v>11263</v>
      </c>
      <c r="B4950" s="2">
        <v>44305</v>
      </c>
      <c r="C4950" t="s">
        <v>22</v>
      </c>
      <c r="D4950">
        <v>68</v>
      </c>
      <c r="E4950" t="s">
        <v>39</v>
      </c>
      <c r="F4950">
        <v>0</v>
      </c>
      <c r="G4950">
        <v>4</v>
      </c>
      <c r="H4950" t="s">
        <v>3686</v>
      </c>
      <c r="I4950">
        <v>4142</v>
      </c>
      <c r="J4950">
        <v>0</v>
      </c>
      <c r="K4950">
        <v>52</v>
      </c>
      <c r="L4950" t="s">
        <v>142</v>
      </c>
      <c r="M4950" t="s">
        <v>23</v>
      </c>
      <c r="N4950" t="s">
        <v>23</v>
      </c>
      <c r="O4950" t="s">
        <v>56</v>
      </c>
      <c r="P4950" t="s">
        <v>164</v>
      </c>
      <c r="Q4950" t="s">
        <v>50</v>
      </c>
      <c r="R4950">
        <v>79.75</v>
      </c>
      <c r="S4950">
        <v>5734.12</v>
      </c>
    </row>
    <row r="4951" spans="1:19">
      <c r="A4951" t="s">
        <v>11265</v>
      </c>
      <c r="B4951" s="2">
        <v>43688</v>
      </c>
      <c r="C4951" t="s">
        <v>33</v>
      </c>
      <c r="D4951">
        <v>73</v>
      </c>
      <c r="E4951" t="s">
        <v>39</v>
      </c>
      <c r="F4951">
        <v>0</v>
      </c>
      <c r="G4951">
        <v>4</v>
      </c>
      <c r="H4951" t="s">
        <v>3686</v>
      </c>
      <c r="I4951">
        <v>5733</v>
      </c>
      <c r="J4951">
        <v>0</v>
      </c>
      <c r="K4951">
        <v>72</v>
      </c>
      <c r="L4951" t="s">
        <v>15568</v>
      </c>
      <c r="M4951" t="s">
        <v>23</v>
      </c>
      <c r="N4951" t="s">
        <v>39</v>
      </c>
      <c r="P4951" t="s">
        <v>164</v>
      </c>
      <c r="Q4951" t="s">
        <v>50</v>
      </c>
      <c r="R4951">
        <v>20.25</v>
      </c>
      <c r="S4951">
        <v>4616.82</v>
      </c>
    </row>
    <row r="4952" spans="1:19">
      <c r="A4952" t="s">
        <v>11267</v>
      </c>
      <c r="B4952" s="2">
        <v>44109</v>
      </c>
      <c r="C4952" t="s">
        <v>22</v>
      </c>
      <c r="D4952">
        <v>65</v>
      </c>
      <c r="E4952" t="s">
        <v>23</v>
      </c>
      <c r="F4952">
        <v>3</v>
      </c>
      <c r="G4952">
        <v>4</v>
      </c>
      <c r="H4952" t="s">
        <v>3686</v>
      </c>
      <c r="I4952">
        <v>5653</v>
      </c>
      <c r="J4952">
        <v>1</v>
      </c>
      <c r="K4952">
        <v>58</v>
      </c>
      <c r="L4952" t="s">
        <v>142</v>
      </c>
      <c r="M4952" t="s">
        <v>23</v>
      </c>
      <c r="N4952" t="s">
        <v>23</v>
      </c>
      <c r="O4952" t="s">
        <v>25</v>
      </c>
      <c r="P4952" t="s">
        <v>202</v>
      </c>
      <c r="Q4952" t="s">
        <v>50</v>
      </c>
      <c r="R4952">
        <v>94.7</v>
      </c>
      <c r="S4952">
        <v>7967.85</v>
      </c>
    </row>
    <row r="4953" spans="1:19">
      <c r="A4953" t="s">
        <v>11269</v>
      </c>
      <c r="B4953" s="2">
        <v>44851</v>
      </c>
      <c r="C4953" t="s">
        <v>22</v>
      </c>
      <c r="D4953">
        <v>23</v>
      </c>
      <c r="E4953" t="s">
        <v>23</v>
      </c>
      <c r="F4953">
        <v>3</v>
      </c>
      <c r="G4953">
        <v>4</v>
      </c>
      <c r="H4953" t="s">
        <v>3686</v>
      </c>
      <c r="I4953">
        <v>5569</v>
      </c>
      <c r="J4953">
        <v>2</v>
      </c>
      <c r="K4953">
        <v>34</v>
      </c>
      <c r="L4953" t="s">
        <v>40</v>
      </c>
      <c r="M4953" t="s">
        <v>39</v>
      </c>
      <c r="N4953" t="s">
        <v>23</v>
      </c>
      <c r="O4953" t="s">
        <v>49</v>
      </c>
      <c r="P4953" t="s">
        <v>26</v>
      </c>
      <c r="Q4953" t="s">
        <v>27</v>
      </c>
      <c r="R4953">
        <v>44.85</v>
      </c>
      <c r="S4953">
        <v>1442.6</v>
      </c>
    </row>
    <row r="4954" spans="1:19">
      <c r="A4954" t="s">
        <v>11271</v>
      </c>
      <c r="B4954" s="2">
        <v>45766</v>
      </c>
      <c r="C4954" t="s">
        <v>22</v>
      </c>
      <c r="D4954">
        <v>62</v>
      </c>
      <c r="E4954" t="s">
        <v>39</v>
      </c>
      <c r="F4954">
        <v>0</v>
      </c>
      <c r="G4954">
        <v>4</v>
      </c>
      <c r="H4954" t="s">
        <v>3686</v>
      </c>
      <c r="I4954">
        <v>5344</v>
      </c>
      <c r="J4954">
        <v>0</v>
      </c>
      <c r="K4954">
        <v>4</v>
      </c>
      <c r="L4954" t="s">
        <v>15568</v>
      </c>
      <c r="M4954" t="s">
        <v>23</v>
      </c>
      <c r="N4954" t="s">
        <v>23</v>
      </c>
      <c r="O4954" t="s">
        <v>49</v>
      </c>
      <c r="P4954" t="s">
        <v>26</v>
      </c>
      <c r="Q4954" t="s">
        <v>27</v>
      </c>
      <c r="R4954">
        <v>56.4</v>
      </c>
      <c r="S4954">
        <v>317.89</v>
      </c>
    </row>
    <row r="4955" spans="1:19">
      <c r="A4955" t="s">
        <v>11273</v>
      </c>
      <c r="B4955" s="2">
        <v>44000</v>
      </c>
      <c r="C4955" t="s">
        <v>33</v>
      </c>
      <c r="D4955">
        <v>30</v>
      </c>
      <c r="E4955" t="s">
        <v>23</v>
      </c>
      <c r="F4955">
        <v>3</v>
      </c>
      <c r="G4955">
        <v>4</v>
      </c>
      <c r="H4955" t="s">
        <v>3686</v>
      </c>
      <c r="I4955">
        <v>4306</v>
      </c>
      <c r="J4955">
        <v>5</v>
      </c>
      <c r="K4955">
        <v>62</v>
      </c>
      <c r="L4955" t="s">
        <v>142</v>
      </c>
      <c r="M4955" t="s">
        <v>23</v>
      </c>
      <c r="N4955" t="s">
        <v>23</v>
      </c>
      <c r="O4955" t="s">
        <v>25</v>
      </c>
      <c r="P4955" t="s">
        <v>202</v>
      </c>
      <c r="Q4955" t="s">
        <v>27</v>
      </c>
      <c r="R4955">
        <v>110.8</v>
      </c>
      <c r="S4955">
        <v>7662.45</v>
      </c>
    </row>
    <row r="4956" spans="1:19">
      <c r="A4956" t="s">
        <v>11275</v>
      </c>
      <c r="B4956" s="2">
        <v>43744</v>
      </c>
      <c r="C4956" t="s">
        <v>22</v>
      </c>
      <c r="D4956">
        <v>35</v>
      </c>
      <c r="E4956" t="s">
        <v>23</v>
      </c>
      <c r="F4956">
        <v>3</v>
      </c>
      <c r="G4956">
        <v>4</v>
      </c>
      <c r="H4956" t="s">
        <v>3686</v>
      </c>
      <c r="I4956">
        <v>4551</v>
      </c>
      <c r="J4956">
        <v>8</v>
      </c>
      <c r="K4956">
        <v>70</v>
      </c>
      <c r="L4956" t="s">
        <v>15568</v>
      </c>
      <c r="M4956" t="s">
        <v>23</v>
      </c>
      <c r="N4956" t="s">
        <v>23</v>
      </c>
      <c r="O4956" t="s">
        <v>25</v>
      </c>
      <c r="P4956" t="s">
        <v>26</v>
      </c>
      <c r="Q4956" t="s">
        <v>50</v>
      </c>
      <c r="R4956">
        <v>97.55</v>
      </c>
      <c r="S4956">
        <v>8935.65</v>
      </c>
    </row>
    <row r="4957" spans="1:19">
      <c r="A4957" t="s">
        <v>11278</v>
      </c>
      <c r="B4957" s="2">
        <v>44611</v>
      </c>
      <c r="C4957" t="s">
        <v>33</v>
      </c>
      <c r="D4957">
        <v>38</v>
      </c>
      <c r="E4957" t="s">
        <v>39</v>
      </c>
      <c r="F4957">
        <v>0</v>
      </c>
      <c r="G4957">
        <v>4</v>
      </c>
      <c r="H4957" t="s">
        <v>3686</v>
      </c>
      <c r="I4957">
        <v>5956</v>
      </c>
      <c r="J4957">
        <v>0</v>
      </c>
      <c r="K4957">
        <v>42</v>
      </c>
      <c r="L4957" t="s">
        <v>15568</v>
      </c>
      <c r="M4957" t="s">
        <v>23</v>
      </c>
      <c r="N4957" t="s">
        <v>39</v>
      </c>
      <c r="P4957" t="s">
        <v>202</v>
      </c>
      <c r="Q4957" t="s">
        <v>50</v>
      </c>
      <c r="R4957">
        <v>20.65</v>
      </c>
      <c r="S4957">
        <v>1934.6</v>
      </c>
    </row>
    <row r="4958" spans="1:19">
      <c r="A4958" t="s">
        <v>11280</v>
      </c>
      <c r="B4958" s="2">
        <v>44938</v>
      </c>
      <c r="C4958" t="s">
        <v>22</v>
      </c>
      <c r="D4958">
        <v>42</v>
      </c>
      <c r="E4958" t="s">
        <v>39</v>
      </c>
      <c r="F4958">
        <v>0</v>
      </c>
      <c r="G4958">
        <v>4</v>
      </c>
      <c r="H4958" t="s">
        <v>3686</v>
      </c>
      <c r="I4958">
        <v>4684</v>
      </c>
      <c r="J4958">
        <v>0</v>
      </c>
      <c r="K4958">
        <v>31</v>
      </c>
      <c r="L4958" t="s">
        <v>15568</v>
      </c>
      <c r="M4958" t="s">
        <v>23</v>
      </c>
      <c r="N4958" t="s">
        <v>23</v>
      </c>
      <c r="O4958" t="s">
        <v>25</v>
      </c>
      <c r="P4958" t="s">
        <v>26</v>
      </c>
      <c r="Q4958" t="s">
        <v>27</v>
      </c>
      <c r="R4958">
        <v>80.45</v>
      </c>
      <c r="S4958">
        <v>3578.27</v>
      </c>
    </row>
    <row r="4959" spans="1:19">
      <c r="A4959" t="s">
        <v>11282</v>
      </c>
      <c r="B4959" s="2">
        <v>45066</v>
      </c>
      <c r="C4959" t="s">
        <v>22</v>
      </c>
      <c r="D4959">
        <v>62</v>
      </c>
      <c r="E4959" t="s">
        <v>23</v>
      </c>
      <c r="F4959">
        <v>0</v>
      </c>
      <c r="G4959">
        <v>4</v>
      </c>
      <c r="H4959" t="s">
        <v>3686</v>
      </c>
      <c r="I4959">
        <v>2068</v>
      </c>
      <c r="J4959">
        <v>3</v>
      </c>
      <c r="K4959">
        <v>27</v>
      </c>
      <c r="L4959" t="s">
        <v>15568</v>
      </c>
      <c r="M4959" t="s">
        <v>39</v>
      </c>
      <c r="N4959" t="s">
        <v>23</v>
      </c>
      <c r="O4959" t="s">
        <v>49</v>
      </c>
      <c r="P4959" t="s">
        <v>202</v>
      </c>
      <c r="Q4959" t="s">
        <v>50</v>
      </c>
      <c r="R4959">
        <v>45.85</v>
      </c>
      <c r="S4959">
        <v>1276.4000000000001</v>
      </c>
    </row>
    <row r="4960" spans="1:19">
      <c r="A4960" t="s">
        <v>11284</v>
      </c>
      <c r="B4960" s="2">
        <v>45841</v>
      </c>
      <c r="C4960" t="s">
        <v>22</v>
      </c>
      <c r="D4960">
        <v>56</v>
      </c>
      <c r="E4960" t="s">
        <v>39</v>
      </c>
      <c r="F4960">
        <v>3</v>
      </c>
      <c r="G4960">
        <v>4</v>
      </c>
      <c r="H4960" t="s">
        <v>3751</v>
      </c>
      <c r="I4960">
        <v>5323</v>
      </c>
      <c r="J4960">
        <v>0</v>
      </c>
      <c r="K4960">
        <v>1</v>
      </c>
      <c r="L4960" t="s">
        <v>48</v>
      </c>
      <c r="M4960" t="s">
        <v>23</v>
      </c>
      <c r="N4960" t="s">
        <v>23</v>
      </c>
      <c r="O4960" t="s">
        <v>49</v>
      </c>
      <c r="P4960" t="s">
        <v>26</v>
      </c>
      <c r="Q4960" t="s">
        <v>27</v>
      </c>
      <c r="R4960">
        <v>49.85</v>
      </c>
      <c r="S4960">
        <v>92.4</v>
      </c>
    </row>
    <row r="4961" spans="1:19">
      <c r="A4961" t="s">
        <v>11285</v>
      </c>
      <c r="B4961" s="2">
        <v>44577</v>
      </c>
      <c r="C4961" t="s">
        <v>33</v>
      </c>
      <c r="D4961">
        <v>43</v>
      </c>
      <c r="E4961" t="s">
        <v>23</v>
      </c>
      <c r="F4961">
        <v>2</v>
      </c>
      <c r="G4961">
        <v>4</v>
      </c>
      <c r="H4961" t="s">
        <v>3686</v>
      </c>
      <c r="I4961">
        <v>5284</v>
      </c>
      <c r="J4961">
        <v>1</v>
      </c>
      <c r="K4961">
        <v>43</v>
      </c>
      <c r="L4961" t="s">
        <v>142</v>
      </c>
      <c r="M4961" t="s">
        <v>23</v>
      </c>
      <c r="N4961" t="s">
        <v>23</v>
      </c>
      <c r="O4961" t="s">
        <v>49</v>
      </c>
      <c r="P4961" t="s">
        <v>26</v>
      </c>
      <c r="Q4961" t="s">
        <v>84</v>
      </c>
      <c r="R4961">
        <v>50.2</v>
      </c>
      <c r="S4961">
        <v>2798.92</v>
      </c>
    </row>
    <row r="4962" spans="1:19">
      <c r="A4962" t="s">
        <v>11287</v>
      </c>
      <c r="B4962" s="2">
        <v>43966</v>
      </c>
      <c r="C4962" t="s">
        <v>22</v>
      </c>
      <c r="D4962">
        <v>25</v>
      </c>
      <c r="E4962" t="s">
        <v>23</v>
      </c>
      <c r="F4962">
        <v>0</v>
      </c>
      <c r="G4962">
        <v>4</v>
      </c>
      <c r="H4962" t="s">
        <v>3686</v>
      </c>
      <c r="I4962">
        <v>4604</v>
      </c>
      <c r="J4962">
        <v>8</v>
      </c>
      <c r="K4962">
        <v>63</v>
      </c>
      <c r="L4962" t="s">
        <v>142</v>
      </c>
      <c r="M4962" t="s">
        <v>23</v>
      </c>
      <c r="N4962" t="s">
        <v>23</v>
      </c>
      <c r="O4962" t="s">
        <v>25</v>
      </c>
      <c r="P4962" t="s">
        <v>164</v>
      </c>
      <c r="Q4962" t="s">
        <v>50</v>
      </c>
      <c r="R4962">
        <v>84.65</v>
      </c>
      <c r="S4962">
        <v>6214.28</v>
      </c>
    </row>
    <row r="4963" spans="1:19">
      <c r="A4963" t="s">
        <v>11289</v>
      </c>
      <c r="B4963" s="2">
        <v>44912</v>
      </c>
      <c r="C4963" t="s">
        <v>22</v>
      </c>
      <c r="D4963">
        <v>44</v>
      </c>
      <c r="E4963" t="s">
        <v>23</v>
      </c>
      <c r="F4963">
        <v>1</v>
      </c>
      <c r="G4963">
        <v>4</v>
      </c>
      <c r="H4963" t="s">
        <v>3686</v>
      </c>
      <c r="I4963">
        <v>4735</v>
      </c>
      <c r="J4963">
        <v>2</v>
      </c>
      <c r="K4963">
        <v>32</v>
      </c>
      <c r="L4963" t="s">
        <v>15568</v>
      </c>
      <c r="M4963" t="s">
        <v>23</v>
      </c>
      <c r="N4963" t="s">
        <v>39</v>
      </c>
      <c r="P4963" t="s">
        <v>164</v>
      </c>
      <c r="Q4963" t="s">
        <v>50</v>
      </c>
      <c r="R4963">
        <v>18.95</v>
      </c>
      <c r="S4963">
        <v>1746.43</v>
      </c>
    </row>
    <row r="4964" spans="1:19">
      <c r="A4964" t="s">
        <v>11291</v>
      </c>
      <c r="B4964" s="2">
        <v>45276</v>
      </c>
      <c r="C4964" t="s">
        <v>33</v>
      </c>
      <c r="D4964">
        <v>41</v>
      </c>
      <c r="E4964" t="s">
        <v>23</v>
      </c>
      <c r="F4964">
        <v>3</v>
      </c>
      <c r="G4964">
        <v>4</v>
      </c>
      <c r="H4964" t="s">
        <v>3686</v>
      </c>
      <c r="I4964">
        <v>2522</v>
      </c>
      <c r="J4964">
        <v>9</v>
      </c>
      <c r="K4964">
        <v>20</v>
      </c>
      <c r="L4964" t="s">
        <v>15568</v>
      </c>
      <c r="M4964" t="s">
        <v>23</v>
      </c>
      <c r="N4964" t="s">
        <v>39</v>
      </c>
      <c r="P4964" t="s">
        <v>26</v>
      </c>
      <c r="Q4964" t="s">
        <v>50</v>
      </c>
      <c r="R4964">
        <v>20.350000000000001</v>
      </c>
      <c r="S4964">
        <v>1291.8</v>
      </c>
    </row>
    <row r="4965" spans="1:19">
      <c r="A4965" t="s">
        <v>11293</v>
      </c>
      <c r="B4965" s="2">
        <v>45202</v>
      </c>
      <c r="C4965" t="s">
        <v>22</v>
      </c>
      <c r="D4965">
        <v>52</v>
      </c>
      <c r="E4965" t="s">
        <v>23</v>
      </c>
      <c r="F4965">
        <v>0</v>
      </c>
      <c r="G4965">
        <v>4</v>
      </c>
      <c r="H4965" t="s">
        <v>3686</v>
      </c>
      <c r="I4965">
        <v>5233</v>
      </c>
      <c r="J4965">
        <v>9</v>
      </c>
      <c r="K4965">
        <v>22</v>
      </c>
      <c r="L4965" t="s">
        <v>15568</v>
      </c>
      <c r="M4965" t="s">
        <v>23</v>
      </c>
      <c r="N4965" t="s">
        <v>23</v>
      </c>
      <c r="O4965" t="s">
        <v>25</v>
      </c>
      <c r="P4965" t="s">
        <v>26</v>
      </c>
      <c r="Q4965" t="s">
        <v>27</v>
      </c>
      <c r="R4965">
        <v>87</v>
      </c>
      <c r="S4965">
        <v>2921.61</v>
      </c>
    </row>
    <row r="4966" spans="1:19">
      <c r="A4966" t="s">
        <v>11296</v>
      </c>
      <c r="B4966" s="2">
        <v>45371</v>
      </c>
      <c r="C4966" t="s">
        <v>22</v>
      </c>
      <c r="D4966">
        <v>39</v>
      </c>
      <c r="E4966" t="s">
        <v>39</v>
      </c>
      <c r="F4966">
        <v>0</v>
      </c>
      <c r="G4966">
        <v>4</v>
      </c>
      <c r="H4966" t="s">
        <v>3686</v>
      </c>
      <c r="I4966">
        <v>3139</v>
      </c>
      <c r="J4966">
        <v>0</v>
      </c>
      <c r="K4966">
        <v>17</v>
      </c>
      <c r="L4966" t="s">
        <v>15568</v>
      </c>
      <c r="M4966" t="s">
        <v>23</v>
      </c>
      <c r="N4966" t="s">
        <v>23</v>
      </c>
      <c r="O4966" t="s">
        <v>25</v>
      </c>
      <c r="P4966" t="s">
        <v>26</v>
      </c>
      <c r="Q4966" t="s">
        <v>27</v>
      </c>
      <c r="R4966">
        <v>95.65</v>
      </c>
      <c r="S4966">
        <v>1999.38</v>
      </c>
    </row>
    <row r="4967" spans="1:19">
      <c r="A4967" t="s">
        <v>11298</v>
      </c>
      <c r="B4967" s="2">
        <v>45393</v>
      </c>
      <c r="C4967" t="s">
        <v>22</v>
      </c>
      <c r="D4967">
        <v>58</v>
      </c>
      <c r="E4967" t="s">
        <v>39</v>
      </c>
      <c r="F4967">
        <v>0</v>
      </c>
      <c r="G4967">
        <v>4</v>
      </c>
      <c r="H4967" t="s">
        <v>3686</v>
      </c>
      <c r="I4967">
        <v>3446</v>
      </c>
      <c r="J4967">
        <v>0</v>
      </c>
      <c r="K4967">
        <v>16</v>
      </c>
      <c r="L4967" t="s">
        <v>15568</v>
      </c>
      <c r="M4967" t="s">
        <v>23</v>
      </c>
      <c r="N4967" t="s">
        <v>23</v>
      </c>
      <c r="O4967" t="s">
        <v>49</v>
      </c>
      <c r="P4967" t="s">
        <v>26</v>
      </c>
      <c r="Q4967" t="s">
        <v>50</v>
      </c>
      <c r="R4967">
        <v>49.45</v>
      </c>
      <c r="S4967">
        <v>1574.2</v>
      </c>
    </row>
    <row r="4968" spans="1:19">
      <c r="A4968" t="s">
        <v>11300</v>
      </c>
      <c r="B4968" s="2">
        <v>43880</v>
      </c>
      <c r="C4968" t="s">
        <v>22</v>
      </c>
      <c r="D4968">
        <v>56</v>
      </c>
      <c r="E4968" t="s">
        <v>23</v>
      </c>
      <c r="F4968">
        <v>0</v>
      </c>
      <c r="G4968">
        <v>4</v>
      </c>
      <c r="H4968" t="s">
        <v>3686</v>
      </c>
      <c r="I4968">
        <v>5706</v>
      </c>
      <c r="J4968">
        <v>1</v>
      </c>
      <c r="K4968">
        <v>66</v>
      </c>
      <c r="L4968" t="s">
        <v>15568</v>
      </c>
      <c r="M4968" t="s">
        <v>23</v>
      </c>
      <c r="N4968" t="s">
        <v>23</v>
      </c>
      <c r="O4968" t="s">
        <v>25</v>
      </c>
      <c r="P4968" t="s">
        <v>202</v>
      </c>
      <c r="Q4968" t="s">
        <v>27</v>
      </c>
      <c r="R4968">
        <v>95.3</v>
      </c>
      <c r="S4968">
        <v>7978.18</v>
      </c>
    </row>
    <row r="4969" spans="1:19">
      <c r="A4969" t="s">
        <v>11302</v>
      </c>
      <c r="B4969" s="2">
        <v>45545</v>
      </c>
      <c r="C4969" t="s">
        <v>33</v>
      </c>
      <c r="D4969">
        <v>58</v>
      </c>
      <c r="E4969" t="s">
        <v>39</v>
      </c>
      <c r="F4969">
        <v>0</v>
      </c>
      <c r="G4969">
        <v>4</v>
      </c>
      <c r="H4969" t="s">
        <v>3686</v>
      </c>
      <c r="I4969">
        <v>2573</v>
      </c>
      <c r="J4969">
        <v>0</v>
      </c>
      <c r="K4969">
        <v>11</v>
      </c>
      <c r="L4969" t="s">
        <v>97</v>
      </c>
      <c r="M4969" t="s">
        <v>23</v>
      </c>
      <c r="N4969" t="s">
        <v>23</v>
      </c>
      <c r="O4969" t="s">
        <v>49</v>
      </c>
      <c r="P4969" t="s">
        <v>202</v>
      </c>
      <c r="Q4969" t="s">
        <v>84</v>
      </c>
      <c r="R4969">
        <v>54.6</v>
      </c>
      <c r="S4969">
        <v>630.61</v>
      </c>
    </row>
    <row r="4970" spans="1:19">
      <c r="A4970" t="s">
        <v>11304</v>
      </c>
      <c r="B4970" s="2">
        <v>45852</v>
      </c>
      <c r="C4970" t="s">
        <v>22</v>
      </c>
      <c r="D4970">
        <v>29</v>
      </c>
      <c r="E4970" t="s">
        <v>39</v>
      </c>
      <c r="F4970">
        <v>0</v>
      </c>
      <c r="G4970">
        <v>4</v>
      </c>
      <c r="H4970" t="s">
        <v>3751</v>
      </c>
      <c r="I4970">
        <v>2313</v>
      </c>
      <c r="J4970">
        <v>0</v>
      </c>
      <c r="K4970">
        <v>1</v>
      </c>
      <c r="L4970" t="s">
        <v>15568</v>
      </c>
      <c r="M4970" t="s">
        <v>23</v>
      </c>
      <c r="N4970" t="s">
        <v>39</v>
      </c>
      <c r="P4970" t="s">
        <v>26</v>
      </c>
      <c r="Q4970" t="s">
        <v>50</v>
      </c>
      <c r="R4970">
        <v>20.05</v>
      </c>
      <c r="S4970">
        <v>31.15</v>
      </c>
    </row>
    <row r="4971" spans="1:19">
      <c r="A4971" t="s">
        <v>11306</v>
      </c>
      <c r="B4971" s="2">
        <v>45571</v>
      </c>
      <c r="C4971" t="s">
        <v>22</v>
      </c>
      <c r="D4971">
        <v>36</v>
      </c>
      <c r="E4971" t="s">
        <v>23</v>
      </c>
      <c r="F4971">
        <v>2</v>
      </c>
      <c r="G4971">
        <v>4</v>
      </c>
      <c r="H4971" t="s">
        <v>3686</v>
      </c>
      <c r="I4971">
        <v>2299</v>
      </c>
      <c r="J4971">
        <v>3</v>
      </c>
      <c r="K4971">
        <v>10</v>
      </c>
      <c r="L4971" t="s">
        <v>15568</v>
      </c>
      <c r="M4971" t="s">
        <v>23</v>
      </c>
      <c r="N4971" t="s">
        <v>39</v>
      </c>
      <c r="P4971" t="s">
        <v>164</v>
      </c>
      <c r="Q4971" t="s">
        <v>50</v>
      </c>
      <c r="R4971">
        <v>25.35</v>
      </c>
      <c r="S4971">
        <v>617.20000000000005</v>
      </c>
    </row>
    <row r="4972" spans="1:19">
      <c r="A4972" t="s">
        <v>11308</v>
      </c>
      <c r="B4972" s="2">
        <v>43756</v>
      </c>
      <c r="C4972" t="s">
        <v>22</v>
      </c>
      <c r="D4972">
        <v>21</v>
      </c>
      <c r="E4972" t="s">
        <v>23</v>
      </c>
      <c r="F4972">
        <v>0</v>
      </c>
      <c r="G4972">
        <v>4</v>
      </c>
      <c r="H4972" t="s">
        <v>3686</v>
      </c>
      <c r="I4972">
        <v>4408</v>
      </c>
      <c r="J4972">
        <v>1</v>
      </c>
      <c r="K4972">
        <v>70</v>
      </c>
      <c r="L4972" t="s">
        <v>15568</v>
      </c>
      <c r="M4972" t="s">
        <v>23</v>
      </c>
      <c r="N4972" t="s">
        <v>23</v>
      </c>
      <c r="O4972" t="s">
        <v>49</v>
      </c>
      <c r="P4972" t="s">
        <v>164</v>
      </c>
      <c r="Q4972" t="s">
        <v>50</v>
      </c>
      <c r="R4972">
        <v>79.150000000000006</v>
      </c>
      <c r="S4972">
        <v>8291</v>
      </c>
    </row>
    <row r="4973" spans="1:19">
      <c r="A4973" t="s">
        <v>11310</v>
      </c>
      <c r="B4973" s="2">
        <v>43699</v>
      </c>
      <c r="C4973" t="s">
        <v>33</v>
      </c>
      <c r="D4973">
        <v>30</v>
      </c>
      <c r="E4973" t="s">
        <v>23</v>
      </c>
      <c r="F4973">
        <v>3</v>
      </c>
      <c r="G4973">
        <v>4</v>
      </c>
      <c r="H4973" t="s">
        <v>3686</v>
      </c>
      <c r="I4973">
        <v>5475</v>
      </c>
      <c r="J4973">
        <v>1</v>
      </c>
      <c r="K4973">
        <v>72</v>
      </c>
      <c r="L4973" t="s">
        <v>15568</v>
      </c>
      <c r="M4973" t="s">
        <v>23</v>
      </c>
      <c r="N4973" t="s">
        <v>23</v>
      </c>
      <c r="O4973" t="s">
        <v>25</v>
      </c>
      <c r="P4973" t="s">
        <v>164</v>
      </c>
      <c r="Q4973" t="s">
        <v>27</v>
      </c>
      <c r="R4973">
        <v>118.75</v>
      </c>
      <c r="S4973">
        <v>11634.53</v>
      </c>
    </row>
    <row r="4974" spans="1:19">
      <c r="A4974" t="s">
        <v>11313</v>
      </c>
      <c r="B4974" s="2">
        <v>43703</v>
      </c>
      <c r="C4974" t="s">
        <v>33</v>
      </c>
      <c r="D4974">
        <v>22</v>
      </c>
      <c r="E4974" t="s">
        <v>23</v>
      </c>
      <c r="F4974">
        <v>1</v>
      </c>
      <c r="G4974">
        <v>4</v>
      </c>
      <c r="H4974" t="s">
        <v>3686</v>
      </c>
      <c r="I4974">
        <v>6375</v>
      </c>
      <c r="J4974">
        <v>1</v>
      </c>
      <c r="K4974">
        <v>72</v>
      </c>
      <c r="L4974" t="s">
        <v>316</v>
      </c>
      <c r="M4974" t="s">
        <v>23</v>
      </c>
      <c r="N4974" t="s">
        <v>23</v>
      </c>
      <c r="O4974" t="s">
        <v>49</v>
      </c>
      <c r="P4974" t="s">
        <v>164</v>
      </c>
      <c r="Q4974" t="s">
        <v>50</v>
      </c>
      <c r="R4974">
        <v>84.7</v>
      </c>
      <c r="S4974">
        <v>7686.7</v>
      </c>
    </row>
    <row r="4975" spans="1:19">
      <c r="A4975" t="s">
        <v>11315</v>
      </c>
      <c r="B4975" s="2">
        <v>44111</v>
      </c>
      <c r="C4975" t="s">
        <v>22</v>
      </c>
      <c r="D4975">
        <v>40</v>
      </c>
      <c r="E4975" t="s">
        <v>23</v>
      </c>
      <c r="F4975">
        <v>2</v>
      </c>
      <c r="G4975">
        <v>4</v>
      </c>
      <c r="H4975" t="s">
        <v>3686</v>
      </c>
      <c r="I4975">
        <v>4777</v>
      </c>
      <c r="J4975">
        <v>2</v>
      </c>
      <c r="K4975">
        <v>58</v>
      </c>
      <c r="L4975" t="s">
        <v>142</v>
      </c>
      <c r="M4975" t="s">
        <v>23</v>
      </c>
      <c r="N4975" t="s">
        <v>23</v>
      </c>
      <c r="O4975" t="s">
        <v>25</v>
      </c>
      <c r="P4975" t="s">
        <v>164</v>
      </c>
      <c r="Q4975" t="s">
        <v>27</v>
      </c>
      <c r="R4975">
        <v>94.35</v>
      </c>
      <c r="S4975">
        <v>5854.23</v>
      </c>
    </row>
    <row r="4976" spans="1:19">
      <c r="A4976" t="s">
        <v>11317</v>
      </c>
      <c r="B4976" s="2">
        <v>44175</v>
      </c>
      <c r="C4976" t="s">
        <v>22</v>
      </c>
      <c r="D4976">
        <v>33</v>
      </c>
      <c r="E4976" t="s">
        <v>23</v>
      </c>
      <c r="F4976">
        <v>0</v>
      </c>
      <c r="G4976">
        <v>4</v>
      </c>
      <c r="H4976" t="s">
        <v>3686</v>
      </c>
      <c r="I4976">
        <v>5955</v>
      </c>
      <c r="J4976">
        <v>1</v>
      </c>
      <c r="K4976">
        <v>56</v>
      </c>
      <c r="L4976" t="s">
        <v>15568</v>
      </c>
      <c r="M4976" t="s">
        <v>23</v>
      </c>
      <c r="N4976" t="s">
        <v>23</v>
      </c>
      <c r="O4976" t="s">
        <v>25</v>
      </c>
      <c r="P4976" t="s">
        <v>26</v>
      </c>
      <c r="Q4976" t="s">
        <v>50</v>
      </c>
      <c r="R4976">
        <v>89.7</v>
      </c>
      <c r="S4976">
        <v>5123.53</v>
      </c>
    </row>
    <row r="4977" spans="1:19">
      <c r="A4977" t="s">
        <v>11319</v>
      </c>
      <c r="B4977" s="2">
        <v>43922</v>
      </c>
      <c r="C4977" t="s">
        <v>22</v>
      </c>
      <c r="D4977">
        <v>46</v>
      </c>
      <c r="E4977" t="s">
        <v>23</v>
      </c>
      <c r="F4977">
        <v>0</v>
      </c>
      <c r="G4977">
        <v>4</v>
      </c>
      <c r="H4977" t="s">
        <v>3686</v>
      </c>
      <c r="I4977">
        <v>5037</v>
      </c>
      <c r="J4977">
        <v>5</v>
      </c>
      <c r="K4977">
        <v>64</v>
      </c>
      <c r="L4977" t="s">
        <v>15568</v>
      </c>
      <c r="M4977" t="s">
        <v>23</v>
      </c>
      <c r="N4977" t="s">
        <v>23</v>
      </c>
      <c r="O4977" t="s">
        <v>49</v>
      </c>
      <c r="P4977" t="s">
        <v>202</v>
      </c>
      <c r="Q4977" t="s">
        <v>50</v>
      </c>
      <c r="R4977">
        <v>70.150000000000006</v>
      </c>
      <c r="S4977">
        <v>6588.22</v>
      </c>
    </row>
    <row r="4978" spans="1:19">
      <c r="A4978" t="s">
        <v>11321</v>
      </c>
      <c r="B4978" s="2">
        <v>44483</v>
      </c>
      <c r="C4978" t="s">
        <v>33</v>
      </c>
      <c r="D4978">
        <v>54</v>
      </c>
      <c r="E4978" t="s">
        <v>39</v>
      </c>
      <c r="F4978">
        <v>0</v>
      </c>
      <c r="G4978">
        <v>4</v>
      </c>
      <c r="H4978" t="s">
        <v>3686</v>
      </c>
      <c r="I4978">
        <v>3509</v>
      </c>
      <c r="J4978">
        <v>0</v>
      </c>
      <c r="K4978">
        <v>46</v>
      </c>
      <c r="L4978" t="s">
        <v>15568</v>
      </c>
      <c r="M4978" t="s">
        <v>23</v>
      </c>
      <c r="N4978" t="s">
        <v>23</v>
      </c>
      <c r="O4978" t="s">
        <v>25</v>
      </c>
      <c r="P4978" t="s">
        <v>26</v>
      </c>
      <c r="Q4978" t="s">
        <v>50</v>
      </c>
      <c r="R4978">
        <v>84.25</v>
      </c>
      <c r="S4978">
        <v>5938.02</v>
      </c>
    </row>
    <row r="4979" spans="1:19">
      <c r="A4979" t="s">
        <v>11323</v>
      </c>
      <c r="B4979" s="2">
        <v>44109</v>
      </c>
      <c r="C4979" t="s">
        <v>22</v>
      </c>
      <c r="D4979">
        <v>43</v>
      </c>
      <c r="E4979" t="s">
        <v>23</v>
      </c>
      <c r="F4979">
        <v>3</v>
      </c>
      <c r="G4979">
        <v>4</v>
      </c>
      <c r="H4979" t="s">
        <v>3686</v>
      </c>
      <c r="I4979">
        <v>4747</v>
      </c>
      <c r="J4979">
        <v>1</v>
      </c>
      <c r="K4979">
        <v>58</v>
      </c>
      <c r="L4979" t="s">
        <v>15568</v>
      </c>
      <c r="M4979" t="s">
        <v>23</v>
      </c>
      <c r="N4979" t="s">
        <v>23</v>
      </c>
      <c r="O4979" t="s">
        <v>49</v>
      </c>
      <c r="P4979" t="s">
        <v>164</v>
      </c>
      <c r="Q4979" t="s">
        <v>50</v>
      </c>
      <c r="R4979">
        <v>71.599999999999994</v>
      </c>
      <c r="S4979">
        <v>6537.77</v>
      </c>
    </row>
    <row r="4980" spans="1:19">
      <c r="A4980" t="s">
        <v>11326</v>
      </c>
      <c r="B4980" s="2">
        <v>43764</v>
      </c>
      <c r="C4980" t="s">
        <v>33</v>
      </c>
      <c r="D4980">
        <v>24</v>
      </c>
      <c r="E4980" t="s">
        <v>23</v>
      </c>
      <c r="F4980">
        <v>2</v>
      </c>
      <c r="G4980">
        <v>4</v>
      </c>
      <c r="H4980" t="s">
        <v>3686</v>
      </c>
      <c r="I4980">
        <v>4412</v>
      </c>
      <c r="J4980">
        <v>6</v>
      </c>
      <c r="K4980">
        <v>70</v>
      </c>
      <c r="L4980" t="s">
        <v>316</v>
      </c>
      <c r="M4980" t="s">
        <v>23</v>
      </c>
      <c r="N4980" t="s">
        <v>23</v>
      </c>
      <c r="O4980" t="s">
        <v>56</v>
      </c>
      <c r="P4980" t="s">
        <v>164</v>
      </c>
      <c r="Q4980" t="s">
        <v>27</v>
      </c>
      <c r="R4980">
        <v>80.7</v>
      </c>
      <c r="S4980">
        <v>5905.65</v>
      </c>
    </row>
    <row r="4981" spans="1:19">
      <c r="A4981" t="s">
        <v>11328</v>
      </c>
      <c r="B4981" s="2">
        <v>45857</v>
      </c>
      <c r="C4981" t="s">
        <v>33</v>
      </c>
      <c r="D4981">
        <v>37</v>
      </c>
      <c r="E4981" t="s">
        <v>39</v>
      </c>
      <c r="F4981">
        <v>0</v>
      </c>
      <c r="G4981">
        <v>4</v>
      </c>
      <c r="H4981" t="s">
        <v>3751</v>
      </c>
      <c r="I4981">
        <v>4432</v>
      </c>
      <c r="J4981">
        <v>0</v>
      </c>
      <c r="K4981">
        <v>1</v>
      </c>
      <c r="L4981" t="s">
        <v>48</v>
      </c>
      <c r="M4981" t="s">
        <v>23</v>
      </c>
      <c r="N4981" t="s">
        <v>23</v>
      </c>
      <c r="O4981" t="s">
        <v>25</v>
      </c>
      <c r="P4981" t="s">
        <v>202</v>
      </c>
      <c r="Q4981" t="s">
        <v>27</v>
      </c>
      <c r="R4981">
        <v>72.099999999999994</v>
      </c>
      <c r="S4981">
        <v>79.87</v>
      </c>
    </row>
    <row r="4982" spans="1:19">
      <c r="A4982" t="s">
        <v>11330</v>
      </c>
      <c r="B4982" s="2">
        <v>44906</v>
      </c>
      <c r="C4982" t="s">
        <v>22</v>
      </c>
      <c r="D4982">
        <v>44</v>
      </c>
      <c r="E4982" t="s">
        <v>39</v>
      </c>
      <c r="F4982">
        <v>0</v>
      </c>
      <c r="G4982">
        <v>4</v>
      </c>
      <c r="H4982" t="s">
        <v>3686</v>
      </c>
      <c r="I4982">
        <v>2143</v>
      </c>
      <c r="J4982">
        <v>0</v>
      </c>
      <c r="K4982">
        <v>32</v>
      </c>
      <c r="L4982" t="s">
        <v>40</v>
      </c>
      <c r="M4982" t="s">
        <v>23</v>
      </c>
      <c r="N4982" t="s">
        <v>23</v>
      </c>
      <c r="O4982" t="s">
        <v>25</v>
      </c>
      <c r="P4982" t="s">
        <v>202</v>
      </c>
      <c r="Q4982" t="s">
        <v>50</v>
      </c>
      <c r="R4982">
        <v>81.099999999999994</v>
      </c>
      <c r="S4982">
        <v>2635.84</v>
      </c>
    </row>
    <row r="4983" spans="1:19">
      <c r="A4983" t="s">
        <v>11332</v>
      </c>
      <c r="B4983" s="2">
        <v>45115</v>
      </c>
      <c r="C4983" t="s">
        <v>33</v>
      </c>
      <c r="D4983">
        <v>50</v>
      </c>
      <c r="E4983" t="s">
        <v>23</v>
      </c>
      <c r="F4983">
        <v>0</v>
      </c>
      <c r="G4983">
        <v>4</v>
      </c>
      <c r="H4983" t="s">
        <v>3686</v>
      </c>
      <c r="I4983">
        <v>4442</v>
      </c>
      <c r="J4983">
        <v>7</v>
      </c>
      <c r="K4983">
        <v>25</v>
      </c>
      <c r="L4983" t="s">
        <v>15568</v>
      </c>
      <c r="M4983" t="s">
        <v>23</v>
      </c>
      <c r="N4983" t="s">
        <v>23</v>
      </c>
      <c r="O4983" t="s">
        <v>25</v>
      </c>
      <c r="P4983" t="s">
        <v>164</v>
      </c>
      <c r="Q4983" t="s">
        <v>27</v>
      </c>
      <c r="R4983">
        <v>69.3</v>
      </c>
      <c r="S4983">
        <v>2777.85</v>
      </c>
    </row>
    <row r="4984" spans="1:19">
      <c r="A4984" t="s">
        <v>11335</v>
      </c>
      <c r="B4984" s="2">
        <v>45757</v>
      </c>
      <c r="C4984" t="s">
        <v>33</v>
      </c>
      <c r="D4984">
        <v>72</v>
      </c>
      <c r="E4984" t="s">
        <v>39</v>
      </c>
      <c r="F4984">
        <v>0</v>
      </c>
      <c r="G4984">
        <v>4</v>
      </c>
      <c r="H4984" t="s">
        <v>3686</v>
      </c>
      <c r="I4984">
        <v>4503</v>
      </c>
      <c r="J4984">
        <v>0</v>
      </c>
      <c r="K4984">
        <v>4</v>
      </c>
      <c r="L4984" t="s">
        <v>15568</v>
      </c>
      <c r="M4984" t="s">
        <v>23</v>
      </c>
      <c r="N4984" t="s">
        <v>23</v>
      </c>
      <c r="O4984" t="s">
        <v>25</v>
      </c>
      <c r="P4984" t="s">
        <v>164</v>
      </c>
      <c r="Q4984" t="s">
        <v>27</v>
      </c>
      <c r="R4984">
        <v>72.75</v>
      </c>
      <c r="S4984">
        <v>460.43</v>
      </c>
    </row>
    <row r="4985" spans="1:19">
      <c r="A4985" t="s">
        <v>11337</v>
      </c>
      <c r="B4985" s="2">
        <v>45188</v>
      </c>
      <c r="C4985" t="s">
        <v>22</v>
      </c>
      <c r="D4985">
        <v>77</v>
      </c>
      <c r="E4985" t="s">
        <v>39</v>
      </c>
      <c r="F4985">
        <v>0</v>
      </c>
      <c r="G4985">
        <v>4</v>
      </c>
      <c r="H4985" t="s">
        <v>3686</v>
      </c>
      <c r="I4985">
        <v>3314</v>
      </c>
      <c r="J4985">
        <v>0</v>
      </c>
      <c r="K4985">
        <v>23</v>
      </c>
      <c r="L4985" t="s">
        <v>15568</v>
      </c>
      <c r="M4985" t="s">
        <v>23</v>
      </c>
      <c r="N4985" t="s">
        <v>23</v>
      </c>
      <c r="O4985" t="s">
        <v>56</v>
      </c>
      <c r="P4985" t="s">
        <v>202</v>
      </c>
      <c r="Q4985" t="s">
        <v>27</v>
      </c>
      <c r="R4985">
        <v>64.900000000000006</v>
      </c>
      <c r="S4985">
        <v>2707</v>
      </c>
    </row>
    <row r="4986" spans="1:19">
      <c r="A4986" t="s">
        <v>11339</v>
      </c>
      <c r="B4986" s="2">
        <v>44471</v>
      </c>
      <c r="C4986" t="s">
        <v>22</v>
      </c>
      <c r="D4986">
        <v>75</v>
      </c>
      <c r="E4986" t="s">
        <v>39</v>
      </c>
      <c r="F4986">
        <v>0</v>
      </c>
      <c r="G4986">
        <v>4</v>
      </c>
      <c r="H4986" t="s">
        <v>3686</v>
      </c>
      <c r="I4986">
        <v>5316</v>
      </c>
      <c r="J4986">
        <v>0</v>
      </c>
      <c r="K4986">
        <v>46</v>
      </c>
      <c r="L4986" t="s">
        <v>15568</v>
      </c>
      <c r="M4986" t="s">
        <v>23</v>
      </c>
      <c r="N4986" t="s">
        <v>23</v>
      </c>
      <c r="O4986" t="s">
        <v>25</v>
      </c>
      <c r="P4986" t="s">
        <v>202</v>
      </c>
      <c r="Q4986" t="s">
        <v>50</v>
      </c>
      <c r="R4986">
        <v>94.9</v>
      </c>
      <c r="S4986">
        <v>5416.85</v>
      </c>
    </row>
    <row r="4987" spans="1:19">
      <c r="A4987" t="s">
        <v>11341</v>
      </c>
      <c r="B4987" s="2">
        <v>44676</v>
      </c>
      <c r="C4987" t="s">
        <v>22</v>
      </c>
      <c r="D4987">
        <v>76</v>
      </c>
      <c r="E4987" t="s">
        <v>23</v>
      </c>
      <c r="F4987">
        <v>1</v>
      </c>
      <c r="G4987">
        <v>4</v>
      </c>
      <c r="H4987" t="s">
        <v>3686</v>
      </c>
      <c r="I4987">
        <v>5904</v>
      </c>
      <c r="J4987">
        <v>5</v>
      </c>
      <c r="K4987">
        <v>40</v>
      </c>
      <c r="L4987" t="s">
        <v>15568</v>
      </c>
      <c r="M4987" t="s">
        <v>23</v>
      </c>
      <c r="N4987" t="s">
        <v>23</v>
      </c>
      <c r="O4987" t="s">
        <v>25</v>
      </c>
      <c r="P4987" t="s">
        <v>202</v>
      </c>
      <c r="Q4987" t="s">
        <v>27</v>
      </c>
      <c r="R4987">
        <v>85.05</v>
      </c>
      <c r="S4987">
        <v>3893.9</v>
      </c>
    </row>
    <row r="4988" spans="1:19">
      <c r="A4988" t="s">
        <v>11343</v>
      </c>
      <c r="B4988" s="2">
        <v>43701</v>
      </c>
      <c r="C4988" t="s">
        <v>22</v>
      </c>
      <c r="D4988">
        <v>34</v>
      </c>
      <c r="E4988" t="s">
        <v>23</v>
      </c>
      <c r="F4988">
        <v>0</v>
      </c>
      <c r="G4988">
        <v>4</v>
      </c>
      <c r="H4988" t="s">
        <v>3686</v>
      </c>
      <c r="I4988">
        <v>6046</v>
      </c>
      <c r="J4988">
        <v>5</v>
      </c>
      <c r="K4988">
        <v>72</v>
      </c>
      <c r="L4988" t="s">
        <v>15568</v>
      </c>
      <c r="M4988" t="s">
        <v>23</v>
      </c>
      <c r="N4988" t="s">
        <v>23</v>
      </c>
      <c r="O4988" t="s">
        <v>49</v>
      </c>
      <c r="P4988" t="s">
        <v>164</v>
      </c>
      <c r="Q4988" t="s">
        <v>50</v>
      </c>
      <c r="R4988">
        <v>89.85</v>
      </c>
      <c r="S4988">
        <v>8491.4699999999993</v>
      </c>
    </row>
    <row r="4989" spans="1:19">
      <c r="A4989" t="s">
        <v>11345</v>
      </c>
      <c r="B4989" s="2">
        <v>43821</v>
      </c>
      <c r="C4989" t="s">
        <v>33</v>
      </c>
      <c r="D4989">
        <v>31</v>
      </c>
      <c r="E4989" t="s">
        <v>23</v>
      </c>
      <c r="F4989">
        <v>0</v>
      </c>
      <c r="G4989">
        <v>4</v>
      </c>
      <c r="H4989" t="s">
        <v>3686</v>
      </c>
      <c r="I4989">
        <v>4114</v>
      </c>
      <c r="J4989">
        <v>2</v>
      </c>
      <c r="K4989">
        <v>68</v>
      </c>
      <c r="L4989" t="s">
        <v>15568</v>
      </c>
      <c r="M4989" t="s">
        <v>23</v>
      </c>
      <c r="N4989" t="s">
        <v>23</v>
      </c>
      <c r="O4989" t="s">
        <v>49</v>
      </c>
      <c r="P4989" t="s">
        <v>164</v>
      </c>
      <c r="Q4989" t="s">
        <v>50</v>
      </c>
      <c r="R4989">
        <v>70.900000000000006</v>
      </c>
      <c r="S4989">
        <v>6725.86</v>
      </c>
    </row>
    <row r="4990" spans="1:19">
      <c r="A4990" t="s">
        <v>11347</v>
      </c>
      <c r="B4990" s="2">
        <v>45292</v>
      </c>
      <c r="C4990" t="s">
        <v>22</v>
      </c>
      <c r="D4990">
        <v>56</v>
      </c>
      <c r="E4990" t="s">
        <v>39</v>
      </c>
      <c r="F4990">
        <v>0</v>
      </c>
      <c r="G4990">
        <v>4</v>
      </c>
      <c r="H4990" t="s">
        <v>3686</v>
      </c>
      <c r="I4990">
        <v>2831</v>
      </c>
      <c r="J4990">
        <v>0</v>
      </c>
      <c r="K4990">
        <v>19</v>
      </c>
      <c r="L4990" t="s">
        <v>15568</v>
      </c>
      <c r="M4990" t="s">
        <v>23</v>
      </c>
      <c r="N4990" t="s">
        <v>39</v>
      </c>
      <c r="P4990" t="s">
        <v>164</v>
      </c>
      <c r="Q4990" t="s">
        <v>50</v>
      </c>
      <c r="R4990">
        <v>19.95</v>
      </c>
      <c r="S4990">
        <v>736.4</v>
      </c>
    </row>
    <row r="4991" spans="1:19">
      <c r="A4991" t="s">
        <v>11349</v>
      </c>
      <c r="B4991" s="2">
        <v>44913</v>
      </c>
      <c r="C4991" t="s">
        <v>22</v>
      </c>
      <c r="D4991">
        <v>41</v>
      </c>
      <c r="E4991" t="s">
        <v>39</v>
      </c>
      <c r="F4991">
        <v>2</v>
      </c>
      <c r="G4991">
        <v>4</v>
      </c>
      <c r="H4991" t="s">
        <v>3686</v>
      </c>
      <c r="I4991">
        <v>3114</v>
      </c>
      <c r="J4991">
        <v>0</v>
      </c>
      <c r="K4991">
        <v>32</v>
      </c>
      <c r="L4991" t="s">
        <v>15568</v>
      </c>
      <c r="M4991" t="s">
        <v>23</v>
      </c>
      <c r="N4991" t="s">
        <v>39</v>
      </c>
      <c r="P4991" t="s">
        <v>164</v>
      </c>
      <c r="Q4991" t="s">
        <v>50</v>
      </c>
      <c r="R4991">
        <v>20.5</v>
      </c>
      <c r="S4991">
        <v>1238.8800000000001</v>
      </c>
    </row>
    <row r="4992" spans="1:19">
      <c r="A4992" t="s">
        <v>11351</v>
      </c>
      <c r="B4992" s="2">
        <v>43891</v>
      </c>
      <c r="C4992" t="s">
        <v>33</v>
      </c>
      <c r="D4992">
        <v>48</v>
      </c>
      <c r="E4992" t="s">
        <v>23</v>
      </c>
      <c r="F4992">
        <v>0</v>
      </c>
      <c r="G4992">
        <v>4</v>
      </c>
      <c r="H4992" t="s">
        <v>3686</v>
      </c>
      <c r="I4992">
        <v>5657</v>
      </c>
      <c r="J4992">
        <v>5</v>
      </c>
      <c r="K4992">
        <v>65</v>
      </c>
      <c r="L4992" t="s">
        <v>15568</v>
      </c>
      <c r="M4992" t="s">
        <v>23</v>
      </c>
      <c r="N4992" t="s">
        <v>23</v>
      </c>
      <c r="O4992" t="s">
        <v>49</v>
      </c>
      <c r="P4992" t="s">
        <v>164</v>
      </c>
      <c r="Q4992" t="s">
        <v>50</v>
      </c>
      <c r="R4992">
        <v>58.9</v>
      </c>
      <c r="S4992">
        <v>6087.25</v>
      </c>
    </row>
    <row r="4993" spans="1:19">
      <c r="A4993" t="s">
        <v>11353</v>
      </c>
      <c r="B4993" s="2">
        <v>44026</v>
      </c>
      <c r="C4993" t="s">
        <v>33</v>
      </c>
      <c r="D4993">
        <v>58</v>
      </c>
      <c r="E4993" t="s">
        <v>39</v>
      </c>
      <c r="F4993">
        <v>0</v>
      </c>
      <c r="G4993">
        <v>4</v>
      </c>
      <c r="H4993" t="s">
        <v>3686</v>
      </c>
      <c r="I4993">
        <v>4051</v>
      </c>
      <c r="J4993">
        <v>0</v>
      </c>
      <c r="K4993">
        <v>61</v>
      </c>
      <c r="L4993" t="s">
        <v>142</v>
      </c>
      <c r="M4993" t="s">
        <v>39</v>
      </c>
      <c r="N4993" t="s">
        <v>23</v>
      </c>
      <c r="O4993" t="s">
        <v>49</v>
      </c>
      <c r="P4993" t="s">
        <v>202</v>
      </c>
      <c r="Q4993" t="s">
        <v>50</v>
      </c>
      <c r="R4993">
        <v>43.7</v>
      </c>
      <c r="S4993">
        <v>2696.55</v>
      </c>
    </row>
    <row r="4994" spans="1:19">
      <c r="A4994" t="s">
        <v>11356</v>
      </c>
      <c r="B4994" s="2">
        <v>44419</v>
      </c>
      <c r="C4994" t="s">
        <v>33</v>
      </c>
      <c r="D4994">
        <v>38</v>
      </c>
      <c r="E4994" t="s">
        <v>23</v>
      </c>
      <c r="F4994">
        <v>1</v>
      </c>
      <c r="G4994">
        <v>4</v>
      </c>
      <c r="H4994" t="s">
        <v>3686</v>
      </c>
      <c r="I4994">
        <v>3246</v>
      </c>
      <c r="J4994">
        <v>5</v>
      </c>
      <c r="K4994">
        <v>48</v>
      </c>
      <c r="L4994" t="s">
        <v>15568</v>
      </c>
      <c r="M4994" t="s">
        <v>23</v>
      </c>
      <c r="N4994" t="s">
        <v>23</v>
      </c>
      <c r="O4994" t="s">
        <v>49</v>
      </c>
      <c r="P4994" t="s">
        <v>164</v>
      </c>
      <c r="Q4994" t="s">
        <v>27</v>
      </c>
      <c r="R4994">
        <v>79.650000000000006</v>
      </c>
      <c r="S4994">
        <v>4299.42</v>
      </c>
    </row>
    <row r="4995" spans="1:19">
      <c r="A4995" t="s">
        <v>11358</v>
      </c>
      <c r="B4995" s="2">
        <v>44232</v>
      </c>
      <c r="C4995" t="s">
        <v>33</v>
      </c>
      <c r="D4995">
        <v>22</v>
      </c>
      <c r="E4995" t="s">
        <v>39</v>
      </c>
      <c r="F4995">
        <v>0</v>
      </c>
      <c r="G4995">
        <v>4</v>
      </c>
      <c r="H4995" t="s">
        <v>3686</v>
      </c>
      <c r="I4995">
        <v>5665</v>
      </c>
      <c r="J4995">
        <v>0</v>
      </c>
      <c r="K4995">
        <v>54</v>
      </c>
      <c r="L4995" t="s">
        <v>142</v>
      </c>
      <c r="M4995" t="s">
        <v>23</v>
      </c>
      <c r="N4995" t="s">
        <v>23</v>
      </c>
      <c r="O4995" t="s">
        <v>25</v>
      </c>
      <c r="P4995" t="s">
        <v>202</v>
      </c>
      <c r="Q4995" t="s">
        <v>27</v>
      </c>
      <c r="R4995">
        <v>94.75</v>
      </c>
      <c r="S4995">
        <v>7224.85</v>
      </c>
    </row>
    <row r="4996" spans="1:19">
      <c r="A4996" t="s">
        <v>11360</v>
      </c>
      <c r="B4996" s="2">
        <v>44786</v>
      </c>
      <c r="C4996" t="s">
        <v>33</v>
      </c>
      <c r="D4996">
        <v>59</v>
      </c>
      <c r="E4996" t="s">
        <v>39</v>
      </c>
      <c r="F4996">
        <v>0</v>
      </c>
      <c r="G4996">
        <v>4</v>
      </c>
      <c r="H4996" t="s">
        <v>3686</v>
      </c>
      <c r="I4996">
        <v>4452</v>
      </c>
      <c r="J4996">
        <v>0</v>
      </c>
      <c r="K4996">
        <v>36</v>
      </c>
      <c r="L4996" t="s">
        <v>40</v>
      </c>
      <c r="M4996" t="s">
        <v>39</v>
      </c>
      <c r="N4996" t="s">
        <v>23</v>
      </c>
      <c r="O4996" t="s">
        <v>56</v>
      </c>
      <c r="P4996" t="s">
        <v>26</v>
      </c>
      <c r="Q4996" t="s">
        <v>27</v>
      </c>
      <c r="R4996">
        <v>34.85</v>
      </c>
      <c r="S4996">
        <v>1267.2</v>
      </c>
    </row>
    <row r="4997" spans="1:19">
      <c r="A4997" t="s">
        <v>11363</v>
      </c>
      <c r="B4997" s="2">
        <v>45174</v>
      </c>
      <c r="C4997" t="s">
        <v>33</v>
      </c>
      <c r="D4997">
        <v>44</v>
      </c>
      <c r="E4997" t="s">
        <v>23</v>
      </c>
      <c r="F4997">
        <v>0</v>
      </c>
      <c r="G4997">
        <v>4</v>
      </c>
      <c r="H4997" t="s">
        <v>3686</v>
      </c>
      <c r="I4997">
        <v>5110</v>
      </c>
      <c r="J4997">
        <v>2</v>
      </c>
      <c r="K4997">
        <v>23</v>
      </c>
      <c r="L4997" t="s">
        <v>97</v>
      </c>
      <c r="M4997" t="s">
        <v>23</v>
      </c>
      <c r="N4997" t="s">
        <v>23</v>
      </c>
      <c r="O4997" t="s">
        <v>25</v>
      </c>
      <c r="P4997" t="s">
        <v>26</v>
      </c>
      <c r="Q4997" t="s">
        <v>50</v>
      </c>
      <c r="R4997">
        <v>90.15</v>
      </c>
      <c r="S4997">
        <v>2554.86</v>
      </c>
    </row>
    <row r="4998" spans="1:19">
      <c r="A4998" t="s">
        <v>11365</v>
      </c>
      <c r="B4998" s="2">
        <v>43743</v>
      </c>
      <c r="C4998" t="s">
        <v>22</v>
      </c>
      <c r="D4998">
        <v>30</v>
      </c>
      <c r="E4998" t="s">
        <v>23</v>
      </c>
      <c r="F4998">
        <v>3</v>
      </c>
      <c r="G4998">
        <v>4</v>
      </c>
      <c r="H4998" t="s">
        <v>3686</v>
      </c>
      <c r="I4998">
        <v>4649</v>
      </c>
      <c r="J4998">
        <v>7</v>
      </c>
      <c r="K4998">
        <v>70</v>
      </c>
      <c r="L4998" t="s">
        <v>15568</v>
      </c>
      <c r="M4998" t="s">
        <v>23</v>
      </c>
      <c r="N4998" t="s">
        <v>23</v>
      </c>
      <c r="O4998" t="s">
        <v>25</v>
      </c>
      <c r="P4998" t="s">
        <v>202</v>
      </c>
      <c r="Q4998" t="s">
        <v>27</v>
      </c>
      <c r="R4998">
        <v>106.15</v>
      </c>
      <c r="S4998">
        <v>7732</v>
      </c>
    </row>
    <row r="4999" spans="1:19">
      <c r="A4999" t="s">
        <v>11367</v>
      </c>
      <c r="B4999" s="2">
        <v>45749</v>
      </c>
      <c r="C4999" t="s">
        <v>33</v>
      </c>
      <c r="D4999">
        <v>41</v>
      </c>
      <c r="E4999" t="s">
        <v>23</v>
      </c>
      <c r="F4999">
        <v>3</v>
      </c>
      <c r="G4999">
        <v>4</v>
      </c>
      <c r="H4999" t="s">
        <v>3686</v>
      </c>
      <c r="I4999">
        <v>5775</v>
      </c>
      <c r="J4999">
        <v>9</v>
      </c>
      <c r="K4999">
        <v>4</v>
      </c>
      <c r="L4999" t="s">
        <v>15568</v>
      </c>
      <c r="M4999" t="s">
        <v>23</v>
      </c>
      <c r="N4999" t="s">
        <v>23</v>
      </c>
      <c r="O4999" t="s">
        <v>25</v>
      </c>
      <c r="P4999" t="s">
        <v>26</v>
      </c>
      <c r="Q4999" t="s">
        <v>50</v>
      </c>
      <c r="R4999">
        <v>78.900000000000006</v>
      </c>
      <c r="S4999">
        <v>430.46</v>
      </c>
    </row>
    <row r="5000" spans="1:19">
      <c r="A5000" t="s">
        <v>11369</v>
      </c>
      <c r="B5000" s="2">
        <v>45738</v>
      </c>
      <c r="C5000" t="s">
        <v>33</v>
      </c>
      <c r="D5000">
        <v>33</v>
      </c>
      <c r="E5000" t="s">
        <v>39</v>
      </c>
      <c r="F5000">
        <v>0</v>
      </c>
      <c r="G5000">
        <v>4</v>
      </c>
      <c r="H5000" t="s">
        <v>3686</v>
      </c>
      <c r="I5000">
        <v>3468</v>
      </c>
      <c r="J5000">
        <v>0</v>
      </c>
      <c r="K5000">
        <v>5</v>
      </c>
      <c r="L5000" t="s">
        <v>48</v>
      </c>
      <c r="M5000" t="s">
        <v>23</v>
      </c>
      <c r="N5000" t="s">
        <v>23</v>
      </c>
      <c r="O5000" t="s">
        <v>25</v>
      </c>
      <c r="P5000" t="s">
        <v>26</v>
      </c>
      <c r="Q5000" t="s">
        <v>27</v>
      </c>
      <c r="R5000">
        <v>80.7</v>
      </c>
      <c r="S5000">
        <v>556.15</v>
      </c>
    </row>
    <row r="5001" spans="1:19">
      <c r="A5001" t="s">
        <v>11371</v>
      </c>
      <c r="B5001" s="2">
        <v>43753</v>
      </c>
      <c r="C5001" t="s">
        <v>33</v>
      </c>
      <c r="D5001">
        <v>37</v>
      </c>
      <c r="E5001" t="s">
        <v>23</v>
      </c>
      <c r="F5001">
        <v>0</v>
      </c>
      <c r="G5001">
        <v>4</v>
      </c>
      <c r="H5001" t="s">
        <v>3686</v>
      </c>
      <c r="I5001">
        <v>4605</v>
      </c>
      <c r="J5001">
        <v>1</v>
      </c>
      <c r="K5001">
        <v>70</v>
      </c>
      <c r="L5001" t="s">
        <v>15568</v>
      </c>
      <c r="M5001" t="s">
        <v>23</v>
      </c>
      <c r="N5001" t="s">
        <v>23</v>
      </c>
      <c r="O5001" t="s">
        <v>25</v>
      </c>
      <c r="P5001" t="s">
        <v>202</v>
      </c>
      <c r="Q5001" t="s">
        <v>27</v>
      </c>
      <c r="R5001">
        <v>105.55</v>
      </c>
      <c r="S5001">
        <v>9557.15</v>
      </c>
    </row>
    <row r="5002" spans="1:19">
      <c r="A5002" t="s">
        <v>11373</v>
      </c>
      <c r="B5002" s="2">
        <v>45862</v>
      </c>
      <c r="C5002" t="s">
        <v>22</v>
      </c>
      <c r="D5002">
        <v>35</v>
      </c>
      <c r="E5002" t="s">
        <v>39</v>
      </c>
      <c r="F5002">
        <v>0</v>
      </c>
      <c r="G5002">
        <v>4</v>
      </c>
      <c r="H5002" t="s">
        <v>3751</v>
      </c>
      <c r="I5002">
        <v>4193</v>
      </c>
      <c r="J5002">
        <v>0</v>
      </c>
      <c r="K5002">
        <v>1</v>
      </c>
      <c r="L5002" t="s">
        <v>15568</v>
      </c>
      <c r="M5002" t="s">
        <v>39</v>
      </c>
      <c r="N5002" t="s">
        <v>23</v>
      </c>
      <c r="O5002" t="s">
        <v>49</v>
      </c>
      <c r="P5002" t="s">
        <v>26</v>
      </c>
      <c r="Q5002" t="s">
        <v>50</v>
      </c>
      <c r="R5002">
        <v>25.35</v>
      </c>
      <c r="S5002">
        <v>25.35</v>
      </c>
    </row>
    <row r="5003" spans="1:19">
      <c r="A5003" t="s">
        <v>11374</v>
      </c>
      <c r="B5003" s="2">
        <v>45206</v>
      </c>
      <c r="C5003" t="s">
        <v>22</v>
      </c>
      <c r="D5003">
        <v>72</v>
      </c>
      <c r="E5003" t="s">
        <v>39</v>
      </c>
      <c r="F5003">
        <v>0</v>
      </c>
      <c r="G5003">
        <v>4</v>
      </c>
      <c r="H5003" t="s">
        <v>3686</v>
      </c>
      <c r="I5003">
        <v>3534</v>
      </c>
      <c r="J5003">
        <v>0</v>
      </c>
      <c r="K5003">
        <v>22</v>
      </c>
      <c r="L5003" t="s">
        <v>97</v>
      </c>
      <c r="M5003" t="s">
        <v>23</v>
      </c>
      <c r="N5003" t="s">
        <v>39</v>
      </c>
      <c r="P5003" t="s">
        <v>26</v>
      </c>
      <c r="Q5003" t="s">
        <v>50</v>
      </c>
      <c r="R5003">
        <v>24.85</v>
      </c>
      <c r="S5003">
        <v>977.42</v>
      </c>
    </row>
    <row r="5004" spans="1:19">
      <c r="A5004" t="s">
        <v>11376</v>
      </c>
      <c r="B5004" s="2">
        <v>44099</v>
      </c>
      <c r="C5004" t="s">
        <v>33</v>
      </c>
      <c r="D5004">
        <v>72</v>
      </c>
      <c r="E5004" t="s">
        <v>23</v>
      </c>
      <c r="F5004">
        <v>0</v>
      </c>
      <c r="G5004">
        <v>4</v>
      </c>
      <c r="H5004" t="s">
        <v>3686</v>
      </c>
      <c r="I5004">
        <v>4620</v>
      </c>
      <c r="J5004">
        <v>7</v>
      </c>
      <c r="K5004">
        <v>59</v>
      </c>
      <c r="L5004" t="s">
        <v>142</v>
      </c>
      <c r="M5004" t="s">
        <v>23</v>
      </c>
      <c r="N5004" t="s">
        <v>23</v>
      </c>
      <c r="O5004" t="s">
        <v>25</v>
      </c>
      <c r="P5004" t="s">
        <v>202</v>
      </c>
      <c r="Q5004" t="s">
        <v>50</v>
      </c>
      <c r="R5004">
        <v>107</v>
      </c>
      <c r="S5004">
        <v>8580.15</v>
      </c>
    </row>
    <row r="5005" spans="1:19">
      <c r="A5005" t="s">
        <v>11379</v>
      </c>
      <c r="B5005" s="2">
        <v>44161</v>
      </c>
      <c r="C5005" t="s">
        <v>22</v>
      </c>
      <c r="D5005">
        <v>31</v>
      </c>
      <c r="E5005" t="s">
        <v>23</v>
      </c>
      <c r="F5005">
        <v>3</v>
      </c>
      <c r="G5005">
        <v>4</v>
      </c>
      <c r="H5005" t="s">
        <v>3686</v>
      </c>
      <c r="I5005">
        <v>5833</v>
      </c>
      <c r="J5005">
        <v>1</v>
      </c>
      <c r="K5005">
        <v>57</v>
      </c>
      <c r="L5005" t="s">
        <v>15568</v>
      </c>
      <c r="M5005" t="s">
        <v>23</v>
      </c>
      <c r="N5005" t="s">
        <v>23</v>
      </c>
      <c r="O5005" t="s">
        <v>25</v>
      </c>
      <c r="P5005" t="s">
        <v>202</v>
      </c>
      <c r="Q5005" t="s">
        <v>50</v>
      </c>
      <c r="R5005">
        <v>97.55</v>
      </c>
      <c r="S5005">
        <v>5836.26</v>
      </c>
    </row>
    <row r="5006" spans="1:19">
      <c r="A5006" t="s">
        <v>11381</v>
      </c>
      <c r="B5006" s="2">
        <v>43870</v>
      </c>
      <c r="C5006" t="s">
        <v>22</v>
      </c>
      <c r="D5006">
        <v>49</v>
      </c>
      <c r="E5006" t="s">
        <v>39</v>
      </c>
      <c r="F5006">
        <v>1</v>
      </c>
      <c r="G5006">
        <v>4</v>
      </c>
      <c r="H5006" t="s">
        <v>3686</v>
      </c>
      <c r="I5006">
        <v>6382</v>
      </c>
      <c r="J5006">
        <v>0</v>
      </c>
      <c r="K5006">
        <v>66</v>
      </c>
      <c r="L5006" t="s">
        <v>15568</v>
      </c>
      <c r="M5006" t="s">
        <v>23</v>
      </c>
      <c r="N5006" t="s">
        <v>39</v>
      </c>
      <c r="P5006" t="s">
        <v>164</v>
      </c>
      <c r="Q5006" t="s">
        <v>50</v>
      </c>
      <c r="R5006">
        <v>19.95</v>
      </c>
      <c r="S5006">
        <v>3773.14</v>
      </c>
    </row>
    <row r="5007" spans="1:19">
      <c r="A5007" t="s">
        <v>11383</v>
      </c>
      <c r="B5007" s="2">
        <v>44700</v>
      </c>
      <c r="C5007" t="s">
        <v>22</v>
      </c>
      <c r="D5007">
        <v>20</v>
      </c>
      <c r="E5007" t="s">
        <v>39</v>
      </c>
      <c r="F5007">
        <v>0</v>
      </c>
      <c r="G5007">
        <v>4</v>
      </c>
      <c r="H5007" t="s">
        <v>3686</v>
      </c>
      <c r="I5007">
        <v>2202</v>
      </c>
      <c r="J5007">
        <v>0</v>
      </c>
      <c r="K5007">
        <v>39</v>
      </c>
      <c r="L5007" t="s">
        <v>40</v>
      </c>
      <c r="M5007" t="s">
        <v>23</v>
      </c>
      <c r="N5007" t="s">
        <v>23</v>
      </c>
      <c r="O5007" t="s">
        <v>49</v>
      </c>
      <c r="P5007" t="s">
        <v>164</v>
      </c>
      <c r="Q5007" t="s">
        <v>27</v>
      </c>
      <c r="R5007">
        <v>49.8</v>
      </c>
      <c r="S5007">
        <v>2124.42</v>
      </c>
    </row>
    <row r="5008" spans="1:19">
      <c r="A5008" t="s">
        <v>11385</v>
      </c>
      <c r="B5008" s="2">
        <v>44959</v>
      </c>
      <c r="C5008" t="s">
        <v>33</v>
      </c>
      <c r="D5008">
        <v>26</v>
      </c>
      <c r="E5008" t="s">
        <v>23</v>
      </c>
      <c r="F5008">
        <v>2</v>
      </c>
      <c r="G5008">
        <v>4</v>
      </c>
      <c r="H5008" t="s">
        <v>3686</v>
      </c>
      <c r="I5008">
        <v>3094</v>
      </c>
      <c r="J5008">
        <v>9</v>
      </c>
      <c r="K5008">
        <v>30</v>
      </c>
      <c r="L5008" t="s">
        <v>15568</v>
      </c>
      <c r="M5008" t="s">
        <v>23</v>
      </c>
      <c r="N5008" t="s">
        <v>23</v>
      </c>
      <c r="O5008" t="s">
        <v>25</v>
      </c>
      <c r="P5008" t="s">
        <v>26</v>
      </c>
      <c r="Q5008" t="s">
        <v>27</v>
      </c>
      <c r="R5008">
        <v>107.5</v>
      </c>
      <c r="S5008">
        <v>3979.3</v>
      </c>
    </row>
    <row r="5009" spans="1:19">
      <c r="A5009" t="s">
        <v>11387</v>
      </c>
      <c r="B5009" s="2">
        <v>45362</v>
      </c>
      <c r="C5009" t="s">
        <v>22</v>
      </c>
      <c r="D5009">
        <v>63</v>
      </c>
      <c r="E5009" t="s">
        <v>39</v>
      </c>
      <c r="F5009">
        <v>0</v>
      </c>
      <c r="G5009">
        <v>4</v>
      </c>
      <c r="H5009" t="s">
        <v>3686</v>
      </c>
      <c r="I5009">
        <v>2185</v>
      </c>
      <c r="J5009">
        <v>0</v>
      </c>
      <c r="K5009">
        <v>17</v>
      </c>
      <c r="L5009" t="s">
        <v>15568</v>
      </c>
      <c r="M5009" t="s">
        <v>23</v>
      </c>
      <c r="N5009" t="s">
        <v>39</v>
      </c>
      <c r="P5009" t="s">
        <v>202</v>
      </c>
      <c r="Q5009" t="s">
        <v>50</v>
      </c>
      <c r="R5009">
        <v>20.100000000000001</v>
      </c>
      <c r="S5009">
        <v>816.7</v>
      </c>
    </row>
    <row r="5010" spans="1:19">
      <c r="A5010" t="s">
        <v>11389</v>
      </c>
      <c r="B5010" s="2">
        <v>43835</v>
      </c>
      <c r="C5010" t="s">
        <v>22</v>
      </c>
      <c r="D5010">
        <v>59</v>
      </c>
      <c r="E5010" t="s">
        <v>23</v>
      </c>
      <c r="F5010">
        <v>0</v>
      </c>
      <c r="G5010">
        <v>4</v>
      </c>
      <c r="H5010" t="s">
        <v>3686</v>
      </c>
      <c r="I5010">
        <v>4833</v>
      </c>
      <c r="J5010">
        <v>9</v>
      </c>
      <c r="K5010">
        <v>67</v>
      </c>
      <c r="L5010" t="s">
        <v>316</v>
      </c>
      <c r="M5010" t="s">
        <v>23</v>
      </c>
      <c r="N5010" t="s">
        <v>39</v>
      </c>
      <c r="P5010" t="s">
        <v>164</v>
      </c>
      <c r="Q5010" t="s">
        <v>50</v>
      </c>
      <c r="R5010">
        <v>24.85</v>
      </c>
      <c r="S5010">
        <v>1803.26</v>
      </c>
    </row>
    <row r="5011" spans="1:19">
      <c r="A5011" t="s">
        <v>11391</v>
      </c>
      <c r="B5011" s="2">
        <v>45642</v>
      </c>
      <c r="C5011" t="s">
        <v>33</v>
      </c>
      <c r="D5011">
        <v>62</v>
      </c>
      <c r="E5011" t="s">
        <v>23</v>
      </c>
      <c r="F5011">
        <v>0</v>
      </c>
      <c r="G5011">
        <v>4</v>
      </c>
      <c r="H5011" t="s">
        <v>3686</v>
      </c>
      <c r="I5011">
        <v>5698</v>
      </c>
      <c r="J5011">
        <v>1</v>
      </c>
      <c r="K5011">
        <v>8</v>
      </c>
      <c r="L5011" t="s">
        <v>48</v>
      </c>
      <c r="M5011" t="s">
        <v>23</v>
      </c>
      <c r="N5011" t="s">
        <v>39</v>
      </c>
      <c r="P5011" t="s">
        <v>202</v>
      </c>
      <c r="Q5011" t="s">
        <v>27</v>
      </c>
      <c r="R5011">
        <v>19.8</v>
      </c>
      <c r="S5011">
        <v>387.01</v>
      </c>
    </row>
    <row r="5012" spans="1:19">
      <c r="A5012" t="s">
        <v>11393</v>
      </c>
      <c r="B5012" s="2">
        <v>45454</v>
      </c>
      <c r="C5012" t="s">
        <v>33</v>
      </c>
      <c r="D5012">
        <v>46</v>
      </c>
      <c r="E5012" t="s">
        <v>39</v>
      </c>
      <c r="F5012">
        <v>1</v>
      </c>
      <c r="G5012">
        <v>4</v>
      </c>
      <c r="H5012" t="s">
        <v>3686</v>
      </c>
      <c r="I5012">
        <v>5962</v>
      </c>
      <c r="J5012">
        <v>0</v>
      </c>
      <c r="K5012">
        <v>14</v>
      </c>
      <c r="L5012" t="s">
        <v>97</v>
      </c>
      <c r="M5012" t="s">
        <v>23</v>
      </c>
      <c r="N5012" t="s">
        <v>23</v>
      </c>
      <c r="O5012" t="s">
        <v>49</v>
      </c>
      <c r="P5012" t="s">
        <v>26</v>
      </c>
      <c r="Q5012" t="s">
        <v>50</v>
      </c>
      <c r="R5012">
        <v>59.8</v>
      </c>
      <c r="S5012">
        <v>1442.81</v>
      </c>
    </row>
    <row r="5013" spans="1:19">
      <c r="A5013" t="s">
        <v>11395</v>
      </c>
      <c r="B5013" s="2">
        <v>43782</v>
      </c>
      <c r="C5013" t="s">
        <v>22</v>
      </c>
      <c r="D5013">
        <v>19</v>
      </c>
      <c r="E5013" t="s">
        <v>23</v>
      </c>
      <c r="F5013">
        <v>0</v>
      </c>
      <c r="G5013">
        <v>4</v>
      </c>
      <c r="H5013" t="s">
        <v>3686</v>
      </c>
      <c r="I5013">
        <v>5935</v>
      </c>
      <c r="J5013">
        <v>8</v>
      </c>
      <c r="K5013">
        <v>69</v>
      </c>
      <c r="L5013" t="s">
        <v>316</v>
      </c>
      <c r="M5013" t="s">
        <v>23</v>
      </c>
      <c r="N5013" t="s">
        <v>23</v>
      </c>
      <c r="O5013" t="s">
        <v>25</v>
      </c>
      <c r="P5013" t="s">
        <v>202</v>
      </c>
      <c r="Q5013" t="s">
        <v>50</v>
      </c>
      <c r="R5013">
        <v>107.2</v>
      </c>
      <c r="S5013">
        <v>9619.6299999999992</v>
      </c>
    </row>
    <row r="5014" spans="1:19">
      <c r="A5014" t="s">
        <v>11398</v>
      </c>
      <c r="B5014" s="2">
        <v>44733</v>
      </c>
      <c r="C5014" t="s">
        <v>22</v>
      </c>
      <c r="D5014">
        <v>20</v>
      </c>
      <c r="E5014" t="s">
        <v>23</v>
      </c>
      <c r="F5014">
        <v>2</v>
      </c>
      <c r="G5014">
        <v>4</v>
      </c>
      <c r="H5014" t="s">
        <v>3686</v>
      </c>
      <c r="I5014">
        <v>5292</v>
      </c>
      <c r="J5014">
        <v>6</v>
      </c>
      <c r="K5014">
        <v>38</v>
      </c>
      <c r="L5014" t="s">
        <v>40</v>
      </c>
      <c r="M5014" t="s">
        <v>23</v>
      </c>
      <c r="N5014" t="s">
        <v>23</v>
      </c>
      <c r="O5014" t="s">
        <v>49</v>
      </c>
      <c r="P5014" t="s">
        <v>164</v>
      </c>
      <c r="Q5014" t="s">
        <v>27</v>
      </c>
      <c r="R5014">
        <v>85.4</v>
      </c>
      <c r="S5014">
        <v>3962.76</v>
      </c>
    </row>
    <row r="5015" spans="1:19">
      <c r="A5015" t="s">
        <v>11400</v>
      </c>
      <c r="B5015" s="2">
        <v>44585</v>
      </c>
      <c r="C5015" t="s">
        <v>22</v>
      </c>
      <c r="D5015">
        <v>44</v>
      </c>
      <c r="E5015" t="s">
        <v>39</v>
      </c>
      <c r="F5015">
        <v>0</v>
      </c>
      <c r="G5015">
        <v>4</v>
      </c>
      <c r="H5015" t="s">
        <v>3686</v>
      </c>
      <c r="I5015">
        <v>3881</v>
      </c>
      <c r="J5015">
        <v>0</v>
      </c>
      <c r="K5015">
        <v>43</v>
      </c>
      <c r="L5015" t="s">
        <v>15568</v>
      </c>
      <c r="M5015" t="s">
        <v>23</v>
      </c>
      <c r="N5015" t="s">
        <v>39</v>
      </c>
      <c r="P5015" t="s">
        <v>164</v>
      </c>
      <c r="Q5015" t="s">
        <v>27</v>
      </c>
      <c r="R5015">
        <v>26.45</v>
      </c>
      <c r="S5015">
        <v>2352.75</v>
      </c>
    </row>
    <row r="5016" spans="1:19">
      <c r="A5016" t="s">
        <v>11403</v>
      </c>
      <c r="B5016" s="2">
        <v>43914</v>
      </c>
      <c r="C5016" t="s">
        <v>33</v>
      </c>
      <c r="D5016">
        <v>51</v>
      </c>
      <c r="E5016" t="s">
        <v>23</v>
      </c>
      <c r="F5016">
        <v>2</v>
      </c>
      <c r="G5016">
        <v>4</v>
      </c>
      <c r="H5016" t="s">
        <v>3686</v>
      </c>
      <c r="I5016">
        <v>6087</v>
      </c>
      <c r="J5016">
        <v>4</v>
      </c>
      <c r="K5016">
        <v>65</v>
      </c>
      <c r="L5016" t="s">
        <v>142</v>
      </c>
      <c r="M5016" t="s">
        <v>23</v>
      </c>
      <c r="N5016" t="s">
        <v>23</v>
      </c>
      <c r="O5016" t="s">
        <v>25</v>
      </c>
      <c r="P5016" t="s">
        <v>164</v>
      </c>
      <c r="Q5016" t="s">
        <v>27</v>
      </c>
      <c r="R5016">
        <v>109.3</v>
      </c>
      <c r="S5016">
        <v>8198.7999999999993</v>
      </c>
    </row>
    <row r="5017" spans="1:19">
      <c r="A5017" t="s">
        <v>11405</v>
      </c>
      <c r="B5017" s="2">
        <v>45127</v>
      </c>
      <c r="C5017" t="s">
        <v>22</v>
      </c>
      <c r="D5017">
        <v>26</v>
      </c>
      <c r="E5017" t="s">
        <v>23</v>
      </c>
      <c r="F5017">
        <v>2</v>
      </c>
      <c r="G5017">
        <v>4</v>
      </c>
      <c r="H5017" t="s">
        <v>3686</v>
      </c>
      <c r="I5017">
        <v>2888</v>
      </c>
      <c r="J5017">
        <v>1</v>
      </c>
      <c r="K5017">
        <v>25</v>
      </c>
      <c r="L5017" t="s">
        <v>15568</v>
      </c>
      <c r="M5017" t="s">
        <v>23</v>
      </c>
      <c r="N5017" t="s">
        <v>39</v>
      </c>
      <c r="P5017" t="s">
        <v>202</v>
      </c>
      <c r="Q5017" t="s">
        <v>27</v>
      </c>
      <c r="R5017">
        <v>19.600000000000001</v>
      </c>
      <c r="S5017">
        <v>805.15</v>
      </c>
    </row>
    <row r="5018" spans="1:19">
      <c r="A5018" t="s">
        <v>11407</v>
      </c>
      <c r="B5018" s="2">
        <v>45540</v>
      </c>
      <c r="C5018" t="s">
        <v>22</v>
      </c>
      <c r="D5018">
        <v>39</v>
      </c>
      <c r="E5018" t="s">
        <v>39</v>
      </c>
      <c r="F5018">
        <v>0</v>
      </c>
      <c r="G5018">
        <v>4</v>
      </c>
      <c r="H5018" t="s">
        <v>3686</v>
      </c>
      <c r="I5018">
        <v>5397</v>
      </c>
      <c r="J5018">
        <v>0</v>
      </c>
      <c r="K5018">
        <v>11</v>
      </c>
      <c r="L5018" t="s">
        <v>97</v>
      </c>
      <c r="M5018" t="s">
        <v>23</v>
      </c>
      <c r="N5018" t="s">
        <v>39</v>
      </c>
      <c r="P5018" t="s">
        <v>164</v>
      </c>
      <c r="Q5018" t="s">
        <v>50</v>
      </c>
      <c r="R5018">
        <v>20.399999999999999</v>
      </c>
      <c r="S5018">
        <v>779.25</v>
      </c>
    </row>
    <row r="5019" spans="1:19">
      <c r="A5019" t="s">
        <v>11409</v>
      </c>
      <c r="B5019" s="2">
        <v>45663</v>
      </c>
      <c r="C5019" t="s">
        <v>33</v>
      </c>
      <c r="D5019">
        <v>22</v>
      </c>
      <c r="E5019" t="s">
        <v>23</v>
      </c>
      <c r="F5019">
        <v>2</v>
      </c>
      <c r="G5019">
        <v>4</v>
      </c>
      <c r="H5019" t="s">
        <v>3686</v>
      </c>
      <c r="I5019">
        <v>4785</v>
      </c>
      <c r="J5019">
        <v>1</v>
      </c>
      <c r="K5019">
        <v>7</v>
      </c>
      <c r="L5019" t="s">
        <v>48</v>
      </c>
      <c r="M5019" t="s">
        <v>23</v>
      </c>
      <c r="N5019" t="s">
        <v>23</v>
      </c>
      <c r="O5019" t="s">
        <v>49</v>
      </c>
      <c r="P5019" t="s">
        <v>26</v>
      </c>
      <c r="Q5019" t="s">
        <v>27</v>
      </c>
      <c r="R5019">
        <v>48.8</v>
      </c>
      <c r="S5019">
        <v>413.5</v>
      </c>
    </row>
    <row r="5020" spans="1:19">
      <c r="A5020" t="s">
        <v>11411</v>
      </c>
      <c r="B5020" s="2">
        <v>44463</v>
      </c>
      <c r="C5020" t="s">
        <v>22</v>
      </c>
      <c r="D5020">
        <v>43</v>
      </c>
      <c r="E5020" t="s">
        <v>23</v>
      </c>
      <c r="F5020">
        <v>0</v>
      </c>
      <c r="G5020">
        <v>4</v>
      </c>
      <c r="H5020" t="s">
        <v>3686</v>
      </c>
      <c r="I5020">
        <v>4795</v>
      </c>
      <c r="J5020">
        <v>10</v>
      </c>
      <c r="K5020">
        <v>47</v>
      </c>
      <c r="L5020" t="s">
        <v>142</v>
      </c>
      <c r="M5020" t="s">
        <v>23</v>
      </c>
      <c r="N5020" t="s">
        <v>23</v>
      </c>
      <c r="O5020" t="s">
        <v>49</v>
      </c>
      <c r="P5020" t="s">
        <v>164</v>
      </c>
      <c r="Q5020" t="s">
        <v>27</v>
      </c>
      <c r="R5020">
        <v>73.599999999999994</v>
      </c>
      <c r="S5020">
        <v>4187.2299999999996</v>
      </c>
    </row>
    <row r="5021" spans="1:19">
      <c r="A5021" t="s">
        <v>11413</v>
      </c>
      <c r="B5021" s="2">
        <v>45704</v>
      </c>
      <c r="C5021" t="s">
        <v>33</v>
      </c>
      <c r="D5021">
        <v>60</v>
      </c>
      <c r="E5021" t="s">
        <v>23</v>
      </c>
      <c r="F5021">
        <v>1</v>
      </c>
      <c r="G5021">
        <v>4</v>
      </c>
      <c r="H5021" t="s">
        <v>3686</v>
      </c>
      <c r="I5021">
        <v>5450</v>
      </c>
      <c r="J5021">
        <v>1</v>
      </c>
      <c r="K5021">
        <v>6</v>
      </c>
      <c r="L5021" t="s">
        <v>15568</v>
      </c>
      <c r="M5021" t="s">
        <v>23</v>
      </c>
      <c r="N5021" t="s">
        <v>23</v>
      </c>
      <c r="O5021" t="s">
        <v>49</v>
      </c>
      <c r="P5021" t="s">
        <v>26</v>
      </c>
      <c r="Q5021" t="s">
        <v>50</v>
      </c>
      <c r="R5021">
        <v>45.5</v>
      </c>
      <c r="S5021">
        <v>461.66</v>
      </c>
    </row>
    <row r="5022" spans="1:19">
      <c r="A5022" t="s">
        <v>11416</v>
      </c>
      <c r="B5022" s="2">
        <v>45658</v>
      </c>
      <c r="C5022" t="s">
        <v>33</v>
      </c>
      <c r="D5022">
        <v>56</v>
      </c>
      <c r="E5022" t="s">
        <v>39</v>
      </c>
      <c r="F5022">
        <v>0</v>
      </c>
      <c r="G5022">
        <v>4</v>
      </c>
      <c r="H5022" t="s">
        <v>3686</v>
      </c>
      <c r="I5022">
        <v>4389</v>
      </c>
      <c r="J5022">
        <v>0</v>
      </c>
      <c r="K5022">
        <v>7</v>
      </c>
      <c r="L5022" t="s">
        <v>48</v>
      </c>
      <c r="M5022" t="s">
        <v>23</v>
      </c>
      <c r="N5022" t="s">
        <v>23</v>
      </c>
      <c r="O5022" t="s">
        <v>56</v>
      </c>
      <c r="P5022" t="s">
        <v>26</v>
      </c>
      <c r="Q5022" t="s">
        <v>27</v>
      </c>
      <c r="R5022">
        <v>53.65</v>
      </c>
      <c r="S5022">
        <v>687.29</v>
      </c>
    </row>
    <row r="5023" spans="1:19">
      <c r="A5023" t="s">
        <v>11418</v>
      </c>
      <c r="B5023" s="2">
        <v>45429</v>
      </c>
      <c r="C5023" t="s">
        <v>22</v>
      </c>
      <c r="D5023">
        <v>55</v>
      </c>
      <c r="E5023" t="s">
        <v>39</v>
      </c>
      <c r="F5023">
        <v>3</v>
      </c>
      <c r="G5023">
        <v>4</v>
      </c>
      <c r="H5023" t="s">
        <v>3686</v>
      </c>
      <c r="I5023">
        <v>4442</v>
      </c>
      <c r="J5023">
        <v>0</v>
      </c>
      <c r="K5023">
        <v>15</v>
      </c>
      <c r="L5023" t="s">
        <v>15568</v>
      </c>
      <c r="M5023" t="s">
        <v>23</v>
      </c>
      <c r="N5023" t="s">
        <v>23</v>
      </c>
      <c r="O5023" t="s">
        <v>49</v>
      </c>
      <c r="P5023" t="s">
        <v>202</v>
      </c>
      <c r="Q5023" t="s">
        <v>50</v>
      </c>
      <c r="R5023">
        <v>64.849999999999994</v>
      </c>
      <c r="S5023">
        <v>1606.1</v>
      </c>
    </row>
    <row r="5024" spans="1:19">
      <c r="A5024" t="s">
        <v>11420</v>
      </c>
      <c r="B5024" s="2">
        <v>43788</v>
      </c>
      <c r="C5024" t="s">
        <v>22</v>
      </c>
      <c r="D5024">
        <v>41</v>
      </c>
      <c r="E5024" t="s">
        <v>23</v>
      </c>
      <c r="F5024">
        <v>3</v>
      </c>
      <c r="G5024">
        <v>4</v>
      </c>
      <c r="H5024" t="s">
        <v>3686</v>
      </c>
      <c r="I5024">
        <v>6082</v>
      </c>
      <c r="J5024">
        <v>7</v>
      </c>
      <c r="K5024">
        <v>69</v>
      </c>
      <c r="L5024" t="s">
        <v>316</v>
      </c>
      <c r="M5024" t="s">
        <v>23</v>
      </c>
      <c r="N5024" t="s">
        <v>23</v>
      </c>
      <c r="O5024" t="s">
        <v>25</v>
      </c>
      <c r="P5024" t="s">
        <v>164</v>
      </c>
      <c r="Q5024" t="s">
        <v>27</v>
      </c>
      <c r="R5024">
        <v>114.35</v>
      </c>
      <c r="S5024">
        <v>10295.73</v>
      </c>
    </row>
    <row r="5025" spans="1:19">
      <c r="A5025" t="s">
        <v>11422</v>
      </c>
      <c r="B5025" s="2">
        <v>43901</v>
      </c>
      <c r="C5025" t="s">
        <v>33</v>
      </c>
      <c r="D5025">
        <v>46</v>
      </c>
      <c r="E5025" t="s">
        <v>23</v>
      </c>
      <c r="F5025">
        <v>3</v>
      </c>
      <c r="G5025">
        <v>4</v>
      </c>
      <c r="H5025" t="s">
        <v>3686</v>
      </c>
      <c r="I5025">
        <v>4533</v>
      </c>
      <c r="J5025">
        <v>9</v>
      </c>
      <c r="K5025">
        <v>65</v>
      </c>
      <c r="L5025" t="s">
        <v>15568</v>
      </c>
      <c r="M5025" t="s">
        <v>23</v>
      </c>
      <c r="N5025" t="s">
        <v>39</v>
      </c>
      <c r="P5025" t="s">
        <v>164</v>
      </c>
      <c r="Q5025" t="s">
        <v>27</v>
      </c>
      <c r="R5025">
        <v>25.3</v>
      </c>
      <c r="S5025">
        <v>3960.5</v>
      </c>
    </row>
    <row r="5026" spans="1:19">
      <c r="A5026" t="s">
        <v>11424</v>
      </c>
      <c r="B5026" s="2">
        <v>44563</v>
      </c>
      <c r="C5026" t="s">
        <v>22</v>
      </c>
      <c r="D5026">
        <v>31</v>
      </c>
      <c r="E5026" t="s">
        <v>23</v>
      </c>
      <c r="F5026">
        <v>2</v>
      </c>
      <c r="G5026">
        <v>4</v>
      </c>
      <c r="H5026" t="s">
        <v>3686</v>
      </c>
      <c r="I5026">
        <v>4432</v>
      </c>
      <c r="J5026">
        <v>4</v>
      </c>
      <c r="K5026">
        <v>43</v>
      </c>
      <c r="L5026" t="s">
        <v>15568</v>
      </c>
      <c r="M5026" t="s">
        <v>23</v>
      </c>
      <c r="N5026" t="s">
        <v>39</v>
      </c>
      <c r="P5026" t="s">
        <v>164</v>
      </c>
      <c r="Q5026" t="s">
        <v>50</v>
      </c>
      <c r="R5026">
        <v>24.25</v>
      </c>
      <c r="S5026">
        <v>1198.78</v>
      </c>
    </row>
    <row r="5027" spans="1:19">
      <c r="A5027" t="s">
        <v>11426</v>
      </c>
      <c r="B5027" s="2">
        <v>44297</v>
      </c>
      <c r="C5027" t="s">
        <v>33</v>
      </c>
      <c r="D5027">
        <v>24</v>
      </c>
      <c r="E5027" t="s">
        <v>39</v>
      </c>
      <c r="F5027">
        <v>0</v>
      </c>
      <c r="G5027">
        <v>4</v>
      </c>
      <c r="H5027" t="s">
        <v>3686</v>
      </c>
      <c r="I5027">
        <v>5597</v>
      </c>
      <c r="J5027">
        <v>0</v>
      </c>
      <c r="K5027">
        <v>52</v>
      </c>
      <c r="L5027" t="s">
        <v>142</v>
      </c>
      <c r="M5027" t="s">
        <v>23</v>
      </c>
      <c r="N5027" t="s">
        <v>23</v>
      </c>
      <c r="O5027" t="s">
        <v>25</v>
      </c>
      <c r="P5027" t="s">
        <v>202</v>
      </c>
      <c r="Q5027" t="s">
        <v>50</v>
      </c>
      <c r="R5027">
        <v>80.2</v>
      </c>
      <c r="S5027">
        <v>6528.4</v>
      </c>
    </row>
    <row r="5028" spans="1:19">
      <c r="A5028" t="s">
        <v>11428</v>
      </c>
      <c r="B5028" s="2">
        <v>43703</v>
      </c>
      <c r="C5028" t="s">
        <v>33</v>
      </c>
      <c r="D5028">
        <v>25</v>
      </c>
      <c r="E5028" t="s">
        <v>23</v>
      </c>
      <c r="F5028">
        <v>0</v>
      </c>
      <c r="G5028">
        <v>4</v>
      </c>
      <c r="H5028" t="s">
        <v>3686</v>
      </c>
      <c r="I5028">
        <v>6295</v>
      </c>
      <c r="J5028">
        <v>8</v>
      </c>
      <c r="K5028">
        <v>72</v>
      </c>
      <c r="L5028" t="s">
        <v>15568</v>
      </c>
      <c r="M5028" t="s">
        <v>23</v>
      </c>
      <c r="N5028" t="s">
        <v>23</v>
      </c>
      <c r="O5028" t="s">
        <v>25</v>
      </c>
      <c r="P5028" t="s">
        <v>164</v>
      </c>
      <c r="Q5028" t="s">
        <v>27</v>
      </c>
      <c r="R5028">
        <v>94.25</v>
      </c>
      <c r="S5028">
        <v>7743.19</v>
      </c>
    </row>
    <row r="5029" spans="1:19">
      <c r="A5029" t="s">
        <v>11430</v>
      </c>
      <c r="B5029" s="2">
        <v>45671</v>
      </c>
      <c r="C5029" t="s">
        <v>22</v>
      </c>
      <c r="D5029">
        <v>60</v>
      </c>
      <c r="E5029" t="s">
        <v>39</v>
      </c>
      <c r="F5029">
        <v>0</v>
      </c>
      <c r="G5029">
        <v>4</v>
      </c>
      <c r="H5029" t="s">
        <v>3686</v>
      </c>
      <c r="I5029">
        <v>2463</v>
      </c>
      <c r="J5029">
        <v>0</v>
      </c>
      <c r="K5029">
        <v>7</v>
      </c>
      <c r="L5029" t="s">
        <v>15568</v>
      </c>
      <c r="M5029" t="s">
        <v>23</v>
      </c>
      <c r="N5029" t="s">
        <v>23</v>
      </c>
      <c r="O5029" t="s">
        <v>25</v>
      </c>
      <c r="P5029" t="s">
        <v>26</v>
      </c>
      <c r="Q5029" t="s">
        <v>50</v>
      </c>
      <c r="R5029">
        <v>74.349999999999994</v>
      </c>
      <c r="S5029">
        <v>545.29</v>
      </c>
    </row>
    <row r="5030" spans="1:19">
      <c r="A5030" t="s">
        <v>11432</v>
      </c>
      <c r="B5030" s="2">
        <v>45741</v>
      </c>
      <c r="C5030" t="s">
        <v>22</v>
      </c>
      <c r="D5030">
        <v>43</v>
      </c>
      <c r="E5030" t="s">
        <v>39</v>
      </c>
      <c r="F5030">
        <v>0</v>
      </c>
      <c r="G5030">
        <v>4</v>
      </c>
      <c r="H5030" t="s">
        <v>3686</v>
      </c>
      <c r="I5030">
        <v>2483</v>
      </c>
      <c r="J5030">
        <v>0</v>
      </c>
      <c r="K5030">
        <v>5</v>
      </c>
      <c r="L5030" t="s">
        <v>15568</v>
      </c>
      <c r="M5030" t="s">
        <v>23</v>
      </c>
      <c r="N5030" t="s">
        <v>39</v>
      </c>
      <c r="P5030" t="s">
        <v>26</v>
      </c>
      <c r="Q5030" t="s">
        <v>50</v>
      </c>
      <c r="R5030">
        <v>20.05</v>
      </c>
      <c r="S5030">
        <v>206.35</v>
      </c>
    </row>
    <row r="5031" spans="1:19">
      <c r="A5031" t="s">
        <v>11434</v>
      </c>
      <c r="B5031" s="2">
        <v>44993</v>
      </c>
      <c r="C5031" t="s">
        <v>22</v>
      </c>
      <c r="D5031">
        <v>39</v>
      </c>
      <c r="E5031" t="s">
        <v>39</v>
      </c>
      <c r="F5031">
        <v>0</v>
      </c>
      <c r="G5031">
        <v>4</v>
      </c>
      <c r="H5031" t="s">
        <v>3686</v>
      </c>
      <c r="I5031">
        <v>2681</v>
      </c>
      <c r="J5031">
        <v>0</v>
      </c>
      <c r="K5031">
        <v>29</v>
      </c>
      <c r="L5031" t="s">
        <v>15568</v>
      </c>
      <c r="M5031" t="s">
        <v>23</v>
      </c>
      <c r="N5031" t="s">
        <v>23</v>
      </c>
      <c r="O5031" t="s">
        <v>25</v>
      </c>
      <c r="P5031" t="s">
        <v>26</v>
      </c>
      <c r="Q5031" t="s">
        <v>50</v>
      </c>
      <c r="R5031">
        <v>89.65</v>
      </c>
      <c r="S5031">
        <v>3008.33</v>
      </c>
    </row>
    <row r="5032" spans="1:19">
      <c r="A5032" t="s">
        <v>11436</v>
      </c>
      <c r="B5032" s="2">
        <v>44568</v>
      </c>
      <c r="C5032" t="s">
        <v>33</v>
      </c>
      <c r="D5032">
        <v>48</v>
      </c>
      <c r="E5032" t="s">
        <v>39</v>
      </c>
      <c r="F5032">
        <v>0</v>
      </c>
      <c r="G5032">
        <v>4</v>
      </c>
      <c r="H5032" t="s">
        <v>3686</v>
      </c>
      <c r="I5032">
        <v>2223</v>
      </c>
      <c r="J5032">
        <v>0</v>
      </c>
      <c r="K5032">
        <v>43</v>
      </c>
      <c r="L5032" t="s">
        <v>142</v>
      </c>
      <c r="M5032" t="s">
        <v>23</v>
      </c>
      <c r="N5032" t="s">
        <v>23</v>
      </c>
      <c r="O5032" t="s">
        <v>25</v>
      </c>
      <c r="P5032" t="s">
        <v>202</v>
      </c>
      <c r="Q5032" t="s">
        <v>27</v>
      </c>
      <c r="R5032">
        <v>90.25</v>
      </c>
      <c r="S5032">
        <v>4379.6899999999996</v>
      </c>
    </row>
    <row r="5033" spans="1:19">
      <c r="A5033" t="s">
        <v>11438</v>
      </c>
      <c r="B5033" s="2">
        <v>44910</v>
      </c>
      <c r="C5033" t="s">
        <v>33</v>
      </c>
      <c r="D5033">
        <v>26</v>
      </c>
      <c r="E5033" t="s">
        <v>39</v>
      </c>
      <c r="F5033">
        <v>0</v>
      </c>
      <c r="G5033">
        <v>4</v>
      </c>
      <c r="H5033" t="s">
        <v>3686</v>
      </c>
      <c r="I5033">
        <v>5936</v>
      </c>
      <c r="J5033">
        <v>0</v>
      </c>
      <c r="K5033">
        <v>32</v>
      </c>
      <c r="L5033" t="s">
        <v>40</v>
      </c>
      <c r="M5033" t="s">
        <v>23</v>
      </c>
      <c r="N5033" t="s">
        <v>23</v>
      </c>
      <c r="O5033" t="s">
        <v>25</v>
      </c>
      <c r="P5033" t="s">
        <v>164</v>
      </c>
      <c r="Q5033" t="s">
        <v>27</v>
      </c>
      <c r="R5033">
        <v>90.95</v>
      </c>
      <c r="S5033">
        <v>3882.64</v>
      </c>
    </row>
    <row r="5034" spans="1:19">
      <c r="A5034" t="s">
        <v>11440</v>
      </c>
      <c r="B5034" s="2">
        <v>43905</v>
      </c>
      <c r="C5034" t="s">
        <v>22</v>
      </c>
      <c r="D5034">
        <v>39</v>
      </c>
      <c r="E5034" t="s">
        <v>39</v>
      </c>
      <c r="F5034">
        <v>0</v>
      </c>
      <c r="G5034">
        <v>4</v>
      </c>
      <c r="H5034" t="s">
        <v>3686</v>
      </c>
      <c r="I5034">
        <v>4574</v>
      </c>
      <c r="J5034">
        <v>0</v>
      </c>
      <c r="K5034">
        <v>65</v>
      </c>
      <c r="L5034" t="s">
        <v>142</v>
      </c>
      <c r="M5034" t="s">
        <v>23</v>
      </c>
      <c r="N5034" t="s">
        <v>23</v>
      </c>
      <c r="O5034" t="s">
        <v>25</v>
      </c>
      <c r="P5034" t="s">
        <v>164</v>
      </c>
      <c r="Q5034" t="s">
        <v>27</v>
      </c>
      <c r="R5034">
        <v>99.1</v>
      </c>
      <c r="S5034">
        <v>7681.1</v>
      </c>
    </row>
    <row r="5035" spans="1:19">
      <c r="A5035" t="s">
        <v>11442</v>
      </c>
      <c r="B5035" s="2">
        <v>44874</v>
      </c>
      <c r="C5035" t="s">
        <v>22</v>
      </c>
      <c r="D5035">
        <v>65</v>
      </c>
      <c r="E5035" t="s">
        <v>39</v>
      </c>
      <c r="F5035">
        <v>0</v>
      </c>
      <c r="G5035">
        <v>4</v>
      </c>
      <c r="H5035" t="s">
        <v>3686</v>
      </c>
      <c r="I5035">
        <v>5756</v>
      </c>
      <c r="J5035">
        <v>0</v>
      </c>
      <c r="K5035">
        <v>33</v>
      </c>
      <c r="L5035" t="s">
        <v>40</v>
      </c>
      <c r="M5035" t="s">
        <v>23</v>
      </c>
      <c r="N5035" t="s">
        <v>39</v>
      </c>
      <c r="P5035" t="s">
        <v>202</v>
      </c>
      <c r="Q5035" t="s">
        <v>27</v>
      </c>
      <c r="R5035">
        <v>24.9</v>
      </c>
      <c r="S5035">
        <v>951.75</v>
      </c>
    </row>
    <row r="5036" spans="1:19">
      <c r="A5036" t="s">
        <v>11444</v>
      </c>
      <c r="B5036" s="2">
        <v>44065</v>
      </c>
      <c r="C5036" t="s">
        <v>33</v>
      </c>
      <c r="D5036">
        <v>80</v>
      </c>
      <c r="E5036" t="s">
        <v>23</v>
      </c>
      <c r="F5036">
        <v>3</v>
      </c>
      <c r="G5036">
        <v>4</v>
      </c>
      <c r="H5036" t="s">
        <v>3686</v>
      </c>
      <c r="I5036">
        <v>6134</v>
      </c>
      <c r="J5036">
        <v>2</v>
      </c>
      <c r="K5036">
        <v>60</v>
      </c>
      <c r="L5036" t="s">
        <v>15568</v>
      </c>
      <c r="M5036" t="s">
        <v>23</v>
      </c>
      <c r="N5036" t="s">
        <v>39</v>
      </c>
      <c r="P5036" t="s">
        <v>164</v>
      </c>
      <c r="Q5036" t="s">
        <v>50</v>
      </c>
      <c r="R5036">
        <v>19.25</v>
      </c>
      <c r="S5036">
        <v>2524.0500000000002</v>
      </c>
    </row>
    <row r="5037" spans="1:19">
      <c r="A5037" t="s">
        <v>11446</v>
      </c>
      <c r="B5037" s="2">
        <v>44444</v>
      </c>
      <c r="C5037" t="s">
        <v>33</v>
      </c>
      <c r="D5037">
        <v>80</v>
      </c>
      <c r="E5037" t="s">
        <v>39</v>
      </c>
      <c r="F5037">
        <v>0</v>
      </c>
      <c r="G5037">
        <v>4</v>
      </c>
      <c r="H5037" t="s">
        <v>3686</v>
      </c>
      <c r="I5037">
        <v>4510</v>
      </c>
      <c r="J5037">
        <v>0</v>
      </c>
      <c r="K5037">
        <v>47</v>
      </c>
      <c r="L5037" t="s">
        <v>142</v>
      </c>
      <c r="M5037" t="s">
        <v>23</v>
      </c>
      <c r="N5037" t="s">
        <v>23</v>
      </c>
      <c r="O5037" t="s">
        <v>25</v>
      </c>
      <c r="P5037" t="s">
        <v>202</v>
      </c>
      <c r="Q5037" t="s">
        <v>50</v>
      </c>
      <c r="R5037">
        <v>94.9</v>
      </c>
      <c r="S5037">
        <v>6507</v>
      </c>
    </row>
    <row r="5038" spans="1:19">
      <c r="A5038" t="s">
        <v>11448</v>
      </c>
      <c r="B5038" s="2">
        <v>44907</v>
      </c>
      <c r="C5038" t="s">
        <v>22</v>
      </c>
      <c r="D5038">
        <v>73</v>
      </c>
      <c r="E5038" t="s">
        <v>23</v>
      </c>
      <c r="F5038">
        <v>3</v>
      </c>
      <c r="G5038">
        <v>4</v>
      </c>
      <c r="H5038" t="s">
        <v>3686</v>
      </c>
      <c r="I5038">
        <v>5288</v>
      </c>
      <c r="J5038">
        <v>1</v>
      </c>
      <c r="K5038">
        <v>32</v>
      </c>
      <c r="L5038" t="s">
        <v>15568</v>
      </c>
      <c r="M5038" t="s">
        <v>23</v>
      </c>
      <c r="N5038" t="s">
        <v>23</v>
      </c>
      <c r="O5038" t="s">
        <v>25</v>
      </c>
      <c r="P5038" t="s">
        <v>202</v>
      </c>
      <c r="Q5038" t="s">
        <v>50</v>
      </c>
      <c r="R5038">
        <v>94.8</v>
      </c>
      <c r="S5038">
        <v>4559.3900000000003</v>
      </c>
    </row>
    <row r="5039" spans="1:19">
      <c r="A5039" t="s">
        <v>11450</v>
      </c>
      <c r="B5039" s="2">
        <v>45515</v>
      </c>
      <c r="C5039" t="s">
        <v>22</v>
      </c>
      <c r="D5039">
        <v>32</v>
      </c>
      <c r="E5039" t="s">
        <v>23</v>
      </c>
      <c r="F5039">
        <v>0</v>
      </c>
      <c r="G5039">
        <v>4</v>
      </c>
      <c r="H5039" t="s">
        <v>3686</v>
      </c>
      <c r="I5039">
        <v>5426</v>
      </c>
      <c r="J5039">
        <v>7</v>
      </c>
      <c r="K5039">
        <v>12</v>
      </c>
      <c r="L5039" t="s">
        <v>15568</v>
      </c>
      <c r="M5039" t="s">
        <v>23</v>
      </c>
      <c r="N5039" t="s">
        <v>23</v>
      </c>
      <c r="O5039" t="s">
        <v>49</v>
      </c>
      <c r="P5039" t="s">
        <v>26</v>
      </c>
      <c r="Q5039" t="s">
        <v>27</v>
      </c>
      <c r="R5039">
        <v>74.150000000000006</v>
      </c>
      <c r="S5039">
        <v>1334.08</v>
      </c>
    </row>
    <row r="5040" spans="1:19">
      <c r="A5040" t="s">
        <v>11452</v>
      </c>
      <c r="B5040" s="2">
        <v>44662</v>
      </c>
      <c r="C5040" t="s">
        <v>22</v>
      </c>
      <c r="D5040">
        <v>30</v>
      </c>
      <c r="E5040" t="s">
        <v>39</v>
      </c>
      <c r="F5040">
        <v>0</v>
      </c>
      <c r="G5040">
        <v>4</v>
      </c>
      <c r="H5040" t="s">
        <v>3686</v>
      </c>
      <c r="I5040">
        <v>2520</v>
      </c>
      <c r="J5040">
        <v>0</v>
      </c>
      <c r="K5040">
        <v>40</v>
      </c>
      <c r="L5040" t="s">
        <v>15568</v>
      </c>
      <c r="M5040" t="s">
        <v>23</v>
      </c>
      <c r="N5040" t="s">
        <v>23</v>
      </c>
      <c r="O5040" t="s">
        <v>49</v>
      </c>
      <c r="P5040" t="s">
        <v>26</v>
      </c>
      <c r="Q5040" t="s">
        <v>50</v>
      </c>
      <c r="R5040">
        <v>61.9</v>
      </c>
      <c r="S5040">
        <v>4126.3</v>
      </c>
    </row>
    <row r="5041" spans="1:19">
      <c r="A5041" t="s">
        <v>11455</v>
      </c>
      <c r="B5041" s="2">
        <v>43792</v>
      </c>
      <c r="C5041" t="s">
        <v>22</v>
      </c>
      <c r="D5041">
        <v>42</v>
      </c>
      <c r="E5041" t="s">
        <v>23</v>
      </c>
      <c r="F5041">
        <v>0</v>
      </c>
      <c r="G5041">
        <v>4</v>
      </c>
      <c r="H5041" t="s">
        <v>3686</v>
      </c>
      <c r="I5041">
        <v>5532</v>
      </c>
      <c r="J5041">
        <v>9</v>
      </c>
      <c r="K5041">
        <v>69</v>
      </c>
      <c r="L5041" t="s">
        <v>316</v>
      </c>
      <c r="M5041" t="s">
        <v>23</v>
      </c>
      <c r="N5041" t="s">
        <v>23</v>
      </c>
      <c r="O5041" t="s">
        <v>25</v>
      </c>
      <c r="P5041" t="s">
        <v>164</v>
      </c>
      <c r="Q5041" t="s">
        <v>27</v>
      </c>
      <c r="R5041">
        <v>112.55</v>
      </c>
      <c r="S5041">
        <v>8041.79</v>
      </c>
    </row>
    <row r="5042" spans="1:19">
      <c r="A5042" t="s">
        <v>11458</v>
      </c>
      <c r="B5042" s="2">
        <v>45164</v>
      </c>
      <c r="C5042" t="s">
        <v>22</v>
      </c>
      <c r="D5042">
        <v>63</v>
      </c>
      <c r="E5042" t="s">
        <v>23</v>
      </c>
      <c r="F5042">
        <v>3</v>
      </c>
      <c r="G5042">
        <v>4</v>
      </c>
      <c r="H5042" t="s">
        <v>3686</v>
      </c>
      <c r="I5042">
        <v>3607</v>
      </c>
      <c r="J5042">
        <v>7</v>
      </c>
      <c r="K5042">
        <v>24</v>
      </c>
      <c r="L5042" t="s">
        <v>15568</v>
      </c>
      <c r="M5042" t="s">
        <v>23</v>
      </c>
      <c r="N5042" t="s">
        <v>23</v>
      </c>
      <c r="O5042" t="s">
        <v>56</v>
      </c>
      <c r="P5042" t="s">
        <v>202</v>
      </c>
      <c r="Q5042" t="s">
        <v>50</v>
      </c>
      <c r="R5042">
        <v>56.25</v>
      </c>
      <c r="S5042">
        <v>1509.69</v>
      </c>
    </row>
    <row r="5043" spans="1:19">
      <c r="A5043" t="s">
        <v>11460</v>
      </c>
      <c r="B5043" s="2">
        <v>43714</v>
      </c>
      <c r="C5043" t="s">
        <v>22</v>
      </c>
      <c r="D5043">
        <v>49</v>
      </c>
      <c r="E5043" t="s">
        <v>23</v>
      </c>
      <c r="F5043">
        <v>0</v>
      </c>
      <c r="G5043">
        <v>4</v>
      </c>
      <c r="H5043" t="s">
        <v>3686</v>
      </c>
      <c r="I5043">
        <v>6286</v>
      </c>
      <c r="J5043">
        <v>7</v>
      </c>
      <c r="K5043">
        <v>71</v>
      </c>
      <c r="L5043" t="s">
        <v>316</v>
      </c>
      <c r="M5043" t="s">
        <v>23</v>
      </c>
      <c r="N5043" t="s">
        <v>23</v>
      </c>
      <c r="O5043" t="s">
        <v>56</v>
      </c>
      <c r="P5043" t="s">
        <v>164</v>
      </c>
      <c r="Q5043" t="s">
        <v>27</v>
      </c>
      <c r="R5043">
        <v>86.1</v>
      </c>
      <c r="S5043">
        <v>6437.11</v>
      </c>
    </row>
    <row r="5044" spans="1:19">
      <c r="A5044" t="s">
        <v>11462</v>
      </c>
      <c r="B5044" s="2">
        <v>44669</v>
      </c>
      <c r="C5044" t="s">
        <v>22</v>
      </c>
      <c r="D5044">
        <v>29</v>
      </c>
      <c r="E5044" t="s">
        <v>39</v>
      </c>
      <c r="F5044">
        <v>0</v>
      </c>
      <c r="G5044">
        <v>4</v>
      </c>
      <c r="H5044" t="s">
        <v>3686</v>
      </c>
      <c r="I5044">
        <v>3655</v>
      </c>
      <c r="J5044">
        <v>0</v>
      </c>
      <c r="K5044">
        <v>40</v>
      </c>
      <c r="L5044" t="s">
        <v>15568</v>
      </c>
      <c r="M5044" t="s">
        <v>23</v>
      </c>
      <c r="N5044" t="s">
        <v>23</v>
      </c>
      <c r="O5044" t="s">
        <v>25</v>
      </c>
      <c r="P5044" t="s">
        <v>26</v>
      </c>
      <c r="Q5044" t="s">
        <v>50</v>
      </c>
      <c r="R5044">
        <v>102.65</v>
      </c>
      <c r="S5044">
        <v>5419.35</v>
      </c>
    </row>
    <row r="5045" spans="1:19">
      <c r="A5045" t="s">
        <v>11464</v>
      </c>
      <c r="B5045" s="2">
        <v>45455</v>
      </c>
      <c r="C5045" t="s">
        <v>22</v>
      </c>
      <c r="D5045">
        <v>33</v>
      </c>
      <c r="E5045" t="s">
        <v>39</v>
      </c>
      <c r="F5045">
        <v>0</v>
      </c>
      <c r="G5045">
        <v>4</v>
      </c>
      <c r="H5045" t="s">
        <v>3686</v>
      </c>
      <c r="I5045">
        <v>2292</v>
      </c>
      <c r="J5045">
        <v>0</v>
      </c>
      <c r="K5045">
        <v>14</v>
      </c>
      <c r="L5045" t="s">
        <v>15568</v>
      </c>
      <c r="M5045" t="s">
        <v>23</v>
      </c>
      <c r="N5045" t="s">
        <v>23</v>
      </c>
      <c r="O5045" t="s">
        <v>25</v>
      </c>
      <c r="P5045" t="s">
        <v>26</v>
      </c>
      <c r="Q5045" t="s">
        <v>27</v>
      </c>
      <c r="R5045">
        <v>76.45</v>
      </c>
      <c r="S5045">
        <v>1375.99</v>
      </c>
    </row>
    <row r="5046" spans="1:19">
      <c r="A5046" t="s">
        <v>11466</v>
      </c>
      <c r="B5046" s="2">
        <v>45144</v>
      </c>
      <c r="C5046" t="s">
        <v>22</v>
      </c>
      <c r="D5046">
        <v>39</v>
      </c>
      <c r="E5046" t="s">
        <v>23</v>
      </c>
      <c r="F5046">
        <v>1</v>
      </c>
      <c r="G5046">
        <v>4</v>
      </c>
      <c r="H5046" t="s">
        <v>3686</v>
      </c>
      <c r="I5046">
        <v>5535</v>
      </c>
      <c r="J5046">
        <v>9</v>
      </c>
      <c r="K5046">
        <v>24</v>
      </c>
      <c r="L5046" t="s">
        <v>15568</v>
      </c>
      <c r="M5046" t="s">
        <v>23</v>
      </c>
      <c r="N5046" t="s">
        <v>23</v>
      </c>
      <c r="O5046" t="s">
        <v>56</v>
      </c>
      <c r="P5046" t="s">
        <v>202</v>
      </c>
      <c r="Q5046" t="s">
        <v>50</v>
      </c>
      <c r="R5046">
        <v>74.8</v>
      </c>
      <c r="S5046">
        <v>2029.28</v>
      </c>
    </row>
    <row r="5047" spans="1:19">
      <c r="A5047" t="s">
        <v>11468</v>
      </c>
      <c r="B5047" s="2">
        <v>43952</v>
      </c>
      <c r="C5047" t="s">
        <v>22</v>
      </c>
      <c r="D5047">
        <v>42</v>
      </c>
      <c r="E5047" t="s">
        <v>23</v>
      </c>
      <c r="F5047">
        <v>2</v>
      </c>
      <c r="G5047">
        <v>4</v>
      </c>
      <c r="H5047" t="s">
        <v>3686</v>
      </c>
      <c r="I5047">
        <v>6382</v>
      </c>
      <c r="J5047">
        <v>9</v>
      </c>
      <c r="K5047">
        <v>63</v>
      </c>
      <c r="L5047" t="s">
        <v>15568</v>
      </c>
      <c r="M5047" t="s">
        <v>23</v>
      </c>
      <c r="N5047" t="s">
        <v>23</v>
      </c>
      <c r="O5047" t="s">
        <v>49</v>
      </c>
      <c r="P5047" t="s">
        <v>164</v>
      </c>
      <c r="Q5047" t="s">
        <v>50</v>
      </c>
      <c r="R5047">
        <v>74.5</v>
      </c>
      <c r="S5047">
        <v>7331.26</v>
      </c>
    </row>
    <row r="5048" spans="1:19">
      <c r="A5048" t="s">
        <v>11470</v>
      </c>
      <c r="B5048" s="2">
        <v>43700</v>
      </c>
      <c r="C5048" t="s">
        <v>33</v>
      </c>
      <c r="D5048">
        <v>20</v>
      </c>
      <c r="E5048" t="s">
        <v>23</v>
      </c>
      <c r="F5048">
        <v>0</v>
      </c>
      <c r="G5048">
        <v>4</v>
      </c>
      <c r="H5048" t="s">
        <v>3686</v>
      </c>
      <c r="I5048">
        <v>4169</v>
      </c>
      <c r="J5048">
        <v>8</v>
      </c>
      <c r="K5048">
        <v>72</v>
      </c>
      <c r="L5048" t="s">
        <v>15568</v>
      </c>
      <c r="M5048" t="s">
        <v>23</v>
      </c>
      <c r="N5048" t="s">
        <v>39</v>
      </c>
      <c r="P5048" t="s">
        <v>164</v>
      </c>
      <c r="Q5048" t="s">
        <v>27</v>
      </c>
      <c r="R5048">
        <v>24.55</v>
      </c>
      <c r="S5048">
        <v>2397.2600000000002</v>
      </c>
    </row>
    <row r="5049" spans="1:19">
      <c r="A5049" t="s">
        <v>11472</v>
      </c>
      <c r="B5049" s="2">
        <v>45726</v>
      </c>
      <c r="C5049" t="s">
        <v>33</v>
      </c>
      <c r="D5049">
        <v>57</v>
      </c>
      <c r="E5049" t="s">
        <v>39</v>
      </c>
      <c r="F5049">
        <v>1</v>
      </c>
      <c r="G5049">
        <v>4</v>
      </c>
      <c r="H5049" t="s">
        <v>3686</v>
      </c>
      <c r="I5049">
        <v>2789</v>
      </c>
      <c r="J5049">
        <v>0</v>
      </c>
      <c r="K5049">
        <v>5</v>
      </c>
      <c r="L5049" t="s">
        <v>15568</v>
      </c>
      <c r="M5049" t="s">
        <v>23</v>
      </c>
      <c r="N5049" t="s">
        <v>23</v>
      </c>
      <c r="O5049" t="s">
        <v>49</v>
      </c>
      <c r="P5049" t="s">
        <v>26</v>
      </c>
      <c r="Q5049" t="s">
        <v>50</v>
      </c>
      <c r="R5049">
        <v>51</v>
      </c>
      <c r="S5049">
        <v>486.95</v>
      </c>
    </row>
    <row r="5050" spans="1:19">
      <c r="A5050" t="s">
        <v>11474</v>
      </c>
      <c r="B5050" s="2">
        <v>45527</v>
      </c>
      <c r="C5050" t="s">
        <v>33</v>
      </c>
      <c r="D5050">
        <v>22</v>
      </c>
      <c r="E5050" t="s">
        <v>39</v>
      </c>
      <c r="F5050">
        <v>0</v>
      </c>
      <c r="G5050">
        <v>4</v>
      </c>
      <c r="H5050" t="s">
        <v>3686</v>
      </c>
      <c r="I5050">
        <v>2452</v>
      </c>
      <c r="J5050">
        <v>0</v>
      </c>
      <c r="K5050">
        <v>12</v>
      </c>
      <c r="L5050" t="s">
        <v>97</v>
      </c>
      <c r="M5050" t="s">
        <v>23</v>
      </c>
      <c r="N5050" t="s">
        <v>23</v>
      </c>
      <c r="O5050" t="s">
        <v>25</v>
      </c>
      <c r="P5050" t="s">
        <v>202</v>
      </c>
      <c r="Q5050" t="s">
        <v>50</v>
      </c>
      <c r="R5050">
        <v>85.15</v>
      </c>
      <c r="S5050">
        <v>1170.69</v>
      </c>
    </row>
    <row r="5051" spans="1:19">
      <c r="A5051" t="s">
        <v>11476</v>
      </c>
      <c r="B5051" s="2">
        <v>43970</v>
      </c>
      <c r="C5051" t="s">
        <v>22</v>
      </c>
      <c r="D5051">
        <v>41</v>
      </c>
      <c r="E5051" t="s">
        <v>23</v>
      </c>
      <c r="F5051">
        <v>0</v>
      </c>
      <c r="G5051">
        <v>4</v>
      </c>
      <c r="H5051" t="s">
        <v>3686</v>
      </c>
      <c r="I5051">
        <v>4073</v>
      </c>
      <c r="J5051">
        <v>5</v>
      </c>
      <c r="K5051">
        <v>63</v>
      </c>
      <c r="L5051" t="s">
        <v>15568</v>
      </c>
      <c r="M5051" t="s">
        <v>23</v>
      </c>
      <c r="N5051" t="s">
        <v>23</v>
      </c>
      <c r="O5051" t="s">
        <v>56</v>
      </c>
      <c r="P5051" t="s">
        <v>164</v>
      </c>
      <c r="Q5051" t="s">
        <v>50</v>
      </c>
      <c r="R5051">
        <v>79.8</v>
      </c>
      <c r="S5051">
        <v>5668.46</v>
      </c>
    </row>
    <row r="5052" spans="1:19">
      <c r="A5052" t="s">
        <v>11478</v>
      </c>
      <c r="B5052" s="2">
        <v>45570</v>
      </c>
      <c r="C5052" t="s">
        <v>22</v>
      </c>
      <c r="D5052">
        <v>22</v>
      </c>
      <c r="E5052" t="s">
        <v>23</v>
      </c>
      <c r="F5052">
        <v>2</v>
      </c>
      <c r="G5052">
        <v>4</v>
      </c>
      <c r="H5052" t="s">
        <v>3686</v>
      </c>
      <c r="I5052">
        <v>5318</v>
      </c>
      <c r="J5052">
        <v>5</v>
      </c>
      <c r="K5052">
        <v>10</v>
      </c>
      <c r="L5052" t="s">
        <v>97</v>
      </c>
      <c r="M5052" t="s">
        <v>23</v>
      </c>
      <c r="N5052" t="s">
        <v>23</v>
      </c>
      <c r="O5052" t="s">
        <v>49</v>
      </c>
      <c r="P5052" t="s">
        <v>26</v>
      </c>
      <c r="Q5052" t="s">
        <v>50</v>
      </c>
      <c r="R5052">
        <v>60.2</v>
      </c>
      <c r="S5052">
        <v>761.2</v>
      </c>
    </row>
    <row r="5053" spans="1:19">
      <c r="A5053" t="s">
        <v>11480</v>
      </c>
      <c r="B5053" s="2">
        <v>44274</v>
      </c>
      <c r="C5053" t="s">
        <v>22</v>
      </c>
      <c r="D5053">
        <v>61</v>
      </c>
      <c r="E5053" t="s">
        <v>23</v>
      </c>
      <c r="F5053">
        <v>3</v>
      </c>
      <c r="G5053">
        <v>4</v>
      </c>
      <c r="H5053" t="s">
        <v>3686</v>
      </c>
      <c r="I5053">
        <v>4903</v>
      </c>
      <c r="J5053">
        <v>0</v>
      </c>
      <c r="K5053">
        <v>53</v>
      </c>
      <c r="L5053" t="s">
        <v>142</v>
      </c>
      <c r="M5053" t="s">
        <v>23</v>
      </c>
      <c r="N5053" t="s">
        <v>23</v>
      </c>
      <c r="O5053" t="s">
        <v>56</v>
      </c>
      <c r="P5053" t="s">
        <v>26</v>
      </c>
      <c r="Q5053" t="s">
        <v>27</v>
      </c>
      <c r="R5053">
        <v>71.849999999999994</v>
      </c>
      <c r="S5053">
        <v>5288.58</v>
      </c>
    </row>
    <row r="5054" spans="1:19">
      <c r="A5054" t="s">
        <v>11483</v>
      </c>
      <c r="B5054" s="2">
        <v>44051</v>
      </c>
      <c r="C5054" t="s">
        <v>22</v>
      </c>
      <c r="D5054">
        <v>51</v>
      </c>
      <c r="E5054" t="s">
        <v>23</v>
      </c>
      <c r="F5054">
        <v>3</v>
      </c>
      <c r="G5054">
        <v>4</v>
      </c>
      <c r="H5054" t="s">
        <v>3686</v>
      </c>
      <c r="I5054">
        <v>5053</v>
      </c>
      <c r="J5054">
        <v>7</v>
      </c>
      <c r="K5054">
        <v>60</v>
      </c>
      <c r="L5054" t="s">
        <v>15568</v>
      </c>
      <c r="M5054" t="s">
        <v>23</v>
      </c>
      <c r="N5054" t="s">
        <v>23</v>
      </c>
      <c r="O5054" t="s">
        <v>49</v>
      </c>
      <c r="P5054" t="s">
        <v>164</v>
      </c>
      <c r="Q5054" t="s">
        <v>27</v>
      </c>
      <c r="R5054">
        <v>76.95</v>
      </c>
      <c r="S5054">
        <v>6175.95</v>
      </c>
    </row>
    <row r="5055" spans="1:19">
      <c r="A5055" t="s">
        <v>11485</v>
      </c>
      <c r="B5055" s="2">
        <v>45633</v>
      </c>
      <c r="C5055" t="s">
        <v>33</v>
      </c>
      <c r="D5055">
        <v>50</v>
      </c>
      <c r="E5055" t="s">
        <v>39</v>
      </c>
      <c r="F5055">
        <v>0</v>
      </c>
      <c r="G5055">
        <v>4</v>
      </c>
      <c r="H5055" t="s">
        <v>3686</v>
      </c>
      <c r="I5055">
        <v>3325</v>
      </c>
      <c r="J5055">
        <v>0</v>
      </c>
      <c r="K5055">
        <v>8</v>
      </c>
      <c r="L5055" t="s">
        <v>15568</v>
      </c>
      <c r="M5055" t="s">
        <v>23</v>
      </c>
      <c r="N5055" t="s">
        <v>23</v>
      </c>
      <c r="O5055" t="s">
        <v>49</v>
      </c>
      <c r="P5055" t="s">
        <v>202</v>
      </c>
      <c r="Q5055" t="s">
        <v>27</v>
      </c>
      <c r="R5055">
        <v>58.2</v>
      </c>
      <c r="S5055">
        <v>639.41</v>
      </c>
    </row>
    <row r="5056" spans="1:19">
      <c r="A5056" t="s">
        <v>11487</v>
      </c>
      <c r="B5056" s="2">
        <v>45126</v>
      </c>
      <c r="C5056" t="s">
        <v>22</v>
      </c>
      <c r="D5056">
        <v>61</v>
      </c>
      <c r="E5056" t="s">
        <v>39</v>
      </c>
      <c r="F5056">
        <v>0</v>
      </c>
      <c r="G5056">
        <v>4</v>
      </c>
      <c r="H5056" t="s">
        <v>3686</v>
      </c>
      <c r="I5056">
        <v>5263</v>
      </c>
      <c r="J5056">
        <v>0</v>
      </c>
      <c r="K5056">
        <v>25</v>
      </c>
      <c r="L5056" t="s">
        <v>40</v>
      </c>
      <c r="M5056" t="s">
        <v>23</v>
      </c>
      <c r="N5056" t="s">
        <v>23</v>
      </c>
      <c r="O5056" t="s">
        <v>49</v>
      </c>
      <c r="P5056" t="s">
        <v>26</v>
      </c>
      <c r="Q5056" t="s">
        <v>50</v>
      </c>
      <c r="R5056">
        <v>79</v>
      </c>
      <c r="S5056">
        <v>2090.75</v>
      </c>
    </row>
    <row r="5057" spans="1:19">
      <c r="A5057" t="s">
        <v>11489</v>
      </c>
      <c r="B5057" s="2">
        <v>45356</v>
      </c>
      <c r="C5057" t="s">
        <v>22</v>
      </c>
      <c r="D5057">
        <v>39</v>
      </c>
      <c r="E5057" t="s">
        <v>39</v>
      </c>
      <c r="F5057">
        <v>0</v>
      </c>
      <c r="G5057">
        <v>4</v>
      </c>
      <c r="H5057" t="s">
        <v>3686</v>
      </c>
      <c r="I5057">
        <v>3296</v>
      </c>
      <c r="J5057">
        <v>0</v>
      </c>
      <c r="K5057">
        <v>17</v>
      </c>
      <c r="L5057" t="s">
        <v>15568</v>
      </c>
      <c r="M5057" t="s">
        <v>23</v>
      </c>
      <c r="N5057" t="s">
        <v>23</v>
      </c>
      <c r="O5057" t="s">
        <v>25</v>
      </c>
      <c r="P5057" t="s">
        <v>164</v>
      </c>
      <c r="Q5057" t="s">
        <v>27</v>
      </c>
      <c r="R5057">
        <v>101.8</v>
      </c>
      <c r="S5057">
        <v>2108.7199999999998</v>
      </c>
    </row>
    <row r="5058" spans="1:19">
      <c r="A5058" t="s">
        <v>11492</v>
      </c>
      <c r="B5058" s="2">
        <v>43867</v>
      </c>
      <c r="C5058" t="s">
        <v>22</v>
      </c>
      <c r="D5058">
        <v>60</v>
      </c>
      <c r="E5058" t="s">
        <v>23</v>
      </c>
      <c r="F5058">
        <v>0</v>
      </c>
      <c r="G5058">
        <v>4</v>
      </c>
      <c r="H5058" t="s">
        <v>3686</v>
      </c>
      <c r="I5058">
        <v>4138</v>
      </c>
      <c r="J5058">
        <v>7</v>
      </c>
      <c r="K5058">
        <v>66</v>
      </c>
      <c r="L5058" t="s">
        <v>15568</v>
      </c>
      <c r="M5058" t="s">
        <v>23</v>
      </c>
      <c r="N5058" t="s">
        <v>23</v>
      </c>
      <c r="O5058" t="s">
        <v>25</v>
      </c>
      <c r="P5058" t="s">
        <v>202</v>
      </c>
      <c r="Q5058" t="s">
        <v>27</v>
      </c>
      <c r="R5058">
        <v>107.35</v>
      </c>
      <c r="S5058">
        <v>7531.53</v>
      </c>
    </row>
    <row r="5059" spans="1:19">
      <c r="A5059" t="s">
        <v>11494</v>
      </c>
      <c r="B5059" s="2">
        <v>45631</v>
      </c>
      <c r="C5059" t="s">
        <v>33</v>
      </c>
      <c r="D5059">
        <v>28</v>
      </c>
      <c r="E5059" t="s">
        <v>39</v>
      </c>
      <c r="F5059">
        <v>0</v>
      </c>
      <c r="G5059">
        <v>4</v>
      </c>
      <c r="H5059" t="s">
        <v>3686</v>
      </c>
      <c r="I5059">
        <v>2565</v>
      </c>
      <c r="J5059">
        <v>0</v>
      </c>
      <c r="K5059">
        <v>8</v>
      </c>
      <c r="L5059" t="s">
        <v>48</v>
      </c>
      <c r="M5059" t="s">
        <v>23</v>
      </c>
      <c r="N5059" t="s">
        <v>23</v>
      </c>
      <c r="O5059" t="s">
        <v>25</v>
      </c>
      <c r="P5059" t="s">
        <v>164</v>
      </c>
      <c r="Q5059" t="s">
        <v>27</v>
      </c>
      <c r="R5059">
        <v>85.2</v>
      </c>
      <c r="S5059">
        <v>1052.79</v>
      </c>
    </row>
    <row r="5060" spans="1:19">
      <c r="A5060" t="s">
        <v>11496</v>
      </c>
      <c r="B5060" s="2">
        <v>43726</v>
      </c>
      <c r="C5060" t="s">
        <v>22</v>
      </c>
      <c r="D5060">
        <v>77</v>
      </c>
      <c r="E5060" t="s">
        <v>23</v>
      </c>
      <c r="F5060">
        <v>0</v>
      </c>
      <c r="G5060">
        <v>4</v>
      </c>
      <c r="H5060" t="s">
        <v>3686</v>
      </c>
      <c r="I5060">
        <v>4438</v>
      </c>
      <c r="J5060">
        <v>1</v>
      </c>
      <c r="K5060">
        <v>71</v>
      </c>
      <c r="L5060" t="s">
        <v>316</v>
      </c>
      <c r="M5060" t="s">
        <v>23</v>
      </c>
      <c r="N5060" t="s">
        <v>23</v>
      </c>
      <c r="O5060" t="s">
        <v>25</v>
      </c>
      <c r="P5060" t="s">
        <v>164</v>
      </c>
      <c r="Q5060" t="s">
        <v>27</v>
      </c>
      <c r="R5060">
        <v>115.05</v>
      </c>
      <c r="S5060">
        <v>11340.82</v>
      </c>
    </row>
    <row r="5061" spans="1:19">
      <c r="A5061" t="s">
        <v>11498</v>
      </c>
      <c r="B5061" s="2">
        <v>43691</v>
      </c>
      <c r="C5061" t="s">
        <v>22</v>
      </c>
      <c r="D5061">
        <v>71</v>
      </c>
      <c r="E5061" t="s">
        <v>23</v>
      </c>
      <c r="F5061">
        <v>0</v>
      </c>
      <c r="G5061">
        <v>4</v>
      </c>
      <c r="H5061" t="s">
        <v>3686</v>
      </c>
      <c r="I5061">
        <v>4265</v>
      </c>
      <c r="J5061">
        <v>1</v>
      </c>
      <c r="K5061">
        <v>72</v>
      </c>
      <c r="L5061" t="s">
        <v>316</v>
      </c>
      <c r="M5061" t="s">
        <v>23</v>
      </c>
      <c r="N5061" t="s">
        <v>23</v>
      </c>
      <c r="O5061" t="s">
        <v>25</v>
      </c>
      <c r="P5061" t="s">
        <v>164</v>
      </c>
      <c r="Q5061" t="s">
        <v>27</v>
      </c>
      <c r="R5061">
        <v>109.75</v>
      </c>
      <c r="S5061">
        <v>9421.7800000000007</v>
      </c>
    </row>
    <row r="5062" spans="1:19">
      <c r="A5062" t="s">
        <v>11500</v>
      </c>
      <c r="B5062" s="2">
        <v>43962</v>
      </c>
      <c r="C5062" t="s">
        <v>33</v>
      </c>
      <c r="D5062">
        <v>70</v>
      </c>
      <c r="E5062" t="s">
        <v>23</v>
      </c>
      <c r="F5062">
        <v>0</v>
      </c>
      <c r="G5062">
        <v>4</v>
      </c>
      <c r="H5062" t="s">
        <v>3686</v>
      </c>
      <c r="I5062">
        <v>5187</v>
      </c>
      <c r="J5062">
        <v>2</v>
      </c>
      <c r="K5062">
        <v>63</v>
      </c>
      <c r="L5062" t="s">
        <v>15568</v>
      </c>
      <c r="M5062" t="s">
        <v>23</v>
      </c>
      <c r="N5062" t="s">
        <v>23</v>
      </c>
      <c r="O5062" t="s">
        <v>25</v>
      </c>
      <c r="P5062" t="s">
        <v>26</v>
      </c>
      <c r="Q5062" t="s">
        <v>27</v>
      </c>
      <c r="R5062">
        <v>103.5</v>
      </c>
      <c r="S5062">
        <v>7622.22</v>
      </c>
    </row>
    <row r="5063" spans="1:19">
      <c r="A5063" t="s">
        <v>11502</v>
      </c>
      <c r="B5063" s="2">
        <v>44441</v>
      </c>
      <c r="C5063" t="s">
        <v>33</v>
      </c>
      <c r="D5063">
        <v>72</v>
      </c>
      <c r="E5063" t="s">
        <v>39</v>
      </c>
      <c r="F5063">
        <v>0</v>
      </c>
      <c r="G5063">
        <v>4</v>
      </c>
      <c r="H5063" t="s">
        <v>3686</v>
      </c>
      <c r="I5063">
        <v>5404</v>
      </c>
      <c r="J5063">
        <v>0</v>
      </c>
      <c r="K5063">
        <v>47</v>
      </c>
      <c r="L5063" t="s">
        <v>15568</v>
      </c>
      <c r="M5063" t="s">
        <v>23</v>
      </c>
      <c r="N5063" t="s">
        <v>39</v>
      </c>
      <c r="P5063" t="s">
        <v>164</v>
      </c>
      <c r="Q5063" t="s">
        <v>50</v>
      </c>
      <c r="R5063">
        <v>20.55</v>
      </c>
      <c r="S5063">
        <v>3046.13</v>
      </c>
    </row>
    <row r="5064" spans="1:19">
      <c r="A5064" t="s">
        <v>11504</v>
      </c>
      <c r="B5064" s="2">
        <v>44623</v>
      </c>
      <c r="C5064" t="s">
        <v>22</v>
      </c>
      <c r="D5064">
        <v>66</v>
      </c>
      <c r="E5064" t="s">
        <v>23</v>
      </c>
      <c r="F5064">
        <v>0</v>
      </c>
      <c r="G5064">
        <v>4</v>
      </c>
      <c r="H5064" t="s">
        <v>3686</v>
      </c>
      <c r="I5064">
        <v>2011</v>
      </c>
      <c r="J5064">
        <v>1</v>
      </c>
      <c r="K5064">
        <v>41</v>
      </c>
      <c r="L5064" t="s">
        <v>142</v>
      </c>
      <c r="M5064" t="s">
        <v>23</v>
      </c>
      <c r="N5064" t="s">
        <v>39</v>
      </c>
      <c r="P5064" t="s">
        <v>164</v>
      </c>
      <c r="Q5064" t="s">
        <v>27</v>
      </c>
      <c r="R5064">
        <v>19.75</v>
      </c>
      <c r="S5064">
        <v>2353.31</v>
      </c>
    </row>
    <row r="5065" spans="1:19">
      <c r="A5065" t="s">
        <v>11506</v>
      </c>
      <c r="B5065" s="2">
        <v>43809</v>
      </c>
      <c r="C5065" t="s">
        <v>22</v>
      </c>
      <c r="D5065">
        <v>77</v>
      </c>
      <c r="E5065" t="s">
        <v>39</v>
      </c>
      <c r="F5065">
        <v>0</v>
      </c>
      <c r="G5065">
        <v>4</v>
      </c>
      <c r="H5065" t="s">
        <v>3686</v>
      </c>
      <c r="I5065">
        <v>5355</v>
      </c>
      <c r="J5065">
        <v>0</v>
      </c>
      <c r="K5065">
        <v>68</v>
      </c>
      <c r="L5065" t="s">
        <v>316</v>
      </c>
      <c r="M5065" t="s">
        <v>23</v>
      </c>
      <c r="N5065" t="s">
        <v>23</v>
      </c>
      <c r="O5065" t="s">
        <v>56</v>
      </c>
      <c r="P5065" t="s">
        <v>202</v>
      </c>
      <c r="Q5065" t="s">
        <v>50</v>
      </c>
      <c r="R5065">
        <v>76.900000000000006</v>
      </c>
      <c r="S5065">
        <v>5109.3599999999997</v>
      </c>
    </row>
    <row r="5066" spans="1:19">
      <c r="A5066" t="s">
        <v>11508</v>
      </c>
      <c r="B5066" s="2">
        <v>44610</v>
      </c>
      <c r="C5066" t="s">
        <v>33</v>
      </c>
      <c r="D5066">
        <v>34</v>
      </c>
      <c r="E5066" t="s">
        <v>23</v>
      </c>
      <c r="F5066">
        <v>0</v>
      </c>
      <c r="G5066">
        <v>4</v>
      </c>
      <c r="H5066" t="s">
        <v>3686</v>
      </c>
      <c r="I5066">
        <v>3052</v>
      </c>
      <c r="J5066">
        <v>9</v>
      </c>
      <c r="K5066">
        <v>42</v>
      </c>
      <c r="L5066" t="s">
        <v>15568</v>
      </c>
      <c r="M5066" t="s">
        <v>23</v>
      </c>
      <c r="N5066" t="s">
        <v>39</v>
      </c>
      <c r="P5066" t="s">
        <v>164</v>
      </c>
      <c r="Q5066" t="s">
        <v>27</v>
      </c>
      <c r="R5066">
        <v>25.25</v>
      </c>
      <c r="S5066">
        <v>2520.66</v>
      </c>
    </row>
    <row r="5067" spans="1:19">
      <c r="A5067" t="s">
        <v>11510</v>
      </c>
      <c r="B5067" s="2">
        <v>43687</v>
      </c>
      <c r="C5067" t="s">
        <v>22</v>
      </c>
      <c r="D5067">
        <v>21</v>
      </c>
      <c r="E5067" t="s">
        <v>23</v>
      </c>
      <c r="F5067">
        <v>0</v>
      </c>
      <c r="G5067">
        <v>4</v>
      </c>
      <c r="H5067" t="s">
        <v>3686</v>
      </c>
      <c r="I5067">
        <v>6274</v>
      </c>
      <c r="J5067">
        <v>5</v>
      </c>
      <c r="K5067">
        <v>72</v>
      </c>
      <c r="L5067" t="s">
        <v>15568</v>
      </c>
      <c r="M5067" t="s">
        <v>23</v>
      </c>
      <c r="N5067" t="s">
        <v>23</v>
      </c>
      <c r="O5067" t="s">
        <v>25</v>
      </c>
      <c r="P5067" t="s">
        <v>164</v>
      </c>
      <c r="Q5067" t="s">
        <v>50</v>
      </c>
      <c r="R5067">
        <v>114.45</v>
      </c>
      <c r="S5067">
        <v>8827.93</v>
      </c>
    </row>
    <row r="5068" spans="1:19">
      <c r="A5068" t="s">
        <v>11512</v>
      </c>
      <c r="B5068" s="2">
        <v>44571</v>
      </c>
      <c r="C5068" t="s">
        <v>33</v>
      </c>
      <c r="D5068">
        <v>60</v>
      </c>
      <c r="E5068" t="s">
        <v>23</v>
      </c>
      <c r="F5068">
        <v>0</v>
      </c>
      <c r="G5068">
        <v>4</v>
      </c>
      <c r="H5068" t="s">
        <v>3686</v>
      </c>
      <c r="I5068">
        <v>3110</v>
      </c>
      <c r="J5068">
        <v>6</v>
      </c>
      <c r="K5068">
        <v>43</v>
      </c>
      <c r="L5068" t="s">
        <v>15568</v>
      </c>
      <c r="M5068" t="s">
        <v>23</v>
      </c>
      <c r="N5068" t="s">
        <v>23</v>
      </c>
      <c r="O5068" t="s">
        <v>56</v>
      </c>
      <c r="P5068" t="s">
        <v>164</v>
      </c>
      <c r="Q5068" t="s">
        <v>50</v>
      </c>
      <c r="R5068">
        <v>86.45</v>
      </c>
      <c r="S5068">
        <v>4480.9399999999996</v>
      </c>
    </row>
    <row r="5069" spans="1:19">
      <c r="A5069" t="s">
        <v>11514</v>
      </c>
      <c r="B5069" s="2">
        <v>44051</v>
      </c>
      <c r="C5069" t="s">
        <v>22</v>
      </c>
      <c r="D5069">
        <v>55</v>
      </c>
      <c r="E5069" t="s">
        <v>23</v>
      </c>
      <c r="F5069">
        <v>1</v>
      </c>
      <c r="G5069">
        <v>4</v>
      </c>
      <c r="H5069" t="s">
        <v>3686</v>
      </c>
      <c r="I5069">
        <v>6237</v>
      </c>
      <c r="J5069">
        <v>1</v>
      </c>
      <c r="K5069">
        <v>60</v>
      </c>
      <c r="L5069" t="s">
        <v>142</v>
      </c>
      <c r="M5069" t="s">
        <v>23</v>
      </c>
      <c r="N5069" t="s">
        <v>23</v>
      </c>
      <c r="O5069" t="s">
        <v>25</v>
      </c>
      <c r="P5069" t="s">
        <v>26</v>
      </c>
      <c r="Q5069" t="s">
        <v>27</v>
      </c>
      <c r="R5069">
        <v>103.75</v>
      </c>
      <c r="S5069">
        <v>6139.75</v>
      </c>
    </row>
    <row r="5070" spans="1:19">
      <c r="A5070" t="s">
        <v>11516</v>
      </c>
      <c r="B5070" s="2">
        <v>44988</v>
      </c>
      <c r="C5070" t="s">
        <v>33</v>
      </c>
      <c r="D5070">
        <v>53</v>
      </c>
      <c r="E5070" t="s">
        <v>39</v>
      </c>
      <c r="F5070">
        <v>0</v>
      </c>
      <c r="G5070">
        <v>4</v>
      </c>
      <c r="H5070" t="s">
        <v>3686</v>
      </c>
      <c r="I5070">
        <v>4847</v>
      </c>
      <c r="J5070">
        <v>0</v>
      </c>
      <c r="K5070">
        <v>29</v>
      </c>
      <c r="L5070" t="s">
        <v>15568</v>
      </c>
      <c r="M5070" t="s">
        <v>23</v>
      </c>
      <c r="N5070" t="s">
        <v>23</v>
      </c>
      <c r="O5070" t="s">
        <v>25</v>
      </c>
      <c r="P5070" t="s">
        <v>26</v>
      </c>
      <c r="Q5070" t="s">
        <v>27</v>
      </c>
      <c r="R5070">
        <v>100.55</v>
      </c>
      <c r="S5070">
        <v>3188.18</v>
      </c>
    </row>
    <row r="5071" spans="1:19">
      <c r="A5071" t="s">
        <v>11518</v>
      </c>
      <c r="B5071" s="2">
        <v>45558</v>
      </c>
      <c r="C5071" t="s">
        <v>33</v>
      </c>
      <c r="D5071">
        <v>64</v>
      </c>
      <c r="E5071" t="s">
        <v>39</v>
      </c>
      <c r="F5071">
        <v>0</v>
      </c>
      <c r="G5071">
        <v>4</v>
      </c>
      <c r="H5071" t="s">
        <v>3686</v>
      </c>
      <c r="I5071">
        <v>3731</v>
      </c>
      <c r="J5071">
        <v>0</v>
      </c>
      <c r="K5071">
        <v>11</v>
      </c>
      <c r="L5071" t="s">
        <v>97</v>
      </c>
      <c r="M5071" t="s">
        <v>23</v>
      </c>
      <c r="N5071" t="s">
        <v>39</v>
      </c>
      <c r="P5071" t="s">
        <v>202</v>
      </c>
      <c r="Q5071" t="s">
        <v>50</v>
      </c>
      <c r="R5071">
        <v>20</v>
      </c>
      <c r="S5071">
        <v>723.34</v>
      </c>
    </row>
    <row r="5072" spans="1:19">
      <c r="A5072" t="s">
        <v>11520</v>
      </c>
      <c r="B5072" s="2">
        <v>45526</v>
      </c>
      <c r="C5072" t="s">
        <v>22</v>
      </c>
      <c r="D5072">
        <v>57</v>
      </c>
      <c r="E5072" t="s">
        <v>39</v>
      </c>
      <c r="F5072">
        <v>0</v>
      </c>
      <c r="G5072">
        <v>4</v>
      </c>
      <c r="H5072" t="s">
        <v>3686</v>
      </c>
      <c r="I5072">
        <v>4408</v>
      </c>
      <c r="J5072">
        <v>0</v>
      </c>
      <c r="K5072">
        <v>12</v>
      </c>
      <c r="L5072" t="s">
        <v>97</v>
      </c>
      <c r="M5072" t="s">
        <v>23</v>
      </c>
      <c r="N5072" t="s">
        <v>39</v>
      </c>
      <c r="P5072" t="s">
        <v>26</v>
      </c>
      <c r="Q5072" t="s">
        <v>27</v>
      </c>
      <c r="R5072">
        <v>25</v>
      </c>
      <c r="S5072">
        <v>343.68</v>
      </c>
    </row>
    <row r="5073" spans="1:19">
      <c r="A5073" t="s">
        <v>11521</v>
      </c>
      <c r="B5073" s="2">
        <v>44206</v>
      </c>
      <c r="C5073" t="s">
        <v>33</v>
      </c>
      <c r="D5073">
        <v>33</v>
      </c>
      <c r="E5073" t="s">
        <v>23</v>
      </c>
      <c r="F5073">
        <v>1</v>
      </c>
      <c r="G5073">
        <v>4</v>
      </c>
      <c r="H5073" t="s">
        <v>3686</v>
      </c>
      <c r="I5073">
        <v>4277</v>
      </c>
      <c r="J5073">
        <v>4</v>
      </c>
      <c r="K5073">
        <v>55</v>
      </c>
      <c r="L5073" t="s">
        <v>142</v>
      </c>
      <c r="M5073" t="s">
        <v>23</v>
      </c>
      <c r="N5073" t="s">
        <v>39</v>
      </c>
      <c r="P5073" t="s">
        <v>26</v>
      </c>
      <c r="Q5073" t="s">
        <v>50</v>
      </c>
      <c r="R5073">
        <v>20</v>
      </c>
      <c r="S5073">
        <v>2808.75</v>
      </c>
    </row>
    <row r="5074" spans="1:19">
      <c r="A5074" t="s">
        <v>11523</v>
      </c>
      <c r="B5074" s="2">
        <v>45588</v>
      </c>
      <c r="C5074" t="s">
        <v>22</v>
      </c>
      <c r="D5074">
        <v>31</v>
      </c>
      <c r="E5074" t="s">
        <v>39</v>
      </c>
      <c r="F5074">
        <v>0</v>
      </c>
      <c r="G5074">
        <v>4</v>
      </c>
      <c r="H5074" t="s">
        <v>3686</v>
      </c>
      <c r="I5074">
        <v>4802</v>
      </c>
      <c r="J5074">
        <v>0</v>
      </c>
      <c r="K5074">
        <v>10</v>
      </c>
      <c r="L5074" t="s">
        <v>97</v>
      </c>
      <c r="M5074" t="s">
        <v>23</v>
      </c>
      <c r="N5074" t="s">
        <v>39</v>
      </c>
      <c r="P5074" t="s">
        <v>26</v>
      </c>
      <c r="Q5074" t="s">
        <v>50</v>
      </c>
      <c r="R5074">
        <v>20</v>
      </c>
      <c r="S5074">
        <v>389.6</v>
      </c>
    </row>
    <row r="5075" spans="1:19">
      <c r="A5075" t="s">
        <v>11525</v>
      </c>
      <c r="B5075" s="2">
        <v>44348</v>
      </c>
      <c r="C5075" t="s">
        <v>33</v>
      </c>
      <c r="D5075">
        <v>37</v>
      </c>
      <c r="E5075" t="s">
        <v>39</v>
      </c>
      <c r="F5075">
        <v>0</v>
      </c>
      <c r="G5075">
        <v>4</v>
      </c>
      <c r="H5075" t="s">
        <v>3686</v>
      </c>
      <c r="I5075">
        <v>5419</v>
      </c>
      <c r="J5075">
        <v>0</v>
      </c>
      <c r="K5075">
        <v>50</v>
      </c>
      <c r="L5075" t="s">
        <v>15568</v>
      </c>
      <c r="M5075" t="s">
        <v>23</v>
      </c>
      <c r="N5075" t="s">
        <v>23</v>
      </c>
      <c r="O5075" t="s">
        <v>25</v>
      </c>
      <c r="P5075" t="s">
        <v>164</v>
      </c>
      <c r="Q5075" t="s">
        <v>50</v>
      </c>
      <c r="R5075">
        <v>100.2</v>
      </c>
      <c r="S5075">
        <v>5793.45</v>
      </c>
    </row>
    <row r="5076" spans="1:19">
      <c r="A5076" t="s">
        <v>11527</v>
      </c>
      <c r="B5076" s="2">
        <v>44233</v>
      </c>
      <c r="C5076" t="s">
        <v>33</v>
      </c>
      <c r="D5076">
        <v>31</v>
      </c>
      <c r="E5076" t="s">
        <v>39</v>
      </c>
      <c r="F5076">
        <v>0</v>
      </c>
      <c r="G5076">
        <v>4</v>
      </c>
      <c r="H5076" t="s">
        <v>3686</v>
      </c>
      <c r="I5076">
        <v>4231</v>
      </c>
      <c r="J5076">
        <v>0</v>
      </c>
      <c r="K5076">
        <v>54</v>
      </c>
      <c r="L5076" t="s">
        <v>15568</v>
      </c>
      <c r="M5076" t="s">
        <v>23</v>
      </c>
      <c r="N5076" t="s">
        <v>23</v>
      </c>
      <c r="O5076" t="s">
        <v>49</v>
      </c>
      <c r="P5076" t="s">
        <v>164</v>
      </c>
      <c r="Q5076" t="s">
        <v>27</v>
      </c>
      <c r="R5076">
        <v>80.599999999999994</v>
      </c>
      <c r="S5076">
        <v>6420.67</v>
      </c>
    </row>
    <row r="5077" spans="1:19">
      <c r="A5077" t="s">
        <v>11529</v>
      </c>
      <c r="B5077" s="2">
        <v>43734</v>
      </c>
      <c r="C5077" t="s">
        <v>33</v>
      </c>
      <c r="D5077">
        <v>51</v>
      </c>
      <c r="E5077" t="s">
        <v>23</v>
      </c>
      <c r="F5077">
        <v>0</v>
      </c>
      <c r="G5077">
        <v>4</v>
      </c>
      <c r="H5077" t="s">
        <v>3686</v>
      </c>
      <c r="I5077">
        <v>4030</v>
      </c>
      <c r="J5077">
        <v>0</v>
      </c>
      <c r="K5077">
        <v>71</v>
      </c>
      <c r="L5077" t="s">
        <v>316</v>
      </c>
      <c r="M5077" t="s">
        <v>23</v>
      </c>
      <c r="N5077" t="s">
        <v>39</v>
      </c>
      <c r="P5077" t="s">
        <v>164</v>
      </c>
      <c r="Q5077" t="s">
        <v>27</v>
      </c>
      <c r="R5077">
        <v>20.9</v>
      </c>
      <c r="S5077">
        <v>2551.81</v>
      </c>
    </row>
    <row r="5078" spans="1:19">
      <c r="A5078" t="s">
        <v>11531</v>
      </c>
      <c r="B5078" s="2">
        <v>44017</v>
      </c>
      <c r="C5078" t="s">
        <v>33</v>
      </c>
      <c r="D5078">
        <v>36</v>
      </c>
      <c r="E5078" t="s">
        <v>39</v>
      </c>
      <c r="F5078">
        <v>0</v>
      </c>
      <c r="G5078">
        <v>4</v>
      </c>
      <c r="H5078" t="s">
        <v>3686</v>
      </c>
      <c r="I5078">
        <v>4785</v>
      </c>
      <c r="J5078">
        <v>0</v>
      </c>
      <c r="K5078">
        <v>61</v>
      </c>
      <c r="L5078" t="s">
        <v>142</v>
      </c>
      <c r="M5078" t="s">
        <v>23</v>
      </c>
      <c r="N5078" t="s">
        <v>23</v>
      </c>
      <c r="O5078" t="s">
        <v>25</v>
      </c>
      <c r="P5078" t="s">
        <v>202</v>
      </c>
      <c r="Q5078" t="s">
        <v>50</v>
      </c>
      <c r="R5078">
        <v>115.1</v>
      </c>
      <c r="S5078">
        <v>7332.2</v>
      </c>
    </row>
    <row r="5079" spans="1:19">
      <c r="A5079" t="s">
        <v>11533</v>
      </c>
      <c r="B5079" s="2">
        <v>43933</v>
      </c>
      <c r="C5079" t="s">
        <v>22</v>
      </c>
      <c r="D5079">
        <v>46</v>
      </c>
      <c r="E5079" t="s">
        <v>23</v>
      </c>
      <c r="F5079">
        <v>2</v>
      </c>
      <c r="G5079">
        <v>4</v>
      </c>
      <c r="H5079" t="s">
        <v>3686</v>
      </c>
      <c r="I5079">
        <v>4799</v>
      </c>
      <c r="J5079">
        <v>9</v>
      </c>
      <c r="K5079">
        <v>64</v>
      </c>
      <c r="L5079" t="s">
        <v>142</v>
      </c>
      <c r="M5079" t="s">
        <v>23</v>
      </c>
      <c r="N5079" t="s">
        <v>23</v>
      </c>
      <c r="O5079" t="s">
        <v>25</v>
      </c>
      <c r="P5079" t="s">
        <v>202</v>
      </c>
      <c r="Q5079" t="s">
        <v>50</v>
      </c>
      <c r="R5079">
        <v>90.25</v>
      </c>
      <c r="S5079">
        <v>8531.5499999999993</v>
      </c>
    </row>
    <row r="5080" spans="1:19">
      <c r="A5080" t="s">
        <v>11535</v>
      </c>
      <c r="B5080" s="2">
        <v>45332</v>
      </c>
      <c r="C5080" t="s">
        <v>33</v>
      </c>
      <c r="D5080">
        <v>44</v>
      </c>
      <c r="E5080" t="s">
        <v>39</v>
      </c>
      <c r="F5080">
        <v>0</v>
      </c>
      <c r="G5080">
        <v>4</v>
      </c>
      <c r="H5080" t="s">
        <v>3686</v>
      </c>
      <c r="I5080">
        <v>4792</v>
      </c>
      <c r="J5080">
        <v>0</v>
      </c>
      <c r="K5080">
        <v>18</v>
      </c>
      <c r="L5080" t="s">
        <v>97</v>
      </c>
      <c r="M5080" t="s">
        <v>23</v>
      </c>
      <c r="N5080" t="s">
        <v>23</v>
      </c>
      <c r="O5080" t="s">
        <v>25</v>
      </c>
      <c r="P5080" t="s">
        <v>26</v>
      </c>
      <c r="Q5080" t="s">
        <v>27</v>
      </c>
      <c r="R5080">
        <v>75.400000000000006</v>
      </c>
      <c r="S5080">
        <v>1650.58</v>
      </c>
    </row>
    <row r="5081" spans="1:19">
      <c r="A5081" t="s">
        <v>11537</v>
      </c>
      <c r="B5081" s="2">
        <v>43678</v>
      </c>
      <c r="C5081" t="s">
        <v>22</v>
      </c>
      <c r="D5081">
        <v>58</v>
      </c>
      <c r="E5081" t="s">
        <v>23</v>
      </c>
      <c r="F5081">
        <v>0</v>
      </c>
      <c r="G5081">
        <v>4</v>
      </c>
      <c r="H5081" t="s">
        <v>3686</v>
      </c>
      <c r="I5081">
        <v>5641</v>
      </c>
      <c r="J5081">
        <v>10</v>
      </c>
      <c r="K5081">
        <v>72</v>
      </c>
      <c r="L5081" t="s">
        <v>15568</v>
      </c>
      <c r="M5081" t="s">
        <v>23</v>
      </c>
      <c r="N5081" t="s">
        <v>23</v>
      </c>
      <c r="O5081" t="s">
        <v>56</v>
      </c>
      <c r="P5081" t="s">
        <v>164</v>
      </c>
      <c r="Q5081" t="s">
        <v>50</v>
      </c>
      <c r="R5081">
        <v>85.45</v>
      </c>
      <c r="S5081">
        <v>8470.2999999999993</v>
      </c>
    </row>
    <row r="5082" spans="1:19">
      <c r="A5082" t="s">
        <v>11539</v>
      </c>
      <c r="B5082" s="2">
        <v>44003</v>
      </c>
      <c r="C5082" t="s">
        <v>33</v>
      </c>
      <c r="D5082">
        <v>57</v>
      </c>
      <c r="E5082" t="s">
        <v>39</v>
      </c>
      <c r="F5082">
        <v>0</v>
      </c>
      <c r="G5082">
        <v>4</v>
      </c>
      <c r="H5082" t="s">
        <v>3686</v>
      </c>
      <c r="I5082">
        <v>4507</v>
      </c>
      <c r="J5082">
        <v>0</v>
      </c>
      <c r="K5082">
        <v>62</v>
      </c>
      <c r="L5082" t="s">
        <v>142</v>
      </c>
      <c r="M5082" t="s">
        <v>39</v>
      </c>
      <c r="N5082" t="s">
        <v>23</v>
      </c>
      <c r="O5082" t="s">
        <v>56</v>
      </c>
      <c r="P5082" t="s">
        <v>164</v>
      </c>
      <c r="Q5082" t="s">
        <v>50</v>
      </c>
      <c r="R5082">
        <v>43.6</v>
      </c>
      <c r="S5082">
        <v>2748.7</v>
      </c>
    </row>
    <row r="5083" spans="1:19">
      <c r="A5083" t="s">
        <v>11542</v>
      </c>
      <c r="B5083" s="2">
        <v>44799</v>
      </c>
      <c r="C5083" t="s">
        <v>22</v>
      </c>
      <c r="D5083">
        <v>44</v>
      </c>
      <c r="E5083" t="s">
        <v>23</v>
      </c>
      <c r="F5083">
        <v>0</v>
      </c>
      <c r="G5083">
        <v>4</v>
      </c>
      <c r="H5083" t="s">
        <v>3686</v>
      </c>
      <c r="I5083">
        <v>2701</v>
      </c>
      <c r="J5083">
        <v>3</v>
      </c>
      <c r="K5083">
        <v>36</v>
      </c>
      <c r="L5083" t="s">
        <v>40</v>
      </c>
      <c r="M5083" t="s">
        <v>23</v>
      </c>
      <c r="N5083" t="s">
        <v>23</v>
      </c>
      <c r="O5083" t="s">
        <v>25</v>
      </c>
      <c r="P5083" t="s">
        <v>26</v>
      </c>
      <c r="Q5083" t="s">
        <v>27</v>
      </c>
      <c r="R5083">
        <v>93.6</v>
      </c>
      <c r="S5083">
        <v>4837.37</v>
      </c>
    </row>
    <row r="5084" spans="1:19">
      <c r="A5084" t="s">
        <v>11545</v>
      </c>
      <c r="B5084" s="2">
        <v>45735</v>
      </c>
      <c r="C5084" t="s">
        <v>33</v>
      </c>
      <c r="D5084">
        <v>39</v>
      </c>
      <c r="E5084" t="s">
        <v>39</v>
      </c>
      <c r="F5084">
        <v>0</v>
      </c>
      <c r="G5084">
        <v>4</v>
      </c>
      <c r="H5084" t="s">
        <v>3686</v>
      </c>
      <c r="I5084">
        <v>2660</v>
      </c>
      <c r="J5084">
        <v>0</v>
      </c>
      <c r="K5084">
        <v>5</v>
      </c>
      <c r="L5084" t="s">
        <v>48</v>
      </c>
      <c r="M5084" t="s">
        <v>23</v>
      </c>
      <c r="N5084" t="s">
        <v>23</v>
      </c>
      <c r="O5084" t="s">
        <v>25</v>
      </c>
      <c r="P5084" t="s">
        <v>202</v>
      </c>
      <c r="Q5084" t="s">
        <v>27</v>
      </c>
      <c r="R5084">
        <v>84.7</v>
      </c>
      <c r="S5084">
        <v>422.4</v>
      </c>
    </row>
    <row r="5085" spans="1:19">
      <c r="A5085" t="s">
        <v>11547</v>
      </c>
      <c r="B5085" s="2">
        <v>45375</v>
      </c>
      <c r="C5085" t="s">
        <v>33</v>
      </c>
      <c r="D5085">
        <v>38</v>
      </c>
      <c r="E5085" t="s">
        <v>39</v>
      </c>
      <c r="F5085">
        <v>0</v>
      </c>
      <c r="G5085">
        <v>4</v>
      </c>
      <c r="H5085" t="s">
        <v>3686</v>
      </c>
      <c r="I5085">
        <v>4425</v>
      </c>
      <c r="J5085">
        <v>0</v>
      </c>
      <c r="K5085">
        <v>17</v>
      </c>
      <c r="L5085" t="s">
        <v>15568</v>
      </c>
      <c r="M5085" t="s">
        <v>23</v>
      </c>
      <c r="N5085" t="s">
        <v>23</v>
      </c>
      <c r="O5085" t="s">
        <v>25</v>
      </c>
      <c r="P5085" t="s">
        <v>164</v>
      </c>
      <c r="Q5085" t="s">
        <v>27</v>
      </c>
      <c r="R5085">
        <v>94.2</v>
      </c>
      <c r="S5085">
        <v>2118.98</v>
      </c>
    </row>
    <row r="5086" spans="1:19">
      <c r="A5086" t="s">
        <v>11549</v>
      </c>
      <c r="B5086" s="2">
        <v>43715</v>
      </c>
      <c r="C5086" t="s">
        <v>22</v>
      </c>
      <c r="D5086">
        <v>24</v>
      </c>
      <c r="E5086" t="s">
        <v>39</v>
      </c>
      <c r="F5086">
        <v>0</v>
      </c>
      <c r="G5086">
        <v>4</v>
      </c>
      <c r="H5086" t="s">
        <v>3686</v>
      </c>
      <c r="I5086">
        <v>4921</v>
      </c>
      <c r="J5086">
        <v>0</v>
      </c>
      <c r="K5086">
        <v>71</v>
      </c>
      <c r="L5086" t="s">
        <v>15568</v>
      </c>
      <c r="M5086" t="s">
        <v>23</v>
      </c>
      <c r="N5086" t="s">
        <v>23</v>
      </c>
      <c r="O5086" t="s">
        <v>25</v>
      </c>
      <c r="P5086" t="s">
        <v>202</v>
      </c>
      <c r="Q5086" t="s">
        <v>27</v>
      </c>
      <c r="R5086">
        <v>105.75</v>
      </c>
      <c r="S5086">
        <v>7815.95</v>
      </c>
    </row>
    <row r="5087" spans="1:19">
      <c r="A5087" t="s">
        <v>11551</v>
      </c>
      <c r="B5087" s="2">
        <v>45333</v>
      </c>
      <c r="C5087" t="s">
        <v>22</v>
      </c>
      <c r="D5087">
        <v>73</v>
      </c>
      <c r="E5087" t="s">
        <v>39</v>
      </c>
      <c r="F5087">
        <v>0</v>
      </c>
      <c r="G5087">
        <v>4</v>
      </c>
      <c r="H5087" t="s">
        <v>3686</v>
      </c>
      <c r="I5087">
        <v>2812</v>
      </c>
      <c r="J5087">
        <v>0</v>
      </c>
      <c r="K5087">
        <v>18</v>
      </c>
      <c r="L5087" t="s">
        <v>97</v>
      </c>
      <c r="M5087" t="s">
        <v>23</v>
      </c>
      <c r="N5087" t="s">
        <v>23</v>
      </c>
      <c r="O5087" t="s">
        <v>49</v>
      </c>
      <c r="P5087" t="s">
        <v>164</v>
      </c>
      <c r="Q5087" t="s">
        <v>50</v>
      </c>
      <c r="R5087">
        <v>58.4</v>
      </c>
      <c r="S5087">
        <v>1817.02</v>
      </c>
    </row>
    <row r="5088" spans="1:19">
      <c r="A5088" t="s">
        <v>11554</v>
      </c>
      <c r="B5088" s="2">
        <v>43698</v>
      </c>
      <c r="C5088" t="s">
        <v>22</v>
      </c>
      <c r="D5088">
        <v>79</v>
      </c>
      <c r="E5088" t="s">
        <v>23</v>
      </c>
      <c r="F5088">
        <v>0</v>
      </c>
      <c r="G5088">
        <v>4</v>
      </c>
      <c r="H5088" t="s">
        <v>3686</v>
      </c>
      <c r="I5088">
        <v>4240</v>
      </c>
      <c r="J5088">
        <v>7</v>
      </c>
      <c r="K5088">
        <v>72</v>
      </c>
      <c r="L5088" t="s">
        <v>15568</v>
      </c>
      <c r="M5088" t="s">
        <v>23</v>
      </c>
      <c r="N5088" t="s">
        <v>23</v>
      </c>
      <c r="O5088" t="s">
        <v>25</v>
      </c>
      <c r="P5088" t="s">
        <v>164</v>
      </c>
      <c r="Q5088" t="s">
        <v>50</v>
      </c>
      <c r="R5088">
        <v>84.8</v>
      </c>
      <c r="S5088">
        <v>6538.37</v>
      </c>
    </row>
    <row r="5089" spans="1:19">
      <c r="A5089" t="s">
        <v>11556</v>
      </c>
      <c r="B5089" s="2">
        <v>43726</v>
      </c>
      <c r="C5089" t="s">
        <v>22</v>
      </c>
      <c r="D5089">
        <v>80</v>
      </c>
      <c r="E5089" t="s">
        <v>23</v>
      </c>
      <c r="F5089">
        <v>3</v>
      </c>
      <c r="G5089">
        <v>4</v>
      </c>
      <c r="H5089" t="s">
        <v>3686</v>
      </c>
      <c r="I5089">
        <v>6404</v>
      </c>
      <c r="J5089">
        <v>1</v>
      </c>
      <c r="K5089">
        <v>71</v>
      </c>
      <c r="L5089" t="s">
        <v>15568</v>
      </c>
      <c r="M5089" t="s">
        <v>23</v>
      </c>
      <c r="N5089" t="s">
        <v>23</v>
      </c>
      <c r="O5089" t="s">
        <v>49</v>
      </c>
      <c r="P5089" t="s">
        <v>202</v>
      </c>
      <c r="Q5089" t="s">
        <v>27</v>
      </c>
      <c r="R5089">
        <v>72.900000000000006</v>
      </c>
      <c r="S5089">
        <v>8433.4599999999991</v>
      </c>
    </row>
    <row r="5090" spans="1:19">
      <c r="A5090" t="s">
        <v>11558</v>
      </c>
      <c r="B5090" s="2">
        <v>43989</v>
      </c>
      <c r="C5090" t="s">
        <v>33</v>
      </c>
      <c r="D5090">
        <v>73</v>
      </c>
      <c r="E5090" t="s">
        <v>23</v>
      </c>
      <c r="F5090">
        <v>0</v>
      </c>
      <c r="G5090">
        <v>4</v>
      </c>
      <c r="H5090" t="s">
        <v>3686</v>
      </c>
      <c r="I5090">
        <v>6488</v>
      </c>
      <c r="J5090">
        <v>9</v>
      </c>
      <c r="K5090">
        <v>62</v>
      </c>
      <c r="L5090" t="s">
        <v>142</v>
      </c>
      <c r="M5090" t="s">
        <v>23</v>
      </c>
      <c r="N5090" t="s">
        <v>23</v>
      </c>
      <c r="O5090" t="s">
        <v>49</v>
      </c>
      <c r="P5090" t="s">
        <v>164</v>
      </c>
      <c r="Q5090" t="s">
        <v>50</v>
      </c>
      <c r="R5090">
        <v>79.95</v>
      </c>
      <c r="S5090">
        <v>6346.19</v>
      </c>
    </row>
    <row r="5091" spans="1:19">
      <c r="A5091" t="s">
        <v>11560</v>
      </c>
      <c r="B5091" s="2">
        <v>44775</v>
      </c>
      <c r="C5091" t="s">
        <v>33</v>
      </c>
      <c r="D5091">
        <v>77</v>
      </c>
      <c r="E5091" t="s">
        <v>39</v>
      </c>
      <c r="F5091">
        <v>0</v>
      </c>
      <c r="G5091">
        <v>4</v>
      </c>
      <c r="H5091" t="s">
        <v>3686</v>
      </c>
      <c r="I5091">
        <v>4871</v>
      </c>
      <c r="J5091">
        <v>0</v>
      </c>
      <c r="K5091">
        <v>36</v>
      </c>
      <c r="L5091" t="s">
        <v>40</v>
      </c>
      <c r="M5091" t="s">
        <v>39</v>
      </c>
      <c r="N5091" t="s">
        <v>23</v>
      </c>
      <c r="O5091" t="s">
        <v>56</v>
      </c>
      <c r="P5091" t="s">
        <v>164</v>
      </c>
      <c r="Q5091" t="s">
        <v>27</v>
      </c>
      <c r="R5091">
        <v>31.05</v>
      </c>
      <c r="S5091">
        <v>1126.3499999999999</v>
      </c>
    </row>
    <row r="5092" spans="1:19">
      <c r="A5092" t="s">
        <v>11562</v>
      </c>
      <c r="B5092" s="2">
        <v>43703</v>
      </c>
      <c r="C5092" t="s">
        <v>22</v>
      </c>
      <c r="D5092">
        <v>74</v>
      </c>
      <c r="E5092" t="s">
        <v>23</v>
      </c>
      <c r="F5092">
        <v>0</v>
      </c>
      <c r="G5092">
        <v>4</v>
      </c>
      <c r="H5092" t="s">
        <v>3686</v>
      </c>
      <c r="I5092">
        <v>6212</v>
      </c>
      <c r="J5092">
        <v>7</v>
      </c>
      <c r="K5092">
        <v>72</v>
      </c>
      <c r="L5092" t="s">
        <v>316</v>
      </c>
      <c r="M5092" t="s">
        <v>23</v>
      </c>
      <c r="N5092" t="s">
        <v>23</v>
      </c>
      <c r="O5092" t="s">
        <v>56</v>
      </c>
      <c r="P5092" t="s">
        <v>164</v>
      </c>
      <c r="Q5092" t="s">
        <v>27</v>
      </c>
      <c r="R5092">
        <v>89.05</v>
      </c>
      <c r="S5092">
        <v>6690.05</v>
      </c>
    </row>
    <row r="5093" spans="1:19">
      <c r="A5093" t="s">
        <v>11564</v>
      </c>
      <c r="B5093" s="2">
        <v>44937</v>
      </c>
      <c r="C5093" t="s">
        <v>33</v>
      </c>
      <c r="D5093">
        <v>69</v>
      </c>
      <c r="E5093" t="s">
        <v>23</v>
      </c>
      <c r="F5093">
        <v>0</v>
      </c>
      <c r="G5093">
        <v>4</v>
      </c>
      <c r="H5093" t="s">
        <v>3686</v>
      </c>
      <c r="I5093">
        <v>5643</v>
      </c>
      <c r="J5093">
        <v>2</v>
      </c>
      <c r="K5093">
        <v>31</v>
      </c>
      <c r="L5093" t="s">
        <v>15568</v>
      </c>
      <c r="M5093" t="s">
        <v>23</v>
      </c>
      <c r="N5093" t="s">
        <v>23</v>
      </c>
      <c r="O5093" t="s">
        <v>49</v>
      </c>
      <c r="P5093" t="s">
        <v>202</v>
      </c>
      <c r="Q5093" t="s">
        <v>84</v>
      </c>
      <c r="R5093">
        <v>81.150000000000006</v>
      </c>
      <c r="S5093">
        <v>3765.29</v>
      </c>
    </row>
    <row r="5094" spans="1:19">
      <c r="A5094" t="s">
        <v>11566</v>
      </c>
      <c r="B5094" s="2">
        <v>45178</v>
      </c>
      <c r="C5094" t="s">
        <v>22</v>
      </c>
      <c r="D5094">
        <v>61</v>
      </c>
      <c r="E5094" t="s">
        <v>23</v>
      </c>
      <c r="F5094">
        <v>0</v>
      </c>
      <c r="G5094">
        <v>4</v>
      </c>
      <c r="H5094" t="s">
        <v>3686</v>
      </c>
      <c r="I5094">
        <v>3200</v>
      </c>
      <c r="J5094">
        <v>2</v>
      </c>
      <c r="K5094">
        <v>23</v>
      </c>
      <c r="L5094" t="s">
        <v>97</v>
      </c>
      <c r="M5094" t="s">
        <v>23</v>
      </c>
      <c r="N5094" t="s">
        <v>23</v>
      </c>
      <c r="O5094" t="s">
        <v>25</v>
      </c>
      <c r="P5094" t="s">
        <v>202</v>
      </c>
      <c r="Q5094" t="s">
        <v>50</v>
      </c>
      <c r="R5094">
        <v>86.8</v>
      </c>
      <c r="S5094">
        <v>2413.29</v>
      </c>
    </row>
    <row r="5095" spans="1:19">
      <c r="A5095" t="s">
        <v>11568</v>
      </c>
      <c r="B5095" s="2">
        <v>44124</v>
      </c>
      <c r="C5095" t="s">
        <v>33</v>
      </c>
      <c r="D5095">
        <v>39</v>
      </c>
      <c r="E5095" t="s">
        <v>39</v>
      </c>
      <c r="F5095">
        <v>0</v>
      </c>
      <c r="G5095">
        <v>4</v>
      </c>
      <c r="H5095" t="s">
        <v>3686</v>
      </c>
      <c r="I5095">
        <v>5138</v>
      </c>
      <c r="J5095">
        <v>0</v>
      </c>
      <c r="K5095">
        <v>58</v>
      </c>
      <c r="L5095" t="s">
        <v>142</v>
      </c>
      <c r="M5095" t="s">
        <v>23</v>
      </c>
      <c r="N5095" t="s">
        <v>39</v>
      </c>
      <c r="P5095" t="s">
        <v>164</v>
      </c>
      <c r="Q5095" t="s">
        <v>50</v>
      </c>
      <c r="R5095">
        <v>24.7</v>
      </c>
      <c r="S5095">
        <v>4297.2</v>
      </c>
    </row>
    <row r="5096" spans="1:19">
      <c r="A5096" t="s">
        <v>11570</v>
      </c>
      <c r="B5096" s="2">
        <v>43992</v>
      </c>
      <c r="C5096" t="s">
        <v>22</v>
      </c>
      <c r="D5096">
        <v>26</v>
      </c>
      <c r="E5096" t="s">
        <v>23</v>
      </c>
      <c r="F5096">
        <v>0</v>
      </c>
      <c r="G5096">
        <v>4</v>
      </c>
      <c r="H5096" t="s">
        <v>3686</v>
      </c>
      <c r="I5096">
        <v>4987</v>
      </c>
      <c r="J5096">
        <v>6</v>
      </c>
      <c r="K5096">
        <v>62</v>
      </c>
      <c r="L5096" t="s">
        <v>15568</v>
      </c>
      <c r="M5096" t="s">
        <v>39</v>
      </c>
      <c r="N5096" t="s">
        <v>23</v>
      </c>
      <c r="O5096" t="s">
        <v>56</v>
      </c>
      <c r="P5096" t="s">
        <v>164</v>
      </c>
      <c r="Q5096" t="s">
        <v>27</v>
      </c>
      <c r="R5096">
        <v>39</v>
      </c>
      <c r="S5096">
        <v>2337.4499999999998</v>
      </c>
    </row>
    <row r="5097" spans="1:19">
      <c r="A5097" t="s">
        <v>11572</v>
      </c>
      <c r="B5097" s="2">
        <v>43729</v>
      </c>
      <c r="C5097" t="s">
        <v>33</v>
      </c>
      <c r="D5097">
        <v>51</v>
      </c>
      <c r="E5097" t="s">
        <v>39</v>
      </c>
      <c r="F5097">
        <v>0</v>
      </c>
      <c r="G5097">
        <v>4</v>
      </c>
      <c r="H5097" t="s">
        <v>3686</v>
      </c>
      <c r="I5097">
        <v>4361</v>
      </c>
      <c r="J5097">
        <v>0</v>
      </c>
      <c r="K5097">
        <v>71</v>
      </c>
      <c r="L5097" t="s">
        <v>15568</v>
      </c>
      <c r="M5097" t="s">
        <v>23</v>
      </c>
      <c r="N5097" t="s">
        <v>23</v>
      </c>
      <c r="O5097" t="s">
        <v>25</v>
      </c>
      <c r="P5097" t="s">
        <v>164</v>
      </c>
      <c r="Q5097" t="s">
        <v>27</v>
      </c>
      <c r="R5097">
        <v>111.25</v>
      </c>
      <c r="S5097">
        <v>10960.47</v>
      </c>
    </row>
    <row r="5098" spans="1:19">
      <c r="A5098" t="s">
        <v>11574</v>
      </c>
      <c r="B5098" s="2">
        <v>44622</v>
      </c>
      <c r="C5098" t="s">
        <v>22</v>
      </c>
      <c r="D5098">
        <v>23</v>
      </c>
      <c r="E5098" t="s">
        <v>23</v>
      </c>
      <c r="F5098">
        <v>0</v>
      </c>
      <c r="G5098">
        <v>4</v>
      </c>
      <c r="H5098" t="s">
        <v>3686</v>
      </c>
      <c r="I5098">
        <v>3877</v>
      </c>
      <c r="J5098">
        <v>4</v>
      </c>
      <c r="K5098">
        <v>41</v>
      </c>
      <c r="L5098" t="s">
        <v>15568</v>
      </c>
      <c r="M5098" t="s">
        <v>23</v>
      </c>
      <c r="N5098" t="s">
        <v>23</v>
      </c>
      <c r="O5098" t="s">
        <v>49</v>
      </c>
      <c r="P5098" t="s">
        <v>202</v>
      </c>
      <c r="Q5098" t="s">
        <v>27</v>
      </c>
      <c r="R5098">
        <v>68.5</v>
      </c>
      <c r="S5098">
        <v>3358.36</v>
      </c>
    </row>
    <row r="5099" spans="1:19">
      <c r="A5099" t="s">
        <v>11576</v>
      </c>
      <c r="B5099" s="2">
        <v>45591</v>
      </c>
      <c r="C5099" t="s">
        <v>33</v>
      </c>
      <c r="D5099">
        <v>61</v>
      </c>
      <c r="E5099" t="s">
        <v>23</v>
      </c>
      <c r="F5099">
        <v>0</v>
      </c>
      <c r="G5099">
        <v>4</v>
      </c>
      <c r="H5099" t="s">
        <v>3686</v>
      </c>
      <c r="I5099">
        <v>3831</v>
      </c>
      <c r="J5099">
        <v>9</v>
      </c>
      <c r="K5099">
        <v>10</v>
      </c>
      <c r="L5099" t="s">
        <v>97</v>
      </c>
      <c r="M5099" t="s">
        <v>23</v>
      </c>
      <c r="N5099" t="s">
        <v>39</v>
      </c>
      <c r="P5099" t="s">
        <v>26</v>
      </c>
      <c r="Q5099" t="s">
        <v>27</v>
      </c>
      <c r="R5099">
        <v>19.95</v>
      </c>
      <c r="S5099">
        <v>683.75</v>
      </c>
    </row>
    <row r="5100" spans="1:19">
      <c r="A5100" t="s">
        <v>11578</v>
      </c>
      <c r="B5100" s="2">
        <v>44472</v>
      </c>
      <c r="C5100" t="s">
        <v>22</v>
      </c>
      <c r="D5100">
        <v>29</v>
      </c>
      <c r="E5100" t="s">
        <v>39</v>
      </c>
      <c r="F5100">
        <v>0</v>
      </c>
      <c r="G5100">
        <v>4</v>
      </c>
      <c r="H5100" t="s">
        <v>3686</v>
      </c>
      <c r="I5100">
        <v>2776</v>
      </c>
      <c r="J5100">
        <v>0</v>
      </c>
      <c r="K5100">
        <v>46</v>
      </c>
      <c r="L5100" t="s">
        <v>142</v>
      </c>
      <c r="M5100" t="s">
        <v>23</v>
      </c>
      <c r="N5100" t="s">
        <v>39</v>
      </c>
      <c r="P5100" t="s">
        <v>164</v>
      </c>
      <c r="Q5100" t="s">
        <v>50</v>
      </c>
      <c r="R5100">
        <v>19.2</v>
      </c>
      <c r="S5100">
        <v>2333.69</v>
      </c>
    </row>
    <row r="5101" spans="1:19">
      <c r="A5101" t="s">
        <v>11580</v>
      </c>
      <c r="B5101" s="2">
        <v>44237</v>
      </c>
      <c r="C5101" t="s">
        <v>22</v>
      </c>
      <c r="D5101">
        <v>28</v>
      </c>
      <c r="E5101" t="s">
        <v>39</v>
      </c>
      <c r="F5101">
        <v>0</v>
      </c>
      <c r="G5101">
        <v>4</v>
      </c>
      <c r="H5101" t="s">
        <v>3686</v>
      </c>
      <c r="I5101">
        <v>5435</v>
      </c>
      <c r="J5101">
        <v>0</v>
      </c>
      <c r="K5101">
        <v>54</v>
      </c>
      <c r="L5101" t="s">
        <v>15568</v>
      </c>
      <c r="M5101" t="s">
        <v>39</v>
      </c>
      <c r="N5101" t="s">
        <v>23</v>
      </c>
      <c r="O5101" t="s">
        <v>56</v>
      </c>
      <c r="P5101" t="s">
        <v>164</v>
      </c>
      <c r="Q5101" t="s">
        <v>50</v>
      </c>
      <c r="R5101">
        <v>45.2</v>
      </c>
      <c r="S5101">
        <v>2460.5500000000002</v>
      </c>
    </row>
    <row r="5102" spans="1:19">
      <c r="A5102" t="s">
        <v>11582</v>
      </c>
      <c r="B5102" s="2">
        <v>45242</v>
      </c>
      <c r="C5102" t="s">
        <v>22</v>
      </c>
      <c r="D5102">
        <v>21</v>
      </c>
      <c r="E5102" t="s">
        <v>39</v>
      </c>
      <c r="F5102">
        <v>1</v>
      </c>
      <c r="G5102">
        <v>4</v>
      </c>
      <c r="H5102" t="s">
        <v>3686</v>
      </c>
      <c r="I5102">
        <v>5403</v>
      </c>
      <c r="J5102">
        <v>0</v>
      </c>
      <c r="K5102">
        <v>21</v>
      </c>
      <c r="L5102" t="s">
        <v>97</v>
      </c>
      <c r="M5102" t="s">
        <v>23</v>
      </c>
      <c r="N5102" t="s">
        <v>39</v>
      </c>
      <c r="P5102" t="s">
        <v>26</v>
      </c>
      <c r="Q5102" t="s">
        <v>50</v>
      </c>
      <c r="R5102">
        <v>24.7</v>
      </c>
      <c r="S5102">
        <v>1123.6099999999999</v>
      </c>
    </row>
    <row r="5103" spans="1:19">
      <c r="A5103" t="s">
        <v>11584</v>
      </c>
      <c r="B5103" s="2">
        <v>44490</v>
      </c>
      <c r="C5103" t="s">
        <v>33</v>
      </c>
      <c r="D5103">
        <v>49</v>
      </c>
      <c r="E5103" t="s">
        <v>39</v>
      </c>
      <c r="F5103">
        <v>0</v>
      </c>
      <c r="G5103">
        <v>4</v>
      </c>
      <c r="H5103" t="s">
        <v>3686</v>
      </c>
      <c r="I5103">
        <v>4883</v>
      </c>
      <c r="J5103">
        <v>0</v>
      </c>
      <c r="K5103">
        <v>46</v>
      </c>
      <c r="L5103" t="s">
        <v>142</v>
      </c>
      <c r="M5103" t="s">
        <v>23</v>
      </c>
      <c r="N5103" t="s">
        <v>23</v>
      </c>
      <c r="O5103" t="s">
        <v>25</v>
      </c>
      <c r="P5103" t="s">
        <v>202</v>
      </c>
      <c r="Q5103" t="s">
        <v>27</v>
      </c>
      <c r="R5103">
        <v>101.1</v>
      </c>
      <c r="S5103">
        <v>5961.02</v>
      </c>
    </row>
    <row r="5104" spans="1:19">
      <c r="A5104" t="s">
        <v>11586</v>
      </c>
      <c r="B5104" s="2">
        <v>45739</v>
      </c>
      <c r="C5104" t="s">
        <v>33</v>
      </c>
      <c r="D5104">
        <v>47</v>
      </c>
      <c r="E5104" t="s">
        <v>39</v>
      </c>
      <c r="F5104">
        <v>0</v>
      </c>
      <c r="G5104">
        <v>4</v>
      </c>
      <c r="H5104" t="s">
        <v>3686</v>
      </c>
      <c r="I5104">
        <v>4456</v>
      </c>
      <c r="J5104">
        <v>0</v>
      </c>
      <c r="K5104">
        <v>5</v>
      </c>
      <c r="L5104" t="s">
        <v>15568</v>
      </c>
      <c r="M5104" t="s">
        <v>23</v>
      </c>
      <c r="N5104" t="s">
        <v>23</v>
      </c>
      <c r="O5104" t="s">
        <v>25</v>
      </c>
      <c r="P5104" t="s">
        <v>26</v>
      </c>
      <c r="Q5104" t="s">
        <v>27</v>
      </c>
      <c r="R5104">
        <v>84</v>
      </c>
      <c r="S5104">
        <v>667.2</v>
      </c>
    </row>
    <row r="5105" spans="1:19">
      <c r="A5105" t="s">
        <v>11588</v>
      </c>
      <c r="B5105" s="2">
        <v>45693</v>
      </c>
      <c r="C5105" t="s">
        <v>33</v>
      </c>
      <c r="D5105">
        <v>53</v>
      </c>
      <c r="E5105" t="s">
        <v>23</v>
      </c>
      <c r="F5105">
        <v>0</v>
      </c>
      <c r="G5105">
        <v>4</v>
      </c>
      <c r="H5105" t="s">
        <v>3686</v>
      </c>
      <c r="I5105">
        <v>4297</v>
      </c>
      <c r="J5105">
        <v>1</v>
      </c>
      <c r="K5105">
        <v>6</v>
      </c>
      <c r="L5105" t="s">
        <v>15568</v>
      </c>
      <c r="M5105" t="s">
        <v>23</v>
      </c>
      <c r="N5105" t="s">
        <v>23</v>
      </c>
      <c r="O5105" t="s">
        <v>25</v>
      </c>
      <c r="P5105" t="s">
        <v>26</v>
      </c>
      <c r="Q5105" t="s">
        <v>27</v>
      </c>
      <c r="R5105">
        <v>90.75</v>
      </c>
      <c r="S5105">
        <v>652.35</v>
      </c>
    </row>
    <row r="5106" spans="1:19">
      <c r="A5106" t="s">
        <v>11590</v>
      </c>
      <c r="B5106" s="2">
        <v>45815</v>
      </c>
      <c r="C5106" t="s">
        <v>33</v>
      </c>
      <c r="D5106">
        <v>45</v>
      </c>
      <c r="E5106" t="s">
        <v>39</v>
      </c>
      <c r="F5106">
        <v>0</v>
      </c>
      <c r="G5106">
        <v>4</v>
      </c>
      <c r="H5106" t="s">
        <v>3751</v>
      </c>
      <c r="I5106">
        <v>5786</v>
      </c>
      <c r="J5106">
        <v>0</v>
      </c>
      <c r="K5106">
        <v>2</v>
      </c>
      <c r="L5106" t="s">
        <v>48</v>
      </c>
      <c r="M5106" t="s">
        <v>39</v>
      </c>
      <c r="N5106" t="s">
        <v>23</v>
      </c>
      <c r="O5106" t="s">
        <v>49</v>
      </c>
      <c r="P5106" t="s">
        <v>26</v>
      </c>
      <c r="Q5106" t="s">
        <v>27</v>
      </c>
      <c r="R5106">
        <v>24.5</v>
      </c>
      <c r="S5106">
        <v>46.4</v>
      </c>
    </row>
    <row r="5107" spans="1:19">
      <c r="A5107" t="s">
        <v>11592</v>
      </c>
      <c r="B5107" s="2">
        <v>45862</v>
      </c>
      <c r="C5107" t="s">
        <v>22</v>
      </c>
      <c r="D5107">
        <v>29</v>
      </c>
      <c r="E5107" t="s">
        <v>23</v>
      </c>
      <c r="F5107">
        <v>2</v>
      </c>
      <c r="G5107">
        <v>4</v>
      </c>
      <c r="H5107" t="s">
        <v>3751</v>
      </c>
      <c r="I5107">
        <v>4540</v>
      </c>
      <c r="J5107">
        <v>3</v>
      </c>
      <c r="K5107">
        <v>1</v>
      </c>
      <c r="L5107" t="s">
        <v>15568</v>
      </c>
      <c r="M5107" t="s">
        <v>23</v>
      </c>
      <c r="N5107" t="s">
        <v>39</v>
      </c>
      <c r="P5107" t="s">
        <v>202</v>
      </c>
      <c r="Q5107" t="s">
        <v>50</v>
      </c>
      <c r="R5107">
        <v>20.399999999999999</v>
      </c>
      <c r="S5107">
        <v>47.9</v>
      </c>
    </row>
    <row r="5108" spans="1:19">
      <c r="A5108" t="s">
        <v>11594</v>
      </c>
      <c r="B5108" s="2">
        <v>45098</v>
      </c>
      <c r="C5108" t="s">
        <v>22</v>
      </c>
      <c r="D5108">
        <v>56</v>
      </c>
      <c r="E5108" t="s">
        <v>39</v>
      </c>
      <c r="F5108">
        <v>0</v>
      </c>
      <c r="G5108">
        <v>4</v>
      </c>
      <c r="H5108" t="s">
        <v>3686</v>
      </c>
      <c r="I5108">
        <v>2752</v>
      </c>
      <c r="J5108">
        <v>0</v>
      </c>
      <c r="K5108">
        <v>26</v>
      </c>
      <c r="L5108" t="s">
        <v>40</v>
      </c>
      <c r="M5108" t="s">
        <v>23</v>
      </c>
      <c r="N5108" t="s">
        <v>23</v>
      </c>
      <c r="O5108" t="s">
        <v>49</v>
      </c>
      <c r="P5108" t="s">
        <v>26</v>
      </c>
      <c r="Q5108" t="s">
        <v>27</v>
      </c>
      <c r="R5108">
        <v>49.15</v>
      </c>
      <c r="S5108">
        <v>2384.16</v>
      </c>
    </row>
    <row r="5109" spans="1:19">
      <c r="A5109" t="s">
        <v>11596</v>
      </c>
      <c r="B5109" s="2">
        <v>44262</v>
      </c>
      <c r="C5109" t="s">
        <v>33</v>
      </c>
      <c r="D5109">
        <v>34</v>
      </c>
      <c r="E5109" t="s">
        <v>23</v>
      </c>
      <c r="F5109">
        <v>3</v>
      </c>
      <c r="G5109">
        <v>4</v>
      </c>
      <c r="H5109" t="s">
        <v>3686</v>
      </c>
      <c r="I5109">
        <v>4116</v>
      </c>
      <c r="J5109">
        <v>5</v>
      </c>
      <c r="K5109">
        <v>53</v>
      </c>
      <c r="L5109" t="s">
        <v>15568</v>
      </c>
      <c r="M5109" t="s">
        <v>39</v>
      </c>
      <c r="N5109" t="s">
        <v>23</v>
      </c>
      <c r="O5109" t="s">
        <v>56</v>
      </c>
      <c r="P5109" t="s">
        <v>26</v>
      </c>
      <c r="Q5109" t="s">
        <v>27</v>
      </c>
      <c r="R5109">
        <v>48.7</v>
      </c>
      <c r="S5109">
        <v>2495.1999999999998</v>
      </c>
    </row>
    <row r="5110" spans="1:19">
      <c r="A5110" t="s">
        <v>11598</v>
      </c>
      <c r="B5110" s="2">
        <v>45818</v>
      </c>
      <c r="C5110" t="s">
        <v>22</v>
      </c>
      <c r="D5110">
        <v>27</v>
      </c>
      <c r="E5110" t="s">
        <v>39</v>
      </c>
      <c r="F5110">
        <v>0</v>
      </c>
      <c r="G5110">
        <v>4</v>
      </c>
      <c r="H5110" t="s">
        <v>3751</v>
      </c>
      <c r="I5110">
        <v>5096</v>
      </c>
      <c r="J5110">
        <v>0</v>
      </c>
      <c r="K5110">
        <v>2</v>
      </c>
      <c r="L5110" t="s">
        <v>15568</v>
      </c>
      <c r="M5110" t="s">
        <v>23</v>
      </c>
      <c r="N5110" t="s">
        <v>23</v>
      </c>
      <c r="O5110" t="s">
        <v>49</v>
      </c>
      <c r="P5110" t="s">
        <v>26</v>
      </c>
      <c r="Q5110" t="s">
        <v>27</v>
      </c>
      <c r="R5110">
        <v>46.6</v>
      </c>
      <c r="S5110">
        <v>91.64</v>
      </c>
    </row>
    <row r="5111" spans="1:19">
      <c r="A5111" t="s">
        <v>11601</v>
      </c>
      <c r="B5111" s="2">
        <v>44349</v>
      </c>
      <c r="C5111" t="s">
        <v>22</v>
      </c>
      <c r="D5111">
        <v>36</v>
      </c>
      <c r="E5111" t="s">
        <v>23</v>
      </c>
      <c r="F5111">
        <v>0</v>
      </c>
      <c r="G5111">
        <v>4</v>
      </c>
      <c r="H5111" t="s">
        <v>3686</v>
      </c>
      <c r="I5111">
        <v>5363</v>
      </c>
      <c r="J5111">
        <v>3</v>
      </c>
      <c r="K5111">
        <v>50</v>
      </c>
      <c r="L5111" t="s">
        <v>142</v>
      </c>
      <c r="M5111" t="s">
        <v>39</v>
      </c>
      <c r="N5111" t="s">
        <v>23</v>
      </c>
      <c r="O5111" t="s">
        <v>49</v>
      </c>
      <c r="P5111" t="s">
        <v>202</v>
      </c>
      <c r="Q5111" t="s">
        <v>27</v>
      </c>
      <c r="R5111">
        <v>44.45</v>
      </c>
      <c r="S5111">
        <v>2188.4499999999998</v>
      </c>
    </row>
    <row r="5112" spans="1:19">
      <c r="A5112" t="s">
        <v>11603</v>
      </c>
      <c r="B5112" s="2">
        <v>44897</v>
      </c>
      <c r="C5112" t="s">
        <v>33</v>
      </c>
      <c r="D5112">
        <v>40</v>
      </c>
      <c r="E5112" t="s">
        <v>23</v>
      </c>
      <c r="F5112">
        <v>3</v>
      </c>
      <c r="G5112">
        <v>4</v>
      </c>
      <c r="H5112" t="s">
        <v>3686</v>
      </c>
      <c r="I5112">
        <v>4444</v>
      </c>
      <c r="J5112">
        <v>6</v>
      </c>
      <c r="K5112">
        <v>32</v>
      </c>
      <c r="L5112" t="s">
        <v>15568</v>
      </c>
      <c r="M5112" t="s">
        <v>23</v>
      </c>
      <c r="N5112" t="s">
        <v>23</v>
      </c>
      <c r="O5112" t="s">
        <v>25</v>
      </c>
      <c r="P5112" t="s">
        <v>26</v>
      </c>
      <c r="Q5112" t="s">
        <v>27</v>
      </c>
      <c r="R5112">
        <v>89.6</v>
      </c>
      <c r="S5112">
        <v>4453.4799999999996</v>
      </c>
    </row>
    <row r="5113" spans="1:19">
      <c r="A5113" t="s">
        <v>11605</v>
      </c>
      <c r="B5113" s="2">
        <v>45580</v>
      </c>
      <c r="C5113" t="s">
        <v>22</v>
      </c>
      <c r="D5113">
        <v>45</v>
      </c>
      <c r="E5113" t="s">
        <v>23</v>
      </c>
      <c r="F5113">
        <v>1</v>
      </c>
      <c r="G5113">
        <v>4</v>
      </c>
      <c r="H5113" t="s">
        <v>3686</v>
      </c>
      <c r="I5113">
        <v>4613</v>
      </c>
      <c r="J5113">
        <v>0</v>
      </c>
      <c r="K5113">
        <v>10</v>
      </c>
      <c r="L5113" t="s">
        <v>97</v>
      </c>
      <c r="M5113" t="s">
        <v>23</v>
      </c>
      <c r="N5113" t="s">
        <v>39</v>
      </c>
      <c r="P5113" t="s">
        <v>202</v>
      </c>
      <c r="Q5113" t="s">
        <v>50</v>
      </c>
      <c r="R5113">
        <v>20.45</v>
      </c>
      <c r="S5113">
        <v>618.29999999999995</v>
      </c>
    </row>
    <row r="5114" spans="1:19">
      <c r="A5114" t="s">
        <v>11607</v>
      </c>
      <c r="B5114" s="2">
        <v>45315</v>
      </c>
      <c r="C5114" t="s">
        <v>22</v>
      </c>
      <c r="D5114">
        <v>20</v>
      </c>
      <c r="E5114" t="s">
        <v>39</v>
      </c>
      <c r="F5114">
        <v>0</v>
      </c>
      <c r="G5114">
        <v>4</v>
      </c>
      <c r="H5114" t="s">
        <v>3686</v>
      </c>
      <c r="I5114">
        <v>3784</v>
      </c>
      <c r="J5114">
        <v>0</v>
      </c>
      <c r="K5114">
        <v>19</v>
      </c>
      <c r="L5114" t="s">
        <v>97</v>
      </c>
      <c r="M5114" t="s">
        <v>39</v>
      </c>
      <c r="N5114" t="s">
        <v>23</v>
      </c>
      <c r="O5114" t="s">
        <v>49</v>
      </c>
      <c r="P5114" t="s">
        <v>26</v>
      </c>
      <c r="Q5114" t="s">
        <v>27</v>
      </c>
      <c r="R5114">
        <v>25.15</v>
      </c>
      <c r="S5114">
        <v>468.35</v>
      </c>
    </row>
    <row r="5115" spans="1:19">
      <c r="A5115" t="s">
        <v>11609</v>
      </c>
      <c r="B5115" s="2">
        <v>43753</v>
      </c>
      <c r="C5115" t="s">
        <v>33</v>
      </c>
      <c r="D5115">
        <v>25</v>
      </c>
      <c r="E5115" t="s">
        <v>23</v>
      </c>
      <c r="F5115">
        <v>0</v>
      </c>
      <c r="G5115">
        <v>4</v>
      </c>
      <c r="H5115" t="s">
        <v>3686</v>
      </c>
      <c r="I5115">
        <v>5950</v>
      </c>
      <c r="J5115">
        <v>0</v>
      </c>
      <c r="K5115">
        <v>70</v>
      </c>
      <c r="L5115" t="s">
        <v>316</v>
      </c>
      <c r="M5115" t="s">
        <v>23</v>
      </c>
      <c r="N5115" t="s">
        <v>23</v>
      </c>
      <c r="O5115" t="s">
        <v>49</v>
      </c>
      <c r="P5115" t="s">
        <v>164</v>
      </c>
      <c r="Q5115" t="s">
        <v>50</v>
      </c>
      <c r="R5115">
        <v>86.45</v>
      </c>
      <c r="S5115">
        <v>8130.7</v>
      </c>
    </row>
    <row r="5116" spans="1:19">
      <c r="A5116" t="s">
        <v>11611</v>
      </c>
      <c r="B5116" s="2">
        <v>44879</v>
      </c>
      <c r="C5116" t="s">
        <v>22</v>
      </c>
      <c r="D5116">
        <v>37</v>
      </c>
      <c r="E5116" t="s">
        <v>39</v>
      </c>
      <c r="F5116">
        <v>0</v>
      </c>
      <c r="G5116">
        <v>4</v>
      </c>
      <c r="H5116" t="s">
        <v>3686</v>
      </c>
      <c r="I5116">
        <v>3957</v>
      </c>
      <c r="J5116">
        <v>0</v>
      </c>
      <c r="K5116">
        <v>33</v>
      </c>
      <c r="L5116" t="s">
        <v>15568</v>
      </c>
      <c r="M5116" t="s">
        <v>23</v>
      </c>
      <c r="N5116" t="s">
        <v>23</v>
      </c>
      <c r="O5116" t="s">
        <v>25</v>
      </c>
      <c r="P5116" t="s">
        <v>202</v>
      </c>
      <c r="Q5116" t="s">
        <v>27</v>
      </c>
      <c r="R5116">
        <v>80.099999999999994</v>
      </c>
      <c r="S5116">
        <v>3451.73</v>
      </c>
    </row>
    <row r="5117" spans="1:19">
      <c r="A5117" t="s">
        <v>11613</v>
      </c>
      <c r="B5117" s="2">
        <v>44030</v>
      </c>
      <c r="C5117" t="s">
        <v>33</v>
      </c>
      <c r="D5117">
        <v>37</v>
      </c>
      <c r="E5117" t="s">
        <v>39</v>
      </c>
      <c r="F5117">
        <v>1</v>
      </c>
      <c r="G5117">
        <v>4</v>
      </c>
      <c r="H5117" t="s">
        <v>3686</v>
      </c>
      <c r="I5117">
        <v>4673</v>
      </c>
      <c r="J5117">
        <v>0</v>
      </c>
      <c r="K5117">
        <v>61</v>
      </c>
      <c r="L5117" t="s">
        <v>142</v>
      </c>
      <c r="M5117" t="s">
        <v>23</v>
      </c>
      <c r="N5117" t="s">
        <v>39</v>
      </c>
      <c r="P5117" t="s">
        <v>164</v>
      </c>
      <c r="Q5117" t="s">
        <v>50</v>
      </c>
      <c r="R5117">
        <v>25</v>
      </c>
      <c r="S5117">
        <v>3453.4</v>
      </c>
    </row>
    <row r="5118" spans="1:19">
      <c r="A5118" t="s">
        <v>11615</v>
      </c>
      <c r="B5118" s="2">
        <v>45582</v>
      </c>
      <c r="C5118" t="s">
        <v>33</v>
      </c>
      <c r="D5118">
        <v>31</v>
      </c>
      <c r="E5118" t="s">
        <v>23</v>
      </c>
      <c r="F5118">
        <v>3</v>
      </c>
      <c r="G5118">
        <v>4</v>
      </c>
      <c r="H5118" t="s">
        <v>3686</v>
      </c>
      <c r="I5118">
        <v>4531</v>
      </c>
      <c r="J5118">
        <v>8</v>
      </c>
      <c r="K5118">
        <v>10</v>
      </c>
      <c r="L5118" t="s">
        <v>15568</v>
      </c>
      <c r="M5118" t="s">
        <v>23</v>
      </c>
      <c r="N5118" t="s">
        <v>23</v>
      </c>
      <c r="O5118" t="s">
        <v>25</v>
      </c>
      <c r="P5118" t="s">
        <v>26</v>
      </c>
      <c r="Q5118" t="s">
        <v>27</v>
      </c>
      <c r="R5118">
        <v>88.85</v>
      </c>
      <c r="S5118">
        <v>1257.05</v>
      </c>
    </row>
    <row r="5119" spans="1:19">
      <c r="A5119" t="s">
        <v>11617</v>
      </c>
      <c r="B5119" s="2">
        <v>43709</v>
      </c>
      <c r="C5119" t="s">
        <v>33</v>
      </c>
      <c r="D5119">
        <v>29</v>
      </c>
      <c r="E5119" t="s">
        <v>23</v>
      </c>
      <c r="F5119">
        <v>2</v>
      </c>
      <c r="G5119">
        <v>4</v>
      </c>
      <c r="H5119" t="s">
        <v>3686</v>
      </c>
      <c r="I5119">
        <v>6342</v>
      </c>
      <c r="J5119">
        <v>2</v>
      </c>
      <c r="K5119">
        <v>71</v>
      </c>
      <c r="L5119" t="s">
        <v>15568</v>
      </c>
      <c r="M5119" t="s">
        <v>23</v>
      </c>
      <c r="N5119" t="s">
        <v>39</v>
      </c>
      <c r="P5119" t="s">
        <v>164</v>
      </c>
      <c r="Q5119" t="s">
        <v>27</v>
      </c>
      <c r="R5119">
        <v>19.850000000000001</v>
      </c>
      <c r="S5119">
        <v>2521.9899999999998</v>
      </c>
    </row>
    <row r="5120" spans="1:19">
      <c r="A5120" t="s">
        <v>11619</v>
      </c>
      <c r="B5120" s="2">
        <v>45178</v>
      </c>
      <c r="C5120" t="s">
        <v>33</v>
      </c>
      <c r="D5120">
        <v>62</v>
      </c>
      <c r="E5120" t="s">
        <v>23</v>
      </c>
      <c r="F5120">
        <v>0</v>
      </c>
      <c r="G5120">
        <v>4</v>
      </c>
      <c r="H5120" t="s">
        <v>3686</v>
      </c>
      <c r="I5120">
        <v>3835</v>
      </c>
      <c r="J5120">
        <v>5</v>
      </c>
      <c r="K5120">
        <v>23</v>
      </c>
      <c r="L5120" t="s">
        <v>97</v>
      </c>
      <c r="M5120" t="s">
        <v>23</v>
      </c>
      <c r="N5120" t="s">
        <v>23</v>
      </c>
      <c r="O5120" t="s">
        <v>49</v>
      </c>
      <c r="P5120" t="s">
        <v>202</v>
      </c>
      <c r="Q5120" t="s">
        <v>27</v>
      </c>
      <c r="R5120">
        <v>60</v>
      </c>
      <c r="S5120">
        <v>1379.12</v>
      </c>
    </row>
    <row r="5121" spans="1:19">
      <c r="A5121" t="s">
        <v>11621</v>
      </c>
      <c r="B5121" s="2">
        <v>43852</v>
      </c>
      <c r="C5121" t="s">
        <v>22</v>
      </c>
      <c r="D5121">
        <v>45</v>
      </c>
      <c r="E5121" t="s">
        <v>39</v>
      </c>
      <c r="F5121">
        <v>0</v>
      </c>
      <c r="G5121">
        <v>4</v>
      </c>
      <c r="H5121" t="s">
        <v>3686</v>
      </c>
      <c r="I5121">
        <v>6035</v>
      </c>
      <c r="J5121">
        <v>0</v>
      </c>
      <c r="K5121">
        <v>67</v>
      </c>
      <c r="L5121" t="s">
        <v>316</v>
      </c>
      <c r="M5121" t="s">
        <v>23</v>
      </c>
      <c r="N5121" t="s">
        <v>23</v>
      </c>
      <c r="O5121" t="s">
        <v>56</v>
      </c>
      <c r="P5121" t="s">
        <v>164</v>
      </c>
      <c r="Q5121" t="s">
        <v>27</v>
      </c>
      <c r="R5121">
        <v>65.55</v>
      </c>
      <c r="S5121">
        <v>7734.13</v>
      </c>
    </row>
    <row r="5122" spans="1:19">
      <c r="A5122" t="s">
        <v>11623</v>
      </c>
      <c r="B5122" s="2">
        <v>45696</v>
      </c>
      <c r="C5122" t="s">
        <v>22</v>
      </c>
      <c r="D5122">
        <v>43</v>
      </c>
      <c r="E5122" t="s">
        <v>39</v>
      </c>
      <c r="F5122">
        <v>0</v>
      </c>
      <c r="G5122">
        <v>4</v>
      </c>
      <c r="H5122" t="s">
        <v>3686</v>
      </c>
      <c r="I5122">
        <v>2393</v>
      </c>
      <c r="J5122">
        <v>0</v>
      </c>
      <c r="K5122">
        <v>6</v>
      </c>
      <c r="L5122" t="s">
        <v>15568</v>
      </c>
      <c r="M5122" t="s">
        <v>23</v>
      </c>
      <c r="N5122" t="s">
        <v>23</v>
      </c>
      <c r="O5122" t="s">
        <v>56</v>
      </c>
      <c r="P5122" t="s">
        <v>26</v>
      </c>
      <c r="Q5122" t="s">
        <v>27</v>
      </c>
      <c r="R5122">
        <v>59.45</v>
      </c>
      <c r="S5122">
        <v>422.88</v>
      </c>
    </row>
    <row r="5123" spans="1:19">
      <c r="A5123" t="s">
        <v>11625</v>
      </c>
      <c r="B5123" s="2">
        <v>45092</v>
      </c>
      <c r="C5123" t="s">
        <v>22</v>
      </c>
      <c r="D5123">
        <v>55</v>
      </c>
      <c r="E5123" t="s">
        <v>39</v>
      </c>
      <c r="F5123">
        <v>0</v>
      </c>
      <c r="G5123">
        <v>4</v>
      </c>
      <c r="H5123" t="s">
        <v>3686</v>
      </c>
      <c r="I5123">
        <v>4296</v>
      </c>
      <c r="J5123">
        <v>0</v>
      </c>
      <c r="K5123">
        <v>26</v>
      </c>
      <c r="L5123" t="s">
        <v>40</v>
      </c>
      <c r="M5123" t="s">
        <v>39</v>
      </c>
      <c r="N5123" t="s">
        <v>23</v>
      </c>
      <c r="O5123" t="s">
        <v>56</v>
      </c>
      <c r="P5123" t="s">
        <v>202</v>
      </c>
      <c r="Q5123" t="s">
        <v>50</v>
      </c>
      <c r="R5123">
        <v>54.55</v>
      </c>
      <c r="S5123">
        <v>1362.85</v>
      </c>
    </row>
    <row r="5124" spans="1:19">
      <c r="A5124" t="s">
        <v>11627</v>
      </c>
      <c r="B5124" s="2">
        <v>45615</v>
      </c>
      <c r="C5124" t="s">
        <v>33</v>
      </c>
      <c r="D5124">
        <v>29</v>
      </c>
      <c r="E5124" t="s">
        <v>39</v>
      </c>
      <c r="F5124">
        <v>0</v>
      </c>
      <c r="G5124">
        <v>4</v>
      </c>
      <c r="H5124" t="s">
        <v>3686</v>
      </c>
      <c r="I5124">
        <v>4883</v>
      </c>
      <c r="J5124">
        <v>0</v>
      </c>
      <c r="K5124">
        <v>9</v>
      </c>
      <c r="L5124" t="s">
        <v>15568</v>
      </c>
      <c r="M5124" t="s">
        <v>23</v>
      </c>
      <c r="N5124" t="s">
        <v>39</v>
      </c>
      <c r="P5124" t="s">
        <v>26</v>
      </c>
      <c r="Q5124" t="s">
        <v>27</v>
      </c>
      <c r="R5124">
        <v>19.5</v>
      </c>
      <c r="S5124">
        <v>544.82000000000005</v>
      </c>
    </row>
    <row r="5125" spans="1:19">
      <c r="A5125" t="s">
        <v>11629</v>
      </c>
      <c r="B5125" s="2">
        <v>44146</v>
      </c>
      <c r="C5125" t="s">
        <v>33</v>
      </c>
      <c r="D5125">
        <v>58</v>
      </c>
      <c r="E5125" t="s">
        <v>39</v>
      </c>
      <c r="F5125">
        <v>0</v>
      </c>
      <c r="G5125">
        <v>4</v>
      </c>
      <c r="H5125" t="s">
        <v>3686</v>
      </c>
      <c r="I5125">
        <v>5741</v>
      </c>
      <c r="J5125">
        <v>0</v>
      </c>
      <c r="K5125">
        <v>57</v>
      </c>
      <c r="L5125" t="s">
        <v>15568</v>
      </c>
      <c r="M5125" t="s">
        <v>23</v>
      </c>
      <c r="N5125" t="s">
        <v>23</v>
      </c>
      <c r="O5125" t="s">
        <v>49</v>
      </c>
      <c r="P5125" t="s">
        <v>164</v>
      </c>
      <c r="Q5125" t="s">
        <v>50</v>
      </c>
      <c r="R5125">
        <v>74.3</v>
      </c>
      <c r="S5125">
        <v>4534</v>
      </c>
    </row>
    <row r="5126" spans="1:19">
      <c r="A5126" t="s">
        <v>11631</v>
      </c>
      <c r="B5126" s="2">
        <v>44059</v>
      </c>
      <c r="C5126" t="s">
        <v>33</v>
      </c>
      <c r="D5126">
        <v>22</v>
      </c>
      <c r="E5126" t="s">
        <v>23</v>
      </c>
      <c r="F5126">
        <v>0</v>
      </c>
      <c r="G5126">
        <v>4</v>
      </c>
      <c r="H5126" t="s">
        <v>3686</v>
      </c>
      <c r="I5126">
        <v>5148</v>
      </c>
      <c r="J5126">
        <v>1</v>
      </c>
      <c r="K5126">
        <v>60</v>
      </c>
      <c r="L5126" t="s">
        <v>142</v>
      </c>
      <c r="M5126" t="s">
        <v>39</v>
      </c>
      <c r="N5126" t="s">
        <v>23</v>
      </c>
      <c r="O5126" t="s">
        <v>56</v>
      </c>
      <c r="P5126" t="s">
        <v>164</v>
      </c>
      <c r="Q5126" t="s">
        <v>27</v>
      </c>
      <c r="R5126">
        <v>37.700000000000003</v>
      </c>
      <c r="S5126">
        <v>2288.6999999999998</v>
      </c>
    </row>
    <row r="5127" spans="1:19">
      <c r="A5127" t="s">
        <v>11634</v>
      </c>
      <c r="B5127" s="2">
        <v>44958</v>
      </c>
      <c r="C5127" t="s">
        <v>22</v>
      </c>
      <c r="D5127">
        <v>56</v>
      </c>
      <c r="E5127" t="s">
        <v>39</v>
      </c>
      <c r="F5127">
        <v>0</v>
      </c>
      <c r="G5127">
        <v>4</v>
      </c>
      <c r="H5127" t="s">
        <v>3686</v>
      </c>
      <c r="I5127">
        <v>3033</v>
      </c>
      <c r="J5127">
        <v>0</v>
      </c>
      <c r="K5127">
        <v>30</v>
      </c>
      <c r="L5127" t="s">
        <v>15568</v>
      </c>
      <c r="M5127" t="s">
        <v>23</v>
      </c>
      <c r="N5127" t="s">
        <v>23</v>
      </c>
      <c r="O5127" t="s">
        <v>49</v>
      </c>
      <c r="P5127" t="s">
        <v>202</v>
      </c>
      <c r="Q5127" t="s">
        <v>27</v>
      </c>
      <c r="R5127">
        <v>74.75</v>
      </c>
      <c r="S5127">
        <v>3269.6</v>
      </c>
    </row>
    <row r="5128" spans="1:19">
      <c r="A5128" t="s">
        <v>11636</v>
      </c>
      <c r="B5128" s="2">
        <v>45586</v>
      </c>
      <c r="C5128" t="s">
        <v>22</v>
      </c>
      <c r="D5128">
        <v>61</v>
      </c>
      <c r="E5128" t="s">
        <v>23</v>
      </c>
      <c r="F5128">
        <v>3</v>
      </c>
      <c r="G5128">
        <v>4</v>
      </c>
      <c r="H5128" t="s">
        <v>3686</v>
      </c>
      <c r="I5128">
        <v>5248</v>
      </c>
      <c r="J5128">
        <v>1</v>
      </c>
      <c r="K5128">
        <v>10</v>
      </c>
      <c r="L5128" t="s">
        <v>15568</v>
      </c>
      <c r="M5128" t="s">
        <v>39</v>
      </c>
      <c r="N5128" t="s">
        <v>23</v>
      </c>
      <c r="O5128" t="s">
        <v>56</v>
      </c>
      <c r="P5128" t="s">
        <v>202</v>
      </c>
      <c r="Q5128" t="s">
        <v>27</v>
      </c>
      <c r="R5128">
        <v>34.549999999999997</v>
      </c>
      <c r="S5128">
        <v>362.6</v>
      </c>
    </row>
    <row r="5129" spans="1:19">
      <c r="A5129" t="s">
        <v>11639</v>
      </c>
      <c r="B5129" s="2">
        <v>44867</v>
      </c>
      <c r="C5129" t="s">
        <v>22</v>
      </c>
      <c r="D5129">
        <v>61</v>
      </c>
      <c r="E5129" t="s">
        <v>23</v>
      </c>
      <c r="F5129">
        <v>0</v>
      </c>
      <c r="G5129">
        <v>4</v>
      </c>
      <c r="H5129" t="s">
        <v>3686</v>
      </c>
      <c r="I5129">
        <v>3669</v>
      </c>
      <c r="J5129">
        <v>6</v>
      </c>
      <c r="K5129">
        <v>33</v>
      </c>
      <c r="L5129" t="s">
        <v>15568</v>
      </c>
      <c r="M5129" t="s">
        <v>23</v>
      </c>
      <c r="N5129" t="s">
        <v>23</v>
      </c>
      <c r="O5129" t="s">
        <v>25</v>
      </c>
      <c r="P5129" t="s">
        <v>26</v>
      </c>
      <c r="Q5129" t="s">
        <v>27</v>
      </c>
      <c r="R5129">
        <v>100.6</v>
      </c>
      <c r="S5129">
        <v>4725.55</v>
      </c>
    </row>
    <row r="5130" spans="1:19">
      <c r="A5130" t="s">
        <v>11641</v>
      </c>
      <c r="B5130" s="2">
        <v>44262</v>
      </c>
      <c r="C5130" t="s">
        <v>22</v>
      </c>
      <c r="D5130">
        <v>80</v>
      </c>
      <c r="E5130" t="s">
        <v>39</v>
      </c>
      <c r="F5130">
        <v>0</v>
      </c>
      <c r="G5130">
        <v>4</v>
      </c>
      <c r="H5130" t="s">
        <v>3686</v>
      </c>
      <c r="I5130">
        <v>5644</v>
      </c>
      <c r="J5130">
        <v>0</v>
      </c>
      <c r="K5130">
        <v>53</v>
      </c>
      <c r="L5130" t="s">
        <v>15568</v>
      </c>
      <c r="M5130" t="s">
        <v>23</v>
      </c>
      <c r="N5130" t="s">
        <v>23</v>
      </c>
      <c r="O5130" t="s">
        <v>49</v>
      </c>
      <c r="P5130" t="s">
        <v>164</v>
      </c>
      <c r="Q5130" t="s">
        <v>27</v>
      </c>
      <c r="R5130">
        <v>73.900000000000006</v>
      </c>
      <c r="S5130">
        <v>4304.87</v>
      </c>
    </row>
    <row r="5131" spans="1:19">
      <c r="A5131" t="s">
        <v>11643</v>
      </c>
      <c r="B5131" s="2">
        <v>45790</v>
      </c>
      <c r="C5131" t="s">
        <v>22</v>
      </c>
      <c r="D5131">
        <v>73</v>
      </c>
      <c r="E5131" t="s">
        <v>39</v>
      </c>
      <c r="F5131">
        <v>0</v>
      </c>
      <c r="G5131">
        <v>4</v>
      </c>
      <c r="H5131" t="s">
        <v>3751</v>
      </c>
      <c r="I5131">
        <v>3108</v>
      </c>
      <c r="J5131">
        <v>0</v>
      </c>
      <c r="K5131">
        <v>3</v>
      </c>
      <c r="L5131" t="s">
        <v>15568</v>
      </c>
      <c r="M5131" t="s">
        <v>39</v>
      </c>
      <c r="N5131" t="s">
        <v>23</v>
      </c>
      <c r="O5131" t="s">
        <v>49</v>
      </c>
      <c r="P5131" t="s">
        <v>26</v>
      </c>
      <c r="Q5131" t="s">
        <v>27</v>
      </c>
      <c r="R5131">
        <v>30.4</v>
      </c>
      <c r="S5131">
        <v>82.15</v>
      </c>
    </row>
    <row r="5132" spans="1:19">
      <c r="A5132" t="s">
        <v>11644</v>
      </c>
      <c r="B5132" s="2">
        <v>43700</v>
      </c>
      <c r="C5132" t="s">
        <v>22</v>
      </c>
      <c r="D5132">
        <v>79</v>
      </c>
      <c r="E5132" t="s">
        <v>23</v>
      </c>
      <c r="F5132">
        <v>3</v>
      </c>
      <c r="G5132">
        <v>4</v>
      </c>
      <c r="H5132" t="s">
        <v>3686</v>
      </c>
      <c r="I5132">
        <v>4099</v>
      </c>
      <c r="J5132">
        <v>2</v>
      </c>
      <c r="K5132">
        <v>72</v>
      </c>
      <c r="L5132" t="s">
        <v>316</v>
      </c>
      <c r="M5132" t="s">
        <v>23</v>
      </c>
      <c r="N5132" t="s">
        <v>23</v>
      </c>
      <c r="O5132" t="s">
        <v>25</v>
      </c>
      <c r="P5132" t="s">
        <v>164</v>
      </c>
      <c r="Q5132" t="s">
        <v>27</v>
      </c>
      <c r="R5132">
        <v>112.25</v>
      </c>
      <c r="S5132">
        <v>8881.17</v>
      </c>
    </row>
    <row r="5133" spans="1:19">
      <c r="A5133" t="s">
        <v>11647</v>
      </c>
      <c r="B5133" s="2">
        <v>45424</v>
      </c>
      <c r="C5133" t="s">
        <v>33</v>
      </c>
      <c r="D5133">
        <v>35</v>
      </c>
      <c r="E5133" t="s">
        <v>39</v>
      </c>
      <c r="F5133">
        <v>0</v>
      </c>
      <c r="G5133">
        <v>4</v>
      </c>
      <c r="H5133" t="s">
        <v>3686</v>
      </c>
      <c r="I5133">
        <v>4497</v>
      </c>
      <c r="J5133">
        <v>0</v>
      </c>
      <c r="K5133">
        <v>15</v>
      </c>
      <c r="L5133" t="s">
        <v>15568</v>
      </c>
      <c r="M5133" t="s">
        <v>23</v>
      </c>
      <c r="N5133" t="s">
        <v>23</v>
      </c>
      <c r="O5133" t="s">
        <v>49</v>
      </c>
      <c r="P5133" t="s">
        <v>26</v>
      </c>
      <c r="Q5133" t="s">
        <v>27</v>
      </c>
      <c r="R5133">
        <v>58.95</v>
      </c>
      <c r="S5133">
        <v>1413.25</v>
      </c>
    </row>
    <row r="5134" spans="1:19">
      <c r="A5134" t="s">
        <v>11649</v>
      </c>
      <c r="B5134" s="2">
        <v>45206</v>
      </c>
      <c r="C5134" t="s">
        <v>22</v>
      </c>
      <c r="D5134">
        <v>19</v>
      </c>
      <c r="E5134" t="s">
        <v>39</v>
      </c>
      <c r="F5134">
        <v>0</v>
      </c>
      <c r="G5134">
        <v>4</v>
      </c>
      <c r="H5134" t="s">
        <v>3686</v>
      </c>
      <c r="I5134">
        <v>4574</v>
      </c>
      <c r="J5134">
        <v>0</v>
      </c>
      <c r="K5134">
        <v>22</v>
      </c>
      <c r="L5134" t="s">
        <v>15568</v>
      </c>
      <c r="M5134" t="s">
        <v>39</v>
      </c>
      <c r="N5134" t="s">
        <v>23</v>
      </c>
      <c r="O5134" t="s">
        <v>49</v>
      </c>
      <c r="P5134" t="s">
        <v>164</v>
      </c>
      <c r="Q5134" t="s">
        <v>27</v>
      </c>
      <c r="R5134">
        <v>56.75</v>
      </c>
      <c r="S5134">
        <v>1304.8499999999999</v>
      </c>
    </row>
    <row r="5135" spans="1:19">
      <c r="A5135" t="s">
        <v>11651</v>
      </c>
      <c r="B5135" s="2">
        <v>45000</v>
      </c>
      <c r="C5135" t="s">
        <v>33</v>
      </c>
      <c r="D5135">
        <v>42</v>
      </c>
      <c r="E5135" t="s">
        <v>39</v>
      </c>
      <c r="F5135">
        <v>0</v>
      </c>
      <c r="G5135">
        <v>4</v>
      </c>
      <c r="H5135" t="s">
        <v>3686</v>
      </c>
      <c r="I5135">
        <v>5481</v>
      </c>
      <c r="J5135">
        <v>0</v>
      </c>
      <c r="K5135">
        <v>29</v>
      </c>
      <c r="L5135" t="s">
        <v>15568</v>
      </c>
      <c r="M5135" t="s">
        <v>23</v>
      </c>
      <c r="N5135" t="s">
        <v>23</v>
      </c>
      <c r="O5135" t="s">
        <v>49</v>
      </c>
      <c r="P5135" t="s">
        <v>202</v>
      </c>
      <c r="Q5135" t="s">
        <v>27</v>
      </c>
      <c r="R5135">
        <v>55.25</v>
      </c>
      <c r="S5135">
        <v>2761.35</v>
      </c>
    </row>
    <row r="5136" spans="1:19">
      <c r="A5136" t="s">
        <v>11653</v>
      </c>
      <c r="B5136" s="2">
        <v>45486</v>
      </c>
      <c r="C5136" t="s">
        <v>33</v>
      </c>
      <c r="D5136">
        <v>57</v>
      </c>
      <c r="E5136" t="s">
        <v>23</v>
      </c>
      <c r="F5136">
        <v>3</v>
      </c>
      <c r="G5136">
        <v>4</v>
      </c>
      <c r="H5136" t="s">
        <v>3686</v>
      </c>
      <c r="I5136">
        <v>2816</v>
      </c>
      <c r="J5136">
        <v>1</v>
      </c>
      <c r="K5136">
        <v>13</v>
      </c>
      <c r="L5136" t="s">
        <v>15568</v>
      </c>
      <c r="M5136" t="s">
        <v>23</v>
      </c>
      <c r="N5136" t="s">
        <v>39</v>
      </c>
      <c r="P5136" t="s">
        <v>164</v>
      </c>
      <c r="Q5136" t="s">
        <v>84</v>
      </c>
      <c r="R5136">
        <v>19.55</v>
      </c>
      <c r="S5136">
        <v>814.29</v>
      </c>
    </row>
    <row r="5137" spans="1:19">
      <c r="A5137" t="s">
        <v>11655</v>
      </c>
      <c r="B5137" s="2">
        <v>45335</v>
      </c>
      <c r="C5137" t="s">
        <v>33</v>
      </c>
      <c r="D5137">
        <v>62</v>
      </c>
      <c r="E5137" t="s">
        <v>39</v>
      </c>
      <c r="F5137">
        <v>0</v>
      </c>
      <c r="G5137">
        <v>4</v>
      </c>
      <c r="H5137" t="s">
        <v>3686</v>
      </c>
      <c r="I5137">
        <v>2910</v>
      </c>
      <c r="J5137">
        <v>0</v>
      </c>
      <c r="K5137">
        <v>18</v>
      </c>
      <c r="L5137" t="s">
        <v>97</v>
      </c>
      <c r="M5137" t="s">
        <v>23</v>
      </c>
      <c r="N5137" t="s">
        <v>39</v>
      </c>
      <c r="P5137" t="s">
        <v>202</v>
      </c>
      <c r="Q5137" t="s">
        <v>84</v>
      </c>
      <c r="R5137">
        <v>20.100000000000001</v>
      </c>
      <c r="S5137">
        <v>745.45</v>
      </c>
    </row>
    <row r="5138" spans="1:19">
      <c r="A5138" t="s">
        <v>11657</v>
      </c>
      <c r="B5138" s="2">
        <v>45768</v>
      </c>
      <c r="C5138" t="s">
        <v>22</v>
      </c>
      <c r="D5138">
        <v>28</v>
      </c>
      <c r="E5138" t="s">
        <v>39</v>
      </c>
      <c r="F5138">
        <v>0</v>
      </c>
      <c r="G5138">
        <v>4</v>
      </c>
      <c r="H5138" t="s">
        <v>3686</v>
      </c>
      <c r="I5138">
        <v>3022</v>
      </c>
      <c r="J5138">
        <v>0</v>
      </c>
      <c r="K5138">
        <v>4</v>
      </c>
      <c r="L5138" t="s">
        <v>15568</v>
      </c>
      <c r="M5138" t="s">
        <v>23</v>
      </c>
      <c r="N5138" t="s">
        <v>39</v>
      </c>
      <c r="P5138" t="s">
        <v>26</v>
      </c>
      <c r="Q5138" t="s">
        <v>84</v>
      </c>
      <c r="R5138">
        <v>19</v>
      </c>
      <c r="S5138">
        <v>159.54</v>
      </c>
    </row>
    <row r="5139" spans="1:19">
      <c r="A5139" t="s">
        <v>11659</v>
      </c>
      <c r="B5139" s="2">
        <v>43821</v>
      </c>
      <c r="C5139" t="s">
        <v>33</v>
      </c>
      <c r="D5139">
        <v>21</v>
      </c>
      <c r="E5139" t="s">
        <v>23</v>
      </c>
      <c r="F5139">
        <v>0</v>
      </c>
      <c r="G5139">
        <v>4</v>
      </c>
      <c r="H5139" t="s">
        <v>3686</v>
      </c>
      <c r="I5139">
        <v>4095</v>
      </c>
      <c r="J5139">
        <v>3</v>
      </c>
      <c r="K5139">
        <v>68</v>
      </c>
      <c r="L5139" t="s">
        <v>316</v>
      </c>
      <c r="M5139" t="s">
        <v>23</v>
      </c>
      <c r="N5139" t="s">
        <v>23</v>
      </c>
      <c r="O5139" t="s">
        <v>25</v>
      </c>
      <c r="P5139" t="s">
        <v>164</v>
      </c>
      <c r="Q5139" t="s">
        <v>50</v>
      </c>
      <c r="R5139">
        <v>90.2</v>
      </c>
      <c r="S5139">
        <v>6529.53</v>
      </c>
    </row>
    <row r="5140" spans="1:19">
      <c r="A5140" t="s">
        <v>11661</v>
      </c>
      <c r="B5140" s="2">
        <v>45091</v>
      </c>
      <c r="C5140" t="s">
        <v>33</v>
      </c>
      <c r="D5140">
        <v>38</v>
      </c>
      <c r="E5140" t="s">
        <v>39</v>
      </c>
      <c r="F5140">
        <v>0</v>
      </c>
      <c r="G5140">
        <v>4</v>
      </c>
      <c r="H5140" t="s">
        <v>3686</v>
      </c>
      <c r="I5140">
        <v>3866</v>
      </c>
      <c r="J5140">
        <v>0</v>
      </c>
      <c r="K5140">
        <v>26</v>
      </c>
      <c r="L5140" t="s">
        <v>40</v>
      </c>
      <c r="M5140" t="s">
        <v>23</v>
      </c>
      <c r="N5140" t="s">
        <v>23</v>
      </c>
      <c r="O5140" t="s">
        <v>49</v>
      </c>
      <c r="P5140" t="s">
        <v>26</v>
      </c>
      <c r="Q5140" t="s">
        <v>27</v>
      </c>
      <c r="R5140">
        <v>69.5</v>
      </c>
      <c r="S5140">
        <v>2460.4499999999998</v>
      </c>
    </row>
    <row r="5141" spans="1:19">
      <c r="A5141" t="s">
        <v>11663</v>
      </c>
      <c r="B5141" s="2">
        <v>44702</v>
      </c>
      <c r="C5141" t="s">
        <v>22</v>
      </c>
      <c r="D5141">
        <v>31</v>
      </c>
      <c r="E5141" t="s">
        <v>39</v>
      </c>
      <c r="F5141">
        <v>3</v>
      </c>
      <c r="G5141">
        <v>4</v>
      </c>
      <c r="H5141" t="s">
        <v>3686</v>
      </c>
      <c r="I5141">
        <v>4295</v>
      </c>
      <c r="J5141">
        <v>0</v>
      </c>
      <c r="K5141">
        <v>39</v>
      </c>
      <c r="L5141" t="s">
        <v>15568</v>
      </c>
      <c r="M5141" t="s">
        <v>23</v>
      </c>
      <c r="N5141" t="s">
        <v>39</v>
      </c>
      <c r="P5141" t="s">
        <v>164</v>
      </c>
      <c r="Q5141" t="s">
        <v>50</v>
      </c>
      <c r="R5141">
        <v>25</v>
      </c>
      <c r="S5141">
        <v>2952.4</v>
      </c>
    </row>
    <row r="5142" spans="1:19">
      <c r="A5142" t="s">
        <v>11665</v>
      </c>
      <c r="B5142" s="2">
        <v>45041</v>
      </c>
      <c r="C5142" t="s">
        <v>33</v>
      </c>
      <c r="D5142">
        <v>27</v>
      </c>
      <c r="E5142" t="s">
        <v>23</v>
      </c>
      <c r="F5142">
        <v>0</v>
      </c>
      <c r="G5142">
        <v>4</v>
      </c>
      <c r="H5142" t="s">
        <v>3686</v>
      </c>
      <c r="I5142">
        <v>3676</v>
      </c>
      <c r="J5142">
        <v>7</v>
      </c>
      <c r="K5142">
        <v>28</v>
      </c>
      <c r="L5142" t="s">
        <v>15568</v>
      </c>
      <c r="M5142" t="s">
        <v>23</v>
      </c>
      <c r="N5142" t="s">
        <v>23</v>
      </c>
      <c r="O5142" t="s">
        <v>25</v>
      </c>
      <c r="P5142" t="s">
        <v>26</v>
      </c>
      <c r="Q5142" t="s">
        <v>50</v>
      </c>
      <c r="R5142">
        <v>89.9</v>
      </c>
      <c r="S5142">
        <v>3360.02</v>
      </c>
    </row>
    <row r="5143" spans="1:19">
      <c r="A5143" t="s">
        <v>11667</v>
      </c>
      <c r="B5143" s="2">
        <v>45553</v>
      </c>
      <c r="C5143" t="s">
        <v>33</v>
      </c>
      <c r="D5143">
        <v>54</v>
      </c>
      <c r="E5143" t="s">
        <v>39</v>
      </c>
      <c r="F5143">
        <v>0</v>
      </c>
      <c r="G5143">
        <v>4</v>
      </c>
      <c r="H5143" t="s">
        <v>3686</v>
      </c>
      <c r="I5143">
        <v>4998</v>
      </c>
      <c r="J5143">
        <v>0</v>
      </c>
      <c r="K5143">
        <v>11</v>
      </c>
      <c r="L5143" t="s">
        <v>15568</v>
      </c>
      <c r="M5143" t="s">
        <v>23</v>
      </c>
      <c r="N5143" t="s">
        <v>39</v>
      </c>
      <c r="P5143" t="s">
        <v>202</v>
      </c>
      <c r="Q5143" t="s">
        <v>27</v>
      </c>
      <c r="R5143">
        <v>25.2</v>
      </c>
      <c r="S5143">
        <v>265.72000000000003</v>
      </c>
    </row>
    <row r="5144" spans="1:19">
      <c r="A5144" t="s">
        <v>11669</v>
      </c>
      <c r="B5144" s="2">
        <v>45695</v>
      </c>
      <c r="C5144" t="s">
        <v>22</v>
      </c>
      <c r="D5144">
        <v>52</v>
      </c>
      <c r="E5144" t="s">
        <v>39</v>
      </c>
      <c r="F5144">
        <v>0</v>
      </c>
      <c r="G5144">
        <v>4</v>
      </c>
      <c r="H5144" t="s">
        <v>3686</v>
      </c>
      <c r="I5144">
        <v>5741</v>
      </c>
      <c r="J5144">
        <v>0</v>
      </c>
      <c r="K5144">
        <v>6</v>
      </c>
      <c r="L5144" t="s">
        <v>48</v>
      </c>
      <c r="M5144" t="s">
        <v>23</v>
      </c>
      <c r="N5144" t="s">
        <v>23</v>
      </c>
      <c r="O5144" t="s">
        <v>25</v>
      </c>
      <c r="P5144" t="s">
        <v>26</v>
      </c>
      <c r="Q5144" t="s">
        <v>27</v>
      </c>
      <c r="R5144">
        <v>69.099999999999994</v>
      </c>
      <c r="S5144">
        <v>546.9</v>
      </c>
    </row>
    <row r="5145" spans="1:19">
      <c r="A5145" t="s">
        <v>11671</v>
      </c>
      <c r="B5145" s="2">
        <v>43691</v>
      </c>
      <c r="C5145" t="s">
        <v>22</v>
      </c>
      <c r="D5145">
        <v>56</v>
      </c>
      <c r="E5145" t="s">
        <v>23</v>
      </c>
      <c r="F5145">
        <v>1</v>
      </c>
      <c r="G5145">
        <v>4</v>
      </c>
      <c r="H5145" t="s">
        <v>3686</v>
      </c>
      <c r="I5145">
        <v>4351</v>
      </c>
      <c r="J5145">
        <v>4</v>
      </c>
      <c r="K5145">
        <v>72</v>
      </c>
      <c r="L5145" t="s">
        <v>15568</v>
      </c>
      <c r="M5145" t="s">
        <v>23</v>
      </c>
      <c r="N5145" t="s">
        <v>23</v>
      </c>
      <c r="O5145" t="s">
        <v>25</v>
      </c>
      <c r="P5145" t="s">
        <v>164</v>
      </c>
      <c r="Q5145" t="s">
        <v>50</v>
      </c>
      <c r="R5145">
        <v>107.7</v>
      </c>
      <c r="S5145">
        <v>10939.48</v>
      </c>
    </row>
    <row r="5146" spans="1:19">
      <c r="A5146" t="s">
        <v>11673</v>
      </c>
      <c r="B5146" s="2">
        <v>44599</v>
      </c>
      <c r="C5146" t="s">
        <v>22</v>
      </c>
      <c r="D5146">
        <v>50</v>
      </c>
      <c r="E5146" t="s">
        <v>23</v>
      </c>
      <c r="F5146">
        <v>3</v>
      </c>
      <c r="G5146">
        <v>4</v>
      </c>
      <c r="H5146" t="s">
        <v>3686</v>
      </c>
      <c r="I5146">
        <v>3764</v>
      </c>
      <c r="J5146">
        <v>10</v>
      </c>
      <c r="K5146">
        <v>42</v>
      </c>
      <c r="L5146" t="s">
        <v>15568</v>
      </c>
      <c r="M5146" t="s">
        <v>23</v>
      </c>
      <c r="N5146" t="s">
        <v>23</v>
      </c>
      <c r="O5146" t="s">
        <v>49</v>
      </c>
      <c r="P5146" t="s">
        <v>202</v>
      </c>
      <c r="Q5146" t="s">
        <v>50</v>
      </c>
      <c r="R5146">
        <v>63.7</v>
      </c>
      <c r="S5146">
        <v>4651.25</v>
      </c>
    </row>
    <row r="5147" spans="1:19">
      <c r="A5147" t="s">
        <v>11675</v>
      </c>
      <c r="B5147" s="2">
        <v>43686</v>
      </c>
      <c r="C5147" t="s">
        <v>33</v>
      </c>
      <c r="D5147">
        <v>59</v>
      </c>
      <c r="E5147" t="s">
        <v>23</v>
      </c>
      <c r="F5147">
        <v>0</v>
      </c>
      <c r="G5147">
        <v>4</v>
      </c>
      <c r="H5147" t="s">
        <v>3686</v>
      </c>
      <c r="I5147">
        <v>6030</v>
      </c>
      <c r="J5147">
        <v>1</v>
      </c>
      <c r="K5147">
        <v>72</v>
      </c>
      <c r="L5147" t="s">
        <v>15568</v>
      </c>
      <c r="M5147" t="s">
        <v>23</v>
      </c>
      <c r="N5147" t="s">
        <v>23</v>
      </c>
      <c r="O5147" t="s">
        <v>25</v>
      </c>
      <c r="P5147" t="s">
        <v>164</v>
      </c>
      <c r="Q5147" t="s">
        <v>27</v>
      </c>
      <c r="R5147">
        <v>110.45</v>
      </c>
      <c r="S5147">
        <v>11311.06</v>
      </c>
    </row>
    <row r="5148" spans="1:19">
      <c r="A5148" t="s">
        <v>11677</v>
      </c>
      <c r="B5148" s="2">
        <v>45209</v>
      </c>
      <c r="C5148" t="s">
        <v>22</v>
      </c>
      <c r="D5148">
        <v>29</v>
      </c>
      <c r="E5148" t="s">
        <v>39</v>
      </c>
      <c r="F5148">
        <v>0</v>
      </c>
      <c r="G5148">
        <v>4</v>
      </c>
      <c r="H5148" t="s">
        <v>3686</v>
      </c>
      <c r="I5148">
        <v>2768</v>
      </c>
      <c r="J5148">
        <v>0</v>
      </c>
      <c r="K5148">
        <v>22</v>
      </c>
      <c r="L5148" t="s">
        <v>97</v>
      </c>
      <c r="M5148" t="s">
        <v>23</v>
      </c>
      <c r="N5148" t="s">
        <v>39</v>
      </c>
      <c r="P5148" t="s">
        <v>202</v>
      </c>
      <c r="Q5148" t="s">
        <v>50</v>
      </c>
      <c r="R5148">
        <v>20.3</v>
      </c>
      <c r="S5148">
        <v>973.81</v>
      </c>
    </row>
    <row r="5149" spans="1:19">
      <c r="A5149" t="s">
        <v>11679</v>
      </c>
      <c r="B5149" s="2">
        <v>43924</v>
      </c>
      <c r="C5149" t="s">
        <v>33</v>
      </c>
      <c r="D5149">
        <v>29</v>
      </c>
      <c r="E5149" t="s">
        <v>23</v>
      </c>
      <c r="F5149">
        <v>0</v>
      </c>
      <c r="G5149">
        <v>4</v>
      </c>
      <c r="H5149" t="s">
        <v>3686</v>
      </c>
      <c r="I5149">
        <v>5455</v>
      </c>
      <c r="J5149">
        <v>4</v>
      </c>
      <c r="K5149">
        <v>64</v>
      </c>
      <c r="L5149" t="s">
        <v>15568</v>
      </c>
      <c r="M5149" t="s">
        <v>23</v>
      </c>
      <c r="N5149" t="s">
        <v>23</v>
      </c>
      <c r="O5149" t="s">
        <v>25</v>
      </c>
      <c r="P5149" t="s">
        <v>26</v>
      </c>
      <c r="Q5149" t="s">
        <v>27</v>
      </c>
      <c r="R5149">
        <v>111.15</v>
      </c>
      <c r="S5149">
        <v>7503.8</v>
      </c>
    </row>
    <row r="5150" spans="1:19">
      <c r="A5150" t="s">
        <v>11682</v>
      </c>
      <c r="B5150" s="2">
        <v>43701</v>
      </c>
      <c r="C5150" t="s">
        <v>33</v>
      </c>
      <c r="D5150">
        <v>33</v>
      </c>
      <c r="E5150" t="s">
        <v>23</v>
      </c>
      <c r="F5150">
        <v>0</v>
      </c>
      <c r="G5150">
        <v>4</v>
      </c>
      <c r="H5150" t="s">
        <v>3686</v>
      </c>
      <c r="I5150">
        <v>5534</v>
      </c>
      <c r="J5150">
        <v>1</v>
      </c>
      <c r="K5150">
        <v>72</v>
      </c>
      <c r="L5150" t="s">
        <v>316</v>
      </c>
      <c r="M5150" t="s">
        <v>23</v>
      </c>
      <c r="N5150" t="s">
        <v>39</v>
      </c>
      <c r="P5150" t="s">
        <v>164</v>
      </c>
      <c r="Q5150" t="s">
        <v>50</v>
      </c>
      <c r="R5150">
        <v>26.45</v>
      </c>
      <c r="S5150">
        <v>3514.34</v>
      </c>
    </row>
    <row r="5151" spans="1:19">
      <c r="A5151" t="s">
        <v>11684</v>
      </c>
      <c r="B5151" s="2">
        <v>45080</v>
      </c>
      <c r="C5151" t="s">
        <v>33</v>
      </c>
      <c r="D5151">
        <v>24</v>
      </c>
      <c r="E5151" t="s">
        <v>23</v>
      </c>
      <c r="F5151">
        <v>0</v>
      </c>
      <c r="G5151">
        <v>4</v>
      </c>
      <c r="H5151" t="s">
        <v>3686</v>
      </c>
      <c r="I5151">
        <v>3350</v>
      </c>
      <c r="J5151">
        <v>7</v>
      </c>
      <c r="K5151">
        <v>26</v>
      </c>
      <c r="L5151" t="s">
        <v>15568</v>
      </c>
      <c r="M5151" t="s">
        <v>23</v>
      </c>
      <c r="N5151" t="s">
        <v>23</v>
      </c>
      <c r="O5151" t="s">
        <v>56</v>
      </c>
      <c r="P5151" t="s">
        <v>26</v>
      </c>
      <c r="Q5151" t="s">
        <v>27</v>
      </c>
      <c r="R5151">
        <v>81.900000000000006</v>
      </c>
      <c r="S5151">
        <v>2325.67</v>
      </c>
    </row>
    <row r="5152" spans="1:19">
      <c r="A5152" t="s">
        <v>11686</v>
      </c>
      <c r="B5152" s="2">
        <v>44337</v>
      </c>
      <c r="C5152" t="s">
        <v>33</v>
      </c>
      <c r="D5152">
        <v>41</v>
      </c>
      <c r="E5152" t="s">
        <v>23</v>
      </c>
      <c r="F5152">
        <v>0</v>
      </c>
      <c r="G5152">
        <v>4</v>
      </c>
      <c r="H5152" t="s">
        <v>3686</v>
      </c>
      <c r="I5152">
        <v>5187</v>
      </c>
      <c r="J5152">
        <v>1</v>
      </c>
      <c r="K5152">
        <v>51</v>
      </c>
      <c r="L5152" t="s">
        <v>142</v>
      </c>
      <c r="M5152" t="s">
        <v>23</v>
      </c>
      <c r="N5152" t="s">
        <v>23</v>
      </c>
      <c r="O5152" t="s">
        <v>25</v>
      </c>
      <c r="P5152" t="s">
        <v>26</v>
      </c>
      <c r="Q5152" t="s">
        <v>50</v>
      </c>
      <c r="R5152">
        <v>69.150000000000006</v>
      </c>
      <c r="S5152">
        <v>6093.36</v>
      </c>
    </row>
    <row r="5153" spans="1:19">
      <c r="A5153" t="s">
        <v>11688</v>
      </c>
      <c r="B5153" s="2">
        <v>44210</v>
      </c>
      <c r="C5153" t="s">
        <v>33</v>
      </c>
      <c r="D5153">
        <v>21</v>
      </c>
      <c r="E5153" t="s">
        <v>23</v>
      </c>
      <c r="F5153">
        <v>1</v>
      </c>
      <c r="G5153">
        <v>4</v>
      </c>
      <c r="H5153" t="s">
        <v>3686</v>
      </c>
      <c r="I5153">
        <v>6153</v>
      </c>
      <c r="J5153">
        <v>6</v>
      </c>
      <c r="K5153">
        <v>55</v>
      </c>
      <c r="L5153" t="s">
        <v>142</v>
      </c>
      <c r="M5153" t="s">
        <v>23</v>
      </c>
      <c r="N5153" t="s">
        <v>23</v>
      </c>
      <c r="O5153" t="s">
        <v>25</v>
      </c>
      <c r="P5153" t="s">
        <v>202</v>
      </c>
      <c r="Q5153" t="s">
        <v>50</v>
      </c>
      <c r="R5153">
        <v>100.9</v>
      </c>
      <c r="S5153">
        <v>7713.5</v>
      </c>
    </row>
    <row r="5154" spans="1:19">
      <c r="A5154" t="s">
        <v>11690</v>
      </c>
      <c r="B5154" s="2">
        <v>45326</v>
      </c>
      <c r="C5154" t="s">
        <v>33</v>
      </c>
      <c r="D5154">
        <v>26</v>
      </c>
      <c r="E5154" t="s">
        <v>23</v>
      </c>
      <c r="F5154">
        <v>1</v>
      </c>
      <c r="G5154">
        <v>4</v>
      </c>
      <c r="H5154" t="s">
        <v>3686</v>
      </c>
      <c r="I5154">
        <v>3675</v>
      </c>
      <c r="J5154">
        <v>2</v>
      </c>
      <c r="K5154">
        <v>18</v>
      </c>
      <c r="L5154" t="s">
        <v>97</v>
      </c>
      <c r="M5154" t="s">
        <v>23</v>
      </c>
      <c r="N5154" t="s">
        <v>39</v>
      </c>
      <c r="P5154" t="s">
        <v>164</v>
      </c>
      <c r="Q5154" t="s">
        <v>50</v>
      </c>
      <c r="R5154">
        <v>25.1</v>
      </c>
      <c r="S5154">
        <v>1125.96</v>
      </c>
    </row>
    <row r="5155" spans="1:19">
      <c r="A5155" t="s">
        <v>11692</v>
      </c>
      <c r="B5155" s="2">
        <v>45414</v>
      </c>
      <c r="C5155" t="s">
        <v>33</v>
      </c>
      <c r="D5155">
        <v>63</v>
      </c>
      <c r="E5155" t="s">
        <v>39</v>
      </c>
      <c r="F5155">
        <v>0</v>
      </c>
      <c r="G5155">
        <v>4</v>
      </c>
      <c r="H5155" t="s">
        <v>3686</v>
      </c>
      <c r="I5155">
        <v>2118</v>
      </c>
      <c r="J5155">
        <v>0</v>
      </c>
      <c r="K5155">
        <v>15</v>
      </c>
      <c r="L5155" t="s">
        <v>15568</v>
      </c>
      <c r="M5155" t="s">
        <v>39</v>
      </c>
      <c r="N5155" t="s">
        <v>23</v>
      </c>
      <c r="O5155" t="s">
        <v>49</v>
      </c>
      <c r="P5155" t="s">
        <v>164</v>
      </c>
      <c r="Q5155" t="s">
        <v>50</v>
      </c>
      <c r="R5155">
        <v>38.799999999999997</v>
      </c>
      <c r="S5155">
        <v>603</v>
      </c>
    </row>
    <row r="5156" spans="1:19">
      <c r="A5156" t="s">
        <v>11695</v>
      </c>
      <c r="B5156" s="2">
        <v>45799</v>
      </c>
      <c r="C5156" t="s">
        <v>33</v>
      </c>
      <c r="D5156">
        <v>34</v>
      </c>
      <c r="E5156" t="s">
        <v>39</v>
      </c>
      <c r="F5156">
        <v>0</v>
      </c>
      <c r="G5156">
        <v>4</v>
      </c>
      <c r="H5156" t="s">
        <v>3751</v>
      </c>
      <c r="I5156">
        <v>3545</v>
      </c>
      <c r="J5156">
        <v>0</v>
      </c>
      <c r="K5156">
        <v>3</v>
      </c>
      <c r="L5156" t="s">
        <v>48</v>
      </c>
      <c r="M5156" t="s">
        <v>23</v>
      </c>
      <c r="N5156" t="s">
        <v>23</v>
      </c>
      <c r="O5156" t="s">
        <v>25</v>
      </c>
      <c r="P5156" t="s">
        <v>202</v>
      </c>
      <c r="Q5156" t="s">
        <v>50</v>
      </c>
      <c r="R5156">
        <v>75.05</v>
      </c>
      <c r="S5156">
        <v>331.73</v>
      </c>
    </row>
    <row r="5157" spans="1:19">
      <c r="A5157" t="s">
        <v>11697</v>
      </c>
      <c r="B5157" s="2">
        <v>44570</v>
      </c>
      <c r="C5157" t="s">
        <v>22</v>
      </c>
      <c r="D5157">
        <v>33</v>
      </c>
      <c r="E5157" t="s">
        <v>39</v>
      </c>
      <c r="F5157">
        <v>0</v>
      </c>
      <c r="G5157">
        <v>4</v>
      </c>
      <c r="H5157" t="s">
        <v>3686</v>
      </c>
      <c r="I5157">
        <v>4556</v>
      </c>
      <c r="J5157">
        <v>0</v>
      </c>
      <c r="K5157">
        <v>43</v>
      </c>
      <c r="L5157" t="s">
        <v>15568</v>
      </c>
      <c r="M5157" t="s">
        <v>23</v>
      </c>
      <c r="N5157" t="s">
        <v>23</v>
      </c>
      <c r="O5157" t="s">
        <v>25</v>
      </c>
      <c r="P5157" t="s">
        <v>164</v>
      </c>
      <c r="Q5157" t="s">
        <v>27</v>
      </c>
      <c r="R5157">
        <v>84.85</v>
      </c>
      <c r="S5157">
        <v>4024.43</v>
      </c>
    </row>
    <row r="5158" spans="1:19">
      <c r="A5158" t="s">
        <v>11699</v>
      </c>
      <c r="B5158" s="2">
        <v>43681</v>
      </c>
      <c r="C5158" t="s">
        <v>33</v>
      </c>
      <c r="D5158">
        <v>49</v>
      </c>
      <c r="E5158" t="s">
        <v>39</v>
      </c>
      <c r="F5158">
        <v>0</v>
      </c>
      <c r="G5158">
        <v>4</v>
      </c>
      <c r="H5158" t="s">
        <v>3686</v>
      </c>
      <c r="I5158">
        <v>5294</v>
      </c>
      <c r="J5158">
        <v>0</v>
      </c>
      <c r="K5158">
        <v>72</v>
      </c>
      <c r="L5158" t="s">
        <v>15568</v>
      </c>
      <c r="M5158" t="s">
        <v>23</v>
      </c>
      <c r="N5158" t="s">
        <v>23</v>
      </c>
      <c r="O5158" t="s">
        <v>25</v>
      </c>
      <c r="P5158" t="s">
        <v>164</v>
      </c>
      <c r="Q5158" t="s">
        <v>27</v>
      </c>
      <c r="R5158">
        <v>107.4</v>
      </c>
      <c r="S5158">
        <v>10003.07</v>
      </c>
    </row>
    <row r="5159" spans="1:19">
      <c r="A5159" t="s">
        <v>11701</v>
      </c>
      <c r="B5159" s="2">
        <v>44622</v>
      </c>
      <c r="C5159" t="s">
        <v>33</v>
      </c>
      <c r="D5159">
        <v>74</v>
      </c>
      <c r="E5159" t="s">
        <v>23</v>
      </c>
      <c r="F5159">
        <v>0</v>
      </c>
      <c r="G5159">
        <v>4</v>
      </c>
      <c r="H5159" t="s">
        <v>3686</v>
      </c>
      <c r="I5159">
        <v>5246</v>
      </c>
      <c r="J5159">
        <v>10</v>
      </c>
      <c r="K5159">
        <v>41</v>
      </c>
      <c r="L5159" t="s">
        <v>142</v>
      </c>
      <c r="M5159" t="s">
        <v>23</v>
      </c>
      <c r="N5159" t="s">
        <v>23</v>
      </c>
      <c r="O5159" t="s">
        <v>49</v>
      </c>
      <c r="P5159" t="s">
        <v>202</v>
      </c>
      <c r="Q5159" t="s">
        <v>50</v>
      </c>
      <c r="R5159">
        <v>74.7</v>
      </c>
      <c r="S5159">
        <v>4219.21</v>
      </c>
    </row>
    <row r="5160" spans="1:19">
      <c r="A5160" t="s">
        <v>11703</v>
      </c>
      <c r="B5160" s="2">
        <v>43836</v>
      </c>
      <c r="C5160" t="s">
        <v>33</v>
      </c>
      <c r="D5160">
        <v>74</v>
      </c>
      <c r="E5160" t="s">
        <v>23</v>
      </c>
      <c r="F5160">
        <v>0</v>
      </c>
      <c r="G5160">
        <v>4</v>
      </c>
      <c r="H5160" t="s">
        <v>3686</v>
      </c>
      <c r="I5160">
        <v>4478</v>
      </c>
      <c r="J5160">
        <v>1</v>
      </c>
      <c r="K5160">
        <v>67</v>
      </c>
      <c r="L5160" t="s">
        <v>15568</v>
      </c>
      <c r="M5160" t="s">
        <v>39</v>
      </c>
      <c r="N5160" t="s">
        <v>23</v>
      </c>
      <c r="O5160" t="s">
        <v>49</v>
      </c>
      <c r="P5160" t="s">
        <v>164</v>
      </c>
      <c r="Q5160" t="s">
        <v>27</v>
      </c>
      <c r="R5160">
        <v>59.55</v>
      </c>
      <c r="S5160">
        <v>4103.8999999999996</v>
      </c>
    </row>
    <row r="5161" spans="1:19">
      <c r="A5161" t="s">
        <v>11705</v>
      </c>
      <c r="B5161" s="2">
        <v>43691</v>
      </c>
      <c r="C5161" t="s">
        <v>33</v>
      </c>
      <c r="D5161">
        <v>66</v>
      </c>
      <c r="E5161" t="s">
        <v>23</v>
      </c>
      <c r="F5161">
        <v>0</v>
      </c>
      <c r="G5161">
        <v>4</v>
      </c>
      <c r="H5161" t="s">
        <v>3686</v>
      </c>
      <c r="I5161">
        <v>6288</v>
      </c>
      <c r="J5161">
        <v>2</v>
      </c>
      <c r="K5161">
        <v>72</v>
      </c>
      <c r="L5161" t="s">
        <v>316</v>
      </c>
      <c r="M5161" t="s">
        <v>23</v>
      </c>
      <c r="N5161" t="s">
        <v>23</v>
      </c>
      <c r="O5161" t="s">
        <v>25</v>
      </c>
      <c r="P5161" t="s">
        <v>202</v>
      </c>
      <c r="Q5161" t="s">
        <v>27</v>
      </c>
      <c r="R5161">
        <v>108.5</v>
      </c>
      <c r="S5161">
        <v>10771.48</v>
      </c>
    </row>
    <row r="5162" spans="1:19">
      <c r="A5162" t="s">
        <v>11707</v>
      </c>
      <c r="B5162" s="2">
        <v>45510</v>
      </c>
      <c r="C5162" t="s">
        <v>22</v>
      </c>
      <c r="D5162">
        <v>38</v>
      </c>
      <c r="E5162" t="s">
        <v>39</v>
      </c>
      <c r="F5162">
        <v>0</v>
      </c>
      <c r="G5162">
        <v>4</v>
      </c>
      <c r="H5162" t="s">
        <v>3686</v>
      </c>
      <c r="I5162">
        <v>4996</v>
      </c>
      <c r="J5162">
        <v>0</v>
      </c>
      <c r="K5162">
        <v>12</v>
      </c>
      <c r="L5162" t="s">
        <v>97</v>
      </c>
      <c r="M5162" t="s">
        <v>23</v>
      </c>
      <c r="N5162" t="s">
        <v>39</v>
      </c>
      <c r="P5162" t="s">
        <v>26</v>
      </c>
      <c r="Q5162" t="s">
        <v>50</v>
      </c>
      <c r="R5162">
        <v>20.05</v>
      </c>
      <c r="S5162">
        <v>732.97</v>
      </c>
    </row>
    <row r="5163" spans="1:19">
      <c r="A5163" t="s">
        <v>11709</v>
      </c>
      <c r="B5163" s="2">
        <v>44329</v>
      </c>
      <c r="C5163" t="s">
        <v>22</v>
      </c>
      <c r="D5163">
        <v>19</v>
      </c>
      <c r="E5163" t="s">
        <v>39</v>
      </c>
      <c r="F5163">
        <v>0</v>
      </c>
      <c r="G5163">
        <v>4</v>
      </c>
      <c r="H5163" t="s">
        <v>3686</v>
      </c>
      <c r="I5163">
        <v>4138</v>
      </c>
      <c r="J5163">
        <v>0</v>
      </c>
      <c r="K5163">
        <v>51</v>
      </c>
      <c r="L5163" t="s">
        <v>15568</v>
      </c>
      <c r="M5163" t="s">
        <v>23</v>
      </c>
      <c r="N5163" t="s">
        <v>23</v>
      </c>
      <c r="O5163" t="s">
        <v>49</v>
      </c>
      <c r="P5163" t="s">
        <v>202</v>
      </c>
      <c r="Q5163" t="s">
        <v>50</v>
      </c>
      <c r="R5163">
        <v>47.85</v>
      </c>
      <c r="S5163">
        <v>4204.45</v>
      </c>
    </row>
    <row r="5164" spans="1:19">
      <c r="A5164" t="s">
        <v>11711</v>
      </c>
      <c r="B5164" s="2">
        <v>45832</v>
      </c>
      <c r="C5164" t="s">
        <v>22</v>
      </c>
      <c r="D5164">
        <v>50</v>
      </c>
      <c r="E5164" t="s">
        <v>23</v>
      </c>
      <c r="F5164">
        <v>0</v>
      </c>
      <c r="G5164">
        <v>4</v>
      </c>
      <c r="H5164" t="s">
        <v>3751</v>
      </c>
      <c r="I5164">
        <v>4369</v>
      </c>
      <c r="J5164">
        <v>2</v>
      </c>
      <c r="K5164">
        <v>2</v>
      </c>
      <c r="L5164" t="s">
        <v>48</v>
      </c>
      <c r="M5164" t="s">
        <v>23</v>
      </c>
      <c r="N5164" t="s">
        <v>23</v>
      </c>
      <c r="O5164" t="s">
        <v>49</v>
      </c>
      <c r="P5164" t="s">
        <v>26</v>
      </c>
      <c r="Q5164" t="s">
        <v>50</v>
      </c>
      <c r="R5164">
        <v>64.2</v>
      </c>
      <c r="S5164">
        <v>182.47</v>
      </c>
    </row>
    <row r="5165" spans="1:19">
      <c r="A5165" t="s">
        <v>11713</v>
      </c>
      <c r="B5165" s="2">
        <v>45786</v>
      </c>
      <c r="C5165" t="s">
        <v>33</v>
      </c>
      <c r="D5165">
        <v>34</v>
      </c>
      <c r="E5165" t="s">
        <v>39</v>
      </c>
      <c r="F5165">
        <v>0</v>
      </c>
      <c r="G5165">
        <v>4</v>
      </c>
      <c r="H5165" t="s">
        <v>3751</v>
      </c>
      <c r="I5165">
        <v>5756</v>
      </c>
      <c r="J5165">
        <v>0</v>
      </c>
      <c r="K5165">
        <v>3</v>
      </c>
      <c r="L5165" t="s">
        <v>15568</v>
      </c>
      <c r="M5165" t="s">
        <v>23</v>
      </c>
      <c r="N5165" t="s">
        <v>39</v>
      </c>
      <c r="P5165" t="s">
        <v>26</v>
      </c>
      <c r="Q5165" t="s">
        <v>50</v>
      </c>
      <c r="R5165">
        <v>24.6</v>
      </c>
      <c r="S5165">
        <v>165.34</v>
      </c>
    </row>
    <row r="5166" spans="1:19">
      <c r="A5166" t="s">
        <v>11715</v>
      </c>
      <c r="B5166" s="2">
        <v>43869</v>
      </c>
      <c r="C5166" t="s">
        <v>22</v>
      </c>
      <c r="D5166">
        <v>48</v>
      </c>
      <c r="E5166" t="s">
        <v>39</v>
      </c>
      <c r="F5166">
        <v>3</v>
      </c>
      <c r="G5166">
        <v>4</v>
      </c>
      <c r="H5166" t="s">
        <v>3686</v>
      </c>
      <c r="I5166">
        <v>6019</v>
      </c>
      <c r="J5166">
        <v>0</v>
      </c>
      <c r="K5166">
        <v>66</v>
      </c>
      <c r="L5166" t="s">
        <v>316</v>
      </c>
      <c r="M5166" t="s">
        <v>23</v>
      </c>
      <c r="N5166" t="s">
        <v>39</v>
      </c>
      <c r="P5166" t="s">
        <v>164</v>
      </c>
      <c r="Q5166" t="s">
        <v>50</v>
      </c>
      <c r="R5166">
        <v>25.3</v>
      </c>
      <c r="S5166">
        <v>3245.26</v>
      </c>
    </row>
    <row r="5167" spans="1:19">
      <c r="A5167" t="s">
        <v>11717</v>
      </c>
      <c r="B5167" s="2">
        <v>44811</v>
      </c>
      <c r="C5167" t="s">
        <v>22</v>
      </c>
      <c r="D5167">
        <v>38</v>
      </c>
      <c r="E5167" t="s">
        <v>39</v>
      </c>
      <c r="F5167">
        <v>0</v>
      </c>
      <c r="G5167">
        <v>4</v>
      </c>
      <c r="H5167" t="s">
        <v>3686</v>
      </c>
      <c r="I5167">
        <v>2980</v>
      </c>
      <c r="J5167">
        <v>0</v>
      </c>
      <c r="K5167">
        <v>35</v>
      </c>
      <c r="L5167" t="s">
        <v>15568</v>
      </c>
      <c r="M5167" t="s">
        <v>23</v>
      </c>
      <c r="N5167" t="s">
        <v>39</v>
      </c>
      <c r="P5167" t="s">
        <v>26</v>
      </c>
      <c r="Q5167" t="s">
        <v>27</v>
      </c>
      <c r="R5167">
        <v>25.6</v>
      </c>
      <c r="S5167">
        <v>2295.65</v>
      </c>
    </row>
    <row r="5168" spans="1:19">
      <c r="A5168" t="s">
        <v>11719</v>
      </c>
      <c r="B5168" s="2">
        <v>43783</v>
      </c>
      <c r="C5168" t="s">
        <v>22</v>
      </c>
      <c r="D5168">
        <v>27</v>
      </c>
      <c r="E5168" t="s">
        <v>23</v>
      </c>
      <c r="F5168">
        <v>0</v>
      </c>
      <c r="G5168">
        <v>4</v>
      </c>
      <c r="H5168" t="s">
        <v>3686</v>
      </c>
      <c r="I5168">
        <v>4237</v>
      </c>
      <c r="J5168">
        <v>10</v>
      </c>
      <c r="K5168">
        <v>69</v>
      </c>
      <c r="L5168" t="s">
        <v>316</v>
      </c>
      <c r="M5168" t="s">
        <v>23</v>
      </c>
      <c r="N5168" t="s">
        <v>23</v>
      </c>
      <c r="O5168" t="s">
        <v>25</v>
      </c>
      <c r="P5168" t="s">
        <v>202</v>
      </c>
      <c r="Q5168" t="s">
        <v>27</v>
      </c>
      <c r="R5168">
        <v>99.5</v>
      </c>
      <c r="S5168">
        <v>7104.34</v>
      </c>
    </row>
    <row r="5169" spans="1:19">
      <c r="A5169" t="s">
        <v>11721</v>
      </c>
      <c r="B5169" s="2">
        <v>44632</v>
      </c>
      <c r="C5169" t="s">
        <v>22</v>
      </c>
      <c r="D5169">
        <v>64</v>
      </c>
      <c r="E5169" t="s">
        <v>39</v>
      </c>
      <c r="F5169">
        <v>1</v>
      </c>
      <c r="G5169">
        <v>4</v>
      </c>
      <c r="H5169" t="s">
        <v>3686</v>
      </c>
      <c r="I5169">
        <v>5365</v>
      </c>
      <c r="J5169">
        <v>0</v>
      </c>
      <c r="K5169">
        <v>41</v>
      </c>
      <c r="L5169" t="s">
        <v>15568</v>
      </c>
      <c r="M5169" t="s">
        <v>23</v>
      </c>
      <c r="N5169" t="s">
        <v>23</v>
      </c>
      <c r="O5169" t="s">
        <v>56</v>
      </c>
      <c r="P5169" t="s">
        <v>202</v>
      </c>
      <c r="Q5169" t="s">
        <v>50</v>
      </c>
      <c r="R5169">
        <v>70.2</v>
      </c>
      <c r="S5169">
        <v>3458.71</v>
      </c>
    </row>
    <row r="5170" spans="1:19">
      <c r="A5170" t="s">
        <v>11723</v>
      </c>
      <c r="B5170" s="2">
        <v>45061</v>
      </c>
      <c r="C5170" t="s">
        <v>22</v>
      </c>
      <c r="D5170">
        <v>21</v>
      </c>
      <c r="E5170" t="s">
        <v>39</v>
      </c>
      <c r="F5170">
        <v>2</v>
      </c>
      <c r="G5170">
        <v>4</v>
      </c>
      <c r="H5170" t="s">
        <v>3686</v>
      </c>
      <c r="I5170">
        <v>2924</v>
      </c>
      <c r="J5170">
        <v>0</v>
      </c>
      <c r="K5170">
        <v>27</v>
      </c>
      <c r="L5170" t="s">
        <v>15568</v>
      </c>
      <c r="M5170" t="s">
        <v>23</v>
      </c>
      <c r="N5170" t="s">
        <v>39</v>
      </c>
      <c r="P5170" t="s">
        <v>164</v>
      </c>
      <c r="Q5170" t="s">
        <v>50</v>
      </c>
      <c r="R5170">
        <v>20.6</v>
      </c>
      <c r="S5170">
        <v>812.7</v>
      </c>
    </row>
    <row r="5171" spans="1:19">
      <c r="A5171" t="s">
        <v>11725</v>
      </c>
      <c r="B5171" s="2">
        <v>44311</v>
      </c>
      <c r="C5171" t="s">
        <v>22</v>
      </c>
      <c r="D5171">
        <v>50</v>
      </c>
      <c r="E5171" t="s">
        <v>23</v>
      </c>
      <c r="F5171">
        <v>3</v>
      </c>
      <c r="G5171">
        <v>4</v>
      </c>
      <c r="H5171" t="s">
        <v>3686</v>
      </c>
      <c r="I5171">
        <v>4886</v>
      </c>
      <c r="J5171">
        <v>2</v>
      </c>
      <c r="K5171">
        <v>52</v>
      </c>
      <c r="L5171" t="s">
        <v>142</v>
      </c>
      <c r="M5171" t="s">
        <v>23</v>
      </c>
      <c r="N5171" t="s">
        <v>39</v>
      </c>
      <c r="P5171" t="s">
        <v>202</v>
      </c>
      <c r="Q5171" t="s">
        <v>50</v>
      </c>
      <c r="R5171">
        <v>20.85</v>
      </c>
      <c r="S5171">
        <v>3124.56</v>
      </c>
    </row>
    <row r="5172" spans="1:19">
      <c r="A5172" t="s">
        <v>11727</v>
      </c>
      <c r="B5172" s="2">
        <v>43723</v>
      </c>
      <c r="C5172" t="s">
        <v>33</v>
      </c>
      <c r="D5172">
        <v>44</v>
      </c>
      <c r="E5172" t="s">
        <v>23</v>
      </c>
      <c r="F5172">
        <v>0</v>
      </c>
      <c r="G5172">
        <v>4</v>
      </c>
      <c r="H5172" t="s">
        <v>3686</v>
      </c>
      <c r="I5172">
        <v>4121</v>
      </c>
      <c r="J5172">
        <v>10</v>
      </c>
      <c r="K5172">
        <v>71</v>
      </c>
      <c r="L5172" t="s">
        <v>15568</v>
      </c>
      <c r="M5172" t="s">
        <v>23</v>
      </c>
      <c r="N5172" t="s">
        <v>39</v>
      </c>
      <c r="P5172" t="s">
        <v>164</v>
      </c>
      <c r="Q5172" t="s">
        <v>50</v>
      </c>
      <c r="R5172">
        <v>19.850000000000001</v>
      </c>
      <c r="S5172">
        <v>2686.71</v>
      </c>
    </row>
    <row r="5173" spans="1:19">
      <c r="A5173" t="s">
        <v>11729</v>
      </c>
      <c r="B5173" s="2">
        <v>44333</v>
      </c>
      <c r="C5173" t="s">
        <v>22</v>
      </c>
      <c r="D5173">
        <v>42</v>
      </c>
      <c r="E5173" t="s">
        <v>39</v>
      </c>
      <c r="F5173">
        <v>0</v>
      </c>
      <c r="G5173">
        <v>4</v>
      </c>
      <c r="H5173" t="s">
        <v>3686</v>
      </c>
      <c r="I5173">
        <v>4549</v>
      </c>
      <c r="J5173">
        <v>0</v>
      </c>
      <c r="K5173">
        <v>51</v>
      </c>
      <c r="L5173" t="s">
        <v>15568</v>
      </c>
      <c r="M5173" t="s">
        <v>23</v>
      </c>
      <c r="N5173" t="s">
        <v>23</v>
      </c>
      <c r="O5173" t="s">
        <v>56</v>
      </c>
      <c r="P5173" t="s">
        <v>202</v>
      </c>
      <c r="Q5173" t="s">
        <v>50</v>
      </c>
      <c r="R5173">
        <v>81.150000000000006</v>
      </c>
      <c r="S5173">
        <v>5898.45</v>
      </c>
    </row>
    <row r="5174" spans="1:19">
      <c r="A5174" t="s">
        <v>11731</v>
      </c>
      <c r="B5174" s="2">
        <v>45787</v>
      </c>
      <c r="C5174" t="s">
        <v>22</v>
      </c>
      <c r="D5174">
        <v>47</v>
      </c>
      <c r="E5174" t="s">
        <v>39</v>
      </c>
      <c r="F5174">
        <v>0</v>
      </c>
      <c r="G5174">
        <v>4</v>
      </c>
      <c r="H5174" t="s">
        <v>3751</v>
      </c>
      <c r="I5174">
        <v>5755</v>
      </c>
      <c r="J5174">
        <v>0</v>
      </c>
      <c r="K5174">
        <v>3</v>
      </c>
      <c r="L5174" t="s">
        <v>15568</v>
      </c>
      <c r="M5174" t="s">
        <v>23</v>
      </c>
      <c r="N5174" t="s">
        <v>23</v>
      </c>
      <c r="O5174" t="s">
        <v>25</v>
      </c>
      <c r="P5174" t="s">
        <v>26</v>
      </c>
      <c r="Q5174" t="s">
        <v>50</v>
      </c>
      <c r="R5174">
        <v>82.3</v>
      </c>
      <c r="S5174">
        <v>369.31</v>
      </c>
    </row>
    <row r="5175" spans="1:19">
      <c r="A5175" t="s">
        <v>11733</v>
      </c>
      <c r="B5175" s="2">
        <v>44474</v>
      </c>
      <c r="C5175" t="s">
        <v>22</v>
      </c>
      <c r="D5175">
        <v>44</v>
      </c>
      <c r="E5175" t="s">
        <v>23</v>
      </c>
      <c r="F5175">
        <v>3</v>
      </c>
      <c r="G5175">
        <v>4</v>
      </c>
      <c r="H5175" t="s">
        <v>3686</v>
      </c>
      <c r="I5175">
        <v>2610</v>
      </c>
      <c r="J5175">
        <v>0</v>
      </c>
      <c r="K5175">
        <v>46</v>
      </c>
      <c r="L5175" t="s">
        <v>15568</v>
      </c>
      <c r="M5175" t="s">
        <v>23</v>
      </c>
      <c r="N5175" t="s">
        <v>39</v>
      </c>
      <c r="P5175" t="s">
        <v>164</v>
      </c>
      <c r="Q5175" t="s">
        <v>50</v>
      </c>
      <c r="R5175">
        <v>19.75</v>
      </c>
      <c r="S5175">
        <v>1209.32</v>
      </c>
    </row>
    <row r="5176" spans="1:19">
      <c r="A5176" t="s">
        <v>11735</v>
      </c>
      <c r="B5176" s="2">
        <v>43999</v>
      </c>
      <c r="C5176" t="s">
        <v>22</v>
      </c>
      <c r="D5176">
        <v>22</v>
      </c>
      <c r="E5176" t="s">
        <v>23</v>
      </c>
      <c r="F5176">
        <v>1</v>
      </c>
      <c r="G5176">
        <v>4</v>
      </c>
      <c r="H5176" t="s">
        <v>3686</v>
      </c>
      <c r="I5176">
        <v>4271</v>
      </c>
      <c r="J5176">
        <v>8</v>
      </c>
      <c r="K5176">
        <v>62</v>
      </c>
      <c r="L5176" t="s">
        <v>142</v>
      </c>
      <c r="M5176" t="s">
        <v>23</v>
      </c>
      <c r="N5176" t="s">
        <v>23</v>
      </c>
      <c r="O5176" t="s">
        <v>25</v>
      </c>
      <c r="P5176" t="s">
        <v>26</v>
      </c>
      <c r="Q5176" t="s">
        <v>27</v>
      </c>
      <c r="R5176">
        <v>105.5</v>
      </c>
      <c r="S5176">
        <v>7551.7</v>
      </c>
    </row>
    <row r="5177" spans="1:19">
      <c r="A5177" t="s">
        <v>11737</v>
      </c>
      <c r="B5177" s="2">
        <v>44182</v>
      </c>
      <c r="C5177" t="s">
        <v>33</v>
      </c>
      <c r="D5177">
        <v>61</v>
      </c>
      <c r="E5177" t="s">
        <v>39</v>
      </c>
      <c r="F5177">
        <v>0</v>
      </c>
      <c r="G5177">
        <v>4</v>
      </c>
      <c r="H5177" t="s">
        <v>3686</v>
      </c>
      <c r="I5177">
        <v>4831</v>
      </c>
      <c r="J5177">
        <v>0</v>
      </c>
      <c r="K5177">
        <v>56</v>
      </c>
      <c r="L5177" t="s">
        <v>142</v>
      </c>
      <c r="M5177" t="s">
        <v>23</v>
      </c>
      <c r="N5177" t="s">
        <v>39</v>
      </c>
      <c r="P5177" t="s">
        <v>164</v>
      </c>
      <c r="Q5177" t="s">
        <v>27</v>
      </c>
      <c r="R5177">
        <v>19.7</v>
      </c>
      <c r="S5177">
        <v>2893.18</v>
      </c>
    </row>
    <row r="5178" spans="1:19">
      <c r="A5178" t="s">
        <v>11739</v>
      </c>
      <c r="B5178" s="2">
        <v>43689</v>
      </c>
      <c r="C5178" t="s">
        <v>33</v>
      </c>
      <c r="D5178">
        <v>62</v>
      </c>
      <c r="E5178" t="s">
        <v>23</v>
      </c>
      <c r="F5178">
        <v>2</v>
      </c>
      <c r="G5178">
        <v>4</v>
      </c>
      <c r="H5178" t="s">
        <v>3686</v>
      </c>
      <c r="I5178">
        <v>6317</v>
      </c>
      <c r="J5178">
        <v>5</v>
      </c>
      <c r="K5178">
        <v>72</v>
      </c>
      <c r="L5178" t="s">
        <v>316</v>
      </c>
      <c r="M5178" t="s">
        <v>23</v>
      </c>
      <c r="N5178" t="s">
        <v>23</v>
      </c>
      <c r="O5178" t="s">
        <v>56</v>
      </c>
      <c r="P5178" t="s">
        <v>164</v>
      </c>
      <c r="Q5178" t="s">
        <v>27</v>
      </c>
      <c r="R5178">
        <v>80.849999999999994</v>
      </c>
      <c r="S5178">
        <v>6534.59</v>
      </c>
    </row>
    <row r="5179" spans="1:19">
      <c r="A5179" t="s">
        <v>11741</v>
      </c>
      <c r="B5179" s="2">
        <v>43945</v>
      </c>
      <c r="C5179" t="s">
        <v>33</v>
      </c>
      <c r="D5179">
        <v>22</v>
      </c>
      <c r="E5179" t="s">
        <v>23</v>
      </c>
      <c r="F5179">
        <v>0</v>
      </c>
      <c r="G5179">
        <v>4</v>
      </c>
      <c r="H5179" t="s">
        <v>3686</v>
      </c>
      <c r="I5179">
        <v>5472</v>
      </c>
      <c r="J5179">
        <v>5</v>
      </c>
      <c r="K5179">
        <v>64</v>
      </c>
      <c r="L5179" t="s">
        <v>142</v>
      </c>
      <c r="M5179" t="s">
        <v>23</v>
      </c>
      <c r="N5179" t="s">
        <v>23</v>
      </c>
      <c r="O5179" t="s">
        <v>49</v>
      </c>
      <c r="P5179" t="s">
        <v>164</v>
      </c>
      <c r="Q5179" t="s">
        <v>50</v>
      </c>
      <c r="R5179">
        <v>85</v>
      </c>
      <c r="S5179">
        <v>6242.8</v>
      </c>
    </row>
    <row r="5180" spans="1:19">
      <c r="A5180" t="s">
        <v>11743</v>
      </c>
      <c r="B5180" s="2">
        <v>44245</v>
      </c>
      <c r="C5180" t="s">
        <v>22</v>
      </c>
      <c r="D5180">
        <v>42</v>
      </c>
      <c r="E5180" t="s">
        <v>39</v>
      </c>
      <c r="F5180">
        <v>2</v>
      </c>
      <c r="G5180">
        <v>4</v>
      </c>
      <c r="H5180" t="s">
        <v>3686</v>
      </c>
      <c r="I5180">
        <v>5594</v>
      </c>
      <c r="J5180">
        <v>0</v>
      </c>
      <c r="K5180">
        <v>54</v>
      </c>
      <c r="L5180" t="s">
        <v>142</v>
      </c>
      <c r="M5180" t="s">
        <v>23</v>
      </c>
      <c r="N5180" t="s">
        <v>23</v>
      </c>
      <c r="O5180" t="s">
        <v>56</v>
      </c>
      <c r="P5180" t="s">
        <v>202</v>
      </c>
      <c r="Q5180" t="s">
        <v>27</v>
      </c>
      <c r="R5180">
        <v>61</v>
      </c>
      <c r="S5180">
        <v>3507.69</v>
      </c>
    </row>
    <row r="5181" spans="1:19">
      <c r="A5181" t="s">
        <v>11745</v>
      </c>
      <c r="B5181" s="2">
        <v>45241</v>
      </c>
      <c r="C5181" t="s">
        <v>33</v>
      </c>
      <c r="D5181">
        <v>40</v>
      </c>
      <c r="E5181" t="s">
        <v>39</v>
      </c>
      <c r="F5181">
        <v>0</v>
      </c>
      <c r="G5181">
        <v>4</v>
      </c>
      <c r="H5181" t="s">
        <v>3686</v>
      </c>
      <c r="I5181">
        <v>5138</v>
      </c>
      <c r="J5181">
        <v>0</v>
      </c>
      <c r="K5181">
        <v>21</v>
      </c>
      <c r="L5181" t="s">
        <v>15568</v>
      </c>
      <c r="M5181" t="s">
        <v>23</v>
      </c>
      <c r="N5181" t="s">
        <v>23</v>
      </c>
      <c r="O5181" t="s">
        <v>49</v>
      </c>
      <c r="P5181" t="s">
        <v>164</v>
      </c>
      <c r="Q5181" t="s">
        <v>50</v>
      </c>
      <c r="R5181">
        <v>71.05</v>
      </c>
      <c r="S5181">
        <v>2012.29</v>
      </c>
    </row>
    <row r="5182" spans="1:19">
      <c r="A5182" t="s">
        <v>11747</v>
      </c>
      <c r="B5182" s="2">
        <v>45619</v>
      </c>
      <c r="C5182" t="s">
        <v>22</v>
      </c>
      <c r="D5182">
        <v>41</v>
      </c>
      <c r="E5182" t="s">
        <v>39</v>
      </c>
      <c r="F5182">
        <v>2</v>
      </c>
      <c r="G5182">
        <v>4</v>
      </c>
      <c r="H5182" t="s">
        <v>3686</v>
      </c>
      <c r="I5182">
        <v>4738</v>
      </c>
      <c r="J5182">
        <v>0</v>
      </c>
      <c r="K5182">
        <v>9</v>
      </c>
      <c r="L5182" t="s">
        <v>48</v>
      </c>
      <c r="M5182" t="s">
        <v>23</v>
      </c>
      <c r="N5182" t="s">
        <v>23</v>
      </c>
      <c r="O5182" t="s">
        <v>56</v>
      </c>
      <c r="P5182" t="s">
        <v>26</v>
      </c>
      <c r="Q5182" t="s">
        <v>27</v>
      </c>
      <c r="R5182">
        <v>50.1</v>
      </c>
      <c r="S5182">
        <v>732.81</v>
      </c>
    </row>
    <row r="5183" spans="1:19">
      <c r="A5183" t="s">
        <v>11749</v>
      </c>
      <c r="B5183" s="2">
        <v>43691</v>
      </c>
      <c r="C5183" t="s">
        <v>22</v>
      </c>
      <c r="D5183">
        <v>20</v>
      </c>
      <c r="E5183" t="s">
        <v>23</v>
      </c>
      <c r="F5183">
        <v>0</v>
      </c>
      <c r="G5183">
        <v>4</v>
      </c>
      <c r="H5183" t="s">
        <v>3686</v>
      </c>
      <c r="I5183">
        <v>5136</v>
      </c>
      <c r="J5183">
        <v>5</v>
      </c>
      <c r="K5183">
        <v>72</v>
      </c>
      <c r="L5183" t="s">
        <v>316</v>
      </c>
      <c r="M5183" t="s">
        <v>23</v>
      </c>
      <c r="N5183" t="s">
        <v>23</v>
      </c>
      <c r="O5183" t="s">
        <v>49</v>
      </c>
      <c r="P5183" t="s">
        <v>164</v>
      </c>
      <c r="Q5183" t="s">
        <v>50</v>
      </c>
      <c r="R5183">
        <v>92.3</v>
      </c>
      <c r="S5183">
        <v>7698.38</v>
      </c>
    </row>
    <row r="5184" spans="1:19">
      <c r="A5184" t="s">
        <v>11752</v>
      </c>
      <c r="B5184" s="2">
        <v>45488</v>
      </c>
      <c r="C5184" t="s">
        <v>33</v>
      </c>
      <c r="D5184">
        <v>23</v>
      </c>
      <c r="E5184" t="s">
        <v>39</v>
      </c>
      <c r="F5184">
        <v>0</v>
      </c>
      <c r="G5184">
        <v>4</v>
      </c>
      <c r="H5184" t="s">
        <v>3686</v>
      </c>
      <c r="I5184">
        <v>2992</v>
      </c>
      <c r="J5184">
        <v>0</v>
      </c>
      <c r="K5184">
        <v>13</v>
      </c>
      <c r="L5184" t="s">
        <v>15568</v>
      </c>
      <c r="M5184" t="s">
        <v>23</v>
      </c>
      <c r="N5184" t="s">
        <v>23</v>
      </c>
      <c r="O5184" t="s">
        <v>25</v>
      </c>
      <c r="P5184" t="s">
        <v>26</v>
      </c>
      <c r="Q5184" t="s">
        <v>50</v>
      </c>
      <c r="R5184">
        <v>70.150000000000006</v>
      </c>
      <c r="S5184">
        <v>1217.8599999999999</v>
      </c>
    </row>
    <row r="5185" spans="1:19">
      <c r="A5185" t="s">
        <v>11754</v>
      </c>
      <c r="B5185" s="2">
        <v>44713</v>
      </c>
      <c r="C5185" t="s">
        <v>33</v>
      </c>
      <c r="D5185">
        <v>34</v>
      </c>
      <c r="E5185" t="s">
        <v>39</v>
      </c>
      <c r="F5185">
        <v>0</v>
      </c>
      <c r="G5185">
        <v>4</v>
      </c>
      <c r="H5185" t="s">
        <v>3686</v>
      </c>
      <c r="I5185">
        <v>2675</v>
      </c>
      <c r="J5185">
        <v>0</v>
      </c>
      <c r="K5185">
        <v>38</v>
      </c>
      <c r="L5185" t="s">
        <v>40</v>
      </c>
      <c r="M5185" t="s">
        <v>23</v>
      </c>
      <c r="N5185" t="s">
        <v>23</v>
      </c>
      <c r="O5185" t="s">
        <v>25</v>
      </c>
      <c r="P5185" t="s">
        <v>202</v>
      </c>
      <c r="Q5185" t="s">
        <v>84</v>
      </c>
      <c r="R5185">
        <v>89.1</v>
      </c>
      <c r="S5185">
        <v>4575.42</v>
      </c>
    </row>
    <row r="5186" spans="1:19">
      <c r="A5186" t="s">
        <v>11756</v>
      </c>
      <c r="B5186" s="2">
        <v>45663</v>
      </c>
      <c r="C5186" t="s">
        <v>22</v>
      </c>
      <c r="D5186">
        <v>42</v>
      </c>
      <c r="E5186" t="s">
        <v>39</v>
      </c>
      <c r="F5186">
        <v>1</v>
      </c>
      <c r="G5186">
        <v>4</v>
      </c>
      <c r="H5186" t="s">
        <v>3686</v>
      </c>
      <c r="I5186">
        <v>3779</v>
      </c>
      <c r="J5186">
        <v>0</v>
      </c>
      <c r="K5186">
        <v>7</v>
      </c>
      <c r="L5186" t="s">
        <v>15568</v>
      </c>
      <c r="M5186" t="s">
        <v>23</v>
      </c>
      <c r="N5186" t="s">
        <v>23</v>
      </c>
      <c r="O5186" t="s">
        <v>49</v>
      </c>
      <c r="P5186" t="s">
        <v>164</v>
      </c>
      <c r="Q5186" t="s">
        <v>50</v>
      </c>
      <c r="R5186">
        <v>45.75</v>
      </c>
      <c r="S5186">
        <v>603.17999999999995</v>
      </c>
    </row>
    <row r="5187" spans="1:19">
      <c r="A5187" t="s">
        <v>11758</v>
      </c>
      <c r="B5187" s="2">
        <v>43699</v>
      </c>
      <c r="C5187" t="s">
        <v>33</v>
      </c>
      <c r="D5187">
        <v>40</v>
      </c>
      <c r="E5187" t="s">
        <v>39</v>
      </c>
      <c r="F5187">
        <v>0</v>
      </c>
      <c r="G5187">
        <v>4</v>
      </c>
      <c r="H5187" t="s">
        <v>3686</v>
      </c>
      <c r="I5187">
        <v>5232</v>
      </c>
      <c r="J5187">
        <v>0</v>
      </c>
      <c r="K5187">
        <v>72</v>
      </c>
      <c r="L5187" t="s">
        <v>316</v>
      </c>
      <c r="M5187" t="s">
        <v>23</v>
      </c>
      <c r="N5187" t="s">
        <v>23</v>
      </c>
      <c r="O5187" t="s">
        <v>25</v>
      </c>
      <c r="P5187" t="s">
        <v>164</v>
      </c>
      <c r="Q5187" t="s">
        <v>27</v>
      </c>
      <c r="R5187">
        <v>110.1</v>
      </c>
      <c r="S5187">
        <v>8718.5300000000007</v>
      </c>
    </row>
    <row r="5188" spans="1:19">
      <c r="A5188" t="s">
        <v>11760</v>
      </c>
      <c r="B5188" s="2">
        <v>44645</v>
      </c>
      <c r="C5188" t="s">
        <v>22</v>
      </c>
      <c r="D5188">
        <v>63</v>
      </c>
      <c r="E5188" t="s">
        <v>39</v>
      </c>
      <c r="F5188">
        <v>0</v>
      </c>
      <c r="G5188">
        <v>4</v>
      </c>
      <c r="H5188" t="s">
        <v>3686</v>
      </c>
      <c r="I5188">
        <v>5043</v>
      </c>
      <c r="J5188">
        <v>0</v>
      </c>
      <c r="K5188">
        <v>41</v>
      </c>
      <c r="L5188" t="s">
        <v>142</v>
      </c>
      <c r="M5188" t="s">
        <v>23</v>
      </c>
      <c r="N5188" t="s">
        <v>23</v>
      </c>
      <c r="O5188" t="s">
        <v>49</v>
      </c>
      <c r="P5188" t="s">
        <v>202</v>
      </c>
      <c r="Q5188" t="s">
        <v>84</v>
      </c>
      <c r="R5188">
        <v>65</v>
      </c>
      <c r="S5188">
        <v>4211.3500000000004</v>
      </c>
    </row>
    <row r="5189" spans="1:19">
      <c r="A5189" t="s">
        <v>11762</v>
      </c>
      <c r="B5189" s="2">
        <v>44570</v>
      </c>
      <c r="C5189" t="s">
        <v>33</v>
      </c>
      <c r="D5189">
        <v>72</v>
      </c>
      <c r="E5189" t="s">
        <v>39</v>
      </c>
      <c r="F5189">
        <v>0</v>
      </c>
      <c r="G5189">
        <v>4</v>
      </c>
      <c r="H5189" t="s">
        <v>3686</v>
      </c>
      <c r="I5189">
        <v>4115</v>
      </c>
      <c r="J5189">
        <v>0</v>
      </c>
      <c r="K5189">
        <v>43</v>
      </c>
      <c r="L5189" t="s">
        <v>142</v>
      </c>
      <c r="M5189" t="s">
        <v>23</v>
      </c>
      <c r="N5189" t="s">
        <v>23</v>
      </c>
      <c r="O5189" t="s">
        <v>25</v>
      </c>
      <c r="P5189" t="s">
        <v>164</v>
      </c>
      <c r="Q5189" t="s">
        <v>50</v>
      </c>
      <c r="R5189">
        <v>115.05</v>
      </c>
      <c r="S5189">
        <v>5952.89</v>
      </c>
    </row>
    <row r="5190" spans="1:19">
      <c r="A5190" t="s">
        <v>11764</v>
      </c>
      <c r="B5190" s="2">
        <v>43761</v>
      </c>
      <c r="C5190" t="s">
        <v>33</v>
      </c>
      <c r="D5190">
        <v>77</v>
      </c>
      <c r="E5190" t="s">
        <v>23</v>
      </c>
      <c r="F5190">
        <v>0</v>
      </c>
      <c r="G5190">
        <v>4</v>
      </c>
      <c r="H5190" t="s">
        <v>3686</v>
      </c>
      <c r="I5190">
        <v>5540</v>
      </c>
      <c r="J5190">
        <v>9</v>
      </c>
      <c r="K5190">
        <v>70</v>
      </c>
      <c r="L5190" t="s">
        <v>15568</v>
      </c>
      <c r="M5190" t="s">
        <v>23</v>
      </c>
      <c r="N5190" t="s">
        <v>39</v>
      </c>
      <c r="P5190" t="s">
        <v>164</v>
      </c>
      <c r="Q5190" t="s">
        <v>27</v>
      </c>
      <c r="R5190">
        <v>19.45</v>
      </c>
      <c r="S5190">
        <v>2935.41</v>
      </c>
    </row>
    <row r="5191" spans="1:19">
      <c r="A5191" t="s">
        <v>11766</v>
      </c>
      <c r="B5191" s="2">
        <v>44235</v>
      </c>
      <c r="C5191" t="s">
        <v>33</v>
      </c>
      <c r="D5191">
        <v>35</v>
      </c>
      <c r="E5191" t="s">
        <v>23</v>
      </c>
      <c r="F5191">
        <v>3</v>
      </c>
      <c r="G5191">
        <v>4</v>
      </c>
      <c r="H5191" t="s">
        <v>3686</v>
      </c>
      <c r="I5191">
        <v>5795</v>
      </c>
      <c r="J5191">
        <v>3</v>
      </c>
      <c r="K5191">
        <v>54</v>
      </c>
      <c r="L5191" t="s">
        <v>142</v>
      </c>
      <c r="M5191" t="s">
        <v>23</v>
      </c>
      <c r="N5191" t="s">
        <v>23</v>
      </c>
      <c r="O5191" t="s">
        <v>25</v>
      </c>
      <c r="P5191" t="s">
        <v>26</v>
      </c>
      <c r="Q5191" t="s">
        <v>27</v>
      </c>
      <c r="R5191">
        <v>104.1</v>
      </c>
      <c r="S5191">
        <v>7932.7</v>
      </c>
    </row>
    <row r="5192" spans="1:19">
      <c r="A5192" t="s">
        <v>11768</v>
      </c>
      <c r="B5192" s="2">
        <v>45748</v>
      </c>
      <c r="C5192" t="s">
        <v>22</v>
      </c>
      <c r="D5192">
        <v>25</v>
      </c>
      <c r="E5192" t="s">
        <v>39</v>
      </c>
      <c r="F5192">
        <v>0</v>
      </c>
      <c r="G5192">
        <v>4</v>
      </c>
      <c r="H5192" t="s">
        <v>3686</v>
      </c>
      <c r="I5192">
        <v>2664</v>
      </c>
      <c r="J5192">
        <v>0</v>
      </c>
      <c r="K5192">
        <v>4</v>
      </c>
      <c r="L5192" t="s">
        <v>15568</v>
      </c>
      <c r="M5192" t="s">
        <v>39</v>
      </c>
      <c r="N5192" t="s">
        <v>23</v>
      </c>
      <c r="O5192" t="s">
        <v>49</v>
      </c>
      <c r="P5192" t="s">
        <v>26</v>
      </c>
      <c r="Q5192" t="s">
        <v>27</v>
      </c>
      <c r="R5192">
        <v>40.049999999999997</v>
      </c>
      <c r="S5192">
        <v>162.44999999999999</v>
      </c>
    </row>
    <row r="5193" spans="1:19">
      <c r="A5193" t="s">
        <v>11770</v>
      </c>
      <c r="B5193" s="2">
        <v>45459</v>
      </c>
      <c r="C5193" t="s">
        <v>33</v>
      </c>
      <c r="D5193">
        <v>26</v>
      </c>
      <c r="E5193" t="s">
        <v>39</v>
      </c>
      <c r="F5193">
        <v>0</v>
      </c>
      <c r="G5193">
        <v>4</v>
      </c>
      <c r="H5193" t="s">
        <v>3686</v>
      </c>
      <c r="I5193">
        <v>4978</v>
      </c>
      <c r="J5193">
        <v>0</v>
      </c>
      <c r="K5193">
        <v>14</v>
      </c>
      <c r="L5193" t="s">
        <v>15568</v>
      </c>
      <c r="M5193" t="s">
        <v>23</v>
      </c>
      <c r="N5193" t="s">
        <v>23</v>
      </c>
      <c r="O5193" t="s">
        <v>49</v>
      </c>
      <c r="P5193" t="s">
        <v>202</v>
      </c>
      <c r="Q5193" t="s">
        <v>50</v>
      </c>
      <c r="R5193">
        <v>55.7</v>
      </c>
      <c r="S5193">
        <v>1282.67</v>
      </c>
    </row>
    <row r="5194" spans="1:19">
      <c r="A5194" t="s">
        <v>11772</v>
      </c>
      <c r="B5194" s="2">
        <v>43938</v>
      </c>
      <c r="C5194" t="s">
        <v>22</v>
      </c>
      <c r="D5194">
        <v>62</v>
      </c>
      <c r="E5194" t="s">
        <v>39</v>
      </c>
      <c r="F5194">
        <v>0</v>
      </c>
      <c r="G5194">
        <v>4</v>
      </c>
      <c r="H5194" t="s">
        <v>3686</v>
      </c>
      <c r="I5194">
        <v>4934</v>
      </c>
      <c r="J5194">
        <v>0</v>
      </c>
      <c r="K5194">
        <v>64</v>
      </c>
      <c r="L5194" t="s">
        <v>142</v>
      </c>
      <c r="M5194" t="s">
        <v>23</v>
      </c>
      <c r="N5194" t="s">
        <v>23</v>
      </c>
      <c r="O5194" t="s">
        <v>49</v>
      </c>
      <c r="P5194" t="s">
        <v>164</v>
      </c>
      <c r="Q5194" t="s">
        <v>50</v>
      </c>
      <c r="R5194">
        <v>86.55</v>
      </c>
      <c r="S5194">
        <v>6553.51</v>
      </c>
    </row>
    <row r="5195" spans="1:19">
      <c r="A5195" t="s">
        <v>11774</v>
      </c>
      <c r="B5195" s="2">
        <v>45849</v>
      </c>
      <c r="C5195" t="s">
        <v>22</v>
      </c>
      <c r="D5195">
        <v>33</v>
      </c>
      <c r="E5195" t="s">
        <v>39</v>
      </c>
      <c r="F5195">
        <v>0</v>
      </c>
      <c r="G5195">
        <v>4</v>
      </c>
      <c r="H5195" t="s">
        <v>3751</v>
      </c>
      <c r="I5195">
        <v>4483</v>
      </c>
      <c r="J5195">
        <v>0</v>
      </c>
      <c r="K5195">
        <v>1</v>
      </c>
      <c r="L5195" t="s">
        <v>15568</v>
      </c>
      <c r="M5195" t="s">
        <v>23</v>
      </c>
      <c r="N5195" t="s">
        <v>23</v>
      </c>
      <c r="O5195" t="s">
        <v>49</v>
      </c>
      <c r="P5195" t="s">
        <v>26</v>
      </c>
      <c r="Q5195" t="s">
        <v>50</v>
      </c>
      <c r="R5195">
        <v>51.25</v>
      </c>
      <c r="S5195">
        <v>90.55</v>
      </c>
    </row>
    <row r="5196" spans="1:19">
      <c r="A5196" t="s">
        <v>11775</v>
      </c>
      <c r="B5196" s="2">
        <v>45538</v>
      </c>
      <c r="C5196" t="s">
        <v>22</v>
      </c>
      <c r="D5196">
        <v>52</v>
      </c>
      <c r="E5196" t="s">
        <v>39</v>
      </c>
      <c r="F5196">
        <v>0</v>
      </c>
      <c r="G5196">
        <v>4</v>
      </c>
      <c r="H5196" t="s">
        <v>3686</v>
      </c>
      <c r="I5196">
        <v>2278</v>
      </c>
      <c r="J5196">
        <v>0</v>
      </c>
      <c r="K5196">
        <v>11</v>
      </c>
      <c r="L5196" t="s">
        <v>97</v>
      </c>
      <c r="M5196" t="s">
        <v>23</v>
      </c>
      <c r="N5196" t="s">
        <v>23</v>
      </c>
      <c r="O5196" t="s">
        <v>25</v>
      </c>
      <c r="P5196" t="s">
        <v>26</v>
      </c>
      <c r="Q5196" t="s">
        <v>27</v>
      </c>
      <c r="R5196">
        <v>79.5</v>
      </c>
      <c r="S5196">
        <v>888.93</v>
      </c>
    </row>
    <row r="5197" spans="1:19">
      <c r="A5197" t="s">
        <v>11776</v>
      </c>
      <c r="B5197" s="2">
        <v>44252</v>
      </c>
      <c r="C5197" t="s">
        <v>33</v>
      </c>
      <c r="D5197">
        <v>35</v>
      </c>
      <c r="E5197" t="s">
        <v>23</v>
      </c>
      <c r="F5197">
        <v>0</v>
      </c>
      <c r="G5197">
        <v>4</v>
      </c>
      <c r="H5197" t="s">
        <v>3686</v>
      </c>
      <c r="I5197">
        <v>5077</v>
      </c>
      <c r="J5197">
        <v>3</v>
      </c>
      <c r="K5197">
        <v>54</v>
      </c>
      <c r="L5197" t="s">
        <v>142</v>
      </c>
      <c r="M5197" t="s">
        <v>23</v>
      </c>
      <c r="N5197" t="s">
        <v>23</v>
      </c>
      <c r="O5197" t="s">
        <v>49</v>
      </c>
      <c r="P5197" t="s">
        <v>164</v>
      </c>
      <c r="Q5197" t="s">
        <v>27</v>
      </c>
      <c r="R5197">
        <v>69.95</v>
      </c>
      <c r="S5197">
        <v>5393.03</v>
      </c>
    </row>
    <row r="5198" spans="1:19">
      <c r="A5198" t="s">
        <v>11778</v>
      </c>
      <c r="B5198" s="2">
        <v>45851</v>
      </c>
      <c r="C5198" t="s">
        <v>33</v>
      </c>
      <c r="D5198">
        <v>32</v>
      </c>
      <c r="E5198" t="s">
        <v>39</v>
      </c>
      <c r="F5198">
        <v>0</v>
      </c>
      <c r="G5198">
        <v>4</v>
      </c>
      <c r="H5198" t="s">
        <v>3751</v>
      </c>
      <c r="I5198">
        <v>5617</v>
      </c>
      <c r="J5198">
        <v>0</v>
      </c>
      <c r="K5198">
        <v>1</v>
      </c>
      <c r="L5198" t="s">
        <v>15568</v>
      </c>
      <c r="M5198" t="s">
        <v>23</v>
      </c>
      <c r="N5198" t="s">
        <v>23</v>
      </c>
      <c r="O5198" t="s">
        <v>56</v>
      </c>
      <c r="P5198" t="s">
        <v>26</v>
      </c>
      <c r="Q5198" t="s">
        <v>27</v>
      </c>
      <c r="R5198">
        <v>50.1</v>
      </c>
      <c r="S5198">
        <v>79.23</v>
      </c>
    </row>
    <row r="5199" spans="1:19">
      <c r="A5199" t="s">
        <v>11780</v>
      </c>
      <c r="B5199" s="2">
        <v>43847</v>
      </c>
      <c r="C5199" t="s">
        <v>22</v>
      </c>
      <c r="D5199">
        <v>20</v>
      </c>
      <c r="E5199" t="s">
        <v>23</v>
      </c>
      <c r="F5199">
        <v>2</v>
      </c>
      <c r="G5199">
        <v>4</v>
      </c>
      <c r="H5199" t="s">
        <v>3686</v>
      </c>
      <c r="I5199">
        <v>6005</v>
      </c>
      <c r="J5199">
        <v>1</v>
      </c>
      <c r="K5199">
        <v>67</v>
      </c>
      <c r="L5199" t="s">
        <v>316</v>
      </c>
      <c r="M5199" t="s">
        <v>23</v>
      </c>
      <c r="N5199" t="s">
        <v>23</v>
      </c>
      <c r="O5199" t="s">
        <v>56</v>
      </c>
      <c r="P5199" t="s">
        <v>164</v>
      </c>
      <c r="Q5199" t="s">
        <v>27</v>
      </c>
      <c r="R5199">
        <v>54.2</v>
      </c>
      <c r="S5199">
        <v>4578.5</v>
      </c>
    </row>
    <row r="5200" spans="1:19">
      <c r="A5200" t="s">
        <v>11782</v>
      </c>
      <c r="B5200" s="2">
        <v>44023</v>
      </c>
      <c r="C5200" t="s">
        <v>33</v>
      </c>
      <c r="D5200">
        <v>21</v>
      </c>
      <c r="E5200" t="s">
        <v>23</v>
      </c>
      <c r="F5200">
        <v>1</v>
      </c>
      <c r="G5200">
        <v>4</v>
      </c>
      <c r="H5200" t="s">
        <v>3686</v>
      </c>
      <c r="I5200">
        <v>4376</v>
      </c>
      <c r="J5200">
        <v>8</v>
      </c>
      <c r="K5200">
        <v>61</v>
      </c>
      <c r="L5200" t="s">
        <v>15568</v>
      </c>
      <c r="M5200" t="s">
        <v>23</v>
      </c>
      <c r="N5200" t="s">
        <v>39</v>
      </c>
      <c r="P5200" t="s">
        <v>202</v>
      </c>
      <c r="Q5200" t="s">
        <v>50</v>
      </c>
      <c r="R5200">
        <v>19.100000000000001</v>
      </c>
      <c r="S5200">
        <v>3712.51</v>
      </c>
    </row>
    <row r="5201" spans="1:19">
      <c r="A5201" t="s">
        <v>11784</v>
      </c>
      <c r="B5201" s="2">
        <v>43817</v>
      </c>
      <c r="C5201" t="s">
        <v>22</v>
      </c>
      <c r="D5201">
        <v>19</v>
      </c>
      <c r="E5201" t="s">
        <v>23</v>
      </c>
      <c r="F5201">
        <v>1</v>
      </c>
      <c r="G5201">
        <v>4</v>
      </c>
      <c r="H5201" t="s">
        <v>3686</v>
      </c>
      <c r="I5201">
        <v>5440</v>
      </c>
      <c r="J5201">
        <v>8</v>
      </c>
      <c r="K5201">
        <v>68</v>
      </c>
      <c r="L5201" t="s">
        <v>316</v>
      </c>
      <c r="M5201" t="s">
        <v>23</v>
      </c>
      <c r="N5201" t="s">
        <v>39</v>
      </c>
      <c r="P5201" t="s">
        <v>164</v>
      </c>
      <c r="Q5201" t="s">
        <v>27</v>
      </c>
      <c r="R5201">
        <v>24</v>
      </c>
      <c r="S5201">
        <v>1848.58</v>
      </c>
    </row>
    <row r="5202" spans="1:19">
      <c r="A5202" t="s">
        <v>11786</v>
      </c>
      <c r="B5202" s="2">
        <v>44488</v>
      </c>
      <c r="C5202" t="s">
        <v>22</v>
      </c>
      <c r="D5202">
        <v>42</v>
      </c>
      <c r="E5202" t="s">
        <v>23</v>
      </c>
      <c r="F5202">
        <v>1</v>
      </c>
      <c r="G5202">
        <v>4</v>
      </c>
      <c r="H5202" t="s">
        <v>3686</v>
      </c>
      <c r="I5202">
        <v>4280</v>
      </c>
      <c r="J5202">
        <v>1</v>
      </c>
      <c r="K5202">
        <v>46</v>
      </c>
      <c r="L5202" t="s">
        <v>15568</v>
      </c>
      <c r="M5202" t="s">
        <v>23</v>
      </c>
      <c r="N5202" t="s">
        <v>23</v>
      </c>
      <c r="O5202" t="s">
        <v>56</v>
      </c>
      <c r="P5202" t="s">
        <v>164</v>
      </c>
      <c r="Q5202" t="s">
        <v>84</v>
      </c>
      <c r="R5202">
        <v>81</v>
      </c>
      <c r="S5202">
        <v>5960.05</v>
      </c>
    </row>
    <row r="5203" spans="1:19">
      <c r="A5203" t="s">
        <v>11788</v>
      </c>
      <c r="B5203" s="2">
        <v>45852</v>
      </c>
      <c r="C5203" t="s">
        <v>33</v>
      </c>
      <c r="D5203">
        <v>21</v>
      </c>
      <c r="E5203" t="s">
        <v>39</v>
      </c>
      <c r="F5203">
        <v>0</v>
      </c>
      <c r="G5203">
        <v>4</v>
      </c>
      <c r="H5203" t="s">
        <v>3751</v>
      </c>
      <c r="I5203">
        <v>2742</v>
      </c>
      <c r="J5203">
        <v>0</v>
      </c>
      <c r="K5203">
        <v>1</v>
      </c>
      <c r="L5203" t="s">
        <v>48</v>
      </c>
      <c r="M5203" t="s">
        <v>23</v>
      </c>
      <c r="N5203" t="s">
        <v>23</v>
      </c>
      <c r="O5203" t="s">
        <v>25</v>
      </c>
      <c r="P5203" t="s">
        <v>26</v>
      </c>
      <c r="Q5203" t="s">
        <v>50</v>
      </c>
      <c r="R5203">
        <v>79.150000000000006</v>
      </c>
      <c r="S5203">
        <v>157.15</v>
      </c>
    </row>
    <row r="5204" spans="1:19">
      <c r="A5204" t="s">
        <v>11790</v>
      </c>
      <c r="B5204" s="2">
        <v>44329</v>
      </c>
      <c r="C5204" t="s">
        <v>33</v>
      </c>
      <c r="D5204">
        <v>60</v>
      </c>
      <c r="E5204" t="s">
        <v>39</v>
      </c>
      <c r="F5204">
        <v>0</v>
      </c>
      <c r="G5204">
        <v>4</v>
      </c>
      <c r="H5204" t="s">
        <v>3686</v>
      </c>
      <c r="I5204">
        <v>6021</v>
      </c>
      <c r="J5204">
        <v>0</v>
      </c>
      <c r="K5204">
        <v>51</v>
      </c>
      <c r="L5204" t="s">
        <v>142</v>
      </c>
      <c r="M5204" t="s">
        <v>23</v>
      </c>
      <c r="N5204" t="s">
        <v>23</v>
      </c>
      <c r="O5204" t="s">
        <v>25</v>
      </c>
      <c r="P5204" t="s">
        <v>202</v>
      </c>
      <c r="Q5204" t="s">
        <v>50</v>
      </c>
      <c r="R5204">
        <v>87.55</v>
      </c>
      <c r="S5204">
        <v>5208.7700000000004</v>
      </c>
    </row>
    <row r="5205" spans="1:19">
      <c r="A5205" t="s">
        <v>11792</v>
      </c>
      <c r="B5205" s="2">
        <v>45850</v>
      </c>
      <c r="C5205" t="s">
        <v>33</v>
      </c>
      <c r="D5205">
        <v>37</v>
      </c>
      <c r="E5205" t="s">
        <v>39</v>
      </c>
      <c r="F5205">
        <v>0</v>
      </c>
      <c r="G5205">
        <v>4</v>
      </c>
      <c r="H5205" t="s">
        <v>3751</v>
      </c>
      <c r="I5205">
        <v>5565</v>
      </c>
      <c r="J5205">
        <v>0</v>
      </c>
      <c r="K5205">
        <v>1</v>
      </c>
      <c r="L5205" t="s">
        <v>15568</v>
      </c>
      <c r="M5205" t="s">
        <v>39</v>
      </c>
      <c r="N5205" t="s">
        <v>23</v>
      </c>
      <c r="O5205" t="s">
        <v>49</v>
      </c>
      <c r="P5205" t="s">
        <v>26</v>
      </c>
      <c r="Q5205" t="s">
        <v>50</v>
      </c>
      <c r="R5205">
        <v>30.55</v>
      </c>
      <c r="S5205">
        <v>70.55</v>
      </c>
    </row>
    <row r="5206" spans="1:19">
      <c r="A5206" t="s">
        <v>11794</v>
      </c>
      <c r="B5206" s="2">
        <v>45779</v>
      </c>
      <c r="C5206" t="s">
        <v>33</v>
      </c>
      <c r="D5206">
        <v>33</v>
      </c>
      <c r="E5206" t="s">
        <v>23</v>
      </c>
      <c r="F5206">
        <v>2</v>
      </c>
      <c r="G5206">
        <v>4</v>
      </c>
      <c r="H5206" t="s">
        <v>3751</v>
      </c>
      <c r="I5206">
        <v>5722</v>
      </c>
      <c r="J5206">
        <v>5</v>
      </c>
      <c r="K5206">
        <v>3</v>
      </c>
      <c r="L5206" t="s">
        <v>15568</v>
      </c>
      <c r="M5206" t="s">
        <v>23</v>
      </c>
      <c r="N5206" t="s">
        <v>39</v>
      </c>
      <c r="P5206" t="s">
        <v>26</v>
      </c>
      <c r="Q5206" t="s">
        <v>50</v>
      </c>
      <c r="R5206">
        <v>19.3</v>
      </c>
      <c r="S5206">
        <v>85.09</v>
      </c>
    </row>
    <row r="5207" spans="1:19">
      <c r="A5207" t="s">
        <v>11796</v>
      </c>
      <c r="B5207" s="2">
        <v>44443</v>
      </c>
      <c r="C5207" t="s">
        <v>22</v>
      </c>
      <c r="D5207">
        <v>36</v>
      </c>
      <c r="E5207" t="s">
        <v>39</v>
      </c>
      <c r="F5207">
        <v>0</v>
      </c>
      <c r="G5207">
        <v>4</v>
      </c>
      <c r="H5207" t="s">
        <v>3686</v>
      </c>
      <c r="I5207">
        <v>5631</v>
      </c>
      <c r="J5207">
        <v>0</v>
      </c>
      <c r="K5207">
        <v>47</v>
      </c>
      <c r="L5207" t="s">
        <v>142</v>
      </c>
      <c r="M5207" t="s">
        <v>23</v>
      </c>
      <c r="N5207" t="s">
        <v>23</v>
      </c>
      <c r="O5207" t="s">
        <v>49</v>
      </c>
      <c r="P5207" t="s">
        <v>202</v>
      </c>
      <c r="Q5207" t="s">
        <v>27</v>
      </c>
      <c r="R5207">
        <v>86.95</v>
      </c>
      <c r="S5207">
        <v>5867.56</v>
      </c>
    </row>
    <row r="5208" spans="1:19">
      <c r="A5208" t="s">
        <v>11799</v>
      </c>
      <c r="B5208" s="2">
        <v>44610</v>
      </c>
      <c r="C5208" t="s">
        <v>22</v>
      </c>
      <c r="D5208">
        <v>60</v>
      </c>
      <c r="E5208" t="s">
        <v>23</v>
      </c>
      <c r="F5208">
        <v>1</v>
      </c>
      <c r="G5208">
        <v>4</v>
      </c>
      <c r="H5208" t="s">
        <v>3686</v>
      </c>
      <c r="I5208">
        <v>3449</v>
      </c>
      <c r="J5208">
        <v>7</v>
      </c>
      <c r="K5208">
        <v>42</v>
      </c>
      <c r="L5208" t="s">
        <v>15568</v>
      </c>
      <c r="M5208" t="s">
        <v>23</v>
      </c>
      <c r="N5208" t="s">
        <v>23</v>
      </c>
      <c r="O5208" t="s">
        <v>49</v>
      </c>
      <c r="P5208" t="s">
        <v>26</v>
      </c>
      <c r="Q5208" t="s">
        <v>50</v>
      </c>
      <c r="R5208">
        <v>54.5</v>
      </c>
      <c r="S5208">
        <v>3096.21</v>
      </c>
    </row>
    <row r="5209" spans="1:19">
      <c r="A5209" t="s">
        <v>11801</v>
      </c>
      <c r="B5209" s="2">
        <v>43698</v>
      </c>
      <c r="C5209" t="s">
        <v>22</v>
      </c>
      <c r="D5209">
        <v>53</v>
      </c>
      <c r="E5209" t="s">
        <v>23</v>
      </c>
      <c r="F5209">
        <v>0</v>
      </c>
      <c r="G5209">
        <v>4</v>
      </c>
      <c r="H5209" t="s">
        <v>3686</v>
      </c>
      <c r="I5209">
        <v>4773</v>
      </c>
      <c r="J5209">
        <v>10</v>
      </c>
      <c r="K5209">
        <v>72</v>
      </c>
      <c r="L5209" t="s">
        <v>15568</v>
      </c>
      <c r="M5209" t="s">
        <v>23</v>
      </c>
      <c r="N5209" t="s">
        <v>23</v>
      </c>
      <c r="O5209" t="s">
        <v>25</v>
      </c>
      <c r="P5209" t="s">
        <v>164</v>
      </c>
      <c r="Q5209" t="s">
        <v>27</v>
      </c>
      <c r="R5209">
        <v>108.2</v>
      </c>
      <c r="S5209">
        <v>8862.2800000000007</v>
      </c>
    </row>
    <row r="5210" spans="1:19">
      <c r="A5210" t="s">
        <v>11803</v>
      </c>
      <c r="B5210" s="2">
        <v>44378</v>
      </c>
      <c r="C5210" t="s">
        <v>33</v>
      </c>
      <c r="D5210">
        <v>33</v>
      </c>
      <c r="E5210" t="s">
        <v>23</v>
      </c>
      <c r="F5210">
        <v>0</v>
      </c>
      <c r="G5210">
        <v>4</v>
      </c>
      <c r="H5210" t="s">
        <v>3686</v>
      </c>
      <c r="I5210">
        <v>5948</v>
      </c>
      <c r="J5210">
        <v>10</v>
      </c>
      <c r="K5210">
        <v>49</v>
      </c>
      <c r="L5210" t="s">
        <v>15568</v>
      </c>
      <c r="M5210" t="s">
        <v>23</v>
      </c>
      <c r="N5210" t="s">
        <v>23</v>
      </c>
      <c r="O5210" t="s">
        <v>25</v>
      </c>
      <c r="P5210" t="s">
        <v>164</v>
      </c>
      <c r="Q5210" t="s">
        <v>50</v>
      </c>
      <c r="R5210">
        <v>106.65</v>
      </c>
      <c r="S5210">
        <v>7167.18</v>
      </c>
    </row>
    <row r="5211" spans="1:19">
      <c r="A5211" t="s">
        <v>11805</v>
      </c>
      <c r="B5211" s="2">
        <v>43834</v>
      </c>
      <c r="C5211" t="s">
        <v>22</v>
      </c>
      <c r="D5211">
        <v>30</v>
      </c>
      <c r="E5211" t="s">
        <v>39</v>
      </c>
      <c r="F5211">
        <v>0</v>
      </c>
      <c r="G5211">
        <v>4</v>
      </c>
      <c r="H5211" t="s">
        <v>3686</v>
      </c>
      <c r="I5211">
        <v>5343</v>
      </c>
      <c r="J5211">
        <v>0</v>
      </c>
      <c r="K5211">
        <v>67</v>
      </c>
      <c r="L5211" t="s">
        <v>316</v>
      </c>
      <c r="M5211" t="s">
        <v>23</v>
      </c>
      <c r="N5211" t="s">
        <v>39</v>
      </c>
      <c r="P5211" t="s">
        <v>202</v>
      </c>
      <c r="Q5211" t="s">
        <v>50</v>
      </c>
      <c r="R5211">
        <v>19.45</v>
      </c>
      <c r="S5211">
        <v>1802.3</v>
      </c>
    </row>
    <row r="5212" spans="1:19">
      <c r="A5212" t="s">
        <v>11807</v>
      </c>
      <c r="B5212" s="2">
        <v>43881</v>
      </c>
      <c r="C5212" t="s">
        <v>33</v>
      </c>
      <c r="D5212">
        <v>21</v>
      </c>
      <c r="E5212" t="s">
        <v>39</v>
      </c>
      <c r="F5212">
        <v>0</v>
      </c>
      <c r="G5212">
        <v>4</v>
      </c>
      <c r="H5212" t="s">
        <v>3686</v>
      </c>
      <c r="I5212">
        <v>4165</v>
      </c>
      <c r="J5212">
        <v>0</v>
      </c>
      <c r="K5212">
        <v>66</v>
      </c>
      <c r="L5212" t="s">
        <v>15568</v>
      </c>
      <c r="M5212" t="s">
        <v>39</v>
      </c>
      <c r="N5212" t="s">
        <v>23</v>
      </c>
      <c r="O5212" t="s">
        <v>49</v>
      </c>
      <c r="P5212" t="s">
        <v>164</v>
      </c>
      <c r="Q5212" t="s">
        <v>27</v>
      </c>
      <c r="R5212">
        <v>62.5</v>
      </c>
      <c r="S5212">
        <v>4136.3999999999996</v>
      </c>
    </row>
    <row r="5213" spans="1:19">
      <c r="A5213" t="s">
        <v>11810</v>
      </c>
      <c r="B5213" s="2">
        <v>45129</v>
      </c>
      <c r="C5213" t="s">
        <v>22</v>
      </c>
      <c r="D5213">
        <v>35</v>
      </c>
      <c r="E5213" t="s">
        <v>23</v>
      </c>
      <c r="F5213">
        <v>2</v>
      </c>
      <c r="G5213">
        <v>4</v>
      </c>
      <c r="H5213" t="s">
        <v>3686</v>
      </c>
      <c r="I5213">
        <v>3829</v>
      </c>
      <c r="J5213">
        <v>5</v>
      </c>
      <c r="K5213">
        <v>25</v>
      </c>
      <c r="L5213" t="s">
        <v>15568</v>
      </c>
      <c r="M5213" t="s">
        <v>23</v>
      </c>
      <c r="N5213" t="s">
        <v>39</v>
      </c>
      <c r="P5213" t="s">
        <v>26</v>
      </c>
      <c r="Q5213" t="s">
        <v>50</v>
      </c>
      <c r="R5213">
        <v>19.149999999999999</v>
      </c>
      <c r="S5213">
        <v>954.85</v>
      </c>
    </row>
    <row r="5214" spans="1:19">
      <c r="A5214" t="s">
        <v>11812</v>
      </c>
      <c r="B5214" s="2">
        <v>45425</v>
      </c>
      <c r="C5214" t="s">
        <v>33</v>
      </c>
      <c r="D5214">
        <v>45</v>
      </c>
      <c r="E5214" t="s">
        <v>39</v>
      </c>
      <c r="F5214">
        <v>0</v>
      </c>
      <c r="G5214">
        <v>4</v>
      </c>
      <c r="H5214" t="s">
        <v>3686</v>
      </c>
      <c r="I5214">
        <v>2577</v>
      </c>
      <c r="J5214">
        <v>0</v>
      </c>
      <c r="K5214">
        <v>15</v>
      </c>
      <c r="L5214" t="s">
        <v>97</v>
      </c>
      <c r="M5214" t="s">
        <v>23</v>
      </c>
      <c r="N5214" t="s">
        <v>23</v>
      </c>
      <c r="O5214" t="s">
        <v>49</v>
      </c>
      <c r="P5214" t="s">
        <v>26</v>
      </c>
      <c r="Q5214" t="s">
        <v>50</v>
      </c>
      <c r="R5214">
        <v>48.8</v>
      </c>
      <c r="S5214">
        <v>1118.2</v>
      </c>
    </row>
    <row r="5215" spans="1:19">
      <c r="A5215" t="s">
        <v>11814</v>
      </c>
      <c r="B5215" s="2">
        <v>45757</v>
      </c>
      <c r="C5215" t="s">
        <v>33</v>
      </c>
      <c r="D5215">
        <v>52</v>
      </c>
      <c r="E5215" t="s">
        <v>39</v>
      </c>
      <c r="F5215">
        <v>0</v>
      </c>
      <c r="G5215">
        <v>4</v>
      </c>
      <c r="H5215" t="s">
        <v>3686</v>
      </c>
      <c r="I5215">
        <v>5685</v>
      </c>
      <c r="J5215">
        <v>0</v>
      </c>
      <c r="K5215">
        <v>4</v>
      </c>
      <c r="L5215" t="s">
        <v>48</v>
      </c>
      <c r="M5215" t="s">
        <v>23</v>
      </c>
      <c r="N5215" t="s">
        <v>39</v>
      </c>
      <c r="P5215" t="s">
        <v>202</v>
      </c>
      <c r="Q5215" t="s">
        <v>27</v>
      </c>
      <c r="R5215">
        <v>23.9</v>
      </c>
      <c r="S5215">
        <v>122.94</v>
      </c>
    </row>
    <row r="5216" spans="1:19">
      <c r="A5216" t="s">
        <v>11816</v>
      </c>
      <c r="B5216" s="2">
        <v>44128</v>
      </c>
      <c r="C5216" t="s">
        <v>33</v>
      </c>
      <c r="D5216">
        <v>49</v>
      </c>
      <c r="E5216" t="s">
        <v>39</v>
      </c>
      <c r="F5216">
        <v>0</v>
      </c>
      <c r="G5216">
        <v>4</v>
      </c>
      <c r="H5216" t="s">
        <v>3686</v>
      </c>
      <c r="I5216">
        <v>5040</v>
      </c>
      <c r="J5216">
        <v>0</v>
      </c>
      <c r="K5216">
        <v>58</v>
      </c>
      <c r="L5216" t="s">
        <v>15568</v>
      </c>
      <c r="M5216" t="s">
        <v>23</v>
      </c>
      <c r="N5216" t="s">
        <v>23</v>
      </c>
      <c r="O5216" t="s">
        <v>49</v>
      </c>
      <c r="P5216" t="s">
        <v>164</v>
      </c>
      <c r="Q5216" t="s">
        <v>50</v>
      </c>
      <c r="R5216">
        <v>64.900000000000006</v>
      </c>
      <c r="S5216">
        <v>5504.71</v>
      </c>
    </row>
    <row r="5217" spans="1:19">
      <c r="A5217" t="s">
        <v>11818</v>
      </c>
      <c r="B5217" s="2">
        <v>43693</v>
      </c>
      <c r="C5217" t="s">
        <v>33</v>
      </c>
      <c r="D5217">
        <v>34</v>
      </c>
      <c r="E5217" t="s">
        <v>23</v>
      </c>
      <c r="F5217">
        <v>2</v>
      </c>
      <c r="G5217">
        <v>4</v>
      </c>
      <c r="H5217" t="s">
        <v>3686</v>
      </c>
      <c r="I5217">
        <v>4505</v>
      </c>
      <c r="J5217">
        <v>1</v>
      </c>
      <c r="K5217">
        <v>72</v>
      </c>
      <c r="L5217" t="s">
        <v>15568</v>
      </c>
      <c r="M5217" t="s">
        <v>23</v>
      </c>
      <c r="N5217" t="s">
        <v>23</v>
      </c>
      <c r="O5217" t="s">
        <v>25</v>
      </c>
      <c r="P5217" t="s">
        <v>164</v>
      </c>
      <c r="Q5217" t="s">
        <v>50</v>
      </c>
      <c r="R5217">
        <v>107.45</v>
      </c>
      <c r="S5217">
        <v>8946.3799999999992</v>
      </c>
    </row>
    <row r="5218" spans="1:19">
      <c r="A5218" t="s">
        <v>11820</v>
      </c>
      <c r="B5218" s="2">
        <v>45750</v>
      </c>
      <c r="C5218" t="s">
        <v>22</v>
      </c>
      <c r="D5218">
        <v>33</v>
      </c>
      <c r="E5218" t="s">
        <v>23</v>
      </c>
      <c r="F5218">
        <v>3</v>
      </c>
      <c r="G5218">
        <v>4</v>
      </c>
      <c r="H5218" t="s">
        <v>3686</v>
      </c>
      <c r="I5218">
        <v>5573</v>
      </c>
      <c r="J5218">
        <v>0</v>
      </c>
      <c r="K5218">
        <v>4</v>
      </c>
      <c r="L5218" t="s">
        <v>48</v>
      </c>
      <c r="M5218" t="s">
        <v>23</v>
      </c>
      <c r="N5218" t="s">
        <v>39</v>
      </c>
      <c r="P5218" t="s">
        <v>164</v>
      </c>
      <c r="Q5218" t="s">
        <v>50</v>
      </c>
      <c r="R5218">
        <v>19.55</v>
      </c>
      <c r="S5218">
        <v>185.16</v>
      </c>
    </row>
    <row r="5219" spans="1:19">
      <c r="A5219" t="s">
        <v>11822</v>
      </c>
      <c r="B5219" s="2">
        <v>45356</v>
      </c>
      <c r="C5219" t="s">
        <v>33</v>
      </c>
      <c r="D5219">
        <v>56</v>
      </c>
      <c r="E5219" t="s">
        <v>23</v>
      </c>
      <c r="F5219">
        <v>3</v>
      </c>
      <c r="G5219">
        <v>4</v>
      </c>
      <c r="H5219" t="s">
        <v>3686</v>
      </c>
      <c r="I5219">
        <v>5465</v>
      </c>
      <c r="J5219">
        <v>1</v>
      </c>
      <c r="K5219">
        <v>17</v>
      </c>
      <c r="L5219" t="s">
        <v>15568</v>
      </c>
      <c r="M5219" t="s">
        <v>23</v>
      </c>
      <c r="N5219" t="s">
        <v>23</v>
      </c>
      <c r="O5219" t="s">
        <v>49</v>
      </c>
      <c r="P5219" t="s">
        <v>26</v>
      </c>
      <c r="Q5219" t="s">
        <v>50</v>
      </c>
      <c r="R5219">
        <v>55.35</v>
      </c>
      <c r="S5219">
        <v>1264.4100000000001</v>
      </c>
    </row>
    <row r="5220" spans="1:19">
      <c r="A5220" t="s">
        <v>11824</v>
      </c>
      <c r="B5220" s="2">
        <v>43730</v>
      </c>
      <c r="C5220" t="s">
        <v>33</v>
      </c>
      <c r="D5220">
        <v>35</v>
      </c>
      <c r="E5220" t="s">
        <v>23</v>
      </c>
      <c r="F5220">
        <v>3</v>
      </c>
      <c r="G5220">
        <v>4</v>
      </c>
      <c r="H5220" t="s">
        <v>3686</v>
      </c>
      <c r="I5220">
        <v>6090</v>
      </c>
      <c r="J5220">
        <v>9</v>
      </c>
      <c r="K5220">
        <v>71</v>
      </c>
      <c r="L5220" t="s">
        <v>15568</v>
      </c>
      <c r="M5220" t="s">
        <v>23</v>
      </c>
      <c r="N5220" t="s">
        <v>23</v>
      </c>
      <c r="O5220" t="s">
        <v>49</v>
      </c>
      <c r="P5220" t="s">
        <v>164</v>
      </c>
      <c r="Q5220" t="s">
        <v>50</v>
      </c>
      <c r="R5220">
        <v>71.099999999999994</v>
      </c>
      <c r="S5220">
        <v>8477.4599999999991</v>
      </c>
    </row>
    <row r="5221" spans="1:19">
      <c r="A5221" t="s">
        <v>11826</v>
      </c>
      <c r="B5221" s="2">
        <v>45294</v>
      </c>
      <c r="C5221" t="s">
        <v>33</v>
      </c>
      <c r="D5221">
        <v>53</v>
      </c>
      <c r="E5221" t="s">
        <v>23</v>
      </c>
      <c r="F5221">
        <v>3</v>
      </c>
      <c r="G5221">
        <v>4</v>
      </c>
      <c r="H5221" t="s">
        <v>3686</v>
      </c>
      <c r="I5221">
        <v>4473</v>
      </c>
      <c r="J5221">
        <v>1</v>
      </c>
      <c r="K5221">
        <v>19</v>
      </c>
      <c r="L5221" t="s">
        <v>15568</v>
      </c>
      <c r="M5221" t="s">
        <v>23</v>
      </c>
      <c r="N5221" t="s">
        <v>23</v>
      </c>
      <c r="O5221" t="s">
        <v>25</v>
      </c>
      <c r="P5221" t="s">
        <v>202</v>
      </c>
      <c r="Q5221" t="s">
        <v>27</v>
      </c>
      <c r="R5221">
        <v>89.35</v>
      </c>
      <c r="S5221">
        <v>2388.33</v>
      </c>
    </row>
    <row r="5222" spans="1:19">
      <c r="A5222" t="s">
        <v>11828</v>
      </c>
      <c r="B5222" s="2">
        <v>45032</v>
      </c>
      <c r="C5222" t="s">
        <v>33</v>
      </c>
      <c r="D5222">
        <v>25</v>
      </c>
      <c r="E5222" t="s">
        <v>23</v>
      </c>
      <c r="F5222">
        <v>0</v>
      </c>
      <c r="G5222">
        <v>4</v>
      </c>
      <c r="H5222" t="s">
        <v>3686</v>
      </c>
      <c r="I5222">
        <v>3906</v>
      </c>
      <c r="J5222">
        <v>6</v>
      </c>
      <c r="K5222">
        <v>28</v>
      </c>
      <c r="L5222" t="s">
        <v>40</v>
      </c>
      <c r="M5222" t="s">
        <v>23</v>
      </c>
      <c r="N5222" t="s">
        <v>23</v>
      </c>
      <c r="O5222" t="s">
        <v>25</v>
      </c>
      <c r="P5222" t="s">
        <v>202</v>
      </c>
      <c r="Q5222" t="s">
        <v>27</v>
      </c>
      <c r="R5222">
        <v>110.85</v>
      </c>
      <c r="S5222">
        <v>4483.16</v>
      </c>
    </row>
    <row r="5223" spans="1:19">
      <c r="A5223" t="s">
        <v>11830</v>
      </c>
      <c r="B5223" s="2">
        <v>43703</v>
      </c>
      <c r="C5223" t="s">
        <v>22</v>
      </c>
      <c r="D5223">
        <v>63</v>
      </c>
      <c r="E5223" t="s">
        <v>23</v>
      </c>
      <c r="F5223">
        <v>0</v>
      </c>
      <c r="G5223">
        <v>4</v>
      </c>
      <c r="H5223" t="s">
        <v>3686</v>
      </c>
      <c r="I5223">
        <v>5590</v>
      </c>
      <c r="J5223">
        <v>7</v>
      </c>
      <c r="K5223">
        <v>72</v>
      </c>
      <c r="L5223" t="s">
        <v>316</v>
      </c>
      <c r="M5223" t="s">
        <v>23</v>
      </c>
      <c r="N5223" t="s">
        <v>23</v>
      </c>
      <c r="O5223" t="s">
        <v>49</v>
      </c>
      <c r="P5223" t="s">
        <v>164</v>
      </c>
      <c r="Q5223" t="s">
        <v>27</v>
      </c>
      <c r="R5223">
        <v>74.400000000000006</v>
      </c>
      <c r="S5223">
        <v>5880.19</v>
      </c>
    </row>
    <row r="5224" spans="1:19">
      <c r="A5224" t="s">
        <v>11832</v>
      </c>
      <c r="B5224" s="2">
        <v>44143</v>
      </c>
      <c r="C5224" t="s">
        <v>22</v>
      </c>
      <c r="D5224">
        <v>24</v>
      </c>
      <c r="E5224" t="s">
        <v>39</v>
      </c>
      <c r="F5224">
        <v>0</v>
      </c>
      <c r="G5224">
        <v>4</v>
      </c>
      <c r="H5224" t="s">
        <v>3686</v>
      </c>
      <c r="I5224">
        <v>5521</v>
      </c>
      <c r="J5224">
        <v>0</v>
      </c>
      <c r="K5224">
        <v>57</v>
      </c>
      <c r="L5224" t="s">
        <v>142</v>
      </c>
      <c r="M5224" t="s">
        <v>23</v>
      </c>
      <c r="N5224" t="s">
        <v>23</v>
      </c>
      <c r="O5224" t="s">
        <v>49</v>
      </c>
      <c r="P5224" t="s">
        <v>202</v>
      </c>
      <c r="Q5224" t="s">
        <v>27</v>
      </c>
      <c r="R5224">
        <v>53.5</v>
      </c>
      <c r="S5224">
        <v>4656.88</v>
      </c>
    </row>
    <row r="5225" spans="1:19">
      <c r="A5225" t="s">
        <v>11834</v>
      </c>
      <c r="B5225" s="2">
        <v>43925</v>
      </c>
      <c r="C5225" t="s">
        <v>33</v>
      </c>
      <c r="D5225">
        <v>76</v>
      </c>
      <c r="E5225" t="s">
        <v>39</v>
      </c>
      <c r="F5225">
        <v>0</v>
      </c>
      <c r="G5225">
        <v>4</v>
      </c>
      <c r="H5225" t="s">
        <v>3686</v>
      </c>
      <c r="I5225">
        <v>5113</v>
      </c>
      <c r="J5225">
        <v>0</v>
      </c>
      <c r="K5225">
        <v>64</v>
      </c>
      <c r="L5225" t="s">
        <v>15568</v>
      </c>
      <c r="M5225" t="s">
        <v>23</v>
      </c>
      <c r="N5225" t="s">
        <v>23</v>
      </c>
      <c r="O5225" t="s">
        <v>49</v>
      </c>
      <c r="P5225" t="s">
        <v>164</v>
      </c>
      <c r="Q5225" t="s">
        <v>50</v>
      </c>
      <c r="R5225">
        <v>74.650000000000006</v>
      </c>
      <c r="S5225">
        <v>6595.11</v>
      </c>
    </row>
    <row r="5226" spans="1:19">
      <c r="A5226" t="s">
        <v>11836</v>
      </c>
      <c r="B5226" s="2">
        <v>45831</v>
      </c>
      <c r="C5226" t="s">
        <v>33</v>
      </c>
      <c r="D5226">
        <v>69</v>
      </c>
      <c r="E5226" t="s">
        <v>23</v>
      </c>
      <c r="F5226">
        <v>0</v>
      </c>
      <c r="G5226">
        <v>4</v>
      </c>
      <c r="H5226" t="s">
        <v>3751</v>
      </c>
      <c r="I5226">
        <v>2901</v>
      </c>
      <c r="J5226">
        <v>1</v>
      </c>
      <c r="K5226">
        <v>2</v>
      </c>
      <c r="L5226" t="s">
        <v>48</v>
      </c>
      <c r="M5226" t="s">
        <v>23</v>
      </c>
      <c r="N5226" t="s">
        <v>23</v>
      </c>
      <c r="O5226" t="s">
        <v>25</v>
      </c>
      <c r="P5226" t="s">
        <v>164</v>
      </c>
      <c r="Q5226" t="s">
        <v>27</v>
      </c>
      <c r="R5226">
        <v>69.3</v>
      </c>
      <c r="S5226">
        <v>219.04</v>
      </c>
    </row>
    <row r="5227" spans="1:19">
      <c r="A5227" t="s">
        <v>11838</v>
      </c>
      <c r="B5227" s="2">
        <v>43686</v>
      </c>
      <c r="C5227" t="s">
        <v>33</v>
      </c>
      <c r="D5227">
        <v>78</v>
      </c>
      <c r="E5227" t="s">
        <v>23</v>
      </c>
      <c r="F5227">
        <v>0</v>
      </c>
      <c r="G5227">
        <v>4</v>
      </c>
      <c r="H5227" t="s">
        <v>3686</v>
      </c>
      <c r="I5227">
        <v>4768</v>
      </c>
      <c r="J5227">
        <v>8</v>
      </c>
      <c r="K5227">
        <v>72</v>
      </c>
      <c r="L5227" t="s">
        <v>316</v>
      </c>
      <c r="M5227" t="s">
        <v>23</v>
      </c>
      <c r="N5227" t="s">
        <v>23</v>
      </c>
      <c r="O5227" t="s">
        <v>25</v>
      </c>
      <c r="P5227" t="s">
        <v>202</v>
      </c>
      <c r="Q5227" t="s">
        <v>27</v>
      </c>
      <c r="R5227">
        <v>106.85</v>
      </c>
      <c r="S5227">
        <v>8342.6</v>
      </c>
    </row>
    <row r="5228" spans="1:19">
      <c r="A5228" t="s">
        <v>11840</v>
      </c>
      <c r="B5228" s="2">
        <v>44514</v>
      </c>
      <c r="C5228" t="s">
        <v>22</v>
      </c>
      <c r="D5228">
        <v>68</v>
      </c>
      <c r="E5228" t="s">
        <v>39</v>
      </c>
      <c r="F5228">
        <v>0</v>
      </c>
      <c r="G5228">
        <v>4</v>
      </c>
      <c r="H5228" t="s">
        <v>3686</v>
      </c>
      <c r="I5228">
        <v>3960</v>
      </c>
      <c r="J5228">
        <v>0</v>
      </c>
      <c r="K5228">
        <v>45</v>
      </c>
      <c r="L5228" t="s">
        <v>142</v>
      </c>
      <c r="M5228" t="s">
        <v>23</v>
      </c>
      <c r="N5228" t="s">
        <v>23</v>
      </c>
      <c r="O5228" t="s">
        <v>25</v>
      </c>
      <c r="P5228" t="s">
        <v>164</v>
      </c>
      <c r="Q5228" t="s">
        <v>27</v>
      </c>
      <c r="R5228">
        <v>93.9</v>
      </c>
      <c r="S5228">
        <v>4904.5</v>
      </c>
    </row>
    <row r="5229" spans="1:19">
      <c r="A5229" t="s">
        <v>11842</v>
      </c>
      <c r="B5229" s="2">
        <v>44200</v>
      </c>
      <c r="C5229" t="s">
        <v>22</v>
      </c>
      <c r="D5229">
        <v>79</v>
      </c>
      <c r="E5229" t="s">
        <v>39</v>
      </c>
      <c r="F5229">
        <v>0</v>
      </c>
      <c r="G5229">
        <v>4</v>
      </c>
      <c r="H5229" t="s">
        <v>3686</v>
      </c>
      <c r="I5229">
        <v>4222</v>
      </c>
      <c r="J5229">
        <v>0</v>
      </c>
      <c r="K5229">
        <v>55</v>
      </c>
      <c r="L5229" t="s">
        <v>15568</v>
      </c>
      <c r="M5229" t="s">
        <v>23</v>
      </c>
      <c r="N5229" t="s">
        <v>23</v>
      </c>
      <c r="O5229" t="s">
        <v>25</v>
      </c>
      <c r="P5229" t="s">
        <v>26</v>
      </c>
      <c r="Q5229" t="s">
        <v>27</v>
      </c>
      <c r="R5229">
        <v>116.5</v>
      </c>
      <c r="S5229">
        <v>7994.05</v>
      </c>
    </row>
    <row r="5230" spans="1:19">
      <c r="A5230" t="s">
        <v>11845</v>
      </c>
      <c r="B5230" s="2">
        <v>44986</v>
      </c>
      <c r="C5230" t="s">
        <v>22</v>
      </c>
      <c r="D5230">
        <v>69</v>
      </c>
      <c r="E5230" t="s">
        <v>23</v>
      </c>
      <c r="F5230">
        <v>1</v>
      </c>
      <c r="G5230">
        <v>4</v>
      </c>
      <c r="H5230" t="s">
        <v>3686</v>
      </c>
      <c r="I5230">
        <v>3733</v>
      </c>
      <c r="J5230">
        <v>1</v>
      </c>
      <c r="K5230">
        <v>29</v>
      </c>
      <c r="L5230" t="s">
        <v>40</v>
      </c>
      <c r="M5230" t="s">
        <v>23</v>
      </c>
      <c r="N5230" t="s">
        <v>23</v>
      </c>
      <c r="O5230" t="s">
        <v>25</v>
      </c>
      <c r="P5230" t="s">
        <v>26</v>
      </c>
      <c r="Q5230" t="s">
        <v>27</v>
      </c>
      <c r="R5230">
        <v>103.95</v>
      </c>
      <c r="S5230">
        <v>4396.24</v>
      </c>
    </row>
    <row r="5231" spans="1:19">
      <c r="A5231" t="s">
        <v>11847</v>
      </c>
      <c r="B5231" s="2">
        <v>44263</v>
      </c>
      <c r="C5231" t="s">
        <v>33</v>
      </c>
      <c r="D5231">
        <v>76</v>
      </c>
      <c r="E5231" t="s">
        <v>39</v>
      </c>
      <c r="F5231">
        <v>0</v>
      </c>
      <c r="G5231">
        <v>4</v>
      </c>
      <c r="H5231" t="s">
        <v>3686</v>
      </c>
      <c r="I5231">
        <v>4766</v>
      </c>
      <c r="J5231">
        <v>0</v>
      </c>
      <c r="K5231">
        <v>53</v>
      </c>
      <c r="L5231" t="s">
        <v>142</v>
      </c>
      <c r="M5231" t="s">
        <v>23</v>
      </c>
      <c r="N5231" t="s">
        <v>23</v>
      </c>
      <c r="O5231" t="s">
        <v>25</v>
      </c>
      <c r="P5231" t="s">
        <v>202</v>
      </c>
      <c r="Q5231" t="s">
        <v>50</v>
      </c>
      <c r="R5231">
        <v>96.75</v>
      </c>
      <c r="S5231">
        <v>7039.29</v>
      </c>
    </row>
    <row r="5232" spans="1:19">
      <c r="A5232" t="s">
        <v>11849</v>
      </c>
      <c r="B5232" s="2">
        <v>43989</v>
      </c>
      <c r="C5232" t="s">
        <v>22</v>
      </c>
      <c r="D5232">
        <v>70</v>
      </c>
      <c r="E5232" t="s">
        <v>39</v>
      </c>
      <c r="F5232">
        <v>0</v>
      </c>
      <c r="G5232">
        <v>4</v>
      </c>
      <c r="H5232" t="s">
        <v>3686</v>
      </c>
      <c r="I5232">
        <v>4529</v>
      </c>
      <c r="J5232">
        <v>0</v>
      </c>
      <c r="K5232">
        <v>62</v>
      </c>
      <c r="L5232" t="s">
        <v>142</v>
      </c>
      <c r="M5232" t="s">
        <v>23</v>
      </c>
      <c r="N5232" t="s">
        <v>23</v>
      </c>
      <c r="O5232" t="s">
        <v>49</v>
      </c>
      <c r="P5232" t="s">
        <v>202</v>
      </c>
      <c r="Q5232" t="s">
        <v>27</v>
      </c>
      <c r="R5232">
        <v>56.15</v>
      </c>
      <c r="S5232">
        <v>3981.47</v>
      </c>
    </row>
    <row r="5233" spans="1:19">
      <c r="A5233" t="s">
        <v>11851</v>
      </c>
      <c r="B5233" s="2">
        <v>45567</v>
      </c>
      <c r="C5233" t="s">
        <v>22</v>
      </c>
      <c r="D5233">
        <v>69</v>
      </c>
      <c r="E5233" t="s">
        <v>39</v>
      </c>
      <c r="F5233">
        <v>0</v>
      </c>
      <c r="G5233">
        <v>4</v>
      </c>
      <c r="H5233" t="s">
        <v>3686</v>
      </c>
      <c r="I5233">
        <v>3768</v>
      </c>
      <c r="J5233">
        <v>0</v>
      </c>
      <c r="K5233">
        <v>10</v>
      </c>
      <c r="L5233" t="s">
        <v>97</v>
      </c>
      <c r="M5233" t="s">
        <v>23</v>
      </c>
      <c r="N5233" t="s">
        <v>39</v>
      </c>
      <c r="P5233" t="s">
        <v>26</v>
      </c>
      <c r="Q5233" t="s">
        <v>50</v>
      </c>
      <c r="R5233">
        <v>19.850000000000001</v>
      </c>
      <c r="S5233">
        <v>212.85</v>
      </c>
    </row>
    <row r="5234" spans="1:19">
      <c r="A5234" t="s">
        <v>11853</v>
      </c>
      <c r="B5234" s="2">
        <v>44027</v>
      </c>
      <c r="C5234" t="s">
        <v>33</v>
      </c>
      <c r="D5234">
        <v>72</v>
      </c>
      <c r="E5234" t="s">
        <v>23</v>
      </c>
      <c r="F5234">
        <v>0</v>
      </c>
      <c r="G5234">
        <v>4</v>
      </c>
      <c r="H5234" t="s">
        <v>3686</v>
      </c>
      <c r="I5234">
        <v>6301</v>
      </c>
      <c r="J5234">
        <v>9</v>
      </c>
      <c r="K5234">
        <v>61</v>
      </c>
      <c r="L5234" t="s">
        <v>142</v>
      </c>
      <c r="M5234" t="s">
        <v>23</v>
      </c>
      <c r="N5234" t="s">
        <v>23</v>
      </c>
      <c r="O5234" t="s">
        <v>49</v>
      </c>
      <c r="P5234" t="s">
        <v>164</v>
      </c>
      <c r="Q5234" t="s">
        <v>27</v>
      </c>
      <c r="R5234">
        <v>73.8</v>
      </c>
      <c r="S5234">
        <v>4674.01</v>
      </c>
    </row>
    <row r="5235" spans="1:19">
      <c r="A5235" t="s">
        <v>11855</v>
      </c>
      <c r="B5235" s="2">
        <v>44117</v>
      </c>
      <c r="C5235" t="s">
        <v>22</v>
      </c>
      <c r="D5235">
        <v>48</v>
      </c>
      <c r="E5235" t="s">
        <v>39</v>
      </c>
      <c r="F5235">
        <v>0</v>
      </c>
      <c r="G5235">
        <v>4</v>
      </c>
      <c r="H5235" t="s">
        <v>3686</v>
      </c>
      <c r="I5235">
        <v>4474</v>
      </c>
      <c r="J5235">
        <v>0</v>
      </c>
      <c r="K5235">
        <v>58</v>
      </c>
      <c r="L5235" t="s">
        <v>142</v>
      </c>
      <c r="M5235" t="s">
        <v>23</v>
      </c>
      <c r="N5235" t="s">
        <v>23</v>
      </c>
      <c r="O5235" t="s">
        <v>49</v>
      </c>
      <c r="P5235" t="s">
        <v>164</v>
      </c>
      <c r="Q5235" t="s">
        <v>27</v>
      </c>
      <c r="R5235">
        <v>70.099999999999994</v>
      </c>
      <c r="S5235">
        <v>6802.21</v>
      </c>
    </row>
    <row r="5236" spans="1:19">
      <c r="A5236" t="s">
        <v>11857</v>
      </c>
      <c r="B5236" s="2">
        <v>44158</v>
      </c>
      <c r="C5236" t="s">
        <v>22</v>
      </c>
      <c r="D5236">
        <v>29</v>
      </c>
      <c r="E5236" t="s">
        <v>39</v>
      </c>
      <c r="F5236">
        <v>0</v>
      </c>
      <c r="G5236">
        <v>4</v>
      </c>
      <c r="H5236" t="s">
        <v>3686</v>
      </c>
      <c r="I5236">
        <v>5594</v>
      </c>
      <c r="J5236">
        <v>0</v>
      </c>
      <c r="K5236">
        <v>57</v>
      </c>
      <c r="L5236" t="s">
        <v>142</v>
      </c>
      <c r="M5236" t="s">
        <v>39</v>
      </c>
      <c r="N5236" t="s">
        <v>23</v>
      </c>
      <c r="O5236" t="s">
        <v>49</v>
      </c>
      <c r="P5236" t="s">
        <v>26</v>
      </c>
      <c r="Q5236" t="s">
        <v>27</v>
      </c>
      <c r="R5236">
        <v>53.75</v>
      </c>
      <c r="S5236">
        <v>3196</v>
      </c>
    </row>
    <row r="5237" spans="1:19">
      <c r="A5237" t="s">
        <v>11859</v>
      </c>
      <c r="B5237" s="2">
        <v>43998</v>
      </c>
      <c r="C5237" t="s">
        <v>22</v>
      </c>
      <c r="D5237">
        <v>57</v>
      </c>
      <c r="E5237" t="s">
        <v>39</v>
      </c>
      <c r="F5237">
        <v>0</v>
      </c>
      <c r="G5237">
        <v>4</v>
      </c>
      <c r="H5237" t="s">
        <v>3686</v>
      </c>
      <c r="I5237">
        <v>6468</v>
      </c>
      <c r="J5237">
        <v>0</v>
      </c>
      <c r="K5237">
        <v>62</v>
      </c>
      <c r="L5237" t="s">
        <v>15568</v>
      </c>
      <c r="M5237" t="s">
        <v>23</v>
      </c>
      <c r="N5237" t="s">
        <v>23</v>
      </c>
      <c r="O5237" t="s">
        <v>25</v>
      </c>
      <c r="P5237" t="s">
        <v>202</v>
      </c>
      <c r="Q5237" t="s">
        <v>27</v>
      </c>
      <c r="R5237">
        <v>92.3</v>
      </c>
      <c r="S5237">
        <v>7241.15</v>
      </c>
    </row>
    <row r="5238" spans="1:19">
      <c r="A5238" t="s">
        <v>11861</v>
      </c>
      <c r="B5238" s="2">
        <v>44065</v>
      </c>
      <c r="C5238" t="s">
        <v>33</v>
      </c>
      <c r="D5238">
        <v>26</v>
      </c>
      <c r="E5238" t="s">
        <v>39</v>
      </c>
      <c r="F5238">
        <v>0</v>
      </c>
      <c r="G5238">
        <v>4</v>
      </c>
      <c r="H5238" t="s">
        <v>3686</v>
      </c>
      <c r="I5238">
        <v>6213</v>
      </c>
      <c r="J5238">
        <v>0</v>
      </c>
      <c r="K5238">
        <v>60</v>
      </c>
      <c r="L5238" t="s">
        <v>142</v>
      </c>
      <c r="M5238" t="s">
        <v>23</v>
      </c>
      <c r="N5238" t="s">
        <v>39</v>
      </c>
      <c r="P5238" t="s">
        <v>164</v>
      </c>
      <c r="Q5238" t="s">
        <v>27</v>
      </c>
      <c r="R5238">
        <v>19.850000000000001</v>
      </c>
      <c r="S5238">
        <v>2995.3</v>
      </c>
    </row>
    <row r="5239" spans="1:19">
      <c r="A5239" t="s">
        <v>11863</v>
      </c>
      <c r="B5239" s="2">
        <v>45849</v>
      </c>
      <c r="C5239" t="s">
        <v>22</v>
      </c>
      <c r="D5239">
        <v>56</v>
      </c>
      <c r="E5239" t="s">
        <v>23</v>
      </c>
      <c r="F5239">
        <v>2</v>
      </c>
      <c r="G5239">
        <v>4</v>
      </c>
      <c r="H5239" t="s">
        <v>3751</v>
      </c>
      <c r="I5239">
        <v>5068</v>
      </c>
      <c r="J5239">
        <v>10</v>
      </c>
      <c r="K5239">
        <v>1</v>
      </c>
      <c r="L5239" t="s">
        <v>15568</v>
      </c>
      <c r="M5239" t="s">
        <v>23</v>
      </c>
      <c r="N5239" t="s">
        <v>23</v>
      </c>
      <c r="O5239" t="s">
        <v>49</v>
      </c>
      <c r="P5239" t="s">
        <v>26</v>
      </c>
      <c r="Q5239" t="s">
        <v>50</v>
      </c>
      <c r="R5239">
        <v>48.75</v>
      </c>
      <c r="S5239">
        <v>75.010000000000005</v>
      </c>
    </row>
    <row r="5240" spans="1:19">
      <c r="A5240" t="s">
        <v>11865</v>
      </c>
      <c r="B5240" s="2">
        <v>43840</v>
      </c>
      <c r="C5240" t="s">
        <v>33</v>
      </c>
      <c r="D5240">
        <v>35</v>
      </c>
      <c r="E5240" t="s">
        <v>23</v>
      </c>
      <c r="F5240">
        <v>3</v>
      </c>
      <c r="G5240">
        <v>4</v>
      </c>
      <c r="H5240" t="s">
        <v>3686</v>
      </c>
      <c r="I5240">
        <v>4803</v>
      </c>
      <c r="J5240">
        <v>1</v>
      </c>
      <c r="K5240">
        <v>67</v>
      </c>
      <c r="L5240" t="s">
        <v>316</v>
      </c>
      <c r="M5240" t="s">
        <v>23</v>
      </c>
      <c r="N5240" t="s">
        <v>23</v>
      </c>
      <c r="O5240" t="s">
        <v>25</v>
      </c>
      <c r="P5240" t="s">
        <v>164</v>
      </c>
      <c r="Q5240" t="s">
        <v>50</v>
      </c>
      <c r="R5240">
        <v>94.1</v>
      </c>
      <c r="S5240">
        <v>7066.6</v>
      </c>
    </row>
    <row r="5241" spans="1:19">
      <c r="A5241" t="s">
        <v>11867</v>
      </c>
      <c r="B5241" s="2">
        <v>45449</v>
      </c>
      <c r="C5241" t="s">
        <v>33</v>
      </c>
      <c r="D5241">
        <v>53</v>
      </c>
      <c r="E5241" t="s">
        <v>39</v>
      </c>
      <c r="F5241">
        <v>0</v>
      </c>
      <c r="G5241">
        <v>4</v>
      </c>
      <c r="H5241" t="s">
        <v>3686</v>
      </c>
      <c r="I5241">
        <v>5718</v>
      </c>
      <c r="J5241">
        <v>0</v>
      </c>
      <c r="K5241">
        <v>14</v>
      </c>
      <c r="L5241" t="s">
        <v>97</v>
      </c>
      <c r="M5241" t="s">
        <v>23</v>
      </c>
      <c r="N5241" t="s">
        <v>23</v>
      </c>
      <c r="O5241" t="s">
        <v>56</v>
      </c>
      <c r="P5241" t="s">
        <v>202</v>
      </c>
      <c r="Q5241" t="s">
        <v>50</v>
      </c>
      <c r="R5241">
        <v>59.1</v>
      </c>
      <c r="S5241">
        <v>1248.99</v>
      </c>
    </row>
    <row r="5242" spans="1:19">
      <c r="A5242" t="s">
        <v>11869</v>
      </c>
      <c r="B5242" s="2">
        <v>45392</v>
      </c>
      <c r="C5242" t="s">
        <v>22</v>
      </c>
      <c r="D5242">
        <v>32</v>
      </c>
      <c r="E5242" t="s">
        <v>23</v>
      </c>
      <c r="F5242">
        <v>3</v>
      </c>
      <c r="G5242">
        <v>4</v>
      </c>
      <c r="H5242" t="s">
        <v>3686</v>
      </c>
      <c r="I5242">
        <v>5271</v>
      </c>
      <c r="J5242">
        <v>4</v>
      </c>
      <c r="K5242">
        <v>16</v>
      </c>
      <c r="L5242" t="s">
        <v>97</v>
      </c>
      <c r="M5242" t="s">
        <v>23</v>
      </c>
      <c r="N5242" t="s">
        <v>39</v>
      </c>
      <c r="P5242" t="s">
        <v>26</v>
      </c>
      <c r="Q5242" t="s">
        <v>27</v>
      </c>
      <c r="R5242">
        <v>20.149999999999999</v>
      </c>
      <c r="S5242">
        <v>958.15</v>
      </c>
    </row>
    <row r="5243" spans="1:19">
      <c r="A5243" t="s">
        <v>11871</v>
      </c>
      <c r="B5243" s="2">
        <v>43996</v>
      </c>
      <c r="C5243" t="s">
        <v>22</v>
      </c>
      <c r="D5243">
        <v>53</v>
      </c>
      <c r="E5243" t="s">
        <v>39</v>
      </c>
      <c r="F5243">
        <v>0</v>
      </c>
      <c r="G5243">
        <v>4</v>
      </c>
      <c r="H5243" t="s">
        <v>3686</v>
      </c>
      <c r="I5243">
        <v>5254</v>
      </c>
      <c r="J5243">
        <v>0</v>
      </c>
      <c r="K5243">
        <v>62</v>
      </c>
      <c r="L5243" t="s">
        <v>15568</v>
      </c>
      <c r="M5243" t="s">
        <v>39</v>
      </c>
      <c r="N5243" t="s">
        <v>23</v>
      </c>
      <c r="O5243" t="s">
        <v>49</v>
      </c>
      <c r="P5243" t="s">
        <v>164</v>
      </c>
      <c r="Q5243" t="s">
        <v>27</v>
      </c>
      <c r="R5243">
        <v>43.7</v>
      </c>
      <c r="S5243">
        <v>2618.3000000000002</v>
      </c>
    </row>
    <row r="5244" spans="1:19">
      <c r="A5244" t="s">
        <v>11873</v>
      </c>
      <c r="B5244" s="2">
        <v>43933</v>
      </c>
      <c r="C5244" t="s">
        <v>33</v>
      </c>
      <c r="D5244">
        <v>19</v>
      </c>
      <c r="E5244" t="s">
        <v>23</v>
      </c>
      <c r="F5244">
        <v>3</v>
      </c>
      <c r="G5244">
        <v>4</v>
      </c>
      <c r="H5244" t="s">
        <v>3686</v>
      </c>
      <c r="I5244">
        <v>5206</v>
      </c>
      <c r="J5244">
        <v>8</v>
      </c>
      <c r="K5244">
        <v>64</v>
      </c>
      <c r="L5244" t="s">
        <v>15568</v>
      </c>
      <c r="M5244" t="s">
        <v>23</v>
      </c>
      <c r="N5244" t="s">
        <v>23</v>
      </c>
      <c r="O5244" t="s">
        <v>25</v>
      </c>
      <c r="P5244" t="s">
        <v>202</v>
      </c>
      <c r="Q5244" t="s">
        <v>27</v>
      </c>
      <c r="R5244">
        <v>92.85</v>
      </c>
      <c r="S5244">
        <v>8378.83</v>
      </c>
    </row>
    <row r="5245" spans="1:19">
      <c r="A5245" t="s">
        <v>11876</v>
      </c>
      <c r="B5245" s="2">
        <v>45145</v>
      </c>
      <c r="C5245" t="s">
        <v>22</v>
      </c>
      <c r="D5245">
        <v>30</v>
      </c>
      <c r="E5245" t="s">
        <v>23</v>
      </c>
      <c r="F5245">
        <v>2</v>
      </c>
      <c r="G5245">
        <v>4</v>
      </c>
      <c r="H5245" t="s">
        <v>3686</v>
      </c>
      <c r="I5245">
        <v>3000</v>
      </c>
      <c r="J5245">
        <v>5</v>
      </c>
      <c r="K5245">
        <v>24</v>
      </c>
      <c r="L5245" t="s">
        <v>40</v>
      </c>
      <c r="M5245" t="s">
        <v>23</v>
      </c>
      <c r="N5245" t="s">
        <v>39</v>
      </c>
      <c r="P5245" t="s">
        <v>202</v>
      </c>
      <c r="Q5245" t="s">
        <v>84</v>
      </c>
      <c r="R5245">
        <v>20.25</v>
      </c>
      <c r="S5245">
        <v>1419.19</v>
      </c>
    </row>
    <row r="5246" spans="1:19">
      <c r="A5246" t="s">
        <v>11878</v>
      </c>
      <c r="B5246" s="2">
        <v>45476</v>
      </c>
      <c r="C5246" t="s">
        <v>33</v>
      </c>
      <c r="D5246">
        <v>21</v>
      </c>
      <c r="E5246" t="s">
        <v>23</v>
      </c>
      <c r="F5246">
        <v>3</v>
      </c>
      <c r="G5246">
        <v>4</v>
      </c>
      <c r="H5246" t="s">
        <v>3686</v>
      </c>
      <c r="I5246">
        <v>3163</v>
      </c>
      <c r="J5246">
        <v>6</v>
      </c>
      <c r="K5246">
        <v>13</v>
      </c>
      <c r="L5246" t="s">
        <v>15568</v>
      </c>
      <c r="M5246" t="s">
        <v>23</v>
      </c>
      <c r="N5246" t="s">
        <v>39</v>
      </c>
      <c r="P5246" t="s">
        <v>164</v>
      </c>
      <c r="Q5246" t="s">
        <v>50</v>
      </c>
      <c r="R5246">
        <v>20.85</v>
      </c>
      <c r="S5246">
        <v>631.41</v>
      </c>
    </row>
    <row r="5247" spans="1:19">
      <c r="A5247" t="s">
        <v>11880</v>
      </c>
      <c r="B5247" s="2">
        <v>45862</v>
      </c>
      <c r="C5247" t="s">
        <v>33</v>
      </c>
      <c r="D5247">
        <v>21</v>
      </c>
      <c r="E5247" t="s">
        <v>39</v>
      </c>
      <c r="F5247">
        <v>0</v>
      </c>
      <c r="G5247">
        <v>4</v>
      </c>
      <c r="H5247" t="s">
        <v>3751</v>
      </c>
      <c r="I5247">
        <v>4063</v>
      </c>
      <c r="J5247">
        <v>0</v>
      </c>
      <c r="K5247">
        <v>1</v>
      </c>
      <c r="L5247" t="s">
        <v>15568</v>
      </c>
      <c r="M5247" t="s">
        <v>23</v>
      </c>
      <c r="N5247" t="s">
        <v>23</v>
      </c>
      <c r="O5247" t="s">
        <v>25</v>
      </c>
      <c r="P5247" t="s">
        <v>26</v>
      </c>
      <c r="Q5247" t="s">
        <v>27</v>
      </c>
      <c r="R5247">
        <v>70.25</v>
      </c>
      <c r="S5247">
        <v>90.3</v>
      </c>
    </row>
    <row r="5248" spans="1:19">
      <c r="A5248" t="s">
        <v>11881</v>
      </c>
      <c r="B5248" s="2">
        <v>45062</v>
      </c>
      <c r="C5248" t="s">
        <v>22</v>
      </c>
      <c r="D5248">
        <v>61</v>
      </c>
      <c r="E5248" t="s">
        <v>39</v>
      </c>
      <c r="F5248">
        <v>0</v>
      </c>
      <c r="G5248">
        <v>4</v>
      </c>
      <c r="H5248" t="s">
        <v>3686</v>
      </c>
      <c r="I5248">
        <v>2176</v>
      </c>
      <c r="J5248">
        <v>0</v>
      </c>
      <c r="K5248">
        <v>27</v>
      </c>
      <c r="L5248" t="s">
        <v>15568</v>
      </c>
      <c r="M5248" t="s">
        <v>23</v>
      </c>
      <c r="N5248" t="s">
        <v>39</v>
      </c>
      <c r="P5248" t="s">
        <v>164</v>
      </c>
      <c r="Q5248" t="s">
        <v>50</v>
      </c>
      <c r="R5248">
        <v>19.850000000000001</v>
      </c>
      <c r="S5248">
        <v>1756.55</v>
      </c>
    </row>
    <row r="5249" spans="1:19">
      <c r="A5249" t="s">
        <v>11883</v>
      </c>
      <c r="B5249" s="2">
        <v>44624</v>
      </c>
      <c r="C5249" t="s">
        <v>33</v>
      </c>
      <c r="D5249">
        <v>56</v>
      </c>
      <c r="E5249" t="s">
        <v>39</v>
      </c>
      <c r="F5249">
        <v>0</v>
      </c>
      <c r="G5249">
        <v>4</v>
      </c>
      <c r="H5249" t="s">
        <v>3686</v>
      </c>
      <c r="I5249">
        <v>5614</v>
      </c>
      <c r="J5249">
        <v>0</v>
      </c>
      <c r="K5249">
        <v>41</v>
      </c>
      <c r="L5249" t="s">
        <v>142</v>
      </c>
      <c r="M5249" t="s">
        <v>23</v>
      </c>
      <c r="N5249" t="s">
        <v>23</v>
      </c>
      <c r="O5249" t="s">
        <v>25</v>
      </c>
      <c r="P5249" t="s">
        <v>26</v>
      </c>
      <c r="Q5249" t="s">
        <v>27</v>
      </c>
      <c r="R5249">
        <v>98.05</v>
      </c>
      <c r="S5249">
        <v>5187.3900000000003</v>
      </c>
    </row>
    <row r="5250" spans="1:19">
      <c r="A5250" t="s">
        <v>11885</v>
      </c>
      <c r="B5250" s="2">
        <v>43784</v>
      </c>
      <c r="C5250" t="s">
        <v>22</v>
      </c>
      <c r="D5250">
        <v>20</v>
      </c>
      <c r="E5250" t="s">
        <v>23</v>
      </c>
      <c r="F5250">
        <v>2</v>
      </c>
      <c r="G5250">
        <v>4</v>
      </c>
      <c r="H5250" t="s">
        <v>3686</v>
      </c>
      <c r="I5250">
        <v>6315</v>
      </c>
      <c r="J5250">
        <v>1</v>
      </c>
      <c r="K5250">
        <v>69</v>
      </c>
      <c r="L5250" t="s">
        <v>15568</v>
      </c>
      <c r="M5250" t="s">
        <v>23</v>
      </c>
      <c r="N5250" t="s">
        <v>23</v>
      </c>
      <c r="O5250" t="s">
        <v>25</v>
      </c>
      <c r="P5250" t="s">
        <v>164</v>
      </c>
      <c r="Q5250" t="s">
        <v>50</v>
      </c>
      <c r="R5250">
        <v>106.35</v>
      </c>
      <c r="S5250">
        <v>10221.85</v>
      </c>
    </row>
    <row r="5251" spans="1:19">
      <c r="A5251" t="s">
        <v>11887</v>
      </c>
      <c r="B5251" s="2">
        <v>43870</v>
      </c>
      <c r="C5251" t="s">
        <v>22</v>
      </c>
      <c r="D5251">
        <v>27</v>
      </c>
      <c r="E5251" t="s">
        <v>23</v>
      </c>
      <c r="F5251">
        <v>2</v>
      </c>
      <c r="G5251">
        <v>4</v>
      </c>
      <c r="H5251" t="s">
        <v>3686</v>
      </c>
      <c r="I5251">
        <v>4485</v>
      </c>
      <c r="J5251">
        <v>7</v>
      </c>
      <c r="K5251">
        <v>66</v>
      </c>
      <c r="L5251" t="s">
        <v>15568</v>
      </c>
      <c r="M5251" t="s">
        <v>23</v>
      </c>
      <c r="N5251" t="s">
        <v>39</v>
      </c>
      <c r="P5251" t="s">
        <v>164</v>
      </c>
      <c r="Q5251" t="s">
        <v>50</v>
      </c>
      <c r="R5251">
        <v>19.75</v>
      </c>
      <c r="S5251">
        <v>3425.48</v>
      </c>
    </row>
    <row r="5252" spans="1:19">
      <c r="A5252" t="s">
        <v>11889</v>
      </c>
      <c r="B5252" s="2">
        <v>43695</v>
      </c>
      <c r="C5252" t="s">
        <v>22</v>
      </c>
      <c r="D5252">
        <v>43</v>
      </c>
      <c r="E5252" t="s">
        <v>23</v>
      </c>
      <c r="F5252">
        <v>3</v>
      </c>
      <c r="G5252">
        <v>4</v>
      </c>
      <c r="H5252" t="s">
        <v>3686</v>
      </c>
      <c r="I5252">
        <v>4710</v>
      </c>
      <c r="J5252">
        <v>8</v>
      </c>
      <c r="K5252">
        <v>72</v>
      </c>
      <c r="L5252" t="s">
        <v>316</v>
      </c>
      <c r="M5252" t="s">
        <v>39</v>
      </c>
      <c r="N5252" t="s">
        <v>23</v>
      </c>
      <c r="O5252" t="s">
        <v>49</v>
      </c>
      <c r="P5252" t="s">
        <v>164</v>
      </c>
      <c r="Q5252" t="s">
        <v>50</v>
      </c>
      <c r="R5252">
        <v>38.5</v>
      </c>
      <c r="S5252">
        <v>2763</v>
      </c>
    </row>
    <row r="5253" spans="1:19">
      <c r="A5253" t="s">
        <v>11891</v>
      </c>
      <c r="B5253" s="2">
        <v>44416</v>
      </c>
      <c r="C5253" t="s">
        <v>33</v>
      </c>
      <c r="D5253">
        <v>38</v>
      </c>
      <c r="E5253" t="s">
        <v>39</v>
      </c>
      <c r="F5253">
        <v>0</v>
      </c>
      <c r="G5253">
        <v>4</v>
      </c>
      <c r="H5253" t="s">
        <v>3686</v>
      </c>
      <c r="I5253">
        <v>4250</v>
      </c>
      <c r="J5253">
        <v>0</v>
      </c>
      <c r="K5253">
        <v>48</v>
      </c>
      <c r="L5253" t="s">
        <v>15568</v>
      </c>
      <c r="M5253" t="s">
        <v>23</v>
      </c>
      <c r="N5253" t="s">
        <v>23</v>
      </c>
      <c r="O5253" t="s">
        <v>49</v>
      </c>
      <c r="P5253" t="s">
        <v>202</v>
      </c>
      <c r="Q5253" t="s">
        <v>50</v>
      </c>
      <c r="R5253">
        <v>83.45</v>
      </c>
      <c r="S5253">
        <v>6072.33</v>
      </c>
    </row>
    <row r="5254" spans="1:19">
      <c r="A5254" t="s">
        <v>11893</v>
      </c>
      <c r="B5254" s="2">
        <v>44968</v>
      </c>
      <c r="C5254" t="s">
        <v>22</v>
      </c>
      <c r="D5254">
        <v>62</v>
      </c>
      <c r="E5254" t="s">
        <v>39</v>
      </c>
      <c r="F5254">
        <v>1</v>
      </c>
      <c r="G5254">
        <v>4</v>
      </c>
      <c r="H5254" t="s">
        <v>3686</v>
      </c>
      <c r="I5254">
        <v>5833</v>
      </c>
      <c r="J5254">
        <v>0</v>
      </c>
      <c r="K5254">
        <v>30</v>
      </c>
      <c r="L5254" t="s">
        <v>40</v>
      </c>
      <c r="M5254" t="s">
        <v>39</v>
      </c>
      <c r="N5254" t="s">
        <v>23</v>
      </c>
      <c r="O5254" t="s">
        <v>49</v>
      </c>
      <c r="P5254" t="s">
        <v>26</v>
      </c>
      <c r="Q5254" t="s">
        <v>27</v>
      </c>
      <c r="R5254">
        <v>44.5</v>
      </c>
      <c r="S5254">
        <v>1307.8</v>
      </c>
    </row>
    <row r="5255" spans="1:19">
      <c r="A5255" t="s">
        <v>11896</v>
      </c>
      <c r="B5255" s="2">
        <v>44177</v>
      </c>
      <c r="C5255" t="s">
        <v>22</v>
      </c>
      <c r="D5255">
        <v>25</v>
      </c>
      <c r="E5255" t="s">
        <v>39</v>
      </c>
      <c r="F5255">
        <v>2</v>
      </c>
      <c r="G5255">
        <v>4</v>
      </c>
      <c r="H5255" t="s">
        <v>3686</v>
      </c>
      <c r="I5255">
        <v>5693</v>
      </c>
      <c r="J5255">
        <v>0</v>
      </c>
      <c r="K5255">
        <v>56</v>
      </c>
      <c r="L5255" t="s">
        <v>142</v>
      </c>
      <c r="M5255" t="s">
        <v>23</v>
      </c>
      <c r="N5255" t="s">
        <v>23</v>
      </c>
      <c r="O5255" t="s">
        <v>25</v>
      </c>
      <c r="P5255" t="s">
        <v>202</v>
      </c>
      <c r="Q5255" t="s">
        <v>50</v>
      </c>
      <c r="R5255">
        <v>94.8</v>
      </c>
      <c r="S5255">
        <v>5856.22</v>
      </c>
    </row>
    <row r="5256" spans="1:19">
      <c r="A5256" t="s">
        <v>11898</v>
      </c>
      <c r="B5256" s="2">
        <v>45825</v>
      </c>
      <c r="C5256" t="s">
        <v>33</v>
      </c>
      <c r="D5256">
        <v>30</v>
      </c>
      <c r="E5256" t="s">
        <v>39</v>
      </c>
      <c r="F5256">
        <v>0</v>
      </c>
      <c r="G5256">
        <v>4</v>
      </c>
      <c r="H5256" t="s">
        <v>3751</v>
      </c>
      <c r="I5256">
        <v>4267</v>
      </c>
      <c r="J5256">
        <v>0</v>
      </c>
      <c r="K5256">
        <v>2</v>
      </c>
      <c r="L5256" t="s">
        <v>15568</v>
      </c>
      <c r="M5256" t="s">
        <v>23</v>
      </c>
      <c r="N5256" t="s">
        <v>23</v>
      </c>
      <c r="O5256" t="s">
        <v>25</v>
      </c>
      <c r="P5256" t="s">
        <v>164</v>
      </c>
      <c r="Q5256" t="s">
        <v>50</v>
      </c>
      <c r="R5256">
        <v>81.5</v>
      </c>
      <c r="S5256">
        <v>212.45</v>
      </c>
    </row>
    <row r="5257" spans="1:19">
      <c r="A5257" t="s">
        <v>11900</v>
      </c>
      <c r="B5257" s="2">
        <v>44976</v>
      </c>
      <c r="C5257" t="s">
        <v>33</v>
      </c>
      <c r="D5257">
        <v>61</v>
      </c>
      <c r="E5257" t="s">
        <v>39</v>
      </c>
      <c r="F5257">
        <v>0</v>
      </c>
      <c r="G5257">
        <v>4</v>
      </c>
      <c r="H5257" t="s">
        <v>3686</v>
      </c>
      <c r="I5257">
        <v>5655</v>
      </c>
      <c r="J5257">
        <v>0</v>
      </c>
      <c r="K5257">
        <v>30</v>
      </c>
      <c r="L5257" t="s">
        <v>15568</v>
      </c>
      <c r="M5257" t="s">
        <v>23</v>
      </c>
      <c r="N5257" t="s">
        <v>23</v>
      </c>
      <c r="O5257" t="s">
        <v>25</v>
      </c>
      <c r="P5257" t="s">
        <v>164</v>
      </c>
      <c r="Q5257" t="s">
        <v>27</v>
      </c>
      <c r="R5257">
        <v>104.1</v>
      </c>
      <c r="S5257">
        <v>4379</v>
      </c>
    </row>
    <row r="5258" spans="1:19">
      <c r="A5258" t="s">
        <v>11902</v>
      </c>
      <c r="B5258" s="2">
        <v>44812</v>
      </c>
      <c r="C5258" t="s">
        <v>22</v>
      </c>
      <c r="D5258">
        <v>71</v>
      </c>
      <c r="E5258" t="s">
        <v>39</v>
      </c>
      <c r="F5258">
        <v>0</v>
      </c>
      <c r="G5258">
        <v>4</v>
      </c>
      <c r="H5258" t="s">
        <v>3686</v>
      </c>
      <c r="I5258">
        <v>2715</v>
      </c>
      <c r="J5258">
        <v>0</v>
      </c>
      <c r="K5258">
        <v>35</v>
      </c>
      <c r="L5258" t="s">
        <v>15568</v>
      </c>
      <c r="M5258" t="s">
        <v>23</v>
      </c>
      <c r="N5258" t="s">
        <v>23</v>
      </c>
      <c r="O5258" t="s">
        <v>49</v>
      </c>
      <c r="P5258" t="s">
        <v>202</v>
      </c>
      <c r="Q5258" t="s">
        <v>27</v>
      </c>
      <c r="R5258">
        <v>73</v>
      </c>
      <c r="S5258">
        <v>2577.65</v>
      </c>
    </row>
    <row r="5259" spans="1:19">
      <c r="A5259" t="s">
        <v>11904</v>
      </c>
      <c r="B5259" s="2">
        <v>45272</v>
      </c>
      <c r="C5259" t="s">
        <v>33</v>
      </c>
      <c r="D5259">
        <v>66</v>
      </c>
      <c r="E5259" t="s">
        <v>39</v>
      </c>
      <c r="F5259">
        <v>0</v>
      </c>
      <c r="G5259">
        <v>4</v>
      </c>
      <c r="H5259" t="s">
        <v>3686</v>
      </c>
      <c r="I5259">
        <v>3460</v>
      </c>
      <c r="J5259">
        <v>0</v>
      </c>
      <c r="K5259">
        <v>20</v>
      </c>
      <c r="L5259" t="s">
        <v>97</v>
      </c>
      <c r="M5259" t="s">
        <v>23</v>
      </c>
      <c r="N5259" t="s">
        <v>23</v>
      </c>
      <c r="O5259" t="s">
        <v>56</v>
      </c>
      <c r="P5259" t="s">
        <v>26</v>
      </c>
      <c r="Q5259" t="s">
        <v>27</v>
      </c>
      <c r="R5259">
        <v>44.35</v>
      </c>
      <c r="S5259">
        <v>1010.15</v>
      </c>
    </row>
    <row r="5260" spans="1:19">
      <c r="A5260" t="s">
        <v>11906</v>
      </c>
      <c r="B5260" s="2">
        <v>45848</v>
      </c>
      <c r="C5260" t="s">
        <v>33</v>
      </c>
      <c r="D5260">
        <v>80</v>
      </c>
      <c r="E5260" t="s">
        <v>23</v>
      </c>
      <c r="F5260">
        <v>0</v>
      </c>
      <c r="G5260">
        <v>4</v>
      </c>
      <c r="H5260" t="s">
        <v>3751</v>
      </c>
      <c r="I5260">
        <v>4517</v>
      </c>
      <c r="J5260">
        <v>8</v>
      </c>
      <c r="K5260">
        <v>1</v>
      </c>
      <c r="L5260" t="s">
        <v>15568</v>
      </c>
      <c r="M5260" t="s">
        <v>23</v>
      </c>
      <c r="N5260" t="s">
        <v>39</v>
      </c>
      <c r="P5260" t="s">
        <v>26</v>
      </c>
      <c r="Q5260" t="s">
        <v>50</v>
      </c>
      <c r="R5260">
        <v>20.65</v>
      </c>
      <c r="S5260">
        <v>55.89</v>
      </c>
    </row>
    <row r="5261" spans="1:19">
      <c r="A5261" t="s">
        <v>11908</v>
      </c>
      <c r="B5261" s="2">
        <v>45787</v>
      </c>
      <c r="C5261" t="s">
        <v>33</v>
      </c>
      <c r="D5261">
        <v>79</v>
      </c>
      <c r="E5261" t="s">
        <v>39</v>
      </c>
      <c r="F5261">
        <v>0</v>
      </c>
      <c r="G5261">
        <v>4</v>
      </c>
      <c r="H5261" t="s">
        <v>3751</v>
      </c>
      <c r="I5261">
        <v>5634</v>
      </c>
      <c r="J5261">
        <v>0</v>
      </c>
      <c r="K5261">
        <v>3</v>
      </c>
      <c r="L5261" t="s">
        <v>15568</v>
      </c>
      <c r="M5261" t="s">
        <v>23</v>
      </c>
      <c r="N5261" t="s">
        <v>39</v>
      </c>
      <c r="P5261" t="s">
        <v>26</v>
      </c>
      <c r="Q5261" t="s">
        <v>50</v>
      </c>
      <c r="R5261">
        <v>19.850000000000001</v>
      </c>
      <c r="S5261">
        <v>66.56</v>
      </c>
    </row>
    <row r="5262" spans="1:19">
      <c r="A5262" t="s">
        <v>11910</v>
      </c>
      <c r="B5262" s="2">
        <v>45864</v>
      </c>
      <c r="C5262" t="s">
        <v>33</v>
      </c>
      <c r="D5262">
        <v>35</v>
      </c>
      <c r="E5262" t="s">
        <v>39</v>
      </c>
      <c r="F5262">
        <v>0</v>
      </c>
      <c r="G5262">
        <v>4</v>
      </c>
      <c r="H5262" t="s">
        <v>3751</v>
      </c>
      <c r="I5262">
        <v>5262</v>
      </c>
      <c r="J5262">
        <v>0</v>
      </c>
      <c r="K5262">
        <v>1</v>
      </c>
      <c r="L5262" t="s">
        <v>15568</v>
      </c>
      <c r="M5262" t="s">
        <v>23</v>
      </c>
      <c r="N5262" t="s">
        <v>23</v>
      </c>
      <c r="O5262" t="s">
        <v>49</v>
      </c>
      <c r="P5262" t="s">
        <v>26</v>
      </c>
      <c r="Q5262" t="s">
        <v>27</v>
      </c>
      <c r="R5262">
        <v>49.5</v>
      </c>
      <c r="S5262">
        <v>96.49</v>
      </c>
    </row>
    <row r="5263" spans="1:19">
      <c r="A5263" t="s">
        <v>11913</v>
      </c>
      <c r="B5263" s="2">
        <v>43742</v>
      </c>
      <c r="C5263" t="s">
        <v>33</v>
      </c>
      <c r="D5263">
        <v>64</v>
      </c>
      <c r="E5263" t="s">
        <v>23</v>
      </c>
      <c r="F5263">
        <v>2</v>
      </c>
      <c r="G5263">
        <v>4</v>
      </c>
      <c r="H5263" t="s">
        <v>3686</v>
      </c>
      <c r="I5263">
        <v>5907</v>
      </c>
      <c r="J5263">
        <v>8</v>
      </c>
      <c r="K5263">
        <v>70</v>
      </c>
      <c r="L5263" t="s">
        <v>15568</v>
      </c>
      <c r="M5263" t="s">
        <v>23</v>
      </c>
      <c r="N5263" t="s">
        <v>39</v>
      </c>
      <c r="P5263" t="s">
        <v>164</v>
      </c>
      <c r="Q5263" t="s">
        <v>27</v>
      </c>
      <c r="R5263">
        <v>24.7</v>
      </c>
      <c r="S5263">
        <v>3809</v>
      </c>
    </row>
    <row r="5264" spans="1:19">
      <c r="A5264" t="s">
        <v>11915</v>
      </c>
      <c r="B5264" s="2">
        <v>45828</v>
      </c>
      <c r="C5264" t="s">
        <v>22</v>
      </c>
      <c r="D5264">
        <v>22</v>
      </c>
      <c r="E5264" t="s">
        <v>39</v>
      </c>
      <c r="F5264">
        <v>0</v>
      </c>
      <c r="G5264">
        <v>4</v>
      </c>
      <c r="H5264" t="s">
        <v>3751</v>
      </c>
      <c r="I5264">
        <v>5736</v>
      </c>
      <c r="J5264">
        <v>0</v>
      </c>
      <c r="K5264">
        <v>2</v>
      </c>
      <c r="L5264" t="s">
        <v>15568</v>
      </c>
      <c r="M5264" t="s">
        <v>23</v>
      </c>
      <c r="N5264" t="s">
        <v>39</v>
      </c>
      <c r="P5264" t="s">
        <v>26</v>
      </c>
      <c r="Q5264" t="s">
        <v>50</v>
      </c>
      <c r="R5264">
        <v>20.25</v>
      </c>
      <c r="S5264">
        <v>68.459999999999994</v>
      </c>
    </row>
    <row r="5265" spans="1:19">
      <c r="A5265" t="s">
        <v>11917</v>
      </c>
      <c r="B5265" s="2">
        <v>44999</v>
      </c>
      <c r="C5265" t="s">
        <v>33</v>
      </c>
      <c r="D5265">
        <v>56</v>
      </c>
      <c r="E5265" t="s">
        <v>23</v>
      </c>
      <c r="F5265">
        <v>0</v>
      </c>
      <c r="G5265">
        <v>4</v>
      </c>
      <c r="H5265" t="s">
        <v>3686</v>
      </c>
      <c r="I5265">
        <v>2712</v>
      </c>
      <c r="J5265">
        <v>0</v>
      </c>
      <c r="K5265">
        <v>29</v>
      </c>
      <c r="L5265" t="s">
        <v>15568</v>
      </c>
      <c r="M5265" t="s">
        <v>23</v>
      </c>
      <c r="N5265" t="s">
        <v>39</v>
      </c>
      <c r="P5265" t="s">
        <v>26</v>
      </c>
      <c r="Q5265" t="s">
        <v>84</v>
      </c>
      <c r="R5265">
        <v>19.850000000000001</v>
      </c>
      <c r="S5265">
        <v>738.06</v>
      </c>
    </row>
    <row r="5266" spans="1:19">
      <c r="A5266" t="s">
        <v>11919</v>
      </c>
      <c r="B5266" s="2">
        <v>45863</v>
      </c>
      <c r="C5266" t="s">
        <v>22</v>
      </c>
      <c r="D5266">
        <v>43</v>
      </c>
      <c r="E5266" t="s">
        <v>39</v>
      </c>
      <c r="F5266">
        <v>0</v>
      </c>
      <c r="G5266">
        <v>4</v>
      </c>
      <c r="H5266" t="s">
        <v>3751</v>
      </c>
      <c r="I5266">
        <v>5279</v>
      </c>
      <c r="J5266">
        <v>0</v>
      </c>
      <c r="K5266">
        <v>1</v>
      </c>
      <c r="L5266" t="s">
        <v>15568</v>
      </c>
      <c r="M5266" t="s">
        <v>23</v>
      </c>
      <c r="N5266" t="s">
        <v>39</v>
      </c>
      <c r="P5266" t="s">
        <v>26</v>
      </c>
      <c r="Q5266" t="s">
        <v>50</v>
      </c>
      <c r="R5266">
        <v>19.05</v>
      </c>
      <c r="S5266">
        <v>24.07</v>
      </c>
    </row>
    <row r="5267" spans="1:19">
      <c r="A5267" t="s">
        <v>11921</v>
      </c>
      <c r="B5267" s="2">
        <v>43794</v>
      </c>
      <c r="C5267" t="s">
        <v>22</v>
      </c>
      <c r="D5267">
        <v>35</v>
      </c>
      <c r="E5267" t="s">
        <v>39</v>
      </c>
      <c r="F5267">
        <v>0</v>
      </c>
      <c r="G5267">
        <v>4</v>
      </c>
      <c r="H5267" t="s">
        <v>3686</v>
      </c>
      <c r="I5267">
        <v>4328</v>
      </c>
      <c r="J5267">
        <v>0</v>
      </c>
      <c r="K5267">
        <v>69</v>
      </c>
      <c r="L5267" t="s">
        <v>15568</v>
      </c>
      <c r="M5267" t="s">
        <v>23</v>
      </c>
      <c r="N5267" t="s">
        <v>39</v>
      </c>
      <c r="P5267" t="s">
        <v>164</v>
      </c>
      <c r="Q5267" t="s">
        <v>50</v>
      </c>
      <c r="R5267">
        <v>19.95</v>
      </c>
      <c r="S5267">
        <v>1894.77</v>
      </c>
    </row>
    <row r="5268" spans="1:19">
      <c r="A5268" t="s">
        <v>11923</v>
      </c>
      <c r="B5268" s="2">
        <v>45821</v>
      </c>
      <c r="C5268" t="s">
        <v>22</v>
      </c>
      <c r="D5268">
        <v>46</v>
      </c>
      <c r="E5268" t="s">
        <v>39</v>
      </c>
      <c r="F5268">
        <v>0</v>
      </c>
      <c r="G5268">
        <v>4</v>
      </c>
      <c r="H5268" t="s">
        <v>3751</v>
      </c>
      <c r="I5268">
        <v>4697</v>
      </c>
      <c r="J5268">
        <v>0</v>
      </c>
      <c r="K5268">
        <v>2</v>
      </c>
      <c r="L5268" t="s">
        <v>15568</v>
      </c>
      <c r="M5268" t="s">
        <v>23</v>
      </c>
      <c r="N5268" t="s">
        <v>23</v>
      </c>
      <c r="O5268" t="s">
        <v>56</v>
      </c>
      <c r="P5268" t="s">
        <v>26</v>
      </c>
      <c r="Q5268" t="s">
        <v>50</v>
      </c>
      <c r="R5268">
        <v>50.2</v>
      </c>
      <c r="S5268">
        <v>131.93</v>
      </c>
    </row>
    <row r="5269" spans="1:19">
      <c r="A5269" t="s">
        <v>11925</v>
      </c>
      <c r="B5269" s="2">
        <v>45858</v>
      </c>
      <c r="C5269" t="s">
        <v>22</v>
      </c>
      <c r="D5269">
        <v>46</v>
      </c>
      <c r="E5269" t="s">
        <v>39</v>
      </c>
      <c r="F5269">
        <v>0</v>
      </c>
      <c r="G5269">
        <v>4</v>
      </c>
      <c r="H5269" t="s">
        <v>3751</v>
      </c>
      <c r="I5269">
        <v>5479</v>
      </c>
      <c r="J5269">
        <v>0</v>
      </c>
      <c r="K5269">
        <v>1</v>
      </c>
      <c r="L5269" t="s">
        <v>48</v>
      </c>
      <c r="M5269" t="s">
        <v>23</v>
      </c>
      <c r="N5269" t="s">
        <v>23</v>
      </c>
      <c r="O5269" t="s">
        <v>49</v>
      </c>
      <c r="P5269" t="s">
        <v>26</v>
      </c>
      <c r="Q5269" t="s">
        <v>27</v>
      </c>
      <c r="R5269">
        <v>44.75</v>
      </c>
      <c r="S5269">
        <v>73.319999999999993</v>
      </c>
    </row>
    <row r="5270" spans="1:19">
      <c r="A5270" t="s">
        <v>11927</v>
      </c>
      <c r="B5270" s="2">
        <v>43931</v>
      </c>
      <c r="C5270" t="s">
        <v>22</v>
      </c>
      <c r="D5270">
        <v>24</v>
      </c>
      <c r="E5270" t="s">
        <v>39</v>
      </c>
      <c r="F5270">
        <v>0</v>
      </c>
      <c r="G5270">
        <v>4</v>
      </c>
      <c r="H5270" t="s">
        <v>3686</v>
      </c>
      <c r="I5270">
        <v>5213</v>
      </c>
      <c r="J5270">
        <v>0</v>
      </c>
      <c r="K5270">
        <v>64</v>
      </c>
      <c r="L5270" t="s">
        <v>142</v>
      </c>
      <c r="M5270" t="s">
        <v>23</v>
      </c>
      <c r="N5270" t="s">
        <v>23</v>
      </c>
      <c r="O5270" t="s">
        <v>25</v>
      </c>
      <c r="P5270" t="s">
        <v>164</v>
      </c>
      <c r="Q5270" t="s">
        <v>50</v>
      </c>
      <c r="R5270">
        <v>99.25</v>
      </c>
      <c r="S5270">
        <v>8888.01</v>
      </c>
    </row>
    <row r="5271" spans="1:19">
      <c r="A5271" t="s">
        <v>11929</v>
      </c>
      <c r="B5271" s="2">
        <v>44169</v>
      </c>
      <c r="C5271" t="s">
        <v>33</v>
      </c>
      <c r="D5271">
        <v>61</v>
      </c>
      <c r="E5271" t="s">
        <v>23</v>
      </c>
      <c r="F5271">
        <v>3</v>
      </c>
      <c r="G5271">
        <v>4</v>
      </c>
      <c r="H5271" t="s">
        <v>3686</v>
      </c>
      <c r="I5271">
        <v>5172</v>
      </c>
      <c r="J5271">
        <v>10</v>
      </c>
      <c r="K5271">
        <v>56</v>
      </c>
      <c r="L5271" t="s">
        <v>15568</v>
      </c>
      <c r="M5271" t="s">
        <v>23</v>
      </c>
      <c r="N5271" t="s">
        <v>39</v>
      </c>
      <c r="P5271" t="s">
        <v>164</v>
      </c>
      <c r="Q5271" t="s">
        <v>50</v>
      </c>
      <c r="R5271">
        <v>20.05</v>
      </c>
      <c r="S5271">
        <v>3071.38</v>
      </c>
    </row>
    <row r="5272" spans="1:19">
      <c r="A5272" t="s">
        <v>11931</v>
      </c>
      <c r="B5272" s="2">
        <v>44965</v>
      </c>
      <c r="C5272" t="s">
        <v>22</v>
      </c>
      <c r="D5272">
        <v>37</v>
      </c>
      <c r="E5272" t="s">
        <v>39</v>
      </c>
      <c r="F5272">
        <v>0</v>
      </c>
      <c r="G5272">
        <v>4</v>
      </c>
      <c r="H5272" t="s">
        <v>3686</v>
      </c>
      <c r="I5272">
        <v>3302</v>
      </c>
      <c r="J5272">
        <v>0</v>
      </c>
      <c r="K5272">
        <v>30</v>
      </c>
      <c r="L5272" t="s">
        <v>15568</v>
      </c>
      <c r="M5272" t="s">
        <v>23</v>
      </c>
      <c r="N5272" t="s">
        <v>39</v>
      </c>
      <c r="P5272" t="s">
        <v>202</v>
      </c>
      <c r="Q5272" t="s">
        <v>84</v>
      </c>
      <c r="R5272">
        <v>19.7</v>
      </c>
      <c r="S5272">
        <v>1362.15</v>
      </c>
    </row>
    <row r="5273" spans="1:19">
      <c r="A5273" t="s">
        <v>11933</v>
      </c>
      <c r="B5273" s="2">
        <v>45640</v>
      </c>
      <c r="C5273" t="s">
        <v>22</v>
      </c>
      <c r="D5273">
        <v>38</v>
      </c>
      <c r="E5273" t="s">
        <v>39</v>
      </c>
      <c r="F5273">
        <v>0</v>
      </c>
      <c r="G5273">
        <v>4</v>
      </c>
      <c r="H5273" t="s">
        <v>3686</v>
      </c>
      <c r="I5273">
        <v>5369</v>
      </c>
      <c r="J5273">
        <v>0</v>
      </c>
      <c r="K5273">
        <v>8</v>
      </c>
      <c r="L5273" t="s">
        <v>48</v>
      </c>
      <c r="M5273" t="s">
        <v>39</v>
      </c>
      <c r="N5273" t="s">
        <v>23</v>
      </c>
      <c r="O5273" t="s">
        <v>56</v>
      </c>
      <c r="P5273" t="s">
        <v>26</v>
      </c>
      <c r="Q5273" t="s">
        <v>50</v>
      </c>
      <c r="R5273">
        <v>29.35</v>
      </c>
      <c r="S5273">
        <v>226.45</v>
      </c>
    </row>
    <row r="5274" spans="1:19">
      <c r="A5274" t="s">
        <v>11934</v>
      </c>
      <c r="B5274" s="2">
        <v>45580</v>
      </c>
      <c r="C5274" t="s">
        <v>22</v>
      </c>
      <c r="D5274">
        <v>58</v>
      </c>
      <c r="E5274" t="s">
        <v>39</v>
      </c>
      <c r="F5274">
        <v>0</v>
      </c>
      <c r="G5274">
        <v>4</v>
      </c>
      <c r="H5274" t="s">
        <v>3686</v>
      </c>
      <c r="I5274">
        <v>4163</v>
      </c>
      <c r="J5274">
        <v>0</v>
      </c>
      <c r="K5274">
        <v>10</v>
      </c>
      <c r="L5274" t="s">
        <v>15568</v>
      </c>
      <c r="M5274" t="s">
        <v>23</v>
      </c>
      <c r="N5274" t="s">
        <v>23</v>
      </c>
      <c r="O5274" t="s">
        <v>49</v>
      </c>
      <c r="P5274" t="s">
        <v>26</v>
      </c>
      <c r="Q5274" t="s">
        <v>50</v>
      </c>
      <c r="R5274">
        <v>54.5</v>
      </c>
      <c r="S5274">
        <v>908</v>
      </c>
    </row>
    <row r="5275" spans="1:19">
      <c r="A5275" t="s">
        <v>11936</v>
      </c>
      <c r="B5275" s="2">
        <v>44613</v>
      </c>
      <c r="C5275" t="s">
        <v>33</v>
      </c>
      <c r="D5275">
        <v>62</v>
      </c>
      <c r="E5275" t="s">
        <v>23</v>
      </c>
      <c r="F5275">
        <v>0</v>
      </c>
      <c r="G5275">
        <v>4</v>
      </c>
      <c r="H5275" t="s">
        <v>3686</v>
      </c>
      <c r="I5275">
        <v>3363</v>
      </c>
      <c r="J5275">
        <v>4</v>
      </c>
      <c r="K5275">
        <v>42</v>
      </c>
      <c r="L5275" t="s">
        <v>15568</v>
      </c>
      <c r="M5275" t="s">
        <v>23</v>
      </c>
      <c r="N5275" t="s">
        <v>23</v>
      </c>
      <c r="O5275" t="s">
        <v>49</v>
      </c>
      <c r="P5275" t="s">
        <v>164</v>
      </c>
      <c r="Q5275" t="s">
        <v>50</v>
      </c>
      <c r="R5275">
        <v>84.35</v>
      </c>
      <c r="S5275">
        <v>3984.88</v>
      </c>
    </row>
    <row r="5276" spans="1:19">
      <c r="A5276" t="s">
        <v>11938</v>
      </c>
      <c r="B5276" s="2">
        <v>45488</v>
      </c>
      <c r="C5276" t="s">
        <v>33</v>
      </c>
      <c r="D5276">
        <v>47</v>
      </c>
      <c r="E5276" t="s">
        <v>39</v>
      </c>
      <c r="F5276">
        <v>0</v>
      </c>
      <c r="G5276">
        <v>4</v>
      </c>
      <c r="H5276" t="s">
        <v>3686</v>
      </c>
      <c r="I5276">
        <v>3161</v>
      </c>
      <c r="J5276">
        <v>0</v>
      </c>
      <c r="K5276">
        <v>13</v>
      </c>
      <c r="L5276" t="s">
        <v>97</v>
      </c>
      <c r="M5276" t="s">
        <v>23</v>
      </c>
      <c r="N5276" t="s">
        <v>23</v>
      </c>
      <c r="O5276" t="s">
        <v>49</v>
      </c>
      <c r="P5276" t="s">
        <v>202</v>
      </c>
      <c r="Q5276" t="s">
        <v>50</v>
      </c>
      <c r="R5276">
        <v>55.15</v>
      </c>
      <c r="S5276">
        <v>1349.74</v>
      </c>
    </row>
    <row r="5277" spans="1:19">
      <c r="A5277" t="s">
        <v>11940</v>
      </c>
      <c r="B5277" s="2">
        <v>44015</v>
      </c>
      <c r="C5277" t="s">
        <v>33</v>
      </c>
      <c r="D5277">
        <v>29</v>
      </c>
      <c r="E5277" t="s">
        <v>39</v>
      </c>
      <c r="F5277">
        <v>0</v>
      </c>
      <c r="G5277">
        <v>4</v>
      </c>
      <c r="H5277" t="s">
        <v>3686</v>
      </c>
      <c r="I5277">
        <v>4148</v>
      </c>
      <c r="J5277">
        <v>0</v>
      </c>
      <c r="K5277">
        <v>61</v>
      </c>
      <c r="L5277" t="s">
        <v>142</v>
      </c>
      <c r="M5277" t="s">
        <v>23</v>
      </c>
      <c r="N5277" t="s">
        <v>23</v>
      </c>
      <c r="O5277" t="s">
        <v>25</v>
      </c>
      <c r="P5277" t="s">
        <v>202</v>
      </c>
      <c r="Q5277" t="s">
        <v>27</v>
      </c>
      <c r="R5277">
        <v>103.95</v>
      </c>
      <c r="S5277">
        <v>7364.84</v>
      </c>
    </row>
    <row r="5278" spans="1:19">
      <c r="A5278" t="s">
        <v>11942</v>
      </c>
      <c r="B5278" s="2">
        <v>45417</v>
      </c>
      <c r="C5278" t="s">
        <v>33</v>
      </c>
      <c r="D5278">
        <v>25</v>
      </c>
      <c r="E5278" t="s">
        <v>23</v>
      </c>
      <c r="F5278">
        <v>1</v>
      </c>
      <c r="G5278">
        <v>4</v>
      </c>
      <c r="H5278" t="s">
        <v>3686</v>
      </c>
      <c r="I5278">
        <v>3591</v>
      </c>
      <c r="J5278">
        <v>3</v>
      </c>
      <c r="K5278">
        <v>15</v>
      </c>
      <c r="L5278" t="s">
        <v>15568</v>
      </c>
      <c r="M5278" t="s">
        <v>23</v>
      </c>
      <c r="N5278" t="s">
        <v>39</v>
      </c>
      <c r="P5278" t="s">
        <v>26</v>
      </c>
      <c r="Q5278" t="s">
        <v>50</v>
      </c>
      <c r="R5278">
        <v>20.05</v>
      </c>
      <c r="S5278">
        <v>852.8</v>
      </c>
    </row>
    <row r="5279" spans="1:19">
      <c r="A5279" t="s">
        <v>11944</v>
      </c>
      <c r="B5279" s="2">
        <v>44385</v>
      </c>
      <c r="C5279" t="s">
        <v>33</v>
      </c>
      <c r="D5279">
        <v>20</v>
      </c>
      <c r="E5279" t="s">
        <v>23</v>
      </c>
      <c r="F5279">
        <v>0</v>
      </c>
      <c r="G5279">
        <v>4</v>
      </c>
      <c r="H5279" t="s">
        <v>3686</v>
      </c>
      <c r="I5279">
        <v>4725</v>
      </c>
      <c r="J5279">
        <v>1</v>
      </c>
      <c r="K5279">
        <v>49</v>
      </c>
      <c r="L5279" t="s">
        <v>15568</v>
      </c>
      <c r="M5279" t="s">
        <v>23</v>
      </c>
      <c r="N5279" t="s">
        <v>23</v>
      </c>
      <c r="O5279" t="s">
        <v>25</v>
      </c>
      <c r="P5279" t="s">
        <v>26</v>
      </c>
      <c r="Q5279" t="s">
        <v>27</v>
      </c>
      <c r="R5279">
        <v>99.4</v>
      </c>
      <c r="S5279">
        <v>5642.11</v>
      </c>
    </row>
    <row r="5280" spans="1:19">
      <c r="A5280" t="s">
        <v>11946</v>
      </c>
      <c r="B5280" s="2">
        <v>44540</v>
      </c>
      <c r="C5280" t="s">
        <v>33</v>
      </c>
      <c r="D5280">
        <v>21</v>
      </c>
      <c r="E5280" t="s">
        <v>39</v>
      </c>
      <c r="F5280">
        <v>0</v>
      </c>
      <c r="G5280">
        <v>4</v>
      </c>
      <c r="H5280" t="s">
        <v>3686</v>
      </c>
      <c r="I5280">
        <v>4112</v>
      </c>
      <c r="J5280">
        <v>0</v>
      </c>
      <c r="K5280">
        <v>44</v>
      </c>
      <c r="L5280" t="s">
        <v>142</v>
      </c>
      <c r="M5280" t="s">
        <v>23</v>
      </c>
      <c r="N5280" t="s">
        <v>23</v>
      </c>
      <c r="O5280" t="s">
        <v>25</v>
      </c>
      <c r="P5280" t="s">
        <v>26</v>
      </c>
      <c r="Q5280" t="s">
        <v>50</v>
      </c>
      <c r="R5280">
        <v>88.15</v>
      </c>
      <c r="S5280">
        <v>5417.72</v>
      </c>
    </row>
    <row r="5281" spans="1:19">
      <c r="A5281" t="s">
        <v>11948</v>
      </c>
      <c r="B5281" s="2">
        <v>45221</v>
      </c>
      <c r="C5281" t="s">
        <v>22</v>
      </c>
      <c r="D5281">
        <v>57</v>
      </c>
      <c r="E5281" t="s">
        <v>39</v>
      </c>
      <c r="F5281">
        <v>0</v>
      </c>
      <c r="G5281">
        <v>4</v>
      </c>
      <c r="H5281" t="s">
        <v>3686</v>
      </c>
      <c r="I5281">
        <v>5357</v>
      </c>
      <c r="J5281">
        <v>0</v>
      </c>
      <c r="K5281">
        <v>22</v>
      </c>
      <c r="L5281" t="s">
        <v>97</v>
      </c>
      <c r="M5281" t="s">
        <v>23</v>
      </c>
      <c r="N5281" t="s">
        <v>23</v>
      </c>
      <c r="O5281" t="s">
        <v>25</v>
      </c>
      <c r="P5281" t="s">
        <v>26</v>
      </c>
      <c r="Q5281" t="s">
        <v>27</v>
      </c>
      <c r="R5281">
        <v>83.05</v>
      </c>
      <c r="S5281">
        <v>2051.42</v>
      </c>
    </row>
    <row r="5282" spans="1:19">
      <c r="A5282" t="s">
        <v>11950</v>
      </c>
      <c r="B5282" s="2">
        <v>44238</v>
      </c>
      <c r="C5282" t="s">
        <v>22</v>
      </c>
      <c r="D5282">
        <v>20</v>
      </c>
      <c r="E5282" t="s">
        <v>23</v>
      </c>
      <c r="F5282">
        <v>0</v>
      </c>
      <c r="G5282">
        <v>4</v>
      </c>
      <c r="H5282" t="s">
        <v>3686</v>
      </c>
      <c r="I5282">
        <v>4544</v>
      </c>
      <c r="J5282">
        <v>8</v>
      </c>
      <c r="K5282">
        <v>54</v>
      </c>
      <c r="L5282" t="s">
        <v>15568</v>
      </c>
      <c r="M5282" t="s">
        <v>23</v>
      </c>
      <c r="N5282" t="s">
        <v>23</v>
      </c>
      <c r="O5282" t="s">
        <v>49</v>
      </c>
      <c r="P5282" t="s">
        <v>164</v>
      </c>
      <c r="Q5282" t="s">
        <v>27</v>
      </c>
      <c r="R5282">
        <v>74.55</v>
      </c>
      <c r="S5282">
        <v>4957.17</v>
      </c>
    </row>
    <row r="5283" spans="1:19">
      <c r="A5283" t="s">
        <v>11952</v>
      </c>
      <c r="B5283" s="2">
        <v>43852</v>
      </c>
      <c r="C5283" t="s">
        <v>22</v>
      </c>
      <c r="D5283">
        <v>35</v>
      </c>
      <c r="E5283" t="s">
        <v>23</v>
      </c>
      <c r="F5283">
        <v>0</v>
      </c>
      <c r="G5283">
        <v>4</v>
      </c>
      <c r="H5283" t="s">
        <v>3686</v>
      </c>
      <c r="I5283">
        <v>4001</v>
      </c>
      <c r="J5283">
        <v>5</v>
      </c>
      <c r="K5283">
        <v>67</v>
      </c>
      <c r="L5283" t="s">
        <v>316</v>
      </c>
      <c r="M5283" t="s">
        <v>23</v>
      </c>
      <c r="N5283" t="s">
        <v>23</v>
      </c>
      <c r="O5283" t="s">
        <v>25</v>
      </c>
      <c r="P5283" t="s">
        <v>164</v>
      </c>
      <c r="Q5283" t="s">
        <v>27</v>
      </c>
      <c r="R5283">
        <v>93.15</v>
      </c>
      <c r="S5283">
        <v>7624</v>
      </c>
    </row>
    <row r="5284" spans="1:19">
      <c r="A5284" t="s">
        <v>11954</v>
      </c>
      <c r="B5284" s="2">
        <v>45200</v>
      </c>
      <c r="C5284" t="s">
        <v>33</v>
      </c>
      <c r="D5284">
        <v>35</v>
      </c>
      <c r="E5284" t="s">
        <v>23</v>
      </c>
      <c r="F5284">
        <v>2</v>
      </c>
      <c r="G5284">
        <v>4</v>
      </c>
      <c r="H5284" t="s">
        <v>3686</v>
      </c>
      <c r="I5284">
        <v>2258</v>
      </c>
      <c r="J5284">
        <v>8</v>
      </c>
      <c r="K5284">
        <v>22</v>
      </c>
      <c r="L5284" t="s">
        <v>15568</v>
      </c>
      <c r="M5284" t="s">
        <v>23</v>
      </c>
      <c r="N5284" t="s">
        <v>39</v>
      </c>
      <c r="P5284" t="s">
        <v>202</v>
      </c>
      <c r="Q5284" t="s">
        <v>27</v>
      </c>
      <c r="R5284">
        <v>20.75</v>
      </c>
      <c r="S5284">
        <v>1450.05</v>
      </c>
    </row>
    <row r="5285" spans="1:19">
      <c r="A5285" t="s">
        <v>11956</v>
      </c>
      <c r="B5285" s="2">
        <v>43697</v>
      </c>
      <c r="C5285" t="s">
        <v>22</v>
      </c>
      <c r="D5285">
        <v>48</v>
      </c>
      <c r="E5285" t="s">
        <v>23</v>
      </c>
      <c r="F5285">
        <v>0</v>
      </c>
      <c r="G5285">
        <v>4</v>
      </c>
      <c r="H5285" t="s">
        <v>3686</v>
      </c>
      <c r="I5285">
        <v>6258</v>
      </c>
      <c r="J5285">
        <v>9</v>
      </c>
      <c r="K5285">
        <v>72</v>
      </c>
      <c r="L5285" t="s">
        <v>316</v>
      </c>
      <c r="M5285" t="s">
        <v>23</v>
      </c>
      <c r="N5285" t="s">
        <v>23</v>
      </c>
      <c r="O5285" t="s">
        <v>25</v>
      </c>
      <c r="P5285" t="s">
        <v>164</v>
      </c>
      <c r="Q5285" t="s">
        <v>50</v>
      </c>
      <c r="R5285">
        <v>109.95</v>
      </c>
      <c r="S5285">
        <v>10788.56</v>
      </c>
    </row>
    <row r="5286" spans="1:19">
      <c r="A5286" t="s">
        <v>11958</v>
      </c>
      <c r="B5286" s="2">
        <v>44110</v>
      </c>
      <c r="C5286" t="s">
        <v>33</v>
      </c>
      <c r="D5286">
        <v>42</v>
      </c>
      <c r="E5286" t="s">
        <v>23</v>
      </c>
      <c r="F5286">
        <v>3</v>
      </c>
      <c r="G5286">
        <v>4</v>
      </c>
      <c r="H5286" t="s">
        <v>3686</v>
      </c>
      <c r="I5286">
        <v>4605</v>
      </c>
      <c r="J5286">
        <v>2</v>
      </c>
      <c r="K5286">
        <v>58</v>
      </c>
      <c r="L5286" t="s">
        <v>15568</v>
      </c>
      <c r="M5286" t="s">
        <v>23</v>
      </c>
      <c r="N5286" t="s">
        <v>23</v>
      </c>
      <c r="O5286" t="s">
        <v>25</v>
      </c>
      <c r="P5286" t="s">
        <v>202</v>
      </c>
      <c r="Q5286" t="s">
        <v>50</v>
      </c>
      <c r="R5286">
        <v>105.2</v>
      </c>
      <c r="S5286">
        <v>8685.15</v>
      </c>
    </row>
    <row r="5287" spans="1:19">
      <c r="A5287" t="s">
        <v>11960</v>
      </c>
      <c r="B5287" s="2">
        <v>44858</v>
      </c>
      <c r="C5287" t="s">
        <v>22</v>
      </c>
      <c r="D5287">
        <v>49</v>
      </c>
      <c r="E5287" t="s">
        <v>23</v>
      </c>
      <c r="F5287">
        <v>3</v>
      </c>
      <c r="G5287">
        <v>4</v>
      </c>
      <c r="H5287" t="s">
        <v>3686</v>
      </c>
      <c r="I5287">
        <v>4648</v>
      </c>
      <c r="J5287">
        <v>10</v>
      </c>
      <c r="K5287">
        <v>34</v>
      </c>
      <c r="L5287" t="s">
        <v>40</v>
      </c>
      <c r="M5287" t="s">
        <v>23</v>
      </c>
      <c r="N5287" t="s">
        <v>23</v>
      </c>
      <c r="O5287" t="s">
        <v>25</v>
      </c>
      <c r="P5287" t="s">
        <v>26</v>
      </c>
      <c r="Q5287" t="s">
        <v>50</v>
      </c>
      <c r="R5287">
        <v>90.05</v>
      </c>
      <c r="S5287">
        <v>3778.7</v>
      </c>
    </row>
    <row r="5288" spans="1:19">
      <c r="A5288" t="s">
        <v>11962</v>
      </c>
      <c r="B5288" s="2">
        <v>45424</v>
      </c>
      <c r="C5288" t="s">
        <v>22</v>
      </c>
      <c r="D5288">
        <v>58</v>
      </c>
      <c r="E5288" t="s">
        <v>23</v>
      </c>
      <c r="F5288">
        <v>3</v>
      </c>
      <c r="G5288">
        <v>4</v>
      </c>
      <c r="H5288" t="s">
        <v>3686</v>
      </c>
      <c r="I5288">
        <v>5471</v>
      </c>
      <c r="J5288">
        <v>9</v>
      </c>
      <c r="K5288">
        <v>15</v>
      </c>
      <c r="L5288" t="s">
        <v>97</v>
      </c>
      <c r="M5288" t="s">
        <v>23</v>
      </c>
      <c r="N5288" t="s">
        <v>39</v>
      </c>
      <c r="P5288" t="s">
        <v>202</v>
      </c>
      <c r="Q5288" t="s">
        <v>50</v>
      </c>
      <c r="R5288">
        <v>19.5</v>
      </c>
      <c r="S5288">
        <v>980.15</v>
      </c>
    </row>
    <row r="5289" spans="1:19">
      <c r="A5289" t="s">
        <v>11964</v>
      </c>
      <c r="B5289" s="2">
        <v>44574</v>
      </c>
      <c r="C5289" t="s">
        <v>33</v>
      </c>
      <c r="D5289">
        <v>61</v>
      </c>
      <c r="E5289" t="s">
        <v>39</v>
      </c>
      <c r="F5289">
        <v>3</v>
      </c>
      <c r="G5289">
        <v>4</v>
      </c>
      <c r="H5289" t="s">
        <v>3686</v>
      </c>
      <c r="I5289">
        <v>4797</v>
      </c>
      <c r="J5289">
        <v>0</v>
      </c>
      <c r="K5289">
        <v>43</v>
      </c>
      <c r="L5289" t="s">
        <v>15568</v>
      </c>
      <c r="M5289" t="s">
        <v>23</v>
      </c>
      <c r="N5289" t="s">
        <v>39</v>
      </c>
      <c r="P5289" t="s">
        <v>164</v>
      </c>
      <c r="Q5289" t="s">
        <v>27</v>
      </c>
      <c r="R5289">
        <v>25.1</v>
      </c>
      <c r="S5289">
        <v>2387.67</v>
      </c>
    </row>
    <row r="5290" spans="1:19">
      <c r="A5290" t="s">
        <v>11966</v>
      </c>
      <c r="B5290" s="2">
        <v>43722</v>
      </c>
      <c r="C5290" t="s">
        <v>22</v>
      </c>
      <c r="D5290">
        <v>61</v>
      </c>
      <c r="E5290" t="s">
        <v>39</v>
      </c>
      <c r="F5290">
        <v>0</v>
      </c>
      <c r="G5290">
        <v>4</v>
      </c>
      <c r="H5290" t="s">
        <v>3686</v>
      </c>
      <c r="I5290">
        <v>4644</v>
      </c>
      <c r="J5290">
        <v>0</v>
      </c>
      <c r="K5290">
        <v>71</v>
      </c>
      <c r="L5290" t="s">
        <v>15568</v>
      </c>
      <c r="M5290" t="s">
        <v>23</v>
      </c>
      <c r="N5290" t="s">
        <v>23</v>
      </c>
      <c r="O5290" t="s">
        <v>25</v>
      </c>
      <c r="P5290" t="s">
        <v>202</v>
      </c>
      <c r="Q5290" t="s">
        <v>27</v>
      </c>
      <c r="R5290">
        <v>116.3</v>
      </c>
      <c r="S5290">
        <v>8514.0300000000007</v>
      </c>
    </row>
    <row r="5291" spans="1:19">
      <c r="A5291" t="s">
        <v>11969</v>
      </c>
      <c r="B5291" s="2">
        <v>45555</v>
      </c>
      <c r="C5291" t="s">
        <v>33</v>
      </c>
      <c r="D5291">
        <v>35</v>
      </c>
      <c r="E5291" t="s">
        <v>23</v>
      </c>
      <c r="F5291">
        <v>2</v>
      </c>
      <c r="G5291">
        <v>4</v>
      </c>
      <c r="H5291" t="s">
        <v>3686</v>
      </c>
      <c r="I5291">
        <v>2793</v>
      </c>
      <c r="J5291">
        <v>1</v>
      </c>
      <c r="K5291">
        <v>11</v>
      </c>
      <c r="L5291" t="s">
        <v>15568</v>
      </c>
      <c r="M5291" t="s">
        <v>39</v>
      </c>
      <c r="N5291" t="s">
        <v>23</v>
      </c>
      <c r="O5291" t="s">
        <v>49</v>
      </c>
      <c r="P5291" t="s">
        <v>26</v>
      </c>
      <c r="Q5291" t="s">
        <v>27</v>
      </c>
      <c r="R5291">
        <v>29.6</v>
      </c>
      <c r="S5291">
        <v>319.20999999999998</v>
      </c>
    </row>
    <row r="5292" spans="1:19">
      <c r="A5292" t="s">
        <v>11971</v>
      </c>
      <c r="B5292" s="2">
        <v>43697</v>
      </c>
      <c r="C5292" t="s">
        <v>22</v>
      </c>
      <c r="D5292">
        <v>31</v>
      </c>
      <c r="E5292" t="s">
        <v>23</v>
      </c>
      <c r="F5292">
        <v>1</v>
      </c>
      <c r="G5292">
        <v>4</v>
      </c>
      <c r="H5292" t="s">
        <v>3686</v>
      </c>
      <c r="I5292">
        <v>5168</v>
      </c>
      <c r="J5292">
        <v>1</v>
      </c>
      <c r="K5292">
        <v>72</v>
      </c>
      <c r="L5292" t="s">
        <v>316</v>
      </c>
      <c r="M5292" t="s">
        <v>23</v>
      </c>
      <c r="N5292" t="s">
        <v>23</v>
      </c>
      <c r="O5292" t="s">
        <v>25</v>
      </c>
      <c r="P5292" t="s">
        <v>164</v>
      </c>
      <c r="Q5292" t="s">
        <v>50</v>
      </c>
      <c r="R5292">
        <v>115.75</v>
      </c>
      <c r="S5292">
        <v>10725.31</v>
      </c>
    </row>
    <row r="5293" spans="1:19">
      <c r="A5293" t="s">
        <v>11973</v>
      </c>
      <c r="B5293" s="2">
        <v>44429</v>
      </c>
      <c r="C5293" t="s">
        <v>22</v>
      </c>
      <c r="D5293">
        <v>22</v>
      </c>
      <c r="E5293" t="s">
        <v>23</v>
      </c>
      <c r="F5293">
        <v>0</v>
      </c>
      <c r="G5293">
        <v>4</v>
      </c>
      <c r="H5293" t="s">
        <v>3686</v>
      </c>
      <c r="I5293">
        <v>3594</v>
      </c>
      <c r="J5293">
        <v>1</v>
      </c>
      <c r="K5293">
        <v>48</v>
      </c>
      <c r="L5293" t="s">
        <v>15568</v>
      </c>
      <c r="M5293" t="s">
        <v>23</v>
      </c>
      <c r="N5293" t="s">
        <v>23</v>
      </c>
      <c r="O5293" t="s">
        <v>25</v>
      </c>
      <c r="P5293" t="s">
        <v>164</v>
      </c>
      <c r="Q5293" t="s">
        <v>50</v>
      </c>
      <c r="R5293">
        <v>91.05</v>
      </c>
      <c r="S5293">
        <v>5579.87</v>
      </c>
    </row>
    <row r="5294" spans="1:19">
      <c r="A5294" t="s">
        <v>11975</v>
      </c>
      <c r="B5294" s="2">
        <v>44820</v>
      </c>
      <c r="C5294" t="s">
        <v>33</v>
      </c>
      <c r="D5294">
        <v>32</v>
      </c>
      <c r="E5294" t="s">
        <v>39</v>
      </c>
      <c r="F5294">
        <v>0</v>
      </c>
      <c r="G5294">
        <v>4</v>
      </c>
      <c r="H5294" t="s">
        <v>3686</v>
      </c>
      <c r="I5294">
        <v>2030</v>
      </c>
      <c r="J5294">
        <v>0</v>
      </c>
      <c r="K5294">
        <v>35</v>
      </c>
      <c r="L5294" t="s">
        <v>15568</v>
      </c>
      <c r="M5294" t="s">
        <v>39</v>
      </c>
      <c r="N5294" t="s">
        <v>23</v>
      </c>
      <c r="O5294" t="s">
        <v>56</v>
      </c>
      <c r="P5294" t="s">
        <v>164</v>
      </c>
      <c r="Q5294" t="s">
        <v>27</v>
      </c>
      <c r="R5294">
        <v>39.85</v>
      </c>
      <c r="S5294">
        <v>1434.6</v>
      </c>
    </row>
    <row r="5295" spans="1:19">
      <c r="A5295" t="s">
        <v>11978</v>
      </c>
      <c r="B5295" s="2">
        <v>43990</v>
      </c>
      <c r="C5295" t="s">
        <v>33</v>
      </c>
      <c r="D5295">
        <v>77</v>
      </c>
      <c r="E5295" t="s">
        <v>39</v>
      </c>
      <c r="F5295">
        <v>0</v>
      </c>
      <c r="G5295">
        <v>4</v>
      </c>
      <c r="H5295" t="s">
        <v>3686</v>
      </c>
      <c r="I5295">
        <v>4166</v>
      </c>
      <c r="J5295">
        <v>0</v>
      </c>
      <c r="K5295">
        <v>62</v>
      </c>
      <c r="L5295" t="s">
        <v>15568</v>
      </c>
      <c r="M5295" t="s">
        <v>23</v>
      </c>
      <c r="N5295" t="s">
        <v>23</v>
      </c>
      <c r="O5295" t="s">
        <v>25</v>
      </c>
      <c r="P5295" t="s">
        <v>202</v>
      </c>
      <c r="Q5295" t="s">
        <v>27</v>
      </c>
      <c r="R5295">
        <v>84.45</v>
      </c>
      <c r="S5295">
        <v>6169.39</v>
      </c>
    </row>
    <row r="5296" spans="1:19">
      <c r="A5296" t="s">
        <v>11980</v>
      </c>
      <c r="B5296" s="2">
        <v>44902</v>
      </c>
      <c r="C5296" t="s">
        <v>33</v>
      </c>
      <c r="D5296">
        <v>65</v>
      </c>
      <c r="E5296" t="s">
        <v>39</v>
      </c>
      <c r="F5296">
        <v>0</v>
      </c>
      <c r="G5296">
        <v>4</v>
      </c>
      <c r="H5296" t="s">
        <v>3686</v>
      </c>
      <c r="I5296">
        <v>3585</v>
      </c>
      <c r="J5296">
        <v>0</v>
      </c>
      <c r="K5296">
        <v>32</v>
      </c>
      <c r="L5296" t="s">
        <v>40</v>
      </c>
      <c r="M5296" t="s">
        <v>39</v>
      </c>
      <c r="N5296" t="s">
        <v>23</v>
      </c>
      <c r="O5296" t="s">
        <v>49</v>
      </c>
      <c r="P5296" t="s">
        <v>202</v>
      </c>
      <c r="Q5296" t="s">
        <v>50</v>
      </c>
      <c r="R5296">
        <v>30.15</v>
      </c>
      <c r="S5296">
        <v>927.65</v>
      </c>
    </row>
    <row r="5297" spans="1:19">
      <c r="A5297" t="s">
        <v>11983</v>
      </c>
      <c r="B5297" s="2">
        <v>44014</v>
      </c>
      <c r="C5297" t="s">
        <v>33</v>
      </c>
      <c r="D5297">
        <v>77</v>
      </c>
      <c r="E5297" t="s">
        <v>23</v>
      </c>
      <c r="F5297">
        <v>0</v>
      </c>
      <c r="G5297">
        <v>4</v>
      </c>
      <c r="H5297" t="s">
        <v>3686</v>
      </c>
      <c r="I5297">
        <v>6311</v>
      </c>
      <c r="J5297">
        <v>2</v>
      </c>
      <c r="K5297">
        <v>61</v>
      </c>
      <c r="L5297" t="s">
        <v>15568</v>
      </c>
      <c r="M5297" t="s">
        <v>23</v>
      </c>
      <c r="N5297" t="s">
        <v>23</v>
      </c>
      <c r="O5297" t="s">
        <v>25</v>
      </c>
      <c r="P5297" t="s">
        <v>164</v>
      </c>
      <c r="Q5297" t="s">
        <v>27</v>
      </c>
      <c r="R5297">
        <v>101.05</v>
      </c>
      <c r="S5297">
        <v>7038.14</v>
      </c>
    </row>
    <row r="5298" spans="1:19">
      <c r="A5298" t="s">
        <v>11985</v>
      </c>
      <c r="B5298" s="2">
        <v>44241</v>
      </c>
      <c r="C5298" t="s">
        <v>22</v>
      </c>
      <c r="D5298">
        <v>69</v>
      </c>
      <c r="E5298" t="s">
        <v>23</v>
      </c>
      <c r="F5298">
        <v>3</v>
      </c>
      <c r="G5298">
        <v>4</v>
      </c>
      <c r="H5298" t="s">
        <v>3686</v>
      </c>
      <c r="I5298">
        <v>6393</v>
      </c>
      <c r="J5298">
        <v>3</v>
      </c>
      <c r="K5298">
        <v>54</v>
      </c>
      <c r="L5298" t="s">
        <v>15568</v>
      </c>
      <c r="M5298" t="s">
        <v>23</v>
      </c>
      <c r="N5298" t="s">
        <v>39</v>
      </c>
      <c r="P5298" t="s">
        <v>164</v>
      </c>
      <c r="Q5298" t="s">
        <v>50</v>
      </c>
      <c r="R5298">
        <v>20.399999999999999</v>
      </c>
      <c r="S5298">
        <v>2154.4</v>
      </c>
    </row>
    <row r="5299" spans="1:19">
      <c r="A5299" t="s">
        <v>11987</v>
      </c>
      <c r="B5299" s="2">
        <v>45825</v>
      </c>
      <c r="C5299" t="s">
        <v>33</v>
      </c>
      <c r="D5299">
        <v>60</v>
      </c>
      <c r="E5299" t="s">
        <v>23</v>
      </c>
      <c r="F5299">
        <v>0</v>
      </c>
      <c r="G5299">
        <v>4</v>
      </c>
      <c r="H5299" t="s">
        <v>3751</v>
      </c>
      <c r="I5299">
        <v>5225</v>
      </c>
      <c r="J5299">
        <v>8</v>
      </c>
      <c r="K5299">
        <v>2</v>
      </c>
      <c r="L5299" t="s">
        <v>48</v>
      </c>
      <c r="M5299" t="s">
        <v>23</v>
      </c>
      <c r="N5299" t="s">
        <v>23</v>
      </c>
      <c r="O5299" t="s">
        <v>49</v>
      </c>
      <c r="P5299" t="s">
        <v>26</v>
      </c>
      <c r="Q5299" t="s">
        <v>27</v>
      </c>
      <c r="R5299">
        <v>45</v>
      </c>
      <c r="S5299">
        <v>120.75</v>
      </c>
    </row>
    <row r="5300" spans="1:19">
      <c r="A5300" t="s">
        <v>11989</v>
      </c>
      <c r="B5300" s="2">
        <v>43866</v>
      </c>
      <c r="C5300" t="s">
        <v>22</v>
      </c>
      <c r="D5300">
        <v>35</v>
      </c>
      <c r="E5300" t="s">
        <v>39</v>
      </c>
      <c r="F5300">
        <v>0</v>
      </c>
      <c r="G5300">
        <v>4</v>
      </c>
      <c r="H5300" t="s">
        <v>3686</v>
      </c>
      <c r="I5300">
        <v>5454</v>
      </c>
      <c r="J5300">
        <v>0</v>
      </c>
      <c r="K5300">
        <v>66</v>
      </c>
      <c r="L5300" t="s">
        <v>15568</v>
      </c>
      <c r="M5300" t="s">
        <v>23</v>
      </c>
      <c r="N5300" t="s">
        <v>23</v>
      </c>
      <c r="O5300" t="s">
        <v>56</v>
      </c>
      <c r="P5300" t="s">
        <v>164</v>
      </c>
      <c r="Q5300" t="s">
        <v>27</v>
      </c>
      <c r="R5300">
        <v>68.75</v>
      </c>
      <c r="S5300">
        <v>5801.87</v>
      </c>
    </row>
    <row r="5301" spans="1:19">
      <c r="A5301" t="s">
        <v>11991</v>
      </c>
      <c r="B5301" s="2">
        <v>44355</v>
      </c>
      <c r="C5301" t="s">
        <v>22</v>
      </c>
      <c r="D5301">
        <v>42</v>
      </c>
      <c r="E5301" t="s">
        <v>23</v>
      </c>
      <c r="F5301">
        <v>2</v>
      </c>
      <c r="G5301">
        <v>4</v>
      </c>
      <c r="H5301" t="s">
        <v>3686</v>
      </c>
      <c r="I5301">
        <v>4022</v>
      </c>
      <c r="J5301">
        <v>10</v>
      </c>
      <c r="K5301">
        <v>50</v>
      </c>
      <c r="L5301" t="s">
        <v>142</v>
      </c>
      <c r="M5301" t="s">
        <v>23</v>
      </c>
      <c r="N5301" t="s">
        <v>23</v>
      </c>
      <c r="O5301" t="s">
        <v>56</v>
      </c>
      <c r="P5301" t="s">
        <v>164</v>
      </c>
      <c r="Q5301" t="s">
        <v>50</v>
      </c>
      <c r="R5301">
        <v>70.5</v>
      </c>
      <c r="S5301">
        <v>5711.15</v>
      </c>
    </row>
    <row r="5302" spans="1:19">
      <c r="A5302" t="s">
        <v>11993</v>
      </c>
      <c r="B5302" s="2">
        <v>45538</v>
      </c>
      <c r="C5302" t="s">
        <v>22</v>
      </c>
      <c r="D5302">
        <v>38</v>
      </c>
      <c r="E5302" t="s">
        <v>39</v>
      </c>
      <c r="F5302">
        <v>0</v>
      </c>
      <c r="G5302">
        <v>4</v>
      </c>
      <c r="H5302" t="s">
        <v>3686</v>
      </c>
      <c r="I5302">
        <v>4924</v>
      </c>
      <c r="J5302">
        <v>0</v>
      </c>
      <c r="K5302">
        <v>11</v>
      </c>
      <c r="L5302" t="s">
        <v>15568</v>
      </c>
      <c r="M5302" t="s">
        <v>23</v>
      </c>
      <c r="N5302" t="s">
        <v>23</v>
      </c>
      <c r="O5302" t="s">
        <v>25</v>
      </c>
      <c r="P5302" t="s">
        <v>26</v>
      </c>
      <c r="Q5302" t="s">
        <v>27</v>
      </c>
      <c r="R5302">
        <v>84.8</v>
      </c>
      <c r="S5302">
        <v>1225.02</v>
      </c>
    </row>
    <row r="5303" spans="1:19">
      <c r="A5303" t="s">
        <v>11995</v>
      </c>
      <c r="B5303" s="2">
        <v>45730</v>
      </c>
      <c r="C5303" t="s">
        <v>22</v>
      </c>
      <c r="D5303">
        <v>64</v>
      </c>
      <c r="E5303" t="s">
        <v>39</v>
      </c>
      <c r="F5303">
        <v>1</v>
      </c>
      <c r="G5303">
        <v>4</v>
      </c>
      <c r="H5303" t="s">
        <v>3686</v>
      </c>
      <c r="I5303">
        <v>3161</v>
      </c>
      <c r="J5303">
        <v>0</v>
      </c>
      <c r="K5303">
        <v>5</v>
      </c>
      <c r="L5303" t="s">
        <v>15568</v>
      </c>
      <c r="M5303" t="s">
        <v>23</v>
      </c>
      <c r="N5303" t="s">
        <v>39</v>
      </c>
      <c r="P5303" t="s">
        <v>26</v>
      </c>
      <c r="Q5303" t="s">
        <v>50</v>
      </c>
      <c r="R5303">
        <v>20.350000000000001</v>
      </c>
      <c r="S5303">
        <v>162.05000000000001</v>
      </c>
    </row>
    <row r="5304" spans="1:19">
      <c r="A5304" t="s">
        <v>11997</v>
      </c>
      <c r="B5304" s="2">
        <v>45428</v>
      </c>
      <c r="C5304" t="s">
        <v>22</v>
      </c>
      <c r="D5304">
        <v>53</v>
      </c>
      <c r="E5304" t="s">
        <v>23</v>
      </c>
      <c r="F5304">
        <v>1</v>
      </c>
      <c r="G5304">
        <v>4</v>
      </c>
      <c r="H5304" t="s">
        <v>3686</v>
      </c>
      <c r="I5304">
        <v>4634</v>
      </c>
      <c r="J5304">
        <v>7</v>
      </c>
      <c r="K5304">
        <v>15</v>
      </c>
      <c r="L5304" t="s">
        <v>15568</v>
      </c>
      <c r="M5304" t="s">
        <v>23</v>
      </c>
      <c r="N5304" t="s">
        <v>23</v>
      </c>
      <c r="O5304" t="s">
        <v>25</v>
      </c>
      <c r="P5304" t="s">
        <v>26</v>
      </c>
      <c r="Q5304" t="s">
        <v>84</v>
      </c>
      <c r="R5304">
        <v>75.099999999999994</v>
      </c>
      <c r="S5304">
        <v>1642.5</v>
      </c>
    </row>
    <row r="5305" spans="1:19">
      <c r="A5305" t="s">
        <v>11999</v>
      </c>
      <c r="B5305" s="2">
        <v>44774</v>
      </c>
      <c r="C5305" t="s">
        <v>22</v>
      </c>
      <c r="D5305">
        <v>54</v>
      </c>
      <c r="E5305" t="s">
        <v>23</v>
      </c>
      <c r="F5305">
        <v>0</v>
      </c>
      <c r="G5305">
        <v>4</v>
      </c>
      <c r="H5305" t="s">
        <v>3686</v>
      </c>
      <c r="I5305">
        <v>3314</v>
      </c>
      <c r="J5305">
        <v>7</v>
      </c>
      <c r="K5305">
        <v>36</v>
      </c>
      <c r="L5305" t="s">
        <v>40</v>
      </c>
      <c r="M5305" t="s">
        <v>39</v>
      </c>
      <c r="N5305" t="s">
        <v>23</v>
      </c>
      <c r="O5305" t="s">
        <v>56</v>
      </c>
      <c r="P5305" t="s">
        <v>202</v>
      </c>
      <c r="Q5305" t="s">
        <v>84</v>
      </c>
      <c r="R5305">
        <v>35.35</v>
      </c>
      <c r="S5305">
        <v>1317.95</v>
      </c>
    </row>
    <row r="5306" spans="1:19">
      <c r="A5306" t="s">
        <v>12002</v>
      </c>
      <c r="B5306" s="2">
        <v>45759</v>
      </c>
      <c r="C5306" t="s">
        <v>33</v>
      </c>
      <c r="D5306">
        <v>39</v>
      </c>
      <c r="E5306" t="s">
        <v>39</v>
      </c>
      <c r="F5306">
        <v>0</v>
      </c>
      <c r="G5306">
        <v>4</v>
      </c>
      <c r="H5306" t="s">
        <v>3686</v>
      </c>
      <c r="I5306">
        <v>4288</v>
      </c>
      <c r="J5306">
        <v>0</v>
      </c>
      <c r="K5306">
        <v>4</v>
      </c>
      <c r="L5306" t="s">
        <v>15568</v>
      </c>
      <c r="M5306" t="s">
        <v>23</v>
      </c>
      <c r="N5306" t="s">
        <v>23</v>
      </c>
      <c r="O5306" t="s">
        <v>49</v>
      </c>
      <c r="P5306" t="s">
        <v>26</v>
      </c>
      <c r="Q5306" t="s">
        <v>27</v>
      </c>
      <c r="R5306">
        <v>50.7</v>
      </c>
      <c r="S5306">
        <v>239.63</v>
      </c>
    </row>
    <row r="5307" spans="1:19">
      <c r="A5307" t="s">
        <v>12004</v>
      </c>
      <c r="B5307" s="2">
        <v>45601</v>
      </c>
      <c r="C5307" t="s">
        <v>22</v>
      </c>
      <c r="D5307">
        <v>39</v>
      </c>
      <c r="E5307" t="s">
        <v>23</v>
      </c>
      <c r="F5307">
        <v>0</v>
      </c>
      <c r="G5307">
        <v>4</v>
      </c>
      <c r="H5307" t="s">
        <v>3686</v>
      </c>
      <c r="I5307">
        <v>2907</v>
      </c>
      <c r="J5307">
        <v>4</v>
      </c>
      <c r="K5307">
        <v>9</v>
      </c>
      <c r="L5307" t="s">
        <v>48</v>
      </c>
      <c r="M5307" t="s">
        <v>23</v>
      </c>
      <c r="N5307" t="s">
        <v>23</v>
      </c>
      <c r="O5307" t="s">
        <v>56</v>
      </c>
      <c r="P5307" t="s">
        <v>26</v>
      </c>
      <c r="Q5307" t="s">
        <v>50</v>
      </c>
      <c r="R5307">
        <v>69.05</v>
      </c>
      <c r="S5307">
        <v>888.22</v>
      </c>
    </row>
    <row r="5308" spans="1:19">
      <c r="A5308" t="s">
        <v>12006</v>
      </c>
      <c r="B5308" s="2">
        <v>45725</v>
      </c>
      <c r="C5308" t="s">
        <v>22</v>
      </c>
      <c r="D5308">
        <v>37</v>
      </c>
      <c r="E5308" t="s">
        <v>39</v>
      </c>
      <c r="F5308">
        <v>0</v>
      </c>
      <c r="G5308">
        <v>4</v>
      </c>
      <c r="H5308" t="s">
        <v>3686</v>
      </c>
      <c r="I5308">
        <v>5597</v>
      </c>
      <c r="J5308">
        <v>0</v>
      </c>
      <c r="K5308">
        <v>5</v>
      </c>
      <c r="L5308" t="s">
        <v>48</v>
      </c>
      <c r="M5308" t="s">
        <v>23</v>
      </c>
      <c r="N5308" t="s">
        <v>39</v>
      </c>
      <c r="P5308" t="s">
        <v>26</v>
      </c>
      <c r="Q5308" t="s">
        <v>27</v>
      </c>
      <c r="R5308">
        <v>20.65</v>
      </c>
      <c r="S5308">
        <v>306.14999999999998</v>
      </c>
    </row>
    <row r="5309" spans="1:19">
      <c r="A5309" t="s">
        <v>12008</v>
      </c>
      <c r="B5309" s="2">
        <v>45842</v>
      </c>
      <c r="C5309" t="s">
        <v>33</v>
      </c>
      <c r="D5309">
        <v>24</v>
      </c>
      <c r="E5309" t="s">
        <v>39</v>
      </c>
      <c r="F5309">
        <v>1</v>
      </c>
      <c r="G5309">
        <v>4</v>
      </c>
      <c r="H5309" t="s">
        <v>3751</v>
      </c>
      <c r="I5309">
        <v>2559</v>
      </c>
      <c r="J5309">
        <v>0</v>
      </c>
      <c r="K5309">
        <v>1</v>
      </c>
      <c r="L5309" t="s">
        <v>48</v>
      </c>
      <c r="M5309" t="s">
        <v>23</v>
      </c>
      <c r="N5309" t="s">
        <v>39</v>
      </c>
      <c r="P5309" t="s">
        <v>26</v>
      </c>
      <c r="Q5309" t="s">
        <v>50</v>
      </c>
      <c r="R5309">
        <v>24</v>
      </c>
      <c r="S5309">
        <v>56.95</v>
      </c>
    </row>
    <row r="5310" spans="1:19">
      <c r="A5310" t="s">
        <v>12009</v>
      </c>
      <c r="B5310" s="2">
        <v>43711</v>
      </c>
      <c r="C5310" t="s">
        <v>22</v>
      </c>
      <c r="D5310">
        <v>27</v>
      </c>
      <c r="E5310" t="s">
        <v>39</v>
      </c>
      <c r="F5310">
        <v>3</v>
      </c>
      <c r="G5310">
        <v>4</v>
      </c>
      <c r="H5310" t="s">
        <v>3686</v>
      </c>
      <c r="I5310">
        <v>4155</v>
      </c>
      <c r="J5310">
        <v>0</v>
      </c>
      <c r="K5310">
        <v>71</v>
      </c>
      <c r="L5310" t="s">
        <v>15568</v>
      </c>
      <c r="M5310" t="s">
        <v>23</v>
      </c>
      <c r="N5310" t="s">
        <v>39</v>
      </c>
      <c r="P5310" t="s">
        <v>164</v>
      </c>
      <c r="Q5310" t="s">
        <v>50</v>
      </c>
      <c r="R5310">
        <v>24.35</v>
      </c>
      <c r="S5310">
        <v>2001.79</v>
      </c>
    </row>
    <row r="5311" spans="1:19">
      <c r="A5311" t="s">
        <v>12011</v>
      </c>
      <c r="B5311" s="2">
        <v>45117</v>
      </c>
      <c r="C5311" t="s">
        <v>33</v>
      </c>
      <c r="D5311">
        <v>40</v>
      </c>
      <c r="E5311" t="s">
        <v>23</v>
      </c>
      <c r="F5311">
        <v>2</v>
      </c>
      <c r="G5311">
        <v>4</v>
      </c>
      <c r="H5311" t="s">
        <v>3686</v>
      </c>
      <c r="I5311">
        <v>2010</v>
      </c>
      <c r="J5311">
        <v>7</v>
      </c>
      <c r="K5311">
        <v>25</v>
      </c>
      <c r="L5311" t="s">
        <v>40</v>
      </c>
      <c r="M5311" t="s">
        <v>23</v>
      </c>
      <c r="N5311" t="s">
        <v>39</v>
      </c>
      <c r="P5311" t="s">
        <v>202</v>
      </c>
      <c r="Q5311" t="s">
        <v>50</v>
      </c>
      <c r="R5311">
        <v>20.05</v>
      </c>
      <c r="S5311">
        <v>846.6</v>
      </c>
    </row>
    <row r="5312" spans="1:19">
      <c r="A5312" t="s">
        <v>12013</v>
      </c>
      <c r="B5312" s="2">
        <v>43728</v>
      </c>
      <c r="C5312" t="s">
        <v>22</v>
      </c>
      <c r="D5312">
        <v>45</v>
      </c>
      <c r="E5312" t="s">
        <v>23</v>
      </c>
      <c r="F5312">
        <v>3</v>
      </c>
      <c r="G5312">
        <v>4</v>
      </c>
      <c r="H5312" t="s">
        <v>3686</v>
      </c>
      <c r="I5312">
        <v>6452</v>
      </c>
      <c r="J5312">
        <v>10</v>
      </c>
      <c r="K5312">
        <v>71</v>
      </c>
      <c r="L5312" t="s">
        <v>316</v>
      </c>
      <c r="M5312" t="s">
        <v>23</v>
      </c>
      <c r="N5312" t="s">
        <v>23</v>
      </c>
      <c r="O5312" t="s">
        <v>49</v>
      </c>
      <c r="P5312" t="s">
        <v>164</v>
      </c>
      <c r="Q5312" t="s">
        <v>27</v>
      </c>
      <c r="R5312">
        <v>86.85</v>
      </c>
      <c r="S5312">
        <v>6981.61</v>
      </c>
    </row>
    <row r="5313" spans="1:19">
      <c r="A5313" t="s">
        <v>12015</v>
      </c>
      <c r="B5313" s="2">
        <v>44918</v>
      </c>
      <c r="C5313" t="s">
        <v>33</v>
      </c>
      <c r="D5313">
        <v>36</v>
      </c>
      <c r="E5313" t="s">
        <v>39</v>
      </c>
      <c r="F5313">
        <v>0</v>
      </c>
      <c r="G5313">
        <v>4</v>
      </c>
      <c r="H5313" t="s">
        <v>3686</v>
      </c>
      <c r="I5313">
        <v>2335</v>
      </c>
      <c r="J5313">
        <v>0</v>
      </c>
      <c r="K5313">
        <v>32</v>
      </c>
      <c r="L5313" t="s">
        <v>15568</v>
      </c>
      <c r="M5313" t="s">
        <v>23</v>
      </c>
      <c r="N5313" t="s">
        <v>23</v>
      </c>
      <c r="O5313" t="s">
        <v>25</v>
      </c>
      <c r="P5313" t="s">
        <v>202</v>
      </c>
      <c r="Q5313" t="s">
        <v>50</v>
      </c>
      <c r="R5313">
        <v>104.05</v>
      </c>
      <c r="S5313">
        <v>3871.57</v>
      </c>
    </row>
    <row r="5314" spans="1:19">
      <c r="A5314" t="s">
        <v>12017</v>
      </c>
      <c r="B5314" s="2">
        <v>44762</v>
      </c>
      <c r="C5314" t="s">
        <v>33</v>
      </c>
      <c r="D5314">
        <v>52</v>
      </c>
      <c r="E5314" t="s">
        <v>23</v>
      </c>
      <c r="F5314">
        <v>0</v>
      </c>
      <c r="G5314">
        <v>4</v>
      </c>
      <c r="H5314" t="s">
        <v>3686</v>
      </c>
      <c r="I5314">
        <v>2873</v>
      </c>
      <c r="J5314">
        <v>1</v>
      </c>
      <c r="K5314">
        <v>37</v>
      </c>
      <c r="L5314" t="s">
        <v>15568</v>
      </c>
      <c r="M5314" t="s">
        <v>23</v>
      </c>
      <c r="N5314" t="s">
        <v>23</v>
      </c>
      <c r="O5314" t="s">
        <v>49</v>
      </c>
      <c r="P5314" t="s">
        <v>202</v>
      </c>
      <c r="Q5314" t="s">
        <v>50</v>
      </c>
      <c r="R5314">
        <v>68.099999999999994</v>
      </c>
      <c r="S5314">
        <v>3602.57</v>
      </c>
    </row>
    <row r="5315" spans="1:19">
      <c r="A5315" t="s">
        <v>12020</v>
      </c>
      <c r="B5315" s="2">
        <v>45525</v>
      </c>
      <c r="C5315" t="s">
        <v>33</v>
      </c>
      <c r="D5315">
        <v>28</v>
      </c>
      <c r="E5315" t="s">
        <v>39</v>
      </c>
      <c r="F5315">
        <v>0</v>
      </c>
      <c r="G5315">
        <v>4</v>
      </c>
      <c r="H5315" t="s">
        <v>3686</v>
      </c>
      <c r="I5315">
        <v>4497</v>
      </c>
      <c r="J5315">
        <v>0</v>
      </c>
      <c r="K5315">
        <v>12</v>
      </c>
      <c r="L5315" t="s">
        <v>97</v>
      </c>
      <c r="M5315" t="s">
        <v>23</v>
      </c>
      <c r="N5315" t="s">
        <v>39</v>
      </c>
      <c r="P5315" t="s">
        <v>26</v>
      </c>
      <c r="Q5315" t="s">
        <v>50</v>
      </c>
      <c r="R5315">
        <v>20.399999999999999</v>
      </c>
      <c r="S5315">
        <v>545</v>
      </c>
    </row>
    <row r="5316" spans="1:19">
      <c r="A5316" t="s">
        <v>12022</v>
      </c>
      <c r="B5316" s="2">
        <v>43689</v>
      </c>
      <c r="C5316" t="s">
        <v>33</v>
      </c>
      <c r="D5316">
        <v>44</v>
      </c>
      <c r="E5316" t="s">
        <v>39</v>
      </c>
      <c r="F5316">
        <v>0</v>
      </c>
      <c r="G5316">
        <v>4</v>
      </c>
      <c r="H5316" t="s">
        <v>3686</v>
      </c>
      <c r="I5316">
        <v>4927</v>
      </c>
      <c r="J5316">
        <v>0</v>
      </c>
      <c r="K5316">
        <v>72</v>
      </c>
      <c r="L5316" t="s">
        <v>316</v>
      </c>
      <c r="M5316" t="s">
        <v>23</v>
      </c>
      <c r="N5316" t="s">
        <v>23</v>
      </c>
      <c r="O5316" t="s">
        <v>25</v>
      </c>
      <c r="P5316" t="s">
        <v>164</v>
      </c>
      <c r="Q5316" t="s">
        <v>50</v>
      </c>
      <c r="R5316">
        <v>112.75</v>
      </c>
      <c r="S5316">
        <v>10729.88</v>
      </c>
    </row>
    <row r="5317" spans="1:19">
      <c r="A5317" t="s">
        <v>12025</v>
      </c>
      <c r="B5317" s="2">
        <v>45647</v>
      </c>
      <c r="C5317" t="s">
        <v>22</v>
      </c>
      <c r="D5317">
        <v>64</v>
      </c>
      <c r="E5317" t="s">
        <v>39</v>
      </c>
      <c r="F5317">
        <v>0</v>
      </c>
      <c r="G5317">
        <v>4</v>
      </c>
      <c r="H5317" t="s">
        <v>3686</v>
      </c>
      <c r="I5317">
        <v>3804</v>
      </c>
      <c r="J5317">
        <v>0</v>
      </c>
      <c r="K5317">
        <v>8</v>
      </c>
      <c r="L5317" t="s">
        <v>48</v>
      </c>
      <c r="M5317" t="s">
        <v>23</v>
      </c>
      <c r="N5317" t="s">
        <v>23</v>
      </c>
      <c r="O5317" t="s">
        <v>49</v>
      </c>
      <c r="P5317" t="s">
        <v>26</v>
      </c>
      <c r="Q5317" t="s">
        <v>27</v>
      </c>
      <c r="R5317">
        <v>66.650000000000006</v>
      </c>
      <c r="S5317">
        <v>767.35</v>
      </c>
    </row>
    <row r="5318" spans="1:19">
      <c r="A5318" t="s">
        <v>12028</v>
      </c>
      <c r="B5318" s="2">
        <v>44059</v>
      </c>
      <c r="C5318" t="s">
        <v>33</v>
      </c>
      <c r="D5318">
        <v>53</v>
      </c>
      <c r="E5318" t="s">
        <v>23</v>
      </c>
      <c r="F5318">
        <v>3</v>
      </c>
      <c r="G5318">
        <v>4</v>
      </c>
      <c r="H5318" t="s">
        <v>3686</v>
      </c>
      <c r="I5318">
        <v>6399</v>
      </c>
      <c r="J5318">
        <v>1</v>
      </c>
      <c r="K5318">
        <v>60</v>
      </c>
      <c r="L5318" t="s">
        <v>142</v>
      </c>
      <c r="M5318" t="s">
        <v>23</v>
      </c>
      <c r="N5318" t="s">
        <v>23</v>
      </c>
      <c r="O5318" t="s">
        <v>25</v>
      </c>
      <c r="P5318" t="s">
        <v>202</v>
      </c>
      <c r="Q5318" t="s">
        <v>27</v>
      </c>
      <c r="R5318">
        <v>94.15</v>
      </c>
      <c r="S5318">
        <v>8694.2000000000007</v>
      </c>
    </row>
    <row r="5319" spans="1:19">
      <c r="A5319" t="s">
        <v>12030</v>
      </c>
      <c r="B5319" s="2">
        <v>43803</v>
      </c>
      <c r="C5319" t="s">
        <v>22</v>
      </c>
      <c r="D5319">
        <v>30</v>
      </c>
      <c r="E5319" t="s">
        <v>39</v>
      </c>
      <c r="F5319">
        <v>0</v>
      </c>
      <c r="G5319">
        <v>4</v>
      </c>
      <c r="H5319" t="s">
        <v>3686</v>
      </c>
      <c r="I5319">
        <v>4941</v>
      </c>
      <c r="J5319">
        <v>0</v>
      </c>
      <c r="K5319">
        <v>68</v>
      </c>
      <c r="L5319" t="s">
        <v>15568</v>
      </c>
      <c r="M5319" t="s">
        <v>23</v>
      </c>
      <c r="N5319" t="s">
        <v>23</v>
      </c>
      <c r="O5319" t="s">
        <v>25</v>
      </c>
      <c r="P5319" t="s">
        <v>202</v>
      </c>
      <c r="Q5319" t="s">
        <v>27</v>
      </c>
      <c r="R5319">
        <v>101.35</v>
      </c>
      <c r="S5319">
        <v>7873.71</v>
      </c>
    </row>
    <row r="5320" spans="1:19">
      <c r="A5320" t="s">
        <v>12032</v>
      </c>
      <c r="B5320" s="2">
        <v>43793</v>
      </c>
      <c r="C5320" t="s">
        <v>33</v>
      </c>
      <c r="D5320">
        <v>41</v>
      </c>
      <c r="E5320" t="s">
        <v>23</v>
      </c>
      <c r="F5320">
        <v>1</v>
      </c>
      <c r="G5320">
        <v>4</v>
      </c>
      <c r="H5320" t="s">
        <v>3686</v>
      </c>
      <c r="I5320">
        <v>6053</v>
      </c>
      <c r="J5320">
        <v>5</v>
      </c>
      <c r="K5320">
        <v>69</v>
      </c>
      <c r="L5320" t="s">
        <v>15568</v>
      </c>
      <c r="M5320" t="s">
        <v>23</v>
      </c>
      <c r="N5320" t="s">
        <v>39</v>
      </c>
      <c r="P5320" t="s">
        <v>164</v>
      </c>
      <c r="Q5320" t="s">
        <v>27</v>
      </c>
      <c r="R5320">
        <v>25.6</v>
      </c>
      <c r="S5320">
        <v>3092.93</v>
      </c>
    </row>
    <row r="5321" spans="1:19">
      <c r="A5321" t="s">
        <v>12034</v>
      </c>
      <c r="B5321" s="2">
        <v>45547</v>
      </c>
      <c r="C5321" t="s">
        <v>33</v>
      </c>
      <c r="D5321">
        <v>35</v>
      </c>
      <c r="E5321" t="s">
        <v>39</v>
      </c>
      <c r="F5321">
        <v>0</v>
      </c>
      <c r="G5321">
        <v>4</v>
      </c>
      <c r="H5321" t="s">
        <v>3686</v>
      </c>
      <c r="I5321">
        <v>4467</v>
      </c>
      <c r="J5321">
        <v>0</v>
      </c>
      <c r="K5321">
        <v>11</v>
      </c>
      <c r="L5321" t="s">
        <v>15568</v>
      </c>
      <c r="M5321" t="s">
        <v>23</v>
      </c>
      <c r="N5321" t="s">
        <v>23</v>
      </c>
      <c r="O5321" t="s">
        <v>49</v>
      </c>
      <c r="P5321" t="s">
        <v>26</v>
      </c>
      <c r="Q5321" t="s">
        <v>27</v>
      </c>
      <c r="R5321">
        <v>51.1</v>
      </c>
      <c r="S5321">
        <v>563.6</v>
      </c>
    </row>
    <row r="5322" spans="1:19">
      <c r="A5322" t="s">
        <v>12036</v>
      </c>
      <c r="B5322" s="2">
        <v>44049</v>
      </c>
      <c r="C5322" t="s">
        <v>22</v>
      </c>
      <c r="D5322">
        <v>56</v>
      </c>
      <c r="E5322" t="s">
        <v>23</v>
      </c>
      <c r="F5322">
        <v>3</v>
      </c>
      <c r="G5322">
        <v>4</v>
      </c>
      <c r="H5322" t="s">
        <v>3686</v>
      </c>
      <c r="I5322">
        <v>5275</v>
      </c>
      <c r="J5322">
        <v>1</v>
      </c>
      <c r="K5322">
        <v>60</v>
      </c>
      <c r="L5322" t="s">
        <v>15568</v>
      </c>
      <c r="M5322" t="s">
        <v>23</v>
      </c>
      <c r="N5322" t="s">
        <v>23</v>
      </c>
      <c r="O5322" t="s">
        <v>49</v>
      </c>
      <c r="P5322" t="s">
        <v>26</v>
      </c>
      <c r="Q5322" t="s">
        <v>50</v>
      </c>
      <c r="R5322">
        <v>79.05</v>
      </c>
      <c r="S5322">
        <v>7049</v>
      </c>
    </row>
    <row r="5323" spans="1:19">
      <c r="A5323" t="s">
        <v>12038</v>
      </c>
      <c r="B5323" s="2">
        <v>43970</v>
      </c>
      <c r="C5323" t="s">
        <v>33</v>
      </c>
      <c r="D5323">
        <v>55</v>
      </c>
      <c r="E5323" t="s">
        <v>23</v>
      </c>
      <c r="F5323">
        <v>0</v>
      </c>
      <c r="G5323">
        <v>4</v>
      </c>
      <c r="H5323" t="s">
        <v>3686</v>
      </c>
      <c r="I5323">
        <v>5294</v>
      </c>
      <c r="J5323">
        <v>7</v>
      </c>
      <c r="K5323">
        <v>63</v>
      </c>
      <c r="L5323" t="s">
        <v>142</v>
      </c>
      <c r="M5323" t="s">
        <v>23</v>
      </c>
      <c r="N5323" t="s">
        <v>23</v>
      </c>
      <c r="O5323" t="s">
        <v>25</v>
      </c>
      <c r="P5323" t="s">
        <v>202</v>
      </c>
      <c r="Q5323" t="s">
        <v>50</v>
      </c>
      <c r="R5323">
        <v>81.150000000000006</v>
      </c>
      <c r="S5323">
        <v>7398.63</v>
      </c>
    </row>
    <row r="5324" spans="1:19">
      <c r="A5324" t="s">
        <v>12040</v>
      </c>
      <c r="B5324" s="2">
        <v>45161</v>
      </c>
      <c r="C5324" t="s">
        <v>33</v>
      </c>
      <c r="D5324">
        <v>64</v>
      </c>
      <c r="E5324" t="s">
        <v>23</v>
      </c>
      <c r="F5324">
        <v>3</v>
      </c>
      <c r="G5324">
        <v>4</v>
      </c>
      <c r="H5324" t="s">
        <v>3686</v>
      </c>
      <c r="I5324">
        <v>5461</v>
      </c>
      <c r="J5324">
        <v>0</v>
      </c>
      <c r="K5324">
        <v>24</v>
      </c>
      <c r="L5324" t="s">
        <v>40</v>
      </c>
      <c r="M5324" t="s">
        <v>23</v>
      </c>
      <c r="N5324" t="s">
        <v>23</v>
      </c>
      <c r="O5324" t="s">
        <v>49</v>
      </c>
      <c r="P5324" t="s">
        <v>164</v>
      </c>
      <c r="Q5324" t="s">
        <v>27</v>
      </c>
      <c r="R5324">
        <v>64.349999999999994</v>
      </c>
      <c r="S5324">
        <v>2675.61</v>
      </c>
    </row>
    <row r="5325" spans="1:19">
      <c r="A5325" t="s">
        <v>12042</v>
      </c>
      <c r="B5325" s="2">
        <v>45348</v>
      </c>
      <c r="C5325" t="s">
        <v>33</v>
      </c>
      <c r="D5325">
        <v>59</v>
      </c>
      <c r="E5325" t="s">
        <v>39</v>
      </c>
      <c r="F5325">
        <v>0</v>
      </c>
      <c r="G5325">
        <v>4</v>
      </c>
      <c r="H5325" t="s">
        <v>3686</v>
      </c>
      <c r="I5325">
        <v>4524</v>
      </c>
      <c r="J5325">
        <v>0</v>
      </c>
      <c r="K5325">
        <v>18</v>
      </c>
      <c r="L5325" t="s">
        <v>15568</v>
      </c>
      <c r="M5325" t="s">
        <v>23</v>
      </c>
      <c r="N5325" t="s">
        <v>23</v>
      </c>
      <c r="O5325" t="s">
        <v>25</v>
      </c>
      <c r="P5325" t="s">
        <v>26</v>
      </c>
      <c r="Q5325" t="s">
        <v>27</v>
      </c>
      <c r="R5325">
        <v>95.05</v>
      </c>
      <c r="S5325">
        <v>1774.31</v>
      </c>
    </row>
    <row r="5326" spans="1:19">
      <c r="A5326" t="s">
        <v>12044</v>
      </c>
      <c r="B5326" s="2">
        <v>44082</v>
      </c>
      <c r="C5326" t="s">
        <v>22</v>
      </c>
      <c r="D5326">
        <v>20</v>
      </c>
      <c r="E5326" t="s">
        <v>23</v>
      </c>
      <c r="F5326">
        <v>0</v>
      </c>
      <c r="G5326">
        <v>4</v>
      </c>
      <c r="H5326" t="s">
        <v>3686</v>
      </c>
      <c r="I5326">
        <v>5295</v>
      </c>
      <c r="J5326">
        <v>10</v>
      </c>
      <c r="K5326">
        <v>59</v>
      </c>
      <c r="L5326" t="s">
        <v>15568</v>
      </c>
      <c r="M5326" t="s">
        <v>23</v>
      </c>
      <c r="N5326" t="s">
        <v>23</v>
      </c>
      <c r="O5326" t="s">
        <v>25</v>
      </c>
      <c r="P5326" t="s">
        <v>202</v>
      </c>
      <c r="Q5326" t="s">
        <v>50</v>
      </c>
      <c r="R5326">
        <v>82.95</v>
      </c>
      <c r="S5326">
        <v>5151.54</v>
      </c>
    </row>
    <row r="5327" spans="1:19">
      <c r="A5327" t="s">
        <v>12047</v>
      </c>
      <c r="B5327" s="2">
        <v>44526</v>
      </c>
      <c r="C5327" t="s">
        <v>22</v>
      </c>
      <c r="D5327">
        <v>23</v>
      </c>
      <c r="E5327" t="s">
        <v>23</v>
      </c>
      <c r="F5327">
        <v>0</v>
      </c>
      <c r="G5327">
        <v>4</v>
      </c>
      <c r="H5327" t="s">
        <v>3686</v>
      </c>
      <c r="I5327">
        <v>5644</v>
      </c>
      <c r="J5327">
        <v>5</v>
      </c>
      <c r="K5327">
        <v>45</v>
      </c>
      <c r="L5327" t="s">
        <v>15568</v>
      </c>
      <c r="M5327" t="s">
        <v>23</v>
      </c>
      <c r="N5327" t="s">
        <v>39</v>
      </c>
      <c r="P5327" t="s">
        <v>202</v>
      </c>
      <c r="Q5327" t="s">
        <v>50</v>
      </c>
      <c r="R5327">
        <v>24.7</v>
      </c>
      <c r="S5327">
        <v>3195.3</v>
      </c>
    </row>
    <row r="5328" spans="1:19">
      <c r="A5328" t="s">
        <v>12049</v>
      </c>
      <c r="B5328" s="2">
        <v>45418</v>
      </c>
      <c r="C5328" t="s">
        <v>22</v>
      </c>
      <c r="D5328">
        <v>51</v>
      </c>
      <c r="E5328" t="s">
        <v>23</v>
      </c>
      <c r="F5328">
        <v>0</v>
      </c>
      <c r="G5328">
        <v>4</v>
      </c>
      <c r="H5328" t="s">
        <v>3686</v>
      </c>
      <c r="I5328">
        <v>2394</v>
      </c>
      <c r="J5328">
        <v>9</v>
      </c>
      <c r="K5328">
        <v>15</v>
      </c>
      <c r="L5328" t="s">
        <v>15568</v>
      </c>
      <c r="M5328" t="s">
        <v>23</v>
      </c>
      <c r="N5328" t="s">
        <v>23</v>
      </c>
      <c r="O5328" t="s">
        <v>25</v>
      </c>
      <c r="P5328" t="s">
        <v>26</v>
      </c>
      <c r="Q5328" t="s">
        <v>27</v>
      </c>
      <c r="R5328">
        <v>96.5</v>
      </c>
      <c r="S5328">
        <v>1734.7</v>
      </c>
    </row>
    <row r="5329" spans="1:19">
      <c r="A5329" t="s">
        <v>12051</v>
      </c>
      <c r="B5329" s="2">
        <v>45815</v>
      </c>
      <c r="C5329" t="s">
        <v>22</v>
      </c>
      <c r="D5329">
        <v>75</v>
      </c>
      <c r="E5329" t="s">
        <v>39</v>
      </c>
      <c r="F5329">
        <v>0</v>
      </c>
      <c r="G5329">
        <v>4</v>
      </c>
      <c r="H5329" t="s">
        <v>3751</v>
      </c>
      <c r="I5329">
        <v>3488</v>
      </c>
      <c r="J5329">
        <v>0</v>
      </c>
      <c r="K5329">
        <v>2</v>
      </c>
      <c r="L5329" t="s">
        <v>15568</v>
      </c>
      <c r="M5329" t="s">
        <v>23</v>
      </c>
      <c r="N5329" t="s">
        <v>39</v>
      </c>
      <c r="P5329" t="s">
        <v>202</v>
      </c>
      <c r="Q5329" t="s">
        <v>50</v>
      </c>
      <c r="R5329">
        <v>19.95</v>
      </c>
      <c r="S5329">
        <v>110.6</v>
      </c>
    </row>
    <row r="5330" spans="1:19">
      <c r="A5330" t="s">
        <v>12052</v>
      </c>
      <c r="B5330" s="2">
        <v>45214</v>
      </c>
      <c r="C5330" t="s">
        <v>22</v>
      </c>
      <c r="D5330">
        <v>79</v>
      </c>
      <c r="E5330" t="s">
        <v>39</v>
      </c>
      <c r="F5330">
        <v>0</v>
      </c>
      <c r="G5330">
        <v>4</v>
      </c>
      <c r="H5330" t="s">
        <v>3686</v>
      </c>
      <c r="I5330">
        <v>3729</v>
      </c>
      <c r="J5330">
        <v>0</v>
      </c>
      <c r="K5330">
        <v>22</v>
      </c>
      <c r="L5330" t="s">
        <v>15568</v>
      </c>
      <c r="M5330" t="s">
        <v>23</v>
      </c>
      <c r="N5330" t="s">
        <v>23</v>
      </c>
      <c r="O5330" t="s">
        <v>25</v>
      </c>
      <c r="P5330" t="s">
        <v>26</v>
      </c>
      <c r="Q5330" t="s">
        <v>27</v>
      </c>
      <c r="R5330">
        <v>95.1</v>
      </c>
      <c r="S5330">
        <v>2407.9</v>
      </c>
    </row>
    <row r="5331" spans="1:19">
      <c r="A5331" t="s">
        <v>12054</v>
      </c>
      <c r="B5331" s="2">
        <v>44899</v>
      </c>
      <c r="C5331" t="s">
        <v>22</v>
      </c>
      <c r="D5331">
        <v>79</v>
      </c>
      <c r="E5331" t="s">
        <v>23</v>
      </c>
      <c r="F5331">
        <v>0</v>
      </c>
      <c r="G5331">
        <v>4</v>
      </c>
      <c r="H5331" t="s">
        <v>3686</v>
      </c>
      <c r="I5331">
        <v>3981</v>
      </c>
      <c r="J5331">
        <v>3</v>
      </c>
      <c r="K5331">
        <v>32</v>
      </c>
      <c r="L5331" t="s">
        <v>15568</v>
      </c>
      <c r="M5331" t="s">
        <v>23</v>
      </c>
      <c r="N5331" t="s">
        <v>23</v>
      </c>
      <c r="O5331" t="s">
        <v>25</v>
      </c>
      <c r="P5331" t="s">
        <v>26</v>
      </c>
      <c r="Q5331" t="s">
        <v>50</v>
      </c>
      <c r="R5331">
        <v>98.85</v>
      </c>
      <c r="S5331">
        <v>4678.38</v>
      </c>
    </row>
    <row r="5332" spans="1:19">
      <c r="A5332" t="s">
        <v>12056</v>
      </c>
      <c r="B5332" s="2">
        <v>43989</v>
      </c>
      <c r="C5332" t="s">
        <v>33</v>
      </c>
      <c r="D5332">
        <v>47</v>
      </c>
      <c r="E5332" t="s">
        <v>39</v>
      </c>
      <c r="F5332">
        <v>0</v>
      </c>
      <c r="G5332">
        <v>4</v>
      </c>
      <c r="H5332" t="s">
        <v>3686</v>
      </c>
      <c r="I5332">
        <v>5466</v>
      </c>
      <c r="J5332">
        <v>0</v>
      </c>
      <c r="K5332">
        <v>62</v>
      </c>
      <c r="L5332" t="s">
        <v>15568</v>
      </c>
      <c r="M5332" t="s">
        <v>23</v>
      </c>
      <c r="N5332" t="s">
        <v>23</v>
      </c>
      <c r="O5332" t="s">
        <v>49</v>
      </c>
      <c r="P5332" t="s">
        <v>164</v>
      </c>
      <c r="Q5332" t="s">
        <v>27</v>
      </c>
      <c r="R5332">
        <v>84.5</v>
      </c>
      <c r="S5332">
        <v>5568.3</v>
      </c>
    </row>
    <row r="5333" spans="1:19">
      <c r="A5333" t="s">
        <v>12058</v>
      </c>
      <c r="B5333" s="2">
        <v>45855</v>
      </c>
      <c r="C5333" t="s">
        <v>22</v>
      </c>
      <c r="D5333">
        <v>39</v>
      </c>
      <c r="E5333" t="s">
        <v>39</v>
      </c>
      <c r="F5333">
        <v>3</v>
      </c>
      <c r="G5333">
        <v>4</v>
      </c>
      <c r="H5333" t="s">
        <v>3751</v>
      </c>
      <c r="I5333">
        <v>5523</v>
      </c>
      <c r="J5333">
        <v>0</v>
      </c>
      <c r="K5333">
        <v>1</v>
      </c>
      <c r="L5333" t="s">
        <v>48</v>
      </c>
      <c r="M5333" t="s">
        <v>23</v>
      </c>
      <c r="N5333" t="s">
        <v>23</v>
      </c>
      <c r="O5333" t="s">
        <v>49</v>
      </c>
      <c r="P5333" t="s">
        <v>26</v>
      </c>
      <c r="Q5333" t="s">
        <v>27</v>
      </c>
      <c r="R5333">
        <v>50.05</v>
      </c>
      <c r="S5333">
        <v>93.1</v>
      </c>
    </row>
    <row r="5334" spans="1:19">
      <c r="A5334" t="s">
        <v>12060</v>
      </c>
      <c r="B5334" s="2">
        <v>43839</v>
      </c>
      <c r="C5334" t="s">
        <v>33</v>
      </c>
      <c r="D5334">
        <v>33</v>
      </c>
      <c r="E5334" t="s">
        <v>23</v>
      </c>
      <c r="F5334">
        <v>1</v>
      </c>
      <c r="G5334">
        <v>4</v>
      </c>
      <c r="H5334" t="s">
        <v>3686</v>
      </c>
      <c r="I5334">
        <v>5154</v>
      </c>
      <c r="J5334">
        <v>2</v>
      </c>
      <c r="K5334">
        <v>67</v>
      </c>
      <c r="L5334" t="s">
        <v>316</v>
      </c>
      <c r="M5334" t="s">
        <v>23</v>
      </c>
      <c r="N5334" t="s">
        <v>39</v>
      </c>
      <c r="P5334" t="s">
        <v>164</v>
      </c>
      <c r="Q5334" t="s">
        <v>27</v>
      </c>
      <c r="R5334">
        <v>19.25</v>
      </c>
      <c r="S5334">
        <v>4639.1499999999996</v>
      </c>
    </row>
    <row r="5335" spans="1:19">
      <c r="A5335" t="s">
        <v>12062</v>
      </c>
      <c r="B5335" s="2">
        <v>45222</v>
      </c>
      <c r="C5335" t="s">
        <v>22</v>
      </c>
      <c r="D5335">
        <v>60</v>
      </c>
      <c r="E5335" t="s">
        <v>39</v>
      </c>
      <c r="F5335">
        <v>0</v>
      </c>
      <c r="G5335">
        <v>4</v>
      </c>
      <c r="H5335" t="s">
        <v>3686</v>
      </c>
      <c r="I5335">
        <v>3403</v>
      </c>
      <c r="J5335">
        <v>0</v>
      </c>
      <c r="K5335">
        <v>22</v>
      </c>
      <c r="L5335" t="s">
        <v>97</v>
      </c>
      <c r="M5335" t="s">
        <v>23</v>
      </c>
      <c r="N5335" t="s">
        <v>39</v>
      </c>
      <c r="P5335" t="s">
        <v>164</v>
      </c>
      <c r="Q5335" t="s">
        <v>50</v>
      </c>
      <c r="R5335">
        <v>25.25</v>
      </c>
      <c r="S5335">
        <v>671.88</v>
      </c>
    </row>
    <row r="5336" spans="1:19">
      <c r="A5336" t="s">
        <v>12064</v>
      </c>
      <c r="B5336" s="2">
        <v>43815</v>
      </c>
      <c r="C5336" t="s">
        <v>22</v>
      </c>
      <c r="D5336">
        <v>24</v>
      </c>
      <c r="E5336" t="s">
        <v>23</v>
      </c>
      <c r="F5336">
        <v>0</v>
      </c>
      <c r="G5336">
        <v>4</v>
      </c>
      <c r="H5336" t="s">
        <v>3686</v>
      </c>
      <c r="I5336">
        <v>5540</v>
      </c>
      <c r="J5336">
        <v>1</v>
      </c>
      <c r="K5336">
        <v>68</v>
      </c>
      <c r="L5336" t="s">
        <v>15568</v>
      </c>
      <c r="M5336" t="s">
        <v>23</v>
      </c>
      <c r="N5336" t="s">
        <v>23</v>
      </c>
      <c r="O5336" t="s">
        <v>56</v>
      </c>
      <c r="P5336" t="s">
        <v>164</v>
      </c>
      <c r="Q5336" t="s">
        <v>50</v>
      </c>
      <c r="R5336">
        <v>70.8</v>
      </c>
      <c r="S5336">
        <v>5616.11</v>
      </c>
    </row>
    <row r="5337" spans="1:19">
      <c r="A5337" t="s">
        <v>12066</v>
      </c>
      <c r="B5337" s="2">
        <v>45552</v>
      </c>
      <c r="C5337" t="s">
        <v>22</v>
      </c>
      <c r="D5337">
        <v>56</v>
      </c>
      <c r="E5337" t="s">
        <v>39</v>
      </c>
      <c r="F5337">
        <v>0</v>
      </c>
      <c r="G5337">
        <v>4</v>
      </c>
      <c r="H5337" t="s">
        <v>3686</v>
      </c>
      <c r="I5337">
        <v>4986</v>
      </c>
      <c r="J5337">
        <v>0</v>
      </c>
      <c r="K5337">
        <v>11</v>
      </c>
      <c r="L5337" t="s">
        <v>15568</v>
      </c>
      <c r="M5337" t="s">
        <v>39</v>
      </c>
      <c r="N5337" t="s">
        <v>23</v>
      </c>
      <c r="O5337" t="s">
        <v>49</v>
      </c>
      <c r="P5337" t="s">
        <v>26</v>
      </c>
      <c r="Q5337" t="s">
        <v>27</v>
      </c>
      <c r="R5337">
        <v>35.65</v>
      </c>
      <c r="S5337">
        <v>425.1</v>
      </c>
    </row>
    <row r="5338" spans="1:19">
      <c r="A5338" t="s">
        <v>12068</v>
      </c>
      <c r="B5338" s="2">
        <v>45282</v>
      </c>
      <c r="C5338" t="s">
        <v>22</v>
      </c>
      <c r="D5338">
        <v>61</v>
      </c>
      <c r="E5338" t="s">
        <v>23</v>
      </c>
      <c r="F5338">
        <v>0</v>
      </c>
      <c r="G5338">
        <v>4</v>
      </c>
      <c r="H5338" t="s">
        <v>3686</v>
      </c>
      <c r="I5338">
        <v>5969</v>
      </c>
      <c r="J5338">
        <v>3</v>
      </c>
      <c r="K5338">
        <v>20</v>
      </c>
      <c r="L5338" t="s">
        <v>97</v>
      </c>
      <c r="M5338" t="s">
        <v>23</v>
      </c>
      <c r="N5338" t="s">
        <v>23</v>
      </c>
      <c r="O5338" t="s">
        <v>49</v>
      </c>
      <c r="P5338" t="s">
        <v>202</v>
      </c>
      <c r="Q5338" t="s">
        <v>50</v>
      </c>
      <c r="R5338">
        <v>64.150000000000006</v>
      </c>
      <c r="S5338">
        <v>2050.0500000000002</v>
      </c>
    </row>
    <row r="5339" spans="1:19">
      <c r="A5339" t="s">
        <v>12070</v>
      </c>
      <c r="B5339" s="2">
        <v>45822</v>
      </c>
      <c r="C5339" t="s">
        <v>22</v>
      </c>
      <c r="D5339">
        <v>35</v>
      </c>
      <c r="E5339" t="s">
        <v>23</v>
      </c>
      <c r="F5339">
        <v>4</v>
      </c>
      <c r="G5339">
        <v>4</v>
      </c>
      <c r="H5339" t="s">
        <v>3751</v>
      </c>
      <c r="I5339">
        <v>5613</v>
      </c>
      <c r="J5339">
        <v>8</v>
      </c>
      <c r="K5339">
        <v>2</v>
      </c>
      <c r="L5339" t="s">
        <v>48</v>
      </c>
      <c r="M5339" t="s">
        <v>23</v>
      </c>
      <c r="N5339" t="s">
        <v>23</v>
      </c>
      <c r="O5339" t="s">
        <v>49</v>
      </c>
      <c r="P5339" t="s">
        <v>164</v>
      </c>
      <c r="Q5339" t="s">
        <v>84</v>
      </c>
      <c r="R5339">
        <v>59.5</v>
      </c>
      <c r="S5339">
        <v>215.6</v>
      </c>
    </row>
    <row r="5340" spans="1:19">
      <c r="A5340" t="s">
        <v>12072</v>
      </c>
      <c r="B5340" s="2">
        <v>43842</v>
      </c>
      <c r="C5340" t="s">
        <v>33</v>
      </c>
      <c r="D5340">
        <v>20</v>
      </c>
      <c r="E5340" t="s">
        <v>39</v>
      </c>
      <c r="F5340">
        <v>0</v>
      </c>
      <c r="G5340">
        <v>4</v>
      </c>
      <c r="H5340" t="s">
        <v>3686</v>
      </c>
      <c r="I5340">
        <v>6322</v>
      </c>
      <c r="J5340">
        <v>0</v>
      </c>
      <c r="K5340">
        <v>67</v>
      </c>
      <c r="L5340" t="s">
        <v>316</v>
      </c>
      <c r="M5340" t="s">
        <v>23</v>
      </c>
      <c r="N5340" t="s">
        <v>23</v>
      </c>
      <c r="O5340" t="s">
        <v>49</v>
      </c>
      <c r="P5340" t="s">
        <v>164</v>
      </c>
      <c r="Q5340" t="s">
        <v>84</v>
      </c>
      <c r="R5340">
        <v>85.25</v>
      </c>
      <c r="S5340">
        <v>6296.46</v>
      </c>
    </row>
    <row r="5341" spans="1:19">
      <c r="A5341" t="s">
        <v>12074</v>
      </c>
      <c r="B5341" s="2">
        <v>45608</v>
      </c>
      <c r="C5341" t="s">
        <v>33</v>
      </c>
      <c r="D5341">
        <v>45</v>
      </c>
      <c r="E5341" t="s">
        <v>39</v>
      </c>
      <c r="F5341">
        <v>0</v>
      </c>
      <c r="G5341">
        <v>4</v>
      </c>
      <c r="H5341" t="s">
        <v>3686</v>
      </c>
      <c r="I5341">
        <v>3248</v>
      </c>
      <c r="J5341">
        <v>0</v>
      </c>
      <c r="K5341">
        <v>9</v>
      </c>
      <c r="L5341" t="s">
        <v>48</v>
      </c>
      <c r="M5341" t="s">
        <v>23</v>
      </c>
      <c r="N5341" t="s">
        <v>39</v>
      </c>
      <c r="P5341" t="s">
        <v>26</v>
      </c>
      <c r="Q5341" t="s">
        <v>50</v>
      </c>
      <c r="R5341">
        <v>19.05</v>
      </c>
      <c r="S5341">
        <v>439.17</v>
      </c>
    </row>
    <row r="5342" spans="1:19">
      <c r="A5342" t="s">
        <v>12076</v>
      </c>
      <c r="B5342" s="2">
        <v>45610</v>
      </c>
      <c r="C5342" t="s">
        <v>22</v>
      </c>
      <c r="D5342">
        <v>49</v>
      </c>
      <c r="E5342" t="s">
        <v>23</v>
      </c>
      <c r="F5342">
        <v>3</v>
      </c>
      <c r="G5342">
        <v>4</v>
      </c>
      <c r="H5342" t="s">
        <v>3686</v>
      </c>
      <c r="I5342">
        <v>4171</v>
      </c>
      <c r="J5342">
        <v>10</v>
      </c>
      <c r="K5342">
        <v>9</v>
      </c>
      <c r="L5342" t="s">
        <v>48</v>
      </c>
      <c r="M5342" t="s">
        <v>23</v>
      </c>
      <c r="N5342" t="s">
        <v>23</v>
      </c>
      <c r="O5342" t="s">
        <v>25</v>
      </c>
      <c r="P5342" t="s">
        <v>26</v>
      </c>
      <c r="Q5342" t="s">
        <v>27</v>
      </c>
      <c r="R5342">
        <v>103.1</v>
      </c>
      <c r="S5342">
        <v>1351.16</v>
      </c>
    </row>
    <row r="5343" spans="1:19">
      <c r="A5343" t="s">
        <v>12078</v>
      </c>
      <c r="B5343" s="2">
        <v>45841</v>
      </c>
      <c r="C5343" t="s">
        <v>33</v>
      </c>
      <c r="D5343">
        <v>21</v>
      </c>
      <c r="E5343" t="s">
        <v>39</v>
      </c>
      <c r="F5343">
        <v>0</v>
      </c>
      <c r="G5343">
        <v>4</v>
      </c>
      <c r="H5343" t="s">
        <v>3751</v>
      </c>
      <c r="I5343">
        <v>4155</v>
      </c>
      <c r="J5343">
        <v>0</v>
      </c>
      <c r="K5343">
        <v>1</v>
      </c>
      <c r="L5343" t="s">
        <v>15568</v>
      </c>
      <c r="M5343" t="s">
        <v>39</v>
      </c>
      <c r="N5343" t="s">
        <v>23</v>
      </c>
      <c r="O5343" t="s">
        <v>49</v>
      </c>
      <c r="P5343" t="s">
        <v>26</v>
      </c>
      <c r="Q5343" t="s">
        <v>50</v>
      </c>
      <c r="R5343">
        <v>29.9</v>
      </c>
      <c r="S5343">
        <v>29.9</v>
      </c>
    </row>
    <row r="5344" spans="1:19">
      <c r="A5344" t="s">
        <v>12079</v>
      </c>
      <c r="B5344" s="2">
        <v>44360</v>
      </c>
      <c r="C5344" t="s">
        <v>22</v>
      </c>
      <c r="D5344">
        <v>45</v>
      </c>
      <c r="E5344" t="s">
        <v>23</v>
      </c>
      <c r="F5344">
        <v>0</v>
      </c>
      <c r="G5344">
        <v>4</v>
      </c>
      <c r="H5344" t="s">
        <v>3686</v>
      </c>
      <c r="I5344">
        <v>5914</v>
      </c>
      <c r="J5344">
        <v>5</v>
      </c>
      <c r="K5344">
        <v>50</v>
      </c>
      <c r="L5344" t="s">
        <v>142</v>
      </c>
      <c r="M5344" t="s">
        <v>23</v>
      </c>
      <c r="N5344" t="s">
        <v>39</v>
      </c>
      <c r="P5344" t="s">
        <v>164</v>
      </c>
      <c r="Q5344" t="s">
        <v>27</v>
      </c>
      <c r="R5344">
        <v>19.8</v>
      </c>
      <c r="S5344">
        <v>1106.7</v>
      </c>
    </row>
    <row r="5345" spans="1:19">
      <c r="A5345" t="s">
        <v>12081</v>
      </c>
      <c r="B5345" s="2">
        <v>43872</v>
      </c>
      <c r="C5345" t="s">
        <v>33</v>
      </c>
      <c r="D5345">
        <v>32</v>
      </c>
      <c r="E5345" t="s">
        <v>23</v>
      </c>
      <c r="F5345">
        <v>0</v>
      </c>
      <c r="G5345">
        <v>4</v>
      </c>
      <c r="H5345" t="s">
        <v>3686</v>
      </c>
      <c r="I5345">
        <v>5546</v>
      </c>
      <c r="J5345">
        <v>5</v>
      </c>
      <c r="K5345">
        <v>66</v>
      </c>
      <c r="L5345" t="s">
        <v>316</v>
      </c>
      <c r="M5345" t="s">
        <v>23</v>
      </c>
      <c r="N5345" t="s">
        <v>23</v>
      </c>
      <c r="O5345" t="s">
        <v>49</v>
      </c>
      <c r="P5345" t="s">
        <v>164</v>
      </c>
      <c r="Q5345" t="s">
        <v>27</v>
      </c>
      <c r="R5345">
        <v>66.900000000000006</v>
      </c>
      <c r="S5345">
        <v>7370.65</v>
      </c>
    </row>
    <row r="5346" spans="1:19">
      <c r="A5346" t="s">
        <v>12083</v>
      </c>
      <c r="B5346" s="2">
        <v>44897</v>
      </c>
      <c r="C5346" t="s">
        <v>22</v>
      </c>
      <c r="D5346">
        <v>42</v>
      </c>
      <c r="E5346" t="s">
        <v>23</v>
      </c>
      <c r="F5346">
        <v>0</v>
      </c>
      <c r="G5346">
        <v>4</v>
      </c>
      <c r="H5346" t="s">
        <v>3686</v>
      </c>
      <c r="I5346">
        <v>5870</v>
      </c>
      <c r="J5346">
        <v>7</v>
      </c>
      <c r="K5346">
        <v>32</v>
      </c>
      <c r="L5346" t="s">
        <v>15568</v>
      </c>
      <c r="M5346" t="s">
        <v>23</v>
      </c>
      <c r="N5346" t="s">
        <v>23</v>
      </c>
      <c r="O5346" t="s">
        <v>49</v>
      </c>
      <c r="P5346" t="s">
        <v>202</v>
      </c>
      <c r="Q5346" t="s">
        <v>50</v>
      </c>
      <c r="R5346">
        <v>70.5</v>
      </c>
      <c r="S5346">
        <v>3624.15</v>
      </c>
    </row>
    <row r="5347" spans="1:19">
      <c r="A5347" t="s">
        <v>12085</v>
      </c>
      <c r="B5347" s="2">
        <v>45770</v>
      </c>
      <c r="C5347" t="s">
        <v>33</v>
      </c>
      <c r="D5347">
        <v>55</v>
      </c>
      <c r="E5347" t="s">
        <v>39</v>
      </c>
      <c r="F5347">
        <v>0</v>
      </c>
      <c r="G5347">
        <v>4</v>
      </c>
      <c r="H5347" t="s">
        <v>3686</v>
      </c>
      <c r="I5347">
        <v>3334</v>
      </c>
      <c r="J5347">
        <v>0</v>
      </c>
      <c r="K5347">
        <v>4</v>
      </c>
      <c r="L5347" t="s">
        <v>15568</v>
      </c>
      <c r="M5347" t="s">
        <v>23</v>
      </c>
      <c r="N5347" t="s">
        <v>23</v>
      </c>
      <c r="O5347" t="s">
        <v>56</v>
      </c>
      <c r="P5347" t="s">
        <v>26</v>
      </c>
      <c r="Q5347" t="s">
        <v>50</v>
      </c>
      <c r="R5347">
        <v>64.400000000000006</v>
      </c>
      <c r="S5347">
        <v>257.39999999999998</v>
      </c>
    </row>
    <row r="5348" spans="1:19">
      <c r="A5348" t="s">
        <v>12087</v>
      </c>
      <c r="B5348" s="2">
        <v>43996</v>
      </c>
      <c r="C5348" t="s">
        <v>22</v>
      </c>
      <c r="D5348">
        <v>49</v>
      </c>
      <c r="E5348" t="s">
        <v>23</v>
      </c>
      <c r="F5348">
        <v>0</v>
      </c>
      <c r="G5348">
        <v>4</v>
      </c>
      <c r="H5348" t="s">
        <v>3686</v>
      </c>
      <c r="I5348">
        <v>6139</v>
      </c>
      <c r="J5348">
        <v>4</v>
      </c>
      <c r="K5348">
        <v>62</v>
      </c>
      <c r="L5348" t="s">
        <v>142</v>
      </c>
      <c r="M5348" t="s">
        <v>23</v>
      </c>
      <c r="N5348" t="s">
        <v>23</v>
      </c>
      <c r="O5348" t="s">
        <v>25</v>
      </c>
      <c r="P5348" t="s">
        <v>202</v>
      </c>
      <c r="Q5348" t="s">
        <v>27</v>
      </c>
      <c r="R5348">
        <v>96.1</v>
      </c>
      <c r="S5348">
        <v>7893.07</v>
      </c>
    </row>
    <row r="5349" spans="1:19">
      <c r="A5349" t="s">
        <v>12089</v>
      </c>
      <c r="B5349" s="2">
        <v>45846</v>
      </c>
      <c r="C5349" t="s">
        <v>33</v>
      </c>
      <c r="D5349">
        <v>47</v>
      </c>
      <c r="E5349" t="s">
        <v>39</v>
      </c>
      <c r="F5349">
        <v>0</v>
      </c>
      <c r="G5349">
        <v>4</v>
      </c>
      <c r="H5349" t="s">
        <v>3751</v>
      </c>
      <c r="I5349">
        <v>5318</v>
      </c>
      <c r="J5349">
        <v>0</v>
      </c>
      <c r="K5349">
        <v>1</v>
      </c>
      <c r="L5349" t="s">
        <v>15568</v>
      </c>
      <c r="M5349" t="s">
        <v>39</v>
      </c>
      <c r="N5349" t="s">
        <v>23</v>
      </c>
      <c r="O5349" t="s">
        <v>56</v>
      </c>
      <c r="P5349" t="s">
        <v>26</v>
      </c>
      <c r="Q5349" t="s">
        <v>50</v>
      </c>
      <c r="R5349">
        <v>24.9</v>
      </c>
      <c r="S5349">
        <v>24.9</v>
      </c>
    </row>
    <row r="5350" spans="1:19">
      <c r="A5350" t="s">
        <v>12090</v>
      </c>
      <c r="B5350" s="2">
        <v>43899</v>
      </c>
      <c r="C5350" t="s">
        <v>33</v>
      </c>
      <c r="D5350">
        <v>58</v>
      </c>
      <c r="E5350" t="s">
        <v>39</v>
      </c>
      <c r="F5350">
        <v>0</v>
      </c>
      <c r="G5350">
        <v>4</v>
      </c>
      <c r="H5350" t="s">
        <v>3686</v>
      </c>
      <c r="I5350">
        <v>4168</v>
      </c>
      <c r="J5350">
        <v>0</v>
      </c>
      <c r="K5350">
        <v>65</v>
      </c>
      <c r="L5350" t="s">
        <v>15568</v>
      </c>
      <c r="M5350" t="s">
        <v>23</v>
      </c>
      <c r="N5350" t="s">
        <v>23</v>
      </c>
      <c r="O5350" t="s">
        <v>25</v>
      </c>
      <c r="P5350" t="s">
        <v>164</v>
      </c>
      <c r="Q5350" t="s">
        <v>27</v>
      </c>
      <c r="R5350">
        <v>95.45</v>
      </c>
      <c r="S5350">
        <v>8329.9500000000007</v>
      </c>
    </row>
    <row r="5351" spans="1:19">
      <c r="A5351" t="s">
        <v>12092</v>
      </c>
      <c r="B5351" s="2">
        <v>44761</v>
      </c>
      <c r="C5351" t="s">
        <v>33</v>
      </c>
      <c r="D5351">
        <v>19</v>
      </c>
      <c r="E5351" t="s">
        <v>23</v>
      </c>
      <c r="F5351">
        <v>0</v>
      </c>
      <c r="G5351">
        <v>4</v>
      </c>
      <c r="H5351" t="s">
        <v>3686</v>
      </c>
      <c r="I5351">
        <v>4048</v>
      </c>
      <c r="J5351">
        <v>8</v>
      </c>
      <c r="K5351">
        <v>37</v>
      </c>
      <c r="L5351" t="s">
        <v>15568</v>
      </c>
      <c r="M5351" t="s">
        <v>23</v>
      </c>
      <c r="N5351" t="s">
        <v>23</v>
      </c>
      <c r="O5351" t="s">
        <v>25</v>
      </c>
      <c r="P5351" t="s">
        <v>164</v>
      </c>
      <c r="Q5351" t="s">
        <v>27</v>
      </c>
      <c r="R5351">
        <v>90</v>
      </c>
      <c r="S5351">
        <v>3948.95</v>
      </c>
    </row>
    <row r="5352" spans="1:19">
      <c r="A5352" t="s">
        <v>12094</v>
      </c>
      <c r="B5352" s="2">
        <v>43757</v>
      </c>
      <c r="C5352" t="s">
        <v>33</v>
      </c>
      <c r="D5352">
        <v>37</v>
      </c>
      <c r="E5352" t="s">
        <v>39</v>
      </c>
      <c r="F5352">
        <v>0</v>
      </c>
      <c r="G5352">
        <v>4</v>
      </c>
      <c r="H5352" t="s">
        <v>3686</v>
      </c>
      <c r="I5352">
        <v>6024</v>
      </c>
      <c r="J5352">
        <v>0</v>
      </c>
      <c r="K5352">
        <v>70</v>
      </c>
      <c r="L5352" t="s">
        <v>316</v>
      </c>
      <c r="M5352" t="s">
        <v>23</v>
      </c>
      <c r="N5352" t="s">
        <v>23</v>
      </c>
      <c r="O5352" t="s">
        <v>56</v>
      </c>
      <c r="P5352" t="s">
        <v>164</v>
      </c>
      <c r="Q5352" t="s">
        <v>27</v>
      </c>
      <c r="R5352">
        <v>75.5</v>
      </c>
      <c r="S5352">
        <v>8521.5499999999993</v>
      </c>
    </row>
    <row r="5353" spans="1:19">
      <c r="A5353" t="s">
        <v>12096</v>
      </c>
      <c r="B5353" s="2">
        <v>44029</v>
      </c>
      <c r="C5353" t="s">
        <v>22</v>
      </c>
      <c r="D5353">
        <v>69</v>
      </c>
      <c r="E5353" t="s">
        <v>23</v>
      </c>
      <c r="F5353">
        <v>0</v>
      </c>
      <c r="G5353">
        <v>4</v>
      </c>
      <c r="H5353" t="s">
        <v>3686</v>
      </c>
      <c r="I5353">
        <v>4845</v>
      </c>
      <c r="J5353">
        <v>5</v>
      </c>
      <c r="K5353">
        <v>61</v>
      </c>
      <c r="L5353" t="s">
        <v>142</v>
      </c>
      <c r="M5353" t="s">
        <v>23</v>
      </c>
      <c r="N5353" t="s">
        <v>23</v>
      </c>
      <c r="O5353" t="s">
        <v>25</v>
      </c>
      <c r="P5353" t="s">
        <v>202</v>
      </c>
      <c r="Q5353" t="s">
        <v>27</v>
      </c>
      <c r="R5353">
        <v>85.55</v>
      </c>
      <c r="S5353">
        <v>8097.4</v>
      </c>
    </row>
    <row r="5354" spans="1:19">
      <c r="A5354" t="s">
        <v>12098</v>
      </c>
      <c r="B5354" s="2">
        <v>45252</v>
      </c>
      <c r="C5354" t="s">
        <v>22</v>
      </c>
      <c r="D5354">
        <v>66</v>
      </c>
      <c r="E5354" t="s">
        <v>39</v>
      </c>
      <c r="F5354">
        <v>0</v>
      </c>
      <c r="G5354">
        <v>4</v>
      </c>
      <c r="H5354" t="s">
        <v>3686</v>
      </c>
      <c r="I5354">
        <v>5766</v>
      </c>
      <c r="J5354">
        <v>0</v>
      </c>
      <c r="K5354">
        <v>21</v>
      </c>
      <c r="L5354" t="s">
        <v>15568</v>
      </c>
      <c r="M5354" t="s">
        <v>23</v>
      </c>
      <c r="N5354" t="s">
        <v>39</v>
      </c>
      <c r="P5354" t="s">
        <v>202</v>
      </c>
      <c r="Q5354" t="s">
        <v>27</v>
      </c>
      <c r="R5354">
        <v>20.5</v>
      </c>
      <c r="S5354">
        <v>917.38</v>
      </c>
    </row>
    <row r="5355" spans="1:19">
      <c r="A5355" t="s">
        <v>12100</v>
      </c>
      <c r="B5355" s="2">
        <v>45325</v>
      </c>
      <c r="C5355" t="s">
        <v>33</v>
      </c>
      <c r="D5355">
        <v>79</v>
      </c>
      <c r="E5355" t="s">
        <v>39</v>
      </c>
      <c r="F5355">
        <v>0</v>
      </c>
      <c r="G5355">
        <v>4</v>
      </c>
      <c r="H5355" t="s">
        <v>3686</v>
      </c>
      <c r="I5355">
        <v>3896</v>
      </c>
      <c r="J5355">
        <v>0</v>
      </c>
      <c r="K5355">
        <v>18</v>
      </c>
      <c r="L5355" t="s">
        <v>97</v>
      </c>
      <c r="M5355" t="s">
        <v>23</v>
      </c>
      <c r="N5355" t="s">
        <v>23</v>
      </c>
      <c r="O5355" t="s">
        <v>25</v>
      </c>
      <c r="P5355" t="s">
        <v>26</v>
      </c>
      <c r="Q5355" t="s">
        <v>27</v>
      </c>
      <c r="R5355">
        <v>74.7</v>
      </c>
      <c r="S5355">
        <v>1694.22</v>
      </c>
    </row>
    <row r="5356" spans="1:19">
      <c r="A5356" t="s">
        <v>12102</v>
      </c>
      <c r="B5356" s="2">
        <v>43985</v>
      </c>
      <c r="C5356" t="s">
        <v>22</v>
      </c>
      <c r="D5356">
        <v>78</v>
      </c>
      <c r="E5356" t="s">
        <v>23</v>
      </c>
      <c r="F5356">
        <v>0</v>
      </c>
      <c r="G5356">
        <v>4</v>
      </c>
      <c r="H5356" t="s">
        <v>3686</v>
      </c>
      <c r="I5356">
        <v>5769</v>
      </c>
      <c r="J5356">
        <v>2</v>
      </c>
      <c r="K5356">
        <v>62</v>
      </c>
      <c r="L5356" t="s">
        <v>15568</v>
      </c>
      <c r="M5356" t="s">
        <v>23</v>
      </c>
      <c r="N5356" t="s">
        <v>23</v>
      </c>
      <c r="O5356" t="s">
        <v>49</v>
      </c>
      <c r="P5356" t="s">
        <v>164</v>
      </c>
      <c r="Q5356" t="s">
        <v>27</v>
      </c>
      <c r="R5356">
        <v>86.1</v>
      </c>
      <c r="S5356">
        <v>7893.65</v>
      </c>
    </row>
    <row r="5357" spans="1:19">
      <c r="A5357" t="s">
        <v>12104</v>
      </c>
      <c r="B5357" s="2">
        <v>45390</v>
      </c>
      <c r="C5357" t="s">
        <v>33</v>
      </c>
      <c r="D5357">
        <v>79</v>
      </c>
      <c r="E5357" t="s">
        <v>23</v>
      </c>
      <c r="F5357">
        <v>2</v>
      </c>
      <c r="G5357">
        <v>4</v>
      </c>
      <c r="H5357" t="s">
        <v>3686</v>
      </c>
      <c r="I5357">
        <v>3990</v>
      </c>
      <c r="J5357">
        <v>3</v>
      </c>
      <c r="K5357">
        <v>16</v>
      </c>
      <c r="L5357" t="s">
        <v>97</v>
      </c>
      <c r="M5357" t="s">
        <v>23</v>
      </c>
      <c r="N5357" t="s">
        <v>39</v>
      </c>
      <c r="P5357" t="s">
        <v>26</v>
      </c>
      <c r="Q5357" t="s">
        <v>27</v>
      </c>
      <c r="R5357">
        <v>20.399999999999999</v>
      </c>
      <c r="S5357">
        <v>1050.04</v>
      </c>
    </row>
    <row r="5358" spans="1:19">
      <c r="A5358" t="s">
        <v>12106</v>
      </c>
      <c r="B5358" s="2">
        <v>45330</v>
      </c>
      <c r="C5358" t="s">
        <v>22</v>
      </c>
      <c r="D5358">
        <v>78</v>
      </c>
      <c r="E5358" t="s">
        <v>39</v>
      </c>
      <c r="F5358">
        <v>0</v>
      </c>
      <c r="G5358">
        <v>4</v>
      </c>
      <c r="H5358" t="s">
        <v>3686</v>
      </c>
      <c r="I5358">
        <v>4668</v>
      </c>
      <c r="J5358">
        <v>0</v>
      </c>
      <c r="K5358">
        <v>18</v>
      </c>
      <c r="L5358" t="s">
        <v>15568</v>
      </c>
      <c r="M5358" t="s">
        <v>23</v>
      </c>
      <c r="N5358" t="s">
        <v>23</v>
      </c>
      <c r="O5358" t="s">
        <v>25</v>
      </c>
      <c r="P5358" t="s">
        <v>26</v>
      </c>
      <c r="Q5358" t="s">
        <v>27</v>
      </c>
      <c r="R5358">
        <v>75.900000000000006</v>
      </c>
      <c r="S5358">
        <v>1840.6</v>
      </c>
    </row>
    <row r="5359" spans="1:19">
      <c r="A5359" t="s">
        <v>12108</v>
      </c>
      <c r="B5359" s="2">
        <v>44323</v>
      </c>
      <c r="C5359" t="s">
        <v>33</v>
      </c>
      <c r="D5359">
        <v>51</v>
      </c>
      <c r="E5359" t="s">
        <v>39</v>
      </c>
      <c r="F5359">
        <v>0</v>
      </c>
      <c r="G5359">
        <v>4</v>
      </c>
      <c r="H5359" t="s">
        <v>3686</v>
      </c>
      <c r="I5359">
        <v>4380</v>
      </c>
      <c r="J5359">
        <v>0</v>
      </c>
      <c r="K5359">
        <v>51</v>
      </c>
      <c r="L5359" t="s">
        <v>15568</v>
      </c>
      <c r="M5359" t="s">
        <v>39</v>
      </c>
      <c r="N5359" t="s">
        <v>23</v>
      </c>
      <c r="O5359" t="s">
        <v>49</v>
      </c>
      <c r="P5359" t="s">
        <v>202</v>
      </c>
      <c r="Q5359" t="s">
        <v>50</v>
      </c>
      <c r="R5359">
        <v>56.4</v>
      </c>
      <c r="S5359">
        <v>2928.5</v>
      </c>
    </row>
    <row r="5360" spans="1:19">
      <c r="A5360" t="s">
        <v>12110</v>
      </c>
      <c r="B5360" s="2">
        <v>43730</v>
      </c>
      <c r="C5360" t="s">
        <v>33</v>
      </c>
      <c r="D5360">
        <v>59</v>
      </c>
      <c r="E5360" t="s">
        <v>23</v>
      </c>
      <c r="F5360">
        <v>1</v>
      </c>
      <c r="G5360">
        <v>4</v>
      </c>
      <c r="H5360" t="s">
        <v>3686</v>
      </c>
      <c r="I5360">
        <v>4941</v>
      </c>
      <c r="J5360">
        <v>8</v>
      </c>
      <c r="K5360">
        <v>71</v>
      </c>
      <c r="L5360" t="s">
        <v>15568</v>
      </c>
      <c r="M5360" t="s">
        <v>23</v>
      </c>
      <c r="N5360" t="s">
        <v>39</v>
      </c>
      <c r="P5360" t="s">
        <v>164</v>
      </c>
      <c r="Q5360" t="s">
        <v>27</v>
      </c>
      <c r="R5360">
        <v>20.5</v>
      </c>
      <c r="S5360">
        <v>2291.1799999999998</v>
      </c>
    </row>
    <row r="5361" spans="1:19">
      <c r="A5361" t="s">
        <v>12112</v>
      </c>
      <c r="B5361" s="2">
        <v>43695</v>
      </c>
      <c r="C5361" t="s">
        <v>22</v>
      </c>
      <c r="D5361">
        <v>51</v>
      </c>
      <c r="E5361" t="s">
        <v>23</v>
      </c>
      <c r="F5361">
        <v>0</v>
      </c>
      <c r="G5361">
        <v>4</v>
      </c>
      <c r="H5361" t="s">
        <v>3686</v>
      </c>
      <c r="I5361">
        <v>6450</v>
      </c>
      <c r="J5361">
        <v>2</v>
      </c>
      <c r="K5361">
        <v>72</v>
      </c>
      <c r="L5361" t="s">
        <v>316</v>
      </c>
      <c r="M5361" t="s">
        <v>23</v>
      </c>
      <c r="N5361" t="s">
        <v>23</v>
      </c>
      <c r="O5361" t="s">
        <v>49</v>
      </c>
      <c r="P5361" t="s">
        <v>164</v>
      </c>
      <c r="Q5361" t="s">
        <v>27</v>
      </c>
      <c r="R5361">
        <v>85.95</v>
      </c>
      <c r="S5361">
        <v>6941.74</v>
      </c>
    </row>
    <row r="5362" spans="1:19">
      <c r="A5362" t="s">
        <v>12114</v>
      </c>
      <c r="B5362" s="2">
        <v>43844</v>
      </c>
      <c r="C5362" t="s">
        <v>22</v>
      </c>
      <c r="D5362">
        <v>52</v>
      </c>
      <c r="E5362" t="s">
        <v>23</v>
      </c>
      <c r="F5362">
        <v>2</v>
      </c>
      <c r="G5362">
        <v>4</v>
      </c>
      <c r="H5362" t="s">
        <v>3686</v>
      </c>
      <c r="I5362">
        <v>5281</v>
      </c>
      <c r="J5362">
        <v>2</v>
      </c>
      <c r="K5362">
        <v>67</v>
      </c>
      <c r="L5362" t="s">
        <v>316</v>
      </c>
      <c r="M5362" t="s">
        <v>39</v>
      </c>
      <c r="N5362" t="s">
        <v>23</v>
      </c>
      <c r="O5362" t="s">
        <v>49</v>
      </c>
      <c r="P5362" t="s">
        <v>164</v>
      </c>
      <c r="Q5362" t="s">
        <v>50</v>
      </c>
      <c r="R5362">
        <v>50.9</v>
      </c>
      <c r="S5362">
        <v>3281.65</v>
      </c>
    </row>
    <row r="5363" spans="1:19">
      <c r="A5363" t="s">
        <v>12116</v>
      </c>
      <c r="B5363" s="2">
        <v>45526</v>
      </c>
      <c r="C5363" t="s">
        <v>33</v>
      </c>
      <c r="D5363">
        <v>60</v>
      </c>
      <c r="E5363" t="s">
        <v>39</v>
      </c>
      <c r="F5363">
        <v>0</v>
      </c>
      <c r="G5363">
        <v>4</v>
      </c>
      <c r="H5363" t="s">
        <v>3686</v>
      </c>
      <c r="I5363">
        <v>3423</v>
      </c>
      <c r="J5363">
        <v>0</v>
      </c>
      <c r="K5363">
        <v>12</v>
      </c>
      <c r="L5363" t="s">
        <v>97</v>
      </c>
      <c r="M5363" t="s">
        <v>23</v>
      </c>
      <c r="N5363" t="s">
        <v>39</v>
      </c>
      <c r="P5363" t="s">
        <v>202</v>
      </c>
      <c r="Q5363" t="s">
        <v>50</v>
      </c>
      <c r="R5363">
        <v>19.7</v>
      </c>
      <c r="S5363">
        <v>700.7</v>
      </c>
    </row>
    <row r="5364" spans="1:19">
      <c r="A5364" t="s">
        <v>12118</v>
      </c>
      <c r="B5364" s="2">
        <v>44059</v>
      </c>
      <c r="C5364" t="s">
        <v>33</v>
      </c>
      <c r="D5364">
        <v>57</v>
      </c>
      <c r="E5364" t="s">
        <v>39</v>
      </c>
      <c r="F5364">
        <v>0</v>
      </c>
      <c r="G5364">
        <v>4</v>
      </c>
      <c r="H5364" t="s">
        <v>3686</v>
      </c>
      <c r="I5364">
        <v>5926</v>
      </c>
      <c r="J5364">
        <v>0</v>
      </c>
      <c r="K5364">
        <v>60</v>
      </c>
      <c r="L5364" t="s">
        <v>15568</v>
      </c>
      <c r="M5364" t="s">
        <v>23</v>
      </c>
      <c r="N5364" t="s">
        <v>23</v>
      </c>
      <c r="O5364" t="s">
        <v>25</v>
      </c>
      <c r="P5364" t="s">
        <v>26</v>
      </c>
      <c r="Q5364" t="s">
        <v>27</v>
      </c>
      <c r="R5364">
        <v>104.95</v>
      </c>
      <c r="S5364">
        <v>7609.55</v>
      </c>
    </row>
    <row r="5365" spans="1:19">
      <c r="A5365" t="s">
        <v>12120</v>
      </c>
      <c r="B5365" s="2">
        <v>44331</v>
      </c>
      <c r="C5365" t="s">
        <v>22</v>
      </c>
      <c r="D5365">
        <v>39</v>
      </c>
      <c r="E5365" t="s">
        <v>39</v>
      </c>
      <c r="F5365">
        <v>0</v>
      </c>
      <c r="G5365">
        <v>4</v>
      </c>
      <c r="H5365" t="s">
        <v>3686</v>
      </c>
      <c r="I5365">
        <v>6087</v>
      </c>
      <c r="J5365">
        <v>0</v>
      </c>
      <c r="K5365">
        <v>51</v>
      </c>
      <c r="L5365" t="s">
        <v>15568</v>
      </c>
      <c r="M5365" t="s">
        <v>39</v>
      </c>
      <c r="N5365" t="s">
        <v>23</v>
      </c>
      <c r="O5365" t="s">
        <v>49</v>
      </c>
      <c r="P5365" t="s">
        <v>26</v>
      </c>
      <c r="Q5365" t="s">
        <v>50</v>
      </c>
      <c r="R5365">
        <v>44.45</v>
      </c>
      <c r="S5365">
        <v>2181.5500000000002</v>
      </c>
    </row>
    <row r="5366" spans="1:19">
      <c r="A5366" t="s">
        <v>12122</v>
      </c>
      <c r="B5366" s="2">
        <v>43695</v>
      </c>
      <c r="C5366" t="s">
        <v>33</v>
      </c>
      <c r="D5366">
        <v>57</v>
      </c>
      <c r="E5366" t="s">
        <v>23</v>
      </c>
      <c r="F5366">
        <v>0</v>
      </c>
      <c r="G5366">
        <v>4</v>
      </c>
      <c r="H5366" t="s">
        <v>3686</v>
      </c>
      <c r="I5366">
        <v>4272</v>
      </c>
      <c r="J5366">
        <v>1</v>
      </c>
      <c r="K5366">
        <v>72</v>
      </c>
      <c r="L5366" t="s">
        <v>15568</v>
      </c>
      <c r="M5366" t="s">
        <v>23</v>
      </c>
      <c r="N5366" t="s">
        <v>23</v>
      </c>
      <c r="O5366" t="s">
        <v>25</v>
      </c>
      <c r="P5366" t="s">
        <v>164</v>
      </c>
      <c r="Q5366" t="s">
        <v>50</v>
      </c>
      <c r="R5366">
        <v>112.1</v>
      </c>
      <c r="S5366">
        <v>8275.39</v>
      </c>
    </row>
    <row r="5367" spans="1:19">
      <c r="A5367" t="s">
        <v>12125</v>
      </c>
      <c r="B5367" s="2">
        <v>44358</v>
      </c>
      <c r="C5367" t="s">
        <v>22</v>
      </c>
      <c r="D5367">
        <v>30</v>
      </c>
      <c r="E5367" t="s">
        <v>23</v>
      </c>
      <c r="F5367">
        <v>0</v>
      </c>
      <c r="G5367">
        <v>4</v>
      </c>
      <c r="H5367" t="s">
        <v>3686</v>
      </c>
      <c r="I5367">
        <v>5154</v>
      </c>
      <c r="J5367">
        <v>10</v>
      </c>
      <c r="K5367">
        <v>50</v>
      </c>
      <c r="L5367" t="s">
        <v>142</v>
      </c>
      <c r="M5367" t="s">
        <v>23</v>
      </c>
      <c r="N5367" t="s">
        <v>23</v>
      </c>
      <c r="O5367" t="s">
        <v>25</v>
      </c>
      <c r="P5367" t="s">
        <v>202</v>
      </c>
      <c r="Q5367" t="s">
        <v>27</v>
      </c>
      <c r="R5367">
        <v>98.25</v>
      </c>
      <c r="S5367">
        <v>6769.65</v>
      </c>
    </row>
    <row r="5368" spans="1:19">
      <c r="A5368" t="s">
        <v>12127</v>
      </c>
      <c r="B5368" s="2">
        <v>45213</v>
      </c>
      <c r="C5368" t="s">
        <v>33</v>
      </c>
      <c r="D5368">
        <v>31</v>
      </c>
      <c r="E5368" t="s">
        <v>39</v>
      </c>
      <c r="F5368">
        <v>0</v>
      </c>
      <c r="G5368">
        <v>4</v>
      </c>
      <c r="H5368" t="s">
        <v>3686</v>
      </c>
      <c r="I5368">
        <v>2854</v>
      </c>
      <c r="J5368">
        <v>0</v>
      </c>
      <c r="K5368">
        <v>22</v>
      </c>
      <c r="L5368" t="s">
        <v>15568</v>
      </c>
      <c r="M5368" t="s">
        <v>39</v>
      </c>
      <c r="N5368" t="s">
        <v>23</v>
      </c>
      <c r="O5368" t="s">
        <v>49</v>
      </c>
      <c r="P5368" t="s">
        <v>26</v>
      </c>
      <c r="Q5368" t="s">
        <v>27</v>
      </c>
      <c r="R5368">
        <v>50.6</v>
      </c>
      <c r="S5368">
        <v>1073.3</v>
      </c>
    </row>
    <row r="5369" spans="1:19">
      <c r="A5369" t="s">
        <v>12129</v>
      </c>
      <c r="B5369" s="2">
        <v>44191</v>
      </c>
      <c r="C5369" t="s">
        <v>33</v>
      </c>
      <c r="D5369">
        <v>56</v>
      </c>
      <c r="E5369" t="s">
        <v>23</v>
      </c>
      <c r="F5369">
        <v>2</v>
      </c>
      <c r="G5369">
        <v>4</v>
      </c>
      <c r="H5369" t="s">
        <v>3686</v>
      </c>
      <c r="I5369">
        <v>5907</v>
      </c>
      <c r="J5369">
        <v>10</v>
      </c>
      <c r="K5369">
        <v>56</v>
      </c>
      <c r="L5369" t="s">
        <v>142</v>
      </c>
      <c r="M5369" t="s">
        <v>23</v>
      </c>
      <c r="N5369" t="s">
        <v>23</v>
      </c>
      <c r="O5369" t="s">
        <v>56</v>
      </c>
      <c r="P5369" t="s">
        <v>164</v>
      </c>
      <c r="Q5369" t="s">
        <v>50</v>
      </c>
      <c r="R5369">
        <v>81.25</v>
      </c>
      <c r="S5369">
        <v>6070.8</v>
      </c>
    </row>
    <row r="5370" spans="1:19">
      <c r="A5370" t="s">
        <v>12131</v>
      </c>
      <c r="B5370" s="2">
        <v>45701</v>
      </c>
      <c r="C5370" t="s">
        <v>22</v>
      </c>
      <c r="D5370">
        <v>46</v>
      </c>
      <c r="E5370" t="s">
        <v>23</v>
      </c>
      <c r="F5370">
        <v>3</v>
      </c>
      <c r="G5370">
        <v>4</v>
      </c>
      <c r="H5370" t="s">
        <v>3686</v>
      </c>
      <c r="I5370">
        <v>2651</v>
      </c>
      <c r="J5370">
        <v>9</v>
      </c>
      <c r="K5370">
        <v>6</v>
      </c>
      <c r="L5370" t="s">
        <v>15568</v>
      </c>
      <c r="M5370" t="s">
        <v>23</v>
      </c>
      <c r="N5370" t="s">
        <v>23</v>
      </c>
      <c r="O5370" t="s">
        <v>25</v>
      </c>
      <c r="P5370" t="s">
        <v>26</v>
      </c>
      <c r="Q5370" t="s">
        <v>27</v>
      </c>
      <c r="R5370">
        <v>69.8</v>
      </c>
      <c r="S5370">
        <v>608.85</v>
      </c>
    </row>
    <row r="5371" spans="1:19">
      <c r="A5371" t="s">
        <v>12132</v>
      </c>
      <c r="B5371" s="2">
        <v>45650</v>
      </c>
      <c r="C5371" t="s">
        <v>22</v>
      </c>
      <c r="D5371">
        <v>34</v>
      </c>
      <c r="E5371" t="s">
        <v>23</v>
      </c>
      <c r="F5371">
        <v>3</v>
      </c>
      <c r="G5371">
        <v>4</v>
      </c>
      <c r="H5371" t="s">
        <v>3686</v>
      </c>
      <c r="I5371">
        <v>4854</v>
      </c>
      <c r="J5371">
        <v>10</v>
      </c>
      <c r="K5371">
        <v>8</v>
      </c>
      <c r="L5371" t="s">
        <v>48</v>
      </c>
      <c r="M5371" t="s">
        <v>23</v>
      </c>
      <c r="N5371" t="s">
        <v>23</v>
      </c>
      <c r="O5371" t="s">
        <v>49</v>
      </c>
      <c r="P5371" t="s">
        <v>26</v>
      </c>
      <c r="Q5371" t="s">
        <v>27</v>
      </c>
      <c r="R5371">
        <v>54.4</v>
      </c>
      <c r="S5371">
        <v>487.58</v>
      </c>
    </row>
    <row r="5372" spans="1:19">
      <c r="A5372" t="s">
        <v>12134</v>
      </c>
      <c r="B5372" s="2">
        <v>43685</v>
      </c>
      <c r="C5372" t="s">
        <v>33</v>
      </c>
      <c r="D5372">
        <v>51</v>
      </c>
      <c r="E5372" t="s">
        <v>23</v>
      </c>
      <c r="F5372">
        <v>0</v>
      </c>
      <c r="G5372">
        <v>4</v>
      </c>
      <c r="H5372" t="s">
        <v>3686</v>
      </c>
      <c r="I5372">
        <v>4202</v>
      </c>
      <c r="J5372">
        <v>4</v>
      </c>
      <c r="K5372">
        <v>72</v>
      </c>
      <c r="L5372" t="s">
        <v>15568</v>
      </c>
      <c r="M5372" t="s">
        <v>23</v>
      </c>
      <c r="N5372" t="s">
        <v>23</v>
      </c>
      <c r="O5372" t="s">
        <v>25</v>
      </c>
      <c r="P5372" t="s">
        <v>164</v>
      </c>
      <c r="Q5372" t="s">
        <v>27</v>
      </c>
      <c r="R5372">
        <v>80.45</v>
      </c>
      <c r="S5372">
        <v>6316.16</v>
      </c>
    </row>
    <row r="5373" spans="1:19">
      <c r="A5373" t="s">
        <v>12136</v>
      </c>
      <c r="B5373" s="2">
        <v>45190</v>
      </c>
      <c r="C5373" t="s">
        <v>22</v>
      </c>
      <c r="D5373">
        <v>48</v>
      </c>
      <c r="E5373" t="s">
        <v>23</v>
      </c>
      <c r="F5373">
        <v>1</v>
      </c>
      <c r="G5373">
        <v>4</v>
      </c>
      <c r="H5373" t="s">
        <v>3686</v>
      </c>
      <c r="I5373">
        <v>4960</v>
      </c>
      <c r="J5373">
        <v>2</v>
      </c>
      <c r="K5373">
        <v>23</v>
      </c>
      <c r="L5373" t="s">
        <v>97</v>
      </c>
      <c r="M5373" t="s">
        <v>39</v>
      </c>
      <c r="N5373" t="s">
        <v>23</v>
      </c>
      <c r="O5373" t="s">
        <v>49</v>
      </c>
      <c r="P5373" t="s">
        <v>26</v>
      </c>
      <c r="Q5373" t="s">
        <v>27</v>
      </c>
      <c r="R5373">
        <v>30.35</v>
      </c>
      <c r="S5373">
        <v>678.75</v>
      </c>
    </row>
    <row r="5374" spans="1:19">
      <c r="A5374" t="s">
        <v>12138</v>
      </c>
      <c r="B5374" s="2">
        <v>43932</v>
      </c>
      <c r="C5374" t="s">
        <v>33</v>
      </c>
      <c r="D5374">
        <v>49</v>
      </c>
      <c r="E5374" t="s">
        <v>23</v>
      </c>
      <c r="F5374">
        <v>1</v>
      </c>
      <c r="G5374">
        <v>4</v>
      </c>
      <c r="H5374" t="s">
        <v>3686</v>
      </c>
      <c r="I5374">
        <v>5038</v>
      </c>
      <c r="J5374">
        <v>6</v>
      </c>
      <c r="K5374">
        <v>64</v>
      </c>
      <c r="L5374" t="s">
        <v>15568</v>
      </c>
      <c r="M5374" t="s">
        <v>23</v>
      </c>
      <c r="N5374" t="s">
        <v>39</v>
      </c>
      <c r="P5374" t="s">
        <v>202</v>
      </c>
      <c r="Q5374" t="s">
        <v>50</v>
      </c>
      <c r="R5374">
        <v>24.9</v>
      </c>
      <c r="S5374">
        <v>2826.22</v>
      </c>
    </row>
    <row r="5375" spans="1:19">
      <c r="A5375" t="s">
        <v>12140</v>
      </c>
      <c r="B5375" s="2">
        <v>45809</v>
      </c>
      <c r="C5375" t="s">
        <v>33</v>
      </c>
      <c r="D5375">
        <v>59</v>
      </c>
      <c r="E5375" t="s">
        <v>39</v>
      </c>
      <c r="F5375">
        <v>0</v>
      </c>
      <c r="G5375">
        <v>4</v>
      </c>
      <c r="H5375" t="s">
        <v>3751</v>
      </c>
      <c r="I5375">
        <v>2044</v>
      </c>
      <c r="J5375">
        <v>0</v>
      </c>
      <c r="K5375">
        <v>2</v>
      </c>
      <c r="L5375" t="s">
        <v>15568</v>
      </c>
      <c r="M5375" t="s">
        <v>23</v>
      </c>
      <c r="N5375" t="s">
        <v>23</v>
      </c>
      <c r="O5375" t="s">
        <v>25</v>
      </c>
      <c r="P5375" t="s">
        <v>26</v>
      </c>
      <c r="Q5375" t="s">
        <v>50</v>
      </c>
      <c r="R5375">
        <v>74.900000000000006</v>
      </c>
      <c r="S5375">
        <v>218.21</v>
      </c>
    </row>
    <row r="5376" spans="1:19">
      <c r="A5376" t="s">
        <v>12142</v>
      </c>
      <c r="B5376" s="2">
        <v>43837</v>
      </c>
      <c r="C5376" t="s">
        <v>22</v>
      </c>
      <c r="D5376">
        <v>45</v>
      </c>
      <c r="E5376" t="s">
        <v>39</v>
      </c>
      <c r="F5376">
        <v>0</v>
      </c>
      <c r="G5376">
        <v>4</v>
      </c>
      <c r="H5376" t="s">
        <v>3686</v>
      </c>
      <c r="I5376">
        <v>6344</v>
      </c>
      <c r="J5376">
        <v>0</v>
      </c>
      <c r="K5376">
        <v>67</v>
      </c>
      <c r="L5376" t="s">
        <v>15568</v>
      </c>
      <c r="M5376" t="s">
        <v>39</v>
      </c>
      <c r="N5376" t="s">
        <v>23</v>
      </c>
      <c r="O5376" t="s">
        <v>56</v>
      </c>
      <c r="P5376" t="s">
        <v>164</v>
      </c>
      <c r="Q5376" t="s">
        <v>27</v>
      </c>
      <c r="R5376">
        <v>43.9</v>
      </c>
      <c r="S5376">
        <v>3062.75</v>
      </c>
    </row>
    <row r="5377" spans="1:19">
      <c r="A5377" t="s">
        <v>12144</v>
      </c>
      <c r="B5377" s="2">
        <v>44638</v>
      </c>
      <c r="C5377" t="s">
        <v>33</v>
      </c>
      <c r="D5377">
        <v>50</v>
      </c>
      <c r="E5377" t="s">
        <v>39</v>
      </c>
      <c r="F5377">
        <v>0</v>
      </c>
      <c r="G5377">
        <v>4</v>
      </c>
      <c r="H5377" t="s">
        <v>3686</v>
      </c>
      <c r="I5377">
        <v>2299</v>
      </c>
      <c r="J5377">
        <v>0</v>
      </c>
      <c r="K5377">
        <v>41</v>
      </c>
      <c r="L5377" t="s">
        <v>15568</v>
      </c>
      <c r="M5377" t="s">
        <v>23</v>
      </c>
      <c r="N5377" t="s">
        <v>23</v>
      </c>
      <c r="O5377" t="s">
        <v>25</v>
      </c>
      <c r="P5377" t="s">
        <v>26</v>
      </c>
      <c r="Q5377" t="s">
        <v>50</v>
      </c>
      <c r="R5377">
        <v>81.3</v>
      </c>
      <c r="S5377">
        <v>3511.68</v>
      </c>
    </row>
    <row r="5378" spans="1:19">
      <c r="A5378" t="s">
        <v>12146</v>
      </c>
      <c r="B5378" s="2">
        <v>43741</v>
      </c>
      <c r="C5378" t="s">
        <v>33</v>
      </c>
      <c r="D5378">
        <v>50</v>
      </c>
      <c r="E5378" t="s">
        <v>39</v>
      </c>
      <c r="F5378">
        <v>0</v>
      </c>
      <c r="G5378">
        <v>4</v>
      </c>
      <c r="H5378" t="s">
        <v>3686</v>
      </c>
      <c r="I5378">
        <v>4240</v>
      </c>
      <c r="J5378">
        <v>0</v>
      </c>
      <c r="K5378">
        <v>70</v>
      </c>
      <c r="L5378" t="s">
        <v>15568</v>
      </c>
      <c r="M5378" t="s">
        <v>23</v>
      </c>
      <c r="N5378" t="s">
        <v>23</v>
      </c>
      <c r="O5378" t="s">
        <v>25</v>
      </c>
      <c r="P5378" t="s">
        <v>164</v>
      </c>
      <c r="Q5378" t="s">
        <v>50</v>
      </c>
      <c r="R5378">
        <v>111.15</v>
      </c>
      <c r="S5378">
        <v>9311.7900000000009</v>
      </c>
    </row>
    <row r="5379" spans="1:19">
      <c r="A5379" t="s">
        <v>12148</v>
      </c>
      <c r="B5379" s="2">
        <v>45856</v>
      </c>
      <c r="C5379" t="s">
        <v>33</v>
      </c>
      <c r="D5379">
        <v>44</v>
      </c>
      <c r="E5379" t="s">
        <v>23</v>
      </c>
      <c r="F5379">
        <v>0</v>
      </c>
      <c r="G5379">
        <v>4</v>
      </c>
      <c r="H5379" t="s">
        <v>3751</v>
      </c>
      <c r="I5379">
        <v>4504</v>
      </c>
      <c r="J5379">
        <v>6</v>
      </c>
      <c r="K5379">
        <v>1</v>
      </c>
      <c r="L5379" t="s">
        <v>48</v>
      </c>
      <c r="M5379" t="s">
        <v>23</v>
      </c>
      <c r="N5379" t="s">
        <v>23</v>
      </c>
      <c r="O5379" t="s">
        <v>49</v>
      </c>
      <c r="P5379" t="s">
        <v>26</v>
      </c>
      <c r="Q5379" t="s">
        <v>50</v>
      </c>
      <c r="R5379">
        <v>53.55</v>
      </c>
      <c r="S5379">
        <v>69.61</v>
      </c>
    </row>
    <row r="5380" spans="1:19">
      <c r="A5380" t="s">
        <v>12150</v>
      </c>
      <c r="B5380" s="2">
        <v>45153</v>
      </c>
      <c r="C5380" t="s">
        <v>22</v>
      </c>
      <c r="D5380">
        <v>32</v>
      </c>
      <c r="E5380" t="s">
        <v>23</v>
      </c>
      <c r="F5380">
        <v>0</v>
      </c>
      <c r="G5380">
        <v>4</v>
      </c>
      <c r="H5380" t="s">
        <v>3686</v>
      </c>
      <c r="I5380">
        <v>2525</v>
      </c>
      <c r="J5380">
        <v>3</v>
      </c>
      <c r="K5380">
        <v>24</v>
      </c>
      <c r="L5380" t="s">
        <v>15568</v>
      </c>
      <c r="M5380" t="s">
        <v>39</v>
      </c>
      <c r="N5380" t="s">
        <v>23</v>
      </c>
      <c r="O5380" t="s">
        <v>56</v>
      </c>
      <c r="P5380" t="s">
        <v>164</v>
      </c>
      <c r="Q5380" t="s">
        <v>50</v>
      </c>
      <c r="R5380">
        <v>34.25</v>
      </c>
      <c r="S5380">
        <v>828.2</v>
      </c>
    </row>
    <row r="5381" spans="1:19">
      <c r="A5381" t="s">
        <v>12152</v>
      </c>
      <c r="B5381" s="2">
        <v>44825</v>
      </c>
      <c r="C5381" t="s">
        <v>33</v>
      </c>
      <c r="D5381">
        <v>63</v>
      </c>
      <c r="E5381" t="s">
        <v>39</v>
      </c>
      <c r="F5381">
        <v>0</v>
      </c>
      <c r="G5381">
        <v>4</v>
      </c>
      <c r="H5381" t="s">
        <v>3686</v>
      </c>
      <c r="I5381">
        <v>3484</v>
      </c>
      <c r="J5381">
        <v>0</v>
      </c>
      <c r="K5381">
        <v>35</v>
      </c>
      <c r="L5381" t="s">
        <v>40</v>
      </c>
      <c r="M5381" t="s">
        <v>23</v>
      </c>
      <c r="N5381" t="s">
        <v>23</v>
      </c>
      <c r="O5381" t="s">
        <v>25</v>
      </c>
      <c r="P5381" t="s">
        <v>26</v>
      </c>
      <c r="Q5381" t="s">
        <v>27</v>
      </c>
      <c r="R5381">
        <v>99.05</v>
      </c>
      <c r="S5381">
        <v>4662</v>
      </c>
    </row>
    <row r="5382" spans="1:19">
      <c r="A5382" t="s">
        <v>12154</v>
      </c>
      <c r="B5382" s="2">
        <v>43724</v>
      </c>
      <c r="C5382" t="s">
        <v>33</v>
      </c>
      <c r="D5382">
        <v>21</v>
      </c>
      <c r="E5382" t="s">
        <v>39</v>
      </c>
      <c r="F5382">
        <v>0</v>
      </c>
      <c r="G5382">
        <v>4</v>
      </c>
      <c r="H5382" t="s">
        <v>3686</v>
      </c>
      <c r="I5382">
        <v>5448</v>
      </c>
      <c r="J5382">
        <v>0</v>
      </c>
      <c r="K5382">
        <v>71</v>
      </c>
      <c r="L5382" t="s">
        <v>316</v>
      </c>
      <c r="M5382" t="s">
        <v>23</v>
      </c>
      <c r="N5382" t="s">
        <v>23</v>
      </c>
      <c r="O5382" t="s">
        <v>25</v>
      </c>
      <c r="P5382" t="s">
        <v>202</v>
      </c>
      <c r="Q5382" t="s">
        <v>50</v>
      </c>
      <c r="R5382">
        <v>99.65</v>
      </c>
      <c r="S5382">
        <v>7458.86</v>
      </c>
    </row>
    <row r="5383" spans="1:19">
      <c r="A5383" t="s">
        <v>12156</v>
      </c>
      <c r="B5383" s="2">
        <v>44540</v>
      </c>
      <c r="C5383" t="s">
        <v>22</v>
      </c>
      <c r="D5383">
        <v>68</v>
      </c>
      <c r="E5383" t="s">
        <v>39</v>
      </c>
      <c r="F5383">
        <v>0</v>
      </c>
      <c r="G5383">
        <v>4</v>
      </c>
      <c r="H5383" t="s">
        <v>3686</v>
      </c>
      <c r="I5383">
        <v>4751</v>
      </c>
      <c r="J5383">
        <v>0</v>
      </c>
      <c r="K5383">
        <v>44</v>
      </c>
      <c r="L5383" t="s">
        <v>15568</v>
      </c>
      <c r="M5383" t="s">
        <v>23</v>
      </c>
      <c r="N5383" t="s">
        <v>23</v>
      </c>
      <c r="O5383" t="s">
        <v>25</v>
      </c>
      <c r="P5383" t="s">
        <v>26</v>
      </c>
      <c r="Q5383" t="s">
        <v>50</v>
      </c>
      <c r="R5383">
        <v>90.4</v>
      </c>
      <c r="S5383">
        <v>6039.48</v>
      </c>
    </row>
    <row r="5384" spans="1:19">
      <c r="A5384" t="s">
        <v>12158</v>
      </c>
      <c r="B5384" s="2">
        <v>44493</v>
      </c>
      <c r="C5384" t="s">
        <v>33</v>
      </c>
      <c r="D5384">
        <v>78</v>
      </c>
      <c r="E5384" t="s">
        <v>39</v>
      </c>
      <c r="F5384">
        <v>0</v>
      </c>
      <c r="G5384">
        <v>4</v>
      </c>
      <c r="H5384" t="s">
        <v>3686</v>
      </c>
      <c r="I5384">
        <v>2007</v>
      </c>
      <c r="J5384">
        <v>0</v>
      </c>
      <c r="K5384">
        <v>46</v>
      </c>
      <c r="L5384" t="s">
        <v>142</v>
      </c>
      <c r="M5384" t="s">
        <v>23</v>
      </c>
      <c r="N5384" t="s">
        <v>23</v>
      </c>
      <c r="O5384" t="s">
        <v>49</v>
      </c>
      <c r="P5384" t="s">
        <v>164</v>
      </c>
      <c r="Q5384" t="s">
        <v>84</v>
      </c>
      <c r="R5384">
        <v>79.2</v>
      </c>
      <c r="S5384">
        <v>5747.98</v>
      </c>
    </row>
    <row r="5385" spans="1:19">
      <c r="A5385" t="s">
        <v>12160</v>
      </c>
      <c r="B5385" s="2">
        <v>45369</v>
      </c>
      <c r="C5385" t="s">
        <v>22</v>
      </c>
      <c r="D5385">
        <v>68</v>
      </c>
      <c r="E5385" t="s">
        <v>39</v>
      </c>
      <c r="F5385">
        <v>0</v>
      </c>
      <c r="G5385">
        <v>4</v>
      </c>
      <c r="H5385" t="s">
        <v>3686</v>
      </c>
      <c r="I5385">
        <v>3921</v>
      </c>
      <c r="J5385">
        <v>0</v>
      </c>
      <c r="K5385">
        <v>17</v>
      </c>
      <c r="L5385" t="s">
        <v>97</v>
      </c>
      <c r="M5385" t="s">
        <v>23</v>
      </c>
      <c r="N5385" t="s">
        <v>23</v>
      </c>
      <c r="O5385" t="s">
        <v>49</v>
      </c>
      <c r="P5385" t="s">
        <v>26</v>
      </c>
      <c r="Q5385" t="s">
        <v>27</v>
      </c>
      <c r="R5385">
        <v>65.75</v>
      </c>
      <c r="S5385">
        <v>1917.85</v>
      </c>
    </row>
    <row r="5386" spans="1:19">
      <c r="A5386" t="s">
        <v>12163</v>
      </c>
      <c r="B5386" s="2">
        <v>45497</v>
      </c>
      <c r="C5386" t="s">
        <v>22</v>
      </c>
      <c r="D5386">
        <v>50</v>
      </c>
      <c r="E5386" t="s">
        <v>39</v>
      </c>
      <c r="F5386">
        <v>0</v>
      </c>
      <c r="G5386">
        <v>4</v>
      </c>
      <c r="H5386" t="s">
        <v>3686</v>
      </c>
      <c r="I5386">
        <v>2884</v>
      </c>
      <c r="J5386">
        <v>0</v>
      </c>
      <c r="K5386">
        <v>13</v>
      </c>
      <c r="L5386" t="s">
        <v>97</v>
      </c>
      <c r="M5386" t="s">
        <v>23</v>
      </c>
      <c r="N5386" t="s">
        <v>39</v>
      </c>
      <c r="P5386" t="s">
        <v>164</v>
      </c>
      <c r="Q5386" t="s">
        <v>50</v>
      </c>
      <c r="R5386">
        <v>19.95</v>
      </c>
      <c r="S5386">
        <v>487.14</v>
      </c>
    </row>
    <row r="5387" spans="1:19">
      <c r="A5387" t="s">
        <v>12165</v>
      </c>
      <c r="B5387" s="2">
        <v>45760</v>
      </c>
      <c r="C5387" t="s">
        <v>22</v>
      </c>
      <c r="D5387">
        <v>56</v>
      </c>
      <c r="E5387" t="s">
        <v>23</v>
      </c>
      <c r="F5387">
        <v>1</v>
      </c>
      <c r="G5387">
        <v>4</v>
      </c>
      <c r="H5387" t="s">
        <v>3686</v>
      </c>
      <c r="I5387">
        <v>5279</v>
      </c>
      <c r="J5387">
        <v>1</v>
      </c>
      <c r="K5387">
        <v>4</v>
      </c>
      <c r="L5387" t="s">
        <v>48</v>
      </c>
      <c r="M5387" t="s">
        <v>23</v>
      </c>
      <c r="N5387" t="s">
        <v>39</v>
      </c>
      <c r="P5387" t="s">
        <v>26</v>
      </c>
      <c r="Q5387" t="s">
        <v>50</v>
      </c>
      <c r="R5387">
        <v>18.850000000000001</v>
      </c>
      <c r="S5387">
        <v>240.36</v>
      </c>
    </row>
    <row r="5388" spans="1:19">
      <c r="A5388" t="s">
        <v>12167</v>
      </c>
      <c r="B5388" s="2">
        <v>43806</v>
      </c>
      <c r="C5388" t="s">
        <v>33</v>
      </c>
      <c r="D5388">
        <v>47</v>
      </c>
      <c r="E5388" t="s">
        <v>39</v>
      </c>
      <c r="F5388">
        <v>0</v>
      </c>
      <c r="G5388">
        <v>4</v>
      </c>
      <c r="H5388" t="s">
        <v>3686</v>
      </c>
      <c r="I5388">
        <v>5740</v>
      </c>
      <c r="J5388">
        <v>0</v>
      </c>
      <c r="K5388">
        <v>68</v>
      </c>
      <c r="L5388" t="s">
        <v>316</v>
      </c>
      <c r="M5388" t="s">
        <v>23</v>
      </c>
      <c r="N5388" t="s">
        <v>39</v>
      </c>
      <c r="P5388" t="s">
        <v>164</v>
      </c>
      <c r="Q5388" t="s">
        <v>27</v>
      </c>
      <c r="R5388">
        <v>20.05</v>
      </c>
      <c r="S5388">
        <v>1579.34</v>
      </c>
    </row>
    <row r="5389" spans="1:19">
      <c r="A5389" t="s">
        <v>12169</v>
      </c>
      <c r="B5389" s="2">
        <v>43717</v>
      </c>
      <c r="C5389" t="s">
        <v>22</v>
      </c>
      <c r="D5389">
        <v>59</v>
      </c>
      <c r="E5389" t="s">
        <v>23</v>
      </c>
      <c r="F5389">
        <v>0</v>
      </c>
      <c r="G5389">
        <v>4</v>
      </c>
      <c r="H5389" t="s">
        <v>3686</v>
      </c>
      <c r="I5389">
        <v>6035</v>
      </c>
      <c r="J5389">
        <v>8</v>
      </c>
      <c r="K5389">
        <v>71</v>
      </c>
      <c r="L5389" t="s">
        <v>316</v>
      </c>
      <c r="M5389" t="s">
        <v>23</v>
      </c>
      <c r="N5389" t="s">
        <v>23</v>
      </c>
      <c r="O5389" t="s">
        <v>25</v>
      </c>
      <c r="P5389" t="s">
        <v>26</v>
      </c>
      <c r="Q5389" t="s">
        <v>27</v>
      </c>
      <c r="R5389">
        <v>93.25</v>
      </c>
      <c r="S5389">
        <v>8645.2099999999991</v>
      </c>
    </row>
    <row r="5390" spans="1:19">
      <c r="A5390" t="s">
        <v>12171</v>
      </c>
      <c r="B5390" s="2">
        <v>43730</v>
      </c>
      <c r="C5390" t="s">
        <v>22</v>
      </c>
      <c r="D5390">
        <v>41</v>
      </c>
      <c r="E5390" t="s">
        <v>23</v>
      </c>
      <c r="F5390">
        <v>3</v>
      </c>
      <c r="G5390">
        <v>4</v>
      </c>
      <c r="H5390" t="s">
        <v>3686</v>
      </c>
      <c r="I5390">
        <v>5497</v>
      </c>
      <c r="J5390">
        <v>6</v>
      </c>
      <c r="K5390">
        <v>71</v>
      </c>
      <c r="L5390" t="s">
        <v>15568</v>
      </c>
      <c r="M5390" t="s">
        <v>23</v>
      </c>
      <c r="N5390" t="s">
        <v>39</v>
      </c>
      <c r="P5390" t="s">
        <v>164</v>
      </c>
      <c r="Q5390" t="s">
        <v>84</v>
      </c>
      <c r="R5390">
        <v>19.45</v>
      </c>
      <c r="S5390">
        <v>2180.75</v>
      </c>
    </row>
    <row r="5391" spans="1:19">
      <c r="A5391" t="s">
        <v>12173</v>
      </c>
      <c r="B5391" s="2">
        <v>43795</v>
      </c>
      <c r="C5391" t="s">
        <v>22</v>
      </c>
      <c r="D5391">
        <v>49</v>
      </c>
      <c r="E5391" t="s">
        <v>23</v>
      </c>
      <c r="F5391">
        <v>1</v>
      </c>
      <c r="G5391">
        <v>4</v>
      </c>
      <c r="H5391" t="s">
        <v>3686</v>
      </c>
      <c r="I5391">
        <v>4072</v>
      </c>
      <c r="J5391">
        <v>5</v>
      </c>
      <c r="K5391">
        <v>69</v>
      </c>
      <c r="L5391" t="s">
        <v>316</v>
      </c>
      <c r="M5391" t="s">
        <v>23</v>
      </c>
      <c r="N5391" t="s">
        <v>23</v>
      </c>
      <c r="O5391" t="s">
        <v>25</v>
      </c>
      <c r="P5391" t="s">
        <v>164</v>
      </c>
      <c r="Q5391" t="s">
        <v>50</v>
      </c>
      <c r="R5391">
        <v>79.2</v>
      </c>
      <c r="S5391">
        <v>6908.29</v>
      </c>
    </row>
    <row r="5392" spans="1:19">
      <c r="A5392" t="s">
        <v>12175</v>
      </c>
      <c r="B5392" s="2">
        <v>45124</v>
      </c>
      <c r="C5392" t="s">
        <v>33</v>
      </c>
      <c r="D5392">
        <v>40</v>
      </c>
      <c r="E5392" t="s">
        <v>23</v>
      </c>
      <c r="F5392">
        <v>0</v>
      </c>
      <c r="G5392">
        <v>4</v>
      </c>
      <c r="H5392" t="s">
        <v>3686</v>
      </c>
      <c r="I5392">
        <v>5620</v>
      </c>
      <c r="J5392">
        <v>10</v>
      </c>
      <c r="K5392">
        <v>25</v>
      </c>
      <c r="L5392" t="s">
        <v>15568</v>
      </c>
      <c r="M5392" t="s">
        <v>23</v>
      </c>
      <c r="N5392" t="s">
        <v>23</v>
      </c>
      <c r="O5392" t="s">
        <v>49</v>
      </c>
      <c r="P5392" t="s">
        <v>26</v>
      </c>
      <c r="Q5392" t="s">
        <v>50</v>
      </c>
      <c r="R5392">
        <v>71.05</v>
      </c>
      <c r="S5392">
        <v>1868.12</v>
      </c>
    </row>
    <row r="5393" spans="1:19">
      <c r="A5393" t="s">
        <v>12177</v>
      </c>
      <c r="B5393" s="2">
        <v>45668</v>
      </c>
      <c r="C5393" t="s">
        <v>33</v>
      </c>
      <c r="D5393">
        <v>21</v>
      </c>
      <c r="E5393" t="s">
        <v>39</v>
      </c>
      <c r="F5393">
        <v>0</v>
      </c>
      <c r="G5393">
        <v>4</v>
      </c>
      <c r="H5393" t="s">
        <v>3686</v>
      </c>
      <c r="I5393">
        <v>4404</v>
      </c>
      <c r="J5393">
        <v>0</v>
      </c>
      <c r="K5393">
        <v>7</v>
      </c>
      <c r="L5393" t="s">
        <v>15568</v>
      </c>
      <c r="M5393" t="s">
        <v>39</v>
      </c>
      <c r="N5393" t="s">
        <v>23</v>
      </c>
      <c r="O5393" t="s">
        <v>49</v>
      </c>
      <c r="P5393" t="s">
        <v>26</v>
      </c>
      <c r="Q5393" t="s">
        <v>27</v>
      </c>
      <c r="R5393">
        <v>25.05</v>
      </c>
      <c r="S5393">
        <v>189.95</v>
      </c>
    </row>
    <row r="5394" spans="1:19">
      <c r="A5394" t="s">
        <v>12179</v>
      </c>
      <c r="B5394" s="2">
        <v>45174</v>
      </c>
      <c r="C5394" t="s">
        <v>22</v>
      </c>
      <c r="D5394">
        <v>53</v>
      </c>
      <c r="E5394" t="s">
        <v>39</v>
      </c>
      <c r="F5394">
        <v>0</v>
      </c>
      <c r="G5394">
        <v>4</v>
      </c>
      <c r="H5394" t="s">
        <v>3686</v>
      </c>
      <c r="I5394">
        <v>4402</v>
      </c>
      <c r="J5394">
        <v>0</v>
      </c>
      <c r="K5394">
        <v>23</v>
      </c>
      <c r="L5394" t="s">
        <v>97</v>
      </c>
      <c r="M5394" t="s">
        <v>23</v>
      </c>
      <c r="N5394" t="s">
        <v>39</v>
      </c>
      <c r="P5394" t="s">
        <v>202</v>
      </c>
      <c r="Q5394" t="s">
        <v>27</v>
      </c>
      <c r="R5394">
        <v>20.149999999999999</v>
      </c>
      <c r="S5394">
        <v>1012.11</v>
      </c>
    </row>
    <row r="5395" spans="1:19">
      <c r="A5395" t="s">
        <v>12181</v>
      </c>
      <c r="B5395" s="2">
        <v>45251</v>
      </c>
      <c r="C5395" t="s">
        <v>22</v>
      </c>
      <c r="D5395">
        <v>25</v>
      </c>
      <c r="E5395" t="s">
        <v>39</v>
      </c>
      <c r="F5395">
        <v>0</v>
      </c>
      <c r="G5395">
        <v>4</v>
      </c>
      <c r="H5395" t="s">
        <v>3686</v>
      </c>
      <c r="I5395">
        <v>5808</v>
      </c>
      <c r="J5395">
        <v>0</v>
      </c>
      <c r="K5395">
        <v>21</v>
      </c>
      <c r="L5395" t="s">
        <v>97</v>
      </c>
      <c r="M5395" t="s">
        <v>39</v>
      </c>
      <c r="N5395" t="s">
        <v>23</v>
      </c>
      <c r="O5395" t="s">
        <v>49</v>
      </c>
      <c r="P5395" t="s">
        <v>26</v>
      </c>
      <c r="Q5395" t="s">
        <v>50</v>
      </c>
      <c r="R5395">
        <v>43.55</v>
      </c>
      <c r="S5395">
        <v>1011.5</v>
      </c>
    </row>
    <row r="5396" spans="1:19">
      <c r="A5396" t="s">
        <v>12184</v>
      </c>
      <c r="B5396" s="2">
        <v>43779</v>
      </c>
      <c r="C5396" t="s">
        <v>22</v>
      </c>
      <c r="D5396">
        <v>42</v>
      </c>
      <c r="E5396" t="s">
        <v>23</v>
      </c>
      <c r="F5396">
        <v>0</v>
      </c>
      <c r="G5396">
        <v>4</v>
      </c>
      <c r="H5396" t="s">
        <v>3686</v>
      </c>
      <c r="I5396">
        <v>5683</v>
      </c>
      <c r="J5396">
        <v>7</v>
      </c>
      <c r="K5396">
        <v>69</v>
      </c>
      <c r="L5396" t="s">
        <v>15568</v>
      </c>
      <c r="M5396" t="s">
        <v>39</v>
      </c>
      <c r="N5396" t="s">
        <v>23</v>
      </c>
      <c r="O5396" t="s">
        <v>49</v>
      </c>
      <c r="P5396" t="s">
        <v>202</v>
      </c>
      <c r="Q5396" t="s">
        <v>50</v>
      </c>
      <c r="R5396">
        <v>60.8</v>
      </c>
      <c r="S5396">
        <v>4263.3999999999996</v>
      </c>
    </row>
    <row r="5397" spans="1:19">
      <c r="A5397" t="s">
        <v>12186</v>
      </c>
      <c r="B5397" s="2">
        <v>44170</v>
      </c>
      <c r="C5397" t="s">
        <v>33</v>
      </c>
      <c r="D5397">
        <v>63</v>
      </c>
      <c r="E5397" t="s">
        <v>23</v>
      </c>
      <c r="F5397">
        <v>0</v>
      </c>
      <c r="G5397">
        <v>4</v>
      </c>
      <c r="H5397" t="s">
        <v>3686</v>
      </c>
      <c r="I5397">
        <v>6161</v>
      </c>
      <c r="J5397">
        <v>1</v>
      </c>
      <c r="K5397">
        <v>56</v>
      </c>
      <c r="L5397" t="s">
        <v>15568</v>
      </c>
      <c r="M5397" t="s">
        <v>23</v>
      </c>
      <c r="N5397" t="s">
        <v>23</v>
      </c>
      <c r="O5397" t="s">
        <v>25</v>
      </c>
      <c r="P5397" t="s">
        <v>26</v>
      </c>
      <c r="Q5397" t="s">
        <v>27</v>
      </c>
      <c r="R5397">
        <v>90.55</v>
      </c>
      <c r="S5397">
        <v>5313.4</v>
      </c>
    </row>
    <row r="5398" spans="1:19">
      <c r="A5398" t="s">
        <v>12188</v>
      </c>
      <c r="B5398" s="2">
        <v>44217</v>
      </c>
      <c r="C5398" t="s">
        <v>33</v>
      </c>
      <c r="D5398">
        <v>29</v>
      </c>
      <c r="E5398" t="s">
        <v>23</v>
      </c>
      <c r="F5398">
        <v>0</v>
      </c>
      <c r="G5398">
        <v>4</v>
      </c>
      <c r="H5398" t="s">
        <v>3686</v>
      </c>
      <c r="I5398">
        <v>6021</v>
      </c>
      <c r="J5398">
        <v>6</v>
      </c>
      <c r="K5398">
        <v>55</v>
      </c>
      <c r="L5398" t="s">
        <v>142</v>
      </c>
      <c r="M5398" t="s">
        <v>23</v>
      </c>
      <c r="N5398" t="s">
        <v>23</v>
      </c>
      <c r="O5398" t="s">
        <v>25</v>
      </c>
      <c r="P5398" t="s">
        <v>202</v>
      </c>
      <c r="Q5398" t="s">
        <v>27</v>
      </c>
      <c r="R5398">
        <v>94.75</v>
      </c>
      <c r="S5398">
        <v>6647.25</v>
      </c>
    </row>
    <row r="5399" spans="1:19">
      <c r="A5399" t="s">
        <v>12190</v>
      </c>
      <c r="B5399" s="2">
        <v>45127</v>
      </c>
      <c r="C5399" t="s">
        <v>33</v>
      </c>
      <c r="D5399">
        <v>23</v>
      </c>
      <c r="E5399" t="s">
        <v>39</v>
      </c>
      <c r="F5399">
        <v>0</v>
      </c>
      <c r="G5399">
        <v>4</v>
      </c>
      <c r="H5399" t="s">
        <v>3686</v>
      </c>
      <c r="I5399">
        <v>4855</v>
      </c>
      <c r="J5399">
        <v>0</v>
      </c>
      <c r="K5399">
        <v>25</v>
      </c>
      <c r="L5399" t="s">
        <v>15568</v>
      </c>
      <c r="M5399" t="s">
        <v>23</v>
      </c>
      <c r="N5399" t="s">
        <v>23</v>
      </c>
      <c r="O5399" t="s">
        <v>56</v>
      </c>
      <c r="P5399" t="s">
        <v>26</v>
      </c>
      <c r="Q5399" t="s">
        <v>27</v>
      </c>
      <c r="R5399">
        <v>78.349999999999994</v>
      </c>
      <c r="S5399">
        <v>2539.15</v>
      </c>
    </row>
    <row r="5400" spans="1:19">
      <c r="A5400" t="s">
        <v>12192</v>
      </c>
      <c r="B5400" s="2">
        <v>43733</v>
      </c>
      <c r="C5400" t="s">
        <v>33</v>
      </c>
      <c r="D5400">
        <v>63</v>
      </c>
      <c r="E5400" t="s">
        <v>23</v>
      </c>
      <c r="F5400">
        <v>1</v>
      </c>
      <c r="G5400">
        <v>4</v>
      </c>
      <c r="H5400" t="s">
        <v>3686</v>
      </c>
      <c r="I5400">
        <v>6420</v>
      </c>
      <c r="J5400">
        <v>6</v>
      </c>
      <c r="K5400">
        <v>71</v>
      </c>
      <c r="L5400" t="s">
        <v>316</v>
      </c>
      <c r="M5400" t="s">
        <v>39</v>
      </c>
      <c r="N5400" t="s">
        <v>23</v>
      </c>
      <c r="O5400" t="s">
        <v>56</v>
      </c>
      <c r="P5400" t="s">
        <v>164</v>
      </c>
      <c r="Q5400" t="s">
        <v>27</v>
      </c>
      <c r="R5400">
        <v>59.7</v>
      </c>
      <c r="S5400">
        <v>4122.6499999999996</v>
      </c>
    </row>
    <row r="5401" spans="1:19">
      <c r="A5401" t="s">
        <v>12194</v>
      </c>
      <c r="B5401" s="2">
        <v>45243</v>
      </c>
      <c r="C5401" t="s">
        <v>22</v>
      </c>
      <c r="D5401">
        <v>59</v>
      </c>
      <c r="E5401" t="s">
        <v>39</v>
      </c>
      <c r="F5401">
        <v>0</v>
      </c>
      <c r="G5401">
        <v>4</v>
      </c>
      <c r="H5401" t="s">
        <v>3686</v>
      </c>
      <c r="I5401">
        <v>2926</v>
      </c>
      <c r="J5401">
        <v>0</v>
      </c>
      <c r="K5401">
        <v>21</v>
      </c>
      <c r="L5401" t="s">
        <v>97</v>
      </c>
      <c r="M5401" t="s">
        <v>23</v>
      </c>
      <c r="N5401" t="s">
        <v>23</v>
      </c>
      <c r="O5401" t="s">
        <v>49</v>
      </c>
      <c r="P5401" t="s">
        <v>26</v>
      </c>
      <c r="Q5401" t="s">
        <v>50</v>
      </c>
      <c r="R5401">
        <v>61.65</v>
      </c>
      <c r="S5401">
        <v>2230.4499999999998</v>
      </c>
    </row>
    <row r="5402" spans="1:19">
      <c r="A5402" t="s">
        <v>12196</v>
      </c>
      <c r="B5402" s="2">
        <v>45125</v>
      </c>
      <c r="C5402" t="s">
        <v>22</v>
      </c>
      <c r="D5402">
        <v>19</v>
      </c>
      <c r="E5402" t="s">
        <v>23</v>
      </c>
      <c r="F5402">
        <v>1</v>
      </c>
      <c r="G5402">
        <v>4</v>
      </c>
      <c r="H5402" t="s">
        <v>3686</v>
      </c>
      <c r="I5402">
        <v>3971</v>
      </c>
      <c r="J5402">
        <v>6</v>
      </c>
      <c r="K5402">
        <v>25</v>
      </c>
      <c r="L5402" t="s">
        <v>40</v>
      </c>
      <c r="M5402" t="s">
        <v>23</v>
      </c>
      <c r="N5402" t="s">
        <v>23</v>
      </c>
      <c r="O5402" t="s">
        <v>49</v>
      </c>
      <c r="P5402" t="s">
        <v>26</v>
      </c>
      <c r="Q5402" t="s">
        <v>27</v>
      </c>
      <c r="R5402">
        <v>54.3</v>
      </c>
      <c r="S5402">
        <v>2246.0500000000002</v>
      </c>
    </row>
    <row r="5403" spans="1:19">
      <c r="A5403" t="s">
        <v>12198</v>
      </c>
      <c r="B5403" s="2">
        <v>44719</v>
      </c>
      <c r="C5403" t="s">
        <v>33</v>
      </c>
      <c r="D5403">
        <v>44</v>
      </c>
      <c r="E5403" t="s">
        <v>23</v>
      </c>
      <c r="F5403">
        <v>1</v>
      </c>
      <c r="G5403">
        <v>4</v>
      </c>
      <c r="H5403" t="s">
        <v>3686</v>
      </c>
      <c r="I5403">
        <v>2631</v>
      </c>
      <c r="J5403">
        <v>9</v>
      </c>
      <c r="K5403">
        <v>38</v>
      </c>
      <c r="L5403" t="s">
        <v>15568</v>
      </c>
      <c r="M5403" t="s">
        <v>23</v>
      </c>
      <c r="N5403" t="s">
        <v>39</v>
      </c>
      <c r="P5403" t="s">
        <v>164</v>
      </c>
      <c r="Q5403" t="s">
        <v>50</v>
      </c>
      <c r="R5403">
        <v>20.2</v>
      </c>
      <c r="S5403">
        <v>1765.97</v>
      </c>
    </row>
    <row r="5404" spans="1:19">
      <c r="A5404" t="s">
        <v>12200</v>
      </c>
      <c r="B5404" s="2">
        <v>45327</v>
      </c>
      <c r="C5404" t="s">
        <v>22</v>
      </c>
      <c r="D5404">
        <v>25</v>
      </c>
      <c r="E5404" t="s">
        <v>23</v>
      </c>
      <c r="F5404">
        <v>3</v>
      </c>
      <c r="G5404">
        <v>4</v>
      </c>
      <c r="H5404" t="s">
        <v>3686</v>
      </c>
      <c r="I5404">
        <v>5968</v>
      </c>
      <c r="J5404">
        <v>1</v>
      </c>
      <c r="K5404">
        <v>18</v>
      </c>
      <c r="L5404" t="s">
        <v>15568</v>
      </c>
      <c r="M5404" t="s">
        <v>23</v>
      </c>
      <c r="N5404" t="s">
        <v>23</v>
      </c>
      <c r="O5404" t="s">
        <v>25</v>
      </c>
      <c r="P5404" t="s">
        <v>26</v>
      </c>
      <c r="Q5404" t="s">
        <v>27</v>
      </c>
      <c r="R5404">
        <v>85.6</v>
      </c>
      <c r="S5404">
        <v>2106.2199999999998</v>
      </c>
    </row>
    <row r="5405" spans="1:19">
      <c r="A5405" t="s">
        <v>12202</v>
      </c>
      <c r="B5405" s="2">
        <v>44539</v>
      </c>
      <c r="C5405" t="s">
        <v>22</v>
      </c>
      <c r="D5405">
        <v>34</v>
      </c>
      <c r="E5405" t="s">
        <v>23</v>
      </c>
      <c r="F5405">
        <v>3</v>
      </c>
      <c r="G5405">
        <v>4</v>
      </c>
      <c r="H5405" t="s">
        <v>3686</v>
      </c>
      <c r="I5405">
        <v>4388</v>
      </c>
      <c r="J5405">
        <v>1</v>
      </c>
      <c r="K5405">
        <v>44</v>
      </c>
      <c r="L5405" t="s">
        <v>15568</v>
      </c>
      <c r="M5405" t="s">
        <v>23</v>
      </c>
      <c r="N5405" t="s">
        <v>23</v>
      </c>
      <c r="O5405" t="s">
        <v>49</v>
      </c>
      <c r="P5405" t="s">
        <v>26</v>
      </c>
      <c r="Q5405" t="s">
        <v>50</v>
      </c>
      <c r="R5405">
        <v>61.9</v>
      </c>
      <c r="S5405">
        <v>4581.97</v>
      </c>
    </row>
    <row r="5406" spans="1:19">
      <c r="A5406" t="s">
        <v>12204</v>
      </c>
      <c r="B5406" s="2">
        <v>43846</v>
      </c>
      <c r="C5406" t="s">
        <v>33</v>
      </c>
      <c r="D5406">
        <v>54</v>
      </c>
      <c r="E5406" t="s">
        <v>23</v>
      </c>
      <c r="F5406">
        <v>0</v>
      </c>
      <c r="G5406">
        <v>4</v>
      </c>
      <c r="H5406" t="s">
        <v>3686</v>
      </c>
      <c r="I5406">
        <v>5703</v>
      </c>
      <c r="J5406">
        <v>3</v>
      </c>
      <c r="K5406">
        <v>67</v>
      </c>
      <c r="L5406" t="s">
        <v>15568</v>
      </c>
      <c r="M5406" t="s">
        <v>23</v>
      </c>
      <c r="N5406" t="s">
        <v>23</v>
      </c>
      <c r="O5406" t="s">
        <v>25</v>
      </c>
      <c r="P5406" t="s">
        <v>202</v>
      </c>
      <c r="Q5406" t="s">
        <v>50</v>
      </c>
      <c r="R5406">
        <v>105.4</v>
      </c>
      <c r="S5406">
        <v>7214.49</v>
      </c>
    </row>
    <row r="5407" spans="1:19">
      <c r="A5407" t="s">
        <v>12206</v>
      </c>
      <c r="B5407" s="2">
        <v>43746</v>
      </c>
      <c r="C5407" t="s">
        <v>33</v>
      </c>
      <c r="D5407">
        <v>45</v>
      </c>
      <c r="E5407" t="s">
        <v>23</v>
      </c>
      <c r="F5407">
        <v>0</v>
      </c>
      <c r="G5407">
        <v>4</v>
      </c>
      <c r="H5407" t="s">
        <v>3686</v>
      </c>
      <c r="I5407">
        <v>5129</v>
      </c>
      <c r="J5407">
        <v>10</v>
      </c>
      <c r="K5407">
        <v>70</v>
      </c>
      <c r="L5407" t="s">
        <v>15568</v>
      </c>
      <c r="M5407" t="s">
        <v>23</v>
      </c>
      <c r="N5407" t="s">
        <v>23</v>
      </c>
      <c r="O5407" t="s">
        <v>25</v>
      </c>
      <c r="P5407" t="s">
        <v>164</v>
      </c>
      <c r="Q5407" t="s">
        <v>27</v>
      </c>
      <c r="R5407">
        <v>90.85</v>
      </c>
      <c r="S5407">
        <v>9165.1</v>
      </c>
    </row>
    <row r="5408" spans="1:19">
      <c r="A5408" t="s">
        <v>12208</v>
      </c>
      <c r="B5408" s="2">
        <v>44203</v>
      </c>
      <c r="C5408" t="s">
        <v>33</v>
      </c>
      <c r="D5408">
        <v>41</v>
      </c>
      <c r="E5408" t="s">
        <v>39</v>
      </c>
      <c r="F5408">
        <v>0</v>
      </c>
      <c r="G5408">
        <v>4</v>
      </c>
      <c r="H5408" t="s">
        <v>3686</v>
      </c>
      <c r="I5408">
        <v>5182</v>
      </c>
      <c r="J5408">
        <v>0</v>
      </c>
      <c r="K5408">
        <v>55</v>
      </c>
      <c r="L5408" t="s">
        <v>15568</v>
      </c>
      <c r="M5408" t="s">
        <v>23</v>
      </c>
      <c r="N5408" t="s">
        <v>23</v>
      </c>
      <c r="O5408" t="s">
        <v>25</v>
      </c>
      <c r="P5408" t="s">
        <v>202</v>
      </c>
      <c r="Q5408" t="s">
        <v>27</v>
      </c>
      <c r="R5408">
        <v>100.15</v>
      </c>
      <c r="S5408">
        <v>7037.75</v>
      </c>
    </row>
    <row r="5409" spans="1:19">
      <c r="A5409" t="s">
        <v>12210</v>
      </c>
      <c r="B5409" s="2">
        <v>45354</v>
      </c>
      <c r="C5409" t="s">
        <v>33</v>
      </c>
      <c r="D5409">
        <v>70</v>
      </c>
      <c r="E5409" t="s">
        <v>23</v>
      </c>
      <c r="F5409">
        <v>0</v>
      </c>
      <c r="G5409">
        <v>4</v>
      </c>
      <c r="H5409" t="s">
        <v>3686</v>
      </c>
      <c r="I5409">
        <v>3646</v>
      </c>
      <c r="J5409">
        <v>8</v>
      </c>
      <c r="K5409">
        <v>17</v>
      </c>
      <c r="L5409" t="s">
        <v>97</v>
      </c>
      <c r="M5409" t="s">
        <v>23</v>
      </c>
      <c r="N5409" t="s">
        <v>39</v>
      </c>
      <c r="P5409" t="s">
        <v>202</v>
      </c>
      <c r="Q5409" t="s">
        <v>50</v>
      </c>
      <c r="R5409">
        <v>20.75</v>
      </c>
      <c r="S5409">
        <v>566.83000000000004</v>
      </c>
    </row>
    <row r="5410" spans="1:19">
      <c r="A5410" t="s">
        <v>12212</v>
      </c>
      <c r="B5410" s="2">
        <v>45200</v>
      </c>
      <c r="C5410" t="s">
        <v>33</v>
      </c>
      <c r="D5410">
        <v>68</v>
      </c>
      <c r="E5410" t="s">
        <v>39</v>
      </c>
      <c r="F5410">
        <v>0</v>
      </c>
      <c r="G5410">
        <v>4</v>
      </c>
      <c r="H5410" t="s">
        <v>3686</v>
      </c>
      <c r="I5410">
        <v>5676</v>
      </c>
      <c r="J5410">
        <v>0</v>
      </c>
      <c r="K5410">
        <v>22</v>
      </c>
      <c r="L5410" t="s">
        <v>97</v>
      </c>
      <c r="M5410" t="s">
        <v>23</v>
      </c>
      <c r="N5410" t="s">
        <v>39</v>
      </c>
      <c r="P5410" t="s">
        <v>164</v>
      </c>
      <c r="Q5410" t="s">
        <v>50</v>
      </c>
      <c r="R5410">
        <v>26.25</v>
      </c>
      <c r="S5410">
        <v>722.06</v>
      </c>
    </row>
    <row r="5411" spans="1:19">
      <c r="A5411" t="s">
        <v>12214</v>
      </c>
      <c r="B5411" s="2">
        <v>43686</v>
      </c>
      <c r="C5411" t="s">
        <v>22</v>
      </c>
      <c r="D5411">
        <v>75</v>
      </c>
      <c r="E5411" t="s">
        <v>23</v>
      </c>
      <c r="F5411">
        <v>0</v>
      </c>
      <c r="G5411">
        <v>4</v>
      </c>
      <c r="H5411" t="s">
        <v>3686</v>
      </c>
      <c r="I5411">
        <v>6259</v>
      </c>
      <c r="J5411">
        <v>5</v>
      </c>
      <c r="K5411">
        <v>72</v>
      </c>
      <c r="L5411" t="s">
        <v>316</v>
      </c>
      <c r="M5411" t="s">
        <v>23</v>
      </c>
      <c r="N5411" t="s">
        <v>23</v>
      </c>
      <c r="O5411" t="s">
        <v>49</v>
      </c>
      <c r="P5411" t="s">
        <v>164</v>
      </c>
      <c r="Q5411" t="s">
        <v>27</v>
      </c>
      <c r="R5411">
        <v>55.3</v>
      </c>
      <c r="S5411">
        <v>5728.88</v>
      </c>
    </row>
    <row r="5412" spans="1:19">
      <c r="A5412" t="s">
        <v>12216</v>
      </c>
      <c r="B5412" s="2">
        <v>45599</v>
      </c>
      <c r="C5412" t="s">
        <v>33</v>
      </c>
      <c r="D5412">
        <v>28</v>
      </c>
      <c r="E5412" t="s">
        <v>39</v>
      </c>
      <c r="F5412">
        <v>0</v>
      </c>
      <c r="G5412">
        <v>4</v>
      </c>
      <c r="H5412" t="s">
        <v>3686</v>
      </c>
      <c r="I5412">
        <v>4283</v>
      </c>
      <c r="J5412">
        <v>0</v>
      </c>
      <c r="K5412">
        <v>9</v>
      </c>
      <c r="L5412" t="s">
        <v>15568</v>
      </c>
      <c r="M5412" t="s">
        <v>23</v>
      </c>
      <c r="N5412" t="s">
        <v>39</v>
      </c>
      <c r="P5412" t="s">
        <v>26</v>
      </c>
      <c r="Q5412" t="s">
        <v>27</v>
      </c>
      <c r="R5412">
        <v>19.5</v>
      </c>
      <c r="S5412">
        <v>601.30999999999995</v>
      </c>
    </row>
    <row r="5413" spans="1:19">
      <c r="A5413" t="s">
        <v>12218</v>
      </c>
      <c r="B5413" s="2">
        <v>45236</v>
      </c>
      <c r="C5413" t="s">
        <v>22</v>
      </c>
      <c r="D5413">
        <v>47</v>
      </c>
      <c r="E5413" t="s">
        <v>39</v>
      </c>
      <c r="F5413">
        <v>0</v>
      </c>
      <c r="G5413">
        <v>4</v>
      </c>
      <c r="H5413" t="s">
        <v>3686</v>
      </c>
      <c r="I5413">
        <v>3378</v>
      </c>
      <c r="J5413">
        <v>0</v>
      </c>
      <c r="K5413">
        <v>21</v>
      </c>
      <c r="L5413" t="s">
        <v>15568</v>
      </c>
      <c r="M5413" t="s">
        <v>39</v>
      </c>
      <c r="N5413" t="s">
        <v>23</v>
      </c>
      <c r="O5413" t="s">
        <v>49</v>
      </c>
      <c r="P5413" t="s">
        <v>26</v>
      </c>
      <c r="Q5413" t="s">
        <v>50</v>
      </c>
      <c r="R5413">
        <v>36</v>
      </c>
      <c r="S5413">
        <v>780.15</v>
      </c>
    </row>
    <row r="5414" spans="1:19">
      <c r="A5414" t="s">
        <v>12220</v>
      </c>
      <c r="B5414" s="2">
        <v>43977</v>
      </c>
      <c r="C5414" t="s">
        <v>33</v>
      </c>
      <c r="D5414">
        <v>40</v>
      </c>
      <c r="E5414" t="s">
        <v>23</v>
      </c>
      <c r="F5414">
        <v>0</v>
      </c>
      <c r="G5414">
        <v>4</v>
      </c>
      <c r="H5414" t="s">
        <v>3686</v>
      </c>
      <c r="I5414">
        <v>4626</v>
      </c>
      <c r="J5414">
        <v>7</v>
      </c>
      <c r="K5414">
        <v>63</v>
      </c>
      <c r="L5414" t="s">
        <v>15568</v>
      </c>
      <c r="M5414" t="s">
        <v>23</v>
      </c>
      <c r="N5414" t="s">
        <v>23</v>
      </c>
      <c r="O5414" t="s">
        <v>56</v>
      </c>
      <c r="P5414" t="s">
        <v>164</v>
      </c>
      <c r="Q5414" t="s">
        <v>50</v>
      </c>
      <c r="R5414">
        <v>75.55</v>
      </c>
      <c r="S5414">
        <v>5106.6400000000003</v>
      </c>
    </row>
    <row r="5415" spans="1:19">
      <c r="A5415" t="s">
        <v>12222</v>
      </c>
      <c r="B5415" s="2">
        <v>45312</v>
      </c>
      <c r="C5415" t="s">
        <v>33</v>
      </c>
      <c r="D5415">
        <v>43</v>
      </c>
      <c r="E5415" t="s">
        <v>23</v>
      </c>
      <c r="F5415">
        <v>2</v>
      </c>
      <c r="G5415">
        <v>4</v>
      </c>
      <c r="H5415" t="s">
        <v>3686</v>
      </c>
      <c r="I5415">
        <v>3636</v>
      </c>
      <c r="J5415">
        <v>6</v>
      </c>
      <c r="K5415">
        <v>19</v>
      </c>
      <c r="L5415" t="s">
        <v>15568</v>
      </c>
      <c r="M5415" t="s">
        <v>23</v>
      </c>
      <c r="N5415" t="s">
        <v>39</v>
      </c>
      <c r="P5415" t="s">
        <v>26</v>
      </c>
      <c r="Q5415" t="s">
        <v>84</v>
      </c>
      <c r="R5415">
        <v>20.2</v>
      </c>
      <c r="S5415">
        <v>1273.49</v>
      </c>
    </row>
    <row r="5416" spans="1:19">
      <c r="A5416" t="s">
        <v>12224</v>
      </c>
      <c r="B5416" s="2">
        <v>44793</v>
      </c>
      <c r="C5416" t="s">
        <v>33</v>
      </c>
      <c r="D5416">
        <v>39</v>
      </c>
      <c r="E5416" t="s">
        <v>39</v>
      </c>
      <c r="F5416">
        <v>0</v>
      </c>
      <c r="G5416">
        <v>4</v>
      </c>
      <c r="H5416" t="s">
        <v>3686</v>
      </c>
      <c r="I5416">
        <v>4898</v>
      </c>
      <c r="J5416">
        <v>0</v>
      </c>
      <c r="K5416">
        <v>36</v>
      </c>
      <c r="L5416" t="s">
        <v>15568</v>
      </c>
      <c r="M5416" t="s">
        <v>23</v>
      </c>
      <c r="N5416" t="s">
        <v>23</v>
      </c>
      <c r="O5416" t="s">
        <v>56</v>
      </c>
      <c r="P5416" t="s">
        <v>202</v>
      </c>
      <c r="Q5416" t="s">
        <v>27</v>
      </c>
      <c r="R5416">
        <v>85.85</v>
      </c>
      <c r="S5416">
        <v>3503.95</v>
      </c>
    </row>
    <row r="5417" spans="1:19">
      <c r="A5417" t="s">
        <v>12226</v>
      </c>
      <c r="B5417" s="2">
        <v>44288</v>
      </c>
      <c r="C5417" t="s">
        <v>22</v>
      </c>
      <c r="D5417">
        <v>58</v>
      </c>
      <c r="E5417" t="s">
        <v>23</v>
      </c>
      <c r="F5417">
        <v>0</v>
      </c>
      <c r="G5417">
        <v>4</v>
      </c>
      <c r="H5417" t="s">
        <v>3686</v>
      </c>
      <c r="I5417">
        <v>4628</v>
      </c>
      <c r="J5417">
        <v>6</v>
      </c>
      <c r="K5417">
        <v>52</v>
      </c>
      <c r="L5417" t="s">
        <v>142</v>
      </c>
      <c r="M5417" t="s">
        <v>23</v>
      </c>
      <c r="N5417" t="s">
        <v>23</v>
      </c>
      <c r="O5417" t="s">
        <v>56</v>
      </c>
      <c r="P5417" t="s">
        <v>202</v>
      </c>
      <c r="Q5417" t="s">
        <v>50</v>
      </c>
      <c r="R5417">
        <v>81.400000000000006</v>
      </c>
      <c r="S5417">
        <v>6504.13</v>
      </c>
    </row>
    <row r="5418" spans="1:19">
      <c r="A5418" t="s">
        <v>12228</v>
      </c>
      <c r="B5418" s="2">
        <v>44601</v>
      </c>
      <c r="C5418" t="s">
        <v>22</v>
      </c>
      <c r="D5418">
        <v>47</v>
      </c>
      <c r="E5418" t="s">
        <v>23</v>
      </c>
      <c r="F5418">
        <v>2</v>
      </c>
      <c r="G5418">
        <v>4</v>
      </c>
      <c r="H5418" t="s">
        <v>3686</v>
      </c>
      <c r="I5418">
        <v>4439</v>
      </c>
      <c r="J5418">
        <v>4</v>
      </c>
      <c r="K5418">
        <v>42</v>
      </c>
      <c r="L5418" t="s">
        <v>142</v>
      </c>
      <c r="M5418" t="s">
        <v>23</v>
      </c>
      <c r="N5418" t="s">
        <v>39</v>
      </c>
      <c r="P5418" t="s">
        <v>202</v>
      </c>
      <c r="Q5418" t="s">
        <v>50</v>
      </c>
      <c r="R5418">
        <v>20.25</v>
      </c>
      <c r="S5418">
        <v>1246.76</v>
      </c>
    </row>
    <row r="5419" spans="1:19">
      <c r="A5419" t="s">
        <v>12230</v>
      </c>
      <c r="B5419" s="2">
        <v>45127</v>
      </c>
      <c r="C5419" t="s">
        <v>22</v>
      </c>
      <c r="D5419">
        <v>26</v>
      </c>
      <c r="E5419" t="s">
        <v>39</v>
      </c>
      <c r="F5419">
        <v>0</v>
      </c>
      <c r="G5419">
        <v>4</v>
      </c>
      <c r="H5419" t="s">
        <v>3686</v>
      </c>
      <c r="I5419">
        <v>4815</v>
      </c>
      <c r="J5419">
        <v>0</v>
      </c>
      <c r="K5419">
        <v>25</v>
      </c>
      <c r="L5419" t="s">
        <v>40</v>
      </c>
      <c r="M5419" t="s">
        <v>23</v>
      </c>
      <c r="N5419" t="s">
        <v>23</v>
      </c>
      <c r="O5419" t="s">
        <v>25</v>
      </c>
      <c r="P5419" t="s">
        <v>26</v>
      </c>
      <c r="Q5419" t="s">
        <v>27</v>
      </c>
      <c r="R5419">
        <v>74.3</v>
      </c>
      <c r="S5419">
        <v>2344.21</v>
      </c>
    </row>
    <row r="5420" spans="1:19">
      <c r="A5420" t="s">
        <v>12232</v>
      </c>
      <c r="B5420" s="2">
        <v>44031</v>
      </c>
      <c r="C5420" t="s">
        <v>22</v>
      </c>
      <c r="D5420">
        <v>64</v>
      </c>
      <c r="E5420" t="s">
        <v>23</v>
      </c>
      <c r="F5420">
        <v>0</v>
      </c>
      <c r="G5420">
        <v>4</v>
      </c>
      <c r="H5420" t="s">
        <v>3686</v>
      </c>
      <c r="I5420">
        <v>5239</v>
      </c>
      <c r="J5420">
        <v>8</v>
      </c>
      <c r="K5420">
        <v>61</v>
      </c>
      <c r="L5420" t="s">
        <v>142</v>
      </c>
      <c r="M5420" t="s">
        <v>23</v>
      </c>
      <c r="N5420" t="s">
        <v>23</v>
      </c>
      <c r="O5420" t="s">
        <v>25</v>
      </c>
      <c r="P5420" t="s">
        <v>26</v>
      </c>
      <c r="Q5420" t="s">
        <v>27</v>
      </c>
      <c r="R5420">
        <v>114.1</v>
      </c>
      <c r="S5420">
        <v>7883.67</v>
      </c>
    </row>
    <row r="5421" spans="1:19">
      <c r="A5421" t="s">
        <v>12234</v>
      </c>
      <c r="B5421" s="2">
        <v>44215</v>
      </c>
      <c r="C5421" t="s">
        <v>22</v>
      </c>
      <c r="D5421">
        <v>57</v>
      </c>
      <c r="E5421" t="s">
        <v>23</v>
      </c>
      <c r="F5421">
        <v>3</v>
      </c>
      <c r="G5421">
        <v>4</v>
      </c>
      <c r="H5421" t="s">
        <v>3686</v>
      </c>
      <c r="I5421">
        <v>5067</v>
      </c>
      <c r="J5421">
        <v>5</v>
      </c>
      <c r="K5421">
        <v>55</v>
      </c>
      <c r="L5421" t="s">
        <v>15568</v>
      </c>
      <c r="M5421" t="s">
        <v>23</v>
      </c>
      <c r="N5421" t="s">
        <v>39</v>
      </c>
      <c r="P5421" t="s">
        <v>202</v>
      </c>
      <c r="Q5421" t="s">
        <v>50</v>
      </c>
      <c r="R5421">
        <v>19.5</v>
      </c>
      <c r="S5421">
        <v>3019</v>
      </c>
    </row>
    <row r="5422" spans="1:19">
      <c r="A5422" t="s">
        <v>12236</v>
      </c>
      <c r="B5422" s="2">
        <v>43805</v>
      </c>
      <c r="C5422" t="s">
        <v>33</v>
      </c>
      <c r="D5422">
        <v>53</v>
      </c>
      <c r="E5422" t="s">
        <v>23</v>
      </c>
      <c r="F5422">
        <v>0</v>
      </c>
      <c r="G5422">
        <v>4</v>
      </c>
      <c r="H5422" t="s">
        <v>3686</v>
      </c>
      <c r="I5422">
        <v>5672</v>
      </c>
      <c r="J5422">
        <v>5</v>
      </c>
      <c r="K5422">
        <v>68</v>
      </c>
      <c r="L5422" t="s">
        <v>316</v>
      </c>
      <c r="M5422" t="s">
        <v>23</v>
      </c>
      <c r="N5422" t="s">
        <v>23</v>
      </c>
      <c r="O5422" t="s">
        <v>25</v>
      </c>
      <c r="P5422" t="s">
        <v>164</v>
      </c>
      <c r="Q5422" t="s">
        <v>27</v>
      </c>
      <c r="R5422">
        <v>89.95</v>
      </c>
      <c r="S5422">
        <v>7902.78</v>
      </c>
    </row>
    <row r="5423" spans="1:19">
      <c r="A5423" t="s">
        <v>12238</v>
      </c>
      <c r="B5423" s="2">
        <v>44750</v>
      </c>
      <c r="C5423" t="s">
        <v>33</v>
      </c>
      <c r="D5423">
        <v>48</v>
      </c>
      <c r="E5423" t="s">
        <v>39</v>
      </c>
      <c r="F5423">
        <v>0</v>
      </c>
      <c r="G5423">
        <v>4</v>
      </c>
      <c r="H5423" t="s">
        <v>3686</v>
      </c>
      <c r="I5423">
        <v>3801</v>
      </c>
      <c r="J5423">
        <v>0</v>
      </c>
      <c r="K5423">
        <v>37</v>
      </c>
      <c r="L5423" t="s">
        <v>15568</v>
      </c>
      <c r="M5423" t="s">
        <v>23</v>
      </c>
      <c r="N5423" t="s">
        <v>23</v>
      </c>
      <c r="O5423" t="s">
        <v>49</v>
      </c>
      <c r="P5423" t="s">
        <v>26</v>
      </c>
      <c r="Q5423" t="s">
        <v>50</v>
      </c>
      <c r="R5423">
        <v>78.900000000000006</v>
      </c>
      <c r="S5423">
        <v>4576.12</v>
      </c>
    </row>
    <row r="5424" spans="1:19">
      <c r="A5424" t="s">
        <v>12240</v>
      </c>
      <c r="B5424" s="2">
        <v>45388</v>
      </c>
      <c r="C5424" t="s">
        <v>33</v>
      </c>
      <c r="D5424">
        <v>43</v>
      </c>
      <c r="E5424" t="s">
        <v>39</v>
      </c>
      <c r="F5424">
        <v>3</v>
      </c>
      <c r="G5424">
        <v>4</v>
      </c>
      <c r="H5424" t="s">
        <v>3686</v>
      </c>
      <c r="I5424">
        <v>5040</v>
      </c>
      <c r="J5424">
        <v>0</v>
      </c>
      <c r="K5424">
        <v>16</v>
      </c>
      <c r="L5424" t="s">
        <v>97</v>
      </c>
      <c r="M5424" t="s">
        <v>23</v>
      </c>
      <c r="N5424" t="s">
        <v>23</v>
      </c>
      <c r="O5424" t="s">
        <v>25</v>
      </c>
      <c r="P5424" t="s">
        <v>202</v>
      </c>
      <c r="Q5424" t="s">
        <v>50</v>
      </c>
      <c r="R5424">
        <v>79.5</v>
      </c>
      <c r="S5424">
        <v>1699.88</v>
      </c>
    </row>
    <row r="5425" spans="1:19">
      <c r="A5425" t="s">
        <v>12242</v>
      </c>
      <c r="B5425" s="2">
        <v>45851</v>
      </c>
      <c r="C5425" t="s">
        <v>33</v>
      </c>
      <c r="D5425">
        <v>30</v>
      </c>
      <c r="E5425" t="s">
        <v>39</v>
      </c>
      <c r="F5425">
        <v>0</v>
      </c>
      <c r="G5425">
        <v>4</v>
      </c>
      <c r="H5425" t="s">
        <v>3751</v>
      </c>
      <c r="I5425">
        <v>3103</v>
      </c>
      <c r="J5425">
        <v>0</v>
      </c>
      <c r="K5425">
        <v>1</v>
      </c>
      <c r="L5425" t="s">
        <v>48</v>
      </c>
      <c r="M5425" t="s">
        <v>23</v>
      </c>
      <c r="N5425" t="s">
        <v>23</v>
      </c>
      <c r="O5425" t="s">
        <v>56</v>
      </c>
      <c r="P5425" t="s">
        <v>26</v>
      </c>
      <c r="Q5425" t="s">
        <v>27</v>
      </c>
      <c r="R5425">
        <v>44.15</v>
      </c>
      <c r="S5425">
        <v>53.97</v>
      </c>
    </row>
    <row r="5426" spans="1:19">
      <c r="A5426" t="s">
        <v>12244</v>
      </c>
      <c r="B5426" s="2">
        <v>44277</v>
      </c>
      <c r="C5426" t="s">
        <v>33</v>
      </c>
      <c r="D5426">
        <v>43</v>
      </c>
      <c r="E5426" t="s">
        <v>39</v>
      </c>
      <c r="F5426">
        <v>0</v>
      </c>
      <c r="G5426">
        <v>4</v>
      </c>
      <c r="H5426" t="s">
        <v>3686</v>
      </c>
      <c r="I5426">
        <v>5452</v>
      </c>
      <c r="J5426">
        <v>0</v>
      </c>
      <c r="K5426">
        <v>53</v>
      </c>
      <c r="L5426" t="s">
        <v>15568</v>
      </c>
      <c r="M5426" t="s">
        <v>23</v>
      </c>
      <c r="N5426" t="s">
        <v>23</v>
      </c>
      <c r="O5426" t="s">
        <v>25</v>
      </c>
      <c r="P5426" t="s">
        <v>202</v>
      </c>
      <c r="Q5426" t="s">
        <v>50</v>
      </c>
      <c r="R5426">
        <v>94.45</v>
      </c>
      <c r="S5426">
        <v>6838.39</v>
      </c>
    </row>
    <row r="5427" spans="1:19">
      <c r="A5427" t="s">
        <v>12246</v>
      </c>
      <c r="B5427" s="2">
        <v>43998</v>
      </c>
      <c r="C5427" t="s">
        <v>33</v>
      </c>
      <c r="D5427">
        <v>30</v>
      </c>
      <c r="E5427" t="s">
        <v>39</v>
      </c>
      <c r="F5427">
        <v>0</v>
      </c>
      <c r="G5427">
        <v>4</v>
      </c>
      <c r="H5427" t="s">
        <v>3686</v>
      </c>
      <c r="I5427">
        <v>4937</v>
      </c>
      <c r="J5427">
        <v>0</v>
      </c>
      <c r="K5427">
        <v>62</v>
      </c>
      <c r="L5427" t="s">
        <v>15568</v>
      </c>
      <c r="M5427" t="s">
        <v>23</v>
      </c>
      <c r="N5427" t="s">
        <v>39</v>
      </c>
      <c r="P5427" t="s">
        <v>164</v>
      </c>
      <c r="Q5427" t="s">
        <v>50</v>
      </c>
      <c r="R5427">
        <v>19.2</v>
      </c>
      <c r="S5427">
        <v>2613.5100000000002</v>
      </c>
    </row>
    <row r="5428" spans="1:19">
      <c r="A5428" t="s">
        <v>12248</v>
      </c>
      <c r="B5428" s="2">
        <v>45521</v>
      </c>
      <c r="C5428" t="s">
        <v>33</v>
      </c>
      <c r="D5428">
        <v>45</v>
      </c>
      <c r="E5428" t="s">
        <v>23</v>
      </c>
      <c r="F5428">
        <v>1</v>
      </c>
      <c r="G5428">
        <v>4</v>
      </c>
      <c r="H5428" t="s">
        <v>3686</v>
      </c>
      <c r="I5428">
        <v>5988</v>
      </c>
      <c r="J5428">
        <v>4</v>
      </c>
      <c r="K5428">
        <v>12</v>
      </c>
      <c r="L5428" t="s">
        <v>15568</v>
      </c>
      <c r="M5428" t="s">
        <v>39</v>
      </c>
      <c r="N5428" t="s">
        <v>23</v>
      </c>
      <c r="O5428" t="s">
        <v>49</v>
      </c>
      <c r="P5428" t="s">
        <v>202</v>
      </c>
      <c r="Q5428" t="s">
        <v>50</v>
      </c>
      <c r="R5428">
        <v>30.25</v>
      </c>
      <c r="S5428">
        <v>368.85</v>
      </c>
    </row>
    <row r="5429" spans="1:19">
      <c r="A5429" t="s">
        <v>12250</v>
      </c>
      <c r="B5429" s="2">
        <v>43739</v>
      </c>
      <c r="C5429" t="s">
        <v>33</v>
      </c>
      <c r="D5429">
        <v>59</v>
      </c>
      <c r="E5429" t="s">
        <v>23</v>
      </c>
      <c r="F5429">
        <v>0</v>
      </c>
      <c r="G5429">
        <v>4</v>
      </c>
      <c r="H5429" t="s">
        <v>3686</v>
      </c>
      <c r="I5429">
        <v>5979</v>
      </c>
      <c r="J5429">
        <v>4</v>
      </c>
      <c r="K5429">
        <v>70</v>
      </c>
      <c r="L5429" t="s">
        <v>15568</v>
      </c>
      <c r="M5429" t="s">
        <v>23</v>
      </c>
      <c r="N5429" t="s">
        <v>23</v>
      </c>
      <c r="O5429" t="s">
        <v>25</v>
      </c>
      <c r="P5429" t="s">
        <v>164</v>
      </c>
      <c r="Q5429" t="s">
        <v>27</v>
      </c>
      <c r="R5429">
        <v>110.5</v>
      </c>
      <c r="S5429">
        <v>9749.85</v>
      </c>
    </row>
    <row r="5430" spans="1:19">
      <c r="A5430" t="s">
        <v>12252</v>
      </c>
      <c r="B5430" s="2">
        <v>44097</v>
      </c>
      <c r="C5430" t="s">
        <v>33</v>
      </c>
      <c r="D5430">
        <v>45</v>
      </c>
      <c r="E5430" t="s">
        <v>23</v>
      </c>
      <c r="F5430">
        <v>2</v>
      </c>
      <c r="G5430">
        <v>4</v>
      </c>
      <c r="H5430" t="s">
        <v>3686</v>
      </c>
      <c r="I5430">
        <v>4579</v>
      </c>
      <c r="J5430">
        <v>1</v>
      </c>
      <c r="K5430">
        <v>59</v>
      </c>
      <c r="L5430" t="s">
        <v>15568</v>
      </c>
      <c r="M5430" t="s">
        <v>23</v>
      </c>
      <c r="N5430" t="s">
        <v>39</v>
      </c>
      <c r="P5430" t="s">
        <v>164</v>
      </c>
      <c r="Q5430" t="s">
        <v>50</v>
      </c>
      <c r="R5430">
        <v>19.5</v>
      </c>
      <c r="S5430">
        <v>1783.74</v>
      </c>
    </row>
    <row r="5431" spans="1:19">
      <c r="A5431" t="s">
        <v>12254</v>
      </c>
      <c r="B5431" s="2">
        <v>45636</v>
      </c>
      <c r="C5431" t="s">
        <v>22</v>
      </c>
      <c r="D5431">
        <v>48</v>
      </c>
      <c r="E5431" t="s">
        <v>23</v>
      </c>
      <c r="F5431">
        <v>1</v>
      </c>
      <c r="G5431">
        <v>4</v>
      </c>
      <c r="H5431" t="s">
        <v>3686</v>
      </c>
      <c r="I5431">
        <v>4457</v>
      </c>
      <c r="J5431">
        <v>0</v>
      </c>
      <c r="K5431">
        <v>8</v>
      </c>
      <c r="L5431" t="s">
        <v>48</v>
      </c>
      <c r="M5431" t="s">
        <v>23</v>
      </c>
      <c r="N5431" t="s">
        <v>23</v>
      </c>
      <c r="O5431" t="s">
        <v>49</v>
      </c>
      <c r="P5431" t="s">
        <v>164</v>
      </c>
      <c r="Q5431" t="s">
        <v>50</v>
      </c>
      <c r="R5431">
        <v>76.150000000000006</v>
      </c>
      <c r="S5431">
        <v>944.04</v>
      </c>
    </row>
    <row r="5432" spans="1:19">
      <c r="A5432" t="s">
        <v>12256</v>
      </c>
      <c r="B5432" s="2">
        <v>45212</v>
      </c>
      <c r="C5432" t="s">
        <v>22</v>
      </c>
      <c r="D5432">
        <v>41</v>
      </c>
      <c r="E5432" t="s">
        <v>23</v>
      </c>
      <c r="F5432">
        <v>3</v>
      </c>
      <c r="G5432">
        <v>4</v>
      </c>
      <c r="H5432" t="s">
        <v>3686</v>
      </c>
      <c r="I5432">
        <v>3274</v>
      </c>
      <c r="J5432">
        <v>10</v>
      </c>
      <c r="K5432">
        <v>22</v>
      </c>
      <c r="L5432" t="s">
        <v>15568</v>
      </c>
      <c r="M5432" t="s">
        <v>23</v>
      </c>
      <c r="N5432" t="s">
        <v>23</v>
      </c>
      <c r="O5432" t="s">
        <v>25</v>
      </c>
      <c r="P5432" t="s">
        <v>202</v>
      </c>
      <c r="Q5432" t="s">
        <v>50</v>
      </c>
      <c r="R5432">
        <v>100.05</v>
      </c>
      <c r="S5432">
        <v>2289.35</v>
      </c>
    </row>
    <row r="5433" spans="1:19">
      <c r="A5433" t="s">
        <v>12258</v>
      </c>
      <c r="B5433" s="2">
        <v>45853</v>
      </c>
      <c r="C5433" t="s">
        <v>22</v>
      </c>
      <c r="D5433">
        <v>19</v>
      </c>
      <c r="E5433" t="s">
        <v>39</v>
      </c>
      <c r="F5433">
        <v>0</v>
      </c>
      <c r="G5433">
        <v>4</v>
      </c>
      <c r="H5433" t="s">
        <v>3751</v>
      </c>
      <c r="I5433">
        <v>2546</v>
      </c>
      <c r="J5433">
        <v>0</v>
      </c>
      <c r="K5433">
        <v>1</v>
      </c>
      <c r="L5433" t="s">
        <v>48</v>
      </c>
      <c r="M5433" t="s">
        <v>23</v>
      </c>
      <c r="N5433" t="s">
        <v>23</v>
      </c>
      <c r="O5433" t="s">
        <v>49</v>
      </c>
      <c r="P5433" t="s">
        <v>164</v>
      </c>
      <c r="Q5433" t="s">
        <v>27</v>
      </c>
      <c r="R5433">
        <v>46.3</v>
      </c>
      <c r="S5433">
        <v>57.81</v>
      </c>
    </row>
    <row r="5434" spans="1:19">
      <c r="A5434" t="s">
        <v>12259</v>
      </c>
      <c r="B5434" s="2">
        <v>43729</v>
      </c>
      <c r="C5434" t="s">
        <v>33</v>
      </c>
      <c r="D5434">
        <v>32</v>
      </c>
      <c r="E5434" t="s">
        <v>23</v>
      </c>
      <c r="F5434">
        <v>1</v>
      </c>
      <c r="G5434">
        <v>4</v>
      </c>
      <c r="H5434" t="s">
        <v>3686</v>
      </c>
      <c r="I5434">
        <v>5546</v>
      </c>
      <c r="J5434">
        <v>7</v>
      </c>
      <c r="K5434">
        <v>71</v>
      </c>
      <c r="L5434" t="s">
        <v>15568</v>
      </c>
      <c r="M5434" t="s">
        <v>23</v>
      </c>
      <c r="N5434" t="s">
        <v>23</v>
      </c>
      <c r="O5434" t="s">
        <v>49</v>
      </c>
      <c r="P5434" t="s">
        <v>202</v>
      </c>
      <c r="Q5434" t="s">
        <v>27</v>
      </c>
      <c r="R5434">
        <v>69.2</v>
      </c>
      <c r="S5434">
        <v>8432.39</v>
      </c>
    </row>
    <row r="5435" spans="1:19">
      <c r="A5435" t="s">
        <v>12261</v>
      </c>
      <c r="B5435" s="2">
        <v>44576</v>
      </c>
      <c r="C5435" t="s">
        <v>22</v>
      </c>
      <c r="D5435">
        <v>36</v>
      </c>
      <c r="E5435" t="s">
        <v>23</v>
      </c>
      <c r="F5435">
        <v>0</v>
      </c>
      <c r="G5435">
        <v>4</v>
      </c>
      <c r="H5435" t="s">
        <v>3686</v>
      </c>
      <c r="I5435">
        <v>4499</v>
      </c>
      <c r="J5435">
        <v>10</v>
      </c>
      <c r="K5435">
        <v>43</v>
      </c>
      <c r="L5435" t="s">
        <v>142</v>
      </c>
      <c r="M5435" t="s">
        <v>23</v>
      </c>
      <c r="N5435" t="s">
        <v>23</v>
      </c>
      <c r="O5435" t="s">
        <v>25</v>
      </c>
      <c r="P5435" t="s">
        <v>202</v>
      </c>
      <c r="Q5435" t="s">
        <v>27</v>
      </c>
      <c r="R5435">
        <v>100.55</v>
      </c>
      <c r="S5435">
        <v>5898.87</v>
      </c>
    </row>
    <row r="5436" spans="1:19">
      <c r="A5436" t="s">
        <v>12263</v>
      </c>
      <c r="B5436" s="2">
        <v>44977</v>
      </c>
      <c r="C5436" t="s">
        <v>33</v>
      </c>
      <c r="D5436">
        <v>71</v>
      </c>
      <c r="E5436" t="s">
        <v>39</v>
      </c>
      <c r="F5436">
        <v>0</v>
      </c>
      <c r="G5436">
        <v>4</v>
      </c>
      <c r="H5436" t="s">
        <v>3686</v>
      </c>
      <c r="I5436">
        <v>2725</v>
      </c>
      <c r="J5436">
        <v>0</v>
      </c>
      <c r="K5436">
        <v>30</v>
      </c>
      <c r="L5436" t="s">
        <v>15568</v>
      </c>
      <c r="M5436" t="s">
        <v>23</v>
      </c>
      <c r="N5436" t="s">
        <v>23</v>
      </c>
      <c r="O5436" t="s">
        <v>56</v>
      </c>
      <c r="P5436" t="s">
        <v>26</v>
      </c>
      <c r="Q5436" t="s">
        <v>27</v>
      </c>
      <c r="R5436">
        <v>55.3</v>
      </c>
      <c r="S5436">
        <v>2112.9</v>
      </c>
    </row>
    <row r="5437" spans="1:19">
      <c r="A5437" t="s">
        <v>12265</v>
      </c>
      <c r="B5437" s="2">
        <v>45827</v>
      </c>
      <c r="C5437" t="s">
        <v>22</v>
      </c>
      <c r="D5437">
        <v>80</v>
      </c>
      <c r="E5437" t="s">
        <v>39</v>
      </c>
      <c r="F5437">
        <v>0</v>
      </c>
      <c r="G5437">
        <v>4</v>
      </c>
      <c r="H5437" t="s">
        <v>3751</v>
      </c>
      <c r="I5437">
        <v>3007</v>
      </c>
      <c r="J5437">
        <v>0</v>
      </c>
      <c r="K5437">
        <v>2</v>
      </c>
      <c r="L5437" t="s">
        <v>48</v>
      </c>
      <c r="M5437" t="s">
        <v>23</v>
      </c>
      <c r="N5437" t="s">
        <v>39</v>
      </c>
      <c r="P5437" t="s">
        <v>26</v>
      </c>
      <c r="Q5437" t="s">
        <v>50</v>
      </c>
      <c r="R5437">
        <v>19.649999999999999</v>
      </c>
      <c r="S5437">
        <v>58.02</v>
      </c>
    </row>
    <row r="5438" spans="1:19">
      <c r="A5438" t="s">
        <v>12267</v>
      </c>
      <c r="B5438" s="2">
        <v>44829</v>
      </c>
      <c r="C5438" t="s">
        <v>22</v>
      </c>
      <c r="D5438">
        <v>77</v>
      </c>
      <c r="E5438" t="s">
        <v>39</v>
      </c>
      <c r="F5438">
        <v>0</v>
      </c>
      <c r="G5438">
        <v>4</v>
      </c>
      <c r="H5438" t="s">
        <v>3686</v>
      </c>
      <c r="I5438">
        <v>2332</v>
      </c>
      <c r="J5438">
        <v>0</v>
      </c>
      <c r="K5438">
        <v>35</v>
      </c>
      <c r="L5438" t="s">
        <v>15568</v>
      </c>
      <c r="M5438" t="s">
        <v>23</v>
      </c>
      <c r="N5438" t="s">
        <v>23</v>
      </c>
      <c r="O5438" t="s">
        <v>25</v>
      </c>
      <c r="P5438" t="s">
        <v>26</v>
      </c>
      <c r="Q5438" t="s">
        <v>27</v>
      </c>
      <c r="R5438">
        <v>83.15</v>
      </c>
      <c r="S5438">
        <v>4271.96</v>
      </c>
    </row>
    <row r="5439" spans="1:19">
      <c r="A5439" t="s">
        <v>12269</v>
      </c>
      <c r="B5439" s="2">
        <v>45793</v>
      </c>
      <c r="C5439" t="s">
        <v>33</v>
      </c>
      <c r="D5439">
        <v>25</v>
      </c>
      <c r="E5439" t="s">
        <v>23</v>
      </c>
      <c r="F5439">
        <v>3</v>
      </c>
      <c r="G5439">
        <v>4</v>
      </c>
      <c r="H5439" t="s">
        <v>3751</v>
      </c>
      <c r="I5439">
        <v>5651</v>
      </c>
      <c r="J5439">
        <v>6</v>
      </c>
      <c r="K5439">
        <v>3</v>
      </c>
      <c r="L5439" t="s">
        <v>48</v>
      </c>
      <c r="M5439" t="s">
        <v>39</v>
      </c>
      <c r="N5439" t="s">
        <v>23</v>
      </c>
      <c r="O5439" t="s">
        <v>56</v>
      </c>
      <c r="P5439" t="s">
        <v>26</v>
      </c>
      <c r="Q5439" t="s">
        <v>50</v>
      </c>
      <c r="R5439">
        <v>40.299999999999997</v>
      </c>
      <c r="S5439">
        <v>92.5</v>
      </c>
    </row>
    <row r="5440" spans="1:19">
      <c r="A5440" t="s">
        <v>12270</v>
      </c>
      <c r="B5440" s="2">
        <v>45511</v>
      </c>
      <c r="C5440" t="s">
        <v>22</v>
      </c>
      <c r="D5440">
        <v>59</v>
      </c>
      <c r="E5440" t="s">
        <v>23</v>
      </c>
      <c r="F5440">
        <v>0</v>
      </c>
      <c r="G5440">
        <v>4</v>
      </c>
      <c r="H5440" t="s">
        <v>3686</v>
      </c>
      <c r="I5440">
        <v>3277</v>
      </c>
      <c r="J5440">
        <v>5</v>
      </c>
      <c r="K5440">
        <v>12</v>
      </c>
      <c r="L5440" t="s">
        <v>15568</v>
      </c>
      <c r="M5440" t="s">
        <v>23</v>
      </c>
      <c r="N5440" t="s">
        <v>39</v>
      </c>
      <c r="P5440" t="s">
        <v>202</v>
      </c>
      <c r="Q5440" t="s">
        <v>84</v>
      </c>
      <c r="R5440">
        <v>26.4</v>
      </c>
      <c r="S5440">
        <v>856.75</v>
      </c>
    </row>
    <row r="5441" spans="1:19">
      <c r="A5441" t="s">
        <v>12273</v>
      </c>
      <c r="B5441" s="2">
        <v>44245</v>
      </c>
      <c r="C5441" t="s">
        <v>22</v>
      </c>
      <c r="D5441">
        <v>52</v>
      </c>
      <c r="E5441" t="s">
        <v>39</v>
      </c>
      <c r="F5441">
        <v>0</v>
      </c>
      <c r="G5441">
        <v>4</v>
      </c>
      <c r="H5441" t="s">
        <v>3686</v>
      </c>
      <c r="I5441">
        <v>6092</v>
      </c>
      <c r="J5441">
        <v>0</v>
      </c>
      <c r="K5441">
        <v>54</v>
      </c>
      <c r="L5441" t="s">
        <v>142</v>
      </c>
      <c r="M5441" t="s">
        <v>23</v>
      </c>
      <c r="N5441" t="s">
        <v>23</v>
      </c>
      <c r="O5441" t="s">
        <v>56</v>
      </c>
      <c r="P5441" t="s">
        <v>26</v>
      </c>
      <c r="Q5441" t="s">
        <v>50</v>
      </c>
      <c r="R5441">
        <v>69.900000000000006</v>
      </c>
      <c r="S5441">
        <v>5374.78</v>
      </c>
    </row>
    <row r="5442" spans="1:19">
      <c r="A5442" t="s">
        <v>12275</v>
      </c>
      <c r="B5442" s="2">
        <v>43848</v>
      </c>
      <c r="C5442" t="s">
        <v>33</v>
      </c>
      <c r="D5442">
        <v>59</v>
      </c>
      <c r="E5442" t="s">
        <v>39</v>
      </c>
      <c r="F5442">
        <v>2</v>
      </c>
      <c r="G5442">
        <v>4</v>
      </c>
      <c r="H5442" t="s">
        <v>3686</v>
      </c>
      <c r="I5442">
        <v>5895</v>
      </c>
      <c r="J5442">
        <v>0</v>
      </c>
      <c r="K5442">
        <v>67</v>
      </c>
      <c r="L5442" t="s">
        <v>316</v>
      </c>
      <c r="M5442" t="s">
        <v>23</v>
      </c>
      <c r="N5442" t="s">
        <v>23</v>
      </c>
      <c r="O5442" t="s">
        <v>25</v>
      </c>
      <c r="P5442" t="s">
        <v>202</v>
      </c>
      <c r="Q5442" t="s">
        <v>27</v>
      </c>
      <c r="R5442">
        <v>106.6</v>
      </c>
      <c r="S5442">
        <v>8500.2800000000007</v>
      </c>
    </row>
    <row r="5443" spans="1:19">
      <c r="A5443" t="s">
        <v>12277</v>
      </c>
      <c r="B5443" s="2">
        <v>43757</v>
      </c>
      <c r="C5443" t="s">
        <v>22</v>
      </c>
      <c r="D5443">
        <v>54</v>
      </c>
      <c r="E5443" t="s">
        <v>23</v>
      </c>
      <c r="F5443">
        <v>0</v>
      </c>
      <c r="G5443">
        <v>4</v>
      </c>
      <c r="H5443" t="s">
        <v>3686</v>
      </c>
      <c r="I5443">
        <v>6259</v>
      </c>
      <c r="J5443">
        <v>5</v>
      </c>
      <c r="K5443">
        <v>70</v>
      </c>
      <c r="L5443" t="s">
        <v>15568</v>
      </c>
      <c r="M5443" t="s">
        <v>23</v>
      </c>
      <c r="N5443" t="s">
        <v>23</v>
      </c>
      <c r="O5443" t="s">
        <v>25</v>
      </c>
      <c r="P5443" t="s">
        <v>202</v>
      </c>
      <c r="Q5443" t="s">
        <v>27</v>
      </c>
      <c r="R5443">
        <v>95</v>
      </c>
      <c r="S5443">
        <v>8782</v>
      </c>
    </row>
    <row r="5444" spans="1:19">
      <c r="A5444" t="s">
        <v>12279</v>
      </c>
      <c r="B5444" s="2">
        <v>43900</v>
      </c>
      <c r="C5444" t="s">
        <v>33</v>
      </c>
      <c r="D5444">
        <v>61</v>
      </c>
      <c r="E5444" t="s">
        <v>23</v>
      </c>
      <c r="F5444">
        <v>1</v>
      </c>
      <c r="G5444">
        <v>4</v>
      </c>
      <c r="H5444" t="s">
        <v>3686</v>
      </c>
      <c r="I5444">
        <v>4023</v>
      </c>
      <c r="J5444">
        <v>10</v>
      </c>
      <c r="K5444">
        <v>65</v>
      </c>
      <c r="L5444" t="s">
        <v>142</v>
      </c>
      <c r="M5444" t="s">
        <v>23</v>
      </c>
      <c r="N5444" t="s">
        <v>23</v>
      </c>
      <c r="O5444" t="s">
        <v>56</v>
      </c>
      <c r="P5444" t="s">
        <v>164</v>
      </c>
      <c r="Q5444" t="s">
        <v>27</v>
      </c>
      <c r="R5444">
        <v>79.400000000000006</v>
      </c>
      <c r="S5444">
        <v>5190.8500000000004</v>
      </c>
    </row>
    <row r="5445" spans="1:19">
      <c r="A5445" t="s">
        <v>12281</v>
      </c>
      <c r="B5445" s="2">
        <v>44828</v>
      </c>
      <c r="C5445" t="s">
        <v>33</v>
      </c>
      <c r="D5445">
        <v>19</v>
      </c>
      <c r="E5445" t="s">
        <v>39</v>
      </c>
      <c r="F5445">
        <v>0</v>
      </c>
      <c r="G5445">
        <v>4</v>
      </c>
      <c r="H5445" t="s">
        <v>3686</v>
      </c>
      <c r="I5445">
        <v>5315</v>
      </c>
      <c r="J5445">
        <v>0</v>
      </c>
      <c r="K5445">
        <v>35</v>
      </c>
      <c r="L5445" t="s">
        <v>15568</v>
      </c>
      <c r="M5445" t="s">
        <v>23</v>
      </c>
      <c r="N5445" t="s">
        <v>23</v>
      </c>
      <c r="O5445" t="s">
        <v>49</v>
      </c>
      <c r="P5445" t="s">
        <v>26</v>
      </c>
      <c r="Q5445" t="s">
        <v>27</v>
      </c>
      <c r="R5445">
        <v>62.1</v>
      </c>
      <c r="S5445">
        <v>2171.35</v>
      </c>
    </row>
    <row r="5446" spans="1:19">
      <c r="A5446" t="s">
        <v>12283</v>
      </c>
      <c r="B5446" s="2">
        <v>45171</v>
      </c>
      <c r="C5446" t="s">
        <v>22</v>
      </c>
      <c r="D5446">
        <v>48</v>
      </c>
      <c r="E5446" t="s">
        <v>39</v>
      </c>
      <c r="F5446">
        <v>3</v>
      </c>
      <c r="G5446">
        <v>4</v>
      </c>
      <c r="H5446" t="s">
        <v>3686</v>
      </c>
      <c r="I5446">
        <v>4028</v>
      </c>
      <c r="J5446">
        <v>0</v>
      </c>
      <c r="K5446">
        <v>23</v>
      </c>
      <c r="L5446" t="s">
        <v>97</v>
      </c>
      <c r="M5446" t="s">
        <v>23</v>
      </c>
      <c r="N5446" t="s">
        <v>23</v>
      </c>
      <c r="O5446" t="s">
        <v>49</v>
      </c>
      <c r="P5446" t="s">
        <v>26</v>
      </c>
      <c r="Q5446" t="s">
        <v>27</v>
      </c>
      <c r="R5446">
        <v>55.3</v>
      </c>
      <c r="S5446">
        <v>1320.54</v>
      </c>
    </row>
    <row r="5447" spans="1:19">
      <c r="A5447" t="s">
        <v>12285</v>
      </c>
      <c r="B5447" s="2">
        <v>43696</v>
      </c>
      <c r="C5447" t="s">
        <v>33</v>
      </c>
      <c r="D5447">
        <v>42</v>
      </c>
      <c r="E5447" t="s">
        <v>23</v>
      </c>
      <c r="F5447">
        <v>1</v>
      </c>
      <c r="G5447">
        <v>4</v>
      </c>
      <c r="H5447" t="s">
        <v>3686</v>
      </c>
      <c r="I5447">
        <v>4017</v>
      </c>
      <c r="J5447">
        <v>1</v>
      </c>
      <c r="K5447">
        <v>72</v>
      </c>
      <c r="L5447" t="s">
        <v>316</v>
      </c>
      <c r="M5447" t="s">
        <v>23</v>
      </c>
      <c r="N5447" t="s">
        <v>23</v>
      </c>
      <c r="O5447" t="s">
        <v>25</v>
      </c>
      <c r="P5447" t="s">
        <v>164</v>
      </c>
      <c r="Q5447" t="s">
        <v>27</v>
      </c>
      <c r="R5447">
        <v>115.5</v>
      </c>
      <c r="S5447">
        <v>11033.9</v>
      </c>
    </row>
    <row r="5448" spans="1:19">
      <c r="A5448" t="s">
        <v>12287</v>
      </c>
      <c r="B5448" s="2">
        <v>44075</v>
      </c>
      <c r="C5448" t="s">
        <v>22</v>
      </c>
      <c r="D5448">
        <v>61</v>
      </c>
      <c r="E5448" t="s">
        <v>39</v>
      </c>
      <c r="F5448">
        <v>0</v>
      </c>
      <c r="G5448">
        <v>4</v>
      </c>
      <c r="H5448" t="s">
        <v>3686</v>
      </c>
      <c r="I5448">
        <v>5216</v>
      </c>
      <c r="J5448">
        <v>0</v>
      </c>
      <c r="K5448">
        <v>59</v>
      </c>
      <c r="L5448" t="s">
        <v>15568</v>
      </c>
      <c r="M5448" t="s">
        <v>23</v>
      </c>
      <c r="N5448" t="s">
        <v>39</v>
      </c>
      <c r="P5448" t="s">
        <v>164</v>
      </c>
      <c r="Q5448" t="s">
        <v>27</v>
      </c>
      <c r="R5448">
        <v>20.2</v>
      </c>
      <c r="S5448">
        <v>3975.33</v>
      </c>
    </row>
    <row r="5449" spans="1:19">
      <c r="A5449" t="s">
        <v>12289</v>
      </c>
      <c r="B5449" s="2">
        <v>45675</v>
      </c>
      <c r="C5449" t="s">
        <v>22</v>
      </c>
      <c r="D5449">
        <v>25</v>
      </c>
      <c r="E5449" t="s">
        <v>39</v>
      </c>
      <c r="F5449">
        <v>0</v>
      </c>
      <c r="G5449">
        <v>4</v>
      </c>
      <c r="H5449" t="s">
        <v>3686</v>
      </c>
      <c r="I5449">
        <v>4300</v>
      </c>
      <c r="J5449">
        <v>0</v>
      </c>
      <c r="K5449">
        <v>7</v>
      </c>
      <c r="L5449" t="s">
        <v>15568</v>
      </c>
      <c r="M5449" t="s">
        <v>23</v>
      </c>
      <c r="N5449" t="s">
        <v>23</v>
      </c>
      <c r="O5449" t="s">
        <v>49</v>
      </c>
      <c r="P5449" t="s">
        <v>26</v>
      </c>
      <c r="Q5449" t="s">
        <v>27</v>
      </c>
      <c r="R5449">
        <v>44.65</v>
      </c>
      <c r="S5449">
        <v>509.82</v>
      </c>
    </row>
    <row r="5450" spans="1:19">
      <c r="A5450" t="s">
        <v>12291</v>
      </c>
      <c r="B5450" s="2">
        <v>45561</v>
      </c>
      <c r="C5450" t="s">
        <v>33</v>
      </c>
      <c r="D5450">
        <v>53</v>
      </c>
      <c r="E5450" t="s">
        <v>23</v>
      </c>
      <c r="F5450">
        <v>2</v>
      </c>
      <c r="G5450">
        <v>4</v>
      </c>
      <c r="H5450" t="s">
        <v>3686</v>
      </c>
      <c r="I5450">
        <v>5409</v>
      </c>
      <c r="J5450">
        <v>1</v>
      </c>
      <c r="K5450">
        <v>11</v>
      </c>
      <c r="L5450" t="s">
        <v>15568</v>
      </c>
      <c r="M5450" t="s">
        <v>23</v>
      </c>
      <c r="N5450" t="s">
        <v>39</v>
      </c>
      <c r="P5450" t="s">
        <v>164</v>
      </c>
      <c r="Q5450" t="s">
        <v>50</v>
      </c>
      <c r="R5450">
        <v>25</v>
      </c>
      <c r="S5450">
        <v>466.14</v>
      </c>
    </row>
    <row r="5451" spans="1:19">
      <c r="A5451" t="s">
        <v>12293</v>
      </c>
      <c r="B5451" s="2">
        <v>44337</v>
      </c>
      <c r="C5451" t="s">
        <v>22</v>
      </c>
      <c r="D5451">
        <v>47</v>
      </c>
      <c r="E5451" t="s">
        <v>39</v>
      </c>
      <c r="F5451">
        <v>0</v>
      </c>
      <c r="G5451">
        <v>4</v>
      </c>
      <c r="H5451" t="s">
        <v>3686</v>
      </c>
      <c r="I5451">
        <v>6097</v>
      </c>
      <c r="J5451">
        <v>0</v>
      </c>
      <c r="K5451">
        <v>51</v>
      </c>
      <c r="L5451" t="s">
        <v>15568</v>
      </c>
      <c r="M5451" t="s">
        <v>23</v>
      </c>
      <c r="N5451" t="s">
        <v>39</v>
      </c>
      <c r="P5451" t="s">
        <v>164</v>
      </c>
      <c r="Q5451" t="s">
        <v>50</v>
      </c>
      <c r="R5451">
        <v>20.45</v>
      </c>
      <c r="S5451">
        <v>3461.58</v>
      </c>
    </row>
    <row r="5452" spans="1:19">
      <c r="A5452" t="s">
        <v>12295</v>
      </c>
      <c r="B5452" s="2">
        <v>43678</v>
      </c>
      <c r="C5452" t="s">
        <v>33</v>
      </c>
      <c r="D5452">
        <v>22</v>
      </c>
      <c r="E5452" t="s">
        <v>23</v>
      </c>
      <c r="F5452">
        <v>0</v>
      </c>
      <c r="G5452">
        <v>4</v>
      </c>
      <c r="H5452" t="s">
        <v>3686</v>
      </c>
      <c r="I5452">
        <v>4447</v>
      </c>
      <c r="J5452">
        <v>7</v>
      </c>
      <c r="K5452">
        <v>72</v>
      </c>
      <c r="L5452" t="s">
        <v>15568</v>
      </c>
      <c r="M5452" t="s">
        <v>23</v>
      </c>
      <c r="N5452" t="s">
        <v>23</v>
      </c>
      <c r="O5452" t="s">
        <v>49</v>
      </c>
      <c r="P5452" t="s">
        <v>164</v>
      </c>
      <c r="Q5452" t="s">
        <v>27</v>
      </c>
      <c r="R5452">
        <v>84.9</v>
      </c>
      <c r="S5452">
        <v>6161.78</v>
      </c>
    </row>
    <row r="5453" spans="1:19">
      <c r="A5453" t="s">
        <v>12297</v>
      </c>
      <c r="B5453" s="2">
        <v>45383</v>
      </c>
      <c r="C5453" t="s">
        <v>33</v>
      </c>
      <c r="D5453">
        <v>50</v>
      </c>
      <c r="E5453" t="s">
        <v>23</v>
      </c>
      <c r="F5453">
        <v>2</v>
      </c>
      <c r="G5453">
        <v>4</v>
      </c>
      <c r="H5453" t="s">
        <v>3686</v>
      </c>
      <c r="I5453">
        <v>3855</v>
      </c>
      <c r="J5453">
        <v>1</v>
      </c>
      <c r="K5453">
        <v>16</v>
      </c>
      <c r="L5453" t="s">
        <v>97</v>
      </c>
      <c r="M5453" t="s">
        <v>23</v>
      </c>
      <c r="N5453" t="s">
        <v>23</v>
      </c>
      <c r="O5453" t="s">
        <v>25</v>
      </c>
      <c r="P5453" t="s">
        <v>26</v>
      </c>
      <c r="Q5453" t="s">
        <v>50</v>
      </c>
      <c r="R5453">
        <v>79.95</v>
      </c>
      <c r="S5453">
        <v>2065.5500000000002</v>
      </c>
    </row>
    <row r="5454" spans="1:19">
      <c r="A5454" t="s">
        <v>12299</v>
      </c>
      <c r="B5454" s="2">
        <v>45588</v>
      </c>
      <c r="C5454" t="s">
        <v>33</v>
      </c>
      <c r="D5454">
        <v>36</v>
      </c>
      <c r="E5454" t="s">
        <v>39</v>
      </c>
      <c r="F5454">
        <v>0</v>
      </c>
      <c r="G5454">
        <v>4</v>
      </c>
      <c r="H5454" t="s">
        <v>3686</v>
      </c>
      <c r="I5454">
        <v>5811</v>
      </c>
      <c r="J5454">
        <v>0</v>
      </c>
      <c r="K5454">
        <v>10</v>
      </c>
      <c r="L5454" t="s">
        <v>15568</v>
      </c>
      <c r="M5454" t="s">
        <v>23</v>
      </c>
      <c r="N5454" t="s">
        <v>39</v>
      </c>
      <c r="P5454" t="s">
        <v>26</v>
      </c>
      <c r="Q5454" t="s">
        <v>50</v>
      </c>
      <c r="R5454">
        <v>19.899999999999999</v>
      </c>
      <c r="S5454">
        <v>437.85</v>
      </c>
    </row>
    <row r="5455" spans="1:19">
      <c r="A5455" t="s">
        <v>12301</v>
      </c>
      <c r="B5455" s="2">
        <v>45724</v>
      </c>
      <c r="C5455" t="s">
        <v>22</v>
      </c>
      <c r="D5455">
        <v>36</v>
      </c>
      <c r="E5455" t="s">
        <v>39</v>
      </c>
      <c r="F5455">
        <v>0</v>
      </c>
      <c r="G5455">
        <v>4</v>
      </c>
      <c r="H5455" t="s">
        <v>3686</v>
      </c>
      <c r="I5455">
        <v>5636</v>
      </c>
      <c r="J5455">
        <v>0</v>
      </c>
      <c r="K5455">
        <v>5</v>
      </c>
      <c r="L5455" t="s">
        <v>15568</v>
      </c>
      <c r="M5455" t="s">
        <v>23</v>
      </c>
      <c r="N5455" t="s">
        <v>23</v>
      </c>
      <c r="O5455" t="s">
        <v>49</v>
      </c>
      <c r="P5455" t="s">
        <v>26</v>
      </c>
      <c r="Q5455" t="s">
        <v>27</v>
      </c>
      <c r="R5455">
        <v>65.599999999999994</v>
      </c>
      <c r="S5455">
        <v>382.9</v>
      </c>
    </row>
    <row r="5456" spans="1:19">
      <c r="A5456" t="s">
        <v>12303</v>
      </c>
      <c r="B5456" s="2">
        <v>43751</v>
      </c>
      <c r="C5456" t="s">
        <v>22</v>
      </c>
      <c r="D5456">
        <v>30</v>
      </c>
      <c r="E5456" t="s">
        <v>39</v>
      </c>
      <c r="F5456">
        <v>1</v>
      </c>
      <c r="G5456">
        <v>4</v>
      </c>
      <c r="H5456" t="s">
        <v>3686</v>
      </c>
      <c r="I5456">
        <v>5392</v>
      </c>
      <c r="J5456">
        <v>0</v>
      </c>
      <c r="K5456">
        <v>70</v>
      </c>
      <c r="L5456" t="s">
        <v>15568</v>
      </c>
      <c r="M5456" t="s">
        <v>23</v>
      </c>
      <c r="N5456" t="s">
        <v>23</v>
      </c>
      <c r="O5456" t="s">
        <v>56</v>
      </c>
      <c r="P5456" t="s">
        <v>202</v>
      </c>
      <c r="Q5456" t="s">
        <v>27</v>
      </c>
      <c r="R5456">
        <v>64.95</v>
      </c>
      <c r="S5456">
        <v>6394.03</v>
      </c>
    </row>
    <row r="5457" spans="1:19">
      <c r="A5457" t="s">
        <v>12305</v>
      </c>
      <c r="B5457" s="2">
        <v>45831</v>
      </c>
      <c r="C5457" t="s">
        <v>22</v>
      </c>
      <c r="D5457">
        <v>56</v>
      </c>
      <c r="E5457" t="s">
        <v>39</v>
      </c>
      <c r="F5457">
        <v>0</v>
      </c>
      <c r="G5457">
        <v>4</v>
      </c>
      <c r="H5457" t="s">
        <v>3751</v>
      </c>
      <c r="I5457">
        <v>2657</v>
      </c>
      <c r="J5457">
        <v>0</v>
      </c>
      <c r="K5457">
        <v>2</v>
      </c>
      <c r="L5457" t="s">
        <v>48</v>
      </c>
      <c r="M5457" t="s">
        <v>23</v>
      </c>
      <c r="N5457" t="s">
        <v>23</v>
      </c>
      <c r="O5457" t="s">
        <v>25</v>
      </c>
      <c r="P5457" t="s">
        <v>26</v>
      </c>
      <c r="Q5457" t="s">
        <v>27</v>
      </c>
      <c r="R5457">
        <v>79.45</v>
      </c>
      <c r="S5457">
        <v>202.37</v>
      </c>
    </row>
    <row r="5458" spans="1:19">
      <c r="A5458" t="s">
        <v>12307</v>
      </c>
      <c r="B5458" s="2">
        <v>45574</v>
      </c>
      <c r="C5458" t="s">
        <v>22</v>
      </c>
      <c r="D5458">
        <v>22</v>
      </c>
      <c r="E5458" t="s">
        <v>39</v>
      </c>
      <c r="F5458">
        <v>1</v>
      </c>
      <c r="G5458">
        <v>4</v>
      </c>
      <c r="H5458" t="s">
        <v>3686</v>
      </c>
      <c r="I5458">
        <v>5188</v>
      </c>
      <c r="J5458">
        <v>0</v>
      </c>
      <c r="K5458">
        <v>10</v>
      </c>
      <c r="L5458" t="s">
        <v>15568</v>
      </c>
      <c r="M5458" t="s">
        <v>23</v>
      </c>
      <c r="N5458" t="s">
        <v>23</v>
      </c>
      <c r="O5458" t="s">
        <v>49</v>
      </c>
      <c r="P5458" t="s">
        <v>164</v>
      </c>
      <c r="Q5458" t="s">
        <v>27</v>
      </c>
      <c r="R5458">
        <v>61.9</v>
      </c>
      <c r="S5458">
        <v>918.5</v>
      </c>
    </row>
    <row r="5459" spans="1:19">
      <c r="A5459" t="s">
        <v>12309</v>
      </c>
      <c r="B5459" s="2">
        <v>43763</v>
      </c>
      <c r="C5459" t="s">
        <v>22</v>
      </c>
      <c r="D5459">
        <v>31</v>
      </c>
      <c r="E5459" t="s">
        <v>39</v>
      </c>
      <c r="F5459">
        <v>2</v>
      </c>
      <c r="G5459">
        <v>4</v>
      </c>
      <c r="H5459" t="s">
        <v>3686</v>
      </c>
      <c r="I5459">
        <v>5414</v>
      </c>
      <c r="J5459">
        <v>0</v>
      </c>
      <c r="K5459">
        <v>70</v>
      </c>
      <c r="L5459" t="s">
        <v>316</v>
      </c>
      <c r="M5459" t="s">
        <v>23</v>
      </c>
      <c r="N5459" t="s">
        <v>23</v>
      </c>
      <c r="O5459" t="s">
        <v>25</v>
      </c>
      <c r="P5459" t="s">
        <v>164</v>
      </c>
      <c r="Q5459" t="s">
        <v>27</v>
      </c>
      <c r="R5459">
        <v>114.6</v>
      </c>
      <c r="S5459">
        <v>9749.4</v>
      </c>
    </row>
    <row r="5460" spans="1:19">
      <c r="A5460" t="s">
        <v>12312</v>
      </c>
      <c r="B5460" s="2">
        <v>43729</v>
      </c>
      <c r="C5460" t="s">
        <v>22</v>
      </c>
      <c r="D5460">
        <v>20</v>
      </c>
      <c r="E5460" t="s">
        <v>23</v>
      </c>
      <c r="F5460">
        <v>0</v>
      </c>
      <c r="G5460">
        <v>4</v>
      </c>
      <c r="H5460" t="s">
        <v>3686</v>
      </c>
      <c r="I5460">
        <v>5973</v>
      </c>
      <c r="J5460">
        <v>1</v>
      </c>
      <c r="K5460">
        <v>71</v>
      </c>
      <c r="L5460" t="s">
        <v>316</v>
      </c>
      <c r="M5460" t="s">
        <v>23</v>
      </c>
      <c r="N5460" t="s">
        <v>23</v>
      </c>
      <c r="O5460" t="s">
        <v>25</v>
      </c>
      <c r="P5460" t="s">
        <v>164</v>
      </c>
      <c r="Q5460" t="s">
        <v>50</v>
      </c>
      <c r="R5460">
        <v>104.15</v>
      </c>
      <c r="S5460">
        <v>7639.36</v>
      </c>
    </row>
    <row r="5461" spans="1:19">
      <c r="A5461" t="s">
        <v>12314</v>
      </c>
      <c r="B5461" s="2">
        <v>44948</v>
      </c>
      <c r="C5461" t="s">
        <v>22</v>
      </c>
      <c r="D5461">
        <v>56</v>
      </c>
      <c r="E5461" t="s">
        <v>39</v>
      </c>
      <c r="F5461">
        <v>3</v>
      </c>
      <c r="G5461">
        <v>4</v>
      </c>
      <c r="H5461" t="s">
        <v>3686</v>
      </c>
      <c r="I5461">
        <v>4242</v>
      </c>
      <c r="J5461">
        <v>0</v>
      </c>
      <c r="K5461">
        <v>31</v>
      </c>
      <c r="L5461" t="s">
        <v>40</v>
      </c>
      <c r="M5461" t="s">
        <v>39</v>
      </c>
      <c r="N5461" t="s">
        <v>23</v>
      </c>
      <c r="O5461" t="s">
        <v>56</v>
      </c>
      <c r="P5461" t="s">
        <v>26</v>
      </c>
      <c r="Q5461" t="s">
        <v>50</v>
      </c>
      <c r="R5461">
        <v>25</v>
      </c>
      <c r="S5461">
        <v>766.8</v>
      </c>
    </row>
    <row r="5462" spans="1:19">
      <c r="A5462" t="s">
        <v>12316</v>
      </c>
      <c r="B5462" s="2">
        <v>45477</v>
      </c>
      <c r="C5462" t="s">
        <v>22</v>
      </c>
      <c r="D5462">
        <v>36</v>
      </c>
      <c r="E5462" t="s">
        <v>39</v>
      </c>
      <c r="F5462">
        <v>0</v>
      </c>
      <c r="G5462">
        <v>4</v>
      </c>
      <c r="H5462" t="s">
        <v>3686</v>
      </c>
      <c r="I5462">
        <v>4645</v>
      </c>
      <c r="J5462">
        <v>0</v>
      </c>
      <c r="K5462">
        <v>13</v>
      </c>
      <c r="L5462" t="s">
        <v>15568</v>
      </c>
      <c r="M5462" t="s">
        <v>23</v>
      </c>
      <c r="N5462" t="s">
        <v>23</v>
      </c>
      <c r="O5462" t="s">
        <v>49</v>
      </c>
      <c r="P5462" t="s">
        <v>26</v>
      </c>
      <c r="Q5462" t="s">
        <v>84</v>
      </c>
      <c r="R5462">
        <v>73.349999999999994</v>
      </c>
      <c r="S5462">
        <v>1415.4</v>
      </c>
    </row>
    <row r="5463" spans="1:19">
      <c r="A5463" t="s">
        <v>12318</v>
      </c>
      <c r="B5463" s="2">
        <v>45445</v>
      </c>
      <c r="C5463" t="s">
        <v>22</v>
      </c>
      <c r="D5463">
        <v>27</v>
      </c>
      <c r="E5463" t="s">
        <v>23</v>
      </c>
      <c r="F5463">
        <v>0</v>
      </c>
      <c r="G5463">
        <v>4</v>
      </c>
      <c r="H5463" t="s">
        <v>3686</v>
      </c>
      <c r="I5463">
        <v>3771</v>
      </c>
      <c r="J5463">
        <v>8</v>
      </c>
      <c r="K5463">
        <v>14</v>
      </c>
      <c r="L5463" t="s">
        <v>15568</v>
      </c>
      <c r="M5463" t="s">
        <v>23</v>
      </c>
      <c r="N5463" t="s">
        <v>23</v>
      </c>
      <c r="O5463" t="s">
        <v>25</v>
      </c>
      <c r="P5463" t="s">
        <v>164</v>
      </c>
      <c r="Q5463" t="s">
        <v>27</v>
      </c>
      <c r="R5463">
        <v>75.099999999999994</v>
      </c>
      <c r="S5463">
        <v>1649.79</v>
      </c>
    </row>
    <row r="5464" spans="1:19">
      <c r="A5464" t="s">
        <v>12320</v>
      </c>
      <c r="B5464" s="2">
        <v>44233</v>
      </c>
      <c r="C5464" t="s">
        <v>22</v>
      </c>
      <c r="D5464">
        <v>20</v>
      </c>
      <c r="E5464" t="s">
        <v>39</v>
      </c>
      <c r="F5464">
        <v>0</v>
      </c>
      <c r="G5464">
        <v>4</v>
      </c>
      <c r="H5464" t="s">
        <v>3686</v>
      </c>
      <c r="I5464">
        <v>6161</v>
      </c>
      <c r="J5464">
        <v>0</v>
      </c>
      <c r="K5464">
        <v>54</v>
      </c>
      <c r="L5464" t="s">
        <v>142</v>
      </c>
      <c r="M5464" t="s">
        <v>23</v>
      </c>
      <c r="N5464" t="s">
        <v>23</v>
      </c>
      <c r="O5464" t="s">
        <v>49</v>
      </c>
      <c r="P5464" t="s">
        <v>202</v>
      </c>
      <c r="Q5464" t="s">
        <v>27</v>
      </c>
      <c r="R5464">
        <v>65.25</v>
      </c>
      <c r="S5464">
        <v>3774.44</v>
      </c>
    </row>
    <row r="5465" spans="1:19">
      <c r="A5465" t="s">
        <v>12322</v>
      </c>
      <c r="B5465" s="2">
        <v>44065</v>
      </c>
      <c r="C5465" t="s">
        <v>33</v>
      </c>
      <c r="D5465">
        <v>64</v>
      </c>
      <c r="E5465" t="s">
        <v>39</v>
      </c>
      <c r="F5465">
        <v>0</v>
      </c>
      <c r="G5465">
        <v>4</v>
      </c>
      <c r="H5465" t="s">
        <v>3686</v>
      </c>
      <c r="I5465">
        <v>4483</v>
      </c>
      <c r="J5465">
        <v>0</v>
      </c>
      <c r="K5465">
        <v>60</v>
      </c>
      <c r="L5465" t="s">
        <v>142</v>
      </c>
      <c r="M5465" t="s">
        <v>23</v>
      </c>
      <c r="N5465" t="s">
        <v>23</v>
      </c>
      <c r="O5465" t="s">
        <v>25</v>
      </c>
      <c r="P5465" t="s">
        <v>202</v>
      </c>
      <c r="Q5465" t="s">
        <v>27</v>
      </c>
      <c r="R5465">
        <v>101.4</v>
      </c>
      <c r="S5465">
        <v>9111.7999999999993</v>
      </c>
    </row>
    <row r="5466" spans="1:19">
      <c r="A5466" t="s">
        <v>12324</v>
      </c>
      <c r="B5466" s="2">
        <v>44301</v>
      </c>
      <c r="C5466" t="s">
        <v>22</v>
      </c>
      <c r="D5466">
        <v>73</v>
      </c>
      <c r="E5466" t="s">
        <v>39</v>
      </c>
      <c r="F5466">
        <v>0</v>
      </c>
      <c r="G5466">
        <v>4</v>
      </c>
      <c r="H5466" t="s">
        <v>3686</v>
      </c>
      <c r="I5466">
        <v>4158</v>
      </c>
      <c r="J5466">
        <v>0</v>
      </c>
      <c r="K5466">
        <v>52</v>
      </c>
      <c r="L5466" t="s">
        <v>15568</v>
      </c>
      <c r="M5466" t="s">
        <v>23</v>
      </c>
      <c r="N5466" t="s">
        <v>39</v>
      </c>
      <c r="P5466" t="s">
        <v>164</v>
      </c>
      <c r="Q5466" t="s">
        <v>27</v>
      </c>
      <c r="R5466">
        <v>21</v>
      </c>
      <c r="S5466">
        <v>2578.8000000000002</v>
      </c>
    </row>
    <row r="5467" spans="1:19">
      <c r="A5467" t="s">
        <v>12326</v>
      </c>
      <c r="B5467" s="2">
        <v>44963</v>
      </c>
      <c r="C5467" t="s">
        <v>22</v>
      </c>
      <c r="D5467">
        <v>79</v>
      </c>
      <c r="E5467" t="s">
        <v>39</v>
      </c>
      <c r="F5467">
        <v>0</v>
      </c>
      <c r="G5467">
        <v>4</v>
      </c>
      <c r="H5467" t="s">
        <v>3686</v>
      </c>
      <c r="I5467">
        <v>5393</v>
      </c>
      <c r="J5467">
        <v>0</v>
      </c>
      <c r="K5467">
        <v>30</v>
      </c>
      <c r="L5467" t="s">
        <v>40</v>
      </c>
      <c r="M5467" t="s">
        <v>23</v>
      </c>
      <c r="N5467" t="s">
        <v>23</v>
      </c>
      <c r="O5467" t="s">
        <v>25</v>
      </c>
      <c r="P5467" t="s">
        <v>26</v>
      </c>
      <c r="Q5467" t="s">
        <v>50</v>
      </c>
      <c r="R5467">
        <v>84.3</v>
      </c>
      <c r="S5467">
        <v>3310.5</v>
      </c>
    </row>
    <row r="5468" spans="1:19">
      <c r="A5468" t="s">
        <v>12328</v>
      </c>
      <c r="B5468" s="2">
        <v>43983</v>
      </c>
      <c r="C5468" t="s">
        <v>22</v>
      </c>
      <c r="D5468">
        <v>74</v>
      </c>
      <c r="E5468" t="s">
        <v>23</v>
      </c>
      <c r="F5468">
        <v>0</v>
      </c>
      <c r="G5468">
        <v>4</v>
      </c>
      <c r="H5468" t="s">
        <v>3686</v>
      </c>
      <c r="I5468">
        <v>4811</v>
      </c>
      <c r="J5468">
        <v>6</v>
      </c>
      <c r="K5468">
        <v>62</v>
      </c>
      <c r="L5468" t="s">
        <v>15568</v>
      </c>
      <c r="M5468" t="s">
        <v>23</v>
      </c>
      <c r="N5468" t="s">
        <v>39</v>
      </c>
      <c r="P5468" t="s">
        <v>202</v>
      </c>
      <c r="Q5468" t="s">
        <v>50</v>
      </c>
      <c r="R5468">
        <v>23.75</v>
      </c>
      <c r="S5468">
        <v>3448.16</v>
      </c>
    </row>
    <row r="5469" spans="1:19">
      <c r="A5469" t="s">
        <v>12331</v>
      </c>
      <c r="B5469" s="2">
        <v>43953</v>
      </c>
      <c r="C5469" t="s">
        <v>22</v>
      </c>
      <c r="D5469">
        <v>62</v>
      </c>
      <c r="E5469" t="s">
        <v>23</v>
      </c>
      <c r="F5469">
        <v>2</v>
      </c>
      <c r="G5469">
        <v>4</v>
      </c>
      <c r="H5469" t="s">
        <v>3686</v>
      </c>
      <c r="I5469">
        <v>5157</v>
      </c>
      <c r="J5469">
        <v>9</v>
      </c>
      <c r="K5469">
        <v>63</v>
      </c>
      <c r="L5469" t="s">
        <v>142</v>
      </c>
      <c r="M5469" t="s">
        <v>23</v>
      </c>
      <c r="N5469" t="s">
        <v>23</v>
      </c>
      <c r="O5469" t="s">
        <v>25</v>
      </c>
      <c r="P5469" t="s">
        <v>26</v>
      </c>
      <c r="Q5469" t="s">
        <v>50</v>
      </c>
      <c r="R5469">
        <v>80.3</v>
      </c>
      <c r="S5469">
        <v>6125.79</v>
      </c>
    </row>
    <row r="5470" spans="1:19">
      <c r="A5470" t="s">
        <v>12333</v>
      </c>
      <c r="B5470" s="2">
        <v>45730</v>
      </c>
      <c r="C5470" t="s">
        <v>33</v>
      </c>
      <c r="D5470">
        <v>52</v>
      </c>
      <c r="E5470" t="s">
        <v>39</v>
      </c>
      <c r="F5470">
        <v>0</v>
      </c>
      <c r="G5470">
        <v>4</v>
      </c>
      <c r="H5470" t="s">
        <v>3686</v>
      </c>
      <c r="I5470">
        <v>5020</v>
      </c>
      <c r="J5470">
        <v>0</v>
      </c>
      <c r="K5470">
        <v>5</v>
      </c>
      <c r="L5470" t="s">
        <v>48</v>
      </c>
      <c r="M5470" t="s">
        <v>23</v>
      </c>
      <c r="N5470" t="s">
        <v>39</v>
      </c>
      <c r="P5470" t="s">
        <v>26</v>
      </c>
      <c r="Q5470" t="s">
        <v>50</v>
      </c>
      <c r="R5470">
        <v>20.149999999999999</v>
      </c>
      <c r="S5470">
        <v>134.80000000000001</v>
      </c>
    </row>
    <row r="5471" spans="1:19">
      <c r="A5471" t="s">
        <v>12335</v>
      </c>
      <c r="B5471" s="2">
        <v>44823</v>
      </c>
      <c r="C5471" t="s">
        <v>22</v>
      </c>
      <c r="D5471">
        <v>26</v>
      </c>
      <c r="E5471" t="s">
        <v>23</v>
      </c>
      <c r="F5471">
        <v>0</v>
      </c>
      <c r="G5471">
        <v>4</v>
      </c>
      <c r="H5471" t="s">
        <v>3686</v>
      </c>
      <c r="I5471">
        <v>4719</v>
      </c>
      <c r="J5471">
        <v>10</v>
      </c>
      <c r="K5471">
        <v>35</v>
      </c>
      <c r="L5471" t="s">
        <v>15568</v>
      </c>
      <c r="M5471" t="s">
        <v>23</v>
      </c>
      <c r="N5471" t="s">
        <v>23</v>
      </c>
      <c r="O5471" t="s">
        <v>49</v>
      </c>
      <c r="P5471" t="s">
        <v>202</v>
      </c>
      <c r="Q5471" t="s">
        <v>27</v>
      </c>
      <c r="R5471">
        <v>73.45</v>
      </c>
      <c r="S5471">
        <v>3129.75</v>
      </c>
    </row>
    <row r="5472" spans="1:19">
      <c r="A5472" t="s">
        <v>12337</v>
      </c>
      <c r="B5472" s="2">
        <v>45757</v>
      </c>
      <c r="C5472" t="s">
        <v>33</v>
      </c>
      <c r="D5472">
        <v>30</v>
      </c>
      <c r="E5472" t="s">
        <v>23</v>
      </c>
      <c r="F5472">
        <v>0</v>
      </c>
      <c r="G5472">
        <v>4</v>
      </c>
      <c r="H5472" t="s">
        <v>3686</v>
      </c>
      <c r="I5472">
        <v>4580</v>
      </c>
      <c r="J5472">
        <v>1</v>
      </c>
      <c r="K5472">
        <v>4</v>
      </c>
      <c r="L5472" t="s">
        <v>15568</v>
      </c>
      <c r="M5472" t="s">
        <v>23</v>
      </c>
      <c r="N5472" t="s">
        <v>39</v>
      </c>
      <c r="P5472" t="s">
        <v>26</v>
      </c>
      <c r="Q5472" t="s">
        <v>50</v>
      </c>
      <c r="R5472">
        <v>19.600000000000001</v>
      </c>
      <c r="S5472">
        <v>210.01</v>
      </c>
    </row>
    <row r="5473" spans="1:19">
      <c r="A5473" t="s">
        <v>12339</v>
      </c>
      <c r="B5473" s="2">
        <v>45064</v>
      </c>
      <c r="C5473" t="s">
        <v>22</v>
      </c>
      <c r="D5473">
        <v>30</v>
      </c>
      <c r="E5473" t="s">
        <v>23</v>
      </c>
      <c r="F5473">
        <v>0</v>
      </c>
      <c r="G5473">
        <v>4</v>
      </c>
      <c r="H5473" t="s">
        <v>3686</v>
      </c>
      <c r="I5473">
        <v>2563</v>
      </c>
      <c r="J5473">
        <v>1</v>
      </c>
      <c r="K5473">
        <v>27</v>
      </c>
      <c r="L5473" t="s">
        <v>40</v>
      </c>
      <c r="M5473" t="s">
        <v>23</v>
      </c>
      <c r="N5473" t="s">
        <v>23</v>
      </c>
      <c r="O5473" t="s">
        <v>49</v>
      </c>
      <c r="P5473" t="s">
        <v>26</v>
      </c>
      <c r="Q5473" t="s">
        <v>27</v>
      </c>
      <c r="R5473">
        <v>53.8</v>
      </c>
      <c r="S5473">
        <v>2509.81</v>
      </c>
    </row>
    <row r="5474" spans="1:19">
      <c r="A5474" t="s">
        <v>12341</v>
      </c>
      <c r="B5474" s="2">
        <v>43879</v>
      </c>
      <c r="C5474" t="s">
        <v>22</v>
      </c>
      <c r="D5474">
        <v>61</v>
      </c>
      <c r="E5474" t="s">
        <v>39</v>
      </c>
      <c r="F5474">
        <v>2</v>
      </c>
      <c r="G5474">
        <v>4</v>
      </c>
      <c r="H5474" t="s">
        <v>3686</v>
      </c>
      <c r="I5474">
        <v>4285</v>
      </c>
      <c r="J5474">
        <v>0</v>
      </c>
      <c r="K5474">
        <v>66</v>
      </c>
      <c r="L5474" t="s">
        <v>316</v>
      </c>
      <c r="M5474" t="s">
        <v>23</v>
      </c>
      <c r="N5474" t="s">
        <v>23</v>
      </c>
      <c r="O5474" t="s">
        <v>49</v>
      </c>
      <c r="P5474" t="s">
        <v>164</v>
      </c>
      <c r="Q5474" t="s">
        <v>50</v>
      </c>
      <c r="R5474">
        <v>79.5</v>
      </c>
      <c r="S5474">
        <v>6019.78</v>
      </c>
    </row>
    <row r="5475" spans="1:19">
      <c r="A5475" t="s">
        <v>12343</v>
      </c>
      <c r="B5475" s="2">
        <v>43953</v>
      </c>
      <c r="C5475" t="s">
        <v>22</v>
      </c>
      <c r="D5475">
        <v>34</v>
      </c>
      <c r="E5475" t="s">
        <v>39</v>
      </c>
      <c r="F5475">
        <v>0</v>
      </c>
      <c r="G5475">
        <v>4</v>
      </c>
      <c r="H5475" t="s">
        <v>3686</v>
      </c>
      <c r="I5475">
        <v>4551</v>
      </c>
      <c r="J5475">
        <v>0</v>
      </c>
      <c r="K5475">
        <v>63</v>
      </c>
      <c r="L5475" t="s">
        <v>142</v>
      </c>
      <c r="M5475" t="s">
        <v>23</v>
      </c>
      <c r="N5475" t="s">
        <v>23</v>
      </c>
      <c r="O5475" t="s">
        <v>25</v>
      </c>
      <c r="P5475" t="s">
        <v>26</v>
      </c>
      <c r="Q5475" t="s">
        <v>27</v>
      </c>
      <c r="R5475">
        <v>105.4</v>
      </c>
      <c r="S5475">
        <v>8275.19</v>
      </c>
    </row>
    <row r="5476" spans="1:19">
      <c r="A5476" t="s">
        <v>12345</v>
      </c>
      <c r="B5476" s="2">
        <v>45002</v>
      </c>
      <c r="C5476" t="s">
        <v>33</v>
      </c>
      <c r="D5476">
        <v>32</v>
      </c>
      <c r="E5476" t="s">
        <v>39</v>
      </c>
      <c r="F5476">
        <v>0</v>
      </c>
      <c r="G5476">
        <v>4</v>
      </c>
      <c r="H5476" t="s">
        <v>3686</v>
      </c>
      <c r="I5476">
        <v>4840</v>
      </c>
      <c r="J5476">
        <v>0</v>
      </c>
      <c r="K5476">
        <v>29</v>
      </c>
      <c r="L5476" t="s">
        <v>15568</v>
      </c>
      <c r="M5476" t="s">
        <v>23</v>
      </c>
      <c r="N5476" t="s">
        <v>39</v>
      </c>
      <c r="P5476" t="s">
        <v>202</v>
      </c>
      <c r="Q5476" t="s">
        <v>84</v>
      </c>
      <c r="R5476">
        <v>20.350000000000001</v>
      </c>
      <c r="S5476">
        <v>1231.8599999999999</v>
      </c>
    </row>
    <row r="5477" spans="1:19">
      <c r="A5477" t="s">
        <v>12347</v>
      </c>
      <c r="B5477" s="2">
        <v>44457</v>
      </c>
      <c r="C5477" t="s">
        <v>33</v>
      </c>
      <c r="D5477">
        <v>48</v>
      </c>
      <c r="E5477" t="s">
        <v>39</v>
      </c>
      <c r="F5477">
        <v>0</v>
      </c>
      <c r="G5477">
        <v>4</v>
      </c>
      <c r="H5477" t="s">
        <v>3686</v>
      </c>
      <c r="I5477">
        <v>4995</v>
      </c>
      <c r="J5477">
        <v>0</v>
      </c>
      <c r="K5477">
        <v>47</v>
      </c>
      <c r="L5477" t="s">
        <v>15568</v>
      </c>
      <c r="M5477" t="s">
        <v>23</v>
      </c>
      <c r="N5477" t="s">
        <v>23</v>
      </c>
      <c r="O5477" t="s">
        <v>25</v>
      </c>
      <c r="P5477" t="s">
        <v>26</v>
      </c>
      <c r="Q5477" t="s">
        <v>50</v>
      </c>
      <c r="R5477">
        <v>75.45</v>
      </c>
      <c r="S5477">
        <v>5802.51</v>
      </c>
    </row>
    <row r="5478" spans="1:19">
      <c r="A5478" t="s">
        <v>12349</v>
      </c>
      <c r="B5478" s="2">
        <v>43721</v>
      </c>
      <c r="C5478" t="s">
        <v>33</v>
      </c>
      <c r="D5478">
        <v>25</v>
      </c>
      <c r="E5478" t="s">
        <v>23</v>
      </c>
      <c r="F5478">
        <v>3</v>
      </c>
      <c r="G5478">
        <v>4</v>
      </c>
      <c r="H5478" t="s">
        <v>3686</v>
      </c>
      <c r="I5478">
        <v>6009</v>
      </c>
      <c r="J5478">
        <v>10</v>
      </c>
      <c r="K5478">
        <v>71</v>
      </c>
      <c r="L5478" t="s">
        <v>316</v>
      </c>
      <c r="M5478" t="s">
        <v>23</v>
      </c>
      <c r="N5478" t="s">
        <v>23</v>
      </c>
      <c r="O5478" t="s">
        <v>56</v>
      </c>
      <c r="P5478" t="s">
        <v>164</v>
      </c>
      <c r="Q5478" t="s">
        <v>50</v>
      </c>
      <c r="R5478">
        <v>90.55</v>
      </c>
      <c r="S5478">
        <v>9200.4599999999991</v>
      </c>
    </row>
    <row r="5479" spans="1:19">
      <c r="A5479" t="s">
        <v>12351</v>
      </c>
      <c r="B5479" s="2">
        <v>45629</v>
      </c>
      <c r="C5479" t="s">
        <v>22</v>
      </c>
      <c r="D5479">
        <v>28</v>
      </c>
      <c r="E5479" t="s">
        <v>23</v>
      </c>
      <c r="F5479">
        <v>1</v>
      </c>
      <c r="G5479">
        <v>4</v>
      </c>
      <c r="H5479" t="s">
        <v>3686</v>
      </c>
      <c r="I5479">
        <v>2545</v>
      </c>
      <c r="J5479">
        <v>7</v>
      </c>
      <c r="K5479">
        <v>8</v>
      </c>
      <c r="L5479" t="s">
        <v>15568</v>
      </c>
      <c r="M5479" t="s">
        <v>23</v>
      </c>
      <c r="N5479" t="s">
        <v>23</v>
      </c>
      <c r="O5479" t="s">
        <v>49</v>
      </c>
      <c r="P5479" t="s">
        <v>26</v>
      </c>
      <c r="Q5479" t="s">
        <v>50</v>
      </c>
      <c r="R5479">
        <v>51.3</v>
      </c>
      <c r="S5479">
        <v>479.46</v>
      </c>
    </row>
    <row r="5480" spans="1:19">
      <c r="A5480" t="s">
        <v>12353</v>
      </c>
      <c r="B5480" s="2">
        <v>44444</v>
      </c>
      <c r="C5480" t="s">
        <v>22</v>
      </c>
      <c r="D5480">
        <v>19</v>
      </c>
      <c r="E5480" t="s">
        <v>39</v>
      </c>
      <c r="F5480">
        <v>0</v>
      </c>
      <c r="G5480">
        <v>4</v>
      </c>
      <c r="H5480" t="s">
        <v>3686</v>
      </c>
      <c r="I5480">
        <v>5022</v>
      </c>
      <c r="J5480">
        <v>0</v>
      </c>
      <c r="K5480">
        <v>47</v>
      </c>
      <c r="L5480" t="s">
        <v>142</v>
      </c>
      <c r="M5480" t="s">
        <v>23</v>
      </c>
      <c r="N5480" t="s">
        <v>23</v>
      </c>
      <c r="O5480" t="s">
        <v>25</v>
      </c>
      <c r="P5480" t="s">
        <v>202</v>
      </c>
      <c r="Q5480" t="s">
        <v>27</v>
      </c>
      <c r="R5480">
        <v>94.8</v>
      </c>
      <c r="S5480">
        <v>6424.26</v>
      </c>
    </row>
    <row r="5481" spans="1:19">
      <c r="A5481" t="s">
        <v>12355</v>
      </c>
      <c r="B5481" s="2">
        <v>44959</v>
      </c>
      <c r="C5481" t="s">
        <v>33</v>
      </c>
      <c r="D5481">
        <v>43</v>
      </c>
      <c r="E5481" t="s">
        <v>23</v>
      </c>
      <c r="F5481">
        <v>0</v>
      </c>
      <c r="G5481">
        <v>4</v>
      </c>
      <c r="H5481" t="s">
        <v>3686</v>
      </c>
      <c r="I5481">
        <v>5417</v>
      </c>
      <c r="J5481">
        <v>7</v>
      </c>
      <c r="K5481">
        <v>30</v>
      </c>
      <c r="L5481" t="s">
        <v>15568</v>
      </c>
      <c r="M5481" t="s">
        <v>23</v>
      </c>
      <c r="N5481" t="s">
        <v>23</v>
      </c>
      <c r="O5481" t="s">
        <v>49</v>
      </c>
      <c r="P5481" t="s">
        <v>202</v>
      </c>
      <c r="Q5481" t="s">
        <v>27</v>
      </c>
      <c r="R5481">
        <v>70.25</v>
      </c>
      <c r="S5481">
        <v>2718.8</v>
      </c>
    </row>
    <row r="5482" spans="1:19">
      <c r="A5482" t="s">
        <v>12357</v>
      </c>
      <c r="B5482" s="2">
        <v>44492</v>
      </c>
      <c r="C5482" t="s">
        <v>22</v>
      </c>
      <c r="D5482">
        <v>47</v>
      </c>
      <c r="E5482" t="s">
        <v>39</v>
      </c>
      <c r="F5482">
        <v>0</v>
      </c>
      <c r="G5482">
        <v>4</v>
      </c>
      <c r="H5482" t="s">
        <v>3686</v>
      </c>
      <c r="I5482">
        <v>2642</v>
      </c>
      <c r="J5482">
        <v>0</v>
      </c>
      <c r="K5482">
        <v>46</v>
      </c>
      <c r="L5482" t="s">
        <v>142</v>
      </c>
      <c r="M5482" t="s">
        <v>23</v>
      </c>
      <c r="N5482" t="s">
        <v>23</v>
      </c>
      <c r="O5482" t="s">
        <v>25</v>
      </c>
      <c r="P5482" t="s">
        <v>26</v>
      </c>
      <c r="Q5482" t="s">
        <v>27</v>
      </c>
      <c r="R5482">
        <v>72.8</v>
      </c>
      <c r="S5482">
        <v>5140</v>
      </c>
    </row>
    <row r="5483" spans="1:19">
      <c r="A5483" t="s">
        <v>12359</v>
      </c>
      <c r="B5483" s="2">
        <v>45490</v>
      </c>
      <c r="C5483" t="s">
        <v>22</v>
      </c>
      <c r="D5483">
        <v>51</v>
      </c>
      <c r="E5483" t="s">
        <v>39</v>
      </c>
      <c r="F5483">
        <v>0</v>
      </c>
      <c r="G5483">
        <v>4</v>
      </c>
      <c r="H5483" t="s">
        <v>3686</v>
      </c>
      <c r="I5483">
        <v>2823</v>
      </c>
      <c r="J5483">
        <v>0</v>
      </c>
      <c r="K5483">
        <v>13</v>
      </c>
      <c r="L5483" t="s">
        <v>97</v>
      </c>
      <c r="M5483" t="s">
        <v>23</v>
      </c>
      <c r="N5483" t="s">
        <v>39</v>
      </c>
      <c r="P5483" t="s">
        <v>202</v>
      </c>
      <c r="Q5483" t="s">
        <v>50</v>
      </c>
      <c r="R5483">
        <v>19.3</v>
      </c>
      <c r="S5483">
        <v>809.76</v>
      </c>
    </row>
    <row r="5484" spans="1:19">
      <c r="A5484" t="s">
        <v>12361</v>
      </c>
      <c r="B5484" s="2">
        <v>45601</v>
      </c>
      <c r="C5484" t="s">
        <v>22</v>
      </c>
      <c r="D5484">
        <v>53</v>
      </c>
      <c r="E5484" t="s">
        <v>39</v>
      </c>
      <c r="F5484">
        <v>0</v>
      </c>
      <c r="G5484">
        <v>4</v>
      </c>
      <c r="H5484" t="s">
        <v>3686</v>
      </c>
      <c r="I5484">
        <v>4194</v>
      </c>
      <c r="J5484">
        <v>0</v>
      </c>
      <c r="K5484">
        <v>9</v>
      </c>
      <c r="L5484" t="s">
        <v>48</v>
      </c>
      <c r="M5484" t="s">
        <v>23</v>
      </c>
      <c r="N5484" t="s">
        <v>39</v>
      </c>
      <c r="P5484" t="s">
        <v>26</v>
      </c>
      <c r="Q5484" t="s">
        <v>50</v>
      </c>
      <c r="R5484">
        <v>19.7</v>
      </c>
      <c r="S5484">
        <v>404.71</v>
      </c>
    </row>
    <row r="5485" spans="1:19">
      <c r="A5485" t="s">
        <v>12363</v>
      </c>
      <c r="B5485" s="2">
        <v>44912</v>
      </c>
      <c r="C5485" t="s">
        <v>33</v>
      </c>
      <c r="D5485">
        <v>38</v>
      </c>
      <c r="E5485" t="s">
        <v>39</v>
      </c>
      <c r="F5485">
        <v>0</v>
      </c>
      <c r="G5485">
        <v>4</v>
      </c>
      <c r="H5485" t="s">
        <v>3686</v>
      </c>
      <c r="I5485">
        <v>2830</v>
      </c>
      <c r="J5485">
        <v>0</v>
      </c>
      <c r="K5485">
        <v>32</v>
      </c>
      <c r="L5485" t="s">
        <v>40</v>
      </c>
      <c r="M5485" t="s">
        <v>23</v>
      </c>
      <c r="N5485" t="s">
        <v>23</v>
      </c>
      <c r="O5485" t="s">
        <v>49</v>
      </c>
      <c r="P5485" t="s">
        <v>202</v>
      </c>
      <c r="Q5485" t="s">
        <v>50</v>
      </c>
      <c r="R5485">
        <v>74.75</v>
      </c>
      <c r="S5485">
        <v>3353.35</v>
      </c>
    </row>
    <row r="5486" spans="1:19">
      <c r="A5486" t="s">
        <v>12365</v>
      </c>
      <c r="B5486" s="2">
        <v>45753</v>
      </c>
      <c r="C5486" t="s">
        <v>33</v>
      </c>
      <c r="D5486">
        <v>44</v>
      </c>
      <c r="E5486" t="s">
        <v>39</v>
      </c>
      <c r="F5486">
        <v>0</v>
      </c>
      <c r="G5486">
        <v>4</v>
      </c>
      <c r="H5486" t="s">
        <v>3686</v>
      </c>
      <c r="I5486">
        <v>2328</v>
      </c>
      <c r="J5486">
        <v>0</v>
      </c>
      <c r="K5486">
        <v>4</v>
      </c>
      <c r="L5486" t="s">
        <v>48</v>
      </c>
      <c r="M5486" t="s">
        <v>23</v>
      </c>
      <c r="N5486" t="s">
        <v>23</v>
      </c>
      <c r="O5486" t="s">
        <v>49</v>
      </c>
      <c r="P5486" t="s">
        <v>26</v>
      </c>
      <c r="Q5486" t="s">
        <v>50</v>
      </c>
      <c r="R5486">
        <v>55.5</v>
      </c>
      <c r="S5486">
        <v>383.19</v>
      </c>
    </row>
    <row r="5487" spans="1:19">
      <c r="A5487" t="s">
        <v>12367</v>
      </c>
      <c r="B5487" s="2">
        <v>44697</v>
      </c>
      <c r="C5487" t="s">
        <v>22</v>
      </c>
      <c r="D5487">
        <v>37</v>
      </c>
      <c r="E5487" t="s">
        <v>39</v>
      </c>
      <c r="F5487">
        <v>0</v>
      </c>
      <c r="G5487">
        <v>4</v>
      </c>
      <c r="H5487" t="s">
        <v>3686</v>
      </c>
      <c r="I5487">
        <v>4111</v>
      </c>
      <c r="J5487">
        <v>0</v>
      </c>
      <c r="K5487">
        <v>39</v>
      </c>
      <c r="L5487" t="s">
        <v>40</v>
      </c>
      <c r="M5487" t="s">
        <v>23</v>
      </c>
      <c r="N5487" t="s">
        <v>23</v>
      </c>
      <c r="O5487" t="s">
        <v>25</v>
      </c>
      <c r="P5487" t="s">
        <v>26</v>
      </c>
      <c r="Q5487" t="s">
        <v>27</v>
      </c>
      <c r="R5487">
        <v>106.4</v>
      </c>
      <c r="S5487">
        <v>4710.28</v>
      </c>
    </row>
    <row r="5488" spans="1:19">
      <c r="A5488" t="s">
        <v>12369</v>
      </c>
      <c r="B5488" s="2">
        <v>43836</v>
      </c>
      <c r="C5488" t="s">
        <v>33</v>
      </c>
      <c r="D5488">
        <v>45</v>
      </c>
      <c r="E5488" t="s">
        <v>23</v>
      </c>
      <c r="F5488">
        <v>3</v>
      </c>
      <c r="G5488">
        <v>4</v>
      </c>
      <c r="H5488" t="s">
        <v>3686</v>
      </c>
      <c r="I5488">
        <v>6072</v>
      </c>
      <c r="J5488">
        <v>5</v>
      </c>
      <c r="K5488">
        <v>67</v>
      </c>
      <c r="L5488" t="s">
        <v>15568</v>
      </c>
      <c r="M5488" t="s">
        <v>23</v>
      </c>
      <c r="N5488" t="s">
        <v>23</v>
      </c>
      <c r="O5488" t="s">
        <v>25</v>
      </c>
      <c r="P5488" t="s">
        <v>202</v>
      </c>
      <c r="Q5488" t="s">
        <v>27</v>
      </c>
      <c r="R5488">
        <v>84.8</v>
      </c>
      <c r="S5488">
        <v>5830.79</v>
      </c>
    </row>
    <row r="5489" spans="1:19">
      <c r="A5489" t="s">
        <v>12371</v>
      </c>
      <c r="B5489" s="2">
        <v>45729</v>
      </c>
      <c r="C5489" t="s">
        <v>22</v>
      </c>
      <c r="D5489">
        <v>57</v>
      </c>
      <c r="E5489" t="s">
        <v>23</v>
      </c>
      <c r="F5489">
        <v>1</v>
      </c>
      <c r="G5489">
        <v>4</v>
      </c>
      <c r="H5489" t="s">
        <v>3686</v>
      </c>
      <c r="I5489">
        <v>4014</v>
      </c>
      <c r="J5489">
        <v>1</v>
      </c>
      <c r="K5489">
        <v>5</v>
      </c>
      <c r="L5489" t="s">
        <v>15568</v>
      </c>
      <c r="M5489" t="s">
        <v>23</v>
      </c>
      <c r="N5489" t="s">
        <v>23</v>
      </c>
      <c r="O5489" t="s">
        <v>25</v>
      </c>
      <c r="P5489" t="s">
        <v>26</v>
      </c>
      <c r="Q5489" t="s">
        <v>50</v>
      </c>
      <c r="R5489">
        <v>90.35</v>
      </c>
      <c r="S5489">
        <v>492.22</v>
      </c>
    </row>
    <row r="5490" spans="1:19">
      <c r="A5490" t="s">
        <v>12373</v>
      </c>
      <c r="B5490" s="2">
        <v>45193</v>
      </c>
      <c r="C5490" t="s">
        <v>33</v>
      </c>
      <c r="D5490">
        <v>55</v>
      </c>
      <c r="E5490" t="s">
        <v>23</v>
      </c>
      <c r="F5490">
        <v>1</v>
      </c>
      <c r="G5490">
        <v>4</v>
      </c>
      <c r="H5490" t="s">
        <v>3686</v>
      </c>
      <c r="I5490">
        <v>2159</v>
      </c>
      <c r="J5490">
        <v>6</v>
      </c>
      <c r="K5490">
        <v>23</v>
      </c>
      <c r="L5490" t="s">
        <v>15568</v>
      </c>
      <c r="M5490" t="s">
        <v>23</v>
      </c>
      <c r="N5490" t="s">
        <v>23</v>
      </c>
      <c r="O5490" t="s">
        <v>56</v>
      </c>
      <c r="P5490" t="s">
        <v>26</v>
      </c>
      <c r="Q5490" t="s">
        <v>50</v>
      </c>
      <c r="R5490">
        <v>69.5</v>
      </c>
      <c r="S5490">
        <v>2267.48</v>
      </c>
    </row>
    <row r="5491" spans="1:19">
      <c r="A5491" t="s">
        <v>12375</v>
      </c>
      <c r="B5491" s="2">
        <v>43879</v>
      </c>
      <c r="C5491" t="s">
        <v>33</v>
      </c>
      <c r="D5491">
        <v>64</v>
      </c>
      <c r="E5491" t="s">
        <v>23</v>
      </c>
      <c r="F5491">
        <v>2</v>
      </c>
      <c r="G5491">
        <v>4</v>
      </c>
      <c r="H5491" t="s">
        <v>3686</v>
      </c>
      <c r="I5491">
        <v>5418</v>
      </c>
      <c r="J5491">
        <v>1</v>
      </c>
      <c r="K5491">
        <v>66</v>
      </c>
      <c r="L5491" t="s">
        <v>15568</v>
      </c>
      <c r="M5491" t="s">
        <v>23</v>
      </c>
      <c r="N5491" t="s">
        <v>23</v>
      </c>
      <c r="O5491" t="s">
        <v>25</v>
      </c>
      <c r="P5491" t="s">
        <v>202</v>
      </c>
      <c r="Q5491" t="s">
        <v>50</v>
      </c>
      <c r="R5491">
        <v>110.6</v>
      </c>
      <c r="S5491">
        <v>10139.93</v>
      </c>
    </row>
    <row r="5492" spans="1:19">
      <c r="A5492" t="s">
        <v>12377</v>
      </c>
      <c r="B5492" s="2">
        <v>45176</v>
      </c>
      <c r="C5492" t="s">
        <v>22</v>
      </c>
      <c r="D5492">
        <v>33</v>
      </c>
      <c r="E5492" t="s">
        <v>39</v>
      </c>
      <c r="F5492">
        <v>0</v>
      </c>
      <c r="G5492">
        <v>4</v>
      </c>
      <c r="H5492" t="s">
        <v>3686</v>
      </c>
      <c r="I5492">
        <v>2307</v>
      </c>
      <c r="J5492">
        <v>0</v>
      </c>
      <c r="K5492">
        <v>23</v>
      </c>
      <c r="L5492" t="s">
        <v>15568</v>
      </c>
      <c r="M5492" t="s">
        <v>39</v>
      </c>
      <c r="N5492" t="s">
        <v>23</v>
      </c>
      <c r="O5492" t="s">
        <v>56</v>
      </c>
      <c r="P5492" t="s">
        <v>26</v>
      </c>
      <c r="Q5492" t="s">
        <v>27</v>
      </c>
      <c r="R5492">
        <v>34.65</v>
      </c>
      <c r="S5492">
        <v>768.45</v>
      </c>
    </row>
    <row r="5493" spans="1:19">
      <c r="A5493" t="s">
        <v>12379</v>
      </c>
      <c r="B5493" s="2">
        <v>45368</v>
      </c>
      <c r="C5493" t="s">
        <v>22</v>
      </c>
      <c r="D5493">
        <v>60</v>
      </c>
      <c r="E5493" t="s">
        <v>39</v>
      </c>
      <c r="F5493">
        <v>0</v>
      </c>
      <c r="G5493">
        <v>4</v>
      </c>
      <c r="H5493" t="s">
        <v>3686</v>
      </c>
      <c r="I5493">
        <v>2130</v>
      </c>
      <c r="J5493">
        <v>0</v>
      </c>
      <c r="K5493">
        <v>17</v>
      </c>
      <c r="L5493" t="s">
        <v>15568</v>
      </c>
      <c r="M5493" t="s">
        <v>23</v>
      </c>
      <c r="N5493" t="s">
        <v>23</v>
      </c>
      <c r="O5493" t="s">
        <v>56</v>
      </c>
      <c r="P5493" t="s">
        <v>202</v>
      </c>
      <c r="Q5493" t="s">
        <v>50</v>
      </c>
      <c r="R5493">
        <v>44.6</v>
      </c>
      <c r="S5493">
        <v>902.74</v>
      </c>
    </row>
    <row r="5494" spans="1:19">
      <c r="A5494" t="s">
        <v>12381</v>
      </c>
      <c r="B5494" s="2">
        <v>44234</v>
      </c>
      <c r="C5494" t="s">
        <v>33</v>
      </c>
      <c r="D5494">
        <v>70</v>
      </c>
      <c r="E5494" t="s">
        <v>23</v>
      </c>
      <c r="F5494">
        <v>0</v>
      </c>
      <c r="G5494">
        <v>4</v>
      </c>
      <c r="H5494" t="s">
        <v>3686</v>
      </c>
      <c r="I5494">
        <v>4488</v>
      </c>
      <c r="J5494">
        <v>7</v>
      </c>
      <c r="K5494">
        <v>54</v>
      </c>
      <c r="L5494" t="s">
        <v>142</v>
      </c>
      <c r="M5494" t="s">
        <v>23</v>
      </c>
      <c r="N5494" t="s">
        <v>23</v>
      </c>
      <c r="O5494" t="s">
        <v>25</v>
      </c>
      <c r="P5494" t="s">
        <v>202</v>
      </c>
      <c r="Q5494" t="s">
        <v>50</v>
      </c>
      <c r="R5494">
        <v>114.65</v>
      </c>
      <c r="S5494">
        <v>6665.1</v>
      </c>
    </row>
    <row r="5495" spans="1:19">
      <c r="A5495" t="s">
        <v>12383</v>
      </c>
      <c r="B5495" s="2">
        <v>45060</v>
      </c>
      <c r="C5495" t="s">
        <v>33</v>
      </c>
      <c r="D5495">
        <v>78</v>
      </c>
      <c r="E5495" t="s">
        <v>23</v>
      </c>
      <c r="F5495">
        <v>0</v>
      </c>
      <c r="G5495">
        <v>4</v>
      </c>
      <c r="H5495" t="s">
        <v>3686</v>
      </c>
      <c r="I5495">
        <v>5750</v>
      </c>
      <c r="J5495">
        <v>1</v>
      </c>
      <c r="K5495">
        <v>27</v>
      </c>
      <c r="L5495" t="s">
        <v>15568</v>
      </c>
      <c r="M5495" t="s">
        <v>23</v>
      </c>
      <c r="N5495" t="s">
        <v>23</v>
      </c>
      <c r="O5495" t="s">
        <v>25</v>
      </c>
      <c r="P5495" t="s">
        <v>26</v>
      </c>
      <c r="Q5495" t="s">
        <v>27</v>
      </c>
      <c r="R5495">
        <v>90.15</v>
      </c>
      <c r="S5495">
        <v>2929.38</v>
      </c>
    </row>
    <row r="5496" spans="1:19">
      <c r="A5496" t="s">
        <v>12385</v>
      </c>
      <c r="B5496" s="2">
        <v>45832</v>
      </c>
      <c r="C5496" t="s">
        <v>33</v>
      </c>
      <c r="D5496">
        <v>27</v>
      </c>
      <c r="E5496" t="s">
        <v>39</v>
      </c>
      <c r="F5496">
        <v>0</v>
      </c>
      <c r="G5496">
        <v>4</v>
      </c>
      <c r="H5496" t="s">
        <v>3751</v>
      </c>
      <c r="I5496">
        <v>5602</v>
      </c>
      <c r="J5496">
        <v>0</v>
      </c>
      <c r="K5496">
        <v>2</v>
      </c>
      <c r="L5496" t="s">
        <v>15568</v>
      </c>
      <c r="M5496" t="s">
        <v>23</v>
      </c>
      <c r="N5496" t="s">
        <v>23</v>
      </c>
      <c r="O5496" t="s">
        <v>25</v>
      </c>
      <c r="P5496" t="s">
        <v>26</v>
      </c>
      <c r="Q5496" t="s">
        <v>27</v>
      </c>
      <c r="R5496">
        <v>80.45</v>
      </c>
      <c r="S5496">
        <v>207.92</v>
      </c>
    </row>
    <row r="5497" spans="1:19">
      <c r="A5497" t="s">
        <v>12387</v>
      </c>
      <c r="B5497" s="2">
        <v>45785</v>
      </c>
      <c r="C5497" t="s">
        <v>33</v>
      </c>
      <c r="D5497">
        <v>63</v>
      </c>
      <c r="E5497" t="s">
        <v>39</v>
      </c>
      <c r="F5497">
        <v>0</v>
      </c>
      <c r="G5497">
        <v>4</v>
      </c>
      <c r="H5497" t="s">
        <v>3751</v>
      </c>
      <c r="I5497">
        <v>2496</v>
      </c>
      <c r="J5497">
        <v>0</v>
      </c>
      <c r="K5497">
        <v>3</v>
      </c>
      <c r="L5497" t="s">
        <v>15568</v>
      </c>
      <c r="M5497" t="s">
        <v>39</v>
      </c>
      <c r="N5497" t="s">
        <v>23</v>
      </c>
      <c r="O5497" t="s">
        <v>49</v>
      </c>
      <c r="P5497" t="s">
        <v>26</v>
      </c>
      <c r="Q5497" t="s">
        <v>50</v>
      </c>
      <c r="R5497">
        <v>34.799999999999997</v>
      </c>
      <c r="S5497">
        <v>113.95</v>
      </c>
    </row>
    <row r="5498" spans="1:19">
      <c r="A5498" t="s">
        <v>12388</v>
      </c>
      <c r="B5498" s="2">
        <v>44515</v>
      </c>
      <c r="C5498" t="s">
        <v>33</v>
      </c>
      <c r="D5498">
        <v>25</v>
      </c>
      <c r="E5498" t="s">
        <v>23</v>
      </c>
      <c r="F5498">
        <v>1</v>
      </c>
      <c r="G5498">
        <v>4</v>
      </c>
      <c r="H5498" t="s">
        <v>3686</v>
      </c>
      <c r="I5498">
        <v>3043</v>
      </c>
      <c r="J5498">
        <v>7</v>
      </c>
      <c r="K5498">
        <v>45</v>
      </c>
      <c r="L5498" t="s">
        <v>142</v>
      </c>
      <c r="M5498" t="s">
        <v>23</v>
      </c>
      <c r="N5498" t="s">
        <v>39</v>
      </c>
      <c r="P5498" t="s">
        <v>164</v>
      </c>
      <c r="Q5498" t="s">
        <v>27</v>
      </c>
      <c r="R5498">
        <v>24.65</v>
      </c>
      <c r="S5498">
        <v>2043.75</v>
      </c>
    </row>
    <row r="5499" spans="1:19">
      <c r="A5499" t="s">
        <v>12390</v>
      </c>
      <c r="B5499" s="2">
        <v>43757</v>
      </c>
      <c r="C5499" t="s">
        <v>22</v>
      </c>
      <c r="D5499">
        <v>35</v>
      </c>
      <c r="E5499" t="s">
        <v>23</v>
      </c>
      <c r="F5499">
        <v>0</v>
      </c>
      <c r="G5499">
        <v>4</v>
      </c>
      <c r="H5499" t="s">
        <v>3686</v>
      </c>
      <c r="I5499">
        <v>5115</v>
      </c>
      <c r="J5499">
        <v>4</v>
      </c>
      <c r="K5499">
        <v>70</v>
      </c>
      <c r="L5499" t="s">
        <v>316</v>
      </c>
      <c r="M5499" t="s">
        <v>23</v>
      </c>
      <c r="N5499" t="s">
        <v>23</v>
      </c>
      <c r="O5499" t="s">
        <v>49</v>
      </c>
      <c r="P5499" t="s">
        <v>164</v>
      </c>
      <c r="Q5499" t="s">
        <v>50</v>
      </c>
      <c r="R5499">
        <v>76.099999999999994</v>
      </c>
      <c r="S5499">
        <v>7710.15</v>
      </c>
    </row>
    <row r="5500" spans="1:19">
      <c r="A5500" t="s">
        <v>12392</v>
      </c>
      <c r="B5500" s="2">
        <v>45730</v>
      </c>
      <c r="C5500" t="s">
        <v>33</v>
      </c>
      <c r="D5500">
        <v>25</v>
      </c>
      <c r="E5500" t="s">
        <v>39</v>
      </c>
      <c r="F5500">
        <v>0</v>
      </c>
      <c r="G5500">
        <v>4</v>
      </c>
      <c r="H5500" t="s">
        <v>3686</v>
      </c>
      <c r="I5500">
        <v>2689</v>
      </c>
      <c r="J5500">
        <v>0</v>
      </c>
      <c r="K5500">
        <v>5</v>
      </c>
      <c r="L5500" t="s">
        <v>48</v>
      </c>
      <c r="M5500" t="s">
        <v>23</v>
      </c>
      <c r="N5500" t="s">
        <v>23</v>
      </c>
      <c r="O5500" t="s">
        <v>25</v>
      </c>
      <c r="P5500" t="s">
        <v>26</v>
      </c>
      <c r="Q5500" t="s">
        <v>50</v>
      </c>
      <c r="R5500">
        <v>85.3</v>
      </c>
      <c r="S5500">
        <v>659.15</v>
      </c>
    </row>
    <row r="5501" spans="1:19">
      <c r="A5501" t="s">
        <v>12394</v>
      </c>
      <c r="B5501" s="2">
        <v>44088</v>
      </c>
      <c r="C5501" t="s">
        <v>33</v>
      </c>
      <c r="D5501">
        <v>48</v>
      </c>
      <c r="E5501" t="s">
        <v>23</v>
      </c>
      <c r="F5501">
        <v>0</v>
      </c>
      <c r="G5501">
        <v>4</v>
      </c>
      <c r="H5501" t="s">
        <v>3686</v>
      </c>
      <c r="I5501">
        <v>5186</v>
      </c>
      <c r="J5501">
        <v>7</v>
      </c>
      <c r="K5501">
        <v>59</v>
      </c>
      <c r="L5501" t="s">
        <v>142</v>
      </c>
      <c r="M5501" t="s">
        <v>23</v>
      </c>
      <c r="N5501" t="s">
        <v>23</v>
      </c>
      <c r="O5501" t="s">
        <v>25</v>
      </c>
      <c r="P5501" t="s">
        <v>202</v>
      </c>
      <c r="Q5501" t="s">
        <v>50</v>
      </c>
      <c r="R5501">
        <v>109.15</v>
      </c>
      <c r="S5501">
        <v>8945.48</v>
      </c>
    </row>
    <row r="5502" spans="1:19">
      <c r="A5502" t="s">
        <v>12396</v>
      </c>
      <c r="B5502" s="2">
        <v>43701</v>
      </c>
      <c r="C5502" t="s">
        <v>22</v>
      </c>
      <c r="D5502">
        <v>55</v>
      </c>
      <c r="E5502" t="s">
        <v>23</v>
      </c>
      <c r="F5502">
        <v>3</v>
      </c>
      <c r="G5502">
        <v>4</v>
      </c>
      <c r="H5502" t="s">
        <v>3686</v>
      </c>
      <c r="I5502">
        <v>6412</v>
      </c>
      <c r="J5502">
        <v>9</v>
      </c>
      <c r="K5502">
        <v>72</v>
      </c>
      <c r="L5502" t="s">
        <v>316</v>
      </c>
      <c r="M5502" t="s">
        <v>39</v>
      </c>
      <c r="N5502" t="s">
        <v>23</v>
      </c>
      <c r="O5502" t="s">
        <v>49</v>
      </c>
      <c r="P5502" t="s">
        <v>164</v>
      </c>
      <c r="Q5502" t="s">
        <v>50</v>
      </c>
      <c r="R5502">
        <v>65.25</v>
      </c>
      <c r="S5502">
        <v>4558.8500000000004</v>
      </c>
    </row>
    <row r="5503" spans="1:19">
      <c r="A5503" t="s">
        <v>12398</v>
      </c>
      <c r="B5503" s="2">
        <v>45328</v>
      </c>
      <c r="C5503" t="s">
        <v>33</v>
      </c>
      <c r="D5503">
        <v>37</v>
      </c>
      <c r="E5503" t="s">
        <v>23</v>
      </c>
      <c r="F5503">
        <v>2</v>
      </c>
      <c r="G5503">
        <v>4</v>
      </c>
      <c r="H5503" t="s">
        <v>3686</v>
      </c>
      <c r="I5503">
        <v>3479</v>
      </c>
      <c r="J5503">
        <v>7</v>
      </c>
      <c r="K5503">
        <v>18</v>
      </c>
      <c r="L5503" t="s">
        <v>97</v>
      </c>
      <c r="M5503" t="s">
        <v>23</v>
      </c>
      <c r="N5503" t="s">
        <v>23</v>
      </c>
      <c r="O5503" t="s">
        <v>49</v>
      </c>
      <c r="P5503" t="s">
        <v>202</v>
      </c>
      <c r="Q5503" t="s">
        <v>50</v>
      </c>
      <c r="R5503">
        <v>61.5</v>
      </c>
      <c r="S5503">
        <v>1813.93</v>
      </c>
    </row>
    <row r="5504" spans="1:19">
      <c r="A5504" t="s">
        <v>12400</v>
      </c>
      <c r="B5504" s="2">
        <v>45607</v>
      </c>
      <c r="C5504" t="s">
        <v>22</v>
      </c>
      <c r="D5504">
        <v>52</v>
      </c>
      <c r="E5504" t="s">
        <v>39</v>
      </c>
      <c r="F5504">
        <v>2</v>
      </c>
      <c r="G5504">
        <v>4</v>
      </c>
      <c r="H5504" t="s">
        <v>3686</v>
      </c>
      <c r="I5504">
        <v>4195</v>
      </c>
      <c r="J5504">
        <v>0</v>
      </c>
      <c r="K5504">
        <v>9</v>
      </c>
      <c r="L5504" t="s">
        <v>48</v>
      </c>
      <c r="M5504" t="s">
        <v>23</v>
      </c>
      <c r="N5504" t="s">
        <v>39</v>
      </c>
      <c r="P5504" t="s">
        <v>26</v>
      </c>
      <c r="Q5504" t="s">
        <v>50</v>
      </c>
      <c r="R5504">
        <v>20.399999999999999</v>
      </c>
      <c r="S5504">
        <v>596.57000000000005</v>
      </c>
    </row>
    <row r="5505" spans="1:19">
      <c r="A5505" t="s">
        <v>12402</v>
      </c>
      <c r="B5505" s="2">
        <v>43687</v>
      </c>
      <c r="C5505" t="s">
        <v>33</v>
      </c>
      <c r="D5505">
        <v>24</v>
      </c>
      <c r="E5505" t="s">
        <v>23</v>
      </c>
      <c r="F5505">
        <v>0</v>
      </c>
      <c r="G5505">
        <v>4</v>
      </c>
      <c r="H5505" t="s">
        <v>3686</v>
      </c>
      <c r="I5505">
        <v>6302</v>
      </c>
      <c r="J5505">
        <v>1</v>
      </c>
      <c r="K5505">
        <v>72</v>
      </c>
      <c r="L5505" t="s">
        <v>316</v>
      </c>
      <c r="M5505" t="s">
        <v>23</v>
      </c>
      <c r="N5505" t="s">
        <v>23</v>
      </c>
      <c r="O5505" t="s">
        <v>25</v>
      </c>
      <c r="P5505" t="s">
        <v>164</v>
      </c>
      <c r="Q5505" t="s">
        <v>27</v>
      </c>
      <c r="R5505">
        <v>97</v>
      </c>
      <c r="S5505">
        <v>9897.08</v>
      </c>
    </row>
    <row r="5506" spans="1:19">
      <c r="A5506" t="s">
        <v>12404</v>
      </c>
      <c r="B5506" s="2">
        <v>43984</v>
      </c>
      <c r="C5506" t="s">
        <v>22</v>
      </c>
      <c r="D5506">
        <v>22</v>
      </c>
      <c r="E5506" t="s">
        <v>39</v>
      </c>
      <c r="F5506">
        <v>0</v>
      </c>
      <c r="G5506">
        <v>4</v>
      </c>
      <c r="H5506" t="s">
        <v>3686</v>
      </c>
      <c r="I5506">
        <v>5822</v>
      </c>
      <c r="J5506">
        <v>0</v>
      </c>
      <c r="K5506">
        <v>62</v>
      </c>
      <c r="L5506" t="s">
        <v>15568</v>
      </c>
      <c r="M5506" t="s">
        <v>23</v>
      </c>
      <c r="N5506" t="s">
        <v>39</v>
      </c>
      <c r="P5506" t="s">
        <v>164</v>
      </c>
      <c r="Q5506" t="s">
        <v>27</v>
      </c>
      <c r="R5506">
        <v>23.4</v>
      </c>
      <c r="S5506">
        <v>4463.3100000000004</v>
      </c>
    </row>
    <row r="5507" spans="1:19">
      <c r="A5507" t="s">
        <v>12407</v>
      </c>
      <c r="B5507" s="2">
        <v>45542</v>
      </c>
      <c r="C5507" t="s">
        <v>33</v>
      </c>
      <c r="D5507">
        <v>34</v>
      </c>
      <c r="E5507" t="s">
        <v>39</v>
      </c>
      <c r="F5507">
        <v>1</v>
      </c>
      <c r="G5507">
        <v>4</v>
      </c>
      <c r="H5507" t="s">
        <v>3686</v>
      </c>
      <c r="I5507">
        <v>3838</v>
      </c>
      <c r="J5507">
        <v>0</v>
      </c>
      <c r="K5507">
        <v>11</v>
      </c>
      <c r="L5507" t="s">
        <v>97</v>
      </c>
      <c r="M5507" t="s">
        <v>23</v>
      </c>
      <c r="N5507" t="s">
        <v>39</v>
      </c>
      <c r="P5507" t="s">
        <v>26</v>
      </c>
      <c r="Q5507" t="s">
        <v>50</v>
      </c>
      <c r="R5507">
        <v>19.7</v>
      </c>
      <c r="S5507">
        <v>709.88</v>
      </c>
    </row>
    <row r="5508" spans="1:19">
      <c r="A5508" t="s">
        <v>12409</v>
      </c>
      <c r="B5508" s="2">
        <v>43817</v>
      </c>
      <c r="C5508" t="s">
        <v>33</v>
      </c>
      <c r="D5508">
        <v>27</v>
      </c>
      <c r="E5508" t="s">
        <v>23</v>
      </c>
      <c r="F5508">
        <v>2</v>
      </c>
      <c r="G5508">
        <v>4</v>
      </c>
      <c r="H5508" t="s">
        <v>3686</v>
      </c>
      <c r="I5508">
        <v>4156</v>
      </c>
      <c r="J5508">
        <v>8</v>
      </c>
      <c r="K5508">
        <v>68</v>
      </c>
      <c r="L5508" t="s">
        <v>15568</v>
      </c>
      <c r="M5508" t="s">
        <v>23</v>
      </c>
      <c r="N5508" t="s">
        <v>23</v>
      </c>
      <c r="O5508" t="s">
        <v>49</v>
      </c>
      <c r="P5508" t="s">
        <v>202</v>
      </c>
      <c r="Q5508" t="s">
        <v>50</v>
      </c>
      <c r="R5508">
        <v>73</v>
      </c>
      <c r="S5508">
        <v>6533.2</v>
      </c>
    </row>
    <row r="5509" spans="1:19">
      <c r="A5509" t="s">
        <v>12411</v>
      </c>
      <c r="B5509" s="2">
        <v>45037</v>
      </c>
      <c r="C5509" t="s">
        <v>22</v>
      </c>
      <c r="D5509">
        <v>43</v>
      </c>
      <c r="E5509" t="s">
        <v>39</v>
      </c>
      <c r="F5509">
        <v>0</v>
      </c>
      <c r="G5509">
        <v>4</v>
      </c>
      <c r="H5509" t="s">
        <v>3686</v>
      </c>
      <c r="I5509">
        <v>5327</v>
      </c>
      <c r="J5509">
        <v>0</v>
      </c>
      <c r="K5509">
        <v>28</v>
      </c>
      <c r="L5509" t="s">
        <v>40</v>
      </c>
      <c r="M5509" t="s">
        <v>23</v>
      </c>
      <c r="N5509" t="s">
        <v>39</v>
      </c>
      <c r="P5509" t="s">
        <v>202</v>
      </c>
      <c r="Q5509" t="s">
        <v>50</v>
      </c>
      <c r="R5509">
        <v>18.25</v>
      </c>
      <c r="S5509">
        <v>1665.62</v>
      </c>
    </row>
    <row r="5510" spans="1:19">
      <c r="A5510" t="s">
        <v>12414</v>
      </c>
      <c r="B5510" s="2">
        <v>43678</v>
      </c>
      <c r="C5510" t="s">
        <v>33</v>
      </c>
      <c r="D5510">
        <v>57</v>
      </c>
      <c r="E5510" t="s">
        <v>23</v>
      </c>
      <c r="F5510">
        <v>2</v>
      </c>
      <c r="G5510">
        <v>4</v>
      </c>
      <c r="H5510" t="s">
        <v>3686</v>
      </c>
      <c r="I5510">
        <v>5611</v>
      </c>
      <c r="J5510">
        <v>4</v>
      </c>
      <c r="K5510">
        <v>72</v>
      </c>
      <c r="L5510" t="s">
        <v>15568</v>
      </c>
      <c r="M5510" t="s">
        <v>23</v>
      </c>
      <c r="N5510" t="s">
        <v>39</v>
      </c>
      <c r="P5510" t="s">
        <v>164</v>
      </c>
      <c r="Q5510" t="s">
        <v>27</v>
      </c>
      <c r="R5510">
        <v>25.1</v>
      </c>
      <c r="S5510">
        <v>4422.49</v>
      </c>
    </row>
    <row r="5511" spans="1:19">
      <c r="A5511" t="s">
        <v>12416</v>
      </c>
      <c r="B5511" s="2">
        <v>45033</v>
      </c>
      <c r="C5511" t="s">
        <v>33</v>
      </c>
      <c r="D5511">
        <v>47</v>
      </c>
      <c r="E5511" t="s">
        <v>39</v>
      </c>
      <c r="F5511">
        <v>0</v>
      </c>
      <c r="G5511">
        <v>4</v>
      </c>
      <c r="H5511" t="s">
        <v>3686</v>
      </c>
      <c r="I5511">
        <v>4891</v>
      </c>
      <c r="J5511">
        <v>0</v>
      </c>
      <c r="K5511">
        <v>28</v>
      </c>
      <c r="L5511" t="s">
        <v>15568</v>
      </c>
      <c r="M5511" t="s">
        <v>23</v>
      </c>
      <c r="N5511" t="s">
        <v>23</v>
      </c>
      <c r="O5511" t="s">
        <v>56</v>
      </c>
      <c r="P5511" t="s">
        <v>202</v>
      </c>
      <c r="Q5511" t="s">
        <v>50</v>
      </c>
      <c r="R5511">
        <v>59</v>
      </c>
      <c r="S5511">
        <v>2579.85</v>
      </c>
    </row>
    <row r="5512" spans="1:19">
      <c r="A5512" t="s">
        <v>12418</v>
      </c>
      <c r="B5512" s="2">
        <v>45786</v>
      </c>
      <c r="C5512" t="s">
        <v>22</v>
      </c>
      <c r="D5512">
        <v>58</v>
      </c>
      <c r="E5512" t="s">
        <v>39</v>
      </c>
      <c r="F5512">
        <v>0</v>
      </c>
      <c r="G5512">
        <v>4</v>
      </c>
      <c r="H5512" t="s">
        <v>3751</v>
      </c>
      <c r="I5512">
        <v>4275</v>
      </c>
      <c r="J5512">
        <v>0</v>
      </c>
      <c r="K5512">
        <v>3</v>
      </c>
      <c r="L5512" t="s">
        <v>15568</v>
      </c>
      <c r="M5512" t="s">
        <v>23</v>
      </c>
      <c r="N5512" t="s">
        <v>23</v>
      </c>
      <c r="O5512" t="s">
        <v>25</v>
      </c>
      <c r="P5512" t="s">
        <v>26</v>
      </c>
      <c r="Q5512" t="s">
        <v>50</v>
      </c>
      <c r="R5512">
        <v>70.3</v>
      </c>
      <c r="S5512">
        <v>249.62</v>
      </c>
    </row>
    <row r="5513" spans="1:19">
      <c r="A5513" t="s">
        <v>12420</v>
      </c>
      <c r="B5513" s="2">
        <v>45848</v>
      </c>
      <c r="C5513" t="s">
        <v>33</v>
      </c>
      <c r="D5513">
        <v>43</v>
      </c>
      <c r="E5513" t="s">
        <v>39</v>
      </c>
      <c r="F5513">
        <v>0</v>
      </c>
      <c r="G5513">
        <v>4</v>
      </c>
      <c r="H5513" t="s">
        <v>3751</v>
      </c>
      <c r="I5513">
        <v>2569</v>
      </c>
      <c r="J5513">
        <v>0</v>
      </c>
      <c r="K5513">
        <v>1</v>
      </c>
      <c r="L5513" t="s">
        <v>15568</v>
      </c>
      <c r="M5513" t="s">
        <v>23</v>
      </c>
      <c r="N5513" t="s">
        <v>39</v>
      </c>
      <c r="P5513" t="s">
        <v>26</v>
      </c>
      <c r="Q5513" t="s">
        <v>50</v>
      </c>
      <c r="R5513">
        <v>25.75</v>
      </c>
      <c r="S5513">
        <v>40.97</v>
      </c>
    </row>
    <row r="5514" spans="1:19">
      <c r="A5514" t="s">
        <v>12422</v>
      </c>
      <c r="B5514" s="2">
        <v>43734</v>
      </c>
      <c r="C5514" t="s">
        <v>22</v>
      </c>
      <c r="D5514">
        <v>35</v>
      </c>
      <c r="E5514" t="s">
        <v>23</v>
      </c>
      <c r="F5514">
        <v>0</v>
      </c>
      <c r="G5514">
        <v>4</v>
      </c>
      <c r="H5514" t="s">
        <v>3686</v>
      </c>
      <c r="I5514">
        <v>4837</v>
      </c>
      <c r="J5514">
        <v>5</v>
      </c>
      <c r="K5514">
        <v>71</v>
      </c>
      <c r="L5514" t="s">
        <v>15568</v>
      </c>
      <c r="M5514" t="s">
        <v>23</v>
      </c>
      <c r="N5514" t="s">
        <v>39</v>
      </c>
      <c r="P5514" t="s">
        <v>202</v>
      </c>
      <c r="Q5514" t="s">
        <v>27</v>
      </c>
      <c r="R5514">
        <v>20.85</v>
      </c>
      <c r="S5514">
        <v>4721.97</v>
      </c>
    </row>
    <row r="5515" spans="1:19">
      <c r="A5515" t="s">
        <v>12424</v>
      </c>
      <c r="B5515" s="2">
        <v>45785</v>
      </c>
      <c r="C5515" t="s">
        <v>33</v>
      </c>
      <c r="D5515">
        <v>35</v>
      </c>
      <c r="E5515" t="s">
        <v>39</v>
      </c>
      <c r="F5515">
        <v>0</v>
      </c>
      <c r="G5515">
        <v>4</v>
      </c>
      <c r="H5515" t="s">
        <v>3751</v>
      </c>
      <c r="I5515">
        <v>3010</v>
      </c>
      <c r="J5515">
        <v>0</v>
      </c>
      <c r="K5515">
        <v>3</v>
      </c>
      <c r="L5515" t="s">
        <v>48</v>
      </c>
      <c r="M5515" t="s">
        <v>23</v>
      </c>
      <c r="N5515" t="s">
        <v>39</v>
      </c>
      <c r="P5515" t="s">
        <v>26</v>
      </c>
      <c r="Q5515" t="s">
        <v>50</v>
      </c>
      <c r="R5515">
        <v>18.8</v>
      </c>
      <c r="S5515">
        <v>75.83</v>
      </c>
    </row>
    <row r="5516" spans="1:19">
      <c r="A5516" t="s">
        <v>12426</v>
      </c>
      <c r="B5516" s="2">
        <v>45101</v>
      </c>
      <c r="C5516" t="s">
        <v>33</v>
      </c>
      <c r="D5516">
        <v>23</v>
      </c>
      <c r="E5516" t="s">
        <v>23</v>
      </c>
      <c r="F5516">
        <v>0</v>
      </c>
      <c r="G5516">
        <v>4</v>
      </c>
      <c r="H5516" t="s">
        <v>3686</v>
      </c>
      <c r="I5516">
        <v>4038</v>
      </c>
      <c r="J5516">
        <v>1</v>
      </c>
      <c r="K5516">
        <v>26</v>
      </c>
      <c r="L5516" t="s">
        <v>15568</v>
      </c>
      <c r="M5516" t="s">
        <v>23</v>
      </c>
      <c r="N5516" t="s">
        <v>23</v>
      </c>
      <c r="O5516" t="s">
        <v>25</v>
      </c>
      <c r="P5516" t="s">
        <v>26</v>
      </c>
      <c r="Q5516" t="s">
        <v>50</v>
      </c>
      <c r="R5516">
        <v>85.9</v>
      </c>
      <c r="S5516">
        <v>3295.21</v>
      </c>
    </row>
    <row r="5517" spans="1:19">
      <c r="A5517" t="s">
        <v>12428</v>
      </c>
      <c r="B5517" s="2">
        <v>44817</v>
      </c>
      <c r="C5517" t="s">
        <v>33</v>
      </c>
      <c r="D5517">
        <v>55</v>
      </c>
      <c r="E5517" t="s">
        <v>39</v>
      </c>
      <c r="F5517">
        <v>0</v>
      </c>
      <c r="G5517">
        <v>4</v>
      </c>
      <c r="H5517" t="s">
        <v>3686</v>
      </c>
      <c r="I5517">
        <v>4261</v>
      </c>
      <c r="J5517">
        <v>0</v>
      </c>
      <c r="K5517">
        <v>35</v>
      </c>
      <c r="L5517" t="s">
        <v>40</v>
      </c>
      <c r="M5517" t="s">
        <v>23</v>
      </c>
      <c r="N5517" t="s">
        <v>39</v>
      </c>
      <c r="P5517" t="s">
        <v>202</v>
      </c>
      <c r="Q5517" t="s">
        <v>50</v>
      </c>
      <c r="R5517">
        <v>20.75</v>
      </c>
      <c r="S5517">
        <v>1942.95</v>
      </c>
    </row>
    <row r="5518" spans="1:19">
      <c r="A5518" t="s">
        <v>12430</v>
      </c>
      <c r="B5518" s="2">
        <v>45818</v>
      </c>
      <c r="C5518" t="s">
        <v>22</v>
      </c>
      <c r="D5518">
        <v>44</v>
      </c>
      <c r="E5518" t="s">
        <v>39</v>
      </c>
      <c r="F5518">
        <v>0</v>
      </c>
      <c r="G5518">
        <v>4</v>
      </c>
      <c r="H5518" t="s">
        <v>3751</v>
      </c>
      <c r="I5518">
        <v>4064</v>
      </c>
      <c r="J5518">
        <v>0</v>
      </c>
      <c r="K5518">
        <v>2</v>
      </c>
      <c r="L5518" t="s">
        <v>15568</v>
      </c>
      <c r="M5518" t="s">
        <v>23</v>
      </c>
      <c r="N5518" t="s">
        <v>39</v>
      </c>
      <c r="P5518" t="s">
        <v>26</v>
      </c>
      <c r="Q5518" t="s">
        <v>50</v>
      </c>
      <c r="R5518">
        <v>19.75</v>
      </c>
      <c r="S5518">
        <v>43.24</v>
      </c>
    </row>
    <row r="5519" spans="1:19">
      <c r="A5519" t="s">
        <v>12432</v>
      </c>
      <c r="B5519" s="2">
        <v>45556</v>
      </c>
      <c r="C5519" t="s">
        <v>33</v>
      </c>
      <c r="D5519">
        <v>56</v>
      </c>
      <c r="E5519" t="s">
        <v>39</v>
      </c>
      <c r="F5519">
        <v>1</v>
      </c>
      <c r="G5519">
        <v>4</v>
      </c>
      <c r="H5519" t="s">
        <v>3686</v>
      </c>
      <c r="I5519">
        <v>4265</v>
      </c>
      <c r="J5519">
        <v>0</v>
      </c>
      <c r="K5519">
        <v>11</v>
      </c>
      <c r="L5519" t="s">
        <v>15568</v>
      </c>
      <c r="M5519" t="s">
        <v>39</v>
      </c>
      <c r="N5519" t="s">
        <v>23</v>
      </c>
      <c r="O5519" t="s">
        <v>49</v>
      </c>
      <c r="P5519" t="s">
        <v>202</v>
      </c>
      <c r="Q5519" t="s">
        <v>50</v>
      </c>
      <c r="R5519">
        <v>36.049999999999997</v>
      </c>
      <c r="S5519">
        <v>502.6</v>
      </c>
    </row>
    <row r="5520" spans="1:19">
      <c r="A5520" t="s">
        <v>12435</v>
      </c>
      <c r="B5520" s="2">
        <v>44694</v>
      </c>
      <c r="C5520" t="s">
        <v>33</v>
      </c>
      <c r="D5520">
        <v>34</v>
      </c>
      <c r="E5520" t="s">
        <v>39</v>
      </c>
      <c r="F5520">
        <v>0</v>
      </c>
      <c r="G5520">
        <v>4</v>
      </c>
      <c r="H5520" t="s">
        <v>3686</v>
      </c>
      <c r="I5520">
        <v>3445</v>
      </c>
      <c r="J5520">
        <v>0</v>
      </c>
      <c r="K5520">
        <v>39</v>
      </c>
      <c r="L5520" t="s">
        <v>40</v>
      </c>
      <c r="M5520" t="s">
        <v>39</v>
      </c>
      <c r="N5520" t="s">
        <v>23</v>
      </c>
      <c r="O5520" t="s">
        <v>49</v>
      </c>
      <c r="P5520" t="s">
        <v>202</v>
      </c>
      <c r="Q5520" t="s">
        <v>27</v>
      </c>
      <c r="R5520">
        <v>41.15</v>
      </c>
      <c r="S5520">
        <v>1700.9</v>
      </c>
    </row>
    <row r="5521" spans="1:19">
      <c r="A5521" t="s">
        <v>12437</v>
      </c>
      <c r="B5521" s="2">
        <v>43689</v>
      </c>
      <c r="C5521" t="s">
        <v>33</v>
      </c>
      <c r="D5521">
        <v>58</v>
      </c>
      <c r="E5521" t="s">
        <v>23</v>
      </c>
      <c r="F5521">
        <v>0</v>
      </c>
      <c r="G5521">
        <v>4</v>
      </c>
      <c r="H5521" t="s">
        <v>3686</v>
      </c>
      <c r="I5521">
        <v>4761</v>
      </c>
      <c r="J5521">
        <v>10</v>
      </c>
      <c r="K5521">
        <v>72</v>
      </c>
      <c r="L5521" t="s">
        <v>15568</v>
      </c>
      <c r="M5521" t="s">
        <v>23</v>
      </c>
      <c r="N5521" t="s">
        <v>23</v>
      </c>
      <c r="O5521" t="s">
        <v>25</v>
      </c>
      <c r="P5521" t="s">
        <v>164</v>
      </c>
      <c r="Q5521" t="s">
        <v>27</v>
      </c>
      <c r="R5521">
        <v>115.15</v>
      </c>
      <c r="S5521">
        <v>11272.18</v>
      </c>
    </row>
    <row r="5522" spans="1:19">
      <c r="A5522" t="s">
        <v>12439</v>
      </c>
      <c r="B5522" s="2">
        <v>44949</v>
      </c>
      <c r="C5522" t="s">
        <v>22</v>
      </c>
      <c r="D5522">
        <v>54</v>
      </c>
      <c r="E5522" t="s">
        <v>23</v>
      </c>
      <c r="F5522">
        <v>0</v>
      </c>
      <c r="G5522">
        <v>4</v>
      </c>
      <c r="H5522" t="s">
        <v>3686</v>
      </c>
      <c r="I5522">
        <v>5597</v>
      </c>
      <c r="J5522">
        <v>5</v>
      </c>
      <c r="K5522">
        <v>31</v>
      </c>
      <c r="L5522" t="s">
        <v>40</v>
      </c>
      <c r="M5522" t="s">
        <v>23</v>
      </c>
      <c r="N5522" t="s">
        <v>23</v>
      </c>
      <c r="O5522" t="s">
        <v>25</v>
      </c>
      <c r="P5522" t="s">
        <v>164</v>
      </c>
      <c r="Q5522" t="s">
        <v>27</v>
      </c>
      <c r="R5522">
        <v>89.45</v>
      </c>
      <c r="S5522">
        <v>4203.93</v>
      </c>
    </row>
    <row r="5523" spans="1:19">
      <c r="A5523" t="s">
        <v>12441</v>
      </c>
      <c r="B5523" s="2">
        <v>44335</v>
      </c>
      <c r="C5523" t="s">
        <v>22</v>
      </c>
      <c r="D5523">
        <v>19</v>
      </c>
      <c r="E5523" t="s">
        <v>23</v>
      </c>
      <c r="F5523">
        <v>0</v>
      </c>
      <c r="G5523">
        <v>4</v>
      </c>
      <c r="H5523" t="s">
        <v>3686</v>
      </c>
      <c r="I5523">
        <v>4163</v>
      </c>
      <c r="J5523">
        <v>7</v>
      </c>
      <c r="K5523">
        <v>51</v>
      </c>
      <c r="L5523" t="s">
        <v>142</v>
      </c>
      <c r="M5523" t="s">
        <v>23</v>
      </c>
      <c r="N5523" t="s">
        <v>23</v>
      </c>
      <c r="O5523" t="s">
        <v>25</v>
      </c>
      <c r="P5523" t="s">
        <v>202</v>
      </c>
      <c r="Q5523" t="s">
        <v>27</v>
      </c>
      <c r="R5523">
        <v>93.65</v>
      </c>
      <c r="S5523">
        <v>4951.8599999999997</v>
      </c>
    </row>
    <row r="5524" spans="1:19">
      <c r="A5524" t="s">
        <v>12443</v>
      </c>
      <c r="B5524" s="2">
        <v>44360</v>
      </c>
      <c r="C5524" t="s">
        <v>22</v>
      </c>
      <c r="D5524">
        <v>63</v>
      </c>
      <c r="E5524" t="s">
        <v>39</v>
      </c>
      <c r="F5524">
        <v>0</v>
      </c>
      <c r="G5524">
        <v>4</v>
      </c>
      <c r="H5524" t="s">
        <v>3686</v>
      </c>
      <c r="I5524">
        <v>4297</v>
      </c>
      <c r="J5524">
        <v>0</v>
      </c>
      <c r="K5524">
        <v>50</v>
      </c>
      <c r="L5524" t="s">
        <v>142</v>
      </c>
      <c r="M5524" t="s">
        <v>23</v>
      </c>
      <c r="N5524" t="s">
        <v>39</v>
      </c>
      <c r="P5524" t="s">
        <v>164</v>
      </c>
      <c r="Q5524" t="s">
        <v>27</v>
      </c>
      <c r="R5524">
        <v>24.9</v>
      </c>
      <c r="S5524">
        <v>3553.25</v>
      </c>
    </row>
    <row r="5525" spans="1:19">
      <c r="A5525" t="s">
        <v>12445</v>
      </c>
      <c r="B5525" s="2">
        <v>44187</v>
      </c>
      <c r="C5525" t="s">
        <v>33</v>
      </c>
      <c r="D5525">
        <v>76</v>
      </c>
      <c r="E5525" t="s">
        <v>23</v>
      </c>
      <c r="F5525">
        <v>0</v>
      </c>
      <c r="G5525">
        <v>4</v>
      </c>
      <c r="H5525" t="s">
        <v>3686</v>
      </c>
      <c r="I5525">
        <v>5926</v>
      </c>
      <c r="J5525">
        <v>9</v>
      </c>
      <c r="K5525">
        <v>56</v>
      </c>
      <c r="L5525" t="s">
        <v>15568</v>
      </c>
      <c r="M5525" t="s">
        <v>23</v>
      </c>
      <c r="N5525" t="s">
        <v>23</v>
      </c>
      <c r="O5525" t="s">
        <v>25</v>
      </c>
      <c r="P5525" t="s">
        <v>202</v>
      </c>
      <c r="Q5525" t="s">
        <v>50</v>
      </c>
      <c r="R5525">
        <v>99.75</v>
      </c>
      <c r="S5525">
        <v>6758.08</v>
      </c>
    </row>
    <row r="5526" spans="1:19">
      <c r="A5526" t="s">
        <v>12447</v>
      </c>
      <c r="B5526" s="2">
        <v>45578</v>
      </c>
      <c r="C5526" t="s">
        <v>22</v>
      </c>
      <c r="D5526">
        <v>76</v>
      </c>
      <c r="E5526" t="s">
        <v>39</v>
      </c>
      <c r="F5526">
        <v>0</v>
      </c>
      <c r="G5526">
        <v>4</v>
      </c>
      <c r="H5526" t="s">
        <v>3686</v>
      </c>
      <c r="I5526">
        <v>5504</v>
      </c>
      <c r="J5526">
        <v>0</v>
      </c>
      <c r="K5526">
        <v>10</v>
      </c>
      <c r="L5526" t="s">
        <v>15568</v>
      </c>
      <c r="M5526" t="s">
        <v>23</v>
      </c>
      <c r="N5526" t="s">
        <v>39</v>
      </c>
      <c r="P5526" t="s">
        <v>164</v>
      </c>
      <c r="Q5526" t="s">
        <v>50</v>
      </c>
      <c r="R5526">
        <v>20.25</v>
      </c>
      <c r="S5526">
        <v>334.1</v>
      </c>
    </row>
    <row r="5527" spans="1:19">
      <c r="A5527" t="s">
        <v>12449</v>
      </c>
      <c r="B5527" s="2">
        <v>43804</v>
      </c>
      <c r="C5527" t="s">
        <v>33</v>
      </c>
      <c r="D5527">
        <v>64</v>
      </c>
      <c r="E5527" t="s">
        <v>39</v>
      </c>
      <c r="F5527">
        <v>0</v>
      </c>
      <c r="G5527">
        <v>4</v>
      </c>
      <c r="H5527" t="s">
        <v>3686</v>
      </c>
      <c r="I5527">
        <v>4201</v>
      </c>
      <c r="J5527">
        <v>0</v>
      </c>
      <c r="K5527">
        <v>68</v>
      </c>
      <c r="L5527" t="s">
        <v>15568</v>
      </c>
      <c r="M5527" t="s">
        <v>23</v>
      </c>
      <c r="N5527" t="s">
        <v>39</v>
      </c>
      <c r="P5527" t="s">
        <v>164</v>
      </c>
      <c r="Q5527" t="s">
        <v>50</v>
      </c>
      <c r="R5527">
        <v>20.5</v>
      </c>
      <c r="S5527">
        <v>4716.78</v>
      </c>
    </row>
    <row r="5528" spans="1:19">
      <c r="A5528" t="s">
        <v>12451</v>
      </c>
      <c r="B5528" s="2">
        <v>45731</v>
      </c>
      <c r="C5528" t="s">
        <v>22</v>
      </c>
      <c r="D5528">
        <v>45</v>
      </c>
      <c r="E5528" t="s">
        <v>39</v>
      </c>
      <c r="F5528">
        <v>0</v>
      </c>
      <c r="G5528">
        <v>4</v>
      </c>
      <c r="H5528" t="s">
        <v>3686</v>
      </c>
      <c r="I5528">
        <v>5900</v>
      </c>
      <c r="J5528">
        <v>0</v>
      </c>
      <c r="K5528">
        <v>5</v>
      </c>
      <c r="L5528" t="s">
        <v>15568</v>
      </c>
      <c r="M5528" t="s">
        <v>23</v>
      </c>
      <c r="N5528" t="s">
        <v>23</v>
      </c>
      <c r="O5528" t="s">
        <v>56</v>
      </c>
      <c r="P5528" t="s">
        <v>26</v>
      </c>
      <c r="Q5528" t="s">
        <v>27</v>
      </c>
      <c r="R5528">
        <v>75.150000000000006</v>
      </c>
      <c r="S5528">
        <v>621.1</v>
      </c>
    </row>
    <row r="5529" spans="1:19">
      <c r="A5529" t="s">
        <v>12453</v>
      </c>
      <c r="B5529" s="2">
        <v>45706</v>
      </c>
      <c r="C5529" t="s">
        <v>22</v>
      </c>
      <c r="D5529">
        <v>24</v>
      </c>
      <c r="E5529" t="s">
        <v>39</v>
      </c>
      <c r="F5529">
        <v>0</v>
      </c>
      <c r="G5529">
        <v>4</v>
      </c>
      <c r="H5529" t="s">
        <v>3686</v>
      </c>
      <c r="I5529">
        <v>5920</v>
      </c>
      <c r="J5529">
        <v>0</v>
      </c>
      <c r="K5529">
        <v>6</v>
      </c>
      <c r="L5529" t="s">
        <v>15568</v>
      </c>
      <c r="M5529" t="s">
        <v>23</v>
      </c>
      <c r="N5529" t="s">
        <v>39</v>
      </c>
      <c r="P5529" t="s">
        <v>26</v>
      </c>
      <c r="Q5529" t="s">
        <v>84</v>
      </c>
      <c r="R5529">
        <v>18.95</v>
      </c>
      <c r="S5529">
        <v>275.39</v>
      </c>
    </row>
    <row r="5530" spans="1:19">
      <c r="A5530" t="s">
        <v>12455</v>
      </c>
      <c r="B5530" s="2">
        <v>44111</v>
      </c>
      <c r="C5530" t="s">
        <v>33</v>
      </c>
      <c r="D5530">
        <v>32</v>
      </c>
      <c r="E5530" t="s">
        <v>39</v>
      </c>
      <c r="F5530">
        <v>0</v>
      </c>
      <c r="G5530">
        <v>4</v>
      </c>
      <c r="H5530" t="s">
        <v>3686</v>
      </c>
      <c r="I5530">
        <v>6460</v>
      </c>
      <c r="J5530">
        <v>0</v>
      </c>
      <c r="K5530">
        <v>58</v>
      </c>
      <c r="L5530" t="s">
        <v>15568</v>
      </c>
      <c r="M5530" t="s">
        <v>23</v>
      </c>
      <c r="N5530" t="s">
        <v>23</v>
      </c>
      <c r="O5530" t="s">
        <v>25</v>
      </c>
      <c r="P5530" t="s">
        <v>26</v>
      </c>
      <c r="Q5530" t="s">
        <v>27</v>
      </c>
      <c r="R5530">
        <v>95.3</v>
      </c>
      <c r="S5530">
        <v>7879.6</v>
      </c>
    </row>
    <row r="5531" spans="1:19">
      <c r="A5531" t="s">
        <v>12457</v>
      </c>
      <c r="B5531" s="2">
        <v>45617</v>
      </c>
      <c r="C5531" t="s">
        <v>33</v>
      </c>
      <c r="D5531">
        <v>51</v>
      </c>
      <c r="E5531" t="s">
        <v>39</v>
      </c>
      <c r="F5531">
        <v>0</v>
      </c>
      <c r="G5531">
        <v>4</v>
      </c>
      <c r="H5531" t="s">
        <v>3686</v>
      </c>
      <c r="I5531">
        <v>5546</v>
      </c>
      <c r="J5531">
        <v>0</v>
      </c>
      <c r="K5531">
        <v>9</v>
      </c>
      <c r="L5531" t="s">
        <v>48</v>
      </c>
      <c r="M5531" t="s">
        <v>23</v>
      </c>
      <c r="N5531" t="s">
        <v>39</v>
      </c>
      <c r="P5531" t="s">
        <v>26</v>
      </c>
      <c r="Q5531" t="s">
        <v>50</v>
      </c>
      <c r="R5531">
        <v>20.25</v>
      </c>
      <c r="S5531">
        <v>209.55</v>
      </c>
    </row>
    <row r="5532" spans="1:19">
      <c r="A5532" t="s">
        <v>12459</v>
      </c>
      <c r="B5532" s="2">
        <v>45146</v>
      </c>
      <c r="C5532" t="s">
        <v>33</v>
      </c>
      <c r="D5532">
        <v>24</v>
      </c>
      <c r="E5532" t="s">
        <v>23</v>
      </c>
      <c r="F5532">
        <v>3</v>
      </c>
      <c r="G5532">
        <v>4</v>
      </c>
      <c r="H5532" t="s">
        <v>3686</v>
      </c>
      <c r="I5532">
        <v>4158</v>
      </c>
      <c r="J5532">
        <v>1</v>
      </c>
      <c r="K5532">
        <v>24</v>
      </c>
      <c r="L5532" t="s">
        <v>40</v>
      </c>
      <c r="M5532" t="s">
        <v>23</v>
      </c>
      <c r="N5532" t="s">
        <v>39</v>
      </c>
      <c r="P5532" t="s">
        <v>202</v>
      </c>
      <c r="Q5532" t="s">
        <v>50</v>
      </c>
      <c r="R5532">
        <v>19.899999999999999</v>
      </c>
      <c r="S5532">
        <v>640.78</v>
      </c>
    </row>
    <row r="5533" spans="1:19">
      <c r="A5533" t="s">
        <v>12461</v>
      </c>
      <c r="B5533" s="2">
        <v>45299</v>
      </c>
      <c r="C5533" t="s">
        <v>22</v>
      </c>
      <c r="D5533">
        <v>20</v>
      </c>
      <c r="E5533" t="s">
        <v>39</v>
      </c>
      <c r="F5533">
        <v>2</v>
      </c>
      <c r="G5533">
        <v>4</v>
      </c>
      <c r="H5533" t="s">
        <v>3686</v>
      </c>
      <c r="I5533">
        <v>3072</v>
      </c>
      <c r="J5533">
        <v>0</v>
      </c>
      <c r="K5533">
        <v>19</v>
      </c>
      <c r="L5533" t="s">
        <v>97</v>
      </c>
      <c r="M5533" t="s">
        <v>39</v>
      </c>
      <c r="N5533" t="s">
        <v>23</v>
      </c>
      <c r="O5533" t="s">
        <v>49</v>
      </c>
      <c r="P5533" t="s">
        <v>26</v>
      </c>
      <c r="Q5533" t="s">
        <v>50</v>
      </c>
      <c r="R5533">
        <v>25.35</v>
      </c>
      <c r="S5533">
        <v>566.1</v>
      </c>
    </row>
    <row r="5534" spans="1:19">
      <c r="A5534" t="s">
        <v>12463</v>
      </c>
      <c r="B5534" s="2">
        <v>43815</v>
      </c>
      <c r="C5534" t="s">
        <v>33</v>
      </c>
      <c r="D5534">
        <v>57</v>
      </c>
      <c r="E5534" t="s">
        <v>39</v>
      </c>
      <c r="F5534">
        <v>0</v>
      </c>
      <c r="G5534">
        <v>4</v>
      </c>
      <c r="H5534" t="s">
        <v>3686</v>
      </c>
      <c r="I5534">
        <v>6161</v>
      </c>
      <c r="J5534">
        <v>0</v>
      </c>
      <c r="K5534">
        <v>68</v>
      </c>
      <c r="L5534" t="s">
        <v>15568</v>
      </c>
      <c r="M5534" t="s">
        <v>23</v>
      </c>
      <c r="N5534" t="s">
        <v>39</v>
      </c>
      <c r="P5534" t="s">
        <v>164</v>
      </c>
      <c r="Q5534" t="s">
        <v>50</v>
      </c>
      <c r="R5534">
        <v>19.600000000000001</v>
      </c>
      <c r="S5534">
        <v>3684.97</v>
      </c>
    </row>
    <row r="5535" spans="1:19">
      <c r="A5535" t="s">
        <v>12465</v>
      </c>
      <c r="B5535" s="2">
        <v>45279</v>
      </c>
      <c r="C5535" t="s">
        <v>33</v>
      </c>
      <c r="D5535">
        <v>38</v>
      </c>
      <c r="E5535" t="s">
        <v>39</v>
      </c>
      <c r="F5535">
        <v>0</v>
      </c>
      <c r="G5535">
        <v>4</v>
      </c>
      <c r="H5535" t="s">
        <v>3686</v>
      </c>
      <c r="I5535">
        <v>2098</v>
      </c>
      <c r="J5535">
        <v>0</v>
      </c>
      <c r="K5535">
        <v>20</v>
      </c>
      <c r="L5535" t="s">
        <v>15568</v>
      </c>
      <c r="M5535" t="s">
        <v>23</v>
      </c>
      <c r="N5535" t="s">
        <v>23</v>
      </c>
      <c r="O5535" t="s">
        <v>25</v>
      </c>
      <c r="P5535" t="s">
        <v>26</v>
      </c>
      <c r="Q5535" t="s">
        <v>27</v>
      </c>
      <c r="R5535">
        <v>89.4</v>
      </c>
      <c r="S5535">
        <v>2481.5500000000002</v>
      </c>
    </row>
    <row r="5536" spans="1:19">
      <c r="A5536" t="s">
        <v>12467</v>
      </c>
      <c r="B5536" s="2">
        <v>45325</v>
      </c>
      <c r="C5536" t="s">
        <v>33</v>
      </c>
      <c r="D5536">
        <v>19</v>
      </c>
      <c r="E5536" t="s">
        <v>39</v>
      </c>
      <c r="F5536">
        <v>0</v>
      </c>
      <c r="G5536">
        <v>4</v>
      </c>
      <c r="H5536" t="s">
        <v>3686</v>
      </c>
      <c r="I5536">
        <v>2421</v>
      </c>
      <c r="J5536">
        <v>0</v>
      </c>
      <c r="K5536">
        <v>18</v>
      </c>
      <c r="L5536" t="s">
        <v>97</v>
      </c>
      <c r="M5536" t="s">
        <v>23</v>
      </c>
      <c r="N5536" t="s">
        <v>23</v>
      </c>
      <c r="O5536" t="s">
        <v>25</v>
      </c>
      <c r="P5536" t="s">
        <v>26</v>
      </c>
      <c r="Q5536" t="s">
        <v>27</v>
      </c>
      <c r="R5536">
        <v>69.8</v>
      </c>
      <c r="S5536">
        <v>1835.81</v>
      </c>
    </row>
    <row r="5537" spans="1:19">
      <c r="A5537" t="s">
        <v>12469</v>
      </c>
      <c r="B5537" s="2">
        <v>45788</v>
      </c>
      <c r="C5537" t="s">
        <v>33</v>
      </c>
      <c r="D5537">
        <v>37</v>
      </c>
      <c r="E5537" t="s">
        <v>39</v>
      </c>
      <c r="F5537">
        <v>0</v>
      </c>
      <c r="G5537">
        <v>4</v>
      </c>
      <c r="H5537" t="s">
        <v>3751</v>
      </c>
      <c r="I5537">
        <v>3167</v>
      </c>
      <c r="J5537">
        <v>0</v>
      </c>
      <c r="K5537">
        <v>3</v>
      </c>
      <c r="L5537" t="s">
        <v>15568</v>
      </c>
      <c r="M5537" t="s">
        <v>23</v>
      </c>
      <c r="N5537" t="s">
        <v>23</v>
      </c>
      <c r="O5537" t="s">
        <v>49</v>
      </c>
      <c r="P5537" t="s">
        <v>26</v>
      </c>
      <c r="Q5537" t="s">
        <v>27</v>
      </c>
      <c r="R5537">
        <v>54.2</v>
      </c>
      <c r="S5537">
        <v>264.54000000000002</v>
      </c>
    </row>
    <row r="5538" spans="1:19">
      <c r="A5538" t="s">
        <v>12471</v>
      </c>
      <c r="B5538" s="2">
        <v>44604</v>
      </c>
      <c r="C5538" t="s">
        <v>22</v>
      </c>
      <c r="D5538">
        <v>48</v>
      </c>
      <c r="E5538" t="s">
        <v>23</v>
      </c>
      <c r="F5538">
        <v>0</v>
      </c>
      <c r="G5538">
        <v>4</v>
      </c>
      <c r="H5538" t="s">
        <v>3686</v>
      </c>
      <c r="I5538">
        <v>4348</v>
      </c>
      <c r="J5538">
        <v>1</v>
      </c>
      <c r="K5538">
        <v>42</v>
      </c>
      <c r="L5538" t="s">
        <v>142</v>
      </c>
      <c r="M5538" t="s">
        <v>39</v>
      </c>
      <c r="N5538" t="s">
        <v>23</v>
      </c>
      <c r="O5538" t="s">
        <v>49</v>
      </c>
      <c r="P5538" t="s">
        <v>26</v>
      </c>
      <c r="Q5538" t="s">
        <v>27</v>
      </c>
      <c r="R5538">
        <v>40.15</v>
      </c>
      <c r="S5538">
        <v>1626.05</v>
      </c>
    </row>
    <row r="5539" spans="1:19">
      <c r="A5539" t="s">
        <v>12473</v>
      </c>
      <c r="B5539" s="2">
        <v>45408</v>
      </c>
      <c r="C5539" t="s">
        <v>22</v>
      </c>
      <c r="D5539">
        <v>35</v>
      </c>
      <c r="E5539" t="s">
        <v>23</v>
      </c>
      <c r="F5539">
        <v>1</v>
      </c>
      <c r="G5539">
        <v>4</v>
      </c>
      <c r="H5539" t="s">
        <v>3686</v>
      </c>
      <c r="I5539">
        <v>3677</v>
      </c>
      <c r="J5539">
        <v>2</v>
      </c>
      <c r="K5539">
        <v>16</v>
      </c>
      <c r="L5539" t="s">
        <v>15568</v>
      </c>
      <c r="M5539" t="s">
        <v>23</v>
      </c>
      <c r="N5539" t="s">
        <v>39</v>
      </c>
      <c r="P5539" t="s">
        <v>26</v>
      </c>
      <c r="Q5539" t="s">
        <v>27</v>
      </c>
      <c r="R5539">
        <v>19.75</v>
      </c>
      <c r="S5539">
        <v>825.24</v>
      </c>
    </row>
    <row r="5540" spans="1:19">
      <c r="A5540" t="s">
        <v>12475</v>
      </c>
      <c r="B5540" s="2">
        <v>45607</v>
      </c>
      <c r="C5540" t="s">
        <v>22</v>
      </c>
      <c r="D5540">
        <v>50</v>
      </c>
      <c r="E5540" t="s">
        <v>39</v>
      </c>
      <c r="F5540">
        <v>0</v>
      </c>
      <c r="G5540">
        <v>4</v>
      </c>
      <c r="H5540" t="s">
        <v>3686</v>
      </c>
      <c r="I5540">
        <v>4544</v>
      </c>
      <c r="J5540">
        <v>0</v>
      </c>
      <c r="K5540">
        <v>9</v>
      </c>
      <c r="L5540" t="s">
        <v>48</v>
      </c>
      <c r="M5540" t="s">
        <v>23</v>
      </c>
      <c r="N5540" t="s">
        <v>23</v>
      </c>
      <c r="O5540" t="s">
        <v>25</v>
      </c>
      <c r="P5540" t="s">
        <v>26</v>
      </c>
      <c r="Q5540" t="s">
        <v>27</v>
      </c>
      <c r="R5540">
        <v>81.150000000000006</v>
      </c>
      <c r="S5540">
        <v>1143.51</v>
      </c>
    </row>
    <row r="5541" spans="1:19">
      <c r="A5541" t="s">
        <v>12477</v>
      </c>
      <c r="B5541" s="2">
        <v>44204</v>
      </c>
      <c r="C5541" t="s">
        <v>33</v>
      </c>
      <c r="D5541">
        <v>37</v>
      </c>
      <c r="E5541" t="s">
        <v>23</v>
      </c>
      <c r="F5541">
        <v>0</v>
      </c>
      <c r="G5541">
        <v>4</v>
      </c>
      <c r="H5541" t="s">
        <v>3686</v>
      </c>
      <c r="I5541">
        <v>5501</v>
      </c>
      <c r="J5541">
        <v>0</v>
      </c>
      <c r="K5541">
        <v>55</v>
      </c>
      <c r="L5541" t="s">
        <v>15568</v>
      </c>
      <c r="M5541" t="s">
        <v>23</v>
      </c>
      <c r="N5541" t="s">
        <v>23</v>
      </c>
      <c r="O5541" t="s">
        <v>56</v>
      </c>
      <c r="P5541" t="s">
        <v>202</v>
      </c>
      <c r="Q5541" t="s">
        <v>50</v>
      </c>
      <c r="R5541">
        <v>66.05</v>
      </c>
      <c r="S5541">
        <v>5513.47</v>
      </c>
    </row>
    <row r="5542" spans="1:19">
      <c r="A5542" t="s">
        <v>12479</v>
      </c>
      <c r="B5542" s="2">
        <v>44549</v>
      </c>
      <c r="C5542" t="s">
        <v>22</v>
      </c>
      <c r="D5542">
        <v>40</v>
      </c>
      <c r="E5542" t="s">
        <v>23</v>
      </c>
      <c r="F5542">
        <v>2</v>
      </c>
      <c r="G5542">
        <v>4</v>
      </c>
      <c r="H5542" t="s">
        <v>3686</v>
      </c>
      <c r="I5542">
        <v>4896</v>
      </c>
      <c r="J5542">
        <v>1</v>
      </c>
      <c r="K5542">
        <v>44</v>
      </c>
      <c r="L5542" t="s">
        <v>15568</v>
      </c>
      <c r="M5542" t="s">
        <v>39</v>
      </c>
      <c r="N5542" t="s">
        <v>23</v>
      </c>
      <c r="O5542" t="s">
        <v>56</v>
      </c>
      <c r="P5542" t="s">
        <v>164</v>
      </c>
      <c r="Q5542" t="s">
        <v>50</v>
      </c>
      <c r="R5542">
        <v>54.05</v>
      </c>
      <c r="S5542">
        <v>2327.75</v>
      </c>
    </row>
    <row r="5543" spans="1:19">
      <c r="A5543" t="s">
        <v>12481</v>
      </c>
      <c r="B5543" s="2">
        <v>43946</v>
      </c>
      <c r="C5543" t="s">
        <v>33</v>
      </c>
      <c r="D5543">
        <v>43</v>
      </c>
      <c r="E5543" t="s">
        <v>23</v>
      </c>
      <c r="F5543">
        <v>0</v>
      </c>
      <c r="G5543">
        <v>4</v>
      </c>
      <c r="H5543" t="s">
        <v>3686</v>
      </c>
      <c r="I5543">
        <v>5483</v>
      </c>
      <c r="J5543">
        <v>7</v>
      </c>
      <c r="K5543">
        <v>64</v>
      </c>
      <c r="L5543" t="s">
        <v>142</v>
      </c>
      <c r="M5543" t="s">
        <v>23</v>
      </c>
      <c r="N5543" t="s">
        <v>23</v>
      </c>
      <c r="O5543" t="s">
        <v>25</v>
      </c>
      <c r="P5543" t="s">
        <v>164</v>
      </c>
      <c r="Q5543" t="s">
        <v>27</v>
      </c>
      <c r="R5543">
        <v>99</v>
      </c>
      <c r="S5543">
        <v>8674.68</v>
      </c>
    </row>
    <row r="5544" spans="1:19">
      <c r="A5544" t="s">
        <v>12483</v>
      </c>
      <c r="B5544" s="2">
        <v>43992</v>
      </c>
      <c r="C5544" t="s">
        <v>22</v>
      </c>
      <c r="D5544">
        <v>41</v>
      </c>
      <c r="E5544" t="s">
        <v>23</v>
      </c>
      <c r="F5544">
        <v>2</v>
      </c>
      <c r="G5544">
        <v>4</v>
      </c>
      <c r="H5544" t="s">
        <v>3686</v>
      </c>
      <c r="I5544">
        <v>5995</v>
      </c>
      <c r="J5544">
        <v>4</v>
      </c>
      <c r="K5544">
        <v>62</v>
      </c>
      <c r="L5544" t="s">
        <v>142</v>
      </c>
      <c r="M5544" t="s">
        <v>23</v>
      </c>
      <c r="N5544" t="s">
        <v>23</v>
      </c>
      <c r="O5544" t="s">
        <v>25</v>
      </c>
      <c r="P5544" t="s">
        <v>164</v>
      </c>
      <c r="Q5544" t="s">
        <v>50</v>
      </c>
      <c r="R5544">
        <v>89.1</v>
      </c>
      <c r="S5544">
        <v>7752.15</v>
      </c>
    </row>
    <row r="5545" spans="1:19">
      <c r="A5545" t="s">
        <v>12485</v>
      </c>
      <c r="B5545" s="2">
        <v>45463</v>
      </c>
      <c r="C5545" t="s">
        <v>22</v>
      </c>
      <c r="D5545">
        <v>19</v>
      </c>
      <c r="E5545" t="s">
        <v>39</v>
      </c>
      <c r="F5545">
        <v>0</v>
      </c>
      <c r="G5545">
        <v>4</v>
      </c>
      <c r="H5545" t="s">
        <v>3686</v>
      </c>
      <c r="I5545">
        <v>3520</v>
      </c>
      <c r="J5545">
        <v>0</v>
      </c>
      <c r="K5545">
        <v>14</v>
      </c>
      <c r="L5545" t="s">
        <v>97</v>
      </c>
      <c r="M5545" t="s">
        <v>23</v>
      </c>
      <c r="N5545" t="s">
        <v>23</v>
      </c>
      <c r="O5545" t="s">
        <v>49</v>
      </c>
      <c r="P5545" t="s">
        <v>26</v>
      </c>
      <c r="Q5545" t="s">
        <v>50</v>
      </c>
      <c r="R5545">
        <v>55.5</v>
      </c>
      <c r="S5545">
        <v>1026.27</v>
      </c>
    </row>
    <row r="5546" spans="1:19">
      <c r="A5546" t="s">
        <v>12487</v>
      </c>
      <c r="B5546" s="2">
        <v>45448</v>
      </c>
      <c r="C5546" t="s">
        <v>33</v>
      </c>
      <c r="D5546">
        <v>35</v>
      </c>
      <c r="E5546" t="s">
        <v>23</v>
      </c>
      <c r="F5546">
        <v>1</v>
      </c>
      <c r="G5546">
        <v>4</v>
      </c>
      <c r="H5546" t="s">
        <v>3686</v>
      </c>
      <c r="I5546">
        <v>2966</v>
      </c>
      <c r="J5546">
        <v>8</v>
      </c>
      <c r="K5546">
        <v>14</v>
      </c>
      <c r="L5546" t="s">
        <v>97</v>
      </c>
      <c r="M5546" t="s">
        <v>23</v>
      </c>
      <c r="N5546" t="s">
        <v>39</v>
      </c>
      <c r="P5546" t="s">
        <v>164</v>
      </c>
      <c r="Q5546" t="s">
        <v>50</v>
      </c>
      <c r="R5546">
        <v>19.7</v>
      </c>
      <c r="S5546">
        <v>478.27</v>
      </c>
    </row>
    <row r="5547" spans="1:19">
      <c r="A5547" t="s">
        <v>12489</v>
      </c>
      <c r="B5547" s="2">
        <v>45461</v>
      </c>
      <c r="C5547" t="s">
        <v>33</v>
      </c>
      <c r="D5547">
        <v>23</v>
      </c>
      <c r="E5547" t="s">
        <v>23</v>
      </c>
      <c r="F5547">
        <v>0</v>
      </c>
      <c r="G5547">
        <v>4</v>
      </c>
      <c r="H5547" t="s">
        <v>3686</v>
      </c>
      <c r="I5547">
        <v>3157</v>
      </c>
      <c r="J5547">
        <v>7</v>
      </c>
      <c r="K5547">
        <v>14</v>
      </c>
      <c r="L5547" t="s">
        <v>15568</v>
      </c>
      <c r="M5547" t="s">
        <v>23</v>
      </c>
      <c r="N5547" t="s">
        <v>23</v>
      </c>
      <c r="O5547" t="s">
        <v>25</v>
      </c>
      <c r="P5547" t="s">
        <v>26</v>
      </c>
      <c r="Q5547" t="s">
        <v>27</v>
      </c>
      <c r="R5547">
        <v>78.099999999999994</v>
      </c>
      <c r="S5547">
        <v>1184.7</v>
      </c>
    </row>
    <row r="5548" spans="1:19">
      <c r="A5548" t="s">
        <v>12491</v>
      </c>
      <c r="B5548" s="2">
        <v>43696</v>
      </c>
      <c r="C5548" t="s">
        <v>33</v>
      </c>
      <c r="D5548">
        <v>54</v>
      </c>
      <c r="E5548" t="s">
        <v>23</v>
      </c>
      <c r="F5548">
        <v>1</v>
      </c>
      <c r="G5548">
        <v>4</v>
      </c>
      <c r="H5548" t="s">
        <v>3686</v>
      </c>
      <c r="I5548">
        <v>6130</v>
      </c>
      <c r="J5548">
        <v>4</v>
      </c>
      <c r="K5548">
        <v>72</v>
      </c>
      <c r="L5548" t="s">
        <v>316</v>
      </c>
      <c r="M5548" t="s">
        <v>23</v>
      </c>
      <c r="N5548" t="s">
        <v>23</v>
      </c>
      <c r="O5548" t="s">
        <v>25</v>
      </c>
      <c r="P5548" t="s">
        <v>164</v>
      </c>
      <c r="Q5548" t="s">
        <v>27</v>
      </c>
      <c r="R5548">
        <v>109.2</v>
      </c>
      <c r="S5548">
        <v>10881.61</v>
      </c>
    </row>
    <row r="5549" spans="1:19">
      <c r="A5549" t="s">
        <v>12493</v>
      </c>
      <c r="B5549" s="2">
        <v>43839</v>
      </c>
      <c r="C5549" t="s">
        <v>33</v>
      </c>
      <c r="D5549">
        <v>40</v>
      </c>
      <c r="E5549" t="s">
        <v>23</v>
      </c>
      <c r="F5549">
        <v>0</v>
      </c>
      <c r="G5549">
        <v>4</v>
      </c>
      <c r="H5549" t="s">
        <v>3686</v>
      </c>
      <c r="I5549">
        <v>5027</v>
      </c>
      <c r="J5549">
        <v>2</v>
      </c>
      <c r="K5549">
        <v>67</v>
      </c>
      <c r="L5549" t="s">
        <v>316</v>
      </c>
      <c r="M5549" t="s">
        <v>23</v>
      </c>
      <c r="N5549" t="s">
        <v>23</v>
      </c>
      <c r="O5549" t="s">
        <v>25</v>
      </c>
      <c r="P5549" t="s">
        <v>202</v>
      </c>
      <c r="Q5549" t="s">
        <v>27</v>
      </c>
      <c r="R5549">
        <v>105.7</v>
      </c>
      <c r="S5549">
        <v>8522.77</v>
      </c>
    </row>
    <row r="5550" spans="1:19">
      <c r="A5550" t="s">
        <v>12495</v>
      </c>
      <c r="B5550" s="2">
        <v>43927</v>
      </c>
      <c r="C5550" t="s">
        <v>22</v>
      </c>
      <c r="D5550">
        <v>50</v>
      </c>
      <c r="E5550" t="s">
        <v>23</v>
      </c>
      <c r="F5550">
        <v>0</v>
      </c>
      <c r="G5550">
        <v>4</v>
      </c>
      <c r="H5550" t="s">
        <v>3686</v>
      </c>
      <c r="I5550">
        <v>4881</v>
      </c>
      <c r="J5550">
        <v>9</v>
      </c>
      <c r="K5550">
        <v>64</v>
      </c>
      <c r="L5550" t="s">
        <v>142</v>
      </c>
      <c r="M5550" t="s">
        <v>23</v>
      </c>
      <c r="N5550" t="s">
        <v>23</v>
      </c>
      <c r="O5550" t="s">
        <v>25</v>
      </c>
      <c r="P5550" t="s">
        <v>164</v>
      </c>
      <c r="Q5550" t="s">
        <v>27</v>
      </c>
      <c r="R5550">
        <v>111.6</v>
      </c>
      <c r="S5550">
        <v>8144.12</v>
      </c>
    </row>
    <row r="5551" spans="1:19">
      <c r="A5551" t="s">
        <v>12497</v>
      </c>
      <c r="B5551" s="2">
        <v>45610</v>
      </c>
      <c r="C5551" t="s">
        <v>22</v>
      </c>
      <c r="D5551">
        <v>40</v>
      </c>
      <c r="E5551" t="s">
        <v>23</v>
      </c>
      <c r="F5551">
        <v>0</v>
      </c>
      <c r="G5551">
        <v>4</v>
      </c>
      <c r="H5551" t="s">
        <v>3686</v>
      </c>
      <c r="I5551">
        <v>2302</v>
      </c>
      <c r="J5551">
        <v>1</v>
      </c>
      <c r="K5551">
        <v>9</v>
      </c>
      <c r="L5551" t="s">
        <v>15568</v>
      </c>
      <c r="M5551" t="s">
        <v>23</v>
      </c>
      <c r="N5551" t="s">
        <v>39</v>
      </c>
      <c r="P5551" t="s">
        <v>202</v>
      </c>
      <c r="Q5551" t="s">
        <v>50</v>
      </c>
      <c r="R5551">
        <v>21.25</v>
      </c>
      <c r="S5551">
        <v>219.49</v>
      </c>
    </row>
    <row r="5552" spans="1:19">
      <c r="A5552" t="s">
        <v>12499</v>
      </c>
      <c r="B5552" s="2">
        <v>44523</v>
      </c>
      <c r="C5552" t="s">
        <v>33</v>
      </c>
      <c r="D5552">
        <v>23</v>
      </c>
      <c r="E5552" t="s">
        <v>39</v>
      </c>
      <c r="F5552">
        <v>0</v>
      </c>
      <c r="G5552">
        <v>4</v>
      </c>
      <c r="H5552" t="s">
        <v>3686</v>
      </c>
      <c r="I5552">
        <v>5391</v>
      </c>
      <c r="J5552">
        <v>0</v>
      </c>
      <c r="K5552">
        <v>45</v>
      </c>
      <c r="L5552" t="s">
        <v>142</v>
      </c>
      <c r="M5552" t="s">
        <v>23</v>
      </c>
      <c r="N5552" t="s">
        <v>23</v>
      </c>
      <c r="O5552" t="s">
        <v>25</v>
      </c>
      <c r="P5552" t="s">
        <v>202</v>
      </c>
      <c r="Q5552" t="s">
        <v>27</v>
      </c>
      <c r="R5552">
        <v>102.15</v>
      </c>
      <c r="S5552">
        <v>6270.75</v>
      </c>
    </row>
    <row r="5553" spans="1:19">
      <c r="A5553" t="s">
        <v>12502</v>
      </c>
      <c r="B5553" s="2">
        <v>44296</v>
      </c>
      <c r="C5553" t="s">
        <v>33</v>
      </c>
      <c r="D5553">
        <v>71</v>
      </c>
      <c r="E5553" t="s">
        <v>39</v>
      </c>
      <c r="F5553">
        <v>0</v>
      </c>
      <c r="G5553">
        <v>4</v>
      </c>
      <c r="H5553" t="s">
        <v>3686</v>
      </c>
      <c r="I5553">
        <v>4251</v>
      </c>
      <c r="J5553">
        <v>0</v>
      </c>
      <c r="K5553">
        <v>52</v>
      </c>
      <c r="L5553" t="s">
        <v>15568</v>
      </c>
      <c r="M5553" t="s">
        <v>23</v>
      </c>
      <c r="N5553" t="s">
        <v>23</v>
      </c>
      <c r="O5553" t="s">
        <v>25</v>
      </c>
      <c r="P5553" t="s">
        <v>164</v>
      </c>
      <c r="Q5553" t="s">
        <v>50</v>
      </c>
      <c r="R5553">
        <v>108.1</v>
      </c>
      <c r="S5553">
        <v>6411.82</v>
      </c>
    </row>
    <row r="5554" spans="1:19">
      <c r="A5554" t="s">
        <v>12504</v>
      </c>
      <c r="B5554" s="2">
        <v>43733</v>
      </c>
      <c r="C5554" t="s">
        <v>22</v>
      </c>
      <c r="D5554">
        <v>70</v>
      </c>
      <c r="E5554" t="s">
        <v>23</v>
      </c>
      <c r="F5554">
        <v>1</v>
      </c>
      <c r="G5554">
        <v>4</v>
      </c>
      <c r="H5554" t="s">
        <v>3686</v>
      </c>
      <c r="I5554">
        <v>5819</v>
      </c>
      <c r="J5554">
        <v>5</v>
      </c>
      <c r="K5554">
        <v>71</v>
      </c>
      <c r="L5554" t="s">
        <v>15568</v>
      </c>
      <c r="M5554" t="s">
        <v>23</v>
      </c>
      <c r="N5554" t="s">
        <v>39</v>
      </c>
      <c r="P5554" t="s">
        <v>164</v>
      </c>
      <c r="Q5554" t="s">
        <v>50</v>
      </c>
      <c r="R5554">
        <v>19.8</v>
      </c>
      <c r="S5554">
        <v>3668.97</v>
      </c>
    </row>
    <row r="5555" spans="1:19">
      <c r="A5555" t="s">
        <v>12506</v>
      </c>
      <c r="B5555" s="2">
        <v>44388</v>
      </c>
      <c r="C5555" t="s">
        <v>22</v>
      </c>
      <c r="D5555">
        <v>74</v>
      </c>
      <c r="E5555" t="s">
        <v>39</v>
      </c>
      <c r="F5555">
        <v>0</v>
      </c>
      <c r="G5555">
        <v>4</v>
      </c>
      <c r="H5555" t="s">
        <v>3686</v>
      </c>
      <c r="I5555">
        <v>4537</v>
      </c>
      <c r="J5555">
        <v>0</v>
      </c>
      <c r="K5555">
        <v>49</v>
      </c>
      <c r="L5555" t="s">
        <v>142</v>
      </c>
      <c r="M5555" t="s">
        <v>23</v>
      </c>
      <c r="N5555" t="s">
        <v>23</v>
      </c>
      <c r="O5555" t="s">
        <v>56</v>
      </c>
      <c r="P5555" t="s">
        <v>164</v>
      </c>
      <c r="Q5555" t="s">
        <v>50</v>
      </c>
      <c r="R5555">
        <v>81.349999999999994</v>
      </c>
      <c r="S5555">
        <v>6177.21</v>
      </c>
    </row>
    <row r="5556" spans="1:19">
      <c r="A5556" t="s">
        <v>12508</v>
      </c>
      <c r="B5556" s="2">
        <v>44640</v>
      </c>
      <c r="C5556" t="s">
        <v>33</v>
      </c>
      <c r="D5556">
        <v>76</v>
      </c>
      <c r="E5556" t="s">
        <v>39</v>
      </c>
      <c r="F5556">
        <v>0</v>
      </c>
      <c r="G5556">
        <v>4</v>
      </c>
      <c r="H5556" t="s">
        <v>3686</v>
      </c>
      <c r="I5556">
        <v>5584</v>
      </c>
      <c r="J5556">
        <v>0</v>
      </c>
      <c r="K5556">
        <v>41</v>
      </c>
      <c r="L5556" t="s">
        <v>15568</v>
      </c>
      <c r="M5556" t="s">
        <v>23</v>
      </c>
      <c r="N5556" t="s">
        <v>23</v>
      </c>
      <c r="O5556" t="s">
        <v>25</v>
      </c>
      <c r="P5556" t="s">
        <v>164</v>
      </c>
      <c r="Q5556" t="s">
        <v>27</v>
      </c>
      <c r="R5556">
        <v>98.8</v>
      </c>
      <c r="S5556">
        <v>4352.72</v>
      </c>
    </row>
    <row r="5557" spans="1:19">
      <c r="A5557" t="s">
        <v>12510</v>
      </c>
      <c r="B5557" s="2">
        <v>44399</v>
      </c>
      <c r="C5557" t="s">
        <v>33</v>
      </c>
      <c r="D5557">
        <v>77</v>
      </c>
      <c r="E5557" t="s">
        <v>23</v>
      </c>
      <c r="F5557">
        <v>0</v>
      </c>
      <c r="G5557">
        <v>4</v>
      </c>
      <c r="H5557" t="s">
        <v>3686</v>
      </c>
      <c r="I5557">
        <v>4865</v>
      </c>
      <c r="J5557">
        <v>1</v>
      </c>
      <c r="K5557">
        <v>49</v>
      </c>
      <c r="L5557" t="s">
        <v>15568</v>
      </c>
      <c r="M5557" t="s">
        <v>39</v>
      </c>
      <c r="N5557" t="s">
        <v>23</v>
      </c>
      <c r="O5557" t="s">
        <v>56</v>
      </c>
      <c r="P5557" t="s">
        <v>202</v>
      </c>
      <c r="Q5557" t="s">
        <v>50</v>
      </c>
      <c r="R5557">
        <v>35.799999999999997</v>
      </c>
      <c r="S5557">
        <v>1782</v>
      </c>
    </row>
    <row r="5558" spans="1:19">
      <c r="A5558" t="s">
        <v>12512</v>
      </c>
      <c r="B5558" s="2">
        <v>45009</v>
      </c>
      <c r="C5558" t="s">
        <v>22</v>
      </c>
      <c r="D5558">
        <v>67</v>
      </c>
      <c r="E5558" t="s">
        <v>39</v>
      </c>
      <c r="F5558">
        <v>0</v>
      </c>
      <c r="G5558">
        <v>4</v>
      </c>
      <c r="H5558" t="s">
        <v>3686</v>
      </c>
      <c r="I5558">
        <v>5696</v>
      </c>
      <c r="J5558">
        <v>0</v>
      </c>
      <c r="K5558">
        <v>29</v>
      </c>
      <c r="L5558" t="s">
        <v>15568</v>
      </c>
      <c r="M5558" t="s">
        <v>23</v>
      </c>
      <c r="N5558" t="s">
        <v>39</v>
      </c>
      <c r="P5558" t="s">
        <v>202</v>
      </c>
      <c r="Q5558" t="s">
        <v>50</v>
      </c>
      <c r="R5558">
        <v>19.8</v>
      </c>
      <c r="S5558">
        <v>1909.68</v>
      </c>
    </row>
    <row r="5559" spans="1:19">
      <c r="A5559" t="s">
        <v>12514</v>
      </c>
      <c r="B5559" s="2">
        <v>45708</v>
      </c>
      <c r="C5559" t="s">
        <v>22</v>
      </c>
      <c r="D5559">
        <v>64</v>
      </c>
      <c r="E5559" t="s">
        <v>39</v>
      </c>
      <c r="F5559">
        <v>1</v>
      </c>
      <c r="G5559">
        <v>4</v>
      </c>
      <c r="H5559" t="s">
        <v>3686</v>
      </c>
      <c r="I5559">
        <v>2309</v>
      </c>
      <c r="J5559">
        <v>0</v>
      </c>
      <c r="K5559">
        <v>6</v>
      </c>
      <c r="L5559" t="s">
        <v>15568</v>
      </c>
      <c r="M5559" t="s">
        <v>23</v>
      </c>
      <c r="N5559" t="s">
        <v>39</v>
      </c>
      <c r="P5559" t="s">
        <v>26</v>
      </c>
      <c r="Q5559" t="s">
        <v>50</v>
      </c>
      <c r="R5559">
        <v>19.55</v>
      </c>
      <c r="S5559">
        <v>233.78</v>
      </c>
    </row>
    <row r="5560" spans="1:19">
      <c r="A5560" t="s">
        <v>12516</v>
      </c>
      <c r="B5560" s="2">
        <v>45233</v>
      </c>
      <c r="C5560" t="s">
        <v>22</v>
      </c>
      <c r="D5560">
        <v>19</v>
      </c>
      <c r="E5560" t="s">
        <v>39</v>
      </c>
      <c r="F5560">
        <v>0</v>
      </c>
      <c r="G5560">
        <v>4</v>
      </c>
      <c r="H5560" t="s">
        <v>3686</v>
      </c>
      <c r="I5560">
        <v>4649</v>
      </c>
      <c r="J5560">
        <v>0</v>
      </c>
      <c r="K5560">
        <v>21</v>
      </c>
      <c r="L5560" t="s">
        <v>15568</v>
      </c>
      <c r="M5560" t="s">
        <v>23</v>
      </c>
      <c r="N5560" t="s">
        <v>23</v>
      </c>
      <c r="O5560" t="s">
        <v>25</v>
      </c>
      <c r="P5560" t="s">
        <v>26</v>
      </c>
      <c r="Q5560" t="s">
        <v>27</v>
      </c>
      <c r="R5560">
        <v>84.1</v>
      </c>
      <c r="S5560">
        <v>2767.5</v>
      </c>
    </row>
    <row r="5561" spans="1:19">
      <c r="A5561" t="s">
        <v>12518</v>
      </c>
      <c r="B5561" s="2">
        <v>43804</v>
      </c>
      <c r="C5561" t="s">
        <v>22</v>
      </c>
      <c r="D5561">
        <v>42</v>
      </c>
      <c r="E5561" t="s">
        <v>39</v>
      </c>
      <c r="F5561">
        <v>0</v>
      </c>
      <c r="G5561">
        <v>4</v>
      </c>
      <c r="H5561" t="s">
        <v>3686</v>
      </c>
      <c r="I5561">
        <v>6270</v>
      </c>
      <c r="J5561">
        <v>0</v>
      </c>
      <c r="K5561">
        <v>68</v>
      </c>
      <c r="L5561" t="s">
        <v>15568</v>
      </c>
      <c r="M5561" t="s">
        <v>39</v>
      </c>
      <c r="N5561" t="s">
        <v>23</v>
      </c>
      <c r="O5561" t="s">
        <v>49</v>
      </c>
      <c r="P5561" t="s">
        <v>26</v>
      </c>
      <c r="Q5561" t="s">
        <v>27</v>
      </c>
      <c r="R5561">
        <v>39.9</v>
      </c>
      <c r="S5561">
        <v>2796.35</v>
      </c>
    </row>
    <row r="5562" spans="1:19">
      <c r="A5562" t="s">
        <v>12520</v>
      </c>
      <c r="B5562" s="2">
        <v>43680</v>
      </c>
      <c r="C5562" t="s">
        <v>33</v>
      </c>
      <c r="D5562">
        <v>20</v>
      </c>
      <c r="E5562" t="s">
        <v>39</v>
      </c>
      <c r="F5562">
        <v>0</v>
      </c>
      <c r="G5562">
        <v>4</v>
      </c>
      <c r="H5562" t="s">
        <v>3686</v>
      </c>
      <c r="I5562">
        <v>4589</v>
      </c>
      <c r="J5562">
        <v>0</v>
      </c>
      <c r="K5562">
        <v>72</v>
      </c>
      <c r="L5562" t="s">
        <v>316</v>
      </c>
      <c r="M5562" t="s">
        <v>23</v>
      </c>
      <c r="N5562" t="s">
        <v>23</v>
      </c>
      <c r="O5562" t="s">
        <v>25</v>
      </c>
      <c r="P5562" t="s">
        <v>164</v>
      </c>
      <c r="Q5562" t="s">
        <v>27</v>
      </c>
      <c r="R5562">
        <v>114.9</v>
      </c>
      <c r="S5562">
        <v>11979.34</v>
      </c>
    </row>
    <row r="5563" spans="1:19">
      <c r="A5563" t="s">
        <v>12522</v>
      </c>
      <c r="B5563" s="2">
        <v>43992</v>
      </c>
      <c r="C5563" t="s">
        <v>33</v>
      </c>
      <c r="D5563">
        <v>46</v>
      </c>
      <c r="E5563" t="s">
        <v>23</v>
      </c>
      <c r="F5563">
        <v>2</v>
      </c>
      <c r="G5563">
        <v>4</v>
      </c>
      <c r="H5563" t="s">
        <v>3686</v>
      </c>
      <c r="I5563">
        <v>6361</v>
      </c>
      <c r="J5563">
        <v>8</v>
      </c>
      <c r="K5563">
        <v>62</v>
      </c>
      <c r="L5563" t="s">
        <v>142</v>
      </c>
      <c r="M5563" t="s">
        <v>23</v>
      </c>
      <c r="N5563" t="s">
        <v>23</v>
      </c>
      <c r="O5563" t="s">
        <v>25</v>
      </c>
      <c r="P5563" t="s">
        <v>202</v>
      </c>
      <c r="Q5563" t="s">
        <v>50</v>
      </c>
      <c r="R5563">
        <v>106.05</v>
      </c>
      <c r="S5563">
        <v>7636.6</v>
      </c>
    </row>
    <row r="5564" spans="1:19">
      <c r="A5564" t="s">
        <v>12524</v>
      </c>
      <c r="B5564" s="2">
        <v>43749</v>
      </c>
      <c r="C5564" t="s">
        <v>22</v>
      </c>
      <c r="D5564">
        <v>19</v>
      </c>
      <c r="E5564" t="s">
        <v>23</v>
      </c>
      <c r="F5564">
        <v>0</v>
      </c>
      <c r="G5564">
        <v>4</v>
      </c>
      <c r="H5564" t="s">
        <v>3686</v>
      </c>
      <c r="I5564">
        <v>4042</v>
      </c>
      <c r="J5564">
        <v>10</v>
      </c>
      <c r="K5564">
        <v>70</v>
      </c>
      <c r="L5564" t="s">
        <v>15568</v>
      </c>
      <c r="M5564" t="s">
        <v>39</v>
      </c>
      <c r="N5564" t="s">
        <v>23</v>
      </c>
      <c r="O5564" t="s">
        <v>49</v>
      </c>
      <c r="P5564" t="s">
        <v>202</v>
      </c>
      <c r="Q5564" t="s">
        <v>27</v>
      </c>
      <c r="R5564">
        <v>51.05</v>
      </c>
      <c r="S5564">
        <v>3755.15</v>
      </c>
    </row>
    <row r="5565" spans="1:19">
      <c r="A5565" t="s">
        <v>12526</v>
      </c>
      <c r="B5565" s="2">
        <v>44940</v>
      </c>
      <c r="C5565" t="s">
        <v>33</v>
      </c>
      <c r="D5565">
        <v>56</v>
      </c>
      <c r="E5565" t="s">
        <v>39</v>
      </c>
      <c r="F5565">
        <v>0</v>
      </c>
      <c r="G5565">
        <v>4</v>
      </c>
      <c r="H5565" t="s">
        <v>3686</v>
      </c>
      <c r="I5565">
        <v>5772</v>
      </c>
      <c r="J5565">
        <v>0</v>
      </c>
      <c r="K5565">
        <v>31</v>
      </c>
      <c r="L5565" t="s">
        <v>15568</v>
      </c>
      <c r="M5565" t="s">
        <v>23</v>
      </c>
      <c r="N5565" t="s">
        <v>39</v>
      </c>
      <c r="P5565" t="s">
        <v>202</v>
      </c>
      <c r="Q5565" t="s">
        <v>84</v>
      </c>
      <c r="R5565">
        <v>20.95</v>
      </c>
      <c r="S5565">
        <v>1668.74</v>
      </c>
    </row>
    <row r="5566" spans="1:19">
      <c r="A5566" t="s">
        <v>12528</v>
      </c>
      <c r="B5566" s="2">
        <v>45858</v>
      </c>
      <c r="C5566" t="s">
        <v>22</v>
      </c>
      <c r="D5566">
        <v>47</v>
      </c>
      <c r="E5566" t="s">
        <v>39</v>
      </c>
      <c r="F5566">
        <v>0</v>
      </c>
      <c r="G5566">
        <v>4</v>
      </c>
      <c r="H5566" t="s">
        <v>3751</v>
      </c>
      <c r="I5566">
        <v>3631</v>
      </c>
      <c r="J5566">
        <v>0</v>
      </c>
      <c r="K5566">
        <v>1</v>
      </c>
      <c r="L5566" t="s">
        <v>15568</v>
      </c>
      <c r="M5566" t="s">
        <v>23</v>
      </c>
      <c r="N5566" t="s">
        <v>23</v>
      </c>
      <c r="O5566" t="s">
        <v>49</v>
      </c>
      <c r="P5566" t="s">
        <v>26</v>
      </c>
      <c r="Q5566" t="s">
        <v>50</v>
      </c>
      <c r="R5566">
        <v>50.75</v>
      </c>
      <c r="S5566">
        <v>75.41</v>
      </c>
    </row>
    <row r="5567" spans="1:19">
      <c r="A5567" t="s">
        <v>12530</v>
      </c>
      <c r="B5567" s="2">
        <v>45128</v>
      </c>
      <c r="C5567" t="s">
        <v>33</v>
      </c>
      <c r="D5567">
        <v>19</v>
      </c>
      <c r="E5567" t="s">
        <v>39</v>
      </c>
      <c r="F5567">
        <v>3</v>
      </c>
      <c r="G5567">
        <v>4</v>
      </c>
      <c r="H5567" t="s">
        <v>3686</v>
      </c>
      <c r="I5567">
        <v>2754</v>
      </c>
      <c r="J5567">
        <v>0</v>
      </c>
      <c r="K5567">
        <v>25</v>
      </c>
      <c r="L5567" t="s">
        <v>40</v>
      </c>
      <c r="M5567" t="s">
        <v>39</v>
      </c>
      <c r="N5567" t="s">
        <v>23</v>
      </c>
      <c r="O5567" t="s">
        <v>56</v>
      </c>
      <c r="P5567" t="s">
        <v>164</v>
      </c>
      <c r="Q5567" t="s">
        <v>27</v>
      </c>
      <c r="R5567">
        <v>35.049999999999997</v>
      </c>
      <c r="S5567">
        <v>844.45</v>
      </c>
    </row>
    <row r="5568" spans="1:19">
      <c r="A5568" t="s">
        <v>12532</v>
      </c>
      <c r="B5568" s="2">
        <v>43804</v>
      </c>
      <c r="C5568" t="s">
        <v>33</v>
      </c>
      <c r="D5568">
        <v>23</v>
      </c>
      <c r="E5568" t="s">
        <v>23</v>
      </c>
      <c r="F5568">
        <v>0</v>
      </c>
      <c r="G5568">
        <v>4</v>
      </c>
      <c r="H5568" t="s">
        <v>3686</v>
      </c>
      <c r="I5568">
        <v>4897</v>
      </c>
      <c r="J5568">
        <v>8</v>
      </c>
      <c r="K5568">
        <v>68</v>
      </c>
      <c r="L5568" t="s">
        <v>316</v>
      </c>
      <c r="M5568" t="s">
        <v>39</v>
      </c>
      <c r="N5568" t="s">
        <v>23</v>
      </c>
      <c r="O5568" t="s">
        <v>49</v>
      </c>
      <c r="P5568" t="s">
        <v>202</v>
      </c>
      <c r="Q5568" t="s">
        <v>27</v>
      </c>
      <c r="R5568">
        <v>54.4</v>
      </c>
      <c r="S5568">
        <v>3698.03</v>
      </c>
    </row>
    <row r="5569" spans="1:19">
      <c r="A5569" t="s">
        <v>12534</v>
      </c>
      <c r="B5569" s="2">
        <v>44602</v>
      </c>
      <c r="C5569" t="s">
        <v>22</v>
      </c>
      <c r="D5569">
        <v>19</v>
      </c>
      <c r="E5569" t="s">
        <v>23</v>
      </c>
      <c r="F5569">
        <v>0</v>
      </c>
      <c r="G5569">
        <v>4</v>
      </c>
      <c r="H5569" t="s">
        <v>3686</v>
      </c>
      <c r="I5569">
        <v>5904</v>
      </c>
      <c r="J5569">
        <v>1</v>
      </c>
      <c r="K5569">
        <v>42</v>
      </c>
      <c r="L5569" t="s">
        <v>142</v>
      </c>
      <c r="M5569" t="s">
        <v>23</v>
      </c>
      <c r="N5569" t="s">
        <v>23</v>
      </c>
      <c r="O5569" t="s">
        <v>49</v>
      </c>
      <c r="P5569" t="s">
        <v>202</v>
      </c>
      <c r="Q5569" t="s">
        <v>50</v>
      </c>
      <c r="R5569">
        <v>56.1</v>
      </c>
      <c r="S5569">
        <v>3225.32</v>
      </c>
    </row>
    <row r="5570" spans="1:19">
      <c r="A5570" t="s">
        <v>12536</v>
      </c>
      <c r="B5570" s="2">
        <v>44705</v>
      </c>
      <c r="C5570" t="s">
        <v>22</v>
      </c>
      <c r="D5570">
        <v>32</v>
      </c>
      <c r="E5570" t="s">
        <v>39</v>
      </c>
      <c r="F5570">
        <v>0</v>
      </c>
      <c r="G5570">
        <v>4</v>
      </c>
      <c r="H5570" t="s">
        <v>3686</v>
      </c>
      <c r="I5570">
        <v>4041</v>
      </c>
      <c r="J5570">
        <v>0</v>
      </c>
      <c r="K5570">
        <v>39</v>
      </c>
      <c r="L5570" t="s">
        <v>40</v>
      </c>
      <c r="M5570" t="s">
        <v>23</v>
      </c>
      <c r="N5570" t="s">
        <v>39</v>
      </c>
      <c r="P5570" t="s">
        <v>202</v>
      </c>
      <c r="Q5570" t="s">
        <v>50</v>
      </c>
      <c r="R5570">
        <v>19.899999999999999</v>
      </c>
      <c r="S5570">
        <v>2643.76</v>
      </c>
    </row>
    <row r="5571" spans="1:19">
      <c r="A5571" t="s">
        <v>12538</v>
      </c>
      <c r="B5571" s="2">
        <v>45795</v>
      </c>
      <c r="C5571" t="s">
        <v>22</v>
      </c>
      <c r="D5571">
        <v>58</v>
      </c>
      <c r="E5571" t="s">
        <v>39</v>
      </c>
      <c r="F5571">
        <v>0</v>
      </c>
      <c r="G5571">
        <v>4</v>
      </c>
      <c r="H5571" t="s">
        <v>3751</v>
      </c>
      <c r="I5571">
        <v>3953</v>
      </c>
      <c r="J5571">
        <v>0</v>
      </c>
      <c r="K5571">
        <v>3</v>
      </c>
      <c r="L5571" t="s">
        <v>15568</v>
      </c>
      <c r="M5571" t="s">
        <v>23</v>
      </c>
      <c r="N5571" t="s">
        <v>23</v>
      </c>
      <c r="O5571" t="s">
        <v>25</v>
      </c>
      <c r="P5571" t="s">
        <v>26</v>
      </c>
      <c r="Q5571" t="s">
        <v>50</v>
      </c>
      <c r="R5571">
        <v>90.7</v>
      </c>
      <c r="S5571">
        <v>253.82</v>
      </c>
    </row>
    <row r="5572" spans="1:19">
      <c r="A5572" t="s">
        <v>12540</v>
      </c>
      <c r="B5572" s="2">
        <v>45857</v>
      </c>
      <c r="C5572" t="s">
        <v>33</v>
      </c>
      <c r="D5572">
        <v>56</v>
      </c>
      <c r="E5572" t="s">
        <v>39</v>
      </c>
      <c r="F5572">
        <v>0</v>
      </c>
      <c r="G5572">
        <v>4</v>
      </c>
      <c r="H5572" t="s">
        <v>3751</v>
      </c>
      <c r="I5572">
        <v>5854</v>
      </c>
      <c r="J5572">
        <v>0</v>
      </c>
      <c r="K5572">
        <v>1</v>
      </c>
      <c r="L5572" t="s">
        <v>48</v>
      </c>
      <c r="M5572" t="s">
        <v>23</v>
      </c>
      <c r="N5572" t="s">
        <v>39</v>
      </c>
      <c r="P5572" t="s">
        <v>26</v>
      </c>
      <c r="Q5572" t="s">
        <v>50</v>
      </c>
      <c r="R5572">
        <v>20.25</v>
      </c>
      <c r="S5572">
        <v>48.43</v>
      </c>
    </row>
    <row r="5573" spans="1:19">
      <c r="A5573" t="s">
        <v>12542</v>
      </c>
      <c r="B5573" s="2">
        <v>44328</v>
      </c>
      <c r="C5573" t="s">
        <v>33</v>
      </c>
      <c r="D5573">
        <v>26</v>
      </c>
      <c r="E5573" t="s">
        <v>23</v>
      </c>
      <c r="F5573">
        <v>1</v>
      </c>
      <c r="G5573">
        <v>4</v>
      </c>
      <c r="H5573" t="s">
        <v>3686</v>
      </c>
      <c r="I5573">
        <v>4057</v>
      </c>
      <c r="J5573">
        <v>10</v>
      </c>
      <c r="K5573">
        <v>51</v>
      </c>
      <c r="L5573" t="s">
        <v>142</v>
      </c>
      <c r="M5573" t="s">
        <v>23</v>
      </c>
      <c r="N5573" t="s">
        <v>39</v>
      </c>
      <c r="P5573" t="s">
        <v>164</v>
      </c>
      <c r="Q5573" t="s">
        <v>50</v>
      </c>
      <c r="R5573">
        <v>19.95</v>
      </c>
      <c r="S5573">
        <v>1770.29</v>
      </c>
    </row>
    <row r="5574" spans="1:19">
      <c r="A5574" t="s">
        <v>12544</v>
      </c>
      <c r="B5574" s="2">
        <v>44116</v>
      </c>
      <c r="C5574" t="s">
        <v>33</v>
      </c>
      <c r="D5574">
        <v>47</v>
      </c>
      <c r="E5574" t="s">
        <v>23</v>
      </c>
      <c r="F5574">
        <v>0</v>
      </c>
      <c r="G5574">
        <v>4</v>
      </c>
      <c r="H5574" t="s">
        <v>3686</v>
      </c>
      <c r="I5574">
        <v>5724</v>
      </c>
      <c r="J5574">
        <v>1</v>
      </c>
      <c r="K5574">
        <v>58</v>
      </c>
      <c r="L5574" t="s">
        <v>15568</v>
      </c>
      <c r="M5574" t="s">
        <v>23</v>
      </c>
      <c r="N5574" t="s">
        <v>23</v>
      </c>
      <c r="O5574" t="s">
        <v>49</v>
      </c>
      <c r="P5574" t="s">
        <v>164</v>
      </c>
      <c r="Q5574" t="s">
        <v>27</v>
      </c>
      <c r="R5574">
        <v>84.3</v>
      </c>
      <c r="S5574">
        <v>6730.06</v>
      </c>
    </row>
    <row r="5575" spans="1:19">
      <c r="A5575" t="s">
        <v>12546</v>
      </c>
      <c r="B5575" s="2">
        <v>44237</v>
      </c>
      <c r="C5575" t="s">
        <v>33</v>
      </c>
      <c r="D5575">
        <v>42</v>
      </c>
      <c r="E5575" t="s">
        <v>39</v>
      </c>
      <c r="F5575">
        <v>0</v>
      </c>
      <c r="G5575">
        <v>4</v>
      </c>
      <c r="H5575" t="s">
        <v>3686</v>
      </c>
      <c r="I5575">
        <v>4478</v>
      </c>
      <c r="J5575">
        <v>0</v>
      </c>
      <c r="K5575">
        <v>54</v>
      </c>
      <c r="L5575" t="s">
        <v>15568</v>
      </c>
      <c r="M5575" t="s">
        <v>23</v>
      </c>
      <c r="N5575" t="s">
        <v>23</v>
      </c>
      <c r="O5575" t="s">
        <v>25</v>
      </c>
      <c r="P5575" t="s">
        <v>202</v>
      </c>
      <c r="Q5575" t="s">
        <v>50</v>
      </c>
      <c r="R5575">
        <v>100.05</v>
      </c>
      <c r="S5575">
        <v>7150.23</v>
      </c>
    </row>
    <row r="5576" spans="1:19">
      <c r="A5576" t="s">
        <v>12548</v>
      </c>
      <c r="B5576" s="2">
        <v>45845</v>
      </c>
      <c r="C5576" t="s">
        <v>22</v>
      </c>
      <c r="D5576">
        <v>60</v>
      </c>
      <c r="E5576" t="s">
        <v>39</v>
      </c>
      <c r="F5576">
        <v>0</v>
      </c>
      <c r="G5576">
        <v>4</v>
      </c>
      <c r="H5576" t="s">
        <v>3751</v>
      </c>
      <c r="I5576">
        <v>4480</v>
      </c>
      <c r="J5576">
        <v>0</v>
      </c>
      <c r="K5576">
        <v>1</v>
      </c>
      <c r="L5576" t="s">
        <v>48</v>
      </c>
      <c r="M5576" t="s">
        <v>23</v>
      </c>
      <c r="N5576" t="s">
        <v>39</v>
      </c>
      <c r="P5576" t="s">
        <v>26</v>
      </c>
      <c r="Q5576" t="s">
        <v>50</v>
      </c>
      <c r="R5576">
        <v>18.899999999999999</v>
      </c>
      <c r="S5576">
        <v>68.41</v>
      </c>
    </row>
    <row r="5577" spans="1:19">
      <c r="A5577" t="s">
        <v>12550</v>
      </c>
      <c r="B5577" s="2">
        <v>44078</v>
      </c>
      <c r="C5577" t="s">
        <v>22</v>
      </c>
      <c r="D5577">
        <v>29</v>
      </c>
      <c r="E5577" t="s">
        <v>39</v>
      </c>
      <c r="F5577">
        <v>0</v>
      </c>
      <c r="G5577">
        <v>4</v>
      </c>
      <c r="H5577" t="s">
        <v>3686</v>
      </c>
      <c r="I5577">
        <v>5537</v>
      </c>
      <c r="J5577">
        <v>0</v>
      </c>
      <c r="K5577">
        <v>59</v>
      </c>
      <c r="L5577" t="s">
        <v>15568</v>
      </c>
      <c r="M5577" t="s">
        <v>23</v>
      </c>
      <c r="N5577" t="s">
        <v>39</v>
      </c>
      <c r="P5577" t="s">
        <v>164</v>
      </c>
      <c r="Q5577" t="s">
        <v>50</v>
      </c>
      <c r="R5577">
        <v>25</v>
      </c>
      <c r="S5577">
        <v>3038.01</v>
      </c>
    </row>
    <row r="5578" spans="1:19">
      <c r="A5578" t="s">
        <v>12552</v>
      </c>
      <c r="B5578" s="2">
        <v>45297</v>
      </c>
      <c r="C5578" t="s">
        <v>33</v>
      </c>
      <c r="D5578">
        <v>36</v>
      </c>
      <c r="E5578" t="s">
        <v>39</v>
      </c>
      <c r="F5578">
        <v>3</v>
      </c>
      <c r="G5578">
        <v>4</v>
      </c>
      <c r="H5578" t="s">
        <v>3686</v>
      </c>
      <c r="I5578">
        <v>4198</v>
      </c>
      <c r="J5578">
        <v>0</v>
      </c>
      <c r="K5578">
        <v>19</v>
      </c>
      <c r="L5578" t="s">
        <v>97</v>
      </c>
      <c r="M5578" t="s">
        <v>23</v>
      </c>
      <c r="N5578" t="s">
        <v>23</v>
      </c>
      <c r="O5578" t="s">
        <v>49</v>
      </c>
      <c r="P5578" t="s">
        <v>26</v>
      </c>
      <c r="Q5578" t="s">
        <v>50</v>
      </c>
      <c r="R5578">
        <v>75.900000000000006</v>
      </c>
      <c r="S5578">
        <v>1527.98</v>
      </c>
    </row>
    <row r="5579" spans="1:19">
      <c r="A5579" t="s">
        <v>12554</v>
      </c>
      <c r="B5579" s="2">
        <v>45316</v>
      </c>
      <c r="C5579" t="s">
        <v>33</v>
      </c>
      <c r="D5579">
        <v>24</v>
      </c>
      <c r="E5579" t="s">
        <v>39</v>
      </c>
      <c r="F5579">
        <v>1</v>
      </c>
      <c r="G5579">
        <v>4</v>
      </c>
      <c r="H5579" t="s">
        <v>3686</v>
      </c>
      <c r="I5579">
        <v>4855</v>
      </c>
      <c r="J5579">
        <v>0</v>
      </c>
      <c r="K5579">
        <v>19</v>
      </c>
      <c r="L5579" t="s">
        <v>97</v>
      </c>
      <c r="M5579" t="s">
        <v>23</v>
      </c>
      <c r="N5579" t="s">
        <v>39</v>
      </c>
      <c r="P5579" t="s">
        <v>164</v>
      </c>
      <c r="Q5579" t="s">
        <v>50</v>
      </c>
      <c r="R5579">
        <v>20.5</v>
      </c>
      <c r="S5579">
        <v>1048.03</v>
      </c>
    </row>
    <row r="5580" spans="1:19">
      <c r="A5580" t="s">
        <v>12556</v>
      </c>
      <c r="B5580" s="2">
        <v>43810</v>
      </c>
      <c r="C5580" t="s">
        <v>22</v>
      </c>
      <c r="D5580">
        <v>25</v>
      </c>
      <c r="E5580" t="s">
        <v>23</v>
      </c>
      <c r="F5580">
        <v>0</v>
      </c>
      <c r="G5580">
        <v>4</v>
      </c>
      <c r="H5580" t="s">
        <v>3686</v>
      </c>
      <c r="I5580">
        <v>4265</v>
      </c>
      <c r="J5580">
        <v>1</v>
      </c>
      <c r="K5580">
        <v>68</v>
      </c>
      <c r="L5580" t="s">
        <v>316</v>
      </c>
      <c r="M5580" t="s">
        <v>23</v>
      </c>
      <c r="N5580" t="s">
        <v>23</v>
      </c>
      <c r="O5580" t="s">
        <v>49</v>
      </c>
      <c r="P5580" t="s">
        <v>164</v>
      </c>
      <c r="Q5580" t="s">
        <v>50</v>
      </c>
      <c r="R5580">
        <v>90.8</v>
      </c>
      <c r="S5580">
        <v>7107.29</v>
      </c>
    </row>
    <row r="5581" spans="1:19">
      <c r="A5581" t="s">
        <v>12558</v>
      </c>
      <c r="B5581" s="2">
        <v>45018</v>
      </c>
      <c r="C5581" t="s">
        <v>33</v>
      </c>
      <c r="D5581">
        <v>49</v>
      </c>
      <c r="E5581" t="s">
        <v>39</v>
      </c>
      <c r="F5581">
        <v>0</v>
      </c>
      <c r="G5581">
        <v>4</v>
      </c>
      <c r="H5581" t="s">
        <v>3686</v>
      </c>
      <c r="I5581">
        <v>2431</v>
      </c>
      <c r="J5581">
        <v>0</v>
      </c>
      <c r="K5581">
        <v>28</v>
      </c>
      <c r="L5581" t="s">
        <v>40</v>
      </c>
      <c r="M5581" t="s">
        <v>39</v>
      </c>
      <c r="N5581" t="s">
        <v>23</v>
      </c>
      <c r="O5581" t="s">
        <v>49</v>
      </c>
      <c r="P5581" t="s">
        <v>26</v>
      </c>
      <c r="Q5581" t="s">
        <v>84</v>
      </c>
      <c r="R5581">
        <v>35.75</v>
      </c>
      <c r="S5581">
        <v>961.4</v>
      </c>
    </row>
    <row r="5582" spans="1:19">
      <c r="A5582" t="s">
        <v>12560</v>
      </c>
      <c r="B5582" s="2">
        <v>45267</v>
      </c>
      <c r="C5582" t="s">
        <v>33</v>
      </c>
      <c r="D5582">
        <v>29</v>
      </c>
      <c r="E5582" t="s">
        <v>23</v>
      </c>
      <c r="F5582">
        <v>3</v>
      </c>
      <c r="G5582">
        <v>4</v>
      </c>
      <c r="H5582" t="s">
        <v>3686</v>
      </c>
      <c r="I5582">
        <v>4085</v>
      </c>
      <c r="J5582">
        <v>7</v>
      </c>
      <c r="K5582">
        <v>20</v>
      </c>
      <c r="L5582" t="s">
        <v>15568</v>
      </c>
      <c r="M5582" t="s">
        <v>23</v>
      </c>
      <c r="N5582" t="s">
        <v>23</v>
      </c>
      <c r="O5582" t="s">
        <v>56</v>
      </c>
      <c r="P5582" t="s">
        <v>202</v>
      </c>
      <c r="Q5582" t="s">
        <v>27</v>
      </c>
      <c r="R5582">
        <v>76</v>
      </c>
      <c r="S5582">
        <v>1957.25</v>
      </c>
    </row>
    <row r="5583" spans="1:19">
      <c r="A5583" t="s">
        <v>12562</v>
      </c>
      <c r="B5583" s="2">
        <v>44212</v>
      </c>
      <c r="C5583" t="s">
        <v>22</v>
      </c>
      <c r="D5583">
        <v>38</v>
      </c>
      <c r="E5583" t="s">
        <v>39</v>
      </c>
      <c r="F5583">
        <v>0</v>
      </c>
      <c r="G5583">
        <v>4</v>
      </c>
      <c r="H5583" t="s">
        <v>3686</v>
      </c>
      <c r="I5583">
        <v>4932</v>
      </c>
      <c r="J5583">
        <v>0</v>
      </c>
      <c r="K5583">
        <v>55</v>
      </c>
      <c r="L5583" t="s">
        <v>15568</v>
      </c>
      <c r="M5583" t="s">
        <v>39</v>
      </c>
      <c r="N5583" t="s">
        <v>23</v>
      </c>
      <c r="O5583" t="s">
        <v>49</v>
      </c>
      <c r="P5583" t="s">
        <v>202</v>
      </c>
      <c r="Q5583" t="s">
        <v>27</v>
      </c>
      <c r="R5583">
        <v>50.05</v>
      </c>
      <c r="S5583">
        <v>2743.45</v>
      </c>
    </row>
    <row r="5584" spans="1:19">
      <c r="A5584" t="s">
        <v>12564</v>
      </c>
      <c r="B5584" s="2">
        <v>45266</v>
      </c>
      <c r="C5584" t="s">
        <v>22</v>
      </c>
      <c r="D5584">
        <v>62</v>
      </c>
      <c r="E5584" t="s">
        <v>39</v>
      </c>
      <c r="F5584">
        <v>0</v>
      </c>
      <c r="G5584">
        <v>4</v>
      </c>
      <c r="H5584" t="s">
        <v>3686</v>
      </c>
      <c r="I5584">
        <v>4915</v>
      </c>
      <c r="J5584">
        <v>0</v>
      </c>
      <c r="K5584">
        <v>20</v>
      </c>
      <c r="L5584" t="s">
        <v>97</v>
      </c>
      <c r="M5584" t="s">
        <v>23</v>
      </c>
      <c r="N5584" t="s">
        <v>23</v>
      </c>
      <c r="O5584" t="s">
        <v>25</v>
      </c>
      <c r="P5584" t="s">
        <v>164</v>
      </c>
      <c r="Q5584" t="s">
        <v>27</v>
      </c>
      <c r="R5584">
        <v>84.35</v>
      </c>
      <c r="S5584">
        <v>2265.4</v>
      </c>
    </row>
    <row r="5585" spans="1:19">
      <c r="A5585" t="s">
        <v>12566</v>
      </c>
      <c r="B5585" s="2">
        <v>44368</v>
      </c>
      <c r="C5585" t="s">
        <v>22</v>
      </c>
      <c r="D5585">
        <v>21</v>
      </c>
      <c r="E5585" t="s">
        <v>39</v>
      </c>
      <c r="F5585">
        <v>0</v>
      </c>
      <c r="G5585">
        <v>4</v>
      </c>
      <c r="H5585" t="s">
        <v>3686</v>
      </c>
      <c r="I5585">
        <v>6367</v>
      </c>
      <c r="J5585">
        <v>0</v>
      </c>
      <c r="K5585">
        <v>50</v>
      </c>
      <c r="L5585" t="s">
        <v>142</v>
      </c>
      <c r="M5585" t="s">
        <v>23</v>
      </c>
      <c r="N5585" t="s">
        <v>23</v>
      </c>
      <c r="O5585" t="s">
        <v>25</v>
      </c>
      <c r="P5585" t="s">
        <v>26</v>
      </c>
      <c r="Q5585" t="s">
        <v>50</v>
      </c>
      <c r="R5585">
        <v>93.5</v>
      </c>
      <c r="S5585">
        <v>6789</v>
      </c>
    </row>
    <row r="5586" spans="1:19">
      <c r="A5586" t="s">
        <v>12568</v>
      </c>
      <c r="B5586" s="2">
        <v>45009</v>
      </c>
      <c r="C5586" t="s">
        <v>22</v>
      </c>
      <c r="D5586">
        <v>71</v>
      </c>
      <c r="E5586" t="s">
        <v>23</v>
      </c>
      <c r="F5586">
        <v>2</v>
      </c>
      <c r="G5586">
        <v>4</v>
      </c>
      <c r="H5586" t="s">
        <v>3686</v>
      </c>
      <c r="I5586">
        <v>4558</v>
      </c>
      <c r="J5586">
        <v>6</v>
      </c>
      <c r="K5586">
        <v>29</v>
      </c>
      <c r="L5586" t="s">
        <v>15568</v>
      </c>
      <c r="M5586" t="s">
        <v>23</v>
      </c>
      <c r="N5586" t="s">
        <v>23</v>
      </c>
      <c r="O5586" t="s">
        <v>49</v>
      </c>
      <c r="P5586" t="s">
        <v>26</v>
      </c>
      <c r="Q5586" t="s">
        <v>50</v>
      </c>
      <c r="R5586">
        <v>80.099999999999994</v>
      </c>
      <c r="S5586">
        <v>2406.9699999999998</v>
      </c>
    </row>
    <row r="5587" spans="1:19">
      <c r="A5587" t="s">
        <v>12570</v>
      </c>
      <c r="B5587" s="2">
        <v>45359</v>
      </c>
      <c r="C5587" t="s">
        <v>22</v>
      </c>
      <c r="D5587">
        <v>78</v>
      </c>
      <c r="E5587" t="s">
        <v>23</v>
      </c>
      <c r="F5587">
        <v>0</v>
      </c>
      <c r="G5587">
        <v>4</v>
      </c>
      <c r="H5587" t="s">
        <v>3686</v>
      </c>
      <c r="I5587">
        <v>3546</v>
      </c>
      <c r="J5587">
        <v>2</v>
      </c>
      <c r="K5587">
        <v>17</v>
      </c>
      <c r="L5587" t="s">
        <v>97</v>
      </c>
      <c r="M5587" t="s">
        <v>23</v>
      </c>
      <c r="N5587" t="s">
        <v>23</v>
      </c>
      <c r="O5587" t="s">
        <v>49</v>
      </c>
      <c r="P5587" t="s">
        <v>202</v>
      </c>
      <c r="Q5587" t="s">
        <v>50</v>
      </c>
      <c r="R5587">
        <v>64.8</v>
      </c>
      <c r="S5587">
        <v>1946.55</v>
      </c>
    </row>
    <row r="5588" spans="1:19">
      <c r="A5588" t="s">
        <v>12572</v>
      </c>
      <c r="B5588" s="2">
        <v>45158</v>
      </c>
      <c r="C5588" t="s">
        <v>33</v>
      </c>
      <c r="D5588">
        <v>64</v>
      </c>
      <c r="E5588" t="s">
        <v>23</v>
      </c>
      <c r="F5588">
        <v>0</v>
      </c>
      <c r="G5588">
        <v>4</v>
      </c>
      <c r="H5588" t="s">
        <v>3686</v>
      </c>
      <c r="I5588">
        <v>5623</v>
      </c>
      <c r="J5588">
        <v>6</v>
      </c>
      <c r="K5588">
        <v>24</v>
      </c>
      <c r="L5588" t="s">
        <v>15568</v>
      </c>
      <c r="M5588" t="s">
        <v>39</v>
      </c>
      <c r="N5588" t="s">
        <v>23</v>
      </c>
      <c r="O5588" t="s">
        <v>49</v>
      </c>
      <c r="P5588" t="s">
        <v>202</v>
      </c>
      <c r="Q5588" t="s">
        <v>27</v>
      </c>
      <c r="R5588">
        <v>57.6</v>
      </c>
      <c r="S5588">
        <v>1367.75</v>
      </c>
    </row>
    <row r="5589" spans="1:19">
      <c r="A5589" t="s">
        <v>12575</v>
      </c>
      <c r="B5589" s="2">
        <v>45559</v>
      </c>
      <c r="C5589" t="s">
        <v>22</v>
      </c>
      <c r="D5589">
        <v>60</v>
      </c>
      <c r="E5589" t="s">
        <v>39</v>
      </c>
      <c r="F5589">
        <v>0</v>
      </c>
      <c r="G5589">
        <v>4</v>
      </c>
      <c r="H5589" t="s">
        <v>3686</v>
      </c>
      <c r="I5589">
        <v>4278</v>
      </c>
      <c r="J5589">
        <v>0</v>
      </c>
      <c r="K5589">
        <v>11</v>
      </c>
      <c r="L5589" t="s">
        <v>15568</v>
      </c>
      <c r="M5589" t="s">
        <v>23</v>
      </c>
      <c r="N5589" t="s">
        <v>23</v>
      </c>
      <c r="O5589" t="s">
        <v>25</v>
      </c>
      <c r="P5589" t="s">
        <v>26</v>
      </c>
      <c r="Q5589" t="s">
        <v>50</v>
      </c>
      <c r="R5589">
        <v>75.900000000000006</v>
      </c>
      <c r="S5589">
        <v>1015.45</v>
      </c>
    </row>
    <row r="5590" spans="1:19">
      <c r="A5590" t="s">
        <v>12577</v>
      </c>
      <c r="B5590" s="2">
        <v>45683</v>
      </c>
      <c r="C5590" t="s">
        <v>33</v>
      </c>
      <c r="D5590">
        <v>32</v>
      </c>
      <c r="E5590" t="s">
        <v>23</v>
      </c>
      <c r="F5590">
        <v>0</v>
      </c>
      <c r="G5590">
        <v>4</v>
      </c>
      <c r="H5590" t="s">
        <v>3686</v>
      </c>
      <c r="I5590">
        <v>3575</v>
      </c>
      <c r="J5590">
        <v>2</v>
      </c>
      <c r="K5590">
        <v>7</v>
      </c>
      <c r="L5590" t="s">
        <v>48</v>
      </c>
      <c r="M5590" t="s">
        <v>23</v>
      </c>
      <c r="N5590" t="s">
        <v>39</v>
      </c>
      <c r="P5590" t="s">
        <v>202</v>
      </c>
      <c r="Q5590" t="s">
        <v>84</v>
      </c>
      <c r="R5590">
        <v>20.65</v>
      </c>
      <c r="S5590">
        <v>425.53</v>
      </c>
    </row>
    <row r="5591" spans="1:19">
      <c r="A5591" t="s">
        <v>12579</v>
      </c>
      <c r="B5591" s="2">
        <v>45360</v>
      </c>
      <c r="C5591" t="s">
        <v>33</v>
      </c>
      <c r="D5591">
        <v>42</v>
      </c>
      <c r="E5591" t="s">
        <v>39</v>
      </c>
      <c r="F5591">
        <v>0</v>
      </c>
      <c r="G5591">
        <v>4</v>
      </c>
      <c r="H5591" t="s">
        <v>3686</v>
      </c>
      <c r="I5591">
        <v>2093</v>
      </c>
      <c r="J5591">
        <v>0</v>
      </c>
      <c r="K5591">
        <v>17</v>
      </c>
      <c r="L5591" t="s">
        <v>15568</v>
      </c>
      <c r="M5591" t="s">
        <v>23</v>
      </c>
      <c r="N5591" t="s">
        <v>39</v>
      </c>
      <c r="P5591" t="s">
        <v>202</v>
      </c>
      <c r="Q5591" t="s">
        <v>27</v>
      </c>
      <c r="R5591">
        <v>19.899999999999999</v>
      </c>
      <c r="S5591">
        <v>758.69</v>
      </c>
    </row>
    <row r="5592" spans="1:19">
      <c r="A5592" t="s">
        <v>12581</v>
      </c>
      <c r="B5592" s="2">
        <v>45662</v>
      </c>
      <c r="C5592" t="s">
        <v>22</v>
      </c>
      <c r="D5592">
        <v>20</v>
      </c>
      <c r="E5592" t="s">
        <v>23</v>
      </c>
      <c r="F5592">
        <v>0</v>
      </c>
      <c r="G5592">
        <v>4</v>
      </c>
      <c r="H5592" t="s">
        <v>3686</v>
      </c>
      <c r="I5592">
        <v>3345</v>
      </c>
      <c r="J5592">
        <v>5</v>
      </c>
      <c r="K5592">
        <v>7</v>
      </c>
      <c r="L5592" t="s">
        <v>15568</v>
      </c>
      <c r="M5592" t="s">
        <v>39</v>
      </c>
      <c r="N5592" t="s">
        <v>23</v>
      </c>
      <c r="O5592" t="s">
        <v>56</v>
      </c>
      <c r="P5592" t="s">
        <v>164</v>
      </c>
      <c r="Q5592" t="s">
        <v>50</v>
      </c>
      <c r="R5592">
        <v>38.549999999999997</v>
      </c>
      <c r="S5592">
        <v>280</v>
      </c>
    </row>
    <row r="5593" spans="1:19">
      <c r="A5593" t="s">
        <v>12583</v>
      </c>
      <c r="B5593" s="2">
        <v>45516</v>
      </c>
      <c r="C5593" t="s">
        <v>33</v>
      </c>
      <c r="D5593">
        <v>20</v>
      </c>
      <c r="E5593" t="s">
        <v>39</v>
      </c>
      <c r="F5593">
        <v>0</v>
      </c>
      <c r="G5593">
        <v>4</v>
      </c>
      <c r="H5593" t="s">
        <v>3686</v>
      </c>
      <c r="I5593">
        <v>5942</v>
      </c>
      <c r="J5593">
        <v>0</v>
      </c>
      <c r="K5593">
        <v>12</v>
      </c>
      <c r="L5593" t="s">
        <v>97</v>
      </c>
      <c r="M5593" t="s">
        <v>23</v>
      </c>
      <c r="N5593" t="s">
        <v>23</v>
      </c>
      <c r="O5593" t="s">
        <v>49</v>
      </c>
      <c r="P5593" t="s">
        <v>202</v>
      </c>
      <c r="Q5593" t="s">
        <v>50</v>
      </c>
      <c r="R5593">
        <v>75.849999999999994</v>
      </c>
      <c r="S5593">
        <v>1445.45</v>
      </c>
    </row>
    <row r="5594" spans="1:19">
      <c r="A5594" t="s">
        <v>12585</v>
      </c>
      <c r="B5594" s="2">
        <v>43814</v>
      </c>
      <c r="C5594" t="s">
        <v>22</v>
      </c>
      <c r="D5594">
        <v>38</v>
      </c>
      <c r="E5594" t="s">
        <v>39</v>
      </c>
      <c r="F5594">
        <v>0</v>
      </c>
      <c r="G5594">
        <v>4</v>
      </c>
      <c r="H5594" t="s">
        <v>3686</v>
      </c>
      <c r="I5594">
        <v>5987</v>
      </c>
      <c r="J5594">
        <v>0</v>
      </c>
      <c r="K5594">
        <v>68</v>
      </c>
      <c r="L5594" t="s">
        <v>15568</v>
      </c>
      <c r="M5594" t="s">
        <v>23</v>
      </c>
      <c r="N5594" t="s">
        <v>39</v>
      </c>
      <c r="P5594" t="s">
        <v>164</v>
      </c>
      <c r="Q5594" t="s">
        <v>27</v>
      </c>
      <c r="R5594">
        <v>24.15</v>
      </c>
      <c r="S5594">
        <v>4068.57</v>
      </c>
    </row>
    <row r="5595" spans="1:19">
      <c r="A5595" t="s">
        <v>12587</v>
      </c>
      <c r="B5595" s="2">
        <v>44137</v>
      </c>
      <c r="C5595" t="s">
        <v>33</v>
      </c>
      <c r="D5595">
        <v>26</v>
      </c>
      <c r="E5595" t="s">
        <v>39</v>
      </c>
      <c r="F5595">
        <v>0</v>
      </c>
      <c r="G5595">
        <v>4</v>
      </c>
      <c r="H5595" t="s">
        <v>3686</v>
      </c>
      <c r="I5595">
        <v>4507</v>
      </c>
      <c r="J5595">
        <v>0</v>
      </c>
      <c r="K5595">
        <v>57</v>
      </c>
      <c r="L5595" t="s">
        <v>15568</v>
      </c>
      <c r="M5595" t="s">
        <v>23</v>
      </c>
      <c r="N5595" t="s">
        <v>23</v>
      </c>
      <c r="O5595" t="s">
        <v>25</v>
      </c>
      <c r="P5595" t="s">
        <v>202</v>
      </c>
      <c r="Q5595" t="s">
        <v>27</v>
      </c>
      <c r="R5595">
        <v>94.7</v>
      </c>
      <c r="S5595">
        <v>7688.53</v>
      </c>
    </row>
    <row r="5596" spans="1:19">
      <c r="A5596" t="s">
        <v>12589</v>
      </c>
      <c r="B5596" s="2">
        <v>45609</v>
      </c>
      <c r="C5596" t="s">
        <v>22</v>
      </c>
      <c r="D5596">
        <v>23</v>
      </c>
      <c r="E5596" t="s">
        <v>39</v>
      </c>
      <c r="F5596">
        <v>0</v>
      </c>
      <c r="G5596">
        <v>4</v>
      </c>
      <c r="H5596" t="s">
        <v>3686</v>
      </c>
      <c r="I5596">
        <v>4004</v>
      </c>
      <c r="J5596">
        <v>0</v>
      </c>
      <c r="K5596">
        <v>9</v>
      </c>
      <c r="L5596" t="s">
        <v>48</v>
      </c>
      <c r="M5596" t="s">
        <v>23</v>
      </c>
      <c r="N5596" t="s">
        <v>39</v>
      </c>
      <c r="P5596" t="s">
        <v>202</v>
      </c>
      <c r="Q5596" t="s">
        <v>84</v>
      </c>
      <c r="R5596">
        <v>20.149999999999999</v>
      </c>
      <c r="S5596">
        <v>601.19000000000005</v>
      </c>
    </row>
    <row r="5597" spans="1:19">
      <c r="A5597" t="s">
        <v>12591</v>
      </c>
      <c r="B5597" s="2">
        <v>45375</v>
      </c>
      <c r="C5597" t="s">
        <v>33</v>
      </c>
      <c r="D5597">
        <v>45</v>
      </c>
      <c r="E5597" t="s">
        <v>39</v>
      </c>
      <c r="F5597">
        <v>0</v>
      </c>
      <c r="G5597">
        <v>4</v>
      </c>
      <c r="H5597" t="s">
        <v>3686</v>
      </c>
      <c r="I5597">
        <v>4828</v>
      </c>
      <c r="J5597">
        <v>0</v>
      </c>
      <c r="K5597">
        <v>17</v>
      </c>
      <c r="L5597" t="s">
        <v>97</v>
      </c>
      <c r="M5597" t="s">
        <v>23</v>
      </c>
      <c r="N5597" t="s">
        <v>39</v>
      </c>
      <c r="P5597" t="s">
        <v>202</v>
      </c>
      <c r="Q5597" t="s">
        <v>50</v>
      </c>
      <c r="R5597">
        <v>20.05</v>
      </c>
      <c r="S5597">
        <v>359.5</v>
      </c>
    </row>
    <row r="5598" spans="1:19">
      <c r="A5598" t="s">
        <v>12593</v>
      </c>
      <c r="B5598" s="2">
        <v>45755</v>
      </c>
      <c r="C5598" t="s">
        <v>33</v>
      </c>
      <c r="D5598">
        <v>47</v>
      </c>
      <c r="E5598" t="s">
        <v>39</v>
      </c>
      <c r="F5598">
        <v>0</v>
      </c>
      <c r="G5598">
        <v>4</v>
      </c>
      <c r="H5598" t="s">
        <v>3686</v>
      </c>
      <c r="I5598">
        <v>3523</v>
      </c>
      <c r="J5598">
        <v>0</v>
      </c>
      <c r="K5598">
        <v>4</v>
      </c>
      <c r="L5598" t="s">
        <v>15568</v>
      </c>
      <c r="M5598" t="s">
        <v>39</v>
      </c>
      <c r="N5598" t="s">
        <v>23</v>
      </c>
      <c r="O5598" t="s">
        <v>49</v>
      </c>
      <c r="P5598" t="s">
        <v>26</v>
      </c>
      <c r="Q5598" t="s">
        <v>50</v>
      </c>
      <c r="R5598">
        <v>35</v>
      </c>
      <c r="S5598">
        <v>185.75</v>
      </c>
    </row>
    <row r="5599" spans="1:19">
      <c r="A5599" t="s">
        <v>12595</v>
      </c>
      <c r="B5599" s="2">
        <v>44572</v>
      </c>
      <c r="C5599" t="s">
        <v>22</v>
      </c>
      <c r="D5599">
        <v>40</v>
      </c>
      <c r="E5599" t="s">
        <v>23</v>
      </c>
      <c r="F5599">
        <v>0</v>
      </c>
      <c r="G5599">
        <v>4</v>
      </c>
      <c r="H5599" t="s">
        <v>3686</v>
      </c>
      <c r="I5599">
        <v>4928</v>
      </c>
      <c r="J5599">
        <v>9</v>
      </c>
      <c r="K5599">
        <v>43</v>
      </c>
      <c r="L5599" t="s">
        <v>15568</v>
      </c>
      <c r="M5599" t="s">
        <v>23</v>
      </c>
      <c r="N5599" t="s">
        <v>23</v>
      </c>
      <c r="O5599" t="s">
        <v>49</v>
      </c>
      <c r="P5599" t="s">
        <v>202</v>
      </c>
      <c r="Q5599" t="s">
        <v>50</v>
      </c>
      <c r="R5599">
        <v>56.35</v>
      </c>
      <c r="S5599">
        <v>2577.77</v>
      </c>
    </row>
    <row r="5600" spans="1:19">
      <c r="A5600" t="s">
        <v>12597</v>
      </c>
      <c r="B5600" s="2">
        <v>44819</v>
      </c>
      <c r="C5600" t="s">
        <v>22</v>
      </c>
      <c r="D5600">
        <v>63</v>
      </c>
      <c r="E5600" t="s">
        <v>39</v>
      </c>
      <c r="F5600">
        <v>0</v>
      </c>
      <c r="G5600">
        <v>4</v>
      </c>
      <c r="H5600" t="s">
        <v>3686</v>
      </c>
      <c r="I5600">
        <v>2858</v>
      </c>
      <c r="J5600">
        <v>0</v>
      </c>
      <c r="K5600">
        <v>35</v>
      </c>
      <c r="L5600" t="s">
        <v>40</v>
      </c>
      <c r="M5600" t="s">
        <v>23</v>
      </c>
      <c r="N5600" t="s">
        <v>39</v>
      </c>
      <c r="P5600" t="s">
        <v>202</v>
      </c>
      <c r="Q5600" t="s">
        <v>27</v>
      </c>
      <c r="R5600">
        <v>20.6</v>
      </c>
      <c r="S5600">
        <v>2224.6999999999998</v>
      </c>
    </row>
    <row r="5601" spans="1:19">
      <c r="A5601" t="s">
        <v>12599</v>
      </c>
      <c r="B5601" s="2">
        <v>43691</v>
      </c>
      <c r="C5601" t="s">
        <v>33</v>
      </c>
      <c r="D5601">
        <v>46</v>
      </c>
      <c r="E5601" t="s">
        <v>23</v>
      </c>
      <c r="F5601">
        <v>0</v>
      </c>
      <c r="G5601">
        <v>4</v>
      </c>
      <c r="H5601" t="s">
        <v>3686</v>
      </c>
      <c r="I5601">
        <v>5065</v>
      </c>
      <c r="J5601">
        <v>7</v>
      </c>
      <c r="K5601">
        <v>72</v>
      </c>
      <c r="L5601" t="s">
        <v>316</v>
      </c>
      <c r="M5601" t="s">
        <v>23</v>
      </c>
      <c r="N5601" t="s">
        <v>23</v>
      </c>
      <c r="O5601" t="s">
        <v>25</v>
      </c>
      <c r="P5601" t="s">
        <v>164</v>
      </c>
      <c r="Q5601" t="s">
        <v>27</v>
      </c>
      <c r="R5601">
        <v>110.15</v>
      </c>
      <c r="S5601">
        <v>8994</v>
      </c>
    </row>
    <row r="5602" spans="1:19">
      <c r="A5602" t="s">
        <v>12601</v>
      </c>
      <c r="B5602" s="2">
        <v>45344</v>
      </c>
      <c r="C5602" t="s">
        <v>22</v>
      </c>
      <c r="D5602">
        <v>50</v>
      </c>
      <c r="E5602" t="s">
        <v>39</v>
      </c>
      <c r="F5602">
        <v>0</v>
      </c>
      <c r="G5602">
        <v>4</v>
      </c>
      <c r="H5602" t="s">
        <v>3686</v>
      </c>
      <c r="I5602">
        <v>3076</v>
      </c>
      <c r="J5602">
        <v>0</v>
      </c>
      <c r="K5602">
        <v>18</v>
      </c>
      <c r="L5602" t="s">
        <v>97</v>
      </c>
      <c r="M5602" t="s">
        <v>23</v>
      </c>
      <c r="N5602" t="s">
        <v>39</v>
      </c>
      <c r="P5602" t="s">
        <v>202</v>
      </c>
      <c r="Q5602" t="s">
        <v>50</v>
      </c>
      <c r="R5602">
        <v>23.75</v>
      </c>
      <c r="S5602">
        <v>657.96</v>
      </c>
    </row>
    <row r="5603" spans="1:19">
      <c r="A5603" t="s">
        <v>12603</v>
      </c>
      <c r="B5603" s="2">
        <v>45779</v>
      </c>
      <c r="C5603" t="s">
        <v>22</v>
      </c>
      <c r="D5603">
        <v>22</v>
      </c>
      <c r="E5603" t="s">
        <v>23</v>
      </c>
      <c r="F5603">
        <v>0</v>
      </c>
      <c r="G5603">
        <v>4</v>
      </c>
      <c r="H5603" t="s">
        <v>3751</v>
      </c>
      <c r="I5603">
        <v>2730</v>
      </c>
      <c r="J5603">
        <v>1</v>
      </c>
      <c r="K5603">
        <v>3</v>
      </c>
      <c r="L5603" t="s">
        <v>48</v>
      </c>
      <c r="M5603" t="s">
        <v>39</v>
      </c>
      <c r="N5603" t="s">
        <v>23</v>
      </c>
      <c r="O5603" t="s">
        <v>49</v>
      </c>
      <c r="P5603" t="s">
        <v>26</v>
      </c>
      <c r="Q5603" t="s">
        <v>50</v>
      </c>
      <c r="R5603">
        <v>25</v>
      </c>
      <c r="S5603">
        <v>78.25</v>
      </c>
    </row>
    <row r="5604" spans="1:19">
      <c r="A5604" t="s">
        <v>12604</v>
      </c>
      <c r="B5604" s="2">
        <v>43747</v>
      </c>
      <c r="C5604" t="s">
        <v>33</v>
      </c>
      <c r="D5604">
        <v>54</v>
      </c>
      <c r="E5604" t="s">
        <v>23</v>
      </c>
      <c r="F5604">
        <v>0</v>
      </c>
      <c r="G5604">
        <v>4</v>
      </c>
      <c r="H5604" t="s">
        <v>3686</v>
      </c>
      <c r="I5604">
        <v>5583</v>
      </c>
      <c r="J5604">
        <v>9</v>
      </c>
      <c r="K5604">
        <v>70</v>
      </c>
      <c r="L5604" t="s">
        <v>15568</v>
      </c>
      <c r="M5604" t="s">
        <v>23</v>
      </c>
      <c r="N5604" t="s">
        <v>23</v>
      </c>
      <c r="O5604" t="s">
        <v>25</v>
      </c>
      <c r="P5604" t="s">
        <v>164</v>
      </c>
      <c r="Q5604" t="s">
        <v>27</v>
      </c>
      <c r="R5604">
        <v>104.3</v>
      </c>
      <c r="S5604">
        <v>7600.7</v>
      </c>
    </row>
    <row r="5605" spans="1:19">
      <c r="A5605" t="s">
        <v>12606</v>
      </c>
      <c r="B5605" s="2">
        <v>45792</v>
      </c>
      <c r="C5605" t="s">
        <v>22</v>
      </c>
      <c r="D5605">
        <v>45</v>
      </c>
      <c r="E5605" t="s">
        <v>39</v>
      </c>
      <c r="F5605">
        <v>1</v>
      </c>
      <c r="G5605">
        <v>4</v>
      </c>
      <c r="H5605" t="s">
        <v>3751</v>
      </c>
      <c r="I5605">
        <v>2948</v>
      </c>
      <c r="J5605">
        <v>0</v>
      </c>
      <c r="K5605">
        <v>3</v>
      </c>
      <c r="L5605" t="s">
        <v>15568</v>
      </c>
      <c r="M5605" t="s">
        <v>23</v>
      </c>
      <c r="N5605" t="s">
        <v>39</v>
      </c>
      <c r="P5605" t="s">
        <v>26</v>
      </c>
      <c r="Q5605" t="s">
        <v>50</v>
      </c>
      <c r="R5605">
        <v>20.05</v>
      </c>
      <c r="S5605">
        <v>189</v>
      </c>
    </row>
    <row r="5606" spans="1:19">
      <c r="A5606" t="s">
        <v>12608</v>
      </c>
      <c r="B5606" s="2">
        <v>43764</v>
      </c>
      <c r="C5606" t="s">
        <v>22</v>
      </c>
      <c r="D5606">
        <v>46</v>
      </c>
      <c r="E5606" t="s">
        <v>23</v>
      </c>
      <c r="F5606">
        <v>0</v>
      </c>
      <c r="G5606">
        <v>4</v>
      </c>
      <c r="H5606" t="s">
        <v>3686</v>
      </c>
      <c r="I5606">
        <v>6466</v>
      </c>
      <c r="J5606">
        <v>4</v>
      </c>
      <c r="K5606">
        <v>70</v>
      </c>
      <c r="L5606" t="s">
        <v>316</v>
      </c>
      <c r="M5606" t="s">
        <v>23</v>
      </c>
      <c r="N5606" t="s">
        <v>23</v>
      </c>
      <c r="O5606" t="s">
        <v>49</v>
      </c>
      <c r="P5606" t="s">
        <v>164</v>
      </c>
      <c r="Q5606" t="s">
        <v>27</v>
      </c>
      <c r="R5606">
        <v>72.95</v>
      </c>
      <c r="S5606">
        <v>8026.15</v>
      </c>
    </row>
    <row r="5607" spans="1:19">
      <c r="A5607" t="s">
        <v>12610</v>
      </c>
      <c r="B5607" s="2">
        <v>44595</v>
      </c>
      <c r="C5607" t="s">
        <v>22</v>
      </c>
      <c r="D5607">
        <v>50</v>
      </c>
      <c r="E5607" t="s">
        <v>39</v>
      </c>
      <c r="F5607">
        <v>0</v>
      </c>
      <c r="G5607">
        <v>4</v>
      </c>
      <c r="H5607" t="s">
        <v>3686</v>
      </c>
      <c r="I5607">
        <v>2583</v>
      </c>
      <c r="J5607">
        <v>0</v>
      </c>
      <c r="K5607">
        <v>42</v>
      </c>
      <c r="L5607" t="s">
        <v>15568</v>
      </c>
      <c r="M5607" t="s">
        <v>23</v>
      </c>
      <c r="N5607" t="s">
        <v>23</v>
      </c>
      <c r="O5607" t="s">
        <v>25</v>
      </c>
      <c r="P5607" t="s">
        <v>26</v>
      </c>
      <c r="Q5607" t="s">
        <v>27</v>
      </c>
      <c r="R5607">
        <v>79.900000000000006</v>
      </c>
      <c r="S5607">
        <v>3687.25</v>
      </c>
    </row>
    <row r="5608" spans="1:19">
      <c r="A5608" t="s">
        <v>12612</v>
      </c>
      <c r="B5608" s="2">
        <v>44061</v>
      </c>
      <c r="C5608" t="s">
        <v>22</v>
      </c>
      <c r="D5608">
        <v>23</v>
      </c>
      <c r="E5608" t="s">
        <v>23</v>
      </c>
      <c r="F5608">
        <v>1</v>
      </c>
      <c r="G5608">
        <v>4</v>
      </c>
      <c r="H5608" t="s">
        <v>3686</v>
      </c>
      <c r="I5608">
        <v>6214</v>
      </c>
      <c r="J5608">
        <v>10</v>
      </c>
      <c r="K5608">
        <v>60</v>
      </c>
      <c r="L5608" t="s">
        <v>15568</v>
      </c>
      <c r="M5608" t="s">
        <v>23</v>
      </c>
      <c r="N5608" t="s">
        <v>23</v>
      </c>
      <c r="O5608" t="s">
        <v>25</v>
      </c>
      <c r="P5608" t="s">
        <v>164</v>
      </c>
      <c r="Q5608" t="s">
        <v>27</v>
      </c>
      <c r="R5608">
        <v>80.95</v>
      </c>
      <c r="S5608">
        <v>5903.37</v>
      </c>
    </row>
    <row r="5609" spans="1:19">
      <c r="A5609" t="s">
        <v>12614</v>
      </c>
      <c r="B5609" s="2">
        <v>44718</v>
      </c>
      <c r="C5609" t="s">
        <v>33</v>
      </c>
      <c r="D5609">
        <v>50</v>
      </c>
      <c r="E5609" t="s">
        <v>23</v>
      </c>
      <c r="F5609">
        <v>0</v>
      </c>
      <c r="G5609">
        <v>4</v>
      </c>
      <c r="H5609" t="s">
        <v>3686</v>
      </c>
      <c r="I5609">
        <v>5148</v>
      </c>
      <c r="J5609">
        <v>1</v>
      </c>
      <c r="K5609">
        <v>38</v>
      </c>
      <c r="L5609" t="s">
        <v>15568</v>
      </c>
      <c r="M5609" t="s">
        <v>23</v>
      </c>
      <c r="N5609" t="s">
        <v>23</v>
      </c>
      <c r="O5609" t="s">
        <v>25</v>
      </c>
      <c r="P5609" t="s">
        <v>202</v>
      </c>
      <c r="Q5609" t="s">
        <v>50</v>
      </c>
      <c r="R5609">
        <v>95</v>
      </c>
      <c r="S5609">
        <v>5554.41</v>
      </c>
    </row>
    <row r="5610" spans="1:19">
      <c r="A5610" t="s">
        <v>12616</v>
      </c>
      <c r="B5610" s="2">
        <v>43681</v>
      </c>
      <c r="C5610" t="s">
        <v>33</v>
      </c>
      <c r="D5610">
        <v>53</v>
      </c>
      <c r="E5610" t="s">
        <v>39</v>
      </c>
      <c r="F5610">
        <v>0</v>
      </c>
      <c r="G5610">
        <v>4</v>
      </c>
      <c r="H5610" t="s">
        <v>3686</v>
      </c>
      <c r="I5610">
        <v>4008</v>
      </c>
      <c r="J5610">
        <v>0</v>
      </c>
      <c r="K5610">
        <v>72</v>
      </c>
      <c r="L5610" t="s">
        <v>316</v>
      </c>
      <c r="M5610" t="s">
        <v>23</v>
      </c>
      <c r="N5610" t="s">
        <v>23</v>
      </c>
      <c r="O5610" t="s">
        <v>25</v>
      </c>
      <c r="P5610" t="s">
        <v>164</v>
      </c>
      <c r="Q5610" t="s">
        <v>50</v>
      </c>
      <c r="R5610">
        <v>117.35</v>
      </c>
      <c r="S5610">
        <v>9511.93</v>
      </c>
    </row>
    <row r="5611" spans="1:19">
      <c r="A5611" t="s">
        <v>12619</v>
      </c>
      <c r="B5611" s="2">
        <v>44216</v>
      </c>
      <c r="C5611" t="s">
        <v>22</v>
      </c>
      <c r="D5611">
        <v>71</v>
      </c>
      <c r="E5611" t="s">
        <v>23</v>
      </c>
      <c r="F5611">
        <v>0</v>
      </c>
      <c r="G5611">
        <v>4</v>
      </c>
      <c r="H5611" t="s">
        <v>3686</v>
      </c>
      <c r="I5611">
        <v>4212</v>
      </c>
      <c r="J5611">
        <v>2</v>
      </c>
      <c r="K5611">
        <v>55</v>
      </c>
      <c r="L5611" t="s">
        <v>15568</v>
      </c>
      <c r="M5611" t="s">
        <v>23</v>
      </c>
      <c r="N5611" t="s">
        <v>23</v>
      </c>
      <c r="O5611" t="s">
        <v>56</v>
      </c>
      <c r="P5611" t="s">
        <v>202</v>
      </c>
      <c r="Q5611" t="s">
        <v>50</v>
      </c>
      <c r="R5611">
        <v>60</v>
      </c>
      <c r="S5611">
        <v>3815.5</v>
      </c>
    </row>
    <row r="5612" spans="1:19">
      <c r="A5612" t="s">
        <v>12621</v>
      </c>
      <c r="B5612" s="2">
        <v>44669</v>
      </c>
      <c r="C5612" t="s">
        <v>22</v>
      </c>
      <c r="D5612">
        <v>74</v>
      </c>
      <c r="E5612" t="s">
        <v>23</v>
      </c>
      <c r="F5612">
        <v>0</v>
      </c>
      <c r="G5612">
        <v>4</v>
      </c>
      <c r="H5612" t="s">
        <v>3686</v>
      </c>
      <c r="I5612">
        <v>2454</v>
      </c>
      <c r="J5612">
        <v>7</v>
      </c>
      <c r="K5612">
        <v>40</v>
      </c>
      <c r="L5612" t="s">
        <v>15568</v>
      </c>
      <c r="M5612" t="s">
        <v>23</v>
      </c>
      <c r="N5612" t="s">
        <v>23</v>
      </c>
      <c r="O5612" t="s">
        <v>49</v>
      </c>
      <c r="P5612" t="s">
        <v>26</v>
      </c>
      <c r="Q5612" t="s">
        <v>50</v>
      </c>
      <c r="R5612">
        <v>50.15</v>
      </c>
      <c r="S5612">
        <v>2993.47</v>
      </c>
    </row>
    <row r="5613" spans="1:19">
      <c r="A5613" t="s">
        <v>12623</v>
      </c>
      <c r="B5613" s="2">
        <v>44369</v>
      </c>
      <c r="C5613" t="s">
        <v>33</v>
      </c>
      <c r="D5613">
        <v>78</v>
      </c>
      <c r="E5613" t="s">
        <v>39</v>
      </c>
      <c r="F5613">
        <v>0</v>
      </c>
      <c r="G5613">
        <v>4</v>
      </c>
      <c r="H5613" t="s">
        <v>3686</v>
      </c>
      <c r="I5613">
        <v>5258</v>
      </c>
      <c r="J5613">
        <v>0</v>
      </c>
      <c r="K5613">
        <v>50</v>
      </c>
      <c r="L5613" t="s">
        <v>142</v>
      </c>
      <c r="M5613" t="s">
        <v>23</v>
      </c>
      <c r="N5613" t="s">
        <v>23</v>
      </c>
      <c r="O5613" t="s">
        <v>49</v>
      </c>
      <c r="P5613" t="s">
        <v>202</v>
      </c>
      <c r="Q5613" t="s">
        <v>50</v>
      </c>
      <c r="R5613">
        <v>82.5</v>
      </c>
      <c r="S5613">
        <v>5220.25</v>
      </c>
    </row>
    <row r="5614" spans="1:19">
      <c r="A5614" t="s">
        <v>12625</v>
      </c>
      <c r="B5614" s="2">
        <v>43841</v>
      </c>
      <c r="C5614" t="s">
        <v>22</v>
      </c>
      <c r="D5614">
        <v>67</v>
      </c>
      <c r="E5614" t="s">
        <v>23</v>
      </c>
      <c r="F5614">
        <v>1</v>
      </c>
      <c r="G5614">
        <v>4</v>
      </c>
      <c r="H5614" t="s">
        <v>3686</v>
      </c>
      <c r="I5614">
        <v>6060</v>
      </c>
      <c r="J5614">
        <v>6</v>
      </c>
      <c r="K5614">
        <v>67</v>
      </c>
      <c r="L5614" t="s">
        <v>15568</v>
      </c>
      <c r="M5614" t="s">
        <v>23</v>
      </c>
      <c r="N5614" t="s">
        <v>23</v>
      </c>
      <c r="O5614" t="s">
        <v>25</v>
      </c>
      <c r="P5614" t="s">
        <v>164</v>
      </c>
      <c r="Q5614" t="s">
        <v>27</v>
      </c>
      <c r="R5614">
        <v>111.2</v>
      </c>
      <c r="S5614">
        <v>10275.120000000001</v>
      </c>
    </row>
    <row r="5615" spans="1:19">
      <c r="A5615" t="s">
        <v>12627</v>
      </c>
      <c r="B5615" s="2">
        <v>44615</v>
      </c>
      <c r="C5615" t="s">
        <v>22</v>
      </c>
      <c r="D5615">
        <v>32</v>
      </c>
      <c r="E5615" t="s">
        <v>23</v>
      </c>
      <c r="F5615">
        <v>0</v>
      </c>
      <c r="G5615">
        <v>4</v>
      </c>
      <c r="H5615" t="s">
        <v>3686</v>
      </c>
      <c r="I5615">
        <v>3844</v>
      </c>
      <c r="J5615">
        <v>6</v>
      </c>
      <c r="K5615">
        <v>42</v>
      </c>
      <c r="L5615" t="s">
        <v>15568</v>
      </c>
      <c r="M5615" t="s">
        <v>39</v>
      </c>
      <c r="N5615" t="s">
        <v>23</v>
      </c>
      <c r="O5615" t="s">
        <v>49</v>
      </c>
      <c r="P5615" t="s">
        <v>202</v>
      </c>
      <c r="Q5615" t="s">
        <v>50</v>
      </c>
      <c r="R5615">
        <v>45.1</v>
      </c>
      <c r="S5615">
        <v>2049.0500000000002</v>
      </c>
    </row>
    <row r="5616" spans="1:19">
      <c r="A5616" t="s">
        <v>12629</v>
      </c>
      <c r="B5616" s="2">
        <v>43678</v>
      </c>
      <c r="C5616" t="s">
        <v>22</v>
      </c>
      <c r="D5616">
        <v>59</v>
      </c>
      <c r="E5616" t="s">
        <v>23</v>
      </c>
      <c r="F5616">
        <v>2</v>
      </c>
      <c r="G5616">
        <v>4</v>
      </c>
      <c r="H5616" t="s">
        <v>3686</v>
      </c>
      <c r="I5616">
        <v>4185</v>
      </c>
      <c r="J5616">
        <v>3</v>
      </c>
      <c r="K5616">
        <v>72</v>
      </c>
      <c r="L5616" t="s">
        <v>316</v>
      </c>
      <c r="M5616" t="s">
        <v>23</v>
      </c>
      <c r="N5616" t="s">
        <v>39</v>
      </c>
      <c r="P5616" t="s">
        <v>164</v>
      </c>
      <c r="Q5616" t="s">
        <v>50</v>
      </c>
      <c r="R5616">
        <v>24.75</v>
      </c>
      <c r="S5616">
        <v>5292.78</v>
      </c>
    </row>
    <row r="5617" spans="1:19">
      <c r="A5617" t="s">
        <v>12631</v>
      </c>
      <c r="B5617" s="2">
        <v>45400</v>
      </c>
      <c r="C5617" t="s">
        <v>22</v>
      </c>
      <c r="D5617">
        <v>19</v>
      </c>
      <c r="E5617" t="s">
        <v>39</v>
      </c>
      <c r="F5617">
        <v>2</v>
      </c>
      <c r="G5617">
        <v>4</v>
      </c>
      <c r="H5617" t="s">
        <v>3686</v>
      </c>
      <c r="I5617">
        <v>5172</v>
      </c>
      <c r="J5617">
        <v>0</v>
      </c>
      <c r="K5617">
        <v>16</v>
      </c>
      <c r="L5617" t="s">
        <v>97</v>
      </c>
      <c r="M5617" t="s">
        <v>23</v>
      </c>
      <c r="N5617" t="s">
        <v>23</v>
      </c>
      <c r="O5617" t="s">
        <v>49</v>
      </c>
      <c r="P5617" t="s">
        <v>26</v>
      </c>
      <c r="Q5617" t="s">
        <v>27</v>
      </c>
      <c r="R5617">
        <v>69.099999999999994</v>
      </c>
      <c r="S5617">
        <v>1307.54</v>
      </c>
    </row>
    <row r="5618" spans="1:19">
      <c r="A5618" t="s">
        <v>12633</v>
      </c>
      <c r="B5618" s="2">
        <v>44257</v>
      </c>
      <c r="C5618" t="s">
        <v>33</v>
      </c>
      <c r="D5618">
        <v>32</v>
      </c>
      <c r="E5618" t="s">
        <v>39</v>
      </c>
      <c r="F5618">
        <v>0</v>
      </c>
      <c r="G5618">
        <v>4</v>
      </c>
      <c r="H5618" t="s">
        <v>3686</v>
      </c>
      <c r="I5618">
        <v>5377</v>
      </c>
      <c r="J5618">
        <v>0</v>
      </c>
      <c r="K5618">
        <v>53</v>
      </c>
      <c r="L5618" t="s">
        <v>142</v>
      </c>
      <c r="M5618" t="s">
        <v>23</v>
      </c>
      <c r="N5618" t="s">
        <v>23</v>
      </c>
      <c r="O5618" t="s">
        <v>25</v>
      </c>
      <c r="P5618" t="s">
        <v>202</v>
      </c>
      <c r="Q5618" t="s">
        <v>84</v>
      </c>
      <c r="R5618">
        <v>100.3</v>
      </c>
      <c r="S5618">
        <v>5642.29</v>
      </c>
    </row>
    <row r="5619" spans="1:19">
      <c r="A5619" t="s">
        <v>12635</v>
      </c>
      <c r="B5619" s="2">
        <v>44522</v>
      </c>
      <c r="C5619" t="s">
        <v>33</v>
      </c>
      <c r="D5619">
        <v>54</v>
      </c>
      <c r="E5619" t="s">
        <v>23</v>
      </c>
      <c r="F5619">
        <v>2</v>
      </c>
      <c r="G5619">
        <v>4</v>
      </c>
      <c r="H5619" t="s">
        <v>3686</v>
      </c>
      <c r="I5619">
        <v>5169</v>
      </c>
      <c r="J5619">
        <v>9</v>
      </c>
      <c r="K5619">
        <v>45</v>
      </c>
      <c r="L5619" t="s">
        <v>15568</v>
      </c>
      <c r="M5619" t="s">
        <v>23</v>
      </c>
      <c r="N5619" t="s">
        <v>39</v>
      </c>
      <c r="P5619" t="s">
        <v>164</v>
      </c>
      <c r="Q5619" t="s">
        <v>27</v>
      </c>
      <c r="R5619">
        <v>20</v>
      </c>
      <c r="S5619">
        <v>1864.25</v>
      </c>
    </row>
    <row r="5620" spans="1:19">
      <c r="A5620" t="s">
        <v>12637</v>
      </c>
      <c r="B5620" s="2">
        <v>43724</v>
      </c>
      <c r="C5620" t="s">
        <v>33</v>
      </c>
      <c r="D5620">
        <v>46</v>
      </c>
      <c r="E5620" t="s">
        <v>23</v>
      </c>
      <c r="F5620">
        <v>0</v>
      </c>
      <c r="G5620">
        <v>4</v>
      </c>
      <c r="H5620" t="s">
        <v>3686</v>
      </c>
      <c r="I5620">
        <v>4374</v>
      </c>
      <c r="J5620">
        <v>10</v>
      </c>
      <c r="K5620">
        <v>71</v>
      </c>
      <c r="L5620" t="s">
        <v>15568</v>
      </c>
      <c r="M5620" t="s">
        <v>23</v>
      </c>
      <c r="N5620" t="s">
        <v>23</v>
      </c>
      <c r="O5620" t="s">
        <v>49</v>
      </c>
      <c r="P5620" t="s">
        <v>164</v>
      </c>
      <c r="Q5620" t="s">
        <v>50</v>
      </c>
      <c r="R5620">
        <v>64.05</v>
      </c>
      <c r="S5620">
        <v>4827.3100000000004</v>
      </c>
    </row>
    <row r="5621" spans="1:19">
      <c r="A5621" t="s">
        <v>12639</v>
      </c>
      <c r="B5621" s="2">
        <v>43729</v>
      </c>
      <c r="C5621" t="s">
        <v>33</v>
      </c>
      <c r="D5621">
        <v>22</v>
      </c>
      <c r="E5621" t="s">
        <v>23</v>
      </c>
      <c r="F5621">
        <v>0</v>
      </c>
      <c r="G5621">
        <v>4</v>
      </c>
      <c r="H5621" t="s">
        <v>3686</v>
      </c>
      <c r="I5621">
        <v>4278</v>
      </c>
      <c r="J5621">
        <v>7</v>
      </c>
      <c r="K5621">
        <v>71</v>
      </c>
      <c r="L5621" t="s">
        <v>15568</v>
      </c>
      <c r="M5621" t="s">
        <v>23</v>
      </c>
      <c r="N5621" t="s">
        <v>23</v>
      </c>
      <c r="O5621" t="s">
        <v>49</v>
      </c>
      <c r="P5621" t="s">
        <v>164</v>
      </c>
      <c r="Q5621" t="s">
        <v>27</v>
      </c>
      <c r="R5621">
        <v>87.95</v>
      </c>
      <c r="S5621">
        <v>7008.61</v>
      </c>
    </row>
    <row r="5622" spans="1:19">
      <c r="A5622" t="s">
        <v>12641</v>
      </c>
      <c r="B5622" s="2">
        <v>44144</v>
      </c>
      <c r="C5622" t="s">
        <v>22</v>
      </c>
      <c r="D5622">
        <v>42</v>
      </c>
      <c r="E5622" t="s">
        <v>39</v>
      </c>
      <c r="F5622">
        <v>0</v>
      </c>
      <c r="G5622">
        <v>4</v>
      </c>
      <c r="H5622" t="s">
        <v>3686</v>
      </c>
      <c r="I5622">
        <v>5548</v>
      </c>
      <c r="J5622">
        <v>0</v>
      </c>
      <c r="K5622">
        <v>57</v>
      </c>
      <c r="L5622" t="s">
        <v>15568</v>
      </c>
      <c r="M5622" t="s">
        <v>23</v>
      </c>
      <c r="N5622" t="s">
        <v>23</v>
      </c>
      <c r="O5622" t="s">
        <v>49</v>
      </c>
      <c r="P5622" t="s">
        <v>164</v>
      </c>
      <c r="Q5622" t="s">
        <v>27</v>
      </c>
      <c r="R5622">
        <v>74.349999999999994</v>
      </c>
      <c r="S5622">
        <v>5723.54</v>
      </c>
    </row>
    <row r="5623" spans="1:19">
      <c r="A5623" t="s">
        <v>12643</v>
      </c>
      <c r="B5623" s="2">
        <v>44305</v>
      </c>
      <c r="C5623" t="s">
        <v>33</v>
      </c>
      <c r="D5623">
        <v>64</v>
      </c>
      <c r="E5623" t="s">
        <v>23</v>
      </c>
      <c r="F5623">
        <v>1</v>
      </c>
      <c r="G5623">
        <v>4</v>
      </c>
      <c r="H5623" t="s">
        <v>3686</v>
      </c>
      <c r="I5623">
        <v>4529</v>
      </c>
      <c r="J5623">
        <v>10</v>
      </c>
      <c r="K5623">
        <v>52</v>
      </c>
      <c r="L5623" t="s">
        <v>15568</v>
      </c>
      <c r="M5623" t="s">
        <v>23</v>
      </c>
      <c r="N5623" t="s">
        <v>39</v>
      </c>
      <c r="P5623" t="s">
        <v>164</v>
      </c>
      <c r="Q5623" t="s">
        <v>27</v>
      </c>
      <c r="R5623">
        <v>20.100000000000001</v>
      </c>
      <c r="S5623">
        <v>1188.58</v>
      </c>
    </row>
    <row r="5624" spans="1:19">
      <c r="A5624" t="s">
        <v>12645</v>
      </c>
      <c r="B5624" s="2">
        <v>45339</v>
      </c>
      <c r="C5624" t="s">
        <v>33</v>
      </c>
      <c r="D5624">
        <v>46</v>
      </c>
      <c r="E5624" t="s">
        <v>23</v>
      </c>
      <c r="F5624">
        <v>2</v>
      </c>
      <c r="G5624">
        <v>4</v>
      </c>
      <c r="H5624" t="s">
        <v>3686</v>
      </c>
      <c r="I5624">
        <v>2047</v>
      </c>
      <c r="J5624">
        <v>8</v>
      </c>
      <c r="K5624">
        <v>18</v>
      </c>
      <c r="L5624" t="s">
        <v>15568</v>
      </c>
      <c r="M5624" t="s">
        <v>23</v>
      </c>
      <c r="N5624" t="s">
        <v>39</v>
      </c>
      <c r="P5624" t="s">
        <v>26</v>
      </c>
      <c r="Q5624" t="s">
        <v>50</v>
      </c>
      <c r="R5624">
        <v>20.45</v>
      </c>
      <c r="S5624">
        <v>619.79999999999995</v>
      </c>
    </row>
    <row r="5625" spans="1:19">
      <c r="A5625" t="s">
        <v>12647</v>
      </c>
      <c r="B5625" s="2">
        <v>43710</v>
      </c>
      <c r="C5625" t="s">
        <v>33</v>
      </c>
      <c r="D5625">
        <v>30</v>
      </c>
      <c r="E5625" t="s">
        <v>23</v>
      </c>
      <c r="F5625">
        <v>3</v>
      </c>
      <c r="G5625">
        <v>4</v>
      </c>
      <c r="H5625" t="s">
        <v>3686</v>
      </c>
      <c r="I5625">
        <v>4071</v>
      </c>
      <c r="J5625">
        <v>5</v>
      </c>
      <c r="K5625">
        <v>71</v>
      </c>
      <c r="L5625" t="s">
        <v>15568</v>
      </c>
      <c r="M5625" t="s">
        <v>23</v>
      </c>
      <c r="N5625" t="s">
        <v>23</v>
      </c>
      <c r="O5625" t="s">
        <v>25</v>
      </c>
      <c r="P5625" t="s">
        <v>164</v>
      </c>
      <c r="Q5625" t="s">
        <v>27</v>
      </c>
      <c r="R5625">
        <v>114.6</v>
      </c>
      <c r="S5625">
        <v>8448.86</v>
      </c>
    </row>
    <row r="5626" spans="1:19">
      <c r="A5626" t="s">
        <v>12649</v>
      </c>
      <c r="B5626" s="2">
        <v>44373</v>
      </c>
      <c r="C5626" t="s">
        <v>22</v>
      </c>
      <c r="D5626">
        <v>22</v>
      </c>
      <c r="E5626" t="s">
        <v>23</v>
      </c>
      <c r="F5626">
        <v>1</v>
      </c>
      <c r="G5626">
        <v>4</v>
      </c>
      <c r="H5626" t="s">
        <v>3686</v>
      </c>
      <c r="I5626">
        <v>4972</v>
      </c>
      <c r="J5626">
        <v>3</v>
      </c>
      <c r="K5626">
        <v>50</v>
      </c>
      <c r="L5626" t="s">
        <v>15568</v>
      </c>
      <c r="M5626" t="s">
        <v>23</v>
      </c>
      <c r="N5626" t="s">
        <v>23</v>
      </c>
      <c r="O5626" t="s">
        <v>25</v>
      </c>
      <c r="P5626" t="s">
        <v>202</v>
      </c>
      <c r="Q5626" t="s">
        <v>27</v>
      </c>
      <c r="R5626">
        <v>108.25</v>
      </c>
      <c r="S5626">
        <v>7510.4</v>
      </c>
    </row>
    <row r="5627" spans="1:19">
      <c r="A5627" t="s">
        <v>12651</v>
      </c>
      <c r="B5627" s="2">
        <v>43791</v>
      </c>
      <c r="C5627" t="s">
        <v>33</v>
      </c>
      <c r="D5627">
        <v>39</v>
      </c>
      <c r="E5627" t="s">
        <v>23</v>
      </c>
      <c r="F5627">
        <v>1</v>
      </c>
      <c r="G5627">
        <v>4</v>
      </c>
      <c r="H5627" t="s">
        <v>3686</v>
      </c>
      <c r="I5627">
        <v>5846</v>
      </c>
      <c r="J5627">
        <v>5</v>
      </c>
      <c r="K5627">
        <v>69</v>
      </c>
      <c r="L5627" t="s">
        <v>316</v>
      </c>
      <c r="M5627" t="s">
        <v>23</v>
      </c>
      <c r="N5627" t="s">
        <v>23</v>
      </c>
      <c r="O5627" t="s">
        <v>49</v>
      </c>
      <c r="P5627" t="s">
        <v>202</v>
      </c>
      <c r="Q5627" t="s">
        <v>27</v>
      </c>
      <c r="R5627">
        <v>59.1</v>
      </c>
      <c r="S5627">
        <v>5133.82</v>
      </c>
    </row>
    <row r="5628" spans="1:19">
      <c r="A5628" t="s">
        <v>12653</v>
      </c>
      <c r="B5628" s="2">
        <v>45185</v>
      </c>
      <c r="C5628" t="s">
        <v>33</v>
      </c>
      <c r="D5628">
        <v>45</v>
      </c>
      <c r="E5628" t="s">
        <v>23</v>
      </c>
      <c r="F5628">
        <v>2</v>
      </c>
      <c r="G5628">
        <v>4</v>
      </c>
      <c r="H5628" t="s">
        <v>3686</v>
      </c>
      <c r="I5628">
        <v>5991</v>
      </c>
      <c r="J5628">
        <v>1</v>
      </c>
      <c r="K5628">
        <v>23</v>
      </c>
      <c r="L5628" t="s">
        <v>97</v>
      </c>
      <c r="M5628" t="s">
        <v>23</v>
      </c>
      <c r="N5628" t="s">
        <v>23</v>
      </c>
      <c r="O5628" t="s">
        <v>56</v>
      </c>
      <c r="P5628" t="s">
        <v>164</v>
      </c>
      <c r="Q5628" t="s">
        <v>50</v>
      </c>
      <c r="R5628">
        <v>91.1</v>
      </c>
      <c r="S5628">
        <v>2841.61</v>
      </c>
    </row>
    <row r="5629" spans="1:19">
      <c r="A5629" t="s">
        <v>12655</v>
      </c>
      <c r="B5629" s="2">
        <v>44369</v>
      </c>
      <c r="C5629" t="s">
        <v>33</v>
      </c>
      <c r="D5629">
        <v>34</v>
      </c>
      <c r="E5629" t="s">
        <v>39</v>
      </c>
      <c r="F5629">
        <v>0</v>
      </c>
      <c r="G5629">
        <v>4</v>
      </c>
      <c r="H5629" t="s">
        <v>3686</v>
      </c>
      <c r="I5629">
        <v>4934</v>
      </c>
      <c r="J5629">
        <v>0</v>
      </c>
      <c r="K5629">
        <v>50</v>
      </c>
      <c r="L5629" t="s">
        <v>142</v>
      </c>
      <c r="M5629" t="s">
        <v>23</v>
      </c>
      <c r="N5629" t="s">
        <v>39</v>
      </c>
      <c r="P5629" t="s">
        <v>202</v>
      </c>
      <c r="Q5629" t="s">
        <v>27</v>
      </c>
      <c r="R5629">
        <v>19.75</v>
      </c>
      <c r="S5629">
        <v>2886.55</v>
      </c>
    </row>
    <row r="5630" spans="1:19">
      <c r="A5630" t="s">
        <v>12657</v>
      </c>
      <c r="B5630" s="2">
        <v>44013</v>
      </c>
      <c r="C5630" t="s">
        <v>33</v>
      </c>
      <c r="D5630">
        <v>47</v>
      </c>
      <c r="E5630" t="s">
        <v>23</v>
      </c>
      <c r="F5630">
        <v>0</v>
      </c>
      <c r="G5630">
        <v>4</v>
      </c>
      <c r="H5630" t="s">
        <v>3686</v>
      </c>
      <c r="I5630">
        <v>4501</v>
      </c>
      <c r="J5630">
        <v>1</v>
      </c>
      <c r="K5630">
        <v>61</v>
      </c>
      <c r="L5630" t="s">
        <v>142</v>
      </c>
      <c r="M5630" t="s">
        <v>23</v>
      </c>
      <c r="N5630" t="s">
        <v>39</v>
      </c>
      <c r="P5630" t="s">
        <v>164</v>
      </c>
      <c r="Q5630" t="s">
        <v>27</v>
      </c>
      <c r="R5630">
        <v>25.3</v>
      </c>
      <c r="S5630">
        <v>4017.47</v>
      </c>
    </row>
    <row r="5631" spans="1:19">
      <c r="A5631" t="s">
        <v>12659</v>
      </c>
      <c r="B5631" s="2">
        <v>43721</v>
      </c>
      <c r="C5631" t="s">
        <v>22</v>
      </c>
      <c r="D5631">
        <v>20</v>
      </c>
      <c r="E5631" t="s">
        <v>23</v>
      </c>
      <c r="F5631">
        <v>1</v>
      </c>
      <c r="G5631">
        <v>4</v>
      </c>
      <c r="H5631" t="s">
        <v>3686</v>
      </c>
      <c r="I5631">
        <v>5574</v>
      </c>
      <c r="J5631">
        <v>9</v>
      </c>
      <c r="K5631">
        <v>71</v>
      </c>
      <c r="L5631" t="s">
        <v>316</v>
      </c>
      <c r="M5631" t="s">
        <v>23</v>
      </c>
      <c r="N5631" t="s">
        <v>39</v>
      </c>
      <c r="P5631" t="s">
        <v>164</v>
      </c>
      <c r="Q5631" t="s">
        <v>50</v>
      </c>
      <c r="R5631">
        <v>23.9</v>
      </c>
      <c r="S5631">
        <v>2974.69</v>
      </c>
    </row>
    <row r="5632" spans="1:19">
      <c r="A5632" t="s">
        <v>12661</v>
      </c>
      <c r="B5632" s="2">
        <v>44400</v>
      </c>
      <c r="C5632" t="s">
        <v>22</v>
      </c>
      <c r="D5632">
        <v>63</v>
      </c>
      <c r="E5632" t="s">
        <v>23</v>
      </c>
      <c r="F5632">
        <v>0</v>
      </c>
      <c r="G5632">
        <v>4</v>
      </c>
      <c r="H5632" t="s">
        <v>3686</v>
      </c>
      <c r="I5632">
        <v>4696</v>
      </c>
      <c r="J5632">
        <v>1</v>
      </c>
      <c r="K5632">
        <v>49</v>
      </c>
      <c r="L5632" t="s">
        <v>142</v>
      </c>
      <c r="M5632" t="s">
        <v>23</v>
      </c>
      <c r="N5632" t="s">
        <v>23</v>
      </c>
      <c r="O5632" t="s">
        <v>25</v>
      </c>
      <c r="P5632" t="s">
        <v>26</v>
      </c>
      <c r="Q5632" t="s">
        <v>50</v>
      </c>
      <c r="R5632">
        <v>85.3</v>
      </c>
      <c r="S5632">
        <v>4994.24</v>
      </c>
    </row>
    <row r="5633" spans="1:19">
      <c r="A5633" t="s">
        <v>12663</v>
      </c>
      <c r="B5633" s="2">
        <v>45093</v>
      </c>
      <c r="C5633" t="s">
        <v>22</v>
      </c>
      <c r="D5633">
        <v>52</v>
      </c>
      <c r="E5633" t="s">
        <v>39</v>
      </c>
      <c r="F5633">
        <v>0</v>
      </c>
      <c r="G5633">
        <v>4</v>
      </c>
      <c r="H5633" t="s">
        <v>3686</v>
      </c>
      <c r="I5633">
        <v>4602</v>
      </c>
      <c r="J5633">
        <v>0</v>
      </c>
      <c r="K5633">
        <v>26</v>
      </c>
      <c r="L5633" t="s">
        <v>15568</v>
      </c>
      <c r="M5633" t="s">
        <v>23</v>
      </c>
      <c r="N5633" t="s">
        <v>39</v>
      </c>
      <c r="P5633" t="s">
        <v>202</v>
      </c>
      <c r="Q5633" t="s">
        <v>50</v>
      </c>
      <c r="R5633">
        <v>19.399999999999999</v>
      </c>
      <c r="S5633">
        <v>687.18</v>
      </c>
    </row>
    <row r="5634" spans="1:19">
      <c r="A5634" t="s">
        <v>12665</v>
      </c>
      <c r="B5634" s="2">
        <v>44006</v>
      </c>
      <c r="C5634" t="s">
        <v>33</v>
      </c>
      <c r="D5634">
        <v>39</v>
      </c>
      <c r="E5634" t="s">
        <v>23</v>
      </c>
      <c r="F5634">
        <v>3</v>
      </c>
      <c r="G5634">
        <v>4</v>
      </c>
      <c r="H5634" t="s">
        <v>3686</v>
      </c>
      <c r="I5634">
        <v>5010</v>
      </c>
      <c r="J5634">
        <v>5</v>
      </c>
      <c r="K5634">
        <v>62</v>
      </c>
      <c r="L5634" t="s">
        <v>142</v>
      </c>
      <c r="M5634" t="s">
        <v>23</v>
      </c>
      <c r="N5634" t="s">
        <v>23</v>
      </c>
      <c r="O5634" t="s">
        <v>49</v>
      </c>
      <c r="P5634" t="s">
        <v>202</v>
      </c>
      <c r="Q5634" t="s">
        <v>50</v>
      </c>
      <c r="R5634">
        <v>54.75</v>
      </c>
      <c r="S5634">
        <v>5457.89</v>
      </c>
    </row>
    <row r="5635" spans="1:19">
      <c r="A5635" t="s">
        <v>12667</v>
      </c>
      <c r="B5635" s="2">
        <v>45485</v>
      </c>
      <c r="C5635" t="s">
        <v>33</v>
      </c>
      <c r="D5635">
        <v>44</v>
      </c>
      <c r="E5635" t="s">
        <v>39</v>
      </c>
      <c r="F5635">
        <v>0</v>
      </c>
      <c r="G5635">
        <v>4</v>
      </c>
      <c r="H5635" t="s">
        <v>3686</v>
      </c>
      <c r="I5635">
        <v>2876</v>
      </c>
      <c r="J5635">
        <v>0</v>
      </c>
      <c r="K5635">
        <v>13</v>
      </c>
      <c r="L5635" t="s">
        <v>15568</v>
      </c>
      <c r="M5635" t="s">
        <v>39</v>
      </c>
      <c r="N5635" t="s">
        <v>23</v>
      </c>
      <c r="O5635" t="s">
        <v>49</v>
      </c>
      <c r="P5635" t="s">
        <v>26</v>
      </c>
      <c r="Q5635" t="s">
        <v>27</v>
      </c>
      <c r="R5635">
        <v>29.15</v>
      </c>
      <c r="S5635">
        <v>357.15</v>
      </c>
    </row>
    <row r="5636" spans="1:19">
      <c r="A5636" t="s">
        <v>12670</v>
      </c>
      <c r="B5636" s="2">
        <v>44118</v>
      </c>
      <c r="C5636" t="s">
        <v>33</v>
      </c>
      <c r="D5636">
        <v>29</v>
      </c>
      <c r="E5636" t="s">
        <v>23</v>
      </c>
      <c r="F5636">
        <v>2</v>
      </c>
      <c r="G5636">
        <v>4</v>
      </c>
      <c r="H5636" t="s">
        <v>3686</v>
      </c>
      <c r="I5636">
        <v>6444</v>
      </c>
      <c r="J5636">
        <v>1</v>
      </c>
      <c r="K5636">
        <v>58</v>
      </c>
      <c r="L5636" t="s">
        <v>15568</v>
      </c>
      <c r="M5636" t="s">
        <v>23</v>
      </c>
      <c r="N5636" t="s">
        <v>39</v>
      </c>
      <c r="P5636" t="s">
        <v>164</v>
      </c>
      <c r="Q5636" t="s">
        <v>50</v>
      </c>
      <c r="R5636">
        <v>25.15</v>
      </c>
      <c r="S5636">
        <v>3220.9</v>
      </c>
    </row>
    <row r="5637" spans="1:19">
      <c r="A5637" t="s">
        <v>12672</v>
      </c>
      <c r="B5637" s="2">
        <v>44241</v>
      </c>
      <c r="C5637" t="s">
        <v>22</v>
      </c>
      <c r="D5637">
        <v>22</v>
      </c>
      <c r="E5637" t="s">
        <v>23</v>
      </c>
      <c r="F5637">
        <v>1</v>
      </c>
      <c r="G5637">
        <v>4</v>
      </c>
      <c r="H5637" t="s">
        <v>3686</v>
      </c>
      <c r="I5637">
        <v>4451</v>
      </c>
      <c r="J5637">
        <v>0</v>
      </c>
      <c r="K5637">
        <v>54</v>
      </c>
      <c r="L5637" t="s">
        <v>142</v>
      </c>
      <c r="M5637" t="s">
        <v>39</v>
      </c>
      <c r="N5637" t="s">
        <v>23</v>
      </c>
      <c r="O5637" t="s">
        <v>49</v>
      </c>
      <c r="P5637" t="s">
        <v>164</v>
      </c>
      <c r="Q5637" t="s">
        <v>50</v>
      </c>
      <c r="R5637">
        <v>46</v>
      </c>
      <c r="S5637">
        <v>2514.0500000000002</v>
      </c>
    </row>
    <row r="5638" spans="1:19">
      <c r="A5638" t="s">
        <v>12674</v>
      </c>
      <c r="B5638" s="2">
        <v>43682</v>
      </c>
      <c r="C5638" t="s">
        <v>33</v>
      </c>
      <c r="D5638">
        <v>33</v>
      </c>
      <c r="E5638" t="s">
        <v>23</v>
      </c>
      <c r="F5638">
        <v>2</v>
      </c>
      <c r="G5638">
        <v>4</v>
      </c>
      <c r="H5638" t="s">
        <v>3686</v>
      </c>
      <c r="I5638">
        <v>5560</v>
      </c>
      <c r="J5638">
        <v>4</v>
      </c>
      <c r="K5638">
        <v>72</v>
      </c>
      <c r="L5638" t="s">
        <v>15568</v>
      </c>
      <c r="M5638" t="s">
        <v>23</v>
      </c>
      <c r="N5638" t="s">
        <v>23</v>
      </c>
      <c r="O5638" t="s">
        <v>25</v>
      </c>
      <c r="P5638" t="s">
        <v>202</v>
      </c>
      <c r="Q5638" t="s">
        <v>50</v>
      </c>
      <c r="R5638">
        <v>103.2</v>
      </c>
      <c r="S5638">
        <v>9453.0400000000009</v>
      </c>
    </row>
    <row r="5639" spans="1:19">
      <c r="A5639" t="s">
        <v>12676</v>
      </c>
      <c r="B5639" s="2">
        <v>44145</v>
      </c>
      <c r="C5639" t="s">
        <v>33</v>
      </c>
      <c r="D5639">
        <v>56</v>
      </c>
      <c r="E5639" t="s">
        <v>39</v>
      </c>
      <c r="F5639">
        <v>0</v>
      </c>
      <c r="G5639">
        <v>4</v>
      </c>
      <c r="H5639" t="s">
        <v>3686</v>
      </c>
      <c r="I5639">
        <v>4759</v>
      </c>
      <c r="J5639">
        <v>0</v>
      </c>
      <c r="K5639">
        <v>57</v>
      </c>
      <c r="L5639" t="s">
        <v>142</v>
      </c>
      <c r="M5639" t="s">
        <v>23</v>
      </c>
      <c r="N5639" t="s">
        <v>23</v>
      </c>
      <c r="O5639" t="s">
        <v>49</v>
      </c>
      <c r="P5639" t="s">
        <v>164</v>
      </c>
      <c r="Q5639" t="s">
        <v>27</v>
      </c>
      <c r="R5639">
        <v>69.849999999999994</v>
      </c>
      <c r="S5639">
        <v>4643.1099999999997</v>
      </c>
    </row>
    <row r="5640" spans="1:19">
      <c r="A5640" t="s">
        <v>12678</v>
      </c>
      <c r="B5640" s="2">
        <v>43728</v>
      </c>
      <c r="C5640" t="s">
        <v>33</v>
      </c>
      <c r="D5640">
        <v>41</v>
      </c>
      <c r="E5640" t="s">
        <v>23</v>
      </c>
      <c r="F5640">
        <v>0</v>
      </c>
      <c r="G5640">
        <v>4</v>
      </c>
      <c r="H5640" t="s">
        <v>3686</v>
      </c>
      <c r="I5640">
        <v>6004</v>
      </c>
      <c r="J5640">
        <v>10</v>
      </c>
      <c r="K5640">
        <v>71</v>
      </c>
      <c r="L5640" t="s">
        <v>316</v>
      </c>
      <c r="M5640" t="s">
        <v>23</v>
      </c>
      <c r="N5640" t="s">
        <v>23</v>
      </c>
      <c r="O5640" t="s">
        <v>25</v>
      </c>
      <c r="P5640" t="s">
        <v>164</v>
      </c>
      <c r="Q5640" t="s">
        <v>50</v>
      </c>
      <c r="R5640">
        <v>89.45</v>
      </c>
      <c r="S5640">
        <v>7589.71</v>
      </c>
    </row>
    <row r="5641" spans="1:19">
      <c r="A5641" t="s">
        <v>12680</v>
      </c>
      <c r="B5641" s="2">
        <v>44837</v>
      </c>
      <c r="C5641" t="s">
        <v>33</v>
      </c>
      <c r="D5641">
        <v>30</v>
      </c>
      <c r="E5641" t="s">
        <v>23</v>
      </c>
      <c r="F5641">
        <v>0</v>
      </c>
      <c r="G5641">
        <v>4</v>
      </c>
      <c r="H5641" t="s">
        <v>3686</v>
      </c>
      <c r="I5641">
        <v>3421</v>
      </c>
      <c r="J5641">
        <v>5</v>
      </c>
      <c r="K5641">
        <v>34</v>
      </c>
      <c r="L5641" t="s">
        <v>40</v>
      </c>
      <c r="M5641" t="s">
        <v>23</v>
      </c>
      <c r="N5641" t="s">
        <v>39</v>
      </c>
      <c r="P5641" t="s">
        <v>26</v>
      </c>
      <c r="Q5641" t="s">
        <v>27</v>
      </c>
      <c r="R5641">
        <v>24.7</v>
      </c>
      <c r="S5641">
        <v>1171.8800000000001</v>
      </c>
    </row>
    <row r="5642" spans="1:19">
      <c r="A5642" t="s">
        <v>12682</v>
      </c>
      <c r="B5642" s="2">
        <v>43794</v>
      </c>
      <c r="C5642" t="s">
        <v>33</v>
      </c>
      <c r="D5642">
        <v>67</v>
      </c>
      <c r="E5642" t="s">
        <v>23</v>
      </c>
      <c r="F5642">
        <v>0</v>
      </c>
      <c r="G5642">
        <v>4</v>
      </c>
      <c r="H5642" t="s">
        <v>3686</v>
      </c>
      <c r="I5642">
        <v>5325</v>
      </c>
      <c r="J5642">
        <v>9</v>
      </c>
      <c r="K5642">
        <v>69</v>
      </c>
      <c r="L5642" t="s">
        <v>316</v>
      </c>
      <c r="M5642" t="s">
        <v>23</v>
      </c>
      <c r="N5642" t="s">
        <v>39</v>
      </c>
      <c r="P5642" t="s">
        <v>164</v>
      </c>
      <c r="Q5642" t="s">
        <v>27</v>
      </c>
      <c r="R5642">
        <v>19.75</v>
      </c>
      <c r="S5642">
        <v>1739.03</v>
      </c>
    </row>
    <row r="5643" spans="1:19">
      <c r="A5643" t="s">
        <v>12684</v>
      </c>
      <c r="B5643" s="2">
        <v>43934</v>
      </c>
      <c r="C5643" t="s">
        <v>22</v>
      </c>
      <c r="D5643">
        <v>74</v>
      </c>
      <c r="E5643" t="s">
        <v>23</v>
      </c>
      <c r="F5643">
        <v>0</v>
      </c>
      <c r="G5643">
        <v>4</v>
      </c>
      <c r="H5643" t="s">
        <v>3686</v>
      </c>
      <c r="I5643">
        <v>5682</v>
      </c>
      <c r="J5643">
        <v>5</v>
      </c>
      <c r="K5643">
        <v>64</v>
      </c>
      <c r="L5643" t="s">
        <v>15568</v>
      </c>
      <c r="M5643" t="s">
        <v>23</v>
      </c>
      <c r="N5643" t="s">
        <v>23</v>
      </c>
      <c r="O5643" t="s">
        <v>25</v>
      </c>
      <c r="P5643" t="s">
        <v>164</v>
      </c>
      <c r="Q5643" t="s">
        <v>27</v>
      </c>
      <c r="R5643">
        <v>105.25</v>
      </c>
      <c r="S5643">
        <v>9371.25</v>
      </c>
    </row>
    <row r="5644" spans="1:19">
      <c r="A5644" t="s">
        <v>12686</v>
      </c>
      <c r="B5644" s="2">
        <v>43821</v>
      </c>
      <c r="C5644" t="s">
        <v>22</v>
      </c>
      <c r="D5644">
        <v>49</v>
      </c>
      <c r="E5644" t="s">
        <v>23</v>
      </c>
      <c r="F5644">
        <v>2</v>
      </c>
      <c r="G5644">
        <v>4</v>
      </c>
      <c r="H5644" t="s">
        <v>3686</v>
      </c>
      <c r="I5644">
        <v>5668</v>
      </c>
      <c r="J5644">
        <v>10</v>
      </c>
      <c r="K5644">
        <v>68</v>
      </c>
      <c r="L5644" t="s">
        <v>15568</v>
      </c>
      <c r="M5644" t="s">
        <v>23</v>
      </c>
      <c r="N5644" t="s">
        <v>39</v>
      </c>
      <c r="P5644" t="s">
        <v>164</v>
      </c>
      <c r="Q5644" t="s">
        <v>27</v>
      </c>
      <c r="R5644">
        <v>25.4</v>
      </c>
      <c r="S5644">
        <v>2908.98</v>
      </c>
    </row>
    <row r="5645" spans="1:19">
      <c r="A5645" t="s">
        <v>12688</v>
      </c>
      <c r="B5645" s="2">
        <v>43703</v>
      </c>
      <c r="C5645" t="s">
        <v>33</v>
      </c>
      <c r="D5645">
        <v>38</v>
      </c>
      <c r="E5645" t="s">
        <v>23</v>
      </c>
      <c r="F5645">
        <v>0</v>
      </c>
      <c r="G5645">
        <v>4</v>
      </c>
      <c r="H5645" t="s">
        <v>3686</v>
      </c>
      <c r="I5645">
        <v>6361</v>
      </c>
      <c r="J5645">
        <v>9</v>
      </c>
      <c r="K5645">
        <v>72</v>
      </c>
      <c r="L5645" t="s">
        <v>15568</v>
      </c>
      <c r="M5645" t="s">
        <v>23</v>
      </c>
      <c r="N5645" t="s">
        <v>23</v>
      </c>
      <c r="O5645" t="s">
        <v>49</v>
      </c>
      <c r="P5645" t="s">
        <v>164</v>
      </c>
      <c r="Q5645" t="s">
        <v>50</v>
      </c>
      <c r="R5645">
        <v>85.9</v>
      </c>
      <c r="S5645">
        <v>6893.39</v>
      </c>
    </row>
    <row r="5646" spans="1:19">
      <c r="A5646" t="s">
        <v>12690</v>
      </c>
      <c r="B5646" s="2">
        <v>44442</v>
      </c>
      <c r="C5646" t="s">
        <v>22</v>
      </c>
      <c r="D5646">
        <v>29</v>
      </c>
      <c r="E5646" t="s">
        <v>39</v>
      </c>
      <c r="F5646">
        <v>0</v>
      </c>
      <c r="G5646">
        <v>4</v>
      </c>
      <c r="H5646" t="s">
        <v>3686</v>
      </c>
      <c r="I5646">
        <v>4342</v>
      </c>
      <c r="J5646">
        <v>0</v>
      </c>
      <c r="K5646">
        <v>47</v>
      </c>
      <c r="L5646" t="s">
        <v>15568</v>
      </c>
      <c r="M5646" t="s">
        <v>23</v>
      </c>
      <c r="N5646" t="s">
        <v>39</v>
      </c>
      <c r="P5646" t="s">
        <v>164</v>
      </c>
      <c r="Q5646" t="s">
        <v>27</v>
      </c>
      <c r="R5646">
        <v>20.45</v>
      </c>
      <c r="S5646">
        <v>1253.67</v>
      </c>
    </row>
    <row r="5647" spans="1:19">
      <c r="A5647" t="s">
        <v>12692</v>
      </c>
      <c r="B5647" s="2">
        <v>43744</v>
      </c>
      <c r="C5647" t="s">
        <v>33</v>
      </c>
      <c r="D5647">
        <v>50</v>
      </c>
      <c r="E5647" t="s">
        <v>39</v>
      </c>
      <c r="F5647">
        <v>0</v>
      </c>
      <c r="G5647">
        <v>4</v>
      </c>
      <c r="H5647" t="s">
        <v>3686</v>
      </c>
      <c r="I5647">
        <v>6072</v>
      </c>
      <c r="J5647">
        <v>0</v>
      </c>
      <c r="K5647">
        <v>70</v>
      </c>
      <c r="L5647" t="s">
        <v>15568</v>
      </c>
      <c r="M5647" t="s">
        <v>23</v>
      </c>
      <c r="N5647" t="s">
        <v>39</v>
      </c>
      <c r="P5647" t="s">
        <v>202</v>
      </c>
      <c r="Q5647" t="s">
        <v>27</v>
      </c>
      <c r="R5647">
        <v>19.7</v>
      </c>
      <c r="S5647">
        <v>2041.5</v>
      </c>
    </row>
    <row r="5648" spans="1:19">
      <c r="A5648" t="s">
        <v>12694</v>
      </c>
      <c r="B5648" s="2">
        <v>45629</v>
      </c>
      <c r="C5648" t="s">
        <v>22</v>
      </c>
      <c r="D5648">
        <v>39</v>
      </c>
      <c r="E5648" t="s">
        <v>23</v>
      </c>
      <c r="F5648">
        <v>0</v>
      </c>
      <c r="G5648">
        <v>4</v>
      </c>
      <c r="H5648" t="s">
        <v>3686</v>
      </c>
      <c r="I5648">
        <v>2512</v>
      </c>
      <c r="J5648">
        <v>1</v>
      </c>
      <c r="K5648">
        <v>8</v>
      </c>
      <c r="L5648" t="s">
        <v>48</v>
      </c>
      <c r="M5648" t="s">
        <v>23</v>
      </c>
      <c r="N5648" t="s">
        <v>23</v>
      </c>
      <c r="O5648" t="s">
        <v>25</v>
      </c>
      <c r="P5648" t="s">
        <v>26</v>
      </c>
      <c r="Q5648" t="s">
        <v>27</v>
      </c>
      <c r="R5648">
        <v>85.65</v>
      </c>
      <c r="S5648">
        <v>1046.17</v>
      </c>
    </row>
    <row r="5649" spans="1:19">
      <c r="A5649" t="s">
        <v>12696</v>
      </c>
      <c r="B5649" s="2">
        <v>43702</v>
      </c>
      <c r="C5649" t="s">
        <v>22</v>
      </c>
      <c r="D5649">
        <v>27</v>
      </c>
      <c r="E5649" t="s">
        <v>39</v>
      </c>
      <c r="F5649">
        <v>1</v>
      </c>
      <c r="G5649">
        <v>4</v>
      </c>
      <c r="H5649" t="s">
        <v>3686</v>
      </c>
      <c r="I5649">
        <v>5730</v>
      </c>
      <c r="J5649">
        <v>0</v>
      </c>
      <c r="K5649">
        <v>72</v>
      </c>
      <c r="L5649" t="s">
        <v>15568</v>
      </c>
      <c r="M5649" t="s">
        <v>23</v>
      </c>
      <c r="N5649" t="s">
        <v>39</v>
      </c>
      <c r="P5649" t="s">
        <v>164</v>
      </c>
      <c r="Q5649" t="s">
        <v>50</v>
      </c>
      <c r="R5649">
        <v>19.899999999999999</v>
      </c>
      <c r="S5649">
        <v>3828.61</v>
      </c>
    </row>
    <row r="5650" spans="1:19">
      <c r="A5650" t="s">
        <v>12698</v>
      </c>
      <c r="B5650" s="2">
        <v>43907</v>
      </c>
      <c r="C5650" t="s">
        <v>33</v>
      </c>
      <c r="D5650">
        <v>30</v>
      </c>
      <c r="E5650" t="s">
        <v>23</v>
      </c>
      <c r="F5650">
        <v>0</v>
      </c>
      <c r="G5650">
        <v>4</v>
      </c>
      <c r="H5650" t="s">
        <v>3686</v>
      </c>
      <c r="I5650">
        <v>4915</v>
      </c>
      <c r="J5650">
        <v>8</v>
      </c>
      <c r="K5650">
        <v>65</v>
      </c>
      <c r="L5650" t="s">
        <v>142</v>
      </c>
      <c r="M5650" t="s">
        <v>23</v>
      </c>
      <c r="N5650" t="s">
        <v>23</v>
      </c>
      <c r="O5650" t="s">
        <v>25</v>
      </c>
      <c r="P5650" t="s">
        <v>202</v>
      </c>
      <c r="Q5650" t="s">
        <v>27</v>
      </c>
      <c r="R5650">
        <v>100.15</v>
      </c>
      <c r="S5650">
        <v>9023.7999999999993</v>
      </c>
    </row>
    <row r="5651" spans="1:19">
      <c r="A5651" t="s">
        <v>12700</v>
      </c>
      <c r="B5651" s="2">
        <v>44362</v>
      </c>
      <c r="C5651" t="s">
        <v>33</v>
      </c>
      <c r="D5651">
        <v>62</v>
      </c>
      <c r="E5651" t="s">
        <v>23</v>
      </c>
      <c r="F5651">
        <v>3</v>
      </c>
      <c r="G5651">
        <v>4</v>
      </c>
      <c r="H5651" t="s">
        <v>3686</v>
      </c>
      <c r="I5651">
        <v>5905</v>
      </c>
      <c r="J5651">
        <v>7</v>
      </c>
      <c r="K5651">
        <v>50</v>
      </c>
      <c r="L5651" t="s">
        <v>15568</v>
      </c>
      <c r="M5651" t="s">
        <v>23</v>
      </c>
      <c r="N5651" t="s">
        <v>23</v>
      </c>
      <c r="O5651" t="s">
        <v>25</v>
      </c>
      <c r="P5651" t="s">
        <v>202</v>
      </c>
      <c r="Q5651" t="s">
        <v>50</v>
      </c>
      <c r="R5651">
        <v>103.05</v>
      </c>
      <c r="S5651">
        <v>7527.5</v>
      </c>
    </row>
    <row r="5652" spans="1:19">
      <c r="A5652" t="s">
        <v>12702</v>
      </c>
      <c r="B5652" s="2">
        <v>44945</v>
      </c>
      <c r="C5652" t="s">
        <v>22</v>
      </c>
      <c r="D5652">
        <v>22</v>
      </c>
      <c r="E5652" t="s">
        <v>39</v>
      </c>
      <c r="F5652">
        <v>0</v>
      </c>
      <c r="G5652">
        <v>4</v>
      </c>
      <c r="H5652" t="s">
        <v>3686</v>
      </c>
      <c r="I5652">
        <v>2025</v>
      </c>
      <c r="J5652">
        <v>0</v>
      </c>
      <c r="K5652">
        <v>31</v>
      </c>
      <c r="L5652" t="s">
        <v>40</v>
      </c>
      <c r="M5652" t="s">
        <v>23</v>
      </c>
      <c r="N5652" t="s">
        <v>23</v>
      </c>
      <c r="O5652" t="s">
        <v>25</v>
      </c>
      <c r="P5652" t="s">
        <v>26</v>
      </c>
      <c r="Q5652" t="s">
        <v>27</v>
      </c>
      <c r="R5652">
        <v>101.4</v>
      </c>
      <c r="S5652">
        <v>3744.43</v>
      </c>
    </row>
    <row r="5653" spans="1:19">
      <c r="A5653" t="s">
        <v>12704</v>
      </c>
      <c r="B5653" s="2">
        <v>45139</v>
      </c>
      <c r="C5653" t="s">
        <v>33</v>
      </c>
      <c r="D5653">
        <v>35</v>
      </c>
      <c r="E5653" t="s">
        <v>23</v>
      </c>
      <c r="F5653">
        <v>0</v>
      </c>
      <c r="G5653">
        <v>4</v>
      </c>
      <c r="H5653" t="s">
        <v>3686</v>
      </c>
      <c r="I5653">
        <v>3816</v>
      </c>
      <c r="J5653">
        <v>2</v>
      </c>
      <c r="K5653">
        <v>24</v>
      </c>
      <c r="L5653" t="s">
        <v>15568</v>
      </c>
      <c r="M5653" t="s">
        <v>23</v>
      </c>
      <c r="N5653" t="s">
        <v>23</v>
      </c>
      <c r="O5653" t="s">
        <v>25</v>
      </c>
      <c r="P5653" t="s">
        <v>26</v>
      </c>
      <c r="Q5653" t="s">
        <v>50</v>
      </c>
      <c r="R5653">
        <v>79.650000000000006</v>
      </c>
      <c r="S5653">
        <v>3007.02</v>
      </c>
    </row>
    <row r="5654" spans="1:19">
      <c r="A5654" t="s">
        <v>12706</v>
      </c>
      <c r="B5654" s="2">
        <v>44635</v>
      </c>
      <c r="C5654" t="s">
        <v>22</v>
      </c>
      <c r="D5654">
        <v>41</v>
      </c>
      <c r="E5654" t="s">
        <v>23</v>
      </c>
      <c r="F5654">
        <v>1</v>
      </c>
      <c r="G5654">
        <v>4</v>
      </c>
      <c r="H5654" t="s">
        <v>3686</v>
      </c>
      <c r="I5654">
        <v>2446</v>
      </c>
      <c r="J5654">
        <v>8</v>
      </c>
      <c r="K5654">
        <v>41</v>
      </c>
      <c r="L5654" t="s">
        <v>142</v>
      </c>
      <c r="M5654" t="s">
        <v>23</v>
      </c>
      <c r="N5654" t="s">
        <v>39</v>
      </c>
      <c r="P5654" t="s">
        <v>202</v>
      </c>
      <c r="Q5654" t="s">
        <v>27</v>
      </c>
      <c r="R5654">
        <v>19.5</v>
      </c>
      <c r="S5654">
        <v>2418.9299999999998</v>
      </c>
    </row>
    <row r="5655" spans="1:19">
      <c r="A5655" t="s">
        <v>12708</v>
      </c>
      <c r="B5655" s="2">
        <v>43713</v>
      </c>
      <c r="C5655" t="s">
        <v>33</v>
      </c>
      <c r="D5655">
        <v>20</v>
      </c>
      <c r="E5655" t="s">
        <v>23</v>
      </c>
      <c r="F5655">
        <v>0</v>
      </c>
      <c r="G5655">
        <v>4</v>
      </c>
      <c r="H5655" t="s">
        <v>3686</v>
      </c>
      <c r="I5655">
        <v>4241</v>
      </c>
      <c r="J5655">
        <v>2</v>
      </c>
      <c r="K5655">
        <v>71</v>
      </c>
      <c r="L5655" t="s">
        <v>15568</v>
      </c>
      <c r="M5655" t="s">
        <v>23</v>
      </c>
      <c r="N5655" t="s">
        <v>39</v>
      </c>
      <c r="P5655" t="s">
        <v>164</v>
      </c>
      <c r="Q5655" t="s">
        <v>50</v>
      </c>
      <c r="R5655">
        <v>19.100000000000001</v>
      </c>
      <c r="S5655">
        <v>4172.6899999999996</v>
      </c>
    </row>
    <row r="5656" spans="1:19">
      <c r="A5656" t="s">
        <v>12710</v>
      </c>
      <c r="B5656" s="2">
        <v>44756</v>
      </c>
      <c r="C5656" t="s">
        <v>33</v>
      </c>
      <c r="D5656">
        <v>24</v>
      </c>
      <c r="E5656" t="s">
        <v>23</v>
      </c>
      <c r="F5656">
        <v>2</v>
      </c>
      <c r="G5656">
        <v>4</v>
      </c>
      <c r="H5656" t="s">
        <v>3686</v>
      </c>
      <c r="I5656">
        <v>5359</v>
      </c>
      <c r="J5656">
        <v>1</v>
      </c>
      <c r="K5656">
        <v>37</v>
      </c>
      <c r="L5656" t="s">
        <v>15568</v>
      </c>
      <c r="M5656" t="s">
        <v>23</v>
      </c>
      <c r="N5656" t="s">
        <v>39</v>
      </c>
      <c r="P5656" t="s">
        <v>26</v>
      </c>
      <c r="Q5656" t="s">
        <v>50</v>
      </c>
      <c r="R5656">
        <v>26.45</v>
      </c>
      <c r="S5656">
        <v>2089.31</v>
      </c>
    </row>
    <row r="5657" spans="1:19">
      <c r="A5657" t="s">
        <v>12712</v>
      </c>
      <c r="B5657" s="2">
        <v>45384</v>
      </c>
      <c r="C5657" t="s">
        <v>33</v>
      </c>
      <c r="D5657">
        <v>27</v>
      </c>
      <c r="E5657" t="s">
        <v>23</v>
      </c>
      <c r="F5657">
        <v>3</v>
      </c>
      <c r="G5657">
        <v>4</v>
      </c>
      <c r="H5657" t="s">
        <v>3686</v>
      </c>
      <c r="I5657">
        <v>3337</v>
      </c>
      <c r="J5657">
        <v>10</v>
      </c>
      <c r="K5657">
        <v>16</v>
      </c>
      <c r="L5657" t="s">
        <v>97</v>
      </c>
      <c r="M5657" t="s">
        <v>23</v>
      </c>
      <c r="N5657" t="s">
        <v>23</v>
      </c>
      <c r="O5657" t="s">
        <v>25</v>
      </c>
      <c r="P5657" t="s">
        <v>26</v>
      </c>
      <c r="Q5657" t="s">
        <v>27</v>
      </c>
      <c r="R5657">
        <v>100.7</v>
      </c>
      <c r="S5657">
        <v>1959.02</v>
      </c>
    </row>
    <row r="5658" spans="1:19">
      <c r="A5658" t="s">
        <v>12714</v>
      </c>
      <c r="B5658" s="2">
        <v>43687</v>
      </c>
      <c r="C5658" t="s">
        <v>22</v>
      </c>
      <c r="D5658">
        <v>26</v>
      </c>
      <c r="E5658" t="s">
        <v>23</v>
      </c>
      <c r="F5658">
        <v>1</v>
      </c>
      <c r="G5658">
        <v>4</v>
      </c>
      <c r="H5658" t="s">
        <v>3686</v>
      </c>
      <c r="I5658">
        <v>6254</v>
      </c>
      <c r="J5658">
        <v>4</v>
      </c>
      <c r="K5658">
        <v>72</v>
      </c>
      <c r="L5658" t="s">
        <v>316</v>
      </c>
      <c r="M5658" t="s">
        <v>23</v>
      </c>
      <c r="N5658" t="s">
        <v>23</v>
      </c>
      <c r="O5658" t="s">
        <v>25</v>
      </c>
      <c r="P5658" t="s">
        <v>164</v>
      </c>
      <c r="Q5658" t="s">
        <v>50</v>
      </c>
      <c r="R5658">
        <v>114.05</v>
      </c>
      <c r="S5658">
        <v>8707.52</v>
      </c>
    </row>
    <row r="5659" spans="1:19">
      <c r="A5659" t="s">
        <v>12716</v>
      </c>
      <c r="B5659" s="2">
        <v>44063</v>
      </c>
      <c r="C5659" t="s">
        <v>22</v>
      </c>
      <c r="D5659">
        <v>42</v>
      </c>
      <c r="E5659" t="s">
        <v>23</v>
      </c>
      <c r="F5659">
        <v>0</v>
      </c>
      <c r="G5659">
        <v>4</v>
      </c>
      <c r="H5659" t="s">
        <v>3686</v>
      </c>
      <c r="I5659">
        <v>5971</v>
      </c>
      <c r="J5659">
        <v>7</v>
      </c>
      <c r="K5659">
        <v>60</v>
      </c>
      <c r="L5659" t="s">
        <v>15568</v>
      </c>
      <c r="M5659" t="s">
        <v>23</v>
      </c>
      <c r="N5659" t="s">
        <v>39</v>
      </c>
      <c r="P5659" t="s">
        <v>164</v>
      </c>
      <c r="Q5659" t="s">
        <v>50</v>
      </c>
      <c r="R5659">
        <v>19.95</v>
      </c>
      <c r="S5659">
        <v>3066.55</v>
      </c>
    </row>
    <row r="5660" spans="1:19">
      <c r="A5660" t="s">
        <v>12718</v>
      </c>
      <c r="B5660" s="2">
        <v>44819</v>
      </c>
      <c r="C5660" t="s">
        <v>33</v>
      </c>
      <c r="D5660">
        <v>57</v>
      </c>
      <c r="E5660" t="s">
        <v>39</v>
      </c>
      <c r="F5660">
        <v>1</v>
      </c>
      <c r="G5660">
        <v>4</v>
      </c>
      <c r="H5660" t="s">
        <v>3686</v>
      </c>
      <c r="I5660">
        <v>3726</v>
      </c>
      <c r="J5660">
        <v>0</v>
      </c>
      <c r="K5660">
        <v>35</v>
      </c>
      <c r="L5660" t="s">
        <v>15568</v>
      </c>
      <c r="M5660" t="s">
        <v>23</v>
      </c>
      <c r="N5660" t="s">
        <v>39</v>
      </c>
      <c r="P5660" t="s">
        <v>202</v>
      </c>
      <c r="Q5660" t="s">
        <v>50</v>
      </c>
      <c r="R5660">
        <v>20.100000000000001</v>
      </c>
      <c r="S5660">
        <v>1537.7</v>
      </c>
    </row>
    <row r="5661" spans="1:19">
      <c r="A5661" t="s">
        <v>12720</v>
      </c>
      <c r="B5661" s="2">
        <v>44689</v>
      </c>
      <c r="C5661" t="s">
        <v>22</v>
      </c>
      <c r="D5661">
        <v>56</v>
      </c>
      <c r="E5661" t="s">
        <v>39</v>
      </c>
      <c r="F5661">
        <v>3</v>
      </c>
      <c r="G5661">
        <v>4</v>
      </c>
      <c r="H5661" t="s">
        <v>3686</v>
      </c>
      <c r="I5661">
        <v>3884</v>
      </c>
      <c r="J5661">
        <v>0</v>
      </c>
      <c r="K5661">
        <v>39</v>
      </c>
      <c r="L5661" t="s">
        <v>15568</v>
      </c>
      <c r="M5661" t="s">
        <v>39</v>
      </c>
      <c r="N5661" t="s">
        <v>23</v>
      </c>
      <c r="O5661" t="s">
        <v>49</v>
      </c>
      <c r="P5661" t="s">
        <v>202</v>
      </c>
      <c r="Q5661" t="s">
        <v>27</v>
      </c>
      <c r="R5661">
        <v>54.85</v>
      </c>
      <c r="S5661">
        <v>2191.6999999999998</v>
      </c>
    </row>
    <row r="5662" spans="1:19">
      <c r="A5662" t="s">
        <v>12722</v>
      </c>
      <c r="B5662" s="2">
        <v>44038</v>
      </c>
      <c r="C5662" t="s">
        <v>22</v>
      </c>
      <c r="D5662">
        <v>39</v>
      </c>
      <c r="E5662" t="s">
        <v>23</v>
      </c>
      <c r="F5662">
        <v>0</v>
      </c>
      <c r="G5662">
        <v>4</v>
      </c>
      <c r="H5662" t="s">
        <v>3686</v>
      </c>
      <c r="I5662">
        <v>4302</v>
      </c>
      <c r="J5662">
        <v>1</v>
      </c>
      <c r="K5662">
        <v>61</v>
      </c>
      <c r="L5662" t="s">
        <v>15568</v>
      </c>
      <c r="M5662" t="s">
        <v>23</v>
      </c>
      <c r="N5662" t="s">
        <v>23</v>
      </c>
      <c r="O5662" t="s">
        <v>49</v>
      </c>
      <c r="P5662" t="s">
        <v>164</v>
      </c>
      <c r="Q5662" t="s">
        <v>27</v>
      </c>
      <c r="R5662">
        <v>80.8</v>
      </c>
      <c r="S5662">
        <v>7495.96</v>
      </c>
    </row>
    <row r="5663" spans="1:19">
      <c r="A5663" t="s">
        <v>12724</v>
      </c>
      <c r="B5663" s="2">
        <v>44113</v>
      </c>
      <c r="C5663" t="s">
        <v>33</v>
      </c>
      <c r="D5663">
        <v>44</v>
      </c>
      <c r="E5663" t="s">
        <v>23</v>
      </c>
      <c r="F5663">
        <v>2</v>
      </c>
      <c r="G5663">
        <v>4</v>
      </c>
      <c r="H5663" t="s">
        <v>3686</v>
      </c>
      <c r="I5663">
        <v>6186</v>
      </c>
      <c r="J5663">
        <v>10</v>
      </c>
      <c r="K5663">
        <v>58</v>
      </c>
      <c r="L5663" t="s">
        <v>15568</v>
      </c>
      <c r="M5663" t="s">
        <v>23</v>
      </c>
      <c r="N5663" t="s">
        <v>39</v>
      </c>
      <c r="P5663" t="s">
        <v>164</v>
      </c>
      <c r="Q5663" t="s">
        <v>50</v>
      </c>
      <c r="R5663">
        <v>20.5</v>
      </c>
      <c r="S5663">
        <v>2654.36</v>
      </c>
    </row>
    <row r="5664" spans="1:19">
      <c r="A5664" t="s">
        <v>12726</v>
      </c>
      <c r="B5664" s="2">
        <v>44750</v>
      </c>
      <c r="C5664" t="s">
        <v>33</v>
      </c>
      <c r="D5664">
        <v>31</v>
      </c>
      <c r="E5664" t="s">
        <v>23</v>
      </c>
      <c r="F5664">
        <v>0</v>
      </c>
      <c r="G5664">
        <v>4</v>
      </c>
      <c r="H5664" t="s">
        <v>3686</v>
      </c>
      <c r="I5664">
        <v>3924</v>
      </c>
      <c r="J5664">
        <v>1</v>
      </c>
      <c r="K5664">
        <v>37</v>
      </c>
      <c r="L5664" t="s">
        <v>15568</v>
      </c>
      <c r="M5664" t="s">
        <v>23</v>
      </c>
      <c r="N5664" t="s">
        <v>39</v>
      </c>
      <c r="P5664" t="s">
        <v>26</v>
      </c>
      <c r="Q5664" t="s">
        <v>27</v>
      </c>
      <c r="R5664">
        <v>19.5</v>
      </c>
      <c r="S5664">
        <v>2477.23</v>
      </c>
    </row>
    <row r="5665" spans="1:19">
      <c r="A5665" t="s">
        <v>12728</v>
      </c>
      <c r="B5665" s="2">
        <v>44066</v>
      </c>
      <c r="C5665" t="s">
        <v>22</v>
      </c>
      <c r="D5665">
        <v>53</v>
      </c>
      <c r="E5665" t="s">
        <v>23</v>
      </c>
      <c r="F5665">
        <v>0</v>
      </c>
      <c r="G5665">
        <v>4</v>
      </c>
      <c r="H5665" t="s">
        <v>3686</v>
      </c>
      <c r="I5665">
        <v>4040</v>
      </c>
      <c r="J5665">
        <v>2</v>
      </c>
      <c r="K5665">
        <v>60</v>
      </c>
      <c r="L5665" t="s">
        <v>15568</v>
      </c>
      <c r="M5665" t="s">
        <v>23</v>
      </c>
      <c r="N5665" t="s">
        <v>23</v>
      </c>
      <c r="O5665" t="s">
        <v>25</v>
      </c>
      <c r="P5665" t="s">
        <v>202</v>
      </c>
      <c r="Q5665" t="s">
        <v>27</v>
      </c>
      <c r="R5665">
        <v>104.35</v>
      </c>
      <c r="S5665">
        <v>7675.22</v>
      </c>
    </row>
    <row r="5666" spans="1:19">
      <c r="A5666" t="s">
        <v>12731</v>
      </c>
      <c r="B5666" s="2">
        <v>45326</v>
      </c>
      <c r="C5666" t="s">
        <v>33</v>
      </c>
      <c r="D5666">
        <v>52</v>
      </c>
      <c r="E5666" t="s">
        <v>39</v>
      </c>
      <c r="F5666">
        <v>0</v>
      </c>
      <c r="G5666">
        <v>4</v>
      </c>
      <c r="H5666" t="s">
        <v>3686</v>
      </c>
      <c r="I5666">
        <v>2094</v>
      </c>
      <c r="J5666">
        <v>0</v>
      </c>
      <c r="K5666">
        <v>18</v>
      </c>
      <c r="L5666" t="s">
        <v>15568</v>
      </c>
      <c r="M5666" t="s">
        <v>23</v>
      </c>
      <c r="N5666" t="s">
        <v>23</v>
      </c>
      <c r="O5666" t="s">
        <v>25</v>
      </c>
      <c r="P5666" t="s">
        <v>26</v>
      </c>
      <c r="Q5666" t="s">
        <v>50</v>
      </c>
      <c r="R5666">
        <v>103.6</v>
      </c>
      <c r="S5666">
        <v>1839.21</v>
      </c>
    </row>
    <row r="5667" spans="1:19">
      <c r="A5667" t="s">
        <v>12734</v>
      </c>
      <c r="B5667" s="2">
        <v>45863</v>
      </c>
      <c r="C5667" t="s">
        <v>33</v>
      </c>
      <c r="D5667">
        <v>57</v>
      </c>
      <c r="E5667" t="s">
        <v>39</v>
      </c>
      <c r="F5667">
        <v>0</v>
      </c>
      <c r="G5667">
        <v>4</v>
      </c>
      <c r="H5667" t="s">
        <v>3751</v>
      </c>
      <c r="I5667">
        <v>5858</v>
      </c>
      <c r="J5667">
        <v>0</v>
      </c>
      <c r="K5667">
        <v>1</v>
      </c>
      <c r="L5667" t="s">
        <v>15568</v>
      </c>
      <c r="M5667" t="s">
        <v>39</v>
      </c>
      <c r="N5667" t="s">
        <v>23</v>
      </c>
      <c r="O5667" t="s">
        <v>56</v>
      </c>
      <c r="P5667" t="s">
        <v>26</v>
      </c>
      <c r="Q5667" t="s">
        <v>27</v>
      </c>
      <c r="R5667">
        <v>25.25</v>
      </c>
      <c r="S5667">
        <v>25.25</v>
      </c>
    </row>
    <row r="5668" spans="1:19">
      <c r="A5668" t="s">
        <v>12735</v>
      </c>
      <c r="B5668" s="2">
        <v>45339</v>
      </c>
      <c r="C5668" t="s">
        <v>22</v>
      </c>
      <c r="D5668">
        <v>80</v>
      </c>
      <c r="E5668" t="s">
        <v>23</v>
      </c>
      <c r="F5668">
        <v>0</v>
      </c>
      <c r="G5668">
        <v>4</v>
      </c>
      <c r="H5668" t="s">
        <v>3686</v>
      </c>
      <c r="I5668">
        <v>4283</v>
      </c>
      <c r="J5668">
        <v>5</v>
      </c>
      <c r="K5668">
        <v>18</v>
      </c>
      <c r="L5668" t="s">
        <v>97</v>
      </c>
      <c r="M5668" t="s">
        <v>23</v>
      </c>
      <c r="N5668" t="s">
        <v>23</v>
      </c>
      <c r="O5668" t="s">
        <v>25</v>
      </c>
      <c r="P5668" t="s">
        <v>26</v>
      </c>
      <c r="Q5668" t="s">
        <v>27</v>
      </c>
      <c r="R5668">
        <v>73.150000000000006</v>
      </c>
      <c r="S5668">
        <v>1607.99</v>
      </c>
    </row>
    <row r="5669" spans="1:19">
      <c r="A5669" t="s">
        <v>12737</v>
      </c>
      <c r="B5669" s="2">
        <v>44847</v>
      </c>
      <c r="C5669" t="s">
        <v>33</v>
      </c>
      <c r="D5669">
        <v>65</v>
      </c>
      <c r="E5669" t="s">
        <v>23</v>
      </c>
      <c r="F5669">
        <v>0</v>
      </c>
      <c r="G5669">
        <v>4</v>
      </c>
      <c r="H5669" t="s">
        <v>3686</v>
      </c>
      <c r="I5669">
        <v>3012</v>
      </c>
      <c r="J5669">
        <v>5</v>
      </c>
      <c r="K5669">
        <v>34</v>
      </c>
      <c r="L5669" t="s">
        <v>15568</v>
      </c>
      <c r="M5669" t="s">
        <v>23</v>
      </c>
      <c r="N5669" t="s">
        <v>23</v>
      </c>
      <c r="O5669" t="s">
        <v>49</v>
      </c>
      <c r="P5669" t="s">
        <v>26</v>
      </c>
      <c r="Q5669" t="s">
        <v>27</v>
      </c>
      <c r="R5669">
        <v>60.85</v>
      </c>
      <c r="S5669">
        <v>2421.8000000000002</v>
      </c>
    </row>
    <row r="5670" spans="1:19">
      <c r="A5670" t="s">
        <v>12740</v>
      </c>
      <c r="B5670" s="2">
        <v>44299</v>
      </c>
      <c r="C5670" t="s">
        <v>33</v>
      </c>
      <c r="D5670">
        <v>40</v>
      </c>
      <c r="E5670" t="s">
        <v>23</v>
      </c>
      <c r="F5670">
        <v>0</v>
      </c>
      <c r="G5670">
        <v>4</v>
      </c>
      <c r="H5670" t="s">
        <v>3686</v>
      </c>
      <c r="I5670">
        <v>4405</v>
      </c>
      <c r="J5670">
        <v>0</v>
      </c>
      <c r="K5670">
        <v>52</v>
      </c>
      <c r="L5670" t="s">
        <v>142</v>
      </c>
      <c r="M5670" t="s">
        <v>23</v>
      </c>
      <c r="N5670" t="s">
        <v>23</v>
      </c>
      <c r="O5670" t="s">
        <v>49</v>
      </c>
      <c r="P5670" t="s">
        <v>202</v>
      </c>
      <c r="Q5670" t="s">
        <v>84</v>
      </c>
      <c r="R5670">
        <v>64.3</v>
      </c>
      <c r="S5670">
        <v>3630.04</v>
      </c>
    </row>
    <row r="5671" spans="1:19">
      <c r="A5671" t="s">
        <v>12742</v>
      </c>
      <c r="B5671" s="2">
        <v>45304</v>
      </c>
      <c r="C5671" t="s">
        <v>33</v>
      </c>
      <c r="D5671">
        <v>42</v>
      </c>
      <c r="E5671" t="s">
        <v>39</v>
      </c>
      <c r="F5671">
        <v>0</v>
      </c>
      <c r="G5671">
        <v>4</v>
      </c>
      <c r="H5671" t="s">
        <v>3686</v>
      </c>
      <c r="I5671">
        <v>4033</v>
      </c>
      <c r="J5671">
        <v>0</v>
      </c>
      <c r="K5671">
        <v>19</v>
      </c>
      <c r="L5671" t="s">
        <v>15568</v>
      </c>
      <c r="M5671" t="s">
        <v>23</v>
      </c>
      <c r="N5671" t="s">
        <v>23</v>
      </c>
      <c r="O5671" t="s">
        <v>56</v>
      </c>
      <c r="P5671" t="s">
        <v>202</v>
      </c>
      <c r="Q5671" t="s">
        <v>27</v>
      </c>
      <c r="R5671">
        <v>58.2</v>
      </c>
      <c r="S5671">
        <v>1507.9</v>
      </c>
    </row>
    <row r="5672" spans="1:19">
      <c r="A5672" t="s">
        <v>12744</v>
      </c>
      <c r="B5672" s="2">
        <v>45193</v>
      </c>
      <c r="C5672" t="s">
        <v>33</v>
      </c>
      <c r="D5672">
        <v>59</v>
      </c>
      <c r="E5672" t="s">
        <v>23</v>
      </c>
      <c r="F5672">
        <v>0</v>
      </c>
      <c r="G5672">
        <v>4</v>
      </c>
      <c r="H5672" t="s">
        <v>3686</v>
      </c>
      <c r="I5672">
        <v>4445</v>
      </c>
      <c r="J5672">
        <v>10</v>
      </c>
      <c r="K5672">
        <v>23</v>
      </c>
      <c r="L5672" t="s">
        <v>15568</v>
      </c>
      <c r="M5672" t="s">
        <v>39</v>
      </c>
      <c r="N5672" t="s">
        <v>23</v>
      </c>
      <c r="O5672" t="s">
        <v>49</v>
      </c>
      <c r="P5672" t="s">
        <v>164</v>
      </c>
      <c r="Q5672" t="s">
        <v>50</v>
      </c>
      <c r="R5672">
        <v>34.6</v>
      </c>
      <c r="S5672">
        <v>813.45</v>
      </c>
    </row>
    <row r="5673" spans="1:19">
      <c r="A5673" t="s">
        <v>12747</v>
      </c>
      <c r="B5673" s="2">
        <v>44442</v>
      </c>
      <c r="C5673" t="s">
        <v>33</v>
      </c>
      <c r="D5673">
        <v>36</v>
      </c>
      <c r="E5673" t="s">
        <v>23</v>
      </c>
      <c r="F5673">
        <v>0</v>
      </c>
      <c r="G5673">
        <v>4</v>
      </c>
      <c r="H5673" t="s">
        <v>3686</v>
      </c>
      <c r="I5673">
        <v>3404</v>
      </c>
      <c r="J5673">
        <v>1</v>
      </c>
      <c r="K5673">
        <v>47</v>
      </c>
      <c r="L5673" t="s">
        <v>15568</v>
      </c>
      <c r="M5673" t="s">
        <v>23</v>
      </c>
      <c r="N5673" t="s">
        <v>23</v>
      </c>
      <c r="O5673" t="s">
        <v>49</v>
      </c>
      <c r="P5673" t="s">
        <v>202</v>
      </c>
      <c r="Q5673" t="s">
        <v>50</v>
      </c>
      <c r="R5673">
        <v>66.05</v>
      </c>
      <c r="S5673">
        <v>3369.77</v>
      </c>
    </row>
    <row r="5674" spans="1:19">
      <c r="A5674" t="s">
        <v>12749</v>
      </c>
      <c r="B5674" s="2">
        <v>44281</v>
      </c>
      <c r="C5674" t="s">
        <v>22</v>
      </c>
      <c r="D5674">
        <v>19</v>
      </c>
      <c r="E5674" t="s">
        <v>23</v>
      </c>
      <c r="F5674">
        <v>3</v>
      </c>
      <c r="G5674">
        <v>4</v>
      </c>
      <c r="H5674" t="s">
        <v>3686</v>
      </c>
      <c r="I5674">
        <v>5052</v>
      </c>
      <c r="J5674">
        <v>7</v>
      </c>
      <c r="K5674">
        <v>53</v>
      </c>
      <c r="L5674" t="s">
        <v>15568</v>
      </c>
      <c r="M5674" t="s">
        <v>23</v>
      </c>
      <c r="N5674" t="s">
        <v>23</v>
      </c>
      <c r="O5674" t="s">
        <v>49</v>
      </c>
      <c r="P5674" t="s">
        <v>202</v>
      </c>
      <c r="Q5674" t="s">
        <v>50</v>
      </c>
      <c r="R5674">
        <v>78.75</v>
      </c>
      <c r="S5674">
        <v>5631.03</v>
      </c>
    </row>
    <row r="5675" spans="1:19">
      <c r="A5675" t="s">
        <v>12751</v>
      </c>
      <c r="B5675" s="2">
        <v>44272</v>
      </c>
      <c r="C5675" t="s">
        <v>33</v>
      </c>
      <c r="D5675">
        <v>27</v>
      </c>
      <c r="E5675" t="s">
        <v>23</v>
      </c>
      <c r="F5675">
        <v>2</v>
      </c>
      <c r="G5675">
        <v>4</v>
      </c>
      <c r="H5675" t="s">
        <v>3686</v>
      </c>
      <c r="I5675">
        <v>5989</v>
      </c>
      <c r="J5675">
        <v>1</v>
      </c>
      <c r="K5675">
        <v>53</v>
      </c>
      <c r="L5675" t="s">
        <v>15568</v>
      </c>
      <c r="M5675" t="s">
        <v>23</v>
      </c>
      <c r="N5675" t="s">
        <v>23</v>
      </c>
      <c r="O5675" t="s">
        <v>25</v>
      </c>
      <c r="P5675" t="s">
        <v>26</v>
      </c>
      <c r="Q5675" t="s">
        <v>27</v>
      </c>
      <c r="R5675">
        <v>108.25</v>
      </c>
      <c r="S5675">
        <v>8234.77</v>
      </c>
    </row>
    <row r="5676" spans="1:19">
      <c r="A5676" t="s">
        <v>12753</v>
      </c>
      <c r="B5676" s="2">
        <v>45326</v>
      </c>
      <c r="C5676" t="s">
        <v>33</v>
      </c>
      <c r="D5676">
        <v>49</v>
      </c>
      <c r="E5676" t="s">
        <v>39</v>
      </c>
      <c r="F5676">
        <v>0</v>
      </c>
      <c r="G5676">
        <v>4</v>
      </c>
      <c r="H5676" t="s">
        <v>3686</v>
      </c>
      <c r="I5676">
        <v>5033</v>
      </c>
      <c r="J5676">
        <v>0</v>
      </c>
      <c r="K5676">
        <v>18</v>
      </c>
      <c r="L5676" t="s">
        <v>97</v>
      </c>
      <c r="M5676" t="s">
        <v>23</v>
      </c>
      <c r="N5676" t="s">
        <v>23</v>
      </c>
      <c r="O5676" t="s">
        <v>25</v>
      </c>
      <c r="P5676" t="s">
        <v>26</v>
      </c>
      <c r="Q5676" t="s">
        <v>27</v>
      </c>
      <c r="R5676">
        <v>74.150000000000006</v>
      </c>
      <c r="S5676">
        <v>1550.23</v>
      </c>
    </row>
    <row r="5677" spans="1:19">
      <c r="A5677" t="s">
        <v>12755</v>
      </c>
      <c r="B5677" s="2">
        <v>44277</v>
      </c>
      <c r="C5677" t="s">
        <v>22</v>
      </c>
      <c r="D5677">
        <v>43</v>
      </c>
      <c r="E5677" t="s">
        <v>39</v>
      </c>
      <c r="F5677">
        <v>0</v>
      </c>
      <c r="G5677">
        <v>4</v>
      </c>
      <c r="H5677" t="s">
        <v>3686</v>
      </c>
      <c r="I5677">
        <v>6113</v>
      </c>
      <c r="J5677">
        <v>0</v>
      </c>
      <c r="K5677">
        <v>53</v>
      </c>
      <c r="L5677" t="s">
        <v>142</v>
      </c>
      <c r="M5677" t="s">
        <v>23</v>
      </c>
      <c r="N5677" t="s">
        <v>23</v>
      </c>
      <c r="O5677" t="s">
        <v>25</v>
      </c>
      <c r="P5677" t="s">
        <v>26</v>
      </c>
      <c r="Q5677" t="s">
        <v>50</v>
      </c>
      <c r="R5677">
        <v>80.599999999999994</v>
      </c>
      <c r="S5677">
        <v>7006.78</v>
      </c>
    </row>
    <row r="5678" spans="1:19">
      <c r="A5678" t="s">
        <v>12757</v>
      </c>
      <c r="B5678" s="2">
        <v>44260</v>
      </c>
      <c r="C5678" t="s">
        <v>22</v>
      </c>
      <c r="D5678">
        <v>38</v>
      </c>
      <c r="E5678" t="s">
        <v>23</v>
      </c>
      <c r="F5678">
        <v>0</v>
      </c>
      <c r="G5678">
        <v>4</v>
      </c>
      <c r="H5678" t="s">
        <v>3686</v>
      </c>
      <c r="I5678">
        <v>5313</v>
      </c>
      <c r="J5678">
        <v>1</v>
      </c>
      <c r="K5678">
        <v>53</v>
      </c>
      <c r="L5678" t="s">
        <v>142</v>
      </c>
      <c r="M5678" t="s">
        <v>23</v>
      </c>
      <c r="N5678" t="s">
        <v>23</v>
      </c>
      <c r="O5678" t="s">
        <v>49</v>
      </c>
      <c r="P5678" t="s">
        <v>202</v>
      </c>
      <c r="Q5678" t="s">
        <v>27</v>
      </c>
      <c r="R5678">
        <v>77.400000000000006</v>
      </c>
      <c r="S5678">
        <v>6676.1</v>
      </c>
    </row>
    <row r="5679" spans="1:19">
      <c r="A5679" t="s">
        <v>12759</v>
      </c>
      <c r="B5679" s="2">
        <v>44310</v>
      </c>
      <c r="C5679" t="s">
        <v>33</v>
      </c>
      <c r="D5679">
        <v>43</v>
      </c>
      <c r="E5679" t="s">
        <v>23</v>
      </c>
      <c r="F5679">
        <v>2</v>
      </c>
      <c r="G5679">
        <v>4</v>
      </c>
      <c r="H5679" t="s">
        <v>3686</v>
      </c>
      <c r="I5679">
        <v>4298</v>
      </c>
      <c r="J5679">
        <v>2</v>
      </c>
      <c r="K5679">
        <v>52</v>
      </c>
      <c r="L5679" t="s">
        <v>142</v>
      </c>
      <c r="M5679" t="s">
        <v>23</v>
      </c>
      <c r="N5679" t="s">
        <v>23</v>
      </c>
      <c r="O5679" t="s">
        <v>56</v>
      </c>
      <c r="P5679" t="s">
        <v>202</v>
      </c>
      <c r="Q5679" t="s">
        <v>27</v>
      </c>
      <c r="R5679">
        <v>50.95</v>
      </c>
      <c r="S5679">
        <v>3132.21</v>
      </c>
    </row>
    <row r="5680" spans="1:19">
      <c r="A5680" t="s">
        <v>12761</v>
      </c>
      <c r="B5680" s="2">
        <v>43780</v>
      </c>
      <c r="C5680" t="s">
        <v>22</v>
      </c>
      <c r="D5680">
        <v>56</v>
      </c>
      <c r="E5680" t="s">
        <v>23</v>
      </c>
      <c r="F5680">
        <v>1</v>
      </c>
      <c r="G5680">
        <v>4</v>
      </c>
      <c r="H5680" t="s">
        <v>3686</v>
      </c>
      <c r="I5680">
        <v>4637</v>
      </c>
      <c r="J5680">
        <v>0</v>
      </c>
      <c r="K5680">
        <v>69</v>
      </c>
      <c r="L5680" t="s">
        <v>316</v>
      </c>
      <c r="M5680" t="s">
        <v>23</v>
      </c>
      <c r="N5680" t="s">
        <v>23</v>
      </c>
      <c r="O5680" t="s">
        <v>25</v>
      </c>
      <c r="P5680" t="s">
        <v>164</v>
      </c>
      <c r="Q5680" t="s">
        <v>27</v>
      </c>
      <c r="R5680">
        <v>99.35</v>
      </c>
      <c r="S5680">
        <v>7440.19</v>
      </c>
    </row>
    <row r="5681" spans="1:19">
      <c r="A5681" t="s">
        <v>12763</v>
      </c>
      <c r="B5681" s="2">
        <v>45431</v>
      </c>
      <c r="C5681" t="s">
        <v>22</v>
      </c>
      <c r="D5681">
        <v>52</v>
      </c>
      <c r="E5681" t="s">
        <v>39</v>
      </c>
      <c r="F5681">
        <v>2</v>
      </c>
      <c r="G5681">
        <v>4</v>
      </c>
      <c r="H5681" t="s">
        <v>3686</v>
      </c>
      <c r="I5681">
        <v>3608</v>
      </c>
      <c r="J5681">
        <v>0</v>
      </c>
      <c r="K5681">
        <v>15</v>
      </c>
      <c r="L5681" t="s">
        <v>97</v>
      </c>
      <c r="M5681" t="s">
        <v>23</v>
      </c>
      <c r="N5681" t="s">
        <v>23</v>
      </c>
      <c r="O5681" t="s">
        <v>49</v>
      </c>
      <c r="P5681" t="s">
        <v>202</v>
      </c>
      <c r="Q5681" t="s">
        <v>50</v>
      </c>
      <c r="R5681">
        <v>55.2</v>
      </c>
      <c r="S5681">
        <v>969</v>
      </c>
    </row>
    <row r="5682" spans="1:19">
      <c r="A5682" t="s">
        <v>12765</v>
      </c>
      <c r="B5682" s="2">
        <v>45597</v>
      </c>
      <c r="C5682" t="s">
        <v>22</v>
      </c>
      <c r="D5682">
        <v>59</v>
      </c>
      <c r="E5682" t="s">
        <v>23</v>
      </c>
      <c r="F5682">
        <v>2</v>
      </c>
      <c r="G5682">
        <v>4</v>
      </c>
      <c r="H5682" t="s">
        <v>3686</v>
      </c>
      <c r="I5682">
        <v>2848</v>
      </c>
      <c r="J5682">
        <v>2</v>
      </c>
      <c r="K5682">
        <v>9</v>
      </c>
      <c r="L5682" t="s">
        <v>15568</v>
      </c>
      <c r="M5682" t="s">
        <v>23</v>
      </c>
      <c r="N5682" t="s">
        <v>23</v>
      </c>
      <c r="O5682" t="s">
        <v>49</v>
      </c>
      <c r="P5682" t="s">
        <v>26</v>
      </c>
      <c r="Q5682" t="s">
        <v>50</v>
      </c>
      <c r="R5682">
        <v>54.8</v>
      </c>
      <c r="S5682">
        <v>852.94</v>
      </c>
    </row>
    <row r="5683" spans="1:19">
      <c r="A5683" t="s">
        <v>12767</v>
      </c>
      <c r="B5683" s="2">
        <v>44886</v>
      </c>
      <c r="C5683" t="s">
        <v>33</v>
      </c>
      <c r="D5683">
        <v>55</v>
      </c>
      <c r="E5683" t="s">
        <v>23</v>
      </c>
      <c r="F5683">
        <v>1</v>
      </c>
      <c r="G5683">
        <v>4</v>
      </c>
      <c r="H5683" t="s">
        <v>3686</v>
      </c>
      <c r="I5683">
        <v>4501</v>
      </c>
      <c r="J5683">
        <v>3</v>
      </c>
      <c r="K5683">
        <v>33</v>
      </c>
      <c r="L5683" t="s">
        <v>40</v>
      </c>
      <c r="M5683" t="s">
        <v>23</v>
      </c>
      <c r="N5683" t="s">
        <v>39</v>
      </c>
      <c r="P5683" t="s">
        <v>202</v>
      </c>
      <c r="Q5683" t="s">
        <v>50</v>
      </c>
      <c r="R5683">
        <v>24.15</v>
      </c>
      <c r="S5683">
        <v>856.73</v>
      </c>
    </row>
    <row r="5684" spans="1:19">
      <c r="A5684" t="s">
        <v>12769</v>
      </c>
      <c r="B5684" s="2">
        <v>44524</v>
      </c>
      <c r="C5684" t="s">
        <v>33</v>
      </c>
      <c r="D5684">
        <v>62</v>
      </c>
      <c r="E5684" t="s">
        <v>39</v>
      </c>
      <c r="F5684">
        <v>0</v>
      </c>
      <c r="G5684">
        <v>4</v>
      </c>
      <c r="H5684" t="s">
        <v>3686</v>
      </c>
      <c r="I5684">
        <v>3682</v>
      </c>
      <c r="J5684">
        <v>0</v>
      </c>
      <c r="K5684">
        <v>45</v>
      </c>
      <c r="L5684" t="s">
        <v>15568</v>
      </c>
      <c r="M5684" t="s">
        <v>23</v>
      </c>
      <c r="N5684" t="s">
        <v>23</v>
      </c>
      <c r="O5684" t="s">
        <v>25</v>
      </c>
      <c r="P5684" t="s">
        <v>202</v>
      </c>
      <c r="Q5684" t="s">
        <v>27</v>
      </c>
      <c r="R5684">
        <v>96.75</v>
      </c>
      <c r="S5684">
        <v>4513.3999999999996</v>
      </c>
    </row>
    <row r="5685" spans="1:19">
      <c r="A5685" t="s">
        <v>12771</v>
      </c>
      <c r="B5685" s="2">
        <v>44338</v>
      </c>
      <c r="C5685" t="s">
        <v>22</v>
      </c>
      <c r="D5685">
        <v>43</v>
      </c>
      <c r="E5685" t="s">
        <v>23</v>
      </c>
      <c r="F5685">
        <v>3</v>
      </c>
      <c r="G5685">
        <v>4</v>
      </c>
      <c r="H5685" t="s">
        <v>3686</v>
      </c>
      <c r="I5685">
        <v>4025</v>
      </c>
      <c r="J5685">
        <v>3</v>
      </c>
      <c r="K5685">
        <v>51</v>
      </c>
      <c r="L5685" t="s">
        <v>15568</v>
      </c>
      <c r="M5685" t="s">
        <v>23</v>
      </c>
      <c r="N5685" t="s">
        <v>39</v>
      </c>
      <c r="P5685" t="s">
        <v>202</v>
      </c>
      <c r="Q5685" t="s">
        <v>50</v>
      </c>
      <c r="R5685">
        <v>19.399999999999999</v>
      </c>
      <c r="S5685">
        <v>2916.88</v>
      </c>
    </row>
    <row r="5686" spans="1:19">
      <c r="A5686" t="s">
        <v>12773</v>
      </c>
      <c r="B5686" s="2">
        <v>44993</v>
      </c>
      <c r="C5686" t="s">
        <v>22</v>
      </c>
      <c r="D5686">
        <v>22</v>
      </c>
      <c r="E5686" t="s">
        <v>39</v>
      </c>
      <c r="F5686">
        <v>1</v>
      </c>
      <c r="G5686">
        <v>4</v>
      </c>
      <c r="H5686" t="s">
        <v>3686</v>
      </c>
      <c r="I5686">
        <v>3290</v>
      </c>
      <c r="J5686">
        <v>0</v>
      </c>
      <c r="K5686">
        <v>29</v>
      </c>
      <c r="L5686" t="s">
        <v>15568</v>
      </c>
      <c r="M5686" t="s">
        <v>39</v>
      </c>
      <c r="N5686" t="s">
        <v>23</v>
      </c>
      <c r="O5686" t="s">
        <v>49</v>
      </c>
      <c r="P5686" t="s">
        <v>26</v>
      </c>
      <c r="Q5686" t="s">
        <v>50</v>
      </c>
      <c r="R5686">
        <v>45</v>
      </c>
      <c r="S5686">
        <v>1230.19</v>
      </c>
    </row>
    <row r="5687" spans="1:19">
      <c r="A5687" t="s">
        <v>12775</v>
      </c>
      <c r="B5687" s="2">
        <v>45674</v>
      </c>
      <c r="C5687" t="s">
        <v>22</v>
      </c>
      <c r="D5687">
        <v>58</v>
      </c>
      <c r="E5687" t="s">
        <v>23</v>
      </c>
      <c r="F5687">
        <v>0</v>
      </c>
      <c r="G5687">
        <v>4</v>
      </c>
      <c r="H5687" t="s">
        <v>3686</v>
      </c>
      <c r="I5687">
        <v>5116</v>
      </c>
      <c r="J5687">
        <v>2</v>
      </c>
      <c r="K5687">
        <v>7</v>
      </c>
      <c r="L5687" t="s">
        <v>15568</v>
      </c>
      <c r="M5687" t="s">
        <v>23</v>
      </c>
      <c r="N5687" t="s">
        <v>23</v>
      </c>
      <c r="O5687" t="s">
        <v>56</v>
      </c>
      <c r="P5687" t="s">
        <v>164</v>
      </c>
      <c r="Q5687" t="s">
        <v>27</v>
      </c>
      <c r="R5687">
        <v>64.2</v>
      </c>
      <c r="S5687">
        <v>497.33</v>
      </c>
    </row>
    <row r="5688" spans="1:19">
      <c r="A5688" t="s">
        <v>12777</v>
      </c>
      <c r="B5688" s="2">
        <v>45790</v>
      </c>
      <c r="C5688" t="s">
        <v>33</v>
      </c>
      <c r="D5688">
        <v>38</v>
      </c>
      <c r="E5688" t="s">
        <v>39</v>
      </c>
      <c r="F5688">
        <v>0</v>
      </c>
      <c r="G5688">
        <v>4</v>
      </c>
      <c r="H5688" t="s">
        <v>3751</v>
      </c>
      <c r="I5688">
        <v>2868</v>
      </c>
      <c r="J5688">
        <v>0</v>
      </c>
      <c r="K5688">
        <v>3</v>
      </c>
      <c r="L5688" t="s">
        <v>15568</v>
      </c>
      <c r="M5688" t="s">
        <v>23</v>
      </c>
      <c r="N5688" t="s">
        <v>23</v>
      </c>
      <c r="O5688" t="s">
        <v>25</v>
      </c>
      <c r="P5688" t="s">
        <v>164</v>
      </c>
      <c r="Q5688" t="s">
        <v>27</v>
      </c>
      <c r="R5688">
        <v>73.849999999999994</v>
      </c>
      <c r="S5688">
        <v>336.35</v>
      </c>
    </row>
    <row r="5689" spans="1:19">
      <c r="A5689" t="s">
        <v>12779</v>
      </c>
      <c r="B5689" s="2">
        <v>45324</v>
      </c>
      <c r="C5689" t="s">
        <v>33</v>
      </c>
      <c r="D5689">
        <v>57</v>
      </c>
      <c r="E5689" t="s">
        <v>39</v>
      </c>
      <c r="F5689">
        <v>0</v>
      </c>
      <c r="G5689">
        <v>4</v>
      </c>
      <c r="H5689" t="s">
        <v>3686</v>
      </c>
      <c r="I5689">
        <v>3878</v>
      </c>
      <c r="J5689">
        <v>0</v>
      </c>
      <c r="K5689">
        <v>18</v>
      </c>
      <c r="L5689" t="s">
        <v>15568</v>
      </c>
      <c r="M5689" t="s">
        <v>23</v>
      </c>
      <c r="N5689" t="s">
        <v>23</v>
      </c>
      <c r="O5689" t="s">
        <v>25</v>
      </c>
      <c r="P5689" t="s">
        <v>164</v>
      </c>
      <c r="Q5689" t="s">
        <v>27</v>
      </c>
      <c r="R5689">
        <v>84.95</v>
      </c>
      <c r="S5689">
        <v>1971.49</v>
      </c>
    </row>
    <row r="5690" spans="1:19">
      <c r="A5690" t="s">
        <v>12781</v>
      </c>
      <c r="B5690" s="2">
        <v>45828</v>
      </c>
      <c r="C5690" t="s">
        <v>22</v>
      </c>
      <c r="D5690">
        <v>68</v>
      </c>
      <c r="E5690" t="s">
        <v>23</v>
      </c>
      <c r="F5690">
        <v>0</v>
      </c>
      <c r="G5690">
        <v>4</v>
      </c>
      <c r="H5690" t="s">
        <v>3751</v>
      </c>
      <c r="I5690">
        <v>5592</v>
      </c>
      <c r="J5690">
        <v>9</v>
      </c>
      <c r="K5690">
        <v>2</v>
      </c>
      <c r="L5690" t="s">
        <v>48</v>
      </c>
      <c r="M5690" t="s">
        <v>23</v>
      </c>
      <c r="N5690" t="s">
        <v>23</v>
      </c>
      <c r="O5690" t="s">
        <v>25</v>
      </c>
      <c r="P5690" t="s">
        <v>26</v>
      </c>
      <c r="Q5690" t="s">
        <v>27</v>
      </c>
      <c r="R5690">
        <v>70.099999999999994</v>
      </c>
      <c r="S5690">
        <v>211.63</v>
      </c>
    </row>
    <row r="5691" spans="1:19">
      <c r="A5691" t="s">
        <v>12783</v>
      </c>
      <c r="B5691" s="2">
        <v>45391</v>
      </c>
      <c r="C5691" t="s">
        <v>22</v>
      </c>
      <c r="D5691">
        <v>74</v>
      </c>
      <c r="E5691" t="s">
        <v>39</v>
      </c>
      <c r="F5691">
        <v>0</v>
      </c>
      <c r="G5691">
        <v>4</v>
      </c>
      <c r="H5691" t="s">
        <v>3686</v>
      </c>
      <c r="I5691">
        <v>4351</v>
      </c>
      <c r="J5691">
        <v>0</v>
      </c>
      <c r="K5691">
        <v>16</v>
      </c>
      <c r="L5691" t="s">
        <v>97</v>
      </c>
      <c r="M5691" t="s">
        <v>23</v>
      </c>
      <c r="N5691" t="s">
        <v>23</v>
      </c>
      <c r="O5691" t="s">
        <v>25</v>
      </c>
      <c r="P5691" t="s">
        <v>26</v>
      </c>
      <c r="Q5691" t="s">
        <v>27</v>
      </c>
      <c r="R5691">
        <v>78.75</v>
      </c>
      <c r="S5691">
        <v>1850.57</v>
      </c>
    </row>
    <row r="5692" spans="1:19">
      <c r="A5692" t="s">
        <v>12785</v>
      </c>
      <c r="B5692" s="2">
        <v>43696</v>
      </c>
      <c r="C5692" t="s">
        <v>33</v>
      </c>
      <c r="D5692">
        <v>70</v>
      </c>
      <c r="E5692" t="s">
        <v>23</v>
      </c>
      <c r="F5692">
        <v>0</v>
      </c>
      <c r="G5692">
        <v>4</v>
      </c>
      <c r="H5692" t="s">
        <v>3686</v>
      </c>
      <c r="I5692">
        <v>5945</v>
      </c>
      <c r="J5692">
        <v>7</v>
      </c>
      <c r="K5692">
        <v>72</v>
      </c>
      <c r="L5692" t="s">
        <v>316</v>
      </c>
      <c r="M5692" t="s">
        <v>23</v>
      </c>
      <c r="N5692" t="s">
        <v>23</v>
      </c>
      <c r="O5692" t="s">
        <v>25</v>
      </c>
      <c r="P5692" t="s">
        <v>164</v>
      </c>
      <c r="Q5692" t="s">
        <v>50</v>
      </c>
      <c r="R5692">
        <v>109.7</v>
      </c>
      <c r="S5692">
        <v>9472.82</v>
      </c>
    </row>
    <row r="5693" spans="1:19">
      <c r="A5693" t="s">
        <v>12787</v>
      </c>
      <c r="B5693" s="2">
        <v>43880</v>
      </c>
      <c r="C5693" t="s">
        <v>33</v>
      </c>
      <c r="D5693">
        <v>70</v>
      </c>
      <c r="E5693" t="s">
        <v>39</v>
      </c>
      <c r="F5693">
        <v>0</v>
      </c>
      <c r="G5693">
        <v>4</v>
      </c>
      <c r="H5693" t="s">
        <v>3686</v>
      </c>
      <c r="I5693">
        <v>5813</v>
      </c>
      <c r="J5693">
        <v>0</v>
      </c>
      <c r="K5693">
        <v>66</v>
      </c>
      <c r="L5693" t="s">
        <v>15568</v>
      </c>
      <c r="M5693" t="s">
        <v>23</v>
      </c>
      <c r="N5693" t="s">
        <v>23</v>
      </c>
      <c r="O5693" t="s">
        <v>49</v>
      </c>
      <c r="P5693" t="s">
        <v>164</v>
      </c>
      <c r="Q5693" t="s">
        <v>50</v>
      </c>
      <c r="R5693">
        <v>90.05</v>
      </c>
      <c r="S5693">
        <v>6842.43</v>
      </c>
    </row>
    <row r="5694" spans="1:19">
      <c r="A5694" t="s">
        <v>12789</v>
      </c>
      <c r="B5694" s="2">
        <v>43877</v>
      </c>
      <c r="C5694" t="s">
        <v>22</v>
      </c>
      <c r="D5694">
        <v>68</v>
      </c>
      <c r="E5694" t="s">
        <v>39</v>
      </c>
      <c r="F5694">
        <v>2</v>
      </c>
      <c r="G5694">
        <v>4</v>
      </c>
      <c r="H5694" t="s">
        <v>3686</v>
      </c>
      <c r="I5694">
        <v>4101</v>
      </c>
      <c r="J5694">
        <v>0</v>
      </c>
      <c r="K5694">
        <v>66</v>
      </c>
      <c r="L5694" t="s">
        <v>15568</v>
      </c>
      <c r="M5694" t="s">
        <v>23</v>
      </c>
      <c r="N5694" t="s">
        <v>39</v>
      </c>
      <c r="P5694" t="s">
        <v>164</v>
      </c>
      <c r="Q5694" t="s">
        <v>50</v>
      </c>
      <c r="R5694">
        <v>20.55</v>
      </c>
      <c r="S5694">
        <v>2701.54</v>
      </c>
    </row>
    <row r="5695" spans="1:19">
      <c r="A5695" t="s">
        <v>12791</v>
      </c>
      <c r="B5695" s="2">
        <v>45003</v>
      </c>
      <c r="C5695" t="s">
        <v>22</v>
      </c>
      <c r="D5695">
        <v>42</v>
      </c>
      <c r="E5695" t="s">
        <v>39</v>
      </c>
      <c r="F5695">
        <v>0</v>
      </c>
      <c r="G5695">
        <v>4</v>
      </c>
      <c r="H5695" t="s">
        <v>3686</v>
      </c>
      <c r="I5695">
        <v>3898</v>
      </c>
      <c r="J5695">
        <v>0</v>
      </c>
      <c r="K5695">
        <v>29</v>
      </c>
      <c r="L5695" t="s">
        <v>40</v>
      </c>
      <c r="M5695" t="s">
        <v>39</v>
      </c>
      <c r="N5695" t="s">
        <v>23</v>
      </c>
      <c r="O5695" t="s">
        <v>49</v>
      </c>
      <c r="P5695" t="s">
        <v>202</v>
      </c>
      <c r="Q5695" t="s">
        <v>84</v>
      </c>
      <c r="R5695">
        <v>35.6</v>
      </c>
      <c r="S5695">
        <v>1072.5999999999999</v>
      </c>
    </row>
    <row r="5696" spans="1:19">
      <c r="A5696" t="s">
        <v>12794</v>
      </c>
      <c r="B5696" s="2">
        <v>43775</v>
      </c>
      <c r="C5696" t="s">
        <v>22</v>
      </c>
      <c r="D5696">
        <v>61</v>
      </c>
      <c r="E5696" t="s">
        <v>23</v>
      </c>
      <c r="F5696">
        <v>2</v>
      </c>
      <c r="G5696">
        <v>4</v>
      </c>
      <c r="H5696" t="s">
        <v>3686</v>
      </c>
      <c r="I5696">
        <v>5561</v>
      </c>
      <c r="J5696">
        <v>9</v>
      </c>
      <c r="K5696">
        <v>69</v>
      </c>
      <c r="L5696" t="s">
        <v>15568</v>
      </c>
      <c r="M5696" t="s">
        <v>23</v>
      </c>
      <c r="N5696" t="s">
        <v>23</v>
      </c>
      <c r="O5696" t="s">
        <v>25</v>
      </c>
      <c r="P5696" t="s">
        <v>202</v>
      </c>
      <c r="Q5696" t="s">
        <v>50</v>
      </c>
      <c r="R5696">
        <v>95.75</v>
      </c>
      <c r="S5696">
        <v>9440.2999999999993</v>
      </c>
    </row>
    <row r="5697" spans="1:19">
      <c r="A5697" t="s">
        <v>12796</v>
      </c>
      <c r="B5697" s="2">
        <v>45753</v>
      </c>
      <c r="C5697" t="s">
        <v>22</v>
      </c>
      <c r="D5697">
        <v>57</v>
      </c>
      <c r="E5697" t="s">
        <v>23</v>
      </c>
      <c r="F5697">
        <v>1</v>
      </c>
      <c r="G5697">
        <v>4</v>
      </c>
      <c r="H5697" t="s">
        <v>3686</v>
      </c>
      <c r="I5697">
        <v>2347</v>
      </c>
      <c r="J5697">
        <v>1</v>
      </c>
      <c r="K5697">
        <v>4</v>
      </c>
      <c r="L5697" t="s">
        <v>48</v>
      </c>
      <c r="M5697" t="s">
        <v>23</v>
      </c>
      <c r="N5697" t="s">
        <v>39</v>
      </c>
      <c r="P5697" t="s">
        <v>164</v>
      </c>
      <c r="Q5697" t="s">
        <v>84</v>
      </c>
      <c r="R5697">
        <v>19.899999999999999</v>
      </c>
      <c r="S5697">
        <v>174.93</v>
      </c>
    </row>
    <row r="5698" spans="1:19">
      <c r="A5698" t="s">
        <v>12797</v>
      </c>
      <c r="B5698" s="2">
        <v>43726</v>
      </c>
      <c r="C5698" t="s">
        <v>22</v>
      </c>
      <c r="D5698">
        <v>46</v>
      </c>
      <c r="E5698" t="s">
        <v>23</v>
      </c>
      <c r="F5698">
        <v>3</v>
      </c>
      <c r="G5698">
        <v>4</v>
      </c>
      <c r="H5698" t="s">
        <v>3686</v>
      </c>
      <c r="I5698">
        <v>6101</v>
      </c>
      <c r="J5698">
        <v>1</v>
      </c>
      <c r="K5698">
        <v>71</v>
      </c>
      <c r="L5698" t="s">
        <v>316</v>
      </c>
      <c r="M5698" t="s">
        <v>23</v>
      </c>
      <c r="N5698" t="s">
        <v>23</v>
      </c>
      <c r="O5698" t="s">
        <v>25</v>
      </c>
      <c r="P5698" t="s">
        <v>202</v>
      </c>
      <c r="Q5698" t="s">
        <v>27</v>
      </c>
      <c r="R5698">
        <v>104.65</v>
      </c>
      <c r="S5698">
        <v>8292.34</v>
      </c>
    </row>
    <row r="5699" spans="1:19">
      <c r="A5699" t="s">
        <v>12799</v>
      </c>
      <c r="B5699" s="2">
        <v>44452</v>
      </c>
      <c r="C5699" t="s">
        <v>33</v>
      </c>
      <c r="D5699">
        <v>35</v>
      </c>
      <c r="E5699" t="s">
        <v>39</v>
      </c>
      <c r="F5699">
        <v>0</v>
      </c>
      <c r="G5699">
        <v>4</v>
      </c>
      <c r="H5699" t="s">
        <v>3686</v>
      </c>
      <c r="I5699">
        <v>3723</v>
      </c>
      <c r="J5699">
        <v>0</v>
      </c>
      <c r="K5699">
        <v>47</v>
      </c>
      <c r="L5699" t="s">
        <v>142</v>
      </c>
      <c r="M5699" t="s">
        <v>23</v>
      </c>
      <c r="N5699" t="s">
        <v>23</v>
      </c>
      <c r="O5699" t="s">
        <v>25</v>
      </c>
      <c r="P5699" t="s">
        <v>26</v>
      </c>
      <c r="Q5699" t="s">
        <v>27</v>
      </c>
      <c r="R5699">
        <v>106.35</v>
      </c>
      <c r="S5699">
        <v>5532.48</v>
      </c>
    </row>
    <row r="5700" spans="1:19">
      <c r="A5700" t="s">
        <v>12801</v>
      </c>
      <c r="B5700" s="2">
        <v>45859</v>
      </c>
      <c r="C5700" t="s">
        <v>33</v>
      </c>
      <c r="D5700">
        <v>25</v>
      </c>
      <c r="E5700" t="s">
        <v>39</v>
      </c>
      <c r="F5700">
        <v>0</v>
      </c>
      <c r="G5700">
        <v>4</v>
      </c>
      <c r="H5700" t="s">
        <v>3751</v>
      </c>
      <c r="I5700">
        <v>2475</v>
      </c>
      <c r="J5700">
        <v>0</v>
      </c>
      <c r="K5700">
        <v>1</v>
      </c>
      <c r="L5700" t="s">
        <v>15568</v>
      </c>
      <c r="M5700" t="s">
        <v>23</v>
      </c>
      <c r="N5700" t="s">
        <v>23</v>
      </c>
      <c r="O5700" t="s">
        <v>25</v>
      </c>
      <c r="P5700" t="s">
        <v>26</v>
      </c>
      <c r="Q5700" t="s">
        <v>27</v>
      </c>
      <c r="R5700">
        <v>70.099999999999994</v>
      </c>
      <c r="S5700">
        <v>71.25</v>
      </c>
    </row>
    <row r="5701" spans="1:19">
      <c r="A5701" t="s">
        <v>12802</v>
      </c>
      <c r="B5701" s="2">
        <v>44036</v>
      </c>
      <c r="C5701" t="s">
        <v>33</v>
      </c>
      <c r="D5701">
        <v>23</v>
      </c>
      <c r="E5701" t="s">
        <v>39</v>
      </c>
      <c r="F5701">
        <v>0</v>
      </c>
      <c r="G5701">
        <v>4</v>
      </c>
      <c r="H5701" t="s">
        <v>3686</v>
      </c>
      <c r="I5701">
        <v>4471</v>
      </c>
      <c r="J5701">
        <v>0</v>
      </c>
      <c r="K5701">
        <v>61</v>
      </c>
      <c r="L5701" t="s">
        <v>142</v>
      </c>
      <c r="M5701" t="s">
        <v>23</v>
      </c>
      <c r="N5701" t="s">
        <v>23</v>
      </c>
      <c r="O5701" t="s">
        <v>56</v>
      </c>
      <c r="P5701" t="s">
        <v>164</v>
      </c>
      <c r="Q5701" t="s">
        <v>50</v>
      </c>
      <c r="R5701">
        <v>86.45</v>
      </c>
      <c r="S5701">
        <v>5450.41</v>
      </c>
    </row>
    <row r="5702" spans="1:19">
      <c r="A5702" t="s">
        <v>12804</v>
      </c>
      <c r="B5702" s="2">
        <v>43934</v>
      </c>
      <c r="C5702" t="s">
        <v>33</v>
      </c>
      <c r="D5702">
        <v>51</v>
      </c>
      <c r="E5702" t="s">
        <v>23</v>
      </c>
      <c r="F5702">
        <v>0</v>
      </c>
      <c r="G5702">
        <v>4</v>
      </c>
      <c r="H5702" t="s">
        <v>3686</v>
      </c>
      <c r="I5702">
        <v>5254</v>
      </c>
      <c r="J5702">
        <v>6</v>
      </c>
      <c r="K5702">
        <v>64</v>
      </c>
      <c r="L5702" t="s">
        <v>15568</v>
      </c>
      <c r="M5702" t="s">
        <v>23</v>
      </c>
      <c r="N5702" t="s">
        <v>23</v>
      </c>
      <c r="O5702" t="s">
        <v>56</v>
      </c>
      <c r="P5702" t="s">
        <v>164</v>
      </c>
      <c r="Q5702" t="s">
        <v>84</v>
      </c>
      <c r="R5702">
        <v>81.3</v>
      </c>
      <c r="S5702">
        <v>6170</v>
      </c>
    </row>
    <row r="5703" spans="1:19">
      <c r="A5703" t="s">
        <v>12806</v>
      </c>
      <c r="B5703" s="2">
        <v>45637</v>
      </c>
      <c r="C5703" t="s">
        <v>33</v>
      </c>
      <c r="D5703">
        <v>53</v>
      </c>
      <c r="E5703" t="s">
        <v>39</v>
      </c>
      <c r="F5703">
        <v>0</v>
      </c>
      <c r="G5703">
        <v>4</v>
      </c>
      <c r="H5703" t="s">
        <v>3686</v>
      </c>
      <c r="I5703">
        <v>2332</v>
      </c>
      <c r="J5703">
        <v>0</v>
      </c>
      <c r="K5703">
        <v>8</v>
      </c>
      <c r="L5703" t="s">
        <v>15568</v>
      </c>
      <c r="M5703" t="s">
        <v>23</v>
      </c>
      <c r="N5703" t="s">
        <v>23</v>
      </c>
      <c r="O5703" t="s">
        <v>25</v>
      </c>
      <c r="P5703" t="s">
        <v>26</v>
      </c>
      <c r="Q5703" t="s">
        <v>27</v>
      </c>
      <c r="R5703">
        <v>75.25</v>
      </c>
      <c r="S5703">
        <v>727.26</v>
      </c>
    </row>
    <row r="5704" spans="1:19">
      <c r="A5704" t="s">
        <v>12808</v>
      </c>
      <c r="B5704" s="2">
        <v>44002</v>
      </c>
      <c r="C5704" t="s">
        <v>22</v>
      </c>
      <c r="D5704">
        <v>57</v>
      </c>
      <c r="E5704" t="s">
        <v>39</v>
      </c>
      <c r="F5704">
        <v>0</v>
      </c>
      <c r="G5704">
        <v>4</v>
      </c>
      <c r="H5704" t="s">
        <v>3686</v>
      </c>
      <c r="I5704">
        <v>4568</v>
      </c>
      <c r="J5704">
        <v>0</v>
      </c>
      <c r="K5704">
        <v>62</v>
      </c>
      <c r="L5704" t="s">
        <v>15568</v>
      </c>
      <c r="M5704" t="s">
        <v>23</v>
      </c>
      <c r="N5704" t="s">
        <v>39</v>
      </c>
      <c r="P5704" t="s">
        <v>164</v>
      </c>
      <c r="Q5704" t="s">
        <v>50</v>
      </c>
      <c r="R5704">
        <v>20.05</v>
      </c>
      <c r="S5704">
        <v>3289.81</v>
      </c>
    </row>
    <row r="5705" spans="1:19">
      <c r="A5705" t="s">
        <v>12810</v>
      </c>
      <c r="B5705" s="2">
        <v>45834</v>
      </c>
      <c r="C5705" t="s">
        <v>33</v>
      </c>
      <c r="D5705">
        <v>33</v>
      </c>
      <c r="E5705" t="s">
        <v>23</v>
      </c>
      <c r="F5705">
        <v>0</v>
      </c>
      <c r="G5705">
        <v>4</v>
      </c>
      <c r="H5705" t="s">
        <v>3751</v>
      </c>
      <c r="I5705">
        <v>5761</v>
      </c>
      <c r="J5705">
        <v>3</v>
      </c>
      <c r="K5705">
        <v>2</v>
      </c>
      <c r="L5705" t="s">
        <v>48</v>
      </c>
      <c r="M5705" t="s">
        <v>23</v>
      </c>
      <c r="N5705" t="s">
        <v>39</v>
      </c>
      <c r="P5705" t="s">
        <v>26</v>
      </c>
      <c r="Q5705" t="s">
        <v>50</v>
      </c>
      <c r="R5705">
        <v>20.350000000000001</v>
      </c>
      <c r="S5705">
        <v>52.69</v>
      </c>
    </row>
    <row r="5706" spans="1:19">
      <c r="A5706" t="s">
        <v>12812</v>
      </c>
      <c r="B5706" s="2">
        <v>45515</v>
      </c>
      <c r="C5706" t="s">
        <v>33</v>
      </c>
      <c r="D5706">
        <v>51</v>
      </c>
      <c r="E5706" t="s">
        <v>23</v>
      </c>
      <c r="F5706">
        <v>0</v>
      </c>
      <c r="G5706">
        <v>4</v>
      </c>
      <c r="H5706" t="s">
        <v>3686</v>
      </c>
      <c r="I5706">
        <v>5453</v>
      </c>
      <c r="J5706">
        <v>10</v>
      </c>
      <c r="K5706">
        <v>12</v>
      </c>
      <c r="L5706" t="s">
        <v>97</v>
      </c>
      <c r="M5706" t="s">
        <v>23</v>
      </c>
      <c r="N5706" t="s">
        <v>39</v>
      </c>
      <c r="P5706" t="s">
        <v>164</v>
      </c>
      <c r="Q5706" t="s">
        <v>27</v>
      </c>
      <c r="R5706">
        <v>20.05</v>
      </c>
      <c r="S5706">
        <v>748.63</v>
      </c>
    </row>
    <row r="5707" spans="1:19">
      <c r="A5707" t="s">
        <v>12814</v>
      </c>
      <c r="B5707" s="2">
        <v>45749</v>
      </c>
      <c r="C5707" t="s">
        <v>22</v>
      </c>
      <c r="D5707">
        <v>19</v>
      </c>
      <c r="E5707" t="s">
        <v>39</v>
      </c>
      <c r="F5707">
        <v>0</v>
      </c>
      <c r="G5707">
        <v>4</v>
      </c>
      <c r="H5707" t="s">
        <v>3686</v>
      </c>
      <c r="I5707">
        <v>4282</v>
      </c>
      <c r="J5707">
        <v>0</v>
      </c>
      <c r="K5707">
        <v>4</v>
      </c>
      <c r="L5707" t="s">
        <v>15568</v>
      </c>
      <c r="M5707" t="s">
        <v>39</v>
      </c>
      <c r="N5707" t="s">
        <v>23</v>
      </c>
      <c r="O5707" t="s">
        <v>49</v>
      </c>
      <c r="P5707" t="s">
        <v>26</v>
      </c>
      <c r="Q5707" t="s">
        <v>50</v>
      </c>
      <c r="R5707">
        <v>42.4</v>
      </c>
      <c r="S5707">
        <v>146.4</v>
      </c>
    </row>
    <row r="5708" spans="1:19">
      <c r="A5708" t="s">
        <v>12817</v>
      </c>
      <c r="B5708" s="2">
        <v>45778</v>
      </c>
      <c r="C5708" t="s">
        <v>33</v>
      </c>
      <c r="D5708">
        <v>35</v>
      </c>
      <c r="E5708" t="s">
        <v>39</v>
      </c>
      <c r="F5708">
        <v>0</v>
      </c>
      <c r="G5708">
        <v>4</v>
      </c>
      <c r="H5708" t="s">
        <v>3751</v>
      </c>
      <c r="I5708">
        <v>3122</v>
      </c>
      <c r="J5708">
        <v>0</v>
      </c>
      <c r="K5708">
        <v>3</v>
      </c>
      <c r="L5708" t="s">
        <v>15568</v>
      </c>
      <c r="M5708" t="s">
        <v>23</v>
      </c>
      <c r="N5708" t="s">
        <v>23</v>
      </c>
      <c r="O5708" t="s">
        <v>56</v>
      </c>
      <c r="P5708" t="s">
        <v>26</v>
      </c>
      <c r="Q5708" t="s">
        <v>27</v>
      </c>
      <c r="R5708">
        <v>44.6</v>
      </c>
      <c r="S5708">
        <v>169.47</v>
      </c>
    </row>
    <row r="5709" spans="1:19">
      <c r="A5709" t="s">
        <v>12819</v>
      </c>
      <c r="B5709" s="2">
        <v>45090</v>
      </c>
      <c r="C5709" t="s">
        <v>22</v>
      </c>
      <c r="D5709">
        <v>60</v>
      </c>
      <c r="E5709" t="s">
        <v>39</v>
      </c>
      <c r="F5709">
        <v>3</v>
      </c>
      <c r="G5709">
        <v>4</v>
      </c>
      <c r="H5709" t="s">
        <v>3686</v>
      </c>
      <c r="I5709">
        <v>2715</v>
      </c>
      <c r="J5709">
        <v>0</v>
      </c>
      <c r="K5709">
        <v>26</v>
      </c>
      <c r="L5709" t="s">
        <v>15568</v>
      </c>
      <c r="M5709" t="s">
        <v>39</v>
      </c>
      <c r="N5709" t="s">
        <v>23</v>
      </c>
      <c r="O5709" t="s">
        <v>56</v>
      </c>
      <c r="P5709" t="s">
        <v>202</v>
      </c>
      <c r="Q5709" t="s">
        <v>27</v>
      </c>
      <c r="R5709">
        <v>39.950000000000003</v>
      </c>
      <c r="S5709">
        <v>1023.75</v>
      </c>
    </row>
    <row r="5710" spans="1:19">
      <c r="A5710" t="s">
        <v>12822</v>
      </c>
      <c r="B5710" s="2">
        <v>44569</v>
      </c>
      <c r="C5710" t="s">
        <v>22</v>
      </c>
      <c r="D5710">
        <v>50</v>
      </c>
      <c r="E5710" t="s">
        <v>23</v>
      </c>
      <c r="F5710">
        <v>1</v>
      </c>
      <c r="G5710">
        <v>4</v>
      </c>
      <c r="H5710" t="s">
        <v>3686</v>
      </c>
      <c r="I5710">
        <v>5594</v>
      </c>
      <c r="J5710">
        <v>10</v>
      </c>
      <c r="K5710">
        <v>43</v>
      </c>
      <c r="L5710" t="s">
        <v>15568</v>
      </c>
      <c r="M5710" t="s">
        <v>23</v>
      </c>
      <c r="N5710" t="s">
        <v>39</v>
      </c>
      <c r="P5710" t="s">
        <v>202</v>
      </c>
      <c r="Q5710" t="s">
        <v>50</v>
      </c>
      <c r="R5710">
        <v>19.2</v>
      </c>
      <c r="S5710">
        <v>1410.48</v>
      </c>
    </row>
    <row r="5711" spans="1:19">
      <c r="A5711" t="s">
        <v>12824</v>
      </c>
      <c r="B5711" s="2">
        <v>44033</v>
      </c>
      <c r="C5711" t="s">
        <v>22</v>
      </c>
      <c r="D5711">
        <v>62</v>
      </c>
      <c r="E5711" t="s">
        <v>23</v>
      </c>
      <c r="F5711">
        <v>0</v>
      </c>
      <c r="G5711">
        <v>4</v>
      </c>
      <c r="H5711" t="s">
        <v>3686</v>
      </c>
      <c r="I5711">
        <v>6298</v>
      </c>
      <c r="J5711">
        <v>6</v>
      </c>
      <c r="K5711">
        <v>61</v>
      </c>
      <c r="L5711" t="s">
        <v>15568</v>
      </c>
      <c r="M5711" t="s">
        <v>23</v>
      </c>
      <c r="N5711" t="s">
        <v>23</v>
      </c>
      <c r="O5711" t="s">
        <v>25</v>
      </c>
      <c r="P5711" t="s">
        <v>26</v>
      </c>
      <c r="Q5711" t="s">
        <v>27</v>
      </c>
      <c r="R5711">
        <v>106.2</v>
      </c>
      <c r="S5711">
        <v>8062.46</v>
      </c>
    </row>
    <row r="5712" spans="1:19">
      <c r="A5712" t="s">
        <v>12827</v>
      </c>
      <c r="B5712" s="2">
        <v>45217</v>
      </c>
      <c r="C5712" t="s">
        <v>33</v>
      </c>
      <c r="D5712">
        <v>32</v>
      </c>
      <c r="E5712" t="s">
        <v>23</v>
      </c>
      <c r="F5712">
        <v>0</v>
      </c>
      <c r="G5712">
        <v>4</v>
      </c>
      <c r="H5712" t="s">
        <v>3686</v>
      </c>
      <c r="I5712">
        <v>2628</v>
      </c>
      <c r="J5712">
        <v>5</v>
      </c>
      <c r="K5712">
        <v>22</v>
      </c>
      <c r="L5712" t="s">
        <v>97</v>
      </c>
      <c r="M5712" t="s">
        <v>23</v>
      </c>
      <c r="N5712" t="s">
        <v>39</v>
      </c>
      <c r="P5712" t="s">
        <v>202</v>
      </c>
      <c r="Q5712" t="s">
        <v>27</v>
      </c>
      <c r="R5712">
        <v>25.6</v>
      </c>
      <c r="S5712">
        <v>884.74</v>
      </c>
    </row>
    <row r="5713" spans="1:19">
      <c r="A5713" t="s">
        <v>12829</v>
      </c>
      <c r="B5713" s="2">
        <v>44389</v>
      </c>
      <c r="C5713" t="s">
        <v>33</v>
      </c>
      <c r="D5713">
        <v>39</v>
      </c>
      <c r="E5713" t="s">
        <v>39</v>
      </c>
      <c r="F5713">
        <v>0</v>
      </c>
      <c r="G5713">
        <v>4</v>
      </c>
      <c r="H5713" t="s">
        <v>3686</v>
      </c>
      <c r="I5713">
        <v>5023</v>
      </c>
      <c r="J5713">
        <v>0</v>
      </c>
      <c r="K5713">
        <v>49</v>
      </c>
      <c r="L5713" t="s">
        <v>142</v>
      </c>
      <c r="M5713" t="s">
        <v>23</v>
      </c>
      <c r="N5713" t="s">
        <v>23</v>
      </c>
      <c r="O5713" t="s">
        <v>25</v>
      </c>
      <c r="P5713" t="s">
        <v>202</v>
      </c>
      <c r="Q5713" t="s">
        <v>27</v>
      </c>
      <c r="R5713">
        <v>103</v>
      </c>
      <c r="S5713">
        <v>6953.23</v>
      </c>
    </row>
    <row r="5714" spans="1:19">
      <c r="A5714" t="s">
        <v>12831</v>
      </c>
      <c r="B5714" s="2">
        <v>45523</v>
      </c>
      <c r="C5714" t="s">
        <v>33</v>
      </c>
      <c r="D5714">
        <v>40</v>
      </c>
      <c r="E5714" t="s">
        <v>23</v>
      </c>
      <c r="F5714">
        <v>1</v>
      </c>
      <c r="G5714">
        <v>4</v>
      </c>
      <c r="H5714" t="s">
        <v>3686</v>
      </c>
      <c r="I5714">
        <v>3353</v>
      </c>
      <c r="J5714">
        <v>1</v>
      </c>
      <c r="K5714">
        <v>12</v>
      </c>
      <c r="L5714" t="s">
        <v>97</v>
      </c>
      <c r="M5714" t="s">
        <v>39</v>
      </c>
      <c r="N5714" t="s">
        <v>23</v>
      </c>
      <c r="O5714" t="s">
        <v>49</v>
      </c>
      <c r="P5714" t="s">
        <v>26</v>
      </c>
      <c r="Q5714" t="s">
        <v>84</v>
      </c>
      <c r="R5714">
        <v>29.3</v>
      </c>
      <c r="S5714">
        <v>355.9</v>
      </c>
    </row>
    <row r="5715" spans="1:19">
      <c r="A5715" t="s">
        <v>12833</v>
      </c>
      <c r="B5715" s="2">
        <v>44755</v>
      </c>
      <c r="C5715" t="s">
        <v>22</v>
      </c>
      <c r="D5715">
        <v>69</v>
      </c>
      <c r="E5715" t="s">
        <v>39</v>
      </c>
      <c r="F5715">
        <v>0</v>
      </c>
      <c r="G5715">
        <v>4</v>
      </c>
      <c r="H5715" t="s">
        <v>3686</v>
      </c>
      <c r="I5715">
        <v>2640</v>
      </c>
      <c r="J5715">
        <v>0</v>
      </c>
      <c r="K5715">
        <v>37</v>
      </c>
      <c r="L5715" t="s">
        <v>15568</v>
      </c>
      <c r="M5715" t="s">
        <v>23</v>
      </c>
      <c r="N5715" t="s">
        <v>23</v>
      </c>
      <c r="O5715" t="s">
        <v>25</v>
      </c>
      <c r="P5715" t="s">
        <v>26</v>
      </c>
      <c r="Q5715" t="s">
        <v>50</v>
      </c>
      <c r="R5715">
        <v>96.1</v>
      </c>
      <c r="S5715">
        <v>4454.88</v>
      </c>
    </row>
    <row r="5716" spans="1:19">
      <c r="A5716" t="s">
        <v>12835</v>
      </c>
      <c r="B5716" s="2">
        <v>43968</v>
      </c>
      <c r="C5716" t="s">
        <v>22</v>
      </c>
      <c r="D5716">
        <v>77</v>
      </c>
      <c r="E5716" t="s">
        <v>23</v>
      </c>
      <c r="F5716">
        <v>0</v>
      </c>
      <c r="G5716">
        <v>4</v>
      </c>
      <c r="H5716" t="s">
        <v>3686</v>
      </c>
      <c r="I5716">
        <v>4652</v>
      </c>
      <c r="J5716">
        <v>1</v>
      </c>
      <c r="K5716">
        <v>63</v>
      </c>
      <c r="L5716" t="s">
        <v>15568</v>
      </c>
      <c r="M5716" t="s">
        <v>23</v>
      </c>
      <c r="N5716" t="s">
        <v>23</v>
      </c>
      <c r="O5716" t="s">
        <v>49</v>
      </c>
      <c r="P5716" t="s">
        <v>164</v>
      </c>
      <c r="Q5716" t="s">
        <v>50</v>
      </c>
      <c r="R5716">
        <v>83.5</v>
      </c>
      <c r="S5716">
        <v>6282.35</v>
      </c>
    </row>
    <row r="5717" spans="1:19">
      <c r="A5717" t="s">
        <v>12838</v>
      </c>
      <c r="B5717" s="2">
        <v>44734</v>
      </c>
      <c r="C5717" t="s">
        <v>22</v>
      </c>
      <c r="D5717">
        <v>70</v>
      </c>
      <c r="E5717" t="s">
        <v>23</v>
      </c>
      <c r="F5717">
        <v>0</v>
      </c>
      <c r="G5717">
        <v>4</v>
      </c>
      <c r="H5717" t="s">
        <v>3686</v>
      </c>
      <c r="I5717">
        <v>3067</v>
      </c>
      <c r="J5717">
        <v>1</v>
      </c>
      <c r="K5717">
        <v>38</v>
      </c>
      <c r="L5717" t="s">
        <v>15568</v>
      </c>
      <c r="M5717" t="s">
        <v>23</v>
      </c>
      <c r="N5717" t="s">
        <v>23</v>
      </c>
      <c r="O5717" t="s">
        <v>56</v>
      </c>
      <c r="P5717" t="s">
        <v>164</v>
      </c>
      <c r="Q5717" t="s">
        <v>50</v>
      </c>
      <c r="R5717">
        <v>81</v>
      </c>
      <c r="S5717">
        <v>3922.8</v>
      </c>
    </row>
    <row r="5718" spans="1:19">
      <c r="A5718" t="s">
        <v>12840</v>
      </c>
      <c r="B5718" s="2">
        <v>43896</v>
      </c>
      <c r="C5718" t="s">
        <v>33</v>
      </c>
      <c r="D5718">
        <v>28</v>
      </c>
      <c r="E5718" t="s">
        <v>39</v>
      </c>
      <c r="F5718">
        <v>0</v>
      </c>
      <c r="G5718">
        <v>4</v>
      </c>
      <c r="H5718" t="s">
        <v>3686</v>
      </c>
      <c r="I5718">
        <v>4372</v>
      </c>
      <c r="J5718">
        <v>0</v>
      </c>
      <c r="K5718">
        <v>65</v>
      </c>
      <c r="L5718" t="s">
        <v>142</v>
      </c>
      <c r="M5718" t="s">
        <v>23</v>
      </c>
      <c r="N5718" t="s">
        <v>23</v>
      </c>
      <c r="O5718" t="s">
        <v>49</v>
      </c>
      <c r="P5718" t="s">
        <v>164</v>
      </c>
      <c r="Q5718" t="s">
        <v>84</v>
      </c>
      <c r="R5718">
        <v>59.6</v>
      </c>
      <c r="S5718">
        <v>6673.65</v>
      </c>
    </row>
    <row r="5719" spans="1:19">
      <c r="A5719" t="s">
        <v>12842</v>
      </c>
      <c r="B5719" s="2">
        <v>43914</v>
      </c>
      <c r="C5719" t="s">
        <v>33</v>
      </c>
      <c r="D5719">
        <v>19</v>
      </c>
      <c r="E5719" t="s">
        <v>39</v>
      </c>
      <c r="F5719">
        <v>0</v>
      </c>
      <c r="G5719">
        <v>4</v>
      </c>
      <c r="H5719" t="s">
        <v>3686</v>
      </c>
      <c r="I5719">
        <v>5434</v>
      </c>
      <c r="J5719">
        <v>0</v>
      </c>
      <c r="K5719">
        <v>65</v>
      </c>
      <c r="L5719" t="s">
        <v>15568</v>
      </c>
      <c r="M5719" t="s">
        <v>23</v>
      </c>
      <c r="N5719" t="s">
        <v>23</v>
      </c>
      <c r="O5719" t="s">
        <v>56</v>
      </c>
      <c r="P5719" t="s">
        <v>164</v>
      </c>
      <c r="Q5719" t="s">
        <v>27</v>
      </c>
      <c r="R5719">
        <v>84.85</v>
      </c>
      <c r="S5719">
        <v>8172.3</v>
      </c>
    </row>
    <row r="5720" spans="1:19">
      <c r="A5720" t="s">
        <v>12844</v>
      </c>
      <c r="B5720" s="2">
        <v>45708</v>
      </c>
      <c r="C5720" t="s">
        <v>22</v>
      </c>
      <c r="D5720">
        <v>28</v>
      </c>
      <c r="E5720" t="s">
        <v>39</v>
      </c>
      <c r="F5720">
        <v>2</v>
      </c>
      <c r="G5720">
        <v>4</v>
      </c>
      <c r="H5720" t="s">
        <v>3686</v>
      </c>
      <c r="I5720">
        <v>3478</v>
      </c>
      <c r="J5720">
        <v>0</v>
      </c>
      <c r="K5720">
        <v>6</v>
      </c>
      <c r="L5720" t="s">
        <v>15568</v>
      </c>
      <c r="M5720" t="s">
        <v>23</v>
      </c>
      <c r="N5720" t="s">
        <v>39</v>
      </c>
      <c r="P5720" t="s">
        <v>26</v>
      </c>
      <c r="Q5720" t="s">
        <v>50</v>
      </c>
      <c r="R5720">
        <v>20.2</v>
      </c>
      <c r="S5720">
        <v>199.81</v>
      </c>
    </row>
    <row r="5721" spans="1:19">
      <c r="A5721" t="s">
        <v>12846</v>
      </c>
      <c r="B5721" s="2">
        <v>43790</v>
      </c>
      <c r="C5721" t="s">
        <v>22</v>
      </c>
      <c r="D5721">
        <v>19</v>
      </c>
      <c r="E5721" t="s">
        <v>23</v>
      </c>
      <c r="F5721">
        <v>0</v>
      </c>
      <c r="G5721">
        <v>4</v>
      </c>
      <c r="H5721" t="s">
        <v>3686</v>
      </c>
      <c r="I5721">
        <v>5839</v>
      </c>
      <c r="J5721">
        <v>4</v>
      </c>
      <c r="K5721">
        <v>69</v>
      </c>
      <c r="L5721" t="s">
        <v>316</v>
      </c>
      <c r="M5721" t="s">
        <v>23</v>
      </c>
      <c r="N5721" t="s">
        <v>23</v>
      </c>
      <c r="O5721" t="s">
        <v>56</v>
      </c>
      <c r="P5721" t="s">
        <v>164</v>
      </c>
      <c r="Q5721" t="s">
        <v>27</v>
      </c>
      <c r="R5721">
        <v>75.75</v>
      </c>
      <c r="S5721">
        <v>8446.92</v>
      </c>
    </row>
    <row r="5722" spans="1:19">
      <c r="A5722" t="s">
        <v>12848</v>
      </c>
      <c r="B5722" s="2">
        <v>45128</v>
      </c>
      <c r="C5722" t="s">
        <v>22</v>
      </c>
      <c r="D5722">
        <v>57</v>
      </c>
      <c r="E5722" t="s">
        <v>23</v>
      </c>
      <c r="F5722">
        <v>3</v>
      </c>
      <c r="G5722">
        <v>4</v>
      </c>
      <c r="H5722" t="s">
        <v>3686</v>
      </c>
      <c r="I5722">
        <v>3192</v>
      </c>
      <c r="J5722">
        <v>1</v>
      </c>
      <c r="K5722">
        <v>25</v>
      </c>
      <c r="L5722" t="s">
        <v>15568</v>
      </c>
      <c r="M5722" t="s">
        <v>23</v>
      </c>
      <c r="N5722" t="s">
        <v>23</v>
      </c>
      <c r="O5722" t="s">
        <v>56</v>
      </c>
      <c r="P5722" t="s">
        <v>26</v>
      </c>
      <c r="Q5722" t="s">
        <v>27</v>
      </c>
      <c r="R5722">
        <v>60.35</v>
      </c>
      <c r="S5722">
        <v>2061.4</v>
      </c>
    </row>
    <row r="5723" spans="1:19">
      <c r="A5723" t="s">
        <v>12850</v>
      </c>
      <c r="B5723" s="2">
        <v>44671</v>
      </c>
      <c r="C5723" t="s">
        <v>33</v>
      </c>
      <c r="D5723">
        <v>38</v>
      </c>
      <c r="E5723" t="s">
        <v>39</v>
      </c>
      <c r="F5723">
        <v>0</v>
      </c>
      <c r="G5723">
        <v>4</v>
      </c>
      <c r="H5723" t="s">
        <v>3686</v>
      </c>
      <c r="I5723">
        <v>3878</v>
      </c>
      <c r="J5723">
        <v>0</v>
      </c>
      <c r="K5723">
        <v>40</v>
      </c>
      <c r="L5723" t="s">
        <v>15568</v>
      </c>
      <c r="M5723" t="s">
        <v>23</v>
      </c>
      <c r="N5723" t="s">
        <v>39</v>
      </c>
      <c r="P5723" t="s">
        <v>164</v>
      </c>
      <c r="Q5723" t="s">
        <v>50</v>
      </c>
      <c r="R5723">
        <v>19.649999999999999</v>
      </c>
      <c r="S5723">
        <v>1871.45</v>
      </c>
    </row>
    <row r="5724" spans="1:19">
      <c r="A5724" t="s">
        <v>12852</v>
      </c>
      <c r="B5724" s="2">
        <v>44823</v>
      </c>
      <c r="C5724" t="s">
        <v>33</v>
      </c>
      <c r="D5724">
        <v>64</v>
      </c>
      <c r="E5724" t="s">
        <v>39</v>
      </c>
      <c r="F5724">
        <v>0</v>
      </c>
      <c r="G5724">
        <v>4</v>
      </c>
      <c r="H5724" t="s">
        <v>3686</v>
      </c>
      <c r="I5724">
        <v>5097</v>
      </c>
      <c r="J5724">
        <v>0</v>
      </c>
      <c r="K5724">
        <v>35</v>
      </c>
      <c r="L5724" t="s">
        <v>15568</v>
      </c>
      <c r="M5724" t="s">
        <v>39</v>
      </c>
      <c r="N5724" t="s">
        <v>23</v>
      </c>
      <c r="O5724" t="s">
        <v>49</v>
      </c>
      <c r="P5724" t="s">
        <v>26</v>
      </c>
      <c r="Q5724" t="s">
        <v>27</v>
      </c>
      <c r="R5724">
        <v>24.15</v>
      </c>
      <c r="S5724">
        <v>852.5</v>
      </c>
    </row>
    <row r="5725" spans="1:19">
      <c r="A5725" t="s">
        <v>12854</v>
      </c>
      <c r="B5725" s="2">
        <v>43695</v>
      </c>
      <c r="C5725" t="s">
        <v>33</v>
      </c>
      <c r="D5725">
        <v>55</v>
      </c>
      <c r="E5725" t="s">
        <v>23</v>
      </c>
      <c r="F5725">
        <v>1</v>
      </c>
      <c r="G5725">
        <v>4</v>
      </c>
      <c r="H5725" t="s">
        <v>3686</v>
      </c>
      <c r="I5725">
        <v>6342</v>
      </c>
      <c r="J5725">
        <v>4</v>
      </c>
      <c r="K5725">
        <v>72</v>
      </c>
      <c r="L5725" t="s">
        <v>15568</v>
      </c>
      <c r="M5725" t="s">
        <v>23</v>
      </c>
      <c r="N5725" t="s">
        <v>23</v>
      </c>
      <c r="O5725" t="s">
        <v>49</v>
      </c>
      <c r="P5725" t="s">
        <v>164</v>
      </c>
      <c r="Q5725" t="s">
        <v>27</v>
      </c>
      <c r="R5725">
        <v>92.65</v>
      </c>
      <c r="S5725">
        <v>8893</v>
      </c>
    </row>
    <row r="5726" spans="1:19">
      <c r="A5726" t="s">
        <v>12857</v>
      </c>
      <c r="B5726" s="2">
        <v>45256</v>
      </c>
      <c r="C5726" t="s">
        <v>22</v>
      </c>
      <c r="D5726">
        <v>48</v>
      </c>
      <c r="E5726" t="s">
        <v>39</v>
      </c>
      <c r="F5726">
        <v>0</v>
      </c>
      <c r="G5726">
        <v>4</v>
      </c>
      <c r="H5726" t="s">
        <v>3686</v>
      </c>
      <c r="I5726">
        <v>5654</v>
      </c>
      <c r="J5726">
        <v>0</v>
      </c>
      <c r="K5726">
        <v>21</v>
      </c>
      <c r="L5726" t="s">
        <v>97</v>
      </c>
      <c r="M5726" t="s">
        <v>23</v>
      </c>
      <c r="N5726" t="s">
        <v>39</v>
      </c>
      <c r="P5726" t="s">
        <v>26</v>
      </c>
      <c r="Q5726" t="s">
        <v>50</v>
      </c>
      <c r="R5726">
        <v>20.5</v>
      </c>
      <c r="S5726">
        <v>1093.54</v>
      </c>
    </row>
    <row r="5727" spans="1:19">
      <c r="A5727" t="s">
        <v>12859</v>
      </c>
      <c r="B5727" s="2">
        <v>45507</v>
      </c>
      <c r="C5727" t="s">
        <v>22</v>
      </c>
      <c r="D5727">
        <v>54</v>
      </c>
      <c r="E5727" t="s">
        <v>23</v>
      </c>
      <c r="F5727">
        <v>3</v>
      </c>
      <c r="G5727">
        <v>4</v>
      </c>
      <c r="H5727" t="s">
        <v>3686</v>
      </c>
      <c r="I5727">
        <v>2562</v>
      </c>
      <c r="J5727">
        <v>7</v>
      </c>
      <c r="K5727">
        <v>12</v>
      </c>
      <c r="L5727" t="s">
        <v>97</v>
      </c>
      <c r="M5727" t="s">
        <v>39</v>
      </c>
      <c r="N5727" t="s">
        <v>23</v>
      </c>
      <c r="O5727" t="s">
        <v>49</v>
      </c>
      <c r="P5727" t="s">
        <v>26</v>
      </c>
      <c r="Q5727" t="s">
        <v>84</v>
      </c>
      <c r="R5727">
        <v>35.5</v>
      </c>
      <c r="S5727">
        <v>432.25</v>
      </c>
    </row>
    <row r="5728" spans="1:19">
      <c r="A5728" t="s">
        <v>12861</v>
      </c>
      <c r="B5728" s="2">
        <v>44160</v>
      </c>
      <c r="C5728" t="s">
        <v>22</v>
      </c>
      <c r="D5728">
        <v>35</v>
      </c>
      <c r="E5728" t="s">
        <v>23</v>
      </c>
      <c r="F5728">
        <v>0</v>
      </c>
      <c r="G5728">
        <v>4</v>
      </c>
      <c r="H5728" t="s">
        <v>3686</v>
      </c>
      <c r="I5728">
        <v>4133</v>
      </c>
      <c r="J5728">
        <v>2</v>
      </c>
      <c r="K5728">
        <v>57</v>
      </c>
      <c r="L5728" t="s">
        <v>15568</v>
      </c>
      <c r="M5728" t="s">
        <v>39</v>
      </c>
      <c r="N5728" t="s">
        <v>23</v>
      </c>
      <c r="O5728" t="s">
        <v>49</v>
      </c>
      <c r="P5728" t="s">
        <v>164</v>
      </c>
      <c r="Q5728" t="s">
        <v>27</v>
      </c>
      <c r="R5728">
        <v>57.5</v>
      </c>
      <c r="S5728">
        <v>3415.95</v>
      </c>
    </row>
    <row r="5729" spans="1:19">
      <c r="A5729" t="s">
        <v>12864</v>
      </c>
      <c r="B5729" s="2">
        <v>43746</v>
      </c>
      <c r="C5729" t="s">
        <v>33</v>
      </c>
      <c r="D5729">
        <v>31</v>
      </c>
      <c r="E5729" t="s">
        <v>39</v>
      </c>
      <c r="F5729">
        <v>0</v>
      </c>
      <c r="G5729">
        <v>4</v>
      </c>
      <c r="H5729" t="s">
        <v>3686</v>
      </c>
      <c r="I5729">
        <v>6424</v>
      </c>
      <c r="J5729">
        <v>0</v>
      </c>
      <c r="K5729">
        <v>70</v>
      </c>
      <c r="L5729" t="s">
        <v>316</v>
      </c>
      <c r="M5729" t="s">
        <v>23</v>
      </c>
      <c r="N5729" t="s">
        <v>23</v>
      </c>
      <c r="O5729" t="s">
        <v>25</v>
      </c>
      <c r="P5729" t="s">
        <v>164</v>
      </c>
      <c r="Q5729" t="s">
        <v>27</v>
      </c>
      <c r="R5729">
        <v>113.65</v>
      </c>
      <c r="S5729">
        <v>9151.65</v>
      </c>
    </row>
    <row r="5730" spans="1:19">
      <c r="A5730" t="s">
        <v>12866</v>
      </c>
      <c r="B5730" s="2">
        <v>44623</v>
      </c>
      <c r="C5730" t="s">
        <v>33</v>
      </c>
      <c r="D5730">
        <v>19</v>
      </c>
      <c r="E5730" t="s">
        <v>39</v>
      </c>
      <c r="F5730">
        <v>0</v>
      </c>
      <c r="G5730">
        <v>4</v>
      </c>
      <c r="H5730" t="s">
        <v>3686</v>
      </c>
      <c r="I5730">
        <v>4434</v>
      </c>
      <c r="J5730">
        <v>0</v>
      </c>
      <c r="K5730">
        <v>41</v>
      </c>
      <c r="L5730" t="s">
        <v>15568</v>
      </c>
      <c r="M5730" t="s">
        <v>23</v>
      </c>
      <c r="N5730" t="s">
        <v>23</v>
      </c>
      <c r="O5730" t="s">
        <v>25</v>
      </c>
      <c r="P5730" t="s">
        <v>26</v>
      </c>
      <c r="Q5730" t="s">
        <v>27</v>
      </c>
      <c r="R5730">
        <v>106.5</v>
      </c>
      <c r="S5730">
        <v>5787.1</v>
      </c>
    </row>
    <row r="5731" spans="1:19">
      <c r="A5731" t="s">
        <v>12868</v>
      </c>
      <c r="B5731" s="2">
        <v>45062</v>
      </c>
      <c r="C5731" t="s">
        <v>33</v>
      </c>
      <c r="D5731">
        <v>27</v>
      </c>
      <c r="E5731" t="s">
        <v>23</v>
      </c>
      <c r="F5731">
        <v>0</v>
      </c>
      <c r="G5731">
        <v>4</v>
      </c>
      <c r="H5731" t="s">
        <v>3686</v>
      </c>
      <c r="I5731">
        <v>4235</v>
      </c>
      <c r="J5731">
        <v>1</v>
      </c>
      <c r="K5731">
        <v>27</v>
      </c>
      <c r="L5731" t="s">
        <v>40</v>
      </c>
      <c r="M5731" t="s">
        <v>23</v>
      </c>
      <c r="N5731" t="s">
        <v>23</v>
      </c>
      <c r="O5731" t="s">
        <v>25</v>
      </c>
      <c r="P5731" t="s">
        <v>26</v>
      </c>
      <c r="Q5731" t="s">
        <v>50</v>
      </c>
      <c r="R5731">
        <v>95</v>
      </c>
      <c r="S5731">
        <v>2959.89</v>
      </c>
    </row>
    <row r="5732" spans="1:19">
      <c r="A5732" t="s">
        <v>12870</v>
      </c>
      <c r="B5732" s="2">
        <v>44428</v>
      </c>
      <c r="C5732" t="s">
        <v>33</v>
      </c>
      <c r="D5732">
        <v>28</v>
      </c>
      <c r="E5732" t="s">
        <v>39</v>
      </c>
      <c r="F5732">
        <v>0</v>
      </c>
      <c r="G5732">
        <v>4</v>
      </c>
      <c r="H5732" t="s">
        <v>3686</v>
      </c>
      <c r="I5732">
        <v>3345</v>
      </c>
      <c r="J5732">
        <v>0</v>
      </c>
      <c r="K5732">
        <v>48</v>
      </c>
      <c r="L5732" t="s">
        <v>15568</v>
      </c>
      <c r="M5732" t="s">
        <v>23</v>
      </c>
      <c r="N5732" t="s">
        <v>23</v>
      </c>
      <c r="O5732" t="s">
        <v>25</v>
      </c>
      <c r="P5732" t="s">
        <v>202</v>
      </c>
      <c r="Q5732" t="s">
        <v>27</v>
      </c>
      <c r="R5732">
        <v>75.150000000000006</v>
      </c>
      <c r="S5732">
        <v>5753.13</v>
      </c>
    </row>
    <row r="5733" spans="1:19">
      <c r="A5733" t="s">
        <v>12872</v>
      </c>
      <c r="B5733" s="2">
        <v>43960</v>
      </c>
      <c r="C5733" t="s">
        <v>33</v>
      </c>
      <c r="D5733">
        <v>20</v>
      </c>
      <c r="E5733" t="s">
        <v>39</v>
      </c>
      <c r="F5733">
        <v>0</v>
      </c>
      <c r="G5733">
        <v>4</v>
      </c>
      <c r="H5733" t="s">
        <v>3686</v>
      </c>
      <c r="I5733">
        <v>5989</v>
      </c>
      <c r="J5733">
        <v>0</v>
      </c>
      <c r="K5733">
        <v>63</v>
      </c>
      <c r="L5733" t="s">
        <v>15568</v>
      </c>
      <c r="M5733" t="s">
        <v>23</v>
      </c>
      <c r="N5733" t="s">
        <v>23</v>
      </c>
      <c r="O5733" t="s">
        <v>25</v>
      </c>
      <c r="P5733" t="s">
        <v>164</v>
      </c>
      <c r="Q5733" t="s">
        <v>50</v>
      </c>
      <c r="R5733">
        <v>98</v>
      </c>
      <c r="S5733">
        <v>7706.51</v>
      </c>
    </row>
    <row r="5734" spans="1:19">
      <c r="A5734" t="s">
        <v>12874</v>
      </c>
      <c r="B5734" s="2">
        <v>44433</v>
      </c>
      <c r="C5734" t="s">
        <v>33</v>
      </c>
      <c r="D5734">
        <v>21</v>
      </c>
      <c r="E5734" t="s">
        <v>23</v>
      </c>
      <c r="F5734">
        <v>0</v>
      </c>
      <c r="G5734">
        <v>4</v>
      </c>
      <c r="H5734" t="s">
        <v>3686</v>
      </c>
      <c r="I5734">
        <v>2478</v>
      </c>
      <c r="J5734">
        <v>3</v>
      </c>
      <c r="K5734">
        <v>48</v>
      </c>
      <c r="L5734" t="s">
        <v>15568</v>
      </c>
      <c r="M5734" t="s">
        <v>23</v>
      </c>
      <c r="N5734" t="s">
        <v>23</v>
      </c>
      <c r="O5734" t="s">
        <v>49</v>
      </c>
      <c r="P5734" t="s">
        <v>202</v>
      </c>
      <c r="Q5734" t="s">
        <v>50</v>
      </c>
      <c r="R5734">
        <v>69.55</v>
      </c>
      <c r="S5734">
        <v>4253.04</v>
      </c>
    </row>
    <row r="5735" spans="1:19">
      <c r="A5735" t="s">
        <v>12876</v>
      </c>
      <c r="B5735" s="2">
        <v>44440</v>
      </c>
      <c r="C5735" t="s">
        <v>33</v>
      </c>
      <c r="D5735">
        <v>64</v>
      </c>
      <c r="E5735" t="s">
        <v>39</v>
      </c>
      <c r="F5735">
        <v>0</v>
      </c>
      <c r="G5735">
        <v>4</v>
      </c>
      <c r="H5735" t="s">
        <v>3686</v>
      </c>
      <c r="I5735">
        <v>2831</v>
      </c>
      <c r="J5735">
        <v>0</v>
      </c>
      <c r="K5735">
        <v>47</v>
      </c>
      <c r="L5735" t="s">
        <v>15568</v>
      </c>
      <c r="M5735" t="s">
        <v>23</v>
      </c>
      <c r="N5735" t="s">
        <v>23</v>
      </c>
      <c r="O5735" t="s">
        <v>49</v>
      </c>
      <c r="P5735" t="s">
        <v>164</v>
      </c>
      <c r="Q5735" t="s">
        <v>50</v>
      </c>
      <c r="R5735">
        <v>74.05</v>
      </c>
      <c r="S5735">
        <v>5642.79</v>
      </c>
    </row>
    <row r="5736" spans="1:19">
      <c r="A5736" t="s">
        <v>12878</v>
      </c>
      <c r="B5736" s="2">
        <v>45661</v>
      </c>
      <c r="C5736" t="s">
        <v>33</v>
      </c>
      <c r="D5736">
        <v>49</v>
      </c>
      <c r="E5736" t="s">
        <v>23</v>
      </c>
      <c r="F5736">
        <v>1</v>
      </c>
      <c r="G5736">
        <v>4</v>
      </c>
      <c r="H5736" t="s">
        <v>3686</v>
      </c>
      <c r="I5736">
        <v>4484</v>
      </c>
      <c r="J5736">
        <v>3</v>
      </c>
      <c r="K5736">
        <v>7</v>
      </c>
      <c r="L5736" t="s">
        <v>48</v>
      </c>
      <c r="M5736" t="s">
        <v>23</v>
      </c>
      <c r="N5736" t="s">
        <v>39</v>
      </c>
      <c r="P5736" t="s">
        <v>26</v>
      </c>
      <c r="Q5736" t="s">
        <v>50</v>
      </c>
      <c r="R5736">
        <v>20.45</v>
      </c>
      <c r="S5736">
        <v>191.63</v>
      </c>
    </row>
    <row r="5737" spans="1:19">
      <c r="A5737" t="s">
        <v>12880</v>
      </c>
      <c r="B5737" s="2">
        <v>43750</v>
      </c>
      <c r="C5737" t="s">
        <v>22</v>
      </c>
      <c r="D5737">
        <v>45</v>
      </c>
      <c r="E5737" t="s">
        <v>23</v>
      </c>
      <c r="F5737">
        <v>0</v>
      </c>
      <c r="G5737">
        <v>4</v>
      </c>
      <c r="H5737" t="s">
        <v>3686</v>
      </c>
      <c r="I5737">
        <v>4118</v>
      </c>
      <c r="J5737">
        <v>1</v>
      </c>
      <c r="K5737">
        <v>70</v>
      </c>
      <c r="L5737" t="s">
        <v>316</v>
      </c>
      <c r="M5737" t="s">
        <v>23</v>
      </c>
      <c r="N5737" t="s">
        <v>39</v>
      </c>
      <c r="P5737" t="s">
        <v>164</v>
      </c>
      <c r="Q5737" t="s">
        <v>27</v>
      </c>
      <c r="R5737">
        <v>24.25</v>
      </c>
      <c r="S5737">
        <v>3721.95</v>
      </c>
    </row>
    <row r="5738" spans="1:19">
      <c r="A5738" t="s">
        <v>12882</v>
      </c>
      <c r="B5738" s="2">
        <v>45761</v>
      </c>
      <c r="C5738" t="s">
        <v>33</v>
      </c>
      <c r="D5738">
        <v>56</v>
      </c>
      <c r="E5738" t="s">
        <v>39</v>
      </c>
      <c r="F5738">
        <v>0</v>
      </c>
      <c r="G5738">
        <v>4</v>
      </c>
      <c r="H5738" t="s">
        <v>3686</v>
      </c>
      <c r="I5738">
        <v>5535</v>
      </c>
      <c r="J5738">
        <v>0</v>
      </c>
      <c r="K5738">
        <v>4</v>
      </c>
      <c r="L5738" t="s">
        <v>48</v>
      </c>
      <c r="M5738" t="s">
        <v>23</v>
      </c>
      <c r="N5738" t="s">
        <v>39</v>
      </c>
      <c r="P5738" t="s">
        <v>26</v>
      </c>
      <c r="Q5738" t="s">
        <v>50</v>
      </c>
      <c r="R5738">
        <v>20.149999999999999</v>
      </c>
      <c r="S5738">
        <v>214.66</v>
      </c>
    </row>
    <row r="5739" spans="1:19">
      <c r="A5739" t="s">
        <v>12884</v>
      </c>
      <c r="B5739" s="2">
        <v>45849</v>
      </c>
      <c r="C5739" t="s">
        <v>33</v>
      </c>
      <c r="D5739">
        <v>30</v>
      </c>
      <c r="E5739" t="s">
        <v>39</v>
      </c>
      <c r="F5739">
        <v>0</v>
      </c>
      <c r="G5739">
        <v>4</v>
      </c>
      <c r="H5739" t="s">
        <v>3751</v>
      </c>
      <c r="I5739">
        <v>4138</v>
      </c>
      <c r="J5739">
        <v>0</v>
      </c>
      <c r="K5739">
        <v>1</v>
      </c>
      <c r="L5739" t="s">
        <v>15568</v>
      </c>
      <c r="M5739" t="s">
        <v>23</v>
      </c>
      <c r="N5739" t="s">
        <v>23</v>
      </c>
      <c r="O5739" t="s">
        <v>49</v>
      </c>
      <c r="P5739" t="s">
        <v>26</v>
      </c>
      <c r="Q5739" t="s">
        <v>50</v>
      </c>
      <c r="R5739">
        <v>44</v>
      </c>
      <c r="S5739">
        <v>70.150000000000006</v>
      </c>
    </row>
    <row r="5740" spans="1:19">
      <c r="A5740" t="s">
        <v>12885</v>
      </c>
      <c r="B5740" s="2">
        <v>44726</v>
      </c>
      <c r="C5740" t="s">
        <v>33</v>
      </c>
      <c r="D5740">
        <v>36</v>
      </c>
      <c r="E5740" t="s">
        <v>23</v>
      </c>
      <c r="F5740">
        <v>3</v>
      </c>
      <c r="G5740">
        <v>4</v>
      </c>
      <c r="H5740" t="s">
        <v>3686</v>
      </c>
      <c r="I5740">
        <v>3614</v>
      </c>
      <c r="J5740">
        <v>7</v>
      </c>
      <c r="K5740">
        <v>38</v>
      </c>
      <c r="L5740" t="s">
        <v>40</v>
      </c>
      <c r="M5740" t="s">
        <v>23</v>
      </c>
      <c r="N5740" t="s">
        <v>39</v>
      </c>
      <c r="P5740" t="s">
        <v>164</v>
      </c>
      <c r="Q5740" t="s">
        <v>50</v>
      </c>
      <c r="R5740">
        <v>19.95</v>
      </c>
      <c r="S5740">
        <v>2652.6</v>
      </c>
    </row>
    <row r="5741" spans="1:19">
      <c r="A5741" t="s">
        <v>12887</v>
      </c>
      <c r="B5741" s="2">
        <v>45428</v>
      </c>
      <c r="C5741" t="s">
        <v>22</v>
      </c>
      <c r="D5741">
        <v>35</v>
      </c>
      <c r="E5741" t="s">
        <v>23</v>
      </c>
      <c r="F5741">
        <v>2</v>
      </c>
      <c r="G5741">
        <v>4</v>
      </c>
      <c r="H5741" t="s">
        <v>3686</v>
      </c>
      <c r="I5741">
        <v>3974</v>
      </c>
      <c r="J5741">
        <v>6</v>
      </c>
      <c r="K5741">
        <v>15</v>
      </c>
      <c r="L5741" t="s">
        <v>97</v>
      </c>
      <c r="M5741" t="s">
        <v>23</v>
      </c>
      <c r="N5741" t="s">
        <v>23</v>
      </c>
      <c r="O5741" t="s">
        <v>49</v>
      </c>
      <c r="P5741" t="s">
        <v>26</v>
      </c>
      <c r="Q5741" t="s">
        <v>27</v>
      </c>
      <c r="R5741">
        <v>59.65</v>
      </c>
      <c r="S5741">
        <v>1199.8499999999999</v>
      </c>
    </row>
    <row r="5742" spans="1:19">
      <c r="A5742" t="s">
        <v>12889</v>
      </c>
      <c r="B5742" s="2">
        <v>44361</v>
      </c>
      <c r="C5742" t="s">
        <v>22</v>
      </c>
      <c r="D5742">
        <v>51</v>
      </c>
      <c r="E5742" t="s">
        <v>23</v>
      </c>
      <c r="F5742">
        <v>0</v>
      </c>
      <c r="G5742">
        <v>4</v>
      </c>
      <c r="H5742" t="s">
        <v>3686</v>
      </c>
      <c r="I5742">
        <v>6479</v>
      </c>
      <c r="J5742">
        <v>7</v>
      </c>
      <c r="K5742">
        <v>50</v>
      </c>
      <c r="L5742" t="s">
        <v>142</v>
      </c>
      <c r="M5742" t="s">
        <v>23</v>
      </c>
      <c r="N5742" t="s">
        <v>23</v>
      </c>
      <c r="O5742" t="s">
        <v>25</v>
      </c>
      <c r="P5742" t="s">
        <v>202</v>
      </c>
      <c r="Q5742" t="s">
        <v>27</v>
      </c>
      <c r="R5742">
        <v>99.4</v>
      </c>
      <c r="S5742">
        <v>6362.75</v>
      </c>
    </row>
    <row r="5743" spans="1:19">
      <c r="A5743" t="s">
        <v>12891</v>
      </c>
      <c r="B5743" s="2">
        <v>45000</v>
      </c>
      <c r="C5743" t="s">
        <v>22</v>
      </c>
      <c r="D5743">
        <v>26</v>
      </c>
      <c r="E5743" t="s">
        <v>39</v>
      </c>
      <c r="F5743">
        <v>0</v>
      </c>
      <c r="G5743">
        <v>4</v>
      </c>
      <c r="H5743" t="s">
        <v>3686</v>
      </c>
      <c r="I5743">
        <v>5285</v>
      </c>
      <c r="J5743">
        <v>0</v>
      </c>
      <c r="K5743">
        <v>29</v>
      </c>
      <c r="L5743" t="s">
        <v>40</v>
      </c>
      <c r="M5743" t="s">
        <v>23</v>
      </c>
      <c r="N5743" t="s">
        <v>23</v>
      </c>
      <c r="O5743" t="s">
        <v>25</v>
      </c>
      <c r="P5743" t="s">
        <v>202</v>
      </c>
      <c r="Q5743" t="s">
        <v>27</v>
      </c>
      <c r="R5743">
        <v>101.45</v>
      </c>
      <c r="S5743">
        <v>3199.71</v>
      </c>
    </row>
    <row r="5744" spans="1:19">
      <c r="A5744" t="s">
        <v>12893</v>
      </c>
      <c r="B5744" s="2">
        <v>44148</v>
      </c>
      <c r="C5744" t="s">
        <v>33</v>
      </c>
      <c r="D5744">
        <v>22</v>
      </c>
      <c r="E5744" t="s">
        <v>39</v>
      </c>
      <c r="F5744">
        <v>0</v>
      </c>
      <c r="G5744">
        <v>4</v>
      </c>
      <c r="H5744" t="s">
        <v>3686</v>
      </c>
      <c r="I5744">
        <v>4622</v>
      </c>
      <c r="J5744">
        <v>0</v>
      </c>
      <c r="K5744">
        <v>57</v>
      </c>
      <c r="L5744" t="s">
        <v>142</v>
      </c>
      <c r="M5744" t="s">
        <v>39</v>
      </c>
      <c r="N5744" t="s">
        <v>23</v>
      </c>
      <c r="O5744" t="s">
        <v>49</v>
      </c>
      <c r="P5744" t="s">
        <v>164</v>
      </c>
      <c r="Q5744" t="s">
        <v>27</v>
      </c>
      <c r="R5744">
        <v>55</v>
      </c>
      <c r="S5744">
        <v>3094.05</v>
      </c>
    </row>
    <row r="5745" spans="1:19">
      <c r="A5745" t="s">
        <v>12895</v>
      </c>
      <c r="B5745" s="2">
        <v>44023</v>
      </c>
      <c r="C5745" t="s">
        <v>22</v>
      </c>
      <c r="D5745">
        <v>44</v>
      </c>
      <c r="E5745" t="s">
        <v>39</v>
      </c>
      <c r="F5745">
        <v>2</v>
      </c>
      <c r="G5745">
        <v>4</v>
      </c>
      <c r="H5745" t="s">
        <v>3686</v>
      </c>
      <c r="I5745">
        <v>5411</v>
      </c>
      <c r="J5745">
        <v>0</v>
      </c>
      <c r="K5745">
        <v>61</v>
      </c>
      <c r="L5745" t="s">
        <v>142</v>
      </c>
      <c r="M5745" t="s">
        <v>23</v>
      </c>
      <c r="N5745" t="s">
        <v>39</v>
      </c>
      <c r="P5745" t="s">
        <v>164</v>
      </c>
      <c r="Q5745" t="s">
        <v>84</v>
      </c>
      <c r="R5745">
        <v>19.75</v>
      </c>
      <c r="S5745">
        <v>2040.42</v>
      </c>
    </row>
    <row r="5746" spans="1:19">
      <c r="A5746" t="s">
        <v>12897</v>
      </c>
      <c r="B5746" s="2">
        <v>44429</v>
      </c>
      <c r="C5746" t="s">
        <v>22</v>
      </c>
      <c r="D5746">
        <v>79</v>
      </c>
      <c r="E5746" t="s">
        <v>39</v>
      </c>
      <c r="F5746">
        <v>0</v>
      </c>
      <c r="G5746">
        <v>4</v>
      </c>
      <c r="H5746" t="s">
        <v>3686</v>
      </c>
      <c r="I5746">
        <v>5994</v>
      </c>
      <c r="J5746">
        <v>0</v>
      </c>
      <c r="K5746">
        <v>48</v>
      </c>
      <c r="L5746" t="s">
        <v>15568</v>
      </c>
      <c r="M5746" t="s">
        <v>23</v>
      </c>
      <c r="N5746" t="s">
        <v>23</v>
      </c>
      <c r="O5746" t="s">
        <v>25</v>
      </c>
      <c r="P5746" t="s">
        <v>164</v>
      </c>
      <c r="Q5746" t="s">
        <v>27</v>
      </c>
      <c r="R5746">
        <v>108.1</v>
      </c>
      <c r="S5746">
        <v>5543.13</v>
      </c>
    </row>
    <row r="5747" spans="1:19">
      <c r="A5747" t="s">
        <v>12899</v>
      </c>
      <c r="B5747" s="2">
        <v>44475</v>
      </c>
      <c r="C5747" t="s">
        <v>33</v>
      </c>
      <c r="D5747">
        <v>65</v>
      </c>
      <c r="E5747" t="s">
        <v>23</v>
      </c>
      <c r="F5747">
        <v>0</v>
      </c>
      <c r="G5747">
        <v>4</v>
      </c>
      <c r="H5747" t="s">
        <v>3686</v>
      </c>
      <c r="I5747">
        <v>2438</v>
      </c>
      <c r="J5747">
        <v>9</v>
      </c>
      <c r="K5747">
        <v>46</v>
      </c>
      <c r="L5747" t="s">
        <v>142</v>
      </c>
      <c r="M5747" t="s">
        <v>23</v>
      </c>
      <c r="N5747" t="s">
        <v>39</v>
      </c>
      <c r="P5747" t="s">
        <v>202</v>
      </c>
      <c r="Q5747" t="s">
        <v>27</v>
      </c>
      <c r="R5747">
        <v>24.45</v>
      </c>
      <c r="S5747">
        <v>2697.31</v>
      </c>
    </row>
    <row r="5748" spans="1:19">
      <c r="A5748" t="s">
        <v>12901</v>
      </c>
      <c r="B5748" s="2">
        <v>45732</v>
      </c>
      <c r="C5748" t="s">
        <v>22</v>
      </c>
      <c r="D5748">
        <v>32</v>
      </c>
      <c r="E5748" t="s">
        <v>39</v>
      </c>
      <c r="F5748">
        <v>0</v>
      </c>
      <c r="G5748">
        <v>4</v>
      </c>
      <c r="H5748" t="s">
        <v>3686</v>
      </c>
      <c r="I5748">
        <v>2303</v>
      </c>
      <c r="J5748">
        <v>0</v>
      </c>
      <c r="K5748">
        <v>5</v>
      </c>
      <c r="L5748" t="s">
        <v>15568</v>
      </c>
      <c r="M5748" t="s">
        <v>23</v>
      </c>
      <c r="N5748" t="s">
        <v>39</v>
      </c>
      <c r="P5748" t="s">
        <v>26</v>
      </c>
      <c r="Q5748" t="s">
        <v>50</v>
      </c>
      <c r="R5748">
        <v>20.350000000000001</v>
      </c>
      <c r="S5748">
        <v>251.65</v>
      </c>
    </row>
    <row r="5749" spans="1:19">
      <c r="A5749" t="s">
        <v>12903</v>
      </c>
      <c r="B5749" s="2">
        <v>45513</v>
      </c>
      <c r="C5749" t="s">
        <v>33</v>
      </c>
      <c r="D5749">
        <v>59</v>
      </c>
      <c r="E5749" t="s">
        <v>39</v>
      </c>
      <c r="F5749">
        <v>0</v>
      </c>
      <c r="G5749">
        <v>4</v>
      </c>
      <c r="H5749" t="s">
        <v>3686</v>
      </c>
      <c r="I5749">
        <v>4862</v>
      </c>
      <c r="J5749">
        <v>0</v>
      </c>
      <c r="K5749">
        <v>12</v>
      </c>
      <c r="L5749" t="s">
        <v>15568</v>
      </c>
      <c r="M5749" t="s">
        <v>23</v>
      </c>
      <c r="N5749" t="s">
        <v>39</v>
      </c>
      <c r="P5749" t="s">
        <v>26</v>
      </c>
      <c r="Q5749" t="s">
        <v>27</v>
      </c>
      <c r="R5749">
        <v>19.45</v>
      </c>
      <c r="S5749">
        <v>657.17</v>
      </c>
    </row>
    <row r="5750" spans="1:19">
      <c r="A5750" t="s">
        <v>12905</v>
      </c>
      <c r="B5750" s="2">
        <v>44601</v>
      </c>
      <c r="C5750" t="s">
        <v>33</v>
      </c>
      <c r="D5750">
        <v>55</v>
      </c>
      <c r="E5750" t="s">
        <v>23</v>
      </c>
      <c r="F5750">
        <v>0</v>
      </c>
      <c r="G5750">
        <v>4</v>
      </c>
      <c r="H5750" t="s">
        <v>3686</v>
      </c>
      <c r="I5750">
        <v>4545</v>
      </c>
      <c r="J5750">
        <v>9</v>
      </c>
      <c r="K5750">
        <v>42</v>
      </c>
      <c r="L5750" t="s">
        <v>15568</v>
      </c>
      <c r="M5750" t="s">
        <v>23</v>
      </c>
      <c r="N5750" t="s">
        <v>23</v>
      </c>
      <c r="O5750" t="s">
        <v>25</v>
      </c>
      <c r="P5750" t="s">
        <v>164</v>
      </c>
      <c r="Q5750" t="s">
        <v>50</v>
      </c>
      <c r="R5750">
        <v>99</v>
      </c>
      <c r="S5750">
        <v>4190.0200000000004</v>
      </c>
    </row>
    <row r="5751" spans="1:19">
      <c r="A5751" t="s">
        <v>12907</v>
      </c>
      <c r="B5751" s="2">
        <v>44826</v>
      </c>
      <c r="C5751" t="s">
        <v>33</v>
      </c>
      <c r="D5751">
        <v>46</v>
      </c>
      <c r="E5751" t="s">
        <v>39</v>
      </c>
      <c r="F5751">
        <v>0</v>
      </c>
      <c r="G5751">
        <v>4</v>
      </c>
      <c r="H5751" t="s">
        <v>3686</v>
      </c>
      <c r="I5751">
        <v>5723</v>
      </c>
      <c r="J5751">
        <v>0</v>
      </c>
      <c r="K5751">
        <v>35</v>
      </c>
      <c r="L5751" t="s">
        <v>15568</v>
      </c>
      <c r="M5751" t="s">
        <v>23</v>
      </c>
      <c r="N5751" t="s">
        <v>23</v>
      </c>
      <c r="O5751" t="s">
        <v>25</v>
      </c>
      <c r="P5751" t="s">
        <v>164</v>
      </c>
      <c r="Q5751" t="s">
        <v>50</v>
      </c>
      <c r="R5751">
        <v>113.2</v>
      </c>
      <c r="S5751">
        <v>4981.55</v>
      </c>
    </row>
    <row r="5752" spans="1:19">
      <c r="A5752" t="s">
        <v>12909</v>
      </c>
      <c r="B5752" s="2">
        <v>44570</v>
      </c>
      <c r="C5752" t="s">
        <v>33</v>
      </c>
      <c r="D5752">
        <v>27</v>
      </c>
      <c r="E5752" t="s">
        <v>39</v>
      </c>
      <c r="F5752">
        <v>2</v>
      </c>
      <c r="G5752">
        <v>4</v>
      </c>
      <c r="H5752" t="s">
        <v>3686</v>
      </c>
      <c r="I5752">
        <v>3528</v>
      </c>
      <c r="J5752">
        <v>0</v>
      </c>
      <c r="K5752">
        <v>43</v>
      </c>
      <c r="L5752" t="s">
        <v>15568</v>
      </c>
      <c r="M5752" t="s">
        <v>23</v>
      </c>
      <c r="N5752" t="s">
        <v>23</v>
      </c>
      <c r="O5752" t="s">
        <v>25</v>
      </c>
      <c r="P5752" t="s">
        <v>202</v>
      </c>
      <c r="Q5752" t="s">
        <v>50</v>
      </c>
      <c r="R5752">
        <v>106</v>
      </c>
      <c r="S5752">
        <v>5100.47</v>
      </c>
    </row>
    <row r="5753" spans="1:19">
      <c r="A5753" t="s">
        <v>12911</v>
      </c>
      <c r="B5753" s="2">
        <v>43915</v>
      </c>
      <c r="C5753" t="s">
        <v>22</v>
      </c>
      <c r="D5753">
        <v>54</v>
      </c>
      <c r="E5753" t="s">
        <v>39</v>
      </c>
      <c r="F5753">
        <v>0</v>
      </c>
      <c r="G5753">
        <v>4</v>
      </c>
      <c r="H5753" t="s">
        <v>3686</v>
      </c>
      <c r="I5753">
        <v>5826</v>
      </c>
      <c r="J5753">
        <v>0</v>
      </c>
      <c r="K5753">
        <v>65</v>
      </c>
      <c r="L5753" t="s">
        <v>142</v>
      </c>
      <c r="M5753" t="s">
        <v>23</v>
      </c>
      <c r="N5753" t="s">
        <v>39</v>
      </c>
      <c r="P5753" t="s">
        <v>202</v>
      </c>
      <c r="Q5753" t="s">
        <v>50</v>
      </c>
      <c r="R5753">
        <v>24.8</v>
      </c>
      <c r="S5753">
        <v>4582.5</v>
      </c>
    </row>
    <row r="5754" spans="1:19">
      <c r="A5754" t="s">
        <v>12913</v>
      </c>
      <c r="B5754" s="2">
        <v>43762</v>
      </c>
      <c r="C5754" t="s">
        <v>33</v>
      </c>
      <c r="D5754">
        <v>49</v>
      </c>
      <c r="E5754" t="s">
        <v>23</v>
      </c>
      <c r="F5754">
        <v>0</v>
      </c>
      <c r="G5754">
        <v>4</v>
      </c>
      <c r="H5754" t="s">
        <v>3686</v>
      </c>
      <c r="I5754">
        <v>6170</v>
      </c>
      <c r="J5754">
        <v>1</v>
      </c>
      <c r="K5754">
        <v>70</v>
      </c>
      <c r="L5754" t="s">
        <v>15568</v>
      </c>
      <c r="M5754" t="s">
        <v>23</v>
      </c>
      <c r="N5754" t="s">
        <v>39</v>
      </c>
      <c r="P5754" t="s">
        <v>164</v>
      </c>
      <c r="Q5754" t="s">
        <v>27</v>
      </c>
      <c r="R5754">
        <v>26</v>
      </c>
      <c r="S5754">
        <v>2997.45</v>
      </c>
    </row>
    <row r="5755" spans="1:19">
      <c r="A5755" t="s">
        <v>12914</v>
      </c>
      <c r="B5755" s="2">
        <v>44079</v>
      </c>
      <c r="C5755" t="s">
        <v>22</v>
      </c>
      <c r="D5755">
        <v>47</v>
      </c>
      <c r="E5755" t="s">
        <v>23</v>
      </c>
      <c r="F5755">
        <v>3</v>
      </c>
      <c r="G5755">
        <v>4</v>
      </c>
      <c r="H5755" t="s">
        <v>3686</v>
      </c>
      <c r="I5755">
        <v>4952</v>
      </c>
      <c r="J5755">
        <v>1</v>
      </c>
      <c r="K5755">
        <v>59</v>
      </c>
      <c r="L5755" t="s">
        <v>142</v>
      </c>
      <c r="M5755" t="s">
        <v>23</v>
      </c>
      <c r="N5755" t="s">
        <v>23</v>
      </c>
      <c r="O5755" t="s">
        <v>25</v>
      </c>
      <c r="P5755" t="s">
        <v>164</v>
      </c>
      <c r="Q5755" t="s">
        <v>50</v>
      </c>
      <c r="R5755">
        <v>111.1</v>
      </c>
      <c r="S5755">
        <v>9275.1</v>
      </c>
    </row>
    <row r="5756" spans="1:19">
      <c r="A5756" t="s">
        <v>12916</v>
      </c>
      <c r="B5756" s="2">
        <v>44156</v>
      </c>
      <c r="C5756" t="s">
        <v>33</v>
      </c>
      <c r="D5756">
        <v>50</v>
      </c>
      <c r="E5756" t="s">
        <v>23</v>
      </c>
      <c r="F5756">
        <v>0</v>
      </c>
      <c r="G5756">
        <v>4</v>
      </c>
      <c r="H5756" t="s">
        <v>3686</v>
      </c>
      <c r="I5756">
        <v>4546</v>
      </c>
      <c r="J5756">
        <v>2</v>
      </c>
      <c r="K5756">
        <v>57</v>
      </c>
      <c r="L5756" t="s">
        <v>15568</v>
      </c>
      <c r="M5756" t="s">
        <v>23</v>
      </c>
      <c r="N5756" t="s">
        <v>23</v>
      </c>
      <c r="O5756" t="s">
        <v>56</v>
      </c>
      <c r="P5756" t="s">
        <v>202</v>
      </c>
      <c r="Q5756" t="s">
        <v>27</v>
      </c>
      <c r="R5756">
        <v>74.599999999999994</v>
      </c>
      <c r="S5756">
        <v>4746.8599999999997</v>
      </c>
    </row>
    <row r="5757" spans="1:19">
      <c r="A5757" t="s">
        <v>12918</v>
      </c>
      <c r="B5757" s="2">
        <v>45822</v>
      </c>
      <c r="C5757" t="s">
        <v>22</v>
      </c>
      <c r="D5757">
        <v>44</v>
      </c>
      <c r="E5757" t="s">
        <v>39</v>
      </c>
      <c r="F5757">
        <v>0</v>
      </c>
      <c r="G5757">
        <v>4</v>
      </c>
      <c r="H5757" t="s">
        <v>3751</v>
      </c>
      <c r="I5757">
        <v>3969</v>
      </c>
      <c r="J5757">
        <v>0</v>
      </c>
      <c r="K5757">
        <v>2</v>
      </c>
      <c r="L5757" t="s">
        <v>15568</v>
      </c>
      <c r="M5757" t="s">
        <v>23</v>
      </c>
      <c r="N5757" t="s">
        <v>23</v>
      </c>
      <c r="O5757" t="s">
        <v>25</v>
      </c>
      <c r="P5757" t="s">
        <v>26</v>
      </c>
      <c r="Q5757" t="s">
        <v>27</v>
      </c>
      <c r="R5757">
        <v>74.95</v>
      </c>
      <c r="S5757">
        <v>159.27000000000001</v>
      </c>
    </row>
    <row r="5758" spans="1:19">
      <c r="A5758" t="s">
        <v>12920</v>
      </c>
      <c r="B5758" s="2">
        <v>44018</v>
      </c>
      <c r="C5758" t="s">
        <v>22</v>
      </c>
      <c r="D5758">
        <v>40</v>
      </c>
      <c r="E5758" t="s">
        <v>23</v>
      </c>
      <c r="F5758">
        <v>0</v>
      </c>
      <c r="G5758">
        <v>4</v>
      </c>
      <c r="H5758" t="s">
        <v>3686</v>
      </c>
      <c r="I5758">
        <v>5117</v>
      </c>
      <c r="J5758">
        <v>1</v>
      </c>
      <c r="K5758">
        <v>61</v>
      </c>
      <c r="L5758" t="s">
        <v>142</v>
      </c>
      <c r="M5758" t="s">
        <v>23</v>
      </c>
      <c r="N5758" t="s">
        <v>23</v>
      </c>
      <c r="O5758" t="s">
        <v>56</v>
      </c>
      <c r="P5758" t="s">
        <v>164</v>
      </c>
      <c r="Q5758" t="s">
        <v>50</v>
      </c>
      <c r="R5758">
        <v>69.900000000000006</v>
      </c>
      <c r="S5758">
        <v>4512.79</v>
      </c>
    </row>
    <row r="5759" spans="1:19">
      <c r="A5759" t="s">
        <v>12922</v>
      </c>
      <c r="B5759" s="2">
        <v>43715</v>
      </c>
      <c r="C5759" t="s">
        <v>33</v>
      </c>
      <c r="D5759">
        <v>25</v>
      </c>
      <c r="E5759" t="s">
        <v>23</v>
      </c>
      <c r="F5759">
        <v>0</v>
      </c>
      <c r="G5759">
        <v>4</v>
      </c>
      <c r="H5759" t="s">
        <v>3686</v>
      </c>
      <c r="I5759">
        <v>6302</v>
      </c>
      <c r="J5759">
        <v>4</v>
      </c>
      <c r="K5759">
        <v>71</v>
      </c>
      <c r="L5759" t="s">
        <v>15568</v>
      </c>
      <c r="M5759" t="s">
        <v>39</v>
      </c>
      <c r="N5759" t="s">
        <v>23</v>
      </c>
      <c r="O5759" t="s">
        <v>56</v>
      </c>
      <c r="P5759" t="s">
        <v>164</v>
      </c>
      <c r="Q5759" t="s">
        <v>27</v>
      </c>
      <c r="R5759">
        <v>47.05</v>
      </c>
      <c r="S5759">
        <v>3263.6</v>
      </c>
    </row>
    <row r="5760" spans="1:19">
      <c r="A5760" t="s">
        <v>12925</v>
      </c>
      <c r="B5760" s="2">
        <v>45713</v>
      </c>
      <c r="C5760" t="s">
        <v>33</v>
      </c>
      <c r="D5760">
        <v>54</v>
      </c>
      <c r="E5760" t="s">
        <v>39</v>
      </c>
      <c r="F5760">
        <v>0</v>
      </c>
      <c r="G5760">
        <v>4</v>
      </c>
      <c r="H5760" t="s">
        <v>3686</v>
      </c>
      <c r="I5760">
        <v>4220</v>
      </c>
      <c r="J5760">
        <v>0</v>
      </c>
      <c r="K5760">
        <v>6</v>
      </c>
      <c r="L5760" t="s">
        <v>15568</v>
      </c>
      <c r="M5760" t="s">
        <v>23</v>
      </c>
      <c r="N5760" t="s">
        <v>23</v>
      </c>
      <c r="O5760" t="s">
        <v>25</v>
      </c>
      <c r="P5760" t="s">
        <v>26</v>
      </c>
      <c r="Q5760" t="s">
        <v>50</v>
      </c>
      <c r="R5760">
        <v>73.849999999999994</v>
      </c>
      <c r="S5760">
        <v>567.44000000000005</v>
      </c>
    </row>
    <row r="5761" spans="1:19">
      <c r="A5761" t="s">
        <v>12927</v>
      </c>
      <c r="B5761" s="2">
        <v>45158</v>
      </c>
      <c r="C5761" t="s">
        <v>33</v>
      </c>
      <c r="D5761">
        <v>37</v>
      </c>
      <c r="E5761" t="s">
        <v>39</v>
      </c>
      <c r="F5761">
        <v>0</v>
      </c>
      <c r="G5761">
        <v>4</v>
      </c>
      <c r="H5761" t="s">
        <v>3686</v>
      </c>
      <c r="I5761">
        <v>5352</v>
      </c>
      <c r="J5761">
        <v>0</v>
      </c>
      <c r="K5761">
        <v>24</v>
      </c>
      <c r="L5761" t="s">
        <v>15568</v>
      </c>
      <c r="M5761" t="s">
        <v>23</v>
      </c>
      <c r="N5761" t="s">
        <v>23</v>
      </c>
      <c r="O5761" t="s">
        <v>25</v>
      </c>
      <c r="P5761" t="s">
        <v>26</v>
      </c>
      <c r="Q5761" t="s">
        <v>27</v>
      </c>
      <c r="R5761">
        <v>89.55</v>
      </c>
      <c r="S5761">
        <v>2693.03</v>
      </c>
    </row>
    <row r="5762" spans="1:19">
      <c r="A5762" t="s">
        <v>12929</v>
      </c>
      <c r="B5762" s="2">
        <v>45761</v>
      </c>
      <c r="C5762" t="s">
        <v>22</v>
      </c>
      <c r="D5762">
        <v>59</v>
      </c>
      <c r="E5762" t="s">
        <v>39</v>
      </c>
      <c r="F5762">
        <v>0</v>
      </c>
      <c r="G5762">
        <v>4</v>
      </c>
      <c r="H5762" t="s">
        <v>3686</v>
      </c>
      <c r="I5762">
        <v>3027</v>
      </c>
      <c r="J5762">
        <v>0</v>
      </c>
      <c r="K5762">
        <v>4</v>
      </c>
      <c r="L5762" t="s">
        <v>15568</v>
      </c>
      <c r="M5762" t="s">
        <v>23</v>
      </c>
      <c r="N5762" t="s">
        <v>39</v>
      </c>
      <c r="P5762" t="s">
        <v>26</v>
      </c>
      <c r="Q5762" t="s">
        <v>50</v>
      </c>
      <c r="R5762">
        <v>20.7</v>
      </c>
      <c r="S5762">
        <v>191.91</v>
      </c>
    </row>
    <row r="5763" spans="1:19">
      <c r="A5763" t="s">
        <v>12931</v>
      </c>
      <c r="B5763" s="2">
        <v>45341</v>
      </c>
      <c r="C5763" t="s">
        <v>33</v>
      </c>
      <c r="D5763">
        <v>45</v>
      </c>
      <c r="E5763" t="s">
        <v>23</v>
      </c>
      <c r="F5763">
        <v>4</v>
      </c>
      <c r="G5763">
        <v>4</v>
      </c>
      <c r="H5763" t="s">
        <v>3686</v>
      </c>
      <c r="I5763">
        <v>2035</v>
      </c>
      <c r="J5763">
        <v>1</v>
      </c>
      <c r="K5763">
        <v>18</v>
      </c>
      <c r="L5763" t="s">
        <v>15568</v>
      </c>
      <c r="M5763" t="s">
        <v>23</v>
      </c>
      <c r="N5763" t="s">
        <v>23</v>
      </c>
      <c r="O5763" t="s">
        <v>49</v>
      </c>
      <c r="P5763" t="s">
        <v>26</v>
      </c>
      <c r="Q5763" t="s">
        <v>50</v>
      </c>
      <c r="R5763">
        <v>55.95</v>
      </c>
      <c r="S5763">
        <v>1415.26</v>
      </c>
    </row>
    <row r="5764" spans="1:19">
      <c r="A5764" t="s">
        <v>12933</v>
      </c>
      <c r="B5764" s="2">
        <v>44422</v>
      </c>
      <c r="C5764" t="s">
        <v>33</v>
      </c>
      <c r="D5764">
        <v>21</v>
      </c>
      <c r="E5764" t="s">
        <v>23</v>
      </c>
      <c r="F5764">
        <v>0</v>
      </c>
      <c r="G5764">
        <v>4</v>
      </c>
      <c r="H5764" t="s">
        <v>3686</v>
      </c>
      <c r="I5764">
        <v>4077</v>
      </c>
      <c r="J5764">
        <v>1</v>
      </c>
      <c r="K5764">
        <v>48</v>
      </c>
      <c r="L5764" t="s">
        <v>142</v>
      </c>
      <c r="M5764" t="s">
        <v>23</v>
      </c>
      <c r="N5764" t="s">
        <v>23</v>
      </c>
      <c r="O5764" t="s">
        <v>49</v>
      </c>
      <c r="P5764" t="s">
        <v>202</v>
      </c>
      <c r="Q5764" t="s">
        <v>27</v>
      </c>
      <c r="R5764">
        <v>60.6</v>
      </c>
      <c r="S5764">
        <v>5231.8100000000004</v>
      </c>
    </row>
    <row r="5765" spans="1:19">
      <c r="A5765" t="s">
        <v>12935</v>
      </c>
      <c r="B5765" s="2">
        <v>45419</v>
      </c>
      <c r="C5765" t="s">
        <v>33</v>
      </c>
      <c r="D5765">
        <v>49</v>
      </c>
      <c r="E5765" t="s">
        <v>39</v>
      </c>
      <c r="F5765">
        <v>0</v>
      </c>
      <c r="G5765">
        <v>4</v>
      </c>
      <c r="H5765" t="s">
        <v>3686</v>
      </c>
      <c r="I5765">
        <v>4452</v>
      </c>
      <c r="J5765">
        <v>0</v>
      </c>
      <c r="K5765">
        <v>15</v>
      </c>
      <c r="L5765" t="s">
        <v>15568</v>
      </c>
      <c r="M5765" t="s">
        <v>23</v>
      </c>
      <c r="N5765" t="s">
        <v>23</v>
      </c>
      <c r="O5765" t="s">
        <v>25</v>
      </c>
      <c r="P5765" t="s">
        <v>202</v>
      </c>
      <c r="Q5765" t="s">
        <v>50</v>
      </c>
      <c r="R5765">
        <v>89</v>
      </c>
      <c r="S5765">
        <v>1267.6600000000001</v>
      </c>
    </row>
    <row r="5766" spans="1:19">
      <c r="A5766" t="s">
        <v>12937</v>
      </c>
      <c r="B5766" s="2">
        <v>45063</v>
      </c>
      <c r="C5766" t="s">
        <v>33</v>
      </c>
      <c r="D5766">
        <v>33</v>
      </c>
      <c r="E5766" t="s">
        <v>39</v>
      </c>
      <c r="F5766">
        <v>0</v>
      </c>
      <c r="G5766">
        <v>4</v>
      </c>
      <c r="H5766" t="s">
        <v>3686</v>
      </c>
      <c r="I5766">
        <v>5990</v>
      </c>
      <c r="J5766">
        <v>0</v>
      </c>
      <c r="K5766">
        <v>27</v>
      </c>
      <c r="L5766" t="s">
        <v>15568</v>
      </c>
      <c r="M5766" t="s">
        <v>23</v>
      </c>
      <c r="N5766" t="s">
        <v>23</v>
      </c>
      <c r="O5766" t="s">
        <v>25</v>
      </c>
      <c r="P5766" t="s">
        <v>164</v>
      </c>
      <c r="Q5766" t="s">
        <v>27</v>
      </c>
      <c r="R5766">
        <v>86.45</v>
      </c>
      <c r="S5766">
        <v>2481.2399999999998</v>
      </c>
    </row>
    <row r="5767" spans="1:19">
      <c r="A5767" t="s">
        <v>12939</v>
      </c>
      <c r="B5767" s="2">
        <v>45675</v>
      </c>
      <c r="C5767" t="s">
        <v>22</v>
      </c>
      <c r="D5767">
        <v>35</v>
      </c>
      <c r="E5767" t="s">
        <v>39</v>
      </c>
      <c r="F5767">
        <v>0</v>
      </c>
      <c r="G5767">
        <v>4</v>
      </c>
      <c r="H5767" t="s">
        <v>3686</v>
      </c>
      <c r="I5767">
        <v>3410</v>
      </c>
      <c r="J5767">
        <v>0</v>
      </c>
      <c r="K5767">
        <v>7</v>
      </c>
      <c r="L5767" t="s">
        <v>15568</v>
      </c>
      <c r="M5767" t="s">
        <v>39</v>
      </c>
      <c r="N5767" t="s">
        <v>23</v>
      </c>
      <c r="O5767" t="s">
        <v>49</v>
      </c>
      <c r="P5767" t="s">
        <v>164</v>
      </c>
      <c r="Q5767" t="s">
        <v>27</v>
      </c>
      <c r="R5767">
        <v>44.4</v>
      </c>
      <c r="S5767">
        <v>265.8</v>
      </c>
    </row>
    <row r="5768" spans="1:19">
      <c r="A5768" t="s">
        <v>12941</v>
      </c>
      <c r="B5768" s="2">
        <v>43733</v>
      </c>
      <c r="C5768" t="s">
        <v>33</v>
      </c>
      <c r="D5768">
        <v>72</v>
      </c>
      <c r="E5768" t="s">
        <v>39</v>
      </c>
      <c r="F5768">
        <v>0</v>
      </c>
      <c r="G5768">
        <v>4</v>
      </c>
      <c r="H5768" t="s">
        <v>3686</v>
      </c>
      <c r="I5768">
        <v>4241</v>
      </c>
      <c r="J5768">
        <v>0</v>
      </c>
      <c r="K5768">
        <v>71</v>
      </c>
      <c r="L5768" t="s">
        <v>316</v>
      </c>
      <c r="M5768" t="s">
        <v>23</v>
      </c>
      <c r="N5768" t="s">
        <v>23</v>
      </c>
      <c r="O5768" t="s">
        <v>25</v>
      </c>
      <c r="P5768" t="s">
        <v>164</v>
      </c>
      <c r="Q5768" t="s">
        <v>50</v>
      </c>
      <c r="R5768">
        <v>99.65</v>
      </c>
      <c r="S5768">
        <v>9387.3799999999992</v>
      </c>
    </row>
    <row r="5769" spans="1:19">
      <c r="A5769" t="s">
        <v>12943</v>
      </c>
      <c r="B5769" s="2">
        <v>44248</v>
      </c>
      <c r="C5769" t="s">
        <v>22</v>
      </c>
      <c r="D5769">
        <v>77</v>
      </c>
      <c r="E5769" t="s">
        <v>23</v>
      </c>
      <c r="F5769">
        <v>0</v>
      </c>
      <c r="G5769">
        <v>4</v>
      </c>
      <c r="H5769" t="s">
        <v>3686</v>
      </c>
      <c r="I5769">
        <v>4425</v>
      </c>
      <c r="J5769">
        <v>5</v>
      </c>
      <c r="K5769">
        <v>54</v>
      </c>
      <c r="L5769" t="s">
        <v>142</v>
      </c>
      <c r="M5769" t="s">
        <v>23</v>
      </c>
      <c r="N5769" t="s">
        <v>23</v>
      </c>
      <c r="O5769" t="s">
        <v>25</v>
      </c>
      <c r="P5769" t="s">
        <v>164</v>
      </c>
      <c r="Q5769" t="s">
        <v>27</v>
      </c>
      <c r="R5769">
        <v>110.45</v>
      </c>
      <c r="S5769">
        <v>7835.99</v>
      </c>
    </row>
    <row r="5770" spans="1:19">
      <c r="A5770" t="s">
        <v>12945</v>
      </c>
      <c r="B5770" s="2">
        <v>44706</v>
      </c>
      <c r="C5770" t="s">
        <v>33</v>
      </c>
      <c r="D5770">
        <v>75</v>
      </c>
      <c r="E5770" t="s">
        <v>23</v>
      </c>
      <c r="F5770">
        <v>0</v>
      </c>
      <c r="G5770">
        <v>4</v>
      </c>
      <c r="H5770" t="s">
        <v>3686</v>
      </c>
      <c r="I5770">
        <v>3172</v>
      </c>
      <c r="J5770">
        <v>9</v>
      </c>
      <c r="K5770">
        <v>39</v>
      </c>
      <c r="L5770" t="s">
        <v>15568</v>
      </c>
      <c r="M5770" t="s">
        <v>23</v>
      </c>
      <c r="N5770" t="s">
        <v>23</v>
      </c>
      <c r="O5770" t="s">
        <v>25</v>
      </c>
      <c r="P5770" t="s">
        <v>26</v>
      </c>
      <c r="Q5770" t="s">
        <v>27</v>
      </c>
      <c r="R5770">
        <v>101.25</v>
      </c>
      <c r="S5770">
        <v>4735</v>
      </c>
    </row>
    <row r="5771" spans="1:19">
      <c r="A5771" t="s">
        <v>12947</v>
      </c>
      <c r="B5771" s="2">
        <v>44743</v>
      </c>
      <c r="C5771" t="s">
        <v>33</v>
      </c>
      <c r="D5771">
        <v>73</v>
      </c>
      <c r="E5771" t="s">
        <v>23</v>
      </c>
      <c r="F5771">
        <v>0</v>
      </c>
      <c r="G5771">
        <v>4</v>
      </c>
      <c r="H5771" t="s">
        <v>3686</v>
      </c>
      <c r="I5771">
        <v>5730</v>
      </c>
      <c r="J5771">
        <v>1</v>
      </c>
      <c r="K5771">
        <v>37</v>
      </c>
      <c r="L5771" t="s">
        <v>15568</v>
      </c>
      <c r="M5771" t="s">
        <v>23</v>
      </c>
      <c r="N5771" t="s">
        <v>39</v>
      </c>
      <c r="P5771" t="s">
        <v>202</v>
      </c>
      <c r="Q5771" t="s">
        <v>84</v>
      </c>
      <c r="R5771">
        <v>19.600000000000001</v>
      </c>
      <c r="S5771">
        <v>1665.75</v>
      </c>
    </row>
    <row r="5772" spans="1:19">
      <c r="A5772" t="s">
        <v>12949</v>
      </c>
      <c r="B5772" s="2">
        <v>44325</v>
      </c>
      <c r="C5772" t="s">
        <v>22</v>
      </c>
      <c r="D5772">
        <v>77</v>
      </c>
      <c r="E5772" t="s">
        <v>39</v>
      </c>
      <c r="F5772">
        <v>0</v>
      </c>
      <c r="G5772">
        <v>4</v>
      </c>
      <c r="H5772" t="s">
        <v>3686</v>
      </c>
      <c r="I5772">
        <v>6034</v>
      </c>
      <c r="J5772">
        <v>0</v>
      </c>
      <c r="K5772">
        <v>51</v>
      </c>
      <c r="L5772" t="s">
        <v>15568</v>
      </c>
      <c r="M5772" t="s">
        <v>23</v>
      </c>
      <c r="N5772" t="s">
        <v>23</v>
      </c>
      <c r="O5772" t="s">
        <v>25</v>
      </c>
      <c r="P5772" t="s">
        <v>202</v>
      </c>
      <c r="Q5772" t="s">
        <v>27</v>
      </c>
      <c r="R5772">
        <v>94</v>
      </c>
      <c r="S5772">
        <v>5116.8900000000003</v>
      </c>
    </row>
    <row r="5773" spans="1:19">
      <c r="A5773" t="s">
        <v>12951</v>
      </c>
      <c r="B5773" s="2">
        <v>45521</v>
      </c>
      <c r="C5773" t="s">
        <v>22</v>
      </c>
      <c r="D5773">
        <v>73</v>
      </c>
      <c r="E5773" t="s">
        <v>23</v>
      </c>
      <c r="F5773">
        <v>0</v>
      </c>
      <c r="G5773">
        <v>4</v>
      </c>
      <c r="H5773" t="s">
        <v>3686</v>
      </c>
      <c r="I5773">
        <v>5279</v>
      </c>
      <c r="J5773">
        <v>10</v>
      </c>
      <c r="K5773">
        <v>12</v>
      </c>
      <c r="L5773" t="s">
        <v>97</v>
      </c>
      <c r="M5773" t="s">
        <v>23</v>
      </c>
      <c r="N5773" t="s">
        <v>39</v>
      </c>
      <c r="P5773" t="s">
        <v>202</v>
      </c>
      <c r="Q5773" t="s">
        <v>27</v>
      </c>
      <c r="R5773">
        <v>19.8</v>
      </c>
      <c r="S5773">
        <v>334.73</v>
      </c>
    </row>
    <row r="5774" spans="1:19">
      <c r="A5774" t="s">
        <v>12953</v>
      </c>
      <c r="B5774" s="2">
        <v>45403</v>
      </c>
      <c r="C5774" t="s">
        <v>22</v>
      </c>
      <c r="D5774">
        <v>77</v>
      </c>
      <c r="E5774" t="s">
        <v>23</v>
      </c>
      <c r="F5774">
        <v>0</v>
      </c>
      <c r="G5774">
        <v>4</v>
      </c>
      <c r="H5774" t="s">
        <v>3686</v>
      </c>
      <c r="I5774">
        <v>5511</v>
      </c>
      <c r="J5774">
        <v>9</v>
      </c>
      <c r="K5774">
        <v>16</v>
      </c>
      <c r="L5774" t="s">
        <v>15568</v>
      </c>
      <c r="M5774" t="s">
        <v>23</v>
      </c>
      <c r="N5774" t="s">
        <v>23</v>
      </c>
      <c r="O5774" t="s">
        <v>49</v>
      </c>
      <c r="P5774" t="s">
        <v>164</v>
      </c>
      <c r="Q5774" t="s">
        <v>50</v>
      </c>
      <c r="R5774">
        <v>64.25</v>
      </c>
      <c r="S5774">
        <v>1396.96</v>
      </c>
    </row>
    <row r="5775" spans="1:19">
      <c r="A5775" t="s">
        <v>12956</v>
      </c>
      <c r="B5775" s="2">
        <v>43880</v>
      </c>
      <c r="C5775" t="s">
        <v>22</v>
      </c>
      <c r="D5775">
        <v>69</v>
      </c>
      <c r="E5775" t="s">
        <v>23</v>
      </c>
      <c r="F5775">
        <v>0</v>
      </c>
      <c r="G5775">
        <v>4</v>
      </c>
      <c r="H5775" t="s">
        <v>3686</v>
      </c>
      <c r="I5775">
        <v>5500</v>
      </c>
      <c r="J5775">
        <v>1</v>
      </c>
      <c r="K5775">
        <v>66</v>
      </c>
      <c r="L5775" t="s">
        <v>15568</v>
      </c>
      <c r="M5775" t="s">
        <v>39</v>
      </c>
      <c r="N5775" t="s">
        <v>23</v>
      </c>
      <c r="O5775" t="s">
        <v>49</v>
      </c>
      <c r="P5775" t="s">
        <v>164</v>
      </c>
      <c r="Q5775" t="s">
        <v>27</v>
      </c>
      <c r="R5775">
        <v>56.6</v>
      </c>
      <c r="S5775">
        <v>3789.2</v>
      </c>
    </row>
    <row r="5776" spans="1:19">
      <c r="A5776" t="s">
        <v>12959</v>
      </c>
      <c r="B5776" s="2">
        <v>45815</v>
      </c>
      <c r="C5776" t="s">
        <v>22</v>
      </c>
      <c r="D5776">
        <v>45</v>
      </c>
      <c r="E5776" t="s">
        <v>23</v>
      </c>
      <c r="F5776">
        <v>0</v>
      </c>
      <c r="G5776">
        <v>4</v>
      </c>
      <c r="H5776" t="s">
        <v>3751</v>
      </c>
      <c r="I5776">
        <v>4823</v>
      </c>
      <c r="J5776">
        <v>10</v>
      </c>
      <c r="K5776">
        <v>2</v>
      </c>
      <c r="L5776" t="s">
        <v>15568</v>
      </c>
      <c r="M5776" t="s">
        <v>23</v>
      </c>
      <c r="N5776" t="s">
        <v>39</v>
      </c>
      <c r="P5776" t="s">
        <v>26</v>
      </c>
      <c r="Q5776" t="s">
        <v>84</v>
      </c>
      <c r="R5776">
        <v>20</v>
      </c>
      <c r="S5776">
        <v>106.76</v>
      </c>
    </row>
    <row r="5777" spans="1:19">
      <c r="A5777" t="s">
        <v>12960</v>
      </c>
      <c r="B5777" s="2">
        <v>45796</v>
      </c>
      <c r="C5777" t="s">
        <v>22</v>
      </c>
      <c r="D5777">
        <v>38</v>
      </c>
      <c r="E5777" t="s">
        <v>39</v>
      </c>
      <c r="F5777">
        <v>0</v>
      </c>
      <c r="G5777">
        <v>4</v>
      </c>
      <c r="H5777" t="s">
        <v>3751</v>
      </c>
      <c r="I5777">
        <v>3449</v>
      </c>
      <c r="J5777">
        <v>0</v>
      </c>
      <c r="K5777">
        <v>3</v>
      </c>
      <c r="L5777" t="s">
        <v>15568</v>
      </c>
      <c r="M5777" t="s">
        <v>23</v>
      </c>
      <c r="N5777" t="s">
        <v>23</v>
      </c>
      <c r="O5777" t="s">
        <v>25</v>
      </c>
      <c r="P5777" t="s">
        <v>26</v>
      </c>
      <c r="Q5777" t="s">
        <v>84</v>
      </c>
      <c r="R5777">
        <v>107.95</v>
      </c>
      <c r="S5777">
        <v>456.1</v>
      </c>
    </row>
    <row r="5778" spans="1:19">
      <c r="A5778" t="s">
        <v>12962</v>
      </c>
      <c r="B5778" s="2">
        <v>45236</v>
      </c>
      <c r="C5778" t="s">
        <v>33</v>
      </c>
      <c r="D5778">
        <v>38</v>
      </c>
      <c r="E5778" t="s">
        <v>23</v>
      </c>
      <c r="F5778">
        <v>0</v>
      </c>
      <c r="G5778">
        <v>4</v>
      </c>
      <c r="H5778" t="s">
        <v>3686</v>
      </c>
      <c r="I5778">
        <v>3766</v>
      </c>
      <c r="J5778">
        <v>8</v>
      </c>
      <c r="K5778">
        <v>21</v>
      </c>
      <c r="L5778" t="s">
        <v>97</v>
      </c>
      <c r="M5778" t="s">
        <v>39</v>
      </c>
      <c r="N5778" t="s">
        <v>23</v>
      </c>
      <c r="O5778" t="s">
        <v>49</v>
      </c>
      <c r="P5778" t="s">
        <v>26</v>
      </c>
      <c r="Q5778" t="s">
        <v>27</v>
      </c>
      <c r="R5778">
        <v>28.5</v>
      </c>
      <c r="S5778">
        <v>629.35</v>
      </c>
    </row>
    <row r="5779" spans="1:19">
      <c r="A5779" t="s">
        <v>12965</v>
      </c>
      <c r="B5779" s="2">
        <v>45130</v>
      </c>
      <c r="C5779" t="s">
        <v>22</v>
      </c>
      <c r="D5779">
        <v>45</v>
      </c>
      <c r="E5779" t="s">
        <v>23</v>
      </c>
      <c r="F5779">
        <v>0</v>
      </c>
      <c r="G5779">
        <v>4</v>
      </c>
      <c r="H5779" t="s">
        <v>3686</v>
      </c>
      <c r="I5779">
        <v>5682</v>
      </c>
      <c r="J5779">
        <v>3</v>
      </c>
      <c r="K5779">
        <v>25</v>
      </c>
      <c r="L5779" t="s">
        <v>15568</v>
      </c>
      <c r="M5779" t="s">
        <v>23</v>
      </c>
      <c r="N5779" t="s">
        <v>39</v>
      </c>
      <c r="P5779" t="s">
        <v>202</v>
      </c>
      <c r="Q5779" t="s">
        <v>27</v>
      </c>
      <c r="R5779">
        <v>20.95</v>
      </c>
      <c r="S5779">
        <v>1122.1500000000001</v>
      </c>
    </row>
    <row r="5780" spans="1:19">
      <c r="A5780" t="s">
        <v>12967</v>
      </c>
      <c r="B5780" s="2">
        <v>43986</v>
      </c>
      <c r="C5780" t="s">
        <v>22</v>
      </c>
      <c r="D5780">
        <v>57</v>
      </c>
      <c r="E5780" t="s">
        <v>39</v>
      </c>
      <c r="F5780">
        <v>0</v>
      </c>
      <c r="G5780">
        <v>4</v>
      </c>
      <c r="H5780" t="s">
        <v>3686</v>
      </c>
      <c r="I5780">
        <v>5974</v>
      </c>
      <c r="J5780">
        <v>0</v>
      </c>
      <c r="K5780">
        <v>62</v>
      </c>
      <c r="L5780" t="s">
        <v>142</v>
      </c>
      <c r="M5780" t="s">
        <v>23</v>
      </c>
      <c r="N5780" t="s">
        <v>23</v>
      </c>
      <c r="O5780" t="s">
        <v>56</v>
      </c>
      <c r="P5780" t="s">
        <v>202</v>
      </c>
      <c r="Q5780" t="s">
        <v>50</v>
      </c>
      <c r="R5780">
        <v>74.3</v>
      </c>
      <c r="S5780">
        <v>7074.51</v>
      </c>
    </row>
    <row r="5781" spans="1:19">
      <c r="A5781" t="s">
        <v>12969</v>
      </c>
      <c r="B5781" s="2">
        <v>44145</v>
      </c>
      <c r="C5781" t="s">
        <v>33</v>
      </c>
      <c r="D5781">
        <v>20</v>
      </c>
      <c r="E5781" t="s">
        <v>23</v>
      </c>
      <c r="F5781">
        <v>0</v>
      </c>
      <c r="G5781">
        <v>4</v>
      </c>
      <c r="H5781" t="s">
        <v>3686</v>
      </c>
      <c r="I5781">
        <v>6064</v>
      </c>
      <c r="J5781">
        <v>10</v>
      </c>
      <c r="K5781">
        <v>57</v>
      </c>
      <c r="L5781" t="s">
        <v>142</v>
      </c>
      <c r="M5781" t="s">
        <v>23</v>
      </c>
      <c r="N5781" t="s">
        <v>39</v>
      </c>
      <c r="P5781" t="s">
        <v>164</v>
      </c>
      <c r="Q5781" t="s">
        <v>27</v>
      </c>
      <c r="R5781">
        <v>19.600000000000001</v>
      </c>
      <c r="S5781">
        <v>2461.21</v>
      </c>
    </row>
    <row r="5782" spans="1:19">
      <c r="A5782" t="s">
        <v>12971</v>
      </c>
      <c r="B5782" s="2">
        <v>44222</v>
      </c>
      <c r="C5782" t="s">
        <v>22</v>
      </c>
      <c r="D5782">
        <v>47</v>
      </c>
      <c r="E5782" t="s">
        <v>23</v>
      </c>
      <c r="F5782">
        <v>0</v>
      </c>
      <c r="G5782">
        <v>4</v>
      </c>
      <c r="H5782" t="s">
        <v>3686</v>
      </c>
      <c r="I5782">
        <v>5712</v>
      </c>
      <c r="J5782">
        <v>5</v>
      </c>
      <c r="K5782">
        <v>55</v>
      </c>
      <c r="L5782" t="s">
        <v>15568</v>
      </c>
      <c r="M5782" t="s">
        <v>23</v>
      </c>
      <c r="N5782" t="s">
        <v>23</v>
      </c>
      <c r="O5782" t="s">
        <v>49</v>
      </c>
      <c r="P5782" t="s">
        <v>202</v>
      </c>
      <c r="Q5782" t="s">
        <v>50</v>
      </c>
      <c r="R5782">
        <v>59.45</v>
      </c>
      <c r="S5782">
        <v>5186.3500000000004</v>
      </c>
    </row>
    <row r="5783" spans="1:19">
      <c r="A5783" t="s">
        <v>12973</v>
      </c>
      <c r="B5783" s="2">
        <v>45269</v>
      </c>
      <c r="C5783" t="s">
        <v>22</v>
      </c>
      <c r="D5783">
        <v>56</v>
      </c>
      <c r="E5783" t="s">
        <v>39</v>
      </c>
      <c r="F5783">
        <v>0</v>
      </c>
      <c r="G5783">
        <v>4</v>
      </c>
      <c r="H5783" t="s">
        <v>3686</v>
      </c>
      <c r="I5783">
        <v>2927</v>
      </c>
      <c r="J5783">
        <v>0</v>
      </c>
      <c r="K5783">
        <v>20</v>
      </c>
      <c r="L5783" t="s">
        <v>97</v>
      </c>
      <c r="M5783" t="s">
        <v>23</v>
      </c>
      <c r="N5783" t="s">
        <v>23</v>
      </c>
      <c r="O5783" t="s">
        <v>25</v>
      </c>
      <c r="P5783" t="s">
        <v>26</v>
      </c>
      <c r="Q5783" t="s">
        <v>50</v>
      </c>
      <c r="R5783">
        <v>90.7</v>
      </c>
      <c r="S5783">
        <v>2289.5500000000002</v>
      </c>
    </row>
    <row r="5784" spans="1:19">
      <c r="A5784" t="s">
        <v>12975</v>
      </c>
      <c r="B5784" s="2">
        <v>45848</v>
      </c>
      <c r="C5784" t="s">
        <v>22</v>
      </c>
      <c r="D5784">
        <v>54</v>
      </c>
      <c r="E5784" t="s">
        <v>39</v>
      </c>
      <c r="F5784">
        <v>0</v>
      </c>
      <c r="G5784">
        <v>4</v>
      </c>
      <c r="H5784" t="s">
        <v>3751</v>
      </c>
      <c r="I5784">
        <v>4864</v>
      </c>
      <c r="J5784">
        <v>0</v>
      </c>
      <c r="K5784">
        <v>1</v>
      </c>
      <c r="L5784" t="s">
        <v>15568</v>
      </c>
      <c r="M5784" t="s">
        <v>23</v>
      </c>
      <c r="N5784" t="s">
        <v>23</v>
      </c>
      <c r="O5784" t="s">
        <v>49</v>
      </c>
      <c r="P5784" t="s">
        <v>26</v>
      </c>
      <c r="Q5784" t="s">
        <v>84</v>
      </c>
      <c r="R5784">
        <v>44.6</v>
      </c>
      <c r="S5784">
        <v>89.88</v>
      </c>
    </row>
    <row r="5785" spans="1:19">
      <c r="A5785" t="s">
        <v>12977</v>
      </c>
      <c r="B5785" s="2">
        <v>45818</v>
      </c>
      <c r="C5785" t="s">
        <v>22</v>
      </c>
      <c r="D5785">
        <v>24</v>
      </c>
      <c r="E5785" t="s">
        <v>39</v>
      </c>
      <c r="F5785">
        <v>0</v>
      </c>
      <c r="G5785">
        <v>4</v>
      </c>
      <c r="H5785" t="s">
        <v>3751</v>
      </c>
      <c r="I5785">
        <v>2515</v>
      </c>
      <c r="J5785">
        <v>0</v>
      </c>
      <c r="K5785">
        <v>2</v>
      </c>
      <c r="L5785" t="s">
        <v>48</v>
      </c>
      <c r="M5785" t="s">
        <v>39</v>
      </c>
      <c r="N5785" t="s">
        <v>23</v>
      </c>
      <c r="O5785" t="s">
        <v>49</v>
      </c>
      <c r="P5785" t="s">
        <v>26</v>
      </c>
      <c r="Q5785" t="s">
        <v>84</v>
      </c>
      <c r="R5785">
        <v>24.3</v>
      </c>
      <c r="S5785">
        <v>38.450000000000003</v>
      </c>
    </row>
    <row r="5786" spans="1:19">
      <c r="A5786" t="s">
        <v>12979</v>
      </c>
      <c r="B5786" s="2">
        <v>45312</v>
      </c>
      <c r="C5786" t="s">
        <v>22</v>
      </c>
      <c r="D5786">
        <v>38</v>
      </c>
      <c r="E5786" t="s">
        <v>39</v>
      </c>
      <c r="F5786">
        <v>0</v>
      </c>
      <c r="G5786">
        <v>4</v>
      </c>
      <c r="H5786" t="s">
        <v>3686</v>
      </c>
      <c r="I5786">
        <v>3349</v>
      </c>
      <c r="J5786">
        <v>0</v>
      </c>
      <c r="K5786">
        <v>19</v>
      </c>
      <c r="L5786" t="s">
        <v>97</v>
      </c>
      <c r="M5786" t="s">
        <v>23</v>
      </c>
      <c r="N5786" t="s">
        <v>23</v>
      </c>
      <c r="O5786" t="s">
        <v>49</v>
      </c>
      <c r="P5786" t="s">
        <v>26</v>
      </c>
      <c r="Q5786" t="s">
        <v>84</v>
      </c>
      <c r="R5786">
        <v>69.599999999999994</v>
      </c>
      <c r="S5786">
        <v>1655.99</v>
      </c>
    </row>
    <row r="5787" spans="1:19">
      <c r="A5787" t="s">
        <v>12981</v>
      </c>
      <c r="B5787" s="2">
        <v>44060</v>
      </c>
      <c r="C5787" t="s">
        <v>22</v>
      </c>
      <c r="D5787">
        <v>45</v>
      </c>
      <c r="E5787" t="s">
        <v>23</v>
      </c>
      <c r="F5787">
        <v>0</v>
      </c>
      <c r="G5787">
        <v>4</v>
      </c>
      <c r="H5787" t="s">
        <v>3686</v>
      </c>
      <c r="I5787">
        <v>4350</v>
      </c>
      <c r="J5787">
        <v>6</v>
      </c>
      <c r="K5787">
        <v>60</v>
      </c>
      <c r="L5787" t="s">
        <v>15568</v>
      </c>
      <c r="M5787" t="s">
        <v>23</v>
      </c>
      <c r="N5787" t="s">
        <v>23</v>
      </c>
      <c r="O5787" t="s">
        <v>25</v>
      </c>
      <c r="P5787" t="s">
        <v>26</v>
      </c>
      <c r="Q5787" t="s">
        <v>27</v>
      </c>
      <c r="R5787">
        <v>109.45</v>
      </c>
      <c r="S5787">
        <v>6848.25</v>
      </c>
    </row>
    <row r="5788" spans="1:19">
      <c r="A5788" t="s">
        <v>12983</v>
      </c>
      <c r="B5788" s="2">
        <v>45523</v>
      </c>
      <c r="C5788" t="s">
        <v>33</v>
      </c>
      <c r="D5788">
        <v>19</v>
      </c>
      <c r="E5788" t="s">
        <v>39</v>
      </c>
      <c r="F5788">
        <v>1</v>
      </c>
      <c r="G5788">
        <v>4</v>
      </c>
      <c r="H5788" t="s">
        <v>3686</v>
      </c>
      <c r="I5788">
        <v>4621</v>
      </c>
      <c r="J5788">
        <v>0</v>
      </c>
      <c r="K5788">
        <v>12</v>
      </c>
      <c r="L5788" t="s">
        <v>15568</v>
      </c>
      <c r="M5788" t="s">
        <v>23</v>
      </c>
      <c r="N5788" t="s">
        <v>23</v>
      </c>
      <c r="O5788" t="s">
        <v>25</v>
      </c>
      <c r="P5788" t="s">
        <v>26</v>
      </c>
      <c r="Q5788" t="s">
        <v>27</v>
      </c>
      <c r="R5788">
        <v>84.05</v>
      </c>
      <c r="S5788">
        <v>1180.75</v>
      </c>
    </row>
    <row r="5789" spans="1:19">
      <c r="A5789" t="s">
        <v>12985</v>
      </c>
      <c r="B5789" s="2">
        <v>43821</v>
      </c>
      <c r="C5789" t="s">
        <v>33</v>
      </c>
      <c r="D5789">
        <v>54</v>
      </c>
      <c r="E5789" t="s">
        <v>23</v>
      </c>
      <c r="F5789">
        <v>3</v>
      </c>
      <c r="G5789">
        <v>4</v>
      </c>
      <c r="H5789" t="s">
        <v>3686</v>
      </c>
      <c r="I5789">
        <v>4967</v>
      </c>
      <c r="J5789">
        <v>3</v>
      </c>
      <c r="K5789">
        <v>68</v>
      </c>
      <c r="L5789" t="s">
        <v>15568</v>
      </c>
      <c r="M5789" t="s">
        <v>23</v>
      </c>
      <c r="N5789" t="s">
        <v>23</v>
      </c>
      <c r="O5789" t="s">
        <v>25</v>
      </c>
      <c r="P5789" t="s">
        <v>164</v>
      </c>
      <c r="Q5789" t="s">
        <v>50</v>
      </c>
      <c r="R5789">
        <v>111.75</v>
      </c>
      <c r="S5789">
        <v>8470.7800000000007</v>
      </c>
    </row>
    <row r="5790" spans="1:19">
      <c r="A5790" t="s">
        <v>12987</v>
      </c>
      <c r="B5790" s="2">
        <v>44927</v>
      </c>
      <c r="C5790" t="s">
        <v>22</v>
      </c>
      <c r="D5790">
        <v>36</v>
      </c>
      <c r="E5790" t="s">
        <v>39</v>
      </c>
      <c r="F5790">
        <v>0</v>
      </c>
      <c r="G5790">
        <v>4</v>
      </c>
      <c r="H5790" t="s">
        <v>3686</v>
      </c>
      <c r="I5790">
        <v>3175</v>
      </c>
      <c r="J5790">
        <v>0</v>
      </c>
      <c r="K5790">
        <v>31</v>
      </c>
      <c r="L5790" t="s">
        <v>15568</v>
      </c>
      <c r="M5790" t="s">
        <v>23</v>
      </c>
      <c r="N5790" t="s">
        <v>23</v>
      </c>
      <c r="O5790" t="s">
        <v>49</v>
      </c>
      <c r="P5790" t="s">
        <v>26</v>
      </c>
      <c r="Q5790" t="s">
        <v>27</v>
      </c>
      <c r="R5790">
        <v>72.45</v>
      </c>
      <c r="S5790">
        <v>3434.38</v>
      </c>
    </row>
    <row r="5791" spans="1:19">
      <c r="A5791" t="s">
        <v>12989</v>
      </c>
      <c r="B5791" s="2">
        <v>43868</v>
      </c>
      <c r="C5791" t="s">
        <v>33</v>
      </c>
      <c r="D5791">
        <v>56</v>
      </c>
      <c r="E5791" t="s">
        <v>39</v>
      </c>
      <c r="F5791">
        <v>0</v>
      </c>
      <c r="G5791">
        <v>4</v>
      </c>
      <c r="H5791" t="s">
        <v>3686</v>
      </c>
      <c r="I5791">
        <v>4928</v>
      </c>
      <c r="J5791">
        <v>0</v>
      </c>
      <c r="K5791">
        <v>66</v>
      </c>
      <c r="L5791" t="s">
        <v>316</v>
      </c>
      <c r="M5791" t="s">
        <v>23</v>
      </c>
      <c r="N5791" t="s">
        <v>23</v>
      </c>
      <c r="O5791" t="s">
        <v>25</v>
      </c>
      <c r="P5791" t="s">
        <v>202</v>
      </c>
      <c r="Q5791" t="s">
        <v>27</v>
      </c>
      <c r="R5791">
        <v>92.15</v>
      </c>
      <c r="S5791">
        <v>7355.78</v>
      </c>
    </row>
    <row r="5792" spans="1:19">
      <c r="A5792" t="s">
        <v>12991</v>
      </c>
      <c r="B5792" s="2">
        <v>44805</v>
      </c>
      <c r="C5792" t="s">
        <v>22</v>
      </c>
      <c r="D5792">
        <v>40</v>
      </c>
      <c r="E5792" t="s">
        <v>39</v>
      </c>
      <c r="F5792">
        <v>0</v>
      </c>
      <c r="G5792">
        <v>4</v>
      </c>
      <c r="H5792" t="s">
        <v>3686</v>
      </c>
      <c r="I5792">
        <v>2682</v>
      </c>
      <c r="J5792">
        <v>0</v>
      </c>
      <c r="K5792">
        <v>35</v>
      </c>
      <c r="L5792" t="s">
        <v>40</v>
      </c>
      <c r="M5792" t="s">
        <v>23</v>
      </c>
      <c r="N5792" t="s">
        <v>39</v>
      </c>
      <c r="P5792" t="s">
        <v>164</v>
      </c>
      <c r="Q5792" t="s">
        <v>50</v>
      </c>
      <c r="R5792">
        <v>19.25</v>
      </c>
      <c r="S5792">
        <v>826.3</v>
      </c>
    </row>
    <row r="5793" spans="1:19">
      <c r="A5793" t="s">
        <v>12993</v>
      </c>
      <c r="B5793" s="2">
        <v>44175</v>
      </c>
      <c r="C5793" t="s">
        <v>33</v>
      </c>
      <c r="D5793">
        <v>48</v>
      </c>
      <c r="E5793" t="s">
        <v>23</v>
      </c>
      <c r="F5793">
        <v>0</v>
      </c>
      <c r="G5793">
        <v>4</v>
      </c>
      <c r="H5793" t="s">
        <v>3686</v>
      </c>
      <c r="I5793">
        <v>5648</v>
      </c>
      <c r="J5793">
        <v>9</v>
      </c>
      <c r="K5793">
        <v>56</v>
      </c>
      <c r="L5793" t="s">
        <v>142</v>
      </c>
      <c r="M5793" t="s">
        <v>23</v>
      </c>
      <c r="N5793" t="s">
        <v>23</v>
      </c>
      <c r="O5793" t="s">
        <v>25</v>
      </c>
      <c r="P5793" t="s">
        <v>202</v>
      </c>
      <c r="Q5793" t="s">
        <v>27</v>
      </c>
      <c r="R5793">
        <v>109.8</v>
      </c>
      <c r="S5793">
        <v>8224.2099999999991</v>
      </c>
    </row>
    <row r="5794" spans="1:19">
      <c r="A5794" t="s">
        <v>12995</v>
      </c>
      <c r="B5794" s="2">
        <v>44485</v>
      </c>
      <c r="C5794" t="s">
        <v>33</v>
      </c>
      <c r="D5794">
        <v>49</v>
      </c>
      <c r="E5794" t="s">
        <v>23</v>
      </c>
      <c r="F5794">
        <v>3</v>
      </c>
      <c r="G5794">
        <v>4</v>
      </c>
      <c r="H5794" t="s">
        <v>3686</v>
      </c>
      <c r="I5794">
        <v>4630</v>
      </c>
      <c r="J5794">
        <v>9</v>
      </c>
      <c r="K5794">
        <v>46</v>
      </c>
      <c r="L5794" t="s">
        <v>15568</v>
      </c>
      <c r="M5794" t="s">
        <v>23</v>
      </c>
      <c r="N5794" t="s">
        <v>39</v>
      </c>
      <c r="P5794" t="s">
        <v>164</v>
      </c>
      <c r="Q5794" t="s">
        <v>50</v>
      </c>
      <c r="R5794">
        <v>19.399999999999999</v>
      </c>
      <c r="S5794">
        <v>1541.43</v>
      </c>
    </row>
    <row r="5795" spans="1:19">
      <c r="A5795" t="s">
        <v>12997</v>
      </c>
      <c r="B5795" s="2">
        <v>43937</v>
      </c>
      <c r="C5795" t="s">
        <v>22</v>
      </c>
      <c r="D5795">
        <v>33</v>
      </c>
      <c r="E5795" t="s">
        <v>23</v>
      </c>
      <c r="F5795">
        <v>1</v>
      </c>
      <c r="G5795">
        <v>4</v>
      </c>
      <c r="H5795" t="s">
        <v>3686</v>
      </c>
      <c r="I5795">
        <v>4120</v>
      </c>
      <c r="J5795">
        <v>3</v>
      </c>
      <c r="K5795">
        <v>64</v>
      </c>
      <c r="L5795" t="s">
        <v>15568</v>
      </c>
      <c r="M5795" t="s">
        <v>39</v>
      </c>
      <c r="N5795" t="s">
        <v>23</v>
      </c>
      <c r="O5795" t="s">
        <v>49</v>
      </c>
      <c r="P5795" t="s">
        <v>164</v>
      </c>
      <c r="Q5795" t="s">
        <v>27</v>
      </c>
      <c r="R5795">
        <v>60.05</v>
      </c>
      <c r="S5795">
        <v>3845.45</v>
      </c>
    </row>
    <row r="5796" spans="1:19">
      <c r="A5796" t="s">
        <v>12999</v>
      </c>
      <c r="B5796" s="2">
        <v>44633</v>
      </c>
      <c r="C5796" t="s">
        <v>33</v>
      </c>
      <c r="D5796">
        <v>54</v>
      </c>
      <c r="E5796" t="s">
        <v>39</v>
      </c>
      <c r="F5796">
        <v>0</v>
      </c>
      <c r="G5796">
        <v>4</v>
      </c>
      <c r="H5796" t="s">
        <v>3686</v>
      </c>
      <c r="I5796">
        <v>3859</v>
      </c>
      <c r="J5796">
        <v>0</v>
      </c>
      <c r="K5796">
        <v>41</v>
      </c>
      <c r="L5796" t="s">
        <v>142</v>
      </c>
      <c r="M5796" t="s">
        <v>23</v>
      </c>
      <c r="N5796" t="s">
        <v>23</v>
      </c>
      <c r="O5796" t="s">
        <v>49</v>
      </c>
      <c r="P5796" t="s">
        <v>26</v>
      </c>
      <c r="Q5796" t="s">
        <v>27</v>
      </c>
      <c r="R5796">
        <v>74.650000000000006</v>
      </c>
      <c r="S5796">
        <v>4464.93</v>
      </c>
    </row>
    <row r="5797" spans="1:19">
      <c r="A5797" t="s">
        <v>13001</v>
      </c>
      <c r="B5797" s="2">
        <v>43855</v>
      </c>
      <c r="C5797" t="s">
        <v>22</v>
      </c>
      <c r="D5797">
        <v>46</v>
      </c>
      <c r="E5797" t="s">
        <v>23</v>
      </c>
      <c r="F5797">
        <v>2</v>
      </c>
      <c r="G5797">
        <v>4</v>
      </c>
      <c r="H5797" t="s">
        <v>3686</v>
      </c>
      <c r="I5797">
        <v>5626</v>
      </c>
      <c r="J5797">
        <v>6</v>
      </c>
      <c r="K5797">
        <v>67</v>
      </c>
      <c r="L5797" t="s">
        <v>15568</v>
      </c>
      <c r="M5797" t="s">
        <v>23</v>
      </c>
      <c r="N5797" t="s">
        <v>39</v>
      </c>
      <c r="P5797" t="s">
        <v>164</v>
      </c>
      <c r="Q5797" t="s">
        <v>50</v>
      </c>
      <c r="R5797">
        <v>20.8</v>
      </c>
      <c r="S5797">
        <v>2002.84</v>
      </c>
    </row>
    <row r="5798" spans="1:19">
      <c r="A5798" t="s">
        <v>13003</v>
      </c>
      <c r="B5798" s="2">
        <v>44920</v>
      </c>
      <c r="C5798" t="s">
        <v>33</v>
      </c>
      <c r="D5798">
        <v>48</v>
      </c>
      <c r="E5798" t="s">
        <v>23</v>
      </c>
      <c r="F5798">
        <v>1</v>
      </c>
      <c r="G5798">
        <v>4</v>
      </c>
      <c r="H5798" t="s">
        <v>3686</v>
      </c>
      <c r="I5798">
        <v>3163</v>
      </c>
      <c r="J5798">
        <v>3</v>
      </c>
      <c r="K5798">
        <v>32</v>
      </c>
      <c r="L5798" t="s">
        <v>15568</v>
      </c>
      <c r="M5798" t="s">
        <v>39</v>
      </c>
      <c r="N5798" t="s">
        <v>23</v>
      </c>
      <c r="O5798" t="s">
        <v>56</v>
      </c>
      <c r="P5798" t="s">
        <v>26</v>
      </c>
      <c r="Q5798" t="s">
        <v>27</v>
      </c>
      <c r="R5798">
        <v>35.15</v>
      </c>
      <c r="S5798">
        <v>1051.05</v>
      </c>
    </row>
    <row r="5799" spans="1:19">
      <c r="A5799" t="s">
        <v>13005</v>
      </c>
      <c r="B5799" s="2">
        <v>44566</v>
      </c>
      <c r="C5799" t="s">
        <v>33</v>
      </c>
      <c r="D5799">
        <v>47</v>
      </c>
      <c r="E5799" t="s">
        <v>23</v>
      </c>
      <c r="F5799">
        <v>1</v>
      </c>
      <c r="G5799">
        <v>4</v>
      </c>
      <c r="H5799" t="s">
        <v>3686</v>
      </c>
      <c r="I5799">
        <v>5119</v>
      </c>
      <c r="J5799">
        <v>9</v>
      </c>
      <c r="K5799">
        <v>43</v>
      </c>
      <c r="L5799" t="s">
        <v>142</v>
      </c>
      <c r="M5799" t="s">
        <v>23</v>
      </c>
      <c r="N5799" t="s">
        <v>39</v>
      </c>
      <c r="P5799" t="s">
        <v>202</v>
      </c>
      <c r="Q5799" t="s">
        <v>27</v>
      </c>
      <c r="R5799">
        <v>24.45</v>
      </c>
      <c r="S5799">
        <v>2157.11</v>
      </c>
    </row>
    <row r="5800" spans="1:19">
      <c r="A5800" t="s">
        <v>13007</v>
      </c>
      <c r="B5800" s="2">
        <v>43700</v>
      </c>
      <c r="C5800" t="s">
        <v>33</v>
      </c>
      <c r="D5800">
        <v>48</v>
      </c>
      <c r="E5800" t="s">
        <v>23</v>
      </c>
      <c r="F5800">
        <v>0</v>
      </c>
      <c r="G5800">
        <v>4</v>
      </c>
      <c r="H5800" t="s">
        <v>3686</v>
      </c>
      <c r="I5800">
        <v>5153</v>
      </c>
      <c r="J5800">
        <v>10</v>
      </c>
      <c r="K5800">
        <v>72</v>
      </c>
      <c r="L5800" t="s">
        <v>15568</v>
      </c>
      <c r="M5800" t="s">
        <v>23</v>
      </c>
      <c r="N5800" t="s">
        <v>23</v>
      </c>
      <c r="O5800" t="s">
        <v>25</v>
      </c>
      <c r="P5800" t="s">
        <v>164</v>
      </c>
      <c r="Q5800" t="s">
        <v>27</v>
      </c>
      <c r="R5800">
        <v>96.6</v>
      </c>
      <c r="S5800">
        <v>8849.98</v>
      </c>
    </row>
    <row r="5801" spans="1:19">
      <c r="A5801" t="s">
        <v>13009</v>
      </c>
      <c r="B5801" s="2">
        <v>44427</v>
      </c>
      <c r="C5801" t="s">
        <v>22</v>
      </c>
      <c r="D5801">
        <v>57</v>
      </c>
      <c r="E5801" t="s">
        <v>39</v>
      </c>
      <c r="F5801">
        <v>0</v>
      </c>
      <c r="G5801">
        <v>4</v>
      </c>
      <c r="H5801" t="s">
        <v>3686</v>
      </c>
      <c r="I5801">
        <v>3061</v>
      </c>
      <c r="J5801">
        <v>0</v>
      </c>
      <c r="K5801">
        <v>48</v>
      </c>
      <c r="L5801" t="s">
        <v>15568</v>
      </c>
      <c r="M5801" t="s">
        <v>23</v>
      </c>
      <c r="N5801" t="s">
        <v>23</v>
      </c>
      <c r="O5801" t="s">
        <v>25</v>
      </c>
      <c r="P5801" t="s">
        <v>202</v>
      </c>
      <c r="Q5801" t="s">
        <v>27</v>
      </c>
      <c r="R5801">
        <v>99</v>
      </c>
      <c r="S5801">
        <v>5026.1099999999997</v>
      </c>
    </row>
    <row r="5802" spans="1:19">
      <c r="A5802" t="s">
        <v>13011</v>
      </c>
      <c r="B5802" s="2">
        <v>44905</v>
      </c>
      <c r="C5802" t="s">
        <v>22</v>
      </c>
      <c r="D5802">
        <v>59</v>
      </c>
      <c r="E5802" t="s">
        <v>39</v>
      </c>
      <c r="F5802">
        <v>0</v>
      </c>
      <c r="G5802">
        <v>4</v>
      </c>
      <c r="H5802" t="s">
        <v>3686</v>
      </c>
      <c r="I5802">
        <v>3836</v>
      </c>
      <c r="J5802">
        <v>0</v>
      </c>
      <c r="K5802">
        <v>32</v>
      </c>
      <c r="L5802" t="s">
        <v>15568</v>
      </c>
      <c r="M5802" t="s">
        <v>23</v>
      </c>
      <c r="N5802" t="s">
        <v>39</v>
      </c>
      <c r="P5802" t="s">
        <v>202</v>
      </c>
      <c r="Q5802" t="s">
        <v>50</v>
      </c>
      <c r="R5802">
        <v>19.8</v>
      </c>
      <c r="S5802">
        <v>1416.18</v>
      </c>
    </row>
    <row r="5803" spans="1:19">
      <c r="A5803" t="s">
        <v>13013</v>
      </c>
      <c r="B5803" s="2">
        <v>44509</v>
      </c>
      <c r="C5803" t="s">
        <v>33</v>
      </c>
      <c r="D5803">
        <v>70</v>
      </c>
      <c r="E5803" t="s">
        <v>23</v>
      </c>
      <c r="F5803">
        <v>0</v>
      </c>
      <c r="G5803">
        <v>4</v>
      </c>
      <c r="H5803" t="s">
        <v>3686</v>
      </c>
      <c r="I5803">
        <v>5741</v>
      </c>
      <c r="J5803">
        <v>4</v>
      </c>
      <c r="K5803">
        <v>45</v>
      </c>
      <c r="L5803" t="s">
        <v>142</v>
      </c>
      <c r="M5803" t="s">
        <v>23</v>
      </c>
      <c r="N5803" t="s">
        <v>39</v>
      </c>
      <c r="P5803" t="s">
        <v>202</v>
      </c>
      <c r="Q5803" t="s">
        <v>50</v>
      </c>
      <c r="R5803">
        <v>25.9</v>
      </c>
      <c r="S5803">
        <v>2228.65</v>
      </c>
    </row>
    <row r="5804" spans="1:19">
      <c r="A5804" t="s">
        <v>13015</v>
      </c>
      <c r="B5804" s="2">
        <v>44823</v>
      </c>
      <c r="C5804" t="s">
        <v>22</v>
      </c>
      <c r="D5804">
        <v>71</v>
      </c>
      <c r="E5804" t="s">
        <v>23</v>
      </c>
      <c r="F5804">
        <v>0</v>
      </c>
      <c r="G5804">
        <v>4</v>
      </c>
      <c r="H5804" t="s">
        <v>3686</v>
      </c>
      <c r="I5804">
        <v>3617</v>
      </c>
      <c r="J5804">
        <v>2</v>
      </c>
      <c r="K5804">
        <v>35</v>
      </c>
      <c r="L5804" t="s">
        <v>15568</v>
      </c>
      <c r="M5804" t="s">
        <v>23</v>
      </c>
      <c r="N5804" t="s">
        <v>23</v>
      </c>
      <c r="O5804" t="s">
        <v>25</v>
      </c>
      <c r="P5804" t="s">
        <v>26</v>
      </c>
      <c r="Q5804" t="s">
        <v>50</v>
      </c>
      <c r="R5804">
        <v>91.5</v>
      </c>
      <c r="S5804">
        <v>4120.3100000000004</v>
      </c>
    </row>
    <row r="5805" spans="1:19">
      <c r="A5805" t="s">
        <v>13017</v>
      </c>
      <c r="B5805" s="2">
        <v>44777</v>
      </c>
      <c r="C5805" t="s">
        <v>22</v>
      </c>
      <c r="D5805">
        <v>79</v>
      </c>
      <c r="E5805" t="s">
        <v>23</v>
      </c>
      <c r="F5805">
        <v>0</v>
      </c>
      <c r="G5805">
        <v>4</v>
      </c>
      <c r="H5805" t="s">
        <v>3686</v>
      </c>
      <c r="I5805">
        <v>5744</v>
      </c>
      <c r="J5805">
        <v>1</v>
      </c>
      <c r="K5805">
        <v>36</v>
      </c>
      <c r="L5805" t="s">
        <v>15568</v>
      </c>
      <c r="M5805" t="s">
        <v>23</v>
      </c>
      <c r="N5805" t="s">
        <v>39</v>
      </c>
      <c r="P5805" t="s">
        <v>202</v>
      </c>
      <c r="Q5805" t="s">
        <v>27</v>
      </c>
      <c r="R5805">
        <v>20.85</v>
      </c>
      <c r="S5805">
        <v>1174.01</v>
      </c>
    </row>
    <row r="5806" spans="1:19">
      <c r="A5806" t="s">
        <v>13019</v>
      </c>
      <c r="B5806" s="2">
        <v>45435</v>
      </c>
      <c r="C5806" t="s">
        <v>33</v>
      </c>
      <c r="D5806">
        <v>48</v>
      </c>
      <c r="E5806" t="s">
        <v>39</v>
      </c>
      <c r="F5806">
        <v>0</v>
      </c>
      <c r="G5806">
        <v>4</v>
      </c>
      <c r="H5806" t="s">
        <v>3686</v>
      </c>
      <c r="I5806">
        <v>3762</v>
      </c>
      <c r="J5806">
        <v>0</v>
      </c>
      <c r="K5806">
        <v>15</v>
      </c>
      <c r="L5806" t="s">
        <v>15568</v>
      </c>
      <c r="M5806" t="s">
        <v>23</v>
      </c>
      <c r="N5806" t="s">
        <v>23</v>
      </c>
      <c r="O5806" t="s">
        <v>49</v>
      </c>
      <c r="P5806" t="s">
        <v>26</v>
      </c>
      <c r="Q5806" t="s">
        <v>50</v>
      </c>
      <c r="R5806">
        <v>48.85</v>
      </c>
      <c r="S5806">
        <v>803.01</v>
      </c>
    </row>
    <row r="5807" spans="1:19">
      <c r="A5807" t="s">
        <v>13022</v>
      </c>
      <c r="B5807" s="2">
        <v>43716</v>
      </c>
      <c r="C5807" t="s">
        <v>33</v>
      </c>
      <c r="D5807">
        <v>64</v>
      </c>
      <c r="E5807" t="s">
        <v>23</v>
      </c>
      <c r="F5807">
        <v>0</v>
      </c>
      <c r="G5807">
        <v>4</v>
      </c>
      <c r="H5807" t="s">
        <v>3686</v>
      </c>
      <c r="I5807">
        <v>4090</v>
      </c>
      <c r="J5807">
        <v>4</v>
      </c>
      <c r="K5807">
        <v>71</v>
      </c>
      <c r="L5807" t="s">
        <v>316</v>
      </c>
      <c r="M5807" t="s">
        <v>23</v>
      </c>
      <c r="N5807" t="s">
        <v>23</v>
      </c>
      <c r="O5807" t="s">
        <v>49</v>
      </c>
      <c r="P5807" t="s">
        <v>164</v>
      </c>
      <c r="Q5807" t="s">
        <v>27</v>
      </c>
      <c r="R5807">
        <v>81.849999999999994</v>
      </c>
      <c r="S5807">
        <v>6366.73</v>
      </c>
    </row>
    <row r="5808" spans="1:19">
      <c r="A5808" t="s">
        <v>13025</v>
      </c>
      <c r="B5808" s="2">
        <v>45724</v>
      </c>
      <c r="C5808" t="s">
        <v>33</v>
      </c>
      <c r="D5808">
        <v>26</v>
      </c>
      <c r="E5808" t="s">
        <v>39</v>
      </c>
      <c r="F5808">
        <v>0</v>
      </c>
      <c r="G5808">
        <v>4</v>
      </c>
      <c r="H5808" t="s">
        <v>3686</v>
      </c>
      <c r="I5808">
        <v>2182</v>
      </c>
      <c r="J5808">
        <v>0</v>
      </c>
      <c r="K5808">
        <v>5</v>
      </c>
      <c r="L5808" t="s">
        <v>15568</v>
      </c>
      <c r="M5808" t="s">
        <v>23</v>
      </c>
      <c r="N5808" t="s">
        <v>23</v>
      </c>
      <c r="O5808" t="s">
        <v>56</v>
      </c>
      <c r="P5808" t="s">
        <v>26</v>
      </c>
      <c r="Q5808" t="s">
        <v>27</v>
      </c>
      <c r="R5808">
        <v>53.8</v>
      </c>
      <c r="S5808">
        <v>540.95000000000005</v>
      </c>
    </row>
    <row r="5809" spans="1:19">
      <c r="A5809" t="s">
        <v>13027</v>
      </c>
      <c r="B5809" s="2">
        <v>44969</v>
      </c>
      <c r="C5809" t="s">
        <v>22</v>
      </c>
      <c r="D5809">
        <v>64</v>
      </c>
      <c r="E5809" t="s">
        <v>39</v>
      </c>
      <c r="F5809">
        <v>0</v>
      </c>
      <c r="G5809">
        <v>4</v>
      </c>
      <c r="H5809" t="s">
        <v>3686</v>
      </c>
      <c r="I5809">
        <v>3171</v>
      </c>
      <c r="J5809">
        <v>0</v>
      </c>
      <c r="K5809">
        <v>30</v>
      </c>
      <c r="L5809" t="s">
        <v>40</v>
      </c>
      <c r="M5809" t="s">
        <v>23</v>
      </c>
      <c r="N5809" t="s">
        <v>23</v>
      </c>
      <c r="O5809" t="s">
        <v>25</v>
      </c>
      <c r="P5809" t="s">
        <v>202</v>
      </c>
      <c r="Q5809" t="s">
        <v>27</v>
      </c>
      <c r="R5809">
        <v>90.4</v>
      </c>
      <c r="S5809">
        <v>3036.35</v>
      </c>
    </row>
    <row r="5810" spans="1:19">
      <c r="A5810" t="s">
        <v>13029</v>
      </c>
      <c r="B5810" s="2">
        <v>44244</v>
      </c>
      <c r="C5810" t="s">
        <v>22</v>
      </c>
      <c r="D5810">
        <v>25</v>
      </c>
      <c r="E5810" t="s">
        <v>23</v>
      </c>
      <c r="F5810">
        <v>0</v>
      </c>
      <c r="G5810">
        <v>4</v>
      </c>
      <c r="H5810" t="s">
        <v>3686</v>
      </c>
      <c r="I5810">
        <v>4778</v>
      </c>
      <c r="J5810">
        <v>9</v>
      </c>
      <c r="K5810">
        <v>54</v>
      </c>
      <c r="L5810" t="s">
        <v>142</v>
      </c>
      <c r="M5810" t="s">
        <v>39</v>
      </c>
      <c r="N5810" t="s">
        <v>23</v>
      </c>
      <c r="O5810" t="s">
        <v>56</v>
      </c>
      <c r="P5810" t="s">
        <v>26</v>
      </c>
      <c r="Q5810" t="s">
        <v>27</v>
      </c>
      <c r="R5810">
        <v>30.4</v>
      </c>
      <c r="S5810">
        <v>1621.35</v>
      </c>
    </row>
    <row r="5811" spans="1:19">
      <c r="A5811" t="s">
        <v>13031</v>
      </c>
      <c r="B5811" s="2">
        <v>45822</v>
      </c>
      <c r="C5811" t="s">
        <v>22</v>
      </c>
      <c r="D5811">
        <v>56</v>
      </c>
      <c r="E5811" t="s">
        <v>39</v>
      </c>
      <c r="F5811">
        <v>2</v>
      </c>
      <c r="G5811">
        <v>4</v>
      </c>
      <c r="H5811" t="s">
        <v>3751</v>
      </c>
      <c r="I5811">
        <v>3172</v>
      </c>
      <c r="J5811">
        <v>0</v>
      </c>
      <c r="K5811">
        <v>2</v>
      </c>
      <c r="L5811" t="s">
        <v>15568</v>
      </c>
      <c r="M5811" t="s">
        <v>23</v>
      </c>
      <c r="N5811" t="s">
        <v>23</v>
      </c>
      <c r="O5811" t="s">
        <v>49</v>
      </c>
      <c r="P5811" t="s">
        <v>26</v>
      </c>
      <c r="Q5811" t="s">
        <v>27</v>
      </c>
      <c r="R5811">
        <v>60.95</v>
      </c>
      <c r="S5811">
        <v>164.36</v>
      </c>
    </row>
    <row r="5812" spans="1:19">
      <c r="A5812" t="s">
        <v>13033</v>
      </c>
      <c r="B5812" s="2">
        <v>45296</v>
      </c>
      <c r="C5812" t="s">
        <v>33</v>
      </c>
      <c r="D5812">
        <v>62</v>
      </c>
      <c r="E5812" t="s">
        <v>39</v>
      </c>
      <c r="F5812">
        <v>0</v>
      </c>
      <c r="G5812">
        <v>4</v>
      </c>
      <c r="H5812" t="s">
        <v>3686</v>
      </c>
      <c r="I5812">
        <v>5586</v>
      </c>
      <c r="J5812">
        <v>0</v>
      </c>
      <c r="K5812">
        <v>19</v>
      </c>
      <c r="L5812" t="s">
        <v>15568</v>
      </c>
      <c r="M5812" t="s">
        <v>23</v>
      </c>
      <c r="N5812" t="s">
        <v>39</v>
      </c>
      <c r="P5812" t="s">
        <v>202</v>
      </c>
      <c r="Q5812" t="s">
        <v>50</v>
      </c>
      <c r="R5812">
        <v>20.25</v>
      </c>
      <c r="S5812">
        <v>736.48</v>
      </c>
    </row>
    <row r="5813" spans="1:19">
      <c r="A5813" t="s">
        <v>13035</v>
      </c>
      <c r="B5813" s="2">
        <v>44456</v>
      </c>
      <c r="C5813" t="s">
        <v>22</v>
      </c>
      <c r="D5813">
        <v>45</v>
      </c>
      <c r="E5813" t="s">
        <v>23</v>
      </c>
      <c r="F5813">
        <v>2</v>
      </c>
      <c r="G5813">
        <v>4</v>
      </c>
      <c r="H5813" t="s">
        <v>3686</v>
      </c>
      <c r="I5813">
        <v>3629</v>
      </c>
      <c r="J5813">
        <v>3</v>
      </c>
      <c r="K5813">
        <v>47</v>
      </c>
      <c r="L5813" t="s">
        <v>142</v>
      </c>
      <c r="M5813" t="s">
        <v>23</v>
      </c>
      <c r="N5813" t="s">
        <v>39</v>
      </c>
      <c r="P5813" t="s">
        <v>164</v>
      </c>
      <c r="Q5813" t="s">
        <v>50</v>
      </c>
      <c r="R5813">
        <v>24.55</v>
      </c>
      <c r="S5813">
        <v>1897.41</v>
      </c>
    </row>
    <row r="5814" spans="1:19">
      <c r="A5814" t="s">
        <v>13037</v>
      </c>
      <c r="B5814" s="2">
        <v>43701</v>
      </c>
      <c r="C5814" t="s">
        <v>33</v>
      </c>
      <c r="D5814">
        <v>54</v>
      </c>
      <c r="E5814" t="s">
        <v>23</v>
      </c>
      <c r="F5814">
        <v>2</v>
      </c>
      <c r="G5814">
        <v>4</v>
      </c>
      <c r="H5814" t="s">
        <v>3686</v>
      </c>
      <c r="I5814">
        <v>4616</v>
      </c>
      <c r="J5814">
        <v>6</v>
      </c>
      <c r="K5814">
        <v>72</v>
      </c>
      <c r="L5814" t="s">
        <v>316</v>
      </c>
      <c r="M5814" t="s">
        <v>23</v>
      </c>
      <c r="N5814" t="s">
        <v>23</v>
      </c>
      <c r="O5814" t="s">
        <v>25</v>
      </c>
      <c r="P5814" t="s">
        <v>164</v>
      </c>
      <c r="Q5814" t="s">
        <v>27</v>
      </c>
      <c r="R5814">
        <v>98.65</v>
      </c>
      <c r="S5814">
        <v>9664.57</v>
      </c>
    </row>
    <row r="5815" spans="1:19">
      <c r="A5815" t="s">
        <v>13039</v>
      </c>
      <c r="B5815" s="2">
        <v>44947</v>
      </c>
      <c r="C5815" t="s">
        <v>33</v>
      </c>
      <c r="D5815">
        <v>45</v>
      </c>
      <c r="E5815" t="s">
        <v>39</v>
      </c>
      <c r="F5815">
        <v>0</v>
      </c>
      <c r="G5815">
        <v>4</v>
      </c>
      <c r="H5815" t="s">
        <v>3686</v>
      </c>
      <c r="I5815">
        <v>5320</v>
      </c>
      <c r="J5815">
        <v>0</v>
      </c>
      <c r="K5815">
        <v>31</v>
      </c>
      <c r="L5815" t="s">
        <v>15568</v>
      </c>
      <c r="M5815" t="s">
        <v>23</v>
      </c>
      <c r="N5815" t="s">
        <v>23</v>
      </c>
      <c r="O5815" t="s">
        <v>25</v>
      </c>
      <c r="P5815" t="s">
        <v>26</v>
      </c>
      <c r="Q5815" t="s">
        <v>27</v>
      </c>
      <c r="R5815">
        <v>104.35</v>
      </c>
      <c r="S5815">
        <v>4622.6099999999997</v>
      </c>
    </row>
    <row r="5816" spans="1:19">
      <c r="A5816" t="s">
        <v>13041</v>
      </c>
      <c r="B5816" s="2">
        <v>44112</v>
      </c>
      <c r="C5816" t="s">
        <v>33</v>
      </c>
      <c r="D5816">
        <v>28</v>
      </c>
      <c r="E5816" t="s">
        <v>39</v>
      </c>
      <c r="F5816">
        <v>0</v>
      </c>
      <c r="G5816">
        <v>4</v>
      </c>
      <c r="H5816" t="s">
        <v>3686</v>
      </c>
      <c r="I5816">
        <v>5709</v>
      </c>
      <c r="J5816">
        <v>0</v>
      </c>
      <c r="K5816">
        <v>58</v>
      </c>
      <c r="L5816" t="s">
        <v>15568</v>
      </c>
      <c r="M5816" t="s">
        <v>23</v>
      </c>
      <c r="N5816" t="s">
        <v>23</v>
      </c>
      <c r="O5816" t="s">
        <v>25</v>
      </c>
      <c r="P5816" t="s">
        <v>26</v>
      </c>
      <c r="Q5816" t="s">
        <v>27</v>
      </c>
      <c r="R5816">
        <v>79.8</v>
      </c>
      <c r="S5816">
        <v>5844.03</v>
      </c>
    </row>
    <row r="5817" spans="1:19">
      <c r="A5817" t="s">
        <v>13043</v>
      </c>
      <c r="B5817" s="2">
        <v>44032</v>
      </c>
      <c r="C5817" t="s">
        <v>22</v>
      </c>
      <c r="D5817">
        <v>61</v>
      </c>
      <c r="E5817" t="s">
        <v>23</v>
      </c>
      <c r="F5817">
        <v>2</v>
      </c>
      <c r="G5817">
        <v>4</v>
      </c>
      <c r="H5817" t="s">
        <v>3686</v>
      </c>
      <c r="I5817">
        <v>4436</v>
      </c>
      <c r="J5817">
        <v>2</v>
      </c>
      <c r="K5817">
        <v>61</v>
      </c>
      <c r="L5817" t="s">
        <v>15568</v>
      </c>
      <c r="M5817" t="s">
        <v>23</v>
      </c>
      <c r="N5817" t="s">
        <v>23</v>
      </c>
      <c r="O5817" t="s">
        <v>49</v>
      </c>
      <c r="P5817" t="s">
        <v>164</v>
      </c>
      <c r="Q5817" t="s">
        <v>27</v>
      </c>
      <c r="R5817">
        <v>68.05</v>
      </c>
      <c r="S5817">
        <v>6739.16</v>
      </c>
    </row>
    <row r="5818" spans="1:19">
      <c r="A5818" t="s">
        <v>13046</v>
      </c>
      <c r="B5818" s="2">
        <v>44728</v>
      </c>
      <c r="C5818" t="s">
        <v>33</v>
      </c>
      <c r="D5818">
        <v>23</v>
      </c>
      <c r="E5818" t="s">
        <v>39</v>
      </c>
      <c r="F5818">
        <v>0</v>
      </c>
      <c r="G5818">
        <v>4</v>
      </c>
      <c r="H5818" t="s">
        <v>3686</v>
      </c>
      <c r="I5818">
        <v>4933</v>
      </c>
      <c r="J5818">
        <v>0</v>
      </c>
      <c r="K5818">
        <v>38</v>
      </c>
      <c r="L5818" t="s">
        <v>15568</v>
      </c>
      <c r="M5818" t="s">
        <v>23</v>
      </c>
      <c r="N5818" t="s">
        <v>23</v>
      </c>
      <c r="O5818" t="s">
        <v>49</v>
      </c>
      <c r="P5818" t="s">
        <v>26</v>
      </c>
      <c r="Q5818" t="s">
        <v>27</v>
      </c>
      <c r="R5818">
        <v>66.150000000000006</v>
      </c>
      <c r="S5818">
        <v>3287.72</v>
      </c>
    </row>
    <row r="5819" spans="1:19">
      <c r="A5819" t="s">
        <v>13048</v>
      </c>
      <c r="B5819" s="2">
        <v>45171</v>
      </c>
      <c r="C5819" t="s">
        <v>33</v>
      </c>
      <c r="D5819">
        <v>47</v>
      </c>
      <c r="E5819" t="s">
        <v>23</v>
      </c>
      <c r="F5819">
        <v>3</v>
      </c>
      <c r="G5819">
        <v>4</v>
      </c>
      <c r="H5819" t="s">
        <v>3686</v>
      </c>
      <c r="I5819">
        <v>4896</v>
      </c>
      <c r="J5819">
        <v>9</v>
      </c>
      <c r="K5819">
        <v>23</v>
      </c>
      <c r="L5819" t="s">
        <v>97</v>
      </c>
      <c r="M5819" t="s">
        <v>23</v>
      </c>
      <c r="N5819" t="s">
        <v>39</v>
      </c>
      <c r="P5819" t="s">
        <v>164</v>
      </c>
      <c r="Q5819" t="s">
        <v>50</v>
      </c>
      <c r="R5819">
        <v>19.649999999999999</v>
      </c>
      <c r="S5819">
        <v>494.79</v>
      </c>
    </row>
    <row r="5820" spans="1:19">
      <c r="A5820" t="s">
        <v>13050</v>
      </c>
      <c r="B5820" s="2">
        <v>43778</v>
      </c>
      <c r="C5820" t="s">
        <v>33</v>
      </c>
      <c r="D5820">
        <v>23</v>
      </c>
      <c r="E5820" t="s">
        <v>23</v>
      </c>
      <c r="F5820">
        <v>3</v>
      </c>
      <c r="G5820">
        <v>4</v>
      </c>
      <c r="H5820" t="s">
        <v>3686</v>
      </c>
      <c r="I5820">
        <v>4268</v>
      </c>
      <c r="J5820">
        <v>10</v>
      </c>
      <c r="K5820">
        <v>69</v>
      </c>
      <c r="L5820" t="s">
        <v>316</v>
      </c>
      <c r="M5820" t="s">
        <v>23</v>
      </c>
      <c r="N5820" t="s">
        <v>23</v>
      </c>
      <c r="O5820" t="s">
        <v>56</v>
      </c>
      <c r="P5820" t="s">
        <v>202</v>
      </c>
      <c r="Q5820" t="s">
        <v>50</v>
      </c>
      <c r="R5820">
        <v>73.7</v>
      </c>
      <c r="S5820">
        <v>5426.81</v>
      </c>
    </row>
    <row r="5821" spans="1:19">
      <c r="A5821" t="s">
        <v>13053</v>
      </c>
      <c r="B5821" s="2">
        <v>45576</v>
      </c>
      <c r="C5821" t="s">
        <v>33</v>
      </c>
      <c r="D5821">
        <v>39</v>
      </c>
      <c r="E5821" t="s">
        <v>23</v>
      </c>
      <c r="F5821">
        <v>2</v>
      </c>
      <c r="G5821">
        <v>4</v>
      </c>
      <c r="H5821" t="s">
        <v>3686</v>
      </c>
      <c r="I5821">
        <v>5289</v>
      </c>
      <c r="J5821">
        <v>1</v>
      </c>
      <c r="K5821">
        <v>10</v>
      </c>
      <c r="L5821" t="s">
        <v>97</v>
      </c>
      <c r="M5821" t="s">
        <v>23</v>
      </c>
      <c r="N5821" t="s">
        <v>23</v>
      </c>
      <c r="O5821" t="s">
        <v>49</v>
      </c>
      <c r="P5821" t="s">
        <v>202</v>
      </c>
      <c r="Q5821" t="s">
        <v>50</v>
      </c>
      <c r="R5821">
        <v>65.900000000000006</v>
      </c>
      <c r="S5821">
        <v>1080.05</v>
      </c>
    </row>
    <row r="5822" spans="1:19">
      <c r="A5822" t="s">
        <v>13056</v>
      </c>
      <c r="B5822" s="2">
        <v>44521</v>
      </c>
      <c r="C5822" t="s">
        <v>22</v>
      </c>
      <c r="D5822">
        <v>24</v>
      </c>
      <c r="E5822" t="s">
        <v>39</v>
      </c>
      <c r="F5822">
        <v>0</v>
      </c>
      <c r="G5822">
        <v>4</v>
      </c>
      <c r="H5822" t="s">
        <v>3686</v>
      </c>
      <c r="I5822">
        <v>2653</v>
      </c>
      <c r="J5822">
        <v>0</v>
      </c>
      <c r="K5822">
        <v>45</v>
      </c>
      <c r="L5822" t="s">
        <v>15568</v>
      </c>
      <c r="M5822" t="s">
        <v>23</v>
      </c>
      <c r="N5822" t="s">
        <v>39</v>
      </c>
      <c r="P5822" t="s">
        <v>202</v>
      </c>
      <c r="Q5822" t="s">
        <v>27</v>
      </c>
      <c r="R5822">
        <v>18.850000000000001</v>
      </c>
      <c r="S5822">
        <v>2693.85</v>
      </c>
    </row>
    <row r="5823" spans="1:19">
      <c r="A5823" t="s">
        <v>13058</v>
      </c>
      <c r="B5823" s="2">
        <v>43891</v>
      </c>
      <c r="C5823" t="s">
        <v>22</v>
      </c>
      <c r="D5823">
        <v>59</v>
      </c>
      <c r="E5823" t="s">
        <v>39</v>
      </c>
      <c r="F5823">
        <v>0</v>
      </c>
      <c r="G5823">
        <v>4</v>
      </c>
      <c r="H5823" t="s">
        <v>3686</v>
      </c>
      <c r="I5823">
        <v>6351</v>
      </c>
      <c r="J5823">
        <v>0</v>
      </c>
      <c r="K5823">
        <v>65</v>
      </c>
      <c r="L5823" t="s">
        <v>15568</v>
      </c>
      <c r="M5823" t="s">
        <v>23</v>
      </c>
      <c r="N5823" t="s">
        <v>23</v>
      </c>
      <c r="O5823" t="s">
        <v>25</v>
      </c>
      <c r="P5823" t="s">
        <v>202</v>
      </c>
      <c r="Q5823" t="s">
        <v>50</v>
      </c>
      <c r="R5823">
        <v>110</v>
      </c>
      <c r="S5823">
        <v>9290.7999999999993</v>
      </c>
    </row>
    <row r="5824" spans="1:19">
      <c r="A5824" t="s">
        <v>13060</v>
      </c>
      <c r="B5824" s="2">
        <v>45435</v>
      </c>
      <c r="C5824" t="s">
        <v>33</v>
      </c>
      <c r="D5824">
        <v>32</v>
      </c>
      <c r="E5824" t="s">
        <v>23</v>
      </c>
      <c r="F5824">
        <v>0</v>
      </c>
      <c r="G5824">
        <v>4</v>
      </c>
      <c r="H5824" t="s">
        <v>3686</v>
      </c>
      <c r="I5824">
        <v>5184</v>
      </c>
      <c r="J5824">
        <v>3</v>
      </c>
      <c r="K5824">
        <v>15</v>
      </c>
      <c r="L5824" t="s">
        <v>15568</v>
      </c>
      <c r="M5824" t="s">
        <v>23</v>
      </c>
      <c r="N5824" t="s">
        <v>39</v>
      </c>
      <c r="P5824" t="s">
        <v>26</v>
      </c>
      <c r="Q5824" t="s">
        <v>50</v>
      </c>
      <c r="R5824">
        <v>20.45</v>
      </c>
      <c r="S5824">
        <v>516.95000000000005</v>
      </c>
    </row>
    <row r="5825" spans="1:19">
      <c r="A5825" t="s">
        <v>13062</v>
      </c>
      <c r="B5825" s="2">
        <v>45341</v>
      </c>
      <c r="C5825" t="s">
        <v>33</v>
      </c>
      <c r="D5825">
        <v>47</v>
      </c>
      <c r="E5825" t="s">
        <v>39</v>
      </c>
      <c r="F5825">
        <v>2</v>
      </c>
      <c r="G5825">
        <v>4</v>
      </c>
      <c r="H5825" t="s">
        <v>3686</v>
      </c>
      <c r="I5825">
        <v>3416</v>
      </c>
      <c r="J5825">
        <v>0</v>
      </c>
      <c r="K5825">
        <v>18</v>
      </c>
      <c r="L5825" t="s">
        <v>97</v>
      </c>
      <c r="M5825" t="s">
        <v>23</v>
      </c>
      <c r="N5825" t="s">
        <v>39</v>
      </c>
      <c r="P5825" t="s">
        <v>164</v>
      </c>
      <c r="Q5825" t="s">
        <v>50</v>
      </c>
      <c r="R5825">
        <v>25.3</v>
      </c>
      <c r="S5825">
        <v>998.61</v>
      </c>
    </row>
    <row r="5826" spans="1:19">
      <c r="A5826" t="s">
        <v>13064</v>
      </c>
      <c r="B5826" s="2">
        <v>45422</v>
      </c>
      <c r="C5826" t="s">
        <v>22</v>
      </c>
      <c r="D5826">
        <v>61</v>
      </c>
      <c r="E5826" t="s">
        <v>23</v>
      </c>
      <c r="F5826">
        <v>2</v>
      </c>
      <c r="G5826">
        <v>4</v>
      </c>
      <c r="H5826" t="s">
        <v>3686</v>
      </c>
      <c r="I5826">
        <v>5825</v>
      </c>
      <c r="J5826">
        <v>8</v>
      </c>
      <c r="K5826">
        <v>15</v>
      </c>
      <c r="L5826" t="s">
        <v>15568</v>
      </c>
      <c r="M5826" t="s">
        <v>39</v>
      </c>
      <c r="N5826" t="s">
        <v>23</v>
      </c>
      <c r="O5826" t="s">
        <v>56</v>
      </c>
      <c r="P5826" t="s">
        <v>26</v>
      </c>
      <c r="Q5826" t="s">
        <v>27</v>
      </c>
      <c r="R5826">
        <v>30.2</v>
      </c>
      <c r="S5826">
        <v>469.65</v>
      </c>
    </row>
    <row r="5827" spans="1:19">
      <c r="A5827" t="s">
        <v>13066</v>
      </c>
      <c r="B5827" s="2">
        <v>44851</v>
      </c>
      <c r="C5827" t="s">
        <v>22</v>
      </c>
      <c r="D5827">
        <v>21</v>
      </c>
      <c r="E5827" t="s">
        <v>39</v>
      </c>
      <c r="F5827">
        <v>1</v>
      </c>
      <c r="G5827">
        <v>4</v>
      </c>
      <c r="H5827" t="s">
        <v>3686</v>
      </c>
      <c r="I5827">
        <v>5382</v>
      </c>
      <c r="J5827">
        <v>0</v>
      </c>
      <c r="K5827">
        <v>34</v>
      </c>
      <c r="L5827" t="s">
        <v>40</v>
      </c>
      <c r="M5827" t="s">
        <v>23</v>
      </c>
      <c r="N5827" t="s">
        <v>23</v>
      </c>
      <c r="O5827" t="s">
        <v>25</v>
      </c>
      <c r="P5827" t="s">
        <v>202</v>
      </c>
      <c r="Q5827" t="s">
        <v>27</v>
      </c>
      <c r="R5827">
        <v>103.8</v>
      </c>
      <c r="S5827">
        <v>3616.32</v>
      </c>
    </row>
    <row r="5828" spans="1:19">
      <c r="A5828" t="s">
        <v>13068</v>
      </c>
      <c r="B5828" s="2">
        <v>44324</v>
      </c>
      <c r="C5828" t="s">
        <v>22</v>
      </c>
      <c r="D5828">
        <v>45</v>
      </c>
      <c r="E5828" t="s">
        <v>39</v>
      </c>
      <c r="F5828">
        <v>0</v>
      </c>
      <c r="G5828">
        <v>4</v>
      </c>
      <c r="H5828" t="s">
        <v>3686</v>
      </c>
      <c r="I5828">
        <v>4120</v>
      </c>
      <c r="J5828">
        <v>0</v>
      </c>
      <c r="K5828">
        <v>51</v>
      </c>
      <c r="L5828" t="s">
        <v>142</v>
      </c>
      <c r="M5828" t="s">
        <v>23</v>
      </c>
      <c r="N5828" t="s">
        <v>39</v>
      </c>
      <c r="P5828" t="s">
        <v>202</v>
      </c>
      <c r="Q5828" t="s">
        <v>27</v>
      </c>
      <c r="R5828">
        <v>19.100000000000001</v>
      </c>
      <c r="S5828">
        <v>2503.63</v>
      </c>
    </row>
    <row r="5829" spans="1:19">
      <c r="A5829" t="s">
        <v>13070</v>
      </c>
      <c r="B5829" s="2">
        <v>45192</v>
      </c>
      <c r="C5829" t="s">
        <v>33</v>
      </c>
      <c r="D5829">
        <v>59</v>
      </c>
      <c r="E5829" t="s">
        <v>23</v>
      </c>
      <c r="F5829">
        <v>2</v>
      </c>
      <c r="G5829">
        <v>4</v>
      </c>
      <c r="H5829" t="s">
        <v>3686</v>
      </c>
      <c r="I5829">
        <v>3585</v>
      </c>
      <c r="J5829">
        <v>1</v>
      </c>
      <c r="K5829">
        <v>23</v>
      </c>
      <c r="L5829" t="s">
        <v>97</v>
      </c>
      <c r="M5829" t="s">
        <v>23</v>
      </c>
      <c r="N5829" t="s">
        <v>23</v>
      </c>
      <c r="O5829" t="s">
        <v>25</v>
      </c>
      <c r="P5829" t="s">
        <v>26</v>
      </c>
      <c r="Q5829" t="s">
        <v>27</v>
      </c>
      <c r="R5829">
        <v>83.75</v>
      </c>
      <c r="S5829">
        <v>2652.88</v>
      </c>
    </row>
    <row r="5830" spans="1:19">
      <c r="A5830" t="s">
        <v>13072</v>
      </c>
      <c r="B5830" s="2">
        <v>45721</v>
      </c>
      <c r="C5830" t="s">
        <v>22</v>
      </c>
      <c r="D5830">
        <v>35</v>
      </c>
      <c r="E5830" t="s">
        <v>39</v>
      </c>
      <c r="F5830">
        <v>0</v>
      </c>
      <c r="G5830">
        <v>4</v>
      </c>
      <c r="H5830" t="s">
        <v>3686</v>
      </c>
      <c r="I5830">
        <v>5232</v>
      </c>
      <c r="J5830">
        <v>0</v>
      </c>
      <c r="K5830">
        <v>5</v>
      </c>
      <c r="L5830" t="s">
        <v>15568</v>
      </c>
      <c r="M5830" t="s">
        <v>23</v>
      </c>
      <c r="N5830" t="s">
        <v>23</v>
      </c>
      <c r="O5830" t="s">
        <v>49</v>
      </c>
      <c r="P5830" t="s">
        <v>26</v>
      </c>
      <c r="Q5830" t="s">
        <v>27</v>
      </c>
      <c r="R5830">
        <v>56.15</v>
      </c>
      <c r="S5830">
        <v>425.75</v>
      </c>
    </row>
    <row r="5831" spans="1:19">
      <c r="A5831" t="s">
        <v>13074</v>
      </c>
      <c r="B5831" s="2">
        <v>44460</v>
      </c>
      <c r="C5831" t="s">
        <v>22</v>
      </c>
      <c r="D5831">
        <v>34</v>
      </c>
      <c r="E5831" t="s">
        <v>23</v>
      </c>
      <c r="F5831">
        <v>1</v>
      </c>
      <c r="G5831">
        <v>4</v>
      </c>
      <c r="H5831" t="s">
        <v>3686</v>
      </c>
      <c r="I5831">
        <v>3291</v>
      </c>
      <c r="J5831">
        <v>3</v>
      </c>
      <c r="K5831">
        <v>47</v>
      </c>
      <c r="L5831" t="s">
        <v>15568</v>
      </c>
      <c r="M5831" t="s">
        <v>23</v>
      </c>
      <c r="N5831" t="s">
        <v>23</v>
      </c>
      <c r="O5831" t="s">
        <v>25</v>
      </c>
      <c r="P5831" t="s">
        <v>26</v>
      </c>
      <c r="Q5831" t="s">
        <v>27</v>
      </c>
      <c r="R5831">
        <v>90.05</v>
      </c>
      <c r="S5831">
        <v>5934.95</v>
      </c>
    </row>
    <row r="5832" spans="1:19">
      <c r="A5832" t="s">
        <v>13076</v>
      </c>
      <c r="B5832" s="2">
        <v>43755</v>
      </c>
      <c r="C5832" t="s">
        <v>33</v>
      </c>
      <c r="D5832">
        <v>30</v>
      </c>
      <c r="E5832" t="s">
        <v>39</v>
      </c>
      <c r="F5832">
        <v>0</v>
      </c>
      <c r="G5832">
        <v>4</v>
      </c>
      <c r="H5832" t="s">
        <v>3686</v>
      </c>
      <c r="I5832">
        <v>5150</v>
      </c>
      <c r="J5832">
        <v>0</v>
      </c>
      <c r="K5832">
        <v>70</v>
      </c>
      <c r="L5832" t="s">
        <v>15568</v>
      </c>
      <c r="M5832" t="s">
        <v>23</v>
      </c>
      <c r="N5832" t="s">
        <v>23</v>
      </c>
      <c r="O5832" t="s">
        <v>56</v>
      </c>
      <c r="P5832" t="s">
        <v>164</v>
      </c>
      <c r="Q5832" t="s">
        <v>50</v>
      </c>
      <c r="R5832">
        <v>89.75</v>
      </c>
      <c r="S5832">
        <v>8544.2999999999993</v>
      </c>
    </row>
    <row r="5833" spans="1:19">
      <c r="A5833" t="s">
        <v>13078</v>
      </c>
      <c r="B5833" s="2">
        <v>44122</v>
      </c>
      <c r="C5833" t="s">
        <v>33</v>
      </c>
      <c r="D5833">
        <v>23</v>
      </c>
      <c r="E5833" t="s">
        <v>23</v>
      </c>
      <c r="F5833">
        <v>2</v>
      </c>
      <c r="G5833">
        <v>4</v>
      </c>
      <c r="H5833" t="s">
        <v>3686</v>
      </c>
      <c r="I5833">
        <v>4125</v>
      </c>
      <c r="J5833">
        <v>4</v>
      </c>
      <c r="K5833">
        <v>58</v>
      </c>
      <c r="L5833" t="s">
        <v>15568</v>
      </c>
      <c r="M5833" t="s">
        <v>23</v>
      </c>
      <c r="N5833" t="s">
        <v>39</v>
      </c>
      <c r="P5833" t="s">
        <v>164</v>
      </c>
      <c r="Q5833" t="s">
        <v>50</v>
      </c>
      <c r="R5833">
        <v>19.55</v>
      </c>
      <c r="S5833">
        <v>3603.81</v>
      </c>
    </row>
    <row r="5834" spans="1:19">
      <c r="A5834" t="s">
        <v>13080</v>
      </c>
      <c r="B5834" s="2">
        <v>45766</v>
      </c>
      <c r="C5834" t="s">
        <v>33</v>
      </c>
      <c r="D5834">
        <v>57</v>
      </c>
      <c r="E5834" t="s">
        <v>39</v>
      </c>
      <c r="F5834">
        <v>0</v>
      </c>
      <c r="G5834">
        <v>4</v>
      </c>
      <c r="H5834" t="s">
        <v>3686</v>
      </c>
      <c r="I5834">
        <v>2657</v>
      </c>
      <c r="J5834">
        <v>0</v>
      </c>
      <c r="K5834">
        <v>4</v>
      </c>
      <c r="L5834" t="s">
        <v>15568</v>
      </c>
      <c r="M5834" t="s">
        <v>39</v>
      </c>
      <c r="N5834" t="s">
        <v>23</v>
      </c>
      <c r="O5834" t="s">
        <v>49</v>
      </c>
      <c r="P5834" t="s">
        <v>26</v>
      </c>
      <c r="Q5834" t="s">
        <v>50</v>
      </c>
      <c r="R5834">
        <v>29.15</v>
      </c>
      <c r="S5834">
        <v>120.05</v>
      </c>
    </row>
    <row r="5835" spans="1:19">
      <c r="A5835" t="s">
        <v>13082</v>
      </c>
      <c r="B5835" s="2">
        <v>43961</v>
      </c>
      <c r="C5835" t="s">
        <v>33</v>
      </c>
      <c r="D5835">
        <v>64</v>
      </c>
      <c r="E5835" t="s">
        <v>23</v>
      </c>
      <c r="F5835">
        <v>0</v>
      </c>
      <c r="G5835">
        <v>4</v>
      </c>
      <c r="H5835" t="s">
        <v>3686</v>
      </c>
      <c r="I5835">
        <v>5700</v>
      </c>
      <c r="J5835">
        <v>8</v>
      </c>
      <c r="K5835">
        <v>63</v>
      </c>
      <c r="L5835" t="s">
        <v>15568</v>
      </c>
      <c r="M5835" t="s">
        <v>23</v>
      </c>
      <c r="N5835" t="s">
        <v>23</v>
      </c>
      <c r="O5835" t="s">
        <v>25</v>
      </c>
      <c r="P5835" t="s">
        <v>164</v>
      </c>
      <c r="Q5835" t="s">
        <v>27</v>
      </c>
      <c r="R5835">
        <v>109.25</v>
      </c>
      <c r="S5835">
        <v>7513.61</v>
      </c>
    </row>
    <row r="5836" spans="1:19">
      <c r="A5836" t="s">
        <v>13084</v>
      </c>
      <c r="B5836" s="2">
        <v>43685</v>
      </c>
      <c r="C5836" t="s">
        <v>33</v>
      </c>
      <c r="D5836">
        <v>52</v>
      </c>
      <c r="E5836" t="s">
        <v>39</v>
      </c>
      <c r="F5836">
        <v>2</v>
      </c>
      <c r="G5836">
        <v>4</v>
      </c>
      <c r="H5836" t="s">
        <v>3686</v>
      </c>
      <c r="I5836">
        <v>5478</v>
      </c>
      <c r="J5836">
        <v>0</v>
      </c>
      <c r="K5836">
        <v>72</v>
      </c>
      <c r="L5836" t="s">
        <v>15568</v>
      </c>
      <c r="M5836" t="s">
        <v>23</v>
      </c>
      <c r="N5836" t="s">
        <v>39</v>
      </c>
      <c r="P5836" t="s">
        <v>164</v>
      </c>
      <c r="Q5836" t="s">
        <v>50</v>
      </c>
      <c r="R5836">
        <v>19.75</v>
      </c>
      <c r="S5836">
        <v>2636.14</v>
      </c>
    </row>
    <row r="5837" spans="1:19">
      <c r="A5837" t="s">
        <v>13086</v>
      </c>
      <c r="B5837" s="2">
        <v>45754</v>
      </c>
      <c r="C5837" t="s">
        <v>33</v>
      </c>
      <c r="D5837">
        <v>53</v>
      </c>
      <c r="E5837" t="s">
        <v>39</v>
      </c>
      <c r="F5837">
        <v>0</v>
      </c>
      <c r="G5837">
        <v>4</v>
      </c>
      <c r="H5837" t="s">
        <v>3686</v>
      </c>
      <c r="I5837">
        <v>4164</v>
      </c>
      <c r="J5837">
        <v>0</v>
      </c>
      <c r="K5837">
        <v>4</v>
      </c>
      <c r="L5837" t="s">
        <v>15568</v>
      </c>
      <c r="M5837" t="s">
        <v>23</v>
      </c>
      <c r="N5837" t="s">
        <v>23</v>
      </c>
      <c r="O5837" t="s">
        <v>49</v>
      </c>
      <c r="P5837" t="s">
        <v>26</v>
      </c>
      <c r="Q5837" t="s">
        <v>27</v>
      </c>
      <c r="R5837">
        <v>50.55</v>
      </c>
      <c r="S5837">
        <v>323.93</v>
      </c>
    </row>
    <row r="5838" spans="1:19">
      <c r="A5838" t="s">
        <v>13088</v>
      </c>
      <c r="B5838" s="2">
        <v>43691</v>
      </c>
      <c r="C5838" t="s">
        <v>33</v>
      </c>
      <c r="D5838">
        <v>64</v>
      </c>
      <c r="E5838" t="s">
        <v>23</v>
      </c>
      <c r="F5838">
        <v>3</v>
      </c>
      <c r="G5838">
        <v>4</v>
      </c>
      <c r="H5838" t="s">
        <v>3686</v>
      </c>
      <c r="I5838">
        <v>4874</v>
      </c>
      <c r="J5838">
        <v>8</v>
      </c>
      <c r="K5838">
        <v>72</v>
      </c>
      <c r="L5838" t="s">
        <v>316</v>
      </c>
      <c r="M5838" t="s">
        <v>23</v>
      </c>
      <c r="N5838" t="s">
        <v>23</v>
      </c>
      <c r="O5838" t="s">
        <v>56</v>
      </c>
      <c r="P5838" t="s">
        <v>164</v>
      </c>
      <c r="Q5838" t="s">
        <v>27</v>
      </c>
      <c r="R5838">
        <v>74.349999999999994</v>
      </c>
      <c r="S5838">
        <v>6526.52</v>
      </c>
    </row>
    <row r="5839" spans="1:19">
      <c r="A5839" t="s">
        <v>13090</v>
      </c>
      <c r="B5839" s="2">
        <v>44615</v>
      </c>
      <c r="C5839" t="s">
        <v>22</v>
      </c>
      <c r="D5839">
        <v>56</v>
      </c>
      <c r="E5839" t="s">
        <v>39</v>
      </c>
      <c r="F5839">
        <v>0</v>
      </c>
      <c r="G5839">
        <v>4</v>
      </c>
      <c r="H5839" t="s">
        <v>3686</v>
      </c>
      <c r="I5839">
        <v>2399</v>
      </c>
      <c r="J5839">
        <v>0</v>
      </c>
      <c r="K5839">
        <v>42</v>
      </c>
      <c r="L5839" t="s">
        <v>15568</v>
      </c>
      <c r="M5839" t="s">
        <v>23</v>
      </c>
      <c r="N5839" t="s">
        <v>23</v>
      </c>
      <c r="O5839" t="s">
        <v>25</v>
      </c>
      <c r="P5839" t="s">
        <v>202</v>
      </c>
      <c r="Q5839" t="s">
        <v>27</v>
      </c>
      <c r="R5839">
        <v>79.349999999999994</v>
      </c>
      <c r="S5839">
        <v>3911.52</v>
      </c>
    </row>
    <row r="5840" spans="1:19">
      <c r="A5840" t="s">
        <v>13092</v>
      </c>
      <c r="B5840" s="2">
        <v>44183</v>
      </c>
      <c r="C5840" t="s">
        <v>33</v>
      </c>
      <c r="D5840">
        <v>24</v>
      </c>
      <c r="E5840" t="s">
        <v>23</v>
      </c>
      <c r="F5840">
        <v>1</v>
      </c>
      <c r="G5840">
        <v>4</v>
      </c>
      <c r="H5840" t="s">
        <v>3686</v>
      </c>
      <c r="I5840">
        <v>6357</v>
      </c>
      <c r="J5840">
        <v>8</v>
      </c>
      <c r="K5840">
        <v>56</v>
      </c>
      <c r="L5840" t="s">
        <v>142</v>
      </c>
      <c r="M5840" t="s">
        <v>23</v>
      </c>
      <c r="N5840" t="s">
        <v>23</v>
      </c>
      <c r="O5840" t="s">
        <v>49</v>
      </c>
      <c r="P5840" t="s">
        <v>164</v>
      </c>
      <c r="Q5840" t="s">
        <v>50</v>
      </c>
      <c r="R5840">
        <v>72.599999999999994</v>
      </c>
      <c r="S5840">
        <v>4556.43</v>
      </c>
    </row>
    <row r="5841" spans="1:19">
      <c r="A5841" t="s">
        <v>13094</v>
      </c>
      <c r="B5841" s="2">
        <v>44136</v>
      </c>
      <c r="C5841" t="s">
        <v>22</v>
      </c>
      <c r="D5841">
        <v>61</v>
      </c>
      <c r="E5841" t="s">
        <v>39</v>
      </c>
      <c r="F5841">
        <v>0</v>
      </c>
      <c r="G5841">
        <v>4</v>
      </c>
      <c r="H5841" t="s">
        <v>3686</v>
      </c>
      <c r="I5841">
        <v>5371</v>
      </c>
      <c r="J5841">
        <v>0</v>
      </c>
      <c r="K5841">
        <v>57</v>
      </c>
      <c r="L5841" t="s">
        <v>142</v>
      </c>
      <c r="M5841" t="s">
        <v>23</v>
      </c>
      <c r="N5841" t="s">
        <v>23</v>
      </c>
      <c r="O5841" t="s">
        <v>49</v>
      </c>
      <c r="P5841" t="s">
        <v>164</v>
      </c>
      <c r="Q5841" t="s">
        <v>27</v>
      </c>
      <c r="R5841">
        <v>79.75</v>
      </c>
      <c r="S5841">
        <v>4956.8999999999996</v>
      </c>
    </row>
    <row r="5842" spans="1:19">
      <c r="A5842" t="s">
        <v>13096</v>
      </c>
      <c r="B5842" s="2">
        <v>44184</v>
      </c>
      <c r="C5842" t="s">
        <v>33</v>
      </c>
      <c r="D5842">
        <v>66</v>
      </c>
      <c r="E5842" t="s">
        <v>23</v>
      </c>
      <c r="F5842">
        <v>0</v>
      </c>
      <c r="G5842">
        <v>4</v>
      </c>
      <c r="H5842" t="s">
        <v>3686</v>
      </c>
      <c r="I5842">
        <v>4368</v>
      </c>
      <c r="J5842">
        <v>1</v>
      </c>
      <c r="K5842">
        <v>56</v>
      </c>
      <c r="L5842" t="s">
        <v>15568</v>
      </c>
      <c r="M5842" t="s">
        <v>23</v>
      </c>
      <c r="N5842" t="s">
        <v>23</v>
      </c>
      <c r="O5842" t="s">
        <v>56</v>
      </c>
      <c r="P5842" t="s">
        <v>202</v>
      </c>
      <c r="Q5842" t="s">
        <v>50</v>
      </c>
      <c r="R5842">
        <v>68.45</v>
      </c>
      <c r="S5842">
        <v>5515.92</v>
      </c>
    </row>
    <row r="5843" spans="1:19">
      <c r="A5843" t="s">
        <v>13098</v>
      </c>
      <c r="B5843" s="2">
        <v>43684</v>
      </c>
      <c r="C5843" t="s">
        <v>33</v>
      </c>
      <c r="D5843">
        <v>78</v>
      </c>
      <c r="E5843" t="s">
        <v>23</v>
      </c>
      <c r="F5843">
        <v>0</v>
      </c>
      <c r="G5843">
        <v>4</v>
      </c>
      <c r="H5843" t="s">
        <v>3686</v>
      </c>
      <c r="I5843">
        <v>5915</v>
      </c>
      <c r="J5843">
        <v>7</v>
      </c>
      <c r="K5843">
        <v>72</v>
      </c>
      <c r="L5843" t="s">
        <v>15568</v>
      </c>
      <c r="M5843" t="s">
        <v>23</v>
      </c>
      <c r="N5843" t="s">
        <v>23</v>
      </c>
      <c r="O5843" t="s">
        <v>25</v>
      </c>
      <c r="P5843" t="s">
        <v>164</v>
      </c>
      <c r="Q5843" t="s">
        <v>27</v>
      </c>
      <c r="R5843">
        <v>99.9</v>
      </c>
      <c r="S5843">
        <v>8955.2199999999993</v>
      </c>
    </row>
    <row r="5844" spans="1:19">
      <c r="A5844" t="s">
        <v>13100</v>
      </c>
      <c r="B5844" s="2">
        <v>44564</v>
      </c>
      <c r="C5844" t="s">
        <v>33</v>
      </c>
      <c r="D5844">
        <v>72</v>
      </c>
      <c r="E5844" t="s">
        <v>39</v>
      </c>
      <c r="F5844">
        <v>0</v>
      </c>
      <c r="G5844">
        <v>4</v>
      </c>
      <c r="H5844" t="s">
        <v>3686</v>
      </c>
      <c r="I5844">
        <v>2017</v>
      </c>
      <c r="J5844">
        <v>0</v>
      </c>
      <c r="K5844">
        <v>43</v>
      </c>
      <c r="L5844" t="s">
        <v>15568</v>
      </c>
      <c r="M5844" t="s">
        <v>23</v>
      </c>
      <c r="N5844" t="s">
        <v>39</v>
      </c>
      <c r="P5844" t="s">
        <v>164</v>
      </c>
      <c r="Q5844" t="s">
        <v>50</v>
      </c>
      <c r="R5844">
        <v>25.7</v>
      </c>
      <c r="S5844">
        <v>2285.9899999999998</v>
      </c>
    </row>
    <row r="5845" spans="1:19">
      <c r="A5845" t="s">
        <v>13102</v>
      </c>
      <c r="B5845" s="2">
        <v>45510</v>
      </c>
      <c r="C5845" t="s">
        <v>22</v>
      </c>
      <c r="D5845">
        <v>75</v>
      </c>
      <c r="E5845" t="s">
        <v>39</v>
      </c>
      <c r="F5845">
        <v>0</v>
      </c>
      <c r="G5845">
        <v>4</v>
      </c>
      <c r="H5845" t="s">
        <v>3686</v>
      </c>
      <c r="I5845">
        <v>2325</v>
      </c>
      <c r="J5845">
        <v>0</v>
      </c>
      <c r="K5845">
        <v>12</v>
      </c>
      <c r="L5845" t="s">
        <v>97</v>
      </c>
      <c r="M5845" t="s">
        <v>23</v>
      </c>
      <c r="N5845" t="s">
        <v>23</v>
      </c>
      <c r="O5845" t="s">
        <v>25</v>
      </c>
      <c r="P5845" t="s">
        <v>26</v>
      </c>
      <c r="Q5845" t="s">
        <v>27</v>
      </c>
      <c r="R5845">
        <v>89.55</v>
      </c>
      <c r="S5845">
        <v>1422.07</v>
      </c>
    </row>
    <row r="5846" spans="1:19">
      <c r="A5846" t="s">
        <v>13104</v>
      </c>
      <c r="B5846" s="2">
        <v>44473</v>
      </c>
      <c r="C5846" t="s">
        <v>22</v>
      </c>
      <c r="D5846">
        <v>60</v>
      </c>
      <c r="E5846" t="s">
        <v>23</v>
      </c>
      <c r="F5846">
        <v>0</v>
      </c>
      <c r="G5846">
        <v>4</v>
      </c>
      <c r="H5846" t="s">
        <v>3686</v>
      </c>
      <c r="I5846">
        <v>4120</v>
      </c>
      <c r="J5846">
        <v>1</v>
      </c>
      <c r="K5846">
        <v>46</v>
      </c>
      <c r="L5846" t="s">
        <v>142</v>
      </c>
      <c r="M5846" t="s">
        <v>23</v>
      </c>
      <c r="N5846" t="s">
        <v>23</v>
      </c>
      <c r="O5846" t="s">
        <v>25</v>
      </c>
      <c r="P5846" t="s">
        <v>202</v>
      </c>
      <c r="Q5846" t="s">
        <v>27</v>
      </c>
      <c r="R5846">
        <v>94.65</v>
      </c>
      <c r="S5846">
        <v>4778.4799999999996</v>
      </c>
    </row>
    <row r="5847" spans="1:19">
      <c r="A5847" t="s">
        <v>13106</v>
      </c>
      <c r="B5847" s="2">
        <v>45847</v>
      </c>
      <c r="C5847" t="s">
        <v>22</v>
      </c>
      <c r="D5847">
        <v>42</v>
      </c>
      <c r="E5847" t="s">
        <v>39</v>
      </c>
      <c r="F5847">
        <v>0</v>
      </c>
      <c r="G5847">
        <v>4</v>
      </c>
      <c r="H5847" t="s">
        <v>3751</v>
      </c>
      <c r="I5847">
        <v>4796</v>
      </c>
      <c r="J5847">
        <v>0</v>
      </c>
      <c r="K5847">
        <v>1</v>
      </c>
      <c r="L5847" t="s">
        <v>15568</v>
      </c>
      <c r="M5847" t="s">
        <v>23</v>
      </c>
      <c r="N5847" t="s">
        <v>23</v>
      </c>
      <c r="O5847" t="s">
        <v>49</v>
      </c>
      <c r="P5847" t="s">
        <v>26</v>
      </c>
      <c r="Q5847" t="s">
        <v>50</v>
      </c>
      <c r="R5847">
        <v>49.8</v>
      </c>
      <c r="S5847">
        <v>53.77</v>
      </c>
    </row>
    <row r="5848" spans="1:19">
      <c r="A5848" t="s">
        <v>13108</v>
      </c>
      <c r="B5848" s="2">
        <v>43709</v>
      </c>
      <c r="C5848" t="s">
        <v>33</v>
      </c>
      <c r="D5848">
        <v>60</v>
      </c>
      <c r="E5848" t="s">
        <v>23</v>
      </c>
      <c r="F5848">
        <v>0</v>
      </c>
      <c r="G5848">
        <v>4</v>
      </c>
      <c r="H5848" t="s">
        <v>3686</v>
      </c>
      <c r="I5848">
        <v>4066</v>
      </c>
      <c r="J5848">
        <v>1</v>
      </c>
      <c r="K5848">
        <v>71</v>
      </c>
      <c r="L5848" t="s">
        <v>316</v>
      </c>
      <c r="M5848" t="s">
        <v>23</v>
      </c>
      <c r="N5848" t="s">
        <v>39</v>
      </c>
      <c r="P5848" t="s">
        <v>164</v>
      </c>
      <c r="Q5848" t="s">
        <v>27</v>
      </c>
      <c r="R5848">
        <v>25</v>
      </c>
      <c r="S5848">
        <v>5161.71</v>
      </c>
    </row>
    <row r="5849" spans="1:19">
      <c r="A5849" t="s">
        <v>13110</v>
      </c>
      <c r="B5849" s="2">
        <v>43960</v>
      </c>
      <c r="C5849" t="s">
        <v>22</v>
      </c>
      <c r="D5849">
        <v>44</v>
      </c>
      <c r="E5849" t="s">
        <v>39</v>
      </c>
      <c r="F5849">
        <v>0</v>
      </c>
      <c r="G5849">
        <v>4</v>
      </c>
      <c r="H5849" t="s">
        <v>3686</v>
      </c>
      <c r="I5849">
        <v>4530</v>
      </c>
      <c r="J5849">
        <v>0</v>
      </c>
      <c r="K5849">
        <v>63</v>
      </c>
      <c r="L5849" t="s">
        <v>142</v>
      </c>
      <c r="M5849" t="s">
        <v>23</v>
      </c>
      <c r="N5849" t="s">
        <v>39</v>
      </c>
      <c r="P5849" t="s">
        <v>164</v>
      </c>
      <c r="Q5849" t="s">
        <v>84</v>
      </c>
      <c r="R5849">
        <v>25.25</v>
      </c>
      <c r="S5849">
        <v>1811.93</v>
      </c>
    </row>
    <row r="5850" spans="1:19">
      <c r="A5850" t="s">
        <v>13112</v>
      </c>
      <c r="B5850" s="2">
        <v>45097</v>
      </c>
      <c r="C5850" t="s">
        <v>33</v>
      </c>
      <c r="D5850">
        <v>31</v>
      </c>
      <c r="E5850" t="s">
        <v>23</v>
      </c>
      <c r="F5850">
        <v>0</v>
      </c>
      <c r="G5850">
        <v>4</v>
      </c>
      <c r="H5850" t="s">
        <v>3686</v>
      </c>
      <c r="I5850">
        <v>4362</v>
      </c>
      <c r="J5850">
        <v>10</v>
      </c>
      <c r="K5850">
        <v>26</v>
      </c>
      <c r="L5850" t="s">
        <v>15568</v>
      </c>
      <c r="M5850" t="s">
        <v>39</v>
      </c>
      <c r="N5850" t="s">
        <v>23</v>
      </c>
      <c r="O5850" t="s">
        <v>56</v>
      </c>
      <c r="P5850" t="s">
        <v>202</v>
      </c>
      <c r="Q5850" t="s">
        <v>27</v>
      </c>
      <c r="R5850">
        <v>47.85</v>
      </c>
      <c r="S5850">
        <v>1270.5</v>
      </c>
    </row>
    <row r="5851" spans="1:19">
      <c r="A5851" t="s">
        <v>13114</v>
      </c>
      <c r="B5851" s="2">
        <v>44825</v>
      </c>
      <c r="C5851" t="s">
        <v>33</v>
      </c>
      <c r="D5851">
        <v>61</v>
      </c>
      <c r="E5851" t="s">
        <v>39</v>
      </c>
      <c r="F5851">
        <v>0</v>
      </c>
      <c r="G5851">
        <v>4</v>
      </c>
      <c r="H5851" t="s">
        <v>3686</v>
      </c>
      <c r="I5851">
        <v>5707</v>
      </c>
      <c r="J5851">
        <v>0</v>
      </c>
      <c r="K5851">
        <v>35</v>
      </c>
      <c r="L5851" t="s">
        <v>40</v>
      </c>
      <c r="M5851" t="s">
        <v>23</v>
      </c>
      <c r="N5851" t="s">
        <v>39</v>
      </c>
      <c r="P5851" t="s">
        <v>202</v>
      </c>
      <c r="Q5851" t="s">
        <v>50</v>
      </c>
      <c r="R5851">
        <v>21.1</v>
      </c>
      <c r="S5851">
        <v>1558.72</v>
      </c>
    </row>
    <row r="5852" spans="1:19">
      <c r="A5852" t="s">
        <v>13116</v>
      </c>
      <c r="B5852" s="2">
        <v>44259</v>
      </c>
      <c r="C5852" t="s">
        <v>33</v>
      </c>
      <c r="D5852">
        <v>28</v>
      </c>
      <c r="E5852" t="s">
        <v>39</v>
      </c>
      <c r="F5852">
        <v>0</v>
      </c>
      <c r="G5852">
        <v>4</v>
      </c>
      <c r="H5852" t="s">
        <v>3686</v>
      </c>
      <c r="I5852">
        <v>4218</v>
      </c>
      <c r="J5852">
        <v>0</v>
      </c>
      <c r="K5852">
        <v>53</v>
      </c>
      <c r="L5852" t="s">
        <v>15568</v>
      </c>
      <c r="M5852" t="s">
        <v>23</v>
      </c>
      <c r="N5852" t="s">
        <v>39</v>
      </c>
      <c r="P5852" t="s">
        <v>164</v>
      </c>
      <c r="Q5852" t="s">
        <v>50</v>
      </c>
      <c r="R5852">
        <v>20.25</v>
      </c>
      <c r="S5852">
        <v>2556.83</v>
      </c>
    </row>
    <row r="5853" spans="1:19">
      <c r="A5853" t="s">
        <v>13118</v>
      </c>
      <c r="B5853" s="2">
        <v>43757</v>
      </c>
      <c r="C5853" t="s">
        <v>33</v>
      </c>
      <c r="D5853">
        <v>34</v>
      </c>
      <c r="E5853" t="s">
        <v>23</v>
      </c>
      <c r="F5853">
        <v>0</v>
      </c>
      <c r="G5853">
        <v>4</v>
      </c>
      <c r="H5853" t="s">
        <v>3686</v>
      </c>
      <c r="I5853">
        <v>4311</v>
      </c>
      <c r="J5853">
        <v>0</v>
      </c>
      <c r="K5853">
        <v>70</v>
      </c>
      <c r="L5853" t="s">
        <v>15568</v>
      </c>
      <c r="M5853" t="s">
        <v>23</v>
      </c>
      <c r="N5853" t="s">
        <v>39</v>
      </c>
      <c r="P5853" t="s">
        <v>164</v>
      </c>
      <c r="Q5853" t="s">
        <v>50</v>
      </c>
      <c r="R5853">
        <v>19.850000000000001</v>
      </c>
      <c r="S5853">
        <v>4158.76</v>
      </c>
    </row>
    <row r="5854" spans="1:19">
      <c r="A5854" t="s">
        <v>13120</v>
      </c>
      <c r="B5854" s="2">
        <v>44210</v>
      </c>
      <c r="C5854" t="s">
        <v>22</v>
      </c>
      <c r="D5854">
        <v>61</v>
      </c>
      <c r="E5854" t="s">
        <v>23</v>
      </c>
      <c r="F5854">
        <v>0</v>
      </c>
      <c r="G5854">
        <v>4</v>
      </c>
      <c r="H5854" t="s">
        <v>3686</v>
      </c>
      <c r="I5854">
        <v>6228</v>
      </c>
      <c r="J5854">
        <v>1</v>
      </c>
      <c r="K5854">
        <v>55</v>
      </c>
      <c r="L5854" t="s">
        <v>15568</v>
      </c>
      <c r="M5854" t="s">
        <v>23</v>
      </c>
      <c r="N5854" t="s">
        <v>39</v>
      </c>
      <c r="P5854" t="s">
        <v>164</v>
      </c>
      <c r="Q5854" t="s">
        <v>27</v>
      </c>
      <c r="R5854">
        <v>25.7</v>
      </c>
      <c r="S5854">
        <v>2115.1999999999998</v>
      </c>
    </row>
    <row r="5855" spans="1:19">
      <c r="A5855" t="s">
        <v>13122</v>
      </c>
      <c r="B5855" s="2">
        <v>43703</v>
      </c>
      <c r="C5855" t="s">
        <v>33</v>
      </c>
      <c r="D5855">
        <v>28</v>
      </c>
      <c r="E5855" t="s">
        <v>23</v>
      </c>
      <c r="F5855">
        <v>0</v>
      </c>
      <c r="G5855">
        <v>4</v>
      </c>
      <c r="H5855" t="s">
        <v>3686</v>
      </c>
      <c r="I5855">
        <v>4288</v>
      </c>
      <c r="J5855">
        <v>9</v>
      </c>
      <c r="K5855">
        <v>72</v>
      </c>
      <c r="L5855" t="s">
        <v>316</v>
      </c>
      <c r="M5855" t="s">
        <v>23</v>
      </c>
      <c r="N5855" t="s">
        <v>23</v>
      </c>
      <c r="O5855" t="s">
        <v>49</v>
      </c>
      <c r="P5855" t="s">
        <v>164</v>
      </c>
      <c r="Q5855" t="s">
        <v>50</v>
      </c>
      <c r="R5855">
        <v>79.2</v>
      </c>
      <c r="S5855">
        <v>7035.42</v>
      </c>
    </row>
    <row r="5856" spans="1:19">
      <c r="A5856" t="s">
        <v>13124</v>
      </c>
      <c r="B5856" s="2">
        <v>44951</v>
      </c>
      <c r="C5856" t="s">
        <v>22</v>
      </c>
      <c r="D5856">
        <v>34</v>
      </c>
      <c r="E5856" t="s">
        <v>23</v>
      </c>
      <c r="F5856">
        <v>0</v>
      </c>
      <c r="G5856">
        <v>4</v>
      </c>
      <c r="H5856" t="s">
        <v>3686</v>
      </c>
      <c r="I5856">
        <v>3282</v>
      </c>
      <c r="J5856">
        <v>7</v>
      </c>
      <c r="K5856">
        <v>31</v>
      </c>
      <c r="L5856" t="s">
        <v>40</v>
      </c>
      <c r="M5856" t="s">
        <v>23</v>
      </c>
      <c r="N5856" t="s">
        <v>23</v>
      </c>
      <c r="O5856" t="s">
        <v>56</v>
      </c>
      <c r="P5856" t="s">
        <v>26</v>
      </c>
      <c r="Q5856" t="s">
        <v>50</v>
      </c>
      <c r="R5856">
        <v>66.400000000000006</v>
      </c>
      <c r="S5856">
        <v>2804.1</v>
      </c>
    </row>
    <row r="5857" spans="1:19">
      <c r="A5857" t="s">
        <v>13126</v>
      </c>
      <c r="B5857" s="2">
        <v>44034</v>
      </c>
      <c r="C5857" t="s">
        <v>33</v>
      </c>
      <c r="D5857">
        <v>54</v>
      </c>
      <c r="E5857" t="s">
        <v>39</v>
      </c>
      <c r="F5857">
        <v>0</v>
      </c>
      <c r="G5857">
        <v>4</v>
      </c>
      <c r="H5857" t="s">
        <v>3686</v>
      </c>
      <c r="I5857">
        <v>4730</v>
      </c>
      <c r="J5857">
        <v>0</v>
      </c>
      <c r="K5857">
        <v>61</v>
      </c>
      <c r="L5857" t="s">
        <v>15568</v>
      </c>
      <c r="M5857" t="s">
        <v>23</v>
      </c>
      <c r="N5857" t="s">
        <v>23</v>
      </c>
      <c r="O5857" t="s">
        <v>49</v>
      </c>
      <c r="P5857" t="s">
        <v>164</v>
      </c>
      <c r="Q5857" t="s">
        <v>50</v>
      </c>
      <c r="R5857">
        <v>88.65</v>
      </c>
      <c r="S5857">
        <v>6515.63</v>
      </c>
    </row>
    <row r="5858" spans="1:19">
      <c r="A5858" t="s">
        <v>13128</v>
      </c>
      <c r="B5858" s="2">
        <v>44487</v>
      </c>
      <c r="C5858" t="s">
        <v>22</v>
      </c>
      <c r="D5858">
        <v>21</v>
      </c>
      <c r="E5858" t="s">
        <v>23</v>
      </c>
      <c r="F5858">
        <v>0</v>
      </c>
      <c r="G5858">
        <v>4</v>
      </c>
      <c r="H5858" t="s">
        <v>3686</v>
      </c>
      <c r="I5858">
        <v>2680</v>
      </c>
      <c r="J5858">
        <v>3</v>
      </c>
      <c r="K5858">
        <v>46</v>
      </c>
      <c r="L5858" t="s">
        <v>15568</v>
      </c>
      <c r="M5858" t="s">
        <v>23</v>
      </c>
      <c r="N5858" t="s">
        <v>23</v>
      </c>
      <c r="O5858" t="s">
        <v>56</v>
      </c>
      <c r="P5858" t="s">
        <v>164</v>
      </c>
      <c r="Q5858" t="s">
        <v>50</v>
      </c>
      <c r="R5858">
        <v>65.650000000000006</v>
      </c>
      <c r="S5858">
        <v>5195.8100000000004</v>
      </c>
    </row>
    <row r="5859" spans="1:19">
      <c r="A5859" t="s">
        <v>13130</v>
      </c>
      <c r="B5859" s="2">
        <v>45862</v>
      </c>
      <c r="C5859" t="s">
        <v>22</v>
      </c>
      <c r="D5859">
        <v>56</v>
      </c>
      <c r="E5859" t="s">
        <v>39</v>
      </c>
      <c r="F5859">
        <v>0</v>
      </c>
      <c r="G5859">
        <v>4</v>
      </c>
      <c r="H5859" t="s">
        <v>3751</v>
      </c>
      <c r="I5859">
        <v>2908</v>
      </c>
      <c r="J5859">
        <v>0</v>
      </c>
      <c r="K5859">
        <v>1</v>
      </c>
      <c r="L5859" t="s">
        <v>48</v>
      </c>
      <c r="M5859" t="s">
        <v>23</v>
      </c>
      <c r="N5859" t="s">
        <v>23</v>
      </c>
      <c r="O5859" t="s">
        <v>49</v>
      </c>
      <c r="P5859" t="s">
        <v>26</v>
      </c>
      <c r="Q5859" t="s">
        <v>27</v>
      </c>
      <c r="R5859">
        <v>49.75</v>
      </c>
      <c r="S5859">
        <v>91.54</v>
      </c>
    </row>
    <row r="5860" spans="1:19">
      <c r="A5860" t="s">
        <v>13132</v>
      </c>
      <c r="B5860" s="2">
        <v>44387</v>
      </c>
      <c r="C5860" t="s">
        <v>33</v>
      </c>
      <c r="D5860">
        <v>60</v>
      </c>
      <c r="E5860" t="s">
        <v>23</v>
      </c>
      <c r="F5860">
        <v>0</v>
      </c>
      <c r="G5860">
        <v>4</v>
      </c>
      <c r="H5860" t="s">
        <v>3686</v>
      </c>
      <c r="I5860">
        <v>6193</v>
      </c>
      <c r="J5860">
        <v>9</v>
      </c>
      <c r="K5860">
        <v>49</v>
      </c>
      <c r="L5860" t="s">
        <v>142</v>
      </c>
      <c r="M5860" t="s">
        <v>23</v>
      </c>
      <c r="N5860" t="s">
        <v>23</v>
      </c>
      <c r="O5860" t="s">
        <v>49</v>
      </c>
      <c r="P5860" t="s">
        <v>202</v>
      </c>
      <c r="Q5860" t="s">
        <v>27</v>
      </c>
      <c r="R5860">
        <v>71.8</v>
      </c>
      <c r="S5860">
        <v>4701.95</v>
      </c>
    </row>
    <row r="5861" spans="1:19">
      <c r="A5861" t="s">
        <v>13134</v>
      </c>
      <c r="B5861" s="2">
        <v>45492</v>
      </c>
      <c r="C5861" t="s">
        <v>33</v>
      </c>
      <c r="D5861">
        <v>23</v>
      </c>
      <c r="E5861" t="s">
        <v>39</v>
      </c>
      <c r="F5861">
        <v>0</v>
      </c>
      <c r="G5861">
        <v>4</v>
      </c>
      <c r="H5861" t="s">
        <v>3686</v>
      </c>
      <c r="I5861">
        <v>5631</v>
      </c>
      <c r="J5861">
        <v>0</v>
      </c>
      <c r="K5861">
        <v>13</v>
      </c>
      <c r="L5861" t="s">
        <v>97</v>
      </c>
      <c r="M5861" t="s">
        <v>23</v>
      </c>
      <c r="N5861" t="s">
        <v>23</v>
      </c>
      <c r="O5861" t="s">
        <v>49</v>
      </c>
      <c r="P5861" t="s">
        <v>26</v>
      </c>
      <c r="Q5861" t="s">
        <v>27</v>
      </c>
      <c r="R5861">
        <v>78.75</v>
      </c>
      <c r="S5861">
        <v>1544.55</v>
      </c>
    </row>
    <row r="5862" spans="1:19">
      <c r="A5862" t="s">
        <v>13136</v>
      </c>
      <c r="B5862" s="2">
        <v>45860</v>
      </c>
      <c r="C5862" t="s">
        <v>22</v>
      </c>
      <c r="D5862">
        <v>47</v>
      </c>
      <c r="E5862" t="s">
        <v>39</v>
      </c>
      <c r="F5862">
        <v>0</v>
      </c>
      <c r="G5862">
        <v>4</v>
      </c>
      <c r="H5862" t="s">
        <v>3751</v>
      </c>
      <c r="I5862">
        <v>3718</v>
      </c>
      <c r="J5862">
        <v>0</v>
      </c>
      <c r="K5862">
        <v>1</v>
      </c>
      <c r="L5862" t="s">
        <v>48</v>
      </c>
      <c r="M5862" t="s">
        <v>23</v>
      </c>
      <c r="N5862" t="s">
        <v>39</v>
      </c>
      <c r="P5862" t="s">
        <v>26</v>
      </c>
      <c r="Q5862" t="s">
        <v>50</v>
      </c>
      <c r="R5862">
        <v>19.55</v>
      </c>
      <c r="S5862">
        <v>37.49</v>
      </c>
    </row>
    <row r="5863" spans="1:19">
      <c r="A5863" t="s">
        <v>13138</v>
      </c>
      <c r="B5863" s="2">
        <v>44927</v>
      </c>
      <c r="C5863" t="s">
        <v>22</v>
      </c>
      <c r="D5863">
        <v>47</v>
      </c>
      <c r="E5863" t="s">
        <v>23</v>
      </c>
      <c r="F5863">
        <v>1</v>
      </c>
      <c r="G5863">
        <v>4</v>
      </c>
      <c r="H5863" t="s">
        <v>3686</v>
      </c>
      <c r="I5863">
        <v>2990</v>
      </c>
      <c r="J5863">
        <v>10</v>
      </c>
      <c r="K5863">
        <v>31</v>
      </c>
      <c r="L5863" t="s">
        <v>15568</v>
      </c>
      <c r="M5863" t="s">
        <v>23</v>
      </c>
      <c r="N5863" t="s">
        <v>39</v>
      </c>
      <c r="P5863" t="s">
        <v>26</v>
      </c>
      <c r="Q5863" t="s">
        <v>27</v>
      </c>
      <c r="R5863">
        <v>20.65</v>
      </c>
      <c r="S5863">
        <v>954.65</v>
      </c>
    </row>
    <row r="5864" spans="1:19">
      <c r="A5864" t="s">
        <v>13140</v>
      </c>
      <c r="B5864" s="2">
        <v>43718</v>
      </c>
      <c r="C5864" t="s">
        <v>22</v>
      </c>
      <c r="D5864">
        <v>34</v>
      </c>
      <c r="E5864" t="s">
        <v>23</v>
      </c>
      <c r="F5864">
        <v>0</v>
      </c>
      <c r="G5864">
        <v>4</v>
      </c>
      <c r="H5864" t="s">
        <v>3686</v>
      </c>
      <c r="I5864">
        <v>6412</v>
      </c>
      <c r="J5864">
        <v>2</v>
      </c>
      <c r="K5864">
        <v>71</v>
      </c>
      <c r="L5864" t="s">
        <v>15568</v>
      </c>
      <c r="M5864" t="s">
        <v>23</v>
      </c>
      <c r="N5864" t="s">
        <v>23</v>
      </c>
      <c r="O5864" t="s">
        <v>25</v>
      </c>
      <c r="P5864" t="s">
        <v>164</v>
      </c>
      <c r="Q5864" t="s">
        <v>50</v>
      </c>
      <c r="R5864">
        <v>95.5</v>
      </c>
      <c r="S5864">
        <v>6794.48</v>
      </c>
    </row>
    <row r="5865" spans="1:19">
      <c r="A5865" t="s">
        <v>13142</v>
      </c>
      <c r="B5865" s="2">
        <v>45406</v>
      </c>
      <c r="C5865" t="s">
        <v>22</v>
      </c>
      <c r="D5865">
        <v>35</v>
      </c>
      <c r="E5865" t="s">
        <v>23</v>
      </c>
      <c r="F5865">
        <v>0</v>
      </c>
      <c r="G5865">
        <v>4</v>
      </c>
      <c r="H5865" t="s">
        <v>3686</v>
      </c>
      <c r="I5865">
        <v>3739</v>
      </c>
      <c r="J5865">
        <v>6</v>
      </c>
      <c r="K5865">
        <v>16</v>
      </c>
      <c r="L5865" t="s">
        <v>97</v>
      </c>
      <c r="M5865" t="s">
        <v>23</v>
      </c>
      <c r="N5865" t="s">
        <v>23</v>
      </c>
      <c r="O5865" t="s">
        <v>25</v>
      </c>
      <c r="P5865" t="s">
        <v>164</v>
      </c>
      <c r="Q5865" t="s">
        <v>50</v>
      </c>
      <c r="R5865">
        <v>85.05</v>
      </c>
      <c r="S5865">
        <v>2165.71</v>
      </c>
    </row>
    <row r="5866" spans="1:19">
      <c r="A5866" t="s">
        <v>13144</v>
      </c>
      <c r="B5866" s="2">
        <v>45548</v>
      </c>
      <c r="C5866" t="s">
        <v>33</v>
      </c>
      <c r="D5866">
        <v>31</v>
      </c>
      <c r="E5866" t="s">
        <v>39</v>
      </c>
      <c r="F5866">
        <v>0</v>
      </c>
      <c r="G5866">
        <v>4</v>
      </c>
      <c r="H5866" t="s">
        <v>3686</v>
      </c>
      <c r="I5866">
        <v>5014</v>
      </c>
      <c r="J5866">
        <v>0</v>
      </c>
      <c r="K5866">
        <v>11</v>
      </c>
      <c r="L5866" t="s">
        <v>15568</v>
      </c>
      <c r="M5866" t="s">
        <v>23</v>
      </c>
      <c r="N5866" t="s">
        <v>23</v>
      </c>
      <c r="O5866" t="s">
        <v>49</v>
      </c>
      <c r="P5866" t="s">
        <v>164</v>
      </c>
      <c r="Q5866" t="s">
        <v>27</v>
      </c>
      <c r="R5866">
        <v>55.6</v>
      </c>
      <c r="S5866">
        <v>596.51</v>
      </c>
    </row>
    <row r="5867" spans="1:19">
      <c r="A5867" t="s">
        <v>13146</v>
      </c>
      <c r="B5867" s="2">
        <v>43913</v>
      </c>
      <c r="C5867" t="s">
        <v>33</v>
      </c>
      <c r="D5867">
        <v>75</v>
      </c>
      <c r="E5867" t="s">
        <v>23</v>
      </c>
      <c r="F5867">
        <v>0</v>
      </c>
      <c r="G5867">
        <v>4</v>
      </c>
      <c r="H5867" t="s">
        <v>3686</v>
      </c>
      <c r="I5867">
        <v>4872</v>
      </c>
      <c r="J5867">
        <v>10</v>
      </c>
      <c r="K5867">
        <v>65</v>
      </c>
      <c r="L5867" t="s">
        <v>142</v>
      </c>
      <c r="M5867" t="s">
        <v>23</v>
      </c>
      <c r="N5867" t="s">
        <v>23</v>
      </c>
      <c r="O5867" t="s">
        <v>25</v>
      </c>
      <c r="P5867" t="s">
        <v>164</v>
      </c>
      <c r="Q5867" t="s">
        <v>50</v>
      </c>
      <c r="R5867">
        <v>105.85</v>
      </c>
      <c r="S5867">
        <v>9097.35</v>
      </c>
    </row>
    <row r="5868" spans="1:19">
      <c r="A5868" t="s">
        <v>13148</v>
      </c>
      <c r="B5868" s="2">
        <v>43839</v>
      </c>
      <c r="C5868" t="s">
        <v>33</v>
      </c>
      <c r="D5868">
        <v>69</v>
      </c>
      <c r="E5868" t="s">
        <v>39</v>
      </c>
      <c r="F5868">
        <v>0</v>
      </c>
      <c r="G5868">
        <v>4</v>
      </c>
      <c r="H5868" t="s">
        <v>3686</v>
      </c>
      <c r="I5868">
        <v>5857</v>
      </c>
      <c r="J5868">
        <v>0</v>
      </c>
      <c r="K5868">
        <v>67</v>
      </c>
      <c r="L5868" t="s">
        <v>316</v>
      </c>
      <c r="M5868" t="s">
        <v>23</v>
      </c>
      <c r="N5868" t="s">
        <v>23</v>
      </c>
      <c r="O5868" t="s">
        <v>25</v>
      </c>
      <c r="P5868" t="s">
        <v>164</v>
      </c>
      <c r="Q5868" t="s">
        <v>27</v>
      </c>
      <c r="R5868">
        <v>92.45</v>
      </c>
      <c r="S5868">
        <v>6313.04</v>
      </c>
    </row>
    <row r="5869" spans="1:19">
      <c r="A5869" t="s">
        <v>13150</v>
      </c>
      <c r="B5869" s="2">
        <v>45030</v>
      </c>
      <c r="C5869" t="s">
        <v>33</v>
      </c>
      <c r="D5869">
        <v>73</v>
      </c>
      <c r="E5869" t="s">
        <v>23</v>
      </c>
      <c r="F5869">
        <v>0</v>
      </c>
      <c r="G5869">
        <v>4</v>
      </c>
      <c r="H5869" t="s">
        <v>3686</v>
      </c>
      <c r="I5869">
        <v>3136</v>
      </c>
      <c r="J5869">
        <v>8</v>
      </c>
      <c r="K5869">
        <v>28</v>
      </c>
      <c r="L5869" t="s">
        <v>15568</v>
      </c>
      <c r="M5869" t="s">
        <v>23</v>
      </c>
      <c r="N5869" t="s">
        <v>39</v>
      </c>
      <c r="P5869" t="s">
        <v>26</v>
      </c>
      <c r="Q5869" t="s">
        <v>84</v>
      </c>
      <c r="R5869">
        <v>25.7</v>
      </c>
      <c r="S5869">
        <v>1450.56</v>
      </c>
    </row>
    <row r="5870" spans="1:19">
      <c r="A5870" t="s">
        <v>13152</v>
      </c>
      <c r="B5870" s="2">
        <v>44603</v>
      </c>
      <c r="C5870" t="s">
        <v>33</v>
      </c>
      <c r="D5870">
        <v>65</v>
      </c>
      <c r="E5870" t="s">
        <v>39</v>
      </c>
      <c r="F5870">
        <v>0</v>
      </c>
      <c r="G5870">
        <v>4</v>
      </c>
      <c r="H5870" t="s">
        <v>3686</v>
      </c>
      <c r="I5870">
        <v>5831</v>
      </c>
      <c r="J5870">
        <v>0</v>
      </c>
      <c r="K5870">
        <v>42</v>
      </c>
      <c r="L5870" t="s">
        <v>15568</v>
      </c>
      <c r="M5870" t="s">
        <v>23</v>
      </c>
      <c r="N5870" t="s">
        <v>23</v>
      </c>
      <c r="O5870" t="s">
        <v>56</v>
      </c>
      <c r="P5870" t="s">
        <v>26</v>
      </c>
      <c r="Q5870" t="s">
        <v>27</v>
      </c>
      <c r="R5870">
        <v>55.65</v>
      </c>
      <c r="S5870">
        <v>3555.75</v>
      </c>
    </row>
    <row r="5871" spans="1:19">
      <c r="A5871" t="s">
        <v>13154</v>
      </c>
      <c r="B5871" s="2">
        <v>44332</v>
      </c>
      <c r="C5871" t="s">
        <v>22</v>
      </c>
      <c r="D5871">
        <v>69</v>
      </c>
      <c r="E5871" t="s">
        <v>23</v>
      </c>
      <c r="F5871">
        <v>0</v>
      </c>
      <c r="G5871">
        <v>4</v>
      </c>
      <c r="H5871" t="s">
        <v>3686</v>
      </c>
      <c r="I5871">
        <v>6285</v>
      </c>
      <c r="J5871">
        <v>1</v>
      </c>
      <c r="K5871">
        <v>51</v>
      </c>
      <c r="L5871" t="s">
        <v>142</v>
      </c>
      <c r="M5871" t="s">
        <v>39</v>
      </c>
      <c r="N5871" t="s">
        <v>23</v>
      </c>
      <c r="O5871" t="s">
        <v>49</v>
      </c>
      <c r="P5871" t="s">
        <v>26</v>
      </c>
      <c r="Q5871" t="s">
        <v>50</v>
      </c>
      <c r="R5871">
        <v>29.45</v>
      </c>
      <c r="S5871">
        <v>1459.35</v>
      </c>
    </row>
    <row r="5872" spans="1:19">
      <c r="A5872" t="s">
        <v>13156</v>
      </c>
      <c r="B5872" s="2">
        <v>45856</v>
      </c>
      <c r="C5872" t="s">
        <v>33</v>
      </c>
      <c r="D5872">
        <v>79</v>
      </c>
      <c r="E5872" t="s">
        <v>39</v>
      </c>
      <c r="F5872">
        <v>0</v>
      </c>
      <c r="G5872">
        <v>4</v>
      </c>
      <c r="H5872" t="s">
        <v>3751</v>
      </c>
      <c r="I5872">
        <v>3968</v>
      </c>
      <c r="J5872">
        <v>0</v>
      </c>
      <c r="K5872">
        <v>1</v>
      </c>
      <c r="L5872" t="s">
        <v>15568</v>
      </c>
      <c r="M5872" t="s">
        <v>23</v>
      </c>
      <c r="N5872" t="s">
        <v>39</v>
      </c>
      <c r="P5872" t="s">
        <v>26</v>
      </c>
      <c r="Q5872" t="s">
        <v>50</v>
      </c>
      <c r="R5872">
        <v>19.55</v>
      </c>
      <c r="S5872">
        <v>60.18</v>
      </c>
    </row>
    <row r="5873" spans="1:19">
      <c r="A5873" t="s">
        <v>13157</v>
      </c>
      <c r="B5873" s="2">
        <v>44934</v>
      </c>
      <c r="C5873" t="s">
        <v>22</v>
      </c>
      <c r="D5873">
        <v>66</v>
      </c>
      <c r="E5873" t="s">
        <v>23</v>
      </c>
      <c r="F5873">
        <v>3</v>
      </c>
      <c r="G5873">
        <v>4</v>
      </c>
      <c r="H5873" t="s">
        <v>3686</v>
      </c>
      <c r="I5873">
        <v>4524</v>
      </c>
      <c r="J5873">
        <v>3</v>
      </c>
      <c r="K5873">
        <v>31</v>
      </c>
      <c r="L5873" t="s">
        <v>40</v>
      </c>
      <c r="M5873" t="s">
        <v>23</v>
      </c>
      <c r="N5873" t="s">
        <v>23</v>
      </c>
      <c r="O5873" t="s">
        <v>25</v>
      </c>
      <c r="P5873" t="s">
        <v>202</v>
      </c>
      <c r="Q5873" t="s">
        <v>27</v>
      </c>
      <c r="R5873">
        <v>98.05</v>
      </c>
      <c r="S5873">
        <v>4213.29</v>
      </c>
    </row>
    <row r="5874" spans="1:19">
      <c r="A5874" t="s">
        <v>13159</v>
      </c>
      <c r="B5874" s="2">
        <v>44882</v>
      </c>
      <c r="C5874" t="s">
        <v>22</v>
      </c>
      <c r="D5874">
        <v>71</v>
      </c>
      <c r="E5874" t="s">
        <v>39</v>
      </c>
      <c r="F5874">
        <v>0</v>
      </c>
      <c r="G5874">
        <v>4</v>
      </c>
      <c r="H5874" t="s">
        <v>3686</v>
      </c>
      <c r="I5874">
        <v>5542</v>
      </c>
      <c r="J5874">
        <v>0</v>
      </c>
      <c r="K5874">
        <v>33</v>
      </c>
      <c r="L5874" t="s">
        <v>40</v>
      </c>
      <c r="M5874" t="s">
        <v>23</v>
      </c>
      <c r="N5874" t="s">
        <v>23</v>
      </c>
      <c r="O5874" t="s">
        <v>25</v>
      </c>
      <c r="P5874" t="s">
        <v>164</v>
      </c>
      <c r="Q5874" t="s">
        <v>27</v>
      </c>
      <c r="R5874">
        <v>80.599999999999994</v>
      </c>
      <c r="S5874">
        <v>3801.15</v>
      </c>
    </row>
    <row r="5875" spans="1:19">
      <c r="A5875" t="s">
        <v>13161</v>
      </c>
      <c r="B5875" s="2">
        <v>43811</v>
      </c>
      <c r="C5875" t="s">
        <v>33</v>
      </c>
      <c r="D5875">
        <v>57</v>
      </c>
      <c r="E5875" t="s">
        <v>23</v>
      </c>
      <c r="F5875">
        <v>3</v>
      </c>
      <c r="G5875">
        <v>4</v>
      </c>
      <c r="H5875" t="s">
        <v>3686</v>
      </c>
      <c r="I5875">
        <v>6391</v>
      </c>
      <c r="J5875">
        <v>1</v>
      </c>
      <c r="K5875">
        <v>68</v>
      </c>
      <c r="L5875" t="s">
        <v>15568</v>
      </c>
      <c r="M5875" t="s">
        <v>23</v>
      </c>
      <c r="N5875" t="s">
        <v>23</v>
      </c>
      <c r="O5875" t="s">
        <v>25</v>
      </c>
      <c r="P5875" t="s">
        <v>164</v>
      </c>
      <c r="Q5875" t="s">
        <v>27</v>
      </c>
      <c r="R5875">
        <v>109.05</v>
      </c>
      <c r="S5875">
        <v>8761.11</v>
      </c>
    </row>
    <row r="5876" spans="1:19">
      <c r="A5876" t="s">
        <v>13163</v>
      </c>
      <c r="B5876" s="2">
        <v>43863</v>
      </c>
      <c r="C5876" t="s">
        <v>22</v>
      </c>
      <c r="D5876">
        <v>27</v>
      </c>
      <c r="E5876" t="s">
        <v>23</v>
      </c>
      <c r="F5876">
        <v>2</v>
      </c>
      <c r="G5876">
        <v>4</v>
      </c>
      <c r="H5876" t="s">
        <v>3686</v>
      </c>
      <c r="I5876">
        <v>4663</v>
      </c>
      <c r="J5876">
        <v>7</v>
      </c>
      <c r="K5876">
        <v>66</v>
      </c>
      <c r="L5876" t="s">
        <v>15568</v>
      </c>
      <c r="M5876" t="s">
        <v>23</v>
      </c>
      <c r="N5876" t="s">
        <v>23</v>
      </c>
      <c r="O5876" t="s">
        <v>25</v>
      </c>
      <c r="P5876" t="s">
        <v>202</v>
      </c>
      <c r="Q5876" t="s">
        <v>27</v>
      </c>
      <c r="R5876">
        <v>103.15</v>
      </c>
      <c r="S5876">
        <v>9635</v>
      </c>
    </row>
    <row r="5877" spans="1:19">
      <c r="A5877" t="s">
        <v>13165</v>
      </c>
      <c r="B5877" s="2">
        <v>45286</v>
      </c>
      <c r="C5877" t="s">
        <v>22</v>
      </c>
      <c r="D5877">
        <v>32</v>
      </c>
      <c r="E5877" t="s">
        <v>39</v>
      </c>
      <c r="F5877">
        <v>0</v>
      </c>
      <c r="G5877">
        <v>4</v>
      </c>
      <c r="H5877" t="s">
        <v>3686</v>
      </c>
      <c r="I5877">
        <v>2860</v>
      </c>
      <c r="J5877">
        <v>0</v>
      </c>
      <c r="K5877">
        <v>20</v>
      </c>
      <c r="L5877" t="s">
        <v>97</v>
      </c>
      <c r="M5877" t="s">
        <v>23</v>
      </c>
      <c r="N5877" t="s">
        <v>39</v>
      </c>
      <c r="P5877" t="s">
        <v>202</v>
      </c>
      <c r="Q5877" t="s">
        <v>84</v>
      </c>
      <c r="R5877">
        <v>19.7</v>
      </c>
      <c r="S5877">
        <v>1018.5</v>
      </c>
    </row>
    <row r="5878" spans="1:19">
      <c r="A5878" t="s">
        <v>13167</v>
      </c>
      <c r="B5878" s="2">
        <v>44168</v>
      </c>
      <c r="C5878" t="s">
        <v>33</v>
      </c>
      <c r="D5878">
        <v>55</v>
      </c>
      <c r="E5878" t="s">
        <v>39</v>
      </c>
      <c r="F5878">
        <v>0</v>
      </c>
      <c r="G5878">
        <v>4</v>
      </c>
      <c r="H5878" t="s">
        <v>3686</v>
      </c>
      <c r="I5878">
        <v>5056</v>
      </c>
      <c r="J5878">
        <v>0</v>
      </c>
      <c r="K5878">
        <v>56</v>
      </c>
      <c r="L5878" t="s">
        <v>142</v>
      </c>
      <c r="M5878" t="s">
        <v>23</v>
      </c>
      <c r="N5878" t="s">
        <v>23</v>
      </c>
      <c r="O5878" t="s">
        <v>25</v>
      </c>
      <c r="P5878" t="s">
        <v>26</v>
      </c>
      <c r="Q5878" t="s">
        <v>50</v>
      </c>
      <c r="R5878">
        <v>106.6</v>
      </c>
      <c r="S5878">
        <v>7281.07</v>
      </c>
    </row>
    <row r="5879" spans="1:19">
      <c r="A5879" t="s">
        <v>13169</v>
      </c>
      <c r="B5879" s="2">
        <v>43693</v>
      </c>
      <c r="C5879" t="s">
        <v>33</v>
      </c>
      <c r="D5879">
        <v>40</v>
      </c>
      <c r="E5879" t="s">
        <v>39</v>
      </c>
      <c r="F5879">
        <v>0</v>
      </c>
      <c r="G5879">
        <v>4</v>
      </c>
      <c r="H5879" t="s">
        <v>3686</v>
      </c>
      <c r="I5879">
        <v>5127</v>
      </c>
      <c r="J5879">
        <v>0</v>
      </c>
      <c r="K5879">
        <v>72</v>
      </c>
      <c r="L5879" t="s">
        <v>316</v>
      </c>
      <c r="M5879" t="s">
        <v>23</v>
      </c>
      <c r="N5879" t="s">
        <v>23</v>
      </c>
      <c r="O5879" t="s">
        <v>56</v>
      </c>
      <c r="P5879" t="s">
        <v>164</v>
      </c>
      <c r="Q5879" t="s">
        <v>50</v>
      </c>
      <c r="R5879">
        <v>73</v>
      </c>
      <c r="S5879">
        <v>6922.64</v>
      </c>
    </row>
    <row r="5880" spans="1:19">
      <c r="A5880" t="s">
        <v>13171</v>
      </c>
      <c r="B5880" s="2">
        <v>43922</v>
      </c>
      <c r="C5880" t="s">
        <v>22</v>
      </c>
      <c r="D5880">
        <v>59</v>
      </c>
      <c r="E5880" t="s">
        <v>39</v>
      </c>
      <c r="F5880">
        <v>0</v>
      </c>
      <c r="G5880">
        <v>4</v>
      </c>
      <c r="H5880" t="s">
        <v>3686</v>
      </c>
      <c r="I5880">
        <v>6443</v>
      </c>
      <c r="J5880">
        <v>0</v>
      </c>
      <c r="K5880">
        <v>64</v>
      </c>
      <c r="L5880" t="s">
        <v>15568</v>
      </c>
      <c r="M5880" t="s">
        <v>23</v>
      </c>
      <c r="N5880" t="s">
        <v>23</v>
      </c>
      <c r="O5880" t="s">
        <v>25</v>
      </c>
      <c r="P5880" t="s">
        <v>202</v>
      </c>
      <c r="Q5880" t="s">
        <v>50</v>
      </c>
      <c r="R5880">
        <v>104.65</v>
      </c>
      <c r="S5880">
        <v>8550.6</v>
      </c>
    </row>
    <row r="5881" spans="1:19">
      <c r="A5881" t="s">
        <v>13173</v>
      </c>
      <c r="B5881" s="2">
        <v>45124</v>
      </c>
      <c r="C5881" t="s">
        <v>33</v>
      </c>
      <c r="D5881">
        <v>25</v>
      </c>
      <c r="E5881" t="s">
        <v>39</v>
      </c>
      <c r="F5881">
        <v>0</v>
      </c>
      <c r="G5881">
        <v>4</v>
      </c>
      <c r="H5881" t="s">
        <v>3686</v>
      </c>
      <c r="I5881">
        <v>4398</v>
      </c>
      <c r="J5881">
        <v>0</v>
      </c>
      <c r="K5881">
        <v>25</v>
      </c>
      <c r="L5881" t="s">
        <v>40</v>
      </c>
      <c r="M5881" t="s">
        <v>23</v>
      </c>
      <c r="N5881" t="s">
        <v>23</v>
      </c>
      <c r="O5881" t="s">
        <v>25</v>
      </c>
      <c r="P5881" t="s">
        <v>164</v>
      </c>
      <c r="Q5881" t="s">
        <v>27</v>
      </c>
      <c r="R5881">
        <v>108.9</v>
      </c>
      <c r="S5881">
        <v>3617.3</v>
      </c>
    </row>
    <row r="5882" spans="1:19">
      <c r="A5882" t="s">
        <v>13175</v>
      </c>
      <c r="B5882" s="2">
        <v>45861</v>
      </c>
      <c r="C5882" t="s">
        <v>22</v>
      </c>
      <c r="D5882">
        <v>23</v>
      </c>
      <c r="E5882" t="s">
        <v>39</v>
      </c>
      <c r="F5882">
        <v>0</v>
      </c>
      <c r="G5882">
        <v>4</v>
      </c>
      <c r="H5882" t="s">
        <v>3751</v>
      </c>
      <c r="I5882">
        <v>4270</v>
      </c>
      <c r="J5882">
        <v>0</v>
      </c>
      <c r="K5882">
        <v>1</v>
      </c>
      <c r="L5882" t="s">
        <v>15568</v>
      </c>
      <c r="M5882" t="s">
        <v>23</v>
      </c>
      <c r="N5882" t="s">
        <v>39</v>
      </c>
      <c r="P5882" t="s">
        <v>26</v>
      </c>
      <c r="Q5882" t="s">
        <v>50</v>
      </c>
      <c r="R5882">
        <v>20.3</v>
      </c>
      <c r="S5882">
        <v>31.14</v>
      </c>
    </row>
    <row r="5883" spans="1:19">
      <c r="A5883" t="s">
        <v>13177</v>
      </c>
      <c r="B5883" s="2">
        <v>45677</v>
      </c>
      <c r="C5883" t="s">
        <v>33</v>
      </c>
      <c r="D5883">
        <v>47</v>
      </c>
      <c r="E5883" t="s">
        <v>39</v>
      </c>
      <c r="F5883">
        <v>0</v>
      </c>
      <c r="G5883">
        <v>4</v>
      </c>
      <c r="H5883" t="s">
        <v>3686</v>
      </c>
      <c r="I5883">
        <v>4562</v>
      </c>
      <c r="J5883">
        <v>0</v>
      </c>
      <c r="K5883">
        <v>7</v>
      </c>
      <c r="L5883" t="s">
        <v>15568</v>
      </c>
      <c r="M5883" t="s">
        <v>23</v>
      </c>
      <c r="N5883" t="s">
        <v>23</v>
      </c>
      <c r="O5883" t="s">
        <v>25</v>
      </c>
      <c r="P5883" t="s">
        <v>26</v>
      </c>
      <c r="Q5883" t="s">
        <v>50</v>
      </c>
      <c r="R5883">
        <v>69.900000000000006</v>
      </c>
      <c r="S5883">
        <v>714.23</v>
      </c>
    </row>
    <row r="5884" spans="1:19">
      <c r="A5884" t="s">
        <v>13179</v>
      </c>
      <c r="B5884" s="2">
        <v>44281</v>
      </c>
      <c r="C5884" t="s">
        <v>22</v>
      </c>
      <c r="D5884">
        <v>20</v>
      </c>
      <c r="E5884" t="s">
        <v>39</v>
      </c>
      <c r="F5884">
        <v>0</v>
      </c>
      <c r="G5884">
        <v>4</v>
      </c>
      <c r="H5884" t="s">
        <v>3686</v>
      </c>
      <c r="I5884">
        <v>5677</v>
      </c>
      <c r="J5884">
        <v>0</v>
      </c>
      <c r="K5884">
        <v>53</v>
      </c>
      <c r="L5884" t="s">
        <v>142</v>
      </c>
      <c r="M5884" t="s">
        <v>39</v>
      </c>
      <c r="N5884" t="s">
        <v>23</v>
      </c>
      <c r="O5884" t="s">
        <v>56</v>
      </c>
      <c r="P5884" t="s">
        <v>202</v>
      </c>
      <c r="Q5884" t="s">
        <v>50</v>
      </c>
      <c r="R5884">
        <v>54.9</v>
      </c>
      <c r="S5884">
        <v>3045.75</v>
      </c>
    </row>
    <row r="5885" spans="1:19">
      <c r="A5885" t="s">
        <v>13181</v>
      </c>
      <c r="B5885" s="2">
        <v>44116</v>
      </c>
      <c r="C5885" t="s">
        <v>22</v>
      </c>
      <c r="D5885">
        <v>29</v>
      </c>
      <c r="E5885" t="s">
        <v>39</v>
      </c>
      <c r="F5885">
        <v>0</v>
      </c>
      <c r="G5885">
        <v>4</v>
      </c>
      <c r="H5885" t="s">
        <v>3686</v>
      </c>
      <c r="I5885">
        <v>4758</v>
      </c>
      <c r="J5885">
        <v>0</v>
      </c>
      <c r="K5885">
        <v>58</v>
      </c>
      <c r="L5885" t="s">
        <v>142</v>
      </c>
      <c r="M5885" t="s">
        <v>23</v>
      </c>
      <c r="N5885" t="s">
        <v>39</v>
      </c>
      <c r="P5885" t="s">
        <v>164</v>
      </c>
      <c r="Q5885" t="s">
        <v>50</v>
      </c>
      <c r="R5885">
        <v>20.8</v>
      </c>
      <c r="S5885">
        <v>4055.41</v>
      </c>
    </row>
    <row r="5886" spans="1:19">
      <c r="A5886" t="s">
        <v>13183</v>
      </c>
      <c r="B5886" s="2">
        <v>44607</v>
      </c>
      <c r="C5886" t="s">
        <v>33</v>
      </c>
      <c r="D5886">
        <v>25</v>
      </c>
      <c r="E5886" t="s">
        <v>23</v>
      </c>
      <c r="F5886">
        <v>3</v>
      </c>
      <c r="G5886">
        <v>4</v>
      </c>
      <c r="H5886" t="s">
        <v>3686</v>
      </c>
      <c r="I5886">
        <v>5091</v>
      </c>
      <c r="J5886">
        <v>4</v>
      </c>
      <c r="K5886">
        <v>42</v>
      </c>
      <c r="L5886" t="s">
        <v>15568</v>
      </c>
      <c r="M5886" t="s">
        <v>23</v>
      </c>
      <c r="N5886" t="s">
        <v>39</v>
      </c>
      <c r="P5886" t="s">
        <v>202</v>
      </c>
      <c r="Q5886" t="s">
        <v>27</v>
      </c>
      <c r="R5886">
        <v>19.05</v>
      </c>
      <c r="S5886">
        <v>2217.5700000000002</v>
      </c>
    </row>
    <row r="5887" spans="1:19">
      <c r="A5887" t="s">
        <v>13185</v>
      </c>
      <c r="B5887" s="2">
        <v>44635</v>
      </c>
      <c r="C5887" t="s">
        <v>33</v>
      </c>
      <c r="D5887">
        <v>62</v>
      </c>
      <c r="E5887" t="s">
        <v>23</v>
      </c>
      <c r="F5887">
        <v>0</v>
      </c>
      <c r="G5887">
        <v>4</v>
      </c>
      <c r="H5887" t="s">
        <v>3686</v>
      </c>
      <c r="I5887">
        <v>2954</v>
      </c>
      <c r="J5887">
        <v>10</v>
      </c>
      <c r="K5887">
        <v>41</v>
      </c>
      <c r="L5887" t="s">
        <v>15568</v>
      </c>
      <c r="M5887" t="s">
        <v>39</v>
      </c>
      <c r="N5887" t="s">
        <v>23</v>
      </c>
      <c r="O5887" t="s">
        <v>56</v>
      </c>
      <c r="P5887" t="s">
        <v>202</v>
      </c>
      <c r="Q5887" t="s">
        <v>50</v>
      </c>
      <c r="R5887">
        <v>35.450000000000003</v>
      </c>
      <c r="S5887">
        <v>1391.65</v>
      </c>
    </row>
    <row r="5888" spans="1:19">
      <c r="A5888" t="s">
        <v>13187</v>
      </c>
      <c r="B5888" s="2">
        <v>45194</v>
      </c>
      <c r="C5888" t="s">
        <v>33</v>
      </c>
      <c r="D5888">
        <v>29</v>
      </c>
      <c r="E5888" t="s">
        <v>23</v>
      </c>
      <c r="F5888">
        <v>3</v>
      </c>
      <c r="G5888">
        <v>4</v>
      </c>
      <c r="H5888" t="s">
        <v>3686</v>
      </c>
      <c r="I5888">
        <v>5939</v>
      </c>
      <c r="J5888">
        <v>3</v>
      </c>
      <c r="K5888">
        <v>23</v>
      </c>
      <c r="L5888" t="s">
        <v>97</v>
      </c>
      <c r="M5888" t="s">
        <v>23</v>
      </c>
      <c r="N5888" t="s">
        <v>23</v>
      </c>
      <c r="O5888" t="s">
        <v>25</v>
      </c>
      <c r="P5888" t="s">
        <v>202</v>
      </c>
      <c r="Q5888" t="s">
        <v>50</v>
      </c>
      <c r="R5888">
        <v>81.849999999999994</v>
      </c>
      <c r="S5888">
        <v>1941.95</v>
      </c>
    </row>
    <row r="5889" spans="1:19">
      <c r="A5889" t="s">
        <v>13189</v>
      </c>
      <c r="B5889" s="2">
        <v>43912</v>
      </c>
      <c r="C5889" t="s">
        <v>22</v>
      </c>
      <c r="D5889">
        <v>31</v>
      </c>
      <c r="E5889" t="s">
        <v>23</v>
      </c>
      <c r="F5889">
        <v>0</v>
      </c>
      <c r="G5889">
        <v>4</v>
      </c>
      <c r="H5889" t="s">
        <v>3686</v>
      </c>
      <c r="I5889">
        <v>6300</v>
      </c>
      <c r="J5889">
        <v>9</v>
      </c>
      <c r="K5889">
        <v>65</v>
      </c>
      <c r="L5889" t="s">
        <v>15568</v>
      </c>
      <c r="M5889" t="s">
        <v>23</v>
      </c>
      <c r="N5889" t="s">
        <v>23</v>
      </c>
      <c r="O5889" t="s">
        <v>25</v>
      </c>
      <c r="P5889" t="s">
        <v>164</v>
      </c>
      <c r="Q5889" t="s">
        <v>27</v>
      </c>
      <c r="R5889">
        <v>99.35</v>
      </c>
      <c r="S5889">
        <v>8326.15</v>
      </c>
    </row>
    <row r="5890" spans="1:19">
      <c r="A5890" t="s">
        <v>13191</v>
      </c>
      <c r="B5890" s="2">
        <v>45854</v>
      </c>
      <c r="C5890" t="s">
        <v>33</v>
      </c>
      <c r="D5890">
        <v>59</v>
      </c>
      <c r="E5890" t="s">
        <v>39</v>
      </c>
      <c r="F5890">
        <v>0</v>
      </c>
      <c r="G5890">
        <v>4</v>
      </c>
      <c r="H5890" t="s">
        <v>3751</v>
      </c>
      <c r="I5890">
        <v>4237</v>
      </c>
      <c r="J5890">
        <v>0</v>
      </c>
      <c r="K5890">
        <v>1</v>
      </c>
      <c r="L5890" t="s">
        <v>15568</v>
      </c>
      <c r="M5890" t="s">
        <v>23</v>
      </c>
      <c r="N5890" t="s">
        <v>23</v>
      </c>
      <c r="O5890" t="s">
        <v>25</v>
      </c>
      <c r="P5890" t="s">
        <v>26</v>
      </c>
      <c r="Q5890" t="s">
        <v>27</v>
      </c>
      <c r="R5890">
        <v>74.349999999999994</v>
      </c>
      <c r="S5890">
        <v>98.76</v>
      </c>
    </row>
    <row r="5891" spans="1:19">
      <c r="A5891" t="s">
        <v>13193</v>
      </c>
      <c r="B5891" s="2">
        <v>45186</v>
      </c>
      <c r="C5891" t="s">
        <v>22</v>
      </c>
      <c r="D5891">
        <v>51</v>
      </c>
      <c r="E5891" t="s">
        <v>39</v>
      </c>
      <c r="F5891">
        <v>1</v>
      </c>
      <c r="G5891">
        <v>4</v>
      </c>
      <c r="H5891" t="s">
        <v>3686</v>
      </c>
      <c r="I5891">
        <v>2496</v>
      </c>
      <c r="J5891">
        <v>0</v>
      </c>
      <c r="K5891">
        <v>23</v>
      </c>
      <c r="L5891" t="s">
        <v>15568</v>
      </c>
      <c r="M5891" t="s">
        <v>23</v>
      </c>
      <c r="N5891" t="s">
        <v>23</v>
      </c>
      <c r="O5891" t="s">
        <v>56</v>
      </c>
      <c r="P5891" t="s">
        <v>26</v>
      </c>
      <c r="Q5891" t="s">
        <v>27</v>
      </c>
      <c r="R5891">
        <v>54.15</v>
      </c>
      <c r="S5891">
        <v>1545.65</v>
      </c>
    </row>
    <row r="5892" spans="1:19">
      <c r="A5892" t="s">
        <v>13195</v>
      </c>
      <c r="B5892" s="2">
        <v>43760</v>
      </c>
      <c r="C5892" t="s">
        <v>33</v>
      </c>
      <c r="D5892">
        <v>31</v>
      </c>
      <c r="E5892" t="s">
        <v>23</v>
      </c>
      <c r="F5892">
        <v>3</v>
      </c>
      <c r="G5892">
        <v>4</v>
      </c>
      <c r="H5892" t="s">
        <v>3686</v>
      </c>
      <c r="I5892">
        <v>4388</v>
      </c>
      <c r="J5892">
        <v>3</v>
      </c>
      <c r="K5892">
        <v>70</v>
      </c>
      <c r="L5892" t="s">
        <v>316</v>
      </c>
      <c r="M5892" t="s">
        <v>23</v>
      </c>
      <c r="N5892" t="s">
        <v>23</v>
      </c>
      <c r="O5892" t="s">
        <v>25</v>
      </c>
      <c r="P5892" t="s">
        <v>164</v>
      </c>
      <c r="Q5892" t="s">
        <v>50</v>
      </c>
      <c r="R5892">
        <v>115.15</v>
      </c>
      <c r="S5892">
        <v>9045.2000000000007</v>
      </c>
    </row>
    <row r="5893" spans="1:19">
      <c r="A5893" t="s">
        <v>13197</v>
      </c>
      <c r="B5893" s="2">
        <v>44902</v>
      </c>
      <c r="C5893" t="s">
        <v>22</v>
      </c>
      <c r="D5893">
        <v>43</v>
      </c>
      <c r="E5893" t="s">
        <v>39</v>
      </c>
      <c r="F5893">
        <v>0</v>
      </c>
      <c r="G5893">
        <v>4</v>
      </c>
      <c r="H5893" t="s">
        <v>3686</v>
      </c>
      <c r="I5893">
        <v>2716</v>
      </c>
      <c r="J5893">
        <v>0</v>
      </c>
      <c r="K5893">
        <v>32</v>
      </c>
      <c r="L5893" t="s">
        <v>15568</v>
      </c>
      <c r="M5893" t="s">
        <v>23</v>
      </c>
      <c r="N5893" t="s">
        <v>23</v>
      </c>
      <c r="O5893" t="s">
        <v>25</v>
      </c>
      <c r="P5893" t="s">
        <v>26</v>
      </c>
      <c r="Q5893" t="s">
        <v>27</v>
      </c>
      <c r="R5893">
        <v>91.05</v>
      </c>
      <c r="S5893">
        <v>4385.1000000000004</v>
      </c>
    </row>
    <row r="5894" spans="1:19">
      <c r="A5894" t="s">
        <v>13199</v>
      </c>
      <c r="B5894" s="2">
        <v>44287</v>
      </c>
      <c r="C5894" t="s">
        <v>22</v>
      </c>
      <c r="D5894">
        <v>64</v>
      </c>
      <c r="E5894" t="s">
        <v>39</v>
      </c>
      <c r="F5894">
        <v>0</v>
      </c>
      <c r="G5894">
        <v>4</v>
      </c>
      <c r="H5894" t="s">
        <v>3686</v>
      </c>
      <c r="I5894">
        <v>5432</v>
      </c>
      <c r="J5894">
        <v>0</v>
      </c>
      <c r="K5894">
        <v>52</v>
      </c>
      <c r="L5894" t="s">
        <v>142</v>
      </c>
      <c r="M5894" t="s">
        <v>23</v>
      </c>
      <c r="N5894" t="s">
        <v>23</v>
      </c>
      <c r="O5894" t="s">
        <v>25</v>
      </c>
      <c r="P5894" t="s">
        <v>26</v>
      </c>
      <c r="Q5894" t="s">
        <v>27</v>
      </c>
      <c r="R5894">
        <v>103.05</v>
      </c>
      <c r="S5894">
        <v>5599.97</v>
      </c>
    </row>
    <row r="5895" spans="1:19">
      <c r="A5895" t="s">
        <v>13201</v>
      </c>
      <c r="B5895" s="2">
        <v>45859</v>
      </c>
      <c r="C5895" t="s">
        <v>33</v>
      </c>
      <c r="D5895">
        <v>45</v>
      </c>
      <c r="E5895" t="s">
        <v>39</v>
      </c>
      <c r="F5895">
        <v>0</v>
      </c>
      <c r="G5895">
        <v>4</v>
      </c>
      <c r="H5895" t="s">
        <v>3751</v>
      </c>
      <c r="I5895">
        <v>4050</v>
      </c>
      <c r="J5895">
        <v>0</v>
      </c>
      <c r="K5895">
        <v>1</v>
      </c>
      <c r="L5895" t="s">
        <v>15568</v>
      </c>
      <c r="M5895" t="s">
        <v>23</v>
      </c>
      <c r="N5895" t="s">
        <v>39</v>
      </c>
      <c r="P5895" t="s">
        <v>26</v>
      </c>
      <c r="Q5895" t="s">
        <v>50</v>
      </c>
      <c r="R5895">
        <v>19.899999999999999</v>
      </c>
      <c r="S5895">
        <v>22.28</v>
      </c>
    </row>
    <row r="5896" spans="1:19">
      <c r="A5896" t="s">
        <v>13203</v>
      </c>
      <c r="B5896" s="2">
        <v>45578</v>
      </c>
      <c r="C5896" t="s">
        <v>22</v>
      </c>
      <c r="D5896">
        <v>40</v>
      </c>
      <c r="E5896" t="s">
        <v>39</v>
      </c>
      <c r="F5896">
        <v>0</v>
      </c>
      <c r="G5896">
        <v>5</v>
      </c>
      <c r="H5896" t="s">
        <v>3686</v>
      </c>
      <c r="I5896">
        <v>3611</v>
      </c>
      <c r="J5896">
        <v>0</v>
      </c>
      <c r="K5896">
        <v>10</v>
      </c>
      <c r="L5896" t="s">
        <v>15568</v>
      </c>
      <c r="M5896" t="s">
        <v>23</v>
      </c>
      <c r="N5896" t="s">
        <v>39</v>
      </c>
      <c r="P5896" t="s">
        <v>164</v>
      </c>
      <c r="Q5896" t="s">
        <v>27</v>
      </c>
      <c r="R5896">
        <v>25.7</v>
      </c>
      <c r="S5896">
        <v>572.6</v>
      </c>
    </row>
    <row r="5897" spans="1:19">
      <c r="A5897" t="s">
        <v>13205</v>
      </c>
      <c r="B5897" s="2">
        <v>44023</v>
      </c>
      <c r="C5897" t="s">
        <v>22</v>
      </c>
      <c r="D5897">
        <v>33</v>
      </c>
      <c r="E5897" t="s">
        <v>23</v>
      </c>
      <c r="F5897">
        <v>2</v>
      </c>
      <c r="G5897">
        <v>5</v>
      </c>
      <c r="H5897" t="s">
        <v>3686</v>
      </c>
      <c r="I5897">
        <v>5177</v>
      </c>
      <c r="J5897">
        <v>10</v>
      </c>
      <c r="K5897">
        <v>61</v>
      </c>
      <c r="L5897" t="s">
        <v>15568</v>
      </c>
      <c r="M5897" t="s">
        <v>23</v>
      </c>
      <c r="N5897" t="s">
        <v>23</v>
      </c>
      <c r="O5897" t="s">
        <v>25</v>
      </c>
      <c r="P5897" t="s">
        <v>202</v>
      </c>
      <c r="Q5897" t="s">
        <v>27</v>
      </c>
      <c r="R5897">
        <v>99</v>
      </c>
      <c r="S5897">
        <v>6223.24</v>
      </c>
    </row>
    <row r="5898" spans="1:19">
      <c r="A5898" t="s">
        <v>13207</v>
      </c>
      <c r="B5898" s="2">
        <v>45766</v>
      </c>
      <c r="C5898" t="s">
        <v>33</v>
      </c>
      <c r="D5898">
        <v>55</v>
      </c>
      <c r="E5898" t="s">
        <v>39</v>
      </c>
      <c r="F5898">
        <v>0</v>
      </c>
      <c r="G5898">
        <v>5</v>
      </c>
      <c r="H5898" t="s">
        <v>3686</v>
      </c>
      <c r="I5898">
        <v>3460</v>
      </c>
      <c r="J5898">
        <v>0</v>
      </c>
      <c r="K5898">
        <v>4</v>
      </c>
      <c r="L5898" t="s">
        <v>15568</v>
      </c>
      <c r="M5898" t="s">
        <v>23</v>
      </c>
      <c r="N5898" t="s">
        <v>39</v>
      </c>
      <c r="P5898" t="s">
        <v>164</v>
      </c>
      <c r="Q5898" t="s">
        <v>50</v>
      </c>
      <c r="R5898">
        <v>20.05</v>
      </c>
      <c r="S5898">
        <v>259.37</v>
      </c>
    </row>
    <row r="5899" spans="1:19">
      <c r="A5899" t="s">
        <v>13209</v>
      </c>
      <c r="B5899" s="2">
        <v>45298</v>
      </c>
      <c r="C5899" t="s">
        <v>22</v>
      </c>
      <c r="D5899">
        <v>44</v>
      </c>
      <c r="E5899" t="s">
        <v>23</v>
      </c>
      <c r="F5899">
        <v>0</v>
      </c>
      <c r="G5899">
        <v>5</v>
      </c>
      <c r="H5899" t="s">
        <v>3686</v>
      </c>
      <c r="I5899">
        <v>4615</v>
      </c>
      <c r="J5899">
        <v>6</v>
      </c>
      <c r="K5899">
        <v>19</v>
      </c>
      <c r="L5899" t="s">
        <v>15568</v>
      </c>
      <c r="M5899" t="s">
        <v>39</v>
      </c>
      <c r="N5899" t="s">
        <v>23</v>
      </c>
      <c r="O5899" t="s">
        <v>49</v>
      </c>
      <c r="P5899" t="s">
        <v>26</v>
      </c>
      <c r="Q5899" t="s">
        <v>50</v>
      </c>
      <c r="R5899">
        <v>34.299999999999997</v>
      </c>
      <c r="S5899">
        <v>577.15</v>
      </c>
    </row>
    <row r="5900" spans="1:19">
      <c r="A5900" t="s">
        <v>13212</v>
      </c>
      <c r="B5900" s="2">
        <v>45555</v>
      </c>
      <c r="C5900" t="s">
        <v>22</v>
      </c>
      <c r="D5900">
        <v>80</v>
      </c>
      <c r="E5900" t="s">
        <v>39</v>
      </c>
      <c r="F5900">
        <v>0</v>
      </c>
      <c r="G5900">
        <v>5</v>
      </c>
      <c r="H5900" t="s">
        <v>3686</v>
      </c>
      <c r="I5900">
        <v>3355</v>
      </c>
      <c r="J5900">
        <v>0</v>
      </c>
      <c r="K5900">
        <v>11</v>
      </c>
      <c r="L5900" t="s">
        <v>97</v>
      </c>
      <c r="M5900" t="s">
        <v>23</v>
      </c>
      <c r="N5900" t="s">
        <v>23</v>
      </c>
      <c r="O5900" t="s">
        <v>25</v>
      </c>
      <c r="P5900" t="s">
        <v>26</v>
      </c>
      <c r="Q5900" t="s">
        <v>50</v>
      </c>
      <c r="R5900">
        <v>79.150000000000006</v>
      </c>
      <c r="S5900">
        <v>1262.94</v>
      </c>
    </row>
    <row r="5901" spans="1:19">
      <c r="A5901" t="s">
        <v>13214</v>
      </c>
      <c r="B5901" s="2">
        <v>45731</v>
      </c>
      <c r="C5901" t="s">
        <v>33</v>
      </c>
      <c r="D5901">
        <v>65</v>
      </c>
      <c r="E5901" t="s">
        <v>23</v>
      </c>
      <c r="F5901">
        <v>3</v>
      </c>
      <c r="G5901">
        <v>5</v>
      </c>
      <c r="H5901" t="s">
        <v>3686</v>
      </c>
      <c r="I5901">
        <v>3181</v>
      </c>
      <c r="J5901">
        <v>6</v>
      </c>
      <c r="K5901">
        <v>5</v>
      </c>
      <c r="L5901" t="s">
        <v>15568</v>
      </c>
      <c r="M5901" t="s">
        <v>23</v>
      </c>
      <c r="N5901" t="s">
        <v>39</v>
      </c>
      <c r="P5901" t="s">
        <v>26</v>
      </c>
      <c r="Q5901" t="s">
        <v>50</v>
      </c>
      <c r="R5901">
        <v>24.3</v>
      </c>
      <c r="S5901">
        <v>165.75</v>
      </c>
    </row>
    <row r="5902" spans="1:19">
      <c r="A5902" t="s">
        <v>13216</v>
      </c>
      <c r="B5902" s="2">
        <v>43969</v>
      </c>
      <c r="C5902" t="s">
        <v>22</v>
      </c>
      <c r="D5902">
        <v>65</v>
      </c>
      <c r="E5902" t="s">
        <v>23</v>
      </c>
      <c r="F5902">
        <v>3</v>
      </c>
      <c r="G5902">
        <v>5</v>
      </c>
      <c r="H5902" t="s">
        <v>3686</v>
      </c>
      <c r="I5902">
        <v>4046</v>
      </c>
      <c r="J5902">
        <v>4</v>
      </c>
      <c r="K5902">
        <v>63</v>
      </c>
      <c r="L5902" t="s">
        <v>142</v>
      </c>
      <c r="M5902" t="s">
        <v>23</v>
      </c>
      <c r="N5902" t="s">
        <v>23</v>
      </c>
      <c r="O5902" t="s">
        <v>25</v>
      </c>
      <c r="P5902" t="s">
        <v>164</v>
      </c>
      <c r="Q5902" t="s">
        <v>27</v>
      </c>
      <c r="R5902">
        <v>104.8</v>
      </c>
      <c r="S5902">
        <v>9163.24</v>
      </c>
    </row>
    <row r="5903" spans="1:19">
      <c r="A5903" t="s">
        <v>13218</v>
      </c>
      <c r="B5903" s="2">
        <v>44920</v>
      </c>
      <c r="C5903" t="s">
        <v>22</v>
      </c>
      <c r="D5903">
        <v>80</v>
      </c>
      <c r="E5903" t="s">
        <v>39</v>
      </c>
      <c r="F5903">
        <v>0</v>
      </c>
      <c r="G5903">
        <v>5</v>
      </c>
      <c r="H5903" t="s">
        <v>3686</v>
      </c>
      <c r="I5903">
        <v>3398</v>
      </c>
      <c r="J5903">
        <v>0</v>
      </c>
      <c r="K5903">
        <v>32</v>
      </c>
      <c r="L5903" t="s">
        <v>15568</v>
      </c>
      <c r="M5903" t="s">
        <v>23</v>
      </c>
      <c r="N5903" t="s">
        <v>39</v>
      </c>
      <c r="P5903" t="s">
        <v>164</v>
      </c>
      <c r="Q5903" t="s">
        <v>27</v>
      </c>
      <c r="R5903">
        <v>20.05</v>
      </c>
      <c r="S5903">
        <v>1081.8399999999999</v>
      </c>
    </row>
    <row r="5904" spans="1:19">
      <c r="A5904" t="s">
        <v>13220</v>
      </c>
      <c r="B5904" s="2">
        <v>44754</v>
      </c>
      <c r="C5904" t="s">
        <v>33</v>
      </c>
      <c r="D5904">
        <v>41</v>
      </c>
      <c r="E5904" t="s">
        <v>39</v>
      </c>
      <c r="F5904">
        <v>0</v>
      </c>
      <c r="G5904">
        <v>5</v>
      </c>
      <c r="H5904" t="s">
        <v>3686</v>
      </c>
      <c r="I5904">
        <v>5924</v>
      </c>
      <c r="J5904">
        <v>0</v>
      </c>
      <c r="K5904">
        <v>37</v>
      </c>
      <c r="L5904" t="s">
        <v>40</v>
      </c>
      <c r="M5904" t="s">
        <v>39</v>
      </c>
      <c r="N5904" t="s">
        <v>23</v>
      </c>
      <c r="O5904" t="s">
        <v>56</v>
      </c>
      <c r="P5904" t="s">
        <v>26</v>
      </c>
      <c r="Q5904" t="s">
        <v>50</v>
      </c>
      <c r="R5904">
        <v>40.200000000000003</v>
      </c>
      <c r="S5904">
        <v>1478.85</v>
      </c>
    </row>
    <row r="5905" spans="1:19">
      <c r="A5905" t="s">
        <v>13222</v>
      </c>
      <c r="B5905" s="2">
        <v>44124</v>
      </c>
      <c r="C5905" t="s">
        <v>22</v>
      </c>
      <c r="D5905">
        <v>42</v>
      </c>
      <c r="E5905" t="s">
        <v>23</v>
      </c>
      <c r="F5905">
        <v>0</v>
      </c>
      <c r="G5905">
        <v>5</v>
      </c>
      <c r="H5905" t="s">
        <v>3686</v>
      </c>
      <c r="I5905">
        <v>4927</v>
      </c>
      <c r="J5905">
        <v>9</v>
      </c>
      <c r="K5905">
        <v>58</v>
      </c>
      <c r="L5905" t="s">
        <v>15568</v>
      </c>
      <c r="M5905" t="s">
        <v>23</v>
      </c>
      <c r="N5905" t="s">
        <v>39</v>
      </c>
      <c r="P5905" t="s">
        <v>164</v>
      </c>
      <c r="Q5905" t="s">
        <v>50</v>
      </c>
      <c r="R5905">
        <v>20.75</v>
      </c>
      <c r="S5905">
        <v>2269.39</v>
      </c>
    </row>
    <row r="5906" spans="1:19">
      <c r="A5906" t="s">
        <v>13224</v>
      </c>
      <c r="B5906" s="2">
        <v>45849</v>
      </c>
      <c r="C5906" t="s">
        <v>33</v>
      </c>
      <c r="D5906">
        <v>50</v>
      </c>
      <c r="E5906" t="s">
        <v>39</v>
      </c>
      <c r="F5906">
        <v>0</v>
      </c>
      <c r="G5906">
        <v>5</v>
      </c>
      <c r="H5906" t="s">
        <v>3751</v>
      </c>
      <c r="I5906">
        <v>5684</v>
      </c>
      <c r="J5906">
        <v>0</v>
      </c>
      <c r="K5906">
        <v>1</v>
      </c>
      <c r="L5906" t="s">
        <v>15568</v>
      </c>
      <c r="M5906" t="s">
        <v>23</v>
      </c>
      <c r="N5906" t="s">
        <v>23</v>
      </c>
      <c r="O5906" t="s">
        <v>49</v>
      </c>
      <c r="P5906" t="s">
        <v>26</v>
      </c>
      <c r="Q5906" t="s">
        <v>50</v>
      </c>
      <c r="R5906">
        <v>43.95</v>
      </c>
      <c r="S5906">
        <v>89.54</v>
      </c>
    </row>
    <row r="5907" spans="1:19">
      <c r="A5907" t="s">
        <v>13226</v>
      </c>
      <c r="B5907" s="2">
        <v>45093</v>
      </c>
      <c r="C5907" t="s">
        <v>33</v>
      </c>
      <c r="D5907">
        <v>64</v>
      </c>
      <c r="E5907" t="s">
        <v>23</v>
      </c>
      <c r="F5907">
        <v>0</v>
      </c>
      <c r="G5907">
        <v>5</v>
      </c>
      <c r="H5907" t="s">
        <v>3686</v>
      </c>
      <c r="I5907">
        <v>2244</v>
      </c>
      <c r="J5907">
        <v>7</v>
      </c>
      <c r="K5907">
        <v>26</v>
      </c>
      <c r="L5907" t="s">
        <v>15568</v>
      </c>
      <c r="M5907" t="s">
        <v>23</v>
      </c>
      <c r="N5907" t="s">
        <v>39</v>
      </c>
      <c r="P5907" t="s">
        <v>202</v>
      </c>
      <c r="Q5907" t="s">
        <v>50</v>
      </c>
      <c r="R5907">
        <v>26</v>
      </c>
      <c r="S5907">
        <v>1554.27</v>
      </c>
    </row>
    <row r="5908" spans="1:19">
      <c r="A5908" t="s">
        <v>13228</v>
      </c>
      <c r="B5908" s="2">
        <v>45720</v>
      </c>
      <c r="C5908" t="s">
        <v>22</v>
      </c>
      <c r="D5908">
        <v>31</v>
      </c>
      <c r="E5908" t="s">
        <v>39</v>
      </c>
      <c r="F5908">
        <v>0</v>
      </c>
      <c r="G5908">
        <v>5</v>
      </c>
      <c r="H5908" t="s">
        <v>3686</v>
      </c>
      <c r="I5908">
        <v>4281</v>
      </c>
      <c r="J5908">
        <v>0</v>
      </c>
      <c r="K5908">
        <v>5</v>
      </c>
      <c r="L5908" t="s">
        <v>15568</v>
      </c>
      <c r="M5908" t="s">
        <v>23</v>
      </c>
      <c r="N5908" t="s">
        <v>39</v>
      </c>
      <c r="P5908" t="s">
        <v>26</v>
      </c>
      <c r="Q5908" t="s">
        <v>50</v>
      </c>
      <c r="R5908">
        <v>19.95</v>
      </c>
      <c r="S5908">
        <v>227.85</v>
      </c>
    </row>
    <row r="5909" spans="1:19">
      <c r="A5909" t="s">
        <v>13230</v>
      </c>
      <c r="B5909" s="2">
        <v>44949</v>
      </c>
      <c r="C5909" t="s">
        <v>22</v>
      </c>
      <c r="D5909">
        <v>38</v>
      </c>
      <c r="E5909" t="s">
        <v>23</v>
      </c>
      <c r="F5909">
        <v>1</v>
      </c>
      <c r="G5909">
        <v>5</v>
      </c>
      <c r="H5909" t="s">
        <v>3686</v>
      </c>
      <c r="I5909">
        <v>2425</v>
      </c>
      <c r="J5909">
        <v>6</v>
      </c>
      <c r="K5909">
        <v>31</v>
      </c>
      <c r="L5909" t="s">
        <v>15568</v>
      </c>
      <c r="M5909" t="s">
        <v>23</v>
      </c>
      <c r="N5909" t="s">
        <v>23</v>
      </c>
      <c r="O5909" t="s">
        <v>49</v>
      </c>
      <c r="P5909" t="s">
        <v>26</v>
      </c>
      <c r="Q5909" t="s">
        <v>27</v>
      </c>
      <c r="R5909">
        <v>59.7</v>
      </c>
      <c r="S5909">
        <v>2776.27</v>
      </c>
    </row>
    <row r="5910" spans="1:19">
      <c r="A5910" t="s">
        <v>13232</v>
      </c>
      <c r="B5910" s="2">
        <v>43953</v>
      </c>
      <c r="C5910" t="s">
        <v>33</v>
      </c>
      <c r="D5910">
        <v>56</v>
      </c>
      <c r="E5910" t="s">
        <v>23</v>
      </c>
      <c r="F5910">
        <v>0</v>
      </c>
      <c r="G5910">
        <v>5</v>
      </c>
      <c r="H5910" t="s">
        <v>3686</v>
      </c>
      <c r="I5910">
        <v>4582</v>
      </c>
      <c r="J5910">
        <v>10</v>
      </c>
      <c r="K5910">
        <v>63</v>
      </c>
      <c r="L5910" t="s">
        <v>142</v>
      </c>
      <c r="M5910" t="s">
        <v>23</v>
      </c>
      <c r="N5910" t="s">
        <v>23</v>
      </c>
      <c r="O5910" t="s">
        <v>25</v>
      </c>
      <c r="P5910" t="s">
        <v>26</v>
      </c>
      <c r="Q5910" t="s">
        <v>27</v>
      </c>
      <c r="R5910">
        <v>108.75</v>
      </c>
      <c r="S5910">
        <v>8155.01</v>
      </c>
    </row>
    <row r="5911" spans="1:19">
      <c r="A5911" t="s">
        <v>13234</v>
      </c>
      <c r="B5911" s="2">
        <v>45269</v>
      </c>
      <c r="C5911" t="s">
        <v>33</v>
      </c>
      <c r="D5911">
        <v>31</v>
      </c>
      <c r="E5911" t="s">
        <v>39</v>
      </c>
      <c r="F5911">
        <v>0</v>
      </c>
      <c r="G5911">
        <v>5</v>
      </c>
      <c r="H5911" t="s">
        <v>3686</v>
      </c>
      <c r="I5911">
        <v>5942</v>
      </c>
      <c r="J5911">
        <v>0</v>
      </c>
      <c r="K5911">
        <v>20</v>
      </c>
      <c r="L5911" t="s">
        <v>15568</v>
      </c>
      <c r="M5911" t="s">
        <v>39</v>
      </c>
      <c r="N5911" t="s">
        <v>23</v>
      </c>
      <c r="O5911" t="s">
        <v>49</v>
      </c>
      <c r="P5911" t="s">
        <v>26</v>
      </c>
      <c r="Q5911" t="s">
        <v>50</v>
      </c>
      <c r="R5911">
        <v>24.9</v>
      </c>
      <c r="S5911">
        <v>505.95</v>
      </c>
    </row>
    <row r="5912" spans="1:19">
      <c r="A5912" t="s">
        <v>13236</v>
      </c>
      <c r="B5912" s="2">
        <v>45644</v>
      </c>
      <c r="C5912" t="s">
        <v>22</v>
      </c>
      <c r="D5912">
        <v>21</v>
      </c>
      <c r="E5912" t="s">
        <v>39</v>
      </c>
      <c r="F5912">
        <v>3</v>
      </c>
      <c r="G5912">
        <v>5</v>
      </c>
      <c r="H5912" t="s">
        <v>3686</v>
      </c>
      <c r="I5912">
        <v>4119</v>
      </c>
      <c r="J5912">
        <v>0</v>
      </c>
      <c r="K5912">
        <v>8</v>
      </c>
      <c r="L5912" t="s">
        <v>15568</v>
      </c>
      <c r="M5912" t="s">
        <v>23</v>
      </c>
      <c r="N5912" t="s">
        <v>39</v>
      </c>
      <c r="P5912" t="s">
        <v>26</v>
      </c>
      <c r="Q5912" t="s">
        <v>27</v>
      </c>
      <c r="R5912">
        <v>19.45</v>
      </c>
      <c r="S5912">
        <v>174.8</v>
      </c>
    </row>
    <row r="5913" spans="1:19">
      <c r="A5913" t="s">
        <v>13238</v>
      </c>
      <c r="B5913" s="2">
        <v>45791</v>
      </c>
      <c r="C5913" t="s">
        <v>33</v>
      </c>
      <c r="D5913">
        <v>49</v>
      </c>
      <c r="E5913" t="s">
        <v>39</v>
      </c>
      <c r="F5913">
        <v>0</v>
      </c>
      <c r="G5913">
        <v>5</v>
      </c>
      <c r="H5913" t="s">
        <v>3751</v>
      </c>
      <c r="I5913">
        <v>3422</v>
      </c>
      <c r="J5913">
        <v>0</v>
      </c>
      <c r="K5913">
        <v>3</v>
      </c>
      <c r="L5913" t="s">
        <v>15568</v>
      </c>
      <c r="M5913" t="s">
        <v>23</v>
      </c>
      <c r="N5913" t="s">
        <v>23</v>
      </c>
      <c r="O5913" t="s">
        <v>56</v>
      </c>
      <c r="P5913" t="s">
        <v>26</v>
      </c>
      <c r="Q5913" t="s">
        <v>50</v>
      </c>
      <c r="R5913">
        <v>44.75</v>
      </c>
      <c r="S5913">
        <v>262.72000000000003</v>
      </c>
    </row>
    <row r="5914" spans="1:19">
      <c r="A5914" t="s">
        <v>13240</v>
      </c>
      <c r="B5914" s="2">
        <v>43745</v>
      </c>
      <c r="C5914" t="s">
        <v>33</v>
      </c>
      <c r="D5914">
        <v>41</v>
      </c>
      <c r="E5914" t="s">
        <v>39</v>
      </c>
      <c r="F5914">
        <v>0</v>
      </c>
      <c r="G5914">
        <v>5</v>
      </c>
      <c r="H5914" t="s">
        <v>3686</v>
      </c>
      <c r="I5914">
        <v>5980</v>
      </c>
      <c r="J5914">
        <v>0</v>
      </c>
      <c r="K5914">
        <v>70</v>
      </c>
      <c r="L5914" t="s">
        <v>316</v>
      </c>
      <c r="M5914" t="s">
        <v>23</v>
      </c>
      <c r="N5914" t="s">
        <v>23</v>
      </c>
      <c r="O5914" t="s">
        <v>25</v>
      </c>
      <c r="P5914" t="s">
        <v>202</v>
      </c>
      <c r="Q5914" t="s">
        <v>27</v>
      </c>
      <c r="R5914">
        <v>98.9</v>
      </c>
      <c r="S5914">
        <v>7425.9</v>
      </c>
    </row>
    <row r="5915" spans="1:19">
      <c r="A5915" t="s">
        <v>13242</v>
      </c>
      <c r="B5915" s="2">
        <v>44387</v>
      </c>
      <c r="C5915" t="s">
        <v>33</v>
      </c>
      <c r="D5915">
        <v>28</v>
      </c>
      <c r="E5915" t="s">
        <v>23</v>
      </c>
      <c r="F5915">
        <v>0</v>
      </c>
      <c r="G5915">
        <v>5</v>
      </c>
      <c r="H5915" t="s">
        <v>3686</v>
      </c>
      <c r="I5915">
        <v>5913</v>
      </c>
      <c r="J5915">
        <v>1</v>
      </c>
      <c r="K5915">
        <v>49</v>
      </c>
      <c r="L5915" t="s">
        <v>142</v>
      </c>
      <c r="M5915" t="s">
        <v>39</v>
      </c>
      <c r="N5915" t="s">
        <v>23</v>
      </c>
      <c r="O5915" t="s">
        <v>49</v>
      </c>
      <c r="P5915" t="s">
        <v>202</v>
      </c>
      <c r="Q5915" t="s">
        <v>50</v>
      </c>
      <c r="R5915">
        <v>56.3</v>
      </c>
      <c r="S5915">
        <v>2780.6</v>
      </c>
    </row>
    <row r="5916" spans="1:19">
      <c r="A5916" t="s">
        <v>13244</v>
      </c>
      <c r="B5916" s="2">
        <v>43697</v>
      </c>
      <c r="C5916" t="s">
        <v>22</v>
      </c>
      <c r="D5916">
        <v>37</v>
      </c>
      <c r="E5916" t="s">
        <v>39</v>
      </c>
      <c r="F5916">
        <v>0</v>
      </c>
      <c r="G5916">
        <v>5</v>
      </c>
      <c r="H5916" t="s">
        <v>3686</v>
      </c>
      <c r="I5916">
        <v>5760</v>
      </c>
      <c r="J5916">
        <v>0</v>
      </c>
      <c r="K5916">
        <v>72</v>
      </c>
      <c r="L5916" t="s">
        <v>15568</v>
      </c>
      <c r="M5916" t="s">
        <v>23</v>
      </c>
      <c r="N5916" t="s">
        <v>23</v>
      </c>
      <c r="O5916" t="s">
        <v>25</v>
      </c>
      <c r="P5916" t="s">
        <v>202</v>
      </c>
      <c r="Q5916" t="s">
        <v>27</v>
      </c>
      <c r="R5916">
        <v>104.95</v>
      </c>
      <c r="S5916">
        <v>9961.84</v>
      </c>
    </row>
    <row r="5917" spans="1:19">
      <c r="A5917" t="s">
        <v>13246</v>
      </c>
      <c r="B5917" s="2">
        <v>45000</v>
      </c>
      <c r="C5917" t="s">
        <v>22</v>
      </c>
      <c r="D5917">
        <v>25</v>
      </c>
      <c r="E5917" t="s">
        <v>23</v>
      </c>
      <c r="F5917">
        <v>0</v>
      </c>
      <c r="G5917">
        <v>5</v>
      </c>
      <c r="H5917" t="s">
        <v>3686</v>
      </c>
      <c r="I5917">
        <v>3172</v>
      </c>
      <c r="J5917">
        <v>0</v>
      </c>
      <c r="K5917">
        <v>29</v>
      </c>
      <c r="L5917" t="s">
        <v>15568</v>
      </c>
      <c r="M5917" t="s">
        <v>23</v>
      </c>
      <c r="N5917" t="s">
        <v>23</v>
      </c>
      <c r="O5917" t="s">
        <v>25</v>
      </c>
      <c r="P5917" t="s">
        <v>26</v>
      </c>
      <c r="Q5917" t="s">
        <v>27</v>
      </c>
      <c r="R5917">
        <v>79.3</v>
      </c>
      <c r="S5917">
        <v>2720.5</v>
      </c>
    </row>
    <row r="5918" spans="1:19">
      <c r="A5918" t="s">
        <v>13248</v>
      </c>
      <c r="B5918" s="2">
        <v>45853</v>
      </c>
      <c r="C5918" t="s">
        <v>22</v>
      </c>
      <c r="D5918">
        <v>51</v>
      </c>
      <c r="E5918" t="s">
        <v>23</v>
      </c>
      <c r="F5918">
        <v>0</v>
      </c>
      <c r="G5918">
        <v>5</v>
      </c>
      <c r="H5918" t="s">
        <v>3751</v>
      </c>
      <c r="I5918">
        <v>4160</v>
      </c>
      <c r="J5918">
        <v>8</v>
      </c>
      <c r="K5918">
        <v>1</v>
      </c>
      <c r="L5918" t="s">
        <v>15568</v>
      </c>
      <c r="M5918" t="s">
        <v>23</v>
      </c>
      <c r="N5918" t="s">
        <v>39</v>
      </c>
      <c r="P5918" t="s">
        <v>202</v>
      </c>
      <c r="Q5918" t="s">
        <v>27</v>
      </c>
      <c r="R5918">
        <v>20.2</v>
      </c>
      <c r="S5918">
        <v>64.89</v>
      </c>
    </row>
    <row r="5919" spans="1:19">
      <c r="A5919" t="s">
        <v>13250</v>
      </c>
      <c r="B5919" s="2">
        <v>45306</v>
      </c>
      <c r="C5919" t="s">
        <v>33</v>
      </c>
      <c r="D5919">
        <v>45</v>
      </c>
      <c r="E5919" t="s">
        <v>39</v>
      </c>
      <c r="F5919">
        <v>0</v>
      </c>
      <c r="G5919">
        <v>5</v>
      </c>
      <c r="H5919" t="s">
        <v>3686</v>
      </c>
      <c r="I5919">
        <v>3245</v>
      </c>
      <c r="J5919">
        <v>0</v>
      </c>
      <c r="K5919">
        <v>19</v>
      </c>
      <c r="L5919" t="s">
        <v>15568</v>
      </c>
      <c r="M5919" t="s">
        <v>23</v>
      </c>
      <c r="N5919" t="s">
        <v>39</v>
      </c>
      <c r="P5919" t="s">
        <v>26</v>
      </c>
      <c r="Q5919" t="s">
        <v>50</v>
      </c>
      <c r="R5919">
        <v>19.899999999999999</v>
      </c>
      <c r="S5919">
        <v>976.12</v>
      </c>
    </row>
    <row r="5920" spans="1:19">
      <c r="A5920" t="s">
        <v>13252</v>
      </c>
      <c r="B5920" s="2">
        <v>45855</v>
      </c>
      <c r="C5920" t="s">
        <v>22</v>
      </c>
      <c r="D5920">
        <v>69</v>
      </c>
      <c r="E5920" t="s">
        <v>39</v>
      </c>
      <c r="F5920">
        <v>0</v>
      </c>
      <c r="G5920">
        <v>5</v>
      </c>
      <c r="H5920" t="s">
        <v>3751</v>
      </c>
      <c r="I5920">
        <v>2798</v>
      </c>
      <c r="J5920">
        <v>0</v>
      </c>
      <c r="K5920">
        <v>1</v>
      </c>
      <c r="L5920" t="s">
        <v>15568</v>
      </c>
      <c r="M5920" t="s">
        <v>23</v>
      </c>
      <c r="N5920" t="s">
        <v>39</v>
      </c>
      <c r="P5920" t="s">
        <v>26</v>
      </c>
      <c r="Q5920" t="s">
        <v>50</v>
      </c>
      <c r="R5920">
        <v>20.05</v>
      </c>
      <c r="S5920">
        <v>38.200000000000003</v>
      </c>
    </row>
    <row r="5921" spans="1:19">
      <c r="A5921" t="s">
        <v>13254</v>
      </c>
      <c r="B5921" s="2">
        <v>45726</v>
      </c>
      <c r="C5921" t="s">
        <v>33</v>
      </c>
      <c r="D5921">
        <v>32</v>
      </c>
      <c r="E5921" t="s">
        <v>23</v>
      </c>
      <c r="F5921">
        <v>2</v>
      </c>
      <c r="G5921">
        <v>5</v>
      </c>
      <c r="H5921" t="s">
        <v>3686</v>
      </c>
      <c r="I5921">
        <v>5100</v>
      </c>
      <c r="J5921">
        <v>9</v>
      </c>
      <c r="K5921">
        <v>5</v>
      </c>
      <c r="L5921" t="s">
        <v>15568</v>
      </c>
      <c r="M5921" t="s">
        <v>39</v>
      </c>
      <c r="N5921" t="s">
        <v>23</v>
      </c>
      <c r="O5921" t="s">
        <v>49</v>
      </c>
      <c r="P5921" t="s">
        <v>26</v>
      </c>
      <c r="Q5921" t="s">
        <v>27</v>
      </c>
      <c r="R5921">
        <v>34.25</v>
      </c>
      <c r="S5921">
        <v>163.55000000000001</v>
      </c>
    </row>
    <row r="5922" spans="1:19">
      <c r="A5922" t="s">
        <v>13256</v>
      </c>
      <c r="B5922" s="2">
        <v>43750</v>
      </c>
      <c r="C5922" t="s">
        <v>33</v>
      </c>
      <c r="D5922">
        <v>47</v>
      </c>
      <c r="E5922" t="s">
        <v>39</v>
      </c>
      <c r="F5922">
        <v>0</v>
      </c>
      <c r="G5922">
        <v>5</v>
      </c>
      <c r="H5922" t="s">
        <v>3686</v>
      </c>
      <c r="I5922">
        <v>4467</v>
      </c>
      <c r="J5922">
        <v>0</v>
      </c>
      <c r="K5922">
        <v>70</v>
      </c>
      <c r="L5922" t="s">
        <v>15568</v>
      </c>
      <c r="M5922" t="s">
        <v>23</v>
      </c>
      <c r="N5922" t="s">
        <v>39</v>
      </c>
      <c r="P5922" t="s">
        <v>202</v>
      </c>
      <c r="Q5922" t="s">
        <v>50</v>
      </c>
      <c r="R5922">
        <v>26.05</v>
      </c>
      <c r="S5922">
        <v>4049.5</v>
      </c>
    </row>
    <row r="5923" spans="1:19">
      <c r="A5923" t="s">
        <v>13259</v>
      </c>
      <c r="B5923" s="2">
        <v>44847</v>
      </c>
      <c r="C5923" t="s">
        <v>33</v>
      </c>
      <c r="D5923">
        <v>23</v>
      </c>
      <c r="E5923" t="s">
        <v>23</v>
      </c>
      <c r="F5923">
        <v>1</v>
      </c>
      <c r="G5923">
        <v>5</v>
      </c>
      <c r="H5923" t="s">
        <v>3686</v>
      </c>
      <c r="I5923">
        <v>2272</v>
      </c>
      <c r="J5923">
        <v>1</v>
      </c>
      <c r="K5923">
        <v>34</v>
      </c>
      <c r="L5923" t="s">
        <v>40</v>
      </c>
      <c r="M5923" t="s">
        <v>23</v>
      </c>
      <c r="N5923" t="s">
        <v>39</v>
      </c>
      <c r="P5923" t="s">
        <v>202</v>
      </c>
      <c r="Q5923" t="s">
        <v>27</v>
      </c>
      <c r="R5923">
        <v>20.100000000000001</v>
      </c>
      <c r="S5923">
        <v>2100.58</v>
      </c>
    </row>
    <row r="5924" spans="1:19">
      <c r="A5924" t="s">
        <v>13261</v>
      </c>
      <c r="B5924" s="2">
        <v>45854</v>
      </c>
      <c r="C5924" t="s">
        <v>22</v>
      </c>
      <c r="D5924">
        <v>52</v>
      </c>
      <c r="E5924" t="s">
        <v>39</v>
      </c>
      <c r="F5924">
        <v>0</v>
      </c>
      <c r="G5924">
        <v>5</v>
      </c>
      <c r="H5924" t="s">
        <v>3751</v>
      </c>
      <c r="I5924">
        <v>3753</v>
      </c>
      <c r="J5924">
        <v>0</v>
      </c>
      <c r="K5924">
        <v>1</v>
      </c>
      <c r="L5924" t="s">
        <v>15568</v>
      </c>
      <c r="M5924" t="s">
        <v>23</v>
      </c>
      <c r="N5924" t="s">
        <v>39</v>
      </c>
      <c r="P5924" t="s">
        <v>26</v>
      </c>
      <c r="Q5924" t="s">
        <v>50</v>
      </c>
      <c r="R5924">
        <v>19.5</v>
      </c>
      <c r="S5924">
        <v>27.52</v>
      </c>
    </row>
    <row r="5925" spans="1:19">
      <c r="A5925" t="s">
        <v>13263</v>
      </c>
      <c r="B5925" s="2">
        <v>45597</v>
      </c>
      <c r="C5925" t="s">
        <v>22</v>
      </c>
      <c r="D5925">
        <v>35</v>
      </c>
      <c r="E5925" t="s">
        <v>39</v>
      </c>
      <c r="F5925">
        <v>0</v>
      </c>
      <c r="G5925">
        <v>5</v>
      </c>
      <c r="H5925" t="s">
        <v>3686</v>
      </c>
      <c r="I5925">
        <v>5380</v>
      </c>
      <c r="J5925">
        <v>0</v>
      </c>
      <c r="K5925">
        <v>9</v>
      </c>
      <c r="L5925" t="s">
        <v>48</v>
      </c>
      <c r="M5925" t="s">
        <v>23</v>
      </c>
      <c r="N5925" t="s">
        <v>39</v>
      </c>
      <c r="P5925" t="s">
        <v>26</v>
      </c>
      <c r="Q5925" t="s">
        <v>50</v>
      </c>
      <c r="R5925">
        <v>20.399999999999999</v>
      </c>
      <c r="S5925">
        <v>305.27999999999997</v>
      </c>
    </row>
    <row r="5926" spans="1:19">
      <c r="A5926" t="s">
        <v>13265</v>
      </c>
      <c r="B5926" s="2">
        <v>45256</v>
      </c>
      <c r="C5926" t="s">
        <v>33</v>
      </c>
      <c r="D5926">
        <v>43</v>
      </c>
      <c r="E5926" t="s">
        <v>39</v>
      </c>
      <c r="F5926">
        <v>0</v>
      </c>
      <c r="G5926">
        <v>5</v>
      </c>
      <c r="H5926" t="s">
        <v>3686</v>
      </c>
      <c r="I5926">
        <v>2006</v>
      </c>
      <c r="J5926">
        <v>0</v>
      </c>
      <c r="K5926">
        <v>21</v>
      </c>
      <c r="L5926" t="s">
        <v>97</v>
      </c>
      <c r="M5926" t="s">
        <v>23</v>
      </c>
      <c r="N5926" t="s">
        <v>23</v>
      </c>
      <c r="O5926" t="s">
        <v>25</v>
      </c>
      <c r="P5926" t="s">
        <v>26</v>
      </c>
      <c r="Q5926" t="s">
        <v>27</v>
      </c>
      <c r="R5926">
        <v>68.650000000000006</v>
      </c>
      <c r="S5926">
        <v>2135.59</v>
      </c>
    </row>
    <row r="5927" spans="1:19">
      <c r="A5927" t="s">
        <v>13267</v>
      </c>
      <c r="B5927" s="2">
        <v>45062</v>
      </c>
      <c r="C5927" t="s">
        <v>33</v>
      </c>
      <c r="D5927">
        <v>54</v>
      </c>
      <c r="E5927" t="s">
        <v>39</v>
      </c>
      <c r="F5927">
        <v>0</v>
      </c>
      <c r="G5927">
        <v>5</v>
      </c>
      <c r="H5927" t="s">
        <v>3686</v>
      </c>
      <c r="I5927">
        <v>2896</v>
      </c>
      <c r="J5927">
        <v>0</v>
      </c>
      <c r="K5927">
        <v>27</v>
      </c>
      <c r="L5927" t="s">
        <v>15568</v>
      </c>
      <c r="M5927" t="s">
        <v>23</v>
      </c>
      <c r="N5927" t="s">
        <v>39</v>
      </c>
      <c r="P5927" t="s">
        <v>164</v>
      </c>
      <c r="Q5927" t="s">
        <v>84</v>
      </c>
      <c r="R5927">
        <v>19.600000000000001</v>
      </c>
      <c r="S5927">
        <v>964.15</v>
      </c>
    </row>
    <row r="5928" spans="1:19">
      <c r="A5928" t="s">
        <v>13269</v>
      </c>
      <c r="B5928" s="2">
        <v>45293</v>
      </c>
      <c r="C5928" t="s">
        <v>22</v>
      </c>
      <c r="D5928">
        <v>36</v>
      </c>
      <c r="E5928" t="s">
        <v>39</v>
      </c>
      <c r="F5928">
        <v>0</v>
      </c>
      <c r="G5928">
        <v>5</v>
      </c>
      <c r="H5928" t="s">
        <v>3686</v>
      </c>
      <c r="I5928">
        <v>5596</v>
      </c>
      <c r="J5928">
        <v>0</v>
      </c>
      <c r="K5928">
        <v>19</v>
      </c>
      <c r="L5928" t="s">
        <v>97</v>
      </c>
      <c r="M5928" t="s">
        <v>23</v>
      </c>
      <c r="N5928" t="s">
        <v>39</v>
      </c>
      <c r="P5928" t="s">
        <v>164</v>
      </c>
      <c r="Q5928" t="s">
        <v>50</v>
      </c>
      <c r="R5928">
        <v>19.649999999999999</v>
      </c>
      <c r="S5928">
        <v>1017.07</v>
      </c>
    </row>
    <row r="5929" spans="1:19">
      <c r="A5929" t="s">
        <v>13271</v>
      </c>
      <c r="B5929" s="2">
        <v>45634</v>
      </c>
      <c r="C5929" t="s">
        <v>33</v>
      </c>
      <c r="D5929">
        <v>60</v>
      </c>
      <c r="E5929" t="s">
        <v>23</v>
      </c>
      <c r="F5929">
        <v>1</v>
      </c>
      <c r="G5929">
        <v>5</v>
      </c>
      <c r="H5929" t="s">
        <v>3686</v>
      </c>
      <c r="I5929">
        <v>3135</v>
      </c>
      <c r="J5929">
        <v>10</v>
      </c>
      <c r="K5929">
        <v>8</v>
      </c>
      <c r="L5929" t="s">
        <v>15568</v>
      </c>
      <c r="M5929" t="s">
        <v>23</v>
      </c>
      <c r="N5929" t="s">
        <v>23</v>
      </c>
      <c r="O5929" t="s">
        <v>56</v>
      </c>
      <c r="P5929" t="s">
        <v>26</v>
      </c>
      <c r="Q5929" t="s">
        <v>27</v>
      </c>
      <c r="R5929">
        <v>56.3</v>
      </c>
      <c r="S5929">
        <v>686.38</v>
      </c>
    </row>
    <row r="5930" spans="1:19">
      <c r="A5930" t="s">
        <v>13273</v>
      </c>
      <c r="B5930" s="2">
        <v>45847</v>
      </c>
      <c r="C5930" t="s">
        <v>33</v>
      </c>
      <c r="D5930">
        <v>62</v>
      </c>
      <c r="E5930" t="s">
        <v>39</v>
      </c>
      <c r="F5930">
        <v>0</v>
      </c>
      <c r="G5930">
        <v>5</v>
      </c>
      <c r="H5930" t="s">
        <v>3751</v>
      </c>
      <c r="I5930">
        <v>2152</v>
      </c>
      <c r="J5930">
        <v>0</v>
      </c>
      <c r="K5930">
        <v>1</v>
      </c>
      <c r="L5930" t="s">
        <v>15568</v>
      </c>
      <c r="M5930" t="s">
        <v>23</v>
      </c>
      <c r="N5930" t="s">
        <v>39</v>
      </c>
      <c r="P5930" t="s">
        <v>26</v>
      </c>
      <c r="Q5930" t="s">
        <v>50</v>
      </c>
      <c r="R5930">
        <v>20.399999999999999</v>
      </c>
      <c r="S5930">
        <v>66.31</v>
      </c>
    </row>
    <row r="5931" spans="1:19">
      <c r="A5931" t="s">
        <v>13275</v>
      </c>
      <c r="B5931" s="2">
        <v>44524</v>
      </c>
      <c r="C5931" t="s">
        <v>22</v>
      </c>
      <c r="D5931">
        <v>25</v>
      </c>
      <c r="E5931" t="s">
        <v>39</v>
      </c>
      <c r="F5931">
        <v>0</v>
      </c>
      <c r="G5931">
        <v>5</v>
      </c>
      <c r="H5931" t="s">
        <v>3686</v>
      </c>
      <c r="I5931">
        <v>2183</v>
      </c>
      <c r="J5931">
        <v>0</v>
      </c>
      <c r="K5931">
        <v>45</v>
      </c>
      <c r="L5931" t="s">
        <v>142</v>
      </c>
      <c r="M5931" t="s">
        <v>23</v>
      </c>
      <c r="N5931" t="s">
        <v>23</v>
      </c>
      <c r="O5931" t="s">
        <v>25</v>
      </c>
      <c r="P5931" t="s">
        <v>26</v>
      </c>
      <c r="Q5931" t="s">
        <v>27</v>
      </c>
      <c r="R5931">
        <v>103.65</v>
      </c>
      <c r="S5931">
        <v>5861.6</v>
      </c>
    </row>
    <row r="5932" spans="1:19">
      <c r="A5932" t="s">
        <v>13278</v>
      </c>
      <c r="B5932" s="2">
        <v>43719</v>
      </c>
      <c r="C5932" t="s">
        <v>33</v>
      </c>
      <c r="D5932">
        <v>24</v>
      </c>
      <c r="E5932" t="s">
        <v>23</v>
      </c>
      <c r="F5932">
        <v>0</v>
      </c>
      <c r="G5932">
        <v>5</v>
      </c>
      <c r="H5932" t="s">
        <v>3686</v>
      </c>
      <c r="I5932">
        <v>5619</v>
      </c>
      <c r="J5932">
        <v>0</v>
      </c>
      <c r="K5932">
        <v>71</v>
      </c>
      <c r="L5932" t="s">
        <v>15568</v>
      </c>
      <c r="M5932" t="s">
        <v>23</v>
      </c>
      <c r="N5932" t="s">
        <v>23</v>
      </c>
      <c r="O5932" t="s">
        <v>49</v>
      </c>
      <c r="P5932" t="s">
        <v>164</v>
      </c>
      <c r="Q5932" t="s">
        <v>50</v>
      </c>
      <c r="R5932">
        <v>84.4</v>
      </c>
      <c r="S5932">
        <v>6188.69</v>
      </c>
    </row>
    <row r="5933" spans="1:19">
      <c r="A5933" t="s">
        <v>13280</v>
      </c>
      <c r="B5933" s="2">
        <v>45706</v>
      </c>
      <c r="C5933" t="s">
        <v>33</v>
      </c>
      <c r="D5933">
        <v>29</v>
      </c>
      <c r="E5933" t="s">
        <v>39</v>
      </c>
      <c r="F5933">
        <v>0</v>
      </c>
      <c r="G5933">
        <v>5</v>
      </c>
      <c r="H5933" t="s">
        <v>3686</v>
      </c>
      <c r="I5933">
        <v>2629</v>
      </c>
      <c r="J5933">
        <v>0</v>
      </c>
      <c r="K5933">
        <v>6</v>
      </c>
      <c r="L5933" t="s">
        <v>15568</v>
      </c>
      <c r="M5933" t="s">
        <v>23</v>
      </c>
      <c r="N5933" t="s">
        <v>23</v>
      </c>
      <c r="O5933" t="s">
        <v>56</v>
      </c>
      <c r="P5933" t="s">
        <v>26</v>
      </c>
      <c r="Q5933" t="s">
        <v>27</v>
      </c>
      <c r="R5933">
        <v>55</v>
      </c>
      <c r="S5933">
        <v>565.82000000000005</v>
      </c>
    </row>
    <row r="5934" spans="1:19">
      <c r="A5934" t="s">
        <v>13282</v>
      </c>
      <c r="B5934" s="2">
        <v>45854</v>
      </c>
      <c r="C5934" t="s">
        <v>22</v>
      </c>
      <c r="D5934">
        <v>51</v>
      </c>
      <c r="E5934" t="s">
        <v>39</v>
      </c>
      <c r="F5934">
        <v>0</v>
      </c>
      <c r="G5934">
        <v>5</v>
      </c>
      <c r="H5934" t="s">
        <v>3751</v>
      </c>
      <c r="I5934">
        <v>4769</v>
      </c>
      <c r="J5934">
        <v>0</v>
      </c>
      <c r="K5934">
        <v>1</v>
      </c>
      <c r="L5934" t="s">
        <v>15568</v>
      </c>
      <c r="M5934" t="s">
        <v>23</v>
      </c>
      <c r="N5934" t="s">
        <v>39</v>
      </c>
      <c r="P5934" t="s">
        <v>26</v>
      </c>
      <c r="Q5934" t="s">
        <v>50</v>
      </c>
      <c r="R5934">
        <v>20.25</v>
      </c>
      <c r="S5934">
        <v>63.21</v>
      </c>
    </row>
    <row r="5935" spans="1:19">
      <c r="A5935" t="s">
        <v>13284</v>
      </c>
      <c r="B5935" s="2">
        <v>45062</v>
      </c>
      <c r="C5935" t="s">
        <v>22</v>
      </c>
      <c r="D5935">
        <v>33</v>
      </c>
      <c r="E5935" t="s">
        <v>39</v>
      </c>
      <c r="F5935">
        <v>1</v>
      </c>
      <c r="G5935">
        <v>5</v>
      </c>
      <c r="H5935" t="s">
        <v>3686</v>
      </c>
      <c r="I5935">
        <v>2682</v>
      </c>
      <c r="J5935">
        <v>0</v>
      </c>
      <c r="K5935">
        <v>27</v>
      </c>
      <c r="L5935" t="s">
        <v>15568</v>
      </c>
      <c r="M5935" t="s">
        <v>23</v>
      </c>
      <c r="N5935" t="s">
        <v>39</v>
      </c>
      <c r="P5935" t="s">
        <v>164</v>
      </c>
      <c r="Q5935" t="s">
        <v>50</v>
      </c>
      <c r="R5935">
        <v>25.85</v>
      </c>
      <c r="S5935">
        <v>860.1</v>
      </c>
    </row>
    <row r="5936" spans="1:19">
      <c r="A5936" t="s">
        <v>13286</v>
      </c>
      <c r="B5936" s="2">
        <v>45246</v>
      </c>
      <c r="C5936" t="s">
        <v>22</v>
      </c>
      <c r="D5936">
        <v>27</v>
      </c>
      <c r="E5936" t="s">
        <v>39</v>
      </c>
      <c r="F5936">
        <v>0</v>
      </c>
      <c r="G5936">
        <v>5</v>
      </c>
      <c r="H5936" t="s">
        <v>3686</v>
      </c>
      <c r="I5936">
        <v>4934</v>
      </c>
      <c r="J5936">
        <v>0</v>
      </c>
      <c r="K5936">
        <v>21</v>
      </c>
      <c r="L5936" t="s">
        <v>97</v>
      </c>
      <c r="M5936" t="s">
        <v>23</v>
      </c>
      <c r="N5936" t="s">
        <v>23</v>
      </c>
      <c r="O5936" t="s">
        <v>25</v>
      </c>
      <c r="P5936" t="s">
        <v>164</v>
      </c>
      <c r="Q5936" t="s">
        <v>27</v>
      </c>
      <c r="R5936">
        <v>104.35</v>
      </c>
      <c r="S5936">
        <v>2924.96</v>
      </c>
    </row>
    <row r="5937" spans="1:19">
      <c r="A5937" t="s">
        <v>13288</v>
      </c>
      <c r="B5937" s="2">
        <v>44851</v>
      </c>
      <c r="C5937" t="s">
        <v>22</v>
      </c>
      <c r="D5937">
        <v>25</v>
      </c>
      <c r="E5937" t="s">
        <v>23</v>
      </c>
      <c r="F5937">
        <v>0</v>
      </c>
      <c r="G5937">
        <v>5</v>
      </c>
      <c r="H5937" t="s">
        <v>3686</v>
      </c>
      <c r="I5937">
        <v>5381</v>
      </c>
      <c r="J5937">
        <v>1</v>
      </c>
      <c r="K5937">
        <v>34</v>
      </c>
      <c r="L5937" t="s">
        <v>15568</v>
      </c>
      <c r="M5937" t="s">
        <v>23</v>
      </c>
      <c r="N5937" t="s">
        <v>23</v>
      </c>
      <c r="O5937" t="s">
        <v>25</v>
      </c>
      <c r="P5937" t="s">
        <v>26</v>
      </c>
      <c r="Q5937" t="s">
        <v>27</v>
      </c>
      <c r="R5937">
        <v>75.55</v>
      </c>
      <c r="S5937">
        <v>2495.7800000000002</v>
      </c>
    </row>
    <row r="5938" spans="1:19">
      <c r="A5938" t="s">
        <v>13290</v>
      </c>
      <c r="B5938" s="2">
        <v>45434</v>
      </c>
      <c r="C5938" t="s">
        <v>33</v>
      </c>
      <c r="D5938">
        <v>54</v>
      </c>
      <c r="E5938" t="s">
        <v>23</v>
      </c>
      <c r="F5938">
        <v>0</v>
      </c>
      <c r="G5938">
        <v>5</v>
      </c>
      <c r="H5938" t="s">
        <v>3686</v>
      </c>
      <c r="I5938">
        <v>3009</v>
      </c>
      <c r="J5938">
        <v>7</v>
      </c>
      <c r="K5938">
        <v>15</v>
      </c>
      <c r="L5938" t="s">
        <v>15568</v>
      </c>
      <c r="M5938" t="s">
        <v>23</v>
      </c>
      <c r="N5938" t="s">
        <v>39</v>
      </c>
      <c r="P5938" t="s">
        <v>202</v>
      </c>
      <c r="Q5938" t="s">
        <v>50</v>
      </c>
      <c r="R5938">
        <v>20.55</v>
      </c>
      <c r="S5938">
        <v>815.4</v>
      </c>
    </row>
    <row r="5939" spans="1:19">
      <c r="A5939" t="s">
        <v>13292</v>
      </c>
      <c r="B5939" s="2">
        <v>45486</v>
      </c>
      <c r="C5939" t="s">
        <v>33</v>
      </c>
      <c r="D5939">
        <v>75</v>
      </c>
      <c r="E5939" t="s">
        <v>39</v>
      </c>
      <c r="F5939">
        <v>2</v>
      </c>
      <c r="G5939">
        <v>5</v>
      </c>
      <c r="H5939" t="s">
        <v>3686</v>
      </c>
      <c r="I5939">
        <v>3540</v>
      </c>
      <c r="J5939">
        <v>0</v>
      </c>
      <c r="K5939">
        <v>13</v>
      </c>
      <c r="L5939" t="s">
        <v>15568</v>
      </c>
      <c r="M5939" t="s">
        <v>39</v>
      </c>
      <c r="N5939" t="s">
        <v>23</v>
      </c>
      <c r="O5939" t="s">
        <v>56</v>
      </c>
      <c r="P5939" t="s">
        <v>26</v>
      </c>
      <c r="Q5939" t="s">
        <v>27</v>
      </c>
      <c r="R5939">
        <v>30.15</v>
      </c>
      <c r="S5939">
        <v>392.2</v>
      </c>
    </row>
    <row r="5940" spans="1:19">
      <c r="A5940" t="s">
        <v>13294</v>
      </c>
      <c r="B5940" s="2">
        <v>43872</v>
      </c>
      <c r="C5940" t="s">
        <v>22</v>
      </c>
      <c r="D5940">
        <v>66</v>
      </c>
      <c r="E5940" t="s">
        <v>23</v>
      </c>
      <c r="F5940">
        <v>0</v>
      </c>
      <c r="G5940">
        <v>5</v>
      </c>
      <c r="H5940" t="s">
        <v>3686</v>
      </c>
      <c r="I5940">
        <v>4845</v>
      </c>
      <c r="J5940">
        <v>9</v>
      </c>
      <c r="K5940">
        <v>66</v>
      </c>
      <c r="L5940" t="s">
        <v>316</v>
      </c>
      <c r="M5940" t="s">
        <v>23</v>
      </c>
      <c r="N5940" t="s">
        <v>39</v>
      </c>
      <c r="P5940" t="s">
        <v>202</v>
      </c>
      <c r="Q5940" t="s">
        <v>27</v>
      </c>
      <c r="R5940">
        <v>20.350000000000001</v>
      </c>
      <c r="S5940">
        <v>4331.4799999999996</v>
      </c>
    </row>
    <row r="5941" spans="1:19">
      <c r="A5941" t="s">
        <v>13296</v>
      </c>
      <c r="B5941" s="2">
        <v>45841</v>
      </c>
      <c r="C5941" t="s">
        <v>22</v>
      </c>
      <c r="D5941">
        <v>23</v>
      </c>
      <c r="E5941" t="s">
        <v>23</v>
      </c>
      <c r="F5941">
        <v>1</v>
      </c>
      <c r="G5941">
        <v>5</v>
      </c>
      <c r="H5941" t="s">
        <v>3751</v>
      </c>
      <c r="I5941">
        <v>5494</v>
      </c>
      <c r="J5941">
        <v>5</v>
      </c>
      <c r="K5941">
        <v>1</v>
      </c>
      <c r="L5941" t="s">
        <v>15568</v>
      </c>
      <c r="M5941" t="s">
        <v>23</v>
      </c>
      <c r="N5941" t="s">
        <v>23</v>
      </c>
      <c r="O5941" t="s">
        <v>25</v>
      </c>
      <c r="P5941" t="s">
        <v>26</v>
      </c>
      <c r="Q5941" t="s">
        <v>50</v>
      </c>
      <c r="R5941">
        <v>74.599999999999994</v>
      </c>
      <c r="S5941">
        <v>117.59</v>
      </c>
    </row>
    <row r="5942" spans="1:19">
      <c r="A5942" t="s">
        <v>13298</v>
      </c>
      <c r="B5942" s="2">
        <v>43696</v>
      </c>
      <c r="C5942" t="s">
        <v>22</v>
      </c>
      <c r="D5942">
        <v>50</v>
      </c>
      <c r="E5942" t="s">
        <v>39</v>
      </c>
      <c r="F5942">
        <v>0</v>
      </c>
      <c r="G5942">
        <v>5</v>
      </c>
      <c r="H5942" t="s">
        <v>3686</v>
      </c>
      <c r="I5942">
        <v>4790</v>
      </c>
      <c r="J5942">
        <v>0</v>
      </c>
      <c r="K5942">
        <v>72</v>
      </c>
      <c r="L5942" t="s">
        <v>316</v>
      </c>
      <c r="M5942" t="s">
        <v>23</v>
      </c>
      <c r="N5942" t="s">
        <v>39</v>
      </c>
      <c r="P5942" t="s">
        <v>164</v>
      </c>
      <c r="Q5942" t="s">
        <v>27</v>
      </c>
      <c r="R5942">
        <v>19.850000000000001</v>
      </c>
      <c r="S5942">
        <v>1681.06</v>
      </c>
    </row>
    <row r="5943" spans="1:19">
      <c r="A5943" t="s">
        <v>13300</v>
      </c>
      <c r="B5943" s="2">
        <v>45840</v>
      </c>
      <c r="C5943" t="s">
        <v>33</v>
      </c>
      <c r="D5943">
        <v>59</v>
      </c>
      <c r="E5943" t="s">
        <v>39</v>
      </c>
      <c r="F5943">
        <v>0</v>
      </c>
      <c r="G5943">
        <v>5</v>
      </c>
      <c r="H5943" t="s">
        <v>3751</v>
      </c>
      <c r="I5943">
        <v>3129</v>
      </c>
      <c r="J5943">
        <v>0</v>
      </c>
      <c r="K5943">
        <v>1</v>
      </c>
      <c r="L5943" t="s">
        <v>15568</v>
      </c>
      <c r="M5943" t="s">
        <v>23</v>
      </c>
      <c r="N5943" t="s">
        <v>39</v>
      </c>
      <c r="P5943" t="s">
        <v>26</v>
      </c>
      <c r="Q5943" t="s">
        <v>50</v>
      </c>
      <c r="R5943">
        <v>19.8</v>
      </c>
      <c r="S5943">
        <v>31.76</v>
      </c>
    </row>
    <row r="5944" spans="1:19">
      <c r="A5944" t="s">
        <v>13302</v>
      </c>
      <c r="B5944" s="2">
        <v>43696</v>
      </c>
      <c r="C5944" t="s">
        <v>33</v>
      </c>
      <c r="D5944">
        <v>28</v>
      </c>
      <c r="E5944" t="s">
        <v>23</v>
      </c>
      <c r="F5944">
        <v>0</v>
      </c>
      <c r="G5944">
        <v>5</v>
      </c>
      <c r="H5944" t="s">
        <v>3686</v>
      </c>
      <c r="I5944">
        <v>5613</v>
      </c>
      <c r="J5944">
        <v>4</v>
      </c>
      <c r="K5944">
        <v>72</v>
      </c>
      <c r="L5944" t="s">
        <v>15568</v>
      </c>
      <c r="M5944" t="s">
        <v>23</v>
      </c>
      <c r="N5944" t="s">
        <v>39</v>
      </c>
      <c r="P5944" t="s">
        <v>164</v>
      </c>
      <c r="Q5944" t="s">
        <v>27</v>
      </c>
      <c r="R5944">
        <v>25.65</v>
      </c>
      <c r="S5944">
        <v>2792.76</v>
      </c>
    </row>
    <row r="5945" spans="1:19">
      <c r="A5945" t="s">
        <v>13304</v>
      </c>
      <c r="B5945" s="2">
        <v>45797</v>
      </c>
      <c r="C5945" t="s">
        <v>22</v>
      </c>
      <c r="D5945">
        <v>52</v>
      </c>
      <c r="E5945" t="s">
        <v>39</v>
      </c>
      <c r="F5945">
        <v>0</v>
      </c>
      <c r="G5945">
        <v>5</v>
      </c>
      <c r="H5945" t="s">
        <v>3751</v>
      </c>
      <c r="I5945">
        <v>2111</v>
      </c>
      <c r="J5945">
        <v>0</v>
      </c>
      <c r="K5945">
        <v>3</v>
      </c>
      <c r="L5945" t="s">
        <v>15568</v>
      </c>
      <c r="M5945" t="s">
        <v>23</v>
      </c>
      <c r="N5945" t="s">
        <v>23</v>
      </c>
      <c r="O5945" t="s">
        <v>49</v>
      </c>
      <c r="P5945" t="s">
        <v>26</v>
      </c>
      <c r="Q5945" t="s">
        <v>50</v>
      </c>
      <c r="R5945">
        <v>60.65</v>
      </c>
      <c r="S5945">
        <v>264.37</v>
      </c>
    </row>
    <row r="5946" spans="1:19">
      <c r="A5946" t="s">
        <v>13306</v>
      </c>
      <c r="B5946" s="2">
        <v>45367</v>
      </c>
      <c r="C5946" t="s">
        <v>33</v>
      </c>
      <c r="D5946">
        <v>50</v>
      </c>
      <c r="E5946" t="s">
        <v>39</v>
      </c>
      <c r="F5946">
        <v>0</v>
      </c>
      <c r="G5946">
        <v>5</v>
      </c>
      <c r="H5946" t="s">
        <v>3686</v>
      </c>
      <c r="I5946">
        <v>4439</v>
      </c>
      <c r="J5946">
        <v>0</v>
      </c>
      <c r="K5946">
        <v>17</v>
      </c>
      <c r="L5946" t="s">
        <v>15568</v>
      </c>
      <c r="M5946" t="s">
        <v>23</v>
      </c>
      <c r="N5946" t="s">
        <v>23</v>
      </c>
      <c r="O5946" t="s">
        <v>49</v>
      </c>
      <c r="P5946" t="s">
        <v>26</v>
      </c>
      <c r="Q5946" t="s">
        <v>50</v>
      </c>
      <c r="R5946">
        <v>69</v>
      </c>
      <c r="S5946">
        <v>1167.6600000000001</v>
      </c>
    </row>
    <row r="5947" spans="1:19">
      <c r="A5947" t="s">
        <v>13308</v>
      </c>
      <c r="B5947" s="2">
        <v>45391</v>
      </c>
      <c r="C5947" t="s">
        <v>33</v>
      </c>
      <c r="D5947">
        <v>37</v>
      </c>
      <c r="E5947" t="s">
        <v>39</v>
      </c>
      <c r="F5947">
        <v>0</v>
      </c>
      <c r="G5947">
        <v>5</v>
      </c>
      <c r="H5947" t="s">
        <v>3686</v>
      </c>
      <c r="I5947">
        <v>2017</v>
      </c>
      <c r="J5947">
        <v>0</v>
      </c>
      <c r="K5947">
        <v>16</v>
      </c>
      <c r="L5947" t="s">
        <v>15568</v>
      </c>
      <c r="M5947" t="s">
        <v>23</v>
      </c>
      <c r="N5947" t="s">
        <v>39</v>
      </c>
      <c r="P5947" t="s">
        <v>202</v>
      </c>
      <c r="Q5947" t="s">
        <v>50</v>
      </c>
      <c r="R5947">
        <v>19.350000000000001</v>
      </c>
      <c r="S5947">
        <v>950.75</v>
      </c>
    </row>
    <row r="5948" spans="1:19">
      <c r="A5948" t="s">
        <v>13310</v>
      </c>
      <c r="B5948" s="2">
        <v>45681</v>
      </c>
      <c r="C5948" t="s">
        <v>22</v>
      </c>
      <c r="D5948">
        <v>43</v>
      </c>
      <c r="E5948" t="s">
        <v>39</v>
      </c>
      <c r="F5948">
        <v>0</v>
      </c>
      <c r="G5948">
        <v>5</v>
      </c>
      <c r="H5948" t="s">
        <v>3686</v>
      </c>
      <c r="I5948">
        <v>5259</v>
      </c>
      <c r="J5948">
        <v>0</v>
      </c>
      <c r="K5948">
        <v>7</v>
      </c>
      <c r="L5948" t="s">
        <v>15568</v>
      </c>
      <c r="M5948" t="s">
        <v>23</v>
      </c>
      <c r="N5948" t="s">
        <v>23</v>
      </c>
      <c r="O5948" t="s">
        <v>25</v>
      </c>
      <c r="P5948" t="s">
        <v>26</v>
      </c>
      <c r="Q5948" t="s">
        <v>27</v>
      </c>
      <c r="R5948">
        <v>94.1</v>
      </c>
      <c r="S5948">
        <v>752.89</v>
      </c>
    </row>
    <row r="5949" spans="1:19">
      <c r="A5949" t="s">
        <v>13312</v>
      </c>
      <c r="B5949" s="2">
        <v>45336</v>
      </c>
      <c r="C5949" t="s">
        <v>22</v>
      </c>
      <c r="D5949">
        <v>53</v>
      </c>
      <c r="E5949" t="s">
        <v>39</v>
      </c>
      <c r="F5949">
        <v>0</v>
      </c>
      <c r="G5949">
        <v>5</v>
      </c>
      <c r="H5949" t="s">
        <v>3686</v>
      </c>
      <c r="I5949">
        <v>4769</v>
      </c>
      <c r="J5949">
        <v>0</v>
      </c>
      <c r="K5949">
        <v>18</v>
      </c>
      <c r="L5949" t="s">
        <v>97</v>
      </c>
      <c r="M5949" t="s">
        <v>23</v>
      </c>
      <c r="N5949" t="s">
        <v>39</v>
      </c>
      <c r="P5949" t="s">
        <v>26</v>
      </c>
      <c r="Q5949" t="s">
        <v>50</v>
      </c>
      <c r="R5949">
        <v>19.25</v>
      </c>
      <c r="S5949">
        <v>895.29</v>
      </c>
    </row>
    <row r="5950" spans="1:19">
      <c r="A5950" t="s">
        <v>13314</v>
      </c>
      <c r="B5950" s="2">
        <v>44236</v>
      </c>
      <c r="C5950" t="s">
        <v>22</v>
      </c>
      <c r="D5950">
        <v>63</v>
      </c>
      <c r="E5950" t="s">
        <v>39</v>
      </c>
      <c r="F5950">
        <v>0</v>
      </c>
      <c r="G5950">
        <v>5</v>
      </c>
      <c r="H5950" t="s">
        <v>3686</v>
      </c>
      <c r="I5950">
        <v>5232</v>
      </c>
      <c r="J5950">
        <v>0</v>
      </c>
      <c r="K5950">
        <v>54</v>
      </c>
      <c r="L5950" t="s">
        <v>15568</v>
      </c>
      <c r="M5950" t="s">
        <v>23</v>
      </c>
      <c r="N5950" t="s">
        <v>23</v>
      </c>
      <c r="O5950" t="s">
        <v>25</v>
      </c>
      <c r="P5950" t="s">
        <v>164</v>
      </c>
      <c r="Q5950" t="s">
        <v>27</v>
      </c>
      <c r="R5950">
        <v>90.05</v>
      </c>
      <c r="S5950">
        <v>5935.12</v>
      </c>
    </row>
    <row r="5951" spans="1:19">
      <c r="A5951" t="s">
        <v>13316</v>
      </c>
      <c r="B5951" s="2">
        <v>43701</v>
      </c>
      <c r="C5951" t="s">
        <v>22</v>
      </c>
      <c r="D5951">
        <v>55</v>
      </c>
      <c r="E5951" t="s">
        <v>23</v>
      </c>
      <c r="F5951">
        <v>0</v>
      </c>
      <c r="G5951">
        <v>5</v>
      </c>
      <c r="H5951" t="s">
        <v>3686</v>
      </c>
      <c r="I5951">
        <v>5234</v>
      </c>
      <c r="J5951">
        <v>1</v>
      </c>
      <c r="K5951">
        <v>72</v>
      </c>
      <c r="L5951" t="s">
        <v>316</v>
      </c>
      <c r="M5951" t="s">
        <v>23</v>
      </c>
      <c r="N5951" t="s">
        <v>39</v>
      </c>
      <c r="P5951" t="s">
        <v>164</v>
      </c>
      <c r="Q5951" t="s">
        <v>50</v>
      </c>
      <c r="R5951">
        <v>19.399999999999999</v>
      </c>
      <c r="S5951">
        <v>4927.25</v>
      </c>
    </row>
    <row r="5952" spans="1:19">
      <c r="A5952" t="s">
        <v>13318</v>
      </c>
      <c r="B5952" s="2">
        <v>44028</v>
      </c>
      <c r="C5952" t="s">
        <v>33</v>
      </c>
      <c r="D5952">
        <v>50</v>
      </c>
      <c r="E5952" t="s">
        <v>23</v>
      </c>
      <c r="F5952">
        <v>0</v>
      </c>
      <c r="G5952">
        <v>5</v>
      </c>
      <c r="H5952" t="s">
        <v>3686</v>
      </c>
      <c r="I5952">
        <v>4900</v>
      </c>
      <c r="J5952">
        <v>10</v>
      </c>
      <c r="K5952">
        <v>61</v>
      </c>
      <c r="L5952" t="s">
        <v>142</v>
      </c>
      <c r="M5952" t="s">
        <v>23</v>
      </c>
      <c r="N5952" t="s">
        <v>39</v>
      </c>
      <c r="P5952" t="s">
        <v>164</v>
      </c>
      <c r="Q5952" t="s">
        <v>84</v>
      </c>
      <c r="R5952">
        <v>24.4</v>
      </c>
      <c r="S5952">
        <v>2643.39</v>
      </c>
    </row>
    <row r="5953" spans="1:19">
      <c r="A5953" t="s">
        <v>13320</v>
      </c>
      <c r="B5953" s="2">
        <v>45552</v>
      </c>
      <c r="C5953" t="s">
        <v>22</v>
      </c>
      <c r="D5953">
        <v>69</v>
      </c>
      <c r="E5953" t="s">
        <v>39</v>
      </c>
      <c r="F5953">
        <v>2</v>
      </c>
      <c r="G5953">
        <v>5</v>
      </c>
      <c r="H5953" t="s">
        <v>3686</v>
      </c>
      <c r="I5953">
        <v>4886</v>
      </c>
      <c r="J5953">
        <v>0</v>
      </c>
      <c r="K5953">
        <v>11</v>
      </c>
      <c r="L5953" t="s">
        <v>97</v>
      </c>
      <c r="M5953" t="s">
        <v>23</v>
      </c>
      <c r="N5953" t="s">
        <v>23</v>
      </c>
      <c r="O5953" t="s">
        <v>25</v>
      </c>
      <c r="P5953" t="s">
        <v>26</v>
      </c>
      <c r="Q5953" t="s">
        <v>84</v>
      </c>
      <c r="R5953">
        <v>78</v>
      </c>
      <c r="S5953">
        <v>1370.12</v>
      </c>
    </row>
    <row r="5954" spans="1:19">
      <c r="A5954" t="s">
        <v>13323</v>
      </c>
      <c r="B5954" s="2">
        <v>45841</v>
      </c>
      <c r="C5954" t="s">
        <v>33</v>
      </c>
      <c r="D5954">
        <v>38</v>
      </c>
      <c r="E5954" t="s">
        <v>39</v>
      </c>
      <c r="F5954">
        <v>0</v>
      </c>
      <c r="G5954">
        <v>5</v>
      </c>
      <c r="H5954" t="s">
        <v>3751</v>
      </c>
      <c r="I5954">
        <v>2900</v>
      </c>
      <c r="J5954">
        <v>0</v>
      </c>
      <c r="K5954">
        <v>1</v>
      </c>
      <c r="L5954" t="s">
        <v>15568</v>
      </c>
      <c r="M5954" t="s">
        <v>23</v>
      </c>
      <c r="N5954" t="s">
        <v>23</v>
      </c>
      <c r="O5954" t="s">
        <v>49</v>
      </c>
      <c r="P5954" t="s">
        <v>202</v>
      </c>
      <c r="Q5954" t="s">
        <v>50</v>
      </c>
      <c r="R5954">
        <v>74.099999999999994</v>
      </c>
      <c r="S5954">
        <v>110.15</v>
      </c>
    </row>
    <row r="5955" spans="1:19">
      <c r="A5955" t="s">
        <v>13324</v>
      </c>
      <c r="B5955" s="2">
        <v>44210</v>
      </c>
      <c r="C5955" t="s">
        <v>33</v>
      </c>
      <c r="D5955">
        <v>20</v>
      </c>
      <c r="E5955" t="s">
        <v>23</v>
      </c>
      <c r="F5955">
        <v>2</v>
      </c>
      <c r="G5955">
        <v>5</v>
      </c>
      <c r="H5955" t="s">
        <v>3686</v>
      </c>
      <c r="I5955">
        <v>5366</v>
      </c>
      <c r="J5955">
        <v>8</v>
      </c>
      <c r="K5955">
        <v>55</v>
      </c>
      <c r="L5955" t="s">
        <v>15568</v>
      </c>
      <c r="M5955" t="s">
        <v>23</v>
      </c>
      <c r="N5955" t="s">
        <v>39</v>
      </c>
      <c r="P5955" t="s">
        <v>164</v>
      </c>
      <c r="Q5955" t="s">
        <v>50</v>
      </c>
      <c r="R5955">
        <v>19.399999999999999</v>
      </c>
      <c r="S5955">
        <v>2609.25</v>
      </c>
    </row>
    <row r="5956" spans="1:19">
      <c r="A5956" t="s">
        <v>13326</v>
      </c>
      <c r="B5956" s="2">
        <v>45359</v>
      </c>
      <c r="C5956" t="s">
        <v>22</v>
      </c>
      <c r="D5956">
        <v>63</v>
      </c>
      <c r="E5956" t="s">
        <v>39</v>
      </c>
      <c r="F5956">
        <v>0</v>
      </c>
      <c r="G5956">
        <v>5</v>
      </c>
      <c r="H5956" t="s">
        <v>3686</v>
      </c>
      <c r="I5956">
        <v>5687</v>
      </c>
      <c r="J5956">
        <v>0</v>
      </c>
      <c r="K5956">
        <v>17</v>
      </c>
      <c r="L5956" t="s">
        <v>97</v>
      </c>
      <c r="M5956" t="s">
        <v>23</v>
      </c>
      <c r="N5956" t="s">
        <v>23</v>
      </c>
      <c r="O5956" t="s">
        <v>25</v>
      </c>
      <c r="P5956" t="s">
        <v>26</v>
      </c>
      <c r="Q5956" t="s">
        <v>50</v>
      </c>
      <c r="R5956">
        <v>90.95</v>
      </c>
      <c r="S5956">
        <v>2206.86</v>
      </c>
    </row>
    <row r="5957" spans="1:19">
      <c r="A5957" t="s">
        <v>13328</v>
      </c>
      <c r="B5957" s="2">
        <v>45163</v>
      </c>
      <c r="C5957" t="s">
        <v>22</v>
      </c>
      <c r="D5957">
        <v>54</v>
      </c>
      <c r="E5957" t="s">
        <v>39</v>
      </c>
      <c r="F5957">
        <v>0</v>
      </c>
      <c r="G5957">
        <v>5</v>
      </c>
      <c r="H5957" t="s">
        <v>3686</v>
      </c>
      <c r="I5957">
        <v>2515</v>
      </c>
      <c r="J5957">
        <v>0</v>
      </c>
      <c r="K5957">
        <v>24</v>
      </c>
      <c r="L5957" t="s">
        <v>15568</v>
      </c>
      <c r="M5957" t="s">
        <v>23</v>
      </c>
      <c r="N5957" t="s">
        <v>23</v>
      </c>
      <c r="O5957" t="s">
        <v>49</v>
      </c>
      <c r="P5957" t="s">
        <v>26</v>
      </c>
      <c r="Q5957" t="s">
        <v>50</v>
      </c>
      <c r="R5957">
        <v>51.1</v>
      </c>
      <c r="S5957">
        <v>1325.52</v>
      </c>
    </row>
    <row r="5958" spans="1:19">
      <c r="A5958" t="s">
        <v>13330</v>
      </c>
      <c r="B5958" s="2">
        <v>45647</v>
      </c>
      <c r="C5958" t="s">
        <v>33</v>
      </c>
      <c r="D5958">
        <v>24</v>
      </c>
      <c r="E5958" t="s">
        <v>39</v>
      </c>
      <c r="F5958">
        <v>0</v>
      </c>
      <c r="G5958">
        <v>5</v>
      </c>
      <c r="H5958" t="s">
        <v>3686</v>
      </c>
      <c r="I5958">
        <v>4249</v>
      </c>
      <c r="J5958">
        <v>0</v>
      </c>
      <c r="K5958">
        <v>8</v>
      </c>
      <c r="L5958" t="s">
        <v>15568</v>
      </c>
      <c r="M5958" t="s">
        <v>23</v>
      </c>
      <c r="N5958" t="s">
        <v>39</v>
      </c>
      <c r="P5958" t="s">
        <v>164</v>
      </c>
      <c r="Q5958" t="s">
        <v>50</v>
      </c>
      <c r="R5958">
        <v>20.85</v>
      </c>
      <c r="S5958">
        <v>253.33</v>
      </c>
    </row>
    <row r="5959" spans="1:19">
      <c r="A5959" t="s">
        <v>13332</v>
      </c>
      <c r="B5959" s="2">
        <v>45536</v>
      </c>
      <c r="C5959" t="s">
        <v>22</v>
      </c>
      <c r="D5959">
        <v>49</v>
      </c>
      <c r="E5959" t="s">
        <v>23</v>
      </c>
      <c r="F5959">
        <v>0</v>
      </c>
      <c r="G5959">
        <v>5</v>
      </c>
      <c r="H5959" t="s">
        <v>3686</v>
      </c>
      <c r="I5959">
        <v>3971</v>
      </c>
      <c r="J5959">
        <v>6</v>
      </c>
      <c r="K5959">
        <v>11</v>
      </c>
      <c r="L5959" t="s">
        <v>15568</v>
      </c>
      <c r="M5959" t="s">
        <v>23</v>
      </c>
      <c r="N5959" t="s">
        <v>39</v>
      </c>
      <c r="P5959" t="s">
        <v>202</v>
      </c>
      <c r="Q5959" t="s">
        <v>50</v>
      </c>
      <c r="R5959">
        <v>20.55</v>
      </c>
      <c r="S5959">
        <v>472.16</v>
      </c>
    </row>
    <row r="5960" spans="1:19">
      <c r="A5960" t="s">
        <v>13334</v>
      </c>
      <c r="B5960" s="2">
        <v>43716</v>
      </c>
      <c r="C5960" t="s">
        <v>33</v>
      </c>
      <c r="D5960">
        <v>45</v>
      </c>
      <c r="E5960" t="s">
        <v>23</v>
      </c>
      <c r="F5960">
        <v>0</v>
      </c>
      <c r="G5960">
        <v>5</v>
      </c>
      <c r="H5960" t="s">
        <v>3686</v>
      </c>
      <c r="I5960">
        <v>5072</v>
      </c>
      <c r="J5960">
        <v>2</v>
      </c>
      <c r="K5960">
        <v>71</v>
      </c>
      <c r="L5960" t="s">
        <v>316</v>
      </c>
      <c r="M5960" t="s">
        <v>23</v>
      </c>
      <c r="N5960" t="s">
        <v>39</v>
      </c>
      <c r="P5960" t="s">
        <v>164</v>
      </c>
      <c r="Q5960" t="s">
        <v>50</v>
      </c>
      <c r="R5960">
        <v>25.95</v>
      </c>
      <c r="S5960">
        <v>3556.31</v>
      </c>
    </row>
    <row r="5961" spans="1:19">
      <c r="A5961" t="s">
        <v>13336</v>
      </c>
      <c r="B5961" s="2">
        <v>44962</v>
      </c>
      <c r="C5961" t="s">
        <v>22</v>
      </c>
      <c r="D5961">
        <v>31</v>
      </c>
      <c r="E5961" t="s">
        <v>39</v>
      </c>
      <c r="F5961">
        <v>0</v>
      </c>
      <c r="G5961">
        <v>5</v>
      </c>
      <c r="H5961" t="s">
        <v>3686</v>
      </c>
      <c r="I5961">
        <v>4126</v>
      </c>
      <c r="J5961">
        <v>0</v>
      </c>
      <c r="K5961">
        <v>30</v>
      </c>
      <c r="L5961" t="s">
        <v>15568</v>
      </c>
      <c r="M5961" t="s">
        <v>23</v>
      </c>
      <c r="N5961" t="s">
        <v>23</v>
      </c>
      <c r="O5961" t="s">
        <v>25</v>
      </c>
      <c r="P5961" t="s">
        <v>202</v>
      </c>
      <c r="Q5961" t="s">
        <v>27</v>
      </c>
      <c r="R5961">
        <v>97</v>
      </c>
      <c r="S5961">
        <v>3386.4</v>
      </c>
    </row>
    <row r="5962" spans="1:19">
      <c r="A5962" t="s">
        <v>13338</v>
      </c>
      <c r="B5962" s="2">
        <v>45490</v>
      </c>
      <c r="C5962" t="s">
        <v>33</v>
      </c>
      <c r="D5962">
        <v>34</v>
      </c>
      <c r="E5962" t="s">
        <v>39</v>
      </c>
      <c r="F5962">
        <v>0</v>
      </c>
      <c r="G5962">
        <v>5</v>
      </c>
      <c r="H5962" t="s">
        <v>3686</v>
      </c>
      <c r="I5962">
        <v>5917</v>
      </c>
      <c r="J5962">
        <v>0</v>
      </c>
      <c r="K5962">
        <v>13</v>
      </c>
      <c r="L5962" t="s">
        <v>97</v>
      </c>
      <c r="M5962" t="s">
        <v>23</v>
      </c>
      <c r="N5962" t="s">
        <v>39</v>
      </c>
      <c r="P5962" t="s">
        <v>26</v>
      </c>
      <c r="Q5962" t="s">
        <v>50</v>
      </c>
      <c r="R5962">
        <v>19.3</v>
      </c>
      <c r="S5962">
        <v>556.98</v>
      </c>
    </row>
    <row r="5963" spans="1:19">
      <c r="A5963" t="s">
        <v>13340</v>
      </c>
      <c r="B5963" s="2">
        <v>45424</v>
      </c>
      <c r="C5963" t="s">
        <v>22</v>
      </c>
      <c r="D5963">
        <v>42</v>
      </c>
      <c r="E5963" t="s">
        <v>39</v>
      </c>
      <c r="F5963">
        <v>0</v>
      </c>
      <c r="G5963">
        <v>5</v>
      </c>
      <c r="H5963" t="s">
        <v>3686</v>
      </c>
      <c r="I5963">
        <v>4999</v>
      </c>
      <c r="J5963">
        <v>0</v>
      </c>
      <c r="K5963">
        <v>15</v>
      </c>
      <c r="L5963" t="s">
        <v>15568</v>
      </c>
      <c r="M5963" t="s">
        <v>23</v>
      </c>
      <c r="N5963" t="s">
        <v>23</v>
      </c>
      <c r="O5963" t="s">
        <v>25</v>
      </c>
      <c r="P5963" t="s">
        <v>26</v>
      </c>
      <c r="Q5963" t="s">
        <v>27</v>
      </c>
      <c r="R5963">
        <v>95.7</v>
      </c>
      <c r="S5963">
        <v>1600.65</v>
      </c>
    </row>
    <row r="5964" spans="1:19">
      <c r="A5964" t="s">
        <v>13342</v>
      </c>
      <c r="B5964" s="2">
        <v>43972</v>
      </c>
      <c r="C5964" t="s">
        <v>33</v>
      </c>
      <c r="D5964">
        <v>44</v>
      </c>
      <c r="E5964" t="s">
        <v>39</v>
      </c>
      <c r="F5964">
        <v>0</v>
      </c>
      <c r="G5964">
        <v>5</v>
      </c>
      <c r="H5964" t="s">
        <v>3686</v>
      </c>
      <c r="I5964">
        <v>6469</v>
      </c>
      <c r="J5964">
        <v>0</v>
      </c>
      <c r="K5964">
        <v>63</v>
      </c>
      <c r="L5964" t="s">
        <v>15568</v>
      </c>
      <c r="M5964" t="s">
        <v>23</v>
      </c>
      <c r="N5964" t="s">
        <v>39</v>
      </c>
      <c r="P5964" t="s">
        <v>164</v>
      </c>
      <c r="Q5964" t="s">
        <v>50</v>
      </c>
      <c r="R5964">
        <v>20.6</v>
      </c>
      <c r="S5964">
        <v>2342.61</v>
      </c>
    </row>
    <row r="5965" spans="1:19">
      <c r="A5965" t="s">
        <v>13344</v>
      </c>
      <c r="B5965" s="2">
        <v>44145</v>
      </c>
      <c r="C5965" t="s">
        <v>33</v>
      </c>
      <c r="D5965">
        <v>50</v>
      </c>
      <c r="E5965" t="s">
        <v>23</v>
      </c>
      <c r="F5965">
        <v>3</v>
      </c>
      <c r="G5965">
        <v>5</v>
      </c>
      <c r="H5965" t="s">
        <v>3686</v>
      </c>
      <c r="I5965">
        <v>5506</v>
      </c>
      <c r="J5965">
        <v>9</v>
      </c>
      <c r="K5965">
        <v>57</v>
      </c>
      <c r="L5965" t="s">
        <v>142</v>
      </c>
      <c r="M5965" t="s">
        <v>23</v>
      </c>
      <c r="N5965" t="s">
        <v>39</v>
      </c>
      <c r="P5965" t="s">
        <v>164</v>
      </c>
      <c r="Q5965" t="s">
        <v>27</v>
      </c>
      <c r="R5965">
        <v>20.100000000000001</v>
      </c>
      <c r="S5965">
        <v>2607.89</v>
      </c>
    </row>
    <row r="5966" spans="1:19">
      <c r="A5966" t="s">
        <v>13346</v>
      </c>
      <c r="B5966" s="2">
        <v>43816</v>
      </c>
      <c r="C5966" t="s">
        <v>33</v>
      </c>
      <c r="D5966">
        <v>24</v>
      </c>
      <c r="E5966" t="s">
        <v>23</v>
      </c>
      <c r="F5966">
        <v>0</v>
      </c>
      <c r="G5966">
        <v>5</v>
      </c>
      <c r="H5966" t="s">
        <v>3686</v>
      </c>
      <c r="I5966">
        <v>6418</v>
      </c>
      <c r="J5966">
        <v>2</v>
      </c>
      <c r="K5966">
        <v>68</v>
      </c>
      <c r="L5966" t="s">
        <v>15568</v>
      </c>
      <c r="M5966" t="s">
        <v>23</v>
      </c>
      <c r="N5966" t="s">
        <v>23</v>
      </c>
      <c r="O5966" t="s">
        <v>49</v>
      </c>
      <c r="P5966" t="s">
        <v>202</v>
      </c>
      <c r="Q5966" t="s">
        <v>27</v>
      </c>
      <c r="R5966">
        <v>60.65</v>
      </c>
      <c r="S5966">
        <v>6733.3</v>
      </c>
    </row>
    <row r="5967" spans="1:19">
      <c r="A5967" t="s">
        <v>13348</v>
      </c>
      <c r="B5967" s="2">
        <v>45832</v>
      </c>
      <c r="C5967" t="s">
        <v>22</v>
      </c>
      <c r="D5967">
        <v>25</v>
      </c>
      <c r="E5967" t="s">
        <v>39</v>
      </c>
      <c r="F5967">
        <v>0</v>
      </c>
      <c r="G5967">
        <v>5</v>
      </c>
      <c r="H5967" t="s">
        <v>3751</v>
      </c>
      <c r="I5967">
        <v>4577</v>
      </c>
      <c r="J5967">
        <v>0</v>
      </c>
      <c r="K5967">
        <v>2</v>
      </c>
      <c r="L5967" t="s">
        <v>15568</v>
      </c>
      <c r="M5967" t="s">
        <v>23</v>
      </c>
      <c r="N5967" t="s">
        <v>39</v>
      </c>
      <c r="P5967" t="s">
        <v>164</v>
      </c>
      <c r="Q5967" t="s">
        <v>27</v>
      </c>
      <c r="R5967">
        <v>19.2</v>
      </c>
      <c r="S5967">
        <v>51.26</v>
      </c>
    </row>
    <row r="5968" spans="1:19">
      <c r="A5968" t="s">
        <v>13350</v>
      </c>
      <c r="B5968" s="2">
        <v>43945</v>
      </c>
      <c r="C5968" t="s">
        <v>33</v>
      </c>
      <c r="D5968">
        <v>32</v>
      </c>
      <c r="E5968" t="s">
        <v>39</v>
      </c>
      <c r="F5968">
        <v>0</v>
      </c>
      <c r="G5968">
        <v>5</v>
      </c>
      <c r="H5968" t="s">
        <v>3686</v>
      </c>
      <c r="I5968">
        <v>5887</v>
      </c>
      <c r="J5968">
        <v>0</v>
      </c>
      <c r="K5968">
        <v>64</v>
      </c>
      <c r="L5968" t="s">
        <v>142</v>
      </c>
      <c r="M5968" t="s">
        <v>23</v>
      </c>
      <c r="N5968" t="s">
        <v>39</v>
      </c>
      <c r="P5968" t="s">
        <v>202</v>
      </c>
      <c r="Q5968" t="s">
        <v>27</v>
      </c>
      <c r="R5968">
        <v>24.4</v>
      </c>
      <c r="S5968">
        <v>2620.7199999999998</v>
      </c>
    </row>
    <row r="5969" spans="1:19">
      <c r="A5969" t="s">
        <v>13352</v>
      </c>
      <c r="B5969" s="2">
        <v>44476</v>
      </c>
      <c r="C5969" t="s">
        <v>22</v>
      </c>
      <c r="D5969">
        <v>78</v>
      </c>
      <c r="E5969" t="s">
        <v>23</v>
      </c>
      <c r="F5969">
        <v>2</v>
      </c>
      <c r="G5969">
        <v>5</v>
      </c>
      <c r="H5969" t="s">
        <v>3686</v>
      </c>
      <c r="I5969">
        <v>3392</v>
      </c>
      <c r="J5969">
        <v>4</v>
      </c>
      <c r="K5969">
        <v>46</v>
      </c>
      <c r="L5969" t="s">
        <v>15568</v>
      </c>
      <c r="M5969" t="s">
        <v>23</v>
      </c>
      <c r="N5969" t="s">
        <v>39</v>
      </c>
      <c r="P5969" t="s">
        <v>164</v>
      </c>
      <c r="Q5969" t="s">
        <v>84</v>
      </c>
      <c r="R5969">
        <v>20.100000000000001</v>
      </c>
      <c r="S5969">
        <v>1622.71</v>
      </c>
    </row>
    <row r="5970" spans="1:19">
      <c r="A5970" t="s">
        <v>13354</v>
      </c>
      <c r="B5970" s="2">
        <v>45798</v>
      </c>
      <c r="C5970" t="s">
        <v>33</v>
      </c>
      <c r="D5970">
        <v>80</v>
      </c>
      <c r="E5970" t="s">
        <v>39</v>
      </c>
      <c r="F5970">
        <v>0</v>
      </c>
      <c r="G5970">
        <v>5</v>
      </c>
      <c r="H5970" t="s">
        <v>3751</v>
      </c>
      <c r="I5970">
        <v>5277</v>
      </c>
      <c r="J5970">
        <v>0</v>
      </c>
      <c r="K5970">
        <v>3</v>
      </c>
      <c r="L5970" t="s">
        <v>15568</v>
      </c>
      <c r="M5970" t="s">
        <v>23</v>
      </c>
      <c r="N5970" t="s">
        <v>23</v>
      </c>
      <c r="O5970" t="s">
        <v>56</v>
      </c>
      <c r="P5970" t="s">
        <v>26</v>
      </c>
      <c r="Q5970" t="s">
        <v>27</v>
      </c>
      <c r="R5970">
        <v>64.599999999999994</v>
      </c>
      <c r="S5970">
        <v>297.17</v>
      </c>
    </row>
    <row r="5971" spans="1:19">
      <c r="A5971" t="s">
        <v>13357</v>
      </c>
      <c r="B5971" s="2">
        <v>45741</v>
      </c>
      <c r="C5971" t="s">
        <v>33</v>
      </c>
      <c r="D5971">
        <v>36</v>
      </c>
      <c r="E5971" t="s">
        <v>23</v>
      </c>
      <c r="F5971">
        <v>3</v>
      </c>
      <c r="G5971">
        <v>5</v>
      </c>
      <c r="H5971" t="s">
        <v>3686</v>
      </c>
      <c r="I5971">
        <v>2071</v>
      </c>
      <c r="J5971">
        <v>3</v>
      </c>
      <c r="K5971">
        <v>5</v>
      </c>
      <c r="L5971" t="s">
        <v>48</v>
      </c>
      <c r="M5971" t="s">
        <v>39</v>
      </c>
      <c r="N5971" t="s">
        <v>23</v>
      </c>
      <c r="O5971" t="s">
        <v>49</v>
      </c>
      <c r="P5971" t="s">
        <v>26</v>
      </c>
      <c r="Q5971" t="s">
        <v>50</v>
      </c>
      <c r="R5971">
        <v>25.05</v>
      </c>
      <c r="S5971">
        <v>125.5</v>
      </c>
    </row>
    <row r="5972" spans="1:19">
      <c r="A5972" t="s">
        <v>13359</v>
      </c>
      <c r="B5972" s="2">
        <v>45780</v>
      </c>
      <c r="C5972" t="s">
        <v>33</v>
      </c>
      <c r="D5972">
        <v>35</v>
      </c>
      <c r="E5972" t="s">
        <v>39</v>
      </c>
      <c r="F5972">
        <v>0</v>
      </c>
      <c r="G5972">
        <v>5</v>
      </c>
      <c r="H5972" t="s">
        <v>3751</v>
      </c>
      <c r="I5972">
        <v>4369</v>
      </c>
      <c r="J5972">
        <v>0</v>
      </c>
      <c r="K5972">
        <v>3</v>
      </c>
      <c r="L5972" t="s">
        <v>15568</v>
      </c>
      <c r="M5972" t="s">
        <v>23</v>
      </c>
      <c r="N5972" t="s">
        <v>39</v>
      </c>
      <c r="P5972" t="s">
        <v>26</v>
      </c>
      <c r="Q5972" t="s">
        <v>27</v>
      </c>
      <c r="R5972">
        <v>20.2</v>
      </c>
      <c r="S5972">
        <v>161.38</v>
      </c>
    </row>
    <row r="5973" spans="1:19">
      <c r="A5973" t="s">
        <v>13361</v>
      </c>
      <c r="B5973" s="2">
        <v>44160</v>
      </c>
      <c r="C5973" t="s">
        <v>22</v>
      </c>
      <c r="D5973">
        <v>20</v>
      </c>
      <c r="E5973" t="s">
        <v>39</v>
      </c>
      <c r="F5973">
        <v>0</v>
      </c>
      <c r="G5973">
        <v>5</v>
      </c>
      <c r="H5973" t="s">
        <v>3686</v>
      </c>
      <c r="I5973">
        <v>5076</v>
      </c>
      <c r="J5973">
        <v>0</v>
      </c>
      <c r="K5973">
        <v>57</v>
      </c>
      <c r="L5973" t="s">
        <v>15568</v>
      </c>
      <c r="M5973" t="s">
        <v>23</v>
      </c>
      <c r="N5973" t="s">
        <v>23</v>
      </c>
      <c r="O5973" t="s">
        <v>25</v>
      </c>
      <c r="P5973" t="s">
        <v>164</v>
      </c>
      <c r="Q5973" t="s">
        <v>50</v>
      </c>
      <c r="R5973">
        <v>90.45</v>
      </c>
      <c r="S5973">
        <v>7053.69</v>
      </c>
    </row>
    <row r="5974" spans="1:19">
      <c r="A5974" t="s">
        <v>13363</v>
      </c>
      <c r="B5974" s="2">
        <v>44616</v>
      </c>
      <c r="C5974" t="s">
        <v>33</v>
      </c>
      <c r="D5974">
        <v>40</v>
      </c>
      <c r="E5974" t="s">
        <v>23</v>
      </c>
      <c r="F5974">
        <v>3</v>
      </c>
      <c r="G5974">
        <v>5</v>
      </c>
      <c r="H5974" t="s">
        <v>3686</v>
      </c>
      <c r="I5974">
        <v>4650</v>
      </c>
      <c r="J5974">
        <v>1</v>
      </c>
      <c r="K5974">
        <v>42</v>
      </c>
      <c r="L5974" t="s">
        <v>15568</v>
      </c>
      <c r="M5974" t="s">
        <v>23</v>
      </c>
      <c r="N5974" t="s">
        <v>39</v>
      </c>
      <c r="P5974" t="s">
        <v>164</v>
      </c>
      <c r="Q5974" t="s">
        <v>27</v>
      </c>
      <c r="R5974">
        <v>22.95</v>
      </c>
      <c r="S5974">
        <v>1600.15</v>
      </c>
    </row>
    <row r="5975" spans="1:19">
      <c r="A5975" t="s">
        <v>13366</v>
      </c>
      <c r="B5975" s="2">
        <v>43811</v>
      </c>
      <c r="C5975" t="s">
        <v>22</v>
      </c>
      <c r="D5975">
        <v>64</v>
      </c>
      <c r="E5975" t="s">
        <v>23</v>
      </c>
      <c r="F5975">
        <v>0</v>
      </c>
      <c r="G5975">
        <v>5</v>
      </c>
      <c r="H5975" t="s">
        <v>3686</v>
      </c>
      <c r="I5975">
        <v>4187</v>
      </c>
      <c r="J5975">
        <v>4</v>
      </c>
      <c r="K5975">
        <v>68</v>
      </c>
      <c r="L5975" t="s">
        <v>316</v>
      </c>
      <c r="M5975" t="s">
        <v>23</v>
      </c>
      <c r="N5975" t="s">
        <v>39</v>
      </c>
      <c r="P5975" t="s">
        <v>164</v>
      </c>
      <c r="Q5975" t="s">
        <v>50</v>
      </c>
      <c r="R5975">
        <v>25.05</v>
      </c>
      <c r="S5975">
        <v>3342.12</v>
      </c>
    </row>
    <row r="5976" spans="1:19">
      <c r="A5976" t="s">
        <v>13368</v>
      </c>
      <c r="B5976" s="2">
        <v>45613</v>
      </c>
      <c r="C5976" t="s">
        <v>22</v>
      </c>
      <c r="D5976">
        <v>34</v>
      </c>
      <c r="E5976" t="s">
        <v>39</v>
      </c>
      <c r="F5976">
        <v>0</v>
      </c>
      <c r="G5976">
        <v>5</v>
      </c>
      <c r="H5976" t="s">
        <v>3686</v>
      </c>
      <c r="I5976">
        <v>5473</v>
      </c>
      <c r="J5976">
        <v>0</v>
      </c>
      <c r="K5976">
        <v>9</v>
      </c>
      <c r="L5976" t="s">
        <v>15568</v>
      </c>
      <c r="M5976" t="s">
        <v>39</v>
      </c>
      <c r="N5976" t="s">
        <v>23</v>
      </c>
      <c r="O5976" t="s">
        <v>49</v>
      </c>
      <c r="P5976" t="s">
        <v>26</v>
      </c>
      <c r="Q5976" t="s">
        <v>27</v>
      </c>
      <c r="R5976">
        <v>24.95</v>
      </c>
      <c r="S5976">
        <v>190.25</v>
      </c>
    </row>
    <row r="5977" spans="1:19">
      <c r="A5977" t="s">
        <v>13370</v>
      </c>
      <c r="B5977" s="2">
        <v>45360</v>
      </c>
      <c r="C5977" t="s">
        <v>22</v>
      </c>
      <c r="D5977">
        <v>47</v>
      </c>
      <c r="E5977" t="s">
        <v>39</v>
      </c>
      <c r="F5977">
        <v>1</v>
      </c>
      <c r="G5977">
        <v>5</v>
      </c>
      <c r="H5977" t="s">
        <v>3686</v>
      </c>
      <c r="I5977">
        <v>3913</v>
      </c>
      <c r="J5977">
        <v>0</v>
      </c>
      <c r="K5977">
        <v>17</v>
      </c>
      <c r="L5977" t="s">
        <v>15568</v>
      </c>
      <c r="M5977" t="s">
        <v>23</v>
      </c>
      <c r="N5977" t="s">
        <v>23</v>
      </c>
      <c r="O5977" t="s">
        <v>49</v>
      </c>
      <c r="P5977" t="s">
        <v>202</v>
      </c>
      <c r="Q5977" t="s">
        <v>27</v>
      </c>
      <c r="R5977">
        <v>80.849999999999994</v>
      </c>
      <c r="S5977">
        <v>2276.59</v>
      </c>
    </row>
    <row r="5978" spans="1:19">
      <c r="A5978" t="s">
        <v>13372</v>
      </c>
      <c r="B5978" s="2">
        <v>45363</v>
      </c>
      <c r="C5978" t="s">
        <v>22</v>
      </c>
      <c r="D5978">
        <v>19</v>
      </c>
      <c r="E5978" t="s">
        <v>23</v>
      </c>
      <c r="F5978">
        <v>0</v>
      </c>
      <c r="G5978">
        <v>5</v>
      </c>
      <c r="H5978" t="s">
        <v>3686</v>
      </c>
      <c r="I5978">
        <v>5575</v>
      </c>
      <c r="J5978">
        <v>1</v>
      </c>
      <c r="K5978">
        <v>17</v>
      </c>
      <c r="L5978" t="s">
        <v>15568</v>
      </c>
      <c r="M5978" t="s">
        <v>39</v>
      </c>
      <c r="N5978" t="s">
        <v>23</v>
      </c>
      <c r="O5978" t="s">
        <v>49</v>
      </c>
      <c r="P5978" t="s">
        <v>26</v>
      </c>
      <c r="Q5978" t="s">
        <v>50</v>
      </c>
      <c r="R5978">
        <v>49.8</v>
      </c>
      <c r="S5978">
        <v>836.35</v>
      </c>
    </row>
    <row r="5979" spans="1:19">
      <c r="A5979" t="s">
        <v>13374</v>
      </c>
      <c r="B5979" s="2">
        <v>43718</v>
      </c>
      <c r="C5979" t="s">
        <v>33</v>
      </c>
      <c r="D5979">
        <v>61</v>
      </c>
      <c r="E5979" t="s">
        <v>23</v>
      </c>
      <c r="F5979">
        <v>0</v>
      </c>
      <c r="G5979">
        <v>5</v>
      </c>
      <c r="H5979" t="s">
        <v>3686</v>
      </c>
      <c r="I5979">
        <v>5617</v>
      </c>
      <c r="J5979">
        <v>8</v>
      </c>
      <c r="K5979">
        <v>71</v>
      </c>
      <c r="L5979" t="s">
        <v>15568</v>
      </c>
      <c r="M5979" t="s">
        <v>23</v>
      </c>
      <c r="N5979" t="s">
        <v>23</v>
      </c>
      <c r="O5979" t="s">
        <v>56</v>
      </c>
      <c r="P5979" t="s">
        <v>164</v>
      </c>
      <c r="Q5979" t="s">
        <v>50</v>
      </c>
      <c r="R5979">
        <v>80.7</v>
      </c>
      <c r="S5979">
        <v>8801.36</v>
      </c>
    </row>
    <row r="5980" spans="1:19">
      <c r="A5980" t="s">
        <v>13376</v>
      </c>
      <c r="B5980" s="2">
        <v>43963</v>
      </c>
      <c r="C5980" t="s">
        <v>22</v>
      </c>
      <c r="D5980">
        <v>25</v>
      </c>
      <c r="E5980" t="s">
        <v>23</v>
      </c>
      <c r="F5980">
        <v>2</v>
      </c>
      <c r="G5980">
        <v>5</v>
      </c>
      <c r="H5980" t="s">
        <v>3686</v>
      </c>
      <c r="I5980">
        <v>5374</v>
      </c>
      <c r="J5980">
        <v>7</v>
      </c>
      <c r="K5980">
        <v>63</v>
      </c>
      <c r="L5980" t="s">
        <v>142</v>
      </c>
      <c r="M5980" t="s">
        <v>39</v>
      </c>
      <c r="N5980" t="s">
        <v>23</v>
      </c>
      <c r="O5980" t="s">
        <v>49</v>
      </c>
      <c r="P5980" t="s">
        <v>164</v>
      </c>
      <c r="Q5980" t="s">
        <v>27</v>
      </c>
      <c r="R5980">
        <v>39.35</v>
      </c>
      <c r="S5980">
        <v>2395.0500000000002</v>
      </c>
    </row>
    <row r="5981" spans="1:19">
      <c r="A5981" t="s">
        <v>13379</v>
      </c>
      <c r="B5981" s="2">
        <v>44022</v>
      </c>
      <c r="C5981" t="s">
        <v>22</v>
      </c>
      <c r="D5981">
        <v>27</v>
      </c>
      <c r="E5981" t="s">
        <v>23</v>
      </c>
      <c r="F5981">
        <v>0</v>
      </c>
      <c r="G5981">
        <v>5</v>
      </c>
      <c r="H5981" t="s">
        <v>3686</v>
      </c>
      <c r="I5981">
        <v>6432</v>
      </c>
      <c r="J5981">
        <v>7</v>
      </c>
      <c r="K5981">
        <v>61</v>
      </c>
      <c r="L5981" t="s">
        <v>142</v>
      </c>
      <c r="M5981" t="s">
        <v>23</v>
      </c>
      <c r="N5981" t="s">
        <v>23</v>
      </c>
      <c r="O5981" t="s">
        <v>49</v>
      </c>
      <c r="P5981" t="s">
        <v>202</v>
      </c>
      <c r="Q5981" t="s">
        <v>27</v>
      </c>
      <c r="R5981">
        <v>79.8</v>
      </c>
      <c r="S5981">
        <v>6685.48</v>
      </c>
    </row>
    <row r="5982" spans="1:19">
      <c r="A5982" t="s">
        <v>13381</v>
      </c>
      <c r="B5982" s="2">
        <v>45856</v>
      </c>
      <c r="C5982" t="s">
        <v>33</v>
      </c>
      <c r="D5982">
        <v>48</v>
      </c>
      <c r="E5982" t="s">
        <v>39</v>
      </c>
      <c r="F5982">
        <v>0</v>
      </c>
      <c r="G5982">
        <v>5</v>
      </c>
      <c r="H5982" t="s">
        <v>3751</v>
      </c>
      <c r="I5982">
        <v>3704</v>
      </c>
      <c r="J5982">
        <v>0</v>
      </c>
      <c r="K5982">
        <v>1</v>
      </c>
      <c r="L5982" t="s">
        <v>48</v>
      </c>
      <c r="M5982" t="s">
        <v>23</v>
      </c>
      <c r="N5982" t="s">
        <v>23</v>
      </c>
      <c r="O5982" t="s">
        <v>56</v>
      </c>
      <c r="P5982" t="s">
        <v>26</v>
      </c>
      <c r="Q5982" t="s">
        <v>27</v>
      </c>
      <c r="R5982">
        <v>48.6</v>
      </c>
      <c r="S5982">
        <v>56.59</v>
      </c>
    </row>
    <row r="5983" spans="1:19">
      <c r="A5983" t="s">
        <v>13383</v>
      </c>
      <c r="B5983" s="2">
        <v>44233</v>
      </c>
      <c r="C5983" t="s">
        <v>33</v>
      </c>
      <c r="D5983">
        <v>45</v>
      </c>
      <c r="E5983" t="s">
        <v>23</v>
      </c>
      <c r="F5983">
        <v>3</v>
      </c>
      <c r="G5983">
        <v>5</v>
      </c>
      <c r="H5983" t="s">
        <v>3686</v>
      </c>
      <c r="I5983">
        <v>5898</v>
      </c>
      <c r="J5983">
        <v>9</v>
      </c>
      <c r="K5983">
        <v>54</v>
      </c>
      <c r="L5983" t="s">
        <v>15568</v>
      </c>
      <c r="M5983" t="s">
        <v>23</v>
      </c>
      <c r="N5983" t="s">
        <v>23</v>
      </c>
      <c r="O5983" t="s">
        <v>56</v>
      </c>
      <c r="P5983" t="s">
        <v>164</v>
      </c>
      <c r="Q5983" t="s">
        <v>27</v>
      </c>
      <c r="R5983">
        <v>59.8</v>
      </c>
      <c r="S5983">
        <v>4489.53</v>
      </c>
    </row>
    <row r="5984" spans="1:19">
      <c r="A5984" t="s">
        <v>13385</v>
      </c>
      <c r="B5984" s="2">
        <v>45820</v>
      </c>
      <c r="C5984" t="s">
        <v>33</v>
      </c>
      <c r="D5984">
        <v>36</v>
      </c>
      <c r="E5984" t="s">
        <v>39</v>
      </c>
      <c r="F5984">
        <v>0</v>
      </c>
      <c r="G5984">
        <v>5</v>
      </c>
      <c r="H5984" t="s">
        <v>3751</v>
      </c>
      <c r="I5984">
        <v>5074</v>
      </c>
      <c r="J5984">
        <v>0</v>
      </c>
      <c r="K5984">
        <v>2</v>
      </c>
      <c r="L5984" t="s">
        <v>15568</v>
      </c>
      <c r="M5984" t="s">
        <v>23</v>
      </c>
      <c r="N5984" t="s">
        <v>39</v>
      </c>
      <c r="P5984" t="s">
        <v>26</v>
      </c>
      <c r="Q5984" t="s">
        <v>50</v>
      </c>
      <c r="R5984">
        <v>20.3</v>
      </c>
      <c r="S5984">
        <v>66.56</v>
      </c>
    </row>
    <row r="5985" spans="1:19">
      <c r="A5985" t="s">
        <v>13386</v>
      </c>
      <c r="B5985" s="2">
        <v>43687</v>
      </c>
      <c r="C5985" t="s">
        <v>22</v>
      </c>
      <c r="D5985">
        <v>51</v>
      </c>
      <c r="E5985" t="s">
        <v>23</v>
      </c>
      <c r="F5985">
        <v>0</v>
      </c>
      <c r="G5985">
        <v>5</v>
      </c>
      <c r="H5985" t="s">
        <v>3686</v>
      </c>
      <c r="I5985">
        <v>4413</v>
      </c>
      <c r="J5985">
        <v>1</v>
      </c>
      <c r="K5985">
        <v>72</v>
      </c>
      <c r="L5985" t="s">
        <v>15568</v>
      </c>
      <c r="M5985" t="s">
        <v>23</v>
      </c>
      <c r="N5985" t="s">
        <v>39</v>
      </c>
      <c r="P5985" t="s">
        <v>164</v>
      </c>
      <c r="Q5985" t="s">
        <v>50</v>
      </c>
      <c r="R5985">
        <v>25.75</v>
      </c>
      <c r="S5985">
        <v>4747.08</v>
      </c>
    </row>
    <row r="5986" spans="1:19">
      <c r="A5986" t="s">
        <v>13388</v>
      </c>
      <c r="B5986" s="2">
        <v>45114</v>
      </c>
      <c r="C5986" t="s">
        <v>33</v>
      </c>
      <c r="D5986">
        <v>61</v>
      </c>
      <c r="E5986" t="s">
        <v>39</v>
      </c>
      <c r="F5986">
        <v>3</v>
      </c>
      <c r="G5986">
        <v>5</v>
      </c>
      <c r="H5986" t="s">
        <v>3686</v>
      </c>
      <c r="I5986">
        <v>2192</v>
      </c>
      <c r="J5986">
        <v>0</v>
      </c>
      <c r="K5986">
        <v>25</v>
      </c>
      <c r="L5986" t="s">
        <v>40</v>
      </c>
      <c r="M5986" t="s">
        <v>23</v>
      </c>
      <c r="N5986" t="s">
        <v>39</v>
      </c>
      <c r="P5986" t="s">
        <v>26</v>
      </c>
      <c r="Q5986" t="s">
        <v>50</v>
      </c>
      <c r="R5986">
        <v>20.05</v>
      </c>
      <c r="S5986">
        <v>793.45</v>
      </c>
    </row>
    <row r="5987" spans="1:19">
      <c r="A5987" t="s">
        <v>13390</v>
      </c>
      <c r="B5987" s="2">
        <v>45670</v>
      </c>
      <c r="C5987" t="s">
        <v>33</v>
      </c>
      <c r="D5987">
        <v>39</v>
      </c>
      <c r="E5987" t="s">
        <v>39</v>
      </c>
      <c r="F5987">
        <v>0</v>
      </c>
      <c r="G5987">
        <v>5</v>
      </c>
      <c r="H5987" t="s">
        <v>3686</v>
      </c>
      <c r="I5987">
        <v>2415</v>
      </c>
      <c r="J5987">
        <v>0</v>
      </c>
      <c r="K5987">
        <v>7</v>
      </c>
      <c r="L5987" t="s">
        <v>15568</v>
      </c>
      <c r="M5987" t="s">
        <v>23</v>
      </c>
      <c r="N5987" t="s">
        <v>23</v>
      </c>
      <c r="O5987" t="s">
        <v>25</v>
      </c>
      <c r="P5987" t="s">
        <v>202</v>
      </c>
      <c r="Q5987" t="s">
        <v>27</v>
      </c>
      <c r="R5987">
        <v>89.15</v>
      </c>
      <c r="S5987">
        <v>688.87</v>
      </c>
    </row>
    <row r="5988" spans="1:19">
      <c r="A5988" t="s">
        <v>13392</v>
      </c>
      <c r="B5988" s="2">
        <v>44091</v>
      </c>
      <c r="C5988" t="s">
        <v>33</v>
      </c>
      <c r="D5988">
        <v>62</v>
      </c>
      <c r="E5988" t="s">
        <v>39</v>
      </c>
      <c r="F5988">
        <v>0</v>
      </c>
      <c r="G5988">
        <v>5</v>
      </c>
      <c r="H5988" t="s">
        <v>3686</v>
      </c>
      <c r="I5988">
        <v>5400</v>
      </c>
      <c r="J5988">
        <v>0</v>
      </c>
      <c r="K5988">
        <v>59</v>
      </c>
      <c r="L5988" t="s">
        <v>15568</v>
      </c>
      <c r="M5988" t="s">
        <v>23</v>
      </c>
      <c r="N5988" t="s">
        <v>23</v>
      </c>
      <c r="O5988" t="s">
        <v>25</v>
      </c>
      <c r="P5988" t="s">
        <v>164</v>
      </c>
      <c r="Q5988" t="s">
        <v>50</v>
      </c>
      <c r="R5988">
        <v>79.2</v>
      </c>
      <c r="S5988">
        <v>4952.0200000000004</v>
      </c>
    </row>
    <row r="5989" spans="1:19">
      <c r="A5989" t="s">
        <v>13394</v>
      </c>
      <c r="B5989" s="2">
        <v>45139</v>
      </c>
      <c r="C5989" t="s">
        <v>22</v>
      </c>
      <c r="D5989">
        <v>41</v>
      </c>
      <c r="E5989" t="s">
        <v>39</v>
      </c>
      <c r="F5989">
        <v>0</v>
      </c>
      <c r="G5989">
        <v>5</v>
      </c>
      <c r="H5989" t="s">
        <v>3686</v>
      </c>
      <c r="I5989">
        <v>4330</v>
      </c>
      <c r="J5989">
        <v>0</v>
      </c>
      <c r="K5989">
        <v>24</v>
      </c>
      <c r="L5989" t="s">
        <v>15568</v>
      </c>
      <c r="M5989" t="s">
        <v>23</v>
      </c>
      <c r="N5989" t="s">
        <v>23</v>
      </c>
      <c r="O5989" t="s">
        <v>56</v>
      </c>
      <c r="P5989" t="s">
        <v>164</v>
      </c>
      <c r="Q5989" t="s">
        <v>50</v>
      </c>
      <c r="R5989">
        <v>54.8</v>
      </c>
      <c r="S5989">
        <v>1609.14</v>
      </c>
    </row>
    <row r="5990" spans="1:19">
      <c r="A5990" t="s">
        <v>13396</v>
      </c>
      <c r="B5990" s="2">
        <v>44419</v>
      </c>
      <c r="C5990" t="s">
        <v>33</v>
      </c>
      <c r="D5990">
        <v>72</v>
      </c>
      <c r="E5990" t="s">
        <v>23</v>
      </c>
      <c r="F5990">
        <v>0</v>
      </c>
      <c r="G5990">
        <v>5</v>
      </c>
      <c r="H5990" t="s">
        <v>3686</v>
      </c>
      <c r="I5990">
        <v>4124</v>
      </c>
      <c r="J5990">
        <v>10</v>
      </c>
      <c r="K5990">
        <v>48</v>
      </c>
      <c r="L5990" t="s">
        <v>15568</v>
      </c>
      <c r="M5990" t="s">
        <v>23</v>
      </c>
      <c r="N5990" t="s">
        <v>39</v>
      </c>
      <c r="P5990" t="s">
        <v>164</v>
      </c>
      <c r="Q5990" t="s">
        <v>27</v>
      </c>
      <c r="R5990">
        <v>20.65</v>
      </c>
      <c r="S5990">
        <v>2879.08</v>
      </c>
    </row>
    <row r="5991" spans="1:19">
      <c r="A5991" t="s">
        <v>13398</v>
      </c>
      <c r="B5991" s="2">
        <v>45848</v>
      </c>
      <c r="C5991" t="s">
        <v>22</v>
      </c>
      <c r="D5991">
        <v>71</v>
      </c>
      <c r="E5991" t="s">
        <v>39</v>
      </c>
      <c r="F5991">
        <v>1</v>
      </c>
      <c r="G5991">
        <v>5</v>
      </c>
      <c r="H5991" t="s">
        <v>3751</v>
      </c>
      <c r="I5991">
        <v>3358</v>
      </c>
      <c r="J5991">
        <v>0</v>
      </c>
      <c r="K5991">
        <v>1</v>
      </c>
      <c r="L5991" t="s">
        <v>15568</v>
      </c>
      <c r="M5991" t="s">
        <v>23</v>
      </c>
      <c r="N5991" t="s">
        <v>39</v>
      </c>
      <c r="P5991" t="s">
        <v>26</v>
      </c>
      <c r="Q5991" t="s">
        <v>50</v>
      </c>
      <c r="R5991">
        <v>20.75</v>
      </c>
      <c r="S5991">
        <v>28.32</v>
      </c>
    </row>
    <row r="5992" spans="1:19">
      <c r="A5992" t="s">
        <v>13400</v>
      </c>
      <c r="B5992" s="2">
        <v>45401</v>
      </c>
      <c r="C5992" t="s">
        <v>33</v>
      </c>
      <c r="D5992">
        <v>74</v>
      </c>
      <c r="E5992" t="s">
        <v>23</v>
      </c>
      <c r="F5992">
        <v>3</v>
      </c>
      <c r="G5992">
        <v>5</v>
      </c>
      <c r="H5992" t="s">
        <v>3686</v>
      </c>
      <c r="I5992">
        <v>2069</v>
      </c>
      <c r="J5992">
        <v>1</v>
      </c>
      <c r="K5992">
        <v>16</v>
      </c>
      <c r="L5992" t="s">
        <v>97</v>
      </c>
      <c r="M5992" t="s">
        <v>39</v>
      </c>
      <c r="N5992" t="s">
        <v>23</v>
      </c>
      <c r="O5992" t="s">
        <v>56</v>
      </c>
      <c r="P5992" t="s">
        <v>26</v>
      </c>
      <c r="Q5992" t="s">
        <v>50</v>
      </c>
      <c r="R5992">
        <v>35.5</v>
      </c>
      <c r="S5992">
        <v>632.70000000000005</v>
      </c>
    </row>
    <row r="5993" spans="1:19">
      <c r="A5993" t="s">
        <v>13402</v>
      </c>
      <c r="B5993" s="2">
        <v>44654</v>
      </c>
      <c r="C5993" t="s">
        <v>33</v>
      </c>
      <c r="D5993">
        <v>24</v>
      </c>
      <c r="E5993" t="s">
        <v>39</v>
      </c>
      <c r="F5993">
        <v>0</v>
      </c>
      <c r="G5993">
        <v>5</v>
      </c>
      <c r="H5993" t="s">
        <v>3686</v>
      </c>
      <c r="I5993">
        <v>2449</v>
      </c>
      <c r="J5993">
        <v>0</v>
      </c>
      <c r="K5993">
        <v>40</v>
      </c>
      <c r="L5993" t="s">
        <v>15568</v>
      </c>
      <c r="M5993" t="s">
        <v>23</v>
      </c>
      <c r="N5993" t="s">
        <v>23</v>
      </c>
      <c r="O5993" t="s">
        <v>56</v>
      </c>
      <c r="P5993" t="s">
        <v>202</v>
      </c>
      <c r="Q5993" t="s">
        <v>50</v>
      </c>
      <c r="R5993">
        <v>50.25</v>
      </c>
      <c r="S5993">
        <v>2954.75</v>
      </c>
    </row>
    <row r="5994" spans="1:19">
      <c r="A5994" t="s">
        <v>13404</v>
      </c>
      <c r="B5994" s="2">
        <v>44700</v>
      </c>
      <c r="C5994" t="s">
        <v>33</v>
      </c>
      <c r="D5994">
        <v>29</v>
      </c>
      <c r="E5994" t="s">
        <v>23</v>
      </c>
      <c r="F5994">
        <v>5</v>
      </c>
      <c r="G5994">
        <v>5</v>
      </c>
      <c r="H5994" t="s">
        <v>3686</v>
      </c>
      <c r="I5994">
        <v>2042</v>
      </c>
      <c r="J5994">
        <v>7</v>
      </c>
      <c r="K5994">
        <v>39</v>
      </c>
      <c r="L5994" t="s">
        <v>40</v>
      </c>
      <c r="M5994" t="s">
        <v>23</v>
      </c>
      <c r="N5994" t="s">
        <v>23</v>
      </c>
      <c r="O5994" t="s">
        <v>25</v>
      </c>
      <c r="P5994" t="s">
        <v>26</v>
      </c>
      <c r="Q5994" t="s">
        <v>27</v>
      </c>
      <c r="R5994">
        <v>81.5</v>
      </c>
      <c r="S5994">
        <v>4693.82</v>
      </c>
    </row>
    <row r="5995" spans="1:19">
      <c r="A5995" t="s">
        <v>13406</v>
      </c>
      <c r="B5995" s="2">
        <v>43902</v>
      </c>
      <c r="C5995" t="s">
        <v>33</v>
      </c>
      <c r="D5995">
        <v>48</v>
      </c>
      <c r="E5995" t="s">
        <v>23</v>
      </c>
      <c r="F5995">
        <v>0</v>
      </c>
      <c r="G5995">
        <v>5</v>
      </c>
      <c r="H5995" t="s">
        <v>3686</v>
      </c>
      <c r="I5995">
        <v>4193</v>
      </c>
      <c r="J5995">
        <v>1</v>
      </c>
      <c r="K5995">
        <v>65</v>
      </c>
      <c r="L5995" t="s">
        <v>15568</v>
      </c>
      <c r="M5995" t="s">
        <v>23</v>
      </c>
      <c r="N5995" t="s">
        <v>23</v>
      </c>
      <c r="O5995" t="s">
        <v>25</v>
      </c>
      <c r="P5995" t="s">
        <v>164</v>
      </c>
      <c r="Q5995" t="s">
        <v>27</v>
      </c>
      <c r="R5995">
        <v>107.65</v>
      </c>
      <c r="S5995">
        <v>8882.7000000000007</v>
      </c>
    </row>
    <row r="5996" spans="1:19">
      <c r="A5996" t="s">
        <v>13409</v>
      </c>
      <c r="B5996" s="2">
        <v>45641</v>
      </c>
      <c r="C5996" t="s">
        <v>33</v>
      </c>
      <c r="D5996">
        <v>61</v>
      </c>
      <c r="E5996" t="s">
        <v>39</v>
      </c>
      <c r="F5996">
        <v>0</v>
      </c>
      <c r="G5996">
        <v>5</v>
      </c>
      <c r="H5996" t="s">
        <v>3686</v>
      </c>
      <c r="I5996">
        <v>2804</v>
      </c>
      <c r="J5996">
        <v>0</v>
      </c>
      <c r="K5996">
        <v>8</v>
      </c>
      <c r="L5996" t="s">
        <v>15568</v>
      </c>
      <c r="M5996" t="s">
        <v>23</v>
      </c>
      <c r="N5996" t="s">
        <v>23</v>
      </c>
      <c r="O5996" t="s">
        <v>49</v>
      </c>
      <c r="P5996" t="s">
        <v>26</v>
      </c>
      <c r="Q5996" t="s">
        <v>84</v>
      </c>
      <c r="R5996">
        <v>64.099999999999994</v>
      </c>
      <c r="S5996">
        <v>874.37</v>
      </c>
    </row>
    <row r="5997" spans="1:19">
      <c r="A5997" t="s">
        <v>13411</v>
      </c>
      <c r="B5997" s="2">
        <v>44112</v>
      </c>
      <c r="C5997" t="s">
        <v>22</v>
      </c>
      <c r="D5997">
        <v>64</v>
      </c>
      <c r="E5997" t="s">
        <v>39</v>
      </c>
      <c r="F5997">
        <v>0</v>
      </c>
      <c r="G5997">
        <v>5</v>
      </c>
      <c r="H5997" t="s">
        <v>3686</v>
      </c>
      <c r="I5997">
        <v>6339</v>
      </c>
      <c r="J5997">
        <v>0</v>
      </c>
      <c r="K5997">
        <v>58</v>
      </c>
      <c r="L5997" t="s">
        <v>15568</v>
      </c>
      <c r="M5997" t="s">
        <v>23</v>
      </c>
      <c r="N5997" t="s">
        <v>39</v>
      </c>
      <c r="P5997" t="s">
        <v>164</v>
      </c>
      <c r="Q5997" t="s">
        <v>27</v>
      </c>
      <c r="R5997">
        <v>19.149999999999999</v>
      </c>
      <c r="S5997">
        <v>2706.78</v>
      </c>
    </row>
    <row r="5998" spans="1:19">
      <c r="A5998" t="s">
        <v>13413</v>
      </c>
      <c r="B5998" s="2">
        <v>45392</v>
      </c>
      <c r="C5998" t="s">
        <v>22</v>
      </c>
      <c r="D5998">
        <v>25</v>
      </c>
      <c r="E5998" t="s">
        <v>39</v>
      </c>
      <c r="F5998">
        <v>0</v>
      </c>
      <c r="G5998">
        <v>5</v>
      </c>
      <c r="H5998" t="s">
        <v>3686</v>
      </c>
      <c r="I5998">
        <v>3771</v>
      </c>
      <c r="J5998">
        <v>0</v>
      </c>
      <c r="K5998">
        <v>16</v>
      </c>
      <c r="L5998" t="s">
        <v>15568</v>
      </c>
      <c r="M5998" t="s">
        <v>23</v>
      </c>
      <c r="N5998" t="s">
        <v>23</v>
      </c>
      <c r="O5998" t="s">
        <v>49</v>
      </c>
      <c r="P5998" t="s">
        <v>26</v>
      </c>
      <c r="Q5998" t="s">
        <v>27</v>
      </c>
      <c r="R5998">
        <v>55.3</v>
      </c>
      <c r="S5998">
        <v>967.99</v>
      </c>
    </row>
    <row r="5999" spans="1:19">
      <c r="A5999" t="s">
        <v>13415</v>
      </c>
      <c r="B5999" s="2">
        <v>45108</v>
      </c>
      <c r="C5999" t="s">
        <v>22</v>
      </c>
      <c r="D5999">
        <v>19</v>
      </c>
      <c r="E5999" t="s">
        <v>23</v>
      </c>
      <c r="F5999">
        <v>3</v>
      </c>
      <c r="G5999">
        <v>5</v>
      </c>
      <c r="H5999" t="s">
        <v>3686</v>
      </c>
      <c r="I5999">
        <v>5854</v>
      </c>
      <c r="J5999">
        <v>1</v>
      </c>
      <c r="K5999">
        <v>25</v>
      </c>
      <c r="L5999" t="s">
        <v>15568</v>
      </c>
      <c r="M5999" t="s">
        <v>23</v>
      </c>
      <c r="N5999" t="s">
        <v>23</v>
      </c>
      <c r="O5999" t="s">
        <v>49</v>
      </c>
      <c r="P5999" t="s">
        <v>202</v>
      </c>
      <c r="Q5999" t="s">
        <v>50</v>
      </c>
      <c r="R5999">
        <v>53.65</v>
      </c>
      <c r="S5999">
        <v>2259.6999999999998</v>
      </c>
    </row>
    <row r="6000" spans="1:19">
      <c r="A6000" t="s">
        <v>13417</v>
      </c>
      <c r="B6000" s="2">
        <v>45642</v>
      </c>
      <c r="C6000" t="s">
        <v>22</v>
      </c>
      <c r="D6000">
        <v>49</v>
      </c>
      <c r="E6000" t="s">
        <v>23</v>
      </c>
      <c r="F6000">
        <v>0</v>
      </c>
      <c r="G6000">
        <v>5</v>
      </c>
      <c r="H6000" t="s">
        <v>3686</v>
      </c>
      <c r="I6000">
        <v>5922</v>
      </c>
      <c r="J6000">
        <v>6</v>
      </c>
      <c r="K6000">
        <v>8</v>
      </c>
      <c r="L6000" t="s">
        <v>48</v>
      </c>
      <c r="M6000" t="s">
        <v>23</v>
      </c>
      <c r="N6000" t="s">
        <v>23</v>
      </c>
      <c r="O6000" t="s">
        <v>49</v>
      </c>
      <c r="P6000" t="s">
        <v>26</v>
      </c>
      <c r="Q6000" t="s">
        <v>27</v>
      </c>
      <c r="R6000">
        <v>49.55</v>
      </c>
      <c r="S6000">
        <v>412.49</v>
      </c>
    </row>
    <row r="6001" spans="1:19">
      <c r="A6001" t="s">
        <v>13419</v>
      </c>
      <c r="B6001" s="2">
        <v>44310</v>
      </c>
      <c r="C6001" t="s">
        <v>33</v>
      </c>
      <c r="D6001">
        <v>43</v>
      </c>
      <c r="E6001" t="s">
        <v>23</v>
      </c>
      <c r="F6001">
        <v>1</v>
      </c>
      <c r="G6001">
        <v>5</v>
      </c>
      <c r="H6001" t="s">
        <v>3686</v>
      </c>
      <c r="I6001">
        <v>5954</v>
      </c>
      <c r="J6001">
        <v>1</v>
      </c>
      <c r="K6001">
        <v>52</v>
      </c>
      <c r="L6001" t="s">
        <v>142</v>
      </c>
      <c r="M6001" t="s">
        <v>23</v>
      </c>
      <c r="N6001" t="s">
        <v>23</v>
      </c>
      <c r="O6001" t="s">
        <v>25</v>
      </c>
      <c r="P6001" t="s">
        <v>202</v>
      </c>
      <c r="Q6001" t="s">
        <v>27</v>
      </c>
      <c r="R6001">
        <v>101.25</v>
      </c>
      <c r="S6001">
        <v>7630.18</v>
      </c>
    </row>
    <row r="6002" spans="1:19">
      <c r="A6002" t="s">
        <v>13421</v>
      </c>
      <c r="B6002" s="2">
        <v>45520</v>
      </c>
      <c r="C6002" t="s">
        <v>22</v>
      </c>
      <c r="D6002">
        <v>63</v>
      </c>
      <c r="E6002" t="s">
        <v>39</v>
      </c>
      <c r="F6002">
        <v>0</v>
      </c>
      <c r="G6002">
        <v>5</v>
      </c>
      <c r="H6002" t="s">
        <v>3686</v>
      </c>
      <c r="I6002">
        <v>5674</v>
      </c>
      <c r="J6002">
        <v>0</v>
      </c>
      <c r="K6002">
        <v>12</v>
      </c>
      <c r="L6002" t="s">
        <v>97</v>
      </c>
      <c r="M6002" t="s">
        <v>23</v>
      </c>
      <c r="N6002" t="s">
        <v>23</v>
      </c>
      <c r="O6002" t="s">
        <v>25</v>
      </c>
      <c r="P6002" t="s">
        <v>26</v>
      </c>
      <c r="Q6002" t="s">
        <v>27</v>
      </c>
      <c r="R6002">
        <v>94.55</v>
      </c>
      <c r="S6002">
        <v>1340.11</v>
      </c>
    </row>
    <row r="6003" spans="1:19">
      <c r="A6003" t="s">
        <v>13423</v>
      </c>
      <c r="B6003" s="2">
        <v>44208</v>
      </c>
      <c r="C6003" t="s">
        <v>22</v>
      </c>
      <c r="D6003">
        <v>24</v>
      </c>
      <c r="E6003" t="s">
        <v>23</v>
      </c>
      <c r="F6003">
        <v>3</v>
      </c>
      <c r="G6003">
        <v>5</v>
      </c>
      <c r="H6003" t="s">
        <v>3686</v>
      </c>
      <c r="I6003">
        <v>5011</v>
      </c>
      <c r="J6003">
        <v>1</v>
      </c>
      <c r="K6003">
        <v>55</v>
      </c>
      <c r="L6003" t="s">
        <v>142</v>
      </c>
      <c r="M6003" t="s">
        <v>23</v>
      </c>
      <c r="N6003" t="s">
        <v>39</v>
      </c>
      <c r="P6003" t="s">
        <v>164</v>
      </c>
      <c r="Q6003" t="s">
        <v>50</v>
      </c>
      <c r="R6003">
        <v>20.5</v>
      </c>
      <c r="S6003">
        <v>3423.82</v>
      </c>
    </row>
    <row r="6004" spans="1:19">
      <c r="A6004" t="s">
        <v>13425</v>
      </c>
      <c r="B6004" s="2">
        <v>43709</v>
      </c>
      <c r="C6004" t="s">
        <v>22</v>
      </c>
      <c r="D6004">
        <v>20</v>
      </c>
      <c r="E6004" t="s">
        <v>23</v>
      </c>
      <c r="F6004">
        <v>0</v>
      </c>
      <c r="G6004">
        <v>5</v>
      </c>
      <c r="H6004" t="s">
        <v>3686</v>
      </c>
      <c r="I6004">
        <v>5341</v>
      </c>
      <c r="J6004">
        <v>3</v>
      </c>
      <c r="K6004">
        <v>71</v>
      </c>
      <c r="L6004" t="s">
        <v>316</v>
      </c>
      <c r="M6004" t="s">
        <v>23</v>
      </c>
      <c r="N6004" t="s">
        <v>39</v>
      </c>
      <c r="P6004" t="s">
        <v>164</v>
      </c>
      <c r="Q6004" t="s">
        <v>50</v>
      </c>
      <c r="R6004">
        <v>25.45</v>
      </c>
      <c r="S6004">
        <v>4434.3999999999996</v>
      </c>
    </row>
    <row r="6005" spans="1:19">
      <c r="A6005" t="s">
        <v>13427</v>
      </c>
      <c r="B6005" s="2">
        <v>43732</v>
      </c>
      <c r="C6005" t="s">
        <v>33</v>
      </c>
      <c r="D6005">
        <v>38</v>
      </c>
      <c r="E6005" t="s">
        <v>23</v>
      </c>
      <c r="F6005">
        <v>1</v>
      </c>
      <c r="G6005">
        <v>5</v>
      </c>
      <c r="H6005" t="s">
        <v>3686</v>
      </c>
      <c r="I6005">
        <v>5841</v>
      </c>
      <c r="J6005">
        <v>6</v>
      </c>
      <c r="K6005">
        <v>71</v>
      </c>
      <c r="L6005" t="s">
        <v>15568</v>
      </c>
      <c r="M6005" t="s">
        <v>23</v>
      </c>
      <c r="N6005" t="s">
        <v>23</v>
      </c>
      <c r="O6005" t="s">
        <v>25</v>
      </c>
      <c r="P6005" t="s">
        <v>164</v>
      </c>
      <c r="Q6005" t="s">
        <v>27</v>
      </c>
      <c r="R6005">
        <v>76.05</v>
      </c>
      <c r="S6005">
        <v>6103.85</v>
      </c>
    </row>
    <row r="6006" spans="1:19">
      <c r="A6006" t="s">
        <v>13429</v>
      </c>
      <c r="B6006" s="2">
        <v>45590</v>
      </c>
      <c r="C6006" t="s">
        <v>33</v>
      </c>
      <c r="D6006">
        <v>57</v>
      </c>
      <c r="E6006" t="s">
        <v>39</v>
      </c>
      <c r="F6006">
        <v>0</v>
      </c>
      <c r="G6006">
        <v>5</v>
      </c>
      <c r="H6006" t="s">
        <v>3686</v>
      </c>
      <c r="I6006">
        <v>2164</v>
      </c>
      <c r="J6006">
        <v>0</v>
      </c>
      <c r="K6006">
        <v>10</v>
      </c>
      <c r="L6006" t="s">
        <v>97</v>
      </c>
      <c r="M6006" t="s">
        <v>39</v>
      </c>
      <c r="N6006" t="s">
        <v>23</v>
      </c>
      <c r="O6006" t="s">
        <v>49</v>
      </c>
      <c r="P6006" t="s">
        <v>26</v>
      </c>
      <c r="Q6006" t="s">
        <v>27</v>
      </c>
      <c r="R6006">
        <v>40.700000000000003</v>
      </c>
      <c r="S6006">
        <v>449.3</v>
      </c>
    </row>
    <row r="6007" spans="1:19">
      <c r="A6007" t="s">
        <v>13432</v>
      </c>
      <c r="B6007" s="2">
        <v>44049</v>
      </c>
      <c r="C6007" t="s">
        <v>22</v>
      </c>
      <c r="D6007">
        <v>80</v>
      </c>
      <c r="E6007" t="s">
        <v>23</v>
      </c>
      <c r="F6007">
        <v>4</v>
      </c>
      <c r="G6007">
        <v>5</v>
      </c>
      <c r="H6007" t="s">
        <v>3686</v>
      </c>
      <c r="I6007">
        <v>5100</v>
      </c>
      <c r="J6007">
        <v>9</v>
      </c>
      <c r="K6007">
        <v>60</v>
      </c>
      <c r="L6007" t="s">
        <v>142</v>
      </c>
      <c r="M6007" t="s">
        <v>23</v>
      </c>
      <c r="N6007" t="s">
        <v>23</v>
      </c>
      <c r="O6007" t="s">
        <v>25</v>
      </c>
      <c r="P6007" t="s">
        <v>26</v>
      </c>
      <c r="Q6007" t="s">
        <v>27</v>
      </c>
      <c r="R6007">
        <v>74.349999999999994</v>
      </c>
      <c r="S6007">
        <v>6759.7</v>
      </c>
    </row>
    <row r="6008" spans="1:19">
      <c r="A6008" t="s">
        <v>13434</v>
      </c>
      <c r="B6008" s="2">
        <v>43725</v>
      </c>
      <c r="C6008" t="s">
        <v>33</v>
      </c>
      <c r="D6008">
        <v>38</v>
      </c>
      <c r="E6008" t="s">
        <v>23</v>
      </c>
      <c r="F6008">
        <v>2</v>
      </c>
      <c r="G6008">
        <v>5</v>
      </c>
      <c r="H6008" t="s">
        <v>3686</v>
      </c>
      <c r="I6008">
        <v>4865</v>
      </c>
      <c r="J6008">
        <v>9</v>
      </c>
      <c r="K6008">
        <v>71</v>
      </c>
      <c r="L6008" t="s">
        <v>316</v>
      </c>
      <c r="M6008" t="s">
        <v>23</v>
      </c>
      <c r="N6008" t="s">
        <v>23</v>
      </c>
      <c r="O6008" t="s">
        <v>25</v>
      </c>
      <c r="P6008" t="s">
        <v>164</v>
      </c>
      <c r="Q6008" t="s">
        <v>50</v>
      </c>
      <c r="R6008">
        <v>95.75</v>
      </c>
      <c r="S6008">
        <v>8784.86</v>
      </c>
    </row>
    <row r="6009" spans="1:19">
      <c r="A6009" t="s">
        <v>13436</v>
      </c>
      <c r="B6009" s="2">
        <v>44748</v>
      </c>
      <c r="C6009" t="s">
        <v>22</v>
      </c>
      <c r="D6009">
        <v>31</v>
      </c>
      <c r="E6009" t="s">
        <v>23</v>
      </c>
      <c r="F6009">
        <v>0</v>
      </c>
      <c r="G6009">
        <v>5</v>
      </c>
      <c r="H6009" t="s">
        <v>3686</v>
      </c>
      <c r="I6009">
        <v>3839</v>
      </c>
      <c r="J6009">
        <v>6</v>
      </c>
      <c r="K6009">
        <v>37</v>
      </c>
      <c r="L6009" t="s">
        <v>15568</v>
      </c>
      <c r="M6009" t="s">
        <v>23</v>
      </c>
      <c r="N6009" t="s">
        <v>23</v>
      </c>
      <c r="O6009" t="s">
        <v>49</v>
      </c>
      <c r="P6009" t="s">
        <v>26</v>
      </c>
      <c r="Q6009" t="s">
        <v>84</v>
      </c>
      <c r="R6009">
        <v>55.05</v>
      </c>
      <c r="S6009">
        <v>3044.92</v>
      </c>
    </row>
    <row r="6010" spans="1:19">
      <c r="A6010" t="s">
        <v>13438</v>
      </c>
      <c r="B6010" s="2">
        <v>45859</v>
      </c>
      <c r="C6010" t="s">
        <v>33</v>
      </c>
      <c r="D6010">
        <v>50</v>
      </c>
      <c r="E6010" t="s">
        <v>39</v>
      </c>
      <c r="F6010">
        <v>0</v>
      </c>
      <c r="G6010">
        <v>5</v>
      </c>
      <c r="H6010" t="s">
        <v>3751</v>
      </c>
      <c r="I6010">
        <v>3313</v>
      </c>
      <c r="J6010">
        <v>0</v>
      </c>
      <c r="K6010">
        <v>1</v>
      </c>
      <c r="L6010" t="s">
        <v>15568</v>
      </c>
      <c r="M6010" t="s">
        <v>23</v>
      </c>
      <c r="N6010" t="s">
        <v>39</v>
      </c>
      <c r="P6010" t="s">
        <v>26</v>
      </c>
      <c r="Q6010" t="s">
        <v>84</v>
      </c>
      <c r="R6010">
        <v>19.100000000000001</v>
      </c>
      <c r="S6010">
        <v>24.12</v>
      </c>
    </row>
    <row r="6011" spans="1:19">
      <c r="A6011" t="s">
        <v>13440</v>
      </c>
      <c r="B6011" s="2">
        <v>45680</v>
      </c>
      <c r="C6011" t="s">
        <v>22</v>
      </c>
      <c r="D6011">
        <v>58</v>
      </c>
      <c r="E6011" t="s">
        <v>39</v>
      </c>
      <c r="F6011">
        <v>0</v>
      </c>
      <c r="G6011">
        <v>5</v>
      </c>
      <c r="H6011" t="s">
        <v>3686</v>
      </c>
      <c r="I6011">
        <v>4097</v>
      </c>
      <c r="J6011">
        <v>0</v>
      </c>
      <c r="K6011">
        <v>7</v>
      </c>
      <c r="L6011" t="s">
        <v>48</v>
      </c>
      <c r="M6011" t="s">
        <v>23</v>
      </c>
      <c r="N6011" t="s">
        <v>39</v>
      </c>
      <c r="P6011" t="s">
        <v>26</v>
      </c>
      <c r="Q6011" t="s">
        <v>50</v>
      </c>
      <c r="R6011">
        <v>18.95</v>
      </c>
      <c r="S6011">
        <v>362.81</v>
      </c>
    </row>
    <row r="6012" spans="1:19">
      <c r="A6012" t="s">
        <v>13442</v>
      </c>
      <c r="B6012" s="2">
        <v>44326</v>
      </c>
      <c r="C6012" t="s">
        <v>22</v>
      </c>
      <c r="D6012">
        <v>57</v>
      </c>
      <c r="E6012" t="s">
        <v>23</v>
      </c>
      <c r="F6012">
        <v>3</v>
      </c>
      <c r="G6012">
        <v>5</v>
      </c>
      <c r="H6012" t="s">
        <v>3686</v>
      </c>
      <c r="I6012">
        <v>5895</v>
      </c>
      <c r="J6012">
        <v>1</v>
      </c>
      <c r="K6012">
        <v>51</v>
      </c>
      <c r="L6012" t="s">
        <v>15568</v>
      </c>
      <c r="M6012" t="s">
        <v>23</v>
      </c>
      <c r="N6012" t="s">
        <v>39</v>
      </c>
      <c r="P6012" t="s">
        <v>202</v>
      </c>
      <c r="Q6012" t="s">
        <v>50</v>
      </c>
      <c r="R6012">
        <v>23.95</v>
      </c>
      <c r="S6012">
        <v>3386.4</v>
      </c>
    </row>
    <row r="6013" spans="1:19">
      <c r="A6013" t="s">
        <v>13443</v>
      </c>
      <c r="B6013" s="2">
        <v>45709</v>
      </c>
      <c r="C6013" t="s">
        <v>22</v>
      </c>
      <c r="D6013">
        <v>28</v>
      </c>
      <c r="E6013" t="s">
        <v>39</v>
      </c>
      <c r="F6013">
        <v>0</v>
      </c>
      <c r="G6013">
        <v>5</v>
      </c>
      <c r="H6013" t="s">
        <v>3686</v>
      </c>
      <c r="I6013">
        <v>2706</v>
      </c>
      <c r="J6013">
        <v>0</v>
      </c>
      <c r="K6013">
        <v>6</v>
      </c>
      <c r="L6013" t="s">
        <v>48</v>
      </c>
      <c r="M6013" t="s">
        <v>23</v>
      </c>
      <c r="N6013" t="s">
        <v>23</v>
      </c>
      <c r="O6013" t="s">
        <v>56</v>
      </c>
      <c r="P6013" t="s">
        <v>164</v>
      </c>
      <c r="Q6013" t="s">
        <v>50</v>
      </c>
      <c r="R6013">
        <v>80.25</v>
      </c>
      <c r="S6013">
        <v>631.1</v>
      </c>
    </row>
    <row r="6014" spans="1:19">
      <c r="A6014" t="s">
        <v>13445</v>
      </c>
      <c r="B6014" s="2">
        <v>44538</v>
      </c>
      <c r="C6014" t="s">
        <v>22</v>
      </c>
      <c r="D6014">
        <v>42</v>
      </c>
      <c r="E6014" t="s">
        <v>23</v>
      </c>
      <c r="F6014">
        <v>0</v>
      </c>
      <c r="G6014">
        <v>5</v>
      </c>
      <c r="H6014" t="s">
        <v>3686</v>
      </c>
      <c r="I6014">
        <v>3786</v>
      </c>
      <c r="J6014">
        <v>7</v>
      </c>
      <c r="K6014">
        <v>44</v>
      </c>
      <c r="L6014" t="s">
        <v>15568</v>
      </c>
      <c r="M6014" t="s">
        <v>23</v>
      </c>
      <c r="N6014" t="s">
        <v>23</v>
      </c>
      <c r="O6014" t="s">
        <v>25</v>
      </c>
      <c r="P6014" t="s">
        <v>202</v>
      </c>
      <c r="Q6014" t="s">
        <v>27</v>
      </c>
      <c r="R6014">
        <v>90.65</v>
      </c>
      <c r="S6014">
        <v>5019.1499999999996</v>
      </c>
    </row>
    <row r="6015" spans="1:19">
      <c r="A6015" t="s">
        <v>13447</v>
      </c>
      <c r="B6015" s="2">
        <v>45822</v>
      </c>
      <c r="C6015" t="s">
        <v>22</v>
      </c>
      <c r="D6015">
        <v>40</v>
      </c>
      <c r="E6015" t="s">
        <v>39</v>
      </c>
      <c r="F6015">
        <v>0</v>
      </c>
      <c r="G6015">
        <v>5</v>
      </c>
      <c r="H6015" t="s">
        <v>3751</v>
      </c>
      <c r="I6015">
        <v>4841</v>
      </c>
      <c r="J6015">
        <v>0</v>
      </c>
      <c r="K6015">
        <v>2</v>
      </c>
      <c r="L6015" t="s">
        <v>15568</v>
      </c>
      <c r="M6015" t="s">
        <v>23</v>
      </c>
      <c r="N6015" t="s">
        <v>39</v>
      </c>
      <c r="P6015" t="s">
        <v>26</v>
      </c>
      <c r="Q6015" t="s">
        <v>27</v>
      </c>
      <c r="R6015">
        <v>19.649999999999999</v>
      </c>
      <c r="S6015">
        <v>46.8</v>
      </c>
    </row>
    <row r="6016" spans="1:19">
      <c r="A6016" t="s">
        <v>13449</v>
      </c>
      <c r="B6016" s="2">
        <v>44094</v>
      </c>
      <c r="C6016" t="s">
        <v>33</v>
      </c>
      <c r="D6016">
        <v>50</v>
      </c>
      <c r="E6016" t="s">
        <v>23</v>
      </c>
      <c r="F6016">
        <v>0</v>
      </c>
      <c r="G6016">
        <v>5</v>
      </c>
      <c r="H6016" t="s">
        <v>3686</v>
      </c>
      <c r="I6016">
        <v>4093</v>
      </c>
      <c r="J6016">
        <v>7</v>
      </c>
      <c r="K6016">
        <v>59</v>
      </c>
      <c r="L6016" t="s">
        <v>15568</v>
      </c>
      <c r="M6016" t="s">
        <v>23</v>
      </c>
      <c r="N6016" t="s">
        <v>23</v>
      </c>
      <c r="O6016" t="s">
        <v>49</v>
      </c>
      <c r="P6016" t="s">
        <v>202</v>
      </c>
      <c r="Q6016" t="s">
        <v>27</v>
      </c>
      <c r="R6016">
        <v>80.099999999999994</v>
      </c>
      <c r="S6016">
        <v>5889.13</v>
      </c>
    </row>
    <row r="6017" spans="1:19">
      <c r="A6017" t="s">
        <v>13451</v>
      </c>
      <c r="B6017" s="2">
        <v>45699</v>
      </c>
      <c r="C6017" t="s">
        <v>33</v>
      </c>
      <c r="D6017">
        <v>30</v>
      </c>
      <c r="E6017" t="s">
        <v>39</v>
      </c>
      <c r="F6017">
        <v>0</v>
      </c>
      <c r="G6017">
        <v>5</v>
      </c>
      <c r="H6017" t="s">
        <v>3686</v>
      </c>
      <c r="I6017">
        <v>5029</v>
      </c>
      <c r="J6017">
        <v>0</v>
      </c>
      <c r="K6017">
        <v>6</v>
      </c>
      <c r="L6017" t="s">
        <v>48</v>
      </c>
      <c r="M6017" t="s">
        <v>23</v>
      </c>
      <c r="N6017" t="s">
        <v>39</v>
      </c>
      <c r="P6017" t="s">
        <v>26</v>
      </c>
      <c r="Q6017" t="s">
        <v>50</v>
      </c>
      <c r="R6017">
        <v>20.2</v>
      </c>
      <c r="S6017">
        <v>382.73</v>
      </c>
    </row>
    <row r="6018" spans="1:19">
      <c r="A6018" t="s">
        <v>13453</v>
      </c>
      <c r="B6018" s="2">
        <v>45278</v>
      </c>
      <c r="C6018" t="s">
        <v>33</v>
      </c>
      <c r="D6018">
        <v>55</v>
      </c>
      <c r="E6018" t="s">
        <v>39</v>
      </c>
      <c r="F6018">
        <v>0</v>
      </c>
      <c r="G6018">
        <v>5</v>
      </c>
      <c r="H6018" t="s">
        <v>3686</v>
      </c>
      <c r="I6018">
        <v>2416</v>
      </c>
      <c r="J6018">
        <v>0</v>
      </c>
      <c r="K6018">
        <v>20</v>
      </c>
      <c r="L6018" t="s">
        <v>97</v>
      </c>
      <c r="M6018" t="s">
        <v>23</v>
      </c>
      <c r="N6018" t="s">
        <v>23</v>
      </c>
      <c r="O6018" t="s">
        <v>25</v>
      </c>
      <c r="P6018" t="s">
        <v>202</v>
      </c>
      <c r="Q6018" t="s">
        <v>27</v>
      </c>
      <c r="R6018">
        <v>81.45</v>
      </c>
      <c r="S6018">
        <v>2135.1999999999998</v>
      </c>
    </row>
    <row r="6019" spans="1:19">
      <c r="A6019" t="s">
        <v>13455</v>
      </c>
      <c r="B6019" s="2">
        <v>44973</v>
      </c>
      <c r="C6019" t="s">
        <v>22</v>
      </c>
      <c r="D6019">
        <v>34</v>
      </c>
      <c r="E6019" t="s">
        <v>23</v>
      </c>
      <c r="F6019">
        <v>0</v>
      </c>
      <c r="G6019">
        <v>5</v>
      </c>
      <c r="H6019" t="s">
        <v>3686</v>
      </c>
      <c r="I6019">
        <v>5610</v>
      </c>
      <c r="J6019">
        <v>7</v>
      </c>
      <c r="K6019">
        <v>30</v>
      </c>
      <c r="L6019" t="s">
        <v>15568</v>
      </c>
      <c r="M6019" t="s">
        <v>23</v>
      </c>
      <c r="N6019" t="s">
        <v>23</v>
      </c>
      <c r="O6019" t="s">
        <v>49</v>
      </c>
      <c r="P6019" t="s">
        <v>164</v>
      </c>
      <c r="Q6019" t="s">
        <v>27</v>
      </c>
      <c r="R6019">
        <v>74.849999999999994</v>
      </c>
      <c r="S6019">
        <v>3396.75</v>
      </c>
    </row>
    <row r="6020" spans="1:19">
      <c r="A6020" t="s">
        <v>13457</v>
      </c>
      <c r="B6020" s="2">
        <v>45802</v>
      </c>
      <c r="C6020" t="s">
        <v>33</v>
      </c>
      <c r="D6020">
        <v>64</v>
      </c>
      <c r="E6020" t="s">
        <v>23</v>
      </c>
      <c r="F6020">
        <v>0</v>
      </c>
      <c r="G6020">
        <v>5</v>
      </c>
      <c r="H6020" t="s">
        <v>3751</v>
      </c>
      <c r="I6020">
        <v>4133</v>
      </c>
      <c r="J6020">
        <v>7</v>
      </c>
      <c r="K6020">
        <v>3</v>
      </c>
      <c r="L6020" t="s">
        <v>15568</v>
      </c>
      <c r="M6020" t="s">
        <v>39</v>
      </c>
      <c r="N6020" t="s">
        <v>23</v>
      </c>
      <c r="O6020" t="s">
        <v>49</v>
      </c>
      <c r="P6020" t="s">
        <v>26</v>
      </c>
      <c r="Q6020" t="s">
        <v>27</v>
      </c>
      <c r="R6020">
        <v>30.75</v>
      </c>
      <c r="S6020">
        <v>82.85</v>
      </c>
    </row>
    <row r="6021" spans="1:19">
      <c r="A6021" t="s">
        <v>13458</v>
      </c>
      <c r="B6021" s="2">
        <v>45348</v>
      </c>
      <c r="C6021" t="s">
        <v>22</v>
      </c>
      <c r="D6021">
        <v>74</v>
      </c>
      <c r="E6021" t="s">
        <v>39</v>
      </c>
      <c r="F6021">
        <v>0</v>
      </c>
      <c r="G6021">
        <v>5</v>
      </c>
      <c r="H6021" t="s">
        <v>3686</v>
      </c>
      <c r="I6021">
        <v>5137</v>
      </c>
      <c r="J6021">
        <v>0</v>
      </c>
      <c r="K6021">
        <v>18</v>
      </c>
      <c r="L6021" t="s">
        <v>15568</v>
      </c>
      <c r="M6021" t="s">
        <v>23</v>
      </c>
      <c r="N6021" t="s">
        <v>23</v>
      </c>
      <c r="O6021" t="s">
        <v>25</v>
      </c>
      <c r="P6021" t="s">
        <v>26</v>
      </c>
      <c r="Q6021" t="s">
        <v>50</v>
      </c>
      <c r="R6021">
        <v>80.55</v>
      </c>
      <c r="S6021">
        <v>2109.87</v>
      </c>
    </row>
    <row r="6022" spans="1:19">
      <c r="A6022" t="s">
        <v>13460</v>
      </c>
      <c r="B6022" s="2">
        <v>44843</v>
      </c>
      <c r="C6022" t="s">
        <v>22</v>
      </c>
      <c r="D6022">
        <v>77</v>
      </c>
      <c r="E6022" t="s">
        <v>23</v>
      </c>
      <c r="F6022">
        <v>0</v>
      </c>
      <c r="G6022">
        <v>5</v>
      </c>
      <c r="H6022" t="s">
        <v>3686</v>
      </c>
      <c r="I6022">
        <v>5393</v>
      </c>
      <c r="J6022">
        <v>4</v>
      </c>
      <c r="K6022">
        <v>34</v>
      </c>
      <c r="L6022" t="s">
        <v>40</v>
      </c>
      <c r="M6022" t="s">
        <v>23</v>
      </c>
      <c r="N6022" t="s">
        <v>23</v>
      </c>
      <c r="O6022" t="s">
        <v>25</v>
      </c>
      <c r="P6022" t="s">
        <v>26</v>
      </c>
      <c r="Q6022" t="s">
        <v>50</v>
      </c>
      <c r="R6022">
        <v>85.2</v>
      </c>
      <c r="S6022">
        <v>3882.89</v>
      </c>
    </row>
    <row r="6023" spans="1:19">
      <c r="A6023" t="s">
        <v>13462</v>
      </c>
      <c r="B6023" s="2">
        <v>45791</v>
      </c>
      <c r="C6023" t="s">
        <v>22</v>
      </c>
      <c r="D6023">
        <v>75</v>
      </c>
      <c r="E6023" t="s">
        <v>23</v>
      </c>
      <c r="F6023">
        <v>0</v>
      </c>
      <c r="G6023">
        <v>5</v>
      </c>
      <c r="H6023" t="s">
        <v>3751</v>
      </c>
      <c r="I6023">
        <v>5587</v>
      </c>
      <c r="J6023">
        <v>9</v>
      </c>
      <c r="K6023">
        <v>3</v>
      </c>
      <c r="L6023" t="s">
        <v>48</v>
      </c>
      <c r="M6023" t="s">
        <v>23</v>
      </c>
      <c r="N6023" t="s">
        <v>39</v>
      </c>
      <c r="P6023" t="s">
        <v>26</v>
      </c>
      <c r="Q6023" t="s">
        <v>50</v>
      </c>
      <c r="R6023">
        <v>23.6</v>
      </c>
      <c r="S6023">
        <v>131.35</v>
      </c>
    </row>
    <row r="6024" spans="1:19">
      <c r="A6024" t="s">
        <v>13465</v>
      </c>
      <c r="B6024" s="2">
        <v>45403</v>
      </c>
      <c r="C6024" t="s">
        <v>33</v>
      </c>
      <c r="D6024">
        <v>67</v>
      </c>
      <c r="E6024" t="s">
        <v>39</v>
      </c>
      <c r="F6024">
        <v>0</v>
      </c>
      <c r="G6024">
        <v>5</v>
      </c>
      <c r="H6024" t="s">
        <v>3686</v>
      </c>
      <c r="I6024">
        <v>3574</v>
      </c>
      <c r="J6024">
        <v>0</v>
      </c>
      <c r="K6024">
        <v>16</v>
      </c>
      <c r="L6024" t="s">
        <v>15568</v>
      </c>
      <c r="M6024" t="s">
        <v>23</v>
      </c>
      <c r="N6024" t="s">
        <v>23</v>
      </c>
      <c r="O6024" t="s">
        <v>25</v>
      </c>
      <c r="P6024" t="s">
        <v>26</v>
      </c>
      <c r="Q6024" t="s">
        <v>50</v>
      </c>
      <c r="R6024">
        <v>74.75</v>
      </c>
      <c r="S6024">
        <v>1298</v>
      </c>
    </row>
    <row r="6025" spans="1:19">
      <c r="A6025" t="s">
        <v>13467</v>
      </c>
      <c r="B6025" s="2">
        <v>45658</v>
      </c>
      <c r="C6025" t="s">
        <v>22</v>
      </c>
      <c r="D6025">
        <v>80</v>
      </c>
      <c r="E6025" t="s">
        <v>23</v>
      </c>
      <c r="F6025">
        <v>0</v>
      </c>
      <c r="G6025">
        <v>5</v>
      </c>
      <c r="H6025" t="s">
        <v>3686</v>
      </c>
      <c r="I6025">
        <v>2874</v>
      </c>
      <c r="J6025">
        <v>1</v>
      </c>
      <c r="K6025">
        <v>7</v>
      </c>
      <c r="L6025" t="s">
        <v>15568</v>
      </c>
      <c r="M6025" t="s">
        <v>23</v>
      </c>
      <c r="N6025" t="s">
        <v>39</v>
      </c>
      <c r="P6025" t="s">
        <v>202</v>
      </c>
      <c r="Q6025" t="s">
        <v>84</v>
      </c>
      <c r="R6025">
        <v>20.65</v>
      </c>
      <c r="S6025">
        <v>297.63</v>
      </c>
    </row>
    <row r="6026" spans="1:19">
      <c r="A6026" t="s">
        <v>13469</v>
      </c>
      <c r="B6026" s="2">
        <v>45842</v>
      </c>
      <c r="C6026" t="s">
        <v>22</v>
      </c>
      <c r="D6026">
        <v>19</v>
      </c>
      <c r="E6026" t="s">
        <v>23</v>
      </c>
      <c r="F6026">
        <v>3</v>
      </c>
      <c r="G6026">
        <v>5</v>
      </c>
      <c r="H6026" t="s">
        <v>3751</v>
      </c>
      <c r="I6026">
        <v>4396</v>
      </c>
      <c r="J6026">
        <v>1</v>
      </c>
      <c r="K6026">
        <v>1</v>
      </c>
      <c r="L6026" t="s">
        <v>15568</v>
      </c>
      <c r="M6026" t="s">
        <v>23</v>
      </c>
      <c r="N6026" t="s">
        <v>23</v>
      </c>
      <c r="O6026" t="s">
        <v>25</v>
      </c>
      <c r="P6026" t="s">
        <v>26</v>
      </c>
      <c r="Q6026" t="s">
        <v>27</v>
      </c>
      <c r="R6026">
        <v>81.05</v>
      </c>
      <c r="S6026">
        <v>117.37</v>
      </c>
    </row>
    <row r="6027" spans="1:19">
      <c r="A6027" t="s">
        <v>13471</v>
      </c>
      <c r="B6027" s="2">
        <v>45639</v>
      </c>
      <c r="C6027" t="s">
        <v>22</v>
      </c>
      <c r="D6027">
        <v>35</v>
      </c>
      <c r="E6027" t="s">
        <v>39</v>
      </c>
      <c r="F6027">
        <v>0</v>
      </c>
      <c r="G6027">
        <v>5</v>
      </c>
      <c r="H6027" t="s">
        <v>3686</v>
      </c>
      <c r="I6027">
        <v>4946</v>
      </c>
      <c r="J6027">
        <v>0</v>
      </c>
      <c r="K6027">
        <v>8</v>
      </c>
      <c r="L6027" t="s">
        <v>48</v>
      </c>
      <c r="M6027" t="s">
        <v>23</v>
      </c>
      <c r="N6027" t="s">
        <v>23</v>
      </c>
      <c r="O6027" t="s">
        <v>25</v>
      </c>
      <c r="P6027" t="s">
        <v>26</v>
      </c>
      <c r="Q6027" t="s">
        <v>27</v>
      </c>
      <c r="R6027">
        <v>70.7</v>
      </c>
      <c r="S6027">
        <v>888.84</v>
      </c>
    </row>
    <row r="6028" spans="1:19">
      <c r="A6028" t="s">
        <v>13473</v>
      </c>
      <c r="B6028" s="2">
        <v>45368</v>
      </c>
      <c r="C6028" t="s">
        <v>33</v>
      </c>
      <c r="D6028">
        <v>64</v>
      </c>
      <c r="E6028" t="s">
        <v>23</v>
      </c>
      <c r="F6028">
        <v>0</v>
      </c>
      <c r="G6028">
        <v>5</v>
      </c>
      <c r="H6028" t="s">
        <v>3686</v>
      </c>
      <c r="I6028">
        <v>4759</v>
      </c>
      <c r="J6028">
        <v>6</v>
      </c>
      <c r="K6028">
        <v>17</v>
      </c>
      <c r="L6028" t="s">
        <v>15568</v>
      </c>
      <c r="M6028" t="s">
        <v>23</v>
      </c>
      <c r="N6028" t="s">
        <v>23</v>
      </c>
      <c r="O6028" t="s">
        <v>49</v>
      </c>
      <c r="P6028" t="s">
        <v>202</v>
      </c>
      <c r="Q6028" t="s">
        <v>84</v>
      </c>
      <c r="R6028">
        <v>61.95</v>
      </c>
      <c r="S6028">
        <v>1879.73</v>
      </c>
    </row>
    <row r="6029" spans="1:19">
      <c r="A6029" t="s">
        <v>13476</v>
      </c>
      <c r="B6029" s="2">
        <v>45539</v>
      </c>
      <c r="C6029" t="s">
        <v>33</v>
      </c>
      <c r="D6029">
        <v>19</v>
      </c>
      <c r="E6029" t="s">
        <v>39</v>
      </c>
      <c r="F6029">
        <v>0</v>
      </c>
      <c r="G6029">
        <v>5</v>
      </c>
      <c r="H6029" t="s">
        <v>3686</v>
      </c>
      <c r="I6029">
        <v>5899</v>
      </c>
      <c r="J6029">
        <v>0</v>
      </c>
      <c r="K6029">
        <v>11</v>
      </c>
      <c r="L6029" t="s">
        <v>97</v>
      </c>
      <c r="M6029" t="s">
        <v>23</v>
      </c>
      <c r="N6029" t="s">
        <v>23</v>
      </c>
      <c r="O6029" t="s">
        <v>49</v>
      </c>
      <c r="P6029" t="s">
        <v>202</v>
      </c>
      <c r="Q6029" t="s">
        <v>27</v>
      </c>
      <c r="R6029">
        <v>53.8</v>
      </c>
      <c r="S6029">
        <v>733.17</v>
      </c>
    </row>
    <row r="6030" spans="1:19">
      <c r="A6030" t="s">
        <v>13478</v>
      </c>
      <c r="B6030" s="2">
        <v>44394</v>
      </c>
      <c r="C6030" t="s">
        <v>22</v>
      </c>
      <c r="D6030">
        <v>26</v>
      </c>
      <c r="E6030" t="s">
        <v>39</v>
      </c>
      <c r="F6030">
        <v>0</v>
      </c>
      <c r="G6030">
        <v>5</v>
      </c>
      <c r="H6030" t="s">
        <v>3686</v>
      </c>
      <c r="I6030">
        <v>5154</v>
      </c>
      <c r="J6030">
        <v>0</v>
      </c>
      <c r="K6030">
        <v>49</v>
      </c>
      <c r="L6030" t="s">
        <v>15568</v>
      </c>
      <c r="M6030" t="s">
        <v>23</v>
      </c>
      <c r="N6030" t="s">
        <v>23</v>
      </c>
      <c r="O6030" t="s">
        <v>25</v>
      </c>
      <c r="P6030" t="s">
        <v>202</v>
      </c>
      <c r="Q6030" t="s">
        <v>27</v>
      </c>
      <c r="R6030">
        <v>106.65</v>
      </c>
      <c r="S6030">
        <v>6401.58</v>
      </c>
    </row>
    <row r="6031" spans="1:19">
      <c r="A6031" t="s">
        <v>13480</v>
      </c>
      <c r="B6031" s="2">
        <v>44021</v>
      </c>
      <c r="C6031" t="s">
        <v>33</v>
      </c>
      <c r="D6031">
        <v>52</v>
      </c>
      <c r="E6031" t="s">
        <v>23</v>
      </c>
      <c r="F6031">
        <v>0</v>
      </c>
      <c r="G6031">
        <v>5</v>
      </c>
      <c r="H6031" t="s">
        <v>3686</v>
      </c>
      <c r="I6031">
        <v>5401</v>
      </c>
      <c r="J6031">
        <v>6</v>
      </c>
      <c r="K6031">
        <v>61</v>
      </c>
      <c r="L6031" t="s">
        <v>142</v>
      </c>
      <c r="M6031" t="s">
        <v>23</v>
      </c>
      <c r="N6031" t="s">
        <v>23</v>
      </c>
      <c r="O6031" t="s">
        <v>25</v>
      </c>
      <c r="P6031" t="s">
        <v>202</v>
      </c>
      <c r="Q6031" t="s">
        <v>27</v>
      </c>
      <c r="R6031">
        <v>103.3</v>
      </c>
      <c r="S6031">
        <v>7618.18</v>
      </c>
    </row>
    <row r="6032" spans="1:19">
      <c r="A6032" t="s">
        <v>13482</v>
      </c>
      <c r="B6032" s="2">
        <v>44517</v>
      </c>
      <c r="C6032" t="s">
        <v>33</v>
      </c>
      <c r="D6032">
        <v>33</v>
      </c>
      <c r="E6032" t="s">
        <v>23</v>
      </c>
      <c r="F6032">
        <v>0</v>
      </c>
      <c r="G6032">
        <v>5</v>
      </c>
      <c r="H6032" t="s">
        <v>3686</v>
      </c>
      <c r="I6032">
        <v>3363</v>
      </c>
      <c r="J6032">
        <v>3</v>
      </c>
      <c r="K6032">
        <v>45</v>
      </c>
      <c r="L6032" t="s">
        <v>15568</v>
      </c>
      <c r="M6032" t="s">
        <v>23</v>
      </c>
      <c r="N6032" t="s">
        <v>23</v>
      </c>
      <c r="O6032" t="s">
        <v>25</v>
      </c>
      <c r="P6032" t="s">
        <v>164</v>
      </c>
      <c r="Q6032" t="s">
        <v>50</v>
      </c>
      <c r="R6032">
        <v>95.2</v>
      </c>
      <c r="S6032">
        <v>6452.75</v>
      </c>
    </row>
    <row r="6033" spans="1:19">
      <c r="A6033" t="s">
        <v>13484</v>
      </c>
      <c r="B6033" s="2">
        <v>45844</v>
      </c>
      <c r="C6033" t="s">
        <v>22</v>
      </c>
      <c r="D6033">
        <v>45</v>
      </c>
      <c r="E6033" t="s">
        <v>39</v>
      </c>
      <c r="F6033">
        <v>1</v>
      </c>
      <c r="G6033">
        <v>5</v>
      </c>
      <c r="H6033" t="s">
        <v>3751</v>
      </c>
      <c r="I6033">
        <v>4369</v>
      </c>
      <c r="J6033">
        <v>0</v>
      </c>
      <c r="K6033">
        <v>1</v>
      </c>
      <c r="L6033" t="s">
        <v>48</v>
      </c>
      <c r="M6033" t="s">
        <v>39</v>
      </c>
      <c r="N6033" t="s">
        <v>23</v>
      </c>
      <c r="O6033" t="s">
        <v>56</v>
      </c>
      <c r="P6033" t="s">
        <v>26</v>
      </c>
      <c r="Q6033" t="s">
        <v>50</v>
      </c>
      <c r="R6033">
        <v>33.6</v>
      </c>
      <c r="S6033">
        <v>83.6</v>
      </c>
    </row>
    <row r="6034" spans="1:19">
      <c r="A6034" t="s">
        <v>13485</v>
      </c>
      <c r="B6034" s="2">
        <v>43728</v>
      </c>
      <c r="C6034" t="s">
        <v>22</v>
      </c>
      <c r="D6034">
        <v>63</v>
      </c>
      <c r="E6034" t="s">
        <v>39</v>
      </c>
      <c r="F6034">
        <v>0</v>
      </c>
      <c r="G6034">
        <v>5</v>
      </c>
      <c r="H6034" t="s">
        <v>3686</v>
      </c>
      <c r="I6034">
        <v>6305</v>
      </c>
      <c r="J6034">
        <v>0</v>
      </c>
      <c r="K6034">
        <v>71</v>
      </c>
      <c r="L6034" t="s">
        <v>15568</v>
      </c>
      <c r="M6034" t="s">
        <v>23</v>
      </c>
      <c r="N6034" t="s">
        <v>39</v>
      </c>
      <c r="P6034" t="s">
        <v>164</v>
      </c>
      <c r="Q6034" t="s">
        <v>27</v>
      </c>
      <c r="R6034">
        <v>25.55</v>
      </c>
      <c r="S6034">
        <v>4672.78</v>
      </c>
    </row>
    <row r="6035" spans="1:19">
      <c r="A6035" t="s">
        <v>13487</v>
      </c>
      <c r="B6035" s="2">
        <v>45706</v>
      </c>
      <c r="C6035" t="s">
        <v>33</v>
      </c>
      <c r="D6035">
        <v>51</v>
      </c>
      <c r="E6035" t="s">
        <v>39</v>
      </c>
      <c r="F6035">
        <v>0</v>
      </c>
      <c r="G6035">
        <v>5</v>
      </c>
      <c r="H6035" t="s">
        <v>3686</v>
      </c>
      <c r="I6035">
        <v>3945</v>
      </c>
      <c r="J6035">
        <v>0</v>
      </c>
      <c r="K6035">
        <v>6</v>
      </c>
      <c r="L6035" t="s">
        <v>15568</v>
      </c>
      <c r="M6035" t="s">
        <v>23</v>
      </c>
      <c r="N6035" t="s">
        <v>39</v>
      </c>
      <c r="P6035" t="s">
        <v>164</v>
      </c>
      <c r="Q6035" t="s">
        <v>50</v>
      </c>
      <c r="R6035">
        <v>19.649999999999999</v>
      </c>
      <c r="S6035">
        <v>291.39</v>
      </c>
    </row>
    <row r="6036" spans="1:19">
      <c r="A6036" t="s">
        <v>13489</v>
      </c>
      <c r="B6036" s="2">
        <v>45309</v>
      </c>
      <c r="C6036" t="s">
        <v>22</v>
      </c>
      <c r="D6036">
        <v>44</v>
      </c>
      <c r="E6036" t="s">
        <v>23</v>
      </c>
      <c r="F6036">
        <v>1</v>
      </c>
      <c r="G6036">
        <v>5</v>
      </c>
      <c r="H6036" t="s">
        <v>3686</v>
      </c>
      <c r="I6036">
        <v>4464</v>
      </c>
      <c r="J6036">
        <v>1</v>
      </c>
      <c r="K6036">
        <v>19</v>
      </c>
      <c r="L6036" t="s">
        <v>97</v>
      </c>
      <c r="M6036" t="s">
        <v>23</v>
      </c>
      <c r="N6036" t="s">
        <v>39</v>
      </c>
      <c r="P6036" t="s">
        <v>202</v>
      </c>
      <c r="Q6036" t="s">
        <v>50</v>
      </c>
      <c r="R6036">
        <v>19.8</v>
      </c>
      <c r="S6036">
        <v>593.97</v>
      </c>
    </row>
    <row r="6037" spans="1:19">
      <c r="A6037" t="s">
        <v>13491</v>
      </c>
      <c r="B6037" s="2">
        <v>43881</v>
      </c>
      <c r="C6037" t="s">
        <v>33</v>
      </c>
      <c r="D6037">
        <v>43</v>
      </c>
      <c r="E6037" t="s">
        <v>39</v>
      </c>
      <c r="F6037">
        <v>0</v>
      </c>
      <c r="G6037">
        <v>5</v>
      </c>
      <c r="H6037" t="s">
        <v>3686</v>
      </c>
      <c r="I6037">
        <v>5868</v>
      </c>
      <c r="J6037">
        <v>0</v>
      </c>
      <c r="K6037">
        <v>66</v>
      </c>
      <c r="L6037" t="s">
        <v>15568</v>
      </c>
      <c r="M6037" t="s">
        <v>23</v>
      </c>
      <c r="N6037" t="s">
        <v>23</v>
      </c>
      <c r="O6037" t="s">
        <v>25</v>
      </c>
      <c r="P6037" t="s">
        <v>202</v>
      </c>
      <c r="Q6037" t="s">
        <v>27</v>
      </c>
      <c r="R6037">
        <v>88.9</v>
      </c>
      <c r="S6037">
        <v>8107.48</v>
      </c>
    </row>
    <row r="6038" spans="1:19">
      <c r="A6038" t="s">
        <v>13493</v>
      </c>
      <c r="B6038" s="2">
        <v>44511</v>
      </c>
      <c r="C6038" t="s">
        <v>22</v>
      </c>
      <c r="D6038">
        <v>43</v>
      </c>
      <c r="E6038" t="s">
        <v>23</v>
      </c>
      <c r="F6038">
        <v>0</v>
      </c>
      <c r="G6038">
        <v>5</v>
      </c>
      <c r="H6038" t="s">
        <v>3686</v>
      </c>
      <c r="I6038">
        <v>3301</v>
      </c>
      <c r="J6038">
        <v>0</v>
      </c>
      <c r="K6038">
        <v>45</v>
      </c>
      <c r="L6038" t="s">
        <v>142</v>
      </c>
      <c r="M6038" t="s">
        <v>23</v>
      </c>
      <c r="N6038" t="s">
        <v>23</v>
      </c>
      <c r="O6038" t="s">
        <v>25</v>
      </c>
      <c r="P6038" t="s">
        <v>26</v>
      </c>
      <c r="Q6038" t="s">
        <v>27</v>
      </c>
      <c r="R6038">
        <v>107.75</v>
      </c>
      <c r="S6038">
        <v>6224.25</v>
      </c>
    </row>
    <row r="6039" spans="1:19">
      <c r="A6039" t="s">
        <v>13495</v>
      </c>
      <c r="B6039" s="2">
        <v>45367</v>
      </c>
      <c r="C6039" t="s">
        <v>33</v>
      </c>
      <c r="D6039">
        <v>33</v>
      </c>
      <c r="E6039" t="s">
        <v>39</v>
      </c>
      <c r="F6039">
        <v>0</v>
      </c>
      <c r="G6039">
        <v>5</v>
      </c>
      <c r="H6039" t="s">
        <v>3686</v>
      </c>
      <c r="I6039">
        <v>3443</v>
      </c>
      <c r="J6039">
        <v>0</v>
      </c>
      <c r="K6039">
        <v>17</v>
      </c>
      <c r="L6039" t="s">
        <v>97</v>
      </c>
      <c r="M6039" t="s">
        <v>23</v>
      </c>
      <c r="N6039" t="s">
        <v>23</v>
      </c>
      <c r="O6039" t="s">
        <v>25</v>
      </c>
      <c r="P6039" t="s">
        <v>26</v>
      </c>
      <c r="Q6039" t="s">
        <v>27</v>
      </c>
      <c r="R6039">
        <v>80.05</v>
      </c>
      <c r="S6039">
        <v>2109.9699999999998</v>
      </c>
    </row>
    <row r="6040" spans="1:19">
      <c r="A6040" t="s">
        <v>13497</v>
      </c>
      <c r="B6040" s="2">
        <v>45824</v>
      </c>
      <c r="C6040" t="s">
        <v>33</v>
      </c>
      <c r="D6040">
        <v>33</v>
      </c>
      <c r="E6040" t="s">
        <v>39</v>
      </c>
      <c r="F6040">
        <v>0</v>
      </c>
      <c r="G6040">
        <v>5</v>
      </c>
      <c r="H6040" t="s">
        <v>3751</v>
      </c>
      <c r="I6040">
        <v>3527</v>
      </c>
      <c r="J6040">
        <v>0</v>
      </c>
      <c r="K6040">
        <v>2</v>
      </c>
      <c r="L6040" t="s">
        <v>48</v>
      </c>
      <c r="M6040" t="s">
        <v>23</v>
      </c>
      <c r="N6040" t="s">
        <v>23</v>
      </c>
      <c r="O6040" t="s">
        <v>49</v>
      </c>
      <c r="P6040" t="s">
        <v>26</v>
      </c>
      <c r="Q6040" t="s">
        <v>50</v>
      </c>
      <c r="R6040">
        <v>54.15</v>
      </c>
      <c r="S6040">
        <v>154.25</v>
      </c>
    </row>
    <row r="6041" spans="1:19">
      <c r="A6041" t="s">
        <v>13499</v>
      </c>
      <c r="B6041" s="2">
        <v>44171</v>
      </c>
      <c r="C6041" t="s">
        <v>33</v>
      </c>
      <c r="D6041">
        <v>50</v>
      </c>
      <c r="E6041" t="s">
        <v>39</v>
      </c>
      <c r="F6041">
        <v>0</v>
      </c>
      <c r="G6041">
        <v>5</v>
      </c>
      <c r="H6041" t="s">
        <v>3686</v>
      </c>
      <c r="I6041">
        <v>4021</v>
      </c>
      <c r="J6041">
        <v>0</v>
      </c>
      <c r="K6041">
        <v>56</v>
      </c>
      <c r="L6041" t="s">
        <v>15568</v>
      </c>
      <c r="M6041" t="s">
        <v>39</v>
      </c>
      <c r="N6041" t="s">
        <v>23</v>
      </c>
      <c r="O6041" t="s">
        <v>49</v>
      </c>
      <c r="P6041" t="s">
        <v>26</v>
      </c>
      <c r="Q6041" t="s">
        <v>50</v>
      </c>
      <c r="R6041">
        <v>44.85</v>
      </c>
      <c r="S6041">
        <v>2564.9499999999998</v>
      </c>
    </row>
    <row r="6042" spans="1:19">
      <c r="A6042" t="s">
        <v>13501</v>
      </c>
      <c r="B6042" s="2">
        <v>45063</v>
      </c>
      <c r="C6042" t="s">
        <v>22</v>
      </c>
      <c r="D6042">
        <v>62</v>
      </c>
      <c r="E6042" t="s">
        <v>39</v>
      </c>
      <c r="F6042">
        <v>0</v>
      </c>
      <c r="G6042">
        <v>5</v>
      </c>
      <c r="H6042" t="s">
        <v>3686</v>
      </c>
      <c r="I6042">
        <v>3241</v>
      </c>
      <c r="J6042">
        <v>0</v>
      </c>
      <c r="K6042">
        <v>27</v>
      </c>
      <c r="L6042" t="s">
        <v>15568</v>
      </c>
      <c r="M6042" t="s">
        <v>23</v>
      </c>
      <c r="N6042" t="s">
        <v>23</v>
      </c>
      <c r="O6042" t="s">
        <v>25</v>
      </c>
      <c r="P6042" t="s">
        <v>26</v>
      </c>
      <c r="Q6042" t="s">
        <v>50</v>
      </c>
      <c r="R6042">
        <v>69.05</v>
      </c>
      <c r="S6042">
        <v>2714.99</v>
      </c>
    </row>
    <row r="6043" spans="1:19">
      <c r="A6043" t="s">
        <v>13503</v>
      </c>
      <c r="B6043" s="2">
        <v>43876</v>
      </c>
      <c r="C6043" t="s">
        <v>33</v>
      </c>
      <c r="D6043">
        <v>47</v>
      </c>
      <c r="E6043" t="s">
        <v>23</v>
      </c>
      <c r="F6043">
        <v>0</v>
      </c>
      <c r="G6043">
        <v>5</v>
      </c>
      <c r="H6043" t="s">
        <v>3686</v>
      </c>
      <c r="I6043">
        <v>6238</v>
      </c>
      <c r="J6043">
        <v>0</v>
      </c>
      <c r="K6043">
        <v>66</v>
      </c>
      <c r="L6043" t="s">
        <v>316</v>
      </c>
      <c r="M6043" t="s">
        <v>39</v>
      </c>
      <c r="N6043" t="s">
        <v>23</v>
      </c>
      <c r="O6043" t="s">
        <v>56</v>
      </c>
      <c r="P6043" t="s">
        <v>202</v>
      </c>
      <c r="Q6043" t="s">
        <v>27</v>
      </c>
      <c r="R6043">
        <v>45.55</v>
      </c>
      <c r="S6043">
        <v>3027.25</v>
      </c>
    </row>
    <row r="6044" spans="1:19">
      <c r="A6044" t="s">
        <v>13505</v>
      </c>
      <c r="B6044" s="2">
        <v>45542</v>
      </c>
      <c r="C6044" t="s">
        <v>22</v>
      </c>
      <c r="D6044">
        <v>58</v>
      </c>
      <c r="E6044" t="s">
        <v>23</v>
      </c>
      <c r="F6044">
        <v>1</v>
      </c>
      <c r="G6044">
        <v>5</v>
      </c>
      <c r="H6044" t="s">
        <v>3686</v>
      </c>
      <c r="I6044">
        <v>5193</v>
      </c>
      <c r="J6044">
        <v>8</v>
      </c>
      <c r="K6044">
        <v>11</v>
      </c>
      <c r="L6044" t="s">
        <v>15568</v>
      </c>
      <c r="M6044" t="s">
        <v>23</v>
      </c>
      <c r="N6044" t="s">
        <v>23</v>
      </c>
      <c r="O6044" t="s">
        <v>25</v>
      </c>
      <c r="P6044" t="s">
        <v>202</v>
      </c>
      <c r="Q6044" t="s">
        <v>50</v>
      </c>
      <c r="R6044">
        <v>75.2</v>
      </c>
      <c r="S6044">
        <v>1090.3399999999999</v>
      </c>
    </row>
    <row r="6045" spans="1:19">
      <c r="A6045" t="s">
        <v>13507</v>
      </c>
      <c r="B6045" s="2">
        <v>43955</v>
      </c>
      <c r="C6045" t="s">
        <v>22</v>
      </c>
      <c r="D6045">
        <v>26</v>
      </c>
      <c r="E6045" t="s">
        <v>39</v>
      </c>
      <c r="F6045">
        <v>0</v>
      </c>
      <c r="G6045">
        <v>5</v>
      </c>
      <c r="H6045" t="s">
        <v>3686</v>
      </c>
      <c r="I6045">
        <v>5997</v>
      </c>
      <c r="J6045">
        <v>0</v>
      </c>
      <c r="K6045">
        <v>63</v>
      </c>
      <c r="L6045" t="s">
        <v>15568</v>
      </c>
      <c r="M6045" t="s">
        <v>23</v>
      </c>
      <c r="N6045" t="s">
        <v>39</v>
      </c>
      <c r="P6045" t="s">
        <v>202</v>
      </c>
      <c r="Q6045" t="s">
        <v>50</v>
      </c>
      <c r="R6045">
        <v>20.5</v>
      </c>
      <c r="S6045">
        <v>3539.58</v>
      </c>
    </row>
    <row r="6046" spans="1:19">
      <c r="A6046" t="s">
        <v>13509</v>
      </c>
      <c r="B6046" s="2">
        <v>43724</v>
      </c>
      <c r="C6046" t="s">
        <v>22</v>
      </c>
      <c r="D6046">
        <v>65</v>
      </c>
      <c r="E6046" t="s">
        <v>23</v>
      </c>
      <c r="F6046">
        <v>0</v>
      </c>
      <c r="G6046">
        <v>5</v>
      </c>
      <c r="H6046" t="s">
        <v>3686</v>
      </c>
      <c r="I6046">
        <v>5101</v>
      </c>
      <c r="J6046">
        <v>8</v>
      </c>
      <c r="K6046">
        <v>71</v>
      </c>
      <c r="L6046" t="s">
        <v>15568</v>
      </c>
      <c r="M6046" t="s">
        <v>23</v>
      </c>
      <c r="N6046" t="s">
        <v>23</v>
      </c>
      <c r="O6046" t="s">
        <v>25</v>
      </c>
      <c r="P6046" t="s">
        <v>202</v>
      </c>
      <c r="Q6046" t="s">
        <v>50</v>
      </c>
      <c r="R6046">
        <v>98.65</v>
      </c>
      <c r="S6046">
        <v>9427.9699999999993</v>
      </c>
    </row>
    <row r="6047" spans="1:19">
      <c r="A6047" t="s">
        <v>13511</v>
      </c>
      <c r="B6047" s="2">
        <v>44322</v>
      </c>
      <c r="C6047" t="s">
        <v>22</v>
      </c>
      <c r="D6047">
        <v>65</v>
      </c>
      <c r="E6047" t="s">
        <v>39</v>
      </c>
      <c r="F6047">
        <v>0</v>
      </c>
      <c r="G6047">
        <v>5</v>
      </c>
      <c r="H6047" t="s">
        <v>3686</v>
      </c>
      <c r="I6047">
        <v>4899</v>
      </c>
      <c r="J6047">
        <v>0</v>
      </c>
      <c r="K6047">
        <v>51</v>
      </c>
      <c r="L6047" t="s">
        <v>142</v>
      </c>
      <c r="M6047" t="s">
        <v>23</v>
      </c>
      <c r="N6047" t="s">
        <v>23</v>
      </c>
      <c r="O6047" t="s">
        <v>25</v>
      </c>
      <c r="P6047" t="s">
        <v>26</v>
      </c>
      <c r="Q6047" t="s">
        <v>27</v>
      </c>
      <c r="R6047">
        <v>87.35</v>
      </c>
      <c r="S6047">
        <v>4550.01</v>
      </c>
    </row>
    <row r="6048" spans="1:19">
      <c r="A6048" t="s">
        <v>13514</v>
      </c>
      <c r="B6048" s="2">
        <v>45549</v>
      </c>
      <c r="C6048" t="s">
        <v>22</v>
      </c>
      <c r="D6048">
        <v>50</v>
      </c>
      <c r="E6048" t="s">
        <v>23</v>
      </c>
      <c r="F6048">
        <v>2</v>
      </c>
      <c r="G6048">
        <v>5</v>
      </c>
      <c r="H6048" t="s">
        <v>3686</v>
      </c>
      <c r="I6048">
        <v>2606</v>
      </c>
      <c r="J6048">
        <v>3</v>
      </c>
      <c r="K6048">
        <v>11</v>
      </c>
      <c r="L6048" t="s">
        <v>15568</v>
      </c>
      <c r="M6048" t="s">
        <v>23</v>
      </c>
      <c r="N6048" t="s">
        <v>39</v>
      </c>
      <c r="P6048" t="s">
        <v>26</v>
      </c>
      <c r="Q6048" t="s">
        <v>27</v>
      </c>
      <c r="R6048">
        <v>20.45</v>
      </c>
      <c r="S6048">
        <v>434.17</v>
      </c>
    </row>
    <row r="6049" spans="1:19">
      <c r="A6049" t="s">
        <v>13516</v>
      </c>
      <c r="B6049" s="2">
        <v>45340</v>
      </c>
      <c r="C6049" t="s">
        <v>33</v>
      </c>
      <c r="D6049">
        <v>60</v>
      </c>
      <c r="E6049" t="s">
        <v>39</v>
      </c>
      <c r="F6049">
        <v>0</v>
      </c>
      <c r="G6049">
        <v>5</v>
      </c>
      <c r="H6049" t="s">
        <v>3686</v>
      </c>
      <c r="I6049">
        <v>4911</v>
      </c>
      <c r="J6049">
        <v>0</v>
      </c>
      <c r="K6049">
        <v>18</v>
      </c>
      <c r="L6049" t="s">
        <v>97</v>
      </c>
      <c r="M6049" t="s">
        <v>23</v>
      </c>
      <c r="N6049" t="s">
        <v>23</v>
      </c>
      <c r="O6049" t="s">
        <v>25</v>
      </c>
      <c r="P6049" t="s">
        <v>26</v>
      </c>
      <c r="Q6049" t="s">
        <v>27</v>
      </c>
      <c r="R6049">
        <v>71.099999999999994</v>
      </c>
      <c r="S6049">
        <v>1447.43</v>
      </c>
    </row>
    <row r="6050" spans="1:19">
      <c r="A6050" t="s">
        <v>13518</v>
      </c>
      <c r="B6050" s="2">
        <v>43752</v>
      </c>
      <c r="C6050" t="s">
        <v>33</v>
      </c>
      <c r="D6050">
        <v>21</v>
      </c>
      <c r="E6050" t="s">
        <v>23</v>
      </c>
      <c r="F6050">
        <v>0</v>
      </c>
      <c r="G6050">
        <v>5</v>
      </c>
      <c r="H6050" t="s">
        <v>3686</v>
      </c>
      <c r="I6050">
        <v>6367</v>
      </c>
      <c r="J6050">
        <v>4</v>
      </c>
      <c r="K6050">
        <v>70</v>
      </c>
      <c r="L6050" t="s">
        <v>15568</v>
      </c>
      <c r="M6050" t="s">
        <v>23</v>
      </c>
      <c r="N6050" t="s">
        <v>23</v>
      </c>
      <c r="O6050" t="s">
        <v>49</v>
      </c>
      <c r="P6050" t="s">
        <v>164</v>
      </c>
      <c r="Q6050" t="s">
        <v>27</v>
      </c>
      <c r="R6050">
        <v>80.400000000000006</v>
      </c>
      <c r="S6050">
        <v>8502.4500000000007</v>
      </c>
    </row>
    <row r="6051" spans="1:19">
      <c r="A6051" t="s">
        <v>13520</v>
      </c>
      <c r="B6051" s="2">
        <v>45209</v>
      </c>
      <c r="C6051" t="s">
        <v>22</v>
      </c>
      <c r="D6051">
        <v>43</v>
      </c>
      <c r="E6051" t="s">
        <v>39</v>
      </c>
      <c r="F6051">
        <v>0</v>
      </c>
      <c r="G6051">
        <v>5</v>
      </c>
      <c r="H6051" t="s">
        <v>3686</v>
      </c>
      <c r="I6051">
        <v>4242</v>
      </c>
      <c r="J6051">
        <v>0</v>
      </c>
      <c r="K6051">
        <v>22</v>
      </c>
      <c r="L6051" t="s">
        <v>97</v>
      </c>
      <c r="M6051" t="s">
        <v>23</v>
      </c>
      <c r="N6051" t="s">
        <v>23</v>
      </c>
      <c r="O6051" t="s">
        <v>25</v>
      </c>
      <c r="P6051" t="s">
        <v>26</v>
      </c>
      <c r="Q6051" t="s">
        <v>27</v>
      </c>
      <c r="R6051">
        <v>94.95</v>
      </c>
      <c r="S6051">
        <v>3200.34</v>
      </c>
    </row>
    <row r="6052" spans="1:19">
      <c r="A6052" t="s">
        <v>13522</v>
      </c>
      <c r="B6052" s="2">
        <v>45466</v>
      </c>
      <c r="C6052" t="s">
        <v>33</v>
      </c>
      <c r="D6052">
        <v>19</v>
      </c>
      <c r="E6052" t="s">
        <v>23</v>
      </c>
      <c r="F6052">
        <v>3</v>
      </c>
      <c r="G6052">
        <v>5</v>
      </c>
      <c r="H6052" t="s">
        <v>3686</v>
      </c>
      <c r="I6052">
        <v>5751</v>
      </c>
      <c r="J6052">
        <v>2</v>
      </c>
      <c r="K6052">
        <v>14</v>
      </c>
      <c r="L6052" t="s">
        <v>97</v>
      </c>
      <c r="M6052" t="s">
        <v>23</v>
      </c>
      <c r="N6052" t="s">
        <v>39</v>
      </c>
      <c r="P6052" t="s">
        <v>164</v>
      </c>
      <c r="Q6052" t="s">
        <v>84</v>
      </c>
      <c r="R6052">
        <v>18.8</v>
      </c>
      <c r="S6052">
        <v>879.25</v>
      </c>
    </row>
    <row r="6053" spans="1:19">
      <c r="A6053" t="s">
        <v>13524</v>
      </c>
      <c r="B6053" s="2">
        <v>45051</v>
      </c>
      <c r="C6053" t="s">
        <v>22</v>
      </c>
      <c r="D6053">
        <v>28</v>
      </c>
      <c r="E6053" t="s">
        <v>39</v>
      </c>
      <c r="F6053">
        <v>0</v>
      </c>
      <c r="G6053">
        <v>5</v>
      </c>
      <c r="H6053" t="s">
        <v>3686</v>
      </c>
      <c r="I6053">
        <v>3428</v>
      </c>
      <c r="J6053">
        <v>0</v>
      </c>
      <c r="K6053">
        <v>27</v>
      </c>
      <c r="L6053" t="s">
        <v>15568</v>
      </c>
      <c r="M6053" t="s">
        <v>23</v>
      </c>
      <c r="N6053" t="s">
        <v>39</v>
      </c>
      <c r="P6053" t="s">
        <v>202</v>
      </c>
      <c r="Q6053" t="s">
        <v>27</v>
      </c>
      <c r="R6053">
        <v>20.100000000000001</v>
      </c>
      <c r="S6053">
        <v>1464.4</v>
      </c>
    </row>
    <row r="6054" spans="1:19">
      <c r="A6054" t="s">
        <v>13526</v>
      </c>
      <c r="B6054" s="2">
        <v>45510</v>
      </c>
      <c r="C6054" t="s">
        <v>22</v>
      </c>
      <c r="D6054">
        <v>37</v>
      </c>
      <c r="E6054" t="s">
        <v>39</v>
      </c>
      <c r="F6054">
        <v>0</v>
      </c>
      <c r="G6054">
        <v>5</v>
      </c>
      <c r="H6054" t="s">
        <v>3686</v>
      </c>
      <c r="I6054">
        <v>5385</v>
      </c>
      <c r="J6054">
        <v>0</v>
      </c>
      <c r="K6054">
        <v>12</v>
      </c>
      <c r="L6054" t="s">
        <v>97</v>
      </c>
      <c r="M6054" t="s">
        <v>23</v>
      </c>
      <c r="N6054" t="s">
        <v>23</v>
      </c>
      <c r="O6054" t="s">
        <v>49</v>
      </c>
      <c r="P6054" t="s">
        <v>26</v>
      </c>
      <c r="Q6054" t="s">
        <v>50</v>
      </c>
      <c r="R6054">
        <v>53.75</v>
      </c>
      <c r="S6054">
        <v>670.25</v>
      </c>
    </row>
    <row r="6055" spans="1:19">
      <c r="A6055" t="s">
        <v>13528</v>
      </c>
      <c r="B6055" s="2">
        <v>45852</v>
      </c>
      <c r="C6055" t="s">
        <v>33</v>
      </c>
      <c r="D6055">
        <v>38</v>
      </c>
      <c r="E6055" t="s">
        <v>39</v>
      </c>
      <c r="F6055">
        <v>0</v>
      </c>
      <c r="G6055">
        <v>5</v>
      </c>
      <c r="H6055" t="s">
        <v>3751</v>
      </c>
      <c r="I6055">
        <v>4831</v>
      </c>
      <c r="J6055">
        <v>0</v>
      </c>
      <c r="K6055">
        <v>1</v>
      </c>
      <c r="L6055" t="s">
        <v>48</v>
      </c>
      <c r="M6055" t="s">
        <v>39</v>
      </c>
      <c r="N6055" t="s">
        <v>23</v>
      </c>
      <c r="O6055" t="s">
        <v>49</v>
      </c>
      <c r="P6055" t="s">
        <v>26</v>
      </c>
      <c r="Q6055" t="s">
        <v>27</v>
      </c>
      <c r="R6055">
        <v>25.25</v>
      </c>
      <c r="S6055">
        <v>35.25</v>
      </c>
    </row>
    <row r="6056" spans="1:19">
      <c r="A6056" t="s">
        <v>13529</v>
      </c>
      <c r="B6056" s="2">
        <v>45763</v>
      </c>
      <c r="C6056" t="s">
        <v>22</v>
      </c>
      <c r="D6056">
        <v>31</v>
      </c>
      <c r="E6056" t="s">
        <v>39</v>
      </c>
      <c r="F6056">
        <v>0</v>
      </c>
      <c r="G6056">
        <v>5</v>
      </c>
      <c r="H6056" t="s">
        <v>3686</v>
      </c>
      <c r="I6056">
        <v>4345</v>
      </c>
      <c r="J6056">
        <v>0</v>
      </c>
      <c r="K6056">
        <v>4</v>
      </c>
      <c r="L6056" t="s">
        <v>15568</v>
      </c>
      <c r="M6056" t="s">
        <v>23</v>
      </c>
      <c r="N6056" t="s">
        <v>39</v>
      </c>
      <c r="P6056" t="s">
        <v>26</v>
      </c>
      <c r="Q6056" t="s">
        <v>50</v>
      </c>
      <c r="R6056">
        <v>19</v>
      </c>
      <c r="S6056">
        <v>106.97</v>
      </c>
    </row>
    <row r="6057" spans="1:19">
      <c r="A6057" t="s">
        <v>13531</v>
      </c>
      <c r="B6057" s="2">
        <v>45742</v>
      </c>
      <c r="C6057" t="s">
        <v>22</v>
      </c>
      <c r="D6057">
        <v>53</v>
      </c>
      <c r="E6057" t="s">
        <v>39</v>
      </c>
      <c r="F6057">
        <v>0</v>
      </c>
      <c r="G6057">
        <v>5</v>
      </c>
      <c r="H6057" t="s">
        <v>3686</v>
      </c>
      <c r="I6057">
        <v>2893</v>
      </c>
      <c r="J6057">
        <v>0</v>
      </c>
      <c r="K6057">
        <v>5</v>
      </c>
      <c r="L6057" t="s">
        <v>48</v>
      </c>
      <c r="M6057" t="s">
        <v>23</v>
      </c>
      <c r="N6057" t="s">
        <v>23</v>
      </c>
      <c r="O6057" t="s">
        <v>49</v>
      </c>
      <c r="P6057" t="s">
        <v>26</v>
      </c>
      <c r="Q6057" t="s">
        <v>27</v>
      </c>
      <c r="R6057">
        <v>51.35</v>
      </c>
      <c r="S6057">
        <v>348.1</v>
      </c>
    </row>
    <row r="6058" spans="1:19">
      <c r="A6058" t="s">
        <v>13533</v>
      </c>
      <c r="B6058" s="2">
        <v>44037</v>
      </c>
      <c r="C6058" t="s">
        <v>22</v>
      </c>
      <c r="D6058">
        <v>40</v>
      </c>
      <c r="E6058" t="s">
        <v>23</v>
      </c>
      <c r="F6058">
        <v>1</v>
      </c>
      <c r="G6058">
        <v>5</v>
      </c>
      <c r="H6058" t="s">
        <v>3686</v>
      </c>
      <c r="I6058">
        <v>4079</v>
      </c>
      <c r="J6058">
        <v>3</v>
      </c>
      <c r="K6058">
        <v>61</v>
      </c>
      <c r="L6058" t="s">
        <v>142</v>
      </c>
      <c r="M6058" t="s">
        <v>23</v>
      </c>
      <c r="N6058" t="s">
        <v>23</v>
      </c>
      <c r="O6058" t="s">
        <v>25</v>
      </c>
      <c r="P6058" t="s">
        <v>202</v>
      </c>
      <c r="Q6058" t="s">
        <v>50</v>
      </c>
      <c r="R6058">
        <v>103.9</v>
      </c>
      <c r="S6058">
        <v>9077.0300000000007</v>
      </c>
    </row>
    <row r="6059" spans="1:19">
      <c r="A6059" t="s">
        <v>13535</v>
      </c>
      <c r="B6059" s="2">
        <v>45839</v>
      </c>
      <c r="C6059" t="s">
        <v>22</v>
      </c>
      <c r="D6059">
        <v>21</v>
      </c>
      <c r="E6059" t="s">
        <v>39</v>
      </c>
      <c r="F6059">
        <v>0</v>
      </c>
      <c r="G6059">
        <v>5</v>
      </c>
      <c r="H6059" t="s">
        <v>3751</v>
      </c>
      <c r="I6059">
        <v>5579</v>
      </c>
      <c r="J6059">
        <v>0</v>
      </c>
      <c r="K6059">
        <v>1</v>
      </c>
      <c r="L6059" t="s">
        <v>15568</v>
      </c>
      <c r="M6059" t="s">
        <v>23</v>
      </c>
      <c r="N6059" t="s">
        <v>23</v>
      </c>
      <c r="O6059" t="s">
        <v>25</v>
      </c>
      <c r="P6059" t="s">
        <v>26</v>
      </c>
      <c r="Q6059" t="s">
        <v>27</v>
      </c>
      <c r="R6059">
        <v>89.25</v>
      </c>
      <c r="S6059">
        <v>105.89</v>
      </c>
    </row>
    <row r="6060" spans="1:19">
      <c r="A6060" t="s">
        <v>13536</v>
      </c>
      <c r="B6060" s="2">
        <v>44445</v>
      </c>
      <c r="C6060" t="s">
        <v>33</v>
      </c>
      <c r="D6060">
        <v>39</v>
      </c>
      <c r="E6060" t="s">
        <v>23</v>
      </c>
      <c r="F6060">
        <v>0</v>
      </c>
      <c r="G6060">
        <v>5</v>
      </c>
      <c r="H6060" t="s">
        <v>3686</v>
      </c>
      <c r="I6060">
        <v>4159</v>
      </c>
      <c r="J6060">
        <v>1</v>
      </c>
      <c r="K6060">
        <v>47</v>
      </c>
      <c r="L6060" t="s">
        <v>142</v>
      </c>
      <c r="M6060" t="s">
        <v>23</v>
      </c>
      <c r="N6060" t="s">
        <v>39</v>
      </c>
      <c r="P6060" t="s">
        <v>164</v>
      </c>
      <c r="Q6060" t="s">
        <v>27</v>
      </c>
      <c r="R6060">
        <v>19.649999999999999</v>
      </c>
      <c r="S6060">
        <v>3078.85</v>
      </c>
    </row>
    <row r="6061" spans="1:19">
      <c r="A6061" t="s">
        <v>13538</v>
      </c>
      <c r="B6061" s="2">
        <v>45614</v>
      </c>
      <c r="C6061" t="s">
        <v>33</v>
      </c>
      <c r="D6061">
        <v>37</v>
      </c>
      <c r="E6061" t="s">
        <v>39</v>
      </c>
      <c r="F6061">
        <v>0</v>
      </c>
      <c r="G6061">
        <v>5</v>
      </c>
      <c r="H6061" t="s">
        <v>3686</v>
      </c>
      <c r="I6061">
        <v>5850</v>
      </c>
      <c r="J6061">
        <v>0</v>
      </c>
      <c r="K6061">
        <v>9</v>
      </c>
      <c r="L6061" t="s">
        <v>15568</v>
      </c>
      <c r="M6061" t="s">
        <v>23</v>
      </c>
      <c r="N6061" t="s">
        <v>23</v>
      </c>
      <c r="O6061" t="s">
        <v>25</v>
      </c>
      <c r="P6061" t="s">
        <v>26</v>
      </c>
      <c r="Q6061" t="s">
        <v>50</v>
      </c>
      <c r="R6061">
        <v>85.3</v>
      </c>
      <c r="S6061">
        <v>1226.82</v>
      </c>
    </row>
    <row r="6062" spans="1:19">
      <c r="A6062" t="s">
        <v>13540</v>
      </c>
      <c r="B6062" s="2">
        <v>44295</v>
      </c>
      <c r="C6062" t="s">
        <v>33</v>
      </c>
      <c r="D6062">
        <v>49</v>
      </c>
      <c r="E6062" t="s">
        <v>39</v>
      </c>
      <c r="F6062">
        <v>0</v>
      </c>
      <c r="G6062">
        <v>5</v>
      </c>
      <c r="H6062" t="s">
        <v>3686</v>
      </c>
      <c r="I6062">
        <v>4924</v>
      </c>
      <c r="J6062">
        <v>0</v>
      </c>
      <c r="K6062">
        <v>52</v>
      </c>
      <c r="L6062" t="s">
        <v>142</v>
      </c>
      <c r="M6062" t="s">
        <v>23</v>
      </c>
      <c r="N6062" t="s">
        <v>23</v>
      </c>
      <c r="O6062" t="s">
        <v>49</v>
      </c>
      <c r="P6062" t="s">
        <v>164</v>
      </c>
      <c r="Q6062" t="s">
        <v>27</v>
      </c>
      <c r="R6062">
        <v>80.95</v>
      </c>
      <c r="S6062">
        <v>6246.87</v>
      </c>
    </row>
    <row r="6063" spans="1:19">
      <c r="A6063" t="s">
        <v>13542</v>
      </c>
      <c r="B6063" s="2">
        <v>45362</v>
      </c>
      <c r="C6063" t="s">
        <v>22</v>
      </c>
      <c r="D6063">
        <v>21</v>
      </c>
      <c r="E6063" t="s">
        <v>39</v>
      </c>
      <c r="F6063">
        <v>0</v>
      </c>
      <c r="G6063">
        <v>5</v>
      </c>
      <c r="H6063" t="s">
        <v>3686</v>
      </c>
      <c r="I6063">
        <v>5863</v>
      </c>
      <c r="J6063">
        <v>0</v>
      </c>
      <c r="K6063">
        <v>17</v>
      </c>
      <c r="L6063" t="s">
        <v>15568</v>
      </c>
      <c r="M6063" t="s">
        <v>23</v>
      </c>
      <c r="N6063" t="s">
        <v>23</v>
      </c>
      <c r="O6063" t="s">
        <v>25</v>
      </c>
      <c r="P6063" t="s">
        <v>202</v>
      </c>
      <c r="Q6063" t="s">
        <v>27</v>
      </c>
      <c r="R6063">
        <v>86.75</v>
      </c>
      <c r="S6063">
        <v>2255.3200000000002</v>
      </c>
    </row>
    <row r="6064" spans="1:19">
      <c r="A6064" t="s">
        <v>13544</v>
      </c>
      <c r="B6064" s="2">
        <v>45856</v>
      </c>
      <c r="C6064" t="s">
        <v>22</v>
      </c>
      <c r="D6064">
        <v>64</v>
      </c>
      <c r="E6064" t="s">
        <v>39</v>
      </c>
      <c r="F6064">
        <v>2</v>
      </c>
      <c r="G6064">
        <v>5</v>
      </c>
      <c r="H6064" t="s">
        <v>3751</v>
      </c>
      <c r="I6064">
        <v>4020</v>
      </c>
      <c r="J6064">
        <v>0</v>
      </c>
      <c r="K6064">
        <v>1</v>
      </c>
      <c r="L6064" t="s">
        <v>15568</v>
      </c>
      <c r="M6064" t="s">
        <v>23</v>
      </c>
      <c r="N6064" t="s">
        <v>23</v>
      </c>
      <c r="O6064" t="s">
        <v>49</v>
      </c>
      <c r="P6064" t="s">
        <v>26</v>
      </c>
      <c r="Q6064" t="s">
        <v>27</v>
      </c>
      <c r="R6064">
        <v>44</v>
      </c>
      <c r="S6064">
        <v>59.66</v>
      </c>
    </row>
    <row r="6065" spans="1:19">
      <c r="A6065" t="s">
        <v>13546</v>
      </c>
      <c r="B6065" s="2">
        <v>45419</v>
      </c>
      <c r="C6065" t="s">
        <v>22</v>
      </c>
      <c r="D6065">
        <v>32</v>
      </c>
      <c r="E6065" t="s">
        <v>39</v>
      </c>
      <c r="F6065">
        <v>0</v>
      </c>
      <c r="G6065">
        <v>5</v>
      </c>
      <c r="H6065" t="s">
        <v>3686</v>
      </c>
      <c r="I6065">
        <v>4123</v>
      </c>
      <c r="J6065">
        <v>0</v>
      </c>
      <c r="K6065">
        <v>15</v>
      </c>
      <c r="L6065" t="s">
        <v>15568</v>
      </c>
      <c r="M6065" t="s">
        <v>23</v>
      </c>
      <c r="N6065" t="s">
        <v>39</v>
      </c>
      <c r="P6065" t="s">
        <v>26</v>
      </c>
      <c r="Q6065" t="s">
        <v>50</v>
      </c>
      <c r="R6065">
        <v>19.75</v>
      </c>
      <c r="S6065">
        <v>363.95</v>
      </c>
    </row>
    <row r="6066" spans="1:19">
      <c r="A6066" t="s">
        <v>13548</v>
      </c>
      <c r="B6066" s="2">
        <v>45093</v>
      </c>
      <c r="C6066" t="s">
        <v>22</v>
      </c>
      <c r="D6066">
        <v>41</v>
      </c>
      <c r="E6066" t="s">
        <v>23</v>
      </c>
      <c r="F6066">
        <v>0</v>
      </c>
      <c r="G6066">
        <v>5</v>
      </c>
      <c r="H6066" t="s">
        <v>3686</v>
      </c>
      <c r="I6066">
        <v>2403</v>
      </c>
      <c r="J6066">
        <v>10</v>
      </c>
      <c r="K6066">
        <v>26</v>
      </c>
      <c r="L6066" t="s">
        <v>15568</v>
      </c>
      <c r="M6066" t="s">
        <v>23</v>
      </c>
      <c r="N6066" t="s">
        <v>39</v>
      </c>
      <c r="P6066" t="s">
        <v>202</v>
      </c>
      <c r="Q6066" t="s">
        <v>27</v>
      </c>
      <c r="R6066">
        <v>20.05</v>
      </c>
      <c r="S6066">
        <v>1683.18</v>
      </c>
    </row>
    <row r="6067" spans="1:19">
      <c r="A6067" t="s">
        <v>13550</v>
      </c>
      <c r="B6067" s="2">
        <v>45641</v>
      </c>
      <c r="C6067" t="s">
        <v>22</v>
      </c>
      <c r="D6067">
        <v>62</v>
      </c>
      <c r="E6067" t="s">
        <v>23</v>
      </c>
      <c r="F6067">
        <v>0</v>
      </c>
      <c r="G6067">
        <v>5</v>
      </c>
      <c r="H6067" t="s">
        <v>3686</v>
      </c>
      <c r="I6067">
        <v>3152</v>
      </c>
      <c r="J6067">
        <v>5</v>
      </c>
      <c r="K6067">
        <v>8</v>
      </c>
      <c r="L6067" t="s">
        <v>48</v>
      </c>
      <c r="M6067" t="s">
        <v>23</v>
      </c>
      <c r="N6067" t="s">
        <v>39</v>
      </c>
      <c r="P6067" t="s">
        <v>202</v>
      </c>
      <c r="Q6067" t="s">
        <v>50</v>
      </c>
      <c r="R6067">
        <v>19.899999999999999</v>
      </c>
      <c r="S6067">
        <v>541.07000000000005</v>
      </c>
    </row>
    <row r="6068" spans="1:19">
      <c r="A6068" t="s">
        <v>13552</v>
      </c>
      <c r="B6068" s="2">
        <v>43726</v>
      </c>
      <c r="C6068" t="s">
        <v>22</v>
      </c>
      <c r="D6068">
        <v>35</v>
      </c>
      <c r="E6068" t="s">
        <v>23</v>
      </c>
      <c r="F6068">
        <v>0</v>
      </c>
      <c r="G6068">
        <v>5</v>
      </c>
      <c r="H6068" t="s">
        <v>3686</v>
      </c>
      <c r="I6068">
        <v>5872</v>
      </c>
      <c r="J6068">
        <v>6</v>
      </c>
      <c r="K6068">
        <v>71</v>
      </c>
      <c r="L6068" t="s">
        <v>316</v>
      </c>
      <c r="M6068" t="s">
        <v>23</v>
      </c>
      <c r="N6068" t="s">
        <v>23</v>
      </c>
      <c r="O6068" t="s">
        <v>49</v>
      </c>
      <c r="P6068" t="s">
        <v>164</v>
      </c>
      <c r="Q6068" t="s">
        <v>50</v>
      </c>
      <c r="R6068">
        <v>79.099999999999994</v>
      </c>
      <c r="S6068">
        <v>7554.27</v>
      </c>
    </row>
    <row r="6069" spans="1:19">
      <c r="A6069" t="s">
        <v>13554</v>
      </c>
      <c r="B6069" s="2">
        <v>44917</v>
      </c>
      <c r="C6069" t="s">
        <v>22</v>
      </c>
      <c r="D6069">
        <v>49</v>
      </c>
      <c r="E6069" t="s">
        <v>39</v>
      </c>
      <c r="F6069">
        <v>0</v>
      </c>
      <c r="G6069">
        <v>5</v>
      </c>
      <c r="H6069" t="s">
        <v>3686</v>
      </c>
      <c r="I6069">
        <v>4895</v>
      </c>
      <c r="J6069">
        <v>0</v>
      </c>
      <c r="K6069">
        <v>32</v>
      </c>
      <c r="L6069" t="s">
        <v>15568</v>
      </c>
      <c r="M6069" t="s">
        <v>23</v>
      </c>
      <c r="N6069" t="s">
        <v>23</v>
      </c>
      <c r="O6069" t="s">
        <v>49</v>
      </c>
      <c r="P6069" t="s">
        <v>202</v>
      </c>
      <c r="Q6069" t="s">
        <v>27</v>
      </c>
      <c r="R6069">
        <v>64.849999999999994</v>
      </c>
      <c r="S6069">
        <v>2507.59</v>
      </c>
    </row>
    <row r="6070" spans="1:19">
      <c r="A6070" t="s">
        <v>13556</v>
      </c>
      <c r="B6070" s="2">
        <v>44277</v>
      </c>
      <c r="C6070" t="s">
        <v>33</v>
      </c>
      <c r="D6070">
        <v>26</v>
      </c>
      <c r="E6070" t="s">
        <v>23</v>
      </c>
      <c r="F6070">
        <v>1</v>
      </c>
      <c r="G6070">
        <v>5</v>
      </c>
      <c r="H6070" t="s">
        <v>3686</v>
      </c>
      <c r="I6070">
        <v>4670</v>
      </c>
      <c r="J6070">
        <v>10</v>
      </c>
      <c r="K6070">
        <v>53</v>
      </c>
      <c r="L6070" t="s">
        <v>142</v>
      </c>
      <c r="M6070" t="s">
        <v>23</v>
      </c>
      <c r="N6070" t="s">
        <v>39</v>
      </c>
      <c r="P6070" t="s">
        <v>202</v>
      </c>
      <c r="Q6070" t="s">
        <v>27</v>
      </c>
      <c r="R6070">
        <v>19.55</v>
      </c>
      <c r="S6070">
        <v>2614.33</v>
      </c>
    </row>
    <row r="6071" spans="1:19">
      <c r="A6071" t="s">
        <v>13558</v>
      </c>
      <c r="B6071" s="2">
        <v>44364</v>
      </c>
      <c r="C6071" t="s">
        <v>22</v>
      </c>
      <c r="D6071">
        <v>21</v>
      </c>
      <c r="E6071" t="s">
        <v>39</v>
      </c>
      <c r="F6071">
        <v>0</v>
      </c>
      <c r="G6071">
        <v>5</v>
      </c>
      <c r="H6071" t="s">
        <v>3686</v>
      </c>
      <c r="I6071">
        <v>5249</v>
      </c>
      <c r="J6071">
        <v>0</v>
      </c>
      <c r="K6071">
        <v>50</v>
      </c>
      <c r="L6071" t="s">
        <v>15568</v>
      </c>
      <c r="M6071" t="s">
        <v>23</v>
      </c>
      <c r="N6071" t="s">
        <v>39</v>
      </c>
      <c r="P6071" t="s">
        <v>202</v>
      </c>
      <c r="Q6071" t="s">
        <v>50</v>
      </c>
      <c r="R6071">
        <v>20.149999999999999</v>
      </c>
      <c r="S6071">
        <v>2075.0500000000002</v>
      </c>
    </row>
    <row r="6072" spans="1:19">
      <c r="A6072" t="s">
        <v>13560</v>
      </c>
      <c r="B6072" s="2">
        <v>43954</v>
      </c>
      <c r="C6072" t="s">
        <v>22</v>
      </c>
      <c r="D6072">
        <v>43</v>
      </c>
      <c r="E6072" t="s">
        <v>23</v>
      </c>
      <c r="F6072">
        <v>0</v>
      </c>
      <c r="G6072">
        <v>5</v>
      </c>
      <c r="H6072" t="s">
        <v>3686</v>
      </c>
      <c r="I6072">
        <v>4004</v>
      </c>
      <c r="J6072">
        <v>4</v>
      </c>
      <c r="K6072">
        <v>63</v>
      </c>
      <c r="L6072" t="s">
        <v>15568</v>
      </c>
      <c r="M6072" t="s">
        <v>23</v>
      </c>
      <c r="N6072" t="s">
        <v>23</v>
      </c>
      <c r="O6072" t="s">
        <v>25</v>
      </c>
      <c r="P6072" t="s">
        <v>164</v>
      </c>
      <c r="Q6072" t="s">
        <v>27</v>
      </c>
      <c r="R6072">
        <v>102.6</v>
      </c>
      <c r="S6072">
        <v>6468.11</v>
      </c>
    </row>
    <row r="6073" spans="1:19">
      <c r="A6073" t="s">
        <v>13562</v>
      </c>
      <c r="B6073" s="2">
        <v>45569</v>
      </c>
      <c r="C6073" t="s">
        <v>33</v>
      </c>
      <c r="D6073">
        <v>49</v>
      </c>
      <c r="E6073" t="s">
        <v>39</v>
      </c>
      <c r="F6073">
        <v>0</v>
      </c>
      <c r="G6073">
        <v>5</v>
      </c>
      <c r="H6073" t="s">
        <v>3686</v>
      </c>
      <c r="I6073">
        <v>4905</v>
      </c>
      <c r="J6073">
        <v>0</v>
      </c>
      <c r="K6073">
        <v>10</v>
      </c>
      <c r="L6073" t="s">
        <v>15568</v>
      </c>
      <c r="M6073" t="s">
        <v>23</v>
      </c>
      <c r="N6073" t="s">
        <v>39</v>
      </c>
      <c r="P6073" t="s">
        <v>26</v>
      </c>
      <c r="Q6073" t="s">
        <v>50</v>
      </c>
      <c r="R6073">
        <v>20.9</v>
      </c>
      <c r="S6073">
        <v>370.9</v>
      </c>
    </row>
    <row r="6074" spans="1:19">
      <c r="A6074" t="s">
        <v>13564</v>
      </c>
      <c r="B6074" s="2">
        <v>45267</v>
      </c>
      <c r="C6074" t="s">
        <v>33</v>
      </c>
      <c r="D6074">
        <v>24</v>
      </c>
      <c r="E6074" t="s">
        <v>39</v>
      </c>
      <c r="F6074">
        <v>0</v>
      </c>
      <c r="G6074">
        <v>5</v>
      </c>
      <c r="H6074" t="s">
        <v>3686</v>
      </c>
      <c r="I6074">
        <v>3265</v>
      </c>
      <c r="J6074">
        <v>0</v>
      </c>
      <c r="K6074">
        <v>20</v>
      </c>
      <c r="L6074" t="s">
        <v>15568</v>
      </c>
      <c r="M6074" t="s">
        <v>23</v>
      </c>
      <c r="N6074" t="s">
        <v>23</v>
      </c>
      <c r="O6074" t="s">
        <v>56</v>
      </c>
      <c r="P6074" t="s">
        <v>26</v>
      </c>
      <c r="Q6074" t="s">
        <v>50</v>
      </c>
      <c r="R6074">
        <v>68.900000000000006</v>
      </c>
      <c r="S6074">
        <v>1825.35</v>
      </c>
    </row>
    <row r="6075" spans="1:19">
      <c r="A6075" t="s">
        <v>13567</v>
      </c>
      <c r="B6075" s="2">
        <v>44672</v>
      </c>
      <c r="C6075" t="s">
        <v>33</v>
      </c>
      <c r="D6075">
        <v>35</v>
      </c>
      <c r="E6075" t="s">
        <v>23</v>
      </c>
      <c r="F6075">
        <v>3</v>
      </c>
      <c r="G6075">
        <v>5</v>
      </c>
      <c r="H6075" t="s">
        <v>3686</v>
      </c>
      <c r="I6075">
        <v>3556</v>
      </c>
      <c r="J6075">
        <v>1</v>
      </c>
      <c r="K6075">
        <v>40</v>
      </c>
      <c r="L6075" t="s">
        <v>15568</v>
      </c>
      <c r="M6075" t="s">
        <v>23</v>
      </c>
      <c r="N6075" t="s">
        <v>39</v>
      </c>
      <c r="P6075" t="s">
        <v>164</v>
      </c>
      <c r="Q6075" t="s">
        <v>27</v>
      </c>
      <c r="R6075">
        <v>20.149999999999999</v>
      </c>
      <c r="S6075">
        <v>897.75</v>
      </c>
    </row>
    <row r="6076" spans="1:19">
      <c r="A6076" t="s">
        <v>13569</v>
      </c>
      <c r="B6076" s="2">
        <v>45485</v>
      </c>
      <c r="C6076" t="s">
        <v>22</v>
      </c>
      <c r="D6076">
        <v>27</v>
      </c>
      <c r="E6076" t="s">
        <v>39</v>
      </c>
      <c r="F6076">
        <v>0</v>
      </c>
      <c r="G6076">
        <v>5</v>
      </c>
      <c r="H6076" t="s">
        <v>3686</v>
      </c>
      <c r="I6076">
        <v>5530</v>
      </c>
      <c r="J6076">
        <v>0</v>
      </c>
      <c r="K6076">
        <v>13</v>
      </c>
      <c r="L6076" t="s">
        <v>97</v>
      </c>
      <c r="M6076" t="s">
        <v>23</v>
      </c>
      <c r="N6076" t="s">
        <v>23</v>
      </c>
      <c r="O6076" t="s">
        <v>49</v>
      </c>
      <c r="P6076" t="s">
        <v>26</v>
      </c>
      <c r="Q6076" t="s">
        <v>50</v>
      </c>
      <c r="R6076">
        <v>50.55</v>
      </c>
      <c r="S6076">
        <v>1052.0999999999999</v>
      </c>
    </row>
    <row r="6077" spans="1:19">
      <c r="A6077" t="s">
        <v>13571</v>
      </c>
      <c r="B6077" s="2">
        <v>45309</v>
      </c>
      <c r="C6077" t="s">
        <v>22</v>
      </c>
      <c r="D6077">
        <v>44</v>
      </c>
      <c r="E6077" t="s">
        <v>23</v>
      </c>
      <c r="F6077">
        <v>3</v>
      </c>
      <c r="G6077">
        <v>5</v>
      </c>
      <c r="H6077" t="s">
        <v>3686</v>
      </c>
      <c r="I6077">
        <v>5964</v>
      </c>
      <c r="J6077">
        <v>2</v>
      </c>
      <c r="K6077">
        <v>19</v>
      </c>
      <c r="L6077" t="s">
        <v>97</v>
      </c>
      <c r="M6077" t="s">
        <v>23</v>
      </c>
      <c r="N6077" t="s">
        <v>39</v>
      </c>
      <c r="P6077" t="s">
        <v>202</v>
      </c>
      <c r="Q6077" t="s">
        <v>50</v>
      </c>
      <c r="R6077">
        <v>19.899999999999999</v>
      </c>
      <c r="S6077">
        <v>974.63</v>
      </c>
    </row>
    <row r="6078" spans="1:19">
      <c r="A6078" t="s">
        <v>13573</v>
      </c>
      <c r="B6078" s="2">
        <v>43701</v>
      </c>
      <c r="C6078" t="s">
        <v>22</v>
      </c>
      <c r="D6078">
        <v>42</v>
      </c>
      <c r="E6078" t="s">
        <v>23</v>
      </c>
      <c r="F6078">
        <v>1</v>
      </c>
      <c r="G6078">
        <v>5</v>
      </c>
      <c r="H6078" t="s">
        <v>3686</v>
      </c>
      <c r="I6078">
        <v>4750</v>
      </c>
      <c r="J6078">
        <v>5</v>
      </c>
      <c r="K6078">
        <v>72</v>
      </c>
      <c r="L6078" t="s">
        <v>316</v>
      </c>
      <c r="M6078" t="s">
        <v>23</v>
      </c>
      <c r="N6078" t="s">
        <v>23</v>
      </c>
      <c r="O6078" t="s">
        <v>25</v>
      </c>
      <c r="P6078" t="s">
        <v>202</v>
      </c>
      <c r="Q6078" t="s">
        <v>50</v>
      </c>
      <c r="R6078">
        <v>104.45</v>
      </c>
      <c r="S6078">
        <v>8848.2800000000007</v>
      </c>
    </row>
    <row r="6079" spans="1:19">
      <c r="A6079" t="s">
        <v>13575</v>
      </c>
      <c r="B6079" s="2">
        <v>45143</v>
      </c>
      <c r="C6079" t="s">
        <v>22</v>
      </c>
      <c r="D6079">
        <v>28</v>
      </c>
      <c r="E6079" t="s">
        <v>23</v>
      </c>
      <c r="F6079">
        <v>0</v>
      </c>
      <c r="G6079">
        <v>5</v>
      </c>
      <c r="H6079" t="s">
        <v>3686</v>
      </c>
      <c r="I6079">
        <v>5886</v>
      </c>
      <c r="J6079">
        <v>7</v>
      </c>
      <c r="K6079">
        <v>24</v>
      </c>
      <c r="L6079" t="s">
        <v>15568</v>
      </c>
      <c r="M6079" t="s">
        <v>23</v>
      </c>
      <c r="N6079" t="s">
        <v>23</v>
      </c>
      <c r="O6079" t="s">
        <v>25</v>
      </c>
      <c r="P6079" t="s">
        <v>26</v>
      </c>
      <c r="Q6079" t="s">
        <v>27</v>
      </c>
      <c r="R6079">
        <v>93</v>
      </c>
      <c r="S6079">
        <v>3413.89</v>
      </c>
    </row>
    <row r="6080" spans="1:19">
      <c r="A6080" t="s">
        <v>13577</v>
      </c>
      <c r="B6080" s="2">
        <v>45792</v>
      </c>
      <c r="C6080" t="s">
        <v>22</v>
      </c>
      <c r="D6080">
        <v>49</v>
      </c>
      <c r="E6080" t="s">
        <v>39</v>
      </c>
      <c r="F6080">
        <v>0</v>
      </c>
      <c r="G6080">
        <v>5</v>
      </c>
      <c r="H6080" t="s">
        <v>3751</v>
      </c>
      <c r="I6080">
        <v>2088</v>
      </c>
      <c r="J6080">
        <v>0</v>
      </c>
      <c r="K6080">
        <v>3</v>
      </c>
      <c r="L6080" t="s">
        <v>15568</v>
      </c>
      <c r="M6080" t="s">
        <v>23</v>
      </c>
      <c r="N6080" t="s">
        <v>39</v>
      </c>
      <c r="P6080" t="s">
        <v>202</v>
      </c>
      <c r="Q6080" t="s">
        <v>50</v>
      </c>
      <c r="R6080">
        <v>21.2</v>
      </c>
      <c r="S6080">
        <v>88.2</v>
      </c>
    </row>
    <row r="6081" spans="1:19">
      <c r="A6081" t="s">
        <v>13578</v>
      </c>
      <c r="B6081" s="2">
        <v>44241</v>
      </c>
      <c r="C6081" t="s">
        <v>22</v>
      </c>
      <c r="D6081">
        <v>35</v>
      </c>
      <c r="E6081" t="s">
        <v>23</v>
      </c>
      <c r="F6081">
        <v>0</v>
      </c>
      <c r="G6081">
        <v>5</v>
      </c>
      <c r="H6081" t="s">
        <v>3686</v>
      </c>
      <c r="I6081">
        <v>4991</v>
      </c>
      <c r="J6081">
        <v>10</v>
      </c>
      <c r="K6081">
        <v>54</v>
      </c>
      <c r="L6081" t="s">
        <v>15568</v>
      </c>
      <c r="M6081" t="s">
        <v>23</v>
      </c>
      <c r="N6081" t="s">
        <v>23</v>
      </c>
      <c r="O6081" t="s">
        <v>25</v>
      </c>
      <c r="P6081" t="s">
        <v>26</v>
      </c>
      <c r="Q6081" t="s">
        <v>27</v>
      </c>
      <c r="R6081">
        <v>74</v>
      </c>
      <c r="S6081">
        <v>5817.79</v>
      </c>
    </row>
    <row r="6082" spans="1:19">
      <c r="A6082" t="s">
        <v>13580</v>
      </c>
      <c r="B6082" s="2">
        <v>44974</v>
      </c>
      <c r="C6082" t="s">
        <v>22</v>
      </c>
      <c r="D6082">
        <v>54</v>
      </c>
      <c r="E6082" t="s">
        <v>39</v>
      </c>
      <c r="F6082">
        <v>0</v>
      </c>
      <c r="G6082">
        <v>5</v>
      </c>
      <c r="H6082" t="s">
        <v>3686</v>
      </c>
      <c r="I6082">
        <v>4320</v>
      </c>
      <c r="J6082">
        <v>0</v>
      </c>
      <c r="K6082">
        <v>30</v>
      </c>
      <c r="L6082" t="s">
        <v>40</v>
      </c>
      <c r="M6082" t="s">
        <v>23</v>
      </c>
      <c r="N6082" t="s">
        <v>23</v>
      </c>
      <c r="O6082" t="s">
        <v>56</v>
      </c>
      <c r="P6082" t="s">
        <v>202</v>
      </c>
      <c r="Q6082" t="s">
        <v>50</v>
      </c>
      <c r="R6082">
        <v>64.5</v>
      </c>
      <c r="S6082">
        <v>2766.35</v>
      </c>
    </row>
    <row r="6083" spans="1:19">
      <c r="A6083" t="s">
        <v>13582</v>
      </c>
      <c r="B6083" s="2">
        <v>44116</v>
      </c>
      <c r="C6083" t="s">
        <v>22</v>
      </c>
      <c r="D6083">
        <v>40</v>
      </c>
      <c r="E6083" t="s">
        <v>23</v>
      </c>
      <c r="F6083">
        <v>0</v>
      </c>
      <c r="G6083">
        <v>5</v>
      </c>
      <c r="H6083" t="s">
        <v>3686</v>
      </c>
      <c r="I6083">
        <v>5232</v>
      </c>
      <c r="J6083">
        <v>10</v>
      </c>
      <c r="K6083">
        <v>58</v>
      </c>
      <c r="L6083" t="s">
        <v>15568</v>
      </c>
      <c r="M6083" t="s">
        <v>23</v>
      </c>
      <c r="N6083" t="s">
        <v>23</v>
      </c>
      <c r="O6083" t="s">
        <v>49</v>
      </c>
      <c r="P6083" t="s">
        <v>202</v>
      </c>
      <c r="Q6083" t="s">
        <v>50</v>
      </c>
      <c r="R6083">
        <v>50.3</v>
      </c>
      <c r="S6083">
        <v>3933.78</v>
      </c>
    </row>
    <row r="6084" spans="1:19">
      <c r="A6084" t="s">
        <v>13584</v>
      </c>
      <c r="B6084" s="2">
        <v>44685</v>
      </c>
      <c r="C6084" t="s">
        <v>22</v>
      </c>
      <c r="D6084">
        <v>73</v>
      </c>
      <c r="E6084" t="s">
        <v>23</v>
      </c>
      <c r="F6084">
        <v>0</v>
      </c>
      <c r="G6084">
        <v>5</v>
      </c>
      <c r="H6084" t="s">
        <v>3686</v>
      </c>
      <c r="I6084">
        <v>3970</v>
      </c>
      <c r="J6084">
        <v>7</v>
      </c>
      <c r="K6084">
        <v>39</v>
      </c>
      <c r="L6084" t="s">
        <v>15568</v>
      </c>
      <c r="M6084" t="s">
        <v>23</v>
      </c>
      <c r="N6084" t="s">
        <v>39</v>
      </c>
      <c r="P6084" t="s">
        <v>164</v>
      </c>
      <c r="Q6084" t="s">
        <v>50</v>
      </c>
      <c r="R6084">
        <v>23.8</v>
      </c>
      <c r="S6084">
        <v>2056.64</v>
      </c>
    </row>
    <row r="6085" spans="1:19">
      <c r="A6085" t="s">
        <v>13587</v>
      </c>
      <c r="B6085" s="2">
        <v>43953</v>
      </c>
      <c r="C6085" t="s">
        <v>22</v>
      </c>
      <c r="D6085">
        <v>52</v>
      </c>
      <c r="E6085" t="s">
        <v>39</v>
      </c>
      <c r="F6085">
        <v>0</v>
      </c>
      <c r="G6085">
        <v>5</v>
      </c>
      <c r="H6085" t="s">
        <v>3686</v>
      </c>
      <c r="I6085">
        <v>5882</v>
      </c>
      <c r="J6085">
        <v>0</v>
      </c>
      <c r="K6085">
        <v>63</v>
      </c>
      <c r="L6085" t="s">
        <v>142</v>
      </c>
      <c r="M6085" t="s">
        <v>23</v>
      </c>
      <c r="N6085" t="s">
        <v>23</v>
      </c>
      <c r="O6085" t="s">
        <v>25</v>
      </c>
      <c r="P6085" t="s">
        <v>164</v>
      </c>
      <c r="Q6085" t="s">
        <v>27</v>
      </c>
      <c r="R6085">
        <v>104.75</v>
      </c>
      <c r="S6085">
        <v>9607.75</v>
      </c>
    </row>
    <row r="6086" spans="1:19">
      <c r="A6086" t="s">
        <v>13589</v>
      </c>
      <c r="B6086" s="2">
        <v>45791</v>
      </c>
      <c r="C6086" t="s">
        <v>22</v>
      </c>
      <c r="D6086">
        <v>61</v>
      </c>
      <c r="E6086" t="s">
        <v>39</v>
      </c>
      <c r="F6086">
        <v>0</v>
      </c>
      <c r="G6086">
        <v>5</v>
      </c>
      <c r="H6086" t="s">
        <v>3751</v>
      </c>
      <c r="I6086">
        <v>2406</v>
      </c>
      <c r="J6086">
        <v>0</v>
      </c>
      <c r="K6086">
        <v>3</v>
      </c>
      <c r="L6086" t="s">
        <v>48</v>
      </c>
      <c r="M6086" t="s">
        <v>23</v>
      </c>
      <c r="N6086" t="s">
        <v>39</v>
      </c>
      <c r="P6086" t="s">
        <v>26</v>
      </c>
      <c r="Q6086" t="s">
        <v>50</v>
      </c>
      <c r="R6086">
        <v>20.75</v>
      </c>
      <c r="S6086">
        <v>116.27</v>
      </c>
    </row>
    <row r="6087" spans="1:19">
      <c r="A6087" t="s">
        <v>13590</v>
      </c>
      <c r="B6087" s="2">
        <v>45499</v>
      </c>
      <c r="C6087" t="s">
        <v>22</v>
      </c>
      <c r="D6087">
        <v>39</v>
      </c>
      <c r="E6087" t="s">
        <v>39</v>
      </c>
      <c r="F6087">
        <v>0</v>
      </c>
      <c r="G6087">
        <v>5</v>
      </c>
      <c r="H6087" t="s">
        <v>3686</v>
      </c>
      <c r="I6087">
        <v>4599</v>
      </c>
      <c r="J6087">
        <v>0</v>
      </c>
      <c r="K6087">
        <v>13</v>
      </c>
      <c r="L6087" t="s">
        <v>97</v>
      </c>
      <c r="M6087" t="s">
        <v>23</v>
      </c>
      <c r="N6087" t="s">
        <v>23</v>
      </c>
      <c r="O6087" t="s">
        <v>25</v>
      </c>
      <c r="P6087" t="s">
        <v>26</v>
      </c>
      <c r="Q6087" t="s">
        <v>27</v>
      </c>
      <c r="R6087">
        <v>70.150000000000006</v>
      </c>
      <c r="S6087">
        <v>1590.96</v>
      </c>
    </row>
    <row r="6088" spans="1:19">
      <c r="A6088" t="s">
        <v>13592</v>
      </c>
      <c r="B6088" s="2">
        <v>45864</v>
      </c>
      <c r="C6088" t="s">
        <v>22</v>
      </c>
      <c r="D6088">
        <v>52</v>
      </c>
      <c r="E6088" t="s">
        <v>39</v>
      </c>
      <c r="F6088">
        <v>0</v>
      </c>
      <c r="G6088">
        <v>5</v>
      </c>
      <c r="H6088" t="s">
        <v>3751</v>
      </c>
      <c r="I6088">
        <v>2614</v>
      </c>
      <c r="J6088">
        <v>0</v>
      </c>
      <c r="K6088">
        <v>1</v>
      </c>
      <c r="L6088" t="s">
        <v>15568</v>
      </c>
      <c r="M6088" t="s">
        <v>23</v>
      </c>
      <c r="N6088" t="s">
        <v>23</v>
      </c>
      <c r="O6088" t="s">
        <v>56</v>
      </c>
      <c r="P6088" t="s">
        <v>26</v>
      </c>
      <c r="Q6088" t="s">
        <v>50</v>
      </c>
      <c r="R6088">
        <v>45.8</v>
      </c>
      <c r="S6088">
        <v>59.42</v>
      </c>
    </row>
    <row r="6089" spans="1:19">
      <c r="A6089" t="s">
        <v>13594</v>
      </c>
      <c r="B6089" s="2">
        <v>45783</v>
      </c>
      <c r="C6089" t="s">
        <v>33</v>
      </c>
      <c r="D6089">
        <v>23</v>
      </c>
      <c r="E6089" t="s">
        <v>23</v>
      </c>
      <c r="F6089">
        <v>2</v>
      </c>
      <c r="G6089">
        <v>5</v>
      </c>
      <c r="H6089" t="s">
        <v>3751</v>
      </c>
      <c r="I6089">
        <v>3863</v>
      </c>
      <c r="J6089">
        <v>9</v>
      </c>
      <c r="K6089">
        <v>3</v>
      </c>
      <c r="L6089" t="s">
        <v>15568</v>
      </c>
      <c r="M6089" t="s">
        <v>23</v>
      </c>
      <c r="N6089" t="s">
        <v>39</v>
      </c>
      <c r="P6089" t="s">
        <v>164</v>
      </c>
      <c r="Q6089" t="s">
        <v>84</v>
      </c>
      <c r="R6089">
        <v>19.100000000000001</v>
      </c>
      <c r="S6089">
        <v>187.99</v>
      </c>
    </row>
    <row r="6090" spans="1:19">
      <c r="A6090" t="s">
        <v>13596</v>
      </c>
      <c r="B6090" s="2">
        <v>43684</v>
      </c>
      <c r="C6090" t="s">
        <v>33</v>
      </c>
      <c r="D6090">
        <v>53</v>
      </c>
      <c r="E6090" t="s">
        <v>23</v>
      </c>
      <c r="F6090">
        <v>2</v>
      </c>
      <c r="G6090">
        <v>5</v>
      </c>
      <c r="H6090" t="s">
        <v>3686</v>
      </c>
      <c r="I6090">
        <v>4598</v>
      </c>
      <c r="J6090">
        <v>10</v>
      </c>
      <c r="K6090">
        <v>72</v>
      </c>
      <c r="L6090" t="s">
        <v>15568</v>
      </c>
      <c r="M6090" t="s">
        <v>23</v>
      </c>
      <c r="N6090" t="s">
        <v>39</v>
      </c>
      <c r="P6090" t="s">
        <v>164</v>
      </c>
      <c r="Q6090" t="s">
        <v>27</v>
      </c>
      <c r="R6090">
        <v>20.100000000000001</v>
      </c>
      <c r="S6090">
        <v>2481.09</v>
      </c>
    </row>
    <row r="6091" spans="1:19">
      <c r="A6091" t="s">
        <v>13598</v>
      </c>
      <c r="B6091" s="2">
        <v>43693</v>
      </c>
      <c r="C6091" t="s">
        <v>33</v>
      </c>
      <c r="D6091">
        <v>34</v>
      </c>
      <c r="E6091" t="s">
        <v>23</v>
      </c>
      <c r="F6091">
        <v>2</v>
      </c>
      <c r="G6091">
        <v>5</v>
      </c>
      <c r="H6091" t="s">
        <v>3686</v>
      </c>
      <c r="I6091">
        <v>4152</v>
      </c>
      <c r="J6091">
        <v>6</v>
      </c>
      <c r="K6091">
        <v>72</v>
      </c>
      <c r="L6091" t="s">
        <v>15568</v>
      </c>
      <c r="M6091" t="s">
        <v>23</v>
      </c>
      <c r="N6091" t="s">
        <v>39</v>
      </c>
      <c r="P6091" t="s">
        <v>202</v>
      </c>
      <c r="Q6091" t="s">
        <v>27</v>
      </c>
      <c r="R6091">
        <v>23.3</v>
      </c>
      <c r="S6091">
        <v>2929.23</v>
      </c>
    </row>
    <row r="6092" spans="1:19">
      <c r="A6092" t="s">
        <v>13600</v>
      </c>
      <c r="B6092" s="2">
        <v>43721</v>
      </c>
      <c r="C6092" t="s">
        <v>22</v>
      </c>
      <c r="D6092">
        <v>32</v>
      </c>
      <c r="E6092" t="s">
        <v>39</v>
      </c>
      <c r="F6092">
        <v>0</v>
      </c>
      <c r="G6092">
        <v>5</v>
      </c>
      <c r="H6092" t="s">
        <v>3686</v>
      </c>
      <c r="I6092">
        <v>4069</v>
      </c>
      <c r="J6092">
        <v>0</v>
      </c>
      <c r="K6092">
        <v>71</v>
      </c>
      <c r="L6092" t="s">
        <v>15568</v>
      </c>
      <c r="M6092" t="s">
        <v>23</v>
      </c>
      <c r="N6092" t="s">
        <v>23</v>
      </c>
      <c r="O6092" t="s">
        <v>25</v>
      </c>
      <c r="P6092" t="s">
        <v>164</v>
      </c>
      <c r="Q6092" t="s">
        <v>50</v>
      </c>
      <c r="R6092">
        <v>86.4</v>
      </c>
      <c r="S6092">
        <v>6651.25</v>
      </c>
    </row>
    <row r="6093" spans="1:19">
      <c r="A6093" t="s">
        <v>13602</v>
      </c>
      <c r="B6093" s="2">
        <v>45281</v>
      </c>
      <c r="C6093" t="s">
        <v>33</v>
      </c>
      <c r="D6093">
        <v>39</v>
      </c>
      <c r="E6093" t="s">
        <v>23</v>
      </c>
      <c r="F6093">
        <v>3</v>
      </c>
      <c r="G6093">
        <v>5</v>
      </c>
      <c r="H6093" t="s">
        <v>3686</v>
      </c>
      <c r="I6093">
        <v>4910</v>
      </c>
      <c r="J6093">
        <v>7</v>
      </c>
      <c r="K6093">
        <v>20</v>
      </c>
      <c r="L6093" t="s">
        <v>15568</v>
      </c>
      <c r="M6093" t="s">
        <v>23</v>
      </c>
      <c r="N6093" t="s">
        <v>39</v>
      </c>
      <c r="P6093" t="s">
        <v>202</v>
      </c>
      <c r="Q6093" t="s">
        <v>27</v>
      </c>
      <c r="R6093">
        <v>19.7</v>
      </c>
      <c r="S6093">
        <v>541.79999999999995</v>
      </c>
    </row>
    <row r="6094" spans="1:19">
      <c r="A6094" t="s">
        <v>13604</v>
      </c>
      <c r="B6094" s="2">
        <v>45847</v>
      </c>
      <c r="C6094" t="s">
        <v>33</v>
      </c>
      <c r="D6094">
        <v>26</v>
      </c>
      <c r="E6094" t="s">
        <v>39</v>
      </c>
      <c r="F6094">
        <v>0</v>
      </c>
      <c r="G6094">
        <v>5</v>
      </c>
      <c r="H6094" t="s">
        <v>3751</v>
      </c>
      <c r="I6094">
        <v>4118</v>
      </c>
      <c r="J6094">
        <v>0</v>
      </c>
      <c r="K6094">
        <v>1</v>
      </c>
      <c r="L6094" t="s">
        <v>15568</v>
      </c>
      <c r="M6094" t="s">
        <v>23</v>
      </c>
      <c r="N6094" t="s">
        <v>23</v>
      </c>
      <c r="O6094" t="s">
        <v>56</v>
      </c>
      <c r="P6094" t="s">
        <v>26</v>
      </c>
      <c r="Q6094" t="s">
        <v>50</v>
      </c>
      <c r="R6094">
        <v>44.75</v>
      </c>
      <c r="S6094">
        <v>85.62</v>
      </c>
    </row>
    <row r="6095" spans="1:19">
      <c r="A6095" t="s">
        <v>13606</v>
      </c>
      <c r="B6095" s="2">
        <v>45694</v>
      </c>
      <c r="C6095" t="s">
        <v>33</v>
      </c>
      <c r="D6095">
        <v>53</v>
      </c>
      <c r="E6095" t="s">
        <v>23</v>
      </c>
      <c r="F6095">
        <v>2</v>
      </c>
      <c r="G6095">
        <v>5</v>
      </c>
      <c r="H6095" t="s">
        <v>3686</v>
      </c>
      <c r="I6095">
        <v>2866</v>
      </c>
      <c r="J6095">
        <v>7</v>
      </c>
      <c r="K6095">
        <v>6</v>
      </c>
      <c r="L6095" t="s">
        <v>48</v>
      </c>
      <c r="M6095" t="s">
        <v>39</v>
      </c>
      <c r="N6095" t="s">
        <v>23</v>
      </c>
      <c r="O6095" t="s">
        <v>56</v>
      </c>
      <c r="P6095" t="s">
        <v>164</v>
      </c>
      <c r="Q6095" t="s">
        <v>50</v>
      </c>
      <c r="R6095">
        <v>40.549999999999997</v>
      </c>
      <c r="S6095">
        <v>267.5</v>
      </c>
    </row>
    <row r="6096" spans="1:19">
      <c r="A6096" t="s">
        <v>13608</v>
      </c>
      <c r="B6096" s="2">
        <v>45170</v>
      </c>
      <c r="C6096" t="s">
        <v>22</v>
      </c>
      <c r="D6096">
        <v>50</v>
      </c>
      <c r="E6096" t="s">
        <v>23</v>
      </c>
      <c r="F6096">
        <v>3</v>
      </c>
      <c r="G6096">
        <v>5</v>
      </c>
      <c r="H6096" t="s">
        <v>3686</v>
      </c>
      <c r="I6096">
        <v>4031</v>
      </c>
      <c r="J6096">
        <v>1</v>
      </c>
      <c r="K6096">
        <v>23</v>
      </c>
      <c r="L6096" t="s">
        <v>15568</v>
      </c>
      <c r="M6096" t="s">
        <v>23</v>
      </c>
      <c r="N6096" t="s">
        <v>39</v>
      </c>
      <c r="P6096" t="s">
        <v>202</v>
      </c>
      <c r="Q6096" t="s">
        <v>50</v>
      </c>
      <c r="R6096">
        <v>24.35</v>
      </c>
      <c r="S6096">
        <v>1642.96</v>
      </c>
    </row>
    <row r="6097" spans="1:19">
      <c r="A6097" t="s">
        <v>13610</v>
      </c>
      <c r="B6097" s="2">
        <v>44130</v>
      </c>
      <c r="C6097" t="s">
        <v>22</v>
      </c>
      <c r="D6097">
        <v>35</v>
      </c>
      <c r="E6097" t="s">
        <v>39</v>
      </c>
      <c r="F6097">
        <v>0</v>
      </c>
      <c r="G6097">
        <v>5</v>
      </c>
      <c r="H6097" t="s">
        <v>3686</v>
      </c>
      <c r="I6097">
        <v>4477</v>
      </c>
      <c r="J6097">
        <v>0</v>
      </c>
      <c r="K6097">
        <v>58</v>
      </c>
      <c r="L6097" t="s">
        <v>15568</v>
      </c>
      <c r="M6097" t="s">
        <v>23</v>
      </c>
      <c r="N6097" t="s">
        <v>39</v>
      </c>
      <c r="P6097" t="s">
        <v>164</v>
      </c>
      <c r="Q6097" t="s">
        <v>50</v>
      </c>
      <c r="R6097">
        <v>25.3</v>
      </c>
      <c r="S6097">
        <v>4303.59</v>
      </c>
    </row>
    <row r="6098" spans="1:19">
      <c r="A6098" t="s">
        <v>13612</v>
      </c>
      <c r="B6098" s="2">
        <v>43710</v>
      </c>
      <c r="C6098" t="s">
        <v>22</v>
      </c>
      <c r="D6098">
        <v>61</v>
      </c>
      <c r="E6098" t="s">
        <v>23</v>
      </c>
      <c r="F6098">
        <v>1</v>
      </c>
      <c r="G6098">
        <v>5</v>
      </c>
      <c r="H6098" t="s">
        <v>3686</v>
      </c>
      <c r="I6098">
        <v>4808</v>
      </c>
      <c r="J6098">
        <v>8</v>
      </c>
      <c r="K6098">
        <v>71</v>
      </c>
      <c r="L6098" t="s">
        <v>316</v>
      </c>
      <c r="M6098" t="s">
        <v>23</v>
      </c>
      <c r="N6098" t="s">
        <v>39</v>
      </c>
      <c r="P6098" t="s">
        <v>164</v>
      </c>
      <c r="Q6098" t="s">
        <v>50</v>
      </c>
      <c r="R6098">
        <v>19.7</v>
      </c>
      <c r="S6098">
        <v>2356.16</v>
      </c>
    </row>
    <row r="6099" spans="1:19">
      <c r="A6099" t="s">
        <v>13614</v>
      </c>
      <c r="B6099" s="2">
        <v>44249</v>
      </c>
      <c r="C6099" t="s">
        <v>33</v>
      </c>
      <c r="D6099">
        <v>22</v>
      </c>
      <c r="E6099" t="s">
        <v>39</v>
      </c>
      <c r="F6099">
        <v>0</v>
      </c>
      <c r="G6099">
        <v>5</v>
      </c>
      <c r="H6099" t="s">
        <v>3686</v>
      </c>
      <c r="I6099">
        <v>5946</v>
      </c>
      <c r="J6099">
        <v>0</v>
      </c>
      <c r="K6099">
        <v>54</v>
      </c>
      <c r="L6099" t="s">
        <v>142</v>
      </c>
      <c r="M6099" t="s">
        <v>23</v>
      </c>
      <c r="N6099" t="s">
        <v>39</v>
      </c>
      <c r="P6099" t="s">
        <v>164</v>
      </c>
      <c r="Q6099" t="s">
        <v>50</v>
      </c>
      <c r="R6099">
        <v>20.5</v>
      </c>
      <c r="S6099">
        <v>1620.52</v>
      </c>
    </row>
    <row r="6100" spans="1:19">
      <c r="A6100" t="s">
        <v>13616</v>
      </c>
      <c r="B6100" s="2">
        <v>44960</v>
      </c>
      <c r="C6100" t="s">
        <v>33</v>
      </c>
      <c r="D6100">
        <v>39</v>
      </c>
      <c r="E6100" t="s">
        <v>39</v>
      </c>
      <c r="F6100">
        <v>0</v>
      </c>
      <c r="G6100">
        <v>5</v>
      </c>
      <c r="H6100" t="s">
        <v>3686</v>
      </c>
      <c r="I6100">
        <v>4403</v>
      </c>
      <c r="J6100">
        <v>0</v>
      </c>
      <c r="K6100">
        <v>30</v>
      </c>
      <c r="L6100" t="s">
        <v>40</v>
      </c>
      <c r="M6100" t="s">
        <v>23</v>
      </c>
      <c r="N6100" t="s">
        <v>23</v>
      </c>
      <c r="O6100" t="s">
        <v>49</v>
      </c>
      <c r="P6100" t="s">
        <v>202</v>
      </c>
      <c r="Q6100" t="s">
        <v>50</v>
      </c>
      <c r="R6100">
        <v>68.95</v>
      </c>
      <c r="S6100">
        <v>2717.9</v>
      </c>
    </row>
    <row r="6101" spans="1:19">
      <c r="A6101" t="s">
        <v>13618</v>
      </c>
      <c r="B6101" s="2">
        <v>45727</v>
      </c>
      <c r="C6101" t="s">
        <v>22</v>
      </c>
      <c r="D6101">
        <v>53</v>
      </c>
      <c r="E6101" t="s">
        <v>39</v>
      </c>
      <c r="F6101">
        <v>0</v>
      </c>
      <c r="G6101">
        <v>5</v>
      </c>
      <c r="H6101" t="s">
        <v>3686</v>
      </c>
      <c r="I6101">
        <v>2154</v>
      </c>
      <c r="J6101">
        <v>0</v>
      </c>
      <c r="K6101">
        <v>5</v>
      </c>
      <c r="L6101" t="s">
        <v>48</v>
      </c>
      <c r="M6101" t="s">
        <v>23</v>
      </c>
      <c r="N6101" t="s">
        <v>39</v>
      </c>
      <c r="P6101" t="s">
        <v>202</v>
      </c>
      <c r="Q6101" t="s">
        <v>27</v>
      </c>
      <c r="R6101">
        <v>20.05</v>
      </c>
      <c r="S6101">
        <v>244.85</v>
      </c>
    </row>
    <row r="6102" spans="1:19">
      <c r="A6102" t="s">
        <v>13620</v>
      </c>
      <c r="B6102" s="2">
        <v>45849</v>
      </c>
      <c r="C6102" t="s">
        <v>33</v>
      </c>
      <c r="D6102">
        <v>44</v>
      </c>
      <c r="E6102" t="s">
        <v>39</v>
      </c>
      <c r="F6102">
        <v>0</v>
      </c>
      <c r="G6102">
        <v>5</v>
      </c>
      <c r="H6102" t="s">
        <v>3751</v>
      </c>
      <c r="I6102">
        <v>4633</v>
      </c>
      <c r="J6102">
        <v>0</v>
      </c>
      <c r="K6102">
        <v>1</v>
      </c>
      <c r="L6102" t="s">
        <v>48</v>
      </c>
      <c r="M6102" t="s">
        <v>23</v>
      </c>
      <c r="N6102" t="s">
        <v>23</v>
      </c>
      <c r="O6102" t="s">
        <v>49</v>
      </c>
      <c r="P6102" t="s">
        <v>26</v>
      </c>
      <c r="Q6102" t="s">
        <v>27</v>
      </c>
      <c r="R6102">
        <v>43.8</v>
      </c>
      <c r="S6102">
        <v>81.3</v>
      </c>
    </row>
    <row r="6103" spans="1:19">
      <c r="A6103" t="s">
        <v>13621</v>
      </c>
      <c r="B6103" s="2">
        <v>45634</v>
      </c>
      <c r="C6103" t="s">
        <v>22</v>
      </c>
      <c r="D6103">
        <v>37</v>
      </c>
      <c r="E6103" t="s">
        <v>23</v>
      </c>
      <c r="F6103">
        <v>0</v>
      </c>
      <c r="G6103">
        <v>5</v>
      </c>
      <c r="H6103" t="s">
        <v>3686</v>
      </c>
      <c r="I6103">
        <v>4909</v>
      </c>
      <c r="J6103">
        <v>7</v>
      </c>
      <c r="K6103">
        <v>8</v>
      </c>
      <c r="L6103" t="s">
        <v>15568</v>
      </c>
      <c r="M6103" t="s">
        <v>23</v>
      </c>
      <c r="N6103" t="s">
        <v>39</v>
      </c>
      <c r="P6103" t="s">
        <v>26</v>
      </c>
      <c r="Q6103" t="s">
        <v>27</v>
      </c>
      <c r="R6103">
        <v>19.55</v>
      </c>
      <c r="S6103">
        <v>339.87</v>
      </c>
    </row>
    <row r="6104" spans="1:19">
      <c r="A6104" t="s">
        <v>13623</v>
      </c>
      <c r="B6104" s="2">
        <v>43946</v>
      </c>
      <c r="C6104" t="s">
        <v>33</v>
      </c>
      <c r="D6104">
        <v>65</v>
      </c>
      <c r="E6104" t="s">
        <v>23</v>
      </c>
      <c r="F6104">
        <v>0</v>
      </c>
      <c r="G6104">
        <v>5</v>
      </c>
      <c r="H6104" t="s">
        <v>3686</v>
      </c>
      <c r="I6104">
        <v>5384</v>
      </c>
      <c r="J6104">
        <v>7</v>
      </c>
      <c r="K6104">
        <v>64</v>
      </c>
      <c r="L6104" t="s">
        <v>15568</v>
      </c>
      <c r="M6104" t="s">
        <v>23</v>
      </c>
      <c r="N6104" t="s">
        <v>39</v>
      </c>
      <c r="P6104" t="s">
        <v>202</v>
      </c>
      <c r="Q6104" t="s">
        <v>27</v>
      </c>
      <c r="R6104">
        <v>19.8</v>
      </c>
      <c r="S6104">
        <v>2824.65</v>
      </c>
    </row>
    <row r="6105" spans="1:19">
      <c r="A6105" t="s">
        <v>13625</v>
      </c>
      <c r="B6105" s="2">
        <v>44845</v>
      </c>
      <c r="C6105" t="s">
        <v>22</v>
      </c>
      <c r="D6105">
        <v>39</v>
      </c>
      <c r="E6105" t="s">
        <v>23</v>
      </c>
      <c r="F6105">
        <v>1</v>
      </c>
      <c r="G6105">
        <v>5</v>
      </c>
      <c r="H6105" t="s">
        <v>3686</v>
      </c>
      <c r="I6105">
        <v>3897</v>
      </c>
      <c r="J6105">
        <v>10</v>
      </c>
      <c r="K6105">
        <v>34</v>
      </c>
      <c r="L6105" t="s">
        <v>15568</v>
      </c>
      <c r="M6105" t="s">
        <v>39</v>
      </c>
      <c r="N6105" t="s">
        <v>23</v>
      </c>
      <c r="O6105" t="s">
        <v>49</v>
      </c>
      <c r="P6105" t="s">
        <v>164</v>
      </c>
      <c r="Q6105" t="s">
        <v>27</v>
      </c>
      <c r="R6105">
        <v>40.549999999999997</v>
      </c>
      <c r="S6105">
        <v>1325.85</v>
      </c>
    </row>
    <row r="6106" spans="1:19">
      <c r="A6106" t="s">
        <v>13627</v>
      </c>
      <c r="B6106" s="2">
        <v>45768</v>
      </c>
      <c r="C6106" t="s">
        <v>33</v>
      </c>
      <c r="D6106">
        <v>38</v>
      </c>
      <c r="E6106" t="s">
        <v>39</v>
      </c>
      <c r="F6106">
        <v>0</v>
      </c>
      <c r="G6106">
        <v>5</v>
      </c>
      <c r="H6106" t="s">
        <v>3686</v>
      </c>
      <c r="I6106">
        <v>5396</v>
      </c>
      <c r="J6106">
        <v>0</v>
      </c>
      <c r="K6106">
        <v>4</v>
      </c>
      <c r="L6106" t="s">
        <v>15568</v>
      </c>
      <c r="M6106" t="s">
        <v>23</v>
      </c>
      <c r="N6106" t="s">
        <v>23</v>
      </c>
      <c r="O6106" t="s">
        <v>25</v>
      </c>
      <c r="P6106" t="s">
        <v>26</v>
      </c>
      <c r="Q6106" t="s">
        <v>27</v>
      </c>
      <c r="R6106">
        <v>75.650000000000006</v>
      </c>
      <c r="S6106">
        <v>396.35</v>
      </c>
    </row>
    <row r="6107" spans="1:19">
      <c r="A6107" t="s">
        <v>13629</v>
      </c>
      <c r="B6107" s="2">
        <v>44818</v>
      </c>
      <c r="C6107" t="s">
        <v>33</v>
      </c>
      <c r="D6107">
        <v>47</v>
      </c>
      <c r="E6107" t="s">
        <v>39</v>
      </c>
      <c r="F6107">
        <v>0</v>
      </c>
      <c r="G6107">
        <v>5</v>
      </c>
      <c r="H6107" t="s">
        <v>3686</v>
      </c>
      <c r="I6107">
        <v>3999</v>
      </c>
      <c r="J6107">
        <v>0</v>
      </c>
      <c r="K6107">
        <v>35</v>
      </c>
      <c r="L6107" t="s">
        <v>40</v>
      </c>
      <c r="M6107" t="s">
        <v>23</v>
      </c>
      <c r="N6107" t="s">
        <v>23</v>
      </c>
      <c r="O6107" t="s">
        <v>25</v>
      </c>
      <c r="P6107" t="s">
        <v>26</v>
      </c>
      <c r="Q6107" t="s">
        <v>50</v>
      </c>
      <c r="R6107">
        <v>80.05</v>
      </c>
      <c r="S6107">
        <v>3295.8</v>
      </c>
    </row>
    <row r="6108" spans="1:19">
      <c r="A6108" t="s">
        <v>13631</v>
      </c>
      <c r="B6108" s="2">
        <v>43731</v>
      </c>
      <c r="C6108" t="s">
        <v>22</v>
      </c>
      <c r="D6108">
        <v>31</v>
      </c>
      <c r="E6108" t="s">
        <v>23</v>
      </c>
      <c r="F6108">
        <v>0</v>
      </c>
      <c r="G6108">
        <v>5</v>
      </c>
      <c r="H6108" t="s">
        <v>3686</v>
      </c>
      <c r="I6108">
        <v>6319</v>
      </c>
      <c r="J6108">
        <v>10</v>
      </c>
      <c r="K6108">
        <v>71</v>
      </c>
      <c r="L6108" t="s">
        <v>316</v>
      </c>
      <c r="M6108" t="s">
        <v>23</v>
      </c>
      <c r="N6108" t="s">
        <v>23</v>
      </c>
      <c r="O6108" t="s">
        <v>25</v>
      </c>
      <c r="P6108" t="s">
        <v>164</v>
      </c>
      <c r="Q6108" t="s">
        <v>27</v>
      </c>
      <c r="R6108">
        <v>105.25</v>
      </c>
      <c r="S6108">
        <v>9967.74</v>
      </c>
    </row>
    <row r="6109" spans="1:19">
      <c r="A6109" t="s">
        <v>13633</v>
      </c>
      <c r="B6109" s="2">
        <v>44747</v>
      </c>
      <c r="C6109" t="s">
        <v>33</v>
      </c>
      <c r="D6109">
        <v>36</v>
      </c>
      <c r="E6109" t="s">
        <v>39</v>
      </c>
      <c r="F6109">
        <v>0</v>
      </c>
      <c r="G6109">
        <v>5</v>
      </c>
      <c r="H6109" t="s">
        <v>3686</v>
      </c>
      <c r="I6109">
        <v>5987</v>
      </c>
      <c r="J6109">
        <v>0</v>
      </c>
      <c r="K6109">
        <v>37</v>
      </c>
      <c r="L6109" t="s">
        <v>40</v>
      </c>
      <c r="M6109" t="s">
        <v>23</v>
      </c>
      <c r="N6109" t="s">
        <v>39</v>
      </c>
      <c r="P6109" t="s">
        <v>202</v>
      </c>
      <c r="Q6109" t="s">
        <v>27</v>
      </c>
      <c r="R6109">
        <v>19.8</v>
      </c>
      <c r="S6109">
        <v>1811.34</v>
      </c>
    </row>
    <row r="6110" spans="1:19">
      <c r="A6110" t="s">
        <v>13635</v>
      </c>
      <c r="B6110" s="2">
        <v>43831</v>
      </c>
      <c r="C6110" t="s">
        <v>33</v>
      </c>
      <c r="D6110">
        <v>63</v>
      </c>
      <c r="E6110" t="s">
        <v>23</v>
      </c>
      <c r="F6110">
        <v>0</v>
      </c>
      <c r="G6110">
        <v>5</v>
      </c>
      <c r="H6110" t="s">
        <v>3686</v>
      </c>
      <c r="I6110">
        <v>5037</v>
      </c>
      <c r="J6110">
        <v>1</v>
      </c>
      <c r="K6110">
        <v>67</v>
      </c>
      <c r="L6110" t="s">
        <v>316</v>
      </c>
      <c r="M6110" t="s">
        <v>23</v>
      </c>
      <c r="N6110" t="s">
        <v>23</v>
      </c>
      <c r="O6110" t="s">
        <v>49</v>
      </c>
      <c r="P6110" t="s">
        <v>164</v>
      </c>
      <c r="Q6110" t="s">
        <v>27</v>
      </c>
      <c r="R6110">
        <v>86.15</v>
      </c>
      <c r="S6110">
        <v>6098.25</v>
      </c>
    </row>
    <row r="6111" spans="1:19">
      <c r="A6111" t="s">
        <v>13637</v>
      </c>
      <c r="B6111" s="2">
        <v>45155</v>
      </c>
      <c r="C6111" t="s">
        <v>33</v>
      </c>
      <c r="D6111">
        <v>54</v>
      </c>
      <c r="E6111" t="s">
        <v>23</v>
      </c>
      <c r="F6111">
        <v>3</v>
      </c>
      <c r="G6111">
        <v>5</v>
      </c>
      <c r="H6111" t="s">
        <v>3686</v>
      </c>
      <c r="I6111">
        <v>3594</v>
      </c>
      <c r="J6111">
        <v>5</v>
      </c>
      <c r="K6111">
        <v>24</v>
      </c>
      <c r="L6111" t="s">
        <v>15568</v>
      </c>
      <c r="M6111" t="s">
        <v>23</v>
      </c>
      <c r="N6111" t="s">
        <v>39</v>
      </c>
      <c r="P6111" t="s">
        <v>164</v>
      </c>
      <c r="Q6111" t="s">
        <v>50</v>
      </c>
      <c r="R6111">
        <v>19.7</v>
      </c>
      <c r="S6111">
        <v>1605.25</v>
      </c>
    </row>
    <row r="6112" spans="1:19">
      <c r="A6112" t="s">
        <v>13639</v>
      </c>
      <c r="B6112" s="2">
        <v>45845</v>
      </c>
      <c r="C6112" t="s">
        <v>33</v>
      </c>
      <c r="D6112">
        <v>62</v>
      </c>
      <c r="E6112" t="s">
        <v>39</v>
      </c>
      <c r="F6112">
        <v>0</v>
      </c>
      <c r="G6112">
        <v>5</v>
      </c>
      <c r="H6112" t="s">
        <v>3751</v>
      </c>
      <c r="I6112">
        <v>2507</v>
      </c>
      <c r="J6112">
        <v>0</v>
      </c>
      <c r="K6112">
        <v>1</v>
      </c>
      <c r="L6112" t="s">
        <v>15568</v>
      </c>
      <c r="M6112" t="s">
        <v>23</v>
      </c>
      <c r="N6112" t="s">
        <v>39</v>
      </c>
      <c r="P6112" t="s">
        <v>26</v>
      </c>
      <c r="Q6112" t="s">
        <v>50</v>
      </c>
      <c r="R6112">
        <v>20.3</v>
      </c>
      <c r="S6112">
        <v>24.39</v>
      </c>
    </row>
    <row r="6113" spans="1:19">
      <c r="A6113" t="s">
        <v>13641</v>
      </c>
      <c r="B6113" s="2">
        <v>44763</v>
      </c>
      <c r="C6113" t="s">
        <v>33</v>
      </c>
      <c r="D6113">
        <v>41</v>
      </c>
      <c r="E6113" t="s">
        <v>23</v>
      </c>
      <c r="F6113">
        <v>2</v>
      </c>
      <c r="G6113">
        <v>5</v>
      </c>
      <c r="H6113" t="s">
        <v>3686</v>
      </c>
      <c r="I6113">
        <v>2360</v>
      </c>
      <c r="J6113">
        <v>1</v>
      </c>
      <c r="K6113">
        <v>37</v>
      </c>
      <c r="L6113" t="s">
        <v>15568</v>
      </c>
      <c r="M6113" t="s">
        <v>23</v>
      </c>
      <c r="N6113" t="s">
        <v>39</v>
      </c>
      <c r="P6113" t="s">
        <v>26</v>
      </c>
      <c r="Q6113" t="s">
        <v>27</v>
      </c>
      <c r="R6113">
        <v>19.350000000000001</v>
      </c>
      <c r="S6113">
        <v>782.91</v>
      </c>
    </row>
    <row r="6114" spans="1:19">
      <c r="A6114" t="s">
        <v>13643</v>
      </c>
      <c r="B6114" s="2">
        <v>44020</v>
      </c>
      <c r="C6114" t="s">
        <v>22</v>
      </c>
      <c r="D6114">
        <v>43</v>
      </c>
      <c r="E6114" t="s">
        <v>23</v>
      </c>
      <c r="F6114">
        <v>3</v>
      </c>
      <c r="G6114">
        <v>5</v>
      </c>
      <c r="H6114" t="s">
        <v>3686</v>
      </c>
      <c r="I6114">
        <v>5641</v>
      </c>
      <c r="J6114">
        <v>3</v>
      </c>
      <c r="K6114">
        <v>61</v>
      </c>
      <c r="L6114" t="s">
        <v>15568</v>
      </c>
      <c r="M6114" t="s">
        <v>23</v>
      </c>
      <c r="N6114" t="s">
        <v>23</v>
      </c>
      <c r="O6114" t="s">
        <v>25</v>
      </c>
      <c r="P6114" t="s">
        <v>202</v>
      </c>
      <c r="Q6114" t="s">
        <v>27</v>
      </c>
      <c r="R6114">
        <v>99.9</v>
      </c>
      <c r="S6114">
        <v>8348.2900000000009</v>
      </c>
    </row>
    <row r="6115" spans="1:19">
      <c r="A6115" t="s">
        <v>13645</v>
      </c>
      <c r="B6115" s="2">
        <v>44672</v>
      </c>
      <c r="C6115" t="s">
        <v>33</v>
      </c>
      <c r="D6115">
        <v>48</v>
      </c>
      <c r="E6115" t="s">
        <v>39</v>
      </c>
      <c r="F6115">
        <v>0</v>
      </c>
      <c r="G6115">
        <v>5</v>
      </c>
      <c r="H6115" t="s">
        <v>3686</v>
      </c>
      <c r="I6115">
        <v>3784</v>
      </c>
      <c r="J6115">
        <v>0</v>
      </c>
      <c r="K6115">
        <v>40</v>
      </c>
      <c r="L6115" t="s">
        <v>142</v>
      </c>
      <c r="M6115" t="s">
        <v>23</v>
      </c>
      <c r="N6115" t="s">
        <v>23</v>
      </c>
      <c r="O6115" t="s">
        <v>25</v>
      </c>
      <c r="P6115" t="s">
        <v>202</v>
      </c>
      <c r="Q6115" t="s">
        <v>50</v>
      </c>
      <c r="R6115">
        <v>105.95</v>
      </c>
      <c r="S6115">
        <v>5004.3999999999996</v>
      </c>
    </row>
    <row r="6116" spans="1:19">
      <c r="A6116" t="s">
        <v>13647</v>
      </c>
      <c r="B6116" s="2">
        <v>43945</v>
      </c>
      <c r="C6116" t="s">
        <v>33</v>
      </c>
      <c r="D6116">
        <v>20</v>
      </c>
      <c r="E6116" t="s">
        <v>23</v>
      </c>
      <c r="F6116">
        <v>0</v>
      </c>
      <c r="G6116">
        <v>5</v>
      </c>
      <c r="H6116" t="s">
        <v>3686</v>
      </c>
      <c r="I6116">
        <v>5425</v>
      </c>
      <c r="J6116">
        <v>9</v>
      </c>
      <c r="K6116">
        <v>64</v>
      </c>
      <c r="L6116" t="s">
        <v>15568</v>
      </c>
      <c r="M6116" t="s">
        <v>23</v>
      </c>
      <c r="N6116" t="s">
        <v>23</v>
      </c>
      <c r="O6116" t="s">
        <v>49</v>
      </c>
      <c r="P6116" t="s">
        <v>164</v>
      </c>
      <c r="Q6116" t="s">
        <v>50</v>
      </c>
      <c r="R6116">
        <v>68.3</v>
      </c>
      <c r="S6116">
        <v>5869.36</v>
      </c>
    </row>
    <row r="6117" spans="1:19">
      <c r="A6117" t="s">
        <v>13650</v>
      </c>
      <c r="B6117" s="2">
        <v>45399</v>
      </c>
      <c r="C6117" t="s">
        <v>33</v>
      </c>
      <c r="D6117">
        <v>62</v>
      </c>
      <c r="E6117" t="s">
        <v>23</v>
      </c>
      <c r="F6117">
        <v>3</v>
      </c>
      <c r="G6117">
        <v>5</v>
      </c>
      <c r="H6117" t="s">
        <v>3686</v>
      </c>
      <c r="I6117">
        <v>4146</v>
      </c>
      <c r="J6117">
        <v>10</v>
      </c>
      <c r="K6117">
        <v>16</v>
      </c>
      <c r="L6117" t="s">
        <v>15568</v>
      </c>
      <c r="M6117" t="s">
        <v>23</v>
      </c>
      <c r="N6117" t="s">
        <v>39</v>
      </c>
      <c r="P6117" t="s">
        <v>26</v>
      </c>
      <c r="Q6117" t="s">
        <v>50</v>
      </c>
      <c r="R6117">
        <v>19.350000000000001</v>
      </c>
      <c r="S6117">
        <v>447.78</v>
      </c>
    </row>
    <row r="6118" spans="1:19">
      <c r="A6118" t="s">
        <v>13652</v>
      </c>
      <c r="B6118" s="2">
        <v>43936</v>
      </c>
      <c r="C6118" t="s">
        <v>33</v>
      </c>
      <c r="D6118">
        <v>41</v>
      </c>
      <c r="E6118" t="s">
        <v>39</v>
      </c>
      <c r="F6118">
        <v>0</v>
      </c>
      <c r="G6118">
        <v>5</v>
      </c>
      <c r="H6118" t="s">
        <v>3686</v>
      </c>
      <c r="I6118">
        <v>5655</v>
      </c>
      <c r="J6118">
        <v>0</v>
      </c>
      <c r="K6118">
        <v>64</v>
      </c>
      <c r="L6118" t="s">
        <v>142</v>
      </c>
      <c r="M6118" t="s">
        <v>23</v>
      </c>
      <c r="N6118" t="s">
        <v>39</v>
      </c>
      <c r="P6118" t="s">
        <v>202</v>
      </c>
      <c r="Q6118" t="s">
        <v>84</v>
      </c>
      <c r="R6118">
        <v>24.7</v>
      </c>
      <c r="S6118">
        <v>1900.67</v>
      </c>
    </row>
    <row r="6119" spans="1:19">
      <c r="A6119" t="s">
        <v>13654</v>
      </c>
      <c r="B6119" s="2">
        <v>43682</v>
      </c>
      <c r="C6119" t="s">
        <v>22</v>
      </c>
      <c r="D6119">
        <v>57</v>
      </c>
      <c r="E6119" t="s">
        <v>39</v>
      </c>
      <c r="F6119">
        <v>0</v>
      </c>
      <c r="G6119">
        <v>5</v>
      </c>
      <c r="H6119" t="s">
        <v>3686</v>
      </c>
      <c r="I6119">
        <v>4262</v>
      </c>
      <c r="J6119">
        <v>0</v>
      </c>
      <c r="K6119">
        <v>72</v>
      </c>
      <c r="L6119" t="s">
        <v>316</v>
      </c>
      <c r="M6119" t="s">
        <v>23</v>
      </c>
      <c r="N6119" t="s">
        <v>23</v>
      </c>
      <c r="O6119" t="s">
        <v>49</v>
      </c>
      <c r="P6119" t="s">
        <v>164</v>
      </c>
      <c r="Q6119" t="s">
        <v>27</v>
      </c>
      <c r="R6119">
        <v>69.650000000000006</v>
      </c>
      <c r="S6119">
        <v>5171.7700000000004</v>
      </c>
    </row>
    <row r="6120" spans="1:19">
      <c r="A6120" t="s">
        <v>13656</v>
      </c>
      <c r="B6120" s="2">
        <v>44627</v>
      </c>
      <c r="C6120" t="s">
        <v>22</v>
      </c>
      <c r="D6120">
        <v>40</v>
      </c>
      <c r="E6120" t="s">
        <v>39</v>
      </c>
      <c r="F6120">
        <v>3</v>
      </c>
      <c r="G6120">
        <v>5</v>
      </c>
      <c r="H6120" t="s">
        <v>3686</v>
      </c>
      <c r="I6120">
        <v>5038</v>
      </c>
      <c r="J6120">
        <v>0</v>
      </c>
      <c r="K6120">
        <v>41</v>
      </c>
      <c r="L6120" t="s">
        <v>15568</v>
      </c>
      <c r="M6120" t="s">
        <v>23</v>
      </c>
      <c r="N6120" t="s">
        <v>23</v>
      </c>
      <c r="O6120" t="s">
        <v>25</v>
      </c>
      <c r="P6120" t="s">
        <v>164</v>
      </c>
      <c r="Q6120" t="s">
        <v>27</v>
      </c>
      <c r="R6120">
        <v>111.15</v>
      </c>
      <c r="S6120">
        <v>5760.93</v>
      </c>
    </row>
    <row r="6121" spans="1:19">
      <c r="A6121" t="s">
        <v>13658</v>
      </c>
      <c r="B6121" s="2">
        <v>43794</v>
      </c>
      <c r="C6121" t="s">
        <v>22</v>
      </c>
      <c r="D6121">
        <v>53</v>
      </c>
      <c r="E6121" t="s">
        <v>39</v>
      </c>
      <c r="F6121">
        <v>0</v>
      </c>
      <c r="G6121">
        <v>5</v>
      </c>
      <c r="H6121" t="s">
        <v>3686</v>
      </c>
      <c r="I6121">
        <v>4043</v>
      </c>
      <c r="J6121">
        <v>0</v>
      </c>
      <c r="K6121">
        <v>69</v>
      </c>
      <c r="L6121" t="s">
        <v>15568</v>
      </c>
      <c r="M6121" t="s">
        <v>39</v>
      </c>
      <c r="N6121" t="s">
        <v>23</v>
      </c>
      <c r="O6121" t="s">
        <v>49</v>
      </c>
      <c r="P6121" t="s">
        <v>202</v>
      </c>
      <c r="Q6121" t="s">
        <v>27</v>
      </c>
      <c r="R6121">
        <v>35.75</v>
      </c>
      <c r="S6121">
        <v>2642.25</v>
      </c>
    </row>
    <row r="6122" spans="1:19">
      <c r="A6122" t="s">
        <v>13660</v>
      </c>
      <c r="B6122" s="2">
        <v>44735</v>
      </c>
      <c r="C6122" t="s">
        <v>33</v>
      </c>
      <c r="D6122">
        <v>53</v>
      </c>
      <c r="E6122" t="s">
        <v>39</v>
      </c>
      <c r="F6122">
        <v>0</v>
      </c>
      <c r="G6122">
        <v>5</v>
      </c>
      <c r="H6122" t="s">
        <v>3686</v>
      </c>
      <c r="I6122">
        <v>4705</v>
      </c>
      <c r="J6122">
        <v>0</v>
      </c>
      <c r="K6122">
        <v>38</v>
      </c>
      <c r="L6122" t="s">
        <v>15568</v>
      </c>
      <c r="M6122" t="s">
        <v>23</v>
      </c>
      <c r="N6122" t="s">
        <v>39</v>
      </c>
      <c r="P6122" t="s">
        <v>202</v>
      </c>
      <c r="Q6122" t="s">
        <v>84</v>
      </c>
      <c r="R6122">
        <v>19.3</v>
      </c>
      <c r="S6122">
        <v>1995.44</v>
      </c>
    </row>
    <row r="6123" spans="1:19">
      <c r="A6123" t="s">
        <v>13662</v>
      </c>
      <c r="B6123" s="2">
        <v>43831</v>
      </c>
      <c r="C6123" t="s">
        <v>33</v>
      </c>
      <c r="D6123">
        <v>29</v>
      </c>
      <c r="E6123" t="s">
        <v>23</v>
      </c>
      <c r="F6123">
        <v>0</v>
      </c>
      <c r="G6123">
        <v>5</v>
      </c>
      <c r="H6123" t="s">
        <v>3686</v>
      </c>
      <c r="I6123">
        <v>5887</v>
      </c>
      <c r="J6123">
        <v>1</v>
      </c>
      <c r="K6123">
        <v>67</v>
      </c>
      <c r="L6123" t="s">
        <v>15568</v>
      </c>
      <c r="M6123" t="s">
        <v>23</v>
      </c>
      <c r="N6123" t="s">
        <v>39</v>
      </c>
      <c r="P6123" t="s">
        <v>164</v>
      </c>
      <c r="Q6123" t="s">
        <v>50</v>
      </c>
      <c r="R6123">
        <v>25.25</v>
      </c>
      <c r="S6123">
        <v>4100.93</v>
      </c>
    </row>
    <row r="6124" spans="1:19">
      <c r="A6124" t="s">
        <v>13664</v>
      </c>
      <c r="B6124" s="2">
        <v>45827</v>
      </c>
      <c r="C6124" t="s">
        <v>22</v>
      </c>
      <c r="D6124">
        <v>37</v>
      </c>
      <c r="E6124" t="s">
        <v>23</v>
      </c>
      <c r="F6124">
        <v>0</v>
      </c>
      <c r="G6124">
        <v>5</v>
      </c>
      <c r="H6124" t="s">
        <v>3751</v>
      </c>
      <c r="I6124">
        <v>4889</v>
      </c>
      <c r="J6124">
        <v>0</v>
      </c>
      <c r="K6124">
        <v>2</v>
      </c>
      <c r="L6124" t="s">
        <v>15568</v>
      </c>
      <c r="M6124" t="s">
        <v>23</v>
      </c>
      <c r="N6124" t="s">
        <v>23</v>
      </c>
      <c r="O6124" t="s">
        <v>25</v>
      </c>
      <c r="P6124" t="s">
        <v>26</v>
      </c>
      <c r="Q6124" t="s">
        <v>27</v>
      </c>
      <c r="R6124">
        <v>91.45</v>
      </c>
      <c r="S6124">
        <v>280.27</v>
      </c>
    </row>
    <row r="6125" spans="1:19">
      <c r="A6125" t="s">
        <v>13667</v>
      </c>
      <c r="B6125" s="2">
        <v>44672</v>
      </c>
      <c r="C6125" t="s">
        <v>22</v>
      </c>
      <c r="D6125">
        <v>48</v>
      </c>
      <c r="E6125" t="s">
        <v>23</v>
      </c>
      <c r="F6125">
        <v>0</v>
      </c>
      <c r="G6125">
        <v>5</v>
      </c>
      <c r="H6125" t="s">
        <v>3686</v>
      </c>
      <c r="I6125">
        <v>5507</v>
      </c>
      <c r="J6125">
        <v>0</v>
      </c>
      <c r="K6125">
        <v>40</v>
      </c>
      <c r="L6125" t="s">
        <v>142</v>
      </c>
      <c r="M6125" t="s">
        <v>23</v>
      </c>
      <c r="N6125" t="s">
        <v>23</v>
      </c>
      <c r="O6125" t="s">
        <v>49</v>
      </c>
      <c r="P6125" t="s">
        <v>202</v>
      </c>
      <c r="Q6125" t="s">
        <v>50</v>
      </c>
      <c r="R6125">
        <v>70.75</v>
      </c>
      <c r="S6125">
        <v>3871.35</v>
      </c>
    </row>
    <row r="6126" spans="1:19">
      <c r="A6126" t="s">
        <v>13669</v>
      </c>
      <c r="B6126" s="2">
        <v>45005</v>
      </c>
      <c r="C6126" t="s">
        <v>33</v>
      </c>
      <c r="D6126">
        <v>55</v>
      </c>
      <c r="E6126" t="s">
        <v>39</v>
      </c>
      <c r="F6126">
        <v>0</v>
      </c>
      <c r="G6126">
        <v>5</v>
      </c>
      <c r="H6126" t="s">
        <v>3686</v>
      </c>
      <c r="I6126">
        <v>4226</v>
      </c>
      <c r="J6126">
        <v>0</v>
      </c>
      <c r="K6126">
        <v>29</v>
      </c>
      <c r="L6126" t="s">
        <v>15568</v>
      </c>
      <c r="M6126" t="s">
        <v>23</v>
      </c>
      <c r="N6126" t="s">
        <v>23</v>
      </c>
      <c r="O6126" t="s">
        <v>49</v>
      </c>
      <c r="P6126" t="s">
        <v>202</v>
      </c>
      <c r="Q6126" t="s">
        <v>50</v>
      </c>
      <c r="R6126">
        <v>71</v>
      </c>
      <c r="S6126">
        <v>3280.12</v>
      </c>
    </row>
    <row r="6127" spans="1:19">
      <c r="A6127" t="s">
        <v>13671</v>
      </c>
      <c r="B6127" s="2">
        <v>45610</v>
      </c>
      <c r="C6127" t="s">
        <v>33</v>
      </c>
      <c r="D6127">
        <v>39</v>
      </c>
      <c r="E6127" t="s">
        <v>39</v>
      </c>
      <c r="F6127">
        <v>0</v>
      </c>
      <c r="G6127">
        <v>5</v>
      </c>
      <c r="H6127" t="s">
        <v>3686</v>
      </c>
      <c r="I6127">
        <v>2952</v>
      </c>
      <c r="J6127">
        <v>0</v>
      </c>
      <c r="K6127">
        <v>9</v>
      </c>
      <c r="L6127" t="s">
        <v>48</v>
      </c>
      <c r="M6127" t="s">
        <v>23</v>
      </c>
      <c r="N6127" t="s">
        <v>23</v>
      </c>
      <c r="O6127" t="s">
        <v>25</v>
      </c>
      <c r="P6127" t="s">
        <v>26</v>
      </c>
      <c r="Q6127" t="s">
        <v>50</v>
      </c>
      <c r="R6127">
        <v>88.4</v>
      </c>
      <c r="S6127">
        <v>1107.6500000000001</v>
      </c>
    </row>
    <row r="6128" spans="1:19">
      <c r="A6128" t="s">
        <v>13673</v>
      </c>
      <c r="B6128" s="2">
        <v>43761</v>
      </c>
      <c r="C6128" t="s">
        <v>33</v>
      </c>
      <c r="D6128">
        <v>33</v>
      </c>
      <c r="E6128" t="s">
        <v>23</v>
      </c>
      <c r="F6128">
        <v>2</v>
      </c>
      <c r="G6128">
        <v>5</v>
      </c>
      <c r="H6128" t="s">
        <v>3686</v>
      </c>
      <c r="I6128">
        <v>4722</v>
      </c>
      <c r="J6128">
        <v>4</v>
      </c>
      <c r="K6128">
        <v>70</v>
      </c>
      <c r="L6128" t="s">
        <v>316</v>
      </c>
      <c r="M6128" t="s">
        <v>23</v>
      </c>
      <c r="N6128" t="s">
        <v>39</v>
      </c>
      <c r="P6128" t="s">
        <v>164</v>
      </c>
      <c r="Q6128" t="s">
        <v>50</v>
      </c>
      <c r="R6128">
        <v>24.05</v>
      </c>
      <c r="S6128">
        <v>2063.65</v>
      </c>
    </row>
    <row r="6129" spans="1:19">
      <c r="A6129" t="s">
        <v>13675</v>
      </c>
      <c r="B6129" s="2">
        <v>45853</v>
      </c>
      <c r="C6129" t="s">
        <v>33</v>
      </c>
      <c r="D6129">
        <v>47</v>
      </c>
      <c r="E6129" t="s">
        <v>39</v>
      </c>
      <c r="F6129">
        <v>0</v>
      </c>
      <c r="G6129">
        <v>5</v>
      </c>
      <c r="H6129" t="s">
        <v>3751</v>
      </c>
      <c r="I6129">
        <v>4099</v>
      </c>
      <c r="J6129">
        <v>0</v>
      </c>
      <c r="K6129">
        <v>1</v>
      </c>
      <c r="L6129" t="s">
        <v>15568</v>
      </c>
      <c r="M6129" t="s">
        <v>23</v>
      </c>
      <c r="N6129" t="s">
        <v>39</v>
      </c>
      <c r="P6129" t="s">
        <v>26</v>
      </c>
      <c r="Q6129" t="s">
        <v>50</v>
      </c>
      <c r="R6129">
        <v>19.75</v>
      </c>
      <c r="S6129">
        <v>61.03</v>
      </c>
    </row>
    <row r="6130" spans="1:19">
      <c r="A6130" t="s">
        <v>13677</v>
      </c>
      <c r="B6130" s="2">
        <v>45847</v>
      </c>
      <c r="C6130" t="s">
        <v>22</v>
      </c>
      <c r="D6130">
        <v>23</v>
      </c>
      <c r="E6130" t="s">
        <v>39</v>
      </c>
      <c r="F6130">
        <v>0</v>
      </c>
      <c r="G6130">
        <v>5</v>
      </c>
      <c r="H6130" t="s">
        <v>3751</v>
      </c>
      <c r="I6130">
        <v>2722</v>
      </c>
      <c r="J6130">
        <v>0</v>
      </c>
      <c r="K6130">
        <v>1</v>
      </c>
      <c r="L6130" t="s">
        <v>15568</v>
      </c>
      <c r="M6130" t="s">
        <v>23</v>
      </c>
      <c r="N6130" t="s">
        <v>23</v>
      </c>
      <c r="O6130" t="s">
        <v>25</v>
      </c>
      <c r="P6130" t="s">
        <v>26</v>
      </c>
      <c r="Q6130" t="s">
        <v>27</v>
      </c>
      <c r="R6130">
        <v>70.349999999999994</v>
      </c>
      <c r="S6130">
        <v>94.77</v>
      </c>
    </row>
    <row r="6131" spans="1:19">
      <c r="A6131" t="s">
        <v>13679</v>
      </c>
      <c r="B6131" s="2">
        <v>43734</v>
      </c>
      <c r="C6131" t="s">
        <v>33</v>
      </c>
      <c r="D6131">
        <v>24</v>
      </c>
      <c r="E6131" t="s">
        <v>23</v>
      </c>
      <c r="F6131">
        <v>0</v>
      </c>
      <c r="G6131">
        <v>5</v>
      </c>
      <c r="H6131" t="s">
        <v>3686</v>
      </c>
      <c r="I6131">
        <v>5707</v>
      </c>
      <c r="J6131">
        <v>4</v>
      </c>
      <c r="K6131">
        <v>71</v>
      </c>
      <c r="L6131" t="s">
        <v>15568</v>
      </c>
      <c r="M6131" t="s">
        <v>23</v>
      </c>
      <c r="N6131" t="s">
        <v>23</v>
      </c>
      <c r="O6131" t="s">
        <v>25</v>
      </c>
      <c r="P6131" t="s">
        <v>164</v>
      </c>
      <c r="Q6131" t="s">
        <v>27</v>
      </c>
      <c r="R6131">
        <v>105.15</v>
      </c>
      <c r="S6131">
        <v>8357.66</v>
      </c>
    </row>
    <row r="6132" spans="1:19">
      <c r="A6132" t="s">
        <v>13681</v>
      </c>
      <c r="B6132" s="2">
        <v>44983</v>
      </c>
      <c r="C6132" t="s">
        <v>33</v>
      </c>
      <c r="D6132">
        <v>59</v>
      </c>
      <c r="E6132" t="s">
        <v>39</v>
      </c>
      <c r="F6132">
        <v>0</v>
      </c>
      <c r="G6132">
        <v>5</v>
      </c>
      <c r="H6132" t="s">
        <v>3686</v>
      </c>
      <c r="I6132">
        <v>3936</v>
      </c>
      <c r="J6132">
        <v>0</v>
      </c>
      <c r="K6132">
        <v>30</v>
      </c>
      <c r="L6132" t="s">
        <v>40</v>
      </c>
      <c r="M6132" t="s">
        <v>23</v>
      </c>
      <c r="N6132" t="s">
        <v>23</v>
      </c>
      <c r="O6132" t="s">
        <v>25</v>
      </c>
      <c r="P6132" t="s">
        <v>26</v>
      </c>
      <c r="Q6132" t="s">
        <v>27</v>
      </c>
      <c r="R6132">
        <v>100.45</v>
      </c>
      <c r="S6132">
        <v>4211.6000000000004</v>
      </c>
    </row>
    <row r="6133" spans="1:19">
      <c r="A6133" t="s">
        <v>13682</v>
      </c>
      <c r="B6133" s="2">
        <v>45465</v>
      </c>
      <c r="C6133" t="s">
        <v>22</v>
      </c>
      <c r="D6133">
        <v>63</v>
      </c>
      <c r="E6133" t="s">
        <v>39</v>
      </c>
      <c r="F6133">
        <v>0</v>
      </c>
      <c r="G6133">
        <v>5</v>
      </c>
      <c r="H6133" t="s">
        <v>3686</v>
      </c>
      <c r="I6133">
        <v>5728</v>
      </c>
      <c r="J6133">
        <v>0</v>
      </c>
      <c r="K6133">
        <v>14</v>
      </c>
      <c r="L6133" t="s">
        <v>15568</v>
      </c>
      <c r="M6133" t="s">
        <v>23</v>
      </c>
      <c r="N6133" t="s">
        <v>39</v>
      </c>
      <c r="P6133" t="s">
        <v>26</v>
      </c>
      <c r="Q6133" t="s">
        <v>27</v>
      </c>
      <c r="R6133">
        <v>20.05</v>
      </c>
      <c r="S6133">
        <v>427.96</v>
      </c>
    </row>
    <row r="6134" spans="1:19">
      <c r="A6134" t="s">
        <v>13684</v>
      </c>
      <c r="B6134" s="2">
        <v>45618</v>
      </c>
      <c r="C6134" t="s">
        <v>22</v>
      </c>
      <c r="D6134">
        <v>37</v>
      </c>
      <c r="E6134" t="s">
        <v>23</v>
      </c>
      <c r="F6134">
        <v>3</v>
      </c>
      <c r="G6134">
        <v>5</v>
      </c>
      <c r="H6134" t="s">
        <v>3686</v>
      </c>
      <c r="I6134">
        <v>4062</v>
      </c>
      <c r="J6134">
        <v>8</v>
      </c>
      <c r="K6134">
        <v>9</v>
      </c>
      <c r="L6134" t="s">
        <v>48</v>
      </c>
      <c r="M6134" t="s">
        <v>23</v>
      </c>
      <c r="N6134" t="s">
        <v>23</v>
      </c>
      <c r="O6134" t="s">
        <v>25</v>
      </c>
      <c r="P6134" t="s">
        <v>26</v>
      </c>
      <c r="Q6134" t="s">
        <v>50</v>
      </c>
      <c r="R6134">
        <v>102.6</v>
      </c>
      <c r="S6134">
        <v>1108.53</v>
      </c>
    </row>
    <row r="6135" spans="1:19">
      <c r="A6135" t="s">
        <v>13686</v>
      </c>
      <c r="B6135" s="2">
        <v>45331</v>
      </c>
      <c r="C6135" t="s">
        <v>33</v>
      </c>
      <c r="D6135">
        <v>27</v>
      </c>
      <c r="E6135" t="s">
        <v>23</v>
      </c>
      <c r="F6135">
        <v>0</v>
      </c>
      <c r="G6135">
        <v>5</v>
      </c>
      <c r="H6135" t="s">
        <v>3686</v>
      </c>
      <c r="I6135">
        <v>4948</v>
      </c>
      <c r="J6135">
        <v>2</v>
      </c>
      <c r="K6135">
        <v>18</v>
      </c>
      <c r="L6135" t="s">
        <v>97</v>
      </c>
      <c r="M6135" t="s">
        <v>23</v>
      </c>
      <c r="N6135" t="s">
        <v>23</v>
      </c>
      <c r="O6135" t="s">
        <v>56</v>
      </c>
      <c r="P6135" t="s">
        <v>202</v>
      </c>
      <c r="Q6135" t="s">
        <v>50</v>
      </c>
      <c r="R6135">
        <v>54.4</v>
      </c>
      <c r="S6135">
        <v>1766.56</v>
      </c>
    </row>
    <row r="6136" spans="1:19">
      <c r="A6136" t="s">
        <v>13688</v>
      </c>
      <c r="B6136" s="2">
        <v>43989</v>
      </c>
      <c r="C6136" t="s">
        <v>22</v>
      </c>
      <c r="D6136">
        <v>27</v>
      </c>
      <c r="E6136" t="s">
        <v>23</v>
      </c>
      <c r="F6136">
        <v>0</v>
      </c>
      <c r="G6136">
        <v>5</v>
      </c>
      <c r="H6136" t="s">
        <v>3686</v>
      </c>
      <c r="I6136">
        <v>4444</v>
      </c>
      <c r="J6136">
        <v>4</v>
      </c>
      <c r="K6136">
        <v>62</v>
      </c>
      <c r="L6136" t="s">
        <v>142</v>
      </c>
      <c r="M6136" t="s">
        <v>23</v>
      </c>
      <c r="N6136" t="s">
        <v>39</v>
      </c>
      <c r="P6136" t="s">
        <v>164</v>
      </c>
      <c r="Q6136" t="s">
        <v>27</v>
      </c>
      <c r="R6136">
        <v>24.25</v>
      </c>
      <c r="S6136">
        <v>4445.8599999999997</v>
      </c>
    </row>
    <row r="6137" spans="1:19">
      <c r="A6137" t="s">
        <v>13690</v>
      </c>
      <c r="B6137" s="2">
        <v>45780</v>
      </c>
      <c r="C6137" t="s">
        <v>22</v>
      </c>
      <c r="D6137">
        <v>32</v>
      </c>
      <c r="E6137" t="s">
        <v>39</v>
      </c>
      <c r="F6137">
        <v>0</v>
      </c>
      <c r="G6137">
        <v>5</v>
      </c>
      <c r="H6137" t="s">
        <v>3751</v>
      </c>
      <c r="I6137">
        <v>2543</v>
      </c>
      <c r="J6137">
        <v>0</v>
      </c>
      <c r="K6137">
        <v>3</v>
      </c>
      <c r="L6137" t="s">
        <v>15568</v>
      </c>
      <c r="M6137" t="s">
        <v>23</v>
      </c>
      <c r="N6137" t="s">
        <v>39</v>
      </c>
      <c r="P6137" t="s">
        <v>202</v>
      </c>
      <c r="Q6137" t="s">
        <v>50</v>
      </c>
      <c r="R6137">
        <v>19.600000000000001</v>
      </c>
      <c r="S6137">
        <v>168.3</v>
      </c>
    </row>
    <row r="6138" spans="1:19">
      <c r="A6138" t="s">
        <v>13692</v>
      </c>
      <c r="B6138" s="2">
        <v>43914</v>
      </c>
      <c r="C6138" t="s">
        <v>22</v>
      </c>
      <c r="D6138">
        <v>43</v>
      </c>
      <c r="E6138" t="s">
        <v>23</v>
      </c>
      <c r="F6138">
        <v>0</v>
      </c>
      <c r="G6138">
        <v>5</v>
      </c>
      <c r="H6138" t="s">
        <v>3686</v>
      </c>
      <c r="I6138">
        <v>5256</v>
      </c>
      <c r="J6138">
        <v>8</v>
      </c>
      <c r="K6138">
        <v>65</v>
      </c>
      <c r="L6138" t="s">
        <v>142</v>
      </c>
      <c r="M6138" t="s">
        <v>23</v>
      </c>
      <c r="N6138" t="s">
        <v>23</v>
      </c>
      <c r="O6138" t="s">
        <v>49</v>
      </c>
      <c r="P6138" t="s">
        <v>164</v>
      </c>
      <c r="Q6138" t="s">
        <v>27</v>
      </c>
      <c r="R6138">
        <v>84.2</v>
      </c>
      <c r="S6138">
        <v>8026.55</v>
      </c>
    </row>
    <row r="6139" spans="1:19">
      <c r="A6139" t="s">
        <v>13694</v>
      </c>
      <c r="B6139" s="2">
        <v>45817</v>
      </c>
      <c r="C6139" t="s">
        <v>33</v>
      </c>
      <c r="D6139">
        <v>40</v>
      </c>
      <c r="E6139" t="s">
        <v>39</v>
      </c>
      <c r="F6139">
        <v>0</v>
      </c>
      <c r="G6139">
        <v>5</v>
      </c>
      <c r="H6139" t="s">
        <v>3751</v>
      </c>
      <c r="I6139">
        <v>5810</v>
      </c>
      <c r="J6139">
        <v>0</v>
      </c>
      <c r="K6139">
        <v>2</v>
      </c>
      <c r="L6139" t="s">
        <v>15568</v>
      </c>
      <c r="M6139" t="s">
        <v>23</v>
      </c>
      <c r="N6139" t="s">
        <v>23</v>
      </c>
      <c r="O6139" t="s">
        <v>56</v>
      </c>
      <c r="P6139" t="s">
        <v>26</v>
      </c>
      <c r="Q6139" t="s">
        <v>27</v>
      </c>
      <c r="R6139">
        <v>59</v>
      </c>
      <c r="S6139">
        <v>168.19</v>
      </c>
    </row>
    <row r="6140" spans="1:19">
      <c r="A6140" t="s">
        <v>13696</v>
      </c>
      <c r="B6140" s="2">
        <v>44850</v>
      </c>
      <c r="C6140" t="s">
        <v>22</v>
      </c>
      <c r="D6140">
        <v>42</v>
      </c>
      <c r="E6140" t="s">
        <v>23</v>
      </c>
      <c r="F6140">
        <v>0</v>
      </c>
      <c r="G6140">
        <v>5</v>
      </c>
      <c r="H6140" t="s">
        <v>3686</v>
      </c>
      <c r="I6140">
        <v>4669</v>
      </c>
      <c r="J6140">
        <v>7</v>
      </c>
      <c r="K6140">
        <v>34</v>
      </c>
      <c r="L6140" t="s">
        <v>15568</v>
      </c>
      <c r="M6140" t="s">
        <v>23</v>
      </c>
      <c r="N6140" t="s">
        <v>39</v>
      </c>
      <c r="P6140" t="s">
        <v>202</v>
      </c>
      <c r="Q6140" t="s">
        <v>50</v>
      </c>
      <c r="R6140">
        <v>19.600000000000001</v>
      </c>
      <c r="S6140">
        <v>1563.82</v>
      </c>
    </row>
    <row r="6141" spans="1:19">
      <c r="A6141" t="s">
        <v>13698</v>
      </c>
      <c r="B6141" s="2">
        <v>45792</v>
      </c>
      <c r="C6141" t="s">
        <v>22</v>
      </c>
      <c r="D6141">
        <v>51</v>
      </c>
      <c r="E6141" t="s">
        <v>39</v>
      </c>
      <c r="F6141">
        <v>0</v>
      </c>
      <c r="G6141">
        <v>5</v>
      </c>
      <c r="H6141" t="s">
        <v>3751</v>
      </c>
      <c r="I6141">
        <v>5806</v>
      </c>
      <c r="J6141">
        <v>0</v>
      </c>
      <c r="K6141">
        <v>3</v>
      </c>
      <c r="L6141" t="s">
        <v>48</v>
      </c>
      <c r="M6141" t="s">
        <v>23</v>
      </c>
      <c r="N6141" t="s">
        <v>23</v>
      </c>
      <c r="O6141" t="s">
        <v>25</v>
      </c>
      <c r="P6141" t="s">
        <v>26</v>
      </c>
      <c r="Q6141" t="s">
        <v>50</v>
      </c>
      <c r="R6141">
        <v>85.7</v>
      </c>
      <c r="S6141">
        <v>346.27</v>
      </c>
    </row>
    <row r="6142" spans="1:19">
      <c r="A6142" t="s">
        <v>13700</v>
      </c>
      <c r="B6142" s="2">
        <v>45834</v>
      </c>
      <c r="C6142" t="s">
        <v>22</v>
      </c>
      <c r="D6142">
        <v>63</v>
      </c>
      <c r="E6142" t="s">
        <v>39</v>
      </c>
      <c r="F6142">
        <v>0</v>
      </c>
      <c r="G6142">
        <v>5</v>
      </c>
      <c r="H6142" t="s">
        <v>3751</v>
      </c>
      <c r="I6142">
        <v>5870</v>
      </c>
      <c r="J6142">
        <v>0</v>
      </c>
      <c r="K6142">
        <v>2</v>
      </c>
      <c r="L6142" t="s">
        <v>48</v>
      </c>
      <c r="M6142" t="s">
        <v>23</v>
      </c>
      <c r="N6142" t="s">
        <v>23</v>
      </c>
      <c r="O6142" t="s">
        <v>49</v>
      </c>
      <c r="P6142" t="s">
        <v>26</v>
      </c>
      <c r="Q6142" t="s">
        <v>50</v>
      </c>
      <c r="R6142">
        <v>50.3</v>
      </c>
      <c r="S6142">
        <v>129.99</v>
      </c>
    </row>
    <row r="6143" spans="1:19">
      <c r="A6143" t="s">
        <v>13702</v>
      </c>
      <c r="B6143" s="2">
        <v>44188</v>
      </c>
      <c r="C6143" t="s">
        <v>33</v>
      </c>
      <c r="D6143">
        <v>53</v>
      </c>
      <c r="E6143" t="s">
        <v>23</v>
      </c>
      <c r="F6143">
        <v>0</v>
      </c>
      <c r="G6143">
        <v>5</v>
      </c>
      <c r="H6143" t="s">
        <v>3686</v>
      </c>
      <c r="I6143">
        <v>5052</v>
      </c>
      <c r="J6143">
        <v>7</v>
      </c>
      <c r="K6143">
        <v>56</v>
      </c>
      <c r="L6143" t="s">
        <v>15568</v>
      </c>
      <c r="M6143" t="s">
        <v>23</v>
      </c>
      <c r="N6143" t="s">
        <v>39</v>
      </c>
      <c r="P6143" t="s">
        <v>202</v>
      </c>
      <c r="Q6143" t="s">
        <v>27</v>
      </c>
      <c r="R6143">
        <v>24.3</v>
      </c>
      <c r="S6143">
        <v>2449.46</v>
      </c>
    </row>
    <row r="6144" spans="1:19">
      <c r="A6144" t="s">
        <v>13704</v>
      </c>
      <c r="B6144" s="2">
        <v>44571</v>
      </c>
      <c r="C6144" t="s">
        <v>22</v>
      </c>
      <c r="D6144">
        <v>21</v>
      </c>
      <c r="E6144" t="s">
        <v>39</v>
      </c>
      <c r="F6144">
        <v>0</v>
      </c>
      <c r="G6144">
        <v>5</v>
      </c>
      <c r="H6144" t="s">
        <v>3686</v>
      </c>
      <c r="I6144">
        <v>4898</v>
      </c>
      <c r="J6144">
        <v>0</v>
      </c>
      <c r="K6144">
        <v>43</v>
      </c>
      <c r="L6144" t="s">
        <v>142</v>
      </c>
      <c r="M6144" t="s">
        <v>23</v>
      </c>
      <c r="N6144" t="s">
        <v>23</v>
      </c>
      <c r="O6144" t="s">
        <v>25</v>
      </c>
      <c r="P6144" t="s">
        <v>26</v>
      </c>
      <c r="Q6144" t="s">
        <v>50</v>
      </c>
      <c r="R6144">
        <v>75.349999999999994</v>
      </c>
      <c r="S6144">
        <v>4006.78</v>
      </c>
    </row>
    <row r="6145" spans="1:19">
      <c r="A6145" t="s">
        <v>13706</v>
      </c>
      <c r="B6145" s="2">
        <v>44611</v>
      </c>
      <c r="C6145" t="s">
        <v>22</v>
      </c>
      <c r="D6145">
        <v>22</v>
      </c>
      <c r="E6145" t="s">
        <v>39</v>
      </c>
      <c r="F6145">
        <v>0</v>
      </c>
      <c r="G6145">
        <v>5</v>
      </c>
      <c r="H6145" t="s">
        <v>3686</v>
      </c>
      <c r="I6145">
        <v>3286</v>
      </c>
      <c r="J6145">
        <v>0</v>
      </c>
      <c r="K6145">
        <v>42</v>
      </c>
      <c r="L6145" t="s">
        <v>15568</v>
      </c>
      <c r="M6145" t="s">
        <v>23</v>
      </c>
      <c r="N6145" t="s">
        <v>23</v>
      </c>
      <c r="O6145" t="s">
        <v>25</v>
      </c>
      <c r="P6145" t="s">
        <v>26</v>
      </c>
      <c r="Q6145" t="s">
        <v>27</v>
      </c>
      <c r="R6145">
        <v>100.3</v>
      </c>
      <c r="S6145">
        <v>5301.93</v>
      </c>
    </row>
    <row r="6146" spans="1:19">
      <c r="A6146" t="s">
        <v>13708</v>
      </c>
      <c r="B6146" s="2">
        <v>44798</v>
      </c>
      <c r="C6146" t="s">
        <v>22</v>
      </c>
      <c r="D6146">
        <v>23</v>
      </c>
      <c r="E6146" t="s">
        <v>39</v>
      </c>
      <c r="F6146">
        <v>0</v>
      </c>
      <c r="G6146">
        <v>5</v>
      </c>
      <c r="H6146" t="s">
        <v>3686</v>
      </c>
      <c r="I6146">
        <v>3526</v>
      </c>
      <c r="J6146">
        <v>0</v>
      </c>
      <c r="K6146">
        <v>36</v>
      </c>
      <c r="L6146" t="s">
        <v>15568</v>
      </c>
      <c r="M6146" t="s">
        <v>23</v>
      </c>
      <c r="N6146" t="s">
        <v>39</v>
      </c>
      <c r="P6146" t="s">
        <v>202</v>
      </c>
      <c r="Q6146" t="s">
        <v>50</v>
      </c>
      <c r="R6146">
        <v>20.350000000000001</v>
      </c>
      <c r="S6146">
        <v>1153.77</v>
      </c>
    </row>
    <row r="6147" spans="1:19">
      <c r="A6147" t="s">
        <v>13710</v>
      </c>
      <c r="B6147" s="2">
        <v>45863</v>
      </c>
      <c r="C6147" t="s">
        <v>22</v>
      </c>
      <c r="D6147">
        <v>39</v>
      </c>
      <c r="E6147" t="s">
        <v>39</v>
      </c>
      <c r="F6147">
        <v>0</v>
      </c>
      <c r="G6147">
        <v>5</v>
      </c>
      <c r="H6147" t="s">
        <v>3751</v>
      </c>
      <c r="I6147">
        <v>4441</v>
      </c>
      <c r="J6147">
        <v>0</v>
      </c>
      <c r="K6147">
        <v>1</v>
      </c>
      <c r="L6147" t="s">
        <v>48</v>
      </c>
      <c r="M6147" t="s">
        <v>23</v>
      </c>
      <c r="N6147" t="s">
        <v>39</v>
      </c>
      <c r="P6147" t="s">
        <v>26</v>
      </c>
      <c r="Q6147" t="s">
        <v>50</v>
      </c>
      <c r="R6147">
        <v>19.75</v>
      </c>
      <c r="S6147">
        <v>29.97</v>
      </c>
    </row>
    <row r="6148" spans="1:19">
      <c r="A6148" t="s">
        <v>13712</v>
      </c>
      <c r="B6148" s="2">
        <v>45850</v>
      </c>
      <c r="C6148" t="s">
        <v>33</v>
      </c>
      <c r="D6148">
        <v>48</v>
      </c>
      <c r="E6148" t="s">
        <v>39</v>
      </c>
      <c r="F6148">
        <v>0</v>
      </c>
      <c r="G6148">
        <v>5</v>
      </c>
      <c r="H6148" t="s">
        <v>3751</v>
      </c>
      <c r="I6148">
        <v>3107</v>
      </c>
      <c r="J6148">
        <v>0</v>
      </c>
      <c r="K6148">
        <v>1</v>
      </c>
      <c r="L6148" t="s">
        <v>48</v>
      </c>
      <c r="M6148" t="s">
        <v>23</v>
      </c>
      <c r="N6148" t="s">
        <v>39</v>
      </c>
      <c r="P6148" t="s">
        <v>26</v>
      </c>
      <c r="Q6148" t="s">
        <v>50</v>
      </c>
      <c r="R6148">
        <v>19.5</v>
      </c>
      <c r="S6148">
        <v>39.61</v>
      </c>
    </row>
    <row r="6149" spans="1:19">
      <c r="A6149" t="s">
        <v>13714</v>
      </c>
      <c r="B6149" s="2">
        <v>45425</v>
      </c>
      <c r="C6149" t="s">
        <v>33</v>
      </c>
      <c r="D6149">
        <v>37</v>
      </c>
      <c r="E6149" t="s">
        <v>23</v>
      </c>
      <c r="F6149">
        <v>0</v>
      </c>
      <c r="G6149">
        <v>5</v>
      </c>
      <c r="H6149" t="s">
        <v>3686</v>
      </c>
      <c r="I6149">
        <v>4858</v>
      </c>
      <c r="J6149">
        <v>1</v>
      </c>
      <c r="K6149">
        <v>15</v>
      </c>
      <c r="L6149" t="s">
        <v>15568</v>
      </c>
      <c r="M6149" t="s">
        <v>23</v>
      </c>
      <c r="N6149" t="s">
        <v>23</v>
      </c>
      <c r="O6149" t="s">
        <v>49</v>
      </c>
      <c r="P6149" t="s">
        <v>26</v>
      </c>
      <c r="Q6149" t="s">
        <v>27</v>
      </c>
      <c r="R6149">
        <v>51.1</v>
      </c>
      <c r="S6149">
        <v>1178.0999999999999</v>
      </c>
    </row>
    <row r="6150" spans="1:19">
      <c r="A6150" t="s">
        <v>13716</v>
      </c>
      <c r="B6150" s="2">
        <v>45857</v>
      </c>
      <c r="C6150" t="s">
        <v>22</v>
      </c>
      <c r="D6150">
        <v>31</v>
      </c>
      <c r="E6150" t="s">
        <v>39</v>
      </c>
      <c r="F6150">
        <v>0</v>
      </c>
      <c r="G6150">
        <v>5</v>
      </c>
      <c r="H6150" t="s">
        <v>3751</v>
      </c>
      <c r="I6150">
        <v>5809</v>
      </c>
      <c r="J6150">
        <v>0</v>
      </c>
      <c r="K6150">
        <v>1</v>
      </c>
      <c r="L6150" t="s">
        <v>48</v>
      </c>
      <c r="M6150" t="s">
        <v>23</v>
      </c>
      <c r="N6150" t="s">
        <v>39</v>
      </c>
      <c r="P6150" t="s">
        <v>26</v>
      </c>
      <c r="Q6150" t="s">
        <v>50</v>
      </c>
      <c r="R6150">
        <v>19.75</v>
      </c>
      <c r="S6150">
        <v>21.36</v>
      </c>
    </row>
    <row r="6151" spans="1:19">
      <c r="A6151" t="s">
        <v>13718</v>
      </c>
      <c r="B6151" s="2">
        <v>45273</v>
      </c>
      <c r="C6151" t="s">
        <v>33</v>
      </c>
      <c r="D6151">
        <v>42</v>
      </c>
      <c r="E6151" t="s">
        <v>23</v>
      </c>
      <c r="F6151">
        <v>0</v>
      </c>
      <c r="G6151">
        <v>5</v>
      </c>
      <c r="H6151" t="s">
        <v>3686</v>
      </c>
      <c r="I6151">
        <v>5456</v>
      </c>
      <c r="J6151">
        <v>0</v>
      </c>
      <c r="K6151">
        <v>20</v>
      </c>
      <c r="L6151" t="s">
        <v>15568</v>
      </c>
      <c r="M6151" t="s">
        <v>23</v>
      </c>
      <c r="N6151" t="s">
        <v>23</v>
      </c>
      <c r="O6151" t="s">
        <v>25</v>
      </c>
      <c r="P6151" t="s">
        <v>26</v>
      </c>
      <c r="Q6151" t="s">
        <v>27</v>
      </c>
      <c r="R6151">
        <v>69.8</v>
      </c>
      <c r="S6151">
        <v>2410.15</v>
      </c>
    </row>
    <row r="6152" spans="1:19">
      <c r="A6152" t="s">
        <v>13720</v>
      </c>
      <c r="B6152" s="2">
        <v>44602</v>
      </c>
      <c r="C6152" t="s">
        <v>33</v>
      </c>
      <c r="D6152">
        <v>60</v>
      </c>
      <c r="E6152" t="s">
        <v>23</v>
      </c>
      <c r="F6152">
        <v>3</v>
      </c>
      <c r="G6152">
        <v>5</v>
      </c>
      <c r="H6152" t="s">
        <v>3686</v>
      </c>
      <c r="I6152">
        <v>5697</v>
      </c>
      <c r="J6152">
        <v>10</v>
      </c>
      <c r="K6152">
        <v>42</v>
      </c>
      <c r="L6152" t="s">
        <v>15568</v>
      </c>
      <c r="M6152" t="s">
        <v>23</v>
      </c>
      <c r="N6152" t="s">
        <v>23</v>
      </c>
      <c r="O6152" t="s">
        <v>25</v>
      </c>
      <c r="P6152" t="s">
        <v>26</v>
      </c>
      <c r="Q6152" t="s">
        <v>27</v>
      </c>
      <c r="R6152">
        <v>92.15</v>
      </c>
      <c r="S6152">
        <v>4620.8999999999996</v>
      </c>
    </row>
    <row r="6153" spans="1:19">
      <c r="A6153" t="s">
        <v>13722</v>
      </c>
      <c r="B6153" s="2">
        <v>44121</v>
      </c>
      <c r="C6153" t="s">
        <v>22</v>
      </c>
      <c r="D6153">
        <v>58</v>
      </c>
      <c r="E6153" t="s">
        <v>39</v>
      </c>
      <c r="F6153">
        <v>0</v>
      </c>
      <c r="G6153">
        <v>5</v>
      </c>
      <c r="H6153" t="s">
        <v>3686</v>
      </c>
      <c r="I6153">
        <v>6043</v>
      </c>
      <c r="J6153">
        <v>0</v>
      </c>
      <c r="K6153">
        <v>58</v>
      </c>
      <c r="L6153" t="s">
        <v>15568</v>
      </c>
      <c r="M6153" t="s">
        <v>23</v>
      </c>
      <c r="N6153" t="s">
        <v>23</v>
      </c>
      <c r="O6153" t="s">
        <v>25</v>
      </c>
      <c r="P6153" t="s">
        <v>26</v>
      </c>
      <c r="Q6153" t="s">
        <v>27</v>
      </c>
      <c r="R6153">
        <v>80.650000000000006</v>
      </c>
      <c r="S6153">
        <v>7398.21</v>
      </c>
    </row>
    <row r="6154" spans="1:19">
      <c r="A6154" t="s">
        <v>13724</v>
      </c>
      <c r="B6154" s="2">
        <v>44318</v>
      </c>
      <c r="C6154" t="s">
        <v>22</v>
      </c>
      <c r="D6154">
        <v>51</v>
      </c>
      <c r="E6154" t="s">
        <v>23</v>
      </c>
      <c r="F6154">
        <v>3</v>
      </c>
      <c r="G6154">
        <v>5</v>
      </c>
      <c r="H6154" t="s">
        <v>3686</v>
      </c>
      <c r="I6154">
        <v>4952</v>
      </c>
      <c r="J6154">
        <v>6</v>
      </c>
      <c r="K6154">
        <v>51</v>
      </c>
      <c r="L6154" t="s">
        <v>15568</v>
      </c>
      <c r="M6154" t="s">
        <v>23</v>
      </c>
      <c r="N6154" t="s">
        <v>23</v>
      </c>
      <c r="O6154" t="s">
        <v>25</v>
      </c>
      <c r="P6154" t="s">
        <v>202</v>
      </c>
      <c r="Q6154" t="s">
        <v>27</v>
      </c>
      <c r="R6154">
        <v>84.2</v>
      </c>
      <c r="S6154">
        <v>4744.57</v>
      </c>
    </row>
    <row r="6155" spans="1:19">
      <c r="A6155" t="s">
        <v>13726</v>
      </c>
      <c r="B6155" s="2">
        <v>44416</v>
      </c>
      <c r="C6155" t="s">
        <v>33</v>
      </c>
      <c r="D6155">
        <v>33</v>
      </c>
      <c r="E6155" t="s">
        <v>23</v>
      </c>
      <c r="F6155">
        <v>2</v>
      </c>
      <c r="G6155">
        <v>5</v>
      </c>
      <c r="H6155" t="s">
        <v>3686</v>
      </c>
      <c r="I6155">
        <v>3828</v>
      </c>
      <c r="J6155">
        <v>6</v>
      </c>
      <c r="K6155">
        <v>48</v>
      </c>
      <c r="L6155" t="s">
        <v>142</v>
      </c>
      <c r="M6155" t="s">
        <v>23</v>
      </c>
      <c r="N6155" t="s">
        <v>39</v>
      </c>
      <c r="P6155" t="s">
        <v>164</v>
      </c>
      <c r="Q6155" t="s">
        <v>27</v>
      </c>
      <c r="R6155">
        <v>20.2</v>
      </c>
      <c r="S6155">
        <v>1921.97</v>
      </c>
    </row>
    <row r="6156" spans="1:19">
      <c r="A6156" t="s">
        <v>13728</v>
      </c>
      <c r="B6156" s="2">
        <v>45025</v>
      </c>
      <c r="C6156" t="s">
        <v>33</v>
      </c>
      <c r="D6156">
        <v>52</v>
      </c>
      <c r="E6156" t="s">
        <v>23</v>
      </c>
      <c r="F6156">
        <v>3</v>
      </c>
      <c r="G6156">
        <v>5</v>
      </c>
      <c r="H6156" t="s">
        <v>3686</v>
      </c>
      <c r="I6156">
        <v>5444</v>
      </c>
      <c r="J6156">
        <v>3</v>
      </c>
      <c r="K6156">
        <v>28</v>
      </c>
      <c r="L6156" t="s">
        <v>15568</v>
      </c>
      <c r="M6156" t="s">
        <v>39</v>
      </c>
      <c r="N6156" t="s">
        <v>23</v>
      </c>
      <c r="O6156" t="s">
        <v>49</v>
      </c>
      <c r="P6156" t="s">
        <v>202</v>
      </c>
      <c r="Q6156" t="s">
        <v>27</v>
      </c>
      <c r="R6156">
        <v>35.9</v>
      </c>
      <c r="S6156">
        <v>1013.65</v>
      </c>
    </row>
    <row r="6157" spans="1:19">
      <c r="A6157" t="s">
        <v>13730</v>
      </c>
      <c r="B6157" s="2">
        <v>44056</v>
      </c>
      <c r="C6157" t="s">
        <v>33</v>
      </c>
      <c r="D6157">
        <v>36</v>
      </c>
      <c r="E6157" t="s">
        <v>23</v>
      </c>
      <c r="F6157">
        <v>0</v>
      </c>
      <c r="G6157">
        <v>5</v>
      </c>
      <c r="H6157" t="s">
        <v>3686</v>
      </c>
      <c r="I6157">
        <v>6442</v>
      </c>
      <c r="J6157">
        <v>3</v>
      </c>
      <c r="K6157">
        <v>60</v>
      </c>
      <c r="L6157" t="s">
        <v>15568</v>
      </c>
      <c r="M6157" t="s">
        <v>23</v>
      </c>
      <c r="N6157" t="s">
        <v>23</v>
      </c>
      <c r="O6157" t="s">
        <v>25</v>
      </c>
      <c r="P6157" t="s">
        <v>202</v>
      </c>
      <c r="Q6157" t="s">
        <v>50</v>
      </c>
      <c r="R6157">
        <v>100.5</v>
      </c>
      <c r="S6157">
        <v>7689.8</v>
      </c>
    </row>
    <row r="6158" spans="1:19">
      <c r="A6158" t="s">
        <v>13732</v>
      </c>
      <c r="B6158" s="2">
        <v>44233</v>
      </c>
      <c r="C6158" t="s">
        <v>22</v>
      </c>
      <c r="D6158">
        <v>60</v>
      </c>
      <c r="E6158" t="s">
        <v>23</v>
      </c>
      <c r="F6158">
        <v>0</v>
      </c>
      <c r="G6158">
        <v>5</v>
      </c>
      <c r="H6158" t="s">
        <v>3686</v>
      </c>
      <c r="I6158">
        <v>4011</v>
      </c>
      <c r="J6158">
        <v>0</v>
      </c>
      <c r="K6158">
        <v>54</v>
      </c>
      <c r="L6158" t="s">
        <v>15568</v>
      </c>
      <c r="M6158" t="s">
        <v>23</v>
      </c>
      <c r="N6158" t="s">
        <v>23</v>
      </c>
      <c r="O6158" t="s">
        <v>25</v>
      </c>
      <c r="P6158" t="s">
        <v>26</v>
      </c>
      <c r="Q6158" t="s">
        <v>50</v>
      </c>
      <c r="R6158">
        <v>99.05</v>
      </c>
      <c r="S6158">
        <v>7413.62</v>
      </c>
    </row>
    <row r="6159" spans="1:19">
      <c r="A6159" t="s">
        <v>13734</v>
      </c>
      <c r="B6159" s="2">
        <v>44986</v>
      </c>
      <c r="C6159" t="s">
        <v>33</v>
      </c>
      <c r="D6159">
        <v>75</v>
      </c>
      <c r="E6159" t="s">
        <v>23</v>
      </c>
      <c r="F6159">
        <v>0</v>
      </c>
      <c r="G6159">
        <v>5</v>
      </c>
      <c r="H6159" t="s">
        <v>3686</v>
      </c>
      <c r="I6159">
        <v>3800</v>
      </c>
      <c r="J6159">
        <v>6</v>
      </c>
      <c r="K6159">
        <v>29</v>
      </c>
      <c r="L6159" t="s">
        <v>40</v>
      </c>
      <c r="M6159" t="s">
        <v>23</v>
      </c>
      <c r="N6159" t="s">
        <v>39</v>
      </c>
      <c r="P6159" t="s">
        <v>202</v>
      </c>
      <c r="Q6159" t="s">
        <v>27</v>
      </c>
      <c r="R6159">
        <v>20</v>
      </c>
      <c r="S6159">
        <v>1343.93</v>
      </c>
    </row>
    <row r="6160" spans="1:19">
      <c r="A6160" t="s">
        <v>13736</v>
      </c>
      <c r="B6160" s="2">
        <v>45695</v>
      </c>
      <c r="C6160" t="s">
        <v>22</v>
      </c>
      <c r="D6160">
        <v>74</v>
      </c>
      <c r="E6160" t="s">
        <v>39</v>
      </c>
      <c r="F6160">
        <v>2</v>
      </c>
      <c r="G6160">
        <v>5</v>
      </c>
      <c r="H6160" t="s">
        <v>3686</v>
      </c>
      <c r="I6160">
        <v>2231</v>
      </c>
      <c r="J6160">
        <v>0</v>
      </c>
      <c r="K6160">
        <v>6</v>
      </c>
      <c r="L6160" t="s">
        <v>15568</v>
      </c>
      <c r="M6160" t="s">
        <v>23</v>
      </c>
      <c r="N6160" t="s">
        <v>39</v>
      </c>
      <c r="P6160" t="s">
        <v>26</v>
      </c>
      <c r="Q6160" t="s">
        <v>84</v>
      </c>
      <c r="R6160">
        <v>19.649999999999999</v>
      </c>
      <c r="S6160">
        <v>193.9</v>
      </c>
    </row>
    <row r="6161" spans="1:19">
      <c r="A6161" t="s">
        <v>13738</v>
      </c>
      <c r="B6161" s="2">
        <v>45548</v>
      </c>
      <c r="C6161" t="s">
        <v>22</v>
      </c>
      <c r="D6161">
        <v>67</v>
      </c>
      <c r="E6161" t="s">
        <v>39</v>
      </c>
      <c r="F6161">
        <v>0</v>
      </c>
      <c r="G6161">
        <v>5</v>
      </c>
      <c r="H6161" t="s">
        <v>3686</v>
      </c>
      <c r="I6161">
        <v>2535</v>
      </c>
      <c r="J6161">
        <v>0</v>
      </c>
      <c r="K6161">
        <v>11</v>
      </c>
      <c r="L6161" t="s">
        <v>15568</v>
      </c>
      <c r="M6161" t="s">
        <v>23</v>
      </c>
      <c r="N6161" t="s">
        <v>23</v>
      </c>
      <c r="O6161" t="s">
        <v>25</v>
      </c>
      <c r="P6161" t="s">
        <v>26</v>
      </c>
      <c r="Q6161" t="s">
        <v>27</v>
      </c>
      <c r="R6161">
        <v>70.2</v>
      </c>
      <c r="S6161">
        <v>771.16</v>
      </c>
    </row>
    <row r="6162" spans="1:19">
      <c r="A6162" t="s">
        <v>13740</v>
      </c>
      <c r="B6162" s="2">
        <v>44674</v>
      </c>
      <c r="C6162" t="s">
        <v>22</v>
      </c>
      <c r="D6162">
        <v>23</v>
      </c>
      <c r="E6162" t="s">
        <v>23</v>
      </c>
      <c r="F6162">
        <v>1</v>
      </c>
      <c r="G6162">
        <v>5</v>
      </c>
      <c r="H6162" t="s">
        <v>3686</v>
      </c>
      <c r="I6162">
        <v>2630</v>
      </c>
      <c r="J6162">
        <v>9</v>
      </c>
      <c r="K6162">
        <v>40</v>
      </c>
      <c r="L6162" t="s">
        <v>142</v>
      </c>
      <c r="M6162" t="s">
        <v>23</v>
      </c>
      <c r="N6162" t="s">
        <v>39</v>
      </c>
      <c r="P6162" t="s">
        <v>164</v>
      </c>
      <c r="Q6162" t="s">
        <v>50</v>
      </c>
      <c r="R6162">
        <v>19.600000000000001</v>
      </c>
      <c r="S6162">
        <v>1727.35</v>
      </c>
    </row>
    <row r="6163" spans="1:19">
      <c r="A6163" t="s">
        <v>13741</v>
      </c>
      <c r="B6163" s="2">
        <v>43785</v>
      </c>
      <c r="C6163" t="s">
        <v>33</v>
      </c>
      <c r="D6163">
        <v>52</v>
      </c>
      <c r="E6163" t="s">
        <v>23</v>
      </c>
      <c r="F6163">
        <v>2</v>
      </c>
      <c r="G6163">
        <v>5</v>
      </c>
      <c r="H6163" t="s">
        <v>3686</v>
      </c>
      <c r="I6163">
        <v>5267</v>
      </c>
      <c r="J6163">
        <v>5</v>
      </c>
      <c r="K6163">
        <v>69</v>
      </c>
      <c r="L6163" t="s">
        <v>15568</v>
      </c>
      <c r="M6163" t="s">
        <v>23</v>
      </c>
      <c r="N6163" t="s">
        <v>39</v>
      </c>
      <c r="P6163" t="s">
        <v>164</v>
      </c>
      <c r="Q6163" t="s">
        <v>27</v>
      </c>
      <c r="R6163">
        <v>20.2</v>
      </c>
      <c r="S6163">
        <v>4344.46</v>
      </c>
    </row>
    <row r="6164" spans="1:19">
      <c r="A6164" t="s">
        <v>13743</v>
      </c>
      <c r="B6164" s="2">
        <v>44178</v>
      </c>
      <c r="C6164" t="s">
        <v>33</v>
      </c>
      <c r="D6164">
        <v>51</v>
      </c>
      <c r="E6164" t="s">
        <v>23</v>
      </c>
      <c r="F6164">
        <v>0</v>
      </c>
      <c r="G6164">
        <v>5</v>
      </c>
      <c r="H6164" t="s">
        <v>3686</v>
      </c>
      <c r="I6164">
        <v>4534</v>
      </c>
      <c r="J6164">
        <v>10</v>
      </c>
      <c r="K6164">
        <v>56</v>
      </c>
      <c r="L6164" t="s">
        <v>15568</v>
      </c>
      <c r="M6164" t="s">
        <v>23</v>
      </c>
      <c r="N6164" t="s">
        <v>23</v>
      </c>
      <c r="O6164" t="s">
        <v>25</v>
      </c>
      <c r="P6164" t="s">
        <v>164</v>
      </c>
      <c r="Q6164" t="s">
        <v>27</v>
      </c>
      <c r="R6164">
        <v>103.2</v>
      </c>
      <c r="S6164">
        <v>6311.63</v>
      </c>
    </row>
    <row r="6165" spans="1:19">
      <c r="A6165" t="s">
        <v>13745</v>
      </c>
      <c r="B6165" s="2">
        <v>45421</v>
      </c>
      <c r="C6165" t="s">
        <v>33</v>
      </c>
      <c r="D6165">
        <v>21</v>
      </c>
      <c r="E6165" t="s">
        <v>39</v>
      </c>
      <c r="F6165">
        <v>0</v>
      </c>
      <c r="G6165">
        <v>5</v>
      </c>
      <c r="H6165" t="s">
        <v>3686</v>
      </c>
      <c r="I6165">
        <v>4818</v>
      </c>
      <c r="J6165">
        <v>0</v>
      </c>
      <c r="K6165">
        <v>15</v>
      </c>
      <c r="L6165" t="s">
        <v>15568</v>
      </c>
      <c r="M6165" t="s">
        <v>23</v>
      </c>
      <c r="N6165" t="s">
        <v>39</v>
      </c>
      <c r="P6165" t="s">
        <v>202</v>
      </c>
      <c r="Q6165" t="s">
        <v>50</v>
      </c>
      <c r="R6165">
        <v>19.649999999999999</v>
      </c>
      <c r="S6165">
        <v>624</v>
      </c>
    </row>
    <row r="6166" spans="1:19">
      <c r="A6166" t="s">
        <v>13747</v>
      </c>
      <c r="B6166" s="2">
        <v>43811</v>
      </c>
      <c r="C6166" t="s">
        <v>33</v>
      </c>
      <c r="D6166">
        <v>28</v>
      </c>
      <c r="E6166" t="s">
        <v>23</v>
      </c>
      <c r="F6166">
        <v>1</v>
      </c>
      <c r="G6166">
        <v>5</v>
      </c>
      <c r="H6166" t="s">
        <v>3686</v>
      </c>
      <c r="I6166">
        <v>5045</v>
      </c>
      <c r="J6166">
        <v>3</v>
      </c>
      <c r="K6166">
        <v>68</v>
      </c>
      <c r="L6166" t="s">
        <v>15568</v>
      </c>
      <c r="M6166" t="s">
        <v>23</v>
      </c>
      <c r="N6166" t="s">
        <v>23</v>
      </c>
      <c r="O6166" t="s">
        <v>25</v>
      </c>
      <c r="P6166" t="s">
        <v>164</v>
      </c>
      <c r="Q6166" t="s">
        <v>50</v>
      </c>
      <c r="R6166">
        <v>84.4</v>
      </c>
      <c r="S6166">
        <v>7442.67</v>
      </c>
    </row>
    <row r="6167" spans="1:19">
      <c r="A6167" t="s">
        <v>13749</v>
      </c>
      <c r="B6167" s="2">
        <v>45787</v>
      </c>
      <c r="C6167" t="s">
        <v>22</v>
      </c>
      <c r="D6167">
        <v>60</v>
      </c>
      <c r="E6167" t="s">
        <v>39</v>
      </c>
      <c r="F6167">
        <v>0</v>
      </c>
      <c r="G6167">
        <v>5</v>
      </c>
      <c r="H6167" t="s">
        <v>3751</v>
      </c>
      <c r="I6167">
        <v>2168</v>
      </c>
      <c r="J6167">
        <v>0</v>
      </c>
      <c r="K6167">
        <v>3</v>
      </c>
      <c r="L6167" t="s">
        <v>15568</v>
      </c>
      <c r="M6167" t="s">
        <v>23</v>
      </c>
      <c r="N6167" t="s">
        <v>23</v>
      </c>
      <c r="O6167" t="s">
        <v>49</v>
      </c>
      <c r="P6167" t="s">
        <v>26</v>
      </c>
      <c r="Q6167" t="s">
        <v>84</v>
      </c>
      <c r="R6167">
        <v>54.65</v>
      </c>
      <c r="S6167">
        <v>289.69</v>
      </c>
    </row>
    <row r="6168" spans="1:19">
      <c r="A6168" t="s">
        <v>13751</v>
      </c>
      <c r="B6168" s="2">
        <v>45481</v>
      </c>
      <c r="C6168" t="s">
        <v>33</v>
      </c>
      <c r="D6168">
        <v>36</v>
      </c>
      <c r="E6168" t="s">
        <v>39</v>
      </c>
      <c r="F6168">
        <v>0</v>
      </c>
      <c r="G6168">
        <v>5</v>
      </c>
      <c r="H6168" t="s">
        <v>3686</v>
      </c>
      <c r="I6168">
        <v>2953</v>
      </c>
      <c r="J6168">
        <v>0</v>
      </c>
      <c r="K6168">
        <v>13</v>
      </c>
      <c r="L6168" t="s">
        <v>15568</v>
      </c>
      <c r="M6168" t="s">
        <v>23</v>
      </c>
      <c r="N6168" t="s">
        <v>39</v>
      </c>
      <c r="P6168" t="s">
        <v>202</v>
      </c>
      <c r="Q6168" t="s">
        <v>84</v>
      </c>
      <c r="R6168">
        <v>20.2</v>
      </c>
      <c r="S6168">
        <v>618.66</v>
      </c>
    </row>
    <row r="6169" spans="1:19">
      <c r="A6169" t="s">
        <v>13753</v>
      </c>
      <c r="B6169" s="2">
        <v>43783</v>
      </c>
      <c r="C6169" t="s">
        <v>33</v>
      </c>
      <c r="D6169">
        <v>44</v>
      </c>
      <c r="E6169" t="s">
        <v>23</v>
      </c>
      <c r="F6169">
        <v>0</v>
      </c>
      <c r="G6169">
        <v>5</v>
      </c>
      <c r="H6169" t="s">
        <v>3686</v>
      </c>
      <c r="I6169">
        <v>5268</v>
      </c>
      <c r="J6169">
        <v>3</v>
      </c>
      <c r="K6169">
        <v>69</v>
      </c>
      <c r="L6169" t="s">
        <v>15568</v>
      </c>
      <c r="M6169" t="s">
        <v>23</v>
      </c>
      <c r="N6169" t="s">
        <v>23</v>
      </c>
      <c r="O6169" t="s">
        <v>25</v>
      </c>
      <c r="P6169" t="s">
        <v>164</v>
      </c>
      <c r="Q6169" t="s">
        <v>27</v>
      </c>
      <c r="R6169">
        <v>105.35</v>
      </c>
      <c r="S6169">
        <v>8304.26</v>
      </c>
    </row>
    <row r="6170" spans="1:19">
      <c r="A6170" t="s">
        <v>13755</v>
      </c>
      <c r="B6170" s="2">
        <v>45703</v>
      </c>
      <c r="C6170" t="s">
        <v>22</v>
      </c>
      <c r="D6170">
        <v>64</v>
      </c>
      <c r="E6170" t="s">
        <v>39</v>
      </c>
      <c r="F6170">
        <v>0</v>
      </c>
      <c r="G6170">
        <v>5</v>
      </c>
      <c r="H6170" t="s">
        <v>3686</v>
      </c>
      <c r="I6170">
        <v>3929</v>
      </c>
      <c r="J6170">
        <v>0</v>
      </c>
      <c r="K6170">
        <v>6</v>
      </c>
      <c r="L6170" t="s">
        <v>48</v>
      </c>
      <c r="M6170" t="s">
        <v>23</v>
      </c>
      <c r="N6170" t="s">
        <v>23</v>
      </c>
      <c r="O6170" t="s">
        <v>49</v>
      </c>
      <c r="P6170" t="s">
        <v>26</v>
      </c>
      <c r="Q6170" t="s">
        <v>50</v>
      </c>
      <c r="R6170">
        <v>50.05</v>
      </c>
      <c r="S6170">
        <v>466.41</v>
      </c>
    </row>
    <row r="6171" spans="1:19">
      <c r="A6171" t="s">
        <v>13757</v>
      </c>
      <c r="B6171" s="2">
        <v>45851</v>
      </c>
      <c r="C6171" t="s">
        <v>33</v>
      </c>
      <c r="D6171">
        <v>52</v>
      </c>
      <c r="E6171" t="s">
        <v>39</v>
      </c>
      <c r="F6171">
        <v>0</v>
      </c>
      <c r="G6171">
        <v>5</v>
      </c>
      <c r="H6171" t="s">
        <v>3751</v>
      </c>
      <c r="I6171">
        <v>3503</v>
      </c>
      <c r="J6171">
        <v>0</v>
      </c>
      <c r="K6171">
        <v>1</v>
      </c>
      <c r="L6171" t="s">
        <v>15568</v>
      </c>
      <c r="M6171" t="s">
        <v>23</v>
      </c>
      <c r="N6171" t="s">
        <v>23</v>
      </c>
      <c r="O6171" t="s">
        <v>25</v>
      </c>
      <c r="P6171" t="s">
        <v>26</v>
      </c>
      <c r="Q6171" t="s">
        <v>27</v>
      </c>
      <c r="R6171">
        <v>75.55</v>
      </c>
      <c r="S6171">
        <v>82.66</v>
      </c>
    </row>
    <row r="6172" spans="1:19">
      <c r="A6172" t="s">
        <v>13759</v>
      </c>
      <c r="B6172" s="2">
        <v>44413</v>
      </c>
      <c r="C6172" t="s">
        <v>33</v>
      </c>
      <c r="D6172">
        <v>51</v>
      </c>
      <c r="E6172" t="s">
        <v>23</v>
      </c>
      <c r="F6172">
        <v>0</v>
      </c>
      <c r="G6172">
        <v>5</v>
      </c>
      <c r="H6172" t="s">
        <v>3686</v>
      </c>
      <c r="I6172">
        <v>3468</v>
      </c>
      <c r="J6172">
        <v>3</v>
      </c>
      <c r="K6172">
        <v>48</v>
      </c>
      <c r="L6172" t="s">
        <v>142</v>
      </c>
      <c r="M6172" t="s">
        <v>23</v>
      </c>
      <c r="N6172" t="s">
        <v>23</v>
      </c>
      <c r="O6172" t="s">
        <v>25</v>
      </c>
      <c r="P6172" t="s">
        <v>26</v>
      </c>
      <c r="Q6172" t="s">
        <v>50</v>
      </c>
      <c r="R6172">
        <v>100.05</v>
      </c>
      <c r="S6172">
        <v>4845.51</v>
      </c>
    </row>
    <row r="6173" spans="1:19">
      <c r="A6173" t="s">
        <v>13761</v>
      </c>
      <c r="B6173" s="2">
        <v>45130</v>
      </c>
      <c r="C6173" t="s">
        <v>22</v>
      </c>
      <c r="D6173">
        <v>37</v>
      </c>
      <c r="E6173" t="s">
        <v>23</v>
      </c>
      <c r="F6173">
        <v>0</v>
      </c>
      <c r="G6173">
        <v>5</v>
      </c>
      <c r="H6173" t="s">
        <v>3686</v>
      </c>
      <c r="I6173">
        <v>4535</v>
      </c>
      <c r="J6173">
        <v>7</v>
      </c>
      <c r="K6173">
        <v>25</v>
      </c>
      <c r="L6173" t="s">
        <v>15568</v>
      </c>
      <c r="M6173" t="s">
        <v>23</v>
      </c>
      <c r="N6173" t="s">
        <v>23</v>
      </c>
      <c r="O6173" t="s">
        <v>25</v>
      </c>
      <c r="P6173" t="s">
        <v>26</v>
      </c>
      <c r="Q6173" t="s">
        <v>50</v>
      </c>
      <c r="R6173">
        <v>95.7</v>
      </c>
      <c r="S6173">
        <v>2433.6</v>
      </c>
    </row>
    <row r="6174" spans="1:19">
      <c r="A6174" t="s">
        <v>13763</v>
      </c>
      <c r="B6174" s="2">
        <v>45206</v>
      </c>
      <c r="C6174" t="s">
        <v>22</v>
      </c>
      <c r="D6174">
        <v>32</v>
      </c>
      <c r="E6174" t="s">
        <v>39</v>
      </c>
      <c r="F6174">
        <v>0</v>
      </c>
      <c r="G6174">
        <v>5</v>
      </c>
      <c r="H6174" t="s">
        <v>3686</v>
      </c>
      <c r="I6174">
        <v>4094</v>
      </c>
      <c r="J6174">
        <v>0</v>
      </c>
      <c r="K6174">
        <v>22</v>
      </c>
      <c r="L6174" t="s">
        <v>97</v>
      </c>
      <c r="M6174" t="s">
        <v>23</v>
      </c>
      <c r="N6174" t="s">
        <v>23</v>
      </c>
      <c r="O6174" t="s">
        <v>25</v>
      </c>
      <c r="P6174" t="s">
        <v>26</v>
      </c>
      <c r="Q6174" t="s">
        <v>27</v>
      </c>
      <c r="R6174">
        <v>100.65</v>
      </c>
      <c r="S6174">
        <v>3036.18</v>
      </c>
    </row>
    <row r="6175" spans="1:19">
      <c r="A6175" t="s">
        <v>13765</v>
      </c>
      <c r="B6175" s="2">
        <v>44387</v>
      </c>
      <c r="C6175" t="s">
        <v>33</v>
      </c>
      <c r="D6175">
        <v>58</v>
      </c>
      <c r="E6175" t="s">
        <v>39</v>
      </c>
      <c r="F6175">
        <v>1</v>
      </c>
      <c r="G6175">
        <v>5</v>
      </c>
      <c r="H6175" t="s">
        <v>3686</v>
      </c>
      <c r="I6175">
        <v>4170</v>
      </c>
      <c r="J6175">
        <v>0</v>
      </c>
      <c r="K6175">
        <v>49</v>
      </c>
      <c r="L6175" t="s">
        <v>15568</v>
      </c>
      <c r="M6175" t="s">
        <v>23</v>
      </c>
      <c r="N6175" t="s">
        <v>39</v>
      </c>
      <c r="P6175" t="s">
        <v>202</v>
      </c>
      <c r="Q6175" t="s">
        <v>50</v>
      </c>
      <c r="R6175">
        <v>19.45</v>
      </c>
      <c r="S6175">
        <v>3157.66</v>
      </c>
    </row>
    <row r="6176" spans="1:19">
      <c r="A6176" t="s">
        <v>13767</v>
      </c>
      <c r="B6176" s="2">
        <v>44935</v>
      </c>
      <c r="C6176" t="s">
        <v>22</v>
      </c>
      <c r="D6176">
        <v>51</v>
      </c>
      <c r="E6176" t="s">
        <v>23</v>
      </c>
      <c r="F6176">
        <v>0</v>
      </c>
      <c r="G6176">
        <v>5</v>
      </c>
      <c r="H6176" t="s">
        <v>3686</v>
      </c>
      <c r="I6176">
        <v>5238</v>
      </c>
      <c r="J6176">
        <v>1</v>
      </c>
      <c r="K6176">
        <v>31</v>
      </c>
      <c r="L6176" t="s">
        <v>15568</v>
      </c>
      <c r="M6176" t="s">
        <v>23</v>
      </c>
      <c r="N6176" t="s">
        <v>23</v>
      </c>
      <c r="O6176" t="s">
        <v>49</v>
      </c>
      <c r="P6176" t="s">
        <v>202</v>
      </c>
      <c r="Q6176" t="s">
        <v>50</v>
      </c>
      <c r="R6176">
        <v>79.3</v>
      </c>
      <c r="S6176">
        <v>2580.7199999999998</v>
      </c>
    </row>
    <row r="6177" spans="1:19">
      <c r="A6177" t="s">
        <v>13769</v>
      </c>
      <c r="B6177" s="2">
        <v>45220</v>
      </c>
      <c r="C6177" t="s">
        <v>22</v>
      </c>
      <c r="D6177">
        <v>26</v>
      </c>
      <c r="E6177" t="s">
        <v>23</v>
      </c>
      <c r="F6177">
        <v>2</v>
      </c>
      <c r="G6177">
        <v>5</v>
      </c>
      <c r="H6177" t="s">
        <v>3686</v>
      </c>
      <c r="I6177">
        <v>5329</v>
      </c>
      <c r="J6177">
        <v>3</v>
      </c>
      <c r="K6177">
        <v>22</v>
      </c>
      <c r="L6177" t="s">
        <v>15568</v>
      </c>
      <c r="M6177" t="s">
        <v>23</v>
      </c>
      <c r="N6177" t="s">
        <v>23</v>
      </c>
      <c r="O6177" t="s">
        <v>56</v>
      </c>
      <c r="P6177" t="s">
        <v>26</v>
      </c>
      <c r="Q6177" t="s">
        <v>27</v>
      </c>
      <c r="R6177">
        <v>51.1</v>
      </c>
      <c r="S6177">
        <v>1846.92</v>
      </c>
    </row>
    <row r="6178" spans="1:19">
      <c r="A6178" t="s">
        <v>13771</v>
      </c>
      <c r="B6178" s="2">
        <v>45151</v>
      </c>
      <c r="C6178" t="s">
        <v>33</v>
      </c>
      <c r="D6178">
        <v>25</v>
      </c>
      <c r="E6178" t="s">
        <v>39</v>
      </c>
      <c r="F6178">
        <v>0</v>
      </c>
      <c r="G6178">
        <v>5</v>
      </c>
      <c r="H6178" t="s">
        <v>3686</v>
      </c>
      <c r="I6178">
        <v>2511</v>
      </c>
      <c r="J6178">
        <v>0</v>
      </c>
      <c r="K6178">
        <v>24</v>
      </c>
      <c r="L6178" t="s">
        <v>15568</v>
      </c>
      <c r="M6178" t="s">
        <v>23</v>
      </c>
      <c r="N6178" t="s">
        <v>39</v>
      </c>
      <c r="P6178" t="s">
        <v>164</v>
      </c>
      <c r="Q6178" t="s">
        <v>27</v>
      </c>
      <c r="R6178">
        <v>19.55</v>
      </c>
      <c r="S6178">
        <v>725.56</v>
      </c>
    </row>
    <row r="6179" spans="1:19">
      <c r="A6179" t="s">
        <v>13773</v>
      </c>
      <c r="B6179" s="2">
        <v>44900</v>
      </c>
      <c r="C6179" t="s">
        <v>33</v>
      </c>
      <c r="D6179">
        <v>47</v>
      </c>
      <c r="E6179" t="s">
        <v>23</v>
      </c>
      <c r="F6179">
        <v>1</v>
      </c>
      <c r="G6179">
        <v>5</v>
      </c>
      <c r="H6179" t="s">
        <v>3686</v>
      </c>
      <c r="I6179">
        <v>2965</v>
      </c>
      <c r="J6179">
        <v>9</v>
      </c>
      <c r="K6179">
        <v>32</v>
      </c>
      <c r="L6179" t="s">
        <v>40</v>
      </c>
      <c r="M6179" t="s">
        <v>23</v>
      </c>
      <c r="N6179" t="s">
        <v>23</v>
      </c>
      <c r="O6179" t="s">
        <v>25</v>
      </c>
      <c r="P6179" t="s">
        <v>202</v>
      </c>
      <c r="Q6179" t="s">
        <v>50</v>
      </c>
      <c r="R6179">
        <v>91.35</v>
      </c>
      <c r="S6179">
        <v>3052.93</v>
      </c>
    </row>
    <row r="6180" spans="1:19">
      <c r="A6180" t="s">
        <v>13775</v>
      </c>
      <c r="B6180" s="2">
        <v>44813</v>
      </c>
      <c r="C6180" t="s">
        <v>33</v>
      </c>
      <c r="D6180">
        <v>29</v>
      </c>
      <c r="E6180" t="s">
        <v>23</v>
      </c>
      <c r="F6180">
        <v>0</v>
      </c>
      <c r="G6180">
        <v>5</v>
      </c>
      <c r="H6180" t="s">
        <v>3686</v>
      </c>
      <c r="I6180">
        <v>3199</v>
      </c>
      <c r="J6180">
        <v>1</v>
      </c>
      <c r="K6180">
        <v>35</v>
      </c>
      <c r="L6180" t="s">
        <v>15568</v>
      </c>
      <c r="M6180" t="s">
        <v>23</v>
      </c>
      <c r="N6180" t="s">
        <v>23</v>
      </c>
      <c r="O6180" t="s">
        <v>25</v>
      </c>
      <c r="P6180" t="s">
        <v>164</v>
      </c>
      <c r="Q6180" t="s">
        <v>27</v>
      </c>
      <c r="R6180">
        <v>102.05</v>
      </c>
      <c r="S6180">
        <v>5032.1000000000004</v>
      </c>
    </row>
    <row r="6181" spans="1:19">
      <c r="A6181" t="s">
        <v>13778</v>
      </c>
      <c r="B6181" s="2">
        <v>45067</v>
      </c>
      <c r="C6181" t="s">
        <v>33</v>
      </c>
      <c r="D6181">
        <v>51</v>
      </c>
      <c r="E6181" t="s">
        <v>23</v>
      </c>
      <c r="F6181">
        <v>0</v>
      </c>
      <c r="G6181">
        <v>5</v>
      </c>
      <c r="H6181" t="s">
        <v>3686</v>
      </c>
      <c r="I6181">
        <v>5907</v>
      </c>
      <c r="J6181">
        <v>5</v>
      </c>
      <c r="K6181">
        <v>27</v>
      </c>
      <c r="L6181" t="s">
        <v>40</v>
      </c>
      <c r="M6181" t="s">
        <v>23</v>
      </c>
      <c r="N6181" t="s">
        <v>23</v>
      </c>
      <c r="O6181" t="s">
        <v>49</v>
      </c>
      <c r="P6181" t="s">
        <v>26</v>
      </c>
      <c r="Q6181" t="s">
        <v>27</v>
      </c>
      <c r="R6181">
        <v>83.85</v>
      </c>
      <c r="S6181">
        <v>2402.81</v>
      </c>
    </row>
    <row r="6182" spans="1:19">
      <c r="A6182" t="s">
        <v>13780</v>
      </c>
      <c r="B6182" s="2">
        <v>45157</v>
      </c>
      <c r="C6182" t="s">
        <v>33</v>
      </c>
      <c r="D6182">
        <v>66</v>
      </c>
      <c r="E6182" t="s">
        <v>23</v>
      </c>
      <c r="F6182">
        <v>0</v>
      </c>
      <c r="G6182">
        <v>5</v>
      </c>
      <c r="H6182" t="s">
        <v>3686</v>
      </c>
      <c r="I6182">
        <v>4208</v>
      </c>
      <c r="J6182">
        <v>8</v>
      </c>
      <c r="K6182">
        <v>24</v>
      </c>
      <c r="L6182" t="s">
        <v>40</v>
      </c>
      <c r="M6182" t="s">
        <v>23</v>
      </c>
      <c r="N6182" t="s">
        <v>23</v>
      </c>
      <c r="O6182" t="s">
        <v>49</v>
      </c>
      <c r="P6182" t="s">
        <v>26</v>
      </c>
      <c r="Q6182" t="s">
        <v>27</v>
      </c>
      <c r="R6182">
        <v>69.45</v>
      </c>
      <c r="S6182">
        <v>2671.49</v>
      </c>
    </row>
    <row r="6183" spans="1:19">
      <c r="A6183" t="s">
        <v>13782</v>
      </c>
      <c r="B6183" s="2">
        <v>44028</v>
      </c>
      <c r="C6183" t="s">
        <v>33</v>
      </c>
      <c r="D6183">
        <v>70</v>
      </c>
      <c r="E6183" t="s">
        <v>23</v>
      </c>
      <c r="F6183">
        <v>0</v>
      </c>
      <c r="G6183">
        <v>5</v>
      </c>
      <c r="H6183" t="s">
        <v>3686</v>
      </c>
      <c r="I6183">
        <v>5632</v>
      </c>
      <c r="J6183">
        <v>3</v>
      </c>
      <c r="K6183">
        <v>61</v>
      </c>
      <c r="L6183" t="s">
        <v>15568</v>
      </c>
      <c r="M6183" t="s">
        <v>23</v>
      </c>
      <c r="N6183" t="s">
        <v>23</v>
      </c>
      <c r="O6183" t="s">
        <v>25</v>
      </c>
      <c r="P6183" t="s">
        <v>26</v>
      </c>
      <c r="Q6183" t="s">
        <v>27</v>
      </c>
      <c r="R6183">
        <v>106.35</v>
      </c>
      <c r="S6183">
        <v>8436.7800000000007</v>
      </c>
    </row>
    <row r="6184" spans="1:19">
      <c r="A6184" t="s">
        <v>13784</v>
      </c>
      <c r="B6184" s="2">
        <v>45175</v>
      </c>
      <c r="C6184" t="s">
        <v>22</v>
      </c>
      <c r="D6184">
        <v>76</v>
      </c>
      <c r="E6184" t="s">
        <v>23</v>
      </c>
      <c r="F6184">
        <v>3</v>
      </c>
      <c r="G6184">
        <v>5</v>
      </c>
      <c r="H6184" t="s">
        <v>3686</v>
      </c>
      <c r="I6184">
        <v>4617</v>
      </c>
      <c r="J6184">
        <v>10</v>
      </c>
      <c r="K6184">
        <v>23</v>
      </c>
      <c r="L6184" t="s">
        <v>15568</v>
      </c>
      <c r="M6184" t="s">
        <v>23</v>
      </c>
      <c r="N6184" t="s">
        <v>39</v>
      </c>
      <c r="P6184" t="s">
        <v>164</v>
      </c>
      <c r="Q6184" t="s">
        <v>50</v>
      </c>
      <c r="R6184">
        <v>19.600000000000001</v>
      </c>
      <c r="S6184">
        <v>1209.57</v>
      </c>
    </row>
    <row r="6185" spans="1:19">
      <c r="A6185" t="s">
        <v>13786</v>
      </c>
      <c r="B6185" s="2">
        <v>43914</v>
      </c>
      <c r="C6185" t="s">
        <v>33</v>
      </c>
      <c r="D6185">
        <v>23</v>
      </c>
      <c r="E6185" t="s">
        <v>39</v>
      </c>
      <c r="F6185">
        <v>0</v>
      </c>
      <c r="G6185">
        <v>5</v>
      </c>
      <c r="H6185" t="s">
        <v>3686</v>
      </c>
      <c r="I6185">
        <v>6153</v>
      </c>
      <c r="J6185">
        <v>0</v>
      </c>
      <c r="K6185">
        <v>65</v>
      </c>
      <c r="L6185" t="s">
        <v>15568</v>
      </c>
      <c r="M6185" t="s">
        <v>23</v>
      </c>
      <c r="N6185" t="s">
        <v>23</v>
      </c>
      <c r="O6185" t="s">
        <v>25</v>
      </c>
      <c r="P6185" t="s">
        <v>202</v>
      </c>
      <c r="Q6185" t="s">
        <v>27</v>
      </c>
      <c r="R6185">
        <v>95.5</v>
      </c>
      <c r="S6185">
        <v>8033.05</v>
      </c>
    </row>
    <row r="6186" spans="1:19">
      <c r="A6186" t="s">
        <v>13788</v>
      </c>
      <c r="B6186" s="2">
        <v>45785</v>
      </c>
      <c r="C6186" t="s">
        <v>22</v>
      </c>
      <c r="D6186">
        <v>41</v>
      </c>
      <c r="E6186" t="s">
        <v>39</v>
      </c>
      <c r="F6186">
        <v>0</v>
      </c>
      <c r="G6186">
        <v>5</v>
      </c>
      <c r="H6186" t="s">
        <v>3751</v>
      </c>
      <c r="I6186">
        <v>5296</v>
      </c>
      <c r="J6186">
        <v>0</v>
      </c>
      <c r="K6186">
        <v>3</v>
      </c>
      <c r="L6186" t="s">
        <v>15568</v>
      </c>
      <c r="M6186" t="s">
        <v>23</v>
      </c>
      <c r="N6186" t="s">
        <v>39</v>
      </c>
      <c r="P6186" t="s">
        <v>26</v>
      </c>
      <c r="Q6186" t="s">
        <v>27</v>
      </c>
      <c r="R6186">
        <v>20.5</v>
      </c>
      <c r="S6186">
        <v>187.98</v>
      </c>
    </row>
    <row r="6187" spans="1:19">
      <c r="A6187" t="s">
        <v>13790</v>
      </c>
      <c r="B6187" s="2">
        <v>45128</v>
      </c>
      <c r="C6187" t="s">
        <v>33</v>
      </c>
      <c r="D6187">
        <v>60</v>
      </c>
      <c r="E6187" t="s">
        <v>23</v>
      </c>
      <c r="F6187">
        <v>0</v>
      </c>
      <c r="G6187">
        <v>5</v>
      </c>
      <c r="H6187" t="s">
        <v>3686</v>
      </c>
      <c r="I6187">
        <v>4591</v>
      </c>
      <c r="J6187">
        <v>7</v>
      </c>
      <c r="K6187">
        <v>25</v>
      </c>
      <c r="L6187" t="s">
        <v>15568</v>
      </c>
      <c r="M6187" t="s">
        <v>23</v>
      </c>
      <c r="N6187" t="s">
        <v>23</v>
      </c>
      <c r="O6187" t="s">
        <v>25</v>
      </c>
      <c r="P6187" t="s">
        <v>26</v>
      </c>
      <c r="Q6187" t="s">
        <v>27</v>
      </c>
      <c r="R6187">
        <v>74.599999999999994</v>
      </c>
      <c r="S6187">
        <v>2725.25</v>
      </c>
    </row>
    <row r="6188" spans="1:19">
      <c r="A6188" t="s">
        <v>13792</v>
      </c>
      <c r="B6188" s="2">
        <v>45646</v>
      </c>
      <c r="C6188" t="s">
        <v>22</v>
      </c>
      <c r="D6188">
        <v>59</v>
      </c>
      <c r="E6188" t="s">
        <v>23</v>
      </c>
      <c r="F6188">
        <v>0</v>
      </c>
      <c r="G6188">
        <v>5</v>
      </c>
      <c r="H6188" t="s">
        <v>3686</v>
      </c>
      <c r="I6188">
        <v>2028</v>
      </c>
      <c r="J6188">
        <v>6</v>
      </c>
      <c r="K6188">
        <v>8</v>
      </c>
      <c r="L6188" t="s">
        <v>15568</v>
      </c>
      <c r="M6188" t="s">
        <v>23</v>
      </c>
      <c r="N6188" t="s">
        <v>39</v>
      </c>
      <c r="P6188" t="s">
        <v>202</v>
      </c>
      <c r="Q6188" t="s">
        <v>84</v>
      </c>
      <c r="R6188">
        <v>24.4</v>
      </c>
      <c r="S6188">
        <v>389.39</v>
      </c>
    </row>
    <row r="6189" spans="1:19">
      <c r="A6189" t="s">
        <v>13794</v>
      </c>
      <c r="B6189" s="2">
        <v>45862</v>
      </c>
      <c r="C6189" t="s">
        <v>22</v>
      </c>
      <c r="D6189">
        <v>28</v>
      </c>
      <c r="E6189" t="s">
        <v>39</v>
      </c>
      <c r="F6189">
        <v>0</v>
      </c>
      <c r="G6189">
        <v>5</v>
      </c>
      <c r="H6189" t="s">
        <v>3751</v>
      </c>
      <c r="I6189">
        <v>2207</v>
      </c>
      <c r="J6189">
        <v>0</v>
      </c>
      <c r="K6189">
        <v>1</v>
      </c>
      <c r="L6189" t="s">
        <v>48</v>
      </c>
      <c r="M6189" t="s">
        <v>23</v>
      </c>
      <c r="N6189" t="s">
        <v>23</v>
      </c>
      <c r="O6189" t="s">
        <v>49</v>
      </c>
      <c r="P6189" t="s">
        <v>26</v>
      </c>
      <c r="Q6189" t="s">
        <v>84</v>
      </c>
      <c r="R6189">
        <v>55.55</v>
      </c>
      <c r="S6189">
        <v>118.87</v>
      </c>
    </row>
    <row r="6190" spans="1:19">
      <c r="A6190" t="s">
        <v>13796</v>
      </c>
      <c r="B6190" s="2">
        <v>45371</v>
      </c>
      <c r="C6190" t="s">
        <v>22</v>
      </c>
      <c r="D6190">
        <v>26</v>
      </c>
      <c r="E6190" t="s">
        <v>39</v>
      </c>
      <c r="F6190">
        <v>0</v>
      </c>
      <c r="G6190">
        <v>5</v>
      </c>
      <c r="H6190" t="s">
        <v>3686</v>
      </c>
      <c r="I6190">
        <v>4774</v>
      </c>
      <c r="J6190">
        <v>0</v>
      </c>
      <c r="K6190">
        <v>17</v>
      </c>
      <c r="L6190" t="s">
        <v>15568</v>
      </c>
      <c r="M6190" t="s">
        <v>23</v>
      </c>
      <c r="N6190" t="s">
        <v>39</v>
      </c>
      <c r="P6190" t="s">
        <v>202</v>
      </c>
      <c r="Q6190" t="s">
        <v>27</v>
      </c>
      <c r="R6190">
        <v>19.649999999999999</v>
      </c>
      <c r="S6190">
        <v>1163.98</v>
      </c>
    </row>
    <row r="6191" spans="1:19">
      <c r="A6191" t="s">
        <v>13798</v>
      </c>
      <c r="B6191" s="2">
        <v>45309</v>
      </c>
      <c r="C6191" t="s">
        <v>22</v>
      </c>
      <c r="D6191">
        <v>43</v>
      </c>
      <c r="E6191" t="s">
        <v>39</v>
      </c>
      <c r="F6191">
        <v>0</v>
      </c>
      <c r="G6191">
        <v>5</v>
      </c>
      <c r="H6191" t="s">
        <v>3686</v>
      </c>
      <c r="I6191">
        <v>3402</v>
      </c>
      <c r="J6191">
        <v>0</v>
      </c>
      <c r="K6191">
        <v>19</v>
      </c>
      <c r="L6191" t="s">
        <v>97</v>
      </c>
      <c r="M6191" t="s">
        <v>23</v>
      </c>
      <c r="N6191" t="s">
        <v>23</v>
      </c>
      <c r="O6191" t="s">
        <v>25</v>
      </c>
      <c r="P6191" t="s">
        <v>26</v>
      </c>
      <c r="Q6191" t="s">
        <v>50</v>
      </c>
      <c r="R6191">
        <v>89.95</v>
      </c>
      <c r="S6191">
        <v>1834.21</v>
      </c>
    </row>
    <row r="6192" spans="1:19">
      <c r="A6192" t="s">
        <v>13800</v>
      </c>
      <c r="B6192" s="2">
        <v>45342</v>
      </c>
      <c r="C6192" t="s">
        <v>22</v>
      </c>
      <c r="D6192">
        <v>23</v>
      </c>
      <c r="E6192" t="s">
        <v>23</v>
      </c>
      <c r="F6192">
        <v>2</v>
      </c>
      <c r="G6192">
        <v>5</v>
      </c>
      <c r="H6192" t="s">
        <v>3686</v>
      </c>
      <c r="I6192">
        <v>4003</v>
      </c>
      <c r="J6192">
        <v>2</v>
      </c>
      <c r="K6192">
        <v>18</v>
      </c>
      <c r="L6192" t="s">
        <v>15568</v>
      </c>
      <c r="M6192" t="s">
        <v>39</v>
      </c>
      <c r="N6192" t="s">
        <v>23</v>
      </c>
      <c r="O6192" t="s">
        <v>49</v>
      </c>
      <c r="P6192" t="s">
        <v>202</v>
      </c>
      <c r="Q6192" t="s">
        <v>50</v>
      </c>
      <c r="R6192">
        <v>46.4</v>
      </c>
      <c r="S6192">
        <v>812.4</v>
      </c>
    </row>
    <row r="6193" spans="1:19">
      <c r="A6193" t="s">
        <v>13802</v>
      </c>
      <c r="B6193" s="2">
        <v>45424</v>
      </c>
      <c r="C6193" t="s">
        <v>33</v>
      </c>
      <c r="D6193">
        <v>27</v>
      </c>
      <c r="E6193" t="s">
        <v>39</v>
      </c>
      <c r="F6193">
        <v>0</v>
      </c>
      <c r="G6193">
        <v>5</v>
      </c>
      <c r="H6193" t="s">
        <v>3686</v>
      </c>
      <c r="I6193">
        <v>3195</v>
      </c>
      <c r="J6193">
        <v>0</v>
      </c>
      <c r="K6193">
        <v>15</v>
      </c>
      <c r="L6193" t="s">
        <v>15568</v>
      </c>
      <c r="M6193" t="s">
        <v>23</v>
      </c>
      <c r="N6193" t="s">
        <v>39</v>
      </c>
      <c r="P6193" t="s">
        <v>26</v>
      </c>
      <c r="Q6193" t="s">
        <v>50</v>
      </c>
      <c r="R6193">
        <v>19.600000000000001</v>
      </c>
      <c r="S6193">
        <v>897.45</v>
      </c>
    </row>
    <row r="6194" spans="1:19">
      <c r="A6194" t="s">
        <v>13804</v>
      </c>
      <c r="B6194" s="2">
        <v>43690</v>
      </c>
      <c r="C6194" t="s">
        <v>22</v>
      </c>
      <c r="D6194">
        <v>49</v>
      </c>
      <c r="E6194" t="s">
        <v>39</v>
      </c>
      <c r="F6194">
        <v>0</v>
      </c>
      <c r="G6194">
        <v>5</v>
      </c>
      <c r="H6194" t="s">
        <v>3686</v>
      </c>
      <c r="I6194">
        <v>5398</v>
      </c>
      <c r="J6194">
        <v>0</v>
      </c>
      <c r="K6194">
        <v>72</v>
      </c>
      <c r="L6194" t="s">
        <v>316</v>
      </c>
      <c r="M6194" t="s">
        <v>23</v>
      </c>
      <c r="N6194" t="s">
        <v>39</v>
      </c>
      <c r="P6194" t="s">
        <v>164</v>
      </c>
      <c r="Q6194" t="s">
        <v>27</v>
      </c>
      <c r="R6194">
        <v>24.75</v>
      </c>
      <c r="S6194">
        <v>3886.48</v>
      </c>
    </row>
    <row r="6195" spans="1:19">
      <c r="A6195" t="s">
        <v>13806</v>
      </c>
      <c r="B6195" s="2">
        <v>44465</v>
      </c>
      <c r="C6195" t="s">
        <v>33</v>
      </c>
      <c r="D6195">
        <v>25</v>
      </c>
      <c r="E6195" t="s">
        <v>23</v>
      </c>
      <c r="F6195">
        <v>1</v>
      </c>
      <c r="G6195">
        <v>5</v>
      </c>
      <c r="H6195" t="s">
        <v>3686</v>
      </c>
      <c r="I6195">
        <v>3260</v>
      </c>
      <c r="J6195">
        <v>1</v>
      </c>
      <c r="K6195">
        <v>47</v>
      </c>
      <c r="L6195" t="s">
        <v>15568</v>
      </c>
      <c r="M6195" t="s">
        <v>23</v>
      </c>
      <c r="N6195" t="s">
        <v>39</v>
      </c>
      <c r="P6195" t="s">
        <v>164</v>
      </c>
      <c r="Q6195" t="s">
        <v>50</v>
      </c>
      <c r="R6195">
        <v>20.05</v>
      </c>
      <c r="S6195">
        <v>1084.3800000000001</v>
      </c>
    </row>
    <row r="6196" spans="1:19">
      <c r="A6196" t="s">
        <v>13808</v>
      </c>
      <c r="B6196" s="2">
        <v>44265</v>
      </c>
      <c r="C6196" t="s">
        <v>22</v>
      </c>
      <c r="D6196">
        <v>48</v>
      </c>
      <c r="E6196" t="s">
        <v>39</v>
      </c>
      <c r="F6196">
        <v>0</v>
      </c>
      <c r="G6196">
        <v>5</v>
      </c>
      <c r="H6196" t="s">
        <v>3686</v>
      </c>
      <c r="I6196">
        <v>5940</v>
      </c>
      <c r="J6196">
        <v>0</v>
      </c>
      <c r="K6196">
        <v>53</v>
      </c>
      <c r="L6196" t="s">
        <v>142</v>
      </c>
      <c r="M6196" t="s">
        <v>23</v>
      </c>
      <c r="N6196" t="s">
        <v>23</v>
      </c>
      <c r="O6196" t="s">
        <v>49</v>
      </c>
      <c r="P6196" t="s">
        <v>202</v>
      </c>
      <c r="Q6196" t="s">
        <v>27</v>
      </c>
      <c r="R6196">
        <v>61.1</v>
      </c>
      <c r="S6196">
        <v>3613.36</v>
      </c>
    </row>
    <row r="6197" spans="1:19">
      <c r="A6197" t="s">
        <v>13811</v>
      </c>
      <c r="B6197" s="2">
        <v>44154</v>
      </c>
      <c r="C6197" t="s">
        <v>22</v>
      </c>
      <c r="D6197">
        <v>25</v>
      </c>
      <c r="E6197" t="s">
        <v>23</v>
      </c>
      <c r="F6197">
        <v>0</v>
      </c>
      <c r="G6197">
        <v>5</v>
      </c>
      <c r="H6197" t="s">
        <v>3686</v>
      </c>
      <c r="I6197">
        <v>4429</v>
      </c>
      <c r="J6197">
        <v>1</v>
      </c>
      <c r="K6197">
        <v>57</v>
      </c>
      <c r="L6197" t="s">
        <v>15568</v>
      </c>
      <c r="M6197" t="s">
        <v>23</v>
      </c>
      <c r="N6197" t="s">
        <v>23</v>
      </c>
      <c r="O6197" t="s">
        <v>25</v>
      </c>
      <c r="P6197" t="s">
        <v>202</v>
      </c>
      <c r="Q6197" t="s">
        <v>27</v>
      </c>
      <c r="R6197">
        <v>89.85</v>
      </c>
      <c r="S6197">
        <v>7014.97</v>
      </c>
    </row>
    <row r="6198" spans="1:19">
      <c r="A6198" t="s">
        <v>13813</v>
      </c>
      <c r="B6198" s="2">
        <v>43944</v>
      </c>
      <c r="C6198" t="s">
        <v>22</v>
      </c>
      <c r="D6198">
        <v>52</v>
      </c>
      <c r="E6198" t="s">
        <v>23</v>
      </c>
      <c r="F6198">
        <v>0</v>
      </c>
      <c r="G6198">
        <v>5</v>
      </c>
      <c r="H6198" t="s">
        <v>3686</v>
      </c>
      <c r="I6198">
        <v>6469</v>
      </c>
      <c r="J6198">
        <v>0</v>
      </c>
      <c r="K6198">
        <v>64</v>
      </c>
      <c r="L6198" t="s">
        <v>15568</v>
      </c>
      <c r="M6198" t="s">
        <v>23</v>
      </c>
      <c r="N6198" t="s">
        <v>39</v>
      </c>
      <c r="P6198" t="s">
        <v>164</v>
      </c>
      <c r="Q6198" t="s">
        <v>50</v>
      </c>
      <c r="R6198">
        <v>25.65</v>
      </c>
      <c r="S6198">
        <v>3624.32</v>
      </c>
    </row>
    <row r="6199" spans="1:19">
      <c r="A6199" t="s">
        <v>13815</v>
      </c>
      <c r="B6199" s="2">
        <v>45846</v>
      </c>
      <c r="C6199" t="s">
        <v>22</v>
      </c>
      <c r="D6199">
        <v>37</v>
      </c>
      <c r="E6199" t="s">
        <v>39</v>
      </c>
      <c r="F6199">
        <v>0</v>
      </c>
      <c r="G6199">
        <v>5</v>
      </c>
      <c r="H6199" t="s">
        <v>3751</v>
      </c>
      <c r="I6199">
        <v>2438</v>
      </c>
      <c r="J6199">
        <v>0</v>
      </c>
      <c r="K6199">
        <v>1</v>
      </c>
      <c r="L6199" t="s">
        <v>15568</v>
      </c>
      <c r="M6199" t="s">
        <v>23</v>
      </c>
      <c r="N6199" t="s">
        <v>23</v>
      </c>
      <c r="O6199" t="s">
        <v>56</v>
      </c>
      <c r="P6199" t="s">
        <v>26</v>
      </c>
      <c r="Q6199" t="s">
        <v>50</v>
      </c>
      <c r="R6199">
        <v>62.8</v>
      </c>
      <c r="S6199">
        <v>104.99</v>
      </c>
    </row>
    <row r="6200" spans="1:19">
      <c r="A6200" t="s">
        <v>13817</v>
      </c>
      <c r="B6200" s="2">
        <v>43792</v>
      </c>
      <c r="C6200" t="s">
        <v>33</v>
      </c>
      <c r="D6200">
        <v>79</v>
      </c>
      <c r="E6200" t="s">
        <v>23</v>
      </c>
      <c r="F6200">
        <v>2</v>
      </c>
      <c r="G6200">
        <v>5</v>
      </c>
      <c r="H6200" t="s">
        <v>3686</v>
      </c>
      <c r="I6200">
        <v>5423</v>
      </c>
      <c r="J6200">
        <v>7</v>
      </c>
      <c r="K6200">
        <v>69</v>
      </c>
      <c r="L6200" t="s">
        <v>316</v>
      </c>
      <c r="M6200" t="s">
        <v>23</v>
      </c>
      <c r="N6200" t="s">
        <v>39</v>
      </c>
      <c r="P6200" t="s">
        <v>164</v>
      </c>
      <c r="Q6200" t="s">
        <v>50</v>
      </c>
      <c r="R6200">
        <v>19.8</v>
      </c>
      <c r="S6200">
        <v>2015.86</v>
      </c>
    </row>
    <row r="6201" spans="1:19">
      <c r="A6201" t="s">
        <v>13819</v>
      </c>
      <c r="B6201" s="2">
        <v>44265</v>
      </c>
      <c r="C6201" t="s">
        <v>22</v>
      </c>
      <c r="D6201">
        <v>76</v>
      </c>
      <c r="E6201" t="s">
        <v>23</v>
      </c>
      <c r="F6201">
        <v>2</v>
      </c>
      <c r="G6201">
        <v>5</v>
      </c>
      <c r="H6201" t="s">
        <v>3686</v>
      </c>
      <c r="I6201">
        <v>5957</v>
      </c>
      <c r="J6201">
        <v>5</v>
      </c>
      <c r="K6201">
        <v>53</v>
      </c>
      <c r="L6201" t="s">
        <v>15568</v>
      </c>
      <c r="M6201" t="s">
        <v>23</v>
      </c>
      <c r="N6201" t="s">
        <v>23</v>
      </c>
      <c r="O6201" t="s">
        <v>56</v>
      </c>
      <c r="P6201" t="s">
        <v>26</v>
      </c>
      <c r="Q6201" t="s">
        <v>27</v>
      </c>
      <c r="R6201">
        <v>85.7</v>
      </c>
      <c r="S6201">
        <v>6038.62</v>
      </c>
    </row>
    <row r="6202" spans="1:19">
      <c r="A6202" t="s">
        <v>13821</v>
      </c>
      <c r="B6202" s="2">
        <v>44538</v>
      </c>
      <c r="C6202" t="s">
        <v>33</v>
      </c>
      <c r="D6202">
        <v>55</v>
      </c>
      <c r="E6202" t="s">
        <v>23</v>
      </c>
      <c r="F6202">
        <v>2</v>
      </c>
      <c r="G6202">
        <v>5</v>
      </c>
      <c r="H6202" t="s">
        <v>3686</v>
      </c>
      <c r="I6202">
        <v>5584</v>
      </c>
      <c r="J6202">
        <v>1</v>
      </c>
      <c r="K6202">
        <v>44</v>
      </c>
      <c r="L6202" t="s">
        <v>15568</v>
      </c>
      <c r="M6202" t="s">
        <v>23</v>
      </c>
      <c r="N6202" t="s">
        <v>39</v>
      </c>
      <c r="P6202" t="s">
        <v>26</v>
      </c>
      <c r="Q6202" t="s">
        <v>50</v>
      </c>
      <c r="R6202">
        <v>19.600000000000001</v>
      </c>
      <c r="S6202">
        <v>963.73</v>
      </c>
    </row>
    <row r="6203" spans="1:19">
      <c r="A6203" t="s">
        <v>13823</v>
      </c>
      <c r="B6203" s="2">
        <v>43972</v>
      </c>
      <c r="C6203" t="s">
        <v>22</v>
      </c>
      <c r="D6203">
        <v>29</v>
      </c>
      <c r="E6203" t="s">
        <v>23</v>
      </c>
      <c r="F6203">
        <v>2</v>
      </c>
      <c r="G6203">
        <v>5</v>
      </c>
      <c r="H6203" t="s">
        <v>3686</v>
      </c>
      <c r="I6203">
        <v>6002</v>
      </c>
      <c r="J6203">
        <v>4</v>
      </c>
      <c r="K6203">
        <v>63</v>
      </c>
      <c r="L6203" t="s">
        <v>142</v>
      </c>
      <c r="M6203" t="s">
        <v>23</v>
      </c>
      <c r="N6203" t="s">
        <v>39</v>
      </c>
      <c r="P6203" t="s">
        <v>164</v>
      </c>
      <c r="Q6203" t="s">
        <v>84</v>
      </c>
      <c r="R6203">
        <v>19.55</v>
      </c>
      <c r="S6203">
        <v>1917.81</v>
      </c>
    </row>
    <row r="6204" spans="1:19">
      <c r="A6204" t="s">
        <v>13825</v>
      </c>
      <c r="B6204" s="2">
        <v>44215</v>
      </c>
      <c r="C6204" t="s">
        <v>33</v>
      </c>
      <c r="D6204">
        <v>51</v>
      </c>
      <c r="E6204" t="s">
        <v>23</v>
      </c>
      <c r="F6204">
        <v>1</v>
      </c>
      <c r="G6204">
        <v>5</v>
      </c>
      <c r="H6204" t="s">
        <v>3686</v>
      </c>
      <c r="I6204">
        <v>5153</v>
      </c>
      <c r="J6204">
        <v>3</v>
      </c>
      <c r="K6204">
        <v>55</v>
      </c>
      <c r="L6204" t="s">
        <v>15568</v>
      </c>
      <c r="M6204" t="s">
        <v>23</v>
      </c>
      <c r="N6204" t="s">
        <v>39</v>
      </c>
      <c r="P6204" t="s">
        <v>164</v>
      </c>
      <c r="Q6204" t="s">
        <v>50</v>
      </c>
      <c r="R6204">
        <v>20.3</v>
      </c>
      <c r="S6204">
        <v>1253.95</v>
      </c>
    </row>
    <row r="6205" spans="1:19">
      <c r="A6205" t="s">
        <v>13827</v>
      </c>
      <c r="B6205" s="2">
        <v>45255</v>
      </c>
      <c r="C6205" t="s">
        <v>22</v>
      </c>
      <c r="D6205">
        <v>21</v>
      </c>
      <c r="E6205" t="s">
        <v>39</v>
      </c>
      <c r="F6205">
        <v>0</v>
      </c>
      <c r="G6205">
        <v>5</v>
      </c>
      <c r="H6205" t="s">
        <v>3686</v>
      </c>
      <c r="I6205">
        <v>3632</v>
      </c>
      <c r="J6205">
        <v>0</v>
      </c>
      <c r="K6205">
        <v>21</v>
      </c>
      <c r="L6205" t="s">
        <v>97</v>
      </c>
      <c r="M6205" t="s">
        <v>23</v>
      </c>
      <c r="N6205" t="s">
        <v>39</v>
      </c>
      <c r="P6205" t="s">
        <v>26</v>
      </c>
      <c r="Q6205" t="s">
        <v>50</v>
      </c>
      <c r="R6205">
        <v>19.95</v>
      </c>
      <c r="S6205">
        <v>1340.61</v>
      </c>
    </row>
    <row r="6206" spans="1:19">
      <c r="A6206" t="s">
        <v>13829</v>
      </c>
      <c r="B6206" s="2">
        <v>44048</v>
      </c>
      <c r="C6206" t="s">
        <v>33</v>
      </c>
      <c r="D6206">
        <v>48</v>
      </c>
      <c r="E6206" t="s">
        <v>23</v>
      </c>
      <c r="F6206">
        <v>1</v>
      </c>
      <c r="G6206">
        <v>5</v>
      </c>
      <c r="H6206" t="s">
        <v>3686</v>
      </c>
      <c r="I6206">
        <v>5328</v>
      </c>
      <c r="J6206">
        <v>1</v>
      </c>
      <c r="K6206">
        <v>60</v>
      </c>
      <c r="L6206" t="s">
        <v>142</v>
      </c>
      <c r="M6206" t="s">
        <v>23</v>
      </c>
      <c r="N6206" t="s">
        <v>23</v>
      </c>
      <c r="O6206" t="s">
        <v>25</v>
      </c>
      <c r="P6206" t="s">
        <v>164</v>
      </c>
      <c r="Q6206" t="s">
        <v>50</v>
      </c>
      <c r="R6206">
        <v>115.25</v>
      </c>
      <c r="S6206">
        <v>9346.4</v>
      </c>
    </row>
    <row r="6207" spans="1:19">
      <c r="A6207" t="s">
        <v>13832</v>
      </c>
      <c r="B6207" s="2">
        <v>45408</v>
      </c>
      <c r="C6207" t="s">
        <v>33</v>
      </c>
      <c r="D6207">
        <v>62</v>
      </c>
      <c r="E6207" t="s">
        <v>23</v>
      </c>
      <c r="F6207">
        <v>0</v>
      </c>
      <c r="G6207">
        <v>5</v>
      </c>
      <c r="H6207" t="s">
        <v>3686</v>
      </c>
      <c r="I6207">
        <v>3050</v>
      </c>
      <c r="J6207">
        <v>3</v>
      </c>
      <c r="K6207">
        <v>16</v>
      </c>
      <c r="L6207" t="s">
        <v>97</v>
      </c>
      <c r="M6207" t="s">
        <v>23</v>
      </c>
      <c r="N6207" t="s">
        <v>23</v>
      </c>
      <c r="O6207" t="s">
        <v>25</v>
      </c>
      <c r="P6207" t="s">
        <v>26</v>
      </c>
      <c r="Q6207" t="s">
        <v>27</v>
      </c>
      <c r="R6207">
        <v>94.65</v>
      </c>
      <c r="S6207">
        <v>1629.15</v>
      </c>
    </row>
    <row r="6208" spans="1:19">
      <c r="A6208" t="s">
        <v>13834</v>
      </c>
      <c r="B6208" s="2">
        <v>45323</v>
      </c>
      <c r="C6208" t="s">
        <v>33</v>
      </c>
      <c r="D6208">
        <v>34</v>
      </c>
      <c r="E6208" t="s">
        <v>23</v>
      </c>
      <c r="F6208">
        <v>3</v>
      </c>
      <c r="G6208">
        <v>5</v>
      </c>
      <c r="H6208" t="s">
        <v>3686</v>
      </c>
      <c r="I6208">
        <v>2269</v>
      </c>
      <c r="J6208">
        <v>5</v>
      </c>
      <c r="K6208">
        <v>18</v>
      </c>
      <c r="L6208" t="s">
        <v>15568</v>
      </c>
      <c r="M6208" t="s">
        <v>23</v>
      </c>
      <c r="N6208" t="s">
        <v>39</v>
      </c>
      <c r="P6208" t="s">
        <v>164</v>
      </c>
      <c r="Q6208" t="s">
        <v>50</v>
      </c>
      <c r="R6208">
        <v>19.350000000000001</v>
      </c>
      <c r="S6208">
        <v>669.25</v>
      </c>
    </row>
    <row r="6209" spans="1:19">
      <c r="A6209" t="s">
        <v>13836</v>
      </c>
      <c r="B6209" s="2">
        <v>44125</v>
      </c>
      <c r="C6209" t="s">
        <v>22</v>
      </c>
      <c r="D6209">
        <v>41</v>
      </c>
      <c r="E6209" t="s">
        <v>23</v>
      </c>
      <c r="F6209">
        <v>1</v>
      </c>
      <c r="G6209">
        <v>5</v>
      </c>
      <c r="H6209" t="s">
        <v>3686</v>
      </c>
      <c r="I6209">
        <v>4879</v>
      </c>
      <c r="J6209">
        <v>1</v>
      </c>
      <c r="K6209">
        <v>58</v>
      </c>
      <c r="L6209" t="s">
        <v>15568</v>
      </c>
      <c r="M6209" t="s">
        <v>23</v>
      </c>
      <c r="N6209" t="s">
        <v>23</v>
      </c>
      <c r="O6209" t="s">
        <v>25</v>
      </c>
      <c r="P6209" t="s">
        <v>26</v>
      </c>
      <c r="Q6209" t="s">
        <v>27</v>
      </c>
      <c r="R6209">
        <v>92.85</v>
      </c>
      <c r="S6209">
        <v>8071.07</v>
      </c>
    </row>
    <row r="6210" spans="1:19">
      <c r="A6210" t="s">
        <v>13838</v>
      </c>
      <c r="B6210" s="2">
        <v>45267</v>
      </c>
      <c r="C6210" t="s">
        <v>33</v>
      </c>
      <c r="D6210">
        <v>56</v>
      </c>
      <c r="E6210" t="s">
        <v>23</v>
      </c>
      <c r="F6210">
        <v>0</v>
      </c>
      <c r="G6210">
        <v>5</v>
      </c>
      <c r="H6210" t="s">
        <v>3686</v>
      </c>
      <c r="I6210">
        <v>2399</v>
      </c>
      <c r="J6210">
        <v>1</v>
      </c>
      <c r="K6210">
        <v>20</v>
      </c>
      <c r="L6210" t="s">
        <v>15568</v>
      </c>
      <c r="M6210" t="s">
        <v>23</v>
      </c>
      <c r="N6210" t="s">
        <v>23</v>
      </c>
      <c r="O6210" t="s">
        <v>49</v>
      </c>
      <c r="P6210" t="s">
        <v>202</v>
      </c>
      <c r="Q6210" t="s">
        <v>27</v>
      </c>
      <c r="R6210">
        <v>60</v>
      </c>
      <c r="S6210">
        <v>1438.95</v>
      </c>
    </row>
    <row r="6211" spans="1:19">
      <c r="A6211" t="s">
        <v>13840</v>
      </c>
      <c r="B6211" s="2">
        <v>43882</v>
      </c>
      <c r="C6211" t="s">
        <v>33</v>
      </c>
      <c r="D6211">
        <v>20</v>
      </c>
      <c r="E6211" t="s">
        <v>23</v>
      </c>
      <c r="F6211">
        <v>0</v>
      </c>
      <c r="G6211">
        <v>5</v>
      </c>
      <c r="H6211" t="s">
        <v>3686</v>
      </c>
      <c r="I6211">
        <v>5572</v>
      </c>
      <c r="J6211">
        <v>0</v>
      </c>
      <c r="K6211">
        <v>66</v>
      </c>
      <c r="L6211" t="s">
        <v>15568</v>
      </c>
      <c r="M6211" t="s">
        <v>23</v>
      </c>
      <c r="N6211" t="s">
        <v>23</v>
      </c>
      <c r="O6211" t="s">
        <v>56</v>
      </c>
      <c r="P6211" t="s">
        <v>202</v>
      </c>
      <c r="Q6211" t="s">
        <v>27</v>
      </c>
      <c r="R6211">
        <v>70.849999999999994</v>
      </c>
      <c r="S6211">
        <v>7643.51</v>
      </c>
    </row>
    <row r="6212" spans="1:19">
      <c r="A6212" t="s">
        <v>13842</v>
      </c>
      <c r="B6212" s="2">
        <v>45173</v>
      </c>
      <c r="C6212" t="s">
        <v>22</v>
      </c>
      <c r="D6212">
        <v>38</v>
      </c>
      <c r="E6212" t="s">
        <v>23</v>
      </c>
      <c r="F6212">
        <v>0</v>
      </c>
      <c r="G6212">
        <v>5</v>
      </c>
      <c r="H6212" t="s">
        <v>3686</v>
      </c>
      <c r="I6212">
        <v>5883</v>
      </c>
      <c r="J6212">
        <v>1</v>
      </c>
      <c r="K6212">
        <v>23</v>
      </c>
      <c r="L6212" t="s">
        <v>15568</v>
      </c>
      <c r="M6212" t="s">
        <v>23</v>
      </c>
      <c r="N6212" t="s">
        <v>23</v>
      </c>
      <c r="O6212" t="s">
        <v>25</v>
      </c>
      <c r="P6212" t="s">
        <v>26</v>
      </c>
      <c r="Q6212" t="s">
        <v>27</v>
      </c>
      <c r="R6212">
        <v>104.45</v>
      </c>
      <c r="S6212">
        <v>3284.68</v>
      </c>
    </row>
    <row r="6213" spans="1:19">
      <c r="A6213" t="s">
        <v>13844</v>
      </c>
      <c r="B6213" s="2">
        <v>44399</v>
      </c>
      <c r="C6213" t="s">
        <v>33</v>
      </c>
      <c r="D6213">
        <v>70</v>
      </c>
      <c r="E6213" t="s">
        <v>23</v>
      </c>
      <c r="F6213">
        <v>0</v>
      </c>
      <c r="G6213">
        <v>5</v>
      </c>
      <c r="H6213" t="s">
        <v>3686</v>
      </c>
      <c r="I6213">
        <v>5422</v>
      </c>
      <c r="J6213">
        <v>10</v>
      </c>
      <c r="K6213">
        <v>49</v>
      </c>
      <c r="L6213" t="s">
        <v>15568</v>
      </c>
      <c r="M6213" t="s">
        <v>23</v>
      </c>
      <c r="N6213" t="s">
        <v>39</v>
      </c>
      <c r="P6213" t="s">
        <v>164</v>
      </c>
      <c r="Q6213" t="s">
        <v>27</v>
      </c>
      <c r="R6213">
        <v>20.149999999999999</v>
      </c>
      <c r="S6213">
        <v>1111.53</v>
      </c>
    </row>
    <row r="6214" spans="1:19">
      <c r="A6214" t="s">
        <v>13846</v>
      </c>
      <c r="B6214" s="2">
        <v>44049</v>
      </c>
      <c r="C6214" t="s">
        <v>33</v>
      </c>
      <c r="D6214">
        <v>73</v>
      </c>
      <c r="E6214" t="s">
        <v>23</v>
      </c>
      <c r="F6214">
        <v>0</v>
      </c>
      <c r="G6214">
        <v>5</v>
      </c>
      <c r="H6214" t="s">
        <v>3686</v>
      </c>
      <c r="I6214">
        <v>5790</v>
      </c>
      <c r="J6214">
        <v>1</v>
      </c>
      <c r="K6214">
        <v>60</v>
      </c>
      <c r="L6214" t="s">
        <v>142</v>
      </c>
      <c r="M6214" t="s">
        <v>39</v>
      </c>
      <c r="N6214" t="s">
        <v>23</v>
      </c>
      <c r="O6214" t="s">
        <v>49</v>
      </c>
      <c r="P6214" t="s">
        <v>164</v>
      </c>
      <c r="Q6214" t="s">
        <v>50</v>
      </c>
      <c r="R6214">
        <v>59.85</v>
      </c>
      <c r="S6214">
        <v>3590.2</v>
      </c>
    </row>
    <row r="6215" spans="1:19">
      <c r="A6215" t="s">
        <v>13848</v>
      </c>
      <c r="B6215" s="2">
        <v>44006</v>
      </c>
      <c r="C6215" t="s">
        <v>33</v>
      </c>
      <c r="D6215">
        <v>80</v>
      </c>
      <c r="E6215" t="s">
        <v>23</v>
      </c>
      <c r="F6215">
        <v>3</v>
      </c>
      <c r="G6215">
        <v>5</v>
      </c>
      <c r="H6215" t="s">
        <v>3686</v>
      </c>
      <c r="I6215">
        <v>5057</v>
      </c>
      <c r="J6215">
        <v>9</v>
      </c>
      <c r="K6215">
        <v>62</v>
      </c>
      <c r="L6215" t="s">
        <v>15568</v>
      </c>
      <c r="M6215" t="s">
        <v>23</v>
      </c>
      <c r="N6215" t="s">
        <v>23</v>
      </c>
      <c r="O6215" t="s">
        <v>49</v>
      </c>
      <c r="P6215" t="s">
        <v>26</v>
      </c>
      <c r="Q6215" t="s">
        <v>50</v>
      </c>
      <c r="R6215">
        <v>70.45</v>
      </c>
      <c r="S6215">
        <v>6565.93</v>
      </c>
    </row>
    <row r="6216" spans="1:19">
      <c r="A6216" t="s">
        <v>13850</v>
      </c>
      <c r="B6216" s="2">
        <v>45482</v>
      </c>
      <c r="C6216" t="s">
        <v>22</v>
      </c>
      <c r="D6216">
        <v>31</v>
      </c>
      <c r="E6216" t="s">
        <v>39</v>
      </c>
      <c r="F6216">
        <v>0</v>
      </c>
      <c r="G6216">
        <v>5</v>
      </c>
      <c r="H6216" t="s">
        <v>3686</v>
      </c>
      <c r="I6216">
        <v>3799</v>
      </c>
      <c r="J6216">
        <v>0</v>
      </c>
      <c r="K6216">
        <v>13</v>
      </c>
      <c r="L6216" t="s">
        <v>97</v>
      </c>
      <c r="M6216" t="s">
        <v>23</v>
      </c>
      <c r="N6216" t="s">
        <v>39</v>
      </c>
      <c r="P6216" t="s">
        <v>202</v>
      </c>
      <c r="Q6216" t="s">
        <v>84</v>
      </c>
      <c r="R6216">
        <v>19.45</v>
      </c>
      <c r="S6216">
        <v>560.23</v>
      </c>
    </row>
    <row r="6217" spans="1:19">
      <c r="A6217" t="s">
        <v>13852</v>
      </c>
      <c r="B6217" s="2">
        <v>44481</v>
      </c>
      <c r="C6217" t="s">
        <v>33</v>
      </c>
      <c r="D6217">
        <v>46</v>
      </c>
      <c r="E6217" t="s">
        <v>39</v>
      </c>
      <c r="F6217">
        <v>0</v>
      </c>
      <c r="G6217">
        <v>5</v>
      </c>
      <c r="H6217" t="s">
        <v>3686</v>
      </c>
      <c r="I6217">
        <v>4791</v>
      </c>
      <c r="J6217">
        <v>0</v>
      </c>
      <c r="K6217">
        <v>46</v>
      </c>
      <c r="L6217" t="s">
        <v>142</v>
      </c>
      <c r="M6217" t="s">
        <v>23</v>
      </c>
      <c r="N6217" t="s">
        <v>39</v>
      </c>
      <c r="P6217" t="s">
        <v>164</v>
      </c>
      <c r="Q6217" t="s">
        <v>27</v>
      </c>
      <c r="R6217">
        <v>21.1</v>
      </c>
      <c r="S6217">
        <v>2444.98</v>
      </c>
    </row>
    <row r="6218" spans="1:19">
      <c r="A6218" t="s">
        <v>13854</v>
      </c>
      <c r="B6218" s="2">
        <v>45652</v>
      </c>
      <c r="C6218" t="s">
        <v>33</v>
      </c>
      <c r="D6218">
        <v>25</v>
      </c>
      <c r="E6218" t="s">
        <v>39</v>
      </c>
      <c r="F6218">
        <v>0</v>
      </c>
      <c r="G6218">
        <v>5</v>
      </c>
      <c r="H6218" t="s">
        <v>3686</v>
      </c>
      <c r="I6218">
        <v>2653</v>
      </c>
      <c r="J6218">
        <v>0</v>
      </c>
      <c r="K6218">
        <v>8</v>
      </c>
      <c r="L6218" t="s">
        <v>48</v>
      </c>
      <c r="M6218" t="s">
        <v>23</v>
      </c>
      <c r="N6218" t="s">
        <v>39</v>
      </c>
      <c r="P6218" t="s">
        <v>164</v>
      </c>
      <c r="Q6218" t="s">
        <v>84</v>
      </c>
      <c r="R6218">
        <v>20.25</v>
      </c>
      <c r="S6218">
        <v>301.52999999999997</v>
      </c>
    </row>
    <row r="6219" spans="1:19">
      <c r="A6219" t="s">
        <v>13856</v>
      </c>
      <c r="B6219" s="2">
        <v>45373</v>
      </c>
      <c r="C6219" t="s">
        <v>22</v>
      </c>
      <c r="D6219">
        <v>39</v>
      </c>
      <c r="E6219" t="s">
        <v>23</v>
      </c>
      <c r="F6219">
        <v>0</v>
      </c>
      <c r="G6219">
        <v>5</v>
      </c>
      <c r="H6219" t="s">
        <v>3686</v>
      </c>
      <c r="I6219">
        <v>5228</v>
      </c>
      <c r="J6219">
        <v>1</v>
      </c>
      <c r="K6219">
        <v>17</v>
      </c>
      <c r="L6219" t="s">
        <v>97</v>
      </c>
      <c r="M6219" t="s">
        <v>23</v>
      </c>
      <c r="N6219" t="s">
        <v>23</v>
      </c>
      <c r="O6219" t="s">
        <v>25</v>
      </c>
      <c r="P6219" t="s">
        <v>202</v>
      </c>
      <c r="Q6219" t="s">
        <v>27</v>
      </c>
      <c r="R6219">
        <v>96.65</v>
      </c>
      <c r="S6219">
        <v>2078.36</v>
      </c>
    </row>
    <row r="6220" spans="1:19">
      <c r="A6220" t="s">
        <v>13858</v>
      </c>
      <c r="B6220" s="2">
        <v>45204</v>
      </c>
      <c r="C6220" t="s">
        <v>22</v>
      </c>
      <c r="D6220">
        <v>42</v>
      </c>
      <c r="E6220" t="s">
        <v>39</v>
      </c>
      <c r="F6220">
        <v>0</v>
      </c>
      <c r="G6220">
        <v>5</v>
      </c>
      <c r="H6220" t="s">
        <v>3686</v>
      </c>
      <c r="I6220">
        <v>2203</v>
      </c>
      <c r="J6220">
        <v>0</v>
      </c>
      <c r="K6220">
        <v>22</v>
      </c>
      <c r="L6220" t="s">
        <v>15568</v>
      </c>
      <c r="M6220" t="s">
        <v>23</v>
      </c>
      <c r="N6220" t="s">
        <v>39</v>
      </c>
      <c r="P6220" t="s">
        <v>202</v>
      </c>
      <c r="Q6220" t="s">
        <v>50</v>
      </c>
      <c r="R6220">
        <v>19.600000000000001</v>
      </c>
      <c r="S6220">
        <v>872.62</v>
      </c>
    </row>
    <row r="6221" spans="1:19">
      <c r="A6221" t="s">
        <v>13860</v>
      </c>
      <c r="B6221" s="2">
        <v>45338</v>
      </c>
      <c r="C6221" t="s">
        <v>22</v>
      </c>
      <c r="D6221">
        <v>41</v>
      </c>
      <c r="E6221" t="s">
        <v>39</v>
      </c>
      <c r="F6221">
        <v>3</v>
      </c>
      <c r="G6221">
        <v>5</v>
      </c>
      <c r="H6221" t="s">
        <v>3686</v>
      </c>
      <c r="I6221">
        <v>5334</v>
      </c>
      <c r="J6221">
        <v>0</v>
      </c>
      <c r="K6221">
        <v>18</v>
      </c>
      <c r="L6221" t="s">
        <v>97</v>
      </c>
      <c r="M6221" t="s">
        <v>23</v>
      </c>
      <c r="N6221" t="s">
        <v>23</v>
      </c>
      <c r="O6221" t="s">
        <v>25</v>
      </c>
      <c r="P6221" t="s">
        <v>26</v>
      </c>
      <c r="Q6221" t="s">
        <v>50</v>
      </c>
      <c r="R6221">
        <v>80.55</v>
      </c>
      <c r="S6221">
        <v>2146.09</v>
      </c>
    </row>
    <row r="6222" spans="1:19">
      <c r="A6222" t="s">
        <v>13862</v>
      </c>
      <c r="B6222" s="2">
        <v>43818</v>
      </c>
      <c r="C6222" t="s">
        <v>33</v>
      </c>
      <c r="D6222">
        <v>33</v>
      </c>
      <c r="E6222" t="s">
        <v>39</v>
      </c>
      <c r="F6222">
        <v>0</v>
      </c>
      <c r="G6222">
        <v>5</v>
      </c>
      <c r="H6222" t="s">
        <v>3686</v>
      </c>
      <c r="I6222">
        <v>5182</v>
      </c>
      <c r="J6222">
        <v>0</v>
      </c>
      <c r="K6222">
        <v>68</v>
      </c>
      <c r="L6222" t="s">
        <v>15568</v>
      </c>
      <c r="M6222" t="s">
        <v>23</v>
      </c>
      <c r="N6222" t="s">
        <v>39</v>
      </c>
      <c r="P6222" t="s">
        <v>164</v>
      </c>
      <c r="Q6222" t="s">
        <v>27</v>
      </c>
      <c r="R6222">
        <v>25.5</v>
      </c>
      <c r="S6222">
        <v>2472.71</v>
      </c>
    </row>
    <row r="6223" spans="1:19">
      <c r="A6223" t="s">
        <v>13864</v>
      </c>
      <c r="B6223" s="2">
        <v>43906</v>
      </c>
      <c r="C6223" t="s">
        <v>33</v>
      </c>
      <c r="D6223">
        <v>62</v>
      </c>
      <c r="E6223" t="s">
        <v>39</v>
      </c>
      <c r="F6223">
        <v>2</v>
      </c>
      <c r="G6223">
        <v>5</v>
      </c>
      <c r="H6223" t="s">
        <v>3686</v>
      </c>
      <c r="I6223">
        <v>5712</v>
      </c>
      <c r="J6223">
        <v>0</v>
      </c>
      <c r="K6223">
        <v>65</v>
      </c>
      <c r="L6223" t="s">
        <v>15568</v>
      </c>
      <c r="M6223" t="s">
        <v>39</v>
      </c>
      <c r="N6223" t="s">
        <v>23</v>
      </c>
      <c r="O6223" t="s">
        <v>49</v>
      </c>
      <c r="P6223" t="s">
        <v>164</v>
      </c>
      <c r="Q6223" t="s">
        <v>50</v>
      </c>
      <c r="R6223">
        <v>45.25</v>
      </c>
      <c r="S6223">
        <v>2933.95</v>
      </c>
    </row>
    <row r="6224" spans="1:19">
      <c r="A6224" t="s">
        <v>13866</v>
      </c>
      <c r="B6224" s="2">
        <v>45223</v>
      </c>
      <c r="C6224" t="s">
        <v>33</v>
      </c>
      <c r="D6224">
        <v>29</v>
      </c>
      <c r="E6224" t="s">
        <v>23</v>
      </c>
      <c r="F6224">
        <v>3</v>
      </c>
      <c r="G6224">
        <v>5</v>
      </c>
      <c r="H6224" t="s">
        <v>3686</v>
      </c>
      <c r="I6224">
        <v>4479</v>
      </c>
      <c r="J6224">
        <v>3</v>
      </c>
      <c r="K6224">
        <v>22</v>
      </c>
      <c r="L6224" t="s">
        <v>97</v>
      </c>
      <c r="M6224" t="s">
        <v>23</v>
      </c>
      <c r="N6224" t="s">
        <v>23</v>
      </c>
      <c r="O6224" t="s">
        <v>25</v>
      </c>
      <c r="P6224" t="s">
        <v>26</v>
      </c>
      <c r="Q6224" t="s">
        <v>27</v>
      </c>
      <c r="R6224">
        <v>75.8</v>
      </c>
      <c r="S6224">
        <v>1717.84</v>
      </c>
    </row>
    <row r="6225" spans="1:19">
      <c r="A6225" t="s">
        <v>13868</v>
      </c>
      <c r="B6225" s="2">
        <v>43899</v>
      </c>
      <c r="C6225" t="s">
        <v>33</v>
      </c>
      <c r="D6225">
        <v>50</v>
      </c>
      <c r="E6225" t="s">
        <v>23</v>
      </c>
      <c r="F6225">
        <v>0</v>
      </c>
      <c r="G6225">
        <v>5</v>
      </c>
      <c r="H6225" t="s">
        <v>3686</v>
      </c>
      <c r="I6225">
        <v>6034</v>
      </c>
      <c r="J6225">
        <v>7</v>
      </c>
      <c r="K6225">
        <v>65</v>
      </c>
      <c r="L6225" t="s">
        <v>15568</v>
      </c>
      <c r="M6225" t="s">
        <v>23</v>
      </c>
      <c r="N6225" t="s">
        <v>23</v>
      </c>
      <c r="O6225" t="s">
        <v>56</v>
      </c>
      <c r="P6225" t="s">
        <v>164</v>
      </c>
      <c r="Q6225" t="s">
        <v>50</v>
      </c>
      <c r="R6225">
        <v>59.8</v>
      </c>
      <c r="S6225">
        <v>4473.1499999999996</v>
      </c>
    </row>
    <row r="6226" spans="1:19">
      <c r="A6226" t="s">
        <v>13870</v>
      </c>
      <c r="B6226" s="2">
        <v>43831</v>
      </c>
      <c r="C6226" t="s">
        <v>33</v>
      </c>
      <c r="D6226">
        <v>33</v>
      </c>
      <c r="E6226" t="s">
        <v>39</v>
      </c>
      <c r="F6226">
        <v>0</v>
      </c>
      <c r="G6226">
        <v>5</v>
      </c>
      <c r="H6226" t="s">
        <v>3686</v>
      </c>
      <c r="I6226">
        <v>5990</v>
      </c>
      <c r="J6226">
        <v>0</v>
      </c>
      <c r="K6226">
        <v>67</v>
      </c>
      <c r="L6226" t="s">
        <v>15568</v>
      </c>
      <c r="M6226" t="s">
        <v>39</v>
      </c>
      <c r="N6226" t="s">
        <v>23</v>
      </c>
      <c r="O6226" t="s">
        <v>49</v>
      </c>
      <c r="P6226" t="s">
        <v>26</v>
      </c>
      <c r="Q6226" t="s">
        <v>50</v>
      </c>
      <c r="R6226">
        <v>53.4</v>
      </c>
      <c r="S6226">
        <v>3579.15</v>
      </c>
    </row>
    <row r="6227" spans="1:19">
      <c r="A6227" t="s">
        <v>13872</v>
      </c>
      <c r="B6227" s="2">
        <v>43714</v>
      </c>
      <c r="C6227" t="s">
        <v>22</v>
      </c>
      <c r="D6227">
        <v>59</v>
      </c>
      <c r="E6227" t="s">
        <v>23</v>
      </c>
      <c r="F6227">
        <v>1</v>
      </c>
      <c r="G6227">
        <v>5</v>
      </c>
      <c r="H6227" t="s">
        <v>3686</v>
      </c>
      <c r="I6227">
        <v>5876</v>
      </c>
      <c r="J6227">
        <v>1</v>
      </c>
      <c r="K6227">
        <v>71</v>
      </c>
      <c r="L6227" t="s">
        <v>316</v>
      </c>
      <c r="M6227" t="s">
        <v>23</v>
      </c>
      <c r="N6227" t="s">
        <v>23</v>
      </c>
      <c r="O6227" t="s">
        <v>25</v>
      </c>
      <c r="P6227" t="s">
        <v>202</v>
      </c>
      <c r="Q6227" t="s">
        <v>27</v>
      </c>
      <c r="R6227">
        <v>100.55</v>
      </c>
      <c r="S6227">
        <v>9108.9</v>
      </c>
    </row>
    <row r="6228" spans="1:19">
      <c r="A6228" t="s">
        <v>13874</v>
      </c>
      <c r="B6228" s="2">
        <v>44823</v>
      </c>
      <c r="C6228" t="s">
        <v>22</v>
      </c>
      <c r="D6228">
        <v>46</v>
      </c>
      <c r="E6228" t="s">
        <v>23</v>
      </c>
      <c r="F6228">
        <v>0</v>
      </c>
      <c r="G6228">
        <v>5</v>
      </c>
      <c r="H6228" t="s">
        <v>3686</v>
      </c>
      <c r="I6228">
        <v>3318</v>
      </c>
      <c r="J6228">
        <v>4</v>
      </c>
      <c r="K6228">
        <v>35</v>
      </c>
      <c r="L6228" t="s">
        <v>15568</v>
      </c>
      <c r="M6228" t="s">
        <v>23</v>
      </c>
      <c r="N6228" t="s">
        <v>23</v>
      </c>
      <c r="O6228" t="s">
        <v>25</v>
      </c>
      <c r="P6228" t="s">
        <v>202</v>
      </c>
      <c r="Q6228" t="s">
        <v>27</v>
      </c>
      <c r="R6228">
        <v>100.8</v>
      </c>
      <c r="S6228">
        <v>3511.7</v>
      </c>
    </row>
    <row r="6229" spans="1:19">
      <c r="A6229" t="s">
        <v>13876</v>
      </c>
      <c r="B6229" s="2">
        <v>44829</v>
      </c>
      <c r="C6229" t="s">
        <v>22</v>
      </c>
      <c r="D6229">
        <v>61</v>
      </c>
      <c r="E6229" t="s">
        <v>23</v>
      </c>
      <c r="F6229">
        <v>1</v>
      </c>
      <c r="G6229">
        <v>5</v>
      </c>
      <c r="H6229" t="s">
        <v>3686</v>
      </c>
      <c r="I6229">
        <v>5479</v>
      </c>
      <c r="J6229">
        <v>6</v>
      </c>
      <c r="K6229">
        <v>35</v>
      </c>
      <c r="L6229" t="s">
        <v>40</v>
      </c>
      <c r="M6229" t="s">
        <v>23</v>
      </c>
      <c r="N6229" t="s">
        <v>23</v>
      </c>
      <c r="O6229" t="s">
        <v>49</v>
      </c>
      <c r="P6229" t="s">
        <v>202</v>
      </c>
      <c r="Q6229" t="s">
        <v>27</v>
      </c>
      <c r="R6229">
        <v>76.05</v>
      </c>
      <c r="S6229">
        <v>3243.85</v>
      </c>
    </row>
    <row r="6230" spans="1:19">
      <c r="A6230" t="s">
        <v>13878</v>
      </c>
      <c r="B6230" s="2">
        <v>45235</v>
      </c>
      <c r="C6230" t="s">
        <v>33</v>
      </c>
      <c r="D6230">
        <v>22</v>
      </c>
      <c r="E6230" t="s">
        <v>23</v>
      </c>
      <c r="F6230">
        <v>0</v>
      </c>
      <c r="G6230">
        <v>5</v>
      </c>
      <c r="H6230" t="s">
        <v>3686</v>
      </c>
      <c r="I6230">
        <v>2784</v>
      </c>
      <c r="J6230">
        <v>4</v>
      </c>
      <c r="K6230">
        <v>21</v>
      </c>
      <c r="L6230" t="s">
        <v>15568</v>
      </c>
      <c r="M6230" t="s">
        <v>23</v>
      </c>
      <c r="N6230" t="s">
        <v>23</v>
      </c>
      <c r="O6230" t="s">
        <v>49</v>
      </c>
      <c r="P6230" t="s">
        <v>202</v>
      </c>
      <c r="Q6230" t="s">
        <v>27</v>
      </c>
      <c r="R6230">
        <v>71.7</v>
      </c>
      <c r="S6230">
        <v>2233.35</v>
      </c>
    </row>
    <row r="6231" spans="1:19">
      <c r="A6231" t="s">
        <v>13881</v>
      </c>
      <c r="B6231" s="2">
        <v>44640</v>
      </c>
      <c r="C6231" t="s">
        <v>33</v>
      </c>
      <c r="D6231">
        <v>73</v>
      </c>
      <c r="E6231" t="s">
        <v>39</v>
      </c>
      <c r="F6231">
        <v>0</v>
      </c>
      <c r="G6231">
        <v>5</v>
      </c>
      <c r="H6231" t="s">
        <v>3686</v>
      </c>
      <c r="I6231">
        <v>2227</v>
      </c>
      <c r="J6231">
        <v>0</v>
      </c>
      <c r="K6231">
        <v>41</v>
      </c>
      <c r="L6231" t="s">
        <v>15568</v>
      </c>
      <c r="M6231" t="s">
        <v>23</v>
      </c>
      <c r="N6231" t="s">
        <v>23</v>
      </c>
      <c r="O6231" t="s">
        <v>25</v>
      </c>
      <c r="P6231" t="s">
        <v>202</v>
      </c>
      <c r="Q6231" t="s">
        <v>27</v>
      </c>
      <c r="R6231">
        <v>101.1</v>
      </c>
      <c r="S6231">
        <v>4615.21</v>
      </c>
    </row>
    <row r="6232" spans="1:19">
      <c r="A6232" t="s">
        <v>13883</v>
      </c>
      <c r="B6232" s="2">
        <v>45573</v>
      </c>
      <c r="C6232" t="s">
        <v>22</v>
      </c>
      <c r="D6232">
        <v>77</v>
      </c>
      <c r="E6232" t="s">
        <v>39</v>
      </c>
      <c r="F6232">
        <v>0</v>
      </c>
      <c r="G6232">
        <v>5</v>
      </c>
      <c r="H6232" t="s">
        <v>3686</v>
      </c>
      <c r="I6232">
        <v>4745</v>
      </c>
      <c r="J6232">
        <v>0</v>
      </c>
      <c r="K6232">
        <v>10</v>
      </c>
      <c r="L6232" t="s">
        <v>15568</v>
      </c>
      <c r="M6232" t="s">
        <v>23</v>
      </c>
      <c r="N6232" t="s">
        <v>39</v>
      </c>
      <c r="P6232" t="s">
        <v>202</v>
      </c>
      <c r="Q6232" t="s">
        <v>50</v>
      </c>
      <c r="R6232">
        <v>20.350000000000001</v>
      </c>
      <c r="S6232">
        <v>350.3</v>
      </c>
    </row>
    <row r="6233" spans="1:19">
      <c r="A6233" t="s">
        <v>13885</v>
      </c>
      <c r="B6233" s="2">
        <v>45573</v>
      </c>
      <c r="C6233" t="s">
        <v>33</v>
      </c>
      <c r="D6233">
        <v>73</v>
      </c>
      <c r="E6233" t="s">
        <v>39</v>
      </c>
      <c r="F6233">
        <v>0</v>
      </c>
      <c r="G6233">
        <v>5</v>
      </c>
      <c r="H6233" t="s">
        <v>3686</v>
      </c>
      <c r="I6233">
        <v>5369</v>
      </c>
      <c r="J6233">
        <v>0</v>
      </c>
      <c r="K6233">
        <v>10</v>
      </c>
      <c r="L6233" t="s">
        <v>97</v>
      </c>
      <c r="M6233" t="s">
        <v>23</v>
      </c>
      <c r="N6233" t="s">
        <v>23</v>
      </c>
      <c r="O6233" t="s">
        <v>49</v>
      </c>
      <c r="P6233" t="s">
        <v>26</v>
      </c>
      <c r="Q6233" t="s">
        <v>50</v>
      </c>
      <c r="R6233">
        <v>45.25</v>
      </c>
      <c r="S6233">
        <v>419.3</v>
      </c>
    </row>
    <row r="6234" spans="1:19">
      <c r="A6234" t="s">
        <v>13887</v>
      </c>
      <c r="B6234" s="2">
        <v>43967</v>
      </c>
      <c r="C6234" t="s">
        <v>22</v>
      </c>
      <c r="D6234">
        <v>69</v>
      </c>
      <c r="E6234" t="s">
        <v>23</v>
      </c>
      <c r="F6234">
        <v>3</v>
      </c>
      <c r="G6234">
        <v>5</v>
      </c>
      <c r="H6234" t="s">
        <v>3686</v>
      </c>
      <c r="I6234">
        <v>6373</v>
      </c>
      <c r="J6234">
        <v>2</v>
      </c>
      <c r="K6234">
        <v>63</v>
      </c>
      <c r="L6234" t="s">
        <v>15568</v>
      </c>
      <c r="M6234" t="s">
        <v>23</v>
      </c>
      <c r="N6234" t="s">
        <v>39</v>
      </c>
      <c r="P6234" t="s">
        <v>164</v>
      </c>
      <c r="Q6234" t="s">
        <v>84</v>
      </c>
      <c r="R6234">
        <v>19.149999999999999</v>
      </c>
      <c r="S6234">
        <v>3073.35</v>
      </c>
    </row>
    <row r="6235" spans="1:19">
      <c r="A6235" t="s">
        <v>13889</v>
      </c>
      <c r="B6235" s="2">
        <v>45313</v>
      </c>
      <c r="C6235" t="s">
        <v>33</v>
      </c>
      <c r="D6235">
        <v>40</v>
      </c>
      <c r="E6235" t="s">
        <v>39</v>
      </c>
      <c r="F6235">
        <v>0</v>
      </c>
      <c r="G6235">
        <v>5</v>
      </c>
      <c r="H6235" t="s">
        <v>3686</v>
      </c>
      <c r="I6235">
        <v>3384</v>
      </c>
      <c r="J6235">
        <v>0</v>
      </c>
      <c r="K6235">
        <v>19</v>
      </c>
      <c r="L6235" t="s">
        <v>97</v>
      </c>
      <c r="M6235" t="s">
        <v>23</v>
      </c>
      <c r="N6235" t="s">
        <v>23</v>
      </c>
      <c r="O6235" t="s">
        <v>56</v>
      </c>
      <c r="P6235" t="s">
        <v>26</v>
      </c>
      <c r="Q6235" t="s">
        <v>27</v>
      </c>
      <c r="R6235">
        <v>56.2</v>
      </c>
      <c r="S6235">
        <v>1857.58</v>
      </c>
    </row>
    <row r="6236" spans="1:19">
      <c r="A6236" t="s">
        <v>13891</v>
      </c>
      <c r="B6236" s="2">
        <v>45614</v>
      </c>
      <c r="C6236" t="s">
        <v>33</v>
      </c>
      <c r="D6236">
        <v>46</v>
      </c>
      <c r="E6236" t="s">
        <v>39</v>
      </c>
      <c r="F6236">
        <v>0</v>
      </c>
      <c r="G6236">
        <v>5</v>
      </c>
      <c r="H6236" t="s">
        <v>3686</v>
      </c>
      <c r="I6236">
        <v>4834</v>
      </c>
      <c r="J6236">
        <v>0</v>
      </c>
      <c r="K6236">
        <v>9</v>
      </c>
      <c r="L6236" t="s">
        <v>48</v>
      </c>
      <c r="M6236" t="s">
        <v>23</v>
      </c>
      <c r="N6236" t="s">
        <v>23</v>
      </c>
      <c r="O6236" t="s">
        <v>25</v>
      </c>
      <c r="P6236" t="s">
        <v>26</v>
      </c>
      <c r="Q6236" t="s">
        <v>27</v>
      </c>
      <c r="R6236">
        <v>76.849999999999994</v>
      </c>
      <c r="S6236">
        <v>1045.24</v>
      </c>
    </row>
    <row r="6237" spans="1:19">
      <c r="A6237" t="s">
        <v>13893</v>
      </c>
      <c r="B6237" s="2">
        <v>43865</v>
      </c>
      <c r="C6237" t="s">
        <v>33</v>
      </c>
      <c r="D6237">
        <v>59</v>
      </c>
      <c r="E6237" t="s">
        <v>23</v>
      </c>
      <c r="F6237">
        <v>0</v>
      </c>
      <c r="G6237">
        <v>5</v>
      </c>
      <c r="H6237" t="s">
        <v>3686</v>
      </c>
      <c r="I6237">
        <v>4958</v>
      </c>
      <c r="J6237">
        <v>6</v>
      </c>
      <c r="K6237">
        <v>66</v>
      </c>
      <c r="L6237" t="s">
        <v>316</v>
      </c>
      <c r="M6237" t="s">
        <v>23</v>
      </c>
      <c r="N6237" t="s">
        <v>23</v>
      </c>
      <c r="O6237" t="s">
        <v>25</v>
      </c>
      <c r="P6237" t="s">
        <v>202</v>
      </c>
      <c r="Q6237" t="s">
        <v>27</v>
      </c>
      <c r="R6237">
        <v>90.55</v>
      </c>
      <c r="S6237">
        <v>6904.47</v>
      </c>
    </row>
    <row r="6238" spans="1:19">
      <c r="A6238" t="s">
        <v>13895</v>
      </c>
      <c r="B6238" s="2">
        <v>45520</v>
      </c>
      <c r="C6238" t="s">
        <v>33</v>
      </c>
      <c r="D6238">
        <v>57</v>
      </c>
      <c r="E6238" t="s">
        <v>39</v>
      </c>
      <c r="F6238">
        <v>0</v>
      </c>
      <c r="G6238">
        <v>5</v>
      </c>
      <c r="H6238" t="s">
        <v>3686</v>
      </c>
      <c r="I6238">
        <v>4628</v>
      </c>
      <c r="J6238">
        <v>0</v>
      </c>
      <c r="K6238">
        <v>12</v>
      </c>
      <c r="L6238" t="s">
        <v>97</v>
      </c>
      <c r="M6238" t="s">
        <v>23</v>
      </c>
      <c r="N6238" t="s">
        <v>39</v>
      </c>
      <c r="P6238" t="s">
        <v>202</v>
      </c>
      <c r="Q6238" t="s">
        <v>27</v>
      </c>
      <c r="R6238">
        <v>20.149999999999999</v>
      </c>
      <c r="S6238">
        <v>580.74</v>
      </c>
    </row>
    <row r="6239" spans="1:19">
      <c r="A6239" t="s">
        <v>13897</v>
      </c>
      <c r="B6239" s="2">
        <v>44445</v>
      </c>
      <c r="C6239" t="s">
        <v>33</v>
      </c>
      <c r="D6239">
        <v>51</v>
      </c>
      <c r="E6239" t="s">
        <v>23</v>
      </c>
      <c r="F6239">
        <v>1</v>
      </c>
      <c r="G6239">
        <v>5</v>
      </c>
      <c r="H6239" t="s">
        <v>3686</v>
      </c>
      <c r="I6239">
        <v>2070</v>
      </c>
      <c r="J6239">
        <v>8</v>
      </c>
      <c r="K6239">
        <v>47</v>
      </c>
      <c r="L6239" t="s">
        <v>15568</v>
      </c>
      <c r="M6239" t="s">
        <v>23</v>
      </c>
      <c r="N6239" t="s">
        <v>39</v>
      </c>
      <c r="P6239" t="s">
        <v>164</v>
      </c>
      <c r="Q6239" t="s">
        <v>50</v>
      </c>
      <c r="R6239">
        <v>20.25</v>
      </c>
      <c r="S6239">
        <v>2628.85</v>
      </c>
    </row>
    <row r="6240" spans="1:19">
      <c r="A6240" t="s">
        <v>13899</v>
      </c>
      <c r="B6240" s="2">
        <v>45661</v>
      </c>
      <c r="C6240" t="s">
        <v>33</v>
      </c>
      <c r="D6240">
        <v>43</v>
      </c>
      <c r="E6240" t="s">
        <v>39</v>
      </c>
      <c r="F6240">
        <v>0</v>
      </c>
      <c r="G6240">
        <v>5</v>
      </c>
      <c r="H6240" t="s">
        <v>3686</v>
      </c>
      <c r="I6240">
        <v>2100</v>
      </c>
      <c r="J6240">
        <v>0</v>
      </c>
      <c r="K6240">
        <v>7</v>
      </c>
      <c r="L6240" t="s">
        <v>15568</v>
      </c>
      <c r="M6240" t="s">
        <v>23</v>
      </c>
      <c r="N6240" t="s">
        <v>39</v>
      </c>
      <c r="P6240" t="s">
        <v>26</v>
      </c>
      <c r="Q6240" t="s">
        <v>50</v>
      </c>
      <c r="R6240">
        <v>20.65</v>
      </c>
      <c r="S6240">
        <v>264.68</v>
      </c>
    </row>
    <row r="6241" spans="1:19">
      <c r="A6241" t="s">
        <v>13901</v>
      </c>
      <c r="B6241" s="2">
        <v>44796</v>
      </c>
      <c r="C6241" t="s">
        <v>33</v>
      </c>
      <c r="D6241">
        <v>35</v>
      </c>
      <c r="E6241" t="s">
        <v>39</v>
      </c>
      <c r="F6241">
        <v>0</v>
      </c>
      <c r="G6241">
        <v>5</v>
      </c>
      <c r="H6241" t="s">
        <v>3686</v>
      </c>
      <c r="I6241">
        <v>4771</v>
      </c>
      <c r="J6241">
        <v>0</v>
      </c>
      <c r="K6241">
        <v>36</v>
      </c>
      <c r="L6241" t="s">
        <v>15568</v>
      </c>
      <c r="M6241" t="s">
        <v>23</v>
      </c>
      <c r="N6241" t="s">
        <v>23</v>
      </c>
      <c r="O6241" t="s">
        <v>56</v>
      </c>
      <c r="P6241" t="s">
        <v>202</v>
      </c>
      <c r="Q6241" t="s">
        <v>50</v>
      </c>
      <c r="R6241">
        <v>76.349999999999994</v>
      </c>
      <c r="S6241">
        <v>4221.67</v>
      </c>
    </row>
    <row r="6242" spans="1:19">
      <c r="A6242" t="s">
        <v>13903</v>
      </c>
      <c r="B6242" s="2">
        <v>45663</v>
      </c>
      <c r="C6242" t="s">
        <v>22</v>
      </c>
      <c r="D6242">
        <v>64</v>
      </c>
      <c r="E6242" t="s">
        <v>39</v>
      </c>
      <c r="F6242">
        <v>0</v>
      </c>
      <c r="G6242">
        <v>5</v>
      </c>
      <c r="H6242" t="s">
        <v>3686</v>
      </c>
      <c r="I6242">
        <v>4329</v>
      </c>
      <c r="J6242">
        <v>0</v>
      </c>
      <c r="K6242">
        <v>7</v>
      </c>
      <c r="L6242" t="s">
        <v>15568</v>
      </c>
      <c r="M6242" t="s">
        <v>23</v>
      </c>
      <c r="N6242" t="s">
        <v>23</v>
      </c>
      <c r="O6242" t="s">
        <v>25</v>
      </c>
      <c r="P6242" t="s">
        <v>26</v>
      </c>
      <c r="Q6242" t="s">
        <v>27</v>
      </c>
      <c r="R6242">
        <v>96.2</v>
      </c>
      <c r="S6242">
        <v>961.21</v>
      </c>
    </row>
    <row r="6243" spans="1:19">
      <c r="A6243" t="s">
        <v>13905</v>
      </c>
      <c r="B6243" s="2">
        <v>44472</v>
      </c>
      <c r="C6243" t="s">
        <v>33</v>
      </c>
      <c r="D6243">
        <v>55</v>
      </c>
      <c r="E6243" t="s">
        <v>23</v>
      </c>
      <c r="F6243">
        <v>3</v>
      </c>
      <c r="G6243">
        <v>5</v>
      </c>
      <c r="H6243" t="s">
        <v>3686</v>
      </c>
      <c r="I6243">
        <v>5187</v>
      </c>
      <c r="J6243">
        <v>2</v>
      </c>
      <c r="K6243">
        <v>46</v>
      </c>
      <c r="L6243" t="s">
        <v>142</v>
      </c>
      <c r="M6243" t="s">
        <v>23</v>
      </c>
      <c r="N6243" t="s">
        <v>23</v>
      </c>
      <c r="O6243" t="s">
        <v>25</v>
      </c>
      <c r="P6243" t="s">
        <v>202</v>
      </c>
      <c r="Q6243" t="s">
        <v>27</v>
      </c>
      <c r="R6243">
        <v>90.95</v>
      </c>
      <c r="S6243">
        <v>4574.5600000000004</v>
      </c>
    </row>
    <row r="6244" spans="1:19">
      <c r="A6244" t="s">
        <v>13907</v>
      </c>
      <c r="B6244" s="2">
        <v>45069</v>
      </c>
      <c r="C6244" t="s">
        <v>33</v>
      </c>
      <c r="D6244">
        <v>33</v>
      </c>
      <c r="E6244" t="s">
        <v>39</v>
      </c>
      <c r="F6244">
        <v>0</v>
      </c>
      <c r="G6244">
        <v>5</v>
      </c>
      <c r="H6244" t="s">
        <v>3686</v>
      </c>
      <c r="I6244">
        <v>5606</v>
      </c>
      <c r="J6244">
        <v>0</v>
      </c>
      <c r="K6244">
        <v>27</v>
      </c>
      <c r="L6244" t="s">
        <v>15568</v>
      </c>
      <c r="M6244" t="s">
        <v>23</v>
      </c>
      <c r="N6244" t="s">
        <v>39</v>
      </c>
      <c r="P6244" t="s">
        <v>202</v>
      </c>
      <c r="Q6244" t="s">
        <v>50</v>
      </c>
      <c r="R6244">
        <v>19.149999999999999</v>
      </c>
      <c r="S6244">
        <v>1046.21</v>
      </c>
    </row>
    <row r="6245" spans="1:19">
      <c r="A6245" t="s">
        <v>13909</v>
      </c>
      <c r="B6245" s="2">
        <v>45848</v>
      </c>
      <c r="C6245" t="s">
        <v>33</v>
      </c>
      <c r="D6245">
        <v>22</v>
      </c>
      <c r="E6245" t="s">
        <v>23</v>
      </c>
      <c r="F6245">
        <v>3</v>
      </c>
      <c r="G6245">
        <v>5</v>
      </c>
      <c r="H6245" t="s">
        <v>3751</v>
      </c>
      <c r="I6245">
        <v>4836</v>
      </c>
      <c r="J6245">
        <v>9</v>
      </c>
      <c r="K6245">
        <v>1</v>
      </c>
      <c r="L6245" t="s">
        <v>15568</v>
      </c>
      <c r="M6245" t="s">
        <v>23</v>
      </c>
      <c r="N6245" t="s">
        <v>39</v>
      </c>
      <c r="P6245" t="s">
        <v>164</v>
      </c>
      <c r="Q6245" t="s">
        <v>50</v>
      </c>
      <c r="R6245">
        <v>20.350000000000001</v>
      </c>
      <c r="S6245">
        <v>50.44</v>
      </c>
    </row>
    <row r="6246" spans="1:19">
      <c r="A6246" t="s">
        <v>13911</v>
      </c>
      <c r="B6246" s="2">
        <v>45086</v>
      </c>
      <c r="C6246" t="s">
        <v>33</v>
      </c>
      <c r="D6246">
        <v>23</v>
      </c>
      <c r="E6246" t="s">
        <v>39</v>
      </c>
      <c r="F6246">
        <v>1</v>
      </c>
      <c r="G6246">
        <v>5</v>
      </c>
      <c r="H6246" t="s">
        <v>3686</v>
      </c>
      <c r="I6246">
        <v>4196</v>
      </c>
      <c r="J6246">
        <v>0</v>
      </c>
      <c r="K6246">
        <v>26</v>
      </c>
      <c r="L6246" t="s">
        <v>15568</v>
      </c>
      <c r="M6246" t="s">
        <v>23</v>
      </c>
      <c r="N6246" t="s">
        <v>23</v>
      </c>
      <c r="O6246" t="s">
        <v>49</v>
      </c>
      <c r="P6246" t="s">
        <v>26</v>
      </c>
      <c r="Q6246" t="s">
        <v>50</v>
      </c>
      <c r="R6246">
        <v>49.5</v>
      </c>
      <c r="S6246">
        <v>1840.49</v>
      </c>
    </row>
    <row r="6247" spans="1:19">
      <c r="A6247" t="s">
        <v>13913</v>
      </c>
      <c r="B6247" s="2">
        <v>44484</v>
      </c>
      <c r="C6247" t="s">
        <v>22</v>
      </c>
      <c r="D6247">
        <v>36</v>
      </c>
      <c r="E6247" t="s">
        <v>39</v>
      </c>
      <c r="F6247">
        <v>0</v>
      </c>
      <c r="G6247">
        <v>5</v>
      </c>
      <c r="H6247" t="s">
        <v>3686</v>
      </c>
      <c r="I6247">
        <v>2942</v>
      </c>
      <c r="J6247">
        <v>0</v>
      </c>
      <c r="K6247">
        <v>46</v>
      </c>
      <c r="L6247" t="s">
        <v>142</v>
      </c>
      <c r="M6247" t="s">
        <v>23</v>
      </c>
      <c r="N6247" t="s">
        <v>39</v>
      </c>
      <c r="P6247" t="s">
        <v>164</v>
      </c>
      <c r="Q6247" t="s">
        <v>27</v>
      </c>
      <c r="R6247">
        <v>20.05</v>
      </c>
      <c r="S6247">
        <v>2293.5</v>
      </c>
    </row>
    <row r="6248" spans="1:19">
      <c r="A6248" t="s">
        <v>13915</v>
      </c>
      <c r="B6248" s="2">
        <v>44420</v>
      </c>
      <c r="C6248" t="s">
        <v>22</v>
      </c>
      <c r="D6248">
        <v>62</v>
      </c>
      <c r="E6248" t="s">
        <v>39</v>
      </c>
      <c r="F6248">
        <v>0</v>
      </c>
      <c r="G6248">
        <v>5</v>
      </c>
      <c r="H6248" t="s">
        <v>3686</v>
      </c>
      <c r="I6248">
        <v>3779</v>
      </c>
      <c r="J6248">
        <v>0</v>
      </c>
      <c r="K6248">
        <v>48</v>
      </c>
      <c r="L6248" t="s">
        <v>15568</v>
      </c>
      <c r="M6248" t="s">
        <v>23</v>
      </c>
      <c r="N6248" t="s">
        <v>39</v>
      </c>
      <c r="P6248" t="s">
        <v>164</v>
      </c>
      <c r="Q6248" t="s">
        <v>50</v>
      </c>
      <c r="R6248">
        <v>19.850000000000001</v>
      </c>
      <c r="S6248">
        <v>2453.92</v>
      </c>
    </row>
    <row r="6249" spans="1:19">
      <c r="A6249" t="s">
        <v>13917</v>
      </c>
      <c r="B6249" s="2">
        <v>44989</v>
      </c>
      <c r="C6249" t="s">
        <v>22</v>
      </c>
      <c r="D6249">
        <v>53</v>
      </c>
      <c r="E6249" t="s">
        <v>23</v>
      </c>
      <c r="F6249">
        <v>0</v>
      </c>
      <c r="G6249">
        <v>5</v>
      </c>
      <c r="H6249" t="s">
        <v>3686</v>
      </c>
      <c r="I6249">
        <v>5495</v>
      </c>
      <c r="J6249">
        <v>1</v>
      </c>
      <c r="K6249">
        <v>29</v>
      </c>
      <c r="L6249" t="s">
        <v>40</v>
      </c>
      <c r="M6249" t="s">
        <v>23</v>
      </c>
      <c r="N6249" t="s">
        <v>23</v>
      </c>
      <c r="O6249" t="s">
        <v>49</v>
      </c>
      <c r="P6249" t="s">
        <v>202</v>
      </c>
      <c r="Q6249" t="s">
        <v>27</v>
      </c>
      <c r="R6249">
        <v>51.6</v>
      </c>
      <c r="S6249">
        <v>2533.85</v>
      </c>
    </row>
    <row r="6250" spans="1:19">
      <c r="A6250" t="s">
        <v>13920</v>
      </c>
      <c r="B6250" s="2">
        <v>44958</v>
      </c>
      <c r="C6250" t="s">
        <v>33</v>
      </c>
      <c r="D6250">
        <v>61</v>
      </c>
      <c r="E6250" t="s">
        <v>23</v>
      </c>
      <c r="F6250">
        <v>0</v>
      </c>
      <c r="G6250">
        <v>5</v>
      </c>
      <c r="H6250" t="s">
        <v>3686</v>
      </c>
      <c r="I6250">
        <v>3792</v>
      </c>
      <c r="J6250">
        <v>8</v>
      </c>
      <c r="K6250">
        <v>30</v>
      </c>
      <c r="L6250" t="s">
        <v>40</v>
      </c>
      <c r="M6250" t="s">
        <v>23</v>
      </c>
      <c r="N6250" t="s">
        <v>23</v>
      </c>
      <c r="O6250" t="s">
        <v>25</v>
      </c>
      <c r="P6250" t="s">
        <v>164</v>
      </c>
      <c r="Q6250" t="s">
        <v>27</v>
      </c>
      <c r="R6250">
        <v>90.05</v>
      </c>
      <c r="S6250">
        <v>4059.7</v>
      </c>
    </row>
    <row r="6251" spans="1:19">
      <c r="A6251" t="s">
        <v>13922</v>
      </c>
      <c r="B6251" s="2">
        <v>44363</v>
      </c>
      <c r="C6251" t="s">
        <v>33</v>
      </c>
      <c r="D6251">
        <v>63</v>
      </c>
      <c r="E6251" t="s">
        <v>39</v>
      </c>
      <c r="F6251">
        <v>0</v>
      </c>
      <c r="G6251">
        <v>5</v>
      </c>
      <c r="H6251" t="s">
        <v>3686</v>
      </c>
      <c r="I6251">
        <v>5570</v>
      </c>
      <c r="J6251">
        <v>0</v>
      </c>
      <c r="K6251">
        <v>50</v>
      </c>
      <c r="L6251" t="s">
        <v>142</v>
      </c>
      <c r="M6251" t="s">
        <v>23</v>
      </c>
      <c r="N6251" t="s">
        <v>23</v>
      </c>
      <c r="O6251" t="s">
        <v>25</v>
      </c>
      <c r="P6251" t="s">
        <v>26</v>
      </c>
      <c r="Q6251" t="s">
        <v>27</v>
      </c>
      <c r="R6251">
        <v>104.95</v>
      </c>
      <c r="S6251">
        <v>6104.85</v>
      </c>
    </row>
    <row r="6252" spans="1:19">
      <c r="A6252" t="s">
        <v>13924</v>
      </c>
      <c r="B6252" s="2">
        <v>45060</v>
      </c>
      <c r="C6252" t="s">
        <v>22</v>
      </c>
      <c r="D6252">
        <v>77</v>
      </c>
      <c r="E6252" t="s">
        <v>39</v>
      </c>
      <c r="F6252">
        <v>0</v>
      </c>
      <c r="G6252">
        <v>5</v>
      </c>
      <c r="H6252" t="s">
        <v>3686</v>
      </c>
      <c r="I6252">
        <v>3792</v>
      </c>
      <c r="J6252">
        <v>0</v>
      </c>
      <c r="K6252">
        <v>27</v>
      </c>
      <c r="L6252" t="s">
        <v>15568</v>
      </c>
      <c r="M6252" t="s">
        <v>23</v>
      </c>
      <c r="N6252" t="s">
        <v>39</v>
      </c>
      <c r="P6252" t="s">
        <v>26</v>
      </c>
      <c r="Q6252" t="s">
        <v>27</v>
      </c>
      <c r="R6252">
        <v>19.399999999999999</v>
      </c>
      <c r="S6252">
        <v>1087.6199999999999</v>
      </c>
    </row>
    <row r="6253" spans="1:19">
      <c r="A6253" t="s">
        <v>13926</v>
      </c>
      <c r="B6253" s="2">
        <v>45398</v>
      </c>
      <c r="C6253" t="s">
        <v>22</v>
      </c>
      <c r="D6253">
        <v>68</v>
      </c>
      <c r="E6253" t="s">
        <v>39</v>
      </c>
      <c r="F6253">
        <v>0</v>
      </c>
      <c r="G6253">
        <v>5</v>
      </c>
      <c r="H6253" t="s">
        <v>3686</v>
      </c>
      <c r="I6253">
        <v>3360</v>
      </c>
      <c r="J6253">
        <v>0</v>
      </c>
      <c r="K6253">
        <v>16</v>
      </c>
      <c r="L6253" t="s">
        <v>15568</v>
      </c>
      <c r="M6253" t="s">
        <v>23</v>
      </c>
      <c r="N6253" t="s">
        <v>23</v>
      </c>
      <c r="O6253" t="s">
        <v>49</v>
      </c>
      <c r="P6253" t="s">
        <v>26</v>
      </c>
      <c r="Q6253" t="s">
        <v>27</v>
      </c>
      <c r="R6253">
        <v>71.400000000000006</v>
      </c>
      <c r="S6253">
        <v>1623.46</v>
      </c>
    </row>
    <row r="6254" spans="1:19">
      <c r="A6254" t="s">
        <v>13928</v>
      </c>
      <c r="B6254" s="2">
        <v>45337</v>
      </c>
      <c r="C6254" t="s">
        <v>22</v>
      </c>
      <c r="D6254">
        <v>75</v>
      </c>
      <c r="E6254" t="s">
        <v>39</v>
      </c>
      <c r="F6254">
        <v>0</v>
      </c>
      <c r="G6254">
        <v>5</v>
      </c>
      <c r="H6254" t="s">
        <v>3686</v>
      </c>
      <c r="I6254">
        <v>5379</v>
      </c>
      <c r="J6254">
        <v>0</v>
      </c>
      <c r="K6254">
        <v>18</v>
      </c>
      <c r="L6254" t="s">
        <v>97</v>
      </c>
      <c r="M6254" t="s">
        <v>23</v>
      </c>
      <c r="N6254" t="s">
        <v>39</v>
      </c>
      <c r="P6254" t="s">
        <v>26</v>
      </c>
      <c r="Q6254" t="s">
        <v>27</v>
      </c>
      <c r="R6254">
        <v>19</v>
      </c>
      <c r="S6254">
        <v>945.68</v>
      </c>
    </row>
    <row r="6255" spans="1:19">
      <c r="A6255" t="s">
        <v>13930</v>
      </c>
      <c r="B6255" s="2">
        <v>45003</v>
      </c>
      <c r="C6255" t="s">
        <v>33</v>
      </c>
      <c r="D6255">
        <v>26</v>
      </c>
      <c r="E6255" t="s">
        <v>39</v>
      </c>
      <c r="F6255">
        <v>0</v>
      </c>
      <c r="G6255">
        <v>5</v>
      </c>
      <c r="H6255" t="s">
        <v>3686</v>
      </c>
      <c r="I6255">
        <v>4761</v>
      </c>
      <c r="J6255">
        <v>0</v>
      </c>
      <c r="K6255">
        <v>29</v>
      </c>
      <c r="L6255" t="s">
        <v>15568</v>
      </c>
      <c r="M6255" t="s">
        <v>39</v>
      </c>
      <c r="N6255" t="s">
        <v>23</v>
      </c>
      <c r="O6255" t="s">
        <v>56</v>
      </c>
      <c r="P6255" t="s">
        <v>26</v>
      </c>
      <c r="Q6255" t="s">
        <v>27</v>
      </c>
      <c r="R6255">
        <v>31.2</v>
      </c>
      <c r="S6255">
        <v>926.2</v>
      </c>
    </row>
    <row r="6256" spans="1:19">
      <c r="A6256" t="s">
        <v>13933</v>
      </c>
      <c r="B6256" s="2">
        <v>43779</v>
      </c>
      <c r="C6256" t="s">
        <v>22</v>
      </c>
      <c r="D6256">
        <v>24</v>
      </c>
      <c r="E6256" t="s">
        <v>23</v>
      </c>
      <c r="F6256">
        <v>3</v>
      </c>
      <c r="G6256">
        <v>5</v>
      </c>
      <c r="H6256" t="s">
        <v>3686</v>
      </c>
      <c r="I6256">
        <v>5295</v>
      </c>
      <c r="J6256">
        <v>1</v>
      </c>
      <c r="K6256">
        <v>69</v>
      </c>
      <c r="L6256" t="s">
        <v>15568</v>
      </c>
      <c r="M6256" t="s">
        <v>23</v>
      </c>
      <c r="N6256" t="s">
        <v>39</v>
      </c>
      <c r="P6256" t="s">
        <v>164</v>
      </c>
      <c r="Q6256" t="s">
        <v>27</v>
      </c>
      <c r="R6256">
        <v>24.45</v>
      </c>
      <c r="S6256">
        <v>4001.41</v>
      </c>
    </row>
    <row r="6257" spans="1:19">
      <c r="A6257" t="s">
        <v>13935</v>
      </c>
      <c r="B6257" s="2">
        <v>44788</v>
      </c>
      <c r="C6257" t="s">
        <v>22</v>
      </c>
      <c r="D6257">
        <v>42</v>
      </c>
      <c r="E6257" t="s">
        <v>23</v>
      </c>
      <c r="F6257">
        <v>2</v>
      </c>
      <c r="G6257">
        <v>5</v>
      </c>
      <c r="H6257" t="s">
        <v>3686</v>
      </c>
      <c r="I6257">
        <v>5745</v>
      </c>
      <c r="J6257">
        <v>2</v>
      </c>
      <c r="K6257">
        <v>36</v>
      </c>
      <c r="L6257" t="s">
        <v>15568</v>
      </c>
      <c r="M6257" t="s">
        <v>23</v>
      </c>
      <c r="N6257" t="s">
        <v>39</v>
      </c>
      <c r="P6257" t="s">
        <v>164</v>
      </c>
      <c r="Q6257" t="s">
        <v>50</v>
      </c>
      <c r="R6257">
        <v>19.45</v>
      </c>
      <c r="S6257">
        <v>1917.3</v>
      </c>
    </row>
    <row r="6258" spans="1:19">
      <c r="A6258" t="s">
        <v>13937</v>
      </c>
      <c r="B6258" s="2">
        <v>45297</v>
      </c>
      <c r="C6258" t="s">
        <v>33</v>
      </c>
      <c r="D6258">
        <v>30</v>
      </c>
      <c r="E6258" t="s">
        <v>23</v>
      </c>
      <c r="F6258">
        <v>1</v>
      </c>
      <c r="G6258">
        <v>5</v>
      </c>
      <c r="H6258" t="s">
        <v>3686</v>
      </c>
      <c r="I6258">
        <v>2958</v>
      </c>
      <c r="J6258">
        <v>4</v>
      </c>
      <c r="K6258">
        <v>19</v>
      </c>
      <c r="L6258" t="s">
        <v>97</v>
      </c>
      <c r="M6258" t="s">
        <v>39</v>
      </c>
      <c r="N6258" t="s">
        <v>23</v>
      </c>
      <c r="O6258" t="s">
        <v>56</v>
      </c>
      <c r="P6258" t="s">
        <v>26</v>
      </c>
      <c r="Q6258" t="s">
        <v>50</v>
      </c>
      <c r="R6258">
        <v>24.85</v>
      </c>
      <c r="S6258">
        <v>434.8</v>
      </c>
    </row>
    <row r="6259" spans="1:19">
      <c r="A6259" t="s">
        <v>13939</v>
      </c>
      <c r="B6259" s="2">
        <v>45858</v>
      </c>
      <c r="C6259" t="s">
        <v>22</v>
      </c>
      <c r="D6259">
        <v>23</v>
      </c>
      <c r="E6259" t="s">
        <v>39</v>
      </c>
      <c r="F6259">
        <v>1</v>
      </c>
      <c r="G6259">
        <v>5</v>
      </c>
      <c r="H6259" t="s">
        <v>3751</v>
      </c>
      <c r="I6259">
        <v>3239</v>
      </c>
      <c r="J6259">
        <v>0</v>
      </c>
      <c r="K6259">
        <v>1</v>
      </c>
      <c r="L6259" t="s">
        <v>48</v>
      </c>
      <c r="M6259" t="s">
        <v>23</v>
      </c>
      <c r="N6259" t="s">
        <v>23</v>
      </c>
      <c r="O6259" t="s">
        <v>49</v>
      </c>
      <c r="P6259" t="s">
        <v>26</v>
      </c>
      <c r="Q6259" t="s">
        <v>27</v>
      </c>
      <c r="R6259">
        <v>49.9</v>
      </c>
      <c r="S6259">
        <v>56.25</v>
      </c>
    </row>
    <row r="6260" spans="1:19">
      <c r="A6260" t="s">
        <v>13940</v>
      </c>
      <c r="B6260" s="2">
        <v>43754</v>
      </c>
      <c r="C6260" t="s">
        <v>22</v>
      </c>
      <c r="D6260">
        <v>26</v>
      </c>
      <c r="E6260" t="s">
        <v>23</v>
      </c>
      <c r="F6260">
        <v>0</v>
      </c>
      <c r="G6260">
        <v>5</v>
      </c>
      <c r="H6260" t="s">
        <v>3686</v>
      </c>
      <c r="I6260">
        <v>4442</v>
      </c>
      <c r="J6260">
        <v>9</v>
      </c>
      <c r="K6260">
        <v>70</v>
      </c>
      <c r="L6260" t="s">
        <v>316</v>
      </c>
      <c r="M6260" t="s">
        <v>23</v>
      </c>
      <c r="N6260" t="s">
        <v>39</v>
      </c>
      <c r="P6260" t="s">
        <v>164</v>
      </c>
      <c r="Q6260" t="s">
        <v>50</v>
      </c>
      <c r="R6260">
        <v>19.850000000000001</v>
      </c>
      <c r="S6260">
        <v>1634.03</v>
      </c>
    </row>
    <row r="6261" spans="1:19">
      <c r="A6261" t="s">
        <v>13942</v>
      </c>
      <c r="B6261" s="2">
        <v>44369</v>
      </c>
      <c r="C6261" t="s">
        <v>33</v>
      </c>
      <c r="D6261">
        <v>21</v>
      </c>
      <c r="E6261" t="s">
        <v>23</v>
      </c>
      <c r="F6261">
        <v>0</v>
      </c>
      <c r="G6261">
        <v>5</v>
      </c>
      <c r="H6261" t="s">
        <v>3686</v>
      </c>
      <c r="I6261">
        <v>4358</v>
      </c>
      <c r="J6261">
        <v>1</v>
      </c>
      <c r="K6261">
        <v>50</v>
      </c>
      <c r="L6261" t="s">
        <v>15568</v>
      </c>
      <c r="M6261" t="s">
        <v>23</v>
      </c>
      <c r="N6261" t="s">
        <v>39</v>
      </c>
      <c r="P6261" t="s">
        <v>202</v>
      </c>
      <c r="Q6261" t="s">
        <v>27</v>
      </c>
      <c r="R6261">
        <v>19.850000000000001</v>
      </c>
      <c r="S6261">
        <v>2348.1</v>
      </c>
    </row>
    <row r="6262" spans="1:19">
      <c r="A6262" t="s">
        <v>13944</v>
      </c>
      <c r="B6262" s="2">
        <v>45244</v>
      </c>
      <c r="C6262" t="s">
        <v>22</v>
      </c>
      <c r="D6262">
        <v>29</v>
      </c>
      <c r="E6262" t="s">
        <v>39</v>
      </c>
      <c r="F6262">
        <v>0</v>
      </c>
      <c r="G6262">
        <v>5</v>
      </c>
      <c r="H6262" t="s">
        <v>3686</v>
      </c>
      <c r="I6262">
        <v>2071</v>
      </c>
      <c r="J6262">
        <v>0</v>
      </c>
      <c r="K6262">
        <v>21</v>
      </c>
      <c r="L6262" t="s">
        <v>97</v>
      </c>
      <c r="M6262" t="s">
        <v>23</v>
      </c>
      <c r="N6262" t="s">
        <v>23</v>
      </c>
      <c r="O6262" t="s">
        <v>25</v>
      </c>
      <c r="P6262" t="s">
        <v>26</v>
      </c>
      <c r="Q6262" t="s">
        <v>27</v>
      </c>
      <c r="R6262">
        <v>73.7</v>
      </c>
      <c r="S6262">
        <v>2158.04</v>
      </c>
    </row>
    <row r="6263" spans="1:19">
      <c r="A6263" t="s">
        <v>13946</v>
      </c>
      <c r="B6263" s="2">
        <v>45546</v>
      </c>
      <c r="C6263" t="s">
        <v>22</v>
      </c>
      <c r="D6263">
        <v>30</v>
      </c>
      <c r="E6263" t="s">
        <v>39</v>
      </c>
      <c r="F6263">
        <v>0</v>
      </c>
      <c r="G6263">
        <v>5</v>
      </c>
      <c r="H6263" t="s">
        <v>3686</v>
      </c>
      <c r="I6263">
        <v>5253</v>
      </c>
      <c r="J6263">
        <v>0</v>
      </c>
      <c r="K6263">
        <v>11</v>
      </c>
      <c r="L6263" t="s">
        <v>97</v>
      </c>
      <c r="M6263" t="s">
        <v>23</v>
      </c>
      <c r="N6263" t="s">
        <v>23</v>
      </c>
      <c r="O6263" t="s">
        <v>49</v>
      </c>
      <c r="P6263" t="s">
        <v>26</v>
      </c>
      <c r="Q6263" t="s">
        <v>50</v>
      </c>
      <c r="R6263">
        <v>45.2</v>
      </c>
      <c r="S6263">
        <v>1088.49</v>
      </c>
    </row>
    <row r="6264" spans="1:19">
      <c r="A6264" t="s">
        <v>13948</v>
      </c>
      <c r="B6264" s="2">
        <v>43817</v>
      </c>
      <c r="C6264" t="s">
        <v>33</v>
      </c>
      <c r="D6264">
        <v>30</v>
      </c>
      <c r="E6264" t="s">
        <v>23</v>
      </c>
      <c r="F6264">
        <v>0</v>
      </c>
      <c r="G6264">
        <v>5</v>
      </c>
      <c r="H6264" t="s">
        <v>3686</v>
      </c>
      <c r="I6264">
        <v>4480</v>
      </c>
      <c r="J6264">
        <v>5</v>
      </c>
      <c r="K6264">
        <v>68</v>
      </c>
      <c r="L6264" t="s">
        <v>316</v>
      </c>
      <c r="M6264" t="s">
        <v>23</v>
      </c>
      <c r="N6264" t="s">
        <v>23</v>
      </c>
      <c r="O6264" t="s">
        <v>25</v>
      </c>
      <c r="P6264" t="s">
        <v>202</v>
      </c>
      <c r="Q6264" t="s">
        <v>50</v>
      </c>
      <c r="R6264">
        <v>86.45</v>
      </c>
      <c r="S6264">
        <v>6576.63</v>
      </c>
    </row>
    <row r="6265" spans="1:19">
      <c r="A6265" t="s">
        <v>13950</v>
      </c>
      <c r="B6265" s="2">
        <v>43896</v>
      </c>
      <c r="C6265" t="s">
        <v>22</v>
      </c>
      <c r="D6265">
        <v>28</v>
      </c>
      <c r="E6265" t="s">
        <v>23</v>
      </c>
      <c r="F6265">
        <v>2</v>
      </c>
      <c r="G6265">
        <v>5</v>
      </c>
      <c r="H6265" t="s">
        <v>3686</v>
      </c>
      <c r="I6265">
        <v>6263</v>
      </c>
      <c r="J6265">
        <v>4</v>
      </c>
      <c r="K6265">
        <v>65</v>
      </c>
      <c r="L6265" t="s">
        <v>15568</v>
      </c>
      <c r="M6265" t="s">
        <v>23</v>
      </c>
      <c r="N6265" t="s">
        <v>39</v>
      </c>
      <c r="P6265" t="s">
        <v>164</v>
      </c>
      <c r="Q6265" t="s">
        <v>50</v>
      </c>
      <c r="R6265">
        <v>24.75</v>
      </c>
      <c r="S6265">
        <v>4087.6</v>
      </c>
    </row>
    <row r="6266" spans="1:19">
      <c r="A6266" t="s">
        <v>13952</v>
      </c>
      <c r="B6266" s="2">
        <v>44549</v>
      </c>
      <c r="C6266" t="s">
        <v>22</v>
      </c>
      <c r="D6266">
        <v>44</v>
      </c>
      <c r="E6266" t="s">
        <v>23</v>
      </c>
      <c r="F6266">
        <v>1</v>
      </c>
      <c r="G6266">
        <v>5</v>
      </c>
      <c r="H6266" t="s">
        <v>3686</v>
      </c>
      <c r="I6266">
        <v>3423</v>
      </c>
      <c r="J6266">
        <v>1</v>
      </c>
      <c r="K6266">
        <v>44</v>
      </c>
      <c r="L6266" t="s">
        <v>15568</v>
      </c>
      <c r="M6266" t="s">
        <v>39</v>
      </c>
      <c r="N6266" t="s">
        <v>23</v>
      </c>
      <c r="O6266" t="s">
        <v>49</v>
      </c>
      <c r="P6266" t="s">
        <v>202</v>
      </c>
      <c r="Q6266" t="s">
        <v>27</v>
      </c>
      <c r="R6266">
        <v>54.3</v>
      </c>
      <c r="S6266">
        <v>2327.1</v>
      </c>
    </row>
    <row r="6267" spans="1:19">
      <c r="A6267" t="s">
        <v>13954</v>
      </c>
      <c r="B6267" s="2">
        <v>43964</v>
      </c>
      <c r="C6267" t="s">
        <v>22</v>
      </c>
      <c r="D6267">
        <v>48</v>
      </c>
      <c r="E6267" t="s">
        <v>23</v>
      </c>
      <c r="F6267">
        <v>3</v>
      </c>
      <c r="G6267">
        <v>5</v>
      </c>
      <c r="H6267" t="s">
        <v>3686</v>
      </c>
      <c r="I6267">
        <v>6245</v>
      </c>
      <c r="J6267">
        <v>8</v>
      </c>
      <c r="K6267">
        <v>63</v>
      </c>
      <c r="L6267" t="s">
        <v>142</v>
      </c>
      <c r="M6267" t="s">
        <v>23</v>
      </c>
      <c r="N6267" t="s">
        <v>39</v>
      </c>
      <c r="P6267" t="s">
        <v>164</v>
      </c>
      <c r="Q6267" t="s">
        <v>50</v>
      </c>
      <c r="R6267">
        <v>25.25</v>
      </c>
      <c r="S6267">
        <v>3116.55</v>
      </c>
    </row>
    <row r="6268" spans="1:19">
      <c r="A6268" t="s">
        <v>13956</v>
      </c>
      <c r="B6268" s="2">
        <v>44403</v>
      </c>
      <c r="C6268" t="s">
        <v>33</v>
      </c>
      <c r="D6268">
        <v>52</v>
      </c>
      <c r="E6268" t="s">
        <v>23</v>
      </c>
      <c r="F6268">
        <v>3</v>
      </c>
      <c r="G6268">
        <v>5</v>
      </c>
      <c r="H6268" t="s">
        <v>3686</v>
      </c>
      <c r="I6268">
        <v>4325</v>
      </c>
      <c r="J6268">
        <v>7</v>
      </c>
      <c r="K6268">
        <v>49</v>
      </c>
      <c r="L6268" t="s">
        <v>142</v>
      </c>
      <c r="M6268" t="s">
        <v>23</v>
      </c>
      <c r="N6268" t="s">
        <v>23</v>
      </c>
      <c r="O6268" t="s">
        <v>25</v>
      </c>
      <c r="P6268" t="s">
        <v>26</v>
      </c>
      <c r="Q6268" t="s">
        <v>27</v>
      </c>
      <c r="R6268">
        <v>98.35</v>
      </c>
      <c r="S6268">
        <v>6230.82</v>
      </c>
    </row>
    <row r="6269" spans="1:19">
      <c r="A6269" t="s">
        <v>13958</v>
      </c>
      <c r="B6269" s="2">
        <v>45306</v>
      </c>
      <c r="C6269" t="s">
        <v>33</v>
      </c>
      <c r="D6269">
        <v>25</v>
      </c>
      <c r="E6269" t="s">
        <v>23</v>
      </c>
      <c r="F6269">
        <v>0</v>
      </c>
      <c r="G6269">
        <v>5</v>
      </c>
      <c r="H6269" t="s">
        <v>3686</v>
      </c>
      <c r="I6269">
        <v>5316</v>
      </c>
      <c r="J6269">
        <v>10</v>
      </c>
      <c r="K6269">
        <v>19</v>
      </c>
      <c r="L6269" t="s">
        <v>15568</v>
      </c>
      <c r="M6269" t="s">
        <v>23</v>
      </c>
      <c r="N6269" t="s">
        <v>23</v>
      </c>
      <c r="O6269" t="s">
        <v>25</v>
      </c>
      <c r="P6269" t="s">
        <v>164</v>
      </c>
      <c r="Q6269" t="s">
        <v>27</v>
      </c>
      <c r="R6269">
        <v>94.95</v>
      </c>
      <c r="S6269">
        <v>2132.08</v>
      </c>
    </row>
    <row r="6270" spans="1:19">
      <c r="A6270" t="s">
        <v>13960</v>
      </c>
      <c r="B6270" s="2">
        <v>44936</v>
      </c>
      <c r="C6270" t="s">
        <v>22</v>
      </c>
      <c r="D6270">
        <v>19</v>
      </c>
      <c r="E6270" t="s">
        <v>39</v>
      </c>
      <c r="F6270">
        <v>0</v>
      </c>
      <c r="G6270">
        <v>5</v>
      </c>
      <c r="H6270" t="s">
        <v>3686</v>
      </c>
      <c r="I6270">
        <v>3364</v>
      </c>
      <c r="J6270">
        <v>0</v>
      </c>
      <c r="K6270">
        <v>31</v>
      </c>
      <c r="L6270" t="s">
        <v>40</v>
      </c>
      <c r="M6270" t="s">
        <v>23</v>
      </c>
      <c r="N6270" t="s">
        <v>23</v>
      </c>
      <c r="O6270" t="s">
        <v>25</v>
      </c>
      <c r="P6270" t="s">
        <v>164</v>
      </c>
      <c r="Q6270" t="s">
        <v>27</v>
      </c>
      <c r="R6270">
        <v>96.6</v>
      </c>
      <c r="S6270">
        <v>3353.8</v>
      </c>
    </row>
    <row r="6271" spans="1:19">
      <c r="A6271" t="s">
        <v>13962</v>
      </c>
      <c r="B6271" s="2">
        <v>44143</v>
      </c>
      <c r="C6271" t="s">
        <v>22</v>
      </c>
      <c r="D6271">
        <v>52</v>
      </c>
      <c r="E6271" t="s">
        <v>23</v>
      </c>
      <c r="F6271">
        <v>0</v>
      </c>
      <c r="G6271">
        <v>5</v>
      </c>
      <c r="H6271" t="s">
        <v>3686</v>
      </c>
      <c r="I6271">
        <v>5462</v>
      </c>
      <c r="J6271">
        <v>2</v>
      </c>
      <c r="K6271">
        <v>57</v>
      </c>
      <c r="L6271" t="s">
        <v>15568</v>
      </c>
      <c r="M6271" t="s">
        <v>23</v>
      </c>
      <c r="N6271" t="s">
        <v>23</v>
      </c>
      <c r="O6271" t="s">
        <v>49</v>
      </c>
      <c r="P6271" t="s">
        <v>202</v>
      </c>
      <c r="Q6271" t="s">
        <v>50</v>
      </c>
      <c r="R6271">
        <v>71.099999999999994</v>
      </c>
      <c r="S6271">
        <v>6885.22</v>
      </c>
    </row>
    <row r="6272" spans="1:19">
      <c r="A6272" t="s">
        <v>13964</v>
      </c>
      <c r="B6272" s="2">
        <v>44051</v>
      </c>
      <c r="C6272" t="s">
        <v>33</v>
      </c>
      <c r="D6272">
        <v>78</v>
      </c>
      <c r="E6272" t="s">
        <v>23</v>
      </c>
      <c r="F6272">
        <v>0</v>
      </c>
      <c r="G6272">
        <v>5</v>
      </c>
      <c r="H6272" t="s">
        <v>3686</v>
      </c>
      <c r="I6272">
        <v>5084</v>
      </c>
      <c r="J6272">
        <v>1</v>
      </c>
      <c r="K6272">
        <v>60</v>
      </c>
      <c r="L6272" t="s">
        <v>142</v>
      </c>
      <c r="M6272" t="s">
        <v>23</v>
      </c>
      <c r="N6272" t="s">
        <v>23</v>
      </c>
      <c r="O6272" t="s">
        <v>25</v>
      </c>
      <c r="P6272" t="s">
        <v>26</v>
      </c>
      <c r="Q6272" t="s">
        <v>27</v>
      </c>
      <c r="R6272">
        <v>105.9</v>
      </c>
      <c r="S6272">
        <v>8713.85</v>
      </c>
    </row>
    <row r="6273" spans="1:19">
      <c r="A6273" t="s">
        <v>13966</v>
      </c>
      <c r="B6273" s="2">
        <v>44252</v>
      </c>
      <c r="C6273" t="s">
        <v>33</v>
      </c>
      <c r="D6273">
        <v>68</v>
      </c>
      <c r="E6273" t="s">
        <v>23</v>
      </c>
      <c r="F6273">
        <v>0</v>
      </c>
      <c r="G6273">
        <v>5</v>
      </c>
      <c r="H6273" t="s">
        <v>3686</v>
      </c>
      <c r="I6273">
        <v>4212</v>
      </c>
      <c r="J6273">
        <v>1</v>
      </c>
      <c r="K6273">
        <v>54</v>
      </c>
      <c r="L6273" t="s">
        <v>142</v>
      </c>
      <c r="M6273" t="s">
        <v>23</v>
      </c>
      <c r="N6273" t="s">
        <v>39</v>
      </c>
      <c r="P6273" t="s">
        <v>164</v>
      </c>
      <c r="Q6273" t="s">
        <v>50</v>
      </c>
      <c r="R6273">
        <v>20.05</v>
      </c>
      <c r="S6273">
        <v>2869.28</v>
      </c>
    </row>
    <row r="6274" spans="1:19">
      <c r="A6274" t="s">
        <v>13968</v>
      </c>
      <c r="B6274" s="2">
        <v>45787</v>
      </c>
      <c r="C6274" t="s">
        <v>33</v>
      </c>
      <c r="D6274">
        <v>72</v>
      </c>
      <c r="E6274" t="s">
        <v>39</v>
      </c>
      <c r="F6274">
        <v>0</v>
      </c>
      <c r="G6274">
        <v>5</v>
      </c>
      <c r="H6274" t="s">
        <v>3751</v>
      </c>
      <c r="I6274">
        <v>4764</v>
      </c>
      <c r="J6274">
        <v>0</v>
      </c>
      <c r="K6274">
        <v>3</v>
      </c>
      <c r="L6274" t="s">
        <v>48</v>
      </c>
      <c r="M6274" t="s">
        <v>23</v>
      </c>
      <c r="N6274" t="s">
        <v>23</v>
      </c>
      <c r="O6274" t="s">
        <v>25</v>
      </c>
      <c r="P6274" t="s">
        <v>26</v>
      </c>
      <c r="Q6274" t="s">
        <v>27</v>
      </c>
      <c r="R6274">
        <v>69.849999999999994</v>
      </c>
      <c r="S6274">
        <v>304.13</v>
      </c>
    </row>
    <row r="6275" spans="1:19">
      <c r="A6275" t="s">
        <v>13970</v>
      </c>
      <c r="B6275" s="2">
        <v>45474</v>
      </c>
      <c r="C6275" t="s">
        <v>33</v>
      </c>
      <c r="D6275">
        <v>71</v>
      </c>
      <c r="E6275" t="s">
        <v>39</v>
      </c>
      <c r="F6275">
        <v>0</v>
      </c>
      <c r="G6275">
        <v>5</v>
      </c>
      <c r="H6275" t="s">
        <v>3686</v>
      </c>
      <c r="I6275">
        <v>4172</v>
      </c>
      <c r="J6275">
        <v>0</v>
      </c>
      <c r="K6275">
        <v>13</v>
      </c>
      <c r="L6275" t="s">
        <v>15568</v>
      </c>
      <c r="M6275" t="s">
        <v>23</v>
      </c>
      <c r="N6275" t="s">
        <v>23</v>
      </c>
      <c r="O6275" t="s">
        <v>25</v>
      </c>
      <c r="P6275" t="s">
        <v>202</v>
      </c>
      <c r="Q6275" t="s">
        <v>50</v>
      </c>
      <c r="R6275">
        <v>74.650000000000006</v>
      </c>
      <c r="S6275">
        <v>1520.31</v>
      </c>
    </row>
    <row r="6276" spans="1:19">
      <c r="A6276" t="s">
        <v>13972</v>
      </c>
      <c r="B6276" s="2">
        <v>44916</v>
      </c>
      <c r="C6276" t="s">
        <v>22</v>
      </c>
      <c r="D6276">
        <v>58</v>
      </c>
      <c r="E6276" t="s">
        <v>39</v>
      </c>
      <c r="F6276">
        <v>0</v>
      </c>
      <c r="G6276">
        <v>5</v>
      </c>
      <c r="H6276" t="s">
        <v>3686</v>
      </c>
      <c r="I6276">
        <v>2433</v>
      </c>
      <c r="J6276">
        <v>0</v>
      </c>
      <c r="K6276">
        <v>32</v>
      </c>
      <c r="L6276" t="s">
        <v>15568</v>
      </c>
      <c r="M6276" t="s">
        <v>23</v>
      </c>
      <c r="N6276" t="s">
        <v>39</v>
      </c>
      <c r="P6276" t="s">
        <v>202</v>
      </c>
      <c r="Q6276" t="s">
        <v>50</v>
      </c>
      <c r="R6276">
        <v>20.350000000000001</v>
      </c>
      <c r="S6276">
        <v>1884.46</v>
      </c>
    </row>
    <row r="6277" spans="1:19">
      <c r="A6277" t="s">
        <v>13974</v>
      </c>
      <c r="B6277" s="2">
        <v>45760</v>
      </c>
      <c r="C6277" t="s">
        <v>33</v>
      </c>
      <c r="D6277">
        <v>53</v>
      </c>
      <c r="E6277" t="s">
        <v>39</v>
      </c>
      <c r="F6277">
        <v>0</v>
      </c>
      <c r="G6277">
        <v>5</v>
      </c>
      <c r="H6277" t="s">
        <v>3686</v>
      </c>
      <c r="I6277">
        <v>4344</v>
      </c>
      <c r="J6277">
        <v>0</v>
      </c>
      <c r="K6277">
        <v>4</v>
      </c>
      <c r="L6277" t="s">
        <v>15568</v>
      </c>
      <c r="M6277" t="s">
        <v>23</v>
      </c>
      <c r="N6277" t="s">
        <v>39</v>
      </c>
      <c r="P6277" t="s">
        <v>26</v>
      </c>
      <c r="Q6277" t="s">
        <v>50</v>
      </c>
      <c r="R6277">
        <v>20.45</v>
      </c>
      <c r="S6277">
        <v>95.05</v>
      </c>
    </row>
    <row r="6278" spans="1:19">
      <c r="A6278" t="s">
        <v>13975</v>
      </c>
      <c r="B6278" s="2">
        <v>45856</v>
      </c>
      <c r="C6278" t="s">
        <v>22</v>
      </c>
      <c r="D6278">
        <v>39</v>
      </c>
      <c r="E6278" t="s">
        <v>39</v>
      </c>
      <c r="F6278">
        <v>0</v>
      </c>
      <c r="G6278">
        <v>5</v>
      </c>
      <c r="H6278" t="s">
        <v>3751</v>
      </c>
      <c r="I6278">
        <v>3923</v>
      </c>
      <c r="J6278">
        <v>0</v>
      </c>
      <c r="K6278">
        <v>1</v>
      </c>
      <c r="L6278" t="s">
        <v>15568</v>
      </c>
      <c r="M6278" t="s">
        <v>39</v>
      </c>
      <c r="N6278" t="s">
        <v>23</v>
      </c>
      <c r="O6278" t="s">
        <v>49</v>
      </c>
      <c r="P6278" t="s">
        <v>26</v>
      </c>
      <c r="Q6278" t="s">
        <v>50</v>
      </c>
      <c r="R6278">
        <v>29.15</v>
      </c>
      <c r="S6278">
        <v>29.15</v>
      </c>
    </row>
    <row r="6279" spans="1:19">
      <c r="A6279" t="s">
        <v>13976</v>
      </c>
      <c r="B6279" s="2">
        <v>45514</v>
      </c>
      <c r="C6279" t="s">
        <v>22</v>
      </c>
      <c r="D6279">
        <v>20</v>
      </c>
      <c r="E6279" t="s">
        <v>39</v>
      </c>
      <c r="F6279">
        <v>0</v>
      </c>
      <c r="G6279">
        <v>5</v>
      </c>
      <c r="H6279" t="s">
        <v>3686</v>
      </c>
      <c r="I6279">
        <v>3521</v>
      </c>
      <c r="J6279">
        <v>0</v>
      </c>
      <c r="K6279">
        <v>12</v>
      </c>
      <c r="L6279" t="s">
        <v>15568</v>
      </c>
      <c r="M6279" t="s">
        <v>23</v>
      </c>
      <c r="N6279" t="s">
        <v>23</v>
      </c>
      <c r="O6279" t="s">
        <v>49</v>
      </c>
      <c r="P6279" t="s">
        <v>26</v>
      </c>
      <c r="Q6279" t="s">
        <v>27</v>
      </c>
      <c r="R6279">
        <v>74.75</v>
      </c>
      <c r="S6279">
        <v>1049.29</v>
      </c>
    </row>
    <row r="6280" spans="1:19">
      <c r="A6280" t="s">
        <v>13978</v>
      </c>
      <c r="B6280" s="2">
        <v>45250</v>
      </c>
      <c r="C6280" t="s">
        <v>22</v>
      </c>
      <c r="D6280">
        <v>31</v>
      </c>
      <c r="E6280" t="s">
        <v>39</v>
      </c>
      <c r="F6280">
        <v>0</v>
      </c>
      <c r="G6280">
        <v>5</v>
      </c>
      <c r="H6280" t="s">
        <v>3686</v>
      </c>
      <c r="I6280">
        <v>3721</v>
      </c>
      <c r="J6280">
        <v>0</v>
      </c>
      <c r="K6280">
        <v>21</v>
      </c>
      <c r="L6280" t="s">
        <v>15568</v>
      </c>
      <c r="M6280" t="s">
        <v>23</v>
      </c>
      <c r="N6280" t="s">
        <v>39</v>
      </c>
      <c r="P6280" t="s">
        <v>202</v>
      </c>
      <c r="Q6280" t="s">
        <v>50</v>
      </c>
      <c r="R6280">
        <v>20.350000000000001</v>
      </c>
      <c r="S6280">
        <v>895.83</v>
      </c>
    </row>
    <row r="6281" spans="1:19">
      <c r="A6281" t="s">
        <v>13980</v>
      </c>
      <c r="B6281" s="2">
        <v>44633</v>
      </c>
      <c r="C6281" t="s">
        <v>33</v>
      </c>
      <c r="D6281">
        <v>34</v>
      </c>
      <c r="E6281" t="s">
        <v>39</v>
      </c>
      <c r="F6281">
        <v>0</v>
      </c>
      <c r="G6281">
        <v>5</v>
      </c>
      <c r="H6281" t="s">
        <v>3686</v>
      </c>
      <c r="I6281">
        <v>3523</v>
      </c>
      <c r="J6281">
        <v>0</v>
      </c>
      <c r="K6281">
        <v>41</v>
      </c>
      <c r="L6281" t="s">
        <v>15568</v>
      </c>
      <c r="M6281" t="s">
        <v>23</v>
      </c>
      <c r="N6281" t="s">
        <v>39</v>
      </c>
      <c r="P6281" t="s">
        <v>164</v>
      </c>
      <c r="Q6281" t="s">
        <v>50</v>
      </c>
      <c r="R6281">
        <v>19.850000000000001</v>
      </c>
      <c r="S6281">
        <v>905.57</v>
      </c>
    </row>
    <row r="6282" spans="1:19">
      <c r="A6282" t="s">
        <v>13982</v>
      </c>
      <c r="B6282" s="2">
        <v>45719</v>
      </c>
      <c r="C6282" t="s">
        <v>33</v>
      </c>
      <c r="D6282">
        <v>21</v>
      </c>
      <c r="E6282" t="s">
        <v>39</v>
      </c>
      <c r="F6282">
        <v>0</v>
      </c>
      <c r="G6282">
        <v>5</v>
      </c>
      <c r="H6282" t="s">
        <v>3686</v>
      </c>
      <c r="I6282">
        <v>2296</v>
      </c>
      <c r="J6282">
        <v>0</v>
      </c>
      <c r="K6282">
        <v>5</v>
      </c>
      <c r="L6282" t="s">
        <v>15568</v>
      </c>
      <c r="M6282" t="s">
        <v>23</v>
      </c>
      <c r="N6282" t="s">
        <v>23</v>
      </c>
      <c r="O6282" t="s">
        <v>25</v>
      </c>
      <c r="P6282" t="s">
        <v>26</v>
      </c>
      <c r="Q6282" t="s">
        <v>50</v>
      </c>
      <c r="R6282">
        <v>75.650000000000006</v>
      </c>
      <c r="S6282">
        <v>548.20000000000005</v>
      </c>
    </row>
    <row r="6283" spans="1:19">
      <c r="A6283" t="s">
        <v>13984</v>
      </c>
      <c r="B6283" s="2">
        <v>45815</v>
      </c>
      <c r="C6283" t="s">
        <v>33</v>
      </c>
      <c r="D6283">
        <v>31</v>
      </c>
      <c r="E6283" t="s">
        <v>39</v>
      </c>
      <c r="F6283">
        <v>0</v>
      </c>
      <c r="G6283">
        <v>5</v>
      </c>
      <c r="H6283" t="s">
        <v>3751</v>
      </c>
      <c r="I6283">
        <v>3746</v>
      </c>
      <c r="J6283">
        <v>0</v>
      </c>
      <c r="K6283">
        <v>2</v>
      </c>
      <c r="L6283" t="s">
        <v>15568</v>
      </c>
      <c r="M6283" t="s">
        <v>23</v>
      </c>
      <c r="N6283" t="s">
        <v>39</v>
      </c>
      <c r="P6283" t="s">
        <v>26</v>
      </c>
      <c r="Q6283" t="s">
        <v>50</v>
      </c>
      <c r="R6283">
        <v>20.350000000000001</v>
      </c>
      <c r="S6283">
        <v>40.020000000000003</v>
      </c>
    </row>
    <row r="6284" spans="1:19">
      <c r="A6284" t="s">
        <v>13986</v>
      </c>
      <c r="B6284" s="2">
        <v>43988</v>
      </c>
      <c r="C6284" t="s">
        <v>22</v>
      </c>
      <c r="D6284">
        <v>53</v>
      </c>
      <c r="E6284" t="s">
        <v>23</v>
      </c>
      <c r="F6284">
        <v>2</v>
      </c>
      <c r="G6284">
        <v>5</v>
      </c>
      <c r="H6284" t="s">
        <v>3686</v>
      </c>
      <c r="I6284">
        <v>6403</v>
      </c>
      <c r="J6284">
        <v>9</v>
      </c>
      <c r="K6284">
        <v>62</v>
      </c>
      <c r="L6284" t="s">
        <v>142</v>
      </c>
      <c r="M6284" t="s">
        <v>23</v>
      </c>
      <c r="N6284" t="s">
        <v>39</v>
      </c>
      <c r="P6284" t="s">
        <v>164</v>
      </c>
      <c r="Q6284" t="s">
        <v>50</v>
      </c>
      <c r="R6284">
        <v>20.65</v>
      </c>
      <c r="S6284">
        <v>1909.75</v>
      </c>
    </row>
    <row r="6285" spans="1:19">
      <c r="A6285" t="s">
        <v>13988</v>
      </c>
      <c r="B6285" s="2">
        <v>43700</v>
      </c>
      <c r="C6285" t="s">
        <v>33</v>
      </c>
      <c r="D6285">
        <v>62</v>
      </c>
      <c r="E6285" t="s">
        <v>23</v>
      </c>
      <c r="F6285">
        <v>3</v>
      </c>
      <c r="G6285">
        <v>5</v>
      </c>
      <c r="H6285" t="s">
        <v>3686</v>
      </c>
      <c r="I6285">
        <v>4528</v>
      </c>
      <c r="J6285">
        <v>9</v>
      </c>
      <c r="K6285">
        <v>72</v>
      </c>
      <c r="L6285" t="s">
        <v>15568</v>
      </c>
      <c r="M6285" t="s">
        <v>23</v>
      </c>
      <c r="N6285" t="s">
        <v>39</v>
      </c>
      <c r="P6285" t="s">
        <v>164</v>
      </c>
      <c r="Q6285" t="s">
        <v>50</v>
      </c>
      <c r="R6285">
        <v>20.7</v>
      </c>
      <c r="S6285">
        <v>1979.1</v>
      </c>
    </row>
    <row r="6286" spans="1:19">
      <c r="A6286" t="s">
        <v>13989</v>
      </c>
      <c r="B6286" s="2">
        <v>45496</v>
      </c>
      <c r="C6286" t="s">
        <v>33</v>
      </c>
      <c r="D6286">
        <v>57</v>
      </c>
      <c r="E6286" t="s">
        <v>39</v>
      </c>
      <c r="F6286">
        <v>1</v>
      </c>
      <c r="G6286">
        <v>5</v>
      </c>
      <c r="H6286" t="s">
        <v>3686</v>
      </c>
      <c r="I6286">
        <v>4335</v>
      </c>
      <c r="J6286">
        <v>0</v>
      </c>
      <c r="K6286">
        <v>13</v>
      </c>
      <c r="L6286" t="s">
        <v>97</v>
      </c>
      <c r="M6286" t="s">
        <v>23</v>
      </c>
      <c r="N6286" t="s">
        <v>23</v>
      </c>
      <c r="O6286" t="s">
        <v>56</v>
      </c>
      <c r="P6286" t="s">
        <v>26</v>
      </c>
      <c r="Q6286" t="s">
        <v>50</v>
      </c>
      <c r="R6286">
        <v>53.45</v>
      </c>
      <c r="S6286">
        <v>1021.02</v>
      </c>
    </row>
    <row r="6287" spans="1:19">
      <c r="A6287" t="s">
        <v>13991</v>
      </c>
      <c r="B6287" s="2">
        <v>44490</v>
      </c>
      <c r="C6287" t="s">
        <v>22</v>
      </c>
      <c r="D6287">
        <v>55</v>
      </c>
      <c r="E6287" t="s">
        <v>23</v>
      </c>
      <c r="F6287">
        <v>0</v>
      </c>
      <c r="G6287">
        <v>5</v>
      </c>
      <c r="H6287" t="s">
        <v>3686</v>
      </c>
      <c r="I6287">
        <v>2641</v>
      </c>
      <c r="J6287">
        <v>6</v>
      </c>
      <c r="K6287">
        <v>46</v>
      </c>
      <c r="L6287" t="s">
        <v>15568</v>
      </c>
      <c r="M6287" t="s">
        <v>23</v>
      </c>
      <c r="N6287" t="s">
        <v>23</v>
      </c>
      <c r="O6287" t="s">
        <v>25</v>
      </c>
      <c r="P6287" t="s">
        <v>202</v>
      </c>
      <c r="Q6287" t="s">
        <v>27</v>
      </c>
      <c r="R6287">
        <v>98.85</v>
      </c>
      <c r="S6287">
        <v>4758.1000000000004</v>
      </c>
    </row>
    <row r="6288" spans="1:19">
      <c r="A6288" t="s">
        <v>13993</v>
      </c>
      <c r="B6288" s="2">
        <v>45483</v>
      </c>
      <c r="C6288" t="s">
        <v>33</v>
      </c>
      <c r="D6288">
        <v>64</v>
      </c>
      <c r="E6288" t="s">
        <v>23</v>
      </c>
      <c r="F6288">
        <v>0</v>
      </c>
      <c r="G6288">
        <v>5</v>
      </c>
      <c r="H6288" t="s">
        <v>3686</v>
      </c>
      <c r="I6288">
        <v>2569</v>
      </c>
      <c r="J6288">
        <v>1</v>
      </c>
      <c r="K6288">
        <v>13</v>
      </c>
      <c r="L6288" t="s">
        <v>97</v>
      </c>
      <c r="M6288" t="s">
        <v>23</v>
      </c>
      <c r="N6288" t="s">
        <v>23</v>
      </c>
      <c r="O6288" t="s">
        <v>49</v>
      </c>
      <c r="P6288" t="s">
        <v>26</v>
      </c>
      <c r="Q6288" t="s">
        <v>27</v>
      </c>
      <c r="R6288">
        <v>76.2</v>
      </c>
      <c r="S6288">
        <v>1134.72</v>
      </c>
    </row>
    <row r="6289" spans="1:19">
      <c r="A6289" t="s">
        <v>13995</v>
      </c>
      <c r="B6289" s="2">
        <v>44489</v>
      </c>
      <c r="C6289" t="s">
        <v>22</v>
      </c>
      <c r="D6289">
        <v>40</v>
      </c>
      <c r="E6289" t="s">
        <v>23</v>
      </c>
      <c r="F6289">
        <v>0</v>
      </c>
      <c r="G6289">
        <v>5</v>
      </c>
      <c r="H6289" t="s">
        <v>3686</v>
      </c>
      <c r="I6289">
        <v>2026</v>
      </c>
      <c r="J6289">
        <v>1</v>
      </c>
      <c r="K6289">
        <v>46</v>
      </c>
      <c r="L6289" t="s">
        <v>15568</v>
      </c>
      <c r="M6289" t="s">
        <v>23</v>
      </c>
      <c r="N6289" t="s">
        <v>39</v>
      </c>
      <c r="P6289" t="s">
        <v>202</v>
      </c>
      <c r="Q6289" t="s">
        <v>27</v>
      </c>
      <c r="R6289">
        <v>24.9</v>
      </c>
      <c r="S6289">
        <v>2023.5</v>
      </c>
    </row>
    <row r="6290" spans="1:19">
      <c r="A6290" t="s">
        <v>13997</v>
      </c>
      <c r="B6290" s="2">
        <v>44413</v>
      </c>
      <c r="C6290" t="s">
        <v>33</v>
      </c>
      <c r="D6290">
        <v>74</v>
      </c>
      <c r="E6290" t="s">
        <v>39</v>
      </c>
      <c r="F6290">
        <v>0</v>
      </c>
      <c r="G6290">
        <v>5</v>
      </c>
      <c r="H6290" t="s">
        <v>3686</v>
      </c>
      <c r="I6290">
        <v>5517</v>
      </c>
      <c r="J6290">
        <v>0</v>
      </c>
      <c r="K6290">
        <v>48</v>
      </c>
      <c r="L6290" t="s">
        <v>142</v>
      </c>
      <c r="M6290" t="s">
        <v>23</v>
      </c>
      <c r="N6290" t="s">
        <v>39</v>
      </c>
      <c r="P6290" t="s">
        <v>202</v>
      </c>
      <c r="Q6290" t="s">
        <v>27</v>
      </c>
      <c r="R6290">
        <v>24.55</v>
      </c>
      <c r="S6290">
        <v>2308.39</v>
      </c>
    </row>
    <row r="6291" spans="1:19">
      <c r="A6291" t="s">
        <v>13999</v>
      </c>
      <c r="B6291" s="2">
        <v>44398</v>
      </c>
      <c r="C6291" t="s">
        <v>33</v>
      </c>
      <c r="D6291">
        <v>42</v>
      </c>
      <c r="E6291" t="s">
        <v>23</v>
      </c>
      <c r="F6291">
        <v>6</v>
      </c>
      <c r="G6291">
        <v>5</v>
      </c>
      <c r="H6291" t="s">
        <v>3686</v>
      </c>
      <c r="I6291">
        <v>6136</v>
      </c>
      <c r="J6291">
        <v>6</v>
      </c>
      <c r="K6291">
        <v>49</v>
      </c>
      <c r="L6291" t="s">
        <v>142</v>
      </c>
      <c r="M6291" t="s">
        <v>23</v>
      </c>
      <c r="N6291" t="s">
        <v>23</v>
      </c>
      <c r="O6291" t="s">
        <v>25</v>
      </c>
      <c r="P6291" t="s">
        <v>26</v>
      </c>
      <c r="Q6291" t="s">
        <v>27</v>
      </c>
      <c r="R6291">
        <v>95.4</v>
      </c>
      <c r="S6291">
        <v>5014.7700000000004</v>
      </c>
    </row>
    <row r="6292" spans="1:19">
      <c r="A6292" t="s">
        <v>14001</v>
      </c>
      <c r="B6292" s="2">
        <v>45507</v>
      </c>
      <c r="C6292" t="s">
        <v>22</v>
      </c>
      <c r="D6292">
        <v>56</v>
      </c>
      <c r="E6292" t="s">
        <v>39</v>
      </c>
      <c r="F6292">
        <v>0</v>
      </c>
      <c r="G6292">
        <v>5</v>
      </c>
      <c r="H6292" t="s">
        <v>3686</v>
      </c>
      <c r="I6292">
        <v>5527</v>
      </c>
      <c r="J6292">
        <v>0</v>
      </c>
      <c r="K6292">
        <v>12</v>
      </c>
      <c r="L6292" t="s">
        <v>97</v>
      </c>
      <c r="M6292" t="s">
        <v>23</v>
      </c>
      <c r="N6292" t="s">
        <v>23</v>
      </c>
      <c r="O6292" t="s">
        <v>25</v>
      </c>
      <c r="P6292" t="s">
        <v>202</v>
      </c>
      <c r="Q6292" t="s">
        <v>27</v>
      </c>
      <c r="R6292">
        <v>95.7</v>
      </c>
      <c r="S6292">
        <v>1772</v>
      </c>
    </row>
    <row r="6293" spans="1:19">
      <c r="A6293" t="s">
        <v>14003</v>
      </c>
      <c r="B6293" s="2">
        <v>44368</v>
      </c>
      <c r="C6293" t="s">
        <v>33</v>
      </c>
      <c r="D6293">
        <v>63</v>
      </c>
      <c r="E6293" t="s">
        <v>39</v>
      </c>
      <c r="F6293">
        <v>0</v>
      </c>
      <c r="G6293">
        <v>5</v>
      </c>
      <c r="H6293" t="s">
        <v>3686</v>
      </c>
      <c r="I6293">
        <v>6233</v>
      </c>
      <c r="J6293">
        <v>0</v>
      </c>
      <c r="K6293">
        <v>50</v>
      </c>
      <c r="L6293" t="s">
        <v>15568</v>
      </c>
      <c r="M6293" t="s">
        <v>23</v>
      </c>
      <c r="N6293" t="s">
        <v>39</v>
      </c>
      <c r="P6293" t="s">
        <v>164</v>
      </c>
      <c r="Q6293" t="s">
        <v>50</v>
      </c>
      <c r="R6293">
        <v>19.399999999999999</v>
      </c>
      <c r="S6293">
        <v>1654.95</v>
      </c>
    </row>
    <row r="6294" spans="1:19">
      <c r="A6294" t="s">
        <v>14005</v>
      </c>
      <c r="B6294" s="2">
        <v>45572</v>
      </c>
      <c r="C6294" t="s">
        <v>33</v>
      </c>
      <c r="D6294">
        <v>56</v>
      </c>
      <c r="E6294" t="s">
        <v>23</v>
      </c>
      <c r="F6294">
        <v>2</v>
      </c>
      <c r="G6294">
        <v>5</v>
      </c>
      <c r="H6294" t="s">
        <v>3686</v>
      </c>
      <c r="I6294">
        <v>2530</v>
      </c>
      <c r="J6294">
        <v>6</v>
      </c>
      <c r="K6294">
        <v>10</v>
      </c>
      <c r="L6294" t="s">
        <v>15568</v>
      </c>
      <c r="M6294" t="s">
        <v>23</v>
      </c>
      <c r="N6294" t="s">
        <v>23</v>
      </c>
      <c r="O6294" t="s">
        <v>49</v>
      </c>
      <c r="P6294" t="s">
        <v>26</v>
      </c>
      <c r="Q6294" t="s">
        <v>50</v>
      </c>
      <c r="R6294">
        <v>55.55</v>
      </c>
      <c r="S6294">
        <v>608.70000000000005</v>
      </c>
    </row>
    <row r="6295" spans="1:19">
      <c r="A6295" t="s">
        <v>14007</v>
      </c>
      <c r="B6295" s="2">
        <v>45164</v>
      </c>
      <c r="C6295" t="s">
        <v>22</v>
      </c>
      <c r="D6295">
        <v>57</v>
      </c>
      <c r="E6295" t="s">
        <v>39</v>
      </c>
      <c r="F6295">
        <v>0</v>
      </c>
      <c r="G6295">
        <v>5</v>
      </c>
      <c r="H6295" t="s">
        <v>3686</v>
      </c>
      <c r="I6295">
        <v>2007</v>
      </c>
      <c r="J6295">
        <v>0</v>
      </c>
      <c r="K6295">
        <v>24</v>
      </c>
      <c r="L6295" t="s">
        <v>15568</v>
      </c>
      <c r="M6295" t="s">
        <v>23</v>
      </c>
      <c r="N6295" t="s">
        <v>23</v>
      </c>
      <c r="O6295" t="s">
        <v>25</v>
      </c>
      <c r="P6295" t="s">
        <v>26</v>
      </c>
      <c r="Q6295" t="s">
        <v>27</v>
      </c>
      <c r="R6295">
        <v>89.55</v>
      </c>
      <c r="S6295">
        <v>2856.99</v>
      </c>
    </row>
    <row r="6296" spans="1:19">
      <c r="A6296" t="s">
        <v>14009</v>
      </c>
      <c r="B6296" s="2">
        <v>43694</v>
      </c>
      <c r="C6296" t="s">
        <v>22</v>
      </c>
      <c r="D6296">
        <v>36</v>
      </c>
      <c r="E6296" t="s">
        <v>23</v>
      </c>
      <c r="F6296">
        <v>1</v>
      </c>
      <c r="G6296">
        <v>5</v>
      </c>
      <c r="H6296" t="s">
        <v>3686</v>
      </c>
      <c r="I6296">
        <v>5809</v>
      </c>
      <c r="J6296">
        <v>5</v>
      </c>
      <c r="K6296">
        <v>72</v>
      </c>
      <c r="L6296" t="s">
        <v>15568</v>
      </c>
      <c r="M6296" t="s">
        <v>23</v>
      </c>
      <c r="N6296" t="s">
        <v>39</v>
      </c>
      <c r="P6296" t="s">
        <v>164</v>
      </c>
      <c r="Q6296" t="s">
        <v>27</v>
      </c>
      <c r="R6296">
        <v>20.55</v>
      </c>
      <c r="S6296">
        <v>4104.47</v>
      </c>
    </row>
    <row r="6297" spans="1:19">
      <c r="A6297" t="s">
        <v>14011</v>
      </c>
      <c r="B6297" s="2">
        <v>45557</v>
      </c>
      <c r="C6297" t="s">
        <v>22</v>
      </c>
      <c r="D6297">
        <v>30</v>
      </c>
      <c r="E6297" t="s">
        <v>39</v>
      </c>
      <c r="F6297">
        <v>2</v>
      </c>
      <c r="G6297">
        <v>5</v>
      </c>
      <c r="H6297" t="s">
        <v>3686</v>
      </c>
      <c r="I6297">
        <v>3157</v>
      </c>
      <c r="J6297">
        <v>0</v>
      </c>
      <c r="K6297">
        <v>11</v>
      </c>
      <c r="L6297" t="s">
        <v>15568</v>
      </c>
      <c r="M6297" t="s">
        <v>23</v>
      </c>
      <c r="N6297" t="s">
        <v>23</v>
      </c>
      <c r="O6297" t="s">
        <v>25</v>
      </c>
      <c r="P6297" t="s">
        <v>26</v>
      </c>
      <c r="Q6297" t="s">
        <v>27</v>
      </c>
      <c r="R6297">
        <v>86.2</v>
      </c>
      <c r="S6297">
        <v>987.44</v>
      </c>
    </row>
    <row r="6298" spans="1:19">
      <c r="A6298" t="s">
        <v>14013</v>
      </c>
      <c r="B6298" s="2">
        <v>43741</v>
      </c>
      <c r="C6298" t="s">
        <v>33</v>
      </c>
      <c r="D6298">
        <v>21</v>
      </c>
      <c r="E6298" t="s">
        <v>23</v>
      </c>
      <c r="F6298">
        <v>1</v>
      </c>
      <c r="G6298">
        <v>5</v>
      </c>
      <c r="H6298" t="s">
        <v>3686</v>
      </c>
      <c r="I6298">
        <v>6319</v>
      </c>
      <c r="J6298">
        <v>2</v>
      </c>
      <c r="K6298">
        <v>70</v>
      </c>
      <c r="L6298" t="s">
        <v>316</v>
      </c>
      <c r="M6298" t="s">
        <v>23</v>
      </c>
      <c r="N6298" t="s">
        <v>23</v>
      </c>
      <c r="O6298" t="s">
        <v>25</v>
      </c>
      <c r="P6298" t="s">
        <v>202</v>
      </c>
      <c r="Q6298" t="s">
        <v>27</v>
      </c>
      <c r="R6298">
        <v>106.5</v>
      </c>
      <c r="S6298">
        <v>7812.1</v>
      </c>
    </row>
    <row r="6299" spans="1:19">
      <c r="A6299" t="s">
        <v>14015</v>
      </c>
      <c r="B6299" s="2">
        <v>45480</v>
      </c>
      <c r="C6299" t="s">
        <v>22</v>
      </c>
      <c r="D6299">
        <v>51</v>
      </c>
      <c r="E6299" t="s">
        <v>39</v>
      </c>
      <c r="F6299">
        <v>0</v>
      </c>
      <c r="G6299">
        <v>5</v>
      </c>
      <c r="H6299" t="s">
        <v>3686</v>
      </c>
      <c r="I6299">
        <v>2016</v>
      </c>
      <c r="J6299">
        <v>0</v>
      </c>
      <c r="K6299">
        <v>13</v>
      </c>
      <c r="L6299" t="s">
        <v>97</v>
      </c>
      <c r="M6299" t="s">
        <v>23</v>
      </c>
      <c r="N6299" t="s">
        <v>39</v>
      </c>
      <c r="P6299" t="s">
        <v>164</v>
      </c>
      <c r="Q6299" t="s">
        <v>50</v>
      </c>
      <c r="R6299">
        <v>19.75</v>
      </c>
      <c r="S6299">
        <v>397.18</v>
      </c>
    </row>
    <row r="6300" spans="1:19">
      <c r="A6300" t="s">
        <v>14017</v>
      </c>
      <c r="B6300" s="2">
        <v>45711</v>
      </c>
      <c r="C6300" t="s">
        <v>22</v>
      </c>
      <c r="D6300">
        <v>31</v>
      </c>
      <c r="E6300" t="s">
        <v>39</v>
      </c>
      <c r="F6300">
        <v>0</v>
      </c>
      <c r="G6300">
        <v>5</v>
      </c>
      <c r="H6300" t="s">
        <v>3686</v>
      </c>
      <c r="I6300">
        <v>5322</v>
      </c>
      <c r="J6300">
        <v>0</v>
      </c>
      <c r="K6300">
        <v>6</v>
      </c>
      <c r="L6300" t="s">
        <v>15568</v>
      </c>
      <c r="M6300" t="s">
        <v>23</v>
      </c>
      <c r="N6300" t="s">
        <v>39</v>
      </c>
      <c r="P6300" t="s">
        <v>202</v>
      </c>
      <c r="Q6300" t="s">
        <v>50</v>
      </c>
      <c r="R6300">
        <v>19.149999999999999</v>
      </c>
      <c r="S6300">
        <v>187.64</v>
      </c>
    </row>
    <row r="6301" spans="1:19">
      <c r="A6301" t="s">
        <v>14019</v>
      </c>
      <c r="B6301" s="2">
        <v>45538</v>
      </c>
      <c r="C6301" t="s">
        <v>22</v>
      </c>
      <c r="D6301">
        <v>47</v>
      </c>
      <c r="E6301" t="s">
        <v>23</v>
      </c>
      <c r="F6301">
        <v>0</v>
      </c>
      <c r="G6301">
        <v>5</v>
      </c>
      <c r="H6301" t="s">
        <v>3686</v>
      </c>
      <c r="I6301">
        <v>3880</v>
      </c>
      <c r="J6301">
        <v>1</v>
      </c>
      <c r="K6301">
        <v>11</v>
      </c>
      <c r="L6301" t="s">
        <v>97</v>
      </c>
      <c r="M6301" t="s">
        <v>23</v>
      </c>
      <c r="N6301" t="s">
        <v>23</v>
      </c>
      <c r="O6301" t="s">
        <v>56</v>
      </c>
      <c r="P6301" t="s">
        <v>26</v>
      </c>
      <c r="Q6301" t="s">
        <v>27</v>
      </c>
      <c r="R6301">
        <v>45.9</v>
      </c>
      <c r="S6301">
        <v>664.35</v>
      </c>
    </row>
    <row r="6302" spans="1:19">
      <c r="A6302" t="s">
        <v>14021</v>
      </c>
      <c r="B6302" s="2">
        <v>45021</v>
      </c>
      <c r="C6302" t="s">
        <v>22</v>
      </c>
      <c r="D6302">
        <v>56</v>
      </c>
      <c r="E6302" t="s">
        <v>39</v>
      </c>
      <c r="F6302">
        <v>0</v>
      </c>
      <c r="G6302">
        <v>5</v>
      </c>
      <c r="H6302" t="s">
        <v>3686</v>
      </c>
      <c r="I6302">
        <v>2886</v>
      </c>
      <c r="J6302">
        <v>0</v>
      </c>
      <c r="K6302">
        <v>28</v>
      </c>
      <c r="L6302" t="s">
        <v>40</v>
      </c>
      <c r="M6302" t="s">
        <v>23</v>
      </c>
      <c r="N6302" t="s">
        <v>23</v>
      </c>
      <c r="O6302" t="s">
        <v>25</v>
      </c>
      <c r="P6302" t="s">
        <v>202</v>
      </c>
      <c r="Q6302" t="s">
        <v>27</v>
      </c>
      <c r="R6302">
        <v>91.25</v>
      </c>
      <c r="S6302">
        <v>2866.97</v>
      </c>
    </row>
    <row r="6303" spans="1:19">
      <c r="A6303" t="s">
        <v>14023</v>
      </c>
      <c r="B6303" s="2">
        <v>44533</v>
      </c>
      <c r="C6303" t="s">
        <v>22</v>
      </c>
      <c r="D6303">
        <v>33</v>
      </c>
      <c r="E6303" t="s">
        <v>23</v>
      </c>
      <c r="F6303">
        <v>0</v>
      </c>
      <c r="G6303">
        <v>5</v>
      </c>
      <c r="H6303" t="s">
        <v>3686</v>
      </c>
      <c r="I6303">
        <v>4975</v>
      </c>
      <c r="J6303">
        <v>4</v>
      </c>
      <c r="K6303">
        <v>44</v>
      </c>
      <c r="L6303" t="s">
        <v>15568</v>
      </c>
      <c r="M6303" t="s">
        <v>23</v>
      </c>
      <c r="N6303" t="s">
        <v>39</v>
      </c>
      <c r="P6303" t="s">
        <v>164</v>
      </c>
      <c r="Q6303" t="s">
        <v>50</v>
      </c>
      <c r="R6303">
        <v>19.350000000000001</v>
      </c>
      <c r="S6303">
        <v>930.41</v>
      </c>
    </row>
    <row r="6304" spans="1:19">
      <c r="A6304" t="s">
        <v>14025</v>
      </c>
      <c r="B6304" s="2">
        <v>45787</v>
      </c>
      <c r="C6304" t="s">
        <v>22</v>
      </c>
      <c r="D6304">
        <v>54</v>
      </c>
      <c r="E6304" t="s">
        <v>39</v>
      </c>
      <c r="F6304">
        <v>0</v>
      </c>
      <c r="G6304">
        <v>5</v>
      </c>
      <c r="H6304" t="s">
        <v>3751</v>
      </c>
      <c r="I6304">
        <v>4050</v>
      </c>
      <c r="J6304">
        <v>0</v>
      </c>
      <c r="K6304">
        <v>3</v>
      </c>
      <c r="L6304" t="s">
        <v>15568</v>
      </c>
      <c r="M6304" t="s">
        <v>23</v>
      </c>
      <c r="N6304" t="s">
        <v>39</v>
      </c>
      <c r="P6304" t="s">
        <v>26</v>
      </c>
      <c r="Q6304" t="s">
        <v>27</v>
      </c>
      <c r="R6304">
        <v>20.25</v>
      </c>
      <c r="S6304">
        <v>66.16</v>
      </c>
    </row>
    <row r="6305" spans="1:19">
      <c r="A6305" t="s">
        <v>14027</v>
      </c>
      <c r="B6305" s="2">
        <v>45663</v>
      </c>
      <c r="C6305" t="s">
        <v>22</v>
      </c>
      <c r="D6305">
        <v>50</v>
      </c>
      <c r="E6305" t="s">
        <v>39</v>
      </c>
      <c r="F6305">
        <v>0</v>
      </c>
      <c r="G6305">
        <v>5</v>
      </c>
      <c r="H6305" t="s">
        <v>3686</v>
      </c>
      <c r="I6305">
        <v>2600</v>
      </c>
      <c r="J6305">
        <v>0</v>
      </c>
      <c r="K6305">
        <v>7</v>
      </c>
      <c r="L6305" t="s">
        <v>15568</v>
      </c>
      <c r="M6305" t="s">
        <v>23</v>
      </c>
      <c r="N6305" t="s">
        <v>39</v>
      </c>
      <c r="P6305" t="s">
        <v>164</v>
      </c>
      <c r="Q6305" t="s">
        <v>50</v>
      </c>
      <c r="R6305">
        <v>19.45</v>
      </c>
      <c r="S6305">
        <v>231.36</v>
      </c>
    </row>
    <row r="6306" spans="1:19">
      <c r="A6306" t="s">
        <v>14029</v>
      </c>
      <c r="B6306" s="2">
        <v>45223</v>
      </c>
      <c r="C6306" t="s">
        <v>33</v>
      </c>
      <c r="D6306">
        <v>74</v>
      </c>
      <c r="E6306" t="s">
        <v>23</v>
      </c>
      <c r="F6306">
        <v>3</v>
      </c>
      <c r="G6306">
        <v>5</v>
      </c>
      <c r="H6306" t="s">
        <v>3686</v>
      </c>
      <c r="I6306">
        <v>4732</v>
      </c>
      <c r="J6306">
        <v>5</v>
      </c>
      <c r="K6306">
        <v>22</v>
      </c>
      <c r="L6306" t="s">
        <v>97</v>
      </c>
      <c r="M6306" t="s">
        <v>23</v>
      </c>
      <c r="N6306" t="s">
        <v>23</v>
      </c>
      <c r="O6306" t="s">
        <v>25</v>
      </c>
      <c r="P6306" t="s">
        <v>26</v>
      </c>
      <c r="Q6306" t="s">
        <v>27</v>
      </c>
      <c r="R6306">
        <v>80.150000000000006</v>
      </c>
      <c r="S6306">
        <v>2526.77</v>
      </c>
    </row>
    <row r="6307" spans="1:19">
      <c r="A6307" t="s">
        <v>14031</v>
      </c>
      <c r="B6307" s="2">
        <v>43867</v>
      </c>
      <c r="C6307" t="s">
        <v>22</v>
      </c>
      <c r="D6307">
        <v>19</v>
      </c>
      <c r="E6307" t="s">
        <v>23</v>
      </c>
      <c r="F6307">
        <v>3</v>
      </c>
      <c r="G6307">
        <v>5</v>
      </c>
      <c r="H6307" t="s">
        <v>3686</v>
      </c>
      <c r="I6307">
        <v>4051</v>
      </c>
      <c r="J6307">
        <v>0</v>
      </c>
      <c r="K6307">
        <v>66</v>
      </c>
      <c r="L6307" t="s">
        <v>15568</v>
      </c>
      <c r="M6307" t="s">
        <v>39</v>
      </c>
      <c r="N6307" t="s">
        <v>23</v>
      </c>
      <c r="O6307" t="s">
        <v>49</v>
      </c>
      <c r="P6307" t="s">
        <v>164</v>
      </c>
      <c r="Q6307" t="s">
        <v>27</v>
      </c>
      <c r="R6307">
        <v>54.65</v>
      </c>
      <c r="S6307">
        <v>3585.25</v>
      </c>
    </row>
    <row r="6308" spans="1:19">
      <c r="A6308" t="s">
        <v>14033</v>
      </c>
      <c r="B6308" s="2">
        <v>44995</v>
      </c>
      <c r="C6308" t="s">
        <v>22</v>
      </c>
      <c r="D6308">
        <v>29</v>
      </c>
      <c r="E6308" t="s">
        <v>39</v>
      </c>
      <c r="F6308">
        <v>0</v>
      </c>
      <c r="G6308">
        <v>5</v>
      </c>
      <c r="H6308" t="s">
        <v>3686</v>
      </c>
      <c r="I6308">
        <v>4580</v>
      </c>
      <c r="J6308">
        <v>0</v>
      </c>
      <c r="K6308">
        <v>29</v>
      </c>
      <c r="L6308" t="s">
        <v>40</v>
      </c>
      <c r="M6308" t="s">
        <v>23</v>
      </c>
      <c r="N6308" t="s">
        <v>23</v>
      </c>
      <c r="O6308" t="s">
        <v>25</v>
      </c>
      <c r="P6308" t="s">
        <v>26</v>
      </c>
      <c r="Q6308" t="s">
        <v>50</v>
      </c>
      <c r="R6308">
        <v>98.8</v>
      </c>
      <c r="S6308">
        <v>4204.8999999999996</v>
      </c>
    </row>
    <row r="6309" spans="1:19">
      <c r="A6309" t="s">
        <v>14035</v>
      </c>
      <c r="B6309" s="2">
        <v>45326</v>
      </c>
      <c r="C6309" t="s">
        <v>33</v>
      </c>
      <c r="D6309">
        <v>59</v>
      </c>
      <c r="E6309" t="s">
        <v>39</v>
      </c>
      <c r="F6309">
        <v>0</v>
      </c>
      <c r="G6309">
        <v>5</v>
      </c>
      <c r="H6309" t="s">
        <v>3686</v>
      </c>
      <c r="I6309">
        <v>4228</v>
      </c>
      <c r="J6309">
        <v>0</v>
      </c>
      <c r="K6309">
        <v>18</v>
      </c>
      <c r="L6309" t="s">
        <v>15568</v>
      </c>
      <c r="M6309" t="s">
        <v>23</v>
      </c>
      <c r="N6309" t="s">
        <v>23</v>
      </c>
      <c r="O6309" t="s">
        <v>25</v>
      </c>
      <c r="P6309" t="s">
        <v>26</v>
      </c>
      <c r="Q6309" t="s">
        <v>27</v>
      </c>
      <c r="R6309">
        <v>77.8</v>
      </c>
      <c r="S6309">
        <v>1687.58</v>
      </c>
    </row>
    <row r="6310" spans="1:19">
      <c r="A6310" t="s">
        <v>14038</v>
      </c>
      <c r="B6310" s="2">
        <v>45666</v>
      </c>
      <c r="C6310" t="s">
        <v>22</v>
      </c>
      <c r="D6310">
        <v>49</v>
      </c>
      <c r="E6310" t="s">
        <v>23</v>
      </c>
      <c r="F6310">
        <v>3</v>
      </c>
      <c r="G6310">
        <v>5</v>
      </c>
      <c r="H6310" t="s">
        <v>3686</v>
      </c>
      <c r="I6310">
        <v>3149</v>
      </c>
      <c r="J6310">
        <v>0</v>
      </c>
      <c r="K6310">
        <v>7</v>
      </c>
      <c r="L6310" t="s">
        <v>48</v>
      </c>
      <c r="M6310" t="s">
        <v>23</v>
      </c>
      <c r="N6310" t="s">
        <v>39</v>
      </c>
      <c r="P6310" t="s">
        <v>26</v>
      </c>
      <c r="Q6310" t="s">
        <v>27</v>
      </c>
      <c r="R6310">
        <v>20.25</v>
      </c>
      <c r="S6310">
        <v>523.51</v>
      </c>
    </row>
    <row r="6311" spans="1:19">
      <c r="A6311" t="s">
        <v>14040</v>
      </c>
      <c r="B6311" s="2">
        <v>44847</v>
      </c>
      <c r="C6311" t="s">
        <v>33</v>
      </c>
      <c r="D6311">
        <v>62</v>
      </c>
      <c r="E6311" t="s">
        <v>23</v>
      </c>
      <c r="F6311">
        <v>0</v>
      </c>
      <c r="G6311">
        <v>5</v>
      </c>
      <c r="H6311" t="s">
        <v>3686</v>
      </c>
      <c r="I6311">
        <v>3744</v>
      </c>
      <c r="J6311">
        <v>10</v>
      </c>
      <c r="K6311">
        <v>34</v>
      </c>
      <c r="L6311" t="s">
        <v>40</v>
      </c>
      <c r="M6311" t="s">
        <v>23</v>
      </c>
      <c r="N6311" t="s">
        <v>23</v>
      </c>
      <c r="O6311" t="s">
        <v>25</v>
      </c>
      <c r="P6311" t="s">
        <v>26</v>
      </c>
      <c r="Q6311" t="s">
        <v>27</v>
      </c>
      <c r="R6311">
        <v>100.45</v>
      </c>
      <c r="S6311">
        <v>4614.51</v>
      </c>
    </row>
    <row r="6312" spans="1:19">
      <c r="A6312" t="s">
        <v>14042</v>
      </c>
      <c r="B6312" s="2">
        <v>44210</v>
      </c>
      <c r="C6312" t="s">
        <v>33</v>
      </c>
      <c r="D6312">
        <v>61</v>
      </c>
      <c r="E6312" t="s">
        <v>23</v>
      </c>
      <c r="F6312">
        <v>3</v>
      </c>
      <c r="G6312">
        <v>5</v>
      </c>
      <c r="H6312" t="s">
        <v>3686</v>
      </c>
      <c r="I6312">
        <v>4466</v>
      </c>
      <c r="J6312">
        <v>1</v>
      </c>
      <c r="K6312">
        <v>55</v>
      </c>
      <c r="L6312" t="s">
        <v>142</v>
      </c>
      <c r="M6312" t="s">
        <v>23</v>
      </c>
      <c r="N6312" t="s">
        <v>39</v>
      </c>
      <c r="P6312" t="s">
        <v>164</v>
      </c>
      <c r="Q6312" t="s">
        <v>50</v>
      </c>
      <c r="R6312">
        <v>25.65</v>
      </c>
      <c r="S6312">
        <v>1467.2</v>
      </c>
    </row>
    <row r="6313" spans="1:19">
      <c r="A6313" t="s">
        <v>14044</v>
      </c>
      <c r="B6313" s="2">
        <v>45843</v>
      </c>
      <c r="C6313" t="s">
        <v>22</v>
      </c>
      <c r="D6313">
        <v>22</v>
      </c>
      <c r="E6313" t="s">
        <v>39</v>
      </c>
      <c r="F6313">
        <v>0</v>
      </c>
      <c r="G6313">
        <v>5</v>
      </c>
      <c r="H6313" t="s">
        <v>3751</v>
      </c>
      <c r="I6313">
        <v>4496</v>
      </c>
      <c r="J6313">
        <v>0</v>
      </c>
      <c r="K6313">
        <v>1</v>
      </c>
      <c r="L6313" t="s">
        <v>15568</v>
      </c>
      <c r="M6313" t="s">
        <v>23</v>
      </c>
      <c r="N6313" t="s">
        <v>39</v>
      </c>
      <c r="P6313" t="s">
        <v>26</v>
      </c>
      <c r="Q6313" t="s">
        <v>50</v>
      </c>
      <c r="R6313">
        <v>20.2</v>
      </c>
      <c r="S6313">
        <v>33.28</v>
      </c>
    </row>
    <row r="6314" spans="1:19">
      <c r="A6314" t="s">
        <v>14046</v>
      </c>
      <c r="B6314" s="2">
        <v>44637</v>
      </c>
      <c r="C6314" t="s">
        <v>33</v>
      </c>
      <c r="D6314">
        <v>20</v>
      </c>
      <c r="E6314" t="s">
        <v>39</v>
      </c>
      <c r="F6314">
        <v>3</v>
      </c>
      <c r="G6314">
        <v>5</v>
      </c>
      <c r="H6314" t="s">
        <v>3686</v>
      </c>
      <c r="I6314">
        <v>4418</v>
      </c>
      <c r="J6314">
        <v>0</v>
      </c>
      <c r="K6314">
        <v>41</v>
      </c>
      <c r="L6314" t="s">
        <v>15568</v>
      </c>
      <c r="M6314" t="s">
        <v>23</v>
      </c>
      <c r="N6314" t="s">
        <v>23</v>
      </c>
      <c r="O6314" t="s">
        <v>49</v>
      </c>
      <c r="P6314" t="s">
        <v>26</v>
      </c>
      <c r="Q6314" t="s">
        <v>27</v>
      </c>
      <c r="R6314">
        <v>45.2</v>
      </c>
      <c r="S6314">
        <v>3438.44</v>
      </c>
    </row>
    <row r="6315" spans="1:19">
      <c r="A6315" t="s">
        <v>14048</v>
      </c>
      <c r="B6315" s="2">
        <v>45704</v>
      </c>
      <c r="C6315" t="s">
        <v>22</v>
      </c>
      <c r="D6315">
        <v>36</v>
      </c>
      <c r="E6315" t="s">
        <v>23</v>
      </c>
      <c r="F6315">
        <v>2</v>
      </c>
      <c r="G6315">
        <v>5</v>
      </c>
      <c r="H6315" t="s">
        <v>3686</v>
      </c>
      <c r="I6315">
        <v>2186</v>
      </c>
      <c r="J6315">
        <v>8</v>
      </c>
      <c r="K6315">
        <v>6</v>
      </c>
      <c r="L6315" t="s">
        <v>48</v>
      </c>
      <c r="M6315" t="s">
        <v>23</v>
      </c>
      <c r="N6315" t="s">
        <v>39</v>
      </c>
      <c r="P6315" t="s">
        <v>26</v>
      </c>
      <c r="Q6315" t="s">
        <v>50</v>
      </c>
      <c r="R6315">
        <v>19.850000000000001</v>
      </c>
      <c r="S6315">
        <v>281.23</v>
      </c>
    </row>
    <row r="6316" spans="1:19">
      <c r="A6316" t="s">
        <v>14050</v>
      </c>
      <c r="B6316" s="2">
        <v>45604</v>
      </c>
      <c r="C6316" t="s">
        <v>22</v>
      </c>
      <c r="D6316">
        <v>63</v>
      </c>
      <c r="E6316" t="s">
        <v>39</v>
      </c>
      <c r="F6316">
        <v>0</v>
      </c>
      <c r="G6316">
        <v>5</v>
      </c>
      <c r="H6316" t="s">
        <v>3686</v>
      </c>
      <c r="I6316">
        <v>4754</v>
      </c>
      <c r="J6316">
        <v>0</v>
      </c>
      <c r="K6316">
        <v>9</v>
      </c>
      <c r="L6316" t="s">
        <v>15568</v>
      </c>
      <c r="M6316" t="s">
        <v>23</v>
      </c>
      <c r="N6316" t="s">
        <v>23</v>
      </c>
      <c r="O6316" t="s">
        <v>25</v>
      </c>
      <c r="P6316" t="s">
        <v>26</v>
      </c>
      <c r="Q6316" t="s">
        <v>27</v>
      </c>
      <c r="R6316">
        <v>86.25</v>
      </c>
      <c r="S6316">
        <v>1187.56</v>
      </c>
    </row>
    <row r="6317" spans="1:19">
      <c r="A6317" t="s">
        <v>14052</v>
      </c>
      <c r="B6317" s="2">
        <v>45098</v>
      </c>
      <c r="C6317" t="s">
        <v>33</v>
      </c>
      <c r="D6317">
        <v>58</v>
      </c>
      <c r="E6317" t="s">
        <v>39</v>
      </c>
      <c r="F6317">
        <v>0</v>
      </c>
      <c r="G6317">
        <v>5</v>
      </c>
      <c r="H6317" t="s">
        <v>3686</v>
      </c>
      <c r="I6317">
        <v>3225</v>
      </c>
      <c r="J6317">
        <v>0</v>
      </c>
      <c r="K6317">
        <v>26</v>
      </c>
      <c r="L6317" t="s">
        <v>15568</v>
      </c>
      <c r="M6317" t="s">
        <v>23</v>
      </c>
      <c r="N6317" t="s">
        <v>23</v>
      </c>
      <c r="O6317" t="s">
        <v>49</v>
      </c>
      <c r="P6317" t="s">
        <v>164</v>
      </c>
      <c r="Q6317" t="s">
        <v>27</v>
      </c>
      <c r="R6317">
        <v>66.05</v>
      </c>
      <c r="S6317">
        <v>1919.01</v>
      </c>
    </row>
    <row r="6318" spans="1:19">
      <c r="A6318" t="s">
        <v>14054</v>
      </c>
      <c r="B6318" s="2">
        <v>43985</v>
      </c>
      <c r="C6318" t="s">
        <v>22</v>
      </c>
      <c r="D6318">
        <v>54</v>
      </c>
      <c r="E6318" t="s">
        <v>39</v>
      </c>
      <c r="F6318">
        <v>0</v>
      </c>
      <c r="G6318">
        <v>5</v>
      </c>
      <c r="H6318" t="s">
        <v>3686</v>
      </c>
      <c r="I6318">
        <v>5166</v>
      </c>
      <c r="J6318">
        <v>0</v>
      </c>
      <c r="K6318">
        <v>62</v>
      </c>
      <c r="L6318" t="s">
        <v>15568</v>
      </c>
      <c r="M6318" t="s">
        <v>23</v>
      </c>
      <c r="N6318" t="s">
        <v>23</v>
      </c>
      <c r="O6318" t="s">
        <v>25</v>
      </c>
      <c r="P6318" t="s">
        <v>202</v>
      </c>
      <c r="Q6318" t="s">
        <v>27</v>
      </c>
      <c r="R6318">
        <v>110.75</v>
      </c>
      <c r="S6318">
        <v>10016.950000000001</v>
      </c>
    </row>
    <row r="6319" spans="1:19">
      <c r="A6319" t="s">
        <v>14056</v>
      </c>
      <c r="B6319" s="2">
        <v>45818</v>
      </c>
      <c r="C6319" t="s">
        <v>33</v>
      </c>
      <c r="D6319">
        <v>25</v>
      </c>
      <c r="E6319" t="s">
        <v>39</v>
      </c>
      <c r="F6319">
        <v>0</v>
      </c>
      <c r="G6319">
        <v>5</v>
      </c>
      <c r="H6319" t="s">
        <v>3751</v>
      </c>
      <c r="I6319">
        <v>3056</v>
      </c>
      <c r="J6319">
        <v>0</v>
      </c>
      <c r="K6319">
        <v>2</v>
      </c>
      <c r="L6319" t="s">
        <v>15568</v>
      </c>
      <c r="M6319" t="s">
        <v>23</v>
      </c>
      <c r="N6319" t="s">
        <v>23</v>
      </c>
      <c r="O6319" t="s">
        <v>25</v>
      </c>
      <c r="P6319" t="s">
        <v>26</v>
      </c>
      <c r="Q6319" t="s">
        <v>27</v>
      </c>
      <c r="R6319">
        <v>69.7</v>
      </c>
      <c r="S6319">
        <v>166.54</v>
      </c>
    </row>
    <row r="6320" spans="1:19">
      <c r="A6320" t="s">
        <v>14058</v>
      </c>
      <c r="B6320" s="2">
        <v>45850</v>
      </c>
      <c r="C6320" t="s">
        <v>22</v>
      </c>
      <c r="D6320">
        <v>79</v>
      </c>
      <c r="E6320" t="s">
        <v>39</v>
      </c>
      <c r="F6320">
        <v>0</v>
      </c>
      <c r="G6320">
        <v>5</v>
      </c>
      <c r="H6320" t="s">
        <v>3751</v>
      </c>
      <c r="I6320">
        <v>3595</v>
      </c>
      <c r="J6320">
        <v>0</v>
      </c>
      <c r="K6320">
        <v>1</v>
      </c>
      <c r="L6320" t="s">
        <v>48</v>
      </c>
      <c r="M6320" t="s">
        <v>23</v>
      </c>
      <c r="N6320" t="s">
        <v>39</v>
      </c>
      <c r="P6320" t="s">
        <v>26</v>
      </c>
      <c r="Q6320" t="s">
        <v>27</v>
      </c>
      <c r="R6320">
        <v>19.75</v>
      </c>
      <c r="S6320">
        <v>25.07</v>
      </c>
    </row>
    <row r="6321" spans="1:19">
      <c r="A6321" t="s">
        <v>14060</v>
      </c>
      <c r="B6321" s="2">
        <v>45849</v>
      </c>
      <c r="C6321" t="s">
        <v>22</v>
      </c>
      <c r="D6321">
        <v>66</v>
      </c>
      <c r="E6321" t="s">
        <v>39</v>
      </c>
      <c r="F6321">
        <v>0</v>
      </c>
      <c r="G6321">
        <v>5</v>
      </c>
      <c r="H6321" t="s">
        <v>3751</v>
      </c>
      <c r="I6321">
        <v>2954</v>
      </c>
      <c r="J6321">
        <v>0</v>
      </c>
      <c r="K6321">
        <v>1</v>
      </c>
      <c r="L6321" t="s">
        <v>15568</v>
      </c>
      <c r="M6321" t="s">
        <v>23</v>
      </c>
      <c r="N6321" t="s">
        <v>23</v>
      </c>
      <c r="O6321" t="s">
        <v>56</v>
      </c>
      <c r="P6321" t="s">
        <v>26</v>
      </c>
      <c r="Q6321" t="s">
        <v>27</v>
      </c>
      <c r="R6321">
        <v>75.5</v>
      </c>
      <c r="S6321">
        <v>81.13</v>
      </c>
    </row>
    <row r="6322" spans="1:19">
      <c r="A6322" t="s">
        <v>14062</v>
      </c>
      <c r="B6322" s="2">
        <v>44920</v>
      </c>
      <c r="C6322" t="s">
        <v>33</v>
      </c>
      <c r="D6322">
        <v>54</v>
      </c>
      <c r="E6322" t="s">
        <v>39</v>
      </c>
      <c r="F6322">
        <v>0</v>
      </c>
      <c r="G6322">
        <v>5</v>
      </c>
      <c r="H6322" t="s">
        <v>3686</v>
      </c>
      <c r="I6322">
        <v>4454</v>
      </c>
      <c r="J6322">
        <v>0</v>
      </c>
      <c r="K6322">
        <v>32</v>
      </c>
      <c r="L6322" t="s">
        <v>15568</v>
      </c>
      <c r="M6322" t="s">
        <v>23</v>
      </c>
      <c r="N6322" t="s">
        <v>23</v>
      </c>
      <c r="O6322" t="s">
        <v>49</v>
      </c>
      <c r="P6322" t="s">
        <v>26</v>
      </c>
      <c r="Q6322" t="s">
        <v>27</v>
      </c>
      <c r="R6322">
        <v>54.2</v>
      </c>
      <c r="S6322">
        <v>2764.24</v>
      </c>
    </row>
    <row r="6323" spans="1:19">
      <c r="A6323" t="s">
        <v>14064</v>
      </c>
      <c r="B6323" s="2">
        <v>45418</v>
      </c>
      <c r="C6323" t="s">
        <v>33</v>
      </c>
      <c r="D6323">
        <v>48</v>
      </c>
      <c r="E6323" t="s">
        <v>39</v>
      </c>
      <c r="F6323">
        <v>0</v>
      </c>
      <c r="G6323">
        <v>5</v>
      </c>
      <c r="H6323" t="s">
        <v>3686</v>
      </c>
      <c r="I6323">
        <v>5218</v>
      </c>
      <c r="J6323">
        <v>0</v>
      </c>
      <c r="K6323">
        <v>15</v>
      </c>
      <c r="L6323" t="s">
        <v>15568</v>
      </c>
      <c r="M6323" t="s">
        <v>23</v>
      </c>
      <c r="N6323" t="s">
        <v>39</v>
      </c>
      <c r="P6323" t="s">
        <v>164</v>
      </c>
      <c r="Q6323" t="s">
        <v>27</v>
      </c>
      <c r="R6323">
        <v>25.05</v>
      </c>
      <c r="S6323">
        <v>983.65</v>
      </c>
    </row>
    <row r="6324" spans="1:19">
      <c r="A6324" t="s">
        <v>14066</v>
      </c>
      <c r="B6324" s="2">
        <v>45030</v>
      </c>
      <c r="C6324" t="s">
        <v>22</v>
      </c>
      <c r="D6324">
        <v>26</v>
      </c>
      <c r="E6324" t="s">
        <v>23</v>
      </c>
      <c r="F6324">
        <v>0</v>
      </c>
      <c r="G6324">
        <v>5</v>
      </c>
      <c r="H6324" t="s">
        <v>3686</v>
      </c>
      <c r="I6324">
        <v>5530</v>
      </c>
      <c r="J6324">
        <v>10</v>
      </c>
      <c r="K6324">
        <v>28</v>
      </c>
      <c r="L6324" t="s">
        <v>15568</v>
      </c>
      <c r="M6324" t="s">
        <v>23</v>
      </c>
      <c r="N6324" t="s">
        <v>23</v>
      </c>
      <c r="O6324" t="s">
        <v>25</v>
      </c>
      <c r="P6324" t="s">
        <v>26</v>
      </c>
      <c r="Q6324" t="s">
        <v>50</v>
      </c>
      <c r="R6324">
        <v>96.6</v>
      </c>
      <c r="S6324">
        <v>3624.31</v>
      </c>
    </row>
    <row r="6325" spans="1:19">
      <c r="A6325" t="s">
        <v>14068</v>
      </c>
      <c r="B6325" s="2">
        <v>44409</v>
      </c>
      <c r="C6325" t="s">
        <v>22</v>
      </c>
      <c r="D6325">
        <v>42</v>
      </c>
      <c r="E6325" t="s">
        <v>39</v>
      </c>
      <c r="F6325">
        <v>0</v>
      </c>
      <c r="G6325">
        <v>5</v>
      </c>
      <c r="H6325" t="s">
        <v>3686</v>
      </c>
      <c r="I6325">
        <v>4399</v>
      </c>
      <c r="J6325">
        <v>0</v>
      </c>
      <c r="K6325">
        <v>48</v>
      </c>
      <c r="L6325" t="s">
        <v>15568</v>
      </c>
      <c r="M6325" t="s">
        <v>23</v>
      </c>
      <c r="N6325" t="s">
        <v>39</v>
      </c>
      <c r="P6325" t="s">
        <v>164</v>
      </c>
      <c r="Q6325" t="s">
        <v>50</v>
      </c>
      <c r="R6325">
        <v>20.149999999999999</v>
      </c>
      <c r="S6325">
        <v>2599.59</v>
      </c>
    </row>
    <row r="6326" spans="1:19">
      <c r="A6326" t="s">
        <v>14070</v>
      </c>
      <c r="B6326" s="2">
        <v>45084</v>
      </c>
      <c r="C6326" t="s">
        <v>33</v>
      </c>
      <c r="D6326">
        <v>52</v>
      </c>
      <c r="E6326" t="s">
        <v>23</v>
      </c>
      <c r="F6326">
        <v>1</v>
      </c>
      <c r="G6326">
        <v>5</v>
      </c>
      <c r="H6326" t="s">
        <v>3686</v>
      </c>
      <c r="I6326">
        <v>5158</v>
      </c>
      <c r="J6326">
        <v>4</v>
      </c>
      <c r="K6326">
        <v>26</v>
      </c>
      <c r="L6326" t="s">
        <v>15568</v>
      </c>
      <c r="M6326" t="s">
        <v>23</v>
      </c>
      <c r="N6326" t="s">
        <v>39</v>
      </c>
      <c r="P6326" t="s">
        <v>26</v>
      </c>
      <c r="Q6326" t="s">
        <v>50</v>
      </c>
      <c r="R6326">
        <v>20.25</v>
      </c>
      <c r="S6326">
        <v>1129.3900000000001</v>
      </c>
    </row>
    <row r="6327" spans="1:19">
      <c r="A6327" t="s">
        <v>14072</v>
      </c>
      <c r="B6327" s="2">
        <v>44329</v>
      </c>
      <c r="C6327" t="s">
        <v>33</v>
      </c>
      <c r="D6327">
        <v>25</v>
      </c>
      <c r="E6327" t="s">
        <v>23</v>
      </c>
      <c r="F6327">
        <v>0</v>
      </c>
      <c r="G6327">
        <v>5</v>
      </c>
      <c r="H6327" t="s">
        <v>3686</v>
      </c>
      <c r="I6327">
        <v>5447</v>
      </c>
      <c r="J6327">
        <v>7</v>
      </c>
      <c r="K6327">
        <v>51</v>
      </c>
      <c r="L6327" t="s">
        <v>15568</v>
      </c>
      <c r="M6327" t="s">
        <v>23</v>
      </c>
      <c r="N6327" t="s">
        <v>39</v>
      </c>
      <c r="P6327" t="s">
        <v>164</v>
      </c>
      <c r="Q6327" t="s">
        <v>84</v>
      </c>
      <c r="R6327">
        <v>25.5</v>
      </c>
      <c r="S6327">
        <v>2325.2199999999998</v>
      </c>
    </row>
    <row r="6328" spans="1:19">
      <c r="A6328" t="s">
        <v>14074</v>
      </c>
      <c r="B6328" s="2">
        <v>45841</v>
      </c>
      <c r="C6328" t="s">
        <v>22</v>
      </c>
      <c r="D6328">
        <v>41</v>
      </c>
      <c r="E6328" t="s">
        <v>23</v>
      </c>
      <c r="F6328">
        <v>3</v>
      </c>
      <c r="G6328">
        <v>5</v>
      </c>
      <c r="H6328" t="s">
        <v>3751</v>
      </c>
      <c r="I6328">
        <v>2004</v>
      </c>
      <c r="J6328">
        <v>2</v>
      </c>
      <c r="K6328">
        <v>1</v>
      </c>
      <c r="L6328" t="s">
        <v>15568</v>
      </c>
      <c r="M6328" t="s">
        <v>23</v>
      </c>
      <c r="N6328" t="s">
        <v>39</v>
      </c>
      <c r="P6328" t="s">
        <v>26</v>
      </c>
      <c r="Q6328" t="s">
        <v>50</v>
      </c>
      <c r="R6328">
        <v>19.7</v>
      </c>
      <c r="S6328">
        <v>53.98</v>
      </c>
    </row>
    <row r="6329" spans="1:19">
      <c r="A6329" t="s">
        <v>14076</v>
      </c>
      <c r="B6329" s="2">
        <v>45801</v>
      </c>
      <c r="C6329" t="s">
        <v>22</v>
      </c>
      <c r="D6329">
        <v>41</v>
      </c>
      <c r="E6329" t="s">
        <v>39</v>
      </c>
      <c r="F6329">
        <v>0</v>
      </c>
      <c r="G6329">
        <v>5</v>
      </c>
      <c r="H6329" t="s">
        <v>3751</v>
      </c>
      <c r="I6329">
        <v>5828</v>
      </c>
      <c r="J6329">
        <v>0</v>
      </c>
      <c r="K6329">
        <v>3</v>
      </c>
      <c r="L6329" t="s">
        <v>48</v>
      </c>
      <c r="M6329" t="s">
        <v>23</v>
      </c>
      <c r="N6329" t="s">
        <v>23</v>
      </c>
      <c r="O6329" t="s">
        <v>25</v>
      </c>
      <c r="P6329" t="s">
        <v>26</v>
      </c>
      <c r="Q6329" t="s">
        <v>27</v>
      </c>
      <c r="R6329">
        <v>84.3</v>
      </c>
      <c r="S6329">
        <v>276.20999999999998</v>
      </c>
    </row>
    <row r="6330" spans="1:19">
      <c r="A6330" t="s">
        <v>14078</v>
      </c>
      <c r="B6330" s="2">
        <v>45761</v>
      </c>
      <c r="C6330" t="s">
        <v>22</v>
      </c>
      <c r="D6330">
        <v>59</v>
      </c>
      <c r="E6330" t="s">
        <v>39</v>
      </c>
      <c r="F6330">
        <v>0</v>
      </c>
      <c r="G6330">
        <v>5</v>
      </c>
      <c r="H6330" t="s">
        <v>3686</v>
      </c>
      <c r="I6330">
        <v>3962</v>
      </c>
      <c r="J6330">
        <v>0</v>
      </c>
      <c r="K6330">
        <v>4</v>
      </c>
      <c r="L6330" t="s">
        <v>48</v>
      </c>
      <c r="M6330" t="s">
        <v>23</v>
      </c>
      <c r="N6330" t="s">
        <v>39</v>
      </c>
      <c r="P6330" t="s">
        <v>26</v>
      </c>
      <c r="Q6330" t="s">
        <v>50</v>
      </c>
      <c r="R6330">
        <v>25.25</v>
      </c>
      <c r="S6330">
        <v>116.66</v>
      </c>
    </row>
    <row r="6331" spans="1:19">
      <c r="A6331" t="s">
        <v>14080</v>
      </c>
      <c r="B6331" s="2">
        <v>45802</v>
      </c>
      <c r="C6331" t="s">
        <v>22</v>
      </c>
      <c r="D6331">
        <v>37</v>
      </c>
      <c r="E6331" t="s">
        <v>39</v>
      </c>
      <c r="F6331">
        <v>0</v>
      </c>
      <c r="G6331">
        <v>5</v>
      </c>
      <c r="H6331" t="s">
        <v>3751</v>
      </c>
      <c r="I6331">
        <v>2562</v>
      </c>
      <c r="J6331">
        <v>0</v>
      </c>
      <c r="K6331">
        <v>3</v>
      </c>
      <c r="L6331" t="s">
        <v>15568</v>
      </c>
      <c r="M6331" t="s">
        <v>23</v>
      </c>
      <c r="N6331" t="s">
        <v>23</v>
      </c>
      <c r="O6331" t="s">
        <v>56</v>
      </c>
      <c r="P6331" t="s">
        <v>26</v>
      </c>
      <c r="Q6331" t="s">
        <v>50</v>
      </c>
      <c r="R6331">
        <v>65.25</v>
      </c>
      <c r="S6331">
        <v>337.94</v>
      </c>
    </row>
    <row r="6332" spans="1:19">
      <c r="A6332" t="s">
        <v>14082</v>
      </c>
      <c r="B6332" s="2">
        <v>45186</v>
      </c>
      <c r="C6332" t="s">
        <v>22</v>
      </c>
      <c r="D6332">
        <v>46</v>
      </c>
      <c r="E6332" t="s">
        <v>39</v>
      </c>
      <c r="F6332">
        <v>0</v>
      </c>
      <c r="G6332">
        <v>5</v>
      </c>
      <c r="H6332" t="s">
        <v>3686</v>
      </c>
      <c r="I6332">
        <v>3434</v>
      </c>
      <c r="J6332">
        <v>0</v>
      </c>
      <c r="K6332">
        <v>23</v>
      </c>
      <c r="L6332" t="s">
        <v>97</v>
      </c>
      <c r="M6332" t="s">
        <v>23</v>
      </c>
      <c r="N6332" t="s">
        <v>39</v>
      </c>
      <c r="P6332" t="s">
        <v>202</v>
      </c>
      <c r="Q6332" t="s">
        <v>50</v>
      </c>
      <c r="R6332">
        <v>20.45</v>
      </c>
      <c r="S6332">
        <v>1543.01</v>
      </c>
    </row>
    <row r="6333" spans="1:19">
      <c r="A6333" t="s">
        <v>14084</v>
      </c>
      <c r="B6333" s="2">
        <v>45474</v>
      </c>
      <c r="C6333" t="s">
        <v>22</v>
      </c>
      <c r="D6333">
        <v>64</v>
      </c>
      <c r="E6333" t="s">
        <v>39</v>
      </c>
      <c r="F6333">
        <v>1</v>
      </c>
      <c r="G6333">
        <v>5</v>
      </c>
      <c r="H6333" t="s">
        <v>3686</v>
      </c>
      <c r="I6333">
        <v>3660</v>
      </c>
      <c r="J6333">
        <v>0</v>
      </c>
      <c r="K6333">
        <v>13</v>
      </c>
      <c r="L6333" t="s">
        <v>97</v>
      </c>
      <c r="M6333" t="s">
        <v>23</v>
      </c>
      <c r="N6333" t="s">
        <v>23</v>
      </c>
      <c r="O6333" t="s">
        <v>49</v>
      </c>
      <c r="P6333" t="s">
        <v>26</v>
      </c>
      <c r="Q6333" t="s">
        <v>50</v>
      </c>
      <c r="R6333">
        <v>66.400000000000006</v>
      </c>
      <c r="S6333">
        <v>1224.22</v>
      </c>
    </row>
    <row r="6334" spans="1:19">
      <c r="A6334" t="s">
        <v>14086</v>
      </c>
      <c r="B6334" s="2">
        <v>44611</v>
      </c>
      <c r="C6334" t="s">
        <v>33</v>
      </c>
      <c r="D6334">
        <v>32</v>
      </c>
      <c r="E6334" t="s">
        <v>39</v>
      </c>
      <c r="F6334">
        <v>0</v>
      </c>
      <c r="G6334">
        <v>5</v>
      </c>
      <c r="H6334" t="s">
        <v>3686</v>
      </c>
      <c r="I6334">
        <v>3637</v>
      </c>
      <c r="J6334">
        <v>0</v>
      </c>
      <c r="K6334">
        <v>42</v>
      </c>
      <c r="L6334" t="s">
        <v>15568</v>
      </c>
      <c r="M6334" t="s">
        <v>23</v>
      </c>
      <c r="N6334" t="s">
        <v>23</v>
      </c>
      <c r="O6334" t="s">
        <v>49</v>
      </c>
      <c r="P6334" t="s">
        <v>26</v>
      </c>
      <c r="Q6334" t="s">
        <v>27</v>
      </c>
      <c r="R6334">
        <v>49.55</v>
      </c>
      <c r="S6334">
        <v>2443.77</v>
      </c>
    </row>
    <row r="6335" spans="1:19">
      <c r="A6335" t="s">
        <v>14088</v>
      </c>
      <c r="B6335" s="2">
        <v>43741</v>
      </c>
      <c r="C6335" t="s">
        <v>33</v>
      </c>
      <c r="D6335">
        <v>56</v>
      </c>
      <c r="E6335" t="s">
        <v>23</v>
      </c>
      <c r="F6335">
        <v>2</v>
      </c>
      <c r="G6335">
        <v>5</v>
      </c>
      <c r="H6335" t="s">
        <v>3686</v>
      </c>
      <c r="I6335">
        <v>4117</v>
      </c>
      <c r="J6335">
        <v>1</v>
      </c>
      <c r="K6335">
        <v>70</v>
      </c>
      <c r="L6335" t="s">
        <v>316</v>
      </c>
      <c r="M6335" t="s">
        <v>39</v>
      </c>
      <c r="N6335" t="s">
        <v>23</v>
      </c>
      <c r="O6335" t="s">
        <v>56</v>
      </c>
      <c r="P6335" t="s">
        <v>202</v>
      </c>
      <c r="Q6335" t="s">
        <v>27</v>
      </c>
      <c r="R6335">
        <v>58.4</v>
      </c>
      <c r="S6335">
        <v>4080.62</v>
      </c>
    </row>
    <row r="6336" spans="1:19">
      <c r="A6336" t="s">
        <v>14090</v>
      </c>
      <c r="B6336" s="2">
        <v>44905</v>
      </c>
      <c r="C6336" t="s">
        <v>22</v>
      </c>
      <c r="D6336">
        <v>50</v>
      </c>
      <c r="E6336" t="s">
        <v>23</v>
      </c>
      <c r="F6336">
        <v>0</v>
      </c>
      <c r="G6336">
        <v>5</v>
      </c>
      <c r="H6336" t="s">
        <v>3686</v>
      </c>
      <c r="I6336">
        <v>2735</v>
      </c>
      <c r="J6336">
        <v>4</v>
      </c>
      <c r="K6336">
        <v>32</v>
      </c>
      <c r="L6336" t="s">
        <v>15568</v>
      </c>
      <c r="M6336" t="s">
        <v>23</v>
      </c>
      <c r="N6336" t="s">
        <v>23</v>
      </c>
      <c r="O6336" t="s">
        <v>25</v>
      </c>
      <c r="P6336" t="s">
        <v>202</v>
      </c>
      <c r="Q6336" t="s">
        <v>27</v>
      </c>
      <c r="R6336">
        <v>79.25</v>
      </c>
      <c r="S6336">
        <v>3981.71</v>
      </c>
    </row>
    <row r="6337" spans="1:19">
      <c r="A6337" t="s">
        <v>14092</v>
      </c>
      <c r="B6337" s="2">
        <v>44341</v>
      </c>
      <c r="C6337" t="s">
        <v>33</v>
      </c>
      <c r="D6337">
        <v>40</v>
      </c>
      <c r="E6337" t="s">
        <v>23</v>
      </c>
      <c r="F6337">
        <v>0</v>
      </c>
      <c r="G6337">
        <v>5</v>
      </c>
      <c r="H6337" t="s">
        <v>3686</v>
      </c>
      <c r="I6337">
        <v>6034</v>
      </c>
      <c r="J6337">
        <v>1</v>
      </c>
      <c r="K6337">
        <v>51</v>
      </c>
      <c r="L6337" t="s">
        <v>142</v>
      </c>
      <c r="M6337" t="s">
        <v>23</v>
      </c>
      <c r="N6337" t="s">
        <v>23</v>
      </c>
      <c r="O6337" t="s">
        <v>25</v>
      </c>
      <c r="P6337" t="s">
        <v>202</v>
      </c>
      <c r="Q6337" t="s">
        <v>27</v>
      </c>
      <c r="R6337">
        <v>98.85</v>
      </c>
      <c r="S6337">
        <v>7511.27</v>
      </c>
    </row>
    <row r="6338" spans="1:19">
      <c r="A6338" t="s">
        <v>14094</v>
      </c>
      <c r="B6338" s="2">
        <v>45694</v>
      </c>
      <c r="C6338" t="s">
        <v>22</v>
      </c>
      <c r="D6338">
        <v>52</v>
      </c>
      <c r="E6338" t="s">
        <v>39</v>
      </c>
      <c r="F6338">
        <v>0</v>
      </c>
      <c r="G6338">
        <v>5</v>
      </c>
      <c r="H6338" t="s">
        <v>3686</v>
      </c>
      <c r="I6338">
        <v>2893</v>
      </c>
      <c r="J6338">
        <v>0</v>
      </c>
      <c r="K6338">
        <v>6</v>
      </c>
      <c r="L6338" t="s">
        <v>48</v>
      </c>
      <c r="M6338" t="s">
        <v>23</v>
      </c>
      <c r="N6338" t="s">
        <v>23</v>
      </c>
      <c r="O6338" t="s">
        <v>25</v>
      </c>
      <c r="P6338" t="s">
        <v>26</v>
      </c>
      <c r="Q6338" t="s">
        <v>27</v>
      </c>
      <c r="R6338">
        <v>79.7</v>
      </c>
      <c r="S6338">
        <v>787.52</v>
      </c>
    </row>
    <row r="6339" spans="1:19">
      <c r="A6339" t="s">
        <v>14096</v>
      </c>
      <c r="B6339" s="2">
        <v>44988</v>
      </c>
      <c r="C6339" t="s">
        <v>22</v>
      </c>
      <c r="D6339">
        <v>64</v>
      </c>
      <c r="E6339" t="s">
        <v>23</v>
      </c>
      <c r="F6339">
        <v>0</v>
      </c>
      <c r="G6339">
        <v>5</v>
      </c>
      <c r="H6339" t="s">
        <v>3686</v>
      </c>
      <c r="I6339">
        <v>5625</v>
      </c>
      <c r="J6339">
        <v>7</v>
      </c>
      <c r="K6339">
        <v>29</v>
      </c>
      <c r="L6339" t="s">
        <v>15568</v>
      </c>
      <c r="M6339" t="s">
        <v>23</v>
      </c>
      <c r="N6339" t="s">
        <v>23</v>
      </c>
      <c r="O6339" t="s">
        <v>49</v>
      </c>
      <c r="P6339" t="s">
        <v>164</v>
      </c>
      <c r="Q6339" t="s">
        <v>50</v>
      </c>
      <c r="R6339">
        <v>75.55</v>
      </c>
      <c r="S6339">
        <v>2995.74</v>
      </c>
    </row>
    <row r="6340" spans="1:19">
      <c r="A6340" t="s">
        <v>14098</v>
      </c>
      <c r="B6340" s="2">
        <v>45645</v>
      </c>
      <c r="C6340" t="s">
        <v>22</v>
      </c>
      <c r="D6340">
        <v>34</v>
      </c>
      <c r="E6340" t="s">
        <v>23</v>
      </c>
      <c r="F6340">
        <v>3</v>
      </c>
      <c r="G6340">
        <v>5</v>
      </c>
      <c r="H6340" t="s">
        <v>3686</v>
      </c>
      <c r="I6340">
        <v>5505</v>
      </c>
      <c r="J6340">
        <v>4</v>
      </c>
      <c r="K6340">
        <v>8</v>
      </c>
      <c r="L6340" t="s">
        <v>15568</v>
      </c>
      <c r="M6340" t="s">
        <v>23</v>
      </c>
      <c r="N6340" t="s">
        <v>23</v>
      </c>
      <c r="O6340" t="s">
        <v>25</v>
      </c>
      <c r="P6340" t="s">
        <v>26</v>
      </c>
      <c r="Q6340" t="s">
        <v>27</v>
      </c>
      <c r="R6340">
        <v>94.75</v>
      </c>
      <c r="S6340">
        <v>936.67</v>
      </c>
    </row>
    <row r="6341" spans="1:19">
      <c r="A6341" t="s">
        <v>14100</v>
      </c>
      <c r="B6341" s="2">
        <v>45833</v>
      </c>
      <c r="C6341" t="s">
        <v>22</v>
      </c>
      <c r="D6341">
        <v>69</v>
      </c>
      <c r="E6341" t="s">
        <v>39</v>
      </c>
      <c r="F6341">
        <v>0</v>
      </c>
      <c r="G6341">
        <v>5</v>
      </c>
      <c r="H6341" t="s">
        <v>3751</v>
      </c>
      <c r="I6341">
        <v>5213</v>
      </c>
      <c r="J6341">
        <v>0</v>
      </c>
      <c r="K6341">
        <v>2</v>
      </c>
      <c r="L6341" t="s">
        <v>15568</v>
      </c>
      <c r="M6341" t="s">
        <v>23</v>
      </c>
      <c r="N6341" t="s">
        <v>23</v>
      </c>
      <c r="O6341" t="s">
        <v>25</v>
      </c>
      <c r="P6341" t="s">
        <v>26</v>
      </c>
      <c r="Q6341" t="s">
        <v>27</v>
      </c>
      <c r="R6341">
        <v>79.95</v>
      </c>
      <c r="S6341">
        <v>249.85</v>
      </c>
    </row>
    <row r="6342" spans="1:19">
      <c r="A6342" t="s">
        <v>14102</v>
      </c>
      <c r="B6342" s="2">
        <v>45550</v>
      </c>
      <c r="C6342" t="s">
        <v>33</v>
      </c>
      <c r="D6342">
        <v>60</v>
      </c>
      <c r="E6342" t="s">
        <v>39</v>
      </c>
      <c r="F6342">
        <v>0</v>
      </c>
      <c r="G6342">
        <v>5</v>
      </c>
      <c r="H6342" t="s">
        <v>3686</v>
      </c>
      <c r="I6342">
        <v>2534</v>
      </c>
      <c r="J6342">
        <v>0</v>
      </c>
      <c r="K6342">
        <v>11</v>
      </c>
      <c r="L6342" t="s">
        <v>97</v>
      </c>
      <c r="M6342" t="s">
        <v>39</v>
      </c>
      <c r="N6342" t="s">
        <v>23</v>
      </c>
      <c r="O6342" t="s">
        <v>49</v>
      </c>
      <c r="P6342" t="s">
        <v>26</v>
      </c>
      <c r="Q6342" t="s">
        <v>50</v>
      </c>
      <c r="R6342">
        <v>35.799999999999997</v>
      </c>
      <c r="S6342">
        <v>363.15</v>
      </c>
    </row>
    <row r="6343" spans="1:19">
      <c r="A6343" t="s">
        <v>14104</v>
      </c>
      <c r="B6343" s="2">
        <v>45460</v>
      </c>
      <c r="C6343" t="s">
        <v>33</v>
      </c>
      <c r="D6343">
        <v>26</v>
      </c>
      <c r="E6343" t="s">
        <v>39</v>
      </c>
      <c r="F6343">
        <v>0</v>
      </c>
      <c r="G6343">
        <v>5</v>
      </c>
      <c r="H6343" t="s">
        <v>3686</v>
      </c>
      <c r="I6343">
        <v>4423</v>
      </c>
      <c r="J6343">
        <v>0</v>
      </c>
      <c r="K6343">
        <v>14</v>
      </c>
      <c r="L6343" t="s">
        <v>97</v>
      </c>
      <c r="M6343" t="s">
        <v>23</v>
      </c>
      <c r="N6343" t="s">
        <v>23</v>
      </c>
      <c r="O6343" t="s">
        <v>49</v>
      </c>
      <c r="P6343" t="s">
        <v>202</v>
      </c>
      <c r="Q6343" t="s">
        <v>84</v>
      </c>
      <c r="R6343">
        <v>54.25</v>
      </c>
      <c r="S6343">
        <v>1067.6199999999999</v>
      </c>
    </row>
    <row r="6344" spans="1:19">
      <c r="A6344" t="s">
        <v>14106</v>
      </c>
      <c r="B6344" s="2">
        <v>43972</v>
      </c>
      <c r="C6344" t="s">
        <v>33</v>
      </c>
      <c r="D6344">
        <v>25</v>
      </c>
      <c r="E6344" t="s">
        <v>39</v>
      </c>
      <c r="F6344">
        <v>1</v>
      </c>
      <c r="G6344">
        <v>5</v>
      </c>
      <c r="H6344" t="s">
        <v>3686</v>
      </c>
      <c r="I6344">
        <v>4370</v>
      </c>
      <c r="J6344">
        <v>0</v>
      </c>
      <c r="K6344">
        <v>63</v>
      </c>
      <c r="L6344" t="s">
        <v>15568</v>
      </c>
      <c r="M6344" t="s">
        <v>23</v>
      </c>
      <c r="N6344" t="s">
        <v>39</v>
      </c>
      <c r="P6344" t="s">
        <v>164</v>
      </c>
      <c r="Q6344" t="s">
        <v>50</v>
      </c>
      <c r="R6344">
        <v>19.5</v>
      </c>
      <c r="S6344">
        <v>2747.26</v>
      </c>
    </row>
    <row r="6345" spans="1:19">
      <c r="A6345" t="s">
        <v>14108</v>
      </c>
      <c r="B6345" s="2">
        <v>44220</v>
      </c>
      <c r="C6345" t="s">
        <v>22</v>
      </c>
      <c r="D6345">
        <v>22</v>
      </c>
      <c r="E6345" t="s">
        <v>23</v>
      </c>
      <c r="F6345">
        <v>3</v>
      </c>
      <c r="G6345">
        <v>5</v>
      </c>
      <c r="H6345" t="s">
        <v>3686</v>
      </c>
      <c r="I6345">
        <v>4603</v>
      </c>
      <c r="J6345">
        <v>10</v>
      </c>
      <c r="K6345">
        <v>55</v>
      </c>
      <c r="L6345" t="s">
        <v>142</v>
      </c>
      <c r="M6345" t="s">
        <v>23</v>
      </c>
      <c r="N6345" t="s">
        <v>23</v>
      </c>
      <c r="O6345" t="s">
        <v>25</v>
      </c>
      <c r="P6345" t="s">
        <v>26</v>
      </c>
      <c r="Q6345" t="s">
        <v>50</v>
      </c>
      <c r="R6345">
        <v>90.4</v>
      </c>
      <c r="S6345">
        <v>6339.95</v>
      </c>
    </row>
    <row r="6346" spans="1:19">
      <c r="A6346" t="s">
        <v>14110</v>
      </c>
      <c r="B6346" s="2">
        <v>44472</v>
      </c>
      <c r="C6346" t="s">
        <v>33</v>
      </c>
      <c r="D6346">
        <v>33</v>
      </c>
      <c r="E6346" t="s">
        <v>39</v>
      </c>
      <c r="F6346">
        <v>0</v>
      </c>
      <c r="G6346">
        <v>5</v>
      </c>
      <c r="H6346" t="s">
        <v>3686</v>
      </c>
      <c r="I6346">
        <v>2626</v>
      </c>
      <c r="J6346">
        <v>0</v>
      </c>
      <c r="K6346">
        <v>46</v>
      </c>
      <c r="L6346" t="s">
        <v>15568</v>
      </c>
      <c r="M6346" t="s">
        <v>23</v>
      </c>
      <c r="N6346" t="s">
        <v>23</v>
      </c>
      <c r="O6346" t="s">
        <v>56</v>
      </c>
      <c r="P6346" t="s">
        <v>26</v>
      </c>
      <c r="Q6346" t="s">
        <v>27</v>
      </c>
      <c r="R6346">
        <v>44.95</v>
      </c>
      <c r="S6346">
        <v>4023.62</v>
      </c>
    </row>
    <row r="6347" spans="1:19">
      <c r="A6347" t="s">
        <v>14112</v>
      </c>
      <c r="B6347" s="2">
        <v>45233</v>
      </c>
      <c r="C6347" t="s">
        <v>22</v>
      </c>
      <c r="D6347">
        <v>48</v>
      </c>
      <c r="E6347" t="s">
        <v>23</v>
      </c>
      <c r="F6347">
        <v>9</v>
      </c>
      <c r="G6347">
        <v>5</v>
      </c>
      <c r="H6347" t="s">
        <v>3686</v>
      </c>
      <c r="I6347">
        <v>4302</v>
      </c>
      <c r="J6347">
        <v>1</v>
      </c>
      <c r="K6347">
        <v>21</v>
      </c>
      <c r="L6347" t="s">
        <v>97</v>
      </c>
      <c r="M6347" t="s">
        <v>39</v>
      </c>
      <c r="N6347" t="s">
        <v>23</v>
      </c>
      <c r="O6347" t="s">
        <v>49</v>
      </c>
      <c r="P6347" t="s">
        <v>26</v>
      </c>
      <c r="Q6347" t="s">
        <v>27</v>
      </c>
      <c r="R6347">
        <v>26.05</v>
      </c>
      <c r="S6347">
        <v>565.75</v>
      </c>
    </row>
    <row r="6348" spans="1:19">
      <c r="A6348" t="s">
        <v>14114</v>
      </c>
      <c r="B6348" s="2">
        <v>44533</v>
      </c>
      <c r="C6348" t="s">
        <v>22</v>
      </c>
      <c r="D6348">
        <v>38</v>
      </c>
      <c r="E6348" t="s">
        <v>23</v>
      </c>
      <c r="F6348">
        <v>2</v>
      </c>
      <c r="G6348">
        <v>5</v>
      </c>
      <c r="H6348" t="s">
        <v>3686</v>
      </c>
      <c r="I6348">
        <v>2471</v>
      </c>
      <c r="J6348">
        <v>1</v>
      </c>
      <c r="K6348">
        <v>44</v>
      </c>
      <c r="L6348" t="s">
        <v>15568</v>
      </c>
      <c r="M6348" t="s">
        <v>23</v>
      </c>
      <c r="N6348" t="s">
        <v>39</v>
      </c>
      <c r="P6348" t="s">
        <v>202</v>
      </c>
      <c r="Q6348" t="s">
        <v>27</v>
      </c>
      <c r="R6348">
        <v>20.6</v>
      </c>
      <c r="S6348">
        <v>2463.36</v>
      </c>
    </row>
    <row r="6349" spans="1:19">
      <c r="A6349" t="s">
        <v>14116</v>
      </c>
      <c r="B6349" s="2">
        <v>44265</v>
      </c>
      <c r="C6349" t="s">
        <v>22</v>
      </c>
      <c r="D6349">
        <v>19</v>
      </c>
      <c r="E6349" t="s">
        <v>39</v>
      </c>
      <c r="F6349">
        <v>0</v>
      </c>
      <c r="G6349">
        <v>5</v>
      </c>
      <c r="H6349" t="s">
        <v>3686</v>
      </c>
      <c r="I6349">
        <v>4610</v>
      </c>
      <c r="J6349">
        <v>0</v>
      </c>
      <c r="K6349">
        <v>53</v>
      </c>
      <c r="L6349" t="s">
        <v>15568</v>
      </c>
      <c r="M6349" t="s">
        <v>23</v>
      </c>
      <c r="N6349" t="s">
        <v>39</v>
      </c>
      <c r="P6349" t="s">
        <v>164</v>
      </c>
      <c r="Q6349" t="s">
        <v>50</v>
      </c>
      <c r="R6349">
        <v>24.6</v>
      </c>
      <c r="S6349">
        <v>3051.8</v>
      </c>
    </row>
    <row r="6350" spans="1:19">
      <c r="A6350" t="s">
        <v>14118</v>
      </c>
      <c r="B6350" s="2">
        <v>44358</v>
      </c>
      <c r="C6350" t="s">
        <v>22</v>
      </c>
      <c r="D6350">
        <v>23</v>
      </c>
      <c r="E6350" t="s">
        <v>23</v>
      </c>
      <c r="F6350">
        <v>2</v>
      </c>
      <c r="G6350">
        <v>5</v>
      </c>
      <c r="H6350" t="s">
        <v>3686</v>
      </c>
      <c r="I6350">
        <v>6115</v>
      </c>
      <c r="J6350">
        <v>10</v>
      </c>
      <c r="K6350">
        <v>50</v>
      </c>
      <c r="L6350" t="s">
        <v>15568</v>
      </c>
      <c r="M6350" t="s">
        <v>23</v>
      </c>
      <c r="N6350" t="s">
        <v>23</v>
      </c>
      <c r="O6350" t="s">
        <v>49</v>
      </c>
      <c r="P6350" t="s">
        <v>202</v>
      </c>
      <c r="Q6350" t="s">
        <v>27</v>
      </c>
      <c r="R6350">
        <v>44.8</v>
      </c>
      <c r="S6350">
        <v>4025.13</v>
      </c>
    </row>
    <row r="6351" spans="1:19">
      <c r="A6351" t="s">
        <v>14120</v>
      </c>
      <c r="B6351" s="2">
        <v>44280</v>
      </c>
      <c r="C6351" t="s">
        <v>33</v>
      </c>
      <c r="D6351">
        <v>37</v>
      </c>
      <c r="E6351" t="s">
        <v>23</v>
      </c>
      <c r="F6351">
        <v>0</v>
      </c>
      <c r="G6351">
        <v>5</v>
      </c>
      <c r="H6351" t="s">
        <v>3686</v>
      </c>
      <c r="I6351">
        <v>6439</v>
      </c>
      <c r="J6351">
        <v>2</v>
      </c>
      <c r="K6351">
        <v>53</v>
      </c>
      <c r="L6351" t="s">
        <v>142</v>
      </c>
      <c r="M6351" t="s">
        <v>23</v>
      </c>
      <c r="N6351" t="s">
        <v>23</v>
      </c>
      <c r="O6351" t="s">
        <v>25</v>
      </c>
      <c r="P6351" t="s">
        <v>202</v>
      </c>
      <c r="Q6351" t="s">
        <v>27</v>
      </c>
      <c r="R6351">
        <v>91.15</v>
      </c>
      <c r="S6351">
        <v>7248.04</v>
      </c>
    </row>
    <row r="6352" spans="1:19">
      <c r="A6352" t="s">
        <v>14122</v>
      </c>
      <c r="B6352" s="2">
        <v>45574</v>
      </c>
      <c r="C6352" t="s">
        <v>33</v>
      </c>
      <c r="D6352">
        <v>24</v>
      </c>
      <c r="E6352" t="s">
        <v>23</v>
      </c>
      <c r="F6352">
        <v>1</v>
      </c>
      <c r="G6352">
        <v>5</v>
      </c>
      <c r="H6352" t="s">
        <v>3686</v>
      </c>
      <c r="I6352">
        <v>3137</v>
      </c>
      <c r="J6352">
        <v>1</v>
      </c>
      <c r="K6352">
        <v>10</v>
      </c>
      <c r="L6352" t="s">
        <v>97</v>
      </c>
      <c r="M6352" t="s">
        <v>23</v>
      </c>
      <c r="N6352" t="s">
        <v>23</v>
      </c>
      <c r="O6352" t="s">
        <v>49</v>
      </c>
      <c r="P6352" t="s">
        <v>26</v>
      </c>
      <c r="Q6352" t="s">
        <v>27</v>
      </c>
      <c r="R6352">
        <v>65.5</v>
      </c>
      <c r="S6352">
        <v>875.8</v>
      </c>
    </row>
    <row r="6353" spans="1:19">
      <c r="A6353" t="s">
        <v>14124</v>
      </c>
      <c r="B6353" s="2">
        <v>44418</v>
      </c>
      <c r="C6353" t="s">
        <v>22</v>
      </c>
      <c r="D6353">
        <v>22</v>
      </c>
      <c r="E6353" t="s">
        <v>39</v>
      </c>
      <c r="F6353">
        <v>0</v>
      </c>
      <c r="G6353">
        <v>5</v>
      </c>
      <c r="H6353" t="s">
        <v>3686</v>
      </c>
      <c r="I6353">
        <v>4254</v>
      </c>
      <c r="J6353">
        <v>0</v>
      </c>
      <c r="K6353">
        <v>48</v>
      </c>
      <c r="L6353" t="s">
        <v>142</v>
      </c>
      <c r="M6353" t="s">
        <v>23</v>
      </c>
      <c r="N6353" t="s">
        <v>39</v>
      </c>
      <c r="P6353" t="s">
        <v>202</v>
      </c>
      <c r="Q6353" t="s">
        <v>27</v>
      </c>
      <c r="R6353">
        <v>19.95</v>
      </c>
      <c r="S6353">
        <v>1533.46</v>
      </c>
    </row>
    <row r="6354" spans="1:19">
      <c r="A6354" t="s">
        <v>14126</v>
      </c>
      <c r="B6354" s="2">
        <v>45200</v>
      </c>
      <c r="C6354" t="s">
        <v>33</v>
      </c>
      <c r="D6354">
        <v>21</v>
      </c>
      <c r="E6354" t="s">
        <v>39</v>
      </c>
      <c r="F6354">
        <v>0</v>
      </c>
      <c r="G6354">
        <v>5</v>
      </c>
      <c r="H6354" t="s">
        <v>3686</v>
      </c>
      <c r="I6354">
        <v>5555</v>
      </c>
      <c r="J6354">
        <v>0</v>
      </c>
      <c r="K6354">
        <v>22</v>
      </c>
      <c r="L6354" t="s">
        <v>97</v>
      </c>
      <c r="M6354" t="s">
        <v>23</v>
      </c>
      <c r="N6354" t="s">
        <v>39</v>
      </c>
      <c r="P6354" t="s">
        <v>26</v>
      </c>
      <c r="Q6354" t="s">
        <v>50</v>
      </c>
      <c r="R6354">
        <v>20.05</v>
      </c>
      <c r="S6354">
        <v>1216.44</v>
      </c>
    </row>
    <row r="6355" spans="1:19">
      <c r="A6355" t="s">
        <v>14128</v>
      </c>
      <c r="B6355" s="2">
        <v>44744</v>
      </c>
      <c r="C6355" t="s">
        <v>33</v>
      </c>
      <c r="D6355">
        <v>59</v>
      </c>
      <c r="E6355" t="s">
        <v>39</v>
      </c>
      <c r="F6355">
        <v>0</v>
      </c>
      <c r="G6355">
        <v>5</v>
      </c>
      <c r="H6355" t="s">
        <v>3686</v>
      </c>
      <c r="I6355">
        <v>4040</v>
      </c>
      <c r="J6355">
        <v>0</v>
      </c>
      <c r="K6355">
        <v>37</v>
      </c>
      <c r="L6355" t="s">
        <v>15568</v>
      </c>
      <c r="M6355" t="s">
        <v>23</v>
      </c>
      <c r="N6355" t="s">
        <v>23</v>
      </c>
      <c r="O6355" t="s">
        <v>25</v>
      </c>
      <c r="P6355" t="s">
        <v>26</v>
      </c>
      <c r="Q6355" t="s">
        <v>50</v>
      </c>
      <c r="R6355">
        <v>100.3</v>
      </c>
      <c r="S6355">
        <v>5208.62</v>
      </c>
    </row>
    <row r="6356" spans="1:19">
      <c r="A6356" t="s">
        <v>14130</v>
      </c>
      <c r="B6356" s="2">
        <v>45170</v>
      </c>
      <c r="C6356" t="s">
        <v>22</v>
      </c>
      <c r="D6356">
        <v>43</v>
      </c>
      <c r="E6356" t="s">
        <v>23</v>
      </c>
      <c r="F6356">
        <v>0</v>
      </c>
      <c r="G6356">
        <v>5</v>
      </c>
      <c r="H6356" t="s">
        <v>3686</v>
      </c>
      <c r="I6356">
        <v>3418</v>
      </c>
      <c r="J6356">
        <v>2</v>
      </c>
      <c r="K6356">
        <v>23</v>
      </c>
      <c r="L6356" t="s">
        <v>15568</v>
      </c>
      <c r="M6356" t="s">
        <v>23</v>
      </c>
      <c r="N6356" t="s">
        <v>39</v>
      </c>
      <c r="P6356" t="s">
        <v>202</v>
      </c>
      <c r="Q6356" t="s">
        <v>27</v>
      </c>
      <c r="R6356">
        <v>20.75</v>
      </c>
      <c r="S6356">
        <v>1501.65</v>
      </c>
    </row>
    <row r="6357" spans="1:19">
      <c r="A6357" t="s">
        <v>14132</v>
      </c>
      <c r="B6357" s="2">
        <v>43831</v>
      </c>
      <c r="C6357" t="s">
        <v>22</v>
      </c>
      <c r="D6357">
        <v>43</v>
      </c>
      <c r="E6357" t="s">
        <v>23</v>
      </c>
      <c r="F6357">
        <v>2</v>
      </c>
      <c r="G6357">
        <v>5</v>
      </c>
      <c r="H6357" t="s">
        <v>3686</v>
      </c>
      <c r="I6357">
        <v>5666</v>
      </c>
      <c r="J6357">
        <v>0</v>
      </c>
      <c r="K6357">
        <v>67</v>
      </c>
      <c r="L6357" t="s">
        <v>316</v>
      </c>
      <c r="M6357" t="s">
        <v>23</v>
      </c>
      <c r="N6357" t="s">
        <v>23</v>
      </c>
      <c r="O6357" t="s">
        <v>25</v>
      </c>
      <c r="P6357" t="s">
        <v>202</v>
      </c>
      <c r="Q6357" t="s">
        <v>27</v>
      </c>
      <c r="R6357">
        <v>105.4</v>
      </c>
      <c r="S6357">
        <v>9601.11</v>
      </c>
    </row>
    <row r="6358" spans="1:19">
      <c r="A6358" t="s">
        <v>14134</v>
      </c>
      <c r="B6358" s="2">
        <v>45850</v>
      </c>
      <c r="C6358" t="s">
        <v>33</v>
      </c>
      <c r="D6358">
        <v>26</v>
      </c>
      <c r="E6358" t="s">
        <v>39</v>
      </c>
      <c r="F6358">
        <v>0</v>
      </c>
      <c r="G6358">
        <v>5</v>
      </c>
      <c r="H6358" t="s">
        <v>3751</v>
      </c>
      <c r="I6358">
        <v>3513</v>
      </c>
      <c r="J6358">
        <v>0</v>
      </c>
      <c r="K6358">
        <v>1</v>
      </c>
      <c r="L6358" t="s">
        <v>15568</v>
      </c>
      <c r="M6358" t="s">
        <v>39</v>
      </c>
      <c r="N6358" t="s">
        <v>23</v>
      </c>
      <c r="O6358" t="s">
        <v>56</v>
      </c>
      <c r="P6358" t="s">
        <v>26</v>
      </c>
      <c r="Q6358" t="s">
        <v>50</v>
      </c>
      <c r="R6358">
        <v>25.15</v>
      </c>
      <c r="S6358">
        <v>25.15</v>
      </c>
    </row>
    <row r="6359" spans="1:19">
      <c r="A6359" t="s">
        <v>14135</v>
      </c>
      <c r="B6359" s="2">
        <v>43775</v>
      </c>
      <c r="C6359" t="s">
        <v>33</v>
      </c>
      <c r="D6359">
        <v>69</v>
      </c>
      <c r="E6359" t="s">
        <v>23</v>
      </c>
      <c r="F6359">
        <v>1</v>
      </c>
      <c r="G6359">
        <v>5</v>
      </c>
      <c r="H6359" t="s">
        <v>3686</v>
      </c>
      <c r="I6359">
        <v>5205</v>
      </c>
      <c r="J6359">
        <v>0</v>
      </c>
      <c r="K6359">
        <v>69</v>
      </c>
      <c r="L6359" t="s">
        <v>316</v>
      </c>
      <c r="M6359" t="s">
        <v>23</v>
      </c>
      <c r="N6359" t="s">
        <v>23</v>
      </c>
      <c r="O6359" t="s">
        <v>25</v>
      </c>
      <c r="P6359" t="s">
        <v>164</v>
      </c>
      <c r="Q6359" t="s">
        <v>27</v>
      </c>
      <c r="R6359">
        <v>93.3</v>
      </c>
      <c r="S6359">
        <v>8366.6200000000008</v>
      </c>
    </row>
    <row r="6360" spans="1:19">
      <c r="A6360" t="s">
        <v>14137</v>
      </c>
      <c r="B6360" s="2">
        <v>43834</v>
      </c>
      <c r="C6360" t="s">
        <v>22</v>
      </c>
      <c r="D6360">
        <v>37</v>
      </c>
      <c r="E6360" t="s">
        <v>39</v>
      </c>
      <c r="F6360">
        <v>0</v>
      </c>
      <c r="G6360">
        <v>5</v>
      </c>
      <c r="H6360" t="s">
        <v>3686</v>
      </c>
      <c r="I6360">
        <v>4416</v>
      </c>
      <c r="J6360">
        <v>0</v>
      </c>
      <c r="K6360">
        <v>67</v>
      </c>
      <c r="L6360" t="s">
        <v>316</v>
      </c>
      <c r="M6360" t="s">
        <v>23</v>
      </c>
      <c r="N6360" t="s">
        <v>39</v>
      </c>
      <c r="P6360" t="s">
        <v>164</v>
      </c>
      <c r="Q6360" t="s">
        <v>27</v>
      </c>
      <c r="R6360">
        <v>20.5</v>
      </c>
      <c r="S6360">
        <v>4600.72</v>
      </c>
    </row>
    <row r="6361" spans="1:19">
      <c r="A6361" t="s">
        <v>14139</v>
      </c>
      <c r="B6361" s="2">
        <v>44840</v>
      </c>
      <c r="C6361" t="s">
        <v>22</v>
      </c>
      <c r="D6361">
        <v>19</v>
      </c>
      <c r="E6361" t="s">
        <v>23</v>
      </c>
      <c r="F6361">
        <v>3</v>
      </c>
      <c r="G6361">
        <v>5</v>
      </c>
      <c r="H6361" t="s">
        <v>3686</v>
      </c>
      <c r="I6361">
        <v>3096</v>
      </c>
      <c r="J6361">
        <v>5</v>
      </c>
      <c r="K6361">
        <v>34</v>
      </c>
      <c r="L6361" t="s">
        <v>15568</v>
      </c>
      <c r="M6361" t="s">
        <v>23</v>
      </c>
      <c r="N6361" t="s">
        <v>23</v>
      </c>
      <c r="O6361" t="s">
        <v>25</v>
      </c>
      <c r="P6361" t="s">
        <v>26</v>
      </c>
      <c r="Q6361" t="s">
        <v>27</v>
      </c>
      <c r="R6361">
        <v>89.85</v>
      </c>
      <c r="S6361">
        <v>3701.06</v>
      </c>
    </row>
    <row r="6362" spans="1:19">
      <c r="A6362" t="s">
        <v>14141</v>
      </c>
      <c r="B6362" s="2">
        <v>44483</v>
      </c>
      <c r="C6362" t="s">
        <v>33</v>
      </c>
      <c r="D6362">
        <v>59</v>
      </c>
      <c r="E6362" t="s">
        <v>23</v>
      </c>
      <c r="F6362">
        <v>0</v>
      </c>
      <c r="G6362">
        <v>5</v>
      </c>
      <c r="H6362" t="s">
        <v>3686</v>
      </c>
      <c r="I6362">
        <v>5119</v>
      </c>
      <c r="J6362">
        <v>6</v>
      </c>
      <c r="K6362">
        <v>46</v>
      </c>
      <c r="L6362" t="s">
        <v>15568</v>
      </c>
      <c r="M6362" t="s">
        <v>23</v>
      </c>
      <c r="N6362" t="s">
        <v>23</v>
      </c>
      <c r="O6362" t="s">
        <v>25</v>
      </c>
      <c r="P6362" t="s">
        <v>164</v>
      </c>
      <c r="Q6362" t="s">
        <v>50</v>
      </c>
      <c r="R6362">
        <v>108.9</v>
      </c>
      <c r="S6362">
        <v>4946.3</v>
      </c>
    </row>
    <row r="6363" spans="1:19">
      <c r="A6363" t="s">
        <v>14143</v>
      </c>
      <c r="B6363" s="2">
        <v>45851</v>
      </c>
      <c r="C6363" t="s">
        <v>33</v>
      </c>
      <c r="D6363">
        <v>24</v>
      </c>
      <c r="E6363" t="s">
        <v>39</v>
      </c>
      <c r="F6363">
        <v>0</v>
      </c>
      <c r="G6363">
        <v>5</v>
      </c>
      <c r="H6363" t="s">
        <v>3751</v>
      </c>
      <c r="I6363">
        <v>5825</v>
      </c>
      <c r="J6363">
        <v>0</v>
      </c>
      <c r="K6363">
        <v>1</v>
      </c>
      <c r="L6363" t="s">
        <v>48</v>
      </c>
      <c r="M6363" t="s">
        <v>23</v>
      </c>
      <c r="N6363" t="s">
        <v>23</v>
      </c>
      <c r="O6363" t="s">
        <v>56</v>
      </c>
      <c r="P6363" t="s">
        <v>26</v>
      </c>
      <c r="Q6363" t="s">
        <v>50</v>
      </c>
      <c r="R6363">
        <v>44.55</v>
      </c>
      <c r="S6363">
        <v>67.59</v>
      </c>
    </row>
    <row r="6364" spans="1:19">
      <c r="A6364" t="s">
        <v>14145</v>
      </c>
      <c r="B6364" s="2">
        <v>44004</v>
      </c>
      <c r="C6364" t="s">
        <v>22</v>
      </c>
      <c r="D6364">
        <v>25</v>
      </c>
      <c r="E6364" t="s">
        <v>39</v>
      </c>
      <c r="F6364">
        <v>0</v>
      </c>
      <c r="G6364">
        <v>5</v>
      </c>
      <c r="H6364" t="s">
        <v>3686</v>
      </c>
      <c r="I6364">
        <v>4278</v>
      </c>
      <c r="J6364">
        <v>0</v>
      </c>
      <c r="K6364">
        <v>62</v>
      </c>
      <c r="L6364" t="s">
        <v>15568</v>
      </c>
      <c r="M6364" t="s">
        <v>23</v>
      </c>
      <c r="N6364" t="s">
        <v>39</v>
      </c>
      <c r="P6364" t="s">
        <v>164</v>
      </c>
      <c r="Q6364" t="s">
        <v>27</v>
      </c>
      <c r="R6364">
        <v>19.850000000000001</v>
      </c>
      <c r="S6364">
        <v>2132.19</v>
      </c>
    </row>
    <row r="6365" spans="1:19">
      <c r="A6365" t="s">
        <v>14147</v>
      </c>
      <c r="B6365" s="2">
        <v>43679</v>
      </c>
      <c r="C6365" t="s">
        <v>22</v>
      </c>
      <c r="D6365">
        <v>29</v>
      </c>
      <c r="E6365" t="s">
        <v>23</v>
      </c>
      <c r="F6365">
        <v>0</v>
      </c>
      <c r="G6365">
        <v>5</v>
      </c>
      <c r="H6365" t="s">
        <v>3686</v>
      </c>
      <c r="I6365">
        <v>5514</v>
      </c>
      <c r="J6365">
        <v>1</v>
      </c>
      <c r="K6365">
        <v>72</v>
      </c>
      <c r="L6365" t="s">
        <v>15568</v>
      </c>
      <c r="M6365" t="s">
        <v>23</v>
      </c>
      <c r="N6365" t="s">
        <v>39</v>
      </c>
      <c r="P6365" t="s">
        <v>164</v>
      </c>
      <c r="Q6365" t="s">
        <v>50</v>
      </c>
      <c r="R6365">
        <v>25.85</v>
      </c>
      <c r="S6365">
        <v>4460.63</v>
      </c>
    </row>
    <row r="6366" spans="1:19">
      <c r="A6366" t="s">
        <v>14149</v>
      </c>
      <c r="B6366" s="2">
        <v>44899</v>
      </c>
      <c r="C6366" t="s">
        <v>22</v>
      </c>
      <c r="D6366">
        <v>27</v>
      </c>
      <c r="E6366" t="s">
        <v>23</v>
      </c>
      <c r="F6366">
        <v>3</v>
      </c>
      <c r="G6366">
        <v>5</v>
      </c>
      <c r="H6366" t="s">
        <v>3686</v>
      </c>
      <c r="I6366">
        <v>2609</v>
      </c>
      <c r="J6366">
        <v>2</v>
      </c>
      <c r="K6366">
        <v>32</v>
      </c>
      <c r="L6366" t="s">
        <v>40</v>
      </c>
      <c r="M6366" t="s">
        <v>39</v>
      </c>
      <c r="N6366" t="s">
        <v>23</v>
      </c>
      <c r="O6366" t="s">
        <v>49</v>
      </c>
      <c r="P6366" t="s">
        <v>202</v>
      </c>
      <c r="Q6366" t="s">
        <v>84</v>
      </c>
      <c r="R6366">
        <v>36.25</v>
      </c>
      <c r="S6366">
        <v>1151.05</v>
      </c>
    </row>
    <row r="6367" spans="1:19">
      <c r="A6367" t="s">
        <v>14151</v>
      </c>
      <c r="B6367" s="2">
        <v>43680</v>
      </c>
      <c r="C6367" t="s">
        <v>33</v>
      </c>
      <c r="D6367">
        <v>29</v>
      </c>
      <c r="E6367" t="s">
        <v>39</v>
      </c>
      <c r="F6367">
        <v>0</v>
      </c>
      <c r="G6367">
        <v>5</v>
      </c>
      <c r="H6367" t="s">
        <v>3686</v>
      </c>
      <c r="I6367">
        <v>5306</v>
      </c>
      <c r="J6367">
        <v>0</v>
      </c>
      <c r="K6367">
        <v>72</v>
      </c>
      <c r="L6367" t="s">
        <v>15568</v>
      </c>
      <c r="M6367" t="s">
        <v>23</v>
      </c>
      <c r="N6367" t="s">
        <v>39</v>
      </c>
      <c r="P6367" t="s">
        <v>164</v>
      </c>
      <c r="Q6367" t="s">
        <v>27</v>
      </c>
      <c r="R6367">
        <v>21.15</v>
      </c>
      <c r="S6367">
        <v>3039.53</v>
      </c>
    </row>
    <row r="6368" spans="1:19">
      <c r="A6368" t="s">
        <v>14153</v>
      </c>
      <c r="B6368" s="2">
        <v>44289</v>
      </c>
      <c r="C6368" t="s">
        <v>22</v>
      </c>
      <c r="D6368">
        <v>36</v>
      </c>
      <c r="E6368" t="s">
        <v>39</v>
      </c>
      <c r="F6368">
        <v>0</v>
      </c>
      <c r="G6368">
        <v>5</v>
      </c>
      <c r="H6368" t="s">
        <v>3686</v>
      </c>
      <c r="I6368">
        <v>4993</v>
      </c>
      <c r="J6368">
        <v>0</v>
      </c>
      <c r="K6368">
        <v>52</v>
      </c>
      <c r="L6368" t="s">
        <v>15568</v>
      </c>
      <c r="M6368" t="s">
        <v>23</v>
      </c>
      <c r="N6368" t="s">
        <v>23</v>
      </c>
      <c r="O6368" t="s">
        <v>25</v>
      </c>
      <c r="P6368" t="s">
        <v>164</v>
      </c>
      <c r="Q6368" t="s">
        <v>27</v>
      </c>
      <c r="R6368">
        <v>110.75</v>
      </c>
      <c r="S6368">
        <v>7023.82</v>
      </c>
    </row>
    <row r="6369" spans="1:19">
      <c r="A6369" t="s">
        <v>14155</v>
      </c>
      <c r="B6369" s="2">
        <v>45001</v>
      </c>
      <c r="C6369" t="s">
        <v>33</v>
      </c>
      <c r="D6369">
        <v>48</v>
      </c>
      <c r="E6369" t="s">
        <v>23</v>
      </c>
      <c r="F6369">
        <v>1</v>
      </c>
      <c r="G6369">
        <v>5</v>
      </c>
      <c r="H6369" t="s">
        <v>3686</v>
      </c>
      <c r="I6369">
        <v>4107</v>
      </c>
      <c r="J6369">
        <v>8</v>
      </c>
      <c r="K6369">
        <v>29</v>
      </c>
      <c r="L6369" t="s">
        <v>15568</v>
      </c>
      <c r="M6369" t="s">
        <v>39</v>
      </c>
      <c r="N6369" t="s">
        <v>23</v>
      </c>
      <c r="O6369" t="s">
        <v>49</v>
      </c>
      <c r="P6369" t="s">
        <v>164</v>
      </c>
      <c r="Q6369" t="s">
        <v>50</v>
      </c>
      <c r="R6369">
        <v>35.65</v>
      </c>
      <c r="S6369">
        <v>1000.08</v>
      </c>
    </row>
    <row r="6370" spans="1:19">
      <c r="A6370" t="s">
        <v>14157</v>
      </c>
      <c r="B6370" s="2">
        <v>45406</v>
      </c>
      <c r="C6370" t="s">
        <v>22</v>
      </c>
      <c r="D6370">
        <v>30</v>
      </c>
      <c r="E6370" t="s">
        <v>23</v>
      </c>
      <c r="F6370">
        <v>0</v>
      </c>
      <c r="G6370">
        <v>5</v>
      </c>
      <c r="H6370" t="s">
        <v>3686</v>
      </c>
      <c r="I6370">
        <v>4045</v>
      </c>
      <c r="J6370">
        <v>1</v>
      </c>
      <c r="K6370">
        <v>16</v>
      </c>
      <c r="L6370" t="s">
        <v>15568</v>
      </c>
      <c r="M6370" t="s">
        <v>23</v>
      </c>
      <c r="N6370" t="s">
        <v>23</v>
      </c>
      <c r="O6370" t="s">
        <v>25</v>
      </c>
      <c r="P6370" t="s">
        <v>26</v>
      </c>
      <c r="Q6370" t="s">
        <v>27</v>
      </c>
      <c r="R6370">
        <v>91.55</v>
      </c>
      <c r="S6370">
        <v>1787.09</v>
      </c>
    </row>
    <row r="6371" spans="1:19">
      <c r="A6371" t="s">
        <v>14159</v>
      </c>
      <c r="B6371" s="2">
        <v>43926</v>
      </c>
      <c r="C6371" t="s">
        <v>33</v>
      </c>
      <c r="D6371">
        <v>75</v>
      </c>
      <c r="E6371" t="s">
        <v>39</v>
      </c>
      <c r="F6371">
        <v>0</v>
      </c>
      <c r="G6371">
        <v>5</v>
      </c>
      <c r="H6371" t="s">
        <v>3686</v>
      </c>
      <c r="I6371">
        <v>6055</v>
      </c>
      <c r="J6371">
        <v>0</v>
      </c>
      <c r="K6371">
        <v>64</v>
      </c>
      <c r="L6371" t="s">
        <v>15568</v>
      </c>
      <c r="M6371" t="s">
        <v>39</v>
      </c>
      <c r="N6371" t="s">
        <v>23</v>
      </c>
      <c r="O6371" t="s">
        <v>49</v>
      </c>
      <c r="P6371" t="s">
        <v>26</v>
      </c>
      <c r="Q6371" t="s">
        <v>27</v>
      </c>
      <c r="R6371">
        <v>43.85</v>
      </c>
      <c r="S6371">
        <v>2781</v>
      </c>
    </row>
    <row r="6372" spans="1:19">
      <c r="A6372" t="s">
        <v>14161</v>
      </c>
      <c r="B6372" s="2">
        <v>45466</v>
      </c>
      <c r="C6372" t="s">
        <v>33</v>
      </c>
      <c r="D6372">
        <v>67</v>
      </c>
      <c r="E6372" t="s">
        <v>23</v>
      </c>
      <c r="F6372">
        <v>1</v>
      </c>
      <c r="G6372">
        <v>5</v>
      </c>
      <c r="H6372" t="s">
        <v>3686</v>
      </c>
      <c r="I6372">
        <v>2563</v>
      </c>
      <c r="J6372">
        <v>7</v>
      </c>
      <c r="K6372">
        <v>14</v>
      </c>
      <c r="L6372" t="s">
        <v>15568</v>
      </c>
      <c r="M6372" t="s">
        <v>23</v>
      </c>
      <c r="N6372" t="s">
        <v>23</v>
      </c>
      <c r="O6372" t="s">
        <v>25</v>
      </c>
      <c r="P6372" t="s">
        <v>26</v>
      </c>
      <c r="Q6372" t="s">
        <v>27</v>
      </c>
      <c r="R6372">
        <v>80.900000000000006</v>
      </c>
      <c r="S6372">
        <v>1715.88</v>
      </c>
    </row>
    <row r="6373" spans="1:19">
      <c r="A6373" t="s">
        <v>14163</v>
      </c>
      <c r="B6373" s="2">
        <v>44972</v>
      </c>
      <c r="C6373" t="s">
        <v>33</v>
      </c>
      <c r="D6373">
        <v>66</v>
      </c>
      <c r="E6373" t="s">
        <v>23</v>
      </c>
      <c r="F6373">
        <v>0</v>
      </c>
      <c r="G6373">
        <v>5</v>
      </c>
      <c r="H6373" t="s">
        <v>3686</v>
      </c>
      <c r="I6373">
        <v>4274</v>
      </c>
      <c r="J6373">
        <v>4</v>
      </c>
      <c r="K6373">
        <v>30</v>
      </c>
      <c r="L6373" t="s">
        <v>40</v>
      </c>
      <c r="M6373" t="s">
        <v>23</v>
      </c>
      <c r="N6373" t="s">
        <v>23</v>
      </c>
      <c r="O6373" t="s">
        <v>49</v>
      </c>
      <c r="P6373" t="s">
        <v>164</v>
      </c>
      <c r="Q6373" t="s">
        <v>27</v>
      </c>
      <c r="R6373">
        <v>80.8</v>
      </c>
      <c r="S6373">
        <v>2847.5</v>
      </c>
    </row>
    <row r="6374" spans="1:19">
      <c r="A6374" t="s">
        <v>14165</v>
      </c>
      <c r="B6374" s="2">
        <v>45861</v>
      </c>
      <c r="C6374" t="s">
        <v>22</v>
      </c>
      <c r="D6374">
        <v>77</v>
      </c>
      <c r="E6374" t="s">
        <v>39</v>
      </c>
      <c r="F6374">
        <v>0</v>
      </c>
      <c r="G6374">
        <v>5</v>
      </c>
      <c r="H6374" t="s">
        <v>3751</v>
      </c>
      <c r="I6374">
        <v>2968</v>
      </c>
      <c r="J6374">
        <v>0</v>
      </c>
      <c r="K6374">
        <v>1</v>
      </c>
      <c r="L6374" t="s">
        <v>15568</v>
      </c>
      <c r="M6374" t="s">
        <v>23</v>
      </c>
      <c r="N6374" t="s">
        <v>39</v>
      </c>
      <c r="P6374" t="s">
        <v>26</v>
      </c>
      <c r="Q6374" t="s">
        <v>84</v>
      </c>
      <c r="R6374">
        <v>20.399999999999999</v>
      </c>
      <c r="S6374">
        <v>38.21</v>
      </c>
    </row>
    <row r="6375" spans="1:19">
      <c r="A6375" t="s">
        <v>14167</v>
      </c>
      <c r="B6375" s="2">
        <v>45156</v>
      </c>
      <c r="C6375" t="s">
        <v>33</v>
      </c>
      <c r="D6375">
        <v>33</v>
      </c>
      <c r="E6375" t="s">
        <v>23</v>
      </c>
      <c r="F6375">
        <v>3</v>
      </c>
      <c r="G6375">
        <v>5</v>
      </c>
      <c r="H6375" t="s">
        <v>3686</v>
      </c>
      <c r="I6375">
        <v>4368</v>
      </c>
      <c r="J6375">
        <v>9</v>
      </c>
      <c r="K6375">
        <v>24</v>
      </c>
      <c r="L6375" t="s">
        <v>40</v>
      </c>
      <c r="M6375" t="s">
        <v>23</v>
      </c>
      <c r="N6375" t="s">
        <v>39</v>
      </c>
      <c r="P6375" t="s">
        <v>164</v>
      </c>
      <c r="Q6375" t="s">
        <v>50</v>
      </c>
      <c r="R6375">
        <v>21.1</v>
      </c>
      <c r="S6375">
        <v>985.05</v>
      </c>
    </row>
    <row r="6376" spans="1:19">
      <c r="A6376" t="s">
        <v>14169</v>
      </c>
      <c r="B6376" s="2">
        <v>45667</v>
      </c>
      <c r="C6376" t="s">
        <v>22</v>
      </c>
      <c r="D6376">
        <v>24</v>
      </c>
      <c r="E6376" t="s">
        <v>39</v>
      </c>
      <c r="F6376">
        <v>0</v>
      </c>
      <c r="G6376">
        <v>5</v>
      </c>
      <c r="H6376" t="s">
        <v>3686</v>
      </c>
      <c r="I6376">
        <v>4476</v>
      </c>
      <c r="J6376">
        <v>0</v>
      </c>
      <c r="K6376">
        <v>7</v>
      </c>
      <c r="L6376" t="s">
        <v>48</v>
      </c>
      <c r="M6376" t="s">
        <v>23</v>
      </c>
      <c r="N6376" t="s">
        <v>39</v>
      </c>
      <c r="P6376" t="s">
        <v>26</v>
      </c>
      <c r="Q6376" t="s">
        <v>84</v>
      </c>
      <c r="R6376">
        <v>20.75</v>
      </c>
      <c r="S6376">
        <v>471.43</v>
      </c>
    </row>
    <row r="6377" spans="1:19">
      <c r="A6377" t="s">
        <v>14171</v>
      </c>
      <c r="B6377" s="2">
        <v>44645</v>
      </c>
      <c r="C6377" t="s">
        <v>33</v>
      </c>
      <c r="D6377">
        <v>31</v>
      </c>
      <c r="E6377" t="s">
        <v>39</v>
      </c>
      <c r="F6377">
        <v>0</v>
      </c>
      <c r="G6377">
        <v>5</v>
      </c>
      <c r="H6377" t="s">
        <v>3686</v>
      </c>
      <c r="I6377">
        <v>2994</v>
      </c>
      <c r="J6377">
        <v>0</v>
      </c>
      <c r="K6377">
        <v>41</v>
      </c>
      <c r="L6377" t="s">
        <v>142</v>
      </c>
      <c r="M6377" t="s">
        <v>23</v>
      </c>
      <c r="N6377" t="s">
        <v>23</v>
      </c>
      <c r="O6377" t="s">
        <v>49</v>
      </c>
      <c r="P6377" t="s">
        <v>202</v>
      </c>
      <c r="Q6377" t="s">
        <v>50</v>
      </c>
      <c r="R6377">
        <v>56.3</v>
      </c>
      <c r="S6377">
        <v>3859.27</v>
      </c>
    </row>
    <row r="6378" spans="1:19">
      <c r="A6378" t="s">
        <v>14173</v>
      </c>
      <c r="B6378" s="2">
        <v>43865</v>
      </c>
      <c r="C6378" t="s">
        <v>22</v>
      </c>
      <c r="D6378">
        <v>51</v>
      </c>
      <c r="E6378" t="s">
        <v>23</v>
      </c>
      <c r="F6378">
        <v>3</v>
      </c>
      <c r="G6378">
        <v>5</v>
      </c>
      <c r="H6378" t="s">
        <v>3686</v>
      </c>
      <c r="I6378">
        <v>5617</v>
      </c>
      <c r="J6378">
        <v>5</v>
      </c>
      <c r="K6378">
        <v>66</v>
      </c>
      <c r="L6378" t="s">
        <v>15568</v>
      </c>
      <c r="M6378" t="s">
        <v>23</v>
      </c>
      <c r="N6378" t="s">
        <v>39</v>
      </c>
      <c r="P6378" t="s">
        <v>164</v>
      </c>
      <c r="Q6378" t="s">
        <v>50</v>
      </c>
      <c r="R6378">
        <v>25.3</v>
      </c>
      <c r="S6378">
        <v>4216.6499999999996</v>
      </c>
    </row>
    <row r="6379" spans="1:19">
      <c r="A6379" t="s">
        <v>14175</v>
      </c>
      <c r="B6379" s="2">
        <v>44210</v>
      </c>
      <c r="C6379" t="s">
        <v>33</v>
      </c>
      <c r="D6379">
        <v>44</v>
      </c>
      <c r="E6379" t="s">
        <v>23</v>
      </c>
      <c r="F6379">
        <v>0</v>
      </c>
      <c r="G6379">
        <v>5</v>
      </c>
      <c r="H6379" t="s">
        <v>3686</v>
      </c>
      <c r="I6379">
        <v>4768</v>
      </c>
      <c r="J6379">
        <v>4</v>
      </c>
      <c r="K6379">
        <v>55</v>
      </c>
      <c r="L6379" t="s">
        <v>142</v>
      </c>
      <c r="M6379" t="s">
        <v>23</v>
      </c>
      <c r="N6379" t="s">
        <v>23</v>
      </c>
      <c r="O6379" t="s">
        <v>25</v>
      </c>
      <c r="P6379" t="s">
        <v>26</v>
      </c>
      <c r="Q6379" t="s">
        <v>50</v>
      </c>
      <c r="R6379">
        <v>103.65</v>
      </c>
      <c r="S6379">
        <v>7527.95</v>
      </c>
    </row>
    <row r="6380" spans="1:19">
      <c r="A6380" t="s">
        <v>14177</v>
      </c>
      <c r="B6380" s="2">
        <v>45847</v>
      </c>
      <c r="C6380" t="s">
        <v>22</v>
      </c>
      <c r="D6380">
        <v>40</v>
      </c>
      <c r="E6380" t="s">
        <v>23</v>
      </c>
      <c r="F6380">
        <v>3</v>
      </c>
      <c r="G6380">
        <v>5</v>
      </c>
      <c r="H6380" t="s">
        <v>3751</v>
      </c>
      <c r="I6380">
        <v>3007</v>
      </c>
      <c r="J6380">
        <v>10</v>
      </c>
      <c r="K6380">
        <v>1</v>
      </c>
      <c r="L6380" t="s">
        <v>15568</v>
      </c>
      <c r="M6380" t="s">
        <v>23</v>
      </c>
      <c r="N6380" t="s">
        <v>39</v>
      </c>
      <c r="P6380" t="s">
        <v>26</v>
      </c>
      <c r="Q6380" t="s">
        <v>50</v>
      </c>
      <c r="R6380">
        <v>19.2</v>
      </c>
      <c r="S6380">
        <v>51.98</v>
      </c>
    </row>
    <row r="6381" spans="1:19">
      <c r="A6381" t="s">
        <v>14179</v>
      </c>
      <c r="B6381" s="2">
        <v>44486</v>
      </c>
      <c r="C6381" t="s">
        <v>33</v>
      </c>
      <c r="D6381">
        <v>59</v>
      </c>
      <c r="E6381" t="s">
        <v>39</v>
      </c>
      <c r="F6381">
        <v>2</v>
      </c>
      <c r="G6381">
        <v>5</v>
      </c>
      <c r="H6381" t="s">
        <v>3686</v>
      </c>
      <c r="I6381">
        <v>2405</v>
      </c>
      <c r="J6381">
        <v>0</v>
      </c>
      <c r="K6381">
        <v>46</v>
      </c>
      <c r="L6381" t="s">
        <v>15568</v>
      </c>
      <c r="M6381" t="s">
        <v>23</v>
      </c>
      <c r="N6381" t="s">
        <v>23</v>
      </c>
      <c r="O6381" t="s">
        <v>25</v>
      </c>
      <c r="P6381" t="s">
        <v>26</v>
      </c>
      <c r="Q6381" t="s">
        <v>27</v>
      </c>
      <c r="R6381">
        <v>99.8</v>
      </c>
      <c r="S6381">
        <v>5196.71</v>
      </c>
    </row>
    <row r="6382" spans="1:19">
      <c r="A6382" t="s">
        <v>14181</v>
      </c>
      <c r="B6382" s="2">
        <v>43688</v>
      </c>
      <c r="C6382" t="s">
        <v>22</v>
      </c>
      <c r="D6382">
        <v>54</v>
      </c>
      <c r="E6382" t="s">
        <v>23</v>
      </c>
      <c r="F6382">
        <v>0</v>
      </c>
      <c r="G6382">
        <v>5</v>
      </c>
      <c r="H6382" t="s">
        <v>3686</v>
      </c>
      <c r="I6382">
        <v>6011</v>
      </c>
      <c r="J6382">
        <v>8</v>
      </c>
      <c r="K6382">
        <v>72</v>
      </c>
      <c r="L6382" t="s">
        <v>15568</v>
      </c>
      <c r="M6382" t="s">
        <v>23</v>
      </c>
      <c r="N6382" t="s">
        <v>39</v>
      </c>
      <c r="P6382" t="s">
        <v>164</v>
      </c>
      <c r="Q6382" t="s">
        <v>50</v>
      </c>
      <c r="R6382">
        <v>25.4</v>
      </c>
      <c r="S6382">
        <v>2095.9</v>
      </c>
    </row>
    <row r="6383" spans="1:19">
      <c r="A6383" t="s">
        <v>14183</v>
      </c>
      <c r="B6383" s="2">
        <v>44932</v>
      </c>
      <c r="C6383" t="s">
        <v>33</v>
      </c>
      <c r="D6383">
        <v>57</v>
      </c>
      <c r="E6383" t="s">
        <v>39</v>
      </c>
      <c r="F6383">
        <v>0</v>
      </c>
      <c r="G6383">
        <v>5</v>
      </c>
      <c r="H6383" t="s">
        <v>3686</v>
      </c>
      <c r="I6383">
        <v>5581</v>
      </c>
      <c r="J6383">
        <v>0</v>
      </c>
      <c r="K6383">
        <v>31</v>
      </c>
      <c r="L6383" t="s">
        <v>15568</v>
      </c>
      <c r="M6383" t="s">
        <v>23</v>
      </c>
      <c r="N6383" t="s">
        <v>39</v>
      </c>
      <c r="P6383" t="s">
        <v>164</v>
      </c>
      <c r="Q6383" t="s">
        <v>50</v>
      </c>
      <c r="R6383">
        <v>20.9</v>
      </c>
      <c r="S6383">
        <v>1500.31</v>
      </c>
    </row>
    <row r="6384" spans="1:19">
      <c r="A6384" t="s">
        <v>14185</v>
      </c>
      <c r="B6384" s="2">
        <v>45539</v>
      </c>
      <c r="C6384" t="s">
        <v>22</v>
      </c>
      <c r="D6384">
        <v>26</v>
      </c>
      <c r="E6384" t="s">
        <v>39</v>
      </c>
      <c r="F6384">
        <v>0</v>
      </c>
      <c r="G6384">
        <v>5</v>
      </c>
      <c r="H6384" t="s">
        <v>3686</v>
      </c>
      <c r="I6384">
        <v>5597</v>
      </c>
      <c r="J6384">
        <v>0</v>
      </c>
      <c r="K6384">
        <v>11</v>
      </c>
      <c r="L6384" t="s">
        <v>97</v>
      </c>
      <c r="M6384" t="s">
        <v>23</v>
      </c>
      <c r="N6384" t="s">
        <v>39</v>
      </c>
      <c r="P6384" t="s">
        <v>26</v>
      </c>
      <c r="Q6384" t="s">
        <v>50</v>
      </c>
      <c r="R6384">
        <v>20.350000000000001</v>
      </c>
      <c r="S6384">
        <v>741.93</v>
      </c>
    </row>
    <row r="6385" spans="1:19">
      <c r="A6385" t="s">
        <v>14187</v>
      </c>
      <c r="B6385" s="2">
        <v>45156</v>
      </c>
      <c r="C6385" t="s">
        <v>22</v>
      </c>
      <c r="D6385">
        <v>40</v>
      </c>
      <c r="E6385" t="s">
        <v>23</v>
      </c>
      <c r="F6385">
        <v>3</v>
      </c>
      <c r="G6385">
        <v>5</v>
      </c>
      <c r="H6385" t="s">
        <v>3686</v>
      </c>
      <c r="I6385">
        <v>5865</v>
      </c>
      <c r="J6385">
        <v>1</v>
      </c>
      <c r="K6385">
        <v>24</v>
      </c>
      <c r="L6385" t="s">
        <v>15568</v>
      </c>
      <c r="M6385" t="s">
        <v>23</v>
      </c>
      <c r="N6385" t="s">
        <v>39</v>
      </c>
      <c r="P6385" t="s">
        <v>164</v>
      </c>
      <c r="Q6385" t="s">
        <v>50</v>
      </c>
      <c r="R6385">
        <v>24.2</v>
      </c>
      <c r="S6385">
        <v>785.93</v>
      </c>
    </row>
    <row r="6386" spans="1:19">
      <c r="A6386" t="s">
        <v>14189</v>
      </c>
      <c r="B6386" s="2">
        <v>45854</v>
      </c>
      <c r="C6386" t="s">
        <v>22</v>
      </c>
      <c r="D6386">
        <v>52</v>
      </c>
      <c r="E6386" t="s">
        <v>39</v>
      </c>
      <c r="F6386">
        <v>0</v>
      </c>
      <c r="G6386">
        <v>5</v>
      </c>
      <c r="H6386" t="s">
        <v>3751</v>
      </c>
      <c r="I6386">
        <v>5203</v>
      </c>
      <c r="J6386">
        <v>0</v>
      </c>
      <c r="K6386">
        <v>1</v>
      </c>
      <c r="L6386" t="s">
        <v>15568</v>
      </c>
      <c r="M6386" t="s">
        <v>23</v>
      </c>
      <c r="N6386" t="s">
        <v>39</v>
      </c>
      <c r="P6386" t="s">
        <v>26</v>
      </c>
      <c r="Q6386" t="s">
        <v>50</v>
      </c>
      <c r="R6386">
        <v>20.3</v>
      </c>
      <c r="S6386">
        <v>49.49</v>
      </c>
    </row>
    <row r="6387" spans="1:19">
      <c r="A6387" t="s">
        <v>14191</v>
      </c>
      <c r="B6387" s="2">
        <v>45081</v>
      </c>
      <c r="C6387" t="s">
        <v>33</v>
      </c>
      <c r="D6387">
        <v>43</v>
      </c>
      <c r="E6387" t="s">
        <v>23</v>
      </c>
      <c r="F6387">
        <v>0</v>
      </c>
      <c r="G6387">
        <v>5</v>
      </c>
      <c r="H6387" t="s">
        <v>3686</v>
      </c>
      <c r="I6387">
        <v>2753</v>
      </c>
      <c r="J6387">
        <v>7</v>
      </c>
      <c r="K6387">
        <v>26</v>
      </c>
      <c r="L6387" t="s">
        <v>15568</v>
      </c>
      <c r="M6387" t="s">
        <v>23</v>
      </c>
      <c r="N6387" t="s">
        <v>23</v>
      </c>
      <c r="O6387" t="s">
        <v>49</v>
      </c>
      <c r="P6387" t="s">
        <v>26</v>
      </c>
      <c r="Q6387" t="s">
        <v>27</v>
      </c>
      <c r="R6387">
        <v>73.05</v>
      </c>
      <c r="S6387">
        <v>2567.9699999999998</v>
      </c>
    </row>
    <row r="6388" spans="1:19">
      <c r="A6388" t="s">
        <v>14193</v>
      </c>
      <c r="B6388" s="2">
        <v>45690</v>
      </c>
      <c r="C6388" t="s">
        <v>33</v>
      </c>
      <c r="D6388">
        <v>58</v>
      </c>
      <c r="E6388" t="s">
        <v>23</v>
      </c>
      <c r="F6388">
        <v>3</v>
      </c>
      <c r="G6388">
        <v>5</v>
      </c>
      <c r="H6388" t="s">
        <v>3686</v>
      </c>
      <c r="I6388">
        <v>5518</v>
      </c>
      <c r="J6388">
        <v>0</v>
      </c>
      <c r="K6388">
        <v>6</v>
      </c>
      <c r="L6388" t="s">
        <v>15568</v>
      </c>
      <c r="M6388" t="s">
        <v>23</v>
      </c>
      <c r="N6388" t="s">
        <v>39</v>
      </c>
      <c r="P6388" t="s">
        <v>202</v>
      </c>
      <c r="Q6388" t="s">
        <v>50</v>
      </c>
      <c r="R6388">
        <v>19</v>
      </c>
      <c r="S6388">
        <v>285.56</v>
      </c>
    </row>
    <row r="6389" spans="1:19">
      <c r="A6389" t="s">
        <v>14195</v>
      </c>
      <c r="B6389" s="2">
        <v>45119</v>
      </c>
      <c r="C6389" t="s">
        <v>33</v>
      </c>
      <c r="D6389">
        <v>22</v>
      </c>
      <c r="E6389" t="s">
        <v>39</v>
      </c>
      <c r="F6389">
        <v>0</v>
      </c>
      <c r="G6389">
        <v>5</v>
      </c>
      <c r="H6389" t="s">
        <v>3686</v>
      </c>
      <c r="I6389">
        <v>4284</v>
      </c>
      <c r="J6389">
        <v>0</v>
      </c>
      <c r="K6389">
        <v>25</v>
      </c>
      <c r="L6389" t="s">
        <v>40</v>
      </c>
      <c r="M6389" t="s">
        <v>39</v>
      </c>
      <c r="N6389" t="s">
        <v>23</v>
      </c>
      <c r="O6389" t="s">
        <v>56</v>
      </c>
      <c r="P6389" t="s">
        <v>26</v>
      </c>
      <c r="Q6389" t="s">
        <v>27</v>
      </c>
      <c r="R6389">
        <v>48.25</v>
      </c>
      <c r="S6389">
        <v>1293.8</v>
      </c>
    </row>
    <row r="6390" spans="1:19">
      <c r="A6390" t="s">
        <v>14197</v>
      </c>
      <c r="B6390" s="2">
        <v>45297</v>
      </c>
      <c r="C6390" t="s">
        <v>33</v>
      </c>
      <c r="D6390">
        <v>35</v>
      </c>
      <c r="E6390" t="s">
        <v>39</v>
      </c>
      <c r="F6390">
        <v>0</v>
      </c>
      <c r="G6390">
        <v>5</v>
      </c>
      <c r="H6390" t="s">
        <v>3686</v>
      </c>
      <c r="I6390">
        <v>3612</v>
      </c>
      <c r="J6390">
        <v>0</v>
      </c>
      <c r="K6390">
        <v>19</v>
      </c>
      <c r="L6390" t="s">
        <v>15568</v>
      </c>
      <c r="M6390" t="s">
        <v>23</v>
      </c>
      <c r="N6390" t="s">
        <v>39</v>
      </c>
      <c r="P6390" t="s">
        <v>26</v>
      </c>
      <c r="Q6390" t="s">
        <v>27</v>
      </c>
      <c r="R6390">
        <v>24.7</v>
      </c>
      <c r="S6390">
        <v>689.54</v>
      </c>
    </row>
    <row r="6391" spans="1:19">
      <c r="A6391" t="s">
        <v>14199</v>
      </c>
      <c r="B6391" s="2">
        <v>45845</v>
      </c>
      <c r="C6391" t="s">
        <v>22</v>
      </c>
      <c r="D6391">
        <v>38</v>
      </c>
      <c r="E6391" t="s">
        <v>23</v>
      </c>
      <c r="F6391">
        <v>0</v>
      </c>
      <c r="G6391">
        <v>5</v>
      </c>
      <c r="H6391" t="s">
        <v>3751</v>
      </c>
      <c r="I6391">
        <v>2968</v>
      </c>
      <c r="J6391">
        <v>7</v>
      </c>
      <c r="K6391">
        <v>1</v>
      </c>
      <c r="L6391" t="s">
        <v>15568</v>
      </c>
      <c r="M6391" t="s">
        <v>23</v>
      </c>
      <c r="N6391" t="s">
        <v>23</v>
      </c>
      <c r="O6391" t="s">
        <v>25</v>
      </c>
      <c r="P6391" t="s">
        <v>164</v>
      </c>
      <c r="Q6391" t="s">
        <v>27</v>
      </c>
      <c r="R6391">
        <v>74.3</v>
      </c>
      <c r="S6391">
        <v>92.14</v>
      </c>
    </row>
    <row r="6392" spans="1:19">
      <c r="A6392" t="s">
        <v>14201</v>
      </c>
      <c r="B6392" s="2">
        <v>43922</v>
      </c>
      <c r="C6392" t="s">
        <v>22</v>
      </c>
      <c r="D6392">
        <v>20</v>
      </c>
      <c r="E6392" t="s">
        <v>39</v>
      </c>
      <c r="F6392">
        <v>0</v>
      </c>
      <c r="G6392">
        <v>5</v>
      </c>
      <c r="H6392" t="s">
        <v>3686</v>
      </c>
      <c r="I6392">
        <v>6100</v>
      </c>
      <c r="J6392">
        <v>0</v>
      </c>
      <c r="K6392">
        <v>64</v>
      </c>
      <c r="L6392" t="s">
        <v>15568</v>
      </c>
      <c r="M6392" t="s">
        <v>23</v>
      </c>
      <c r="N6392" t="s">
        <v>23</v>
      </c>
      <c r="O6392" t="s">
        <v>25</v>
      </c>
      <c r="P6392" t="s">
        <v>202</v>
      </c>
      <c r="Q6392" t="s">
        <v>27</v>
      </c>
      <c r="R6392">
        <v>102.1</v>
      </c>
      <c r="S6392">
        <v>7332.58</v>
      </c>
    </row>
    <row r="6393" spans="1:19">
      <c r="A6393" t="s">
        <v>14203</v>
      </c>
      <c r="B6393" s="2">
        <v>45397</v>
      </c>
      <c r="C6393" t="s">
        <v>22</v>
      </c>
      <c r="D6393">
        <v>62</v>
      </c>
      <c r="E6393" t="s">
        <v>39</v>
      </c>
      <c r="F6393">
        <v>0</v>
      </c>
      <c r="G6393">
        <v>5</v>
      </c>
      <c r="H6393" t="s">
        <v>3686</v>
      </c>
      <c r="I6393">
        <v>5111</v>
      </c>
      <c r="J6393">
        <v>0</v>
      </c>
      <c r="K6393">
        <v>16</v>
      </c>
      <c r="L6393" t="s">
        <v>97</v>
      </c>
      <c r="M6393" t="s">
        <v>23</v>
      </c>
      <c r="N6393" t="s">
        <v>23</v>
      </c>
      <c r="O6393" t="s">
        <v>25</v>
      </c>
      <c r="P6393" t="s">
        <v>164</v>
      </c>
      <c r="Q6393" t="s">
        <v>27</v>
      </c>
      <c r="R6393">
        <v>74.45</v>
      </c>
      <c r="S6393">
        <v>1613.67</v>
      </c>
    </row>
    <row r="6394" spans="1:19">
      <c r="A6394" t="s">
        <v>14205</v>
      </c>
      <c r="B6394" s="2">
        <v>45852</v>
      </c>
      <c r="C6394" t="s">
        <v>33</v>
      </c>
      <c r="D6394">
        <v>76</v>
      </c>
      <c r="E6394" t="s">
        <v>39</v>
      </c>
      <c r="F6394">
        <v>0</v>
      </c>
      <c r="G6394">
        <v>5</v>
      </c>
      <c r="H6394" t="s">
        <v>3751</v>
      </c>
      <c r="I6394">
        <v>2422</v>
      </c>
      <c r="J6394">
        <v>0</v>
      </c>
      <c r="K6394">
        <v>1</v>
      </c>
      <c r="L6394" t="s">
        <v>15568</v>
      </c>
      <c r="M6394" t="s">
        <v>23</v>
      </c>
      <c r="N6394" t="s">
        <v>23</v>
      </c>
      <c r="O6394" t="s">
        <v>25</v>
      </c>
      <c r="P6394" t="s">
        <v>26</v>
      </c>
      <c r="Q6394" t="s">
        <v>27</v>
      </c>
      <c r="R6394">
        <v>70.2</v>
      </c>
      <c r="S6394">
        <v>92.54</v>
      </c>
    </row>
    <row r="6395" spans="1:19">
      <c r="A6395" t="s">
        <v>14207</v>
      </c>
      <c r="B6395" s="2">
        <v>44251</v>
      </c>
      <c r="C6395" t="s">
        <v>33</v>
      </c>
      <c r="D6395">
        <v>67</v>
      </c>
      <c r="E6395" t="s">
        <v>39</v>
      </c>
      <c r="F6395">
        <v>0</v>
      </c>
      <c r="G6395">
        <v>5</v>
      </c>
      <c r="H6395" t="s">
        <v>3686</v>
      </c>
      <c r="I6395">
        <v>4277</v>
      </c>
      <c r="J6395">
        <v>0</v>
      </c>
      <c r="K6395">
        <v>54</v>
      </c>
      <c r="L6395" t="s">
        <v>142</v>
      </c>
      <c r="M6395" t="s">
        <v>23</v>
      </c>
      <c r="N6395" t="s">
        <v>23</v>
      </c>
      <c r="O6395" t="s">
        <v>56</v>
      </c>
      <c r="P6395" t="s">
        <v>202</v>
      </c>
      <c r="Q6395" t="s">
        <v>50</v>
      </c>
      <c r="R6395">
        <v>72.099999999999994</v>
      </c>
      <c r="S6395">
        <v>6339.27</v>
      </c>
    </row>
    <row r="6396" spans="1:19">
      <c r="A6396" t="s">
        <v>14209</v>
      </c>
      <c r="B6396" s="2">
        <v>45697</v>
      </c>
      <c r="C6396" t="s">
        <v>33</v>
      </c>
      <c r="D6396">
        <v>70</v>
      </c>
      <c r="E6396" t="s">
        <v>39</v>
      </c>
      <c r="F6396">
        <v>0</v>
      </c>
      <c r="G6396">
        <v>5</v>
      </c>
      <c r="H6396" t="s">
        <v>3686</v>
      </c>
      <c r="I6396">
        <v>5346</v>
      </c>
      <c r="J6396">
        <v>0</v>
      </c>
      <c r="K6396">
        <v>6</v>
      </c>
      <c r="L6396" t="s">
        <v>48</v>
      </c>
      <c r="M6396" t="s">
        <v>23</v>
      </c>
      <c r="N6396" t="s">
        <v>39</v>
      </c>
      <c r="P6396" t="s">
        <v>26</v>
      </c>
      <c r="Q6396" t="s">
        <v>50</v>
      </c>
      <c r="R6396">
        <v>20.7</v>
      </c>
      <c r="S6396">
        <v>159.07</v>
      </c>
    </row>
    <row r="6397" spans="1:19">
      <c r="A6397" t="s">
        <v>14211</v>
      </c>
      <c r="B6397" s="2">
        <v>44775</v>
      </c>
      <c r="C6397" t="s">
        <v>33</v>
      </c>
      <c r="D6397">
        <v>69</v>
      </c>
      <c r="E6397" t="s">
        <v>39</v>
      </c>
      <c r="F6397">
        <v>0</v>
      </c>
      <c r="G6397">
        <v>5</v>
      </c>
      <c r="H6397" t="s">
        <v>3686</v>
      </c>
      <c r="I6397">
        <v>2691</v>
      </c>
      <c r="J6397">
        <v>0</v>
      </c>
      <c r="K6397">
        <v>36</v>
      </c>
      <c r="L6397" t="s">
        <v>15568</v>
      </c>
      <c r="M6397" t="s">
        <v>23</v>
      </c>
      <c r="N6397" t="s">
        <v>39</v>
      </c>
      <c r="P6397" t="s">
        <v>202</v>
      </c>
      <c r="Q6397" t="s">
        <v>50</v>
      </c>
      <c r="R6397">
        <v>19.55</v>
      </c>
      <c r="S6397">
        <v>2108.63</v>
      </c>
    </row>
    <row r="6398" spans="1:19">
      <c r="A6398" t="s">
        <v>14213</v>
      </c>
      <c r="B6398" s="2">
        <v>45754</v>
      </c>
      <c r="C6398" t="s">
        <v>22</v>
      </c>
      <c r="D6398">
        <v>68</v>
      </c>
      <c r="E6398" t="s">
        <v>39</v>
      </c>
      <c r="F6398">
        <v>0</v>
      </c>
      <c r="G6398">
        <v>5</v>
      </c>
      <c r="H6398" t="s">
        <v>3686</v>
      </c>
      <c r="I6398">
        <v>4521</v>
      </c>
      <c r="J6398">
        <v>0</v>
      </c>
      <c r="K6398">
        <v>4</v>
      </c>
      <c r="L6398" t="s">
        <v>48</v>
      </c>
      <c r="M6398" t="s">
        <v>23</v>
      </c>
      <c r="N6398" t="s">
        <v>23</v>
      </c>
      <c r="O6398" t="s">
        <v>49</v>
      </c>
      <c r="P6398" t="s">
        <v>26</v>
      </c>
      <c r="Q6398" t="s">
        <v>50</v>
      </c>
      <c r="R6398">
        <v>50.8</v>
      </c>
      <c r="S6398">
        <v>209.82</v>
      </c>
    </row>
    <row r="6399" spans="1:19">
      <c r="A6399" t="s">
        <v>14215</v>
      </c>
      <c r="B6399" s="2">
        <v>45839</v>
      </c>
      <c r="C6399" t="s">
        <v>22</v>
      </c>
      <c r="D6399">
        <v>31</v>
      </c>
      <c r="E6399" t="s">
        <v>39</v>
      </c>
      <c r="F6399">
        <v>0</v>
      </c>
      <c r="G6399">
        <v>5</v>
      </c>
      <c r="H6399" t="s">
        <v>3751</v>
      </c>
      <c r="I6399">
        <v>5626</v>
      </c>
      <c r="J6399">
        <v>0</v>
      </c>
      <c r="K6399">
        <v>1</v>
      </c>
      <c r="L6399" t="s">
        <v>48</v>
      </c>
      <c r="M6399" t="s">
        <v>23</v>
      </c>
      <c r="N6399" t="s">
        <v>39</v>
      </c>
      <c r="P6399" t="s">
        <v>26</v>
      </c>
      <c r="Q6399" t="s">
        <v>50</v>
      </c>
      <c r="R6399">
        <v>19.3</v>
      </c>
      <c r="S6399">
        <v>35.659999999999997</v>
      </c>
    </row>
    <row r="6400" spans="1:19">
      <c r="A6400" t="s">
        <v>14217</v>
      </c>
      <c r="B6400" s="2">
        <v>45174</v>
      </c>
      <c r="C6400" t="s">
        <v>33</v>
      </c>
      <c r="D6400">
        <v>47</v>
      </c>
      <c r="E6400" t="s">
        <v>39</v>
      </c>
      <c r="F6400">
        <v>0</v>
      </c>
      <c r="G6400">
        <v>5</v>
      </c>
      <c r="H6400" t="s">
        <v>3686</v>
      </c>
      <c r="I6400">
        <v>4790</v>
      </c>
      <c r="J6400">
        <v>0</v>
      </c>
      <c r="K6400">
        <v>23</v>
      </c>
      <c r="L6400" t="s">
        <v>15568</v>
      </c>
      <c r="M6400" t="s">
        <v>23</v>
      </c>
      <c r="N6400" t="s">
        <v>23</v>
      </c>
      <c r="O6400" t="s">
        <v>56</v>
      </c>
      <c r="P6400" t="s">
        <v>26</v>
      </c>
      <c r="Q6400" t="s">
        <v>50</v>
      </c>
      <c r="R6400">
        <v>49.7</v>
      </c>
      <c r="S6400">
        <v>2203.23</v>
      </c>
    </row>
    <row r="6401" spans="1:19">
      <c r="A6401" t="s">
        <v>14219</v>
      </c>
      <c r="B6401" s="2">
        <v>44722</v>
      </c>
      <c r="C6401" t="s">
        <v>33</v>
      </c>
      <c r="D6401">
        <v>58</v>
      </c>
      <c r="E6401" t="s">
        <v>39</v>
      </c>
      <c r="F6401">
        <v>0</v>
      </c>
      <c r="G6401">
        <v>5</v>
      </c>
      <c r="H6401" t="s">
        <v>3686</v>
      </c>
      <c r="I6401">
        <v>2511</v>
      </c>
      <c r="J6401">
        <v>0</v>
      </c>
      <c r="K6401">
        <v>38</v>
      </c>
      <c r="L6401" t="s">
        <v>40</v>
      </c>
      <c r="M6401" t="s">
        <v>23</v>
      </c>
      <c r="N6401" t="s">
        <v>23</v>
      </c>
      <c r="O6401" t="s">
        <v>25</v>
      </c>
      <c r="P6401" t="s">
        <v>26</v>
      </c>
      <c r="Q6401" t="s">
        <v>27</v>
      </c>
      <c r="R6401">
        <v>103.65</v>
      </c>
      <c r="S6401">
        <v>5038.6000000000004</v>
      </c>
    </row>
    <row r="6402" spans="1:19">
      <c r="A6402" t="s">
        <v>14221</v>
      </c>
      <c r="B6402" s="2">
        <v>44546</v>
      </c>
      <c r="C6402" t="s">
        <v>22</v>
      </c>
      <c r="D6402">
        <v>50</v>
      </c>
      <c r="E6402" t="s">
        <v>39</v>
      </c>
      <c r="F6402">
        <v>0</v>
      </c>
      <c r="G6402">
        <v>5</v>
      </c>
      <c r="H6402" t="s">
        <v>3686</v>
      </c>
      <c r="I6402">
        <v>4374</v>
      </c>
      <c r="J6402">
        <v>0</v>
      </c>
      <c r="K6402">
        <v>44</v>
      </c>
      <c r="L6402" t="s">
        <v>142</v>
      </c>
      <c r="M6402" t="s">
        <v>23</v>
      </c>
      <c r="N6402" t="s">
        <v>23</v>
      </c>
      <c r="O6402" t="s">
        <v>25</v>
      </c>
      <c r="P6402" t="s">
        <v>202</v>
      </c>
      <c r="Q6402" t="s">
        <v>27</v>
      </c>
      <c r="R6402">
        <v>73.849999999999994</v>
      </c>
      <c r="S6402">
        <v>5293.04</v>
      </c>
    </row>
    <row r="6403" spans="1:19">
      <c r="A6403" t="s">
        <v>14223</v>
      </c>
      <c r="B6403" s="2">
        <v>44794</v>
      </c>
      <c r="C6403" t="s">
        <v>33</v>
      </c>
      <c r="D6403">
        <v>44</v>
      </c>
      <c r="E6403" t="s">
        <v>23</v>
      </c>
      <c r="F6403">
        <v>0</v>
      </c>
      <c r="G6403">
        <v>5</v>
      </c>
      <c r="H6403" t="s">
        <v>3686</v>
      </c>
      <c r="I6403">
        <v>3273</v>
      </c>
      <c r="J6403">
        <v>0</v>
      </c>
      <c r="K6403">
        <v>36</v>
      </c>
      <c r="L6403" t="s">
        <v>40</v>
      </c>
      <c r="M6403" t="s">
        <v>23</v>
      </c>
      <c r="N6403" t="s">
        <v>23</v>
      </c>
      <c r="O6403" t="s">
        <v>25</v>
      </c>
      <c r="P6403" t="s">
        <v>26</v>
      </c>
      <c r="Q6403" t="s">
        <v>50</v>
      </c>
      <c r="R6403">
        <v>91.95</v>
      </c>
      <c r="S6403">
        <v>3690.81</v>
      </c>
    </row>
    <row r="6404" spans="1:19">
      <c r="A6404" t="s">
        <v>14225</v>
      </c>
      <c r="B6404" s="2">
        <v>45608</v>
      </c>
      <c r="C6404" t="s">
        <v>33</v>
      </c>
      <c r="D6404">
        <v>22</v>
      </c>
      <c r="E6404" t="s">
        <v>39</v>
      </c>
      <c r="F6404">
        <v>0</v>
      </c>
      <c r="G6404">
        <v>5</v>
      </c>
      <c r="H6404" t="s">
        <v>3686</v>
      </c>
      <c r="I6404">
        <v>2893</v>
      </c>
      <c r="J6404">
        <v>0</v>
      </c>
      <c r="K6404">
        <v>9</v>
      </c>
      <c r="L6404" t="s">
        <v>48</v>
      </c>
      <c r="M6404" t="s">
        <v>23</v>
      </c>
      <c r="N6404" t="s">
        <v>23</v>
      </c>
      <c r="O6404" t="s">
        <v>25</v>
      </c>
      <c r="P6404" t="s">
        <v>26</v>
      </c>
      <c r="Q6404" t="s">
        <v>27</v>
      </c>
      <c r="R6404">
        <v>90.1</v>
      </c>
      <c r="S6404">
        <v>1176.8</v>
      </c>
    </row>
    <row r="6405" spans="1:19">
      <c r="A6405" t="s">
        <v>14227</v>
      </c>
      <c r="B6405" s="2">
        <v>45843</v>
      </c>
      <c r="C6405" t="s">
        <v>33</v>
      </c>
      <c r="D6405">
        <v>69</v>
      </c>
      <c r="E6405" t="s">
        <v>39</v>
      </c>
      <c r="F6405">
        <v>0</v>
      </c>
      <c r="G6405">
        <v>5</v>
      </c>
      <c r="H6405" t="s">
        <v>3751</v>
      </c>
      <c r="I6405">
        <v>3575</v>
      </c>
      <c r="J6405">
        <v>0</v>
      </c>
      <c r="K6405">
        <v>1</v>
      </c>
      <c r="L6405" t="s">
        <v>15568</v>
      </c>
      <c r="M6405" t="s">
        <v>23</v>
      </c>
      <c r="N6405" t="s">
        <v>23</v>
      </c>
      <c r="O6405" t="s">
        <v>56</v>
      </c>
      <c r="P6405" t="s">
        <v>26</v>
      </c>
      <c r="Q6405" t="s">
        <v>50</v>
      </c>
      <c r="R6405">
        <v>45.3</v>
      </c>
      <c r="S6405">
        <v>92.66</v>
      </c>
    </row>
    <row r="6406" spans="1:19">
      <c r="A6406" t="s">
        <v>14229</v>
      </c>
      <c r="B6406" s="2">
        <v>45103</v>
      </c>
      <c r="C6406" t="s">
        <v>33</v>
      </c>
      <c r="D6406">
        <v>74</v>
      </c>
      <c r="E6406" t="s">
        <v>39</v>
      </c>
      <c r="F6406">
        <v>0</v>
      </c>
      <c r="G6406">
        <v>5</v>
      </c>
      <c r="H6406" t="s">
        <v>3686</v>
      </c>
      <c r="I6406">
        <v>2510</v>
      </c>
      <c r="J6406">
        <v>0</v>
      </c>
      <c r="K6406">
        <v>26</v>
      </c>
      <c r="L6406" t="s">
        <v>15568</v>
      </c>
      <c r="M6406" t="s">
        <v>39</v>
      </c>
      <c r="N6406" t="s">
        <v>23</v>
      </c>
      <c r="O6406" t="s">
        <v>49</v>
      </c>
      <c r="P6406" t="s">
        <v>26</v>
      </c>
      <c r="Q6406" t="s">
        <v>50</v>
      </c>
      <c r="R6406">
        <v>50.35</v>
      </c>
      <c r="S6406">
        <v>1277.5</v>
      </c>
    </row>
    <row r="6407" spans="1:19">
      <c r="A6407" t="s">
        <v>14231</v>
      </c>
      <c r="B6407" s="2">
        <v>44909</v>
      </c>
      <c r="C6407" t="s">
        <v>33</v>
      </c>
      <c r="D6407">
        <v>66</v>
      </c>
      <c r="E6407" t="s">
        <v>23</v>
      </c>
      <c r="F6407">
        <v>3</v>
      </c>
      <c r="G6407">
        <v>5</v>
      </c>
      <c r="H6407" t="s">
        <v>3686</v>
      </c>
      <c r="I6407">
        <v>4970</v>
      </c>
      <c r="J6407">
        <v>7</v>
      </c>
      <c r="K6407">
        <v>32</v>
      </c>
      <c r="L6407" t="s">
        <v>15568</v>
      </c>
      <c r="M6407" t="s">
        <v>23</v>
      </c>
      <c r="N6407" t="s">
        <v>23</v>
      </c>
      <c r="O6407" t="s">
        <v>25</v>
      </c>
      <c r="P6407" t="s">
        <v>26</v>
      </c>
      <c r="Q6407" t="s">
        <v>27</v>
      </c>
      <c r="R6407">
        <v>86.1</v>
      </c>
      <c r="S6407">
        <v>3706.87</v>
      </c>
    </row>
    <row r="6408" spans="1:19">
      <c r="A6408" t="s">
        <v>14233</v>
      </c>
      <c r="B6408" s="2">
        <v>45591</v>
      </c>
      <c r="C6408" t="s">
        <v>22</v>
      </c>
      <c r="D6408">
        <v>25</v>
      </c>
      <c r="E6408" t="s">
        <v>23</v>
      </c>
      <c r="F6408">
        <v>1</v>
      </c>
      <c r="G6408">
        <v>5</v>
      </c>
      <c r="H6408" t="s">
        <v>3686</v>
      </c>
      <c r="I6408">
        <v>4950</v>
      </c>
      <c r="J6408">
        <v>5</v>
      </c>
      <c r="K6408">
        <v>10</v>
      </c>
      <c r="L6408" t="s">
        <v>15568</v>
      </c>
      <c r="M6408" t="s">
        <v>23</v>
      </c>
      <c r="N6408" t="s">
        <v>39</v>
      </c>
      <c r="P6408" t="s">
        <v>164</v>
      </c>
      <c r="Q6408" t="s">
        <v>50</v>
      </c>
      <c r="R6408">
        <v>25.75</v>
      </c>
      <c r="S6408">
        <v>485.8</v>
      </c>
    </row>
    <row r="6409" spans="1:19">
      <c r="A6409" t="s">
        <v>14235</v>
      </c>
      <c r="B6409" s="2">
        <v>45444</v>
      </c>
      <c r="C6409" t="s">
        <v>33</v>
      </c>
      <c r="D6409">
        <v>47</v>
      </c>
      <c r="E6409" t="s">
        <v>39</v>
      </c>
      <c r="F6409">
        <v>0</v>
      </c>
      <c r="G6409">
        <v>5</v>
      </c>
      <c r="H6409" t="s">
        <v>3686</v>
      </c>
      <c r="I6409">
        <v>3185</v>
      </c>
      <c r="J6409">
        <v>0</v>
      </c>
      <c r="K6409">
        <v>14</v>
      </c>
      <c r="L6409" t="s">
        <v>97</v>
      </c>
      <c r="M6409" t="s">
        <v>23</v>
      </c>
      <c r="N6409" t="s">
        <v>23</v>
      </c>
      <c r="O6409" t="s">
        <v>49</v>
      </c>
      <c r="P6409" t="s">
        <v>26</v>
      </c>
      <c r="Q6409" t="s">
        <v>27</v>
      </c>
      <c r="R6409">
        <v>50.45</v>
      </c>
      <c r="S6409">
        <v>1454.53</v>
      </c>
    </row>
    <row r="6410" spans="1:19">
      <c r="A6410" t="s">
        <v>14237</v>
      </c>
      <c r="B6410" s="2">
        <v>45356</v>
      </c>
      <c r="C6410" t="s">
        <v>33</v>
      </c>
      <c r="D6410">
        <v>45</v>
      </c>
      <c r="E6410" t="s">
        <v>39</v>
      </c>
      <c r="F6410">
        <v>0</v>
      </c>
      <c r="G6410">
        <v>5</v>
      </c>
      <c r="H6410" t="s">
        <v>3686</v>
      </c>
      <c r="I6410">
        <v>4650</v>
      </c>
      <c r="J6410">
        <v>0</v>
      </c>
      <c r="K6410">
        <v>17</v>
      </c>
      <c r="L6410" t="s">
        <v>15568</v>
      </c>
      <c r="M6410" t="s">
        <v>23</v>
      </c>
      <c r="N6410" t="s">
        <v>39</v>
      </c>
      <c r="P6410" t="s">
        <v>202</v>
      </c>
      <c r="Q6410" t="s">
        <v>84</v>
      </c>
      <c r="R6410">
        <v>20.149999999999999</v>
      </c>
      <c r="S6410">
        <v>428.11</v>
      </c>
    </row>
    <row r="6411" spans="1:19">
      <c r="A6411" t="s">
        <v>14239</v>
      </c>
      <c r="B6411" s="2">
        <v>44159</v>
      </c>
      <c r="C6411" t="s">
        <v>33</v>
      </c>
      <c r="D6411">
        <v>39</v>
      </c>
      <c r="E6411" t="s">
        <v>23</v>
      </c>
      <c r="F6411">
        <v>0</v>
      </c>
      <c r="G6411">
        <v>5</v>
      </c>
      <c r="H6411" t="s">
        <v>3686</v>
      </c>
      <c r="I6411">
        <v>4408</v>
      </c>
      <c r="J6411">
        <v>6</v>
      </c>
      <c r="K6411">
        <v>57</v>
      </c>
      <c r="L6411" t="s">
        <v>15568</v>
      </c>
      <c r="M6411" t="s">
        <v>23</v>
      </c>
      <c r="N6411" t="s">
        <v>39</v>
      </c>
      <c r="P6411" t="s">
        <v>164</v>
      </c>
      <c r="Q6411" t="s">
        <v>27</v>
      </c>
      <c r="R6411">
        <v>19.899999999999999</v>
      </c>
      <c r="S6411">
        <v>3672.62</v>
      </c>
    </row>
    <row r="6412" spans="1:19">
      <c r="A6412" t="s">
        <v>14241</v>
      </c>
      <c r="B6412" s="2">
        <v>45619</v>
      </c>
      <c r="C6412" t="s">
        <v>33</v>
      </c>
      <c r="D6412">
        <v>25</v>
      </c>
      <c r="E6412" t="s">
        <v>23</v>
      </c>
      <c r="F6412">
        <v>3</v>
      </c>
      <c r="G6412">
        <v>5</v>
      </c>
      <c r="H6412" t="s">
        <v>3686</v>
      </c>
      <c r="I6412">
        <v>4272</v>
      </c>
      <c r="J6412">
        <v>10</v>
      </c>
      <c r="K6412">
        <v>9</v>
      </c>
      <c r="L6412" t="s">
        <v>15568</v>
      </c>
      <c r="M6412" t="s">
        <v>23</v>
      </c>
      <c r="N6412" t="s">
        <v>39</v>
      </c>
      <c r="P6412" t="s">
        <v>202</v>
      </c>
      <c r="Q6412" t="s">
        <v>50</v>
      </c>
      <c r="R6412">
        <v>20.25</v>
      </c>
      <c r="S6412">
        <v>285.3</v>
      </c>
    </row>
    <row r="6413" spans="1:19">
      <c r="A6413" t="s">
        <v>14243</v>
      </c>
      <c r="B6413" s="2">
        <v>44326</v>
      </c>
      <c r="C6413" t="s">
        <v>33</v>
      </c>
      <c r="D6413">
        <v>35</v>
      </c>
      <c r="E6413" t="s">
        <v>23</v>
      </c>
      <c r="F6413">
        <v>3</v>
      </c>
      <c r="G6413">
        <v>5</v>
      </c>
      <c r="H6413" t="s">
        <v>3686</v>
      </c>
      <c r="I6413">
        <v>4132</v>
      </c>
      <c r="J6413">
        <v>4</v>
      </c>
      <c r="K6413">
        <v>51</v>
      </c>
      <c r="L6413" t="s">
        <v>15568</v>
      </c>
      <c r="M6413" t="s">
        <v>39</v>
      </c>
      <c r="N6413" t="s">
        <v>23</v>
      </c>
      <c r="O6413" t="s">
        <v>49</v>
      </c>
      <c r="P6413" t="s">
        <v>202</v>
      </c>
      <c r="Q6413" t="s">
        <v>27</v>
      </c>
      <c r="R6413">
        <v>56.15</v>
      </c>
      <c r="S6413">
        <v>2898.95</v>
      </c>
    </row>
    <row r="6414" spans="1:19">
      <c r="A6414" t="s">
        <v>14245</v>
      </c>
      <c r="B6414" s="2">
        <v>45861</v>
      </c>
      <c r="C6414" t="s">
        <v>33</v>
      </c>
      <c r="D6414">
        <v>43</v>
      </c>
      <c r="E6414" t="s">
        <v>39</v>
      </c>
      <c r="F6414">
        <v>0</v>
      </c>
      <c r="G6414">
        <v>5</v>
      </c>
      <c r="H6414" t="s">
        <v>3751</v>
      </c>
      <c r="I6414">
        <v>2732</v>
      </c>
      <c r="J6414">
        <v>0</v>
      </c>
      <c r="K6414">
        <v>1</v>
      </c>
      <c r="L6414" t="s">
        <v>15568</v>
      </c>
      <c r="M6414" t="s">
        <v>23</v>
      </c>
      <c r="N6414" t="s">
        <v>39</v>
      </c>
      <c r="P6414" t="s">
        <v>26</v>
      </c>
      <c r="Q6414" t="s">
        <v>50</v>
      </c>
      <c r="R6414">
        <v>19.95</v>
      </c>
      <c r="S6414">
        <v>58.79</v>
      </c>
    </row>
    <row r="6415" spans="1:19">
      <c r="A6415" t="s">
        <v>14247</v>
      </c>
      <c r="B6415" s="2">
        <v>45094</v>
      </c>
      <c r="C6415" t="s">
        <v>22</v>
      </c>
      <c r="D6415">
        <v>59</v>
      </c>
      <c r="E6415" t="s">
        <v>23</v>
      </c>
      <c r="F6415">
        <v>1</v>
      </c>
      <c r="G6415">
        <v>5</v>
      </c>
      <c r="H6415" t="s">
        <v>3686</v>
      </c>
      <c r="I6415">
        <v>3386</v>
      </c>
      <c r="J6415">
        <v>4</v>
      </c>
      <c r="K6415">
        <v>26</v>
      </c>
      <c r="L6415" t="s">
        <v>40</v>
      </c>
      <c r="M6415" t="s">
        <v>23</v>
      </c>
      <c r="N6415" t="s">
        <v>23</v>
      </c>
      <c r="O6415" t="s">
        <v>49</v>
      </c>
      <c r="P6415" t="s">
        <v>202</v>
      </c>
      <c r="Q6415" t="s">
        <v>50</v>
      </c>
      <c r="R6415">
        <v>50.35</v>
      </c>
      <c r="S6415">
        <v>1405.92</v>
      </c>
    </row>
    <row r="6416" spans="1:19">
      <c r="A6416" t="s">
        <v>14249</v>
      </c>
      <c r="B6416" s="2">
        <v>45150</v>
      </c>
      <c r="C6416" t="s">
        <v>22</v>
      </c>
      <c r="D6416">
        <v>42</v>
      </c>
      <c r="E6416" t="s">
        <v>39</v>
      </c>
      <c r="F6416">
        <v>0</v>
      </c>
      <c r="G6416">
        <v>5</v>
      </c>
      <c r="H6416" t="s">
        <v>3686</v>
      </c>
      <c r="I6416">
        <v>5832</v>
      </c>
      <c r="J6416">
        <v>0</v>
      </c>
      <c r="K6416">
        <v>24</v>
      </c>
      <c r="L6416" t="s">
        <v>15568</v>
      </c>
      <c r="M6416" t="s">
        <v>23</v>
      </c>
      <c r="N6416" t="s">
        <v>23</v>
      </c>
      <c r="O6416" t="s">
        <v>49</v>
      </c>
      <c r="P6416" t="s">
        <v>26</v>
      </c>
      <c r="Q6416" t="s">
        <v>50</v>
      </c>
      <c r="R6416">
        <v>49.7</v>
      </c>
      <c r="S6416">
        <v>2096.12</v>
      </c>
    </row>
    <row r="6417" spans="1:19">
      <c r="A6417" t="s">
        <v>14251</v>
      </c>
      <c r="B6417" s="2">
        <v>45154</v>
      </c>
      <c r="C6417" t="s">
        <v>22</v>
      </c>
      <c r="D6417">
        <v>58</v>
      </c>
      <c r="E6417" t="s">
        <v>23</v>
      </c>
      <c r="F6417">
        <v>2</v>
      </c>
      <c r="G6417">
        <v>5</v>
      </c>
      <c r="H6417" t="s">
        <v>3686</v>
      </c>
      <c r="I6417">
        <v>4654</v>
      </c>
      <c r="J6417">
        <v>6</v>
      </c>
      <c r="K6417">
        <v>24</v>
      </c>
      <c r="L6417" t="s">
        <v>40</v>
      </c>
      <c r="M6417" t="s">
        <v>23</v>
      </c>
      <c r="N6417" t="s">
        <v>39</v>
      </c>
      <c r="P6417" t="s">
        <v>202</v>
      </c>
      <c r="Q6417" t="s">
        <v>50</v>
      </c>
      <c r="R6417">
        <v>20.8</v>
      </c>
      <c r="S6417">
        <v>1089.81</v>
      </c>
    </row>
    <row r="6418" spans="1:19">
      <c r="A6418" t="s">
        <v>14253</v>
      </c>
      <c r="B6418" s="2">
        <v>45576</v>
      </c>
      <c r="C6418" t="s">
        <v>22</v>
      </c>
      <c r="D6418">
        <v>32</v>
      </c>
      <c r="E6418" t="s">
        <v>39</v>
      </c>
      <c r="F6418">
        <v>1</v>
      </c>
      <c r="G6418">
        <v>5</v>
      </c>
      <c r="H6418" t="s">
        <v>3686</v>
      </c>
      <c r="I6418">
        <v>3044</v>
      </c>
      <c r="J6418">
        <v>0</v>
      </c>
      <c r="K6418">
        <v>10</v>
      </c>
      <c r="L6418" t="s">
        <v>15568</v>
      </c>
      <c r="M6418" t="s">
        <v>23</v>
      </c>
      <c r="N6418" t="s">
        <v>39</v>
      </c>
      <c r="P6418" t="s">
        <v>202</v>
      </c>
      <c r="Q6418" t="s">
        <v>27</v>
      </c>
      <c r="R6418">
        <v>19.95</v>
      </c>
      <c r="S6418">
        <v>298.10000000000002</v>
      </c>
    </row>
    <row r="6419" spans="1:19">
      <c r="A6419" t="s">
        <v>14255</v>
      </c>
      <c r="B6419" s="2">
        <v>45782</v>
      </c>
      <c r="C6419" t="s">
        <v>33</v>
      </c>
      <c r="D6419">
        <v>25</v>
      </c>
      <c r="E6419" t="s">
        <v>23</v>
      </c>
      <c r="F6419">
        <v>0</v>
      </c>
      <c r="G6419">
        <v>5</v>
      </c>
      <c r="H6419" t="s">
        <v>3751</v>
      </c>
      <c r="I6419">
        <v>3716</v>
      </c>
      <c r="J6419">
        <v>4</v>
      </c>
      <c r="K6419">
        <v>3</v>
      </c>
      <c r="L6419" t="s">
        <v>48</v>
      </c>
      <c r="M6419" t="s">
        <v>23</v>
      </c>
      <c r="N6419" t="s">
        <v>39</v>
      </c>
      <c r="P6419" t="s">
        <v>26</v>
      </c>
      <c r="Q6419" t="s">
        <v>50</v>
      </c>
      <c r="R6419">
        <v>19.899999999999999</v>
      </c>
      <c r="S6419">
        <v>169.83</v>
      </c>
    </row>
    <row r="6420" spans="1:19">
      <c r="A6420" t="s">
        <v>14257</v>
      </c>
      <c r="B6420" s="2">
        <v>44031</v>
      </c>
      <c r="C6420" t="s">
        <v>33</v>
      </c>
      <c r="D6420">
        <v>19</v>
      </c>
      <c r="E6420" t="s">
        <v>23</v>
      </c>
      <c r="F6420">
        <v>0</v>
      </c>
      <c r="G6420">
        <v>5</v>
      </c>
      <c r="H6420" t="s">
        <v>3686</v>
      </c>
      <c r="I6420">
        <v>4676</v>
      </c>
      <c r="J6420">
        <v>1</v>
      </c>
      <c r="K6420">
        <v>61</v>
      </c>
      <c r="L6420" t="s">
        <v>142</v>
      </c>
      <c r="M6420" t="s">
        <v>23</v>
      </c>
      <c r="N6420" t="s">
        <v>23</v>
      </c>
      <c r="O6420" t="s">
        <v>25</v>
      </c>
      <c r="P6420" t="s">
        <v>164</v>
      </c>
      <c r="Q6420" t="s">
        <v>27</v>
      </c>
      <c r="R6420">
        <v>94.35</v>
      </c>
      <c r="S6420">
        <v>7206.66</v>
      </c>
    </row>
    <row r="6421" spans="1:19">
      <c r="A6421" t="s">
        <v>14259</v>
      </c>
      <c r="B6421" s="2">
        <v>43824</v>
      </c>
      <c r="C6421" t="s">
        <v>33</v>
      </c>
      <c r="D6421">
        <v>22</v>
      </c>
      <c r="E6421" t="s">
        <v>23</v>
      </c>
      <c r="F6421">
        <v>0</v>
      </c>
      <c r="G6421">
        <v>5</v>
      </c>
      <c r="H6421" t="s">
        <v>3686</v>
      </c>
      <c r="I6421">
        <v>5553</v>
      </c>
      <c r="J6421">
        <v>2</v>
      </c>
      <c r="K6421">
        <v>68</v>
      </c>
      <c r="L6421" t="s">
        <v>15568</v>
      </c>
      <c r="M6421" t="s">
        <v>23</v>
      </c>
      <c r="N6421" t="s">
        <v>23</v>
      </c>
      <c r="O6421" t="s">
        <v>49</v>
      </c>
      <c r="P6421" t="s">
        <v>164</v>
      </c>
      <c r="Q6421" t="s">
        <v>27</v>
      </c>
      <c r="R6421">
        <v>64.099999999999994</v>
      </c>
      <c r="S6421">
        <v>4893.29</v>
      </c>
    </row>
    <row r="6422" spans="1:19">
      <c r="A6422" t="s">
        <v>14261</v>
      </c>
      <c r="B6422" s="2">
        <v>45225</v>
      </c>
      <c r="C6422" t="s">
        <v>33</v>
      </c>
      <c r="D6422">
        <v>55</v>
      </c>
      <c r="E6422" t="s">
        <v>23</v>
      </c>
      <c r="F6422">
        <v>1</v>
      </c>
      <c r="G6422">
        <v>5</v>
      </c>
      <c r="H6422" t="s">
        <v>3686</v>
      </c>
      <c r="I6422">
        <v>2656</v>
      </c>
      <c r="J6422">
        <v>7</v>
      </c>
      <c r="K6422">
        <v>22</v>
      </c>
      <c r="L6422" t="s">
        <v>97</v>
      </c>
      <c r="M6422" t="s">
        <v>23</v>
      </c>
      <c r="N6422" t="s">
        <v>23</v>
      </c>
      <c r="O6422" t="s">
        <v>25</v>
      </c>
      <c r="P6422" t="s">
        <v>164</v>
      </c>
      <c r="Q6422" t="s">
        <v>27</v>
      </c>
      <c r="R6422">
        <v>85.35</v>
      </c>
      <c r="S6422">
        <v>2845.78</v>
      </c>
    </row>
    <row r="6423" spans="1:19">
      <c r="A6423" t="s">
        <v>14263</v>
      </c>
      <c r="B6423" s="2">
        <v>44301</v>
      </c>
      <c r="C6423" t="s">
        <v>33</v>
      </c>
      <c r="D6423">
        <v>55</v>
      </c>
      <c r="E6423" t="s">
        <v>23</v>
      </c>
      <c r="F6423">
        <v>0</v>
      </c>
      <c r="G6423">
        <v>5</v>
      </c>
      <c r="H6423" t="s">
        <v>3686</v>
      </c>
      <c r="I6423">
        <v>4428</v>
      </c>
      <c r="J6423">
        <v>1</v>
      </c>
      <c r="K6423">
        <v>52</v>
      </c>
      <c r="L6423" t="s">
        <v>15568</v>
      </c>
      <c r="M6423" t="s">
        <v>23</v>
      </c>
      <c r="N6423" t="s">
        <v>23</v>
      </c>
      <c r="O6423" t="s">
        <v>25</v>
      </c>
      <c r="P6423" t="s">
        <v>164</v>
      </c>
      <c r="Q6423" t="s">
        <v>27</v>
      </c>
      <c r="R6423">
        <v>109.1</v>
      </c>
      <c r="S6423">
        <v>5861.67</v>
      </c>
    </row>
    <row r="6424" spans="1:19">
      <c r="A6424" t="s">
        <v>14265</v>
      </c>
      <c r="B6424" s="2">
        <v>44409</v>
      </c>
      <c r="C6424" t="s">
        <v>33</v>
      </c>
      <c r="D6424">
        <v>23</v>
      </c>
      <c r="E6424" t="s">
        <v>23</v>
      </c>
      <c r="F6424">
        <v>2</v>
      </c>
      <c r="G6424">
        <v>5</v>
      </c>
      <c r="H6424" t="s">
        <v>3686</v>
      </c>
      <c r="I6424">
        <v>2617</v>
      </c>
      <c r="J6424">
        <v>0</v>
      </c>
      <c r="K6424">
        <v>48</v>
      </c>
      <c r="L6424" t="s">
        <v>15568</v>
      </c>
      <c r="M6424" t="s">
        <v>39</v>
      </c>
      <c r="N6424" t="s">
        <v>23</v>
      </c>
      <c r="O6424" t="s">
        <v>49</v>
      </c>
      <c r="P6424" t="s">
        <v>202</v>
      </c>
      <c r="Q6424" t="s">
        <v>27</v>
      </c>
      <c r="R6424">
        <v>29.9</v>
      </c>
      <c r="S6424">
        <v>1388.75</v>
      </c>
    </row>
    <row r="6425" spans="1:19">
      <c r="A6425" t="s">
        <v>14267</v>
      </c>
      <c r="B6425" s="2">
        <v>44139</v>
      </c>
      <c r="C6425" t="s">
        <v>33</v>
      </c>
      <c r="D6425">
        <v>71</v>
      </c>
      <c r="E6425" t="s">
        <v>23</v>
      </c>
      <c r="F6425">
        <v>0</v>
      </c>
      <c r="G6425">
        <v>5</v>
      </c>
      <c r="H6425" t="s">
        <v>3686</v>
      </c>
      <c r="I6425">
        <v>6015</v>
      </c>
      <c r="J6425">
        <v>1</v>
      </c>
      <c r="K6425">
        <v>57</v>
      </c>
      <c r="L6425" t="s">
        <v>15568</v>
      </c>
      <c r="M6425" t="s">
        <v>23</v>
      </c>
      <c r="N6425" t="s">
        <v>23</v>
      </c>
      <c r="O6425" t="s">
        <v>25</v>
      </c>
      <c r="P6425" t="s">
        <v>26</v>
      </c>
      <c r="Q6425" t="s">
        <v>50</v>
      </c>
      <c r="R6425">
        <v>94</v>
      </c>
      <c r="S6425">
        <v>6752.8</v>
      </c>
    </row>
    <row r="6426" spans="1:19">
      <c r="A6426" t="s">
        <v>14269</v>
      </c>
      <c r="B6426" s="2">
        <v>45849</v>
      </c>
      <c r="C6426" t="s">
        <v>33</v>
      </c>
      <c r="D6426">
        <v>67</v>
      </c>
      <c r="E6426" t="s">
        <v>39</v>
      </c>
      <c r="F6426">
        <v>0</v>
      </c>
      <c r="G6426">
        <v>5</v>
      </c>
      <c r="H6426" t="s">
        <v>3751</v>
      </c>
      <c r="I6426">
        <v>2010</v>
      </c>
      <c r="J6426">
        <v>0</v>
      </c>
      <c r="K6426">
        <v>1</v>
      </c>
      <c r="L6426" t="s">
        <v>15568</v>
      </c>
      <c r="M6426" t="s">
        <v>23</v>
      </c>
      <c r="N6426" t="s">
        <v>39</v>
      </c>
      <c r="P6426" t="s">
        <v>26</v>
      </c>
      <c r="Q6426" t="s">
        <v>27</v>
      </c>
      <c r="R6426">
        <v>19.899999999999999</v>
      </c>
      <c r="S6426">
        <v>31.73</v>
      </c>
    </row>
    <row r="6427" spans="1:19">
      <c r="A6427" t="s">
        <v>14271</v>
      </c>
      <c r="B6427" s="2">
        <v>45602</v>
      </c>
      <c r="C6427" t="s">
        <v>22</v>
      </c>
      <c r="D6427">
        <v>75</v>
      </c>
      <c r="E6427" t="s">
        <v>39</v>
      </c>
      <c r="F6427">
        <v>0</v>
      </c>
      <c r="G6427">
        <v>5</v>
      </c>
      <c r="H6427" t="s">
        <v>3686</v>
      </c>
      <c r="I6427">
        <v>2323</v>
      </c>
      <c r="J6427">
        <v>0</v>
      </c>
      <c r="K6427">
        <v>9</v>
      </c>
      <c r="L6427" t="s">
        <v>48</v>
      </c>
      <c r="M6427" t="s">
        <v>39</v>
      </c>
      <c r="N6427" t="s">
        <v>23</v>
      </c>
      <c r="O6427" t="s">
        <v>49</v>
      </c>
      <c r="P6427" t="s">
        <v>26</v>
      </c>
      <c r="Q6427" t="s">
        <v>84</v>
      </c>
      <c r="R6427">
        <v>24.6</v>
      </c>
      <c r="S6427">
        <v>190.1</v>
      </c>
    </row>
    <row r="6428" spans="1:19">
      <c r="A6428" t="s">
        <v>14273</v>
      </c>
      <c r="B6428" s="2">
        <v>45180</v>
      </c>
      <c r="C6428" t="s">
        <v>33</v>
      </c>
      <c r="D6428">
        <v>77</v>
      </c>
      <c r="E6428" t="s">
        <v>23</v>
      </c>
      <c r="F6428">
        <v>0</v>
      </c>
      <c r="G6428">
        <v>5</v>
      </c>
      <c r="H6428" t="s">
        <v>3686</v>
      </c>
      <c r="I6428">
        <v>5140</v>
      </c>
      <c r="J6428">
        <v>6</v>
      </c>
      <c r="K6428">
        <v>23</v>
      </c>
      <c r="L6428" t="s">
        <v>97</v>
      </c>
      <c r="M6428" t="s">
        <v>23</v>
      </c>
      <c r="N6428" t="s">
        <v>23</v>
      </c>
      <c r="O6428" t="s">
        <v>56</v>
      </c>
      <c r="P6428" t="s">
        <v>26</v>
      </c>
      <c r="Q6428" t="s">
        <v>27</v>
      </c>
      <c r="R6428">
        <v>54.25</v>
      </c>
      <c r="S6428">
        <v>2116.94</v>
      </c>
    </row>
    <row r="6429" spans="1:19">
      <c r="A6429" t="s">
        <v>14275</v>
      </c>
      <c r="B6429" s="2">
        <v>44813</v>
      </c>
      <c r="C6429" t="s">
        <v>33</v>
      </c>
      <c r="D6429">
        <v>22</v>
      </c>
      <c r="E6429" t="s">
        <v>23</v>
      </c>
      <c r="F6429">
        <v>1</v>
      </c>
      <c r="G6429">
        <v>5</v>
      </c>
      <c r="H6429" t="s">
        <v>3686</v>
      </c>
      <c r="I6429">
        <v>4194</v>
      </c>
      <c r="J6429">
        <v>5</v>
      </c>
      <c r="K6429">
        <v>35</v>
      </c>
      <c r="L6429" t="s">
        <v>40</v>
      </c>
      <c r="M6429" t="s">
        <v>23</v>
      </c>
      <c r="N6429" t="s">
        <v>39</v>
      </c>
      <c r="P6429" t="s">
        <v>26</v>
      </c>
      <c r="Q6429" t="s">
        <v>27</v>
      </c>
      <c r="R6429">
        <v>25.75</v>
      </c>
      <c r="S6429">
        <v>1749.15</v>
      </c>
    </row>
    <row r="6430" spans="1:19">
      <c r="A6430" t="s">
        <v>14277</v>
      </c>
      <c r="B6430" s="2">
        <v>45187</v>
      </c>
      <c r="C6430" t="s">
        <v>33</v>
      </c>
      <c r="D6430">
        <v>24</v>
      </c>
      <c r="E6430" t="s">
        <v>23</v>
      </c>
      <c r="F6430">
        <v>3</v>
      </c>
      <c r="G6430">
        <v>5</v>
      </c>
      <c r="H6430" t="s">
        <v>3686</v>
      </c>
      <c r="I6430">
        <v>5903</v>
      </c>
      <c r="J6430">
        <v>6</v>
      </c>
      <c r="K6430">
        <v>23</v>
      </c>
      <c r="L6430" t="s">
        <v>97</v>
      </c>
      <c r="M6430" t="s">
        <v>23</v>
      </c>
      <c r="N6430" t="s">
        <v>23</v>
      </c>
      <c r="O6430" t="s">
        <v>25</v>
      </c>
      <c r="P6430" t="s">
        <v>26</v>
      </c>
      <c r="Q6430" t="s">
        <v>50</v>
      </c>
      <c r="R6430">
        <v>75.3</v>
      </c>
      <c r="S6430">
        <v>2823.69</v>
      </c>
    </row>
    <row r="6431" spans="1:19">
      <c r="A6431" t="s">
        <v>14279</v>
      </c>
      <c r="B6431" s="2">
        <v>45177</v>
      </c>
      <c r="C6431" t="s">
        <v>22</v>
      </c>
      <c r="D6431">
        <v>47</v>
      </c>
      <c r="E6431" t="s">
        <v>23</v>
      </c>
      <c r="F6431">
        <v>0</v>
      </c>
      <c r="G6431">
        <v>5</v>
      </c>
      <c r="H6431" t="s">
        <v>3686</v>
      </c>
      <c r="I6431">
        <v>3464</v>
      </c>
      <c r="J6431">
        <v>6</v>
      </c>
      <c r="K6431">
        <v>23</v>
      </c>
      <c r="L6431" t="s">
        <v>15568</v>
      </c>
      <c r="M6431" t="s">
        <v>23</v>
      </c>
      <c r="N6431" t="s">
        <v>23</v>
      </c>
      <c r="O6431" t="s">
        <v>56</v>
      </c>
      <c r="P6431" t="s">
        <v>164</v>
      </c>
      <c r="Q6431" t="s">
        <v>50</v>
      </c>
      <c r="R6431">
        <v>59.7</v>
      </c>
      <c r="S6431">
        <v>1731.37</v>
      </c>
    </row>
    <row r="6432" spans="1:19">
      <c r="A6432" t="s">
        <v>14281</v>
      </c>
      <c r="B6432" s="2">
        <v>45341</v>
      </c>
      <c r="C6432" t="s">
        <v>33</v>
      </c>
      <c r="D6432">
        <v>62</v>
      </c>
      <c r="E6432" t="s">
        <v>39</v>
      </c>
      <c r="F6432">
        <v>0</v>
      </c>
      <c r="G6432">
        <v>5</v>
      </c>
      <c r="H6432" t="s">
        <v>3686</v>
      </c>
      <c r="I6432">
        <v>4952</v>
      </c>
      <c r="J6432">
        <v>0</v>
      </c>
      <c r="K6432">
        <v>18</v>
      </c>
      <c r="L6432" t="s">
        <v>15568</v>
      </c>
      <c r="M6432" t="s">
        <v>23</v>
      </c>
      <c r="N6432" t="s">
        <v>23</v>
      </c>
      <c r="O6432" t="s">
        <v>49</v>
      </c>
      <c r="P6432" t="s">
        <v>26</v>
      </c>
      <c r="Q6432" t="s">
        <v>50</v>
      </c>
      <c r="R6432">
        <v>50</v>
      </c>
      <c r="S6432">
        <v>1254.6400000000001</v>
      </c>
    </row>
    <row r="6433" spans="1:19">
      <c r="A6433" t="s">
        <v>14283</v>
      </c>
      <c r="B6433" s="2">
        <v>45629</v>
      </c>
      <c r="C6433" t="s">
        <v>33</v>
      </c>
      <c r="D6433">
        <v>51</v>
      </c>
      <c r="E6433" t="s">
        <v>39</v>
      </c>
      <c r="F6433">
        <v>0</v>
      </c>
      <c r="G6433">
        <v>5</v>
      </c>
      <c r="H6433" t="s">
        <v>3686</v>
      </c>
      <c r="I6433">
        <v>3330</v>
      </c>
      <c r="J6433">
        <v>0</v>
      </c>
      <c r="K6433">
        <v>8</v>
      </c>
      <c r="L6433" t="s">
        <v>48</v>
      </c>
      <c r="M6433" t="s">
        <v>23</v>
      </c>
      <c r="N6433" t="s">
        <v>39</v>
      </c>
      <c r="P6433" t="s">
        <v>26</v>
      </c>
      <c r="Q6433" t="s">
        <v>84</v>
      </c>
      <c r="R6433">
        <v>20.7</v>
      </c>
      <c r="S6433">
        <v>349.36</v>
      </c>
    </row>
    <row r="6434" spans="1:19">
      <c r="A6434" t="s">
        <v>14285</v>
      </c>
      <c r="B6434" s="2">
        <v>45859</v>
      </c>
      <c r="C6434" t="s">
        <v>22</v>
      </c>
      <c r="D6434">
        <v>33</v>
      </c>
      <c r="E6434" t="s">
        <v>39</v>
      </c>
      <c r="F6434">
        <v>0</v>
      </c>
      <c r="G6434">
        <v>5</v>
      </c>
      <c r="H6434" t="s">
        <v>3751</v>
      </c>
      <c r="I6434">
        <v>3255</v>
      </c>
      <c r="J6434">
        <v>0</v>
      </c>
      <c r="K6434">
        <v>1</v>
      </c>
      <c r="L6434" t="s">
        <v>15568</v>
      </c>
      <c r="M6434" t="s">
        <v>23</v>
      </c>
      <c r="N6434" t="s">
        <v>23</v>
      </c>
      <c r="O6434" t="s">
        <v>49</v>
      </c>
      <c r="P6434" t="s">
        <v>26</v>
      </c>
      <c r="Q6434" t="s">
        <v>27</v>
      </c>
      <c r="R6434">
        <v>55.25</v>
      </c>
      <c r="S6434">
        <v>154.44</v>
      </c>
    </row>
    <row r="6435" spans="1:19">
      <c r="A6435" t="s">
        <v>14287</v>
      </c>
      <c r="B6435" s="2">
        <v>44636</v>
      </c>
      <c r="C6435" t="s">
        <v>22</v>
      </c>
      <c r="D6435">
        <v>30</v>
      </c>
      <c r="E6435" t="s">
        <v>23</v>
      </c>
      <c r="F6435">
        <v>0</v>
      </c>
      <c r="G6435">
        <v>5</v>
      </c>
      <c r="H6435" t="s">
        <v>3686</v>
      </c>
      <c r="I6435">
        <v>5757</v>
      </c>
      <c r="J6435">
        <v>10</v>
      </c>
      <c r="K6435">
        <v>41</v>
      </c>
      <c r="L6435" t="s">
        <v>142</v>
      </c>
      <c r="M6435" t="s">
        <v>23</v>
      </c>
      <c r="N6435" t="s">
        <v>23</v>
      </c>
      <c r="O6435" t="s">
        <v>25</v>
      </c>
      <c r="P6435" t="s">
        <v>26</v>
      </c>
      <c r="Q6435" t="s">
        <v>27</v>
      </c>
      <c r="R6435">
        <v>80.25</v>
      </c>
      <c r="S6435">
        <v>5051.8100000000004</v>
      </c>
    </row>
    <row r="6436" spans="1:19">
      <c r="A6436" t="s">
        <v>14289</v>
      </c>
      <c r="B6436" s="2">
        <v>45683</v>
      </c>
      <c r="C6436" t="s">
        <v>33</v>
      </c>
      <c r="D6436">
        <v>59</v>
      </c>
      <c r="E6436" t="s">
        <v>39</v>
      </c>
      <c r="F6436">
        <v>1</v>
      </c>
      <c r="G6436">
        <v>5</v>
      </c>
      <c r="H6436" t="s">
        <v>3686</v>
      </c>
      <c r="I6436">
        <v>4668</v>
      </c>
      <c r="J6436">
        <v>0</v>
      </c>
      <c r="K6436">
        <v>7</v>
      </c>
      <c r="L6436" t="s">
        <v>48</v>
      </c>
      <c r="M6436" t="s">
        <v>23</v>
      </c>
      <c r="N6436" t="s">
        <v>23</v>
      </c>
      <c r="O6436" t="s">
        <v>25</v>
      </c>
      <c r="P6436" t="s">
        <v>26</v>
      </c>
      <c r="Q6436" t="s">
        <v>27</v>
      </c>
      <c r="R6436">
        <v>71.05</v>
      </c>
      <c r="S6436">
        <v>682.15</v>
      </c>
    </row>
    <row r="6437" spans="1:19">
      <c r="A6437" t="s">
        <v>14291</v>
      </c>
      <c r="B6437" s="2">
        <v>44996</v>
      </c>
      <c r="C6437" t="s">
        <v>33</v>
      </c>
      <c r="D6437">
        <v>21</v>
      </c>
      <c r="E6437" t="s">
        <v>39</v>
      </c>
      <c r="F6437">
        <v>0</v>
      </c>
      <c r="G6437">
        <v>5</v>
      </c>
      <c r="H6437" t="s">
        <v>3686</v>
      </c>
      <c r="I6437">
        <v>5227</v>
      </c>
      <c r="J6437">
        <v>0</v>
      </c>
      <c r="K6437">
        <v>29</v>
      </c>
      <c r="L6437" t="s">
        <v>15568</v>
      </c>
      <c r="M6437" t="s">
        <v>23</v>
      </c>
      <c r="N6437" t="s">
        <v>39</v>
      </c>
      <c r="P6437" t="s">
        <v>26</v>
      </c>
      <c r="Q6437" t="s">
        <v>50</v>
      </c>
      <c r="R6437">
        <v>19.350000000000001</v>
      </c>
      <c r="S6437">
        <v>681.64</v>
      </c>
    </row>
    <row r="6438" spans="1:19">
      <c r="A6438" t="s">
        <v>14293</v>
      </c>
      <c r="B6438" s="2">
        <v>44148</v>
      </c>
      <c r="C6438" t="s">
        <v>22</v>
      </c>
      <c r="D6438">
        <v>36</v>
      </c>
      <c r="E6438" t="s">
        <v>39</v>
      </c>
      <c r="F6438">
        <v>0</v>
      </c>
      <c r="G6438">
        <v>5</v>
      </c>
      <c r="H6438" t="s">
        <v>3686</v>
      </c>
      <c r="I6438">
        <v>4193</v>
      </c>
      <c r="J6438">
        <v>0</v>
      </c>
      <c r="K6438">
        <v>57</v>
      </c>
      <c r="L6438" t="s">
        <v>15568</v>
      </c>
      <c r="M6438" t="s">
        <v>23</v>
      </c>
      <c r="N6438" t="s">
        <v>39</v>
      </c>
      <c r="P6438" t="s">
        <v>164</v>
      </c>
      <c r="Q6438" t="s">
        <v>27</v>
      </c>
      <c r="R6438">
        <v>20.65</v>
      </c>
      <c r="S6438">
        <v>1221.93</v>
      </c>
    </row>
    <row r="6439" spans="1:19">
      <c r="A6439" t="s">
        <v>14295</v>
      </c>
      <c r="B6439" s="2">
        <v>45010</v>
      </c>
      <c r="C6439" t="s">
        <v>22</v>
      </c>
      <c r="D6439">
        <v>48</v>
      </c>
      <c r="E6439" t="s">
        <v>39</v>
      </c>
      <c r="F6439">
        <v>0</v>
      </c>
      <c r="G6439">
        <v>5</v>
      </c>
      <c r="H6439" t="s">
        <v>3686</v>
      </c>
      <c r="I6439">
        <v>4161</v>
      </c>
      <c r="J6439">
        <v>0</v>
      </c>
      <c r="K6439">
        <v>29</v>
      </c>
      <c r="L6439" t="s">
        <v>15568</v>
      </c>
      <c r="M6439" t="s">
        <v>39</v>
      </c>
      <c r="N6439" t="s">
        <v>23</v>
      </c>
      <c r="O6439" t="s">
        <v>49</v>
      </c>
      <c r="P6439" t="s">
        <v>202</v>
      </c>
      <c r="Q6439" t="s">
        <v>50</v>
      </c>
      <c r="R6439">
        <v>24.85</v>
      </c>
      <c r="S6439">
        <v>788.05</v>
      </c>
    </row>
    <row r="6440" spans="1:19">
      <c r="A6440" t="s">
        <v>14297</v>
      </c>
      <c r="B6440" s="2">
        <v>45071</v>
      </c>
      <c r="C6440" t="s">
        <v>33</v>
      </c>
      <c r="D6440">
        <v>46</v>
      </c>
      <c r="E6440" t="s">
        <v>23</v>
      </c>
      <c r="F6440">
        <v>3</v>
      </c>
      <c r="G6440">
        <v>5</v>
      </c>
      <c r="H6440" t="s">
        <v>3686</v>
      </c>
      <c r="I6440">
        <v>4870</v>
      </c>
      <c r="J6440">
        <v>1</v>
      </c>
      <c r="K6440">
        <v>27</v>
      </c>
      <c r="L6440" t="s">
        <v>15568</v>
      </c>
      <c r="M6440" t="s">
        <v>23</v>
      </c>
      <c r="N6440" t="s">
        <v>39</v>
      </c>
      <c r="P6440" t="s">
        <v>164</v>
      </c>
      <c r="Q6440" t="s">
        <v>50</v>
      </c>
      <c r="R6440">
        <v>19.899999999999999</v>
      </c>
      <c r="S6440">
        <v>614.9</v>
      </c>
    </row>
    <row r="6441" spans="1:19">
      <c r="A6441" t="s">
        <v>14299</v>
      </c>
      <c r="B6441" s="2">
        <v>45343</v>
      </c>
      <c r="C6441" t="s">
        <v>22</v>
      </c>
      <c r="D6441">
        <v>60</v>
      </c>
      <c r="E6441" t="s">
        <v>39</v>
      </c>
      <c r="F6441">
        <v>0</v>
      </c>
      <c r="G6441">
        <v>5</v>
      </c>
      <c r="H6441" t="s">
        <v>3686</v>
      </c>
      <c r="I6441">
        <v>2643</v>
      </c>
      <c r="J6441">
        <v>0</v>
      </c>
      <c r="K6441">
        <v>18</v>
      </c>
      <c r="L6441" t="s">
        <v>15568</v>
      </c>
      <c r="M6441" t="s">
        <v>23</v>
      </c>
      <c r="N6441" t="s">
        <v>23</v>
      </c>
      <c r="O6441" t="s">
        <v>25</v>
      </c>
      <c r="P6441" t="s">
        <v>26</v>
      </c>
      <c r="Q6441" t="s">
        <v>50</v>
      </c>
      <c r="R6441">
        <v>74.150000000000006</v>
      </c>
      <c r="S6441">
        <v>1465.84</v>
      </c>
    </row>
    <row r="6442" spans="1:19">
      <c r="A6442" t="s">
        <v>14301</v>
      </c>
      <c r="B6442" s="2">
        <v>45822</v>
      </c>
      <c r="C6442" t="s">
        <v>22</v>
      </c>
      <c r="D6442">
        <v>19</v>
      </c>
      <c r="E6442" t="s">
        <v>23</v>
      </c>
      <c r="F6442">
        <v>1</v>
      </c>
      <c r="G6442">
        <v>5</v>
      </c>
      <c r="H6442" t="s">
        <v>3751</v>
      </c>
      <c r="I6442">
        <v>5456</v>
      </c>
      <c r="J6442">
        <v>2</v>
      </c>
      <c r="K6442">
        <v>2</v>
      </c>
      <c r="L6442" t="s">
        <v>15568</v>
      </c>
      <c r="M6442" t="s">
        <v>23</v>
      </c>
      <c r="N6442" t="s">
        <v>23</v>
      </c>
      <c r="O6442" t="s">
        <v>49</v>
      </c>
      <c r="P6442" t="s">
        <v>26</v>
      </c>
      <c r="Q6442" t="s">
        <v>27</v>
      </c>
      <c r="R6442">
        <v>44.5</v>
      </c>
      <c r="S6442">
        <v>151.79</v>
      </c>
    </row>
    <row r="6443" spans="1:19">
      <c r="A6443" t="s">
        <v>14303</v>
      </c>
      <c r="B6443" s="2">
        <v>45113</v>
      </c>
      <c r="C6443" t="s">
        <v>22</v>
      </c>
      <c r="D6443">
        <v>36</v>
      </c>
      <c r="E6443" t="s">
        <v>23</v>
      </c>
      <c r="F6443">
        <v>0</v>
      </c>
      <c r="G6443">
        <v>5</v>
      </c>
      <c r="H6443" t="s">
        <v>3686</v>
      </c>
      <c r="I6443">
        <v>2950</v>
      </c>
      <c r="J6443">
        <v>7</v>
      </c>
      <c r="K6443">
        <v>25</v>
      </c>
      <c r="L6443" t="s">
        <v>40</v>
      </c>
      <c r="M6443" t="s">
        <v>23</v>
      </c>
      <c r="N6443" t="s">
        <v>23</v>
      </c>
      <c r="O6443" t="s">
        <v>49</v>
      </c>
      <c r="P6443" t="s">
        <v>26</v>
      </c>
      <c r="Q6443" t="s">
        <v>50</v>
      </c>
      <c r="R6443">
        <v>55.55</v>
      </c>
      <c r="S6443">
        <v>1695.3</v>
      </c>
    </row>
    <row r="6444" spans="1:19">
      <c r="A6444" t="s">
        <v>14305</v>
      </c>
      <c r="B6444" s="2">
        <v>44023</v>
      </c>
      <c r="C6444" t="s">
        <v>22</v>
      </c>
      <c r="D6444">
        <v>63</v>
      </c>
      <c r="E6444" t="s">
        <v>23</v>
      </c>
      <c r="F6444">
        <v>0</v>
      </c>
      <c r="G6444">
        <v>5</v>
      </c>
      <c r="H6444" t="s">
        <v>3686</v>
      </c>
      <c r="I6444">
        <v>5926</v>
      </c>
      <c r="J6444">
        <v>1</v>
      </c>
      <c r="K6444">
        <v>61</v>
      </c>
      <c r="L6444" t="s">
        <v>15568</v>
      </c>
      <c r="M6444" t="s">
        <v>23</v>
      </c>
      <c r="N6444" t="s">
        <v>23</v>
      </c>
      <c r="O6444" t="s">
        <v>25</v>
      </c>
      <c r="P6444" t="s">
        <v>202</v>
      </c>
      <c r="Q6444" t="s">
        <v>27</v>
      </c>
      <c r="R6444">
        <v>96.5</v>
      </c>
      <c r="S6444">
        <v>7013.26</v>
      </c>
    </row>
    <row r="6445" spans="1:19">
      <c r="A6445" t="s">
        <v>14307</v>
      </c>
      <c r="B6445" s="2">
        <v>43853</v>
      </c>
      <c r="C6445" t="s">
        <v>22</v>
      </c>
      <c r="D6445">
        <v>33</v>
      </c>
      <c r="E6445" t="s">
        <v>23</v>
      </c>
      <c r="F6445">
        <v>0</v>
      </c>
      <c r="G6445">
        <v>5</v>
      </c>
      <c r="H6445" t="s">
        <v>3686</v>
      </c>
      <c r="I6445">
        <v>6251</v>
      </c>
      <c r="J6445">
        <v>1</v>
      </c>
      <c r="K6445">
        <v>67</v>
      </c>
      <c r="L6445" t="s">
        <v>15568</v>
      </c>
      <c r="M6445" t="s">
        <v>23</v>
      </c>
      <c r="N6445" t="s">
        <v>23</v>
      </c>
      <c r="O6445" t="s">
        <v>25</v>
      </c>
      <c r="P6445" t="s">
        <v>202</v>
      </c>
      <c r="Q6445" t="s">
        <v>27</v>
      </c>
      <c r="R6445">
        <v>88.4</v>
      </c>
      <c r="S6445">
        <v>8317.5</v>
      </c>
    </row>
    <row r="6446" spans="1:19">
      <c r="A6446" t="s">
        <v>14309</v>
      </c>
      <c r="B6446" s="2">
        <v>44006</v>
      </c>
      <c r="C6446" t="s">
        <v>33</v>
      </c>
      <c r="D6446">
        <v>49</v>
      </c>
      <c r="E6446" t="s">
        <v>23</v>
      </c>
      <c r="F6446">
        <v>0</v>
      </c>
      <c r="G6446">
        <v>5</v>
      </c>
      <c r="H6446" t="s">
        <v>3686</v>
      </c>
      <c r="I6446">
        <v>5428</v>
      </c>
      <c r="J6446">
        <v>5</v>
      </c>
      <c r="K6446">
        <v>62</v>
      </c>
      <c r="L6446" t="s">
        <v>15568</v>
      </c>
      <c r="M6446" t="s">
        <v>23</v>
      </c>
      <c r="N6446" t="s">
        <v>23</v>
      </c>
      <c r="O6446" t="s">
        <v>25</v>
      </c>
      <c r="P6446" t="s">
        <v>202</v>
      </c>
      <c r="Q6446" t="s">
        <v>50</v>
      </c>
      <c r="R6446">
        <v>97.95</v>
      </c>
      <c r="S6446">
        <v>6643.97</v>
      </c>
    </row>
    <row r="6447" spans="1:19">
      <c r="A6447" t="s">
        <v>14311</v>
      </c>
      <c r="B6447" s="2">
        <v>45195</v>
      </c>
      <c r="C6447" t="s">
        <v>33</v>
      </c>
      <c r="D6447">
        <v>46</v>
      </c>
      <c r="E6447" t="s">
        <v>39</v>
      </c>
      <c r="F6447">
        <v>0</v>
      </c>
      <c r="G6447">
        <v>5</v>
      </c>
      <c r="H6447" t="s">
        <v>3686</v>
      </c>
      <c r="I6447">
        <v>3558</v>
      </c>
      <c r="J6447">
        <v>0</v>
      </c>
      <c r="K6447">
        <v>23</v>
      </c>
      <c r="L6447" t="s">
        <v>15568</v>
      </c>
      <c r="M6447" t="s">
        <v>23</v>
      </c>
      <c r="N6447" t="s">
        <v>23</v>
      </c>
      <c r="O6447" t="s">
        <v>25</v>
      </c>
      <c r="P6447" t="s">
        <v>164</v>
      </c>
      <c r="Q6447" t="s">
        <v>50</v>
      </c>
      <c r="R6447">
        <v>79.349999999999994</v>
      </c>
      <c r="S6447">
        <v>2020.45</v>
      </c>
    </row>
    <row r="6448" spans="1:19">
      <c r="A6448" t="s">
        <v>14313</v>
      </c>
      <c r="B6448" s="2">
        <v>45544</v>
      </c>
      <c r="C6448" t="s">
        <v>33</v>
      </c>
      <c r="D6448">
        <v>44</v>
      </c>
      <c r="E6448" t="s">
        <v>23</v>
      </c>
      <c r="F6448">
        <v>2</v>
      </c>
      <c r="G6448">
        <v>5</v>
      </c>
      <c r="H6448" t="s">
        <v>3686</v>
      </c>
      <c r="I6448">
        <v>2333</v>
      </c>
      <c r="J6448">
        <v>8</v>
      </c>
      <c r="K6448">
        <v>11</v>
      </c>
      <c r="L6448" t="s">
        <v>15568</v>
      </c>
      <c r="M6448" t="s">
        <v>23</v>
      </c>
      <c r="N6448" t="s">
        <v>23</v>
      </c>
      <c r="O6448" t="s">
        <v>25</v>
      </c>
      <c r="P6448" t="s">
        <v>26</v>
      </c>
      <c r="Q6448" t="s">
        <v>50</v>
      </c>
      <c r="R6448">
        <v>78.099999999999994</v>
      </c>
      <c r="S6448">
        <v>1059.1099999999999</v>
      </c>
    </row>
    <row r="6449" spans="1:19">
      <c r="A6449" t="s">
        <v>14315</v>
      </c>
      <c r="B6449" s="2">
        <v>44076</v>
      </c>
      <c r="C6449" t="s">
        <v>33</v>
      </c>
      <c r="D6449">
        <v>65</v>
      </c>
      <c r="E6449" t="s">
        <v>39</v>
      </c>
      <c r="F6449">
        <v>0</v>
      </c>
      <c r="G6449">
        <v>5</v>
      </c>
      <c r="H6449" t="s">
        <v>3686</v>
      </c>
      <c r="I6449">
        <v>5513</v>
      </c>
      <c r="J6449">
        <v>0</v>
      </c>
      <c r="K6449">
        <v>59</v>
      </c>
      <c r="L6449" t="s">
        <v>15568</v>
      </c>
      <c r="M6449" t="s">
        <v>23</v>
      </c>
      <c r="N6449" t="s">
        <v>23</v>
      </c>
      <c r="O6449" t="s">
        <v>25</v>
      </c>
      <c r="P6449" t="s">
        <v>202</v>
      </c>
      <c r="Q6449" t="s">
        <v>27</v>
      </c>
      <c r="R6449">
        <v>99.5</v>
      </c>
      <c r="S6449">
        <v>7321.93</v>
      </c>
    </row>
    <row r="6450" spans="1:19">
      <c r="A6450" t="s">
        <v>14317</v>
      </c>
      <c r="B6450" s="2">
        <v>43702</v>
      </c>
      <c r="C6450" t="s">
        <v>22</v>
      </c>
      <c r="D6450">
        <v>66</v>
      </c>
      <c r="E6450" t="s">
        <v>23</v>
      </c>
      <c r="F6450">
        <v>2</v>
      </c>
      <c r="G6450">
        <v>5</v>
      </c>
      <c r="H6450" t="s">
        <v>3686</v>
      </c>
      <c r="I6450">
        <v>6202</v>
      </c>
      <c r="J6450">
        <v>4</v>
      </c>
      <c r="K6450">
        <v>72</v>
      </c>
      <c r="L6450" t="s">
        <v>316</v>
      </c>
      <c r="M6450" t="s">
        <v>23</v>
      </c>
      <c r="N6450" t="s">
        <v>23</v>
      </c>
      <c r="O6450" t="s">
        <v>25</v>
      </c>
      <c r="P6450" t="s">
        <v>164</v>
      </c>
      <c r="Q6450" t="s">
        <v>50</v>
      </c>
      <c r="R6450">
        <v>84.5</v>
      </c>
      <c r="S6450">
        <v>9298.85</v>
      </c>
    </row>
    <row r="6451" spans="1:19">
      <c r="A6451" t="s">
        <v>14319</v>
      </c>
      <c r="B6451" s="2">
        <v>45469</v>
      </c>
      <c r="C6451" t="s">
        <v>22</v>
      </c>
      <c r="D6451">
        <v>77</v>
      </c>
      <c r="E6451" t="s">
        <v>39</v>
      </c>
      <c r="F6451">
        <v>0</v>
      </c>
      <c r="G6451">
        <v>5</v>
      </c>
      <c r="H6451" t="s">
        <v>3686</v>
      </c>
      <c r="I6451">
        <v>5068</v>
      </c>
      <c r="J6451">
        <v>0</v>
      </c>
      <c r="K6451">
        <v>14</v>
      </c>
      <c r="L6451" t="s">
        <v>97</v>
      </c>
      <c r="M6451" t="s">
        <v>23</v>
      </c>
      <c r="N6451" t="s">
        <v>39</v>
      </c>
      <c r="P6451" t="s">
        <v>202</v>
      </c>
      <c r="Q6451" t="s">
        <v>27</v>
      </c>
      <c r="R6451">
        <v>20.399999999999999</v>
      </c>
      <c r="S6451">
        <v>785.58</v>
      </c>
    </row>
    <row r="6452" spans="1:19">
      <c r="A6452" t="s">
        <v>14321</v>
      </c>
      <c r="B6452" s="2">
        <v>44054</v>
      </c>
      <c r="C6452" t="s">
        <v>22</v>
      </c>
      <c r="D6452">
        <v>70</v>
      </c>
      <c r="E6452" t="s">
        <v>23</v>
      </c>
      <c r="F6452">
        <v>1</v>
      </c>
      <c r="G6452">
        <v>5</v>
      </c>
      <c r="H6452" t="s">
        <v>3686</v>
      </c>
      <c r="I6452">
        <v>6315</v>
      </c>
      <c r="J6452">
        <v>7</v>
      </c>
      <c r="K6452">
        <v>60</v>
      </c>
      <c r="L6452" t="s">
        <v>15568</v>
      </c>
      <c r="M6452" t="s">
        <v>23</v>
      </c>
      <c r="N6452" t="s">
        <v>39</v>
      </c>
      <c r="P6452" t="s">
        <v>164</v>
      </c>
      <c r="Q6452" t="s">
        <v>50</v>
      </c>
      <c r="R6452">
        <v>19.649999999999999</v>
      </c>
      <c r="S6452">
        <v>2480.5500000000002</v>
      </c>
    </row>
    <row r="6453" spans="1:19">
      <c r="A6453" t="s">
        <v>14323</v>
      </c>
      <c r="B6453" s="2">
        <v>44428</v>
      </c>
      <c r="C6453" t="s">
        <v>33</v>
      </c>
      <c r="D6453">
        <v>62</v>
      </c>
      <c r="E6453" t="s">
        <v>23</v>
      </c>
      <c r="F6453">
        <v>3</v>
      </c>
      <c r="G6453">
        <v>5</v>
      </c>
      <c r="H6453" t="s">
        <v>3686</v>
      </c>
      <c r="I6453">
        <v>2608</v>
      </c>
      <c r="J6453">
        <v>2</v>
      </c>
      <c r="K6453">
        <v>48</v>
      </c>
      <c r="L6453" t="s">
        <v>15568</v>
      </c>
      <c r="M6453" t="s">
        <v>23</v>
      </c>
      <c r="N6453" t="s">
        <v>39</v>
      </c>
      <c r="P6453" t="s">
        <v>164</v>
      </c>
      <c r="Q6453" t="s">
        <v>50</v>
      </c>
      <c r="R6453">
        <v>20</v>
      </c>
      <c r="S6453">
        <v>1404.86</v>
      </c>
    </row>
    <row r="6454" spans="1:19">
      <c r="A6454" t="s">
        <v>14325</v>
      </c>
      <c r="B6454" s="2">
        <v>45201</v>
      </c>
      <c r="C6454" t="s">
        <v>22</v>
      </c>
      <c r="D6454">
        <v>23</v>
      </c>
      <c r="E6454" t="s">
        <v>39</v>
      </c>
      <c r="F6454">
        <v>0</v>
      </c>
      <c r="G6454">
        <v>5</v>
      </c>
      <c r="H6454" t="s">
        <v>3686</v>
      </c>
      <c r="I6454">
        <v>4510</v>
      </c>
      <c r="J6454">
        <v>0</v>
      </c>
      <c r="K6454">
        <v>22</v>
      </c>
      <c r="L6454" t="s">
        <v>97</v>
      </c>
      <c r="M6454" t="s">
        <v>23</v>
      </c>
      <c r="N6454" t="s">
        <v>39</v>
      </c>
      <c r="P6454" t="s">
        <v>202</v>
      </c>
      <c r="Q6454" t="s">
        <v>50</v>
      </c>
      <c r="R6454">
        <v>20.3</v>
      </c>
      <c r="S6454">
        <v>703.02</v>
      </c>
    </row>
    <row r="6455" spans="1:19">
      <c r="A6455" t="s">
        <v>14327</v>
      </c>
      <c r="B6455" s="2">
        <v>45127</v>
      </c>
      <c r="C6455" t="s">
        <v>33</v>
      </c>
      <c r="D6455">
        <v>31</v>
      </c>
      <c r="E6455" t="s">
        <v>39</v>
      </c>
      <c r="F6455">
        <v>1</v>
      </c>
      <c r="G6455">
        <v>5</v>
      </c>
      <c r="H6455" t="s">
        <v>3686</v>
      </c>
      <c r="I6455">
        <v>5136</v>
      </c>
      <c r="J6455">
        <v>0</v>
      </c>
      <c r="K6455">
        <v>25</v>
      </c>
      <c r="L6455" t="s">
        <v>40</v>
      </c>
      <c r="M6455" t="s">
        <v>23</v>
      </c>
      <c r="N6455" t="s">
        <v>23</v>
      </c>
      <c r="O6455" t="s">
        <v>49</v>
      </c>
      <c r="P6455" t="s">
        <v>202</v>
      </c>
      <c r="Q6455" t="s">
        <v>50</v>
      </c>
      <c r="R6455">
        <v>54.75</v>
      </c>
      <c r="S6455">
        <v>2248.09</v>
      </c>
    </row>
    <row r="6456" spans="1:19">
      <c r="A6456" t="s">
        <v>14329</v>
      </c>
      <c r="B6456" s="2">
        <v>45622</v>
      </c>
      <c r="C6456" t="s">
        <v>22</v>
      </c>
      <c r="D6456">
        <v>19</v>
      </c>
      <c r="E6456" t="s">
        <v>39</v>
      </c>
      <c r="F6456">
        <v>0</v>
      </c>
      <c r="G6456">
        <v>5</v>
      </c>
      <c r="H6456" t="s">
        <v>3686</v>
      </c>
      <c r="I6456">
        <v>2003</v>
      </c>
      <c r="J6456">
        <v>0</v>
      </c>
      <c r="K6456">
        <v>9</v>
      </c>
      <c r="L6456" t="s">
        <v>48</v>
      </c>
      <c r="M6456" t="s">
        <v>23</v>
      </c>
      <c r="N6456" t="s">
        <v>23</v>
      </c>
      <c r="O6456" t="s">
        <v>25</v>
      </c>
      <c r="P6456" t="s">
        <v>164</v>
      </c>
      <c r="Q6456" t="s">
        <v>27</v>
      </c>
      <c r="R6456">
        <v>74.05</v>
      </c>
      <c r="S6456">
        <v>1036.3800000000001</v>
      </c>
    </row>
    <row r="6457" spans="1:19">
      <c r="A6457" t="s">
        <v>14331</v>
      </c>
      <c r="B6457" s="2">
        <v>43734</v>
      </c>
      <c r="C6457" t="s">
        <v>22</v>
      </c>
      <c r="D6457">
        <v>42</v>
      </c>
      <c r="E6457" t="s">
        <v>23</v>
      </c>
      <c r="F6457">
        <v>0</v>
      </c>
      <c r="G6457">
        <v>5</v>
      </c>
      <c r="H6457" t="s">
        <v>3686</v>
      </c>
      <c r="I6457">
        <v>5491</v>
      </c>
      <c r="J6457">
        <v>10</v>
      </c>
      <c r="K6457">
        <v>71</v>
      </c>
      <c r="L6457" t="s">
        <v>15568</v>
      </c>
      <c r="M6457" t="s">
        <v>39</v>
      </c>
      <c r="N6457" t="s">
        <v>23</v>
      </c>
      <c r="O6457" t="s">
        <v>56</v>
      </c>
      <c r="P6457" t="s">
        <v>26</v>
      </c>
      <c r="Q6457" t="s">
        <v>27</v>
      </c>
      <c r="R6457">
        <v>52.3</v>
      </c>
      <c r="S6457">
        <v>3805.05</v>
      </c>
    </row>
    <row r="6458" spans="1:19">
      <c r="A6458" t="s">
        <v>14334</v>
      </c>
      <c r="B6458" s="2">
        <v>43933</v>
      </c>
      <c r="C6458" t="s">
        <v>33</v>
      </c>
      <c r="D6458">
        <v>37</v>
      </c>
      <c r="E6458" t="s">
        <v>23</v>
      </c>
      <c r="F6458">
        <v>0</v>
      </c>
      <c r="G6458">
        <v>5</v>
      </c>
      <c r="H6458" t="s">
        <v>3686</v>
      </c>
      <c r="I6458">
        <v>4557</v>
      </c>
      <c r="J6458">
        <v>1</v>
      </c>
      <c r="K6458">
        <v>64</v>
      </c>
      <c r="L6458" t="s">
        <v>15568</v>
      </c>
      <c r="M6458" t="s">
        <v>23</v>
      </c>
      <c r="N6458" t="s">
        <v>39</v>
      </c>
      <c r="P6458" t="s">
        <v>164</v>
      </c>
      <c r="Q6458" t="s">
        <v>50</v>
      </c>
      <c r="R6458">
        <v>20.2</v>
      </c>
      <c r="S6458">
        <v>3597.11</v>
      </c>
    </row>
    <row r="6459" spans="1:19">
      <c r="A6459" t="s">
        <v>14336</v>
      </c>
      <c r="B6459" s="2">
        <v>45842</v>
      </c>
      <c r="C6459" t="s">
        <v>33</v>
      </c>
      <c r="D6459">
        <v>66</v>
      </c>
      <c r="E6459" t="s">
        <v>39</v>
      </c>
      <c r="F6459">
        <v>0</v>
      </c>
      <c r="G6459">
        <v>5</v>
      </c>
      <c r="H6459" t="s">
        <v>3751</v>
      </c>
      <c r="I6459">
        <v>2577</v>
      </c>
      <c r="J6459">
        <v>0</v>
      </c>
      <c r="K6459">
        <v>1</v>
      </c>
      <c r="L6459" t="s">
        <v>15568</v>
      </c>
      <c r="M6459" t="s">
        <v>23</v>
      </c>
      <c r="N6459" t="s">
        <v>39</v>
      </c>
      <c r="P6459" t="s">
        <v>26</v>
      </c>
      <c r="Q6459" t="s">
        <v>50</v>
      </c>
      <c r="R6459">
        <v>19.149999999999999</v>
      </c>
      <c r="S6459">
        <v>41.52</v>
      </c>
    </row>
    <row r="6460" spans="1:19">
      <c r="A6460" t="s">
        <v>14338</v>
      </c>
      <c r="B6460" s="2">
        <v>45850</v>
      </c>
      <c r="C6460" t="s">
        <v>33</v>
      </c>
      <c r="D6460">
        <v>73</v>
      </c>
      <c r="E6460" t="s">
        <v>39</v>
      </c>
      <c r="F6460">
        <v>0</v>
      </c>
      <c r="G6460">
        <v>5</v>
      </c>
      <c r="H6460" t="s">
        <v>3751</v>
      </c>
      <c r="I6460">
        <v>4905</v>
      </c>
      <c r="J6460">
        <v>0</v>
      </c>
      <c r="K6460">
        <v>1</v>
      </c>
      <c r="L6460" t="s">
        <v>15568</v>
      </c>
      <c r="M6460" t="s">
        <v>23</v>
      </c>
      <c r="N6460" t="s">
        <v>39</v>
      </c>
      <c r="P6460" t="s">
        <v>26</v>
      </c>
      <c r="Q6460" t="s">
        <v>50</v>
      </c>
      <c r="R6460">
        <v>19.850000000000001</v>
      </c>
      <c r="S6460">
        <v>36.32</v>
      </c>
    </row>
    <row r="6461" spans="1:19">
      <c r="A6461" t="s">
        <v>14340</v>
      </c>
      <c r="B6461" s="2">
        <v>45406</v>
      </c>
      <c r="C6461" t="s">
        <v>22</v>
      </c>
      <c r="D6461">
        <v>23</v>
      </c>
      <c r="E6461" t="s">
        <v>23</v>
      </c>
      <c r="F6461">
        <v>0</v>
      </c>
      <c r="G6461">
        <v>5</v>
      </c>
      <c r="H6461" t="s">
        <v>3686</v>
      </c>
      <c r="I6461">
        <v>5432</v>
      </c>
      <c r="J6461">
        <v>1</v>
      </c>
      <c r="K6461">
        <v>16</v>
      </c>
      <c r="L6461" t="s">
        <v>15568</v>
      </c>
      <c r="M6461" t="s">
        <v>23</v>
      </c>
      <c r="N6461" t="s">
        <v>23</v>
      </c>
      <c r="O6461" t="s">
        <v>25</v>
      </c>
      <c r="P6461" t="s">
        <v>26</v>
      </c>
      <c r="Q6461" t="s">
        <v>27</v>
      </c>
      <c r="R6461">
        <v>75.400000000000006</v>
      </c>
      <c r="S6461">
        <v>1602.68</v>
      </c>
    </row>
    <row r="6462" spans="1:19">
      <c r="A6462" t="s">
        <v>14342</v>
      </c>
      <c r="B6462" s="2">
        <v>45780</v>
      </c>
      <c r="C6462" t="s">
        <v>22</v>
      </c>
      <c r="D6462">
        <v>35</v>
      </c>
      <c r="E6462" t="s">
        <v>39</v>
      </c>
      <c r="F6462">
        <v>0</v>
      </c>
      <c r="G6462">
        <v>5</v>
      </c>
      <c r="H6462" t="s">
        <v>3751</v>
      </c>
      <c r="I6462">
        <v>4203</v>
      </c>
      <c r="J6462">
        <v>0</v>
      </c>
      <c r="K6462">
        <v>3</v>
      </c>
      <c r="L6462" t="s">
        <v>48</v>
      </c>
      <c r="M6462" t="s">
        <v>23</v>
      </c>
      <c r="N6462" t="s">
        <v>23</v>
      </c>
      <c r="O6462" t="s">
        <v>25</v>
      </c>
      <c r="P6462" t="s">
        <v>26</v>
      </c>
      <c r="Q6462" t="s">
        <v>27</v>
      </c>
      <c r="R6462">
        <v>80.349999999999994</v>
      </c>
      <c r="S6462">
        <v>402.69</v>
      </c>
    </row>
    <row r="6463" spans="1:19">
      <c r="A6463" t="s">
        <v>14344</v>
      </c>
      <c r="B6463" s="2">
        <v>45848</v>
      </c>
      <c r="C6463" t="s">
        <v>22</v>
      </c>
      <c r="D6463">
        <v>47</v>
      </c>
      <c r="E6463" t="s">
        <v>39</v>
      </c>
      <c r="F6463">
        <v>0</v>
      </c>
      <c r="G6463">
        <v>5</v>
      </c>
      <c r="H6463" t="s">
        <v>3751</v>
      </c>
      <c r="I6463">
        <v>2664</v>
      </c>
      <c r="J6463">
        <v>0</v>
      </c>
      <c r="K6463">
        <v>1</v>
      </c>
      <c r="L6463" t="s">
        <v>15568</v>
      </c>
      <c r="M6463" t="s">
        <v>23</v>
      </c>
      <c r="N6463" t="s">
        <v>39</v>
      </c>
      <c r="P6463" t="s">
        <v>26</v>
      </c>
      <c r="Q6463" t="s">
        <v>84</v>
      </c>
      <c r="R6463">
        <v>20.45</v>
      </c>
      <c r="S6463">
        <v>60.06</v>
      </c>
    </row>
    <row r="6464" spans="1:19">
      <c r="A6464" t="s">
        <v>14346</v>
      </c>
      <c r="B6464" s="2">
        <v>44713</v>
      </c>
      <c r="C6464" t="s">
        <v>33</v>
      </c>
      <c r="D6464">
        <v>25</v>
      </c>
      <c r="E6464" t="s">
        <v>23</v>
      </c>
      <c r="F6464">
        <v>3</v>
      </c>
      <c r="G6464">
        <v>5</v>
      </c>
      <c r="H6464" t="s">
        <v>3686</v>
      </c>
      <c r="I6464">
        <v>4686</v>
      </c>
      <c r="J6464">
        <v>1</v>
      </c>
      <c r="K6464">
        <v>38</v>
      </c>
      <c r="L6464" t="s">
        <v>40</v>
      </c>
      <c r="M6464" t="s">
        <v>23</v>
      </c>
      <c r="N6464" t="s">
        <v>39</v>
      </c>
      <c r="P6464" t="s">
        <v>202</v>
      </c>
      <c r="Q6464" t="s">
        <v>50</v>
      </c>
      <c r="R6464">
        <v>20.3</v>
      </c>
      <c r="S6464">
        <v>2422.86</v>
      </c>
    </row>
    <row r="6465" spans="1:19">
      <c r="A6465" t="s">
        <v>14348</v>
      </c>
      <c r="B6465" s="2">
        <v>43789</v>
      </c>
      <c r="C6465" t="s">
        <v>33</v>
      </c>
      <c r="D6465">
        <v>60</v>
      </c>
      <c r="E6465" t="s">
        <v>23</v>
      </c>
      <c r="F6465">
        <v>0</v>
      </c>
      <c r="G6465">
        <v>5</v>
      </c>
      <c r="H6465" t="s">
        <v>3686</v>
      </c>
      <c r="I6465">
        <v>4162</v>
      </c>
      <c r="J6465">
        <v>1</v>
      </c>
      <c r="K6465">
        <v>69</v>
      </c>
      <c r="L6465" t="s">
        <v>15568</v>
      </c>
      <c r="M6465" t="s">
        <v>23</v>
      </c>
      <c r="N6465" t="s">
        <v>23</v>
      </c>
      <c r="O6465" t="s">
        <v>49</v>
      </c>
      <c r="P6465" t="s">
        <v>164</v>
      </c>
      <c r="Q6465" t="s">
        <v>50</v>
      </c>
      <c r="R6465">
        <v>61.45</v>
      </c>
      <c r="S6465">
        <v>4319.57</v>
      </c>
    </row>
    <row r="6466" spans="1:19">
      <c r="A6466" t="s">
        <v>14350</v>
      </c>
      <c r="B6466" s="2">
        <v>45269</v>
      </c>
      <c r="C6466" t="s">
        <v>33</v>
      </c>
      <c r="D6466">
        <v>32</v>
      </c>
      <c r="E6466" t="s">
        <v>39</v>
      </c>
      <c r="F6466">
        <v>0</v>
      </c>
      <c r="G6466">
        <v>5</v>
      </c>
      <c r="H6466" t="s">
        <v>3686</v>
      </c>
      <c r="I6466">
        <v>4277</v>
      </c>
      <c r="J6466">
        <v>0</v>
      </c>
      <c r="K6466">
        <v>20</v>
      </c>
      <c r="L6466" t="s">
        <v>97</v>
      </c>
      <c r="M6466" t="s">
        <v>23</v>
      </c>
      <c r="N6466" t="s">
        <v>39</v>
      </c>
      <c r="P6466" t="s">
        <v>26</v>
      </c>
      <c r="Q6466" t="s">
        <v>50</v>
      </c>
      <c r="R6466">
        <v>18.899999999999999</v>
      </c>
      <c r="S6466">
        <v>1024.8499999999999</v>
      </c>
    </row>
    <row r="6467" spans="1:19">
      <c r="A6467" t="s">
        <v>14352</v>
      </c>
      <c r="B6467" s="2">
        <v>44050</v>
      </c>
      <c r="C6467" t="s">
        <v>22</v>
      </c>
      <c r="D6467">
        <v>52</v>
      </c>
      <c r="E6467" t="s">
        <v>23</v>
      </c>
      <c r="F6467">
        <v>2</v>
      </c>
      <c r="G6467">
        <v>5</v>
      </c>
      <c r="H6467" t="s">
        <v>3686</v>
      </c>
      <c r="I6467">
        <v>4425</v>
      </c>
      <c r="J6467">
        <v>9</v>
      </c>
      <c r="K6467">
        <v>60</v>
      </c>
      <c r="L6467" t="s">
        <v>15568</v>
      </c>
      <c r="M6467" t="s">
        <v>23</v>
      </c>
      <c r="N6467" t="s">
        <v>39</v>
      </c>
      <c r="P6467" t="s">
        <v>164</v>
      </c>
      <c r="Q6467" t="s">
        <v>27</v>
      </c>
      <c r="R6467">
        <v>20.95</v>
      </c>
      <c r="S6467">
        <v>3197.75</v>
      </c>
    </row>
    <row r="6468" spans="1:19">
      <c r="A6468" t="s">
        <v>14354</v>
      </c>
      <c r="B6468" s="2">
        <v>43696</v>
      </c>
      <c r="C6468" t="s">
        <v>22</v>
      </c>
      <c r="D6468">
        <v>27</v>
      </c>
      <c r="E6468" t="s">
        <v>23</v>
      </c>
      <c r="F6468">
        <v>0</v>
      </c>
      <c r="G6468">
        <v>5</v>
      </c>
      <c r="H6468" t="s">
        <v>3686</v>
      </c>
      <c r="I6468">
        <v>6022</v>
      </c>
      <c r="J6468">
        <v>7</v>
      </c>
      <c r="K6468">
        <v>72</v>
      </c>
      <c r="L6468" t="s">
        <v>15568</v>
      </c>
      <c r="M6468" t="s">
        <v>23</v>
      </c>
      <c r="N6468" t="s">
        <v>23</v>
      </c>
      <c r="O6468" t="s">
        <v>25</v>
      </c>
      <c r="P6468" t="s">
        <v>164</v>
      </c>
      <c r="Q6468" t="s">
        <v>27</v>
      </c>
      <c r="R6468">
        <v>99.4</v>
      </c>
      <c r="S6468">
        <v>9802.1</v>
      </c>
    </row>
    <row r="6469" spans="1:19">
      <c r="A6469" t="s">
        <v>14356</v>
      </c>
      <c r="B6469" s="2">
        <v>44492</v>
      </c>
      <c r="C6469" t="s">
        <v>22</v>
      </c>
      <c r="D6469">
        <v>46</v>
      </c>
      <c r="E6469" t="s">
        <v>23</v>
      </c>
      <c r="F6469">
        <v>1</v>
      </c>
      <c r="G6469">
        <v>5</v>
      </c>
      <c r="H6469" t="s">
        <v>3686</v>
      </c>
      <c r="I6469">
        <v>3315</v>
      </c>
      <c r="J6469">
        <v>1</v>
      </c>
      <c r="K6469">
        <v>46</v>
      </c>
      <c r="L6469" t="s">
        <v>142</v>
      </c>
      <c r="M6469" t="s">
        <v>23</v>
      </c>
      <c r="N6469" t="s">
        <v>23</v>
      </c>
      <c r="O6469" t="s">
        <v>25</v>
      </c>
      <c r="P6469" t="s">
        <v>26</v>
      </c>
      <c r="Q6469" t="s">
        <v>27</v>
      </c>
      <c r="R6469">
        <v>80</v>
      </c>
      <c r="S6469">
        <v>4023.62</v>
      </c>
    </row>
    <row r="6470" spans="1:19">
      <c r="A6470" t="s">
        <v>14357</v>
      </c>
      <c r="B6470" s="2">
        <v>45599</v>
      </c>
      <c r="C6470" t="s">
        <v>33</v>
      </c>
      <c r="D6470">
        <v>45</v>
      </c>
      <c r="E6470" t="s">
        <v>23</v>
      </c>
      <c r="F6470">
        <v>1</v>
      </c>
      <c r="G6470">
        <v>5</v>
      </c>
      <c r="H6470" t="s">
        <v>3686</v>
      </c>
      <c r="I6470">
        <v>4843</v>
      </c>
      <c r="J6470">
        <v>10</v>
      </c>
      <c r="K6470">
        <v>9</v>
      </c>
      <c r="L6470" t="s">
        <v>15568</v>
      </c>
      <c r="M6470" t="s">
        <v>23</v>
      </c>
      <c r="N6470" t="s">
        <v>23</v>
      </c>
      <c r="O6470" t="s">
        <v>25</v>
      </c>
      <c r="P6470" t="s">
        <v>26</v>
      </c>
      <c r="Q6470" t="s">
        <v>27</v>
      </c>
      <c r="R6470">
        <v>75.849999999999994</v>
      </c>
      <c r="S6470">
        <v>720.4</v>
      </c>
    </row>
    <row r="6471" spans="1:19">
      <c r="A6471" t="s">
        <v>14359</v>
      </c>
      <c r="B6471" s="2">
        <v>43855</v>
      </c>
      <c r="C6471" t="s">
        <v>33</v>
      </c>
      <c r="D6471">
        <v>21</v>
      </c>
      <c r="E6471" t="s">
        <v>23</v>
      </c>
      <c r="F6471">
        <v>3</v>
      </c>
      <c r="G6471">
        <v>5</v>
      </c>
      <c r="H6471" t="s">
        <v>3686</v>
      </c>
      <c r="I6471">
        <v>5122</v>
      </c>
      <c r="J6471">
        <v>1</v>
      </c>
      <c r="K6471">
        <v>67</v>
      </c>
      <c r="L6471" t="s">
        <v>316</v>
      </c>
      <c r="M6471" t="s">
        <v>23</v>
      </c>
      <c r="N6471" t="s">
        <v>23</v>
      </c>
      <c r="O6471" t="s">
        <v>56</v>
      </c>
      <c r="P6471" t="s">
        <v>202</v>
      </c>
      <c r="Q6471" t="s">
        <v>50</v>
      </c>
      <c r="R6471">
        <v>50.55</v>
      </c>
      <c r="S6471">
        <v>6574.05</v>
      </c>
    </row>
    <row r="6472" spans="1:19">
      <c r="A6472" t="s">
        <v>14361</v>
      </c>
      <c r="B6472" s="2">
        <v>44100</v>
      </c>
      <c r="C6472" t="s">
        <v>33</v>
      </c>
      <c r="D6472">
        <v>43</v>
      </c>
      <c r="E6472" t="s">
        <v>23</v>
      </c>
      <c r="F6472">
        <v>1</v>
      </c>
      <c r="G6472">
        <v>5</v>
      </c>
      <c r="H6472" t="s">
        <v>3686</v>
      </c>
      <c r="I6472">
        <v>5096</v>
      </c>
      <c r="J6472">
        <v>1</v>
      </c>
      <c r="K6472">
        <v>59</v>
      </c>
      <c r="L6472" t="s">
        <v>142</v>
      </c>
      <c r="M6472" t="s">
        <v>23</v>
      </c>
      <c r="N6472" t="s">
        <v>23</v>
      </c>
      <c r="O6472" t="s">
        <v>25</v>
      </c>
      <c r="P6472" t="s">
        <v>202</v>
      </c>
      <c r="Q6472" t="s">
        <v>27</v>
      </c>
      <c r="R6472">
        <v>106.15</v>
      </c>
      <c r="S6472">
        <v>8334.77</v>
      </c>
    </row>
    <row r="6473" spans="1:19">
      <c r="A6473" t="s">
        <v>14363</v>
      </c>
      <c r="B6473" s="2">
        <v>44869</v>
      </c>
      <c r="C6473" t="s">
        <v>22</v>
      </c>
      <c r="D6473">
        <v>39</v>
      </c>
      <c r="E6473" t="s">
        <v>23</v>
      </c>
      <c r="F6473">
        <v>0</v>
      </c>
      <c r="G6473">
        <v>5</v>
      </c>
      <c r="H6473" t="s">
        <v>3686</v>
      </c>
      <c r="I6473">
        <v>5212</v>
      </c>
      <c r="J6473">
        <v>2</v>
      </c>
      <c r="K6473">
        <v>33</v>
      </c>
      <c r="L6473" t="s">
        <v>15568</v>
      </c>
      <c r="M6473" t="s">
        <v>23</v>
      </c>
      <c r="N6473" t="s">
        <v>39</v>
      </c>
      <c r="P6473" t="s">
        <v>202</v>
      </c>
      <c r="Q6473" t="s">
        <v>50</v>
      </c>
      <c r="R6473">
        <v>20.6</v>
      </c>
      <c r="S6473">
        <v>1819.51</v>
      </c>
    </row>
    <row r="6474" spans="1:19">
      <c r="A6474" t="s">
        <v>14365</v>
      </c>
      <c r="B6474" s="2">
        <v>44044</v>
      </c>
      <c r="C6474" t="s">
        <v>33</v>
      </c>
      <c r="D6474">
        <v>44</v>
      </c>
      <c r="E6474" t="s">
        <v>23</v>
      </c>
      <c r="F6474">
        <v>0</v>
      </c>
      <c r="G6474">
        <v>5</v>
      </c>
      <c r="H6474" t="s">
        <v>3686</v>
      </c>
      <c r="I6474">
        <v>5667</v>
      </c>
      <c r="J6474">
        <v>5</v>
      </c>
      <c r="K6474">
        <v>60</v>
      </c>
      <c r="L6474" t="s">
        <v>15568</v>
      </c>
      <c r="M6474" t="s">
        <v>23</v>
      </c>
      <c r="N6474" t="s">
        <v>23</v>
      </c>
      <c r="O6474" t="s">
        <v>56</v>
      </c>
      <c r="P6474" t="s">
        <v>164</v>
      </c>
      <c r="Q6474" t="s">
        <v>27</v>
      </c>
      <c r="R6474">
        <v>80.599999999999994</v>
      </c>
      <c r="S6474">
        <v>5786.7</v>
      </c>
    </row>
    <row r="6475" spans="1:19">
      <c r="A6475" t="s">
        <v>14367</v>
      </c>
      <c r="B6475" s="2">
        <v>45064</v>
      </c>
      <c r="C6475" t="s">
        <v>22</v>
      </c>
      <c r="D6475">
        <v>63</v>
      </c>
      <c r="E6475" t="s">
        <v>23</v>
      </c>
      <c r="F6475">
        <v>2</v>
      </c>
      <c r="G6475">
        <v>5</v>
      </c>
      <c r="H6475" t="s">
        <v>3686</v>
      </c>
      <c r="I6475">
        <v>3773</v>
      </c>
      <c r="J6475">
        <v>1</v>
      </c>
      <c r="K6475">
        <v>27</v>
      </c>
      <c r="L6475" t="s">
        <v>15568</v>
      </c>
      <c r="M6475" t="s">
        <v>23</v>
      </c>
      <c r="N6475" t="s">
        <v>23</v>
      </c>
      <c r="O6475" t="s">
        <v>56</v>
      </c>
      <c r="P6475" t="s">
        <v>26</v>
      </c>
      <c r="Q6475" t="s">
        <v>27</v>
      </c>
      <c r="R6475">
        <v>71.599999999999994</v>
      </c>
      <c r="S6475">
        <v>2462.9499999999998</v>
      </c>
    </row>
    <row r="6476" spans="1:19">
      <c r="A6476" t="s">
        <v>14369</v>
      </c>
      <c r="B6476" s="2">
        <v>45862</v>
      </c>
      <c r="C6476" t="s">
        <v>22</v>
      </c>
      <c r="D6476">
        <v>63</v>
      </c>
      <c r="E6476" t="s">
        <v>39</v>
      </c>
      <c r="F6476">
        <v>0</v>
      </c>
      <c r="G6476">
        <v>5</v>
      </c>
      <c r="H6476" t="s">
        <v>3751</v>
      </c>
      <c r="I6476">
        <v>2810</v>
      </c>
      <c r="J6476">
        <v>0</v>
      </c>
      <c r="K6476">
        <v>1</v>
      </c>
      <c r="L6476" t="s">
        <v>15568</v>
      </c>
      <c r="M6476" t="s">
        <v>23</v>
      </c>
      <c r="N6476" t="s">
        <v>39</v>
      </c>
      <c r="P6476" t="s">
        <v>26</v>
      </c>
      <c r="Q6476" t="s">
        <v>50</v>
      </c>
      <c r="R6476">
        <v>21.1</v>
      </c>
      <c r="S6476">
        <v>39.909999999999997</v>
      </c>
    </row>
    <row r="6477" spans="1:19">
      <c r="A6477" t="s">
        <v>14371</v>
      </c>
      <c r="B6477" s="2">
        <v>44082</v>
      </c>
      <c r="C6477" t="s">
        <v>33</v>
      </c>
      <c r="D6477">
        <v>26</v>
      </c>
      <c r="E6477" t="s">
        <v>23</v>
      </c>
      <c r="F6477">
        <v>0</v>
      </c>
      <c r="G6477">
        <v>5</v>
      </c>
      <c r="H6477" t="s">
        <v>3686</v>
      </c>
      <c r="I6477">
        <v>6225</v>
      </c>
      <c r="J6477">
        <v>9</v>
      </c>
      <c r="K6477">
        <v>59</v>
      </c>
      <c r="L6477" t="s">
        <v>15568</v>
      </c>
      <c r="M6477" t="s">
        <v>23</v>
      </c>
      <c r="N6477" t="s">
        <v>23</v>
      </c>
      <c r="O6477" t="s">
        <v>56</v>
      </c>
      <c r="P6477" t="s">
        <v>164</v>
      </c>
      <c r="Q6477" t="s">
        <v>27</v>
      </c>
      <c r="R6477">
        <v>72.099999999999994</v>
      </c>
      <c r="S6477">
        <v>5658.64</v>
      </c>
    </row>
    <row r="6478" spans="1:19">
      <c r="A6478" t="s">
        <v>14373</v>
      </c>
      <c r="B6478" s="2">
        <v>44052</v>
      </c>
      <c r="C6478" t="s">
        <v>33</v>
      </c>
      <c r="D6478">
        <v>30</v>
      </c>
      <c r="E6478" t="s">
        <v>39</v>
      </c>
      <c r="F6478">
        <v>0</v>
      </c>
      <c r="G6478">
        <v>5</v>
      </c>
      <c r="H6478" t="s">
        <v>3686</v>
      </c>
      <c r="I6478">
        <v>4159</v>
      </c>
      <c r="J6478">
        <v>0</v>
      </c>
      <c r="K6478">
        <v>60</v>
      </c>
      <c r="L6478" t="s">
        <v>15568</v>
      </c>
      <c r="M6478" t="s">
        <v>23</v>
      </c>
      <c r="N6478" t="s">
        <v>23</v>
      </c>
      <c r="O6478" t="s">
        <v>56</v>
      </c>
      <c r="P6478" t="s">
        <v>202</v>
      </c>
      <c r="Q6478" t="s">
        <v>50</v>
      </c>
      <c r="R6478">
        <v>80.55</v>
      </c>
      <c r="S6478">
        <v>5813.65</v>
      </c>
    </row>
    <row r="6479" spans="1:19">
      <c r="A6479" t="s">
        <v>14375</v>
      </c>
      <c r="B6479" s="2">
        <v>43834</v>
      </c>
      <c r="C6479" t="s">
        <v>22</v>
      </c>
      <c r="D6479">
        <v>31</v>
      </c>
      <c r="E6479" t="s">
        <v>23</v>
      </c>
      <c r="F6479">
        <v>2</v>
      </c>
      <c r="G6479">
        <v>5</v>
      </c>
      <c r="H6479" t="s">
        <v>3686</v>
      </c>
      <c r="I6479">
        <v>6066</v>
      </c>
      <c r="J6479">
        <v>2</v>
      </c>
      <c r="K6479">
        <v>67</v>
      </c>
      <c r="L6479" t="s">
        <v>316</v>
      </c>
      <c r="M6479" t="s">
        <v>23</v>
      </c>
      <c r="N6479" t="s">
        <v>39</v>
      </c>
      <c r="P6479" t="s">
        <v>164</v>
      </c>
      <c r="Q6479" t="s">
        <v>50</v>
      </c>
      <c r="R6479">
        <v>26.3</v>
      </c>
      <c r="S6479">
        <v>2663.08</v>
      </c>
    </row>
    <row r="6480" spans="1:19">
      <c r="A6480" t="s">
        <v>14377</v>
      </c>
      <c r="B6480" s="2">
        <v>44766</v>
      </c>
      <c r="C6480" t="s">
        <v>33</v>
      </c>
      <c r="D6480">
        <v>39</v>
      </c>
      <c r="E6480" t="s">
        <v>39</v>
      </c>
      <c r="F6480">
        <v>0</v>
      </c>
      <c r="G6480">
        <v>5</v>
      </c>
      <c r="H6480" t="s">
        <v>3686</v>
      </c>
      <c r="I6480">
        <v>2904</v>
      </c>
      <c r="J6480">
        <v>0</v>
      </c>
      <c r="K6480">
        <v>37</v>
      </c>
      <c r="L6480" t="s">
        <v>40</v>
      </c>
      <c r="M6480" t="s">
        <v>23</v>
      </c>
      <c r="N6480" t="s">
        <v>23</v>
      </c>
      <c r="O6480" t="s">
        <v>25</v>
      </c>
      <c r="P6480" t="s">
        <v>26</v>
      </c>
      <c r="Q6480" t="s">
        <v>27</v>
      </c>
      <c r="R6480">
        <v>100.05</v>
      </c>
      <c r="S6480">
        <v>4456.57</v>
      </c>
    </row>
    <row r="6481" spans="1:19">
      <c r="A6481" t="s">
        <v>14379</v>
      </c>
      <c r="B6481" s="2">
        <v>45583</v>
      </c>
      <c r="C6481" t="s">
        <v>33</v>
      </c>
      <c r="D6481">
        <v>32</v>
      </c>
      <c r="E6481" t="s">
        <v>39</v>
      </c>
      <c r="F6481">
        <v>0</v>
      </c>
      <c r="G6481">
        <v>5</v>
      </c>
      <c r="H6481" t="s">
        <v>3686</v>
      </c>
      <c r="I6481">
        <v>4525</v>
      </c>
      <c r="J6481">
        <v>0</v>
      </c>
      <c r="K6481">
        <v>10</v>
      </c>
      <c r="L6481" t="s">
        <v>15568</v>
      </c>
      <c r="M6481" t="s">
        <v>23</v>
      </c>
      <c r="N6481" t="s">
        <v>23</v>
      </c>
      <c r="O6481" t="s">
        <v>25</v>
      </c>
      <c r="P6481" t="s">
        <v>26</v>
      </c>
      <c r="Q6481" t="s">
        <v>84</v>
      </c>
      <c r="R6481">
        <v>75.75</v>
      </c>
      <c r="S6481">
        <v>1175.8</v>
      </c>
    </row>
    <row r="6482" spans="1:19">
      <c r="A6482" t="s">
        <v>14381</v>
      </c>
      <c r="B6482" s="2">
        <v>43937</v>
      </c>
      <c r="C6482" t="s">
        <v>22</v>
      </c>
      <c r="D6482">
        <v>54</v>
      </c>
      <c r="E6482" t="s">
        <v>39</v>
      </c>
      <c r="F6482">
        <v>1</v>
      </c>
      <c r="G6482">
        <v>5</v>
      </c>
      <c r="H6482" t="s">
        <v>3686</v>
      </c>
      <c r="I6482">
        <v>4590</v>
      </c>
      <c r="J6482">
        <v>0</v>
      </c>
      <c r="K6482">
        <v>64</v>
      </c>
      <c r="L6482" t="s">
        <v>142</v>
      </c>
      <c r="M6482" t="s">
        <v>23</v>
      </c>
      <c r="N6482" t="s">
        <v>23</v>
      </c>
      <c r="O6482" t="s">
        <v>25</v>
      </c>
      <c r="P6482" t="s">
        <v>26</v>
      </c>
      <c r="Q6482" t="s">
        <v>50</v>
      </c>
      <c r="R6482">
        <v>99.15</v>
      </c>
      <c r="S6482">
        <v>7605.44</v>
      </c>
    </row>
    <row r="6483" spans="1:19">
      <c r="A6483" t="s">
        <v>14383</v>
      </c>
      <c r="B6483" s="2">
        <v>45202</v>
      </c>
      <c r="C6483" t="s">
        <v>33</v>
      </c>
      <c r="D6483">
        <v>64</v>
      </c>
      <c r="E6483" t="s">
        <v>39</v>
      </c>
      <c r="F6483">
        <v>0</v>
      </c>
      <c r="G6483">
        <v>5</v>
      </c>
      <c r="H6483" t="s">
        <v>3686</v>
      </c>
      <c r="I6483">
        <v>5146</v>
      </c>
      <c r="J6483">
        <v>0</v>
      </c>
      <c r="K6483">
        <v>22</v>
      </c>
      <c r="L6483" t="s">
        <v>15568</v>
      </c>
      <c r="M6483" t="s">
        <v>23</v>
      </c>
      <c r="N6483" t="s">
        <v>23</v>
      </c>
      <c r="O6483" t="s">
        <v>49</v>
      </c>
      <c r="P6483" t="s">
        <v>202</v>
      </c>
      <c r="Q6483" t="s">
        <v>27</v>
      </c>
      <c r="R6483">
        <v>65.25</v>
      </c>
      <c r="S6483">
        <v>1480.08</v>
      </c>
    </row>
    <row r="6484" spans="1:19">
      <c r="A6484" t="s">
        <v>14385</v>
      </c>
      <c r="B6484" s="2">
        <v>45675</v>
      </c>
      <c r="C6484" t="s">
        <v>33</v>
      </c>
      <c r="D6484">
        <v>37</v>
      </c>
      <c r="E6484" t="s">
        <v>39</v>
      </c>
      <c r="F6484">
        <v>0</v>
      </c>
      <c r="G6484">
        <v>5</v>
      </c>
      <c r="H6484" t="s">
        <v>3686</v>
      </c>
      <c r="I6484">
        <v>3098</v>
      </c>
      <c r="J6484">
        <v>0</v>
      </c>
      <c r="K6484">
        <v>7</v>
      </c>
      <c r="L6484" t="s">
        <v>48</v>
      </c>
      <c r="M6484" t="s">
        <v>23</v>
      </c>
      <c r="N6484" t="s">
        <v>39</v>
      </c>
      <c r="P6484" t="s">
        <v>26</v>
      </c>
      <c r="Q6484" t="s">
        <v>50</v>
      </c>
      <c r="R6484">
        <v>20.350000000000001</v>
      </c>
      <c r="S6484">
        <v>441.59</v>
      </c>
    </row>
    <row r="6485" spans="1:19">
      <c r="A6485" t="s">
        <v>14387</v>
      </c>
      <c r="B6485" s="2">
        <v>45087</v>
      </c>
      <c r="C6485" t="s">
        <v>22</v>
      </c>
      <c r="D6485">
        <v>31</v>
      </c>
      <c r="E6485" t="s">
        <v>39</v>
      </c>
      <c r="F6485">
        <v>0</v>
      </c>
      <c r="G6485">
        <v>5</v>
      </c>
      <c r="H6485" t="s">
        <v>3686</v>
      </c>
      <c r="I6485">
        <v>5156</v>
      </c>
      <c r="J6485">
        <v>0</v>
      </c>
      <c r="K6485">
        <v>26</v>
      </c>
      <c r="L6485" t="s">
        <v>15568</v>
      </c>
      <c r="M6485" t="s">
        <v>23</v>
      </c>
      <c r="N6485" t="s">
        <v>23</v>
      </c>
      <c r="O6485" t="s">
        <v>25</v>
      </c>
      <c r="P6485" t="s">
        <v>202</v>
      </c>
      <c r="Q6485" t="s">
        <v>27</v>
      </c>
      <c r="R6485">
        <v>85.2</v>
      </c>
      <c r="S6485">
        <v>2957.32</v>
      </c>
    </row>
    <row r="6486" spans="1:19">
      <c r="A6486" t="s">
        <v>14389</v>
      </c>
      <c r="B6486" s="2">
        <v>43713</v>
      </c>
      <c r="C6486" t="s">
        <v>33</v>
      </c>
      <c r="D6486">
        <v>22</v>
      </c>
      <c r="E6486" t="s">
        <v>23</v>
      </c>
      <c r="F6486">
        <v>0</v>
      </c>
      <c r="G6486">
        <v>5</v>
      </c>
      <c r="H6486" t="s">
        <v>3686</v>
      </c>
      <c r="I6486">
        <v>6334</v>
      </c>
      <c r="J6486">
        <v>0</v>
      </c>
      <c r="K6486">
        <v>71</v>
      </c>
      <c r="L6486" t="s">
        <v>15568</v>
      </c>
      <c r="M6486" t="s">
        <v>23</v>
      </c>
      <c r="N6486" t="s">
        <v>39</v>
      </c>
      <c r="P6486" t="s">
        <v>164</v>
      </c>
      <c r="Q6486" t="s">
        <v>50</v>
      </c>
      <c r="R6486">
        <v>25.05</v>
      </c>
      <c r="S6486">
        <v>5057.34</v>
      </c>
    </row>
    <row r="6487" spans="1:19">
      <c r="A6487" t="s">
        <v>14391</v>
      </c>
      <c r="B6487" s="2">
        <v>45862</v>
      </c>
      <c r="C6487" t="s">
        <v>33</v>
      </c>
      <c r="D6487">
        <v>43</v>
      </c>
      <c r="E6487" t="s">
        <v>23</v>
      </c>
      <c r="F6487">
        <v>3</v>
      </c>
      <c r="G6487">
        <v>5</v>
      </c>
      <c r="H6487" t="s">
        <v>3751</v>
      </c>
      <c r="I6487">
        <v>5811</v>
      </c>
      <c r="J6487">
        <v>3</v>
      </c>
      <c r="K6487">
        <v>1</v>
      </c>
      <c r="L6487" t="s">
        <v>15568</v>
      </c>
      <c r="M6487" t="s">
        <v>23</v>
      </c>
      <c r="N6487" t="s">
        <v>39</v>
      </c>
      <c r="P6487" t="s">
        <v>26</v>
      </c>
      <c r="Q6487" t="s">
        <v>50</v>
      </c>
      <c r="R6487">
        <v>20.05</v>
      </c>
      <c r="S6487">
        <v>36.07</v>
      </c>
    </row>
    <row r="6488" spans="1:19">
      <c r="A6488" t="s">
        <v>14393</v>
      </c>
      <c r="B6488" s="2">
        <v>44660</v>
      </c>
      <c r="C6488" t="s">
        <v>33</v>
      </c>
      <c r="D6488">
        <v>51</v>
      </c>
      <c r="E6488" t="s">
        <v>23</v>
      </c>
      <c r="F6488">
        <v>2</v>
      </c>
      <c r="G6488">
        <v>5</v>
      </c>
      <c r="H6488" t="s">
        <v>3686</v>
      </c>
      <c r="I6488">
        <v>2004</v>
      </c>
      <c r="J6488">
        <v>4</v>
      </c>
      <c r="K6488">
        <v>40</v>
      </c>
      <c r="L6488" t="s">
        <v>15568</v>
      </c>
      <c r="M6488" t="s">
        <v>23</v>
      </c>
      <c r="N6488" t="s">
        <v>23</v>
      </c>
      <c r="O6488" t="s">
        <v>25</v>
      </c>
      <c r="P6488" t="s">
        <v>26</v>
      </c>
      <c r="Q6488" t="s">
        <v>50</v>
      </c>
      <c r="R6488">
        <v>96.35</v>
      </c>
      <c r="S6488">
        <v>5092.2</v>
      </c>
    </row>
    <row r="6489" spans="1:19">
      <c r="A6489" t="s">
        <v>14395</v>
      </c>
      <c r="B6489" s="2">
        <v>44935</v>
      </c>
      <c r="C6489" t="s">
        <v>33</v>
      </c>
      <c r="D6489">
        <v>46</v>
      </c>
      <c r="E6489" t="s">
        <v>23</v>
      </c>
      <c r="F6489">
        <v>0</v>
      </c>
      <c r="G6489">
        <v>5</v>
      </c>
      <c r="H6489" t="s">
        <v>3686</v>
      </c>
      <c r="I6489">
        <v>2157</v>
      </c>
      <c r="J6489">
        <v>4</v>
      </c>
      <c r="K6489">
        <v>31</v>
      </c>
      <c r="L6489" t="s">
        <v>15568</v>
      </c>
      <c r="M6489" t="s">
        <v>23</v>
      </c>
      <c r="N6489" t="s">
        <v>23</v>
      </c>
      <c r="O6489" t="s">
        <v>49</v>
      </c>
      <c r="P6489" t="s">
        <v>26</v>
      </c>
      <c r="Q6489" t="s">
        <v>50</v>
      </c>
      <c r="R6489">
        <v>49.2</v>
      </c>
      <c r="S6489">
        <v>1635.75</v>
      </c>
    </row>
    <row r="6490" spans="1:19">
      <c r="A6490" t="s">
        <v>14397</v>
      </c>
      <c r="B6490" s="2">
        <v>43713</v>
      </c>
      <c r="C6490" t="s">
        <v>22</v>
      </c>
      <c r="D6490">
        <v>61</v>
      </c>
      <c r="E6490" t="s">
        <v>23</v>
      </c>
      <c r="F6490">
        <v>0</v>
      </c>
      <c r="G6490">
        <v>5</v>
      </c>
      <c r="H6490" t="s">
        <v>3686</v>
      </c>
      <c r="I6490">
        <v>4367</v>
      </c>
      <c r="J6490">
        <v>0</v>
      </c>
      <c r="K6490">
        <v>71</v>
      </c>
      <c r="L6490" t="s">
        <v>316</v>
      </c>
      <c r="M6490" t="s">
        <v>23</v>
      </c>
      <c r="N6490" t="s">
        <v>39</v>
      </c>
      <c r="P6490" t="s">
        <v>164</v>
      </c>
      <c r="Q6490" t="s">
        <v>27</v>
      </c>
      <c r="R6490">
        <v>24.85</v>
      </c>
      <c r="S6490">
        <v>3476.49</v>
      </c>
    </row>
    <row r="6491" spans="1:19">
      <c r="A6491" t="s">
        <v>14399</v>
      </c>
      <c r="B6491" s="2">
        <v>45765</v>
      </c>
      <c r="C6491" t="s">
        <v>22</v>
      </c>
      <c r="D6491">
        <v>51</v>
      </c>
      <c r="E6491" t="s">
        <v>23</v>
      </c>
      <c r="F6491">
        <v>0</v>
      </c>
      <c r="G6491">
        <v>5</v>
      </c>
      <c r="H6491" t="s">
        <v>3686</v>
      </c>
      <c r="I6491">
        <v>4444</v>
      </c>
      <c r="J6491">
        <v>5</v>
      </c>
      <c r="K6491">
        <v>4</v>
      </c>
      <c r="L6491" t="s">
        <v>15568</v>
      </c>
      <c r="M6491" t="s">
        <v>23</v>
      </c>
      <c r="N6491" t="s">
        <v>23</v>
      </c>
      <c r="O6491" t="s">
        <v>25</v>
      </c>
      <c r="P6491" t="s">
        <v>164</v>
      </c>
      <c r="Q6491" t="s">
        <v>27</v>
      </c>
      <c r="R6491">
        <v>70.2</v>
      </c>
      <c r="S6491">
        <v>273.72000000000003</v>
      </c>
    </row>
    <row r="6492" spans="1:19">
      <c r="A6492" t="s">
        <v>14401</v>
      </c>
      <c r="B6492" s="2">
        <v>43698</v>
      </c>
      <c r="C6492" t="s">
        <v>33</v>
      </c>
      <c r="D6492">
        <v>51</v>
      </c>
      <c r="E6492" t="s">
        <v>23</v>
      </c>
      <c r="F6492">
        <v>0</v>
      </c>
      <c r="G6492">
        <v>5</v>
      </c>
      <c r="H6492" t="s">
        <v>3686</v>
      </c>
      <c r="I6492">
        <v>5832</v>
      </c>
      <c r="J6492">
        <v>7</v>
      </c>
      <c r="K6492">
        <v>72</v>
      </c>
      <c r="L6492" t="s">
        <v>316</v>
      </c>
      <c r="M6492" t="s">
        <v>23</v>
      </c>
      <c r="N6492" t="s">
        <v>23</v>
      </c>
      <c r="O6492" t="s">
        <v>25</v>
      </c>
      <c r="P6492" t="s">
        <v>202</v>
      </c>
      <c r="Q6492" t="s">
        <v>50</v>
      </c>
      <c r="R6492">
        <v>105.75</v>
      </c>
      <c r="S6492">
        <v>9016.65</v>
      </c>
    </row>
    <row r="6493" spans="1:19">
      <c r="A6493" t="s">
        <v>14403</v>
      </c>
      <c r="B6493" s="2">
        <v>45499</v>
      </c>
      <c r="C6493" t="s">
        <v>22</v>
      </c>
      <c r="D6493">
        <v>69</v>
      </c>
      <c r="E6493" t="s">
        <v>23</v>
      </c>
      <c r="F6493">
        <v>0</v>
      </c>
      <c r="G6493">
        <v>5</v>
      </c>
      <c r="H6493" t="s">
        <v>3686</v>
      </c>
      <c r="I6493">
        <v>5225</v>
      </c>
      <c r="J6493">
        <v>1</v>
      </c>
      <c r="K6493">
        <v>13</v>
      </c>
      <c r="L6493" t="s">
        <v>15568</v>
      </c>
      <c r="M6493" t="s">
        <v>23</v>
      </c>
      <c r="N6493" t="s">
        <v>23</v>
      </c>
      <c r="O6493" t="s">
        <v>25</v>
      </c>
      <c r="P6493" t="s">
        <v>26</v>
      </c>
      <c r="Q6493" t="s">
        <v>27</v>
      </c>
      <c r="R6493">
        <v>70.45</v>
      </c>
      <c r="S6493">
        <v>1324.51</v>
      </c>
    </row>
    <row r="6494" spans="1:19">
      <c r="A6494" t="s">
        <v>14405</v>
      </c>
      <c r="B6494" s="2">
        <v>45460</v>
      </c>
      <c r="C6494" t="s">
        <v>33</v>
      </c>
      <c r="D6494">
        <v>70</v>
      </c>
      <c r="E6494" t="s">
        <v>39</v>
      </c>
      <c r="F6494">
        <v>0</v>
      </c>
      <c r="G6494">
        <v>5</v>
      </c>
      <c r="H6494" t="s">
        <v>3686</v>
      </c>
      <c r="I6494">
        <v>4400</v>
      </c>
      <c r="J6494">
        <v>0</v>
      </c>
      <c r="K6494">
        <v>14</v>
      </c>
      <c r="L6494" t="s">
        <v>97</v>
      </c>
      <c r="M6494" t="s">
        <v>23</v>
      </c>
      <c r="N6494" t="s">
        <v>23</v>
      </c>
      <c r="O6494" t="s">
        <v>25</v>
      </c>
      <c r="P6494" t="s">
        <v>26</v>
      </c>
      <c r="Q6494" t="s">
        <v>50</v>
      </c>
      <c r="R6494">
        <v>80.05</v>
      </c>
      <c r="S6494">
        <v>1135.96</v>
      </c>
    </row>
    <row r="6495" spans="1:19">
      <c r="A6495" t="s">
        <v>14407</v>
      </c>
      <c r="B6495" s="2">
        <v>45408</v>
      </c>
      <c r="C6495" t="s">
        <v>22</v>
      </c>
      <c r="D6495">
        <v>70</v>
      </c>
      <c r="E6495" t="s">
        <v>39</v>
      </c>
      <c r="F6495">
        <v>0</v>
      </c>
      <c r="G6495">
        <v>5</v>
      </c>
      <c r="H6495" t="s">
        <v>3686</v>
      </c>
      <c r="I6495">
        <v>4272</v>
      </c>
      <c r="J6495">
        <v>0</v>
      </c>
      <c r="K6495">
        <v>16</v>
      </c>
      <c r="L6495" t="s">
        <v>97</v>
      </c>
      <c r="M6495" t="s">
        <v>23</v>
      </c>
      <c r="N6495" t="s">
        <v>39</v>
      </c>
      <c r="P6495" t="s">
        <v>164</v>
      </c>
      <c r="Q6495" t="s">
        <v>84</v>
      </c>
      <c r="R6495">
        <v>19.75</v>
      </c>
      <c r="S6495">
        <v>927.07</v>
      </c>
    </row>
    <row r="6496" spans="1:19">
      <c r="A6496" t="s">
        <v>14409</v>
      </c>
      <c r="B6496" s="2">
        <v>45146</v>
      </c>
      <c r="C6496" t="s">
        <v>33</v>
      </c>
      <c r="D6496">
        <v>78</v>
      </c>
      <c r="E6496" t="s">
        <v>23</v>
      </c>
      <c r="F6496">
        <v>3</v>
      </c>
      <c r="G6496">
        <v>5</v>
      </c>
      <c r="H6496" t="s">
        <v>3686</v>
      </c>
      <c r="I6496">
        <v>2404</v>
      </c>
      <c r="J6496">
        <v>6</v>
      </c>
      <c r="K6496">
        <v>24</v>
      </c>
      <c r="L6496" t="s">
        <v>15568</v>
      </c>
      <c r="M6496" t="s">
        <v>23</v>
      </c>
      <c r="N6496" t="s">
        <v>23</v>
      </c>
      <c r="O6496" t="s">
        <v>25</v>
      </c>
      <c r="P6496" t="s">
        <v>202</v>
      </c>
      <c r="Q6496" t="s">
        <v>27</v>
      </c>
      <c r="R6496">
        <v>83.15</v>
      </c>
      <c r="S6496">
        <v>3027.85</v>
      </c>
    </row>
    <row r="6497" spans="1:19">
      <c r="A6497" t="s">
        <v>14410</v>
      </c>
      <c r="B6497" s="2">
        <v>45194</v>
      </c>
      <c r="C6497" t="s">
        <v>22</v>
      </c>
      <c r="D6497">
        <v>51</v>
      </c>
      <c r="E6497" t="s">
        <v>39</v>
      </c>
      <c r="F6497">
        <v>0</v>
      </c>
      <c r="G6497">
        <v>5</v>
      </c>
      <c r="H6497" t="s">
        <v>3686</v>
      </c>
      <c r="I6497">
        <v>4263</v>
      </c>
      <c r="J6497">
        <v>0</v>
      </c>
      <c r="K6497">
        <v>23</v>
      </c>
      <c r="L6497" t="s">
        <v>15568</v>
      </c>
      <c r="M6497" t="s">
        <v>23</v>
      </c>
      <c r="N6497" t="s">
        <v>39</v>
      </c>
      <c r="P6497" t="s">
        <v>26</v>
      </c>
      <c r="Q6497" t="s">
        <v>27</v>
      </c>
      <c r="R6497">
        <v>20.85</v>
      </c>
      <c r="S6497">
        <v>1286.26</v>
      </c>
    </row>
    <row r="6498" spans="1:19">
      <c r="A6498" t="s">
        <v>14412</v>
      </c>
      <c r="B6498" s="2">
        <v>45629</v>
      </c>
      <c r="C6498" t="s">
        <v>22</v>
      </c>
      <c r="D6498">
        <v>40</v>
      </c>
      <c r="E6498" t="s">
        <v>39</v>
      </c>
      <c r="F6498">
        <v>0</v>
      </c>
      <c r="G6498">
        <v>5</v>
      </c>
      <c r="H6498" t="s">
        <v>3686</v>
      </c>
      <c r="I6498">
        <v>5317</v>
      </c>
      <c r="J6498">
        <v>0</v>
      </c>
      <c r="K6498">
        <v>8</v>
      </c>
      <c r="L6498" t="s">
        <v>15568</v>
      </c>
      <c r="M6498" t="s">
        <v>23</v>
      </c>
      <c r="N6498" t="s">
        <v>23</v>
      </c>
      <c r="O6498" t="s">
        <v>49</v>
      </c>
      <c r="P6498" t="s">
        <v>26</v>
      </c>
      <c r="Q6498" t="s">
        <v>50</v>
      </c>
      <c r="R6498">
        <v>54.75</v>
      </c>
      <c r="S6498">
        <v>682.29</v>
      </c>
    </row>
    <row r="6499" spans="1:19">
      <c r="A6499" t="s">
        <v>14414</v>
      </c>
      <c r="B6499" s="2">
        <v>45781</v>
      </c>
      <c r="C6499" t="s">
        <v>33</v>
      </c>
      <c r="D6499">
        <v>60</v>
      </c>
      <c r="E6499" t="s">
        <v>39</v>
      </c>
      <c r="F6499">
        <v>0</v>
      </c>
      <c r="G6499">
        <v>5</v>
      </c>
      <c r="H6499" t="s">
        <v>3751</v>
      </c>
      <c r="I6499">
        <v>2032</v>
      </c>
      <c r="J6499">
        <v>0</v>
      </c>
      <c r="K6499">
        <v>3</v>
      </c>
      <c r="L6499" t="s">
        <v>15568</v>
      </c>
      <c r="M6499" t="s">
        <v>23</v>
      </c>
      <c r="N6499" t="s">
        <v>23</v>
      </c>
      <c r="O6499" t="s">
        <v>25</v>
      </c>
      <c r="P6499" t="s">
        <v>26</v>
      </c>
      <c r="Q6499" t="s">
        <v>27</v>
      </c>
      <c r="R6499">
        <v>80.5</v>
      </c>
      <c r="S6499">
        <v>312.93</v>
      </c>
    </row>
    <row r="6500" spans="1:19">
      <c r="A6500" t="s">
        <v>14416</v>
      </c>
      <c r="B6500" s="2">
        <v>43990</v>
      </c>
      <c r="C6500" t="s">
        <v>22</v>
      </c>
      <c r="D6500">
        <v>45</v>
      </c>
      <c r="E6500" t="s">
        <v>23</v>
      </c>
      <c r="F6500">
        <v>1</v>
      </c>
      <c r="G6500">
        <v>5</v>
      </c>
      <c r="H6500" t="s">
        <v>3686</v>
      </c>
      <c r="I6500">
        <v>5105</v>
      </c>
      <c r="J6500">
        <v>1</v>
      </c>
      <c r="K6500">
        <v>62</v>
      </c>
      <c r="L6500" t="s">
        <v>15568</v>
      </c>
      <c r="M6500" t="s">
        <v>23</v>
      </c>
      <c r="N6500" t="s">
        <v>39</v>
      </c>
      <c r="P6500" t="s">
        <v>202</v>
      </c>
      <c r="Q6500" t="s">
        <v>27</v>
      </c>
      <c r="R6500">
        <v>24.8</v>
      </c>
      <c r="S6500">
        <v>2498.0100000000002</v>
      </c>
    </row>
    <row r="6501" spans="1:19">
      <c r="A6501" t="s">
        <v>14418</v>
      </c>
      <c r="B6501" s="2">
        <v>45793</v>
      </c>
      <c r="C6501" t="s">
        <v>22</v>
      </c>
      <c r="D6501">
        <v>63</v>
      </c>
      <c r="E6501" t="s">
        <v>39</v>
      </c>
      <c r="F6501">
        <v>0</v>
      </c>
      <c r="G6501">
        <v>5</v>
      </c>
      <c r="H6501" t="s">
        <v>3751</v>
      </c>
      <c r="I6501">
        <v>5510</v>
      </c>
      <c r="J6501">
        <v>0</v>
      </c>
      <c r="K6501">
        <v>3</v>
      </c>
      <c r="L6501" t="s">
        <v>15568</v>
      </c>
      <c r="M6501" t="s">
        <v>23</v>
      </c>
      <c r="N6501" t="s">
        <v>23</v>
      </c>
      <c r="O6501" t="s">
        <v>25</v>
      </c>
      <c r="P6501" t="s">
        <v>26</v>
      </c>
      <c r="Q6501" t="s">
        <v>50</v>
      </c>
      <c r="R6501">
        <v>73.599999999999994</v>
      </c>
      <c r="S6501">
        <v>324.52</v>
      </c>
    </row>
    <row r="6502" spans="1:19">
      <c r="A6502" t="s">
        <v>14420</v>
      </c>
      <c r="B6502" s="2">
        <v>45798</v>
      </c>
      <c r="C6502" t="s">
        <v>22</v>
      </c>
      <c r="D6502">
        <v>48</v>
      </c>
      <c r="E6502" t="s">
        <v>39</v>
      </c>
      <c r="F6502">
        <v>0</v>
      </c>
      <c r="G6502">
        <v>5</v>
      </c>
      <c r="H6502" t="s">
        <v>3751</v>
      </c>
      <c r="I6502">
        <v>4639</v>
      </c>
      <c r="J6502">
        <v>0</v>
      </c>
      <c r="K6502">
        <v>3</v>
      </c>
      <c r="L6502" t="s">
        <v>15568</v>
      </c>
      <c r="M6502" t="s">
        <v>23</v>
      </c>
      <c r="N6502" t="s">
        <v>23</v>
      </c>
      <c r="O6502" t="s">
        <v>49</v>
      </c>
      <c r="P6502" t="s">
        <v>26</v>
      </c>
      <c r="Q6502" t="s">
        <v>27</v>
      </c>
      <c r="R6502">
        <v>50.4</v>
      </c>
      <c r="S6502">
        <v>226.47</v>
      </c>
    </row>
    <row r="6503" spans="1:19">
      <c r="A6503" t="s">
        <v>14422</v>
      </c>
      <c r="B6503" s="2">
        <v>44142</v>
      </c>
      <c r="C6503" t="s">
        <v>22</v>
      </c>
      <c r="D6503">
        <v>60</v>
      </c>
      <c r="E6503" t="s">
        <v>23</v>
      </c>
      <c r="F6503">
        <v>2</v>
      </c>
      <c r="G6503">
        <v>5</v>
      </c>
      <c r="H6503" t="s">
        <v>3686</v>
      </c>
      <c r="I6503">
        <v>4194</v>
      </c>
      <c r="J6503">
        <v>1</v>
      </c>
      <c r="K6503">
        <v>57</v>
      </c>
      <c r="L6503" t="s">
        <v>15568</v>
      </c>
      <c r="M6503" t="s">
        <v>23</v>
      </c>
      <c r="N6503" t="s">
        <v>39</v>
      </c>
      <c r="P6503" t="s">
        <v>202</v>
      </c>
      <c r="Q6503" t="s">
        <v>50</v>
      </c>
      <c r="R6503">
        <v>19.399999999999999</v>
      </c>
      <c r="S6503">
        <v>3430.52</v>
      </c>
    </row>
    <row r="6504" spans="1:19">
      <c r="A6504" t="s">
        <v>14424</v>
      </c>
      <c r="B6504" s="2">
        <v>45604</v>
      </c>
      <c r="C6504" t="s">
        <v>33</v>
      </c>
      <c r="D6504">
        <v>29</v>
      </c>
      <c r="E6504" t="s">
        <v>39</v>
      </c>
      <c r="F6504">
        <v>0</v>
      </c>
      <c r="G6504">
        <v>5</v>
      </c>
      <c r="H6504" t="s">
        <v>3686</v>
      </c>
      <c r="I6504">
        <v>4011</v>
      </c>
      <c r="J6504">
        <v>0</v>
      </c>
      <c r="K6504">
        <v>9</v>
      </c>
      <c r="L6504" t="s">
        <v>48</v>
      </c>
      <c r="M6504" t="s">
        <v>23</v>
      </c>
      <c r="N6504" t="s">
        <v>23</v>
      </c>
      <c r="O6504" t="s">
        <v>56</v>
      </c>
      <c r="P6504" t="s">
        <v>26</v>
      </c>
      <c r="Q6504" t="s">
        <v>27</v>
      </c>
      <c r="R6504">
        <v>59.5</v>
      </c>
      <c r="S6504">
        <v>882.76</v>
      </c>
    </row>
    <row r="6505" spans="1:19">
      <c r="A6505" t="s">
        <v>14426</v>
      </c>
      <c r="B6505" s="2">
        <v>45417</v>
      </c>
      <c r="C6505" t="s">
        <v>22</v>
      </c>
      <c r="D6505">
        <v>28</v>
      </c>
      <c r="E6505" t="s">
        <v>23</v>
      </c>
      <c r="F6505">
        <v>0</v>
      </c>
      <c r="G6505">
        <v>5</v>
      </c>
      <c r="H6505" t="s">
        <v>3686</v>
      </c>
      <c r="I6505">
        <v>5640</v>
      </c>
      <c r="J6505">
        <v>1</v>
      </c>
      <c r="K6505">
        <v>15</v>
      </c>
      <c r="L6505" t="s">
        <v>15568</v>
      </c>
      <c r="M6505" t="s">
        <v>23</v>
      </c>
      <c r="N6505" t="s">
        <v>23</v>
      </c>
      <c r="O6505" t="s">
        <v>25</v>
      </c>
      <c r="P6505" t="s">
        <v>26</v>
      </c>
      <c r="Q6505" t="s">
        <v>27</v>
      </c>
      <c r="R6505">
        <v>103.45</v>
      </c>
      <c r="S6505">
        <v>1958.8</v>
      </c>
    </row>
    <row r="6506" spans="1:19">
      <c r="A6506" t="s">
        <v>14428</v>
      </c>
      <c r="B6506" s="2">
        <v>44700</v>
      </c>
      <c r="C6506" t="s">
        <v>22</v>
      </c>
      <c r="D6506">
        <v>45</v>
      </c>
      <c r="E6506" t="s">
        <v>39</v>
      </c>
      <c r="F6506">
        <v>2</v>
      </c>
      <c r="G6506">
        <v>5</v>
      </c>
      <c r="H6506" t="s">
        <v>3686</v>
      </c>
      <c r="I6506">
        <v>5986</v>
      </c>
      <c r="J6506">
        <v>0</v>
      </c>
      <c r="K6506">
        <v>39</v>
      </c>
      <c r="L6506" t="s">
        <v>15568</v>
      </c>
      <c r="M6506" t="s">
        <v>23</v>
      </c>
      <c r="N6506" t="s">
        <v>39</v>
      </c>
      <c r="P6506" t="s">
        <v>202</v>
      </c>
      <c r="Q6506" t="s">
        <v>27</v>
      </c>
      <c r="R6506">
        <v>25.45</v>
      </c>
      <c r="S6506">
        <v>2774.68</v>
      </c>
    </row>
    <row r="6507" spans="1:19">
      <c r="A6507" t="s">
        <v>14430</v>
      </c>
      <c r="B6507" s="2">
        <v>44478</v>
      </c>
      <c r="C6507" t="s">
        <v>33</v>
      </c>
      <c r="D6507">
        <v>33</v>
      </c>
      <c r="E6507" t="s">
        <v>23</v>
      </c>
      <c r="F6507">
        <v>0</v>
      </c>
      <c r="G6507">
        <v>5</v>
      </c>
      <c r="H6507" t="s">
        <v>3686</v>
      </c>
      <c r="I6507">
        <v>2333</v>
      </c>
      <c r="J6507">
        <v>7</v>
      </c>
      <c r="K6507">
        <v>46</v>
      </c>
      <c r="L6507" t="s">
        <v>142</v>
      </c>
      <c r="M6507" t="s">
        <v>23</v>
      </c>
      <c r="N6507" t="s">
        <v>23</v>
      </c>
      <c r="O6507" t="s">
        <v>49</v>
      </c>
      <c r="P6507" t="s">
        <v>26</v>
      </c>
      <c r="Q6507" t="s">
        <v>50</v>
      </c>
      <c r="R6507">
        <v>69.099999999999994</v>
      </c>
      <c r="S6507">
        <v>4634.4799999999996</v>
      </c>
    </row>
    <row r="6508" spans="1:19">
      <c r="A6508" t="s">
        <v>14432</v>
      </c>
      <c r="B6508" s="2">
        <v>45484</v>
      </c>
      <c r="C6508" t="s">
        <v>22</v>
      </c>
      <c r="D6508">
        <v>59</v>
      </c>
      <c r="E6508" t="s">
        <v>39</v>
      </c>
      <c r="F6508">
        <v>0</v>
      </c>
      <c r="G6508">
        <v>5</v>
      </c>
      <c r="H6508" t="s">
        <v>3686</v>
      </c>
      <c r="I6508">
        <v>4943</v>
      </c>
      <c r="J6508">
        <v>0</v>
      </c>
      <c r="K6508">
        <v>13</v>
      </c>
      <c r="L6508" t="s">
        <v>97</v>
      </c>
      <c r="M6508" t="s">
        <v>39</v>
      </c>
      <c r="N6508" t="s">
        <v>23</v>
      </c>
      <c r="O6508" t="s">
        <v>56</v>
      </c>
      <c r="P6508" t="s">
        <v>26</v>
      </c>
      <c r="Q6508" t="s">
        <v>27</v>
      </c>
      <c r="R6508">
        <v>25.15</v>
      </c>
      <c r="S6508">
        <v>283.26</v>
      </c>
    </row>
    <row r="6509" spans="1:19">
      <c r="A6509" t="s">
        <v>14434</v>
      </c>
      <c r="B6509" s="2">
        <v>44666</v>
      </c>
      <c r="C6509" t="s">
        <v>22</v>
      </c>
      <c r="D6509">
        <v>45</v>
      </c>
      <c r="E6509" t="s">
        <v>23</v>
      </c>
      <c r="F6509">
        <v>1</v>
      </c>
      <c r="G6509">
        <v>5</v>
      </c>
      <c r="H6509" t="s">
        <v>3686</v>
      </c>
      <c r="I6509">
        <v>3217</v>
      </c>
      <c r="J6509">
        <v>9</v>
      </c>
      <c r="K6509">
        <v>40</v>
      </c>
      <c r="L6509" t="s">
        <v>15568</v>
      </c>
      <c r="M6509" t="s">
        <v>23</v>
      </c>
      <c r="N6509" t="s">
        <v>39</v>
      </c>
      <c r="P6509" t="s">
        <v>164</v>
      </c>
      <c r="Q6509" t="s">
        <v>50</v>
      </c>
      <c r="R6509">
        <v>25.25</v>
      </c>
      <c r="S6509">
        <v>2080.39</v>
      </c>
    </row>
    <row r="6510" spans="1:19">
      <c r="A6510" t="s">
        <v>14436</v>
      </c>
      <c r="B6510" s="2">
        <v>45793</v>
      </c>
      <c r="C6510" t="s">
        <v>22</v>
      </c>
      <c r="D6510">
        <v>29</v>
      </c>
      <c r="E6510" t="s">
        <v>39</v>
      </c>
      <c r="F6510">
        <v>0</v>
      </c>
      <c r="G6510">
        <v>5</v>
      </c>
      <c r="H6510" t="s">
        <v>3751</v>
      </c>
      <c r="I6510">
        <v>4096</v>
      </c>
      <c r="J6510">
        <v>0</v>
      </c>
      <c r="K6510">
        <v>3</v>
      </c>
      <c r="L6510" t="s">
        <v>15568</v>
      </c>
      <c r="M6510" t="s">
        <v>23</v>
      </c>
      <c r="N6510" t="s">
        <v>23</v>
      </c>
      <c r="O6510" t="s">
        <v>25</v>
      </c>
      <c r="P6510" t="s">
        <v>26</v>
      </c>
      <c r="Q6510" t="s">
        <v>50</v>
      </c>
      <c r="R6510">
        <v>89.85</v>
      </c>
      <c r="S6510">
        <v>319.75</v>
      </c>
    </row>
    <row r="6511" spans="1:19">
      <c r="A6511" t="s">
        <v>14438</v>
      </c>
      <c r="B6511" s="2">
        <v>44208</v>
      </c>
      <c r="C6511" t="s">
        <v>22</v>
      </c>
      <c r="D6511">
        <v>37</v>
      </c>
      <c r="E6511" t="s">
        <v>23</v>
      </c>
      <c r="F6511">
        <v>0</v>
      </c>
      <c r="G6511">
        <v>5</v>
      </c>
      <c r="H6511" t="s">
        <v>3686</v>
      </c>
      <c r="I6511">
        <v>4958</v>
      </c>
      <c r="J6511">
        <v>6</v>
      </c>
      <c r="K6511">
        <v>55</v>
      </c>
      <c r="L6511" t="s">
        <v>15568</v>
      </c>
      <c r="M6511" t="s">
        <v>23</v>
      </c>
      <c r="N6511" t="s">
        <v>23</v>
      </c>
      <c r="O6511" t="s">
        <v>25</v>
      </c>
      <c r="P6511" t="s">
        <v>164</v>
      </c>
      <c r="Q6511" t="s">
        <v>27</v>
      </c>
      <c r="R6511">
        <v>74</v>
      </c>
      <c r="S6511">
        <v>6411.9</v>
      </c>
    </row>
    <row r="6512" spans="1:19">
      <c r="A6512" t="s">
        <v>14440</v>
      </c>
      <c r="B6512" s="2">
        <v>45103</v>
      </c>
      <c r="C6512" t="s">
        <v>22</v>
      </c>
      <c r="D6512">
        <v>43</v>
      </c>
      <c r="E6512" t="s">
        <v>39</v>
      </c>
      <c r="F6512">
        <v>0</v>
      </c>
      <c r="G6512">
        <v>5</v>
      </c>
      <c r="H6512" t="s">
        <v>3686</v>
      </c>
      <c r="I6512">
        <v>4030</v>
      </c>
      <c r="J6512">
        <v>0</v>
      </c>
      <c r="K6512">
        <v>26</v>
      </c>
      <c r="L6512" t="s">
        <v>40</v>
      </c>
      <c r="M6512" t="s">
        <v>23</v>
      </c>
      <c r="N6512" t="s">
        <v>23</v>
      </c>
      <c r="O6512" t="s">
        <v>25</v>
      </c>
      <c r="P6512" t="s">
        <v>164</v>
      </c>
      <c r="Q6512" t="s">
        <v>27</v>
      </c>
      <c r="R6512">
        <v>93.6</v>
      </c>
      <c r="S6512">
        <v>3055.14</v>
      </c>
    </row>
    <row r="6513" spans="1:19">
      <c r="A6513" t="s">
        <v>14442</v>
      </c>
      <c r="B6513" s="2">
        <v>44234</v>
      </c>
      <c r="C6513" t="s">
        <v>33</v>
      </c>
      <c r="D6513">
        <v>24</v>
      </c>
      <c r="E6513" t="s">
        <v>23</v>
      </c>
      <c r="F6513">
        <v>0</v>
      </c>
      <c r="G6513">
        <v>5</v>
      </c>
      <c r="H6513" t="s">
        <v>3686</v>
      </c>
      <c r="I6513">
        <v>4118</v>
      </c>
      <c r="J6513">
        <v>1</v>
      </c>
      <c r="K6513">
        <v>54</v>
      </c>
      <c r="L6513" t="s">
        <v>15568</v>
      </c>
      <c r="M6513" t="s">
        <v>23</v>
      </c>
      <c r="N6513" t="s">
        <v>23</v>
      </c>
      <c r="O6513" t="s">
        <v>25</v>
      </c>
      <c r="P6513" t="s">
        <v>202</v>
      </c>
      <c r="Q6513" t="s">
        <v>27</v>
      </c>
      <c r="R6513">
        <v>99.1</v>
      </c>
      <c r="S6513">
        <v>6627.8</v>
      </c>
    </row>
    <row r="6514" spans="1:19">
      <c r="A6514" t="s">
        <v>14444</v>
      </c>
      <c r="B6514" s="2">
        <v>44983</v>
      </c>
      <c r="C6514" t="s">
        <v>22</v>
      </c>
      <c r="D6514">
        <v>68</v>
      </c>
      <c r="E6514" t="s">
        <v>23</v>
      </c>
      <c r="F6514">
        <v>0</v>
      </c>
      <c r="G6514">
        <v>5</v>
      </c>
      <c r="H6514" t="s">
        <v>3686</v>
      </c>
      <c r="I6514">
        <v>2455</v>
      </c>
      <c r="J6514">
        <v>6</v>
      </c>
      <c r="K6514">
        <v>30</v>
      </c>
      <c r="L6514" t="s">
        <v>15568</v>
      </c>
      <c r="M6514" t="s">
        <v>23</v>
      </c>
      <c r="N6514" t="s">
        <v>23</v>
      </c>
      <c r="O6514" t="s">
        <v>25</v>
      </c>
      <c r="P6514" t="s">
        <v>26</v>
      </c>
      <c r="Q6514" t="s">
        <v>27</v>
      </c>
      <c r="R6514">
        <v>105.7</v>
      </c>
      <c r="S6514">
        <v>4186.2</v>
      </c>
    </row>
    <row r="6515" spans="1:19">
      <c r="A6515" t="s">
        <v>14446</v>
      </c>
      <c r="B6515" s="2">
        <v>43788</v>
      </c>
      <c r="C6515" t="s">
        <v>22</v>
      </c>
      <c r="D6515">
        <v>65</v>
      </c>
      <c r="E6515" t="s">
        <v>23</v>
      </c>
      <c r="F6515">
        <v>0</v>
      </c>
      <c r="G6515">
        <v>5</v>
      </c>
      <c r="H6515" t="s">
        <v>3686</v>
      </c>
      <c r="I6515">
        <v>5570</v>
      </c>
      <c r="J6515">
        <v>3</v>
      </c>
      <c r="K6515">
        <v>69</v>
      </c>
      <c r="L6515" t="s">
        <v>316</v>
      </c>
      <c r="M6515" t="s">
        <v>23</v>
      </c>
      <c r="N6515" t="s">
        <v>39</v>
      </c>
      <c r="P6515" t="s">
        <v>164</v>
      </c>
      <c r="Q6515" t="s">
        <v>50</v>
      </c>
      <c r="R6515">
        <v>19.899999999999999</v>
      </c>
      <c r="S6515">
        <v>3492.79</v>
      </c>
    </row>
    <row r="6516" spans="1:19">
      <c r="A6516" t="s">
        <v>14448</v>
      </c>
      <c r="B6516" s="2">
        <v>44839</v>
      </c>
      <c r="C6516" t="s">
        <v>33</v>
      </c>
      <c r="D6516">
        <v>68</v>
      </c>
      <c r="E6516" t="s">
        <v>23</v>
      </c>
      <c r="F6516">
        <v>0</v>
      </c>
      <c r="G6516">
        <v>5</v>
      </c>
      <c r="H6516" t="s">
        <v>3686</v>
      </c>
      <c r="I6516">
        <v>4352</v>
      </c>
      <c r="J6516">
        <v>6</v>
      </c>
      <c r="K6516">
        <v>34</v>
      </c>
      <c r="L6516" t="s">
        <v>15568</v>
      </c>
      <c r="M6516" t="s">
        <v>23</v>
      </c>
      <c r="N6516" t="s">
        <v>23</v>
      </c>
      <c r="O6516" t="s">
        <v>49</v>
      </c>
      <c r="P6516" t="s">
        <v>26</v>
      </c>
      <c r="Q6516" t="s">
        <v>27</v>
      </c>
      <c r="R6516">
        <v>50.2</v>
      </c>
      <c r="S6516">
        <v>3198.08</v>
      </c>
    </row>
    <row r="6517" spans="1:19">
      <c r="A6517" t="s">
        <v>14450</v>
      </c>
      <c r="B6517" s="2">
        <v>44260</v>
      </c>
      <c r="C6517" t="s">
        <v>33</v>
      </c>
      <c r="D6517">
        <v>75</v>
      </c>
      <c r="E6517" t="s">
        <v>39</v>
      </c>
      <c r="F6517">
        <v>0</v>
      </c>
      <c r="G6517">
        <v>5</v>
      </c>
      <c r="H6517" t="s">
        <v>3686</v>
      </c>
      <c r="I6517">
        <v>4116</v>
      </c>
      <c r="J6517">
        <v>0</v>
      </c>
      <c r="K6517">
        <v>53</v>
      </c>
      <c r="L6517" t="s">
        <v>142</v>
      </c>
      <c r="M6517" t="s">
        <v>23</v>
      </c>
      <c r="N6517" t="s">
        <v>39</v>
      </c>
      <c r="P6517" t="s">
        <v>164</v>
      </c>
      <c r="Q6517" t="s">
        <v>84</v>
      </c>
      <c r="R6517">
        <v>18.7</v>
      </c>
      <c r="S6517">
        <v>1552.66</v>
      </c>
    </row>
    <row r="6518" spans="1:19">
      <c r="A6518" t="s">
        <v>14452</v>
      </c>
      <c r="B6518" s="2">
        <v>43740</v>
      </c>
      <c r="C6518" t="s">
        <v>33</v>
      </c>
      <c r="D6518">
        <v>40</v>
      </c>
      <c r="E6518" t="s">
        <v>23</v>
      </c>
      <c r="F6518">
        <v>2</v>
      </c>
      <c r="G6518">
        <v>5</v>
      </c>
      <c r="H6518" t="s">
        <v>3686</v>
      </c>
      <c r="I6518">
        <v>4203</v>
      </c>
      <c r="J6518">
        <v>4</v>
      </c>
      <c r="K6518">
        <v>70</v>
      </c>
      <c r="L6518" t="s">
        <v>316</v>
      </c>
      <c r="M6518" t="s">
        <v>23</v>
      </c>
      <c r="N6518" t="s">
        <v>23</v>
      </c>
      <c r="O6518" t="s">
        <v>25</v>
      </c>
      <c r="P6518" t="s">
        <v>164</v>
      </c>
      <c r="Q6518" t="s">
        <v>50</v>
      </c>
      <c r="R6518">
        <v>113.05</v>
      </c>
      <c r="S6518">
        <v>10196.549999999999</v>
      </c>
    </row>
    <row r="6519" spans="1:19">
      <c r="A6519" t="s">
        <v>14455</v>
      </c>
      <c r="B6519" s="2">
        <v>45845</v>
      </c>
      <c r="C6519" t="s">
        <v>22</v>
      </c>
      <c r="D6519">
        <v>33</v>
      </c>
      <c r="E6519" t="s">
        <v>39</v>
      </c>
      <c r="F6519">
        <v>0</v>
      </c>
      <c r="G6519">
        <v>5</v>
      </c>
      <c r="H6519" t="s">
        <v>3751</v>
      </c>
      <c r="I6519">
        <v>5925</v>
      </c>
      <c r="J6519">
        <v>0</v>
      </c>
      <c r="K6519">
        <v>1</v>
      </c>
      <c r="L6519" t="s">
        <v>48</v>
      </c>
      <c r="M6519" t="s">
        <v>23</v>
      </c>
      <c r="N6519" t="s">
        <v>23</v>
      </c>
      <c r="O6519" t="s">
        <v>56</v>
      </c>
      <c r="P6519" t="s">
        <v>26</v>
      </c>
      <c r="Q6519" t="s">
        <v>27</v>
      </c>
      <c r="R6519">
        <v>44.05</v>
      </c>
      <c r="S6519">
        <v>74.78</v>
      </c>
    </row>
    <row r="6520" spans="1:19">
      <c r="A6520" t="s">
        <v>14457</v>
      </c>
      <c r="B6520" s="2">
        <v>45834</v>
      </c>
      <c r="C6520" t="s">
        <v>33</v>
      </c>
      <c r="D6520">
        <v>62</v>
      </c>
      <c r="E6520" t="s">
        <v>39</v>
      </c>
      <c r="F6520">
        <v>0</v>
      </c>
      <c r="G6520">
        <v>5</v>
      </c>
      <c r="H6520" t="s">
        <v>3751</v>
      </c>
      <c r="I6520">
        <v>3796</v>
      </c>
      <c r="J6520">
        <v>0</v>
      </c>
      <c r="K6520">
        <v>2</v>
      </c>
      <c r="L6520" t="s">
        <v>15568</v>
      </c>
      <c r="M6520" t="s">
        <v>23</v>
      </c>
      <c r="N6520" t="s">
        <v>23</v>
      </c>
      <c r="O6520" t="s">
        <v>49</v>
      </c>
      <c r="P6520" t="s">
        <v>26</v>
      </c>
      <c r="Q6520" t="s">
        <v>27</v>
      </c>
      <c r="R6520">
        <v>60.85</v>
      </c>
      <c r="S6520">
        <v>141.9</v>
      </c>
    </row>
    <row r="6521" spans="1:19">
      <c r="A6521" t="s">
        <v>14459</v>
      </c>
      <c r="B6521" s="2">
        <v>43729</v>
      </c>
      <c r="C6521" t="s">
        <v>33</v>
      </c>
      <c r="D6521">
        <v>56</v>
      </c>
      <c r="E6521" t="s">
        <v>23</v>
      </c>
      <c r="F6521">
        <v>1</v>
      </c>
      <c r="G6521">
        <v>5</v>
      </c>
      <c r="H6521" t="s">
        <v>3686</v>
      </c>
      <c r="I6521">
        <v>5835</v>
      </c>
      <c r="J6521">
        <v>9</v>
      </c>
      <c r="K6521">
        <v>71</v>
      </c>
      <c r="L6521" t="s">
        <v>316</v>
      </c>
      <c r="M6521" t="s">
        <v>23</v>
      </c>
      <c r="N6521" t="s">
        <v>23</v>
      </c>
      <c r="O6521" t="s">
        <v>49</v>
      </c>
      <c r="P6521" t="s">
        <v>164</v>
      </c>
      <c r="Q6521" t="s">
        <v>27</v>
      </c>
      <c r="R6521">
        <v>89.9</v>
      </c>
      <c r="S6521">
        <v>9160.17</v>
      </c>
    </row>
    <row r="6522" spans="1:19">
      <c r="A6522" t="s">
        <v>14461</v>
      </c>
      <c r="B6522" s="2">
        <v>43701</v>
      </c>
      <c r="C6522" t="s">
        <v>22</v>
      </c>
      <c r="D6522">
        <v>49</v>
      </c>
      <c r="E6522" t="s">
        <v>23</v>
      </c>
      <c r="F6522">
        <v>0</v>
      </c>
      <c r="G6522">
        <v>5</v>
      </c>
      <c r="H6522" t="s">
        <v>3686</v>
      </c>
      <c r="I6522">
        <v>6082</v>
      </c>
      <c r="J6522">
        <v>5</v>
      </c>
      <c r="K6522">
        <v>72</v>
      </c>
      <c r="L6522" t="s">
        <v>316</v>
      </c>
      <c r="M6522" t="s">
        <v>23</v>
      </c>
      <c r="N6522" t="s">
        <v>23</v>
      </c>
      <c r="O6522" t="s">
        <v>25</v>
      </c>
      <c r="P6522" t="s">
        <v>164</v>
      </c>
      <c r="Q6522" t="s">
        <v>27</v>
      </c>
      <c r="R6522">
        <v>100.55</v>
      </c>
      <c r="S6522">
        <v>10481.58</v>
      </c>
    </row>
    <row r="6523" spans="1:19">
      <c r="A6523" t="s">
        <v>14463</v>
      </c>
      <c r="B6523" s="2">
        <v>45386</v>
      </c>
      <c r="C6523" t="s">
        <v>22</v>
      </c>
      <c r="D6523">
        <v>28</v>
      </c>
      <c r="E6523" t="s">
        <v>39</v>
      </c>
      <c r="F6523">
        <v>0</v>
      </c>
      <c r="G6523">
        <v>5</v>
      </c>
      <c r="H6523" t="s">
        <v>3686</v>
      </c>
      <c r="I6523">
        <v>5596</v>
      </c>
      <c r="J6523">
        <v>0</v>
      </c>
      <c r="K6523">
        <v>16</v>
      </c>
      <c r="L6523" t="s">
        <v>15568</v>
      </c>
      <c r="M6523" t="s">
        <v>23</v>
      </c>
      <c r="N6523" t="s">
        <v>23</v>
      </c>
      <c r="O6523" t="s">
        <v>25</v>
      </c>
      <c r="P6523" t="s">
        <v>26</v>
      </c>
      <c r="Q6523" t="s">
        <v>50</v>
      </c>
      <c r="R6523">
        <v>69.95</v>
      </c>
      <c r="S6523">
        <v>1644.38</v>
      </c>
    </row>
    <row r="6524" spans="1:19">
      <c r="A6524" t="s">
        <v>14465</v>
      </c>
      <c r="B6524" s="2">
        <v>44059</v>
      </c>
      <c r="C6524" t="s">
        <v>22</v>
      </c>
      <c r="D6524">
        <v>22</v>
      </c>
      <c r="E6524" t="s">
        <v>23</v>
      </c>
      <c r="F6524">
        <v>0</v>
      </c>
      <c r="G6524">
        <v>5</v>
      </c>
      <c r="H6524" t="s">
        <v>3686</v>
      </c>
      <c r="I6524">
        <v>4968</v>
      </c>
      <c r="J6524">
        <v>8</v>
      </c>
      <c r="K6524">
        <v>60</v>
      </c>
      <c r="L6524" t="s">
        <v>142</v>
      </c>
      <c r="M6524" t="s">
        <v>23</v>
      </c>
      <c r="N6524" t="s">
        <v>23</v>
      </c>
      <c r="O6524" t="s">
        <v>25</v>
      </c>
      <c r="P6524" t="s">
        <v>202</v>
      </c>
      <c r="Q6524" t="s">
        <v>27</v>
      </c>
      <c r="R6524">
        <v>102.5</v>
      </c>
      <c r="S6524">
        <v>7310.8</v>
      </c>
    </row>
    <row r="6525" spans="1:19">
      <c r="A6525" t="s">
        <v>14467</v>
      </c>
      <c r="B6525" s="2">
        <v>45038</v>
      </c>
      <c r="C6525" t="s">
        <v>33</v>
      </c>
      <c r="D6525">
        <v>62</v>
      </c>
      <c r="E6525" t="s">
        <v>39</v>
      </c>
      <c r="F6525">
        <v>3</v>
      </c>
      <c r="G6525">
        <v>5</v>
      </c>
      <c r="H6525" t="s">
        <v>3686</v>
      </c>
      <c r="I6525">
        <v>4476</v>
      </c>
      <c r="J6525">
        <v>0</v>
      </c>
      <c r="K6525">
        <v>28</v>
      </c>
      <c r="L6525" t="s">
        <v>15568</v>
      </c>
      <c r="M6525" t="s">
        <v>23</v>
      </c>
      <c r="N6525" t="s">
        <v>39</v>
      </c>
      <c r="P6525" t="s">
        <v>26</v>
      </c>
      <c r="Q6525" t="s">
        <v>50</v>
      </c>
      <c r="R6525">
        <v>20.25</v>
      </c>
      <c r="S6525">
        <v>1265.8699999999999</v>
      </c>
    </row>
    <row r="6526" spans="1:19">
      <c r="A6526" t="s">
        <v>14469</v>
      </c>
      <c r="B6526" s="2">
        <v>45864</v>
      </c>
      <c r="C6526" t="s">
        <v>33</v>
      </c>
      <c r="D6526">
        <v>43</v>
      </c>
      <c r="E6526" t="s">
        <v>39</v>
      </c>
      <c r="F6526">
        <v>0</v>
      </c>
      <c r="G6526">
        <v>5</v>
      </c>
      <c r="H6526" t="s">
        <v>3751</v>
      </c>
      <c r="I6526">
        <v>4454</v>
      </c>
      <c r="J6526">
        <v>0</v>
      </c>
      <c r="K6526">
        <v>1</v>
      </c>
      <c r="L6526" t="s">
        <v>15568</v>
      </c>
      <c r="M6526" t="s">
        <v>23</v>
      </c>
      <c r="N6526" t="s">
        <v>39</v>
      </c>
      <c r="P6526" t="s">
        <v>26</v>
      </c>
      <c r="Q6526" t="s">
        <v>50</v>
      </c>
      <c r="R6526">
        <v>20.5</v>
      </c>
      <c r="S6526">
        <v>29.06</v>
      </c>
    </row>
    <row r="6527" spans="1:19">
      <c r="A6527" t="s">
        <v>14471</v>
      </c>
      <c r="B6527" s="2">
        <v>45664</v>
      </c>
      <c r="C6527" t="s">
        <v>22</v>
      </c>
      <c r="D6527">
        <v>48</v>
      </c>
      <c r="E6527" t="s">
        <v>39</v>
      </c>
      <c r="F6527">
        <v>0</v>
      </c>
      <c r="G6527">
        <v>5</v>
      </c>
      <c r="H6527" t="s">
        <v>3686</v>
      </c>
      <c r="I6527">
        <v>4868</v>
      </c>
      <c r="J6527">
        <v>0</v>
      </c>
      <c r="K6527">
        <v>7</v>
      </c>
      <c r="L6527" t="s">
        <v>48</v>
      </c>
      <c r="M6527" t="s">
        <v>23</v>
      </c>
      <c r="N6527" t="s">
        <v>39</v>
      </c>
      <c r="P6527" t="s">
        <v>26</v>
      </c>
      <c r="Q6527" t="s">
        <v>27</v>
      </c>
      <c r="R6527">
        <v>25.05</v>
      </c>
      <c r="S6527">
        <v>468.86</v>
      </c>
    </row>
    <row r="6528" spans="1:19">
      <c r="A6528" t="s">
        <v>14473</v>
      </c>
      <c r="B6528" s="2">
        <v>45769</v>
      </c>
      <c r="C6528" t="s">
        <v>22</v>
      </c>
      <c r="D6528">
        <v>27</v>
      </c>
      <c r="E6528" t="s">
        <v>39</v>
      </c>
      <c r="F6528">
        <v>0</v>
      </c>
      <c r="G6528">
        <v>5</v>
      </c>
      <c r="H6528" t="s">
        <v>3686</v>
      </c>
      <c r="I6528">
        <v>4402</v>
      </c>
      <c r="J6528">
        <v>0</v>
      </c>
      <c r="K6528">
        <v>4</v>
      </c>
      <c r="L6528" t="s">
        <v>15568</v>
      </c>
      <c r="M6528" t="s">
        <v>23</v>
      </c>
      <c r="N6528" t="s">
        <v>39</v>
      </c>
      <c r="P6528" t="s">
        <v>26</v>
      </c>
      <c r="Q6528" t="s">
        <v>50</v>
      </c>
      <c r="R6528">
        <v>19.399999999999999</v>
      </c>
      <c r="S6528">
        <v>183.56</v>
      </c>
    </row>
    <row r="6529" spans="1:19">
      <c r="A6529" t="s">
        <v>14475</v>
      </c>
      <c r="B6529" s="2">
        <v>45846</v>
      </c>
      <c r="C6529" t="s">
        <v>33</v>
      </c>
      <c r="D6529">
        <v>54</v>
      </c>
      <c r="E6529" t="s">
        <v>23</v>
      </c>
      <c r="F6529">
        <v>0</v>
      </c>
      <c r="G6529">
        <v>5</v>
      </c>
      <c r="H6529" t="s">
        <v>3751</v>
      </c>
      <c r="I6529">
        <v>4215</v>
      </c>
      <c r="J6529">
        <v>7</v>
      </c>
      <c r="K6529">
        <v>1</v>
      </c>
      <c r="L6529" t="s">
        <v>15568</v>
      </c>
      <c r="M6529" t="s">
        <v>23</v>
      </c>
      <c r="N6529" t="s">
        <v>39</v>
      </c>
      <c r="P6529" t="s">
        <v>26</v>
      </c>
      <c r="Q6529" t="s">
        <v>27</v>
      </c>
      <c r="R6529">
        <v>20.3</v>
      </c>
      <c r="S6529">
        <v>26.94</v>
      </c>
    </row>
    <row r="6530" spans="1:19">
      <c r="A6530" t="s">
        <v>14477</v>
      </c>
      <c r="B6530" s="2">
        <v>45840</v>
      </c>
      <c r="C6530" t="s">
        <v>33</v>
      </c>
      <c r="D6530">
        <v>26</v>
      </c>
      <c r="E6530" t="s">
        <v>39</v>
      </c>
      <c r="F6530">
        <v>0</v>
      </c>
      <c r="G6530">
        <v>5</v>
      </c>
      <c r="H6530" t="s">
        <v>3751</v>
      </c>
      <c r="I6530">
        <v>5057</v>
      </c>
      <c r="J6530">
        <v>0</v>
      </c>
      <c r="K6530">
        <v>1</v>
      </c>
      <c r="L6530" t="s">
        <v>15568</v>
      </c>
      <c r="M6530" t="s">
        <v>23</v>
      </c>
      <c r="N6530" t="s">
        <v>39</v>
      </c>
      <c r="P6530" t="s">
        <v>26</v>
      </c>
      <c r="Q6530" t="s">
        <v>50</v>
      </c>
      <c r="R6530">
        <v>19.899999999999999</v>
      </c>
      <c r="S6530">
        <v>21.4</v>
      </c>
    </row>
    <row r="6531" spans="1:19">
      <c r="A6531" t="s">
        <v>14479</v>
      </c>
      <c r="B6531" s="2">
        <v>45568</v>
      </c>
      <c r="C6531" t="s">
        <v>22</v>
      </c>
      <c r="D6531">
        <v>26</v>
      </c>
      <c r="E6531" t="s">
        <v>23</v>
      </c>
      <c r="F6531">
        <v>1</v>
      </c>
      <c r="G6531">
        <v>5</v>
      </c>
      <c r="H6531" t="s">
        <v>3686</v>
      </c>
      <c r="I6531">
        <v>4458</v>
      </c>
      <c r="J6531">
        <v>4</v>
      </c>
      <c r="K6531">
        <v>10</v>
      </c>
      <c r="L6531" t="s">
        <v>15568</v>
      </c>
      <c r="M6531" t="s">
        <v>23</v>
      </c>
      <c r="N6531" t="s">
        <v>39</v>
      </c>
      <c r="P6531" t="s">
        <v>26</v>
      </c>
      <c r="Q6531" t="s">
        <v>50</v>
      </c>
      <c r="R6531">
        <v>24.4</v>
      </c>
      <c r="S6531">
        <v>295.5</v>
      </c>
    </row>
    <row r="6532" spans="1:19">
      <c r="A6532" t="s">
        <v>14481</v>
      </c>
      <c r="B6532" s="2">
        <v>45481</v>
      </c>
      <c r="C6532" t="s">
        <v>22</v>
      </c>
      <c r="D6532">
        <v>60</v>
      </c>
      <c r="E6532" t="s">
        <v>39</v>
      </c>
      <c r="F6532">
        <v>0</v>
      </c>
      <c r="G6532">
        <v>5</v>
      </c>
      <c r="H6532" t="s">
        <v>3686</v>
      </c>
      <c r="I6532">
        <v>2486</v>
      </c>
      <c r="J6532">
        <v>0</v>
      </c>
      <c r="K6532">
        <v>13</v>
      </c>
      <c r="L6532" t="s">
        <v>15568</v>
      </c>
      <c r="M6532" t="s">
        <v>23</v>
      </c>
      <c r="N6532" t="s">
        <v>39</v>
      </c>
      <c r="P6532" t="s">
        <v>26</v>
      </c>
      <c r="Q6532" t="s">
        <v>27</v>
      </c>
      <c r="R6532">
        <v>20.399999999999999</v>
      </c>
      <c r="S6532">
        <v>861.61</v>
      </c>
    </row>
    <row r="6533" spans="1:19">
      <c r="A6533" t="s">
        <v>14483</v>
      </c>
      <c r="B6533" s="2">
        <v>45495</v>
      </c>
      <c r="C6533" t="s">
        <v>33</v>
      </c>
      <c r="D6533">
        <v>21</v>
      </c>
      <c r="E6533" t="s">
        <v>39</v>
      </c>
      <c r="F6533">
        <v>0</v>
      </c>
      <c r="G6533">
        <v>5</v>
      </c>
      <c r="H6533" t="s">
        <v>3686</v>
      </c>
      <c r="I6533">
        <v>2783</v>
      </c>
      <c r="J6533">
        <v>0</v>
      </c>
      <c r="K6533">
        <v>13</v>
      </c>
      <c r="L6533" t="s">
        <v>97</v>
      </c>
      <c r="M6533" t="s">
        <v>23</v>
      </c>
      <c r="N6533" t="s">
        <v>39</v>
      </c>
      <c r="P6533" t="s">
        <v>26</v>
      </c>
      <c r="Q6533" t="s">
        <v>50</v>
      </c>
      <c r="R6533">
        <v>19.45</v>
      </c>
      <c r="S6533">
        <v>834</v>
      </c>
    </row>
    <row r="6534" spans="1:19">
      <c r="A6534" t="s">
        <v>14485</v>
      </c>
      <c r="B6534" s="2">
        <v>45659</v>
      </c>
      <c r="C6534" t="s">
        <v>33</v>
      </c>
      <c r="D6534">
        <v>27</v>
      </c>
      <c r="E6534" t="s">
        <v>39</v>
      </c>
      <c r="F6534">
        <v>0</v>
      </c>
      <c r="G6534">
        <v>5</v>
      </c>
      <c r="H6534" t="s">
        <v>3686</v>
      </c>
      <c r="I6534">
        <v>4208</v>
      </c>
      <c r="J6534">
        <v>0</v>
      </c>
      <c r="K6534">
        <v>7</v>
      </c>
      <c r="L6534" t="s">
        <v>15568</v>
      </c>
      <c r="M6534" t="s">
        <v>23</v>
      </c>
      <c r="N6534" t="s">
        <v>39</v>
      </c>
      <c r="P6534" t="s">
        <v>202</v>
      </c>
      <c r="Q6534" t="s">
        <v>50</v>
      </c>
      <c r="R6534">
        <v>20.25</v>
      </c>
      <c r="S6534">
        <v>406.28</v>
      </c>
    </row>
    <row r="6535" spans="1:19">
      <c r="A6535" t="s">
        <v>14487</v>
      </c>
      <c r="B6535" s="2">
        <v>45255</v>
      </c>
      <c r="C6535" t="s">
        <v>33</v>
      </c>
      <c r="D6535">
        <v>56</v>
      </c>
      <c r="E6535" t="s">
        <v>23</v>
      </c>
      <c r="F6535">
        <v>2</v>
      </c>
      <c r="G6535">
        <v>5</v>
      </c>
      <c r="H6535" t="s">
        <v>3686</v>
      </c>
      <c r="I6535">
        <v>3752</v>
      </c>
      <c r="J6535">
        <v>6</v>
      </c>
      <c r="K6535">
        <v>21</v>
      </c>
      <c r="L6535" t="s">
        <v>97</v>
      </c>
      <c r="M6535" t="s">
        <v>23</v>
      </c>
      <c r="N6535" t="s">
        <v>23</v>
      </c>
      <c r="O6535" t="s">
        <v>56</v>
      </c>
      <c r="P6535" t="s">
        <v>26</v>
      </c>
      <c r="Q6535" t="s">
        <v>27</v>
      </c>
      <c r="R6535">
        <v>44.95</v>
      </c>
      <c r="S6535">
        <v>1744.2</v>
      </c>
    </row>
    <row r="6536" spans="1:19">
      <c r="A6536" t="s">
        <v>14489</v>
      </c>
      <c r="B6536" s="2">
        <v>43684</v>
      </c>
      <c r="C6536" t="s">
        <v>33</v>
      </c>
      <c r="D6536">
        <v>42</v>
      </c>
      <c r="E6536" t="s">
        <v>23</v>
      </c>
      <c r="F6536">
        <v>0</v>
      </c>
      <c r="G6536">
        <v>5</v>
      </c>
      <c r="H6536" t="s">
        <v>3686</v>
      </c>
      <c r="I6536">
        <v>4397</v>
      </c>
      <c r="J6536">
        <v>5</v>
      </c>
      <c r="K6536">
        <v>72</v>
      </c>
      <c r="L6536" t="s">
        <v>316</v>
      </c>
      <c r="M6536" t="s">
        <v>23</v>
      </c>
      <c r="N6536" t="s">
        <v>39</v>
      </c>
      <c r="P6536" t="s">
        <v>164</v>
      </c>
      <c r="Q6536" t="s">
        <v>27</v>
      </c>
      <c r="R6536">
        <v>24.3</v>
      </c>
      <c r="S6536">
        <v>2403.66</v>
      </c>
    </row>
    <row r="6537" spans="1:19">
      <c r="A6537" t="s">
        <v>14491</v>
      </c>
      <c r="B6537" s="2">
        <v>45826</v>
      </c>
      <c r="C6537" t="s">
        <v>33</v>
      </c>
      <c r="D6537">
        <v>41</v>
      </c>
      <c r="E6537" t="s">
        <v>39</v>
      </c>
      <c r="F6537">
        <v>0</v>
      </c>
      <c r="G6537">
        <v>5</v>
      </c>
      <c r="H6537" t="s">
        <v>3751</v>
      </c>
      <c r="I6537">
        <v>4057</v>
      </c>
      <c r="J6537">
        <v>0</v>
      </c>
      <c r="K6537">
        <v>2</v>
      </c>
      <c r="L6537" t="s">
        <v>48</v>
      </c>
      <c r="M6537" t="s">
        <v>23</v>
      </c>
      <c r="N6537" t="s">
        <v>23</v>
      </c>
      <c r="O6537" t="s">
        <v>49</v>
      </c>
      <c r="P6537" t="s">
        <v>26</v>
      </c>
      <c r="Q6537" t="s">
        <v>27</v>
      </c>
      <c r="R6537">
        <v>43.95</v>
      </c>
      <c r="S6537">
        <v>123.28</v>
      </c>
    </row>
    <row r="6538" spans="1:19">
      <c r="A6538" t="s">
        <v>14493</v>
      </c>
      <c r="B6538" s="2">
        <v>43804</v>
      </c>
      <c r="C6538" t="s">
        <v>22</v>
      </c>
      <c r="D6538">
        <v>33</v>
      </c>
      <c r="E6538" t="s">
        <v>39</v>
      </c>
      <c r="F6538">
        <v>0</v>
      </c>
      <c r="G6538">
        <v>5</v>
      </c>
      <c r="H6538" t="s">
        <v>3686</v>
      </c>
      <c r="I6538">
        <v>6136</v>
      </c>
      <c r="J6538">
        <v>0</v>
      </c>
      <c r="K6538">
        <v>68</v>
      </c>
      <c r="L6538" t="s">
        <v>316</v>
      </c>
      <c r="M6538" t="s">
        <v>23</v>
      </c>
      <c r="N6538" t="s">
        <v>39</v>
      </c>
      <c r="P6538" t="s">
        <v>164</v>
      </c>
      <c r="Q6538" t="s">
        <v>50</v>
      </c>
      <c r="R6538">
        <v>20</v>
      </c>
      <c r="S6538">
        <v>2108.64</v>
      </c>
    </row>
    <row r="6539" spans="1:19">
      <c r="A6539" t="s">
        <v>14495</v>
      </c>
      <c r="B6539" s="2">
        <v>44721</v>
      </c>
      <c r="C6539" t="s">
        <v>22</v>
      </c>
      <c r="D6539">
        <v>65</v>
      </c>
      <c r="E6539" t="s">
        <v>39</v>
      </c>
      <c r="F6539">
        <v>2</v>
      </c>
      <c r="G6539">
        <v>5</v>
      </c>
      <c r="H6539" t="s">
        <v>3686</v>
      </c>
      <c r="I6539">
        <v>3571</v>
      </c>
      <c r="J6539">
        <v>0</v>
      </c>
      <c r="K6539">
        <v>38</v>
      </c>
      <c r="L6539" t="s">
        <v>15568</v>
      </c>
      <c r="M6539" t="s">
        <v>23</v>
      </c>
      <c r="N6539" t="s">
        <v>23</v>
      </c>
      <c r="O6539" t="s">
        <v>25</v>
      </c>
      <c r="P6539" t="s">
        <v>26</v>
      </c>
      <c r="Q6539" t="s">
        <v>50</v>
      </c>
      <c r="R6539">
        <v>81.849999999999994</v>
      </c>
      <c r="S6539">
        <v>3189.96</v>
      </c>
    </row>
    <row r="6540" spans="1:19">
      <c r="A6540" t="s">
        <v>14497</v>
      </c>
      <c r="B6540" s="2">
        <v>44517</v>
      </c>
      <c r="C6540" t="s">
        <v>22</v>
      </c>
      <c r="D6540">
        <v>74</v>
      </c>
      <c r="E6540" t="s">
        <v>23</v>
      </c>
      <c r="F6540">
        <v>0</v>
      </c>
      <c r="G6540">
        <v>5</v>
      </c>
      <c r="H6540" t="s">
        <v>3686</v>
      </c>
      <c r="I6540">
        <v>5602</v>
      </c>
      <c r="J6540">
        <v>4</v>
      </c>
      <c r="K6540">
        <v>45</v>
      </c>
      <c r="L6540" t="s">
        <v>142</v>
      </c>
      <c r="M6540" t="s">
        <v>23</v>
      </c>
      <c r="N6540" t="s">
        <v>23</v>
      </c>
      <c r="O6540" t="s">
        <v>25</v>
      </c>
      <c r="P6540" t="s">
        <v>26</v>
      </c>
      <c r="Q6540" t="s">
        <v>27</v>
      </c>
      <c r="R6540">
        <v>81.400000000000006</v>
      </c>
      <c r="S6540">
        <v>3847.4</v>
      </c>
    </row>
    <row r="6541" spans="1:19">
      <c r="A6541" t="s">
        <v>14499</v>
      </c>
      <c r="B6541" s="2">
        <v>44549</v>
      </c>
      <c r="C6541" t="s">
        <v>22</v>
      </c>
      <c r="D6541">
        <v>66</v>
      </c>
      <c r="E6541" t="s">
        <v>39</v>
      </c>
      <c r="F6541">
        <v>0</v>
      </c>
      <c r="G6541">
        <v>5</v>
      </c>
      <c r="H6541" t="s">
        <v>3686</v>
      </c>
      <c r="I6541">
        <v>2404</v>
      </c>
      <c r="J6541">
        <v>0</v>
      </c>
      <c r="K6541">
        <v>44</v>
      </c>
      <c r="L6541" t="s">
        <v>15568</v>
      </c>
      <c r="M6541" t="s">
        <v>23</v>
      </c>
      <c r="N6541" t="s">
        <v>39</v>
      </c>
      <c r="P6541" t="s">
        <v>164</v>
      </c>
      <c r="Q6541" t="s">
        <v>50</v>
      </c>
      <c r="R6541">
        <v>20.399999999999999</v>
      </c>
      <c r="S6541">
        <v>967.15</v>
      </c>
    </row>
    <row r="6542" spans="1:19">
      <c r="A6542" t="s">
        <v>14501</v>
      </c>
      <c r="B6542" s="2">
        <v>44752</v>
      </c>
      <c r="C6542" t="s">
        <v>22</v>
      </c>
      <c r="D6542">
        <v>44</v>
      </c>
      <c r="E6542" t="s">
        <v>23</v>
      </c>
      <c r="F6542">
        <v>3</v>
      </c>
      <c r="G6542">
        <v>5</v>
      </c>
      <c r="H6542" t="s">
        <v>3686</v>
      </c>
      <c r="I6542">
        <v>5263</v>
      </c>
      <c r="J6542">
        <v>1</v>
      </c>
      <c r="K6542">
        <v>37</v>
      </c>
      <c r="L6542" t="s">
        <v>40</v>
      </c>
      <c r="M6542" t="s">
        <v>23</v>
      </c>
      <c r="N6542" t="s">
        <v>23</v>
      </c>
      <c r="O6542" t="s">
        <v>25</v>
      </c>
      <c r="P6542" t="s">
        <v>202</v>
      </c>
      <c r="Q6542" t="s">
        <v>50</v>
      </c>
      <c r="R6542">
        <v>91.2</v>
      </c>
      <c r="S6542">
        <v>4838.92</v>
      </c>
    </row>
    <row r="6543" spans="1:19">
      <c r="A6543" t="s">
        <v>14503</v>
      </c>
      <c r="B6543" s="2">
        <v>44234</v>
      </c>
      <c r="C6543" t="s">
        <v>33</v>
      </c>
      <c r="D6543">
        <v>64</v>
      </c>
      <c r="E6543" t="s">
        <v>39</v>
      </c>
      <c r="F6543">
        <v>0</v>
      </c>
      <c r="G6543">
        <v>5</v>
      </c>
      <c r="H6543" t="s">
        <v>3686</v>
      </c>
      <c r="I6543">
        <v>4971</v>
      </c>
      <c r="J6543">
        <v>0</v>
      </c>
      <c r="K6543">
        <v>54</v>
      </c>
      <c r="L6543" t="s">
        <v>15568</v>
      </c>
      <c r="M6543" t="s">
        <v>23</v>
      </c>
      <c r="N6543" t="s">
        <v>23</v>
      </c>
      <c r="O6543" t="s">
        <v>25</v>
      </c>
      <c r="P6543" t="s">
        <v>164</v>
      </c>
      <c r="Q6543" t="s">
        <v>27</v>
      </c>
      <c r="R6543">
        <v>97.2</v>
      </c>
      <c r="S6543">
        <v>6833.15</v>
      </c>
    </row>
    <row r="6544" spans="1:19">
      <c r="A6544" t="s">
        <v>14505</v>
      </c>
      <c r="B6544" s="2">
        <v>44593</v>
      </c>
      <c r="C6544" t="s">
        <v>22</v>
      </c>
      <c r="D6544">
        <v>36</v>
      </c>
      <c r="E6544" t="s">
        <v>39</v>
      </c>
      <c r="F6544">
        <v>0</v>
      </c>
      <c r="G6544">
        <v>5</v>
      </c>
      <c r="H6544" t="s">
        <v>3686</v>
      </c>
      <c r="I6544">
        <v>3756</v>
      </c>
      <c r="J6544">
        <v>0</v>
      </c>
      <c r="K6544">
        <v>42</v>
      </c>
      <c r="L6544" t="s">
        <v>15568</v>
      </c>
      <c r="M6544" t="s">
        <v>23</v>
      </c>
      <c r="N6544" t="s">
        <v>39</v>
      </c>
      <c r="P6544" t="s">
        <v>202</v>
      </c>
      <c r="Q6544" t="s">
        <v>27</v>
      </c>
      <c r="R6544">
        <v>25.05</v>
      </c>
      <c r="S6544">
        <v>2110.73</v>
      </c>
    </row>
    <row r="6545" spans="1:19">
      <c r="A6545" t="s">
        <v>14507</v>
      </c>
      <c r="B6545" s="2">
        <v>45469</v>
      </c>
      <c r="C6545" t="s">
        <v>22</v>
      </c>
      <c r="D6545">
        <v>23</v>
      </c>
      <c r="E6545" t="s">
        <v>39</v>
      </c>
      <c r="F6545">
        <v>0</v>
      </c>
      <c r="G6545">
        <v>5</v>
      </c>
      <c r="H6545" t="s">
        <v>3686</v>
      </c>
      <c r="I6545">
        <v>3448</v>
      </c>
      <c r="J6545">
        <v>0</v>
      </c>
      <c r="K6545">
        <v>14</v>
      </c>
      <c r="L6545" t="s">
        <v>97</v>
      </c>
      <c r="M6545" t="s">
        <v>39</v>
      </c>
      <c r="N6545" t="s">
        <v>23</v>
      </c>
      <c r="O6545" t="s">
        <v>56</v>
      </c>
      <c r="P6545" t="s">
        <v>26</v>
      </c>
      <c r="Q6545" t="s">
        <v>84</v>
      </c>
      <c r="R6545">
        <v>31.1</v>
      </c>
      <c r="S6545">
        <v>419.7</v>
      </c>
    </row>
    <row r="6546" spans="1:19">
      <c r="A6546" t="s">
        <v>14510</v>
      </c>
      <c r="B6546" s="2">
        <v>45851</v>
      </c>
      <c r="C6546" t="s">
        <v>33</v>
      </c>
      <c r="D6546">
        <v>39</v>
      </c>
      <c r="E6546" t="s">
        <v>39</v>
      </c>
      <c r="F6546">
        <v>1</v>
      </c>
      <c r="G6546">
        <v>5</v>
      </c>
      <c r="H6546" t="s">
        <v>3751</v>
      </c>
      <c r="I6546">
        <v>3065</v>
      </c>
      <c r="J6546">
        <v>0</v>
      </c>
      <c r="K6546">
        <v>1</v>
      </c>
      <c r="L6546" t="s">
        <v>48</v>
      </c>
      <c r="M6546" t="s">
        <v>39</v>
      </c>
      <c r="N6546" t="s">
        <v>23</v>
      </c>
      <c r="O6546" t="s">
        <v>56</v>
      </c>
      <c r="P6546" t="s">
        <v>26</v>
      </c>
      <c r="Q6546" t="s">
        <v>50</v>
      </c>
      <c r="R6546">
        <v>24.7</v>
      </c>
      <c r="S6546">
        <v>94.7</v>
      </c>
    </row>
    <row r="6547" spans="1:19">
      <c r="A6547" t="s">
        <v>14511</v>
      </c>
      <c r="B6547" s="2">
        <v>45766</v>
      </c>
      <c r="C6547" t="s">
        <v>22</v>
      </c>
      <c r="D6547">
        <v>20</v>
      </c>
      <c r="E6547" t="s">
        <v>39</v>
      </c>
      <c r="F6547">
        <v>0</v>
      </c>
      <c r="G6547">
        <v>5</v>
      </c>
      <c r="H6547" t="s">
        <v>3686</v>
      </c>
      <c r="I6547">
        <v>3653</v>
      </c>
      <c r="J6547">
        <v>0</v>
      </c>
      <c r="K6547">
        <v>4</v>
      </c>
      <c r="L6547" t="s">
        <v>15568</v>
      </c>
      <c r="M6547" t="s">
        <v>23</v>
      </c>
      <c r="N6547" t="s">
        <v>23</v>
      </c>
      <c r="O6547" t="s">
        <v>25</v>
      </c>
      <c r="P6547" t="s">
        <v>26</v>
      </c>
      <c r="Q6547" t="s">
        <v>27</v>
      </c>
      <c r="R6547">
        <v>86.05</v>
      </c>
      <c r="S6547">
        <v>485.54</v>
      </c>
    </row>
    <row r="6548" spans="1:19">
      <c r="A6548" t="s">
        <v>14513</v>
      </c>
      <c r="B6548" s="2">
        <v>44492</v>
      </c>
      <c r="C6548" t="s">
        <v>22</v>
      </c>
      <c r="D6548">
        <v>63</v>
      </c>
      <c r="E6548" t="s">
        <v>39</v>
      </c>
      <c r="F6548">
        <v>0</v>
      </c>
      <c r="G6548">
        <v>5</v>
      </c>
      <c r="H6548" t="s">
        <v>3686</v>
      </c>
      <c r="I6548">
        <v>4006</v>
      </c>
      <c r="J6548">
        <v>0</v>
      </c>
      <c r="K6548">
        <v>46</v>
      </c>
      <c r="L6548" t="s">
        <v>15568</v>
      </c>
      <c r="M6548" t="s">
        <v>23</v>
      </c>
      <c r="N6548" t="s">
        <v>39</v>
      </c>
      <c r="P6548" t="s">
        <v>164</v>
      </c>
      <c r="Q6548" t="s">
        <v>27</v>
      </c>
      <c r="R6548">
        <v>19.95</v>
      </c>
      <c r="S6548">
        <v>1524.37</v>
      </c>
    </row>
    <row r="6549" spans="1:19">
      <c r="A6549" t="s">
        <v>14515</v>
      </c>
      <c r="B6549" s="2">
        <v>44197</v>
      </c>
      <c r="C6549" t="s">
        <v>33</v>
      </c>
      <c r="D6549">
        <v>29</v>
      </c>
      <c r="E6549" t="s">
        <v>23</v>
      </c>
      <c r="F6549">
        <v>0</v>
      </c>
      <c r="G6549">
        <v>5</v>
      </c>
      <c r="H6549" t="s">
        <v>3686</v>
      </c>
      <c r="I6549">
        <v>5577</v>
      </c>
      <c r="J6549">
        <v>1</v>
      </c>
      <c r="K6549">
        <v>55</v>
      </c>
      <c r="L6549" t="s">
        <v>15568</v>
      </c>
      <c r="M6549" t="s">
        <v>23</v>
      </c>
      <c r="N6549" t="s">
        <v>23</v>
      </c>
      <c r="O6549" t="s">
        <v>25</v>
      </c>
      <c r="P6549" t="s">
        <v>26</v>
      </c>
      <c r="Q6549" t="s">
        <v>50</v>
      </c>
      <c r="R6549">
        <v>94.45</v>
      </c>
      <c r="S6549">
        <v>6976.65</v>
      </c>
    </row>
    <row r="6550" spans="1:19">
      <c r="A6550" t="s">
        <v>14517</v>
      </c>
      <c r="B6550" s="2">
        <v>44751</v>
      </c>
      <c r="C6550" t="s">
        <v>33</v>
      </c>
      <c r="D6550">
        <v>63</v>
      </c>
      <c r="E6550" t="s">
        <v>39</v>
      </c>
      <c r="F6550">
        <v>0</v>
      </c>
      <c r="G6550">
        <v>5</v>
      </c>
      <c r="H6550" t="s">
        <v>3686</v>
      </c>
      <c r="I6550">
        <v>3364</v>
      </c>
      <c r="J6550">
        <v>0</v>
      </c>
      <c r="K6550">
        <v>37</v>
      </c>
      <c r="L6550" t="s">
        <v>15568</v>
      </c>
      <c r="M6550" t="s">
        <v>23</v>
      </c>
      <c r="N6550" t="s">
        <v>23</v>
      </c>
      <c r="O6550" t="s">
        <v>25</v>
      </c>
      <c r="P6550" t="s">
        <v>202</v>
      </c>
      <c r="Q6550" t="s">
        <v>27</v>
      </c>
      <c r="R6550">
        <v>80.05</v>
      </c>
      <c r="S6550">
        <v>3374.67</v>
      </c>
    </row>
    <row r="6551" spans="1:19">
      <c r="A6551" t="s">
        <v>14519</v>
      </c>
      <c r="B6551" s="2">
        <v>44852</v>
      </c>
      <c r="C6551" t="s">
        <v>33</v>
      </c>
      <c r="D6551">
        <v>51</v>
      </c>
      <c r="E6551" t="s">
        <v>39</v>
      </c>
      <c r="F6551">
        <v>0</v>
      </c>
      <c r="G6551">
        <v>5</v>
      </c>
      <c r="H6551" t="s">
        <v>3686</v>
      </c>
      <c r="I6551">
        <v>5567</v>
      </c>
      <c r="J6551">
        <v>0</v>
      </c>
      <c r="K6551">
        <v>34</v>
      </c>
      <c r="L6551" t="s">
        <v>40</v>
      </c>
      <c r="M6551" t="s">
        <v>23</v>
      </c>
      <c r="N6551" t="s">
        <v>23</v>
      </c>
      <c r="O6551" t="s">
        <v>56</v>
      </c>
      <c r="P6551" t="s">
        <v>26</v>
      </c>
      <c r="Q6551" t="s">
        <v>50</v>
      </c>
      <c r="R6551">
        <v>65</v>
      </c>
      <c r="S6551">
        <v>3697.02</v>
      </c>
    </row>
    <row r="6552" spans="1:19">
      <c r="A6552" t="s">
        <v>14521</v>
      </c>
      <c r="B6552" s="2">
        <v>44994</v>
      </c>
      <c r="C6552" t="s">
        <v>33</v>
      </c>
      <c r="D6552">
        <v>64</v>
      </c>
      <c r="E6552" t="s">
        <v>39</v>
      </c>
      <c r="F6552">
        <v>0</v>
      </c>
      <c r="G6552">
        <v>5</v>
      </c>
      <c r="H6552" t="s">
        <v>3686</v>
      </c>
      <c r="I6552">
        <v>3982</v>
      </c>
      <c r="J6552">
        <v>0</v>
      </c>
      <c r="K6552">
        <v>29</v>
      </c>
      <c r="L6552" t="s">
        <v>40</v>
      </c>
      <c r="M6552" t="s">
        <v>23</v>
      </c>
      <c r="N6552" t="s">
        <v>23</v>
      </c>
      <c r="O6552" t="s">
        <v>25</v>
      </c>
      <c r="P6552" t="s">
        <v>26</v>
      </c>
      <c r="Q6552" t="s">
        <v>27</v>
      </c>
      <c r="R6552">
        <v>74.2</v>
      </c>
      <c r="S6552">
        <v>2468.27</v>
      </c>
    </row>
    <row r="6553" spans="1:19">
      <c r="A6553" t="s">
        <v>14523</v>
      </c>
      <c r="B6553" s="2">
        <v>45794</v>
      </c>
      <c r="C6553" t="s">
        <v>22</v>
      </c>
      <c r="D6553">
        <v>48</v>
      </c>
      <c r="E6553" t="s">
        <v>39</v>
      </c>
      <c r="F6553">
        <v>0</v>
      </c>
      <c r="G6553">
        <v>5</v>
      </c>
      <c r="H6553" t="s">
        <v>3751</v>
      </c>
      <c r="I6553">
        <v>4852</v>
      </c>
      <c r="J6553">
        <v>0</v>
      </c>
      <c r="K6553">
        <v>3</v>
      </c>
      <c r="L6553" t="s">
        <v>15568</v>
      </c>
      <c r="M6553" t="s">
        <v>23</v>
      </c>
      <c r="N6553" t="s">
        <v>39</v>
      </c>
      <c r="P6553" t="s">
        <v>26</v>
      </c>
      <c r="Q6553" t="s">
        <v>50</v>
      </c>
      <c r="R6553">
        <v>19.649999999999999</v>
      </c>
      <c r="S6553">
        <v>175.12</v>
      </c>
    </row>
    <row r="6554" spans="1:19">
      <c r="A6554" t="s">
        <v>14525</v>
      </c>
      <c r="B6554" s="2">
        <v>45859</v>
      </c>
      <c r="C6554" t="s">
        <v>33</v>
      </c>
      <c r="D6554">
        <v>32</v>
      </c>
      <c r="E6554" t="s">
        <v>39</v>
      </c>
      <c r="F6554">
        <v>0</v>
      </c>
      <c r="G6554">
        <v>5</v>
      </c>
      <c r="H6554" t="s">
        <v>3751</v>
      </c>
      <c r="I6554">
        <v>3929</v>
      </c>
      <c r="J6554">
        <v>0</v>
      </c>
      <c r="K6554">
        <v>1</v>
      </c>
      <c r="L6554" t="s">
        <v>48</v>
      </c>
      <c r="M6554" t="s">
        <v>39</v>
      </c>
      <c r="N6554" t="s">
        <v>23</v>
      </c>
      <c r="O6554" t="s">
        <v>49</v>
      </c>
      <c r="P6554" t="s">
        <v>26</v>
      </c>
      <c r="Q6554" t="s">
        <v>50</v>
      </c>
      <c r="R6554">
        <v>35.9</v>
      </c>
      <c r="S6554">
        <v>35.9</v>
      </c>
    </row>
    <row r="6555" spans="1:19">
      <c r="A6555" t="s">
        <v>14526</v>
      </c>
      <c r="B6555" s="2">
        <v>45401</v>
      </c>
      <c r="C6555" t="s">
        <v>22</v>
      </c>
      <c r="D6555">
        <v>25</v>
      </c>
      <c r="E6555" t="s">
        <v>39</v>
      </c>
      <c r="F6555">
        <v>0</v>
      </c>
      <c r="G6555">
        <v>5</v>
      </c>
      <c r="H6555" t="s">
        <v>3686</v>
      </c>
      <c r="I6555">
        <v>5433</v>
      </c>
      <c r="J6555">
        <v>0</v>
      </c>
      <c r="K6555">
        <v>16</v>
      </c>
      <c r="L6555" t="s">
        <v>15568</v>
      </c>
      <c r="M6555" t="s">
        <v>23</v>
      </c>
      <c r="N6555" t="s">
        <v>39</v>
      </c>
      <c r="P6555" t="s">
        <v>26</v>
      </c>
      <c r="Q6555" t="s">
        <v>50</v>
      </c>
      <c r="R6555">
        <v>19.75</v>
      </c>
      <c r="S6555">
        <v>691.54</v>
      </c>
    </row>
    <row r="6556" spans="1:19">
      <c r="A6556" t="s">
        <v>14528</v>
      </c>
      <c r="B6556" s="2">
        <v>44097</v>
      </c>
      <c r="C6556" t="s">
        <v>33</v>
      </c>
      <c r="D6556">
        <v>46</v>
      </c>
      <c r="E6556" t="s">
        <v>23</v>
      </c>
      <c r="F6556">
        <v>2</v>
      </c>
      <c r="G6556">
        <v>5</v>
      </c>
      <c r="H6556" t="s">
        <v>3686</v>
      </c>
      <c r="I6556">
        <v>6325</v>
      </c>
      <c r="J6556">
        <v>1</v>
      </c>
      <c r="K6556">
        <v>59</v>
      </c>
      <c r="L6556" t="s">
        <v>142</v>
      </c>
      <c r="M6556" t="s">
        <v>23</v>
      </c>
      <c r="N6556" t="s">
        <v>39</v>
      </c>
      <c r="P6556" t="s">
        <v>164</v>
      </c>
      <c r="Q6556" t="s">
        <v>50</v>
      </c>
      <c r="R6556">
        <v>20.6</v>
      </c>
      <c r="S6556">
        <v>1431.73</v>
      </c>
    </row>
    <row r="6557" spans="1:19">
      <c r="A6557" t="s">
        <v>14530</v>
      </c>
      <c r="B6557" s="2">
        <v>44897</v>
      </c>
      <c r="C6557" t="s">
        <v>33</v>
      </c>
      <c r="D6557">
        <v>60</v>
      </c>
      <c r="E6557" t="s">
        <v>39</v>
      </c>
      <c r="F6557">
        <v>0</v>
      </c>
      <c r="G6557">
        <v>5</v>
      </c>
      <c r="H6557" t="s">
        <v>3686</v>
      </c>
      <c r="I6557">
        <v>4045</v>
      </c>
      <c r="J6557">
        <v>0</v>
      </c>
      <c r="K6557">
        <v>32</v>
      </c>
      <c r="L6557" t="s">
        <v>15568</v>
      </c>
      <c r="M6557" t="s">
        <v>23</v>
      </c>
      <c r="N6557" t="s">
        <v>23</v>
      </c>
      <c r="O6557" t="s">
        <v>49</v>
      </c>
      <c r="P6557" t="s">
        <v>202</v>
      </c>
      <c r="Q6557" t="s">
        <v>27</v>
      </c>
      <c r="R6557">
        <v>54.65</v>
      </c>
      <c r="S6557">
        <v>2477.54</v>
      </c>
    </row>
    <row r="6558" spans="1:19">
      <c r="A6558" t="s">
        <v>14532</v>
      </c>
      <c r="B6558" s="2">
        <v>44217</v>
      </c>
      <c r="C6558" t="s">
        <v>22</v>
      </c>
      <c r="D6558">
        <v>48</v>
      </c>
      <c r="E6558" t="s">
        <v>23</v>
      </c>
      <c r="F6558">
        <v>0</v>
      </c>
      <c r="G6558">
        <v>5</v>
      </c>
      <c r="H6558" t="s">
        <v>3686</v>
      </c>
      <c r="I6558">
        <v>5754</v>
      </c>
      <c r="J6558">
        <v>7</v>
      </c>
      <c r="K6558">
        <v>55</v>
      </c>
      <c r="L6558" t="s">
        <v>142</v>
      </c>
      <c r="M6558" t="s">
        <v>23</v>
      </c>
      <c r="N6558" t="s">
        <v>23</v>
      </c>
      <c r="O6558" t="s">
        <v>25</v>
      </c>
      <c r="P6558" t="s">
        <v>164</v>
      </c>
      <c r="Q6558" t="s">
        <v>27</v>
      </c>
      <c r="R6558">
        <v>113.6</v>
      </c>
      <c r="S6558">
        <v>7002.75</v>
      </c>
    </row>
    <row r="6559" spans="1:19">
      <c r="A6559" t="s">
        <v>14534</v>
      </c>
      <c r="B6559" s="2">
        <v>43698</v>
      </c>
      <c r="C6559" t="s">
        <v>33</v>
      </c>
      <c r="D6559">
        <v>45</v>
      </c>
      <c r="E6559" t="s">
        <v>23</v>
      </c>
      <c r="F6559">
        <v>0</v>
      </c>
      <c r="G6559">
        <v>5</v>
      </c>
      <c r="H6559" t="s">
        <v>3686</v>
      </c>
      <c r="I6559">
        <v>6423</v>
      </c>
      <c r="J6559">
        <v>1</v>
      </c>
      <c r="K6559">
        <v>72</v>
      </c>
      <c r="L6559" t="s">
        <v>316</v>
      </c>
      <c r="M6559" t="s">
        <v>23</v>
      </c>
      <c r="N6559" t="s">
        <v>23</v>
      </c>
      <c r="O6559" t="s">
        <v>25</v>
      </c>
      <c r="P6559" t="s">
        <v>202</v>
      </c>
      <c r="Q6559" t="s">
        <v>50</v>
      </c>
      <c r="R6559">
        <v>105</v>
      </c>
      <c r="S6559">
        <v>9578.93</v>
      </c>
    </row>
    <row r="6560" spans="1:19">
      <c r="A6560" t="s">
        <v>14536</v>
      </c>
      <c r="B6560" s="2">
        <v>45848</v>
      </c>
      <c r="C6560" t="s">
        <v>22</v>
      </c>
      <c r="D6560">
        <v>69</v>
      </c>
      <c r="E6560" t="s">
        <v>39</v>
      </c>
      <c r="F6560">
        <v>0</v>
      </c>
      <c r="G6560">
        <v>5</v>
      </c>
      <c r="H6560" t="s">
        <v>3751</v>
      </c>
      <c r="I6560">
        <v>5715</v>
      </c>
      <c r="J6560">
        <v>0</v>
      </c>
      <c r="K6560">
        <v>1</v>
      </c>
      <c r="L6560" t="s">
        <v>15568</v>
      </c>
      <c r="M6560" t="s">
        <v>23</v>
      </c>
      <c r="N6560" t="s">
        <v>23</v>
      </c>
      <c r="O6560" t="s">
        <v>49</v>
      </c>
      <c r="P6560" t="s">
        <v>26</v>
      </c>
      <c r="Q6560" t="s">
        <v>50</v>
      </c>
      <c r="R6560">
        <v>45.85</v>
      </c>
      <c r="S6560">
        <v>86.23</v>
      </c>
    </row>
    <row r="6561" spans="1:19">
      <c r="A6561" t="s">
        <v>14538</v>
      </c>
      <c r="B6561" s="2">
        <v>44492</v>
      </c>
      <c r="C6561" t="s">
        <v>33</v>
      </c>
      <c r="D6561">
        <v>72</v>
      </c>
      <c r="E6561" t="s">
        <v>39</v>
      </c>
      <c r="F6561">
        <v>0</v>
      </c>
      <c r="G6561">
        <v>5</v>
      </c>
      <c r="H6561" t="s">
        <v>3686</v>
      </c>
      <c r="I6561">
        <v>2867</v>
      </c>
      <c r="J6561">
        <v>0</v>
      </c>
      <c r="K6561">
        <v>46</v>
      </c>
      <c r="L6561" t="s">
        <v>142</v>
      </c>
      <c r="M6561" t="s">
        <v>23</v>
      </c>
      <c r="N6561" t="s">
        <v>23</v>
      </c>
      <c r="O6561" t="s">
        <v>56</v>
      </c>
      <c r="P6561" t="s">
        <v>202</v>
      </c>
      <c r="Q6561" t="s">
        <v>50</v>
      </c>
      <c r="R6561">
        <v>55.65</v>
      </c>
      <c r="S6561">
        <v>2782.23</v>
      </c>
    </row>
    <row r="6562" spans="1:19">
      <c r="A6562" t="s">
        <v>14540</v>
      </c>
      <c r="B6562" s="2">
        <v>45262</v>
      </c>
      <c r="C6562" t="s">
        <v>22</v>
      </c>
      <c r="D6562">
        <v>78</v>
      </c>
      <c r="E6562" t="s">
        <v>39</v>
      </c>
      <c r="F6562">
        <v>0</v>
      </c>
      <c r="G6562">
        <v>5</v>
      </c>
      <c r="H6562" t="s">
        <v>3686</v>
      </c>
      <c r="I6562">
        <v>2120</v>
      </c>
      <c r="J6562">
        <v>0</v>
      </c>
      <c r="K6562">
        <v>20</v>
      </c>
      <c r="L6562" t="s">
        <v>15568</v>
      </c>
      <c r="M6562" t="s">
        <v>23</v>
      </c>
      <c r="N6562" t="s">
        <v>39</v>
      </c>
      <c r="P6562" t="s">
        <v>164</v>
      </c>
      <c r="Q6562" t="s">
        <v>50</v>
      </c>
      <c r="R6562">
        <v>19.7</v>
      </c>
      <c r="S6562">
        <v>961.6</v>
      </c>
    </row>
    <row r="6563" spans="1:19">
      <c r="A6563" t="s">
        <v>14542</v>
      </c>
      <c r="B6563" s="2">
        <v>44454</v>
      </c>
      <c r="C6563" t="s">
        <v>22</v>
      </c>
      <c r="D6563">
        <v>71</v>
      </c>
      <c r="E6563" t="s">
        <v>39</v>
      </c>
      <c r="F6563">
        <v>0</v>
      </c>
      <c r="G6563">
        <v>5</v>
      </c>
      <c r="H6563" t="s">
        <v>3686</v>
      </c>
      <c r="I6563">
        <v>3313</v>
      </c>
      <c r="J6563">
        <v>0</v>
      </c>
      <c r="K6563">
        <v>47</v>
      </c>
      <c r="L6563" t="s">
        <v>142</v>
      </c>
      <c r="M6563" t="s">
        <v>23</v>
      </c>
      <c r="N6563" t="s">
        <v>39</v>
      </c>
      <c r="P6563" t="s">
        <v>202</v>
      </c>
      <c r="Q6563" t="s">
        <v>50</v>
      </c>
      <c r="R6563">
        <v>20.55</v>
      </c>
      <c r="S6563">
        <v>2998.8</v>
      </c>
    </row>
    <row r="6564" spans="1:19">
      <c r="A6564" t="s">
        <v>14544</v>
      </c>
      <c r="B6564" s="2">
        <v>44176</v>
      </c>
      <c r="C6564" t="s">
        <v>22</v>
      </c>
      <c r="D6564">
        <v>50</v>
      </c>
      <c r="E6564" t="s">
        <v>23</v>
      </c>
      <c r="F6564">
        <v>0</v>
      </c>
      <c r="G6564">
        <v>5</v>
      </c>
      <c r="H6564" t="s">
        <v>3686</v>
      </c>
      <c r="I6564">
        <v>5344</v>
      </c>
      <c r="J6564">
        <v>3</v>
      </c>
      <c r="K6564">
        <v>56</v>
      </c>
      <c r="L6564" t="s">
        <v>15568</v>
      </c>
      <c r="M6564" t="s">
        <v>23</v>
      </c>
      <c r="N6564" t="s">
        <v>23</v>
      </c>
      <c r="O6564" t="s">
        <v>25</v>
      </c>
      <c r="P6564" t="s">
        <v>202</v>
      </c>
      <c r="Q6564" t="s">
        <v>27</v>
      </c>
      <c r="R6564">
        <v>80.900000000000006</v>
      </c>
      <c r="S6564">
        <v>7143.58</v>
      </c>
    </row>
    <row r="6565" spans="1:19">
      <c r="A6565" t="s">
        <v>14546</v>
      </c>
      <c r="B6565" s="2">
        <v>43977</v>
      </c>
      <c r="C6565" t="s">
        <v>33</v>
      </c>
      <c r="D6565">
        <v>62</v>
      </c>
      <c r="E6565" t="s">
        <v>23</v>
      </c>
      <c r="F6565">
        <v>2</v>
      </c>
      <c r="G6565">
        <v>5</v>
      </c>
      <c r="H6565" t="s">
        <v>3686</v>
      </c>
      <c r="I6565">
        <v>5975</v>
      </c>
      <c r="J6565">
        <v>7</v>
      </c>
      <c r="K6565">
        <v>63</v>
      </c>
      <c r="L6565" t="s">
        <v>142</v>
      </c>
      <c r="M6565" t="s">
        <v>23</v>
      </c>
      <c r="N6565" t="s">
        <v>39</v>
      </c>
      <c r="P6565" t="s">
        <v>164</v>
      </c>
      <c r="Q6565" t="s">
        <v>50</v>
      </c>
      <c r="R6565">
        <v>20</v>
      </c>
      <c r="S6565">
        <v>4163.95</v>
      </c>
    </row>
    <row r="6566" spans="1:19">
      <c r="A6566" t="s">
        <v>14548</v>
      </c>
      <c r="B6566" s="2">
        <v>43710</v>
      </c>
      <c r="C6566" t="s">
        <v>33</v>
      </c>
      <c r="D6566">
        <v>62</v>
      </c>
      <c r="E6566" t="s">
        <v>23</v>
      </c>
      <c r="F6566">
        <v>0</v>
      </c>
      <c r="G6566">
        <v>5</v>
      </c>
      <c r="H6566" t="s">
        <v>3686</v>
      </c>
      <c r="I6566">
        <v>4412</v>
      </c>
      <c r="J6566">
        <v>1</v>
      </c>
      <c r="K6566">
        <v>71</v>
      </c>
      <c r="L6566" t="s">
        <v>316</v>
      </c>
      <c r="M6566" t="s">
        <v>23</v>
      </c>
      <c r="N6566" t="s">
        <v>39</v>
      </c>
      <c r="P6566" t="s">
        <v>164</v>
      </c>
      <c r="Q6566" t="s">
        <v>50</v>
      </c>
      <c r="R6566">
        <v>24.4</v>
      </c>
      <c r="S6566">
        <v>3480.52</v>
      </c>
    </row>
    <row r="6567" spans="1:19">
      <c r="A6567" t="s">
        <v>14550</v>
      </c>
      <c r="B6567" s="2">
        <v>45818</v>
      </c>
      <c r="C6567" t="s">
        <v>22</v>
      </c>
      <c r="D6567">
        <v>37</v>
      </c>
      <c r="E6567" t="s">
        <v>39</v>
      </c>
      <c r="F6567">
        <v>0</v>
      </c>
      <c r="G6567">
        <v>5</v>
      </c>
      <c r="H6567" t="s">
        <v>3751</v>
      </c>
      <c r="I6567">
        <v>3954</v>
      </c>
      <c r="J6567">
        <v>0</v>
      </c>
      <c r="K6567">
        <v>2</v>
      </c>
      <c r="L6567" t="s">
        <v>48</v>
      </c>
      <c r="M6567" t="s">
        <v>23</v>
      </c>
      <c r="N6567" t="s">
        <v>39</v>
      </c>
      <c r="P6567" t="s">
        <v>26</v>
      </c>
      <c r="Q6567" t="s">
        <v>50</v>
      </c>
      <c r="R6567">
        <v>19.399999999999999</v>
      </c>
      <c r="S6567">
        <v>80.92</v>
      </c>
    </row>
    <row r="6568" spans="1:19">
      <c r="A6568" t="s">
        <v>14552</v>
      </c>
      <c r="B6568" s="2">
        <v>45164</v>
      </c>
      <c r="C6568" t="s">
        <v>22</v>
      </c>
      <c r="D6568">
        <v>40</v>
      </c>
      <c r="E6568" t="s">
        <v>39</v>
      </c>
      <c r="F6568">
        <v>0</v>
      </c>
      <c r="G6568">
        <v>5</v>
      </c>
      <c r="H6568" t="s">
        <v>3686</v>
      </c>
      <c r="I6568">
        <v>5095</v>
      </c>
      <c r="J6568">
        <v>0</v>
      </c>
      <c r="K6568">
        <v>24</v>
      </c>
      <c r="L6568" t="s">
        <v>40</v>
      </c>
      <c r="M6568" t="s">
        <v>23</v>
      </c>
      <c r="N6568" t="s">
        <v>23</v>
      </c>
      <c r="O6568" t="s">
        <v>49</v>
      </c>
      <c r="P6568" t="s">
        <v>26</v>
      </c>
      <c r="Q6568" t="s">
        <v>27</v>
      </c>
      <c r="R6568">
        <v>60.45</v>
      </c>
      <c r="S6568">
        <v>2009.79</v>
      </c>
    </row>
    <row r="6569" spans="1:19">
      <c r="A6569" t="s">
        <v>14554</v>
      </c>
      <c r="B6569" s="2">
        <v>43988</v>
      </c>
      <c r="C6569" t="s">
        <v>33</v>
      </c>
      <c r="D6569">
        <v>19</v>
      </c>
      <c r="E6569" t="s">
        <v>23</v>
      </c>
      <c r="F6569">
        <v>2</v>
      </c>
      <c r="G6569">
        <v>5</v>
      </c>
      <c r="H6569" t="s">
        <v>3686</v>
      </c>
      <c r="I6569">
        <v>4574</v>
      </c>
      <c r="J6569">
        <v>1</v>
      </c>
      <c r="K6569">
        <v>62</v>
      </c>
      <c r="L6569" t="s">
        <v>15568</v>
      </c>
      <c r="M6569" t="s">
        <v>23</v>
      </c>
      <c r="N6569" t="s">
        <v>39</v>
      </c>
      <c r="P6569" t="s">
        <v>164</v>
      </c>
      <c r="Q6569" t="s">
        <v>27</v>
      </c>
      <c r="R6569">
        <v>20.3</v>
      </c>
      <c r="S6569">
        <v>1445.57</v>
      </c>
    </row>
    <row r="6570" spans="1:19">
      <c r="A6570" t="s">
        <v>14556</v>
      </c>
      <c r="B6570" s="2">
        <v>45662</v>
      </c>
      <c r="C6570" t="s">
        <v>22</v>
      </c>
      <c r="D6570">
        <v>32</v>
      </c>
      <c r="E6570" t="s">
        <v>39</v>
      </c>
      <c r="F6570">
        <v>0</v>
      </c>
      <c r="G6570">
        <v>5</v>
      </c>
      <c r="H6570" t="s">
        <v>3686</v>
      </c>
      <c r="I6570">
        <v>5873</v>
      </c>
      <c r="J6570">
        <v>0</v>
      </c>
      <c r="K6570">
        <v>7</v>
      </c>
      <c r="L6570" t="s">
        <v>15568</v>
      </c>
      <c r="M6570" t="s">
        <v>23</v>
      </c>
      <c r="N6570" t="s">
        <v>39</v>
      </c>
      <c r="P6570" t="s">
        <v>26</v>
      </c>
      <c r="Q6570" t="s">
        <v>50</v>
      </c>
      <c r="R6570">
        <v>19.399999999999999</v>
      </c>
      <c r="S6570">
        <v>232.98</v>
      </c>
    </row>
    <row r="6571" spans="1:19">
      <c r="A6571" t="s">
        <v>14558</v>
      </c>
      <c r="B6571" s="2">
        <v>45815</v>
      </c>
      <c r="C6571" t="s">
        <v>33</v>
      </c>
      <c r="D6571">
        <v>50</v>
      </c>
      <c r="E6571" t="s">
        <v>39</v>
      </c>
      <c r="F6571">
        <v>0</v>
      </c>
      <c r="G6571">
        <v>5</v>
      </c>
      <c r="H6571" t="s">
        <v>3751</v>
      </c>
      <c r="I6571">
        <v>2606</v>
      </c>
      <c r="J6571">
        <v>0</v>
      </c>
      <c r="K6571">
        <v>2</v>
      </c>
      <c r="L6571" t="s">
        <v>15568</v>
      </c>
      <c r="M6571" t="s">
        <v>23</v>
      </c>
      <c r="N6571" t="s">
        <v>39</v>
      </c>
      <c r="P6571" t="s">
        <v>26</v>
      </c>
      <c r="Q6571" t="s">
        <v>84</v>
      </c>
      <c r="R6571">
        <v>20.45</v>
      </c>
      <c r="S6571">
        <v>136.83000000000001</v>
      </c>
    </row>
    <row r="6572" spans="1:19">
      <c r="A6572" t="s">
        <v>14560</v>
      </c>
      <c r="B6572" s="2">
        <v>45129</v>
      </c>
      <c r="C6572" t="s">
        <v>33</v>
      </c>
      <c r="D6572">
        <v>57</v>
      </c>
      <c r="E6572" t="s">
        <v>39</v>
      </c>
      <c r="F6572">
        <v>0</v>
      </c>
      <c r="G6572">
        <v>5</v>
      </c>
      <c r="H6572" t="s">
        <v>3686</v>
      </c>
      <c r="I6572">
        <v>3048</v>
      </c>
      <c r="J6572">
        <v>0</v>
      </c>
      <c r="K6572">
        <v>25</v>
      </c>
      <c r="L6572" t="s">
        <v>15568</v>
      </c>
      <c r="M6572" t="s">
        <v>23</v>
      </c>
      <c r="N6572" t="s">
        <v>39</v>
      </c>
      <c r="P6572" t="s">
        <v>202</v>
      </c>
      <c r="Q6572" t="s">
        <v>50</v>
      </c>
      <c r="R6572">
        <v>19.899999999999999</v>
      </c>
      <c r="S6572">
        <v>561.5</v>
      </c>
    </row>
    <row r="6573" spans="1:19">
      <c r="A6573" t="s">
        <v>14562</v>
      </c>
      <c r="B6573" s="2">
        <v>44184</v>
      </c>
      <c r="C6573" t="s">
        <v>33</v>
      </c>
      <c r="D6573">
        <v>63</v>
      </c>
      <c r="E6573" t="s">
        <v>39</v>
      </c>
      <c r="F6573">
        <v>0</v>
      </c>
      <c r="G6573">
        <v>5</v>
      </c>
      <c r="H6573" t="s">
        <v>3686</v>
      </c>
      <c r="I6573">
        <v>5764</v>
      </c>
      <c r="J6573">
        <v>0</v>
      </c>
      <c r="K6573">
        <v>56</v>
      </c>
      <c r="L6573" t="s">
        <v>142</v>
      </c>
      <c r="M6573" t="s">
        <v>23</v>
      </c>
      <c r="N6573" t="s">
        <v>39</v>
      </c>
      <c r="P6573" t="s">
        <v>164</v>
      </c>
      <c r="Q6573" t="s">
        <v>27</v>
      </c>
      <c r="R6573">
        <v>19.55</v>
      </c>
      <c r="S6573">
        <v>1858.39</v>
      </c>
    </row>
    <row r="6574" spans="1:19">
      <c r="A6574" t="s">
        <v>14564</v>
      </c>
      <c r="B6574" s="2">
        <v>43715</v>
      </c>
      <c r="C6574" t="s">
        <v>22</v>
      </c>
      <c r="D6574">
        <v>31</v>
      </c>
      <c r="E6574" t="s">
        <v>23</v>
      </c>
      <c r="F6574">
        <v>3</v>
      </c>
      <c r="G6574">
        <v>5</v>
      </c>
      <c r="H6574" t="s">
        <v>3686</v>
      </c>
      <c r="I6574">
        <v>6444</v>
      </c>
      <c r="J6574">
        <v>6</v>
      </c>
      <c r="K6574">
        <v>71</v>
      </c>
      <c r="L6574" t="s">
        <v>316</v>
      </c>
      <c r="M6574" t="s">
        <v>23</v>
      </c>
      <c r="N6574" t="s">
        <v>39</v>
      </c>
      <c r="P6574" t="s">
        <v>164</v>
      </c>
      <c r="Q6574" t="s">
        <v>27</v>
      </c>
      <c r="R6574">
        <v>19.600000000000001</v>
      </c>
      <c r="S6574">
        <v>2532.6799999999998</v>
      </c>
    </row>
    <row r="6575" spans="1:19">
      <c r="A6575" t="s">
        <v>14566</v>
      </c>
      <c r="B6575" s="2">
        <v>45845</v>
      </c>
      <c r="C6575" t="s">
        <v>22</v>
      </c>
      <c r="D6575">
        <v>50</v>
      </c>
      <c r="E6575" t="s">
        <v>39</v>
      </c>
      <c r="F6575">
        <v>0</v>
      </c>
      <c r="G6575">
        <v>5</v>
      </c>
      <c r="H6575" t="s">
        <v>3751</v>
      </c>
      <c r="I6575">
        <v>2729</v>
      </c>
      <c r="J6575">
        <v>0</v>
      </c>
      <c r="K6575">
        <v>1</v>
      </c>
      <c r="L6575" t="s">
        <v>48</v>
      </c>
      <c r="M6575" t="s">
        <v>23</v>
      </c>
      <c r="N6575" t="s">
        <v>39</v>
      </c>
      <c r="P6575" t="s">
        <v>26</v>
      </c>
      <c r="Q6575" t="s">
        <v>27</v>
      </c>
      <c r="R6575">
        <v>20.65</v>
      </c>
      <c r="S6575">
        <v>22.12</v>
      </c>
    </row>
    <row r="6576" spans="1:19">
      <c r="A6576" t="s">
        <v>14568</v>
      </c>
      <c r="B6576" s="2">
        <v>45377</v>
      </c>
      <c r="C6576" t="s">
        <v>22</v>
      </c>
      <c r="D6576">
        <v>57</v>
      </c>
      <c r="E6576" t="s">
        <v>39</v>
      </c>
      <c r="F6576">
        <v>0</v>
      </c>
      <c r="G6576">
        <v>5</v>
      </c>
      <c r="H6576" t="s">
        <v>3686</v>
      </c>
      <c r="I6576">
        <v>5420</v>
      </c>
      <c r="J6576">
        <v>0</v>
      </c>
      <c r="K6576">
        <v>17</v>
      </c>
      <c r="L6576" t="s">
        <v>97</v>
      </c>
      <c r="M6576" t="s">
        <v>23</v>
      </c>
      <c r="N6576" t="s">
        <v>23</v>
      </c>
      <c r="O6576" t="s">
        <v>25</v>
      </c>
      <c r="P6576" t="s">
        <v>26</v>
      </c>
      <c r="Q6576" t="s">
        <v>27</v>
      </c>
      <c r="R6576">
        <v>70.8</v>
      </c>
      <c r="S6576">
        <v>1816.96</v>
      </c>
    </row>
    <row r="6577" spans="1:19">
      <c r="A6577" t="s">
        <v>14570</v>
      </c>
      <c r="B6577" s="2">
        <v>43941</v>
      </c>
      <c r="C6577" t="s">
        <v>33</v>
      </c>
      <c r="D6577">
        <v>64</v>
      </c>
      <c r="E6577" t="s">
        <v>23</v>
      </c>
      <c r="F6577">
        <v>3</v>
      </c>
      <c r="G6577">
        <v>5</v>
      </c>
      <c r="H6577" t="s">
        <v>3686</v>
      </c>
      <c r="I6577">
        <v>5644</v>
      </c>
      <c r="J6577">
        <v>3</v>
      </c>
      <c r="K6577">
        <v>64</v>
      </c>
      <c r="L6577" t="s">
        <v>142</v>
      </c>
      <c r="M6577" t="s">
        <v>39</v>
      </c>
      <c r="N6577" t="s">
        <v>23</v>
      </c>
      <c r="O6577" t="s">
        <v>49</v>
      </c>
      <c r="P6577" t="s">
        <v>164</v>
      </c>
      <c r="Q6577" t="s">
        <v>27</v>
      </c>
      <c r="R6577">
        <v>49.85</v>
      </c>
      <c r="S6577">
        <v>3210.35</v>
      </c>
    </row>
    <row r="6578" spans="1:19">
      <c r="A6578" t="s">
        <v>14572</v>
      </c>
      <c r="B6578" s="2">
        <v>43864</v>
      </c>
      <c r="C6578" t="s">
        <v>22</v>
      </c>
      <c r="D6578">
        <v>50</v>
      </c>
      <c r="E6578" t="s">
        <v>23</v>
      </c>
      <c r="F6578">
        <v>1</v>
      </c>
      <c r="G6578">
        <v>5</v>
      </c>
      <c r="H6578" t="s">
        <v>3686</v>
      </c>
      <c r="I6578">
        <v>6236</v>
      </c>
      <c r="J6578">
        <v>8</v>
      </c>
      <c r="K6578">
        <v>66</v>
      </c>
      <c r="L6578" t="s">
        <v>316</v>
      </c>
      <c r="M6578" t="s">
        <v>23</v>
      </c>
      <c r="N6578" t="s">
        <v>23</v>
      </c>
      <c r="O6578" t="s">
        <v>49</v>
      </c>
      <c r="P6578" t="s">
        <v>164</v>
      </c>
      <c r="Q6578" t="s">
        <v>27</v>
      </c>
      <c r="R6578">
        <v>79.849999999999994</v>
      </c>
      <c r="S6578">
        <v>7545.61</v>
      </c>
    </row>
    <row r="6579" spans="1:19">
      <c r="A6579" t="s">
        <v>14574</v>
      </c>
      <c r="B6579" s="2">
        <v>45155</v>
      </c>
      <c r="C6579" t="s">
        <v>33</v>
      </c>
      <c r="D6579">
        <v>26</v>
      </c>
      <c r="E6579" t="s">
        <v>39</v>
      </c>
      <c r="F6579">
        <v>0</v>
      </c>
      <c r="G6579">
        <v>5</v>
      </c>
      <c r="H6579" t="s">
        <v>3686</v>
      </c>
      <c r="I6579">
        <v>3904</v>
      </c>
      <c r="J6579">
        <v>0</v>
      </c>
      <c r="K6579">
        <v>24</v>
      </c>
      <c r="L6579" t="s">
        <v>15568</v>
      </c>
      <c r="M6579" t="s">
        <v>23</v>
      </c>
      <c r="N6579" t="s">
        <v>39</v>
      </c>
      <c r="P6579" t="s">
        <v>164</v>
      </c>
      <c r="Q6579" t="s">
        <v>50</v>
      </c>
      <c r="R6579">
        <v>25.15</v>
      </c>
      <c r="S6579">
        <v>1192.3599999999999</v>
      </c>
    </row>
    <row r="6580" spans="1:19">
      <c r="A6580" t="s">
        <v>14576</v>
      </c>
      <c r="B6580" s="2">
        <v>45856</v>
      </c>
      <c r="C6580" t="s">
        <v>22</v>
      </c>
      <c r="D6580">
        <v>28</v>
      </c>
      <c r="E6580" t="s">
        <v>39</v>
      </c>
      <c r="F6580">
        <v>0</v>
      </c>
      <c r="G6580">
        <v>5</v>
      </c>
      <c r="H6580" t="s">
        <v>3751</v>
      </c>
      <c r="I6580">
        <v>2648</v>
      </c>
      <c r="J6580">
        <v>0</v>
      </c>
      <c r="K6580">
        <v>1</v>
      </c>
      <c r="L6580" t="s">
        <v>15568</v>
      </c>
      <c r="M6580" t="s">
        <v>23</v>
      </c>
      <c r="N6580" t="s">
        <v>39</v>
      </c>
      <c r="P6580" t="s">
        <v>26</v>
      </c>
      <c r="Q6580" t="s">
        <v>50</v>
      </c>
      <c r="R6580">
        <v>20.350000000000001</v>
      </c>
      <c r="S6580">
        <v>52.32</v>
      </c>
    </row>
    <row r="6581" spans="1:19">
      <c r="A6581" t="s">
        <v>14578</v>
      </c>
      <c r="B6581" s="2">
        <v>44229</v>
      </c>
      <c r="C6581" t="s">
        <v>22</v>
      </c>
      <c r="D6581">
        <v>25</v>
      </c>
      <c r="E6581" t="s">
        <v>39</v>
      </c>
      <c r="F6581">
        <v>0</v>
      </c>
      <c r="G6581">
        <v>5</v>
      </c>
      <c r="H6581" t="s">
        <v>3686</v>
      </c>
      <c r="I6581">
        <v>5871</v>
      </c>
      <c r="J6581">
        <v>0</v>
      </c>
      <c r="K6581">
        <v>54</v>
      </c>
      <c r="L6581" t="s">
        <v>142</v>
      </c>
      <c r="M6581" t="s">
        <v>23</v>
      </c>
      <c r="N6581" t="s">
        <v>23</v>
      </c>
      <c r="O6581" t="s">
        <v>25</v>
      </c>
      <c r="P6581" t="s">
        <v>26</v>
      </c>
      <c r="Q6581" t="s">
        <v>50</v>
      </c>
      <c r="R6581">
        <v>89.4</v>
      </c>
      <c r="S6581">
        <v>6776.78</v>
      </c>
    </row>
    <row r="6582" spans="1:19">
      <c r="A6582" t="s">
        <v>14580</v>
      </c>
      <c r="B6582" s="2">
        <v>43753</v>
      </c>
      <c r="C6582" t="s">
        <v>22</v>
      </c>
      <c r="D6582">
        <v>19</v>
      </c>
      <c r="E6582" t="s">
        <v>23</v>
      </c>
      <c r="F6582">
        <v>0</v>
      </c>
      <c r="G6582">
        <v>5</v>
      </c>
      <c r="H6582" t="s">
        <v>3686</v>
      </c>
      <c r="I6582">
        <v>5291</v>
      </c>
      <c r="J6582">
        <v>3</v>
      </c>
      <c r="K6582">
        <v>70</v>
      </c>
      <c r="L6582" t="s">
        <v>15568</v>
      </c>
      <c r="M6582" t="s">
        <v>23</v>
      </c>
      <c r="N6582" t="s">
        <v>23</v>
      </c>
      <c r="O6582" t="s">
        <v>25</v>
      </c>
      <c r="P6582" t="s">
        <v>202</v>
      </c>
      <c r="Q6582" t="s">
        <v>27</v>
      </c>
      <c r="R6582">
        <v>104.8</v>
      </c>
      <c r="S6582">
        <v>10067.14</v>
      </c>
    </row>
    <row r="6583" spans="1:19">
      <c r="A6583" t="s">
        <v>14582</v>
      </c>
      <c r="B6583" s="2">
        <v>44292</v>
      </c>
      <c r="C6583" t="s">
        <v>33</v>
      </c>
      <c r="D6583">
        <v>50</v>
      </c>
      <c r="E6583" t="s">
        <v>23</v>
      </c>
      <c r="F6583">
        <v>0</v>
      </c>
      <c r="G6583">
        <v>5</v>
      </c>
      <c r="H6583" t="s">
        <v>3686</v>
      </c>
      <c r="I6583">
        <v>4499</v>
      </c>
      <c r="J6583">
        <v>9</v>
      </c>
      <c r="K6583">
        <v>52</v>
      </c>
      <c r="L6583" t="s">
        <v>15568</v>
      </c>
      <c r="M6583" t="s">
        <v>23</v>
      </c>
      <c r="N6583" t="s">
        <v>23</v>
      </c>
      <c r="O6583" t="s">
        <v>25</v>
      </c>
      <c r="P6583" t="s">
        <v>202</v>
      </c>
      <c r="Q6583" t="s">
        <v>27</v>
      </c>
      <c r="R6583">
        <v>106.5</v>
      </c>
      <c r="S6583">
        <v>7154.33</v>
      </c>
    </row>
    <row r="6584" spans="1:19">
      <c r="A6584" t="s">
        <v>14584</v>
      </c>
      <c r="B6584" s="2">
        <v>45282</v>
      </c>
      <c r="C6584" t="s">
        <v>33</v>
      </c>
      <c r="D6584">
        <v>44</v>
      </c>
      <c r="E6584" t="s">
        <v>23</v>
      </c>
      <c r="F6584">
        <v>0</v>
      </c>
      <c r="G6584">
        <v>5</v>
      </c>
      <c r="H6584" t="s">
        <v>3686</v>
      </c>
      <c r="I6584">
        <v>3748</v>
      </c>
      <c r="J6584">
        <v>2</v>
      </c>
      <c r="K6584">
        <v>20</v>
      </c>
      <c r="L6584" t="s">
        <v>15568</v>
      </c>
      <c r="M6584" t="s">
        <v>23</v>
      </c>
      <c r="N6584" t="s">
        <v>23</v>
      </c>
      <c r="O6584" t="s">
        <v>25</v>
      </c>
      <c r="P6584" t="s">
        <v>202</v>
      </c>
      <c r="Q6584" t="s">
        <v>27</v>
      </c>
      <c r="R6584">
        <v>91</v>
      </c>
      <c r="S6584">
        <v>2636.5</v>
      </c>
    </row>
    <row r="6585" spans="1:19">
      <c r="A6585" t="s">
        <v>14586</v>
      </c>
      <c r="B6585" s="2">
        <v>45802</v>
      </c>
      <c r="C6585" t="s">
        <v>33</v>
      </c>
      <c r="D6585">
        <v>66</v>
      </c>
      <c r="E6585" t="s">
        <v>23</v>
      </c>
      <c r="F6585">
        <v>0</v>
      </c>
      <c r="G6585">
        <v>5</v>
      </c>
      <c r="H6585" t="s">
        <v>3751</v>
      </c>
      <c r="I6585">
        <v>3711</v>
      </c>
      <c r="J6585">
        <v>3</v>
      </c>
      <c r="K6585">
        <v>3</v>
      </c>
      <c r="L6585" t="s">
        <v>48</v>
      </c>
      <c r="M6585" t="s">
        <v>23</v>
      </c>
      <c r="N6585" t="s">
        <v>23</v>
      </c>
      <c r="O6585" t="s">
        <v>25</v>
      </c>
      <c r="P6585" t="s">
        <v>26</v>
      </c>
      <c r="Q6585" t="s">
        <v>27</v>
      </c>
      <c r="R6585">
        <v>74.599999999999994</v>
      </c>
      <c r="S6585">
        <v>387.58</v>
      </c>
    </row>
    <row r="6586" spans="1:19">
      <c r="A6586" t="s">
        <v>14588</v>
      </c>
      <c r="B6586" s="2">
        <v>45809</v>
      </c>
      <c r="C6586" t="s">
        <v>22</v>
      </c>
      <c r="D6586">
        <v>70</v>
      </c>
      <c r="E6586" t="s">
        <v>39</v>
      </c>
      <c r="F6586">
        <v>0</v>
      </c>
      <c r="G6586">
        <v>5</v>
      </c>
      <c r="H6586" t="s">
        <v>3751</v>
      </c>
      <c r="I6586">
        <v>3805</v>
      </c>
      <c r="J6586">
        <v>0</v>
      </c>
      <c r="K6586">
        <v>2</v>
      </c>
      <c r="L6586" t="s">
        <v>15568</v>
      </c>
      <c r="M6586" t="s">
        <v>23</v>
      </c>
      <c r="N6586" t="s">
        <v>23</v>
      </c>
      <c r="O6586" t="s">
        <v>49</v>
      </c>
      <c r="P6586" t="s">
        <v>26</v>
      </c>
      <c r="Q6586" t="s">
        <v>50</v>
      </c>
      <c r="R6586">
        <v>49.25</v>
      </c>
      <c r="S6586">
        <v>178.5</v>
      </c>
    </row>
    <row r="6587" spans="1:19">
      <c r="A6587" t="s">
        <v>14590</v>
      </c>
      <c r="B6587" s="2">
        <v>45521</v>
      </c>
      <c r="C6587" t="s">
        <v>33</v>
      </c>
      <c r="D6587">
        <v>65</v>
      </c>
      <c r="E6587" t="s">
        <v>39</v>
      </c>
      <c r="F6587">
        <v>0</v>
      </c>
      <c r="G6587">
        <v>5</v>
      </c>
      <c r="H6587" t="s">
        <v>3686</v>
      </c>
      <c r="I6587">
        <v>4451</v>
      </c>
      <c r="J6587">
        <v>0</v>
      </c>
      <c r="K6587">
        <v>12</v>
      </c>
      <c r="L6587" t="s">
        <v>97</v>
      </c>
      <c r="M6587" t="s">
        <v>23</v>
      </c>
      <c r="N6587" t="s">
        <v>39</v>
      </c>
      <c r="P6587" t="s">
        <v>202</v>
      </c>
      <c r="Q6587" t="s">
        <v>27</v>
      </c>
      <c r="R6587">
        <v>19.350000000000001</v>
      </c>
      <c r="S6587">
        <v>419.99</v>
      </c>
    </row>
    <row r="6588" spans="1:19">
      <c r="A6588" t="s">
        <v>14592</v>
      </c>
      <c r="B6588" s="2">
        <v>43748</v>
      </c>
      <c r="C6588" t="s">
        <v>22</v>
      </c>
      <c r="D6588">
        <v>80</v>
      </c>
      <c r="E6588" t="s">
        <v>39</v>
      </c>
      <c r="F6588">
        <v>0</v>
      </c>
      <c r="G6588">
        <v>5</v>
      </c>
      <c r="H6588" t="s">
        <v>3686</v>
      </c>
      <c r="I6588">
        <v>5055</v>
      </c>
      <c r="J6588">
        <v>0</v>
      </c>
      <c r="K6588">
        <v>70</v>
      </c>
      <c r="L6588" t="s">
        <v>316</v>
      </c>
      <c r="M6588" t="s">
        <v>39</v>
      </c>
      <c r="N6588" t="s">
        <v>23</v>
      </c>
      <c r="O6588" t="s">
        <v>49</v>
      </c>
      <c r="P6588" t="s">
        <v>164</v>
      </c>
      <c r="Q6588" t="s">
        <v>84</v>
      </c>
      <c r="R6588">
        <v>40.049999999999997</v>
      </c>
      <c r="S6588">
        <v>2799.75</v>
      </c>
    </row>
    <row r="6589" spans="1:19">
      <c r="A6589" t="s">
        <v>14594</v>
      </c>
      <c r="B6589" s="2">
        <v>44504</v>
      </c>
      <c r="C6589" t="s">
        <v>22</v>
      </c>
      <c r="D6589">
        <v>22</v>
      </c>
      <c r="E6589" t="s">
        <v>23</v>
      </c>
      <c r="F6589">
        <v>3</v>
      </c>
      <c r="G6589">
        <v>5</v>
      </c>
      <c r="H6589" t="s">
        <v>3686</v>
      </c>
      <c r="I6589">
        <v>3586</v>
      </c>
      <c r="J6589">
        <v>10</v>
      </c>
      <c r="K6589">
        <v>45</v>
      </c>
      <c r="L6589" t="s">
        <v>15568</v>
      </c>
      <c r="M6589" t="s">
        <v>23</v>
      </c>
      <c r="N6589" t="s">
        <v>39</v>
      </c>
      <c r="P6589" t="s">
        <v>164</v>
      </c>
      <c r="Q6589" t="s">
        <v>84</v>
      </c>
      <c r="R6589">
        <v>24.45</v>
      </c>
      <c r="S6589">
        <v>3217.2</v>
      </c>
    </row>
    <row r="6590" spans="1:19">
      <c r="A6590" t="s">
        <v>14596</v>
      </c>
      <c r="B6590" s="2">
        <v>45643</v>
      </c>
      <c r="C6590" t="s">
        <v>33</v>
      </c>
      <c r="D6590">
        <v>53</v>
      </c>
      <c r="E6590" t="s">
        <v>39</v>
      </c>
      <c r="F6590">
        <v>0</v>
      </c>
      <c r="G6590">
        <v>5</v>
      </c>
      <c r="H6590" t="s">
        <v>3686</v>
      </c>
      <c r="I6590">
        <v>2142</v>
      </c>
      <c r="J6590">
        <v>0</v>
      </c>
      <c r="K6590">
        <v>8</v>
      </c>
      <c r="L6590" t="s">
        <v>48</v>
      </c>
      <c r="M6590" t="s">
        <v>23</v>
      </c>
      <c r="N6590" t="s">
        <v>23</v>
      </c>
      <c r="O6590" t="s">
        <v>25</v>
      </c>
      <c r="P6590" t="s">
        <v>26</v>
      </c>
      <c r="Q6590" t="s">
        <v>50</v>
      </c>
      <c r="R6590">
        <v>74.599999999999994</v>
      </c>
      <c r="S6590">
        <v>559.14</v>
      </c>
    </row>
    <row r="6591" spans="1:19">
      <c r="A6591" t="s">
        <v>14598</v>
      </c>
      <c r="B6591" s="2">
        <v>43772</v>
      </c>
      <c r="C6591" t="s">
        <v>33</v>
      </c>
      <c r="D6591">
        <v>25</v>
      </c>
      <c r="E6591" t="s">
        <v>23</v>
      </c>
      <c r="F6591">
        <v>2</v>
      </c>
      <c r="G6591">
        <v>5</v>
      </c>
      <c r="H6591" t="s">
        <v>3686</v>
      </c>
      <c r="I6591">
        <v>6408</v>
      </c>
      <c r="J6591">
        <v>0</v>
      </c>
      <c r="K6591">
        <v>69</v>
      </c>
      <c r="L6591" t="s">
        <v>316</v>
      </c>
      <c r="M6591" t="s">
        <v>23</v>
      </c>
      <c r="N6591" t="s">
        <v>39</v>
      </c>
      <c r="P6591" t="s">
        <v>164</v>
      </c>
      <c r="Q6591" t="s">
        <v>50</v>
      </c>
      <c r="R6591">
        <v>19.399999999999999</v>
      </c>
      <c r="S6591">
        <v>3083.62</v>
      </c>
    </row>
    <row r="6592" spans="1:19">
      <c r="A6592" t="s">
        <v>14600</v>
      </c>
      <c r="B6592" s="2">
        <v>45324</v>
      </c>
      <c r="C6592" t="s">
        <v>22</v>
      </c>
      <c r="D6592">
        <v>43</v>
      </c>
      <c r="E6592" t="s">
        <v>39</v>
      </c>
      <c r="F6592">
        <v>0</v>
      </c>
      <c r="G6592">
        <v>5</v>
      </c>
      <c r="H6592" t="s">
        <v>3686</v>
      </c>
      <c r="I6592">
        <v>5586</v>
      </c>
      <c r="J6592">
        <v>0</v>
      </c>
      <c r="K6592">
        <v>18</v>
      </c>
      <c r="L6592" t="s">
        <v>97</v>
      </c>
      <c r="M6592" t="s">
        <v>23</v>
      </c>
      <c r="N6592" t="s">
        <v>39</v>
      </c>
      <c r="P6592" t="s">
        <v>202</v>
      </c>
      <c r="Q6592" t="s">
        <v>50</v>
      </c>
      <c r="R6592">
        <v>20.100000000000001</v>
      </c>
      <c r="S6592">
        <v>1098.99</v>
      </c>
    </row>
    <row r="6593" spans="1:19">
      <c r="A6593" t="s">
        <v>14602</v>
      </c>
      <c r="B6593" s="2">
        <v>45751</v>
      </c>
      <c r="C6593" t="s">
        <v>33</v>
      </c>
      <c r="D6593">
        <v>21</v>
      </c>
      <c r="E6593" t="s">
        <v>39</v>
      </c>
      <c r="F6593">
        <v>2</v>
      </c>
      <c r="G6593">
        <v>5</v>
      </c>
      <c r="H6593" t="s">
        <v>3686</v>
      </c>
      <c r="I6593">
        <v>4462</v>
      </c>
      <c r="J6593">
        <v>0</v>
      </c>
      <c r="K6593">
        <v>4</v>
      </c>
      <c r="L6593" t="s">
        <v>15568</v>
      </c>
      <c r="M6593" t="s">
        <v>23</v>
      </c>
      <c r="N6593" t="s">
        <v>39</v>
      </c>
      <c r="P6593" t="s">
        <v>26</v>
      </c>
      <c r="Q6593" t="s">
        <v>27</v>
      </c>
      <c r="R6593">
        <v>20.05</v>
      </c>
      <c r="S6593">
        <v>194.98</v>
      </c>
    </row>
    <row r="6594" spans="1:19">
      <c r="A6594" t="s">
        <v>14604</v>
      </c>
      <c r="B6594" s="2">
        <v>44787</v>
      </c>
      <c r="C6594" t="s">
        <v>33</v>
      </c>
      <c r="D6594">
        <v>19</v>
      </c>
      <c r="E6594" t="s">
        <v>23</v>
      </c>
      <c r="F6594">
        <v>2</v>
      </c>
      <c r="G6594">
        <v>5</v>
      </c>
      <c r="H6594" t="s">
        <v>3686</v>
      </c>
      <c r="I6594">
        <v>5272</v>
      </c>
      <c r="J6594">
        <v>8</v>
      </c>
      <c r="K6594">
        <v>36</v>
      </c>
      <c r="L6594" t="s">
        <v>40</v>
      </c>
      <c r="M6594" t="s">
        <v>23</v>
      </c>
      <c r="N6594" t="s">
        <v>39</v>
      </c>
      <c r="P6594" t="s">
        <v>164</v>
      </c>
      <c r="Q6594" t="s">
        <v>27</v>
      </c>
      <c r="R6594">
        <v>20.25</v>
      </c>
      <c r="S6594">
        <v>2248.31</v>
      </c>
    </row>
    <row r="6595" spans="1:19">
      <c r="A6595" t="s">
        <v>14606</v>
      </c>
      <c r="B6595" s="2">
        <v>45573</v>
      </c>
      <c r="C6595" t="s">
        <v>22</v>
      </c>
      <c r="D6595">
        <v>28</v>
      </c>
      <c r="E6595" t="s">
        <v>23</v>
      </c>
      <c r="F6595">
        <v>0</v>
      </c>
      <c r="G6595">
        <v>5</v>
      </c>
      <c r="H6595" t="s">
        <v>3686</v>
      </c>
      <c r="I6595">
        <v>3778</v>
      </c>
      <c r="J6595">
        <v>3</v>
      </c>
      <c r="K6595">
        <v>10</v>
      </c>
      <c r="L6595" t="s">
        <v>97</v>
      </c>
      <c r="M6595" t="s">
        <v>23</v>
      </c>
      <c r="N6595" t="s">
        <v>39</v>
      </c>
      <c r="P6595" t="s">
        <v>202</v>
      </c>
      <c r="Q6595" t="s">
        <v>27</v>
      </c>
      <c r="R6595">
        <v>19.600000000000001</v>
      </c>
      <c r="S6595">
        <v>582.95000000000005</v>
      </c>
    </row>
    <row r="6596" spans="1:19">
      <c r="A6596" t="s">
        <v>14608</v>
      </c>
      <c r="B6596" s="2">
        <v>44252</v>
      </c>
      <c r="C6596" t="s">
        <v>33</v>
      </c>
      <c r="D6596">
        <v>57</v>
      </c>
      <c r="E6596" t="s">
        <v>39</v>
      </c>
      <c r="F6596">
        <v>0</v>
      </c>
      <c r="G6596">
        <v>5</v>
      </c>
      <c r="H6596" t="s">
        <v>3686</v>
      </c>
      <c r="I6596">
        <v>5755</v>
      </c>
      <c r="J6596">
        <v>0</v>
      </c>
      <c r="K6596">
        <v>54</v>
      </c>
      <c r="L6596" t="s">
        <v>142</v>
      </c>
      <c r="M6596" t="s">
        <v>23</v>
      </c>
      <c r="N6596" t="s">
        <v>39</v>
      </c>
      <c r="P6596" t="s">
        <v>164</v>
      </c>
      <c r="Q6596" t="s">
        <v>50</v>
      </c>
      <c r="R6596">
        <v>20.100000000000001</v>
      </c>
      <c r="S6596">
        <v>2496.9499999999998</v>
      </c>
    </row>
    <row r="6597" spans="1:19">
      <c r="A6597" t="s">
        <v>14610</v>
      </c>
      <c r="B6597" s="2">
        <v>45765</v>
      </c>
      <c r="C6597" t="s">
        <v>22</v>
      </c>
      <c r="D6597">
        <v>26</v>
      </c>
      <c r="E6597" t="s">
        <v>23</v>
      </c>
      <c r="F6597">
        <v>2</v>
      </c>
      <c r="G6597">
        <v>5</v>
      </c>
      <c r="H6597" t="s">
        <v>3686</v>
      </c>
      <c r="I6597">
        <v>2776</v>
      </c>
      <c r="J6597">
        <v>8</v>
      </c>
      <c r="K6597">
        <v>4</v>
      </c>
      <c r="L6597" t="s">
        <v>48</v>
      </c>
      <c r="M6597" t="s">
        <v>23</v>
      </c>
      <c r="N6597" t="s">
        <v>23</v>
      </c>
      <c r="O6597" t="s">
        <v>49</v>
      </c>
      <c r="P6597" t="s">
        <v>26</v>
      </c>
      <c r="Q6597" t="s">
        <v>50</v>
      </c>
      <c r="R6597">
        <v>45.25</v>
      </c>
      <c r="S6597">
        <v>295.70999999999998</v>
      </c>
    </row>
    <row r="6598" spans="1:19">
      <c r="A6598" t="s">
        <v>14612</v>
      </c>
      <c r="B6598" s="2">
        <v>44535</v>
      </c>
      <c r="C6598" t="s">
        <v>22</v>
      </c>
      <c r="D6598">
        <v>23</v>
      </c>
      <c r="E6598" t="s">
        <v>39</v>
      </c>
      <c r="F6598">
        <v>0</v>
      </c>
      <c r="G6598">
        <v>5</v>
      </c>
      <c r="H6598" t="s">
        <v>3686</v>
      </c>
      <c r="I6598">
        <v>2292</v>
      </c>
      <c r="J6598">
        <v>0</v>
      </c>
      <c r="K6598">
        <v>44</v>
      </c>
      <c r="L6598" t="s">
        <v>142</v>
      </c>
      <c r="M6598" t="s">
        <v>23</v>
      </c>
      <c r="N6598" t="s">
        <v>23</v>
      </c>
      <c r="O6598" t="s">
        <v>56</v>
      </c>
      <c r="P6598" t="s">
        <v>202</v>
      </c>
      <c r="Q6598" t="s">
        <v>27</v>
      </c>
      <c r="R6598">
        <v>85.25</v>
      </c>
      <c r="S6598">
        <v>5985.23</v>
      </c>
    </row>
    <row r="6599" spans="1:19">
      <c r="A6599" t="s">
        <v>14614</v>
      </c>
      <c r="B6599" s="2">
        <v>43680</v>
      </c>
      <c r="C6599" t="s">
        <v>22</v>
      </c>
      <c r="D6599">
        <v>45</v>
      </c>
      <c r="E6599" t="s">
        <v>39</v>
      </c>
      <c r="F6599">
        <v>0</v>
      </c>
      <c r="G6599">
        <v>5</v>
      </c>
      <c r="H6599" t="s">
        <v>3686</v>
      </c>
      <c r="I6599">
        <v>4626</v>
      </c>
      <c r="J6599">
        <v>0</v>
      </c>
      <c r="K6599">
        <v>72</v>
      </c>
      <c r="L6599" t="s">
        <v>316</v>
      </c>
      <c r="M6599" t="s">
        <v>23</v>
      </c>
      <c r="N6599" t="s">
        <v>39</v>
      </c>
      <c r="P6599" t="s">
        <v>164</v>
      </c>
      <c r="Q6599" t="s">
        <v>50</v>
      </c>
      <c r="R6599">
        <v>20.8</v>
      </c>
      <c r="S6599">
        <v>3208.16</v>
      </c>
    </row>
    <row r="6600" spans="1:19">
      <c r="A6600" t="s">
        <v>14616</v>
      </c>
      <c r="B6600" s="2">
        <v>44887</v>
      </c>
      <c r="C6600" t="s">
        <v>22</v>
      </c>
      <c r="D6600">
        <v>33</v>
      </c>
      <c r="E6600" t="s">
        <v>23</v>
      </c>
      <c r="F6600">
        <v>0</v>
      </c>
      <c r="G6600">
        <v>5</v>
      </c>
      <c r="H6600" t="s">
        <v>3686</v>
      </c>
      <c r="I6600">
        <v>3296</v>
      </c>
      <c r="J6600">
        <v>1</v>
      </c>
      <c r="K6600">
        <v>33</v>
      </c>
      <c r="L6600" t="s">
        <v>40</v>
      </c>
      <c r="M6600" t="s">
        <v>23</v>
      </c>
      <c r="N6600" t="s">
        <v>23</v>
      </c>
      <c r="O6600" t="s">
        <v>25</v>
      </c>
      <c r="P6600" t="s">
        <v>26</v>
      </c>
      <c r="Q6600" t="s">
        <v>27</v>
      </c>
      <c r="R6600">
        <v>91.25</v>
      </c>
      <c r="S6600">
        <v>3978.45</v>
      </c>
    </row>
    <row r="6601" spans="1:19">
      <c r="A6601" t="s">
        <v>14618</v>
      </c>
      <c r="B6601" s="2">
        <v>44266</v>
      </c>
      <c r="C6601" t="s">
        <v>22</v>
      </c>
      <c r="D6601">
        <v>54</v>
      </c>
      <c r="E6601" t="s">
        <v>39</v>
      </c>
      <c r="F6601">
        <v>0</v>
      </c>
      <c r="G6601">
        <v>5</v>
      </c>
      <c r="H6601" t="s">
        <v>3686</v>
      </c>
      <c r="I6601">
        <v>5625</v>
      </c>
      <c r="J6601">
        <v>0</v>
      </c>
      <c r="K6601">
        <v>53</v>
      </c>
      <c r="L6601" t="s">
        <v>142</v>
      </c>
      <c r="M6601" t="s">
        <v>23</v>
      </c>
      <c r="N6601" t="s">
        <v>39</v>
      </c>
      <c r="P6601" t="s">
        <v>164</v>
      </c>
      <c r="Q6601" t="s">
        <v>50</v>
      </c>
      <c r="R6601">
        <v>19.5</v>
      </c>
      <c r="S6601">
        <v>2331.5100000000002</v>
      </c>
    </row>
    <row r="6602" spans="1:19">
      <c r="A6602" t="s">
        <v>14620</v>
      </c>
      <c r="B6602" s="2">
        <v>45669</v>
      </c>
      <c r="C6602" t="s">
        <v>33</v>
      </c>
      <c r="D6602">
        <v>31</v>
      </c>
      <c r="E6602" t="s">
        <v>39</v>
      </c>
      <c r="F6602">
        <v>0</v>
      </c>
      <c r="G6602">
        <v>5</v>
      </c>
      <c r="H6602" t="s">
        <v>3686</v>
      </c>
      <c r="I6602">
        <v>4764</v>
      </c>
      <c r="J6602">
        <v>0</v>
      </c>
      <c r="K6602">
        <v>7</v>
      </c>
      <c r="L6602" t="s">
        <v>15568</v>
      </c>
      <c r="M6602" t="s">
        <v>23</v>
      </c>
      <c r="N6602" t="s">
        <v>39</v>
      </c>
      <c r="P6602" t="s">
        <v>26</v>
      </c>
      <c r="Q6602" t="s">
        <v>50</v>
      </c>
      <c r="R6602">
        <v>19.3</v>
      </c>
      <c r="S6602">
        <v>196.19</v>
      </c>
    </row>
    <row r="6603" spans="1:19">
      <c r="A6603" t="s">
        <v>14622</v>
      </c>
      <c r="B6603" s="2">
        <v>44351</v>
      </c>
      <c r="C6603" t="s">
        <v>22</v>
      </c>
      <c r="D6603">
        <v>55</v>
      </c>
      <c r="E6603" t="s">
        <v>23</v>
      </c>
      <c r="F6603">
        <v>1</v>
      </c>
      <c r="G6603">
        <v>5</v>
      </c>
      <c r="H6603" t="s">
        <v>3686</v>
      </c>
      <c r="I6603">
        <v>6019</v>
      </c>
      <c r="J6603">
        <v>3</v>
      </c>
      <c r="K6603">
        <v>50</v>
      </c>
      <c r="L6603" t="s">
        <v>15568</v>
      </c>
      <c r="M6603" t="s">
        <v>23</v>
      </c>
      <c r="N6603" t="s">
        <v>39</v>
      </c>
      <c r="P6603" t="s">
        <v>164</v>
      </c>
      <c r="Q6603" t="s">
        <v>50</v>
      </c>
      <c r="R6603">
        <v>24.95</v>
      </c>
      <c r="S6603">
        <v>2376.4499999999998</v>
      </c>
    </row>
    <row r="6604" spans="1:19">
      <c r="A6604" t="s">
        <v>14624</v>
      </c>
      <c r="B6604" s="2">
        <v>45857</v>
      </c>
      <c r="C6604" t="s">
        <v>22</v>
      </c>
      <c r="D6604">
        <v>29</v>
      </c>
      <c r="E6604" t="s">
        <v>39</v>
      </c>
      <c r="F6604">
        <v>0</v>
      </c>
      <c r="G6604">
        <v>5</v>
      </c>
      <c r="H6604" t="s">
        <v>3751</v>
      </c>
      <c r="I6604">
        <v>4427</v>
      </c>
      <c r="J6604">
        <v>0</v>
      </c>
      <c r="K6604">
        <v>1</v>
      </c>
      <c r="L6604" t="s">
        <v>48</v>
      </c>
      <c r="M6604" t="s">
        <v>23</v>
      </c>
      <c r="N6604" t="s">
        <v>23</v>
      </c>
      <c r="O6604" t="s">
        <v>49</v>
      </c>
      <c r="P6604" t="s">
        <v>26</v>
      </c>
      <c r="Q6604" t="s">
        <v>50</v>
      </c>
      <c r="R6604">
        <v>44.3</v>
      </c>
      <c r="S6604">
        <v>87.25</v>
      </c>
    </row>
    <row r="6605" spans="1:19">
      <c r="A6605" t="s">
        <v>14625</v>
      </c>
      <c r="B6605" s="2">
        <v>44093</v>
      </c>
      <c r="C6605" t="s">
        <v>33</v>
      </c>
      <c r="D6605">
        <v>51</v>
      </c>
      <c r="E6605" t="s">
        <v>23</v>
      </c>
      <c r="F6605">
        <v>0</v>
      </c>
      <c r="G6605">
        <v>5</v>
      </c>
      <c r="H6605" t="s">
        <v>3686</v>
      </c>
      <c r="I6605">
        <v>5757</v>
      </c>
      <c r="J6605">
        <v>6</v>
      </c>
      <c r="K6605">
        <v>59</v>
      </c>
      <c r="L6605" t="s">
        <v>15568</v>
      </c>
      <c r="M6605" t="s">
        <v>23</v>
      </c>
      <c r="N6605" t="s">
        <v>39</v>
      </c>
      <c r="P6605" t="s">
        <v>202</v>
      </c>
      <c r="Q6605" t="s">
        <v>50</v>
      </c>
      <c r="R6605">
        <v>20.350000000000001</v>
      </c>
      <c r="S6605">
        <v>3121.37</v>
      </c>
    </row>
    <row r="6606" spans="1:19">
      <c r="A6606" t="s">
        <v>14627</v>
      </c>
      <c r="B6606" s="2">
        <v>45507</v>
      </c>
      <c r="C6606" t="s">
        <v>33</v>
      </c>
      <c r="D6606">
        <v>33</v>
      </c>
      <c r="E6606" t="s">
        <v>23</v>
      </c>
      <c r="F6606">
        <v>3</v>
      </c>
      <c r="G6606">
        <v>5</v>
      </c>
      <c r="H6606" t="s">
        <v>3686</v>
      </c>
      <c r="I6606">
        <v>5190</v>
      </c>
      <c r="J6606">
        <v>3</v>
      </c>
      <c r="K6606">
        <v>12</v>
      </c>
      <c r="L6606" t="s">
        <v>15568</v>
      </c>
      <c r="M6606" t="s">
        <v>23</v>
      </c>
      <c r="N6606" t="s">
        <v>39</v>
      </c>
      <c r="P6606" t="s">
        <v>164</v>
      </c>
      <c r="Q6606" t="s">
        <v>27</v>
      </c>
      <c r="R6606">
        <v>20.3</v>
      </c>
      <c r="S6606">
        <v>455.86</v>
      </c>
    </row>
    <row r="6607" spans="1:19">
      <c r="A6607" t="s">
        <v>14629</v>
      </c>
      <c r="B6607" s="2">
        <v>45709</v>
      </c>
      <c r="C6607" t="s">
        <v>22</v>
      </c>
      <c r="D6607">
        <v>54</v>
      </c>
      <c r="E6607" t="s">
        <v>23</v>
      </c>
      <c r="F6607">
        <v>3</v>
      </c>
      <c r="G6607">
        <v>5</v>
      </c>
      <c r="H6607" t="s">
        <v>3686</v>
      </c>
      <c r="I6607">
        <v>4628</v>
      </c>
      <c r="J6607">
        <v>1</v>
      </c>
      <c r="K6607">
        <v>6</v>
      </c>
      <c r="L6607" t="s">
        <v>15568</v>
      </c>
      <c r="M6607" t="s">
        <v>23</v>
      </c>
      <c r="N6607" t="s">
        <v>39</v>
      </c>
      <c r="P6607" t="s">
        <v>164</v>
      </c>
      <c r="Q6607" t="s">
        <v>50</v>
      </c>
      <c r="R6607">
        <v>20.399999999999999</v>
      </c>
      <c r="S6607">
        <v>355.76</v>
      </c>
    </row>
    <row r="6608" spans="1:19">
      <c r="A6608" t="s">
        <v>14631</v>
      </c>
      <c r="B6608" s="2">
        <v>44871</v>
      </c>
      <c r="C6608" t="s">
        <v>33</v>
      </c>
      <c r="D6608">
        <v>29</v>
      </c>
      <c r="E6608" t="s">
        <v>39</v>
      </c>
      <c r="F6608">
        <v>2</v>
      </c>
      <c r="G6608">
        <v>5</v>
      </c>
      <c r="H6608" t="s">
        <v>3686</v>
      </c>
      <c r="I6608">
        <v>4738</v>
      </c>
      <c r="J6608">
        <v>0</v>
      </c>
      <c r="K6608">
        <v>33</v>
      </c>
      <c r="L6608" t="s">
        <v>40</v>
      </c>
      <c r="M6608" t="s">
        <v>23</v>
      </c>
      <c r="N6608" t="s">
        <v>23</v>
      </c>
      <c r="O6608" t="s">
        <v>25</v>
      </c>
      <c r="P6608" t="s">
        <v>164</v>
      </c>
      <c r="Q6608" t="s">
        <v>27</v>
      </c>
      <c r="R6608">
        <v>105.35</v>
      </c>
      <c r="S6608">
        <v>3885.8</v>
      </c>
    </row>
    <row r="6609" spans="1:19">
      <c r="A6609" t="s">
        <v>14633</v>
      </c>
      <c r="B6609" s="2">
        <v>45492</v>
      </c>
      <c r="C6609" t="s">
        <v>22</v>
      </c>
      <c r="D6609">
        <v>48</v>
      </c>
      <c r="E6609" t="s">
        <v>39</v>
      </c>
      <c r="F6609">
        <v>0</v>
      </c>
      <c r="G6609">
        <v>5</v>
      </c>
      <c r="H6609" t="s">
        <v>3686</v>
      </c>
      <c r="I6609">
        <v>5254</v>
      </c>
      <c r="J6609">
        <v>0</v>
      </c>
      <c r="K6609">
        <v>13</v>
      </c>
      <c r="L6609" t="s">
        <v>15568</v>
      </c>
      <c r="M6609" t="s">
        <v>23</v>
      </c>
      <c r="N6609" t="s">
        <v>23</v>
      </c>
      <c r="O6609" t="s">
        <v>49</v>
      </c>
      <c r="P6609" t="s">
        <v>26</v>
      </c>
      <c r="Q6609" t="s">
        <v>27</v>
      </c>
      <c r="R6609">
        <v>59.9</v>
      </c>
      <c r="S6609">
        <v>1437.05</v>
      </c>
    </row>
    <row r="6610" spans="1:19">
      <c r="A6610" t="s">
        <v>14635</v>
      </c>
      <c r="B6610" s="2">
        <v>45479</v>
      </c>
      <c r="C6610" t="s">
        <v>33</v>
      </c>
      <c r="D6610">
        <v>54</v>
      </c>
      <c r="E6610" t="s">
        <v>39</v>
      </c>
      <c r="F6610">
        <v>0</v>
      </c>
      <c r="G6610">
        <v>5</v>
      </c>
      <c r="H6610" t="s">
        <v>3686</v>
      </c>
      <c r="I6610">
        <v>5886</v>
      </c>
      <c r="J6610">
        <v>0</v>
      </c>
      <c r="K6610">
        <v>13</v>
      </c>
      <c r="L6610" t="s">
        <v>15568</v>
      </c>
      <c r="M6610" t="s">
        <v>23</v>
      </c>
      <c r="N6610" t="s">
        <v>23</v>
      </c>
      <c r="O6610" t="s">
        <v>25</v>
      </c>
      <c r="P6610" t="s">
        <v>26</v>
      </c>
      <c r="Q6610" t="s">
        <v>27</v>
      </c>
      <c r="R6610">
        <v>85.95</v>
      </c>
      <c r="S6610">
        <v>1595.38</v>
      </c>
    </row>
    <row r="6611" spans="1:19">
      <c r="A6611" t="s">
        <v>14637</v>
      </c>
      <c r="B6611" s="2">
        <v>45720</v>
      </c>
      <c r="C6611" t="s">
        <v>22</v>
      </c>
      <c r="D6611">
        <v>73</v>
      </c>
      <c r="E6611" t="s">
        <v>39</v>
      </c>
      <c r="F6611">
        <v>1</v>
      </c>
      <c r="G6611">
        <v>5</v>
      </c>
      <c r="H6611" t="s">
        <v>3686</v>
      </c>
      <c r="I6611">
        <v>5169</v>
      </c>
      <c r="J6611">
        <v>0</v>
      </c>
      <c r="K6611">
        <v>5</v>
      </c>
      <c r="L6611" t="s">
        <v>48</v>
      </c>
      <c r="M6611" t="s">
        <v>23</v>
      </c>
      <c r="N6611" t="s">
        <v>39</v>
      </c>
      <c r="P6611" t="s">
        <v>26</v>
      </c>
      <c r="Q6611" t="s">
        <v>50</v>
      </c>
      <c r="R6611">
        <v>20.2</v>
      </c>
      <c r="S6611">
        <v>144.85</v>
      </c>
    </row>
    <row r="6612" spans="1:19">
      <c r="A6612" t="s">
        <v>14639</v>
      </c>
      <c r="B6612" s="2">
        <v>45088</v>
      </c>
      <c r="C6612" t="s">
        <v>22</v>
      </c>
      <c r="D6612">
        <v>76</v>
      </c>
      <c r="E6612" t="s">
        <v>23</v>
      </c>
      <c r="F6612">
        <v>2</v>
      </c>
      <c r="G6612">
        <v>5</v>
      </c>
      <c r="H6612" t="s">
        <v>3686</v>
      </c>
      <c r="I6612">
        <v>4347</v>
      </c>
      <c r="J6612">
        <v>9</v>
      </c>
      <c r="K6612">
        <v>26</v>
      </c>
      <c r="L6612" t="s">
        <v>15568</v>
      </c>
      <c r="M6612" t="s">
        <v>23</v>
      </c>
      <c r="N6612" t="s">
        <v>39</v>
      </c>
      <c r="P6612" t="s">
        <v>164</v>
      </c>
      <c r="Q6612" t="s">
        <v>50</v>
      </c>
      <c r="R6612">
        <v>19.149999999999999</v>
      </c>
      <c r="S6612">
        <v>1655.59</v>
      </c>
    </row>
    <row r="6613" spans="1:19">
      <c r="A6613" t="s">
        <v>14641</v>
      </c>
      <c r="B6613" s="2">
        <v>45121</v>
      </c>
      <c r="C6613" t="s">
        <v>22</v>
      </c>
      <c r="D6613">
        <v>49</v>
      </c>
      <c r="E6613" t="s">
        <v>39</v>
      </c>
      <c r="F6613">
        <v>0</v>
      </c>
      <c r="G6613">
        <v>5</v>
      </c>
      <c r="H6613" t="s">
        <v>3686</v>
      </c>
      <c r="I6613">
        <v>3848</v>
      </c>
      <c r="J6613">
        <v>0</v>
      </c>
      <c r="K6613">
        <v>25</v>
      </c>
      <c r="L6613" t="s">
        <v>40</v>
      </c>
      <c r="M6613" t="s">
        <v>23</v>
      </c>
      <c r="N6613" t="s">
        <v>39</v>
      </c>
      <c r="P6613" t="s">
        <v>26</v>
      </c>
      <c r="Q6613" t="s">
        <v>84</v>
      </c>
      <c r="R6613">
        <v>20.149999999999999</v>
      </c>
      <c r="S6613">
        <v>977.35</v>
      </c>
    </row>
    <row r="6614" spans="1:19">
      <c r="A6614" t="s">
        <v>14643</v>
      </c>
      <c r="B6614" s="2">
        <v>45796</v>
      </c>
      <c r="C6614" t="s">
        <v>33</v>
      </c>
      <c r="D6614">
        <v>59</v>
      </c>
      <c r="E6614" t="s">
        <v>23</v>
      </c>
      <c r="F6614">
        <v>0</v>
      </c>
      <c r="G6614">
        <v>5</v>
      </c>
      <c r="H6614" t="s">
        <v>3751</v>
      </c>
      <c r="I6614">
        <v>2330</v>
      </c>
      <c r="J6614">
        <v>5</v>
      </c>
      <c r="K6614">
        <v>3</v>
      </c>
      <c r="L6614" t="s">
        <v>15568</v>
      </c>
      <c r="M6614" t="s">
        <v>23</v>
      </c>
      <c r="N6614" t="s">
        <v>23</v>
      </c>
      <c r="O6614" t="s">
        <v>25</v>
      </c>
      <c r="P6614" t="s">
        <v>26</v>
      </c>
      <c r="Q6614" t="s">
        <v>27</v>
      </c>
      <c r="R6614">
        <v>94.9</v>
      </c>
      <c r="S6614">
        <v>282.11</v>
      </c>
    </row>
    <row r="6615" spans="1:19">
      <c r="A6615" t="s">
        <v>14645</v>
      </c>
      <c r="B6615" s="2">
        <v>45670</v>
      </c>
      <c r="C6615" t="s">
        <v>33</v>
      </c>
      <c r="D6615">
        <v>45</v>
      </c>
      <c r="E6615" t="s">
        <v>23</v>
      </c>
      <c r="F6615">
        <v>0</v>
      </c>
      <c r="G6615">
        <v>5</v>
      </c>
      <c r="H6615" t="s">
        <v>3686</v>
      </c>
      <c r="I6615">
        <v>5014</v>
      </c>
      <c r="J6615">
        <v>4</v>
      </c>
      <c r="K6615">
        <v>7</v>
      </c>
      <c r="L6615" t="s">
        <v>15568</v>
      </c>
      <c r="M6615" t="s">
        <v>23</v>
      </c>
      <c r="N6615" t="s">
        <v>23</v>
      </c>
      <c r="O6615" t="s">
        <v>49</v>
      </c>
      <c r="P6615" t="s">
        <v>26</v>
      </c>
      <c r="Q6615" t="s">
        <v>50</v>
      </c>
      <c r="R6615">
        <v>44.25</v>
      </c>
      <c r="S6615">
        <v>533.46</v>
      </c>
    </row>
    <row r="6616" spans="1:19">
      <c r="A6616" t="s">
        <v>14647</v>
      </c>
      <c r="B6616" s="2">
        <v>44857</v>
      </c>
      <c r="C6616" t="s">
        <v>22</v>
      </c>
      <c r="D6616">
        <v>43</v>
      </c>
      <c r="E6616" t="s">
        <v>23</v>
      </c>
      <c r="F6616">
        <v>1</v>
      </c>
      <c r="G6616">
        <v>5</v>
      </c>
      <c r="H6616" t="s">
        <v>3686</v>
      </c>
      <c r="I6616">
        <v>3997</v>
      </c>
      <c r="J6616">
        <v>0</v>
      </c>
      <c r="K6616">
        <v>34</v>
      </c>
      <c r="L6616" t="s">
        <v>40</v>
      </c>
      <c r="M6616" t="s">
        <v>23</v>
      </c>
      <c r="N6616" t="s">
        <v>23</v>
      </c>
      <c r="O6616" t="s">
        <v>56</v>
      </c>
      <c r="P6616" t="s">
        <v>202</v>
      </c>
      <c r="Q6616" t="s">
        <v>27</v>
      </c>
      <c r="R6616">
        <v>77.2</v>
      </c>
      <c r="S6616">
        <v>2937.06</v>
      </c>
    </row>
    <row r="6617" spans="1:19">
      <c r="A6617" t="s">
        <v>14650</v>
      </c>
      <c r="B6617" s="2">
        <v>45788</v>
      </c>
      <c r="C6617" t="s">
        <v>22</v>
      </c>
      <c r="D6617">
        <v>51</v>
      </c>
      <c r="E6617" t="s">
        <v>39</v>
      </c>
      <c r="F6617">
        <v>0</v>
      </c>
      <c r="G6617">
        <v>5</v>
      </c>
      <c r="H6617" t="s">
        <v>3751</v>
      </c>
      <c r="I6617">
        <v>2013</v>
      </c>
      <c r="J6617">
        <v>0</v>
      </c>
      <c r="K6617">
        <v>3</v>
      </c>
      <c r="L6617" t="s">
        <v>48</v>
      </c>
      <c r="M6617" t="s">
        <v>39</v>
      </c>
      <c r="N6617" t="s">
        <v>23</v>
      </c>
      <c r="O6617" t="s">
        <v>49</v>
      </c>
      <c r="P6617" t="s">
        <v>26</v>
      </c>
      <c r="Q6617" t="s">
        <v>27</v>
      </c>
      <c r="R6617">
        <v>25.1</v>
      </c>
      <c r="S6617">
        <v>79.8</v>
      </c>
    </row>
    <row r="6618" spans="1:19">
      <c r="A6618" t="s">
        <v>14651</v>
      </c>
      <c r="B6618" s="2">
        <v>44153</v>
      </c>
      <c r="C6618" t="s">
        <v>22</v>
      </c>
      <c r="D6618">
        <v>61</v>
      </c>
      <c r="E6618" t="s">
        <v>39</v>
      </c>
      <c r="F6618">
        <v>0</v>
      </c>
      <c r="G6618">
        <v>5</v>
      </c>
      <c r="H6618" t="s">
        <v>3686</v>
      </c>
      <c r="I6618">
        <v>4223</v>
      </c>
      <c r="J6618">
        <v>0</v>
      </c>
      <c r="K6618">
        <v>57</v>
      </c>
      <c r="L6618" t="s">
        <v>15568</v>
      </c>
      <c r="M6618" t="s">
        <v>23</v>
      </c>
      <c r="N6618" t="s">
        <v>23</v>
      </c>
      <c r="O6618" t="s">
        <v>49</v>
      </c>
      <c r="P6618" t="s">
        <v>202</v>
      </c>
      <c r="Q6618" t="s">
        <v>50</v>
      </c>
      <c r="R6618">
        <v>54.65</v>
      </c>
      <c r="S6618">
        <v>3665.94</v>
      </c>
    </row>
    <row r="6619" spans="1:19">
      <c r="A6619" t="s">
        <v>14653</v>
      </c>
      <c r="B6619" s="2">
        <v>45858</v>
      </c>
      <c r="C6619" t="s">
        <v>33</v>
      </c>
      <c r="D6619">
        <v>23</v>
      </c>
      <c r="E6619" t="s">
        <v>39</v>
      </c>
      <c r="F6619">
        <v>0</v>
      </c>
      <c r="G6619">
        <v>5</v>
      </c>
      <c r="H6619" t="s">
        <v>3751</v>
      </c>
      <c r="I6619">
        <v>5607</v>
      </c>
      <c r="J6619">
        <v>0</v>
      </c>
      <c r="K6619">
        <v>1</v>
      </c>
      <c r="L6619" t="s">
        <v>15568</v>
      </c>
      <c r="M6619" t="s">
        <v>23</v>
      </c>
      <c r="N6619" t="s">
        <v>39</v>
      </c>
      <c r="P6619" t="s">
        <v>26</v>
      </c>
      <c r="Q6619" t="s">
        <v>50</v>
      </c>
      <c r="R6619">
        <v>19.55</v>
      </c>
      <c r="S6619">
        <v>29.75</v>
      </c>
    </row>
    <row r="6620" spans="1:19">
      <c r="A6620" t="s">
        <v>14654</v>
      </c>
      <c r="B6620" s="2">
        <v>44707</v>
      </c>
      <c r="C6620" t="s">
        <v>22</v>
      </c>
      <c r="D6620">
        <v>28</v>
      </c>
      <c r="E6620" t="s">
        <v>39</v>
      </c>
      <c r="F6620">
        <v>0</v>
      </c>
      <c r="G6620">
        <v>5</v>
      </c>
      <c r="H6620" t="s">
        <v>3686</v>
      </c>
      <c r="I6620">
        <v>4436</v>
      </c>
      <c r="J6620">
        <v>0</v>
      </c>
      <c r="K6620">
        <v>39</v>
      </c>
      <c r="L6620" t="s">
        <v>40</v>
      </c>
      <c r="M6620" t="s">
        <v>39</v>
      </c>
      <c r="N6620" t="s">
        <v>23</v>
      </c>
      <c r="O6620" t="s">
        <v>56</v>
      </c>
      <c r="P6620" t="s">
        <v>26</v>
      </c>
      <c r="Q6620" t="s">
        <v>27</v>
      </c>
      <c r="R6620">
        <v>40.6</v>
      </c>
      <c r="S6620">
        <v>1494.5</v>
      </c>
    </row>
    <row r="6621" spans="1:19">
      <c r="A6621" t="s">
        <v>14656</v>
      </c>
      <c r="B6621" s="2">
        <v>45833</v>
      </c>
      <c r="C6621" t="s">
        <v>22</v>
      </c>
      <c r="D6621">
        <v>57</v>
      </c>
      <c r="E6621" t="s">
        <v>39</v>
      </c>
      <c r="F6621">
        <v>0</v>
      </c>
      <c r="G6621">
        <v>5</v>
      </c>
      <c r="H6621" t="s">
        <v>3751</v>
      </c>
      <c r="I6621">
        <v>4394</v>
      </c>
      <c r="J6621">
        <v>0</v>
      </c>
      <c r="K6621">
        <v>2</v>
      </c>
      <c r="L6621" t="s">
        <v>15568</v>
      </c>
      <c r="M6621" t="s">
        <v>23</v>
      </c>
      <c r="N6621" t="s">
        <v>39</v>
      </c>
      <c r="P6621" t="s">
        <v>26</v>
      </c>
      <c r="Q6621" t="s">
        <v>50</v>
      </c>
      <c r="R6621">
        <v>20.05</v>
      </c>
      <c r="S6621">
        <v>123.26</v>
      </c>
    </row>
    <row r="6622" spans="1:19">
      <c r="A6622" t="s">
        <v>14658</v>
      </c>
      <c r="B6622" s="2">
        <v>45821</v>
      </c>
      <c r="C6622" t="s">
        <v>22</v>
      </c>
      <c r="D6622">
        <v>44</v>
      </c>
      <c r="E6622" t="s">
        <v>39</v>
      </c>
      <c r="F6622">
        <v>0</v>
      </c>
      <c r="G6622">
        <v>5</v>
      </c>
      <c r="H6622" t="s">
        <v>3751</v>
      </c>
      <c r="I6622">
        <v>5824</v>
      </c>
      <c r="J6622">
        <v>0</v>
      </c>
      <c r="K6622">
        <v>2</v>
      </c>
      <c r="L6622" t="s">
        <v>48</v>
      </c>
      <c r="M6622" t="s">
        <v>23</v>
      </c>
      <c r="N6622" t="s">
        <v>39</v>
      </c>
      <c r="P6622" t="s">
        <v>26</v>
      </c>
      <c r="Q6622" t="s">
        <v>50</v>
      </c>
      <c r="R6622">
        <v>19.899999999999999</v>
      </c>
      <c r="S6622">
        <v>41.34</v>
      </c>
    </row>
    <row r="6623" spans="1:19">
      <c r="A6623" t="s">
        <v>14660</v>
      </c>
      <c r="B6623" s="2">
        <v>44140</v>
      </c>
      <c r="C6623" t="s">
        <v>22</v>
      </c>
      <c r="D6623">
        <v>25</v>
      </c>
      <c r="E6623" t="s">
        <v>39</v>
      </c>
      <c r="F6623">
        <v>0</v>
      </c>
      <c r="G6623">
        <v>5</v>
      </c>
      <c r="H6623" t="s">
        <v>3686</v>
      </c>
      <c r="I6623">
        <v>6466</v>
      </c>
      <c r="J6623">
        <v>0</v>
      </c>
      <c r="K6623">
        <v>57</v>
      </c>
      <c r="L6623" t="s">
        <v>15568</v>
      </c>
      <c r="M6623" t="s">
        <v>23</v>
      </c>
      <c r="N6623" t="s">
        <v>39</v>
      </c>
      <c r="P6623" t="s">
        <v>164</v>
      </c>
      <c r="Q6623" t="s">
        <v>50</v>
      </c>
      <c r="R6623">
        <v>18.8</v>
      </c>
      <c r="S6623">
        <v>2216.6799999999998</v>
      </c>
    </row>
    <row r="6624" spans="1:19">
      <c r="A6624" t="s">
        <v>14662</v>
      </c>
      <c r="B6624" s="2">
        <v>45830</v>
      </c>
      <c r="C6624" t="s">
        <v>33</v>
      </c>
      <c r="D6624">
        <v>19</v>
      </c>
      <c r="E6624" t="s">
        <v>39</v>
      </c>
      <c r="F6624">
        <v>0</v>
      </c>
      <c r="G6624">
        <v>5</v>
      </c>
      <c r="H6624" t="s">
        <v>3751</v>
      </c>
      <c r="I6624">
        <v>2580</v>
      </c>
      <c r="J6624">
        <v>0</v>
      </c>
      <c r="K6624">
        <v>2</v>
      </c>
      <c r="L6624" t="s">
        <v>15568</v>
      </c>
      <c r="M6624" t="s">
        <v>39</v>
      </c>
      <c r="N6624" t="s">
        <v>23</v>
      </c>
      <c r="O6624" t="s">
        <v>56</v>
      </c>
      <c r="P6624" t="s">
        <v>26</v>
      </c>
      <c r="Q6624" t="s">
        <v>27</v>
      </c>
      <c r="R6624">
        <v>51.4</v>
      </c>
      <c r="S6624">
        <v>96.8</v>
      </c>
    </row>
    <row r="6625" spans="1:19">
      <c r="A6625" t="s">
        <v>14664</v>
      </c>
      <c r="B6625" s="2">
        <v>45650</v>
      </c>
      <c r="C6625" t="s">
        <v>33</v>
      </c>
      <c r="D6625">
        <v>56</v>
      </c>
      <c r="E6625" t="s">
        <v>23</v>
      </c>
      <c r="F6625">
        <v>2</v>
      </c>
      <c r="G6625">
        <v>5</v>
      </c>
      <c r="H6625" t="s">
        <v>3686</v>
      </c>
      <c r="I6625">
        <v>3598</v>
      </c>
      <c r="J6625">
        <v>10</v>
      </c>
      <c r="K6625">
        <v>8</v>
      </c>
      <c r="L6625" t="s">
        <v>15568</v>
      </c>
      <c r="M6625" t="s">
        <v>23</v>
      </c>
      <c r="N6625" t="s">
        <v>39</v>
      </c>
      <c r="P6625" t="s">
        <v>164</v>
      </c>
      <c r="Q6625" t="s">
        <v>50</v>
      </c>
      <c r="R6625">
        <v>19.5</v>
      </c>
      <c r="S6625">
        <v>267.83</v>
      </c>
    </row>
    <row r="6626" spans="1:19">
      <c r="A6626" t="s">
        <v>14666</v>
      </c>
      <c r="B6626" s="2">
        <v>44049</v>
      </c>
      <c r="C6626" t="s">
        <v>33</v>
      </c>
      <c r="D6626">
        <v>45</v>
      </c>
      <c r="E6626" t="s">
        <v>23</v>
      </c>
      <c r="F6626">
        <v>0</v>
      </c>
      <c r="G6626">
        <v>5</v>
      </c>
      <c r="H6626" t="s">
        <v>3686</v>
      </c>
      <c r="I6626">
        <v>4953</v>
      </c>
      <c r="J6626">
        <v>2</v>
      </c>
      <c r="K6626">
        <v>60</v>
      </c>
      <c r="L6626" t="s">
        <v>15568</v>
      </c>
      <c r="M6626" t="s">
        <v>23</v>
      </c>
      <c r="N6626" t="s">
        <v>23</v>
      </c>
      <c r="O6626" t="s">
        <v>25</v>
      </c>
      <c r="P6626" t="s">
        <v>164</v>
      </c>
      <c r="Q6626" t="s">
        <v>27</v>
      </c>
      <c r="R6626">
        <v>110</v>
      </c>
      <c r="S6626">
        <v>8145.55</v>
      </c>
    </row>
    <row r="6627" spans="1:19">
      <c r="A6627" t="s">
        <v>14668</v>
      </c>
      <c r="B6627" s="2">
        <v>44340</v>
      </c>
      <c r="C6627" t="s">
        <v>22</v>
      </c>
      <c r="D6627">
        <v>53</v>
      </c>
      <c r="E6627" t="s">
        <v>39</v>
      </c>
      <c r="F6627">
        <v>0</v>
      </c>
      <c r="G6627">
        <v>5</v>
      </c>
      <c r="H6627" t="s">
        <v>3686</v>
      </c>
      <c r="I6627">
        <v>4673</v>
      </c>
      <c r="J6627">
        <v>0</v>
      </c>
      <c r="K6627">
        <v>51</v>
      </c>
      <c r="L6627" t="s">
        <v>15568</v>
      </c>
      <c r="M6627" t="s">
        <v>23</v>
      </c>
      <c r="N6627" t="s">
        <v>23</v>
      </c>
      <c r="O6627" t="s">
        <v>25</v>
      </c>
      <c r="P6627" t="s">
        <v>202</v>
      </c>
      <c r="Q6627" t="s">
        <v>27</v>
      </c>
      <c r="R6627">
        <v>79.599999999999994</v>
      </c>
      <c r="S6627">
        <v>5228.8900000000003</v>
      </c>
    </row>
    <row r="6628" spans="1:19">
      <c r="A6628" t="s">
        <v>14670</v>
      </c>
      <c r="B6628" s="2">
        <v>44487</v>
      </c>
      <c r="C6628" t="s">
        <v>33</v>
      </c>
      <c r="D6628">
        <v>19</v>
      </c>
      <c r="E6628" t="s">
        <v>23</v>
      </c>
      <c r="F6628">
        <v>0</v>
      </c>
      <c r="G6628">
        <v>5</v>
      </c>
      <c r="H6628" t="s">
        <v>3686</v>
      </c>
      <c r="I6628">
        <v>5453</v>
      </c>
      <c r="J6628">
        <v>5</v>
      </c>
      <c r="K6628">
        <v>46</v>
      </c>
      <c r="L6628" t="s">
        <v>15568</v>
      </c>
      <c r="M6628" t="s">
        <v>23</v>
      </c>
      <c r="N6628" t="s">
        <v>23</v>
      </c>
      <c r="O6628" t="s">
        <v>25</v>
      </c>
      <c r="P6628" t="s">
        <v>202</v>
      </c>
      <c r="Q6628" t="s">
        <v>27</v>
      </c>
      <c r="R6628">
        <v>100.25</v>
      </c>
      <c r="S6628">
        <v>5741.01</v>
      </c>
    </row>
    <row r="6629" spans="1:19">
      <c r="A6629" t="s">
        <v>14672</v>
      </c>
      <c r="B6629" s="2">
        <v>44638</v>
      </c>
      <c r="C6629" t="s">
        <v>33</v>
      </c>
      <c r="D6629">
        <v>69</v>
      </c>
      <c r="E6629" t="s">
        <v>39</v>
      </c>
      <c r="F6629">
        <v>0</v>
      </c>
      <c r="G6629">
        <v>5</v>
      </c>
      <c r="H6629" t="s">
        <v>3686</v>
      </c>
      <c r="I6629">
        <v>5918</v>
      </c>
      <c r="J6629">
        <v>0</v>
      </c>
      <c r="K6629">
        <v>41</v>
      </c>
      <c r="L6629" t="s">
        <v>15568</v>
      </c>
      <c r="M6629" t="s">
        <v>23</v>
      </c>
      <c r="N6629" t="s">
        <v>39</v>
      </c>
      <c r="P6629" t="s">
        <v>164</v>
      </c>
      <c r="Q6629" t="s">
        <v>50</v>
      </c>
      <c r="R6629">
        <v>20.65</v>
      </c>
      <c r="S6629">
        <v>2131.5700000000002</v>
      </c>
    </row>
    <row r="6630" spans="1:19">
      <c r="A6630" t="s">
        <v>14674</v>
      </c>
      <c r="B6630" s="2">
        <v>43710</v>
      </c>
      <c r="C6630" t="s">
        <v>33</v>
      </c>
      <c r="D6630">
        <v>69</v>
      </c>
      <c r="E6630" t="s">
        <v>23</v>
      </c>
      <c r="F6630">
        <v>0</v>
      </c>
      <c r="G6630">
        <v>5</v>
      </c>
      <c r="H6630" t="s">
        <v>3686</v>
      </c>
      <c r="I6630">
        <v>5409</v>
      </c>
      <c r="J6630">
        <v>1</v>
      </c>
      <c r="K6630">
        <v>71</v>
      </c>
      <c r="L6630" t="s">
        <v>15568</v>
      </c>
      <c r="M6630" t="s">
        <v>23</v>
      </c>
      <c r="N6630" t="s">
        <v>39</v>
      </c>
      <c r="P6630" t="s">
        <v>164</v>
      </c>
      <c r="Q6630" t="s">
        <v>50</v>
      </c>
      <c r="R6630">
        <v>24.25</v>
      </c>
      <c r="S6630">
        <v>2315.86</v>
      </c>
    </row>
    <row r="6631" spans="1:19">
      <c r="A6631" t="s">
        <v>14676</v>
      </c>
      <c r="B6631" s="2">
        <v>45395</v>
      </c>
      <c r="C6631" t="s">
        <v>33</v>
      </c>
      <c r="D6631">
        <v>71</v>
      </c>
      <c r="E6631" t="s">
        <v>39</v>
      </c>
      <c r="F6631">
        <v>0</v>
      </c>
      <c r="G6631">
        <v>5</v>
      </c>
      <c r="H6631" t="s">
        <v>3686</v>
      </c>
      <c r="I6631">
        <v>5176</v>
      </c>
      <c r="J6631">
        <v>0</v>
      </c>
      <c r="K6631">
        <v>16</v>
      </c>
      <c r="L6631" t="s">
        <v>15568</v>
      </c>
      <c r="M6631" t="s">
        <v>23</v>
      </c>
      <c r="N6631" t="s">
        <v>23</v>
      </c>
      <c r="O6631" t="s">
        <v>25</v>
      </c>
      <c r="P6631" t="s">
        <v>26</v>
      </c>
      <c r="Q6631" t="s">
        <v>27</v>
      </c>
      <c r="R6631">
        <v>75.099999999999994</v>
      </c>
      <c r="S6631">
        <v>1821.17</v>
      </c>
    </row>
    <row r="6632" spans="1:19">
      <c r="A6632" t="s">
        <v>14678</v>
      </c>
      <c r="B6632" s="2">
        <v>45341</v>
      </c>
      <c r="C6632" t="s">
        <v>22</v>
      </c>
      <c r="D6632">
        <v>53</v>
      </c>
      <c r="E6632" t="s">
        <v>23</v>
      </c>
      <c r="F6632">
        <v>0</v>
      </c>
      <c r="G6632">
        <v>5</v>
      </c>
      <c r="H6632" t="s">
        <v>3686</v>
      </c>
      <c r="I6632">
        <v>5558</v>
      </c>
      <c r="J6632">
        <v>5</v>
      </c>
      <c r="K6632">
        <v>18</v>
      </c>
      <c r="L6632" t="s">
        <v>15568</v>
      </c>
      <c r="M6632" t="s">
        <v>23</v>
      </c>
      <c r="N6632" t="s">
        <v>23</v>
      </c>
      <c r="O6632" t="s">
        <v>49</v>
      </c>
      <c r="P6632" t="s">
        <v>26</v>
      </c>
      <c r="Q6632" t="s">
        <v>50</v>
      </c>
      <c r="R6632">
        <v>56.8</v>
      </c>
      <c r="S6632">
        <v>1097.69</v>
      </c>
    </row>
    <row r="6633" spans="1:19">
      <c r="A6633" t="s">
        <v>14680</v>
      </c>
      <c r="B6633" s="2">
        <v>44882</v>
      </c>
      <c r="C6633" t="s">
        <v>22</v>
      </c>
      <c r="D6633">
        <v>30</v>
      </c>
      <c r="E6633" t="s">
        <v>23</v>
      </c>
      <c r="F6633">
        <v>0</v>
      </c>
      <c r="G6633">
        <v>5</v>
      </c>
      <c r="H6633" t="s">
        <v>3686</v>
      </c>
      <c r="I6633">
        <v>3636</v>
      </c>
      <c r="J6633">
        <v>3</v>
      </c>
      <c r="K6633">
        <v>33</v>
      </c>
      <c r="L6633" t="s">
        <v>15568</v>
      </c>
      <c r="M6633" t="s">
        <v>23</v>
      </c>
      <c r="N6633" t="s">
        <v>39</v>
      </c>
      <c r="P6633" t="s">
        <v>202</v>
      </c>
      <c r="Q6633" t="s">
        <v>50</v>
      </c>
      <c r="R6633">
        <v>20.100000000000001</v>
      </c>
      <c r="S6633">
        <v>2249.7600000000002</v>
      </c>
    </row>
    <row r="6634" spans="1:19">
      <c r="A6634" t="s">
        <v>14682</v>
      </c>
      <c r="B6634" s="2">
        <v>45368</v>
      </c>
      <c r="C6634" t="s">
        <v>33</v>
      </c>
      <c r="D6634">
        <v>44</v>
      </c>
      <c r="E6634" t="s">
        <v>39</v>
      </c>
      <c r="F6634">
        <v>0</v>
      </c>
      <c r="G6634">
        <v>5</v>
      </c>
      <c r="H6634" t="s">
        <v>3686</v>
      </c>
      <c r="I6634">
        <v>5564</v>
      </c>
      <c r="J6634">
        <v>0</v>
      </c>
      <c r="K6634">
        <v>17</v>
      </c>
      <c r="L6634" t="s">
        <v>15568</v>
      </c>
      <c r="M6634" t="s">
        <v>23</v>
      </c>
      <c r="N6634" t="s">
        <v>23</v>
      </c>
      <c r="O6634" t="s">
        <v>25</v>
      </c>
      <c r="P6634" t="s">
        <v>26</v>
      </c>
      <c r="Q6634" t="s">
        <v>27</v>
      </c>
      <c r="R6634">
        <v>83.55</v>
      </c>
      <c r="S6634">
        <v>1713.52</v>
      </c>
    </row>
    <row r="6635" spans="1:19">
      <c r="A6635" t="s">
        <v>14684</v>
      </c>
      <c r="B6635" s="2">
        <v>43849</v>
      </c>
      <c r="C6635" t="s">
        <v>33</v>
      </c>
      <c r="D6635">
        <v>19</v>
      </c>
      <c r="E6635" t="s">
        <v>23</v>
      </c>
      <c r="F6635">
        <v>3</v>
      </c>
      <c r="G6635">
        <v>5</v>
      </c>
      <c r="H6635" t="s">
        <v>3686</v>
      </c>
      <c r="I6635">
        <v>6383</v>
      </c>
      <c r="J6635">
        <v>8</v>
      </c>
      <c r="K6635">
        <v>67</v>
      </c>
      <c r="L6635" t="s">
        <v>316</v>
      </c>
      <c r="M6635" t="s">
        <v>23</v>
      </c>
      <c r="N6635" t="s">
        <v>23</v>
      </c>
      <c r="O6635" t="s">
        <v>25</v>
      </c>
      <c r="P6635" t="s">
        <v>164</v>
      </c>
      <c r="Q6635" t="s">
        <v>27</v>
      </c>
      <c r="R6635">
        <v>105.65</v>
      </c>
      <c r="S6635">
        <v>7909.83</v>
      </c>
    </row>
    <row r="6636" spans="1:19">
      <c r="A6636" t="s">
        <v>14686</v>
      </c>
      <c r="B6636" s="2">
        <v>44289</v>
      </c>
      <c r="C6636" t="s">
        <v>22</v>
      </c>
      <c r="D6636">
        <v>21</v>
      </c>
      <c r="E6636" t="s">
        <v>23</v>
      </c>
      <c r="F6636">
        <v>0</v>
      </c>
      <c r="G6636">
        <v>5</v>
      </c>
      <c r="H6636" t="s">
        <v>3686</v>
      </c>
      <c r="I6636">
        <v>5211</v>
      </c>
      <c r="J6636">
        <v>9</v>
      </c>
      <c r="K6636">
        <v>52</v>
      </c>
      <c r="L6636" t="s">
        <v>15568</v>
      </c>
      <c r="M6636" t="s">
        <v>23</v>
      </c>
      <c r="N6636" t="s">
        <v>23</v>
      </c>
      <c r="O6636" t="s">
        <v>49</v>
      </c>
      <c r="P6636" t="s">
        <v>202</v>
      </c>
      <c r="Q6636" t="s">
        <v>50</v>
      </c>
      <c r="R6636">
        <v>75.400000000000006</v>
      </c>
      <c r="S6636">
        <v>4406.25</v>
      </c>
    </row>
    <row r="6637" spans="1:19">
      <c r="A6637" t="s">
        <v>14688</v>
      </c>
      <c r="B6637" s="2">
        <v>44487</v>
      </c>
      <c r="C6637" t="s">
        <v>22</v>
      </c>
      <c r="D6637">
        <v>60</v>
      </c>
      <c r="E6637" t="s">
        <v>23</v>
      </c>
      <c r="F6637">
        <v>0</v>
      </c>
      <c r="G6637">
        <v>5</v>
      </c>
      <c r="H6637" t="s">
        <v>3686</v>
      </c>
      <c r="I6637">
        <v>5092</v>
      </c>
      <c r="J6637">
        <v>3</v>
      </c>
      <c r="K6637">
        <v>46</v>
      </c>
      <c r="L6637" t="s">
        <v>15568</v>
      </c>
      <c r="M6637" t="s">
        <v>23</v>
      </c>
      <c r="N6637" t="s">
        <v>39</v>
      </c>
      <c r="P6637" t="s">
        <v>26</v>
      </c>
      <c r="Q6637" t="s">
        <v>27</v>
      </c>
      <c r="R6637">
        <v>19.600000000000001</v>
      </c>
      <c r="S6637">
        <v>1590.42</v>
      </c>
    </row>
    <row r="6638" spans="1:19">
      <c r="A6638" t="s">
        <v>14690</v>
      </c>
      <c r="B6638" s="2">
        <v>45771</v>
      </c>
      <c r="C6638" t="s">
        <v>22</v>
      </c>
      <c r="D6638">
        <v>45</v>
      </c>
      <c r="E6638" t="s">
        <v>39</v>
      </c>
      <c r="F6638">
        <v>0</v>
      </c>
      <c r="G6638">
        <v>5</v>
      </c>
      <c r="H6638" t="s">
        <v>3686</v>
      </c>
      <c r="I6638">
        <v>2624</v>
      </c>
      <c r="J6638">
        <v>0</v>
      </c>
      <c r="K6638">
        <v>4</v>
      </c>
      <c r="L6638" t="s">
        <v>15568</v>
      </c>
      <c r="M6638" t="s">
        <v>23</v>
      </c>
      <c r="N6638" t="s">
        <v>23</v>
      </c>
      <c r="O6638" t="s">
        <v>49</v>
      </c>
      <c r="P6638" t="s">
        <v>26</v>
      </c>
      <c r="Q6638" t="s">
        <v>27</v>
      </c>
      <c r="R6638">
        <v>63.75</v>
      </c>
      <c r="S6638">
        <v>238.32</v>
      </c>
    </row>
    <row r="6639" spans="1:19">
      <c r="A6639" t="s">
        <v>14692</v>
      </c>
      <c r="B6639" s="2">
        <v>44676</v>
      </c>
      <c r="C6639" t="s">
        <v>22</v>
      </c>
      <c r="D6639">
        <v>28</v>
      </c>
      <c r="E6639" t="s">
        <v>39</v>
      </c>
      <c r="F6639">
        <v>3</v>
      </c>
      <c r="G6639">
        <v>5</v>
      </c>
      <c r="H6639" t="s">
        <v>3686</v>
      </c>
      <c r="I6639">
        <v>3200</v>
      </c>
      <c r="J6639">
        <v>0</v>
      </c>
      <c r="K6639">
        <v>40</v>
      </c>
      <c r="L6639" t="s">
        <v>142</v>
      </c>
      <c r="M6639" t="s">
        <v>23</v>
      </c>
      <c r="N6639" t="s">
        <v>39</v>
      </c>
      <c r="P6639" t="s">
        <v>202</v>
      </c>
      <c r="Q6639" t="s">
        <v>27</v>
      </c>
      <c r="R6639">
        <v>20.399999999999999</v>
      </c>
      <c r="S6639">
        <v>1878.75</v>
      </c>
    </row>
    <row r="6640" spans="1:19">
      <c r="A6640" t="s">
        <v>14694</v>
      </c>
      <c r="B6640" s="2">
        <v>43699</v>
      </c>
      <c r="C6640" t="s">
        <v>33</v>
      </c>
      <c r="D6640">
        <v>59</v>
      </c>
      <c r="E6640" t="s">
        <v>39</v>
      </c>
      <c r="F6640">
        <v>0</v>
      </c>
      <c r="G6640">
        <v>5</v>
      </c>
      <c r="H6640" t="s">
        <v>3686</v>
      </c>
      <c r="I6640">
        <v>5425</v>
      </c>
      <c r="J6640">
        <v>0</v>
      </c>
      <c r="K6640">
        <v>72</v>
      </c>
      <c r="L6640" t="s">
        <v>15568</v>
      </c>
      <c r="M6640" t="s">
        <v>23</v>
      </c>
      <c r="N6640" t="s">
        <v>23</v>
      </c>
      <c r="O6640" t="s">
        <v>25</v>
      </c>
      <c r="P6640" t="s">
        <v>164</v>
      </c>
      <c r="Q6640" t="s">
        <v>27</v>
      </c>
      <c r="R6640">
        <v>111.6</v>
      </c>
      <c r="S6640">
        <v>9754.43</v>
      </c>
    </row>
    <row r="6641" spans="1:19">
      <c r="A6641" t="s">
        <v>14696</v>
      </c>
      <c r="B6641" s="2">
        <v>45328</v>
      </c>
      <c r="C6641" t="s">
        <v>33</v>
      </c>
      <c r="D6641">
        <v>53</v>
      </c>
      <c r="E6641" t="s">
        <v>23</v>
      </c>
      <c r="F6641">
        <v>0</v>
      </c>
      <c r="G6641">
        <v>5</v>
      </c>
      <c r="H6641" t="s">
        <v>3686</v>
      </c>
      <c r="I6641">
        <v>3127</v>
      </c>
      <c r="J6641">
        <v>8</v>
      </c>
      <c r="K6641">
        <v>18</v>
      </c>
      <c r="L6641" t="s">
        <v>97</v>
      </c>
      <c r="M6641" t="s">
        <v>23</v>
      </c>
      <c r="N6641" t="s">
        <v>23</v>
      </c>
      <c r="O6641" t="s">
        <v>25</v>
      </c>
      <c r="P6641" t="s">
        <v>26</v>
      </c>
      <c r="Q6641" t="s">
        <v>27</v>
      </c>
      <c r="R6641">
        <v>88.85</v>
      </c>
      <c r="S6641">
        <v>1907.07</v>
      </c>
    </row>
    <row r="6642" spans="1:19">
      <c r="A6642" t="s">
        <v>14698</v>
      </c>
      <c r="B6642" s="2">
        <v>44726</v>
      </c>
      <c r="C6642" t="s">
        <v>33</v>
      </c>
      <c r="D6642">
        <v>58</v>
      </c>
      <c r="E6642" t="s">
        <v>39</v>
      </c>
      <c r="F6642">
        <v>0</v>
      </c>
      <c r="G6642">
        <v>5</v>
      </c>
      <c r="H6642" t="s">
        <v>3686</v>
      </c>
      <c r="I6642">
        <v>5919</v>
      </c>
      <c r="J6642">
        <v>0</v>
      </c>
      <c r="K6642">
        <v>38</v>
      </c>
      <c r="L6642" t="s">
        <v>15568</v>
      </c>
      <c r="M6642" t="s">
        <v>23</v>
      </c>
      <c r="N6642" t="s">
        <v>39</v>
      </c>
      <c r="P6642" t="s">
        <v>164</v>
      </c>
      <c r="Q6642" t="s">
        <v>50</v>
      </c>
      <c r="R6642">
        <v>20.3</v>
      </c>
      <c r="S6642">
        <v>2384.27</v>
      </c>
    </row>
    <row r="6643" spans="1:19">
      <c r="A6643" t="s">
        <v>14700</v>
      </c>
      <c r="B6643" s="2">
        <v>45493</v>
      </c>
      <c r="C6643" t="s">
        <v>22</v>
      </c>
      <c r="D6643">
        <v>42</v>
      </c>
      <c r="E6643" t="s">
        <v>23</v>
      </c>
      <c r="F6643">
        <v>2</v>
      </c>
      <c r="G6643">
        <v>5</v>
      </c>
      <c r="H6643" t="s">
        <v>3686</v>
      </c>
      <c r="I6643">
        <v>5077</v>
      </c>
      <c r="J6643">
        <v>8</v>
      </c>
      <c r="K6643">
        <v>13</v>
      </c>
      <c r="L6643" t="s">
        <v>15568</v>
      </c>
      <c r="M6643" t="s">
        <v>23</v>
      </c>
      <c r="N6643" t="s">
        <v>39</v>
      </c>
      <c r="P6643" t="s">
        <v>202</v>
      </c>
      <c r="Q6643" t="s">
        <v>27</v>
      </c>
      <c r="R6643">
        <v>24.5</v>
      </c>
      <c r="S6643">
        <v>976.7</v>
      </c>
    </row>
    <row r="6644" spans="1:19">
      <c r="A6644" t="s">
        <v>14702</v>
      </c>
      <c r="B6644" s="2">
        <v>44205</v>
      </c>
      <c r="C6644" t="s">
        <v>22</v>
      </c>
      <c r="D6644">
        <v>23</v>
      </c>
      <c r="E6644" t="s">
        <v>39</v>
      </c>
      <c r="F6644">
        <v>0</v>
      </c>
      <c r="G6644">
        <v>5</v>
      </c>
      <c r="H6644" t="s">
        <v>3686</v>
      </c>
      <c r="I6644">
        <v>6483</v>
      </c>
      <c r="J6644">
        <v>0</v>
      </c>
      <c r="K6644">
        <v>55</v>
      </c>
      <c r="L6644" t="s">
        <v>15568</v>
      </c>
      <c r="M6644" t="s">
        <v>23</v>
      </c>
      <c r="N6644" t="s">
        <v>23</v>
      </c>
      <c r="O6644" t="s">
        <v>49</v>
      </c>
      <c r="P6644" t="s">
        <v>164</v>
      </c>
      <c r="Q6644" t="s">
        <v>27</v>
      </c>
      <c r="R6644">
        <v>77.8</v>
      </c>
      <c r="S6644">
        <v>5769.85</v>
      </c>
    </row>
    <row r="6645" spans="1:19">
      <c r="A6645" t="s">
        <v>14704</v>
      </c>
      <c r="B6645" s="2">
        <v>44640</v>
      </c>
      <c r="C6645" t="s">
        <v>22</v>
      </c>
      <c r="D6645">
        <v>43</v>
      </c>
      <c r="E6645" t="s">
        <v>39</v>
      </c>
      <c r="F6645">
        <v>0</v>
      </c>
      <c r="G6645">
        <v>5</v>
      </c>
      <c r="H6645" t="s">
        <v>3686</v>
      </c>
      <c r="I6645">
        <v>5622</v>
      </c>
      <c r="J6645">
        <v>0</v>
      </c>
      <c r="K6645">
        <v>41</v>
      </c>
      <c r="L6645" t="s">
        <v>15568</v>
      </c>
      <c r="M6645" t="s">
        <v>39</v>
      </c>
      <c r="N6645" t="s">
        <v>23</v>
      </c>
      <c r="O6645" t="s">
        <v>56</v>
      </c>
      <c r="P6645" t="s">
        <v>202</v>
      </c>
      <c r="Q6645" t="s">
        <v>27</v>
      </c>
      <c r="R6645">
        <v>51.35</v>
      </c>
      <c r="S6645">
        <v>2155.1</v>
      </c>
    </row>
    <row r="6646" spans="1:19">
      <c r="A6646" t="s">
        <v>14706</v>
      </c>
      <c r="B6646" s="2">
        <v>44937</v>
      </c>
      <c r="C6646" t="s">
        <v>22</v>
      </c>
      <c r="D6646">
        <v>31</v>
      </c>
      <c r="E6646" t="s">
        <v>23</v>
      </c>
      <c r="F6646">
        <v>0</v>
      </c>
      <c r="G6646">
        <v>5</v>
      </c>
      <c r="H6646" t="s">
        <v>3686</v>
      </c>
      <c r="I6646">
        <v>5841</v>
      </c>
      <c r="J6646">
        <v>0</v>
      </c>
      <c r="K6646">
        <v>31</v>
      </c>
      <c r="L6646" t="s">
        <v>15568</v>
      </c>
      <c r="M6646" t="s">
        <v>23</v>
      </c>
      <c r="N6646" t="s">
        <v>23</v>
      </c>
      <c r="O6646" t="s">
        <v>56</v>
      </c>
      <c r="P6646" t="s">
        <v>26</v>
      </c>
      <c r="Q6646" t="s">
        <v>50</v>
      </c>
      <c r="R6646">
        <v>59.05</v>
      </c>
      <c r="S6646">
        <v>2773.12</v>
      </c>
    </row>
    <row r="6647" spans="1:19">
      <c r="A6647" t="s">
        <v>14708</v>
      </c>
      <c r="B6647" s="2">
        <v>43782</v>
      </c>
      <c r="C6647" t="s">
        <v>22</v>
      </c>
      <c r="D6647">
        <v>48</v>
      </c>
      <c r="E6647" t="s">
        <v>23</v>
      </c>
      <c r="F6647">
        <v>2</v>
      </c>
      <c r="G6647">
        <v>5</v>
      </c>
      <c r="H6647" t="s">
        <v>3686</v>
      </c>
      <c r="I6647">
        <v>6182</v>
      </c>
      <c r="J6647">
        <v>1</v>
      </c>
      <c r="K6647">
        <v>69</v>
      </c>
      <c r="L6647" t="s">
        <v>316</v>
      </c>
      <c r="M6647" t="s">
        <v>23</v>
      </c>
      <c r="N6647" t="s">
        <v>23</v>
      </c>
      <c r="O6647" t="s">
        <v>49</v>
      </c>
      <c r="P6647" t="s">
        <v>164</v>
      </c>
      <c r="Q6647" t="s">
        <v>27</v>
      </c>
      <c r="R6647">
        <v>81.95</v>
      </c>
      <c r="S6647">
        <v>8993.44</v>
      </c>
    </row>
    <row r="6648" spans="1:19">
      <c r="A6648" t="s">
        <v>14710</v>
      </c>
      <c r="B6648" s="2">
        <v>43730</v>
      </c>
      <c r="C6648" t="s">
        <v>33</v>
      </c>
      <c r="D6648">
        <v>50</v>
      </c>
      <c r="E6648" t="s">
        <v>23</v>
      </c>
      <c r="F6648">
        <v>2</v>
      </c>
      <c r="G6648">
        <v>5</v>
      </c>
      <c r="H6648" t="s">
        <v>3686</v>
      </c>
      <c r="I6648">
        <v>5471</v>
      </c>
      <c r="J6648">
        <v>1</v>
      </c>
      <c r="K6648">
        <v>71</v>
      </c>
      <c r="L6648" t="s">
        <v>316</v>
      </c>
      <c r="M6648" t="s">
        <v>23</v>
      </c>
      <c r="N6648" t="s">
        <v>39</v>
      </c>
      <c r="P6648" t="s">
        <v>164</v>
      </c>
      <c r="Q6648" t="s">
        <v>50</v>
      </c>
      <c r="R6648">
        <v>23.9</v>
      </c>
      <c r="S6648">
        <v>3751.61</v>
      </c>
    </row>
    <row r="6649" spans="1:19">
      <c r="A6649" t="s">
        <v>14712</v>
      </c>
      <c r="B6649" s="2">
        <v>43840</v>
      </c>
      <c r="C6649" t="s">
        <v>33</v>
      </c>
      <c r="D6649">
        <v>33</v>
      </c>
      <c r="E6649" t="s">
        <v>23</v>
      </c>
      <c r="F6649">
        <v>1</v>
      </c>
      <c r="G6649">
        <v>5</v>
      </c>
      <c r="H6649" t="s">
        <v>3686</v>
      </c>
      <c r="I6649">
        <v>5847</v>
      </c>
      <c r="J6649">
        <v>4</v>
      </c>
      <c r="K6649">
        <v>67</v>
      </c>
      <c r="L6649" t="s">
        <v>15568</v>
      </c>
      <c r="M6649" t="s">
        <v>23</v>
      </c>
      <c r="N6649" t="s">
        <v>39</v>
      </c>
      <c r="P6649" t="s">
        <v>164</v>
      </c>
      <c r="Q6649" t="s">
        <v>50</v>
      </c>
      <c r="R6649">
        <v>24.9</v>
      </c>
      <c r="S6649">
        <v>2848.06</v>
      </c>
    </row>
    <row r="6650" spans="1:19">
      <c r="A6650" t="s">
        <v>14714</v>
      </c>
      <c r="B6650" s="2">
        <v>44383</v>
      </c>
      <c r="C6650" t="s">
        <v>33</v>
      </c>
      <c r="D6650">
        <v>20</v>
      </c>
      <c r="E6650" t="s">
        <v>23</v>
      </c>
      <c r="F6650">
        <v>1</v>
      </c>
      <c r="G6650">
        <v>5</v>
      </c>
      <c r="H6650" t="s">
        <v>3686</v>
      </c>
      <c r="I6650">
        <v>6366</v>
      </c>
      <c r="J6650">
        <v>9</v>
      </c>
      <c r="K6650">
        <v>49</v>
      </c>
      <c r="L6650" t="s">
        <v>142</v>
      </c>
      <c r="M6650" t="s">
        <v>23</v>
      </c>
      <c r="N6650" t="s">
        <v>23</v>
      </c>
      <c r="O6650" t="s">
        <v>49</v>
      </c>
      <c r="P6650" t="s">
        <v>164</v>
      </c>
      <c r="Q6650" t="s">
        <v>27</v>
      </c>
      <c r="R6650">
        <v>79.3</v>
      </c>
      <c r="S6650">
        <v>4715.8500000000004</v>
      </c>
    </row>
    <row r="6651" spans="1:19">
      <c r="A6651" t="s">
        <v>14716</v>
      </c>
      <c r="B6651" s="2">
        <v>45852</v>
      </c>
      <c r="C6651" t="s">
        <v>22</v>
      </c>
      <c r="D6651">
        <v>25</v>
      </c>
      <c r="E6651" t="s">
        <v>39</v>
      </c>
      <c r="F6651">
        <v>0</v>
      </c>
      <c r="G6651">
        <v>5</v>
      </c>
      <c r="H6651" t="s">
        <v>3751</v>
      </c>
      <c r="I6651">
        <v>4182</v>
      </c>
      <c r="J6651">
        <v>0</v>
      </c>
      <c r="K6651">
        <v>1</v>
      </c>
      <c r="L6651" t="s">
        <v>15568</v>
      </c>
      <c r="M6651" t="s">
        <v>23</v>
      </c>
      <c r="N6651" t="s">
        <v>23</v>
      </c>
      <c r="O6651" t="s">
        <v>25</v>
      </c>
      <c r="P6651" t="s">
        <v>202</v>
      </c>
      <c r="Q6651" t="s">
        <v>27</v>
      </c>
      <c r="R6651">
        <v>74.7</v>
      </c>
      <c r="S6651">
        <v>102.35</v>
      </c>
    </row>
    <row r="6652" spans="1:19">
      <c r="A6652" t="s">
        <v>14717</v>
      </c>
      <c r="B6652" s="2">
        <v>44929</v>
      </c>
      <c r="C6652" t="s">
        <v>22</v>
      </c>
      <c r="D6652">
        <v>54</v>
      </c>
      <c r="E6652" t="s">
        <v>39</v>
      </c>
      <c r="F6652">
        <v>0</v>
      </c>
      <c r="G6652">
        <v>5</v>
      </c>
      <c r="H6652" t="s">
        <v>3686</v>
      </c>
      <c r="I6652">
        <v>3493</v>
      </c>
      <c r="J6652">
        <v>0</v>
      </c>
      <c r="K6652">
        <v>31</v>
      </c>
      <c r="L6652" t="s">
        <v>15568</v>
      </c>
      <c r="M6652" t="s">
        <v>23</v>
      </c>
      <c r="N6652" t="s">
        <v>23</v>
      </c>
      <c r="O6652" t="s">
        <v>25</v>
      </c>
      <c r="P6652" t="s">
        <v>164</v>
      </c>
      <c r="Q6652" t="s">
        <v>27</v>
      </c>
      <c r="R6652">
        <v>90.7</v>
      </c>
      <c r="S6652">
        <v>4393.16</v>
      </c>
    </row>
    <row r="6653" spans="1:19">
      <c r="A6653" t="s">
        <v>14719</v>
      </c>
      <c r="B6653" s="2">
        <v>43882</v>
      </c>
      <c r="C6653" t="s">
        <v>22</v>
      </c>
      <c r="D6653">
        <v>47</v>
      </c>
      <c r="E6653" t="s">
        <v>23</v>
      </c>
      <c r="F6653">
        <v>0</v>
      </c>
      <c r="G6653">
        <v>5</v>
      </c>
      <c r="H6653" t="s">
        <v>3686</v>
      </c>
      <c r="I6653">
        <v>4186</v>
      </c>
      <c r="J6653">
        <v>5</v>
      </c>
      <c r="K6653">
        <v>66</v>
      </c>
      <c r="L6653" t="s">
        <v>15568</v>
      </c>
      <c r="M6653" t="s">
        <v>23</v>
      </c>
      <c r="N6653" t="s">
        <v>23</v>
      </c>
      <c r="O6653" t="s">
        <v>49</v>
      </c>
      <c r="P6653" t="s">
        <v>164</v>
      </c>
      <c r="Q6653" t="s">
        <v>27</v>
      </c>
      <c r="R6653">
        <v>63.3</v>
      </c>
      <c r="S6653">
        <v>6263.72</v>
      </c>
    </row>
    <row r="6654" spans="1:19">
      <c r="A6654" t="s">
        <v>14722</v>
      </c>
      <c r="B6654" s="2">
        <v>45627</v>
      </c>
      <c r="C6654" t="s">
        <v>22</v>
      </c>
      <c r="D6654">
        <v>79</v>
      </c>
      <c r="E6654" t="s">
        <v>39</v>
      </c>
      <c r="F6654">
        <v>0</v>
      </c>
      <c r="G6654">
        <v>5</v>
      </c>
      <c r="H6654" t="s">
        <v>3686</v>
      </c>
      <c r="I6654">
        <v>3026</v>
      </c>
      <c r="J6654">
        <v>0</v>
      </c>
      <c r="K6654">
        <v>8</v>
      </c>
      <c r="L6654" t="s">
        <v>48</v>
      </c>
      <c r="M6654" t="s">
        <v>23</v>
      </c>
      <c r="N6654" t="s">
        <v>23</v>
      </c>
      <c r="O6654" t="s">
        <v>56</v>
      </c>
      <c r="P6654" t="s">
        <v>26</v>
      </c>
      <c r="Q6654" t="s">
        <v>27</v>
      </c>
      <c r="R6654">
        <v>66.25</v>
      </c>
      <c r="S6654">
        <v>752.21</v>
      </c>
    </row>
    <row r="6655" spans="1:19">
      <c r="A6655" t="s">
        <v>14724</v>
      </c>
      <c r="B6655" s="2">
        <v>45638</v>
      </c>
      <c r="C6655" t="s">
        <v>22</v>
      </c>
      <c r="D6655">
        <v>75</v>
      </c>
      <c r="E6655" t="s">
        <v>39</v>
      </c>
      <c r="F6655">
        <v>0</v>
      </c>
      <c r="G6655">
        <v>5</v>
      </c>
      <c r="H6655" t="s">
        <v>3686</v>
      </c>
      <c r="I6655">
        <v>3266</v>
      </c>
      <c r="J6655">
        <v>0</v>
      </c>
      <c r="K6655">
        <v>8</v>
      </c>
      <c r="L6655" t="s">
        <v>15568</v>
      </c>
      <c r="M6655" t="s">
        <v>23</v>
      </c>
      <c r="N6655" t="s">
        <v>23</v>
      </c>
      <c r="O6655" t="s">
        <v>49</v>
      </c>
      <c r="P6655" t="s">
        <v>26</v>
      </c>
      <c r="Q6655" t="s">
        <v>50</v>
      </c>
      <c r="R6655">
        <v>43.55</v>
      </c>
      <c r="S6655">
        <v>401.56</v>
      </c>
    </row>
    <row r="6656" spans="1:19">
      <c r="A6656" t="s">
        <v>14726</v>
      </c>
      <c r="B6656" s="2">
        <v>43746</v>
      </c>
      <c r="C6656" t="s">
        <v>22</v>
      </c>
      <c r="D6656">
        <v>34</v>
      </c>
      <c r="E6656" t="s">
        <v>23</v>
      </c>
      <c r="F6656">
        <v>0</v>
      </c>
      <c r="G6656">
        <v>5</v>
      </c>
      <c r="H6656" t="s">
        <v>3686</v>
      </c>
      <c r="I6656">
        <v>6354</v>
      </c>
      <c r="J6656">
        <v>10</v>
      </c>
      <c r="K6656">
        <v>70</v>
      </c>
      <c r="L6656" t="s">
        <v>15568</v>
      </c>
      <c r="M6656" t="s">
        <v>23</v>
      </c>
      <c r="N6656" t="s">
        <v>23</v>
      </c>
      <c r="O6656" t="s">
        <v>56</v>
      </c>
      <c r="P6656" t="s">
        <v>164</v>
      </c>
      <c r="Q6656" t="s">
        <v>50</v>
      </c>
      <c r="R6656">
        <v>85.95</v>
      </c>
      <c r="S6656">
        <v>8035.95</v>
      </c>
    </row>
    <row r="6657" spans="1:19">
      <c r="A6657" t="s">
        <v>14728</v>
      </c>
      <c r="B6657" s="2">
        <v>44574</v>
      </c>
      <c r="C6657" t="s">
        <v>22</v>
      </c>
      <c r="D6657">
        <v>40</v>
      </c>
      <c r="E6657" t="s">
        <v>23</v>
      </c>
      <c r="F6657">
        <v>2</v>
      </c>
      <c r="G6657">
        <v>5</v>
      </c>
      <c r="H6657" t="s">
        <v>3686</v>
      </c>
      <c r="I6657">
        <v>3927</v>
      </c>
      <c r="J6657">
        <v>0</v>
      </c>
      <c r="K6657">
        <v>43</v>
      </c>
      <c r="L6657" t="s">
        <v>15568</v>
      </c>
      <c r="M6657" t="s">
        <v>23</v>
      </c>
      <c r="N6657" t="s">
        <v>23</v>
      </c>
      <c r="O6657" t="s">
        <v>25</v>
      </c>
      <c r="P6657" t="s">
        <v>202</v>
      </c>
      <c r="Q6657" t="s">
        <v>50</v>
      </c>
      <c r="R6657">
        <v>104.3</v>
      </c>
      <c r="S6657">
        <v>5433.54</v>
      </c>
    </row>
    <row r="6658" spans="1:19">
      <c r="A6658" t="s">
        <v>14730</v>
      </c>
      <c r="B6658" s="2">
        <v>44259</v>
      </c>
      <c r="C6658" t="s">
        <v>33</v>
      </c>
      <c r="D6658">
        <v>44</v>
      </c>
      <c r="E6658" t="s">
        <v>39</v>
      </c>
      <c r="F6658">
        <v>2</v>
      </c>
      <c r="G6658">
        <v>5</v>
      </c>
      <c r="H6658" t="s">
        <v>3686</v>
      </c>
      <c r="I6658">
        <v>4733</v>
      </c>
      <c r="J6658">
        <v>0</v>
      </c>
      <c r="K6658">
        <v>53</v>
      </c>
      <c r="L6658" t="s">
        <v>15568</v>
      </c>
      <c r="M6658" t="s">
        <v>23</v>
      </c>
      <c r="N6658" t="s">
        <v>23</v>
      </c>
      <c r="O6658" t="s">
        <v>56</v>
      </c>
      <c r="P6658" t="s">
        <v>202</v>
      </c>
      <c r="Q6658" t="s">
        <v>27</v>
      </c>
      <c r="R6658">
        <v>84.6</v>
      </c>
      <c r="S6658">
        <v>5220.37</v>
      </c>
    </row>
    <row r="6659" spans="1:19">
      <c r="A6659" t="s">
        <v>14732</v>
      </c>
      <c r="B6659" s="2">
        <v>44393</v>
      </c>
      <c r="C6659" t="s">
        <v>33</v>
      </c>
      <c r="D6659">
        <v>33</v>
      </c>
      <c r="E6659" t="s">
        <v>39</v>
      </c>
      <c r="F6659">
        <v>0</v>
      </c>
      <c r="G6659">
        <v>5</v>
      </c>
      <c r="H6659" t="s">
        <v>3686</v>
      </c>
      <c r="I6659">
        <v>4517</v>
      </c>
      <c r="J6659">
        <v>0</v>
      </c>
      <c r="K6659">
        <v>49</v>
      </c>
      <c r="L6659" t="s">
        <v>142</v>
      </c>
      <c r="M6659" t="s">
        <v>23</v>
      </c>
      <c r="N6659" t="s">
        <v>23</v>
      </c>
      <c r="O6659" t="s">
        <v>49</v>
      </c>
      <c r="P6659" t="s">
        <v>164</v>
      </c>
      <c r="Q6659" t="s">
        <v>27</v>
      </c>
      <c r="R6659">
        <v>74.45</v>
      </c>
      <c r="S6659">
        <v>4089.89</v>
      </c>
    </row>
    <row r="6660" spans="1:19">
      <c r="A6660" t="s">
        <v>14734</v>
      </c>
      <c r="B6660" s="2">
        <v>45393</v>
      </c>
      <c r="C6660" t="s">
        <v>33</v>
      </c>
      <c r="D6660">
        <v>20</v>
      </c>
      <c r="E6660" t="s">
        <v>39</v>
      </c>
      <c r="F6660">
        <v>0</v>
      </c>
      <c r="G6660">
        <v>5</v>
      </c>
      <c r="H6660" t="s">
        <v>3686</v>
      </c>
      <c r="I6660">
        <v>4336</v>
      </c>
      <c r="J6660">
        <v>0</v>
      </c>
      <c r="K6660">
        <v>16</v>
      </c>
      <c r="L6660" t="s">
        <v>97</v>
      </c>
      <c r="M6660" t="s">
        <v>23</v>
      </c>
      <c r="N6660" t="s">
        <v>39</v>
      </c>
      <c r="P6660" t="s">
        <v>202</v>
      </c>
      <c r="Q6660" t="s">
        <v>50</v>
      </c>
      <c r="R6660">
        <v>19.05</v>
      </c>
      <c r="S6660">
        <v>990.81</v>
      </c>
    </row>
    <row r="6661" spans="1:19">
      <c r="A6661" t="s">
        <v>14736</v>
      </c>
      <c r="B6661" s="2">
        <v>45008</v>
      </c>
      <c r="C6661" t="s">
        <v>22</v>
      </c>
      <c r="D6661">
        <v>55</v>
      </c>
      <c r="E6661" t="s">
        <v>39</v>
      </c>
      <c r="F6661">
        <v>0</v>
      </c>
      <c r="G6661">
        <v>5</v>
      </c>
      <c r="H6661" t="s">
        <v>3686</v>
      </c>
      <c r="I6661">
        <v>4561</v>
      </c>
      <c r="J6661">
        <v>0</v>
      </c>
      <c r="K6661">
        <v>29</v>
      </c>
      <c r="L6661" t="s">
        <v>15568</v>
      </c>
      <c r="M6661" t="s">
        <v>23</v>
      </c>
      <c r="N6661" t="s">
        <v>23</v>
      </c>
      <c r="O6661" t="s">
        <v>25</v>
      </c>
      <c r="P6661" t="s">
        <v>26</v>
      </c>
      <c r="Q6661" t="s">
        <v>27</v>
      </c>
      <c r="R6661">
        <v>94.2</v>
      </c>
      <c r="S6661">
        <v>2687.05</v>
      </c>
    </row>
    <row r="6662" spans="1:19">
      <c r="A6662" t="s">
        <v>14738</v>
      </c>
      <c r="B6662" s="2">
        <v>44965</v>
      </c>
      <c r="C6662" t="s">
        <v>33</v>
      </c>
      <c r="D6662">
        <v>58</v>
      </c>
      <c r="E6662" t="s">
        <v>23</v>
      </c>
      <c r="F6662">
        <v>1</v>
      </c>
      <c r="G6662">
        <v>5</v>
      </c>
      <c r="H6662" t="s">
        <v>3686</v>
      </c>
      <c r="I6662">
        <v>2215</v>
      </c>
      <c r="J6662">
        <v>4</v>
      </c>
      <c r="K6662">
        <v>30</v>
      </c>
      <c r="L6662" t="s">
        <v>40</v>
      </c>
      <c r="M6662" t="s">
        <v>23</v>
      </c>
      <c r="N6662" t="s">
        <v>23</v>
      </c>
      <c r="O6662" t="s">
        <v>56</v>
      </c>
      <c r="P6662" t="s">
        <v>202</v>
      </c>
      <c r="Q6662" t="s">
        <v>27</v>
      </c>
      <c r="R6662">
        <v>64.5</v>
      </c>
      <c r="S6662">
        <v>3087.35</v>
      </c>
    </row>
    <row r="6663" spans="1:19">
      <c r="A6663" t="s">
        <v>14740</v>
      </c>
      <c r="B6663" s="2">
        <v>44718</v>
      </c>
      <c r="C6663" t="s">
        <v>22</v>
      </c>
      <c r="D6663">
        <v>62</v>
      </c>
      <c r="E6663" t="s">
        <v>23</v>
      </c>
      <c r="F6663">
        <v>3</v>
      </c>
      <c r="G6663">
        <v>5</v>
      </c>
      <c r="H6663" t="s">
        <v>3686</v>
      </c>
      <c r="I6663">
        <v>2125</v>
      </c>
      <c r="J6663">
        <v>2</v>
      </c>
      <c r="K6663">
        <v>38</v>
      </c>
      <c r="L6663" t="s">
        <v>15568</v>
      </c>
      <c r="M6663" t="s">
        <v>23</v>
      </c>
      <c r="N6663" t="s">
        <v>23</v>
      </c>
      <c r="O6663" t="s">
        <v>56</v>
      </c>
      <c r="P6663" t="s">
        <v>202</v>
      </c>
      <c r="Q6663" t="s">
        <v>50</v>
      </c>
      <c r="R6663">
        <v>78.95</v>
      </c>
      <c r="S6663">
        <v>3382.01</v>
      </c>
    </row>
    <row r="6664" spans="1:19">
      <c r="A6664" t="s">
        <v>14742</v>
      </c>
      <c r="B6664" s="2">
        <v>45115</v>
      </c>
      <c r="C6664" t="s">
        <v>22</v>
      </c>
      <c r="D6664">
        <v>50</v>
      </c>
      <c r="E6664" t="s">
        <v>39</v>
      </c>
      <c r="F6664">
        <v>3</v>
      </c>
      <c r="G6664">
        <v>5</v>
      </c>
      <c r="H6664" t="s">
        <v>3686</v>
      </c>
      <c r="I6664">
        <v>3274</v>
      </c>
      <c r="J6664">
        <v>0</v>
      </c>
      <c r="K6664">
        <v>25</v>
      </c>
      <c r="L6664" t="s">
        <v>15568</v>
      </c>
      <c r="M6664" t="s">
        <v>23</v>
      </c>
      <c r="N6664" t="s">
        <v>39</v>
      </c>
      <c r="P6664" t="s">
        <v>26</v>
      </c>
      <c r="Q6664" t="s">
        <v>50</v>
      </c>
      <c r="R6664">
        <v>20.8</v>
      </c>
      <c r="S6664">
        <v>515.14</v>
      </c>
    </row>
    <row r="6665" spans="1:19">
      <c r="A6665" t="s">
        <v>14744</v>
      </c>
      <c r="B6665" s="2">
        <v>44631</v>
      </c>
      <c r="C6665" t="s">
        <v>33</v>
      </c>
      <c r="D6665">
        <v>56</v>
      </c>
      <c r="E6665" t="s">
        <v>39</v>
      </c>
      <c r="F6665">
        <v>0</v>
      </c>
      <c r="G6665">
        <v>5</v>
      </c>
      <c r="H6665" t="s">
        <v>3686</v>
      </c>
      <c r="I6665">
        <v>4477</v>
      </c>
      <c r="J6665">
        <v>0</v>
      </c>
      <c r="K6665">
        <v>41</v>
      </c>
      <c r="L6665" t="s">
        <v>142</v>
      </c>
      <c r="M6665" t="s">
        <v>23</v>
      </c>
      <c r="N6665" t="s">
        <v>23</v>
      </c>
      <c r="O6665" t="s">
        <v>25</v>
      </c>
      <c r="P6665" t="s">
        <v>26</v>
      </c>
      <c r="Q6665" t="s">
        <v>27</v>
      </c>
      <c r="R6665">
        <v>104.4</v>
      </c>
      <c r="S6665">
        <v>4393.4799999999996</v>
      </c>
    </row>
    <row r="6666" spans="1:19">
      <c r="A6666" t="s">
        <v>14746</v>
      </c>
      <c r="B6666" s="2">
        <v>44463</v>
      </c>
      <c r="C6666" t="s">
        <v>22</v>
      </c>
      <c r="D6666">
        <v>56</v>
      </c>
      <c r="E6666" t="s">
        <v>23</v>
      </c>
      <c r="F6666">
        <v>0</v>
      </c>
      <c r="G6666">
        <v>5</v>
      </c>
      <c r="H6666" t="s">
        <v>3686</v>
      </c>
      <c r="I6666">
        <v>3817</v>
      </c>
      <c r="J6666">
        <v>8</v>
      </c>
      <c r="K6666">
        <v>47</v>
      </c>
      <c r="L6666" t="s">
        <v>142</v>
      </c>
      <c r="M6666" t="s">
        <v>23</v>
      </c>
      <c r="N6666" t="s">
        <v>23</v>
      </c>
      <c r="O6666" t="s">
        <v>25</v>
      </c>
      <c r="P6666" t="s">
        <v>202</v>
      </c>
      <c r="Q6666" t="s">
        <v>27</v>
      </c>
      <c r="R6666">
        <v>78.900000000000006</v>
      </c>
      <c r="S6666">
        <v>5507.79</v>
      </c>
    </row>
    <row r="6667" spans="1:19">
      <c r="A6667" t="s">
        <v>14748</v>
      </c>
      <c r="B6667" s="2">
        <v>45154</v>
      </c>
      <c r="C6667" t="s">
        <v>33</v>
      </c>
      <c r="D6667">
        <v>55</v>
      </c>
      <c r="E6667" t="s">
        <v>39</v>
      </c>
      <c r="F6667">
        <v>0</v>
      </c>
      <c r="G6667">
        <v>5</v>
      </c>
      <c r="H6667" t="s">
        <v>3686</v>
      </c>
      <c r="I6667">
        <v>5813</v>
      </c>
      <c r="J6667">
        <v>0</v>
      </c>
      <c r="K6667">
        <v>24</v>
      </c>
      <c r="L6667" t="s">
        <v>15568</v>
      </c>
      <c r="M6667" t="s">
        <v>23</v>
      </c>
      <c r="N6667" t="s">
        <v>23</v>
      </c>
      <c r="O6667" t="s">
        <v>25</v>
      </c>
      <c r="P6667" t="s">
        <v>26</v>
      </c>
      <c r="Q6667" t="s">
        <v>27</v>
      </c>
      <c r="R6667">
        <v>104.15</v>
      </c>
      <c r="S6667">
        <v>3465.61</v>
      </c>
    </row>
    <row r="6668" spans="1:19">
      <c r="A6668" t="s">
        <v>14750</v>
      </c>
      <c r="B6668" s="2">
        <v>45173</v>
      </c>
      <c r="C6668" t="s">
        <v>33</v>
      </c>
      <c r="D6668">
        <v>78</v>
      </c>
      <c r="E6668" t="s">
        <v>23</v>
      </c>
      <c r="F6668">
        <v>0</v>
      </c>
      <c r="G6668">
        <v>5</v>
      </c>
      <c r="H6668" t="s">
        <v>3686</v>
      </c>
      <c r="I6668">
        <v>2590</v>
      </c>
      <c r="J6668">
        <v>5</v>
      </c>
      <c r="K6668">
        <v>23</v>
      </c>
      <c r="L6668" t="s">
        <v>97</v>
      </c>
      <c r="M6668" t="s">
        <v>23</v>
      </c>
      <c r="N6668" t="s">
        <v>23</v>
      </c>
      <c r="O6668" t="s">
        <v>56</v>
      </c>
      <c r="P6668" t="s">
        <v>26</v>
      </c>
      <c r="Q6668" t="s">
        <v>50</v>
      </c>
      <c r="R6668">
        <v>73.650000000000006</v>
      </c>
      <c r="S6668">
        <v>1976.94</v>
      </c>
    </row>
    <row r="6669" spans="1:19">
      <c r="A6669" t="s">
        <v>14752</v>
      </c>
      <c r="B6669" s="2">
        <v>43864</v>
      </c>
      <c r="C6669" t="s">
        <v>33</v>
      </c>
      <c r="D6669">
        <v>32</v>
      </c>
      <c r="E6669" t="s">
        <v>39</v>
      </c>
      <c r="F6669">
        <v>0</v>
      </c>
      <c r="G6669">
        <v>5</v>
      </c>
      <c r="H6669" t="s">
        <v>3686</v>
      </c>
      <c r="I6669">
        <v>6141</v>
      </c>
      <c r="J6669">
        <v>0</v>
      </c>
      <c r="K6669">
        <v>66</v>
      </c>
      <c r="L6669" t="s">
        <v>316</v>
      </c>
      <c r="M6669" t="s">
        <v>23</v>
      </c>
      <c r="N6669" t="s">
        <v>39</v>
      </c>
      <c r="P6669" t="s">
        <v>164</v>
      </c>
      <c r="Q6669" t="s">
        <v>50</v>
      </c>
      <c r="R6669">
        <v>25.15</v>
      </c>
      <c r="S6669">
        <v>3054.42</v>
      </c>
    </row>
    <row r="6670" spans="1:19">
      <c r="A6670" t="s">
        <v>14754</v>
      </c>
      <c r="B6670" s="2">
        <v>44763</v>
      </c>
      <c r="C6670" t="s">
        <v>33</v>
      </c>
      <c r="D6670">
        <v>48</v>
      </c>
      <c r="E6670" t="s">
        <v>39</v>
      </c>
      <c r="F6670">
        <v>0</v>
      </c>
      <c r="G6670">
        <v>5</v>
      </c>
      <c r="H6670" t="s">
        <v>3686</v>
      </c>
      <c r="I6670">
        <v>5336</v>
      </c>
      <c r="J6670">
        <v>0</v>
      </c>
      <c r="K6670">
        <v>37</v>
      </c>
      <c r="L6670" t="s">
        <v>15568</v>
      </c>
      <c r="M6670" t="s">
        <v>23</v>
      </c>
      <c r="N6670" t="s">
        <v>39</v>
      </c>
      <c r="P6670" t="s">
        <v>164</v>
      </c>
      <c r="Q6670" t="s">
        <v>50</v>
      </c>
      <c r="R6670">
        <v>19.8</v>
      </c>
      <c r="S6670">
        <v>2366.9299999999998</v>
      </c>
    </row>
    <row r="6671" spans="1:19">
      <c r="A6671" t="s">
        <v>14756</v>
      </c>
      <c r="B6671" s="2">
        <v>43936</v>
      </c>
      <c r="C6671" t="s">
        <v>33</v>
      </c>
      <c r="D6671">
        <v>20</v>
      </c>
      <c r="E6671" t="s">
        <v>23</v>
      </c>
      <c r="F6671">
        <v>0</v>
      </c>
      <c r="G6671">
        <v>5</v>
      </c>
      <c r="H6671" t="s">
        <v>3686</v>
      </c>
      <c r="I6671">
        <v>5538</v>
      </c>
      <c r="J6671">
        <v>5</v>
      </c>
      <c r="K6671">
        <v>64</v>
      </c>
      <c r="L6671" t="s">
        <v>142</v>
      </c>
      <c r="M6671" t="s">
        <v>23</v>
      </c>
      <c r="N6671" t="s">
        <v>39</v>
      </c>
      <c r="P6671" t="s">
        <v>164</v>
      </c>
      <c r="Q6671" t="s">
        <v>50</v>
      </c>
      <c r="R6671">
        <v>25</v>
      </c>
      <c r="S6671">
        <v>2020.64</v>
      </c>
    </row>
    <row r="6672" spans="1:19">
      <c r="A6672" t="s">
        <v>14758</v>
      </c>
      <c r="B6672" s="2">
        <v>45859</v>
      </c>
      <c r="C6672" t="s">
        <v>22</v>
      </c>
      <c r="D6672">
        <v>51</v>
      </c>
      <c r="E6672" t="s">
        <v>39</v>
      </c>
      <c r="F6672">
        <v>0</v>
      </c>
      <c r="G6672">
        <v>5</v>
      </c>
      <c r="H6672" t="s">
        <v>3751</v>
      </c>
      <c r="I6672">
        <v>2785</v>
      </c>
      <c r="J6672">
        <v>0</v>
      </c>
      <c r="K6672">
        <v>1</v>
      </c>
      <c r="L6672" t="s">
        <v>48</v>
      </c>
      <c r="M6672" t="s">
        <v>23</v>
      </c>
      <c r="N6672" t="s">
        <v>23</v>
      </c>
      <c r="O6672" t="s">
        <v>49</v>
      </c>
      <c r="P6672" t="s">
        <v>26</v>
      </c>
      <c r="Q6672" t="s">
        <v>27</v>
      </c>
      <c r="R6672">
        <v>44</v>
      </c>
      <c r="S6672">
        <v>57.4</v>
      </c>
    </row>
    <row r="6673" spans="1:19">
      <c r="A6673" t="s">
        <v>14760</v>
      </c>
      <c r="B6673" s="2">
        <v>45800</v>
      </c>
      <c r="C6673" t="s">
        <v>22</v>
      </c>
      <c r="D6673">
        <v>49</v>
      </c>
      <c r="E6673" t="s">
        <v>39</v>
      </c>
      <c r="F6673">
        <v>0</v>
      </c>
      <c r="G6673">
        <v>5</v>
      </c>
      <c r="H6673" t="s">
        <v>3751</v>
      </c>
      <c r="I6673">
        <v>5625</v>
      </c>
      <c r="J6673">
        <v>0</v>
      </c>
      <c r="K6673">
        <v>3</v>
      </c>
      <c r="L6673" t="s">
        <v>15568</v>
      </c>
      <c r="M6673" t="s">
        <v>23</v>
      </c>
      <c r="N6673" t="s">
        <v>23</v>
      </c>
      <c r="O6673" t="s">
        <v>25</v>
      </c>
      <c r="P6673" t="s">
        <v>26</v>
      </c>
      <c r="Q6673" t="s">
        <v>27</v>
      </c>
      <c r="R6673">
        <v>90.4</v>
      </c>
      <c r="S6673">
        <v>362.89</v>
      </c>
    </row>
    <row r="6674" spans="1:19">
      <c r="A6674" t="s">
        <v>14762</v>
      </c>
      <c r="B6674" s="2">
        <v>44615</v>
      </c>
      <c r="C6674" t="s">
        <v>22</v>
      </c>
      <c r="D6674">
        <v>44</v>
      </c>
      <c r="E6674" t="s">
        <v>23</v>
      </c>
      <c r="F6674">
        <v>0</v>
      </c>
      <c r="G6674">
        <v>5</v>
      </c>
      <c r="H6674" t="s">
        <v>3686</v>
      </c>
      <c r="I6674">
        <v>5940</v>
      </c>
      <c r="J6674">
        <v>10</v>
      </c>
      <c r="K6674">
        <v>42</v>
      </c>
      <c r="L6674" t="s">
        <v>15568</v>
      </c>
      <c r="M6674" t="s">
        <v>23</v>
      </c>
      <c r="N6674" t="s">
        <v>39</v>
      </c>
      <c r="P6674" t="s">
        <v>164</v>
      </c>
      <c r="Q6674" t="s">
        <v>27</v>
      </c>
      <c r="R6674">
        <v>20.25</v>
      </c>
      <c r="S6674">
        <v>2757</v>
      </c>
    </row>
    <row r="6675" spans="1:19">
      <c r="A6675" t="s">
        <v>14764</v>
      </c>
      <c r="B6675" s="2">
        <v>45861</v>
      </c>
      <c r="C6675" t="s">
        <v>33</v>
      </c>
      <c r="D6675">
        <v>62</v>
      </c>
      <c r="E6675" t="s">
        <v>39</v>
      </c>
      <c r="F6675">
        <v>0</v>
      </c>
      <c r="G6675">
        <v>5</v>
      </c>
      <c r="H6675" t="s">
        <v>3751</v>
      </c>
      <c r="I6675">
        <v>5092</v>
      </c>
      <c r="J6675">
        <v>0</v>
      </c>
      <c r="K6675">
        <v>1</v>
      </c>
      <c r="L6675" t="s">
        <v>15568</v>
      </c>
      <c r="M6675" t="s">
        <v>39</v>
      </c>
      <c r="N6675" t="s">
        <v>23</v>
      </c>
      <c r="O6675" t="s">
        <v>49</v>
      </c>
      <c r="P6675" t="s">
        <v>26</v>
      </c>
      <c r="Q6675" t="s">
        <v>50</v>
      </c>
      <c r="R6675">
        <v>24.4</v>
      </c>
      <c r="S6675">
        <v>34.4</v>
      </c>
    </row>
    <row r="6676" spans="1:19">
      <c r="A6676" t="s">
        <v>14765</v>
      </c>
      <c r="B6676" s="2">
        <v>45708</v>
      </c>
      <c r="C6676" t="s">
        <v>33</v>
      </c>
      <c r="D6676">
        <v>22</v>
      </c>
      <c r="E6676" t="s">
        <v>39</v>
      </c>
      <c r="F6676">
        <v>0</v>
      </c>
      <c r="G6676">
        <v>5</v>
      </c>
      <c r="H6676" t="s">
        <v>3686</v>
      </c>
      <c r="I6676">
        <v>5980</v>
      </c>
      <c r="J6676">
        <v>0</v>
      </c>
      <c r="K6676">
        <v>6</v>
      </c>
      <c r="L6676" t="s">
        <v>48</v>
      </c>
      <c r="M6676" t="s">
        <v>23</v>
      </c>
      <c r="N6676" t="s">
        <v>39</v>
      </c>
      <c r="P6676" t="s">
        <v>164</v>
      </c>
      <c r="Q6676" t="s">
        <v>50</v>
      </c>
      <c r="R6676">
        <v>19.55</v>
      </c>
      <c r="S6676">
        <v>168.55</v>
      </c>
    </row>
    <row r="6677" spans="1:19">
      <c r="A6677" t="s">
        <v>14767</v>
      </c>
      <c r="B6677" s="2">
        <v>45779</v>
      </c>
      <c r="C6677" t="s">
        <v>22</v>
      </c>
      <c r="D6677">
        <v>49</v>
      </c>
      <c r="E6677" t="s">
        <v>39</v>
      </c>
      <c r="F6677">
        <v>0</v>
      </c>
      <c r="G6677">
        <v>5</v>
      </c>
      <c r="H6677" t="s">
        <v>3751</v>
      </c>
      <c r="I6677">
        <v>3956</v>
      </c>
      <c r="J6677">
        <v>0</v>
      </c>
      <c r="K6677">
        <v>3</v>
      </c>
      <c r="L6677" t="s">
        <v>15568</v>
      </c>
      <c r="M6677" t="s">
        <v>23</v>
      </c>
      <c r="N6677" t="s">
        <v>23</v>
      </c>
      <c r="O6677" t="s">
        <v>25</v>
      </c>
      <c r="P6677" t="s">
        <v>26</v>
      </c>
      <c r="Q6677" t="s">
        <v>50</v>
      </c>
      <c r="R6677">
        <v>74.45</v>
      </c>
      <c r="S6677">
        <v>395.5</v>
      </c>
    </row>
    <row r="6678" spans="1:19">
      <c r="A6678" t="s">
        <v>14769</v>
      </c>
      <c r="B6678" s="2">
        <v>44901</v>
      </c>
      <c r="C6678" t="s">
        <v>22</v>
      </c>
      <c r="D6678">
        <v>19</v>
      </c>
      <c r="E6678" t="s">
        <v>23</v>
      </c>
      <c r="F6678">
        <v>1</v>
      </c>
      <c r="G6678">
        <v>5</v>
      </c>
      <c r="H6678" t="s">
        <v>3686</v>
      </c>
      <c r="I6678">
        <v>2844</v>
      </c>
      <c r="J6678">
        <v>9</v>
      </c>
      <c r="K6678">
        <v>32</v>
      </c>
      <c r="L6678" t="s">
        <v>40</v>
      </c>
      <c r="M6678" t="s">
        <v>23</v>
      </c>
      <c r="N6678" t="s">
        <v>23</v>
      </c>
      <c r="O6678" t="s">
        <v>25</v>
      </c>
      <c r="P6678" t="s">
        <v>202</v>
      </c>
      <c r="Q6678" t="s">
        <v>84</v>
      </c>
      <c r="R6678">
        <v>93.95</v>
      </c>
      <c r="S6678">
        <v>3880.97</v>
      </c>
    </row>
    <row r="6679" spans="1:19">
      <c r="A6679" t="s">
        <v>14772</v>
      </c>
      <c r="B6679" s="2">
        <v>44075</v>
      </c>
      <c r="C6679" t="s">
        <v>22</v>
      </c>
      <c r="D6679">
        <v>61</v>
      </c>
      <c r="E6679" t="s">
        <v>39</v>
      </c>
      <c r="F6679">
        <v>0</v>
      </c>
      <c r="G6679">
        <v>5</v>
      </c>
      <c r="H6679" t="s">
        <v>3686</v>
      </c>
      <c r="I6679">
        <v>6047</v>
      </c>
      <c r="J6679">
        <v>0</v>
      </c>
      <c r="K6679">
        <v>59</v>
      </c>
      <c r="L6679" t="s">
        <v>142</v>
      </c>
      <c r="M6679" t="s">
        <v>23</v>
      </c>
      <c r="N6679" t="s">
        <v>23</v>
      </c>
      <c r="O6679" t="s">
        <v>25</v>
      </c>
      <c r="P6679" t="s">
        <v>26</v>
      </c>
      <c r="Q6679" t="s">
        <v>27</v>
      </c>
      <c r="R6679">
        <v>111.35</v>
      </c>
      <c r="S6679">
        <v>9358.83</v>
      </c>
    </row>
    <row r="6680" spans="1:19">
      <c r="A6680" t="s">
        <v>14774</v>
      </c>
      <c r="B6680" s="2">
        <v>45561</v>
      </c>
      <c r="C6680" t="s">
        <v>33</v>
      </c>
      <c r="D6680">
        <v>41</v>
      </c>
      <c r="E6680" t="s">
        <v>39</v>
      </c>
      <c r="F6680">
        <v>0</v>
      </c>
      <c r="G6680">
        <v>5</v>
      </c>
      <c r="H6680" t="s">
        <v>3686</v>
      </c>
      <c r="I6680">
        <v>2133</v>
      </c>
      <c r="J6680">
        <v>0</v>
      </c>
      <c r="K6680">
        <v>11</v>
      </c>
      <c r="L6680" t="s">
        <v>15568</v>
      </c>
      <c r="M6680" t="s">
        <v>39</v>
      </c>
      <c r="N6680" t="s">
        <v>23</v>
      </c>
      <c r="O6680" t="s">
        <v>49</v>
      </c>
      <c r="P6680" t="s">
        <v>202</v>
      </c>
      <c r="Q6680" t="s">
        <v>50</v>
      </c>
      <c r="R6680">
        <v>40.4</v>
      </c>
      <c r="S6680">
        <v>422.6</v>
      </c>
    </row>
    <row r="6681" spans="1:19">
      <c r="A6681" t="s">
        <v>14776</v>
      </c>
      <c r="B6681" s="2">
        <v>45622</v>
      </c>
      <c r="C6681" t="s">
        <v>33</v>
      </c>
      <c r="D6681">
        <v>71</v>
      </c>
      <c r="E6681" t="s">
        <v>23</v>
      </c>
      <c r="F6681">
        <v>0</v>
      </c>
      <c r="G6681">
        <v>5</v>
      </c>
      <c r="H6681" t="s">
        <v>3686</v>
      </c>
      <c r="I6681">
        <v>4654</v>
      </c>
      <c r="J6681">
        <v>3</v>
      </c>
      <c r="K6681">
        <v>9</v>
      </c>
      <c r="L6681" t="s">
        <v>15568</v>
      </c>
      <c r="M6681" t="s">
        <v>23</v>
      </c>
      <c r="N6681" t="s">
        <v>23</v>
      </c>
      <c r="O6681" t="s">
        <v>25</v>
      </c>
      <c r="P6681" t="s">
        <v>26</v>
      </c>
      <c r="Q6681" t="s">
        <v>27</v>
      </c>
      <c r="R6681">
        <v>79.75</v>
      </c>
      <c r="S6681">
        <v>830.12</v>
      </c>
    </row>
    <row r="6682" spans="1:19">
      <c r="A6682" t="s">
        <v>14778</v>
      </c>
      <c r="B6682" s="2">
        <v>43776</v>
      </c>
      <c r="C6682" t="s">
        <v>33</v>
      </c>
      <c r="D6682">
        <v>19</v>
      </c>
      <c r="E6682" t="s">
        <v>23</v>
      </c>
      <c r="F6682">
        <v>0</v>
      </c>
      <c r="G6682">
        <v>5</v>
      </c>
      <c r="H6682" t="s">
        <v>3686</v>
      </c>
      <c r="I6682">
        <v>5976</v>
      </c>
      <c r="J6682">
        <v>6</v>
      </c>
      <c r="K6682">
        <v>69</v>
      </c>
      <c r="L6682" t="s">
        <v>316</v>
      </c>
      <c r="M6682" t="s">
        <v>23</v>
      </c>
      <c r="N6682" t="s">
        <v>23</v>
      </c>
      <c r="O6682" t="s">
        <v>25</v>
      </c>
      <c r="P6682" t="s">
        <v>26</v>
      </c>
      <c r="Q6682" t="s">
        <v>27</v>
      </c>
      <c r="R6682">
        <v>85.4</v>
      </c>
      <c r="S6682">
        <v>8249.2099999999991</v>
      </c>
    </row>
    <row r="6683" spans="1:19">
      <c r="A6683" t="s">
        <v>14780</v>
      </c>
      <c r="B6683" s="2">
        <v>45438</v>
      </c>
      <c r="C6683" t="s">
        <v>33</v>
      </c>
      <c r="D6683">
        <v>23</v>
      </c>
      <c r="E6683" t="s">
        <v>39</v>
      </c>
      <c r="F6683">
        <v>0</v>
      </c>
      <c r="G6683">
        <v>5</v>
      </c>
      <c r="H6683" t="s">
        <v>3686</v>
      </c>
      <c r="I6683">
        <v>5584</v>
      </c>
      <c r="J6683">
        <v>0</v>
      </c>
      <c r="K6683">
        <v>15</v>
      </c>
      <c r="L6683" t="s">
        <v>15568</v>
      </c>
      <c r="M6683" t="s">
        <v>23</v>
      </c>
      <c r="N6683" t="s">
        <v>23</v>
      </c>
      <c r="O6683" t="s">
        <v>56</v>
      </c>
      <c r="P6683" t="s">
        <v>26</v>
      </c>
      <c r="Q6683" t="s">
        <v>27</v>
      </c>
      <c r="R6683">
        <v>48.85</v>
      </c>
      <c r="S6683">
        <v>1212</v>
      </c>
    </row>
    <row r="6684" spans="1:19">
      <c r="A6684" t="s">
        <v>14782</v>
      </c>
      <c r="B6684" s="2">
        <v>44596</v>
      </c>
      <c r="C6684" t="s">
        <v>33</v>
      </c>
      <c r="D6684">
        <v>24</v>
      </c>
      <c r="E6684" t="s">
        <v>39</v>
      </c>
      <c r="F6684">
        <v>0</v>
      </c>
      <c r="G6684">
        <v>5</v>
      </c>
      <c r="H6684" t="s">
        <v>3686</v>
      </c>
      <c r="I6684">
        <v>4668</v>
      </c>
      <c r="J6684">
        <v>0</v>
      </c>
      <c r="K6684">
        <v>42</v>
      </c>
      <c r="L6684" t="s">
        <v>15568</v>
      </c>
      <c r="M6684" t="s">
        <v>23</v>
      </c>
      <c r="N6684" t="s">
        <v>23</v>
      </c>
      <c r="O6684" t="s">
        <v>56</v>
      </c>
      <c r="P6684" t="s">
        <v>164</v>
      </c>
      <c r="Q6684" t="s">
        <v>50</v>
      </c>
      <c r="R6684">
        <v>66.5</v>
      </c>
      <c r="S6684">
        <v>4222.67</v>
      </c>
    </row>
    <row r="6685" spans="1:19">
      <c r="A6685" t="s">
        <v>14784</v>
      </c>
      <c r="B6685" s="2">
        <v>45094</v>
      </c>
      <c r="C6685" t="s">
        <v>33</v>
      </c>
      <c r="D6685">
        <v>33</v>
      </c>
      <c r="E6685" t="s">
        <v>39</v>
      </c>
      <c r="F6685">
        <v>1</v>
      </c>
      <c r="G6685">
        <v>5</v>
      </c>
      <c r="H6685" t="s">
        <v>3686</v>
      </c>
      <c r="I6685">
        <v>5980</v>
      </c>
      <c r="J6685">
        <v>0</v>
      </c>
      <c r="K6685">
        <v>26</v>
      </c>
      <c r="L6685" t="s">
        <v>40</v>
      </c>
      <c r="M6685" t="s">
        <v>23</v>
      </c>
      <c r="N6685" t="s">
        <v>23</v>
      </c>
      <c r="O6685" t="s">
        <v>25</v>
      </c>
      <c r="P6685" t="s">
        <v>164</v>
      </c>
      <c r="Q6685" t="s">
        <v>27</v>
      </c>
      <c r="R6685">
        <v>105.45</v>
      </c>
      <c r="S6685">
        <v>2779.78</v>
      </c>
    </row>
    <row r="6686" spans="1:19">
      <c r="A6686" t="s">
        <v>14786</v>
      </c>
      <c r="B6686" s="2">
        <v>45672</v>
      </c>
      <c r="C6686" t="s">
        <v>33</v>
      </c>
      <c r="D6686">
        <v>34</v>
      </c>
      <c r="E6686" t="s">
        <v>39</v>
      </c>
      <c r="F6686">
        <v>3</v>
      </c>
      <c r="G6686">
        <v>5</v>
      </c>
      <c r="H6686" t="s">
        <v>3686</v>
      </c>
      <c r="I6686">
        <v>3810</v>
      </c>
      <c r="J6686">
        <v>0</v>
      </c>
      <c r="K6686">
        <v>7</v>
      </c>
      <c r="L6686" t="s">
        <v>48</v>
      </c>
      <c r="M6686" t="s">
        <v>23</v>
      </c>
      <c r="N6686" t="s">
        <v>39</v>
      </c>
      <c r="P6686" t="s">
        <v>202</v>
      </c>
      <c r="Q6686" t="s">
        <v>50</v>
      </c>
      <c r="R6686">
        <v>20.05</v>
      </c>
      <c r="S6686">
        <v>444.42</v>
      </c>
    </row>
    <row r="6687" spans="1:19">
      <c r="A6687" t="s">
        <v>14788</v>
      </c>
      <c r="B6687" s="2">
        <v>45155</v>
      </c>
      <c r="C6687" t="s">
        <v>33</v>
      </c>
      <c r="D6687">
        <v>33</v>
      </c>
      <c r="E6687" t="s">
        <v>39</v>
      </c>
      <c r="F6687">
        <v>0</v>
      </c>
      <c r="G6687">
        <v>5</v>
      </c>
      <c r="H6687" t="s">
        <v>3686</v>
      </c>
      <c r="I6687">
        <v>4147</v>
      </c>
      <c r="J6687">
        <v>0</v>
      </c>
      <c r="K6687">
        <v>24</v>
      </c>
      <c r="L6687" t="s">
        <v>40</v>
      </c>
      <c r="M6687" t="s">
        <v>23</v>
      </c>
      <c r="N6687" t="s">
        <v>39</v>
      </c>
      <c r="P6687" t="s">
        <v>202</v>
      </c>
      <c r="Q6687" t="s">
        <v>27</v>
      </c>
      <c r="R6687">
        <v>24.6</v>
      </c>
      <c r="S6687">
        <v>1629.09</v>
      </c>
    </row>
    <row r="6688" spans="1:19">
      <c r="A6688" t="s">
        <v>14790</v>
      </c>
      <c r="B6688" s="2">
        <v>43841</v>
      </c>
      <c r="C6688" t="s">
        <v>22</v>
      </c>
      <c r="D6688">
        <v>63</v>
      </c>
      <c r="E6688" t="s">
        <v>23</v>
      </c>
      <c r="F6688">
        <v>2</v>
      </c>
      <c r="G6688">
        <v>5</v>
      </c>
      <c r="H6688" t="s">
        <v>3686</v>
      </c>
      <c r="I6688">
        <v>4444</v>
      </c>
      <c r="J6688">
        <v>6</v>
      </c>
      <c r="K6688">
        <v>67</v>
      </c>
      <c r="L6688" t="s">
        <v>15568</v>
      </c>
      <c r="M6688" t="s">
        <v>23</v>
      </c>
      <c r="N6688" t="s">
        <v>39</v>
      </c>
      <c r="P6688" t="s">
        <v>164</v>
      </c>
      <c r="Q6688" t="s">
        <v>27</v>
      </c>
      <c r="R6688">
        <v>24.65</v>
      </c>
      <c r="S6688">
        <v>2585.92</v>
      </c>
    </row>
    <row r="6689" spans="1:19">
      <c r="A6689" t="s">
        <v>14792</v>
      </c>
      <c r="B6689" s="2">
        <v>45170</v>
      </c>
      <c r="C6689" t="s">
        <v>22</v>
      </c>
      <c r="D6689">
        <v>56</v>
      </c>
      <c r="E6689" t="s">
        <v>23</v>
      </c>
      <c r="F6689">
        <v>1</v>
      </c>
      <c r="G6689">
        <v>5</v>
      </c>
      <c r="H6689" t="s">
        <v>3686</v>
      </c>
      <c r="I6689">
        <v>2170</v>
      </c>
      <c r="J6689">
        <v>2</v>
      </c>
      <c r="K6689">
        <v>23</v>
      </c>
      <c r="L6689" t="s">
        <v>97</v>
      </c>
      <c r="M6689" t="s">
        <v>23</v>
      </c>
      <c r="N6689" t="s">
        <v>39</v>
      </c>
      <c r="P6689" t="s">
        <v>202</v>
      </c>
      <c r="Q6689" t="s">
        <v>50</v>
      </c>
      <c r="R6689">
        <v>20</v>
      </c>
      <c r="S6689">
        <v>1002.36</v>
      </c>
    </row>
    <row r="6690" spans="1:19">
      <c r="A6690" t="s">
        <v>14794</v>
      </c>
      <c r="B6690" s="2">
        <v>44690</v>
      </c>
      <c r="C6690" t="s">
        <v>22</v>
      </c>
      <c r="D6690">
        <v>58</v>
      </c>
      <c r="E6690" t="s">
        <v>39</v>
      </c>
      <c r="F6690">
        <v>0</v>
      </c>
      <c r="G6690">
        <v>5</v>
      </c>
      <c r="H6690" t="s">
        <v>3686</v>
      </c>
      <c r="I6690">
        <v>3271</v>
      </c>
      <c r="J6690">
        <v>0</v>
      </c>
      <c r="K6690">
        <v>39</v>
      </c>
      <c r="L6690" t="s">
        <v>40</v>
      </c>
      <c r="M6690" t="s">
        <v>23</v>
      </c>
      <c r="N6690" t="s">
        <v>23</v>
      </c>
      <c r="O6690" t="s">
        <v>25</v>
      </c>
      <c r="P6690" t="s">
        <v>26</v>
      </c>
      <c r="Q6690" t="s">
        <v>50</v>
      </c>
      <c r="R6690">
        <v>73.150000000000006</v>
      </c>
      <c r="S6690">
        <v>3069.76</v>
      </c>
    </row>
    <row r="6691" spans="1:19">
      <c r="A6691" t="s">
        <v>14796</v>
      </c>
      <c r="B6691" s="2">
        <v>45614</v>
      </c>
      <c r="C6691" t="s">
        <v>22</v>
      </c>
      <c r="D6691">
        <v>60</v>
      </c>
      <c r="E6691" t="s">
        <v>39</v>
      </c>
      <c r="F6691">
        <v>0</v>
      </c>
      <c r="G6691">
        <v>5</v>
      </c>
      <c r="H6691" t="s">
        <v>3686</v>
      </c>
      <c r="I6691">
        <v>2062</v>
      </c>
      <c r="J6691">
        <v>0</v>
      </c>
      <c r="K6691">
        <v>9</v>
      </c>
      <c r="L6691" t="s">
        <v>15568</v>
      </c>
      <c r="M6691" t="s">
        <v>23</v>
      </c>
      <c r="N6691" t="s">
        <v>23</v>
      </c>
      <c r="O6691" t="s">
        <v>25</v>
      </c>
      <c r="P6691" t="s">
        <v>26</v>
      </c>
      <c r="Q6691" t="s">
        <v>27</v>
      </c>
      <c r="R6691">
        <v>76.25</v>
      </c>
      <c r="S6691">
        <v>997.6</v>
      </c>
    </row>
    <row r="6692" spans="1:19">
      <c r="A6692" t="s">
        <v>14798</v>
      </c>
      <c r="B6692" s="2">
        <v>44723</v>
      </c>
      <c r="C6692" t="s">
        <v>33</v>
      </c>
      <c r="D6692">
        <v>64</v>
      </c>
      <c r="E6692" t="s">
        <v>39</v>
      </c>
      <c r="F6692">
        <v>0</v>
      </c>
      <c r="G6692">
        <v>5</v>
      </c>
      <c r="H6692" t="s">
        <v>3686</v>
      </c>
      <c r="I6692">
        <v>2295</v>
      </c>
      <c r="J6692">
        <v>0</v>
      </c>
      <c r="K6692">
        <v>38</v>
      </c>
      <c r="L6692" t="s">
        <v>40</v>
      </c>
      <c r="M6692" t="s">
        <v>23</v>
      </c>
      <c r="N6692" t="s">
        <v>39</v>
      </c>
      <c r="P6692" t="s">
        <v>164</v>
      </c>
      <c r="Q6692" t="s">
        <v>50</v>
      </c>
      <c r="R6692">
        <v>20.05</v>
      </c>
      <c r="S6692">
        <v>2323.44</v>
      </c>
    </row>
    <row r="6693" spans="1:19">
      <c r="A6693" t="s">
        <v>14800</v>
      </c>
      <c r="B6693" s="2">
        <v>43691</v>
      </c>
      <c r="C6693" t="s">
        <v>22</v>
      </c>
      <c r="D6693">
        <v>43</v>
      </c>
      <c r="E6693" t="s">
        <v>23</v>
      </c>
      <c r="F6693">
        <v>0</v>
      </c>
      <c r="G6693">
        <v>5</v>
      </c>
      <c r="H6693" t="s">
        <v>3686</v>
      </c>
      <c r="I6693">
        <v>4634</v>
      </c>
      <c r="J6693">
        <v>10</v>
      </c>
      <c r="K6693">
        <v>72</v>
      </c>
      <c r="L6693" t="s">
        <v>15568</v>
      </c>
      <c r="M6693" t="s">
        <v>23</v>
      </c>
      <c r="N6693" t="s">
        <v>23</v>
      </c>
      <c r="O6693" t="s">
        <v>25</v>
      </c>
      <c r="P6693" t="s">
        <v>164</v>
      </c>
      <c r="Q6693" t="s">
        <v>27</v>
      </c>
      <c r="R6693">
        <v>106.3</v>
      </c>
      <c r="S6693">
        <v>8651.83</v>
      </c>
    </row>
    <row r="6694" spans="1:19">
      <c r="A6694" t="s">
        <v>14802</v>
      </c>
      <c r="B6694" s="2">
        <v>43778</v>
      </c>
      <c r="C6694" t="s">
        <v>22</v>
      </c>
      <c r="D6694">
        <v>48</v>
      </c>
      <c r="E6694" t="s">
        <v>23</v>
      </c>
      <c r="F6694">
        <v>0</v>
      </c>
      <c r="G6694">
        <v>5</v>
      </c>
      <c r="H6694" t="s">
        <v>3686</v>
      </c>
      <c r="I6694">
        <v>4297</v>
      </c>
      <c r="J6694">
        <v>1</v>
      </c>
      <c r="K6694">
        <v>69</v>
      </c>
      <c r="L6694" t="s">
        <v>15568</v>
      </c>
      <c r="M6694" t="s">
        <v>23</v>
      </c>
      <c r="N6694" t="s">
        <v>23</v>
      </c>
      <c r="O6694" t="s">
        <v>25</v>
      </c>
      <c r="P6694" t="s">
        <v>164</v>
      </c>
      <c r="Q6694" t="s">
        <v>27</v>
      </c>
      <c r="R6694">
        <v>109.95</v>
      </c>
      <c r="S6694">
        <v>8904.5400000000009</v>
      </c>
    </row>
    <row r="6695" spans="1:19">
      <c r="A6695" t="s">
        <v>14804</v>
      </c>
      <c r="B6695" s="2">
        <v>44727</v>
      </c>
      <c r="C6695" t="s">
        <v>22</v>
      </c>
      <c r="D6695">
        <v>33</v>
      </c>
      <c r="E6695" t="s">
        <v>39</v>
      </c>
      <c r="F6695">
        <v>0</v>
      </c>
      <c r="G6695">
        <v>5</v>
      </c>
      <c r="H6695" t="s">
        <v>3686</v>
      </c>
      <c r="I6695">
        <v>4741</v>
      </c>
      <c r="J6695">
        <v>0</v>
      </c>
      <c r="K6695">
        <v>38</v>
      </c>
      <c r="L6695" t="s">
        <v>40</v>
      </c>
      <c r="M6695" t="s">
        <v>23</v>
      </c>
      <c r="N6695" t="s">
        <v>23</v>
      </c>
      <c r="O6695" t="s">
        <v>25</v>
      </c>
      <c r="P6695" t="s">
        <v>202</v>
      </c>
      <c r="Q6695" t="s">
        <v>27</v>
      </c>
      <c r="R6695">
        <v>95</v>
      </c>
      <c r="S6695">
        <v>3755.7</v>
      </c>
    </row>
    <row r="6696" spans="1:19">
      <c r="A6696" t="s">
        <v>14806</v>
      </c>
      <c r="B6696" s="2">
        <v>43833</v>
      </c>
      <c r="C6696" t="s">
        <v>22</v>
      </c>
      <c r="D6696">
        <v>22</v>
      </c>
      <c r="E6696" t="s">
        <v>39</v>
      </c>
      <c r="F6696">
        <v>0</v>
      </c>
      <c r="G6696">
        <v>5</v>
      </c>
      <c r="H6696" t="s">
        <v>3686</v>
      </c>
      <c r="I6696">
        <v>6064</v>
      </c>
      <c r="J6696">
        <v>0</v>
      </c>
      <c r="K6696">
        <v>67</v>
      </c>
      <c r="L6696" t="s">
        <v>316</v>
      </c>
      <c r="M6696" t="s">
        <v>23</v>
      </c>
      <c r="N6696" t="s">
        <v>23</v>
      </c>
      <c r="O6696" t="s">
        <v>49</v>
      </c>
      <c r="P6696" t="s">
        <v>164</v>
      </c>
      <c r="Q6696" t="s">
        <v>27</v>
      </c>
      <c r="R6696">
        <v>50.55</v>
      </c>
      <c r="S6696">
        <v>5442.96</v>
      </c>
    </row>
    <row r="6697" spans="1:19">
      <c r="A6697" t="s">
        <v>14808</v>
      </c>
      <c r="B6697" s="2">
        <v>44538</v>
      </c>
      <c r="C6697" t="s">
        <v>33</v>
      </c>
      <c r="D6697">
        <v>71</v>
      </c>
      <c r="E6697" t="s">
        <v>39</v>
      </c>
      <c r="F6697">
        <v>0</v>
      </c>
      <c r="G6697">
        <v>5</v>
      </c>
      <c r="H6697" t="s">
        <v>3686</v>
      </c>
      <c r="I6697">
        <v>2809</v>
      </c>
      <c r="J6697">
        <v>0</v>
      </c>
      <c r="K6697">
        <v>44</v>
      </c>
      <c r="L6697" t="s">
        <v>142</v>
      </c>
      <c r="M6697" t="s">
        <v>23</v>
      </c>
      <c r="N6697" t="s">
        <v>39</v>
      </c>
      <c r="P6697" t="s">
        <v>164</v>
      </c>
      <c r="Q6697" t="s">
        <v>84</v>
      </c>
      <c r="R6697">
        <v>19.899999999999999</v>
      </c>
      <c r="S6697">
        <v>1459.9</v>
      </c>
    </row>
    <row r="6698" spans="1:19">
      <c r="A6698" t="s">
        <v>14810</v>
      </c>
      <c r="B6698" s="2">
        <v>45146</v>
      </c>
      <c r="C6698" t="s">
        <v>33</v>
      </c>
      <c r="D6698">
        <v>34</v>
      </c>
      <c r="E6698" t="s">
        <v>39</v>
      </c>
      <c r="F6698">
        <v>0</v>
      </c>
      <c r="G6698">
        <v>5</v>
      </c>
      <c r="H6698" t="s">
        <v>3686</v>
      </c>
      <c r="I6698">
        <v>2050</v>
      </c>
      <c r="J6698">
        <v>0</v>
      </c>
      <c r="K6698">
        <v>24</v>
      </c>
      <c r="L6698" t="s">
        <v>15568</v>
      </c>
      <c r="M6698" t="s">
        <v>23</v>
      </c>
      <c r="N6698" t="s">
        <v>39</v>
      </c>
      <c r="P6698" t="s">
        <v>202</v>
      </c>
      <c r="Q6698" t="s">
        <v>27</v>
      </c>
      <c r="R6698">
        <v>21.05</v>
      </c>
      <c r="S6698">
        <v>1666.99</v>
      </c>
    </row>
    <row r="6699" spans="1:19">
      <c r="A6699" t="s">
        <v>14812</v>
      </c>
      <c r="B6699" s="2">
        <v>45574</v>
      </c>
      <c r="C6699" t="s">
        <v>33</v>
      </c>
      <c r="D6699">
        <v>60</v>
      </c>
      <c r="E6699" t="s">
        <v>23</v>
      </c>
      <c r="F6699">
        <v>2</v>
      </c>
      <c r="G6699">
        <v>5</v>
      </c>
      <c r="H6699" t="s">
        <v>3686</v>
      </c>
      <c r="I6699">
        <v>3179</v>
      </c>
      <c r="J6699">
        <v>10</v>
      </c>
      <c r="K6699">
        <v>10</v>
      </c>
      <c r="L6699" t="s">
        <v>97</v>
      </c>
      <c r="M6699" t="s">
        <v>23</v>
      </c>
      <c r="N6699" t="s">
        <v>39</v>
      </c>
      <c r="P6699" t="s">
        <v>164</v>
      </c>
      <c r="Q6699" t="s">
        <v>50</v>
      </c>
      <c r="R6699">
        <v>26.1</v>
      </c>
      <c r="S6699">
        <v>411.25</v>
      </c>
    </row>
    <row r="6700" spans="1:19">
      <c r="A6700" t="s">
        <v>14814</v>
      </c>
      <c r="B6700" s="2">
        <v>45541</v>
      </c>
      <c r="C6700" t="s">
        <v>33</v>
      </c>
      <c r="D6700">
        <v>42</v>
      </c>
      <c r="E6700" t="s">
        <v>23</v>
      </c>
      <c r="F6700">
        <v>1</v>
      </c>
      <c r="G6700">
        <v>5</v>
      </c>
      <c r="H6700" t="s">
        <v>3686</v>
      </c>
      <c r="I6700">
        <v>5359</v>
      </c>
      <c r="J6700">
        <v>3</v>
      </c>
      <c r="K6700">
        <v>11</v>
      </c>
      <c r="L6700" t="s">
        <v>97</v>
      </c>
      <c r="M6700" t="s">
        <v>23</v>
      </c>
      <c r="N6700" t="s">
        <v>39</v>
      </c>
      <c r="P6700" t="s">
        <v>164</v>
      </c>
      <c r="Q6700" t="s">
        <v>50</v>
      </c>
      <c r="R6700">
        <v>20.9</v>
      </c>
      <c r="S6700">
        <v>230.02</v>
      </c>
    </row>
    <row r="6701" spans="1:19">
      <c r="A6701" t="s">
        <v>14816</v>
      </c>
      <c r="B6701" s="2">
        <v>44518</v>
      </c>
      <c r="C6701" t="s">
        <v>22</v>
      </c>
      <c r="D6701">
        <v>55</v>
      </c>
      <c r="E6701" t="s">
        <v>23</v>
      </c>
      <c r="F6701">
        <v>2</v>
      </c>
      <c r="G6701">
        <v>5</v>
      </c>
      <c r="H6701" t="s">
        <v>3686</v>
      </c>
      <c r="I6701">
        <v>5322</v>
      </c>
      <c r="J6701">
        <v>1</v>
      </c>
      <c r="K6701">
        <v>45</v>
      </c>
      <c r="L6701" t="s">
        <v>15568</v>
      </c>
      <c r="M6701" t="s">
        <v>23</v>
      </c>
      <c r="N6701" t="s">
        <v>23</v>
      </c>
      <c r="O6701" t="s">
        <v>25</v>
      </c>
      <c r="P6701" t="s">
        <v>26</v>
      </c>
      <c r="Q6701" t="s">
        <v>27</v>
      </c>
      <c r="R6701">
        <v>95.95</v>
      </c>
      <c r="S6701">
        <v>5460.6</v>
      </c>
    </row>
    <row r="6702" spans="1:19">
      <c r="A6702" t="s">
        <v>14818</v>
      </c>
      <c r="B6702" s="2">
        <v>45841</v>
      </c>
      <c r="C6702" t="s">
        <v>33</v>
      </c>
      <c r="D6702">
        <v>27</v>
      </c>
      <c r="E6702" t="s">
        <v>23</v>
      </c>
      <c r="F6702">
        <v>0</v>
      </c>
      <c r="G6702">
        <v>5</v>
      </c>
      <c r="H6702" t="s">
        <v>3751</v>
      </c>
      <c r="I6702">
        <v>5669</v>
      </c>
      <c r="J6702">
        <v>7</v>
      </c>
      <c r="K6702">
        <v>1</v>
      </c>
      <c r="L6702" t="s">
        <v>48</v>
      </c>
      <c r="M6702" t="s">
        <v>23</v>
      </c>
      <c r="N6702" t="s">
        <v>23</v>
      </c>
      <c r="O6702" t="s">
        <v>49</v>
      </c>
      <c r="P6702" t="s">
        <v>26</v>
      </c>
      <c r="Q6702" t="s">
        <v>27</v>
      </c>
      <c r="R6702">
        <v>45</v>
      </c>
      <c r="S6702">
        <v>95.63</v>
      </c>
    </row>
    <row r="6703" spans="1:19">
      <c r="A6703" t="s">
        <v>14820</v>
      </c>
      <c r="B6703" s="2">
        <v>43784</v>
      </c>
      <c r="C6703" t="s">
        <v>33</v>
      </c>
      <c r="D6703">
        <v>32</v>
      </c>
      <c r="E6703" t="s">
        <v>39</v>
      </c>
      <c r="F6703">
        <v>0</v>
      </c>
      <c r="G6703">
        <v>5</v>
      </c>
      <c r="H6703" t="s">
        <v>3686</v>
      </c>
      <c r="I6703">
        <v>5902</v>
      </c>
      <c r="J6703">
        <v>0</v>
      </c>
      <c r="K6703">
        <v>69</v>
      </c>
      <c r="L6703" t="s">
        <v>15568</v>
      </c>
      <c r="M6703" t="s">
        <v>23</v>
      </c>
      <c r="N6703" t="s">
        <v>23</v>
      </c>
      <c r="O6703" t="s">
        <v>25</v>
      </c>
      <c r="P6703" t="s">
        <v>164</v>
      </c>
      <c r="Q6703" t="s">
        <v>27</v>
      </c>
      <c r="R6703">
        <v>104</v>
      </c>
      <c r="S6703">
        <v>7156.15</v>
      </c>
    </row>
    <row r="6704" spans="1:19">
      <c r="A6704" t="s">
        <v>14822</v>
      </c>
      <c r="B6704" s="2">
        <v>43996</v>
      </c>
      <c r="C6704" t="s">
        <v>22</v>
      </c>
      <c r="D6704">
        <v>54</v>
      </c>
      <c r="E6704" t="s">
        <v>23</v>
      </c>
      <c r="F6704">
        <v>1</v>
      </c>
      <c r="G6704">
        <v>5</v>
      </c>
      <c r="H6704" t="s">
        <v>3686</v>
      </c>
      <c r="I6704">
        <v>6444</v>
      </c>
      <c r="J6704">
        <v>5</v>
      </c>
      <c r="K6704">
        <v>62</v>
      </c>
      <c r="L6704" t="s">
        <v>142</v>
      </c>
      <c r="M6704" t="s">
        <v>23</v>
      </c>
      <c r="N6704" t="s">
        <v>39</v>
      </c>
      <c r="P6704" t="s">
        <v>164</v>
      </c>
      <c r="Q6704" t="s">
        <v>50</v>
      </c>
      <c r="R6704">
        <v>20.05</v>
      </c>
      <c r="S6704">
        <v>2563.42</v>
      </c>
    </row>
    <row r="6705" spans="1:19">
      <c r="A6705" t="s">
        <v>14824</v>
      </c>
      <c r="B6705" s="2">
        <v>43960</v>
      </c>
      <c r="C6705" t="s">
        <v>22</v>
      </c>
      <c r="D6705">
        <v>25</v>
      </c>
      <c r="E6705" t="s">
        <v>23</v>
      </c>
      <c r="F6705">
        <v>1</v>
      </c>
      <c r="G6705">
        <v>5</v>
      </c>
      <c r="H6705" t="s">
        <v>3686</v>
      </c>
      <c r="I6705">
        <v>4235</v>
      </c>
      <c r="J6705">
        <v>0</v>
      </c>
      <c r="K6705">
        <v>63</v>
      </c>
      <c r="L6705" t="s">
        <v>15568</v>
      </c>
      <c r="M6705" t="s">
        <v>23</v>
      </c>
      <c r="N6705" t="s">
        <v>39</v>
      </c>
      <c r="P6705" t="s">
        <v>164</v>
      </c>
      <c r="Q6705" t="s">
        <v>50</v>
      </c>
      <c r="R6705">
        <v>19.7</v>
      </c>
      <c r="S6705">
        <v>1505.8</v>
      </c>
    </row>
    <row r="6706" spans="1:19">
      <c r="A6706" t="s">
        <v>14826</v>
      </c>
      <c r="B6706" s="2">
        <v>44048</v>
      </c>
      <c r="C6706" t="s">
        <v>22</v>
      </c>
      <c r="D6706">
        <v>44</v>
      </c>
      <c r="E6706" t="s">
        <v>23</v>
      </c>
      <c r="F6706">
        <v>0</v>
      </c>
      <c r="G6706">
        <v>5</v>
      </c>
      <c r="H6706" t="s">
        <v>3686</v>
      </c>
      <c r="I6706">
        <v>5848</v>
      </c>
      <c r="J6706">
        <v>9</v>
      </c>
      <c r="K6706">
        <v>60</v>
      </c>
      <c r="L6706" t="s">
        <v>142</v>
      </c>
      <c r="M6706" t="s">
        <v>23</v>
      </c>
      <c r="N6706" t="s">
        <v>39</v>
      </c>
      <c r="P6706" t="s">
        <v>164</v>
      </c>
      <c r="Q6706" t="s">
        <v>27</v>
      </c>
      <c r="R6706">
        <v>20.5</v>
      </c>
      <c r="S6706">
        <v>3076.2</v>
      </c>
    </row>
    <row r="6707" spans="1:19">
      <c r="A6707" t="s">
        <v>14828</v>
      </c>
      <c r="B6707" s="2">
        <v>43679</v>
      </c>
      <c r="C6707" t="s">
        <v>22</v>
      </c>
      <c r="D6707">
        <v>64</v>
      </c>
      <c r="E6707" t="s">
        <v>39</v>
      </c>
      <c r="F6707">
        <v>0</v>
      </c>
      <c r="G6707">
        <v>5</v>
      </c>
      <c r="H6707" t="s">
        <v>3686</v>
      </c>
      <c r="I6707">
        <v>6088</v>
      </c>
      <c r="J6707">
        <v>0</v>
      </c>
      <c r="K6707">
        <v>72</v>
      </c>
      <c r="L6707" t="s">
        <v>316</v>
      </c>
      <c r="M6707" t="s">
        <v>23</v>
      </c>
      <c r="N6707" t="s">
        <v>23</v>
      </c>
      <c r="O6707" t="s">
        <v>25</v>
      </c>
      <c r="P6707" t="s">
        <v>164</v>
      </c>
      <c r="Q6707" t="s">
        <v>27</v>
      </c>
      <c r="R6707">
        <v>103.65</v>
      </c>
      <c r="S6707">
        <v>8417.44</v>
      </c>
    </row>
    <row r="6708" spans="1:19">
      <c r="A6708" t="s">
        <v>14830</v>
      </c>
      <c r="B6708" s="2">
        <v>45759</v>
      </c>
      <c r="C6708" t="s">
        <v>22</v>
      </c>
      <c r="D6708">
        <v>47</v>
      </c>
      <c r="E6708" t="s">
        <v>23</v>
      </c>
      <c r="F6708">
        <v>2</v>
      </c>
      <c r="G6708">
        <v>5</v>
      </c>
      <c r="H6708" t="s">
        <v>3686</v>
      </c>
      <c r="I6708">
        <v>2114</v>
      </c>
      <c r="J6708">
        <v>1</v>
      </c>
      <c r="K6708">
        <v>4</v>
      </c>
      <c r="L6708" t="s">
        <v>48</v>
      </c>
      <c r="M6708" t="s">
        <v>23</v>
      </c>
      <c r="N6708" t="s">
        <v>23</v>
      </c>
      <c r="O6708" t="s">
        <v>49</v>
      </c>
      <c r="P6708" t="s">
        <v>26</v>
      </c>
      <c r="Q6708" t="s">
        <v>27</v>
      </c>
      <c r="R6708">
        <v>44.8</v>
      </c>
      <c r="S6708">
        <v>273.25</v>
      </c>
    </row>
    <row r="6709" spans="1:19">
      <c r="A6709" t="s">
        <v>14832</v>
      </c>
      <c r="B6709" s="2">
        <v>44940</v>
      </c>
      <c r="C6709" t="s">
        <v>33</v>
      </c>
      <c r="D6709">
        <v>28</v>
      </c>
      <c r="E6709" t="s">
        <v>39</v>
      </c>
      <c r="F6709">
        <v>0</v>
      </c>
      <c r="G6709">
        <v>5</v>
      </c>
      <c r="H6709" t="s">
        <v>3686</v>
      </c>
      <c r="I6709">
        <v>2421</v>
      </c>
      <c r="J6709">
        <v>0</v>
      </c>
      <c r="K6709">
        <v>31</v>
      </c>
      <c r="L6709" t="s">
        <v>15568</v>
      </c>
      <c r="M6709" t="s">
        <v>23</v>
      </c>
      <c r="N6709" t="s">
        <v>23</v>
      </c>
      <c r="O6709" t="s">
        <v>25</v>
      </c>
      <c r="P6709" t="s">
        <v>26</v>
      </c>
      <c r="Q6709" t="s">
        <v>27</v>
      </c>
      <c r="R6709">
        <v>76.05</v>
      </c>
      <c r="S6709">
        <v>3429.98</v>
      </c>
    </row>
    <row r="6710" spans="1:19">
      <c r="A6710" t="s">
        <v>14834</v>
      </c>
      <c r="B6710" s="2">
        <v>45826</v>
      </c>
      <c r="C6710" t="s">
        <v>33</v>
      </c>
      <c r="D6710">
        <v>64</v>
      </c>
      <c r="E6710" t="s">
        <v>39</v>
      </c>
      <c r="F6710">
        <v>0</v>
      </c>
      <c r="G6710">
        <v>5</v>
      </c>
      <c r="H6710" t="s">
        <v>3751</v>
      </c>
      <c r="I6710">
        <v>5816</v>
      </c>
      <c r="J6710">
        <v>0</v>
      </c>
      <c r="K6710">
        <v>2</v>
      </c>
      <c r="L6710" t="s">
        <v>15568</v>
      </c>
      <c r="M6710" t="s">
        <v>23</v>
      </c>
      <c r="N6710" t="s">
        <v>39</v>
      </c>
      <c r="P6710" t="s">
        <v>26</v>
      </c>
      <c r="Q6710" t="s">
        <v>50</v>
      </c>
      <c r="R6710">
        <v>19.399999999999999</v>
      </c>
      <c r="S6710">
        <v>74.349999999999994</v>
      </c>
    </row>
    <row r="6711" spans="1:19">
      <c r="A6711" t="s">
        <v>14835</v>
      </c>
      <c r="B6711" s="2">
        <v>45690</v>
      </c>
      <c r="C6711" t="s">
        <v>33</v>
      </c>
      <c r="D6711">
        <v>40</v>
      </c>
      <c r="E6711" t="s">
        <v>39</v>
      </c>
      <c r="F6711">
        <v>0</v>
      </c>
      <c r="G6711">
        <v>5</v>
      </c>
      <c r="H6711" t="s">
        <v>3686</v>
      </c>
      <c r="I6711">
        <v>2370</v>
      </c>
      <c r="J6711">
        <v>0</v>
      </c>
      <c r="K6711">
        <v>6</v>
      </c>
      <c r="L6711" t="s">
        <v>15568</v>
      </c>
      <c r="M6711" t="s">
        <v>23</v>
      </c>
      <c r="N6711" t="s">
        <v>23</v>
      </c>
      <c r="O6711" t="s">
        <v>25</v>
      </c>
      <c r="P6711" t="s">
        <v>26</v>
      </c>
      <c r="Q6711" t="s">
        <v>27</v>
      </c>
      <c r="R6711">
        <v>89.75</v>
      </c>
      <c r="S6711">
        <v>819.17</v>
      </c>
    </row>
    <row r="6712" spans="1:19">
      <c r="A6712" t="s">
        <v>14837</v>
      </c>
      <c r="B6712" s="2">
        <v>43775</v>
      </c>
      <c r="C6712" t="s">
        <v>22</v>
      </c>
      <c r="D6712">
        <v>30</v>
      </c>
      <c r="E6712" t="s">
        <v>39</v>
      </c>
      <c r="F6712">
        <v>0</v>
      </c>
      <c r="G6712">
        <v>5</v>
      </c>
      <c r="H6712" t="s">
        <v>3686</v>
      </c>
      <c r="I6712">
        <v>5028</v>
      </c>
      <c r="J6712">
        <v>0</v>
      </c>
      <c r="K6712">
        <v>69</v>
      </c>
      <c r="L6712" t="s">
        <v>15568</v>
      </c>
      <c r="M6712" t="s">
        <v>23</v>
      </c>
      <c r="N6712" t="s">
        <v>39</v>
      </c>
      <c r="P6712" t="s">
        <v>164</v>
      </c>
      <c r="Q6712" t="s">
        <v>27</v>
      </c>
      <c r="R6712">
        <v>19.3</v>
      </c>
      <c r="S6712">
        <v>2671.96</v>
      </c>
    </row>
    <row r="6713" spans="1:19">
      <c r="A6713" t="s">
        <v>14839</v>
      </c>
      <c r="B6713" s="2">
        <v>45434</v>
      </c>
      <c r="C6713" t="s">
        <v>22</v>
      </c>
      <c r="D6713">
        <v>58</v>
      </c>
      <c r="E6713" t="s">
        <v>39</v>
      </c>
      <c r="F6713">
        <v>0</v>
      </c>
      <c r="G6713">
        <v>5</v>
      </c>
      <c r="H6713" t="s">
        <v>3686</v>
      </c>
      <c r="I6713">
        <v>5091</v>
      </c>
      <c r="J6713">
        <v>0</v>
      </c>
      <c r="K6713">
        <v>15</v>
      </c>
      <c r="L6713" t="s">
        <v>97</v>
      </c>
      <c r="M6713" t="s">
        <v>39</v>
      </c>
      <c r="N6713" t="s">
        <v>23</v>
      </c>
      <c r="O6713" t="s">
        <v>49</v>
      </c>
      <c r="P6713" t="s">
        <v>202</v>
      </c>
      <c r="Q6713" t="s">
        <v>27</v>
      </c>
      <c r="R6713">
        <v>50.75</v>
      </c>
      <c r="S6713">
        <v>655.65</v>
      </c>
    </row>
    <row r="6714" spans="1:19">
      <c r="A6714" t="s">
        <v>14841</v>
      </c>
      <c r="B6714" s="2">
        <v>45325</v>
      </c>
      <c r="C6714" t="s">
        <v>22</v>
      </c>
      <c r="D6714">
        <v>23</v>
      </c>
      <c r="E6714" t="s">
        <v>23</v>
      </c>
      <c r="F6714">
        <v>3</v>
      </c>
      <c r="G6714">
        <v>5</v>
      </c>
      <c r="H6714" t="s">
        <v>3686</v>
      </c>
      <c r="I6714">
        <v>4458</v>
      </c>
      <c r="J6714">
        <v>1</v>
      </c>
      <c r="K6714">
        <v>18</v>
      </c>
      <c r="L6714" t="s">
        <v>97</v>
      </c>
      <c r="M6714" t="s">
        <v>23</v>
      </c>
      <c r="N6714" t="s">
        <v>39</v>
      </c>
      <c r="P6714" t="s">
        <v>202</v>
      </c>
      <c r="Q6714" t="s">
        <v>27</v>
      </c>
      <c r="R6714">
        <v>20.05</v>
      </c>
      <c r="S6714">
        <v>850.98</v>
      </c>
    </row>
    <row r="6715" spans="1:19">
      <c r="A6715" t="s">
        <v>14843</v>
      </c>
      <c r="B6715" s="2">
        <v>45089</v>
      </c>
      <c r="C6715" t="s">
        <v>22</v>
      </c>
      <c r="D6715">
        <v>54</v>
      </c>
      <c r="E6715" t="s">
        <v>39</v>
      </c>
      <c r="F6715">
        <v>0</v>
      </c>
      <c r="G6715">
        <v>5</v>
      </c>
      <c r="H6715" t="s">
        <v>3686</v>
      </c>
      <c r="I6715">
        <v>2269</v>
      </c>
      <c r="J6715">
        <v>0</v>
      </c>
      <c r="K6715">
        <v>26</v>
      </c>
      <c r="L6715" t="s">
        <v>40</v>
      </c>
      <c r="M6715" t="s">
        <v>23</v>
      </c>
      <c r="N6715" t="s">
        <v>39</v>
      </c>
      <c r="P6715" t="s">
        <v>202</v>
      </c>
      <c r="Q6715" t="s">
        <v>50</v>
      </c>
      <c r="R6715">
        <v>19.3</v>
      </c>
      <c r="S6715">
        <v>1271.5899999999999</v>
      </c>
    </row>
    <row r="6716" spans="1:19">
      <c r="A6716" t="s">
        <v>14845</v>
      </c>
      <c r="B6716" s="2">
        <v>43913</v>
      </c>
      <c r="C6716" t="s">
        <v>33</v>
      </c>
      <c r="D6716">
        <v>52</v>
      </c>
      <c r="E6716" t="s">
        <v>23</v>
      </c>
      <c r="F6716">
        <v>0</v>
      </c>
      <c r="G6716">
        <v>5</v>
      </c>
      <c r="H6716" t="s">
        <v>3686</v>
      </c>
      <c r="I6716">
        <v>5225</v>
      </c>
      <c r="J6716">
        <v>4</v>
      </c>
      <c r="K6716">
        <v>65</v>
      </c>
      <c r="L6716" t="s">
        <v>15568</v>
      </c>
      <c r="M6716" t="s">
        <v>23</v>
      </c>
      <c r="N6716" t="s">
        <v>23</v>
      </c>
      <c r="O6716" t="s">
        <v>25</v>
      </c>
      <c r="P6716" t="s">
        <v>164</v>
      </c>
      <c r="Q6716" t="s">
        <v>27</v>
      </c>
      <c r="R6716">
        <v>108.8</v>
      </c>
      <c r="S6716">
        <v>10215.379999999999</v>
      </c>
    </row>
    <row r="6717" spans="1:19">
      <c r="A6717" t="s">
        <v>14847</v>
      </c>
      <c r="B6717" s="2">
        <v>44109</v>
      </c>
      <c r="C6717" t="s">
        <v>33</v>
      </c>
      <c r="D6717">
        <v>56</v>
      </c>
      <c r="E6717" t="s">
        <v>23</v>
      </c>
      <c r="F6717">
        <v>0</v>
      </c>
      <c r="G6717">
        <v>5</v>
      </c>
      <c r="H6717" t="s">
        <v>3686</v>
      </c>
      <c r="I6717">
        <v>4005</v>
      </c>
      <c r="J6717">
        <v>8</v>
      </c>
      <c r="K6717">
        <v>58</v>
      </c>
      <c r="L6717" t="s">
        <v>142</v>
      </c>
      <c r="M6717" t="s">
        <v>23</v>
      </c>
      <c r="N6717" t="s">
        <v>23</v>
      </c>
      <c r="O6717" t="s">
        <v>25</v>
      </c>
      <c r="P6717" t="s">
        <v>26</v>
      </c>
      <c r="Q6717" t="s">
        <v>27</v>
      </c>
      <c r="R6717">
        <v>100.4</v>
      </c>
      <c r="S6717">
        <v>8495.52</v>
      </c>
    </row>
    <row r="6718" spans="1:19">
      <c r="A6718" t="s">
        <v>14849</v>
      </c>
      <c r="B6718" s="2">
        <v>44672</v>
      </c>
      <c r="C6718" t="s">
        <v>22</v>
      </c>
      <c r="D6718">
        <v>65</v>
      </c>
      <c r="E6718" t="s">
        <v>23</v>
      </c>
      <c r="F6718">
        <v>3</v>
      </c>
      <c r="G6718">
        <v>5</v>
      </c>
      <c r="H6718" t="s">
        <v>3686</v>
      </c>
      <c r="I6718">
        <v>3718</v>
      </c>
      <c r="J6718">
        <v>5</v>
      </c>
      <c r="K6718">
        <v>40</v>
      </c>
      <c r="L6718" t="s">
        <v>142</v>
      </c>
      <c r="M6718" t="s">
        <v>23</v>
      </c>
      <c r="N6718" t="s">
        <v>23</v>
      </c>
      <c r="O6718" t="s">
        <v>49</v>
      </c>
      <c r="P6718" t="s">
        <v>26</v>
      </c>
      <c r="Q6718" t="s">
        <v>27</v>
      </c>
      <c r="R6718">
        <v>74.55</v>
      </c>
      <c r="S6718">
        <v>3570.15</v>
      </c>
    </row>
    <row r="6719" spans="1:19">
      <c r="A6719" t="s">
        <v>14851</v>
      </c>
      <c r="B6719" s="2">
        <v>44934</v>
      </c>
      <c r="C6719" t="s">
        <v>22</v>
      </c>
      <c r="D6719">
        <v>69</v>
      </c>
      <c r="E6719" t="s">
        <v>39</v>
      </c>
      <c r="F6719">
        <v>0</v>
      </c>
      <c r="G6719">
        <v>5</v>
      </c>
      <c r="H6719" t="s">
        <v>3686</v>
      </c>
      <c r="I6719">
        <v>2021</v>
      </c>
      <c r="J6719">
        <v>0</v>
      </c>
      <c r="K6719">
        <v>31</v>
      </c>
      <c r="L6719" t="s">
        <v>15568</v>
      </c>
      <c r="M6719" t="s">
        <v>23</v>
      </c>
      <c r="N6719" t="s">
        <v>23</v>
      </c>
      <c r="O6719" t="s">
        <v>25</v>
      </c>
      <c r="P6719" t="s">
        <v>164</v>
      </c>
      <c r="Q6719" t="s">
        <v>27</v>
      </c>
      <c r="R6719">
        <v>99.45</v>
      </c>
      <c r="S6719">
        <v>3378.07</v>
      </c>
    </row>
    <row r="6720" spans="1:19">
      <c r="A6720" t="s">
        <v>14853</v>
      </c>
      <c r="B6720" s="2">
        <v>45856</v>
      </c>
      <c r="C6720" t="s">
        <v>33</v>
      </c>
      <c r="D6720">
        <v>72</v>
      </c>
      <c r="E6720" t="s">
        <v>39</v>
      </c>
      <c r="F6720">
        <v>0</v>
      </c>
      <c r="G6720">
        <v>5</v>
      </c>
      <c r="H6720" t="s">
        <v>3751</v>
      </c>
      <c r="I6720">
        <v>3029</v>
      </c>
      <c r="J6720">
        <v>0</v>
      </c>
      <c r="K6720">
        <v>1</v>
      </c>
      <c r="L6720" t="s">
        <v>15568</v>
      </c>
      <c r="M6720" t="s">
        <v>23</v>
      </c>
      <c r="N6720" t="s">
        <v>23</v>
      </c>
      <c r="O6720" t="s">
        <v>25</v>
      </c>
      <c r="P6720" t="s">
        <v>26</v>
      </c>
      <c r="Q6720" t="s">
        <v>84</v>
      </c>
      <c r="R6720">
        <v>71.099999999999994</v>
      </c>
      <c r="S6720">
        <v>108.61</v>
      </c>
    </row>
    <row r="6721" spans="1:19">
      <c r="A6721" t="s">
        <v>14855</v>
      </c>
      <c r="B6721" s="2">
        <v>44348</v>
      </c>
      <c r="C6721" t="s">
        <v>33</v>
      </c>
      <c r="D6721">
        <v>32</v>
      </c>
      <c r="E6721" t="s">
        <v>23</v>
      </c>
      <c r="F6721">
        <v>3</v>
      </c>
      <c r="G6721">
        <v>5</v>
      </c>
      <c r="H6721" t="s">
        <v>3686</v>
      </c>
      <c r="I6721">
        <v>4539</v>
      </c>
      <c r="J6721">
        <v>8</v>
      </c>
      <c r="K6721">
        <v>50</v>
      </c>
      <c r="L6721" t="s">
        <v>142</v>
      </c>
      <c r="M6721" t="s">
        <v>23</v>
      </c>
      <c r="N6721" t="s">
        <v>23</v>
      </c>
      <c r="O6721" t="s">
        <v>25</v>
      </c>
      <c r="P6721" t="s">
        <v>26</v>
      </c>
      <c r="Q6721" t="s">
        <v>27</v>
      </c>
      <c r="R6721">
        <v>69.75</v>
      </c>
      <c r="S6721">
        <v>4068.2</v>
      </c>
    </row>
    <row r="6722" spans="1:19">
      <c r="A6722" t="s">
        <v>14857</v>
      </c>
      <c r="B6722" s="2">
        <v>44671</v>
      </c>
      <c r="C6722" t="s">
        <v>33</v>
      </c>
      <c r="D6722">
        <v>41</v>
      </c>
      <c r="E6722" t="s">
        <v>39</v>
      </c>
      <c r="F6722">
        <v>0</v>
      </c>
      <c r="G6722">
        <v>5</v>
      </c>
      <c r="H6722" t="s">
        <v>3686</v>
      </c>
      <c r="I6722">
        <v>3915</v>
      </c>
      <c r="J6722">
        <v>0</v>
      </c>
      <c r="K6722">
        <v>40</v>
      </c>
      <c r="L6722" t="s">
        <v>15568</v>
      </c>
      <c r="M6722" t="s">
        <v>23</v>
      </c>
      <c r="N6722" t="s">
        <v>39</v>
      </c>
      <c r="P6722" t="s">
        <v>164</v>
      </c>
      <c r="Q6722" t="s">
        <v>84</v>
      </c>
      <c r="R6722">
        <v>20.149999999999999</v>
      </c>
      <c r="S6722">
        <v>1139.25</v>
      </c>
    </row>
    <row r="6723" spans="1:19">
      <c r="A6723" t="s">
        <v>14859</v>
      </c>
      <c r="B6723" s="2">
        <v>43934</v>
      </c>
      <c r="C6723" t="s">
        <v>33</v>
      </c>
      <c r="D6723">
        <v>47</v>
      </c>
      <c r="E6723" t="s">
        <v>39</v>
      </c>
      <c r="F6723">
        <v>0</v>
      </c>
      <c r="G6723">
        <v>5</v>
      </c>
      <c r="H6723" t="s">
        <v>3686</v>
      </c>
      <c r="I6723">
        <v>5718</v>
      </c>
      <c r="J6723">
        <v>0</v>
      </c>
      <c r="K6723">
        <v>64</v>
      </c>
      <c r="L6723" t="s">
        <v>15568</v>
      </c>
      <c r="M6723" t="s">
        <v>23</v>
      </c>
      <c r="N6723" t="s">
        <v>23</v>
      </c>
      <c r="O6723" t="s">
        <v>25</v>
      </c>
      <c r="P6723" t="s">
        <v>164</v>
      </c>
      <c r="Q6723" t="s">
        <v>50</v>
      </c>
      <c r="R6723">
        <v>110.5</v>
      </c>
      <c r="S6723">
        <v>7492.77</v>
      </c>
    </row>
    <row r="6724" spans="1:19">
      <c r="A6724" t="s">
        <v>14861</v>
      </c>
      <c r="B6724" s="2">
        <v>44190</v>
      </c>
      <c r="C6724" t="s">
        <v>22</v>
      </c>
      <c r="D6724">
        <v>39</v>
      </c>
      <c r="E6724" t="s">
        <v>39</v>
      </c>
      <c r="F6724">
        <v>0</v>
      </c>
      <c r="G6724">
        <v>5</v>
      </c>
      <c r="H6724" t="s">
        <v>3686</v>
      </c>
      <c r="I6724">
        <v>4449</v>
      </c>
      <c r="J6724">
        <v>0</v>
      </c>
      <c r="K6724">
        <v>56</v>
      </c>
      <c r="L6724" t="s">
        <v>142</v>
      </c>
      <c r="M6724" t="s">
        <v>23</v>
      </c>
      <c r="N6724" t="s">
        <v>23</v>
      </c>
      <c r="O6724" t="s">
        <v>25</v>
      </c>
      <c r="P6724" t="s">
        <v>26</v>
      </c>
      <c r="Q6724" t="s">
        <v>27</v>
      </c>
      <c r="R6724">
        <v>86.4</v>
      </c>
      <c r="S6724">
        <v>7002.8</v>
      </c>
    </row>
    <row r="6725" spans="1:19">
      <c r="A6725" t="s">
        <v>14863</v>
      </c>
      <c r="B6725" s="2">
        <v>45863</v>
      </c>
      <c r="C6725" t="s">
        <v>22</v>
      </c>
      <c r="D6725">
        <v>33</v>
      </c>
      <c r="E6725" t="s">
        <v>39</v>
      </c>
      <c r="F6725">
        <v>0</v>
      </c>
      <c r="G6725">
        <v>5</v>
      </c>
      <c r="H6725" t="s">
        <v>3751</v>
      </c>
      <c r="I6725">
        <v>3063</v>
      </c>
      <c r="J6725">
        <v>0</v>
      </c>
      <c r="K6725">
        <v>1</v>
      </c>
      <c r="L6725" t="s">
        <v>15568</v>
      </c>
      <c r="M6725" t="s">
        <v>23</v>
      </c>
      <c r="N6725" t="s">
        <v>23</v>
      </c>
      <c r="O6725" t="s">
        <v>25</v>
      </c>
      <c r="P6725" t="s">
        <v>26</v>
      </c>
      <c r="Q6725" t="s">
        <v>84</v>
      </c>
      <c r="R6725">
        <v>74.3</v>
      </c>
      <c r="S6725">
        <v>113.85</v>
      </c>
    </row>
    <row r="6726" spans="1:19">
      <c r="A6726" t="s">
        <v>14865</v>
      </c>
      <c r="B6726" s="2">
        <v>44462</v>
      </c>
      <c r="C6726" t="s">
        <v>22</v>
      </c>
      <c r="D6726">
        <v>42</v>
      </c>
      <c r="E6726" t="s">
        <v>23</v>
      </c>
      <c r="F6726">
        <v>1</v>
      </c>
      <c r="G6726">
        <v>5</v>
      </c>
      <c r="H6726" t="s">
        <v>3686</v>
      </c>
      <c r="I6726">
        <v>5183</v>
      </c>
      <c r="J6726">
        <v>9</v>
      </c>
      <c r="K6726">
        <v>47</v>
      </c>
      <c r="L6726" t="s">
        <v>142</v>
      </c>
      <c r="M6726" t="s">
        <v>23</v>
      </c>
      <c r="N6726" t="s">
        <v>39</v>
      </c>
      <c r="P6726" t="s">
        <v>202</v>
      </c>
      <c r="Q6726" t="s">
        <v>50</v>
      </c>
      <c r="R6726">
        <v>20.05</v>
      </c>
      <c r="S6726">
        <v>1257.52</v>
      </c>
    </row>
    <row r="6727" spans="1:19">
      <c r="A6727" t="s">
        <v>14867</v>
      </c>
      <c r="B6727" s="2">
        <v>45315</v>
      </c>
      <c r="C6727" t="s">
        <v>33</v>
      </c>
      <c r="D6727">
        <v>32</v>
      </c>
      <c r="E6727" t="s">
        <v>23</v>
      </c>
      <c r="F6727">
        <v>0</v>
      </c>
      <c r="G6727">
        <v>5</v>
      </c>
      <c r="H6727" t="s">
        <v>3686</v>
      </c>
      <c r="I6727">
        <v>5072</v>
      </c>
      <c r="J6727">
        <v>8</v>
      </c>
      <c r="K6727">
        <v>19</v>
      </c>
      <c r="L6727" t="s">
        <v>15568</v>
      </c>
      <c r="M6727" t="s">
        <v>23</v>
      </c>
      <c r="N6727" t="s">
        <v>23</v>
      </c>
      <c r="O6727" t="s">
        <v>25</v>
      </c>
      <c r="P6727" t="s">
        <v>26</v>
      </c>
      <c r="Q6727" t="s">
        <v>27</v>
      </c>
      <c r="R6727">
        <v>86.85</v>
      </c>
      <c r="S6727">
        <v>1713.36</v>
      </c>
    </row>
    <row r="6728" spans="1:19">
      <c r="A6728" t="s">
        <v>14869</v>
      </c>
      <c r="B6728" s="2">
        <v>45765</v>
      </c>
      <c r="C6728" t="s">
        <v>22</v>
      </c>
      <c r="D6728">
        <v>37</v>
      </c>
      <c r="E6728" t="s">
        <v>39</v>
      </c>
      <c r="F6728">
        <v>0</v>
      </c>
      <c r="G6728">
        <v>5</v>
      </c>
      <c r="H6728" t="s">
        <v>3686</v>
      </c>
      <c r="I6728">
        <v>3172</v>
      </c>
      <c r="J6728">
        <v>0</v>
      </c>
      <c r="K6728">
        <v>4</v>
      </c>
      <c r="L6728" t="s">
        <v>15568</v>
      </c>
      <c r="M6728" t="s">
        <v>23</v>
      </c>
      <c r="N6728" t="s">
        <v>39</v>
      </c>
      <c r="P6728" t="s">
        <v>26</v>
      </c>
      <c r="Q6728" t="s">
        <v>50</v>
      </c>
      <c r="R6728">
        <v>19.95</v>
      </c>
      <c r="S6728">
        <v>198.69</v>
      </c>
    </row>
    <row r="6729" spans="1:19">
      <c r="A6729" t="s">
        <v>14871</v>
      </c>
      <c r="B6729" s="2">
        <v>44794</v>
      </c>
      <c r="C6729" t="s">
        <v>22</v>
      </c>
      <c r="D6729">
        <v>28</v>
      </c>
      <c r="E6729" t="s">
        <v>23</v>
      </c>
      <c r="F6729">
        <v>0</v>
      </c>
      <c r="G6729">
        <v>5</v>
      </c>
      <c r="H6729" t="s">
        <v>3686</v>
      </c>
      <c r="I6729">
        <v>3057</v>
      </c>
      <c r="J6729">
        <v>3</v>
      </c>
      <c r="K6729">
        <v>36</v>
      </c>
      <c r="L6729" t="s">
        <v>15568</v>
      </c>
      <c r="M6729" t="s">
        <v>23</v>
      </c>
      <c r="N6729" t="s">
        <v>23</v>
      </c>
      <c r="O6729" t="s">
        <v>25</v>
      </c>
      <c r="P6729" t="s">
        <v>26</v>
      </c>
      <c r="Q6729" t="s">
        <v>27</v>
      </c>
      <c r="R6729">
        <v>95</v>
      </c>
      <c r="S6729">
        <v>3655.89</v>
      </c>
    </row>
    <row r="6730" spans="1:19">
      <c r="A6730" t="s">
        <v>14873</v>
      </c>
      <c r="B6730" s="2">
        <v>44644</v>
      </c>
      <c r="C6730" t="s">
        <v>33</v>
      </c>
      <c r="D6730">
        <v>34</v>
      </c>
      <c r="E6730" t="s">
        <v>39</v>
      </c>
      <c r="F6730">
        <v>0</v>
      </c>
      <c r="G6730">
        <v>5</v>
      </c>
      <c r="H6730" t="s">
        <v>3686</v>
      </c>
      <c r="I6730">
        <v>2157</v>
      </c>
      <c r="J6730">
        <v>0</v>
      </c>
      <c r="K6730">
        <v>41</v>
      </c>
      <c r="L6730" t="s">
        <v>15568</v>
      </c>
      <c r="M6730" t="s">
        <v>23</v>
      </c>
      <c r="N6730" t="s">
        <v>23</v>
      </c>
      <c r="O6730" t="s">
        <v>56</v>
      </c>
      <c r="P6730" t="s">
        <v>202</v>
      </c>
      <c r="Q6730" t="s">
        <v>27</v>
      </c>
      <c r="R6730">
        <v>50.05</v>
      </c>
      <c r="S6730">
        <v>2538.27</v>
      </c>
    </row>
    <row r="6731" spans="1:19">
      <c r="A6731" t="s">
        <v>14875</v>
      </c>
      <c r="B6731" s="2">
        <v>44278</v>
      </c>
      <c r="C6731" t="s">
        <v>33</v>
      </c>
      <c r="D6731">
        <v>55</v>
      </c>
      <c r="E6731" t="s">
        <v>23</v>
      </c>
      <c r="F6731">
        <v>3</v>
      </c>
      <c r="G6731">
        <v>5</v>
      </c>
      <c r="H6731" t="s">
        <v>3686</v>
      </c>
      <c r="I6731">
        <v>4254</v>
      </c>
      <c r="J6731">
        <v>1</v>
      </c>
      <c r="K6731">
        <v>53</v>
      </c>
      <c r="L6731" t="s">
        <v>15568</v>
      </c>
      <c r="M6731" t="s">
        <v>23</v>
      </c>
      <c r="N6731" t="s">
        <v>39</v>
      </c>
      <c r="P6731" t="s">
        <v>164</v>
      </c>
      <c r="Q6731" t="s">
        <v>50</v>
      </c>
      <c r="R6731">
        <v>20.9</v>
      </c>
      <c r="S6731">
        <v>3462.68</v>
      </c>
    </row>
    <row r="6732" spans="1:19">
      <c r="A6732" t="s">
        <v>14877</v>
      </c>
      <c r="B6732" s="2">
        <v>45632</v>
      </c>
      <c r="C6732" t="s">
        <v>33</v>
      </c>
      <c r="D6732">
        <v>50</v>
      </c>
      <c r="E6732" t="s">
        <v>39</v>
      </c>
      <c r="F6732">
        <v>0</v>
      </c>
      <c r="G6732">
        <v>5</v>
      </c>
      <c r="H6732" t="s">
        <v>3686</v>
      </c>
      <c r="I6732">
        <v>3950</v>
      </c>
      <c r="J6732">
        <v>0</v>
      </c>
      <c r="K6732">
        <v>8</v>
      </c>
      <c r="L6732" t="s">
        <v>15568</v>
      </c>
      <c r="M6732" t="s">
        <v>23</v>
      </c>
      <c r="N6732" t="s">
        <v>23</v>
      </c>
      <c r="O6732" t="s">
        <v>25</v>
      </c>
      <c r="P6732" t="s">
        <v>26</v>
      </c>
      <c r="Q6732" t="s">
        <v>27</v>
      </c>
      <c r="R6732">
        <v>87.1</v>
      </c>
      <c r="S6732">
        <v>1025.68</v>
      </c>
    </row>
    <row r="6733" spans="1:19">
      <c r="A6733" t="s">
        <v>14879</v>
      </c>
      <c r="B6733" s="2">
        <v>44568</v>
      </c>
      <c r="C6733" t="s">
        <v>33</v>
      </c>
      <c r="D6733">
        <v>62</v>
      </c>
      <c r="E6733" t="s">
        <v>39</v>
      </c>
      <c r="F6733">
        <v>0</v>
      </c>
      <c r="G6733">
        <v>5</v>
      </c>
      <c r="H6733" t="s">
        <v>3686</v>
      </c>
      <c r="I6733">
        <v>3826</v>
      </c>
      <c r="J6733">
        <v>0</v>
      </c>
      <c r="K6733">
        <v>43</v>
      </c>
      <c r="L6733" t="s">
        <v>15568</v>
      </c>
      <c r="M6733" t="s">
        <v>23</v>
      </c>
      <c r="N6733" t="s">
        <v>23</v>
      </c>
      <c r="O6733" t="s">
        <v>25</v>
      </c>
      <c r="P6733" t="s">
        <v>26</v>
      </c>
      <c r="Q6733" t="s">
        <v>27</v>
      </c>
      <c r="R6733">
        <v>91.65</v>
      </c>
      <c r="S6733">
        <v>5095.75</v>
      </c>
    </row>
    <row r="6734" spans="1:19">
      <c r="A6734" t="s">
        <v>14881</v>
      </c>
      <c r="B6734" s="2">
        <v>44329</v>
      </c>
      <c r="C6734" t="s">
        <v>22</v>
      </c>
      <c r="D6734">
        <v>48</v>
      </c>
      <c r="E6734" t="s">
        <v>39</v>
      </c>
      <c r="F6734">
        <v>0</v>
      </c>
      <c r="G6734">
        <v>5</v>
      </c>
      <c r="H6734" t="s">
        <v>3686</v>
      </c>
      <c r="I6734">
        <v>4191</v>
      </c>
      <c r="J6734">
        <v>0</v>
      </c>
      <c r="K6734">
        <v>51</v>
      </c>
      <c r="L6734" t="s">
        <v>142</v>
      </c>
      <c r="M6734" t="s">
        <v>23</v>
      </c>
      <c r="N6734" t="s">
        <v>23</v>
      </c>
      <c r="O6734" t="s">
        <v>25</v>
      </c>
      <c r="P6734" t="s">
        <v>26</v>
      </c>
      <c r="Q6734" t="s">
        <v>27</v>
      </c>
      <c r="R6734">
        <v>83.4</v>
      </c>
      <c r="S6734">
        <v>6491.61</v>
      </c>
    </row>
    <row r="6735" spans="1:19">
      <c r="A6735" t="s">
        <v>14883</v>
      </c>
      <c r="B6735" s="2">
        <v>45628</v>
      </c>
      <c r="C6735" t="s">
        <v>33</v>
      </c>
      <c r="D6735">
        <v>80</v>
      </c>
      <c r="E6735" t="s">
        <v>23</v>
      </c>
      <c r="F6735">
        <v>0</v>
      </c>
      <c r="G6735">
        <v>5</v>
      </c>
      <c r="H6735" t="s">
        <v>3686</v>
      </c>
      <c r="I6735">
        <v>3260</v>
      </c>
      <c r="J6735">
        <v>8</v>
      </c>
      <c r="K6735">
        <v>8</v>
      </c>
      <c r="L6735" t="s">
        <v>48</v>
      </c>
      <c r="M6735" t="s">
        <v>23</v>
      </c>
      <c r="N6735" t="s">
        <v>39</v>
      </c>
      <c r="P6735" t="s">
        <v>164</v>
      </c>
      <c r="Q6735" t="s">
        <v>50</v>
      </c>
      <c r="R6735">
        <v>19.850000000000001</v>
      </c>
      <c r="S6735">
        <v>283.32</v>
      </c>
    </row>
    <row r="6736" spans="1:19">
      <c r="A6736" t="s">
        <v>14885</v>
      </c>
      <c r="B6736" s="2">
        <v>45451</v>
      </c>
      <c r="C6736" t="s">
        <v>33</v>
      </c>
      <c r="D6736">
        <v>36</v>
      </c>
      <c r="E6736" t="s">
        <v>23</v>
      </c>
      <c r="F6736">
        <v>1</v>
      </c>
      <c r="G6736">
        <v>5</v>
      </c>
      <c r="H6736" t="s">
        <v>3686</v>
      </c>
      <c r="I6736">
        <v>2080</v>
      </c>
      <c r="J6736">
        <v>1</v>
      </c>
      <c r="K6736">
        <v>14</v>
      </c>
      <c r="L6736" t="s">
        <v>15568</v>
      </c>
      <c r="M6736" t="s">
        <v>23</v>
      </c>
      <c r="N6736" t="s">
        <v>39</v>
      </c>
      <c r="P6736" t="s">
        <v>26</v>
      </c>
      <c r="Q6736" t="s">
        <v>50</v>
      </c>
      <c r="R6736">
        <v>25.55</v>
      </c>
      <c r="S6736">
        <v>816.25</v>
      </c>
    </row>
    <row r="6737" spans="1:19">
      <c r="A6737" t="s">
        <v>14887</v>
      </c>
      <c r="B6737" s="2">
        <v>44321</v>
      </c>
      <c r="C6737" t="s">
        <v>33</v>
      </c>
      <c r="D6737">
        <v>55</v>
      </c>
      <c r="E6737" t="s">
        <v>39</v>
      </c>
      <c r="F6737">
        <v>0</v>
      </c>
      <c r="G6737">
        <v>5</v>
      </c>
      <c r="H6737" t="s">
        <v>3686</v>
      </c>
      <c r="I6737">
        <v>5089</v>
      </c>
      <c r="J6737">
        <v>0</v>
      </c>
      <c r="K6737">
        <v>51</v>
      </c>
      <c r="L6737" t="s">
        <v>142</v>
      </c>
      <c r="M6737" t="s">
        <v>23</v>
      </c>
      <c r="N6737" t="s">
        <v>39</v>
      </c>
      <c r="P6737" t="s">
        <v>202</v>
      </c>
      <c r="Q6737" t="s">
        <v>27</v>
      </c>
      <c r="R6737">
        <v>19.850000000000001</v>
      </c>
      <c r="S6737">
        <v>2520.3200000000002</v>
      </c>
    </row>
    <row r="6738" spans="1:19">
      <c r="A6738" t="s">
        <v>14889</v>
      </c>
      <c r="B6738" s="2">
        <v>44726</v>
      </c>
      <c r="C6738" t="s">
        <v>22</v>
      </c>
      <c r="D6738">
        <v>44</v>
      </c>
      <c r="E6738" t="s">
        <v>23</v>
      </c>
      <c r="F6738">
        <v>0</v>
      </c>
      <c r="G6738">
        <v>5</v>
      </c>
      <c r="H6738" t="s">
        <v>3686</v>
      </c>
      <c r="I6738">
        <v>3756</v>
      </c>
      <c r="J6738">
        <v>8</v>
      </c>
      <c r="K6738">
        <v>38</v>
      </c>
      <c r="L6738" t="s">
        <v>40</v>
      </c>
      <c r="M6738" t="s">
        <v>23</v>
      </c>
      <c r="N6738" t="s">
        <v>39</v>
      </c>
      <c r="P6738" t="s">
        <v>164</v>
      </c>
      <c r="Q6738" t="s">
        <v>27</v>
      </c>
      <c r="R6738">
        <v>20.399999999999999</v>
      </c>
      <c r="S6738">
        <v>1008.36</v>
      </c>
    </row>
    <row r="6739" spans="1:19">
      <c r="A6739" t="s">
        <v>14891</v>
      </c>
      <c r="B6739" s="2">
        <v>45383</v>
      </c>
      <c r="C6739" t="s">
        <v>33</v>
      </c>
      <c r="D6739">
        <v>47</v>
      </c>
      <c r="E6739" t="s">
        <v>39</v>
      </c>
      <c r="F6739">
        <v>0</v>
      </c>
      <c r="G6739">
        <v>5</v>
      </c>
      <c r="H6739" t="s">
        <v>3686</v>
      </c>
      <c r="I6739">
        <v>3511</v>
      </c>
      <c r="J6739">
        <v>0</v>
      </c>
      <c r="K6739">
        <v>16</v>
      </c>
      <c r="L6739" t="s">
        <v>97</v>
      </c>
      <c r="M6739" t="s">
        <v>23</v>
      </c>
      <c r="N6739" t="s">
        <v>23</v>
      </c>
      <c r="O6739" t="s">
        <v>25</v>
      </c>
      <c r="P6739" t="s">
        <v>26</v>
      </c>
      <c r="Q6739" t="s">
        <v>27</v>
      </c>
      <c r="R6739">
        <v>86.25</v>
      </c>
      <c r="S6739">
        <v>1696.9</v>
      </c>
    </row>
    <row r="6740" spans="1:19">
      <c r="A6740" t="s">
        <v>14893</v>
      </c>
      <c r="B6740" s="2">
        <v>45551</v>
      </c>
      <c r="C6740" t="s">
        <v>22</v>
      </c>
      <c r="D6740">
        <v>61</v>
      </c>
      <c r="E6740" t="s">
        <v>23</v>
      </c>
      <c r="F6740">
        <v>1</v>
      </c>
      <c r="G6740">
        <v>5</v>
      </c>
      <c r="H6740" t="s">
        <v>3686</v>
      </c>
      <c r="I6740">
        <v>2004</v>
      </c>
      <c r="J6740">
        <v>9</v>
      </c>
      <c r="K6740">
        <v>11</v>
      </c>
      <c r="L6740" t="s">
        <v>97</v>
      </c>
      <c r="M6740" t="s">
        <v>23</v>
      </c>
      <c r="N6740" t="s">
        <v>23</v>
      </c>
      <c r="O6740" t="s">
        <v>25</v>
      </c>
      <c r="P6740" t="s">
        <v>26</v>
      </c>
      <c r="Q6740" t="s">
        <v>27</v>
      </c>
      <c r="R6740">
        <v>90.6</v>
      </c>
      <c r="S6740">
        <v>1443.48</v>
      </c>
    </row>
    <row r="6741" spans="1:19">
      <c r="A6741" t="s">
        <v>14895</v>
      </c>
      <c r="B6741" s="2">
        <v>45003</v>
      </c>
      <c r="C6741" t="s">
        <v>33</v>
      </c>
      <c r="D6741">
        <v>62</v>
      </c>
      <c r="E6741" t="s">
        <v>39</v>
      </c>
      <c r="F6741">
        <v>0</v>
      </c>
      <c r="G6741">
        <v>5</v>
      </c>
      <c r="H6741" t="s">
        <v>3686</v>
      </c>
      <c r="I6741">
        <v>4128</v>
      </c>
      <c r="J6741">
        <v>0</v>
      </c>
      <c r="K6741">
        <v>29</v>
      </c>
      <c r="L6741" t="s">
        <v>40</v>
      </c>
      <c r="M6741" t="s">
        <v>23</v>
      </c>
      <c r="N6741" t="s">
        <v>39</v>
      </c>
      <c r="P6741" t="s">
        <v>202</v>
      </c>
      <c r="Q6741" t="s">
        <v>50</v>
      </c>
      <c r="R6741">
        <v>20</v>
      </c>
      <c r="S6741">
        <v>1539.77</v>
      </c>
    </row>
    <row r="6742" spans="1:19">
      <c r="A6742" t="s">
        <v>14897</v>
      </c>
      <c r="B6742" s="2">
        <v>44677</v>
      </c>
      <c r="C6742" t="s">
        <v>22</v>
      </c>
      <c r="D6742">
        <v>40</v>
      </c>
      <c r="E6742" t="s">
        <v>39</v>
      </c>
      <c r="F6742">
        <v>0</v>
      </c>
      <c r="G6742">
        <v>5</v>
      </c>
      <c r="H6742" t="s">
        <v>3686</v>
      </c>
      <c r="I6742">
        <v>2601</v>
      </c>
      <c r="J6742">
        <v>0</v>
      </c>
      <c r="K6742">
        <v>40</v>
      </c>
      <c r="L6742" t="s">
        <v>15568</v>
      </c>
      <c r="M6742" t="s">
        <v>23</v>
      </c>
      <c r="N6742" t="s">
        <v>39</v>
      </c>
      <c r="P6742" t="s">
        <v>164</v>
      </c>
      <c r="Q6742" t="s">
        <v>50</v>
      </c>
      <c r="R6742">
        <v>24.6</v>
      </c>
      <c r="S6742">
        <v>2072.75</v>
      </c>
    </row>
    <row r="6743" spans="1:19">
      <c r="A6743" t="s">
        <v>14899</v>
      </c>
      <c r="B6743" s="2">
        <v>45108</v>
      </c>
      <c r="C6743" t="s">
        <v>33</v>
      </c>
      <c r="D6743">
        <v>44</v>
      </c>
      <c r="E6743" t="s">
        <v>39</v>
      </c>
      <c r="F6743">
        <v>0</v>
      </c>
      <c r="G6743">
        <v>5</v>
      </c>
      <c r="H6743" t="s">
        <v>3686</v>
      </c>
      <c r="I6743">
        <v>2692</v>
      </c>
      <c r="J6743">
        <v>0</v>
      </c>
      <c r="K6743">
        <v>25</v>
      </c>
      <c r="L6743" t="s">
        <v>40</v>
      </c>
      <c r="M6743" t="s">
        <v>23</v>
      </c>
      <c r="N6743" t="s">
        <v>39</v>
      </c>
      <c r="P6743" t="s">
        <v>26</v>
      </c>
      <c r="Q6743" t="s">
        <v>84</v>
      </c>
      <c r="R6743">
        <v>19.05</v>
      </c>
      <c r="S6743">
        <v>1218.3</v>
      </c>
    </row>
    <row r="6744" spans="1:19">
      <c r="A6744" t="s">
        <v>14901</v>
      </c>
      <c r="B6744" s="2">
        <v>45309</v>
      </c>
      <c r="C6744" t="s">
        <v>33</v>
      </c>
      <c r="D6744">
        <v>30</v>
      </c>
      <c r="E6744" t="s">
        <v>39</v>
      </c>
      <c r="F6744">
        <v>0</v>
      </c>
      <c r="G6744">
        <v>5</v>
      </c>
      <c r="H6744" t="s">
        <v>3686</v>
      </c>
      <c r="I6744">
        <v>4034</v>
      </c>
      <c r="J6744">
        <v>0</v>
      </c>
      <c r="K6744">
        <v>19</v>
      </c>
      <c r="L6744" t="s">
        <v>15568</v>
      </c>
      <c r="M6744" t="s">
        <v>39</v>
      </c>
      <c r="N6744" t="s">
        <v>23</v>
      </c>
      <c r="O6744" t="s">
        <v>49</v>
      </c>
      <c r="P6744" t="s">
        <v>26</v>
      </c>
      <c r="Q6744" t="s">
        <v>27</v>
      </c>
      <c r="R6744">
        <v>39.700000000000003</v>
      </c>
      <c r="S6744">
        <v>820.05</v>
      </c>
    </row>
    <row r="6745" spans="1:19">
      <c r="A6745" t="s">
        <v>14903</v>
      </c>
      <c r="B6745" s="2">
        <v>44170</v>
      </c>
      <c r="C6745" t="s">
        <v>22</v>
      </c>
      <c r="D6745">
        <v>27</v>
      </c>
      <c r="E6745" t="s">
        <v>23</v>
      </c>
      <c r="F6745">
        <v>0</v>
      </c>
      <c r="G6745">
        <v>5</v>
      </c>
      <c r="H6745" t="s">
        <v>3686</v>
      </c>
      <c r="I6745">
        <v>4838</v>
      </c>
      <c r="J6745">
        <v>0</v>
      </c>
      <c r="K6745">
        <v>56</v>
      </c>
      <c r="L6745" t="s">
        <v>15568</v>
      </c>
      <c r="M6745" t="s">
        <v>23</v>
      </c>
      <c r="N6745" t="s">
        <v>39</v>
      </c>
      <c r="P6745" t="s">
        <v>202</v>
      </c>
      <c r="Q6745" t="s">
        <v>50</v>
      </c>
      <c r="R6745">
        <v>19.95</v>
      </c>
      <c r="S6745">
        <v>3863.47</v>
      </c>
    </row>
    <row r="6746" spans="1:19">
      <c r="A6746" t="s">
        <v>14905</v>
      </c>
      <c r="B6746" s="2">
        <v>45566</v>
      </c>
      <c r="C6746" t="s">
        <v>22</v>
      </c>
      <c r="D6746">
        <v>50</v>
      </c>
      <c r="E6746" t="s">
        <v>39</v>
      </c>
      <c r="F6746">
        <v>0</v>
      </c>
      <c r="G6746">
        <v>5</v>
      </c>
      <c r="H6746" t="s">
        <v>3686</v>
      </c>
      <c r="I6746">
        <v>5739</v>
      </c>
      <c r="J6746">
        <v>0</v>
      </c>
      <c r="K6746">
        <v>10</v>
      </c>
      <c r="L6746" t="s">
        <v>15568</v>
      </c>
      <c r="M6746" t="s">
        <v>23</v>
      </c>
      <c r="N6746" t="s">
        <v>23</v>
      </c>
      <c r="O6746" t="s">
        <v>25</v>
      </c>
      <c r="P6746" t="s">
        <v>26</v>
      </c>
      <c r="Q6746" t="s">
        <v>27</v>
      </c>
      <c r="R6746">
        <v>79.849999999999994</v>
      </c>
      <c r="S6746">
        <v>953.25</v>
      </c>
    </row>
    <row r="6747" spans="1:19">
      <c r="A6747" t="s">
        <v>14907</v>
      </c>
      <c r="B6747" s="2">
        <v>44688</v>
      </c>
      <c r="C6747" t="s">
        <v>22</v>
      </c>
      <c r="D6747">
        <v>19</v>
      </c>
      <c r="E6747" t="s">
        <v>23</v>
      </c>
      <c r="F6747">
        <v>2</v>
      </c>
      <c r="G6747">
        <v>5</v>
      </c>
      <c r="H6747" t="s">
        <v>3686</v>
      </c>
      <c r="I6747">
        <v>5453</v>
      </c>
      <c r="J6747">
        <v>8</v>
      </c>
      <c r="K6747">
        <v>39</v>
      </c>
      <c r="L6747" t="s">
        <v>15568</v>
      </c>
      <c r="M6747" t="s">
        <v>23</v>
      </c>
      <c r="N6747" t="s">
        <v>39</v>
      </c>
      <c r="P6747" t="s">
        <v>164</v>
      </c>
      <c r="Q6747" t="s">
        <v>50</v>
      </c>
      <c r="R6747">
        <v>25.2</v>
      </c>
      <c r="S6747">
        <v>1787.06</v>
      </c>
    </row>
    <row r="6748" spans="1:19">
      <c r="A6748" t="s">
        <v>14909</v>
      </c>
      <c r="B6748" s="2">
        <v>44759</v>
      </c>
      <c r="C6748" t="s">
        <v>22</v>
      </c>
      <c r="D6748">
        <v>29</v>
      </c>
      <c r="E6748" t="s">
        <v>39</v>
      </c>
      <c r="F6748">
        <v>0</v>
      </c>
      <c r="G6748">
        <v>5</v>
      </c>
      <c r="H6748" t="s">
        <v>3686</v>
      </c>
      <c r="I6748">
        <v>4422</v>
      </c>
      <c r="J6748">
        <v>0</v>
      </c>
      <c r="K6748">
        <v>37</v>
      </c>
      <c r="L6748" t="s">
        <v>15568</v>
      </c>
      <c r="M6748" t="s">
        <v>23</v>
      </c>
      <c r="N6748" t="s">
        <v>39</v>
      </c>
      <c r="P6748" t="s">
        <v>202</v>
      </c>
      <c r="Q6748" t="s">
        <v>50</v>
      </c>
      <c r="R6748">
        <v>20.149999999999999</v>
      </c>
      <c r="S6748">
        <v>2057.44</v>
      </c>
    </row>
    <row r="6749" spans="1:19">
      <c r="A6749" t="s">
        <v>14911</v>
      </c>
      <c r="B6749" s="2">
        <v>44147</v>
      </c>
      <c r="C6749" t="s">
        <v>33</v>
      </c>
      <c r="D6749">
        <v>43</v>
      </c>
      <c r="E6749" t="s">
        <v>23</v>
      </c>
      <c r="F6749">
        <v>0</v>
      </c>
      <c r="G6749">
        <v>5</v>
      </c>
      <c r="H6749" t="s">
        <v>3686</v>
      </c>
      <c r="I6749">
        <v>6026</v>
      </c>
      <c r="J6749">
        <v>10</v>
      </c>
      <c r="K6749">
        <v>57</v>
      </c>
      <c r="L6749" t="s">
        <v>142</v>
      </c>
      <c r="M6749" t="s">
        <v>23</v>
      </c>
      <c r="N6749" t="s">
        <v>23</v>
      </c>
      <c r="O6749" t="s">
        <v>25</v>
      </c>
      <c r="P6749" t="s">
        <v>202</v>
      </c>
      <c r="Q6749" t="s">
        <v>27</v>
      </c>
      <c r="R6749">
        <v>109.4</v>
      </c>
      <c r="S6749">
        <v>6709.27</v>
      </c>
    </row>
    <row r="6750" spans="1:19">
      <c r="A6750" t="s">
        <v>14913</v>
      </c>
      <c r="B6750" s="2">
        <v>45006</v>
      </c>
      <c r="C6750" t="s">
        <v>22</v>
      </c>
      <c r="D6750">
        <v>64</v>
      </c>
      <c r="E6750" t="s">
        <v>39</v>
      </c>
      <c r="F6750">
        <v>0</v>
      </c>
      <c r="G6750">
        <v>5</v>
      </c>
      <c r="H6750" t="s">
        <v>3686</v>
      </c>
      <c r="I6750">
        <v>2555</v>
      </c>
      <c r="J6750">
        <v>0</v>
      </c>
      <c r="K6750">
        <v>29</v>
      </c>
      <c r="L6750" t="s">
        <v>15568</v>
      </c>
      <c r="M6750" t="s">
        <v>39</v>
      </c>
      <c r="N6750" t="s">
        <v>23</v>
      </c>
      <c r="O6750" t="s">
        <v>49</v>
      </c>
      <c r="P6750" t="s">
        <v>26</v>
      </c>
      <c r="Q6750" t="s">
        <v>27</v>
      </c>
      <c r="R6750">
        <v>34.299999999999997</v>
      </c>
      <c r="S6750">
        <v>1004.75</v>
      </c>
    </row>
    <row r="6751" spans="1:19">
      <c r="A6751" t="s">
        <v>14915</v>
      </c>
      <c r="B6751" s="2">
        <v>44160</v>
      </c>
      <c r="C6751" t="s">
        <v>22</v>
      </c>
      <c r="D6751">
        <v>36</v>
      </c>
      <c r="E6751" t="s">
        <v>23</v>
      </c>
      <c r="F6751">
        <v>2</v>
      </c>
      <c r="G6751">
        <v>5</v>
      </c>
      <c r="H6751" t="s">
        <v>3686</v>
      </c>
      <c r="I6751">
        <v>4133</v>
      </c>
      <c r="J6751">
        <v>4</v>
      </c>
      <c r="K6751">
        <v>57</v>
      </c>
      <c r="L6751" t="s">
        <v>142</v>
      </c>
      <c r="M6751" t="s">
        <v>23</v>
      </c>
      <c r="N6751" t="s">
        <v>23</v>
      </c>
      <c r="O6751" t="s">
        <v>25</v>
      </c>
      <c r="P6751" t="s">
        <v>26</v>
      </c>
      <c r="Q6751" t="s">
        <v>27</v>
      </c>
      <c r="R6751">
        <v>74.3</v>
      </c>
      <c r="S6751">
        <v>6935.5</v>
      </c>
    </row>
    <row r="6752" spans="1:19">
      <c r="A6752" t="s">
        <v>14917</v>
      </c>
      <c r="B6752" s="2">
        <v>45819</v>
      </c>
      <c r="C6752" t="s">
        <v>33</v>
      </c>
      <c r="D6752">
        <v>20</v>
      </c>
      <c r="E6752" t="s">
        <v>39</v>
      </c>
      <c r="F6752">
        <v>0</v>
      </c>
      <c r="G6752">
        <v>5</v>
      </c>
      <c r="H6752" t="s">
        <v>3751</v>
      </c>
      <c r="I6752">
        <v>2051</v>
      </c>
      <c r="J6752">
        <v>0</v>
      </c>
      <c r="K6752">
        <v>2</v>
      </c>
      <c r="L6752" t="s">
        <v>15568</v>
      </c>
      <c r="M6752" t="s">
        <v>23</v>
      </c>
      <c r="N6752" t="s">
        <v>39</v>
      </c>
      <c r="P6752" t="s">
        <v>26</v>
      </c>
      <c r="Q6752" t="s">
        <v>50</v>
      </c>
      <c r="R6752">
        <v>20.100000000000001</v>
      </c>
      <c r="S6752">
        <v>110.8</v>
      </c>
    </row>
    <row r="6753" spans="1:19">
      <c r="A6753" t="s">
        <v>14918</v>
      </c>
      <c r="B6753" s="2">
        <v>45094</v>
      </c>
      <c r="C6753" t="s">
        <v>22</v>
      </c>
      <c r="D6753">
        <v>40</v>
      </c>
      <c r="E6753" t="s">
        <v>39</v>
      </c>
      <c r="F6753">
        <v>0</v>
      </c>
      <c r="G6753">
        <v>5</v>
      </c>
      <c r="H6753" t="s">
        <v>3686</v>
      </c>
      <c r="I6753">
        <v>2734</v>
      </c>
      <c r="J6753">
        <v>0</v>
      </c>
      <c r="K6753">
        <v>26</v>
      </c>
      <c r="L6753" t="s">
        <v>40</v>
      </c>
      <c r="M6753" t="s">
        <v>39</v>
      </c>
      <c r="N6753" t="s">
        <v>23</v>
      </c>
      <c r="O6753" t="s">
        <v>56</v>
      </c>
      <c r="P6753" t="s">
        <v>26</v>
      </c>
      <c r="Q6753" t="s">
        <v>27</v>
      </c>
      <c r="R6753">
        <v>35.75</v>
      </c>
      <c r="S6753">
        <v>1022.5</v>
      </c>
    </row>
    <row r="6754" spans="1:19">
      <c r="A6754" t="s">
        <v>14920</v>
      </c>
      <c r="B6754" s="2">
        <v>43821</v>
      </c>
      <c r="C6754" t="s">
        <v>22</v>
      </c>
      <c r="D6754">
        <v>59</v>
      </c>
      <c r="E6754" t="s">
        <v>23</v>
      </c>
      <c r="F6754">
        <v>1</v>
      </c>
      <c r="G6754">
        <v>5</v>
      </c>
      <c r="H6754" t="s">
        <v>3686</v>
      </c>
      <c r="I6754">
        <v>4324</v>
      </c>
      <c r="J6754">
        <v>0</v>
      </c>
      <c r="K6754">
        <v>68</v>
      </c>
      <c r="L6754" t="s">
        <v>316</v>
      </c>
      <c r="M6754" t="s">
        <v>23</v>
      </c>
      <c r="N6754" t="s">
        <v>23</v>
      </c>
      <c r="O6754" t="s">
        <v>25</v>
      </c>
      <c r="P6754" t="s">
        <v>202</v>
      </c>
      <c r="Q6754" t="s">
        <v>50</v>
      </c>
      <c r="R6754">
        <v>107.15</v>
      </c>
      <c r="S6754">
        <v>9613.2800000000007</v>
      </c>
    </row>
    <row r="6755" spans="1:19">
      <c r="A6755" t="s">
        <v>14923</v>
      </c>
      <c r="B6755" s="2">
        <v>45459</v>
      </c>
      <c r="C6755" t="s">
        <v>22</v>
      </c>
      <c r="D6755">
        <v>60</v>
      </c>
      <c r="E6755" t="s">
        <v>23</v>
      </c>
      <c r="F6755">
        <v>0</v>
      </c>
      <c r="G6755">
        <v>5</v>
      </c>
      <c r="H6755" t="s">
        <v>3686</v>
      </c>
      <c r="I6755">
        <v>2962</v>
      </c>
      <c r="J6755">
        <v>8</v>
      </c>
      <c r="K6755">
        <v>14</v>
      </c>
      <c r="L6755" t="s">
        <v>15568</v>
      </c>
      <c r="M6755" t="s">
        <v>23</v>
      </c>
      <c r="N6755" t="s">
        <v>39</v>
      </c>
      <c r="P6755" t="s">
        <v>202</v>
      </c>
      <c r="Q6755" t="s">
        <v>50</v>
      </c>
      <c r="R6755">
        <v>19.649999999999999</v>
      </c>
      <c r="S6755">
        <v>869.29</v>
      </c>
    </row>
    <row r="6756" spans="1:19">
      <c r="A6756" t="s">
        <v>14925</v>
      </c>
      <c r="B6756" s="2">
        <v>45370</v>
      </c>
      <c r="C6756" t="s">
        <v>33</v>
      </c>
      <c r="D6756">
        <v>25</v>
      </c>
      <c r="E6756" t="s">
        <v>39</v>
      </c>
      <c r="F6756">
        <v>0</v>
      </c>
      <c r="G6756">
        <v>5</v>
      </c>
      <c r="H6756" t="s">
        <v>3686</v>
      </c>
      <c r="I6756">
        <v>5208</v>
      </c>
      <c r="J6756">
        <v>0</v>
      </c>
      <c r="K6756">
        <v>17</v>
      </c>
      <c r="L6756" t="s">
        <v>97</v>
      </c>
      <c r="M6756" t="s">
        <v>23</v>
      </c>
      <c r="N6756" t="s">
        <v>39</v>
      </c>
      <c r="P6756" t="s">
        <v>26</v>
      </c>
      <c r="Q6756" t="s">
        <v>50</v>
      </c>
      <c r="R6756">
        <v>24.8</v>
      </c>
      <c r="S6756">
        <v>605.47</v>
      </c>
    </row>
    <row r="6757" spans="1:19">
      <c r="A6757" t="s">
        <v>14927</v>
      </c>
      <c r="B6757" s="2">
        <v>43784</v>
      </c>
      <c r="C6757" t="s">
        <v>33</v>
      </c>
      <c r="D6757">
        <v>80</v>
      </c>
      <c r="E6757" t="s">
        <v>39</v>
      </c>
      <c r="F6757">
        <v>0</v>
      </c>
      <c r="G6757">
        <v>5</v>
      </c>
      <c r="H6757" t="s">
        <v>3686</v>
      </c>
      <c r="I6757">
        <v>5294</v>
      </c>
      <c r="J6757">
        <v>0</v>
      </c>
      <c r="K6757">
        <v>69</v>
      </c>
      <c r="L6757" t="s">
        <v>316</v>
      </c>
      <c r="M6757" t="s">
        <v>23</v>
      </c>
      <c r="N6757" t="s">
        <v>39</v>
      </c>
      <c r="P6757" t="s">
        <v>164</v>
      </c>
      <c r="Q6757" t="s">
        <v>50</v>
      </c>
      <c r="R6757">
        <v>24.6</v>
      </c>
      <c r="S6757">
        <v>4168.13</v>
      </c>
    </row>
    <row r="6758" spans="1:19">
      <c r="A6758" t="s">
        <v>14929</v>
      </c>
      <c r="B6758" s="2">
        <v>43679</v>
      </c>
      <c r="C6758" t="s">
        <v>33</v>
      </c>
      <c r="D6758">
        <v>73</v>
      </c>
      <c r="E6758" t="s">
        <v>23</v>
      </c>
      <c r="F6758">
        <v>0</v>
      </c>
      <c r="G6758">
        <v>5</v>
      </c>
      <c r="H6758" t="s">
        <v>3686</v>
      </c>
      <c r="I6758">
        <v>5065</v>
      </c>
      <c r="J6758">
        <v>3</v>
      </c>
      <c r="K6758">
        <v>72</v>
      </c>
      <c r="L6758" t="s">
        <v>15568</v>
      </c>
      <c r="M6758" t="s">
        <v>23</v>
      </c>
      <c r="N6758" t="s">
        <v>39</v>
      </c>
      <c r="P6758" t="s">
        <v>164</v>
      </c>
      <c r="Q6758" t="s">
        <v>27</v>
      </c>
      <c r="R6758">
        <v>24.65</v>
      </c>
      <c r="S6758">
        <v>3588.29</v>
      </c>
    </row>
    <row r="6759" spans="1:19">
      <c r="A6759" t="s">
        <v>14931</v>
      </c>
      <c r="B6759" s="2">
        <v>43963</v>
      </c>
      <c r="C6759" t="s">
        <v>33</v>
      </c>
      <c r="D6759">
        <v>64</v>
      </c>
      <c r="E6759" t="s">
        <v>39</v>
      </c>
      <c r="F6759">
        <v>0</v>
      </c>
      <c r="G6759">
        <v>5</v>
      </c>
      <c r="H6759" t="s">
        <v>3686</v>
      </c>
      <c r="I6759">
        <v>5775</v>
      </c>
      <c r="J6759">
        <v>0</v>
      </c>
      <c r="K6759">
        <v>63</v>
      </c>
      <c r="L6759" t="s">
        <v>142</v>
      </c>
      <c r="M6759" t="s">
        <v>23</v>
      </c>
      <c r="N6759" t="s">
        <v>23</v>
      </c>
      <c r="O6759" t="s">
        <v>25</v>
      </c>
      <c r="P6759" t="s">
        <v>26</v>
      </c>
      <c r="Q6759" t="s">
        <v>50</v>
      </c>
      <c r="R6759">
        <v>109.85</v>
      </c>
      <c r="S6759">
        <v>8200.58</v>
      </c>
    </row>
    <row r="6760" spans="1:19">
      <c r="A6760" t="s">
        <v>14934</v>
      </c>
      <c r="B6760" s="2">
        <v>45568</v>
      </c>
      <c r="C6760" t="s">
        <v>22</v>
      </c>
      <c r="D6760">
        <v>24</v>
      </c>
      <c r="E6760" t="s">
        <v>39</v>
      </c>
      <c r="F6760">
        <v>0</v>
      </c>
      <c r="G6760">
        <v>5</v>
      </c>
      <c r="H6760" t="s">
        <v>3686</v>
      </c>
      <c r="I6760">
        <v>2411</v>
      </c>
      <c r="J6760">
        <v>0</v>
      </c>
      <c r="K6760">
        <v>10</v>
      </c>
      <c r="L6760" t="s">
        <v>15568</v>
      </c>
      <c r="M6760" t="s">
        <v>23</v>
      </c>
      <c r="N6760" t="s">
        <v>39</v>
      </c>
      <c r="P6760" t="s">
        <v>26</v>
      </c>
      <c r="Q6760" t="s">
        <v>50</v>
      </c>
      <c r="R6760">
        <v>20</v>
      </c>
      <c r="S6760">
        <v>242.9</v>
      </c>
    </row>
    <row r="6761" spans="1:19">
      <c r="A6761" t="s">
        <v>14936</v>
      </c>
      <c r="B6761" s="2">
        <v>44200</v>
      </c>
      <c r="C6761" t="s">
        <v>22</v>
      </c>
      <c r="D6761">
        <v>64</v>
      </c>
      <c r="E6761" t="s">
        <v>39</v>
      </c>
      <c r="F6761">
        <v>2</v>
      </c>
      <c r="G6761">
        <v>5</v>
      </c>
      <c r="H6761" t="s">
        <v>3686</v>
      </c>
      <c r="I6761">
        <v>4391</v>
      </c>
      <c r="J6761">
        <v>0</v>
      </c>
      <c r="K6761">
        <v>55</v>
      </c>
      <c r="L6761" t="s">
        <v>142</v>
      </c>
      <c r="M6761" t="s">
        <v>23</v>
      </c>
      <c r="N6761" t="s">
        <v>39</v>
      </c>
      <c r="P6761" t="s">
        <v>202</v>
      </c>
      <c r="Q6761" t="s">
        <v>27</v>
      </c>
      <c r="R6761">
        <v>19.100000000000001</v>
      </c>
      <c r="S6761">
        <v>3162.45</v>
      </c>
    </row>
    <row r="6762" spans="1:19">
      <c r="A6762" t="s">
        <v>14938</v>
      </c>
      <c r="B6762" s="2">
        <v>45857</v>
      </c>
      <c r="C6762" t="s">
        <v>22</v>
      </c>
      <c r="D6762">
        <v>40</v>
      </c>
      <c r="E6762" t="s">
        <v>39</v>
      </c>
      <c r="F6762">
        <v>0</v>
      </c>
      <c r="G6762">
        <v>5</v>
      </c>
      <c r="H6762" t="s">
        <v>3751</v>
      </c>
      <c r="I6762">
        <v>3145</v>
      </c>
      <c r="J6762">
        <v>0</v>
      </c>
      <c r="K6762">
        <v>1</v>
      </c>
      <c r="L6762" t="s">
        <v>48</v>
      </c>
      <c r="M6762" t="s">
        <v>39</v>
      </c>
      <c r="N6762" t="s">
        <v>23</v>
      </c>
      <c r="O6762" t="s">
        <v>49</v>
      </c>
      <c r="P6762" t="s">
        <v>26</v>
      </c>
      <c r="Q6762" t="s">
        <v>27</v>
      </c>
      <c r="R6762">
        <v>24.4</v>
      </c>
      <c r="S6762">
        <v>24.4</v>
      </c>
    </row>
    <row r="6763" spans="1:19">
      <c r="A6763" t="s">
        <v>14939</v>
      </c>
      <c r="B6763" s="2">
        <v>45149</v>
      </c>
      <c r="C6763" t="s">
        <v>33</v>
      </c>
      <c r="D6763">
        <v>56</v>
      </c>
      <c r="E6763" t="s">
        <v>39</v>
      </c>
      <c r="F6763">
        <v>0</v>
      </c>
      <c r="G6763">
        <v>5</v>
      </c>
      <c r="H6763" t="s">
        <v>3686</v>
      </c>
      <c r="I6763">
        <v>5394</v>
      </c>
      <c r="J6763">
        <v>0</v>
      </c>
      <c r="K6763">
        <v>24</v>
      </c>
      <c r="L6763" t="s">
        <v>15568</v>
      </c>
      <c r="M6763" t="s">
        <v>23</v>
      </c>
      <c r="N6763" t="s">
        <v>23</v>
      </c>
      <c r="O6763" t="s">
        <v>49</v>
      </c>
      <c r="P6763" t="s">
        <v>26</v>
      </c>
      <c r="Q6763" t="s">
        <v>50</v>
      </c>
      <c r="R6763">
        <v>49.3</v>
      </c>
      <c r="S6763">
        <v>1348.93</v>
      </c>
    </row>
    <row r="6764" spans="1:19">
      <c r="A6764" t="s">
        <v>14941</v>
      </c>
      <c r="B6764" s="2">
        <v>45607</v>
      </c>
      <c r="C6764" t="s">
        <v>22</v>
      </c>
      <c r="D6764">
        <v>53</v>
      </c>
      <c r="E6764" t="s">
        <v>39</v>
      </c>
      <c r="F6764">
        <v>0</v>
      </c>
      <c r="G6764">
        <v>5</v>
      </c>
      <c r="H6764" t="s">
        <v>3686</v>
      </c>
      <c r="I6764">
        <v>5414</v>
      </c>
      <c r="J6764">
        <v>0</v>
      </c>
      <c r="K6764">
        <v>9</v>
      </c>
      <c r="L6764" t="s">
        <v>15568</v>
      </c>
      <c r="M6764" t="s">
        <v>23</v>
      </c>
      <c r="N6764" t="s">
        <v>23</v>
      </c>
      <c r="O6764" t="s">
        <v>56</v>
      </c>
      <c r="P6764" t="s">
        <v>26</v>
      </c>
      <c r="Q6764" t="s">
        <v>50</v>
      </c>
      <c r="R6764">
        <v>59.9</v>
      </c>
      <c r="S6764">
        <v>610.28</v>
      </c>
    </row>
    <row r="6765" spans="1:19">
      <c r="A6765" t="s">
        <v>14943</v>
      </c>
      <c r="B6765" s="2">
        <v>44553</v>
      </c>
      <c r="C6765" t="s">
        <v>22</v>
      </c>
      <c r="D6765">
        <v>40</v>
      </c>
      <c r="E6765" t="s">
        <v>23</v>
      </c>
      <c r="F6765">
        <v>0</v>
      </c>
      <c r="G6765">
        <v>5</v>
      </c>
      <c r="H6765" t="s">
        <v>3686</v>
      </c>
      <c r="I6765">
        <v>3678</v>
      </c>
      <c r="J6765">
        <v>1</v>
      </c>
      <c r="K6765">
        <v>44</v>
      </c>
      <c r="L6765" t="s">
        <v>15568</v>
      </c>
      <c r="M6765" t="s">
        <v>23</v>
      </c>
      <c r="N6765" t="s">
        <v>23</v>
      </c>
      <c r="O6765" t="s">
        <v>49</v>
      </c>
      <c r="P6765" t="s">
        <v>202</v>
      </c>
      <c r="Q6765" t="s">
        <v>27</v>
      </c>
      <c r="R6765">
        <v>70.95</v>
      </c>
      <c r="S6765">
        <v>4528.37</v>
      </c>
    </row>
    <row r="6766" spans="1:19">
      <c r="A6766" t="s">
        <v>14945</v>
      </c>
      <c r="B6766" s="2">
        <v>44625</v>
      </c>
      <c r="C6766" t="s">
        <v>22</v>
      </c>
      <c r="D6766">
        <v>34</v>
      </c>
      <c r="E6766" t="s">
        <v>39</v>
      </c>
      <c r="F6766">
        <v>0</v>
      </c>
      <c r="G6766">
        <v>5</v>
      </c>
      <c r="H6766" t="s">
        <v>3686</v>
      </c>
      <c r="I6766">
        <v>2640</v>
      </c>
      <c r="J6766">
        <v>0</v>
      </c>
      <c r="K6766">
        <v>41</v>
      </c>
      <c r="L6766" t="s">
        <v>142</v>
      </c>
      <c r="M6766" t="s">
        <v>23</v>
      </c>
      <c r="N6766" t="s">
        <v>23</v>
      </c>
      <c r="O6766" t="s">
        <v>25</v>
      </c>
      <c r="P6766" t="s">
        <v>164</v>
      </c>
      <c r="Q6766" t="s">
        <v>50</v>
      </c>
      <c r="R6766">
        <v>99.65</v>
      </c>
      <c r="S6766">
        <v>5107.59</v>
      </c>
    </row>
    <row r="6767" spans="1:19">
      <c r="A6767" t="s">
        <v>14947</v>
      </c>
      <c r="B6767" s="2">
        <v>45079</v>
      </c>
      <c r="C6767" t="s">
        <v>22</v>
      </c>
      <c r="D6767">
        <v>46</v>
      </c>
      <c r="E6767" t="s">
        <v>39</v>
      </c>
      <c r="F6767">
        <v>0</v>
      </c>
      <c r="G6767">
        <v>5</v>
      </c>
      <c r="H6767" t="s">
        <v>3686</v>
      </c>
      <c r="I6767">
        <v>5471</v>
      </c>
      <c r="J6767">
        <v>0</v>
      </c>
      <c r="K6767">
        <v>26</v>
      </c>
      <c r="L6767" t="s">
        <v>15568</v>
      </c>
      <c r="M6767" t="s">
        <v>23</v>
      </c>
      <c r="N6767" t="s">
        <v>23</v>
      </c>
      <c r="O6767" t="s">
        <v>25</v>
      </c>
      <c r="P6767" t="s">
        <v>26</v>
      </c>
      <c r="Q6767" t="s">
        <v>50</v>
      </c>
      <c r="R6767">
        <v>84.3</v>
      </c>
      <c r="S6767">
        <v>3261.54</v>
      </c>
    </row>
    <row r="6768" spans="1:19">
      <c r="A6768" t="s">
        <v>14949</v>
      </c>
      <c r="B6768" s="2">
        <v>44305</v>
      </c>
      <c r="C6768" t="s">
        <v>33</v>
      </c>
      <c r="D6768">
        <v>19</v>
      </c>
      <c r="E6768" t="s">
        <v>23</v>
      </c>
      <c r="F6768">
        <v>2</v>
      </c>
      <c r="G6768">
        <v>5</v>
      </c>
      <c r="H6768" t="s">
        <v>3686</v>
      </c>
      <c r="I6768">
        <v>5699</v>
      </c>
      <c r="J6768">
        <v>3</v>
      </c>
      <c r="K6768">
        <v>52</v>
      </c>
      <c r="L6768" t="s">
        <v>15568</v>
      </c>
      <c r="M6768" t="s">
        <v>23</v>
      </c>
      <c r="N6768" t="s">
        <v>39</v>
      </c>
      <c r="P6768" t="s">
        <v>164</v>
      </c>
      <c r="Q6768" t="s">
        <v>50</v>
      </c>
      <c r="R6768">
        <v>19.350000000000001</v>
      </c>
      <c r="S6768">
        <v>1544.94</v>
      </c>
    </row>
    <row r="6769" spans="1:19">
      <c r="A6769" t="s">
        <v>14951</v>
      </c>
      <c r="B6769" s="2">
        <v>44896</v>
      </c>
      <c r="C6769" t="s">
        <v>33</v>
      </c>
      <c r="D6769">
        <v>29</v>
      </c>
      <c r="E6769" t="s">
        <v>23</v>
      </c>
      <c r="F6769">
        <v>0</v>
      </c>
      <c r="G6769">
        <v>5</v>
      </c>
      <c r="H6769" t="s">
        <v>3686</v>
      </c>
      <c r="I6769">
        <v>5817</v>
      </c>
      <c r="J6769">
        <v>1</v>
      </c>
      <c r="K6769">
        <v>32</v>
      </c>
      <c r="L6769" t="s">
        <v>15568</v>
      </c>
      <c r="M6769" t="s">
        <v>23</v>
      </c>
      <c r="N6769" t="s">
        <v>39</v>
      </c>
      <c r="P6769" t="s">
        <v>202</v>
      </c>
      <c r="Q6769" t="s">
        <v>50</v>
      </c>
      <c r="R6769">
        <v>19.3</v>
      </c>
      <c r="S6769">
        <v>2041.52</v>
      </c>
    </row>
    <row r="6770" spans="1:19">
      <c r="A6770" t="s">
        <v>14953</v>
      </c>
      <c r="B6770" s="2">
        <v>44885</v>
      </c>
      <c r="C6770" t="s">
        <v>22</v>
      </c>
      <c r="D6770">
        <v>62</v>
      </c>
      <c r="E6770" t="s">
        <v>23</v>
      </c>
      <c r="F6770">
        <v>1</v>
      </c>
      <c r="G6770">
        <v>5</v>
      </c>
      <c r="H6770" t="s">
        <v>3686</v>
      </c>
      <c r="I6770">
        <v>3470</v>
      </c>
      <c r="J6770">
        <v>6</v>
      </c>
      <c r="K6770">
        <v>33</v>
      </c>
      <c r="L6770" t="s">
        <v>15568</v>
      </c>
      <c r="M6770" t="s">
        <v>23</v>
      </c>
      <c r="N6770" t="s">
        <v>39</v>
      </c>
      <c r="P6770" t="s">
        <v>202</v>
      </c>
      <c r="Q6770" t="s">
        <v>27</v>
      </c>
      <c r="R6770">
        <v>19.45</v>
      </c>
      <c r="S6770">
        <v>793.63</v>
      </c>
    </row>
    <row r="6771" spans="1:19">
      <c r="A6771" t="s">
        <v>14955</v>
      </c>
      <c r="B6771" s="2">
        <v>44430</v>
      </c>
      <c r="C6771" t="s">
        <v>33</v>
      </c>
      <c r="D6771">
        <v>44</v>
      </c>
      <c r="E6771" t="s">
        <v>23</v>
      </c>
      <c r="F6771">
        <v>0</v>
      </c>
      <c r="G6771">
        <v>5</v>
      </c>
      <c r="H6771" t="s">
        <v>3686</v>
      </c>
      <c r="I6771">
        <v>5893</v>
      </c>
      <c r="J6771">
        <v>4</v>
      </c>
      <c r="K6771">
        <v>48</v>
      </c>
      <c r="L6771" t="s">
        <v>15568</v>
      </c>
      <c r="M6771" t="s">
        <v>23</v>
      </c>
      <c r="N6771" t="s">
        <v>23</v>
      </c>
      <c r="O6771" t="s">
        <v>25</v>
      </c>
      <c r="P6771" t="s">
        <v>202</v>
      </c>
      <c r="Q6771" t="s">
        <v>27</v>
      </c>
      <c r="R6771">
        <v>97.05</v>
      </c>
      <c r="S6771">
        <v>6979.67</v>
      </c>
    </row>
    <row r="6772" spans="1:19">
      <c r="A6772" t="s">
        <v>14957</v>
      </c>
      <c r="B6772" s="2">
        <v>44186</v>
      </c>
      <c r="C6772" t="s">
        <v>22</v>
      </c>
      <c r="D6772">
        <v>42</v>
      </c>
      <c r="E6772" t="s">
        <v>23</v>
      </c>
      <c r="F6772">
        <v>3</v>
      </c>
      <c r="G6772">
        <v>5</v>
      </c>
      <c r="H6772" t="s">
        <v>3686</v>
      </c>
      <c r="I6772">
        <v>6484</v>
      </c>
      <c r="J6772">
        <v>4</v>
      </c>
      <c r="K6772">
        <v>56</v>
      </c>
      <c r="L6772" t="s">
        <v>142</v>
      </c>
      <c r="M6772" t="s">
        <v>23</v>
      </c>
      <c r="N6772" t="s">
        <v>23</v>
      </c>
      <c r="O6772" t="s">
        <v>25</v>
      </c>
      <c r="P6772" t="s">
        <v>26</v>
      </c>
      <c r="Q6772" t="s">
        <v>50</v>
      </c>
      <c r="R6772">
        <v>96.95</v>
      </c>
      <c r="S6772">
        <v>6749.32</v>
      </c>
    </row>
    <row r="6773" spans="1:19">
      <c r="A6773" t="s">
        <v>14960</v>
      </c>
      <c r="B6773" s="2">
        <v>45292</v>
      </c>
      <c r="C6773" t="s">
        <v>33</v>
      </c>
      <c r="D6773">
        <v>25</v>
      </c>
      <c r="E6773" t="s">
        <v>23</v>
      </c>
      <c r="F6773">
        <v>0</v>
      </c>
      <c r="G6773">
        <v>5</v>
      </c>
      <c r="H6773" t="s">
        <v>3686</v>
      </c>
      <c r="I6773">
        <v>3249</v>
      </c>
      <c r="J6773">
        <v>9</v>
      </c>
      <c r="K6773">
        <v>19</v>
      </c>
      <c r="L6773" t="s">
        <v>97</v>
      </c>
      <c r="M6773" t="s">
        <v>23</v>
      </c>
      <c r="N6773" t="s">
        <v>23</v>
      </c>
      <c r="O6773" t="s">
        <v>25</v>
      </c>
      <c r="P6773" t="s">
        <v>26</v>
      </c>
      <c r="Q6773" t="s">
        <v>27</v>
      </c>
      <c r="R6773">
        <v>96.8</v>
      </c>
      <c r="S6773">
        <v>1945.97</v>
      </c>
    </row>
    <row r="6774" spans="1:19">
      <c r="A6774" t="s">
        <v>14962</v>
      </c>
      <c r="B6774" s="2">
        <v>45742</v>
      </c>
      <c r="C6774" t="s">
        <v>22</v>
      </c>
      <c r="D6774">
        <v>29</v>
      </c>
      <c r="E6774" t="s">
        <v>39</v>
      </c>
      <c r="F6774">
        <v>0</v>
      </c>
      <c r="G6774">
        <v>5</v>
      </c>
      <c r="H6774" t="s">
        <v>3686</v>
      </c>
      <c r="I6774">
        <v>2610</v>
      </c>
      <c r="J6774">
        <v>0</v>
      </c>
      <c r="K6774">
        <v>5</v>
      </c>
      <c r="L6774" t="s">
        <v>15568</v>
      </c>
      <c r="M6774" t="s">
        <v>23</v>
      </c>
      <c r="N6774" t="s">
        <v>23</v>
      </c>
      <c r="O6774" t="s">
        <v>25</v>
      </c>
      <c r="P6774" t="s">
        <v>26</v>
      </c>
      <c r="Q6774" t="s">
        <v>50</v>
      </c>
      <c r="R6774">
        <v>78.75</v>
      </c>
      <c r="S6774">
        <v>600.9</v>
      </c>
    </row>
    <row r="6775" spans="1:19">
      <c r="A6775" t="s">
        <v>14964</v>
      </c>
      <c r="B6775" s="2">
        <v>45305</v>
      </c>
      <c r="C6775" t="s">
        <v>33</v>
      </c>
      <c r="D6775">
        <v>39</v>
      </c>
      <c r="E6775" t="s">
        <v>23</v>
      </c>
      <c r="F6775">
        <v>0</v>
      </c>
      <c r="G6775">
        <v>5</v>
      </c>
      <c r="H6775" t="s">
        <v>3686</v>
      </c>
      <c r="I6775">
        <v>3624</v>
      </c>
      <c r="J6775">
        <v>1</v>
      </c>
      <c r="K6775">
        <v>19</v>
      </c>
      <c r="L6775" t="s">
        <v>15568</v>
      </c>
      <c r="M6775" t="s">
        <v>23</v>
      </c>
      <c r="N6775" t="s">
        <v>23</v>
      </c>
      <c r="O6775" t="s">
        <v>25</v>
      </c>
      <c r="P6775" t="s">
        <v>26</v>
      </c>
      <c r="Q6775" t="s">
        <v>27</v>
      </c>
      <c r="R6775">
        <v>89.1</v>
      </c>
      <c r="S6775">
        <v>2482.83</v>
      </c>
    </row>
    <row r="6776" spans="1:19">
      <c r="A6776" t="s">
        <v>14966</v>
      </c>
      <c r="B6776" s="2">
        <v>44820</v>
      </c>
      <c r="C6776" t="s">
        <v>33</v>
      </c>
      <c r="D6776">
        <v>58</v>
      </c>
      <c r="E6776" t="s">
        <v>39</v>
      </c>
      <c r="F6776">
        <v>0</v>
      </c>
      <c r="G6776">
        <v>5</v>
      </c>
      <c r="H6776" t="s">
        <v>3686</v>
      </c>
      <c r="I6776">
        <v>2553</v>
      </c>
      <c r="J6776">
        <v>0</v>
      </c>
      <c r="K6776">
        <v>35</v>
      </c>
      <c r="L6776" t="s">
        <v>40</v>
      </c>
      <c r="M6776" t="s">
        <v>39</v>
      </c>
      <c r="N6776" t="s">
        <v>23</v>
      </c>
      <c r="O6776" t="s">
        <v>56</v>
      </c>
      <c r="P6776" t="s">
        <v>26</v>
      </c>
      <c r="Q6776" t="s">
        <v>50</v>
      </c>
      <c r="R6776">
        <v>33.450000000000003</v>
      </c>
      <c r="S6776">
        <v>1205.8499999999999</v>
      </c>
    </row>
    <row r="6777" spans="1:19">
      <c r="A6777" t="s">
        <v>14968</v>
      </c>
      <c r="B6777" s="2">
        <v>45113</v>
      </c>
      <c r="C6777" t="s">
        <v>33</v>
      </c>
      <c r="D6777">
        <v>32</v>
      </c>
      <c r="E6777" t="s">
        <v>39</v>
      </c>
      <c r="F6777">
        <v>0</v>
      </c>
      <c r="G6777">
        <v>5</v>
      </c>
      <c r="H6777" t="s">
        <v>3686</v>
      </c>
      <c r="I6777">
        <v>3962</v>
      </c>
      <c r="J6777">
        <v>0</v>
      </c>
      <c r="K6777">
        <v>25</v>
      </c>
      <c r="L6777" t="s">
        <v>15568</v>
      </c>
      <c r="M6777" t="s">
        <v>23</v>
      </c>
      <c r="N6777" t="s">
        <v>23</v>
      </c>
      <c r="O6777" t="s">
        <v>49</v>
      </c>
      <c r="P6777" t="s">
        <v>26</v>
      </c>
      <c r="Q6777" t="s">
        <v>27</v>
      </c>
      <c r="R6777">
        <v>65.8</v>
      </c>
      <c r="S6777">
        <v>1680.86</v>
      </c>
    </row>
    <row r="6778" spans="1:19">
      <c r="A6778" t="s">
        <v>14970</v>
      </c>
      <c r="B6778" s="2">
        <v>45237</v>
      </c>
      <c r="C6778" t="s">
        <v>22</v>
      </c>
      <c r="D6778">
        <v>30</v>
      </c>
      <c r="E6778" t="s">
        <v>23</v>
      </c>
      <c r="F6778">
        <v>0</v>
      </c>
      <c r="G6778">
        <v>5</v>
      </c>
      <c r="H6778" t="s">
        <v>3686</v>
      </c>
      <c r="I6778">
        <v>5318</v>
      </c>
      <c r="J6778">
        <v>0</v>
      </c>
      <c r="K6778">
        <v>21</v>
      </c>
      <c r="L6778" t="s">
        <v>15568</v>
      </c>
      <c r="M6778" t="s">
        <v>23</v>
      </c>
      <c r="N6778" t="s">
        <v>23</v>
      </c>
      <c r="O6778" t="s">
        <v>25</v>
      </c>
      <c r="P6778" t="s">
        <v>26</v>
      </c>
      <c r="Q6778" t="s">
        <v>27</v>
      </c>
      <c r="R6778">
        <v>86.55</v>
      </c>
      <c r="S6778">
        <v>2325.5500000000002</v>
      </c>
    </row>
    <row r="6779" spans="1:19">
      <c r="A6779" t="s">
        <v>14972</v>
      </c>
      <c r="B6779" s="2">
        <v>44265</v>
      </c>
      <c r="C6779" t="s">
        <v>33</v>
      </c>
      <c r="D6779">
        <v>59</v>
      </c>
      <c r="E6779" t="s">
        <v>39</v>
      </c>
      <c r="F6779">
        <v>0</v>
      </c>
      <c r="G6779">
        <v>5</v>
      </c>
      <c r="H6779" t="s">
        <v>3686</v>
      </c>
      <c r="I6779">
        <v>5731</v>
      </c>
      <c r="J6779">
        <v>0</v>
      </c>
      <c r="K6779">
        <v>53</v>
      </c>
      <c r="L6779" t="s">
        <v>142</v>
      </c>
      <c r="M6779" t="s">
        <v>23</v>
      </c>
      <c r="N6779" t="s">
        <v>23</v>
      </c>
      <c r="O6779" t="s">
        <v>25</v>
      </c>
      <c r="P6779" t="s">
        <v>164</v>
      </c>
      <c r="Q6779" t="s">
        <v>27</v>
      </c>
      <c r="R6779">
        <v>105.55</v>
      </c>
      <c r="S6779">
        <v>6367.01</v>
      </c>
    </row>
    <row r="6780" spans="1:19">
      <c r="A6780" t="s">
        <v>14974</v>
      </c>
      <c r="B6780" s="2">
        <v>43699</v>
      </c>
      <c r="C6780" t="s">
        <v>33</v>
      </c>
      <c r="D6780">
        <v>33</v>
      </c>
      <c r="E6780" t="s">
        <v>23</v>
      </c>
      <c r="F6780">
        <v>1</v>
      </c>
      <c r="G6780">
        <v>5</v>
      </c>
      <c r="H6780" t="s">
        <v>3686</v>
      </c>
      <c r="I6780">
        <v>4923</v>
      </c>
      <c r="J6780">
        <v>7</v>
      </c>
      <c r="K6780">
        <v>72</v>
      </c>
      <c r="L6780" t="s">
        <v>316</v>
      </c>
      <c r="M6780" t="s">
        <v>23</v>
      </c>
      <c r="N6780" t="s">
        <v>39</v>
      </c>
      <c r="P6780" t="s">
        <v>164</v>
      </c>
      <c r="Q6780" t="s">
        <v>27</v>
      </c>
      <c r="R6780">
        <v>23.75</v>
      </c>
      <c r="S6780">
        <v>3201.33</v>
      </c>
    </row>
    <row r="6781" spans="1:19">
      <c r="A6781" t="s">
        <v>14976</v>
      </c>
      <c r="B6781" s="2">
        <v>45436</v>
      </c>
      <c r="C6781" t="s">
        <v>22</v>
      </c>
      <c r="D6781">
        <v>71</v>
      </c>
      <c r="E6781" t="s">
        <v>23</v>
      </c>
      <c r="F6781">
        <v>0</v>
      </c>
      <c r="G6781">
        <v>5</v>
      </c>
      <c r="H6781" t="s">
        <v>3686</v>
      </c>
      <c r="I6781">
        <v>2483</v>
      </c>
      <c r="J6781">
        <v>1</v>
      </c>
      <c r="K6781">
        <v>15</v>
      </c>
      <c r="L6781" t="s">
        <v>97</v>
      </c>
      <c r="M6781" t="s">
        <v>23</v>
      </c>
      <c r="N6781" t="s">
        <v>39</v>
      </c>
      <c r="P6781" t="s">
        <v>26</v>
      </c>
      <c r="Q6781" t="s">
        <v>50</v>
      </c>
      <c r="R6781">
        <v>19.45</v>
      </c>
      <c r="S6781">
        <v>938.45</v>
      </c>
    </row>
    <row r="6782" spans="1:19">
      <c r="A6782" t="s">
        <v>14978</v>
      </c>
      <c r="B6782" s="2">
        <v>45425</v>
      </c>
      <c r="C6782" t="s">
        <v>33</v>
      </c>
      <c r="D6782">
        <v>33</v>
      </c>
      <c r="E6782" t="s">
        <v>23</v>
      </c>
      <c r="F6782">
        <v>0</v>
      </c>
      <c r="G6782">
        <v>5</v>
      </c>
      <c r="H6782" t="s">
        <v>3686</v>
      </c>
      <c r="I6782">
        <v>4891</v>
      </c>
      <c r="J6782">
        <v>6</v>
      </c>
      <c r="K6782">
        <v>15</v>
      </c>
      <c r="L6782" t="s">
        <v>15568</v>
      </c>
      <c r="M6782" t="s">
        <v>23</v>
      </c>
      <c r="N6782" t="s">
        <v>23</v>
      </c>
      <c r="O6782" t="s">
        <v>25</v>
      </c>
      <c r="P6782" t="s">
        <v>26</v>
      </c>
      <c r="Q6782" t="s">
        <v>27</v>
      </c>
      <c r="R6782">
        <v>75.349999999999994</v>
      </c>
      <c r="S6782">
        <v>1565.9</v>
      </c>
    </row>
    <row r="6783" spans="1:19">
      <c r="A6783" t="s">
        <v>14980</v>
      </c>
      <c r="B6783" s="2">
        <v>45784</v>
      </c>
      <c r="C6783" t="s">
        <v>33</v>
      </c>
      <c r="D6783">
        <v>62</v>
      </c>
      <c r="E6783" t="s">
        <v>39</v>
      </c>
      <c r="F6783">
        <v>0</v>
      </c>
      <c r="G6783">
        <v>5</v>
      </c>
      <c r="H6783" t="s">
        <v>3751</v>
      </c>
      <c r="I6783">
        <v>2754</v>
      </c>
      <c r="J6783">
        <v>0</v>
      </c>
      <c r="K6783">
        <v>3</v>
      </c>
      <c r="L6783" t="s">
        <v>48</v>
      </c>
      <c r="M6783" t="s">
        <v>23</v>
      </c>
      <c r="N6783" t="s">
        <v>23</v>
      </c>
      <c r="O6783" t="s">
        <v>56</v>
      </c>
      <c r="P6783" t="s">
        <v>202</v>
      </c>
      <c r="Q6783" t="s">
        <v>27</v>
      </c>
      <c r="R6783">
        <v>69.95</v>
      </c>
      <c r="S6783">
        <v>338.98</v>
      </c>
    </row>
    <row r="6784" spans="1:19">
      <c r="A6784" t="s">
        <v>14982</v>
      </c>
      <c r="B6784" s="2">
        <v>45171</v>
      </c>
      <c r="C6784" t="s">
        <v>33</v>
      </c>
      <c r="D6784">
        <v>26</v>
      </c>
      <c r="E6784" t="s">
        <v>23</v>
      </c>
      <c r="F6784">
        <v>2</v>
      </c>
      <c r="G6784">
        <v>5</v>
      </c>
      <c r="H6784" t="s">
        <v>3686</v>
      </c>
      <c r="I6784">
        <v>2267</v>
      </c>
      <c r="J6784">
        <v>4</v>
      </c>
      <c r="K6784">
        <v>23</v>
      </c>
      <c r="L6784" t="s">
        <v>15568</v>
      </c>
      <c r="M6784" t="s">
        <v>23</v>
      </c>
      <c r="N6784" t="s">
        <v>39</v>
      </c>
      <c r="P6784" t="s">
        <v>164</v>
      </c>
      <c r="Q6784" t="s">
        <v>84</v>
      </c>
      <c r="R6784">
        <v>25.1</v>
      </c>
      <c r="S6784">
        <v>1436.23</v>
      </c>
    </row>
    <row r="6785" spans="1:19">
      <c r="A6785" t="s">
        <v>14984</v>
      </c>
      <c r="B6785" s="2">
        <v>43825</v>
      </c>
      <c r="C6785" t="s">
        <v>33</v>
      </c>
      <c r="D6785">
        <v>22</v>
      </c>
      <c r="E6785" t="s">
        <v>23</v>
      </c>
      <c r="F6785">
        <v>3</v>
      </c>
      <c r="G6785">
        <v>5</v>
      </c>
      <c r="H6785" t="s">
        <v>3686</v>
      </c>
      <c r="I6785">
        <v>5071</v>
      </c>
      <c r="J6785">
        <v>8</v>
      </c>
      <c r="K6785">
        <v>68</v>
      </c>
      <c r="L6785" t="s">
        <v>15568</v>
      </c>
      <c r="M6785" t="s">
        <v>23</v>
      </c>
      <c r="N6785" t="s">
        <v>23</v>
      </c>
      <c r="O6785" t="s">
        <v>49</v>
      </c>
      <c r="P6785" t="s">
        <v>202</v>
      </c>
      <c r="Q6785" t="s">
        <v>27</v>
      </c>
      <c r="R6785">
        <v>78.45</v>
      </c>
      <c r="S6785">
        <v>5841.31</v>
      </c>
    </row>
    <row r="6786" spans="1:19">
      <c r="A6786" t="s">
        <v>14986</v>
      </c>
      <c r="B6786" s="2">
        <v>44819</v>
      </c>
      <c r="C6786" t="s">
        <v>33</v>
      </c>
      <c r="D6786">
        <v>58</v>
      </c>
      <c r="E6786" t="s">
        <v>39</v>
      </c>
      <c r="F6786">
        <v>0</v>
      </c>
      <c r="G6786">
        <v>5</v>
      </c>
      <c r="H6786" t="s">
        <v>3686</v>
      </c>
      <c r="I6786">
        <v>4988</v>
      </c>
      <c r="J6786">
        <v>0</v>
      </c>
      <c r="K6786">
        <v>35</v>
      </c>
      <c r="L6786" t="s">
        <v>15568</v>
      </c>
      <c r="M6786" t="s">
        <v>23</v>
      </c>
      <c r="N6786" t="s">
        <v>39</v>
      </c>
      <c r="P6786" t="s">
        <v>26</v>
      </c>
      <c r="Q6786" t="s">
        <v>27</v>
      </c>
      <c r="R6786">
        <v>19.25</v>
      </c>
      <c r="S6786">
        <v>1941</v>
      </c>
    </row>
    <row r="6787" spans="1:19">
      <c r="A6787" t="s">
        <v>14988</v>
      </c>
      <c r="B6787" s="2">
        <v>45103</v>
      </c>
      <c r="C6787" t="s">
        <v>33</v>
      </c>
      <c r="D6787">
        <v>47</v>
      </c>
      <c r="E6787" t="s">
        <v>23</v>
      </c>
      <c r="F6787">
        <v>0</v>
      </c>
      <c r="G6787">
        <v>5</v>
      </c>
      <c r="H6787" t="s">
        <v>3686</v>
      </c>
      <c r="I6787">
        <v>3596</v>
      </c>
      <c r="J6787">
        <v>6</v>
      </c>
      <c r="K6787">
        <v>26</v>
      </c>
      <c r="L6787" t="s">
        <v>40</v>
      </c>
      <c r="M6787" t="s">
        <v>23</v>
      </c>
      <c r="N6787" t="s">
        <v>23</v>
      </c>
      <c r="O6787" t="s">
        <v>49</v>
      </c>
      <c r="P6787" t="s">
        <v>164</v>
      </c>
      <c r="Q6787" t="s">
        <v>50</v>
      </c>
      <c r="R6787">
        <v>73.5</v>
      </c>
      <c r="S6787">
        <v>2845.79</v>
      </c>
    </row>
    <row r="6788" spans="1:19">
      <c r="A6788" t="s">
        <v>14990</v>
      </c>
      <c r="B6788" s="2">
        <v>45677</v>
      </c>
      <c r="C6788" t="s">
        <v>22</v>
      </c>
      <c r="D6788">
        <v>57</v>
      </c>
      <c r="E6788" t="s">
        <v>23</v>
      </c>
      <c r="F6788">
        <v>1</v>
      </c>
      <c r="G6788">
        <v>5</v>
      </c>
      <c r="H6788" t="s">
        <v>3686</v>
      </c>
      <c r="I6788">
        <v>4699</v>
      </c>
      <c r="J6788">
        <v>7</v>
      </c>
      <c r="K6788">
        <v>7</v>
      </c>
      <c r="L6788" t="s">
        <v>48</v>
      </c>
      <c r="M6788" t="s">
        <v>23</v>
      </c>
      <c r="N6788" t="s">
        <v>23</v>
      </c>
      <c r="O6788" t="s">
        <v>49</v>
      </c>
      <c r="P6788" t="s">
        <v>26</v>
      </c>
      <c r="Q6788" t="s">
        <v>27</v>
      </c>
      <c r="R6788">
        <v>44.75</v>
      </c>
      <c r="S6788">
        <v>534.54999999999995</v>
      </c>
    </row>
    <row r="6789" spans="1:19">
      <c r="A6789" t="s">
        <v>14992</v>
      </c>
      <c r="B6789" s="2">
        <v>44665</v>
      </c>
      <c r="C6789" t="s">
        <v>22</v>
      </c>
      <c r="D6789">
        <v>31</v>
      </c>
      <c r="E6789" t="s">
        <v>39</v>
      </c>
      <c r="F6789">
        <v>0</v>
      </c>
      <c r="G6789">
        <v>5</v>
      </c>
      <c r="H6789" t="s">
        <v>3686</v>
      </c>
      <c r="I6789">
        <v>3355</v>
      </c>
      <c r="J6789">
        <v>0</v>
      </c>
      <c r="K6789">
        <v>40</v>
      </c>
      <c r="L6789" t="s">
        <v>142</v>
      </c>
      <c r="M6789" t="s">
        <v>23</v>
      </c>
      <c r="N6789" t="s">
        <v>23</v>
      </c>
      <c r="O6789" t="s">
        <v>49</v>
      </c>
      <c r="P6789" t="s">
        <v>26</v>
      </c>
      <c r="Q6789" t="s">
        <v>27</v>
      </c>
      <c r="R6789">
        <v>51.1</v>
      </c>
      <c r="S6789">
        <v>3472.5</v>
      </c>
    </row>
    <row r="6790" spans="1:19">
      <c r="A6790" t="s">
        <v>14994</v>
      </c>
      <c r="B6790" s="2">
        <v>45219</v>
      </c>
      <c r="C6790" t="s">
        <v>33</v>
      </c>
      <c r="D6790">
        <v>23</v>
      </c>
      <c r="E6790" t="s">
        <v>39</v>
      </c>
      <c r="F6790">
        <v>0</v>
      </c>
      <c r="G6790">
        <v>5</v>
      </c>
      <c r="H6790" t="s">
        <v>3686</v>
      </c>
      <c r="I6790">
        <v>3171</v>
      </c>
      <c r="J6790">
        <v>0</v>
      </c>
      <c r="K6790">
        <v>22</v>
      </c>
      <c r="L6790" t="s">
        <v>97</v>
      </c>
      <c r="M6790" t="s">
        <v>23</v>
      </c>
      <c r="N6790" t="s">
        <v>39</v>
      </c>
      <c r="P6790" t="s">
        <v>202</v>
      </c>
      <c r="Q6790" t="s">
        <v>27</v>
      </c>
      <c r="R6790">
        <v>20.85</v>
      </c>
      <c r="S6790">
        <v>676.15</v>
      </c>
    </row>
    <row r="6791" spans="1:19">
      <c r="A6791" t="s">
        <v>14996</v>
      </c>
      <c r="B6791" s="2">
        <v>45019</v>
      </c>
      <c r="C6791" t="s">
        <v>33</v>
      </c>
      <c r="D6791">
        <v>42</v>
      </c>
      <c r="E6791" t="s">
        <v>39</v>
      </c>
      <c r="F6791">
        <v>0</v>
      </c>
      <c r="G6791">
        <v>5</v>
      </c>
      <c r="H6791" t="s">
        <v>3686</v>
      </c>
      <c r="I6791">
        <v>5463</v>
      </c>
      <c r="J6791">
        <v>0</v>
      </c>
      <c r="K6791">
        <v>28</v>
      </c>
      <c r="L6791" t="s">
        <v>40</v>
      </c>
      <c r="M6791" t="s">
        <v>39</v>
      </c>
      <c r="N6791" t="s">
        <v>23</v>
      </c>
      <c r="O6791" t="s">
        <v>49</v>
      </c>
      <c r="P6791" t="s">
        <v>26</v>
      </c>
      <c r="Q6791" t="s">
        <v>50</v>
      </c>
      <c r="R6791">
        <v>29.75</v>
      </c>
      <c r="S6791">
        <v>790.7</v>
      </c>
    </row>
    <row r="6792" spans="1:19">
      <c r="A6792" t="s">
        <v>14997</v>
      </c>
      <c r="B6792" s="2">
        <v>44586</v>
      </c>
      <c r="C6792" t="s">
        <v>22</v>
      </c>
      <c r="D6792">
        <v>26</v>
      </c>
      <c r="E6792" t="s">
        <v>39</v>
      </c>
      <c r="F6792">
        <v>0</v>
      </c>
      <c r="G6792">
        <v>5</v>
      </c>
      <c r="H6792" t="s">
        <v>3686</v>
      </c>
      <c r="I6792">
        <v>4871</v>
      </c>
      <c r="J6792">
        <v>0</v>
      </c>
      <c r="K6792">
        <v>43</v>
      </c>
      <c r="L6792" t="s">
        <v>15568</v>
      </c>
      <c r="M6792" t="s">
        <v>23</v>
      </c>
      <c r="N6792" t="s">
        <v>39</v>
      </c>
      <c r="P6792" t="s">
        <v>164</v>
      </c>
      <c r="Q6792" t="s">
        <v>50</v>
      </c>
      <c r="R6792">
        <v>19.55</v>
      </c>
      <c r="S6792">
        <v>997.72</v>
      </c>
    </row>
    <row r="6793" spans="1:19">
      <c r="A6793" t="s">
        <v>14999</v>
      </c>
      <c r="B6793" s="2">
        <v>45631</v>
      </c>
      <c r="C6793" t="s">
        <v>22</v>
      </c>
      <c r="D6793">
        <v>50</v>
      </c>
      <c r="E6793" t="s">
        <v>23</v>
      </c>
      <c r="F6793">
        <v>3</v>
      </c>
      <c r="G6793">
        <v>5</v>
      </c>
      <c r="H6793" t="s">
        <v>3686</v>
      </c>
      <c r="I6793">
        <v>3214</v>
      </c>
      <c r="J6793">
        <v>1</v>
      </c>
      <c r="K6793">
        <v>8</v>
      </c>
      <c r="L6793" t="s">
        <v>48</v>
      </c>
      <c r="M6793" t="s">
        <v>23</v>
      </c>
      <c r="N6793" t="s">
        <v>39</v>
      </c>
      <c r="P6793" t="s">
        <v>164</v>
      </c>
      <c r="Q6793" t="s">
        <v>50</v>
      </c>
      <c r="R6793">
        <v>19.600000000000001</v>
      </c>
      <c r="S6793">
        <v>232.44</v>
      </c>
    </row>
    <row r="6794" spans="1:19">
      <c r="A6794" t="s">
        <v>15001</v>
      </c>
      <c r="B6794" s="2">
        <v>45704</v>
      </c>
      <c r="C6794" t="s">
        <v>22</v>
      </c>
      <c r="D6794">
        <v>35</v>
      </c>
      <c r="E6794" t="s">
        <v>23</v>
      </c>
      <c r="F6794">
        <v>0</v>
      </c>
      <c r="G6794">
        <v>5</v>
      </c>
      <c r="H6794" t="s">
        <v>3686</v>
      </c>
      <c r="I6794">
        <v>5611</v>
      </c>
      <c r="J6794">
        <v>4</v>
      </c>
      <c r="K6794">
        <v>6</v>
      </c>
      <c r="L6794" t="s">
        <v>15568</v>
      </c>
      <c r="M6794" t="s">
        <v>23</v>
      </c>
      <c r="N6794" t="s">
        <v>23</v>
      </c>
      <c r="O6794" t="s">
        <v>25</v>
      </c>
      <c r="P6794" t="s">
        <v>164</v>
      </c>
      <c r="Q6794" t="s">
        <v>27</v>
      </c>
      <c r="R6794">
        <v>80.8</v>
      </c>
      <c r="S6794">
        <v>588.32000000000005</v>
      </c>
    </row>
    <row r="6795" spans="1:19">
      <c r="A6795" t="s">
        <v>15003</v>
      </c>
      <c r="B6795" s="2">
        <v>45083</v>
      </c>
      <c r="C6795" t="s">
        <v>33</v>
      </c>
      <c r="D6795">
        <v>57</v>
      </c>
      <c r="E6795" t="s">
        <v>23</v>
      </c>
      <c r="F6795">
        <v>0</v>
      </c>
      <c r="G6795">
        <v>5</v>
      </c>
      <c r="H6795" t="s">
        <v>3686</v>
      </c>
      <c r="I6795">
        <v>2502</v>
      </c>
      <c r="J6795">
        <v>2</v>
      </c>
      <c r="K6795">
        <v>26</v>
      </c>
      <c r="L6795" t="s">
        <v>15568</v>
      </c>
      <c r="M6795" t="s">
        <v>23</v>
      </c>
      <c r="N6795" t="s">
        <v>23</v>
      </c>
      <c r="O6795" t="s">
        <v>56</v>
      </c>
      <c r="P6795" t="s">
        <v>202</v>
      </c>
      <c r="Q6795" t="s">
        <v>50</v>
      </c>
      <c r="R6795">
        <v>60.7</v>
      </c>
      <c r="S6795">
        <v>2042.52</v>
      </c>
    </row>
    <row r="6796" spans="1:19">
      <c r="A6796" t="s">
        <v>15005</v>
      </c>
      <c r="B6796" s="2">
        <v>43685</v>
      </c>
      <c r="C6796" t="s">
        <v>22</v>
      </c>
      <c r="D6796">
        <v>54</v>
      </c>
      <c r="E6796" t="s">
        <v>23</v>
      </c>
      <c r="F6796">
        <v>0</v>
      </c>
      <c r="G6796">
        <v>5</v>
      </c>
      <c r="H6796" t="s">
        <v>3686</v>
      </c>
      <c r="I6796">
        <v>5295</v>
      </c>
      <c r="J6796">
        <v>9</v>
      </c>
      <c r="K6796">
        <v>72</v>
      </c>
      <c r="L6796" t="s">
        <v>15568</v>
      </c>
      <c r="M6796" t="s">
        <v>39</v>
      </c>
      <c r="N6796" t="s">
        <v>23</v>
      </c>
      <c r="O6796" t="s">
        <v>49</v>
      </c>
      <c r="P6796" t="s">
        <v>164</v>
      </c>
      <c r="Q6796" t="s">
        <v>50</v>
      </c>
      <c r="R6796">
        <v>64.45</v>
      </c>
      <c r="S6796">
        <v>4641.1000000000004</v>
      </c>
    </row>
    <row r="6797" spans="1:19">
      <c r="A6797" t="s">
        <v>15007</v>
      </c>
      <c r="B6797" s="2">
        <v>44378</v>
      </c>
      <c r="C6797" t="s">
        <v>33</v>
      </c>
      <c r="D6797">
        <v>75</v>
      </c>
      <c r="E6797" t="s">
        <v>39</v>
      </c>
      <c r="F6797">
        <v>0</v>
      </c>
      <c r="G6797">
        <v>5</v>
      </c>
      <c r="H6797" t="s">
        <v>3686</v>
      </c>
      <c r="I6797">
        <v>5651</v>
      </c>
      <c r="J6797">
        <v>0</v>
      </c>
      <c r="K6797">
        <v>49</v>
      </c>
      <c r="L6797" t="s">
        <v>15568</v>
      </c>
      <c r="M6797" t="s">
        <v>23</v>
      </c>
      <c r="N6797" t="s">
        <v>23</v>
      </c>
      <c r="O6797" t="s">
        <v>49</v>
      </c>
      <c r="P6797" t="s">
        <v>164</v>
      </c>
      <c r="Q6797" t="s">
        <v>50</v>
      </c>
      <c r="R6797">
        <v>43.8</v>
      </c>
      <c r="S6797">
        <v>3832.45</v>
      </c>
    </row>
    <row r="6798" spans="1:19">
      <c r="A6798" t="s">
        <v>15009</v>
      </c>
      <c r="B6798" s="2">
        <v>45735</v>
      </c>
      <c r="C6798" t="s">
        <v>22</v>
      </c>
      <c r="D6798">
        <v>76</v>
      </c>
      <c r="E6798" t="s">
        <v>39</v>
      </c>
      <c r="F6798">
        <v>0</v>
      </c>
      <c r="G6798">
        <v>5</v>
      </c>
      <c r="H6798" t="s">
        <v>3686</v>
      </c>
      <c r="I6798">
        <v>2599</v>
      </c>
      <c r="J6798">
        <v>0</v>
      </c>
      <c r="K6798">
        <v>5</v>
      </c>
      <c r="L6798" t="s">
        <v>15568</v>
      </c>
      <c r="M6798" t="s">
        <v>39</v>
      </c>
      <c r="N6798" t="s">
        <v>23</v>
      </c>
      <c r="O6798" t="s">
        <v>49</v>
      </c>
      <c r="P6798" t="s">
        <v>164</v>
      </c>
      <c r="Q6798" t="s">
        <v>50</v>
      </c>
      <c r="R6798">
        <v>45.4</v>
      </c>
      <c r="S6798">
        <v>214.75</v>
      </c>
    </row>
    <row r="6799" spans="1:19">
      <c r="A6799" t="s">
        <v>15011</v>
      </c>
      <c r="B6799" s="2">
        <v>44326</v>
      </c>
      <c r="C6799" t="s">
        <v>33</v>
      </c>
      <c r="D6799">
        <v>76</v>
      </c>
      <c r="E6799" t="s">
        <v>39</v>
      </c>
      <c r="F6799">
        <v>0</v>
      </c>
      <c r="G6799">
        <v>5</v>
      </c>
      <c r="H6799" t="s">
        <v>3686</v>
      </c>
      <c r="I6799">
        <v>4224</v>
      </c>
      <c r="J6799">
        <v>0</v>
      </c>
      <c r="K6799">
        <v>51</v>
      </c>
      <c r="L6799" t="s">
        <v>15568</v>
      </c>
      <c r="M6799" t="s">
        <v>23</v>
      </c>
      <c r="N6799" t="s">
        <v>39</v>
      </c>
      <c r="P6799" t="s">
        <v>164</v>
      </c>
      <c r="Q6799" t="s">
        <v>50</v>
      </c>
      <c r="R6799">
        <v>19.600000000000001</v>
      </c>
      <c r="S6799">
        <v>3388.36</v>
      </c>
    </row>
    <row r="6800" spans="1:19">
      <c r="A6800" t="s">
        <v>15013</v>
      </c>
      <c r="B6800" s="2">
        <v>43720</v>
      </c>
      <c r="C6800" t="s">
        <v>22</v>
      </c>
      <c r="D6800">
        <v>78</v>
      </c>
      <c r="E6800" t="s">
        <v>23</v>
      </c>
      <c r="F6800">
        <v>0</v>
      </c>
      <c r="G6800">
        <v>5</v>
      </c>
      <c r="H6800" t="s">
        <v>3686</v>
      </c>
      <c r="I6800">
        <v>5124</v>
      </c>
      <c r="J6800">
        <v>4</v>
      </c>
      <c r="K6800">
        <v>71</v>
      </c>
      <c r="L6800" t="s">
        <v>316</v>
      </c>
      <c r="M6800" t="s">
        <v>23</v>
      </c>
      <c r="N6800" t="s">
        <v>23</v>
      </c>
      <c r="O6800" t="s">
        <v>56</v>
      </c>
      <c r="P6800" t="s">
        <v>164</v>
      </c>
      <c r="Q6800" t="s">
        <v>50</v>
      </c>
      <c r="R6800">
        <v>73.349999999999994</v>
      </c>
      <c r="S6800">
        <v>6307.54</v>
      </c>
    </row>
    <row r="6801" spans="1:19">
      <c r="A6801" t="s">
        <v>15015</v>
      </c>
      <c r="B6801" s="2">
        <v>44933</v>
      </c>
      <c r="C6801" t="s">
        <v>22</v>
      </c>
      <c r="D6801">
        <v>74</v>
      </c>
      <c r="E6801" t="s">
        <v>39</v>
      </c>
      <c r="F6801">
        <v>0</v>
      </c>
      <c r="G6801">
        <v>5</v>
      </c>
      <c r="H6801" t="s">
        <v>3686</v>
      </c>
      <c r="I6801">
        <v>4850</v>
      </c>
      <c r="J6801">
        <v>0</v>
      </c>
      <c r="K6801">
        <v>31</v>
      </c>
      <c r="L6801" t="s">
        <v>15568</v>
      </c>
      <c r="M6801" t="s">
        <v>23</v>
      </c>
      <c r="N6801" t="s">
        <v>23</v>
      </c>
      <c r="O6801" t="s">
        <v>25</v>
      </c>
      <c r="P6801" t="s">
        <v>202</v>
      </c>
      <c r="Q6801" t="s">
        <v>50</v>
      </c>
      <c r="R6801">
        <v>81.7</v>
      </c>
      <c r="S6801">
        <v>3081.23</v>
      </c>
    </row>
    <row r="6802" spans="1:19">
      <c r="A6802" t="s">
        <v>15017</v>
      </c>
      <c r="B6802" s="2">
        <v>44229</v>
      </c>
      <c r="C6802" t="s">
        <v>22</v>
      </c>
      <c r="D6802">
        <v>66</v>
      </c>
      <c r="E6802" t="s">
        <v>23</v>
      </c>
      <c r="F6802">
        <v>3</v>
      </c>
      <c r="G6802">
        <v>5</v>
      </c>
      <c r="H6802" t="s">
        <v>3686</v>
      </c>
      <c r="I6802">
        <v>5546</v>
      </c>
      <c r="J6802">
        <v>9</v>
      </c>
      <c r="K6802">
        <v>54</v>
      </c>
      <c r="L6802" t="s">
        <v>15568</v>
      </c>
      <c r="M6802" t="s">
        <v>23</v>
      </c>
      <c r="N6802" t="s">
        <v>23</v>
      </c>
      <c r="O6802" t="s">
        <v>25</v>
      </c>
      <c r="P6802" t="s">
        <v>202</v>
      </c>
      <c r="Q6802" t="s">
        <v>27</v>
      </c>
      <c r="R6802">
        <v>105.2</v>
      </c>
      <c r="S6802">
        <v>6006.34</v>
      </c>
    </row>
    <row r="6803" spans="1:19">
      <c r="A6803" t="s">
        <v>15019</v>
      </c>
      <c r="B6803" s="2">
        <v>45612</v>
      </c>
      <c r="C6803" t="s">
        <v>33</v>
      </c>
      <c r="D6803">
        <v>30</v>
      </c>
      <c r="E6803" t="s">
        <v>39</v>
      </c>
      <c r="F6803">
        <v>0</v>
      </c>
      <c r="G6803">
        <v>5</v>
      </c>
      <c r="H6803" t="s">
        <v>3686</v>
      </c>
      <c r="I6803">
        <v>5841</v>
      </c>
      <c r="J6803">
        <v>0</v>
      </c>
      <c r="K6803">
        <v>9</v>
      </c>
      <c r="L6803" t="s">
        <v>15568</v>
      </c>
      <c r="M6803" t="s">
        <v>23</v>
      </c>
      <c r="N6803" t="s">
        <v>23</v>
      </c>
      <c r="O6803" t="s">
        <v>25</v>
      </c>
      <c r="P6803" t="s">
        <v>26</v>
      </c>
      <c r="Q6803" t="s">
        <v>50</v>
      </c>
      <c r="R6803">
        <v>75.2</v>
      </c>
      <c r="S6803">
        <v>717.28</v>
      </c>
    </row>
    <row r="6804" spans="1:19">
      <c r="A6804" t="s">
        <v>15021</v>
      </c>
      <c r="B6804" s="2">
        <v>44547</v>
      </c>
      <c r="C6804" t="s">
        <v>33</v>
      </c>
      <c r="D6804">
        <v>24</v>
      </c>
      <c r="E6804" t="s">
        <v>39</v>
      </c>
      <c r="F6804">
        <v>0</v>
      </c>
      <c r="G6804">
        <v>5</v>
      </c>
      <c r="H6804" t="s">
        <v>3686</v>
      </c>
      <c r="I6804">
        <v>3910</v>
      </c>
      <c r="J6804">
        <v>0</v>
      </c>
      <c r="K6804">
        <v>44</v>
      </c>
      <c r="L6804" t="s">
        <v>15568</v>
      </c>
      <c r="M6804" t="s">
        <v>39</v>
      </c>
      <c r="N6804" t="s">
        <v>23</v>
      </c>
      <c r="O6804" t="s">
        <v>56</v>
      </c>
      <c r="P6804" t="s">
        <v>202</v>
      </c>
      <c r="Q6804" t="s">
        <v>27</v>
      </c>
      <c r="R6804">
        <v>49.05</v>
      </c>
      <c r="S6804">
        <v>2265</v>
      </c>
    </row>
    <row r="6805" spans="1:19">
      <c r="A6805" t="s">
        <v>15023</v>
      </c>
      <c r="B6805" s="2">
        <v>45422</v>
      </c>
      <c r="C6805" t="s">
        <v>33</v>
      </c>
      <c r="D6805">
        <v>50</v>
      </c>
      <c r="E6805" t="s">
        <v>23</v>
      </c>
      <c r="F6805">
        <v>3</v>
      </c>
      <c r="G6805">
        <v>5</v>
      </c>
      <c r="H6805" t="s">
        <v>3686</v>
      </c>
      <c r="I6805">
        <v>3103</v>
      </c>
      <c r="J6805">
        <v>7</v>
      </c>
      <c r="K6805">
        <v>15</v>
      </c>
      <c r="L6805" t="s">
        <v>97</v>
      </c>
      <c r="M6805" t="s">
        <v>23</v>
      </c>
      <c r="N6805" t="s">
        <v>23</v>
      </c>
      <c r="O6805" t="s">
        <v>56</v>
      </c>
      <c r="P6805" t="s">
        <v>26</v>
      </c>
      <c r="Q6805" t="s">
        <v>27</v>
      </c>
      <c r="R6805">
        <v>46.3</v>
      </c>
      <c r="S6805">
        <v>1003.5</v>
      </c>
    </row>
    <row r="6806" spans="1:19">
      <c r="A6806" t="s">
        <v>15025</v>
      </c>
      <c r="B6806" s="2">
        <v>45748</v>
      </c>
      <c r="C6806" t="s">
        <v>22</v>
      </c>
      <c r="D6806">
        <v>59</v>
      </c>
      <c r="E6806" t="s">
        <v>23</v>
      </c>
      <c r="F6806">
        <v>0</v>
      </c>
      <c r="G6806">
        <v>5</v>
      </c>
      <c r="H6806" t="s">
        <v>3686</v>
      </c>
      <c r="I6806">
        <v>2896</v>
      </c>
      <c r="J6806">
        <v>2</v>
      </c>
      <c r="K6806">
        <v>4</v>
      </c>
      <c r="L6806" t="s">
        <v>15568</v>
      </c>
      <c r="M6806" t="s">
        <v>23</v>
      </c>
      <c r="N6806" t="s">
        <v>23</v>
      </c>
      <c r="O6806" t="s">
        <v>25</v>
      </c>
      <c r="P6806" t="s">
        <v>26</v>
      </c>
      <c r="Q6806" t="s">
        <v>27</v>
      </c>
      <c r="R6806">
        <v>70.5</v>
      </c>
      <c r="S6806">
        <v>418.08</v>
      </c>
    </row>
    <row r="6807" spans="1:19">
      <c r="A6807" t="s">
        <v>15027</v>
      </c>
      <c r="B6807" s="2">
        <v>45097</v>
      </c>
      <c r="C6807" t="s">
        <v>22</v>
      </c>
      <c r="D6807">
        <v>58</v>
      </c>
      <c r="E6807" t="s">
        <v>39</v>
      </c>
      <c r="F6807">
        <v>0</v>
      </c>
      <c r="G6807">
        <v>5</v>
      </c>
      <c r="H6807" t="s">
        <v>3686</v>
      </c>
      <c r="I6807">
        <v>5712</v>
      </c>
      <c r="J6807">
        <v>0</v>
      </c>
      <c r="K6807">
        <v>26</v>
      </c>
      <c r="L6807" t="s">
        <v>40</v>
      </c>
      <c r="M6807" t="s">
        <v>23</v>
      </c>
      <c r="N6807" t="s">
        <v>39</v>
      </c>
      <c r="P6807" t="s">
        <v>26</v>
      </c>
      <c r="Q6807" t="s">
        <v>27</v>
      </c>
      <c r="R6807">
        <v>20.3</v>
      </c>
      <c r="S6807">
        <v>858.09</v>
      </c>
    </row>
    <row r="6808" spans="1:19">
      <c r="A6808" t="s">
        <v>15029</v>
      </c>
      <c r="B6808" s="2">
        <v>44414</v>
      </c>
      <c r="C6808" t="s">
        <v>33</v>
      </c>
      <c r="D6808">
        <v>24</v>
      </c>
      <c r="E6808" t="s">
        <v>23</v>
      </c>
      <c r="F6808">
        <v>2</v>
      </c>
      <c r="G6808">
        <v>5</v>
      </c>
      <c r="H6808" t="s">
        <v>3686</v>
      </c>
      <c r="I6808">
        <v>5461</v>
      </c>
      <c r="J6808">
        <v>3</v>
      </c>
      <c r="K6808">
        <v>48</v>
      </c>
      <c r="L6808" t="s">
        <v>142</v>
      </c>
      <c r="M6808" t="s">
        <v>23</v>
      </c>
      <c r="N6808" t="s">
        <v>39</v>
      </c>
      <c r="P6808" t="s">
        <v>164</v>
      </c>
      <c r="Q6808" t="s">
        <v>50</v>
      </c>
      <c r="R6808">
        <v>19.55</v>
      </c>
      <c r="S6808">
        <v>1519.83</v>
      </c>
    </row>
    <row r="6809" spans="1:19">
      <c r="A6809" t="s">
        <v>15031</v>
      </c>
      <c r="B6809" s="2">
        <v>44847</v>
      </c>
      <c r="C6809" t="s">
        <v>33</v>
      </c>
      <c r="D6809">
        <v>40</v>
      </c>
      <c r="E6809" t="s">
        <v>39</v>
      </c>
      <c r="F6809">
        <v>0</v>
      </c>
      <c r="G6809">
        <v>5</v>
      </c>
      <c r="H6809" t="s">
        <v>3686</v>
      </c>
      <c r="I6809">
        <v>3941</v>
      </c>
      <c r="J6809">
        <v>0</v>
      </c>
      <c r="K6809">
        <v>34</v>
      </c>
      <c r="L6809" t="s">
        <v>15568</v>
      </c>
      <c r="M6809" t="s">
        <v>23</v>
      </c>
      <c r="N6809" t="s">
        <v>23</v>
      </c>
      <c r="O6809" t="s">
        <v>25</v>
      </c>
      <c r="P6809" t="s">
        <v>26</v>
      </c>
      <c r="Q6809" t="s">
        <v>27</v>
      </c>
      <c r="R6809">
        <v>105.1</v>
      </c>
      <c r="S6809">
        <v>3730.68</v>
      </c>
    </row>
    <row r="6810" spans="1:19">
      <c r="A6810" t="s">
        <v>15033</v>
      </c>
      <c r="B6810" s="2">
        <v>43722</v>
      </c>
      <c r="C6810" t="s">
        <v>22</v>
      </c>
      <c r="D6810">
        <v>57</v>
      </c>
      <c r="E6810" t="s">
        <v>23</v>
      </c>
      <c r="F6810">
        <v>2</v>
      </c>
      <c r="G6810">
        <v>5</v>
      </c>
      <c r="H6810" t="s">
        <v>3686</v>
      </c>
      <c r="I6810">
        <v>5747</v>
      </c>
      <c r="J6810">
        <v>2</v>
      </c>
      <c r="K6810">
        <v>71</v>
      </c>
      <c r="L6810" t="s">
        <v>15568</v>
      </c>
      <c r="M6810" t="s">
        <v>23</v>
      </c>
      <c r="N6810" t="s">
        <v>39</v>
      </c>
      <c r="P6810" t="s">
        <v>164</v>
      </c>
      <c r="Q6810" t="s">
        <v>50</v>
      </c>
      <c r="R6810">
        <v>25.35</v>
      </c>
      <c r="S6810">
        <v>2500.75</v>
      </c>
    </row>
    <row r="6811" spans="1:19">
      <c r="A6811" t="s">
        <v>15035</v>
      </c>
      <c r="B6811" s="2">
        <v>45841</v>
      </c>
      <c r="C6811" t="s">
        <v>33</v>
      </c>
      <c r="D6811">
        <v>20</v>
      </c>
      <c r="E6811" t="s">
        <v>39</v>
      </c>
      <c r="F6811">
        <v>0</v>
      </c>
      <c r="G6811">
        <v>5</v>
      </c>
      <c r="H6811" t="s">
        <v>3751</v>
      </c>
      <c r="I6811">
        <v>3061</v>
      </c>
      <c r="J6811">
        <v>0</v>
      </c>
      <c r="K6811">
        <v>1</v>
      </c>
      <c r="L6811" t="s">
        <v>15568</v>
      </c>
      <c r="M6811" t="s">
        <v>23</v>
      </c>
      <c r="N6811" t="s">
        <v>39</v>
      </c>
      <c r="P6811" t="s">
        <v>26</v>
      </c>
      <c r="Q6811" t="s">
        <v>27</v>
      </c>
      <c r="R6811">
        <v>20.7</v>
      </c>
      <c r="S6811">
        <v>66.56</v>
      </c>
    </row>
    <row r="6812" spans="1:19">
      <c r="A6812" t="s">
        <v>15036</v>
      </c>
      <c r="B6812" s="2">
        <v>45742</v>
      </c>
      <c r="C6812" t="s">
        <v>22</v>
      </c>
      <c r="D6812">
        <v>38</v>
      </c>
      <c r="E6812" t="s">
        <v>39</v>
      </c>
      <c r="F6812">
        <v>2</v>
      </c>
      <c r="G6812">
        <v>5</v>
      </c>
      <c r="H6812" t="s">
        <v>3686</v>
      </c>
      <c r="I6812">
        <v>3307</v>
      </c>
      <c r="J6812">
        <v>0</v>
      </c>
      <c r="K6812">
        <v>5</v>
      </c>
      <c r="L6812" t="s">
        <v>15568</v>
      </c>
      <c r="M6812" t="s">
        <v>23</v>
      </c>
      <c r="N6812" t="s">
        <v>23</v>
      </c>
      <c r="O6812" t="s">
        <v>49</v>
      </c>
      <c r="P6812" t="s">
        <v>26</v>
      </c>
      <c r="Q6812" t="s">
        <v>27</v>
      </c>
      <c r="R6812">
        <v>48.65</v>
      </c>
      <c r="S6812">
        <v>302.89999999999998</v>
      </c>
    </row>
    <row r="6813" spans="1:19">
      <c r="A6813" t="s">
        <v>15039</v>
      </c>
      <c r="B6813" s="2">
        <v>43684</v>
      </c>
      <c r="C6813" t="s">
        <v>33</v>
      </c>
      <c r="D6813">
        <v>21</v>
      </c>
      <c r="E6813" t="s">
        <v>23</v>
      </c>
      <c r="F6813">
        <v>0</v>
      </c>
      <c r="G6813">
        <v>5</v>
      </c>
      <c r="H6813" t="s">
        <v>3686</v>
      </c>
      <c r="I6813">
        <v>5613</v>
      </c>
      <c r="J6813">
        <v>7</v>
      </c>
      <c r="K6813">
        <v>72</v>
      </c>
      <c r="L6813" t="s">
        <v>15568</v>
      </c>
      <c r="M6813" t="s">
        <v>23</v>
      </c>
      <c r="N6813" t="s">
        <v>39</v>
      </c>
      <c r="P6813" t="s">
        <v>164</v>
      </c>
      <c r="Q6813" t="s">
        <v>50</v>
      </c>
      <c r="R6813">
        <v>24.15</v>
      </c>
      <c r="S6813">
        <v>4511.01</v>
      </c>
    </row>
    <row r="6814" spans="1:19">
      <c r="A6814" t="s">
        <v>15041</v>
      </c>
      <c r="B6814" s="2">
        <v>44962</v>
      </c>
      <c r="C6814" t="s">
        <v>33</v>
      </c>
      <c r="D6814">
        <v>27</v>
      </c>
      <c r="E6814" t="s">
        <v>39</v>
      </c>
      <c r="F6814">
        <v>0</v>
      </c>
      <c r="G6814">
        <v>5</v>
      </c>
      <c r="H6814" t="s">
        <v>3686</v>
      </c>
      <c r="I6814">
        <v>4584</v>
      </c>
      <c r="J6814">
        <v>0</v>
      </c>
      <c r="K6814">
        <v>30</v>
      </c>
      <c r="L6814" t="s">
        <v>15568</v>
      </c>
      <c r="M6814" t="s">
        <v>23</v>
      </c>
      <c r="N6814" t="s">
        <v>23</v>
      </c>
      <c r="O6814" t="s">
        <v>25</v>
      </c>
      <c r="P6814" t="s">
        <v>202</v>
      </c>
      <c r="Q6814" t="s">
        <v>27</v>
      </c>
      <c r="R6814">
        <v>94.4</v>
      </c>
      <c r="S6814">
        <v>2718.2</v>
      </c>
    </row>
    <row r="6815" spans="1:19">
      <c r="A6815" t="s">
        <v>15043</v>
      </c>
      <c r="B6815" s="2">
        <v>44851</v>
      </c>
      <c r="C6815" t="s">
        <v>33</v>
      </c>
      <c r="D6815">
        <v>57</v>
      </c>
      <c r="E6815" t="s">
        <v>39</v>
      </c>
      <c r="F6815">
        <v>0</v>
      </c>
      <c r="G6815">
        <v>5</v>
      </c>
      <c r="H6815" t="s">
        <v>3686</v>
      </c>
      <c r="I6815">
        <v>2864</v>
      </c>
      <c r="J6815">
        <v>0</v>
      </c>
      <c r="K6815">
        <v>34</v>
      </c>
      <c r="L6815" t="s">
        <v>15568</v>
      </c>
      <c r="M6815" t="s">
        <v>23</v>
      </c>
      <c r="N6815" t="s">
        <v>39</v>
      </c>
      <c r="P6815" t="s">
        <v>26</v>
      </c>
      <c r="Q6815" t="s">
        <v>50</v>
      </c>
      <c r="R6815">
        <v>20.350000000000001</v>
      </c>
      <c r="S6815">
        <v>1922.7</v>
      </c>
    </row>
    <row r="6816" spans="1:19">
      <c r="A6816" t="s">
        <v>15044</v>
      </c>
      <c r="B6816" s="2">
        <v>43723</v>
      </c>
      <c r="C6816" t="s">
        <v>33</v>
      </c>
      <c r="D6816">
        <v>55</v>
      </c>
      <c r="E6816" t="s">
        <v>23</v>
      </c>
      <c r="F6816">
        <v>0</v>
      </c>
      <c r="G6816">
        <v>5</v>
      </c>
      <c r="H6816" t="s">
        <v>3686</v>
      </c>
      <c r="I6816">
        <v>5063</v>
      </c>
      <c r="J6816">
        <v>3</v>
      </c>
      <c r="K6816">
        <v>71</v>
      </c>
      <c r="L6816" t="s">
        <v>15568</v>
      </c>
      <c r="M6816" t="s">
        <v>23</v>
      </c>
      <c r="N6816" t="s">
        <v>39</v>
      </c>
      <c r="P6816" t="s">
        <v>164</v>
      </c>
      <c r="Q6816" t="s">
        <v>50</v>
      </c>
      <c r="R6816">
        <v>25.6</v>
      </c>
      <c r="S6816">
        <v>2682.03</v>
      </c>
    </row>
    <row r="6817" spans="1:19">
      <c r="A6817" t="s">
        <v>15046</v>
      </c>
      <c r="B6817" s="2">
        <v>44362</v>
      </c>
      <c r="C6817" t="s">
        <v>22</v>
      </c>
      <c r="D6817">
        <v>64</v>
      </c>
      <c r="E6817" t="s">
        <v>23</v>
      </c>
      <c r="F6817">
        <v>1</v>
      </c>
      <c r="G6817">
        <v>5</v>
      </c>
      <c r="H6817" t="s">
        <v>3686</v>
      </c>
      <c r="I6817">
        <v>5437</v>
      </c>
      <c r="J6817">
        <v>2</v>
      </c>
      <c r="K6817">
        <v>50</v>
      </c>
      <c r="L6817" t="s">
        <v>15568</v>
      </c>
      <c r="M6817" t="s">
        <v>23</v>
      </c>
      <c r="N6817" t="s">
        <v>23</v>
      </c>
      <c r="O6817" t="s">
        <v>25</v>
      </c>
      <c r="P6817" t="s">
        <v>202</v>
      </c>
      <c r="Q6817" t="s">
        <v>27</v>
      </c>
      <c r="R6817">
        <v>103.4</v>
      </c>
      <c r="S6817">
        <v>7046.9</v>
      </c>
    </row>
    <row r="6818" spans="1:19">
      <c r="A6818" t="s">
        <v>15048</v>
      </c>
      <c r="B6818" s="2">
        <v>45192</v>
      </c>
      <c r="C6818" t="s">
        <v>22</v>
      </c>
      <c r="D6818">
        <v>19</v>
      </c>
      <c r="E6818" t="s">
        <v>23</v>
      </c>
      <c r="F6818">
        <v>0</v>
      </c>
      <c r="G6818">
        <v>5</v>
      </c>
      <c r="H6818" t="s">
        <v>3686</v>
      </c>
      <c r="I6818">
        <v>2111</v>
      </c>
      <c r="J6818">
        <v>3</v>
      </c>
      <c r="K6818">
        <v>23</v>
      </c>
      <c r="L6818" t="s">
        <v>15568</v>
      </c>
      <c r="M6818" t="s">
        <v>23</v>
      </c>
      <c r="N6818" t="s">
        <v>39</v>
      </c>
      <c r="P6818" t="s">
        <v>202</v>
      </c>
      <c r="Q6818" t="s">
        <v>50</v>
      </c>
      <c r="R6818">
        <v>19.3</v>
      </c>
      <c r="S6818">
        <v>1317.42</v>
      </c>
    </row>
    <row r="6819" spans="1:19">
      <c r="A6819" t="s">
        <v>15050</v>
      </c>
      <c r="B6819" s="2">
        <v>45809</v>
      </c>
      <c r="C6819" t="s">
        <v>22</v>
      </c>
      <c r="D6819">
        <v>48</v>
      </c>
      <c r="E6819" t="s">
        <v>23</v>
      </c>
      <c r="F6819">
        <v>0</v>
      </c>
      <c r="G6819">
        <v>5</v>
      </c>
      <c r="H6819" t="s">
        <v>3751</v>
      </c>
      <c r="I6819">
        <v>4449</v>
      </c>
      <c r="J6819">
        <v>10</v>
      </c>
      <c r="K6819">
        <v>2</v>
      </c>
      <c r="L6819" t="s">
        <v>48</v>
      </c>
      <c r="M6819" t="s">
        <v>23</v>
      </c>
      <c r="N6819" t="s">
        <v>23</v>
      </c>
      <c r="O6819" t="s">
        <v>25</v>
      </c>
      <c r="P6819" t="s">
        <v>202</v>
      </c>
      <c r="Q6819" t="s">
        <v>50</v>
      </c>
      <c r="R6819">
        <v>95.5</v>
      </c>
      <c r="S6819">
        <v>257.85000000000002</v>
      </c>
    </row>
    <row r="6820" spans="1:19">
      <c r="A6820" t="s">
        <v>15052</v>
      </c>
      <c r="B6820" s="2">
        <v>43692</v>
      </c>
      <c r="C6820" t="s">
        <v>22</v>
      </c>
      <c r="D6820">
        <v>38</v>
      </c>
      <c r="E6820" t="s">
        <v>23</v>
      </c>
      <c r="F6820">
        <v>0</v>
      </c>
      <c r="G6820">
        <v>5</v>
      </c>
      <c r="H6820" t="s">
        <v>3686</v>
      </c>
      <c r="I6820">
        <v>4055</v>
      </c>
      <c r="J6820">
        <v>0</v>
      </c>
      <c r="K6820">
        <v>72</v>
      </c>
      <c r="L6820" t="s">
        <v>15568</v>
      </c>
      <c r="M6820" t="s">
        <v>23</v>
      </c>
      <c r="N6820" t="s">
        <v>39</v>
      </c>
      <c r="P6820" t="s">
        <v>164</v>
      </c>
      <c r="Q6820" t="s">
        <v>27</v>
      </c>
      <c r="R6820">
        <v>25</v>
      </c>
      <c r="S6820">
        <v>3860.9</v>
      </c>
    </row>
    <row r="6821" spans="1:19">
      <c r="A6821" t="s">
        <v>15054</v>
      </c>
      <c r="B6821" s="2">
        <v>43687</v>
      </c>
      <c r="C6821" t="s">
        <v>22</v>
      </c>
      <c r="D6821">
        <v>60</v>
      </c>
      <c r="E6821" t="s">
        <v>23</v>
      </c>
      <c r="F6821">
        <v>0</v>
      </c>
      <c r="G6821">
        <v>5</v>
      </c>
      <c r="H6821" t="s">
        <v>3686</v>
      </c>
      <c r="I6821">
        <v>6156</v>
      </c>
      <c r="J6821">
        <v>7</v>
      </c>
      <c r="K6821">
        <v>72</v>
      </c>
      <c r="L6821" t="s">
        <v>15568</v>
      </c>
      <c r="M6821" t="s">
        <v>23</v>
      </c>
      <c r="N6821" t="s">
        <v>23</v>
      </c>
      <c r="O6821" t="s">
        <v>25</v>
      </c>
      <c r="P6821" t="s">
        <v>202</v>
      </c>
      <c r="Q6821" t="s">
        <v>50</v>
      </c>
      <c r="R6821">
        <v>97.25</v>
      </c>
      <c r="S6821">
        <v>7941.66</v>
      </c>
    </row>
    <row r="6822" spans="1:19">
      <c r="A6822" t="s">
        <v>15057</v>
      </c>
      <c r="B6822" s="2">
        <v>43911</v>
      </c>
      <c r="C6822" t="s">
        <v>22</v>
      </c>
      <c r="D6822">
        <v>79</v>
      </c>
      <c r="E6822" t="s">
        <v>23</v>
      </c>
      <c r="F6822">
        <v>0</v>
      </c>
      <c r="G6822">
        <v>5</v>
      </c>
      <c r="H6822" t="s">
        <v>3686</v>
      </c>
      <c r="I6822">
        <v>4073</v>
      </c>
      <c r="J6822">
        <v>9</v>
      </c>
      <c r="K6822">
        <v>65</v>
      </c>
      <c r="L6822" t="s">
        <v>142</v>
      </c>
      <c r="M6822" t="s">
        <v>23</v>
      </c>
      <c r="N6822" t="s">
        <v>23</v>
      </c>
      <c r="O6822" t="s">
        <v>25</v>
      </c>
      <c r="P6822" t="s">
        <v>26</v>
      </c>
      <c r="Q6822" t="s">
        <v>27</v>
      </c>
      <c r="R6822">
        <v>104.35</v>
      </c>
      <c r="S6822">
        <v>7136.9</v>
      </c>
    </row>
    <row r="6823" spans="1:19">
      <c r="A6823" t="s">
        <v>15059</v>
      </c>
      <c r="B6823" s="2">
        <v>45732</v>
      </c>
      <c r="C6823" t="s">
        <v>33</v>
      </c>
      <c r="D6823">
        <v>77</v>
      </c>
      <c r="E6823" t="s">
        <v>23</v>
      </c>
      <c r="F6823">
        <v>2</v>
      </c>
      <c r="G6823">
        <v>5</v>
      </c>
      <c r="H6823" t="s">
        <v>3686</v>
      </c>
      <c r="I6823">
        <v>5109</v>
      </c>
      <c r="J6823">
        <v>8</v>
      </c>
      <c r="K6823">
        <v>5</v>
      </c>
      <c r="L6823" t="s">
        <v>15568</v>
      </c>
      <c r="M6823" t="s">
        <v>23</v>
      </c>
      <c r="N6823" t="s">
        <v>23</v>
      </c>
      <c r="O6823" t="s">
        <v>25</v>
      </c>
      <c r="P6823" t="s">
        <v>26</v>
      </c>
      <c r="Q6823" t="s">
        <v>27</v>
      </c>
      <c r="R6823">
        <v>80.849999999999994</v>
      </c>
      <c r="S6823">
        <v>595.65</v>
      </c>
    </row>
    <row r="6824" spans="1:19">
      <c r="A6824" t="s">
        <v>15061</v>
      </c>
      <c r="B6824" s="2">
        <v>45718</v>
      </c>
      <c r="C6824" t="s">
        <v>33</v>
      </c>
      <c r="D6824">
        <v>75</v>
      </c>
      <c r="E6824" t="s">
        <v>39</v>
      </c>
      <c r="F6824">
        <v>0</v>
      </c>
      <c r="G6824">
        <v>5</v>
      </c>
      <c r="H6824" t="s">
        <v>3686</v>
      </c>
      <c r="I6824">
        <v>3573</v>
      </c>
      <c r="J6824">
        <v>0</v>
      </c>
      <c r="K6824">
        <v>5</v>
      </c>
      <c r="L6824" t="s">
        <v>48</v>
      </c>
      <c r="M6824" t="s">
        <v>39</v>
      </c>
      <c r="N6824" t="s">
        <v>23</v>
      </c>
      <c r="O6824" t="s">
        <v>56</v>
      </c>
      <c r="P6824" t="s">
        <v>26</v>
      </c>
      <c r="Q6824" t="s">
        <v>50</v>
      </c>
      <c r="R6824">
        <v>50.95</v>
      </c>
      <c r="S6824">
        <v>229.4</v>
      </c>
    </row>
    <row r="6825" spans="1:19">
      <c r="A6825" t="s">
        <v>15063</v>
      </c>
      <c r="B6825" s="2">
        <v>44874</v>
      </c>
      <c r="C6825" t="s">
        <v>22</v>
      </c>
      <c r="D6825">
        <v>76</v>
      </c>
      <c r="E6825" t="s">
        <v>39</v>
      </c>
      <c r="F6825">
        <v>0</v>
      </c>
      <c r="G6825">
        <v>5</v>
      </c>
      <c r="H6825" t="s">
        <v>3686</v>
      </c>
      <c r="I6825">
        <v>3843</v>
      </c>
      <c r="J6825">
        <v>0</v>
      </c>
      <c r="K6825">
        <v>33</v>
      </c>
      <c r="L6825" t="s">
        <v>15568</v>
      </c>
      <c r="M6825" t="s">
        <v>23</v>
      </c>
      <c r="N6825" t="s">
        <v>23</v>
      </c>
      <c r="O6825" t="s">
        <v>56</v>
      </c>
      <c r="P6825" t="s">
        <v>26</v>
      </c>
      <c r="Q6825" t="s">
        <v>50</v>
      </c>
      <c r="R6825">
        <v>66.400000000000006</v>
      </c>
      <c r="S6825">
        <v>3754.16</v>
      </c>
    </row>
    <row r="6826" spans="1:19">
      <c r="A6826" t="s">
        <v>15065</v>
      </c>
      <c r="B6826" s="2">
        <v>45570</v>
      </c>
      <c r="C6826" t="s">
        <v>22</v>
      </c>
      <c r="D6826">
        <v>20</v>
      </c>
      <c r="E6826" t="s">
        <v>23</v>
      </c>
      <c r="F6826">
        <v>2</v>
      </c>
      <c r="G6826">
        <v>5</v>
      </c>
      <c r="H6826" t="s">
        <v>3686</v>
      </c>
      <c r="I6826">
        <v>4890</v>
      </c>
      <c r="J6826">
        <v>5</v>
      </c>
      <c r="K6826">
        <v>10</v>
      </c>
      <c r="L6826" t="s">
        <v>48</v>
      </c>
      <c r="M6826" t="s">
        <v>23</v>
      </c>
      <c r="N6826" t="s">
        <v>39</v>
      </c>
      <c r="P6826" t="s">
        <v>202</v>
      </c>
      <c r="Q6826" t="s">
        <v>50</v>
      </c>
      <c r="R6826">
        <v>19.7</v>
      </c>
      <c r="S6826">
        <v>659.84</v>
      </c>
    </row>
    <row r="6827" spans="1:19">
      <c r="A6827" t="s">
        <v>15067</v>
      </c>
      <c r="B6827" s="2">
        <v>43751</v>
      </c>
      <c r="C6827" t="s">
        <v>22</v>
      </c>
      <c r="D6827">
        <v>46</v>
      </c>
      <c r="E6827" t="s">
        <v>23</v>
      </c>
      <c r="F6827">
        <v>1</v>
      </c>
      <c r="G6827">
        <v>5</v>
      </c>
      <c r="H6827" t="s">
        <v>3686</v>
      </c>
      <c r="I6827">
        <v>5748</v>
      </c>
      <c r="J6827">
        <v>2</v>
      </c>
      <c r="K6827">
        <v>70</v>
      </c>
      <c r="L6827" t="s">
        <v>316</v>
      </c>
      <c r="M6827" t="s">
        <v>23</v>
      </c>
      <c r="N6827" t="s">
        <v>39</v>
      </c>
      <c r="P6827" t="s">
        <v>164</v>
      </c>
      <c r="Q6827" t="s">
        <v>50</v>
      </c>
      <c r="R6827">
        <v>20.350000000000001</v>
      </c>
      <c r="S6827">
        <v>3647.26</v>
      </c>
    </row>
    <row r="6828" spans="1:19">
      <c r="A6828" t="s">
        <v>15069</v>
      </c>
      <c r="B6828" s="2">
        <v>44379</v>
      </c>
      <c r="C6828" t="s">
        <v>33</v>
      </c>
      <c r="D6828">
        <v>19</v>
      </c>
      <c r="E6828" t="s">
        <v>23</v>
      </c>
      <c r="F6828">
        <v>1</v>
      </c>
      <c r="G6828">
        <v>5</v>
      </c>
      <c r="H6828" t="s">
        <v>3686</v>
      </c>
      <c r="I6828">
        <v>4200</v>
      </c>
      <c r="J6828">
        <v>10</v>
      </c>
      <c r="K6828">
        <v>49</v>
      </c>
      <c r="L6828" t="s">
        <v>15568</v>
      </c>
      <c r="M6828" t="s">
        <v>23</v>
      </c>
      <c r="N6828" t="s">
        <v>23</v>
      </c>
      <c r="O6828" t="s">
        <v>49</v>
      </c>
      <c r="P6828" t="s">
        <v>202</v>
      </c>
      <c r="Q6828" t="s">
        <v>50</v>
      </c>
      <c r="R6828">
        <v>78</v>
      </c>
      <c r="S6828">
        <v>4268.63</v>
      </c>
    </row>
    <row r="6829" spans="1:19">
      <c r="A6829" t="s">
        <v>15071</v>
      </c>
      <c r="B6829" s="2">
        <v>45599</v>
      </c>
      <c r="C6829" t="s">
        <v>22</v>
      </c>
      <c r="D6829">
        <v>38</v>
      </c>
      <c r="E6829" t="s">
        <v>39</v>
      </c>
      <c r="F6829">
        <v>0</v>
      </c>
      <c r="G6829">
        <v>5</v>
      </c>
      <c r="H6829" t="s">
        <v>3686</v>
      </c>
      <c r="I6829">
        <v>4867</v>
      </c>
      <c r="J6829">
        <v>0</v>
      </c>
      <c r="K6829">
        <v>9</v>
      </c>
      <c r="L6829" t="s">
        <v>48</v>
      </c>
      <c r="M6829" t="s">
        <v>23</v>
      </c>
      <c r="N6829" t="s">
        <v>23</v>
      </c>
      <c r="O6829" t="s">
        <v>25</v>
      </c>
      <c r="P6829" t="s">
        <v>26</v>
      </c>
      <c r="Q6829" t="s">
        <v>27</v>
      </c>
      <c r="R6829">
        <v>85.5</v>
      </c>
      <c r="S6829">
        <v>895.2</v>
      </c>
    </row>
    <row r="6830" spans="1:19">
      <c r="A6830" t="s">
        <v>15073</v>
      </c>
      <c r="B6830" s="2">
        <v>43728</v>
      </c>
      <c r="C6830" t="s">
        <v>33</v>
      </c>
      <c r="D6830">
        <v>38</v>
      </c>
      <c r="E6830" t="s">
        <v>39</v>
      </c>
      <c r="F6830">
        <v>0</v>
      </c>
      <c r="G6830">
        <v>5</v>
      </c>
      <c r="H6830" t="s">
        <v>3686</v>
      </c>
      <c r="I6830">
        <v>4113</v>
      </c>
      <c r="J6830">
        <v>0</v>
      </c>
      <c r="K6830">
        <v>71</v>
      </c>
      <c r="L6830" t="s">
        <v>316</v>
      </c>
      <c r="M6830" t="s">
        <v>23</v>
      </c>
      <c r="N6830" t="s">
        <v>23</v>
      </c>
      <c r="O6830" t="s">
        <v>25</v>
      </c>
      <c r="P6830" t="s">
        <v>164</v>
      </c>
      <c r="Q6830" t="s">
        <v>27</v>
      </c>
      <c r="R6830">
        <v>104.05</v>
      </c>
      <c r="S6830">
        <v>10811.61</v>
      </c>
    </row>
    <row r="6831" spans="1:19">
      <c r="A6831" t="s">
        <v>15075</v>
      </c>
      <c r="B6831" s="2">
        <v>45173</v>
      </c>
      <c r="C6831" t="s">
        <v>33</v>
      </c>
      <c r="D6831">
        <v>23</v>
      </c>
      <c r="E6831" t="s">
        <v>23</v>
      </c>
      <c r="F6831">
        <v>3</v>
      </c>
      <c r="G6831">
        <v>5</v>
      </c>
      <c r="H6831" t="s">
        <v>3686</v>
      </c>
      <c r="I6831">
        <v>3937</v>
      </c>
      <c r="J6831">
        <v>4</v>
      </c>
      <c r="K6831">
        <v>23</v>
      </c>
      <c r="L6831" t="s">
        <v>15568</v>
      </c>
      <c r="M6831" t="s">
        <v>23</v>
      </c>
      <c r="N6831" t="s">
        <v>23</v>
      </c>
      <c r="O6831" t="s">
        <v>25</v>
      </c>
      <c r="P6831" t="s">
        <v>164</v>
      </c>
      <c r="Q6831" t="s">
        <v>27</v>
      </c>
      <c r="R6831">
        <v>88.45</v>
      </c>
      <c r="S6831">
        <v>2177.2399999999998</v>
      </c>
    </row>
    <row r="6832" spans="1:19">
      <c r="A6832" t="s">
        <v>15077</v>
      </c>
      <c r="B6832" s="2">
        <v>45020</v>
      </c>
      <c r="C6832" t="s">
        <v>22</v>
      </c>
      <c r="D6832">
        <v>35</v>
      </c>
      <c r="E6832" t="s">
        <v>23</v>
      </c>
      <c r="F6832">
        <v>0</v>
      </c>
      <c r="G6832">
        <v>5</v>
      </c>
      <c r="H6832" t="s">
        <v>3686</v>
      </c>
      <c r="I6832">
        <v>5105</v>
      </c>
      <c r="J6832">
        <v>1</v>
      </c>
      <c r="K6832">
        <v>28</v>
      </c>
      <c r="L6832" t="s">
        <v>15568</v>
      </c>
      <c r="M6832" t="s">
        <v>23</v>
      </c>
      <c r="N6832" t="s">
        <v>23</v>
      </c>
      <c r="O6832" t="s">
        <v>49</v>
      </c>
      <c r="P6832" t="s">
        <v>202</v>
      </c>
      <c r="Q6832" t="s">
        <v>50</v>
      </c>
      <c r="R6832">
        <v>54.35</v>
      </c>
      <c r="S6832">
        <v>2398.09</v>
      </c>
    </row>
    <row r="6833" spans="1:19">
      <c r="A6833" t="s">
        <v>15079</v>
      </c>
      <c r="B6833" s="2">
        <v>45530</v>
      </c>
      <c r="C6833" t="s">
        <v>22</v>
      </c>
      <c r="D6833">
        <v>75</v>
      </c>
      <c r="E6833" t="s">
        <v>39</v>
      </c>
      <c r="F6833">
        <v>0</v>
      </c>
      <c r="G6833">
        <v>5</v>
      </c>
      <c r="H6833" t="s">
        <v>3686</v>
      </c>
      <c r="I6833">
        <v>4244</v>
      </c>
      <c r="J6833">
        <v>0</v>
      </c>
      <c r="K6833">
        <v>12</v>
      </c>
      <c r="L6833" t="s">
        <v>15568</v>
      </c>
      <c r="M6833" t="s">
        <v>23</v>
      </c>
      <c r="N6833" t="s">
        <v>23</v>
      </c>
      <c r="O6833" t="s">
        <v>49</v>
      </c>
      <c r="P6833" t="s">
        <v>26</v>
      </c>
      <c r="Q6833" t="s">
        <v>27</v>
      </c>
      <c r="R6833">
        <v>49.05</v>
      </c>
      <c r="S6833">
        <v>1101.0899999999999</v>
      </c>
    </row>
    <row r="6834" spans="1:19">
      <c r="A6834" t="s">
        <v>15081</v>
      </c>
      <c r="B6834" s="2">
        <v>44117</v>
      </c>
      <c r="C6834" t="s">
        <v>33</v>
      </c>
      <c r="D6834">
        <v>74</v>
      </c>
      <c r="E6834" t="s">
        <v>23</v>
      </c>
      <c r="F6834">
        <v>1</v>
      </c>
      <c r="G6834">
        <v>5</v>
      </c>
      <c r="H6834" t="s">
        <v>3686</v>
      </c>
      <c r="I6834">
        <v>6433</v>
      </c>
      <c r="J6834">
        <v>2</v>
      </c>
      <c r="K6834">
        <v>58</v>
      </c>
      <c r="L6834" t="s">
        <v>142</v>
      </c>
      <c r="M6834" t="s">
        <v>23</v>
      </c>
      <c r="N6834" t="s">
        <v>23</v>
      </c>
      <c r="O6834" t="s">
        <v>49</v>
      </c>
      <c r="P6834" t="s">
        <v>26</v>
      </c>
      <c r="Q6834" t="s">
        <v>27</v>
      </c>
      <c r="R6834">
        <v>66.8</v>
      </c>
      <c r="S6834">
        <v>6528.2</v>
      </c>
    </row>
    <row r="6835" spans="1:19">
      <c r="A6835" t="s">
        <v>15083</v>
      </c>
      <c r="B6835" s="2">
        <v>44233</v>
      </c>
      <c r="C6835" t="s">
        <v>22</v>
      </c>
      <c r="D6835">
        <v>27</v>
      </c>
      <c r="E6835" t="s">
        <v>39</v>
      </c>
      <c r="F6835">
        <v>0</v>
      </c>
      <c r="G6835">
        <v>5</v>
      </c>
      <c r="H6835" t="s">
        <v>3686</v>
      </c>
      <c r="I6835">
        <v>5708</v>
      </c>
      <c r="J6835">
        <v>0</v>
      </c>
      <c r="K6835">
        <v>54</v>
      </c>
      <c r="L6835" t="s">
        <v>15568</v>
      </c>
      <c r="M6835" t="s">
        <v>23</v>
      </c>
      <c r="N6835" t="s">
        <v>39</v>
      </c>
      <c r="P6835" t="s">
        <v>164</v>
      </c>
      <c r="Q6835" t="s">
        <v>50</v>
      </c>
      <c r="R6835">
        <v>19.649999999999999</v>
      </c>
      <c r="S6835">
        <v>2397.58</v>
      </c>
    </row>
    <row r="6836" spans="1:19">
      <c r="A6836" t="s">
        <v>15085</v>
      </c>
      <c r="B6836" s="2">
        <v>44433</v>
      </c>
      <c r="C6836" t="s">
        <v>33</v>
      </c>
      <c r="D6836">
        <v>58</v>
      </c>
      <c r="E6836" t="s">
        <v>39</v>
      </c>
      <c r="F6836">
        <v>0</v>
      </c>
      <c r="G6836">
        <v>5</v>
      </c>
      <c r="H6836" t="s">
        <v>3686</v>
      </c>
      <c r="I6836">
        <v>4200</v>
      </c>
      <c r="J6836">
        <v>0</v>
      </c>
      <c r="K6836">
        <v>48</v>
      </c>
      <c r="L6836" t="s">
        <v>15568</v>
      </c>
      <c r="M6836" t="s">
        <v>23</v>
      </c>
      <c r="N6836" t="s">
        <v>39</v>
      </c>
      <c r="P6836" t="s">
        <v>202</v>
      </c>
      <c r="Q6836" t="s">
        <v>27</v>
      </c>
      <c r="R6836">
        <v>24.35</v>
      </c>
      <c r="S6836">
        <v>1789.86</v>
      </c>
    </row>
    <row r="6837" spans="1:19">
      <c r="A6837" t="s">
        <v>15087</v>
      </c>
      <c r="B6837" s="2">
        <v>43911</v>
      </c>
      <c r="C6837" t="s">
        <v>22</v>
      </c>
      <c r="D6837">
        <v>44</v>
      </c>
      <c r="E6837" t="s">
        <v>23</v>
      </c>
      <c r="F6837">
        <v>0</v>
      </c>
      <c r="G6837">
        <v>5</v>
      </c>
      <c r="H6837" t="s">
        <v>3686</v>
      </c>
      <c r="I6837">
        <v>6358</v>
      </c>
      <c r="J6837">
        <v>1</v>
      </c>
      <c r="K6837">
        <v>65</v>
      </c>
      <c r="L6837" t="s">
        <v>142</v>
      </c>
      <c r="M6837" t="s">
        <v>23</v>
      </c>
      <c r="N6837" t="s">
        <v>23</v>
      </c>
      <c r="O6837" t="s">
        <v>25</v>
      </c>
      <c r="P6837" t="s">
        <v>26</v>
      </c>
      <c r="Q6837" t="s">
        <v>27</v>
      </c>
      <c r="R6837">
        <v>90.65</v>
      </c>
      <c r="S6837">
        <v>7330.6</v>
      </c>
    </row>
    <row r="6838" spans="1:19">
      <c r="A6838" t="s">
        <v>15089</v>
      </c>
      <c r="B6838" s="2">
        <v>45188</v>
      </c>
      <c r="C6838" t="s">
        <v>22</v>
      </c>
      <c r="D6838">
        <v>27</v>
      </c>
      <c r="E6838" t="s">
        <v>23</v>
      </c>
      <c r="F6838">
        <v>0</v>
      </c>
      <c r="G6838">
        <v>5</v>
      </c>
      <c r="H6838" t="s">
        <v>3686</v>
      </c>
      <c r="I6838">
        <v>5460</v>
      </c>
      <c r="J6838">
        <v>2</v>
      </c>
      <c r="K6838">
        <v>23</v>
      </c>
      <c r="L6838" t="s">
        <v>97</v>
      </c>
      <c r="M6838" t="s">
        <v>23</v>
      </c>
      <c r="N6838" t="s">
        <v>39</v>
      </c>
      <c r="P6838" t="s">
        <v>202</v>
      </c>
      <c r="Q6838" t="s">
        <v>84</v>
      </c>
      <c r="R6838">
        <v>19.649999999999999</v>
      </c>
      <c r="S6838">
        <v>1009.14</v>
      </c>
    </row>
    <row r="6839" spans="1:19">
      <c r="A6839" t="s">
        <v>15091</v>
      </c>
      <c r="B6839" s="2">
        <v>43840</v>
      </c>
      <c r="C6839" t="s">
        <v>22</v>
      </c>
      <c r="D6839">
        <v>25</v>
      </c>
      <c r="E6839" t="s">
        <v>23</v>
      </c>
      <c r="F6839">
        <v>2</v>
      </c>
      <c r="G6839">
        <v>5</v>
      </c>
      <c r="H6839" t="s">
        <v>3686</v>
      </c>
      <c r="I6839">
        <v>4890</v>
      </c>
      <c r="J6839">
        <v>6</v>
      </c>
      <c r="K6839">
        <v>67</v>
      </c>
      <c r="L6839" t="s">
        <v>15568</v>
      </c>
      <c r="M6839" t="s">
        <v>23</v>
      </c>
      <c r="N6839" t="s">
        <v>39</v>
      </c>
      <c r="P6839" t="s">
        <v>164</v>
      </c>
      <c r="Q6839" t="s">
        <v>50</v>
      </c>
      <c r="R6839">
        <v>19.399999999999999</v>
      </c>
      <c r="S6839">
        <v>1651.36</v>
      </c>
    </row>
    <row r="6840" spans="1:19">
      <c r="A6840" t="s">
        <v>15093</v>
      </c>
      <c r="B6840" s="2">
        <v>44490</v>
      </c>
      <c r="C6840" t="s">
        <v>33</v>
      </c>
      <c r="D6840">
        <v>52</v>
      </c>
      <c r="E6840" t="s">
        <v>39</v>
      </c>
      <c r="F6840">
        <v>0</v>
      </c>
      <c r="G6840">
        <v>5</v>
      </c>
      <c r="H6840" t="s">
        <v>3686</v>
      </c>
      <c r="I6840">
        <v>3924</v>
      </c>
      <c r="J6840">
        <v>0</v>
      </c>
      <c r="K6840">
        <v>46</v>
      </c>
      <c r="L6840" t="s">
        <v>15568</v>
      </c>
      <c r="M6840" t="s">
        <v>23</v>
      </c>
      <c r="N6840" t="s">
        <v>23</v>
      </c>
      <c r="O6840" t="s">
        <v>25</v>
      </c>
      <c r="P6840" t="s">
        <v>202</v>
      </c>
      <c r="Q6840" t="s">
        <v>27</v>
      </c>
      <c r="R6840">
        <v>94.15</v>
      </c>
      <c r="S6840">
        <v>5934.73</v>
      </c>
    </row>
    <row r="6841" spans="1:19">
      <c r="A6841" t="s">
        <v>15095</v>
      </c>
      <c r="B6841" s="2">
        <v>45784</v>
      </c>
      <c r="C6841" t="s">
        <v>33</v>
      </c>
      <c r="D6841">
        <v>62</v>
      </c>
      <c r="E6841" t="s">
        <v>39</v>
      </c>
      <c r="F6841">
        <v>0</v>
      </c>
      <c r="G6841">
        <v>5</v>
      </c>
      <c r="H6841" t="s">
        <v>3751</v>
      </c>
      <c r="I6841">
        <v>3641</v>
      </c>
      <c r="J6841">
        <v>0</v>
      </c>
      <c r="K6841">
        <v>3</v>
      </c>
      <c r="L6841" t="s">
        <v>48</v>
      </c>
      <c r="M6841" t="s">
        <v>23</v>
      </c>
      <c r="N6841" t="s">
        <v>23</v>
      </c>
      <c r="O6841" t="s">
        <v>25</v>
      </c>
      <c r="P6841" t="s">
        <v>26</v>
      </c>
      <c r="Q6841" t="s">
        <v>27</v>
      </c>
      <c r="R6841">
        <v>74.95</v>
      </c>
      <c r="S6841">
        <v>189.72</v>
      </c>
    </row>
    <row r="6842" spans="1:19">
      <c r="A6842" t="s">
        <v>15097</v>
      </c>
      <c r="B6842" s="2">
        <v>44447</v>
      </c>
      <c r="C6842" t="s">
        <v>22</v>
      </c>
      <c r="D6842">
        <v>48</v>
      </c>
      <c r="E6842" t="s">
        <v>23</v>
      </c>
      <c r="F6842">
        <v>0</v>
      </c>
      <c r="G6842">
        <v>5</v>
      </c>
      <c r="H6842" t="s">
        <v>3686</v>
      </c>
      <c r="I6842">
        <v>5394</v>
      </c>
      <c r="J6842">
        <v>0</v>
      </c>
      <c r="K6842">
        <v>47</v>
      </c>
      <c r="L6842" t="s">
        <v>142</v>
      </c>
      <c r="M6842" t="s">
        <v>23</v>
      </c>
      <c r="N6842" t="s">
        <v>39</v>
      </c>
      <c r="P6842" t="s">
        <v>202</v>
      </c>
      <c r="Q6842" t="s">
        <v>27</v>
      </c>
      <c r="R6842">
        <v>19.899999999999999</v>
      </c>
      <c r="S6842">
        <v>2973.35</v>
      </c>
    </row>
    <row r="6843" spans="1:19">
      <c r="A6843" t="s">
        <v>15099</v>
      </c>
      <c r="B6843" s="2">
        <v>45040</v>
      </c>
      <c r="C6843" t="s">
        <v>33</v>
      </c>
      <c r="D6843">
        <v>55</v>
      </c>
      <c r="E6843" t="s">
        <v>39</v>
      </c>
      <c r="F6843">
        <v>0</v>
      </c>
      <c r="G6843">
        <v>5</v>
      </c>
      <c r="H6843" t="s">
        <v>3686</v>
      </c>
      <c r="I6843">
        <v>2951</v>
      </c>
      <c r="J6843">
        <v>0</v>
      </c>
      <c r="K6843">
        <v>28</v>
      </c>
      <c r="L6843" t="s">
        <v>15568</v>
      </c>
      <c r="M6843" t="s">
        <v>23</v>
      </c>
      <c r="N6843" t="s">
        <v>23</v>
      </c>
      <c r="O6843" t="s">
        <v>25</v>
      </c>
      <c r="P6843" t="s">
        <v>26</v>
      </c>
      <c r="Q6843" t="s">
        <v>27</v>
      </c>
      <c r="R6843">
        <v>80.599999999999994</v>
      </c>
      <c r="S6843">
        <v>3192.47</v>
      </c>
    </row>
    <row r="6844" spans="1:19">
      <c r="A6844" t="s">
        <v>15101</v>
      </c>
      <c r="B6844" s="2">
        <v>45608</v>
      </c>
      <c r="C6844" t="s">
        <v>22</v>
      </c>
      <c r="D6844">
        <v>42</v>
      </c>
      <c r="E6844" t="s">
        <v>39</v>
      </c>
      <c r="F6844">
        <v>0</v>
      </c>
      <c r="G6844">
        <v>5</v>
      </c>
      <c r="H6844" t="s">
        <v>3686</v>
      </c>
      <c r="I6844">
        <v>5212</v>
      </c>
      <c r="J6844">
        <v>0</v>
      </c>
      <c r="K6844">
        <v>9</v>
      </c>
      <c r="L6844" t="s">
        <v>48</v>
      </c>
      <c r="M6844" t="s">
        <v>23</v>
      </c>
      <c r="N6844" t="s">
        <v>23</v>
      </c>
      <c r="O6844" t="s">
        <v>25</v>
      </c>
      <c r="P6844" t="s">
        <v>26</v>
      </c>
      <c r="Q6844" t="s">
        <v>27</v>
      </c>
      <c r="R6844">
        <v>75.849999999999994</v>
      </c>
      <c r="S6844">
        <v>790.53</v>
      </c>
    </row>
    <row r="6845" spans="1:19">
      <c r="A6845" t="s">
        <v>15103</v>
      </c>
      <c r="B6845" s="2">
        <v>45854</v>
      </c>
      <c r="C6845" t="s">
        <v>22</v>
      </c>
      <c r="D6845">
        <v>26</v>
      </c>
      <c r="E6845" t="s">
        <v>23</v>
      </c>
      <c r="F6845">
        <v>0</v>
      </c>
      <c r="G6845">
        <v>5</v>
      </c>
      <c r="H6845" t="s">
        <v>3751</v>
      </c>
      <c r="I6845">
        <v>3514</v>
      </c>
      <c r="J6845">
        <v>1</v>
      </c>
      <c r="K6845">
        <v>1</v>
      </c>
      <c r="L6845" t="s">
        <v>48</v>
      </c>
      <c r="M6845" t="s">
        <v>23</v>
      </c>
      <c r="N6845" t="s">
        <v>23</v>
      </c>
      <c r="O6845" t="s">
        <v>25</v>
      </c>
      <c r="P6845" t="s">
        <v>26</v>
      </c>
      <c r="Q6845" t="s">
        <v>50</v>
      </c>
      <c r="R6845">
        <v>75.349999999999994</v>
      </c>
      <c r="S6845">
        <v>114.24</v>
      </c>
    </row>
    <row r="6846" spans="1:19">
      <c r="A6846" t="s">
        <v>15105</v>
      </c>
      <c r="B6846" s="2">
        <v>44158</v>
      </c>
      <c r="C6846" t="s">
        <v>33</v>
      </c>
      <c r="D6846">
        <v>62</v>
      </c>
      <c r="E6846" t="s">
        <v>23</v>
      </c>
      <c r="F6846">
        <v>2</v>
      </c>
      <c r="G6846">
        <v>5</v>
      </c>
      <c r="H6846" t="s">
        <v>3686</v>
      </c>
      <c r="I6846">
        <v>6245</v>
      </c>
      <c r="J6846">
        <v>3</v>
      </c>
      <c r="K6846">
        <v>57</v>
      </c>
      <c r="L6846" t="s">
        <v>142</v>
      </c>
      <c r="M6846" t="s">
        <v>23</v>
      </c>
      <c r="N6846" t="s">
        <v>23</v>
      </c>
      <c r="O6846" t="s">
        <v>25</v>
      </c>
      <c r="P6846" t="s">
        <v>202</v>
      </c>
      <c r="Q6846" t="s">
        <v>27</v>
      </c>
      <c r="R6846">
        <v>95</v>
      </c>
      <c r="S6846">
        <v>7940.06</v>
      </c>
    </row>
    <row r="6847" spans="1:19">
      <c r="A6847" t="s">
        <v>15107</v>
      </c>
      <c r="B6847" s="2">
        <v>43681</v>
      </c>
      <c r="C6847" t="s">
        <v>22</v>
      </c>
      <c r="D6847">
        <v>52</v>
      </c>
      <c r="E6847" t="s">
        <v>23</v>
      </c>
      <c r="F6847">
        <v>0</v>
      </c>
      <c r="G6847">
        <v>5</v>
      </c>
      <c r="H6847" t="s">
        <v>3686</v>
      </c>
      <c r="I6847">
        <v>4552</v>
      </c>
      <c r="J6847">
        <v>5</v>
      </c>
      <c r="K6847">
        <v>72</v>
      </c>
      <c r="L6847" t="s">
        <v>316</v>
      </c>
      <c r="M6847" t="s">
        <v>23</v>
      </c>
      <c r="N6847" t="s">
        <v>23</v>
      </c>
      <c r="O6847" t="s">
        <v>49</v>
      </c>
      <c r="P6847" t="s">
        <v>164</v>
      </c>
      <c r="Q6847" t="s">
        <v>27</v>
      </c>
      <c r="R6847">
        <v>82.15</v>
      </c>
      <c r="S6847">
        <v>7369.02</v>
      </c>
    </row>
    <row r="6848" spans="1:19">
      <c r="A6848" t="s">
        <v>15109</v>
      </c>
      <c r="B6848" s="2">
        <v>45834</v>
      </c>
      <c r="C6848" t="s">
        <v>33</v>
      </c>
      <c r="D6848">
        <v>32</v>
      </c>
      <c r="E6848" t="s">
        <v>39</v>
      </c>
      <c r="F6848">
        <v>0</v>
      </c>
      <c r="G6848">
        <v>5</v>
      </c>
      <c r="H6848" t="s">
        <v>3751</v>
      </c>
      <c r="I6848">
        <v>4372</v>
      </c>
      <c r="J6848">
        <v>0</v>
      </c>
      <c r="K6848">
        <v>2</v>
      </c>
      <c r="L6848" t="s">
        <v>48</v>
      </c>
      <c r="M6848" t="s">
        <v>23</v>
      </c>
      <c r="N6848" t="s">
        <v>23</v>
      </c>
      <c r="O6848" t="s">
        <v>49</v>
      </c>
      <c r="P6848" t="s">
        <v>26</v>
      </c>
      <c r="Q6848" t="s">
        <v>27</v>
      </c>
      <c r="R6848">
        <v>45.55</v>
      </c>
      <c r="S6848">
        <v>178.2</v>
      </c>
    </row>
    <row r="6849" spans="1:19">
      <c r="A6849" t="s">
        <v>15111</v>
      </c>
      <c r="B6849" s="2">
        <v>45575</v>
      </c>
      <c r="C6849" t="s">
        <v>22</v>
      </c>
      <c r="D6849">
        <v>35</v>
      </c>
      <c r="E6849" t="s">
        <v>39</v>
      </c>
      <c r="F6849">
        <v>0</v>
      </c>
      <c r="G6849">
        <v>5</v>
      </c>
      <c r="H6849" t="s">
        <v>3686</v>
      </c>
      <c r="I6849">
        <v>2037</v>
      </c>
      <c r="J6849">
        <v>0</v>
      </c>
      <c r="K6849">
        <v>10</v>
      </c>
      <c r="L6849" t="s">
        <v>15568</v>
      </c>
      <c r="M6849" t="s">
        <v>23</v>
      </c>
      <c r="N6849" t="s">
        <v>23</v>
      </c>
      <c r="O6849" t="s">
        <v>49</v>
      </c>
      <c r="P6849" t="s">
        <v>26</v>
      </c>
      <c r="Q6849" t="s">
        <v>27</v>
      </c>
      <c r="R6849">
        <v>56.75</v>
      </c>
      <c r="S6849">
        <v>836.25</v>
      </c>
    </row>
    <row r="6850" spans="1:19">
      <c r="A6850" t="s">
        <v>15113</v>
      </c>
      <c r="B6850" s="2">
        <v>44552</v>
      </c>
      <c r="C6850" t="s">
        <v>33</v>
      </c>
      <c r="D6850">
        <v>62</v>
      </c>
      <c r="E6850" t="s">
        <v>39</v>
      </c>
      <c r="F6850">
        <v>0</v>
      </c>
      <c r="G6850">
        <v>5</v>
      </c>
      <c r="H6850" t="s">
        <v>3686</v>
      </c>
      <c r="I6850">
        <v>3253</v>
      </c>
      <c r="J6850">
        <v>0</v>
      </c>
      <c r="K6850">
        <v>44</v>
      </c>
      <c r="L6850" t="s">
        <v>15568</v>
      </c>
      <c r="M6850" t="s">
        <v>23</v>
      </c>
      <c r="N6850" t="s">
        <v>23</v>
      </c>
      <c r="O6850" t="s">
        <v>49</v>
      </c>
      <c r="P6850" t="s">
        <v>202</v>
      </c>
      <c r="Q6850" t="s">
        <v>27</v>
      </c>
      <c r="R6850">
        <v>74.849999999999994</v>
      </c>
      <c r="S6850">
        <v>3589.82</v>
      </c>
    </row>
    <row r="6851" spans="1:19">
      <c r="A6851" t="s">
        <v>15115</v>
      </c>
      <c r="B6851" s="2">
        <v>44858</v>
      </c>
      <c r="C6851" t="s">
        <v>22</v>
      </c>
      <c r="D6851">
        <v>26</v>
      </c>
      <c r="E6851" t="s">
        <v>39</v>
      </c>
      <c r="F6851">
        <v>0</v>
      </c>
      <c r="G6851">
        <v>5</v>
      </c>
      <c r="H6851" t="s">
        <v>3686</v>
      </c>
      <c r="I6851">
        <v>5626</v>
      </c>
      <c r="J6851">
        <v>0</v>
      </c>
      <c r="K6851">
        <v>34</v>
      </c>
      <c r="L6851" t="s">
        <v>15568</v>
      </c>
      <c r="M6851" t="s">
        <v>23</v>
      </c>
      <c r="N6851" t="s">
        <v>23</v>
      </c>
      <c r="O6851" t="s">
        <v>25</v>
      </c>
      <c r="P6851" t="s">
        <v>202</v>
      </c>
      <c r="Q6851" t="s">
        <v>27</v>
      </c>
      <c r="R6851">
        <v>99.85</v>
      </c>
      <c r="S6851">
        <v>4533.1499999999996</v>
      </c>
    </row>
    <row r="6852" spans="1:19">
      <c r="A6852" t="s">
        <v>15117</v>
      </c>
      <c r="B6852" s="2">
        <v>45148</v>
      </c>
      <c r="C6852" t="s">
        <v>33</v>
      </c>
      <c r="D6852">
        <v>23</v>
      </c>
      <c r="E6852" t="s">
        <v>39</v>
      </c>
      <c r="F6852">
        <v>0</v>
      </c>
      <c r="G6852">
        <v>5</v>
      </c>
      <c r="H6852" t="s">
        <v>3686</v>
      </c>
      <c r="I6852">
        <v>3740</v>
      </c>
      <c r="J6852">
        <v>0</v>
      </c>
      <c r="K6852">
        <v>24</v>
      </c>
      <c r="L6852" t="s">
        <v>15568</v>
      </c>
      <c r="M6852" t="s">
        <v>23</v>
      </c>
      <c r="N6852" t="s">
        <v>39</v>
      </c>
      <c r="P6852" t="s">
        <v>164</v>
      </c>
      <c r="Q6852" t="s">
        <v>50</v>
      </c>
      <c r="R6852">
        <v>20.3</v>
      </c>
      <c r="S6852">
        <v>901.31</v>
      </c>
    </row>
    <row r="6853" spans="1:19">
      <c r="A6853" t="s">
        <v>15119</v>
      </c>
      <c r="B6853" s="2">
        <v>43688</v>
      </c>
      <c r="C6853" t="s">
        <v>33</v>
      </c>
      <c r="D6853">
        <v>76</v>
      </c>
      <c r="E6853" t="s">
        <v>39</v>
      </c>
      <c r="F6853">
        <v>0</v>
      </c>
      <c r="G6853">
        <v>5</v>
      </c>
      <c r="H6853" t="s">
        <v>3686</v>
      </c>
      <c r="I6853">
        <v>4474</v>
      </c>
      <c r="J6853">
        <v>0</v>
      </c>
      <c r="K6853">
        <v>72</v>
      </c>
      <c r="L6853" t="s">
        <v>316</v>
      </c>
      <c r="M6853" t="s">
        <v>23</v>
      </c>
      <c r="N6853" t="s">
        <v>23</v>
      </c>
      <c r="O6853" t="s">
        <v>25</v>
      </c>
      <c r="P6853" t="s">
        <v>164</v>
      </c>
      <c r="Q6853" t="s">
        <v>27</v>
      </c>
      <c r="R6853">
        <v>108.1</v>
      </c>
      <c r="S6853">
        <v>9708.69</v>
      </c>
    </row>
    <row r="6854" spans="1:19">
      <c r="A6854" t="s">
        <v>15121</v>
      </c>
      <c r="B6854" s="2">
        <v>45712</v>
      </c>
      <c r="C6854" t="s">
        <v>33</v>
      </c>
      <c r="D6854">
        <v>72</v>
      </c>
      <c r="E6854" t="s">
        <v>39</v>
      </c>
      <c r="F6854">
        <v>0</v>
      </c>
      <c r="G6854">
        <v>5</v>
      </c>
      <c r="H6854" t="s">
        <v>3686</v>
      </c>
      <c r="I6854">
        <v>4611</v>
      </c>
      <c r="J6854">
        <v>0</v>
      </c>
      <c r="K6854">
        <v>6</v>
      </c>
      <c r="L6854" t="s">
        <v>15568</v>
      </c>
      <c r="M6854" t="s">
        <v>39</v>
      </c>
      <c r="N6854" t="s">
        <v>23</v>
      </c>
      <c r="O6854" t="s">
        <v>49</v>
      </c>
      <c r="P6854" t="s">
        <v>26</v>
      </c>
      <c r="Q6854" t="s">
        <v>27</v>
      </c>
      <c r="R6854">
        <v>44.4</v>
      </c>
      <c r="S6854">
        <v>263.05</v>
      </c>
    </row>
    <row r="6855" spans="1:19">
      <c r="A6855" t="s">
        <v>15123</v>
      </c>
      <c r="B6855" s="2">
        <v>44402</v>
      </c>
      <c r="C6855" t="s">
        <v>33</v>
      </c>
      <c r="D6855">
        <v>78</v>
      </c>
      <c r="E6855" t="s">
        <v>39</v>
      </c>
      <c r="F6855">
        <v>0</v>
      </c>
      <c r="G6855">
        <v>5</v>
      </c>
      <c r="H6855" t="s">
        <v>3686</v>
      </c>
      <c r="I6855">
        <v>6434</v>
      </c>
      <c r="J6855">
        <v>0</v>
      </c>
      <c r="K6855">
        <v>49</v>
      </c>
      <c r="L6855" t="s">
        <v>142</v>
      </c>
      <c r="M6855" t="s">
        <v>23</v>
      </c>
      <c r="N6855" t="s">
        <v>23</v>
      </c>
      <c r="O6855" t="s">
        <v>25</v>
      </c>
      <c r="P6855" t="s">
        <v>26</v>
      </c>
      <c r="Q6855" t="s">
        <v>27</v>
      </c>
      <c r="R6855">
        <v>84.5</v>
      </c>
      <c r="S6855">
        <v>5239.5</v>
      </c>
    </row>
    <row r="6856" spans="1:19">
      <c r="A6856" t="s">
        <v>15125</v>
      </c>
      <c r="B6856" s="2">
        <v>44918</v>
      </c>
      <c r="C6856" t="s">
        <v>22</v>
      </c>
      <c r="D6856">
        <v>65</v>
      </c>
      <c r="E6856" t="s">
        <v>39</v>
      </c>
      <c r="F6856">
        <v>0</v>
      </c>
      <c r="G6856">
        <v>5</v>
      </c>
      <c r="H6856" t="s">
        <v>3686</v>
      </c>
      <c r="I6856">
        <v>3945</v>
      </c>
      <c r="J6856">
        <v>0</v>
      </c>
      <c r="K6856">
        <v>32</v>
      </c>
      <c r="L6856" t="s">
        <v>15568</v>
      </c>
      <c r="M6856" t="s">
        <v>23</v>
      </c>
      <c r="N6856" t="s">
        <v>23</v>
      </c>
      <c r="O6856" t="s">
        <v>49</v>
      </c>
      <c r="P6856" t="s">
        <v>202</v>
      </c>
      <c r="Q6856" t="s">
        <v>50</v>
      </c>
      <c r="R6856">
        <v>83.7</v>
      </c>
      <c r="S6856">
        <v>3832.66</v>
      </c>
    </row>
    <row r="6857" spans="1:19">
      <c r="A6857" t="s">
        <v>15127</v>
      </c>
      <c r="B6857" s="2">
        <v>43679</v>
      </c>
      <c r="C6857" t="s">
        <v>22</v>
      </c>
      <c r="D6857">
        <v>75</v>
      </c>
      <c r="E6857" t="s">
        <v>23</v>
      </c>
      <c r="F6857">
        <v>1</v>
      </c>
      <c r="G6857">
        <v>5</v>
      </c>
      <c r="H6857" t="s">
        <v>3686</v>
      </c>
      <c r="I6857">
        <v>4974</v>
      </c>
      <c r="J6857">
        <v>3</v>
      </c>
      <c r="K6857">
        <v>72</v>
      </c>
      <c r="L6857" t="s">
        <v>316</v>
      </c>
      <c r="M6857" t="s">
        <v>23</v>
      </c>
      <c r="N6857" t="s">
        <v>39</v>
      </c>
      <c r="P6857" t="s">
        <v>164</v>
      </c>
      <c r="Q6857" t="s">
        <v>27</v>
      </c>
      <c r="R6857">
        <v>21</v>
      </c>
      <c r="S6857">
        <v>1904.15</v>
      </c>
    </row>
    <row r="6858" spans="1:19">
      <c r="A6858" t="s">
        <v>15129</v>
      </c>
      <c r="B6858" s="2">
        <v>45465</v>
      </c>
      <c r="C6858" t="s">
        <v>22</v>
      </c>
      <c r="D6858">
        <v>49</v>
      </c>
      <c r="E6858" t="s">
        <v>39</v>
      </c>
      <c r="F6858">
        <v>5</v>
      </c>
      <c r="G6858">
        <v>5</v>
      </c>
      <c r="H6858" t="s">
        <v>3686</v>
      </c>
      <c r="I6858">
        <v>5770</v>
      </c>
      <c r="J6858">
        <v>0</v>
      </c>
      <c r="K6858">
        <v>14</v>
      </c>
      <c r="L6858" t="s">
        <v>15568</v>
      </c>
      <c r="M6858" t="s">
        <v>23</v>
      </c>
      <c r="N6858" t="s">
        <v>39</v>
      </c>
      <c r="P6858" t="s">
        <v>26</v>
      </c>
      <c r="Q6858" t="s">
        <v>50</v>
      </c>
      <c r="R6858">
        <v>19.95</v>
      </c>
      <c r="S6858">
        <v>837.64</v>
      </c>
    </row>
    <row r="6859" spans="1:19">
      <c r="A6859" t="s">
        <v>15131</v>
      </c>
      <c r="B6859" s="2">
        <v>45668</v>
      </c>
      <c r="C6859" t="s">
        <v>22</v>
      </c>
      <c r="D6859">
        <v>56</v>
      </c>
      <c r="E6859" t="s">
        <v>39</v>
      </c>
      <c r="F6859">
        <v>0</v>
      </c>
      <c r="G6859">
        <v>5</v>
      </c>
      <c r="H6859" t="s">
        <v>3686</v>
      </c>
      <c r="I6859">
        <v>4271</v>
      </c>
      <c r="J6859">
        <v>0</v>
      </c>
      <c r="K6859">
        <v>7</v>
      </c>
      <c r="L6859" t="s">
        <v>48</v>
      </c>
      <c r="M6859" t="s">
        <v>23</v>
      </c>
      <c r="N6859" t="s">
        <v>39</v>
      </c>
      <c r="P6859" t="s">
        <v>202</v>
      </c>
      <c r="Q6859" t="s">
        <v>50</v>
      </c>
      <c r="R6859">
        <v>19.5</v>
      </c>
      <c r="S6859">
        <v>342.66</v>
      </c>
    </row>
    <row r="6860" spans="1:19">
      <c r="A6860" t="s">
        <v>15133</v>
      </c>
      <c r="B6860" s="2">
        <v>45417</v>
      </c>
      <c r="C6860" t="s">
        <v>33</v>
      </c>
      <c r="D6860">
        <v>19</v>
      </c>
      <c r="E6860" t="s">
        <v>39</v>
      </c>
      <c r="F6860">
        <v>0</v>
      </c>
      <c r="G6860">
        <v>5</v>
      </c>
      <c r="H6860" t="s">
        <v>3686</v>
      </c>
      <c r="I6860">
        <v>4359</v>
      </c>
      <c r="J6860">
        <v>0</v>
      </c>
      <c r="K6860">
        <v>15</v>
      </c>
      <c r="L6860" t="s">
        <v>15568</v>
      </c>
      <c r="M6860" t="s">
        <v>23</v>
      </c>
      <c r="N6860" t="s">
        <v>39</v>
      </c>
      <c r="P6860" t="s">
        <v>202</v>
      </c>
      <c r="Q6860" t="s">
        <v>50</v>
      </c>
      <c r="R6860">
        <v>20.100000000000001</v>
      </c>
      <c r="S6860">
        <v>448.55</v>
      </c>
    </row>
    <row r="6861" spans="1:19">
      <c r="A6861" t="s">
        <v>15135</v>
      </c>
      <c r="B6861" s="2">
        <v>45522</v>
      </c>
      <c r="C6861" t="s">
        <v>22</v>
      </c>
      <c r="D6861">
        <v>49</v>
      </c>
      <c r="E6861" t="s">
        <v>39</v>
      </c>
      <c r="F6861">
        <v>0</v>
      </c>
      <c r="G6861">
        <v>5</v>
      </c>
      <c r="H6861" t="s">
        <v>3686</v>
      </c>
      <c r="I6861">
        <v>2968</v>
      </c>
      <c r="J6861">
        <v>0</v>
      </c>
      <c r="K6861">
        <v>12</v>
      </c>
      <c r="L6861" t="s">
        <v>15568</v>
      </c>
      <c r="M6861" t="s">
        <v>23</v>
      </c>
      <c r="N6861" t="s">
        <v>23</v>
      </c>
      <c r="O6861" t="s">
        <v>25</v>
      </c>
      <c r="P6861" t="s">
        <v>26</v>
      </c>
      <c r="Q6861" t="s">
        <v>27</v>
      </c>
      <c r="R6861">
        <v>79.95</v>
      </c>
      <c r="S6861">
        <v>1524.12</v>
      </c>
    </row>
    <row r="6862" spans="1:19">
      <c r="A6862" t="s">
        <v>15137</v>
      </c>
      <c r="B6862" s="2">
        <v>44050</v>
      </c>
      <c r="C6862" t="s">
        <v>22</v>
      </c>
      <c r="D6862">
        <v>48</v>
      </c>
      <c r="E6862" t="s">
        <v>23</v>
      </c>
      <c r="F6862">
        <v>2</v>
      </c>
      <c r="G6862">
        <v>5</v>
      </c>
      <c r="H6862" t="s">
        <v>3686</v>
      </c>
      <c r="I6862">
        <v>5449</v>
      </c>
      <c r="J6862">
        <v>1</v>
      </c>
      <c r="K6862">
        <v>60</v>
      </c>
      <c r="L6862" t="s">
        <v>15568</v>
      </c>
      <c r="M6862" t="s">
        <v>23</v>
      </c>
      <c r="N6862" t="s">
        <v>39</v>
      </c>
      <c r="P6862" t="s">
        <v>202</v>
      </c>
      <c r="Q6862" t="s">
        <v>50</v>
      </c>
      <c r="R6862">
        <v>23.95</v>
      </c>
      <c r="S6862">
        <v>3213.4</v>
      </c>
    </row>
    <row r="6863" spans="1:19">
      <c r="A6863" t="s">
        <v>15139</v>
      </c>
      <c r="B6863" s="2">
        <v>44443</v>
      </c>
      <c r="C6863" t="s">
        <v>22</v>
      </c>
      <c r="D6863">
        <v>58</v>
      </c>
      <c r="E6863" t="s">
        <v>23</v>
      </c>
      <c r="F6863">
        <v>1</v>
      </c>
      <c r="G6863">
        <v>5</v>
      </c>
      <c r="H6863" t="s">
        <v>3686</v>
      </c>
      <c r="I6863">
        <v>2320</v>
      </c>
      <c r="J6863">
        <v>1</v>
      </c>
      <c r="K6863">
        <v>47</v>
      </c>
      <c r="L6863" t="s">
        <v>142</v>
      </c>
      <c r="M6863" t="s">
        <v>23</v>
      </c>
      <c r="N6863" t="s">
        <v>23</v>
      </c>
      <c r="O6863" t="s">
        <v>49</v>
      </c>
      <c r="P6863" t="s">
        <v>26</v>
      </c>
      <c r="Q6863" t="s">
        <v>27</v>
      </c>
      <c r="R6863">
        <v>54.25</v>
      </c>
      <c r="S6863">
        <v>4382.95</v>
      </c>
    </row>
    <row r="6864" spans="1:19">
      <c r="A6864" t="s">
        <v>15141</v>
      </c>
      <c r="B6864" s="2">
        <v>45825</v>
      </c>
      <c r="C6864" t="s">
        <v>33</v>
      </c>
      <c r="D6864">
        <v>23</v>
      </c>
      <c r="E6864" t="s">
        <v>39</v>
      </c>
      <c r="F6864">
        <v>0</v>
      </c>
      <c r="G6864">
        <v>5</v>
      </c>
      <c r="H6864" t="s">
        <v>3751</v>
      </c>
      <c r="I6864">
        <v>4916</v>
      </c>
      <c r="J6864">
        <v>0</v>
      </c>
      <c r="K6864">
        <v>2</v>
      </c>
      <c r="L6864" t="s">
        <v>15568</v>
      </c>
      <c r="M6864" t="s">
        <v>23</v>
      </c>
      <c r="N6864" t="s">
        <v>23</v>
      </c>
      <c r="O6864" t="s">
        <v>56</v>
      </c>
      <c r="P6864" t="s">
        <v>26</v>
      </c>
      <c r="Q6864" t="s">
        <v>50</v>
      </c>
      <c r="R6864">
        <v>54.35</v>
      </c>
      <c r="S6864">
        <v>168.67</v>
      </c>
    </row>
    <row r="6865" spans="1:19">
      <c r="A6865" t="s">
        <v>15143</v>
      </c>
      <c r="B6865" s="2">
        <v>45060</v>
      </c>
      <c r="C6865" t="s">
        <v>22</v>
      </c>
      <c r="D6865">
        <v>37</v>
      </c>
      <c r="E6865" t="s">
        <v>39</v>
      </c>
      <c r="F6865">
        <v>0</v>
      </c>
      <c r="G6865">
        <v>5</v>
      </c>
      <c r="H6865" t="s">
        <v>3686</v>
      </c>
      <c r="I6865">
        <v>3159</v>
      </c>
      <c r="J6865">
        <v>0</v>
      </c>
      <c r="K6865">
        <v>27</v>
      </c>
      <c r="L6865" t="s">
        <v>15568</v>
      </c>
      <c r="M6865" t="s">
        <v>23</v>
      </c>
      <c r="N6865" t="s">
        <v>39</v>
      </c>
      <c r="P6865" t="s">
        <v>202</v>
      </c>
      <c r="Q6865" t="s">
        <v>50</v>
      </c>
      <c r="R6865">
        <v>20.3</v>
      </c>
      <c r="S6865">
        <v>1179.8699999999999</v>
      </c>
    </row>
    <row r="6866" spans="1:19">
      <c r="A6866" t="s">
        <v>15145</v>
      </c>
      <c r="B6866" s="2">
        <v>45529</v>
      </c>
      <c r="C6866" t="s">
        <v>33</v>
      </c>
      <c r="D6866">
        <v>28</v>
      </c>
      <c r="E6866" t="s">
        <v>39</v>
      </c>
      <c r="F6866">
        <v>0</v>
      </c>
      <c r="G6866">
        <v>5</v>
      </c>
      <c r="H6866" t="s">
        <v>3686</v>
      </c>
      <c r="I6866">
        <v>2061</v>
      </c>
      <c r="J6866">
        <v>0</v>
      </c>
      <c r="K6866">
        <v>12</v>
      </c>
      <c r="L6866" t="s">
        <v>97</v>
      </c>
      <c r="M6866" t="s">
        <v>23</v>
      </c>
      <c r="N6866" t="s">
        <v>23</v>
      </c>
      <c r="O6866" t="s">
        <v>25</v>
      </c>
      <c r="P6866" t="s">
        <v>26</v>
      </c>
      <c r="Q6866" t="s">
        <v>27</v>
      </c>
      <c r="R6866">
        <v>86.55</v>
      </c>
      <c r="S6866">
        <v>1401.9</v>
      </c>
    </row>
    <row r="6867" spans="1:19">
      <c r="A6867" t="s">
        <v>15147</v>
      </c>
      <c r="B6867" s="2">
        <v>45179</v>
      </c>
      <c r="C6867" t="s">
        <v>33</v>
      </c>
      <c r="D6867">
        <v>38</v>
      </c>
      <c r="E6867" t="s">
        <v>39</v>
      </c>
      <c r="F6867">
        <v>0</v>
      </c>
      <c r="G6867">
        <v>5</v>
      </c>
      <c r="H6867" t="s">
        <v>3686</v>
      </c>
      <c r="I6867">
        <v>5781</v>
      </c>
      <c r="J6867">
        <v>0</v>
      </c>
      <c r="K6867">
        <v>23</v>
      </c>
      <c r="L6867" t="s">
        <v>15568</v>
      </c>
      <c r="M6867" t="s">
        <v>23</v>
      </c>
      <c r="N6867" t="s">
        <v>23</v>
      </c>
      <c r="O6867" t="s">
        <v>25</v>
      </c>
      <c r="P6867" t="s">
        <v>26</v>
      </c>
      <c r="Q6867" t="s">
        <v>50</v>
      </c>
      <c r="R6867">
        <v>98.7</v>
      </c>
      <c r="S6867">
        <v>2581.4499999999998</v>
      </c>
    </row>
    <row r="6868" spans="1:19">
      <c r="A6868" t="s">
        <v>15149</v>
      </c>
      <c r="B6868" s="2">
        <v>43831</v>
      </c>
      <c r="C6868" t="s">
        <v>33</v>
      </c>
      <c r="D6868">
        <v>44</v>
      </c>
      <c r="E6868" t="s">
        <v>23</v>
      </c>
      <c r="F6868">
        <v>0</v>
      </c>
      <c r="G6868">
        <v>5</v>
      </c>
      <c r="H6868" t="s">
        <v>3686</v>
      </c>
      <c r="I6868">
        <v>5972</v>
      </c>
      <c r="J6868">
        <v>5</v>
      </c>
      <c r="K6868">
        <v>67</v>
      </c>
      <c r="L6868" t="s">
        <v>316</v>
      </c>
      <c r="M6868" t="s">
        <v>23</v>
      </c>
      <c r="N6868" t="s">
        <v>39</v>
      </c>
      <c r="P6868" t="s">
        <v>202</v>
      </c>
      <c r="Q6868" t="s">
        <v>27</v>
      </c>
      <c r="R6868">
        <v>20.85</v>
      </c>
      <c r="S6868">
        <v>1857.37</v>
      </c>
    </row>
    <row r="6869" spans="1:19">
      <c r="A6869" t="s">
        <v>15151</v>
      </c>
      <c r="B6869" s="2">
        <v>45286</v>
      </c>
      <c r="C6869" t="s">
        <v>33</v>
      </c>
      <c r="D6869">
        <v>33</v>
      </c>
      <c r="E6869" t="s">
        <v>23</v>
      </c>
      <c r="F6869">
        <v>0</v>
      </c>
      <c r="G6869">
        <v>5</v>
      </c>
      <c r="H6869" t="s">
        <v>3686</v>
      </c>
      <c r="I6869">
        <v>3585</v>
      </c>
      <c r="J6869">
        <v>2</v>
      </c>
      <c r="K6869">
        <v>20</v>
      </c>
      <c r="L6869" t="s">
        <v>97</v>
      </c>
      <c r="M6869" t="s">
        <v>23</v>
      </c>
      <c r="N6869" t="s">
        <v>39</v>
      </c>
      <c r="P6869" t="s">
        <v>202</v>
      </c>
      <c r="Q6869" t="s">
        <v>50</v>
      </c>
      <c r="R6869">
        <v>20</v>
      </c>
      <c r="S6869">
        <v>799.45</v>
      </c>
    </row>
    <row r="6870" spans="1:19">
      <c r="A6870" t="s">
        <v>15152</v>
      </c>
      <c r="B6870" s="2">
        <v>44181</v>
      </c>
      <c r="C6870" t="s">
        <v>22</v>
      </c>
      <c r="D6870">
        <v>40</v>
      </c>
      <c r="E6870" t="s">
        <v>23</v>
      </c>
      <c r="F6870">
        <v>0</v>
      </c>
      <c r="G6870">
        <v>5</v>
      </c>
      <c r="H6870" t="s">
        <v>3686</v>
      </c>
      <c r="I6870">
        <v>5477</v>
      </c>
      <c r="J6870">
        <v>9</v>
      </c>
      <c r="K6870">
        <v>56</v>
      </c>
      <c r="L6870" t="s">
        <v>142</v>
      </c>
      <c r="M6870" t="s">
        <v>23</v>
      </c>
      <c r="N6870" t="s">
        <v>23</v>
      </c>
      <c r="O6870" t="s">
        <v>49</v>
      </c>
      <c r="P6870" t="s">
        <v>164</v>
      </c>
      <c r="Q6870" t="s">
        <v>50</v>
      </c>
      <c r="R6870">
        <v>59.5</v>
      </c>
      <c r="S6870">
        <v>5380.05</v>
      </c>
    </row>
    <row r="6871" spans="1:19">
      <c r="A6871" t="s">
        <v>15154</v>
      </c>
      <c r="B6871" s="2">
        <v>45518</v>
      </c>
      <c r="C6871" t="s">
        <v>22</v>
      </c>
      <c r="D6871">
        <v>57</v>
      </c>
      <c r="E6871" t="s">
        <v>39</v>
      </c>
      <c r="F6871">
        <v>0</v>
      </c>
      <c r="G6871">
        <v>5</v>
      </c>
      <c r="H6871" t="s">
        <v>3686</v>
      </c>
      <c r="I6871">
        <v>4443</v>
      </c>
      <c r="J6871">
        <v>0</v>
      </c>
      <c r="K6871">
        <v>12</v>
      </c>
      <c r="L6871" t="s">
        <v>97</v>
      </c>
      <c r="M6871" t="s">
        <v>23</v>
      </c>
      <c r="N6871" t="s">
        <v>39</v>
      </c>
      <c r="P6871" t="s">
        <v>202</v>
      </c>
      <c r="Q6871" t="s">
        <v>50</v>
      </c>
      <c r="R6871">
        <v>24.95</v>
      </c>
      <c r="S6871">
        <v>587.24</v>
      </c>
    </row>
    <row r="6872" spans="1:19">
      <c r="A6872" t="s">
        <v>15156</v>
      </c>
      <c r="B6872" s="2">
        <v>45758</v>
      </c>
      <c r="C6872" t="s">
        <v>22</v>
      </c>
      <c r="D6872">
        <v>21</v>
      </c>
      <c r="E6872" t="s">
        <v>39</v>
      </c>
      <c r="F6872">
        <v>0</v>
      </c>
      <c r="G6872">
        <v>5</v>
      </c>
      <c r="H6872" t="s">
        <v>3686</v>
      </c>
      <c r="I6872">
        <v>5918</v>
      </c>
      <c r="J6872">
        <v>0</v>
      </c>
      <c r="K6872">
        <v>4</v>
      </c>
      <c r="L6872" t="s">
        <v>48</v>
      </c>
      <c r="M6872" t="s">
        <v>23</v>
      </c>
      <c r="N6872" t="s">
        <v>39</v>
      </c>
      <c r="P6872" t="s">
        <v>26</v>
      </c>
      <c r="Q6872" t="s">
        <v>27</v>
      </c>
      <c r="R6872">
        <v>19.850000000000001</v>
      </c>
      <c r="S6872">
        <v>90.52</v>
      </c>
    </row>
    <row r="6873" spans="1:19">
      <c r="A6873" t="s">
        <v>15158</v>
      </c>
      <c r="B6873" s="2">
        <v>45475</v>
      </c>
      <c r="C6873" t="s">
        <v>33</v>
      </c>
      <c r="D6873">
        <v>34</v>
      </c>
      <c r="E6873" t="s">
        <v>23</v>
      </c>
      <c r="F6873">
        <v>1</v>
      </c>
      <c r="G6873">
        <v>5</v>
      </c>
      <c r="H6873" t="s">
        <v>3686</v>
      </c>
      <c r="I6873">
        <v>2333</v>
      </c>
      <c r="J6873">
        <v>6</v>
      </c>
      <c r="K6873">
        <v>13</v>
      </c>
      <c r="L6873" t="s">
        <v>97</v>
      </c>
      <c r="M6873" t="s">
        <v>23</v>
      </c>
      <c r="N6873" t="s">
        <v>39</v>
      </c>
      <c r="P6873" t="s">
        <v>26</v>
      </c>
      <c r="Q6873" t="s">
        <v>50</v>
      </c>
      <c r="R6873">
        <v>18.8</v>
      </c>
      <c r="S6873">
        <v>468.87</v>
      </c>
    </row>
    <row r="6874" spans="1:19">
      <c r="A6874" t="s">
        <v>15160</v>
      </c>
      <c r="B6874" s="2">
        <v>44356</v>
      </c>
      <c r="C6874" t="s">
        <v>22</v>
      </c>
      <c r="D6874">
        <v>61</v>
      </c>
      <c r="E6874" t="s">
        <v>23</v>
      </c>
      <c r="F6874">
        <v>2</v>
      </c>
      <c r="G6874">
        <v>5</v>
      </c>
      <c r="H6874" t="s">
        <v>3686</v>
      </c>
      <c r="I6874">
        <v>6391</v>
      </c>
      <c r="J6874">
        <v>9</v>
      </c>
      <c r="K6874">
        <v>50</v>
      </c>
      <c r="L6874" t="s">
        <v>15568</v>
      </c>
      <c r="M6874" t="s">
        <v>23</v>
      </c>
      <c r="N6874" t="s">
        <v>39</v>
      </c>
      <c r="P6874" t="s">
        <v>202</v>
      </c>
      <c r="Q6874" t="s">
        <v>50</v>
      </c>
      <c r="R6874">
        <v>20.350000000000001</v>
      </c>
      <c r="S6874">
        <v>2287.9499999999998</v>
      </c>
    </row>
    <row r="6875" spans="1:19">
      <c r="A6875" t="s">
        <v>15162</v>
      </c>
      <c r="B6875" s="2">
        <v>44149</v>
      </c>
      <c r="C6875" t="s">
        <v>22</v>
      </c>
      <c r="D6875">
        <v>26</v>
      </c>
      <c r="E6875" t="s">
        <v>39</v>
      </c>
      <c r="F6875">
        <v>0</v>
      </c>
      <c r="G6875">
        <v>5</v>
      </c>
      <c r="H6875" t="s">
        <v>3686</v>
      </c>
      <c r="I6875">
        <v>6109</v>
      </c>
      <c r="J6875">
        <v>0</v>
      </c>
      <c r="K6875">
        <v>57</v>
      </c>
      <c r="L6875" t="s">
        <v>142</v>
      </c>
      <c r="M6875" t="s">
        <v>23</v>
      </c>
      <c r="N6875" t="s">
        <v>23</v>
      </c>
      <c r="O6875" t="s">
        <v>25</v>
      </c>
      <c r="P6875" t="s">
        <v>202</v>
      </c>
      <c r="Q6875" t="s">
        <v>27</v>
      </c>
      <c r="R6875">
        <v>86.9</v>
      </c>
      <c r="S6875">
        <v>6995.81</v>
      </c>
    </row>
    <row r="6876" spans="1:19">
      <c r="A6876" t="s">
        <v>15164</v>
      </c>
      <c r="B6876" s="2">
        <v>44464</v>
      </c>
      <c r="C6876" t="s">
        <v>22</v>
      </c>
      <c r="D6876">
        <v>27</v>
      </c>
      <c r="E6876" t="s">
        <v>23</v>
      </c>
      <c r="F6876">
        <v>0</v>
      </c>
      <c r="G6876">
        <v>5</v>
      </c>
      <c r="H6876" t="s">
        <v>3686</v>
      </c>
      <c r="I6876">
        <v>3142</v>
      </c>
      <c r="J6876">
        <v>2</v>
      </c>
      <c r="K6876">
        <v>47</v>
      </c>
      <c r="L6876" t="s">
        <v>142</v>
      </c>
      <c r="M6876" t="s">
        <v>23</v>
      </c>
      <c r="N6876" t="s">
        <v>23</v>
      </c>
      <c r="O6876" t="s">
        <v>25</v>
      </c>
      <c r="P6876" t="s">
        <v>26</v>
      </c>
      <c r="Q6876" t="s">
        <v>27</v>
      </c>
      <c r="R6876">
        <v>104.1</v>
      </c>
      <c r="S6876">
        <v>7423.58</v>
      </c>
    </row>
    <row r="6877" spans="1:19">
      <c r="A6877" t="s">
        <v>15166</v>
      </c>
      <c r="B6877" s="2">
        <v>45424</v>
      </c>
      <c r="C6877" t="s">
        <v>22</v>
      </c>
      <c r="D6877">
        <v>40</v>
      </c>
      <c r="E6877" t="s">
        <v>23</v>
      </c>
      <c r="F6877">
        <v>3</v>
      </c>
      <c r="G6877">
        <v>5</v>
      </c>
      <c r="H6877" t="s">
        <v>3686</v>
      </c>
      <c r="I6877">
        <v>5928</v>
      </c>
      <c r="J6877">
        <v>1</v>
      </c>
      <c r="K6877">
        <v>15</v>
      </c>
      <c r="L6877" t="s">
        <v>97</v>
      </c>
      <c r="M6877" t="s">
        <v>23</v>
      </c>
      <c r="N6877" t="s">
        <v>39</v>
      </c>
      <c r="P6877" t="s">
        <v>202</v>
      </c>
      <c r="Q6877" t="s">
        <v>50</v>
      </c>
      <c r="R6877">
        <v>19.649999999999999</v>
      </c>
      <c r="S6877">
        <v>591.85</v>
      </c>
    </row>
    <row r="6878" spans="1:19">
      <c r="A6878" t="s">
        <v>15168</v>
      </c>
      <c r="B6878" s="2">
        <v>45568</v>
      </c>
      <c r="C6878" t="s">
        <v>22</v>
      </c>
      <c r="D6878">
        <v>45</v>
      </c>
      <c r="E6878" t="s">
        <v>39</v>
      </c>
      <c r="F6878">
        <v>0</v>
      </c>
      <c r="G6878">
        <v>5</v>
      </c>
      <c r="H6878" t="s">
        <v>3686</v>
      </c>
      <c r="I6878">
        <v>5299</v>
      </c>
      <c r="J6878">
        <v>0</v>
      </c>
      <c r="K6878">
        <v>10</v>
      </c>
      <c r="L6878" t="s">
        <v>97</v>
      </c>
      <c r="M6878" t="s">
        <v>23</v>
      </c>
      <c r="N6878" t="s">
        <v>39</v>
      </c>
      <c r="P6878" t="s">
        <v>26</v>
      </c>
      <c r="Q6878" t="s">
        <v>27</v>
      </c>
      <c r="R6878">
        <v>24</v>
      </c>
      <c r="S6878">
        <v>256.64999999999998</v>
      </c>
    </row>
    <row r="6879" spans="1:19">
      <c r="A6879" t="s">
        <v>15170</v>
      </c>
      <c r="B6879" s="2">
        <v>44743</v>
      </c>
      <c r="C6879" t="s">
        <v>22</v>
      </c>
      <c r="D6879">
        <v>61</v>
      </c>
      <c r="E6879" t="s">
        <v>39</v>
      </c>
      <c r="F6879">
        <v>0</v>
      </c>
      <c r="G6879">
        <v>5</v>
      </c>
      <c r="H6879" t="s">
        <v>3686</v>
      </c>
      <c r="I6879">
        <v>2494</v>
      </c>
      <c r="J6879">
        <v>0</v>
      </c>
      <c r="K6879">
        <v>37</v>
      </c>
      <c r="L6879" t="s">
        <v>40</v>
      </c>
      <c r="M6879" t="s">
        <v>39</v>
      </c>
      <c r="N6879" t="s">
        <v>23</v>
      </c>
      <c r="O6879" t="s">
        <v>49</v>
      </c>
      <c r="P6879" t="s">
        <v>164</v>
      </c>
      <c r="Q6879" t="s">
        <v>27</v>
      </c>
      <c r="R6879">
        <v>36.65</v>
      </c>
      <c r="S6879">
        <v>1315</v>
      </c>
    </row>
    <row r="6880" spans="1:19">
      <c r="A6880" t="s">
        <v>15173</v>
      </c>
      <c r="B6880" s="2">
        <v>45216</v>
      </c>
      <c r="C6880" t="s">
        <v>22</v>
      </c>
      <c r="D6880">
        <v>48</v>
      </c>
      <c r="E6880" t="s">
        <v>23</v>
      </c>
      <c r="F6880">
        <v>0</v>
      </c>
      <c r="G6880">
        <v>5</v>
      </c>
      <c r="H6880" t="s">
        <v>3686</v>
      </c>
      <c r="I6880">
        <v>2173</v>
      </c>
      <c r="J6880">
        <v>3</v>
      </c>
      <c r="K6880">
        <v>22</v>
      </c>
      <c r="L6880" t="s">
        <v>15568</v>
      </c>
      <c r="M6880" t="s">
        <v>23</v>
      </c>
      <c r="N6880" t="s">
        <v>39</v>
      </c>
      <c r="P6880" t="s">
        <v>202</v>
      </c>
      <c r="Q6880" t="s">
        <v>50</v>
      </c>
      <c r="R6880">
        <v>20.149999999999999</v>
      </c>
      <c r="S6880">
        <v>1477.22</v>
      </c>
    </row>
    <row r="6881" spans="1:19">
      <c r="A6881" t="s">
        <v>15175</v>
      </c>
      <c r="B6881" s="2">
        <v>44663</v>
      </c>
      <c r="C6881" t="s">
        <v>33</v>
      </c>
      <c r="D6881">
        <v>35</v>
      </c>
      <c r="E6881" t="s">
        <v>23</v>
      </c>
      <c r="F6881">
        <v>0</v>
      </c>
      <c r="G6881">
        <v>5</v>
      </c>
      <c r="H6881" t="s">
        <v>3686</v>
      </c>
      <c r="I6881">
        <v>3359</v>
      </c>
      <c r="J6881">
        <v>5</v>
      </c>
      <c r="K6881">
        <v>40</v>
      </c>
      <c r="L6881" t="s">
        <v>15568</v>
      </c>
      <c r="M6881" t="s">
        <v>23</v>
      </c>
      <c r="N6881" t="s">
        <v>23</v>
      </c>
      <c r="O6881" t="s">
        <v>49</v>
      </c>
      <c r="P6881" t="s">
        <v>26</v>
      </c>
      <c r="Q6881" t="s">
        <v>50</v>
      </c>
      <c r="R6881">
        <v>56.6</v>
      </c>
      <c r="S6881">
        <v>4310.7</v>
      </c>
    </row>
    <row r="6882" spans="1:19">
      <c r="A6882" t="s">
        <v>15177</v>
      </c>
      <c r="B6882" s="2">
        <v>44664</v>
      </c>
      <c r="C6882" t="s">
        <v>33</v>
      </c>
      <c r="D6882">
        <v>75</v>
      </c>
      <c r="E6882" t="s">
        <v>23</v>
      </c>
      <c r="F6882">
        <v>2</v>
      </c>
      <c r="G6882">
        <v>5</v>
      </c>
      <c r="H6882" t="s">
        <v>3686</v>
      </c>
      <c r="I6882">
        <v>3021</v>
      </c>
      <c r="J6882">
        <v>2</v>
      </c>
      <c r="K6882">
        <v>40</v>
      </c>
      <c r="L6882" t="s">
        <v>142</v>
      </c>
      <c r="M6882" t="s">
        <v>23</v>
      </c>
      <c r="N6882" t="s">
        <v>39</v>
      </c>
      <c r="P6882" t="s">
        <v>164</v>
      </c>
      <c r="Q6882" t="s">
        <v>50</v>
      </c>
      <c r="R6882">
        <v>24.8</v>
      </c>
      <c r="S6882">
        <v>2362.3000000000002</v>
      </c>
    </row>
    <row r="6883" spans="1:19">
      <c r="A6883" t="s">
        <v>15179</v>
      </c>
      <c r="B6883" s="2">
        <v>45699</v>
      </c>
      <c r="C6883" t="s">
        <v>33</v>
      </c>
      <c r="D6883">
        <v>37</v>
      </c>
      <c r="E6883" t="s">
        <v>39</v>
      </c>
      <c r="F6883">
        <v>0</v>
      </c>
      <c r="G6883">
        <v>5</v>
      </c>
      <c r="H6883" t="s">
        <v>3686</v>
      </c>
      <c r="I6883">
        <v>2270</v>
      </c>
      <c r="J6883">
        <v>0</v>
      </c>
      <c r="K6883">
        <v>6</v>
      </c>
      <c r="L6883" t="s">
        <v>48</v>
      </c>
      <c r="M6883" t="s">
        <v>39</v>
      </c>
      <c r="N6883" t="s">
        <v>23</v>
      </c>
      <c r="O6883" t="s">
        <v>56</v>
      </c>
      <c r="P6883" t="s">
        <v>26</v>
      </c>
      <c r="Q6883" t="s">
        <v>50</v>
      </c>
      <c r="R6883">
        <v>45</v>
      </c>
      <c r="S6883">
        <v>298.7</v>
      </c>
    </row>
    <row r="6884" spans="1:19">
      <c r="A6884" t="s">
        <v>15181</v>
      </c>
      <c r="B6884" s="2">
        <v>44683</v>
      </c>
      <c r="C6884" t="s">
        <v>33</v>
      </c>
      <c r="D6884">
        <v>62</v>
      </c>
      <c r="E6884" t="s">
        <v>23</v>
      </c>
      <c r="F6884">
        <v>1</v>
      </c>
      <c r="G6884">
        <v>5</v>
      </c>
      <c r="H6884" t="s">
        <v>3686</v>
      </c>
      <c r="I6884">
        <v>3032</v>
      </c>
      <c r="J6884">
        <v>3</v>
      </c>
      <c r="K6884">
        <v>39</v>
      </c>
      <c r="L6884" t="s">
        <v>15568</v>
      </c>
      <c r="M6884" t="s">
        <v>23</v>
      </c>
      <c r="N6884" t="s">
        <v>39</v>
      </c>
      <c r="P6884" t="s">
        <v>164</v>
      </c>
      <c r="Q6884" t="s">
        <v>27</v>
      </c>
      <c r="R6884">
        <v>19.850000000000001</v>
      </c>
      <c r="S6884">
        <v>2125.0300000000002</v>
      </c>
    </row>
    <row r="6885" spans="1:19">
      <c r="A6885" t="s">
        <v>15183</v>
      </c>
      <c r="B6885" s="2">
        <v>44386</v>
      </c>
      <c r="C6885" t="s">
        <v>33</v>
      </c>
      <c r="D6885">
        <v>27</v>
      </c>
      <c r="E6885" t="s">
        <v>23</v>
      </c>
      <c r="F6885">
        <v>0</v>
      </c>
      <c r="G6885">
        <v>5</v>
      </c>
      <c r="H6885" t="s">
        <v>3686</v>
      </c>
      <c r="I6885">
        <v>5579</v>
      </c>
      <c r="J6885">
        <v>3</v>
      </c>
      <c r="K6885">
        <v>49</v>
      </c>
      <c r="L6885" t="s">
        <v>15568</v>
      </c>
      <c r="M6885" t="s">
        <v>23</v>
      </c>
      <c r="N6885" t="s">
        <v>39</v>
      </c>
      <c r="P6885" t="s">
        <v>202</v>
      </c>
      <c r="Q6885" t="s">
        <v>27</v>
      </c>
      <c r="R6885">
        <v>20.05</v>
      </c>
      <c r="S6885">
        <v>2006</v>
      </c>
    </row>
    <row r="6886" spans="1:19">
      <c r="A6886" t="s">
        <v>15185</v>
      </c>
      <c r="B6886" s="2">
        <v>44440</v>
      </c>
      <c r="C6886" t="s">
        <v>22</v>
      </c>
      <c r="D6886">
        <v>25</v>
      </c>
      <c r="E6886" t="s">
        <v>23</v>
      </c>
      <c r="F6886">
        <v>0</v>
      </c>
      <c r="G6886">
        <v>5</v>
      </c>
      <c r="H6886" t="s">
        <v>3686</v>
      </c>
      <c r="I6886">
        <v>4977</v>
      </c>
      <c r="J6886">
        <v>1</v>
      </c>
      <c r="K6886">
        <v>47</v>
      </c>
      <c r="L6886" t="s">
        <v>15568</v>
      </c>
      <c r="M6886" t="s">
        <v>23</v>
      </c>
      <c r="N6886" t="s">
        <v>23</v>
      </c>
      <c r="O6886" t="s">
        <v>25</v>
      </c>
      <c r="P6886" t="s">
        <v>202</v>
      </c>
      <c r="Q6886" t="s">
        <v>50</v>
      </c>
      <c r="R6886">
        <v>95.2</v>
      </c>
      <c r="S6886">
        <v>5626.71</v>
      </c>
    </row>
    <row r="6887" spans="1:19">
      <c r="A6887" t="s">
        <v>15187</v>
      </c>
      <c r="B6887" s="2">
        <v>45843</v>
      </c>
      <c r="C6887" t="s">
        <v>33</v>
      </c>
      <c r="D6887">
        <v>35</v>
      </c>
      <c r="E6887" t="s">
        <v>39</v>
      </c>
      <c r="F6887">
        <v>0</v>
      </c>
      <c r="G6887">
        <v>5</v>
      </c>
      <c r="H6887" t="s">
        <v>3751</v>
      </c>
      <c r="I6887">
        <v>3901</v>
      </c>
      <c r="J6887">
        <v>0</v>
      </c>
      <c r="K6887">
        <v>1</v>
      </c>
      <c r="L6887" t="s">
        <v>15568</v>
      </c>
      <c r="M6887" t="s">
        <v>23</v>
      </c>
      <c r="N6887" t="s">
        <v>39</v>
      </c>
      <c r="P6887" t="s">
        <v>26</v>
      </c>
      <c r="Q6887" t="s">
        <v>84</v>
      </c>
      <c r="R6887">
        <v>20.9</v>
      </c>
      <c r="S6887">
        <v>31.11</v>
      </c>
    </row>
    <row r="6888" spans="1:19">
      <c r="A6888" t="s">
        <v>15189</v>
      </c>
      <c r="B6888" s="2">
        <v>45795</v>
      </c>
      <c r="C6888" t="s">
        <v>22</v>
      </c>
      <c r="D6888">
        <v>56</v>
      </c>
      <c r="E6888" t="s">
        <v>39</v>
      </c>
      <c r="F6888">
        <v>0</v>
      </c>
      <c r="G6888">
        <v>5</v>
      </c>
      <c r="H6888" t="s">
        <v>3751</v>
      </c>
      <c r="I6888">
        <v>3666</v>
      </c>
      <c r="J6888">
        <v>0</v>
      </c>
      <c r="K6888">
        <v>3</v>
      </c>
      <c r="L6888" t="s">
        <v>15568</v>
      </c>
      <c r="M6888" t="s">
        <v>23</v>
      </c>
      <c r="N6888" t="s">
        <v>23</v>
      </c>
      <c r="O6888" t="s">
        <v>56</v>
      </c>
      <c r="P6888" t="s">
        <v>26</v>
      </c>
      <c r="Q6888" t="s">
        <v>50</v>
      </c>
      <c r="R6888">
        <v>45.45</v>
      </c>
      <c r="S6888">
        <v>202.81</v>
      </c>
    </row>
    <row r="6889" spans="1:19">
      <c r="A6889" t="s">
        <v>15191</v>
      </c>
      <c r="B6889" s="2">
        <v>45121</v>
      </c>
      <c r="C6889" t="s">
        <v>22</v>
      </c>
      <c r="D6889">
        <v>21</v>
      </c>
      <c r="E6889" t="s">
        <v>23</v>
      </c>
      <c r="F6889">
        <v>0</v>
      </c>
      <c r="G6889">
        <v>5</v>
      </c>
      <c r="H6889" t="s">
        <v>3686</v>
      </c>
      <c r="I6889">
        <v>2315</v>
      </c>
      <c r="J6889">
        <v>10</v>
      </c>
      <c r="K6889">
        <v>25</v>
      </c>
      <c r="L6889" t="s">
        <v>15568</v>
      </c>
      <c r="M6889" t="s">
        <v>39</v>
      </c>
      <c r="N6889" t="s">
        <v>23</v>
      </c>
      <c r="O6889" t="s">
        <v>56</v>
      </c>
      <c r="P6889" t="s">
        <v>202</v>
      </c>
      <c r="Q6889" t="s">
        <v>50</v>
      </c>
      <c r="R6889">
        <v>38.1</v>
      </c>
      <c r="S6889">
        <v>1070.4000000000001</v>
      </c>
    </row>
    <row r="6890" spans="1:19">
      <c r="A6890" t="s">
        <v>15194</v>
      </c>
      <c r="B6890" s="2">
        <v>45856</v>
      </c>
      <c r="C6890" t="s">
        <v>33</v>
      </c>
      <c r="D6890">
        <v>28</v>
      </c>
      <c r="E6890" t="s">
        <v>23</v>
      </c>
      <c r="F6890">
        <v>2</v>
      </c>
      <c r="G6890">
        <v>5</v>
      </c>
      <c r="H6890" t="s">
        <v>3751</v>
      </c>
      <c r="I6890">
        <v>3160</v>
      </c>
      <c r="J6890">
        <v>6</v>
      </c>
      <c r="K6890">
        <v>1</v>
      </c>
      <c r="L6890" t="s">
        <v>15568</v>
      </c>
      <c r="M6890" t="s">
        <v>23</v>
      </c>
      <c r="N6890" t="s">
        <v>39</v>
      </c>
      <c r="P6890" t="s">
        <v>26</v>
      </c>
      <c r="Q6890" t="s">
        <v>50</v>
      </c>
      <c r="R6890">
        <v>19.399999999999999</v>
      </c>
      <c r="S6890">
        <v>68.19</v>
      </c>
    </row>
    <row r="6891" spans="1:19">
      <c r="A6891" t="s">
        <v>15196</v>
      </c>
      <c r="B6891" s="2">
        <v>44174</v>
      </c>
      <c r="C6891" t="s">
        <v>33</v>
      </c>
      <c r="D6891">
        <v>35</v>
      </c>
      <c r="E6891" t="s">
        <v>23</v>
      </c>
      <c r="F6891">
        <v>1</v>
      </c>
      <c r="G6891">
        <v>5</v>
      </c>
      <c r="H6891" t="s">
        <v>3686</v>
      </c>
      <c r="I6891">
        <v>4170</v>
      </c>
      <c r="J6891">
        <v>4</v>
      </c>
      <c r="K6891">
        <v>56</v>
      </c>
      <c r="L6891" t="s">
        <v>15568</v>
      </c>
      <c r="M6891" t="s">
        <v>23</v>
      </c>
      <c r="N6891" t="s">
        <v>23</v>
      </c>
      <c r="O6891" t="s">
        <v>25</v>
      </c>
      <c r="P6891" t="s">
        <v>202</v>
      </c>
      <c r="Q6891" t="s">
        <v>27</v>
      </c>
      <c r="R6891">
        <v>88.9</v>
      </c>
      <c r="S6891">
        <v>5694.32</v>
      </c>
    </row>
    <row r="6892" spans="1:19">
      <c r="A6892" t="s">
        <v>15198</v>
      </c>
      <c r="B6892" s="2">
        <v>43805</v>
      </c>
      <c r="C6892" t="s">
        <v>33</v>
      </c>
      <c r="D6892">
        <v>37</v>
      </c>
      <c r="E6892" t="s">
        <v>23</v>
      </c>
      <c r="F6892">
        <v>0</v>
      </c>
      <c r="G6892">
        <v>5</v>
      </c>
      <c r="H6892" t="s">
        <v>3686</v>
      </c>
      <c r="I6892">
        <v>6146</v>
      </c>
      <c r="J6892">
        <v>2</v>
      </c>
      <c r="K6892">
        <v>68</v>
      </c>
      <c r="L6892" t="s">
        <v>316</v>
      </c>
      <c r="M6892" t="s">
        <v>23</v>
      </c>
      <c r="N6892" t="s">
        <v>39</v>
      </c>
      <c r="P6892" t="s">
        <v>164</v>
      </c>
      <c r="Q6892" t="s">
        <v>50</v>
      </c>
      <c r="R6892">
        <v>24.95</v>
      </c>
      <c r="S6892">
        <v>3426.42</v>
      </c>
    </row>
    <row r="6893" spans="1:19">
      <c r="A6893" t="s">
        <v>15200</v>
      </c>
      <c r="B6893" s="2">
        <v>45541</v>
      </c>
      <c r="C6893" t="s">
        <v>33</v>
      </c>
      <c r="D6893">
        <v>58</v>
      </c>
      <c r="E6893" t="s">
        <v>23</v>
      </c>
      <c r="F6893">
        <v>1</v>
      </c>
      <c r="G6893">
        <v>5</v>
      </c>
      <c r="H6893" t="s">
        <v>3686</v>
      </c>
      <c r="I6893">
        <v>5837</v>
      </c>
      <c r="J6893">
        <v>8</v>
      </c>
      <c r="K6893">
        <v>11</v>
      </c>
      <c r="L6893" t="s">
        <v>97</v>
      </c>
      <c r="M6893" t="s">
        <v>23</v>
      </c>
      <c r="N6893" t="s">
        <v>39</v>
      </c>
      <c r="P6893" t="s">
        <v>202</v>
      </c>
      <c r="Q6893" t="s">
        <v>50</v>
      </c>
      <c r="R6893">
        <v>20</v>
      </c>
      <c r="S6893">
        <v>737.44</v>
      </c>
    </row>
    <row r="6894" spans="1:19">
      <c r="A6894" t="s">
        <v>15202</v>
      </c>
      <c r="B6894" s="2">
        <v>44905</v>
      </c>
      <c r="C6894" t="s">
        <v>33</v>
      </c>
      <c r="D6894">
        <v>49</v>
      </c>
      <c r="E6894" t="s">
        <v>39</v>
      </c>
      <c r="F6894">
        <v>0</v>
      </c>
      <c r="G6894">
        <v>5</v>
      </c>
      <c r="H6894" t="s">
        <v>3686</v>
      </c>
      <c r="I6894">
        <v>4341</v>
      </c>
      <c r="J6894">
        <v>0</v>
      </c>
      <c r="K6894">
        <v>32</v>
      </c>
      <c r="L6894" t="s">
        <v>15568</v>
      </c>
      <c r="M6894" t="s">
        <v>23</v>
      </c>
      <c r="N6894" t="s">
        <v>23</v>
      </c>
      <c r="O6894" t="s">
        <v>25</v>
      </c>
      <c r="P6894" t="s">
        <v>26</v>
      </c>
      <c r="Q6894" t="s">
        <v>27</v>
      </c>
      <c r="R6894">
        <v>101.35</v>
      </c>
      <c r="S6894">
        <v>4663.8599999999997</v>
      </c>
    </row>
    <row r="6895" spans="1:19">
      <c r="A6895" t="s">
        <v>15204</v>
      </c>
      <c r="B6895" s="2">
        <v>45053</v>
      </c>
      <c r="C6895" t="s">
        <v>22</v>
      </c>
      <c r="D6895">
        <v>38</v>
      </c>
      <c r="E6895" t="s">
        <v>39</v>
      </c>
      <c r="F6895">
        <v>0</v>
      </c>
      <c r="G6895">
        <v>5</v>
      </c>
      <c r="H6895" t="s">
        <v>3686</v>
      </c>
      <c r="I6895">
        <v>5158</v>
      </c>
      <c r="J6895">
        <v>0</v>
      </c>
      <c r="K6895">
        <v>27</v>
      </c>
      <c r="L6895" t="s">
        <v>15568</v>
      </c>
      <c r="M6895" t="s">
        <v>23</v>
      </c>
      <c r="N6895" t="s">
        <v>23</v>
      </c>
      <c r="O6895" t="s">
        <v>25</v>
      </c>
      <c r="P6895" t="s">
        <v>26</v>
      </c>
      <c r="Q6895" t="s">
        <v>27</v>
      </c>
      <c r="R6895">
        <v>81.3</v>
      </c>
      <c r="S6895">
        <v>3061.64</v>
      </c>
    </row>
    <row r="6896" spans="1:19">
      <c r="A6896" t="s">
        <v>15206</v>
      </c>
      <c r="B6896" s="2">
        <v>43833</v>
      </c>
      <c r="C6896" t="s">
        <v>33</v>
      </c>
      <c r="D6896">
        <v>37</v>
      </c>
      <c r="E6896" t="s">
        <v>39</v>
      </c>
      <c r="F6896">
        <v>0</v>
      </c>
      <c r="G6896">
        <v>5</v>
      </c>
      <c r="H6896" t="s">
        <v>3686</v>
      </c>
      <c r="I6896">
        <v>5462</v>
      </c>
      <c r="J6896">
        <v>0</v>
      </c>
      <c r="K6896">
        <v>67</v>
      </c>
      <c r="L6896" t="s">
        <v>15568</v>
      </c>
      <c r="M6896" t="s">
        <v>23</v>
      </c>
      <c r="N6896" t="s">
        <v>39</v>
      </c>
      <c r="P6896" t="s">
        <v>202</v>
      </c>
      <c r="Q6896" t="s">
        <v>27</v>
      </c>
      <c r="R6896">
        <v>20.55</v>
      </c>
      <c r="S6896">
        <v>2861.91</v>
      </c>
    </row>
    <row r="6897" spans="1:19">
      <c r="A6897" t="s">
        <v>15208</v>
      </c>
      <c r="B6897" s="2">
        <v>45263</v>
      </c>
      <c r="C6897" t="s">
        <v>33</v>
      </c>
      <c r="D6897">
        <v>33</v>
      </c>
      <c r="E6897" t="s">
        <v>39</v>
      </c>
      <c r="F6897">
        <v>0</v>
      </c>
      <c r="G6897">
        <v>5</v>
      </c>
      <c r="H6897" t="s">
        <v>3686</v>
      </c>
      <c r="I6897">
        <v>3111</v>
      </c>
      <c r="J6897">
        <v>0</v>
      </c>
      <c r="K6897">
        <v>20</v>
      </c>
      <c r="L6897" t="s">
        <v>15568</v>
      </c>
      <c r="M6897" t="s">
        <v>23</v>
      </c>
      <c r="N6897" t="s">
        <v>23</v>
      </c>
      <c r="O6897" t="s">
        <v>25</v>
      </c>
      <c r="P6897" t="s">
        <v>202</v>
      </c>
      <c r="Q6897" t="s">
        <v>27</v>
      </c>
      <c r="R6897">
        <v>80.7</v>
      </c>
      <c r="S6897">
        <v>2044</v>
      </c>
    </row>
    <row r="6898" spans="1:19">
      <c r="A6898" t="s">
        <v>15210</v>
      </c>
      <c r="B6898" s="2">
        <v>45152</v>
      </c>
      <c r="C6898" t="s">
        <v>33</v>
      </c>
      <c r="D6898">
        <v>20</v>
      </c>
      <c r="E6898" t="s">
        <v>23</v>
      </c>
      <c r="F6898">
        <v>1</v>
      </c>
      <c r="G6898">
        <v>5</v>
      </c>
      <c r="H6898" t="s">
        <v>3686</v>
      </c>
      <c r="I6898">
        <v>4309</v>
      </c>
      <c r="J6898">
        <v>9</v>
      </c>
      <c r="K6898">
        <v>24</v>
      </c>
      <c r="L6898" t="s">
        <v>15568</v>
      </c>
      <c r="M6898" t="s">
        <v>23</v>
      </c>
      <c r="N6898" t="s">
        <v>23</v>
      </c>
      <c r="O6898" t="s">
        <v>25</v>
      </c>
      <c r="P6898" t="s">
        <v>164</v>
      </c>
      <c r="Q6898" t="s">
        <v>27</v>
      </c>
      <c r="R6898">
        <v>96.55</v>
      </c>
      <c r="S6898">
        <v>2762.17</v>
      </c>
    </row>
    <row r="6899" spans="1:19">
      <c r="A6899" t="s">
        <v>15212</v>
      </c>
      <c r="B6899" s="2">
        <v>44958</v>
      </c>
      <c r="C6899" t="s">
        <v>22</v>
      </c>
      <c r="D6899">
        <v>28</v>
      </c>
      <c r="E6899" t="s">
        <v>23</v>
      </c>
      <c r="F6899">
        <v>0</v>
      </c>
      <c r="G6899">
        <v>5</v>
      </c>
      <c r="H6899" t="s">
        <v>3686</v>
      </c>
      <c r="I6899">
        <v>4828</v>
      </c>
      <c r="J6899">
        <v>1</v>
      </c>
      <c r="K6899">
        <v>30</v>
      </c>
      <c r="L6899" t="s">
        <v>40</v>
      </c>
      <c r="M6899" t="s">
        <v>23</v>
      </c>
      <c r="N6899" t="s">
        <v>23</v>
      </c>
      <c r="O6899" t="s">
        <v>25</v>
      </c>
      <c r="P6899" t="s">
        <v>26</v>
      </c>
      <c r="Q6899" t="s">
        <v>27</v>
      </c>
      <c r="R6899">
        <v>101.5</v>
      </c>
      <c r="S6899">
        <v>4358.25</v>
      </c>
    </row>
    <row r="6900" spans="1:19">
      <c r="A6900" t="s">
        <v>15214</v>
      </c>
      <c r="B6900" s="2">
        <v>43903</v>
      </c>
      <c r="C6900" t="s">
        <v>33</v>
      </c>
      <c r="D6900">
        <v>71</v>
      </c>
      <c r="E6900" t="s">
        <v>39</v>
      </c>
      <c r="F6900">
        <v>0</v>
      </c>
      <c r="G6900">
        <v>5</v>
      </c>
      <c r="H6900" t="s">
        <v>3686</v>
      </c>
      <c r="I6900">
        <v>5742</v>
      </c>
      <c r="J6900">
        <v>0</v>
      </c>
      <c r="K6900">
        <v>65</v>
      </c>
      <c r="L6900" t="s">
        <v>15568</v>
      </c>
      <c r="M6900" t="s">
        <v>23</v>
      </c>
      <c r="N6900" t="s">
        <v>23</v>
      </c>
      <c r="O6900" t="s">
        <v>25</v>
      </c>
      <c r="P6900" t="s">
        <v>202</v>
      </c>
      <c r="Q6900" t="s">
        <v>27</v>
      </c>
      <c r="R6900">
        <v>105.05</v>
      </c>
      <c r="S6900">
        <v>8488.2000000000007</v>
      </c>
    </row>
    <row r="6901" spans="1:19">
      <c r="A6901" t="s">
        <v>15216</v>
      </c>
      <c r="B6901" s="2">
        <v>44872</v>
      </c>
      <c r="C6901" t="s">
        <v>33</v>
      </c>
      <c r="D6901">
        <v>69</v>
      </c>
      <c r="E6901" t="s">
        <v>23</v>
      </c>
      <c r="F6901">
        <v>2</v>
      </c>
      <c r="G6901">
        <v>5</v>
      </c>
      <c r="H6901" t="s">
        <v>3686</v>
      </c>
      <c r="I6901">
        <v>5531</v>
      </c>
      <c r="J6901">
        <v>2</v>
      </c>
      <c r="K6901">
        <v>33</v>
      </c>
      <c r="L6901" t="s">
        <v>15568</v>
      </c>
      <c r="M6901" t="s">
        <v>23</v>
      </c>
      <c r="N6901" t="s">
        <v>39</v>
      </c>
      <c r="P6901" t="s">
        <v>26</v>
      </c>
      <c r="Q6901" t="s">
        <v>27</v>
      </c>
      <c r="R6901">
        <v>24.25</v>
      </c>
      <c r="S6901">
        <v>1167.51</v>
      </c>
    </row>
    <row r="6902" spans="1:19">
      <c r="A6902" t="s">
        <v>15218</v>
      </c>
      <c r="B6902" s="2">
        <v>45550</v>
      </c>
      <c r="C6902" t="s">
        <v>22</v>
      </c>
      <c r="D6902">
        <v>79</v>
      </c>
      <c r="E6902" t="s">
        <v>39</v>
      </c>
      <c r="F6902">
        <v>0</v>
      </c>
      <c r="G6902">
        <v>5</v>
      </c>
      <c r="H6902" t="s">
        <v>3686</v>
      </c>
      <c r="I6902">
        <v>4310</v>
      </c>
      <c r="J6902">
        <v>0</v>
      </c>
      <c r="K6902">
        <v>11</v>
      </c>
      <c r="L6902" t="s">
        <v>97</v>
      </c>
      <c r="M6902" t="s">
        <v>39</v>
      </c>
      <c r="N6902" t="s">
        <v>23</v>
      </c>
      <c r="O6902" t="s">
        <v>49</v>
      </c>
      <c r="P6902" t="s">
        <v>26</v>
      </c>
      <c r="Q6902" t="s">
        <v>50</v>
      </c>
      <c r="R6902">
        <v>34.700000000000003</v>
      </c>
      <c r="S6902">
        <v>511.02</v>
      </c>
    </row>
    <row r="6903" spans="1:19">
      <c r="A6903" t="s">
        <v>15220</v>
      </c>
      <c r="B6903" s="2">
        <v>44567</v>
      </c>
      <c r="C6903" t="s">
        <v>22</v>
      </c>
      <c r="D6903">
        <v>22</v>
      </c>
      <c r="E6903" t="s">
        <v>39</v>
      </c>
      <c r="F6903">
        <v>0</v>
      </c>
      <c r="G6903">
        <v>5</v>
      </c>
      <c r="H6903" t="s">
        <v>3686</v>
      </c>
      <c r="I6903">
        <v>4614</v>
      </c>
      <c r="J6903">
        <v>0</v>
      </c>
      <c r="K6903">
        <v>43</v>
      </c>
      <c r="L6903" t="s">
        <v>15568</v>
      </c>
      <c r="M6903" t="s">
        <v>23</v>
      </c>
      <c r="N6903" t="s">
        <v>23</v>
      </c>
      <c r="O6903" t="s">
        <v>49</v>
      </c>
      <c r="P6903" t="s">
        <v>164</v>
      </c>
      <c r="Q6903" t="s">
        <v>27</v>
      </c>
      <c r="R6903">
        <v>60</v>
      </c>
      <c r="S6903">
        <v>3479.07</v>
      </c>
    </row>
    <row r="6904" spans="1:19">
      <c r="A6904" t="s">
        <v>15222</v>
      </c>
      <c r="B6904" s="2">
        <v>45036</v>
      </c>
      <c r="C6904" t="s">
        <v>33</v>
      </c>
      <c r="D6904">
        <v>49</v>
      </c>
      <c r="E6904" t="s">
        <v>39</v>
      </c>
      <c r="F6904">
        <v>0</v>
      </c>
      <c r="G6904">
        <v>5</v>
      </c>
      <c r="H6904" t="s">
        <v>3686</v>
      </c>
      <c r="I6904">
        <v>3185</v>
      </c>
      <c r="J6904">
        <v>0</v>
      </c>
      <c r="K6904">
        <v>28</v>
      </c>
      <c r="L6904" t="s">
        <v>15568</v>
      </c>
      <c r="M6904" t="s">
        <v>23</v>
      </c>
      <c r="N6904" t="s">
        <v>23</v>
      </c>
      <c r="O6904" t="s">
        <v>56</v>
      </c>
      <c r="P6904" t="s">
        <v>26</v>
      </c>
      <c r="Q6904" t="s">
        <v>27</v>
      </c>
      <c r="R6904">
        <v>54.65</v>
      </c>
      <c r="S6904">
        <v>2234.02</v>
      </c>
    </row>
    <row r="6905" spans="1:19">
      <c r="A6905" t="s">
        <v>15224</v>
      </c>
      <c r="B6905" s="2">
        <v>44876</v>
      </c>
      <c r="C6905" t="s">
        <v>33</v>
      </c>
      <c r="D6905">
        <v>60</v>
      </c>
      <c r="E6905" t="s">
        <v>23</v>
      </c>
      <c r="F6905">
        <v>2</v>
      </c>
      <c r="G6905">
        <v>5</v>
      </c>
      <c r="H6905" t="s">
        <v>3686</v>
      </c>
      <c r="I6905">
        <v>3555</v>
      </c>
      <c r="J6905">
        <v>2</v>
      </c>
      <c r="K6905">
        <v>33</v>
      </c>
      <c r="L6905" t="s">
        <v>15568</v>
      </c>
      <c r="M6905" t="s">
        <v>23</v>
      </c>
      <c r="N6905" t="s">
        <v>23</v>
      </c>
      <c r="O6905" t="s">
        <v>56</v>
      </c>
      <c r="P6905" t="s">
        <v>202</v>
      </c>
      <c r="Q6905" t="s">
        <v>27</v>
      </c>
      <c r="R6905">
        <v>79.150000000000006</v>
      </c>
      <c r="S6905">
        <v>3593.87</v>
      </c>
    </row>
    <row r="6906" spans="1:19">
      <c r="A6906" t="s">
        <v>15226</v>
      </c>
      <c r="B6906" s="2">
        <v>44542</v>
      </c>
      <c r="C6906" t="s">
        <v>33</v>
      </c>
      <c r="D6906">
        <v>64</v>
      </c>
      <c r="E6906" t="s">
        <v>23</v>
      </c>
      <c r="F6906">
        <v>2</v>
      </c>
      <c r="G6906">
        <v>5</v>
      </c>
      <c r="H6906" t="s">
        <v>3686</v>
      </c>
      <c r="I6906">
        <v>5019</v>
      </c>
      <c r="J6906">
        <v>4</v>
      </c>
      <c r="K6906">
        <v>44</v>
      </c>
      <c r="L6906" t="s">
        <v>142</v>
      </c>
      <c r="M6906" t="s">
        <v>23</v>
      </c>
      <c r="N6906" t="s">
        <v>23</v>
      </c>
      <c r="O6906" t="s">
        <v>25</v>
      </c>
      <c r="P6906" t="s">
        <v>202</v>
      </c>
      <c r="Q6906" t="s">
        <v>27</v>
      </c>
      <c r="R6906">
        <v>94.4</v>
      </c>
      <c r="S6906">
        <v>5422.59</v>
      </c>
    </row>
    <row r="6907" spans="1:19">
      <c r="A6907" t="s">
        <v>15228</v>
      </c>
      <c r="B6907" s="2">
        <v>43897</v>
      </c>
      <c r="C6907" t="s">
        <v>22</v>
      </c>
      <c r="D6907">
        <v>55</v>
      </c>
      <c r="E6907" t="s">
        <v>39</v>
      </c>
      <c r="F6907">
        <v>0</v>
      </c>
      <c r="G6907">
        <v>5</v>
      </c>
      <c r="H6907" t="s">
        <v>3686</v>
      </c>
      <c r="I6907">
        <v>5707</v>
      </c>
      <c r="J6907">
        <v>0</v>
      </c>
      <c r="K6907">
        <v>65</v>
      </c>
      <c r="L6907" t="s">
        <v>15568</v>
      </c>
      <c r="M6907" t="s">
        <v>23</v>
      </c>
      <c r="N6907" t="s">
        <v>39</v>
      </c>
      <c r="P6907" t="s">
        <v>164</v>
      </c>
      <c r="Q6907" t="s">
        <v>50</v>
      </c>
      <c r="R6907">
        <v>25.75</v>
      </c>
      <c r="S6907">
        <v>1931.51</v>
      </c>
    </row>
    <row r="6908" spans="1:19">
      <c r="A6908" t="s">
        <v>15230</v>
      </c>
      <c r="B6908" s="2">
        <v>45825</v>
      </c>
      <c r="C6908" t="s">
        <v>33</v>
      </c>
      <c r="D6908">
        <v>47</v>
      </c>
      <c r="E6908" t="s">
        <v>39</v>
      </c>
      <c r="F6908">
        <v>0</v>
      </c>
      <c r="G6908">
        <v>5</v>
      </c>
      <c r="H6908" t="s">
        <v>3751</v>
      </c>
      <c r="I6908">
        <v>3430</v>
      </c>
      <c r="J6908">
        <v>0</v>
      </c>
      <c r="K6908">
        <v>2</v>
      </c>
      <c r="L6908" t="s">
        <v>15568</v>
      </c>
      <c r="M6908" t="s">
        <v>23</v>
      </c>
      <c r="N6908" t="s">
        <v>23</v>
      </c>
      <c r="O6908" t="s">
        <v>25</v>
      </c>
      <c r="P6908" t="s">
        <v>26</v>
      </c>
      <c r="Q6908" t="s">
        <v>27</v>
      </c>
      <c r="R6908">
        <v>70.349999999999994</v>
      </c>
      <c r="S6908">
        <v>228.79</v>
      </c>
    </row>
    <row r="6909" spans="1:19">
      <c r="A6909" t="s">
        <v>15232</v>
      </c>
      <c r="B6909" s="2">
        <v>45414</v>
      </c>
      <c r="C6909" t="s">
        <v>22</v>
      </c>
      <c r="D6909">
        <v>40</v>
      </c>
      <c r="E6909" t="s">
        <v>39</v>
      </c>
      <c r="F6909">
        <v>0</v>
      </c>
      <c r="G6909">
        <v>5</v>
      </c>
      <c r="H6909" t="s">
        <v>3686</v>
      </c>
      <c r="I6909">
        <v>2681</v>
      </c>
      <c r="J6909">
        <v>0</v>
      </c>
      <c r="K6909">
        <v>15</v>
      </c>
      <c r="L6909" t="s">
        <v>15568</v>
      </c>
      <c r="M6909" t="s">
        <v>23</v>
      </c>
      <c r="N6909" t="s">
        <v>39</v>
      </c>
      <c r="P6909" t="s">
        <v>26</v>
      </c>
      <c r="Q6909" t="s">
        <v>84</v>
      </c>
      <c r="R6909">
        <v>19.8</v>
      </c>
      <c r="S6909">
        <v>551.35</v>
      </c>
    </row>
    <row r="6910" spans="1:19">
      <c r="A6910" t="s">
        <v>15234</v>
      </c>
      <c r="B6910" s="2">
        <v>43886</v>
      </c>
      <c r="C6910" t="s">
        <v>22</v>
      </c>
      <c r="D6910">
        <v>56</v>
      </c>
      <c r="E6910" t="s">
        <v>23</v>
      </c>
      <c r="F6910">
        <v>0</v>
      </c>
      <c r="G6910">
        <v>5</v>
      </c>
      <c r="H6910" t="s">
        <v>3686</v>
      </c>
      <c r="I6910">
        <v>4582</v>
      </c>
      <c r="J6910">
        <v>3</v>
      </c>
      <c r="K6910">
        <v>66</v>
      </c>
      <c r="L6910" t="s">
        <v>15568</v>
      </c>
      <c r="M6910" t="s">
        <v>23</v>
      </c>
      <c r="N6910" t="s">
        <v>23</v>
      </c>
      <c r="O6910" t="s">
        <v>25</v>
      </c>
      <c r="P6910" t="s">
        <v>202</v>
      </c>
      <c r="Q6910" t="s">
        <v>27</v>
      </c>
      <c r="R6910">
        <v>108.45</v>
      </c>
      <c r="S6910">
        <v>8514.49</v>
      </c>
    </row>
    <row r="6911" spans="1:19">
      <c r="A6911" t="s">
        <v>15236</v>
      </c>
      <c r="B6911" s="2">
        <v>43695</v>
      </c>
      <c r="C6911" t="s">
        <v>22</v>
      </c>
      <c r="D6911">
        <v>32</v>
      </c>
      <c r="E6911" t="s">
        <v>39</v>
      </c>
      <c r="F6911">
        <v>0</v>
      </c>
      <c r="G6911">
        <v>5</v>
      </c>
      <c r="H6911" t="s">
        <v>3686</v>
      </c>
      <c r="I6911">
        <v>5751</v>
      </c>
      <c r="J6911">
        <v>0</v>
      </c>
      <c r="K6911">
        <v>72</v>
      </c>
      <c r="L6911" t="s">
        <v>316</v>
      </c>
      <c r="M6911" t="s">
        <v>23</v>
      </c>
      <c r="N6911" t="s">
        <v>39</v>
      </c>
      <c r="P6911" t="s">
        <v>164</v>
      </c>
      <c r="Q6911" t="s">
        <v>50</v>
      </c>
      <c r="R6911">
        <v>25.1</v>
      </c>
      <c r="S6911">
        <v>1960.54</v>
      </c>
    </row>
    <row r="6912" spans="1:19">
      <c r="A6912" t="s">
        <v>15238</v>
      </c>
      <c r="B6912" s="2">
        <v>45720</v>
      </c>
      <c r="C6912" t="s">
        <v>33</v>
      </c>
      <c r="D6912">
        <v>53</v>
      </c>
      <c r="E6912" t="s">
        <v>39</v>
      </c>
      <c r="F6912">
        <v>0</v>
      </c>
      <c r="G6912">
        <v>5</v>
      </c>
      <c r="H6912" t="s">
        <v>3686</v>
      </c>
      <c r="I6912">
        <v>5846</v>
      </c>
      <c r="J6912">
        <v>0</v>
      </c>
      <c r="K6912">
        <v>5</v>
      </c>
      <c r="L6912" t="s">
        <v>15568</v>
      </c>
      <c r="M6912" t="s">
        <v>23</v>
      </c>
      <c r="N6912" t="s">
        <v>23</v>
      </c>
      <c r="O6912" t="s">
        <v>49</v>
      </c>
      <c r="P6912" t="s">
        <v>26</v>
      </c>
      <c r="Q6912" t="s">
        <v>50</v>
      </c>
      <c r="R6912">
        <v>44.05</v>
      </c>
      <c r="S6912">
        <v>257.10000000000002</v>
      </c>
    </row>
    <row r="6913" spans="1:19">
      <c r="A6913" t="s">
        <v>15240</v>
      </c>
      <c r="B6913" s="2">
        <v>45813</v>
      </c>
      <c r="C6913" t="s">
        <v>33</v>
      </c>
      <c r="D6913">
        <v>77</v>
      </c>
      <c r="E6913" t="s">
        <v>39</v>
      </c>
      <c r="F6913">
        <v>0</v>
      </c>
      <c r="G6913">
        <v>5</v>
      </c>
      <c r="H6913" t="s">
        <v>3751</v>
      </c>
      <c r="I6913">
        <v>4836</v>
      </c>
      <c r="J6913">
        <v>0</v>
      </c>
      <c r="K6913">
        <v>2</v>
      </c>
      <c r="L6913" t="s">
        <v>15568</v>
      </c>
      <c r="M6913" t="s">
        <v>23</v>
      </c>
      <c r="N6913" t="s">
        <v>39</v>
      </c>
      <c r="P6913" t="s">
        <v>26</v>
      </c>
      <c r="Q6913" t="s">
        <v>84</v>
      </c>
      <c r="R6913">
        <v>19.5</v>
      </c>
      <c r="S6913">
        <v>81.89</v>
      </c>
    </row>
    <row r="6914" spans="1:19">
      <c r="A6914" t="s">
        <v>15242</v>
      </c>
      <c r="B6914" s="2">
        <v>45024</v>
      </c>
      <c r="C6914" t="s">
        <v>33</v>
      </c>
      <c r="D6914">
        <v>66</v>
      </c>
      <c r="E6914" t="s">
        <v>23</v>
      </c>
      <c r="F6914">
        <v>1</v>
      </c>
      <c r="G6914">
        <v>5</v>
      </c>
      <c r="H6914" t="s">
        <v>3686</v>
      </c>
      <c r="I6914">
        <v>5250</v>
      </c>
      <c r="J6914">
        <v>6</v>
      </c>
      <c r="K6914">
        <v>28</v>
      </c>
      <c r="L6914" t="s">
        <v>40</v>
      </c>
      <c r="M6914" t="s">
        <v>23</v>
      </c>
      <c r="N6914" t="s">
        <v>23</v>
      </c>
      <c r="O6914" t="s">
        <v>49</v>
      </c>
      <c r="P6914" t="s">
        <v>26</v>
      </c>
      <c r="Q6914" t="s">
        <v>50</v>
      </c>
      <c r="R6914">
        <v>49.9</v>
      </c>
      <c r="S6914">
        <v>2569.73</v>
      </c>
    </row>
    <row r="6915" spans="1:19">
      <c r="A6915" t="s">
        <v>15244</v>
      </c>
      <c r="B6915" s="2">
        <v>44971</v>
      </c>
      <c r="C6915" t="s">
        <v>22</v>
      </c>
      <c r="D6915">
        <v>46</v>
      </c>
      <c r="E6915" t="s">
        <v>23</v>
      </c>
      <c r="F6915">
        <v>0</v>
      </c>
      <c r="G6915">
        <v>5</v>
      </c>
      <c r="H6915" t="s">
        <v>3686</v>
      </c>
      <c r="I6915">
        <v>4006</v>
      </c>
      <c r="J6915">
        <v>2</v>
      </c>
      <c r="K6915">
        <v>30</v>
      </c>
      <c r="L6915" t="s">
        <v>15568</v>
      </c>
      <c r="M6915" t="s">
        <v>23</v>
      </c>
      <c r="N6915" t="s">
        <v>39</v>
      </c>
      <c r="P6915" t="s">
        <v>202</v>
      </c>
      <c r="Q6915" t="s">
        <v>50</v>
      </c>
      <c r="R6915">
        <v>19.8</v>
      </c>
      <c r="S6915">
        <v>870.95</v>
      </c>
    </row>
    <row r="6916" spans="1:19">
      <c r="A6916" t="s">
        <v>15246</v>
      </c>
      <c r="B6916" s="2">
        <v>43732</v>
      </c>
      <c r="C6916" t="s">
        <v>33</v>
      </c>
      <c r="D6916">
        <v>19</v>
      </c>
      <c r="E6916" t="s">
        <v>39</v>
      </c>
      <c r="F6916">
        <v>0</v>
      </c>
      <c r="G6916">
        <v>5</v>
      </c>
      <c r="H6916" t="s">
        <v>3686</v>
      </c>
      <c r="I6916">
        <v>4555</v>
      </c>
      <c r="J6916">
        <v>0</v>
      </c>
      <c r="K6916">
        <v>71</v>
      </c>
      <c r="L6916" t="s">
        <v>15568</v>
      </c>
      <c r="M6916" t="s">
        <v>23</v>
      </c>
      <c r="N6916" t="s">
        <v>39</v>
      </c>
      <c r="P6916" t="s">
        <v>164</v>
      </c>
      <c r="Q6916" t="s">
        <v>27</v>
      </c>
      <c r="R6916">
        <v>24.55</v>
      </c>
      <c r="S6916">
        <v>1908.01</v>
      </c>
    </row>
    <row r="6917" spans="1:19">
      <c r="A6917" t="s">
        <v>15248</v>
      </c>
      <c r="B6917" s="2">
        <v>43931</v>
      </c>
      <c r="C6917" t="s">
        <v>33</v>
      </c>
      <c r="D6917">
        <v>33</v>
      </c>
      <c r="E6917" t="s">
        <v>23</v>
      </c>
      <c r="F6917">
        <v>3</v>
      </c>
      <c r="G6917">
        <v>5</v>
      </c>
      <c r="H6917" t="s">
        <v>3686</v>
      </c>
      <c r="I6917">
        <v>5129</v>
      </c>
      <c r="J6917">
        <v>3</v>
      </c>
      <c r="K6917">
        <v>64</v>
      </c>
      <c r="L6917" t="s">
        <v>142</v>
      </c>
      <c r="M6917" t="s">
        <v>23</v>
      </c>
      <c r="N6917" t="s">
        <v>23</v>
      </c>
      <c r="O6917" t="s">
        <v>25</v>
      </c>
      <c r="P6917" t="s">
        <v>202</v>
      </c>
      <c r="Q6917" t="s">
        <v>27</v>
      </c>
      <c r="R6917">
        <v>111.45</v>
      </c>
      <c r="S6917">
        <v>9786.6299999999992</v>
      </c>
    </row>
    <row r="6918" spans="1:19">
      <c r="A6918" t="s">
        <v>15250</v>
      </c>
      <c r="B6918" s="2">
        <v>45526</v>
      </c>
      <c r="C6918" t="s">
        <v>22</v>
      </c>
      <c r="D6918">
        <v>33</v>
      </c>
      <c r="E6918" t="s">
        <v>39</v>
      </c>
      <c r="F6918">
        <v>3</v>
      </c>
      <c r="G6918">
        <v>5</v>
      </c>
      <c r="H6918" t="s">
        <v>3686</v>
      </c>
      <c r="I6918">
        <v>2558</v>
      </c>
      <c r="J6918">
        <v>0</v>
      </c>
      <c r="K6918">
        <v>12</v>
      </c>
      <c r="L6918" t="s">
        <v>97</v>
      </c>
      <c r="M6918" t="s">
        <v>23</v>
      </c>
      <c r="N6918" t="s">
        <v>39</v>
      </c>
      <c r="P6918" t="s">
        <v>164</v>
      </c>
      <c r="Q6918" t="s">
        <v>27</v>
      </c>
      <c r="R6918">
        <v>19.350000000000001</v>
      </c>
      <c r="S6918">
        <v>419.06</v>
      </c>
    </row>
    <row r="6919" spans="1:19">
      <c r="A6919" t="s">
        <v>15252</v>
      </c>
      <c r="B6919" s="2">
        <v>44278</v>
      </c>
      <c r="C6919" t="s">
        <v>33</v>
      </c>
      <c r="D6919">
        <v>30</v>
      </c>
      <c r="E6919" t="s">
        <v>23</v>
      </c>
      <c r="F6919">
        <v>0</v>
      </c>
      <c r="G6919">
        <v>5</v>
      </c>
      <c r="H6919" t="s">
        <v>3686</v>
      </c>
      <c r="I6919">
        <v>6160</v>
      </c>
      <c r="J6919">
        <v>5</v>
      </c>
      <c r="K6919">
        <v>53</v>
      </c>
      <c r="L6919" t="s">
        <v>142</v>
      </c>
      <c r="M6919" t="s">
        <v>23</v>
      </c>
      <c r="N6919" t="s">
        <v>39</v>
      </c>
      <c r="P6919" t="s">
        <v>202</v>
      </c>
      <c r="Q6919" t="s">
        <v>50</v>
      </c>
      <c r="R6919">
        <v>19.05</v>
      </c>
      <c r="S6919">
        <v>3441.17</v>
      </c>
    </row>
    <row r="6920" spans="1:19">
      <c r="A6920" t="s">
        <v>15254</v>
      </c>
      <c r="B6920" s="2">
        <v>45345</v>
      </c>
      <c r="C6920" t="s">
        <v>22</v>
      </c>
      <c r="D6920">
        <v>48</v>
      </c>
      <c r="E6920" t="s">
        <v>23</v>
      </c>
      <c r="F6920">
        <v>3</v>
      </c>
      <c r="G6920">
        <v>5</v>
      </c>
      <c r="H6920" t="s">
        <v>3686</v>
      </c>
      <c r="I6920">
        <v>4808</v>
      </c>
      <c r="J6920">
        <v>1</v>
      </c>
      <c r="K6920">
        <v>18</v>
      </c>
      <c r="L6920" t="s">
        <v>97</v>
      </c>
      <c r="M6920" t="s">
        <v>23</v>
      </c>
      <c r="N6920" t="s">
        <v>39</v>
      </c>
      <c r="P6920" t="s">
        <v>202</v>
      </c>
      <c r="Q6920" t="s">
        <v>27</v>
      </c>
      <c r="R6920">
        <v>19.8</v>
      </c>
      <c r="S6920">
        <v>1155.54</v>
      </c>
    </row>
    <row r="6921" spans="1:19">
      <c r="A6921" t="s">
        <v>15256</v>
      </c>
      <c r="B6921" s="2">
        <v>45581</v>
      </c>
      <c r="C6921" t="s">
        <v>33</v>
      </c>
      <c r="D6921">
        <v>44</v>
      </c>
      <c r="E6921" t="s">
        <v>23</v>
      </c>
      <c r="F6921">
        <v>3</v>
      </c>
      <c r="G6921">
        <v>5</v>
      </c>
      <c r="H6921" t="s">
        <v>3686</v>
      </c>
      <c r="I6921">
        <v>2836</v>
      </c>
      <c r="J6921">
        <v>1</v>
      </c>
      <c r="K6921">
        <v>10</v>
      </c>
      <c r="L6921" t="s">
        <v>15568</v>
      </c>
      <c r="M6921" t="s">
        <v>23</v>
      </c>
      <c r="N6921" t="s">
        <v>39</v>
      </c>
      <c r="P6921" t="s">
        <v>164</v>
      </c>
      <c r="Q6921" t="s">
        <v>50</v>
      </c>
      <c r="R6921">
        <v>20.149999999999999</v>
      </c>
      <c r="S6921">
        <v>407</v>
      </c>
    </row>
    <row r="6922" spans="1:19">
      <c r="A6922" t="s">
        <v>15258</v>
      </c>
      <c r="B6922" s="2">
        <v>45693</v>
      </c>
      <c r="C6922" t="s">
        <v>33</v>
      </c>
      <c r="D6922">
        <v>50</v>
      </c>
      <c r="E6922" t="s">
        <v>39</v>
      </c>
      <c r="F6922">
        <v>0</v>
      </c>
      <c r="G6922">
        <v>5</v>
      </c>
      <c r="H6922" t="s">
        <v>3686</v>
      </c>
      <c r="I6922">
        <v>5387</v>
      </c>
      <c r="J6922">
        <v>0</v>
      </c>
      <c r="K6922">
        <v>6</v>
      </c>
      <c r="L6922" t="s">
        <v>48</v>
      </c>
      <c r="M6922" t="s">
        <v>23</v>
      </c>
      <c r="N6922" t="s">
        <v>39</v>
      </c>
      <c r="P6922" t="s">
        <v>26</v>
      </c>
      <c r="Q6922" t="s">
        <v>50</v>
      </c>
      <c r="R6922">
        <v>19.7</v>
      </c>
      <c r="S6922">
        <v>315.67</v>
      </c>
    </row>
    <row r="6923" spans="1:19">
      <c r="A6923" t="s">
        <v>15260</v>
      </c>
      <c r="B6923" s="2">
        <v>44044</v>
      </c>
      <c r="C6923" t="s">
        <v>22</v>
      </c>
      <c r="D6923">
        <v>39</v>
      </c>
      <c r="E6923" t="s">
        <v>39</v>
      </c>
      <c r="F6923">
        <v>0</v>
      </c>
      <c r="G6923">
        <v>5</v>
      </c>
      <c r="H6923" t="s">
        <v>3686</v>
      </c>
      <c r="I6923">
        <v>5874</v>
      </c>
      <c r="J6923">
        <v>0</v>
      </c>
      <c r="K6923">
        <v>60</v>
      </c>
      <c r="L6923" t="s">
        <v>15568</v>
      </c>
      <c r="M6923" t="s">
        <v>23</v>
      </c>
      <c r="N6923" t="s">
        <v>23</v>
      </c>
      <c r="O6923" t="s">
        <v>25</v>
      </c>
      <c r="P6923" t="s">
        <v>164</v>
      </c>
      <c r="Q6923" t="s">
        <v>27</v>
      </c>
      <c r="R6923">
        <v>89.55</v>
      </c>
      <c r="S6923">
        <v>5657.2</v>
      </c>
    </row>
    <row r="6924" spans="1:19">
      <c r="A6924" t="s">
        <v>15262</v>
      </c>
      <c r="B6924" s="2">
        <v>43696</v>
      </c>
      <c r="C6924" t="s">
        <v>33</v>
      </c>
      <c r="D6924">
        <v>51</v>
      </c>
      <c r="E6924" t="s">
        <v>39</v>
      </c>
      <c r="F6924">
        <v>0</v>
      </c>
      <c r="G6924">
        <v>5</v>
      </c>
      <c r="H6924" t="s">
        <v>3686</v>
      </c>
      <c r="I6924">
        <v>5388</v>
      </c>
      <c r="J6924">
        <v>0</v>
      </c>
      <c r="K6924">
        <v>72</v>
      </c>
      <c r="L6924" t="s">
        <v>316</v>
      </c>
      <c r="M6924" t="s">
        <v>23</v>
      </c>
      <c r="N6924" t="s">
        <v>23</v>
      </c>
      <c r="O6924" t="s">
        <v>25</v>
      </c>
      <c r="P6924" t="s">
        <v>164</v>
      </c>
      <c r="Q6924" t="s">
        <v>27</v>
      </c>
      <c r="R6924">
        <v>111.65</v>
      </c>
      <c r="S6924">
        <v>11169.77</v>
      </c>
    </row>
    <row r="6925" spans="1:19">
      <c r="A6925" t="s">
        <v>15264</v>
      </c>
      <c r="B6925" s="2">
        <v>44142</v>
      </c>
      <c r="C6925" t="s">
        <v>22</v>
      </c>
      <c r="D6925">
        <v>50</v>
      </c>
      <c r="E6925" t="s">
        <v>39</v>
      </c>
      <c r="F6925">
        <v>0</v>
      </c>
      <c r="G6925">
        <v>5</v>
      </c>
      <c r="H6925" t="s">
        <v>3686</v>
      </c>
      <c r="I6925">
        <v>5838</v>
      </c>
      <c r="J6925">
        <v>0</v>
      </c>
      <c r="K6925">
        <v>57</v>
      </c>
      <c r="L6925" t="s">
        <v>15568</v>
      </c>
      <c r="M6925" t="s">
        <v>23</v>
      </c>
      <c r="N6925" t="s">
        <v>23</v>
      </c>
      <c r="O6925" t="s">
        <v>25</v>
      </c>
      <c r="P6925" t="s">
        <v>164</v>
      </c>
      <c r="Q6925" t="s">
        <v>27</v>
      </c>
      <c r="R6925">
        <v>104.9</v>
      </c>
      <c r="S6925">
        <v>7833.1</v>
      </c>
    </row>
    <row r="6926" spans="1:19">
      <c r="A6926" t="s">
        <v>15266</v>
      </c>
      <c r="B6926" s="2">
        <v>44342</v>
      </c>
      <c r="C6926" t="s">
        <v>22</v>
      </c>
      <c r="D6926">
        <v>34</v>
      </c>
      <c r="E6926" t="s">
        <v>39</v>
      </c>
      <c r="F6926">
        <v>0</v>
      </c>
      <c r="G6926">
        <v>5</v>
      </c>
      <c r="H6926" t="s">
        <v>3686</v>
      </c>
      <c r="I6926">
        <v>4886</v>
      </c>
      <c r="J6926">
        <v>0</v>
      </c>
      <c r="K6926">
        <v>51</v>
      </c>
      <c r="L6926" t="s">
        <v>142</v>
      </c>
      <c r="M6926" t="s">
        <v>23</v>
      </c>
      <c r="N6926" t="s">
        <v>39</v>
      </c>
      <c r="P6926" t="s">
        <v>202</v>
      </c>
      <c r="Q6926" t="s">
        <v>27</v>
      </c>
      <c r="R6926">
        <v>24.6</v>
      </c>
      <c r="S6926">
        <v>2970.85</v>
      </c>
    </row>
    <row r="6927" spans="1:19">
      <c r="A6927" t="s">
        <v>15268</v>
      </c>
      <c r="B6927" s="2">
        <v>45223</v>
      </c>
      <c r="C6927" t="s">
        <v>22</v>
      </c>
      <c r="D6927">
        <v>72</v>
      </c>
      <c r="E6927" t="s">
        <v>39</v>
      </c>
      <c r="F6927">
        <v>0</v>
      </c>
      <c r="G6927">
        <v>5</v>
      </c>
      <c r="H6927" t="s">
        <v>3686</v>
      </c>
      <c r="I6927">
        <v>2444</v>
      </c>
      <c r="J6927">
        <v>0</v>
      </c>
      <c r="K6927">
        <v>22</v>
      </c>
      <c r="L6927" t="s">
        <v>97</v>
      </c>
      <c r="M6927" t="s">
        <v>23</v>
      </c>
      <c r="N6927" t="s">
        <v>23</v>
      </c>
      <c r="O6927" t="s">
        <v>25</v>
      </c>
      <c r="P6927" t="s">
        <v>26</v>
      </c>
      <c r="Q6927" t="s">
        <v>50</v>
      </c>
      <c r="R6927">
        <v>78.849999999999994</v>
      </c>
      <c r="S6927">
        <v>2317.9499999999998</v>
      </c>
    </row>
    <row r="6928" spans="1:19">
      <c r="A6928" t="s">
        <v>15270</v>
      </c>
      <c r="B6928" s="2">
        <v>43689</v>
      </c>
      <c r="C6928" t="s">
        <v>22</v>
      </c>
      <c r="D6928">
        <v>68</v>
      </c>
      <c r="E6928" t="s">
        <v>23</v>
      </c>
      <c r="F6928">
        <v>0</v>
      </c>
      <c r="G6928">
        <v>5</v>
      </c>
      <c r="H6928" t="s">
        <v>3686</v>
      </c>
      <c r="I6928">
        <v>4689</v>
      </c>
      <c r="J6928">
        <v>8</v>
      </c>
      <c r="K6928">
        <v>72</v>
      </c>
      <c r="L6928" t="s">
        <v>316</v>
      </c>
      <c r="M6928" t="s">
        <v>23</v>
      </c>
      <c r="N6928" t="s">
        <v>23</v>
      </c>
      <c r="O6928" t="s">
        <v>56</v>
      </c>
      <c r="P6928" t="s">
        <v>164</v>
      </c>
      <c r="Q6928" t="s">
        <v>27</v>
      </c>
      <c r="R6928">
        <v>80.8</v>
      </c>
      <c r="S6928">
        <v>8253.59</v>
      </c>
    </row>
    <row r="6929" spans="1:19">
      <c r="A6929" t="s">
        <v>15272</v>
      </c>
      <c r="B6929" s="2">
        <v>44488</v>
      </c>
      <c r="C6929" t="s">
        <v>22</v>
      </c>
      <c r="D6929">
        <v>58</v>
      </c>
      <c r="E6929" t="s">
        <v>23</v>
      </c>
      <c r="F6929">
        <v>2</v>
      </c>
      <c r="G6929">
        <v>5</v>
      </c>
      <c r="H6929" t="s">
        <v>3686</v>
      </c>
      <c r="I6929">
        <v>3574</v>
      </c>
      <c r="J6929">
        <v>9</v>
      </c>
      <c r="K6929">
        <v>46</v>
      </c>
      <c r="L6929" t="s">
        <v>142</v>
      </c>
      <c r="M6929" t="s">
        <v>23</v>
      </c>
      <c r="N6929" t="s">
        <v>39</v>
      </c>
      <c r="P6929" t="s">
        <v>164</v>
      </c>
      <c r="Q6929" t="s">
        <v>50</v>
      </c>
      <c r="R6929">
        <v>19.95</v>
      </c>
      <c r="S6929">
        <v>2063.92</v>
      </c>
    </row>
    <row r="6930" spans="1:19">
      <c r="A6930" t="s">
        <v>15274</v>
      </c>
      <c r="B6930" s="2">
        <v>44474</v>
      </c>
      <c r="C6930" t="s">
        <v>22</v>
      </c>
      <c r="D6930">
        <v>56</v>
      </c>
      <c r="E6930" t="s">
        <v>39</v>
      </c>
      <c r="F6930">
        <v>0</v>
      </c>
      <c r="G6930">
        <v>5</v>
      </c>
      <c r="H6930" t="s">
        <v>3686</v>
      </c>
      <c r="I6930">
        <v>3150</v>
      </c>
      <c r="J6930">
        <v>0</v>
      </c>
      <c r="K6930">
        <v>46</v>
      </c>
      <c r="L6930" t="s">
        <v>142</v>
      </c>
      <c r="M6930" t="s">
        <v>23</v>
      </c>
      <c r="N6930" t="s">
        <v>23</v>
      </c>
      <c r="O6930" t="s">
        <v>56</v>
      </c>
      <c r="P6930" t="s">
        <v>26</v>
      </c>
      <c r="Q6930" t="s">
        <v>50</v>
      </c>
      <c r="R6930">
        <v>45.2</v>
      </c>
      <c r="S6930">
        <v>3175.13</v>
      </c>
    </row>
    <row r="6931" spans="1:19">
      <c r="A6931" t="s">
        <v>15276</v>
      </c>
      <c r="B6931" s="2">
        <v>43726</v>
      </c>
      <c r="C6931" t="s">
        <v>33</v>
      </c>
      <c r="D6931">
        <v>23</v>
      </c>
      <c r="E6931" t="s">
        <v>23</v>
      </c>
      <c r="F6931">
        <v>0</v>
      </c>
      <c r="G6931">
        <v>5</v>
      </c>
      <c r="H6931" t="s">
        <v>3686</v>
      </c>
      <c r="I6931">
        <v>4518</v>
      </c>
      <c r="J6931">
        <v>1</v>
      </c>
      <c r="K6931">
        <v>71</v>
      </c>
      <c r="L6931" t="s">
        <v>316</v>
      </c>
      <c r="M6931" t="s">
        <v>23</v>
      </c>
      <c r="N6931" t="s">
        <v>23</v>
      </c>
      <c r="O6931" t="s">
        <v>56</v>
      </c>
      <c r="P6931" t="s">
        <v>164</v>
      </c>
      <c r="Q6931" t="s">
        <v>27</v>
      </c>
      <c r="R6931">
        <v>80.45</v>
      </c>
      <c r="S6931">
        <v>7549.43</v>
      </c>
    </row>
    <row r="6932" spans="1:19">
      <c r="A6932" t="s">
        <v>15278</v>
      </c>
      <c r="B6932" s="2">
        <v>44177</v>
      </c>
      <c r="C6932" t="s">
        <v>22</v>
      </c>
      <c r="D6932">
        <v>40</v>
      </c>
      <c r="E6932" t="s">
        <v>39</v>
      </c>
      <c r="F6932">
        <v>0</v>
      </c>
      <c r="G6932">
        <v>5</v>
      </c>
      <c r="H6932" t="s">
        <v>3686</v>
      </c>
      <c r="I6932">
        <v>4399</v>
      </c>
      <c r="J6932">
        <v>0</v>
      </c>
      <c r="K6932">
        <v>56</v>
      </c>
      <c r="L6932" t="s">
        <v>142</v>
      </c>
      <c r="M6932" t="s">
        <v>23</v>
      </c>
      <c r="N6932" t="s">
        <v>23</v>
      </c>
      <c r="O6932" t="s">
        <v>49</v>
      </c>
      <c r="P6932" t="s">
        <v>164</v>
      </c>
      <c r="Q6932" t="s">
        <v>50</v>
      </c>
      <c r="R6932">
        <v>81.8</v>
      </c>
      <c r="S6932">
        <v>7298.61</v>
      </c>
    </row>
    <row r="6933" spans="1:19">
      <c r="A6933" t="s">
        <v>15281</v>
      </c>
      <c r="B6933" s="2">
        <v>45524</v>
      </c>
      <c r="C6933" t="s">
        <v>33</v>
      </c>
      <c r="D6933">
        <v>36</v>
      </c>
      <c r="E6933" t="s">
        <v>39</v>
      </c>
      <c r="F6933">
        <v>0</v>
      </c>
      <c r="G6933">
        <v>5</v>
      </c>
      <c r="H6933" t="s">
        <v>3686</v>
      </c>
      <c r="I6933">
        <v>4807</v>
      </c>
      <c r="J6933">
        <v>0</v>
      </c>
      <c r="K6933">
        <v>12</v>
      </c>
      <c r="L6933" t="s">
        <v>15568</v>
      </c>
      <c r="M6933" t="s">
        <v>23</v>
      </c>
      <c r="N6933" t="s">
        <v>23</v>
      </c>
      <c r="O6933" t="s">
        <v>25</v>
      </c>
      <c r="P6933" t="s">
        <v>26</v>
      </c>
      <c r="Q6933" t="s">
        <v>27</v>
      </c>
      <c r="R6933">
        <v>84.6</v>
      </c>
      <c r="S6933">
        <v>1048.19</v>
      </c>
    </row>
    <row r="6934" spans="1:19">
      <c r="A6934" t="s">
        <v>15283</v>
      </c>
      <c r="B6934" s="2">
        <v>45733</v>
      </c>
      <c r="C6934" t="s">
        <v>33</v>
      </c>
      <c r="D6934">
        <v>30</v>
      </c>
      <c r="E6934" t="s">
        <v>39</v>
      </c>
      <c r="F6934">
        <v>0</v>
      </c>
      <c r="G6934">
        <v>5</v>
      </c>
      <c r="H6934" t="s">
        <v>3686</v>
      </c>
      <c r="I6934">
        <v>4421</v>
      </c>
      <c r="J6934">
        <v>0</v>
      </c>
      <c r="K6934">
        <v>5</v>
      </c>
      <c r="L6934" t="s">
        <v>15568</v>
      </c>
      <c r="M6934" t="s">
        <v>23</v>
      </c>
      <c r="N6934" t="s">
        <v>23</v>
      </c>
      <c r="O6934" t="s">
        <v>56</v>
      </c>
      <c r="P6934" t="s">
        <v>26</v>
      </c>
      <c r="Q6934" t="s">
        <v>27</v>
      </c>
      <c r="R6934">
        <v>64</v>
      </c>
      <c r="S6934">
        <v>594.15</v>
      </c>
    </row>
    <row r="6935" spans="1:19">
      <c r="A6935" t="s">
        <v>15285</v>
      </c>
      <c r="B6935" s="2">
        <v>45858</v>
      </c>
      <c r="C6935" t="s">
        <v>22</v>
      </c>
      <c r="D6935">
        <v>55</v>
      </c>
      <c r="E6935" t="s">
        <v>39</v>
      </c>
      <c r="F6935">
        <v>0</v>
      </c>
      <c r="G6935">
        <v>5</v>
      </c>
      <c r="H6935" t="s">
        <v>3751</v>
      </c>
      <c r="I6935">
        <v>3256</v>
      </c>
      <c r="J6935">
        <v>0</v>
      </c>
      <c r="K6935">
        <v>1</v>
      </c>
      <c r="L6935" t="s">
        <v>48</v>
      </c>
      <c r="M6935" t="s">
        <v>23</v>
      </c>
      <c r="N6935" t="s">
        <v>23</v>
      </c>
      <c r="O6935" t="s">
        <v>49</v>
      </c>
      <c r="P6935" t="s">
        <v>26</v>
      </c>
      <c r="Q6935" t="s">
        <v>84</v>
      </c>
      <c r="R6935">
        <v>44.95</v>
      </c>
      <c r="S6935">
        <v>58.58</v>
      </c>
    </row>
    <row r="6936" spans="1:19">
      <c r="A6936" t="s">
        <v>15287</v>
      </c>
      <c r="B6936" s="2">
        <v>45664</v>
      </c>
      <c r="C6936" t="s">
        <v>22</v>
      </c>
      <c r="D6936">
        <v>31</v>
      </c>
      <c r="E6936" t="s">
        <v>39</v>
      </c>
      <c r="F6936">
        <v>0</v>
      </c>
      <c r="G6936">
        <v>5</v>
      </c>
      <c r="H6936" t="s">
        <v>3686</v>
      </c>
      <c r="I6936">
        <v>3565</v>
      </c>
      <c r="J6936">
        <v>0</v>
      </c>
      <c r="K6936">
        <v>7</v>
      </c>
      <c r="L6936" t="s">
        <v>48</v>
      </c>
      <c r="M6936" t="s">
        <v>23</v>
      </c>
      <c r="N6936" t="s">
        <v>23</v>
      </c>
      <c r="O6936" t="s">
        <v>49</v>
      </c>
      <c r="P6936" t="s">
        <v>26</v>
      </c>
      <c r="Q6936" t="s">
        <v>50</v>
      </c>
      <c r="R6936">
        <v>43.9</v>
      </c>
      <c r="S6936">
        <v>488.68</v>
      </c>
    </row>
    <row r="6937" spans="1:19">
      <c r="A6937" t="s">
        <v>15289</v>
      </c>
      <c r="B6937" s="2">
        <v>45834</v>
      </c>
      <c r="C6937" t="s">
        <v>33</v>
      </c>
      <c r="D6937">
        <v>37</v>
      </c>
      <c r="E6937" t="s">
        <v>39</v>
      </c>
      <c r="F6937">
        <v>0</v>
      </c>
      <c r="G6937">
        <v>5</v>
      </c>
      <c r="H6937" t="s">
        <v>3751</v>
      </c>
      <c r="I6937">
        <v>2342</v>
      </c>
      <c r="J6937">
        <v>0</v>
      </c>
      <c r="K6937">
        <v>2</v>
      </c>
      <c r="L6937" t="s">
        <v>48</v>
      </c>
      <c r="M6937" t="s">
        <v>23</v>
      </c>
      <c r="N6937" t="s">
        <v>23</v>
      </c>
      <c r="O6937" t="s">
        <v>56</v>
      </c>
      <c r="P6937" t="s">
        <v>26</v>
      </c>
      <c r="Q6937" t="s">
        <v>50</v>
      </c>
      <c r="R6937">
        <v>49.2</v>
      </c>
      <c r="S6937">
        <v>162.26</v>
      </c>
    </row>
    <row r="6938" spans="1:19">
      <c r="A6938" t="s">
        <v>15291</v>
      </c>
      <c r="B6938" s="2">
        <v>45363</v>
      </c>
      <c r="C6938" t="s">
        <v>22</v>
      </c>
      <c r="D6938">
        <v>61</v>
      </c>
      <c r="E6938" t="s">
        <v>23</v>
      </c>
      <c r="F6938">
        <v>0</v>
      </c>
      <c r="G6938">
        <v>5</v>
      </c>
      <c r="H6938" t="s">
        <v>3686</v>
      </c>
      <c r="I6938">
        <v>3803</v>
      </c>
      <c r="J6938">
        <v>2</v>
      </c>
      <c r="K6938">
        <v>17</v>
      </c>
      <c r="L6938" t="s">
        <v>97</v>
      </c>
      <c r="M6938" t="s">
        <v>23</v>
      </c>
      <c r="N6938" t="s">
        <v>23</v>
      </c>
      <c r="O6938" t="s">
        <v>25</v>
      </c>
      <c r="P6938" t="s">
        <v>26</v>
      </c>
      <c r="Q6938" t="s">
        <v>27</v>
      </c>
      <c r="R6938">
        <v>102.55</v>
      </c>
      <c r="S6938">
        <v>1914.37</v>
      </c>
    </row>
    <row r="6939" spans="1:19">
      <c r="A6939" t="s">
        <v>15294</v>
      </c>
      <c r="B6939" s="2">
        <v>43699</v>
      </c>
      <c r="C6939" t="s">
        <v>33</v>
      </c>
      <c r="D6939">
        <v>41</v>
      </c>
      <c r="E6939" t="s">
        <v>23</v>
      </c>
      <c r="F6939">
        <v>0</v>
      </c>
      <c r="G6939">
        <v>5</v>
      </c>
      <c r="H6939" t="s">
        <v>3686</v>
      </c>
      <c r="I6939">
        <v>5406</v>
      </c>
      <c r="J6939">
        <v>7</v>
      </c>
      <c r="K6939">
        <v>72</v>
      </c>
      <c r="L6939" t="s">
        <v>316</v>
      </c>
      <c r="M6939" t="s">
        <v>23</v>
      </c>
      <c r="N6939" t="s">
        <v>23</v>
      </c>
      <c r="O6939" t="s">
        <v>25</v>
      </c>
      <c r="P6939" t="s">
        <v>164</v>
      </c>
      <c r="Q6939" t="s">
        <v>50</v>
      </c>
      <c r="R6939">
        <v>97.7</v>
      </c>
      <c r="S6939">
        <v>8928.18</v>
      </c>
    </row>
    <row r="6940" spans="1:19">
      <c r="A6940" t="s">
        <v>15296</v>
      </c>
      <c r="B6940" s="2">
        <v>44367</v>
      </c>
      <c r="C6940" t="s">
        <v>33</v>
      </c>
      <c r="D6940">
        <v>44</v>
      </c>
      <c r="E6940" t="s">
        <v>23</v>
      </c>
      <c r="F6940">
        <v>0</v>
      </c>
      <c r="G6940">
        <v>5</v>
      </c>
      <c r="H6940" t="s">
        <v>3686</v>
      </c>
      <c r="I6940">
        <v>6144</v>
      </c>
      <c r="J6940">
        <v>5</v>
      </c>
      <c r="K6940">
        <v>50</v>
      </c>
      <c r="L6940" t="s">
        <v>142</v>
      </c>
      <c r="M6940" t="s">
        <v>23</v>
      </c>
      <c r="N6940" t="s">
        <v>23</v>
      </c>
      <c r="O6940" t="s">
        <v>49</v>
      </c>
      <c r="P6940" t="s">
        <v>202</v>
      </c>
      <c r="Q6940" t="s">
        <v>27</v>
      </c>
      <c r="R6940">
        <v>75.7</v>
      </c>
      <c r="S6940">
        <v>4349.7</v>
      </c>
    </row>
    <row r="6941" spans="1:19">
      <c r="A6941" t="s">
        <v>15298</v>
      </c>
      <c r="B6941" s="2">
        <v>45187</v>
      </c>
      <c r="C6941" t="s">
        <v>33</v>
      </c>
      <c r="D6941">
        <v>58</v>
      </c>
      <c r="E6941" t="s">
        <v>39</v>
      </c>
      <c r="F6941">
        <v>0</v>
      </c>
      <c r="G6941">
        <v>5</v>
      </c>
      <c r="H6941" t="s">
        <v>3686</v>
      </c>
      <c r="I6941">
        <v>3619</v>
      </c>
      <c r="J6941">
        <v>0</v>
      </c>
      <c r="K6941">
        <v>23</v>
      </c>
      <c r="L6941" t="s">
        <v>15568</v>
      </c>
      <c r="M6941" t="s">
        <v>23</v>
      </c>
      <c r="N6941" t="s">
        <v>23</v>
      </c>
      <c r="O6941" t="s">
        <v>25</v>
      </c>
      <c r="P6941" t="s">
        <v>26</v>
      </c>
      <c r="Q6941" t="s">
        <v>50</v>
      </c>
      <c r="R6941">
        <v>79.099999999999994</v>
      </c>
      <c r="S6941">
        <v>2132.89</v>
      </c>
    </row>
    <row r="6942" spans="1:19">
      <c r="A6942" t="s">
        <v>15300</v>
      </c>
      <c r="B6942" s="2">
        <v>44051</v>
      </c>
      <c r="C6942" t="s">
        <v>33</v>
      </c>
      <c r="D6942">
        <v>26</v>
      </c>
      <c r="E6942" t="s">
        <v>39</v>
      </c>
      <c r="F6942">
        <v>0</v>
      </c>
      <c r="G6942">
        <v>5</v>
      </c>
      <c r="H6942" t="s">
        <v>3686</v>
      </c>
      <c r="I6942">
        <v>6186</v>
      </c>
      <c r="J6942">
        <v>0</v>
      </c>
      <c r="K6942">
        <v>60</v>
      </c>
      <c r="L6942" t="s">
        <v>15568</v>
      </c>
      <c r="M6942" t="s">
        <v>23</v>
      </c>
      <c r="N6942" t="s">
        <v>23</v>
      </c>
      <c r="O6942" t="s">
        <v>25</v>
      </c>
      <c r="P6942" t="s">
        <v>164</v>
      </c>
      <c r="Q6942" t="s">
        <v>27</v>
      </c>
      <c r="R6942">
        <v>104.7</v>
      </c>
      <c r="S6942">
        <v>8612</v>
      </c>
    </row>
    <row r="6943" spans="1:19">
      <c r="A6943" t="s">
        <v>15302</v>
      </c>
      <c r="B6943" s="2">
        <v>44111</v>
      </c>
      <c r="C6943" t="s">
        <v>22</v>
      </c>
      <c r="D6943">
        <v>40</v>
      </c>
      <c r="E6943" t="s">
        <v>23</v>
      </c>
      <c r="F6943">
        <v>2</v>
      </c>
      <c r="G6943">
        <v>5</v>
      </c>
      <c r="H6943" t="s">
        <v>3686</v>
      </c>
      <c r="I6943">
        <v>5870</v>
      </c>
      <c r="J6943">
        <v>2</v>
      </c>
      <c r="K6943">
        <v>58</v>
      </c>
      <c r="L6943" t="s">
        <v>15568</v>
      </c>
      <c r="M6943" t="s">
        <v>23</v>
      </c>
      <c r="N6943" t="s">
        <v>23</v>
      </c>
      <c r="O6943" t="s">
        <v>25</v>
      </c>
      <c r="P6943" t="s">
        <v>202</v>
      </c>
      <c r="Q6943" t="s">
        <v>27</v>
      </c>
      <c r="R6943">
        <v>105.05</v>
      </c>
      <c r="S6943">
        <v>7966.41</v>
      </c>
    </row>
    <row r="6944" spans="1:19">
      <c r="A6944" t="s">
        <v>15304</v>
      </c>
      <c r="B6944" s="2">
        <v>45701</v>
      </c>
      <c r="C6944" t="s">
        <v>22</v>
      </c>
      <c r="D6944">
        <v>22</v>
      </c>
      <c r="E6944" t="s">
        <v>39</v>
      </c>
      <c r="F6944">
        <v>0</v>
      </c>
      <c r="G6944">
        <v>5</v>
      </c>
      <c r="H6944" t="s">
        <v>3686</v>
      </c>
      <c r="I6944">
        <v>5552</v>
      </c>
      <c r="J6944">
        <v>0</v>
      </c>
      <c r="K6944">
        <v>6</v>
      </c>
      <c r="L6944" t="s">
        <v>15568</v>
      </c>
      <c r="M6944" t="s">
        <v>23</v>
      </c>
      <c r="N6944" t="s">
        <v>23</v>
      </c>
      <c r="O6944" t="s">
        <v>49</v>
      </c>
      <c r="P6944" t="s">
        <v>26</v>
      </c>
      <c r="Q6944" t="s">
        <v>50</v>
      </c>
      <c r="R6944">
        <v>49.5</v>
      </c>
      <c r="S6944">
        <v>473.26</v>
      </c>
    </row>
    <row r="6945" spans="1:19">
      <c r="A6945" t="s">
        <v>15306</v>
      </c>
      <c r="B6945" s="2">
        <v>45338</v>
      </c>
      <c r="C6945" t="s">
        <v>22</v>
      </c>
      <c r="D6945">
        <v>23</v>
      </c>
      <c r="E6945" t="s">
        <v>39</v>
      </c>
      <c r="F6945">
        <v>2</v>
      </c>
      <c r="G6945">
        <v>5</v>
      </c>
      <c r="H6945" t="s">
        <v>3686</v>
      </c>
      <c r="I6945">
        <v>4403</v>
      </c>
      <c r="J6945">
        <v>0</v>
      </c>
      <c r="K6945">
        <v>18</v>
      </c>
      <c r="L6945" t="s">
        <v>97</v>
      </c>
      <c r="M6945" t="s">
        <v>23</v>
      </c>
      <c r="N6945" t="s">
        <v>23</v>
      </c>
      <c r="O6945" t="s">
        <v>49</v>
      </c>
      <c r="P6945" t="s">
        <v>26</v>
      </c>
      <c r="Q6945" t="s">
        <v>50</v>
      </c>
      <c r="R6945">
        <v>45.65</v>
      </c>
      <c r="S6945">
        <v>1400.46</v>
      </c>
    </row>
    <row r="6946" spans="1:19">
      <c r="A6946" t="s">
        <v>15308</v>
      </c>
      <c r="B6946" s="2">
        <v>43832</v>
      </c>
      <c r="C6946" t="s">
        <v>33</v>
      </c>
      <c r="D6946">
        <v>33</v>
      </c>
      <c r="E6946" t="s">
        <v>23</v>
      </c>
      <c r="F6946">
        <v>0</v>
      </c>
      <c r="G6946">
        <v>5</v>
      </c>
      <c r="H6946" t="s">
        <v>3686</v>
      </c>
      <c r="I6946">
        <v>4934</v>
      </c>
      <c r="J6946">
        <v>7</v>
      </c>
      <c r="K6946">
        <v>67</v>
      </c>
      <c r="L6946" t="s">
        <v>15568</v>
      </c>
      <c r="M6946" t="s">
        <v>23</v>
      </c>
      <c r="N6946" t="s">
        <v>39</v>
      </c>
      <c r="P6946" t="s">
        <v>164</v>
      </c>
      <c r="Q6946" t="s">
        <v>27</v>
      </c>
      <c r="R6946">
        <v>20.05</v>
      </c>
      <c r="S6946">
        <v>4565.37</v>
      </c>
    </row>
    <row r="6947" spans="1:19">
      <c r="A6947" t="s">
        <v>15310</v>
      </c>
      <c r="B6947" s="2">
        <v>45614</v>
      </c>
      <c r="C6947" t="s">
        <v>22</v>
      </c>
      <c r="D6947">
        <v>60</v>
      </c>
      <c r="E6947" t="s">
        <v>39</v>
      </c>
      <c r="F6947">
        <v>0</v>
      </c>
      <c r="G6947">
        <v>5</v>
      </c>
      <c r="H6947" t="s">
        <v>3686</v>
      </c>
      <c r="I6947">
        <v>5811</v>
      </c>
      <c r="J6947">
        <v>0</v>
      </c>
      <c r="K6947">
        <v>9</v>
      </c>
      <c r="L6947" t="s">
        <v>48</v>
      </c>
      <c r="M6947" t="s">
        <v>23</v>
      </c>
      <c r="N6947" t="s">
        <v>23</v>
      </c>
      <c r="O6947" t="s">
        <v>25</v>
      </c>
      <c r="P6947" t="s">
        <v>164</v>
      </c>
      <c r="Q6947" t="s">
        <v>27</v>
      </c>
      <c r="R6947">
        <v>79.55</v>
      </c>
      <c r="S6947">
        <v>952.2</v>
      </c>
    </row>
    <row r="6948" spans="1:19">
      <c r="A6948" t="s">
        <v>15312</v>
      </c>
      <c r="B6948" s="2">
        <v>45765</v>
      </c>
      <c r="C6948" t="s">
        <v>33</v>
      </c>
      <c r="D6948">
        <v>58</v>
      </c>
      <c r="E6948" t="s">
        <v>23</v>
      </c>
      <c r="F6948">
        <v>1</v>
      </c>
      <c r="G6948">
        <v>5</v>
      </c>
      <c r="H6948" t="s">
        <v>3686</v>
      </c>
      <c r="I6948">
        <v>3172</v>
      </c>
      <c r="J6948">
        <v>1</v>
      </c>
      <c r="K6948">
        <v>4</v>
      </c>
      <c r="L6948" t="s">
        <v>15568</v>
      </c>
      <c r="M6948" t="s">
        <v>23</v>
      </c>
      <c r="N6948" t="s">
        <v>39</v>
      </c>
      <c r="P6948" t="s">
        <v>26</v>
      </c>
      <c r="Q6948" t="s">
        <v>50</v>
      </c>
      <c r="R6948">
        <v>20.85</v>
      </c>
      <c r="S6948">
        <v>222.46</v>
      </c>
    </row>
    <row r="6949" spans="1:19">
      <c r="A6949" t="s">
        <v>15314</v>
      </c>
      <c r="B6949" s="2">
        <v>44298</v>
      </c>
      <c r="C6949" t="s">
        <v>22</v>
      </c>
      <c r="D6949">
        <v>65</v>
      </c>
      <c r="E6949" t="s">
        <v>23</v>
      </c>
      <c r="F6949">
        <v>3</v>
      </c>
      <c r="G6949">
        <v>5</v>
      </c>
      <c r="H6949" t="s">
        <v>3686</v>
      </c>
      <c r="I6949">
        <v>5320</v>
      </c>
      <c r="J6949">
        <v>1</v>
      </c>
      <c r="K6949">
        <v>52</v>
      </c>
      <c r="L6949" t="s">
        <v>142</v>
      </c>
      <c r="M6949" t="s">
        <v>23</v>
      </c>
      <c r="N6949" t="s">
        <v>39</v>
      </c>
      <c r="P6949" t="s">
        <v>164</v>
      </c>
      <c r="Q6949" t="s">
        <v>50</v>
      </c>
      <c r="R6949">
        <v>24.8</v>
      </c>
      <c r="S6949">
        <v>3326.26</v>
      </c>
    </row>
    <row r="6950" spans="1:19">
      <c r="A6950" t="s">
        <v>15316</v>
      </c>
      <c r="B6950" s="2">
        <v>44048</v>
      </c>
      <c r="C6950" t="s">
        <v>22</v>
      </c>
      <c r="D6950">
        <v>73</v>
      </c>
      <c r="E6950" t="s">
        <v>23</v>
      </c>
      <c r="F6950">
        <v>0</v>
      </c>
      <c r="G6950">
        <v>5</v>
      </c>
      <c r="H6950" t="s">
        <v>3686</v>
      </c>
      <c r="I6950">
        <v>5359</v>
      </c>
      <c r="J6950">
        <v>10</v>
      </c>
      <c r="K6950">
        <v>60</v>
      </c>
      <c r="L6950" t="s">
        <v>142</v>
      </c>
      <c r="M6950" t="s">
        <v>39</v>
      </c>
      <c r="N6950" t="s">
        <v>23</v>
      </c>
      <c r="O6950" t="s">
        <v>49</v>
      </c>
      <c r="P6950" t="s">
        <v>26</v>
      </c>
      <c r="Q6950" t="s">
        <v>27</v>
      </c>
      <c r="R6950">
        <v>60.2</v>
      </c>
      <c r="S6950">
        <v>3582.4</v>
      </c>
    </row>
    <row r="6951" spans="1:19">
      <c r="A6951" t="s">
        <v>15318</v>
      </c>
      <c r="B6951" s="2">
        <v>44353</v>
      </c>
      <c r="C6951" t="s">
        <v>22</v>
      </c>
      <c r="D6951">
        <v>27</v>
      </c>
      <c r="E6951" t="s">
        <v>39</v>
      </c>
      <c r="F6951">
        <v>0</v>
      </c>
      <c r="G6951">
        <v>5</v>
      </c>
      <c r="H6951" t="s">
        <v>3686</v>
      </c>
      <c r="I6951">
        <v>4145</v>
      </c>
      <c r="J6951">
        <v>0</v>
      </c>
      <c r="K6951">
        <v>50</v>
      </c>
      <c r="L6951" t="s">
        <v>15568</v>
      </c>
      <c r="M6951" t="s">
        <v>23</v>
      </c>
      <c r="N6951" t="s">
        <v>23</v>
      </c>
      <c r="O6951" t="s">
        <v>49</v>
      </c>
      <c r="P6951" t="s">
        <v>164</v>
      </c>
      <c r="Q6951" t="s">
        <v>27</v>
      </c>
      <c r="R6951">
        <v>69.5</v>
      </c>
      <c r="S6951">
        <v>4764.47</v>
      </c>
    </row>
    <row r="6952" spans="1:19">
      <c r="A6952" t="s">
        <v>15320</v>
      </c>
      <c r="B6952" s="2">
        <v>45282</v>
      </c>
      <c r="C6952" t="s">
        <v>33</v>
      </c>
      <c r="D6952">
        <v>42</v>
      </c>
      <c r="E6952" t="s">
        <v>39</v>
      </c>
      <c r="F6952">
        <v>0</v>
      </c>
      <c r="G6952">
        <v>5</v>
      </c>
      <c r="H6952" t="s">
        <v>3686</v>
      </c>
      <c r="I6952">
        <v>4404</v>
      </c>
      <c r="J6952">
        <v>0</v>
      </c>
      <c r="K6952">
        <v>20</v>
      </c>
      <c r="L6952" t="s">
        <v>15568</v>
      </c>
      <c r="M6952" t="s">
        <v>23</v>
      </c>
      <c r="N6952" t="s">
        <v>39</v>
      </c>
      <c r="P6952" t="s">
        <v>164</v>
      </c>
      <c r="Q6952" t="s">
        <v>50</v>
      </c>
      <c r="R6952">
        <v>19.7</v>
      </c>
      <c r="S6952">
        <v>724.35</v>
      </c>
    </row>
    <row r="6953" spans="1:19">
      <c r="A6953" t="s">
        <v>15322</v>
      </c>
      <c r="B6953" s="2">
        <v>43716</v>
      </c>
      <c r="C6953" t="s">
        <v>33</v>
      </c>
      <c r="D6953">
        <v>34</v>
      </c>
      <c r="E6953" t="s">
        <v>23</v>
      </c>
      <c r="F6953">
        <v>0</v>
      </c>
      <c r="G6953">
        <v>5</v>
      </c>
      <c r="H6953" t="s">
        <v>3686</v>
      </c>
      <c r="I6953">
        <v>5224</v>
      </c>
      <c r="J6953">
        <v>2</v>
      </c>
      <c r="K6953">
        <v>71</v>
      </c>
      <c r="L6953" t="s">
        <v>316</v>
      </c>
      <c r="M6953" t="s">
        <v>39</v>
      </c>
      <c r="N6953" t="s">
        <v>23</v>
      </c>
      <c r="O6953" t="s">
        <v>56</v>
      </c>
      <c r="P6953" t="s">
        <v>164</v>
      </c>
      <c r="Q6953" t="s">
        <v>27</v>
      </c>
      <c r="R6953">
        <v>58.25</v>
      </c>
      <c r="S6953">
        <v>4145.8999999999996</v>
      </c>
    </row>
    <row r="6954" spans="1:19">
      <c r="A6954" t="s">
        <v>15324</v>
      </c>
      <c r="B6954" s="2">
        <v>43782</v>
      </c>
      <c r="C6954" t="s">
        <v>33</v>
      </c>
      <c r="D6954">
        <v>63</v>
      </c>
      <c r="E6954" t="s">
        <v>23</v>
      </c>
      <c r="F6954">
        <v>3</v>
      </c>
      <c r="G6954">
        <v>5</v>
      </c>
      <c r="H6954" t="s">
        <v>3686</v>
      </c>
      <c r="I6954">
        <v>4131</v>
      </c>
      <c r="J6954">
        <v>5</v>
      </c>
      <c r="K6954">
        <v>69</v>
      </c>
      <c r="L6954" t="s">
        <v>15568</v>
      </c>
      <c r="M6954" t="s">
        <v>23</v>
      </c>
      <c r="N6954" t="s">
        <v>39</v>
      </c>
      <c r="P6954" t="s">
        <v>164</v>
      </c>
      <c r="Q6954" t="s">
        <v>27</v>
      </c>
      <c r="R6954">
        <v>19.7</v>
      </c>
      <c r="S6954">
        <v>4045.81</v>
      </c>
    </row>
    <row r="6955" spans="1:19">
      <c r="A6955" t="s">
        <v>15326</v>
      </c>
      <c r="B6955" s="2">
        <v>43678</v>
      </c>
      <c r="C6955" t="s">
        <v>33</v>
      </c>
      <c r="D6955">
        <v>49</v>
      </c>
      <c r="E6955" t="s">
        <v>23</v>
      </c>
      <c r="F6955">
        <v>0</v>
      </c>
      <c r="G6955">
        <v>5</v>
      </c>
      <c r="H6955" t="s">
        <v>3686</v>
      </c>
      <c r="I6955">
        <v>5050</v>
      </c>
      <c r="J6955">
        <v>10</v>
      </c>
      <c r="K6955">
        <v>72</v>
      </c>
      <c r="L6955" t="s">
        <v>316</v>
      </c>
      <c r="M6955" t="s">
        <v>23</v>
      </c>
      <c r="N6955" t="s">
        <v>23</v>
      </c>
      <c r="O6955" t="s">
        <v>56</v>
      </c>
      <c r="P6955" t="s">
        <v>164</v>
      </c>
      <c r="Q6955" t="s">
        <v>27</v>
      </c>
      <c r="R6955">
        <v>78.95</v>
      </c>
      <c r="S6955">
        <v>7605.03</v>
      </c>
    </row>
    <row r="6956" spans="1:19">
      <c r="A6956" t="s">
        <v>15328</v>
      </c>
      <c r="B6956" s="2">
        <v>43912</v>
      </c>
      <c r="C6956" t="s">
        <v>22</v>
      </c>
      <c r="D6956">
        <v>40</v>
      </c>
      <c r="E6956" t="s">
        <v>39</v>
      </c>
      <c r="F6956">
        <v>0</v>
      </c>
      <c r="G6956">
        <v>5</v>
      </c>
      <c r="H6956" t="s">
        <v>3686</v>
      </c>
      <c r="I6956">
        <v>4309</v>
      </c>
      <c r="J6956">
        <v>0</v>
      </c>
      <c r="K6956">
        <v>65</v>
      </c>
      <c r="L6956" t="s">
        <v>142</v>
      </c>
      <c r="M6956" t="s">
        <v>23</v>
      </c>
      <c r="N6956" t="s">
        <v>39</v>
      </c>
      <c r="P6956" t="s">
        <v>164</v>
      </c>
      <c r="Q6956" t="s">
        <v>50</v>
      </c>
      <c r="R6956">
        <v>19.55</v>
      </c>
      <c r="S6956">
        <v>4124.1499999999996</v>
      </c>
    </row>
    <row r="6957" spans="1:19">
      <c r="A6957" t="s">
        <v>15330</v>
      </c>
      <c r="B6957" s="2">
        <v>44177</v>
      </c>
      <c r="C6957" t="s">
        <v>33</v>
      </c>
      <c r="D6957">
        <v>47</v>
      </c>
      <c r="E6957" t="s">
        <v>23</v>
      </c>
      <c r="F6957">
        <v>2</v>
      </c>
      <c r="G6957">
        <v>5</v>
      </c>
      <c r="H6957" t="s">
        <v>3686</v>
      </c>
      <c r="I6957">
        <v>5243</v>
      </c>
      <c r="J6957">
        <v>9</v>
      </c>
      <c r="K6957">
        <v>56</v>
      </c>
      <c r="L6957" t="s">
        <v>15568</v>
      </c>
      <c r="M6957" t="s">
        <v>23</v>
      </c>
      <c r="N6957" t="s">
        <v>39</v>
      </c>
      <c r="P6957" t="s">
        <v>164</v>
      </c>
      <c r="Q6957" t="s">
        <v>50</v>
      </c>
      <c r="R6957">
        <v>24.95</v>
      </c>
      <c r="S6957">
        <v>3096.26</v>
      </c>
    </row>
    <row r="6958" spans="1:19">
      <c r="A6958" t="s">
        <v>15332</v>
      </c>
      <c r="B6958" s="2">
        <v>45754</v>
      </c>
      <c r="C6958" t="s">
        <v>22</v>
      </c>
      <c r="D6958">
        <v>56</v>
      </c>
      <c r="E6958" t="s">
        <v>39</v>
      </c>
      <c r="F6958">
        <v>0</v>
      </c>
      <c r="G6958">
        <v>5</v>
      </c>
      <c r="H6958" t="s">
        <v>3686</v>
      </c>
      <c r="I6958">
        <v>4676</v>
      </c>
      <c r="J6958">
        <v>0</v>
      </c>
      <c r="K6958">
        <v>4</v>
      </c>
      <c r="L6958" t="s">
        <v>15568</v>
      </c>
      <c r="M6958" t="s">
        <v>23</v>
      </c>
      <c r="N6958" t="s">
        <v>39</v>
      </c>
      <c r="P6958" t="s">
        <v>26</v>
      </c>
      <c r="Q6958" t="s">
        <v>50</v>
      </c>
      <c r="R6958">
        <v>20.7</v>
      </c>
      <c r="S6958">
        <v>254.53</v>
      </c>
    </row>
    <row r="6959" spans="1:19">
      <c r="A6959" t="s">
        <v>15334</v>
      </c>
      <c r="B6959" s="2">
        <v>44607</v>
      </c>
      <c r="C6959" t="s">
        <v>33</v>
      </c>
      <c r="D6959">
        <v>34</v>
      </c>
      <c r="E6959" t="s">
        <v>23</v>
      </c>
      <c r="F6959">
        <v>3</v>
      </c>
      <c r="G6959">
        <v>5</v>
      </c>
      <c r="H6959" t="s">
        <v>3686</v>
      </c>
      <c r="I6959">
        <v>3265</v>
      </c>
      <c r="J6959">
        <v>1</v>
      </c>
      <c r="K6959">
        <v>42</v>
      </c>
      <c r="L6959" t="s">
        <v>15568</v>
      </c>
      <c r="M6959" t="s">
        <v>23</v>
      </c>
      <c r="N6959" t="s">
        <v>23</v>
      </c>
      <c r="O6959" t="s">
        <v>25</v>
      </c>
      <c r="P6959" t="s">
        <v>164</v>
      </c>
      <c r="Q6959" t="s">
        <v>27</v>
      </c>
      <c r="R6959">
        <v>100.4</v>
      </c>
      <c r="S6959">
        <v>4832.8500000000004</v>
      </c>
    </row>
    <row r="6960" spans="1:19">
      <c r="A6960" t="s">
        <v>15336</v>
      </c>
      <c r="B6960" s="2">
        <v>45490</v>
      </c>
      <c r="C6960" t="s">
        <v>33</v>
      </c>
      <c r="D6960">
        <v>40</v>
      </c>
      <c r="E6960" t="s">
        <v>39</v>
      </c>
      <c r="F6960">
        <v>0</v>
      </c>
      <c r="G6960">
        <v>5</v>
      </c>
      <c r="H6960" t="s">
        <v>3686</v>
      </c>
      <c r="I6960">
        <v>4883</v>
      </c>
      <c r="J6960">
        <v>0</v>
      </c>
      <c r="K6960">
        <v>13</v>
      </c>
      <c r="L6960" t="s">
        <v>15568</v>
      </c>
      <c r="M6960" t="s">
        <v>23</v>
      </c>
      <c r="N6960" t="s">
        <v>39</v>
      </c>
      <c r="P6960" t="s">
        <v>164</v>
      </c>
      <c r="Q6960" t="s">
        <v>50</v>
      </c>
      <c r="R6960">
        <v>20.399999999999999</v>
      </c>
      <c r="S6960">
        <v>346.58</v>
      </c>
    </row>
    <row r="6961" spans="1:19">
      <c r="A6961" t="s">
        <v>15338</v>
      </c>
      <c r="B6961" s="2">
        <v>45127</v>
      </c>
      <c r="C6961" t="s">
        <v>22</v>
      </c>
      <c r="D6961">
        <v>28</v>
      </c>
      <c r="E6961" t="s">
        <v>23</v>
      </c>
      <c r="F6961">
        <v>1</v>
      </c>
      <c r="G6961">
        <v>5</v>
      </c>
      <c r="H6961" t="s">
        <v>3686</v>
      </c>
      <c r="I6961">
        <v>4134</v>
      </c>
      <c r="J6961">
        <v>0</v>
      </c>
      <c r="K6961">
        <v>25</v>
      </c>
      <c r="L6961" t="s">
        <v>15568</v>
      </c>
      <c r="M6961" t="s">
        <v>23</v>
      </c>
      <c r="N6961" t="s">
        <v>39</v>
      </c>
      <c r="P6961" t="s">
        <v>202</v>
      </c>
      <c r="Q6961" t="s">
        <v>27</v>
      </c>
      <c r="R6961">
        <v>19.899999999999999</v>
      </c>
      <c r="S6961">
        <v>977.2</v>
      </c>
    </row>
    <row r="6962" spans="1:19">
      <c r="A6962" t="s">
        <v>15340</v>
      </c>
      <c r="B6962" s="2">
        <v>44593</v>
      </c>
      <c r="C6962" t="s">
        <v>22</v>
      </c>
      <c r="D6962">
        <v>42</v>
      </c>
      <c r="E6962" t="s">
        <v>23</v>
      </c>
      <c r="F6962">
        <v>1</v>
      </c>
      <c r="G6962">
        <v>5</v>
      </c>
      <c r="H6962" t="s">
        <v>3686</v>
      </c>
      <c r="I6962">
        <v>5320</v>
      </c>
      <c r="J6962">
        <v>10</v>
      </c>
      <c r="K6962">
        <v>42</v>
      </c>
      <c r="L6962" t="s">
        <v>142</v>
      </c>
      <c r="M6962" t="s">
        <v>23</v>
      </c>
      <c r="N6962" t="s">
        <v>39</v>
      </c>
      <c r="P6962" t="s">
        <v>164</v>
      </c>
      <c r="Q6962" t="s">
        <v>84</v>
      </c>
      <c r="R6962">
        <v>20.7</v>
      </c>
      <c r="S6962">
        <v>2173.69</v>
      </c>
    </row>
    <row r="6963" spans="1:19">
      <c r="A6963" t="s">
        <v>15342</v>
      </c>
      <c r="B6963" s="2">
        <v>45304</v>
      </c>
      <c r="C6963" t="s">
        <v>33</v>
      </c>
      <c r="D6963">
        <v>23</v>
      </c>
      <c r="E6963" t="s">
        <v>23</v>
      </c>
      <c r="F6963">
        <v>0</v>
      </c>
      <c r="G6963">
        <v>5</v>
      </c>
      <c r="H6963" t="s">
        <v>3686</v>
      </c>
      <c r="I6963">
        <v>5842</v>
      </c>
      <c r="J6963">
        <v>0</v>
      </c>
      <c r="K6963">
        <v>19</v>
      </c>
      <c r="L6963" t="s">
        <v>97</v>
      </c>
      <c r="M6963" t="s">
        <v>23</v>
      </c>
      <c r="N6963" t="s">
        <v>23</v>
      </c>
      <c r="O6963" t="s">
        <v>56</v>
      </c>
      <c r="P6963" t="s">
        <v>26</v>
      </c>
      <c r="Q6963" t="s">
        <v>50</v>
      </c>
      <c r="R6963">
        <v>44.9</v>
      </c>
      <c r="S6963">
        <v>1495.34</v>
      </c>
    </row>
    <row r="6964" spans="1:19">
      <c r="A6964" t="s">
        <v>15344</v>
      </c>
      <c r="B6964" s="2">
        <v>45357</v>
      </c>
      <c r="C6964" t="s">
        <v>22</v>
      </c>
      <c r="D6964">
        <v>47</v>
      </c>
      <c r="E6964" t="s">
        <v>39</v>
      </c>
      <c r="F6964">
        <v>0</v>
      </c>
      <c r="G6964">
        <v>5</v>
      </c>
      <c r="H6964" t="s">
        <v>3686</v>
      </c>
      <c r="I6964">
        <v>2221</v>
      </c>
      <c r="J6964">
        <v>0</v>
      </c>
      <c r="K6964">
        <v>17</v>
      </c>
      <c r="L6964" t="s">
        <v>97</v>
      </c>
      <c r="M6964" t="s">
        <v>23</v>
      </c>
      <c r="N6964" t="s">
        <v>39</v>
      </c>
      <c r="P6964" t="s">
        <v>202</v>
      </c>
      <c r="Q6964" t="s">
        <v>50</v>
      </c>
      <c r="R6964">
        <v>19.95</v>
      </c>
      <c r="S6964">
        <v>751.07</v>
      </c>
    </row>
    <row r="6965" spans="1:19">
      <c r="A6965" t="s">
        <v>15346</v>
      </c>
      <c r="B6965" s="2">
        <v>45357</v>
      </c>
      <c r="C6965" t="s">
        <v>22</v>
      </c>
      <c r="D6965">
        <v>59</v>
      </c>
      <c r="E6965" t="s">
        <v>23</v>
      </c>
      <c r="F6965">
        <v>0</v>
      </c>
      <c r="G6965">
        <v>5</v>
      </c>
      <c r="H6965" t="s">
        <v>3686</v>
      </c>
      <c r="I6965">
        <v>3591</v>
      </c>
      <c r="J6965">
        <v>7</v>
      </c>
      <c r="K6965">
        <v>17</v>
      </c>
      <c r="L6965" t="s">
        <v>97</v>
      </c>
      <c r="M6965" t="s">
        <v>23</v>
      </c>
      <c r="N6965" t="s">
        <v>23</v>
      </c>
      <c r="O6965" t="s">
        <v>25</v>
      </c>
      <c r="P6965" t="s">
        <v>26</v>
      </c>
      <c r="Q6965" t="s">
        <v>27</v>
      </c>
      <c r="R6965">
        <v>80.5</v>
      </c>
      <c r="S6965">
        <v>2130.9699999999998</v>
      </c>
    </row>
    <row r="6966" spans="1:19">
      <c r="A6966" t="s">
        <v>15348</v>
      </c>
      <c r="B6966" s="2">
        <v>45695</v>
      </c>
      <c r="C6966" t="s">
        <v>22</v>
      </c>
      <c r="D6966">
        <v>33</v>
      </c>
      <c r="E6966" t="s">
        <v>39</v>
      </c>
      <c r="F6966">
        <v>0</v>
      </c>
      <c r="G6966">
        <v>5</v>
      </c>
      <c r="H6966" t="s">
        <v>3686</v>
      </c>
      <c r="I6966">
        <v>5761</v>
      </c>
      <c r="J6966">
        <v>0</v>
      </c>
      <c r="K6966">
        <v>6</v>
      </c>
      <c r="L6966" t="s">
        <v>15568</v>
      </c>
      <c r="M6966" t="s">
        <v>23</v>
      </c>
      <c r="N6966" t="s">
        <v>39</v>
      </c>
      <c r="P6966" t="s">
        <v>26</v>
      </c>
      <c r="Q6966" t="s">
        <v>27</v>
      </c>
      <c r="R6966">
        <v>20.149999999999999</v>
      </c>
      <c r="S6966">
        <v>172.08</v>
      </c>
    </row>
    <row r="6967" spans="1:19">
      <c r="A6967" t="s">
        <v>15350</v>
      </c>
      <c r="B6967" s="2">
        <v>44836</v>
      </c>
      <c r="C6967" t="s">
        <v>22</v>
      </c>
      <c r="D6967">
        <v>23</v>
      </c>
      <c r="E6967" t="s">
        <v>23</v>
      </c>
      <c r="F6967">
        <v>0</v>
      </c>
      <c r="G6967">
        <v>5</v>
      </c>
      <c r="H6967" t="s">
        <v>3686</v>
      </c>
      <c r="I6967">
        <v>5891</v>
      </c>
      <c r="J6967">
        <v>8</v>
      </c>
      <c r="K6967">
        <v>34</v>
      </c>
      <c r="L6967" t="s">
        <v>15568</v>
      </c>
      <c r="M6967" t="s">
        <v>23</v>
      </c>
      <c r="N6967" t="s">
        <v>23</v>
      </c>
      <c r="O6967" t="s">
        <v>25</v>
      </c>
      <c r="P6967" t="s">
        <v>26</v>
      </c>
      <c r="Q6967" t="s">
        <v>27</v>
      </c>
      <c r="R6967">
        <v>100.85</v>
      </c>
      <c r="S6967">
        <v>4668</v>
      </c>
    </row>
    <row r="6968" spans="1:19">
      <c r="A6968" t="s">
        <v>15352</v>
      </c>
      <c r="B6968" s="2">
        <v>45306</v>
      </c>
      <c r="C6968" t="s">
        <v>22</v>
      </c>
      <c r="D6968">
        <v>31</v>
      </c>
      <c r="E6968" t="s">
        <v>23</v>
      </c>
      <c r="F6968">
        <v>2</v>
      </c>
      <c r="G6968">
        <v>5</v>
      </c>
      <c r="H6968" t="s">
        <v>3686</v>
      </c>
      <c r="I6968">
        <v>5749</v>
      </c>
      <c r="J6968">
        <v>10</v>
      </c>
      <c r="K6968">
        <v>19</v>
      </c>
      <c r="L6968" t="s">
        <v>97</v>
      </c>
      <c r="M6968" t="s">
        <v>23</v>
      </c>
      <c r="N6968" t="s">
        <v>23</v>
      </c>
      <c r="O6968" t="s">
        <v>49</v>
      </c>
      <c r="P6968" t="s">
        <v>26</v>
      </c>
      <c r="Q6968" t="s">
        <v>50</v>
      </c>
      <c r="R6968">
        <v>50.1</v>
      </c>
      <c r="S6968">
        <v>1210.3800000000001</v>
      </c>
    </row>
    <row r="6969" spans="1:19">
      <c r="A6969" t="s">
        <v>15354</v>
      </c>
      <c r="B6969" s="2">
        <v>45416</v>
      </c>
      <c r="C6969" t="s">
        <v>33</v>
      </c>
      <c r="D6969">
        <v>56</v>
      </c>
      <c r="E6969" t="s">
        <v>23</v>
      </c>
      <c r="F6969">
        <v>1</v>
      </c>
      <c r="G6969">
        <v>5</v>
      </c>
      <c r="H6969" t="s">
        <v>3686</v>
      </c>
      <c r="I6969">
        <v>3851</v>
      </c>
      <c r="J6969">
        <v>5</v>
      </c>
      <c r="K6969">
        <v>15</v>
      </c>
      <c r="L6969" t="s">
        <v>15568</v>
      </c>
      <c r="M6969" t="s">
        <v>23</v>
      </c>
      <c r="N6969" t="s">
        <v>23</v>
      </c>
      <c r="O6969" t="s">
        <v>49</v>
      </c>
      <c r="P6969" t="s">
        <v>26</v>
      </c>
      <c r="Q6969" t="s">
        <v>27</v>
      </c>
      <c r="R6969">
        <v>76.5</v>
      </c>
      <c r="S6969">
        <v>1752.15</v>
      </c>
    </row>
    <row r="6970" spans="1:19">
      <c r="A6970" t="s">
        <v>15356</v>
      </c>
      <c r="B6970" s="2">
        <v>44869</v>
      </c>
      <c r="C6970" t="s">
        <v>33</v>
      </c>
      <c r="D6970">
        <v>21</v>
      </c>
      <c r="E6970" t="s">
        <v>39</v>
      </c>
      <c r="F6970">
        <v>0</v>
      </c>
      <c r="G6970">
        <v>5</v>
      </c>
      <c r="H6970" t="s">
        <v>3686</v>
      </c>
      <c r="I6970">
        <v>4643</v>
      </c>
      <c r="J6970">
        <v>0</v>
      </c>
      <c r="K6970">
        <v>33</v>
      </c>
      <c r="L6970" t="s">
        <v>15568</v>
      </c>
      <c r="M6970" t="s">
        <v>23</v>
      </c>
      <c r="N6970" t="s">
        <v>23</v>
      </c>
      <c r="O6970" t="s">
        <v>25</v>
      </c>
      <c r="P6970" t="s">
        <v>26</v>
      </c>
      <c r="Q6970" t="s">
        <v>27</v>
      </c>
      <c r="R6970">
        <v>100</v>
      </c>
      <c r="S6970">
        <v>3867.41</v>
      </c>
    </row>
    <row r="6971" spans="1:19">
      <c r="A6971" t="s">
        <v>15358</v>
      </c>
      <c r="B6971" s="2">
        <v>44573</v>
      </c>
      <c r="C6971" t="s">
        <v>33</v>
      </c>
      <c r="D6971">
        <v>51</v>
      </c>
      <c r="E6971" t="s">
        <v>23</v>
      </c>
      <c r="F6971">
        <v>2</v>
      </c>
      <c r="G6971">
        <v>5</v>
      </c>
      <c r="H6971" t="s">
        <v>3686</v>
      </c>
      <c r="I6971">
        <v>4882</v>
      </c>
      <c r="J6971">
        <v>5</v>
      </c>
      <c r="K6971">
        <v>43</v>
      </c>
      <c r="L6971" t="s">
        <v>15568</v>
      </c>
      <c r="M6971" t="s">
        <v>23</v>
      </c>
      <c r="N6971" t="s">
        <v>39</v>
      </c>
      <c r="P6971" t="s">
        <v>202</v>
      </c>
      <c r="Q6971" t="s">
        <v>50</v>
      </c>
      <c r="R6971">
        <v>20</v>
      </c>
      <c r="S6971">
        <v>2331.5500000000002</v>
      </c>
    </row>
    <row r="6972" spans="1:19">
      <c r="A6972" t="s">
        <v>15360</v>
      </c>
      <c r="B6972" s="2">
        <v>44908</v>
      </c>
      <c r="C6972" t="s">
        <v>22</v>
      </c>
      <c r="D6972">
        <v>63</v>
      </c>
      <c r="E6972" t="s">
        <v>23</v>
      </c>
      <c r="F6972">
        <v>0</v>
      </c>
      <c r="G6972">
        <v>5</v>
      </c>
      <c r="H6972" t="s">
        <v>3686</v>
      </c>
      <c r="I6972">
        <v>5804</v>
      </c>
      <c r="J6972">
        <v>9</v>
      </c>
      <c r="K6972">
        <v>32</v>
      </c>
      <c r="L6972" t="s">
        <v>40</v>
      </c>
      <c r="M6972" t="s">
        <v>23</v>
      </c>
      <c r="N6972" t="s">
        <v>23</v>
      </c>
      <c r="O6972" t="s">
        <v>25</v>
      </c>
      <c r="P6972" t="s">
        <v>164</v>
      </c>
      <c r="Q6972" t="s">
        <v>27</v>
      </c>
      <c r="R6972">
        <v>93.5</v>
      </c>
      <c r="S6972">
        <v>4364.08</v>
      </c>
    </row>
    <row r="6973" spans="1:19">
      <c r="A6973" t="s">
        <v>15362</v>
      </c>
      <c r="B6973" s="2">
        <v>45853</v>
      </c>
      <c r="C6973" t="s">
        <v>22</v>
      </c>
      <c r="D6973">
        <v>44</v>
      </c>
      <c r="E6973" t="s">
        <v>39</v>
      </c>
      <c r="F6973">
        <v>0</v>
      </c>
      <c r="G6973">
        <v>5</v>
      </c>
      <c r="H6973" t="s">
        <v>3751</v>
      </c>
      <c r="I6973">
        <v>5526</v>
      </c>
      <c r="J6973">
        <v>0</v>
      </c>
      <c r="K6973">
        <v>1</v>
      </c>
      <c r="L6973" t="s">
        <v>48</v>
      </c>
      <c r="M6973" t="s">
        <v>23</v>
      </c>
      <c r="N6973" t="s">
        <v>39</v>
      </c>
      <c r="P6973" t="s">
        <v>26</v>
      </c>
      <c r="Q6973" t="s">
        <v>27</v>
      </c>
      <c r="R6973">
        <v>20.2</v>
      </c>
      <c r="S6973">
        <v>44.68</v>
      </c>
    </row>
    <row r="6974" spans="1:19">
      <c r="A6974" t="s">
        <v>15364</v>
      </c>
      <c r="B6974" s="2">
        <v>44999</v>
      </c>
      <c r="C6974" t="s">
        <v>22</v>
      </c>
      <c r="D6974">
        <v>51</v>
      </c>
      <c r="E6974" t="s">
        <v>39</v>
      </c>
      <c r="F6974">
        <v>0</v>
      </c>
      <c r="G6974">
        <v>5</v>
      </c>
      <c r="H6974" t="s">
        <v>3686</v>
      </c>
      <c r="I6974">
        <v>3055</v>
      </c>
      <c r="J6974">
        <v>0</v>
      </c>
      <c r="K6974">
        <v>29</v>
      </c>
      <c r="L6974" t="s">
        <v>15568</v>
      </c>
      <c r="M6974" t="s">
        <v>23</v>
      </c>
      <c r="N6974" t="s">
        <v>23</v>
      </c>
      <c r="O6974" t="s">
        <v>25</v>
      </c>
      <c r="P6974" t="s">
        <v>202</v>
      </c>
      <c r="Q6974" t="s">
        <v>50</v>
      </c>
      <c r="R6974">
        <v>100.55</v>
      </c>
      <c r="S6974">
        <v>4378.13</v>
      </c>
    </row>
    <row r="6975" spans="1:19">
      <c r="A6975" t="s">
        <v>15366</v>
      </c>
      <c r="B6975" s="2">
        <v>45792</v>
      </c>
      <c r="C6975" t="s">
        <v>22</v>
      </c>
      <c r="D6975">
        <v>78</v>
      </c>
      <c r="E6975" t="s">
        <v>39</v>
      </c>
      <c r="F6975">
        <v>1</v>
      </c>
      <c r="G6975">
        <v>5</v>
      </c>
      <c r="H6975" t="s">
        <v>3751</v>
      </c>
      <c r="I6975">
        <v>4315</v>
      </c>
      <c r="J6975">
        <v>0</v>
      </c>
      <c r="K6975">
        <v>3</v>
      </c>
      <c r="L6975" t="s">
        <v>15568</v>
      </c>
      <c r="M6975" t="s">
        <v>23</v>
      </c>
      <c r="N6975" t="s">
        <v>39</v>
      </c>
      <c r="P6975" t="s">
        <v>164</v>
      </c>
      <c r="Q6975" t="s">
        <v>50</v>
      </c>
      <c r="R6975">
        <v>26.4</v>
      </c>
      <c r="S6975">
        <v>222.86</v>
      </c>
    </row>
    <row r="6976" spans="1:19">
      <c r="A6976" t="s">
        <v>15368</v>
      </c>
      <c r="B6976" s="2">
        <v>44461</v>
      </c>
      <c r="C6976" t="s">
        <v>22</v>
      </c>
      <c r="D6976">
        <v>35</v>
      </c>
      <c r="E6976" t="s">
        <v>23</v>
      </c>
      <c r="F6976">
        <v>0</v>
      </c>
      <c r="G6976">
        <v>5</v>
      </c>
      <c r="H6976" t="s">
        <v>3686</v>
      </c>
      <c r="I6976">
        <v>2021</v>
      </c>
      <c r="J6976">
        <v>7</v>
      </c>
      <c r="K6976">
        <v>47</v>
      </c>
      <c r="L6976" t="s">
        <v>15568</v>
      </c>
      <c r="M6976" t="s">
        <v>23</v>
      </c>
      <c r="N6976" t="s">
        <v>39</v>
      </c>
      <c r="P6976" t="s">
        <v>164</v>
      </c>
      <c r="Q6976" t="s">
        <v>50</v>
      </c>
      <c r="R6976">
        <v>19.649999999999999</v>
      </c>
      <c r="S6976">
        <v>1280.48</v>
      </c>
    </row>
    <row r="6977" spans="1:19">
      <c r="A6977" t="s">
        <v>15370</v>
      </c>
      <c r="B6977" s="2">
        <v>45803</v>
      </c>
      <c r="C6977" t="s">
        <v>22</v>
      </c>
      <c r="D6977">
        <v>46</v>
      </c>
      <c r="E6977" t="s">
        <v>39</v>
      </c>
      <c r="F6977">
        <v>3</v>
      </c>
      <c r="G6977">
        <v>5</v>
      </c>
      <c r="H6977" t="s">
        <v>3751</v>
      </c>
      <c r="I6977">
        <v>4430</v>
      </c>
      <c r="J6977">
        <v>0</v>
      </c>
      <c r="K6977">
        <v>3</v>
      </c>
      <c r="L6977" t="s">
        <v>48</v>
      </c>
      <c r="M6977" t="s">
        <v>23</v>
      </c>
      <c r="N6977" t="s">
        <v>39</v>
      </c>
      <c r="P6977" t="s">
        <v>26</v>
      </c>
      <c r="Q6977" t="s">
        <v>84</v>
      </c>
      <c r="R6977">
        <v>19.95</v>
      </c>
      <c r="S6977">
        <v>73.75</v>
      </c>
    </row>
    <row r="6978" spans="1:19">
      <c r="A6978" t="s">
        <v>15371</v>
      </c>
      <c r="B6978" s="2">
        <v>43939</v>
      </c>
      <c r="C6978" t="s">
        <v>22</v>
      </c>
      <c r="D6978">
        <v>44</v>
      </c>
      <c r="E6978" t="s">
        <v>39</v>
      </c>
      <c r="F6978">
        <v>0</v>
      </c>
      <c r="G6978">
        <v>5</v>
      </c>
      <c r="H6978" t="s">
        <v>3686</v>
      </c>
      <c r="I6978">
        <v>4986</v>
      </c>
      <c r="J6978">
        <v>0</v>
      </c>
      <c r="K6978">
        <v>64</v>
      </c>
      <c r="L6978" t="s">
        <v>142</v>
      </c>
      <c r="M6978" t="s">
        <v>23</v>
      </c>
      <c r="N6978" t="s">
        <v>23</v>
      </c>
      <c r="O6978" t="s">
        <v>25</v>
      </c>
      <c r="P6978" t="s">
        <v>202</v>
      </c>
      <c r="Q6978" t="s">
        <v>50</v>
      </c>
      <c r="R6978">
        <v>100.3</v>
      </c>
      <c r="S6978">
        <v>7240.6</v>
      </c>
    </row>
    <row r="6979" spans="1:19">
      <c r="A6979" t="s">
        <v>15373</v>
      </c>
      <c r="B6979" s="2">
        <v>45271</v>
      </c>
      <c r="C6979" t="s">
        <v>33</v>
      </c>
      <c r="D6979">
        <v>63</v>
      </c>
      <c r="E6979" t="s">
        <v>39</v>
      </c>
      <c r="F6979">
        <v>0</v>
      </c>
      <c r="G6979">
        <v>5</v>
      </c>
      <c r="H6979" t="s">
        <v>3686</v>
      </c>
      <c r="I6979">
        <v>5811</v>
      </c>
      <c r="J6979">
        <v>0</v>
      </c>
      <c r="K6979">
        <v>20</v>
      </c>
      <c r="L6979" t="s">
        <v>15568</v>
      </c>
      <c r="M6979" t="s">
        <v>23</v>
      </c>
      <c r="N6979" t="s">
        <v>39</v>
      </c>
      <c r="P6979" t="s">
        <v>202</v>
      </c>
      <c r="Q6979" t="s">
        <v>50</v>
      </c>
      <c r="R6979">
        <v>19.350000000000001</v>
      </c>
      <c r="S6979">
        <v>651.75</v>
      </c>
    </row>
    <row r="6980" spans="1:19">
      <c r="A6980" t="s">
        <v>15375</v>
      </c>
      <c r="B6980" s="2">
        <v>43722</v>
      </c>
      <c r="C6980" t="s">
        <v>33</v>
      </c>
      <c r="D6980">
        <v>38</v>
      </c>
      <c r="E6980" t="s">
        <v>23</v>
      </c>
      <c r="F6980">
        <v>0</v>
      </c>
      <c r="G6980">
        <v>5</v>
      </c>
      <c r="H6980" t="s">
        <v>3686</v>
      </c>
      <c r="I6980">
        <v>4742</v>
      </c>
      <c r="J6980">
        <v>10</v>
      </c>
      <c r="K6980">
        <v>71</v>
      </c>
      <c r="L6980" t="s">
        <v>15568</v>
      </c>
      <c r="M6980" t="s">
        <v>23</v>
      </c>
      <c r="N6980" t="s">
        <v>39</v>
      </c>
      <c r="P6980" t="s">
        <v>164</v>
      </c>
      <c r="Q6980" t="s">
        <v>50</v>
      </c>
      <c r="R6980">
        <v>24.45</v>
      </c>
      <c r="S6980">
        <v>4024.6</v>
      </c>
    </row>
    <row r="6981" spans="1:19">
      <c r="A6981" t="s">
        <v>15377</v>
      </c>
      <c r="B6981" s="2">
        <v>44632</v>
      </c>
      <c r="C6981" t="s">
        <v>33</v>
      </c>
      <c r="D6981">
        <v>51</v>
      </c>
      <c r="E6981" t="s">
        <v>23</v>
      </c>
      <c r="F6981">
        <v>2</v>
      </c>
      <c r="G6981">
        <v>5</v>
      </c>
      <c r="H6981" t="s">
        <v>3686</v>
      </c>
      <c r="I6981">
        <v>4854</v>
      </c>
      <c r="J6981">
        <v>3</v>
      </c>
      <c r="K6981">
        <v>41</v>
      </c>
      <c r="L6981" t="s">
        <v>15568</v>
      </c>
      <c r="M6981" t="s">
        <v>23</v>
      </c>
      <c r="N6981" t="s">
        <v>23</v>
      </c>
      <c r="O6981" t="s">
        <v>25</v>
      </c>
      <c r="P6981" t="s">
        <v>202</v>
      </c>
      <c r="Q6981" t="s">
        <v>27</v>
      </c>
      <c r="R6981">
        <v>109.1</v>
      </c>
      <c r="S6981">
        <v>5291.06</v>
      </c>
    </row>
    <row r="6982" spans="1:19">
      <c r="A6982" t="s">
        <v>15379</v>
      </c>
      <c r="B6982" s="2">
        <v>45468</v>
      </c>
      <c r="C6982" t="s">
        <v>22</v>
      </c>
      <c r="D6982">
        <v>32</v>
      </c>
      <c r="E6982" t="s">
        <v>23</v>
      </c>
      <c r="F6982">
        <v>0</v>
      </c>
      <c r="G6982">
        <v>5</v>
      </c>
      <c r="H6982" t="s">
        <v>3686</v>
      </c>
      <c r="I6982">
        <v>2168</v>
      </c>
      <c r="J6982">
        <v>4</v>
      </c>
      <c r="K6982">
        <v>14</v>
      </c>
      <c r="L6982" t="s">
        <v>97</v>
      </c>
      <c r="M6982" t="s">
        <v>23</v>
      </c>
      <c r="N6982" t="s">
        <v>23</v>
      </c>
      <c r="O6982" t="s">
        <v>49</v>
      </c>
      <c r="P6982" t="s">
        <v>26</v>
      </c>
      <c r="Q6982" t="s">
        <v>27</v>
      </c>
      <c r="R6982">
        <v>48.8</v>
      </c>
      <c r="S6982">
        <v>963.16</v>
      </c>
    </row>
    <row r="6983" spans="1:19">
      <c r="A6983" t="s">
        <v>15381</v>
      </c>
      <c r="B6983" s="2">
        <v>45359</v>
      </c>
      <c r="C6983" t="s">
        <v>33</v>
      </c>
      <c r="D6983">
        <v>59</v>
      </c>
      <c r="E6983" t="s">
        <v>23</v>
      </c>
      <c r="F6983">
        <v>0</v>
      </c>
      <c r="G6983">
        <v>5</v>
      </c>
      <c r="H6983" t="s">
        <v>3686</v>
      </c>
      <c r="I6983">
        <v>2185</v>
      </c>
      <c r="J6983">
        <v>3</v>
      </c>
      <c r="K6983">
        <v>17</v>
      </c>
      <c r="L6983" t="s">
        <v>97</v>
      </c>
      <c r="M6983" t="s">
        <v>23</v>
      </c>
      <c r="N6983" t="s">
        <v>39</v>
      </c>
      <c r="P6983" t="s">
        <v>202</v>
      </c>
      <c r="Q6983" t="s">
        <v>84</v>
      </c>
      <c r="R6983">
        <v>19.350000000000001</v>
      </c>
      <c r="S6983">
        <v>324.31</v>
      </c>
    </row>
    <row r="6984" spans="1:19">
      <c r="A6984" t="s">
        <v>15383</v>
      </c>
      <c r="B6984" s="2">
        <v>44664</v>
      </c>
      <c r="C6984" t="s">
        <v>22</v>
      </c>
      <c r="D6984">
        <v>28</v>
      </c>
      <c r="E6984" t="s">
        <v>23</v>
      </c>
      <c r="F6984">
        <v>0</v>
      </c>
      <c r="G6984">
        <v>5</v>
      </c>
      <c r="H6984" t="s">
        <v>3686</v>
      </c>
      <c r="I6984">
        <v>5118</v>
      </c>
      <c r="J6984">
        <v>1</v>
      </c>
      <c r="K6984">
        <v>40</v>
      </c>
      <c r="L6984" t="s">
        <v>142</v>
      </c>
      <c r="M6984" t="s">
        <v>23</v>
      </c>
      <c r="N6984" t="s">
        <v>23</v>
      </c>
      <c r="O6984" t="s">
        <v>25</v>
      </c>
      <c r="P6984" t="s">
        <v>202</v>
      </c>
      <c r="Q6984" t="s">
        <v>27</v>
      </c>
      <c r="R6984">
        <v>106</v>
      </c>
      <c r="S6984">
        <v>5310.03</v>
      </c>
    </row>
    <row r="6985" spans="1:19">
      <c r="A6985" t="s">
        <v>15385</v>
      </c>
      <c r="B6985" s="2">
        <v>44478</v>
      </c>
      <c r="C6985" t="s">
        <v>33</v>
      </c>
      <c r="D6985">
        <v>39</v>
      </c>
      <c r="E6985" t="s">
        <v>23</v>
      </c>
      <c r="F6985">
        <v>2</v>
      </c>
      <c r="G6985">
        <v>5</v>
      </c>
      <c r="H6985" t="s">
        <v>3686</v>
      </c>
      <c r="I6985">
        <v>5596</v>
      </c>
      <c r="J6985">
        <v>1</v>
      </c>
      <c r="K6985">
        <v>46</v>
      </c>
      <c r="L6985" t="s">
        <v>142</v>
      </c>
      <c r="M6985" t="s">
        <v>23</v>
      </c>
      <c r="N6985" t="s">
        <v>39</v>
      </c>
      <c r="P6985" t="s">
        <v>164</v>
      </c>
      <c r="Q6985" t="s">
        <v>50</v>
      </c>
      <c r="R6985">
        <v>19.25</v>
      </c>
      <c r="S6985">
        <v>1983.38</v>
      </c>
    </row>
    <row r="6986" spans="1:19">
      <c r="A6986" t="s">
        <v>15387</v>
      </c>
      <c r="B6986" s="2">
        <v>43989</v>
      </c>
      <c r="C6986" t="s">
        <v>33</v>
      </c>
      <c r="D6986">
        <v>33</v>
      </c>
      <c r="E6986" t="s">
        <v>23</v>
      </c>
      <c r="F6986">
        <v>0</v>
      </c>
      <c r="G6986">
        <v>5</v>
      </c>
      <c r="H6986" t="s">
        <v>3686</v>
      </c>
      <c r="I6986">
        <v>5049</v>
      </c>
      <c r="J6986">
        <v>10</v>
      </c>
      <c r="K6986">
        <v>62</v>
      </c>
      <c r="L6986" t="s">
        <v>142</v>
      </c>
      <c r="M6986" t="s">
        <v>23</v>
      </c>
      <c r="N6986" t="s">
        <v>23</v>
      </c>
      <c r="O6986" t="s">
        <v>25</v>
      </c>
      <c r="P6986" t="s">
        <v>26</v>
      </c>
      <c r="Q6986" t="s">
        <v>27</v>
      </c>
      <c r="R6986">
        <v>101.35</v>
      </c>
      <c r="S6986">
        <v>7098.42</v>
      </c>
    </row>
    <row r="6987" spans="1:19">
      <c r="A6987" t="s">
        <v>15389</v>
      </c>
      <c r="B6987" s="2">
        <v>43723</v>
      </c>
      <c r="C6987" t="s">
        <v>33</v>
      </c>
      <c r="D6987">
        <v>37</v>
      </c>
      <c r="E6987" t="s">
        <v>23</v>
      </c>
      <c r="F6987">
        <v>0</v>
      </c>
      <c r="G6987">
        <v>5</v>
      </c>
      <c r="H6987" t="s">
        <v>3686</v>
      </c>
      <c r="I6987">
        <v>6166</v>
      </c>
      <c r="J6987">
        <v>4</v>
      </c>
      <c r="K6987">
        <v>71</v>
      </c>
      <c r="L6987" t="s">
        <v>15568</v>
      </c>
      <c r="M6987" t="s">
        <v>23</v>
      </c>
      <c r="N6987" t="s">
        <v>39</v>
      </c>
      <c r="P6987" t="s">
        <v>164</v>
      </c>
      <c r="Q6987" t="s">
        <v>50</v>
      </c>
      <c r="R6987">
        <v>23.85</v>
      </c>
      <c r="S6987">
        <v>3176.59</v>
      </c>
    </row>
    <row r="6988" spans="1:19">
      <c r="A6988" t="s">
        <v>15392</v>
      </c>
      <c r="B6988" s="2">
        <v>44326</v>
      </c>
      <c r="C6988" t="s">
        <v>33</v>
      </c>
      <c r="D6988">
        <v>52</v>
      </c>
      <c r="E6988" t="s">
        <v>39</v>
      </c>
      <c r="F6988">
        <v>0</v>
      </c>
      <c r="G6988">
        <v>5</v>
      </c>
      <c r="H6988" t="s">
        <v>3686</v>
      </c>
      <c r="I6988">
        <v>5458</v>
      </c>
      <c r="J6988">
        <v>0</v>
      </c>
      <c r="K6988">
        <v>51</v>
      </c>
      <c r="L6988" t="s">
        <v>142</v>
      </c>
      <c r="M6988" t="s">
        <v>23</v>
      </c>
      <c r="N6988" t="s">
        <v>39</v>
      </c>
      <c r="P6988" t="s">
        <v>164</v>
      </c>
      <c r="Q6988" t="s">
        <v>27</v>
      </c>
      <c r="R6988">
        <v>24.95</v>
      </c>
      <c r="S6988">
        <v>3549.85</v>
      </c>
    </row>
    <row r="6989" spans="1:19">
      <c r="A6989" t="s">
        <v>15394</v>
      </c>
      <c r="B6989" s="2">
        <v>45506</v>
      </c>
      <c r="C6989" t="s">
        <v>33</v>
      </c>
      <c r="D6989">
        <v>30</v>
      </c>
      <c r="E6989" t="s">
        <v>39</v>
      </c>
      <c r="F6989">
        <v>0</v>
      </c>
      <c r="G6989">
        <v>5</v>
      </c>
      <c r="H6989" t="s">
        <v>3686</v>
      </c>
      <c r="I6989">
        <v>2868</v>
      </c>
      <c r="J6989">
        <v>0</v>
      </c>
      <c r="K6989">
        <v>12</v>
      </c>
      <c r="L6989" t="s">
        <v>15568</v>
      </c>
      <c r="M6989" t="s">
        <v>23</v>
      </c>
      <c r="N6989" t="s">
        <v>39</v>
      </c>
      <c r="P6989" t="s">
        <v>202</v>
      </c>
      <c r="Q6989" t="s">
        <v>50</v>
      </c>
      <c r="R6989">
        <v>19.3</v>
      </c>
      <c r="S6989">
        <v>730.11</v>
      </c>
    </row>
    <row r="6990" spans="1:19">
      <c r="A6990" t="s">
        <v>15396</v>
      </c>
      <c r="B6990" s="2">
        <v>45758</v>
      </c>
      <c r="C6990" t="s">
        <v>33</v>
      </c>
      <c r="D6990">
        <v>55</v>
      </c>
      <c r="E6990" t="s">
        <v>39</v>
      </c>
      <c r="F6990">
        <v>3</v>
      </c>
      <c r="G6990">
        <v>5</v>
      </c>
      <c r="H6990" t="s">
        <v>3686</v>
      </c>
      <c r="I6990">
        <v>2616</v>
      </c>
      <c r="J6990">
        <v>0</v>
      </c>
      <c r="K6990">
        <v>4</v>
      </c>
      <c r="L6990" t="s">
        <v>48</v>
      </c>
      <c r="M6990" t="s">
        <v>23</v>
      </c>
      <c r="N6990" t="s">
        <v>39</v>
      </c>
      <c r="P6990" t="s">
        <v>26</v>
      </c>
      <c r="Q6990" t="s">
        <v>50</v>
      </c>
      <c r="R6990">
        <v>25.45</v>
      </c>
      <c r="S6990">
        <v>240.08</v>
      </c>
    </row>
    <row r="6991" spans="1:19">
      <c r="A6991" t="s">
        <v>15398</v>
      </c>
      <c r="B6991" s="2">
        <v>45568</v>
      </c>
      <c r="C6991" t="s">
        <v>33</v>
      </c>
      <c r="D6991">
        <v>56</v>
      </c>
      <c r="E6991" t="s">
        <v>23</v>
      </c>
      <c r="F6991">
        <v>0</v>
      </c>
      <c r="G6991">
        <v>5</v>
      </c>
      <c r="H6991" t="s">
        <v>3686</v>
      </c>
      <c r="I6991">
        <v>3509</v>
      </c>
      <c r="J6991">
        <v>4</v>
      </c>
      <c r="K6991">
        <v>10</v>
      </c>
      <c r="L6991" t="s">
        <v>15568</v>
      </c>
      <c r="M6991" t="s">
        <v>23</v>
      </c>
      <c r="N6991" t="s">
        <v>39</v>
      </c>
      <c r="P6991" t="s">
        <v>202</v>
      </c>
      <c r="Q6991" t="s">
        <v>50</v>
      </c>
      <c r="R6991">
        <v>20.100000000000001</v>
      </c>
      <c r="S6991">
        <v>324.8</v>
      </c>
    </row>
    <row r="6992" spans="1:19">
      <c r="A6992" t="s">
        <v>15400</v>
      </c>
      <c r="B6992" s="2">
        <v>45824</v>
      </c>
      <c r="C6992" t="s">
        <v>22</v>
      </c>
      <c r="D6992">
        <v>58</v>
      </c>
      <c r="E6992" t="s">
        <v>39</v>
      </c>
      <c r="F6992">
        <v>0</v>
      </c>
      <c r="G6992">
        <v>5</v>
      </c>
      <c r="H6992" t="s">
        <v>3751</v>
      </c>
      <c r="I6992">
        <v>3922</v>
      </c>
      <c r="J6992">
        <v>0</v>
      </c>
      <c r="K6992">
        <v>2</v>
      </c>
      <c r="L6992" t="s">
        <v>48</v>
      </c>
      <c r="M6992" t="s">
        <v>23</v>
      </c>
      <c r="N6992" t="s">
        <v>39</v>
      </c>
      <c r="P6992" t="s">
        <v>26</v>
      </c>
      <c r="Q6992" t="s">
        <v>50</v>
      </c>
      <c r="R6992">
        <v>20</v>
      </c>
      <c r="S6992">
        <v>66.760000000000005</v>
      </c>
    </row>
    <row r="6993" spans="1:19">
      <c r="A6993" t="s">
        <v>15402</v>
      </c>
      <c r="B6993" s="2">
        <v>44640</v>
      </c>
      <c r="C6993" t="s">
        <v>22</v>
      </c>
      <c r="D6993">
        <v>20</v>
      </c>
      <c r="E6993" t="s">
        <v>39</v>
      </c>
      <c r="F6993">
        <v>0</v>
      </c>
      <c r="G6993">
        <v>5</v>
      </c>
      <c r="H6993" t="s">
        <v>3686</v>
      </c>
      <c r="I6993">
        <v>3259</v>
      </c>
      <c r="J6993">
        <v>0</v>
      </c>
      <c r="K6993">
        <v>41</v>
      </c>
      <c r="L6993" t="s">
        <v>142</v>
      </c>
      <c r="M6993" t="s">
        <v>23</v>
      </c>
      <c r="N6993" t="s">
        <v>23</v>
      </c>
      <c r="O6993" t="s">
        <v>25</v>
      </c>
      <c r="P6993" t="s">
        <v>26</v>
      </c>
      <c r="Q6993" t="s">
        <v>27</v>
      </c>
      <c r="R6993">
        <v>89.2</v>
      </c>
      <c r="S6993">
        <v>5359.39</v>
      </c>
    </row>
    <row r="6994" spans="1:19">
      <c r="A6994" t="s">
        <v>15404</v>
      </c>
      <c r="B6994" s="2">
        <v>44716</v>
      </c>
      <c r="C6994" t="s">
        <v>22</v>
      </c>
      <c r="D6994">
        <v>23</v>
      </c>
      <c r="E6994" t="s">
        <v>23</v>
      </c>
      <c r="F6994">
        <v>1</v>
      </c>
      <c r="G6994">
        <v>5</v>
      </c>
      <c r="H6994" t="s">
        <v>3686</v>
      </c>
      <c r="I6994">
        <v>4036</v>
      </c>
      <c r="J6994">
        <v>9</v>
      </c>
      <c r="K6994">
        <v>38</v>
      </c>
      <c r="L6994" t="s">
        <v>15568</v>
      </c>
      <c r="M6994" t="s">
        <v>23</v>
      </c>
      <c r="N6994" t="s">
        <v>23</v>
      </c>
      <c r="O6994" t="s">
        <v>25</v>
      </c>
      <c r="P6994" t="s">
        <v>202</v>
      </c>
      <c r="Q6994" t="s">
        <v>27</v>
      </c>
      <c r="R6994">
        <v>101.15</v>
      </c>
      <c r="S6994">
        <v>4817.25</v>
      </c>
    </row>
    <row r="6995" spans="1:19">
      <c r="A6995" t="s">
        <v>15406</v>
      </c>
      <c r="B6995" s="2">
        <v>45632</v>
      </c>
      <c r="C6995" t="s">
        <v>22</v>
      </c>
      <c r="D6995">
        <v>46</v>
      </c>
      <c r="E6995" t="s">
        <v>23</v>
      </c>
      <c r="F6995">
        <v>0</v>
      </c>
      <c r="G6995">
        <v>5</v>
      </c>
      <c r="H6995" t="s">
        <v>3686</v>
      </c>
      <c r="I6995">
        <v>4537</v>
      </c>
      <c r="J6995">
        <v>7</v>
      </c>
      <c r="K6995">
        <v>8</v>
      </c>
      <c r="L6995" t="s">
        <v>48</v>
      </c>
      <c r="M6995" t="s">
        <v>23</v>
      </c>
      <c r="N6995" t="s">
        <v>23</v>
      </c>
      <c r="O6995" t="s">
        <v>56</v>
      </c>
      <c r="P6995" t="s">
        <v>164</v>
      </c>
      <c r="Q6995" t="s">
        <v>50</v>
      </c>
      <c r="R6995">
        <v>64.400000000000006</v>
      </c>
      <c r="S6995">
        <v>786.26</v>
      </c>
    </row>
    <row r="6996" spans="1:19">
      <c r="A6996" t="s">
        <v>15408</v>
      </c>
      <c r="B6996" s="2">
        <v>45828</v>
      </c>
      <c r="C6996" t="s">
        <v>22</v>
      </c>
      <c r="D6996">
        <v>35</v>
      </c>
      <c r="E6996" t="s">
        <v>39</v>
      </c>
      <c r="F6996">
        <v>0</v>
      </c>
      <c r="G6996">
        <v>5</v>
      </c>
      <c r="H6996" t="s">
        <v>3751</v>
      </c>
      <c r="I6996">
        <v>5251</v>
      </c>
      <c r="J6996">
        <v>0</v>
      </c>
      <c r="K6996">
        <v>2</v>
      </c>
      <c r="L6996" t="s">
        <v>48</v>
      </c>
      <c r="M6996" t="s">
        <v>23</v>
      </c>
      <c r="N6996" t="s">
        <v>23</v>
      </c>
      <c r="O6996" t="s">
        <v>49</v>
      </c>
      <c r="P6996" t="s">
        <v>164</v>
      </c>
      <c r="Q6996" t="s">
        <v>84</v>
      </c>
      <c r="R6996">
        <v>49.95</v>
      </c>
      <c r="S6996">
        <v>183.04</v>
      </c>
    </row>
    <row r="6997" spans="1:19">
      <c r="A6997" t="s">
        <v>15410</v>
      </c>
      <c r="B6997" s="2">
        <v>44936</v>
      </c>
      <c r="C6997" t="s">
        <v>33</v>
      </c>
      <c r="D6997">
        <v>71</v>
      </c>
      <c r="E6997" t="s">
        <v>39</v>
      </c>
      <c r="F6997">
        <v>0</v>
      </c>
      <c r="G6997">
        <v>5</v>
      </c>
      <c r="H6997" t="s">
        <v>3686</v>
      </c>
      <c r="I6997">
        <v>4984</v>
      </c>
      <c r="J6997">
        <v>0</v>
      </c>
      <c r="K6997">
        <v>31</v>
      </c>
      <c r="L6997" t="s">
        <v>15568</v>
      </c>
      <c r="M6997" t="s">
        <v>23</v>
      </c>
      <c r="N6997" t="s">
        <v>23</v>
      </c>
      <c r="O6997" t="s">
        <v>49</v>
      </c>
      <c r="P6997" t="s">
        <v>164</v>
      </c>
      <c r="Q6997" t="s">
        <v>50</v>
      </c>
      <c r="R6997">
        <v>79.2</v>
      </c>
      <c r="S6997">
        <v>3359.87</v>
      </c>
    </row>
    <row r="6998" spans="1:19">
      <c r="A6998" t="s">
        <v>15412</v>
      </c>
      <c r="B6998" s="2">
        <v>45325</v>
      </c>
      <c r="C6998" t="s">
        <v>22</v>
      </c>
      <c r="D6998">
        <v>78</v>
      </c>
      <c r="E6998" t="s">
        <v>39</v>
      </c>
      <c r="F6998">
        <v>0</v>
      </c>
      <c r="G6998">
        <v>5</v>
      </c>
      <c r="H6998" t="s">
        <v>3686</v>
      </c>
      <c r="I6998">
        <v>4030</v>
      </c>
      <c r="J6998">
        <v>0</v>
      </c>
      <c r="K6998">
        <v>18</v>
      </c>
      <c r="L6998" t="s">
        <v>97</v>
      </c>
      <c r="M6998" t="s">
        <v>23</v>
      </c>
      <c r="N6998" t="s">
        <v>23</v>
      </c>
      <c r="O6998" t="s">
        <v>25</v>
      </c>
      <c r="P6998" t="s">
        <v>26</v>
      </c>
      <c r="Q6998" t="s">
        <v>27</v>
      </c>
      <c r="R6998">
        <v>75.599999999999994</v>
      </c>
      <c r="S6998">
        <v>1668.29</v>
      </c>
    </row>
    <row r="6999" spans="1:19">
      <c r="A6999" t="s">
        <v>15414</v>
      </c>
      <c r="B6999" s="2">
        <v>45186</v>
      </c>
      <c r="C6999" t="s">
        <v>33</v>
      </c>
      <c r="D6999">
        <v>71</v>
      </c>
      <c r="E6999" t="s">
        <v>23</v>
      </c>
      <c r="F6999">
        <v>2</v>
      </c>
      <c r="G6999">
        <v>5</v>
      </c>
      <c r="H6999" t="s">
        <v>3686</v>
      </c>
      <c r="I6999">
        <v>5939</v>
      </c>
      <c r="J6999">
        <v>1</v>
      </c>
      <c r="K6999">
        <v>23</v>
      </c>
      <c r="L6999" t="s">
        <v>15568</v>
      </c>
      <c r="M6999" t="s">
        <v>23</v>
      </c>
      <c r="N6999" t="s">
        <v>39</v>
      </c>
      <c r="P6999" t="s">
        <v>164</v>
      </c>
      <c r="Q6999" t="s">
        <v>50</v>
      </c>
      <c r="R6999">
        <v>25.6</v>
      </c>
      <c r="S6999">
        <v>1102.17</v>
      </c>
    </row>
    <row r="7000" spans="1:19">
      <c r="A7000" t="s">
        <v>15416</v>
      </c>
      <c r="B7000" s="2">
        <v>44419</v>
      </c>
      <c r="C7000" t="s">
        <v>33</v>
      </c>
      <c r="D7000">
        <v>61</v>
      </c>
      <c r="E7000" t="s">
        <v>39</v>
      </c>
      <c r="F7000">
        <v>0</v>
      </c>
      <c r="G7000">
        <v>5</v>
      </c>
      <c r="H7000" t="s">
        <v>3686</v>
      </c>
      <c r="I7000">
        <v>4304</v>
      </c>
      <c r="J7000">
        <v>0</v>
      </c>
      <c r="K7000">
        <v>48</v>
      </c>
      <c r="L7000" t="s">
        <v>15568</v>
      </c>
      <c r="M7000" t="s">
        <v>23</v>
      </c>
      <c r="N7000" t="s">
        <v>23</v>
      </c>
      <c r="O7000" t="s">
        <v>25</v>
      </c>
      <c r="P7000" t="s">
        <v>26</v>
      </c>
      <c r="Q7000" t="s">
        <v>27</v>
      </c>
      <c r="R7000">
        <v>103.85</v>
      </c>
      <c r="S7000">
        <v>5450.05</v>
      </c>
    </row>
    <row r="7001" spans="1:19">
      <c r="A7001" t="s">
        <v>15418</v>
      </c>
      <c r="B7001" s="2">
        <v>44846</v>
      </c>
      <c r="C7001" t="s">
        <v>33</v>
      </c>
      <c r="D7001">
        <v>27</v>
      </c>
      <c r="E7001" t="s">
        <v>39</v>
      </c>
      <c r="F7001">
        <v>0</v>
      </c>
      <c r="G7001">
        <v>5</v>
      </c>
      <c r="H7001" t="s">
        <v>3686</v>
      </c>
      <c r="I7001">
        <v>3818</v>
      </c>
      <c r="J7001">
        <v>0</v>
      </c>
      <c r="K7001">
        <v>34</v>
      </c>
      <c r="L7001" t="s">
        <v>15568</v>
      </c>
      <c r="M7001" t="s">
        <v>23</v>
      </c>
      <c r="N7001" t="s">
        <v>23</v>
      </c>
      <c r="O7001" t="s">
        <v>25</v>
      </c>
      <c r="P7001" t="s">
        <v>26</v>
      </c>
      <c r="Q7001" t="s">
        <v>27</v>
      </c>
      <c r="R7001">
        <v>85.35</v>
      </c>
      <c r="S7001">
        <v>3696.96</v>
      </c>
    </row>
    <row r="7002" spans="1:19">
      <c r="A7002" t="s">
        <v>15420</v>
      </c>
      <c r="B7002" s="2">
        <v>45121</v>
      </c>
      <c r="C7002" t="s">
        <v>33</v>
      </c>
      <c r="D7002">
        <v>27</v>
      </c>
      <c r="E7002" t="s">
        <v>23</v>
      </c>
      <c r="F7002">
        <v>0</v>
      </c>
      <c r="G7002">
        <v>5</v>
      </c>
      <c r="H7002" t="s">
        <v>3686</v>
      </c>
      <c r="I7002">
        <v>3428</v>
      </c>
      <c r="J7002">
        <v>10</v>
      </c>
      <c r="K7002">
        <v>25</v>
      </c>
      <c r="L7002" t="s">
        <v>15568</v>
      </c>
      <c r="M7002" t="s">
        <v>23</v>
      </c>
      <c r="N7002" t="s">
        <v>39</v>
      </c>
      <c r="P7002" t="s">
        <v>202</v>
      </c>
      <c r="Q7002" t="s">
        <v>50</v>
      </c>
      <c r="R7002">
        <v>26.8</v>
      </c>
      <c r="S7002">
        <v>823.55</v>
      </c>
    </row>
    <row r="7003" spans="1:19">
      <c r="A7003" t="s">
        <v>15423</v>
      </c>
      <c r="B7003" s="2">
        <v>44293</v>
      </c>
      <c r="C7003" t="s">
        <v>22</v>
      </c>
      <c r="D7003">
        <v>35</v>
      </c>
      <c r="E7003" t="s">
        <v>23</v>
      </c>
      <c r="F7003">
        <v>3</v>
      </c>
      <c r="G7003">
        <v>5</v>
      </c>
      <c r="H7003" t="s">
        <v>3686</v>
      </c>
      <c r="I7003">
        <v>4203</v>
      </c>
      <c r="J7003">
        <v>10</v>
      </c>
      <c r="K7003">
        <v>52</v>
      </c>
      <c r="L7003" t="s">
        <v>15568</v>
      </c>
      <c r="M7003" t="s">
        <v>23</v>
      </c>
      <c r="N7003" t="s">
        <v>39</v>
      </c>
      <c r="P7003" t="s">
        <v>164</v>
      </c>
      <c r="Q7003" t="s">
        <v>50</v>
      </c>
      <c r="R7003">
        <v>19.2</v>
      </c>
      <c r="S7003">
        <v>3174.27</v>
      </c>
    </row>
    <row r="7004" spans="1:19">
      <c r="A7004" t="s">
        <v>15425</v>
      </c>
      <c r="B7004" s="2">
        <v>44330</v>
      </c>
      <c r="C7004" t="s">
        <v>22</v>
      </c>
      <c r="D7004">
        <v>26</v>
      </c>
      <c r="E7004" t="s">
        <v>39</v>
      </c>
      <c r="F7004">
        <v>0</v>
      </c>
      <c r="G7004">
        <v>5</v>
      </c>
      <c r="H7004" t="s">
        <v>3686</v>
      </c>
      <c r="I7004">
        <v>5787</v>
      </c>
      <c r="J7004">
        <v>0</v>
      </c>
      <c r="K7004">
        <v>51</v>
      </c>
      <c r="L7004" t="s">
        <v>142</v>
      </c>
      <c r="M7004" t="s">
        <v>23</v>
      </c>
      <c r="N7004" t="s">
        <v>23</v>
      </c>
      <c r="O7004" t="s">
        <v>25</v>
      </c>
      <c r="P7004" t="s">
        <v>26</v>
      </c>
      <c r="Q7004" t="s">
        <v>27</v>
      </c>
      <c r="R7004">
        <v>99</v>
      </c>
      <c r="S7004">
        <v>7196.98</v>
      </c>
    </row>
    <row r="7005" spans="1:19">
      <c r="A7005" t="s">
        <v>15427</v>
      </c>
      <c r="B7005" s="2">
        <v>45814</v>
      </c>
      <c r="C7005" t="s">
        <v>33</v>
      </c>
      <c r="D7005">
        <v>56</v>
      </c>
      <c r="E7005" t="s">
        <v>23</v>
      </c>
      <c r="F7005">
        <v>0</v>
      </c>
      <c r="G7005">
        <v>5</v>
      </c>
      <c r="H7005" t="s">
        <v>3751</v>
      </c>
      <c r="I7005">
        <v>2115</v>
      </c>
      <c r="J7005">
        <v>9</v>
      </c>
      <c r="K7005">
        <v>2</v>
      </c>
      <c r="L7005" t="s">
        <v>15568</v>
      </c>
      <c r="M7005" t="s">
        <v>23</v>
      </c>
      <c r="N7005" t="s">
        <v>23</v>
      </c>
      <c r="O7005" t="s">
        <v>25</v>
      </c>
      <c r="P7005" t="s">
        <v>26</v>
      </c>
      <c r="Q7005" t="s">
        <v>27</v>
      </c>
      <c r="R7005">
        <v>84.05</v>
      </c>
      <c r="S7005">
        <v>178.51</v>
      </c>
    </row>
    <row r="7006" spans="1:19">
      <c r="A7006" t="s">
        <v>15429</v>
      </c>
      <c r="B7006" s="2">
        <v>44972</v>
      </c>
      <c r="C7006" t="s">
        <v>22</v>
      </c>
      <c r="D7006">
        <v>19</v>
      </c>
      <c r="E7006" t="s">
        <v>23</v>
      </c>
      <c r="F7006">
        <v>0</v>
      </c>
      <c r="G7006">
        <v>5</v>
      </c>
      <c r="H7006" t="s">
        <v>3686</v>
      </c>
      <c r="I7006">
        <v>2492</v>
      </c>
      <c r="J7006">
        <v>2</v>
      </c>
      <c r="K7006">
        <v>30</v>
      </c>
      <c r="L7006" t="s">
        <v>15568</v>
      </c>
      <c r="M7006" t="s">
        <v>23</v>
      </c>
      <c r="N7006" t="s">
        <v>39</v>
      </c>
      <c r="P7006" t="s">
        <v>202</v>
      </c>
      <c r="Q7006" t="s">
        <v>50</v>
      </c>
      <c r="R7006">
        <v>20.7</v>
      </c>
      <c r="S7006">
        <v>1273.8</v>
      </c>
    </row>
    <row r="7007" spans="1:19">
      <c r="A7007" t="s">
        <v>15431</v>
      </c>
      <c r="B7007" s="2">
        <v>45206</v>
      </c>
      <c r="C7007" t="s">
        <v>22</v>
      </c>
      <c r="D7007">
        <v>34</v>
      </c>
      <c r="E7007" t="s">
        <v>39</v>
      </c>
      <c r="F7007">
        <v>2</v>
      </c>
      <c r="G7007">
        <v>5</v>
      </c>
      <c r="H7007" t="s">
        <v>3686</v>
      </c>
      <c r="I7007">
        <v>2722</v>
      </c>
      <c r="J7007">
        <v>0</v>
      </c>
      <c r="K7007">
        <v>22</v>
      </c>
      <c r="L7007" t="s">
        <v>97</v>
      </c>
      <c r="M7007" t="s">
        <v>23</v>
      </c>
      <c r="N7007" t="s">
        <v>39</v>
      </c>
      <c r="P7007" t="s">
        <v>26</v>
      </c>
      <c r="Q7007" t="s">
        <v>50</v>
      </c>
      <c r="R7007">
        <v>20.149999999999999</v>
      </c>
      <c r="S7007">
        <v>1182.04</v>
      </c>
    </row>
    <row r="7008" spans="1:19">
      <c r="A7008" t="s">
        <v>15433</v>
      </c>
      <c r="B7008" s="2">
        <v>45844</v>
      </c>
      <c r="C7008" t="s">
        <v>22</v>
      </c>
      <c r="D7008">
        <v>40</v>
      </c>
      <c r="E7008" t="s">
        <v>39</v>
      </c>
      <c r="F7008">
        <v>0</v>
      </c>
      <c r="G7008">
        <v>5</v>
      </c>
      <c r="H7008" t="s">
        <v>3751</v>
      </c>
      <c r="I7008">
        <v>3259</v>
      </c>
      <c r="J7008">
        <v>0</v>
      </c>
      <c r="K7008">
        <v>1</v>
      </c>
      <c r="L7008" t="s">
        <v>48</v>
      </c>
      <c r="M7008" t="s">
        <v>23</v>
      </c>
      <c r="N7008" t="s">
        <v>23</v>
      </c>
      <c r="O7008" t="s">
        <v>49</v>
      </c>
      <c r="P7008" t="s">
        <v>26</v>
      </c>
      <c r="Q7008" t="s">
        <v>27</v>
      </c>
      <c r="R7008">
        <v>54.3</v>
      </c>
      <c r="S7008">
        <v>98.32</v>
      </c>
    </row>
    <row r="7009" spans="1:19">
      <c r="A7009" t="s">
        <v>15435</v>
      </c>
      <c r="B7009" s="2">
        <v>44896</v>
      </c>
      <c r="C7009" t="s">
        <v>22</v>
      </c>
      <c r="D7009">
        <v>45</v>
      </c>
      <c r="E7009" t="s">
        <v>23</v>
      </c>
      <c r="F7009">
        <v>0</v>
      </c>
      <c r="G7009">
        <v>5</v>
      </c>
      <c r="H7009" t="s">
        <v>3686</v>
      </c>
      <c r="I7009">
        <v>3278</v>
      </c>
      <c r="J7009">
        <v>10</v>
      </c>
      <c r="K7009">
        <v>32</v>
      </c>
      <c r="L7009" t="s">
        <v>15568</v>
      </c>
      <c r="M7009" t="s">
        <v>23</v>
      </c>
      <c r="N7009" t="s">
        <v>23</v>
      </c>
      <c r="O7009" t="s">
        <v>49</v>
      </c>
      <c r="P7009" t="s">
        <v>202</v>
      </c>
      <c r="Q7009" t="s">
        <v>50</v>
      </c>
      <c r="R7009">
        <v>72.8</v>
      </c>
      <c r="S7009">
        <v>2826.17</v>
      </c>
    </row>
    <row r="7010" spans="1:19">
      <c r="A7010" t="s">
        <v>15437</v>
      </c>
      <c r="B7010" s="2">
        <v>44547</v>
      </c>
      <c r="C7010" t="s">
        <v>22</v>
      </c>
      <c r="D7010">
        <v>43</v>
      </c>
      <c r="E7010" t="s">
        <v>23</v>
      </c>
      <c r="F7010">
        <v>1</v>
      </c>
      <c r="G7010">
        <v>5</v>
      </c>
      <c r="H7010" t="s">
        <v>3686</v>
      </c>
      <c r="I7010">
        <v>5635</v>
      </c>
      <c r="J7010">
        <v>2</v>
      </c>
      <c r="K7010">
        <v>44</v>
      </c>
      <c r="L7010" t="s">
        <v>15568</v>
      </c>
      <c r="M7010" t="s">
        <v>23</v>
      </c>
      <c r="N7010" t="s">
        <v>23</v>
      </c>
      <c r="O7010" t="s">
        <v>25</v>
      </c>
      <c r="P7010" t="s">
        <v>26</v>
      </c>
      <c r="Q7010" t="s">
        <v>27</v>
      </c>
      <c r="R7010">
        <v>92.95</v>
      </c>
      <c r="S7010">
        <v>5277.9</v>
      </c>
    </row>
    <row r="7011" spans="1:19">
      <c r="A7011" t="s">
        <v>15439</v>
      </c>
      <c r="B7011" s="2">
        <v>45174</v>
      </c>
      <c r="C7011" t="s">
        <v>33</v>
      </c>
      <c r="D7011">
        <v>62</v>
      </c>
      <c r="E7011" t="s">
        <v>23</v>
      </c>
      <c r="F7011">
        <v>3</v>
      </c>
      <c r="G7011">
        <v>5</v>
      </c>
      <c r="H7011" t="s">
        <v>3686</v>
      </c>
      <c r="I7011">
        <v>5945</v>
      </c>
      <c r="J7011">
        <v>0</v>
      </c>
      <c r="K7011">
        <v>23</v>
      </c>
      <c r="L7011" t="s">
        <v>15568</v>
      </c>
      <c r="M7011" t="s">
        <v>23</v>
      </c>
      <c r="N7011" t="s">
        <v>39</v>
      </c>
      <c r="P7011" t="s">
        <v>164</v>
      </c>
      <c r="Q7011" t="s">
        <v>50</v>
      </c>
      <c r="R7011">
        <v>23.85</v>
      </c>
      <c r="S7011">
        <v>789.18</v>
      </c>
    </row>
    <row r="7012" spans="1:19">
      <c r="A7012" t="s">
        <v>15441</v>
      </c>
      <c r="B7012" s="2">
        <v>44621</v>
      </c>
      <c r="C7012" t="s">
        <v>33</v>
      </c>
      <c r="D7012">
        <v>26</v>
      </c>
      <c r="E7012" t="s">
        <v>39</v>
      </c>
      <c r="F7012">
        <v>0</v>
      </c>
      <c r="G7012">
        <v>5</v>
      </c>
      <c r="H7012" t="s">
        <v>3686</v>
      </c>
      <c r="I7012">
        <v>2454</v>
      </c>
      <c r="J7012">
        <v>0</v>
      </c>
      <c r="K7012">
        <v>41</v>
      </c>
      <c r="L7012" t="s">
        <v>142</v>
      </c>
      <c r="M7012" t="s">
        <v>39</v>
      </c>
      <c r="N7012" t="s">
        <v>23</v>
      </c>
      <c r="O7012" t="s">
        <v>56</v>
      </c>
      <c r="P7012" t="s">
        <v>26</v>
      </c>
      <c r="Q7012" t="s">
        <v>27</v>
      </c>
      <c r="R7012">
        <v>40.35</v>
      </c>
      <c r="S7012">
        <v>1677.85</v>
      </c>
    </row>
    <row r="7013" spans="1:19">
      <c r="A7013" t="s">
        <v>15443</v>
      </c>
      <c r="B7013" s="2">
        <v>45575</v>
      </c>
      <c r="C7013" t="s">
        <v>33</v>
      </c>
      <c r="D7013">
        <v>46</v>
      </c>
      <c r="E7013" t="s">
        <v>23</v>
      </c>
      <c r="F7013">
        <v>0</v>
      </c>
      <c r="G7013">
        <v>5</v>
      </c>
      <c r="H7013" t="s">
        <v>3686</v>
      </c>
      <c r="I7013">
        <v>2709</v>
      </c>
      <c r="J7013">
        <v>6</v>
      </c>
      <c r="K7013">
        <v>10</v>
      </c>
      <c r="L7013" t="s">
        <v>97</v>
      </c>
      <c r="M7013" t="s">
        <v>23</v>
      </c>
      <c r="N7013" t="s">
        <v>23</v>
      </c>
      <c r="O7013" t="s">
        <v>56</v>
      </c>
      <c r="P7013" t="s">
        <v>26</v>
      </c>
      <c r="Q7013" t="s">
        <v>50</v>
      </c>
      <c r="R7013">
        <v>67.8</v>
      </c>
      <c r="S7013">
        <v>1023.95</v>
      </c>
    </row>
    <row r="7014" spans="1:19">
      <c r="A7014" t="s">
        <v>15445</v>
      </c>
      <c r="B7014" s="2">
        <v>45463</v>
      </c>
      <c r="C7014" t="s">
        <v>22</v>
      </c>
      <c r="D7014">
        <v>61</v>
      </c>
      <c r="E7014" t="s">
        <v>23</v>
      </c>
      <c r="F7014">
        <v>0</v>
      </c>
      <c r="G7014">
        <v>5</v>
      </c>
      <c r="H7014" t="s">
        <v>3686</v>
      </c>
      <c r="I7014">
        <v>4965</v>
      </c>
      <c r="J7014">
        <v>8</v>
      </c>
      <c r="K7014">
        <v>14</v>
      </c>
      <c r="L7014" t="s">
        <v>97</v>
      </c>
      <c r="M7014" t="s">
        <v>23</v>
      </c>
      <c r="N7014" t="s">
        <v>23</v>
      </c>
      <c r="O7014" t="s">
        <v>25</v>
      </c>
      <c r="P7014" t="s">
        <v>26</v>
      </c>
      <c r="Q7014" t="s">
        <v>27</v>
      </c>
      <c r="R7014">
        <v>82.65</v>
      </c>
      <c r="S7014">
        <v>1822.98</v>
      </c>
    </row>
    <row r="7015" spans="1:19">
      <c r="A7015" t="s">
        <v>15447</v>
      </c>
      <c r="B7015" s="2">
        <v>45149</v>
      </c>
      <c r="C7015" t="s">
        <v>33</v>
      </c>
      <c r="D7015">
        <v>59</v>
      </c>
      <c r="E7015" t="s">
        <v>23</v>
      </c>
      <c r="F7015">
        <v>0</v>
      </c>
      <c r="G7015">
        <v>5</v>
      </c>
      <c r="H7015" t="s">
        <v>3686</v>
      </c>
      <c r="I7015">
        <v>3071</v>
      </c>
      <c r="J7015">
        <v>6</v>
      </c>
      <c r="K7015">
        <v>24</v>
      </c>
      <c r="L7015" t="s">
        <v>15568</v>
      </c>
      <c r="M7015" t="s">
        <v>23</v>
      </c>
      <c r="N7015" t="s">
        <v>39</v>
      </c>
      <c r="P7015" t="s">
        <v>202</v>
      </c>
      <c r="Q7015" t="s">
        <v>50</v>
      </c>
      <c r="R7015">
        <v>20.399999999999999</v>
      </c>
      <c r="S7015">
        <v>1343.44</v>
      </c>
    </row>
    <row r="7016" spans="1:19">
      <c r="A7016" t="s">
        <v>15449</v>
      </c>
      <c r="B7016" s="2">
        <v>44791</v>
      </c>
      <c r="C7016" t="s">
        <v>33</v>
      </c>
      <c r="D7016">
        <v>62</v>
      </c>
      <c r="E7016" t="s">
        <v>23</v>
      </c>
      <c r="F7016">
        <v>2</v>
      </c>
      <c r="G7016">
        <v>5</v>
      </c>
      <c r="H7016" t="s">
        <v>3686</v>
      </c>
      <c r="I7016">
        <v>3043</v>
      </c>
      <c r="J7016">
        <v>3</v>
      </c>
      <c r="K7016">
        <v>36</v>
      </c>
      <c r="L7016" t="s">
        <v>40</v>
      </c>
      <c r="M7016" t="s">
        <v>23</v>
      </c>
      <c r="N7016" t="s">
        <v>39</v>
      </c>
      <c r="P7016" t="s">
        <v>26</v>
      </c>
      <c r="Q7016" t="s">
        <v>27</v>
      </c>
      <c r="R7016">
        <v>19.2</v>
      </c>
      <c r="S7016">
        <v>1443.42</v>
      </c>
    </row>
    <row r="7017" spans="1:19">
      <c r="A7017" t="s">
        <v>15451</v>
      </c>
      <c r="B7017" s="2">
        <v>43930</v>
      </c>
      <c r="C7017" t="s">
        <v>22</v>
      </c>
      <c r="D7017">
        <v>37</v>
      </c>
      <c r="E7017" t="s">
        <v>23</v>
      </c>
      <c r="F7017">
        <v>1</v>
      </c>
      <c r="G7017">
        <v>5</v>
      </c>
      <c r="H7017" t="s">
        <v>3686</v>
      </c>
      <c r="I7017">
        <v>5431</v>
      </c>
      <c r="J7017">
        <v>3</v>
      </c>
      <c r="K7017">
        <v>64</v>
      </c>
      <c r="L7017" t="s">
        <v>142</v>
      </c>
      <c r="M7017" t="s">
        <v>23</v>
      </c>
      <c r="N7017" t="s">
        <v>39</v>
      </c>
      <c r="P7017" t="s">
        <v>164</v>
      </c>
      <c r="Q7017" t="s">
        <v>27</v>
      </c>
      <c r="R7017">
        <v>19.7</v>
      </c>
      <c r="S7017">
        <v>2229.5700000000002</v>
      </c>
    </row>
    <row r="7018" spans="1:19">
      <c r="A7018" t="s">
        <v>15453</v>
      </c>
      <c r="B7018" s="2">
        <v>45328</v>
      </c>
      <c r="C7018" t="s">
        <v>22</v>
      </c>
      <c r="D7018">
        <v>44</v>
      </c>
      <c r="E7018" t="s">
        <v>23</v>
      </c>
      <c r="F7018">
        <v>0</v>
      </c>
      <c r="G7018">
        <v>5</v>
      </c>
      <c r="H7018" t="s">
        <v>3686</v>
      </c>
      <c r="I7018">
        <v>2831</v>
      </c>
      <c r="J7018">
        <v>6</v>
      </c>
      <c r="K7018">
        <v>18</v>
      </c>
      <c r="L7018" t="s">
        <v>97</v>
      </c>
      <c r="M7018" t="s">
        <v>23</v>
      </c>
      <c r="N7018" t="s">
        <v>23</v>
      </c>
      <c r="O7018" t="s">
        <v>25</v>
      </c>
      <c r="P7018" t="s">
        <v>26</v>
      </c>
      <c r="Q7018" t="s">
        <v>27</v>
      </c>
      <c r="R7018">
        <v>78.2</v>
      </c>
      <c r="S7018">
        <v>2040.97</v>
      </c>
    </row>
    <row r="7019" spans="1:19">
      <c r="A7019" t="s">
        <v>15455</v>
      </c>
      <c r="B7019" s="2">
        <v>45712</v>
      </c>
      <c r="C7019" t="s">
        <v>22</v>
      </c>
      <c r="D7019">
        <v>56</v>
      </c>
      <c r="E7019" t="s">
        <v>39</v>
      </c>
      <c r="F7019">
        <v>0</v>
      </c>
      <c r="G7019">
        <v>5</v>
      </c>
      <c r="H7019" t="s">
        <v>3686</v>
      </c>
      <c r="I7019">
        <v>3266</v>
      </c>
      <c r="J7019">
        <v>0</v>
      </c>
      <c r="K7019">
        <v>6</v>
      </c>
      <c r="L7019" t="s">
        <v>48</v>
      </c>
      <c r="M7019" t="s">
        <v>23</v>
      </c>
      <c r="N7019" t="s">
        <v>39</v>
      </c>
      <c r="P7019" t="s">
        <v>26</v>
      </c>
      <c r="Q7019" t="s">
        <v>50</v>
      </c>
      <c r="R7019">
        <v>20.65</v>
      </c>
      <c r="S7019">
        <v>303.33999999999997</v>
      </c>
    </row>
    <row r="7020" spans="1:19">
      <c r="A7020" t="s">
        <v>15457</v>
      </c>
      <c r="B7020" s="2">
        <v>45848</v>
      </c>
      <c r="C7020" t="s">
        <v>22</v>
      </c>
      <c r="D7020">
        <v>28</v>
      </c>
      <c r="E7020" t="s">
        <v>39</v>
      </c>
      <c r="F7020">
        <v>0</v>
      </c>
      <c r="G7020">
        <v>5</v>
      </c>
      <c r="H7020" t="s">
        <v>3751</v>
      </c>
      <c r="I7020">
        <v>2067</v>
      </c>
      <c r="J7020">
        <v>0</v>
      </c>
      <c r="K7020">
        <v>1</v>
      </c>
      <c r="L7020" t="s">
        <v>15568</v>
      </c>
      <c r="M7020" t="s">
        <v>23</v>
      </c>
      <c r="N7020" t="s">
        <v>39</v>
      </c>
      <c r="P7020" t="s">
        <v>26</v>
      </c>
      <c r="Q7020" t="s">
        <v>50</v>
      </c>
      <c r="R7020">
        <v>20.05</v>
      </c>
      <c r="S7020">
        <v>33.56</v>
      </c>
    </row>
    <row r="7021" spans="1:19">
      <c r="A7021" t="s">
        <v>15459</v>
      </c>
      <c r="B7021" s="2">
        <v>44055</v>
      </c>
      <c r="C7021" t="s">
        <v>33</v>
      </c>
      <c r="D7021">
        <v>55</v>
      </c>
      <c r="E7021" t="s">
        <v>23</v>
      </c>
      <c r="F7021">
        <v>0</v>
      </c>
      <c r="G7021">
        <v>5</v>
      </c>
      <c r="H7021" t="s">
        <v>3686</v>
      </c>
      <c r="I7021">
        <v>5942</v>
      </c>
      <c r="J7021">
        <v>1</v>
      </c>
      <c r="K7021">
        <v>60</v>
      </c>
      <c r="L7021" t="s">
        <v>142</v>
      </c>
      <c r="M7021" t="s">
        <v>23</v>
      </c>
      <c r="N7021" t="s">
        <v>23</v>
      </c>
      <c r="O7021" t="s">
        <v>25</v>
      </c>
      <c r="P7021" t="s">
        <v>164</v>
      </c>
      <c r="Q7021" t="s">
        <v>50</v>
      </c>
      <c r="R7021">
        <v>110.8</v>
      </c>
      <c r="S7021">
        <v>8444.7099999999991</v>
      </c>
    </row>
    <row r="7022" spans="1:19">
      <c r="A7022" t="s">
        <v>15461</v>
      </c>
      <c r="B7022" s="2">
        <v>44389</v>
      </c>
      <c r="C7022" t="s">
        <v>22</v>
      </c>
      <c r="D7022">
        <v>33</v>
      </c>
      <c r="E7022" t="s">
        <v>39</v>
      </c>
      <c r="F7022">
        <v>0</v>
      </c>
      <c r="G7022">
        <v>5</v>
      </c>
      <c r="H7022" t="s">
        <v>3686</v>
      </c>
      <c r="I7022">
        <v>4516</v>
      </c>
      <c r="J7022">
        <v>0</v>
      </c>
      <c r="K7022">
        <v>49</v>
      </c>
      <c r="L7022" t="s">
        <v>142</v>
      </c>
      <c r="M7022" t="s">
        <v>23</v>
      </c>
      <c r="N7022" t="s">
        <v>23</v>
      </c>
      <c r="O7022" t="s">
        <v>25</v>
      </c>
      <c r="P7022" t="s">
        <v>26</v>
      </c>
      <c r="Q7022" t="s">
        <v>27</v>
      </c>
      <c r="R7022">
        <v>74.599999999999994</v>
      </c>
      <c r="S7022">
        <v>4887.53</v>
      </c>
    </row>
    <row r="7023" spans="1:19">
      <c r="A7023" t="s">
        <v>15463</v>
      </c>
      <c r="B7023" s="2">
        <v>43990</v>
      </c>
      <c r="C7023" t="s">
        <v>22</v>
      </c>
      <c r="D7023">
        <v>56</v>
      </c>
      <c r="E7023" t="s">
        <v>39</v>
      </c>
      <c r="F7023">
        <v>0</v>
      </c>
      <c r="G7023">
        <v>5</v>
      </c>
      <c r="H7023" t="s">
        <v>3686</v>
      </c>
      <c r="I7023">
        <v>5157</v>
      </c>
      <c r="J7023">
        <v>0</v>
      </c>
      <c r="K7023">
        <v>62</v>
      </c>
      <c r="L7023" t="s">
        <v>142</v>
      </c>
      <c r="M7023" t="s">
        <v>23</v>
      </c>
      <c r="N7023" t="s">
        <v>23</v>
      </c>
      <c r="O7023" t="s">
        <v>49</v>
      </c>
      <c r="P7023" t="s">
        <v>26</v>
      </c>
      <c r="Q7023" t="s">
        <v>27</v>
      </c>
      <c r="R7023">
        <v>80.400000000000006</v>
      </c>
      <c r="S7023">
        <v>8001.79</v>
      </c>
    </row>
    <row r="7024" spans="1:19">
      <c r="A7024" t="s">
        <v>15465</v>
      </c>
      <c r="B7024" s="2">
        <v>43701</v>
      </c>
      <c r="C7024" t="s">
        <v>33</v>
      </c>
      <c r="D7024">
        <v>34</v>
      </c>
      <c r="E7024" t="s">
        <v>23</v>
      </c>
      <c r="F7024">
        <v>0</v>
      </c>
      <c r="G7024">
        <v>5</v>
      </c>
      <c r="H7024" t="s">
        <v>3686</v>
      </c>
      <c r="I7024">
        <v>5933</v>
      </c>
      <c r="J7024">
        <v>8</v>
      </c>
      <c r="K7024">
        <v>72</v>
      </c>
      <c r="L7024" t="s">
        <v>316</v>
      </c>
      <c r="M7024" t="s">
        <v>23</v>
      </c>
      <c r="N7024" t="s">
        <v>23</v>
      </c>
      <c r="O7024" t="s">
        <v>25</v>
      </c>
      <c r="P7024" t="s">
        <v>164</v>
      </c>
      <c r="Q7024" t="s">
        <v>50</v>
      </c>
      <c r="R7024">
        <v>110.8</v>
      </c>
      <c r="S7024">
        <v>9023.4500000000007</v>
      </c>
    </row>
    <row r="7025" spans="1:19">
      <c r="A7025" t="s">
        <v>15467</v>
      </c>
      <c r="B7025" s="2">
        <v>44478</v>
      </c>
      <c r="C7025" t="s">
        <v>33</v>
      </c>
      <c r="D7025">
        <v>39</v>
      </c>
      <c r="E7025" t="s">
        <v>23</v>
      </c>
      <c r="F7025">
        <v>0</v>
      </c>
      <c r="G7025">
        <v>5</v>
      </c>
      <c r="H7025" t="s">
        <v>3686</v>
      </c>
      <c r="I7025">
        <v>5480</v>
      </c>
      <c r="J7025">
        <v>1</v>
      </c>
      <c r="K7025">
        <v>46</v>
      </c>
      <c r="L7025" t="s">
        <v>15568</v>
      </c>
      <c r="M7025" t="s">
        <v>23</v>
      </c>
      <c r="N7025" t="s">
        <v>39</v>
      </c>
      <c r="P7025" t="s">
        <v>164</v>
      </c>
      <c r="Q7025" t="s">
        <v>50</v>
      </c>
      <c r="R7025">
        <v>19.95</v>
      </c>
      <c r="S7025">
        <v>2328.7199999999998</v>
      </c>
    </row>
    <row r="7026" spans="1:19">
      <c r="A7026" t="s">
        <v>15469</v>
      </c>
      <c r="B7026" s="2">
        <v>44987</v>
      </c>
      <c r="C7026" t="s">
        <v>33</v>
      </c>
      <c r="D7026">
        <v>49</v>
      </c>
      <c r="E7026" t="s">
        <v>23</v>
      </c>
      <c r="F7026">
        <v>0</v>
      </c>
      <c r="G7026">
        <v>5</v>
      </c>
      <c r="H7026" t="s">
        <v>3686</v>
      </c>
      <c r="I7026">
        <v>3483</v>
      </c>
      <c r="J7026">
        <v>3</v>
      </c>
      <c r="K7026">
        <v>29</v>
      </c>
      <c r="L7026" t="s">
        <v>15568</v>
      </c>
      <c r="M7026" t="s">
        <v>23</v>
      </c>
      <c r="N7026" t="s">
        <v>23</v>
      </c>
      <c r="O7026" t="s">
        <v>25</v>
      </c>
      <c r="P7026" t="s">
        <v>26</v>
      </c>
      <c r="Q7026" t="s">
        <v>27</v>
      </c>
      <c r="R7026">
        <v>74.95</v>
      </c>
      <c r="S7026">
        <v>2305.36</v>
      </c>
    </row>
    <row r="7027" spans="1:19">
      <c r="A7027" t="s">
        <v>15471</v>
      </c>
      <c r="B7027" s="2">
        <v>45514</v>
      </c>
      <c r="C7027" t="s">
        <v>22</v>
      </c>
      <c r="D7027">
        <v>69</v>
      </c>
      <c r="E7027" t="s">
        <v>39</v>
      </c>
      <c r="F7027">
        <v>0</v>
      </c>
      <c r="G7027">
        <v>5</v>
      </c>
      <c r="H7027" t="s">
        <v>3686</v>
      </c>
      <c r="I7027">
        <v>4883</v>
      </c>
      <c r="J7027">
        <v>0</v>
      </c>
      <c r="K7027">
        <v>12</v>
      </c>
      <c r="L7027" t="s">
        <v>15568</v>
      </c>
      <c r="M7027" t="s">
        <v>23</v>
      </c>
      <c r="N7027" t="s">
        <v>39</v>
      </c>
      <c r="P7027" t="s">
        <v>26</v>
      </c>
      <c r="Q7027" t="s">
        <v>84</v>
      </c>
      <c r="R7027">
        <v>20.45</v>
      </c>
      <c r="S7027">
        <v>748.67</v>
      </c>
    </row>
    <row r="7028" spans="1:19">
      <c r="A7028" t="s">
        <v>15473</v>
      </c>
      <c r="B7028" s="2">
        <v>45028</v>
      </c>
      <c r="C7028" t="s">
        <v>22</v>
      </c>
      <c r="D7028">
        <v>56</v>
      </c>
      <c r="E7028" t="s">
        <v>23</v>
      </c>
      <c r="F7028">
        <v>3</v>
      </c>
      <c r="G7028">
        <v>5</v>
      </c>
      <c r="H7028" t="s">
        <v>3686</v>
      </c>
      <c r="I7028">
        <v>2797</v>
      </c>
      <c r="J7028">
        <v>8</v>
      </c>
      <c r="K7028">
        <v>28</v>
      </c>
      <c r="L7028" t="s">
        <v>15568</v>
      </c>
      <c r="M7028" t="s">
        <v>39</v>
      </c>
      <c r="N7028" t="s">
        <v>23</v>
      </c>
      <c r="O7028" t="s">
        <v>49</v>
      </c>
      <c r="P7028" t="s">
        <v>202</v>
      </c>
      <c r="Q7028" t="s">
        <v>50</v>
      </c>
      <c r="R7028">
        <v>60</v>
      </c>
      <c r="S7028">
        <v>1682.05</v>
      </c>
    </row>
    <row r="7029" spans="1:19">
      <c r="A7029" t="s">
        <v>15475</v>
      </c>
      <c r="B7029" s="2">
        <v>44689</v>
      </c>
      <c r="C7029" t="s">
        <v>22</v>
      </c>
      <c r="D7029">
        <v>62</v>
      </c>
      <c r="E7029" t="s">
        <v>23</v>
      </c>
      <c r="F7029">
        <v>0</v>
      </c>
      <c r="G7029">
        <v>5</v>
      </c>
      <c r="H7029" t="s">
        <v>3686</v>
      </c>
      <c r="I7029">
        <v>2165</v>
      </c>
      <c r="J7029">
        <v>10</v>
      </c>
      <c r="K7029">
        <v>39</v>
      </c>
      <c r="L7029" t="s">
        <v>40</v>
      </c>
      <c r="M7029" t="s">
        <v>23</v>
      </c>
      <c r="N7029" t="s">
        <v>39</v>
      </c>
      <c r="P7029" t="s">
        <v>164</v>
      </c>
      <c r="Q7029" t="s">
        <v>27</v>
      </c>
      <c r="R7029">
        <v>20.45</v>
      </c>
      <c r="S7029">
        <v>2209.21</v>
      </c>
    </row>
    <row r="7030" spans="1:19">
      <c r="A7030" t="s">
        <v>15477</v>
      </c>
      <c r="B7030" s="2">
        <v>45556</v>
      </c>
      <c r="C7030" t="s">
        <v>33</v>
      </c>
      <c r="D7030">
        <v>26</v>
      </c>
      <c r="E7030" t="s">
        <v>39</v>
      </c>
      <c r="F7030">
        <v>0</v>
      </c>
      <c r="G7030">
        <v>5</v>
      </c>
      <c r="H7030" t="s">
        <v>3686</v>
      </c>
      <c r="I7030">
        <v>2775</v>
      </c>
      <c r="J7030">
        <v>0</v>
      </c>
      <c r="K7030">
        <v>11</v>
      </c>
      <c r="L7030" t="s">
        <v>97</v>
      </c>
      <c r="M7030" t="s">
        <v>23</v>
      </c>
      <c r="N7030" t="s">
        <v>23</v>
      </c>
      <c r="O7030" t="s">
        <v>56</v>
      </c>
      <c r="P7030" t="s">
        <v>26</v>
      </c>
      <c r="Q7030" t="s">
        <v>27</v>
      </c>
      <c r="R7030">
        <v>64.900000000000006</v>
      </c>
      <c r="S7030">
        <v>865.26</v>
      </c>
    </row>
    <row r="7031" spans="1:19">
      <c r="A7031" t="s">
        <v>15479</v>
      </c>
      <c r="B7031" s="2">
        <v>45758</v>
      </c>
      <c r="C7031" t="s">
        <v>33</v>
      </c>
      <c r="D7031">
        <v>58</v>
      </c>
      <c r="E7031" t="s">
        <v>23</v>
      </c>
      <c r="F7031">
        <v>0</v>
      </c>
      <c r="G7031">
        <v>5</v>
      </c>
      <c r="H7031" t="s">
        <v>3686</v>
      </c>
      <c r="I7031">
        <v>3233</v>
      </c>
      <c r="J7031">
        <v>8</v>
      </c>
      <c r="K7031">
        <v>4</v>
      </c>
      <c r="L7031" t="s">
        <v>15568</v>
      </c>
      <c r="M7031" t="s">
        <v>23</v>
      </c>
      <c r="N7031" t="s">
        <v>39</v>
      </c>
      <c r="P7031" t="s">
        <v>202</v>
      </c>
      <c r="Q7031" t="s">
        <v>27</v>
      </c>
      <c r="R7031">
        <v>20.5</v>
      </c>
      <c r="S7031">
        <v>257.97000000000003</v>
      </c>
    </row>
    <row r="7032" spans="1:19">
      <c r="A7032" t="s">
        <v>15481</v>
      </c>
      <c r="B7032" s="2">
        <v>44340</v>
      </c>
      <c r="C7032" t="s">
        <v>33</v>
      </c>
      <c r="D7032">
        <v>39</v>
      </c>
      <c r="E7032" t="s">
        <v>23</v>
      </c>
      <c r="F7032">
        <v>0</v>
      </c>
      <c r="G7032">
        <v>5</v>
      </c>
      <c r="H7032" t="s">
        <v>3686</v>
      </c>
      <c r="I7032">
        <v>5408</v>
      </c>
      <c r="J7032">
        <v>10</v>
      </c>
      <c r="K7032">
        <v>51</v>
      </c>
      <c r="L7032" t="s">
        <v>142</v>
      </c>
      <c r="M7032" t="s">
        <v>23</v>
      </c>
      <c r="N7032" t="s">
        <v>23</v>
      </c>
      <c r="O7032" t="s">
        <v>49</v>
      </c>
      <c r="P7032" t="s">
        <v>202</v>
      </c>
      <c r="Q7032" t="s">
        <v>50</v>
      </c>
      <c r="R7032">
        <v>78.650000000000006</v>
      </c>
      <c r="S7032">
        <v>5248.8</v>
      </c>
    </row>
    <row r="7033" spans="1:19">
      <c r="A7033" t="s">
        <v>15483</v>
      </c>
      <c r="B7033" s="2">
        <v>43999</v>
      </c>
      <c r="C7033" t="s">
        <v>22</v>
      </c>
      <c r="D7033">
        <v>42</v>
      </c>
      <c r="E7033" t="s">
        <v>23</v>
      </c>
      <c r="F7033">
        <v>0</v>
      </c>
      <c r="G7033">
        <v>5</v>
      </c>
      <c r="H7033" t="s">
        <v>3686</v>
      </c>
      <c r="I7033">
        <v>4404</v>
      </c>
      <c r="J7033">
        <v>1</v>
      </c>
      <c r="K7033">
        <v>62</v>
      </c>
      <c r="L7033" t="s">
        <v>142</v>
      </c>
      <c r="M7033" t="s">
        <v>23</v>
      </c>
      <c r="N7033" t="s">
        <v>23</v>
      </c>
      <c r="O7033" t="s">
        <v>56</v>
      </c>
      <c r="P7033" t="s">
        <v>164</v>
      </c>
      <c r="Q7033" t="s">
        <v>50</v>
      </c>
      <c r="R7033">
        <v>60.15</v>
      </c>
      <c r="S7033">
        <v>5842.6</v>
      </c>
    </row>
    <row r="7034" spans="1:19">
      <c r="A7034" t="s">
        <v>15485</v>
      </c>
      <c r="B7034" s="2">
        <v>45834</v>
      </c>
      <c r="C7034" t="s">
        <v>33</v>
      </c>
      <c r="D7034">
        <v>52</v>
      </c>
      <c r="E7034" t="s">
        <v>23</v>
      </c>
      <c r="F7034">
        <v>0</v>
      </c>
      <c r="G7034">
        <v>5</v>
      </c>
      <c r="H7034" t="s">
        <v>3751</v>
      </c>
      <c r="I7034">
        <v>4107</v>
      </c>
      <c r="J7034">
        <v>8</v>
      </c>
      <c r="K7034">
        <v>2</v>
      </c>
      <c r="L7034" t="s">
        <v>48</v>
      </c>
      <c r="M7034" t="s">
        <v>23</v>
      </c>
      <c r="N7034" t="s">
        <v>39</v>
      </c>
      <c r="P7034" t="s">
        <v>26</v>
      </c>
      <c r="Q7034" t="s">
        <v>27</v>
      </c>
      <c r="R7034">
        <v>19.850000000000001</v>
      </c>
      <c r="S7034">
        <v>124.1</v>
      </c>
    </row>
    <row r="7035" spans="1:19">
      <c r="A7035" t="s">
        <v>15487</v>
      </c>
      <c r="B7035" s="2">
        <v>45518</v>
      </c>
      <c r="C7035" t="s">
        <v>33</v>
      </c>
      <c r="D7035">
        <v>35</v>
      </c>
      <c r="E7035" t="s">
        <v>39</v>
      </c>
      <c r="F7035">
        <v>0</v>
      </c>
      <c r="G7035">
        <v>5</v>
      </c>
      <c r="H7035" t="s">
        <v>3686</v>
      </c>
      <c r="I7035">
        <v>4041</v>
      </c>
      <c r="J7035">
        <v>0</v>
      </c>
      <c r="K7035">
        <v>12</v>
      </c>
      <c r="L7035" t="s">
        <v>97</v>
      </c>
      <c r="M7035" t="s">
        <v>23</v>
      </c>
      <c r="N7035" t="s">
        <v>23</v>
      </c>
      <c r="O7035" t="s">
        <v>25</v>
      </c>
      <c r="P7035" t="s">
        <v>26</v>
      </c>
      <c r="Q7035" t="s">
        <v>27</v>
      </c>
      <c r="R7035">
        <v>89.15</v>
      </c>
      <c r="S7035">
        <v>1544.31</v>
      </c>
    </row>
    <row r="7036" spans="1:19">
      <c r="A7036" t="s">
        <v>15489</v>
      </c>
      <c r="B7036" s="2">
        <v>44138</v>
      </c>
      <c r="C7036" t="s">
        <v>33</v>
      </c>
      <c r="D7036">
        <v>47</v>
      </c>
      <c r="E7036" t="s">
        <v>23</v>
      </c>
      <c r="F7036">
        <v>2</v>
      </c>
      <c r="G7036">
        <v>5</v>
      </c>
      <c r="H7036" t="s">
        <v>3686</v>
      </c>
      <c r="I7036">
        <v>4235</v>
      </c>
      <c r="J7036">
        <v>3</v>
      </c>
      <c r="K7036">
        <v>57</v>
      </c>
      <c r="L7036" t="s">
        <v>15568</v>
      </c>
      <c r="M7036" t="s">
        <v>23</v>
      </c>
      <c r="N7036" t="s">
        <v>39</v>
      </c>
      <c r="P7036" t="s">
        <v>164</v>
      </c>
      <c r="Q7036" t="s">
        <v>27</v>
      </c>
      <c r="R7036">
        <v>19.75</v>
      </c>
      <c r="S7036">
        <v>1970.87</v>
      </c>
    </row>
    <row r="7037" spans="1:19">
      <c r="A7037" t="s">
        <v>15491</v>
      </c>
      <c r="B7037" s="2">
        <v>45619</v>
      </c>
      <c r="C7037" t="s">
        <v>33</v>
      </c>
      <c r="D7037">
        <v>27</v>
      </c>
      <c r="E7037" t="s">
        <v>23</v>
      </c>
      <c r="F7037">
        <v>3</v>
      </c>
      <c r="G7037">
        <v>5</v>
      </c>
      <c r="H7037" t="s">
        <v>3686</v>
      </c>
      <c r="I7037">
        <v>4291</v>
      </c>
      <c r="J7037">
        <v>1</v>
      </c>
      <c r="K7037">
        <v>9</v>
      </c>
      <c r="L7037" t="s">
        <v>15568</v>
      </c>
      <c r="M7037" t="s">
        <v>23</v>
      </c>
      <c r="N7037" t="s">
        <v>23</v>
      </c>
      <c r="O7037" t="s">
        <v>49</v>
      </c>
      <c r="P7037" t="s">
        <v>26</v>
      </c>
      <c r="Q7037" t="s">
        <v>50</v>
      </c>
      <c r="R7037">
        <v>55.3</v>
      </c>
      <c r="S7037">
        <v>711.44</v>
      </c>
    </row>
    <row r="7038" spans="1:19">
      <c r="A7038" t="s">
        <v>15493</v>
      </c>
      <c r="B7038" s="2">
        <v>44636</v>
      </c>
      <c r="C7038" t="s">
        <v>33</v>
      </c>
      <c r="D7038">
        <v>52</v>
      </c>
      <c r="E7038" t="s">
        <v>39</v>
      </c>
      <c r="F7038">
        <v>0</v>
      </c>
      <c r="G7038">
        <v>5</v>
      </c>
      <c r="H7038" t="s">
        <v>3686</v>
      </c>
      <c r="I7038">
        <v>2839</v>
      </c>
      <c r="J7038">
        <v>0</v>
      </c>
      <c r="K7038">
        <v>41</v>
      </c>
      <c r="L7038" t="s">
        <v>142</v>
      </c>
      <c r="M7038" t="s">
        <v>23</v>
      </c>
      <c r="N7038" t="s">
        <v>39</v>
      </c>
      <c r="P7038" t="s">
        <v>26</v>
      </c>
      <c r="Q7038" t="s">
        <v>27</v>
      </c>
      <c r="R7038">
        <v>20.45</v>
      </c>
      <c r="S7038">
        <v>1410.28</v>
      </c>
    </row>
    <row r="7039" spans="1:19">
      <c r="A7039" t="s">
        <v>15495</v>
      </c>
      <c r="B7039" s="2">
        <v>45706</v>
      </c>
      <c r="C7039" t="s">
        <v>33</v>
      </c>
      <c r="D7039">
        <v>43</v>
      </c>
      <c r="E7039" t="s">
        <v>39</v>
      </c>
      <c r="F7039">
        <v>0</v>
      </c>
      <c r="G7039">
        <v>5</v>
      </c>
      <c r="H7039" t="s">
        <v>3686</v>
      </c>
      <c r="I7039">
        <v>3291</v>
      </c>
      <c r="J7039">
        <v>0</v>
      </c>
      <c r="K7039">
        <v>6</v>
      </c>
      <c r="L7039" t="s">
        <v>15568</v>
      </c>
      <c r="M7039" t="s">
        <v>23</v>
      </c>
      <c r="N7039" t="s">
        <v>23</v>
      </c>
      <c r="O7039" t="s">
        <v>25</v>
      </c>
      <c r="P7039" t="s">
        <v>26</v>
      </c>
      <c r="Q7039" t="s">
        <v>50</v>
      </c>
      <c r="R7039">
        <v>85.95</v>
      </c>
      <c r="S7039">
        <v>758.44</v>
      </c>
    </row>
    <row r="7040" spans="1:19">
      <c r="A7040" t="s">
        <v>15497</v>
      </c>
      <c r="B7040" s="2">
        <v>45701</v>
      </c>
      <c r="C7040" t="s">
        <v>22</v>
      </c>
      <c r="D7040">
        <v>51</v>
      </c>
      <c r="E7040" t="s">
        <v>39</v>
      </c>
      <c r="F7040">
        <v>0</v>
      </c>
      <c r="G7040">
        <v>5</v>
      </c>
      <c r="H7040" t="s">
        <v>3686</v>
      </c>
      <c r="I7040">
        <v>2191</v>
      </c>
      <c r="J7040">
        <v>0</v>
      </c>
      <c r="K7040">
        <v>6</v>
      </c>
      <c r="L7040" t="s">
        <v>48</v>
      </c>
      <c r="M7040" t="s">
        <v>23</v>
      </c>
      <c r="N7040" t="s">
        <v>23</v>
      </c>
      <c r="O7040" t="s">
        <v>49</v>
      </c>
      <c r="P7040" t="s">
        <v>26</v>
      </c>
      <c r="Q7040" t="s">
        <v>50</v>
      </c>
      <c r="R7040">
        <v>60.9</v>
      </c>
      <c r="S7040">
        <v>688.12</v>
      </c>
    </row>
    <row r="7041" spans="1:19">
      <c r="A7041" t="s">
        <v>15499</v>
      </c>
      <c r="B7041" s="2">
        <v>44057</v>
      </c>
      <c r="C7041" t="s">
        <v>33</v>
      </c>
      <c r="D7041">
        <v>52</v>
      </c>
      <c r="E7041" t="s">
        <v>23</v>
      </c>
      <c r="F7041">
        <v>0</v>
      </c>
      <c r="G7041">
        <v>5</v>
      </c>
      <c r="H7041" t="s">
        <v>3686</v>
      </c>
      <c r="I7041">
        <v>5784</v>
      </c>
      <c r="J7041">
        <v>5</v>
      </c>
      <c r="K7041">
        <v>60</v>
      </c>
      <c r="L7041" t="s">
        <v>15568</v>
      </c>
      <c r="M7041" t="s">
        <v>39</v>
      </c>
      <c r="N7041" t="s">
        <v>23</v>
      </c>
      <c r="O7041" t="s">
        <v>49</v>
      </c>
      <c r="P7041" t="s">
        <v>164</v>
      </c>
      <c r="Q7041" t="s">
        <v>50</v>
      </c>
      <c r="R7041">
        <v>60.8</v>
      </c>
      <c r="S7041">
        <v>3603.45</v>
      </c>
    </row>
    <row r="7042" spans="1:19">
      <c r="A7042" t="s">
        <v>15501</v>
      </c>
      <c r="B7042" s="2">
        <v>43842</v>
      </c>
      <c r="C7042" t="s">
        <v>22</v>
      </c>
      <c r="D7042">
        <v>28</v>
      </c>
      <c r="E7042" t="s">
        <v>39</v>
      </c>
      <c r="F7042">
        <v>0</v>
      </c>
      <c r="G7042">
        <v>5</v>
      </c>
      <c r="H7042" t="s">
        <v>3686</v>
      </c>
      <c r="I7042">
        <v>6212</v>
      </c>
      <c r="J7042">
        <v>0</v>
      </c>
      <c r="K7042">
        <v>67</v>
      </c>
      <c r="L7042" t="s">
        <v>316</v>
      </c>
      <c r="M7042" t="s">
        <v>23</v>
      </c>
      <c r="N7042" t="s">
        <v>39</v>
      </c>
      <c r="P7042" t="s">
        <v>164</v>
      </c>
      <c r="Q7042" t="s">
        <v>27</v>
      </c>
      <c r="R7042">
        <v>19.95</v>
      </c>
      <c r="S7042">
        <v>2338.19</v>
      </c>
    </row>
    <row r="7043" spans="1:19">
      <c r="A7043" t="s">
        <v>15503</v>
      </c>
      <c r="B7043" s="2">
        <v>45858</v>
      </c>
      <c r="C7043" t="s">
        <v>22</v>
      </c>
      <c r="D7043">
        <v>29</v>
      </c>
      <c r="E7043" t="s">
        <v>39</v>
      </c>
      <c r="F7043">
        <v>2</v>
      </c>
      <c r="G7043">
        <v>5</v>
      </c>
      <c r="H7043" t="s">
        <v>3751</v>
      </c>
      <c r="I7043">
        <v>4276</v>
      </c>
      <c r="J7043">
        <v>0</v>
      </c>
      <c r="K7043">
        <v>1</v>
      </c>
      <c r="L7043" t="s">
        <v>48</v>
      </c>
      <c r="M7043" t="s">
        <v>39</v>
      </c>
      <c r="N7043" t="s">
        <v>23</v>
      </c>
      <c r="O7043" t="s">
        <v>56</v>
      </c>
      <c r="P7043" t="s">
        <v>26</v>
      </c>
      <c r="Q7043" t="s">
        <v>84</v>
      </c>
      <c r="R7043">
        <v>24.2</v>
      </c>
      <c r="S7043">
        <v>24.2</v>
      </c>
    </row>
    <row r="7044" spans="1:19">
      <c r="A7044" t="s">
        <v>15504</v>
      </c>
      <c r="B7044" s="2">
        <v>45641</v>
      </c>
      <c r="C7044" t="s">
        <v>33</v>
      </c>
      <c r="D7044">
        <v>19</v>
      </c>
      <c r="E7044" t="s">
        <v>39</v>
      </c>
      <c r="F7044">
        <v>0</v>
      </c>
      <c r="G7044">
        <v>5</v>
      </c>
      <c r="H7044" t="s">
        <v>3686</v>
      </c>
      <c r="I7044">
        <v>5227</v>
      </c>
      <c r="J7044">
        <v>0</v>
      </c>
      <c r="K7044">
        <v>8</v>
      </c>
      <c r="L7044" t="s">
        <v>48</v>
      </c>
      <c r="M7044" t="s">
        <v>23</v>
      </c>
      <c r="N7044" t="s">
        <v>23</v>
      </c>
      <c r="O7044" t="s">
        <v>56</v>
      </c>
      <c r="P7044" t="s">
        <v>26</v>
      </c>
      <c r="Q7044" t="s">
        <v>27</v>
      </c>
      <c r="R7044">
        <v>65.45</v>
      </c>
      <c r="S7044">
        <v>853.41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9DA5-246D-354B-9BEE-23E19BBF9B77}">
  <dimension ref="A1:J7044"/>
  <sheetViews>
    <sheetView zoomScaleNormal="100" workbookViewId="0">
      <selection activeCell="G2" sqref="G2:G726"/>
    </sheetView>
  </sheetViews>
  <sheetFormatPr baseColWidth="10" defaultRowHeight="16"/>
  <cols>
    <col min="3" max="3" width="22.33203125" customWidth="1"/>
    <col min="4" max="4" width="17" customWidth="1"/>
    <col min="6" max="6" width="19.6640625" customWidth="1"/>
    <col min="7" max="7" width="14.33203125" customWidth="1"/>
    <col min="8" max="9" width="17.5" customWidth="1"/>
    <col min="10" max="10" width="18.33203125" customWidth="1"/>
    <col min="11" max="11" width="14.5" customWidth="1"/>
  </cols>
  <sheetData>
    <row r="1" spans="1:10">
      <c r="A1" t="s">
        <v>3</v>
      </c>
      <c r="B1" t="s">
        <v>5</v>
      </c>
      <c r="C1" t="s">
        <v>6</v>
      </c>
      <c r="D1" t="s">
        <v>8</v>
      </c>
      <c r="E1" t="s">
        <v>9</v>
      </c>
      <c r="F1" t="s">
        <v>10</v>
      </c>
      <c r="G1" t="s">
        <v>17</v>
      </c>
      <c r="H1" t="s">
        <v>18</v>
      </c>
      <c r="I1" t="s">
        <v>15639</v>
      </c>
      <c r="J1" t="s">
        <v>7</v>
      </c>
    </row>
    <row r="2" spans="1:10">
      <c r="A2">
        <v>75</v>
      </c>
      <c r="B2">
        <v>0</v>
      </c>
      <c r="C2">
        <v>1</v>
      </c>
      <c r="D2">
        <v>2377</v>
      </c>
      <c r="E2">
        <v>1</v>
      </c>
      <c r="F2">
        <v>27</v>
      </c>
      <c r="G2">
        <v>75.5</v>
      </c>
      <c r="H2">
        <v>2180.15</v>
      </c>
      <c r="I2">
        <f t="shared" ref="I2:I65" si="0">IF(J2="Churned",1,0)</f>
        <v>1</v>
      </c>
      <c r="J2" t="s">
        <v>24</v>
      </c>
    </row>
    <row r="3" spans="1:10">
      <c r="A3">
        <v>78</v>
      </c>
      <c r="B3">
        <v>0</v>
      </c>
      <c r="C3">
        <v>1</v>
      </c>
      <c r="D3">
        <v>3128</v>
      </c>
      <c r="E3">
        <v>4</v>
      </c>
      <c r="F3">
        <v>1</v>
      </c>
      <c r="G3">
        <v>100.8</v>
      </c>
      <c r="H3">
        <v>118.15</v>
      </c>
      <c r="I3">
        <f t="shared" si="0"/>
        <v>1</v>
      </c>
      <c r="J3" t="s">
        <v>24</v>
      </c>
    </row>
    <row r="4" spans="1:10">
      <c r="A4">
        <v>79</v>
      </c>
      <c r="B4">
        <v>0</v>
      </c>
      <c r="C4">
        <v>1</v>
      </c>
      <c r="D4">
        <v>4892</v>
      </c>
      <c r="E4">
        <v>0</v>
      </c>
      <c r="F4">
        <v>39</v>
      </c>
      <c r="G4">
        <v>95.65</v>
      </c>
      <c r="H4">
        <v>5544.32</v>
      </c>
      <c r="I4">
        <f t="shared" si="0"/>
        <v>1</v>
      </c>
      <c r="J4" t="s">
        <v>24</v>
      </c>
    </row>
    <row r="5" spans="1:10">
      <c r="A5">
        <v>46</v>
      </c>
      <c r="B5">
        <v>0</v>
      </c>
      <c r="C5">
        <v>1</v>
      </c>
      <c r="D5">
        <v>3269</v>
      </c>
      <c r="E5">
        <v>0</v>
      </c>
      <c r="F5">
        <v>13</v>
      </c>
      <c r="I5">
        <f t="shared" si="0"/>
        <v>1</v>
      </c>
      <c r="J5" t="s">
        <v>24</v>
      </c>
    </row>
    <row r="6" spans="1:10">
      <c r="A6">
        <v>69</v>
      </c>
      <c r="B6">
        <v>0</v>
      </c>
      <c r="C6">
        <v>1</v>
      </c>
      <c r="D6">
        <v>4842</v>
      </c>
      <c r="E6">
        <v>0</v>
      </c>
      <c r="F6">
        <v>1</v>
      </c>
      <c r="G6">
        <v>25.05</v>
      </c>
      <c r="H6">
        <v>25.05</v>
      </c>
      <c r="I6">
        <f t="shared" si="0"/>
        <v>1</v>
      </c>
      <c r="J6" t="s">
        <v>24</v>
      </c>
    </row>
    <row r="7" spans="1:10">
      <c r="A7">
        <v>71</v>
      </c>
      <c r="B7">
        <v>0</v>
      </c>
      <c r="C7">
        <v>1</v>
      </c>
      <c r="D7">
        <v>3079</v>
      </c>
      <c r="E7">
        <v>1</v>
      </c>
      <c r="F7">
        <v>24</v>
      </c>
      <c r="G7">
        <v>78.849999999999994</v>
      </c>
      <c r="H7">
        <v>1821.45</v>
      </c>
      <c r="I7">
        <f t="shared" si="0"/>
        <v>1</v>
      </c>
      <c r="J7" t="s">
        <v>24</v>
      </c>
    </row>
    <row r="8" spans="1:10">
      <c r="A8">
        <v>28</v>
      </c>
      <c r="B8">
        <v>0</v>
      </c>
      <c r="C8">
        <v>1</v>
      </c>
      <c r="D8">
        <v>4926</v>
      </c>
      <c r="E8">
        <v>3</v>
      </c>
      <c r="F8">
        <v>48</v>
      </c>
      <c r="G8">
        <v>45.3</v>
      </c>
      <c r="H8">
        <v>2285</v>
      </c>
      <c r="I8">
        <f t="shared" si="0"/>
        <v>1</v>
      </c>
      <c r="J8" t="s">
        <v>24</v>
      </c>
    </row>
    <row r="9" spans="1:10">
      <c r="A9">
        <v>32</v>
      </c>
      <c r="B9">
        <v>0</v>
      </c>
      <c r="C9">
        <v>1</v>
      </c>
      <c r="D9">
        <v>2879</v>
      </c>
      <c r="E9">
        <v>1</v>
      </c>
      <c r="F9">
        <v>8</v>
      </c>
      <c r="G9">
        <v>83.55</v>
      </c>
      <c r="H9">
        <v>938.61</v>
      </c>
      <c r="I9">
        <f t="shared" si="0"/>
        <v>1</v>
      </c>
      <c r="J9" t="s">
        <v>24</v>
      </c>
    </row>
    <row r="10" spans="1:10">
      <c r="A10">
        <v>19</v>
      </c>
      <c r="B10">
        <v>0</v>
      </c>
      <c r="C10">
        <v>1</v>
      </c>
      <c r="D10">
        <v>3146</v>
      </c>
      <c r="E10">
        <v>0</v>
      </c>
      <c r="F10">
        <v>2</v>
      </c>
      <c r="G10">
        <v>34.700000000000003</v>
      </c>
      <c r="H10">
        <v>62.25</v>
      </c>
      <c r="I10">
        <f t="shared" si="0"/>
        <v>1</v>
      </c>
      <c r="J10" t="s">
        <v>24</v>
      </c>
    </row>
    <row r="11" spans="1:10">
      <c r="A11">
        <v>40</v>
      </c>
      <c r="B11">
        <v>3</v>
      </c>
      <c r="C11">
        <v>1</v>
      </c>
      <c r="D11">
        <v>5020</v>
      </c>
      <c r="E11">
        <v>0</v>
      </c>
      <c r="F11">
        <v>1</v>
      </c>
      <c r="G11">
        <v>59.2</v>
      </c>
      <c r="H11">
        <v>72.78</v>
      </c>
      <c r="I11">
        <f t="shared" si="0"/>
        <v>1</v>
      </c>
      <c r="J11" t="s">
        <v>24</v>
      </c>
    </row>
    <row r="12" spans="1:10">
      <c r="A12">
        <v>50</v>
      </c>
      <c r="B12">
        <v>2</v>
      </c>
      <c r="C12">
        <v>1</v>
      </c>
      <c r="D12">
        <v>3585</v>
      </c>
      <c r="E12">
        <v>0</v>
      </c>
      <c r="F12">
        <v>9</v>
      </c>
      <c r="G12">
        <v>72.900000000000006</v>
      </c>
      <c r="H12">
        <v>970.81</v>
      </c>
      <c r="I12">
        <f t="shared" si="0"/>
        <v>1</v>
      </c>
      <c r="J12" t="s">
        <v>24</v>
      </c>
    </row>
    <row r="13" spans="1:10">
      <c r="A13">
        <v>60</v>
      </c>
      <c r="B13">
        <v>0</v>
      </c>
      <c r="C13">
        <v>1</v>
      </c>
      <c r="D13">
        <v>4167</v>
      </c>
      <c r="E13">
        <v>3</v>
      </c>
      <c r="F13">
        <v>4</v>
      </c>
      <c r="G13">
        <v>80.349999999999994</v>
      </c>
      <c r="H13">
        <v>437.12</v>
      </c>
      <c r="I13">
        <f t="shared" si="0"/>
        <v>1</v>
      </c>
      <c r="J13" t="s">
        <v>24</v>
      </c>
    </row>
    <row r="14" spans="1:10">
      <c r="A14">
        <v>25</v>
      </c>
      <c r="B14">
        <v>0</v>
      </c>
      <c r="C14">
        <v>1</v>
      </c>
      <c r="D14">
        <v>3039</v>
      </c>
      <c r="E14">
        <v>1</v>
      </c>
      <c r="F14">
        <v>2</v>
      </c>
      <c r="G14">
        <v>79.7</v>
      </c>
      <c r="H14">
        <v>222.72</v>
      </c>
      <c r="I14">
        <f t="shared" si="0"/>
        <v>1</v>
      </c>
      <c r="J14" t="s">
        <v>24</v>
      </c>
    </row>
    <row r="15" spans="1:10">
      <c r="A15">
        <v>47</v>
      </c>
      <c r="B15">
        <v>0</v>
      </c>
      <c r="C15">
        <v>1</v>
      </c>
      <c r="D15">
        <v>2404</v>
      </c>
      <c r="E15">
        <v>1</v>
      </c>
      <c r="F15">
        <v>1</v>
      </c>
      <c r="G15">
        <v>69.400000000000006</v>
      </c>
      <c r="H15">
        <v>112.86</v>
      </c>
      <c r="I15">
        <f t="shared" si="0"/>
        <v>1</v>
      </c>
      <c r="J15" t="s">
        <v>24</v>
      </c>
    </row>
    <row r="16" spans="1:10">
      <c r="A16">
        <v>42</v>
      </c>
      <c r="B16">
        <v>0</v>
      </c>
      <c r="C16">
        <v>1</v>
      </c>
      <c r="D16">
        <v>5671</v>
      </c>
      <c r="E16">
        <v>0</v>
      </c>
      <c r="F16">
        <v>11</v>
      </c>
      <c r="G16">
        <v>23.15</v>
      </c>
      <c r="H16">
        <v>585.21</v>
      </c>
      <c r="I16">
        <f t="shared" si="0"/>
        <v>1</v>
      </c>
      <c r="J16" t="s">
        <v>24</v>
      </c>
    </row>
    <row r="17" spans="1:10">
      <c r="A17">
        <v>20</v>
      </c>
      <c r="B17">
        <v>1</v>
      </c>
      <c r="C17">
        <v>1</v>
      </c>
      <c r="D17">
        <v>2810</v>
      </c>
      <c r="E17">
        <v>0</v>
      </c>
      <c r="F17">
        <v>40</v>
      </c>
      <c r="G17">
        <v>55.25</v>
      </c>
      <c r="H17">
        <v>2462.4</v>
      </c>
      <c r="I17">
        <f t="shared" si="0"/>
        <v>1</v>
      </c>
      <c r="J17" t="s">
        <v>24</v>
      </c>
    </row>
    <row r="18" spans="1:10">
      <c r="A18">
        <v>39</v>
      </c>
      <c r="B18">
        <v>0</v>
      </c>
      <c r="C18">
        <v>1</v>
      </c>
      <c r="D18">
        <v>3972</v>
      </c>
      <c r="E18">
        <v>1</v>
      </c>
      <c r="F18">
        <v>3</v>
      </c>
      <c r="G18">
        <v>74.75</v>
      </c>
      <c r="H18">
        <v>335.04</v>
      </c>
      <c r="I18">
        <f t="shared" si="0"/>
        <v>1</v>
      </c>
      <c r="J18" t="s">
        <v>24</v>
      </c>
    </row>
    <row r="19" spans="1:10">
      <c r="A19">
        <v>28</v>
      </c>
      <c r="B19">
        <v>0</v>
      </c>
      <c r="C19">
        <v>1</v>
      </c>
      <c r="D19">
        <v>2110</v>
      </c>
      <c r="E19">
        <v>0</v>
      </c>
      <c r="F19">
        <v>13</v>
      </c>
      <c r="G19">
        <v>96.65</v>
      </c>
      <c r="H19">
        <v>1465.76</v>
      </c>
      <c r="I19">
        <f t="shared" si="0"/>
        <v>1</v>
      </c>
      <c r="J19" t="s">
        <v>24</v>
      </c>
    </row>
    <row r="20" spans="1:10">
      <c r="A20">
        <v>22</v>
      </c>
      <c r="B20">
        <v>2</v>
      </c>
      <c r="C20">
        <v>1</v>
      </c>
      <c r="D20">
        <v>3913</v>
      </c>
      <c r="E20">
        <v>0</v>
      </c>
      <c r="F20">
        <v>1</v>
      </c>
      <c r="G20">
        <v>48.95</v>
      </c>
      <c r="H20">
        <v>83.35</v>
      </c>
      <c r="I20">
        <f t="shared" si="0"/>
        <v>1</v>
      </c>
      <c r="J20" t="s">
        <v>24</v>
      </c>
    </row>
    <row r="21" spans="1:10">
      <c r="A21">
        <v>40</v>
      </c>
      <c r="B21">
        <v>0</v>
      </c>
      <c r="C21">
        <v>1</v>
      </c>
      <c r="D21">
        <v>4526</v>
      </c>
      <c r="E21">
        <v>1</v>
      </c>
      <c r="F21">
        <v>1</v>
      </c>
      <c r="G21">
        <v>50.35</v>
      </c>
      <c r="H21">
        <v>50.35</v>
      </c>
      <c r="I21">
        <f t="shared" si="0"/>
        <v>1</v>
      </c>
      <c r="J21" t="s">
        <v>24</v>
      </c>
    </row>
    <row r="22" spans="1:10">
      <c r="A22">
        <v>68</v>
      </c>
      <c r="B22">
        <v>0</v>
      </c>
      <c r="C22">
        <v>1</v>
      </c>
      <c r="D22">
        <v>4880</v>
      </c>
      <c r="E22">
        <v>0</v>
      </c>
      <c r="F22">
        <v>1</v>
      </c>
      <c r="G22">
        <v>85.7</v>
      </c>
      <c r="H22">
        <v>131.51</v>
      </c>
      <c r="I22">
        <f t="shared" si="0"/>
        <v>1</v>
      </c>
      <c r="J22" t="s">
        <v>24</v>
      </c>
    </row>
    <row r="23" spans="1:10">
      <c r="A23">
        <v>79</v>
      </c>
      <c r="B23">
        <v>0</v>
      </c>
      <c r="C23">
        <v>1</v>
      </c>
      <c r="D23">
        <v>3980</v>
      </c>
      <c r="E23">
        <v>1</v>
      </c>
      <c r="F23">
        <v>34</v>
      </c>
      <c r="G23">
        <v>79.599999999999994</v>
      </c>
      <c r="H23">
        <v>3596.86</v>
      </c>
      <c r="I23">
        <f t="shared" si="0"/>
        <v>1</v>
      </c>
      <c r="J23" t="s">
        <v>24</v>
      </c>
    </row>
    <row r="24" spans="1:10">
      <c r="A24">
        <v>79</v>
      </c>
      <c r="B24">
        <v>0</v>
      </c>
      <c r="C24">
        <v>1</v>
      </c>
      <c r="D24">
        <v>5725</v>
      </c>
      <c r="E24">
        <v>1</v>
      </c>
      <c r="F24">
        <v>71</v>
      </c>
      <c r="G24">
        <v>105.1</v>
      </c>
      <c r="H24">
        <v>10718.96</v>
      </c>
      <c r="I24">
        <f t="shared" si="0"/>
        <v>1</v>
      </c>
      <c r="J24" t="s">
        <v>24</v>
      </c>
    </row>
    <row r="25" spans="1:10">
      <c r="A25">
        <v>56</v>
      </c>
      <c r="B25">
        <v>3</v>
      </c>
      <c r="C25">
        <v>1</v>
      </c>
      <c r="D25">
        <v>2454</v>
      </c>
      <c r="E25">
        <v>0</v>
      </c>
      <c r="F25">
        <v>5</v>
      </c>
      <c r="G25">
        <v>69.7</v>
      </c>
      <c r="H25">
        <v>379.9</v>
      </c>
      <c r="I25">
        <f t="shared" si="0"/>
        <v>1</v>
      </c>
      <c r="J25" t="s">
        <v>24</v>
      </c>
    </row>
    <row r="26" spans="1:10">
      <c r="A26">
        <v>53</v>
      </c>
      <c r="B26">
        <v>0</v>
      </c>
      <c r="C26">
        <v>1</v>
      </c>
      <c r="D26">
        <v>2662</v>
      </c>
      <c r="E26">
        <v>0</v>
      </c>
      <c r="F26">
        <v>8</v>
      </c>
      <c r="G26">
        <v>71.150000000000006</v>
      </c>
      <c r="H26">
        <v>948.77</v>
      </c>
      <c r="I26">
        <f t="shared" si="0"/>
        <v>1</v>
      </c>
      <c r="J26" t="s">
        <v>24</v>
      </c>
    </row>
    <row r="27" spans="1:10">
      <c r="A27">
        <v>61</v>
      </c>
      <c r="B27">
        <v>0</v>
      </c>
      <c r="C27">
        <v>1</v>
      </c>
      <c r="D27">
        <v>4192</v>
      </c>
      <c r="E27">
        <v>0</v>
      </c>
      <c r="F27">
        <v>5</v>
      </c>
      <c r="G27">
        <v>96.1</v>
      </c>
      <c r="H27">
        <v>608.85</v>
      </c>
      <c r="I27">
        <f t="shared" si="0"/>
        <v>1</v>
      </c>
      <c r="J27" t="s">
        <v>24</v>
      </c>
    </row>
    <row r="28" spans="1:10">
      <c r="A28">
        <v>31</v>
      </c>
      <c r="B28">
        <v>0</v>
      </c>
      <c r="C28">
        <v>1</v>
      </c>
      <c r="D28">
        <v>3038</v>
      </c>
      <c r="E28">
        <v>1</v>
      </c>
      <c r="F28">
        <v>3</v>
      </c>
      <c r="G28">
        <v>70.3</v>
      </c>
      <c r="H28">
        <v>288.98</v>
      </c>
      <c r="I28">
        <f t="shared" si="0"/>
        <v>1</v>
      </c>
      <c r="J28" t="s">
        <v>24</v>
      </c>
    </row>
    <row r="29" spans="1:10">
      <c r="A29">
        <v>46</v>
      </c>
      <c r="B29">
        <v>0</v>
      </c>
      <c r="C29">
        <v>1</v>
      </c>
      <c r="D29">
        <v>5250</v>
      </c>
      <c r="E29">
        <v>0</v>
      </c>
      <c r="F29">
        <v>11</v>
      </c>
      <c r="G29">
        <v>90.15</v>
      </c>
      <c r="H29">
        <v>1233.9100000000001</v>
      </c>
      <c r="I29">
        <f t="shared" si="0"/>
        <v>1</v>
      </c>
      <c r="J29" t="s">
        <v>24</v>
      </c>
    </row>
    <row r="30" spans="1:10">
      <c r="A30">
        <v>58</v>
      </c>
      <c r="B30">
        <v>0</v>
      </c>
      <c r="C30">
        <v>1</v>
      </c>
      <c r="D30">
        <v>3335</v>
      </c>
      <c r="E30">
        <v>0</v>
      </c>
      <c r="F30">
        <v>3</v>
      </c>
      <c r="G30">
        <v>54.7</v>
      </c>
      <c r="H30">
        <v>178.09</v>
      </c>
      <c r="I30">
        <f t="shared" si="0"/>
        <v>1</v>
      </c>
      <c r="J30" t="s">
        <v>24</v>
      </c>
    </row>
    <row r="31" spans="1:10">
      <c r="A31">
        <v>57</v>
      </c>
      <c r="B31">
        <v>0</v>
      </c>
      <c r="C31">
        <v>1</v>
      </c>
      <c r="D31">
        <v>5023</v>
      </c>
      <c r="E31">
        <v>0</v>
      </c>
      <c r="F31">
        <v>9</v>
      </c>
      <c r="G31">
        <v>44.95</v>
      </c>
      <c r="H31">
        <v>466.92</v>
      </c>
      <c r="I31">
        <f t="shared" si="0"/>
        <v>1</v>
      </c>
      <c r="J31" t="s">
        <v>24</v>
      </c>
    </row>
    <row r="32" spans="1:10">
      <c r="A32">
        <v>44</v>
      </c>
      <c r="B32">
        <v>0</v>
      </c>
      <c r="C32">
        <v>1</v>
      </c>
      <c r="D32">
        <v>4766</v>
      </c>
      <c r="E32">
        <v>1</v>
      </c>
      <c r="F32">
        <v>24</v>
      </c>
      <c r="G32">
        <v>101.05</v>
      </c>
      <c r="H32">
        <v>3222.68</v>
      </c>
      <c r="I32">
        <f t="shared" si="0"/>
        <v>1</v>
      </c>
      <c r="J32" t="s">
        <v>24</v>
      </c>
    </row>
    <row r="33" spans="1:10">
      <c r="A33">
        <v>23</v>
      </c>
      <c r="B33">
        <v>0</v>
      </c>
      <c r="C33">
        <v>1</v>
      </c>
      <c r="D33">
        <v>4917</v>
      </c>
      <c r="E33">
        <v>0</v>
      </c>
      <c r="F33">
        <v>57</v>
      </c>
      <c r="G33">
        <v>39.299999999999997</v>
      </c>
      <c r="H33">
        <v>2191.4499999999998</v>
      </c>
      <c r="I33">
        <f t="shared" si="0"/>
        <v>1</v>
      </c>
      <c r="J33" t="s">
        <v>24</v>
      </c>
    </row>
    <row r="34" spans="1:10">
      <c r="A34">
        <v>57</v>
      </c>
      <c r="B34">
        <v>0</v>
      </c>
      <c r="C34">
        <v>1</v>
      </c>
      <c r="D34">
        <v>4103</v>
      </c>
      <c r="E34">
        <v>1</v>
      </c>
      <c r="F34">
        <v>17</v>
      </c>
      <c r="G34">
        <v>94.4</v>
      </c>
      <c r="H34">
        <v>2045.63</v>
      </c>
      <c r="I34">
        <f t="shared" si="0"/>
        <v>1</v>
      </c>
      <c r="J34" t="s">
        <v>24</v>
      </c>
    </row>
    <row r="35" spans="1:10">
      <c r="A35">
        <v>57</v>
      </c>
      <c r="B35">
        <v>0</v>
      </c>
      <c r="C35">
        <v>1</v>
      </c>
      <c r="D35">
        <v>2825</v>
      </c>
      <c r="E35">
        <v>0</v>
      </c>
      <c r="F35">
        <v>17</v>
      </c>
      <c r="G35">
        <v>94.4</v>
      </c>
      <c r="H35">
        <v>1988.44</v>
      </c>
      <c r="I35">
        <f t="shared" si="0"/>
        <v>1</v>
      </c>
      <c r="J35" t="s">
        <v>24</v>
      </c>
    </row>
    <row r="36" spans="1:10">
      <c r="A36">
        <v>53</v>
      </c>
      <c r="B36">
        <v>0</v>
      </c>
      <c r="C36">
        <v>1</v>
      </c>
      <c r="D36">
        <v>2176</v>
      </c>
      <c r="E36">
        <v>0</v>
      </c>
      <c r="F36">
        <v>1</v>
      </c>
      <c r="G36">
        <v>75.3</v>
      </c>
      <c r="H36">
        <v>101.36</v>
      </c>
      <c r="I36">
        <f t="shared" si="0"/>
        <v>1</v>
      </c>
      <c r="J36" t="s">
        <v>24</v>
      </c>
    </row>
    <row r="37" spans="1:10">
      <c r="A37">
        <v>36</v>
      </c>
      <c r="B37">
        <v>0</v>
      </c>
      <c r="C37">
        <v>1</v>
      </c>
      <c r="D37">
        <v>2003</v>
      </c>
      <c r="E37">
        <v>1</v>
      </c>
      <c r="F37">
        <v>13</v>
      </c>
      <c r="G37">
        <v>102.25</v>
      </c>
      <c r="H37">
        <v>1756.15</v>
      </c>
      <c r="I37">
        <f t="shared" si="0"/>
        <v>1</v>
      </c>
      <c r="J37" t="s">
        <v>24</v>
      </c>
    </row>
    <row r="38" spans="1:10">
      <c r="A38">
        <v>63</v>
      </c>
      <c r="B38">
        <v>0</v>
      </c>
      <c r="C38">
        <v>1</v>
      </c>
      <c r="D38">
        <v>3790</v>
      </c>
      <c r="E38">
        <v>0</v>
      </c>
      <c r="F38">
        <v>2</v>
      </c>
      <c r="G38">
        <v>95.85</v>
      </c>
      <c r="H38">
        <v>272.56</v>
      </c>
      <c r="I38">
        <f t="shared" si="0"/>
        <v>1</v>
      </c>
      <c r="J38" t="s">
        <v>24</v>
      </c>
    </row>
    <row r="39" spans="1:10">
      <c r="A39">
        <v>49</v>
      </c>
      <c r="B39">
        <v>0</v>
      </c>
      <c r="C39">
        <v>1</v>
      </c>
      <c r="D39">
        <v>3704</v>
      </c>
      <c r="E39">
        <v>0</v>
      </c>
      <c r="F39">
        <v>1</v>
      </c>
      <c r="G39">
        <v>44.65</v>
      </c>
      <c r="H39">
        <v>44.65</v>
      </c>
      <c r="I39">
        <f t="shared" si="0"/>
        <v>1</v>
      </c>
      <c r="J39" t="s">
        <v>24</v>
      </c>
    </row>
    <row r="40" spans="1:10">
      <c r="A40">
        <v>61</v>
      </c>
      <c r="B40">
        <v>0</v>
      </c>
      <c r="C40">
        <v>1</v>
      </c>
      <c r="D40">
        <v>6347</v>
      </c>
      <c r="E40">
        <v>5</v>
      </c>
      <c r="F40">
        <v>64</v>
      </c>
      <c r="G40">
        <v>47.85</v>
      </c>
      <c r="H40">
        <v>3147.5</v>
      </c>
      <c r="I40">
        <f t="shared" si="0"/>
        <v>1</v>
      </c>
      <c r="J40" t="s">
        <v>24</v>
      </c>
    </row>
    <row r="41" spans="1:10">
      <c r="A41">
        <v>74</v>
      </c>
      <c r="B41">
        <v>0</v>
      </c>
      <c r="C41">
        <v>1</v>
      </c>
      <c r="D41">
        <v>5688</v>
      </c>
      <c r="E41">
        <v>0</v>
      </c>
      <c r="F41">
        <v>1</v>
      </c>
      <c r="G41">
        <v>25.2</v>
      </c>
      <c r="H41">
        <v>25.2</v>
      </c>
      <c r="I41">
        <f t="shared" si="0"/>
        <v>1</v>
      </c>
      <c r="J41" t="s">
        <v>24</v>
      </c>
    </row>
    <row r="42" spans="1:10">
      <c r="A42">
        <v>71</v>
      </c>
      <c r="B42">
        <v>0</v>
      </c>
      <c r="C42">
        <v>1</v>
      </c>
      <c r="D42">
        <v>2930</v>
      </c>
      <c r="E42">
        <v>0</v>
      </c>
      <c r="F42">
        <v>3</v>
      </c>
      <c r="G42">
        <v>76.05</v>
      </c>
      <c r="H42">
        <v>322.55</v>
      </c>
      <c r="I42">
        <f t="shared" si="0"/>
        <v>1</v>
      </c>
      <c r="J42" t="s">
        <v>24</v>
      </c>
    </row>
    <row r="43" spans="1:10">
      <c r="A43">
        <v>65</v>
      </c>
      <c r="B43">
        <v>0</v>
      </c>
      <c r="C43">
        <v>1</v>
      </c>
      <c r="D43">
        <v>2139</v>
      </c>
      <c r="E43">
        <v>0</v>
      </c>
      <c r="F43">
        <v>1</v>
      </c>
      <c r="G43">
        <v>78.45</v>
      </c>
      <c r="H43">
        <v>96.82</v>
      </c>
      <c r="I43">
        <f t="shared" si="0"/>
        <v>1</v>
      </c>
      <c r="J43" t="s">
        <v>24</v>
      </c>
    </row>
    <row r="44" spans="1:10">
      <c r="A44">
        <v>75</v>
      </c>
      <c r="B44">
        <v>0</v>
      </c>
      <c r="C44">
        <v>1</v>
      </c>
      <c r="D44">
        <v>2767</v>
      </c>
      <c r="E44">
        <v>0</v>
      </c>
      <c r="F44">
        <v>2</v>
      </c>
      <c r="G44">
        <v>70.2</v>
      </c>
      <c r="H44">
        <v>135.05000000000001</v>
      </c>
      <c r="I44">
        <f t="shared" si="0"/>
        <v>1</v>
      </c>
      <c r="J44" t="s">
        <v>24</v>
      </c>
    </row>
    <row r="45" spans="1:10">
      <c r="A45">
        <v>76</v>
      </c>
      <c r="B45">
        <v>0</v>
      </c>
      <c r="C45">
        <v>1</v>
      </c>
      <c r="D45">
        <v>4176</v>
      </c>
      <c r="E45">
        <v>0</v>
      </c>
      <c r="F45">
        <v>1</v>
      </c>
      <c r="G45">
        <v>94</v>
      </c>
      <c r="H45">
        <v>115.85</v>
      </c>
      <c r="I45">
        <f t="shared" si="0"/>
        <v>1</v>
      </c>
      <c r="J45" t="s">
        <v>24</v>
      </c>
    </row>
    <row r="46" spans="1:10">
      <c r="A46">
        <v>76</v>
      </c>
      <c r="B46">
        <v>0</v>
      </c>
      <c r="C46">
        <v>1</v>
      </c>
      <c r="D46">
        <v>5915</v>
      </c>
      <c r="E46">
        <v>9</v>
      </c>
      <c r="F46">
        <v>48</v>
      </c>
      <c r="G46">
        <v>117.45</v>
      </c>
      <c r="H46">
        <v>7504.82</v>
      </c>
      <c r="I46">
        <f t="shared" si="0"/>
        <v>1</v>
      </c>
      <c r="J46" t="s">
        <v>24</v>
      </c>
    </row>
    <row r="47" spans="1:10">
      <c r="A47">
        <v>69</v>
      </c>
      <c r="B47">
        <v>0</v>
      </c>
      <c r="C47">
        <v>1</v>
      </c>
      <c r="D47">
        <v>4531</v>
      </c>
      <c r="E47">
        <v>1</v>
      </c>
      <c r="F47">
        <v>1</v>
      </c>
      <c r="G47">
        <v>46</v>
      </c>
      <c r="H47">
        <v>53.74</v>
      </c>
      <c r="I47">
        <f t="shared" si="0"/>
        <v>1</v>
      </c>
      <c r="J47" t="s">
        <v>24</v>
      </c>
    </row>
    <row r="48" spans="1:10">
      <c r="A48">
        <v>52</v>
      </c>
      <c r="B48">
        <v>0</v>
      </c>
      <c r="C48">
        <v>1</v>
      </c>
      <c r="D48">
        <v>5670</v>
      </c>
      <c r="E48">
        <v>0</v>
      </c>
      <c r="F48">
        <v>12</v>
      </c>
      <c r="G48">
        <v>61.65</v>
      </c>
      <c r="H48">
        <v>1148.6300000000001</v>
      </c>
      <c r="I48">
        <f t="shared" si="0"/>
        <v>1</v>
      </c>
      <c r="J48" t="s">
        <v>24</v>
      </c>
    </row>
    <row r="49" spans="1:10">
      <c r="A49">
        <v>28</v>
      </c>
      <c r="B49">
        <v>0</v>
      </c>
      <c r="C49">
        <v>1</v>
      </c>
      <c r="D49">
        <v>5048</v>
      </c>
      <c r="E49">
        <v>0</v>
      </c>
      <c r="F49">
        <v>4</v>
      </c>
      <c r="G49">
        <v>78.45</v>
      </c>
      <c r="H49">
        <v>498.29</v>
      </c>
      <c r="I49">
        <f t="shared" si="0"/>
        <v>1</v>
      </c>
      <c r="J49" t="s">
        <v>24</v>
      </c>
    </row>
    <row r="50" spans="1:10">
      <c r="A50">
        <v>46</v>
      </c>
      <c r="B50">
        <v>0</v>
      </c>
      <c r="C50">
        <v>1</v>
      </c>
      <c r="D50">
        <v>4934</v>
      </c>
      <c r="E50">
        <v>0</v>
      </c>
      <c r="F50">
        <v>3</v>
      </c>
      <c r="G50">
        <v>85.3</v>
      </c>
      <c r="H50">
        <v>307.64</v>
      </c>
      <c r="I50">
        <f t="shared" si="0"/>
        <v>1</v>
      </c>
      <c r="J50" t="s">
        <v>24</v>
      </c>
    </row>
    <row r="51" spans="1:10">
      <c r="A51">
        <v>22</v>
      </c>
      <c r="B51">
        <v>0</v>
      </c>
      <c r="C51">
        <v>1</v>
      </c>
      <c r="D51">
        <v>5570</v>
      </c>
      <c r="E51">
        <v>1</v>
      </c>
      <c r="F51">
        <v>21</v>
      </c>
      <c r="G51">
        <v>104.4</v>
      </c>
      <c r="H51">
        <v>3009.17</v>
      </c>
      <c r="I51">
        <f t="shared" si="0"/>
        <v>1</v>
      </c>
      <c r="J51" t="s">
        <v>24</v>
      </c>
    </row>
    <row r="52" spans="1:10">
      <c r="A52">
        <v>28</v>
      </c>
      <c r="B52">
        <v>0</v>
      </c>
      <c r="C52">
        <v>1</v>
      </c>
      <c r="D52">
        <v>4097</v>
      </c>
      <c r="E52">
        <v>0</v>
      </c>
      <c r="F52">
        <v>10</v>
      </c>
      <c r="G52">
        <v>45.55</v>
      </c>
      <c r="H52">
        <v>747</v>
      </c>
      <c r="I52">
        <f t="shared" si="0"/>
        <v>1</v>
      </c>
      <c r="J52" t="s">
        <v>24</v>
      </c>
    </row>
    <row r="53" spans="1:10">
      <c r="A53">
        <v>39</v>
      </c>
      <c r="B53">
        <v>0</v>
      </c>
      <c r="C53">
        <v>1</v>
      </c>
      <c r="D53">
        <v>5422</v>
      </c>
      <c r="E53">
        <v>1</v>
      </c>
      <c r="F53">
        <v>40</v>
      </c>
      <c r="G53">
        <v>42.35</v>
      </c>
      <c r="H53">
        <v>1716.45</v>
      </c>
      <c r="I53">
        <f t="shared" si="0"/>
        <v>1</v>
      </c>
      <c r="J53" t="s">
        <v>24</v>
      </c>
    </row>
    <row r="54" spans="1:10">
      <c r="A54">
        <v>41</v>
      </c>
      <c r="B54">
        <v>0</v>
      </c>
      <c r="C54">
        <v>1</v>
      </c>
      <c r="D54">
        <v>3156</v>
      </c>
      <c r="E54">
        <v>0</v>
      </c>
      <c r="F54">
        <v>10</v>
      </c>
      <c r="G54">
        <v>70</v>
      </c>
      <c r="H54">
        <v>1012.8</v>
      </c>
      <c r="I54">
        <f t="shared" si="0"/>
        <v>1</v>
      </c>
      <c r="J54" t="s">
        <v>24</v>
      </c>
    </row>
    <row r="55" spans="1:10">
      <c r="A55">
        <v>35</v>
      </c>
      <c r="B55">
        <v>0</v>
      </c>
      <c r="C55">
        <v>1</v>
      </c>
      <c r="D55">
        <v>4469</v>
      </c>
      <c r="E55">
        <v>1</v>
      </c>
      <c r="F55">
        <v>17</v>
      </c>
      <c r="G55">
        <v>70.400000000000006</v>
      </c>
      <c r="H55">
        <v>1446.61</v>
      </c>
      <c r="I55">
        <f t="shared" si="0"/>
        <v>1</v>
      </c>
      <c r="J55" t="s">
        <v>24</v>
      </c>
    </row>
    <row r="56" spans="1:10">
      <c r="A56">
        <v>34</v>
      </c>
      <c r="B56">
        <v>0</v>
      </c>
      <c r="C56">
        <v>1</v>
      </c>
      <c r="D56">
        <v>5071</v>
      </c>
      <c r="E56">
        <v>0</v>
      </c>
      <c r="F56">
        <v>8</v>
      </c>
      <c r="G56">
        <v>80.099999999999994</v>
      </c>
      <c r="H56">
        <v>970.42</v>
      </c>
      <c r="I56">
        <f t="shared" si="0"/>
        <v>1</v>
      </c>
      <c r="J56" t="s">
        <v>24</v>
      </c>
    </row>
    <row r="57" spans="1:10">
      <c r="A57">
        <v>64</v>
      </c>
      <c r="B57">
        <v>0</v>
      </c>
      <c r="C57">
        <v>1</v>
      </c>
      <c r="D57">
        <v>5546</v>
      </c>
      <c r="E57">
        <v>0</v>
      </c>
      <c r="F57">
        <v>24</v>
      </c>
      <c r="G57">
        <v>90.35</v>
      </c>
      <c r="H57">
        <v>3018.26</v>
      </c>
      <c r="I57">
        <f t="shared" si="0"/>
        <v>1</v>
      </c>
      <c r="J57" t="s">
        <v>24</v>
      </c>
    </row>
    <row r="58" spans="1:10">
      <c r="A58">
        <v>58</v>
      </c>
      <c r="B58">
        <v>0</v>
      </c>
      <c r="C58">
        <v>1</v>
      </c>
      <c r="D58">
        <v>2554</v>
      </c>
      <c r="E58">
        <v>0</v>
      </c>
      <c r="F58">
        <v>31</v>
      </c>
      <c r="G58">
        <v>79.849999999999994</v>
      </c>
      <c r="H58">
        <v>2919.68</v>
      </c>
      <c r="I58">
        <f t="shared" si="0"/>
        <v>1</v>
      </c>
      <c r="J58" t="s">
        <v>24</v>
      </c>
    </row>
    <row r="59" spans="1:10">
      <c r="A59">
        <v>50</v>
      </c>
      <c r="B59">
        <v>0</v>
      </c>
      <c r="C59">
        <v>1</v>
      </c>
      <c r="D59">
        <v>5632</v>
      </c>
      <c r="E59">
        <v>3</v>
      </c>
      <c r="F59">
        <v>39</v>
      </c>
      <c r="G59">
        <v>55.9</v>
      </c>
      <c r="H59">
        <v>2184.35</v>
      </c>
      <c r="I59">
        <f t="shared" si="0"/>
        <v>1</v>
      </c>
      <c r="J59" t="s">
        <v>24</v>
      </c>
    </row>
    <row r="60" spans="1:10">
      <c r="A60">
        <v>64</v>
      </c>
      <c r="B60">
        <v>0</v>
      </c>
      <c r="C60">
        <v>1</v>
      </c>
      <c r="D60">
        <v>2120</v>
      </c>
      <c r="E60">
        <v>1</v>
      </c>
      <c r="F60">
        <v>11</v>
      </c>
      <c r="G60">
        <v>94</v>
      </c>
      <c r="H60">
        <v>1361.27</v>
      </c>
      <c r="I60">
        <f t="shared" si="0"/>
        <v>1</v>
      </c>
      <c r="J60" t="s">
        <v>24</v>
      </c>
    </row>
    <row r="61" spans="1:10">
      <c r="A61">
        <v>46</v>
      </c>
      <c r="B61">
        <v>1</v>
      </c>
      <c r="C61">
        <v>1</v>
      </c>
      <c r="D61">
        <v>5441</v>
      </c>
      <c r="E61">
        <v>4</v>
      </c>
      <c r="F61">
        <v>1</v>
      </c>
      <c r="G61">
        <v>19.899999999999999</v>
      </c>
      <c r="H61">
        <v>65.67</v>
      </c>
      <c r="I61">
        <f t="shared" si="0"/>
        <v>1</v>
      </c>
      <c r="J61" t="s">
        <v>24</v>
      </c>
    </row>
    <row r="62" spans="1:10">
      <c r="A62">
        <v>37</v>
      </c>
      <c r="B62">
        <v>0</v>
      </c>
      <c r="C62">
        <v>1</v>
      </c>
      <c r="D62">
        <v>2872</v>
      </c>
      <c r="E62">
        <v>0</v>
      </c>
      <c r="F62">
        <v>31</v>
      </c>
      <c r="G62">
        <v>79.45</v>
      </c>
      <c r="H62">
        <v>2795.71</v>
      </c>
      <c r="I62">
        <f t="shared" si="0"/>
        <v>1</v>
      </c>
      <c r="J62" t="s">
        <v>24</v>
      </c>
    </row>
    <row r="63" spans="1:10">
      <c r="A63">
        <v>30</v>
      </c>
      <c r="B63">
        <v>0</v>
      </c>
      <c r="C63">
        <v>1</v>
      </c>
      <c r="D63">
        <v>5258</v>
      </c>
      <c r="E63">
        <v>0</v>
      </c>
      <c r="F63">
        <v>1</v>
      </c>
      <c r="G63">
        <v>69.650000000000006</v>
      </c>
      <c r="H63">
        <v>98.35</v>
      </c>
      <c r="I63">
        <f t="shared" si="0"/>
        <v>1</v>
      </c>
      <c r="J63" t="s">
        <v>24</v>
      </c>
    </row>
    <row r="64" spans="1:10">
      <c r="A64">
        <v>58</v>
      </c>
      <c r="B64">
        <v>0</v>
      </c>
      <c r="C64">
        <v>1</v>
      </c>
      <c r="D64">
        <v>3273</v>
      </c>
      <c r="E64">
        <v>0</v>
      </c>
      <c r="F64">
        <v>2</v>
      </c>
      <c r="G64">
        <v>85.85</v>
      </c>
      <c r="H64">
        <v>195.58</v>
      </c>
      <c r="I64">
        <f t="shared" si="0"/>
        <v>1</v>
      </c>
      <c r="J64" t="s">
        <v>24</v>
      </c>
    </row>
    <row r="65" spans="1:10">
      <c r="A65">
        <v>50</v>
      </c>
      <c r="B65">
        <v>0</v>
      </c>
      <c r="C65">
        <v>1</v>
      </c>
      <c r="D65">
        <v>3624</v>
      </c>
      <c r="E65">
        <v>0</v>
      </c>
      <c r="F65">
        <v>12</v>
      </c>
      <c r="G65">
        <v>50.25</v>
      </c>
      <c r="H65">
        <v>1272.71</v>
      </c>
      <c r="I65">
        <f t="shared" si="0"/>
        <v>1</v>
      </c>
      <c r="J65" t="s">
        <v>24</v>
      </c>
    </row>
    <row r="66" spans="1:10">
      <c r="A66">
        <v>68</v>
      </c>
      <c r="B66">
        <v>0</v>
      </c>
      <c r="C66">
        <v>1</v>
      </c>
      <c r="D66">
        <v>4486</v>
      </c>
      <c r="E66">
        <v>1</v>
      </c>
      <c r="F66">
        <v>3</v>
      </c>
      <c r="G66">
        <v>88.3</v>
      </c>
      <c r="H66">
        <v>351.06</v>
      </c>
      <c r="I66">
        <f t="shared" ref="I66:I129" si="1">IF(J66="Churned",1,0)</f>
        <v>1</v>
      </c>
      <c r="J66" t="s">
        <v>24</v>
      </c>
    </row>
    <row r="67" spans="1:10">
      <c r="A67">
        <v>66</v>
      </c>
      <c r="B67">
        <v>0</v>
      </c>
      <c r="C67">
        <v>1</v>
      </c>
      <c r="D67">
        <v>3967</v>
      </c>
      <c r="E67">
        <v>1</v>
      </c>
      <c r="F67">
        <v>12</v>
      </c>
      <c r="G67">
        <v>101.35</v>
      </c>
      <c r="H67">
        <v>1800.55</v>
      </c>
      <c r="I67">
        <f t="shared" si="1"/>
        <v>1</v>
      </c>
      <c r="J67" t="s">
        <v>24</v>
      </c>
    </row>
    <row r="68" spans="1:10">
      <c r="A68">
        <v>75</v>
      </c>
      <c r="B68">
        <v>0</v>
      </c>
      <c r="C68">
        <v>1</v>
      </c>
      <c r="D68">
        <v>3464</v>
      </c>
      <c r="E68">
        <v>3</v>
      </c>
      <c r="F68">
        <v>3</v>
      </c>
      <c r="G68">
        <v>83.9</v>
      </c>
      <c r="H68">
        <v>289.54000000000002</v>
      </c>
      <c r="I68">
        <f t="shared" si="1"/>
        <v>1</v>
      </c>
      <c r="J68" t="s">
        <v>24</v>
      </c>
    </row>
    <row r="69" spans="1:10">
      <c r="A69">
        <v>70</v>
      </c>
      <c r="B69">
        <v>0</v>
      </c>
      <c r="C69">
        <v>1</v>
      </c>
      <c r="D69">
        <v>5056</v>
      </c>
      <c r="E69">
        <v>0</v>
      </c>
      <c r="F69">
        <v>1</v>
      </c>
      <c r="G69">
        <v>69.849999999999994</v>
      </c>
      <c r="H69">
        <v>153.30000000000001</v>
      </c>
      <c r="I69">
        <f t="shared" si="1"/>
        <v>1</v>
      </c>
      <c r="J69" t="s">
        <v>24</v>
      </c>
    </row>
    <row r="70" spans="1:10">
      <c r="A70">
        <v>65</v>
      </c>
      <c r="B70">
        <v>0</v>
      </c>
      <c r="C70">
        <v>1</v>
      </c>
      <c r="D70">
        <v>2851</v>
      </c>
      <c r="E70">
        <v>0</v>
      </c>
      <c r="F70">
        <v>19</v>
      </c>
      <c r="G70">
        <v>95.9</v>
      </c>
      <c r="H70">
        <v>2400.5300000000002</v>
      </c>
      <c r="I70">
        <f t="shared" si="1"/>
        <v>1</v>
      </c>
      <c r="J70" t="s">
        <v>24</v>
      </c>
    </row>
    <row r="71" spans="1:10">
      <c r="A71">
        <v>69</v>
      </c>
      <c r="B71">
        <v>0</v>
      </c>
      <c r="C71">
        <v>1</v>
      </c>
      <c r="D71">
        <v>5648</v>
      </c>
      <c r="E71">
        <v>0</v>
      </c>
      <c r="F71">
        <v>52</v>
      </c>
      <c r="G71">
        <v>104.2</v>
      </c>
      <c r="H71">
        <v>7523.55</v>
      </c>
      <c r="I71">
        <f t="shared" si="1"/>
        <v>1</v>
      </c>
      <c r="J71" t="s">
        <v>24</v>
      </c>
    </row>
    <row r="72" spans="1:10">
      <c r="A72">
        <v>46</v>
      </c>
      <c r="B72">
        <v>0</v>
      </c>
      <c r="C72">
        <v>1</v>
      </c>
      <c r="D72">
        <v>5667</v>
      </c>
      <c r="E72">
        <v>0</v>
      </c>
      <c r="F72">
        <v>2</v>
      </c>
      <c r="G72">
        <v>69.75</v>
      </c>
      <c r="H72">
        <v>197.43</v>
      </c>
      <c r="I72">
        <f t="shared" si="1"/>
        <v>1</v>
      </c>
      <c r="J72" t="s">
        <v>24</v>
      </c>
    </row>
    <row r="73" spans="1:10">
      <c r="A73">
        <v>38</v>
      </c>
      <c r="B73">
        <v>0</v>
      </c>
      <c r="C73">
        <v>1</v>
      </c>
      <c r="D73">
        <v>5640</v>
      </c>
      <c r="E73">
        <v>1</v>
      </c>
      <c r="F73">
        <v>10</v>
      </c>
      <c r="G73">
        <v>79.95</v>
      </c>
      <c r="H73">
        <v>970.2</v>
      </c>
      <c r="I73">
        <f t="shared" si="1"/>
        <v>1</v>
      </c>
      <c r="J73" t="s">
        <v>24</v>
      </c>
    </row>
    <row r="74" spans="1:10">
      <c r="A74">
        <v>61</v>
      </c>
      <c r="B74">
        <v>0</v>
      </c>
      <c r="C74">
        <v>1</v>
      </c>
      <c r="D74">
        <v>3794</v>
      </c>
      <c r="E74">
        <v>1</v>
      </c>
      <c r="F74">
        <v>16</v>
      </c>
      <c r="G74">
        <v>100</v>
      </c>
      <c r="H74">
        <v>2140.0300000000002</v>
      </c>
      <c r="I74">
        <f t="shared" si="1"/>
        <v>1</v>
      </c>
      <c r="J74" t="s">
        <v>24</v>
      </c>
    </row>
    <row r="75" spans="1:10">
      <c r="A75">
        <v>32</v>
      </c>
      <c r="B75">
        <v>0</v>
      </c>
      <c r="C75">
        <v>1</v>
      </c>
      <c r="D75">
        <v>5874</v>
      </c>
      <c r="E75">
        <v>0</v>
      </c>
      <c r="F75">
        <v>35</v>
      </c>
      <c r="G75">
        <v>86.45</v>
      </c>
      <c r="H75">
        <v>3696.55</v>
      </c>
      <c r="I75">
        <f t="shared" si="1"/>
        <v>1</v>
      </c>
      <c r="J75" t="s">
        <v>24</v>
      </c>
    </row>
    <row r="76" spans="1:10">
      <c r="A76">
        <v>35</v>
      </c>
      <c r="B76">
        <v>0</v>
      </c>
      <c r="C76">
        <v>1</v>
      </c>
      <c r="D76">
        <v>5561</v>
      </c>
      <c r="E76">
        <v>0</v>
      </c>
      <c r="F76">
        <v>10</v>
      </c>
      <c r="G76">
        <v>98.7</v>
      </c>
      <c r="H76">
        <v>1346.85</v>
      </c>
      <c r="I76">
        <f t="shared" si="1"/>
        <v>1</v>
      </c>
      <c r="J76" t="s">
        <v>24</v>
      </c>
    </row>
    <row r="77" spans="1:10">
      <c r="A77">
        <v>51</v>
      </c>
      <c r="B77">
        <v>0</v>
      </c>
      <c r="C77">
        <v>1</v>
      </c>
      <c r="D77">
        <v>5216</v>
      </c>
      <c r="E77">
        <v>0</v>
      </c>
      <c r="F77">
        <v>23</v>
      </c>
      <c r="G77">
        <v>79.150000000000006</v>
      </c>
      <c r="H77">
        <v>2446.0700000000002</v>
      </c>
      <c r="I77">
        <f t="shared" si="1"/>
        <v>1</v>
      </c>
      <c r="J77" t="s">
        <v>24</v>
      </c>
    </row>
    <row r="78" spans="1:10">
      <c r="A78">
        <v>48</v>
      </c>
      <c r="B78">
        <v>0</v>
      </c>
      <c r="C78">
        <v>1</v>
      </c>
      <c r="D78">
        <v>4718</v>
      </c>
      <c r="E78">
        <v>0</v>
      </c>
      <c r="F78">
        <v>22</v>
      </c>
      <c r="G78">
        <v>79.349999999999994</v>
      </c>
      <c r="H78">
        <v>2152.5300000000002</v>
      </c>
      <c r="I78">
        <f t="shared" si="1"/>
        <v>1</v>
      </c>
      <c r="J78" t="s">
        <v>24</v>
      </c>
    </row>
    <row r="79" spans="1:10">
      <c r="A79">
        <v>27</v>
      </c>
      <c r="B79">
        <v>0</v>
      </c>
      <c r="C79">
        <v>1</v>
      </c>
      <c r="D79">
        <v>5543</v>
      </c>
      <c r="E79">
        <v>1</v>
      </c>
      <c r="F79">
        <v>53</v>
      </c>
      <c r="G79">
        <v>93.9</v>
      </c>
      <c r="H79">
        <v>6684.92</v>
      </c>
      <c r="I79">
        <f t="shared" si="1"/>
        <v>1</v>
      </c>
      <c r="J79" t="s">
        <v>24</v>
      </c>
    </row>
    <row r="80" spans="1:10">
      <c r="A80">
        <v>40</v>
      </c>
      <c r="B80">
        <v>0</v>
      </c>
      <c r="C80">
        <v>1</v>
      </c>
      <c r="D80">
        <v>5248</v>
      </c>
      <c r="E80">
        <v>1</v>
      </c>
      <c r="F80">
        <v>22</v>
      </c>
      <c r="G80">
        <v>85.1</v>
      </c>
      <c r="H80">
        <v>2230.1</v>
      </c>
      <c r="I80">
        <f t="shared" si="1"/>
        <v>1</v>
      </c>
      <c r="J80" t="s">
        <v>24</v>
      </c>
    </row>
    <row r="81" spans="1:10">
      <c r="A81">
        <v>44</v>
      </c>
      <c r="B81">
        <v>0</v>
      </c>
      <c r="C81">
        <v>1</v>
      </c>
      <c r="D81">
        <v>3123</v>
      </c>
      <c r="E81">
        <v>1</v>
      </c>
      <c r="F81">
        <v>1</v>
      </c>
      <c r="G81">
        <v>89.15</v>
      </c>
      <c r="H81">
        <v>121.5</v>
      </c>
      <c r="I81">
        <f t="shared" si="1"/>
        <v>1</v>
      </c>
      <c r="J81" t="s">
        <v>24</v>
      </c>
    </row>
    <row r="82" spans="1:10">
      <c r="A82">
        <v>55</v>
      </c>
      <c r="B82">
        <v>0</v>
      </c>
      <c r="C82">
        <v>1</v>
      </c>
      <c r="D82">
        <v>2241</v>
      </c>
      <c r="E82">
        <v>0</v>
      </c>
      <c r="F82">
        <v>25</v>
      </c>
      <c r="G82">
        <v>95.9</v>
      </c>
      <c r="H82">
        <v>2580.5</v>
      </c>
      <c r="I82">
        <f t="shared" si="1"/>
        <v>1</v>
      </c>
      <c r="J82" t="s">
        <v>24</v>
      </c>
    </row>
    <row r="83" spans="1:10">
      <c r="A83">
        <v>41</v>
      </c>
      <c r="B83">
        <v>0</v>
      </c>
      <c r="C83">
        <v>1</v>
      </c>
      <c r="D83">
        <v>5762</v>
      </c>
      <c r="E83">
        <v>0</v>
      </c>
      <c r="F83">
        <v>4</v>
      </c>
      <c r="G83">
        <v>79.150000000000006</v>
      </c>
      <c r="H83">
        <v>464.89</v>
      </c>
      <c r="I83">
        <f t="shared" si="1"/>
        <v>1</v>
      </c>
      <c r="J83" t="s">
        <v>24</v>
      </c>
    </row>
    <row r="84" spans="1:10">
      <c r="A84">
        <v>63</v>
      </c>
      <c r="B84">
        <v>0</v>
      </c>
      <c r="C84">
        <v>1</v>
      </c>
      <c r="D84">
        <v>4673</v>
      </c>
      <c r="E84">
        <v>0</v>
      </c>
      <c r="F84">
        <v>43</v>
      </c>
      <c r="G84">
        <v>75.2</v>
      </c>
      <c r="H84">
        <v>4660.6000000000004</v>
      </c>
      <c r="I84">
        <f t="shared" si="1"/>
        <v>1</v>
      </c>
      <c r="J84" t="s">
        <v>24</v>
      </c>
    </row>
    <row r="85" spans="1:10">
      <c r="A85">
        <v>25</v>
      </c>
      <c r="B85">
        <v>0</v>
      </c>
      <c r="C85">
        <v>1</v>
      </c>
      <c r="D85">
        <v>5129</v>
      </c>
      <c r="E85">
        <v>0</v>
      </c>
      <c r="F85">
        <v>15</v>
      </c>
      <c r="G85">
        <v>59.45</v>
      </c>
      <c r="H85">
        <v>1437.75</v>
      </c>
      <c r="I85">
        <f t="shared" si="1"/>
        <v>1</v>
      </c>
      <c r="J85" t="s">
        <v>24</v>
      </c>
    </row>
    <row r="86" spans="1:10">
      <c r="A86">
        <v>29</v>
      </c>
      <c r="B86">
        <v>0</v>
      </c>
      <c r="C86">
        <v>1</v>
      </c>
      <c r="D86">
        <v>4403</v>
      </c>
      <c r="E86">
        <v>0</v>
      </c>
      <c r="F86">
        <v>31</v>
      </c>
      <c r="G86">
        <v>65.25</v>
      </c>
      <c r="H86">
        <v>3079.64</v>
      </c>
      <c r="I86">
        <f t="shared" si="1"/>
        <v>1</v>
      </c>
      <c r="J86" t="s">
        <v>24</v>
      </c>
    </row>
    <row r="87" spans="1:10">
      <c r="A87">
        <v>62</v>
      </c>
      <c r="B87">
        <v>0</v>
      </c>
      <c r="C87">
        <v>1</v>
      </c>
      <c r="D87">
        <v>5159</v>
      </c>
      <c r="E87">
        <v>0</v>
      </c>
      <c r="F87">
        <v>7</v>
      </c>
      <c r="G87">
        <v>74.900000000000006</v>
      </c>
      <c r="H87">
        <v>868.68</v>
      </c>
      <c r="I87">
        <f t="shared" si="1"/>
        <v>1</v>
      </c>
      <c r="J87" t="s">
        <v>24</v>
      </c>
    </row>
    <row r="88" spans="1:10">
      <c r="A88">
        <v>24</v>
      </c>
      <c r="B88">
        <v>0</v>
      </c>
      <c r="C88">
        <v>1</v>
      </c>
      <c r="D88">
        <v>4415</v>
      </c>
      <c r="E88">
        <v>1</v>
      </c>
      <c r="F88">
        <v>65</v>
      </c>
      <c r="G88">
        <v>72.45</v>
      </c>
      <c r="H88">
        <v>6378.37</v>
      </c>
      <c r="I88">
        <f t="shared" si="1"/>
        <v>1</v>
      </c>
      <c r="J88" t="s">
        <v>24</v>
      </c>
    </row>
    <row r="89" spans="1:10">
      <c r="A89">
        <v>51</v>
      </c>
      <c r="B89">
        <v>0</v>
      </c>
      <c r="C89">
        <v>1</v>
      </c>
      <c r="D89">
        <v>5000</v>
      </c>
      <c r="E89">
        <v>4</v>
      </c>
      <c r="F89">
        <v>31</v>
      </c>
      <c r="G89">
        <v>104.2</v>
      </c>
      <c r="H89">
        <v>3342.07</v>
      </c>
      <c r="I89">
        <f t="shared" si="1"/>
        <v>1</v>
      </c>
      <c r="J89" t="s">
        <v>24</v>
      </c>
    </row>
    <row r="90" spans="1:10">
      <c r="A90">
        <v>47</v>
      </c>
      <c r="B90">
        <v>0</v>
      </c>
      <c r="C90">
        <v>1</v>
      </c>
      <c r="D90">
        <v>5598</v>
      </c>
      <c r="E90">
        <v>0</v>
      </c>
      <c r="F90">
        <v>3</v>
      </c>
      <c r="G90">
        <v>49.15</v>
      </c>
      <c r="H90">
        <v>301.42</v>
      </c>
      <c r="I90">
        <f t="shared" si="1"/>
        <v>1</v>
      </c>
      <c r="J90" t="s">
        <v>24</v>
      </c>
    </row>
    <row r="91" spans="1:10">
      <c r="A91">
        <v>70</v>
      </c>
      <c r="B91">
        <v>0</v>
      </c>
      <c r="C91">
        <v>1</v>
      </c>
      <c r="D91">
        <v>5651</v>
      </c>
      <c r="E91">
        <v>1</v>
      </c>
      <c r="F91">
        <v>68</v>
      </c>
      <c r="G91">
        <v>89.6</v>
      </c>
      <c r="H91">
        <v>7768.44</v>
      </c>
      <c r="I91">
        <f t="shared" si="1"/>
        <v>1</v>
      </c>
      <c r="J91" t="s">
        <v>24</v>
      </c>
    </row>
    <row r="92" spans="1:10">
      <c r="A92">
        <v>74</v>
      </c>
      <c r="B92">
        <v>0</v>
      </c>
      <c r="C92">
        <v>1</v>
      </c>
      <c r="D92">
        <v>5683</v>
      </c>
      <c r="E92">
        <v>0</v>
      </c>
      <c r="F92">
        <v>19</v>
      </c>
      <c r="G92">
        <v>88.2</v>
      </c>
      <c r="H92">
        <v>2535.23</v>
      </c>
      <c r="I92">
        <f t="shared" si="1"/>
        <v>1</v>
      </c>
      <c r="J92" t="s">
        <v>24</v>
      </c>
    </row>
    <row r="93" spans="1:10">
      <c r="A93">
        <v>69</v>
      </c>
      <c r="B93">
        <v>0</v>
      </c>
      <c r="C93">
        <v>1</v>
      </c>
      <c r="D93">
        <v>5057</v>
      </c>
      <c r="E93">
        <v>0</v>
      </c>
      <c r="F93">
        <v>1</v>
      </c>
      <c r="G93">
        <v>69.75</v>
      </c>
      <c r="H93">
        <v>103.59</v>
      </c>
      <c r="I93">
        <f t="shared" si="1"/>
        <v>1</v>
      </c>
      <c r="J93" t="s">
        <v>24</v>
      </c>
    </row>
    <row r="94" spans="1:10">
      <c r="A94">
        <v>70</v>
      </c>
      <c r="B94">
        <v>0</v>
      </c>
      <c r="C94">
        <v>1</v>
      </c>
      <c r="D94">
        <v>3145</v>
      </c>
      <c r="E94">
        <v>0</v>
      </c>
      <c r="F94">
        <v>9</v>
      </c>
      <c r="G94">
        <v>74.55</v>
      </c>
      <c r="H94">
        <v>747.69</v>
      </c>
      <c r="I94">
        <f t="shared" si="1"/>
        <v>1</v>
      </c>
      <c r="J94" t="s">
        <v>24</v>
      </c>
    </row>
    <row r="95" spans="1:10">
      <c r="A95">
        <v>73</v>
      </c>
      <c r="B95">
        <v>0</v>
      </c>
      <c r="C95">
        <v>1</v>
      </c>
      <c r="D95">
        <v>3548</v>
      </c>
      <c r="E95">
        <v>0</v>
      </c>
      <c r="F95">
        <v>30</v>
      </c>
      <c r="G95">
        <v>99.7</v>
      </c>
      <c r="H95">
        <v>4355.6499999999996</v>
      </c>
      <c r="I95">
        <f t="shared" si="1"/>
        <v>1</v>
      </c>
      <c r="J95" t="s">
        <v>24</v>
      </c>
    </row>
    <row r="96" spans="1:10">
      <c r="A96">
        <v>66</v>
      </c>
      <c r="B96">
        <v>0</v>
      </c>
      <c r="C96">
        <v>1</v>
      </c>
      <c r="D96">
        <v>5965</v>
      </c>
      <c r="E96">
        <v>1</v>
      </c>
      <c r="F96">
        <v>65</v>
      </c>
      <c r="G96">
        <v>106.25</v>
      </c>
      <c r="H96">
        <v>8194.65</v>
      </c>
      <c r="I96">
        <f t="shared" si="1"/>
        <v>1</v>
      </c>
      <c r="J96" t="s">
        <v>24</v>
      </c>
    </row>
    <row r="97" spans="1:10">
      <c r="A97">
        <v>40</v>
      </c>
      <c r="B97">
        <v>0</v>
      </c>
      <c r="C97">
        <v>1</v>
      </c>
      <c r="D97">
        <v>5686</v>
      </c>
      <c r="E97">
        <v>0</v>
      </c>
      <c r="F97">
        <v>10</v>
      </c>
      <c r="G97">
        <v>84.7</v>
      </c>
      <c r="H97">
        <v>1276.1400000000001</v>
      </c>
      <c r="I97">
        <f t="shared" si="1"/>
        <v>1</v>
      </c>
      <c r="J97" t="s">
        <v>24</v>
      </c>
    </row>
    <row r="98" spans="1:10">
      <c r="A98">
        <v>55</v>
      </c>
      <c r="B98">
        <v>0</v>
      </c>
      <c r="C98">
        <v>1</v>
      </c>
      <c r="D98">
        <v>5750</v>
      </c>
      <c r="E98">
        <v>0</v>
      </c>
      <c r="F98">
        <v>6</v>
      </c>
      <c r="G98">
        <v>109.9</v>
      </c>
      <c r="H98">
        <v>791.61</v>
      </c>
      <c r="I98">
        <f t="shared" si="1"/>
        <v>1</v>
      </c>
      <c r="J98" t="s">
        <v>24</v>
      </c>
    </row>
    <row r="99" spans="1:10">
      <c r="A99">
        <v>54</v>
      </c>
      <c r="B99">
        <v>0</v>
      </c>
      <c r="C99">
        <v>1</v>
      </c>
      <c r="D99">
        <v>3830</v>
      </c>
      <c r="E99">
        <v>0</v>
      </c>
      <c r="F99">
        <v>7</v>
      </c>
      <c r="G99">
        <v>79.3</v>
      </c>
      <c r="H99">
        <v>667.62</v>
      </c>
      <c r="I99">
        <f t="shared" si="1"/>
        <v>1</v>
      </c>
      <c r="J99" t="s">
        <v>24</v>
      </c>
    </row>
    <row r="100" spans="1:10">
      <c r="A100">
        <v>39</v>
      </c>
      <c r="B100">
        <v>0</v>
      </c>
      <c r="C100">
        <v>1</v>
      </c>
      <c r="D100">
        <v>5452</v>
      </c>
      <c r="E100">
        <v>0</v>
      </c>
      <c r="F100">
        <v>64</v>
      </c>
      <c r="G100">
        <v>100.05</v>
      </c>
      <c r="H100">
        <v>8054.52</v>
      </c>
      <c r="I100">
        <f t="shared" si="1"/>
        <v>1</v>
      </c>
      <c r="J100" t="s">
        <v>24</v>
      </c>
    </row>
    <row r="101" spans="1:10">
      <c r="A101">
        <v>28</v>
      </c>
      <c r="B101">
        <v>0</v>
      </c>
      <c r="C101">
        <v>1</v>
      </c>
      <c r="D101">
        <v>3049</v>
      </c>
      <c r="E101">
        <v>0</v>
      </c>
      <c r="F101">
        <v>1</v>
      </c>
      <c r="G101">
        <v>45.3</v>
      </c>
      <c r="H101">
        <v>85.24</v>
      </c>
      <c r="I101">
        <f t="shared" si="1"/>
        <v>1</v>
      </c>
      <c r="J101" t="s">
        <v>24</v>
      </c>
    </row>
    <row r="102" spans="1:10">
      <c r="A102">
        <v>51</v>
      </c>
      <c r="B102">
        <v>0</v>
      </c>
      <c r="C102">
        <v>1</v>
      </c>
      <c r="D102">
        <v>2681</v>
      </c>
      <c r="E102">
        <v>0</v>
      </c>
      <c r="F102">
        <v>48</v>
      </c>
      <c r="G102">
        <v>60.35</v>
      </c>
      <c r="H102">
        <v>4524.08</v>
      </c>
      <c r="I102">
        <f t="shared" si="1"/>
        <v>1</v>
      </c>
      <c r="J102" t="s">
        <v>24</v>
      </c>
    </row>
    <row r="103" spans="1:10">
      <c r="A103">
        <v>48</v>
      </c>
      <c r="B103">
        <v>0</v>
      </c>
      <c r="C103">
        <v>1</v>
      </c>
      <c r="D103">
        <v>2545</v>
      </c>
      <c r="E103">
        <v>0</v>
      </c>
      <c r="F103">
        <v>8</v>
      </c>
      <c r="G103">
        <v>87.05</v>
      </c>
      <c r="H103">
        <v>1126.82</v>
      </c>
      <c r="I103">
        <f t="shared" si="1"/>
        <v>1</v>
      </c>
      <c r="J103" t="s">
        <v>24</v>
      </c>
    </row>
    <row r="104" spans="1:10">
      <c r="A104">
        <v>35</v>
      </c>
      <c r="B104">
        <v>3</v>
      </c>
      <c r="C104">
        <v>1</v>
      </c>
      <c r="D104">
        <v>5638</v>
      </c>
      <c r="E104">
        <v>1</v>
      </c>
      <c r="F104">
        <v>11</v>
      </c>
      <c r="G104">
        <v>19.25</v>
      </c>
      <c r="H104">
        <v>499.41</v>
      </c>
      <c r="I104">
        <f t="shared" si="1"/>
        <v>1</v>
      </c>
      <c r="J104" t="s">
        <v>24</v>
      </c>
    </row>
    <row r="105" spans="1:10">
      <c r="A105">
        <v>28</v>
      </c>
      <c r="B105">
        <v>0</v>
      </c>
      <c r="C105">
        <v>1</v>
      </c>
      <c r="D105">
        <v>5463</v>
      </c>
      <c r="E105">
        <v>1</v>
      </c>
      <c r="F105">
        <v>55</v>
      </c>
      <c r="G105">
        <v>57.55</v>
      </c>
      <c r="H105">
        <v>3590.4</v>
      </c>
      <c r="I105">
        <f t="shared" si="1"/>
        <v>1</v>
      </c>
      <c r="J105" t="s">
        <v>24</v>
      </c>
    </row>
    <row r="106" spans="1:10">
      <c r="A106">
        <v>58</v>
      </c>
      <c r="B106">
        <v>0</v>
      </c>
      <c r="C106">
        <v>1</v>
      </c>
      <c r="D106">
        <v>4243</v>
      </c>
      <c r="E106">
        <v>5</v>
      </c>
      <c r="F106">
        <v>10</v>
      </c>
      <c r="G106">
        <v>99.85</v>
      </c>
      <c r="H106">
        <v>1423.7</v>
      </c>
      <c r="I106">
        <f t="shared" si="1"/>
        <v>1</v>
      </c>
      <c r="J106" t="s">
        <v>24</v>
      </c>
    </row>
    <row r="107" spans="1:10">
      <c r="A107">
        <v>46</v>
      </c>
      <c r="B107">
        <v>0</v>
      </c>
      <c r="C107">
        <v>1</v>
      </c>
      <c r="D107">
        <v>2455</v>
      </c>
      <c r="E107">
        <v>0</v>
      </c>
      <c r="F107">
        <v>36</v>
      </c>
      <c r="G107">
        <v>84.9</v>
      </c>
      <c r="H107">
        <v>3954.96</v>
      </c>
      <c r="I107">
        <f t="shared" si="1"/>
        <v>1</v>
      </c>
      <c r="J107" t="s">
        <v>24</v>
      </c>
    </row>
    <row r="108" spans="1:10">
      <c r="A108">
        <v>39</v>
      </c>
      <c r="B108">
        <v>0</v>
      </c>
      <c r="C108">
        <v>1</v>
      </c>
      <c r="D108">
        <v>5578</v>
      </c>
      <c r="E108">
        <v>0</v>
      </c>
      <c r="F108">
        <v>10</v>
      </c>
      <c r="G108">
        <v>74.75</v>
      </c>
      <c r="H108">
        <v>855.95</v>
      </c>
      <c r="I108">
        <f t="shared" si="1"/>
        <v>1</v>
      </c>
      <c r="J108" t="s">
        <v>24</v>
      </c>
    </row>
    <row r="109" spans="1:10">
      <c r="A109">
        <v>22</v>
      </c>
      <c r="B109">
        <v>0</v>
      </c>
      <c r="C109">
        <v>1</v>
      </c>
      <c r="D109">
        <v>2541</v>
      </c>
      <c r="E109">
        <v>0</v>
      </c>
      <c r="F109">
        <v>32</v>
      </c>
      <c r="G109">
        <v>108.15</v>
      </c>
      <c r="H109">
        <v>4318.9799999999996</v>
      </c>
      <c r="I109">
        <f t="shared" si="1"/>
        <v>1</v>
      </c>
      <c r="J109" t="s">
        <v>24</v>
      </c>
    </row>
    <row r="110" spans="1:10">
      <c r="A110">
        <v>53</v>
      </c>
      <c r="B110">
        <v>0</v>
      </c>
      <c r="C110">
        <v>1</v>
      </c>
      <c r="D110">
        <v>5732</v>
      </c>
      <c r="E110">
        <v>2</v>
      </c>
      <c r="F110">
        <v>49</v>
      </c>
      <c r="G110">
        <v>95.6</v>
      </c>
      <c r="H110">
        <v>7215.37</v>
      </c>
      <c r="I110">
        <f t="shared" si="1"/>
        <v>1</v>
      </c>
      <c r="J110" t="s">
        <v>24</v>
      </c>
    </row>
    <row r="111" spans="1:10">
      <c r="A111">
        <v>34</v>
      </c>
      <c r="B111">
        <v>0</v>
      </c>
      <c r="C111">
        <v>1</v>
      </c>
      <c r="D111">
        <v>4954</v>
      </c>
      <c r="E111">
        <v>0</v>
      </c>
      <c r="F111">
        <v>1</v>
      </c>
      <c r="G111">
        <v>45.3</v>
      </c>
      <c r="H111">
        <v>45.3</v>
      </c>
      <c r="I111">
        <f t="shared" si="1"/>
        <v>1</v>
      </c>
      <c r="J111" t="s">
        <v>24</v>
      </c>
    </row>
    <row r="112" spans="1:10">
      <c r="A112">
        <v>54</v>
      </c>
      <c r="B112">
        <v>0</v>
      </c>
      <c r="C112">
        <v>1</v>
      </c>
      <c r="D112">
        <v>2008</v>
      </c>
      <c r="E112">
        <v>0</v>
      </c>
      <c r="F112">
        <v>13</v>
      </c>
      <c r="G112">
        <v>100.35</v>
      </c>
      <c r="H112">
        <v>1412.9</v>
      </c>
      <c r="I112">
        <f t="shared" si="1"/>
        <v>1</v>
      </c>
      <c r="J112" t="s">
        <v>24</v>
      </c>
    </row>
    <row r="113" spans="1:10">
      <c r="A113">
        <v>31</v>
      </c>
      <c r="B113">
        <v>0</v>
      </c>
      <c r="C113">
        <v>1</v>
      </c>
      <c r="D113">
        <v>5996</v>
      </c>
      <c r="E113">
        <v>0</v>
      </c>
      <c r="F113">
        <v>1</v>
      </c>
      <c r="G113">
        <v>74.3</v>
      </c>
      <c r="H113">
        <v>113.96</v>
      </c>
      <c r="I113">
        <f t="shared" si="1"/>
        <v>1</v>
      </c>
      <c r="J113" t="s">
        <v>24</v>
      </c>
    </row>
    <row r="114" spans="1:10">
      <c r="A114">
        <v>27</v>
      </c>
      <c r="B114">
        <v>0</v>
      </c>
      <c r="C114">
        <v>1</v>
      </c>
      <c r="D114">
        <v>3584</v>
      </c>
      <c r="E114">
        <v>1</v>
      </c>
      <c r="F114">
        <v>21</v>
      </c>
      <c r="G114">
        <v>106.1</v>
      </c>
      <c r="H114">
        <v>2708.38</v>
      </c>
      <c r="I114">
        <f t="shared" si="1"/>
        <v>1</v>
      </c>
      <c r="J114" t="s">
        <v>24</v>
      </c>
    </row>
    <row r="115" spans="1:10">
      <c r="A115">
        <v>30</v>
      </c>
      <c r="B115">
        <v>0</v>
      </c>
      <c r="C115">
        <v>1</v>
      </c>
      <c r="D115">
        <v>6041</v>
      </c>
      <c r="E115">
        <v>1</v>
      </c>
      <c r="F115">
        <v>55</v>
      </c>
      <c r="G115">
        <v>54.55</v>
      </c>
      <c r="H115">
        <v>3028.3</v>
      </c>
      <c r="I115">
        <f t="shared" si="1"/>
        <v>1</v>
      </c>
      <c r="J115" t="s">
        <v>24</v>
      </c>
    </row>
    <row r="116" spans="1:10">
      <c r="A116">
        <v>33</v>
      </c>
      <c r="B116">
        <v>0</v>
      </c>
      <c r="C116">
        <v>1</v>
      </c>
      <c r="D116">
        <v>2016</v>
      </c>
      <c r="E116">
        <v>0</v>
      </c>
      <c r="F116">
        <v>1</v>
      </c>
      <c r="G116">
        <v>74.5</v>
      </c>
      <c r="H116">
        <v>88.11</v>
      </c>
      <c r="I116">
        <f t="shared" si="1"/>
        <v>1</v>
      </c>
      <c r="J116" t="s">
        <v>24</v>
      </c>
    </row>
    <row r="117" spans="1:10">
      <c r="A117">
        <v>55</v>
      </c>
      <c r="B117">
        <v>0</v>
      </c>
      <c r="C117">
        <v>1</v>
      </c>
      <c r="D117">
        <v>5657</v>
      </c>
      <c r="E117">
        <v>1</v>
      </c>
      <c r="F117">
        <v>3</v>
      </c>
      <c r="G117">
        <v>74.099999999999994</v>
      </c>
      <c r="H117">
        <v>276.87</v>
      </c>
      <c r="I117">
        <f t="shared" si="1"/>
        <v>1</v>
      </c>
      <c r="J117" t="s">
        <v>24</v>
      </c>
    </row>
    <row r="118" spans="1:10">
      <c r="A118">
        <v>62</v>
      </c>
      <c r="B118">
        <v>0</v>
      </c>
      <c r="C118">
        <v>1</v>
      </c>
      <c r="D118">
        <v>4197</v>
      </c>
      <c r="E118">
        <v>0</v>
      </c>
      <c r="F118">
        <v>1</v>
      </c>
      <c r="G118">
        <v>20.2</v>
      </c>
      <c r="H118">
        <v>68.45</v>
      </c>
      <c r="I118">
        <f t="shared" si="1"/>
        <v>1</v>
      </c>
      <c r="J118" t="s">
        <v>24</v>
      </c>
    </row>
    <row r="119" spans="1:10">
      <c r="A119">
        <v>65</v>
      </c>
      <c r="B119">
        <v>0</v>
      </c>
      <c r="C119">
        <v>1</v>
      </c>
      <c r="D119">
        <v>4038</v>
      </c>
      <c r="E119">
        <v>0</v>
      </c>
      <c r="F119">
        <v>9</v>
      </c>
      <c r="G119">
        <v>100.5</v>
      </c>
      <c r="H119">
        <v>1356.99</v>
      </c>
      <c r="I119">
        <f t="shared" si="1"/>
        <v>1</v>
      </c>
      <c r="J119" t="s">
        <v>24</v>
      </c>
    </row>
    <row r="120" spans="1:10">
      <c r="A120">
        <v>80</v>
      </c>
      <c r="B120">
        <v>0</v>
      </c>
      <c r="C120">
        <v>1</v>
      </c>
      <c r="D120">
        <v>4716</v>
      </c>
      <c r="E120">
        <v>0</v>
      </c>
      <c r="F120">
        <v>21</v>
      </c>
      <c r="G120">
        <v>60.05</v>
      </c>
      <c r="H120">
        <v>1963.17</v>
      </c>
      <c r="I120">
        <f t="shared" si="1"/>
        <v>1</v>
      </c>
      <c r="J120" t="s">
        <v>24</v>
      </c>
    </row>
    <row r="121" spans="1:10">
      <c r="A121">
        <v>80</v>
      </c>
      <c r="B121">
        <v>0</v>
      </c>
      <c r="C121">
        <v>1</v>
      </c>
      <c r="D121">
        <v>2740</v>
      </c>
      <c r="E121">
        <v>0</v>
      </c>
      <c r="F121">
        <v>1</v>
      </c>
      <c r="G121">
        <v>45.1</v>
      </c>
      <c r="H121">
        <v>60.34</v>
      </c>
      <c r="I121">
        <f t="shared" si="1"/>
        <v>1</v>
      </c>
      <c r="J121" t="s">
        <v>24</v>
      </c>
    </row>
    <row r="122" spans="1:10">
      <c r="A122">
        <v>71</v>
      </c>
      <c r="B122">
        <v>0</v>
      </c>
      <c r="C122">
        <v>1</v>
      </c>
      <c r="D122">
        <v>5795</v>
      </c>
      <c r="E122">
        <v>1</v>
      </c>
      <c r="F122">
        <v>1</v>
      </c>
      <c r="G122">
        <v>95.1</v>
      </c>
      <c r="H122">
        <v>99.99</v>
      </c>
      <c r="I122">
        <f t="shared" si="1"/>
        <v>1</v>
      </c>
      <c r="J122" t="s">
        <v>24</v>
      </c>
    </row>
    <row r="123" spans="1:10">
      <c r="A123">
        <v>70</v>
      </c>
      <c r="B123">
        <v>0</v>
      </c>
      <c r="C123">
        <v>1</v>
      </c>
      <c r="D123">
        <v>4998</v>
      </c>
      <c r="E123">
        <v>0</v>
      </c>
      <c r="F123">
        <v>2</v>
      </c>
      <c r="G123">
        <v>93.85</v>
      </c>
      <c r="H123">
        <v>247.13</v>
      </c>
      <c r="I123">
        <f t="shared" si="1"/>
        <v>1</v>
      </c>
      <c r="J123" t="s">
        <v>24</v>
      </c>
    </row>
    <row r="124" spans="1:10">
      <c r="A124">
        <v>74</v>
      </c>
      <c r="B124">
        <v>0</v>
      </c>
      <c r="C124">
        <v>1</v>
      </c>
      <c r="D124">
        <v>4481</v>
      </c>
      <c r="E124">
        <v>1</v>
      </c>
      <c r="F124">
        <v>68</v>
      </c>
      <c r="G124">
        <v>100.2</v>
      </c>
      <c r="H124">
        <v>8302.09</v>
      </c>
      <c r="I124">
        <f t="shared" si="1"/>
        <v>1</v>
      </c>
      <c r="J124" t="s">
        <v>24</v>
      </c>
    </row>
    <row r="125" spans="1:10">
      <c r="A125">
        <v>34</v>
      </c>
      <c r="B125">
        <v>5</v>
      </c>
      <c r="C125">
        <v>1</v>
      </c>
      <c r="D125">
        <v>3457</v>
      </c>
      <c r="E125">
        <v>1</v>
      </c>
      <c r="F125">
        <v>7</v>
      </c>
      <c r="G125">
        <v>75.150000000000006</v>
      </c>
      <c r="H125">
        <v>557.73</v>
      </c>
      <c r="I125">
        <f t="shared" si="1"/>
        <v>1</v>
      </c>
      <c r="J125" t="s">
        <v>24</v>
      </c>
    </row>
    <row r="126" spans="1:10">
      <c r="A126">
        <v>54</v>
      </c>
      <c r="B126">
        <v>0</v>
      </c>
      <c r="C126">
        <v>1</v>
      </c>
      <c r="D126">
        <v>2576</v>
      </c>
      <c r="E126">
        <v>1</v>
      </c>
      <c r="F126">
        <v>40</v>
      </c>
      <c r="G126">
        <v>101.3</v>
      </c>
      <c r="H126">
        <v>5015.5</v>
      </c>
      <c r="I126">
        <f t="shared" si="1"/>
        <v>1</v>
      </c>
      <c r="J126" t="s">
        <v>24</v>
      </c>
    </row>
    <row r="127" spans="1:10">
      <c r="A127">
        <v>53</v>
      </c>
      <c r="B127">
        <v>0</v>
      </c>
      <c r="C127">
        <v>1</v>
      </c>
      <c r="D127">
        <v>3940</v>
      </c>
      <c r="E127">
        <v>0</v>
      </c>
      <c r="F127">
        <v>1</v>
      </c>
      <c r="G127">
        <v>75.8</v>
      </c>
      <c r="H127">
        <v>90.28</v>
      </c>
      <c r="I127">
        <f t="shared" si="1"/>
        <v>1</v>
      </c>
      <c r="J127" t="s">
        <v>24</v>
      </c>
    </row>
    <row r="128" spans="1:10">
      <c r="A128">
        <v>39</v>
      </c>
      <c r="B128">
        <v>0</v>
      </c>
      <c r="C128">
        <v>1</v>
      </c>
      <c r="D128">
        <v>2044</v>
      </c>
      <c r="E128">
        <v>1</v>
      </c>
      <c r="F128">
        <v>11</v>
      </c>
      <c r="G128">
        <v>74.95</v>
      </c>
      <c r="H128">
        <v>1063.08</v>
      </c>
      <c r="I128">
        <f t="shared" si="1"/>
        <v>1</v>
      </c>
      <c r="J128" t="s">
        <v>24</v>
      </c>
    </row>
    <row r="129" spans="1:10">
      <c r="A129">
        <v>48</v>
      </c>
      <c r="B129">
        <v>0</v>
      </c>
      <c r="C129">
        <v>1</v>
      </c>
      <c r="D129">
        <v>3378</v>
      </c>
      <c r="E129">
        <v>0</v>
      </c>
      <c r="F129">
        <v>46</v>
      </c>
      <c r="G129">
        <v>93.7</v>
      </c>
      <c r="H129">
        <v>4880.68</v>
      </c>
      <c r="I129">
        <f t="shared" si="1"/>
        <v>1</v>
      </c>
      <c r="J129" t="s">
        <v>24</v>
      </c>
    </row>
    <row r="130" spans="1:10">
      <c r="A130">
        <v>19</v>
      </c>
      <c r="B130">
        <v>0</v>
      </c>
      <c r="C130">
        <v>1</v>
      </c>
      <c r="D130">
        <v>4285</v>
      </c>
      <c r="E130">
        <v>0</v>
      </c>
      <c r="F130">
        <v>1</v>
      </c>
      <c r="G130">
        <v>20.95</v>
      </c>
      <c r="H130">
        <v>61.43</v>
      </c>
      <c r="I130">
        <f t="shared" ref="I130:I193" si="2">IF(J130="Churned",1,0)</f>
        <v>1</v>
      </c>
      <c r="J130" t="s">
        <v>24</v>
      </c>
    </row>
    <row r="131" spans="1:10">
      <c r="A131">
        <v>43</v>
      </c>
      <c r="B131">
        <v>0</v>
      </c>
      <c r="C131">
        <v>1</v>
      </c>
      <c r="D131">
        <v>5150</v>
      </c>
      <c r="E131">
        <v>1</v>
      </c>
      <c r="F131">
        <v>29</v>
      </c>
      <c r="G131">
        <v>94.65</v>
      </c>
      <c r="H131">
        <v>3823.36</v>
      </c>
      <c r="I131">
        <f t="shared" si="2"/>
        <v>1</v>
      </c>
      <c r="J131" t="s">
        <v>24</v>
      </c>
    </row>
    <row r="132" spans="1:10">
      <c r="A132">
        <v>51</v>
      </c>
      <c r="B132">
        <v>0</v>
      </c>
      <c r="C132">
        <v>1</v>
      </c>
      <c r="D132">
        <v>4390</v>
      </c>
      <c r="E132">
        <v>0</v>
      </c>
      <c r="F132">
        <v>17</v>
      </c>
      <c r="G132">
        <v>70</v>
      </c>
      <c r="H132">
        <v>1354.72</v>
      </c>
      <c r="I132">
        <f t="shared" si="2"/>
        <v>1</v>
      </c>
      <c r="J132" t="s">
        <v>24</v>
      </c>
    </row>
    <row r="133" spans="1:10">
      <c r="A133">
        <v>31</v>
      </c>
      <c r="B133">
        <v>0</v>
      </c>
      <c r="C133">
        <v>1</v>
      </c>
      <c r="D133">
        <v>4909</v>
      </c>
      <c r="E133">
        <v>0</v>
      </c>
      <c r="F133">
        <v>4</v>
      </c>
      <c r="G133">
        <v>24.45</v>
      </c>
      <c r="H133">
        <v>86.6</v>
      </c>
      <c r="I133">
        <f t="shared" si="2"/>
        <v>1</v>
      </c>
      <c r="J133" t="s">
        <v>24</v>
      </c>
    </row>
    <row r="134" spans="1:10">
      <c r="A134">
        <v>64</v>
      </c>
      <c r="B134">
        <v>0</v>
      </c>
      <c r="C134">
        <v>1</v>
      </c>
      <c r="D134">
        <v>4203</v>
      </c>
      <c r="E134">
        <v>0</v>
      </c>
      <c r="F134">
        <v>25</v>
      </c>
      <c r="G134">
        <v>84.8</v>
      </c>
      <c r="H134">
        <v>2251.1999999999998</v>
      </c>
      <c r="I134">
        <f t="shared" si="2"/>
        <v>1</v>
      </c>
      <c r="J134" t="s">
        <v>24</v>
      </c>
    </row>
    <row r="135" spans="1:10">
      <c r="A135">
        <v>57</v>
      </c>
      <c r="B135">
        <v>0</v>
      </c>
      <c r="C135">
        <v>1</v>
      </c>
      <c r="D135">
        <v>3155</v>
      </c>
      <c r="E135">
        <v>0</v>
      </c>
      <c r="F135">
        <v>3</v>
      </c>
      <c r="G135">
        <v>63.6</v>
      </c>
      <c r="H135">
        <v>166.57</v>
      </c>
      <c r="I135">
        <f t="shared" si="2"/>
        <v>1</v>
      </c>
      <c r="J135" t="s">
        <v>24</v>
      </c>
    </row>
    <row r="136" spans="1:10">
      <c r="A136">
        <v>40</v>
      </c>
      <c r="B136">
        <v>0</v>
      </c>
      <c r="C136">
        <v>1</v>
      </c>
      <c r="D136">
        <v>4238</v>
      </c>
      <c r="E136">
        <v>0</v>
      </c>
      <c r="F136">
        <v>1</v>
      </c>
      <c r="G136">
        <v>70.400000000000006</v>
      </c>
      <c r="H136">
        <v>100.03</v>
      </c>
      <c r="I136">
        <f t="shared" si="2"/>
        <v>1</v>
      </c>
      <c r="J136" t="s">
        <v>24</v>
      </c>
    </row>
    <row r="137" spans="1:10">
      <c r="A137">
        <v>34</v>
      </c>
      <c r="B137">
        <v>0</v>
      </c>
      <c r="C137">
        <v>1</v>
      </c>
      <c r="D137">
        <v>4898</v>
      </c>
      <c r="E137">
        <v>0</v>
      </c>
      <c r="F137">
        <v>45</v>
      </c>
      <c r="G137">
        <v>100.85</v>
      </c>
      <c r="H137">
        <v>5375.4</v>
      </c>
      <c r="I137">
        <f t="shared" si="2"/>
        <v>1</v>
      </c>
      <c r="J137" t="s">
        <v>24</v>
      </c>
    </row>
    <row r="138" spans="1:10">
      <c r="A138">
        <v>37</v>
      </c>
      <c r="B138">
        <v>0</v>
      </c>
      <c r="C138">
        <v>1</v>
      </c>
      <c r="D138">
        <v>2294</v>
      </c>
      <c r="E138">
        <v>0</v>
      </c>
      <c r="F138">
        <v>1</v>
      </c>
      <c r="G138">
        <v>55.4</v>
      </c>
      <c r="H138">
        <v>68.41</v>
      </c>
      <c r="I138">
        <f t="shared" si="2"/>
        <v>1</v>
      </c>
      <c r="J138" t="s">
        <v>24</v>
      </c>
    </row>
    <row r="139" spans="1:10">
      <c r="A139">
        <v>19</v>
      </c>
      <c r="B139">
        <v>0</v>
      </c>
      <c r="C139">
        <v>1</v>
      </c>
      <c r="D139">
        <v>4235</v>
      </c>
      <c r="E139">
        <v>0</v>
      </c>
      <c r="F139">
        <v>2</v>
      </c>
      <c r="G139">
        <v>55.1</v>
      </c>
      <c r="H139">
        <v>124.01</v>
      </c>
      <c r="I139">
        <f t="shared" si="2"/>
        <v>1</v>
      </c>
      <c r="J139" t="s">
        <v>24</v>
      </c>
    </row>
    <row r="140" spans="1:10">
      <c r="A140">
        <v>40</v>
      </c>
      <c r="B140">
        <v>3</v>
      </c>
      <c r="C140">
        <v>1</v>
      </c>
      <c r="D140">
        <v>2688</v>
      </c>
      <c r="E140">
        <v>0</v>
      </c>
      <c r="F140">
        <v>9</v>
      </c>
      <c r="G140">
        <v>55.35</v>
      </c>
      <c r="H140">
        <v>818.93</v>
      </c>
      <c r="I140">
        <f t="shared" si="2"/>
        <v>1</v>
      </c>
      <c r="J140" t="s">
        <v>24</v>
      </c>
    </row>
    <row r="141" spans="1:10">
      <c r="A141">
        <v>29</v>
      </c>
      <c r="B141">
        <v>0</v>
      </c>
      <c r="C141">
        <v>1</v>
      </c>
      <c r="D141">
        <v>2095</v>
      </c>
      <c r="E141">
        <v>0</v>
      </c>
      <c r="F141">
        <v>3</v>
      </c>
      <c r="G141">
        <v>35.450000000000003</v>
      </c>
      <c r="H141">
        <v>106.85</v>
      </c>
      <c r="I141">
        <f t="shared" si="2"/>
        <v>1</v>
      </c>
      <c r="J141" t="s">
        <v>24</v>
      </c>
    </row>
    <row r="142" spans="1:10">
      <c r="A142">
        <v>28</v>
      </c>
      <c r="B142">
        <v>0</v>
      </c>
      <c r="C142">
        <v>1</v>
      </c>
      <c r="D142">
        <v>5620</v>
      </c>
      <c r="E142">
        <v>0</v>
      </c>
      <c r="F142">
        <v>67</v>
      </c>
      <c r="G142">
        <v>102.95</v>
      </c>
      <c r="H142">
        <v>9398.75</v>
      </c>
      <c r="I142">
        <f t="shared" si="2"/>
        <v>1</v>
      </c>
      <c r="J142" t="s">
        <v>24</v>
      </c>
    </row>
    <row r="143" spans="1:10">
      <c r="A143">
        <v>74</v>
      </c>
      <c r="B143">
        <v>0</v>
      </c>
      <c r="C143">
        <v>1</v>
      </c>
      <c r="D143">
        <v>4995</v>
      </c>
      <c r="E143">
        <v>1</v>
      </c>
      <c r="F143">
        <v>41</v>
      </c>
      <c r="G143">
        <v>83.75</v>
      </c>
      <c r="H143">
        <v>5152.99</v>
      </c>
      <c r="I143">
        <f t="shared" si="2"/>
        <v>1</v>
      </c>
      <c r="J143" t="s">
        <v>24</v>
      </c>
    </row>
    <row r="144" spans="1:10">
      <c r="A144">
        <v>73</v>
      </c>
      <c r="B144">
        <v>0</v>
      </c>
      <c r="C144">
        <v>1</v>
      </c>
      <c r="D144">
        <v>3723</v>
      </c>
      <c r="E144">
        <v>0</v>
      </c>
      <c r="F144">
        <v>9</v>
      </c>
      <c r="G144">
        <v>83.85</v>
      </c>
      <c r="H144">
        <v>880.51</v>
      </c>
      <c r="I144">
        <f t="shared" si="2"/>
        <v>1</v>
      </c>
      <c r="J144" t="s">
        <v>24</v>
      </c>
    </row>
    <row r="145" spans="1:10">
      <c r="A145">
        <v>71</v>
      </c>
      <c r="B145">
        <v>0</v>
      </c>
      <c r="C145">
        <v>1</v>
      </c>
      <c r="D145">
        <v>5014</v>
      </c>
      <c r="E145">
        <v>0</v>
      </c>
      <c r="F145">
        <v>22</v>
      </c>
      <c r="G145">
        <v>90.5</v>
      </c>
      <c r="H145">
        <v>2925.02</v>
      </c>
      <c r="I145">
        <f t="shared" si="2"/>
        <v>1</v>
      </c>
      <c r="J145" t="s">
        <v>24</v>
      </c>
    </row>
    <row r="146" spans="1:10">
      <c r="A146">
        <v>73</v>
      </c>
      <c r="B146">
        <v>0</v>
      </c>
      <c r="C146">
        <v>1</v>
      </c>
      <c r="D146">
        <v>2233</v>
      </c>
      <c r="E146">
        <v>1</v>
      </c>
      <c r="F146">
        <v>29</v>
      </c>
      <c r="G146">
        <v>94.45</v>
      </c>
      <c r="H146">
        <v>2834.9</v>
      </c>
      <c r="I146">
        <f t="shared" si="2"/>
        <v>1</v>
      </c>
      <c r="J146" t="s">
        <v>24</v>
      </c>
    </row>
    <row r="147" spans="1:10">
      <c r="A147">
        <v>77</v>
      </c>
      <c r="B147">
        <v>0</v>
      </c>
      <c r="C147">
        <v>1</v>
      </c>
      <c r="D147">
        <v>2097</v>
      </c>
      <c r="E147">
        <v>0</v>
      </c>
      <c r="F147">
        <v>46</v>
      </c>
      <c r="G147">
        <v>85</v>
      </c>
      <c r="H147">
        <v>5661.28</v>
      </c>
      <c r="I147">
        <f t="shared" si="2"/>
        <v>1</v>
      </c>
      <c r="J147" t="s">
        <v>24</v>
      </c>
    </row>
    <row r="148" spans="1:10">
      <c r="A148">
        <v>43</v>
      </c>
      <c r="B148">
        <v>1</v>
      </c>
      <c r="C148">
        <v>1</v>
      </c>
      <c r="D148">
        <v>3764</v>
      </c>
      <c r="E148">
        <v>0</v>
      </c>
      <c r="F148">
        <v>19</v>
      </c>
      <c r="G148">
        <v>106.6</v>
      </c>
      <c r="H148">
        <v>2491.38</v>
      </c>
      <c r="I148">
        <f t="shared" si="2"/>
        <v>1</v>
      </c>
      <c r="J148" t="s">
        <v>24</v>
      </c>
    </row>
    <row r="149" spans="1:10">
      <c r="A149">
        <v>25</v>
      </c>
      <c r="B149">
        <v>0</v>
      </c>
      <c r="C149">
        <v>1</v>
      </c>
      <c r="D149">
        <v>4877</v>
      </c>
      <c r="E149">
        <v>0</v>
      </c>
      <c r="F149">
        <v>1</v>
      </c>
      <c r="G149">
        <v>55</v>
      </c>
      <c r="H149">
        <v>102.22</v>
      </c>
      <c r="I149">
        <f t="shared" si="2"/>
        <v>1</v>
      </c>
      <c r="J149" t="s">
        <v>24</v>
      </c>
    </row>
    <row r="150" spans="1:10">
      <c r="A150">
        <v>41</v>
      </c>
      <c r="B150">
        <v>0</v>
      </c>
      <c r="C150">
        <v>1</v>
      </c>
      <c r="D150">
        <v>4138</v>
      </c>
      <c r="E150">
        <v>0</v>
      </c>
      <c r="F150">
        <v>1</v>
      </c>
      <c r="G150">
        <v>52.2</v>
      </c>
      <c r="H150">
        <v>86.24</v>
      </c>
      <c r="I150">
        <f t="shared" si="2"/>
        <v>1</v>
      </c>
      <c r="J150" t="s">
        <v>24</v>
      </c>
    </row>
    <row r="151" spans="1:10">
      <c r="A151">
        <v>64</v>
      </c>
      <c r="B151">
        <v>0</v>
      </c>
      <c r="C151">
        <v>1</v>
      </c>
      <c r="D151">
        <v>5559</v>
      </c>
      <c r="E151">
        <v>0</v>
      </c>
      <c r="F151">
        <v>12</v>
      </c>
      <c r="G151">
        <v>98.9</v>
      </c>
      <c r="H151">
        <v>1539.99</v>
      </c>
      <c r="I151">
        <f t="shared" si="2"/>
        <v>1</v>
      </c>
      <c r="J151" t="s">
        <v>24</v>
      </c>
    </row>
    <row r="152" spans="1:10">
      <c r="A152">
        <v>39</v>
      </c>
      <c r="B152">
        <v>0</v>
      </c>
      <c r="C152">
        <v>1</v>
      </c>
      <c r="D152">
        <v>5026</v>
      </c>
      <c r="E152">
        <v>1</v>
      </c>
      <c r="F152">
        <v>32</v>
      </c>
      <c r="G152">
        <v>99.55</v>
      </c>
      <c r="H152">
        <v>4353.07</v>
      </c>
      <c r="I152">
        <f t="shared" si="2"/>
        <v>1</v>
      </c>
      <c r="J152" t="s">
        <v>24</v>
      </c>
    </row>
    <row r="153" spans="1:10">
      <c r="A153">
        <v>38</v>
      </c>
      <c r="B153">
        <v>0</v>
      </c>
      <c r="C153">
        <v>1</v>
      </c>
      <c r="D153">
        <v>3958</v>
      </c>
      <c r="E153">
        <v>0</v>
      </c>
      <c r="F153">
        <v>1</v>
      </c>
      <c r="G153">
        <v>35.549999999999997</v>
      </c>
      <c r="H153">
        <v>35.549999999999997</v>
      </c>
      <c r="I153">
        <f t="shared" si="2"/>
        <v>1</v>
      </c>
      <c r="J153" t="s">
        <v>24</v>
      </c>
    </row>
    <row r="154" spans="1:10">
      <c r="A154">
        <v>44</v>
      </c>
      <c r="B154">
        <v>0</v>
      </c>
      <c r="C154">
        <v>1</v>
      </c>
      <c r="D154">
        <v>3068</v>
      </c>
      <c r="E154">
        <v>0</v>
      </c>
      <c r="F154">
        <v>24</v>
      </c>
      <c r="G154">
        <v>96</v>
      </c>
      <c r="H154">
        <v>2716.69</v>
      </c>
      <c r="I154">
        <f t="shared" si="2"/>
        <v>1</v>
      </c>
      <c r="J154" t="s">
        <v>24</v>
      </c>
    </row>
    <row r="155" spans="1:10">
      <c r="A155">
        <v>24</v>
      </c>
      <c r="B155">
        <v>0</v>
      </c>
      <c r="C155">
        <v>1</v>
      </c>
      <c r="D155">
        <v>4736</v>
      </c>
      <c r="E155">
        <v>1</v>
      </c>
      <c r="F155">
        <v>48</v>
      </c>
      <c r="G155">
        <v>103.25</v>
      </c>
      <c r="H155">
        <v>5342.83</v>
      </c>
      <c r="I155">
        <f t="shared" si="2"/>
        <v>1</v>
      </c>
      <c r="J155" t="s">
        <v>24</v>
      </c>
    </row>
    <row r="156" spans="1:10">
      <c r="A156">
        <v>26</v>
      </c>
      <c r="B156">
        <v>0</v>
      </c>
      <c r="C156">
        <v>1</v>
      </c>
      <c r="D156">
        <v>2363</v>
      </c>
      <c r="E156">
        <v>0</v>
      </c>
      <c r="F156">
        <v>8</v>
      </c>
      <c r="G156">
        <v>103.35</v>
      </c>
      <c r="H156">
        <v>1004.74</v>
      </c>
      <c r="I156">
        <f t="shared" si="2"/>
        <v>1</v>
      </c>
      <c r="J156" t="s">
        <v>24</v>
      </c>
    </row>
    <row r="157" spans="1:10">
      <c r="A157">
        <v>62</v>
      </c>
      <c r="B157">
        <v>0</v>
      </c>
      <c r="C157">
        <v>1</v>
      </c>
      <c r="D157">
        <v>2445</v>
      </c>
      <c r="E157">
        <v>0</v>
      </c>
      <c r="F157">
        <v>22</v>
      </c>
      <c r="G157">
        <v>54.45</v>
      </c>
      <c r="H157">
        <v>1287.51</v>
      </c>
      <c r="I157">
        <f t="shared" si="2"/>
        <v>1</v>
      </c>
      <c r="J157" t="s">
        <v>24</v>
      </c>
    </row>
    <row r="158" spans="1:10">
      <c r="A158">
        <v>19</v>
      </c>
      <c r="B158">
        <v>0</v>
      </c>
      <c r="C158">
        <v>1</v>
      </c>
      <c r="D158">
        <v>4340</v>
      </c>
      <c r="E158">
        <v>1</v>
      </c>
      <c r="F158">
        <v>2</v>
      </c>
      <c r="G158">
        <v>76.400000000000006</v>
      </c>
      <c r="H158">
        <v>192.8</v>
      </c>
      <c r="I158">
        <f t="shared" si="2"/>
        <v>1</v>
      </c>
      <c r="J158" t="s">
        <v>24</v>
      </c>
    </row>
    <row r="159" spans="1:10">
      <c r="A159">
        <v>47</v>
      </c>
      <c r="B159">
        <v>0</v>
      </c>
      <c r="C159">
        <v>1</v>
      </c>
      <c r="D159">
        <v>2990</v>
      </c>
      <c r="E159">
        <v>1</v>
      </c>
      <c r="F159">
        <v>28</v>
      </c>
      <c r="G159">
        <v>92.35</v>
      </c>
      <c r="H159">
        <v>3657.38</v>
      </c>
      <c r="I159">
        <f t="shared" si="2"/>
        <v>1</v>
      </c>
      <c r="J159" t="s">
        <v>24</v>
      </c>
    </row>
    <row r="160" spans="1:10">
      <c r="A160">
        <v>25</v>
      </c>
      <c r="B160">
        <v>0</v>
      </c>
      <c r="C160">
        <v>1</v>
      </c>
      <c r="D160">
        <v>5220</v>
      </c>
      <c r="E160">
        <v>0</v>
      </c>
      <c r="F160">
        <v>36</v>
      </c>
      <c r="G160">
        <v>65.400000000000006</v>
      </c>
      <c r="H160">
        <v>3452.76</v>
      </c>
      <c r="I160">
        <f t="shared" si="2"/>
        <v>1</v>
      </c>
      <c r="J160" t="s">
        <v>24</v>
      </c>
    </row>
    <row r="161" spans="1:10">
      <c r="A161">
        <v>50</v>
      </c>
      <c r="B161">
        <v>0</v>
      </c>
      <c r="C161">
        <v>1</v>
      </c>
      <c r="D161">
        <v>4479</v>
      </c>
      <c r="E161">
        <v>0</v>
      </c>
      <c r="F161">
        <v>4</v>
      </c>
      <c r="G161">
        <v>73.900000000000006</v>
      </c>
      <c r="H161">
        <v>415.45</v>
      </c>
      <c r="I161">
        <f t="shared" si="2"/>
        <v>1</v>
      </c>
      <c r="J161" t="s">
        <v>24</v>
      </c>
    </row>
    <row r="162" spans="1:10">
      <c r="A162">
        <v>51</v>
      </c>
      <c r="B162">
        <v>0</v>
      </c>
      <c r="C162">
        <v>1</v>
      </c>
      <c r="D162">
        <v>5882</v>
      </c>
      <c r="E162">
        <v>0</v>
      </c>
      <c r="F162">
        <v>4</v>
      </c>
      <c r="G162">
        <v>74.8</v>
      </c>
      <c r="H162">
        <v>350.94</v>
      </c>
      <c r="I162">
        <f t="shared" si="2"/>
        <v>1</v>
      </c>
      <c r="J162" t="s">
        <v>24</v>
      </c>
    </row>
    <row r="163" spans="1:10">
      <c r="A163">
        <v>59</v>
      </c>
      <c r="B163">
        <v>0</v>
      </c>
      <c r="C163">
        <v>1</v>
      </c>
      <c r="D163">
        <v>2632</v>
      </c>
      <c r="E163">
        <v>0</v>
      </c>
      <c r="F163">
        <v>8</v>
      </c>
      <c r="G163">
        <v>94</v>
      </c>
      <c r="H163">
        <v>964.77</v>
      </c>
      <c r="I163">
        <f t="shared" si="2"/>
        <v>1</v>
      </c>
      <c r="J163" t="s">
        <v>24</v>
      </c>
    </row>
    <row r="164" spans="1:10">
      <c r="A164">
        <v>46</v>
      </c>
      <c r="B164">
        <v>0</v>
      </c>
      <c r="C164">
        <v>1</v>
      </c>
      <c r="D164">
        <v>3185</v>
      </c>
      <c r="E164">
        <v>1</v>
      </c>
      <c r="F164">
        <v>33</v>
      </c>
      <c r="G164">
        <v>104.4</v>
      </c>
      <c r="H164">
        <v>3783.16</v>
      </c>
      <c r="I164">
        <f t="shared" si="2"/>
        <v>1</v>
      </c>
      <c r="J164" t="s">
        <v>24</v>
      </c>
    </row>
    <row r="165" spans="1:10">
      <c r="A165">
        <v>53</v>
      </c>
      <c r="B165">
        <v>0</v>
      </c>
      <c r="C165">
        <v>1</v>
      </c>
      <c r="D165">
        <v>5656</v>
      </c>
      <c r="E165">
        <v>0</v>
      </c>
      <c r="F165">
        <v>6</v>
      </c>
      <c r="G165">
        <v>90.1</v>
      </c>
      <c r="H165">
        <v>528.20000000000005</v>
      </c>
      <c r="I165">
        <f t="shared" si="2"/>
        <v>1</v>
      </c>
      <c r="J165" t="s">
        <v>24</v>
      </c>
    </row>
    <row r="166" spans="1:10">
      <c r="A166">
        <v>49</v>
      </c>
      <c r="B166">
        <v>0</v>
      </c>
      <c r="C166">
        <v>1</v>
      </c>
      <c r="D166">
        <v>3452</v>
      </c>
      <c r="E166">
        <v>0</v>
      </c>
      <c r="F166">
        <v>26</v>
      </c>
      <c r="G166">
        <v>89.8</v>
      </c>
      <c r="H166">
        <v>2497.54</v>
      </c>
      <c r="I166">
        <f t="shared" si="2"/>
        <v>1</v>
      </c>
      <c r="J166" t="s">
        <v>24</v>
      </c>
    </row>
    <row r="167" spans="1:10">
      <c r="A167">
        <v>52</v>
      </c>
      <c r="B167">
        <v>0</v>
      </c>
      <c r="C167">
        <v>1</v>
      </c>
      <c r="D167">
        <v>2792</v>
      </c>
      <c r="E167">
        <v>1</v>
      </c>
      <c r="F167">
        <v>30</v>
      </c>
      <c r="G167">
        <v>94.4</v>
      </c>
      <c r="H167">
        <v>3784.2</v>
      </c>
      <c r="I167">
        <f t="shared" si="2"/>
        <v>1</v>
      </c>
      <c r="J167" t="s">
        <v>24</v>
      </c>
    </row>
    <row r="168" spans="1:10">
      <c r="A168">
        <v>38</v>
      </c>
      <c r="B168">
        <v>0</v>
      </c>
      <c r="C168">
        <v>1</v>
      </c>
      <c r="D168">
        <v>3608</v>
      </c>
      <c r="E168">
        <v>1</v>
      </c>
      <c r="F168">
        <v>5</v>
      </c>
      <c r="G168">
        <v>85.75</v>
      </c>
      <c r="H168">
        <v>432.39</v>
      </c>
      <c r="I168">
        <f t="shared" si="2"/>
        <v>1</v>
      </c>
      <c r="J168" t="s">
        <v>24</v>
      </c>
    </row>
    <row r="169" spans="1:10">
      <c r="A169">
        <v>64</v>
      </c>
      <c r="B169">
        <v>0</v>
      </c>
      <c r="C169">
        <v>1</v>
      </c>
      <c r="D169">
        <v>4278</v>
      </c>
      <c r="E169">
        <v>0</v>
      </c>
      <c r="F169">
        <v>1</v>
      </c>
      <c r="G169">
        <v>82.3</v>
      </c>
      <c r="H169">
        <v>115.71</v>
      </c>
      <c r="I169">
        <f t="shared" si="2"/>
        <v>1</v>
      </c>
      <c r="J169" t="s">
        <v>24</v>
      </c>
    </row>
    <row r="170" spans="1:10">
      <c r="A170">
        <v>49</v>
      </c>
      <c r="B170">
        <v>0</v>
      </c>
      <c r="C170">
        <v>1</v>
      </c>
      <c r="D170">
        <v>3065</v>
      </c>
      <c r="E170">
        <v>0</v>
      </c>
      <c r="F170">
        <v>1</v>
      </c>
      <c r="G170">
        <v>56.25</v>
      </c>
      <c r="H170">
        <v>82.39</v>
      </c>
      <c r="I170">
        <f t="shared" si="2"/>
        <v>1</v>
      </c>
      <c r="J170" t="s">
        <v>24</v>
      </c>
    </row>
    <row r="171" spans="1:10">
      <c r="A171">
        <v>56</v>
      </c>
      <c r="B171">
        <v>0</v>
      </c>
      <c r="C171">
        <v>1</v>
      </c>
      <c r="D171">
        <v>5962</v>
      </c>
      <c r="E171">
        <v>0</v>
      </c>
      <c r="F171">
        <v>1</v>
      </c>
      <c r="G171">
        <v>95.45</v>
      </c>
      <c r="H171">
        <v>101.04</v>
      </c>
      <c r="I171">
        <f t="shared" si="2"/>
        <v>1</v>
      </c>
      <c r="J171" t="s">
        <v>24</v>
      </c>
    </row>
    <row r="172" spans="1:10">
      <c r="A172">
        <v>76</v>
      </c>
      <c r="B172">
        <v>0</v>
      </c>
      <c r="C172">
        <v>1</v>
      </c>
      <c r="D172">
        <v>5712</v>
      </c>
      <c r="E172">
        <v>3</v>
      </c>
      <c r="F172">
        <v>46</v>
      </c>
      <c r="G172">
        <v>100.7</v>
      </c>
      <c r="H172">
        <v>6753.62</v>
      </c>
      <c r="I172">
        <f t="shared" si="2"/>
        <v>1</v>
      </c>
      <c r="J172" t="s">
        <v>24</v>
      </c>
    </row>
    <row r="173" spans="1:10">
      <c r="A173">
        <v>79</v>
      </c>
      <c r="B173">
        <v>0</v>
      </c>
      <c r="C173">
        <v>1</v>
      </c>
      <c r="D173">
        <v>3278</v>
      </c>
      <c r="E173">
        <v>0</v>
      </c>
      <c r="F173">
        <v>2</v>
      </c>
      <c r="G173">
        <v>24.35</v>
      </c>
      <c r="H173">
        <v>41.85</v>
      </c>
      <c r="I173">
        <f t="shared" si="2"/>
        <v>1</v>
      </c>
      <c r="J173" t="s">
        <v>24</v>
      </c>
    </row>
    <row r="174" spans="1:10">
      <c r="A174">
        <v>66</v>
      </c>
      <c r="B174">
        <v>0</v>
      </c>
      <c r="C174">
        <v>1</v>
      </c>
      <c r="D174">
        <v>3812</v>
      </c>
      <c r="E174">
        <v>0</v>
      </c>
      <c r="F174">
        <v>8</v>
      </c>
      <c r="G174">
        <v>81.25</v>
      </c>
      <c r="H174">
        <v>626.11</v>
      </c>
      <c r="I174">
        <f t="shared" si="2"/>
        <v>1</v>
      </c>
      <c r="J174" t="s">
        <v>24</v>
      </c>
    </row>
    <row r="175" spans="1:10">
      <c r="A175">
        <v>76</v>
      </c>
      <c r="B175">
        <v>0</v>
      </c>
      <c r="C175">
        <v>1</v>
      </c>
      <c r="D175">
        <v>2933</v>
      </c>
      <c r="E175">
        <v>0</v>
      </c>
      <c r="F175">
        <v>15</v>
      </c>
      <c r="G175">
        <v>96.3</v>
      </c>
      <c r="H175">
        <v>1863.4</v>
      </c>
      <c r="I175">
        <f t="shared" si="2"/>
        <v>1</v>
      </c>
      <c r="J175" t="s">
        <v>24</v>
      </c>
    </row>
    <row r="176" spans="1:10">
      <c r="A176">
        <v>78</v>
      </c>
      <c r="B176">
        <v>0</v>
      </c>
      <c r="C176">
        <v>1</v>
      </c>
      <c r="D176">
        <v>4661</v>
      </c>
      <c r="E176">
        <v>0</v>
      </c>
      <c r="F176">
        <v>47</v>
      </c>
      <c r="G176">
        <v>85.2</v>
      </c>
      <c r="H176">
        <v>4760.3599999999997</v>
      </c>
      <c r="I176">
        <f t="shared" si="2"/>
        <v>1</v>
      </c>
      <c r="J176" t="s">
        <v>24</v>
      </c>
    </row>
    <row r="177" spans="1:10">
      <c r="A177">
        <v>48</v>
      </c>
      <c r="B177">
        <v>0</v>
      </c>
      <c r="C177">
        <v>1</v>
      </c>
      <c r="D177">
        <v>3535</v>
      </c>
      <c r="E177">
        <v>1</v>
      </c>
      <c r="F177">
        <v>12</v>
      </c>
      <c r="G177">
        <v>19</v>
      </c>
      <c r="H177">
        <v>467.31</v>
      </c>
      <c r="I177">
        <f t="shared" si="2"/>
        <v>1</v>
      </c>
      <c r="J177" t="s">
        <v>24</v>
      </c>
    </row>
    <row r="178" spans="1:10">
      <c r="A178">
        <v>37</v>
      </c>
      <c r="B178">
        <v>0</v>
      </c>
      <c r="C178">
        <v>1</v>
      </c>
      <c r="D178">
        <v>3212</v>
      </c>
      <c r="E178">
        <v>1</v>
      </c>
      <c r="F178">
        <v>3</v>
      </c>
      <c r="G178">
        <v>80.3</v>
      </c>
      <c r="H178">
        <v>395.19</v>
      </c>
      <c r="I178">
        <f t="shared" si="2"/>
        <v>1</v>
      </c>
      <c r="J178" t="s">
        <v>24</v>
      </c>
    </row>
    <row r="179" spans="1:10">
      <c r="A179">
        <v>20</v>
      </c>
      <c r="B179">
        <v>0</v>
      </c>
      <c r="C179">
        <v>1</v>
      </c>
      <c r="D179">
        <v>2567</v>
      </c>
      <c r="E179">
        <v>0</v>
      </c>
      <c r="F179">
        <v>1</v>
      </c>
      <c r="G179">
        <v>76</v>
      </c>
      <c r="H179">
        <v>111.01</v>
      </c>
      <c r="I179">
        <f t="shared" si="2"/>
        <v>1</v>
      </c>
      <c r="J179" t="s">
        <v>24</v>
      </c>
    </row>
    <row r="180" spans="1:10">
      <c r="A180">
        <v>49</v>
      </c>
      <c r="B180">
        <v>0</v>
      </c>
      <c r="C180">
        <v>1</v>
      </c>
      <c r="D180">
        <v>5144</v>
      </c>
      <c r="E180">
        <v>0</v>
      </c>
      <c r="F180">
        <v>29</v>
      </c>
      <c r="G180">
        <v>98.6</v>
      </c>
      <c r="H180">
        <v>3737.95</v>
      </c>
      <c r="I180">
        <f t="shared" si="2"/>
        <v>1</v>
      </c>
      <c r="J180" t="s">
        <v>24</v>
      </c>
    </row>
    <row r="181" spans="1:10">
      <c r="A181">
        <v>23</v>
      </c>
      <c r="B181">
        <v>0</v>
      </c>
      <c r="C181">
        <v>1</v>
      </c>
      <c r="D181">
        <v>4254</v>
      </c>
      <c r="E181">
        <v>0</v>
      </c>
      <c r="F181">
        <v>1</v>
      </c>
      <c r="G181">
        <v>88.35</v>
      </c>
      <c r="H181">
        <v>102.61</v>
      </c>
      <c r="I181">
        <f t="shared" si="2"/>
        <v>1</v>
      </c>
      <c r="J181" t="s">
        <v>24</v>
      </c>
    </row>
    <row r="182" spans="1:10">
      <c r="A182">
        <v>46</v>
      </c>
      <c r="B182">
        <v>0</v>
      </c>
      <c r="C182">
        <v>1</v>
      </c>
      <c r="D182">
        <v>3091</v>
      </c>
      <c r="E182">
        <v>0</v>
      </c>
      <c r="F182">
        <v>31</v>
      </c>
      <c r="G182">
        <v>78.45</v>
      </c>
      <c r="H182">
        <v>3540.93</v>
      </c>
      <c r="I182">
        <f t="shared" si="2"/>
        <v>1</v>
      </c>
      <c r="J182" t="s">
        <v>24</v>
      </c>
    </row>
    <row r="183" spans="1:10">
      <c r="A183">
        <v>64</v>
      </c>
      <c r="B183">
        <v>0</v>
      </c>
      <c r="C183">
        <v>1</v>
      </c>
      <c r="D183">
        <v>3257</v>
      </c>
      <c r="E183">
        <v>0</v>
      </c>
      <c r="F183">
        <v>2</v>
      </c>
      <c r="G183">
        <v>70.75</v>
      </c>
      <c r="H183">
        <v>200.76</v>
      </c>
      <c r="I183">
        <f t="shared" si="2"/>
        <v>1</v>
      </c>
      <c r="J183" t="s">
        <v>24</v>
      </c>
    </row>
    <row r="184" spans="1:10">
      <c r="A184">
        <v>30</v>
      </c>
      <c r="B184">
        <v>0</v>
      </c>
      <c r="C184">
        <v>1</v>
      </c>
      <c r="D184">
        <v>5948</v>
      </c>
      <c r="E184">
        <v>0</v>
      </c>
      <c r="F184">
        <v>4</v>
      </c>
      <c r="G184">
        <v>88.95</v>
      </c>
      <c r="H184">
        <v>588.48</v>
      </c>
      <c r="I184">
        <f t="shared" si="2"/>
        <v>1</v>
      </c>
      <c r="J184" t="s">
        <v>24</v>
      </c>
    </row>
    <row r="185" spans="1:10">
      <c r="A185">
        <v>53</v>
      </c>
      <c r="B185">
        <v>0</v>
      </c>
      <c r="C185">
        <v>1</v>
      </c>
      <c r="D185">
        <v>2206</v>
      </c>
      <c r="E185">
        <v>1</v>
      </c>
      <c r="F185">
        <v>18</v>
      </c>
      <c r="G185">
        <v>94.7</v>
      </c>
      <c r="H185">
        <v>2254.77</v>
      </c>
      <c r="I185">
        <f t="shared" si="2"/>
        <v>1</v>
      </c>
      <c r="J185" t="s">
        <v>24</v>
      </c>
    </row>
    <row r="186" spans="1:10">
      <c r="A186">
        <v>48</v>
      </c>
      <c r="B186">
        <v>0</v>
      </c>
      <c r="C186">
        <v>1</v>
      </c>
      <c r="D186">
        <v>3260</v>
      </c>
      <c r="E186">
        <v>0</v>
      </c>
      <c r="F186">
        <v>3</v>
      </c>
      <c r="G186">
        <v>96.6</v>
      </c>
      <c r="H186">
        <v>321.75</v>
      </c>
      <c r="I186">
        <f t="shared" si="2"/>
        <v>1</v>
      </c>
      <c r="J186" t="s">
        <v>24</v>
      </c>
    </row>
    <row r="187" spans="1:10">
      <c r="A187">
        <v>53</v>
      </c>
      <c r="B187">
        <v>0</v>
      </c>
      <c r="C187">
        <v>1</v>
      </c>
      <c r="D187">
        <v>3947</v>
      </c>
      <c r="E187">
        <v>0</v>
      </c>
      <c r="F187">
        <v>1</v>
      </c>
      <c r="G187">
        <v>80.150000000000006</v>
      </c>
      <c r="H187">
        <v>84.82</v>
      </c>
      <c r="I187">
        <f t="shared" si="2"/>
        <v>1</v>
      </c>
      <c r="J187" t="s">
        <v>24</v>
      </c>
    </row>
    <row r="188" spans="1:10">
      <c r="A188">
        <v>59</v>
      </c>
      <c r="B188">
        <v>0</v>
      </c>
      <c r="C188">
        <v>1</v>
      </c>
      <c r="D188">
        <v>3666</v>
      </c>
      <c r="E188">
        <v>0</v>
      </c>
      <c r="F188">
        <v>19</v>
      </c>
      <c r="G188">
        <v>78.25</v>
      </c>
      <c r="H188">
        <v>1875.89</v>
      </c>
      <c r="I188">
        <f t="shared" si="2"/>
        <v>1</v>
      </c>
      <c r="J188" t="s">
        <v>24</v>
      </c>
    </row>
    <row r="189" spans="1:10">
      <c r="A189">
        <v>39</v>
      </c>
      <c r="B189">
        <v>0</v>
      </c>
      <c r="C189">
        <v>1</v>
      </c>
      <c r="D189">
        <v>6110</v>
      </c>
      <c r="E189">
        <v>5</v>
      </c>
      <c r="F189">
        <v>65</v>
      </c>
      <c r="G189">
        <v>89.75</v>
      </c>
      <c r="H189">
        <v>8957.33</v>
      </c>
      <c r="I189">
        <f t="shared" si="2"/>
        <v>1</v>
      </c>
      <c r="J189" t="s">
        <v>24</v>
      </c>
    </row>
    <row r="190" spans="1:10">
      <c r="A190">
        <v>77</v>
      </c>
      <c r="B190">
        <v>0</v>
      </c>
      <c r="C190">
        <v>1</v>
      </c>
      <c r="D190">
        <v>2818</v>
      </c>
      <c r="E190">
        <v>0</v>
      </c>
      <c r="F190">
        <v>3</v>
      </c>
      <c r="G190">
        <v>81.349999999999994</v>
      </c>
      <c r="H190">
        <v>261.36</v>
      </c>
      <c r="I190">
        <f t="shared" si="2"/>
        <v>1</v>
      </c>
      <c r="J190" t="s">
        <v>24</v>
      </c>
    </row>
    <row r="191" spans="1:10">
      <c r="A191">
        <v>71</v>
      </c>
      <c r="B191">
        <v>0</v>
      </c>
      <c r="C191">
        <v>1</v>
      </c>
      <c r="D191">
        <v>5910</v>
      </c>
      <c r="E191">
        <v>1</v>
      </c>
      <c r="F191">
        <v>66</v>
      </c>
      <c r="G191">
        <v>79.400000000000006</v>
      </c>
      <c r="H191">
        <v>7286.58</v>
      </c>
      <c r="I191">
        <f t="shared" si="2"/>
        <v>1</v>
      </c>
      <c r="J191" t="s">
        <v>24</v>
      </c>
    </row>
    <row r="192" spans="1:10">
      <c r="A192">
        <v>77</v>
      </c>
      <c r="B192">
        <v>0</v>
      </c>
      <c r="C192">
        <v>1</v>
      </c>
      <c r="D192">
        <v>5377</v>
      </c>
      <c r="E192">
        <v>1</v>
      </c>
      <c r="F192">
        <v>1</v>
      </c>
      <c r="G192">
        <v>24.8</v>
      </c>
      <c r="H192">
        <v>24.8</v>
      </c>
      <c r="I192">
        <f t="shared" si="2"/>
        <v>1</v>
      </c>
      <c r="J192" t="s">
        <v>24</v>
      </c>
    </row>
    <row r="193" spans="1:10">
      <c r="A193">
        <v>74</v>
      </c>
      <c r="B193">
        <v>0</v>
      </c>
      <c r="C193">
        <v>1</v>
      </c>
      <c r="D193">
        <v>3802</v>
      </c>
      <c r="E193">
        <v>0</v>
      </c>
      <c r="F193">
        <v>43</v>
      </c>
      <c r="G193">
        <v>89.55</v>
      </c>
      <c r="H193">
        <v>5538.91</v>
      </c>
      <c r="I193">
        <f t="shared" si="2"/>
        <v>1</v>
      </c>
      <c r="J193" t="s">
        <v>24</v>
      </c>
    </row>
    <row r="194" spans="1:10">
      <c r="A194">
        <v>63</v>
      </c>
      <c r="B194">
        <v>0</v>
      </c>
      <c r="C194">
        <v>1</v>
      </c>
      <c r="D194">
        <v>2600</v>
      </c>
      <c r="E194">
        <v>0</v>
      </c>
      <c r="F194">
        <v>1</v>
      </c>
      <c r="G194">
        <v>45.65</v>
      </c>
      <c r="H194">
        <v>59.77</v>
      </c>
      <c r="I194">
        <f t="shared" ref="I194:I257" si="3">IF(J194="Churned",1,0)</f>
        <v>1</v>
      </c>
      <c r="J194" t="s">
        <v>24</v>
      </c>
    </row>
    <row r="195" spans="1:10">
      <c r="A195">
        <v>48</v>
      </c>
      <c r="B195">
        <v>3</v>
      </c>
      <c r="C195">
        <v>1</v>
      </c>
      <c r="D195">
        <v>5142</v>
      </c>
      <c r="E195">
        <v>0</v>
      </c>
      <c r="F195">
        <v>13</v>
      </c>
      <c r="G195">
        <v>79.25</v>
      </c>
      <c r="H195">
        <v>1499.42</v>
      </c>
      <c r="I195">
        <f t="shared" si="3"/>
        <v>1</v>
      </c>
      <c r="J195" t="s">
        <v>24</v>
      </c>
    </row>
    <row r="196" spans="1:10">
      <c r="A196">
        <v>22</v>
      </c>
      <c r="B196">
        <v>0</v>
      </c>
      <c r="C196">
        <v>1</v>
      </c>
      <c r="D196">
        <v>3878</v>
      </c>
      <c r="E196">
        <v>0</v>
      </c>
      <c r="F196">
        <v>2</v>
      </c>
      <c r="G196">
        <v>85.65</v>
      </c>
      <c r="H196">
        <v>262.36</v>
      </c>
      <c r="I196">
        <f t="shared" si="3"/>
        <v>1</v>
      </c>
      <c r="J196" t="s">
        <v>24</v>
      </c>
    </row>
    <row r="197" spans="1:10">
      <c r="A197">
        <v>54</v>
      </c>
      <c r="B197">
        <v>0</v>
      </c>
      <c r="C197">
        <v>1</v>
      </c>
      <c r="D197">
        <v>2792</v>
      </c>
      <c r="E197">
        <v>0</v>
      </c>
      <c r="F197">
        <v>1</v>
      </c>
      <c r="G197">
        <v>69.55</v>
      </c>
      <c r="H197">
        <v>99.33</v>
      </c>
      <c r="I197">
        <f t="shared" si="3"/>
        <v>1</v>
      </c>
      <c r="J197" t="s">
        <v>24</v>
      </c>
    </row>
    <row r="198" spans="1:10">
      <c r="A198">
        <v>40</v>
      </c>
      <c r="B198">
        <v>0</v>
      </c>
      <c r="C198">
        <v>1</v>
      </c>
      <c r="D198">
        <v>5671</v>
      </c>
      <c r="E198">
        <v>0</v>
      </c>
      <c r="F198">
        <v>15</v>
      </c>
      <c r="G198">
        <v>69</v>
      </c>
      <c r="H198">
        <v>1064.8499999999999</v>
      </c>
      <c r="I198">
        <f t="shared" si="3"/>
        <v>1</v>
      </c>
      <c r="J198" t="s">
        <v>24</v>
      </c>
    </row>
    <row r="199" spans="1:10">
      <c r="A199">
        <v>49</v>
      </c>
      <c r="B199">
        <v>0</v>
      </c>
      <c r="C199">
        <v>1</v>
      </c>
      <c r="D199">
        <v>3851</v>
      </c>
      <c r="E199">
        <v>1</v>
      </c>
      <c r="F199">
        <v>2</v>
      </c>
      <c r="G199">
        <v>89.55</v>
      </c>
      <c r="H199">
        <v>203.27</v>
      </c>
      <c r="I199">
        <f t="shared" si="3"/>
        <v>1</v>
      </c>
      <c r="J199" t="s">
        <v>24</v>
      </c>
    </row>
    <row r="200" spans="1:10">
      <c r="A200">
        <v>35</v>
      </c>
      <c r="B200">
        <v>0</v>
      </c>
      <c r="C200">
        <v>1</v>
      </c>
      <c r="D200">
        <v>2850</v>
      </c>
      <c r="E200">
        <v>0</v>
      </c>
      <c r="F200">
        <v>16</v>
      </c>
      <c r="G200">
        <v>72.650000000000006</v>
      </c>
      <c r="H200">
        <v>1946.14</v>
      </c>
      <c r="I200">
        <f t="shared" si="3"/>
        <v>1</v>
      </c>
      <c r="J200" t="s">
        <v>24</v>
      </c>
    </row>
    <row r="201" spans="1:10">
      <c r="A201">
        <v>31</v>
      </c>
      <c r="B201">
        <v>0</v>
      </c>
      <c r="C201">
        <v>1</v>
      </c>
      <c r="D201">
        <v>4394</v>
      </c>
      <c r="E201">
        <v>1</v>
      </c>
      <c r="F201">
        <v>67</v>
      </c>
      <c r="G201">
        <v>90.6</v>
      </c>
      <c r="H201">
        <v>8116.4</v>
      </c>
      <c r="I201">
        <f t="shared" si="3"/>
        <v>1</v>
      </c>
      <c r="J201" t="s">
        <v>24</v>
      </c>
    </row>
    <row r="202" spans="1:10">
      <c r="A202">
        <v>48</v>
      </c>
      <c r="B202">
        <v>0</v>
      </c>
      <c r="C202">
        <v>1</v>
      </c>
      <c r="D202">
        <v>4722</v>
      </c>
      <c r="E202">
        <v>0</v>
      </c>
      <c r="F202">
        <v>16</v>
      </c>
      <c r="G202">
        <v>65.2</v>
      </c>
      <c r="H202">
        <v>1802.55</v>
      </c>
      <c r="I202">
        <f t="shared" si="3"/>
        <v>1</v>
      </c>
      <c r="J202" t="s">
        <v>24</v>
      </c>
    </row>
    <row r="203" spans="1:10">
      <c r="A203">
        <v>36</v>
      </c>
      <c r="B203">
        <v>0</v>
      </c>
      <c r="C203">
        <v>1</v>
      </c>
      <c r="D203">
        <v>2663</v>
      </c>
      <c r="E203">
        <v>1</v>
      </c>
      <c r="F203">
        <v>29</v>
      </c>
      <c r="G203">
        <v>70.75</v>
      </c>
      <c r="H203">
        <v>2300.7600000000002</v>
      </c>
      <c r="I203">
        <f t="shared" si="3"/>
        <v>1</v>
      </c>
      <c r="J203" t="s">
        <v>24</v>
      </c>
    </row>
    <row r="204" spans="1:10">
      <c r="A204">
        <v>39</v>
      </c>
      <c r="B204">
        <v>0</v>
      </c>
      <c r="C204">
        <v>1</v>
      </c>
      <c r="D204">
        <v>3017</v>
      </c>
      <c r="E204">
        <v>0</v>
      </c>
      <c r="F204">
        <v>1</v>
      </c>
      <c r="G204">
        <v>46.3</v>
      </c>
      <c r="H204">
        <v>94.52</v>
      </c>
      <c r="I204">
        <f t="shared" si="3"/>
        <v>1</v>
      </c>
      <c r="J204" t="s">
        <v>24</v>
      </c>
    </row>
    <row r="205" spans="1:10">
      <c r="A205">
        <v>38</v>
      </c>
      <c r="B205">
        <v>0</v>
      </c>
      <c r="C205">
        <v>1</v>
      </c>
      <c r="D205">
        <v>3757</v>
      </c>
      <c r="E205">
        <v>0</v>
      </c>
      <c r="F205">
        <v>9</v>
      </c>
      <c r="G205">
        <v>45.15</v>
      </c>
      <c r="H205">
        <v>557.03</v>
      </c>
      <c r="I205">
        <f t="shared" si="3"/>
        <v>1</v>
      </c>
      <c r="J205" t="s">
        <v>24</v>
      </c>
    </row>
    <row r="206" spans="1:10">
      <c r="A206">
        <v>26</v>
      </c>
      <c r="B206">
        <v>0</v>
      </c>
      <c r="C206">
        <v>1</v>
      </c>
      <c r="D206">
        <v>5919</v>
      </c>
      <c r="E206">
        <v>0</v>
      </c>
      <c r="F206">
        <v>1</v>
      </c>
      <c r="G206">
        <v>74.900000000000006</v>
      </c>
      <c r="H206">
        <v>110.15</v>
      </c>
      <c r="I206">
        <f t="shared" si="3"/>
        <v>1</v>
      </c>
      <c r="J206" t="s">
        <v>24</v>
      </c>
    </row>
    <row r="207" spans="1:10">
      <c r="A207">
        <v>47</v>
      </c>
      <c r="B207">
        <v>0</v>
      </c>
      <c r="C207">
        <v>1</v>
      </c>
      <c r="D207">
        <v>4336</v>
      </c>
      <c r="E207">
        <v>0</v>
      </c>
      <c r="F207">
        <v>5</v>
      </c>
      <c r="G207">
        <v>49.2</v>
      </c>
      <c r="H207">
        <v>253.45</v>
      </c>
      <c r="I207">
        <f t="shared" si="3"/>
        <v>1</v>
      </c>
      <c r="J207" t="s">
        <v>24</v>
      </c>
    </row>
    <row r="208" spans="1:10">
      <c r="A208">
        <v>22</v>
      </c>
      <c r="B208">
        <v>0</v>
      </c>
      <c r="C208">
        <v>1</v>
      </c>
      <c r="D208">
        <v>2961</v>
      </c>
      <c r="E208">
        <v>1</v>
      </c>
      <c r="F208">
        <v>4</v>
      </c>
      <c r="G208">
        <v>80.849999999999994</v>
      </c>
      <c r="H208">
        <v>519.87</v>
      </c>
      <c r="I208">
        <f t="shared" si="3"/>
        <v>1</v>
      </c>
      <c r="J208" t="s">
        <v>24</v>
      </c>
    </row>
    <row r="209" spans="1:10">
      <c r="A209">
        <v>59</v>
      </c>
      <c r="B209">
        <v>3</v>
      </c>
      <c r="C209">
        <v>1</v>
      </c>
      <c r="D209">
        <v>4672</v>
      </c>
      <c r="E209">
        <v>1</v>
      </c>
      <c r="F209">
        <v>15</v>
      </c>
      <c r="G209">
        <v>20</v>
      </c>
      <c r="H209">
        <v>755.15</v>
      </c>
      <c r="I209">
        <f t="shared" si="3"/>
        <v>1</v>
      </c>
      <c r="J209" t="s">
        <v>24</v>
      </c>
    </row>
    <row r="210" spans="1:10">
      <c r="A210">
        <v>33</v>
      </c>
      <c r="B210">
        <v>0</v>
      </c>
      <c r="C210">
        <v>1</v>
      </c>
      <c r="D210">
        <v>5374</v>
      </c>
      <c r="E210">
        <v>3</v>
      </c>
      <c r="F210">
        <v>33</v>
      </c>
      <c r="G210">
        <v>73.900000000000006</v>
      </c>
      <c r="H210">
        <v>3504.61</v>
      </c>
      <c r="I210">
        <f t="shared" si="3"/>
        <v>1</v>
      </c>
      <c r="J210" t="s">
        <v>24</v>
      </c>
    </row>
    <row r="211" spans="1:10">
      <c r="A211">
        <v>29</v>
      </c>
      <c r="B211">
        <v>0</v>
      </c>
      <c r="C211">
        <v>1</v>
      </c>
      <c r="D211">
        <v>2767</v>
      </c>
      <c r="E211">
        <v>0</v>
      </c>
      <c r="F211">
        <v>39</v>
      </c>
      <c r="G211">
        <v>95.55</v>
      </c>
      <c r="H211">
        <v>3867.57</v>
      </c>
      <c r="I211">
        <f t="shared" si="3"/>
        <v>1</v>
      </c>
      <c r="J211" t="s">
        <v>24</v>
      </c>
    </row>
    <row r="212" spans="1:10">
      <c r="A212">
        <v>27</v>
      </c>
      <c r="B212">
        <v>0</v>
      </c>
      <c r="C212">
        <v>1</v>
      </c>
      <c r="D212">
        <v>2827</v>
      </c>
      <c r="E212">
        <v>0</v>
      </c>
      <c r="F212">
        <v>16</v>
      </c>
      <c r="G212">
        <v>94.25</v>
      </c>
      <c r="H212">
        <v>1950.29</v>
      </c>
      <c r="I212">
        <f t="shared" si="3"/>
        <v>1</v>
      </c>
      <c r="J212" t="s">
        <v>24</v>
      </c>
    </row>
    <row r="213" spans="1:10">
      <c r="A213">
        <v>21</v>
      </c>
      <c r="B213">
        <v>0</v>
      </c>
      <c r="C213">
        <v>1</v>
      </c>
      <c r="D213">
        <v>5947</v>
      </c>
      <c r="E213">
        <v>1</v>
      </c>
      <c r="F213">
        <v>70</v>
      </c>
      <c r="G213">
        <v>114.2</v>
      </c>
      <c r="H213">
        <v>8849.9599999999991</v>
      </c>
      <c r="I213">
        <f t="shared" si="3"/>
        <v>1</v>
      </c>
      <c r="J213" t="s">
        <v>24</v>
      </c>
    </row>
    <row r="214" spans="1:10">
      <c r="A214">
        <v>37</v>
      </c>
      <c r="B214">
        <v>0</v>
      </c>
      <c r="C214">
        <v>1</v>
      </c>
      <c r="D214">
        <v>5989</v>
      </c>
      <c r="E214">
        <v>1</v>
      </c>
      <c r="F214">
        <v>58</v>
      </c>
      <c r="G214">
        <v>93.4</v>
      </c>
      <c r="H214">
        <v>5647.3</v>
      </c>
      <c r="I214">
        <f t="shared" si="3"/>
        <v>1</v>
      </c>
      <c r="J214" t="s">
        <v>24</v>
      </c>
    </row>
    <row r="215" spans="1:10">
      <c r="A215">
        <v>52</v>
      </c>
      <c r="B215">
        <v>0</v>
      </c>
      <c r="C215">
        <v>1</v>
      </c>
      <c r="D215">
        <v>3622</v>
      </c>
      <c r="E215">
        <v>0</v>
      </c>
      <c r="F215">
        <v>4</v>
      </c>
      <c r="G215">
        <v>74.349999999999994</v>
      </c>
      <c r="H215">
        <v>456.63</v>
      </c>
      <c r="I215">
        <f t="shared" si="3"/>
        <v>1</v>
      </c>
      <c r="J215" t="s">
        <v>24</v>
      </c>
    </row>
    <row r="216" spans="1:10">
      <c r="A216">
        <v>74</v>
      </c>
      <c r="B216">
        <v>0</v>
      </c>
      <c r="C216">
        <v>1</v>
      </c>
      <c r="D216">
        <v>5808</v>
      </c>
      <c r="E216">
        <v>0</v>
      </c>
      <c r="F216">
        <v>4</v>
      </c>
      <c r="G216">
        <v>89.2</v>
      </c>
      <c r="H216">
        <v>539.6</v>
      </c>
      <c r="I216">
        <f t="shared" si="3"/>
        <v>1</v>
      </c>
      <c r="J216" t="s">
        <v>24</v>
      </c>
    </row>
    <row r="217" spans="1:10">
      <c r="A217">
        <v>66</v>
      </c>
      <c r="B217">
        <v>0</v>
      </c>
      <c r="C217">
        <v>1</v>
      </c>
      <c r="D217">
        <v>5084</v>
      </c>
      <c r="E217">
        <v>0</v>
      </c>
      <c r="F217">
        <v>8</v>
      </c>
      <c r="G217">
        <v>100.3</v>
      </c>
      <c r="H217">
        <v>924.91</v>
      </c>
      <c r="I217">
        <f t="shared" si="3"/>
        <v>1</v>
      </c>
      <c r="J217" t="s">
        <v>24</v>
      </c>
    </row>
    <row r="218" spans="1:10">
      <c r="A218">
        <v>77</v>
      </c>
      <c r="B218">
        <v>0</v>
      </c>
      <c r="C218">
        <v>1</v>
      </c>
      <c r="D218">
        <v>2437</v>
      </c>
      <c r="E218">
        <v>0</v>
      </c>
      <c r="F218">
        <v>12</v>
      </c>
      <c r="G218">
        <v>43.65</v>
      </c>
      <c r="H218">
        <v>526.95000000000005</v>
      </c>
      <c r="I218">
        <f t="shared" si="3"/>
        <v>1</v>
      </c>
      <c r="J218" t="s">
        <v>24</v>
      </c>
    </row>
    <row r="219" spans="1:10">
      <c r="A219">
        <v>66</v>
      </c>
      <c r="B219">
        <v>0</v>
      </c>
      <c r="C219">
        <v>1</v>
      </c>
      <c r="D219">
        <v>3305</v>
      </c>
      <c r="E219">
        <v>0</v>
      </c>
      <c r="F219">
        <v>5</v>
      </c>
      <c r="G219">
        <v>84.85</v>
      </c>
      <c r="H219">
        <v>572.29999999999995</v>
      </c>
      <c r="I219">
        <f t="shared" si="3"/>
        <v>1</v>
      </c>
      <c r="J219" t="s">
        <v>24</v>
      </c>
    </row>
    <row r="220" spans="1:10">
      <c r="A220">
        <v>78</v>
      </c>
      <c r="B220">
        <v>0</v>
      </c>
      <c r="C220">
        <v>1</v>
      </c>
      <c r="D220">
        <v>3621</v>
      </c>
      <c r="E220">
        <v>0</v>
      </c>
      <c r="F220">
        <v>15</v>
      </c>
      <c r="G220">
        <v>79.400000000000006</v>
      </c>
      <c r="H220">
        <v>1414.55</v>
      </c>
      <c r="I220">
        <f t="shared" si="3"/>
        <v>1</v>
      </c>
      <c r="J220" t="s">
        <v>24</v>
      </c>
    </row>
    <row r="221" spans="1:10">
      <c r="A221">
        <v>66</v>
      </c>
      <c r="B221">
        <v>0</v>
      </c>
      <c r="C221">
        <v>1</v>
      </c>
      <c r="D221">
        <v>4281</v>
      </c>
      <c r="E221">
        <v>1</v>
      </c>
      <c r="F221">
        <v>66</v>
      </c>
      <c r="G221">
        <v>110.85</v>
      </c>
      <c r="H221">
        <v>10717.17</v>
      </c>
      <c r="I221">
        <f t="shared" si="3"/>
        <v>1</v>
      </c>
      <c r="J221" t="s">
        <v>24</v>
      </c>
    </row>
    <row r="222" spans="1:10">
      <c r="A222">
        <v>67</v>
      </c>
      <c r="B222">
        <v>0</v>
      </c>
      <c r="C222">
        <v>1</v>
      </c>
      <c r="D222">
        <v>2189</v>
      </c>
      <c r="E222">
        <v>0</v>
      </c>
      <c r="F222">
        <v>2</v>
      </c>
      <c r="G222">
        <v>70.650000000000006</v>
      </c>
      <c r="H222">
        <v>167.39</v>
      </c>
      <c r="I222">
        <f t="shared" si="3"/>
        <v>1</v>
      </c>
      <c r="J222" t="s">
        <v>24</v>
      </c>
    </row>
    <row r="223" spans="1:10">
      <c r="A223">
        <v>65</v>
      </c>
      <c r="B223">
        <v>0</v>
      </c>
      <c r="C223">
        <v>1</v>
      </c>
      <c r="D223">
        <v>2016</v>
      </c>
      <c r="E223">
        <v>2</v>
      </c>
      <c r="F223">
        <v>7</v>
      </c>
      <c r="G223">
        <v>101.95</v>
      </c>
      <c r="H223">
        <v>943.47</v>
      </c>
      <c r="I223">
        <f t="shared" si="3"/>
        <v>1</v>
      </c>
      <c r="J223" t="s">
        <v>24</v>
      </c>
    </row>
    <row r="224" spans="1:10">
      <c r="A224">
        <v>73</v>
      </c>
      <c r="B224">
        <v>0</v>
      </c>
      <c r="C224">
        <v>1</v>
      </c>
      <c r="D224">
        <v>5247</v>
      </c>
      <c r="E224">
        <v>1</v>
      </c>
      <c r="F224">
        <v>57</v>
      </c>
      <c r="G224">
        <v>100.6</v>
      </c>
      <c r="H224">
        <v>8145.85</v>
      </c>
      <c r="I224">
        <f t="shared" si="3"/>
        <v>1</v>
      </c>
      <c r="J224" t="s">
        <v>24</v>
      </c>
    </row>
    <row r="225" spans="1:10">
      <c r="A225">
        <v>20</v>
      </c>
      <c r="B225">
        <v>0</v>
      </c>
      <c r="C225">
        <v>1</v>
      </c>
      <c r="D225">
        <v>3022</v>
      </c>
      <c r="E225">
        <v>0</v>
      </c>
      <c r="F225">
        <v>17</v>
      </c>
      <c r="G225">
        <v>64.7</v>
      </c>
      <c r="H225">
        <v>1782.45</v>
      </c>
      <c r="I225">
        <f t="shared" si="3"/>
        <v>1</v>
      </c>
      <c r="J225" t="s">
        <v>24</v>
      </c>
    </row>
    <row r="226" spans="1:10">
      <c r="A226">
        <v>33</v>
      </c>
      <c r="B226">
        <v>0</v>
      </c>
      <c r="C226">
        <v>1</v>
      </c>
      <c r="D226">
        <v>5184</v>
      </c>
      <c r="E226">
        <v>0</v>
      </c>
      <c r="F226">
        <v>10</v>
      </c>
      <c r="G226">
        <v>98.5</v>
      </c>
      <c r="H226">
        <v>1313.55</v>
      </c>
      <c r="I226">
        <f t="shared" si="3"/>
        <v>1</v>
      </c>
      <c r="J226" t="s">
        <v>24</v>
      </c>
    </row>
    <row r="227" spans="1:10">
      <c r="A227">
        <v>20</v>
      </c>
      <c r="B227">
        <v>0</v>
      </c>
      <c r="C227">
        <v>1</v>
      </c>
      <c r="D227">
        <v>6105</v>
      </c>
      <c r="E227">
        <v>0</v>
      </c>
      <c r="F227">
        <v>58</v>
      </c>
      <c r="G227">
        <v>103.25</v>
      </c>
      <c r="H227">
        <v>8598.65</v>
      </c>
      <c r="I227">
        <f t="shared" si="3"/>
        <v>1</v>
      </c>
      <c r="J227" t="s">
        <v>24</v>
      </c>
    </row>
    <row r="228" spans="1:10">
      <c r="A228">
        <v>59</v>
      </c>
      <c r="B228">
        <v>0</v>
      </c>
      <c r="C228">
        <v>1</v>
      </c>
      <c r="D228">
        <v>4249</v>
      </c>
      <c r="E228">
        <v>0</v>
      </c>
      <c r="F228">
        <v>4</v>
      </c>
      <c r="G228">
        <v>94.4</v>
      </c>
      <c r="H228">
        <v>545.91999999999996</v>
      </c>
      <c r="I228">
        <f t="shared" si="3"/>
        <v>1</v>
      </c>
      <c r="J228" t="s">
        <v>24</v>
      </c>
    </row>
    <row r="229" spans="1:10">
      <c r="A229">
        <v>60</v>
      </c>
      <c r="B229">
        <v>0</v>
      </c>
      <c r="C229">
        <v>1</v>
      </c>
      <c r="D229">
        <v>5339</v>
      </c>
      <c r="E229">
        <v>0</v>
      </c>
      <c r="F229">
        <v>3</v>
      </c>
      <c r="G229">
        <v>79.099999999999994</v>
      </c>
      <c r="H229">
        <v>343.79</v>
      </c>
      <c r="I229">
        <f t="shared" si="3"/>
        <v>1</v>
      </c>
      <c r="J229" t="s">
        <v>24</v>
      </c>
    </row>
    <row r="230" spans="1:10">
      <c r="A230">
        <v>30</v>
      </c>
      <c r="B230">
        <v>0</v>
      </c>
      <c r="C230">
        <v>1</v>
      </c>
      <c r="D230">
        <v>5531</v>
      </c>
      <c r="E230">
        <v>1</v>
      </c>
      <c r="F230">
        <v>21</v>
      </c>
      <c r="G230">
        <v>55.95</v>
      </c>
      <c r="H230">
        <v>1167.05</v>
      </c>
      <c r="I230">
        <f t="shared" si="3"/>
        <v>1</v>
      </c>
      <c r="J230" t="s">
        <v>24</v>
      </c>
    </row>
    <row r="231" spans="1:10">
      <c r="A231">
        <v>59</v>
      </c>
      <c r="B231">
        <v>0</v>
      </c>
      <c r="C231">
        <v>1</v>
      </c>
      <c r="D231">
        <v>2195</v>
      </c>
      <c r="E231">
        <v>0</v>
      </c>
      <c r="F231">
        <v>25</v>
      </c>
      <c r="G231">
        <v>100.25</v>
      </c>
      <c r="H231">
        <v>3293.75</v>
      </c>
      <c r="I231">
        <f t="shared" si="3"/>
        <v>1</v>
      </c>
      <c r="J231" t="s">
        <v>24</v>
      </c>
    </row>
    <row r="232" spans="1:10">
      <c r="A232">
        <v>30</v>
      </c>
      <c r="B232">
        <v>0</v>
      </c>
      <c r="C232">
        <v>1</v>
      </c>
      <c r="D232">
        <v>3383</v>
      </c>
      <c r="E232">
        <v>0</v>
      </c>
      <c r="F232">
        <v>1</v>
      </c>
      <c r="G232">
        <v>29.7</v>
      </c>
      <c r="H232">
        <v>29.7</v>
      </c>
      <c r="I232">
        <f t="shared" si="3"/>
        <v>1</v>
      </c>
      <c r="J232" t="s">
        <v>24</v>
      </c>
    </row>
    <row r="233" spans="1:10">
      <c r="A233">
        <v>34</v>
      </c>
      <c r="B233">
        <v>0</v>
      </c>
      <c r="C233">
        <v>1</v>
      </c>
      <c r="D233">
        <v>5435</v>
      </c>
      <c r="E233">
        <v>0</v>
      </c>
      <c r="F233">
        <v>5</v>
      </c>
      <c r="G233">
        <v>53.85</v>
      </c>
      <c r="H233">
        <v>368.44</v>
      </c>
      <c r="I233">
        <f t="shared" si="3"/>
        <v>1</v>
      </c>
      <c r="J233" t="s">
        <v>24</v>
      </c>
    </row>
    <row r="234" spans="1:10">
      <c r="A234">
        <v>29</v>
      </c>
      <c r="B234">
        <v>0</v>
      </c>
      <c r="C234">
        <v>1</v>
      </c>
      <c r="D234">
        <v>4938</v>
      </c>
      <c r="E234">
        <v>0</v>
      </c>
      <c r="F234">
        <v>15</v>
      </c>
      <c r="G234">
        <v>76</v>
      </c>
      <c r="H234">
        <v>1803.75</v>
      </c>
      <c r="I234">
        <f t="shared" si="3"/>
        <v>1</v>
      </c>
      <c r="J234" t="s">
        <v>24</v>
      </c>
    </row>
    <row r="235" spans="1:10">
      <c r="A235">
        <v>56</v>
      </c>
      <c r="B235">
        <v>0</v>
      </c>
      <c r="C235">
        <v>1</v>
      </c>
      <c r="D235">
        <v>2320</v>
      </c>
      <c r="E235">
        <v>0</v>
      </c>
      <c r="F235">
        <v>2</v>
      </c>
      <c r="G235">
        <v>69.8</v>
      </c>
      <c r="H235">
        <v>210.14</v>
      </c>
      <c r="I235">
        <f t="shared" si="3"/>
        <v>1</v>
      </c>
      <c r="J235" t="s">
        <v>24</v>
      </c>
    </row>
    <row r="236" spans="1:10">
      <c r="A236">
        <v>62</v>
      </c>
      <c r="B236">
        <v>0</v>
      </c>
      <c r="C236">
        <v>1</v>
      </c>
      <c r="D236">
        <v>3887</v>
      </c>
      <c r="E236">
        <v>1</v>
      </c>
      <c r="F236">
        <v>7</v>
      </c>
      <c r="G236">
        <v>86.5</v>
      </c>
      <c r="H236">
        <v>760.77</v>
      </c>
      <c r="I236">
        <f t="shared" si="3"/>
        <v>1</v>
      </c>
      <c r="J236" t="s">
        <v>24</v>
      </c>
    </row>
    <row r="237" spans="1:10">
      <c r="A237">
        <v>28</v>
      </c>
      <c r="B237">
        <v>0</v>
      </c>
      <c r="C237">
        <v>1</v>
      </c>
      <c r="D237">
        <v>4566</v>
      </c>
      <c r="E237">
        <v>0</v>
      </c>
      <c r="F237">
        <v>2</v>
      </c>
      <c r="G237">
        <v>45.25</v>
      </c>
      <c r="H237">
        <v>95.5</v>
      </c>
      <c r="I237">
        <f t="shared" si="3"/>
        <v>1</v>
      </c>
      <c r="J237" t="s">
        <v>24</v>
      </c>
    </row>
    <row r="238" spans="1:10">
      <c r="A238">
        <v>37</v>
      </c>
      <c r="B238">
        <v>1</v>
      </c>
      <c r="C238">
        <v>1</v>
      </c>
      <c r="D238">
        <v>5171</v>
      </c>
      <c r="E238">
        <v>1</v>
      </c>
      <c r="F238">
        <v>1</v>
      </c>
      <c r="G238">
        <v>30.5</v>
      </c>
      <c r="H238">
        <v>30.5</v>
      </c>
      <c r="I238">
        <f t="shared" si="3"/>
        <v>1</v>
      </c>
      <c r="J238" t="s">
        <v>24</v>
      </c>
    </row>
    <row r="239" spans="1:10">
      <c r="A239">
        <v>71</v>
      </c>
      <c r="B239">
        <v>0</v>
      </c>
      <c r="C239">
        <v>1</v>
      </c>
      <c r="D239">
        <v>5353</v>
      </c>
      <c r="E239">
        <v>0</v>
      </c>
      <c r="F239">
        <v>10</v>
      </c>
      <c r="G239">
        <v>95.35</v>
      </c>
      <c r="H239">
        <v>1312.05</v>
      </c>
      <c r="I239">
        <f t="shared" si="3"/>
        <v>1</v>
      </c>
      <c r="J239" t="s">
        <v>24</v>
      </c>
    </row>
    <row r="240" spans="1:10">
      <c r="A240">
        <v>76</v>
      </c>
      <c r="B240">
        <v>0</v>
      </c>
      <c r="C240">
        <v>1</v>
      </c>
      <c r="D240">
        <v>2712</v>
      </c>
      <c r="E240">
        <v>1</v>
      </c>
      <c r="F240">
        <v>32</v>
      </c>
      <c r="G240">
        <v>85.3</v>
      </c>
      <c r="H240">
        <v>4248.3</v>
      </c>
      <c r="I240">
        <f t="shared" si="3"/>
        <v>1</v>
      </c>
      <c r="J240" t="s">
        <v>24</v>
      </c>
    </row>
    <row r="241" spans="1:10">
      <c r="A241">
        <v>67</v>
      </c>
      <c r="B241">
        <v>0</v>
      </c>
      <c r="C241">
        <v>1</v>
      </c>
      <c r="D241">
        <v>3110</v>
      </c>
      <c r="E241">
        <v>0</v>
      </c>
      <c r="F241">
        <v>38</v>
      </c>
      <c r="G241">
        <v>57.15</v>
      </c>
      <c r="H241">
        <v>3242.45</v>
      </c>
      <c r="I241">
        <f t="shared" si="3"/>
        <v>1</v>
      </c>
      <c r="J241" t="s">
        <v>24</v>
      </c>
    </row>
    <row r="242" spans="1:10">
      <c r="A242">
        <v>67</v>
      </c>
      <c r="B242">
        <v>0</v>
      </c>
      <c r="C242">
        <v>1</v>
      </c>
      <c r="D242">
        <v>3336</v>
      </c>
      <c r="E242">
        <v>0</v>
      </c>
      <c r="F242">
        <v>20</v>
      </c>
      <c r="G242">
        <v>85.8</v>
      </c>
      <c r="H242">
        <v>2313.3000000000002</v>
      </c>
      <c r="I242">
        <f t="shared" si="3"/>
        <v>1</v>
      </c>
      <c r="J242" t="s">
        <v>24</v>
      </c>
    </row>
    <row r="243" spans="1:10">
      <c r="A243">
        <v>70</v>
      </c>
      <c r="B243">
        <v>0</v>
      </c>
      <c r="C243">
        <v>1</v>
      </c>
      <c r="D243">
        <v>2999</v>
      </c>
      <c r="E243">
        <v>1</v>
      </c>
      <c r="F243">
        <v>27</v>
      </c>
      <c r="G243">
        <v>95.55</v>
      </c>
      <c r="H243">
        <v>3576.43</v>
      </c>
      <c r="I243">
        <f t="shared" si="3"/>
        <v>1</v>
      </c>
      <c r="J243" t="s">
        <v>24</v>
      </c>
    </row>
    <row r="244" spans="1:10">
      <c r="A244">
        <v>70</v>
      </c>
      <c r="B244">
        <v>0</v>
      </c>
      <c r="C244">
        <v>1</v>
      </c>
      <c r="D244">
        <v>2560</v>
      </c>
      <c r="E244">
        <v>0</v>
      </c>
      <c r="F244">
        <v>31</v>
      </c>
      <c r="G244">
        <v>73.900000000000006</v>
      </c>
      <c r="H244">
        <v>2695.48</v>
      </c>
      <c r="I244">
        <f t="shared" si="3"/>
        <v>1</v>
      </c>
      <c r="J244" t="s">
        <v>24</v>
      </c>
    </row>
    <row r="245" spans="1:10">
      <c r="A245">
        <v>78</v>
      </c>
      <c r="B245">
        <v>0</v>
      </c>
      <c r="C245">
        <v>1</v>
      </c>
      <c r="D245">
        <v>3591</v>
      </c>
      <c r="E245">
        <v>0</v>
      </c>
      <c r="F245">
        <v>7</v>
      </c>
      <c r="G245">
        <v>94.7</v>
      </c>
      <c r="H245">
        <v>741</v>
      </c>
      <c r="I245">
        <f t="shared" si="3"/>
        <v>1</v>
      </c>
      <c r="J245" t="s">
        <v>24</v>
      </c>
    </row>
    <row r="246" spans="1:10">
      <c r="A246">
        <v>73</v>
      </c>
      <c r="B246">
        <v>0</v>
      </c>
      <c r="C246">
        <v>1</v>
      </c>
      <c r="D246">
        <v>3444</v>
      </c>
      <c r="E246">
        <v>5</v>
      </c>
      <c r="F246">
        <v>27</v>
      </c>
      <c r="G246">
        <v>104.3</v>
      </c>
      <c r="H246">
        <v>3142.88</v>
      </c>
      <c r="I246">
        <f t="shared" si="3"/>
        <v>1</v>
      </c>
      <c r="J246" t="s">
        <v>24</v>
      </c>
    </row>
    <row r="247" spans="1:10">
      <c r="A247">
        <v>80</v>
      </c>
      <c r="B247">
        <v>2</v>
      </c>
      <c r="C247">
        <v>1</v>
      </c>
      <c r="D247">
        <v>2061</v>
      </c>
      <c r="E247">
        <v>5</v>
      </c>
      <c r="F247">
        <v>22</v>
      </c>
      <c r="G247">
        <v>40.049999999999997</v>
      </c>
      <c r="H247">
        <v>880.2</v>
      </c>
      <c r="I247">
        <f t="shared" si="3"/>
        <v>1</v>
      </c>
      <c r="J247" t="s">
        <v>24</v>
      </c>
    </row>
    <row r="248" spans="1:10">
      <c r="A248">
        <v>37</v>
      </c>
      <c r="B248">
        <v>1</v>
      </c>
      <c r="C248">
        <v>1</v>
      </c>
      <c r="D248">
        <v>5154</v>
      </c>
      <c r="E248">
        <v>0</v>
      </c>
      <c r="F248">
        <v>55</v>
      </c>
      <c r="G248">
        <v>96.75</v>
      </c>
      <c r="H248">
        <v>7937.2</v>
      </c>
      <c r="I248">
        <f t="shared" si="3"/>
        <v>1</v>
      </c>
      <c r="J248" t="s">
        <v>24</v>
      </c>
    </row>
    <row r="249" spans="1:10">
      <c r="A249">
        <v>42</v>
      </c>
      <c r="B249">
        <v>1</v>
      </c>
      <c r="C249">
        <v>1</v>
      </c>
      <c r="D249">
        <v>4287</v>
      </c>
      <c r="E249">
        <v>0</v>
      </c>
      <c r="F249">
        <v>4</v>
      </c>
      <c r="G249">
        <v>70.900000000000006</v>
      </c>
      <c r="H249">
        <v>398.26</v>
      </c>
      <c r="I249">
        <f t="shared" si="3"/>
        <v>1</v>
      </c>
      <c r="J249" t="s">
        <v>24</v>
      </c>
    </row>
    <row r="250" spans="1:10">
      <c r="A250">
        <v>47</v>
      </c>
      <c r="B250">
        <v>0</v>
      </c>
      <c r="C250">
        <v>1</v>
      </c>
      <c r="D250">
        <v>5687</v>
      </c>
      <c r="E250">
        <v>1</v>
      </c>
      <c r="F250">
        <v>2</v>
      </c>
      <c r="G250">
        <v>70.400000000000006</v>
      </c>
      <c r="H250">
        <v>239.61</v>
      </c>
      <c r="I250">
        <f t="shared" si="3"/>
        <v>1</v>
      </c>
      <c r="J250" t="s">
        <v>24</v>
      </c>
    </row>
    <row r="251" spans="1:10">
      <c r="A251">
        <v>54</v>
      </c>
      <c r="B251">
        <v>0</v>
      </c>
      <c r="C251">
        <v>1</v>
      </c>
      <c r="D251">
        <v>5295</v>
      </c>
      <c r="E251">
        <v>4</v>
      </c>
      <c r="F251">
        <v>13</v>
      </c>
      <c r="G251">
        <v>96.65</v>
      </c>
      <c r="H251">
        <v>1755.65</v>
      </c>
      <c r="I251">
        <f t="shared" si="3"/>
        <v>1</v>
      </c>
      <c r="J251" t="s">
        <v>24</v>
      </c>
    </row>
    <row r="252" spans="1:10">
      <c r="A252">
        <v>47</v>
      </c>
      <c r="B252">
        <v>0</v>
      </c>
      <c r="C252">
        <v>1</v>
      </c>
      <c r="D252">
        <v>2641</v>
      </c>
      <c r="E252">
        <v>1</v>
      </c>
      <c r="F252">
        <v>26</v>
      </c>
      <c r="G252">
        <v>90.8</v>
      </c>
      <c r="H252">
        <v>2761.42</v>
      </c>
      <c r="I252">
        <f t="shared" si="3"/>
        <v>1</v>
      </c>
      <c r="J252" t="s">
        <v>24</v>
      </c>
    </row>
    <row r="253" spans="1:10">
      <c r="A253">
        <v>52</v>
      </c>
      <c r="B253">
        <v>0</v>
      </c>
      <c r="C253">
        <v>1</v>
      </c>
      <c r="D253">
        <v>4881</v>
      </c>
      <c r="E253">
        <v>0</v>
      </c>
      <c r="F253">
        <v>25</v>
      </c>
      <c r="G253">
        <v>70.95</v>
      </c>
      <c r="H253">
        <v>2410.1</v>
      </c>
      <c r="I253">
        <f t="shared" si="3"/>
        <v>1</v>
      </c>
      <c r="J253" t="s">
        <v>24</v>
      </c>
    </row>
    <row r="254" spans="1:10">
      <c r="A254">
        <v>35</v>
      </c>
      <c r="B254">
        <v>0</v>
      </c>
      <c r="C254">
        <v>1</v>
      </c>
      <c r="D254">
        <v>2872</v>
      </c>
      <c r="E254">
        <v>0</v>
      </c>
      <c r="F254">
        <v>7</v>
      </c>
      <c r="G254">
        <v>75.45</v>
      </c>
      <c r="H254">
        <v>607.45000000000005</v>
      </c>
      <c r="I254">
        <f t="shared" si="3"/>
        <v>1</v>
      </c>
      <c r="J254" t="s">
        <v>24</v>
      </c>
    </row>
    <row r="255" spans="1:10">
      <c r="A255">
        <v>40</v>
      </c>
      <c r="B255">
        <v>0</v>
      </c>
      <c r="C255">
        <v>1</v>
      </c>
      <c r="D255">
        <v>6216</v>
      </c>
      <c r="E255">
        <v>1</v>
      </c>
      <c r="F255">
        <v>52</v>
      </c>
      <c r="G255">
        <v>84.1</v>
      </c>
      <c r="H255">
        <v>6343.89</v>
      </c>
      <c r="I255">
        <f t="shared" si="3"/>
        <v>1</v>
      </c>
      <c r="J255" t="s">
        <v>24</v>
      </c>
    </row>
    <row r="256" spans="1:10">
      <c r="A256">
        <v>63</v>
      </c>
      <c r="B256">
        <v>0</v>
      </c>
      <c r="C256">
        <v>1</v>
      </c>
      <c r="D256">
        <v>5861</v>
      </c>
      <c r="E256">
        <v>1</v>
      </c>
      <c r="F256">
        <v>1</v>
      </c>
      <c r="G256">
        <v>74.599999999999994</v>
      </c>
      <c r="H256">
        <v>119.33</v>
      </c>
      <c r="I256">
        <f t="shared" si="3"/>
        <v>1</v>
      </c>
      <c r="J256" t="s">
        <v>24</v>
      </c>
    </row>
    <row r="257" spans="1:10">
      <c r="A257">
        <v>30</v>
      </c>
      <c r="B257">
        <v>0</v>
      </c>
      <c r="C257">
        <v>1</v>
      </c>
      <c r="D257">
        <v>2899</v>
      </c>
      <c r="E257">
        <v>0</v>
      </c>
      <c r="F257">
        <v>8</v>
      </c>
      <c r="G257">
        <v>70.099999999999994</v>
      </c>
      <c r="H257">
        <v>665.67</v>
      </c>
      <c r="I257">
        <f t="shared" si="3"/>
        <v>1</v>
      </c>
      <c r="J257" t="s">
        <v>24</v>
      </c>
    </row>
    <row r="258" spans="1:10">
      <c r="A258">
        <v>62</v>
      </c>
      <c r="B258">
        <v>0</v>
      </c>
      <c r="C258">
        <v>1</v>
      </c>
      <c r="D258">
        <v>3685</v>
      </c>
      <c r="E258">
        <v>0</v>
      </c>
      <c r="F258">
        <v>4</v>
      </c>
      <c r="G258">
        <v>76.05</v>
      </c>
      <c r="H258">
        <v>488.66</v>
      </c>
      <c r="I258">
        <f t="shared" ref="I258:I321" si="4">IF(J258="Churned",1,0)</f>
        <v>1</v>
      </c>
      <c r="J258" t="s">
        <v>24</v>
      </c>
    </row>
    <row r="259" spans="1:10">
      <c r="A259">
        <v>31</v>
      </c>
      <c r="B259">
        <v>0</v>
      </c>
      <c r="C259">
        <v>1</v>
      </c>
      <c r="D259">
        <v>4028</v>
      </c>
      <c r="E259">
        <v>0</v>
      </c>
      <c r="F259">
        <v>18</v>
      </c>
      <c r="G259">
        <v>49.4</v>
      </c>
      <c r="H259">
        <v>1250.28</v>
      </c>
      <c r="I259">
        <f t="shared" si="4"/>
        <v>1</v>
      </c>
      <c r="J259" t="s">
        <v>24</v>
      </c>
    </row>
    <row r="260" spans="1:10">
      <c r="A260">
        <v>30</v>
      </c>
      <c r="B260">
        <v>0</v>
      </c>
      <c r="C260">
        <v>1</v>
      </c>
      <c r="D260">
        <v>4509</v>
      </c>
      <c r="E260">
        <v>0</v>
      </c>
      <c r="F260">
        <v>11</v>
      </c>
      <c r="G260">
        <v>73.5</v>
      </c>
      <c r="H260">
        <v>1219.43</v>
      </c>
      <c r="I260">
        <f t="shared" si="4"/>
        <v>1</v>
      </c>
      <c r="J260" t="s">
        <v>24</v>
      </c>
    </row>
    <row r="261" spans="1:10">
      <c r="A261">
        <v>23</v>
      </c>
      <c r="B261">
        <v>0</v>
      </c>
      <c r="C261">
        <v>1</v>
      </c>
      <c r="D261">
        <v>4692</v>
      </c>
      <c r="E261">
        <v>0</v>
      </c>
      <c r="F261">
        <v>1</v>
      </c>
      <c r="G261">
        <v>74.7</v>
      </c>
      <c r="H261">
        <v>118.81</v>
      </c>
      <c r="I261">
        <f t="shared" si="4"/>
        <v>1</v>
      </c>
      <c r="J261" t="s">
        <v>24</v>
      </c>
    </row>
    <row r="262" spans="1:10">
      <c r="A262">
        <v>54</v>
      </c>
      <c r="B262">
        <v>0</v>
      </c>
      <c r="C262">
        <v>1</v>
      </c>
      <c r="D262">
        <v>4188</v>
      </c>
      <c r="E262">
        <v>0</v>
      </c>
      <c r="F262">
        <v>36</v>
      </c>
      <c r="G262">
        <v>99.15</v>
      </c>
      <c r="H262">
        <v>4126.2</v>
      </c>
      <c r="I262">
        <f t="shared" si="4"/>
        <v>1</v>
      </c>
      <c r="J262" t="s">
        <v>24</v>
      </c>
    </row>
    <row r="263" spans="1:10">
      <c r="A263">
        <v>24</v>
      </c>
      <c r="B263">
        <v>0</v>
      </c>
      <c r="C263">
        <v>1</v>
      </c>
      <c r="D263">
        <v>5651</v>
      </c>
      <c r="E263">
        <v>4</v>
      </c>
      <c r="F263">
        <v>7</v>
      </c>
      <c r="G263">
        <v>49.75</v>
      </c>
      <c r="H263">
        <v>584.28</v>
      </c>
      <c r="I263">
        <f t="shared" si="4"/>
        <v>1</v>
      </c>
      <c r="J263" t="s">
        <v>24</v>
      </c>
    </row>
    <row r="264" spans="1:10">
      <c r="A264">
        <v>42</v>
      </c>
      <c r="B264">
        <v>0</v>
      </c>
      <c r="C264">
        <v>1</v>
      </c>
      <c r="D264">
        <v>5119</v>
      </c>
      <c r="E264">
        <v>3</v>
      </c>
      <c r="F264">
        <v>11</v>
      </c>
      <c r="G264">
        <v>80.5</v>
      </c>
      <c r="H264">
        <v>1023.4</v>
      </c>
      <c r="I264">
        <f t="shared" si="4"/>
        <v>1</v>
      </c>
      <c r="J264" t="s">
        <v>24</v>
      </c>
    </row>
    <row r="265" spans="1:10">
      <c r="A265">
        <v>42</v>
      </c>
      <c r="B265">
        <v>0</v>
      </c>
      <c r="C265">
        <v>1</v>
      </c>
      <c r="D265">
        <v>2226</v>
      </c>
      <c r="E265">
        <v>0</v>
      </c>
      <c r="F265">
        <v>13</v>
      </c>
      <c r="G265">
        <v>89.4</v>
      </c>
      <c r="H265">
        <v>1244.02</v>
      </c>
      <c r="I265">
        <f t="shared" si="4"/>
        <v>1</v>
      </c>
      <c r="J265" t="s">
        <v>24</v>
      </c>
    </row>
    <row r="266" spans="1:10">
      <c r="A266">
        <v>40</v>
      </c>
      <c r="B266">
        <v>0</v>
      </c>
      <c r="C266">
        <v>1</v>
      </c>
      <c r="D266">
        <v>5497</v>
      </c>
      <c r="E266">
        <v>0</v>
      </c>
      <c r="F266">
        <v>16</v>
      </c>
      <c r="G266">
        <v>93.2</v>
      </c>
      <c r="H266">
        <v>2190.16</v>
      </c>
      <c r="I266">
        <f t="shared" si="4"/>
        <v>1</v>
      </c>
      <c r="J266" t="s">
        <v>24</v>
      </c>
    </row>
    <row r="267" spans="1:10">
      <c r="A267">
        <v>26</v>
      </c>
      <c r="B267">
        <v>0</v>
      </c>
      <c r="C267">
        <v>1</v>
      </c>
      <c r="D267">
        <v>2973</v>
      </c>
      <c r="E267">
        <v>1</v>
      </c>
      <c r="F267">
        <v>13</v>
      </c>
      <c r="G267">
        <v>94.1</v>
      </c>
      <c r="H267">
        <v>1781.88</v>
      </c>
      <c r="I267">
        <f t="shared" si="4"/>
        <v>1</v>
      </c>
      <c r="J267" t="s">
        <v>24</v>
      </c>
    </row>
    <row r="268" spans="1:10">
      <c r="A268">
        <v>38</v>
      </c>
      <c r="B268">
        <v>0</v>
      </c>
      <c r="C268">
        <v>1</v>
      </c>
      <c r="D268">
        <v>5763</v>
      </c>
      <c r="E268">
        <v>0</v>
      </c>
      <c r="F268">
        <v>54</v>
      </c>
      <c r="G268">
        <v>100.1</v>
      </c>
      <c r="H268">
        <v>7699.72</v>
      </c>
      <c r="I268">
        <f t="shared" si="4"/>
        <v>1</v>
      </c>
      <c r="J268" t="s">
        <v>24</v>
      </c>
    </row>
    <row r="269" spans="1:10">
      <c r="A269">
        <v>68</v>
      </c>
      <c r="B269">
        <v>0</v>
      </c>
      <c r="C269">
        <v>1</v>
      </c>
      <c r="D269">
        <v>5394</v>
      </c>
      <c r="E269">
        <v>0</v>
      </c>
      <c r="F269">
        <v>13</v>
      </c>
      <c r="G269">
        <v>90.5</v>
      </c>
      <c r="H269">
        <v>1650.74</v>
      </c>
      <c r="I269">
        <f t="shared" si="4"/>
        <v>1</v>
      </c>
      <c r="J269" t="s">
        <v>24</v>
      </c>
    </row>
    <row r="270" spans="1:10">
      <c r="A270">
        <v>78</v>
      </c>
      <c r="B270">
        <v>0</v>
      </c>
      <c r="C270">
        <v>1</v>
      </c>
      <c r="D270">
        <v>4726</v>
      </c>
      <c r="E270">
        <v>0</v>
      </c>
      <c r="F270">
        <v>41</v>
      </c>
      <c r="G270">
        <v>99.8</v>
      </c>
      <c r="H270">
        <v>5175.38</v>
      </c>
      <c r="I270">
        <f t="shared" si="4"/>
        <v>1</v>
      </c>
      <c r="J270" t="s">
        <v>24</v>
      </c>
    </row>
    <row r="271" spans="1:10">
      <c r="A271">
        <v>73</v>
      </c>
      <c r="B271">
        <v>0</v>
      </c>
      <c r="C271">
        <v>1</v>
      </c>
      <c r="D271">
        <v>4989</v>
      </c>
      <c r="E271">
        <v>1</v>
      </c>
      <c r="F271">
        <v>1</v>
      </c>
      <c r="G271">
        <v>49.55</v>
      </c>
      <c r="H271">
        <v>73.790000000000006</v>
      </c>
      <c r="I271">
        <f t="shared" si="4"/>
        <v>1</v>
      </c>
      <c r="J271" t="s">
        <v>24</v>
      </c>
    </row>
    <row r="272" spans="1:10">
      <c r="A272">
        <v>75</v>
      </c>
      <c r="B272">
        <v>0</v>
      </c>
      <c r="C272">
        <v>1</v>
      </c>
      <c r="D272">
        <v>4958</v>
      </c>
      <c r="E272">
        <v>0</v>
      </c>
      <c r="F272">
        <v>15</v>
      </c>
      <c r="G272">
        <v>80.2</v>
      </c>
      <c r="H272">
        <v>1398.45</v>
      </c>
      <c r="I272">
        <f t="shared" si="4"/>
        <v>1</v>
      </c>
      <c r="J272" t="s">
        <v>24</v>
      </c>
    </row>
    <row r="273" spans="1:10">
      <c r="A273">
        <v>72</v>
      </c>
      <c r="B273">
        <v>0</v>
      </c>
      <c r="C273">
        <v>1</v>
      </c>
      <c r="D273">
        <v>4116</v>
      </c>
      <c r="E273">
        <v>0</v>
      </c>
      <c r="F273">
        <v>1</v>
      </c>
      <c r="G273">
        <v>73</v>
      </c>
      <c r="H273">
        <v>93.55</v>
      </c>
      <c r="I273">
        <f t="shared" si="4"/>
        <v>1</v>
      </c>
      <c r="J273" t="s">
        <v>24</v>
      </c>
    </row>
    <row r="274" spans="1:10">
      <c r="A274">
        <v>21</v>
      </c>
      <c r="B274">
        <v>2</v>
      </c>
      <c r="C274">
        <v>1</v>
      </c>
      <c r="D274">
        <v>4415</v>
      </c>
      <c r="E274">
        <v>0</v>
      </c>
      <c r="F274">
        <v>3</v>
      </c>
      <c r="G274">
        <v>74.400000000000006</v>
      </c>
      <c r="H274">
        <v>264.61</v>
      </c>
      <c r="I274">
        <f t="shared" si="4"/>
        <v>1</v>
      </c>
      <c r="J274" t="s">
        <v>24</v>
      </c>
    </row>
    <row r="275" spans="1:10">
      <c r="A275">
        <v>26</v>
      </c>
      <c r="B275">
        <v>0</v>
      </c>
      <c r="C275">
        <v>1</v>
      </c>
      <c r="D275">
        <v>2431</v>
      </c>
      <c r="E275">
        <v>0</v>
      </c>
      <c r="F275">
        <v>1</v>
      </c>
      <c r="G275">
        <v>50.65</v>
      </c>
      <c r="H275">
        <v>65.430000000000007</v>
      </c>
      <c r="I275">
        <f t="shared" si="4"/>
        <v>1</v>
      </c>
      <c r="J275" t="s">
        <v>24</v>
      </c>
    </row>
    <row r="276" spans="1:10">
      <c r="A276">
        <v>49</v>
      </c>
      <c r="B276">
        <v>0</v>
      </c>
      <c r="C276">
        <v>1</v>
      </c>
      <c r="D276">
        <v>2538</v>
      </c>
      <c r="E276">
        <v>0</v>
      </c>
      <c r="F276">
        <v>12</v>
      </c>
      <c r="G276">
        <v>99.7</v>
      </c>
      <c r="H276">
        <v>1431.29</v>
      </c>
      <c r="I276">
        <f t="shared" si="4"/>
        <v>1</v>
      </c>
      <c r="J276" t="s">
        <v>24</v>
      </c>
    </row>
    <row r="277" spans="1:10">
      <c r="A277">
        <v>20</v>
      </c>
      <c r="B277">
        <v>0</v>
      </c>
      <c r="C277">
        <v>1</v>
      </c>
      <c r="D277">
        <v>3983</v>
      </c>
      <c r="E277">
        <v>1</v>
      </c>
      <c r="F277">
        <v>9</v>
      </c>
      <c r="G277">
        <v>65</v>
      </c>
      <c r="H277">
        <v>720.2</v>
      </c>
      <c r="I277">
        <f t="shared" si="4"/>
        <v>1</v>
      </c>
      <c r="J277" t="s">
        <v>24</v>
      </c>
    </row>
    <row r="278" spans="1:10">
      <c r="A278">
        <v>53</v>
      </c>
      <c r="B278">
        <v>0</v>
      </c>
      <c r="C278">
        <v>1</v>
      </c>
      <c r="D278">
        <v>5803</v>
      </c>
      <c r="E278">
        <v>0</v>
      </c>
      <c r="F278">
        <v>10</v>
      </c>
      <c r="G278">
        <v>110.1</v>
      </c>
      <c r="H278">
        <v>1223.5999999999999</v>
      </c>
      <c r="I278">
        <f t="shared" si="4"/>
        <v>1</v>
      </c>
      <c r="J278" t="s">
        <v>24</v>
      </c>
    </row>
    <row r="279" spans="1:10">
      <c r="A279">
        <v>23</v>
      </c>
      <c r="B279">
        <v>0</v>
      </c>
      <c r="C279">
        <v>1</v>
      </c>
      <c r="D279">
        <v>5393</v>
      </c>
      <c r="E279">
        <v>0</v>
      </c>
      <c r="F279">
        <v>9</v>
      </c>
      <c r="G279">
        <v>74.25</v>
      </c>
      <c r="H279">
        <v>764.39</v>
      </c>
      <c r="I279">
        <f t="shared" si="4"/>
        <v>1</v>
      </c>
      <c r="J279" t="s">
        <v>24</v>
      </c>
    </row>
    <row r="280" spans="1:10">
      <c r="A280">
        <v>30</v>
      </c>
      <c r="B280">
        <v>0</v>
      </c>
      <c r="C280">
        <v>1</v>
      </c>
      <c r="D280">
        <v>5274</v>
      </c>
      <c r="E280">
        <v>0</v>
      </c>
      <c r="F280">
        <v>38</v>
      </c>
      <c r="G280">
        <v>99.25</v>
      </c>
      <c r="H280">
        <v>4965.41</v>
      </c>
      <c r="I280">
        <f t="shared" si="4"/>
        <v>1</v>
      </c>
      <c r="J280" t="s">
        <v>24</v>
      </c>
    </row>
    <row r="281" spans="1:10">
      <c r="A281">
        <v>41</v>
      </c>
      <c r="B281">
        <v>0</v>
      </c>
      <c r="C281">
        <v>1</v>
      </c>
      <c r="D281">
        <v>4251</v>
      </c>
      <c r="E281">
        <v>0</v>
      </c>
      <c r="F281">
        <v>11</v>
      </c>
      <c r="G281">
        <v>74.95</v>
      </c>
      <c r="H281">
        <v>1093.1400000000001</v>
      </c>
      <c r="I281">
        <f t="shared" si="4"/>
        <v>1</v>
      </c>
      <c r="J281" t="s">
        <v>24</v>
      </c>
    </row>
    <row r="282" spans="1:10">
      <c r="A282">
        <v>47</v>
      </c>
      <c r="B282">
        <v>3</v>
      </c>
      <c r="C282">
        <v>1</v>
      </c>
      <c r="D282">
        <v>2398</v>
      </c>
      <c r="E282">
        <v>0</v>
      </c>
      <c r="F282">
        <v>1</v>
      </c>
      <c r="G282">
        <v>20.5</v>
      </c>
      <c r="H282">
        <v>55.07</v>
      </c>
      <c r="I282">
        <f t="shared" si="4"/>
        <v>1</v>
      </c>
      <c r="J282" t="s">
        <v>24</v>
      </c>
    </row>
    <row r="283" spans="1:10">
      <c r="A283">
        <v>49</v>
      </c>
      <c r="B283">
        <v>0</v>
      </c>
      <c r="C283">
        <v>1</v>
      </c>
      <c r="D283">
        <v>3378</v>
      </c>
      <c r="E283">
        <v>1</v>
      </c>
      <c r="F283">
        <v>22</v>
      </c>
      <c r="G283">
        <v>67.5</v>
      </c>
      <c r="H283">
        <v>1979.65</v>
      </c>
      <c r="I283">
        <f t="shared" si="4"/>
        <v>1</v>
      </c>
      <c r="J283" t="s">
        <v>24</v>
      </c>
    </row>
    <row r="284" spans="1:10">
      <c r="A284">
        <v>44</v>
      </c>
      <c r="B284">
        <v>0</v>
      </c>
      <c r="C284">
        <v>1</v>
      </c>
      <c r="D284">
        <v>2850</v>
      </c>
      <c r="E284">
        <v>0</v>
      </c>
      <c r="F284">
        <v>12</v>
      </c>
      <c r="G284">
        <v>81.7</v>
      </c>
      <c r="H284">
        <v>1079.1600000000001</v>
      </c>
      <c r="I284">
        <f t="shared" si="4"/>
        <v>1</v>
      </c>
      <c r="J284" t="s">
        <v>24</v>
      </c>
    </row>
    <row r="285" spans="1:10">
      <c r="A285">
        <v>52</v>
      </c>
      <c r="B285">
        <v>3</v>
      </c>
      <c r="C285">
        <v>1</v>
      </c>
      <c r="D285">
        <v>4860</v>
      </c>
      <c r="E285">
        <v>1</v>
      </c>
      <c r="F285">
        <v>1</v>
      </c>
      <c r="G285">
        <v>19.95</v>
      </c>
      <c r="H285">
        <v>27.98</v>
      </c>
      <c r="I285">
        <f t="shared" si="4"/>
        <v>1</v>
      </c>
      <c r="J285" t="s">
        <v>24</v>
      </c>
    </row>
    <row r="286" spans="1:10">
      <c r="A286">
        <v>33</v>
      </c>
      <c r="B286">
        <v>0</v>
      </c>
      <c r="C286">
        <v>1</v>
      </c>
      <c r="D286">
        <v>5338</v>
      </c>
      <c r="E286">
        <v>1</v>
      </c>
      <c r="F286">
        <v>23</v>
      </c>
      <c r="G286">
        <v>99.25</v>
      </c>
      <c r="H286">
        <v>2628</v>
      </c>
      <c r="I286">
        <f t="shared" si="4"/>
        <v>1</v>
      </c>
      <c r="J286" t="s">
        <v>24</v>
      </c>
    </row>
    <row r="287" spans="1:10">
      <c r="A287">
        <v>60</v>
      </c>
      <c r="B287">
        <v>0</v>
      </c>
      <c r="C287">
        <v>1</v>
      </c>
      <c r="D287">
        <v>3740</v>
      </c>
      <c r="E287">
        <v>0</v>
      </c>
      <c r="F287">
        <v>10</v>
      </c>
      <c r="G287">
        <v>80.05</v>
      </c>
      <c r="H287">
        <v>1327.7</v>
      </c>
      <c r="I287">
        <f t="shared" si="4"/>
        <v>1</v>
      </c>
      <c r="J287" t="s">
        <v>24</v>
      </c>
    </row>
    <row r="288" spans="1:10">
      <c r="A288">
        <v>42</v>
      </c>
      <c r="B288">
        <v>0</v>
      </c>
      <c r="C288">
        <v>1</v>
      </c>
      <c r="D288">
        <v>2704</v>
      </c>
      <c r="E288">
        <v>1</v>
      </c>
      <c r="F288">
        <v>39</v>
      </c>
      <c r="G288">
        <v>80</v>
      </c>
      <c r="H288">
        <v>4575.25</v>
      </c>
      <c r="I288">
        <f t="shared" si="4"/>
        <v>1</v>
      </c>
      <c r="J288" t="s">
        <v>24</v>
      </c>
    </row>
    <row r="289" spans="1:10">
      <c r="A289">
        <v>62</v>
      </c>
      <c r="B289">
        <v>0</v>
      </c>
      <c r="C289">
        <v>1</v>
      </c>
      <c r="D289">
        <v>2088</v>
      </c>
      <c r="E289">
        <v>0</v>
      </c>
      <c r="F289">
        <v>3</v>
      </c>
      <c r="G289">
        <v>25.25</v>
      </c>
      <c r="H289">
        <v>58.9</v>
      </c>
      <c r="I289">
        <f t="shared" si="4"/>
        <v>1</v>
      </c>
      <c r="J289" t="s">
        <v>24</v>
      </c>
    </row>
    <row r="290" spans="1:10">
      <c r="A290">
        <v>54</v>
      </c>
      <c r="B290">
        <v>0</v>
      </c>
      <c r="C290">
        <v>1</v>
      </c>
      <c r="D290">
        <v>3670</v>
      </c>
      <c r="E290">
        <v>0</v>
      </c>
      <c r="F290">
        <v>19</v>
      </c>
      <c r="G290">
        <v>99.95</v>
      </c>
      <c r="H290">
        <v>1973.36</v>
      </c>
      <c r="I290">
        <f t="shared" si="4"/>
        <v>1</v>
      </c>
      <c r="J290" t="s">
        <v>24</v>
      </c>
    </row>
    <row r="291" spans="1:10">
      <c r="A291">
        <v>46</v>
      </c>
      <c r="B291">
        <v>0</v>
      </c>
      <c r="C291">
        <v>1</v>
      </c>
      <c r="D291">
        <v>2734</v>
      </c>
      <c r="E291">
        <v>0</v>
      </c>
      <c r="F291">
        <v>3</v>
      </c>
      <c r="G291">
        <v>29.6</v>
      </c>
      <c r="H291">
        <v>79.45</v>
      </c>
      <c r="I291">
        <f t="shared" si="4"/>
        <v>1</v>
      </c>
      <c r="J291" t="s">
        <v>24</v>
      </c>
    </row>
    <row r="292" spans="1:10">
      <c r="A292">
        <v>51</v>
      </c>
      <c r="B292">
        <v>0</v>
      </c>
      <c r="C292">
        <v>1</v>
      </c>
      <c r="D292">
        <v>2876</v>
      </c>
      <c r="E292">
        <v>0</v>
      </c>
      <c r="F292">
        <v>3</v>
      </c>
      <c r="G292">
        <v>50.65</v>
      </c>
      <c r="H292">
        <v>218.98</v>
      </c>
      <c r="I292">
        <f t="shared" si="4"/>
        <v>1</v>
      </c>
      <c r="J292" t="s">
        <v>24</v>
      </c>
    </row>
    <row r="293" spans="1:10">
      <c r="A293">
        <v>71</v>
      </c>
      <c r="B293">
        <v>0</v>
      </c>
      <c r="C293">
        <v>1</v>
      </c>
      <c r="D293">
        <v>5271</v>
      </c>
      <c r="E293">
        <v>1</v>
      </c>
      <c r="F293">
        <v>53</v>
      </c>
      <c r="G293">
        <v>60.05</v>
      </c>
      <c r="H293">
        <v>4478.16</v>
      </c>
      <c r="I293">
        <f t="shared" si="4"/>
        <v>1</v>
      </c>
      <c r="J293" t="s">
        <v>24</v>
      </c>
    </row>
    <row r="294" spans="1:10">
      <c r="A294">
        <v>68</v>
      </c>
      <c r="B294">
        <v>0</v>
      </c>
      <c r="C294">
        <v>1</v>
      </c>
      <c r="D294">
        <v>4708</v>
      </c>
      <c r="E294">
        <v>1</v>
      </c>
      <c r="F294">
        <v>4</v>
      </c>
      <c r="G294">
        <v>99.6</v>
      </c>
      <c r="H294">
        <v>397.5</v>
      </c>
      <c r="I294">
        <f t="shared" si="4"/>
        <v>1</v>
      </c>
      <c r="J294" t="s">
        <v>24</v>
      </c>
    </row>
    <row r="295" spans="1:10">
      <c r="A295">
        <v>72</v>
      </c>
      <c r="B295">
        <v>0</v>
      </c>
      <c r="C295">
        <v>1</v>
      </c>
      <c r="D295">
        <v>2415</v>
      </c>
      <c r="E295">
        <v>1</v>
      </c>
      <c r="F295">
        <v>10</v>
      </c>
      <c r="G295">
        <v>92.5</v>
      </c>
      <c r="H295">
        <v>1145.3</v>
      </c>
      <c r="I295">
        <f t="shared" si="4"/>
        <v>1</v>
      </c>
      <c r="J295" t="s">
        <v>24</v>
      </c>
    </row>
    <row r="296" spans="1:10">
      <c r="A296">
        <v>72</v>
      </c>
      <c r="B296">
        <v>0</v>
      </c>
      <c r="C296">
        <v>1</v>
      </c>
      <c r="D296">
        <v>4853</v>
      </c>
      <c r="E296">
        <v>1</v>
      </c>
      <c r="F296">
        <v>27</v>
      </c>
      <c r="G296">
        <v>101.25</v>
      </c>
      <c r="H296">
        <v>3991.59</v>
      </c>
      <c r="I296">
        <f t="shared" si="4"/>
        <v>1</v>
      </c>
      <c r="J296" t="s">
        <v>24</v>
      </c>
    </row>
    <row r="297" spans="1:10">
      <c r="A297">
        <v>61</v>
      </c>
      <c r="B297">
        <v>1</v>
      </c>
      <c r="C297">
        <v>1</v>
      </c>
      <c r="D297">
        <v>5789</v>
      </c>
      <c r="E297">
        <v>1</v>
      </c>
      <c r="F297">
        <v>47</v>
      </c>
      <c r="G297">
        <v>99.35</v>
      </c>
      <c r="H297">
        <v>6222.6</v>
      </c>
      <c r="I297">
        <f t="shared" si="4"/>
        <v>1</v>
      </c>
      <c r="J297" t="s">
        <v>24</v>
      </c>
    </row>
    <row r="298" spans="1:10">
      <c r="A298">
        <v>37</v>
      </c>
      <c r="B298">
        <v>0</v>
      </c>
      <c r="C298">
        <v>1</v>
      </c>
      <c r="D298">
        <v>5687</v>
      </c>
      <c r="E298">
        <v>0</v>
      </c>
      <c r="F298">
        <v>1</v>
      </c>
      <c r="G298">
        <v>48.55</v>
      </c>
      <c r="H298">
        <v>59.9</v>
      </c>
      <c r="I298">
        <f t="shared" si="4"/>
        <v>1</v>
      </c>
      <c r="J298" t="s">
        <v>24</v>
      </c>
    </row>
    <row r="299" spans="1:10">
      <c r="A299">
        <v>52</v>
      </c>
      <c r="B299">
        <v>0</v>
      </c>
      <c r="C299">
        <v>1</v>
      </c>
      <c r="D299">
        <v>4418</v>
      </c>
      <c r="E299">
        <v>0</v>
      </c>
      <c r="F299">
        <v>24</v>
      </c>
      <c r="G299">
        <v>80.25</v>
      </c>
      <c r="H299">
        <v>3044.7</v>
      </c>
      <c r="I299">
        <f t="shared" si="4"/>
        <v>1</v>
      </c>
      <c r="J299" t="s">
        <v>24</v>
      </c>
    </row>
    <row r="300" spans="1:10">
      <c r="A300">
        <v>28</v>
      </c>
      <c r="B300">
        <v>0</v>
      </c>
      <c r="C300">
        <v>1</v>
      </c>
      <c r="D300">
        <v>4263</v>
      </c>
      <c r="E300">
        <v>1</v>
      </c>
      <c r="F300">
        <v>2</v>
      </c>
      <c r="G300">
        <v>74.400000000000006</v>
      </c>
      <c r="H300">
        <v>158.97999999999999</v>
      </c>
      <c r="I300">
        <f t="shared" si="4"/>
        <v>1</v>
      </c>
      <c r="J300" t="s">
        <v>24</v>
      </c>
    </row>
    <row r="301" spans="1:10">
      <c r="A301">
        <v>49</v>
      </c>
      <c r="B301">
        <v>0</v>
      </c>
      <c r="C301">
        <v>1</v>
      </c>
      <c r="D301">
        <v>5264</v>
      </c>
      <c r="E301">
        <v>0</v>
      </c>
      <c r="F301">
        <v>15</v>
      </c>
      <c r="G301">
        <v>93.35</v>
      </c>
      <c r="H301">
        <v>2178.6</v>
      </c>
      <c r="I301">
        <f t="shared" si="4"/>
        <v>1</v>
      </c>
      <c r="J301" t="s">
        <v>24</v>
      </c>
    </row>
    <row r="302" spans="1:10">
      <c r="A302">
        <v>55</v>
      </c>
      <c r="B302">
        <v>0</v>
      </c>
      <c r="C302">
        <v>1</v>
      </c>
      <c r="D302">
        <v>5861</v>
      </c>
      <c r="E302">
        <v>0</v>
      </c>
      <c r="F302">
        <v>3</v>
      </c>
      <c r="G302">
        <v>95.1</v>
      </c>
      <c r="H302">
        <v>450.26</v>
      </c>
      <c r="I302">
        <f t="shared" si="4"/>
        <v>1</v>
      </c>
      <c r="J302" t="s">
        <v>24</v>
      </c>
    </row>
    <row r="303" spans="1:10">
      <c r="A303">
        <v>41</v>
      </c>
      <c r="B303">
        <v>0</v>
      </c>
      <c r="C303">
        <v>1</v>
      </c>
      <c r="D303">
        <v>5174</v>
      </c>
      <c r="E303">
        <v>1</v>
      </c>
      <c r="F303">
        <v>17</v>
      </c>
      <c r="G303">
        <v>80.849999999999994</v>
      </c>
      <c r="H303">
        <v>1683.22</v>
      </c>
      <c r="I303">
        <f t="shared" si="4"/>
        <v>1</v>
      </c>
      <c r="J303" t="s">
        <v>24</v>
      </c>
    </row>
    <row r="304" spans="1:10">
      <c r="A304">
        <v>44</v>
      </c>
      <c r="B304">
        <v>0</v>
      </c>
      <c r="C304">
        <v>1</v>
      </c>
      <c r="D304">
        <v>4694</v>
      </c>
      <c r="E304">
        <v>0</v>
      </c>
      <c r="F304">
        <v>22</v>
      </c>
      <c r="G304">
        <v>101.35</v>
      </c>
      <c r="H304">
        <v>2544.36</v>
      </c>
      <c r="I304">
        <f t="shared" si="4"/>
        <v>1</v>
      </c>
      <c r="J304" t="s">
        <v>24</v>
      </c>
    </row>
    <row r="305" spans="1:10">
      <c r="A305">
        <v>41</v>
      </c>
      <c r="B305">
        <v>3</v>
      </c>
      <c r="C305">
        <v>1</v>
      </c>
      <c r="D305">
        <v>2067</v>
      </c>
      <c r="E305">
        <v>1</v>
      </c>
      <c r="F305">
        <v>31</v>
      </c>
      <c r="G305">
        <v>35.4</v>
      </c>
      <c r="H305">
        <v>1077.5</v>
      </c>
      <c r="I305">
        <f t="shared" si="4"/>
        <v>1</v>
      </c>
      <c r="J305" t="s">
        <v>24</v>
      </c>
    </row>
    <row r="306" spans="1:10">
      <c r="A306">
        <v>47</v>
      </c>
      <c r="B306">
        <v>0</v>
      </c>
      <c r="C306">
        <v>1</v>
      </c>
      <c r="D306">
        <v>4019</v>
      </c>
      <c r="E306">
        <v>1</v>
      </c>
      <c r="F306">
        <v>54</v>
      </c>
      <c r="G306">
        <v>104.3</v>
      </c>
      <c r="H306">
        <v>7181.54</v>
      </c>
      <c r="I306">
        <f t="shared" si="4"/>
        <v>1</v>
      </c>
      <c r="J306" t="s">
        <v>24</v>
      </c>
    </row>
    <row r="307" spans="1:10">
      <c r="A307">
        <v>47</v>
      </c>
      <c r="B307">
        <v>1</v>
      </c>
      <c r="C307">
        <v>1</v>
      </c>
      <c r="D307">
        <v>3758</v>
      </c>
      <c r="E307">
        <v>1</v>
      </c>
      <c r="F307">
        <v>8</v>
      </c>
      <c r="G307">
        <v>51.05</v>
      </c>
      <c r="H307">
        <v>445.85</v>
      </c>
      <c r="I307">
        <f t="shared" si="4"/>
        <v>1</v>
      </c>
      <c r="J307" t="s">
        <v>24</v>
      </c>
    </row>
    <row r="308" spans="1:10">
      <c r="A308">
        <v>64</v>
      </c>
      <c r="B308">
        <v>0</v>
      </c>
      <c r="C308">
        <v>1</v>
      </c>
      <c r="D308">
        <v>3096</v>
      </c>
      <c r="E308">
        <v>0</v>
      </c>
      <c r="F308">
        <v>1</v>
      </c>
      <c r="G308">
        <v>80.849999999999994</v>
      </c>
      <c r="H308">
        <v>95.76</v>
      </c>
      <c r="I308">
        <f t="shared" si="4"/>
        <v>1</v>
      </c>
      <c r="J308" t="s">
        <v>24</v>
      </c>
    </row>
    <row r="309" spans="1:10">
      <c r="A309">
        <v>32</v>
      </c>
      <c r="B309">
        <v>0</v>
      </c>
      <c r="C309">
        <v>1</v>
      </c>
      <c r="D309">
        <v>3226</v>
      </c>
      <c r="E309">
        <v>1</v>
      </c>
      <c r="F309">
        <v>16</v>
      </c>
      <c r="G309">
        <v>73.849999999999994</v>
      </c>
      <c r="H309">
        <v>1571.56</v>
      </c>
      <c r="I309">
        <f t="shared" si="4"/>
        <v>1</v>
      </c>
      <c r="J309" t="s">
        <v>24</v>
      </c>
    </row>
    <row r="310" spans="1:10">
      <c r="A310">
        <v>22</v>
      </c>
      <c r="B310">
        <v>0</v>
      </c>
      <c r="C310">
        <v>1</v>
      </c>
      <c r="D310">
        <v>4810</v>
      </c>
      <c r="E310">
        <v>0</v>
      </c>
      <c r="F310">
        <v>2</v>
      </c>
      <c r="G310">
        <v>25.05</v>
      </c>
      <c r="H310">
        <v>56.35</v>
      </c>
      <c r="I310">
        <f t="shared" si="4"/>
        <v>1</v>
      </c>
      <c r="J310" t="s">
        <v>24</v>
      </c>
    </row>
    <row r="311" spans="1:10">
      <c r="A311">
        <v>27</v>
      </c>
      <c r="B311">
        <v>0</v>
      </c>
      <c r="C311">
        <v>1</v>
      </c>
      <c r="D311">
        <v>4669</v>
      </c>
      <c r="E311">
        <v>0</v>
      </c>
      <c r="F311">
        <v>4</v>
      </c>
      <c r="G311">
        <v>79.900000000000006</v>
      </c>
      <c r="H311">
        <v>496.54</v>
      </c>
      <c r="I311">
        <f t="shared" si="4"/>
        <v>1</v>
      </c>
      <c r="J311" t="s">
        <v>24</v>
      </c>
    </row>
    <row r="312" spans="1:10">
      <c r="A312">
        <v>49</v>
      </c>
      <c r="B312">
        <v>0</v>
      </c>
      <c r="C312">
        <v>1</v>
      </c>
      <c r="D312">
        <v>6289</v>
      </c>
      <c r="E312">
        <v>0</v>
      </c>
      <c r="F312">
        <v>67</v>
      </c>
      <c r="G312">
        <v>79.7</v>
      </c>
      <c r="H312">
        <v>8158.99</v>
      </c>
      <c r="I312">
        <f t="shared" si="4"/>
        <v>1</v>
      </c>
      <c r="J312" t="s">
        <v>24</v>
      </c>
    </row>
    <row r="313" spans="1:10">
      <c r="A313">
        <v>41</v>
      </c>
      <c r="B313">
        <v>0</v>
      </c>
      <c r="C313">
        <v>1</v>
      </c>
      <c r="D313">
        <v>4001</v>
      </c>
      <c r="E313">
        <v>0</v>
      </c>
      <c r="F313">
        <v>10</v>
      </c>
      <c r="G313">
        <v>100.6</v>
      </c>
      <c r="H313">
        <v>1512.3</v>
      </c>
      <c r="I313">
        <f t="shared" si="4"/>
        <v>1</v>
      </c>
      <c r="J313" t="s">
        <v>24</v>
      </c>
    </row>
    <row r="314" spans="1:10">
      <c r="A314">
        <v>43</v>
      </c>
      <c r="B314">
        <v>0</v>
      </c>
      <c r="C314">
        <v>1</v>
      </c>
      <c r="D314">
        <v>4580</v>
      </c>
      <c r="E314">
        <v>1</v>
      </c>
      <c r="F314">
        <v>5</v>
      </c>
      <c r="G314">
        <v>94.45</v>
      </c>
      <c r="H314">
        <v>694.9</v>
      </c>
      <c r="I314">
        <f t="shared" si="4"/>
        <v>1</v>
      </c>
      <c r="J314" t="s">
        <v>24</v>
      </c>
    </row>
    <row r="315" spans="1:10">
      <c r="A315">
        <v>25</v>
      </c>
      <c r="B315">
        <v>0</v>
      </c>
      <c r="C315">
        <v>1</v>
      </c>
      <c r="D315">
        <v>3086</v>
      </c>
      <c r="E315">
        <v>0</v>
      </c>
      <c r="F315">
        <v>1</v>
      </c>
      <c r="G315">
        <v>84.85</v>
      </c>
      <c r="H315">
        <v>120.92</v>
      </c>
      <c r="I315">
        <f t="shared" si="4"/>
        <v>1</v>
      </c>
      <c r="J315" t="s">
        <v>24</v>
      </c>
    </row>
    <row r="316" spans="1:10">
      <c r="A316">
        <v>29</v>
      </c>
      <c r="B316">
        <v>0</v>
      </c>
      <c r="C316">
        <v>1</v>
      </c>
      <c r="D316">
        <v>5236</v>
      </c>
      <c r="E316">
        <v>0</v>
      </c>
      <c r="F316">
        <v>3</v>
      </c>
      <c r="G316">
        <v>99</v>
      </c>
      <c r="H316">
        <v>397.57</v>
      </c>
      <c r="I316">
        <f t="shared" si="4"/>
        <v>1</v>
      </c>
      <c r="J316" t="s">
        <v>24</v>
      </c>
    </row>
    <row r="317" spans="1:10">
      <c r="A317">
        <v>40</v>
      </c>
      <c r="B317">
        <v>0</v>
      </c>
      <c r="C317">
        <v>1</v>
      </c>
      <c r="D317">
        <v>4745</v>
      </c>
      <c r="E317">
        <v>5</v>
      </c>
      <c r="F317">
        <v>13</v>
      </c>
      <c r="G317">
        <v>84.05</v>
      </c>
      <c r="H317">
        <v>1460.29</v>
      </c>
      <c r="I317">
        <f t="shared" si="4"/>
        <v>1</v>
      </c>
      <c r="J317" t="s">
        <v>24</v>
      </c>
    </row>
    <row r="318" spans="1:10">
      <c r="A318">
        <v>54</v>
      </c>
      <c r="B318">
        <v>0</v>
      </c>
      <c r="C318">
        <v>1</v>
      </c>
      <c r="D318">
        <v>3492</v>
      </c>
      <c r="E318">
        <v>0</v>
      </c>
      <c r="F318">
        <v>10</v>
      </c>
      <c r="G318">
        <v>80.7</v>
      </c>
      <c r="H318">
        <v>971.08</v>
      </c>
      <c r="I318">
        <f t="shared" si="4"/>
        <v>1</v>
      </c>
      <c r="J318" t="s">
        <v>24</v>
      </c>
    </row>
    <row r="319" spans="1:10">
      <c r="A319">
        <v>50</v>
      </c>
      <c r="B319">
        <v>0</v>
      </c>
      <c r="C319">
        <v>1</v>
      </c>
      <c r="D319">
        <v>5816</v>
      </c>
      <c r="E319">
        <v>0</v>
      </c>
      <c r="F319">
        <v>6</v>
      </c>
      <c r="G319">
        <v>69.25</v>
      </c>
      <c r="H319">
        <v>654.55999999999995</v>
      </c>
      <c r="I319">
        <f t="shared" si="4"/>
        <v>1</v>
      </c>
      <c r="J319" t="s">
        <v>24</v>
      </c>
    </row>
    <row r="320" spans="1:10">
      <c r="A320">
        <v>32</v>
      </c>
      <c r="B320">
        <v>0</v>
      </c>
      <c r="C320">
        <v>1</v>
      </c>
      <c r="D320">
        <v>4390</v>
      </c>
      <c r="E320">
        <v>0</v>
      </c>
      <c r="F320">
        <v>1</v>
      </c>
      <c r="G320">
        <v>101.45</v>
      </c>
      <c r="H320">
        <v>111.83</v>
      </c>
      <c r="I320">
        <f t="shared" si="4"/>
        <v>1</v>
      </c>
      <c r="J320" t="s">
        <v>24</v>
      </c>
    </row>
    <row r="321" spans="1:10">
      <c r="A321">
        <v>27</v>
      </c>
      <c r="B321">
        <v>0</v>
      </c>
      <c r="C321">
        <v>1</v>
      </c>
      <c r="D321">
        <v>2659</v>
      </c>
      <c r="E321">
        <v>0</v>
      </c>
      <c r="F321">
        <v>13</v>
      </c>
      <c r="G321">
        <v>84.6</v>
      </c>
      <c r="H321">
        <v>1582.68</v>
      </c>
      <c r="I321">
        <f t="shared" si="4"/>
        <v>1</v>
      </c>
      <c r="J321" t="s">
        <v>24</v>
      </c>
    </row>
    <row r="322" spans="1:10">
      <c r="A322">
        <v>62</v>
      </c>
      <c r="B322">
        <v>3</v>
      </c>
      <c r="C322">
        <v>1</v>
      </c>
      <c r="D322">
        <v>5560</v>
      </c>
      <c r="E322">
        <v>1</v>
      </c>
      <c r="F322">
        <v>2</v>
      </c>
      <c r="G322">
        <v>56.7</v>
      </c>
      <c r="H322">
        <v>124.89</v>
      </c>
      <c r="I322">
        <f t="shared" ref="I322:I385" si="5">IF(J322="Churned",1,0)</f>
        <v>1</v>
      </c>
      <c r="J322" t="s">
        <v>24</v>
      </c>
    </row>
    <row r="323" spans="1:10">
      <c r="A323">
        <v>65</v>
      </c>
      <c r="B323">
        <v>0</v>
      </c>
      <c r="C323">
        <v>1</v>
      </c>
      <c r="D323">
        <v>5565</v>
      </c>
      <c r="E323">
        <v>0</v>
      </c>
      <c r="F323">
        <v>12</v>
      </c>
      <c r="G323">
        <v>83.8</v>
      </c>
      <c r="H323">
        <v>1408.73</v>
      </c>
      <c r="I323">
        <f t="shared" si="5"/>
        <v>1</v>
      </c>
      <c r="J323" t="s">
        <v>24</v>
      </c>
    </row>
    <row r="324" spans="1:10">
      <c r="A324">
        <v>70</v>
      </c>
      <c r="B324">
        <v>0</v>
      </c>
      <c r="C324">
        <v>1</v>
      </c>
      <c r="D324">
        <v>3848</v>
      </c>
      <c r="E324">
        <v>0</v>
      </c>
      <c r="F324">
        <v>1</v>
      </c>
      <c r="G324">
        <v>19.45</v>
      </c>
      <c r="H324">
        <v>42.37</v>
      </c>
      <c r="I324">
        <f t="shared" si="5"/>
        <v>1</v>
      </c>
      <c r="J324" t="s">
        <v>24</v>
      </c>
    </row>
    <row r="325" spans="1:10">
      <c r="A325">
        <v>79</v>
      </c>
      <c r="B325">
        <v>0</v>
      </c>
      <c r="C325">
        <v>1</v>
      </c>
      <c r="D325">
        <v>2834</v>
      </c>
      <c r="E325">
        <v>0</v>
      </c>
      <c r="F325">
        <v>5</v>
      </c>
      <c r="G325">
        <v>91.4</v>
      </c>
      <c r="H325">
        <v>472.7</v>
      </c>
      <c r="I325">
        <f t="shared" si="5"/>
        <v>1</v>
      </c>
      <c r="J325" t="s">
        <v>24</v>
      </c>
    </row>
    <row r="326" spans="1:10">
      <c r="A326">
        <v>79</v>
      </c>
      <c r="B326">
        <v>0</v>
      </c>
      <c r="C326">
        <v>1</v>
      </c>
      <c r="D326">
        <v>5461</v>
      </c>
      <c r="E326">
        <v>1</v>
      </c>
      <c r="F326">
        <v>2</v>
      </c>
      <c r="G326">
        <v>50.15</v>
      </c>
      <c r="H326">
        <v>128.82</v>
      </c>
      <c r="I326">
        <f t="shared" si="5"/>
        <v>1</v>
      </c>
      <c r="J326" t="s">
        <v>24</v>
      </c>
    </row>
    <row r="327" spans="1:10">
      <c r="A327">
        <v>75</v>
      </c>
      <c r="B327">
        <v>0</v>
      </c>
      <c r="C327">
        <v>1</v>
      </c>
      <c r="D327">
        <v>5697</v>
      </c>
      <c r="E327">
        <v>0</v>
      </c>
      <c r="F327">
        <v>72</v>
      </c>
      <c r="G327">
        <v>92.45</v>
      </c>
      <c r="H327">
        <v>8295.69</v>
      </c>
      <c r="I327">
        <f t="shared" si="5"/>
        <v>1</v>
      </c>
      <c r="J327" t="s">
        <v>24</v>
      </c>
    </row>
    <row r="328" spans="1:10">
      <c r="A328">
        <v>78</v>
      </c>
      <c r="B328">
        <v>0</v>
      </c>
      <c r="C328">
        <v>1</v>
      </c>
      <c r="D328">
        <v>5684</v>
      </c>
      <c r="E328">
        <v>0</v>
      </c>
      <c r="F328">
        <v>54</v>
      </c>
      <c r="G328">
        <v>79.5</v>
      </c>
      <c r="H328">
        <v>6841.83</v>
      </c>
      <c r="I328">
        <f t="shared" si="5"/>
        <v>1</v>
      </c>
      <c r="J328" t="s">
        <v>24</v>
      </c>
    </row>
    <row r="329" spans="1:10">
      <c r="A329">
        <v>68</v>
      </c>
      <c r="B329">
        <v>0</v>
      </c>
      <c r="C329">
        <v>1</v>
      </c>
      <c r="D329">
        <v>2122</v>
      </c>
      <c r="E329">
        <v>0</v>
      </c>
      <c r="F329">
        <v>4</v>
      </c>
      <c r="G329">
        <v>74.900000000000006</v>
      </c>
      <c r="H329">
        <v>426.67</v>
      </c>
      <c r="I329">
        <f t="shared" si="5"/>
        <v>1</v>
      </c>
      <c r="J329" t="s">
        <v>24</v>
      </c>
    </row>
    <row r="330" spans="1:10">
      <c r="A330">
        <v>68</v>
      </c>
      <c r="B330">
        <v>0</v>
      </c>
      <c r="C330">
        <v>1</v>
      </c>
      <c r="D330">
        <v>5204</v>
      </c>
      <c r="E330">
        <v>3</v>
      </c>
      <c r="F330">
        <v>2</v>
      </c>
      <c r="G330">
        <v>86.85</v>
      </c>
      <c r="H330">
        <v>204.73</v>
      </c>
      <c r="I330">
        <f t="shared" si="5"/>
        <v>1</v>
      </c>
      <c r="J330" t="s">
        <v>24</v>
      </c>
    </row>
    <row r="331" spans="1:10">
      <c r="A331">
        <v>73</v>
      </c>
      <c r="B331">
        <v>0</v>
      </c>
      <c r="C331">
        <v>1</v>
      </c>
      <c r="D331">
        <v>5925</v>
      </c>
      <c r="E331">
        <v>6</v>
      </c>
      <c r="F331">
        <v>10</v>
      </c>
      <c r="G331">
        <v>55.2</v>
      </c>
      <c r="H331">
        <v>622.45000000000005</v>
      </c>
      <c r="I331">
        <f t="shared" si="5"/>
        <v>1</v>
      </c>
      <c r="J331" t="s">
        <v>24</v>
      </c>
    </row>
    <row r="332" spans="1:10">
      <c r="A332">
        <v>21</v>
      </c>
      <c r="B332">
        <v>0</v>
      </c>
      <c r="C332">
        <v>1</v>
      </c>
      <c r="D332">
        <v>2864</v>
      </c>
      <c r="E332">
        <v>0</v>
      </c>
      <c r="F332">
        <v>4</v>
      </c>
      <c r="G332">
        <v>45.65</v>
      </c>
      <c r="H332">
        <v>372.65</v>
      </c>
      <c r="I332">
        <f t="shared" si="5"/>
        <v>1</v>
      </c>
      <c r="J332" t="s">
        <v>24</v>
      </c>
    </row>
    <row r="333" spans="1:10">
      <c r="A333">
        <v>47</v>
      </c>
      <c r="B333">
        <v>0</v>
      </c>
      <c r="C333">
        <v>1</v>
      </c>
      <c r="D333">
        <v>2595</v>
      </c>
      <c r="E333">
        <v>1</v>
      </c>
      <c r="F333">
        <v>12</v>
      </c>
      <c r="G333">
        <v>53.65</v>
      </c>
      <c r="H333">
        <v>1030.19</v>
      </c>
      <c r="I333">
        <f t="shared" si="5"/>
        <v>1</v>
      </c>
      <c r="J333" t="s">
        <v>24</v>
      </c>
    </row>
    <row r="334" spans="1:10">
      <c r="A334">
        <v>27</v>
      </c>
      <c r="B334">
        <v>0</v>
      </c>
      <c r="C334">
        <v>1</v>
      </c>
      <c r="D334">
        <v>4840</v>
      </c>
      <c r="E334">
        <v>1</v>
      </c>
      <c r="F334">
        <v>16</v>
      </c>
      <c r="G334">
        <v>49.95</v>
      </c>
      <c r="H334">
        <v>810.2</v>
      </c>
      <c r="I334">
        <f t="shared" si="5"/>
        <v>1</v>
      </c>
      <c r="J334" t="s">
        <v>24</v>
      </c>
    </row>
    <row r="335" spans="1:10">
      <c r="A335">
        <v>36</v>
      </c>
      <c r="B335">
        <v>0</v>
      </c>
      <c r="C335">
        <v>1</v>
      </c>
      <c r="D335">
        <v>6006</v>
      </c>
      <c r="E335">
        <v>0</v>
      </c>
      <c r="F335">
        <v>49</v>
      </c>
      <c r="G335">
        <v>59.75</v>
      </c>
      <c r="H335">
        <v>4691.93</v>
      </c>
      <c r="I335">
        <f t="shared" si="5"/>
        <v>1</v>
      </c>
      <c r="J335" t="s">
        <v>24</v>
      </c>
    </row>
    <row r="336" spans="1:10">
      <c r="A336">
        <v>40</v>
      </c>
      <c r="B336">
        <v>0</v>
      </c>
      <c r="C336">
        <v>1</v>
      </c>
      <c r="D336">
        <v>4739</v>
      </c>
      <c r="E336">
        <v>0</v>
      </c>
      <c r="F336">
        <v>1</v>
      </c>
      <c r="G336">
        <v>70.900000000000006</v>
      </c>
      <c r="H336">
        <v>110.71</v>
      </c>
      <c r="I336">
        <f t="shared" si="5"/>
        <v>1</v>
      </c>
      <c r="J336" t="s">
        <v>24</v>
      </c>
    </row>
    <row r="337" spans="1:10">
      <c r="A337">
        <v>43</v>
      </c>
      <c r="B337">
        <v>0</v>
      </c>
      <c r="C337">
        <v>1</v>
      </c>
      <c r="D337">
        <v>5476</v>
      </c>
      <c r="E337">
        <v>0</v>
      </c>
      <c r="F337">
        <v>5</v>
      </c>
      <c r="G337">
        <v>54.2</v>
      </c>
      <c r="H337">
        <v>326.3</v>
      </c>
      <c r="I337">
        <f t="shared" si="5"/>
        <v>1</v>
      </c>
      <c r="J337" t="s">
        <v>24</v>
      </c>
    </row>
    <row r="338" spans="1:10">
      <c r="A338">
        <v>21</v>
      </c>
      <c r="B338">
        <v>0</v>
      </c>
      <c r="C338">
        <v>1</v>
      </c>
      <c r="D338">
        <v>2919</v>
      </c>
      <c r="E338">
        <v>0</v>
      </c>
      <c r="F338">
        <v>2</v>
      </c>
      <c r="G338">
        <v>73.25</v>
      </c>
      <c r="H338">
        <v>136.97</v>
      </c>
      <c r="I338">
        <f t="shared" si="5"/>
        <v>1</v>
      </c>
      <c r="J338" t="s">
        <v>24</v>
      </c>
    </row>
    <row r="339" spans="1:10">
      <c r="A339">
        <v>37</v>
      </c>
      <c r="B339">
        <v>0</v>
      </c>
      <c r="C339">
        <v>1</v>
      </c>
      <c r="D339">
        <v>5973</v>
      </c>
      <c r="E339">
        <v>0</v>
      </c>
      <c r="F339">
        <v>1</v>
      </c>
      <c r="G339">
        <v>45.8</v>
      </c>
      <c r="H339">
        <v>77.91</v>
      </c>
      <c r="I339">
        <f t="shared" si="5"/>
        <v>1</v>
      </c>
      <c r="J339" t="s">
        <v>24</v>
      </c>
    </row>
    <row r="340" spans="1:10">
      <c r="A340">
        <v>41</v>
      </c>
      <c r="B340">
        <v>0</v>
      </c>
      <c r="C340">
        <v>1</v>
      </c>
      <c r="D340">
        <v>3599</v>
      </c>
      <c r="E340">
        <v>0</v>
      </c>
      <c r="F340">
        <v>2</v>
      </c>
      <c r="G340">
        <v>49.6</v>
      </c>
      <c r="H340">
        <v>157.26</v>
      </c>
      <c r="I340">
        <f t="shared" si="5"/>
        <v>1</v>
      </c>
      <c r="J340" t="s">
        <v>24</v>
      </c>
    </row>
    <row r="341" spans="1:10">
      <c r="A341">
        <v>26</v>
      </c>
      <c r="B341">
        <v>0</v>
      </c>
      <c r="C341">
        <v>1</v>
      </c>
      <c r="D341">
        <v>2172</v>
      </c>
      <c r="E341">
        <v>0</v>
      </c>
      <c r="F341">
        <v>1</v>
      </c>
      <c r="G341">
        <v>84.3</v>
      </c>
      <c r="H341">
        <v>95.93</v>
      </c>
      <c r="I341">
        <f t="shared" si="5"/>
        <v>1</v>
      </c>
      <c r="J341" t="s">
        <v>24</v>
      </c>
    </row>
    <row r="342" spans="1:10">
      <c r="A342">
        <v>27</v>
      </c>
      <c r="B342">
        <v>0</v>
      </c>
      <c r="C342">
        <v>1</v>
      </c>
      <c r="D342">
        <v>4458</v>
      </c>
      <c r="E342">
        <v>3</v>
      </c>
      <c r="F342">
        <v>6</v>
      </c>
      <c r="G342">
        <v>82.85</v>
      </c>
      <c r="H342">
        <v>462.84</v>
      </c>
      <c r="I342">
        <f t="shared" si="5"/>
        <v>1</v>
      </c>
      <c r="J342" t="s">
        <v>24</v>
      </c>
    </row>
    <row r="343" spans="1:10">
      <c r="A343">
        <v>34</v>
      </c>
      <c r="B343">
        <v>0</v>
      </c>
      <c r="C343">
        <v>1</v>
      </c>
      <c r="D343">
        <v>2933</v>
      </c>
      <c r="E343">
        <v>0</v>
      </c>
      <c r="F343">
        <v>19</v>
      </c>
      <c r="G343">
        <v>39.65</v>
      </c>
      <c r="H343">
        <v>733.35</v>
      </c>
      <c r="I343">
        <f t="shared" si="5"/>
        <v>1</v>
      </c>
      <c r="J343" t="s">
        <v>24</v>
      </c>
    </row>
    <row r="344" spans="1:10">
      <c r="A344">
        <v>50</v>
      </c>
      <c r="B344">
        <v>0</v>
      </c>
      <c r="C344">
        <v>1</v>
      </c>
      <c r="D344">
        <v>3966</v>
      </c>
      <c r="E344">
        <v>1</v>
      </c>
      <c r="F344">
        <v>32</v>
      </c>
      <c r="G344">
        <v>104.9</v>
      </c>
      <c r="H344">
        <v>4710.1400000000003</v>
      </c>
      <c r="I344">
        <f t="shared" si="5"/>
        <v>1</v>
      </c>
      <c r="J344" t="s">
        <v>24</v>
      </c>
    </row>
    <row r="345" spans="1:10">
      <c r="A345">
        <v>76</v>
      </c>
      <c r="B345">
        <v>0</v>
      </c>
      <c r="C345">
        <v>1</v>
      </c>
      <c r="D345">
        <v>5507</v>
      </c>
      <c r="E345">
        <v>0</v>
      </c>
      <c r="F345">
        <v>23</v>
      </c>
      <c r="G345">
        <v>106.4</v>
      </c>
      <c r="H345">
        <v>2888.76</v>
      </c>
      <c r="I345">
        <f t="shared" si="5"/>
        <v>1</v>
      </c>
      <c r="J345" t="s">
        <v>24</v>
      </c>
    </row>
    <row r="346" spans="1:10">
      <c r="A346">
        <v>74</v>
      </c>
      <c r="B346">
        <v>0</v>
      </c>
      <c r="C346">
        <v>1</v>
      </c>
      <c r="D346">
        <v>4656</v>
      </c>
      <c r="E346">
        <v>0</v>
      </c>
      <c r="F346">
        <v>9</v>
      </c>
      <c r="G346">
        <v>54.55</v>
      </c>
      <c r="H346">
        <v>516.1</v>
      </c>
      <c r="I346">
        <f t="shared" si="5"/>
        <v>1</v>
      </c>
      <c r="J346" t="s">
        <v>24</v>
      </c>
    </row>
    <row r="347" spans="1:10">
      <c r="A347">
        <v>79</v>
      </c>
      <c r="B347">
        <v>0</v>
      </c>
      <c r="C347">
        <v>1</v>
      </c>
      <c r="D347">
        <v>2987</v>
      </c>
      <c r="E347">
        <v>1</v>
      </c>
      <c r="F347">
        <v>36</v>
      </c>
      <c r="G347">
        <v>84.1</v>
      </c>
      <c r="H347">
        <v>4161</v>
      </c>
      <c r="I347">
        <f t="shared" si="5"/>
        <v>1</v>
      </c>
      <c r="J347" t="s">
        <v>24</v>
      </c>
    </row>
    <row r="348" spans="1:10">
      <c r="A348">
        <v>71</v>
      </c>
      <c r="B348">
        <v>0</v>
      </c>
      <c r="C348">
        <v>1</v>
      </c>
      <c r="D348">
        <v>2984</v>
      </c>
      <c r="E348">
        <v>0</v>
      </c>
      <c r="F348">
        <v>42</v>
      </c>
      <c r="G348">
        <v>104.75</v>
      </c>
      <c r="H348">
        <v>5004.6899999999996</v>
      </c>
      <c r="I348">
        <f t="shared" si="5"/>
        <v>1</v>
      </c>
      <c r="J348" t="s">
        <v>24</v>
      </c>
    </row>
    <row r="349" spans="1:10">
      <c r="A349">
        <v>69</v>
      </c>
      <c r="B349">
        <v>0</v>
      </c>
      <c r="C349">
        <v>1</v>
      </c>
      <c r="D349">
        <v>4356</v>
      </c>
      <c r="E349">
        <v>1</v>
      </c>
      <c r="F349">
        <v>5</v>
      </c>
      <c r="G349">
        <v>88.9</v>
      </c>
      <c r="H349">
        <v>662</v>
      </c>
      <c r="I349">
        <f t="shared" si="5"/>
        <v>1</v>
      </c>
      <c r="J349" t="s">
        <v>24</v>
      </c>
    </row>
    <row r="350" spans="1:10">
      <c r="A350">
        <v>37</v>
      </c>
      <c r="B350">
        <v>0</v>
      </c>
      <c r="C350">
        <v>1</v>
      </c>
      <c r="D350">
        <v>4806</v>
      </c>
      <c r="E350">
        <v>0</v>
      </c>
      <c r="F350">
        <v>13</v>
      </c>
      <c r="G350">
        <v>81.150000000000006</v>
      </c>
      <c r="H350">
        <v>1002.22</v>
      </c>
      <c r="I350">
        <f t="shared" si="5"/>
        <v>1</v>
      </c>
      <c r="J350" t="s">
        <v>24</v>
      </c>
    </row>
    <row r="351" spans="1:10">
      <c r="A351">
        <v>37</v>
      </c>
      <c r="B351">
        <v>0</v>
      </c>
      <c r="C351">
        <v>1</v>
      </c>
      <c r="D351">
        <v>5449</v>
      </c>
      <c r="E351">
        <v>0</v>
      </c>
      <c r="F351">
        <v>29</v>
      </c>
      <c r="G351">
        <v>68.849999999999994</v>
      </c>
      <c r="H351">
        <v>2000.08</v>
      </c>
      <c r="I351">
        <f t="shared" si="5"/>
        <v>1</v>
      </c>
      <c r="J351" t="s">
        <v>24</v>
      </c>
    </row>
    <row r="352" spans="1:10">
      <c r="A352">
        <v>45</v>
      </c>
      <c r="B352">
        <v>0</v>
      </c>
      <c r="C352">
        <v>1</v>
      </c>
      <c r="D352">
        <v>5536</v>
      </c>
      <c r="E352">
        <v>0</v>
      </c>
      <c r="F352">
        <v>50</v>
      </c>
      <c r="G352">
        <v>105.95</v>
      </c>
      <c r="H352">
        <v>6385.8</v>
      </c>
      <c r="I352">
        <f t="shared" si="5"/>
        <v>1</v>
      </c>
      <c r="J352" t="s">
        <v>24</v>
      </c>
    </row>
    <row r="353" spans="1:10">
      <c r="A353">
        <v>37</v>
      </c>
      <c r="B353">
        <v>0</v>
      </c>
      <c r="C353">
        <v>1</v>
      </c>
      <c r="D353">
        <v>6120</v>
      </c>
      <c r="E353">
        <v>0</v>
      </c>
      <c r="F353">
        <v>65</v>
      </c>
      <c r="G353">
        <v>108.65</v>
      </c>
      <c r="H353">
        <v>9660.15</v>
      </c>
      <c r="I353">
        <f t="shared" si="5"/>
        <v>1</v>
      </c>
      <c r="J353" t="s">
        <v>24</v>
      </c>
    </row>
    <row r="354" spans="1:10">
      <c r="A354">
        <v>53</v>
      </c>
      <c r="B354">
        <v>0</v>
      </c>
      <c r="C354">
        <v>1</v>
      </c>
      <c r="D354">
        <v>2524</v>
      </c>
      <c r="E354">
        <v>1</v>
      </c>
      <c r="F354">
        <v>15</v>
      </c>
      <c r="G354">
        <v>88.15</v>
      </c>
      <c r="H354">
        <v>1574.65</v>
      </c>
      <c r="I354">
        <f t="shared" si="5"/>
        <v>1</v>
      </c>
      <c r="J354" t="s">
        <v>24</v>
      </c>
    </row>
    <row r="355" spans="1:10">
      <c r="A355">
        <v>21</v>
      </c>
      <c r="B355">
        <v>0</v>
      </c>
      <c r="C355">
        <v>1</v>
      </c>
      <c r="D355">
        <v>3599</v>
      </c>
      <c r="E355">
        <v>1</v>
      </c>
      <c r="F355">
        <v>37</v>
      </c>
      <c r="G355">
        <v>99.2</v>
      </c>
      <c r="H355">
        <v>4870.5200000000004</v>
      </c>
      <c r="I355">
        <f t="shared" si="5"/>
        <v>1</v>
      </c>
      <c r="J355" t="s">
        <v>24</v>
      </c>
    </row>
    <row r="356" spans="1:10">
      <c r="A356">
        <v>55</v>
      </c>
      <c r="B356">
        <v>0</v>
      </c>
      <c r="C356">
        <v>1</v>
      </c>
      <c r="D356">
        <v>5865</v>
      </c>
      <c r="E356">
        <v>1</v>
      </c>
      <c r="F356">
        <v>5</v>
      </c>
      <c r="G356">
        <v>24.95</v>
      </c>
      <c r="H356">
        <v>100.4</v>
      </c>
      <c r="I356">
        <f t="shared" si="5"/>
        <v>1</v>
      </c>
      <c r="J356" t="s">
        <v>24</v>
      </c>
    </row>
    <row r="357" spans="1:10">
      <c r="A357">
        <v>37</v>
      </c>
      <c r="B357">
        <v>0</v>
      </c>
      <c r="C357">
        <v>1</v>
      </c>
      <c r="D357">
        <v>3306</v>
      </c>
      <c r="E357">
        <v>0</v>
      </c>
      <c r="F357">
        <v>18</v>
      </c>
      <c r="G357">
        <v>82</v>
      </c>
      <c r="H357">
        <v>1650.45</v>
      </c>
      <c r="I357">
        <f t="shared" si="5"/>
        <v>1</v>
      </c>
      <c r="J357" t="s">
        <v>24</v>
      </c>
    </row>
    <row r="358" spans="1:10">
      <c r="A358">
        <v>36</v>
      </c>
      <c r="B358">
        <v>0</v>
      </c>
      <c r="C358">
        <v>1</v>
      </c>
      <c r="D358">
        <v>3506</v>
      </c>
      <c r="E358">
        <v>0</v>
      </c>
      <c r="F358">
        <v>7</v>
      </c>
      <c r="G358">
        <v>93.85</v>
      </c>
      <c r="H358">
        <v>744.17</v>
      </c>
      <c r="I358">
        <f t="shared" si="5"/>
        <v>1</v>
      </c>
      <c r="J358" t="s">
        <v>24</v>
      </c>
    </row>
    <row r="359" spans="1:10">
      <c r="A359">
        <v>60</v>
      </c>
      <c r="B359">
        <v>0</v>
      </c>
      <c r="C359">
        <v>1</v>
      </c>
      <c r="D359">
        <v>4769</v>
      </c>
      <c r="E359">
        <v>0</v>
      </c>
      <c r="F359">
        <v>1</v>
      </c>
      <c r="G359">
        <v>25.1</v>
      </c>
      <c r="H359">
        <v>25.1</v>
      </c>
      <c r="I359">
        <f t="shared" si="5"/>
        <v>1</v>
      </c>
      <c r="J359" t="s">
        <v>24</v>
      </c>
    </row>
    <row r="360" spans="1:10">
      <c r="A360">
        <v>35</v>
      </c>
      <c r="B360">
        <v>0</v>
      </c>
      <c r="C360">
        <v>1</v>
      </c>
      <c r="D360">
        <v>5047</v>
      </c>
      <c r="E360">
        <v>0</v>
      </c>
      <c r="F360">
        <v>12</v>
      </c>
      <c r="G360">
        <v>89.4</v>
      </c>
      <c r="H360">
        <v>1305.17</v>
      </c>
      <c r="I360">
        <f t="shared" si="5"/>
        <v>1</v>
      </c>
      <c r="J360" t="s">
        <v>24</v>
      </c>
    </row>
    <row r="361" spans="1:10">
      <c r="A361">
        <v>36</v>
      </c>
      <c r="B361">
        <v>0</v>
      </c>
      <c r="C361">
        <v>1</v>
      </c>
      <c r="D361">
        <v>4115</v>
      </c>
      <c r="E361">
        <v>1</v>
      </c>
      <c r="F361">
        <v>31</v>
      </c>
      <c r="G361">
        <v>93.8</v>
      </c>
      <c r="H361">
        <v>3135.22</v>
      </c>
      <c r="I361">
        <f t="shared" si="5"/>
        <v>1</v>
      </c>
      <c r="J361" t="s">
        <v>24</v>
      </c>
    </row>
    <row r="362" spans="1:10">
      <c r="A362">
        <v>62</v>
      </c>
      <c r="B362">
        <v>0</v>
      </c>
      <c r="C362">
        <v>1</v>
      </c>
      <c r="D362">
        <v>2412</v>
      </c>
      <c r="E362">
        <v>0</v>
      </c>
      <c r="F362">
        <v>1</v>
      </c>
      <c r="G362">
        <v>69.599999999999994</v>
      </c>
      <c r="H362">
        <v>83.79</v>
      </c>
      <c r="I362">
        <f t="shared" si="5"/>
        <v>1</v>
      </c>
      <c r="J362" t="s">
        <v>24</v>
      </c>
    </row>
    <row r="363" spans="1:10">
      <c r="A363">
        <v>25</v>
      </c>
      <c r="B363">
        <v>0</v>
      </c>
      <c r="C363">
        <v>1</v>
      </c>
      <c r="D363">
        <v>4323</v>
      </c>
      <c r="E363">
        <v>0</v>
      </c>
      <c r="F363">
        <v>3</v>
      </c>
      <c r="G363">
        <v>19.8</v>
      </c>
      <c r="H363">
        <v>103.51</v>
      </c>
      <c r="I363">
        <f t="shared" si="5"/>
        <v>1</v>
      </c>
      <c r="J363" t="s">
        <v>24</v>
      </c>
    </row>
    <row r="364" spans="1:10">
      <c r="A364">
        <v>33</v>
      </c>
      <c r="B364">
        <v>0</v>
      </c>
      <c r="C364">
        <v>1</v>
      </c>
      <c r="D364">
        <v>2365</v>
      </c>
      <c r="E364">
        <v>1</v>
      </c>
      <c r="F364">
        <v>17</v>
      </c>
      <c r="G364">
        <v>104.2</v>
      </c>
      <c r="H364">
        <v>1826.97</v>
      </c>
      <c r="I364">
        <f t="shared" si="5"/>
        <v>1</v>
      </c>
      <c r="J364" t="s">
        <v>24</v>
      </c>
    </row>
    <row r="365" spans="1:10">
      <c r="A365">
        <v>38</v>
      </c>
      <c r="B365">
        <v>0</v>
      </c>
      <c r="C365">
        <v>1</v>
      </c>
      <c r="D365">
        <v>4261</v>
      </c>
      <c r="E365">
        <v>0</v>
      </c>
      <c r="F365">
        <v>1</v>
      </c>
      <c r="G365">
        <v>84.65</v>
      </c>
      <c r="H365">
        <v>146.94999999999999</v>
      </c>
      <c r="I365">
        <f t="shared" si="5"/>
        <v>1</v>
      </c>
      <c r="J365" t="s">
        <v>24</v>
      </c>
    </row>
    <row r="366" spans="1:10">
      <c r="A366">
        <v>25</v>
      </c>
      <c r="B366">
        <v>0</v>
      </c>
      <c r="C366">
        <v>1</v>
      </c>
      <c r="D366">
        <v>4629</v>
      </c>
      <c r="E366">
        <v>0</v>
      </c>
      <c r="F366">
        <v>1</v>
      </c>
      <c r="G366">
        <v>55.7</v>
      </c>
      <c r="H366">
        <v>103.92</v>
      </c>
      <c r="I366">
        <f t="shared" si="5"/>
        <v>1</v>
      </c>
      <c r="J366" t="s">
        <v>24</v>
      </c>
    </row>
    <row r="367" spans="1:10">
      <c r="A367">
        <v>62</v>
      </c>
      <c r="B367">
        <v>0</v>
      </c>
      <c r="C367">
        <v>1</v>
      </c>
      <c r="D367">
        <v>2326</v>
      </c>
      <c r="E367">
        <v>0</v>
      </c>
      <c r="F367">
        <v>1</v>
      </c>
      <c r="G367">
        <v>53.55</v>
      </c>
      <c r="H367">
        <v>55.14</v>
      </c>
      <c r="I367">
        <f t="shared" si="5"/>
        <v>1</v>
      </c>
      <c r="J367" t="s">
        <v>24</v>
      </c>
    </row>
    <row r="368" spans="1:10">
      <c r="A368">
        <v>61</v>
      </c>
      <c r="B368">
        <v>0</v>
      </c>
      <c r="C368">
        <v>1</v>
      </c>
      <c r="D368">
        <v>5066</v>
      </c>
      <c r="E368">
        <v>0</v>
      </c>
      <c r="F368">
        <v>1</v>
      </c>
      <c r="G368">
        <v>69.95</v>
      </c>
      <c r="H368">
        <v>97.53</v>
      </c>
      <c r="I368">
        <f t="shared" si="5"/>
        <v>1</v>
      </c>
      <c r="J368" t="s">
        <v>24</v>
      </c>
    </row>
    <row r="369" spans="1:10">
      <c r="A369">
        <v>48</v>
      </c>
      <c r="B369">
        <v>0</v>
      </c>
      <c r="C369">
        <v>1</v>
      </c>
      <c r="D369">
        <v>2486</v>
      </c>
      <c r="E369">
        <v>1</v>
      </c>
      <c r="F369">
        <v>30</v>
      </c>
      <c r="G369">
        <v>19.649999999999999</v>
      </c>
      <c r="H369">
        <v>1116.6500000000001</v>
      </c>
      <c r="I369">
        <f t="shared" si="5"/>
        <v>1</v>
      </c>
      <c r="J369" t="s">
        <v>24</v>
      </c>
    </row>
    <row r="370" spans="1:10">
      <c r="A370">
        <v>42</v>
      </c>
      <c r="B370">
        <v>0</v>
      </c>
      <c r="C370">
        <v>1</v>
      </c>
      <c r="D370">
        <v>5888</v>
      </c>
      <c r="E370">
        <v>1</v>
      </c>
      <c r="F370">
        <v>11</v>
      </c>
      <c r="G370">
        <v>19.95</v>
      </c>
      <c r="H370">
        <v>539.69000000000005</v>
      </c>
      <c r="I370">
        <f t="shared" si="5"/>
        <v>1</v>
      </c>
      <c r="J370" t="s">
        <v>24</v>
      </c>
    </row>
    <row r="371" spans="1:10">
      <c r="A371">
        <v>79</v>
      </c>
      <c r="B371">
        <v>0</v>
      </c>
      <c r="C371">
        <v>1</v>
      </c>
      <c r="D371">
        <v>3685</v>
      </c>
      <c r="E371">
        <v>0</v>
      </c>
      <c r="F371">
        <v>2</v>
      </c>
      <c r="G371">
        <v>88.55</v>
      </c>
      <c r="H371">
        <v>222.39</v>
      </c>
      <c r="I371">
        <f t="shared" si="5"/>
        <v>1</v>
      </c>
      <c r="J371" t="s">
        <v>24</v>
      </c>
    </row>
    <row r="372" spans="1:10">
      <c r="A372">
        <v>68</v>
      </c>
      <c r="B372">
        <v>0</v>
      </c>
      <c r="C372">
        <v>1</v>
      </c>
      <c r="D372">
        <v>4553</v>
      </c>
      <c r="E372">
        <v>0</v>
      </c>
      <c r="F372">
        <v>15</v>
      </c>
      <c r="G372">
        <v>74.2</v>
      </c>
      <c r="H372">
        <v>1443.54</v>
      </c>
      <c r="I372">
        <f t="shared" si="5"/>
        <v>1</v>
      </c>
      <c r="J372" t="s">
        <v>24</v>
      </c>
    </row>
    <row r="373" spans="1:10">
      <c r="A373">
        <v>74</v>
      </c>
      <c r="B373">
        <v>0</v>
      </c>
      <c r="C373">
        <v>1</v>
      </c>
      <c r="D373">
        <v>3401</v>
      </c>
      <c r="E373">
        <v>0</v>
      </c>
      <c r="F373">
        <v>33</v>
      </c>
      <c r="G373">
        <v>110.45</v>
      </c>
      <c r="H373">
        <v>4294.37</v>
      </c>
      <c r="I373">
        <f t="shared" si="5"/>
        <v>1</v>
      </c>
      <c r="J373" t="s">
        <v>24</v>
      </c>
    </row>
    <row r="374" spans="1:10">
      <c r="A374">
        <v>70</v>
      </c>
      <c r="B374">
        <v>0</v>
      </c>
      <c r="C374">
        <v>1</v>
      </c>
      <c r="D374">
        <v>5245</v>
      </c>
      <c r="E374">
        <v>1</v>
      </c>
      <c r="F374">
        <v>7</v>
      </c>
      <c r="G374">
        <v>84.55</v>
      </c>
      <c r="H374">
        <v>796.86</v>
      </c>
      <c r="I374">
        <f t="shared" si="5"/>
        <v>1</v>
      </c>
      <c r="J374" t="s">
        <v>24</v>
      </c>
    </row>
    <row r="375" spans="1:10">
      <c r="A375">
        <v>75</v>
      </c>
      <c r="B375">
        <v>0</v>
      </c>
      <c r="C375">
        <v>1</v>
      </c>
      <c r="D375">
        <v>5172</v>
      </c>
      <c r="E375">
        <v>0</v>
      </c>
      <c r="F375">
        <v>27</v>
      </c>
      <c r="G375">
        <v>85.25</v>
      </c>
      <c r="H375">
        <v>3128.84</v>
      </c>
      <c r="I375">
        <f t="shared" si="5"/>
        <v>1</v>
      </c>
      <c r="J375" t="s">
        <v>24</v>
      </c>
    </row>
    <row r="376" spans="1:10">
      <c r="A376">
        <v>74</v>
      </c>
      <c r="B376">
        <v>0</v>
      </c>
      <c r="C376">
        <v>1</v>
      </c>
      <c r="D376">
        <v>2104</v>
      </c>
      <c r="E376">
        <v>3</v>
      </c>
      <c r="F376">
        <v>24</v>
      </c>
      <c r="G376">
        <v>104.25</v>
      </c>
      <c r="H376">
        <v>3628.14</v>
      </c>
      <c r="I376">
        <f t="shared" si="5"/>
        <v>1</v>
      </c>
      <c r="J376" t="s">
        <v>24</v>
      </c>
    </row>
    <row r="377" spans="1:10">
      <c r="A377">
        <v>70</v>
      </c>
      <c r="B377">
        <v>0</v>
      </c>
      <c r="C377">
        <v>1</v>
      </c>
      <c r="D377">
        <v>4328</v>
      </c>
      <c r="E377">
        <v>5</v>
      </c>
      <c r="F377">
        <v>53</v>
      </c>
      <c r="G377">
        <v>94.85</v>
      </c>
      <c r="H377">
        <v>7134.51</v>
      </c>
      <c r="I377">
        <f t="shared" si="5"/>
        <v>1</v>
      </c>
      <c r="J377" t="s">
        <v>24</v>
      </c>
    </row>
    <row r="378" spans="1:10">
      <c r="A378">
        <v>24</v>
      </c>
      <c r="B378">
        <v>0</v>
      </c>
      <c r="C378">
        <v>1</v>
      </c>
      <c r="D378">
        <v>2565</v>
      </c>
      <c r="E378">
        <v>0</v>
      </c>
      <c r="F378">
        <v>1</v>
      </c>
      <c r="G378">
        <v>73.599999999999994</v>
      </c>
      <c r="H378">
        <v>79.790000000000006</v>
      </c>
      <c r="I378">
        <f t="shared" si="5"/>
        <v>1</v>
      </c>
      <c r="J378" t="s">
        <v>24</v>
      </c>
    </row>
    <row r="379" spans="1:10">
      <c r="A379">
        <v>21</v>
      </c>
      <c r="B379">
        <v>0</v>
      </c>
      <c r="C379">
        <v>1</v>
      </c>
      <c r="D379">
        <v>5980</v>
      </c>
      <c r="E379">
        <v>0</v>
      </c>
      <c r="F379">
        <v>1</v>
      </c>
      <c r="G379">
        <v>74.7</v>
      </c>
      <c r="H379">
        <v>96.61</v>
      </c>
      <c r="I379">
        <f t="shared" si="5"/>
        <v>1</v>
      </c>
      <c r="J379" t="s">
        <v>24</v>
      </c>
    </row>
    <row r="380" spans="1:10">
      <c r="A380">
        <v>52</v>
      </c>
      <c r="B380">
        <v>0</v>
      </c>
      <c r="C380">
        <v>1</v>
      </c>
      <c r="D380">
        <v>4544</v>
      </c>
      <c r="E380">
        <v>0</v>
      </c>
      <c r="F380">
        <v>70</v>
      </c>
      <c r="G380">
        <v>104</v>
      </c>
      <c r="H380">
        <v>8103.45</v>
      </c>
      <c r="I380">
        <f t="shared" si="5"/>
        <v>1</v>
      </c>
      <c r="J380" t="s">
        <v>24</v>
      </c>
    </row>
    <row r="381" spans="1:10">
      <c r="A381">
        <v>25</v>
      </c>
      <c r="B381">
        <v>0</v>
      </c>
      <c r="C381">
        <v>1</v>
      </c>
      <c r="D381">
        <v>5951</v>
      </c>
      <c r="E381">
        <v>0</v>
      </c>
      <c r="F381">
        <v>1</v>
      </c>
      <c r="G381">
        <v>89.9</v>
      </c>
      <c r="H381">
        <v>122.75</v>
      </c>
      <c r="I381">
        <f t="shared" si="5"/>
        <v>1</v>
      </c>
      <c r="J381" t="s">
        <v>24</v>
      </c>
    </row>
    <row r="382" spans="1:10">
      <c r="A382">
        <v>21</v>
      </c>
      <c r="B382">
        <v>0</v>
      </c>
      <c r="C382">
        <v>1</v>
      </c>
      <c r="D382">
        <v>4260</v>
      </c>
      <c r="E382">
        <v>0</v>
      </c>
      <c r="F382">
        <v>18</v>
      </c>
      <c r="G382">
        <v>90.1</v>
      </c>
      <c r="H382">
        <v>2180.27</v>
      </c>
      <c r="I382">
        <f t="shared" si="5"/>
        <v>1</v>
      </c>
      <c r="J382" t="s">
        <v>24</v>
      </c>
    </row>
    <row r="383" spans="1:10">
      <c r="A383">
        <v>33</v>
      </c>
      <c r="B383">
        <v>0</v>
      </c>
      <c r="C383">
        <v>1</v>
      </c>
      <c r="D383">
        <v>3038</v>
      </c>
      <c r="E383">
        <v>0</v>
      </c>
      <c r="F383">
        <v>41</v>
      </c>
      <c r="G383">
        <v>114.5</v>
      </c>
      <c r="H383">
        <v>5411.41</v>
      </c>
      <c r="I383">
        <f t="shared" si="5"/>
        <v>1</v>
      </c>
      <c r="J383" t="s">
        <v>24</v>
      </c>
    </row>
    <row r="384" spans="1:10">
      <c r="A384">
        <v>23</v>
      </c>
      <c r="B384">
        <v>0</v>
      </c>
      <c r="C384">
        <v>1</v>
      </c>
      <c r="D384">
        <v>2587</v>
      </c>
      <c r="E384">
        <v>1</v>
      </c>
      <c r="F384">
        <v>8</v>
      </c>
      <c r="G384">
        <v>75</v>
      </c>
      <c r="H384">
        <v>675.67</v>
      </c>
      <c r="I384">
        <f t="shared" si="5"/>
        <v>1</v>
      </c>
      <c r="J384" t="s">
        <v>24</v>
      </c>
    </row>
    <row r="385" spans="1:10">
      <c r="A385">
        <v>20</v>
      </c>
      <c r="B385">
        <v>0</v>
      </c>
      <c r="C385">
        <v>1</v>
      </c>
      <c r="D385">
        <v>5598</v>
      </c>
      <c r="E385">
        <v>0</v>
      </c>
      <c r="F385">
        <v>12</v>
      </c>
      <c r="G385">
        <v>99.95</v>
      </c>
      <c r="H385">
        <v>1590.67</v>
      </c>
      <c r="I385">
        <f t="shared" si="5"/>
        <v>1</v>
      </c>
      <c r="J385" t="s">
        <v>24</v>
      </c>
    </row>
    <row r="386" spans="1:10">
      <c r="A386">
        <v>20</v>
      </c>
      <c r="B386">
        <v>0</v>
      </c>
      <c r="C386">
        <v>1</v>
      </c>
      <c r="D386">
        <v>5100</v>
      </c>
      <c r="E386">
        <v>0</v>
      </c>
      <c r="F386">
        <v>2</v>
      </c>
      <c r="G386">
        <v>91.4</v>
      </c>
      <c r="H386">
        <v>272.83999999999997</v>
      </c>
      <c r="I386">
        <f t="shared" ref="I386:I449" si="6">IF(J386="Churned",1,0)</f>
        <v>1</v>
      </c>
      <c r="J386" t="s">
        <v>24</v>
      </c>
    </row>
    <row r="387" spans="1:10">
      <c r="A387">
        <v>50</v>
      </c>
      <c r="B387">
        <v>0</v>
      </c>
      <c r="C387">
        <v>1</v>
      </c>
      <c r="D387">
        <v>5005</v>
      </c>
      <c r="E387">
        <v>0</v>
      </c>
      <c r="F387">
        <v>24</v>
      </c>
      <c r="G387">
        <v>49.55</v>
      </c>
      <c r="H387">
        <v>1555.76</v>
      </c>
      <c r="I387">
        <f t="shared" si="6"/>
        <v>1</v>
      </c>
      <c r="J387" t="s">
        <v>24</v>
      </c>
    </row>
    <row r="388" spans="1:10">
      <c r="A388">
        <v>35</v>
      </c>
      <c r="B388">
        <v>0</v>
      </c>
      <c r="C388">
        <v>1</v>
      </c>
      <c r="D388">
        <v>4622</v>
      </c>
      <c r="E388">
        <v>1</v>
      </c>
      <c r="F388">
        <v>47</v>
      </c>
      <c r="G388">
        <v>98.75</v>
      </c>
      <c r="H388">
        <v>4668.59</v>
      </c>
      <c r="I388">
        <f t="shared" si="6"/>
        <v>1</v>
      </c>
      <c r="J388" t="s">
        <v>24</v>
      </c>
    </row>
    <row r="389" spans="1:10">
      <c r="A389">
        <v>29</v>
      </c>
      <c r="B389">
        <v>0</v>
      </c>
      <c r="C389">
        <v>1</v>
      </c>
      <c r="D389">
        <v>3578</v>
      </c>
      <c r="E389">
        <v>0</v>
      </c>
      <c r="F389">
        <v>6</v>
      </c>
      <c r="G389">
        <v>98.15</v>
      </c>
      <c r="H389">
        <v>689.01</v>
      </c>
      <c r="I389">
        <f t="shared" si="6"/>
        <v>1</v>
      </c>
      <c r="J389" t="s">
        <v>24</v>
      </c>
    </row>
    <row r="390" spans="1:10">
      <c r="A390">
        <v>20</v>
      </c>
      <c r="B390">
        <v>0</v>
      </c>
      <c r="C390">
        <v>1</v>
      </c>
      <c r="D390">
        <v>2939</v>
      </c>
      <c r="E390">
        <v>1</v>
      </c>
      <c r="F390">
        <v>8</v>
      </c>
      <c r="G390">
        <v>94.2</v>
      </c>
      <c r="H390">
        <v>1087.94</v>
      </c>
      <c r="I390">
        <f t="shared" si="6"/>
        <v>1</v>
      </c>
      <c r="J390" t="s">
        <v>24</v>
      </c>
    </row>
    <row r="391" spans="1:10">
      <c r="A391">
        <v>22</v>
      </c>
      <c r="B391">
        <v>0</v>
      </c>
      <c r="C391">
        <v>1</v>
      </c>
      <c r="D391">
        <v>5433</v>
      </c>
      <c r="E391">
        <v>0</v>
      </c>
      <c r="F391">
        <v>28</v>
      </c>
      <c r="G391">
        <v>94.5</v>
      </c>
      <c r="H391">
        <v>3653.96</v>
      </c>
      <c r="I391">
        <f t="shared" si="6"/>
        <v>1</v>
      </c>
      <c r="J391" t="s">
        <v>24</v>
      </c>
    </row>
    <row r="392" spans="1:10">
      <c r="A392">
        <v>52</v>
      </c>
      <c r="B392">
        <v>0</v>
      </c>
      <c r="C392">
        <v>1</v>
      </c>
      <c r="D392">
        <v>5094</v>
      </c>
      <c r="E392">
        <v>0</v>
      </c>
      <c r="F392">
        <v>1</v>
      </c>
      <c r="G392">
        <v>53.5</v>
      </c>
      <c r="H392">
        <v>68.08</v>
      </c>
      <c r="I392">
        <f t="shared" si="6"/>
        <v>1</v>
      </c>
      <c r="J392" t="s">
        <v>24</v>
      </c>
    </row>
    <row r="393" spans="1:10">
      <c r="A393">
        <v>22</v>
      </c>
      <c r="B393">
        <v>0</v>
      </c>
      <c r="C393">
        <v>1</v>
      </c>
      <c r="D393">
        <v>5747</v>
      </c>
      <c r="E393">
        <v>0</v>
      </c>
      <c r="F393">
        <v>1</v>
      </c>
      <c r="G393">
        <v>20.100000000000001</v>
      </c>
      <c r="H393">
        <v>36.909999999999997</v>
      </c>
      <c r="I393">
        <f t="shared" si="6"/>
        <v>1</v>
      </c>
      <c r="J393" t="s">
        <v>24</v>
      </c>
    </row>
    <row r="394" spans="1:10">
      <c r="A394">
        <v>33</v>
      </c>
      <c r="B394">
        <v>0</v>
      </c>
      <c r="C394">
        <v>1</v>
      </c>
      <c r="D394">
        <v>5737</v>
      </c>
      <c r="E394">
        <v>0</v>
      </c>
      <c r="F394">
        <v>23</v>
      </c>
      <c r="G394">
        <v>83.8</v>
      </c>
      <c r="H394">
        <v>2792.88</v>
      </c>
      <c r="I394">
        <f t="shared" si="6"/>
        <v>1</v>
      </c>
      <c r="J394" t="s">
        <v>24</v>
      </c>
    </row>
    <row r="395" spans="1:10">
      <c r="A395">
        <v>45</v>
      </c>
      <c r="B395">
        <v>0</v>
      </c>
      <c r="C395">
        <v>1</v>
      </c>
      <c r="D395">
        <v>3125</v>
      </c>
      <c r="E395">
        <v>0</v>
      </c>
      <c r="F395">
        <v>5</v>
      </c>
      <c r="G395">
        <v>40</v>
      </c>
      <c r="H395">
        <v>223.45</v>
      </c>
      <c r="I395">
        <f t="shared" si="6"/>
        <v>1</v>
      </c>
      <c r="J395" t="s">
        <v>24</v>
      </c>
    </row>
    <row r="396" spans="1:10">
      <c r="A396">
        <v>25</v>
      </c>
      <c r="B396">
        <v>0</v>
      </c>
      <c r="C396">
        <v>1</v>
      </c>
      <c r="D396">
        <v>5135</v>
      </c>
      <c r="E396">
        <v>1</v>
      </c>
      <c r="F396">
        <v>50</v>
      </c>
      <c r="G396">
        <v>84.4</v>
      </c>
      <c r="H396">
        <v>5882.65</v>
      </c>
      <c r="I396">
        <f t="shared" si="6"/>
        <v>1</v>
      </c>
      <c r="J396" t="s">
        <v>24</v>
      </c>
    </row>
    <row r="397" spans="1:10">
      <c r="A397">
        <v>59</v>
      </c>
      <c r="B397">
        <v>0</v>
      </c>
      <c r="C397">
        <v>1</v>
      </c>
      <c r="D397">
        <v>4471</v>
      </c>
      <c r="E397">
        <v>1</v>
      </c>
      <c r="F397">
        <v>57</v>
      </c>
      <c r="G397">
        <v>104.5</v>
      </c>
      <c r="H397">
        <v>8208.76</v>
      </c>
      <c r="I397">
        <f t="shared" si="6"/>
        <v>1</v>
      </c>
      <c r="J397" t="s">
        <v>24</v>
      </c>
    </row>
    <row r="398" spans="1:10">
      <c r="A398">
        <v>47</v>
      </c>
      <c r="B398">
        <v>0</v>
      </c>
      <c r="C398">
        <v>1</v>
      </c>
      <c r="D398">
        <v>3555</v>
      </c>
      <c r="E398">
        <v>0</v>
      </c>
      <c r="F398">
        <v>1</v>
      </c>
      <c r="G398">
        <v>79.05</v>
      </c>
      <c r="H398">
        <v>110.39</v>
      </c>
      <c r="I398">
        <f t="shared" si="6"/>
        <v>1</v>
      </c>
      <c r="J398" t="s">
        <v>24</v>
      </c>
    </row>
    <row r="399" spans="1:10">
      <c r="A399">
        <v>24</v>
      </c>
      <c r="B399">
        <v>0</v>
      </c>
      <c r="C399">
        <v>1</v>
      </c>
      <c r="D399">
        <v>3080</v>
      </c>
      <c r="E399">
        <v>0</v>
      </c>
      <c r="F399">
        <v>39</v>
      </c>
      <c r="G399">
        <v>48.95</v>
      </c>
      <c r="H399">
        <v>1880.85</v>
      </c>
      <c r="I399">
        <f t="shared" si="6"/>
        <v>1</v>
      </c>
      <c r="J399" t="s">
        <v>24</v>
      </c>
    </row>
    <row r="400" spans="1:10">
      <c r="A400">
        <v>27</v>
      </c>
      <c r="B400">
        <v>0</v>
      </c>
      <c r="C400">
        <v>1</v>
      </c>
      <c r="D400">
        <v>5944</v>
      </c>
      <c r="E400">
        <v>0</v>
      </c>
      <c r="F400">
        <v>2</v>
      </c>
      <c r="G400">
        <v>76.5</v>
      </c>
      <c r="H400">
        <v>196.89</v>
      </c>
      <c r="I400">
        <f t="shared" si="6"/>
        <v>1</v>
      </c>
      <c r="J400" t="s">
        <v>24</v>
      </c>
    </row>
    <row r="401" spans="1:10">
      <c r="A401">
        <v>30</v>
      </c>
      <c r="B401">
        <v>0</v>
      </c>
      <c r="C401">
        <v>1</v>
      </c>
      <c r="D401">
        <v>2240</v>
      </c>
      <c r="E401">
        <v>0</v>
      </c>
      <c r="F401">
        <v>6</v>
      </c>
      <c r="G401">
        <v>47.95</v>
      </c>
      <c r="H401">
        <v>305.10000000000002</v>
      </c>
      <c r="I401">
        <f t="shared" si="6"/>
        <v>1</v>
      </c>
      <c r="J401" t="s">
        <v>24</v>
      </c>
    </row>
    <row r="402" spans="1:10">
      <c r="A402">
        <v>23</v>
      </c>
      <c r="B402">
        <v>0</v>
      </c>
      <c r="C402">
        <v>1</v>
      </c>
      <c r="D402">
        <v>5554</v>
      </c>
      <c r="E402">
        <v>0</v>
      </c>
      <c r="F402">
        <v>37</v>
      </c>
      <c r="G402">
        <v>64.75</v>
      </c>
      <c r="H402">
        <v>2466.19</v>
      </c>
      <c r="I402">
        <f t="shared" si="6"/>
        <v>1</v>
      </c>
      <c r="J402" t="s">
        <v>24</v>
      </c>
    </row>
    <row r="403" spans="1:10">
      <c r="A403">
        <v>26</v>
      </c>
      <c r="B403">
        <v>0</v>
      </c>
      <c r="C403">
        <v>1</v>
      </c>
      <c r="D403">
        <v>5055</v>
      </c>
      <c r="E403">
        <v>0</v>
      </c>
      <c r="F403">
        <v>2</v>
      </c>
      <c r="G403">
        <v>80.25</v>
      </c>
      <c r="H403">
        <v>232.61</v>
      </c>
      <c r="I403">
        <f t="shared" si="6"/>
        <v>1</v>
      </c>
      <c r="J403" t="s">
        <v>24</v>
      </c>
    </row>
    <row r="404" spans="1:10">
      <c r="A404">
        <v>42</v>
      </c>
      <c r="B404">
        <v>0</v>
      </c>
      <c r="C404">
        <v>1</v>
      </c>
      <c r="D404">
        <v>3590</v>
      </c>
      <c r="E404">
        <v>1</v>
      </c>
      <c r="F404">
        <v>32</v>
      </c>
      <c r="G404">
        <v>91.05</v>
      </c>
      <c r="H404">
        <v>4525.9399999999996</v>
      </c>
      <c r="I404">
        <f t="shared" si="6"/>
        <v>1</v>
      </c>
      <c r="J404" t="s">
        <v>24</v>
      </c>
    </row>
    <row r="405" spans="1:10">
      <c r="A405">
        <v>51</v>
      </c>
      <c r="B405">
        <v>0</v>
      </c>
      <c r="C405">
        <v>1</v>
      </c>
      <c r="D405">
        <v>3810</v>
      </c>
      <c r="E405">
        <v>0</v>
      </c>
      <c r="F405">
        <v>16</v>
      </c>
      <c r="G405">
        <v>94.45</v>
      </c>
      <c r="H405">
        <v>1662.08</v>
      </c>
      <c r="I405">
        <f t="shared" si="6"/>
        <v>1</v>
      </c>
      <c r="J405" t="s">
        <v>24</v>
      </c>
    </row>
    <row r="406" spans="1:10">
      <c r="A406">
        <v>68</v>
      </c>
      <c r="B406">
        <v>0</v>
      </c>
      <c r="C406">
        <v>1</v>
      </c>
      <c r="D406">
        <v>2403</v>
      </c>
      <c r="E406">
        <v>0</v>
      </c>
      <c r="F406">
        <v>46</v>
      </c>
      <c r="G406">
        <v>110</v>
      </c>
      <c r="H406">
        <v>4983.82</v>
      </c>
      <c r="I406">
        <f t="shared" si="6"/>
        <v>1</v>
      </c>
      <c r="J406" t="s">
        <v>24</v>
      </c>
    </row>
    <row r="407" spans="1:10">
      <c r="A407">
        <v>65</v>
      </c>
      <c r="B407">
        <v>0</v>
      </c>
      <c r="C407">
        <v>1</v>
      </c>
      <c r="D407">
        <v>5662</v>
      </c>
      <c r="E407">
        <v>0</v>
      </c>
      <c r="F407">
        <v>8</v>
      </c>
      <c r="G407">
        <v>92.1</v>
      </c>
      <c r="H407">
        <v>1073.3900000000001</v>
      </c>
      <c r="I407">
        <f t="shared" si="6"/>
        <v>1</v>
      </c>
      <c r="J407" t="s">
        <v>24</v>
      </c>
    </row>
    <row r="408" spans="1:10">
      <c r="A408">
        <v>71</v>
      </c>
      <c r="B408">
        <v>0</v>
      </c>
      <c r="C408">
        <v>1</v>
      </c>
      <c r="D408">
        <v>4745</v>
      </c>
      <c r="E408">
        <v>1</v>
      </c>
      <c r="F408">
        <v>35</v>
      </c>
      <c r="G408">
        <v>100.5</v>
      </c>
      <c r="H408">
        <v>4212.6499999999996</v>
      </c>
      <c r="I408">
        <f t="shared" si="6"/>
        <v>1</v>
      </c>
      <c r="J408" t="s">
        <v>24</v>
      </c>
    </row>
    <row r="409" spans="1:10">
      <c r="A409">
        <v>65</v>
      </c>
      <c r="B409">
        <v>0</v>
      </c>
      <c r="C409">
        <v>1</v>
      </c>
      <c r="D409">
        <v>5536</v>
      </c>
      <c r="E409">
        <v>0</v>
      </c>
      <c r="F409">
        <v>1</v>
      </c>
      <c r="G409">
        <v>93.55</v>
      </c>
      <c r="H409">
        <v>123.72</v>
      </c>
      <c r="I409">
        <f t="shared" si="6"/>
        <v>1</v>
      </c>
      <c r="J409" t="s">
        <v>24</v>
      </c>
    </row>
    <row r="410" spans="1:10">
      <c r="A410">
        <v>73</v>
      </c>
      <c r="B410">
        <v>0</v>
      </c>
      <c r="C410">
        <v>1</v>
      </c>
      <c r="D410">
        <v>2076</v>
      </c>
      <c r="E410">
        <v>1</v>
      </c>
      <c r="F410">
        <v>16</v>
      </c>
      <c r="G410">
        <v>74.3</v>
      </c>
      <c r="H410">
        <v>1596.17</v>
      </c>
      <c r="I410">
        <f t="shared" si="6"/>
        <v>1</v>
      </c>
      <c r="J410" t="s">
        <v>24</v>
      </c>
    </row>
    <row r="411" spans="1:10">
      <c r="A411">
        <v>74</v>
      </c>
      <c r="B411">
        <v>0</v>
      </c>
      <c r="C411">
        <v>1</v>
      </c>
      <c r="D411">
        <v>4618</v>
      </c>
      <c r="E411">
        <v>0</v>
      </c>
      <c r="F411">
        <v>5</v>
      </c>
      <c r="G411">
        <v>50.35</v>
      </c>
      <c r="H411">
        <v>330.7</v>
      </c>
      <c r="I411">
        <f t="shared" si="6"/>
        <v>1</v>
      </c>
      <c r="J411" t="s">
        <v>24</v>
      </c>
    </row>
    <row r="412" spans="1:10">
      <c r="A412">
        <v>73</v>
      </c>
      <c r="B412">
        <v>0</v>
      </c>
      <c r="C412">
        <v>1</v>
      </c>
      <c r="D412">
        <v>3336</v>
      </c>
      <c r="E412">
        <v>0</v>
      </c>
      <c r="F412">
        <v>10</v>
      </c>
      <c r="G412">
        <v>85.55</v>
      </c>
      <c r="H412">
        <v>911.85</v>
      </c>
      <c r="I412">
        <f t="shared" si="6"/>
        <v>1</v>
      </c>
      <c r="J412" t="s">
        <v>24</v>
      </c>
    </row>
    <row r="413" spans="1:10">
      <c r="A413">
        <v>77</v>
      </c>
      <c r="B413">
        <v>0</v>
      </c>
      <c r="C413">
        <v>1</v>
      </c>
      <c r="D413">
        <v>2407</v>
      </c>
      <c r="E413">
        <v>0</v>
      </c>
      <c r="F413">
        <v>22</v>
      </c>
      <c r="G413">
        <v>74.400000000000006</v>
      </c>
      <c r="H413">
        <v>1804.58</v>
      </c>
      <c r="I413">
        <f t="shared" si="6"/>
        <v>1</v>
      </c>
      <c r="J413" t="s">
        <v>24</v>
      </c>
    </row>
    <row r="414" spans="1:10">
      <c r="A414">
        <v>79</v>
      </c>
      <c r="B414">
        <v>0</v>
      </c>
      <c r="C414">
        <v>1</v>
      </c>
      <c r="D414">
        <v>2071</v>
      </c>
      <c r="E414">
        <v>1</v>
      </c>
      <c r="F414">
        <v>38</v>
      </c>
      <c r="G414">
        <v>80.3</v>
      </c>
      <c r="H414">
        <v>4659.97</v>
      </c>
      <c r="I414">
        <f t="shared" si="6"/>
        <v>1</v>
      </c>
      <c r="J414" t="s">
        <v>24</v>
      </c>
    </row>
    <row r="415" spans="1:10">
      <c r="A415">
        <v>55</v>
      </c>
      <c r="B415">
        <v>0</v>
      </c>
      <c r="C415">
        <v>1</v>
      </c>
      <c r="D415">
        <v>2115</v>
      </c>
      <c r="E415">
        <v>0</v>
      </c>
      <c r="F415">
        <v>23</v>
      </c>
      <c r="G415">
        <v>75.599999999999994</v>
      </c>
      <c r="H415">
        <v>2393.63</v>
      </c>
      <c r="I415">
        <f t="shared" si="6"/>
        <v>1</v>
      </c>
      <c r="J415" t="s">
        <v>24</v>
      </c>
    </row>
    <row r="416" spans="1:10">
      <c r="A416">
        <v>47</v>
      </c>
      <c r="B416">
        <v>0</v>
      </c>
      <c r="C416">
        <v>1</v>
      </c>
      <c r="D416">
        <v>3478</v>
      </c>
      <c r="E416">
        <v>0</v>
      </c>
      <c r="F416">
        <v>2</v>
      </c>
      <c r="G416">
        <v>45.35</v>
      </c>
      <c r="H416">
        <v>140.47999999999999</v>
      </c>
      <c r="I416">
        <f t="shared" si="6"/>
        <v>1</v>
      </c>
      <c r="J416" t="s">
        <v>24</v>
      </c>
    </row>
    <row r="417" spans="1:10">
      <c r="A417">
        <v>63</v>
      </c>
      <c r="B417">
        <v>0</v>
      </c>
      <c r="C417">
        <v>1</v>
      </c>
      <c r="D417">
        <v>5200</v>
      </c>
      <c r="E417">
        <v>0</v>
      </c>
      <c r="F417">
        <v>71</v>
      </c>
      <c r="G417">
        <v>108.05</v>
      </c>
      <c r="H417">
        <v>11040.97</v>
      </c>
      <c r="I417">
        <f t="shared" si="6"/>
        <v>1</v>
      </c>
      <c r="J417" t="s">
        <v>24</v>
      </c>
    </row>
    <row r="418" spans="1:10">
      <c r="A418">
        <v>30</v>
      </c>
      <c r="B418">
        <v>0</v>
      </c>
      <c r="C418">
        <v>1</v>
      </c>
      <c r="D418">
        <v>4133</v>
      </c>
      <c r="E418">
        <v>0</v>
      </c>
      <c r="F418">
        <v>4</v>
      </c>
      <c r="G418">
        <v>20.350000000000001</v>
      </c>
      <c r="H418">
        <v>126.07</v>
      </c>
      <c r="I418">
        <f t="shared" si="6"/>
        <v>1</v>
      </c>
      <c r="J418" t="s">
        <v>24</v>
      </c>
    </row>
    <row r="419" spans="1:10">
      <c r="A419">
        <v>34</v>
      </c>
      <c r="B419">
        <v>0</v>
      </c>
      <c r="C419">
        <v>1</v>
      </c>
      <c r="D419">
        <v>2264</v>
      </c>
      <c r="E419">
        <v>0</v>
      </c>
      <c r="F419">
        <v>5</v>
      </c>
      <c r="G419">
        <v>85.3</v>
      </c>
      <c r="H419">
        <v>606.75</v>
      </c>
      <c r="I419">
        <f t="shared" si="6"/>
        <v>1</v>
      </c>
      <c r="J419" t="s">
        <v>24</v>
      </c>
    </row>
    <row r="420" spans="1:10">
      <c r="A420">
        <v>30</v>
      </c>
      <c r="B420">
        <v>0</v>
      </c>
      <c r="C420">
        <v>1</v>
      </c>
      <c r="D420">
        <v>5855</v>
      </c>
      <c r="E420">
        <v>0</v>
      </c>
      <c r="F420">
        <v>2</v>
      </c>
      <c r="G420">
        <v>55.05</v>
      </c>
      <c r="H420">
        <v>187.85</v>
      </c>
      <c r="I420">
        <f t="shared" si="6"/>
        <v>1</v>
      </c>
      <c r="J420" t="s">
        <v>24</v>
      </c>
    </row>
    <row r="421" spans="1:10">
      <c r="A421">
        <v>47</v>
      </c>
      <c r="B421">
        <v>0</v>
      </c>
      <c r="C421">
        <v>1</v>
      </c>
      <c r="D421">
        <v>5028</v>
      </c>
      <c r="E421">
        <v>0</v>
      </c>
      <c r="F421">
        <v>9</v>
      </c>
      <c r="G421">
        <v>45.4</v>
      </c>
      <c r="H421">
        <v>438.8</v>
      </c>
      <c r="I421">
        <f t="shared" si="6"/>
        <v>1</v>
      </c>
      <c r="J421" t="s">
        <v>24</v>
      </c>
    </row>
    <row r="422" spans="1:10">
      <c r="A422">
        <v>54</v>
      </c>
      <c r="B422">
        <v>0</v>
      </c>
      <c r="C422">
        <v>1</v>
      </c>
      <c r="D422">
        <v>4513</v>
      </c>
      <c r="E422">
        <v>0</v>
      </c>
      <c r="F422">
        <v>7</v>
      </c>
      <c r="G422">
        <v>79.650000000000006</v>
      </c>
      <c r="H422">
        <v>886.94</v>
      </c>
      <c r="I422">
        <f t="shared" si="6"/>
        <v>1</v>
      </c>
      <c r="J422" t="s">
        <v>24</v>
      </c>
    </row>
    <row r="423" spans="1:10">
      <c r="A423">
        <v>61</v>
      </c>
      <c r="B423">
        <v>0</v>
      </c>
      <c r="C423">
        <v>1</v>
      </c>
      <c r="D423">
        <v>5351</v>
      </c>
      <c r="E423">
        <v>0</v>
      </c>
      <c r="F423">
        <v>3</v>
      </c>
      <c r="G423">
        <v>100.95</v>
      </c>
      <c r="H423">
        <v>375.77</v>
      </c>
      <c r="I423">
        <f t="shared" si="6"/>
        <v>1</v>
      </c>
      <c r="J423" t="s">
        <v>24</v>
      </c>
    </row>
    <row r="424" spans="1:10">
      <c r="A424">
        <v>32</v>
      </c>
      <c r="B424">
        <v>0</v>
      </c>
      <c r="C424">
        <v>1</v>
      </c>
      <c r="D424">
        <v>3843</v>
      </c>
      <c r="E424">
        <v>0</v>
      </c>
      <c r="F424">
        <v>2</v>
      </c>
      <c r="G424">
        <v>45.85</v>
      </c>
      <c r="H424">
        <v>120.04</v>
      </c>
      <c r="I424">
        <f t="shared" si="6"/>
        <v>1</v>
      </c>
      <c r="J424" t="s">
        <v>24</v>
      </c>
    </row>
    <row r="425" spans="1:10">
      <c r="A425">
        <v>34</v>
      </c>
      <c r="B425">
        <v>0</v>
      </c>
      <c r="C425">
        <v>1</v>
      </c>
      <c r="D425">
        <v>4669</v>
      </c>
      <c r="E425">
        <v>1</v>
      </c>
      <c r="F425">
        <v>57</v>
      </c>
      <c r="G425">
        <v>70.099999999999994</v>
      </c>
      <c r="H425">
        <v>6002.35</v>
      </c>
      <c r="I425">
        <f t="shared" si="6"/>
        <v>1</v>
      </c>
      <c r="J425" t="s">
        <v>24</v>
      </c>
    </row>
    <row r="426" spans="1:10">
      <c r="A426">
        <v>46</v>
      </c>
      <c r="B426">
        <v>0</v>
      </c>
      <c r="C426">
        <v>1</v>
      </c>
      <c r="D426">
        <v>2728</v>
      </c>
      <c r="E426">
        <v>0</v>
      </c>
      <c r="F426">
        <v>1</v>
      </c>
      <c r="G426">
        <v>78.650000000000006</v>
      </c>
      <c r="H426">
        <v>124.74</v>
      </c>
      <c r="I426">
        <f t="shared" si="6"/>
        <v>1</v>
      </c>
      <c r="J426" t="s">
        <v>24</v>
      </c>
    </row>
    <row r="427" spans="1:10">
      <c r="A427">
        <v>41</v>
      </c>
      <c r="B427">
        <v>0</v>
      </c>
      <c r="C427">
        <v>1</v>
      </c>
      <c r="D427">
        <v>5355</v>
      </c>
      <c r="E427">
        <v>0</v>
      </c>
      <c r="F427">
        <v>1</v>
      </c>
      <c r="G427">
        <v>20.2</v>
      </c>
      <c r="H427">
        <v>65.69</v>
      </c>
      <c r="I427">
        <f t="shared" si="6"/>
        <v>1</v>
      </c>
      <c r="J427" t="s">
        <v>24</v>
      </c>
    </row>
    <row r="428" spans="1:10">
      <c r="A428">
        <v>38</v>
      </c>
      <c r="B428">
        <v>0</v>
      </c>
      <c r="C428">
        <v>1</v>
      </c>
      <c r="D428">
        <v>4107</v>
      </c>
      <c r="E428">
        <v>0</v>
      </c>
      <c r="F428">
        <v>14</v>
      </c>
      <c r="G428">
        <v>89.8</v>
      </c>
      <c r="H428">
        <v>1273.3</v>
      </c>
      <c r="I428">
        <f t="shared" si="6"/>
        <v>1</v>
      </c>
      <c r="J428" t="s">
        <v>24</v>
      </c>
    </row>
    <row r="429" spans="1:10">
      <c r="A429">
        <v>57</v>
      </c>
      <c r="B429">
        <v>0</v>
      </c>
      <c r="C429">
        <v>1</v>
      </c>
      <c r="D429">
        <v>5928</v>
      </c>
      <c r="E429">
        <v>0</v>
      </c>
      <c r="F429">
        <v>35</v>
      </c>
      <c r="G429">
        <v>85.15</v>
      </c>
      <c r="H429">
        <v>3923.45</v>
      </c>
      <c r="I429">
        <f t="shared" si="6"/>
        <v>1</v>
      </c>
      <c r="J429" t="s">
        <v>24</v>
      </c>
    </row>
    <row r="430" spans="1:10">
      <c r="A430">
        <v>37</v>
      </c>
      <c r="B430">
        <v>0</v>
      </c>
      <c r="C430">
        <v>1</v>
      </c>
      <c r="D430">
        <v>4437</v>
      </c>
      <c r="E430">
        <v>0</v>
      </c>
      <c r="F430">
        <v>8</v>
      </c>
      <c r="G430">
        <v>84.95</v>
      </c>
      <c r="H430">
        <v>926.88</v>
      </c>
      <c r="I430">
        <f t="shared" si="6"/>
        <v>1</v>
      </c>
      <c r="J430" t="s">
        <v>24</v>
      </c>
    </row>
    <row r="431" spans="1:10">
      <c r="A431">
        <v>35</v>
      </c>
      <c r="B431">
        <v>0</v>
      </c>
      <c r="C431">
        <v>1</v>
      </c>
      <c r="D431">
        <v>4508</v>
      </c>
      <c r="E431">
        <v>7</v>
      </c>
      <c r="F431">
        <v>59</v>
      </c>
      <c r="G431">
        <v>106.75</v>
      </c>
      <c r="H431">
        <v>9202.19</v>
      </c>
      <c r="I431">
        <f t="shared" si="6"/>
        <v>1</v>
      </c>
      <c r="J431" t="s">
        <v>24</v>
      </c>
    </row>
    <row r="432" spans="1:10">
      <c r="A432">
        <v>47</v>
      </c>
      <c r="B432">
        <v>0</v>
      </c>
      <c r="C432">
        <v>1</v>
      </c>
      <c r="D432">
        <v>2796</v>
      </c>
      <c r="E432">
        <v>0</v>
      </c>
      <c r="F432">
        <v>29</v>
      </c>
      <c r="G432">
        <v>25.1</v>
      </c>
      <c r="H432">
        <v>712.85</v>
      </c>
      <c r="I432">
        <f t="shared" si="6"/>
        <v>1</v>
      </c>
      <c r="J432" t="s">
        <v>24</v>
      </c>
    </row>
    <row r="433" spans="1:10">
      <c r="A433">
        <v>53</v>
      </c>
      <c r="B433">
        <v>0</v>
      </c>
      <c r="C433">
        <v>1</v>
      </c>
      <c r="D433">
        <v>3246</v>
      </c>
      <c r="E433">
        <v>0</v>
      </c>
      <c r="F433">
        <v>9</v>
      </c>
      <c r="G433">
        <v>79.55</v>
      </c>
      <c r="H433">
        <v>1132.0899999999999</v>
      </c>
      <c r="I433">
        <f t="shared" si="6"/>
        <v>1</v>
      </c>
      <c r="J433" t="s">
        <v>24</v>
      </c>
    </row>
    <row r="434" spans="1:10">
      <c r="A434">
        <v>40</v>
      </c>
      <c r="B434">
        <v>0</v>
      </c>
      <c r="C434">
        <v>1</v>
      </c>
      <c r="D434">
        <v>3493</v>
      </c>
      <c r="E434">
        <v>0</v>
      </c>
      <c r="F434">
        <v>13</v>
      </c>
      <c r="G434">
        <v>99</v>
      </c>
      <c r="H434">
        <v>1615.52</v>
      </c>
      <c r="I434">
        <f t="shared" si="6"/>
        <v>1</v>
      </c>
      <c r="J434" t="s">
        <v>24</v>
      </c>
    </row>
    <row r="435" spans="1:10">
      <c r="A435">
        <v>31</v>
      </c>
      <c r="B435">
        <v>0</v>
      </c>
      <c r="C435">
        <v>1</v>
      </c>
      <c r="D435">
        <v>3824</v>
      </c>
      <c r="E435">
        <v>1</v>
      </c>
      <c r="F435">
        <v>33</v>
      </c>
      <c r="G435">
        <v>103.75</v>
      </c>
      <c r="H435">
        <v>3977.83</v>
      </c>
      <c r="I435">
        <f t="shared" si="6"/>
        <v>1</v>
      </c>
      <c r="J435" t="s">
        <v>24</v>
      </c>
    </row>
    <row r="436" spans="1:10">
      <c r="A436">
        <v>47</v>
      </c>
      <c r="B436">
        <v>0</v>
      </c>
      <c r="C436">
        <v>1</v>
      </c>
      <c r="D436">
        <v>5273</v>
      </c>
      <c r="E436">
        <v>4</v>
      </c>
      <c r="F436">
        <v>5</v>
      </c>
      <c r="G436">
        <v>74.349999999999994</v>
      </c>
      <c r="H436">
        <v>563.6</v>
      </c>
      <c r="I436">
        <f t="shared" si="6"/>
        <v>1</v>
      </c>
      <c r="J436" t="s">
        <v>24</v>
      </c>
    </row>
    <row r="437" spans="1:10">
      <c r="A437">
        <v>72</v>
      </c>
      <c r="B437">
        <v>0</v>
      </c>
      <c r="C437">
        <v>1</v>
      </c>
      <c r="D437">
        <v>2074</v>
      </c>
      <c r="E437">
        <v>0</v>
      </c>
      <c r="F437">
        <v>35</v>
      </c>
      <c r="G437">
        <v>99.05</v>
      </c>
      <c r="H437">
        <v>4244.8500000000004</v>
      </c>
      <c r="I437">
        <f t="shared" si="6"/>
        <v>1</v>
      </c>
      <c r="J437" t="s">
        <v>24</v>
      </c>
    </row>
    <row r="438" spans="1:10">
      <c r="A438">
        <v>71</v>
      </c>
      <c r="B438">
        <v>0</v>
      </c>
      <c r="C438">
        <v>1</v>
      </c>
      <c r="D438">
        <v>3861</v>
      </c>
      <c r="E438">
        <v>1</v>
      </c>
      <c r="F438">
        <v>13</v>
      </c>
      <c r="G438">
        <v>89.05</v>
      </c>
      <c r="H438">
        <v>1188.46</v>
      </c>
      <c r="I438">
        <f t="shared" si="6"/>
        <v>1</v>
      </c>
      <c r="J438" t="s">
        <v>24</v>
      </c>
    </row>
    <row r="439" spans="1:10">
      <c r="A439">
        <v>76</v>
      </c>
      <c r="B439">
        <v>0</v>
      </c>
      <c r="C439">
        <v>1</v>
      </c>
      <c r="D439">
        <v>6363</v>
      </c>
      <c r="E439">
        <v>1</v>
      </c>
      <c r="F439">
        <v>69</v>
      </c>
      <c r="G439">
        <v>89.95</v>
      </c>
      <c r="H439">
        <v>7373.82</v>
      </c>
      <c r="I439">
        <f t="shared" si="6"/>
        <v>1</v>
      </c>
      <c r="J439" t="s">
        <v>24</v>
      </c>
    </row>
    <row r="440" spans="1:10">
      <c r="A440">
        <v>65</v>
      </c>
      <c r="B440">
        <v>0</v>
      </c>
      <c r="C440">
        <v>1</v>
      </c>
      <c r="D440">
        <v>5359</v>
      </c>
      <c r="E440">
        <v>0</v>
      </c>
      <c r="F440">
        <v>1</v>
      </c>
      <c r="G440">
        <v>86</v>
      </c>
      <c r="H440">
        <v>114.82</v>
      </c>
      <c r="I440">
        <f t="shared" si="6"/>
        <v>1</v>
      </c>
      <c r="J440" t="s">
        <v>24</v>
      </c>
    </row>
    <row r="441" spans="1:10">
      <c r="A441">
        <v>65</v>
      </c>
      <c r="B441">
        <v>0</v>
      </c>
      <c r="C441">
        <v>1</v>
      </c>
      <c r="D441">
        <v>3179</v>
      </c>
      <c r="E441">
        <v>1</v>
      </c>
      <c r="F441">
        <v>29</v>
      </c>
      <c r="G441">
        <v>99.05</v>
      </c>
      <c r="H441">
        <v>3600.42</v>
      </c>
      <c r="I441">
        <f t="shared" si="6"/>
        <v>1</v>
      </c>
      <c r="J441" t="s">
        <v>24</v>
      </c>
    </row>
    <row r="442" spans="1:10">
      <c r="A442">
        <v>65</v>
      </c>
      <c r="B442">
        <v>0</v>
      </c>
      <c r="C442">
        <v>1</v>
      </c>
      <c r="D442">
        <v>5165</v>
      </c>
      <c r="E442">
        <v>5</v>
      </c>
      <c r="F442">
        <v>38</v>
      </c>
      <c r="G442">
        <v>74.95</v>
      </c>
      <c r="H442">
        <v>3469.49</v>
      </c>
      <c r="I442">
        <f t="shared" si="6"/>
        <v>1</v>
      </c>
      <c r="J442" t="s">
        <v>24</v>
      </c>
    </row>
    <row r="443" spans="1:10">
      <c r="A443">
        <v>66</v>
      </c>
      <c r="B443">
        <v>1</v>
      </c>
      <c r="C443">
        <v>1</v>
      </c>
      <c r="D443">
        <v>2966</v>
      </c>
      <c r="E443">
        <v>0</v>
      </c>
      <c r="F443">
        <v>15</v>
      </c>
      <c r="G443">
        <v>99.1</v>
      </c>
      <c r="H443">
        <v>1485.8</v>
      </c>
      <c r="I443">
        <f t="shared" si="6"/>
        <v>1</v>
      </c>
      <c r="J443" t="s">
        <v>24</v>
      </c>
    </row>
    <row r="444" spans="1:10">
      <c r="A444">
        <v>34</v>
      </c>
      <c r="B444">
        <v>0</v>
      </c>
      <c r="C444">
        <v>1</v>
      </c>
      <c r="D444">
        <v>3161</v>
      </c>
      <c r="E444">
        <v>0</v>
      </c>
      <c r="F444">
        <v>22</v>
      </c>
      <c r="G444">
        <v>89.25</v>
      </c>
      <c r="H444">
        <v>2304.0700000000002</v>
      </c>
      <c r="I444">
        <f t="shared" si="6"/>
        <v>1</v>
      </c>
      <c r="J444" t="s">
        <v>24</v>
      </c>
    </row>
    <row r="445" spans="1:10">
      <c r="A445">
        <v>38</v>
      </c>
      <c r="B445">
        <v>0</v>
      </c>
      <c r="C445">
        <v>1</v>
      </c>
      <c r="D445">
        <v>3066</v>
      </c>
      <c r="E445">
        <v>0</v>
      </c>
      <c r="F445">
        <v>37</v>
      </c>
      <c r="G445">
        <v>98.8</v>
      </c>
      <c r="H445">
        <v>4612.1899999999996</v>
      </c>
      <c r="I445">
        <f t="shared" si="6"/>
        <v>1</v>
      </c>
      <c r="J445" t="s">
        <v>24</v>
      </c>
    </row>
    <row r="446" spans="1:10">
      <c r="A446">
        <v>27</v>
      </c>
      <c r="B446">
        <v>0</v>
      </c>
      <c r="C446">
        <v>1</v>
      </c>
      <c r="D446">
        <v>2591</v>
      </c>
      <c r="E446">
        <v>0</v>
      </c>
      <c r="F446">
        <v>1</v>
      </c>
      <c r="G446">
        <v>74.95</v>
      </c>
      <c r="H446">
        <v>105.02</v>
      </c>
      <c r="I446">
        <f t="shared" si="6"/>
        <v>1</v>
      </c>
      <c r="J446" t="s">
        <v>24</v>
      </c>
    </row>
    <row r="447" spans="1:10">
      <c r="A447">
        <v>59</v>
      </c>
      <c r="B447">
        <v>0</v>
      </c>
      <c r="C447">
        <v>1</v>
      </c>
      <c r="D447">
        <v>5396</v>
      </c>
      <c r="E447">
        <v>1</v>
      </c>
      <c r="F447">
        <v>42</v>
      </c>
      <c r="G447">
        <v>77.95</v>
      </c>
      <c r="H447">
        <v>4812.84</v>
      </c>
      <c r="I447">
        <f t="shared" si="6"/>
        <v>1</v>
      </c>
      <c r="J447" t="s">
        <v>24</v>
      </c>
    </row>
    <row r="448" spans="1:10">
      <c r="A448">
        <v>53</v>
      </c>
      <c r="B448">
        <v>0</v>
      </c>
      <c r="C448">
        <v>1</v>
      </c>
      <c r="D448">
        <v>4688</v>
      </c>
      <c r="E448">
        <v>1</v>
      </c>
      <c r="F448">
        <v>66</v>
      </c>
      <c r="G448">
        <v>102.45</v>
      </c>
      <c r="H448">
        <v>9963.9699999999993</v>
      </c>
      <c r="I448">
        <f t="shared" si="6"/>
        <v>1</v>
      </c>
      <c r="J448" t="s">
        <v>24</v>
      </c>
    </row>
    <row r="449" spans="1:10">
      <c r="A449">
        <v>41</v>
      </c>
      <c r="B449">
        <v>1</v>
      </c>
      <c r="C449">
        <v>1</v>
      </c>
      <c r="D449">
        <v>4563</v>
      </c>
      <c r="E449">
        <v>0</v>
      </c>
      <c r="F449">
        <v>1</v>
      </c>
      <c r="G449">
        <v>45.95</v>
      </c>
      <c r="H449">
        <v>92.12</v>
      </c>
      <c r="I449">
        <f t="shared" si="6"/>
        <v>1</v>
      </c>
      <c r="J449" t="s">
        <v>24</v>
      </c>
    </row>
    <row r="450" spans="1:10">
      <c r="A450">
        <v>49</v>
      </c>
      <c r="B450">
        <v>0</v>
      </c>
      <c r="C450">
        <v>1</v>
      </c>
      <c r="D450">
        <v>4676</v>
      </c>
      <c r="E450">
        <v>0</v>
      </c>
      <c r="F450">
        <v>2</v>
      </c>
      <c r="G450">
        <v>75.7</v>
      </c>
      <c r="H450">
        <v>273.52</v>
      </c>
      <c r="I450">
        <f t="shared" ref="I450:I513" si="7">IF(J450="Churned",1,0)</f>
        <v>1</v>
      </c>
      <c r="J450" t="s">
        <v>24</v>
      </c>
    </row>
    <row r="451" spans="1:10">
      <c r="A451">
        <v>55</v>
      </c>
      <c r="B451">
        <v>0</v>
      </c>
      <c r="C451">
        <v>1</v>
      </c>
      <c r="D451">
        <v>4292</v>
      </c>
      <c r="E451">
        <v>1</v>
      </c>
      <c r="F451">
        <v>7</v>
      </c>
      <c r="G451">
        <v>69.349999999999994</v>
      </c>
      <c r="H451">
        <v>564.35</v>
      </c>
      <c r="I451">
        <f t="shared" si="7"/>
        <v>1</v>
      </c>
      <c r="J451" t="s">
        <v>24</v>
      </c>
    </row>
    <row r="452" spans="1:10">
      <c r="A452">
        <v>39</v>
      </c>
      <c r="B452">
        <v>0</v>
      </c>
      <c r="C452">
        <v>1</v>
      </c>
      <c r="D452">
        <v>5641</v>
      </c>
      <c r="E452">
        <v>0</v>
      </c>
      <c r="F452">
        <v>25</v>
      </c>
      <c r="G452">
        <v>94.7</v>
      </c>
      <c r="H452">
        <v>3234.1</v>
      </c>
      <c r="I452">
        <f t="shared" si="7"/>
        <v>1</v>
      </c>
      <c r="J452" t="s">
        <v>24</v>
      </c>
    </row>
    <row r="453" spans="1:10">
      <c r="A453">
        <v>41</v>
      </c>
      <c r="B453">
        <v>2</v>
      </c>
      <c r="C453">
        <v>1</v>
      </c>
      <c r="D453">
        <v>3677</v>
      </c>
      <c r="E453">
        <v>0</v>
      </c>
      <c r="F453">
        <v>1</v>
      </c>
      <c r="G453">
        <v>50.6</v>
      </c>
      <c r="H453">
        <v>62.46</v>
      </c>
      <c r="I453">
        <f t="shared" si="7"/>
        <v>1</v>
      </c>
      <c r="J453" t="s">
        <v>24</v>
      </c>
    </row>
    <row r="454" spans="1:10">
      <c r="A454">
        <v>47</v>
      </c>
      <c r="B454">
        <v>0</v>
      </c>
      <c r="C454">
        <v>1</v>
      </c>
      <c r="D454">
        <v>3438</v>
      </c>
      <c r="E454">
        <v>0</v>
      </c>
      <c r="F454">
        <v>16</v>
      </c>
      <c r="G454">
        <v>19.7</v>
      </c>
      <c r="H454">
        <v>434.24</v>
      </c>
      <c r="I454">
        <f t="shared" si="7"/>
        <v>1</v>
      </c>
      <c r="J454" t="s">
        <v>24</v>
      </c>
    </row>
    <row r="455" spans="1:10">
      <c r="A455">
        <v>35</v>
      </c>
      <c r="B455">
        <v>0</v>
      </c>
      <c r="C455">
        <v>1</v>
      </c>
      <c r="D455">
        <v>5795</v>
      </c>
      <c r="E455">
        <v>0</v>
      </c>
      <c r="F455">
        <v>1</v>
      </c>
      <c r="G455">
        <v>69.099999999999994</v>
      </c>
      <c r="H455">
        <v>107.76</v>
      </c>
      <c r="I455">
        <f t="shared" si="7"/>
        <v>1</v>
      </c>
      <c r="J455" t="s">
        <v>24</v>
      </c>
    </row>
    <row r="456" spans="1:10">
      <c r="A456">
        <v>62</v>
      </c>
      <c r="B456">
        <v>0</v>
      </c>
      <c r="C456">
        <v>1</v>
      </c>
      <c r="D456">
        <v>4489</v>
      </c>
      <c r="E456">
        <v>1</v>
      </c>
      <c r="F456">
        <v>1</v>
      </c>
      <c r="G456">
        <v>95</v>
      </c>
      <c r="H456">
        <v>107.04</v>
      </c>
      <c r="I456">
        <f t="shared" si="7"/>
        <v>1</v>
      </c>
      <c r="J456" t="s">
        <v>24</v>
      </c>
    </row>
    <row r="457" spans="1:10">
      <c r="A457">
        <v>42</v>
      </c>
      <c r="B457">
        <v>0</v>
      </c>
      <c r="C457">
        <v>1</v>
      </c>
      <c r="D457">
        <v>4089</v>
      </c>
      <c r="E457">
        <v>0</v>
      </c>
      <c r="F457">
        <v>55</v>
      </c>
      <c r="G457">
        <v>96.8</v>
      </c>
      <c r="H457">
        <v>7889.85</v>
      </c>
      <c r="I457">
        <f t="shared" si="7"/>
        <v>1</v>
      </c>
      <c r="J457" t="s">
        <v>24</v>
      </c>
    </row>
    <row r="458" spans="1:10">
      <c r="A458">
        <v>40</v>
      </c>
      <c r="B458">
        <v>0</v>
      </c>
      <c r="C458">
        <v>1</v>
      </c>
      <c r="D458">
        <v>2157</v>
      </c>
      <c r="E458">
        <v>0</v>
      </c>
      <c r="F458">
        <v>38</v>
      </c>
      <c r="G458">
        <v>83.9</v>
      </c>
      <c r="H458">
        <v>4608.4399999999996</v>
      </c>
      <c r="I458">
        <f t="shared" si="7"/>
        <v>1</v>
      </c>
      <c r="J458" t="s">
        <v>24</v>
      </c>
    </row>
    <row r="459" spans="1:10">
      <c r="A459">
        <v>26</v>
      </c>
      <c r="B459">
        <v>0</v>
      </c>
      <c r="C459">
        <v>1</v>
      </c>
      <c r="D459">
        <v>4883</v>
      </c>
      <c r="E459">
        <v>0</v>
      </c>
      <c r="F459">
        <v>14</v>
      </c>
      <c r="G459">
        <v>50.75</v>
      </c>
      <c r="H459">
        <v>722.75</v>
      </c>
      <c r="I459">
        <f t="shared" si="7"/>
        <v>1</v>
      </c>
      <c r="J459" t="s">
        <v>24</v>
      </c>
    </row>
    <row r="460" spans="1:10">
      <c r="A460">
        <v>38</v>
      </c>
      <c r="B460">
        <v>0</v>
      </c>
      <c r="C460">
        <v>1</v>
      </c>
      <c r="D460">
        <v>5902</v>
      </c>
      <c r="E460">
        <v>0</v>
      </c>
      <c r="F460">
        <v>58</v>
      </c>
      <c r="G460">
        <v>106.45</v>
      </c>
      <c r="H460">
        <v>7015.27</v>
      </c>
      <c r="I460">
        <f t="shared" si="7"/>
        <v>1</v>
      </c>
      <c r="J460" t="s">
        <v>24</v>
      </c>
    </row>
    <row r="461" spans="1:10">
      <c r="A461">
        <v>57</v>
      </c>
      <c r="B461">
        <v>0</v>
      </c>
      <c r="C461">
        <v>1</v>
      </c>
      <c r="D461">
        <v>5897</v>
      </c>
      <c r="E461">
        <v>1</v>
      </c>
      <c r="F461">
        <v>50</v>
      </c>
      <c r="G461">
        <v>103.7</v>
      </c>
      <c r="H461">
        <v>6741.44</v>
      </c>
      <c r="I461">
        <f t="shared" si="7"/>
        <v>1</v>
      </c>
      <c r="J461" t="s">
        <v>24</v>
      </c>
    </row>
    <row r="462" spans="1:10">
      <c r="A462">
        <v>28</v>
      </c>
      <c r="B462">
        <v>0</v>
      </c>
      <c r="C462">
        <v>1</v>
      </c>
      <c r="D462">
        <v>5518</v>
      </c>
      <c r="E462">
        <v>0</v>
      </c>
      <c r="F462">
        <v>15</v>
      </c>
      <c r="G462">
        <v>29.7</v>
      </c>
      <c r="H462">
        <v>528.25</v>
      </c>
      <c r="I462">
        <f t="shared" si="7"/>
        <v>1</v>
      </c>
      <c r="J462" t="s">
        <v>24</v>
      </c>
    </row>
    <row r="463" spans="1:10">
      <c r="A463">
        <v>56</v>
      </c>
      <c r="B463">
        <v>0</v>
      </c>
      <c r="C463">
        <v>1</v>
      </c>
      <c r="D463">
        <v>2898</v>
      </c>
      <c r="E463">
        <v>0</v>
      </c>
      <c r="F463">
        <v>6</v>
      </c>
      <c r="G463">
        <v>89.5</v>
      </c>
      <c r="H463">
        <v>860.82</v>
      </c>
      <c r="I463">
        <f t="shared" si="7"/>
        <v>1</v>
      </c>
      <c r="J463" t="s">
        <v>24</v>
      </c>
    </row>
    <row r="464" spans="1:10">
      <c r="A464">
        <v>58</v>
      </c>
      <c r="B464">
        <v>2</v>
      </c>
      <c r="C464">
        <v>1</v>
      </c>
      <c r="D464">
        <v>3463</v>
      </c>
      <c r="E464">
        <v>1</v>
      </c>
      <c r="F464">
        <v>1</v>
      </c>
      <c r="G464">
        <v>70.650000000000006</v>
      </c>
      <c r="H464">
        <v>108.33</v>
      </c>
      <c r="I464">
        <f t="shared" si="7"/>
        <v>1</v>
      </c>
      <c r="J464" t="s">
        <v>24</v>
      </c>
    </row>
    <row r="465" spans="1:10">
      <c r="A465">
        <v>64</v>
      </c>
      <c r="B465">
        <v>0</v>
      </c>
      <c r="C465">
        <v>1</v>
      </c>
      <c r="D465">
        <v>4149</v>
      </c>
      <c r="E465">
        <v>0</v>
      </c>
      <c r="F465">
        <v>54</v>
      </c>
      <c r="G465">
        <v>82.45</v>
      </c>
      <c r="H465">
        <v>5002.42</v>
      </c>
      <c r="I465">
        <f t="shared" si="7"/>
        <v>1</v>
      </c>
      <c r="J465" t="s">
        <v>24</v>
      </c>
    </row>
    <row r="466" spans="1:10">
      <c r="A466">
        <v>70</v>
      </c>
      <c r="B466">
        <v>0</v>
      </c>
      <c r="C466">
        <v>1</v>
      </c>
      <c r="D466">
        <v>2467</v>
      </c>
      <c r="E466">
        <v>0</v>
      </c>
      <c r="F466">
        <v>4</v>
      </c>
      <c r="G466">
        <v>84.6</v>
      </c>
      <c r="H466">
        <v>386.82</v>
      </c>
      <c r="I466">
        <f t="shared" si="7"/>
        <v>1</v>
      </c>
      <c r="J466" t="s">
        <v>24</v>
      </c>
    </row>
    <row r="467" spans="1:10">
      <c r="A467">
        <v>68</v>
      </c>
      <c r="B467">
        <v>0</v>
      </c>
      <c r="C467">
        <v>1</v>
      </c>
      <c r="D467">
        <v>4981</v>
      </c>
      <c r="E467">
        <v>1</v>
      </c>
      <c r="F467">
        <v>15</v>
      </c>
      <c r="G467">
        <v>85.6</v>
      </c>
      <c r="H467">
        <v>2024.3</v>
      </c>
      <c r="I467">
        <f t="shared" si="7"/>
        <v>1</v>
      </c>
      <c r="J467" t="s">
        <v>24</v>
      </c>
    </row>
    <row r="468" spans="1:10">
      <c r="A468">
        <v>74</v>
      </c>
      <c r="B468">
        <v>0</v>
      </c>
      <c r="C468">
        <v>1</v>
      </c>
      <c r="D468">
        <v>4788</v>
      </c>
      <c r="E468">
        <v>1</v>
      </c>
      <c r="F468">
        <v>51</v>
      </c>
      <c r="G468">
        <v>93.8</v>
      </c>
      <c r="H468">
        <v>5880.09</v>
      </c>
      <c r="I468">
        <f t="shared" si="7"/>
        <v>1</v>
      </c>
      <c r="J468" t="s">
        <v>24</v>
      </c>
    </row>
    <row r="469" spans="1:10">
      <c r="A469">
        <v>80</v>
      </c>
      <c r="B469">
        <v>0</v>
      </c>
      <c r="C469">
        <v>1</v>
      </c>
      <c r="D469">
        <v>5030</v>
      </c>
      <c r="E469">
        <v>0</v>
      </c>
      <c r="F469">
        <v>28</v>
      </c>
      <c r="G469">
        <v>106.15</v>
      </c>
      <c r="H469">
        <v>3423.26</v>
      </c>
      <c r="I469">
        <f t="shared" si="7"/>
        <v>1</v>
      </c>
      <c r="J469" t="s">
        <v>24</v>
      </c>
    </row>
    <row r="470" spans="1:10">
      <c r="A470">
        <v>75</v>
      </c>
      <c r="B470">
        <v>0</v>
      </c>
      <c r="C470">
        <v>1</v>
      </c>
      <c r="D470">
        <v>3676</v>
      </c>
      <c r="E470">
        <v>0</v>
      </c>
      <c r="F470">
        <v>8</v>
      </c>
      <c r="G470">
        <v>94.45</v>
      </c>
      <c r="H470">
        <v>784.63</v>
      </c>
      <c r="I470">
        <f t="shared" si="7"/>
        <v>1</v>
      </c>
      <c r="J470" t="s">
        <v>24</v>
      </c>
    </row>
    <row r="471" spans="1:10">
      <c r="A471">
        <v>66</v>
      </c>
      <c r="B471">
        <v>0</v>
      </c>
      <c r="C471">
        <v>1</v>
      </c>
      <c r="D471">
        <v>4095</v>
      </c>
      <c r="E471">
        <v>0</v>
      </c>
      <c r="F471">
        <v>1</v>
      </c>
      <c r="G471">
        <v>25.7</v>
      </c>
      <c r="H471">
        <v>25.7</v>
      </c>
      <c r="I471">
        <f t="shared" si="7"/>
        <v>1</v>
      </c>
      <c r="J471" t="s">
        <v>24</v>
      </c>
    </row>
    <row r="472" spans="1:10">
      <c r="A472">
        <v>68</v>
      </c>
      <c r="B472">
        <v>0</v>
      </c>
      <c r="C472">
        <v>1</v>
      </c>
      <c r="D472">
        <v>3553</v>
      </c>
      <c r="E472">
        <v>0</v>
      </c>
      <c r="F472">
        <v>3</v>
      </c>
      <c r="G472">
        <v>75.05</v>
      </c>
      <c r="H472">
        <v>327.71</v>
      </c>
      <c r="I472">
        <f t="shared" si="7"/>
        <v>1</v>
      </c>
      <c r="J472" t="s">
        <v>24</v>
      </c>
    </row>
    <row r="473" spans="1:10">
      <c r="A473">
        <v>68</v>
      </c>
      <c r="B473">
        <v>0</v>
      </c>
      <c r="C473">
        <v>1</v>
      </c>
      <c r="D473">
        <v>2539</v>
      </c>
      <c r="E473">
        <v>1</v>
      </c>
      <c r="F473">
        <v>3</v>
      </c>
      <c r="G473">
        <v>56.15</v>
      </c>
      <c r="H473">
        <v>256.02</v>
      </c>
      <c r="I473">
        <f t="shared" si="7"/>
        <v>1</v>
      </c>
      <c r="J473" t="s">
        <v>24</v>
      </c>
    </row>
    <row r="474" spans="1:10">
      <c r="A474">
        <v>21</v>
      </c>
      <c r="B474">
        <v>0</v>
      </c>
      <c r="C474">
        <v>1</v>
      </c>
      <c r="D474">
        <v>5111</v>
      </c>
      <c r="E474">
        <v>0</v>
      </c>
      <c r="F474">
        <v>1</v>
      </c>
      <c r="G474">
        <v>50.9</v>
      </c>
      <c r="H474">
        <v>57.85</v>
      </c>
      <c r="I474">
        <f t="shared" si="7"/>
        <v>1</v>
      </c>
      <c r="J474" t="s">
        <v>24</v>
      </c>
    </row>
    <row r="475" spans="1:10">
      <c r="A475">
        <v>50</v>
      </c>
      <c r="B475">
        <v>0</v>
      </c>
      <c r="C475">
        <v>1</v>
      </c>
      <c r="D475">
        <v>6088</v>
      </c>
      <c r="E475">
        <v>1</v>
      </c>
      <c r="F475">
        <v>49</v>
      </c>
      <c r="G475">
        <v>99.8</v>
      </c>
      <c r="H475">
        <v>7302.51</v>
      </c>
      <c r="I475">
        <f t="shared" si="7"/>
        <v>1</v>
      </c>
      <c r="J475" t="s">
        <v>24</v>
      </c>
    </row>
    <row r="476" spans="1:10">
      <c r="A476">
        <v>27</v>
      </c>
      <c r="B476">
        <v>0</v>
      </c>
      <c r="C476">
        <v>1</v>
      </c>
      <c r="D476">
        <v>3425</v>
      </c>
      <c r="E476">
        <v>1</v>
      </c>
      <c r="F476">
        <v>23</v>
      </c>
      <c r="G476">
        <v>99.85</v>
      </c>
      <c r="H476">
        <v>3204.15</v>
      </c>
      <c r="I476">
        <f t="shared" si="7"/>
        <v>1</v>
      </c>
      <c r="J476" t="s">
        <v>24</v>
      </c>
    </row>
    <row r="477" spans="1:10">
      <c r="A477">
        <v>28</v>
      </c>
      <c r="B477">
        <v>0</v>
      </c>
      <c r="C477">
        <v>1</v>
      </c>
      <c r="D477">
        <v>2832</v>
      </c>
      <c r="E477">
        <v>0</v>
      </c>
      <c r="F477">
        <v>10</v>
      </c>
      <c r="G477">
        <v>94.9</v>
      </c>
      <c r="H477">
        <v>1451.05</v>
      </c>
      <c r="I477">
        <f t="shared" si="7"/>
        <v>1</v>
      </c>
      <c r="J477" t="s">
        <v>24</v>
      </c>
    </row>
    <row r="478" spans="1:10">
      <c r="A478">
        <v>25</v>
      </c>
      <c r="B478">
        <v>0</v>
      </c>
      <c r="C478">
        <v>1</v>
      </c>
      <c r="D478">
        <v>5574</v>
      </c>
      <c r="E478">
        <v>0</v>
      </c>
      <c r="F478">
        <v>1</v>
      </c>
      <c r="G478">
        <v>81.7</v>
      </c>
      <c r="H478">
        <v>91.51</v>
      </c>
      <c r="I478">
        <f t="shared" si="7"/>
        <v>1</v>
      </c>
      <c r="J478" t="s">
        <v>24</v>
      </c>
    </row>
    <row r="479" spans="1:10">
      <c r="A479">
        <v>31</v>
      </c>
      <c r="B479">
        <v>0</v>
      </c>
      <c r="C479">
        <v>1</v>
      </c>
      <c r="D479">
        <v>5026</v>
      </c>
      <c r="E479">
        <v>5</v>
      </c>
      <c r="F479">
        <v>4</v>
      </c>
      <c r="G479">
        <v>73.75</v>
      </c>
      <c r="H479">
        <v>519.37</v>
      </c>
      <c r="I479">
        <f t="shared" si="7"/>
        <v>1</v>
      </c>
      <c r="J479" t="s">
        <v>24</v>
      </c>
    </row>
    <row r="480" spans="1:10">
      <c r="A480">
        <v>25</v>
      </c>
      <c r="B480">
        <v>1</v>
      </c>
      <c r="C480">
        <v>1</v>
      </c>
      <c r="D480">
        <v>5858</v>
      </c>
      <c r="E480">
        <v>0</v>
      </c>
      <c r="F480">
        <v>4</v>
      </c>
      <c r="G480">
        <v>49.35</v>
      </c>
      <c r="H480">
        <v>323.81</v>
      </c>
      <c r="I480">
        <f t="shared" si="7"/>
        <v>1</v>
      </c>
      <c r="J480" t="s">
        <v>24</v>
      </c>
    </row>
    <row r="481" spans="1:10">
      <c r="A481">
        <v>40</v>
      </c>
      <c r="B481">
        <v>0</v>
      </c>
      <c r="C481">
        <v>1</v>
      </c>
      <c r="D481">
        <v>4800</v>
      </c>
      <c r="E481">
        <v>0</v>
      </c>
      <c r="F481">
        <v>3</v>
      </c>
      <c r="G481">
        <v>50.6</v>
      </c>
      <c r="H481">
        <v>155.35</v>
      </c>
      <c r="I481">
        <f t="shared" si="7"/>
        <v>1</v>
      </c>
      <c r="J481" t="s">
        <v>24</v>
      </c>
    </row>
    <row r="482" spans="1:10">
      <c r="A482">
        <v>56</v>
      </c>
      <c r="B482">
        <v>2</v>
      </c>
      <c r="C482">
        <v>1</v>
      </c>
      <c r="D482">
        <v>5898</v>
      </c>
      <c r="E482">
        <v>1</v>
      </c>
      <c r="F482">
        <v>35</v>
      </c>
      <c r="G482">
        <v>72.25</v>
      </c>
      <c r="H482">
        <v>3453</v>
      </c>
      <c r="I482">
        <f t="shared" si="7"/>
        <v>1</v>
      </c>
      <c r="J482" t="s">
        <v>24</v>
      </c>
    </row>
    <row r="483" spans="1:10">
      <c r="A483">
        <v>28</v>
      </c>
      <c r="B483">
        <v>0</v>
      </c>
      <c r="C483">
        <v>1</v>
      </c>
      <c r="D483">
        <v>2335</v>
      </c>
      <c r="E483">
        <v>0</v>
      </c>
      <c r="F483">
        <v>16</v>
      </c>
      <c r="G483">
        <v>81</v>
      </c>
      <c r="H483">
        <v>1518.87</v>
      </c>
      <c r="I483">
        <f t="shared" si="7"/>
        <v>1</v>
      </c>
      <c r="J483" t="s">
        <v>24</v>
      </c>
    </row>
    <row r="484" spans="1:10">
      <c r="A484">
        <v>40</v>
      </c>
      <c r="B484">
        <v>0</v>
      </c>
      <c r="C484">
        <v>1</v>
      </c>
      <c r="D484">
        <v>3865</v>
      </c>
      <c r="E484">
        <v>0</v>
      </c>
      <c r="F484">
        <v>4</v>
      </c>
      <c r="G484">
        <v>51.75</v>
      </c>
      <c r="H484">
        <v>241.02</v>
      </c>
      <c r="I484">
        <f t="shared" si="7"/>
        <v>1</v>
      </c>
      <c r="J484" t="s">
        <v>24</v>
      </c>
    </row>
    <row r="485" spans="1:10">
      <c r="A485">
        <v>39</v>
      </c>
      <c r="B485">
        <v>0</v>
      </c>
      <c r="C485">
        <v>1</v>
      </c>
      <c r="D485">
        <v>4207</v>
      </c>
      <c r="E485">
        <v>0</v>
      </c>
      <c r="F485">
        <v>1</v>
      </c>
      <c r="G485">
        <v>48.6</v>
      </c>
      <c r="H485">
        <v>55.14</v>
      </c>
      <c r="I485">
        <f t="shared" si="7"/>
        <v>1</v>
      </c>
      <c r="J485" t="s">
        <v>24</v>
      </c>
    </row>
    <row r="486" spans="1:10">
      <c r="A486">
        <v>22</v>
      </c>
      <c r="B486">
        <v>1</v>
      </c>
      <c r="C486">
        <v>1</v>
      </c>
      <c r="D486">
        <v>2102</v>
      </c>
      <c r="E486">
        <v>1</v>
      </c>
      <c r="F486">
        <v>5</v>
      </c>
      <c r="G486">
        <v>25.9</v>
      </c>
      <c r="H486">
        <v>335.25</v>
      </c>
      <c r="I486">
        <f t="shared" si="7"/>
        <v>1</v>
      </c>
      <c r="J486" t="s">
        <v>24</v>
      </c>
    </row>
    <row r="487" spans="1:10">
      <c r="A487">
        <v>34</v>
      </c>
      <c r="B487">
        <v>0</v>
      </c>
      <c r="C487">
        <v>1</v>
      </c>
      <c r="D487">
        <v>5533</v>
      </c>
      <c r="E487">
        <v>0</v>
      </c>
      <c r="F487">
        <v>1</v>
      </c>
      <c r="G487">
        <v>79.25</v>
      </c>
      <c r="H487">
        <v>99.23</v>
      </c>
      <c r="I487">
        <f t="shared" si="7"/>
        <v>1</v>
      </c>
      <c r="J487" t="s">
        <v>24</v>
      </c>
    </row>
    <row r="488" spans="1:10">
      <c r="A488">
        <v>49</v>
      </c>
      <c r="B488">
        <v>0</v>
      </c>
      <c r="C488">
        <v>1</v>
      </c>
      <c r="D488">
        <v>4327</v>
      </c>
      <c r="E488">
        <v>0</v>
      </c>
      <c r="F488">
        <v>16</v>
      </c>
      <c r="G488">
        <v>20.25</v>
      </c>
      <c r="H488">
        <v>664.09</v>
      </c>
      <c r="I488">
        <f t="shared" si="7"/>
        <v>1</v>
      </c>
      <c r="J488" t="s">
        <v>24</v>
      </c>
    </row>
    <row r="489" spans="1:10">
      <c r="A489">
        <v>24</v>
      </c>
      <c r="B489">
        <v>0</v>
      </c>
      <c r="C489">
        <v>1</v>
      </c>
      <c r="D489">
        <v>2494</v>
      </c>
      <c r="E489">
        <v>0</v>
      </c>
      <c r="F489">
        <v>13</v>
      </c>
      <c r="G489">
        <v>106.9</v>
      </c>
      <c r="H489">
        <v>1799.14</v>
      </c>
      <c r="I489">
        <f t="shared" si="7"/>
        <v>1</v>
      </c>
      <c r="J489" t="s">
        <v>24</v>
      </c>
    </row>
    <row r="490" spans="1:10">
      <c r="A490">
        <v>68</v>
      </c>
      <c r="B490">
        <v>0</v>
      </c>
      <c r="C490">
        <v>1</v>
      </c>
      <c r="D490">
        <v>5604</v>
      </c>
      <c r="E490">
        <v>7</v>
      </c>
      <c r="F490">
        <v>20</v>
      </c>
      <c r="G490">
        <v>94.55</v>
      </c>
      <c r="H490">
        <v>2005.85</v>
      </c>
      <c r="I490">
        <f t="shared" si="7"/>
        <v>1</v>
      </c>
      <c r="J490" t="s">
        <v>24</v>
      </c>
    </row>
    <row r="491" spans="1:10">
      <c r="A491">
        <v>75</v>
      </c>
      <c r="B491">
        <v>0</v>
      </c>
      <c r="C491">
        <v>1</v>
      </c>
      <c r="D491">
        <v>4990</v>
      </c>
      <c r="E491">
        <v>2</v>
      </c>
      <c r="F491">
        <v>10</v>
      </c>
      <c r="G491">
        <v>86.65</v>
      </c>
      <c r="H491">
        <v>1321.65</v>
      </c>
      <c r="I491">
        <f t="shared" si="7"/>
        <v>1</v>
      </c>
      <c r="J491" t="s">
        <v>24</v>
      </c>
    </row>
    <row r="492" spans="1:10">
      <c r="A492">
        <v>74</v>
      </c>
      <c r="B492">
        <v>0</v>
      </c>
      <c r="C492">
        <v>1</v>
      </c>
      <c r="D492">
        <v>4412</v>
      </c>
      <c r="E492">
        <v>1</v>
      </c>
      <c r="F492">
        <v>61</v>
      </c>
      <c r="G492">
        <v>104.4</v>
      </c>
      <c r="H492">
        <v>8546.7099999999991</v>
      </c>
      <c r="I492">
        <f t="shared" si="7"/>
        <v>1</v>
      </c>
      <c r="J492" t="s">
        <v>24</v>
      </c>
    </row>
    <row r="493" spans="1:10">
      <c r="A493">
        <v>77</v>
      </c>
      <c r="B493">
        <v>0</v>
      </c>
      <c r="C493">
        <v>1</v>
      </c>
      <c r="D493">
        <v>2837</v>
      </c>
      <c r="E493">
        <v>1</v>
      </c>
      <c r="F493">
        <v>40</v>
      </c>
      <c r="G493">
        <v>101.85</v>
      </c>
      <c r="H493">
        <v>4200.3</v>
      </c>
      <c r="I493">
        <f t="shared" si="7"/>
        <v>1</v>
      </c>
      <c r="J493" t="s">
        <v>24</v>
      </c>
    </row>
    <row r="494" spans="1:10">
      <c r="A494">
        <v>76</v>
      </c>
      <c r="B494">
        <v>0</v>
      </c>
      <c r="C494">
        <v>1</v>
      </c>
      <c r="D494">
        <v>4417</v>
      </c>
      <c r="E494">
        <v>3</v>
      </c>
      <c r="F494">
        <v>4</v>
      </c>
      <c r="G494">
        <v>101.15</v>
      </c>
      <c r="H494">
        <v>424.14</v>
      </c>
      <c r="I494">
        <f t="shared" si="7"/>
        <v>1</v>
      </c>
      <c r="J494" t="s">
        <v>24</v>
      </c>
    </row>
    <row r="495" spans="1:10">
      <c r="A495">
        <v>21</v>
      </c>
      <c r="B495">
        <v>0</v>
      </c>
      <c r="C495">
        <v>1</v>
      </c>
      <c r="D495">
        <v>2122</v>
      </c>
      <c r="E495">
        <v>0</v>
      </c>
      <c r="F495">
        <v>15</v>
      </c>
      <c r="G495">
        <v>105.1</v>
      </c>
      <c r="H495">
        <v>1918.6</v>
      </c>
      <c r="I495">
        <f t="shared" si="7"/>
        <v>1</v>
      </c>
      <c r="J495" t="s">
        <v>24</v>
      </c>
    </row>
    <row r="496" spans="1:10">
      <c r="A496">
        <v>54</v>
      </c>
      <c r="B496">
        <v>0</v>
      </c>
      <c r="C496">
        <v>1</v>
      </c>
      <c r="D496">
        <v>5225</v>
      </c>
      <c r="E496">
        <v>0</v>
      </c>
      <c r="F496">
        <v>2</v>
      </c>
      <c r="G496">
        <v>68.95</v>
      </c>
      <c r="H496">
        <v>181.21</v>
      </c>
      <c r="I496">
        <f t="shared" si="7"/>
        <v>1</v>
      </c>
      <c r="J496" t="s">
        <v>24</v>
      </c>
    </row>
    <row r="497" spans="1:10">
      <c r="A497">
        <v>26</v>
      </c>
      <c r="B497">
        <v>0</v>
      </c>
      <c r="C497">
        <v>1</v>
      </c>
      <c r="D497">
        <v>2989</v>
      </c>
      <c r="E497">
        <v>1</v>
      </c>
      <c r="F497">
        <v>18</v>
      </c>
      <c r="G497">
        <v>57.45</v>
      </c>
      <c r="H497">
        <v>1026.5999999999999</v>
      </c>
      <c r="I497">
        <f t="shared" si="7"/>
        <v>1</v>
      </c>
      <c r="J497" t="s">
        <v>24</v>
      </c>
    </row>
    <row r="498" spans="1:10">
      <c r="A498">
        <v>53</v>
      </c>
      <c r="B498">
        <v>0</v>
      </c>
      <c r="C498">
        <v>1</v>
      </c>
      <c r="D498">
        <v>3200</v>
      </c>
      <c r="E498">
        <v>1</v>
      </c>
      <c r="F498">
        <v>11</v>
      </c>
      <c r="G498">
        <v>44.05</v>
      </c>
      <c r="H498">
        <v>756.83</v>
      </c>
      <c r="I498">
        <f t="shared" si="7"/>
        <v>1</v>
      </c>
      <c r="J498" t="s">
        <v>24</v>
      </c>
    </row>
    <row r="499" spans="1:10">
      <c r="A499">
        <v>41</v>
      </c>
      <c r="B499">
        <v>0</v>
      </c>
      <c r="C499">
        <v>1</v>
      </c>
      <c r="D499">
        <v>3316</v>
      </c>
      <c r="E499">
        <v>0</v>
      </c>
      <c r="F499">
        <v>41</v>
      </c>
      <c r="G499">
        <v>104.7</v>
      </c>
      <c r="H499">
        <v>6303.74</v>
      </c>
      <c r="I499">
        <f t="shared" si="7"/>
        <v>1</v>
      </c>
      <c r="J499" t="s">
        <v>24</v>
      </c>
    </row>
    <row r="500" spans="1:10">
      <c r="A500">
        <v>21</v>
      </c>
      <c r="B500">
        <v>0</v>
      </c>
      <c r="C500">
        <v>1</v>
      </c>
      <c r="D500">
        <v>5855</v>
      </c>
      <c r="E500">
        <v>0</v>
      </c>
      <c r="F500">
        <v>50</v>
      </c>
      <c r="G500">
        <v>109.65</v>
      </c>
      <c r="H500">
        <v>6936.15</v>
      </c>
      <c r="I500">
        <f t="shared" si="7"/>
        <v>1</v>
      </c>
      <c r="J500" t="s">
        <v>24</v>
      </c>
    </row>
    <row r="501" spans="1:10">
      <c r="A501">
        <v>63</v>
      </c>
      <c r="B501">
        <v>3</v>
      </c>
      <c r="C501">
        <v>1</v>
      </c>
      <c r="D501">
        <v>4734</v>
      </c>
      <c r="E501">
        <v>1</v>
      </c>
      <c r="F501">
        <v>41</v>
      </c>
      <c r="G501">
        <v>79.900000000000006</v>
      </c>
      <c r="H501">
        <v>5181.8599999999997</v>
      </c>
      <c r="I501">
        <f t="shared" si="7"/>
        <v>1</v>
      </c>
      <c r="J501" t="s">
        <v>24</v>
      </c>
    </row>
    <row r="502" spans="1:10">
      <c r="A502">
        <v>42</v>
      </c>
      <c r="B502">
        <v>0</v>
      </c>
      <c r="C502">
        <v>1</v>
      </c>
      <c r="D502">
        <v>2529</v>
      </c>
      <c r="E502">
        <v>0</v>
      </c>
      <c r="F502">
        <v>10</v>
      </c>
      <c r="G502">
        <v>33.9</v>
      </c>
      <c r="H502">
        <v>298.45</v>
      </c>
      <c r="I502">
        <f t="shared" si="7"/>
        <v>1</v>
      </c>
      <c r="J502" t="s">
        <v>24</v>
      </c>
    </row>
    <row r="503" spans="1:10">
      <c r="A503">
        <v>42</v>
      </c>
      <c r="B503">
        <v>0</v>
      </c>
      <c r="C503">
        <v>1</v>
      </c>
      <c r="D503">
        <v>4944</v>
      </c>
      <c r="E503">
        <v>0</v>
      </c>
      <c r="F503">
        <v>5</v>
      </c>
      <c r="G503">
        <v>70.05</v>
      </c>
      <c r="H503">
        <v>417.7</v>
      </c>
      <c r="I503">
        <f t="shared" si="7"/>
        <v>1</v>
      </c>
      <c r="J503" t="s">
        <v>24</v>
      </c>
    </row>
    <row r="504" spans="1:10">
      <c r="A504">
        <v>52</v>
      </c>
      <c r="B504">
        <v>0</v>
      </c>
      <c r="C504">
        <v>1</v>
      </c>
      <c r="D504">
        <v>4154</v>
      </c>
      <c r="E504">
        <v>1</v>
      </c>
      <c r="F504">
        <v>12</v>
      </c>
      <c r="G504">
        <v>84.5</v>
      </c>
      <c r="H504">
        <v>1404.46</v>
      </c>
      <c r="I504">
        <f t="shared" si="7"/>
        <v>1</v>
      </c>
      <c r="J504" t="s">
        <v>24</v>
      </c>
    </row>
    <row r="505" spans="1:10">
      <c r="A505">
        <v>28</v>
      </c>
      <c r="B505">
        <v>0</v>
      </c>
      <c r="C505">
        <v>1</v>
      </c>
      <c r="D505">
        <v>5035</v>
      </c>
      <c r="E505">
        <v>0</v>
      </c>
      <c r="F505">
        <v>10</v>
      </c>
      <c r="G505">
        <v>104.4</v>
      </c>
      <c r="H505">
        <v>1165.25</v>
      </c>
      <c r="I505">
        <f t="shared" si="7"/>
        <v>1</v>
      </c>
      <c r="J505" t="s">
        <v>24</v>
      </c>
    </row>
    <row r="506" spans="1:10">
      <c r="A506">
        <v>37</v>
      </c>
      <c r="B506">
        <v>2</v>
      </c>
      <c r="C506">
        <v>1</v>
      </c>
      <c r="D506">
        <v>5282</v>
      </c>
      <c r="E506">
        <v>0</v>
      </c>
      <c r="F506">
        <v>54</v>
      </c>
      <c r="G506">
        <v>55</v>
      </c>
      <c r="H506">
        <v>3454.45</v>
      </c>
      <c r="I506">
        <f t="shared" si="7"/>
        <v>1</v>
      </c>
      <c r="J506" t="s">
        <v>24</v>
      </c>
    </row>
    <row r="507" spans="1:10">
      <c r="A507">
        <v>43</v>
      </c>
      <c r="B507">
        <v>0</v>
      </c>
      <c r="C507">
        <v>1</v>
      </c>
      <c r="D507">
        <v>3706</v>
      </c>
      <c r="E507">
        <v>0</v>
      </c>
      <c r="F507">
        <v>1</v>
      </c>
      <c r="G507">
        <v>70.099999999999994</v>
      </c>
      <c r="H507">
        <v>87.47</v>
      </c>
      <c r="I507">
        <f t="shared" si="7"/>
        <v>1</v>
      </c>
      <c r="J507" t="s">
        <v>24</v>
      </c>
    </row>
    <row r="508" spans="1:10">
      <c r="A508">
        <v>43</v>
      </c>
      <c r="B508">
        <v>0</v>
      </c>
      <c r="C508">
        <v>1</v>
      </c>
      <c r="D508">
        <v>2098</v>
      </c>
      <c r="E508">
        <v>1</v>
      </c>
      <c r="F508">
        <v>41</v>
      </c>
      <c r="G508">
        <v>102.6</v>
      </c>
      <c r="H508">
        <v>6056.65</v>
      </c>
      <c r="I508">
        <f t="shared" si="7"/>
        <v>1</v>
      </c>
      <c r="J508" t="s">
        <v>24</v>
      </c>
    </row>
    <row r="509" spans="1:10">
      <c r="A509">
        <v>36</v>
      </c>
      <c r="B509">
        <v>0</v>
      </c>
      <c r="C509">
        <v>1</v>
      </c>
      <c r="D509">
        <v>2248</v>
      </c>
      <c r="E509">
        <v>0</v>
      </c>
      <c r="F509">
        <v>7</v>
      </c>
      <c r="G509">
        <v>70.75</v>
      </c>
      <c r="H509">
        <v>614.25</v>
      </c>
      <c r="I509">
        <f t="shared" si="7"/>
        <v>1</v>
      </c>
      <c r="J509" t="s">
        <v>24</v>
      </c>
    </row>
    <row r="510" spans="1:10">
      <c r="A510">
        <v>57</v>
      </c>
      <c r="B510">
        <v>2</v>
      </c>
      <c r="C510">
        <v>1</v>
      </c>
      <c r="D510">
        <v>2613</v>
      </c>
      <c r="E510">
        <v>1</v>
      </c>
      <c r="F510">
        <v>3</v>
      </c>
      <c r="G510">
        <v>29.7</v>
      </c>
      <c r="H510">
        <v>91.7</v>
      </c>
      <c r="I510">
        <f t="shared" si="7"/>
        <v>1</v>
      </c>
      <c r="J510" t="s">
        <v>24</v>
      </c>
    </row>
    <row r="511" spans="1:10">
      <c r="A511">
        <v>46</v>
      </c>
      <c r="B511">
        <v>2</v>
      </c>
      <c r="C511">
        <v>1</v>
      </c>
      <c r="D511">
        <v>4455</v>
      </c>
      <c r="E511">
        <v>0</v>
      </c>
      <c r="F511">
        <v>4</v>
      </c>
      <c r="G511">
        <v>49.4</v>
      </c>
      <c r="H511">
        <v>233.48</v>
      </c>
      <c r="I511">
        <f t="shared" si="7"/>
        <v>1</v>
      </c>
      <c r="J511" t="s">
        <v>24</v>
      </c>
    </row>
    <row r="512" spans="1:10">
      <c r="A512">
        <v>44</v>
      </c>
      <c r="B512">
        <v>0</v>
      </c>
      <c r="C512">
        <v>1</v>
      </c>
      <c r="D512">
        <v>5887</v>
      </c>
      <c r="E512">
        <v>3</v>
      </c>
      <c r="F512">
        <v>14</v>
      </c>
      <c r="G512">
        <v>105.95</v>
      </c>
      <c r="H512">
        <v>1427.72</v>
      </c>
      <c r="I512">
        <f t="shared" si="7"/>
        <v>1</v>
      </c>
      <c r="J512" t="s">
        <v>24</v>
      </c>
    </row>
    <row r="513" spans="1:10">
      <c r="A513">
        <v>59</v>
      </c>
      <c r="B513">
        <v>1</v>
      </c>
      <c r="C513">
        <v>1</v>
      </c>
      <c r="D513">
        <v>5124</v>
      </c>
      <c r="E513">
        <v>1</v>
      </c>
      <c r="F513">
        <v>5</v>
      </c>
      <c r="G513">
        <v>80.150000000000006</v>
      </c>
      <c r="H513">
        <v>442.7</v>
      </c>
      <c r="I513">
        <f t="shared" si="7"/>
        <v>1</v>
      </c>
      <c r="J513" t="s">
        <v>24</v>
      </c>
    </row>
    <row r="514" spans="1:10">
      <c r="A514">
        <v>57</v>
      </c>
      <c r="B514">
        <v>1</v>
      </c>
      <c r="C514">
        <v>1</v>
      </c>
      <c r="D514">
        <v>5980</v>
      </c>
      <c r="E514">
        <v>0</v>
      </c>
      <c r="F514">
        <v>11</v>
      </c>
      <c r="G514">
        <v>95</v>
      </c>
      <c r="H514">
        <v>1367.79</v>
      </c>
      <c r="I514">
        <f t="shared" ref="I514:I577" si="8">IF(J514="Churned",1,0)</f>
        <v>1</v>
      </c>
      <c r="J514" t="s">
        <v>24</v>
      </c>
    </row>
    <row r="515" spans="1:10">
      <c r="A515">
        <v>78</v>
      </c>
      <c r="B515">
        <v>0</v>
      </c>
      <c r="C515">
        <v>1</v>
      </c>
      <c r="D515">
        <v>2573</v>
      </c>
      <c r="E515">
        <v>1</v>
      </c>
      <c r="F515">
        <v>43</v>
      </c>
      <c r="G515">
        <v>55.55</v>
      </c>
      <c r="H515">
        <v>2342.1999999999998</v>
      </c>
      <c r="I515">
        <f t="shared" si="8"/>
        <v>1</v>
      </c>
      <c r="J515" t="s">
        <v>24</v>
      </c>
    </row>
    <row r="516" spans="1:10">
      <c r="A516">
        <v>70</v>
      </c>
      <c r="B516">
        <v>0</v>
      </c>
      <c r="C516">
        <v>1</v>
      </c>
      <c r="D516">
        <v>4803</v>
      </c>
      <c r="E516">
        <v>1</v>
      </c>
      <c r="F516">
        <v>56</v>
      </c>
      <c r="G516">
        <v>100.65</v>
      </c>
      <c r="H516">
        <v>7711.41</v>
      </c>
      <c r="I516">
        <f t="shared" si="8"/>
        <v>1</v>
      </c>
      <c r="J516" t="s">
        <v>24</v>
      </c>
    </row>
    <row r="517" spans="1:10">
      <c r="A517">
        <v>68</v>
      </c>
      <c r="B517">
        <v>0</v>
      </c>
      <c r="C517">
        <v>1</v>
      </c>
      <c r="D517">
        <v>5971</v>
      </c>
      <c r="E517">
        <v>0</v>
      </c>
      <c r="F517">
        <v>8</v>
      </c>
      <c r="G517">
        <v>29.4</v>
      </c>
      <c r="H517">
        <v>221.9</v>
      </c>
      <c r="I517">
        <f t="shared" si="8"/>
        <v>1</v>
      </c>
      <c r="J517" t="s">
        <v>24</v>
      </c>
    </row>
    <row r="518" spans="1:10">
      <c r="A518">
        <v>65</v>
      </c>
      <c r="B518">
        <v>0</v>
      </c>
      <c r="C518">
        <v>1</v>
      </c>
      <c r="D518">
        <v>3843</v>
      </c>
      <c r="E518">
        <v>1</v>
      </c>
      <c r="F518">
        <v>24</v>
      </c>
      <c r="G518">
        <v>40.65</v>
      </c>
      <c r="H518">
        <v>933.3</v>
      </c>
      <c r="I518">
        <f t="shared" si="8"/>
        <v>1</v>
      </c>
      <c r="J518" t="s">
        <v>24</v>
      </c>
    </row>
    <row r="519" spans="1:10">
      <c r="A519">
        <v>74</v>
      </c>
      <c r="B519">
        <v>0</v>
      </c>
      <c r="C519">
        <v>1</v>
      </c>
      <c r="D519">
        <v>3866</v>
      </c>
      <c r="E519">
        <v>0</v>
      </c>
      <c r="F519">
        <v>20</v>
      </c>
      <c r="G519">
        <v>61.6</v>
      </c>
      <c r="H519">
        <v>1716.55</v>
      </c>
      <c r="I519">
        <f t="shared" si="8"/>
        <v>1</v>
      </c>
      <c r="J519" t="s">
        <v>24</v>
      </c>
    </row>
    <row r="520" spans="1:10">
      <c r="A520">
        <v>67</v>
      </c>
      <c r="B520">
        <v>0</v>
      </c>
      <c r="C520">
        <v>1</v>
      </c>
      <c r="D520">
        <v>3067</v>
      </c>
      <c r="E520">
        <v>0</v>
      </c>
      <c r="F520">
        <v>1</v>
      </c>
      <c r="G520">
        <v>89.3</v>
      </c>
      <c r="H520">
        <v>119.53</v>
      </c>
      <c r="I520">
        <f t="shared" si="8"/>
        <v>1</v>
      </c>
      <c r="J520" t="s">
        <v>24</v>
      </c>
    </row>
    <row r="521" spans="1:10">
      <c r="A521">
        <v>68</v>
      </c>
      <c r="B521">
        <v>0</v>
      </c>
      <c r="C521">
        <v>1</v>
      </c>
      <c r="D521">
        <v>3718</v>
      </c>
      <c r="E521">
        <v>0</v>
      </c>
      <c r="F521">
        <v>1</v>
      </c>
      <c r="G521">
        <v>50.8</v>
      </c>
      <c r="H521">
        <v>52.08</v>
      </c>
      <c r="I521">
        <f t="shared" si="8"/>
        <v>1</v>
      </c>
      <c r="J521" t="s">
        <v>24</v>
      </c>
    </row>
    <row r="522" spans="1:10">
      <c r="A522">
        <v>58</v>
      </c>
      <c r="B522">
        <v>0</v>
      </c>
      <c r="C522">
        <v>1</v>
      </c>
      <c r="D522">
        <v>2405</v>
      </c>
      <c r="E522">
        <v>1</v>
      </c>
      <c r="F522">
        <v>38</v>
      </c>
      <c r="G522">
        <v>79.45</v>
      </c>
      <c r="H522">
        <v>4396.87</v>
      </c>
      <c r="I522">
        <f t="shared" si="8"/>
        <v>1</v>
      </c>
      <c r="J522" t="s">
        <v>24</v>
      </c>
    </row>
    <row r="523" spans="1:10">
      <c r="A523">
        <v>44</v>
      </c>
      <c r="B523">
        <v>0</v>
      </c>
      <c r="C523">
        <v>1</v>
      </c>
      <c r="D523">
        <v>2159</v>
      </c>
      <c r="E523">
        <v>1</v>
      </c>
      <c r="F523">
        <v>22</v>
      </c>
      <c r="G523">
        <v>69.25</v>
      </c>
      <c r="H523">
        <v>2260.42</v>
      </c>
      <c r="I523">
        <f t="shared" si="8"/>
        <v>1</v>
      </c>
      <c r="J523" t="s">
        <v>24</v>
      </c>
    </row>
    <row r="524" spans="1:10">
      <c r="A524">
        <v>19</v>
      </c>
      <c r="B524">
        <v>0</v>
      </c>
      <c r="C524">
        <v>1</v>
      </c>
      <c r="D524">
        <v>4016</v>
      </c>
      <c r="E524">
        <v>0</v>
      </c>
      <c r="F524">
        <v>24</v>
      </c>
      <c r="G524">
        <v>98.75</v>
      </c>
      <c r="H524">
        <v>3311.86</v>
      </c>
      <c r="I524">
        <f t="shared" si="8"/>
        <v>1</v>
      </c>
      <c r="J524" t="s">
        <v>24</v>
      </c>
    </row>
    <row r="525" spans="1:10">
      <c r="A525">
        <v>35</v>
      </c>
      <c r="B525">
        <v>0</v>
      </c>
      <c r="C525">
        <v>1</v>
      </c>
      <c r="D525">
        <v>4811</v>
      </c>
      <c r="E525">
        <v>1</v>
      </c>
      <c r="F525">
        <v>1</v>
      </c>
      <c r="G525">
        <v>102.45</v>
      </c>
      <c r="H525">
        <v>128.33000000000001</v>
      </c>
      <c r="I525">
        <f t="shared" si="8"/>
        <v>1</v>
      </c>
      <c r="J525" t="s">
        <v>24</v>
      </c>
    </row>
    <row r="526" spans="1:10">
      <c r="A526">
        <v>52</v>
      </c>
      <c r="B526">
        <v>0</v>
      </c>
      <c r="C526">
        <v>1</v>
      </c>
      <c r="D526">
        <v>3770</v>
      </c>
      <c r="E526">
        <v>1</v>
      </c>
      <c r="F526">
        <v>28</v>
      </c>
      <c r="G526">
        <v>106.1</v>
      </c>
      <c r="H526">
        <v>3116.76</v>
      </c>
      <c r="I526">
        <f t="shared" si="8"/>
        <v>1</v>
      </c>
      <c r="J526" t="s">
        <v>24</v>
      </c>
    </row>
    <row r="527" spans="1:10">
      <c r="A527">
        <v>58</v>
      </c>
      <c r="B527">
        <v>0</v>
      </c>
      <c r="C527">
        <v>1</v>
      </c>
      <c r="D527">
        <v>5175</v>
      </c>
      <c r="E527">
        <v>0</v>
      </c>
      <c r="F527">
        <v>25</v>
      </c>
      <c r="G527">
        <v>74.3</v>
      </c>
      <c r="H527">
        <v>1898.05</v>
      </c>
      <c r="I527">
        <f t="shared" si="8"/>
        <v>1</v>
      </c>
      <c r="J527" t="s">
        <v>24</v>
      </c>
    </row>
    <row r="528" spans="1:10">
      <c r="A528">
        <v>48</v>
      </c>
      <c r="B528">
        <v>0</v>
      </c>
      <c r="C528">
        <v>1</v>
      </c>
      <c r="D528">
        <v>5622</v>
      </c>
      <c r="E528">
        <v>0</v>
      </c>
      <c r="F528">
        <v>1</v>
      </c>
      <c r="G528">
        <v>81.95</v>
      </c>
      <c r="H528">
        <v>126.89</v>
      </c>
      <c r="I528">
        <f t="shared" si="8"/>
        <v>1</v>
      </c>
      <c r="J528" t="s">
        <v>24</v>
      </c>
    </row>
    <row r="529" spans="1:10">
      <c r="A529">
        <v>44</v>
      </c>
      <c r="B529">
        <v>0</v>
      </c>
      <c r="C529">
        <v>1</v>
      </c>
      <c r="D529">
        <v>5822</v>
      </c>
      <c r="E529">
        <v>0</v>
      </c>
      <c r="F529">
        <v>4</v>
      </c>
      <c r="G529">
        <v>20.95</v>
      </c>
      <c r="H529">
        <v>93.54</v>
      </c>
      <c r="I529">
        <f t="shared" si="8"/>
        <v>1</v>
      </c>
      <c r="J529" t="s">
        <v>24</v>
      </c>
    </row>
    <row r="530" spans="1:10">
      <c r="A530">
        <v>36</v>
      </c>
      <c r="B530">
        <v>0</v>
      </c>
      <c r="C530">
        <v>1</v>
      </c>
      <c r="D530">
        <v>2058</v>
      </c>
      <c r="E530">
        <v>1</v>
      </c>
      <c r="F530">
        <v>20</v>
      </c>
      <c r="G530">
        <v>90.2</v>
      </c>
      <c r="H530">
        <v>2770.35</v>
      </c>
      <c r="I530">
        <f t="shared" si="8"/>
        <v>1</v>
      </c>
      <c r="J530" t="s">
        <v>24</v>
      </c>
    </row>
    <row r="531" spans="1:10">
      <c r="A531">
        <v>63</v>
      </c>
      <c r="B531">
        <v>0</v>
      </c>
      <c r="C531">
        <v>1</v>
      </c>
      <c r="D531">
        <v>2846</v>
      </c>
      <c r="E531">
        <v>0</v>
      </c>
      <c r="F531">
        <v>1</v>
      </c>
      <c r="G531">
        <v>24.25</v>
      </c>
      <c r="H531">
        <v>24.25</v>
      </c>
      <c r="I531">
        <f t="shared" si="8"/>
        <v>1</v>
      </c>
      <c r="J531" t="s">
        <v>24</v>
      </c>
    </row>
    <row r="532" spans="1:10">
      <c r="A532">
        <v>64</v>
      </c>
      <c r="B532">
        <v>0</v>
      </c>
      <c r="C532">
        <v>1</v>
      </c>
      <c r="D532">
        <v>5313</v>
      </c>
      <c r="E532">
        <v>0</v>
      </c>
      <c r="F532">
        <v>22</v>
      </c>
      <c r="G532">
        <v>84.3</v>
      </c>
      <c r="H532">
        <v>2495.19</v>
      </c>
      <c r="I532">
        <f t="shared" si="8"/>
        <v>1</v>
      </c>
      <c r="J532" t="s">
        <v>24</v>
      </c>
    </row>
    <row r="533" spans="1:10">
      <c r="A533">
        <v>25</v>
      </c>
      <c r="B533">
        <v>0</v>
      </c>
      <c r="C533">
        <v>1</v>
      </c>
      <c r="D533">
        <v>2656</v>
      </c>
      <c r="E533">
        <v>1</v>
      </c>
      <c r="F533">
        <v>8</v>
      </c>
      <c r="G533">
        <v>84.9</v>
      </c>
      <c r="H533">
        <v>996.95</v>
      </c>
      <c r="I533">
        <f t="shared" si="8"/>
        <v>1</v>
      </c>
      <c r="J533" t="s">
        <v>24</v>
      </c>
    </row>
    <row r="534" spans="1:10">
      <c r="A534">
        <v>58</v>
      </c>
      <c r="B534">
        <v>0</v>
      </c>
      <c r="C534">
        <v>1</v>
      </c>
      <c r="D534">
        <v>5964</v>
      </c>
      <c r="E534">
        <v>0</v>
      </c>
      <c r="F534">
        <v>13</v>
      </c>
      <c r="G534">
        <v>80.849999999999994</v>
      </c>
      <c r="H534">
        <v>1171.72</v>
      </c>
      <c r="I534">
        <f t="shared" si="8"/>
        <v>1</v>
      </c>
      <c r="J534" t="s">
        <v>24</v>
      </c>
    </row>
    <row r="535" spans="1:10">
      <c r="A535">
        <v>40</v>
      </c>
      <c r="B535">
        <v>0</v>
      </c>
      <c r="C535">
        <v>1</v>
      </c>
      <c r="D535">
        <v>5591</v>
      </c>
      <c r="E535">
        <v>1</v>
      </c>
      <c r="F535">
        <v>70</v>
      </c>
      <c r="G535">
        <v>65.3</v>
      </c>
      <c r="H535">
        <v>7746.65</v>
      </c>
      <c r="I535">
        <f t="shared" si="8"/>
        <v>1</v>
      </c>
      <c r="J535" t="s">
        <v>24</v>
      </c>
    </row>
    <row r="536" spans="1:10">
      <c r="A536">
        <v>57</v>
      </c>
      <c r="B536">
        <v>1</v>
      </c>
      <c r="C536">
        <v>1</v>
      </c>
      <c r="D536">
        <v>4846</v>
      </c>
      <c r="E536">
        <v>0</v>
      </c>
      <c r="F536">
        <v>5</v>
      </c>
      <c r="G536">
        <v>46</v>
      </c>
      <c r="H536">
        <v>341.15</v>
      </c>
      <c r="I536">
        <f t="shared" si="8"/>
        <v>1</v>
      </c>
      <c r="J536" t="s">
        <v>24</v>
      </c>
    </row>
    <row r="537" spans="1:10">
      <c r="A537">
        <v>56</v>
      </c>
      <c r="B537">
        <v>0</v>
      </c>
      <c r="C537">
        <v>1</v>
      </c>
      <c r="D537">
        <v>2734</v>
      </c>
      <c r="E537">
        <v>0</v>
      </c>
      <c r="F537">
        <v>1</v>
      </c>
      <c r="G537">
        <v>80.5</v>
      </c>
      <c r="H537">
        <v>116.27</v>
      </c>
      <c r="I537">
        <f t="shared" si="8"/>
        <v>1</v>
      </c>
      <c r="J537" t="s">
        <v>24</v>
      </c>
    </row>
    <row r="538" spans="1:10">
      <c r="A538">
        <v>24</v>
      </c>
      <c r="B538">
        <v>0</v>
      </c>
      <c r="C538">
        <v>1</v>
      </c>
      <c r="D538">
        <v>5869</v>
      </c>
      <c r="E538">
        <v>0</v>
      </c>
      <c r="F538">
        <v>26</v>
      </c>
      <c r="G538">
        <v>83.95</v>
      </c>
      <c r="H538">
        <v>2626</v>
      </c>
      <c r="I538">
        <f t="shared" si="8"/>
        <v>1</v>
      </c>
      <c r="J538" t="s">
        <v>24</v>
      </c>
    </row>
    <row r="539" spans="1:10">
      <c r="A539">
        <v>36</v>
      </c>
      <c r="B539">
        <v>0</v>
      </c>
      <c r="C539">
        <v>1</v>
      </c>
      <c r="D539">
        <v>4243</v>
      </c>
      <c r="E539">
        <v>0</v>
      </c>
      <c r="F539">
        <v>1</v>
      </c>
      <c r="G539">
        <v>79.150000000000006</v>
      </c>
      <c r="H539">
        <v>103.63</v>
      </c>
      <c r="I539">
        <f t="shared" si="8"/>
        <v>1</v>
      </c>
      <c r="J539" t="s">
        <v>24</v>
      </c>
    </row>
    <row r="540" spans="1:10">
      <c r="A540">
        <v>64</v>
      </c>
      <c r="B540">
        <v>0</v>
      </c>
      <c r="C540">
        <v>1</v>
      </c>
      <c r="D540">
        <v>4616</v>
      </c>
      <c r="E540">
        <v>0</v>
      </c>
      <c r="F540">
        <v>15</v>
      </c>
      <c r="G540">
        <v>74.400000000000006</v>
      </c>
      <c r="H540">
        <v>1510.95</v>
      </c>
      <c r="I540">
        <f t="shared" si="8"/>
        <v>1</v>
      </c>
      <c r="J540" t="s">
        <v>24</v>
      </c>
    </row>
    <row r="541" spans="1:10">
      <c r="A541">
        <v>65</v>
      </c>
      <c r="B541">
        <v>0</v>
      </c>
      <c r="C541">
        <v>1</v>
      </c>
      <c r="D541">
        <v>2833</v>
      </c>
      <c r="E541">
        <v>0</v>
      </c>
      <c r="F541">
        <v>43</v>
      </c>
      <c r="G541">
        <v>108.15</v>
      </c>
      <c r="H541">
        <v>5969.39</v>
      </c>
      <c r="I541">
        <f t="shared" si="8"/>
        <v>1</v>
      </c>
      <c r="J541" t="s">
        <v>24</v>
      </c>
    </row>
    <row r="542" spans="1:10">
      <c r="A542">
        <v>67</v>
      </c>
      <c r="B542">
        <v>0</v>
      </c>
      <c r="C542">
        <v>1</v>
      </c>
      <c r="D542">
        <v>2292</v>
      </c>
      <c r="E542">
        <v>0</v>
      </c>
      <c r="F542">
        <v>14</v>
      </c>
      <c r="G542">
        <v>104.85</v>
      </c>
      <c r="H542">
        <v>1950.84</v>
      </c>
      <c r="I542">
        <f t="shared" si="8"/>
        <v>1</v>
      </c>
      <c r="J542" t="s">
        <v>24</v>
      </c>
    </row>
    <row r="543" spans="1:10">
      <c r="A543">
        <v>80</v>
      </c>
      <c r="B543">
        <v>0</v>
      </c>
      <c r="C543">
        <v>1</v>
      </c>
      <c r="D543">
        <v>3327</v>
      </c>
      <c r="E543">
        <v>1</v>
      </c>
      <c r="F543">
        <v>16</v>
      </c>
      <c r="G543">
        <v>71.8</v>
      </c>
      <c r="H543">
        <v>1902.2</v>
      </c>
      <c r="I543">
        <f t="shared" si="8"/>
        <v>1</v>
      </c>
      <c r="J543" t="s">
        <v>24</v>
      </c>
    </row>
    <row r="544" spans="1:10">
      <c r="A544">
        <v>78</v>
      </c>
      <c r="B544">
        <v>0</v>
      </c>
      <c r="C544">
        <v>1</v>
      </c>
      <c r="D544">
        <v>5957</v>
      </c>
      <c r="E544">
        <v>5</v>
      </c>
      <c r="F544">
        <v>68</v>
      </c>
      <c r="G544">
        <v>96.55</v>
      </c>
      <c r="H544">
        <v>6716.54</v>
      </c>
      <c r="I544">
        <f t="shared" si="8"/>
        <v>1</v>
      </c>
      <c r="J544" t="s">
        <v>24</v>
      </c>
    </row>
    <row r="545" spans="1:10">
      <c r="A545">
        <v>68</v>
      </c>
      <c r="B545">
        <v>0</v>
      </c>
      <c r="C545">
        <v>1</v>
      </c>
      <c r="D545">
        <v>3239</v>
      </c>
      <c r="E545">
        <v>0</v>
      </c>
      <c r="F545">
        <v>2</v>
      </c>
      <c r="G545">
        <v>53.85</v>
      </c>
      <c r="H545">
        <v>129.09</v>
      </c>
      <c r="I545">
        <f t="shared" si="8"/>
        <v>1</v>
      </c>
      <c r="J545" t="s">
        <v>24</v>
      </c>
    </row>
    <row r="546" spans="1:10">
      <c r="A546">
        <v>37</v>
      </c>
      <c r="B546">
        <v>3</v>
      </c>
      <c r="C546">
        <v>1</v>
      </c>
      <c r="D546">
        <v>5806</v>
      </c>
      <c r="E546">
        <v>0</v>
      </c>
      <c r="F546">
        <v>12</v>
      </c>
      <c r="G546">
        <v>78.95</v>
      </c>
      <c r="H546">
        <v>1311.43</v>
      </c>
      <c r="I546">
        <f t="shared" si="8"/>
        <v>1</v>
      </c>
      <c r="J546" t="s">
        <v>24</v>
      </c>
    </row>
    <row r="547" spans="1:10">
      <c r="A547">
        <v>34</v>
      </c>
      <c r="B547">
        <v>1</v>
      </c>
      <c r="C547">
        <v>1</v>
      </c>
      <c r="D547">
        <v>5719</v>
      </c>
      <c r="E547">
        <v>5</v>
      </c>
      <c r="F547">
        <v>20</v>
      </c>
      <c r="G547">
        <v>82.4</v>
      </c>
      <c r="H547">
        <v>2290.92</v>
      </c>
      <c r="I547">
        <f t="shared" si="8"/>
        <v>1</v>
      </c>
      <c r="J547" t="s">
        <v>24</v>
      </c>
    </row>
    <row r="548" spans="1:10">
      <c r="A548">
        <v>26</v>
      </c>
      <c r="B548">
        <v>0</v>
      </c>
      <c r="C548">
        <v>1</v>
      </c>
      <c r="D548">
        <v>2561</v>
      </c>
      <c r="E548">
        <v>0</v>
      </c>
      <c r="F548">
        <v>7</v>
      </c>
      <c r="G548">
        <v>98.05</v>
      </c>
      <c r="H548">
        <v>777.75</v>
      </c>
      <c r="I548">
        <f t="shared" si="8"/>
        <v>1</v>
      </c>
      <c r="J548" t="s">
        <v>24</v>
      </c>
    </row>
    <row r="549" spans="1:10">
      <c r="A549">
        <v>32</v>
      </c>
      <c r="B549">
        <v>0</v>
      </c>
      <c r="C549">
        <v>1</v>
      </c>
      <c r="D549">
        <v>4049</v>
      </c>
      <c r="E549">
        <v>1</v>
      </c>
      <c r="F549">
        <v>14</v>
      </c>
      <c r="G549">
        <v>64.7</v>
      </c>
      <c r="H549">
        <v>1226.5999999999999</v>
      </c>
      <c r="I549">
        <f t="shared" si="8"/>
        <v>1</v>
      </c>
      <c r="J549" t="s">
        <v>24</v>
      </c>
    </row>
    <row r="550" spans="1:10">
      <c r="A550">
        <v>51</v>
      </c>
      <c r="B550">
        <v>0</v>
      </c>
      <c r="C550">
        <v>1</v>
      </c>
      <c r="D550">
        <v>2101</v>
      </c>
      <c r="E550">
        <v>0</v>
      </c>
      <c r="F550">
        <v>2</v>
      </c>
      <c r="G550">
        <v>75.900000000000006</v>
      </c>
      <c r="H550">
        <v>197.09</v>
      </c>
      <c r="I550">
        <f t="shared" si="8"/>
        <v>1</v>
      </c>
      <c r="J550" t="s">
        <v>24</v>
      </c>
    </row>
    <row r="551" spans="1:10">
      <c r="A551">
        <v>30</v>
      </c>
      <c r="B551">
        <v>0</v>
      </c>
      <c r="C551">
        <v>1</v>
      </c>
      <c r="D551">
        <v>4003</v>
      </c>
      <c r="E551">
        <v>1</v>
      </c>
      <c r="F551">
        <v>15</v>
      </c>
      <c r="G551">
        <v>84.3</v>
      </c>
      <c r="H551">
        <v>1732.9</v>
      </c>
      <c r="I551">
        <f t="shared" si="8"/>
        <v>1</v>
      </c>
      <c r="J551" t="s">
        <v>24</v>
      </c>
    </row>
    <row r="552" spans="1:10">
      <c r="A552">
        <v>36</v>
      </c>
      <c r="B552">
        <v>0</v>
      </c>
      <c r="C552">
        <v>1</v>
      </c>
      <c r="D552">
        <v>5011</v>
      </c>
      <c r="E552">
        <v>1</v>
      </c>
      <c r="F552">
        <v>61</v>
      </c>
      <c r="G552">
        <v>105.55</v>
      </c>
      <c r="H552">
        <v>9069.15</v>
      </c>
      <c r="I552">
        <f t="shared" si="8"/>
        <v>1</v>
      </c>
      <c r="J552" t="s">
        <v>24</v>
      </c>
    </row>
    <row r="553" spans="1:10">
      <c r="A553">
        <v>44</v>
      </c>
      <c r="B553">
        <v>0</v>
      </c>
      <c r="C553">
        <v>1</v>
      </c>
      <c r="D553">
        <v>2421</v>
      </c>
      <c r="E553">
        <v>1</v>
      </c>
      <c r="F553">
        <v>18</v>
      </c>
      <c r="G553">
        <v>99.4</v>
      </c>
      <c r="H553">
        <v>1946.35</v>
      </c>
      <c r="I553">
        <f t="shared" si="8"/>
        <v>1</v>
      </c>
      <c r="J553" t="s">
        <v>24</v>
      </c>
    </row>
    <row r="554" spans="1:10">
      <c r="A554">
        <v>51</v>
      </c>
      <c r="B554">
        <v>0</v>
      </c>
      <c r="C554">
        <v>1</v>
      </c>
      <c r="D554">
        <v>2293</v>
      </c>
      <c r="E554">
        <v>0</v>
      </c>
      <c r="F554">
        <v>1</v>
      </c>
      <c r="G554">
        <v>45.3</v>
      </c>
      <c r="H554">
        <v>71.709999999999994</v>
      </c>
      <c r="I554">
        <f t="shared" si="8"/>
        <v>1</v>
      </c>
      <c r="J554" t="s">
        <v>24</v>
      </c>
    </row>
    <row r="555" spans="1:10">
      <c r="A555">
        <v>37</v>
      </c>
      <c r="B555">
        <v>0</v>
      </c>
      <c r="C555">
        <v>1</v>
      </c>
      <c r="D555">
        <v>4714</v>
      </c>
      <c r="E555">
        <v>1</v>
      </c>
      <c r="F555">
        <v>68</v>
      </c>
      <c r="G555">
        <v>83</v>
      </c>
      <c r="H555">
        <v>8694.1200000000008</v>
      </c>
      <c r="I555">
        <f t="shared" si="8"/>
        <v>1</v>
      </c>
      <c r="J555" t="s">
        <v>24</v>
      </c>
    </row>
    <row r="556" spans="1:10">
      <c r="A556">
        <v>42</v>
      </c>
      <c r="B556">
        <v>0</v>
      </c>
      <c r="C556">
        <v>1</v>
      </c>
      <c r="D556">
        <v>3905</v>
      </c>
      <c r="E556">
        <v>0</v>
      </c>
      <c r="F556">
        <v>7</v>
      </c>
      <c r="G556">
        <v>85.2</v>
      </c>
      <c r="H556">
        <v>734.36</v>
      </c>
      <c r="I556">
        <f t="shared" si="8"/>
        <v>1</v>
      </c>
      <c r="J556" t="s">
        <v>24</v>
      </c>
    </row>
    <row r="557" spans="1:10">
      <c r="A557">
        <v>23</v>
      </c>
      <c r="B557">
        <v>0</v>
      </c>
      <c r="C557">
        <v>1</v>
      </c>
      <c r="D557">
        <v>5271</v>
      </c>
      <c r="E557">
        <v>1</v>
      </c>
      <c r="F557">
        <v>6</v>
      </c>
      <c r="G557">
        <v>49.15</v>
      </c>
      <c r="H557">
        <v>312.44</v>
      </c>
      <c r="I557">
        <f t="shared" si="8"/>
        <v>1</v>
      </c>
      <c r="J557" t="s">
        <v>24</v>
      </c>
    </row>
    <row r="558" spans="1:10">
      <c r="A558">
        <v>59</v>
      </c>
      <c r="B558">
        <v>0</v>
      </c>
      <c r="C558">
        <v>1</v>
      </c>
      <c r="D558">
        <v>5209</v>
      </c>
      <c r="E558">
        <v>0</v>
      </c>
      <c r="F558">
        <v>15</v>
      </c>
      <c r="G558">
        <v>49.1</v>
      </c>
      <c r="H558">
        <v>825.2</v>
      </c>
      <c r="I558">
        <f t="shared" si="8"/>
        <v>1</v>
      </c>
      <c r="J558" t="s">
        <v>24</v>
      </c>
    </row>
    <row r="559" spans="1:10">
      <c r="A559">
        <v>33</v>
      </c>
      <c r="B559">
        <v>0</v>
      </c>
      <c r="C559">
        <v>1</v>
      </c>
      <c r="D559">
        <v>4369</v>
      </c>
      <c r="E559">
        <v>1</v>
      </c>
      <c r="F559">
        <v>55</v>
      </c>
      <c r="G559">
        <v>104.15</v>
      </c>
      <c r="H559">
        <v>6326.6</v>
      </c>
      <c r="I559">
        <f t="shared" si="8"/>
        <v>1</v>
      </c>
      <c r="J559" t="s">
        <v>24</v>
      </c>
    </row>
    <row r="560" spans="1:10">
      <c r="A560">
        <v>21</v>
      </c>
      <c r="B560">
        <v>0</v>
      </c>
      <c r="C560">
        <v>1</v>
      </c>
      <c r="D560">
        <v>2853</v>
      </c>
      <c r="E560">
        <v>0</v>
      </c>
      <c r="F560">
        <v>15</v>
      </c>
      <c r="G560">
        <v>25.4</v>
      </c>
      <c r="H560">
        <v>1087.2</v>
      </c>
      <c r="I560">
        <f t="shared" si="8"/>
        <v>1</v>
      </c>
      <c r="J560" t="s">
        <v>24</v>
      </c>
    </row>
    <row r="561" spans="1:10">
      <c r="A561">
        <v>22</v>
      </c>
      <c r="B561">
        <v>0</v>
      </c>
      <c r="C561">
        <v>1</v>
      </c>
      <c r="D561">
        <v>4115</v>
      </c>
      <c r="E561">
        <v>0</v>
      </c>
      <c r="F561">
        <v>20</v>
      </c>
      <c r="G561">
        <v>88.7</v>
      </c>
      <c r="H561">
        <v>1872.25</v>
      </c>
      <c r="I561">
        <f t="shared" si="8"/>
        <v>1</v>
      </c>
      <c r="J561" t="s">
        <v>24</v>
      </c>
    </row>
    <row r="562" spans="1:10">
      <c r="A562">
        <v>20</v>
      </c>
      <c r="B562">
        <v>0</v>
      </c>
      <c r="C562">
        <v>1</v>
      </c>
      <c r="D562">
        <v>4176</v>
      </c>
      <c r="E562">
        <v>5</v>
      </c>
      <c r="F562">
        <v>3</v>
      </c>
      <c r="G562">
        <v>95.2</v>
      </c>
      <c r="H562">
        <v>382.63</v>
      </c>
      <c r="I562">
        <f t="shared" si="8"/>
        <v>1</v>
      </c>
      <c r="J562" t="s">
        <v>24</v>
      </c>
    </row>
    <row r="563" spans="1:10">
      <c r="A563">
        <v>21</v>
      </c>
      <c r="B563">
        <v>2</v>
      </c>
      <c r="C563">
        <v>1</v>
      </c>
      <c r="D563">
        <v>4648</v>
      </c>
      <c r="E563">
        <v>1</v>
      </c>
      <c r="F563">
        <v>17</v>
      </c>
      <c r="G563">
        <v>24.1</v>
      </c>
      <c r="H563">
        <v>720.32</v>
      </c>
      <c r="I563">
        <f t="shared" si="8"/>
        <v>1</v>
      </c>
      <c r="J563" t="s">
        <v>24</v>
      </c>
    </row>
    <row r="564" spans="1:10">
      <c r="A564">
        <v>31</v>
      </c>
      <c r="B564">
        <v>0</v>
      </c>
      <c r="C564">
        <v>1</v>
      </c>
      <c r="D564">
        <v>2666</v>
      </c>
      <c r="E564">
        <v>0</v>
      </c>
      <c r="F564">
        <v>20</v>
      </c>
      <c r="G564">
        <v>94.1</v>
      </c>
      <c r="H564">
        <v>2837</v>
      </c>
      <c r="I564">
        <f t="shared" si="8"/>
        <v>1</v>
      </c>
      <c r="J564" t="s">
        <v>24</v>
      </c>
    </row>
    <row r="565" spans="1:10">
      <c r="A565">
        <v>77</v>
      </c>
      <c r="B565">
        <v>0</v>
      </c>
      <c r="C565">
        <v>1</v>
      </c>
      <c r="D565">
        <v>4317</v>
      </c>
      <c r="E565">
        <v>0</v>
      </c>
      <c r="F565">
        <v>21</v>
      </c>
      <c r="G565">
        <v>96.8</v>
      </c>
      <c r="H565">
        <v>2907.77</v>
      </c>
      <c r="I565">
        <f t="shared" si="8"/>
        <v>1</v>
      </c>
      <c r="J565" t="s">
        <v>24</v>
      </c>
    </row>
    <row r="566" spans="1:10">
      <c r="A566">
        <v>79</v>
      </c>
      <c r="B566">
        <v>0</v>
      </c>
      <c r="C566">
        <v>1</v>
      </c>
      <c r="D566">
        <v>3856</v>
      </c>
      <c r="E566">
        <v>0</v>
      </c>
      <c r="F566">
        <v>10</v>
      </c>
      <c r="G566">
        <v>79.25</v>
      </c>
      <c r="H566">
        <v>868.65</v>
      </c>
      <c r="I566">
        <f t="shared" si="8"/>
        <v>1</v>
      </c>
      <c r="J566" t="s">
        <v>24</v>
      </c>
    </row>
    <row r="567" spans="1:10">
      <c r="A567">
        <v>75</v>
      </c>
      <c r="B567">
        <v>0</v>
      </c>
      <c r="C567">
        <v>1</v>
      </c>
      <c r="D567">
        <v>4568</v>
      </c>
      <c r="E567">
        <v>1</v>
      </c>
      <c r="F567">
        <v>1</v>
      </c>
      <c r="G567">
        <v>69.25</v>
      </c>
      <c r="H567">
        <v>106.55</v>
      </c>
      <c r="I567">
        <f t="shared" si="8"/>
        <v>1</v>
      </c>
      <c r="J567" t="s">
        <v>24</v>
      </c>
    </row>
    <row r="568" spans="1:10">
      <c r="A568">
        <v>73</v>
      </c>
      <c r="B568">
        <v>0</v>
      </c>
      <c r="C568">
        <v>1</v>
      </c>
      <c r="D568">
        <v>5556</v>
      </c>
      <c r="E568">
        <v>0</v>
      </c>
      <c r="F568">
        <v>16</v>
      </c>
      <c r="G568">
        <v>59.4</v>
      </c>
      <c r="H568">
        <v>1613.18</v>
      </c>
      <c r="I568">
        <f t="shared" si="8"/>
        <v>1</v>
      </c>
      <c r="J568" t="s">
        <v>24</v>
      </c>
    </row>
    <row r="569" spans="1:10">
      <c r="A569">
        <v>75</v>
      </c>
      <c r="B569">
        <v>0</v>
      </c>
      <c r="C569">
        <v>1</v>
      </c>
      <c r="D569">
        <v>5527</v>
      </c>
      <c r="E569">
        <v>0</v>
      </c>
      <c r="F569">
        <v>1</v>
      </c>
      <c r="G569">
        <v>55.8</v>
      </c>
      <c r="H569">
        <v>82.02</v>
      </c>
      <c r="I569">
        <f t="shared" si="8"/>
        <v>1</v>
      </c>
      <c r="J569" t="s">
        <v>24</v>
      </c>
    </row>
    <row r="570" spans="1:10">
      <c r="A570">
        <v>66</v>
      </c>
      <c r="B570">
        <v>0</v>
      </c>
      <c r="C570">
        <v>1</v>
      </c>
      <c r="D570">
        <v>3123</v>
      </c>
      <c r="E570">
        <v>8</v>
      </c>
      <c r="F570">
        <v>43</v>
      </c>
      <c r="G570">
        <v>101</v>
      </c>
      <c r="H570">
        <v>5882.15</v>
      </c>
      <c r="I570">
        <f t="shared" si="8"/>
        <v>1</v>
      </c>
      <c r="J570" t="s">
        <v>24</v>
      </c>
    </row>
    <row r="571" spans="1:10">
      <c r="A571">
        <v>68</v>
      </c>
      <c r="B571">
        <v>0</v>
      </c>
      <c r="C571">
        <v>1</v>
      </c>
      <c r="D571">
        <v>4522</v>
      </c>
      <c r="E571">
        <v>0</v>
      </c>
      <c r="F571">
        <v>2</v>
      </c>
      <c r="G571">
        <v>66.400000000000006</v>
      </c>
      <c r="H571">
        <v>105.69</v>
      </c>
      <c r="I571">
        <f t="shared" si="8"/>
        <v>1</v>
      </c>
      <c r="J571" t="s">
        <v>24</v>
      </c>
    </row>
    <row r="572" spans="1:10">
      <c r="A572">
        <v>73</v>
      </c>
      <c r="B572">
        <v>0</v>
      </c>
      <c r="C572">
        <v>1</v>
      </c>
      <c r="D572">
        <v>4138</v>
      </c>
      <c r="E572">
        <v>1</v>
      </c>
      <c r="F572">
        <v>1</v>
      </c>
      <c r="G572">
        <v>80.3</v>
      </c>
      <c r="H572">
        <v>97.81</v>
      </c>
      <c r="I572">
        <f t="shared" si="8"/>
        <v>1</v>
      </c>
      <c r="J572" t="s">
        <v>24</v>
      </c>
    </row>
    <row r="573" spans="1:10">
      <c r="A573">
        <v>78</v>
      </c>
      <c r="B573">
        <v>0</v>
      </c>
      <c r="C573">
        <v>1</v>
      </c>
      <c r="D573">
        <v>2373</v>
      </c>
      <c r="E573">
        <v>0</v>
      </c>
      <c r="F573">
        <v>19</v>
      </c>
      <c r="G573">
        <v>90.6</v>
      </c>
      <c r="H573">
        <v>2194.2800000000002</v>
      </c>
      <c r="I573">
        <f t="shared" si="8"/>
        <v>1</v>
      </c>
      <c r="J573" t="s">
        <v>24</v>
      </c>
    </row>
    <row r="574" spans="1:10">
      <c r="A574">
        <v>68</v>
      </c>
      <c r="B574">
        <v>0</v>
      </c>
      <c r="C574">
        <v>1</v>
      </c>
      <c r="D574">
        <v>4424</v>
      </c>
      <c r="E574">
        <v>0</v>
      </c>
      <c r="F574">
        <v>37</v>
      </c>
      <c r="G574">
        <v>101.1</v>
      </c>
      <c r="H574">
        <v>5152.2700000000004</v>
      </c>
      <c r="I574">
        <f t="shared" si="8"/>
        <v>1</v>
      </c>
      <c r="J574" t="s">
        <v>24</v>
      </c>
    </row>
    <row r="575" spans="1:10">
      <c r="A575">
        <v>73</v>
      </c>
      <c r="B575">
        <v>0</v>
      </c>
      <c r="C575">
        <v>1</v>
      </c>
      <c r="D575">
        <v>2312</v>
      </c>
      <c r="E575">
        <v>1</v>
      </c>
      <c r="F575">
        <v>20</v>
      </c>
      <c r="G575">
        <v>90.8</v>
      </c>
      <c r="H575">
        <v>2046.4</v>
      </c>
      <c r="I575">
        <f t="shared" si="8"/>
        <v>1</v>
      </c>
      <c r="J575" t="s">
        <v>24</v>
      </c>
    </row>
    <row r="576" spans="1:10">
      <c r="A576">
        <v>79</v>
      </c>
      <c r="B576">
        <v>0</v>
      </c>
      <c r="C576">
        <v>1</v>
      </c>
      <c r="D576">
        <v>3019</v>
      </c>
      <c r="E576">
        <v>1</v>
      </c>
      <c r="F576">
        <v>3</v>
      </c>
      <c r="G576">
        <v>94.6</v>
      </c>
      <c r="H576">
        <v>376.48</v>
      </c>
      <c r="I576">
        <f t="shared" si="8"/>
        <v>1</v>
      </c>
      <c r="J576" t="s">
        <v>24</v>
      </c>
    </row>
    <row r="577" spans="1:10">
      <c r="A577">
        <v>70</v>
      </c>
      <c r="B577">
        <v>0</v>
      </c>
      <c r="C577">
        <v>1</v>
      </c>
      <c r="D577">
        <v>5860</v>
      </c>
      <c r="E577">
        <v>1</v>
      </c>
      <c r="F577">
        <v>53</v>
      </c>
      <c r="G577">
        <v>103.85</v>
      </c>
      <c r="H577">
        <v>7571.58</v>
      </c>
      <c r="I577">
        <f t="shared" si="8"/>
        <v>1</v>
      </c>
      <c r="J577" t="s">
        <v>24</v>
      </c>
    </row>
    <row r="578" spans="1:10">
      <c r="A578">
        <v>74</v>
      </c>
      <c r="B578">
        <v>3</v>
      </c>
      <c r="C578">
        <v>1</v>
      </c>
      <c r="D578">
        <v>2483</v>
      </c>
      <c r="E578">
        <v>0</v>
      </c>
      <c r="F578">
        <v>1</v>
      </c>
      <c r="G578">
        <v>79.349999999999994</v>
      </c>
      <c r="H578">
        <v>92.48</v>
      </c>
      <c r="I578">
        <f t="shared" ref="I578:I641" si="9">IF(J578="Churned",1,0)</f>
        <v>1</v>
      </c>
      <c r="J578" t="s">
        <v>24</v>
      </c>
    </row>
    <row r="579" spans="1:10">
      <c r="A579">
        <v>32</v>
      </c>
      <c r="B579">
        <v>0</v>
      </c>
      <c r="C579">
        <v>1</v>
      </c>
      <c r="D579">
        <v>3244</v>
      </c>
      <c r="E579">
        <v>0</v>
      </c>
      <c r="F579">
        <v>1</v>
      </c>
      <c r="G579">
        <v>75.3</v>
      </c>
      <c r="H579">
        <v>79.430000000000007</v>
      </c>
      <c r="I579">
        <f t="shared" si="9"/>
        <v>1</v>
      </c>
      <c r="J579" t="s">
        <v>24</v>
      </c>
    </row>
    <row r="580" spans="1:10">
      <c r="A580">
        <v>28</v>
      </c>
      <c r="B580">
        <v>0</v>
      </c>
      <c r="C580">
        <v>1</v>
      </c>
      <c r="D580">
        <v>2876</v>
      </c>
      <c r="E580">
        <v>0</v>
      </c>
      <c r="F580">
        <v>3</v>
      </c>
      <c r="G580">
        <v>69.55</v>
      </c>
      <c r="H580">
        <v>301.08</v>
      </c>
      <c r="I580">
        <f t="shared" si="9"/>
        <v>1</v>
      </c>
      <c r="J580" t="s">
        <v>24</v>
      </c>
    </row>
    <row r="581" spans="1:10">
      <c r="A581">
        <v>30</v>
      </c>
      <c r="B581">
        <v>0</v>
      </c>
      <c r="C581">
        <v>1</v>
      </c>
      <c r="D581">
        <v>5379</v>
      </c>
      <c r="E581">
        <v>0</v>
      </c>
      <c r="F581">
        <v>15</v>
      </c>
      <c r="G581">
        <v>19.399999999999999</v>
      </c>
      <c r="H581">
        <v>786.4</v>
      </c>
      <c r="I581">
        <f t="shared" si="9"/>
        <v>1</v>
      </c>
      <c r="J581" t="s">
        <v>24</v>
      </c>
    </row>
    <row r="582" spans="1:10">
      <c r="A582">
        <v>47</v>
      </c>
      <c r="B582">
        <v>0</v>
      </c>
      <c r="C582">
        <v>1</v>
      </c>
      <c r="D582">
        <v>4838</v>
      </c>
      <c r="E582">
        <v>0</v>
      </c>
      <c r="F582">
        <v>70</v>
      </c>
      <c r="G582">
        <v>115.55</v>
      </c>
      <c r="H582">
        <v>8842.2999999999993</v>
      </c>
      <c r="I582">
        <f t="shared" si="9"/>
        <v>1</v>
      </c>
      <c r="J582" t="s">
        <v>24</v>
      </c>
    </row>
    <row r="583" spans="1:10">
      <c r="A583">
        <v>30</v>
      </c>
      <c r="B583">
        <v>0</v>
      </c>
      <c r="C583">
        <v>1</v>
      </c>
      <c r="D583">
        <v>4689</v>
      </c>
      <c r="E583">
        <v>0</v>
      </c>
      <c r="F583">
        <v>4</v>
      </c>
      <c r="G583">
        <v>89.6</v>
      </c>
      <c r="H583">
        <v>512.69000000000005</v>
      </c>
      <c r="I583">
        <f t="shared" si="9"/>
        <v>1</v>
      </c>
      <c r="J583" t="s">
        <v>24</v>
      </c>
    </row>
    <row r="584" spans="1:10">
      <c r="A584">
        <v>64</v>
      </c>
      <c r="B584">
        <v>0</v>
      </c>
      <c r="C584">
        <v>1</v>
      </c>
      <c r="D584">
        <v>4013</v>
      </c>
      <c r="E584">
        <v>8</v>
      </c>
      <c r="F584">
        <v>4</v>
      </c>
      <c r="G584">
        <v>74.650000000000006</v>
      </c>
      <c r="H584">
        <v>495.96</v>
      </c>
      <c r="I584">
        <f t="shared" si="9"/>
        <v>1</v>
      </c>
      <c r="J584" t="s">
        <v>24</v>
      </c>
    </row>
    <row r="585" spans="1:10">
      <c r="A585">
        <v>24</v>
      </c>
      <c r="B585">
        <v>0</v>
      </c>
      <c r="C585">
        <v>1</v>
      </c>
      <c r="D585">
        <v>2895</v>
      </c>
      <c r="E585">
        <v>0</v>
      </c>
      <c r="F585">
        <v>4</v>
      </c>
      <c r="G585">
        <v>98.1</v>
      </c>
      <c r="H585">
        <v>418.82</v>
      </c>
      <c r="I585">
        <f t="shared" si="9"/>
        <v>1</v>
      </c>
      <c r="J585" t="s">
        <v>24</v>
      </c>
    </row>
    <row r="586" spans="1:10">
      <c r="A586">
        <v>34</v>
      </c>
      <c r="B586">
        <v>0</v>
      </c>
      <c r="C586">
        <v>1</v>
      </c>
      <c r="D586">
        <v>2330</v>
      </c>
      <c r="E586">
        <v>0</v>
      </c>
      <c r="F586">
        <v>4</v>
      </c>
      <c r="G586">
        <v>85.65</v>
      </c>
      <c r="H586">
        <v>366.54</v>
      </c>
      <c r="I586">
        <f t="shared" si="9"/>
        <v>1</v>
      </c>
      <c r="J586" t="s">
        <v>24</v>
      </c>
    </row>
    <row r="587" spans="1:10">
      <c r="A587">
        <v>19</v>
      </c>
      <c r="B587">
        <v>0</v>
      </c>
      <c r="C587">
        <v>1</v>
      </c>
      <c r="D587">
        <v>4895</v>
      </c>
      <c r="E587">
        <v>0</v>
      </c>
      <c r="F587">
        <v>1</v>
      </c>
      <c r="G587">
        <v>42.9</v>
      </c>
      <c r="H587">
        <v>46.92</v>
      </c>
      <c r="I587">
        <f t="shared" si="9"/>
        <v>1</v>
      </c>
      <c r="J587" t="s">
        <v>24</v>
      </c>
    </row>
    <row r="588" spans="1:10">
      <c r="A588">
        <v>47</v>
      </c>
      <c r="B588">
        <v>0</v>
      </c>
      <c r="C588">
        <v>1</v>
      </c>
      <c r="D588">
        <v>3420</v>
      </c>
      <c r="E588">
        <v>0</v>
      </c>
      <c r="F588">
        <v>1</v>
      </c>
      <c r="G588">
        <v>50.55</v>
      </c>
      <c r="H588">
        <v>81.510000000000005</v>
      </c>
      <c r="I588">
        <f t="shared" si="9"/>
        <v>1</v>
      </c>
      <c r="J588" t="s">
        <v>24</v>
      </c>
    </row>
    <row r="589" spans="1:10">
      <c r="A589">
        <v>36</v>
      </c>
      <c r="B589">
        <v>0</v>
      </c>
      <c r="C589">
        <v>1</v>
      </c>
      <c r="D589">
        <v>2679</v>
      </c>
      <c r="E589">
        <v>0</v>
      </c>
      <c r="F589">
        <v>7</v>
      </c>
      <c r="G589">
        <v>73.599999999999994</v>
      </c>
      <c r="H589">
        <v>786.49</v>
      </c>
      <c r="I589">
        <f t="shared" si="9"/>
        <v>1</v>
      </c>
      <c r="J589" t="s">
        <v>24</v>
      </c>
    </row>
    <row r="590" spans="1:10">
      <c r="A590">
        <v>63</v>
      </c>
      <c r="B590">
        <v>0</v>
      </c>
      <c r="C590">
        <v>1</v>
      </c>
      <c r="D590">
        <v>4160</v>
      </c>
      <c r="E590">
        <v>0</v>
      </c>
      <c r="F590">
        <v>6</v>
      </c>
      <c r="G590">
        <v>74.900000000000006</v>
      </c>
      <c r="H590">
        <v>507.72</v>
      </c>
      <c r="I590">
        <f t="shared" si="9"/>
        <v>1</v>
      </c>
      <c r="J590" t="s">
        <v>24</v>
      </c>
    </row>
    <row r="591" spans="1:10">
      <c r="A591">
        <v>49</v>
      </c>
      <c r="B591">
        <v>3</v>
      </c>
      <c r="C591">
        <v>1</v>
      </c>
      <c r="D591">
        <v>4626</v>
      </c>
      <c r="E591">
        <v>1</v>
      </c>
      <c r="F591">
        <v>22</v>
      </c>
      <c r="G591">
        <v>61.15</v>
      </c>
      <c r="H591">
        <v>2447.61</v>
      </c>
      <c r="I591">
        <f t="shared" si="9"/>
        <v>1</v>
      </c>
      <c r="J591" t="s">
        <v>24</v>
      </c>
    </row>
    <row r="592" spans="1:10">
      <c r="A592">
        <v>21</v>
      </c>
      <c r="B592">
        <v>0</v>
      </c>
      <c r="C592">
        <v>1</v>
      </c>
      <c r="D592">
        <v>5090</v>
      </c>
      <c r="E592">
        <v>0</v>
      </c>
      <c r="F592">
        <v>62</v>
      </c>
      <c r="G592">
        <v>102</v>
      </c>
      <c r="H592">
        <v>7140.21</v>
      </c>
      <c r="I592">
        <f t="shared" si="9"/>
        <v>1</v>
      </c>
      <c r="J592" t="s">
        <v>24</v>
      </c>
    </row>
    <row r="593" spans="1:10">
      <c r="A593">
        <v>63</v>
      </c>
      <c r="B593">
        <v>0</v>
      </c>
      <c r="C593">
        <v>1</v>
      </c>
      <c r="D593">
        <v>5036</v>
      </c>
      <c r="E593">
        <v>1</v>
      </c>
      <c r="F593">
        <v>3</v>
      </c>
      <c r="G593">
        <v>79.650000000000006</v>
      </c>
      <c r="H593">
        <v>381.56</v>
      </c>
      <c r="I593">
        <f t="shared" si="9"/>
        <v>1</v>
      </c>
      <c r="J593" t="s">
        <v>24</v>
      </c>
    </row>
    <row r="594" spans="1:10">
      <c r="A594">
        <v>33</v>
      </c>
      <c r="B594">
        <v>0</v>
      </c>
      <c r="C594">
        <v>1</v>
      </c>
      <c r="D594">
        <v>5394</v>
      </c>
      <c r="E594">
        <v>0</v>
      </c>
      <c r="F594">
        <v>1</v>
      </c>
      <c r="G594">
        <v>20.2</v>
      </c>
      <c r="H594">
        <v>31.18</v>
      </c>
      <c r="I594">
        <f t="shared" si="9"/>
        <v>1</v>
      </c>
      <c r="J594" t="s">
        <v>24</v>
      </c>
    </row>
    <row r="595" spans="1:10">
      <c r="A595">
        <v>28</v>
      </c>
      <c r="B595">
        <v>0</v>
      </c>
      <c r="C595">
        <v>1</v>
      </c>
      <c r="D595">
        <v>4773</v>
      </c>
      <c r="E595">
        <v>1</v>
      </c>
      <c r="F595">
        <v>20</v>
      </c>
      <c r="G595">
        <v>70.45</v>
      </c>
      <c r="H595">
        <v>1800.75</v>
      </c>
      <c r="I595">
        <f t="shared" si="9"/>
        <v>1</v>
      </c>
      <c r="J595" t="s">
        <v>24</v>
      </c>
    </row>
    <row r="596" spans="1:10">
      <c r="A596">
        <v>47</v>
      </c>
      <c r="B596">
        <v>0</v>
      </c>
      <c r="C596">
        <v>1</v>
      </c>
      <c r="D596">
        <v>4306</v>
      </c>
      <c r="E596">
        <v>3</v>
      </c>
      <c r="F596">
        <v>12</v>
      </c>
      <c r="G596">
        <v>80.849999999999994</v>
      </c>
      <c r="H596">
        <v>1061.8499999999999</v>
      </c>
      <c r="I596">
        <f t="shared" si="9"/>
        <v>1</v>
      </c>
      <c r="J596" t="s">
        <v>24</v>
      </c>
    </row>
    <row r="597" spans="1:10">
      <c r="A597">
        <v>57</v>
      </c>
      <c r="B597">
        <v>0</v>
      </c>
      <c r="C597">
        <v>1</v>
      </c>
      <c r="D597">
        <v>4493</v>
      </c>
      <c r="E597">
        <v>0</v>
      </c>
      <c r="F597">
        <v>2</v>
      </c>
      <c r="G597">
        <v>94.95</v>
      </c>
      <c r="H597">
        <v>230.2</v>
      </c>
      <c r="I597">
        <f t="shared" si="9"/>
        <v>1</v>
      </c>
      <c r="J597" t="s">
        <v>24</v>
      </c>
    </row>
    <row r="598" spans="1:10">
      <c r="A598">
        <v>61</v>
      </c>
      <c r="B598">
        <v>0</v>
      </c>
      <c r="C598">
        <v>1</v>
      </c>
      <c r="D598">
        <v>4406</v>
      </c>
      <c r="E598">
        <v>0</v>
      </c>
      <c r="F598">
        <v>54</v>
      </c>
      <c r="G598">
        <v>105.4</v>
      </c>
      <c r="H598">
        <v>8342.32</v>
      </c>
      <c r="I598">
        <f t="shared" si="9"/>
        <v>1</v>
      </c>
      <c r="J598" t="s">
        <v>24</v>
      </c>
    </row>
    <row r="599" spans="1:10">
      <c r="A599">
        <v>31</v>
      </c>
      <c r="B599">
        <v>0</v>
      </c>
      <c r="C599">
        <v>1</v>
      </c>
      <c r="D599">
        <v>4495</v>
      </c>
      <c r="E599">
        <v>0</v>
      </c>
      <c r="F599">
        <v>61</v>
      </c>
      <c r="G599">
        <v>111.6</v>
      </c>
      <c r="H599">
        <v>7353.07</v>
      </c>
      <c r="I599">
        <f t="shared" si="9"/>
        <v>1</v>
      </c>
      <c r="J599" t="s">
        <v>24</v>
      </c>
    </row>
    <row r="600" spans="1:10">
      <c r="A600">
        <v>44</v>
      </c>
      <c r="B600">
        <v>3</v>
      </c>
      <c r="C600">
        <v>1</v>
      </c>
      <c r="D600">
        <v>4914</v>
      </c>
      <c r="E600">
        <v>1</v>
      </c>
      <c r="F600">
        <v>6</v>
      </c>
      <c r="G600">
        <v>55.9</v>
      </c>
      <c r="H600">
        <v>482.41</v>
      </c>
      <c r="I600">
        <f t="shared" si="9"/>
        <v>1</v>
      </c>
      <c r="J600" t="s">
        <v>24</v>
      </c>
    </row>
    <row r="601" spans="1:10">
      <c r="A601">
        <v>55</v>
      </c>
      <c r="B601">
        <v>0</v>
      </c>
      <c r="C601">
        <v>1</v>
      </c>
      <c r="D601">
        <v>2072</v>
      </c>
      <c r="E601">
        <v>0</v>
      </c>
      <c r="F601">
        <v>1</v>
      </c>
      <c r="G601">
        <v>69.599999999999994</v>
      </c>
      <c r="H601">
        <v>115.81</v>
      </c>
      <c r="I601">
        <f t="shared" si="9"/>
        <v>1</v>
      </c>
      <c r="J601" t="s">
        <v>24</v>
      </c>
    </row>
    <row r="602" spans="1:10">
      <c r="A602">
        <v>27</v>
      </c>
      <c r="B602">
        <v>0</v>
      </c>
      <c r="C602">
        <v>1</v>
      </c>
      <c r="D602">
        <v>3369</v>
      </c>
      <c r="E602">
        <v>1</v>
      </c>
      <c r="F602">
        <v>34</v>
      </c>
      <c r="G602">
        <v>94.25</v>
      </c>
      <c r="H602">
        <v>3315.47</v>
      </c>
      <c r="I602">
        <f t="shared" si="9"/>
        <v>1</v>
      </c>
      <c r="J602" t="s">
        <v>24</v>
      </c>
    </row>
    <row r="603" spans="1:10">
      <c r="A603">
        <v>75</v>
      </c>
      <c r="B603">
        <v>0</v>
      </c>
      <c r="C603">
        <v>1</v>
      </c>
      <c r="D603">
        <v>3348</v>
      </c>
      <c r="E603">
        <v>0</v>
      </c>
      <c r="F603">
        <v>1</v>
      </c>
      <c r="G603">
        <v>74.7</v>
      </c>
      <c r="H603">
        <v>86.04</v>
      </c>
      <c r="I603">
        <f t="shared" si="9"/>
        <v>1</v>
      </c>
      <c r="J603" t="s">
        <v>24</v>
      </c>
    </row>
    <row r="604" spans="1:10">
      <c r="A604">
        <v>69</v>
      </c>
      <c r="B604">
        <v>0</v>
      </c>
      <c r="C604">
        <v>1</v>
      </c>
      <c r="D604">
        <v>3068</v>
      </c>
      <c r="E604">
        <v>0</v>
      </c>
      <c r="F604">
        <v>8</v>
      </c>
      <c r="G604">
        <v>69.7</v>
      </c>
      <c r="H604">
        <v>679.97</v>
      </c>
      <c r="I604">
        <f t="shared" si="9"/>
        <v>1</v>
      </c>
      <c r="J604" t="s">
        <v>24</v>
      </c>
    </row>
    <row r="605" spans="1:10">
      <c r="A605">
        <v>80</v>
      </c>
      <c r="B605">
        <v>0</v>
      </c>
      <c r="C605">
        <v>1</v>
      </c>
      <c r="D605">
        <v>2960</v>
      </c>
      <c r="E605">
        <v>0</v>
      </c>
      <c r="F605">
        <v>5</v>
      </c>
      <c r="G605">
        <v>89.8</v>
      </c>
      <c r="H605">
        <v>684.4</v>
      </c>
      <c r="I605">
        <f t="shared" si="9"/>
        <v>1</v>
      </c>
      <c r="J605" t="s">
        <v>24</v>
      </c>
    </row>
    <row r="606" spans="1:10">
      <c r="A606">
        <v>75</v>
      </c>
      <c r="B606">
        <v>0</v>
      </c>
      <c r="C606">
        <v>1</v>
      </c>
      <c r="D606">
        <v>2436</v>
      </c>
      <c r="E606">
        <v>1</v>
      </c>
      <c r="F606">
        <v>46</v>
      </c>
      <c r="G606">
        <v>101</v>
      </c>
      <c r="H606">
        <v>4926.6099999999997</v>
      </c>
      <c r="I606">
        <f t="shared" si="9"/>
        <v>1</v>
      </c>
      <c r="J606" t="s">
        <v>24</v>
      </c>
    </row>
    <row r="607" spans="1:10">
      <c r="A607">
        <v>80</v>
      </c>
      <c r="B607">
        <v>0</v>
      </c>
      <c r="C607">
        <v>1</v>
      </c>
      <c r="D607">
        <v>5203</v>
      </c>
      <c r="E607">
        <v>0</v>
      </c>
      <c r="F607">
        <v>14</v>
      </c>
      <c r="G607">
        <v>78.95</v>
      </c>
      <c r="H607">
        <v>1330.89</v>
      </c>
      <c r="I607">
        <f t="shared" si="9"/>
        <v>1</v>
      </c>
      <c r="J607" t="s">
        <v>24</v>
      </c>
    </row>
    <row r="608" spans="1:10">
      <c r="A608">
        <v>65</v>
      </c>
      <c r="B608">
        <v>0</v>
      </c>
      <c r="C608">
        <v>1</v>
      </c>
      <c r="D608">
        <v>3804</v>
      </c>
      <c r="E608">
        <v>4</v>
      </c>
      <c r="F608">
        <v>22</v>
      </c>
      <c r="G608">
        <v>83.3</v>
      </c>
      <c r="H608">
        <v>1934.12</v>
      </c>
      <c r="I608">
        <f t="shared" si="9"/>
        <v>1</v>
      </c>
      <c r="J608" t="s">
        <v>24</v>
      </c>
    </row>
    <row r="609" spans="1:10">
      <c r="A609">
        <v>23</v>
      </c>
      <c r="B609">
        <v>0</v>
      </c>
      <c r="C609">
        <v>1</v>
      </c>
      <c r="D609">
        <v>3492</v>
      </c>
      <c r="E609">
        <v>0</v>
      </c>
      <c r="F609">
        <v>40</v>
      </c>
      <c r="G609">
        <v>104.8</v>
      </c>
      <c r="H609">
        <v>5555.15</v>
      </c>
      <c r="I609">
        <f t="shared" si="9"/>
        <v>1</v>
      </c>
      <c r="J609" t="s">
        <v>24</v>
      </c>
    </row>
    <row r="610" spans="1:10">
      <c r="A610">
        <v>55</v>
      </c>
      <c r="B610">
        <v>0</v>
      </c>
      <c r="C610">
        <v>1</v>
      </c>
      <c r="D610">
        <v>2046</v>
      </c>
      <c r="E610">
        <v>1</v>
      </c>
      <c r="F610">
        <v>1</v>
      </c>
      <c r="G610">
        <v>80</v>
      </c>
      <c r="H610">
        <v>115.71</v>
      </c>
      <c r="I610">
        <f t="shared" si="9"/>
        <v>1</v>
      </c>
      <c r="J610" t="s">
        <v>24</v>
      </c>
    </row>
    <row r="611" spans="1:10">
      <c r="A611">
        <v>48</v>
      </c>
      <c r="B611">
        <v>0</v>
      </c>
      <c r="C611">
        <v>1</v>
      </c>
      <c r="D611">
        <v>4494</v>
      </c>
      <c r="E611">
        <v>0</v>
      </c>
      <c r="F611">
        <v>4</v>
      </c>
      <c r="G611">
        <v>70.400000000000006</v>
      </c>
      <c r="H611">
        <v>515.48</v>
      </c>
      <c r="I611">
        <f t="shared" si="9"/>
        <v>1</v>
      </c>
      <c r="J611" t="s">
        <v>24</v>
      </c>
    </row>
    <row r="612" spans="1:10">
      <c r="A612">
        <v>19</v>
      </c>
      <c r="B612">
        <v>0</v>
      </c>
      <c r="C612">
        <v>1</v>
      </c>
      <c r="D612">
        <v>5212</v>
      </c>
      <c r="E612">
        <v>1</v>
      </c>
      <c r="F612">
        <v>13</v>
      </c>
      <c r="G612">
        <v>54.45</v>
      </c>
      <c r="H612">
        <v>706.85</v>
      </c>
      <c r="I612">
        <f t="shared" si="9"/>
        <v>1</v>
      </c>
      <c r="J612" t="s">
        <v>24</v>
      </c>
    </row>
    <row r="613" spans="1:10">
      <c r="A613">
        <v>28</v>
      </c>
      <c r="B613">
        <v>0</v>
      </c>
      <c r="C613">
        <v>1</v>
      </c>
      <c r="D613">
        <v>5838</v>
      </c>
      <c r="E613">
        <v>4</v>
      </c>
      <c r="F613">
        <v>6</v>
      </c>
      <c r="G613">
        <v>75.5</v>
      </c>
      <c r="H613">
        <v>565.38</v>
      </c>
      <c r="I613">
        <f t="shared" si="9"/>
        <v>1</v>
      </c>
      <c r="J613" t="s">
        <v>24</v>
      </c>
    </row>
    <row r="614" spans="1:10">
      <c r="A614">
        <v>33</v>
      </c>
      <c r="B614">
        <v>0</v>
      </c>
      <c r="C614">
        <v>1</v>
      </c>
      <c r="D614">
        <v>5750</v>
      </c>
      <c r="E614">
        <v>1</v>
      </c>
      <c r="F614">
        <v>11</v>
      </c>
      <c r="G614">
        <v>102</v>
      </c>
      <c r="H614">
        <v>1232.1400000000001</v>
      </c>
      <c r="I614">
        <f t="shared" si="9"/>
        <v>1</v>
      </c>
      <c r="J614" t="s">
        <v>24</v>
      </c>
    </row>
    <row r="615" spans="1:10">
      <c r="A615">
        <v>36</v>
      </c>
      <c r="B615">
        <v>0</v>
      </c>
      <c r="C615">
        <v>1</v>
      </c>
      <c r="D615">
        <v>2802</v>
      </c>
      <c r="E615">
        <v>0</v>
      </c>
      <c r="F615">
        <v>3</v>
      </c>
      <c r="G615">
        <v>34.25</v>
      </c>
      <c r="H615">
        <v>139.35</v>
      </c>
      <c r="I615">
        <f t="shared" si="9"/>
        <v>1</v>
      </c>
      <c r="J615" t="s">
        <v>24</v>
      </c>
    </row>
    <row r="616" spans="1:10">
      <c r="A616">
        <v>26</v>
      </c>
      <c r="B616">
        <v>0</v>
      </c>
      <c r="C616">
        <v>1</v>
      </c>
      <c r="D616">
        <v>5654</v>
      </c>
      <c r="E616">
        <v>0</v>
      </c>
      <c r="F616">
        <v>1</v>
      </c>
      <c r="G616">
        <v>60.1</v>
      </c>
      <c r="H616">
        <v>83.73</v>
      </c>
      <c r="I616">
        <f t="shared" si="9"/>
        <v>1</v>
      </c>
      <c r="J616" t="s">
        <v>24</v>
      </c>
    </row>
    <row r="617" spans="1:10">
      <c r="A617">
        <v>26</v>
      </c>
      <c r="B617">
        <v>0</v>
      </c>
      <c r="C617">
        <v>1</v>
      </c>
      <c r="D617">
        <v>5963</v>
      </c>
      <c r="E617">
        <v>0</v>
      </c>
      <c r="F617">
        <v>1</v>
      </c>
      <c r="G617">
        <v>70.3</v>
      </c>
      <c r="H617">
        <v>86.22</v>
      </c>
      <c r="I617">
        <f t="shared" si="9"/>
        <v>1</v>
      </c>
      <c r="J617" t="s">
        <v>24</v>
      </c>
    </row>
    <row r="618" spans="1:10">
      <c r="A618">
        <v>57</v>
      </c>
      <c r="B618">
        <v>0</v>
      </c>
      <c r="C618">
        <v>1</v>
      </c>
      <c r="D618">
        <v>3037</v>
      </c>
      <c r="E618">
        <v>0</v>
      </c>
      <c r="F618">
        <v>1</v>
      </c>
      <c r="G618">
        <v>45.6</v>
      </c>
      <c r="H618">
        <v>57.33</v>
      </c>
      <c r="I618">
        <f t="shared" si="9"/>
        <v>1</v>
      </c>
      <c r="J618" t="s">
        <v>24</v>
      </c>
    </row>
    <row r="619" spans="1:10">
      <c r="A619">
        <v>31</v>
      </c>
      <c r="B619">
        <v>0</v>
      </c>
      <c r="C619">
        <v>1</v>
      </c>
      <c r="D619">
        <v>3190</v>
      </c>
      <c r="E619">
        <v>0</v>
      </c>
      <c r="F619">
        <v>3</v>
      </c>
      <c r="G619">
        <v>75</v>
      </c>
      <c r="H619">
        <v>312.57</v>
      </c>
      <c r="I619">
        <f t="shared" si="9"/>
        <v>1</v>
      </c>
      <c r="J619" t="s">
        <v>24</v>
      </c>
    </row>
    <row r="620" spans="1:10">
      <c r="A620">
        <v>27</v>
      </c>
      <c r="B620">
        <v>0</v>
      </c>
      <c r="C620">
        <v>1</v>
      </c>
      <c r="D620">
        <v>2268</v>
      </c>
      <c r="E620">
        <v>0</v>
      </c>
      <c r="F620">
        <v>4</v>
      </c>
      <c r="G620">
        <v>99.8</v>
      </c>
      <c r="H620">
        <v>493.57</v>
      </c>
      <c r="I620">
        <f t="shared" si="9"/>
        <v>1</v>
      </c>
      <c r="J620" t="s">
        <v>24</v>
      </c>
    </row>
    <row r="621" spans="1:10">
      <c r="A621">
        <v>65</v>
      </c>
      <c r="B621">
        <v>0</v>
      </c>
      <c r="C621">
        <v>1</v>
      </c>
      <c r="D621">
        <v>3380</v>
      </c>
      <c r="E621">
        <v>0</v>
      </c>
      <c r="F621">
        <v>41</v>
      </c>
      <c r="G621">
        <v>113.2</v>
      </c>
      <c r="H621">
        <v>5835.45</v>
      </c>
      <c r="I621">
        <f t="shared" si="9"/>
        <v>1</v>
      </c>
      <c r="J621" t="s">
        <v>24</v>
      </c>
    </row>
    <row r="622" spans="1:10">
      <c r="A622">
        <v>66</v>
      </c>
      <c r="B622">
        <v>0</v>
      </c>
      <c r="C622">
        <v>1</v>
      </c>
      <c r="D622">
        <v>3766</v>
      </c>
      <c r="E622">
        <v>1</v>
      </c>
      <c r="F622">
        <v>3</v>
      </c>
      <c r="G622">
        <v>36.450000000000003</v>
      </c>
      <c r="H622">
        <v>93.7</v>
      </c>
      <c r="I622">
        <f t="shared" si="9"/>
        <v>1</v>
      </c>
      <c r="J622" t="s">
        <v>24</v>
      </c>
    </row>
    <row r="623" spans="1:10">
      <c r="A623">
        <v>67</v>
      </c>
      <c r="B623">
        <v>0</v>
      </c>
      <c r="C623">
        <v>1</v>
      </c>
      <c r="D623">
        <v>5082</v>
      </c>
      <c r="E623">
        <v>0</v>
      </c>
      <c r="F623">
        <v>17</v>
      </c>
      <c r="G623">
        <v>89.15</v>
      </c>
      <c r="H623">
        <v>2013.19</v>
      </c>
      <c r="I623">
        <f t="shared" si="9"/>
        <v>1</v>
      </c>
      <c r="J623" t="s">
        <v>24</v>
      </c>
    </row>
    <row r="624" spans="1:10">
      <c r="A624">
        <v>80</v>
      </c>
      <c r="B624">
        <v>0</v>
      </c>
      <c r="C624">
        <v>1</v>
      </c>
      <c r="D624">
        <v>4591</v>
      </c>
      <c r="E624">
        <v>1</v>
      </c>
      <c r="F624">
        <v>24</v>
      </c>
      <c r="G624">
        <v>39.1</v>
      </c>
      <c r="H624">
        <v>971.3</v>
      </c>
      <c r="I624">
        <f t="shared" si="9"/>
        <v>1</v>
      </c>
      <c r="J624" t="s">
        <v>24</v>
      </c>
    </row>
    <row r="625" spans="1:10">
      <c r="A625">
        <v>75</v>
      </c>
      <c r="B625">
        <v>0</v>
      </c>
      <c r="C625">
        <v>1</v>
      </c>
      <c r="D625">
        <v>4074</v>
      </c>
      <c r="E625">
        <v>0</v>
      </c>
      <c r="F625">
        <v>26</v>
      </c>
      <c r="G625">
        <v>89.15</v>
      </c>
      <c r="H625">
        <v>2513.9899999999998</v>
      </c>
      <c r="I625">
        <f t="shared" si="9"/>
        <v>1</v>
      </c>
      <c r="J625" t="s">
        <v>24</v>
      </c>
    </row>
    <row r="626" spans="1:10">
      <c r="A626">
        <v>68</v>
      </c>
      <c r="B626">
        <v>0</v>
      </c>
      <c r="C626">
        <v>1</v>
      </c>
      <c r="D626">
        <v>6080</v>
      </c>
      <c r="E626">
        <v>0</v>
      </c>
      <c r="F626">
        <v>64</v>
      </c>
      <c r="G626">
        <v>70.2</v>
      </c>
      <c r="H626">
        <v>6344.68</v>
      </c>
      <c r="I626">
        <f t="shared" si="9"/>
        <v>1</v>
      </c>
      <c r="J626" t="s">
        <v>24</v>
      </c>
    </row>
    <row r="627" spans="1:10">
      <c r="A627">
        <v>80</v>
      </c>
      <c r="B627">
        <v>1</v>
      </c>
      <c r="C627">
        <v>1</v>
      </c>
      <c r="D627">
        <v>5340</v>
      </c>
      <c r="E627">
        <v>0</v>
      </c>
      <c r="F627">
        <v>49</v>
      </c>
      <c r="G627">
        <v>103.7</v>
      </c>
      <c r="H627">
        <v>7208.47</v>
      </c>
      <c r="I627">
        <f t="shared" si="9"/>
        <v>1</v>
      </c>
      <c r="J627" t="s">
        <v>24</v>
      </c>
    </row>
    <row r="628" spans="1:10">
      <c r="A628">
        <v>38</v>
      </c>
      <c r="B628">
        <v>0</v>
      </c>
      <c r="C628">
        <v>1</v>
      </c>
      <c r="D628">
        <v>5720</v>
      </c>
      <c r="E628">
        <v>7</v>
      </c>
      <c r="F628">
        <v>65</v>
      </c>
      <c r="G628">
        <v>105.5</v>
      </c>
      <c r="H628">
        <v>9204.75</v>
      </c>
      <c r="I628">
        <f t="shared" si="9"/>
        <v>1</v>
      </c>
      <c r="J628" t="s">
        <v>24</v>
      </c>
    </row>
    <row r="629" spans="1:10">
      <c r="A629">
        <v>20</v>
      </c>
      <c r="B629">
        <v>0</v>
      </c>
      <c r="C629">
        <v>1</v>
      </c>
      <c r="D629">
        <v>3522</v>
      </c>
      <c r="E629">
        <v>0</v>
      </c>
      <c r="F629">
        <v>1</v>
      </c>
      <c r="G629">
        <v>44.4</v>
      </c>
      <c r="H629">
        <v>76.84</v>
      </c>
      <c r="I629">
        <f t="shared" si="9"/>
        <v>1</v>
      </c>
      <c r="J629" t="s">
        <v>24</v>
      </c>
    </row>
    <row r="630" spans="1:10">
      <c r="A630">
        <v>45</v>
      </c>
      <c r="B630">
        <v>0</v>
      </c>
      <c r="C630">
        <v>1</v>
      </c>
      <c r="D630">
        <v>3687</v>
      </c>
      <c r="E630">
        <v>1</v>
      </c>
      <c r="F630">
        <v>13</v>
      </c>
      <c r="G630">
        <v>74.400000000000006</v>
      </c>
      <c r="H630">
        <v>934.71</v>
      </c>
      <c r="I630">
        <f t="shared" si="9"/>
        <v>1</v>
      </c>
      <c r="J630" t="s">
        <v>24</v>
      </c>
    </row>
    <row r="631" spans="1:10">
      <c r="A631">
        <v>36</v>
      </c>
      <c r="B631">
        <v>0</v>
      </c>
      <c r="C631">
        <v>1</v>
      </c>
      <c r="D631">
        <v>4780</v>
      </c>
      <c r="E631">
        <v>0</v>
      </c>
      <c r="F631">
        <v>15</v>
      </c>
      <c r="G631">
        <v>64.650000000000006</v>
      </c>
      <c r="H631">
        <v>1708.1</v>
      </c>
      <c r="I631">
        <f t="shared" si="9"/>
        <v>1</v>
      </c>
      <c r="J631" t="s">
        <v>24</v>
      </c>
    </row>
    <row r="632" spans="1:10">
      <c r="A632">
        <v>51</v>
      </c>
      <c r="B632">
        <v>0</v>
      </c>
      <c r="C632">
        <v>1</v>
      </c>
      <c r="D632">
        <v>5898</v>
      </c>
      <c r="E632">
        <v>0</v>
      </c>
      <c r="F632">
        <v>48</v>
      </c>
      <c r="G632">
        <v>106.1</v>
      </c>
      <c r="H632">
        <v>6269.84</v>
      </c>
      <c r="I632">
        <f t="shared" si="9"/>
        <v>1</v>
      </c>
      <c r="J632" t="s">
        <v>24</v>
      </c>
    </row>
    <row r="633" spans="1:10">
      <c r="A633">
        <v>55</v>
      </c>
      <c r="B633">
        <v>0</v>
      </c>
      <c r="C633">
        <v>1</v>
      </c>
      <c r="D633">
        <v>3410</v>
      </c>
      <c r="E633">
        <v>0</v>
      </c>
      <c r="F633">
        <v>34</v>
      </c>
      <c r="G633">
        <v>109.8</v>
      </c>
      <c r="H633">
        <v>3858.91</v>
      </c>
      <c r="I633">
        <f t="shared" si="9"/>
        <v>1</v>
      </c>
      <c r="J633" t="s">
        <v>24</v>
      </c>
    </row>
    <row r="634" spans="1:10">
      <c r="A634">
        <v>23</v>
      </c>
      <c r="B634">
        <v>0</v>
      </c>
      <c r="C634">
        <v>1</v>
      </c>
      <c r="D634">
        <v>4134</v>
      </c>
      <c r="E634">
        <v>0</v>
      </c>
      <c r="F634">
        <v>2</v>
      </c>
      <c r="G634">
        <v>47.8</v>
      </c>
      <c r="H634">
        <v>119.91</v>
      </c>
      <c r="I634">
        <f t="shared" si="9"/>
        <v>1</v>
      </c>
      <c r="J634" t="s">
        <v>24</v>
      </c>
    </row>
    <row r="635" spans="1:10">
      <c r="A635">
        <v>35</v>
      </c>
      <c r="B635">
        <v>0</v>
      </c>
      <c r="C635">
        <v>1</v>
      </c>
      <c r="D635">
        <v>4738</v>
      </c>
      <c r="E635">
        <v>0</v>
      </c>
      <c r="F635">
        <v>57</v>
      </c>
      <c r="G635">
        <v>112.95</v>
      </c>
      <c r="H635">
        <v>9250.02</v>
      </c>
      <c r="I635">
        <f t="shared" si="9"/>
        <v>1</v>
      </c>
      <c r="J635" t="s">
        <v>24</v>
      </c>
    </row>
    <row r="636" spans="1:10">
      <c r="A636">
        <v>38</v>
      </c>
      <c r="B636">
        <v>0</v>
      </c>
      <c r="C636">
        <v>1</v>
      </c>
      <c r="D636">
        <v>3600</v>
      </c>
      <c r="E636">
        <v>0</v>
      </c>
      <c r="F636">
        <v>4</v>
      </c>
      <c r="G636">
        <v>70.05</v>
      </c>
      <c r="H636">
        <v>317.22000000000003</v>
      </c>
      <c r="I636">
        <f t="shared" si="9"/>
        <v>1</v>
      </c>
      <c r="J636" t="s">
        <v>24</v>
      </c>
    </row>
    <row r="637" spans="1:10">
      <c r="A637">
        <v>46</v>
      </c>
      <c r="B637">
        <v>0</v>
      </c>
      <c r="C637">
        <v>1</v>
      </c>
      <c r="D637">
        <v>2177</v>
      </c>
      <c r="E637">
        <v>1</v>
      </c>
      <c r="F637">
        <v>14</v>
      </c>
      <c r="G637">
        <v>86.1</v>
      </c>
      <c r="H637">
        <v>1337.19</v>
      </c>
      <c r="I637">
        <f t="shared" si="9"/>
        <v>1</v>
      </c>
      <c r="J637" t="s">
        <v>24</v>
      </c>
    </row>
    <row r="638" spans="1:10">
      <c r="A638">
        <v>20</v>
      </c>
      <c r="B638">
        <v>0</v>
      </c>
      <c r="C638">
        <v>1</v>
      </c>
      <c r="D638">
        <v>2833</v>
      </c>
      <c r="E638">
        <v>0</v>
      </c>
      <c r="F638">
        <v>1</v>
      </c>
      <c r="G638">
        <v>54.9</v>
      </c>
      <c r="H638">
        <v>99.26</v>
      </c>
      <c r="I638">
        <f t="shared" si="9"/>
        <v>1</v>
      </c>
      <c r="J638" t="s">
        <v>24</v>
      </c>
    </row>
    <row r="639" spans="1:10">
      <c r="A639">
        <v>19</v>
      </c>
      <c r="B639">
        <v>0</v>
      </c>
      <c r="C639">
        <v>1</v>
      </c>
      <c r="D639">
        <v>2577</v>
      </c>
      <c r="E639">
        <v>0</v>
      </c>
      <c r="F639">
        <v>12</v>
      </c>
      <c r="G639">
        <v>96.05</v>
      </c>
      <c r="H639">
        <v>1684.62</v>
      </c>
      <c r="I639">
        <f t="shared" si="9"/>
        <v>1</v>
      </c>
      <c r="J639" t="s">
        <v>24</v>
      </c>
    </row>
    <row r="640" spans="1:10">
      <c r="A640">
        <v>39</v>
      </c>
      <c r="B640">
        <v>0</v>
      </c>
      <c r="C640">
        <v>1</v>
      </c>
      <c r="D640">
        <v>3898</v>
      </c>
      <c r="E640">
        <v>0</v>
      </c>
      <c r="F640">
        <v>1</v>
      </c>
      <c r="G640">
        <v>90.55</v>
      </c>
      <c r="H640">
        <v>97.7</v>
      </c>
      <c r="I640">
        <f t="shared" si="9"/>
        <v>1</v>
      </c>
      <c r="J640" t="s">
        <v>24</v>
      </c>
    </row>
    <row r="641" spans="1:10">
      <c r="A641">
        <v>20</v>
      </c>
      <c r="B641">
        <v>0</v>
      </c>
      <c r="C641">
        <v>1</v>
      </c>
      <c r="D641">
        <v>6424</v>
      </c>
      <c r="E641">
        <v>1</v>
      </c>
      <c r="F641">
        <v>58</v>
      </c>
      <c r="G641">
        <v>109.45</v>
      </c>
      <c r="H641">
        <v>7767.97</v>
      </c>
      <c r="I641">
        <f t="shared" si="9"/>
        <v>1</v>
      </c>
      <c r="J641" t="s">
        <v>24</v>
      </c>
    </row>
    <row r="642" spans="1:10">
      <c r="A642">
        <v>39</v>
      </c>
      <c r="B642">
        <v>0</v>
      </c>
      <c r="C642">
        <v>1</v>
      </c>
      <c r="D642">
        <v>5641</v>
      </c>
      <c r="E642">
        <v>0</v>
      </c>
      <c r="F642">
        <v>3</v>
      </c>
      <c r="G642">
        <v>85.8</v>
      </c>
      <c r="H642">
        <v>304</v>
      </c>
      <c r="I642">
        <f t="shared" ref="I642:I705" si="10">IF(J642="Churned",1,0)</f>
        <v>1</v>
      </c>
      <c r="J642" t="s">
        <v>24</v>
      </c>
    </row>
    <row r="643" spans="1:10">
      <c r="A643">
        <v>20</v>
      </c>
      <c r="B643">
        <v>0</v>
      </c>
      <c r="C643">
        <v>1</v>
      </c>
      <c r="D643">
        <v>5207</v>
      </c>
      <c r="E643">
        <v>1</v>
      </c>
      <c r="F643">
        <v>65</v>
      </c>
      <c r="G643">
        <v>74.8</v>
      </c>
      <c r="H643">
        <v>7450.7</v>
      </c>
      <c r="I643">
        <f t="shared" si="10"/>
        <v>1</v>
      </c>
      <c r="J643" t="s">
        <v>24</v>
      </c>
    </row>
    <row r="644" spans="1:10">
      <c r="A644">
        <v>56</v>
      </c>
      <c r="B644">
        <v>0</v>
      </c>
      <c r="C644">
        <v>1</v>
      </c>
      <c r="D644">
        <v>2959</v>
      </c>
      <c r="E644">
        <v>0</v>
      </c>
      <c r="F644">
        <v>1</v>
      </c>
      <c r="G644">
        <v>20.25</v>
      </c>
      <c r="H644">
        <v>43.41</v>
      </c>
      <c r="I644">
        <f t="shared" si="10"/>
        <v>1</v>
      </c>
      <c r="J644" t="s">
        <v>24</v>
      </c>
    </row>
    <row r="645" spans="1:10">
      <c r="A645">
        <v>41</v>
      </c>
      <c r="B645">
        <v>0</v>
      </c>
      <c r="C645">
        <v>1</v>
      </c>
      <c r="D645">
        <v>2931</v>
      </c>
      <c r="E645">
        <v>0</v>
      </c>
      <c r="F645">
        <v>18</v>
      </c>
      <c r="G645">
        <v>90.7</v>
      </c>
      <c r="H645">
        <v>2111.87</v>
      </c>
      <c r="I645">
        <f t="shared" si="10"/>
        <v>1</v>
      </c>
      <c r="J645" t="s">
        <v>24</v>
      </c>
    </row>
    <row r="646" spans="1:10">
      <c r="A646">
        <v>26</v>
      </c>
      <c r="B646">
        <v>0</v>
      </c>
      <c r="C646">
        <v>1</v>
      </c>
      <c r="D646">
        <v>4133</v>
      </c>
      <c r="E646">
        <v>0</v>
      </c>
      <c r="F646">
        <v>1</v>
      </c>
      <c r="G646">
        <v>70.25</v>
      </c>
      <c r="H646">
        <v>93.25</v>
      </c>
      <c r="I646">
        <f t="shared" si="10"/>
        <v>1</v>
      </c>
      <c r="J646" t="s">
        <v>24</v>
      </c>
    </row>
    <row r="647" spans="1:10">
      <c r="A647">
        <v>27</v>
      </c>
      <c r="B647">
        <v>0</v>
      </c>
      <c r="C647">
        <v>1</v>
      </c>
      <c r="D647">
        <v>2317</v>
      </c>
      <c r="E647">
        <v>0</v>
      </c>
      <c r="F647">
        <v>42</v>
      </c>
      <c r="G647">
        <v>105.2</v>
      </c>
      <c r="H647">
        <v>5765.92</v>
      </c>
      <c r="I647">
        <f t="shared" si="10"/>
        <v>1</v>
      </c>
      <c r="J647" t="s">
        <v>24</v>
      </c>
    </row>
    <row r="648" spans="1:10">
      <c r="A648">
        <v>26</v>
      </c>
      <c r="B648">
        <v>0</v>
      </c>
      <c r="C648">
        <v>1</v>
      </c>
      <c r="D648">
        <v>2075</v>
      </c>
      <c r="E648">
        <v>1</v>
      </c>
      <c r="F648">
        <v>42</v>
      </c>
      <c r="G648">
        <v>95.25</v>
      </c>
      <c r="H648">
        <v>4698.97</v>
      </c>
      <c r="I648">
        <f t="shared" si="10"/>
        <v>1</v>
      </c>
      <c r="J648" t="s">
        <v>24</v>
      </c>
    </row>
    <row r="649" spans="1:10">
      <c r="A649">
        <v>37</v>
      </c>
      <c r="B649">
        <v>0</v>
      </c>
      <c r="C649">
        <v>1</v>
      </c>
      <c r="D649">
        <v>3706</v>
      </c>
      <c r="E649">
        <v>0</v>
      </c>
      <c r="F649">
        <v>1</v>
      </c>
      <c r="G649">
        <v>35.049999999999997</v>
      </c>
      <c r="H649">
        <v>35.049999999999997</v>
      </c>
      <c r="I649">
        <f t="shared" si="10"/>
        <v>1</v>
      </c>
      <c r="J649" t="s">
        <v>24</v>
      </c>
    </row>
    <row r="650" spans="1:10">
      <c r="A650">
        <v>62</v>
      </c>
      <c r="B650">
        <v>0</v>
      </c>
      <c r="C650">
        <v>1</v>
      </c>
      <c r="D650">
        <v>5643</v>
      </c>
      <c r="E650">
        <v>1</v>
      </c>
      <c r="F650">
        <v>17</v>
      </c>
      <c r="G650">
        <v>91.85</v>
      </c>
      <c r="H650">
        <v>2287.6</v>
      </c>
      <c r="I650">
        <f t="shared" si="10"/>
        <v>1</v>
      </c>
      <c r="J650" t="s">
        <v>24</v>
      </c>
    </row>
    <row r="651" spans="1:10">
      <c r="A651">
        <v>30</v>
      </c>
      <c r="B651">
        <v>0</v>
      </c>
      <c r="C651">
        <v>1</v>
      </c>
      <c r="D651">
        <v>5239</v>
      </c>
      <c r="E651">
        <v>0</v>
      </c>
      <c r="F651">
        <v>12</v>
      </c>
      <c r="G651">
        <v>96</v>
      </c>
      <c r="H651">
        <v>1368.58</v>
      </c>
      <c r="I651">
        <f t="shared" si="10"/>
        <v>1</v>
      </c>
      <c r="J651" t="s">
        <v>24</v>
      </c>
    </row>
    <row r="652" spans="1:10">
      <c r="A652">
        <v>46</v>
      </c>
      <c r="B652">
        <v>0</v>
      </c>
      <c r="C652">
        <v>1</v>
      </c>
      <c r="D652">
        <v>4778</v>
      </c>
      <c r="E652">
        <v>0</v>
      </c>
      <c r="F652">
        <v>21</v>
      </c>
      <c r="G652">
        <v>41.9</v>
      </c>
      <c r="H652">
        <v>840.1</v>
      </c>
      <c r="I652">
        <f t="shared" si="10"/>
        <v>1</v>
      </c>
      <c r="J652" t="s">
        <v>24</v>
      </c>
    </row>
    <row r="653" spans="1:10">
      <c r="A653">
        <v>77</v>
      </c>
      <c r="B653">
        <v>0</v>
      </c>
      <c r="C653">
        <v>1</v>
      </c>
      <c r="D653">
        <v>2482</v>
      </c>
      <c r="E653">
        <v>0</v>
      </c>
      <c r="F653">
        <v>30</v>
      </c>
      <c r="G653">
        <v>91.7</v>
      </c>
      <c r="H653">
        <v>4134.55</v>
      </c>
      <c r="I653">
        <f t="shared" si="10"/>
        <v>1</v>
      </c>
      <c r="J653" t="s">
        <v>24</v>
      </c>
    </row>
    <row r="654" spans="1:10">
      <c r="A654">
        <v>69</v>
      </c>
      <c r="B654">
        <v>0</v>
      </c>
      <c r="C654">
        <v>1</v>
      </c>
      <c r="D654">
        <v>5906</v>
      </c>
      <c r="E654">
        <v>0</v>
      </c>
      <c r="F654">
        <v>8</v>
      </c>
      <c r="G654">
        <v>100.6</v>
      </c>
      <c r="H654">
        <v>1143</v>
      </c>
      <c r="I654">
        <f t="shared" si="10"/>
        <v>1</v>
      </c>
      <c r="J654" t="s">
        <v>24</v>
      </c>
    </row>
    <row r="655" spans="1:10">
      <c r="A655">
        <v>75</v>
      </c>
      <c r="B655">
        <v>0</v>
      </c>
      <c r="C655">
        <v>1</v>
      </c>
      <c r="D655">
        <v>2995</v>
      </c>
      <c r="E655">
        <v>0</v>
      </c>
      <c r="F655">
        <v>13</v>
      </c>
      <c r="G655">
        <v>74.3</v>
      </c>
      <c r="H655">
        <v>1465.16</v>
      </c>
      <c r="I655">
        <f t="shared" si="10"/>
        <v>1</v>
      </c>
      <c r="J655" t="s">
        <v>24</v>
      </c>
    </row>
    <row r="656" spans="1:10">
      <c r="A656">
        <v>73</v>
      </c>
      <c r="B656">
        <v>0</v>
      </c>
      <c r="C656">
        <v>1</v>
      </c>
      <c r="D656">
        <v>2230</v>
      </c>
      <c r="E656">
        <v>0</v>
      </c>
      <c r="F656">
        <v>13</v>
      </c>
      <c r="G656">
        <v>95.05</v>
      </c>
      <c r="H656">
        <v>1537.39</v>
      </c>
      <c r="I656">
        <f t="shared" si="10"/>
        <v>1</v>
      </c>
      <c r="J656" t="s">
        <v>24</v>
      </c>
    </row>
    <row r="657" spans="1:10">
      <c r="A657">
        <v>73</v>
      </c>
      <c r="B657">
        <v>0</v>
      </c>
      <c r="C657">
        <v>1</v>
      </c>
      <c r="D657">
        <v>4028</v>
      </c>
      <c r="E657">
        <v>0</v>
      </c>
      <c r="F657">
        <v>5</v>
      </c>
      <c r="G657">
        <v>75.55</v>
      </c>
      <c r="H657">
        <v>561.29999999999995</v>
      </c>
      <c r="I657">
        <f t="shared" si="10"/>
        <v>1</v>
      </c>
      <c r="J657" t="s">
        <v>24</v>
      </c>
    </row>
    <row r="658" spans="1:10">
      <c r="A658">
        <v>78</v>
      </c>
      <c r="B658">
        <v>0</v>
      </c>
      <c r="C658">
        <v>1</v>
      </c>
      <c r="D658">
        <v>3884</v>
      </c>
      <c r="E658">
        <v>0</v>
      </c>
      <c r="F658">
        <v>1</v>
      </c>
      <c r="G658">
        <v>25.8</v>
      </c>
      <c r="H658">
        <v>45.8</v>
      </c>
      <c r="I658">
        <f t="shared" si="10"/>
        <v>1</v>
      </c>
      <c r="J658" t="s">
        <v>24</v>
      </c>
    </row>
    <row r="659" spans="1:10">
      <c r="A659">
        <v>76</v>
      </c>
      <c r="B659">
        <v>0</v>
      </c>
      <c r="C659">
        <v>1</v>
      </c>
      <c r="D659">
        <v>3209</v>
      </c>
      <c r="E659">
        <v>1</v>
      </c>
      <c r="F659">
        <v>17</v>
      </c>
      <c r="G659">
        <v>85.35</v>
      </c>
      <c r="H659">
        <v>2089.39</v>
      </c>
      <c r="I659">
        <f t="shared" si="10"/>
        <v>1</v>
      </c>
      <c r="J659" t="s">
        <v>24</v>
      </c>
    </row>
    <row r="660" spans="1:10">
      <c r="A660">
        <v>80</v>
      </c>
      <c r="B660">
        <v>0</v>
      </c>
      <c r="C660">
        <v>1</v>
      </c>
      <c r="D660">
        <v>2982</v>
      </c>
      <c r="E660">
        <v>1</v>
      </c>
      <c r="F660">
        <v>13</v>
      </c>
      <c r="G660">
        <v>95.25</v>
      </c>
      <c r="H660">
        <v>1597.66</v>
      </c>
      <c r="I660">
        <f t="shared" si="10"/>
        <v>1</v>
      </c>
      <c r="J660" t="s">
        <v>24</v>
      </c>
    </row>
    <row r="661" spans="1:10">
      <c r="A661">
        <v>67</v>
      </c>
      <c r="B661">
        <v>0</v>
      </c>
      <c r="C661">
        <v>1</v>
      </c>
      <c r="D661">
        <v>2091</v>
      </c>
      <c r="E661">
        <v>0</v>
      </c>
      <c r="F661">
        <v>32</v>
      </c>
      <c r="G661">
        <v>74.400000000000006</v>
      </c>
      <c r="H661">
        <v>3295.68</v>
      </c>
      <c r="I661">
        <f t="shared" si="10"/>
        <v>1</v>
      </c>
      <c r="J661" t="s">
        <v>24</v>
      </c>
    </row>
    <row r="662" spans="1:10">
      <c r="A662">
        <v>70</v>
      </c>
      <c r="B662">
        <v>0</v>
      </c>
      <c r="C662">
        <v>1</v>
      </c>
      <c r="D662">
        <v>4002</v>
      </c>
      <c r="E662">
        <v>0</v>
      </c>
      <c r="F662">
        <v>2</v>
      </c>
      <c r="G662">
        <v>30.4</v>
      </c>
      <c r="H662">
        <v>78.650000000000006</v>
      </c>
      <c r="I662">
        <f t="shared" si="10"/>
        <v>1</v>
      </c>
      <c r="J662" t="s">
        <v>24</v>
      </c>
    </row>
    <row r="663" spans="1:10">
      <c r="A663">
        <v>73</v>
      </c>
      <c r="B663">
        <v>0</v>
      </c>
      <c r="C663">
        <v>1</v>
      </c>
      <c r="D663">
        <v>2673</v>
      </c>
      <c r="E663">
        <v>3</v>
      </c>
      <c r="F663">
        <v>25</v>
      </c>
      <c r="G663">
        <v>89.05</v>
      </c>
      <c r="H663">
        <v>3018.2</v>
      </c>
      <c r="I663">
        <f t="shared" si="10"/>
        <v>1</v>
      </c>
      <c r="J663" t="s">
        <v>24</v>
      </c>
    </row>
    <row r="664" spans="1:10">
      <c r="A664">
        <v>80</v>
      </c>
      <c r="B664">
        <v>0</v>
      </c>
      <c r="C664">
        <v>1</v>
      </c>
      <c r="D664">
        <v>4272</v>
      </c>
      <c r="E664">
        <v>0</v>
      </c>
      <c r="F664">
        <v>40</v>
      </c>
      <c r="G664">
        <v>55.8</v>
      </c>
      <c r="H664">
        <v>2189.35</v>
      </c>
      <c r="I664">
        <f t="shared" si="10"/>
        <v>1</v>
      </c>
      <c r="J664" t="s">
        <v>24</v>
      </c>
    </row>
    <row r="665" spans="1:10">
      <c r="A665">
        <v>72</v>
      </c>
      <c r="B665">
        <v>0</v>
      </c>
      <c r="C665">
        <v>1</v>
      </c>
      <c r="D665">
        <v>4232</v>
      </c>
      <c r="E665">
        <v>0</v>
      </c>
      <c r="F665">
        <v>26</v>
      </c>
      <c r="G665">
        <v>95</v>
      </c>
      <c r="H665">
        <v>3795.58</v>
      </c>
      <c r="I665">
        <f t="shared" si="10"/>
        <v>1</v>
      </c>
      <c r="J665" t="s">
        <v>24</v>
      </c>
    </row>
    <row r="666" spans="1:10">
      <c r="A666">
        <v>74</v>
      </c>
      <c r="B666">
        <v>0</v>
      </c>
      <c r="C666">
        <v>1</v>
      </c>
      <c r="D666">
        <v>3369</v>
      </c>
      <c r="E666">
        <v>1</v>
      </c>
      <c r="F666">
        <v>14</v>
      </c>
      <c r="G666">
        <v>100.2</v>
      </c>
      <c r="H666">
        <v>2027.94</v>
      </c>
      <c r="I666">
        <f t="shared" si="10"/>
        <v>1</v>
      </c>
      <c r="J666" t="s">
        <v>24</v>
      </c>
    </row>
    <row r="667" spans="1:10">
      <c r="A667">
        <v>71</v>
      </c>
      <c r="B667">
        <v>0</v>
      </c>
      <c r="C667">
        <v>1</v>
      </c>
      <c r="D667">
        <v>4849</v>
      </c>
      <c r="E667">
        <v>0</v>
      </c>
      <c r="F667">
        <v>25</v>
      </c>
      <c r="G667">
        <v>89.5</v>
      </c>
      <c r="H667">
        <v>2657.65</v>
      </c>
      <c r="I667">
        <f t="shared" si="10"/>
        <v>1</v>
      </c>
      <c r="J667" t="s">
        <v>24</v>
      </c>
    </row>
    <row r="668" spans="1:10">
      <c r="A668">
        <v>69</v>
      </c>
      <c r="B668">
        <v>0</v>
      </c>
      <c r="C668">
        <v>1</v>
      </c>
      <c r="D668">
        <v>5571</v>
      </c>
      <c r="E668">
        <v>0</v>
      </c>
      <c r="F668">
        <v>1</v>
      </c>
      <c r="G668">
        <v>75.75</v>
      </c>
      <c r="H668">
        <v>84.1</v>
      </c>
      <c r="I668">
        <f t="shared" si="10"/>
        <v>1</v>
      </c>
      <c r="J668" t="s">
        <v>24</v>
      </c>
    </row>
    <row r="669" spans="1:10">
      <c r="A669">
        <v>79</v>
      </c>
      <c r="B669">
        <v>0</v>
      </c>
      <c r="C669">
        <v>1</v>
      </c>
      <c r="D669">
        <v>2915</v>
      </c>
      <c r="E669">
        <v>1</v>
      </c>
      <c r="F669">
        <v>1</v>
      </c>
      <c r="G669">
        <v>30.2</v>
      </c>
      <c r="H669">
        <v>30.2</v>
      </c>
      <c r="I669">
        <f t="shared" si="10"/>
        <v>1</v>
      </c>
      <c r="J669" t="s">
        <v>24</v>
      </c>
    </row>
    <row r="670" spans="1:10">
      <c r="A670">
        <v>27</v>
      </c>
      <c r="B670">
        <v>2</v>
      </c>
      <c r="C670">
        <v>1</v>
      </c>
      <c r="D670">
        <v>5586</v>
      </c>
      <c r="E670">
        <v>0</v>
      </c>
      <c r="F670">
        <v>2</v>
      </c>
      <c r="G670">
        <v>80.650000000000006</v>
      </c>
      <c r="H670">
        <v>175.85</v>
      </c>
      <c r="I670">
        <f t="shared" si="10"/>
        <v>1</v>
      </c>
      <c r="J670" t="s">
        <v>24</v>
      </c>
    </row>
    <row r="671" spans="1:10">
      <c r="A671">
        <v>32</v>
      </c>
      <c r="B671">
        <v>0</v>
      </c>
      <c r="C671">
        <v>1</v>
      </c>
      <c r="D671">
        <v>5269</v>
      </c>
      <c r="E671">
        <v>0</v>
      </c>
      <c r="F671">
        <v>45</v>
      </c>
      <c r="G671">
        <v>87.25</v>
      </c>
      <c r="H671">
        <v>4143.3</v>
      </c>
      <c r="I671">
        <f t="shared" si="10"/>
        <v>1</v>
      </c>
      <c r="J671" t="s">
        <v>24</v>
      </c>
    </row>
    <row r="672" spans="1:10">
      <c r="A672">
        <v>29</v>
      </c>
      <c r="B672">
        <v>0</v>
      </c>
      <c r="C672">
        <v>1</v>
      </c>
      <c r="D672">
        <v>3962</v>
      </c>
      <c r="E672">
        <v>0</v>
      </c>
      <c r="F672">
        <v>6</v>
      </c>
      <c r="G672">
        <v>83.9</v>
      </c>
      <c r="H672">
        <v>653.13</v>
      </c>
      <c r="I672">
        <f t="shared" si="10"/>
        <v>1</v>
      </c>
      <c r="J672" t="s">
        <v>24</v>
      </c>
    </row>
    <row r="673" spans="1:10">
      <c r="A673">
        <v>40</v>
      </c>
      <c r="B673">
        <v>0</v>
      </c>
      <c r="C673">
        <v>1</v>
      </c>
      <c r="D673">
        <v>4601</v>
      </c>
      <c r="E673">
        <v>1</v>
      </c>
      <c r="F673">
        <v>59</v>
      </c>
      <c r="G673">
        <v>110.15</v>
      </c>
      <c r="H673">
        <v>7787.94</v>
      </c>
      <c r="I673">
        <f t="shared" si="10"/>
        <v>1</v>
      </c>
      <c r="J673" t="s">
        <v>24</v>
      </c>
    </row>
    <row r="674" spans="1:10">
      <c r="A674">
        <v>43</v>
      </c>
      <c r="B674">
        <v>0</v>
      </c>
      <c r="C674">
        <v>1</v>
      </c>
      <c r="D674">
        <v>4886</v>
      </c>
      <c r="E674">
        <v>1</v>
      </c>
      <c r="F674">
        <v>56</v>
      </c>
      <c r="G674">
        <v>98.25</v>
      </c>
      <c r="H674">
        <v>6731.31</v>
      </c>
      <c r="I674">
        <f t="shared" si="10"/>
        <v>1</v>
      </c>
      <c r="J674" t="s">
        <v>24</v>
      </c>
    </row>
    <row r="675" spans="1:10">
      <c r="A675">
        <v>21</v>
      </c>
      <c r="B675">
        <v>0</v>
      </c>
      <c r="C675">
        <v>1</v>
      </c>
      <c r="D675">
        <v>5115</v>
      </c>
      <c r="E675">
        <v>0</v>
      </c>
      <c r="F675">
        <v>2</v>
      </c>
      <c r="G675">
        <v>49.4</v>
      </c>
      <c r="H675">
        <v>156.21</v>
      </c>
      <c r="I675">
        <f t="shared" si="10"/>
        <v>1</v>
      </c>
      <c r="J675" t="s">
        <v>24</v>
      </c>
    </row>
    <row r="676" spans="1:10">
      <c r="A676">
        <v>27</v>
      </c>
      <c r="B676">
        <v>2</v>
      </c>
      <c r="C676">
        <v>1</v>
      </c>
      <c r="D676">
        <v>5699</v>
      </c>
      <c r="E676">
        <v>1</v>
      </c>
      <c r="F676">
        <v>24</v>
      </c>
      <c r="G676">
        <v>54.75</v>
      </c>
      <c r="H676">
        <v>1752.63</v>
      </c>
      <c r="I676">
        <f t="shared" si="10"/>
        <v>1</v>
      </c>
      <c r="J676" t="s">
        <v>24</v>
      </c>
    </row>
    <row r="677" spans="1:10">
      <c r="A677">
        <v>63</v>
      </c>
      <c r="B677">
        <v>0</v>
      </c>
      <c r="C677">
        <v>1</v>
      </c>
      <c r="D677">
        <v>2468</v>
      </c>
      <c r="E677">
        <v>0</v>
      </c>
      <c r="F677">
        <v>28</v>
      </c>
      <c r="G677">
        <v>89.95</v>
      </c>
      <c r="H677">
        <v>3473.39</v>
      </c>
      <c r="I677">
        <f t="shared" si="10"/>
        <v>1</v>
      </c>
      <c r="J677" t="s">
        <v>24</v>
      </c>
    </row>
    <row r="678" spans="1:10">
      <c r="A678">
        <v>56</v>
      </c>
      <c r="B678">
        <v>0</v>
      </c>
      <c r="C678">
        <v>1</v>
      </c>
      <c r="D678">
        <v>6189</v>
      </c>
      <c r="E678">
        <v>1</v>
      </c>
      <c r="F678">
        <v>54</v>
      </c>
      <c r="G678">
        <v>110.35</v>
      </c>
      <c r="H678">
        <v>6010.87</v>
      </c>
      <c r="I678">
        <f t="shared" si="10"/>
        <v>1</v>
      </c>
      <c r="J678" t="s">
        <v>24</v>
      </c>
    </row>
    <row r="679" spans="1:10">
      <c r="A679">
        <v>21</v>
      </c>
      <c r="B679">
        <v>0</v>
      </c>
      <c r="C679">
        <v>1</v>
      </c>
      <c r="D679">
        <v>2708</v>
      </c>
      <c r="E679">
        <v>0</v>
      </c>
      <c r="F679">
        <v>18</v>
      </c>
      <c r="G679">
        <v>90</v>
      </c>
      <c r="H679">
        <v>1773.05</v>
      </c>
      <c r="I679">
        <f t="shared" si="10"/>
        <v>1</v>
      </c>
      <c r="J679" t="s">
        <v>24</v>
      </c>
    </row>
    <row r="680" spans="1:10">
      <c r="A680">
        <v>55</v>
      </c>
      <c r="B680">
        <v>0</v>
      </c>
      <c r="C680">
        <v>1</v>
      </c>
      <c r="D680">
        <v>4982</v>
      </c>
      <c r="E680">
        <v>1</v>
      </c>
      <c r="F680">
        <v>71</v>
      </c>
      <c r="G680">
        <v>108.6</v>
      </c>
      <c r="H680">
        <v>8119.86</v>
      </c>
      <c r="I680">
        <f t="shared" si="10"/>
        <v>1</v>
      </c>
      <c r="J680" t="s">
        <v>24</v>
      </c>
    </row>
    <row r="681" spans="1:10">
      <c r="A681">
        <v>57</v>
      </c>
      <c r="B681">
        <v>0</v>
      </c>
      <c r="C681">
        <v>1</v>
      </c>
      <c r="D681">
        <v>4580</v>
      </c>
      <c r="E681">
        <v>0</v>
      </c>
      <c r="F681">
        <v>4</v>
      </c>
      <c r="G681">
        <v>76.650000000000006</v>
      </c>
      <c r="H681">
        <v>429.96</v>
      </c>
      <c r="I681">
        <f t="shared" si="10"/>
        <v>1</v>
      </c>
      <c r="J681" t="s">
        <v>24</v>
      </c>
    </row>
    <row r="682" spans="1:10">
      <c r="A682">
        <v>36</v>
      </c>
      <c r="B682">
        <v>0</v>
      </c>
      <c r="C682">
        <v>1</v>
      </c>
      <c r="D682">
        <v>2815</v>
      </c>
      <c r="E682">
        <v>1</v>
      </c>
      <c r="F682">
        <v>18</v>
      </c>
      <c r="G682">
        <v>49.55</v>
      </c>
      <c r="H682">
        <v>1221.25</v>
      </c>
      <c r="I682">
        <f t="shared" si="10"/>
        <v>1</v>
      </c>
      <c r="J682" t="s">
        <v>24</v>
      </c>
    </row>
    <row r="683" spans="1:10">
      <c r="A683">
        <v>53</v>
      </c>
      <c r="B683">
        <v>0</v>
      </c>
      <c r="C683">
        <v>1</v>
      </c>
      <c r="D683">
        <v>4893</v>
      </c>
      <c r="E683">
        <v>2</v>
      </c>
      <c r="F683">
        <v>54</v>
      </c>
      <c r="G683">
        <v>106.55</v>
      </c>
      <c r="H683">
        <v>6240.12</v>
      </c>
      <c r="I683">
        <f t="shared" si="10"/>
        <v>1</v>
      </c>
      <c r="J683" t="s">
        <v>24</v>
      </c>
    </row>
    <row r="684" spans="1:10">
      <c r="A684">
        <v>59</v>
      </c>
      <c r="B684">
        <v>0</v>
      </c>
      <c r="C684">
        <v>1</v>
      </c>
      <c r="D684">
        <v>4231</v>
      </c>
      <c r="E684">
        <v>0</v>
      </c>
      <c r="F684">
        <v>10</v>
      </c>
      <c r="G684">
        <v>74.150000000000006</v>
      </c>
      <c r="H684">
        <v>1104.2</v>
      </c>
      <c r="I684">
        <f t="shared" si="10"/>
        <v>1</v>
      </c>
      <c r="J684" t="s">
        <v>24</v>
      </c>
    </row>
    <row r="685" spans="1:10">
      <c r="A685">
        <v>28</v>
      </c>
      <c r="B685">
        <v>0</v>
      </c>
      <c r="C685">
        <v>1</v>
      </c>
      <c r="D685">
        <v>4773</v>
      </c>
      <c r="E685">
        <v>0</v>
      </c>
      <c r="F685">
        <v>1</v>
      </c>
      <c r="G685">
        <v>44.15</v>
      </c>
      <c r="H685">
        <v>52.92</v>
      </c>
      <c r="I685">
        <f t="shared" si="10"/>
        <v>1</v>
      </c>
      <c r="J685" t="s">
        <v>24</v>
      </c>
    </row>
    <row r="686" spans="1:10">
      <c r="A686">
        <v>44</v>
      </c>
      <c r="B686">
        <v>1</v>
      </c>
      <c r="C686">
        <v>1</v>
      </c>
      <c r="D686">
        <v>5386</v>
      </c>
      <c r="E686">
        <v>1</v>
      </c>
      <c r="F686">
        <v>4</v>
      </c>
      <c r="G686">
        <v>50.85</v>
      </c>
      <c r="H686">
        <v>291.07</v>
      </c>
      <c r="I686">
        <f t="shared" si="10"/>
        <v>1</v>
      </c>
      <c r="J686" t="s">
        <v>24</v>
      </c>
    </row>
    <row r="687" spans="1:10">
      <c r="A687">
        <v>36</v>
      </c>
      <c r="B687">
        <v>0</v>
      </c>
      <c r="C687">
        <v>1</v>
      </c>
      <c r="D687">
        <v>5516</v>
      </c>
      <c r="E687">
        <v>1</v>
      </c>
      <c r="F687">
        <v>67</v>
      </c>
      <c r="G687">
        <v>108.75</v>
      </c>
      <c r="H687">
        <v>9310.25</v>
      </c>
      <c r="I687">
        <f t="shared" si="10"/>
        <v>1</v>
      </c>
      <c r="J687" t="s">
        <v>24</v>
      </c>
    </row>
    <row r="688" spans="1:10">
      <c r="A688">
        <v>59</v>
      </c>
      <c r="B688">
        <v>0</v>
      </c>
      <c r="C688">
        <v>1</v>
      </c>
      <c r="D688">
        <v>3598</v>
      </c>
      <c r="E688">
        <v>0</v>
      </c>
      <c r="F688">
        <v>30</v>
      </c>
      <c r="G688">
        <v>100.2</v>
      </c>
      <c r="H688">
        <v>3335.7</v>
      </c>
      <c r="I688">
        <f t="shared" si="10"/>
        <v>1</v>
      </c>
      <c r="J688" t="s">
        <v>24</v>
      </c>
    </row>
    <row r="689" spans="1:10">
      <c r="A689">
        <v>21</v>
      </c>
      <c r="B689">
        <v>0</v>
      </c>
      <c r="C689">
        <v>1</v>
      </c>
      <c r="D689">
        <v>3531</v>
      </c>
      <c r="E689">
        <v>0</v>
      </c>
      <c r="F689">
        <v>1</v>
      </c>
      <c r="G689">
        <v>45.75</v>
      </c>
      <c r="H689">
        <v>69.989999999999995</v>
      </c>
      <c r="I689">
        <f t="shared" si="10"/>
        <v>1</v>
      </c>
      <c r="J689" t="s">
        <v>24</v>
      </c>
    </row>
    <row r="690" spans="1:10">
      <c r="A690">
        <v>36</v>
      </c>
      <c r="B690">
        <v>0</v>
      </c>
      <c r="C690">
        <v>1</v>
      </c>
      <c r="D690">
        <v>4261</v>
      </c>
      <c r="E690">
        <v>1</v>
      </c>
      <c r="F690">
        <v>72</v>
      </c>
      <c r="G690">
        <v>109.25</v>
      </c>
      <c r="H690">
        <v>10351.16</v>
      </c>
      <c r="I690">
        <f t="shared" si="10"/>
        <v>1</v>
      </c>
      <c r="J690" t="s">
        <v>24</v>
      </c>
    </row>
    <row r="691" spans="1:10">
      <c r="A691">
        <v>57</v>
      </c>
      <c r="B691">
        <v>0</v>
      </c>
      <c r="C691">
        <v>1</v>
      </c>
      <c r="D691">
        <v>4115</v>
      </c>
      <c r="E691">
        <v>1</v>
      </c>
      <c r="F691">
        <v>3</v>
      </c>
      <c r="G691">
        <v>20.55</v>
      </c>
      <c r="H691">
        <v>163.98</v>
      </c>
      <c r="I691">
        <f t="shared" si="10"/>
        <v>1</v>
      </c>
      <c r="J691" t="s">
        <v>24</v>
      </c>
    </row>
    <row r="692" spans="1:10">
      <c r="A692">
        <v>41</v>
      </c>
      <c r="B692">
        <v>0</v>
      </c>
      <c r="C692">
        <v>1</v>
      </c>
      <c r="D692">
        <v>4163</v>
      </c>
      <c r="E692">
        <v>1</v>
      </c>
      <c r="F692">
        <v>6</v>
      </c>
      <c r="G692">
        <v>105.3</v>
      </c>
      <c r="H692">
        <v>709.84</v>
      </c>
      <c r="I692">
        <f t="shared" si="10"/>
        <v>1</v>
      </c>
      <c r="J692" t="s">
        <v>24</v>
      </c>
    </row>
    <row r="693" spans="1:10">
      <c r="A693">
        <v>23</v>
      </c>
      <c r="B693">
        <v>1</v>
      </c>
      <c r="C693">
        <v>1</v>
      </c>
      <c r="D693">
        <v>2881</v>
      </c>
      <c r="E693">
        <v>1</v>
      </c>
      <c r="F693">
        <v>14</v>
      </c>
      <c r="G693">
        <v>65.45</v>
      </c>
      <c r="H693">
        <v>1576</v>
      </c>
      <c r="I693">
        <f t="shared" si="10"/>
        <v>1</v>
      </c>
      <c r="J693" t="s">
        <v>24</v>
      </c>
    </row>
    <row r="694" spans="1:10">
      <c r="A694">
        <v>42</v>
      </c>
      <c r="B694">
        <v>0</v>
      </c>
      <c r="C694">
        <v>1</v>
      </c>
      <c r="D694">
        <v>3525</v>
      </c>
      <c r="E694">
        <v>0</v>
      </c>
      <c r="F694">
        <v>1</v>
      </c>
      <c r="G694">
        <v>70.45</v>
      </c>
      <c r="H694">
        <v>123.32</v>
      </c>
      <c r="I694">
        <f t="shared" si="10"/>
        <v>1</v>
      </c>
      <c r="J694" t="s">
        <v>24</v>
      </c>
    </row>
    <row r="695" spans="1:10">
      <c r="A695">
        <v>42</v>
      </c>
      <c r="B695">
        <v>0</v>
      </c>
      <c r="C695">
        <v>1</v>
      </c>
      <c r="D695">
        <v>4548</v>
      </c>
      <c r="E695">
        <v>0</v>
      </c>
      <c r="F695">
        <v>1</v>
      </c>
      <c r="G695">
        <v>69.849999999999994</v>
      </c>
      <c r="H695">
        <v>81.98</v>
      </c>
      <c r="I695">
        <f t="shared" si="10"/>
        <v>1</v>
      </c>
      <c r="J695" t="s">
        <v>24</v>
      </c>
    </row>
    <row r="696" spans="1:10">
      <c r="A696">
        <v>51</v>
      </c>
      <c r="B696">
        <v>0</v>
      </c>
      <c r="C696">
        <v>1</v>
      </c>
      <c r="D696">
        <v>5829</v>
      </c>
      <c r="E696">
        <v>0</v>
      </c>
      <c r="F696">
        <v>15</v>
      </c>
      <c r="G696">
        <v>86.2</v>
      </c>
      <c r="H696">
        <v>1670.65</v>
      </c>
      <c r="I696">
        <f t="shared" si="10"/>
        <v>1</v>
      </c>
      <c r="J696" t="s">
        <v>24</v>
      </c>
    </row>
    <row r="697" spans="1:10">
      <c r="A697">
        <v>21</v>
      </c>
      <c r="B697">
        <v>0</v>
      </c>
      <c r="C697">
        <v>1</v>
      </c>
      <c r="D697">
        <v>2448</v>
      </c>
      <c r="E697">
        <v>0</v>
      </c>
      <c r="F697">
        <v>3</v>
      </c>
      <c r="G697">
        <v>79.400000000000006</v>
      </c>
      <c r="H697">
        <v>384.45</v>
      </c>
      <c r="I697">
        <f t="shared" si="10"/>
        <v>1</v>
      </c>
      <c r="J697" t="s">
        <v>24</v>
      </c>
    </row>
    <row r="698" spans="1:10">
      <c r="A698">
        <v>28</v>
      </c>
      <c r="B698">
        <v>0</v>
      </c>
      <c r="C698">
        <v>1</v>
      </c>
      <c r="D698">
        <v>5246</v>
      </c>
      <c r="E698">
        <v>0</v>
      </c>
      <c r="F698">
        <v>4</v>
      </c>
      <c r="G698">
        <v>46</v>
      </c>
      <c r="H698">
        <v>253.88</v>
      </c>
      <c r="I698">
        <f t="shared" si="10"/>
        <v>1</v>
      </c>
      <c r="J698" t="s">
        <v>24</v>
      </c>
    </row>
    <row r="699" spans="1:10">
      <c r="A699">
        <v>48</v>
      </c>
      <c r="B699">
        <v>0</v>
      </c>
      <c r="C699">
        <v>1</v>
      </c>
      <c r="D699">
        <v>2771</v>
      </c>
      <c r="E699">
        <v>0</v>
      </c>
      <c r="F699">
        <v>1</v>
      </c>
      <c r="G699">
        <v>53.95</v>
      </c>
      <c r="H699">
        <v>85.11</v>
      </c>
      <c r="I699">
        <f t="shared" si="10"/>
        <v>1</v>
      </c>
      <c r="J699" t="s">
        <v>24</v>
      </c>
    </row>
    <row r="700" spans="1:10">
      <c r="A700">
        <v>49</v>
      </c>
      <c r="B700">
        <v>0</v>
      </c>
      <c r="C700">
        <v>1</v>
      </c>
      <c r="D700">
        <v>5581</v>
      </c>
      <c r="E700">
        <v>0</v>
      </c>
      <c r="F700">
        <v>18</v>
      </c>
      <c r="G700">
        <v>96.05</v>
      </c>
      <c r="H700">
        <v>2383.3000000000002</v>
      </c>
      <c r="I700">
        <f t="shared" si="10"/>
        <v>1</v>
      </c>
      <c r="J700" t="s">
        <v>24</v>
      </c>
    </row>
    <row r="701" spans="1:10">
      <c r="A701">
        <v>23</v>
      </c>
      <c r="B701">
        <v>0</v>
      </c>
      <c r="C701">
        <v>1</v>
      </c>
      <c r="D701">
        <v>2902</v>
      </c>
      <c r="E701">
        <v>0</v>
      </c>
      <c r="F701">
        <v>21</v>
      </c>
      <c r="G701">
        <v>82.35</v>
      </c>
      <c r="H701">
        <v>2120.81</v>
      </c>
      <c r="I701">
        <f t="shared" si="10"/>
        <v>1</v>
      </c>
      <c r="J701" t="s">
        <v>24</v>
      </c>
    </row>
    <row r="702" spans="1:10">
      <c r="A702">
        <v>25</v>
      </c>
      <c r="B702">
        <v>0</v>
      </c>
      <c r="C702">
        <v>1</v>
      </c>
      <c r="D702">
        <v>5799</v>
      </c>
      <c r="E702">
        <v>1</v>
      </c>
      <c r="F702">
        <v>2</v>
      </c>
      <c r="G702">
        <v>73.55</v>
      </c>
      <c r="H702">
        <v>162.4</v>
      </c>
      <c r="I702">
        <f t="shared" si="10"/>
        <v>1</v>
      </c>
      <c r="J702" t="s">
        <v>24</v>
      </c>
    </row>
    <row r="703" spans="1:10">
      <c r="A703">
        <v>27</v>
      </c>
      <c r="B703">
        <v>0</v>
      </c>
      <c r="C703">
        <v>1</v>
      </c>
      <c r="D703">
        <v>4753</v>
      </c>
      <c r="E703">
        <v>0</v>
      </c>
      <c r="F703">
        <v>53</v>
      </c>
      <c r="G703">
        <v>85.45</v>
      </c>
      <c r="H703">
        <v>5388.04</v>
      </c>
      <c r="I703">
        <f t="shared" si="10"/>
        <v>1</v>
      </c>
      <c r="J703" t="s">
        <v>24</v>
      </c>
    </row>
    <row r="704" spans="1:10">
      <c r="A704">
        <v>38</v>
      </c>
      <c r="B704">
        <v>0</v>
      </c>
      <c r="C704">
        <v>1</v>
      </c>
      <c r="D704">
        <v>3736</v>
      </c>
      <c r="E704">
        <v>0</v>
      </c>
      <c r="F704">
        <v>7</v>
      </c>
      <c r="G704">
        <v>51</v>
      </c>
      <c r="H704">
        <v>595.48</v>
      </c>
      <c r="I704">
        <f t="shared" si="10"/>
        <v>1</v>
      </c>
      <c r="J704" t="s">
        <v>24</v>
      </c>
    </row>
    <row r="705" spans="1:10">
      <c r="A705">
        <v>56</v>
      </c>
      <c r="B705">
        <v>0</v>
      </c>
      <c r="C705">
        <v>1</v>
      </c>
      <c r="D705">
        <v>4610</v>
      </c>
      <c r="E705">
        <v>1</v>
      </c>
      <c r="F705">
        <v>68</v>
      </c>
      <c r="G705">
        <v>113.15</v>
      </c>
      <c r="H705">
        <v>9465.56</v>
      </c>
      <c r="I705">
        <f t="shared" si="10"/>
        <v>1</v>
      </c>
      <c r="J705" t="s">
        <v>24</v>
      </c>
    </row>
    <row r="706" spans="1:10">
      <c r="A706">
        <v>48</v>
      </c>
      <c r="B706">
        <v>0</v>
      </c>
      <c r="C706">
        <v>1</v>
      </c>
      <c r="D706">
        <v>3618</v>
      </c>
      <c r="E706">
        <v>0</v>
      </c>
      <c r="F706">
        <v>1</v>
      </c>
      <c r="G706">
        <v>20.6</v>
      </c>
      <c r="H706">
        <v>67.86</v>
      </c>
      <c r="I706">
        <f t="shared" ref="I706:I769" si="11">IF(J706="Churned",1,0)</f>
        <v>1</v>
      </c>
      <c r="J706" t="s">
        <v>24</v>
      </c>
    </row>
    <row r="707" spans="1:10">
      <c r="A707">
        <v>56</v>
      </c>
      <c r="B707">
        <v>0</v>
      </c>
      <c r="C707">
        <v>1</v>
      </c>
      <c r="D707">
        <v>5773</v>
      </c>
      <c r="E707">
        <v>0</v>
      </c>
      <c r="F707">
        <v>1</v>
      </c>
      <c r="G707">
        <v>70.150000000000006</v>
      </c>
      <c r="H707">
        <v>112.24</v>
      </c>
      <c r="I707">
        <f t="shared" si="11"/>
        <v>1</v>
      </c>
      <c r="J707" t="s">
        <v>24</v>
      </c>
    </row>
    <row r="708" spans="1:10">
      <c r="A708">
        <v>53</v>
      </c>
      <c r="B708">
        <v>0</v>
      </c>
      <c r="C708">
        <v>1</v>
      </c>
      <c r="D708">
        <v>4126</v>
      </c>
      <c r="E708">
        <v>0</v>
      </c>
      <c r="F708">
        <v>24</v>
      </c>
      <c r="G708">
        <v>55.65</v>
      </c>
      <c r="H708">
        <v>1676.31</v>
      </c>
      <c r="I708">
        <f t="shared" si="11"/>
        <v>1</v>
      </c>
      <c r="J708" t="s">
        <v>24</v>
      </c>
    </row>
    <row r="709" spans="1:10">
      <c r="A709">
        <v>43</v>
      </c>
      <c r="B709">
        <v>0</v>
      </c>
      <c r="C709">
        <v>1</v>
      </c>
      <c r="D709">
        <v>5550</v>
      </c>
      <c r="E709">
        <v>0</v>
      </c>
      <c r="F709">
        <v>53</v>
      </c>
      <c r="G709">
        <v>106.95</v>
      </c>
      <c r="H709">
        <v>7364.9</v>
      </c>
      <c r="I709">
        <f t="shared" si="11"/>
        <v>1</v>
      </c>
      <c r="J709" t="s">
        <v>24</v>
      </c>
    </row>
    <row r="710" spans="1:10">
      <c r="A710">
        <v>44</v>
      </c>
      <c r="B710">
        <v>0</v>
      </c>
      <c r="C710">
        <v>1</v>
      </c>
      <c r="D710">
        <v>3043</v>
      </c>
      <c r="E710">
        <v>0</v>
      </c>
      <c r="F710">
        <v>12</v>
      </c>
      <c r="G710">
        <v>56.65</v>
      </c>
      <c r="H710">
        <v>750.49</v>
      </c>
      <c r="I710">
        <f t="shared" si="11"/>
        <v>1</v>
      </c>
      <c r="J710" t="s">
        <v>24</v>
      </c>
    </row>
    <row r="711" spans="1:10">
      <c r="A711">
        <v>42</v>
      </c>
      <c r="B711">
        <v>0</v>
      </c>
      <c r="C711">
        <v>1</v>
      </c>
      <c r="D711">
        <v>4861</v>
      </c>
      <c r="E711">
        <v>0</v>
      </c>
      <c r="F711">
        <v>52</v>
      </c>
      <c r="G711">
        <v>111.25</v>
      </c>
      <c r="H711">
        <v>7667.06</v>
      </c>
      <c r="I711">
        <f t="shared" si="11"/>
        <v>1</v>
      </c>
      <c r="J711" t="s">
        <v>24</v>
      </c>
    </row>
    <row r="712" spans="1:10">
      <c r="A712">
        <v>20</v>
      </c>
      <c r="B712">
        <v>0</v>
      </c>
      <c r="C712">
        <v>1</v>
      </c>
      <c r="D712">
        <v>3864</v>
      </c>
      <c r="E712">
        <v>0</v>
      </c>
      <c r="F712">
        <v>5</v>
      </c>
      <c r="G712">
        <v>19.350000000000001</v>
      </c>
      <c r="H712">
        <v>284.85000000000002</v>
      </c>
      <c r="I712">
        <f t="shared" si="11"/>
        <v>1</v>
      </c>
      <c r="J712" t="s">
        <v>24</v>
      </c>
    </row>
    <row r="713" spans="1:10">
      <c r="A713">
        <v>53</v>
      </c>
      <c r="B713">
        <v>0</v>
      </c>
      <c r="C713">
        <v>1</v>
      </c>
      <c r="D713">
        <v>3344</v>
      </c>
      <c r="E713">
        <v>1</v>
      </c>
      <c r="F713">
        <v>47</v>
      </c>
      <c r="G713">
        <v>110.85</v>
      </c>
      <c r="H713">
        <v>6164.81</v>
      </c>
      <c r="I713">
        <f t="shared" si="11"/>
        <v>1</v>
      </c>
      <c r="J713" t="s">
        <v>24</v>
      </c>
    </row>
    <row r="714" spans="1:10">
      <c r="A714">
        <v>42</v>
      </c>
      <c r="B714">
        <v>2</v>
      </c>
      <c r="C714">
        <v>1</v>
      </c>
      <c r="D714">
        <v>4412</v>
      </c>
      <c r="E714">
        <v>0</v>
      </c>
      <c r="F714">
        <v>3</v>
      </c>
      <c r="G714">
        <v>55.1</v>
      </c>
      <c r="H714">
        <v>232.77</v>
      </c>
      <c r="I714">
        <f t="shared" si="11"/>
        <v>1</v>
      </c>
      <c r="J714" t="s">
        <v>24</v>
      </c>
    </row>
    <row r="715" spans="1:10">
      <c r="A715">
        <v>43</v>
      </c>
      <c r="B715">
        <v>0</v>
      </c>
      <c r="C715">
        <v>1</v>
      </c>
      <c r="D715">
        <v>4132</v>
      </c>
      <c r="E715">
        <v>0</v>
      </c>
      <c r="F715">
        <v>1</v>
      </c>
      <c r="G715">
        <v>18.850000000000001</v>
      </c>
      <c r="H715">
        <v>59.34</v>
      </c>
      <c r="I715">
        <f t="shared" si="11"/>
        <v>1</v>
      </c>
      <c r="J715" t="s">
        <v>24</v>
      </c>
    </row>
    <row r="716" spans="1:10">
      <c r="A716">
        <v>53</v>
      </c>
      <c r="B716">
        <v>0</v>
      </c>
      <c r="C716">
        <v>1</v>
      </c>
      <c r="D716">
        <v>5900</v>
      </c>
      <c r="E716">
        <v>0</v>
      </c>
      <c r="F716">
        <v>9</v>
      </c>
      <c r="G716">
        <v>74.650000000000006</v>
      </c>
      <c r="H716">
        <v>1031.42</v>
      </c>
      <c r="I716">
        <f t="shared" si="11"/>
        <v>1</v>
      </c>
      <c r="J716" t="s">
        <v>24</v>
      </c>
    </row>
    <row r="717" spans="1:10">
      <c r="A717">
        <v>31</v>
      </c>
      <c r="B717">
        <v>0</v>
      </c>
      <c r="C717">
        <v>1</v>
      </c>
      <c r="D717">
        <v>4389</v>
      </c>
      <c r="E717">
        <v>0</v>
      </c>
      <c r="F717">
        <v>1</v>
      </c>
      <c r="G717">
        <v>20.100000000000001</v>
      </c>
      <c r="H717">
        <v>24.21</v>
      </c>
      <c r="I717">
        <f t="shared" si="11"/>
        <v>1</v>
      </c>
      <c r="J717" t="s">
        <v>24</v>
      </c>
    </row>
    <row r="718" spans="1:10">
      <c r="A718">
        <v>25</v>
      </c>
      <c r="B718">
        <v>0</v>
      </c>
      <c r="C718">
        <v>1</v>
      </c>
      <c r="D718">
        <v>2100</v>
      </c>
      <c r="E718">
        <v>0</v>
      </c>
      <c r="F718">
        <v>1</v>
      </c>
      <c r="G718">
        <v>69.900000000000006</v>
      </c>
      <c r="H718">
        <v>74.89</v>
      </c>
      <c r="I718">
        <f t="shared" si="11"/>
        <v>1</v>
      </c>
      <c r="J718" t="s">
        <v>24</v>
      </c>
    </row>
    <row r="719" spans="1:10">
      <c r="A719">
        <v>49</v>
      </c>
      <c r="B719">
        <v>0</v>
      </c>
      <c r="C719">
        <v>1</v>
      </c>
      <c r="D719">
        <v>3370</v>
      </c>
      <c r="E719">
        <v>0</v>
      </c>
      <c r="F719">
        <v>43</v>
      </c>
      <c r="G719">
        <v>101.4</v>
      </c>
      <c r="H719">
        <v>6662.52</v>
      </c>
      <c r="I719">
        <f t="shared" si="11"/>
        <v>1</v>
      </c>
      <c r="J719" t="s">
        <v>24</v>
      </c>
    </row>
    <row r="720" spans="1:10">
      <c r="A720">
        <v>39</v>
      </c>
      <c r="B720">
        <v>0</v>
      </c>
      <c r="C720">
        <v>1</v>
      </c>
      <c r="D720">
        <v>5344</v>
      </c>
      <c r="E720">
        <v>0</v>
      </c>
      <c r="F720">
        <v>2</v>
      </c>
      <c r="G720">
        <v>62.05</v>
      </c>
      <c r="H720">
        <v>192.88</v>
      </c>
      <c r="I720">
        <f t="shared" si="11"/>
        <v>1</v>
      </c>
      <c r="J720" t="s">
        <v>24</v>
      </c>
    </row>
    <row r="721" spans="1:10">
      <c r="A721">
        <v>44</v>
      </c>
      <c r="B721">
        <v>0</v>
      </c>
      <c r="C721">
        <v>1</v>
      </c>
      <c r="D721">
        <v>5730</v>
      </c>
      <c r="E721">
        <v>0</v>
      </c>
      <c r="F721">
        <v>4</v>
      </c>
      <c r="G721">
        <v>60.4</v>
      </c>
      <c r="H721">
        <v>344.27</v>
      </c>
      <c r="I721">
        <f t="shared" si="11"/>
        <v>1</v>
      </c>
      <c r="J721" t="s">
        <v>24</v>
      </c>
    </row>
    <row r="722" spans="1:10">
      <c r="A722">
        <v>28</v>
      </c>
      <c r="B722">
        <v>0</v>
      </c>
      <c r="C722">
        <v>1</v>
      </c>
      <c r="D722">
        <v>5444</v>
      </c>
      <c r="E722">
        <v>6</v>
      </c>
      <c r="F722">
        <v>58</v>
      </c>
      <c r="G722">
        <v>45.3</v>
      </c>
      <c r="H722">
        <v>2610.25</v>
      </c>
      <c r="I722">
        <f t="shared" si="11"/>
        <v>1</v>
      </c>
      <c r="J722" t="s">
        <v>24</v>
      </c>
    </row>
    <row r="723" spans="1:10">
      <c r="A723">
        <v>66</v>
      </c>
      <c r="B723">
        <v>0</v>
      </c>
      <c r="C723">
        <v>1</v>
      </c>
      <c r="D723">
        <v>2927</v>
      </c>
      <c r="E723">
        <v>0</v>
      </c>
      <c r="F723">
        <v>27</v>
      </c>
      <c r="G723">
        <v>30.75</v>
      </c>
      <c r="H723">
        <v>945.1</v>
      </c>
      <c r="I723">
        <f t="shared" si="11"/>
        <v>1</v>
      </c>
      <c r="J723" t="s">
        <v>24</v>
      </c>
    </row>
    <row r="724" spans="1:10">
      <c r="A724">
        <v>71</v>
      </c>
      <c r="B724">
        <v>0</v>
      </c>
      <c r="C724">
        <v>1</v>
      </c>
      <c r="D724">
        <v>5502</v>
      </c>
      <c r="E724">
        <v>2</v>
      </c>
      <c r="F724">
        <v>55</v>
      </c>
      <c r="G724">
        <v>85.45</v>
      </c>
      <c r="H724">
        <v>7319.8</v>
      </c>
      <c r="I724">
        <f t="shared" si="11"/>
        <v>1</v>
      </c>
      <c r="J724" t="s">
        <v>24</v>
      </c>
    </row>
    <row r="725" spans="1:10">
      <c r="A725">
        <v>66</v>
      </c>
      <c r="B725">
        <v>0</v>
      </c>
      <c r="C725">
        <v>1</v>
      </c>
      <c r="D725">
        <v>4517</v>
      </c>
      <c r="E725">
        <v>2</v>
      </c>
      <c r="F725">
        <v>27</v>
      </c>
      <c r="G725">
        <v>75.2</v>
      </c>
      <c r="H725">
        <v>2118.89</v>
      </c>
      <c r="I725">
        <f t="shared" si="11"/>
        <v>1</v>
      </c>
      <c r="J725" t="s">
        <v>24</v>
      </c>
    </row>
    <row r="726" spans="1:10">
      <c r="A726">
        <v>80</v>
      </c>
      <c r="B726">
        <v>0</v>
      </c>
      <c r="C726">
        <v>1</v>
      </c>
      <c r="D726">
        <v>4196</v>
      </c>
      <c r="E726">
        <v>3</v>
      </c>
      <c r="F726">
        <v>65</v>
      </c>
      <c r="G726">
        <v>105.25</v>
      </c>
      <c r="H726">
        <v>7981.75</v>
      </c>
      <c r="I726">
        <f t="shared" si="11"/>
        <v>1</v>
      </c>
      <c r="J726" t="s">
        <v>24</v>
      </c>
    </row>
    <row r="727" spans="1:10">
      <c r="A727">
        <v>78</v>
      </c>
      <c r="B727">
        <v>0</v>
      </c>
      <c r="C727">
        <v>1</v>
      </c>
      <c r="D727">
        <v>6268</v>
      </c>
      <c r="E727">
        <v>0</v>
      </c>
      <c r="F727">
        <v>56</v>
      </c>
      <c r="I727">
        <f t="shared" si="11"/>
        <v>1</v>
      </c>
      <c r="J727" t="s">
        <v>24</v>
      </c>
    </row>
    <row r="728" spans="1:10">
      <c r="A728">
        <v>46</v>
      </c>
      <c r="B728">
        <v>0</v>
      </c>
      <c r="C728">
        <v>1</v>
      </c>
      <c r="D728">
        <v>3189</v>
      </c>
      <c r="E728">
        <v>0</v>
      </c>
      <c r="F728">
        <v>10</v>
      </c>
      <c r="G728">
        <v>72.849999999999994</v>
      </c>
      <c r="H728">
        <v>773.25</v>
      </c>
      <c r="I728">
        <f t="shared" si="11"/>
        <v>1</v>
      </c>
      <c r="J728" t="s">
        <v>24</v>
      </c>
    </row>
    <row r="729" spans="1:10">
      <c r="A729">
        <v>69</v>
      </c>
      <c r="B729">
        <v>0</v>
      </c>
      <c r="C729">
        <v>1</v>
      </c>
      <c r="D729">
        <v>3501</v>
      </c>
      <c r="E729">
        <v>0</v>
      </c>
      <c r="F729">
        <v>3</v>
      </c>
      <c r="G729">
        <v>79.400000000000006</v>
      </c>
      <c r="H729">
        <v>330.75</v>
      </c>
      <c r="I729">
        <f t="shared" si="11"/>
        <v>1</v>
      </c>
      <c r="J729" t="s">
        <v>24</v>
      </c>
    </row>
    <row r="730" spans="1:10">
      <c r="A730">
        <v>75</v>
      </c>
      <c r="B730">
        <v>0</v>
      </c>
      <c r="C730">
        <v>1</v>
      </c>
      <c r="D730">
        <v>5052</v>
      </c>
      <c r="E730">
        <v>1</v>
      </c>
      <c r="F730">
        <v>62</v>
      </c>
      <c r="G730">
        <v>103.75</v>
      </c>
      <c r="H730">
        <v>6824.17</v>
      </c>
      <c r="I730">
        <f t="shared" si="11"/>
        <v>1</v>
      </c>
      <c r="J730" t="s">
        <v>24</v>
      </c>
    </row>
    <row r="731" spans="1:10">
      <c r="A731">
        <v>77</v>
      </c>
      <c r="B731">
        <v>0</v>
      </c>
      <c r="C731">
        <v>1</v>
      </c>
      <c r="D731">
        <v>3106</v>
      </c>
      <c r="E731">
        <v>0</v>
      </c>
      <c r="F731">
        <v>1</v>
      </c>
      <c r="G731">
        <v>88.8</v>
      </c>
      <c r="H731">
        <v>148.4</v>
      </c>
      <c r="I731">
        <f t="shared" si="11"/>
        <v>1</v>
      </c>
      <c r="J731" t="s">
        <v>24</v>
      </c>
    </row>
    <row r="732" spans="1:10">
      <c r="A732">
        <v>77</v>
      </c>
      <c r="B732">
        <v>0</v>
      </c>
      <c r="C732">
        <v>1</v>
      </c>
      <c r="D732">
        <v>4739</v>
      </c>
      <c r="E732">
        <v>1</v>
      </c>
      <c r="F732">
        <v>58</v>
      </c>
      <c r="G732">
        <v>108.85</v>
      </c>
      <c r="H732">
        <v>9151.2900000000009</v>
      </c>
      <c r="I732">
        <f t="shared" si="11"/>
        <v>1</v>
      </c>
      <c r="J732" t="s">
        <v>24</v>
      </c>
    </row>
    <row r="733" spans="1:10">
      <c r="A733">
        <v>78</v>
      </c>
      <c r="B733">
        <v>0</v>
      </c>
      <c r="C733">
        <v>1</v>
      </c>
      <c r="D733">
        <v>4287</v>
      </c>
      <c r="E733">
        <v>1</v>
      </c>
      <c r="F733">
        <v>5</v>
      </c>
      <c r="G733">
        <v>81</v>
      </c>
      <c r="H733">
        <v>577.41</v>
      </c>
      <c r="I733">
        <f t="shared" si="11"/>
        <v>1</v>
      </c>
      <c r="J733" t="s">
        <v>24</v>
      </c>
    </row>
    <row r="734" spans="1:10">
      <c r="A734">
        <v>68</v>
      </c>
      <c r="B734">
        <v>0</v>
      </c>
      <c r="C734">
        <v>1</v>
      </c>
      <c r="D734">
        <v>3443</v>
      </c>
      <c r="E734">
        <v>2</v>
      </c>
      <c r="F734">
        <v>8</v>
      </c>
      <c r="G734">
        <v>80.45</v>
      </c>
      <c r="H734">
        <v>799.37</v>
      </c>
      <c r="I734">
        <f t="shared" si="11"/>
        <v>1</v>
      </c>
      <c r="J734" t="s">
        <v>24</v>
      </c>
    </row>
    <row r="735" spans="1:10">
      <c r="A735">
        <v>67</v>
      </c>
      <c r="B735">
        <v>0</v>
      </c>
      <c r="C735">
        <v>1</v>
      </c>
      <c r="D735">
        <v>5005</v>
      </c>
      <c r="E735">
        <v>1</v>
      </c>
      <c r="F735">
        <v>70</v>
      </c>
      <c r="G735">
        <v>102.95</v>
      </c>
      <c r="H735">
        <v>8307.76</v>
      </c>
      <c r="I735">
        <f t="shared" si="11"/>
        <v>1</v>
      </c>
      <c r="J735" t="s">
        <v>24</v>
      </c>
    </row>
    <row r="736" spans="1:10">
      <c r="A736">
        <v>69</v>
      </c>
      <c r="B736">
        <v>0</v>
      </c>
      <c r="C736">
        <v>1</v>
      </c>
      <c r="D736">
        <v>3474</v>
      </c>
      <c r="E736">
        <v>0</v>
      </c>
      <c r="F736">
        <v>38</v>
      </c>
      <c r="G736">
        <v>99.55</v>
      </c>
      <c r="H736">
        <v>5535.07</v>
      </c>
      <c r="I736">
        <f t="shared" si="11"/>
        <v>1</v>
      </c>
      <c r="J736" t="s">
        <v>24</v>
      </c>
    </row>
    <row r="737" spans="1:10">
      <c r="A737">
        <v>75</v>
      </c>
      <c r="B737">
        <v>0</v>
      </c>
      <c r="C737">
        <v>1</v>
      </c>
      <c r="D737">
        <v>3157</v>
      </c>
      <c r="E737">
        <v>0</v>
      </c>
      <c r="F737">
        <v>26</v>
      </c>
      <c r="G737">
        <v>105.75</v>
      </c>
      <c r="H737">
        <v>2833.01</v>
      </c>
      <c r="I737">
        <f t="shared" si="11"/>
        <v>1</v>
      </c>
      <c r="J737" t="s">
        <v>24</v>
      </c>
    </row>
    <row r="738" spans="1:10">
      <c r="A738">
        <v>72</v>
      </c>
      <c r="B738">
        <v>0</v>
      </c>
      <c r="C738">
        <v>1</v>
      </c>
      <c r="D738">
        <v>2169</v>
      </c>
      <c r="E738">
        <v>0</v>
      </c>
      <c r="F738">
        <v>41</v>
      </c>
      <c r="G738">
        <v>98.4</v>
      </c>
      <c r="H738">
        <v>5912.21</v>
      </c>
      <c r="I738">
        <f t="shared" si="11"/>
        <v>1</v>
      </c>
      <c r="J738" t="s">
        <v>24</v>
      </c>
    </row>
    <row r="739" spans="1:10">
      <c r="A739">
        <v>77</v>
      </c>
      <c r="B739">
        <v>0</v>
      </c>
      <c r="C739">
        <v>1</v>
      </c>
      <c r="D739">
        <v>5145</v>
      </c>
      <c r="E739">
        <v>0</v>
      </c>
      <c r="F739">
        <v>18</v>
      </c>
      <c r="G739">
        <v>85.45</v>
      </c>
      <c r="H739">
        <v>1548.33</v>
      </c>
      <c r="I739">
        <f t="shared" si="11"/>
        <v>1</v>
      </c>
      <c r="J739" t="s">
        <v>24</v>
      </c>
    </row>
    <row r="740" spans="1:10">
      <c r="A740">
        <v>80</v>
      </c>
      <c r="B740">
        <v>0</v>
      </c>
      <c r="C740">
        <v>1</v>
      </c>
      <c r="D740">
        <v>3964</v>
      </c>
      <c r="E740">
        <v>0</v>
      </c>
      <c r="F740">
        <v>6</v>
      </c>
      <c r="G740">
        <v>74.400000000000006</v>
      </c>
      <c r="H740">
        <v>507.56</v>
      </c>
      <c r="I740">
        <f t="shared" si="11"/>
        <v>1</v>
      </c>
      <c r="J740" t="s">
        <v>24</v>
      </c>
    </row>
    <row r="741" spans="1:10">
      <c r="A741">
        <v>75</v>
      </c>
      <c r="B741">
        <v>0</v>
      </c>
      <c r="C741">
        <v>1</v>
      </c>
      <c r="D741">
        <v>4662</v>
      </c>
      <c r="E741">
        <v>1</v>
      </c>
      <c r="F741">
        <v>58</v>
      </c>
      <c r="G741">
        <v>98.7</v>
      </c>
      <c r="H741">
        <v>5997.04</v>
      </c>
      <c r="I741">
        <f t="shared" si="11"/>
        <v>1</v>
      </c>
      <c r="J741" t="s">
        <v>24</v>
      </c>
    </row>
    <row r="742" spans="1:10">
      <c r="A742">
        <v>67</v>
      </c>
      <c r="B742">
        <v>0</v>
      </c>
      <c r="C742">
        <v>1</v>
      </c>
      <c r="D742">
        <v>4618</v>
      </c>
      <c r="E742">
        <v>0</v>
      </c>
      <c r="F742">
        <v>2</v>
      </c>
      <c r="G742">
        <v>44.7</v>
      </c>
      <c r="H742">
        <v>176.56</v>
      </c>
      <c r="I742">
        <f t="shared" si="11"/>
        <v>1</v>
      </c>
      <c r="J742" t="s">
        <v>24</v>
      </c>
    </row>
    <row r="743" spans="1:10">
      <c r="A743">
        <v>72</v>
      </c>
      <c r="B743">
        <v>0</v>
      </c>
      <c r="C743">
        <v>1</v>
      </c>
      <c r="D743">
        <v>3491</v>
      </c>
      <c r="E743">
        <v>0</v>
      </c>
      <c r="F743">
        <v>1</v>
      </c>
      <c r="G743">
        <v>20.05</v>
      </c>
      <c r="H743">
        <v>39.92</v>
      </c>
      <c r="I743">
        <f t="shared" si="11"/>
        <v>1</v>
      </c>
      <c r="J743" t="s">
        <v>24</v>
      </c>
    </row>
    <row r="744" spans="1:10">
      <c r="A744">
        <v>69</v>
      </c>
      <c r="B744">
        <v>0</v>
      </c>
      <c r="C744">
        <v>1</v>
      </c>
      <c r="D744">
        <v>5067</v>
      </c>
      <c r="E744">
        <v>1</v>
      </c>
      <c r="F744">
        <v>58</v>
      </c>
      <c r="G744">
        <v>105.5</v>
      </c>
      <c r="H744">
        <v>7188.02</v>
      </c>
      <c r="I744">
        <f t="shared" si="11"/>
        <v>1</v>
      </c>
      <c r="J744" t="s">
        <v>24</v>
      </c>
    </row>
    <row r="745" spans="1:10">
      <c r="A745">
        <v>73</v>
      </c>
      <c r="B745">
        <v>0</v>
      </c>
      <c r="C745">
        <v>1</v>
      </c>
      <c r="D745">
        <v>4962</v>
      </c>
      <c r="E745">
        <v>0</v>
      </c>
      <c r="F745">
        <v>1</v>
      </c>
      <c r="G745">
        <v>70.3</v>
      </c>
      <c r="H745">
        <v>109.4</v>
      </c>
      <c r="I745">
        <f t="shared" si="11"/>
        <v>1</v>
      </c>
      <c r="J745" t="s">
        <v>24</v>
      </c>
    </row>
    <row r="746" spans="1:10">
      <c r="A746">
        <v>80</v>
      </c>
      <c r="B746">
        <v>0</v>
      </c>
      <c r="C746">
        <v>1</v>
      </c>
      <c r="D746">
        <v>3714</v>
      </c>
      <c r="E746">
        <v>1</v>
      </c>
      <c r="F746">
        <v>13</v>
      </c>
      <c r="G746">
        <v>98</v>
      </c>
      <c r="H746">
        <v>1599.51</v>
      </c>
      <c r="I746">
        <f t="shared" si="11"/>
        <v>1</v>
      </c>
      <c r="J746" t="s">
        <v>24</v>
      </c>
    </row>
    <row r="747" spans="1:10">
      <c r="A747">
        <v>78</v>
      </c>
      <c r="B747">
        <v>0</v>
      </c>
      <c r="C747">
        <v>1</v>
      </c>
      <c r="D747">
        <v>5166</v>
      </c>
      <c r="E747">
        <v>1</v>
      </c>
      <c r="F747">
        <v>47</v>
      </c>
      <c r="G747">
        <v>100.05</v>
      </c>
      <c r="H747">
        <v>5292.64</v>
      </c>
      <c r="I747">
        <f t="shared" si="11"/>
        <v>1</v>
      </c>
      <c r="J747" t="s">
        <v>24</v>
      </c>
    </row>
    <row r="748" spans="1:10">
      <c r="A748">
        <v>68</v>
      </c>
      <c r="B748">
        <v>0</v>
      </c>
      <c r="C748">
        <v>1</v>
      </c>
      <c r="D748">
        <v>2505</v>
      </c>
      <c r="E748">
        <v>1</v>
      </c>
      <c r="F748">
        <v>43</v>
      </c>
      <c r="G748">
        <v>103</v>
      </c>
      <c r="H748">
        <v>5163.79</v>
      </c>
      <c r="I748">
        <f t="shared" si="11"/>
        <v>1</v>
      </c>
      <c r="J748" t="s">
        <v>24</v>
      </c>
    </row>
    <row r="749" spans="1:10">
      <c r="A749">
        <v>73</v>
      </c>
      <c r="B749">
        <v>0</v>
      </c>
      <c r="C749">
        <v>1</v>
      </c>
      <c r="D749">
        <v>4190</v>
      </c>
      <c r="E749">
        <v>6</v>
      </c>
      <c r="F749">
        <v>25</v>
      </c>
      <c r="G749">
        <v>58.6</v>
      </c>
      <c r="H749">
        <v>1498.17</v>
      </c>
      <c r="I749">
        <f t="shared" si="11"/>
        <v>1</v>
      </c>
      <c r="J749" t="s">
        <v>24</v>
      </c>
    </row>
    <row r="750" spans="1:10">
      <c r="A750">
        <v>27</v>
      </c>
      <c r="B750">
        <v>0</v>
      </c>
      <c r="C750">
        <v>1</v>
      </c>
      <c r="D750">
        <v>5250</v>
      </c>
      <c r="E750">
        <v>0</v>
      </c>
      <c r="F750">
        <v>43</v>
      </c>
      <c r="G750">
        <v>104.6</v>
      </c>
      <c r="H750">
        <v>5313.69</v>
      </c>
      <c r="I750">
        <f t="shared" si="11"/>
        <v>1</v>
      </c>
      <c r="J750" t="s">
        <v>24</v>
      </c>
    </row>
    <row r="751" spans="1:10">
      <c r="A751">
        <v>24</v>
      </c>
      <c r="B751">
        <v>0</v>
      </c>
      <c r="C751">
        <v>1</v>
      </c>
      <c r="D751">
        <v>5201</v>
      </c>
      <c r="E751">
        <v>1</v>
      </c>
      <c r="F751">
        <v>28</v>
      </c>
      <c r="G751">
        <v>81.05</v>
      </c>
      <c r="H751">
        <v>2698.9</v>
      </c>
      <c r="I751">
        <f t="shared" si="11"/>
        <v>1</v>
      </c>
      <c r="J751" t="s">
        <v>24</v>
      </c>
    </row>
    <row r="752" spans="1:10">
      <c r="A752">
        <v>58</v>
      </c>
      <c r="B752">
        <v>0</v>
      </c>
      <c r="C752">
        <v>1</v>
      </c>
      <c r="D752">
        <v>2031</v>
      </c>
      <c r="E752">
        <v>0</v>
      </c>
      <c r="F752">
        <v>7</v>
      </c>
      <c r="G752">
        <v>99.8</v>
      </c>
      <c r="H752">
        <v>1012.46</v>
      </c>
      <c r="I752">
        <f t="shared" si="11"/>
        <v>1</v>
      </c>
      <c r="J752" t="s">
        <v>24</v>
      </c>
    </row>
    <row r="753" spans="1:10">
      <c r="A753">
        <v>61</v>
      </c>
      <c r="B753">
        <v>0</v>
      </c>
      <c r="C753">
        <v>1</v>
      </c>
      <c r="D753">
        <v>4498</v>
      </c>
      <c r="E753">
        <v>3</v>
      </c>
      <c r="F753">
        <v>13</v>
      </c>
      <c r="G753">
        <v>55.95</v>
      </c>
      <c r="H753">
        <v>982</v>
      </c>
      <c r="I753">
        <f t="shared" si="11"/>
        <v>1</v>
      </c>
      <c r="J753" t="s">
        <v>24</v>
      </c>
    </row>
    <row r="754" spans="1:10">
      <c r="A754">
        <v>60</v>
      </c>
      <c r="B754">
        <v>0</v>
      </c>
      <c r="C754">
        <v>1</v>
      </c>
      <c r="D754">
        <v>3364</v>
      </c>
      <c r="E754">
        <v>5</v>
      </c>
      <c r="F754">
        <v>39</v>
      </c>
      <c r="G754">
        <v>86.3</v>
      </c>
      <c r="H754">
        <v>4835.75</v>
      </c>
      <c r="I754">
        <f t="shared" si="11"/>
        <v>1</v>
      </c>
      <c r="J754" t="s">
        <v>24</v>
      </c>
    </row>
    <row r="755" spans="1:10">
      <c r="A755">
        <v>29</v>
      </c>
      <c r="B755">
        <v>0</v>
      </c>
      <c r="C755">
        <v>1</v>
      </c>
      <c r="D755">
        <v>3263</v>
      </c>
      <c r="E755">
        <v>0</v>
      </c>
      <c r="F755">
        <v>6</v>
      </c>
      <c r="G755">
        <v>79.05</v>
      </c>
      <c r="H755">
        <v>552.94000000000005</v>
      </c>
      <c r="I755">
        <f t="shared" si="11"/>
        <v>1</v>
      </c>
      <c r="J755" t="s">
        <v>24</v>
      </c>
    </row>
    <row r="756" spans="1:10">
      <c r="A756">
        <v>51</v>
      </c>
      <c r="B756">
        <v>0</v>
      </c>
      <c r="C756">
        <v>1</v>
      </c>
      <c r="D756">
        <v>2960</v>
      </c>
      <c r="E756">
        <v>0</v>
      </c>
      <c r="F756">
        <v>2</v>
      </c>
      <c r="G756">
        <v>49.05</v>
      </c>
      <c r="H756">
        <v>160.5</v>
      </c>
      <c r="I756">
        <f t="shared" si="11"/>
        <v>1</v>
      </c>
      <c r="J756" t="s">
        <v>24</v>
      </c>
    </row>
    <row r="757" spans="1:10">
      <c r="A757">
        <v>42</v>
      </c>
      <c r="B757">
        <v>0</v>
      </c>
      <c r="C757">
        <v>1</v>
      </c>
      <c r="D757">
        <v>2860</v>
      </c>
      <c r="E757">
        <v>1</v>
      </c>
      <c r="F757">
        <v>11</v>
      </c>
      <c r="G757">
        <v>66.349999999999994</v>
      </c>
      <c r="H757">
        <v>913.39</v>
      </c>
      <c r="I757">
        <f t="shared" si="11"/>
        <v>1</v>
      </c>
      <c r="J757" t="s">
        <v>24</v>
      </c>
    </row>
    <row r="758" spans="1:10">
      <c r="A758">
        <v>62</v>
      </c>
      <c r="B758">
        <v>0</v>
      </c>
      <c r="C758">
        <v>1</v>
      </c>
      <c r="D758">
        <v>4857</v>
      </c>
      <c r="E758">
        <v>0</v>
      </c>
      <c r="F758">
        <v>19</v>
      </c>
      <c r="G758">
        <v>86</v>
      </c>
      <c r="H758">
        <v>1950.24</v>
      </c>
      <c r="I758">
        <f t="shared" si="11"/>
        <v>1</v>
      </c>
      <c r="J758" t="s">
        <v>24</v>
      </c>
    </row>
    <row r="759" spans="1:10">
      <c r="A759">
        <v>58</v>
      </c>
      <c r="B759">
        <v>0</v>
      </c>
      <c r="C759">
        <v>1</v>
      </c>
      <c r="D759">
        <v>4094</v>
      </c>
      <c r="E759">
        <v>0</v>
      </c>
      <c r="F759">
        <v>1</v>
      </c>
      <c r="G759">
        <v>45.05</v>
      </c>
      <c r="H759">
        <v>93.08</v>
      </c>
      <c r="I759">
        <f t="shared" si="11"/>
        <v>1</v>
      </c>
      <c r="J759" t="s">
        <v>24</v>
      </c>
    </row>
    <row r="760" spans="1:10">
      <c r="A760">
        <v>23</v>
      </c>
      <c r="B760">
        <v>0</v>
      </c>
      <c r="C760">
        <v>1</v>
      </c>
      <c r="D760">
        <v>3469</v>
      </c>
      <c r="E760">
        <v>1</v>
      </c>
      <c r="F760">
        <v>11</v>
      </c>
      <c r="G760">
        <v>79.5</v>
      </c>
      <c r="H760">
        <v>1065.1300000000001</v>
      </c>
      <c r="I760">
        <f t="shared" si="11"/>
        <v>1</v>
      </c>
      <c r="J760" t="s">
        <v>24</v>
      </c>
    </row>
    <row r="761" spans="1:10">
      <c r="A761">
        <v>61</v>
      </c>
      <c r="B761">
        <v>0</v>
      </c>
      <c r="C761">
        <v>1</v>
      </c>
      <c r="D761">
        <v>3965</v>
      </c>
      <c r="E761">
        <v>0</v>
      </c>
      <c r="F761">
        <v>5</v>
      </c>
      <c r="G761">
        <v>69.75</v>
      </c>
      <c r="H761">
        <v>480.3</v>
      </c>
      <c r="I761">
        <f t="shared" si="11"/>
        <v>1</v>
      </c>
      <c r="J761" t="s">
        <v>24</v>
      </c>
    </row>
    <row r="762" spans="1:10">
      <c r="A762">
        <v>32</v>
      </c>
      <c r="B762">
        <v>0</v>
      </c>
      <c r="C762">
        <v>1</v>
      </c>
      <c r="D762">
        <v>4747</v>
      </c>
      <c r="E762">
        <v>1</v>
      </c>
      <c r="F762">
        <v>51</v>
      </c>
      <c r="G762">
        <v>94.65</v>
      </c>
      <c r="H762">
        <v>5887.83</v>
      </c>
      <c r="I762">
        <f t="shared" si="11"/>
        <v>1</v>
      </c>
      <c r="J762" t="s">
        <v>24</v>
      </c>
    </row>
    <row r="763" spans="1:10">
      <c r="A763">
        <v>44</v>
      </c>
      <c r="B763">
        <v>0</v>
      </c>
      <c r="C763">
        <v>1</v>
      </c>
      <c r="D763">
        <v>2014</v>
      </c>
      <c r="E763">
        <v>1</v>
      </c>
      <c r="F763">
        <v>3</v>
      </c>
      <c r="G763">
        <v>84.75</v>
      </c>
      <c r="H763">
        <v>379.12</v>
      </c>
      <c r="I763">
        <f t="shared" si="11"/>
        <v>1</v>
      </c>
      <c r="J763" t="s">
        <v>24</v>
      </c>
    </row>
    <row r="764" spans="1:10">
      <c r="A764">
        <v>47</v>
      </c>
      <c r="B764">
        <v>0</v>
      </c>
      <c r="C764">
        <v>1</v>
      </c>
      <c r="D764">
        <v>3187</v>
      </c>
      <c r="E764">
        <v>3</v>
      </c>
      <c r="F764">
        <v>1</v>
      </c>
      <c r="G764">
        <v>45.7</v>
      </c>
      <c r="H764">
        <v>58.5</v>
      </c>
      <c r="I764">
        <f t="shared" si="11"/>
        <v>1</v>
      </c>
      <c r="J764" t="s">
        <v>24</v>
      </c>
    </row>
    <row r="765" spans="1:10">
      <c r="A765">
        <v>37</v>
      </c>
      <c r="B765">
        <v>0</v>
      </c>
      <c r="C765">
        <v>1</v>
      </c>
      <c r="D765">
        <v>2384</v>
      </c>
      <c r="E765">
        <v>0</v>
      </c>
      <c r="F765">
        <v>2</v>
      </c>
      <c r="G765">
        <v>80.2</v>
      </c>
      <c r="H765">
        <v>244.04</v>
      </c>
      <c r="I765">
        <f t="shared" si="11"/>
        <v>1</v>
      </c>
      <c r="J765" t="s">
        <v>24</v>
      </c>
    </row>
    <row r="766" spans="1:10">
      <c r="A766">
        <v>58</v>
      </c>
      <c r="B766">
        <v>0</v>
      </c>
      <c r="C766">
        <v>1</v>
      </c>
      <c r="D766">
        <v>2516</v>
      </c>
      <c r="E766">
        <v>1</v>
      </c>
      <c r="F766">
        <v>47</v>
      </c>
      <c r="G766">
        <v>83.35</v>
      </c>
      <c r="H766">
        <v>5029.38</v>
      </c>
      <c r="I766">
        <f t="shared" si="11"/>
        <v>1</v>
      </c>
      <c r="J766" t="s">
        <v>24</v>
      </c>
    </row>
    <row r="767" spans="1:10">
      <c r="A767">
        <v>26</v>
      </c>
      <c r="B767">
        <v>0</v>
      </c>
      <c r="C767">
        <v>1</v>
      </c>
      <c r="D767">
        <v>3410</v>
      </c>
      <c r="E767">
        <v>1</v>
      </c>
      <c r="F767">
        <v>22</v>
      </c>
      <c r="G767">
        <v>79.2</v>
      </c>
      <c r="H767">
        <v>2031.17</v>
      </c>
      <c r="I767">
        <f t="shared" si="11"/>
        <v>1</v>
      </c>
      <c r="J767" t="s">
        <v>24</v>
      </c>
    </row>
    <row r="768" spans="1:10">
      <c r="A768">
        <v>27</v>
      </c>
      <c r="B768">
        <v>0</v>
      </c>
      <c r="C768">
        <v>1</v>
      </c>
      <c r="D768">
        <v>5270</v>
      </c>
      <c r="E768">
        <v>0</v>
      </c>
      <c r="F768">
        <v>2</v>
      </c>
      <c r="G768">
        <v>75.8</v>
      </c>
      <c r="H768">
        <v>209.37</v>
      </c>
      <c r="I768">
        <f t="shared" si="11"/>
        <v>1</v>
      </c>
      <c r="J768" t="s">
        <v>24</v>
      </c>
    </row>
    <row r="769" spans="1:10">
      <c r="A769">
        <v>37</v>
      </c>
      <c r="B769">
        <v>0</v>
      </c>
      <c r="C769">
        <v>1</v>
      </c>
      <c r="D769">
        <v>5739</v>
      </c>
      <c r="E769">
        <v>0</v>
      </c>
      <c r="F769">
        <v>1</v>
      </c>
      <c r="G769">
        <v>71.55</v>
      </c>
      <c r="H769">
        <v>88.82</v>
      </c>
      <c r="I769">
        <f t="shared" si="11"/>
        <v>1</v>
      </c>
      <c r="J769" t="s">
        <v>24</v>
      </c>
    </row>
    <row r="770" spans="1:10">
      <c r="A770">
        <v>42</v>
      </c>
      <c r="B770">
        <v>0</v>
      </c>
      <c r="C770">
        <v>1</v>
      </c>
      <c r="D770">
        <v>5386</v>
      </c>
      <c r="E770">
        <v>0</v>
      </c>
      <c r="F770">
        <v>1</v>
      </c>
      <c r="G770">
        <v>25.15</v>
      </c>
      <c r="H770">
        <v>25.15</v>
      </c>
      <c r="I770">
        <f t="shared" ref="I770:I833" si="12">IF(J770="Churned",1,0)</f>
        <v>1</v>
      </c>
      <c r="J770" t="s">
        <v>24</v>
      </c>
    </row>
    <row r="771" spans="1:10">
      <c r="A771">
        <v>46</v>
      </c>
      <c r="B771">
        <v>0</v>
      </c>
      <c r="C771">
        <v>1</v>
      </c>
      <c r="D771">
        <v>5525</v>
      </c>
      <c r="E771">
        <v>0</v>
      </c>
      <c r="F771">
        <v>13</v>
      </c>
      <c r="G771">
        <v>98.15</v>
      </c>
      <c r="H771">
        <v>1313.93</v>
      </c>
      <c r="I771">
        <f t="shared" si="12"/>
        <v>1</v>
      </c>
      <c r="J771" t="s">
        <v>24</v>
      </c>
    </row>
    <row r="772" spans="1:10">
      <c r="A772">
        <v>46</v>
      </c>
      <c r="B772">
        <v>0</v>
      </c>
      <c r="C772">
        <v>1</v>
      </c>
      <c r="D772">
        <v>4348</v>
      </c>
      <c r="E772">
        <v>1</v>
      </c>
      <c r="F772">
        <v>67</v>
      </c>
      <c r="G772">
        <v>94.35</v>
      </c>
      <c r="H772">
        <v>8414.43</v>
      </c>
      <c r="I772">
        <f t="shared" si="12"/>
        <v>1</v>
      </c>
      <c r="J772" t="s">
        <v>24</v>
      </c>
    </row>
    <row r="773" spans="1:10">
      <c r="A773">
        <v>41</v>
      </c>
      <c r="B773">
        <v>0</v>
      </c>
      <c r="C773">
        <v>1</v>
      </c>
      <c r="D773">
        <v>2518</v>
      </c>
      <c r="E773">
        <v>0</v>
      </c>
      <c r="F773">
        <v>27</v>
      </c>
      <c r="G773">
        <v>79.5</v>
      </c>
      <c r="H773">
        <v>2847.99</v>
      </c>
      <c r="I773">
        <f t="shared" si="12"/>
        <v>1</v>
      </c>
      <c r="J773" t="s">
        <v>24</v>
      </c>
    </row>
    <row r="774" spans="1:10">
      <c r="A774">
        <v>35</v>
      </c>
      <c r="B774">
        <v>0</v>
      </c>
      <c r="C774">
        <v>1</v>
      </c>
      <c r="D774">
        <v>2318</v>
      </c>
      <c r="E774">
        <v>0</v>
      </c>
      <c r="F774">
        <v>1</v>
      </c>
      <c r="G774">
        <v>85.45</v>
      </c>
      <c r="H774">
        <v>116.48</v>
      </c>
      <c r="I774">
        <f t="shared" si="12"/>
        <v>1</v>
      </c>
      <c r="J774" t="s">
        <v>24</v>
      </c>
    </row>
    <row r="775" spans="1:10">
      <c r="A775">
        <v>22</v>
      </c>
      <c r="B775">
        <v>0</v>
      </c>
      <c r="C775">
        <v>1</v>
      </c>
      <c r="D775">
        <v>3769</v>
      </c>
      <c r="E775">
        <v>1</v>
      </c>
      <c r="F775">
        <v>21</v>
      </c>
      <c r="G775">
        <v>103.9</v>
      </c>
      <c r="H775">
        <v>2279.61</v>
      </c>
      <c r="I775">
        <f t="shared" si="12"/>
        <v>1</v>
      </c>
      <c r="J775" t="s">
        <v>24</v>
      </c>
    </row>
    <row r="776" spans="1:10">
      <c r="A776">
        <v>57</v>
      </c>
      <c r="B776">
        <v>0</v>
      </c>
      <c r="C776">
        <v>1</v>
      </c>
      <c r="D776">
        <v>2504</v>
      </c>
      <c r="E776">
        <v>1</v>
      </c>
      <c r="F776">
        <v>14</v>
      </c>
      <c r="G776">
        <v>89.65</v>
      </c>
      <c r="H776">
        <v>1435.03</v>
      </c>
      <c r="I776">
        <f t="shared" si="12"/>
        <v>1</v>
      </c>
      <c r="J776" t="s">
        <v>24</v>
      </c>
    </row>
    <row r="777" spans="1:10">
      <c r="A777">
        <v>57</v>
      </c>
      <c r="B777">
        <v>0</v>
      </c>
      <c r="C777">
        <v>1</v>
      </c>
      <c r="D777">
        <v>3361</v>
      </c>
      <c r="E777">
        <v>0</v>
      </c>
      <c r="F777">
        <v>9</v>
      </c>
      <c r="G777">
        <v>20.25</v>
      </c>
      <c r="H777">
        <v>258.69</v>
      </c>
      <c r="I777">
        <f t="shared" si="12"/>
        <v>1</v>
      </c>
      <c r="J777" t="s">
        <v>24</v>
      </c>
    </row>
    <row r="778" spans="1:10">
      <c r="A778">
        <v>37</v>
      </c>
      <c r="B778">
        <v>0</v>
      </c>
      <c r="C778">
        <v>1</v>
      </c>
      <c r="D778">
        <v>4800</v>
      </c>
      <c r="E778">
        <v>2</v>
      </c>
      <c r="F778">
        <v>9</v>
      </c>
      <c r="G778">
        <v>40.65</v>
      </c>
      <c r="H778">
        <v>328.95</v>
      </c>
      <c r="I778">
        <f t="shared" si="12"/>
        <v>1</v>
      </c>
      <c r="J778" t="s">
        <v>24</v>
      </c>
    </row>
    <row r="779" spans="1:10">
      <c r="A779">
        <v>64</v>
      </c>
      <c r="B779">
        <v>0</v>
      </c>
      <c r="C779">
        <v>1</v>
      </c>
      <c r="D779">
        <v>4154</v>
      </c>
      <c r="E779">
        <v>0</v>
      </c>
      <c r="F779">
        <v>7</v>
      </c>
      <c r="G779">
        <v>89.35</v>
      </c>
      <c r="H779">
        <v>949.73</v>
      </c>
      <c r="I779">
        <f t="shared" si="12"/>
        <v>1</v>
      </c>
      <c r="J779" t="s">
        <v>24</v>
      </c>
    </row>
    <row r="780" spans="1:10">
      <c r="A780">
        <v>35</v>
      </c>
      <c r="B780">
        <v>0</v>
      </c>
      <c r="C780">
        <v>1</v>
      </c>
      <c r="D780">
        <v>3833</v>
      </c>
      <c r="E780">
        <v>0</v>
      </c>
      <c r="F780">
        <v>35</v>
      </c>
      <c r="G780">
        <v>85.95</v>
      </c>
      <c r="H780">
        <v>3418.1</v>
      </c>
      <c r="I780">
        <f t="shared" si="12"/>
        <v>1</v>
      </c>
      <c r="J780" t="s">
        <v>24</v>
      </c>
    </row>
    <row r="781" spans="1:10">
      <c r="A781">
        <v>27</v>
      </c>
      <c r="B781">
        <v>0</v>
      </c>
      <c r="C781">
        <v>1</v>
      </c>
      <c r="D781">
        <v>5450</v>
      </c>
      <c r="E781">
        <v>0</v>
      </c>
      <c r="F781">
        <v>3</v>
      </c>
      <c r="G781">
        <v>35.200000000000003</v>
      </c>
      <c r="H781">
        <v>108.95</v>
      </c>
      <c r="I781">
        <f t="shared" si="12"/>
        <v>1</v>
      </c>
      <c r="J781" t="s">
        <v>24</v>
      </c>
    </row>
    <row r="782" spans="1:10">
      <c r="A782">
        <v>20</v>
      </c>
      <c r="B782">
        <v>0</v>
      </c>
      <c r="C782">
        <v>1</v>
      </c>
      <c r="D782">
        <v>4804</v>
      </c>
      <c r="E782">
        <v>0</v>
      </c>
      <c r="F782">
        <v>47</v>
      </c>
      <c r="G782">
        <v>106.4</v>
      </c>
      <c r="H782">
        <v>6818.54</v>
      </c>
      <c r="I782">
        <f t="shared" si="12"/>
        <v>1</v>
      </c>
      <c r="J782" t="s">
        <v>24</v>
      </c>
    </row>
    <row r="783" spans="1:10">
      <c r="A783">
        <v>42</v>
      </c>
      <c r="B783">
        <v>0</v>
      </c>
      <c r="C783">
        <v>1</v>
      </c>
      <c r="D783">
        <v>5392</v>
      </c>
      <c r="E783">
        <v>0</v>
      </c>
      <c r="F783">
        <v>28</v>
      </c>
      <c r="G783">
        <v>74.900000000000006</v>
      </c>
      <c r="H783">
        <v>3308.39</v>
      </c>
      <c r="I783">
        <f t="shared" si="12"/>
        <v>1</v>
      </c>
      <c r="J783" t="s">
        <v>24</v>
      </c>
    </row>
    <row r="784" spans="1:10">
      <c r="A784">
        <v>60</v>
      </c>
      <c r="B784">
        <v>0</v>
      </c>
      <c r="C784">
        <v>1</v>
      </c>
      <c r="D784">
        <v>3458</v>
      </c>
      <c r="E784">
        <v>0</v>
      </c>
      <c r="F784">
        <v>1</v>
      </c>
      <c r="G784">
        <v>78.05</v>
      </c>
      <c r="H784">
        <v>117.46</v>
      </c>
      <c r="I784">
        <f t="shared" si="12"/>
        <v>1</v>
      </c>
      <c r="J784" t="s">
        <v>24</v>
      </c>
    </row>
    <row r="785" spans="1:10">
      <c r="A785">
        <v>20</v>
      </c>
      <c r="B785">
        <v>0</v>
      </c>
      <c r="C785">
        <v>1</v>
      </c>
      <c r="D785">
        <v>2651</v>
      </c>
      <c r="E785">
        <v>0</v>
      </c>
      <c r="F785">
        <v>29</v>
      </c>
      <c r="G785">
        <v>84.45</v>
      </c>
      <c r="H785">
        <v>3289.83</v>
      </c>
      <c r="I785">
        <f t="shared" si="12"/>
        <v>1</v>
      </c>
      <c r="J785" t="s">
        <v>24</v>
      </c>
    </row>
    <row r="786" spans="1:10">
      <c r="A786">
        <v>37</v>
      </c>
      <c r="B786">
        <v>0</v>
      </c>
      <c r="C786">
        <v>1</v>
      </c>
      <c r="D786">
        <v>2026</v>
      </c>
      <c r="E786">
        <v>1</v>
      </c>
      <c r="F786">
        <v>17</v>
      </c>
      <c r="G786">
        <v>90.2</v>
      </c>
      <c r="H786">
        <v>1659.17</v>
      </c>
      <c r="I786">
        <f t="shared" si="12"/>
        <v>1</v>
      </c>
      <c r="J786" t="s">
        <v>24</v>
      </c>
    </row>
    <row r="787" spans="1:10">
      <c r="A787">
        <v>62</v>
      </c>
      <c r="B787">
        <v>0</v>
      </c>
      <c r="C787">
        <v>1</v>
      </c>
      <c r="D787">
        <v>2704</v>
      </c>
      <c r="E787">
        <v>0</v>
      </c>
      <c r="F787">
        <v>3</v>
      </c>
      <c r="G787">
        <v>91.85</v>
      </c>
      <c r="H787">
        <v>388.21</v>
      </c>
      <c r="I787">
        <f t="shared" si="12"/>
        <v>1</v>
      </c>
      <c r="J787" t="s">
        <v>24</v>
      </c>
    </row>
    <row r="788" spans="1:10">
      <c r="A788">
        <v>53</v>
      </c>
      <c r="B788">
        <v>0</v>
      </c>
      <c r="C788">
        <v>1</v>
      </c>
      <c r="D788">
        <v>4242</v>
      </c>
      <c r="E788">
        <v>1</v>
      </c>
      <c r="F788">
        <v>6</v>
      </c>
      <c r="G788">
        <v>83.55</v>
      </c>
      <c r="H788">
        <v>639.01</v>
      </c>
      <c r="I788">
        <f t="shared" si="12"/>
        <v>1</v>
      </c>
      <c r="J788" t="s">
        <v>24</v>
      </c>
    </row>
    <row r="789" spans="1:10">
      <c r="A789">
        <v>47</v>
      </c>
      <c r="B789">
        <v>0</v>
      </c>
      <c r="C789">
        <v>1</v>
      </c>
      <c r="D789">
        <v>5797</v>
      </c>
      <c r="E789">
        <v>0</v>
      </c>
      <c r="F789">
        <v>1</v>
      </c>
      <c r="G789">
        <v>100.25</v>
      </c>
      <c r="H789">
        <v>120.48</v>
      </c>
      <c r="I789">
        <f t="shared" si="12"/>
        <v>1</v>
      </c>
      <c r="J789" t="s">
        <v>24</v>
      </c>
    </row>
    <row r="790" spans="1:10">
      <c r="A790">
        <v>45</v>
      </c>
      <c r="B790">
        <v>0</v>
      </c>
      <c r="C790">
        <v>1</v>
      </c>
      <c r="D790">
        <v>3545</v>
      </c>
      <c r="E790">
        <v>0</v>
      </c>
      <c r="F790">
        <v>12</v>
      </c>
      <c r="G790">
        <v>78.3</v>
      </c>
      <c r="H790">
        <v>1338.85</v>
      </c>
      <c r="I790">
        <f t="shared" si="12"/>
        <v>1</v>
      </c>
      <c r="J790" t="s">
        <v>24</v>
      </c>
    </row>
    <row r="791" spans="1:10">
      <c r="A791">
        <v>34</v>
      </c>
      <c r="B791">
        <v>0</v>
      </c>
      <c r="C791">
        <v>1</v>
      </c>
      <c r="D791">
        <v>4664</v>
      </c>
      <c r="E791">
        <v>1</v>
      </c>
      <c r="F791">
        <v>30</v>
      </c>
      <c r="G791">
        <v>100.05</v>
      </c>
      <c r="H791">
        <v>4238.3500000000004</v>
      </c>
      <c r="I791">
        <f t="shared" si="12"/>
        <v>1</v>
      </c>
      <c r="J791" t="s">
        <v>24</v>
      </c>
    </row>
    <row r="792" spans="1:10">
      <c r="A792">
        <v>64</v>
      </c>
      <c r="B792">
        <v>0</v>
      </c>
      <c r="C792">
        <v>1</v>
      </c>
      <c r="D792">
        <v>4273</v>
      </c>
      <c r="E792">
        <v>1</v>
      </c>
      <c r="F792">
        <v>1</v>
      </c>
      <c r="G792">
        <v>80.55</v>
      </c>
      <c r="H792">
        <v>124.22</v>
      </c>
      <c r="I792">
        <f t="shared" si="12"/>
        <v>1</v>
      </c>
      <c r="J792" t="s">
        <v>24</v>
      </c>
    </row>
    <row r="793" spans="1:10">
      <c r="A793">
        <v>25</v>
      </c>
      <c r="B793">
        <v>0</v>
      </c>
      <c r="C793">
        <v>1</v>
      </c>
      <c r="D793">
        <v>2270</v>
      </c>
      <c r="E793">
        <v>0</v>
      </c>
      <c r="F793">
        <v>22</v>
      </c>
      <c r="G793">
        <v>48.8</v>
      </c>
      <c r="H793">
        <v>1161.5</v>
      </c>
      <c r="I793">
        <f t="shared" si="12"/>
        <v>1</v>
      </c>
      <c r="J793" t="s">
        <v>24</v>
      </c>
    </row>
    <row r="794" spans="1:10">
      <c r="A794">
        <v>32</v>
      </c>
      <c r="B794">
        <v>0</v>
      </c>
      <c r="C794">
        <v>1</v>
      </c>
      <c r="D794">
        <v>3123</v>
      </c>
      <c r="E794">
        <v>1</v>
      </c>
      <c r="F794">
        <v>21</v>
      </c>
      <c r="G794">
        <v>102.8</v>
      </c>
      <c r="H794">
        <v>2460.2199999999998</v>
      </c>
      <c r="I794">
        <f t="shared" si="12"/>
        <v>1</v>
      </c>
      <c r="J794" t="s">
        <v>24</v>
      </c>
    </row>
    <row r="795" spans="1:10">
      <c r="A795">
        <v>52</v>
      </c>
      <c r="B795">
        <v>0</v>
      </c>
      <c r="C795">
        <v>1</v>
      </c>
      <c r="D795">
        <v>4655</v>
      </c>
      <c r="E795">
        <v>0</v>
      </c>
      <c r="F795">
        <v>2</v>
      </c>
      <c r="G795">
        <v>44.65</v>
      </c>
      <c r="H795">
        <v>134.69999999999999</v>
      </c>
      <c r="I795">
        <f t="shared" si="12"/>
        <v>1</v>
      </c>
      <c r="J795" t="s">
        <v>24</v>
      </c>
    </row>
    <row r="796" spans="1:10">
      <c r="A796">
        <v>46</v>
      </c>
      <c r="B796">
        <v>0</v>
      </c>
      <c r="C796">
        <v>1</v>
      </c>
      <c r="D796">
        <v>4997</v>
      </c>
      <c r="E796">
        <v>0</v>
      </c>
      <c r="F796">
        <v>26</v>
      </c>
      <c r="G796">
        <v>98.35</v>
      </c>
      <c r="H796">
        <v>3559.72</v>
      </c>
      <c r="I796">
        <f t="shared" si="12"/>
        <v>1</v>
      </c>
      <c r="J796" t="s">
        <v>24</v>
      </c>
    </row>
    <row r="797" spans="1:10">
      <c r="A797">
        <v>55</v>
      </c>
      <c r="B797">
        <v>0</v>
      </c>
      <c r="C797">
        <v>1</v>
      </c>
      <c r="D797">
        <v>2847</v>
      </c>
      <c r="E797">
        <v>0</v>
      </c>
      <c r="F797">
        <v>1</v>
      </c>
      <c r="G797">
        <v>69.400000000000006</v>
      </c>
      <c r="H797">
        <v>107.93</v>
      </c>
      <c r="I797">
        <f t="shared" si="12"/>
        <v>1</v>
      </c>
      <c r="J797" t="s">
        <v>24</v>
      </c>
    </row>
    <row r="798" spans="1:10">
      <c r="A798">
        <v>62</v>
      </c>
      <c r="B798">
        <v>0</v>
      </c>
      <c r="C798">
        <v>1</v>
      </c>
      <c r="D798">
        <v>5825</v>
      </c>
      <c r="E798">
        <v>0</v>
      </c>
      <c r="F798">
        <v>3</v>
      </c>
      <c r="G798">
        <v>36.85</v>
      </c>
      <c r="H798">
        <v>108.7</v>
      </c>
      <c r="I798">
        <f t="shared" si="12"/>
        <v>1</v>
      </c>
      <c r="J798" t="s">
        <v>24</v>
      </c>
    </row>
    <row r="799" spans="1:10">
      <c r="A799">
        <v>44</v>
      </c>
      <c r="B799">
        <v>0</v>
      </c>
      <c r="C799">
        <v>1</v>
      </c>
      <c r="D799">
        <v>3799</v>
      </c>
      <c r="E799">
        <v>0</v>
      </c>
      <c r="F799">
        <v>5</v>
      </c>
      <c r="G799">
        <v>19.850000000000001</v>
      </c>
      <c r="H799">
        <v>138.9</v>
      </c>
      <c r="I799">
        <f t="shared" si="12"/>
        <v>1</v>
      </c>
      <c r="J799" t="s">
        <v>24</v>
      </c>
    </row>
    <row r="800" spans="1:10">
      <c r="A800">
        <v>57</v>
      </c>
      <c r="B800">
        <v>0</v>
      </c>
      <c r="C800">
        <v>1</v>
      </c>
      <c r="D800">
        <v>6255</v>
      </c>
      <c r="E800">
        <v>0</v>
      </c>
      <c r="F800">
        <v>67</v>
      </c>
      <c r="G800">
        <v>118.35</v>
      </c>
      <c r="H800">
        <v>9322.3700000000008</v>
      </c>
      <c r="I800">
        <f t="shared" si="12"/>
        <v>1</v>
      </c>
      <c r="J800" t="s">
        <v>24</v>
      </c>
    </row>
    <row r="801" spans="1:10">
      <c r="A801">
        <v>53</v>
      </c>
      <c r="B801">
        <v>0</v>
      </c>
      <c r="C801">
        <v>1</v>
      </c>
      <c r="D801">
        <v>3407</v>
      </c>
      <c r="E801">
        <v>0</v>
      </c>
      <c r="F801">
        <v>11</v>
      </c>
      <c r="G801">
        <v>53.75</v>
      </c>
      <c r="H801">
        <v>773.33</v>
      </c>
      <c r="I801">
        <f t="shared" si="12"/>
        <v>1</v>
      </c>
      <c r="J801" t="s">
        <v>24</v>
      </c>
    </row>
    <row r="802" spans="1:10">
      <c r="A802">
        <v>60</v>
      </c>
      <c r="B802">
        <v>0</v>
      </c>
      <c r="C802">
        <v>1</v>
      </c>
      <c r="D802">
        <v>5800</v>
      </c>
      <c r="E802">
        <v>0</v>
      </c>
      <c r="F802">
        <v>6</v>
      </c>
      <c r="G802">
        <v>89.3</v>
      </c>
      <c r="H802">
        <v>593.20000000000005</v>
      </c>
      <c r="I802">
        <f t="shared" si="12"/>
        <v>1</v>
      </c>
      <c r="J802" t="s">
        <v>24</v>
      </c>
    </row>
    <row r="803" spans="1:10">
      <c r="A803">
        <v>43</v>
      </c>
      <c r="B803">
        <v>0</v>
      </c>
      <c r="C803">
        <v>1</v>
      </c>
      <c r="D803">
        <v>5292</v>
      </c>
      <c r="E803">
        <v>1</v>
      </c>
      <c r="F803">
        <v>29</v>
      </c>
      <c r="G803">
        <v>89.2</v>
      </c>
      <c r="H803">
        <v>2814.35</v>
      </c>
      <c r="I803">
        <f t="shared" si="12"/>
        <v>1</v>
      </c>
      <c r="J803" t="s">
        <v>24</v>
      </c>
    </row>
    <row r="804" spans="1:10">
      <c r="A804">
        <v>25</v>
      </c>
      <c r="B804">
        <v>0</v>
      </c>
      <c r="C804">
        <v>1</v>
      </c>
      <c r="D804">
        <v>5141</v>
      </c>
      <c r="E804">
        <v>3</v>
      </c>
      <c r="F804">
        <v>5</v>
      </c>
      <c r="G804">
        <v>84.5</v>
      </c>
      <c r="H804">
        <v>638.15</v>
      </c>
      <c r="I804">
        <f t="shared" si="12"/>
        <v>1</v>
      </c>
      <c r="J804" t="s">
        <v>24</v>
      </c>
    </row>
    <row r="805" spans="1:10">
      <c r="A805">
        <v>64</v>
      </c>
      <c r="B805">
        <v>0</v>
      </c>
      <c r="C805">
        <v>1</v>
      </c>
      <c r="D805">
        <v>4870</v>
      </c>
      <c r="E805">
        <v>0</v>
      </c>
      <c r="F805">
        <v>64</v>
      </c>
      <c r="G805">
        <v>105.65</v>
      </c>
      <c r="H805">
        <v>8453.82</v>
      </c>
      <c r="I805">
        <f t="shared" si="12"/>
        <v>1</v>
      </c>
      <c r="J805" t="s">
        <v>24</v>
      </c>
    </row>
    <row r="806" spans="1:10">
      <c r="A806">
        <v>30</v>
      </c>
      <c r="B806">
        <v>0</v>
      </c>
      <c r="C806">
        <v>1</v>
      </c>
      <c r="D806">
        <v>5107</v>
      </c>
      <c r="E806">
        <v>0</v>
      </c>
      <c r="F806">
        <v>43</v>
      </c>
      <c r="G806">
        <v>77.849999999999994</v>
      </c>
      <c r="H806">
        <v>5478.44</v>
      </c>
      <c r="I806">
        <f t="shared" si="12"/>
        <v>1</v>
      </c>
      <c r="J806" t="s">
        <v>24</v>
      </c>
    </row>
    <row r="807" spans="1:10">
      <c r="A807">
        <v>47</v>
      </c>
      <c r="B807">
        <v>0</v>
      </c>
      <c r="C807">
        <v>1</v>
      </c>
      <c r="D807">
        <v>3809</v>
      </c>
      <c r="E807">
        <v>0</v>
      </c>
      <c r="F807">
        <v>1</v>
      </c>
      <c r="G807">
        <v>55</v>
      </c>
      <c r="H807">
        <v>87.74</v>
      </c>
      <c r="I807">
        <f t="shared" si="12"/>
        <v>1</v>
      </c>
      <c r="J807" t="s">
        <v>24</v>
      </c>
    </row>
    <row r="808" spans="1:10">
      <c r="A808">
        <v>47</v>
      </c>
      <c r="B808">
        <v>0</v>
      </c>
      <c r="C808">
        <v>1</v>
      </c>
      <c r="D808">
        <v>3365</v>
      </c>
      <c r="E808">
        <v>0</v>
      </c>
      <c r="F808">
        <v>1</v>
      </c>
      <c r="G808">
        <v>69.5</v>
      </c>
      <c r="H808">
        <v>77.81</v>
      </c>
      <c r="I808">
        <f t="shared" si="12"/>
        <v>1</v>
      </c>
      <c r="J808" t="s">
        <v>24</v>
      </c>
    </row>
    <row r="809" spans="1:10">
      <c r="A809">
        <v>41</v>
      </c>
      <c r="B809">
        <v>0</v>
      </c>
      <c r="C809">
        <v>1</v>
      </c>
      <c r="D809">
        <v>3918</v>
      </c>
      <c r="E809">
        <v>1</v>
      </c>
      <c r="F809">
        <v>34</v>
      </c>
      <c r="G809">
        <v>62.65</v>
      </c>
      <c r="H809">
        <v>3679.78</v>
      </c>
      <c r="I809">
        <f t="shared" si="12"/>
        <v>1</v>
      </c>
      <c r="J809" t="s">
        <v>24</v>
      </c>
    </row>
    <row r="810" spans="1:10">
      <c r="A810">
        <v>19</v>
      </c>
      <c r="B810">
        <v>0</v>
      </c>
      <c r="C810">
        <v>1</v>
      </c>
      <c r="D810">
        <v>2220</v>
      </c>
      <c r="E810">
        <v>0</v>
      </c>
      <c r="F810">
        <v>35</v>
      </c>
      <c r="G810">
        <v>55</v>
      </c>
      <c r="H810">
        <v>3723.1</v>
      </c>
      <c r="I810">
        <f t="shared" si="12"/>
        <v>1</v>
      </c>
      <c r="J810" t="s">
        <v>24</v>
      </c>
    </row>
    <row r="811" spans="1:10">
      <c r="A811">
        <v>60</v>
      </c>
      <c r="B811">
        <v>0</v>
      </c>
      <c r="C811">
        <v>1</v>
      </c>
      <c r="D811">
        <v>3068</v>
      </c>
      <c r="E811">
        <v>0</v>
      </c>
      <c r="F811">
        <v>18</v>
      </c>
      <c r="G811">
        <v>99.85</v>
      </c>
      <c r="H811">
        <v>2433.77</v>
      </c>
      <c r="I811">
        <f t="shared" si="12"/>
        <v>1</v>
      </c>
      <c r="J811" t="s">
        <v>24</v>
      </c>
    </row>
    <row r="812" spans="1:10">
      <c r="A812">
        <v>34</v>
      </c>
      <c r="B812">
        <v>0</v>
      </c>
      <c r="C812">
        <v>1</v>
      </c>
      <c r="D812">
        <v>4176</v>
      </c>
      <c r="E812">
        <v>1</v>
      </c>
      <c r="F812">
        <v>9</v>
      </c>
      <c r="G812">
        <v>91.75</v>
      </c>
      <c r="H812">
        <v>1063.8</v>
      </c>
      <c r="I812">
        <f t="shared" si="12"/>
        <v>1</v>
      </c>
      <c r="J812" t="s">
        <v>24</v>
      </c>
    </row>
    <row r="813" spans="1:10">
      <c r="A813">
        <v>58</v>
      </c>
      <c r="B813">
        <v>0</v>
      </c>
      <c r="C813">
        <v>1</v>
      </c>
      <c r="D813">
        <v>3266</v>
      </c>
      <c r="E813">
        <v>2</v>
      </c>
      <c r="F813">
        <v>17</v>
      </c>
      <c r="G813">
        <v>76.45</v>
      </c>
      <c r="H813">
        <v>1251.25</v>
      </c>
      <c r="I813">
        <f t="shared" si="12"/>
        <v>1</v>
      </c>
      <c r="J813" t="s">
        <v>24</v>
      </c>
    </row>
    <row r="814" spans="1:10">
      <c r="A814">
        <v>66</v>
      </c>
      <c r="B814">
        <v>0</v>
      </c>
      <c r="C814">
        <v>1</v>
      </c>
      <c r="D814">
        <v>2654</v>
      </c>
      <c r="E814">
        <v>0</v>
      </c>
      <c r="F814">
        <v>45</v>
      </c>
      <c r="G814">
        <v>62.7</v>
      </c>
      <c r="H814">
        <v>3271.65</v>
      </c>
      <c r="I814">
        <f t="shared" si="12"/>
        <v>1</v>
      </c>
      <c r="J814" t="s">
        <v>24</v>
      </c>
    </row>
    <row r="815" spans="1:10">
      <c r="A815">
        <v>79</v>
      </c>
      <c r="B815">
        <v>0</v>
      </c>
      <c r="C815">
        <v>1</v>
      </c>
      <c r="D815">
        <v>3244</v>
      </c>
      <c r="E815">
        <v>0</v>
      </c>
      <c r="F815">
        <v>10</v>
      </c>
      <c r="G815">
        <v>34.700000000000003</v>
      </c>
      <c r="H815">
        <v>329.8</v>
      </c>
      <c r="I815">
        <f t="shared" si="12"/>
        <v>1</v>
      </c>
      <c r="J815" t="s">
        <v>24</v>
      </c>
    </row>
    <row r="816" spans="1:10">
      <c r="A816">
        <v>67</v>
      </c>
      <c r="B816">
        <v>0</v>
      </c>
      <c r="C816">
        <v>1</v>
      </c>
      <c r="D816">
        <v>5849</v>
      </c>
      <c r="E816">
        <v>0</v>
      </c>
      <c r="F816">
        <v>37</v>
      </c>
      <c r="G816">
        <v>106.75</v>
      </c>
      <c r="H816">
        <v>5605.2</v>
      </c>
      <c r="I816">
        <f t="shared" si="12"/>
        <v>1</v>
      </c>
      <c r="J816" t="s">
        <v>24</v>
      </c>
    </row>
    <row r="817" spans="1:10">
      <c r="A817">
        <v>77</v>
      </c>
      <c r="B817">
        <v>0</v>
      </c>
      <c r="C817">
        <v>1</v>
      </c>
      <c r="D817">
        <v>5692</v>
      </c>
      <c r="E817">
        <v>0</v>
      </c>
      <c r="F817">
        <v>36</v>
      </c>
      <c r="G817">
        <v>90.85</v>
      </c>
      <c r="H817">
        <v>4026.58</v>
      </c>
      <c r="I817">
        <f t="shared" si="12"/>
        <v>1</v>
      </c>
      <c r="J817" t="s">
        <v>24</v>
      </c>
    </row>
    <row r="818" spans="1:10">
      <c r="A818">
        <v>69</v>
      </c>
      <c r="B818">
        <v>3</v>
      </c>
      <c r="C818">
        <v>1</v>
      </c>
      <c r="D818">
        <v>4797</v>
      </c>
      <c r="E818">
        <v>1</v>
      </c>
      <c r="F818">
        <v>4</v>
      </c>
      <c r="G818">
        <v>46</v>
      </c>
      <c r="H818">
        <v>350.12</v>
      </c>
      <c r="I818">
        <f t="shared" si="12"/>
        <v>1</v>
      </c>
      <c r="J818" t="s">
        <v>24</v>
      </c>
    </row>
    <row r="819" spans="1:10">
      <c r="A819">
        <v>68</v>
      </c>
      <c r="B819">
        <v>0</v>
      </c>
      <c r="C819">
        <v>1</v>
      </c>
      <c r="D819">
        <v>5692</v>
      </c>
      <c r="E819">
        <v>0</v>
      </c>
      <c r="F819">
        <v>16</v>
      </c>
      <c r="G819">
        <v>39</v>
      </c>
      <c r="H819">
        <v>679.85</v>
      </c>
      <c r="I819">
        <f t="shared" si="12"/>
        <v>1</v>
      </c>
      <c r="J819" t="s">
        <v>24</v>
      </c>
    </row>
    <row r="820" spans="1:10">
      <c r="A820">
        <v>68</v>
      </c>
      <c r="B820">
        <v>0</v>
      </c>
      <c r="C820">
        <v>1</v>
      </c>
      <c r="D820">
        <v>4832</v>
      </c>
      <c r="E820">
        <v>0</v>
      </c>
      <c r="F820">
        <v>1</v>
      </c>
      <c r="G820">
        <v>20.149999999999999</v>
      </c>
      <c r="H820">
        <v>53.73</v>
      </c>
      <c r="I820">
        <f t="shared" si="12"/>
        <v>1</v>
      </c>
      <c r="J820" t="s">
        <v>24</v>
      </c>
    </row>
    <row r="821" spans="1:10">
      <c r="A821">
        <v>29</v>
      </c>
      <c r="B821">
        <v>0</v>
      </c>
      <c r="C821">
        <v>1</v>
      </c>
      <c r="D821">
        <v>2683</v>
      </c>
      <c r="E821">
        <v>0</v>
      </c>
      <c r="F821">
        <v>2</v>
      </c>
      <c r="G821">
        <v>80.599999999999994</v>
      </c>
      <c r="H821">
        <v>166.44</v>
      </c>
      <c r="I821">
        <f t="shared" si="12"/>
        <v>1</v>
      </c>
      <c r="J821" t="s">
        <v>24</v>
      </c>
    </row>
    <row r="822" spans="1:10">
      <c r="A822">
        <v>54</v>
      </c>
      <c r="B822">
        <v>0</v>
      </c>
      <c r="C822">
        <v>1</v>
      </c>
      <c r="D822">
        <v>5974</v>
      </c>
      <c r="E822">
        <v>0</v>
      </c>
      <c r="F822">
        <v>32</v>
      </c>
      <c r="G822">
        <v>80.349999999999994</v>
      </c>
      <c r="H822">
        <v>2643.83</v>
      </c>
      <c r="I822">
        <f t="shared" si="12"/>
        <v>1</v>
      </c>
      <c r="J822" t="s">
        <v>24</v>
      </c>
    </row>
    <row r="823" spans="1:10">
      <c r="A823">
        <v>31</v>
      </c>
      <c r="B823">
        <v>0</v>
      </c>
      <c r="C823">
        <v>1</v>
      </c>
      <c r="D823">
        <v>5094</v>
      </c>
      <c r="E823">
        <v>0</v>
      </c>
      <c r="F823">
        <v>4</v>
      </c>
      <c r="G823">
        <v>70.2</v>
      </c>
      <c r="H823">
        <v>290.02999999999997</v>
      </c>
      <c r="I823">
        <f t="shared" si="12"/>
        <v>1</v>
      </c>
      <c r="J823" t="s">
        <v>24</v>
      </c>
    </row>
    <row r="824" spans="1:10">
      <c r="A824">
        <v>43</v>
      </c>
      <c r="B824">
        <v>0</v>
      </c>
      <c r="C824">
        <v>1</v>
      </c>
      <c r="D824">
        <v>4334</v>
      </c>
      <c r="E824">
        <v>1</v>
      </c>
      <c r="F824">
        <v>61</v>
      </c>
      <c r="G824">
        <v>106</v>
      </c>
      <c r="H824">
        <v>9411.65</v>
      </c>
      <c r="I824">
        <f t="shared" si="12"/>
        <v>1</v>
      </c>
      <c r="J824" t="s">
        <v>24</v>
      </c>
    </row>
    <row r="825" spans="1:10">
      <c r="A825">
        <v>52</v>
      </c>
      <c r="B825">
        <v>0</v>
      </c>
      <c r="C825">
        <v>1</v>
      </c>
      <c r="D825">
        <v>4325</v>
      </c>
      <c r="E825">
        <v>0</v>
      </c>
      <c r="F825">
        <v>1</v>
      </c>
      <c r="G825">
        <v>20.2</v>
      </c>
      <c r="H825">
        <v>33.47</v>
      </c>
      <c r="I825">
        <f t="shared" si="12"/>
        <v>1</v>
      </c>
      <c r="J825" t="s">
        <v>24</v>
      </c>
    </row>
    <row r="826" spans="1:10">
      <c r="A826">
        <v>55</v>
      </c>
      <c r="B826">
        <v>0</v>
      </c>
      <c r="C826">
        <v>1</v>
      </c>
      <c r="D826">
        <v>4399</v>
      </c>
      <c r="E826">
        <v>0</v>
      </c>
      <c r="F826">
        <v>4</v>
      </c>
      <c r="G826">
        <v>50.4</v>
      </c>
      <c r="H826">
        <v>328.36</v>
      </c>
      <c r="I826">
        <f t="shared" si="12"/>
        <v>1</v>
      </c>
      <c r="J826" t="s">
        <v>24</v>
      </c>
    </row>
    <row r="827" spans="1:10">
      <c r="A827">
        <v>60</v>
      </c>
      <c r="B827">
        <v>0</v>
      </c>
      <c r="C827">
        <v>1</v>
      </c>
      <c r="D827">
        <v>4779</v>
      </c>
      <c r="E827">
        <v>1</v>
      </c>
      <c r="F827">
        <v>1</v>
      </c>
      <c r="G827">
        <v>69.099999999999994</v>
      </c>
      <c r="H827">
        <v>85.65</v>
      </c>
      <c r="I827">
        <f t="shared" si="12"/>
        <v>1</v>
      </c>
      <c r="J827" t="s">
        <v>24</v>
      </c>
    </row>
    <row r="828" spans="1:10">
      <c r="A828">
        <v>46</v>
      </c>
      <c r="B828">
        <v>0</v>
      </c>
      <c r="C828">
        <v>1</v>
      </c>
      <c r="D828">
        <v>3101</v>
      </c>
      <c r="E828">
        <v>5</v>
      </c>
      <c r="F828">
        <v>11</v>
      </c>
      <c r="G828">
        <v>96.2</v>
      </c>
      <c r="H828">
        <v>1517.73</v>
      </c>
      <c r="I828">
        <f t="shared" si="12"/>
        <v>1</v>
      </c>
      <c r="J828" t="s">
        <v>24</v>
      </c>
    </row>
    <row r="829" spans="1:10">
      <c r="A829">
        <v>60</v>
      </c>
      <c r="B829">
        <v>0</v>
      </c>
      <c r="C829">
        <v>1</v>
      </c>
      <c r="D829">
        <v>2540</v>
      </c>
      <c r="E829">
        <v>0</v>
      </c>
      <c r="F829">
        <v>1</v>
      </c>
      <c r="G829">
        <v>90.6</v>
      </c>
      <c r="H829">
        <v>122.28</v>
      </c>
      <c r="I829">
        <f t="shared" si="12"/>
        <v>1</v>
      </c>
      <c r="J829" t="s">
        <v>24</v>
      </c>
    </row>
    <row r="830" spans="1:10">
      <c r="A830">
        <v>41</v>
      </c>
      <c r="B830">
        <v>0</v>
      </c>
      <c r="C830">
        <v>1</v>
      </c>
      <c r="D830">
        <v>5435</v>
      </c>
      <c r="E830">
        <v>0</v>
      </c>
      <c r="F830">
        <v>5</v>
      </c>
      <c r="G830">
        <v>93.9</v>
      </c>
      <c r="H830">
        <v>719.1</v>
      </c>
      <c r="I830">
        <f t="shared" si="12"/>
        <v>1</v>
      </c>
      <c r="J830" t="s">
        <v>24</v>
      </c>
    </row>
    <row r="831" spans="1:10">
      <c r="A831">
        <v>44</v>
      </c>
      <c r="B831">
        <v>0</v>
      </c>
      <c r="C831">
        <v>1</v>
      </c>
      <c r="D831">
        <v>4233</v>
      </c>
      <c r="E831">
        <v>1</v>
      </c>
      <c r="F831">
        <v>37</v>
      </c>
      <c r="G831">
        <v>99.5</v>
      </c>
      <c r="H831">
        <v>5104.7299999999996</v>
      </c>
      <c r="I831">
        <f t="shared" si="12"/>
        <v>1</v>
      </c>
      <c r="J831" t="s">
        <v>24</v>
      </c>
    </row>
    <row r="832" spans="1:10">
      <c r="A832">
        <v>26</v>
      </c>
      <c r="B832">
        <v>0</v>
      </c>
      <c r="C832">
        <v>1</v>
      </c>
      <c r="D832">
        <v>2220</v>
      </c>
      <c r="E832">
        <v>0</v>
      </c>
      <c r="F832">
        <v>4</v>
      </c>
      <c r="G832">
        <v>75.349999999999994</v>
      </c>
      <c r="H832">
        <v>454.54</v>
      </c>
      <c r="I832">
        <f t="shared" si="12"/>
        <v>1</v>
      </c>
      <c r="J832" t="s">
        <v>24</v>
      </c>
    </row>
    <row r="833" spans="1:10">
      <c r="A833">
        <v>42</v>
      </c>
      <c r="B833">
        <v>0</v>
      </c>
      <c r="C833">
        <v>1</v>
      </c>
      <c r="D833">
        <v>2558</v>
      </c>
      <c r="E833">
        <v>0</v>
      </c>
      <c r="F833">
        <v>36</v>
      </c>
      <c r="G833">
        <v>87.55</v>
      </c>
      <c r="H833">
        <v>4076.02</v>
      </c>
      <c r="I833">
        <f t="shared" si="12"/>
        <v>1</v>
      </c>
      <c r="J833" t="s">
        <v>24</v>
      </c>
    </row>
    <row r="834" spans="1:10">
      <c r="A834">
        <v>42</v>
      </c>
      <c r="B834">
        <v>0</v>
      </c>
      <c r="C834">
        <v>1</v>
      </c>
      <c r="D834">
        <v>4044</v>
      </c>
      <c r="E834">
        <v>0</v>
      </c>
      <c r="F834">
        <v>43</v>
      </c>
      <c r="G834">
        <v>49.05</v>
      </c>
      <c r="H834">
        <v>2055.91</v>
      </c>
      <c r="I834">
        <f t="shared" ref="I834:I897" si="13">IF(J834="Churned",1,0)</f>
        <v>1</v>
      </c>
      <c r="J834" t="s">
        <v>24</v>
      </c>
    </row>
    <row r="835" spans="1:10">
      <c r="A835">
        <v>64</v>
      </c>
      <c r="B835">
        <v>0</v>
      </c>
      <c r="C835">
        <v>1</v>
      </c>
      <c r="D835">
        <v>2341</v>
      </c>
      <c r="E835">
        <v>1</v>
      </c>
      <c r="F835">
        <v>38</v>
      </c>
      <c r="G835">
        <v>105</v>
      </c>
      <c r="H835">
        <v>4751.4399999999996</v>
      </c>
      <c r="I835">
        <f t="shared" si="13"/>
        <v>1</v>
      </c>
      <c r="J835" t="s">
        <v>24</v>
      </c>
    </row>
    <row r="836" spans="1:10">
      <c r="A836">
        <v>60</v>
      </c>
      <c r="B836">
        <v>0</v>
      </c>
      <c r="C836">
        <v>1</v>
      </c>
      <c r="D836">
        <v>4444</v>
      </c>
      <c r="E836">
        <v>0</v>
      </c>
      <c r="F836">
        <v>11</v>
      </c>
      <c r="G836">
        <v>48.55</v>
      </c>
      <c r="H836">
        <v>840.11</v>
      </c>
      <c r="I836">
        <f t="shared" si="13"/>
        <v>1</v>
      </c>
      <c r="J836" t="s">
        <v>24</v>
      </c>
    </row>
    <row r="837" spans="1:10">
      <c r="A837">
        <v>43</v>
      </c>
      <c r="B837">
        <v>0</v>
      </c>
      <c r="C837">
        <v>1</v>
      </c>
      <c r="D837">
        <v>4458</v>
      </c>
      <c r="E837">
        <v>0</v>
      </c>
      <c r="F837">
        <v>22</v>
      </c>
      <c r="G837">
        <v>96.7</v>
      </c>
      <c r="H837">
        <v>3066.91</v>
      </c>
      <c r="I837">
        <f t="shared" si="13"/>
        <v>1</v>
      </c>
      <c r="J837" t="s">
        <v>24</v>
      </c>
    </row>
    <row r="838" spans="1:10">
      <c r="A838">
        <v>65</v>
      </c>
      <c r="B838">
        <v>0</v>
      </c>
      <c r="C838">
        <v>1</v>
      </c>
      <c r="D838">
        <v>3797</v>
      </c>
      <c r="E838">
        <v>0</v>
      </c>
      <c r="F838">
        <v>17</v>
      </c>
      <c r="G838">
        <v>45.05</v>
      </c>
      <c r="H838">
        <v>1466.41</v>
      </c>
      <c r="I838">
        <f t="shared" si="13"/>
        <v>1</v>
      </c>
      <c r="J838" t="s">
        <v>24</v>
      </c>
    </row>
    <row r="839" spans="1:10">
      <c r="A839">
        <v>68</v>
      </c>
      <c r="B839">
        <v>0</v>
      </c>
      <c r="C839">
        <v>1</v>
      </c>
      <c r="D839">
        <v>2313</v>
      </c>
      <c r="E839">
        <v>0</v>
      </c>
      <c r="F839">
        <v>9</v>
      </c>
      <c r="G839">
        <v>99.45</v>
      </c>
      <c r="H839">
        <v>1015.34</v>
      </c>
      <c r="I839">
        <f t="shared" si="13"/>
        <v>1</v>
      </c>
      <c r="J839" t="s">
        <v>24</v>
      </c>
    </row>
    <row r="840" spans="1:10">
      <c r="A840">
        <v>67</v>
      </c>
      <c r="B840">
        <v>0</v>
      </c>
      <c r="C840">
        <v>1</v>
      </c>
      <c r="D840">
        <v>4235</v>
      </c>
      <c r="E840">
        <v>0</v>
      </c>
      <c r="F840">
        <v>29</v>
      </c>
      <c r="G840">
        <v>98.65</v>
      </c>
      <c r="H840">
        <v>3471.17</v>
      </c>
      <c r="I840">
        <f t="shared" si="13"/>
        <v>1</v>
      </c>
      <c r="J840" t="s">
        <v>24</v>
      </c>
    </row>
    <row r="841" spans="1:10">
      <c r="A841">
        <v>76</v>
      </c>
      <c r="B841">
        <v>0</v>
      </c>
      <c r="C841">
        <v>1</v>
      </c>
      <c r="D841">
        <v>4564</v>
      </c>
      <c r="E841">
        <v>1</v>
      </c>
      <c r="F841">
        <v>27</v>
      </c>
      <c r="G841">
        <v>36.5</v>
      </c>
      <c r="H841">
        <v>1062</v>
      </c>
      <c r="I841">
        <f t="shared" si="13"/>
        <v>1</v>
      </c>
      <c r="J841" t="s">
        <v>24</v>
      </c>
    </row>
    <row r="842" spans="1:10">
      <c r="A842">
        <v>68</v>
      </c>
      <c r="B842">
        <v>0</v>
      </c>
      <c r="C842">
        <v>1</v>
      </c>
      <c r="D842">
        <v>5569</v>
      </c>
      <c r="E842">
        <v>0</v>
      </c>
      <c r="F842">
        <v>2</v>
      </c>
      <c r="G842">
        <v>94</v>
      </c>
      <c r="H842">
        <v>223.68</v>
      </c>
      <c r="I842">
        <f t="shared" si="13"/>
        <v>1</v>
      </c>
      <c r="J842" t="s">
        <v>24</v>
      </c>
    </row>
    <row r="843" spans="1:10">
      <c r="A843">
        <v>65</v>
      </c>
      <c r="B843">
        <v>0</v>
      </c>
      <c r="C843">
        <v>1</v>
      </c>
      <c r="D843">
        <v>2814</v>
      </c>
      <c r="E843">
        <v>0</v>
      </c>
      <c r="F843">
        <v>1</v>
      </c>
      <c r="G843">
        <v>74.349999999999994</v>
      </c>
      <c r="H843">
        <v>88.37</v>
      </c>
      <c r="I843">
        <f t="shared" si="13"/>
        <v>1</v>
      </c>
      <c r="J843" t="s">
        <v>24</v>
      </c>
    </row>
    <row r="844" spans="1:10">
      <c r="A844">
        <v>32</v>
      </c>
      <c r="B844">
        <v>0</v>
      </c>
      <c r="C844">
        <v>1</v>
      </c>
      <c r="D844">
        <v>3273</v>
      </c>
      <c r="E844">
        <v>1</v>
      </c>
      <c r="F844">
        <v>3</v>
      </c>
      <c r="G844">
        <v>50.15</v>
      </c>
      <c r="H844">
        <v>208.77</v>
      </c>
      <c r="I844">
        <f t="shared" si="13"/>
        <v>1</v>
      </c>
      <c r="J844" t="s">
        <v>24</v>
      </c>
    </row>
    <row r="845" spans="1:10">
      <c r="A845">
        <v>23</v>
      </c>
      <c r="B845">
        <v>0</v>
      </c>
      <c r="C845">
        <v>1</v>
      </c>
      <c r="D845">
        <v>3658</v>
      </c>
      <c r="E845">
        <v>0</v>
      </c>
      <c r="F845">
        <v>10</v>
      </c>
      <c r="G845">
        <v>98.55</v>
      </c>
      <c r="H845">
        <v>1284.25</v>
      </c>
      <c r="I845">
        <f t="shared" si="13"/>
        <v>1</v>
      </c>
      <c r="J845" t="s">
        <v>24</v>
      </c>
    </row>
    <row r="846" spans="1:10">
      <c r="A846">
        <v>51</v>
      </c>
      <c r="B846">
        <v>0</v>
      </c>
      <c r="C846">
        <v>1</v>
      </c>
      <c r="D846">
        <v>4940</v>
      </c>
      <c r="E846">
        <v>0</v>
      </c>
      <c r="F846">
        <v>17</v>
      </c>
      <c r="G846">
        <v>93.85</v>
      </c>
      <c r="H846">
        <v>1702.32</v>
      </c>
      <c r="I846">
        <f t="shared" si="13"/>
        <v>1</v>
      </c>
      <c r="J846" t="s">
        <v>24</v>
      </c>
    </row>
    <row r="847" spans="1:10">
      <c r="A847">
        <v>36</v>
      </c>
      <c r="B847">
        <v>0</v>
      </c>
      <c r="C847">
        <v>1</v>
      </c>
      <c r="D847">
        <v>5704</v>
      </c>
      <c r="E847">
        <v>0</v>
      </c>
      <c r="F847">
        <v>2</v>
      </c>
      <c r="G847">
        <v>45</v>
      </c>
      <c r="H847">
        <v>160.94999999999999</v>
      </c>
      <c r="I847">
        <f t="shared" si="13"/>
        <v>1</v>
      </c>
      <c r="J847" t="s">
        <v>24</v>
      </c>
    </row>
    <row r="848" spans="1:10">
      <c r="A848">
        <v>44</v>
      </c>
      <c r="B848">
        <v>0</v>
      </c>
      <c r="C848">
        <v>1</v>
      </c>
      <c r="D848">
        <v>4214</v>
      </c>
      <c r="E848">
        <v>0</v>
      </c>
      <c r="F848">
        <v>1</v>
      </c>
      <c r="G848">
        <v>99.75</v>
      </c>
      <c r="H848">
        <v>140.46</v>
      </c>
      <c r="I848">
        <f t="shared" si="13"/>
        <v>1</v>
      </c>
      <c r="J848" t="s">
        <v>24</v>
      </c>
    </row>
    <row r="849" spans="1:10">
      <c r="A849">
        <v>59</v>
      </c>
      <c r="B849">
        <v>0</v>
      </c>
      <c r="C849">
        <v>1</v>
      </c>
      <c r="D849">
        <v>2377</v>
      </c>
      <c r="E849">
        <v>0</v>
      </c>
      <c r="F849">
        <v>1</v>
      </c>
      <c r="G849">
        <v>71.650000000000006</v>
      </c>
      <c r="H849">
        <v>89.19</v>
      </c>
      <c r="I849">
        <f t="shared" si="13"/>
        <v>1</v>
      </c>
      <c r="J849" t="s">
        <v>24</v>
      </c>
    </row>
    <row r="850" spans="1:10">
      <c r="A850">
        <v>60</v>
      </c>
      <c r="B850">
        <v>0</v>
      </c>
      <c r="C850">
        <v>1</v>
      </c>
      <c r="D850">
        <v>6230</v>
      </c>
      <c r="E850">
        <v>0</v>
      </c>
      <c r="F850">
        <v>69</v>
      </c>
      <c r="G850">
        <v>78.599999999999994</v>
      </c>
      <c r="H850">
        <v>7383.67</v>
      </c>
      <c r="I850">
        <f t="shared" si="13"/>
        <v>1</v>
      </c>
      <c r="J850" t="s">
        <v>24</v>
      </c>
    </row>
    <row r="851" spans="1:10">
      <c r="A851">
        <v>51</v>
      </c>
      <c r="B851">
        <v>0</v>
      </c>
      <c r="C851">
        <v>1</v>
      </c>
      <c r="D851">
        <v>5789</v>
      </c>
      <c r="E851">
        <v>0</v>
      </c>
      <c r="F851">
        <v>57</v>
      </c>
      <c r="G851">
        <v>95.25</v>
      </c>
      <c r="H851">
        <v>6465</v>
      </c>
      <c r="I851">
        <f t="shared" si="13"/>
        <v>1</v>
      </c>
      <c r="J851" t="s">
        <v>24</v>
      </c>
    </row>
    <row r="852" spans="1:10">
      <c r="A852">
        <v>39</v>
      </c>
      <c r="B852">
        <v>0</v>
      </c>
      <c r="C852">
        <v>1</v>
      </c>
      <c r="D852">
        <v>4747</v>
      </c>
      <c r="E852">
        <v>0</v>
      </c>
      <c r="F852">
        <v>1</v>
      </c>
      <c r="G852">
        <v>35.9</v>
      </c>
      <c r="H852">
        <v>35.9</v>
      </c>
      <c r="I852">
        <f t="shared" si="13"/>
        <v>1</v>
      </c>
      <c r="J852" t="s">
        <v>24</v>
      </c>
    </row>
    <row r="853" spans="1:10">
      <c r="A853">
        <v>54</v>
      </c>
      <c r="B853">
        <v>0</v>
      </c>
      <c r="C853">
        <v>1</v>
      </c>
      <c r="D853">
        <v>4750</v>
      </c>
      <c r="E853">
        <v>0</v>
      </c>
      <c r="F853">
        <v>1</v>
      </c>
      <c r="G853">
        <v>74.25</v>
      </c>
      <c r="H853">
        <v>96.05</v>
      </c>
      <c r="I853">
        <f t="shared" si="13"/>
        <v>1</v>
      </c>
      <c r="J853" t="s">
        <v>24</v>
      </c>
    </row>
    <row r="854" spans="1:10">
      <c r="A854">
        <v>28</v>
      </c>
      <c r="B854">
        <v>6</v>
      </c>
      <c r="C854">
        <v>1</v>
      </c>
      <c r="D854">
        <v>3520</v>
      </c>
      <c r="E854">
        <v>2</v>
      </c>
      <c r="F854">
        <v>7</v>
      </c>
      <c r="G854">
        <v>34.5</v>
      </c>
      <c r="H854">
        <v>279.25</v>
      </c>
      <c r="I854">
        <f t="shared" si="13"/>
        <v>1</v>
      </c>
      <c r="J854" t="s">
        <v>24</v>
      </c>
    </row>
    <row r="855" spans="1:10">
      <c r="A855">
        <v>61</v>
      </c>
      <c r="B855">
        <v>0</v>
      </c>
      <c r="C855">
        <v>1</v>
      </c>
      <c r="D855">
        <v>4120</v>
      </c>
      <c r="E855">
        <v>1</v>
      </c>
      <c r="F855">
        <v>62</v>
      </c>
      <c r="G855">
        <v>100.15</v>
      </c>
      <c r="H855">
        <v>9295.26</v>
      </c>
      <c r="I855">
        <f t="shared" si="13"/>
        <v>1</v>
      </c>
      <c r="J855" t="s">
        <v>24</v>
      </c>
    </row>
    <row r="856" spans="1:10">
      <c r="A856">
        <v>32</v>
      </c>
      <c r="B856">
        <v>0</v>
      </c>
      <c r="C856">
        <v>1</v>
      </c>
      <c r="D856">
        <v>2265</v>
      </c>
      <c r="E856">
        <v>1</v>
      </c>
      <c r="F856">
        <v>42</v>
      </c>
      <c r="G856">
        <v>106.15</v>
      </c>
      <c r="H856">
        <v>4613.92</v>
      </c>
      <c r="I856">
        <f t="shared" si="13"/>
        <v>1</v>
      </c>
      <c r="J856" t="s">
        <v>24</v>
      </c>
    </row>
    <row r="857" spans="1:10">
      <c r="A857">
        <v>54</v>
      </c>
      <c r="B857">
        <v>2</v>
      </c>
      <c r="C857">
        <v>1</v>
      </c>
      <c r="D857">
        <v>5434</v>
      </c>
      <c r="E857">
        <v>1</v>
      </c>
      <c r="F857">
        <v>1</v>
      </c>
      <c r="G857">
        <v>40.1</v>
      </c>
      <c r="H857">
        <v>50.1</v>
      </c>
      <c r="I857">
        <f t="shared" si="13"/>
        <v>1</v>
      </c>
      <c r="J857" t="s">
        <v>24</v>
      </c>
    </row>
    <row r="858" spans="1:10">
      <c r="A858">
        <v>42</v>
      </c>
      <c r="B858">
        <v>0</v>
      </c>
      <c r="C858">
        <v>1</v>
      </c>
      <c r="D858">
        <v>2078</v>
      </c>
      <c r="E858">
        <v>0</v>
      </c>
      <c r="F858">
        <v>2</v>
      </c>
      <c r="G858">
        <v>74.900000000000006</v>
      </c>
      <c r="H858">
        <v>223.71</v>
      </c>
      <c r="I858">
        <f t="shared" si="13"/>
        <v>1</v>
      </c>
      <c r="J858" t="s">
        <v>24</v>
      </c>
    </row>
    <row r="859" spans="1:10">
      <c r="A859">
        <v>37</v>
      </c>
      <c r="B859">
        <v>0</v>
      </c>
      <c r="C859">
        <v>1</v>
      </c>
      <c r="D859">
        <v>4760</v>
      </c>
      <c r="E859">
        <v>0</v>
      </c>
      <c r="F859">
        <v>43</v>
      </c>
      <c r="G859">
        <v>100</v>
      </c>
      <c r="H859">
        <v>6044.46</v>
      </c>
      <c r="I859">
        <f t="shared" si="13"/>
        <v>1</v>
      </c>
      <c r="J859" t="s">
        <v>24</v>
      </c>
    </row>
    <row r="860" spans="1:10">
      <c r="A860">
        <v>56</v>
      </c>
      <c r="B860">
        <v>0</v>
      </c>
      <c r="C860">
        <v>1</v>
      </c>
      <c r="D860">
        <v>4667</v>
      </c>
      <c r="E860">
        <v>0</v>
      </c>
      <c r="F860">
        <v>6</v>
      </c>
      <c r="G860">
        <v>30.5</v>
      </c>
      <c r="H860">
        <v>208.7</v>
      </c>
      <c r="I860">
        <f t="shared" si="13"/>
        <v>1</v>
      </c>
      <c r="J860" t="s">
        <v>24</v>
      </c>
    </row>
    <row r="861" spans="1:10">
      <c r="A861">
        <v>47</v>
      </c>
      <c r="B861">
        <v>0</v>
      </c>
      <c r="C861">
        <v>1</v>
      </c>
      <c r="D861">
        <v>5024</v>
      </c>
      <c r="E861">
        <v>1</v>
      </c>
      <c r="F861">
        <v>25</v>
      </c>
      <c r="G861">
        <v>34</v>
      </c>
      <c r="H861">
        <v>853</v>
      </c>
      <c r="I861">
        <f t="shared" si="13"/>
        <v>1</v>
      </c>
      <c r="J861" t="s">
        <v>24</v>
      </c>
    </row>
    <row r="862" spans="1:10">
      <c r="A862">
        <v>19</v>
      </c>
      <c r="B862">
        <v>0</v>
      </c>
      <c r="C862">
        <v>1</v>
      </c>
      <c r="D862">
        <v>5963</v>
      </c>
      <c r="E862">
        <v>0</v>
      </c>
      <c r="F862">
        <v>23</v>
      </c>
      <c r="G862">
        <v>104.05</v>
      </c>
      <c r="H862">
        <v>2844.54</v>
      </c>
      <c r="I862">
        <f t="shared" si="13"/>
        <v>1</v>
      </c>
      <c r="J862" t="s">
        <v>24</v>
      </c>
    </row>
    <row r="863" spans="1:10">
      <c r="A863">
        <v>49</v>
      </c>
      <c r="B863">
        <v>2</v>
      </c>
      <c r="C863">
        <v>1</v>
      </c>
      <c r="D863">
        <v>4531</v>
      </c>
      <c r="E863">
        <v>0</v>
      </c>
      <c r="F863">
        <v>1</v>
      </c>
      <c r="G863">
        <v>60</v>
      </c>
      <c r="H863">
        <v>113.48</v>
      </c>
      <c r="I863">
        <f t="shared" si="13"/>
        <v>1</v>
      </c>
      <c r="J863" t="s">
        <v>24</v>
      </c>
    </row>
    <row r="864" spans="1:10">
      <c r="A864">
        <v>64</v>
      </c>
      <c r="B864">
        <v>0</v>
      </c>
      <c r="C864">
        <v>1</v>
      </c>
      <c r="D864">
        <v>5475</v>
      </c>
      <c r="E864">
        <v>0</v>
      </c>
      <c r="F864">
        <v>3</v>
      </c>
      <c r="G864">
        <v>75.8</v>
      </c>
      <c r="H864">
        <v>271.89999999999998</v>
      </c>
      <c r="I864">
        <f t="shared" si="13"/>
        <v>1</v>
      </c>
      <c r="J864" t="s">
        <v>24</v>
      </c>
    </row>
    <row r="865" spans="1:10">
      <c r="A865">
        <v>63</v>
      </c>
      <c r="B865">
        <v>0</v>
      </c>
      <c r="C865">
        <v>1</v>
      </c>
      <c r="D865">
        <v>2158</v>
      </c>
      <c r="E865">
        <v>0</v>
      </c>
      <c r="F865">
        <v>3</v>
      </c>
      <c r="G865">
        <v>19.850000000000001</v>
      </c>
      <c r="H865">
        <v>160.58000000000001</v>
      </c>
      <c r="I865">
        <f t="shared" si="13"/>
        <v>1</v>
      </c>
      <c r="J865" t="s">
        <v>24</v>
      </c>
    </row>
    <row r="866" spans="1:10">
      <c r="A866">
        <v>29</v>
      </c>
      <c r="B866">
        <v>0</v>
      </c>
      <c r="C866">
        <v>1</v>
      </c>
      <c r="D866">
        <v>5527</v>
      </c>
      <c r="E866">
        <v>0</v>
      </c>
      <c r="F866">
        <v>54</v>
      </c>
      <c r="G866">
        <v>111.1</v>
      </c>
      <c r="H866">
        <v>8588.81</v>
      </c>
      <c r="I866">
        <f t="shared" si="13"/>
        <v>1</v>
      </c>
      <c r="J866" t="s">
        <v>24</v>
      </c>
    </row>
    <row r="867" spans="1:10">
      <c r="A867">
        <v>56</v>
      </c>
      <c r="B867">
        <v>0</v>
      </c>
      <c r="C867">
        <v>1</v>
      </c>
      <c r="D867">
        <v>2832</v>
      </c>
      <c r="E867">
        <v>0</v>
      </c>
      <c r="F867">
        <v>40</v>
      </c>
      <c r="G867">
        <v>104.5</v>
      </c>
      <c r="H867">
        <v>5544.45</v>
      </c>
      <c r="I867">
        <f t="shared" si="13"/>
        <v>1</v>
      </c>
      <c r="J867" t="s">
        <v>24</v>
      </c>
    </row>
    <row r="868" spans="1:10">
      <c r="A868">
        <v>51</v>
      </c>
      <c r="B868">
        <v>0</v>
      </c>
      <c r="C868">
        <v>1</v>
      </c>
      <c r="D868">
        <v>4584</v>
      </c>
      <c r="E868">
        <v>1</v>
      </c>
      <c r="F868">
        <v>32</v>
      </c>
      <c r="G868">
        <v>85</v>
      </c>
      <c r="H868">
        <v>2784.16</v>
      </c>
      <c r="I868">
        <f t="shared" si="13"/>
        <v>1</v>
      </c>
      <c r="J868" t="s">
        <v>24</v>
      </c>
    </row>
    <row r="869" spans="1:10">
      <c r="A869">
        <v>69</v>
      </c>
      <c r="B869">
        <v>0</v>
      </c>
      <c r="C869">
        <v>1</v>
      </c>
      <c r="D869">
        <v>5884</v>
      </c>
      <c r="E869">
        <v>1</v>
      </c>
      <c r="F869">
        <v>53</v>
      </c>
      <c r="G869">
        <v>101.9</v>
      </c>
      <c r="H869">
        <v>5970.22</v>
      </c>
      <c r="I869">
        <f t="shared" si="13"/>
        <v>1</v>
      </c>
      <c r="J869" t="s">
        <v>24</v>
      </c>
    </row>
    <row r="870" spans="1:10">
      <c r="A870">
        <v>69</v>
      </c>
      <c r="B870">
        <v>0</v>
      </c>
      <c r="C870">
        <v>1</v>
      </c>
      <c r="D870">
        <v>2322</v>
      </c>
      <c r="E870">
        <v>1</v>
      </c>
      <c r="F870">
        <v>42</v>
      </c>
      <c r="G870">
        <v>74.150000000000006</v>
      </c>
      <c r="H870">
        <v>3351.2</v>
      </c>
      <c r="I870">
        <f t="shared" si="13"/>
        <v>1</v>
      </c>
      <c r="J870" t="s">
        <v>24</v>
      </c>
    </row>
    <row r="871" spans="1:10">
      <c r="A871">
        <v>76</v>
      </c>
      <c r="B871">
        <v>0</v>
      </c>
      <c r="C871">
        <v>1</v>
      </c>
      <c r="D871">
        <v>4969</v>
      </c>
      <c r="E871">
        <v>0</v>
      </c>
      <c r="F871">
        <v>25</v>
      </c>
      <c r="G871">
        <v>102.8</v>
      </c>
      <c r="H871">
        <v>3572.7</v>
      </c>
      <c r="I871">
        <f t="shared" si="13"/>
        <v>1</v>
      </c>
      <c r="J871" t="s">
        <v>24</v>
      </c>
    </row>
    <row r="872" spans="1:10">
      <c r="A872">
        <v>75</v>
      </c>
      <c r="B872">
        <v>0</v>
      </c>
      <c r="C872">
        <v>1</v>
      </c>
      <c r="D872">
        <v>3167</v>
      </c>
      <c r="E872">
        <v>0</v>
      </c>
      <c r="F872">
        <v>15</v>
      </c>
      <c r="G872">
        <v>55</v>
      </c>
      <c r="H872">
        <v>1014.95</v>
      </c>
      <c r="I872">
        <f t="shared" si="13"/>
        <v>1</v>
      </c>
      <c r="J872" t="s">
        <v>24</v>
      </c>
    </row>
    <row r="873" spans="1:10">
      <c r="A873">
        <v>73</v>
      </c>
      <c r="B873">
        <v>0</v>
      </c>
      <c r="C873">
        <v>1</v>
      </c>
      <c r="D873">
        <v>3207</v>
      </c>
      <c r="E873">
        <v>0</v>
      </c>
      <c r="F873">
        <v>40</v>
      </c>
      <c r="G873">
        <v>79.2</v>
      </c>
      <c r="H873">
        <v>5028.25</v>
      </c>
      <c r="I873">
        <f t="shared" si="13"/>
        <v>1</v>
      </c>
      <c r="J873" t="s">
        <v>24</v>
      </c>
    </row>
    <row r="874" spans="1:10">
      <c r="A874">
        <v>65</v>
      </c>
      <c r="B874">
        <v>0</v>
      </c>
      <c r="C874">
        <v>1</v>
      </c>
      <c r="D874">
        <v>5365</v>
      </c>
      <c r="E874">
        <v>1</v>
      </c>
      <c r="F874">
        <v>32</v>
      </c>
      <c r="G874">
        <v>80.3</v>
      </c>
      <c r="H874">
        <v>2549.61</v>
      </c>
      <c r="I874">
        <f t="shared" si="13"/>
        <v>1</v>
      </c>
      <c r="J874" t="s">
        <v>24</v>
      </c>
    </row>
    <row r="875" spans="1:10">
      <c r="A875">
        <v>71</v>
      </c>
      <c r="B875">
        <v>4</v>
      </c>
      <c r="C875">
        <v>1</v>
      </c>
      <c r="D875">
        <v>2786</v>
      </c>
      <c r="E875">
        <v>0</v>
      </c>
      <c r="F875">
        <v>7</v>
      </c>
      <c r="G875">
        <v>95</v>
      </c>
      <c r="H875">
        <v>772.54</v>
      </c>
      <c r="I875">
        <f t="shared" si="13"/>
        <v>1</v>
      </c>
      <c r="J875" t="s">
        <v>24</v>
      </c>
    </row>
    <row r="876" spans="1:10">
      <c r="A876">
        <v>32</v>
      </c>
      <c r="B876">
        <v>0</v>
      </c>
      <c r="C876">
        <v>1</v>
      </c>
      <c r="D876">
        <v>4851</v>
      </c>
      <c r="E876">
        <v>4</v>
      </c>
      <c r="F876">
        <v>1</v>
      </c>
      <c r="G876">
        <v>24.8</v>
      </c>
      <c r="H876">
        <v>24.8</v>
      </c>
      <c r="I876">
        <f t="shared" si="13"/>
        <v>1</v>
      </c>
      <c r="J876" t="s">
        <v>24</v>
      </c>
    </row>
    <row r="877" spans="1:10">
      <c r="A877">
        <v>29</v>
      </c>
      <c r="B877">
        <v>0</v>
      </c>
      <c r="C877">
        <v>1</v>
      </c>
      <c r="D877">
        <v>3747</v>
      </c>
      <c r="E877">
        <v>1</v>
      </c>
      <c r="F877">
        <v>12</v>
      </c>
      <c r="G877">
        <v>29.2</v>
      </c>
      <c r="H877">
        <v>309.10000000000002</v>
      </c>
      <c r="I877">
        <f t="shared" si="13"/>
        <v>1</v>
      </c>
      <c r="J877" t="s">
        <v>24</v>
      </c>
    </row>
    <row r="878" spans="1:10">
      <c r="A878">
        <v>46</v>
      </c>
      <c r="B878">
        <v>0</v>
      </c>
      <c r="C878">
        <v>1</v>
      </c>
      <c r="D878">
        <v>4155</v>
      </c>
      <c r="E878">
        <v>0</v>
      </c>
      <c r="F878">
        <v>14</v>
      </c>
      <c r="G878">
        <v>80.45</v>
      </c>
      <c r="H878">
        <v>1088.6600000000001</v>
      </c>
      <c r="I878">
        <f t="shared" si="13"/>
        <v>1</v>
      </c>
      <c r="J878" t="s">
        <v>24</v>
      </c>
    </row>
    <row r="879" spans="1:10">
      <c r="A879">
        <v>44</v>
      </c>
      <c r="B879">
        <v>0</v>
      </c>
      <c r="C879">
        <v>1</v>
      </c>
      <c r="D879">
        <v>5811</v>
      </c>
      <c r="E879">
        <v>0</v>
      </c>
      <c r="F879">
        <v>8</v>
      </c>
      <c r="G879">
        <v>94.7</v>
      </c>
      <c r="H879">
        <v>976.22</v>
      </c>
      <c r="I879">
        <f t="shared" si="13"/>
        <v>1</v>
      </c>
      <c r="J879" t="s">
        <v>24</v>
      </c>
    </row>
    <row r="880" spans="1:10">
      <c r="A880">
        <v>44</v>
      </c>
      <c r="B880">
        <v>0</v>
      </c>
      <c r="C880">
        <v>1</v>
      </c>
      <c r="D880">
        <v>5390</v>
      </c>
      <c r="E880">
        <v>0</v>
      </c>
      <c r="F880">
        <v>2</v>
      </c>
      <c r="G880">
        <v>70.95</v>
      </c>
      <c r="H880">
        <v>168.61</v>
      </c>
      <c r="I880">
        <f t="shared" si="13"/>
        <v>1</v>
      </c>
      <c r="J880" t="s">
        <v>24</v>
      </c>
    </row>
    <row r="881" spans="1:10">
      <c r="A881">
        <v>45</v>
      </c>
      <c r="B881">
        <v>0</v>
      </c>
      <c r="C881">
        <v>1</v>
      </c>
      <c r="D881">
        <v>4549</v>
      </c>
      <c r="E881">
        <v>0</v>
      </c>
      <c r="F881">
        <v>8</v>
      </c>
      <c r="G881">
        <v>30.45</v>
      </c>
      <c r="H881">
        <v>226.45</v>
      </c>
      <c r="I881">
        <f t="shared" si="13"/>
        <v>1</v>
      </c>
      <c r="J881" t="s">
        <v>24</v>
      </c>
    </row>
    <row r="882" spans="1:10">
      <c r="A882">
        <v>55</v>
      </c>
      <c r="B882">
        <v>0</v>
      </c>
      <c r="C882">
        <v>1</v>
      </c>
      <c r="D882">
        <v>2180</v>
      </c>
      <c r="E882">
        <v>0</v>
      </c>
      <c r="F882">
        <v>1</v>
      </c>
      <c r="G882">
        <v>51.25</v>
      </c>
      <c r="H882">
        <v>57.69</v>
      </c>
      <c r="I882">
        <f t="shared" si="13"/>
        <v>1</v>
      </c>
      <c r="J882" t="s">
        <v>24</v>
      </c>
    </row>
    <row r="883" spans="1:10">
      <c r="A883">
        <v>58</v>
      </c>
      <c r="B883">
        <v>0</v>
      </c>
      <c r="C883">
        <v>1</v>
      </c>
      <c r="D883">
        <v>5659</v>
      </c>
      <c r="E883">
        <v>0</v>
      </c>
      <c r="F883">
        <v>17</v>
      </c>
      <c r="G883">
        <v>51.5</v>
      </c>
      <c r="H883">
        <v>1657.36</v>
      </c>
      <c r="I883">
        <f t="shared" si="13"/>
        <v>1</v>
      </c>
      <c r="J883" t="s">
        <v>24</v>
      </c>
    </row>
    <row r="884" spans="1:10">
      <c r="A884">
        <v>36</v>
      </c>
      <c r="B884">
        <v>1</v>
      </c>
      <c r="C884">
        <v>1</v>
      </c>
      <c r="D884">
        <v>4638</v>
      </c>
      <c r="E884">
        <v>0</v>
      </c>
      <c r="F884">
        <v>27</v>
      </c>
      <c r="G884">
        <v>78.05</v>
      </c>
      <c r="H884">
        <v>2235.41</v>
      </c>
      <c r="I884">
        <f t="shared" si="13"/>
        <v>1</v>
      </c>
      <c r="J884" t="s">
        <v>24</v>
      </c>
    </row>
    <row r="885" spans="1:10">
      <c r="A885">
        <v>72</v>
      </c>
      <c r="B885">
        <v>0</v>
      </c>
      <c r="C885">
        <v>1</v>
      </c>
      <c r="D885">
        <v>5849</v>
      </c>
      <c r="E885">
        <v>1</v>
      </c>
      <c r="F885">
        <v>20</v>
      </c>
      <c r="G885">
        <v>73.650000000000006</v>
      </c>
      <c r="H885">
        <v>1570.9</v>
      </c>
      <c r="I885">
        <f t="shared" si="13"/>
        <v>1</v>
      </c>
      <c r="J885" t="s">
        <v>24</v>
      </c>
    </row>
    <row r="886" spans="1:10">
      <c r="A886">
        <v>71</v>
      </c>
      <c r="B886">
        <v>0</v>
      </c>
      <c r="C886">
        <v>1</v>
      </c>
      <c r="D886">
        <v>5676</v>
      </c>
      <c r="E886">
        <v>1</v>
      </c>
      <c r="F886">
        <v>40</v>
      </c>
      <c r="G886">
        <v>94.55</v>
      </c>
      <c r="H886">
        <v>5620.45</v>
      </c>
      <c r="I886">
        <f t="shared" si="13"/>
        <v>1</v>
      </c>
      <c r="J886" t="s">
        <v>24</v>
      </c>
    </row>
    <row r="887" spans="1:10">
      <c r="A887">
        <v>65</v>
      </c>
      <c r="B887">
        <v>0</v>
      </c>
      <c r="C887">
        <v>1</v>
      </c>
      <c r="D887">
        <v>4997</v>
      </c>
      <c r="E887">
        <v>0</v>
      </c>
      <c r="F887">
        <v>20</v>
      </c>
      <c r="G887">
        <v>79.150000000000006</v>
      </c>
      <c r="H887">
        <v>1757.3</v>
      </c>
      <c r="I887">
        <f t="shared" si="13"/>
        <v>1</v>
      </c>
      <c r="J887" t="s">
        <v>24</v>
      </c>
    </row>
    <row r="888" spans="1:10">
      <c r="A888">
        <v>69</v>
      </c>
      <c r="B888">
        <v>0</v>
      </c>
      <c r="C888">
        <v>1</v>
      </c>
      <c r="D888">
        <v>3357</v>
      </c>
      <c r="E888">
        <v>0</v>
      </c>
      <c r="F888">
        <v>1</v>
      </c>
      <c r="G888">
        <v>50.55</v>
      </c>
      <c r="H888">
        <v>73.11</v>
      </c>
      <c r="I888">
        <f t="shared" si="13"/>
        <v>1</v>
      </c>
      <c r="J888" t="s">
        <v>24</v>
      </c>
    </row>
    <row r="889" spans="1:10">
      <c r="A889">
        <v>69</v>
      </c>
      <c r="B889">
        <v>0</v>
      </c>
      <c r="C889">
        <v>1</v>
      </c>
      <c r="D889">
        <v>5915</v>
      </c>
      <c r="E889">
        <v>1</v>
      </c>
      <c r="F889">
        <v>47</v>
      </c>
      <c r="G889">
        <v>80.349999999999994</v>
      </c>
      <c r="H889">
        <v>5716.42</v>
      </c>
      <c r="I889">
        <f t="shared" si="13"/>
        <v>1</v>
      </c>
      <c r="J889" t="s">
        <v>24</v>
      </c>
    </row>
    <row r="890" spans="1:10">
      <c r="A890">
        <v>73</v>
      </c>
      <c r="B890">
        <v>0</v>
      </c>
      <c r="C890">
        <v>1</v>
      </c>
      <c r="D890">
        <v>2119</v>
      </c>
      <c r="E890">
        <v>1</v>
      </c>
      <c r="F890">
        <v>1</v>
      </c>
      <c r="G890">
        <v>25.05</v>
      </c>
      <c r="H890">
        <v>25.05</v>
      </c>
      <c r="I890">
        <f t="shared" si="13"/>
        <v>1</v>
      </c>
      <c r="J890" t="s">
        <v>24</v>
      </c>
    </row>
    <row r="891" spans="1:10">
      <c r="A891">
        <v>74</v>
      </c>
      <c r="B891">
        <v>0</v>
      </c>
      <c r="C891">
        <v>1</v>
      </c>
      <c r="D891">
        <v>4127</v>
      </c>
      <c r="E891">
        <v>3</v>
      </c>
      <c r="F891">
        <v>37</v>
      </c>
      <c r="G891">
        <v>92.5</v>
      </c>
      <c r="H891">
        <v>5300.09</v>
      </c>
      <c r="I891">
        <f t="shared" si="13"/>
        <v>1</v>
      </c>
      <c r="J891" t="s">
        <v>24</v>
      </c>
    </row>
    <row r="892" spans="1:10">
      <c r="A892">
        <v>74</v>
      </c>
      <c r="B892">
        <v>0</v>
      </c>
      <c r="C892">
        <v>1</v>
      </c>
      <c r="D892">
        <v>4534</v>
      </c>
      <c r="E892">
        <v>0</v>
      </c>
      <c r="F892">
        <v>1</v>
      </c>
      <c r="G892">
        <v>29.95</v>
      </c>
      <c r="H892">
        <v>29.95</v>
      </c>
      <c r="I892">
        <f t="shared" si="13"/>
        <v>1</v>
      </c>
      <c r="J892" t="s">
        <v>24</v>
      </c>
    </row>
    <row r="893" spans="1:10">
      <c r="A893">
        <v>54</v>
      </c>
      <c r="B893">
        <v>0</v>
      </c>
      <c r="C893">
        <v>1</v>
      </c>
      <c r="D893">
        <v>3448</v>
      </c>
      <c r="E893">
        <v>0</v>
      </c>
      <c r="F893">
        <v>1</v>
      </c>
      <c r="G893">
        <v>19.600000000000001</v>
      </c>
      <c r="H893">
        <v>33.770000000000003</v>
      </c>
      <c r="I893">
        <f t="shared" si="13"/>
        <v>1</v>
      </c>
      <c r="J893" t="s">
        <v>24</v>
      </c>
    </row>
    <row r="894" spans="1:10">
      <c r="A894">
        <v>52</v>
      </c>
      <c r="B894">
        <v>0</v>
      </c>
      <c r="C894">
        <v>1</v>
      </c>
      <c r="D894">
        <v>2887</v>
      </c>
      <c r="E894">
        <v>0</v>
      </c>
      <c r="F894">
        <v>8</v>
      </c>
      <c r="G894">
        <v>85.2</v>
      </c>
      <c r="H894">
        <v>838.68</v>
      </c>
      <c r="I894">
        <f t="shared" si="13"/>
        <v>1</v>
      </c>
      <c r="J894" t="s">
        <v>24</v>
      </c>
    </row>
    <row r="895" spans="1:10">
      <c r="A895">
        <v>32</v>
      </c>
      <c r="B895">
        <v>0</v>
      </c>
      <c r="C895">
        <v>1</v>
      </c>
      <c r="D895">
        <v>4110</v>
      </c>
      <c r="E895">
        <v>0</v>
      </c>
      <c r="F895">
        <v>6</v>
      </c>
      <c r="G895">
        <v>56.25</v>
      </c>
      <c r="H895">
        <v>492.18</v>
      </c>
      <c r="I895">
        <f t="shared" si="13"/>
        <v>1</v>
      </c>
      <c r="J895" t="s">
        <v>24</v>
      </c>
    </row>
    <row r="896" spans="1:10">
      <c r="A896">
        <v>44</v>
      </c>
      <c r="B896">
        <v>0</v>
      </c>
      <c r="C896">
        <v>1</v>
      </c>
      <c r="D896">
        <v>5153</v>
      </c>
      <c r="E896">
        <v>0</v>
      </c>
      <c r="F896">
        <v>24</v>
      </c>
      <c r="G896">
        <v>54.15</v>
      </c>
      <c r="H896">
        <v>1240.25</v>
      </c>
      <c r="I896">
        <f t="shared" si="13"/>
        <v>1</v>
      </c>
      <c r="J896" t="s">
        <v>24</v>
      </c>
    </row>
    <row r="897" spans="1:10">
      <c r="A897">
        <v>25</v>
      </c>
      <c r="B897">
        <v>0</v>
      </c>
      <c r="C897">
        <v>1</v>
      </c>
      <c r="D897">
        <v>3032</v>
      </c>
      <c r="E897">
        <v>0</v>
      </c>
      <c r="F897">
        <v>9</v>
      </c>
      <c r="G897">
        <v>58.5</v>
      </c>
      <c r="H897">
        <v>539.85</v>
      </c>
      <c r="I897">
        <f t="shared" si="13"/>
        <v>1</v>
      </c>
      <c r="J897" t="s">
        <v>24</v>
      </c>
    </row>
    <row r="898" spans="1:10">
      <c r="A898">
        <v>30</v>
      </c>
      <c r="B898">
        <v>0</v>
      </c>
      <c r="C898">
        <v>1</v>
      </c>
      <c r="D898">
        <v>3228</v>
      </c>
      <c r="E898">
        <v>0</v>
      </c>
      <c r="F898">
        <v>14</v>
      </c>
      <c r="G898">
        <v>71</v>
      </c>
      <c r="H898">
        <v>1421.5</v>
      </c>
      <c r="I898">
        <f t="shared" ref="I898:I961" si="14">IF(J898="Churned",1,0)</f>
        <v>1</v>
      </c>
      <c r="J898" t="s">
        <v>24</v>
      </c>
    </row>
    <row r="899" spans="1:10">
      <c r="A899">
        <v>27</v>
      </c>
      <c r="B899">
        <v>0</v>
      </c>
      <c r="C899">
        <v>1</v>
      </c>
      <c r="D899">
        <v>4879</v>
      </c>
      <c r="E899">
        <v>1</v>
      </c>
      <c r="F899">
        <v>71</v>
      </c>
      <c r="G899">
        <v>49.35</v>
      </c>
      <c r="H899">
        <v>3615.25</v>
      </c>
      <c r="I899">
        <f t="shared" si="14"/>
        <v>1</v>
      </c>
      <c r="J899" t="s">
        <v>24</v>
      </c>
    </row>
    <row r="900" spans="1:10">
      <c r="A900">
        <v>44</v>
      </c>
      <c r="B900">
        <v>0</v>
      </c>
      <c r="C900">
        <v>1</v>
      </c>
      <c r="D900">
        <v>3398</v>
      </c>
      <c r="E900">
        <v>0</v>
      </c>
      <c r="F900">
        <v>3</v>
      </c>
      <c r="G900">
        <v>19.850000000000001</v>
      </c>
      <c r="H900">
        <v>141</v>
      </c>
      <c r="I900">
        <f t="shared" si="14"/>
        <v>1</v>
      </c>
      <c r="J900" t="s">
        <v>24</v>
      </c>
    </row>
    <row r="901" spans="1:10">
      <c r="A901">
        <v>24</v>
      </c>
      <c r="B901">
        <v>0</v>
      </c>
      <c r="C901">
        <v>1</v>
      </c>
      <c r="D901">
        <v>5352</v>
      </c>
      <c r="E901">
        <v>0</v>
      </c>
      <c r="F901">
        <v>9</v>
      </c>
      <c r="G901">
        <v>34.700000000000003</v>
      </c>
      <c r="H901">
        <v>296.10000000000002</v>
      </c>
      <c r="I901">
        <f t="shared" si="14"/>
        <v>1</v>
      </c>
      <c r="J901" t="s">
        <v>24</v>
      </c>
    </row>
    <row r="902" spans="1:10">
      <c r="A902">
        <v>43</v>
      </c>
      <c r="B902">
        <v>0</v>
      </c>
      <c r="C902">
        <v>1</v>
      </c>
      <c r="D902">
        <v>6173</v>
      </c>
      <c r="E902">
        <v>1</v>
      </c>
      <c r="F902">
        <v>70</v>
      </c>
      <c r="G902">
        <v>93.9</v>
      </c>
      <c r="H902">
        <v>6962.65</v>
      </c>
      <c r="I902">
        <f t="shared" si="14"/>
        <v>1</v>
      </c>
      <c r="J902" t="s">
        <v>24</v>
      </c>
    </row>
    <row r="903" spans="1:10">
      <c r="A903">
        <v>38</v>
      </c>
      <c r="B903">
        <v>0</v>
      </c>
      <c r="C903">
        <v>1</v>
      </c>
      <c r="D903">
        <v>5458</v>
      </c>
      <c r="E903">
        <v>1</v>
      </c>
      <c r="F903">
        <v>42</v>
      </c>
      <c r="G903">
        <v>94.2</v>
      </c>
      <c r="H903">
        <v>4473.58</v>
      </c>
      <c r="I903">
        <f t="shared" si="14"/>
        <v>1</v>
      </c>
      <c r="J903" t="s">
        <v>24</v>
      </c>
    </row>
    <row r="904" spans="1:10">
      <c r="A904">
        <v>25</v>
      </c>
      <c r="B904">
        <v>0</v>
      </c>
      <c r="C904">
        <v>1</v>
      </c>
      <c r="D904">
        <v>5633</v>
      </c>
      <c r="E904">
        <v>1</v>
      </c>
      <c r="F904">
        <v>51</v>
      </c>
      <c r="G904">
        <v>59.3</v>
      </c>
      <c r="H904">
        <v>3014.65</v>
      </c>
      <c r="I904">
        <f t="shared" si="14"/>
        <v>1</v>
      </c>
      <c r="J904" t="s">
        <v>24</v>
      </c>
    </row>
    <row r="905" spans="1:10">
      <c r="A905">
        <v>51</v>
      </c>
      <c r="B905">
        <v>0</v>
      </c>
      <c r="C905">
        <v>1</v>
      </c>
      <c r="D905">
        <v>4829</v>
      </c>
      <c r="E905">
        <v>2</v>
      </c>
      <c r="F905">
        <v>44</v>
      </c>
      <c r="G905">
        <v>30.35</v>
      </c>
      <c r="H905">
        <v>1359.7</v>
      </c>
      <c r="I905">
        <f t="shared" si="14"/>
        <v>1</v>
      </c>
      <c r="J905" t="s">
        <v>24</v>
      </c>
    </row>
    <row r="906" spans="1:10">
      <c r="A906">
        <v>73</v>
      </c>
      <c r="B906">
        <v>0</v>
      </c>
      <c r="C906">
        <v>1</v>
      </c>
      <c r="D906">
        <v>3438</v>
      </c>
      <c r="E906">
        <v>0</v>
      </c>
      <c r="F906">
        <v>1</v>
      </c>
      <c r="G906">
        <v>69.599999999999994</v>
      </c>
      <c r="H906">
        <v>104.11</v>
      </c>
      <c r="I906">
        <f t="shared" si="14"/>
        <v>1</v>
      </c>
      <c r="J906" t="s">
        <v>24</v>
      </c>
    </row>
    <row r="907" spans="1:10">
      <c r="A907">
        <v>72</v>
      </c>
      <c r="B907">
        <v>0</v>
      </c>
      <c r="C907">
        <v>1</v>
      </c>
      <c r="D907">
        <v>4479</v>
      </c>
      <c r="E907">
        <v>1</v>
      </c>
      <c r="F907">
        <v>66</v>
      </c>
      <c r="G907">
        <v>99.5</v>
      </c>
      <c r="H907">
        <v>8726.91</v>
      </c>
      <c r="I907">
        <f t="shared" si="14"/>
        <v>1</v>
      </c>
      <c r="J907" t="s">
        <v>24</v>
      </c>
    </row>
    <row r="908" spans="1:10">
      <c r="A908">
        <v>79</v>
      </c>
      <c r="B908">
        <v>0</v>
      </c>
      <c r="C908">
        <v>1</v>
      </c>
      <c r="D908">
        <v>4843</v>
      </c>
      <c r="E908">
        <v>0</v>
      </c>
      <c r="F908">
        <v>1</v>
      </c>
      <c r="G908">
        <v>86.05</v>
      </c>
      <c r="H908">
        <v>124.83</v>
      </c>
      <c r="I908">
        <f t="shared" si="14"/>
        <v>1</v>
      </c>
      <c r="J908" t="s">
        <v>24</v>
      </c>
    </row>
    <row r="909" spans="1:10">
      <c r="A909">
        <v>66</v>
      </c>
      <c r="B909">
        <v>0</v>
      </c>
      <c r="C909">
        <v>1</v>
      </c>
      <c r="D909">
        <v>3016</v>
      </c>
      <c r="E909">
        <v>0</v>
      </c>
      <c r="F909">
        <v>2</v>
      </c>
      <c r="G909">
        <v>54.85</v>
      </c>
      <c r="H909">
        <v>155.68</v>
      </c>
      <c r="I909">
        <f t="shared" si="14"/>
        <v>1</v>
      </c>
      <c r="J909" t="s">
        <v>24</v>
      </c>
    </row>
    <row r="910" spans="1:10">
      <c r="A910">
        <v>73</v>
      </c>
      <c r="B910">
        <v>0</v>
      </c>
      <c r="C910">
        <v>1</v>
      </c>
      <c r="D910">
        <v>2975</v>
      </c>
      <c r="E910">
        <v>0</v>
      </c>
      <c r="F910">
        <v>1</v>
      </c>
      <c r="G910">
        <v>85.05</v>
      </c>
      <c r="H910">
        <v>101.42</v>
      </c>
      <c r="I910">
        <f t="shared" si="14"/>
        <v>1</v>
      </c>
      <c r="J910" t="s">
        <v>24</v>
      </c>
    </row>
    <row r="911" spans="1:10">
      <c r="A911">
        <v>68</v>
      </c>
      <c r="B911">
        <v>0</v>
      </c>
      <c r="C911">
        <v>1</v>
      </c>
      <c r="D911">
        <v>3128</v>
      </c>
      <c r="E911">
        <v>0</v>
      </c>
      <c r="F911">
        <v>3</v>
      </c>
      <c r="G911">
        <v>77</v>
      </c>
      <c r="H911">
        <v>382.77</v>
      </c>
      <c r="I911">
        <f t="shared" si="14"/>
        <v>1</v>
      </c>
      <c r="J911" t="s">
        <v>24</v>
      </c>
    </row>
    <row r="912" spans="1:10">
      <c r="A912">
        <v>74</v>
      </c>
      <c r="B912">
        <v>0</v>
      </c>
      <c r="C912">
        <v>1</v>
      </c>
      <c r="D912">
        <v>5748</v>
      </c>
      <c r="E912">
        <v>1</v>
      </c>
      <c r="F912">
        <v>51</v>
      </c>
      <c r="G912">
        <v>77.5</v>
      </c>
      <c r="H912">
        <v>4718.72</v>
      </c>
      <c r="I912">
        <f t="shared" si="14"/>
        <v>1</v>
      </c>
      <c r="J912" t="s">
        <v>24</v>
      </c>
    </row>
    <row r="913" spans="1:10">
      <c r="A913">
        <v>69</v>
      </c>
      <c r="B913">
        <v>0</v>
      </c>
      <c r="C913">
        <v>1</v>
      </c>
      <c r="D913">
        <v>5723</v>
      </c>
      <c r="E913">
        <v>0</v>
      </c>
      <c r="F913">
        <v>66</v>
      </c>
      <c r="G913">
        <v>105</v>
      </c>
      <c r="H913">
        <v>7613.73</v>
      </c>
      <c r="I913">
        <f t="shared" si="14"/>
        <v>1</v>
      </c>
      <c r="J913" t="s">
        <v>24</v>
      </c>
    </row>
    <row r="914" spans="1:10">
      <c r="A914">
        <v>28</v>
      </c>
      <c r="B914">
        <v>0</v>
      </c>
      <c r="C914">
        <v>1</v>
      </c>
      <c r="D914">
        <v>5915</v>
      </c>
      <c r="E914">
        <v>0</v>
      </c>
      <c r="F914">
        <v>16</v>
      </c>
      <c r="G914">
        <v>95.6</v>
      </c>
      <c r="H914">
        <v>1859.49</v>
      </c>
      <c r="I914">
        <f t="shared" si="14"/>
        <v>1</v>
      </c>
      <c r="J914" t="s">
        <v>24</v>
      </c>
    </row>
    <row r="915" spans="1:10">
      <c r="A915">
        <v>39</v>
      </c>
      <c r="B915">
        <v>0</v>
      </c>
      <c r="C915">
        <v>1</v>
      </c>
      <c r="D915">
        <v>4963</v>
      </c>
      <c r="E915">
        <v>1</v>
      </c>
      <c r="F915">
        <v>41</v>
      </c>
      <c r="G915">
        <v>113.6</v>
      </c>
      <c r="H915">
        <v>4800.3599999999997</v>
      </c>
      <c r="I915">
        <f t="shared" si="14"/>
        <v>1</v>
      </c>
      <c r="J915" t="s">
        <v>24</v>
      </c>
    </row>
    <row r="916" spans="1:10">
      <c r="A916">
        <v>41</v>
      </c>
      <c r="B916">
        <v>0</v>
      </c>
      <c r="C916">
        <v>1</v>
      </c>
      <c r="D916">
        <v>3223</v>
      </c>
      <c r="E916">
        <v>0</v>
      </c>
      <c r="F916">
        <v>4</v>
      </c>
      <c r="G916">
        <v>85.65</v>
      </c>
      <c r="H916">
        <v>504.93</v>
      </c>
      <c r="I916">
        <f t="shared" si="14"/>
        <v>1</v>
      </c>
      <c r="J916" t="s">
        <v>24</v>
      </c>
    </row>
    <row r="917" spans="1:10">
      <c r="A917">
        <v>63</v>
      </c>
      <c r="B917">
        <v>0</v>
      </c>
      <c r="C917">
        <v>1</v>
      </c>
      <c r="D917">
        <v>4033</v>
      </c>
      <c r="E917">
        <v>0</v>
      </c>
      <c r="F917">
        <v>1</v>
      </c>
      <c r="G917">
        <v>94.6</v>
      </c>
      <c r="H917">
        <v>95.77</v>
      </c>
      <c r="I917">
        <f t="shared" si="14"/>
        <v>1</v>
      </c>
      <c r="J917" t="s">
        <v>24</v>
      </c>
    </row>
    <row r="918" spans="1:10">
      <c r="A918">
        <v>56</v>
      </c>
      <c r="B918">
        <v>0</v>
      </c>
      <c r="C918">
        <v>1</v>
      </c>
      <c r="D918">
        <v>5317</v>
      </c>
      <c r="E918">
        <v>0</v>
      </c>
      <c r="F918">
        <v>2</v>
      </c>
      <c r="G918">
        <v>70.7</v>
      </c>
      <c r="H918">
        <v>212.82</v>
      </c>
      <c r="I918">
        <f t="shared" si="14"/>
        <v>1</v>
      </c>
      <c r="J918" t="s">
        <v>24</v>
      </c>
    </row>
    <row r="919" spans="1:10">
      <c r="A919">
        <v>21</v>
      </c>
      <c r="B919">
        <v>0</v>
      </c>
      <c r="C919">
        <v>1</v>
      </c>
      <c r="D919">
        <v>3190</v>
      </c>
      <c r="E919">
        <v>0</v>
      </c>
      <c r="F919">
        <v>3</v>
      </c>
      <c r="G919">
        <v>55.3</v>
      </c>
      <c r="H919">
        <v>274.02999999999997</v>
      </c>
      <c r="I919">
        <f t="shared" si="14"/>
        <v>1</v>
      </c>
      <c r="J919" t="s">
        <v>24</v>
      </c>
    </row>
    <row r="920" spans="1:10">
      <c r="A920">
        <v>45</v>
      </c>
      <c r="B920">
        <v>2</v>
      </c>
      <c r="C920">
        <v>1</v>
      </c>
      <c r="D920">
        <v>4265</v>
      </c>
      <c r="E920">
        <v>1</v>
      </c>
      <c r="F920">
        <v>2</v>
      </c>
      <c r="G920">
        <v>65.7</v>
      </c>
      <c r="H920">
        <v>188.89</v>
      </c>
      <c r="I920">
        <f t="shared" si="14"/>
        <v>1</v>
      </c>
      <c r="J920" t="s">
        <v>24</v>
      </c>
    </row>
    <row r="921" spans="1:10">
      <c r="A921">
        <v>21</v>
      </c>
      <c r="B921">
        <v>3</v>
      </c>
      <c r="C921">
        <v>1</v>
      </c>
      <c r="D921">
        <v>3001</v>
      </c>
      <c r="E921">
        <v>0</v>
      </c>
      <c r="F921">
        <v>1</v>
      </c>
      <c r="G921">
        <v>24.75</v>
      </c>
      <c r="H921">
        <v>24.75</v>
      </c>
      <c r="I921">
        <f t="shared" si="14"/>
        <v>1</v>
      </c>
      <c r="J921" t="s">
        <v>24</v>
      </c>
    </row>
    <row r="922" spans="1:10">
      <c r="A922">
        <v>56</v>
      </c>
      <c r="B922">
        <v>0</v>
      </c>
      <c r="C922">
        <v>1</v>
      </c>
      <c r="D922">
        <v>2544</v>
      </c>
      <c r="E922">
        <v>1</v>
      </c>
      <c r="F922">
        <v>17</v>
      </c>
      <c r="G922">
        <v>89.4</v>
      </c>
      <c r="H922">
        <v>1865.68</v>
      </c>
      <c r="I922">
        <f t="shared" si="14"/>
        <v>1</v>
      </c>
      <c r="J922" t="s">
        <v>24</v>
      </c>
    </row>
    <row r="923" spans="1:10">
      <c r="A923">
        <v>54</v>
      </c>
      <c r="B923">
        <v>0</v>
      </c>
      <c r="C923">
        <v>1</v>
      </c>
      <c r="D923">
        <v>4793</v>
      </c>
      <c r="E923">
        <v>1</v>
      </c>
      <c r="F923">
        <v>25</v>
      </c>
      <c r="G923">
        <v>89.1</v>
      </c>
      <c r="H923">
        <v>2949.4</v>
      </c>
      <c r="I923">
        <f t="shared" si="14"/>
        <v>1</v>
      </c>
      <c r="J923" t="s">
        <v>24</v>
      </c>
    </row>
    <row r="924" spans="1:10">
      <c r="A924">
        <v>36</v>
      </c>
      <c r="B924">
        <v>0</v>
      </c>
      <c r="C924">
        <v>2</v>
      </c>
      <c r="D924">
        <v>5828</v>
      </c>
      <c r="E924">
        <v>1</v>
      </c>
      <c r="F924">
        <v>1</v>
      </c>
      <c r="G924">
        <v>40.200000000000003</v>
      </c>
      <c r="H924">
        <v>40.200000000000003</v>
      </c>
      <c r="I924">
        <f t="shared" si="14"/>
        <v>1</v>
      </c>
      <c r="J924" t="s">
        <v>24</v>
      </c>
    </row>
    <row r="925" spans="1:10">
      <c r="A925">
        <v>77</v>
      </c>
      <c r="B925">
        <v>0</v>
      </c>
      <c r="C925">
        <v>2</v>
      </c>
      <c r="D925">
        <v>2728</v>
      </c>
      <c r="E925">
        <v>1</v>
      </c>
      <c r="F925">
        <v>43</v>
      </c>
      <c r="G925">
        <v>110.75</v>
      </c>
      <c r="H925">
        <v>5312.26</v>
      </c>
      <c r="I925">
        <f t="shared" si="14"/>
        <v>1</v>
      </c>
      <c r="J925" t="s">
        <v>24</v>
      </c>
    </row>
    <row r="926" spans="1:10">
      <c r="A926">
        <v>77</v>
      </c>
      <c r="B926">
        <v>0</v>
      </c>
      <c r="C926">
        <v>2</v>
      </c>
      <c r="D926">
        <v>4113</v>
      </c>
      <c r="E926">
        <v>3</v>
      </c>
      <c r="F926">
        <v>32</v>
      </c>
      <c r="G926">
        <v>106.35</v>
      </c>
      <c r="H926">
        <v>3774.19</v>
      </c>
      <c r="I926">
        <f t="shared" si="14"/>
        <v>1</v>
      </c>
      <c r="J926" t="s">
        <v>24</v>
      </c>
    </row>
    <row r="927" spans="1:10">
      <c r="A927">
        <v>77</v>
      </c>
      <c r="B927">
        <v>0</v>
      </c>
      <c r="C927">
        <v>2</v>
      </c>
      <c r="D927">
        <v>6280</v>
      </c>
      <c r="E927">
        <v>0</v>
      </c>
      <c r="F927">
        <v>53</v>
      </c>
      <c r="G927">
        <v>54.45</v>
      </c>
      <c r="H927">
        <v>2834.39</v>
      </c>
      <c r="I927">
        <f t="shared" si="14"/>
        <v>1</v>
      </c>
      <c r="J927" t="s">
        <v>24</v>
      </c>
    </row>
    <row r="928" spans="1:10">
      <c r="A928">
        <v>73</v>
      </c>
      <c r="B928">
        <v>0</v>
      </c>
      <c r="C928">
        <v>2</v>
      </c>
      <c r="D928">
        <v>5214</v>
      </c>
      <c r="E928">
        <v>0</v>
      </c>
      <c r="F928">
        <v>47</v>
      </c>
      <c r="G928">
        <v>95.05</v>
      </c>
      <c r="H928">
        <v>5172.8900000000003</v>
      </c>
      <c r="I928">
        <f t="shared" si="14"/>
        <v>1</v>
      </c>
      <c r="J928" t="s">
        <v>24</v>
      </c>
    </row>
    <row r="929" spans="1:10">
      <c r="A929">
        <v>78</v>
      </c>
      <c r="B929">
        <v>1</v>
      </c>
      <c r="C929">
        <v>2</v>
      </c>
      <c r="D929">
        <v>2941</v>
      </c>
      <c r="E929">
        <v>0</v>
      </c>
      <c r="F929">
        <v>34</v>
      </c>
      <c r="G929">
        <v>106.35</v>
      </c>
      <c r="H929">
        <v>4286.71</v>
      </c>
      <c r="I929">
        <f t="shared" si="14"/>
        <v>1</v>
      </c>
      <c r="J929" t="s">
        <v>24</v>
      </c>
    </row>
    <row r="930" spans="1:10">
      <c r="A930">
        <v>51</v>
      </c>
      <c r="B930">
        <v>0</v>
      </c>
      <c r="C930">
        <v>2</v>
      </c>
      <c r="D930">
        <v>4839</v>
      </c>
      <c r="E930">
        <v>6</v>
      </c>
      <c r="F930">
        <v>52</v>
      </c>
      <c r="G930">
        <v>105.05</v>
      </c>
      <c r="H930">
        <v>6147.93</v>
      </c>
      <c r="I930">
        <f t="shared" si="14"/>
        <v>1</v>
      </c>
      <c r="J930" t="s">
        <v>24</v>
      </c>
    </row>
    <row r="931" spans="1:10">
      <c r="A931">
        <v>20</v>
      </c>
      <c r="B931">
        <v>0</v>
      </c>
      <c r="C931">
        <v>2</v>
      </c>
      <c r="D931">
        <v>2152</v>
      </c>
      <c r="E931">
        <v>3</v>
      </c>
      <c r="F931">
        <v>43</v>
      </c>
      <c r="G931">
        <v>56.15</v>
      </c>
      <c r="H931">
        <v>4101.05</v>
      </c>
      <c r="I931">
        <f t="shared" si="14"/>
        <v>1</v>
      </c>
      <c r="J931" t="s">
        <v>24</v>
      </c>
    </row>
    <row r="932" spans="1:10">
      <c r="A932">
        <v>57</v>
      </c>
      <c r="B932">
        <v>0</v>
      </c>
      <c r="C932">
        <v>2</v>
      </c>
      <c r="D932">
        <v>3849</v>
      </c>
      <c r="E932">
        <v>1</v>
      </c>
      <c r="F932">
        <v>39</v>
      </c>
      <c r="G932">
        <v>89.55</v>
      </c>
      <c r="H932">
        <v>4851.93</v>
      </c>
      <c r="I932">
        <f t="shared" si="14"/>
        <v>1</v>
      </c>
      <c r="J932" t="s">
        <v>24</v>
      </c>
    </row>
    <row r="933" spans="1:10">
      <c r="A933">
        <v>50</v>
      </c>
      <c r="B933">
        <v>0</v>
      </c>
      <c r="C933">
        <v>2</v>
      </c>
      <c r="D933">
        <v>4421</v>
      </c>
      <c r="E933">
        <v>1</v>
      </c>
      <c r="F933">
        <v>67</v>
      </c>
      <c r="G933">
        <v>87.4</v>
      </c>
      <c r="H933">
        <v>7821.6</v>
      </c>
      <c r="I933">
        <f t="shared" si="14"/>
        <v>1</v>
      </c>
      <c r="J933" t="s">
        <v>24</v>
      </c>
    </row>
    <row r="934" spans="1:10">
      <c r="A934">
        <v>34</v>
      </c>
      <c r="B934">
        <v>0</v>
      </c>
      <c r="C934">
        <v>2</v>
      </c>
      <c r="D934">
        <v>4852</v>
      </c>
      <c r="E934">
        <v>0</v>
      </c>
      <c r="F934">
        <v>3</v>
      </c>
      <c r="G934">
        <v>83.75</v>
      </c>
      <c r="H934">
        <v>386.33</v>
      </c>
      <c r="I934">
        <f t="shared" si="14"/>
        <v>1</v>
      </c>
      <c r="J934" t="s">
        <v>24</v>
      </c>
    </row>
    <row r="935" spans="1:10">
      <c r="A935">
        <v>55</v>
      </c>
      <c r="B935">
        <v>0</v>
      </c>
      <c r="C935">
        <v>2</v>
      </c>
      <c r="D935">
        <v>2140</v>
      </c>
      <c r="E935">
        <v>0</v>
      </c>
      <c r="F935">
        <v>4</v>
      </c>
      <c r="G935">
        <v>77.849999999999994</v>
      </c>
      <c r="H935">
        <v>480.4</v>
      </c>
      <c r="I935">
        <f t="shared" si="14"/>
        <v>1</v>
      </c>
      <c r="J935" t="s">
        <v>24</v>
      </c>
    </row>
    <row r="936" spans="1:10">
      <c r="A936">
        <v>48</v>
      </c>
      <c r="B936">
        <v>0</v>
      </c>
      <c r="C936">
        <v>2</v>
      </c>
      <c r="D936">
        <v>2755</v>
      </c>
      <c r="E936">
        <v>0</v>
      </c>
      <c r="F936">
        <v>3</v>
      </c>
      <c r="G936">
        <v>53.4</v>
      </c>
      <c r="H936">
        <v>331.74</v>
      </c>
      <c r="I936">
        <f t="shared" si="14"/>
        <v>1</v>
      </c>
      <c r="J936" t="s">
        <v>24</v>
      </c>
    </row>
    <row r="937" spans="1:10">
      <c r="A937">
        <v>23</v>
      </c>
      <c r="B937">
        <v>0</v>
      </c>
      <c r="C937">
        <v>2</v>
      </c>
      <c r="D937">
        <v>5787</v>
      </c>
      <c r="E937">
        <v>0</v>
      </c>
      <c r="F937">
        <v>3</v>
      </c>
      <c r="G937">
        <v>55.35</v>
      </c>
      <c r="H937">
        <v>168.92</v>
      </c>
      <c r="I937">
        <f t="shared" si="14"/>
        <v>1</v>
      </c>
      <c r="J937" t="s">
        <v>24</v>
      </c>
    </row>
    <row r="938" spans="1:10">
      <c r="A938">
        <v>19</v>
      </c>
      <c r="B938">
        <v>0</v>
      </c>
      <c r="C938">
        <v>2</v>
      </c>
      <c r="D938">
        <v>5672</v>
      </c>
      <c r="E938">
        <v>1</v>
      </c>
      <c r="F938">
        <v>7</v>
      </c>
      <c r="G938">
        <v>69</v>
      </c>
      <c r="H938">
        <v>569.54999999999995</v>
      </c>
      <c r="I938">
        <f t="shared" si="14"/>
        <v>1</v>
      </c>
      <c r="J938" t="s">
        <v>24</v>
      </c>
    </row>
    <row r="939" spans="1:10">
      <c r="A939">
        <v>25</v>
      </c>
      <c r="B939">
        <v>0</v>
      </c>
      <c r="C939">
        <v>2</v>
      </c>
      <c r="D939">
        <v>5627</v>
      </c>
      <c r="E939">
        <v>0</v>
      </c>
      <c r="F939">
        <v>2</v>
      </c>
      <c r="G939">
        <v>20.350000000000001</v>
      </c>
      <c r="H939">
        <v>97.26</v>
      </c>
      <c r="I939">
        <f t="shared" si="14"/>
        <v>1</v>
      </c>
      <c r="J939" t="s">
        <v>24</v>
      </c>
    </row>
    <row r="940" spans="1:10">
      <c r="A940">
        <v>62</v>
      </c>
      <c r="B940">
        <v>0</v>
      </c>
      <c r="C940">
        <v>2</v>
      </c>
      <c r="D940">
        <v>2229</v>
      </c>
      <c r="E940">
        <v>0</v>
      </c>
      <c r="F940">
        <v>11</v>
      </c>
      <c r="G940">
        <v>100.75</v>
      </c>
      <c r="H940">
        <v>1664.79</v>
      </c>
      <c r="I940">
        <f t="shared" si="14"/>
        <v>1</v>
      </c>
      <c r="J940" t="s">
        <v>24</v>
      </c>
    </row>
    <row r="941" spans="1:10">
      <c r="A941">
        <v>45</v>
      </c>
      <c r="B941">
        <v>0</v>
      </c>
      <c r="C941">
        <v>2</v>
      </c>
      <c r="D941">
        <v>2718</v>
      </c>
      <c r="E941">
        <v>0</v>
      </c>
      <c r="F941">
        <v>5</v>
      </c>
      <c r="G941">
        <v>89.5</v>
      </c>
      <c r="H941">
        <v>706.3</v>
      </c>
      <c r="I941">
        <f t="shared" si="14"/>
        <v>1</v>
      </c>
      <c r="J941" t="s">
        <v>24</v>
      </c>
    </row>
    <row r="942" spans="1:10">
      <c r="A942">
        <v>67</v>
      </c>
      <c r="B942">
        <v>0</v>
      </c>
      <c r="C942">
        <v>2</v>
      </c>
      <c r="D942">
        <v>5769</v>
      </c>
      <c r="E942">
        <v>1</v>
      </c>
      <c r="F942">
        <v>16</v>
      </c>
      <c r="G942">
        <v>85.35</v>
      </c>
      <c r="H942">
        <v>1534.03</v>
      </c>
      <c r="I942">
        <f t="shared" si="14"/>
        <v>1</v>
      </c>
      <c r="J942" t="s">
        <v>24</v>
      </c>
    </row>
    <row r="943" spans="1:10">
      <c r="A943">
        <v>66</v>
      </c>
      <c r="B943">
        <v>1</v>
      </c>
      <c r="C943">
        <v>2</v>
      </c>
      <c r="D943">
        <v>2484</v>
      </c>
      <c r="E943">
        <v>0</v>
      </c>
      <c r="F943">
        <v>1</v>
      </c>
      <c r="G943">
        <v>84.6</v>
      </c>
      <c r="H943">
        <v>111.45</v>
      </c>
      <c r="I943">
        <f t="shared" si="14"/>
        <v>1</v>
      </c>
      <c r="J943" t="s">
        <v>24</v>
      </c>
    </row>
    <row r="944" spans="1:10">
      <c r="A944">
        <v>40</v>
      </c>
      <c r="B944">
        <v>0</v>
      </c>
      <c r="C944">
        <v>2</v>
      </c>
      <c r="D944">
        <v>3874</v>
      </c>
      <c r="E944">
        <v>0</v>
      </c>
      <c r="F944">
        <v>1</v>
      </c>
      <c r="G944">
        <v>19.850000000000001</v>
      </c>
      <c r="H944">
        <v>51.62</v>
      </c>
      <c r="I944">
        <f t="shared" si="14"/>
        <v>1</v>
      </c>
      <c r="J944" t="s">
        <v>24</v>
      </c>
    </row>
    <row r="945" spans="1:10">
      <c r="A945">
        <v>32</v>
      </c>
      <c r="B945">
        <v>0</v>
      </c>
      <c r="C945">
        <v>2</v>
      </c>
      <c r="D945">
        <v>4710</v>
      </c>
      <c r="E945">
        <v>0</v>
      </c>
      <c r="F945">
        <v>1</v>
      </c>
      <c r="G945">
        <v>20.05</v>
      </c>
      <c r="H945">
        <v>32.049999999999997</v>
      </c>
      <c r="I945">
        <f t="shared" si="14"/>
        <v>1</v>
      </c>
      <c r="J945" t="s">
        <v>24</v>
      </c>
    </row>
    <row r="946" spans="1:10">
      <c r="A946">
        <v>57</v>
      </c>
      <c r="B946">
        <v>0</v>
      </c>
      <c r="C946">
        <v>2</v>
      </c>
      <c r="D946">
        <v>3997</v>
      </c>
      <c r="E946">
        <v>0</v>
      </c>
      <c r="F946">
        <v>44</v>
      </c>
      <c r="G946">
        <v>84.8</v>
      </c>
      <c r="H946">
        <v>5630.03</v>
      </c>
      <c r="I946">
        <f t="shared" si="14"/>
        <v>1</v>
      </c>
      <c r="J946" t="s">
        <v>24</v>
      </c>
    </row>
    <row r="947" spans="1:10">
      <c r="A947">
        <v>54</v>
      </c>
      <c r="B947">
        <v>0</v>
      </c>
      <c r="C947">
        <v>2</v>
      </c>
      <c r="D947">
        <v>2901</v>
      </c>
      <c r="E947">
        <v>0</v>
      </c>
      <c r="F947">
        <v>1</v>
      </c>
      <c r="G947">
        <v>69.75</v>
      </c>
      <c r="H947">
        <v>97.72</v>
      </c>
      <c r="I947">
        <f t="shared" si="14"/>
        <v>1</v>
      </c>
      <c r="J947" t="s">
        <v>24</v>
      </c>
    </row>
    <row r="948" spans="1:10">
      <c r="A948">
        <v>35</v>
      </c>
      <c r="B948">
        <v>0</v>
      </c>
      <c r="C948">
        <v>2</v>
      </c>
      <c r="D948">
        <v>3336</v>
      </c>
      <c r="E948">
        <v>1</v>
      </c>
      <c r="F948">
        <v>33</v>
      </c>
      <c r="G948">
        <v>86.15</v>
      </c>
      <c r="H948">
        <v>3218.92</v>
      </c>
      <c r="I948">
        <f t="shared" si="14"/>
        <v>1</v>
      </c>
      <c r="J948" t="s">
        <v>24</v>
      </c>
    </row>
    <row r="949" spans="1:10">
      <c r="A949">
        <v>63</v>
      </c>
      <c r="B949">
        <v>0</v>
      </c>
      <c r="C949">
        <v>2</v>
      </c>
      <c r="D949">
        <v>4152</v>
      </c>
      <c r="E949">
        <v>0</v>
      </c>
      <c r="F949">
        <v>1</v>
      </c>
      <c r="G949">
        <v>19.399999999999999</v>
      </c>
      <c r="H949">
        <v>22.54</v>
      </c>
      <c r="I949">
        <f t="shared" si="14"/>
        <v>1</v>
      </c>
      <c r="J949" t="s">
        <v>24</v>
      </c>
    </row>
    <row r="950" spans="1:10">
      <c r="A950">
        <v>52</v>
      </c>
      <c r="B950">
        <v>0</v>
      </c>
      <c r="C950">
        <v>2</v>
      </c>
      <c r="D950">
        <v>5456</v>
      </c>
      <c r="E950">
        <v>0</v>
      </c>
      <c r="F950">
        <v>33</v>
      </c>
      <c r="G950">
        <v>83.35</v>
      </c>
      <c r="H950">
        <v>3467.42</v>
      </c>
      <c r="I950">
        <f t="shared" si="14"/>
        <v>1</v>
      </c>
      <c r="J950" t="s">
        <v>24</v>
      </c>
    </row>
    <row r="951" spans="1:10">
      <c r="A951">
        <v>51</v>
      </c>
      <c r="B951">
        <v>0</v>
      </c>
      <c r="C951">
        <v>2</v>
      </c>
      <c r="D951">
        <v>2087</v>
      </c>
      <c r="E951">
        <v>0</v>
      </c>
      <c r="F951">
        <v>15</v>
      </c>
      <c r="G951">
        <v>51.55</v>
      </c>
      <c r="H951">
        <v>832.75</v>
      </c>
      <c r="I951">
        <f t="shared" si="14"/>
        <v>1</v>
      </c>
      <c r="J951" t="s">
        <v>24</v>
      </c>
    </row>
    <row r="952" spans="1:10">
      <c r="A952">
        <v>47</v>
      </c>
      <c r="B952">
        <v>0</v>
      </c>
      <c r="C952">
        <v>2</v>
      </c>
      <c r="D952">
        <v>5605</v>
      </c>
      <c r="E952">
        <v>0</v>
      </c>
      <c r="F952">
        <v>4</v>
      </c>
      <c r="G952">
        <v>44.55</v>
      </c>
      <c r="H952">
        <v>184.3</v>
      </c>
      <c r="I952">
        <f t="shared" si="14"/>
        <v>1</v>
      </c>
      <c r="J952" t="s">
        <v>24</v>
      </c>
    </row>
    <row r="953" spans="1:10">
      <c r="A953">
        <v>44</v>
      </c>
      <c r="B953">
        <v>0</v>
      </c>
      <c r="C953">
        <v>2</v>
      </c>
      <c r="D953">
        <v>5545</v>
      </c>
      <c r="E953">
        <v>0</v>
      </c>
      <c r="F953">
        <v>42</v>
      </c>
      <c r="G953">
        <v>101.75</v>
      </c>
      <c r="H953">
        <v>5062.63</v>
      </c>
      <c r="I953">
        <f t="shared" si="14"/>
        <v>1</v>
      </c>
      <c r="J953" t="s">
        <v>24</v>
      </c>
    </row>
    <row r="954" spans="1:10">
      <c r="A954">
        <v>64</v>
      </c>
      <c r="B954">
        <v>0</v>
      </c>
      <c r="C954">
        <v>2</v>
      </c>
      <c r="D954">
        <v>4663</v>
      </c>
      <c r="E954">
        <v>0</v>
      </c>
      <c r="F954">
        <v>4</v>
      </c>
      <c r="G954">
        <v>105.65</v>
      </c>
      <c r="H954">
        <v>617.70000000000005</v>
      </c>
      <c r="I954">
        <f t="shared" si="14"/>
        <v>1</v>
      </c>
      <c r="J954" t="s">
        <v>24</v>
      </c>
    </row>
    <row r="955" spans="1:10">
      <c r="A955">
        <v>29</v>
      </c>
      <c r="B955">
        <v>0</v>
      </c>
      <c r="C955">
        <v>2</v>
      </c>
      <c r="D955">
        <v>3634</v>
      </c>
      <c r="E955">
        <v>0</v>
      </c>
      <c r="F955">
        <v>11</v>
      </c>
      <c r="G955">
        <v>73.849999999999994</v>
      </c>
      <c r="H955">
        <v>1420.59</v>
      </c>
      <c r="I955">
        <f t="shared" si="14"/>
        <v>1</v>
      </c>
      <c r="J955" t="s">
        <v>24</v>
      </c>
    </row>
    <row r="956" spans="1:10">
      <c r="A956">
        <v>40</v>
      </c>
      <c r="B956">
        <v>0</v>
      </c>
      <c r="C956">
        <v>2</v>
      </c>
      <c r="D956">
        <v>5411</v>
      </c>
      <c r="E956">
        <v>0</v>
      </c>
      <c r="F956">
        <v>58</v>
      </c>
      <c r="G956">
        <v>104.65</v>
      </c>
      <c r="H956">
        <v>8645.7199999999993</v>
      </c>
      <c r="I956">
        <f t="shared" si="14"/>
        <v>1</v>
      </c>
      <c r="J956" t="s">
        <v>24</v>
      </c>
    </row>
    <row r="957" spans="1:10">
      <c r="A957">
        <v>34</v>
      </c>
      <c r="B957">
        <v>0</v>
      </c>
      <c r="C957">
        <v>2</v>
      </c>
      <c r="D957">
        <v>3780</v>
      </c>
      <c r="E957">
        <v>0</v>
      </c>
      <c r="F957">
        <v>7</v>
      </c>
      <c r="G957">
        <v>86.8</v>
      </c>
      <c r="H957">
        <v>834.62</v>
      </c>
      <c r="I957">
        <f t="shared" si="14"/>
        <v>1</v>
      </c>
      <c r="J957" t="s">
        <v>24</v>
      </c>
    </row>
    <row r="958" spans="1:10">
      <c r="A958">
        <v>22</v>
      </c>
      <c r="B958">
        <v>1</v>
      </c>
      <c r="C958">
        <v>2</v>
      </c>
      <c r="D958">
        <v>2793</v>
      </c>
      <c r="E958">
        <v>1</v>
      </c>
      <c r="F958">
        <v>37</v>
      </c>
      <c r="G958">
        <v>76.5</v>
      </c>
      <c r="H958">
        <v>3102.36</v>
      </c>
      <c r="I958">
        <f t="shared" si="14"/>
        <v>1</v>
      </c>
      <c r="J958" t="s">
        <v>24</v>
      </c>
    </row>
    <row r="959" spans="1:10">
      <c r="A959">
        <v>80</v>
      </c>
      <c r="B959">
        <v>0</v>
      </c>
      <c r="C959">
        <v>2</v>
      </c>
      <c r="D959">
        <v>4902</v>
      </c>
      <c r="E959">
        <v>0</v>
      </c>
      <c r="F959">
        <v>1</v>
      </c>
      <c r="G959">
        <v>75.3</v>
      </c>
      <c r="H959">
        <v>130.38999999999999</v>
      </c>
      <c r="I959">
        <f t="shared" si="14"/>
        <v>1</v>
      </c>
      <c r="J959" t="s">
        <v>24</v>
      </c>
    </row>
    <row r="960" spans="1:10">
      <c r="A960">
        <v>80</v>
      </c>
      <c r="B960">
        <v>0</v>
      </c>
      <c r="C960">
        <v>2</v>
      </c>
      <c r="D960">
        <v>5118</v>
      </c>
      <c r="E960">
        <v>0</v>
      </c>
      <c r="F960">
        <v>11</v>
      </c>
      <c r="G960">
        <v>84.8</v>
      </c>
      <c r="H960">
        <v>951.95</v>
      </c>
      <c r="I960">
        <f t="shared" si="14"/>
        <v>1</v>
      </c>
      <c r="J960" t="s">
        <v>24</v>
      </c>
    </row>
    <row r="961" spans="1:10">
      <c r="A961">
        <v>78</v>
      </c>
      <c r="B961">
        <v>0</v>
      </c>
      <c r="C961">
        <v>2</v>
      </c>
      <c r="D961">
        <v>5948</v>
      </c>
      <c r="E961">
        <v>1</v>
      </c>
      <c r="F961">
        <v>1</v>
      </c>
      <c r="G961">
        <v>69.55</v>
      </c>
      <c r="H961">
        <v>82.01</v>
      </c>
      <c r="I961">
        <f t="shared" si="14"/>
        <v>1</v>
      </c>
      <c r="J961" t="s">
        <v>24</v>
      </c>
    </row>
    <row r="962" spans="1:10">
      <c r="A962">
        <v>76</v>
      </c>
      <c r="B962">
        <v>0</v>
      </c>
      <c r="C962">
        <v>2</v>
      </c>
      <c r="D962">
        <v>3853</v>
      </c>
      <c r="E962">
        <v>1</v>
      </c>
      <c r="F962">
        <v>21</v>
      </c>
      <c r="G962">
        <v>69.099999999999994</v>
      </c>
      <c r="H962">
        <v>1889.29</v>
      </c>
      <c r="I962">
        <f t="shared" ref="I962:I1025" si="15">IF(J962="Churned",1,0)</f>
        <v>1</v>
      </c>
      <c r="J962" t="s">
        <v>24</v>
      </c>
    </row>
    <row r="963" spans="1:10">
      <c r="A963">
        <v>76</v>
      </c>
      <c r="B963">
        <v>2</v>
      </c>
      <c r="C963">
        <v>2</v>
      </c>
      <c r="D963">
        <v>2701</v>
      </c>
      <c r="E963">
        <v>0</v>
      </c>
      <c r="F963">
        <v>2</v>
      </c>
      <c r="G963">
        <v>70.7</v>
      </c>
      <c r="H963">
        <v>169.89</v>
      </c>
      <c r="I963">
        <f t="shared" si="15"/>
        <v>1</v>
      </c>
      <c r="J963" t="s">
        <v>24</v>
      </c>
    </row>
    <row r="964" spans="1:10">
      <c r="A964">
        <v>19</v>
      </c>
      <c r="B964">
        <v>2</v>
      </c>
      <c r="C964">
        <v>2</v>
      </c>
      <c r="D964">
        <v>2227</v>
      </c>
      <c r="E964">
        <v>0</v>
      </c>
      <c r="F964">
        <v>4</v>
      </c>
      <c r="G964">
        <v>70.150000000000006</v>
      </c>
      <c r="H964">
        <v>364.26</v>
      </c>
      <c r="I964">
        <f t="shared" si="15"/>
        <v>1</v>
      </c>
      <c r="J964" t="s">
        <v>24</v>
      </c>
    </row>
    <row r="965" spans="1:10">
      <c r="A965">
        <v>39</v>
      </c>
      <c r="B965">
        <v>0</v>
      </c>
      <c r="C965">
        <v>2</v>
      </c>
      <c r="D965">
        <v>5170</v>
      </c>
      <c r="E965">
        <v>2</v>
      </c>
      <c r="F965">
        <v>56</v>
      </c>
      <c r="G965">
        <v>100.3</v>
      </c>
      <c r="H965">
        <v>7178.85</v>
      </c>
      <c r="I965">
        <f t="shared" si="15"/>
        <v>1</v>
      </c>
      <c r="J965" t="s">
        <v>24</v>
      </c>
    </row>
    <row r="966" spans="1:10">
      <c r="A966">
        <v>50</v>
      </c>
      <c r="B966">
        <v>0</v>
      </c>
      <c r="C966">
        <v>2</v>
      </c>
      <c r="D966">
        <v>4941</v>
      </c>
      <c r="E966">
        <v>0</v>
      </c>
      <c r="F966">
        <v>60</v>
      </c>
      <c r="G966">
        <v>50.8</v>
      </c>
      <c r="H966">
        <v>3027.4</v>
      </c>
      <c r="I966">
        <f t="shared" si="15"/>
        <v>1</v>
      </c>
      <c r="J966" t="s">
        <v>24</v>
      </c>
    </row>
    <row r="967" spans="1:10">
      <c r="A967">
        <v>58</v>
      </c>
      <c r="B967">
        <v>0</v>
      </c>
      <c r="C967">
        <v>2</v>
      </c>
      <c r="D967">
        <v>4650</v>
      </c>
      <c r="E967">
        <v>0</v>
      </c>
      <c r="F967">
        <v>23</v>
      </c>
      <c r="G967">
        <v>90.05</v>
      </c>
      <c r="H967">
        <v>2224.0700000000002</v>
      </c>
      <c r="I967">
        <f t="shared" si="15"/>
        <v>1</v>
      </c>
      <c r="J967" t="s">
        <v>24</v>
      </c>
    </row>
    <row r="968" spans="1:10">
      <c r="A968">
        <v>64</v>
      </c>
      <c r="B968">
        <v>0</v>
      </c>
      <c r="C968">
        <v>2</v>
      </c>
      <c r="D968">
        <v>5927</v>
      </c>
      <c r="E968">
        <v>0</v>
      </c>
      <c r="F968">
        <v>24</v>
      </c>
      <c r="G968">
        <v>90.55</v>
      </c>
      <c r="H968">
        <v>3144.87</v>
      </c>
      <c r="I968">
        <f t="shared" si="15"/>
        <v>1</v>
      </c>
      <c r="J968" t="s">
        <v>24</v>
      </c>
    </row>
    <row r="969" spans="1:10">
      <c r="A969">
        <v>40</v>
      </c>
      <c r="B969">
        <v>0</v>
      </c>
      <c r="C969">
        <v>2</v>
      </c>
      <c r="D969">
        <v>5613</v>
      </c>
      <c r="E969">
        <v>0</v>
      </c>
      <c r="F969">
        <v>1</v>
      </c>
      <c r="G969">
        <v>76.349999999999994</v>
      </c>
      <c r="H969">
        <v>83.61</v>
      </c>
      <c r="I969">
        <f t="shared" si="15"/>
        <v>1</v>
      </c>
      <c r="J969" t="s">
        <v>24</v>
      </c>
    </row>
    <row r="970" spans="1:10">
      <c r="A970">
        <v>63</v>
      </c>
      <c r="B970">
        <v>0</v>
      </c>
      <c r="C970">
        <v>2</v>
      </c>
      <c r="D970">
        <v>5824</v>
      </c>
      <c r="E970">
        <v>0</v>
      </c>
      <c r="F970">
        <v>5</v>
      </c>
      <c r="G970">
        <v>43.25</v>
      </c>
      <c r="H970">
        <v>219</v>
      </c>
      <c r="I970">
        <f t="shared" si="15"/>
        <v>1</v>
      </c>
      <c r="J970" t="s">
        <v>24</v>
      </c>
    </row>
    <row r="971" spans="1:10">
      <c r="A971">
        <v>30</v>
      </c>
      <c r="B971">
        <v>0</v>
      </c>
      <c r="C971">
        <v>2</v>
      </c>
      <c r="D971">
        <v>2168</v>
      </c>
      <c r="E971">
        <v>0</v>
      </c>
      <c r="F971">
        <v>1</v>
      </c>
      <c r="G971">
        <v>45.4</v>
      </c>
      <c r="H971">
        <v>83.71</v>
      </c>
      <c r="I971">
        <f t="shared" si="15"/>
        <v>1</v>
      </c>
      <c r="J971" t="s">
        <v>24</v>
      </c>
    </row>
    <row r="972" spans="1:10">
      <c r="A972">
        <v>32</v>
      </c>
      <c r="B972">
        <v>0</v>
      </c>
      <c r="C972">
        <v>2</v>
      </c>
      <c r="D972">
        <v>3162</v>
      </c>
      <c r="E972">
        <v>0</v>
      </c>
      <c r="F972">
        <v>1</v>
      </c>
      <c r="G972">
        <v>24.05</v>
      </c>
      <c r="H972">
        <v>44.31</v>
      </c>
      <c r="I972">
        <f t="shared" si="15"/>
        <v>1</v>
      </c>
      <c r="J972" t="s">
        <v>24</v>
      </c>
    </row>
    <row r="973" spans="1:10">
      <c r="A973">
        <v>21</v>
      </c>
      <c r="B973">
        <v>0</v>
      </c>
      <c r="C973">
        <v>2</v>
      </c>
      <c r="D973">
        <v>5375</v>
      </c>
      <c r="E973">
        <v>2</v>
      </c>
      <c r="F973">
        <v>49</v>
      </c>
      <c r="G973">
        <v>51.8</v>
      </c>
      <c r="H973">
        <v>2591.25</v>
      </c>
      <c r="I973">
        <f t="shared" si="15"/>
        <v>1</v>
      </c>
      <c r="J973" t="s">
        <v>24</v>
      </c>
    </row>
    <row r="974" spans="1:10">
      <c r="A974">
        <v>57</v>
      </c>
      <c r="B974">
        <v>0</v>
      </c>
      <c r="C974">
        <v>2</v>
      </c>
      <c r="D974">
        <v>6405</v>
      </c>
      <c r="E974">
        <v>0</v>
      </c>
      <c r="F974">
        <v>54</v>
      </c>
      <c r="G974">
        <v>101.5</v>
      </c>
      <c r="H974">
        <v>7181.56</v>
      </c>
      <c r="I974">
        <f t="shared" si="15"/>
        <v>1</v>
      </c>
      <c r="J974" t="s">
        <v>24</v>
      </c>
    </row>
    <row r="975" spans="1:10">
      <c r="A975">
        <v>75</v>
      </c>
      <c r="B975">
        <v>0</v>
      </c>
      <c r="C975">
        <v>2</v>
      </c>
      <c r="D975">
        <v>5857</v>
      </c>
      <c r="E975">
        <v>1</v>
      </c>
      <c r="F975">
        <v>18</v>
      </c>
      <c r="G975">
        <v>99.75</v>
      </c>
      <c r="H975">
        <v>2291.11</v>
      </c>
      <c r="I975">
        <f t="shared" si="15"/>
        <v>1</v>
      </c>
      <c r="J975" t="s">
        <v>24</v>
      </c>
    </row>
    <row r="976" spans="1:10">
      <c r="A976">
        <v>68</v>
      </c>
      <c r="B976">
        <v>0</v>
      </c>
      <c r="C976">
        <v>2</v>
      </c>
      <c r="D976">
        <v>2266</v>
      </c>
      <c r="E976">
        <v>0</v>
      </c>
      <c r="F976">
        <v>6</v>
      </c>
      <c r="G976">
        <v>91.1</v>
      </c>
      <c r="H976">
        <v>526.16</v>
      </c>
      <c r="I976">
        <f t="shared" si="15"/>
        <v>1</v>
      </c>
      <c r="J976" t="s">
        <v>24</v>
      </c>
    </row>
    <row r="977" spans="1:10">
      <c r="A977">
        <v>53</v>
      </c>
      <c r="B977">
        <v>0</v>
      </c>
      <c r="C977">
        <v>2</v>
      </c>
      <c r="D977">
        <v>2189</v>
      </c>
      <c r="E977">
        <v>0</v>
      </c>
      <c r="F977">
        <v>13</v>
      </c>
      <c r="G977">
        <v>75</v>
      </c>
      <c r="H977">
        <v>1077.8399999999999</v>
      </c>
      <c r="I977">
        <f t="shared" si="15"/>
        <v>1</v>
      </c>
      <c r="J977" t="s">
        <v>24</v>
      </c>
    </row>
    <row r="978" spans="1:10">
      <c r="A978">
        <v>25</v>
      </c>
      <c r="B978">
        <v>0</v>
      </c>
      <c r="C978">
        <v>2</v>
      </c>
      <c r="D978">
        <v>4414</v>
      </c>
      <c r="E978">
        <v>0</v>
      </c>
      <c r="F978">
        <v>7</v>
      </c>
      <c r="G978">
        <v>40.1</v>
      </c>
      <c r="H978">
        <v>293.3</v>
      </c>
      <c r="I978">
        <f t="shared" si="15"/>
        <v>1</v>
      </c>
      <c r="J978" t="s">
        <v>24</v>
      </c>
    </row>
    <row r="979" spans="1:10">
      <c r="A979">
        <v>36</v>
      </c>
      <c r="B979">
        <v>0</v>
      </c>
      <c r="C979">
        <v>2</v>
      </c>
      <c r="D979">
        <v>3553</v>
      </c>
      <c r="E979">
        <v>0</v>
      </c>
      <c r="F979">
        <v>32</v>
      </c>
      <c r="G979">
        <v>84.05</v>
      </c>
      <c r="H979">
        <v>4070.17</v>
      </c>
      <c r="I979">
        <f t="shared" si="15"/>
        <v>1</v>
      </c>
      <c r="J979" t="s">
        <v>24</v>
      </c>
    </row>
    <row r="980" spans="1:10">
      <c r="A980">
        <v>44</v>
      </c>
      <c r="B980">
        <v>0</v>
      </c>
      <c r="C980">
        <v>2</v>
      </c>
      <c r="D980">
        <v>2371</v>
      </c>
      <c r="E980">
        <v>1</v>
      </c>
      <c r="F980">
        <v>39</v>
      </c>
      <c r="G980">
        <v>104.7</v>
      </c>
      <c r="H980">
        <v>4505.74</v>
      </c>
      <c r="I980">
        <f t="shared" si="15"/>
        <v>1</v>
      </c>
      <c r="J980" t="s">
        <v>24</v>
      </c>
    </row>
    <row r="981" spans="1:10">
      <c r="A981">
        <v>35</v>
      </c>
      <c r="B981">
        <v>0</v>
      </c>
      <c r="C981">
        <v>2</v>
      </c>
      <c r="D981">
        <v>4535</v>
      </c>
      <c r="E981">
        <v>0</v>
      </c>
      <c r="F981">
        <v>1</v>
      </c>
      <c r="G981">
        <v>50.8</v>
      </c>
      <c r="H981">
        <v>73.62</v>
      </c>
      <c r="I981">
        <f t="shared" si="15"/>
        <v>1</v>
      </c>
      <c r="J981" t="s">
        <v>24</v>
      </c>
    </row>
    <row r="982" spans="1:10">
      <c r="A982">
        <v>20</v>
      </c>
      <c r="B982">
        <v>0</v>
      </c>
      <c r="C982">
        <v>2</v>
      </c>
      <c r="D982">
        <v>4041</v>
      </c>
      <c r="E982">
        <v>7</v>
      </c>
      <c r="F982">
        <v>17</v>
      </c>
      <c r="G982">
        <v>88.25</v>
      </c>
      <c r="H982">
        <v>1765.12</v>
      </c>
      <c r="I982">
        <f t="shared" si="15"/>
        <v>1</v>
      </c>
      <c r="J982" t="s">
        <v>24</v>
      </c>
    </row>
    <row r="983" spans="1:10">
      <c r="A983">
        <v>31</v>
      </c>
      <c r="B983">
        <v>0</v>
      </c>
      <c r="C983">
        <v>2</v>
      </c>
      <c r="D983">
        <v>4105</v>
      </c>
      <c r="E983">
        <v>2</v>
      </c>
      <c r="F983">
        <v>32</v>
      </c>
      <c r="G983">
        <v>74.900000000000006</v>
      </c>
      <c r="H983">
        <v>3818.23</v>
      </c>
      <c r="I983">
        <f t="shared" si="15"/>
        <v>1</v>
      </c>
      <c r="J983" t="s">
        <v>24</v>
      </c>
    </row>
    <row r="984" spans="1:10">
      <c r="A984">
        <v>76</v>
      </c>
      <c r="B984">
        <v>0</v>
      </c>
      <c r="C984">
        <v>2</v>
      </c>
      <c r="D984">
        <v>5374</v>
      </c>
      <c r="E984">
        <v>1</v>
      </c>
      <c r="F984">
        <v>12</v>
      </c>
      <c r="G984">
        <v>80.45</v>
      </c>
      <c r="H984">
        <v>1033.8399999999999</v>
      </c>
      <c r="I984">
        <f t="shared" si="15"/>
        <v>1</v>
      </c>
      <c r="J984" t="s">
        <v>24</v>
      </c>
    </row>
    <row r="985" spans="1:10">
      <c r="A985">
        <v>77</v>
      </c>
      <c r="B985">
        <v>0</v>
      </c>
      <c r="C985">
        <v>2</v>
      </c>
      <c r="D985">
        <v>3022</v>
      </c>
      <c r="E985">
        <v>1</v>
      </c>
      <c r="F985">
        <v>1</v>
      </c>
      <c r="G985">
        <v>70.849999999999994</v>
      </c>
      <c r="H985">
        <v>120.45</v>
      </c>
      <c r="I985">
        <f t="shared" si="15"/>
        <v>1</v>
      </c>
      <c r="J985" t="s">
        <v>24</v>
      </c>
    </row>
    <row r="986" spans="1:10">
      <c r="A986">
        <v>65</v>
      </c>
      <c r="B986">
        <v>0</v>
      </c>
      <c r="C986">
        <v>2</v>
      </c>
      <c r="D986">
        <v>5863</v>
      </c>
      <c r="E986">
        <v>7</v>
      </c>
      <c r="F986">
        <v>43</v>
      </c>
      <c r="G986">
        <v>109.55</v>
      </c>
      <c r="H986">
        <v>5206.5</v>
      </c>
      <c r="I986">
        <f t="shared" si="15"/>
        <v>1</v>
      </c>
      <c r="J986" t="s">
        <v>24</v>
      </c>
    </row>
    <row r="987" spans="1:10">
      <c r="A987">
        <v>74</v>
      </c>
      <c r="B987">
        <v>0</v>
      </c>
      <c r="C987">
        <v>2</v>
      </c>
      <c r="D987">
        <v>3716</v>
      </c>
      <c r="E987">
        <v>1</v>
      </c>
      <c r="F987">
        <v>4</v>
      </c>
      <c r="G987">
        <v>74.95</v>
      </c>
      <c r="H987">
        <v>421.14</v>
      </c>
      <c r="I987">
        <f t="shared" si="15"/>
        <v>1</v>
      </c>
      <c r="J987" t="s">
        <v>24</v>
      </c>
    </row>
    <row r="988" spans="1:10">
      <c r="A988">
        <v>76</v>
      </c>
      <c r="B988">
        <v>0</v>
      </c>
      <c r="C988">
        <v>2</v>
      </c>
      <c r="D988">
        <v>5543</v>
      </c>
      <c r="E988">
        <v>0</v>
      </c>
      <c r="F988">
        <v>55</v>
      </c>
      <c r="G988">
        <v>98.8</v>
      </c>
      <c r="H988">
        <v>6108.9</v>
      </c>
      <c r="I988">
        <f t="shared" si="15"/>
        <v>1</v>
      </c>
      <c r="J988" t="s">
        <v>24</v>
      </c>
    </row>
    <row r="989" spans="1:10">
      <c r="A989">
        <v>73</v>
      </c>
      <c r="B989">
        <v>0</v>
      </c>
      <c r="C989">
        <v>2</v>
      </c>
      <c r="D989">
        <v>3338</v>
      </c>
      <c r="E989">
        <v>0</v>
      </c>
      <c r="F989">
        <v>1</v>
      </c>
      <c r="G989">
        <v>70.599999999999994</v>
      </c>
      <c r="H989">
        <v>115.19</v>
      </c>
      <c r="I989">
        <f t="shared" si="15"/>
        <v>1</v>
      </c>
      <c r="J989" t="s">
        <v>24</v>
      </c>
    </row>
    <row r="990" spans="1:10">
      <c r="A990">
        <v>30</v>
      </c>
      <c r="B990">
        <v>0</v>
      </c>
      <c r="C990">
        <v>2</v>
      </c>
      <c r="D990">
        <v>5715</v>
      </c>
      <c r="E990">
        <v>0</v>
      </c>
      <c r="F990">
        <v>5</v>
      </c>
      <c r="G990">
        <v>80.599999999999994</v>
      </c>
      <c r="H990">
        <v>448.01</v>
      </c>
      <c r="I990">
        <f t="shared" si="15"/>
        <v>1</v>
      </c>
      <c r="J990" t="s">
        <v>24</v>
      </c>
    </row>
    <row r="991" spans="1:10">
      <c r="A991">
        <v>30</v>
      </c>
      <c r="B991">
        <v>0</v>
      </c>
      <c r="C991">
        <v>2</v>
      </c>
      <c r="D991">
        <v>2502</v>
      </c>
      <c r="E991">
        <v>0</v>
      </c>
      <c r="F991">
        <v>1</v>
      </c>
      <c r="G991">
        <v>80.25</v>
      </c>
      <c r="H991">
        <v>113.17</v>
      </c>
      <c r="I991">
        <f t="shared" si="15"/>
        <v>1</v>
      </c>
      <c r="J991" t="s">
        <v>24</v>
      </c>
    </row>
    <row r="992" spans="1:10">
      <c r="A992">
        <v>34</v>
      </c>
      <c r="B992">
        <v>0</v>
      </c>
      <c r="C992">
        <v>2</v>
      </c>
      <c r="D992">
        <v>3633</v>
      </c>
      <c r="E992">
        <v>0</v>
      </c>
      <c r="F992">
        <v>4</v>
      </c>
      <c r="G992">
        <v>74.400000000000006</v>
      </c>
      <c r="H992">
        <v>415.26</v>
      </c>
      <c r="I992">
        <f t="shared" si="15"/>
        <v>1</v>
      </c>
      <c r="J992" t="s">
        <v>24</v>
      </c>
    </row>
    <row r="993" spans="1:10">
      <c r="A993">
        <v>39</v>
      </c>
      <c r="B993">
        <v>0</v>
      </c>
      <c r="C993">
        <v>2</v>
      </c>
      <c r="D993">
        <v>4888</v>
      </c>
      <c r="E993">
        <v>0</v>
      </c>
      <c r="F993">
        <v>1</v>
      </c>
      <c r="G993">
        <v>45.95</v>
      </c>
      <c r="H993">
        <v>51.07</v>
      </c>
      <c r="I993">
        <f t="shared" si="15"/>
        <v>1</v>
      </c>
      <c r="J993" t="s">
        <v>24</v>
      </c>
    </row>
    <row r="994" spans="1:10">
      <c r="A994">
        <v>23</v>
      </c>
      <c r="B994">
        <v>0</v>
      </c>
      <c r="C994">
        <v>2</v>
      </c>
      <c r="D994">
        <v>2699</v>
      </c>
      <c r="E994">
        <v>0</v>
      </c>
      <c r="F994">
        <v>1</v>
      </c>
      <c r="G994">
        <v>70.05</v>
      </c>
      <c r="H994">
        <v>97.94</v>
      </c>
      <c r="I994">
        <f t="shared" si="15"/>
        <v>1</v>
      </c>
      <c r="J994" t="s">
        <v>24</v>
      </c>
    </row>
    <row r="995" spans="1:10">
      <c r="A995">
        <v>38</v>
      </c>
      <c r="B995">
        <v>0</v>
      </c>
      <c r="C995">
        <v>2</v>
      </c>
      <c r="D995">
        <v>2428</v>
      </c>
      <c r="E995">
        <v>0</v>
      </c>
      <c r="F995">
        <v>15</v>
      </c>
      <c r="G995">
        <v>19.75</v>
      </c>
      <c r="H995">
        <v>894.9</v>
      </c>
      <c r="I995">
        <f t="shared" si="15"/>
        <v>1</v>
      </c>
      <c r="J995" t="s">
        <v>24</v>
      </c>
    </row>
    <row r="996" spans="1:10">
      <c r="A996">
        <v>54</v>
      </c>
      <c r="B996">
        <v>0</v>
      </c>
      <c r="C996">
        <v>2</v>
      </c>
      <c r="D996">
        <v>3503</v>
      </c>
      <c r="E996">
        <v>0</v>
      </c>
      <c r="F996">
        <v>3</v>
      </c>
      <c r="G996">
        <v>24.75</v>
      </c>
      <c r="H996">
        <v>66.95</v>
      </c>
      <c r="I996">
        <f t="shared" si="15"/>
        <v>1</v>
      </c>
      <c r="J996" t="s">
        <v>24</v>
      </c>
    </row>
    <row r="997" spans="1:10">
      <c r="A997">
        <v>36</v>
      </c>
      <c r="B997">
        <v>0</v>
      </c>
      <c r="C997">
        <v>2</v>
      </c>
      <c r="D997">
        <v>5717</v>
      </c>
      <c r="E997">
        <v>0</v>
      </c>
      <c r="F997">
        <v>1</v>
      </c>
      <c r="G997">
        <v>19.649999999999999</v>
      </c>
      <c r="H997">
        <v>36.9</v>
      </c>
      <c r="I997">
        <f t="shared" si="15"/>
        <v>1</v>
      </c>
      <c r="J997" t="s">
        <v>24</v>
      </c>
    </row>
    <row r="998" spans="1:10">
      <c r="A998">
        <v>43</v>
      </c>
      <c r="B998">
        <v>0</v>
      </c>
      <c r="C998">
        <v>2</v>
      </c>
      <c r="D998">
        <v>4922</v>
      </c>
      <c r="E998">
        <v>0</v>
      </c>
      <c r="F998">
        <v>10</v>
      </c>
      <c r="G998">
        <v>95.2</v>
      </c>
      <c r="H998">
        <v>1286.7</v>
      </c>
      <c r="I998">
        <f t="shared" si="15"/>
        <v>1</v>
      </c>
      <c r="J998" t="s">
        <v>24</v>
      </c>
    </row>
    <row r="999" spans="1:10">
      <c r="A999">
        <v>54</v>
      </c>
      <c r="B999">
        <v>0</v>
      </c>
      <c r="C999">
        <v>2</v>
      </c>
      <c r="D999">
        <v>4254</v>
      </c>
      <c r="E999">
        <v>0</v>
      </c>
      <c r="F999">
        <v>16</v>
      </c>
      <c r="G999">
        <v>50.15</v>
      </c>
      <c r="H999">
        <v>990.41</v>
      </c>
      <c r="I999">
        <f t="shared" si="15"/>
        <v>1</v>
      </c>
      <c r="J999" t="s">
        <v>24</v>
      </c>
    </row>
    <row r="1000" spans="1:10">
      <c r="A1000">
        <v>21</v>
      </c>
      <c r="B1000">
        <v>0</v>
      </c>
      <c r="C1000">
        <v>2</v>
      </c>
      <c r="D1000">
        <v>3561</v>
      </c>
      <c r="E1000">
        <v>0</v>
      </c>
      <c r="F1000">
        <v>3</v>
      </c>
      <c r="G1000">
        <v>86.85</v>
      </c>
      <c r="H1000">
        <v>276.08999999999997</v>
      </c>
      <c r="I1000">
        <f t="shared" si="15"/>
        <v>1</v>
      </c>
      <c r="J1000" t="s">
        <v>24</v>
      </c>
    </row>
    <row r="1001" spans="1:10">
      <c r="A1001">
        <v>73</v>
      </c>
      <c r="B1001">
        <v>0</v>
      </c>
      <c r="C1001">
        <v>2</v>
      </c>
      <c r="D1001">
        <v>5651</v>
      </c>
      <c r="E1001">
        <v>0</v>
      </c>
      <c r="F1001">
        <v>49</v>
      </c>
      <c r="G1001">
        <v>90.85</v>
      </c>
      <c r="H1001">
        <v>6714.97</v>
      </c>
      <c r="I1001">
        <f t="shared" si="15"/>
        <v>1</v>
      </c>
      <c r="J1001" t="s">
        <v>24</v>
      </c>
    </row>
    <row r="1002" spans="1:10">
      <c r="A1002">
        <v>76</v>
      </c>
      <c r="B1002">
        <v>0</v>
      </c>
      <c r="C1002">
        <v>2</v>
      </c>
      <c r="D1002">
        <v>4103</v>
      </c>
      <c r="E1002">
        <v>0</v>
      </c>
      <c r="F1002">
        <v>1</v>
      </c>
      <c r="G1002">
        <v>20.149999999999999</v>
      </c>
      <c r="H1002">
        <v>60.66</v>
      </c>
      <c r="I1002">
        <f t="shared" si="15"/>
        <v>1</v>
      </c>
      <c r="J1002" t="s">
        <v>24</v>
      </c>
    </row>
    <row r="1003" spans="1:10">
      <c r="A1003">
        <v>35</v>
      </c>
      <c r="B1003">
        <v>0</v>
      </c>
      <c r="C1003">
        <v>2</v>
      </c>
      <c r="D1003">
        <v>4324</v>
      </c>
      <c r="E1003">
        <v>1</v>
      </c>
      <c r="F1003">
        <v>59</v>
      </c>
      <c r="G1003">
        <v>41.05</v>
      </c>
      <c r="H1003">
        <v>2452.6999999999998</v>
      </c>
      <c r="I1003">
        <f t="shared" si="15"/>
        <v>1</v>
      </c>
      <c r="J1003" t="s">
        <v>24</v>
      </c>
    </row>
    <row r="1004" spans="1:10">
      <c r="A1004">
        <v>23</v>
      </c>
      <c r="B1004">
        <v>0</v>
      </c>
      <c r="C1004">
        <v>2</v>
      </c>
      <c r="D1004">
        <v>5146</v>
      </c>
      <c r="E1004">
        <v>1</v>
      </c>
      <c r="F1004">
        <v>10</v>
      </c>
      <c r="G1004">
        <v>85.6</v>
      </c>
      <c r="H1004">
        <v>1114.8499999999999</v>
      </c>
      <c r="I1004">
        <f t="shared" si="15"/>
        <v>1</v>
      </c>
      <c r="J1004" t="s">
        <v>24</v>
      </c>
    </row>
    <row r="1005" spans="1:10">
      <c r="A1005">
        <v>63</v>
      </c>
      <c r="B1005">
        <v>0</v>
      </c>
      <c r="C1005">
        <v>2</v>
      </c>
      <c r="D1005">
        <v>2885</v>
      </c>
      <c r="E1005">
        <v>0</v>
      </c>
      <c r="F1005">
        <v>38</v>
      </c>
      <c r="G1005">
        <v>84.25</v>
      </c>
      <c r="H1005">
        <v>3935.58</v>
      </c>
      <c r="I1005">
        <f t="shared" si="15"/>
        <v>1</v>
      </c>
      <c r="J1005" t="s">
        <v>24</v>
      </c>
    </row>
    <row r="1006" spans="1:10">
      <c r="A1006">
        <v>26</v>
      </c>
      <c r="B1006">
        <v>0</v>
      </c>
      <c r="C1006">
        <v>2</v>
      </c>
      <c r="D1006">
        <v>5148</v>
      </c>
      <c r="E1006">
        <v>1</v>
      </c>
      <c r="F1006">
        <v>14</v>
      </c>
      <c r="G1006">
        <v>90.9</v>
      </c>
      <c r="H1006">
        <v>1449.96</v>
      </c>
      <c r="I1006">
        <f t="shared" si="15"/>
        <v>1</v>
      </c>
      <c r="J1006" t="s">
        <v>24</v>
      </c>
    </row>
    <row r="1007" spans="1:10">
      <c r="A1007">
        <v>64</v>
      </c>
      <c r="B1007">
        <v>1</v>
      </c>
      <c r="C1007">
        <v>2</v>
      </c>
      <c r="D1007">
        <v>4277</v>
      </c>
      <c r="E1007">
        <v>1</v>
      </c>
      <c r="F1007">
        <v>1</v>
      </c>
      <c r="G1007">
        <v>20.149999999999999</v>
      </c>
      <c r="H1007">
        <v>23.24</v>
      </c>
      <c r="I1007">
        <f t="shared" si="15"/>
        <v>1</v>
      </c>
      <c r="J1007" t="s">
        <v>24</v>
      </c>
    </row>
    <row r="1008" spans="1:10">
      <c r="A1008">
        <v>55</v>
      </c>
      <c r="B1008">
        <v>0</v>
      </c>
      <c r="C1008">
        <v>2</v>
      </c>
      <c r="D1008">
        <v>2825</v>
      </c>
      <c r="E1008">
        <v>0</v>
      </c>
      <c r="F1008">
        <v>1</v>
      </c>
      <c r="G1008">
        <v>70.150000000000006</v>
      </c>
      <c r="H1008">
        <v>118.12</v>
      </c>
      <c r="I1008">
        <f t="shared" si="15"/>
        <v>1</v>
      </c>
      <c r="J1008" t="s">
        <v>24</v>
      </c>
    </row>
    <row r="1009" spans="1:10">
      <c r="A1009">
        <v>80</v>
      </c>
      <c r="B1009">
        <v>0</v>
      </c>
      <c r="C1009">
        <v>2</v>
      </c>
      <c r="D1009">
        <v>4684</v>
      </c>
      <c r="E1009">
        <v>0</v>
      </c>
      <c r="F1009">
        <v>1</v>
      </c>
      <c r="G1009">
        <v>74.2</v>
      </c>
      <c r="H1009">
        <v>123.15</v>
      </c>
      <c r="I1009">
        <f t="shared" si="15"/>
        <v>1</v>
      </c>
      <c r="J1009" t="s">
        <v>24</v>
      </c>
    </row>
    <row r="1010" spans="1:10">
      <c r="A1010">
        <v>70</v>
      </c>
      <c r="B1010">
        <v>0</v>
      </c>
      <c r="C1010">
        <v>2</v>
      </c>
      <c r="D1010">
        <v>5242</v>
      </c>
      <c r="E1010">
        <v>0</v>
      </c>
      <c r="F1010">
        <v>9</v>
      </c>
      <c r="G1010">
        <v>80.849999999999994</v>
      </c>
      <c r="H1010">
        <v>1141.71</v>
      </c>
      <c r="I1010">
        <f t="shared" si="15"/>
        <v>1</v>
      </c>
      <c r="J1010" t="s">
        <v>24</v>
      </c>
    </row>
    <row r="1011" spans="1:10">
      <c r="A1011">
        <v>79</v>
      </c>
      <c r="B1011">
        <v>0</v>
      </c>
      <c r="C1011">
        <v>2</v>
      </c>
      <c r="D1011">
        <v>4074</v>
      </c>
      <c r="E1011">
        <v>0</v>
      </c>
      <c r="F1011">
        <v>11</v>
      </c>
      <c r="G1011">
        <v>95.15</v>
      </c>
      <c r="H1011">
        <v>1037.47</v>
      </c>
      <c r="I1011">
        <f t="shared" si="15"/>
        <v>1</v>
      </c>
      <c r="J1011" t="s">
        <v>24</v>
      </c>
    </row>
    <row r="1012" spans="1:10">
      <c r="A1012">
        <v>67</v>
      </c>
      <c r="B1012">
        <v>0</v>
      </c>
      <c r="C1012">
        <v>2</v>
      </c>
      <c r="D1012">
        <v>2715</v>
      </c>
      <c r="E1012">
        <v>1</v>
      </c>
      <c r="F1012">
        <v>3</v>
      </c>
      <c r="G1012">
        <v>105.9</v>
      </c>
      <c r="H1012">
        <v>458.55</v>
      </c>
      <c r="I1012">
        <f t="shared" si="15"/>
        <v>1</v>
      </c>
      <c r="J1012" t="s">
        <v>24</v>
      </c>
    </row>
    <row r="1013" spans="1:10">
      <c r="A1013">
        <v>71</v>
      </c>
      <c r="B1013">
        <v>0</v>
      </c>
      <c r="C1013">
        <v>2</v>
      </c>
      <c r="D1013">
        <v>2041</v>
      </c>
      <c r="E1013">
        <v>0</v>
      </c>
      <c r="F1013">
        <v>1</v>
      </c>
      <c r="G1013">
        <v>49.95</v>
      </c>
      <c r="H1013">
        <v>93.44</v>
      </c>
      <c r="I1013">
        <f t="shared" si="15"/>
        <v>1</v>
      </c>
      <c r="J1013" t="s">
        <v>24</v>
      </c>
    </row>
    <row r="1014" spans="1:10">
      <c r="A1014">
        <v>51</v>
      </c>
      <c r="B1014">
        <v>0</v>
      </c>
      <c r="C1014">
        <v>2</v>
      </c>
      <c r="D1014">
        <v>4995</v>
      </c>
      <c r="E1014">
        <v>0</v>
      </c>
      <c r="F1014">
        <v>14</v>
      </c>
      <c r="G1014">
        <v>75.349999999999994</v>
      </c>
      <c r="H1014">
        <v>1288.31</v>
      </c>
      <c r="I1014">
        <f t="shared" si="15"/>
        <v>1</v>
      </c>
      <c r="J1014" t="s">
        <v>24</v>
      </c>
    </row>
    <row r="1015" spans="1:10">
      <c r="A1015">
        <v>42</v>
      </c>
      <c r="B1015">
        <v>0</v>
      </c>
      <c r="C1015">
        <v>2</v>
      </c>
      <c r="D1015">
        <v>2039</v>
      </c>
      <c r="E1015">
        <v>1</v>
      </c>
      <c r="F1015">
        <v>26</v>
      </c>
      <c r="G1015">
        <v>60.05</v>
      </c>
      <c r="H1015">
        <v>2196.73</v>
      </c>
      <c r="I1015">
        <f t="shared" si="15"/>
        <v>1</v>
      </c>
      <c r="J1015" t="s">
        <v>24</v>
      </c>
    </row>
    <row r="1016" spans="1:10">
      <c r="A1016">
        <v>35</v>
      </c>
      <c r="B1016">
        <v>0</v>
      </c>
      <c r="C1016">
        <v>2</v>
      </c>
      <c r="D1016">
        <v>4017</v>
      </c>
      <c r="E1016">
        <v>0</v>
      </c>
      <c r="F1016">
        <v>1</v>
      </c>
      <c r="G1016">
        <v>59.85</v>
      </c>
      <c r="H1016">
        <v>81.900000000000006</v>
      </c>
      <c r="I1016">
        <f t="shared" si="15"/>
        <v>1</v>
      </c>
      <c r="J1016" t="s">
        <v>24</v>
      </c>
    </row>
    <row r="1017" spans="1:10">
      <c r="A1017">
        <v>50</v>
      </c>
      <c r="B1017">
        <v>0</v>
      </c>
      <c r="C1017">
        <v>2</v>
      </c>
      <c r="D1017">
        <v>2608</v>
      </c>
      <c r="E1017">
        <v>1</v>
      </c>
      <c r="F1017">
        <v>19</v>
      </c>
      <c r="G1017">
        <v>100</v>
      </c>
      <c r="H1017">
        <v>2723.7</v>
      </c>
      <c r="I1017">
        <f t="shared" si="15"/>
        <v>1</v>
      </c>
      <c r="J1017" t="s">
        <v>24</v>
      </c>
    </row>
    <row r="1018" spans="1:10">
      <c r="A1018">
        <v>56</v>
      </c>
      <c r="B1018">
        <v>0</v>
      </c>
      <c r="C1018">
        <v>2</v>
      </c>
      <c r="D1018">
        <v>5617</v>
      </c>
      <c r="E1018">
        <v>0</v>
      </c>
      <c r="F1018">
        <v>6</v>
      </c>
      <c r="G1018">
        <v>93.55</v>
      </c>
      <c r="H1018">
        <v>799.2</v>
      </c>
      <c r="I1018">
        <f t="shared" si="15"/>
        <v>1</v>
      </c>
      <c r="J1018" t="s">
        <v>24</v>
      </c>
    </row>
    <row r="1019" spans="1:10">
      <c r="A1019">
        <v>42</v>
      </c>
      <c r="B1019">
        <v>0</v>
      </c>
      <c r="C1019">
        <v>2</v>
      </c>
      <c r="D1019">
        <v>3567</v>
      </c>
      <c r="E1019">
        <v>0</v>
      </c>
      <c r="F1019">
        <v>3</v>
      </c>
      <c r="G1019">
        <v>78.5</v>
      </c>
      <c r="H1019">
        <v>337.69</v>
      </c>
      <c r="I1019">
        <f t="shared" si="15"/>
        <v>1</v>
      </c>
      <c r="J1019" t="s">
        <v>24</v>
      </c>
    </row>
    <row r="1020" spans="1:10">
      <c r="A1020">
        <v>39</v>
      </c>
      <c r="B1020">
        <v>0</v>
      </c>
      <c r="C1020">
        <v>2</v>
      </c>
      <c r="D1020">
        <v>3498</v>
      </c>
      <c r="E1020">
        <v>1</v>
      </c>
      <c r="F1020">
        <v>38</v>
      </c>
      <c r="G1020">
        <v>94.65</v>
      </c>
      <c r="H1020">
        <v>5512.9</v>
      </c>
      <c r="I1020">
        <f t="shared" si="15"/>
        <v>1</v>
      </c>
      <c r="J1020" t="s">
        <v>24</v>
      </c>
    </row>
    <row r="1021" spans="1:10">
      <c r="A1021">
        <v>25</v>
      </c>
      <c r="B1021">
        <v>0</v>
      </c>
      <c r="C1021">
        <v>2</v>
      </c>
      <c r="D1021">
        <v>2299</v>
      </c>
      <c r="E1021">
        <v>0</v>
      </c>
      <c r="F1021">
        <v>2</v>
      </c>
      <c r="G1021">
        <v>67.75</v>
      </c>
      <c r="H1021">
        <v>140.15</v>
      </c>
      <c r="I1021">
        <f t="shared" si="15"/>
        <v>1</v>
      </c>
      <c r="J1021" t="s">
        <v>24</v>
      </c>
    </row>
    <row r="1022" spans="1:10">
      <c r="A1022">
        <v>58</v>
      </c>
      <c r="B1022">
        <v>0</v>
      </c>
      <c r="C1022">
        <v>2</v>
      </c>
      <c r="D1022">
        <v>2774</v>
      </c>
      <c r="E1022">
        <v>0</v>
      </c>
      <c r="F1022">
        <v>42</v>
      </c>
      <c r="G1022">
        <v>73.900000000000006</v>
      </c>
      <c r="H1022">
        <v>3402.05</v>
      </c>
      <c r="I1022">
        <f t="shared" si="15"/>
        <v>1</v>
      </c>
      <c r="J1022" t="s">
        <v>24</v>
      </c>
    </row>
    <row r="1023" spans="1:10">
      <c r="A1023">
        <v>22</v>
      </c>
      <c r="B1023">
        <v>0</v>
      </c>
      <c r="C1023">
        <v>2</v>
      </c>
      <c r="D1023">
        <v>3601</v>
      </c>
      <c r="E1023">
        <v>1</v>
      </c>
      <c r="F1023">
        <v>33</v>
      </c>
      <c r="G1023">
        <v>80.599999999999994</v>
      </c>
      <c r="H1023">
        <v>3751.77</v>
      </c>
      <c r="I1023">
        <f t="shared" si="15"/>
        <v>1</v>
      </c>
      <c r="J1023" t="s">
        <v>24</v>
      </c>
    </row>
    <row r="1024" spans="1:10">
      <c r="A1024">
        <v>76</v>
      </c>
      <c r="B1024">
        <v>0</v>
      </c>
      <c r="C1024">
        <v>2</v>
      </c>
      <c r="D1024">
        <v>4512</v>
      </c>
      <c r="E1024">
        <v>6</v>
      </c>
      <c r="F1024">
        <v>66</v>
      </c>
      <c r="G1024">
        <v>100.05</v>
      </c>
      <c r="H1024">
        <v>10162</v>
      </c>
      <c r="I1024">
        <f t="shared" si="15"/>
        <v>1</v>
      </c>
      <c r="J1024" t="s">
        <v>24</v>
      </c>
    </row>
    <row r="1025" spans="1:10">
      <c r="A1025">
        <v>71</v>
      </c>
      <c r="B1025">
        <v>0</v>
      </c>
      <c r="C1025">
        <v>2</v>
      </c>
      <c r="D1025">
        <v>5834</v>
      </c>
      <c r="E1025">
        <v>1</v>
      </c>
      <c r="F1025">
        <v>6</v>
      </c>
      <c r="G1025">
        <v>84.2</v>
      </c>
      <c r="H1025">
        <v>761.79</v>
      </c>
      <c r="I1025">
        <f t="shared" si="15"/>
        <v>1</v>
      </c>
      <c r="J1025" t="s">
        <v>24</v>
      </c>
    </row>
    <row r="1026" spans="1:10">
      <c r="A1026">
        <v>76</v>
      </c>
      <c r="B1026">
        <v>0</v>
      </c>
      <c r="C1026">
        <v>2</v>
      </c>
      <c r="D1026">
        <v>3715</v>
      </c>
      <c r="E1026">
        <v>4</v>
      </c>
      <c r="F1026">
        <v>2</v>
      </c>
      <c r="G1026">
        <v>94.2</v>
      </c>
      <c r="H1026">
        <v>205.08</v>
      </c>
      <c r="I1026">
        <f t="shared" ref="I1026:I1089" si="16">IF(J1026="Churned",1,0)</f>
        <v>1</v>
      </c>
      <c r="J1026" t="s">
        <v>24</v>
      </c>
    </row>
    <row r="1027" spans="1:10">
      <c r="A1027">
        <v>49</v>
      </c>
      <c r="B1027">
        <v>0</v>
      </c>
      <c r="C1027">
        <v>2</v>
      </c>
      <c r="D1027">
        <v>2627</v>
      </c>
      <c r="E1027">
        <v>0</v>
      </c>
      <c r="F1027">
        <v>1</v>
      </c>
      <c r="G1027">
        <v>90.55</v>
      </c>
      <c r="H1027">
        <v>165.99</v>
      </c>
      <c r="I1027">
        <f t="shared" si="16"/>
        <v>1</v>
      </c>
      <c r="J1027" t="s">
        <v>24</v>
      </c>
    </row>
    <row r="1028" spans="1:10">
      <c r="A1028">
        <v>30</v>
      </c>
      <c r="B1028">
        <v>0</v>
      </c>
      <c r="C1028">
        <v>2</v>
      </c>
      <c r="D1028">
        <v>5436</v>
      </c>
      <c r="E1028">
        <v>0</v>
      </c>
      <c r="F1028">
        <v>4</v>
      </c>
      <c r="G1028">
        <v>80.8</v>
      </c>
      <c r="H1028">
        <v>501.77</v>
      </c>
      <c r="I1028">
        <f t="shared" si="16"/>
        <v>1</v>
      </c>
      <c r="J1028" t="s">
        <v>24</v>
      </c>
    </row>
    <row r="1029" spans="1:10">
      <c r="A1029">
        <v>28</v>
      </c>
      <c r="B1029">
        <v>0</v>
      </c>
      <c r="C1029">
        <v>2</v>
      </c>
      <c r="D1029">
        <v>4149</v>
      </c>
      <c r="E1029">
        <v>0</v>
      </c>
      <c r="F1029">
        <v>2</v>
      </c>
      <c r="G1029">
        <v>87.15</v>
      </c>
      <c r="H1029">
        <v>196.15</v>
      </c>
      <c r="I1029">
        <f t="shared" si="16"/>
        <v>1</v>
      </c>
      <c r="J1029" t="s">
        <v>24</v>
      </c>
    </row>
    <row r="1030" spans="1:10">
      <c r="A1030">
        <v>50</v>
      </c>
      <c r="B1030">
        <v>0</v>
      </c>
      <c r="C1030">
        <v>2</v>
      </c>
      <c r="D1030">
        <v>3401</v>
      </c>
      <c r="E1030">
        <v>1</v>
      </c>
      <c r="F1030">
        <v>5</v>
      </c>
      <c r="G1030">
        <v>78.75</v>
      </c>
      <c r="H1030">
        <v>427.9</v>
      </c>
      <c r="I1030">
        <f t="shared" si="16"/>
        <v>1</v>
      </c>
      <c r="J1030" t="s">
        <v>24</v>
      </c>
    </row>
    <row r="1031" spans="1:10">
      <c r="A1031">
        <v>55</v>
      </c>
      <c r="B1031">
        <v>0</v>
      </c>
      <c r="C1031">
        <v>2</v>
      </c>
      <c r="D1031">
        <v>5593</v>
      </c>
      <c r="E1031">
        <v>0</v>
      </c>
      <c r="F1031">
        <v>1</v>
      </c>
      <c r="G1031">
        <v>79.55</v>
      </c>
      <c r="H1031">
        <v>83.59</v>
      </c>
      <c r="I1031">
        <f t="shared" si="16"/>
        <v>1</v>
      </c>
      <c r="J1031" t="s">
        <v>24</v>
      </c>
    </row>
    <row r="1032" spans="1:10">
      <c r="A1032">
        <v>59</v>
      </c>
      <c r="B1032">
        <v>0</v>
      </c>
      <c r="C1032">
        <v>2</v>
      </c>
      <c r="D1032">
        <v>5224</v>
      </c>
      <c r="E1032">
        <v>0</v>
      </c>
      <c r="F1032">
        <v>14</v>
      </c>
      <c r="G1032">
        <v>100.55</v>
      </c>
      <c r="H1032">
        <v>1933.13</v>
      </c>
      <c r="I1032">
        <f t="shared" si="16"/>
        <v>1</v>
      </c>
      <c r="J1032" t="s">
        <v>24</v>
      </c>
    </row>
    <row r="1033" spans="1:10">
      <c r="A1033">
        <v>56</v>
      </c>
      <c r="B1033">
        <v>0</v>
      </c>
      <c r="C1033">
        <v>2</v>
      </c>
      <c r="D1033">
        <v>5615</v>
      </c>
      <c r="E1033">
        <v>7</v>
      </c>
      <c r="F1033">
        <v>22</v>
      </c>
      <c r="G1033">
        <v>94.7</v>
      </c>
      <c r="H1033">
        <v>2746.5</v>
      </c>
      <c r="I1033">
        <f t="shared" si="16"/>
        <v>1</v>
      </c>
      <c r="J1033" t="s">
        <v>24</v>
      </c>
    </row>
    <row r="1034" spans="1:10">
      <c r="A1034">
        <v>52</v>
      </c>
      <c r="B1034">
        <v>0</v>
      </c>
      <c r="C1034">
        <v>2</v>
      </c>
      <c r="D1034">
        <v>3420</v>
      </c>
      <c r="E1034">
        <v>0</v>
      </c>
      <c r="F1034">
        <v>6</v>
      </c>
      <c r="G1034">
        <v>84.85</v>
      </c>
      <c r="H1034">
        <v>759.42</v>
      </c>
      <c r="I1034">
        <f t="shared" si="16"/>
        <v>1</v>
      </c>
      <c r="J1034" t="s">
        <v>24</v>
      </c>
    </row>
    <row r="1035" spans="1:10">
      <c r="A1035">
        <v>61</v>
      </c>
      <c r="B1035">
        <v>0</v>
      </c>
      <c r="C1035">
        <v>2</v>
      </c>
      <c r="D1035">
        <v>3016</v>
      </c>
      <c r="E1035">
        <v>1</v>
      </c>
      <c r="F1035">
        <v>9</v>
      </c>
      <c r="G1035">
        <v>94.85</v>
      </c>
      <c r="H1035">
        <v>1047.83</v>
      </c>
      <c r="I1035">
        <f t="shared" si="16"/>
        <v>1</v>
      </c>
      <c r="J1035" t="s">
        <v>24</v>
      </c>
    </row>
    <row r="1036" spans="1:10">
      <c r="A1036">
        <v>54</v>
      </c>
      <c r="B1036">
        <v>1</v>
      </c>
      <c r="C1036">
        <v>2</v>
      </c>
      <c r="D1036">
        <v>3113</v>
      </c>
      <c r="E1036">
        <v>0</v>
      </c>
      <c r="F1036">
        <v>1</v>
      </c>
      <c r="G1036">
        <v>49.9</v>
      </c>
      <c r="H1036">
        <v>89.5</v>
      </c>
      <c r="I1036">
        <f t="shared" si="16"/>
        <v>1</v>
      </c>
      <c r="J1036" t="s">
        <v>24</v>
      </c>
    </row>
    <row r="1037" spans="1:10">
      <c r="A1037">
        <v>34</v>
      </c>
      <c r="B1037">
        <v>0</v>
      </c>
      <c r="C1037">
        <v>2</v>
      </c>
      <c r="D1037">
        <v>2212</v>
      </c>
      <c r="E1037">
        <v>1</v>
      </c>
      <c r="F1037">
        <v>24</v>
      </c>
      <c r="G1037">
        <v>93.15</v>
      </c>
      <c r="H1037">
        <v>2617.4499999999998</v>
      </c>
      <c r="I1037">
        <f t="shared" si="16"/>
        <v>1</v>
      </c>
      <c r="J1037" t="s">
        <v>24</v>
      </c>
    </row>
    <row r="1038" spans="1:10">
      <c r="A1038">
        <v>77</v>
      </c>
      <c r="B1038">
        <v>0</v>
      </c>
      <c r="C1038">
        <v>2</v>
      </c>
      <c r="D1038">
        <v>4819</v>
      </c>
      <c r="E1038">
        <v>0</v>
      </c>
      <c r="F1038">
        <v>21</v>
      </c>
      <c r="G1038">
        <v>94.25</v>
      </c>
      <c r="H1038">
        <v>2417.9</v>
      </c>
      <c r="I1038">
        <f t="shared" si="16"/>
        <v>1</v>
      </c>
      <c r="J1038" t="s">
        <v>24</v>
      </c>
    </row>
    <row r="1039" spans="1:10">
      <c r="A1039">
        <v>79</v>
      </c>
      <c r="B1039">
        <v>0</v>
      </c>
      <c r="C1039">
        <v>2</v>
      </c>
      <c r="D1039">
        <v>5087</v>
      </c>
      <c r="E1039">
        <v>0</v>
      </c>
      <c r="F1039">
        <v>1</v>
      </c>
      <c r="G1039">
        <v>24.8</v>
      </c>
      <c r="H1039">
        <v>24.8</v>
      </c>
      <c r="I1039">
        <f t="shared" si="16"/>
        <v>1</v>
      </c>
      <c r="J1039" t="s">
        <v>24</v>
      </c>
    </row>
    <row r="1040" spans="1:10">
      <c r="A1040">
        <v>60</v>
      </c>
      <c r="B1040">
        <v>0</v>
      </c>
      <c r="C1040">
        <v>2</v>
      </c>
      <c r="D1040">
        <v>3706</v>
      </c>
      <c r="E1040">
        <v>1</v>
      </c>
      <c r="F1040">
        <v>1</v>
      </c>
      <c r="G1040">
        <v>45.85</v>
      </c>
      <c r="H1040">
        <v>60.75</v>
      </c>
      <c r="I1040">
        <f t="shared" si="16"/>
        <v>1</v>
      </c>
      <c r="J1040" t="s">
        <v>24</v>
      </c>
    </row>
    <row r="1041" spans="1:10">
      <c r="A1041">
        <v>47</v>
      </c>
      <c r="B1041">
        <v>0</v>
      </c>
      <c r="C1041">
        <v>2</v>
      </c>
      <c r="D1041">
        <v>4001</v>
      </c>
      <c r="E1041">
        <v>0</v>
      </c>
      <c r="F1041">
        <v>66</v>
      </c>
      <c r="G1041">
        <v>99.5</v>
      </c>
      <c r="H1041">
        <v>8414.6200000000008</v>
      </c>
      <c r="I1041">
        <f t="shared" si="16"/>
        <v>1</v>
      </c>
      <c r="J1041" t="s">
        <v>24</v>
      </c>
    </row>
    <row r="1042" spans="1:10">
      <c r="A1042">
        <v>62</v>
      </c>
      <c r="B1042">
        <v>0</v>
      </c>
      <c r="C1042">
        <v>2</v>
      </c>
      <c r="D1042">
        <v>4340</v>
      </c>
      <c r="E1042">
        <v>0</v>
      </c>
      <c r="F1042">
        <v>1</v>
      </c>
      <c r="G1042">
        <v>84.5</v>
      </c>
      <c r="H1042">
        <v>91.39</v>
      </c>
      <c r="I1042">
        <f t="shared" si="16"/>
        <v>1</v>
      </c>
      <c r="J1042" t="s">
        <v>24</v>
      </c>
    </row>
    <row r="1043" spans="1:10">
      <c r="A1043">
        <v>31</v>
      </c>
      <c r="B1043">
        <v>0</v>
      </c>
      <c r="C1043">
        <v>2</v>
      </c>
      <c r="D1043">
        <v>4554</v>
      </c>
      <c r="E1043">
        <v>0</v>
      </c>
      <c r="F1043">
        <v>4</v>
      </c>
      <c r="G1043">
        <v>93.5</v>
      </c>
      <c r="H1043">
        <v>391.76</v>
      </c>
      <c r="I1043">
        <f t="shared" si="16"/>
        <v>1</v>
      </c>
      <c r="J1043" t="s">
        <v>24</v>
      </c>
    </row>
    <row r="1044" spans="1:10">
      <c r="A1044">
        <v>47</v>
      </c>
      <c r="B1044">
        <v>0</v>
      </c>
      <c r="C1044">
        <v>2</v>
      </c>
      <c r="D1044">
        <v>6452</v>
      </c>
      <c r="E1044">
        <v>1</v>
      </c>
      <c r="F1044">
        <v>49</v>
      </c>
      <c r="G1044">
        <v>84.35</v>
      </c>
      <c r="H1044">
        <v>5997.3</v>
      </c>
      <c r="I1044">
        <f t="shared" si="16"/>
        <v>1</v>
      </c>
      <c r="J1044" t="s">
        <v>24</v>
      </c>
    </row>
    <row r="1045" spans="1:10">
      <c r="A1045">
        <v>61</v>
      </c>
      <c r="B1045">
        <v>0</v>
      </c>
      <c r="C1045">
        <v>2</v>
      </c>
      <c r="D1045">
        <v>2810</v>
      </c>
      <c r="E1045">
        <v>0</v>
      </c>
      <c r="F1045">
        <v>5</v>
      </c>
      <c r="G1045">
        <v>92.5</v>
      </c>
      <c r="H1045">
        <v>468.95</v>
      </c>
      <c r="I1045">
        <f t="shared" si="16"/>
        <v>1</v>
      </c>
      <c r="J1045" t="s">
        <v>24</v>
      </c>
    </row>
    <row r="1046" spans="1:10">
      <c r="A1046">
        <v>33</v>
      </c>
      <c r="B1046">
        <v>0</v>
      </c>
      <c r="C1046">
        <v>2</v>
      </c>
      <c r="D1046">
        <v>2313</v>
      </c>
      <c r="E1046">
        <v>0</v>
      </c>
      <c r="F1046">
        <v>30</v>
      </c>
      <c r="G1046">
        <v>85.35</v>
      </c>
      <c r="H1046">
        <v>3840.7</v>
      </c>
      <c r="I1046">
        <f t="shared" si="16"/>
        <v>1</v>
      </c>
      <c r="J1046" t="s">
        <v>24</v>
      </c>
    </row>
    <row r="1047" spans="1:10">
      <c r="A1047">
        <v>59</v>
      </c>
      <c r="B1047">
        <v>0</v>
      </c>
      <c r="C1047">
        <v>2</v>
      </c>
      <c r="D1047">
        <v>4539</v>
      </c>
      <c r="E1047">
        <v>0</v>
      </c>
      <c r="F1047">
        <v>19</v>
      </c>
      <c r="G1047">
        <v>55</v>
      </c>
      <c r="H1047">
        <v>1158.2</v>
      </c>
      <c r="I1047">
        <f t="shared" si="16"/>
        <v>1</v>
      </c>
      <c r="J1047" t="s">
        <v>24</v>
      </c>
    </row>
    <row r="1048" spans="1:10">
      <c r="A1048">
        <v>55</v>
      </c>
      <c r="B1048">
        <v>0</v>
      </c>
      <c r="C1048">
        <v>2</v>
      </c>
      <c r="D1048">
        <v>4519</v>
      </c>
      <c r="E1048">
        <v>0</v>
      </c>
      <c r="F1048">
        <v>15</v>
      </c>
      <c r="G1048">
        <v>55.7</v>
      </c>
      <c r="H1048">
        <v>1509.7</v>
      </c>
      <c r="I1048">
        <f t="shared" si="16"/>
        <v>1</v>
      </c>
      <c r="J1048" t="s">
        <v>24</v>
      </c>
    </row>
    <row r="1049" spans="1:10">
      <c r="A1049">
        <v>60</v>
      </c>
      <c r="B1049">
        <v>0</v>
      </c>
      <c r="C1049">
        <v>2</v>
      </c>
      <c r="D1049">
        <v>2151</v>
      </c>
      <c r="E1049">
        <v>0</v>
      </c>
      <c r="F1049">
        <v>1</v>
      </c>
      <c r="G1049">
        <v>69.599999999999994</v>
      </c>
      <c r="H1049">
        <v>115.4</v>
      </c>
      <c r="I1049">
        <f t="shared" si="16"/>
        <v>1</v>
      </c>
      <c r="J1049" t="s">
        <v>24</v>
      </c>
    </row>
    <row r="1050" spans="1:10">
      <c r="A1050">
        <v>68</v>
      </c>
      <c r="B1050">
        <v>0</v>
      </c>
      <c r="C1050">
        <v>2</v>
      </c>
      <c r="D1050">
        <v>6245</v>
      </c>
      <c r="E1050">
        <v>2</v>
      </c>
      <c r="F1050">
        <v>51</v>
      </c>
      <c r="G1050">
        <v>84.2</v>
      </c>
      <c r="H1050">
        <v>6368.63</v>
      </c>
      <c r="I1050">
        <f t="shared" si="16"/>
        <v>1</v>
      </c>
      <c r="J1050" t="s">
        <v>24</v>
      </c>
    </row>
    <row r="1051" spans="1:10">
      <c r="A1051">
        <v>80</v>
      </c>
      <c r="B1051">
        <v>0</v>
      </c>
      <c r="C1051">
        <v>2</v>
      </c>
      <c r="D1051">
        <v>5904</v>
      </c>
      <c r="E1051">
        <v>0</v>
      </c>
      <c r="F1051">
        <v>49</v>
      </c>
      <c r="G1051">
        <v>96.2</v>
      </c>
      <c r="H1051">
        <v>6303.89</v>
      </c>
      <c r="I1051">
        <f t="shared" si="16"/>
        <v>1</v>
      </c>
      <c r="J1051" t="s">
        <v>24</v>
      </c>
    </row>
    <row r="1052" spans="1:10">
      <c r="A1052">
        <v>66</v>
      </c>
      <c r="B1052">
        <v>0</v>
      </c>
      <c r="C1052">
        <v>2</v>
      </c>
      <c r="D1052">
        <v>4857</v>
      </c>
      <c r="E1052">
        <v>4</v>
      </c>
      <c r="F1052">
        <v>67</v>
      </c>
      <c r="G1052">
        <v>104.1</v>
      </c>
      <c r="H1052">
        <v>7588.91</v>
      </c>
      <c r="I1052">
        <f t="shared" si="16"/>
        <v>1</v>
      </c>
      <c r="J1052" t="s">
        <v>24</v>
      </c>
    </row>
    <row r="1053" spans="1:10">
      <c r="A1053">
        <v>61</v>
      </c>
      <c r="B1053">
        <v>0</v>
      </c>
      <c r="C1053">
        <v>2</v>
      </c>
      <c r="D1053">
        <v>3677</v>
      </c>
      <c r="E1053">
        <v>0</v>
      </c>
      <c r="F1053">
        <v>14</v>
      </c>
      <c r="G1053">
        <v>86.3</v>
      </c>
      <c r="H1053">
        <v>1601.15</v>
      </c>
      <c r="I1053">
        <f t="shared" si="16"/>
        <v>1</v>
      </c>
      <c r="J1053" t="s">
        <v>24</v>
      </c>
    </row>
    <row r="1054" spans="1:10">
      <c r="A1054">
        <v>64</v>
      </c>
      <c r="B1054">
        <v>0</v>
      </c>
      <c r="C1054">
        <v>2</v>
      </c>
      <c r="D1054">
        <v>5056</v>
      </c>
      <c r="E1054">
        <v>0</v>
      </c>
      <c r="F1054">
        <v>5</v>
      </c>
      <c r="G1054">
        <v>96.25</v>
      </c>
      <c r="H1054">
        <v>673.05</v>
      </c>
      <c r="I1054">
        <f t="shared" si="16"/>
        <v>1</v>
      </c>
      <c r="J1054" t="s">
        <v>24</v>
      </c>
    </row>
    <row r="1055" spans="1:10">
      <c r="A1055">
        <v>62</v>
      </c>
      <c r="B1055">
        <v>0</v>
      </c>
      <c r="C1055">
        <v>2</v>
      </c>
      <c r="D1055">
        <v>4378</v>
      </c>
      <c r="E1055">
        <v>0</v>
      </c>
      <c r="F1055">
        <v>1</v>
      </c>
      <c r="G1055">
        <v>73.5</v>
      </c>
      <c r="H1055">
        <v>77.34</v>
      </c>
      <c r="I1055">
        <f t="shared" si="16"/>
        <v>1</v>
      </c>
      <c r="J1055" t="s">
        <v>24</v>
      </c>
    </row>
    <row r="1056" spans="1:10">
      <c r="A1056">
        <v>50</v>
      </c>
      <c r="B1056">
        <v>0</v>
      </c>
      <c r="C1056">
        <v>2</v>
      </c>
      <c r="D1056">
        <v>4017</v>
      </c>
      <c r="E1056">
        <v>1</v>
      </c>
      <c r="F1056">
        <v>32</v>
      </c>
      <c r="G1056">
        <v>84.15</v>
      </c>
      <c r="H1056">
        <v>3785.31</v>
      </c>
      <c r="I1056">
        <f t="shared" si="16"/>
        <v>1</v>
      </c>
      <c r="J1056" t="s">
        <v>24</v>
      </c>
    </row>
    <row r="1057" spans="1:10">
      <c r="A1057">
        <v>53</v>
      </c>
      <c r="B1057">
        <v>0</v>
      </c>
      <c r="C1057">
        <v>2</v>
      </c>
      <c r="D1057">
        <v>5801</v>
      </c>
      <c r="E1057">
        <v>0</v>
      </c>
      <c r="F1057">
        <v>13</v>
      </c>
      <c r="G1057">
        <v>84.45</v>
      </c>
      <c r="H1057">
        <v>1343.04</v>
      </c>
      <c r="I1057">
        <f t="shared" si="16"/>
        <v>1</v>
      </c>
      <c r="J1057" t="s">
        <v>24</v>
      </c>
    </row>
    <row r="1058" spans="1:10">
      <c r="A1058">
        <v>60</v>
      </c>
      <c r="B1058">
        <v>0</v>
      </c>
      <c r="C1058">
        <v>2</v>
      </c>
      <c r="D1058">
        <v>2283</v>
      </c>
      <c r="E1058">
        <v>1</v>
      </c>
      <c r="F1058">
        <v>5</v>
      </c>
      <c r="G1058">
        <v>99.15</v>
      </c>
      <c r="H1058">
        <v>511.2</v>
      </c>
      <c r="I1058">
        <f t="shared" si="16"/>
        <v>1</v>
      </c>
      <c r="J1058" t="s">
        <v>24</v>
      </c>
    </row>
    <row r="1059" spans="1:10">
      <c r="A1059">
        <v>45</v>
      </c>
      <c r="B1059">
        <v>0</v>
      </c>
      <c r="C1059">
        <v>2</v>
      </c>
      <c r="D1059">
        <v>5353</v>
      </c>
      <c r="E1059">
        <v>1</v>
      </c>
      <c r="F1059">
        <v>21</v>
      </c>
      <c r="G1059">
        <v>77.5</v>
      </c>
      <c r="H1059">
        <v>2055.58</v>
      </c>
      <c r="I1059">
        <f t="shared" si="16"/>
        <v>1</v>
      </c>
      <c r="J1059" t="s">
        <v>24</v>
      </c>
    </row>
    <row r="1060" spans="1:10">
      <c r="A1060">
        <v>34</v>
      </c>
      <c r="B1060">
        <v>0</v>
      </c>
      <c r="C1060">
        <v>2</v>
      </c>
      <c r="D1060">
        <v>4371</v>
      </c>
      <c r="E1060">
        <v>0</v>
      </c>
      <c r="F1060">
        <v>1</v>
      </c>
      <c r="G1060">
        <v>69.25</v>
      </c>
      <c r="H1060">
        <v>98.93</v>
      </c>
      <c r="I1060">
        <f t="shared" si="16"/>
        <v>1</v>
      </c>
      <c r="J1060" t="s">
        <v>24</v>
      </c>
    </row>
    <row r="1061" spans="1:10">
      <c r="A1061">
        <v>75</v>
      </c>
      <c r="B1061">
        <v>0</v>
      </c>
      <c r="C1061">
        <v>2</v>
      </c>
      <c r="D1061">
        <v>5189</v>
      </c>
      <c r="E1061">
        <v>0</v>
      </c>
      <c r="F1061">
        <v>34</v>
      </c>
      <c r="G1061">
        <v>64.400000000000006</v>
      </c>
      <c r="H1061">
        <v>3258.69</v>
      </c>
      <c r="I1061">
        <f t="shared" si="16"/>
        <v>1</v>
      </c>
      <c r="J1061" t="s">
        <v>24</v>
      </c>
    </row>
    <row r="1062" spans="1:10">
      <c r="A1062">
        <v>53</v>
      </c>
      <c r="B1062">
        <v>2</v>
      </c>
      <c r="C1062">
        <v>2</v>
      </c>
      <c r="D1062">
        <v>2426</v>
      </c>
      <c r="E1062">
        <v>1</v>
      </c>
      <c r="F1062">
        <v>1</v>
      </c>
      <c r="G1062">
        <v>50.45</v>
      </c>
      <c r="H1062">
        <v>60.18</v>
      </c>
      <c r="I1062">
        <f t="shared" si="16"/>
        <v>1</v>
      </c>
      <c r="J1062" t="s">
        <v>24</v>
      </c>
    </row>
    <row r="1063" spans="1:10">
      <c r="A1063">
        <v>47</v>
      </c>
      <c r="B1063">
        <v>0</v>
      </c>
      <c r="C1063">
        <v>2</v>
      </c>
      <c r="D1063">
        <v>5644</v>
      </c>
      <c r="E1063">
        <v>1</v>
      </c>
      <c r="F1063">
        <v>1</v>
      </c>
      <c r="G1063">
        <v>68.95</v>
      </c>
      <c r="H1063">
        <v>90.6</v>
      </c>
      <c r="I1063">
        <f t="shared" si="16"/>
        <v>1</v>
      </c>
      <c r="J1063" t="s">
        <v>24</v>
      </c>
    </row>
    <row r="1064" spans="1:10">
      <c r="A1064">
        <v>64</v>
      </c>
      <c r="B1064">
        <v>0</v>
      </c>
      <c r="C1064">
        <v>2</v>
      </c>
      <c r="D1064">
        <v>2038</v>
      </c>
      <c r="E1064">
        <v>0</v>
      </c>
      <c r="F1064">
        <v>1</v>
      </c>
      <c r="G1064">
        <v>78.95</v>
      </c>
      <c r="H1064">
        <v>102.91</v>
      </c>
      <c r="I1064">
        <f t="shared" si="16"/>
        <v>1</v>
      </c>
      <c r="J1064" t="s">
        <v>24</v>
      </c>
    </row>
    <row r="1065" spans="1:10">
      <c r="A1065">
        <v>62</v>
      </c>
      <c r="B1065">
        <v>0</v>
      </c>
      <c r="C1065">
        <v>2</v>
      </c>
      <c r="D1065">
        <v>3949</v>
      </c>
      <c r="E1065">
        <v>0</v>
      </c>
      <c r="F1065">
        <v>7</v>
      </c>
      <c r="G1065">
        <v>80.3</v>
      </c>
      <c r="H1065">
        <v>811.17</v>
      </c>
      <c r="I1065">
        <f t="shared" si="16"/>
        <v>1</v>
      </c>
      <c r="J1065" t="s">
        <v>24</v>
      </c>
    </row>
    <row r="1066" spans="1:10">
      <c r="A1066">
        <v>21</v>
      </c>
      <c r="B1066">
        <v>0</v>
      </c>
      <c r="C1066">
        <v>2</v>
      </c>
      <c r="D1066">
        <v>5067</v>
      </c>
      <c r="E1066">
        <v>0</v>
      </c>
      <c r="F1066">
        <v>13</v>
      </c>
      <c r="G1066">
        <v>79.8</v>
      </c>
      <c r="H1066">
        <v>1374.89</v>
      </c>
      <c r="I1066">
        <f t="shared" si="16"/>
        <v>1</v>
      </c>
      <c r="J1066" t="s">
        <v>24</v>
      </c>
    </row>
    <row r="1067" spans="1:10">
      <c r="A1067">
        <v>61</v>
      </c>
      <c r="B1067">
        <v>2</v>
      </c>
      <c r="C1067">
        <v>2</v>
      </c>
      <c r="D1067">
        <v>3964</v>
      </c>
      <c r="E1067">
        <v>1</v>
      </c>
      <c r="F1067">
        <v>1</v>
      </c>
      <c r="G1067">
        <v>70.45</v>
      </c>
      <c r="H1067">
        <v>85.73</v>
      </c>
      <c r="I1067">
        <f t="shared" si="16"/>
        <v>1</v>
      </c>
      <c r="J1067" t="s">
        <v>24</v>
      </c>
    </row>
    <row r="1068" spans="1:10">
      <c r="A1068">
        <v>76</v>
      </c>
      <c r="B1068">
        <v>0</v>
      </c>
      <c r="C1068">
        <v>2</v>
      </c>
      <c r="D1068">
        <v>5124</v>
      </c>
      <c r="E1068">
        <v>0</v>
      </c>
      <c r="F1068">
        <v>10</v>
      </c>
      <c r="G1068">
        <v>89.8</v>
      </c>
      <c r="H1068">
        <v>1083.0999999999999</v>
      </c>
      <c r="I1068">
        <f t="shared" si="16"/>
        <v>1</v>
      </c>
      <c r="J1068" t="s">
        <v>24</v>
      </c>
    </row>
    <row r="1069" spans="1:10">
      <c r="A1069">
        <v>71</v>
      </c>
      <c r="B1069">
        <v>0</v>
      </c>
      <c r="C1069">
        <v>2</v>
      </c>
      <c r="D1069">
        <v>4161</v>
      </c>
      <c r="E1069">
        <v>1</v>
      </c>
      <c r="F1069">
        <v>33</v>
      </c>
      <c r="G1069">
        <v>95.8</v>
      </c>
      <c r="H1069">
        <v>4476.1499999999996</v>
      </c>
      <c r="I1069">
        <f t="shared" si="16"/>
        <v>1</v>
      </c>
      <c r="J1069" t="s">
        <v>24</v>
      </c>
    </row>
    <row r="1070" spans="1:10">
      <c r="A1070">
        <v>24</v>
      </c>
      <c r="B1070">
        <v>0</v>
      </c>
      <c r="C1070">
        <v>2</v>
      </c>
      <c r="D1070">
        <v>3042</v>
      </c>
      <c r="E1070">
        <v>0</v>
      </c>
      <c r="F1070">
        <v>1</v>
      </c>
      <c r="G1070">
        <v>69.55</v>
      </c>
      <c r="H1070">
        <v>118.98</v>
      </c>
      <c r="I1070">
        <f t="shared" si="16"/>
        <v>1</v>
      </c>
      <c r="J1070" t="s">
        <v>24</v>
      </c>
    </row>
    <row r="1071" spans="1:10">
      <c r="A1071">
        <v>27</v>
      </c>
      <c r="B1071">
        <v>0</v>
      </c>
      <c r="C1071">
        <v>2</v>
      </c>
      <c r="D1071">
        <v>5768</v>
      </c>
      <c r="E1071">
        <v>0</v>
      </c>
      <c r="F1071">
        <v>1</v>
      </c>
      <c r="G1071">
        <v>24.6</v>
      </c>
      <c r="H1071">
        <v>24.6</v>
      </c>
      <c r="I1071">
        <f t="shared" si="16"/>
        <v>1</v>
      </c>
      <c r="J1071" t="s">
        <v>24</v>
      </c>
    </row>
    <row r="1072" spans="1:10">
      <c r="A1072">
        <v>39</v>
      </c>
      <c r="B1072">
        <v>0</v>
      </c>
      <c r="C1072">
        <v>2</v>
      </c>
      <c r="D1072">
        <v>2649</v>
      </c>
      <c r="E1072">
        <v>0</v>
      </c>
      <c r="F1072">
        <v>18</v>
      </c>
      <c r="G1072">
        <v>35</v>
      </c>
      <c r="H1072">
        <v>623</v>
      </c>
      <c r="I1072">
        <f t="shared" si="16"/>
        <v>1</v>
      </c>
      <c r="J1072" t="s">
        <v>24</v>
      </c>
    </row>
    <row r="1073" spans="1:10">
      <c r="A1073">
        <v>27</v>
      </c>
      <c r="B1073">
        <v>0</v>
      </c>
      <c r="C1073">
        <v>2</v>
      </c>
      <c r="D1073">
        <v>4167</v>
      </c>
      <c r="E1073">
        <v>0</v>
      </c>
      <c r="F1073">
        <v>1</v>
      </c>
      <c r="G1073">
        <v>46.2</v>
      </c>
      <c r="H1073">
        <v>94.78</v>
      </c>
      <c r="I1073">
        <f t="shared" si="16"/>
        <v>1</v>
      </c>
      <c r="J1073" t="s">
        <v>24</v>
      </c>
    </row>
    <row r="1074" spans="1:10">
      <c r="A1074">
        <v>47</v>
      </c>
      <c r="B1074">
        <v>0</v>
      </c>
      <c r="C1074">
        <v>2</v>
      </c>
      <c r="D1074">
        <v>4417</v>
      </c>
      <c r="E1074">
        <v>0</v>
      </c>
      <c r="F1074">
        <v>30</v>
      </c>
      <c r="G1074">
        <v>85.15</v>
      </c>
      <c r="H1074">
        <v>2836.1</v>
      </c>
      <c r="I1074">
        <f t="shared" si="16"/>
        <v>1</v>
      </c>
      <c r="J1074" t="s">
        <v>24</v>
      </c>
    </row>
    <row r="1075" spans="1:10">
      <c r="A1075">
        <v>45</v>
      </c>
      <c r="B1075">
        <v>0</v>
      </c>
      <c r="C1075">
        <v>2</v>
      </c>
      <c r="D1075">
        <v>4461</v>
      </c>
      <c r="E1075">
        <v>1</v>
      </c>
      <c r="F1075">
        <v>33</v>
      </c>
      <c r="G1075">
        <v>103.7</v>
      </c>
      <c r="H1075">
        <v>4840.13</v>
      </c>
      <c r="I1075">
        <f t="shared" si="16"/>
        <v>1</v>
      </c>
      <c r="J1075" t="s">
        <v>24</v>
      </c>
    </row>
    <row r="1076" spans="1:10">
      <c r="A1076">
        <v>22</v>
      </c>
      <c r="B1076">
        <v>0</v>
      </c>
      <c r="C1076">
        <v>2</v>
      </c>
      <c r="D1076">
        <v>3204</v>
      </c>
      <c r="E1076">
        <v>0</v>
      </c>
      <c r="F1076">
        <v>1</v>
      </c>
      <c r="G1076">
        <v>44.4</v>
      </c>
      <c r="H1076">
        <v>70.930000000000007</v>
      </c>
      <c r="I1076">
        <f t="shared" si="16"/>
        <v>1</v>
      </c>
      <c r="J1076" t="s">
        <v>24</v>
      </c>
    </row>
    <row r="1077" spans="1:10">
      <c r="A1077">
        <v>58</v>
      </c>
      <c r="B1077">
        <v>0</v>
      </c>
      <c r="C1077">
        <v>2</v>
      </c>
      <c r="D1077">
        <v>3820</v>
      </c>
      <c r="E1077">
        <v>0</v>
      </c>
      <c r="F1077">
        <v>1</v>
      </c>
      <c r="G1077">
        <v>20.5</v>
      </c>
      <c r="H1077">
        <v>46.62</v>
      </c>
      <c r="I1077">
        <f t="shared" si="16"/>
        <v>1</v>
      </c>
      <c r="J1077" t="s">
        <v>24</v>
      </c>
    </row>
    <row r="1078" spans="1:10">
      <c r="A1078">
        <v>24</v>
      </c>
      <c r="B1078">
        <v>0</v>
      </c>
      <c r="C1078">
        <v>2</v>
      </c>
      <c r="D1078">
        <v>5472</v>
      </c>
      <c r="E1078">
        <v>0</v>
      </c>
      <c r="F1078">
        <v>17</v>
      </c>
      <c r="G1078">
        <v>55.85</v>
      </c>
      <c r="H1078">
        <v>1350.77</v>
      </c>
      <c r="I1078">
        <f t="shared" si="16"/>
        <v>1</v>
      </c>
      <c r="J1078" t="s">
        <v>24</v>
      </c>
    </row>
    <row r="1079" spans="1:10">
      <c r="A1079">
        <v>50</v>
      </c>
      <c r="B1079">
        <v>0</v>
      </c>
      <c r="C1079">
        <v>2</v>
      </c>
      <c r="D1079">
        <v>2934</v>
      </c>
      <c r="E1079">
        <v>0</v>
      </c>
      <c r="F1079">
        <v>26</v>
      </c>
      <c r="G1079">
        <v>74.95</v>
      </c>
      <c r="H1079">
        <v>2290.73</v>
      </c>
      <c r="I1079">
        <f t="shared" si="16"/>
        <v>1</v>
      </c>
      <c r="J1079" t="s">
        <v>24</v>
      </c>
    </row>
    <row r="1080" spans="1:10">
      <c r="A1080">
        <v>48</v>
      </c>
      <c r="B1080">
        <v>0</v>
      </c>
      <c r="C1080">
        <v>2</v>
      </c>
      <c r="D1080">
        <v>2750</v>
      </c>
      <c r="E1080">
        <v>1</v>
      </c>
      <c r="F1080">
        <v>8</v>
      </c>
      <c r="G1080">
        <v>101.15</v>
      </c>
      <c r="H1080">
        <v>977.94</v>
      </c>
      <c r="I1080">
        <f t="shared" si="16"/>
        <v>1</v>
      </c>
      <c r="J1080" t="s">
        <v>24</v>
      </c>
    </row>
    <row r="1081" spans="1:10">
      <c r="A1081">
        <v>47</v>
      </c>
      <c r="B1081">
        <v>0</v>
      </c>
      <c r="C1081">
        <v>2</v>
      </c>
      <c r="D1081">
        <v>2632</v>
      </c>
      <c r="E1081">
        <v>0</v>
      </c>
      <c r="F1081">
        <v>1</v>
      </c>
      <c r="G1081">
        <v>44.9</v>
      </c>
      <c r="H1081">
        <v>86.68</v>
      </c>
      <c r="I1081">
        <f t="shared" si="16"/>
        <v>1</v>
      </c>
      <c r="J1081" t="s">
        <v>24</v>
      </c>
    </row>
    <row r="1082" spans="1:10">
      <c r="A1082">
        <v>30</v>
      </c>
      <c r="B1082">
        <v>0</v>
      </c>
      <c r="C1082">
        <v>2</v>
      </c>
      <c r="D1082">
        <v>3273</v>
      </c>
      <c r="E1082">
        <v>0</v>
      </c>
      <c r="F1082">
        <v>1</v>
      </c>
      <c r="G1082">
        <v>69.5</v>
      </c>
      <c r="H1082">
        <v>190.7</v>
      </c>
      <c r="I1082">
        <f t="shared" si="16"/>
        <v>1</v>
      </c>
      <c r="J1082" t="s">
        <v>24</v>
      </c>
    </row>
    <row r="1083" spans="1:10">
      <c r="A1083">
        <v>75</v>
      </c>
      <c r="B1083">
        <v>0</v>
      </c>
      <c r="C1083">
        <v>2</v>
      </c>
      <c r="D1083">
        <v>5839</v>
      </c>
      <c r="E1083">
        <v>0</v>
      </c>
      <c r="F1083">
        <v>4</v>
      </c>
      <c r="G1083">
        <v>74.400000000000006</v>
      </c>
      <c r="H1083">
        <v>369.04</v>
      </c>
      <c r="I1083">
        <f t="shared" si="16"/>
        <v>1</v>
      </c>
      <c r="J1083" t="s">
        <v>24</v>
      </c>
    </row>
    <row r="1084" spans="1:10">
      <c r="A1084">
        <v>75</v>
      </c>
      <c r="B1084">
        <v>0</v>
      </c>
      <c r="C1084">
        <v>2</v>
      </c>
      <c r="D1084">
        <v>3368</v>
      </c>
      <c r="E1084">
        <v>1</v>
      </c>
      <c r="F1084">
        <v>17</v>
      </c>
      <c r="G1084">
        <v>69</v>
      </c>
      <c r="H1084">
        <v>1914.14</v>
      </c>
      <c r="I1084">
        <f t="shared" si="16"/>
        <v>1</v>
      </c>
      <c r="J1084" t="s">
        <v>24</v>
      </c>
    </row>
    <row r="1085" spans="1:10">
      <c r="A1085">
        <v>58</v>
      </c>
      <c r="B1085">
        <v>0</v>
      </c>
      <c r="C1085">
        <v>2</v>
      </c>
      <c r="D1085">
        <v>2673</v>
      </c>
      <c r="E1085">
        <v>0</v>
      </c>
      <c r="F1085">
        <v>5</v>
      </c>
      <c r="G1085">
        <v>70</v>
      </c>
      <c r="H1085">
        <v>583.65</v>
      </c>
      <c r="I1085">
        <f t="shared" si="16"/>
        <v>1</v>
      </c>
      <c r="J1085" t="s">
        <v>24</v>
      </c>
    </row>
    <row r="1086" spans="1:10">
      <c r="A1086">
        <v>39</v>
      </c>
      <c r="B1086">
        <v>0</v>
      </c>
      <c r="C1086">
        <v>2</v>
      </c>
      <c r="D1086">
        <v>2712</v>
      </c>
      <c r="E1086">
        <v>0</v>
      </c>
      <c r="F1086">
        <v>46</v>
      </c>
      <c r="G1086">
        <v>96.05</v>
      </c>
      <c r="H1086">
        <v>4763.78</v>
      </c>
      <c r="I1086">
        <f t="shared" si="16"/>
        <v>1</v>
      </c>
      <c r="J1086" t="s">
        <v>24</v>
      </c>
    </row>
    <row r="1087" spans="1:10">
      <c r="A1087">
        <v>57</v>
      </c>
      <c r="B1087">
        <v>0</v>
      </c>
      <c r="C1087">
        <v>2</v>
      </c>
      <c r="D1087">
        <v>5211</v>
      </c>
      <c r="E1087">
        <v>0</v>
      </c>
      <c r="F1087">
        <v>1</v>
      </c>
      <c r="G1087">
        <v>19.5</v>
      </c>
      <c r="H1087">
        <v>51.95</v>
      </c>
      <c r="I1087">
        <f t="shared" si="16"/>
        <v>1</v>
      </c>
      <c r="J1087" t="s">
        <v>24</v>
      </c>
    </row>
    <row r="1088" spans="1:10">
      <c r="A1088">
        <v>54</v>
      </c>
      <c r="B1088">
        <v>0</v>
      </c>
      <c r="C1088">
        <v>2</v>
      </c>
      <c r="D1088">
        <v>4546</v>
      </c>
      <c r="E1088">
        <v>0</v>
      </c>
      <c r="F1088">
        <v>2</v>
      </c>
      <c r="G1088">
        <v>86</v>
      </c>
      <c r="H1088">
        <v>252.39</v>
      </c>
      <c r="I1088">
        <f t="shared" si="16"/>
        <v>1</v>
      </c>
      <c r="J1088" t="s">
        <v>24</v>
      </c>
    </row>
    <row r="1089" spans="1:10">
      <c r="A1089">
        <v>61</v>
      </c>
      <c r="B1089">
        <v>0</v>
      </c>
      <c r="C1089">
        <v>2</v>
      </c>
      <c r="D1089">
        <v>3615</v>
      </c>
      <c r="E1089">
        <v>0</v>
      </c>
      <c r="F1089">
        <v>29</v>
      </c>
      <c r="G1089">
        <v>30.6</v>
      </c>
      <c r="H1089">
        <v>856.35</v>
      </c>
      <c r="I1089">
        <f t="shared" si="16"/>
        <v>1</v>
      </c>
      <c r="J1089" t="s">
        <v>24</v>
      </c>
    </row>
    <row r="1090" spans="1:10">
      <c r="A1090">
        <v>53</v>
      </c>
      <c r="B1090">
        <v>0</v>
      </c>
      <c r="C1090">
        <v>2</v>
      </c>
      <c r="D1090">
        <v>4320</v>
      </c>
      <c r="E1090">
        <v>0</v>
      </c>
      <c r="F1090">
        <v>2</v>
      </c>
      <c r="G1090">
        <v>75.55</v>
      </c>
      <c r="H1090">
        <v>249.04</v>
      </c>
      <c r="I1090">
        <f t="shared" ref="I1090:I1153" si="17">IF(J1090="Churned",1,0)</f>
        <v>1</v>
      </c>
      <c r="J1090" t="s">
        <v>24</v>
      </c>
    </row>
    <row r="1091" spans="1:10">
      <c r="A1091">
        <v>32</v>
      </c>
      <c r="B1091">
        <v>0</v>
      </c>
      <c r="C1091">
        <v>2</v>
      </c>
      <c r="D1091">
        <v>3796</v>
      </c>
      <c r="E1091">
        <v>1</v>
      </c>
      <c r="F1091">
        <v>21</v>
      </c>
      <c r="G1091">
        <v>104.4</v>
      </c>
      <c r="H1091">
        <v>3053.6</v>
      </c>
      <c r="I1091">
        <f t="shared" si="17"/>
        <v>1</v>
      </c>
      <c r="J1091" t="s">
        <v>24</v>
      </c>
    </row>
    <row r="1092" spans="1:10">
      <c r="A1092">
        <v>45</v>
      </c>
      <c r="B1092">
        <v>0</v>
      </c>
      <c r="C1092">
        <v>2</v>
      </c>
      <c r="D1092">
        <v>3492</v>
      </c>
      <c r="E1092">
        <v>2</v>
      </c>
      <c r="F1092">
        <v>1</v>
      </c>
      <c r="G1092">
        <v>79.349999999999994</v>
      </c>
      <c r="H1092">
        <v>102.98</v>
      </c>
      <c r="I1092">
        <f t="shared" si="17"/>
        <v>1</v>
      </c>
      <c r="J1092" t="s">
        <v>24</v>
      </c>
    </row>
    <row r="1093" spans="1:10">
      <c r="A1093">
        <v>30</v>
      </c>
      <c r="B1093">
        <v>0</v>
      </c>
      <c r="C1093">
        <v>2</v>
      </c>
      <c r="D1093">
        <v>2418</v>
      </c>
      <c r="E1093">
        <v>0</v>
      </c>
      <c r="F1093">
        <v>1</v>
      </c>
      <c r="G1093">
        <v>69.650000000000006</v>
      </c>
      <c r="H1093">
        <v>118.89</v>
      </c>
      <c r="I1093">
        <f t="shared" si="17"/>
        <v>1</v>
      </c>
      <c r="J1093" t="s">
        <v>24</v>
      </c>
    </row>
    <row r="1094" spans="1:10">
      <c r="A1094">
        <v>52</v>
      </c>
      <c r="B1094">
        <v>0</v>
      </c>
      <c r="C1094">
        <v>2</v>
      </c>
      <c r="D1094">
        <v>4136</v>
      </c>
      <c r="E1094">
        <v>0</v>
      </c>
      <c r="F1094">
        <v>28</v>
      </c>
      <c r="G1094">
        <v>103.3</v>
      </c>
      <c r="H1094">
        <v>3678.57</v>
      </c>
      <c r="I1094">
        <f t="shared" si="17"/>
        <v>1</v>
      </c>
      <c r="J1094" t="s">
        <v>24</v>
      </c>
    </row>
    <row r="1095" spans="1:10">
      <c r="A1095">
        <v>79</v>
      </c>
      <c r="B1095">
        <v>0</v>
      </c>
      <c r="C1095">
        <v>2</v>
      </c>
      <c r="D1095">
        <v>5844</v>
      </c>
      <c r="E1095">
        <v>0</v>
      </c>
      <c r="F1095">
        <v>1</v>
      </c>
      <c r="G1095">
        <v>69.650000000000006</v>
      </c>
      <c r="H1095">
        <v>76.88</v>
      </c>
      <c r="I1095">
        <f t="shared" si="17"/>
        <v>1</v>
      </c>
      <c r="J1095" t="s">
        <v>24</v>
      </c>
    </row>
    <row r="1096" spans="1:10">
      <c r="A1096">
        <v>70</v>
      </c>
      <c r="B1096">
        <v>0</v>
      </c>
      <c r="C1096">
        <v>2</v>
      </c>
      <c r="D1096">
        <v>4838</v>
      </c>
      <c r="E1096">
        <v>0</v>
      </c>
      <c r="F1096">
        <v>1</v>
      </c>
      <c r="G1096">
        <v>75.05</v>
      </c>
      <c r="H1096">
        <v>107.91</v>
      </c>
      <c r="I1096">
        <f t="shared" si="17"/>
        <v>1</v>
      </c>
      <c r="J1096" t="s">
        <v>24</v>
      </c>
    </row>
    <row r="1097" spans="1:10">
      <c r="A1097">
        <v>23</v>
      </c>
      <c r="B1097">
        <v>0</v>
      </c>
      <c r="C1097">
        <v>2</v>
      </c>
      <c r="D1097">
        <v>2087</v>
      </c>
      <c r="E1097">
        <v>0</v>
      </c>
      <c r="F1097">
        <v>6</v>
      </c>
      <c r="G1097">
        <v>44.75</v>
      </c>
      <c r="H1097">
        <v>527.91</v>
      </c>
      <c r="I1097">
        <f t="shared" si="17"/>
        <v>1</v>
      </c>
      <c r="J1097" t="s">
        <v>24</v>
      </c>
    </row>
    <row r="1098" spans="1:10">
      <c r="A1098">
        <v>35</v>
      </c>
      <c r="B1098">
        <v>0</v>
      </c>
      <c r="C1098">
        <v>2</v>
      </c>
      <c r="D1098">
        <v>5687</v>
      </c>
      <c r="E1098">
        <v>0</v>
      </c>
      <c r="F1098">
        <v>1</v>
      </c>
      <c r="G1098">
        <v>19.45</v>
      </c>
      <c r="H1098">
        <v>68.41</v>
      </c>
      <c r="I1098">
        <f t="shared" si="17"/>
        <v>1</v>
      </c>
      <c r="J1098" t="s">
        <v>24</v>
      </c>
    </row>
    <row r="1099" spans="1:10">
      <c r="A1099">
        <v>42</v>
      </c>
      <c r="B1099">
        <v>0</v>
      </c>
      <c r="C1099">
        <v>2</v>
      </c>
      <c r="D1099">
        <v>4786</v>
      </c>
      <c r="E1099">
        <v>1</v>
      </c>
      <c r="F1099">
        <v>14</v>
      </c>
      <c r="G1099">
        <v>87.25</v>
      </c>
      <c r="H1099">
        <v>1667.12</v>
      </c>
      <c r="I1099">
        <f t="shared" si="17"/>
        <v>1</v>
      </c>
      <c r="J1099" t="s">
        <v>24</v>
      </c>
    </row>
    <row r="1100" spans="1:10">
      <c r="A1100">
        <v>49</v>
      </c>
      <c r="B1100">
        <v>0</v>
      </c>
      <c r="C1100">
        <v>2</v>
      </c>
      <c r="D1100">
        <v>2643</v>
      </c>
      <c r="E1100">
        <v>1</v>
      </c>
      <c r="F1100">
        <v>2</v>
      </c>
      <c r="G1100">
        <v>35.1</v>
      </c>
      <c r="H1100">
        <v>78.75</v>
      </c>
      <c r="I1100">
        <f t="shared" si="17"/>
        <v>1</v>
      </c>
      <c r="J1100" t="s">
        <v>24</v>
      </c>
    </row>
    <row r="1101" spans="1:10">
      <c r="A1101">
        <v>36</v>
      </c>
      <c r="B1101">
        <v>0</v>
      </c>
      <c r="C1101">
        <v>2</v>
      </c>
      <c r="D1101">
        <v>5578</v>
      </c>
      <c r="E1101">
        <v>0</v>
      </c>
      <c r="F1101">
        <v>8</v>
      </c>
      <c r="G1101">
        <v>25.5</v>
      </c>
      <c r="H1101">
        <v>215.2</v>
      </c>
      <c r="I1101">
        <f t="shared" si="17"/>
        <v>1</v>
      </c>
      <c r="J1101" t="s">
        <v>24</v>
      </c>
    </row>
    <row r="1102" spans="1:10">
      <c r="A1102">
        <v>40</v>
      </c>
      <c r="B1102">
        <v>0</v>
      </c>
      <c r="C1102">
        <v>2</v>
      </c>
      <c r="D1102">
        <v>4594</v>
      </c>
      <c r="E1102">
        <v>1</v>
      </c>
      <c r="F1102">
        <v>20</v>
      </c>
      <c r="G1102">
        <v>89</v>
      </c>
      <c r="H1102">
        <v>2181.4499999999998</v>
      </c>
      <c r="I1102">
        <f t="shared" si="17"/>
        <v>1</v>
      </c>
      <c r="J1102" t="s">
        <v>24</v>
      </c>
    </row>
    <row r="1103" spans="1:10">
      <c r="A1103">
        <v>35</v>
      </c>
      <c r="B1103">
        <v>0</v>
      </c>
      <c r="C1103">
        <v>2</v>
      </c>
      <c r="D1103">
        <v>5698</v>
      </c>
      <c r="E1103">
        <v>0</v>
      </c>
      <c r="F1103">
        <v>3</v>
      </c>
      <c r="G1103">
        <v>55.15</v>
      </c>
      <c r="H1103">
        <v>227.46</v>
      </c>
      <c r="I1103">
        <f t="shared" si="17"/>
        <v>1</v>
      </c>
      <c r="J1103" t="s">
        <v>24</v>
      </c>
    </row>
    <row r="1104" spans="1:10">
      <c r="A1104">
        <v>25</v>
      </c>
      <c r="B1104">
        <v>0</v>
      </c>
      <c r="C1104">
        <v>2</v>
      </c>
      <c r="D1104">
        <v>4689</v>
      </c>
      <c r="E1104">
        <v>0</v>
      </c>
      <c r="F1104">
        <v>1</v>
      </c>
      <c r="G1104">
        <v>45.65</v>
      </c>
      <c r="H1104">
        <v>82.64</v>
      </c>
      <c r="I1104">
        <f t="shared" si="17"/>
        <v>1</v>
      </c>
      <c r="J1104" t="s">
        <v>24</v>
      </c>
    </row>
    <row r="1105" spans="1:10">
      <c r="A1105">
        <v>43</v>
      </c>
      <c r="B1105">
        <v>0</v>
      </c>
      <c r="C1105">
        <v>2</v>
      </c>
      <c r="D1105">
        <v>5774</v>
      </c>
      <c r="E1105">
        <v>0</v>
      </c>
      <c r="F1105">
        <v>1</v>
      </c>
      <c r="G1105">
        <v>45.3</v>
      </c>
      <c r="H1105">
        <v>103.67</v>
      </c>
      <c r="I1105">
        <f t="shared" si="17"/>
        <v>1</v>
      </c>
      <c r="J1105" t="s">
        <v>24</v>
      </c>
    </row>
    <row r="1106" spans="1:10">
      <c r="A1106">
        <v>59</v>
      </c>
      <c r="B1106">
        <v>0</v>
      </c>
      <c r="C1106">
        <v>2</v>
      </c>
      <c r="D1106">
        <v>4512</v>
      </c>
      <c r="E1106">
        <v>0</v>
      </c>
      <c r="F1106">
        <v>1</v>
      </c>
      <c r="G1106">
        <v>70.3</v>
      </c>
      <c r="H1106">
        <v>75.97</v>
      </c>
      <c r="I1106">
        <f t="shared" si="17"/>
        <v>1</v>
      </c>
      <c r="J1106" t="s">
        <v>24</v>
      </c>
    </row>
    <row r="1107" spans="1:10">
      <c r="A1107">
        <v>32</v>
      </c>
      <c r="B1107">
        <v>0</v>
      </c>
      <c r="C1107">
        <v>2</v>
      </c>
      <c r="D1107">
        <v>5347</v>
      </c>
      <c r="E1107">
        <v>0</v>
      </c>
      <c r="F1107">
        <v>13</v>
      </c>
      <c r="G1107">
        <v>91.1</v>
      </c>
      <c r="H1107">
        <v>1286.29</v>
      </c>
      <c r="I1107">
        <f t="shared" si="17"/>
        <v>1</v>
      </c>
      <c r="J1107" t="s">
        <v>24</v>
      </c>
    </row>
    <row r="1108" spans="1:10">
      <c r="A1108">
        <v>54</v>
      </c>
      <c r="B1108">
        <v>0</v>
      </c>
      <c r="C1108">
        <v>2</v>
      </c>
      <c r="D1108">
        <v>2270</v>
      </c>
      <c r="E1108">
        <v>1</v>
      </c>
      <c r="F1108">
        <v>3</v>
      </c>
      <c r="G1108">
        <v>75.150000000000006</v>
      </c>
      <c r="H1108">
        <v>261.81</v>
      </c>
      <c r="I1108">
        <f t="shared" si="17"/>
        <v>1</v>
      </c>
      <c r="J1108" t="s">
        <v>24</v>
      </c>
    </row>
    <row r="1109" spans="1:10">
      <c r="A1109">
        <v>33</v>
      </c>
      <c r="B1109">
        <v>0</v>
      </c>
      <c r="C1109">
        <v>2</v>
      </c>
      <c r="D1109">
        <v>5701</v>
      </c>
      <c r="E1109">
        <v>0</v>
      </c>
      <c r="F1109">
        <v>23</v>
      </c>
      <c r="G1109">
        <v>81</v>
      </c>
      <c r="H1109">
        <v>2347.1999999999998</v>
      </c>
      <c r="I1109">
        <f t="shared" si="17"/>
        <v>1</v>
      </c>
      <c r="J1109" t="s">
        <v>24</v>
      </c>
    </row>
    <row r="1110" spans="1:10">
      <c r="A1110">
        <v>47</v>
      </c>
      <c r="B1110">
        <v>0</v>
      </c>
      <c r="C1110">
        <v>2</v>
      </c>
      <c r="D1110">
        <v>4499</v>
      </c>
      <c r="E1110">
        <v>0</v>
      </c>
      <c r="F1110">
        <v>1</v>
      </c>
      <c r="G1110">
        <v>45.1</v>
      </c>
      <c r="H1110">
        <v>60.38</v>
      </c>
      <c r="I1110">
        <f t="shared" si="17"/>
        <v>1</v>
      </c>
      <c r="J1110" t="s">
        <v>24</v>
      </c>
    </row>
    <row r="1111" spans="1:10">
      <c r="A1111">
        <v>71</v>
      </c>
      <c r="B1111">
        <v>0</v>
      </c>
      <c r="C1111">
        <v>2</v>
      </c>
      <c r="D1111">
        <v>3443</v>
      </c>
      <c r="E1111">
        <v>1</v>
      </c>
      <c r="F1111">
        <v>17</v>
      </c>
      <c r="G1111">
        <v>81.5</v>
      </c>
      <c r="H1111">
        <v>1490.7</v>
      </c>
      <c r="I1111">
        <f t="shared" si="17"/>
        <v>1</v>
      </c>
      <c r="J1111" t="s">
        <v>24</v>
      </c>
    </row>
    <row r="1112" spans="1:10">
      <c r="A1112">
        <v>70</v>
      </c>
      <c r="B1112">
        <v>0</v>
      </c>
      <c r="C1112">
        <v>2</v>
      </c>
      <c r="D1112">
        <v>2246</v>
      </c>
      <c r="E1112">
        <v>0</v>
      </c>
      <c r="F1112">
        <v>32</v>
      </c>
      <c r="G1112">
        <v>96.15</v>
      </c>
      <c r="H1112">
        <v>3833.65</v>
      </c>
      <c r="I1112">
        <f t="shared" si="17"/>
        <v>1</v>
      </c>
      <c r="J1112" t="s">
        <v>24</v>
      </c>
    </row>
    <row r="1113" spans="1:10">
      <c r="A1113">
        <v>67</v>
      </c>
      <c r="B1113">
        <v>0</v>
      </c>
      <c r="C1113">
        <v>2</v>
      </c>
      <c r="D1113">
        <v>2583</v>
      </c>
      <c r="E1113">
        <v>0</v>
      </c>
      <c r="F1113">
        <v>33</v>
      </c>
      <c r="G1113">
        <v>83.85</v>
      </c>
      <c r="H1113">
        <v>3987.79</v>
      </c>
      <c r="I1113">
        <f t="shared" si="17"/>
        <v>1</v>
      </c>
      <c r="J1113" t="s">
        <v>24</v>
      </c>
    </row>
    <row r="1114" spans="1:10">
      <c r="A1114">
        <v>78</v>
      </c>
      <c r="B1114">
        <v>0</v>
      </c>
      <c r="C1114">
        <v>2</v>
      </c>
      <c r="D1114">
        <v>5011</v>
      </c>
      <c r="E1114">
        <v>0</v>
      </c>
      <c r="F1114">
        <v>66</v>
      </c>
      <c r="G1114">
        <v>80.45</v>
      </c>
      <c r="H1114">
        <v>8373.2900000000009</v>
      </c>
      <c r="I1114">
        <f t="shared" si="17"/>
        <v>1</v>
      </c>
      <c r="J1114" t="s">
        <v>24</v>
      </c>
    </row>
    <row r="1115" spans="1:10">
      <c r="A1115">
        <v>72</v>
      </c>
      <c r="B1115">
        <v>0</v>
      </c>
      <c r="C1115">
        <v>2</v>
      </c>
      <c r="D1115">
        <v>5413</v>
      </c>
      <c r="E1115">
        <v>3</v>
      </c>
      <c r="F1115">
        <v>63</v>
      </c>
      <c r="G1115">
        <v>100.55</v>
      </c>
      <c r="H1115">
        <v>6781.09</v>
      </c>
      <c r="I1115">
        <f t="shared" si="17"/>
        <v>1</v>
      </c>
      <c r="J1115" t="s">
        <v>24</v>
      </c>
    </row>
    <row r="1116" spans="1:10">
      <c r="A1116">
        <v>48</v>
      </c>
      <c r="B1116">
        <v>0</v>
      </c>
      <c r="C1116">
        <v>2</v>
      </c>
      <c r="D1116">
        <v>4648</v>
      </c>
      <c r="E1116">
        <v>0</v>
      </c>
      <c r="F1116">
        <v>2</v>
      </c>
      <c r="G1116">
        <v>42.6</v>
      </c>
      <c r="H1116">
        <v>72.400000000000006</v>
      </c>
      <c r="I1116">
        <f t="shared" si="17"/>
        <v>1</v>
      </c>
      <c r="J1116" t="s">
        <v>24</v>
      </c>
    </row>
    <row r="1117" spans="1:10">
      <c r="A1117">
        <v>49</v>
      </c>
      <c r="B1117">
        <v>0</v>
      </c>
      <c r="C1117">
        <v>2</v>
      </c>
      <c r="D1117">
        <v>4091</v>
      </c>
      <c r="E1117">
        <v>0</v>
      </c>
      <c r="F1117">
        <v>1</v>
      </c>
      <c r="G1117">
        <v>95.6</v>
      </c>
      <c r="H1117">
        <v>102.27</v>
      </c>
      <c r="I1117">
        <f t="shared" si="17"/>
        <v>1</v>
      </c>
      <c r="J1117" t="s">
        <v>24</v>
      </c>
    </row>
    <row r="1118" spans="1:10">
      <c r="A1118">
        <v>29</v>
      </c>
      <c r="B1118">
        <v>1</v>
      </c>
      <c r="C1118">
        <v>2</v>
      </c>
      <c r="D1118">
        <v>5115</v>
      </c>
      <c r="E1118">
        <v>1</v>
      </c>
      <c r="F1118">
        <v>22</v>
      </c>
      <c r="G1118">
        <v>55.15</v>
      </c>
      <c r="H1118">
        <v>1351.77</v>
      </c>
      <c r="I1118">
        <f t="shared" si="17"/>
        <v>1</v>
      </c>
      <c r="J1118" t="s">
        <v>24</v>
      </c>
    </row>
    <row r="1119" spans="1:10">
      <c r="A1119">
        <v>32</v>
      </c>
      <c r="B1119">
        <v>0</v>
      </c>
      <c r="C1119">
        <v>2</v>
      </c>
      <c r="D1119">
        <v>4062</v>
      </c>
      <c r="E1119">
        <v>1</v>
      </c>
      <c r="F1119">
        <v>3</v>
      </c>
      <c r="G1119">
        <v>75.849999999999994</v>
      </c>
      <c r="H1119">
        <v>389.62</v>
      </c>
      <c r="I1119">
        <f t="shared" si="17"/>
        <v>1</v>
      </c>
      <c r="J1119" t="s">
        <v>24</v>
      </c>
    </row>
    <row r="1120" spans="1:10">
      <c r="A1120">
        <v>61</v>
      </c>
      <c r="B1120">
        <v>0</v>
      </c>
      <c r="C1120">
        <v>2</v>
      </c>
      <c r="D1120">
        <v>2905</v>
      </c>
      <c r="E1120">
        <v>0</v>
      </c>
      <c r="F1120">
        <v>1</v>
      </c>
      <c r="G1120">
        <v>89.1</v>
      </c>
      <c r="H1120">
        <v>105.16</v>
      </c>
      <c r="I1120">
        <f t="shared" si="17"/>
        <v>1</v>
      </c>
      <c r="J1120" t="s">
        <v>24</v>
      </c>
    </row>
    <row r="1121" spans="1:10">
      <c r="A1121">
        <v>44</v>
      </c>
      <c r="B1121">
        <v>0</v>
      </c>
      <c r="C1121">
        <v>2</v>
      </c>
      <c r="D1121">
        <v>5299</v>
      </c>
      <c r="E1121">
        <v>0</v>
      </c>
      <c r="F1121">
        <v>2</v>
      </c>
      <c r="G1121">
        <v>94.2</v>
      </c>
      <c r="H1121">
        <v>279.58</v>
      </c>
      <c r="I1121">
        <f t="shared" si="17"/>
        <v>1</v>
      </c>
      <c r="J1121" t="s">
        <v>24</v>
      </c>
    </row>
    <row r="1122" spans="1:10">
      <c r="A1122">
        <v>34</v>
      </c>
      <c r="B1122">
        <v>0</v>
      </c>
      <c r="C1122">
        <v>2</v>
      </c>
      <c r="D1122">
        <v>4398</v>
      </c>
      <c r="E1122">
        <v>5</v>
      </c>
      <c r="F1122">
        <v>55</v>
      </c>
      <c r="G1122">
        <v>77.75</v>
      </c>
      <c r="H1122">
        <v>5525.7</v>
      </c>
      <c r="I1122">
        <f t="shared" si="17"/>
        <v>1</v>
      </c>
      <c r="J1122" t="s">
        <v>24</v>
      </c>
    </row>
    <row r="1123" spans="1:10">
      <c r="A1123">
        <v>38</v>
      </c>
      <c r="B1123">
        <v>0</v>
      </c>
      <c r="C1123">
        <v>2</v>
      </c>
      <c r="D1123">
        <v>5948</v>
      </c>
      <c r="E1123">
        <v>0</v>
      </c>
      <c r="F1123">
        <v>3</v>
      </c>
      <c r="G1123">
        <v>75.5</v>
      </c>
      <c r="H1123">
        <v>363.13</v>
      </c>
      <c r="I1123">
        <f t="shared" si="17"/>
        <v>1</v>
      </c>
      <c r="J1123" t="s">
        <v>24</v>
      </c>
    </row>
    <row r="1124" spans="1:10">
      <c r="A1124">
        <v>30</v>
      </c>
      <c r="B1124">
        <v>0</v>
      </c>
      <c r="C1124">
        <v>2</v>
      </c>
      <c r="D1124">
        <v>4600</v>
      </c>
      <c r="E1124">
        <v>0</v>
      </c>
      <c r="F1124">
        <v>5</v>
      </c>
      <c r="G1124">
        <v>75.55</v>
      </c>
      <c r="H1124">
        <v>589.75</v>
      </c>
      <c r="I1124">
        <f t="shared" si="17"/>
        <v>1</v>
      </c>
      <c r="J1124" t="s">
        <v>24</v>
      </c>
    </row>
    <row r="1125" spans="1:10">
      <c r="A1125">
        <v>20</v>
      </c>
      <c r="B1125">
        <v>0</v>
      </c>
      <c r="C1125">
        <v>2</v>
      </c>
      <c r="D1125">
        <v>4345</v>
      </c>
      <c r="E1125">
        <v>0</v>
      </c>
      <c r="F1125">
        <v>8</v>
      </c>
      <c r="G1125">
        <v>74.5</v>
      </c>
      <c r="H1125">
        <v>620.79</v>
      </c>
      <c r="I1125">
        <f t="shared" si="17"/>
        <v>1</v>
      </c>
      <c r="J1125" t="s">
        <v>24</v>
      </c>
    </row>
    <row r="1126" spans="1:10">
      <c r="A1126">
        <v>66</v>
      </c>
      <c r="B1126">
        <v>0</v>
      </c>
      <c r="C1126">
        <v>2</v>
      </c>
      <c r="D1126">
        <v>2065</v>
      </c>
      <c r="E1126">
        <v>0</v>
      </c>
      <c r="F1126">
        <v>2</v>
      </c>
      <c r="G1126">
        <v>89.5</v>
      </c>
      <c r="H1126">
        <v>256.44</v>
      </c>
      <c r="I1126">
        <f t="shared" si="17"/>
        <v>1</v>
      </c>
      <c r="J1126" t="s">
        <v>24</v>
      </c>
    </row>
    <row r="1127" spans="1:10">
      <c r="A1127">
        <v>69</v>
      </c>
      <c r="B1127">
        <v>0</v>
      </c>
      <c r="C1127">
        <v>2</v>
      </c>
      <c r="D1127">
        <v>2323</v>
      </c>
      <c r="E1127">
        <v>0</v>
      </c>
      <c r="F1127">
        <v>2</v>
      </c>
      <c r="G1127">
        <v>69.650000000000006</v>
      </c>
      <c r="H1127">
        <v>160.43</v>
      </c>
      <c r="I1127">
        <f t="shared" si="17"/>
        <v>1</v>
      </c>
      <c r="J1127" t="s">
        <v>24</v>
      </c>
    </row>
    <row r="1128" spans="1:10">
      <c r="A1128">
        <v>52</v>
      </c>
      <c r="B1128">
        <v>0</v>
      </c>
      <c r="C1128">
        <v>2</v>
      </c>
      <c r="D1128">
        <v>5587</v>
      </c>
      <c r="E1128">
        <v>0</v>
      </c>
      <c r="F1128">
        <v>4</v>
      </c>
      <c r="G1128">
        <v>87.1</v>
      </c>
      <c r="H1128">
        <v>471.29</v>
      </c>
      <c r="I1128">
        <f t="shared" si="17"/>
        <v>1</v>
      </c>
      <c r="J1128" t="s">
        <v>24</v>
      </c>
    </row>
    <row r="1129" spans="1:10">
      <c r="A1129">
        <v>33</v>
      </c>
      <c r="B1129">
        <v>0</v>
      </c>
      <c r="C1129">
        <v>2</v>
      </c>
      <c r="D1129">
        <v>5699</v>
      </c>
      <c r="E1129">
        <v>0</v>
      </c>
      <c r="F1129">
        <v>10</v>
      </c>
      <c r="G1129">
        <v>86.45</v>
      </c>
      <c r="H1129">
        <v>1007.35</v>
      </c>
      <c r="I1129">
        <f t="shared" si="17"/>
        <v>1</v>
      </c>
      <c r="J1129" t="s">
        <v>24</v>
      </c>
    </row>
    <row r="1130" spans="1:10">
      <c r="A1130">
        <v>57</v>
      </c>
      <c r="B1130">
        <v>0</v>
      </c>
      <c r="C1130">
        <v>2</v>
      </c>
      <c r="D1130">
        <v>5075</v>
      </c>
      <c r="E1130">
        <v>1</v>
      </c>
      <c r="F1130">
        <v>11</v>
      </c>
      <c r="G1130">
        <v>74.349999999999994</v>
      </c>
      <c r="H1130">
        <v>934.74</v>
      </c>
      <c r="I1130">
        <f t="shared" si="17"/>
        <v>1</v>
      </c>
      <c r="J1130" t="s">
        <v>24</v>
      </c>
    </row>
    <row r="1131" spans="1:10">
      <c r="A1131">
        <v>35</v>
      </c>
      <c r="B1131">
        <v>1</v>
      </c>
      <c r="C1131">
        <v>2</v>
      </c>
      <c r="D1131">
        <v>3627</v>
      </c>
      <c r="E1131">
        <v>1</v>
      </c>
      <c r="F1131">
        <v>37</v>
      </c>
      <c r="G1131">
        <v>40.200000000000003</v>
      </c>
      <c r="H1131">
        <v>1448.8</v>
      </c>
      <c r="I1131">
        <f t="shared" si="17"/>
        <v>1</v>
      </c>
      <c r="J1131" t="s">
        <v>24</v>
      </c>
    </row>
    <row r="1132" spans="1:10">
      <c r="A1132">
        <v>52</v>
      </c>
      <c r="B1132">
        <v>3</v>
      </c>
      <c r="C1132">
        <v>2</v>
      </c>
      <c r="D1132">
        <v>3179</v>
      </c>
      <c r="E1132">
        <v>0</v>
      </c>
      <c r="F1132">
        <v>18</v>
      </c>
      <c r="G1132">
        <v>95.45</v>
      </c>
      <c r="H1132">
        <v>1910.88</v>
      </c>
      <c r="I1132">
        <f t="shared" si="17"/>
        <v>1</v>
      </c>
      <c r="J1132" t="s">
        <v>24</v>
      </c>
    </row>
    <row r="1133" spans="1:10">
      <c r="A1133">
        <v>71</v>
      </c>
      <c r="B1133">
        <v>2</v>
      </c>
      <c r="C1133">
        <v>2</v>
      </c>
      <c r="D1133">
        <v>4419</v>
      </c>
      <c r="E1133">
        <v>0</v>
      </c>
      <c r="F1133">
        <v>7</v>
      </c>
      <c r="G1133">
        <v>76.45</v>
      </c>
      <c r="H1133">
        <v>681.2</v>
      </c>
      <c r="I1133">
        <f t="shared" si="17"/>
        <v>1</v>
      </c>
      <c r="J1133" t="s">
        <v>24</v>
      </c>
    </row>
    <row r="1134" spans="1:10">
      <c r="A1134">
        <v>77</v>
      </c>
      <c r="B1134">
        <v>0</v>
      </c>
      <c r="C1134">
        <v>2</v>
      </c>
      <c r="D1134">
        <v>2803</v>
      </c>
      <c r="E1134">
        <v>0</v>
      </c>
      <c r="F1134">
        <v>2</v>
      </c>
      <c r="G1134">
        <v>74.7</v>
      </c>
      <c r="H1134">
        <v>178.42</v>
      </c>
      <c r="I1134">
        <f t="shared" si="17"/>
        <v>1</v>
      </c>
      <c r="J1134" t="s">
        <v>24</v>
      </c>
    </row>
    <row r="1135" spans="1:10">
      <c r="A1135">
        <v>74</v>
      </c>
      <c r="B1135">
        <v>0</v>
      </c>
      <c r="C1135">
        <v>2</v>
      </c>
      <c r="D1135">
        <v>6204</v>
      </c>
      <c r="E1135">
        <v>0</v>
      </c>
      <c r="F1135">
        <v>51</v>
      </c>
      <c r="G1135">
        <v>97.8</v>
      </c>
      <c r="H1135">
        <v>5907.29</v>
      </c>
      <c r="I1135">
        <f t="shared" si="17"/>
        <v>1</v>
      </c>
      <c r="J1135" t="s">
        <v>24</v>
      </c>
    </row>
    <row r="1136" spans="1:10">
      <c r="A1136">
        <v>70</v>
      </c>
      <c r="B1136">
        <v>0</v>
      </c>
      <c r="C1136">
        <v>2</v>
      </c>
      <c r="D1136">
        <v>4448</v>
      </c>
      <c r="E1136">
        <v>0</v>
      </c>
      <c r="F1136">
        <v>37</v>
      </c>
      <c r="G1136">
        <v>96.55</v>
      </c>
      <c r="H1136">
        <v>3702.4</v>
      </c>
      <c r="I1136">
        <f t="shared" si="17"/>
        <v>1</v>
      </c>
      <c r="J1136" t="s">
        <v>24</v>
      </c>
    </row>
    <row r="1137" spans="1:10">
      <c r="A1137">
        <v>66</v>
      </c>
      <c r="B1137">
        <v>0</v>
      </c>
      <c r="C1137">
        <v>2</v>
      </c>
      <c r="D1137">
        <v>3638</v>
      </c>
      <c r="E1137">
        <v>0</v>
      </c>
      <c r="F1137">
        <v>1</v>
      </c>
      <c r="G1137">
        <v>55.2</v>
      </c>
      <c r="H1137">
        <v>90.8</v>
      </c>
      <c r="I1137">
        <f t="shared" si="17"/>
        <v>1</v>
      </c>
      <c r="J1137" t="s">
        <v>24</v>
      </c>
    </row>
    <row r="1138" spans="1:10">
      <c r="A1138">
        <v>22</v>
      </c>
      <c r="B1138">
        <v>0</v>
      </c>
      <c r="C1138">
        <v>2</v>
      </c>
      <c r="D1138">
        <v>2954</v>
      </c>
      <c r="E1138">
        <v>0</v>
      </c>
      <c r="F1138">
        <v>9</v>
      </c>
      <c r="G1138">
        <v>98.3</v>
      </c>
      <c r="H1138">
        <v>1272.3399999999999</v>
      </c>
      <c r="I1138">
        <f t="shared" si="17"/>
        <v>1</v>
      </c>
      <c r="J1138" t="s">
        <v>24</v>
      </c>
    </row>
    <row r="1139" spans="1:10">
      <c r="A1139">
        <v>27</v>
      </c>
      <c r="B1139">
        <v>0</v>
      </c>
      <c r="C1139">
        <v>2</v>
      </c>
      <c r="D1139">
        <v>2969</v>
      </c>
      <c r="E1139">
        <v>1</v>
      </c>
      <c r="F1139">
        <v>5</v>
      </c>
      <c r="G1139">
        <v>69.95</v>
      </c>
      <c r="H1139">
        <v>415.55</v>
      </c>
      <c r="I1139">
        <f t="shared" si="17"/>
        <v>1</v>
      </c>
      <c r="J1139" t="s">
        <v>24</v>
      </c>
    </row>
    <row r="1140" spans="1:10">
      <c r="A1140">
        <v>55</v>
      </c>
      <c r="B1140">
        <v>0</v>
      </c>
      <c r="C1140">
        <v>2</v>
      </c>
      <c r="D1140">
        <v>4601</v>
      </c>
      <c r="E1140">
        <v>0</v>
      </c>
      <c r="F1140">
        <v>11</v>
      </c>
      <c r="G1140">
        <v>74.55</v>
      </c>
      <c r="H1140">
        <v>884.15</v>
      </c>
      <c r="I1140">
        <f t="shared" si="17"/>
        <v>1</v>
      </c>
      <c r="J1140" t="s">
        <v>24</v>
      </c>
    </row>
    <row r="1141" spans="1:10">
      <c r="A1141">
        <v>20</v>
      </c>
      <c r="B1141">
        <v>0</v>
      </c>
      <c r="C1141">
        <v>2</v>
      </c>
      <c r="D1141">
        <v>5082</v>
      </c>
      <c r="E1141">
        <v>0</v>
      </c>
      <c r="F1141">
        <v>1</v>
      </c>
      <c r="G1141">
        <v>79.55</v>
      </c>
      <c r="H1141">
        <v>121.68</v>
      </c>
      <c r="I1141">
        <f t="shared" si="17"/>
        <v>1</v>
      </c>
      <c r="J1141" t="s">
        <v>24</v>
      </c>
    </row>
    <row r="1142" spans="1:10">
      <c r="A1142">
        <v>58</v>
      </c>
      <c r="B1142">
        <v>0</v>
      </c>
      <c r="C1142">
        <v>2</v>
      </c>
      <c r="D1142">
        <v>2699</v>
      </c>
      <c r="E1142">
        <v>0</v>
      </c>
      <c r="F1142">
        <v>2</v>
      </c>
      <c r="G1142">
        <v>45.15</v>
      </c>
      <c r="H1142">
        <v>111.44</v>
      </c>
      <c r="I1142">
        <f t="shared" si="17"/>
        <v>1</v>
      </c>
      <c r="J1142" t="s">
        <v>24</v>
      </c>
    </row>
    <row r="1143" spans="1:10">
      <c r="A1143">
        <v>56</v>
      </c>
      <c r="B1143">
        <v>0</v>
      </c>
      <c r="C1143">
        <v>2</v>
      </c>
      <c r="D1143">
        <v>3740</v>
      </c>
      <c r="E1143">
        <v>1</v>
      </c>
      <c r="F1143">
        <v>13</v>
      </c>
      <c r="G1143">
        <v>88.35</v>
      </c>
      <c r="H1143">
        <v>1454.59</v>
      </c>
      <c r="I1143">
        <f t="shared" si="17"/>
        <v>1</v>
      </c>
      <c r="J1143" t="s">
        <v>24</v>
      </c>
    </row>
    <row r="1144" spans="1:10">
      <c r="A1144">
        <v>52</v>
      </c>
      <c r="B1144">
        <v>0</v>
      </c>
      <c r="C1144">
        <v>2</v>
      </c>
      <c r="D1144">
        <v>3119</v>
      </c>
      <c r="E1144">
        <v>0</v>
      </c>
      <c r="F1144">
        <v>11</v>
      </c>
      <c r="G1144">
        <v>41.6</v>
      </c>
      <c r="H1144">
        <v>470.6</v>
      </c>
      <c r="I1144">
        <f t="shared" si="17"/>
        <v>1</v>
      </c>
      <c r="J1144" t="s">
        <v>24</v>
      </c>
    </row>
    <row r="1145" spans="1:10">
      <c r="A1145">
        <v>39</v>
      </c>
      <c r="B1145">
        <v>0</v>
      </c>
      <c r="C1145">
        <v>2</v>
      </c>
      <c r="D1145">
        <v>3486</v>
      </c>
      <c r="E1145">
        <v>0</v>
      </c>
      <c r="F1145">
        <v>44</v>
      </c>
      <c r="G1145">
        <v>100.55</v>
      </c>
      <c r="H1145">
        <v>6286.63</v>
      </c>
      <c r="I1145">
        <f t="shared" si="17"/>
        <v>1</v>
      </c>
      <c r="J1145" t="s">
        <v>24</v>
      </c>
    </row>
    <row r="1146" spans="1:10">
      <c r="A1146">
        <v>41</v>
      </c>
      <c r="B1146">
        <v>0</v>
      </c>
      <c r="C1146">
        <v>2</v>
      </c>
      <c r="D1146">
        <v>2637</v>
      </c>
      <c r="E1146">
        <v>0</v>
      </c>
      <c r="F1146">
        <v>1</v>
      </c>
      <c r="G1146">
        <v>69.2</v>
      </c>
      <c r="H1146">
        <v>79.28</v>
      </c>
      <c r="I1146">
        <f t="shared" si="17"/>
        <v>1</v>
      </c>
      <c r="J1146" t="s">
        <v>24</v>
      </c>
    </row>
    <row r="1147" spans="1:10">
      <c r="A1147">
        <v>51</v>
      </c>
      <c r="B1147">
        <v>0</v>
      </c>
      <c r="C1147">
        <v>2</v>
      </c>
      <c r="D1147">
        <v>5172</v>
      </c>
      <c r="E1147">
        <v>1</v>
      </c>
      <c r="F1147">
        <v>57</v>
      </c>
      <c r="G1147">
        <v>44.85</v>
      </c>
      <c r="H1147">
        <v>2560.88</v>
      </c>
      <c r="I1147">
        <f t="shared" si="17"/>
        <v>1</v>
      </c>
      <c r="J1147" t="s">
        <v>24</v>
      </c>
    </row>
    <row r="1148" spans="1:10">
      <c r="A1148">
        <v>70</v>
      </c>
      <c r="B1148">
        <v>0</v>
      </c>
      <c r="C1148">
        <v>2</v>
      </c>
      <c r="D1148">
        <v>3041</v>
      </c>
      <c r="E1148">
        <v>1</v>
      </c>
      <c r="F1148">
        <v>36</v>
      </c>
      <c r="G1148">
        <v>85.25</v>
      </c>
      <c r="H1148">
        <v>4016.19</v>
      </c>
      <c r="I1148">
        <f t="shared" si="17"/>
        <v>1</v>
      </c>
      <c r="J1148" t="s">
        <v>24</v>
      </c>
    </row>
    <row r="1149" spans="1:10">
      <c r="A1149">
        <v>65</v>
      </c>
      <c r="B1149">
        <v>0</v>
      </c>
      <c r="C1149">
        <v>2</v>
      </c>
      <c r="D1149">
        <v>3394</v>
      </c>
      <c r="E1149">
        <v>2</v>
      </c>
      <c r="F1149">
        <v>4</v>
      </c>
      <c r="G1149">
        <v>50.05</v>
      </c>
      <c r="H1149">
        <v>218.03</v>
      </c>
      <c r="I1149">
        <f t="shared" si="17"/>
        <v>1</v>
      </c>
      <c r="J1149" t="s">
        <v>24</v>
      </c>
    </row>
    <row r="1150" spans="1:10">
      <c r="A1150">
        <v>50</v>
      </c>
      <c r="B1150">
        <v>0</v>
      </c>
      <c r="C1150">
        <v>2</v>
      </c>
      <c r="D1150">
        <v>4274</v>
      </c>
      <c r="E1150">
        <v>1</v>
      </c>
      <c r="F1150">
        <v>50</v>
      </c>
      <c r="G1150">
        <v>108.55</v>
      </c>
      <c r="H1150">
        <v>7082.2</v>
      </c>
      <c r="I1150">
        <f t="shared" si="17"/>
        <v>1</v>
      </c>
      <c r="J1150" t="s">
        <v>24</v>
      </c>
    </row>
    <row r="1151" spans="1:10">
      <c r="A1151">
        <v>58</v>
      </c>
      <c r="B1151">
        <v>0</v>
      </c>
      <c r="C1151">
        <v>2</v>
      </c>
      <c r="D1151">
        <v>4359</v>
      </c>
      <c r="E1151">
        <v>0</v>
      </c>
      <c r="F1151">
        <v>23</v>
      </c>
      <c r="G1151">
        <v>90.6</v>
      </c>
      <c r="H1151">
        <v>2828.34</v>
      </c>
      <c r="I1151">
        <f t="shared" si="17"/>
        <v>1</v>
      </c>
      <c r="J1151" t="s">
        <v>24</v>
      </c>
    </row>
    <row r="1152" spans="1:10">
      <c r="A1152">
        <v>21</v>
      </c>
      <c r="B1152">
        <v>0</v>
      </c>
      <c r="C1152">
        <v>2</v>
      </c>
      <c r="D1152">
        <v>2414</v>
      </c>
      <c r="E1152">
        <v>0</v>
      </c>
      <c r="F1152">
        <v>2</v>
      </c>
      <c r="G1152">
        <v>95.15</v>
      </c>
      <c r="H1152">
        <v>273.92</v>
      </c>
      <c r="I1152">
        <f t="shared" si="17"/>
        <v>1</v>
      </c>
      <c r="J1152" t="s">
        <v>24</v>
      </c>
    </row>
    <row r="1153" spans="1:10">
      <c r="A1153">
        <v>32</v>
      </c>
      <c r="B1153">
        <v>0</v>
      </c>
      <c r="C1153">
        <v>2</v>
      </c>
      <c r="D1153">
        <v>2857</v>
      </c>
      <c r="E1153">
        <v>0</v>
      </c>
      <c r="F1153">
        <v>5</v>
      </c>
      <c r="G1153">
        <v>47.15</v>
      </c>
      <c r="H1153">
        <v>333.2</v>
      </c>
      <c r="I1153">
        <f t="shared" si="17"/>
        <v>1</v>
      </c>
      <c r="J1153" t="s">
        <v>24</v>
      </c>
    </row>
    <row r="1154" spans="1:10">
      <c r="A1154">
        <v>25</v>
      </c>
      <c r="B1154">
        <v>0</v>
      </c>
      <c r="C1154">
        <v>2</v>
      </c>
      <c r="D1154">
        <v>2044</v>
      </c>
      <c r="E1154">
        <v>1</v>
      </c>
      <c r="F1154">
        <v>42</v>
      </c>
      <c r="G1154">
        <v>33.549999999999997</v>
      </c>
      <c r="H1154">
        <v>1495.3</v>
      </c>
      <c r="I1154">
        <f t="shared" ref="I1154:I1217" si="18">IF(J1154="Churned",1,0)</f>
        <v>1</v>
      </c>
      <c r="J1154" t="s">
        <v>24</v>
      </c>
    </row>
    <row r="1155" spans="1:10">
      <c r="A1155">
        <v>55</v>
      </c>
      <c r="B1155">
        <v>0</v>
      </c>
      <c r="C1155">
        <v>2</v>
      </c>
      <c r="D1155">
        <v>5474</v>
      </c>
      <c r="E1155">
        <v>0</v>
      </c>
      <c r="F1155">
        <v>18</v>
      </c>
      <c r="G1155">
        <v>33.5</v>
      </c>
      <c r="H1155">
        <v>600</v>
      </c>
      <c r="I1155">
        <f t="shared" si="18"/>
        <v>1</v>
      </c>
      <c r="J1155" t="s">
        <v>24</v>
      </c>
    </row>
    <row r="1156" spans="1:10">
      <c r="A1156">
        <v>59</v>
      </c>
      <c r="B1156">
        <v>0</v>
      </c>
      <c r="C1156">
        <v>2</v>
      </c>
      <c r="D1156">
        <v>3195</v>
      </c>
      <c r="E1156">
        <v>1</v>
      </c>
      <c r="F1156">
        <v>9</v>
      </c>
      <c r="G1156">
        <v>24.1</v>
      </c>
      <c r="H1156">
        <v>259.8</v>
      </c>
      <c r="I1156">
        <f t="shared" si="18"/>
        <v>1</v>
      </c>
      <c r="J1156" t="s">
        <v>24</v>
      </c>
    </row>
    <row r="1157" spans="1:10">
      <c r="A1157">
        <v>53</v>
      </c>
      <c r="B1157">
        <v>0</v>
      </c>
      <c r="C1157">
        <v>2</v>
      </c>
      <c r="D1157">
        <v>4910</v>
      </c>
      <c r="E1157">
        <v>0</v>
      </c>
      <c r="F1157">
        <v>26</v>
      </c>
      <c r="G1157">
        <v>88.8</v>
      </c>
      <c r="H1157">
        <v>3314.69</v>
      </c>
      <c r="I1157">
        <f t="shared" si="18"/>
        <v>1</v>
      </c>
      <c r="J1157" t="s">
        <v>24</v>
      </c>
    </row>
    <row r="1158" spans="1:10">
      <c r="A1158">
        <v>58</v>
      </c>
      <c r="B1158">
        <v>0</v>
      </c>
      <c r="C1158">
        <v>2</v>
      </c>
      <c r="D1158">
        <v>6136</v>
      </c>
      <c r="E1158">
        <v>1</v>
      </c>
      <c r="F1158">
        <v>70</v>
      </c>
      <c r="G1158">
        <v>109.5</v>
      </c>
      <c r="H1158">
        <v>10308.75</v>
      </c>
      <c r="I1158">
        <f t="shared" si="18"/>
        <v>1</v>
      </c>
      <c r="J1158" t="s">
        <v>24</v>
      </c>
    </row>
    <row r="1159" spans="1:10">
      <c r="A1159">
        <v>38</v>
      </c>
      <c r="B1159">
        <v>0</v>
      </c>
      <c r="C1159">
        <v>2</v>
      </c>
      <c r="D1159">
        <v>3196</v>
      </c>
      <c r="E1159">
        <v>0</v>
      </c>
      <c r="F1159">
        <v>1</v>
      </c>
      <c r="G1159">
        <v>25.2</v>
      </c>
      <c r="H1159">
        <v>25.2</v>
      </c>
      <c r="I1159">
        <f t="shared" si="18"/>
        <v>1</v>
      </c>
      <c r="J1159" t="s">
        <v>24</v>
      </c>
    </row>
    <row r="1160" spans="1:10">
      <c r="A1160">
        <v>29</v>
      </c>
      <c r="B1160">
        <v>0</v>
      </c>
      <c r="C1160">
        <v>2</v>
      </c>
      <c r="D1160">
        <v>2650</v>
      </c>
      <c r="E1160">
        <v>1</v>
      </c>
      <c r="F1160">
        <v>4</v>
      </c>
      <c r="G1160">
        <v>100.2</v>
      </c>
      <c r="H1160">
        <v>533.08000000000004</v>
      </c>
      <c r="I1160">
        <f t="shared" si="18"/>
        <v>1</v>
      </c>
      <c r="J1160" t="s">
        <v>24</v>
      </c>
    </row>
    <row r="1161" spans="1:10">
      <c r="A1161">
        <v>57</v>
      </c>
      <c r="B1161">
        <v>0</v>
      </c>
      <c r="C1161">
        <v>2</v>
      </c>
      <c r="D1161">
        <v>5003</v>
      </c>
      <c r="E1161">
        <v>0</v>
      </c>
      <c r="F1161">
        <v>9</v>
      </c>
      <c r="G1161">
        <v>74.75</v>
      </c>
      <c r="H1161">
        <v>854.92</v>
      </c>
      <c r="I1161">
        <f t="shared" si="18"/>
        <v>1</v>
      </c>
      <c r="J1161" t="s">
        <v>24</v>
      </c>
    </row>
    <row r="1162" spans="1:10">
      <c r="A1162">
        <v>55</v>
      </c>
      <c r="B1162">
        <v>0</v>
      </c>
      <c r="C1162">
        <v>2</v>
      </c>
      <c r="D1162">
        <v>4429</v>
      </c>
      <c r="E1162">
        <v>0</v>
      </c>
      <c r="F1162">
        <v>37</v>
      </c>
      <c r="G1162">
        <v>28.6</v>
      </c>
      <c r="H1162">
        <v>973.55</v>
      </c>
      <c r="I1162">
        <f t="shared" si="18"/>
        <v>1</v>
      </c>
      <c r="J1162" t="s">
        <v>24</v>
      </c>
    </row>
    <row r="1163" spans="1:10">
      <c r="A1163">
        <v>31</v>
      </c>
      <c r="B1163">
        <v>0</v>
      </c>
      <c r="C1163">
        <v>2</v>
      </c>
      <c r="D1163">
        <v>4495</v>
      </c>
      <c r="E1163">
        <v>0</v>
      </c>
      <c r="F1163">
        <v>67</v>
      </c>
      <c r="G1163">
        <v>116.2</v>
      </c>
      <c r="H1163">
        <v>10022.26</v>
      </c>
      <c r="I1163">
        <f t="shared" si="18"/>
        <v>1</v>
      </c>
      <c r="J1163" t="s">
        <v>24</v>
      </c>
    </row>
    <row r="1164" spans="1:10">
      <c r="A1164">
        <v>25</v>
      </c>
      <c r="B1164">
        <v>0</v>
      </c>
      <c r="C1164">
        <v>2</v>
      </c>
      <c r="D1164">
        <v>5585</v>
      </c>
      <c r="E1164">
        <v>0</v>
      </c>
      <c r="F1164">
        <v>49</v>
      </c>
      <c r="G1164">
        <v>100.6</v>
      </c>
      <c r="H1164">
        <v>5999.18</v>
      </c>
      <c r="I1164">
        <f t="shared" si="18"/>
        <v>1</v>
      </c>
      <c r="J1164" t="s">
        <v>24</v>
      </c>
    </row>
    <row r="1165" spans="1:10">
      <c r="A1165">
        <v>42</v>
      </c>
      <c r="B1165">
        <v>0</v>
      </c>
      <c r="C1165">
        <v>2</v>
      </c>
      <c r="D1165">
        <v>5432</v>
      </c>
      <c r="E1165">
        <v>0</v>
      </c>
      <c r="F1165">
        <v>8</v>
      </c>
      <c r="G1165">
        <v>19.649999999999999</v>
      </c>
      <c r="H1165">
        <v>387.9</v>
      </c>
      <c r="I1165">
        <f t="shared" si="18"/>
        <v>1</v>
      </c>
      <c r="J1165" t="s">
        <v>24</v>
      </c>
    </row>
    <row r="1166" spans="1:10">
      <c r="A1166">
        <v>74</v>
      </c>
      <c r="B1166">
        <v>0</v>
      </c>
      <c r="C1166">
        <v>2</v>
      </c>
      <c r="D1166">
        <v>5745</v>
      </c>
      <c r="E1166">
        <v>0</v>
      </c>
      <c r="F1166">
        <v>9</v>
      </c>
      <c r="G1166">
        <v>84.4</v>
      </c>
      <c r="H1166">
        <v>1009.7</v>
      </c>
      <c r="I1166">
        <f t="shared" si="18"/>
        <v>1</v>
      </c>
      <c r="J1166" t="s">
        <v>24</v>
      </c>
    </row>
    <row r="1167" spans="1:10">
      <c r="A1167">
        <v>67</v>
      </c>
      <c r="B1167">
        <v>0</v>
      </c>
      <c r="C1167">
        <v>2</v>
      </c>
      <c r="D1167">
        <v>3669</v>
      </c>
      <c r="E1167">
        <v>1</v>
      </c>
      <c r="F1167">
        <v>7</v>
      </c>
      <c r="G1167">
        <v>70.099999999999994</v>
      </c>
      <c r="H1167">
        <v>559.66999999999996</v>
      </c>
      <c r="I1167">
        <f t="shared" si="18"/>
        <v>1</v>
      </c>
      <c r="J1167" t="s">
        <v>24</v>
      </c>
    </row>
    <row r="1168" spans="1:10">
      <c r="A1168">
        <v>75</v>
      </c>
      <c r="B1168">
        <v>0</v>
      </c>
      <c r="C1168">
        <v>2</v>
      </c>
      <c r="D1168">
        <v>4061</v>
      </c>
      <c r="E1168">
        <v>0</v>
      </c>
      <c r="F1168">
        <v>10</v>
      </c>
      <c r="G1168">
        <v>44.85</v>
      </c>
      <c r="H1168">
        <v>931.2</v>
      </c>
      <c r="I1168">
        <f t="shared" si="18"/>
        <v>1</v>
      </c>
      <c r="J1168" t="s">
        <v>24</v>
      </c>
    </row>
    <row r="1169" spans="1:10">
      <c r="A1169">
        <v>34</v>
      </c>
      <c r="B1169">
        <v>0</v>
      </c>
      <c r="C1169">
        <v>2</v>
      </c>
      <c r="D1169">
        <v>2573</v>
      </c>
      <c r="E1169">
        <v>1</v>
      </c>
      <c r="F1169">
        <v>9</v>
      </c>
      <c r="G1169">
        <v>29.95</v>
      </c>
      <c r="H1169">
        <v>258.95</v>
      </c>
      <c r="I1169">
        <f t="shared" si="18"/>
        <v>1</v>
      </c>
      <c r="J1169" t="s">
        <v>24</v>
      </c>
    </row>
    <row r="1170" spans="1:10">
      <c r="A1170">
        <v>32</v>
      </c>
      <c r="B1170">
        <v>0</v>
      </c>
      <c r="C1170">
        <v>2</v>
      </c>
      <c r="D1170">
        <v>3391</v>
      </c>
      <c r="E1170">
        <v>0</v>
      </c>
      <c r="F1170">
        <v>2</v>
      </c>
      <c r="G1170">
        <v>96</v>
      </c>
      <c r="H1170">
        <v>271.48</v>
      </c>
      <c r="I1170">
        <f t="shared" si="18"/>
        <v>1</v>
      </c>
      <c r="J1170" t="s">
        <v>24</v>
      </c>
    </row>
    <row r="1171" spans="1:10">
      <c r="A1171">
        <v>57</v>
      </c>
      <c r="B1171">
        <v>0</v>
      </c>
      <c r="C1171">
        <v>2</v>
      </c>
      <c r="D1171">
        <v>2893</v>
      </c>
      <c r="E1171">
        <v>0</v>
      </c>
      <c r="F1171">
        <v>9</v>
      </c>
      <c r="G1171">
        <v>94.75</v>
      </c>
      <c r="H1171">
        <v>1010.53</v>
      </c>
      <c r="I1171">
        <f t="shared" si="18"/>
        <v>1</v>
      </c>
      <c r="J1171" t="s">
        <v>24</v>
      </c>
    </row>
    <row r="1172" spans="1:10">
      <c r="A1172">
        <v>34</v>
      </c>
      <c r="B1172">
        <v>0</v>
      </c>
      <c r="C1172">
        <v>2</v>
      </c>
      <c r="D1172">
        <v>4580</v>
      </c>
      <c r="E1172">
        <v>1</v>
      </c>
      <c r="F1172">
        <v>23</v>
      </c>
      <c r="G1172">
        <v>48.35</v>
      </c>
      <c r="H1172">
        <v>1200.55</v>
      </c>
      <c r="I1172">
        <f t="shared" si="18"/>
        <v>1</v>
      </c>
      <c r="J1172" t="s">
        <v>24</v>
      </c>
    </row>
    <row r="1173" spans="1:10">
      <c r="A1173">
        <v>60</v>
      </c>
      <c r="B1173">
        <v>1</v>
      </c>
      <c r="C1173">
        <v>2</v>
      </c>
      <c r="D1173">
        <v>2131</v>
      </c>
      <c r="E1173">
        <v>4</v>
      </c>
      <c r="F1173">
        <v>4</v>
      </c>
      <c r="G1173">
        <v>61.45</v>
      </c>
      <c r="H1173">
        <v>338.51</v>
      </c>
      <c r="I1173">
        <f t="shared" si="18"/>
        <v>1</v>
      </c>
      <c r="J1173" t="s">
        <v>24</v>
      </c>
    </row>
    <row r="1174" spans="1:10">
      <c r="A1174">
        <v>44</v>
      </c>
      <c r="B1174">
        <v>0</v>
      </c>
      <c r="C1174">
        <v>2</v>
      </c>
      <c r="D1174">
        <v>4335</v>
      </c>
      <c r="E1174">
        <v>0</v>
      </c>
      <c r="F1174">
        <v>1</v>
      </c>
      <c r="G1174">
        <v>75.099999999999994</v>
      </c>
      <c r="H1174">
        <v>81.040000000000006</v>
      </c>
      <c r="I1174">
        <f t="shared" si="18"/>
        <v>1</v>
      </c>
      <c r="J1174" t="s">
        <v>24</v>
      </c>
    </row>
    <row r="1175" spans="1:10">
      <c r="A1175">
        <v>36</v>
      </c>
      <c r="B1175">
        <v>0</v>
      </c>
      <c r="C1175">
        <v>2</v>
      </c>
      <c r="D1175">
        <v>3845</v>
      </c>
      <c r="E1175">
        <v>0</v>
      </c>
      <c r="F1175">
        <v>2</v>
      </c>
      <c r="G1175">
        <v>20.65</v>
      </c>
      <c r="H1175">
        <v>88.12</v>
      </c>
      <c r="I1175">
        <f t="shared" si="18"/>
        <v>1</v>
      </c>
      <c r="J1175" t="s">
        <v>24</v>
      </c>
    </row>
    <row r="1176" spans="1:10">
      <c r="A1176">
        <v>60</v>
      </c>
      <c r="B1176">
        <v>0</v>
      </c>
      <c r="C1176">
        <v>2</v>
      </c>
      <c r="D1176">
        <v>3657</v>
      </c>
      <c r="E1176">
        <v>0</v>
      </c>
      <c r="F1176">
        <v>1</v>
      </c>
      <c r="G1176">
        <v>20</v>
      </c>
      <c r="H1176">
        <v>66.77</v>
      </c>
      <c r="I1176">
        <f t="shared" si="18"/>
        <v>1</v>
      </c>
      <c r="J1176" t="s">
        <v>24</v>
      </c>
    </row>
    <row r="1177" spans="1:10">
      <c r="A1177">
        <v>30</v>
      </c>
      <c r="B1177">
        <v>0</v>
      </c>
      <c r="C1177">
        <v>2</v>
      </c>
      <c r="D1177">
        <v>5219</v>
      </c>
      <c r="E1177">
        <v>1</v>
      </c>
      <c r="F1177">
        <v>31</v>
      </c>
      <c r="G1177">
        <v>91.15</v>
      </c>
      <c r="H1177">
        <v>4194.22</v>
      </c>
      <c r="I1177">
        <f t="shared" si="18"/>
        <v>1</v>
      </c>
      <c r="J1177" t="s">
        <v>24</v>
      </c>
    </row>
    <row r="1178" spans="1:10">
      <c r="A1178">
        <v>39</v>
      </c>
      <c r="B1178">
        <v>0</v>
      </c>
      <c r="C1178">
        <v>2</v>
      </c>
      <c r="D1178">
        <v>5602</v>
      </c>
      <c r="E1178">
        <v>0</v>
      </c>
      <c r="F1178">
        <v>66</v>
      </c>
      <c r="G1178">
        <v>106.05</v>
      </c>
      <c r="H1178">
        <v>8533.01</v>
      </c>
      <c r="I1178">
        <f t="shared" si="18"/>
        <v>1</v>
      </c>
      <c r="J1178" t="s">
        <v>24</v>
      </c>
    </row>
    <row r="1179" spans="1:10">
      <c r="A1179">
        <v>30</v>
      </c>
      <c r="B1179">
        <v>0</v>
      </c>
      <c r="C1179">
        <v>2</v>
      </c>
      <c r="D1179">
        <v>4811</v>
      </c>
      <c r="E1179">
        <v>0</v>
      </c>
      <c r="F1179">
        <v>39</v>
      </c>
      <c r="G1179">
        <v>103.45</v>
      </c>
      <c r="H1179">
        <v>5349.31</v>
      </c>
      <c r="I1179">
        <f t="shared" si="18"/>
        <v>1</v>
      </c>
      <c r="J1179" t="s">
        <v>24</v>
      </c>
    </row>
    <row r="1180" spans="1:10">
      <c r="A1180">
        <v>52</v>
      </c>
      <c r="B1180">
        <v>0</v>
      </c>
      <c r="C1180">
        <v>2</v>
      </c>
      <c r="D1180">
        <v>2051</v>
      </c>
      <c r="E1180">
        <v>0</v>
      </c>
      <c r="F1180">
        <v>1</v>
      </c>
      <c r="G1180">
        <v>19.95</v>
      </c>
      <c r="H1180">
        <v>37.56</v>
      </c>
      <c r="I1180">
        <f t="shared" si="18"/>
        <v>1</v>
      </c>
      <c r="J1180" t="s">
        <v>24</v>
      </c>
    </row>
    <row r="1181" spans="1:10">
      <c r="A1181">
        <v>62</v>
      </c>
      <c r="B1181">
        <v>0</v>
      </c>
      <c r="C1181">
        <v>2</v>
      </c>
      <c r="D1181">
        <v>2987</v>
      </c>
      <c r="E1181">
        <v>1</v>
      </c>
      <c r="F1181">
        <v>3</v>
      </c>
      <c r="G1181">
        <v>35.15</v>
      </c>
      <c r="H1181">
        <v>99.75</v>
      </c>
      <c r="I1181">
        <f t="shared" si="18"/>
        <v>1</v>
      </c>
      <c r="J1181" t="s">
        <v>24</v>
      </c>
    </row>
    <row r="1182" spans="1:10">
      <c r="A1182">
        <v>61</v>
      </c>
      <c r="B1182">
        <v>0</v>
      </c>
      <c r="C1182">
        <v>2</v>
      </c>
      <c r="D1182">
        <v>5900</v>
      </c>
      <c r="E1182">
        <v>0</v>
      </c>
      <c r="F1182">
        <v>2</v>
      </c>
      <c r="G1182">
        <v>44.95</v>
      </c>
      <c r="H1182">
        <v>138.38999999999999</v>
      </c>
      <c r="I1182">
        <f t="shared" si="18"/>
        <v>1</v>
      </c>
      <c r="J1182" t="s">
        <v>24</v>
      </c>
    </row>
    <row r="1183" spans="1:10">
      <c r="A1183">
        <v>80</v>
      </c>
      <c r="B1183">
        <v>0</v>
      </c>
      <c r="C1183">
        <v>2</v>
      </c>
      <c r="D1183">
        <v>5674</v>
      </c>
      <c r="E1183">
        <v>0</v>
      </c>
      <c r="F1183">
        <v>1</v>
      </c>
      <c r="G1183">
        <v>71.650000000000006</v>
      </c>
      <c r="H1183">
        <v>100.11</v>
      </c>
      <c r="I1183">
        <f t="shared" si="18"/>
        <v>1</v>
      </c>
      <c r="J1183" t="s">
        <v>24</v>
      </c>
    </row>
    <row r="1184" spans="1:10">
      <c r="A1184">
        <v>65</v>
      </c>
      <c r="B1184">
        <v>0</v>
      </c>
      <c r="C1184">
        <v>2</v>
      </c>
      <c r="D1184">
        <v>5638</v>
      </c>
      <c r="E1184">
        <v>0</v>
      </c>
      <c r="F1184">
        <v>7</v>
      </c>
      <c r="G1184">
        <v>73.75</v>
      </c>
      <c r="H1184">
        <v>771.95</v>
      </c>
      <c r="I1184">
        <f t="shared" si="18"/>
        <v>1</v>
      </c>
      <c r="J1184" t="s">
        <v>24</v>
      </c>
    </row>
    <row r="1185" spans="1:10">
      <c r="A1185">
        <v>78</v>
      </c>
      <c r="B1185">
        <v>0</v>
      </c>
      <c r="C1185">
        <v>2</v>
      </c>
      <c r="D1185">
        <v>5378</v>
      </c>
      <c r="E1185">
        <v>0</v>
      </c>
      <c r="F1185">
        <v>2</v>
      </c>
      <c r="G1185">
        <v>74.849999999999994</v>
      </c>
      <c r="H1185">
        <v>247.22</v>
      </c>
      <c r="I1185">
        <f t="shared" si="18"/>
        <v>1</v>
      </c>
      <c r="J1185" t="s">
        <v>24</v>
      </c>
    </row>
    <row r="1186" spans="1:10">
      <c r="A1186">
        <v>79</v>
      </c>
      <c r="B1186">
        <v>0</v>
      </c>
      <c r="C1186">
        <v>2</v>
      </c>
      <c r="D1186">
        <v>4105</v>
      </c>
      <c r="E1186">
        <v>0</v>
      </c>
      <c r="F1186">
        <v>60</v>
      </c>
      <c r="G1186">
        <v>105.9</v>
      </c>
      <c r="H1186">
        <v>7038.45</v>
      </c>
      <c r="I1186">
        <f t="shared" si="18"/>
        <v>1</v>
      </c>
      <c r="J1186" t="s">
        <v>24</v>
      </c>
    </row>
    <row r="1187" spans="1:10">
      <c r="A1187">
        <v>20</v>
      </c>
      <c r="B1187">
        <v>0</v>
      </c>
      <c r="C1187">
        <v>2</v>
      </c>
      <c r="D1187">
        <v>5654</v>
      </c>
      <c r="E1187">
        <v>0</v>
      </c>
      <c r="F1187">
        <v>30</v>
      </c>
      <c r="G1187">
        <v>90.25</v>
      </c>
      <c r="H1187">
        <v>3657.15</v>
      </c>
      <c r="I1187">
        <f t="shared" si="18"/>
        <v>1</v>
      </c>
      <c r="J1187" t="s">
        <v>24</v>
      </c>
    </row>
    <row r="1188" spans="1:10">
      <c r="A1188">
        <v>33</v>
      </c>
      <c r="B1188">
        <v>0</v>
      </c>
      <c r="C1188">
        <v>2</v>
      </c>
      <c r="D1188">
        <v>4223</v>
      </c>
      <c r="E1188">
        <v>3</v>
      </c>
      <c r="F1188">
        <v>20</v>
      </c>
      <c r="G1188">
        <v>105.85</v>
      </c>
      <c r="H1188">
        <v>2815.45</v>
      </c>
      <c r="I1188">
        <f t="shared" si="18"/>
        <v>1</v>
      </c>
      <c r="J1188" t="s">
        <v>24</v>
      </c>
    </row>
    <row r="1189" spans="1:10">
      <c r="A1189">
        <v>57</v>
      </c>
      <c r="B1189">
        <v>0</v>
      </c>
      <c r="C1189">
        <v>2</v>
      </c>
      <c r="D1189">
        <v>5890</v>
      </c>
      <c r="E1189">
        <v>0</v>
      </c>
      <c r="F1189">
        <v>1</v>
      </c>
      <c r="G1189">
        <v>19.100000000000001</v>
      </c>
      <c r="H1189">
        <v>53.89</v>
      </c>
      <c r="I1189">
        <f t="shared" si="18"/>
        <v>1</v>
      </c>
      <c r="J1189" t="s">
        <v>24</v>
      </c>
    </row>
    <row r="1190" spans="1:10">
      <c r="A1190">
        <v>35</v>
      </c>
      <c r="B1190">
        <v>2</v>
      </c>
      <c r="C1190">
        <v>2</v>
      </c>
      <c r="D1190">
        <v>2865</v>
      </c>
      <c r="E1190">
        <v>1</v>
      </c>
      <c r="F1190">
        <v>1</v>
      </c>
      <c r="G1190">
        <v>19.45</v>
      </c>
      <c r="H1190">
        <v>48.18</v>
      </c>
      <c r="I1190">
        <f t="shared" si="18"/>
        <v>1</v>
      </c>
      <c r="J1190" t="s">
        <v>24</v>
      </c>
    </row>
    <row r="1191" spans="1:10">
      <c r="A1191">
        <v>54</v>
      </c>
      <c r="B1191">
        <v>0</v>
      </c>
      <c r="C1191">
        <v>2</v>
      </c>
      <c r="D1191">
        <v>2421</v>
      </c>
      <c r="E1191">
        <v>0</v>
      </c>
      <c r="F1191">
        <v>3</v>
      </c>
      <c r="G1191">
        <v>69.650000000000006</v>
      </c>
      <c r="H1191">
        <v>338.24</v>
      </c>
      <c r="I1191">
        <f t="shared" si="18"/>
        <v>1</v>
      </c>
      <c r="J1191" t="s">
        <v>24</v>
      </c>
    </row>
    <row r="1192" spans="1:10">
      <c r="A1192">
        <v>53</v>
      </c>
      <c r="B1192">
        <v>0</v>
      </c>
      <c r="C1192">
        <v>2</v>
      </c>
      <c r="D1192">
        <v>3731</v>
      </c>
      <c r="E1192">
        <v>0</v>
      </c>
      <c r="F1192">
        <v>1</v>
      </c>
      <c r="G1192">
        <v>20.5</v>
      </c>
      <c r="H1192">
        <v>40.35</v>
      </c>
      <c r="I1192">
        <f t="shared" si="18"/>
        <v>1</v>
      </c>
      <c r="J1192" t="s">
        <v>24</v>
      </c>
    </row>
    <row r="1193" spans="1:10">
      <c r="A1193">
        <v>22</v>
      </c>
      <c r="B1193">
        <v>0</v>
      </c>
      <c r="C1193">
        <v>2</v>
      </c>
      <c r="D1193">
        <v>5390</v>
      </c>
      <c r="E1193">
        <v>0</v>
      </c>
      <c r="F1193">
        <v>59</v>
      </c>
      <c r="G1193">
        <v>93.85</v>
      </c>
      <c r="H1193">
        <v>6202.64</v>
      </c>
      <c r="I1193">
        <f t="shared" si="18"/>
        <v>1</v>
      </c>
      <c r="J1193" t="s">
        <v>24</v>
      </c>
    </row>
    <row r="1194" spans="1:10">
      <c r="A1194">
        <v>70</v>
      </c>
      <c r="B1194">
        <v>0</v>
      </c>
      <c r="C1194">
        <v>2</v>
      </c>
      <c r="D1194">
        <v>5101</v>
      </c>
      <c r="E1194">
        <v>2</v>
      </c>
      <c r="F1194">
        <v>13</v>
      </c>
      <c r="G1194">
        <v>70.150000000000006</v>
      </c>
      <c r="H1194">
        <v>1498.93</v>
      </c>
      <c r="I1194">
        <f t="shared" si="18"/>
        <v>1</v>
      </c>
      <c r="J1194" t="s">
        <v>24</v>
      </c>
    </row>
    <row r="1195" spans="1:10">
      <c r="A1195">
        <v>77</v>
      </c>
      <c r="B1195">
        <v>0</v>
      </c>
      <c r="C1195">
        <v>2</v>
      </c>
      <c r="D1195">
        <v>3665</v>
      </c>
      <c r="E1195">
        <v>0</v>
      </c>
      <c r="F1195">
        <v>22</v>
      </c>
      <c r="G1195">
        <v>94.65</v>
      </c>
      <c r="H1195">
        <v>3162.71</v>
      </c>
      <c r="I1195">
        <f t="shared" si="18"/>
        <v>1</v>
      </c>
      <c r="J1195" t="s">
        <v>24</v>
      </c>
    </row>
    <row r="1196" spans="1:10">
      <c r="A1196">
        <v>52</v>
      </c>
      <c r="B1196">
        <v>0</v>
      </c>
      <c r="C1196">
        <v>2</v>
      </c>
      <c r="D1196">
        <v>3605</v>
      </c>
      <c r="E1196">
        <v>0</v>
      </c>
      <c r="F1196">
        <v>1</v>
      </c>
      <c r="G1196">
        <v>31.35</v>
      </c>
      <c r="H1196">
        <v>111.35</v>
      </c>
      <c r="I1196">
        <f t="shared" si="18"/>
        <v>1</v>
      </c>
      <c r="J1196" t="s">
        <v>24</v>
      </c>
    </row>
    <row r="1197" spans="1:10">
      <c r="A1197">
        <v>41</v>
      </c>
      <c r="B1197">
        <v>0</v>
      </c>
      <c r="C1197">
        <v>2</v>
      </c>
      <c r="D1197">
        <v>4381</v>
      </c>
      <c r="E1197">
        <v>0</v>
      </c>
      <c r="F1197">
        <v>2</v>
      </c>
      <c r="G1197">
        <v>80.2</v>
      </c>
      <c r="H1197">
        <v>255.63</v>
      </c>
      <c r="I1197">
        <f t="shared" si="18"/>
        <v>1</v>
      </c>
      <c r="J1197" t="s">
        <v>24</v>
      </c>
    </row>
    <row r="1198" spans="1:10">
      <c r="A1198">
        <v>51</v>
      </c>
      <c r="B1198">
        <v>0</v>
      </c>
      <c r="C1198">
        <v>2</v>
      </c>
      <c r="D1198">
        <v>4630</v>
      </c>
      <c r="E1198">
        <v>0</v>
      </c>
      <c r="F1198">
        <v>52</v>
      </c>
      <c r="G1198">
        <v>105</v>
      </c>
      <c r="H1198">
        <v>7989.93</v>
      </c>
      <c r="I1198">
        <f t="shared" si="18"/>
        <v>1</v>
      </c>
      <c r="J1198" t="s">
        <v>24</v>
      </c>
    </row>
    <row r="1199" spans="1:10">
      <c r="A1199">
        <v>21</v>
      </c>
      <c r="B1199">
        <v>0</v>
      </c>
      <c r="C1199">
        <v>2</v>
      </c>
      <c r="D1199">
        <v>5383</v>
      </c>
      <c r="E1199">
        <v>0</v>
      </c>
      <c r="F1199">
        <v>41</v>
      </c>
      <c r="G1199">
        <v>106.3</v>
      </c>
      <c r="H1199">
        <v>5001.08</v>
      </c>
      <c r="I1199">
        <f t="shared" si="18"/>
        <v>1</v>
      </c>
      <c r="J1199" t="s">
        <v>24</v>
      </c>
    </row>
    <row r="1200" spans="1:10">
      <c r="A1200">
        <v>63</v>
      </c>
      <c r="B1200">
        <v>0</v>
      </c>
      <c r="C1200">
        <v>2</v>
      </c>
      <c r="D1200">
        <v>2783</v>
      </c>
      <c r="E1200">
        <v>0</v>
      </c>
      <c r="F1200">
        <v>1</v>
      </c>
      <c r="G1200">
        <v>20.25</v>
      </c>
      <c r="H1200">
        <v>30.96</v>
      </c>
      <c r="I1200">
        <f t="shared" si="18"/>
        <v>1</v>
      </c>
      <c r="J1200" t="s">
        <v>24</v>
      </c>
    </row>
    <row r="1201" spans="1:10">
      <c r="A1201">
        <v>64</v>
      </c>
      <c r="B1201">
        <v>0</v>
      </c>
      <c r="C1201">
        <v>2</v>
      </c>
      <c r="D1201">
        <v>2485</v>
      </c>
      <c r="E1201">
        <v>1</v>
      </c>
      <c r="F1201">
        <v>1</v>
      </c>
      <c r="G1201">
        <v>70</v>
      </c>
      <c r="H1201">
        <v>108.8</v>
      </c>
      <c r="I1201">
        <f t="shared" si="18"/>
        <v>1</v>
      </c>
      <c r="J1201" t="s">
        <v>24</v>
      </c>
    </row>
    <row r="1202" spans="1:10">
      <c r="A1202">
        <v>38</v>
      </c>
      <c r="B1202">
        <v>0</v>
      </c>
      <c r="C1202">
        <v>2</v>
      </c>
      <c r="D1202">
        <v>2031</v>
      </c>
      <c r="E1202">
        <v>0</v>
      </c>
      <c r="F1202">
        <v>31</v>
      </c>
      <c r="G1202">
        <v>89.9</v>
      </c>
      <c r="H1202">
        <v>2961.95</v>
      </c>
      <c r="I1202">
        <f t="shared" si="18"/>
        <v>1</v>
      </c>
      <c r="J1202" t="s">
        <v>24</v>
      </c>
    </row>
    <row r="1203" spans="1:10">
      <c r="A1203">
        <v>54</v>
      </c>
      <c r="B1203">
        <v>0</v>
      </c>
      <c r="C1203">
        <v>2</v>
      </c>
      <c r="D1203">
        <v>6259</v>
      </c>
      <c r="E1203">
        <v>1</v>
      </c>
      <c r="F1203">
        <v>57</v>
      </c>
      <c r="G1203">
        <v>95.25</v>
      </c>
      <c r="H1203">
        <v>8259.33</v>
      </c>
      <c r="I1203">
        <f t="shared" si="18"/>
        <v>1</v>
      </c>
      <c r="J1203" t="s">
        <v>24</v>
      </c>
    </row>
    <row r="1204" spans="1:10">
      <c r="A1204">
        <v>74</v>
      </c>
      <c r="B1204">
        <v>0</v>
      </c>
      <c r="C1204">
        <v>2</v>
      </c>
      <c r="D1204">
        <v>6117</v>
      </c>
      <c r="E1204">
        <v>1</v>
      </c>
      <c r="F1204">
        <v>66</v>
      </c>
      <c r="G1204">
        <v>105.95</v>
      </c>
      <c r="H1204">
        <v>8806.75</v>
      </c>
      <c r="I1204">
        <f t="shared" si="18"/>
        <v>1</v>
      </c>
      <c r="J1204" t="s">
        <v>24</v>
      </c>
    </row>
    <row r="1205" spans="1:10">
      <c r="A1205">
        <v>68</v>
      </c>
      <c r="B1205">
        <v>0</v>
      </c>
      <c r="C1205">
        <v>2</v>
      </c>
      <c r="D1205">
        <v>5655</v>
      </c>
      <c r="E1205">
        <v>0</v>
      </c>
      <c r="F1205">
        <v>2</v>
      </c>
      <c r="G1205">
        <v>44.15</v>
      </c>
      <c r="H1205">
        <v>179.97</v>
      </c>
      <c r="I1205">
        <f t="shared" si="18"/>
        <v>1</v>
      </c>
      <c r="J1205" t="s">
        <v>24</v>
      </c>
    </row>
    <row r="1206" spans="1:10">
      <c r="A1206">
        <v>78</v>
      </c>
      <c r="B1206">
        <v>0</v>
      </c>
      <c r="C1206">
        <v>2</v>
      </c>
      <c r="D1206">
        <v>4712</v>
      </c>
      <c r="E1206">
        <v>1</v>
      </c>
      <c r="F1206">
        <v>37</v>
      </c>
      <c r="G1206">
        <v>85.7</v>
      </c>
      <c r="H1206">
        <v>4895.72</v>
      </c>
      <c r="I1206">
        <f t="shared" si="18"/>
        <v>1</v>
      </c>
      <c r="J1206" t="s">
        <v>24</v>
      </c>
    </row>
    <row r="1207" spans="1:10">
      <c r="A1207">
        <v>75</v>
      </c>
      <c r="B1207">
        <v>0</v>
      </c>
      <c r="C1207">
        <v>2</v>
      </c>
      <c r="D1207">
        <v>2591</v>
      </c>
      <c r="E1207">
        <v>1</v>
      </c>
      <c r="F1207">
        <v>26</v>
      </c>
      <c r="G1207">
        <v>93.85</v>
      </c>
      <c r="H1207">
        <v>2622.83</v>
      </c>
      <c r="I1207">
        <f t="shared" si="18"/>
        <v>1</v>
      </c>
      <c r="J1207" t="s">
        <v>24</v>
      </c>
    </row>
    <row r="1208" spans="1:10">
      <c r="A1208">
        <v>73</v>
      </c>
      <c r="B1208">
        <v>0</v>
      </c>
      <c r="C1208">
        <v>2</v>
      </c>
      <c r="D1208">
        <v>5034</v>
      </c>
      <c r="E1208">
        <v>4</v>
      </c>
      <c r="F1208">
        <v>68</v>
      </c>
      <c r="G1208">
        <v>110</v>
      </c>
      <c r="H1208">
        <v>8617.57</v>
      </c>
      <c r="I1208">
        <f t="shared" si="18"/>
        <v>1</v>
      </c>
      <c r="J1208" t="s">
        <v>24</v>
      </c>
    </row>
    <row r="1209" spans="1:10">
      <c r="A1209">
        <v>26</v>
      </c>
      <c r="B1209">
        <v>2</v>
      </c>
      <c r="C1209">
        <v>2</v>
      </c>
      <c r="D1209">
        <v>2152</v>
      </c>
      <c r="E1209">
        <v>0</v>
      </c>
      <c r="F1209">
        <v>8</v>
      </c>
      <c r="G1209">
        <v>84.5</v>
      </c>
      <c r="H1209">
        <v>835.28</v>
      </c>
      <c r="I1209">
        <f t="shared" si="18"/>
        <v>1</v>
      </c>
      <c r="J1209" t="s">
        <v>24</v>
      </c>
    </row>
    <row r="1210" spans="1:10">
      <c r="A1210">
        <v>51</v>
      </c>
      <c r="B1210">
        <v>0</v>
      </c>
      <c r="C1210">
        <v>2</v>
      </c>
      <c r="D1210">
        <v>2041</v>
      </c>
      <c r="E1210">
        <v>1</v>
      </c>
      <c r="F1210">
        <v>41</v>
      </c>
      <c r="G1210">
        <v>73</v>
      </c>
      <c r="H1210">
        <v>3653.51</v>
      </c>
      <c r="I1210">
        <f t="shared" si="18"/>
        <v>1</v>
      </c>
      <c r="J1210" t="s">
        <v>24</v>
      </c>
    </row>
    <row r="1211" spans="1:10">
      <c r="A1211">
        <v>34</v>
      </c>
      <c r="B1211">
        <v>0</v>
      </c>
      <c r="C1211">
        <v>2</v>
      </c>
      <c r="D1211">
        <v>2655</v>
      </c>
      <c r="E1211">
        <v>1</v>
      </c>
      <c r="F1211">
        <v>13</v>
      </c>
      <c r="G1211">
        <v>48.75</v>
      </c>
      <c r="H1211">
        <v>633.4</v>
      </c>
      <c r="I1211">
        <f t="shared" si="18"/>
        <v>1</v>
      </c>
      <c r="J1211" t="s">
        <v>24</v>
      </c>
    </row>
    <row r="1212" spans="1:10">
      <c r="A1212">
        <v>42</v>
      </c>
      <c r="B1212">
        <v>0</v>
      </c>
      <c r="C1212">
        <v>2</v>
      </c>
      <c r="D1212">
        <v>3967</v>
      </c>
      <c r="E1212">
        <v>0</v>
      </c>
      <c r="F1212">
        <v>1</v>
      </c>
      <c r="G1212">
        <v>85.55</v>
      </c>
      <c r="H1212">
        <v>118.89</v>
      </c>
      <c r="I1212">
        <f t="shared" si="18"/>
        <v>1</v>
      </c>
      <c r="J1212" t="s">
        <v>24</v>
      </c>
    </row>
    <row r="1213" spans="1:10">
      <c r="A1213">
        <v>45</v>
      </c>
      <c r="B1213">
        <v>0</v>
      </c>
      <c r="C1213">
        <v>2</v>
      </c>
      <c r="D1213">
        <v>4559</v>
      </c>
      <c r="E1213">
        <v>1</v>
      </c>
      <c r="F1213">
        <v>2</v>
      </c>
      <c r="G1213">
        <v>70.7</v>
      </c>
      <c r="H1213">
        <v>160.97</v>
      </c>
      <c r="I1213">
        <f t="shared" si="18"/>
        <v>1</v>
      </c>
      <c r="J1213" t="s">
        <v>24</v>
      </c>
    </row>
    <row r="1214" spans="1:10">
      <c r="A1214">
        <v>28</v>
      </c>
      <c r="B1214">
        <v>0</v>
      </c>
      <c r="C1214">
        <v>2</v>
      </c>
      <c r="D1214">
        <v>4028</v>
      </c>
      <c r="E1214">
        <v>0</v>
      </c>
      <c r="F1214">
        <v>13</v>
      </c>
      <c r="G1214">
        <v>83.2</v>
      </c>
      <c r="H1214">
        <v>1520.8</v>
      </c>
      <c r="I1214">
        <f t="shared" si="18"/>
        <v>1</v>
      </c>
      <c r="J1214" t="s">
        <v>24</v>
      </c>
    </row>
    <row r="1215" spans="1:10">
      <c r="A1215">
        <v>42</v>
      </c>
      <c r="B1215">
        <v>3</v>
      </c>
      <c r="C1215">
        <v>2</v>
      </c>
      <c r="D1215">
        <v>3785</v>
      </c>
      <c r="E1215">
        <v>0</v>
      </c>
      <c r="F1215">
        <v>20</v>
      </c>
      <c r="G1215">
        <v>19.399999999999999</v>
      </c>
      <c r="H1215">
        <v>830.1</v>
      </c>
      <c r="I1215">
        <f t="shared" si="18"/>
        <v>1</v>
      </c>
      <c r="J1215" t="s">
        <v>24</v>
      </c>
    </row>
    <row r="1216" spans="1:10">
      <c r="A1216">
        <v>30</v>
      </c>
      <c r="B1216">
        <v>0</v>
      </c>
      <c r="C1216">
        <v>2</v>
      </c>
      <c r="D1216">
        <v>4283</v>
      </c>
      <c r="E1216">
        <v>1</v>
      </c>
      <c r="F1216">
        <v>69</v>
      </c>
      <c r="G1216">
        <v>103.95</v>
      </c>
      <c r="H1216">
        <v>10013.700000000001</v>
      </c>
      <c r="I1216">
        <f t="shared" si="18"/>
        <v>1</v>
      </c>
      <c r="J1216" t="s">
        <v>24</v>
      </c>
    </row>
    <row r="1217" spans="1:10">
      <c r="A1217">
        <v>42</v>
      </c>
      <c r="B1217">
        <v>0</v>
      </c>
      <c r="C1217">
        <v>2</v>
      </c>
      <c r="D1217">
        <v>2937</v>
      </c>
      <c r="E1217">
        <v>0</v>
      </c>
      <c r="F1217">
        <v>1</v>
      </c>
      <c r="G1217">
        <v>62.05</v>
      </c>
      <c r="H1217">
        <v>119.88</v>
      </c>
      <c r="I1217">
        <f t="shared" si="18"/>
        <v>1</v>
      </c>
      <c r="J1217" t="s">
        <v>24</v>
      </c>
    </row>
    <row r="1218" spans="1:10">
      <c r="A1218">
        <v>58</v>
      </c>
      <c r="B1218">
        <v>0</v>
      </c>
      <c r="C1218">
        <v>2</v>
      </c>
      <c r="D1218">
        <v>4630</v>
      </c>
      <c r="E1218">
        <v>0</v>
      </c>
      <c r="F1218">
        <v>5</v>
      </c>
      <c r="G1218">
        <v>51</v>
      </c>
      <c r="H1218">
        <v>305.95</v>
      </c>
      <c r="I1218">
        <f t="shared" ref="I1218:I1281" si="19">IF(J1218="Churned",1,0)</f>
        <v>1</v>
      </c>
      <c r="J1218" t="s">
        <v>24</v>
      </c>
    </row>
    <row r="1219" spans="1:10">
      <c r="A1219">
        <v>20</v>
      </c>
      <c r="B1219">
        <v>0</v>
      </c>
      <c r="C1219">
        <v>2</v>
      </c>
      <c r="D1219">
        <v>4544</v>
      </c>
      <c r="E1219">
        <v>3</v>
      </c>
      <c r="F1219">
        <v>36</v>
      </c>
      <c r="G1219">
        <v>97.35</v>
      </c>
      <c r="H1219">
        <v>4335.3</v>
      </c>
      <c r="I1219">
        <f t="shared" si="19"/>
        <v>1</v>
      </c>
      <c r="J1219" t="s">
        <v>24</v>
      </c>
    </row>
    <row r="1220" spans="1:10">
      <c r="A1220">
        <v>39</v>
      </c>
      <c r="B1220">
        <v>0</v>
      </c>
      <c r="C1220">
        <v>2</v>
      </c>
      <c r="D1220">
        <v>4628</v>
      </c>
      <c r="E1220">
        <v>0</v>
      </c>
      <c r="F1220">
        <v>1</v>
      </c>
      <c r="G1220">
        <v>25.25</v>
      </c>
      <c r="H1220">
        <v>25.25</v>
      </c>
      <c r="I1220">
        <f t="shared" si="19"/>
        <v>1</v>
      </c>
      <c r="J1220" t="s">
        <v>24</v>
      </c>
    </row>
    <row r="1221" spans="1:10">
      <c r="A1221">
        <v>77</v>
      </c>
      <c r="B1221">
        <v>0</v>
      </c>
      <c r="C1221">
        <v>2</v>
      </c>
      <c r="D1221">
        <v>3392</v>
      </c>
      <c r="E1221">
        <v>1</v>
      </c>
      <c r="F1221">
        <v>16</v>
      </c>
      <c r="G1221">
        <v>98.75</v>
      </c>
      <c r="H1221">
        <v>1830.11</v>
      </c>
      <c r="I1221">
        <f t="shared" si="19"/>
        <v>1</v>
      </c>
      <c r="J1221" t="s">
        <v>24</v>
      </c>
    </row>
    <row r="1222" spans="1:10">
      <c r="A1222">
        <v>69</v>
      </c>
      <c r="B1222">
        <v>2</v>
      </c>
      <c r="C1222">
        <v>2</v>
      </c>
      <c r="D1222">
        <v>5998</v>
      </c>
      <c r="E1222">
        <v>1</v>
      </c>
      <c r="F1222">
        <v>10</v>
      </c>
      <c r="G1222">
        <v>100.25</v>
      </c>
      <c r="H1222">
        <v>1309.45</v>
      </c>
      <c r="I1222">
        <f t="shared" si="19"/>
        <v>1</v>
      </c>
      <c r="J1222" t="s">
        <v>24</v>
      </c>
    </row>
    <row r="1223" spans="1:10">
      <c r="A1223">
        <v>62</v>
      </c>
      <c r="B1223">
        <v>0</v>
      </c>
      <c r="C1223">
        <v>2</v>
      </c>
      <c r="D1223">
        <v>3979</v>
      </c>
      <c r="E1223">
        <v>1</v>
      </c>
      <c r="F1223">
        <v>34</v>
      </c>
      <c r="G1223">
        <v>97.65</v>
      </c>
      <c r="H1223">
        <v>4680.7700000000004</v>
      </c>
      <c r="I1223">
        <f t="shared" si="19"/>
        <v>1</v>
      </c>
      <c r="J1223" t="s">
        <v>24</v>
      </c>
    </row>
    <row r="1224" spans="1:10">
      <c r="A1224">
        <v>35</v>
      </c>
      <c r="B1224">
        <v>0</v>
      </c>
      <c r="C1224">
        <v>2</v>
      </c>
      <c r="D1224">
        <v>5636</v>
      </c>
      <c r="E1224">
        <v>0</v>
      </c>
      <c r="F1224">
        <v>1</v>
      </c>
      <c r="G1224">
        <v>20.55</v>
      </c>
      <c r="H1224">
        <v>36.46</v>
      </c>
      <c r="I1224">
        <f t="shared" si="19"/>
        <v>1</v>
      </c>
      <c r="J1224" t="s">
        <v>24</v>
      </c>
    </row>
    <row r="1225" spans="1:10">
      <c r="A1225">
        <v>53</v>
      </c>
      <c r="B1225">
        <v>0</v>
      </c>
      <c r="C1225">
        <v>2</v>
      </c>
      <c r="D1225">
        <v>3182</v>
      </c>
      <c r="E1225">
        <v>0</v>
      </c>
      <c r="F1225">
        <v>17</v>
      </c>
      <c r="G1225">
        <v>76.650000000000006</v>
      </c>
      <c r="H1225">
        <v>1833.92</v>
      </c>
      <c r="I1225">
        <f t="shared" si="19"/>
        <v>1</v>
      </c>
      <c r="J1225" t="s">
        <v>24</v>
      </c>
    </row>
    <row r="1226" spans="1:10">
      <c r="A1226">
        <v>62</v>
      </c>
      <c r="B1226">
        <v>0</v>
      </c>
      <c r="C1226">
        <v>2</v>
      </c>
      <c r="D1226">
        <v>3238</v>
      </c>
      <c r="E1226">
        <v>1</v>
      </c>
      <c r="F1226">
        <v>7</v>
      </c>
      <c r="G1226">
        <v>81.099999999999994</v>
      </c>
      <c r="H1226">
        <v>657.71</v>
      </c>
      <c r="I1226">
        <f t="shared" si="19"/>
        <v>1</v>
      </c>
      <c r="J1226" t="s">
        <v>24</v>
      </c>
    </row>
    <row r="1227" spans="1:10">
      <c r="A1227">
        <v>35</v>
      </c>
      <c r="B1227">
        <v>0</v>
      </c>
      <c r="C1227">
        <v>2</v>
      </c>
      <c r="D1227">
        <v>3520</v>
      </c>
      <c r="E1227">
        <v>0</v>
      </c>
      <c r="F1227">
        <v>5</v>
      </c>
      <c r="G1227">
        <v>75.900000000000006</v>
      </c>
      <c r="H1227">
        <v>592.15</v>
      </c>
      <c r="I1227">
        <f t="shared" si="19"/>
        <v>1</v>
      </c>
      <c r="J1227" t="s">
        <v>24</v>
      </c>
    </row>
    <row r="1228" spans="1:10">
      <c r="A1228">
        <v>30</v>
      </c>
      <c r="B1228">
        <v>0</v>
      </c>
      <c r="C1228">
        <v>2</v>
      </c>
      <c r="D1228">
        <v>6481</v>
      </c>
      <c r="E1228">
        <v>1</v>
      </c>
      <c r="F1228">
        <v>53</v>
      </c>
      <c r="G1228">
        <v>98.4</v>
      </c>
      <c r="H1228">
        <v>7361.72</v>
      </c>
      <c r="I1228">
        <f t="shared" si="19"/>
        <v>1</v>
      </c>
      <c r="J1228" t="s">
        <v>24</v>
      </c>
    </row>
    <row r="1229" spans="1:10">
      <c r="A1229">
        <v>45</v>
      </c>
      <c r="B1229">
        <v>0</v>
      </c>
      <c r="C1229">
        <v>2</v>
      </c>
      <c r="D1229">
        <v>3473</v>
      </c>
      <c r="E1229">
        <v>0</v>
      </c>
      <c r="F1229">
        <v>1</v>
      </c>
      <c r="G1229">
        <v>95.65</v>
      </c>
      <c r="H1229">
        <v>127.98</v>
      </c>
      <c r="I1229">
        <f t="shared" si="19"/>
        <v>1</v>
      </c>
      <c r="J1229" t="s">
        <v>24</v>
      </c>
    </row>
    <row r="1230" spans="1:10">
      <c r="A1230">
        <v>45</v>
      </c>
      <c r="B1230">
        <v>0</v>
      </c>
      <c r="C1230">
        <v>2</v>
      </c>
      <c r="D1230">
        <v>3722</v>
      </c>
      <c r="E1230">
        <v>0</v>
      </c>
      <c r="F1230">
        <v>6</v>
      </c>
      <c r="G1230">
        <v>99.95</v>
      </c>
      <c r="H1230">
        <v>578.61</v>
      </c>
      <c r="I1230">
        <f t="shared" si="19"/>
        <v>1</v>
      </c>
      <c r="J1230" t="s">
        <v>24</v>
      </c>
    </row>
    <row r="1231" spans="1:10">
      <c r="A1231">
        <v>26</v>
      </c>
      <c r="B1231">
        <v>0</v>
      </c>
      <c r="C1231">
        <v>2</v>
      </c>
      <c r="D1231">
        <v>5606</v>
      </c>
      <c r="E1231">
        <v>4</v>
      </c>
      <c r="F1231">
        <v>44</v>
      </c>
      <c r="G1231">
        <v>96.1</v>
      </c>
      <c r="H1231">
        <v>4858.66</v>
      </c>
      <c r="I1231">
        <f t="shared" si="19"/>
        <v>1</v>
      </c>
      <c r="J1231" t="s">
        <v>24</v>
      </c>
    </row>
    <row r="1232" spans="1:10">
      <c r="A1232">
        <v>19</v>
      </c>
      <c r="B1232">
        <v>0</v>
      </c>
      <c r="C1232">
        <v>2</v>
      </c>
      <c r="D1232">
        <v>5102</v>
      </c>
      <c r="E1232">
        <v>1</v>
      </c>
      <c r="F1232">
        <v>22</v>
      </c>
      <c r="G1232">
        <v>54.2</v>
      </c>
      <c r="H1232">
        <v>1751.98</v>
      </c>
      <c r="I1232">
        <f t="shared" si="19"/>
        <v>1</v>
      </c>
      <c r="J1232" t="s">
        <v>24</v>
      </c>
    </row>
    <row r="1233" spans="1:10">
      <c r="A1233">
        <v>48</v>
      </c>
      <c r="B1233">
        <v>0</v>
      </c>
      <c r="C1233">
        <v>2</v>
      </c>
      <c r="D1233">
        <v>4160</v>
      </c>
      <c r="E1233">
        <v>4</v>
      </c>
      <c r="F1233">
        <v>59</v>
      </c>
      <c r="G1233">
        <v>101.1</v>
      </c>
      <c r="H1233">
        <v>6584.47</v>
      </c>
      <c r="I1233">
        <f t="shared" si="19"/>
        <v>1</v>
      </c>
      <c r="J1233" t="s">
        <v>24</v>
      </c>
    </row>
    <row r="1234" spans="1:10">
      <c r="A1234">
        <v>21</v>
      </c>
      <c r="B1234">
        <v>0</v>
      </c>
      <c r="C1234">
        <v>2</v>
      </c>
      <c r="D1234">
        <v>5834</v>
      </c>
      <c r="E1234">
        <v>0</v>
      </c>
      <c r="F1234">
        <v>4</v>
      </c>
      <c r="G1234">
        <v>54.3</v>
      </c>
      <c r="H1234">
        <v>435.9</v>
      </c>
      <c r="I1234">
        <f t="shared" si="19"/>
        <v>1</v>
      </c>
      <c r="J1234" t="s">
        <v>24</v>
      </c>
    </row>
    <row r="1235" spans="1:10">
      <c r="A1235">
        <v>64</v>
      </c>
      <c r="B1235">
        <v>0</v>
      </c>
      <c r="C1235">
        <v>2</v>
      </c>
      <c r="D1235">
        <v>4179</v>
      </c>
      <c r="E1235">
        <v>1</v>
      </c>
      <c r="F1235">
        <v>1</v>
      </c>
      <c r="G1235">
        <v>69.150000000000006</v>
      </c>
      <c r="H1235">
        <v>71.349999999999994</v>
      </c>
      <c r="I1235">
        <f t="shared" si="19"/>
        <v>1</v>
      </c>
      <c r="J1235" t="s">
        <v>24</v>
      </c>
    </row>
    <row r="1236" spans="1:10">
      <c r="A1236">
        <v>54</v>
      </c>
      <c r="B1236">
        <v>0</v>
      </c>
      <c r="C1236">
        <v>2</v>
      </c>
      <c r="D1236">
        <v>2029</v>
      </c>
      <c r="E1236">
        <v>0</v>
      </c>
      <c r="F1236">
        <v>9</v>
      </c>
      <c r="G1236">
        <v>44.2</v>
      </c>
      <c r="H1236">
        <v>780.63</v>
      </c>
      <c r="I1236">
        <f t="shared" si="19"/>
        <v>1</v>
      </c>
      <c r="J1236" t="s">
        <v>24</v>
      </c>
    </row>
    <row r="1237" spans="1:10">
      <c r="A1237">
        <v>40</v>
      </c>
      <c r="B1237">
        <v>1</v>
      </c>
      <c r="C1237">
        <v>2</v>
      </c>
      <c r="D1237">
        <v>5337</v>
      </c>
      <c r="E1237">
        <v>1</v>
      </c>
      <c r="F1237">
        <v>25</v>
      </c>
      <c r="G1237">
        <v>98.5</v>
      </c>
      <c r="H1237">
        <v>2995.07</v>
      </c>
      <c r="I1237">
        <f t="shared" si="19"/>
        <v>1</v>
      </c>
      <c r="J1237" t="s">
        <v>24</v>
      </c>
    </row>
    <row r="1238" spans="1:10">
      <c r="A1238">
        <v>78</v>
      </c>
      <c r="B1238">
        <v>0</v>
      </c>
      <c r="C1238">
        <v>2</v>
      </c>
      <c r="D1238">
        <v>2455</v>
      </c>
      <c r="E1238">
        <v>0</v>
      </c>
      <c r="F1238">
        <v>35</v>
      </c>
      <c r="G1238">
        <v>85.3</v>
      </c>
      <c r="H1238">
        <v>4603.51</v>
      </c>
      <c r="I1238">
        <f t="shared" si="19"/>
        <v>1</v>
      </c>
      <c r="J1238" t="s">
        <v>24</v>
      </c>
    </row>
    <row r="1239" spans="1:10">
      <c r="A1239">
        <v>28</v>
      </c>
      <c r="B1239">
        <v>0</v>
      </c>
      <c r="C1239">
        <v>2</v>
      </c>
      <c r="D1239">
        <v>4903</v>
      </c>
      <c r="E1239">
        <v>1</v>
      </c>
      <c r="F1239">
        <v>3</v>
      </c>
      <c r="G1239">
        <v>44.3</v>
      </c>
      <c r="H1239">
        <v>267.88</v>
      </c>
      <c r="I1239">
        <f t="shared" si="19"/>
        <v>1</v>
      </c>
      <c r="J1239" t="s">
        <v>24</v>
      </c>
    </row>
    <row r="1240" spans="1:10">
      <c r="A1240">
        <v>19</v>
      </c>
      <c r="B1240">
        <v>0</v>
      </c>
      <c r="C1240">
        <v>2</v>
      </c>
      <c r="D1240">
        <v>3349</v>
      </c>
      <c r="E1240">
        <v>0</v>
      </c>
      <c r="F1240">
        <v>1</v>
      </c>
      <c r="G1240">
        <v>69.900000000000006</v>
      </c>
      <c r="H1240">
        <v>115.4</v>
      </c>
      <c r="I1240">
        <f t="shared" si="19"/>
        <v>1</v>
      </c>
      <c r="J1240" t="s">
        <v>24</v>
      </c>
    </row>
    <row r="1241" spans="1:10">
      <c r="A1241">
        <v>56</v>
      </c>
      <c r="B1241">
        <v>0</v>
      </c>
      <c r="C1241">
        <v>2</v>
      </c>
      <c r="D1241">
        <v>2548</v>
      </c>
      <c r="E1241">
        <v>0</v>
      </c>
      <c r="F1241">
        <v>1</v>
      </c>
      <c r="G1241">
        <v>35.25</v>
      </c>
      <c r="H1241">
        <v>35.25</v>
      </c>
      <c r="I1241">
        <f t="shared" si="19"/>
        <v>1</v>
      </c>
      <c r="J1241" t="s">
        <v>24</v>
      </c>
    </row>
    <row r="1242" spans="1:10">
      <c r="A1242">
        <v>53</v>
      </c>
      <c r="B1242">
        <v>0</v>
      </c>
      <c r="C1242">
        <v>2</v>
      </c>
      <c r="D1242">
        <v>4129</v>
      </c>
      <c r="E1242">
        <v>1</v>
      </c>
      <c r="F1242">
        <v>60</v>
      </c>
      <c r="G1242">
        <v>95.75</v>
      </c>
      <c r="H1242">
        <v>7856.1</v>
      </c>
      <c r="I1242">
        <f t="shared" si="19"/>
        <v>1</v>
      </c>
      <c r="J1242" t="s">
        <v>24</v>
      </c>
    </row>
    <row r="1243" spans="1:10">
      <c r="A1243">
        <v>59</v>
      </c>
      <c r="B1243">
        <v>0</v>
      </c>
      <c r="C1243">
        <v>2</v>
      </c>
      <c r="D1243">
        <v>4713</v>
      </c>
      <c r="E1243">
        <v>0</v>
      </c>
      <c r="F1243">
        <v>6</v>
      </c>
      <c r="G1243">
        <v>50.8</v>
      </c>
      <c r="H1243">
        <v>419.51</v>
      </c>
      <c r="I1243">
        <f t="shared" si="19"/>
        <v>1</v>
      </c>
      <c r="J1243" t="s">
        <v>24</v>
      </c>
    </row>
    <row r="1244" spans="1:10">
      <c r="A1244">
        <v>51</v>
      </c>
      <c r="B1244">
        <v>0</v>
      </c>
      <c r="C1244">
        <v>2</v>
      </c>
      <c r="D1244">
        <v>4026</v>
      </c>
      <c r="E1244">
        <v>1</v>
      </c>
      <c r="F1244">
        <v>58</v>
      </c>
      <c r="G1244">
        <v>60.3</v>
      </c>
      <c r="H1244">
        <v>4562.5600000000004</v>
      </c>
      <c r="I1244">
        <f t="shared" si="19"/>
        <v>1</v>
      </c>
      <c r="J1244" t="s">
        <v>24</v>
      </c>
    </row>
    <row r="1245" spans="1:10">
      <c r="A1245">
        <v>31</v>
      </c>
      <c r="B1245">
        <v>0</v>
      </c>
      <c r="C1245">
        <v>2</v>
      </c>
      <c r="D1245">
        <v>5186</v>
      </c>
      <c r="E1245">
        <v>0</v>
      </c>
      <c r="F1245">
        <v>16</v>
      </c>
      <c r="G1245">
        <v>88.45</v>
      </c>
      <c r="H1245">
        <v>1846.9</v>
      </c>
      <c r="I1245">
        <f t="shared" si="19"/>
        <v>1</v>
      </c>
      <c r="J1245" t="s">
        <v>24</v>
      </c>
    </row>
    <row r="1246" spans="1:10">
      <c r="A1246">
        <v>44</v>
      </c>
      <c r="B1246">
        <v>0</v>
      </c>
      <c r="C1246">
        <v>2</v>
      </c>
      <c r="D1246">
        <v>3591</v>
      </c>
      <c r="E1246">
        <v>0</v>
      </c>
      <c r="F1246">
        <v>4</v>
      </c>
      <c r="G1246">
        <v>81</v>
      </c>
      <c r="H1246">
        <v>477.33</v>
      </c>
      <c r="I1246">
        <f t="shared" si="19"/>
        <v>1</v>
      </c>
      <c r="J1246" t="s">
        <v>24</v>
      </c>
    </row>
    <row r="1247" spans="1:10">
      <c r="A1247">
        <v>25</v>
      </c>
      <c r="B1247">
        <v>0</v>
      </c>
      <c r="C1247">
        <v>2</v>
      </c>
      <c r="D1247">
        <v>3683</v>
      </c>
      <c r="E1247">
        <v>1</v>
      </c>
      <c r="F1247">
        <v>8</v>
      </c>
      <c r="G1247">
        <v>74.5</v>
      </c>
      <c r="H1247">
        <v>993.18</v>
      </c>
      <c r="I1247">
        <f t="shared" si="19"/>
        <v>1</v>
      </c>
      <c r="J1247" t="s">
        <v>24</v>
      </c>
    </row>
    <row r="1248" spans="1:10">
      <c r="A1248">
        <v>51</v>
      </c>
      <c r="B1248">
        <v>0</v>
      </c>
      <c r="C1248">
        <v>2</v>
      </c>
      <c r="D1248">
        <v>3427</v>
      </c>
      <c r="E1248">
        <v>1</v>
      </c>
      <c r="F1248">
        <v>19</v>
      </c>
      <c r="G1248">
        <v>83.65</v>
      </c>
      <c r="H1248">
        <v>1863.46</v>
      </c>
      <c r="I1248">
        <f t="shared" si="19"/>
        <v>1</v>
      </c>
      <c r="J1248" t="s">
        <v>24</v>
      </c>
    </row>
    <row r="1249" spans="1:10">
      <c r="A1249">
        <v>59</v>
      </c>
      <c r="B1249">
        <v>0</v>
      </c>
      <c r="C1249">
        <v>2</v>
      </c>
      <c r="D1249">
        <v>4248</v>
      </c>
      <c r="E1249">
        <v>0</v>
      </c>
      <c r="F1249">
        <v>6</v>
      </c>
      <c r="G1249">
        <v>49.65</v>
      </c>
      <c r="H1249">
        <v>560.69000000000005</v>
      </c>
      <c r="I1249">
        <f t="shared" si="19"/>
        <v>1</v>
      </c>
      <c r="J1249" t="s">
        <v>24</v>
      </c>
    </row>
    <row r="1250" spans="1:10">
      <c r="A1250">
        <v>49</v>
      </c>
      <c r="B1250">
        <v>0</v>
      </c>
      <c r="C1250">
        <v>2</v>
      </c>
      <c r="D1250">
        <v>3538</v>
      </c>
      <c r="E1250">
        <v>0</v>
      </c>
      <c r="F1250">
        <v>12</v>
      </c>
      <c r="G1250">
        <v>95.5</v>
      </c>
      <c r="H1250">
        <v>1532.87</v>
      </c>
      <c r="I1250">
        <f t="shared" si="19"/>
        <v>1</v>
      </c>
      <c r="J1250" t="s">
        <v>24</v>
      </c>
    </row>
    <row r="1251" spans="1:10">
      <c r="A1251">
        <v>61</v>
      </c>
      <c r="B1251">
        <v>0</v>
      </c>
      <c r="C1251">
        <v>2</v>
      </c>
      <c r="D1251">
        <v>2843</v>
      </c>
      <c r="E1251">
        <v>0</v>
      </c>
      <c r="F1251">
        <v>1</v>
      </c>
      <c r="G1251">
        <v>69.349999999999994</v>
      </c>
      <c r="H1251">
        <v>91.38</v>
      </c>
      <c r="I1251">
        <f t="shared" si="19"/>
        <v>1</v>
      </c>
      <c r="J1251" t="s">
        <v>24</v>
      </c>
    </row>
    <row r="1252" spans="1:10">
      <c r="A1252">
        <v>57</v>
      </c>
      <c r="B1252">
        <v>0</v>
      </c>
      <c r="C1252">
        <v>2</v>
      </c>
      <c r="D1252">
        <v>4099</v>
      </c>
      <c r="E1252">
        <v>0</v>
      </c>
      <c r="F1252">
        <v>5</v>
      </c>
      <c r="G1252">
        <v>28.45</v>
      </c>
      <c r="H1252">
        <v>131.05000000000001</v>
      </c>
      <c r="I1252">
        <f t="shared" si="19"/>
        <v>1</v>
      </c>
      <c r="J1252" t="s">
        <v>24</v>
      </c>
    </row>
    <row r="1253" spans="1:10">
      <c r="A1253">
        <v>77</v>
      </c>
      <c r="B1253">
        <v>0</v>
      </c>
      <c r="C1253">
        <v>2</v>
      </c>
      <c r="D1253">
        <v>2202</v>
      </c>
      <c r="E1253">
        <v>0</v>
      </c>
      <c r="F1253">
        <v>11</v>
      </c>
      <c r="G1253">
        <v>89.7</v>
      </c>
      <c r="H1253">
        <v>1091.26</v>
      </c>
      <c r="I1253">
        <f t="shared" si="19"/>
        <v>1</v>
      </c>
      <c r="J1253" t="s">
        <v>24</v>
      </c>
    </row>
    <row r="1254" spans="1:10">
      <c r="A1254">
        <v>68</v>
      </c>
      <c r="B1254">
        <v>0</v>
      </c>
      <c r="C1254">
        <v>2</v>
      </c>
      <c r="D1254">
        <v>3834</v>
      </c>
      <c r="E1254">
        <v>1</v>
      </c>
      <c r="F1254">
        <v>3</v>
      </c>
      <c r="G1254">
        <v>80.400000000000006</v>
      </c>
      <c r="H1254">
        <v>233.92</v>
      </c>
      <c r="I1254">
        <f t="shared" si="19"/>
        <v>1</v>
      </c>
      <c r="J1254" t="s">
        <v>24</v>
      </c>
    </row>
    <row r="1255" spans="1:10">
      <c r="A1255">
        <v>74</v>
      </c>
      <c r="B1255">
        <v>0</v>
      </c>
      <c r="C1255">
        <v>2</v>
      </c>
      <c r="D1255">
        <v>3077</v>
      </c>
      <c r="E1255">
        <v>1</v>
      </c>
      <c r="F1255">
        <v>7</v>
      </c>
      <c r="G1255">
        <v>89.5</v>
      </c>
      <c r="H1255">
        <v>772.11</v>
      </c>
      <c r="I1255">
        <f t="shared" si="19"/>
        <v>1</v>
      </c>
      <c r="J1255" t="s">
        <v>24</v>
      </c>
    </row>
    <row r="1256" spans="1:10">
      <c r="A1256">
        <v>75</v>
      </c>
      <c r="B1256">
        <v>0</v>
      </c>
      <c r="C1256">
        <v>2</v>
      </c>
      <c r="D1256">
        <v>3684</v>
      </c>
      <c r="E1256">
        <v>0</v>
      </c>
      <c r="F1256">
        <v>5</v>
      </c>
      <c r="G1256">
        <v>70.25</v>
      </c>
      <c r="H1256">
        <v>330.77</v>
      </c>
      <c r="I1256">
        <f t="shared" si="19"/>
        <v>1</v>
      </c>
      <c r="J1256" t="s">
        <v>24</v>
      </c>
    </row>
    <row r="1257" spans="1:10">
      <c r="A1257">
        <v>68</v>
      </c>
      <c r="B1257">
        <v>0</v>
      </c>
      <c r="C1257">
        <v>2</v>
      </c>
      <c r="D1257">
        <v>5702</v>
      </c>
      <c r="E1257">
        <v>0</v>
      </c>
      <c r="F1257">
        <v>10</v>
      </c>
      <c r="G1257">
        <v>29.65</v>
      </c>
      <c r="H1257">
        <v>401.4</v>
      </c>
      <c r="I1257">
        <f t="shared" si="19"/>
        <v>1</v>
      </c>
      <c r="J1257" t="s">
        <v>24</v>
      </c>
    </row>
    <row r="1258" spans="1:10">
      <c r="A1258">
        <v>76</v>
      </c>
      <c r="B1258">
        <v>0</v>
      </c>
      <c r="C1258">
        <v>2</v>
      </c>
      <c r="D1258">
        <v>2426</v>
      </c>
      <c r="E1258">
        <v>6</v>
      </c>
      <c r="F1258">
        <v>1</v>
      </c>
      <c r="G1258">
        <v>76.400000000000006</v>
      </c>
      <c r="H1258">
        <v>117.56</v>
      </c>
      <c r="I1258">
        <f t="shared" si="19"/>
        <v>1</v>
      </c>
      <c r="J1258" t="s">
        <v>24</v>
      </c>
    </row>
    <row r="1259" spans="1:10">
      <c r="A1259">
        <v>76</v>
      </c>
      <c r="B1259">
        <v>0</v>
      </c>
      <c r="C1259">
        <v>2</v>
      </c>
      <c r="D1259">
        <v>3429</v>
      </c>
      <c r="E1259">
        <v>0</v>
      </c>
      <c r="F1259">
        <v>1</v>
      </c>
      <c r="G1259">
        <v>74.400000000000006</v>
      </c>
      <c r="H1259">
        <v>85.48</v>
      </c>
      <c r="I1259">
        <f t="shared" si="19"/>
        <v>1</v>
      </c>
      <c r="J1259" t="s">
        <v>24</v>
      </c>
    </row>
    <row r="1260" spans="1:10">
      <c r="A1260">
        <v>68</v>
      </c>
      <c r="B1260">
        <v>0</v>
      </c>
      <c r="C1260">
        <v>2</v>
      </c>
      <c r="D1260">
        <v>3344</v>
      </c>
      <c r="E1260">
        <v>1</v>
      </c>
      <c r="F1260">
        <v>7</v>
      </c>
      <c r="G1260">
        <v>86.25</v>
      </c>
      <c r="H1260">
        <v>899.72</v>
      </c>
      <c r="I1260">
        <f t="shared" si="19"/>
        <v>1</v>
      </c>
      <c r="J1260" t="s">
        <v>24</v>
      </c>
    </row>
    <row r="1261" spans="1:10">
      <c r="A1261">
        <v>63</v>
      </c>
      <c r="B1261">
        <v>0</v>
      </c>
      <c r="C1261">
        <v>2</v>
      </c>
      <c r="D1261">
        <v>2752</v>
      </c>
      <c r="E1261">
        <v>0</v>
      </c>
      <c r="F1261">
        <v>9</v>
      </c>
      <c r="G1261">
        <v>85.35</v>
      </c>
      <c r="H1261">
        <v>1200.8599999999999</v>
      </c>
      <c r="I1261">
        <f t="shared" si="19"/>
        <v>1</v>
      </c>
      <c r="J1261" t="s">
        <v>24</v>
      </c>
    </row>
    <row r="1262" spans="1:10">
      <c r="A1262">
        <v>28</v>
      </c>
      <c r="B1262">
        <v>0</v>
      </c>
      <c r="C1262">
        <v>2</v>
      </c>
      <c r="D1262">
        <v>5365</v>
      </c>
      <c r="E1262">
        <v>0</v>
      </c>
      <c r="F1262">
        <v>4</v>
      </c>
      <c r="G1262">
        <v>77.95</v>
      </c>
      <c r="H1262">
        <v>429.35</v>
      </c>
      <c r="I1262">
        <f t="shared" si="19"/>
        <v>1</v>
      </c>
      <c r="J1262" t="s">
        <v>24</v>
      </c>
    </row>
    <row r="1263" spans="1:10">
      <c r="A1263">
        <v>31</v>
      </c>
      <c r="B1263">
        <v>0</v>
      </c>
      <c r="C1263">
        <v>2</v>
      </c>
      <c r="D1263">
        <v>5595</v>
      </c>
      <c r="E1263">
        <v>0</v>
      </c>
      <c r="F1263">
        <v>7</v>
      </c>
      <c r="G1263">
        <v>20.05</v>
      </c>
      <c r="H1263">
        <v>502.39</v>
      </c>
      <c r="I1263">
        <f t="shared" si="19"/>
        <v>1</v>
      </c>
      <c r="J1263" t="s">
        <v>24</v>
      </c>
    </row>
    <row r="1264" spans="1:10">
      <c r="A1264">
        <v>62</v>
      </c>
      <c r="B1264">
        <v>0</v>
      </c>
      <c r="C1264">
        <v>2</v>
      </c>
      <c r="D1264">
        <v>4464</v>
      </c>
      <c r="E1264">
        <v>0</v>
      </c>
      <c r="F1264">
        <v>27</v>
      </c>
      <c r="G1264">
        <v>94.55</v>
      </c>
      <c r="H1264">
        <v>3024.03</v>
      </c>
      <c r="I1264">
        <f t="shared" si="19"/>
        <v>1</v>
      </c>
      <c r="J1264" t="s">
        <v>24</v>
      </c>
    </row>
    <row r="1265" spans="1:10">
      <c r="A1265">
        <v>48</v>
      </c>
      <c r="B1265">
        <v>0</v>
      </c>
      <c r="C1265">
        <v>2</v>
      </c>
      <c r="D1265">
        <v>4207</v>
      </c>
      <c r="E1265">
        <v>1</v>
      </c>
      <c r="F1265">
        <v>1</v>
      </c>
      <c r="G1265">
        <v>71</v>
      </c>
      <c r="H1265">
        <v>89.84</v>
      </c>
      <c r="I1265">
        <f t="shared" si="19"/>
        <v>1</v>
      </c>
      <c r="J1265" t="s">
        <v>24</v>
      </c>
    </row>
    <row r="1266" spans="1:10">
      <c r="A1266">
        <v>57</v>
      </c>
      <c r="B1266">
        <v>0</v>
      </c>
      <c r="C1266">
        <v>2</v>
      </c>
      <c r="D1266">
        <v>5668</v>
      </c>
      <c r="E1266">
        <v>0</v>
      </c>
      <c r="F1266">
        <v>4</v>
      </c>
      <c r="G1266">
        <v>72.2</v>
      </c>
      <c r="H1266">
        <v>425.47</v>
      </c>
      <c r="I1266">
        <f t="shared" si="19"/>
        <v>1</v>
      </c>
      <c r="J1266" t="s">
        <v>24</v>
      </c>
    </row>
    <row r="1267" spans="1:10">
      <c r="A1267">
        <v>20</v>
      </c>
      <c r="B1267">
        <v>0</v>
      </c>
      <c r="C1267">
        <v>2</v>
      </c>
      <c r="D1267">
        <v>4183</v>
      </c>
      <c r="E1267">
        <v>0</v>
      </c>
      <c r="F1267">
        <v>3</v>
      </c>
      <c r="G1267">
        <v>79.25</v>
      </c>
      <c r="H1267">
        <v>426.88</v>
      </c>
      <c r="I1267">
        <f t="shared" si="19"/>
        <v>1</v>
      </c>
      <c r="J1267" t="s">
        <v>24</v>
      </c>
    </row>
    <row r="1268" spans="1:10">
      <c r="A1268">
        <v>33</v>
      </c>
      <c r="B1268">
        <v>0</v>
      </c>
      <c r="C1268">
        <v>2</v>
      </c>
      <c r="D1268">
        <v>4956</v>
      </c>
      <c r="E1268">
        <v>0</v>
      </c>
      <c r="F1268">
        <v>48</v>
      </c>
      <c r="G1268">
        <v>107.4</v>
      </c>
      <c r="H1268">
        <v>5370.42</v>
      </c>
      <c r="I1268">
        <f t="shared" si="19"/>
        <v>1</v>
      </c>
      <c r="J1268" t="s">
        <v>24</v>
      </c>
    </row>
    <row r="1269" spans="1:10">
      <c r="A1269">
        <v>20</v>
      </c>
      <c r="B1269">
        <v>0</v>
      </c>
      <c r="C1269">
        <v>2</v>
      </c>
      <c r="D1269">
        <v>5597</v>
      </c>
      <c r="E1269">
        <v>0</v>
      </c>
      <c r="F1269">
        <v>52</v>
      </c>
      <c r="G1269">
        <v>49.15</v>
      </c>
      <c r="H1269">
        <v>2580.9</v>
      </c>
      <c r="I1269">
        <f t="shared" si="19"/>
        <v>1</v>
      </c>
      <c r="J1269" t="s">
        <v>24</v>
      </c>
    </row>
    <row r="1270" spans="1:10">
      <c r="A1270">
        <v>76</v>
      </c>
      <c r="B1270">
        <v>0</v>
      </c>
      <c r="C1270">
        <v>2</v>
      </c>
      <c r="D1270">
        <v>3180</v>
      </c>
      <c r="E1270">
        <v>0</v>
      </c>
      <c r="F1270">
        <v>46</v>
      </c>
      <c r="G1270">
        <v>95.25</v>
      </c>
      <c r="H1270">
        <v>4706.18</v>
      </c>
      <c r="I1270">
        <f t="shared" si="19"/>
        <v>1</v>
      </c>
      <c r="J1270" t="s">
        <v>24</v>
      </c>
    </row>
    <row r="1271" spans="1:10">
      <c r="A1271">
        <v>73</v>
      </c>
      <c r="B1271">
        <v>0</v>
      </c>
      <c r="C1271">
        <v>2</v>
      </c>
      <c r="D1271">
        <v>4871</v>
      </c>
      <c r="E1271">
        <v>0</v>
      </c>
      <c r="F1271">
        <v>42</v>
      </c>
      <c r="G1271">
        <v>84.65</v>
      </c>
      <c r="H1271">
        <v>3941.61</v>
      </c>
      <c r="I1271">
        <f t="shared" si="19"/>
        <v>1</v>
      </c>
      <c r="J1271" t="s">
        <v>24</v>
      </c>
    </row>
    <row r="1272" spans="1:10">
      <c r="A1272">
        <v>79</v>
      </c>
      <c r="B1272">
        <v>0</v>
      </c>
      <c r="C1272">
        <v>2</v>
      </c>
      <c r="D1272">
        <v>2487</v>
      </c>
      <c r="E1272">
        <v>1</v>
      </c>
      <c r="F1272">
        <v>7</v>
      </c>
      <c r="G1272">
        <v>99.25</v>
      </c>
      <c r="H1272">
        <v>965.89</v>
      </c>
      <c r="I1272">
        <f t="shared" si="19"/>
        <v>1</v>
      </c>
      <c r="J1272" t="s">
        <v>24</v>
      </c>
    </row>
    <row r="1273" spans="1:10">
      <c r="A1273">
        <v>71</v>
      </c>
      <c r="B1273">
        <v>0</v>
      </c>
      <c r="C1273">
        <v>2</v>
      </c>
      <c r="D1273">
        <v>4324</v>
      </c>
      <c r="E1273">
        <v>1</v>
      </c>
      <c r="F1273">
        <v>5</v>
      </c>
      <c r="G1273">
        <v>79.900000000000006</v>
      </c>
      <c r="H1273">
        <v>397.25</v>
      </c>
      <c r="I1273">
        <f t="shared" si="19"/>
        <v>1</v>
      </c>
      <c r="J1273" t="s">
        <v>24</v>
      </c>
    </row>
    <row r="1274" spans="1:10">
      <c r="A1274">
        <v>78</v>
      </c>
      <c r="B1274">
        <v>0</v>
      </c>
      <c r="C1274">
        <v>2</v>
      </c>
      <c r="D1274">
        <v>4367</v>
      </c>
      <c r="E1274">
        <v>0</v>
      </c>
      <c r="F1274">
        <v>3</v>
      </c>
      <c r="G1274">
        <v>79.900000000000006</v>
      </c>
      <c r="H1274">
        <v>269.83999999999997</v>
      </c>
      <c r="I1274">
        <f t="shared" si="19"/>
        <v>1</v>
      </c>
      <c r="J1274" t="s">
        <v>24</v>
      </c>
    </row>
    <row r="1275" spans="1:10">
      <c r="A1275">
        <v>77</v>
      </c>
      <c r="B1275">
        <v>0</v>
      </c>
      <c r="C1275">
        <v>2</v>
      </c>
      <c r="D1275">
        <v>5831</v>
      </c>
      <c r="E1275">
        <v>0</v>
      </c>
      <c r="F1275">
        <v>6</v>
      </c>
      <c r="G1275">
        <v>85.15</v>
      </c>
      <c r="H1275">
        <v>680.06</v>
      </c>
      <c r="I1275">
        <f t="shared" si="19"/>
        <v>1</v>
      </c>
      <c r="J1275" t="s">
        <v>24</v>
      </c>
    </row>
    <row r="1276" spans="1:10">
      <c r="A1276">
        <v>73</v>
      </c>
      <c r="B1276">
        <v>0</v>
      </c>
      <c r="C1276">
        <v>2</v>
      </c>
      <c r="D1276">
        <v>5824</v>
      </c>
      <c r="E1276">
        <v>0</v>
      </c>
      <c r="F1276">
        <v>70</v>
      </c>
      <c r="G1276">
        <v>45.25</v>
      </c>
      <c r="H1276">
        <v>3264.45</v>
      </c>
      <c r="I1276">
        <f t="shared" si="19"/>
        <v>1</v>
      </c>
      <c r="J1276" t="s">
        <v>24</v>
      </c>
    </row>
    <row r="1277" spans="1:10">
      <c r="A1277">
        <v>79</v>
      </c>
      <c r="B1277">
        <v>0</v>
      </c>
      <c r="C1277">
        <v>2</v>
      </c>
      <c r="D1277">
        <v>5863</v>
      </c>
      <c r="E1277">
        <v>1</v>
      </c>
      <c r="F1277">
        <v>47</v>
      </c>
      <c r="G1277">
        <v>109.55</v>
      </c>
      <c r="H1277">
        <v>5482.69</v>
      </c>
      <c r="I1277">
        <f t="shared" si="19"/>
        <v>1</v>
      </c>
      <c r="J1277" t="s">
        <v>24</v>
      </c>
    </row>
    <row r="1278" spans="1:10">
      <c r="A1278">
        <v>54</v>
      </c>
      <c r="B1278">
        <v>0</v>
      </c>
      <c r="C1278">
        <v>2</v>
      </c>
      <c r="D1278">
        <v>2055</v>
      </c>
      <c r="E1278">
        <v>1</v>
      </c>
      <c r="F1278">
        <v>15</v>
      </c>
      <c r="G1278">
        <v>101.1</v>
      </c>
      <c r="H1278">
        <v>2114.5500000000002</v>
      </c>
      <c r="I1278">
        <f t="shared" si="19"/>
        <v>1</v>
      </c>
      <c r="J1278" t="s">
        <v>24</v>
      </c>
    </row>
    <row r="1279" spans="1:10">
      <c r="A1279">
        <v>62</v>
      </c>
      <c r="B1279">
        <v>0</v>
      </c>
      <c r="C1279">
        <v>2</v>
      </c>
      <c r="D1279">
        <v>3849</v>
      </c>
      <c r="E1279">
        <v>0</v>
      </c>
      <c r="F1279">
        <v>8</v>
      </c>
      <c r="G1279">
        <v>100.85</v>
      </c>
      <c r="H1279">
        <v>845.71</v>
      </c>
      <c r="I1279">
        <f t="shared" si="19"/>
        <v>1</v>
      </c>
      <c r="J1279" t="s">
        <v>24</v>
      </c>
    </row>
    <row r="1280" spans="1:10">
      <c r="A1280">
        <v>56</v>
      </c>
      <c r="B1280">
        <v>0</v>
      </c>
      <c r="C1280">
        <v>2</v>
      </c>
      <c r="D1280">
        <v>3249</v>
      </c>
      <c r="E1280">
        <v>0</v>
      </c>
      <c r="F1280">
        <v>29</v>
      </c>
      <c r="G1280">
        <v>78.900000000000006</v>
      </c>
      <c r="H1280">
        <v>3669.72</v>
      </c>
      <c r="I1280">
        <f t="shared" si="19"/>
        <v>1</v>
      </c>
      <c r="J1280" t="s">
        <v>24</v>
      </c>
    </row>
    <row r="1281" spans="1:10">
      <c r="A1281">
        <v>37</v>
      </c>
      <c r="B1281">
        <v>0</v>
      </c>
      <c r="C1281">
        <v>2</v>
      </c>
      <c r="D1281">
        <v>5463</v>
      </c>
      <c r="E1281">
        <v>0</v>
      </c>
      <c r="F1281">
        <v>14</v>
      </c>
      <c r="G1281">
        <v>89.95</v>
      </c>
      <c r="H1281">
        <v>1579.5</v>
      </c>
      <c r="I1281">
        <f t="shared" si="19"/>
        <v>1</v>
      </c>
      <c r="J1281" t="s">
        <v>24</v>
      </c>
    </row>
    <row r="1282" spans="1:10">
      <c r="A1282">
        <v>40</v>
      </c>
      <c r="B1282">
        <v>0</v>
      </c>
      <c r="C1282">
        <v>2</v>
      </c>
      <c r="D1282">
        <v>4718</v>
      </c>
      <c r="E1282">
        <v>1</v>
      </c>
      <c r="F1282">
        <v>19</v>
      </c>
      <c r="G1282">
        <v>73.2</v>
      </c>
      <c r="H1282">
        <v>1930.35</v>
      </c>
      <c r="I1282">
        <f t="shared" ref="I1282:I1345" si="20">IF(J1282="Churned",1,0)</f>
        <v>1</v>
      </c>
      <c r="J1282" t="s">
        <v>24</v>
      </c>
    </row>
    <row r="1283" spans="1:10">
      <c r="A1283">
        <v>31</v>
      </c>
      <c r="B1283">
        <v>0</v>
      </c>
      <c r="C1283">
        <v>2</v>
      </c>
      <c r="D1283">
        <v>3753</v>
      </c>
      <c r="E1283">
        <v>1</v>
      </c>
      <c r="F1283">
        <v>1</v>
      </c>
      <c r="G1283">
        <v>21</v>
      </c>
      <c r="H1283">
        <v>37.659999999999997</v>
      </c>
      <c r="I1283">
        <f t="shared" si="20"/>
        <v>1</v>
      </c>
      <c r="J1283" t="s">
        <v>24</v>
      </c>
    </row>
    <row r="1284" spans="1:10">
      <c r="A1284">
        <v>30</v>
      </c>
      <c r="B1284">
        <v>0</v>
      </c>
      <c r="C1284">
        <v>2</v>
      </c>
      <c r="D1284">
        <v>5853</v>
      </c>
      <c r="E1284">
        <v>1</v>
      </c>
      <c r="F1284">
        <v>25</v>
      </c>
      <c r="G1284">
        <v>89.15</v>
      </c>
      <c r="H1284">
        <v>2873.75</v>
      </c>
      <c r="I1284">
        <f t="shared" si="20"/>
        <v>1</v>
      </c>
      <c r="J1284" t="s">
        <v>24</v>
      </c>
    </row>
    <row r="1285" spans="1:10">
      <c r="A1285">
        <v>36</v>
      </c>
      <c r="B1285">
        <v>0</v>
      </c>
      <c r="C1285">
        <v>2</v>
      </c>
      <c r="D1285">
        <v>3698</v>
      </c>
      <c r="E1285">
        <v>1</v>
      </c>
      <c r="F1285">
        <v>30</v>
      </c>
      <c r="G1285">
        <v>85</v>
      </c>
      <c r="H1285">
        <v>2768.85</v>
      </c>
      <c r="I1285">
        <f t="shared" si="20"/>
        <v>1</v>
      </c>
      <c r="J1285" t="s">
        <v>24</v>
      </c>
    </row>
    <row r="1286" spans="1:10">
      <c r="A1286">
        <v>25</v>
      </c>
      <c r="B1286">
        <v>0</v>
      </c>
      <c r="C1286">
        <v>2</v>
      </c>
      <c r="D1286">
        <v>3965</v>
      </c>
      <c r="E1286">
        <v>0</v>
      </c>
      <c r="F1286">
        <v>12</v>
      </c>
      <c r="G1286">
        <v>112.95</v>
      </c>
      <c r="H1286">
        <v>1582.15</v>
      </c>
      <c r="I1286">
        <f t="shared" si="20"/>
        <v>1</v>
      </c>
      <c r="J1286" t="s">
        <v>24</v>
      </c>
    </row>
    <row r="1287" spans="1:10">
      <c r="A1287">
        <v>60</v>
      </c>
      <c r="B1287">
        <v>0</v>
      </c>
      <c r="C1287">
        <v>2</v>
      </c>
      <c r="D1287">
        <v>3955</v>
      </c>
      <c r="E1287">
        <v>4</v>
      </c>
      <c r="F1287">
        <v>4</v>
      </c>
      <c r="G1287">
        <v>48.55</v>
      </c>
      <c r="H1287">
        <v>201</v>
      </c>
      <c r="I1287">
        <f t="shared" si="20"/>
        <v>1</v>
      </c>
      <c r="J1287" t="s">
        <v>24</v>
      </c>
    </row>
    <row r="1288" spans="1:10">
      <c r="A1288">
        <v>26</v>
      </c>
      <c r="B1288">
        <v>0</v>
      </c>
      <c r="C1288">
        <v>2</v>
      </c>
      <c r="D1288">
        <v>3520</v>
      </c>
      <c r="E1288">
        <v>0</v>
      </c>
      <c r="F1288">
        <v>9</v>
      </c>
      <c r="G1288">
        <v>83.3</v>
      </c>
      <c r="H1288">
        <v>1070.5999999999999</v>
      </c>
      <c r="I1288">
        <f t="shared" si="20"/>
        <v>1</v>
      </c>
      <c r="J1288" t="s">
        <v>24</v>
      </c>
    </row>
    <row r="1289" spans="1:10">
      <c r="A1289">
        <v>46</v>
      </c>
      <c r="B1289">
        <v>1</v>
      </c>
      <c r="C1289">
        <v>2</v>
      </c>
      <c r="D1289">
        <v>4525</v>
      </c>
      <c r="E1289">
        <v>5</v>
      </c>
      <c r="F1289">
        <v>6</v>
      </c>
      <c r="G1289">
        <v>44.6</v>
      </c>
      <c r="H1289">
        <v>556</v>
      </c>
      <c r="I1289">
        <f t="shared" si="20"/>
        <v>1</v>
      </c>
      <c r="J1289" t="s">
        <v>24</v>
      </c>
    </row>
    <row r="1290" spans="1:10">
      <c r="A1290">
        <v>61</v>
      </c>
      <c r="B1290">
        <v>0</v>
      </c>
      <c r="C1290">
        <v>2</v>
      </c>
      <c r="D1290">
        <v>3631</v>
      </c>
      <c r="E1290">
        <v>1</v>
      </c>
      <c r="F1290">
        <v>47</v>
      </c>
      <c r="G1290">
        <v>85.3</v>
      </c>
      <c r="H1290">
        <v>6125.87</v>
      </c>
      <c r="I1290">
        <f t="shared" si="20"/>
        <v>1</v>
      </c>
      <c r="J1290" t="s">
        <v>24</v>
      </c>
    </row>
    <row r="1291" spans="1:10">
      <c r="A1291">
        <v>40</v>
      </c>
      <c r="B1291">
        <v>0</v>
      </c>
      <c r="C1291">
        <v>2</v>
      </c>
      <c r="D1291">
        <v>4778</v>
      </c>
      <c r="E1291">
        <v>0</v>
      </c>
      <c r="F1291">
        <v>1</v>
      </c>
      <c r="G1291">
        <v>50.1</v>
      </c>
      <c r="H1291">
        <v>96.59</v>
      </c>
      <c r="I1291">
        <f t="shared" si="20"/>
        <v>1</v>
      </c>
      <c r="J1291" t="s">
        <v>24</v>
      </c>
    </row>
    <row r="1292" spans="1:10">
      <c r="A1292">
        <v>47</v>
      </c>
      <c r="B1292">
        <v>0</v>
      </c>
      <c r="C1292">
        <v>2</v>
      </c>
      <c r="D1292">
        <v>5007</v>
      </c>
      <c r="E1292">
        <v>0</v>
      </c>
      <c r="F1292">
        <v>9</v>
      </c>
      <c r="G1292">
        <v>95.5</v>
      </c>
      <c r="H1292">
        <v>1002.08</v>
      </c>
      <c r="I1292">
        <f t="shared" si="20"/>
        <v>1</v>
      </c>
      <c r="J1292" t="s">
        <v>24</v>
      </c>
    </row>
    <row r="1293" spans="1:10">
      <c r="A1293">
        <v>45</v>
      </c>
      <c r="B1293">
        <v>0</v>
      </c>
      <c r="C1293">
        <v>2</v>
      </c>
      <c r="D1293">
        <v>3716</v>
      </c>
      <c r="E1293">
        <v>0</v>
      </c>
      <c r="F1293">
        <v>5</v>
      </c>
      <c r="G1293">
        <v>85.4</v>
      </c>
      <c r="H1293">
        <v>643.45000000000005</v>
      </c>
      <c r="I1293">
        <f t="shared" si="20"/>
        <v>1</v>
      </c>
      <c r="J1293" t="s">
        <v>24</v>
      </c>
    </row>
    <row r="1294" spans="1:10">
      <c r="A1294">
        <v>62</v>
      </c>
      <c r="B1294">
        <v>0</v>
      </c>
      <c r="C1294">
        <v>2</v>
      </c>
      <c r="D1294">
        <v>5283</v>
      </c>
      <c r="E1294">
        <v>0</v>
      </c>
      <c r="F1294">
        <v>49</v>
      </c>
      <c r="G1294">
        <v>75.2</v>
      </c>
      <c r="H1294">
        <v>4633.22</v>
      </c>
      <c r="I1294">
        <f t="shared" si="20"/>
        <v>1</v>
      </c>
      <c r="J1294" t="s">
        <v>24</v>
      </c>
    </row>
    <row r="1295" spans="1:10">
      <c r="A1295">
        <v>62</v>
      </c>
      <c r="B1295">
        <v>0</v>
      </c>
      <c r="C1295">
        <v>2</v>
      </c>
      <c r="D1295">
        <v>4154</v>
      </c>
      <c r="E1295">
        <v>0</v>
      </c>
      <c r="F1295">
        <v>1</v>
      </c>
      <c r="G1295">
        <v>69.8</v>
      </c>
      <c r="H1295">
        <v>102.66</v>
      </c>
      <c r="I1295">
        <f t="shared" si="20"/>
        <v>1</v>
      </c>
      <c r="J1295" t="s">
        <v>24</v>
      </c>
    </row>
    <row r="1296" spans="1:10">
      <c r="A1296">
        <v>50</v>
      </c>
      <c r="B1296">
        <v>0</v>
      </c>
      <c r="C1296">
        <v>2</v>
      </c>
      <c r="D1296">
        <v>6274</v>
      </c>
      <c r="E1296">
        <v>1</v>
      </c>
      <c r="F1296">
        <v>54</v>
      </c>
      <c r="G1296">
        <v>109.75</v>
      </c>
      <c r="H1296">
        <v>8383.06</v>
      </c>
      <c r="I1296">
        <f t="shared" si="20"/>
        <v>1</v>
      </c>
      <c r="J1296" t="s">
        <v>24</v>
      </c>
    </row>
    <row r="1297" spans="1:10">
      <c r="A1297">
        <v>34</v>
      </c>
      <c r="B1297">
        <v>0</v>
      </c>
      <c r="C1297">
        <v>2</v>
      </c>
      <c r="D1297">
        <v>4123</v>
      </c>
      <c r="E1297">
        <v>0</v>
      </c>
      <c r="F1297">
        <v>1</v>
      </c>
      <c r="G1297">
        <v>70.5</v>
      </c>
      <c r="H1297">
        <v>111.89</v>
      </c>
      <c r="I1297">
        <f t="shared" si="20"/>
        <v>1</v>
      </c>
      <c r="J1297" t="s">
        <v>24</v>
      </c>
    </row>
    <row r="1298" spans="1:10">
      <c r="A1298">
        <v>53</v>
      </c>
      <c r="B1298">
        <v>0</v>
      </c>
      <c r="C1298">
        <v>2</v>
      </c>
      <c r="D1298">
        <v>2003</v>
      </c>
      <c r="E1298">
        <v>0</v>
      </c>
      <c r="F1298">
        <v>15</v>
      </c>
      <c r="G1298">
        <v>58.6</v>
      </c>
      <c r="H1298">
        <v>1161.55</v>
      </c>
      <c r="I1298">
        <f t="shared" si="20"/>
        <v>1</v>
      </c>
      <c r="J1298" t="s">
        <v>24</v>
      </c>
    </row>
    <row r="1299" spans="1:10">
      <c r="A1299">
        <v>29</v>
      </c>
      <c r="B1299">
        <v>0</v>
      </c>
      <c r="C1299">
        <v>2</v>
      </c>
      <c r="D1299">
        <v>2140</v>
      </c>
      <c r="E1299">
        <v>1</v>
      </c>
      <c r="F1299">
        <v>4</v>
      </c>
      <c r="G1299">
        <v>91.65</v>
      </c>
      <c r="H1299">
        <v>452.64</v>
      </c>
      <c r="I1299">
        <f t="shared" si="20"/>
        <v>1</v>
      </c>
      <c r="J1299" t="s">
        <v>24</v>
      </c>
    </row>
    <row r="1300" spans="1:10">
      <c r="A1300">
        <v>55</v>
      </c>
      <c r="B1300">
        <v>0</v>
      </c>
      <c r="C1300">
        <v>2</v>
      </c>
      <c r="D1300">
        <v>5995</v>
      </c>
      <c r="E1300">
        <v>1</v>
      </c>
      <c r="F1300">
        <v>48</v>
      </c>
      <c r="G1300">
        <v>34.700000000000003</v>
      </c>
      <c r="H1300">
        <v>1604.5</v>
      </c>
      <c r="I1300">
        <f t="shared" si="20"/>
        <v>1</v>
      </c>
      <c r="J1300" t="s">
        <v>24</v>
      </c>
    </row>
    <row r="1301" spans="1:10">
      <c r="A1301">
        <v>31</v>
      </c>
      <c r="B1301">
        <v>0</v>
      </c>
      <c r="C1301">
        <v>2</v>
      </c>
      <c r="D1301">
        <v>5131</v>
      </c>
      <c r="E1301">
        <v>0</v>
      </c>
      <c r="F1301">
        <v>13</v>
      </c>
      <c r="G1301">
        <v>31.05</v>
      </c>
      <c r="H1301">
        <v>347.25</v>
      </c>
      <c r="I1301">
        <f t="shared" si="20"/>
        <v>1</v>
      </c>
      <c r="J1301" t="s">
        <v>24</v>
      </c>
    </row>
    <row r="1302" spans="1:10">
      <c r="A1302">
        <v>46</v>
      </c>
      <c r="B1302">
        <v>3</v>
      </c>
      <c r="C1302">
        <v>2</v>
      </c>
      <c r="D1302">
        <v>4599</v>
      </c>
      <c r="E1302">
        <v>0</v>
      </c>
      <c r="F1302">
        <v>1</v>
      </c>
      <c r="G1302">
        <v>44.35</v>
      </c>
      <c r="H1302">
        <v>84.77</v>
      </c>
      <c r="I1302">
        <f t="shared" si="20"/>
        <v>1</v>
      </c>
      <c r="J1302" t="s">
        <v>24</v>
      </c>
    </row>
    <row r="1303" spans="1:10">
      <c r="A1303">
        <v>27</v>
      </c>
      <c r="B1303">
        <v>0</v>
      </c>
      <c r="C1303">
        <v>2</v>
      </c>
      <c r="D1303">
        <v>3296</v>
      </c>
      <c r="E1303">
        <v>9</v>
      </c>
      <c r="F1303">
        <v>7</v>
      </c>
      <c r="G1303">
        <v>69.95</v>
      </c>
      <c r="H1303">
        <v>777.44</v>
      </c>
      <c r="I1303">
        <f t="shared" si="20"/>
        <v>1</v>
      </c>
      <c r="J1303" t="s">
        <v>24</v>
      </c>
    </row>
    <row r="1304" spans="1:10">
      <c r="A1304">
        <v>49</v>
      </c>
      <c r="B1304">
        <v>0</v>
      </c>
      <c r="C1304">
        <v>2</v>
      </c>
      <c r="D1304">
        <v>4359</v>
      </c>
      <c r="E1304">
        <v>1</v>
      </c>
      <c r="F1304">
        <v>9</v>
      </c>
      <c r="G1304">
        <v>48.75</v>
      </c>
      <c r="H1304">
        <v>452.2</v>
      </c>
      <c r="I1304">
        <f t="shared" si="20"/>
        <v>1</v>
      </c>
      <c r="J1304" t="s">
        <v>24</v>
      </c>
    </row>
    <row r="1305" spans="1:10">
      <c r="A1305">
        <v>51</v>
      </c>
      <c r="B1305">
        <v>0</v>
      </c>
      <c r="C1305">
        <v>2</v>
      </c>
      <c r="D1305">
        <v>3807</v>
      </c>
      <c r="E1305">
        <v>1</v>
      </c>
      <c r="F1305">
        <v>7</v>
      </c>
      <c r="G1305">
        <v>89.75</v>
      </c>
      <c r="H1305">
        <v>717.39</v>
      </c>
      <c r="I1305">
        <f t="shared" si="20"/>
        <v>1</v>
      </c>
      <c r="J1305" t="s">
        <v>24</v>
      </c>
    </row>
    <row r="1306" spans="1:10">
      <c r="A1306">
        <v>25</v>
      </c>
      <c r="B1306">
        <v>0</v>
      </c>
      <c r="C1306">
        <v>2</v>
      </c>
      <c r="D1306">
        <v>4517</v>
      </c>
      <c r="E1306">
        <v>3</v>
      </c>
      <c r="F1306">
        <v>1</v>
      </c>
      <c r="G1306">
        <v>23.45</v>
      </c>
      <c r="H1306">
        <v>23.45</v>
      </c>
      <c r="I1306">
        <f t="shared" si="20"/>
        <v>1</v>
      </c>
      <c r="J1306" t="s">
        <v>24</v>
      </c>
    </row>
    <row r="1307" spans="1:10">
      <c r="A1307">
        <v>55</v>
      </c>
      <c r="B1307">
        <v>0</v>
      </c>
      <c r="C1307">
        <v>2</v>
      </c>
      <c r="D1307">
        <v>4873</v>
      </c>
      <c r="E1307">
        <v>2</v>
      </c>
      <c r="F1307">
        <v>42</v>
      </c>
      <c r="G1307">
        <v>50.25</v>
      </c>
      <c r="H1307">
        <v>2628.34</v>
      </c>
      <c r="I1307">
        <f t="shared" si="20"/>
        <v>1</v>
      </c>
      <c r="J1307" t="s">
        <v>24</v>
      </c>
    </row>
    <row r="1308" spans="1:10">
      <c r="A1308">
        <v>30</v>
      </c>
      <c r="B1308">
        <v>0</v>
      </c>
      <c r="C1308">
        <v>2</v>
      </c>
      <c r="D1308">
        <v>5707</v>
      </c>
      <c r="E1308">
        <v>0</v>
      </c>
      <c r="F1308">
        <v>1</v>
      </c>
      <c r="G1308">
        <v>19.7</v>
      </c>
      <c r="H1308">
        <v>21.61</v>
      </c>
      <c r="I1308">
        <f t="shared" si="20"/>
        <v>1</v>
      </c>
      <c r="J1308" t="s">
        <v>24</v>
      </c>
    </row>
    <row r="1309" spans="1:10">
      <c r="A1309">
        <v>42</v>
      </c>
      <c r="B1309">
        <v>0</v>
      </c>
      <c r="C1309">
        <v>2</v>
      </c>
      <c r="D1309">
        <v>4880</v>
      </c>
      <c r="E1309">
        <v>0</v>
      </c>
      <c r="F1309">
        <v>45</v>
      </c>
      <c r="G1309">
        <v>89.3</v>
      </c>
      <c r="H1309">
        <v>4607.62</v>
      </c>
      <c r="I1309">
        <f t="shared" si="20"/>
        <v>1</v>
      </c>
      <c r="J1309" t="s">
        <v>24</v>
      </c>
    </row>
    <row r="1310" spans="1:10">
      <c r="A1310">
        <v>41</v>
      </c>
      <c r="B1310">
        <v>0</v>
      </c>
      <c r="C1310">
        <v>2</v>
      </c>
      <c r="D1310">
        <v>2510</v>
      </c>
      <c r="E1310">
        <v>1</v>
      </c>
      <c r="F1310">
        <v>15</v>
      </c>
      <c r="G1310">
        <v>74.900000000000006</v>
      </c>
      <c r="H1310">
        <v>1626.7</v>
      </c>
      <c r="I1310">
        <f t="shared" si="20"/>
        <v>1</v>
      </c>
      <c r="J1310" t="s">
        <v>24</v>
      </c>
    </row>
    <row r="1311" spans="1:10">
      <c r="A1311">
        <v>39</v>
      </c>
      <c r="B1311">
        <v>0</v>
      </c>
      <c r="C1311">
        <v>2</v>
      </c>
      <c r="D1311">
        <v>2459</v>
      </c>
      <c r="E1311">
        <v>0</v>
      </c>
      <c r="F1311">
        <v>48</v>
      </c>
      <c r="G1311">
        <v>95.5</v>
      </c>
      <c r="H1311">
        <v>6045.77</v>
      </c>
      <c r="I1311">
        <f t="shared" si="20"/>
        <v>1</v>
      </c>
      <c r="J1311" t="s">
        <v>24</v>
      </c>
    </row>
    <row r="1312" spans="1:10">
      <c r="A1312">
        <v>47</v>
      </c>
      <c r="B1312">
        <v>2</v>
      </c>
      <c r="C1312">
        <v>2</v>
      </c>
      <c r="D1312">
        <v>5717</v>
      </c>
      <c r="E1312">
        <v>0</v>
      </c>
      <c r="F1312">
        <v>15</v>
      </c>
      <c r="G1312">
        <v>74.45</v>
      </c>
      <c r="H1312">
        <v>1806.75</v>
      </c>
      <c r="I1312">
        <f t="shared" si="20"/>
        <v>1</v>
      </c>
      <c r="J1312" t="s">
        <v>24</v>
      </c>
    </row>
    <row r="1313" spans="1:10">
      <c r="A1313">
        <v>70</v>
      </c>
      <c r="B1313">
        <v>0</v>
      </c>
      <c r="C1313">
        <v>2</v>
      </c>
      <c r="D1313">
        <v>2018</v>
      </c>
      <c r="E1313">
        <v>0</v>
      </c>
      <c r="F1313">
        <v>24</v>
      </c>
      <c r="G1313">
        <v>76.099999999999994</v>
      </c>
      <c r="H1313">
        <v>2453.58</v>
      </c>
      <c r="I1313">
        <f t="shared" si="20"/>
        <v>1</v>
      </c>
      <c r="J1313" t="s">
        <v>24</v>
      </c>
    </row>
    <row r="1314" spans="1:10">
      <c r="A1314">
        <v>69</v>
      </c>
      <c r="B1314">
        <v>0</v>
      </c>
      <c r="C1314">
        <v>2</v>
      </c>
      <c r="D1314">
        <v>5419</v>
      </c>
      <c r="E1314">
        <v>0</v>
      </c>
      <c r="F1314">
        <v>4</v>
      </c>
      <c r="G1314">
        <v>94.3</v>
      </c>
      <c r="H1314">
        <v>622.45000000000005</v>
      </c>
      <c r="I1314">
        <f t="shared" si="20"/>
        <v>1</v>
      </c>
      <c r="J1314" t="s">
        <v>24</v>
      </c>
    </row>
    <row r="1315" spans="1:10">
      <c r="A1315">
        <v>65</v>
      </c>
      <c r="B1315">
        <v>0</v>
      </c>
      <c r="C1315">
        <v>2</v>
      </c>
      <c r="D1315">
        <v>3438</v>
      </c>
      <c r="E1315">
        <v>0</v>
      </c>
      <c r="F1315">
        <v>1</v>
      </c>
      <c r="G1315">
        <v>50.15</v>
      </c>
      <c r="H1315">
        <v>89.93</v>
      </c>
      <c r="I1315">
        <f t="shared" si="20"/>
        <v>1</v>
      </c>
      <c r="J1315" t="s">
        <v>24</v>
      </c>
    </row>
    <row r="1316" spans="1:10">
      <c r="A1316">
        <v>68</v>
      </c>
      <c r="B1316">
        <v>0</v>
      </c>
      <c r="C1316">
        <v>2</v>
      </c>
      <c r="D1316">
        <v>5136</v>
      </c>
      <c r="E1316">
        <v>0</v>
      </c>
      <c r="F1316">
        <v>16</v>
      </c>
      <c r="G1316">
        <v>84.75</v>
      </c>
      <c r="H1316">
        <v>1630.31</v>
      </c>
      <c r="I1316">
        <f t="shared" si="20"/>
        <v>1</v>
      </c>
      <c r="J1316" t="s">
        <v>24</v>
      </c>
    </row>
    <row r="1317" spans="1:10">
      <c r="A1317">
        <v>76</v>
      </c>
      <c r="B1317">
        <v>0</v>
      </c>
      <c r="C1317">
        <v>2</v>
      </c>
      <c r="D1317">
        <v>4283</v>
      </c>
      <c r="E1317">
        <v>0</v>
      </c>
      <c r="F1317">
        <v>25</v>
      </c>
      <c r="G1317">
        <v>105.95</v>
      </c>
      <c r="H1317">
        <v>3813.75</v>
      </c>
      <c r="I1317">
        <f t="shared" si="20"/>
        <v>1</v>
      </c>
      <c r="J1317" t="s">
        <v>24</v>
      </c>
    </row>
    <row r="1318" spans="1:10">
      <c r="A1318">
        <v>73</v>
      </c>
      <c r="B1318">
        <v>0</v>
      </c>
      <c r="C1318">
        <v>2</v>
      </c>
      <c r="D1318">
        <v>4050</v>
      </c>
      <c r="E1318">
        <v>1</v>
      </c>
      <c r="F1318">
        <v>31</v>
      </c>
      <c r="G1318">
        <v>98.9</v>
      </c>
      <c r="H1318">
        <v>4397.75</v>
      </c>
      <c r="I1318">
        <f t="shared" si="20"/>
        <v>1</v>
      </c>
      <c r="J1318" t="s">
        <v>24</v>
      </c>
    </row>
    <row r="1319" spans="1:10">
      <c r="A1319">
        <v>70</v>
      </c>
      <c r="B1319">
        <v>0</v>
      </c>
      <c r="C1319">
        <v>2</v>
      </c>
      <c r="D1319">
        <v>2080</v>
      </c>
      <c r="E1319">
        <v>0</v>
      </c>
      <c r="F1319">
        <v>35</v>
      </c>
      <c r="G1319">
        <v>95.45</v>
      </c>
      <c r="H1319">
        <v>4782.55</v>
      </c>
      <c r="I1319">
        <f t="shared" si="20"/>
        <v>1</v>
      </c>
      <c r="J1319" t="s">
        <v>24</v>
      </c>
    </row>
    <row r="1320" spans="1:10">
      <c r="A1320">
        <v>70</v>
      </c>
      <c r="B1320">
        <v>0</v>
      </c>
      <c r="C1320">
        <v>2</v>
      </c>
      <c r="D1320">
        <v>4937</v>
      </c>
      <c r="E1320">
        <v>1</v>
      </c>
      <c r="F1320">
        <v>24</v>
      </c>
      <c r="G1320">
        <v>93.55</v>
      </c>
      <c r="H1320">
        <v>2585.17</v>
      </c>
      <c r="I1320">
        <f t="shared" si="20"/>
        <v>1</v>
      </c>
      <c r="J1320" t="s">
        <v>24</v>
      </c>
    </row>
    <row r="1321" spans="1:10">
      <c r="A1321">
        <v>69</v>
      </c>
      <c r="B1321">
        <v>0</v>
      </c>
      <c r="C1321">
        <v>2</v>
      </c>
      <c r="D1321">
        <v>2668</v>
      </c>
      <c r="E1321">
        <v>0</v>
      </c>
      <c r="F1321">
        <v>15</v>
      </c>
      <c r="G1321">
        <v>89.85</v>
      </c>
      <c r="H1321">
        <v>1489.15</v>
      </c>
      <c r="I1321">
        <f t="shared" si="20"/>
        <v>1</v>
      </c>
      <c r="J1321" t="s">
        <v>24</v>
      </c>
    </row>
    <row r="1322" spans="1:10">
      <c r="A1322">
        <v>67</v>
      </c>
      <c r="B1322">
        <v>0</v>
      </c>
      <c r="C1322">
        <v>2</v>
      </c>
      <c r="D1322">
        <v>3684</v>
      </c>
      <c r="E1322">
        <v>0</v>
      </c>
      <c r="F1322">
        <v>20</v>
      </c>
      <c r="G1322">
        <v>71.3</v>
      </c>
      <c r="H1322">
        <v>1503.4</v>
      </c>
      <c r="I1322">
        <f t="shared" si="20"/>
        <v>1</v>
      </c>
      <c r="J1322" t="s">
        <v>24</v>
      </c>
    </row>
    <row r="1323" spans="1:10">
      <c r="A1323">
        <v>78</v>
      </c>
      <c r="B1323">
        <v>0</v>
      </c>
      <c r="C1323">
        <v>2</v>
      </c>
      <c r="D1323">
        <v>3878</v>
      </c>
      <c r="E1323">
        <v>0</v>
      </c>
      <c r="F1323">
        <v>25</v>
      </c>
      <c r="G1323">
        <v>88.95</v>
      </c>
      <c r="H1323">
        <v>3482.7</v>
      </c>
      <c r="I1323">
        <f t="shared" si="20"/>
        <v>1</v>
      </c>
      <c r="J1323" t="s">
        <v>24</v>
      </c>
    </row>
    <row r="1324" spans="1:10">
      <c r="A1324">
        <v>71</v>
      </c>
      <c r="B1324">
        <v>0</v>
      </c>
      <c r="C1324">
        <v>2</v>
      </c>
      <c r="D1324">
        <v>2194</v>
      </c>
      <c r="E1324">
        <v>0</v>
      </c>
      <c r="F1324">
        <v>3</v>
      </c>
      <c r="G1324">
        <v>91.05</v>
      </c>
      <c r="H1324">
        <v>368.06</v>
      </c>
      <c r="I1324">
        <f t="shared" si="20"/>
        <v>1</v>
      </c>
      <c r="J1324" t="s">
        <v>24</v>
      </c>
    </row>
    <row r="1325" spans="1:10">
      <c r="A1325">
        <v>65</v>
      </c>
      <c r="B1325">
        <v>0</v>
      </c>
      <c r="C1325">
        <v>2</v>
      </c>
      <c r="D1325">
        <v>3363</v>
      </c>
      <c r="E1325">
        <v>0</v>
      </c>
      <c r="F1325">
        <v>13</v>
      </c>
      <c r="G1325">
        <v>82</v>
      </c>
      <c r="H1325">
        <v>1185.05</v>
      </c>
      <c r="I1325">
        <f t="shared" si="20"/>
        <v>1</v>
      </c>
      <c r="J1325" t="s">
        <v>24</v>
      </c>
    </row>
    <row r="1326" spans="1:10">
      <c r="A1326">
        <v>79</v>
      </c>
      <c r="B1326">
        <v>3</v>
      </c>
      <c r="C1326">
        <v>2</v>
      </c>
      <c r="D1326">
        <v>3394</v>
      </c>
      <c r="E1326">
        <v>0</v>
      </c>
      <c r="F1326">
        <v>1</v>
      </c>
      <c r="G1326">
        <v>79.900000000000006</v>
      </c>
      <c r="H1326">
        <v>103.1</v>
      </c>
      <c r="I1326">
        <f t="shared" si="20"/>
        <v>1</v>
      </c>
      <c r="J1326" t="s">
        <v>24</v>
      </c>
    </row>
    <row r="1327" spans="1:10">
      <c r="A1327">
        <v>62</v>
      </c>
      <c r="B1327">
        <v>0</v>
      </c>
      <c r="C1327">
        <v>2</v>
      </c>
      <c r="D1327">
        <v>4884</v>
      </c>
      <c r="E1327">
        <v>3</v>
      </c>
      <c r="F1327">
        <v>2</v>
      </c>
      <c r="G1327">
        <v>44.6</v>
      </c>
      <c r="H1327">
        <v>140.93</v>
      </c>
      <c r="I1327">
        <f t="shared" si="20"/>
        <v>1</v>
      </c>
      <c r="J1327" t="s">
        <v>24</v>
      </c>
    </row>
    <row r="1328" spans="1:10">
      <c r="A1328">
        <v>41</v>
      </c>
      <c r="B1328">
        <v>0</v>
      </c>
      <c r="C1328">
        <v>2</v>
      </c>
      <c r="D1328">
        <v>4352</v>
      </c>
      <c r="E1328">
        <v>2</v>
      </c>
      <c r="F1328">
        <v>63</v>
      </c>
      <c r="G1328">
        <v>103.4</v>
      </c>
      <c r="H1328">
        <v>9686.85</v>
      </c>
      <c r="I1328">
        <f t="shared" si="20"/>
        <v>1</v>
      </c>
      <c r="J1328" t="s">
        <v>24</v>
      </c>
    </row>
    <row r="1329" spans="1:10">
      <c r="A1329">
        <v>61</v>
      </c>
      <c r="B1329">
        <v>0</v>
      </c>
      <c r="C1329">
        <v>2</v>
      </c>
      <c r="D1329">
        <v>4996</v>
      </c>
      <c r="E1329">
        <v>0</v>
      </c>
      <c r="F1329">
        <v>1</v>
      </c>
      <c r="G1329">
        <v>89.55</v>
      </c>
      <c r="H1329">
        <v>132.01</v>
      </c>
      <c r="I1329">
        <f t="shared" si="20"/>
        <v>1</v>
      </c>
      <c r="J1329" t="s">
        <v>24</v>
      </c>
    </row>
    <row r="1330" spans="1:10">
      <c r="A1330">
        <v>38</v>
      </c>
      <c r="B1330">
        <v>0</v>
      </c>
      <c r="C1330">
        <v>2</v>
      </c>
      <c r="D1330">
        <v>4535</v>
      </c>
      <c r="E1330">
        <v>0</v>
      </c>
      <c r="F1330">
        <v>25</v>
      </c>
      <c r="G1330">
        <v>79.849999999999994</v>
      </c>
      <c r="H1330">
        <v>2685.6</v>
      </c>
      <c r="I1330">
        <f t="shared" si="20"/>
        <v>1</v>
      </c>
      <c r="J1330" t="s">
        <v>24</v>
      </c>
    </row>
    <row r="1331" spans="1:10">
      <c r="A1331">
        <v>54</v>
      </c>
      <c r="B1331">
        <v>0</v>
      </c>
      <c r="C1331">
        <v>2</v>
      </c>
      <c r="D1331">
        <v>4248</v>
      </c>
      <c r="E1331">
        <v>0</v>
      </c>
      <c r="F1331">
        <v>1</v>
      </c>
      <c r="G1331">
        <v>19.899999999999999</v>
      </c>
      <c r="H1331">
        <v>69.41</v>
      </c>
      <c r="I1331">
        <f t="shared" si="20"/>
        <v>1</v>
      </c>
      <c r="J1331" t="s">
        <v>24</v>
      </c>
    </row>
    <row r="1332" spans="1:10">
      <c r="A1332">
        <v>45</v>
      </c>
      <c r="B1332">
        <v>0</v>
      </c>
      <c r="C1332">
        <v>2</v>
      </c>
      <c r="D1332">
        <v>5812</v>
      </c>
      <c r="E1332">
        <v>6</v>
      </c>
      <c r="F1332">
        <v>50</v>
      </c>
      <c r="G1332">
        <v>103.85</v>
      </c>
      <c r="H1332">
        <v>7128.4</v>
      </c>
      <c r="I1332">
        <f t="shared" si="20"/>
        <v>1</v>
      </c>
      <c r="J1332" t="s">
        <v>24</v>
      </c>
    </row>
    <row r="1333" spans="1:10">
      <c r="A1333">
        <v>55</v>
      </c>
      <c r="B1333">
        <v>0</v>
      </c>
      <c r="C1333">
        <v>2</v>
      </c>
      <c r="D1333">
        <v>5157</v>
      </c>
      <c r="E1333">
        <v>1</v>
      </c>
      <c r="F1333">
        <v>49</v>
      </c>
      <c r="G1333">
        <v>99.05</v>
      </c>
      <c r="H1333">
        <v>5843.03</v>
      </c>
      <c r="I1333">
        <f t="shared" si="20"/>
        <v>1</v>
      </c>
      <c r="J1333" t="s">
        <v>24</v>
      </c>
    </row>
    <row r="1334" spans="1:10">
      <c r="A1334">
        <v>54</v>
      </c>
      <c r="B1334">
        <v>0</v>
      </c>
      <c r="C1334">
        <v>2</v>
      </c>
      <c r="D1334">
        <v>4990</v>
      </c>
      <c r="E1334">
        <v>9</v>
      </c>
      <c r="F1334">
        <v>60</v>
      </c>
      <c r="G1334">
        <v>94.4</v>
      </c>
      <c r="H1334">
        <v>8454.25</v>
      </c>
      <c r="I1334">
        <f t="shared" si="20"/>
        <v>1</v>
      </c>
      <c r="J1334" t="s">
        <v>24</v>
      </c>
    </row>
    <row r="1335" spans="1:10">
      <c r="A1335">
        <v>33</v>
      </c>
      <c r="B1335">
        <v>0</v>
      </c>
      <c r="C1335">
        <v>2</v>
      </c>
      <c r="D1335">
        <v>3025</v>
      </c>
      <c r="E1335">
        <v>0</v>
      </c>
      <c r="F1335">
        <v>15</v>
      </c>
      <c r="G1335">
        <v>101.35</v>
      </c>
      <c r="H1335">
        <v>2242.75</v>
      </c>
      <c r="I1335">
        <f t="shared" si="20"/>
        <v>1</v>
      </c>
      <c r="J1335" t="s">
        <v>24</v>
      </c>
    </row>
    <row r="1336" spans="1:10">
      <c r="A1336">
        <v>42</v>
      </c>
      <c r="B1336">
        <v>0</v>
      </c>
      <c r="C1336">
        <v>2</v>
      </c>
      <c r="D1336">
        <v>5356</v>
      </c>
      <c r="E1336">
        <v>0</v>
      </c>
      <c r="F1336">
        <v>7</v>
      </c>
      <c r="G1336">
        <v>90.45</v>
      </c>
      <c r="H1336">
        <v>844.82</v>
      </c>
      <c r="I1336">
        <f t="shared" si="20"/>
        <v>1</v>
      </c>
      <c r="J1336" t="s">
        <v>24</v>
      </c>
    </row>
    <row r="1337" spans="1:10">
      <c r="A1337">
        <v>31</v>
      </c>
      <c r="B1337">
        <v>0</v>
      </c>
      <c r="C1337">
        <v>2</v>
      </c>
      <c r="D1337">
        <v>2860</v>
      </c>
      <c r="E1337">
        <v>0</v>
      </c>
      <c r="F1337">
        <v>2</v>
      </c>
      <c r="G1337">
        <v>30.9</v>
      </c>
      <c r="H1337">
        <v>59.05</v>
      </c>
      <c r="I1337">
        <f t="shared" si="20"/>
        <v>1</v>
      </c>
      <c r="J1337" t="s">
        <v>24</v>
      </c>
    </row>
    <row r="1338" spans="1:10">
      <c r="A1338">
        <v>53</v>
      </c>
      <c r="B1338">
        <v>0</v>
      </c>
      <c r="C1338">
        <v>2</v>
      </c>
      <c r="D1338">
        <v>3902</v>
      </c>
      <c r="E1338">
        <v>1</v>
      </c>
      <c r="F1338">
        <v>2</v>
      </c>
      <c r="G1338">
        <v>90</v>
      </c>
      <c r="H1338">
        <v>283.89</v>
      </c>
      <c r="I1338">
        <f t="shared" si="20"/>
        <v>1</v>
      </c>
      <c r="J1338" t="s">
        <v>24</v>
      </c>
    </row>
    <row r="1339" spans="1:10">
      <c r="A1339">
        <v>51</v>
      </c>
      <c r="B1339">
        <v>0</v>
      </c>
      <c r="C1339">
        <v>2</v>
      </c>
      <c r="D1339">
        <v>5160</v>
      </c>
      <c r="E1339">
        <v>1</v>
      </c>
      <c r="F1339">
        <v>17</v>
      </c>
      <c r="G1339">
        <v>98.6</v>
      </c>
      <c r="H1339">
        <v>1796.75</v>
      </c>
      <c r="I1339">
        <f t="shared" si="20"/>
        <v>1</v>
      </c>
      <c r="J1339" t="s">
        <v>24</v>
      </c>
    </row>
    <row r="1340" spans="1:10">
      <c r="A1340">
        <v>38</v>
      </c>
      <c r="B1340">
        <v>0</v>
      </c>
      <c r="C1340">
        <v>2</v>
      </c>
      <c r="D1340">
        <v>3620</v>
      </c>
      <c r="E1340">
        <v>1</v>
      </c>
      <c r="F1340">
        <v>47</v>
      </c>
      <c r="G1340">
        <v>107.35</v>
      </c>
      <c r="H1340">
        <v>6892.73</v>
      </c>
      <c r="I1340">
        <f t="shared" si="20"/>
        <v>1</v>
      </c>
      <c r="J1340" t="s">
        <v>24</v>
      </c>
    </row>
    <row r="1341" spans="1:10">
      <c r="A1341">
        <v>43</v>
      </c>
      <c r="B1341">
        <v>0</v>
      </c>
      <c r="C1341">
        <v>2</v>
      </c>
      <c r="D1341">
        <v>2984</v>
      </c>
      <c r="E1341">
        <v>1</v>
      </c>
      <c r="F1341">
        <v>7</v>
      </c>
      <c r="G1341">
        <v>48.7</v>
      </c>
      <c r="H1341">
        <v>376.16</v>
      </c>
      <c r="I1341">
        <f t="shared" si="20"/>
        <v>1</v>
      </c>
      <c r="J1341" t="s">
        <v>24</v>
      </c>
    </row>
    <row r="1342" spans="1:10">
      <c r="A1342">
        <v>61</v>
      </c>
      <c r="B1342">
        <v>0</v>
      </c>
      <c r="C1342">
        <v>2</v>
      </c>
      <c r="D1342">
        <v>6001</v>
      </c>
      <c r="E1342">
        <v>0</v>
      </c>
      <c r="F1342">
        <v>65</v>
      </c>
      <c r="G1342">
        <v>109.15</v>
      </c>
      <c r="H1342">
        <v>7689.6</v>
      </c>
      <c r="I1342">
        <f t="shared" si="20"/>
        <v>1</v>
      </c>
      <c r="J1342" t="s">
        <v>24</v>
      </c>
    </row>
    <row r="1343" spans="1:10">
      <c r="A1343">
        <v>60</v>
      </c>
      <c r="B1343">
        <v>0</v>
      </c>
      <c r="C1343">
        <v>2</v>
      </c>
      <c r="D1343">
        <v>4205</v>
      </c>
      <c r="E1343">
        <v>0</v>
      </c>
      <c r="F1343">
        <v>1</v>
      </c>
      <c r="G1343">
        <v>19.600000000000001</v>
      </c>
      <c r="H1343">
        <v>24.96</v>
      </c>
      <c r="I1343">
        <f t="shared" si="20"/>
        <v>1</v>
      </c>
      <c r="J1343" t="s">
        <v>24</v>
      </c>
    </row>
    <row r="1344" spans="1:10">
      <c r="A1344">
        <v>24</v>
      </c>
      <c r="B1344">
        <v>0</v>
      </c>
      <c r="C1344">
        <v>2</v>
      </c>
      <c r="D1344">
        <v>4152</v>
      </c>
      <c r="E1344">
        <v>0</v>
      </c>
      <c r="F1344">
        <v>22</v>
      </c>
      <c r="G1344">
        <v>100.75</v>
      </c>
      <c r="H1344">
        <v>2885.46</v>
      </c>
      <c r="I1344">
        <f t="shared" si="20"/>
        <v>1</v>
      </c>
      <c r="J1344" t="s">
        <v>24</v>
      </c>
    </row>
    <row r="1345" spans="1:10">
      <c r="A1345">
        <v>51</v>
      </c>
      <c r="B1345">
        <v>0</v>
      </c>
      <c r="C1345">
        <v>2</v>
      </c>
      <c r="D1345">
        <v>3330</v>
      </c>
      <c r="E1345">
        <v>0</v>
      </c>
      <c r="F1345">
        <v>12</v>
      </c>
      <c r="G1345">
        <v>84.45</v>
      </c>
      <c r="H1345">
        <v>1207.8699999999999</v>
      </c>
      <c r="I1345">
        <f t="shared" si="20"/>
        <v>1</v>
      </c>
      <c r="J1345" t="s">
        <v>24</v>
      </c>
    </row>
    <row r="1346" spans="1:10">
      <c r="A1346">
        <v>41</v>
      </c>
      <c r="B1346">
        <v>0</v>
      </c>
      <c r="C1346">
        <v>2</v>
      </c>
      <c r="D1346">
        <v>5647</v>
      </c>
      <c r="E1346">
        <v>0</v>
      </c>
      <c r="F1346">
        <v>33</v>
      </c>
      <c r="G1346">
        <v>68.25</v>
      </c>
      <c r="H1346">
        <v>3122.87</v>
      </c>
      <c r="I1346">
        <f t="shared" ref="I1346:I1409" si="21">IF(J1346="Churned",1,0)</f>
        <v>1</v>
      </c>
      <c r="J1346" t="s">
        <v>24</v>
      </c>
    </row>
    <row r="1347" spans="1:10">
      <c r="A1347">
        <v>37</v>
      </c>
      <c r="B1347">
        <v>0</v>
      </c>
      <c r="C1347">
        <v>2</v>
      </c>
      <c r="D1347">
        <v>3443</v>
      </c>
      <c r="E1347">
        <v>0</v>
      </c>
      <c r="F1347">
        <v>4</v>
      </c>
      <c r="G1347">
        <v>45.3</v>
      </c>
      <c r="H1347">
        <v>356.55</v>
      </c>
      <c r="I1347">
        <f t="shared" si="21"/>
        <v>1</v>
      </c>
      <c r="J1347" t="s">
        <v>24</v>
      </c>
    </row>
    <row r="1348" spans="1:10">
      <c r="A1348">
        <v>36</v>
      </c>
      <c r="B1348">
        <v>0</v>
      </c>
      <c r="C1348">
        <v>2</v>
      </c>
      <c r="D1348">
        <v>3322</v>
      </c>
      <c r="E1348">
        <v>0</v>
      </c>
      <c r="F1348">
        <v>46</v>
      </c>
      <c r="G1348">
        <v>105.2</v>
      </c>
      <c r="H1348">
        <v>6802.69</v>
      </c>
      <c r="I1348">
        <f t="shared" si="21"/>
        <v>1</v>
      </c>
      <c r="J1348" t="s">
        <v>24</v>
      </c>
    </row>
    <row r="1349" spans="1:10">
      <c r="A1349">
        <v>23</v>
      </c>
      <c r="B1349">
        <v>0</v>
      </c>
      <c r="C1349">
        <v>2</v>
      </c>
      <c r="D1349">
        <v>3721</v>
      </c>
      <c r="E1349">
        <v>0</v>
      </c>
      <c r="F1349">
        <v>8</v>
      </c>
      <c r="G1349">
        <v>45.15</v>
      </c>
      <c r="H1349">
        <v>722.64</v>
      </c>
      <c r="I1349">
        <f t="shared" si="21"/>
        <v>1</v>
      </c>
      <c r="J1349" t="s">
        <v>24</v>
      </c>
    </row>
    <row r="1350" spans="1:10">
      <c r="A1350">
        <v>59</v>
      </c>
      <c r="B1350">
        <v>0</v>
      </c>
      <c r="C1350">
        <v>2</v>
      </c>
      <c r="D1350">
        <v>5764</v>
      </c>
      <c r="E1350">
        <v>1</v>
      </c>
      <c r="F1350">
        <v>40</v>
      </c>
      <c r="G1350">
        <v>84.85</v>
      </c>
      <c r="H1350">
        <v>3384.25</v>
      </c>
      <c r="I1350">
        <f t="shared" si="21"/>
        <v>1</v>
      </c>
      <c r="J1350" t="s">
        <v>24</v>
      </c>
    </row>
    <row r="1351" spans="1:10">
      <c r="A1351">
        <v>64</v>
      </c>
      <c r="B1351">
        <v>0</v>
      </c>
      <c r="C1351">
        <v>2</v>
      </c>
      <c r="D1351">
        <v>4501</v>
      </c>
      <c r="E1351">
        <v>1</v>
      </c>
      <c r="F1351">
        <v>10</v>
      </c>
      <c r="G1351">
        <v>98.5</v>
      </c>
      <c r="H1351">
        <v>1048.6500000000001</v>
      </c>
      <c r="I1351">
        <f t="shared" si="21"/>
        <v>1</v>
      </c>
      <c r="J1351" t="s">
        <v>24</v>
      </c>
    </row>
    <row r="1352" spans="1:10">
      <c r="A1352">
        <v>35</v>
      </c>
      <c r="B1352">
        <v>0</v>
      </c>
      <c r="C1352">
        <v>2</v>
      </c>
      <c r="D1352">
        <v>5796</v>
      </c>
      <c r="E1352">
        <v>0</v>
      </c>
      <c r="F1352">
        <v>1</v>
      </c>
      <c r="G1352">
        <v>69.349999999999994</v>
      </c>
      <c r="H1352">
        <v>115.21</v>
      </c>
      <c r="I1352">
        <f t="shared" si="21"/>
        <v>1</v>
      </c>
      <c r="J1352" t="s">
        <v>24</v>
      </c>
    </row>
    <row r="1353" spans="1:10">
      <c r="A1353">
        <v>64</v>
      </c>
      <c r="B1353">
        <v>0</v>
      </c>
      <c r="C1353">
        <v>2</v>
      </c>
      <c r="D1353">
        <v>4432</v>
      </c>
      <c r="E1353">
        <v>1</v>
      </c>
      <c r="F1353">
        <v>72</v>
      </c>
      <c r="G1353">
        <v>117.8</v>
      </c>
      <c r="H1353">
        <v>11195.44</v>
      </c>
      <c r="I1353">
        <f t="shared" si="21"/>
        <v>1</v>
      </c>
      <c r="J1353" t="s">
        <v>24</v>
      </c>
    </row>
    <row r="1354" spans="1:10">
      <c r="A1354">
        <v>31</v>
      </c>
      <c r="B1354">
        <v>0</v>
      </c>
      <c r="C1354">
        <v>2</v>
      </c>
      <c r="D1354">
        <v>3051</v>
      </c>
      <c r="E1354">
        <v>0</v>
      </c>
      <c r="F1354">
        <v>44</v>
      </c>
      <c r="G1354">
        <v>53.95</v>
      </c>
      <c r="H1354">
        <v>2375.4</v>
      </c>
      <c r="I1354">
        <f t="shared" si="21"/>
        <v>1</v>
      </c>
      <c r="J1354" t="s">
        <v>24</v>
      </c>
    </row>
    <row r="1355" spans="1:10">
      <c r="A1355">
        <v>38</v>
      </c>
      <c r="B1355">
        <v>0</v>
      </c>
      <c r="C1355">
        <v>2</v>
      </c>
      <c r="D1355">
        <v>5824</v>
      </c>
      <c r="E1355">
        <v>0</v>
      </c>
      <c r="F1355">
        <v>1</v>
      </c>
      <c r="G1355">
        <v>71.099999999999994</v>
      </c>
      <c r="H1355">
        <v>81.290000000000006</v>
      </c>
      <c r="I1355">
        <f t="shared" si="21"/>
        <v>1</v>
      </c>
      <c r="J1355" t="s">
        <v>24</v>
      </c>
    </row>
    <row r="1356" spans="1:10">
      <c r="A1356">
        <v>41</v>
      </c>
      <c r="B1356">
        <v>0</v>
      </c>
      <c r="C1356">
        <v>2</v>
      </c>
      <c r="D1356">
        <v>3469</v>
      </c>
      <c r="E1356">
        <v>0</v>
      </c>
      <c r="F1356">
        <v>6</v>
      </c>
      <c r="G1356">
        <v>94.5</v>
      </c>
      <c r="H1356">
        <v>684.93</v>
      </c>
      <c r="I1356">
        <f t="shared" si="21"/>
        <v>1</v>
      </c>
      <c r="J1356" t="s">
        <v>24</v>
      </c>
    </row>
    <row r="1357" spans="1:10">
      <c r="A1357">
        <v>53</v>
      </c>
      <c r="B1357">
        <v>0</v>
      </c>
      <c r="C1357">
        <v>2</v>
      </c>
      <c r="D1357">
        <v>5082</v>
      </c>
      <c r="E1357">
        <v>0</v>
      </c>
      <c r="F1357">
        <v>2</v>
      </c>
      <c r="G1357">
        <v>79.650000000000006</v>
      </c>
      <c r="H1357">
        <v>210.78</v>
      </c>
      <c r="I1357">
        <f t="shared" si="21"/>
        <v>1</v>
      </c>
      <c r="J1357" t="s">
        <v>24</v>
      </c>
    </row>
    <row r="1358" spans="1:10">
      <c r="A1358">
        <v>56</v>
      </c>
      <c r="B1358">
        <v>0</v>
      </c>
      <c r="C1358">
        <v>2</v>
      </c>
      <c r="D1358">
        <v>3061</v>
      </c>
      <c r="E1358">
        <v>0</v>
      </c>
      <c r="F1358">
        <v>1</v>
      </c>
      <c r="G1358">
        <v>20.2</v>
      </c>
      <c r="H1358">
        <v>63.72</v>
      </c>
      <c r="I1358">
        <f t="shared" si="21"/>
        <v>1</v>
      </c>
      <c r="J1358" t="s">
        <v>24</v>
      </c>
    </row>
    <row r="1359" spans="1:10">
      <c r="A1359">
        <v>48</v>
      </c>
      <c r="B1359">
        <v>0</v>
      </c>
      <c r="C1359">
        <v>2</v>
      </c>
      <c r="D1359">
        <v>3520</v>
      </c>
      <c r="E1359">
        <v>0</v>
      </c>
      <c r="F1359">
        <v>3</v>
      </c>
      <c r="G1359">
        <v>69.349999999999994</v>
      </c>
      <c r="H1359">
        <v>298.27</v>
      </c>
      <c r="I1359">
        <f t="shared" si="21"/>
        <v>1</v>
      </c>
      <c r="J1359" t="s">
        <v>24</v>
      </c>
    </row>
    <row r="1360" spans="1:10">
      <c r="A1360">
        <v>48</v>
      </c>
      <c r="B1360">
        <v>0</v>
      </c>
      <c r="C1360">
        <v>2</v>
      </c>
      <c r="D1360">
        <v>5438</v>
      </c>
      <c r="E1360">
        <v>0</v>
      </c>
      <c r="F1360">
        <v>22</v>
      </c>
      <c r="G1360">
        <v>89.4</v>
      </c>
      <c r="H1360">
        <v>2872.26</v>
      </c>
      <c r="I1360">
        <f t="shared" si="21"/>
        <v>1</v>
      </c>
      <c r="J1360" t="s">
        <v>24</v>
      </c>
    </row>
    <row r="1361" spans="1:10">
      <c r="A1361">
        <v>39</v>
      </c>
      <c r="B1361">
        <v>0</v>
      </c>
      <c r="C1361">
        <v>2</v>
      </c>
      <c r="D1361">
        <v>5650</v>
      </c>
      <c r="E1361">
        <v>1</v>
      </c>
      <c r="F1361">
        <v>53</v>
      </c>
      <c r="G1361">
        <v>60.45</v>
      </c>
      <c r="H1361">
        <v>3184.25</v>
      </c>
      <c r="I1361">
        <f t="shared" si="21"/>
        <v>1</v>
      </c>
      <c r="J1361" t="s">
        <v>24</v>
      </c>
    </row>
    <row r="1362" spans="1:10">
      <c r="A1362">
        <v>61</v>
      </c>
      <c r="B1362">
        <v>0</v>
      </c>
      <c r="C1362">
        <v>2</v>
      </c>
      <c r="D1362">
        <v>4971</v>
      </c>
      <c r="E1362">
        <v>3</v>
      </c>
      <c r="F1362">
        <v>9</v>
      </c>
      <c r="G1362">
        <v>89.45</v>
      </c>
      <c r="H1362">
        <v>1091.69</v>
      </c>
      <c r="I1362">
        <f t="shared" si="21"/>
        <v>1</v>
      </c>
      <c r="J1362" t="s">
        <v>24</v>
      </c>
    </row>
    <row r="1363" spans="1:10">
      <c r="A1363">
        <v>62</v>
      </c>
      <c r="B1363">
        <v>0</v>
      </c>
      <c r="C1363">
        <v>2</v>
      </c>
      <c r="D1363">
        <v>2457</v>
      </c>
      <c r="E1363">
        <v>0</v>
      </c>
      <c r="F1363">
        <v>10</v>
      </c>
      <c r="G1363">
        <v>72.150000000000006</v>
      </c>
      <c r="H1363">
        <v>1211.75</v>
      </c>
      <c r="I1363">
        <f t="shared" si="21"/>
        <v>1</v>
      </c>
      <c r="J1363" t="s">
        <v>24</v>
      </c>
    </row>
    <row r="1364" spans="1:10">
      <c r="A1364">
        <v>49</v>
      </c>
      <c r="B1364">
        <v>0</v>
      </c>
      <c r="C1364">
        <v>2</v>
      </c>
      <c r="D1364">
        <v>3005</v>
      </c>
      <c r="E1364">
        <v>0</v>
      </c>
      <c r="F1364">
        <v>2</v>
      </c>
      <c r="G1364">
        <v>76.400000000000006</v>
      </c>
      <c r="H1364">
        <v>244.08</v>
      </c>
      <c r="I1364">
        <f t="shared" si="21"/>
        <v>1</v>
      </c>
      <c r="J1364" t="s">
        <v>24</v>
      </c>
    </row>
    <row r="1365" spans="1:10">
      <c r="A1365">
        <v>39</v>
      </c>
      <c r="B1365">
        <v>0</v>
      </c>
      <c r="C1365">
        <v>2</v>
      </c>
      <c r="D1365">
        <v>4748</v>
      </c>
      <c r="E1365">
        <v>0</v>
      </c>
      <c r="F1365">
        <v>9</v>
      </c>
      <c r="G1365">
        <v>79.900000000000006</v>
      </c>
      <c r="H1365">
        <v>914.32</v>
      </c>
      <c r="I1365">
        <f t="shared" si="21"/>
        <v>1</v>
      </c>
      <c r="J1365" t="s">
        <v>24</v>
      </c>
    </row>
    <row r="1366" spans="1:10">
      <c r="A1366">
        <v>35</v>
      </c>
      <c r="B1366">
        <v>0</v>
      </c>
      <c r="C1366">
        <v>2</v>
      </c>
      <c r="D1366">
        <v>3109</v>
      </c>
      <c r="E1366">
        <v>0</v>
      </c>
      <c r="F1366">
        <v>7</v>
      </c>
      <c r="G1366">
        <v>79.7</v>
      </c>
      <c r="H1366">
        <v>788.49</v>
      </c>
      <c r="I1366">
        <f t="shared" si="21"/>
        <v>1</v>
      </c>
      <c r="J1366" t="s">
        <v>24</v>
      </c>
    </row>
    <row r="1367" spans="1:10">
      <c r="A1367">
        <v>31</v>
      </c>
      <c r="B1367">
        <v>0</v>
      </c>
      <c r="C1367">
        <v>2</v>
      </c>
      <c r="D1367">
        <v>4191</v>
      </c>
      <c r="E1367">
        <v>1</v>
      </c>
      <c r="F1367">
        <v>70</v>
      </c>
      <c r="G1367">
        <v>109.5</v>
      </c>
      <c r="H1367">
        <v>10756.15</v>
      </c>
      <c r="I1367">
        <f t="shared" si="21"/>
        <v>1</v>
      </c>
      <c r="J1367" t="s">
        <v>24</v>
      </c>
    </row>
    <row r="1368" spans="1:10">
      <c r="A1368">
        <v>21</v>
      </c>
      <c r="B1368">
        <v>0</v>
      </c>
      <c r="C1368">
        <v>2</v>
      </c>
      <c r="D1368">
        <v>3819</v>
      </c>
      <c r="E1368">
        <v>0</v>
      </c>
      <c r="F1368">
        <v>5</v>
      </c>
      <c r="G1368">
        <v>81.3</v>
      </c>
      <c r="H1368">
        <v>541.85</v>
      </c>
      <c r="I1368">
        <f t="shared" si="21"/>
        <v>1</v>
      </c>
      <c r="J1368" t="s">
        <v>24</v>
      </c>
    </row>
    <row r="1369" spans="1:10">
      <c r="A1369">
        <v>33</v>
      </c>
      <c r="B1369">
        <v>0</v>
      </c>
      <c r="C1369">
        <v>2</v>
      </c>
      <c r="D1369">
        <v>5418</v>
      </c>
      <c r="E1369">
        <v>0</v>
      </c>
      <c r="F1369">
        <v>1</v>
      </c>
      <c r="G1369">
        <v>20.2</v>
      </c>
      <c r="H1369">
        <v>31.45</v>
      </c>
      <c r="I1369">
        <f t="shared" si="21"/>
        <v>1</v>
      </c>
      <c r="J1369" t="s">
        <v>24</v>
      </c>
    </row>
    <row r="1370" spans="1:10">
      <c r="A1370">
        <v>45</v>
      </c>
      <c r="B1370">
        <v>0</v>
      </c>
      <c r="C1370">
        <v>2</v>
      </c>
      <c r="D1370">
        <v>4550</v>
      </c>
      <c r="E1370">
        <v>1</v>
      </c>
      <c r="F1370">
        <v>14</v>
      </c>
      <c r="G1370">
        <v>85.15</v>
      </c>
      <c r="H1370">
        <v>1398.92</v>
      </c>
      <c r="I1370">
        <f t="shared" si="21"/>
        <v>1</v>
      </c>
      <c r="J1370" t="s">
        <v>24</v>
      </c>
    </row>
    <row r="1371" spans="1:10">
      <c r="A1371">
        <v>27</v>
      </c>
      <c r="B1371">
        <v>0</v>
      </c>
      <c r="C1371">
        <v>2</v>
      </c>
      <c r="D1371">
        <v>2777</v>
      </c>
      <c r="E1371">
        <v>0</v>
      </c>
      <c r="F1371">
        <v>4</v>
      </c>
      <c r="G1371">
        <v>101.7</v>
      </c>
      <c r="H1371">
        <v>467.71</v>
      </c>
      <c r="I1371">
        <f t="shared" si="21"/>
        <v>1</v>
      </c>
      <c r="J1371" t="s">
        <v>24</v>
      </c>
    </row>
    <row r="1372" spans="1:10">
      <c r="A1372">
        <v>28</v>
      </c>
      <c r="B1372">
        <v>1</v>
      </c>
      <c r="C1372">
        <v>2</v>
      </c>
      <c r="D1372">
        <v>3878</v>
      </c>
      <c r="E1372">
        <v>1</v>
      </c>
      <c r="F1372">
        <v>6</v>
      </c>
      <c r="G1372">
        <v>55.3</v>
      </c>
      <c r="H1372">
        <v>335.41</v>
      </c>
      <c r="I1372">
        <f t="shared" si="21"/>
        <v>1</v>
      </c>
      <c r="J1372" t="s">
        <v>24</v>
      </c>
    </row>
    <row r="1373" spans="1:10">
      <c r="A1373">
        <v>49</v>
      </c>
      <c r="B1373">
        <v>0</v>
      </c>
      <c r="C1373">
        <v>2</v>
      </c>
      <c r="D1373">
        <v>5563</v>
      </c>
      <c r="E1373">
        <v>1</v>
      </c>
      <c r="F1373">
        <v>70</v>
      </c>
      <c r="G1373">
        <v>115.65</v>
      </c>
      <c r="H1373">
        <v>9180.75</v>
      </c>
      <c r="I1373">
        <f t="shared" si="21"/>
        <v>1</v>
      </c>
      <c r="J1373" t="s">
        <v>24</v>
      </c>
    </row>
    <row r="1374" spans="1:10">
      <c r="A1374">
        <v>51</v>
      </c>
      <c r="B1374">
        <v>0</v>
      </c>
      <c r="C1374">
        <v>2</v>
      </c>
      <c r="D1374">
        <v>3280</v>
      </c>
      <c r="E1374">
        <v>0</v>
      </c>
      <c r="F1374">
        <v>2</v>
      </c>
      <c r="G1374">
        <v>79.849999999999994</v>
      </c>
      <c r="H1374">
        <v>184.73</v>
      </c>
      <c r="I1374">
        <f t="shared" si="21"/>
        <v>1</v>
      </c>
      <c r="J1374" t="s">
        <v>24</v>
      </c>
    </row>
    <row r="1375" spans="1:10">
      <c r="A1375">
        <v>46</v>
      </c>
      <c r="B1375">
        <v>0</v>
      </c>
      <c r="C1375">
        <v>2</v>
      </c>
      <c r="D1375">
        <v>3052</v>
      </c>
      <c r="E1375">
        <v>0</v>
      </c>
      <c r="F1375">
        <v>1</v>
      </c>
      <c r="G1375">
        <v>68.650000000000006</v>
      </c>
      <c r="H1375">
        <v>81.05</v>
      </c>
      <c r="I1375">
        <f t="shared" si="21"/>
        <v>1</v>
      </c>
      <c r="J1375" t="s">
        <v>24</v>
      </c>
    </row>
    <row r="1376" spans="1:10">
      <c r="A1376">
        <v>62</v>
      </c>
      <c r="B1376">
        <v>3</v>
      </c>
      <c r="C1376">
        <v>2</v>
      </c>
      <c r="D1376">
        <v>5421</v>
      </c>
      <c r="E1376">
        <v>0</v>
      </c>
      <c r="F1376">
        <v>1</v>
      </c>
      <c r="G1376">
        <v>25.3</v>
      </c>
      <c r="H1376">
        <v>35.299999999999997</v>
      </c>
      <c r="I1376">
        <f t="shared" si="21"/>
        <v>1</v>
      </c>
      <c r="J1376" t="s">
        <v>24</v>
      </c>
    </row>
    <row r="1377" spans="1:10">
      <c r="A1377">
        <v>20</v>
      </c>
      <c r="B1377">
        <v>3</v>
      </c>
      <c r="C1377">
        <v>2</v>
      </c>
      <c r="D1377">
        <v>5758</v>
      </c>
      <c r="E1377">
        <v>5</v>
      </c>
      <c r="F1377">
        <v>4</v>
      </c>
      <c r="G1377">
        <v>56.5</v>
      </c>
      <c r="H1377">
        <v>405.94</v>
      </c>
      <c r="I1377">
        <f t="shared" si="21"/>
        <v>1</v>
      </c>
      <c r="J1377" t="s">
        <v>24</v>
      </c>
    </row>
    <row r="1378" spans="1:10">
      <c r="A1378">
        <v>38</v>
      </c>
      <c r="B1378">
        <v>0</v>
      </c>
      <c r="C1378">
        <v>2</v>
      </c>
      <c r="D1378">
        <v>4620</v>
      </c>
      <c r="E1378">
        <v>0</v>
      </c>
      <c r="F1378">
        <v>1</v>
      </c>
      <c r="G1378">
        <v>69.7</v>
      </c>
      <c r="H1378">
        <v>91.22</v>
      </c>
      <c r="I1378">
        <f t="shared" si="21"/>
        <v>1</v>
      </c>
      <c r="J1378" t="s">
        <v>24</v>
      </c>
    </row>
    <row r="1379" spans="1:10">
      <c r="A1379">
        <v>64</v>
      </c>
      <c r="B1379">
        <v>0</v>
      </c>
      <c r="C1379">
        <v>2</v>
      </c>
      <c r="D1379">
        <v>4794</v>
      </c>
      <c r="E1379">
        <v>1</v>
      </c>
      <c r="F1379">
        <v>70</v>
      </c>
      <c r="G1379">
        <v>98.3</v>
      </c>
      <c r="H1379">
        <v>8950.7999999999993</v>
      </c>
      <c r="I1379">
        <f t="shared" si="21"/>
        <v>1</v>
      </c>
      <c r="J1379" t="s">
        <v>24</v>
      </c>
    </row>
    <row r="1380" spans="1:10">
      <c r="A1380">
        <v>34</v>
      </c>
      <c r="B1380">
        <v>0</v>
      </c>
      <c r="C1380">
        <v>2</v>
      </c>
      <c r="D1380">
        <v>2167</v>
      </c>
      <c r="E1380">
        <v>1</v>
      </c>
      <c r="F1380">
        <v>18</v>
      </c>
      <c r="G1380">
        <v>48.35</v>
      </c>
      <c r="H1380">
        <v>810.7</v>
      </c>
      <c r="I1380">
        <f t="shared" si="21"/>
        <v>1</v>
      </c>
      <c r="J1380" t="s">
        <v>24</v>
      </c>
    </row>
    <row r="1381" spans="1:10">
      <c r="A1381">
        <v>70</v>
      </c>
      <c r="B1381">
        <v>0</v>
      </c>
      <c r="C1381">
        <v>2</v>
      </c>
      <c r="D1381">
        <v>5203</v>
      </c>
      <c r="E1381">
        <v>0</v>
      </c>
      <c r="F1381">
        <v>2</v>
      </c>
      <c r="G1381">
        <v>78.55</v>
      </c>
      <c r="H1381">
        <v>237.47</v>
      </c>
      <c r="I1381">
        <f t="shared" si="21"/>
        <v>1</v>
      </c>
      <c r="J1381" t="s">
        <v>24</v>
      </c>
    </row>
    <row r="1382" spans="1:10">
      <c r="A1382">
        <v>69</v>
      </c>
      <c r="B1382">
        <v>0</v>
      </c>
      <c r="C1382">
        <v>2</v>
      </c>
      <c r="D1382">
        <v>5016</v>
      </c>
      <c r="E1382">
        <v>0</v>
      </c>
      <c r="F1382">
        <v>62</v>
      </c>
      <c r="G1382">
        <v>96.75</v>
      </c>
      <c r="H1382">
        <v>7529.08</v>
      </c>
      <c r="I1382">
        <f t="shared" si="21"/>
        <v>1</v>
      </c>
      <c r="J1382" t="s">
        <v>24</v>
      </c>
    </row>
    <row r="1383" spans="1:10">
      <c r="A1383">
        <v>58</v>
      </c>
      <c r="B1383">
        <v>0</v>
      </c>
      <c r="C1383">
        <v>2</v>
      </c>
      <c r="D1383">
        <v>3077</v>
      </c>
      <c r="E1383">
        <v>0</v>
      </c>
      <c r="F1383">
        <v>7</v>
      </c>
      <c r="G1383">
        <v>95.35</v>
      </c>
      <c r="H1383">
        <v>965.13</v>
      </c>
      <c r="I1383">
        <f t="shared" si="21"/>
        <v>1</v>
      </c>
      <c r="J1383" t="s">
        <v>24</v>
      </c>
    </row>
    <row r="1384" spans="1:10">
      <c r="A1384">
        <v>46</v>
      </c>
      <c r="B1384">
        <v>0</v>
      </c>
      <c r="C1384">
        <v>2</v>
      </c>
      <c r="D1384">
        <v>4428</v>
      </c>
      <c r="E1384">
        <v>0</v>
      </c>
      <c r="F1384">
        <v>3</v>
      </c>
      <c r="G1384">
        <v>76.95</v>
      </c>
      <c r="H1384">
        <v>353.54</v>
      </c>
      <c r="I1384">
        <f t="shared" si="21"/>
        <v>1</v>
      </c>
      <c r="J1384" t="s">
        <v>24</v>
      </c>
    </row>
    <row r="1385" spans="1:10">
      <c r="A1385">
        <v>44</v>
      </c>
      <c r="B1385">
        <v>0</v>
      </c>
      <c r="C1385">
        <v>2</v>
      </c>
      <c r="D1385">
        <v>3236</v>
      </c>
      <c r="E1385">
        <v>0</v>
      </c>
      <c r="F1385">
        <v>1</v>
      </c>
      <c r="G1385">
        <v>19.3</v>
      </c>
      <c r="H1385">
        <v>44.92</v>
      </c>
      <c r="I1385">
        <f t="shared" si="21"/>
        <v>1</v>
      </c>
      <c r="J1385" t="s">
        <v>24</v>
      </c>
    </row>
    <row r="1386" spans="1:10">
      <c r="A1386">
        <v>58</v>
      </c>
      <c r="B1386">
        <v>0</v>
      </c>
      <c r="C1386">
        <v>2</v>
      </c>
      <c r="D1386">
        <v>4490</v>
      </c>
      <c r="E1386">
        <v>0</v>
      </c>
      <c r="F1386">
        <v>1</v>
      </c>
      <c r="G1386">
        <v>79.5</v>
      </c>
      <c r="H1386">
        <v>128.47</v>
      </c>
      <c r="I1386">
        <f t="shared" si="21"/>
        <v>1</v>
      </c>
      <c r="J1386" t="s">
        <v>24</v>
      </c>
    </row>
    <row r="1387" spans="1:10">
      <c r="A1387">
        <v>60</v>
      </c>
      <c r="B1387">
        <v>0</v>
      </c>
      <c r="C1387">
        <v>2</v>
      </c>
      <c r="D1387">
        <v>2406</v>
      </c>
      <c r="E1387">
        <v>0</v>
      </c>
      <c r="F1387">
        <v>12</v>
      </c>
      <c r="G1387">
        <v>106.7</v>
      </c>
      <c r="H1387">
        <v>1556.18</v>
      </c>
      <c r="I1387">
        <f t="shared" si="21"/>
        <v>1</v>
      </c>
      <c r="J1387" t="s">
        <v>24</v>
      </c>
    </row>
    <row r="1388" spans="1:10">
      <c r="A1388">
        <v>44</v>
      </c>
      <c r="B1388">
        <v>0</v>
      </c>
      <c r="C1388">
        <v>2</v>
      </c>
      <c r="D1388">
        <v>2414</v>
      </c>
      <c r="E1388">
        <v>0</v>
      </c>
      <c r="F1388">
        <v>20</v>
      </c>
      <c r="G1388">
        <v>85.25</v>
      </c>
      <c r="H1388">
        <v>1761.7</v>
      </c>
      <c r="I1388">
        <f t="shared" si="21"/>
        <v>1</v>
      </c>
      <c r="J1388" t="s">
        <v>24</v>
      </c>
    </row>
    <row r="1389" spans="1:10">
      <c r="A1389">
        <v>49</v>
      </c>
      <c r="B1389">
        <v>0</v>
      </c>
      <c r="C1389">
        <v>2</v>
      </c>
      <c r="D1389">
        <v>5785</v>
      </c>
      <c r="E1389">
        <v>1</v>
      </c>
      <c r="F1389">
        <v>49</v>
      </c>
      <c r="G1389">
        <v>107.95</v>
      </c>
      <c r="H1389">
        <v>5609.25</v>
      </c>
      <c r="I1389">
        <f t="shared" si="21"/>
        <v>1</v>
      </c>
      <c r="J1389" t="s">
        <v>24</v>
      </c>
    </row>
    <row r="1390" spans="1:10">
      <c r="A1390">
        <v>38</v>
      </c>
      <c r="B1390">
        <v>0</v>
      </c>
      <c r="C1390">
        <v>2</v>
      </c>
      <c r="D1390">
        <v>3735</v>
      </c>
      <c r="E1390">
        <v>0</v>
      </c>
      <c r="F1390">
        <v>7</v>
      </c>
      <c r="G1390">
        <v>79</v>
      </c>
      <c r="H1390">
        <v>705.58</v>
      </c>
      <c r="I1390">
        <f t="shared" si="21"/>
        <v>1</v>
      </c>
      <c r="J1390" t="s">
        <v>24</v>
      </c>
    </row>
    <row r="1391" spans="1:10">
      <c r="A1391">
        <v>63</v>
      </c>
      <c r="B1391">
        <v>0</v>
      </c>
      <c r="C1391">
        <v>2</v>
      </c>
      <c r="D1391">
        <v>2457</v>
      </c>
      <c r="E1391">
        <v>1</v>
      </c>
      <c r="F1391">
        <v>10</v>
      </c>
      <c r="G1391">
        <v>70.099999999999994</v>
      </c>
      <c r="H1391">
        <v>845.26</v>
      </c>
      <c r="I1391">
        <f t="shared" si="21"/>
        <v>1</v>
      </c>
      <c r="J1391" t="s">
        <v>24</v>
      </c>
    </row>
    <row r="1392" spans="1:10">
      <c r="A1392">
        <v>42</v>
      </c>
      <c r="B1392">
        <v>0</v>
      </c>
      <c r="C1392">
        <v>2</v>
      </c>
      <c r="D1392">
        <v>2761</v>
      </c>
      <c r="E1392">
        <v>1</v>
      </c>
      <c r="F1392">
        <v>45</v>
      </c>
      <c r="G1392">
        <v>54.15</v>
      </c>
      <c r="H1392">
        <v>4211.6000000000004</v>
      </c>
      <c r="I1392">
        <f t="shared" si="21"/>
        <v>1</v>
      </c>
      <c r="J1392" t="s">
        <v>24</v>
      </c>
    </row>
    <row r="1393" spans="1:10">
      <c r="A1393">
        <v>60</v>
      </c>
      <c r="B1393">
        <v>0</v>
      </c>
      <c r="C1393">
        <v>2</v>
      </c>
      <c r="D1393">
        <v>3711</v>
      </c>
      <c r="E1393">
        <v>1</v>
      </c>
      <c r="F1393">
        <v>41</v>
      </c>
      <c r="G1393">
        <v>111.95</v>
      </c>
      <c r="H1393">
        <v>6381.54</v>
      </c>
      <c r="I1393">
        <f t="shared" si="21"/>
        <v>1</v>
      </c>
      <c r="J1393" t="s">
        <v>24</v>
      </c>
    </row>
    <row r="1394" spans="1:10">
      <c r="A1394">
        <v>66</v>
      </c>
      <c r="B1394">
        <v>0</v>
      </c>
      <c r="C1394">
        <v>2</v>
      </c>
      <c r="D1394">
        <v>4423</v>
      </c>
      <c r="E1394">
        <v>1</v>
      </c>
      <c r="F1394">
        <v>43</v>
      </c>
      <c r="G1394">
        <v>107.55</v>
      </c>
      <c r="H1394">
        <v>5269.02</v>
      </c>
      <c r="I1394">
        <f t="shared" si="21"/>
        <v>1</v>
      </c>
      <c r="J1394" t="s">
        <v>24</v>
      </c>
    </row>
    <row r="1395" spans="1:10">
      <c r="A1395">
        <v>80</v>
      </c>
      <c r="B1395">
        <v>0</v>
      </c>
      <c r="C1395">
        <v>2</v>
      </c>
      <c r="D1395">
        <v>2905</v>
      </c>
      <c r="E1395">
        <v>1</v>
      </c>
      <c r="F1395">
        <v>1</v>
      </c>
      <c r="G1395">
        <v>90.6</v>
      </c>
      <c r="H1395">
        <v>103.62</v>
      </c>
      <c r="I1395">
        <f t="shared" si="21"/>
        <v>1</v>
      </c>
      <c r="J1395" t="s">
        <v>24</v>
      </c>
    </row>
    <row r="1396" spans="1:10">
      <c r="A1396">
        <v>77</v>
      </c>
      <c r="B1396">
        <v>0</v>
      </c>
      <c r="C1396">
        <v>2</v>
      </c>
      <c r="D1396">
        <v>2650</v>
      </c>
      <c r="E1396">
        <v>0</v>
      </c>
      <c r="F1396">
        <v>1</v>
      </c>
      <c r="G1396">
        <v>85</v>
      </c>
      <c r="H1396">
        <v>127.5</v>
      </c>
      <c r="I1396">
        <f t="shared" si="21"/>
        <v>1</v>
      </c>
      <c r="J1396" t="s">
        <v>24</v>
      </c>
    </row>
    <row r="1397" spans="1:10">
      <c r="A1397">
        <v>71</v>
      </c>
      <c r="B1397">
        <v>0</v>
      </c>
      <c r="C1397">
        <v>2</v>
      </c>
      <c r="D1397">
        <v>2038</v>
      </c>
      <c r="E1397">
        <v>0</v>
      </c>
      <c r="F1397">
        <v>4</v>
      </c>
      <c r="G1397">
        <v>24.25</v>
      </c>
      <c r="H1397">
        <v>96.05</v>
      </c>
      <c r="I1397">
        <f t="shared" si="21"/>
        <v>1</v>
      </c>
      <c r="J1397" t="s">
        <v>24</v>
      </c>
    </row>
    <row r="1398" spans="1:10">
      <c r="A1398">
        <v>48</v>
      </c>
      <c r="B1398">
        <v>0</v>
      </c>
      <c r="C1398">
        <v>2</v>
      </c>
      <c r="D1398">
        <v>2318</v>
      </c>
      <c r="E1398">
        <v>0</v>
      </c>
      <c r="F1398">
        <v>34</v>
      </c>
      <c r="G1398">
        <v>70</v>
      </c>
      <c r="H1398">
        <v>2563.54</v>
      </c>
      <c r="I1398">
        <f t="shared" si="21"/>
        <v>1</v>
      </c>
      <c r="J1398" t="s">
        <v>24</v>
      </c>
    </row>
    <row r="1399" spans="1:10">
      <c r="A1399">
        <v>61</v>
      </c>
      <c r="B1399">
        <v>0</v>
      </c>
      <c r="C1399">
        <v>2</v>
      </c>
      <c r="D1399">
        <v>2863</v>
      </c>
      <c r="E1399">
        <v>0</v>
      </c>
      <c r="F1399">
        <v>5</v>
      </c>
      <c r="G1399">
        <v>39.5</v>
      </c>
      <c r="H1399">
        <v>171.48</v>
      </c>
      <c r="I1399">
        <f t="shared" si="21"/>
        <v>1</v>
      </c>
      <c r="J1399" t="s">
        <v>24</v>
      </c>
    </row>
    <row r="1400" spans="1:10">
      <c r="A1400">
        <v>55</v>
      </c>
      <c r="B1400">
        <v>0</v>
      </c>
      <c r="C1400">
        <v>2</v>
      </c>
      <c r="D1400">
        <v>5202</v>
      </c>
      <c r="E1400">
        <v>0</v>
      </c>
      <c r="F1400">
        <v>3</v>
      </c>
      <c r="G1400">
        <v>88.35</v>
      </c>
      <c r="H1400">
        <v>410.25</v>
      </c>
      <c r="I1400">
        <f t="shared" si="21"/>
        <v>1</v>
      </c>
      <c r="J1400" t="s">
        <v>24</v>
      </c>
    </row>
    <row r="1401" spans="1:10">
      <c r="A1401">
        <v>33</v>
      </c>
      <c r="B1401">
        <v>0</v>
      </c>
      <c r="C1401">
        <v>2</v>
      </c>
      <c r="D1401">
        <v>5355</v>
      </c>
      <c r="E1401">
        <v>0</v>
      </c>
      <c r="F1401">
        <v>1</v>
      </c>
      <c r="G1401">
        <v>50.75</v>
      </c>
      <c r="H1401">
        <v>93.78</v>
      </c>
      <c r="I1401">
        <f t="shared" si="21"/>
        <v>1</v>
      </c>
      <c r="J1401" t="s">
        <v>24</v>
      </c>
    </row>
    <row r="1402" spans="1:10">
      <c r="A1402">
        <v>61</v>
      </c>
      <c r="B1402">
        <v>0</v>
      </c>
      <c r="C1402">
        <v>2</v>
      </c>
      <c r="D1402">
        <v>3365</v>
      </c>
      <c r="E1402">
        <v>1</v>
      </c>
      <c r="F1402">
        <v>48</v>
      </c>
      <c r="G1402">
        <v>82.05</v>
      </c>
      <c r="H1402">
        <v>5179.55</v>
      </c>
      <c r="I1402">
        <f t="shared" si="21"/>
        <v>1</v>
      </c>
      <c r="J1402" t="s">
        <v>24</v>
      </c>
    </row>
    <row r="1403" spans="1:10">
      <c r="A1403">
        <v>41</v>
      </c>
      <c r="B1403">
        <v>0</v>
      </c>
      <c r="C1403">
        <v>2</v>
      </c>
      <c r="D1403">
        <v>3963</v>
      </c>
      <c r="E1403">
        <v>0</v>
      </c>
      <c r="F1403">
        <v>1</v>
      </c>
      <c r="G1403">
        <v>70.75</v>
      </c>
      <c r="H1403">
        <v>96.75</v>
      </c>
      <c r="I1403">
        <f t="shared" si="21"/>
        <v>1</v>
      </c>
      <c r="J1403" t="s">
        <v>24</v>
      </c>
    </row>
    <row r="1404" spans="1:10">
      <c r="A1404">
        <v>56</v>
      </c>
      <c r="B1404">
        <v>0</v>
      </c>
      <c r="C1404">
        <v>2</v>
      </c>
      <c r="D1404">
        <v>5571</v>
      </c>
      <c r="E1404">
        <v>0</v>
      </c>
      <c r="F1404">
        <v>1</v>
      </c>
      <c r="G1404">
        <v>79.55</v>
      </c>
      <c r="H1404">
        <v>84.65</v>
      </c>
      <c r="I1404">
        <f t="shared" si="21"/>
        <v>1</v>
      </c>
      <c r="J1404" t="s">
        <v>24</v>
      </c>
    </row>
    <row r="1405" spans="1:10">
      <c r="A1405">
        <v>56</v>
      </c>
      <c r="B1405">
        <v>0</v>
      </c>
      <c r="C1405">
        <v>2</v>
      </c>
      <c r="D1405">
        <v>4369</v>
      </c>
      <c r="E1405">
        <v>0</v>
      </c>
      <c r="F1405">
        <v>1</v>
      </c>
      <c r="G1405">
        <v>73.55</v>
      </c>
      <c r="H1405">
        <v>110.47</v>
      </c>
      <c r="I1405">
        <f t="shared" si="21"/>
        <v>1</v>
      </c>
      <c r="J1405" t="s">
        <v>24</v>
      </c>
    </row>
    <row r="1406" spans="1:10">
      <c r="A1406">
        <v>75</v>
      </c>
      <c r="B1406">
        <v>0</v>
      </c>
      <c r="C1406">
        <v>2</v>
      </c>
      <c r="D1406">
        <v>3208</v>
      </c>
      <c r="E1406">
        <v>0</v>
      </c>
      <c r="F1406">
        <v>1</v>
      </c>
      <c r="G1406">
        <v>69.95</v>
      </c>
      <c r="H1406">
        <v>102.45</v>
      </c>
      <c r="I1406">
        <f t="shared" si="21"/>
        <v>1</v>
      </c>
      <c r="J1406" t="s">
        <v>24</v>
      </c>
    </row>
    <row r="1407" spans="1:10">
      <c r="A1407">
        <v>73</v>
      </c>
      <c r="B1407">
        <v>0</v>
      </c>
      <c r="C1407">
        <v>2</v>
      </c>
      <c r="D1407">
        <v>3016</v>
      </c>
      <c r="E1407">
        <v>0</v>
      </c>
      <c r="F1407">
        <v>30</v>
      </c>
      <c r="G1407">
        <v>40.299999999999997</v>
      </c>
      <c r="H1407">
        <v>1272.95</v>
      </c>
      <c r="I1407">
        <f t="shared" si="21"/>
        <v>1</v>
      </c>
      <c r="J1407" t="s">
        <v>24</v>
      </c>
    </row>
    <row r="1408" spans="1:10">
      <c r="A1408">
        <v>74</v>
      </c>
      <c r="B1408">
        <v>0</v>
      </c>
      <c r="C1408">
        <v>2</v>
      </c>
      <c r="D1408">
        <v>4703</v>
      </c>
      <c r="E1408">
        <v>0</v>
      </c>
      <c r="F1408">
        <v>12</v>
      </c>
      <c r="G1408">
        <v>91.3</v>
      </c>
      <c r="H1408">
        <v>1502.62</v>
      </c>
      <c r="I1408">
        <f t="shared" si="21"/>
        <v>1</v>
      </c>
      <c r="J1408" t="s">
        <v>24</v>
      </c>
    </row>
    <row r="1409" spans="1:10">
      <c r="A1409">
        <v>79</v>
      </c>
      <c r="B1409">
        <v>0</v>
      </c>
      <c r="C1409">
        <v>2</v>
      </c>
      <c r="D1409">
        <v>2394</v>
      </c>
      <c r="E1409">
        <v>1</v>
      </c>
      <c r="F1409">
        <v>1</v>
      </c>
      <c r="G1409">
        <v>74.45</v>
      </c>
      <c r="H1409">
        <v>115.72</v>
      </c>
      <c r="I1409">
        <f t="shared" si="21"/>
        <v>1</v>
      </c>
      <c r="J1409" t="s">
        <v>24</v>
      </c>
    </row>
    <row r="1410" spans="1:10">
      <c r="A1410">
        <v>73</v>
      </c>
      <c r="B1410">
        <v>2</v>
      </c>
      <c r="C1410">
        <v>2</v>
      </c>
      <c r="D1410">
        <v>2283</v>
      </c>
      <c r="E1410">
        <v>5</v>
      </c>
      <c r="F1410">
        <v>6</v>
      </c>
      <c r="G1410">
        <v>91</v>
      </c>
      <c r="H1410">
        <v>783.48</v>
      </c>
      <c r="I1410">
        <f t="shared" ref="I1410:I1473" si="22">IF(J1410="Churned",1,0)</f>
        <v>1</v>
      </c>
      <c r="J1410" t="s">
        <v>24</v>
      </c>
    </row>
    <row r="1411" spans="1:10">
      <c r="A1411">
        <v>39</v>
      </c>
      <c r="B1411">
        <v>0</v>
      </c>
      <c r="C1411">
        <v>2</v>
      </c>
      <c r="D1411">
        <v>5930</v>
      </c>
      <c r="E1411">
        <v>0</v>
      </c>
      <c r="F1411">
        <v>1</v>
      </c>
      <c r="G1411">
        <v>45.85</v>
      </c>
      <c r="H1411">
        <v>90.6</v>
      </c>
      <c r="I1411">
        <f t="shared" si="22"/>
        <v>1</v>
      </c>
      <c r="J1411" t="s">
        <v>24</v>
      </c>
    </row>
    <row r="1412" spans="1:10">
      <c r="A1412">
        <v>58</v>
      </c>
      <c r="B1412">
        <v>0</v>
      </c>
      <c r="C1412">
        <v>2</v>
      </c>
      <c r="D1412">
        <v>5922</v>
      </c>
      <c r="E1412">
        <v>1</v>
      </c>
      <c r="F1412">
        <v>22</v>
      </c>
      <c r="G1412">
        <v>69.5</v>
      </c>
      <c r="H1412">
        <v>2219.5100000000002</v>
      </c>
      <c r="I1412">
        <f t="shared" si="22"/>
        <v>1</v>
      </c>
      <c r="J1412" t="s">
        <v>24</v>
      </c>
    </row>
    <row r="1413" spans="1:10">
      <c r="A1413">
        <v>22</v>
      </c>
      <c r="B1413">
        <v>0</v>
      </c>
      <c r="C1413">
        <v>2</v>
      </c>
      <c r="D1413">
        <v>3108</v>
      </c>
      <c r="E1413">
        <v>0</v>
      </c>
      <c r="F1413">
        <v>1</v>
      </c>
      <c r="G1413">
        <v>79.599999999999994</v>
      </c>
      <c r="H1413">
        <v>101.32</v>
      </c>
      <c r="I1413">
        <f t="shared" si="22"/>
        <v>1</v>
      </c>
      <c r="J1413" t="s">
        <v>24</v>
      </c>
    </row>
    <row r="1414" spans="1:10">
      <c r="A1414">
        <v>20</v>
      </c>
      <c r="B1414">
        <v>0</v>
      </c>
      <c r="C1414">
        <v>2</v>
      </c>
      <c r="D1414">
        <v>3529</v>
      </c>
      <c r="E1414">
        <v>0</v>
      </c>
      <c r="F1414">
        <v>2</v>
      </c>
      <c r="G1414">
        <v>86.25</v>
      </c>
      <c r="H1414">
        <v>255.27</v>
      </c>
      <c r="I1414">
        <f t="shared" si="22"/>
        <v>1</v>
      </c>
      <c r="J1414" t="s">
        <v>24</v>
      </c>
    </row>
    <row r="1415" spans="1:10">
      <c r="A1415">
        <v>40</v>
      </c>
      <c r="B1415">
        <v>0</v>
      </c>
      <c r="C1415">
        <v>2</v>
      </c>
      <c r="D1415">
        <v>2353</v>
      </c>
      <c r="E1415">
        <v>0</v>
      </c>
      <c r="F1415">
        <v>5</v>
      </c>
      <c r="G1415">
        <v>50.6</v>
      </c>
      <c r="H1415">
        <v>455.45</v>
      </c>
      <c r="I1415">
        <f t="shared" si="22"/>
        <v>1</v>
      </c>
      <c r="J1415" t="s">
        <v>24</v>
      </c>
    </row>
    <row r="1416" spans="1:10">
      <c r="A1416">
        <v>54</v>
      </c>
      <c r="B1416">
        <v>0</v>
      </c>
      <c r="C1416">
        <v>2</v>
      </c>
      <c r="D1416">
        <v>4639</v>
      </c>
      <c r="E1416">
        <v>1</v>
      </c>
      <c r="F1416">
        <v>35</v>
      </c>
      <c r="G1416">
        <v>75.2</v>
      </c>
      <c r="H1416">
        <v>4272.6499999999996</v>
      </c>
      <c r="I1416">
        <f t="shared" si="22"/>
        <v>1</v>
      </c>
      <c r="J1416" t="s">
        <v>24</v>
      </c>
    </row>
    <row r="1417" spans="1:10">
      <c r="A1417">
        <v>48</v>
      </c>
      <c r="B1417">
        <v>0</v>
      </c>
      <c r="C1417">
        <v>2</v>
      </c>
      <c r="D1417">
        <v>3475</v>
      </c>
      <c r="E1417">
        <v>0</v>
      </c>
      <c r="F1417">
        <v>2</v>
      </c>
      <c r="G1417">
        <v>49.25</v>
      </c>
      <c r="H1417">
        <v>179.08</v>
      </c>
      <c r="I1417">
        <f t="shared" si="22"/>
        <v>1</v>
      </c>
      <c r="J1417" t="s">
        <v>24</v>
      </c>
    </row>
    <row r="1418" spans="1:10">
      <c r="A1418">
        <v>69</v>
      </c>
      <c r="B1418">
        <v>0</v>
      </c>
      <c r="C1418">
        <v>2</v>
      </c>
      <c r="D1418">
        <v>2740</v>
      </c>
      <c r="E1418">
        <v>0</v>
      </c>
      <c r="F1418">
        <v>23</v>
      </c>
      <c r="G1418">
        <v>94.75</v>
      </c>
      <c r="H1418">
        <v>3010.51</v>
      </c>
      <c r="I1418">
        <f t="shared" si="22"/>
        <v>1</v>
      </c>
      <c r="J1418" t="s">
        <v>24</v>
      </c>
    </row>
    <row r="1419" spans="1:10">
      <c r="A1419">
        <v>77</v>
      </c>
      <c r="B1419">
        <v>0</v>
      </c>
      <c r="C1419">
        <v>2</v>
      </c>
      <c r="D1419">
        <v>3556</v>
      </c>
      <c r="E1419">
        <v>0</v>
      </c>
      <c r="F1419">
        <v>1</v>
      </c>
      <c r="G1419">
        <v>19.55</v>
      </c>
      <c r="H1419">
        <v>57.99</v>
      </c>
      <c r="I1419">
        <f t="shared" si="22"/>
        <v>1</v>
      </c>
      <c r="J1419" t="s">
        <v>24</v>
      </c>
    </row>
    <row r="1420" spans="1:10">
      <c r="A1420">
        <v>27</v>
      </c>
      <c r="B1420">
        <v>0</v>
      </c>
      <c r="C1420">
        <v>2</v>
      </c>
      <c r="D1420">
        <v>2563</v>
      </c>
      <c r="E1420">
        <v>0</v>
      </c>
      <c r="F1420">
        <v>4</v>
      </c>
      <c r="G1420">
        <v>33.65</v>
      </c>
      <c r="H1420">
        <v>137.85</v>
      </c>
      <c r="I1420">
        <f t="shared" si="22"/>
        <v>1</v>
      </c>
      <c r="J1420" t="s">
        <v>24</v>
      </c>
    </row>
    <row r="1421" spans="1:10">
      <c r="A1421">
        <v>47</v>
      </c>
      <c r="B1421">
        <v>0</v>
      </c>
      <c r="C1421">
        <v>2</v>
      </c>
      <c r="D1421">
        <v>2187</v>
      </c>
      <c r="E1421">
        <v>0</v>
      </c>
      <c r="F1421">
        <v>2</v>
      </c>
      <c r="G1421">
        <v>85.7</v>
      </c>
      <c r="H1421">
        <v>197.94</v>
      </c>
      <c r="I1421">
        <f t="shared" si="22"/>
        <v>1</v>
      </c>
      <c r="J1421" t="s">
        <v>24</v>
      </c>
    </row>
    <row r="1422" spans="1:10">
      <c r="A1422">
        <v>39</v>
      </c>
      <c r="B1422">
        <v>0</v>
      </c>
      <c r="C1422">
        <v>2</v>
      </c>
      <c r="D1422">
        <v>5504</v>
      </c>
      <c r="E1422">
        <v>1</v>
      </c>
      <c r="F1422">
        <v>66</v>
      </c>
      <c r="G1422">
        <v>104.05</v>
      </c>
      <c r="H1422">
        <v>8214.6200000000008</v>
      </c>
      <c r="I1422">
        <f t="shared" si="22"/>
        <v>1</v>
      </c>
      <c r="J1422" t="s">
        <v>24</v>
      </c>
    </row>
    <row r="1423" spans="1:10">
      <c r="A1423">
        <v>23</v>
      </c>
      <c r="B1423">
        <v>0</v>
      </c>
      <c r="C1423">
        <v>2</v>
      </c>
      <c r="D1423">
        <v>2243</v>
      </c>
      <c r="E1423">
        <v>0</v>
      </c>
      <c r="F1423">
        <v>46</v>
      </c>
      <c r="G1423">
        <v>30.3</v>
      </c>
      <c r="H1423">
        <v>1380.1</v>
      </c>
      <c r="I1423">
        <f t="shared" si="22"/>
        <v>1</v>
      </c>
      <c r="J1423" t="s">
        <v>24</v>
      </c>
    </row>
    <row r="1424" spans="1:10">
      <c r="A1424">
        <v>57</v>
      </c>
      <c r="B1424">
        <v>0</v>
      </c>
      <c r="C1424">
        <v>2</v>
      </c>
      <c r="D1424">
        <v>4268</v>
      </c>
      <c r="E1424">
        <v>0</v>
      </c>
      <c r="F1424">
        <v>2</v>
      </c>
      <c r="G1424">
        <v>29.85</v>
      </c>
      <c r="H1424">
        <v>75.599999999999994</v>
      </c>
      <c r="I1424">
        <f t="shared" si="22"/>
        <v>1</v>
      </c>
      <c r="J1424" t="s">
        <v>24</v>
      </c>
    </row>
    <row r="1425" spans="1:10">
      <c r="A1425">
        <v>64</v>
      </c>
      <c r="B1425">
        <v>0</v>
      </c>
      <c r="C1425">
        <v>2</v>
      </c>
      <c r="D1425">
        <v>4931</v>
      </c>
      <c r="E1425">
        <v>0</v>
      </c>
      <c r="F1425">
        <v>1</v>
      </c>
      <c r="G1425">
        <v>85.45</v>
      </c>
      <c r="H1425">
        <v>108.42</v>
      </c>
      <c r="I1425">
        <f t="shared" si="22"/>
        <v>1</v>
      </c>
      <c r="J1425" t="s">
        <v>24</v>
      </c>
    </row>
    <row r="1426" spans="1:10">
      <c r="A1426">
        <v>48</v>
      </c>
      <c r="B1426">
        <v>0</v>
      </c>
      <c r="C1426">
        <v>2</v>
      </c>
      <c r="D1426">
        <v>3788</v>
      </c>
      <c r="E1426">
        <v>0</v>
      </c>
      <c r="F1426">
        <v>18</v>
      </c>
      <c r="G1426">
        <v>80.650000000000006</v>
      </c>
      <c r="H1426">
        <v>2181.56</v>
      </c>
      <c r="I1426">
        <f t="shared" si="22"/>
        <v>1</v>
      </c>
      <c r="J1426" t="s">
        <v>24</v>
      </c>
    </row>
    <row r="1427" spans="1:10">
      <c r="A1427">
        <v>58</v>
      </c>
      <c r="B1427">
        <v>0</v>
      </c>
      <c r="C1427">
        <v>2</v>
      </c>
      <c r="D1427">
        <v>4739</v>
      </c>
      <c r="E1427">
        <v>0</v>
      </c>
      <c r="F1427">
        <v>22</v>
      </c>
      <c r="G1427">
        <v>90</v>
      </c>
      <c r="H1427">
        <v>2261.98</v>
      </c>
      <c r="I1427">
        <f t="shared" si="22"/>
        <v>1</v>
      </c>
      <c r="J1427" t="s">
        <v>24</v>
      </c>
    </row>
    <row r="1428" spans="1:10">
      <c r="A1428">
        <v>60</v>
      </c>
      <c r="B1428">
        <v>3</v>
      </c>
      <c r="C1428">
        <v>2</v>
      </c>
      <c r="D1428">
        <v>4500</v>
      </c>
      <c r="E1428">
        <v>0</v>
      </c>
      <c r="F1428">
        <v>11</v>
      </c>
      <c r="G1428">
        <v>20.100000000000001</v>
      </c>
      <c r="H1428">
        <v>585.01</v>
      </c>
      <c r="I1428">
        <f t="shared" si="22"/>
        <v>1</v>
      </c>
      <c r="J1428" t="s">
        <v>24</v>
      </c>
    </row>
    <row r="1429" spans="1:10">
      <c r="A1429">
        <v>62</v>
      </c>
      <c r="B1429">
        <v>0</v>
      </c>
      <c r="C1429">
        <v>2</v>
      </c>
      <c r="D1429">
        <v>2946</v>
      </c>
      <c r="E1429">
        <v>0</v>
      </c>
      <c r="F1429">
        <v>10</v>
      </c>
      <c r="G1429">
        <v>81</v>
      </c>
      <c r="H1429">
        <v>1313.05</v>
      </c>
      <c r="I1429">
        <f t="shared" si="22"/>
        <v>1</v>
      </c>
      <c r="J1429" t="s">
        <v>24</v>
      </c>
    </row>
    <row r="1430" spans="1:10">
      <c r="A1430">
        <v>46</v>
      </c>
      <c r="B1430">
        <v>0</v>
      </c>
      <c r="C1430">
        <v>2</v>
      </c>
      <c r="D1430">
        <v>2314</v>
      </c>
      <c r="E1430">
        <v>0</v>
      </c>
      <c r="F1430">
        <v>3</v>
      </c>
      <c r="G1430">
        <v>41.15</v>
      </c>
      <c r="H1430">
        <v>132.19999999999999</v>
      </c>
      <c r="I1430">
        <f t="shared" si="22"/>
        <v>1</v>
      </c>
      <c r="J1430" t="s">
        <v>24</v>
      </c>
    </row>
    <row r="1431" spans="1:10">
      <c r="A1431">
        <v>67</v>
      </c>
      <c r="B1431">
        <v>0</v>
      </c>
      <c r="C1431">
        <v>2</v>
      </c>
      <c r="D1431">
        <v>5059</v>
      </c>
      <c r="E1431">
        <v>3</v>
      </c>
      <c r="F1431">
        <v>49</v>
      </c>
      <c r="G1431">
        <v>90.05</v>
      </c>
      <c r="H1431">
        <v>5670.33</v>
      </c>
      <c r="I1431">
        <f t="shared" si="22"/>
        <v>1</v>
      </c>
      <c r="J1431" t="s">
        <v>24</v>
      </c>
    </row>
    <row r="1432" spans="1:10">
      <c r="A1432">
        <v>75</v>
      </c>
      <c r="B1432">
        <v>0</v>
      </c>
      <c r="C1432">
        <v>2</v>
      </c>
      <c r="D1432">
        <v>5913</v>
      </c>
      <c r="E1432">
        <v>0</v>
      </c>
      <c r="F1432">
        <v>16</v>
      </c>
      <c r="G1432">
        <v>96.15</v>
      </c>
      <c r="H1432">
        <v>2149.1999999999998</v>
      </c>
      <c r="I1432">
        <f t="shared" si="22"/>
        <v>1</v>
      </c>
      <c r="J1432" t="s">
        <v>24</v>
      </c>
    </row>
    <row r="1433" spans="1:10">
      <c r="A1433">
        <v>76</v>
      </c>
      <c r="B1433">
        <v>0</v>
      </c>
      <c r="C1433">
        <v>2</v>
      </c>
      <c r="D1433">
        <v>4407</v>
      </c>
      <c r="E1433">
        <v>0</v>
      </c>
      <c r="F1433">
        <v>2</v>
      </c>
      <c r="G1433">
        <v>70.75</v>
      </c>
      <c r="H1433">
        <v>174.57</v>
      </c>
      <c r="I1433">
        <f t="shared" si="22"/>
        <v>1</v>
      </c>
      <c r="J1433" t="s">
        <v>24</v>
      </c>
    </row>
    <row r="1434" spans="1:10">
      <c r="A1434">
        <v>74</v>
      </c>
      <c r="B1434">
        <v>0</v>
      </c>
      <c r="C1434">
        <v>2</v>
      </c>
      <c r="D1434">
        <v>2356</v>
      </c>
      <c r="E1434">
        <v>1</v>
      </c>
      <c r="F1434">
        <v>32</v>
      </c>
      <c r="G1434">
        <v>69.75</v>
      </c>
      <c r="H1434">
        <v>2519.91</v>
      </c>
      <c r="I1434">
        <f t="shared" si="22"/>
        <v>1</v>
      </c>
      <c r="J1434" t="s">
        <v>24</v>
      </c>
    </row>
    <row r="1435" spans="1:10">
      <c r="A1435">
        <v>37</v>
      </c>
      <c r="B1435">
        <v>0</v>
      </c>
      <c r="C1435">
        <v>2</v>
      </c>
      <c r="D1435">
        <v>4415</v>
      </c>
      <c r="E1435">
        <v>1</v>
      </c>
      <c r="F1435">
        <v>58</v>
      </c>
      <c r="G1435">
        <v>102.1</v>
      </c>
      <c r="H1435">
        <v>6188.98</v>
      </c>
      <c r="I1435">
        <f t="shared" si="22"/>
        <v>1</v>
      </c>
      <c r="J1435" t="s">
        <v>24</v>
      </c>
    </row>
    <row r="1436" spans="1:10">
      <c r="A1436">
        <v>33</v>
      </c>
      <c r="B1436">
        <v>0</v>
      </c>
      <c r="C1436">
        <v>2</v>
      </c>
      <c r="D1436">
        <v>3682</v>
      </c>
      <c r="E1436">
        <v>0</v>
      </c>
      <c r="F1436">
        <v>12</v>
      </c>
      <c r="G1436">
        <v>100.15</v>
      </c>
      <c r="H1436">
        <v>1530.78</v>
      </c>
      <c r="I1436">
        <f t="shared" si="22"/>
        <v>1</v>
      </c>
      <c r="J1436" t="s">
        <v>24</v>
      </c>
    </row>
    <row r="1437" spans="1:10">
      <c r="A1437">
        <v>24</v>
      </c>
      <c r="B1437">
        <v>0</v>
      </c>
      <c r="C1437">
        <v>2</v>
      </c>
      <c r="D1437">
        <v>5514</v>
      </c>
      <c r="E1437">
        <v>0</v>
      </c>
      <c r="F1437">
        <v>7</v>
      </c>
      <c r="G1437">
        <v>75.099999999999994</v>
      </c>
      <c r="H1437">
        <v>685.88</v>
      </c>
      <c r="I1437">
        <f t="shared" si="22"/>
        <v>1</v>
      </c>
      <c r="J1437" t="s">
        <v>24</v>
      </c>
    </row>
    <row r="1438" spans="1:10">
      <c r="A1438">
        <v>35</v>
      </c>
      <c r="B1438">
        <v>0</v>
      </c>
      <c r="C1438">
        <v>2</v>
      </c>
      <c r="D1438">
        <v>3718</v>
      </c>
      <c r="E1438">
        <v>0</v>
      </c>
      <c r="F1438">
        <v>5</v>
      </c>
      <c r="G1438">
        <v>81</v>
      </c>
      <c r="H1438">
        <v>500.6</v>
      </c>
      <c r="I1438">
        <f t="shared" si="22"/>
        <v>1</v>
      </c>
      <c r="J1438" t="s">
        <v>24</v>
      </c>
    </row>
    <row r="1439" spans="1:10">
      <c r="A1439">
        <v>61</v>
      </c>
      <c r="B1439">
        <v>0</v>
      </c>
      <c r="C1439">
        <v>2</v>
      </c>
      <c r="D1439">
        <v>2181</v>
      </c>
      <c r="E1439">
        <v>0</v>
      </c>
      <c r="F1439">
        <v>6</v>
      </c>
      <c r="G1439">
        <v>80.5</v>
      </c>
      <c r="H1439">
        <v>511.45</v>
      </c>
      <c r="I1439">
        <f t="shared" si="22"/>
        <v>1</v>
      </c>
      <c r="J1439" t="s">
        <v>24</v>
      </c>
    </row>
    <row r="1440" spans="1:10">
      <c r="A1440">
        <v>45</v>
      </c>
      <c r="B1440">
        <v>0</v>
      </c>
      <c r="C1440">
        <v>2</v>
      </c>
      <c r="D1440">
        <v>4624</v>
      </c>
      <c r="E1440">
        <v>1</v>
      </c>
      <c r="F1440">
        <v>42</v>
      </c>
      <c r="G1440">
        <v>99.45</v>
      </c>
      <c r="H1440">
        <v>5702.89</v>
      </c>
      <c r="I1440">
        <f t="shared" si="22"/>
        <v>1</v>
      </c>
      <c r="J1440" t="s">
        <v>24</v>
      </c>
    </row>
    <row r="1441" spans="1:10">
      <c r="A1441">
        <v>50</v>
      </c>
      <c r="B1441">
        <v>0</v>
      </c>
      <c r="C1441">
        <v>2</v>
      </c>
      <c r="D1441">
        <v>3847</v>
      </c>
      <c r="E1441">
        <v>0</v>
      </c>
      <c r="F1441">
        <v>9</v>
      </c>
      <c r="G1441">
        <v>77.650000000000006</v>
      </c>
      <c r="H1441">
        <v>920.07</v>
      </c>
      <c r="I1441">
        <f t="shared" si="22"/>
        <v>1</v>
      </c>
      <c r="J1441" t="s">
        <v>24</v>
      </c>
    </row>
    <row r="1442" spans="1:10" hidden="1">
      <c r="A1442">
        <v>40</v>
      </c>
      <c r="B1442">
        <v>0</v>
      </c>
      <c r="C1442">
        <v>3</v>
      </c>
      <c r="D1442">
        <v>2319</v>
      </c>
      <c r="E1442">
        <v>0</v>
      </c>
      <c r="F1442">
        <v>43</v>
      </c>
      <c r="G1442">
        <v>85.1</v>
      </c>
      <c r="H1442">
        <v>3799.32</v>
      </c>
      <c r="I1442">
        <f t="shared" si="22"/>
        <v>0</v>
      </c>
      <c r="J1442" t="s">
        <v>3686</v>
      </c>
    </row>
    <row r="1443" spans="1:10" hidden="1">
      <c r="A1443">
        <v>29</v>
      </c>
      <c r="B1443">
        <v>0</v>
      </c>
      <c r="C1443">
        <v>3</v>
      </c>
      <c r="D1443">
        <v>6102</v>
      </c>
      <c r="E1443">
        <v>1</v>
      </c>
      <c r="F1443">
        <v>72</v>
      </c>
      <c r="G1443">
        <v>88.05</v>
      </c>
      <c r="H1443">
        <v>7900.21</v>
      </c>
      <c r="I1443">
        <f t="shared" si="22"/>
        <v>0</v>
      </c>
      <c r="J1443" t="s">
        <v>3686</v>
      </c>
    </row>
    <row r="1444" spans="1:10" hidden="1">
      <c r="A1444">
        <v>71</v>
      </c>
      <c r="B1444">
        <v>3</v>
      </c>
      <c r="C1444">
        <v>3</v>
      </c>
      <c r="D1444">
        <v>5036</v>
      </c>
      <c r="E1444">
        <v>5</v>
      </c>
      <c r="F1444">
        <v>30</v>
      </c>
      <c r="G1444">
        <v>82.05</v>
      </c>
      <c r="H1444">
        <v>2875.9</v>
      </c>
      <c r="I1444">
        <f t="shared" si="22"/>
        <v>0</v>
      </c>
      <c r="J1444" t="s">
        <v>3686</v>
      </c>
    </row>
    <row r="1445" spans="1:10" hidden="1">
      <c r="A1445">
        <v>32</v>
      </c>
      <c r="B1445">
        <v>0</v>
      </c>
      <c r="C1445">
        <v>3</v>
      </c>
      <c r="D1445">
        <v>5368</v>
      </c>
      <c r="E1445">
        <v>0</v>
      </c>
      <c r="F1445">
        <v>72</v>
      </c>
      <c r="G1445">
        <v>19.8</v>
      </c>
      <c r="H1445">
        <v>3660.43</v>
      </c>
      <c r="I1445">
        <f t="shared" si="22"/>
        <v>0</v>
      </c>
      <c r="J1445" t="s">
        <v>3686</v>
      </c>
    </row>
    <row r="1446" spans="1:10" hidden="1">
      <c r="A1446">
        <v>39</v>
      </c>
      <c r="B1446">
        <v>0</v>
      </c>
      <c r="C1446">
        <v>3</v>
      </c>
      <c r="D1446">
        <v>3568</v>
      </c>
      <c r="E1446">
        <v>0</v>
      </c>
      <c r="F1446">
        <v>40</v>
      </c>
      <c r="G1446">
        <v>103.75</v>
      </c>
      <c r="H1446">
        <v>5330</v>
      </c>
      <c r="I1446">
        <f t="shared" si="22"/>
        <v>0</v>
      </c>
      <c r="J1446" t="s">
        <v>3686</v>
      </c>
    </row>
    <row r="1447" spans="1:10" hidden="1">
      <c r="A1447">
        <v>74</v>
      </c>
      <c r="B1447">
        <v>0</v>
      </c>
      <c r="C1447">
        <v>3</v>
      </c>
      <c r="D1447">
        <v>5089</v>
      </c>
      <c r="E1447">
        <v>1</v>
      </c>
      <c r="F1447">
        <v>71</v>
      </c>
      <c r="G1447">
        <v>82.7</v>
      </c>
      <c r="H1447">
        <v>8495.83</v>
      </c>
      <c r="I1447">
        <f t="shared" si="22"/>
        <v>0</v>
      </c>
      <c r="J1447" t="s">
        <v>3686</v>
      </c>
    </row>
    <row r="1448" spans="1:10" hidden="1">
      <c r="A1448">
        <v>72</v>
      </c>
      <c r="B1448">
        <v>0</v>
      </c>
      <c r="C1448">
        <v>3</v>
      </c>
      <c r="D1448">
        <v>4121</v>
      </c>
      <c r="E1448">
        <v>8</v>
      </c>
      <c r="F1448">
        <v>37</v>
      </c>
      <c r="G1448">
        <v>72.25</v>
      </c>
      <c r="H1448">
        <v>3446.43</v>
      </c>
      <c r="I1448">
        <f t="shared" si="22"/>
        <v>0</v>
      </c>
      <c r="J1448" t="s">
        <v>3686</v>
      </c>
    </row>
    <row r="1449" spans="1:10" hidden="1">
      <c r="A1449">
        <v>75</v>
      </c>
      <c r="B1449">
        <v>0</v>
      </c>
      <c r="C1449">
        <v>3</v>
      </c>
      <c r="D1449">
        <v>6335</v>
      </c>
      <c r="E1449">
        <v>10</v>
      </c>
      <c r="F1449">
        <v>56</v>
      </c>
      <c r="G1449">
        <v>95.65</v>
      </c>
      <c r="H1449">
        <v>6096.84</v>
      </c>
      <c r="I1449">
        <f t="shared" si="22"/>
        <v>0</v>
      </c>
      <c r="J1449" t="s">
        <v>3686</v>
      </c>
    </row>
    <row r="1450" spans="1:10" hidden="1">
      <c r="A1450">
        <v>80</v>
      </c>
      <c r="B1450">
        <v>0</v>
      </c>
      <c r="C1450">
        <v>3</v>
      </c>
      <c r="D1450">
        <v>4722</v>
      </c>
      <c r="E1450">
        <v>0</v>
      </c>
      <c r="F1450">
        <v>66</v>
      </c>
      <c r="G1450">
        <v>108.1</v>
      </c>
      <c r="H1450">
        <v>7474.22</v>
      </c>
      <c r="I1450">
        <f t="shared" si="22"/>
        <v>0</v>
      </c>
      <c r="J1450" t="s">
        <v>3686</v>
      </c>
    </row>
    <row r="1451" spans="1:10" hidden="1">
      <c r="A1451">
        <v>72</v>
      </c>
      <c r="B1451">
        <v>2</v>
      </c>
      <c r="C1451">
        <v>3</v>
      </c>
      <c r="D1451">
        <v>4922</v>
      </c>
      <c r="E1451">
        <v>0</v>
      </c>
      <c r="F1451">
        <v>10</v>
      </c>
      <c r="G1451">
        <v>85.95</v>
      </c>
      <c r="H1451">
        <v>923.6</v>
      </c>
      <c r="I1451">
        <f t="shared" si="22"/>
        <v>0</v>
      </c>
      <c r="J1451" t="s">
        <v>3686</v>
      </c>
    </row>
    <row r="1452" spans="1:10" hidden="1">
      <c r="A1452">
        <v>20</v>
      </c>
      <c r="B1452">
        <v>0</v>
      </c>
      <c r="C1452">
        <v>3</v>
      </c>
      <c r="D1452">
        <v>6316</v>
      </c>
      <c r="E1452">
        <v>1</v>
      </c>
      <c r="F1452">
        <v>70</v>
      </c>
      <c r="G1452">
        <v>65.2</v>
      </c>
      <c r="H1452">
        <v>6623.55</v>
      </c>
      <c r="I1452">
        <f t="shared" si="22"/>
        <v>0</v>
      </c>
      <c r="J1452" t="s">
        <v>3686</v>
      </c>
    </row>
    <row r="1453" spans="1:10" hidden="1">
      <c r="A1453">
        <v>50</v>
      </c>
      <c r="B1453">
        <v>0</v>
      </c>
      <c r="C1453">
        <v>3</v>
      </c>
      <c r="D1453">
        <v>4072</v>
      </c>
      <c r="E1453">
        <v>2</v>
      </c>
      <c r="F1453">
        <v>61</v>
      </c>
      <c r="G1453">
        <v>81.05</v>
      </c>
      <c r="H1453">
        <v>5988.39</v>
      </c>
      <c r="I1453">
        <f t="shared" si="22"/>
        <v>0</v>
      </c>
      <c r="J1453" t="s">
        <v>3686</v>
      </c>
    </row>
    <row r="1454" spans="1:10" hidden="1">
      <c r="A1454">
        <v>26</v>
      </c>
      <c r="B1454">
        <v>0</v>
      </c>
      <c r="C1454">
        <v>3</v>
      </c>
      <c r="D1454">
        <v>3481</v>
      </c>
      <c r="E1454">
        <v>0</v>
      </c>
      <c r="F1454">
        <v>7</v>
      </c>
      <c r="G1454">
        <v>54.85</v>
      </c>
      <c r="H1454">
        <v>409.67</v>
      </c>
      <c r="I1454">
        <f t="shared" si="22"/>
        <v>0</v>
      </c>
      <c r="J1454" t="s">
        <v>3686</v>
      </c>
    </row>
    <row r="1455" spans="1:10" hidden="1">
      <c r="A1455">
        <v>57</v>
      </c>
      <c r="B1455">
        <v>0</v>
      </c>
      <c r="C1455">
        <v>3</v>
      </c>
      <c r="D1455">
        <v>5441</v>
      </c>
      <c r="E1455">
        <v>5</v>
      </c>
      <c r="F1455">
        <v>67</v>
      </c>
      <c r="G1455">
        <v>65.650000000000006</v>
      </c>
      <c r="H1455">
        <v>5852.46</v>
      </c>
      <c r="I1455">
        <f t="shared" si="22"/>
        <v>0</v>
      </c>
      <c r="J1455" t="s">
        <v>3686</v>
      </c>
    </row>
    <row r="1456" spans="1:10" hidden="1">
      <c r="A1456">
        <v>51</v>
      </c>
      <c r="B1456">
        <v>0</v>
      </c>
      <c r="C1456">
        <v>3</v>
      </c>
      <c r="D1456">
        <v>5228</v>
      </c>
      <c r="E1456">
        <v>2</v>
      </c>
      <c r="F1456">
        <v>71</v>
      </c>
      <c r="G1456">
        <v>80.400000000000006</v>
      </c>
      <c r="H1456">
        <v>7007.99</v>
      </c>
      <c r="I1456">
        <f t="shared" si="22"/>
        <v>0</v>
      </c>
      <c r="J1456" t="s">
        <v>3686</v>
      </c>
    </row>
    <row r="1457" spans="1:10" hidden="1">
      <c r="A1457">
        <v>22</v>
      </c>
      <c r="B1457">
        <v>0</v>
      </c>
      <c r="C1457">
        <v>3</v>
      </c>
      <c r="D1457">
        <v>5639</v>
      </c>
      <c r="E1457">
        <v>1</v>
      </c>
      <c r="F1457">
        <v>63</v>
      </c>
      <c r="G1457">
        <v>59</v>
      </c>
      <c r="H1457">
        <v>3707.6</v>
      </c>
      <c r="I1457">
        <f t="shared" si="22"/>
        <v>0</v>
      </c>
      <c r="J1457" t="s">
        <v>3686</v>
      </c>
    </row>
    <row r="1458" spans="1:10" hidden="1">
      <c r="A1458">
        <v>36</v>
      </c>
      <c r="B1458">
        <v>0</v>
      </c>
      <c r="C1458">
        <v>3</v>
      </c>
      <c r="D1458">
        <v>5249</v>
      </c>
      <c r="E1458">
        <v>0</v>
      </c>
      <c r="F1458">
        <v>53</v>
      </c>
      <c r="G1458">
        <v>90.8</v>
      </c>
      <c r="H1458">
        <v>5114.2299999999996</v>
      </c>
      <c r="I1458">
        <f t="shared" si="22"/>
        <v>0</v>
      </c>
      <c r="J1458" t="s">
        <v>3686</v>
      </c>
    </row>
    <row r="1459" spans="1:10" hidden="1">
      <c r="A1459">
        <v>50</v>
      </c>
      <c r="B1459">
        <v>0</v>
      </c>
      <c r="C1459">
        <v>3</v>
      </c>
      <c r="D1459">
        <v>5709</v>
      </c>
      <c r="E1459">
        <v>0</v>
      </c>
      <c r="F1459">
        <v>69</v>
      </c>
      <c r="G1459">
        <v>97.65</v>
      </c>
      <c r="H1459">
        <v>10148.700000000001</v>
      </c>
      <c r="I1459">
        <f t="shared" si="22"/>
        <v>0</v>
      </c>
      <c r="J1459" t="s">
        <v>3686</v>
      </c>
    </row>
    <row r="1460" spans="1:10" hidden="1">
      <c r="A1460">
        <v>41</v>
      </c>
      <c r="B1460">
        <v>3</v>
      </c>
      <c r="C1460">
        <v>3</v>
      </c>
      <c r="D1460">
        <v>5457</v>
      </c>
      <c r="E1460">
        <v>9</v>
      </c>
      <c r="F1460">
        <v>51</v>
      </c>
      <c r="G1460">
        <v>93.8</v>
      </c>
      <c r="H1460">
        <v>5928.08</v>
      </c>
      <c r="I1460">
        <f t="shared" si="22"/>
        <v>0</v>
      </c>
      <c r="J1460" t="s">
        <v>3686</v>
      </c>
    </row>
    <row r="1461" spans="1:10" hidden="1">
      <c r="A1461">
        <v>41</v>
      </c>
      <c r="B1461">
        <v>0</v>
      </c>
      <c r="C1461">
        <v>3</v>
      </c>
      <c r="D1461">
        <v>2499</v>
      </c>
      <c r="E1461">
        <v>0</v>
      </c>
      <c r="F1461">
        <v>23</v>
      </c>
      <c r="G1461">
        <v>55.8</v>
      </c>
      <c r="H1461">
        <v>1535.77</v>
      </c>
      <c r="I1461">
        <f t="shared" si="22"/>
        <v>0</v>
      </c>
      <c r="J1461" t="s">
        <v>3686</v>
      </c>
    </row>
    <row r="1462" spans="1:10" hidden="1">
      <c r="A1462">
        <v>55</v>
      </c>
      <c r="B1462">
        <v>0</v>
      </c>
      <c r="C1462">
        <v>3</v>
      </c>
      <c r="D1462">
        <v>4333</v>
      </c>
      <c r="E1462">
        <v>0</v>
      </c>
      <c r="F1462">
        <v>18</v>
      </c>
      <c r="G1462">
        <v>19.649999999999999</v>
      </c>
      <c r="H1462">
        <v>719.3</v>
      </c>
      <c r="I1462">
        <f t="shared" si="22"/>
        <v>0</v>
      </c>
      <c r="J1462" t="s">
        <v>3686</v>
      </c>
    </row>
    <row r="1463" spans="1:10" hidden="1">
      <c r="A1463">
        <v>44</v>
      </c>
      <c r="B1463">
        <v>0</v>
      </c>
      <c r="C1463">
        <v>3</v>
      </c>
      <c r="D1463">
        <v>4082</v>
      </c>
      <c r="E1463">
        <v>9</v>
      </c>
      <c r="F1463">
        <v>66</v>
      </c>
      <c r="G1463">
        <v>89.9</v>
      </c>
      <c r="H1463">
        <v>8358.61</v>
      </c>
      <c r="I1463">
        <f t="shared" si="22"/>
        <v>0</v>
      </c>
      <c r="J1463" t="s">
        <v>3686</v>
      </c>
    </row>
    <row r="1464" spans="1:10" hidden="1">
      <c r="A1464">
        <v>31</v>
      </c>
      <c r="B1464">
        <v>0</v>
      </c>
      <c r="C1464">
        <v>3</v>
      </c>
      <c r="D1464">
        <v>2782</v>
      </c>
      <c r="E1464">
        <v>0</v>
      </c>
      <c r="F1464">
        <v>18</v>
      </c>
      <c r="G1464">
        <v>20.05</v>
      </c>
      <c r="H1464">
        <v>861.28</v>
      </c>
      <c r="I1464">
        <f t="shared" si="22"/>
        <v>0</v>
      </c>
      <c r="J1464" t="s">
        <v>3686</v>
      </c>
    </row>
    <row r="1465" spans="1:10" hidden="1">
      <c r="A1465">
        <v>64</v>
      </c>
      <c r="B1465">
        <v>0</v>
      </c>
      <c r="C1465">
        <v>3</v>
      </c>
      <c r="D1465">
        <v>6380</v>
      </c>
      <c r="E1465">
        <v>10</v>
      </c>
      <c r="F1465">
        <v>72</v>
      </c>
      <c r="G1465">
        <v>100.65</v>
      </c>
      <c r="H1465">
        <v>10335.01</v>
      </c>
      <c r="I1465">
        <f t="shared" si="22"/>
        <v>0</v>
      </c>
      <c r="J1465" t="s">
        <v>3686</v>
      </c>
    </row>
    <row r="1466" spans="1:10" hidden="1">
      <c r="A1466">
        <v>48</v>
      </c>
      <c r="B1466">
        <v>0</v>
      </c>
      <c r="C1466">
        <v>3</v>
      </c>
      <c r="D1466">
        <v>4865</v>
      </c>
      <c r="E1466">
        <v>0</v>
      </c>
      <c r="F1466">
        <v>53</v>
      </c>
      <c r="G1466">
        <v>24.05</v>
      </c>
      <c r="H1466">
        <v>3388.51</v>
      </c>
      <c r="I1466">
        <f t="shared" si="22"/>
        <v>0</v>
      </c>
      <c r="J1466" t="s">
        <v>3686</v>
      </c>
    </row>
    <row r="1467" spans="1:10" hidden="1">
      <c r="A1467">
        <v>34</v>
      </c>
      <c r="B1467">
        <v>0</v>
      </c>
      <c r="C1467">
        <v>3</v>
      </c>
      <c r="D1467">
        <v>4538</v>
      </c>
      <c r="E1467">
        <v>9</v>
      </c>
      <c r="F1467">
        <v>63</v>
      </c>
      <c r="G1467">
        <v>19.25</v>
      </c>
      <c r="H1467">
        <v>2332.59</v>
      </c>
      <c r="I1467">
        <f t="shared" si="22"/>
        <v>0</v>
      </c>
      <c r="J1467" t="s">
        <v>3686</v>
      </c>
    </row>
    <row r="1468" spans="1:10" hidden="1">
      <c r="A1468">
        <v>57</v>
      </c>
      <c r="B1468">
        <v>0</v>
      </c>
      <c r="C1468">
        <v>3</v>
      </c>
      <c r="D1468">
        <v>5009</v>
      </c>
      <c r="E1468">
        <v>9</v>
      </c>
      <c r="F1468">
        <v>18</v>
      </c>
      <c r="G1468">
        <v>95.95</v>
      </c>
      <c r="H1468">
        <v>2271.58</v>
      </c>
      <c r="I1468">
        <f t="shared" si="22"/>
        <v>0</v>
      </c>
      <c r="J1468" t="s">
        <v>3686</v>
      </c>
    </row>
    <row r="1469" spans="1:10" hidden="1">
      <c r="A1469">
        <v>56</v>
      </c>
      <c r="B1469">
        <v>3</v>
      </c>
      <c r="C1469">
        <v>3</v>
      </c>
      <c r="D1469">
        <v>4319</v>
      </c>
      <c r="E1469">
        <v>9</v>
      </c>
      <c r="F1469">
        <v>68</v>
      </c>
      <c r="G1469">
        <v>99.55</v>
      </c>
      <c r="H1469">
        <v>9303</v>
      </c>
      <c r="I1469">
        <f t="shared" si="22"/>
        <v>0</v>
      </c>
      <c r="J1469" t="s">
        <v>3686</v>
      </c>
    </row>
    <row r="1470" spans="1:10" hidden="1">
      <c r="A1470">
        <v>38</v>
      </c>
      <c r="B1470">
        <v>0</v>
      </c>
      <c r="C1470">
        <v>3</v>
      </c>
      <c r="D1470">
        <v>5943</v>
      </c>
      <c r="E1470">
        <v>9</v>
      </c>
      <c r="F1470">
        <v>72</v>
      </c>
      <c r="G1470">
        <v>94.65</v>
      </c>
      <c r="H1470">
        <v>9139.19</v>
      </c>
      <c r="I1470">
        <f t="shared" si="22"/>
        <v>0</v>
      </c>
      <c r="J1470" t="s">
        <v>3686</v>
      </c>
    </row>
    <row r="1471" spans="1:10" hidden="1">
      <c r="A1471">
        <v>39</v>
      </c>
      <c r="B1471">
        <v>1</v>
      </c>
      <c r="C1471">
        <v>3</v>
      </c>
      <c r="D1471">
        <v>2618</v>
      </c>
      <c r="E1471">
        <v>5</v>
      </c>
      <c r="F1471">
        <v>1</v>
      </c>
      <c r="G1471">
        <v>19.850000000000001</v>
      </c>
      <c r="H1471">
        <v>67.31</v>
      </c>
      <c r="I1471">
        <f t="shared" si="22"/>
        <v>0</v>
      </c>
      <c r="J1471" t="s">
        <v>3751</v>
      </c>
    </row>
    <row r="1472" spans="1:10" hidden="1">
      <c r="A1472">
        <v>55</v>
      </c>
      <c r="B1472">
        <v>0</v>
      </c>
      <c r="C1472">
        <v>3</v>
      </c>
      <c r="D1472">
        <v>4320</v>
      </c>
      <c r="E1472">
        <v>0</v>
      </c>
      <c r="F1472">
        <v>7</v>
      </c>
      <c r="G1472">
        <v>69.150000000000006</v>
      </c>
      <c r="H1472">
        <v>636.49</v>
      </c>
      <c r="I1472">
        <f t="shared" si="22"/>
        <v>0</v>
      </c>
      <c r="J1472" t="s">
        <v>3686</v>
      </c>
    </row>
    <row r="1473" spans="1:10" hidden="1">
      <c r="A1473">
        <v>54</v>
      </c>
      <c r="B1473">
        <v>0</v>
      </c>
      <c r="C1473">
        <v>3</v>
      </c>
      <c r="D1473">
        <v>2385</v>
      </c>
      <c r="E1473">
        <v>0</v>
      </c>
      <c r="F1473">
        <v>10</v>
      </c>
      <c r="G1473">
        <v>59.65</v>
      </c>
      <c r="H1473">
        <v>743.75</v>
      </c>
      <c r="I1473">
        <f t="shared" si="22"/>
        <v>0</v>
      </c>
      <c r="J1473" t="s">
        <v>3686</v>
      </c>
    </row>
    <row r="1474" spans="1:10" hidden="1">
      <c r="A1474">
        <v>36</v>
      </c>
      <c r="B1474">
        <v>0</v>
      </c>
      <c r="C1474">
        <v>3</v>
      </c>
      <c r="D1474">
        <v>4635</v>
      </c>
      <c r="E1474">
        <v>0</v>
      </c>
      <c r="F1474">
        <v>53</v>
      </c>
      <c r="G1474">
        <v>98.6</v>
      </c>
      <c r="H1474">
        <v>6869.52</v>
      </c>
      <c r="I1474">
        <f t="shared" ref="I1474:I1537" si="23">IF(J1474="Churned",1,0)</f>
        <v>0</v>
      </c>
      <c r="J1474" t="s">
        <v>3686</v>
      </c>
    </row>
    <row r="1475" spans="1:10" hidden="1">
      <c r="A1475">
        <v>52</v>
      </c>
      <c r="B1475">
        <v>0</v>
      </c>
      <c r="C1475">
        <v>3</v>
      </c>
      <c r="D1475">
        <v>2221</v>
      </c>
      <c r="E1475">
        <v>10</v>
      </c>
      <c r="F1475">
        <v>44</v>
      </c>
      <c r="G1475">
        <v>95.1</v>
      </c>
      <c r="H1475">
        <v>5500.23</v>
      </c>
      <c r="I1475">
        <f t="shared" si="23"/>
        <v>0</v>
      </c>
      <c r="J1475" t="s">
        <v>3686</v>
      </c>
    </row>
    <row r="1476" spans="1:10" hidden="1">
      <c r="A1476">
        <v>46</v>
      </c>
      <c r="B1476">
        <v>0</v>
      </c>
      <c r="C1476">
        <v>3</v>
      </c>
      <c r="D1476">
        <v>3875</v>
      </c>
      <c r="E1476">
        <v>0</v>
      </c>
      <c r="F1476">
        <v>25</v>
      </c>
      <c r="G1476">
        <v>19.8</v>
      </c>
      <c r="H1476">
        <v>823.45</v>
      </c>
      <c r="I1476">
        <f t="shared" si="23"/>
        <v>0</v>
      </c>
      <c r="J1476" t="s">
        <v>3686</v>
      </c>
    </row>
    <row r="1477" spans="1:10" hidden="1">
      <c r="A1477">
        <v>42</v>
      </c>
      <c r="B1477">
        <v>0</v>
      </c>
      <c r="C1477">
        <v>3</v>
      </c>
      <c r="D1477">
        <v>4439</v>
      </c>
      <c r="E1477">
        <v>0</v>
      </c>
      <c r="F1477">
        <v>6</v>
      </c>
      <c r="G1477">
        <v>20.6</v>
      </c>
      <c r="H1477">
        <v>189.62</v>
      </c>
      <c r="I1477">
        <f t="shared" si="23"/>
        <v>0</v>
      </c>
      <c r="J1477" t="s">
        <v>3686</v>
      </c>
    </row>
    <row r="1478" spans="1:10" hidden="1">
      <c r="A1478">
        <v>24</v>
      </c>
      <c r="B1478">
        <v>1</v>
      </c>
      <c r="C1478">
        <v>3</v>
      </c>
      <c r="D1478">
        <v>4952</v>
      </c>
      <c r="E1478">
        <v>1</v>
      </c>
      <c r="F1478">
        <v>64</v>
      </c>
      <c r="G1478">
        <v>113.35</v>
      </c>
      <c r="H1478">
        <v>7679.87</v>
      </c>
      <c r="I1478">
        <f t="shared" si="23"/>
        <v>0</v>
      </c>
      <c r="J1478" t="s">
        <v>3686</v>
      </c>
    </row>
    <row r="1479" spans="1:10" hidden="1">
      <c r="A1479">
        <v>63</v>
      </c>
      <c r="B1479">
        <v>3</v>
      </c>
      <c r="C1479">
        <v>3</v>
      </c>
      <c r="D1479">
        <v>5063</v>
      </c>
      <c r="E1479">
        <v>8</v>
      </c>
      <c r="F1479">
        <v>61</v>
      </c>
      <c r="G1479">
        <v>61.45</v>
      </c>
      <c r="H1479">
        <v>3751.15</v>
      </c>
      <c r="I1479">
        <f t="shared" si="23"/>
        <v>0</v>
      </c>
      <c r="J1479" t="s">
        <v>3686</v>
      </c>
    </row>
    <row r="1480" spans="1:10" hidden="1">
      <c r="A1480">
        <v>46</v>
      </c>
      <c r="B1480">
        <v>0</v>
      </c>
      <c r="C1480">
        <v>3</v>
      </c>
      <c r="D1480">
        <v>6061</v>
      </c>
      <c r="E1480">
        <v>5</v>
      </c>
      <c r="F1480">
        <v>49</v>
      </c>
      <c r="G1480">
        <v>20.45</v>
      </c>
      <c r="H1480">
        <v>3330.32</v>
      </c>
      <c r="I1480">
        <f t="shared" si="23"/>
        <v>0</v>
      </c>
      <c r="J1480" t="s">
        <v>3686</v>
      </c>
    </row>
    <row r="1481" spans="1:10" hidden="1">
      <c r="A1481">
        <v>48</v>
      </c>
      <c r="B1481">
        <v>0</v>
      </c>
      <c r="C1481">
        <v>3</v>
      </c>
      <c r="D1481">
        <v>3100</v>
      </c>
      <c r="E1481">
        <v>0</v>
      </c>
      <c r="F1481">
        <v>12</v>
      </c>
      <c r="G1481">
        <v>49.85</v>
      </c>
      <c r="H1481">
        <v>552.1</v>
      </c>
      <c r="I1481">
        <f t="shared" si="23"/>
        <v>0</v>
      </c>
      <c r="J1481" t="s">
        <v>3686</v>
      </c>
    </row>
    <row r="1482" spans="1:10" hidden="1">
      <c r="A1482">
        <v>58</v>
      </c>
      <c r="B1482">
        <v>0</v>
      </c>
      <c r="C1482">
        <v>3</v>
      </c>
      <c r="D1482">
        <v>2464</v>
      </c>
      <c r="E1482">
        <v>0</v>
      </c>
      <c r="F1482">
        <v>19</v>
      </c>
      <c r="G1482">
        <v>78.7</v>
      </c>
      <c r="H1482">
        <v>2029.71</v>
      </c>
      <c r="I1482">
        <f t="shared" si="23"/>
        <v>0</v>
      </c>
      <c r="J1482" t="s">
        <v>3686</v>
      </c>
    </row>
    <row r="1483" spans="1:10" hidden="1">
      <c r="A1483">
        <v>57</v>
      </c>
      <c r="B1483">
        <v>0</v>
      </c>
      <c r="C1483">
        <v>3</v>
      </c>
      <c r="D1483">
        <v>4327</v>
      </c>
      <c r="E1483">
        <v>0</v>
      </c>
      <c r="F1483">
        <v>22</v>
      </c>
      <c r="G1483">
        <v>20.05</v>
      </c>
      <c r="H1483">
        <v>1173.58</v>
      </c>
      <c r="I1483">
        <f t="shared" si="23"/>
        <v>0</v>
      </c>
      <c r="J1483" t="s">
        <v>3686</v>
      </c>
    </row>
    <row r="1484" spans="1:10" hidden="1">
      <c r="A1484">
        <v>65</v>
      </c>
      <c r="B1484">
        <v>1</v>
      </c>
      <c r="C1484">
        <v>3</v>
      </c>
      <c r="D1484">
        <v>4978</v>
      </c>
      <c r="E1484">
        <v>10</v>
      </c>
      <c r="F1484">
        <v>65</v>
      </c>
      <c r="G1484">
        <v>85.75</v>
      </c>
      <c r="H1484">
        <v>6279.56</v>
      </c>
      <c r="I1484">
        <f t="shared" si="23"/>
        <v>0</v>
      </c>
      <c r="J1484" t="s">
        <v>3686</v>
      </c>
    </row>
    <row r="1485" spans="1:10" hidden="1">
      <c r="A1485">
        <v>78</v>
      </c>
      <c r="B1485">
        <v>0</v>
      </c>
      <c r="C1485">
        <v>3</v>
      </c>
      <c r="D1485">
        <v>4993</v>
      </c>
      <c r="E1485">
        <v>8</v>
      </c>
      <c r="F1485">
        <v>58</v>
      </c>
      <c r="G1485">
        <v>98.9</v>
      </c>
      <c r="H1485">
        <v>7585.08</v>
      </c>
      <c r="I1485">
        <f t="shared" si="23"/>
        <v>0</v>
      </c>
      <c r="J1485" t="s">
        <v>3686</v>
      </c>
    </row>
    <row r="1486" spans="1:10" hidden="1">
      <c r="A1486">
        <v>80</v>
      </c>
      <c r="B1486">
        <v>0</v>
      </c>
      <c r="C1486">
        <v>3</v>
      </c>
      <c r="D1486">
        <v>6132</v>
      </c>
      <c r="E1486">
        <v>5</v>
      </c>
      <c r="F1486">
        <v>69</v>
      </c>
      <c r="G1486">
        <v>95.35</v>
      </c>
      <c r="H1486">
        <v>9825.7900000000009</v>
      </c>
      <c r="I1486">
        <f t="shared" si="23"/>
        <v>0</v>
      </c>
      <c r="J1486" t="s">
        <v>3686</v>
      </c>
    </row>
    <row r="1487" spans="1:10" hidden="1">
      <c r="A1487">
        <v>73</v>
      </c>
      <c r="B1487">
        <v>0</v>
      </c>
      <c r="C1487">
        <v>3</v>
      </c>
      <c r="D1487">
        <v>4042</v>
      </c>
      <c r="E1487">
        <v>0</v>
      </c>
      <c r="F1487">
        <v>69</v>
      </c>
      <c r="G1487">
        <v>20.3</v>
      </c>
      <c r="H1487">
        <v>2779.08</v>
      </c>
      <c r="I1487">
        <f t="shared" si="23"/>
        <v>0</v>
      </c>
      <c r="J1487" t="s">
        <v>3686</v>
      </c>
    </row>
    <row r="1488" spans="1:10" hidden="1">
      <c r="A1488">
        <v>67</v>
      </c>
      <c r="B1488">
        <v>1</v>
      </c>
      <c r="C1488">
        <v>3</v>
      </c>
      <c r="D1488">
        <v>6492</v>
      </c>
      <c r="E1488">
        <v>3</v>
      </c>
      <c r="F1488">
        <v>59</v>
      </c>
      <c r="G1488">
        <v>88.75</v>
      </c>
      <c r="H1488">
        <v>6301.5</v>
      </c>
      <c r="I1488">
        <f t="shared" si="23"/>
        <v>0</v>
      </c>
      <c r="J1488" t="s">
        <v>3686</v>
      </c>
    </row>
    <row r="1489" spans="1:10" hidden="1">
      <c r="A1489">
        <v>75</v>
      </c>
      <c r="B1489">
        <v>0</v>
      </c>
      <c r="C1489">
        <v>3</v>
      </c>
      <c r="D1489">
        <v>5079</v>
      </c>
      <c r="E1489">
        <v>9</v>
      </c>
      <c r="F1489">
        <v>72</v>
      </c>
      <c r="G1489">
        <v>25.7</v>
      </c>
      <c r="H1489">
        <v>2547.96</v>
      </c>
      <c r="I1489">
        <f t="shared" si="23"/>
        <v>0</v>
      </c>
      <c r="J1489" t="s">
        <v>3686</v>
      </c>
    </row>
    <row r="1490" spans="1:10" hidden="1">
      <c r="A1490">
        <v>70</v>
      </c>
      <c r="B1490">
        <v>0</v>
      </c>
      <c r="C1490">
        <v>3</v>
      </c>
      <c r="D1490">
        <v>4126</v>
      </c>
      <c r="E1490">
        <v>8</v>
      </c>
      <c r="F1490">
        <v>67</v>
      </c>
      <c r="G1490">
        <v>107.05</v>
      </c>
      <c r="H1490">
        <v>9719.99</v>
      </c>
      <c r="I1490">
        <f t="shared" si="23"/>
        <v>0</v>
      </c>
      <c r="J1490" t="s">
        <v>3686</v>
      </c>
    </row>
    <row r="1491" spans="1:10" hidden="1">
      <c r="A1491">
        <v>67</v>
      </c>
      <c r="B1491">
        <v>0</v>
      </c>
      <c r="C1491">
        <v>3</v>
      </c>
      <c r="D1491">
        <v>5974</v>
      </c>
      <c r="E1491">
        <v>9</v>
      </c>
      <c r="F1491">
        <v>72</v>
      </c>
      <c r="G1491">
        <v>90.25</v>
      </c>
      <c r="H1491">
        <v>7155.69</v>
      </c>
      <c r="I1491">
        <f t="shared" si="23"/>
        <v>0</v>
      </c>
      <c r="J1491" t="s">
        <v>3686</v>
      </c>
    </row>
    <row r="1492" spans="1:10" hidden="1">
      <c r="A1492">
        <v>36</v>
      </c>
      <c r="B1492">
        <v>0</v>
      </c>
      <c r="C1492">
        <v>3</v>
      </c>
      <c r="D1492">
        <v>4594</v>
      </c>
      <c r="E1492">
        <v>1</v>
      </c>
      <c r="F1492">
        <v>72</v>
      </c>
      <c r="G1492">
        <v>104.15</v>
      </c>
      <c r="H1492">
        <v>9162.09</v>
      </c>
      <c r="I1492">
        <f t="shared" si="23"/>
        <v>0</v>
      </c>
      <c r="J1492" t="s">
        <v>3686</v>
      </c>
    </row>
    <row r="1493" spans="1:10" hidden="1">
      <c r="A1493">
        <v>25</v>
      </c>
      <c r="B1493">
        <v>0</v>
      </c>
      <c r="C1493">
        <v>3</v>
      </c>
      <c r="D1493">
        <v>5575</v>
      </c>
      <c r="E1493">
        <v>0</v>
      </c>
      <c r="F1493">
        <v>3</v>
      </c>
      <c r="G1493">
        <v>20</v>
      </c>
      <c r="H1493">
        <v>107.81</v>
      </c>
      <c r="I1493">
        <f t="shared" si="23"/>
        <v>0</v>
      </c>
      <c r="J1493" t="s">
        <v>3751</v>
      </c>
    </row>
    <row r="1494" spans="1:10" hidden="1">
      <c r="A1494">
        <v>40</v>
      </c>
      <c r="B1494">
        <v>0</v>
      </c>
      <c r="C1494">
        <v>3</v>
      </c>
      <c r="D1494">
        <v>3319</v>
      </c>
      <c r="E1494">
        <v>0</v>
      </c>
      <c r="F1494">
        <v>3</v>
      </c>
      <c r="G1494">
        <v>74.75</v>
      </c>
      <c r="H1494">
        <v>236.76</v>
      </c>
      <c r="I1494">
        <f t="shared" si="23"/>
        <v>0</v>
      </c>
      <c r="J1494" t="s">
        <v>3751</v>
      </c>
    </row>
    <row r="1495" spans="1:10" hidden="1">
      <c r="A1495">
        <v>48</v>
      </c>
      <c r="B1495">
        <v>0</v>
      </c>
      <c r="C1495">
        <v>3</v>
      </c>
      <c r="D1495">
        <v>4884</v>
      </c>
      <c r="E1495">
        <v>10</v>
      </c>
      <c r="F1495">
        <v>69</v>
      </c>
      <c r="G1495">
        <v>24.25</v>
      </c>
      <c r="H1495">
        <v>4340.87</v>
      </c>
      <c r="I1495">
        <f t="shared" si="23"/>
        <v>0</v>
      </c>
      <c r="J1495" t="s">
        <v>3686</v>
      </c>
    </row>
    <row r="1496" spans="1:10" hidden="1">
      <c r="A1496">
        <v>57</v>
      </c>
      <c r="B1496">
        <v>0</v>
      </c>
      <c r="C1496">
        <v>3</v>
      </c>
      <c r="D1496">
        <v>4812</v>
      </c>
      <c r="E1496">
        <v>0</v>
      </c>
      <c r="F1496">
        <v>37</v>
      </c>
      <c r="G1496">
        <v>104.5</v>
      </c>
      <c r="H1496">
        <v>5210.6400000000003</v>
      </c>
      <c r="I1496">
        <f t="shared" si="23"/>
        <v>0</v>
      </c>
      <c r="J1496" t="s">
        <v>3686</v>
      </c>
    </row>
    <row r="1497" spans="1:10" hidden="1">
      <c r="A1497">
        <v>26</v>
      </c>
      <c r="B1497">
        <v>0</v>
      </c>
      <c r="C1497">
        <v>3</v>
      </c>
      <c r="D1497">
        <v>3396</v>
      </c>
      <c r="E1497">
        <v>0</v>
      </c>
      <c r="F1497">
        <v>48</v>
      </c>
      <c r="G1497">
        <v>19.95</v>
      </c>
      <c r="H1497">
        <v>1377.82</v>
      </c>
      <c r="I1497">
        <f t="shared" si="23"/>
        <v>0</v>
      </c>
      <c r="J1497" t="s">
        <v>3686</v>
      </c>
    </row>
    <row r="1498" spans="1:10" hidden="1">
      <c r="A1498">
        <v>32</v>
      </c>
      <c r="B1498">
        <v>0</v>
      </c>
      <c r="C1498">
        <v>3</v>
      </c>
      <c r="D1498">
        <v>4259</v>
      </c>
      <c r="E1498">
        <v>8</v>
      </c>
      <c r="F1498">
        <v>39</v>
      </c>
      <c r="G1498">
        <v>25.25</v>
      </c>
      <c r="H1498">
        <v>947.75</v>
      </c>
      <c r="I1498">
        <f t="shared" si="23"/>
        <v>0</v>
      </c>
      <c r="J1498" t="s">
        <v>3686</v>
      </c>
    </row>
    <row r="1499" spans="1:10" hidden="1">
      <c r="A1499">
        <v>27</v>
      </c>
      <c r="B1499">
        <v>0</v>
      </c>
      <c r="C1499">
        <v>3</v>
      </c>
      <c r="D1499">
        <v>2059</v>
      </c>
      <c r="E1499">
        <v>8</v>
      </c>
      <c r="F1499">
        <v>44</v>
      </c>
      <c r="G1499">
        <v>61.5</v>
      </c>
      <c r="H1499">
        <v>4846.4799999999996</v>
      </c>
      <c r="I1499">
        <f t="shared" si="23"/>
        <v>0</v>
      </c>
      <c r="J1499" t="s">
        <v>3686</v>
      </c>
    </row>
    <row r="1500" spans="1:10" hidden="1">
      <c r="A1500">
        <v>60</v>
      </c>
      <c r="B1500">
        <v>2</v>
      </c>
      <c r="C1500">
        <v>3</v>
      </c>
      <c r="D1500">
        <v>4676</v>
      </c>
      <c r="E1500">
        <v>6</v>
      </c>
      <c r="F1500">
        <v>52</v>
      </c>
      <c r="G1500">
        <v>25.75</v>
      </c>
      <c r="H1500">
        <v>3920.37</v>
      </c>
      <c r="I1500">
        <f t="shared" si="23"/>
        <v>0</v>
      </c>
      <c r="J1500" t="s">
        <v>3686</v>
      </c>
    </row>
    <row r="1501" spans="1:10" hidden="1">
      <c r="A1501">
        <v>61</v>
      </c>
      <c r="B1501">
        <v>3</v>
      </c>
      <c r="C1501">
        <v>3</v>
      </c>
      <c r="D1501">
        <v>5269</v>
      </c>
      <c r="E1501">
        <v>3</v>
      </c>
      <c r="F1501">
        <v>48</v>
      </c>
      <c r="G1501">
        <v>45</v>
      </c>
      <c r="H1501">
        <v>2196.3000000000002</v>
      </c>
      <c r="I1501">
        <f t="shared" si="23"/>
        <v>0</v>
      </c>
      <c r="J1501" t="s">
        <v>3686</v>
      </c>
    </row>
    <row r="1502" spans="1:10" hidden="1">
      <c r="A1502">
        <v>43</v>
      </c>
      <c r="B1502">
        <v>1</v>
      </c>
      <c r="C1502">
        <v>3</v>
      </c>
      <c r="D1502">
        <v>5141</v>
      </c>
      <c r="E1502">
        <v>1</v>
      </c>
      <c r="F1502">
        <v>50</v>
      </c>
      <c r="G1502">
        <v>75.5</v>
      </c>
      <c r="H1502">
        <v>5717.1</v>
      </c>
      <c r="I1502">
        <f t="shared" si="23"/>
        <v>0</v>
      </c>
      <c r="J1502" t="s">
        <v>3686</v>
      </c>
    </row>
    <row r="1503" spans="1:10" hidden="1">
      <c r="A1503">
        <v>29</v>
      </c>
      <c r="B1503">
        <v>1</v>
      </c>
      <c r="C1503">
        <v>3</v>
      </c>
      <c r="D1503">
        <v>6492</v>
      </c>
      <c r="E1503">
        <v>2</v>
      </c>
      <c r="F1503">
        <v>51</v>
      </c>
      <c r="G1503">
        <v>95.15</v>
      </c>
      <c r="H1503">
        <v>5939.47</v>
      </c>
      <c r="I1503">
        <f t="shared" si="23"/>
        <v>0</v>
      </c>
      <c r="J1503" t="s">
        <v>3686</v>
      </c>
    </row>
    <row r="1504" spans="1:10" hidden="1">
      <c r="A1504">
        <v>21</v>
      </c>
      <c r="B1504">
        <v>3</v>
      </c>
      <c r="C1504">
        <v>3</v>
      </c>
      <c r="D1504">
        <v>5020</v>
      </c>
      <c r="E1504">
        <v>4</v>
      </c>
      <c r="F1504">
        <v>59</v>
      </c>
      <c r="G1504">
        <v>86.75</v>
      </c>
      <c r="H1504">
        <v>7835.83</v>
      </c>
      <c r="I1504">
        <f t="shared" si="23"/>
        <v>0</v>
      </c>
      <c r="J1504" t="s">
        <v>3686</v>
      </c>
    </row>
    <row r="1505" spans="1:10" hidden="1">
      <c r="A1505">
        <v>21</v>
      </c>
      <c r="B1505">
        <v>0</v>
      </c>
      <c r="C1505">
        <v>3</v>
      </c>
      <c r="D1505">
        <v>2451</v>
      </c>
      <c r="E1505">
        <v>0</v>
      </c>
      <c r="F1505">
        <v>1</v>
      </c>
      <c r="G1505">
        <v>44.9</v>
      </c>
      <c r="H1505">
        <v>60.66</v>
      </c>
      <c r="I1505">
        <f t="shared" si="23"/>
        <v>0</v>
      </c>
      <c r="J1505" t="s">
        <v>3751</v>
      </c>
    </row>
    <row r="1506" spans="1:10" hidden="1">
      <c r="A1506">
        <v>44</v>
      </c>
      <c r="B1506">
        <v>2</v>
      </c>
      <c r="C1506">
        <v>3</v>
      </c>
      <c r="D1506">
        <v>5660</v>
      </c>
      <c r="E1506">
        <v>1</v>
      </c>
      <c r="F1506">
        <v>57</v>
      </c>
      <c r="G1506">
        <v>53.45</v>
      </c>
      <c r="H1506">
        <v>4022.57</v>
      </c>
      <c r="I1506">
        <f t="shared" si="23"/>
        <v>0</v>
      </c>
      <c r="J1506" t="s">
        <v>3686</v>
      </c>
    </row>
    <row r="1507" spans="1:10" hidden="1">
      <c r="A1507">
        <v>33</v>
      </c>
      <c r="B1507">
        <v>0</v>
      </c>
      <c r="C1507">
        <v>3</v>
      </c>
      <c r="D1507">
        <v>4676</v>
      </c>
      <c r="E1507">
        <v>4</v>
      </c>
      <c r="F1507">
        <v>50</v>
      </c>
      <c r="G1507">
        <v>109.65</v>
      </c>
      <c r="H1507">
        <v>7134.3</v>
      </c>
      <c r="I1507">
        <f t="shared" si="23"/>
        <v>0</v>
      </c>
      <c r="J1507" t="s">
        <v>3686</v>
      </c>
    </row>
    <row r="1508" spans="1:10" hidden="1">
      <c r="A1508">
        <v>62</v>
      </c>
      <c r="B1508">
        <v>3</v>
      </c>
      <c r="C1508">
        <v>3</v>
      </c>
      <c r="D1508">
        <v>4678</v>
      </c>
      <c r="E1508">
        <v>8</v>
      </c>
      <c r="F1508">
        <v>58</v>
      </c>
      <c r="G1508">
        <v>59.75</v>
      </c>
      <c r="H1508">
        <v>3624.35</v>
      </c>
      <c r="I1508">
        <f t="shared" si="23"/>
        <v>0</v>
      </c>
      <c r="J1508" t="s">
        <v>3686</v>
      </c>
    </row>
    <row r="1509" spans="1:10" hidden="1">
      <c r="A1509">
        <v>25</v>
      </c>
      <c r="B1509">
        <v>1</v>
      </c>
      <c r="C1509">
        <v>3</v>
      </c>
      <c r="D1509">
        <v>2360</v>
      </c>
      <c r="E1509">
        <v>3</v>
      </c>
      <c r="F1509">
        <v>12</v>
      </c>
      <c r="G1509">
        <v>20.100000000000001</v>
      </c>
      <c r="H1509">
        <v>528.20000000000005</v>
      </c>
      <c r="I1509">
        <f t="shared" si="23"/>
        <v>0</v>
      </c>
      <c r="J1509" t="s">
        <v>3686</v>
      </c>
    </row>
    <row r="1510" spans="1:10" hidden="1">
      <c r="A1510">
        <v>43</v>
      </c>
      <c r="B1510">
        <v>2</v>
      </c>
      <c r="C1510">
        <v>3</v>
      </c>
      <c r="D1510">
        <v>4463</v>
      </c>
      <c r="E1510">
        <v>1</v>
      </c>
      <c r="F1510">
        <v>4</v>
      </c>
      <c r="G1510">
        <v>24.1</v>
      </c>
      <c r="H1510">
        <v>139.82</v>
      </c>
      <c r="I1510">
        <f t="shared" si="23"/>
        <v>0</v>
      </c>
      <c r="J1510" t="s">
        <v>3686</v>
      </c>
    </row>
    <row r="1511" spans="1:10" hidden="1">
      <c r="A1511">
        <v>55</v>
      </c>
      <c r="B1511">
        <v>0</v>
      </c>
      <c r="C1511">
        <v>3</v>
      </c>
      <c r="D1511">
        <v>4498</v>
      </c>
      <c r="E1511">
        <v>5</v>
      </c>
      <c r="F1511">
        <v>72</v>
      </c>
      <c r="G1511">
        <v>110.15</v>
      </c>
      <c r="H1511">
        <v>9587.6</v>
      </c>
      <c r="I1511">
        <f t="shared" si="23"/>
        <v>0</v>
      </c>
      <c r="J1511" t="s">
        <v>3686</v>
      </c>
    </row>
    <row r="1512" spans="1:10" hidden="1">
      <c r="A1512">
        <v>20</v>
      </c>
      <c r="B1512">
        <v>2</v>
      </c>
      <c r="C1512">
        <v>3</v>
      </c>
      <c r="D1512">
        <v>3409</v>
      </c>
      <c r="E1512">
        <v>9</v>
      </c>
      <c r="F1512">
        <v>30</v>
      </c>
      <c r="G1512">
        <v>85.45</v>
      </c>
      <c r="H1512">
        <v>3258.42</v>
      </c>
      <c r="I1512">
        <f t="shared" si="23"/>
        <v>0</v>
      </c>
      <c r="J1512" t="s">
        <v>3686</v>
      </c>
    </row>
    <row r="1513" spans="1:10" hidden="1">
      <c r="A1513">
        <v>63</v>
      </c>
      <c r="B1513">
        <v>0</v>
      </c>
      <c r="C1513">
        <v>3</v>
      </c>
      <c r="D1513">
        <v>4396</v>
      </c>
      <c r="E1513">
        <v>0</v>
      </c>
      <c r="F1513">
        <v>33</v>
      </c>
      <c r="G1513">
        <v>79</v>
      </c>
      <c r="H1513">
        <v>3158.59</v>
      </c>
      <c r="I1513">
        <f t="shared" si="23"/>
        <v>0</v>
      </c>
      <c r="J1513" t="s">
        <v>3686</v>
      </c>
    </row>
    <row r="1514" spans="1:10" hidden="1">
      <c r="A1514">
        <v>59</v>
      </c>
      <c r="B1514">
        <v>0</v>
      </c>
      <c r="C1514">
        <v>3</v>
      </c>
      <c r="D1514">
        <v>3215</v>
      </c>
      <c r="E1514">
        <v>3</v>
      </c>
      <c r="F1514">
        <v>33</v>
      </c>
      <c r="G1514">
        <v>61.05</v>
      </c>
      <c r="H1514">
        <v>2542.77</v>
      </c>
      <c r="I1514">
        <f t="shared" si="23"/>
        <v>0</v>
      </c>
      <c r="J1514" t="s">
        <v>3686</v>
      </c>
    </row>
    <row r="1515" spans="1:10" hidden="1">
      <c r="A1515">
        <v>19</v>
      </c>
      <c r="B1515">
        <v>0</v>
      </c>
      <c r="C1515">
        <v>3</v>
      </c>
      <c r="D1515">
        <v>2762</v>
      </c>
      <c r="E1515">
        <v>6</v>
      </c>
      <c r="F1515">
        <v>11</v>
      </c>
      <c r="G1515">
        <v>55.05</v>
      </c>
      <c r="H1515">
        <v>1094.3499999999999</v>
      </c>
      <c r="I1515">
        <f t="shared" si="23"/>
        <v>0</v>
      </c>
      <c r="J1515" t="s">
        <v>3686</v>
      </c>
    </row>
    <row r="1516" spans="1:10" hidden="1">
      <c r="A1516">
        <v>38</v>
      </c>
      <c r="B1516">
        <v>0</v>
      </c>
      <c r="C1516">
        <v>3</v>
      </c>
      <c r="D1516">
        <v>5566</v>
      </c>
      <c r="E1516">
        <v>0</v>
      </c>
      <c r="F1516">
        <v>1</v>
      </c>
      <c r="G1516">
        <v>19.399999999999999</v>
      </c>
      <c r="H1516">
        <v>22.25</v>
      </c>
      <c r="I1516">
        <f t="shared" si="23"/>
        <v>0</v>
      </c>
      <c r="J1516" t="s">
        <v>3751</v>
      </c>
    </row>
    <row r="1517" spans="1:10" hidden="1">
      <c r="A1517">
        <v>49</v>
      </c>
      <c r="B1517">
        <v>1</v>
      </c>
      <c r="C1517">
        <v>3</v>
      </c>
      <c r="D1517">
        <v>4890</v>
      </c>
      <c r="E1517">
        <v>9</v>
      </c>
      <c r="F1517">
        <v>72</v>
      </c>
      <c r="G1517">
        <v>106.1</v>
      </c>
      <c r="H1517">
        <v>8040.73</v>
      </c>
      <c r="I1517">
        <f t="shared" si="23"/>
        <v>0</v>
      </c>
      <c r="J1517" t="s">
        <v>3686</v>
      </c>
    </row>
    <row r="1518" spans="1:10" hidden="1">
      <c r="A1518">
        <v>31</v>
      </c>
      <c r="B1518">
        <v>1</v>
      </c>
      <c r="C1518">
        <v>3</v>
      </c>
      <c r="D1518">
        <v>6079</v>
      </c>
      <c r="E1518">
        <v>1</v>
      </c>
      <c r="F1518">
        <v>67</v>
      </c>
      <c r="G1518">
        <v>69.900000000000006</v>
      </c>
      <c r="H1518">
        <v>5609.51</v>
      </c>
      <c r="I1518">
        <f t="shared" si="23"/>
        <v>0</v>
      </c>
      <c r="J1518" t="s">
        <v>3686</v>
      </c>
    </row>
    <row r="1519" spans="1:10" hidden="1">
      <c r="A1519">
        <v>46</v>
      </c>
      <c r="B1519">
        <v>0</v>
      </c>
      <c r="C1519">
        <v>3</v>
      </c>
      <c r="D1519">
        <v>5348</v>
      </c>
      <c r="E1519">
        <v>0</v>
      </c>
      <c r="F1519">
        <v>49</v>
      </c>
      <c r="G1519">
        <v>101.55</v>
      </c>
      <c r="H1519">
        <v>6287.56</v>
      </c>
      <c r="I1519">
        <f t="shared" si="23"/>
        <v>0</v>
      </c>
      <c r="J1519" t="s">
        <v>3686</v>
      </c>
    </row>
    <row r="1520" spans="1:10" hidden="1">
      <c r="A1520">
        <v>76</v>
      </c>
      <c r="B1520">
        <v>0</v>
      </c>
      <c r="C1520">
        <v>3</v>
      </c>
      <c r="D1520">
        <v>5209</v>
      </c>
      <c r="E1520">
        <v>2</v>
      </c>
      <c r="F1520">
        <v>70</v>
      </c>
      <c r="G1520">
        <v>19.55</v>
      </c>
      <c r="H1520">
        <v>2575.0500000000002</v>
      </c>
      <c r="I1520">
        <f t="shared" si="23"/>
        <v>0</v>
      </c>
      <c r="J1520" t="s">
        <v>3686</v>
      </c>
    </row>
    <row r="1521" spans="1:10" hidden="1">
      <c r="A1521">
        <v>73</v>
      </c>
      <c r="B1521">
        <v>0</v>
      </c>
      <c r="C1521">
        <v>3</v>
      </c>
      <c r="D1521">
        <v>4599</v>
      </c>
      <c r="E1521">
        <v>6</v>
      </c>
      <c r="F1521">
        <v>39</v>
      </c>
      <c r="G1521">
        <v>99.1</v>
      </c>
      <c r="H1521">
        <v>4234.0200000000004</v>
      </c>
      <c r="I1521">
        <f t="shared" si="23"/>
        <v>0</v>
      </c>
      <c r="J1521" t="s">
        <v>3686</v>
      </c>
    </row>
    <row r="1522" spans="1:10" hidden="1">
      <c r="A1522">
        <v>77</v>
      </c>
      <c r="B1522">
        <v>0</v>
      </c>
      <c r="C1522">
        <v>3</v>
      </c>
      <c r="D1522">
        <v>2392</v>
      </c>
      <c r="E1522">
        <v>6</v>
      </c>
      <c r="F1522">
        <v>10</v>
      </c>
      <c r="G1522">
        <v>49.55</v>
      </c>
      <c r="H1522">
        <v>737.4</v>
      </c>
      <c r="I1522">
        <f t="shared" si="23"/>
        <v>0</v>
      </c>
      <c r="J1522" t="s">
        <v>3686</v>
      </c>
    </row>
    <row r="1523" spans="1:10" hidden="1">
      <c r="A1523">
        <v>53</v>
      </c>
      <c r="B1523">
        <v>2</v>
      </c>
      <c r="C1523">
        <v>3</v>
      </c>
      <c r="D1523">
        <v>4648</v>
      </c>
      <c r="E1523">
        <v>1</v>
      </c>
      <c r="F1523">
        <v>3</v>
      </c>
      <c r="G1523">
        <v>89.85</v>
      </c>
      <c r="H1523">
        <v>348.3</v>
      </c>
      <c r="I1523">
        <f t="shared" si="23"/>
        <v>0</v>
      </c>
      <c r="J1523" t="s">
        <v>3751</v>
      </c>
    </row>
    <row r="1524" spans="1:10" hidden="1">
      <c r="A1524">
        <v>38</v>
      </c>
      <c r="B1524">
        <v>1</v>
      </c>
      <c r="C1524">
        <v>3</v>
      </c>
      <c r="D1524">
        <v>5156</v>
      </c>
      <c r="E1524">
        <v>0</v>
      </c>
      <c r="F1524">
        <v>13</v>
      </c>
      <c r="G1524">
        <v>56</v>
      </c>
      <c r="H1524">
        <v>1116.07</v>
      </c>
      <c r="I1524">
        <f t="shared" si="23"/>
        <v>0</v>
      </c>
      <c r="J1524" t="s">
        <v>3686</v>
      </c>
    </row>
    <row r="1525" spans="1:10" hidden="1">
      <c r="A1525">
        <v>63</v>
      </c>
      <c r="B1525">
        <v>0</v>
      </c>
      <c r="C1525">
        <v>3</v>
      </c>
      <c r="D1525">
        <v>5388</v>
      </c>
      <c r="E1525">
        <v>0</v>
      </c>
      <c r="F1525">
        <v>69</v>
      </c>
      <c r="G1525">
        <v>60.05</v>
      </c>
      <c r="H1525">
        <v>4135.49</v>
      </c>
      <c r="I1525">
        <f t="shared" si="23"/>
        <v>0</v>
      </c>
      <c r="J1525" t="s">
        <v>3686</v>
      </c>
    </row>
    <row r="1526" spans="1:10" hidden="1">
      <c r="A1526">
        <v>62</v>
      </c>
      <c r="B1526">
        <v>1</v>
      </c>
      <c r="C1526">
        <v>3</v>
      </c>
      <c r="D1526">
        <v>3624</v>
      </c>
      <c r="E1526">
        <v>6</v>
      </c>
      <c r="F1526">
        <v>16</v>
      </c>
      <c r="G1526">
        <v>73.25</v>
      </c>
      <c r="H1526">
        <v>1836.23</v>
      </c>
      <c r="I1526">
        <f t="shared" si="23"/>
        <v>0</v>
      </c>
      <c r="J1526" t="s">
        <v>3686</v>
      </c>
    </row>
    <row r="1527" spans="1:10" hidden="1">
      <c r="A1527">
        <v>58</v>
      </c>
      <c r="B1527">
        <v>0</v>
      </c>
      <c r="C1527">
        <v>3</v>
      </c>
      <c r="D1527">
        <v>4022</v>
      </c>
      <c r="E1527">
        <v>0</v>
      </c>
      <c r="F1527">
        <v>34</v>
      </c>
      <c r="G1527">
        <v>116.25</v>
      </c>
      <c r="H1527">
        <v>4660.99</v>
      </c>
      <c r="I1527">
        <f t="shared" si="23"/>
        <v>0</v>
      </c>
      <c r="J1527" t="s">
        <v>3686</v>
      </c>
    </row>
    <row r="1528" spans="1:10" hidden="1">
      <c r="A1528">
        <v>64</v>
      </c>
      <c r="B1528">
        <v>0</v>
      </c>
      <c r="C1528">
        <v>3</v>
      </c>
      <c r="D1528">
        <v>4741</v>
      </c>
      <c r="E1528">
        <v>6</v>
      </c>
      <c r="F1528">
        <v>20</v>
      </c>
      <c r="G1528">
        <v>81</v>
      </c>
      <c r="H1528">
        <v>1911.5</v>
      </c>
      <c r="I1528">
        <f t="shared" si="23"/>
        <v>0</v>
      </c>
      <c r="J1528" t="s">
        <v>3686</v>
      </c>
    </row>
    <row r="1529" spans="1:10" hidden="1">
      <c r="A1529">
        <v>45</v>
      </c>
      <c r="B1529">
        <v>0</v>
      </c>
      <c r="C1529">
        <v>3</v>
      </c>
      <c r="D1529">
        <v>2130</v>
      </c>
      <c r="E1529">
        <v>0</v>
      </c>
      <c r="F1529">
        <v>25</v>
      </c>
      <c r="G1529">
        <v>19.899999999999999</v>
      </c>
      <c r="H1529">
        <v>690.05</v>
      </c>
      <c r="I1529">
        <f t="shared" si="23"/>
        <v>0</v>
      </c>
      <c r="J1529" t="s">
        <v>3686</v>
      </c>
    </row>
    <row r="1530" spans="1:10" hidden="1">
      <c r="A1530">
        <v>41</v>
      </c>
      <c r="B1530">
        <v>0</v>
      </c>
      <c r="C1530">
        <v>3</v>
      </c>
      <c r="D1530">
        <v>3794</v>
      </c>
      <c r="E1530">
        <v>5</v>
      </c>
      <c r="F1530">
        <v>23</v>
      </c>
      <c r="G1530">
        <v>57.75</v>
      </c>
      <c r="H1530">
        <v>1579.09</v>
      </c>
      <c r="I1530">
        <f t="shared" si="23"/>
        <v>0</v>
      </c>
      <c r="J1530" t="s">
        <v>3686</v>
      </c>
    </row>
    <row r="1531" spans="1:10" hidden="1">
      <c r="A1531">
        <v>30</v>
      </c>
      <c r="B1531">
        <v>0</v>
      </c>
      <c r="C1531">
        <v>3</v>
      </c>
      <c r="D1531">
        <v>4795</v>
      </c>
      <c r="E1531">
        <v>1</v>
      </c>
      <c r="F1531">
        <v>71</v>
      </c>
      <c r="G1531">
        <v>47.6</v>
      </c>
      <c r="H1531">
        <v>3377.8</v>
      </c>
      <c r="I1531">
        <f t="shared" si="23"/>
        <v>0</v>
      </c>
      <c r="J1531" t="s">
        <v>3686</v>
      </c>
    </row>
    <row r="1532" spans="1:10" hidden="1">
      <c r="A1532">
        <v>44</v>
      </c>
      <c r="B1532">
        <v>0</v>
      </c>
      <c r="C1532">
        <v>3</v>
      </c>
      <c r="D1532">
        <v>4564</v>
      </c>
      <c r="E1532">
        <v>9</v>
      </c>
      <c r="F1532">
        <v>71</v>
      </c>
      <c r="G1532">
        <v>109.6</v>
      </c>
      <c r="H1532">
        <v>11355.87</v>
      </c>
      <c r="I1532">
        <f t="shared" si="23"/>
        <v>0</v>
      </c>
      <c r="J1532" t="s">
        <v>3686</v>
      </c>
    </row>
    <row r="1533" spans="1:10" hidden="1">
      <c r="A1533">
        <v>53</v>
      </c>
      <c r="B1533">
        <v>0</v>
      </c>
      <c r="C1533">
        <v>3</v>
      </c>
      <c r="D1533">
        <v>2989</v>
      </c>
      <c r="E1533">
        <v>0</v>
      </c>
      <c r="F1533">
        <v>23</v>
      </c>
      <c r="G1533">
        <v>54.4</v>
      </c>
      <c r="H1533">
        <v>2367.7399999999998</v>
      </c>
      <c r="I1533">
        <f t="shared" si="23"/>
        <v>0</v>
      </c>
      <c r="J1533" t="s">
        <v>3686</v>
      </c>
    </row>
    <row r="1534" spans="1:10" hidden="1">
      <c r="A1534">
        <v>40</v>
      </c>
      <c r="B1534">
        <v>1</v>
      </c>
      <c r="C1534">
        <v>3</v>
      </c>
      <c r="D1534">
        <v>5494</v>
      </c>
      <c r="E1534">
        <v>3</v>
      </c>
      <c r="F1534">
        <v>52</v>
      </c>
      <c r="G1534">
        <v>85.8</v>
      </c>
      <c r="H1534">
        <v>5310.54</v>
      </c>
      <c r="I1534">
        <f t="shared" si="23"/>
        <v>0</v>
      </c>
      <c r="J1534" t="s">
        <v>3686</v>
      </c>
    </row>
    <row r="1535" spans="1:10" hidden="1">
      <c r="A1535">
        <v>61</v>
      </c>
      <c r="B1535">
        <v>0</v>
      </c>
      <c r="C1535">
        <v>3</v>
      </c>
      <c r="D1535">
        <v>4545</v>
      </c>
      <c r="E1535">
        <v>0</v>
      </c>
      <c r="F1535">
        <v>16</v>
      </c>
      <c r="G1535">
        <v>20.100000000000001</v>
      </c>
      <c r="H1535">
        <v>1074.5999999999999</v>
      </c>
      <c r="I1535">
        <f t="shared" si="23"/>
        <v>0</v>
      </c>
      <c r="J1535" t="s">
        <v>3686</v>
      </c>
    </row>
    <row r="1536" spans="1:10" hidden="1">
      <c r="A1536">
        <v>23</v>
      </c>
      <c r="B1536">
        <v>2</v>
      </c>
      <c r="C1536">
        <v>3</v>
      </c>
      <c r="D1536">
        <v>4098</v>
      </c>
      <c r="E1536">
        <v>9</v>
      </c>
      <c r="F1536">
        <v>58</v>
      </c>
      <c r="G1536">
        <v>99.25</v>
      </c>
      <c r="H1536">
        <v>8111.55</v>
      </c>
      <c r="I1536">
        <f t="shared" si="23"/>
        <v>0</v>
      </c>
      <c r="J1536" t="s">
        <v>3686</v>
      </c>
    </row>
    <row r="1537" spans="1:10" hidden="1">
      <c r="A1537">
        <v>20</v>
      </c>
      <c r="B1537">
        <v>3</v>
      </c>
      <c r="C1537">
        <v>3</v>
      </c>
      <c r="D1537">
        <v>5756</v>
      </c>
      <c r="E1537">
        <v>1</v>
      </c>
      <c r="F1537">
        <v>60</v>
      </c>
      <c r="G1537">
        <v>110.6</v>
      </c>
      <c r="H1537">
        <v>9052.07</v>
      </c>
      <c r="I1537">
        <f t="shared" si="23"/>
        <v>0</v>
      </c>
      <c r="J1537" t="s">
        <v>3686</v>
      </c>
    </row>
    <row r="1538" spans="1:10" hidden="1">
      <c r="A1538">
        <v>48</v>
      </c>
      <c r="B1538">
        <v>3</v>
      </c>
      <c r="C1538">
        <v>3</v>
      </c>
      <c r="D1538">
        <v>5692</v>
      </c>
      <c r="E1538">
        <v>4</v>
      </c>
      <c r="F1538">
        <v>51</v>
      </c>
      <c r="G1538">
        <v>90.15</v>
      </c>
      <c r="H1538">
        <v>5569.75</v>
      </c>
      <c r="I1538">
        <f t="shared" ref="I1538:I1601" si="24">IF(J1538="Churned",1,0)</f>
        <v>0</v>
      </c>
      <c r="J1538" t="s">
        <v>3686</v>
      </c>
    </row>
    <row r="1539" spans="1:10" hidden="1">
      <c r="A1539">
        <v>21</v>
      </c>
      <c r="B1539">
        <v>3</v>
      </c>
      <c r="C1539">
        <v>3</v>
      </c>
      <c r="D1539">
        <v>2301</v>
      </c>
      <c r="E1539">
        <v>3</v>
      </c>
      <c r="F1539">
        <v>3</v>
      </c>
      <c r="G1539">
        <v>69.150000000000006</v>
      </c>
      <c r="H1539">
        <v>307.83999999999997</v>
      </c>
      <c r="I1539">
        <f t="shared" si="24"/>
        <v>0</v>
      </c>
      <c r="J1539" t="s">
        <v>3751</v>
      </c>
    </row>
    <row r="1540" spans="1:10" hidden="1">
      <c r="A1540">
        <v>23</v>
      </c>
      <c r="B1540">
        <v>1</v>
      </c>
      <c r="C1540">
        <v>3</v>
      </c>
      <c r="D1540">
        <v>4194</v>
      </c>
      <c r="E1540">
        <v>0</v>
      </c>
      <c r="F1540">
        <v>8</v>
      </c>
      <c r="G1540">
        <v>38.5</v>
      </c>
      <c r="H1540">
        <v>330.8</v>
      </c>
      <c r="I1540">
        <f t="shared" si="24"/>
        <v>0</v>
      </c>
      <c r="J1540" t="s">
        <v>3686</v>
      </c>
    </row>
    <row r="1541" spans="1:10" hidden="1">
      <c r="A1541">
        <v>22</v>
      </c>
      <c r="B1541">
        <v>0</v>
      </c>
      <c r="C1541">
        <v>3</v>
      </c>
      <c r="D1541">
        <v>4576</v>
      </c>
      <c r="E1541">
        <v>1</v>
      </c>
      <c r="F1541">
        <v>64</v>
      </c>
      <c r="G1541">
        <v>108.5</v>
      </c>
      <c r="H1541">
        <v>7137.49</v>
      </c>
      <c r="I1541">
        <f t="shared" si="24"/>
        <v>0</v>
      </c>
      <c r="J1541" t="s">
        <v>3686</v>
      </c>
    </row>
    <row r="1542" spans="1:10" hidden="1">
      <c r="A1542">
        <v>27</v>
      </c>
      <c r="B1542">
        <v>2</v>
      </c>
      <c r="C1542">
        <v>3</v>
      </c>
      <c r="D1542">
        <v>4451</v>
      </c>
      <c r="E1542">
        <v>8</v>
      </c>
      <c r="F1542">
        <v>17</v>
      </c>
      <c r="G1542">
        <v>74.55</v>
      </c>
      <c r="H1542">
        <v>1979.1</v>
      </c>
      <c r="I1542">
        <f t="shared" si="24"/>
        <v>0</v>
      </c>
      <c r="J1542" t="s">
        <v>3686</v>
      </c>
    </row>
    <row r="1543" spans="1:10" hidden="1">
      <c r="A1543">
        <v>22</v>
      </c>
      <c r="B1543">
        <v>0</v>
      </c>
      <c r="C1543">
        <v>3</v>
      </c>
      <c r="D1543">
        <v>4344</v>
      </c>
      <c r="E1543">
        <v>0</v>
      </c>
      <c r="F1543">
        <v>61</v>
      </c>
      <c r="G1543">
        <v>104</v>
      </c>
      <c r="H1543">
        <v>9150.5400000000009</v>
      </c>
      <c r="I1543">
        <f t="shared" si="24"/>
        <v>0</v>
      </c>
      <c r="J1543" t="s">
        <v>3686</v>
      </c>
    </row>
    <row r="1544" spans="1:10" hidden="1">
      <c r="A1544">
        <v>24</v>
      </c>
      <c r="B1544">
        <v>0</v>
      </c>
      <c r="C1544">
        <v>3</v>
      </c>
      <c r="D1544">
        <v>3007</v>
      </c>
      <c r="E1544">
        <v>0</v>
      </c>
      <c r="F1544">
        <v>46</v>
      </c>
      <c r="G1544">
        <v>33.700000000000003</v>
      </c>
      <c r="H1544">
        <v>1537.85</v>
      </c>
      <c r="I1544">
        <f t="shared" si="24"/>
        <v>0</v>
      </c>
      <c r="J1544" t="s">
        <v>3686</v>
      </c>
    </row>
    <row r="1545" spans="1:10" hidden="1">
      <c r="A1545">
        <v>35</v>
      </c>
      <c r="B1545">
        <v>3</v>
      </c>
      <c r="C1545">
        <v>3</v>
      </c>
      <c r="D1545">
        <v>4975</v>
      </c>
      <c r="E1545">
        <v>9</v>
      </c>
      <c r="F1545">
        <v>53</v>
      </c>
      <c r="G1545">
        <v>69.7</v>
      </c>
      <c r="H1545">
        <v>5166.34</v>
      </c>
      <c r="I1545">
        <f t="shared" si="24"/>
        <v>0</v>
      </c>
      <c r="J1545" t="s">
        <v>3686</v>
      </c>
    </row>
    <row r="1546" spans="1:10" hidden="1">
      <c r="A1546">
        <v>54</v>
      </c>
      <c r="B1546">
        <v>1</v>
      </c>
      <c r="C1546">
        <v>3</v>
      </c>
      <c r="D1546">
        <v>3407</v>
      </c>
      <c r="E1546">
        <v>2</v>
      </c>
      <c r="F1546">
        <v>37</v>
      </c>
      <c r="G1546">
        <v>95.15</v>
      </c>
      <c r="H1546">
        <v>5050.96</v>
      </c>
      <c r="I1546">
        <f t="shared" si="24"/>
        <v>0</v>
      </c>
      <c r="J1546" t="s">
        <v>3686</v>
      </c>
    </row>
    <row r="1547" spans="1:10" hidden="1">
      <c r="A1547">
        <v>40</v>
      </c>
      <c r="B1547">
        <v>3</v>
      </c>
      <c r="C1547">
        <v>3</v>
      </c>
      <c r="D1547">
        <v>2189</v>
      </c>
      <c r="E1547">
        <v>0</v>
      </c>
      <c r="F1547">
        <v>6</v>
      </c>
      <c r="G1547">
        <v>26.35</v>
      </c>
      <c r="H1547">
        <v>413.73</v>
      </c>
      <c r="I1547">
        <f t="shared" si="24"/>
        <v>0</v>
      </c>
      <c r="J1547" t="s">
        <v>3686</v>
      </c>
    </row>
    <row r="1548" spans="1:10" hidden="1">
      <c r="A1548">
        <v>21</v>
      </c>
      <c r="B1548">
        <v>2</v>
      </c>
      <c r="C1548">
        <v>3</v>
      </c>
      <c r="D1548">
        <v>4933</v>
      </c>
      <c r="E1548">
        <v>5</v>
      </c>
      <c r="F1548">
        <v>69</v>
      </c>
      <c r="G1548">
        <v>26</v>
      </c>
      <c r="H1548">
        <v>2596.9499999999998</v>
      </c>
      <c r="I1548">
        <f t="shared" si="24"/>
        <v>0</v>
      </c>
      <c r="J1548" t="s">
        <v>3686</v>
      </c>
    </row>
    <row r="1549" spans="1:10" hidden="1">
      <c r="A1549">
        <v>63</v>
      </c>
      <c r="B1549">
        <v>2</v>
      </c>
      <c r="C1549">
        <v>3</v>
      </c>
      <c r="D1549">
        <v>6108</v>
      </c>
      <c r="E1549">
        <v>6</v>
      </c>
      <c r="F1549">
        <v>61</v>
      </c>
      <c r="G1549">
        <v>19.75</v>
      </c>
      <c r="H1549">
        <v>2861</v>
      </c>
      <c r="I1549">
        <f t="shared" si="24"/>
        <v>0</v>
      </c>
      <c r="J1549" t="s">
        <v>3686</v>
      </c>
    </row>
    <row r="1550" spans="1:10" hidden="1">
      <c r="A1550">
        <v>44</v>
      </c>
      <c r="B1550">
        <v>0</v>
      </c>
      <c r="C1550">
        <v>3</v>
      </c>
      <c r="D1550">
        <v>4204</v>
      </c>
      <c r="E1550">
        <v>0</v>
      </c>
      <c r="F1550">
        <v>18</v>
      </c>
      <c r="G1550">
        <v>20.05</v>
      </c>
      <c r="H1550">
        <v>771.96</v>
      </c>
      <c r="I1550">
        <f t="shared" si="24"/>
        <v>0</v>
      </c>
      <c r="J1550" t="s">
        <v>3686</v>
      </c>
    </row>
    <row r="1551" spans="1:10" hidden="1">
      <c r="A1551">
        <v>61</v>
      </c>
      <c r="B1551">
        <v>0</v>
      </c>
      <c r="C1551">
        <v>3</v>
      </c>
      <c r="D1551">
        <v>5225</v>
      </c>
      <c r="E1551">
        <v>0</v>
      </c>
      <c r="F1551">
        <v>5</v>
      </c>
      <c r="G1551">
        <v>80.099999999999994</v>
      </c>
      <c r="H1551">
        <v>460.3</v>
      </c>
      <c r="I1551">
        <f t="shared" si="24"/>
        <v>0</v>
      </c>
      <c r="J1551" t="s">
        <v>3686</v>
      </c>
    </row>
    <row r="1552" spans="1:10" hidden="1">
      <c r="A1552">
        <v>56</v>
      </c>
      <c r="B1552">
        <v>0</v>
      </c>
      <c r="C1552">
        <v>3</v>
      </c>
      <c r="D1552">
        <v>4607</v>
      </c>
      <c r="E1552">
        <v>6</v>
      </c>
      <c r="F1552">
        <v>57</v>
      </c>
      <c r="G1552">
        <v>55.7</v>
      </c>
      <c r="H1552">
        <v>4019.37</v>
      </c>
      <c r="I1552">
        <f t="shared" si="24"/>
        <v>0</v>
      </c>
      <c r="J1552" t="s">
        <v>3686</v>
      </c>
    </row>
    <row r="1553" spans="1:10" hidden="1">
      <c r="A1553">
        <v>31</v>
      </c>
      <c r="B1553">
        <v>1</v>
      </c>
      <c r="C1553">
        <v>3</v>
      </c>
      <c r="D1553">
        <v>4314</v>
      </c>
      <c r="E1553">
        <v>7</v>
      </c>
      <c r="F1553">
        <v>13</v>
      </c>
      <c r="G1553">
        <v>19.75</v>
      </c>
      <c r="H1553">
        <v>319.24</v>
      </c>
      <c r="I1553">
        <f t="shared" si="24"/>
        <v>0</v>
      </c>
      <c r="J1553" t="s">
        <v>3686</v>
      </c>
    </row>
    <row r="1554" spans="1:10" hidden="1">
      <c r="A1554">
        <v>45</v>
      </c>
      <c r="B1554">
        <v>0</v>
      </c>
      <c r="C1554">
        <v>3</v>
      </c>
      <c r="D1554">
        <v>6019</v>
      </c>
      <c r="E1554">
        <v>5</v>
      </c>
      <c r="F1554">
        <v>58</v>
      </c>
      <c r="G1554">
        <v>97.8</v>
      </c>
      <c r="H1554">
        <v>8090.26</v>
      </c>
      <c r="I1554">
        <f t="shared" si="24"/>
        <v>0</v>
      </c>
      <c r="J1554" t="s">
        <v>3686</v>
      </c>
    </row>
    <row r="1555" spans="1:10" hidden="1">
      <c r="A1555">
        <v>66</v>
      </c>
      <c r="B1555">
        <v>0</v>
      </c>
      <c r="C1555">
        <v>3</v>
      </c>
      <c r="D1555">
        <v>3935</v>
      </c>
      <c r="E1555">
        <v>4</v>
      </c>
      <c r="F1555">
        <v>26</v>
      </c>
      <c r="G1555">
        <v>85.7</v>
      </c>
      <c r="H1555">
        <v>3269.24</v>
      </c>
      <c r="I1555">
        <f t="shared" si="24"/>
        <v>0</v>
      </c>
      <c r="J1555" t="s">
        <v>3686</v>
      </c>
    </row>
    <row r="1556" spans="1:10" hidden="1">
      <c r="A1556">
        <v>68</v>
      </c>
      <c r="B1556">
        <v>0</v>
      </c>
      <c r="C1556">
        <v>3</v>
      </c>
      <c r="D1556">
        <v>5296</v>
      </c>
      <c r="E1556">
        <v>0</v>
      </c>
      <c r="F1556">
        <v>11</v>
      </c>
      <c r="G1556">
        <v>60.25</v>
      </c>
      <c r="H1556">
        <v>1314.58</v>
      </c>
      <c r="I1556">
        <f t="shared" si="24"/>
        <v>0</v>
      </c>
      <c r="J1556" t="s">
        <v>3686</v>
      </c>
    </row>
    <row r="1557" spans="1:10" hidden="1">
      <c r="A1557">
        <v>75</v>
      </c>
      <c r="B1557">
        <v>0</v>
      </c>
      <c r="C1557">
        <v>3</v>
      </c>
      <c r="D1557">
        <v>5041</v>
      </c>
      <c r="E1557">
        <v>0</v>
      </c>
      <c r="F1557">
        <v>36</v>
      </c>
      <c r="G1557">
        <v>74.900000000000006</v>
      </c>
      <c r="H1557">
        <v>4155.97</v>
      </c>
      <c r="I1557">
        <f t="shared" si="24"/>
        <v>0</v>
      </c>
      <c r="J1557" t="s">
        <v>3686</v>
      </c>
    </row>
    <row r="1558" spans="1:10" hidden="1">
      <c r="A1558">
        <v>80</v>
      </c>
      <c r="B1558">
        <v>0</v>
      </c>
      <c r="C1558">
        <v>3</v>
      </c>
      <c r="D1558">
        <v>3689</v>
      </c>
      <c r="E1558">
        <v>9</v>
      </c>
      <c r="F1558">
        <v>17</v>
      </c>
      <c r="G1558">
        <v>92.55</v>
      </c>
      <c r="H1558">
        <v>1679.81</v>
      </c>
      <c r="I1558">
        <f t="shared" si="24"/>
        <v>0</v>
      </c>
      <c r="J1558" t="s">
        <v>3686</v>
      </c>
    </row>
    <row r="1559" spans="1:10" hidden="1">
      <c r="A1559">
        <v>77</v>
      </c>
      <c r="B1559">
        <v>1</v>
      </c>
      <c r="C1559">
        <v>3</v>
      </c>
      <c r="D1559">
        <v>4912</v>
      </c>
      <c r="E1559">
        <v>8</v>
      </c>
      <c r="F1559">
        <v>57</v>
      </c>
      <c r="G1559">
        <v>95.3</v>
      </c>
      <c r="H1559">
        <v>7177.7</v>
      </c>
      <c r="I1559">
        <f t="shared" si="24"/>
        <v>0</v>
      </c>
      <c r="J1559" t="s">
        <v>3686</v>
      </c>
    </row>
    <row r="1560" spans="1:10" hidden="1">
      <c r="A1560">
        <v>75</v>
      </c>
      <c r="B1560">
        <v>0</v>
      </c>
      <c r="C1560">
        <v>3</v>
      </c>
      <c r="D1560">
        <v>4180</v>
      </c>
      <c r="E1560">
        <v>8</v>
      </c>
      <c r="F1560">
        <v>22</v>
      </c>
      <c r="G1560">
        <v>89.75</v>
      </c>
      <c r="H1560">
        <v>2431.2600000000002</v>
      </c>
      <c r="I1560">
        <f t="shared" si="24"/>
        <v>0</v>
      </c>
      <c r="J1560" t="s">
        <v>3686</v>
      </c>
    </row>
    <row r="1561" spans="1:10" hidden="1">
      <c r="A1561">
        <v>65</v>
      </c>
      <c r="B1561">
        <v>0</v>
      </c>
      <c r="C1561">
        <v>3</v>
      </c>
      <c r="D1561">
        <v>4106</v>
      </c>
      <c r="E1561">
        <v>5</v>
      </c>
      <c r="F1561">
        <v>43</v>
      </c>
      <c r="G1561">
        <v>71.900000000000006</v>
      </c>
      <c r="H1561">
        <v>5241.6499999999996</v>
      </c>
      <c r="I1561">
        <f t="shared" si="24"/>
        <v>0</v>
      </c>
      <c r="J1561" t="s">
        <v>3686</v>
      </c>
    </row>
    <row r="1562" spans="1:10" hidden="1">
      <c r="A1562">
        <v>24</v>
      </c>
      <c r="B1562">
        <v>0</v>
      </c>
      <c r="C1562">
        <v>3</v>
      </c>
      <c r="D1562">
        <v>4900</v>
      </c>
      <c r="E1562">
        <v>0</v>
      </c>
      <c r="F1562">
        <v>14</v>
      </c>
      <c r="G1562">
        <v>55</v>
      </c>
      <c r="H1562">
        <v>771.95</v>
      </c>
      <c r="I1562">
        <f t="shared" si="24"/>
        <v>0</v>
      </c>
      <c r="J1562" t="s">
        <v>3686</v>
      </c>
    </row>
    <row r="1563" spans="1:10" hidden="1">
      <c r="A1563">
        <v>47</v>
      </c>
      <c r="B1563">
        <v>5</v>
      </c>
      <c r="C1563">
        <v>3</v>
      </c>
      <c r="D1563">
        <v>5308</v>
      </c>
      <c r="E1563">
        <v>10</v>
      </c>
      <c r="F1563">
        <v>72</v>
      </c>
      <c r="G1563">
        <v>113.1</v>
      </c>
      <c r="H1563">
        <v>10143.540000000001</v>
      </c>
      <c r="I1563">
        <f t="shared" si="24"/>
        <v>0</v>
      </c>
      <c r="J1563" t="s">
        <v>3686</v>
      </c>
    </row>
    <row r="1564" spans="1:10" hidden="1">
      <c r="A1564">
        <v>43</v>
      </c>
      <c r="B1564">
        <v>0</v>
      </c>
      <c r="C1564">
        <v>3</v>
      </c>
      <c r="D1564">
        <v>4874</v>
      </c>
      <c r="E1564">
        <v>0</v>
      </c>
      <c r="F1564">
        <v>25</v>
      </c>
      <c r="G1564">
        <v>84.6</v>
      </c>
      <c r="H1564">
        <v>2327.3000000000002</v>
      </c>
      <c r="I1564">
        <f t="shared" si="24"/>
        <v>0</v>
      </c>
      <c r="J1564" t="s">
        <v>3686</v>
      </c>
    </row>
    <row r="1565" spans="1:10" hidden="1">
      <c r="A1565">
        <v>23</v>
      </c>
      <c r="B1565">
        <v>0</v>
      </c>
      <c r="C1565">
        <v>3</v>
      </c>
      <c r="D1565">
        <v>5531</v>
      </c>
      <c r="E1565">
        <v>0</v>
      </c>
      <c r="F1565">
        <v>39</v>
      </c>
      <c r="G1565">
        <v>47.85</v>
      </c>
      <c r="H1565">
        <v>2944.27</v>
      </c>
      <c r="I1565">
        <f t="shared" si="24"/>
        <v>0</v>
      </c>
      <c r="J1565" t="s">
        <v>3686</v>
      </c>
    </row>
    <row r="1566" spans="1:10" hidden="1">
      <c r="A1566">
        <v>22</v>
      </c>
      <c r="B1566">
        <v>0</v>
      </c>
      <c r="C1566">
        <v>3</v>
      </c>
      <c r="D1566">
        <v>2085</v>
      </c>
      <c r="E1566">
        <v>0</v>
      </c>
      <c r="F1566">
        <v>3</v>
      </c>
      <c r="G1566">
        <v>50.15</v>
      </c>
      <c r="H1566">
        <v>213.11</v>
      </c>
      <c r="I1566">
        <f t="shared" si="24"/>
        <v>0</v>
      </c>
      <c r="J1566" t="s">
        <v>3751</v>
      </c>
    </row>
    <row r="1567" spans="1:10" hidden="1">
      <c r="A1567">
        <v>20</v>
      </c>
      <c r="B1567">
        <v>0</v>
      </c>
      <c r="C1567">
        <v>3</v>
      </c>
      <c r="D1567">
        <v>2997</v>
      </c>
      <c r="E1567">
        <v>0</v>
      </c>
      <c r="F1567">
        <v>38</v>
      </c>
      <c r="G1567">
        <v>24.25</v>
      </c>
      <c r="H1567">
        <v>2633.63</v>
      </c>
      <c r="I1567">
        <f t="shared" si="24"/>
        <v>0</v>
      </c>
      <c r="J1567" t="s">
        <v>3686</v>
      </c>
    </row>
    <row r="1568" spans="1:10" hidden="1">
      <c r="A1568">
        <v>36</v>
      </c>
      <c r="B1568">
        <v>0</v>
      </c>
      <c r="C1568">
        <v>3</v>
      </c>
      <c r="D1568">
        <v>5967</v>
      </c>
      <c r="E1568">
        <v>0</v>
      </c>
      <c r="F1568">
        <v>5</v>
      </c>
      <c r="G1568">
        <v>20.55</v>
      </c>
      <c r="H1568">
        <v>218.75</v>
      </c>
      <c r="I1568">
        <f t="shared" si="24"/>
        <v>0</v>
      </c>
      <c r="J1568" t="s">
        <v>3686</v>
      </c>
    </row>
    <row r="1569" spans="1:10" hidden="1">
      <c r="A1569">
        <v>49</v>
      </c>
      <c r="B1569">
        <v>0</v>
      </c>
      <c r="C1569">
        <v>3</v>
      </c>
      <c r="D1569">
        <v>4810</v>
      </c>
      <c r="E1569">
        <v>0</v>
      </c>
      <c r="F1569">
        <v>10</v>
      </c>
      <c r="G1569">
        <v>95.25</v>
      </c>
      <c r="H1569">
        <v>1285.8499999999999</v>
      </c>
      <c r="I1569">
        <f t="shared" si="24"/>
        <v>0</v>
      </c>
      <c r="J1569" t="s">
        <v>3686</v>
      </c>
    </row>
    <row r="1570" spans="1:10" hidden="1">
      <c r="A1570">
        <v>35</v>
      </c>
      <c r="B1570">
        <v>0</v>
      </c>
      <c r="C1570">
        <v>3</v>
      </c>
      <c r="D1570">
        <v>4129</v>
      </c>
      <c r="E1570">
        <v>2</v>
      </c>
      <c r="F1570">
        <v>25</v>
      </c>
      <c r="G1570">
        <v>20.2</v>
      </c>
      <c r="H1570">
        <v>770.15</v>
      </c>
      <c r="I1570">
        <f t="shared" si="24"/>
        <v>0</v>
      </c>
      <c r="J1570" t="s">
        <v>3686</v>
      </c>
    </row>
    <row r="1571" spans="1:10" hidden="1">
      <c r="A1571">
        <v>21</v>
      </c>
      <c r="B1571">
        <v>0</v>
      </c>
      <c r="C1571">
        <v>3</v>
      </c>
      <c r="D1571">
        <v>4754</v>
      </c>
      <c r="E1571">
        <v>0</v>
      </c>
      <c r="F1571">
        <v>53</v>
      </c>
      <c r="G1571">
        <v>99.5</v>
      </c>
      <c r="H1571">
        <v>7733.46</v>
      </c>
      <c r="I1571">
        <f t="shared" si="24"/>
        <v>0</v>
      </c>
      <c r="J1571" t="s">
        <v>3686</v>
      </c>
    </row>
    <row r="1572" spans="1:10" hidden="1">
      <c r="A1572">
        <v>46</v>
      </c>
      <c r="B1572">
        <v>1</v>
      </c>
      <c r="C1572">
        <v>3</v>
      </c>
      <c r="D1572">
        <v>3976</v>
      </c>
      <c r="E1572">
        <v>10</v>
      </c>
      <c r="F1572">
        <v>43</v>
      </c>
      <c r="G1572">
        <v>75.2</v>
      </c>
      <c r="H1572">
        <v>4543.49</v>
      </c>
      <c r="I1572">
        <f t="shared" si="24"/>
        <v>0</v>
      </c>
      <c r="J1572" t="s">
        <v>3686</v>
      </c>
    </row>
    <row r="1573" spans="1:10" hidden="1">
      <c r="A1573">
        <v>30</v>
      </c>
      <c r="B1573">
        <v>0</v>
      </c>
      <c r="C1573">
        <v>3</v>
      </c>
      <c r="D1573">
        <v>6251</v>
      </c>
      <c r="E1573">
        <v>9</v>
      </c>
      <c r="F1573">
        <v>59</v>
      </c>
      <c r="G1573">
        <v>113.75</v>
      </c>
      <c r="H1573">
        <v>7445.07</v>
      </c>
      <c r="I1573">
        <f t="shared" si="24"/>
        <v>0</v>
      </c>
      <c r="J1573" t="s">
        <v>3686</v>
      </c>
    </row>
    <row r="1574" spans="1:10" hidden="1">
      <c r="A1574">
        <v>34</v>
      </c>
      <c r="B1574">
        <v>0</v>
      </c>
      <c r="C1574">
        <v>3</v>
      </c>
      <c r="D1574">
        <v>6252</v>
      </c>
      <c r="E1574">
        <v>2</v>
      </c>
      <c r="F1574">
        <v>70</v>
      </c>
      <c r="G1574">
        <v>77.3</v>
      </c>
      <c r="H1574">
        <v>5807.33</v>
      </c>
      <c r="I1574">
        <f t="shared" si="24"/>
        <v>0</v>
      </c>
      <c r="J1574" t="s">
        <v>3686</v>
      </c>
    </row>
    <row r="1575" spans="1:10" hidden="1">
      <c r="A1575">
        <v>22</v>
      </c>
      <c r="B1575">
        <v>0</v>
      </c>
      <c r="C1575">
        <v>3</v>
      </c>
      <c r="D1575">
        <v>4616</v>
      </c>
      <c r="E1575">
        <v>0</v>
      </c>
      <c r="F1575">
        <v>63</v>
      </c>
      <c r="G1575">
        <v>90.45</v>
      </c>
      <c r="H1575">
        <v>6505.73</v>
      </c>
      <c r="I1575">
        <f t="shared" si="24"/>
        <v>0</v>
      </c>
      <c r="J1575" t="s">
        <v>3686</v>
      </c>
    </row>
    <row r="1576" spans="1:10" hidden="1">
      <c r="A1576">
        <v>33</v>
      </c>
      <c r="B1576">
        <v>3</v>
      </c>
      <c r="C1576">
        <v>3</v>
      </c>
      <c r="D1576">
        <v>5605</v>
      </c>
      <c r="E1576">
        <v>9</v>
      </c>
      <c r="F1576">
        <v>4</v>
      </c>
      <c r="G1576">
        <v>58.5</v>
      </c>
      <c r="H1576">
        <v>365.65</v>
      </c>
      <c r="I1576">
        <f t="shared" si="24"/>
        <v>0</v>
      </c>
      <c r="J1576" t="s">
        <v>3686</v>
      </c>
    </row>
    <row r="1577" spans="1:10" hidden="1">
      <c r="A1577">
        <v>28</v>
      </c>
      <c r="B1577">
        <v>0</v>
      </c>
      <c r="C1577">
        <v>3</v>
      </c>
      <c r="D1577">
        <v>5536</v>
      </c>
      <c r="E1577">
        <v>0</v>
      </c>
      <c r="F1577">
        <v>61</v>
      </c>
      <c r="G1577">
        <v>89.2</v>
      </c>
      <c r="H1577">
        <v>6386.32</v>
      </c>
      <c r="I1577">
        <f t="shared" si="24"/>
        <v>0</v>
      </c>
      <c r="J1577" t="s">
        <v>3686</v>
      </c>
    </row>
    <row r="1578" spans="1:10" hidden="1">
      <c r="A1578">
        <v>60</v>
      </c>
      <c r="B1578">
        <v>2</v>
      </c>
      <c r="C1578">
        <v>3</v>
      </c>
      <c r="D1578">
        <v>5043</v>
      </c>
      <c r="E1578">
        <v>1</v>
      </c>
      <c r="F1578">
        <v>71</v>
      </c>
      <c r="G1578">
        <v>20.100000000000001</v>
      </c>
      <c r="H1578">
        <v>3592.73</v>
      </c>
      <c r="I1578">
        <f t="shared" si="24"/>
        <v>0</v>
      </c>
      <c r="J1578" t="s">
        <v>3686</v>
      </c>
    </row>
    <row r="1579" spans="1:10" hidden="1">
      <c r="A1579">
        <v>45</v>
      </c>
      <c r="B1579">
        <v>0</v>
      </c>
      <c r="C1579">
        <v>3</v>
      </c>
      <c r="D1579">
        <v>4855</v>
      </c>
      <c r="E1579">
        <v>0</v>
      </c>
      <c r="F1579">
        <v>2</v>
      </c>
      <c r="G1579">
        <v>100.2</v>
      </c>
      <c r="H1579">
        <v>253.62</v>
      </c>
      <c r="I1579">
        <f t="shared" si="24"/>
        <v>0</v>
      </c>
      <c r="J1579" t="s">
        <v>3751</v>
      </c>
    </row>
    <row r="1580" spans="1:10" hidden="1">
      <c r="A1580">
        <v>49</v>
      </c>
      <c r="B1580">
        <v>3</v>
      </c>
      <c r="C1580">
        <v>3</v>
      </c>
      <c r="D1580">
        <v>5499</v>
      </c>
      <c r="E1580">
        <v>5</v>
      </c>
      <c r="F1580">
        <v>38</v>
      </c>
      <c r="G1580">
        <v>54.5</v>
      </c>
      <c r="H1580">
        <v>3834.31</v>
      </c>
      <c r="I1580">
        <f t="shared" si="24"/>
        <v>0</v>
      </c>
      <c r="J1580" t="s">
        <v>3686</v>
      </c>
    </row>
    <row r="1581" spans="1:10" hidden="1">
      <c r="A1581">
        <v>30</v>
      </c>
      <c r="B1581">
        <v>0</v>
      </c>
      <c r="C1581">
        <v>3</v>
      </c>
      <c r="D1581">
        <v>2842</v>
      </c>
      <c r="E1581">
        <v>0</v>
      </c>
      <c r="F1581">
        <v>27</v>
      </c>
      <c r="G1581">
        <v>52.85</v>
      </c>
      <c r="H1581">
        <v>1783.5</v>
      </c>
      <c r="I1581">
        <f t="shared" si="24"/>
        <v>0</v>
      </c>
      <c r="J1581" t="s">
        <v>3686</v>
      </c>
    </row>
    <row r="1582" spans="1:10" hidden="1">
      <c r="A1582">
        <v>44</v>
      </c>
      <c r="B1582">
        <v>0</v>
      </c>
      <c r="C1582">
        <v>3</v>
      </c>
      <c r="D1582">
        <v>5379</v>
      </c>
      <c r="E1582">
        <v>0</v>
      </c>
      <c r="F1582">
        <v>26</v>
      </c>
      <c r="G1582">
        <v>69.05</v>
      </c>
      <c r="H1582">
        <v>2790.91</v>
      </c>
      <c r="I1582">
        <f t="shared" si="24"/>
        <v>0</v>
      </c>
      <c r="J1582" t="s">
        <v>3686</v>
      </c>
    </row>
    <row r="1583" spans="1:10" hidden="1">
      <c r="A1583">
        <v>49</v>
      </c>
      <c r="B1583">
        <v>0</v>
      </c>
      <c r="C1583">
        <v>3</v>
      </c>
      <c r="D1583">
        <v>5637</v>
      </c>
      <c r="E1583">
        <v>0</v>
      </c>
      <c r="F1583">
        <v>66</v>
      </c>
      <c r="G1583">
        <v>19.350000000000001</v>
      </c>
      <c r="H1583">
        <v>2641.98</v>
      </c>
      <c r="I1583">
        <f t="shared" si="24"/>
        <v>0</v>
      </c>
      <c r="J1583" t="s">
        <v>3686</v>
      </c>
    </row>
    <row r="1584" spans="1:10" hidden="1">
      <c r="A1584">
        <v>58</v>
      </c>
      <c r="B1584">
        <v>0</v>
      </c>
      <c r="C1584">
        <v>3</v>
      </c>
      <c r="D1584">
        <v>5957</v>
      </c>
      <c r="E1584">
        <v>0</v>
      </c>
      <c r="F1584">
        <v>52</v>
      </c>
      <c r="G1584">
        <v>53.75</v>
      </c>
      <c r="H1584">
        <v>5238.33</v>
      </c>
      <c r="I1584">
        <f t="shared" si="24"/>
        <v>0</v>
      </c>
      <c r="J1584" t="s">
        <v>3686</v>
      </c>
    </row>
    <row r="1585" spans="1:10" hidden="1">
      <c r="A1585">
        <v>42</v>
      </c>
      <c r="B1585">
        <v>0</v>
      </c>
      <c r="C1585">
        <v>3</v>
      </c>
      <c r="D1585">
        <v>4416</v>
      </c>
      <c r="E1585">
        <v>5</v>
      </c>
      <c r="F1585">
        <v>3</v>
      </c>
      <c r="G1585">
        <v>29.9</v>
      </c>
      <c r="H1585">
        <v>92.25</v>
      </c>
      <c r="I1585">
        <f t="shared" si="24"/>
        <v>0</v>
      </c>
      <c r="J1585" t="s">
        <v>3751</v>
      </c>
    </row>
    <row r="1586" spans="1:10" hidden="1">
      <c r="A1586">
        <v>22</v>
      </c>
      <c r="B1586">
        <v>0</v>
      </c>
      <c r="C1586">
        <v>3</v>
      </c>
      <c r="D1586">
        <v>2937</v>
      </c>
      <c r="E1586">
        <v>7</v>
      </c>
      <c r="F1586">
        <v>21</v>
      </c>
      <c r="G1586">
        <v>86.05</v>
      </c>
      <c r="H1586">
        <v>2129.91</v>
      </c>
      <c r="I1586">
        <f t="shared" si="24"/>
        <v>0</v>
      </c>
      <c r="J1586" t="s">
        <v>3686</v>
      </c>
    </row>
    <row r="1587" spans="1:10" hidden="1">
      <c r="A1587">
        <v>40</v>
      </c>
      <c r="B1587">
        <v>2</v>
      </c>
      <c r="C1587">
        <v>3</v>
      </c>
      <c r="D1587">
        <v>6332</v>
      </c>
      <c r="E1587">
        <v>1</v>
      </c>
      <c r="F1587">
        <v>65</v>
      </c>
      <c r="G1587">
        <v>110.8</v>
      </c>
      <c r="H1587">
        <v>10184.549999999999</v>
      </c>
      <c r="I1587">
        <f t="shared" si="24"/>
        <v>0</v>
      </c>
      <c r="J1587" t="s">
        <v>3686</v>
      </c>
    </row>
    <row r="1588" spans="1:10" hidden="1">
      <c r="A1588">
        <v>33</v>
      </c>
      <c r="B1588">
        <v>0</v>
      </c>
      <c r="C1588">
        <v>3</v>
      </c>
      <c r="D1588">
        <v>4763</v>
      </c>
      <c r="E1588">
        <v>5</v>
      </c>
      <c r="F1588">
        <v>55</v>
      </c>
      <c r="G1588">
        <v>51.65</v>
      </c>
      <c r="H1588">
        <v>4462.7</v>
      </c>
      <c r="I1588">
        <f t="shared" si="24"/>
        <v>0</v>
      </c>
      <c r="J1588" t="s">
        <v>3686</v>
      </c>
    </row>
    <row r="1589" spans="1:10" hidden="1">
      <c r="A1589">
        <v>75</v>
      </c>
      <c r="B1589">
        <v>1</v>
      </c>
      <c r="C1589">
        <v>3</v>
      </c>
      <c r="D1589">
        <v>5151</v>
      </c>
      <c r="E1589">
        <v>7</v>
      </c>
      <c r="F1589">
        <v>34</v>
      </c>
      <c r="G1589">
        <v>108.9</v>
      </c>
      <c r="H1589">
        <v>4054.36</v>
      </c>
      <c r="I1589">
        <f t="shared" si="24"/>
        <v>0</v>
      </c>
      <c r="J1589" t="s">
        <v>3686</v>
      </c>
    </row>
    <row r="1590" spans="1:10" hidden="1">
      <c r="A1590">
        <v>70</v>
      </c>
      <c r="B1590">
        <v>0</v>
      </c>
      <c r="C1590">
        <v>3</v>
      </c>
      <c r="D1590">
        <v>5961</v>
      </c>
      <c r="E1590">
        <v>0</v>
      </c>
      <c r="F1590">
        <v>63</v>
      </c>
      <c r="G1590">
        <v>109.4</v>
      </c>
      <c r="H1590">
        <v>8676.3799999999992</v>
      </c>
      <c r="I1590">
        <f t="shared" si="24"/>
        <v>0</v>
      </c>
      <c r="J1590" t="s">
        <v>3686</v>
      </c>
    </row>
    <row r="1591" spans="1:10" hidden="1">
      <c r="A1591">
        <v>68</v>
      </c>
      <c r="B1591">
        <v>0</v>
      </c>
      <c r="C1591">
        <v>3</v>
      </c>
      <c r="D1591">
        <v>5310</v>
      </c>
      <c r="E1591">
        <v>0</v>
      </c>
      <c r="F1591">
        <v>68</v>
      </c>
      <c r="G1591">
        <v>54.45</v>
      </c>
      <c r="H1591">
        <v>4048.15</v>
      </c>
      <c r="I1591">
        <f t="shared" si="24"/>
        <v>0</v>
      </c>
      <c r="J1591" t="s">
        <v>3686</v>
      </c>
    </row>
    <row r="1592" spans="1:10" hidden="1">
      <c r="A1592">
        <v>24</v>
      </c>
      <c r="B1592">
        <v>0</v>
      </c>
      <c r="C1592">
        <v>3</v>
      </c>
      <c r="D1592">
        <v>4501</v>
      </c>
      <c r="E1592">
        <v>1</v>
      </c>
      <c r="F1592">
        <v>60</v>
      </c>
      <c r="G1592">
        <v>24.15</v>
      </c>
      <c r="H1592">
        <v>2491.1</v>
      </c>
      <c r="I1592">
        <f t="shared" si="24"/>
        <v>0</v>
      </c>
      <c r="J1592" t="s">
        <v>3686</v>
      </c>
    </row>
    <row r="1593" spans="1:10" hidden="1">
      <c r="A1593">
        <v>23</v>
      </c>
      <c r="B1593">
        <v>3</v>
      </c>
      <c r="C1593">
        <v>3</v>
      </c>
      <c r="D1593">
        <v>2923</v>
      </c>
      <c r="E1593">
        <v>0</v>
      </c>
      <c r="F1593">
        <v>30</v>
      </c>
      <c r="G1593">
        <v>86.45</v>
      </c>
      <c r="H1593">
        <v>3990.95</v>
      </c>
      <c r="I1593">
        <f t="shared" si="24"/>
        <v>0</v>
      </c>
      <c r="J1593" t="s">
        <v>3686</v>
      </c>
    </row>
    <row r="1594" spans="1:10" hidden="1">
      <c r="A1594">
        <v>53</v>
      </c>
      <c r="B1594">
        <v>0</v>
      </c>
      <c r="C1594">
        <v>3</v>
      </c>
      <c r="D1594">
        <v>5446</v>
      </c>
      <c r="E1594">
        <v>0</v>
      </c>
      <c r="F1594">
        <v>51</v>
      </c>
      <c r="G1594">
        <v>107.45</v>
      </c>
      <c r="H1594">
        <v>6050.68</v>
      </c>
      <c r="I1594">
        <f t="shared" si="24"/>
        <v>0</v>
      </c>
      <c r="J1594" t="s">
        <v>3686</v>
      </c>
    </row>
    <row r="1595" spans="1:10" hidden="1">
      <c r="A1595">
        <v>62</v>
      </c>
      <c r="B1595">
        <v>0</v>
      </c>
      <c r="C1595">
        <v>3</v>
      </c>
      <c r="D1595">
        <v>6355</v>
      </c>
      <c r="E1595">
        <v>0</v>
      </c>
      <c r="F1595">
        <v>60</v>
      </c>
      <c r="G1595">
        <v>25</v>
      </c>
      <c r="H1595">
        <v>3869.65</v>
      </c>
      <c r="I1595">
        <f t="shared" si="24"/>
        <v>0</v>
      </c>
      <c r="J1595" t="s">
        <v>3686</v>
      </c>
    </row>
    <row r="1596" spans="1:10" hidden="1">
      <c r="A1596">
        <v>63</v>
      </c>
      <c r="B1596">
        <v>0</v>
      </c>
      <c r="C1596">
        <v>3</v>
      </c>
      <c r="D1596">
        <v>4466</v>
      </c>
      <c r="E1596">
        <v>0</v>
      </c>
      <c r="F1596">
        <v>18</v>
      </c>
      <c r="G1596">
        <v>69.5</v>
      </c>
      <c r="H1596">
        <v>1419.18</v>
      </c>
      <c r="I1596">
        <f t="shared" si="24"/>
        <v>0</v>
      </c>
      <c r="J1596" t="s">
        <v>3686</v>
      </c>
    </row>
    <row r="1597" spans="1:10" hidden="1">
      <c r="A1597">
        <v>56</v>
      </c>
      <c r="B1597">
        <v>0</v>
      </c>
      <c r="C1597">
        <v>3</v>
      </c>
      <c r="D1597">
        <v>4144</v>
      </c>
      <c r="E1597">
        <v>7</v>
      </c>
      <c r="F1597">
        <v>71</v>
      </c>
      <c r="G1597">
        <v>115.15</v>
      </c>
      <c r="H1597">
        <v>8748.34</v>
      </c>
      <c r="I1597">
        <f t="shared" si="24"/>
        <v>0</v>
      </c>
      <c r="J1597" t="s">
        <v>3686</v>
      </c>
    </row>
    <row r="1598" spans="1:10" hidden="1">
      <c r="A1598">
        <v>57</v>
      </c>
      <c r="B1598">
        <v>3</v>
      </c>
      <c r="C1598">
        <v>3</v>
      </c>
      <c r="D1598">
        <v>5046</v>
      </c>
      <c r="E1598">
        <v>8</v>
      </c>
      <c r="F1598">
        <v>55</v>
      </c>
      <c r="G1598">
        <v>21</v>
      </c>
      <c r="H1598">
        <v>3328.35</v>
      </c>
      <c r="I1598">
        <f t="shared" si="24"/>
        <v>0</v>
      </c>
      <c r="J1598" t="s">
        <v>3686</v>
      </c>
    </row>
    <row r="1599" spans="1:10" hidden="1">
      <c r="A1599">
        <v>53</v>
      </c>
      <c r="B1599">
        <v>0</v>
      </c>
      <c r="C1599">
        <v>3</v>
      </c>
      <c r="D1599">
        <v>2873</v>
      </c>
      <c r="E1599">
        <v>10</v>
      </c>
      <c r="F1599">
        <v>12</v>
      </c>
      <c r="G1599">
        <v>49.85</v>
      </c>
      <c r="H1599">
        <v>617.15</v>
      </c>
      <c r="I1599">
        <f t="shared" si="24"/>
        <v>0</v>
      </c>
      <c r="J1599" t="s">
        <v>3686</v>
      </c>
    </row>
    <row r="1600" spans="1:10" hidden="1">
      <c r="A1600">
        <v>24</v>
      </c>
      <c r="B1600">
        <v>0</v>
      </c>
      <c r="C1600">
        <v>3</v>
      </c>
      <c r="D1600">
        <v>5624</v>
      </c>
      <c r="E1600">
        <v>0</v>
      </c>
      <c r="F1600">
        <v>8</v>
      </c>
      <c r="G1600">
        <v>20.45</v>
      </c>
      <c r="H1600">
        <v>443.98</v>
      </c>
      <c r="I1600">
        <f t="shared" si="24"/>
        <v>0</v>
      </c>
      <c r="J1600" t="s">
        <v>3686</v>
      </c>
    </row>
    <row r="1601" spans="1:10" hidden="1">
      <c r="A1601">
        <v>23</v>
      </c>
      <c r="B1601">
        <v>2</v>
      </c>
      <c r="C1601">
        <v>3</v>
      </c>
      <c r="D1601">
        <v>4133</v>
      </c>
      <c r="E1601">
        <v>5</v>
      </c>
      <c r="F1601">
        <v>62</v>
      </c>
      <c r="G1601">
        <v>70.75</v>
      </c>
      <c r="H1601">
        <v>6870.55</v>
      </c>
      <c r="I1601">
        <f t="shared" si="24"/>
        <v>0</v>
      </c>
      <c r="J1601" t="s">
        <v>3686</v>
      </c>
    </row>
    <row r="1602" spans="1:10" hidden="1">
      <c r="A1602">
        <v>58</v>
      </c>
      <c r="B1602">
        <v>3</v>
      </c>
      <c r="C1602">
        <v>3</v>
      </c>
      <c r="D1602">
        <v>5225</v>
      </c>
      <c r="E1602">
        <v>3</v>
      </c>
      <c r="F1602">
        <v>31</v>
      </c>
      <c r="G1602">
        <v>21</v>
      </c>
      <c r="H1602">
        <v>1001.5</v>
      </c>
      <c r="I1602">
        <f t="shared" ref="I1602:I1665" si="25">IF(J1602="Churned",1,0)</f>
        <v>0</v>
      </c>
      <c r="J1602" t="s">
        <v>3686</v>
      </c>
    </row>
    <row r="1603" spans="1:10" hidden="1">
      <c r="A1603">
        <v>60</v>
      </c>
      <c r="B1603">
        <v>0</v>
      </c>
      <c r="C1603">
        <v>3</v>
      </c>
      <c r="D1603">
        <v>5137</v>
      </c>
      <c r="E1603">
        <v>2</v>
      </c>
      <c r="F1603">
        <v>66</v>
      </c>
      <c r="G1603">
        <v>85.9</v>
      </c>
      <c r="H1603">
        <v>6097.56</v>
      </c>
      <c r="I1603">
        <f t="shared" si="25"/>
        <v>0</v>
      </c>
      <c r="J1603" t="s">
        <v>3686</v>
      </c>
    </row>
    <row r="1604" spans="1:10" hidden="1">
      <c r="A1604">
        <v>42</v>
      </c>
      <c r="B1604">
        <v>0</v>
      </c>
      <c r="C1604">
        <v>3</v>
      </c>
      <c r="D1604">
        <v>4687</v>
      </c>
      <c r="E1604">
        <v>2</v>
      </c>
      <c r="F1604">
        <v>57</v>
      </c>
      <c r="G1604">
        <v>107.95</v>
      </c>
      <c r="H1604">
        <v>6926.31</v>
      </c>
      <c r="I1604">
        <f t="shared" si="25"/>
        <v>0</v>
      </c>
      <c r="J1604" t="s">
        <v>3686</v>
      </c>
    </row>
    <row r="1605" spans="1:10" hidden="1">
      <c r="A1605">
        <v>31</v>
      </c>
      <c r="B1605">
        <v>0</v>
      </c>
      <c r="C1605">
        <v>3</v>
      </c>
      <c r="D1605">
        <v>2252</v>
      </c>
      <c r="E1605">
        <v>0</v>
      </c>
      <c r="F1605">
        <v>13</v>
      </c>
      <c r="G1605">
        <v>19.95</v>
      </c>
      <c r="H1605">
        <v>349.09</v>
      </c>
      <c r="I1605">
        <f t="shared" si="25"/>
        <v>0</v>
      </c>
      <c r="J1605" t="s">
        <v>3686</v>
      </c>
    </row>
    <row r="1606" spans="1:10" hidden="1">
      <c r="A1606">
        <v>34</v>
      </c>
      <c r="B1606">
        <v>0</v>
      </c>
      <c r="C1606">
        <v>3</v>
      </c>
      <c r="D1606">
        <v>4900</v>
      </c>
      <c r="E1606">
        <v>7</v>
      </c>
      <c r="F1606">
        <v>21</v>
      </c>
      <c r="G1606">
        <v>79.2</v>
      </c>
      <c r="H1606">
        <v>2047.16</v>
      </c>
      <c r="I1606">
        <f t="shared" si="25"/>
        <v>0</v>
      </c>
      <c r="J1606" t="s">
        <v>3686</v>
      </c>
    </row>
    <row r="1607" spans="1:10" hidden="1">
      <c r="A1607">
        <v>49</v>
      </c>
      <c r="B1607">
        <v>0</v>
      </c>
      <c r="C1607">
        <v>3</v>
      </c>
      <c r="D1607">
        <v>3090</v>
      </c>
      <c r="E1607">
        <v>0</v>
      </c>
      <c r="F1607">
        <v>17</v>
      </c>
      <c r="G1607">
        <v>25.65</v>
      </c>
      <c r="H1607">
        <v>440.2</v>
      </c>
      <c r="I1607">
        <f t="shared" si="25"/>
        <v>0</v>
      </c>
      <c r="J1607" t="s">
        <v>3686</v>
      </c>
    </row>
    <row r="1608" spans="1:10" hidden="1">
      <c r="A1608">
        <v>63</v>
      </c>
      <c r="B1608">
        <v>0</v>
      </c>
      <c r="C1608">
        <v>3</v>
      </c>
      <c r="D1608">
        <v>4855</v>
      </c>
      <c r="E1608">
        <v>0</v>
      </c>
      <c r="F1608">
        <v>5</v>
      </c>
      <c r="G1608">
        <v>25.45</v>
      </c>
      <c r="H1608">
        <v>161.80000000000001</v>
      </c>
      <c r="I1608">
        <f t="shared" si="25"/>
        <v>0</v>
      </c>
      <c r="J1608" t="s">
        <v>3686</v>
      </c>
    </row>
    <row r="1609" spans="1:10" hidden="1">
      <c r="A1609">
        <v>63</v>
      </c>
      <c r="B1609">
        <v>0</v>
      </c>
      <c r="C1609">
        <v>3</v>
      </c>
      <c r="D1609">
        <v>4571</v>
      </c>
      <c r="E1609">
        <v>0</v>
      </c>
      <c r="F1609">
        <v>10</v>
      </c>
      <c r="G1609">
        <v>36.25</v>
      </c>
      <c r="H1609">
        <v>374</v>
      </c>
      <c r="I1609">
        <f t="shared" si="25"/>
        <v>0</v>
      </c>
      <c r="J1609" t="s">
        <v>3686</v>
      </c>
    </row>
    <row r="1610" spans="1:10" hidden="1">
      <c r="A1610">
        <v>33</v>
      </c>
      <c r="B1610">
        <v>3</v>
      </c>
      <c r="C1610">
        <v>3</v>
      </c>
      <c r="D1610">
        <v>2871</v>
      </c>
      <c r="E1610">
        <v>8</v>
      </c>
      <c r="F1610">
        <v>14</v>
      </c>
      <c r="G1610">
        <v>69.2</v>
      </c>
      <c r="H1610">
        <v>986.09</v>
      </c>
      <c r="I1610">
        <f t="shared" si="25"/>
        <v>0</v>
      </c>
      <c r="J1610" t="s">
        <v>3686</v>
      </c>
    </row>
    <row r="1611" spans="1:10" hidden="1">
      <c r="A1611">
        <v>52</v>
      </c>
      <c r="B1611">
        <v>0</v>
      </c>
      <c r="C1611">
        <v>3</v>
      </c>
      <c r="D1611">
        <v>4050</v>
      </c>
      <c r="E1611">
        <v>0</v>
      </c>
      <c r="F1611">
        <v>37</v>
      </c>
      <c r="G1611">
        <v>40.549999999999997</v>
      </c>
      <c r="H1611">
        <v>1440.85</v>
      </c>
      <c r="I1611">
        <f t="shared" si="25"/>
        <v>0</v>
      </c>
      <c r="J1611" t="s">
        <v>3686</v>
      </c>
    </row>
    <row r="1612" spans="1:10" hidden="1">
      <c r="A1612">
        <v>26</v>
      </c>
      <c r="B1612">
        <v>1</v>
      </c>
      <c r="C1612">
        <v>3</v>
      </c>
      <c r="D1612">
        <v>5611</v>
      </c>
      <c r="E1612">
        <v>0</v>
      </c>
      <c r="F1612">
        <v>13</v>
      </c>
      <c r="G1612">
        <v>44</v>
      </c>
      <c r="H1612">
        <v>1005.54</v>
      </c>
      <c r="I1612">
        <f t="shared" si="25"/>
        <v>0</v>
      </c>
      <c r="J1612" t="s">
        <v>3686</v>
      </c>
    </row>
    <row r="1613" spans="1:10" hidden="1">
      <c r="A1613">
        <v>20</v>
      </c>
      <c r="B1613">
        <v>1</v>
      </c>
      <c r="C1613">
        <v>3</v>
      </c>
      <c r="D1613">
        <v>5602</v>
      </c>
      <c r="E1613">
        <v>0</v>
      </c>
      <c r="F1613">
        <v>4</v>
      </c>
      <c r="G1613">
        <v>20.399999999999999</v>
      </c>
      <c r="H1613">
        <v>213.35</v>
      </c>
      <c r="I1613">
        <f t="shared" si="25"/>
        <v>0</v>
      </c>
      <c r="J1613" t="s">
        <v>3686</v>
      </c>
    </row>
    <row r="1614" spans="1:10" hidden="1">
      <c r="A1614">
        <v>52</v>
      </c>
      <c r="B1614">
        <v>0</v>
      </c>
      <c r="C1614">
        <v>3</v>
      </c>
      <c r="D1614">
        <v>5498</v>
      </c>
      <c r="E1614">
        <v>0</v>
      </c>
      <c r="F1614">
        <v>35</v>
      </c>
      <c r="G1614">
        <v>55.25</v>
      </c>
      <c r="H1614">
        <v>2637.75</v>
      </c>
      <c r="I1614">
        <f t="shared" si="25"/>
        <v>0</v>
      </c>
      <c r="J1614" t="s">
        <v>3686</v>
      </c>
    </row>
    <row r="1615" spans="1:10" hidden="1">
      <c r="A1615">
        <v>64</v>
      </c>
      <c r="B1615">
        <v>1</v>
      </c>
      <c r="C1615">
        <v>3</v>
      </c>
      <c r="D1615">
        <v>3451</v>
      </c>
      <c r="E1615">
        <v>6</v>
      </c>
      <c r="F1615">
        <v>45</v>
      </c>
      <c r="G1615">
        <v>19.2</v>
      </c>
      <c r="H1615">
        <v>1679.05</v>
      </c>
      <c r="I1615">
        <f t="shared" si="25"/>
        <v>0</v>
      </c>
      <c r="J1615" t="s">
        <v>3686</v>
      </c>
    </row>
    <row r="1616" spans="1:10" hidden="1">
      <c r="A1616">
        <v>21</v>
      </c>
      <c r="B1616">
        <v>0</v>
      </c>
      <c r="C1616">
        <v>3</v>
      </c>
      <c r="D1616">
        <v>2978</v>
      </c>
      <c r="E1616">
        <v>0</v>
      </c>
      <c r="F1616">
        <v>1</v>
      </c>
      <c r="G1616">
        <v>49.8</v>
      </c>
      <c r="H1616">
        <v>88.01</v>
      </c>
      <c r="I1616">
        <f t="shared" si="25"/>
        <v>0</v>
      </c>
      <c r="J1616" t="s">
        <v>3751</v>
      </c>
    </row>
    <row r="1617" spans="1:10" hidden="1">
      <c r="A1617">
        <v>55</v>
      </c>
      <c r="B1617">
        <v>0</v>
      </c>
      <c r="C1617">
        <v>3</v>
      </c>
      <c r="D1617">
        <v>4458</v>
      </c>
      <c r="E1617">
        <v>0</v>
      </c>
      <c r="F1617">
        <v>25</v>
      </c>
      <c r="G1617">
        <v>54.2</v>
      </c>
      <c r="H1617">
        <v>1423.15</v>
      </c>
      <c r="I1617">
        <f t="shared" si="25"/>
        <v>0</v>
      </c>
      <c r="J1617" t="s">
        <v>3686</v>
      </c>
    </row>
    <row r="1618" spans="1:10" hidden="1">
      <c r="A1618">
        <v>37</v>
      </c>
      <c r="B1618">
        <v>0</v>
      </c>
      <c r="C1618">
        <v>3</v>
      </c>
      <c r="D1618">
        <v>4512</v>
      </c>
      <c r="E1618">
        <v>8</v>
      </c>
      <c r="F1618">
        <v>64</v>
      </c>
      <c r="G1618">
        <v>105.4</v>
      </c>
      <c r="H1618">
        <v>9915.15</v>
      </c>
      <c r="I1618">
        <f t="shared" si="25"/>
        <v>0</v>
      </c>
      <c r="J1618" t="s">
        <v>3686</v>
      </c>
    </row>
    <row r="1619" spans="1:10" hidden="1">
      <c r="A1619">
        <v>61</v>
      </c>
      <c r="B1619">
        <v>0</v>
      </c>
      <c r="C1619">
        <v>3</v>
      </c>
      <c r="D1619">
        <v>3740</v>
      </c>
      <c r="E1619">
        <v>0</v>
      </c>
      <c r="F1619">
        <v>12</v>
      </c>
      <c r="G1619">
        <v>60.65</v>
      </c>
      <c r="H1619">
        <v>702.89</v>
      </c>
      <c r="I1619">
        <f t="shared" si="25"/>
        <v>0</v>
      </c>
      <c r="J1619" t="s">
        <v>3686</v>
      </c>
    </row>
    <row r="1620" spans="1:10" hidden="1">
      <c r="A1620">
        <v>62</v>
      </c>
      <c r="B1620">
        <v>0</v>
      </c>
      <c r="C1620">
        <v>3</v>
      </c>
      <c r="D1620">
        <v>4184</v>
      </c>
      <c r="E1620">
        <v>9</v>
      </c>
      <c r="F1620">
        <v>50</v>
      </c>
      <c r="G1620">
        <v>101.9</v>
      </c>
      <c r="H1620">
        <v>5990</v>
      </c>
      <c r="I1620">
        <f t="shared" si="25"/>
        <v>0</v>
      </c>
      <c r="J1620" t="s">
        <v>3686</v>
      </c>
    </row>
    <row r="1621" spans="1:10" hidden="1">
      <c r="A1621">
        <v>80</v>
      </c>
      <c r="B1621">
        <v>0</v>
      </c>
      <c r="C1621">
        <v>3</v>
      </c>
      <c r="D1621">
        <v>5856</v>
      </c>
      <c r="E1621">
        <v>3</v>
      </c>
      <c r="F1621">
        <v>72</v>
      </c>
      <c r="G1621">
        <v>84.45</v>
      </c>
      <c r="H1621">
        <v>7103.69</v>
      </c>
      <c r="I1621">
        <f t="shared" si="25"/>
        <v>0</v>
      </c>
      <c r="J1621" t="s">
        <v>3686</v>
      </c>
    </row>
    <row r="1622" spans="1:10" hidden="1">
      <c r="A1622">
        <v>75</v>
      </c>
      <c r="B1622">
        <v>0</v>
      </c>
      <c r="C1622">
        <v>3</v>
      </c>
      <c r="D1622">
        <v>4993</v>
      </c>
      <c r="E1622">
        <v>4</v>
      </c>
      <c r="F1622">
        <v>72</v>
      </c>
      <c r="G1622">
        <v>89.55</v>
      </c>
      <c r="H1622">
        <v>6864.29</v>
      </c>
      <c r="I1622">
        <f t="shared" si="25"/>
        <v>0</v>
      </c>
      <c r="J1622" t="s">
        <v>3686</v>
      </c>
    </row>
    <row r="1623" spans="1:10" hidden="1">
      <c r="A1623">
        <v>74</v>
      </c>
      <c r="B1623">
        <v>0</v>
      </c>
      <c r="C1623">
        <v>3</v>
      </c>
      <c r="D1623">
        <v>3048</v>
      </c>
      <c r="E1623">
        <v>0</v>
      </c>
      <c r="F1623">
        <v>4</v>
      </c>
      <c r="G1623">
        <v>48.75</v>
      </c>
      <c r="H1623">
        <v>304.37</v>
      </c>
      <c r="I1623">
        <f t="shared" si="25"/>
        <v>0</v>
      </c>
      <c r="J1623" t="s">
        <v>3686</v>
      </c>
    </row>
    <row r="1624" spans="1:10" hidden="1">
      <c r="A1624">
        <v>65</v>
      </c>
      <c r="B1624">
        <v>0</v>
      </c>
      <c r="C1624">
        <v>3</v>
      </c>
      <c r="D1624">
        <v>4887</v>
      </c>
      <c r="E1624">
        <v>2</v>
      </c>
      <c r="F1624">
        <v>69</v>
      </c>
      <c r="G1624">
        <v>110.55</v>
      </c>
      <c r="H1624">
        <v>8182.8</v>
      </c>
      <c r="I1624">
        <f t="shared" si="25"/>
        <v>0</v>
      </c>
      <c r="J1624" t="s">
        <v>3686</v>
      </c>
    </row>
    <row r="1625" spans="1:10" hidden="1">
      <c r="A1625">
        <v>73</v>
      </c>
      <c r="B1625">
        <v>0</v>
      </c>
      <c r="C1625">
        <v>3</v>
      </c>
      <c r="D1625">
        <v>4715</v>
      </c>
      <c r="E1625">
        <v>8</v>
      </c>
      <c r="F1625">
        <v>70</v>
      </c>
      <c r="G1625">
        <v>69.2</v>
      </c>
      <c r="H1625">
        <v>7008.95</v>
      </c>
      <c r="I1625">
        <f t="shared" si="25"/>
        <v>0</v>
      </c>
      <c r="J1625" t="s">
        <v>3686</v>
      </c>
    </row>
    <row r="1626" spans="1:10" hidden="1">
      <c r="A1626">
        <v>52</v>
      </c>
      <c r="B1626">
        <v>0</v>
      </c>
      <c r="C1626">
        <v>3</v>
      </c>
      <c r="D1626">
        <v>5534</v>
      </c>
      <c r="E1626">
        <v>8</v>
      </c>
      <c r="F1626">
        <v>72</v>
      </c>
      <c r="G1626">
        <v>105.5</v>
      </c>
      <c r="H1626">
        <v>9573.5499999999993</v>
      </c>
      <c r="I1626">
        <f t="shared" si="25"/>
        <v>0</v>
      </c>
      <c r="J1626" t="s">
        <v>3686</v>
      </c>
    </row>
    <row r="1627" spans="1:10" hidden="1">
      <c r="A1627">
        <v>47</v>
      </c>
      <c r="B1627">
        <v>0</v>
      </c>
      <c r="C1627">
        <v>3</v>
      </c>
      <c r="D1627">
        <v>5629</v>
      </c>
      <c r="E1627">
        <v>0</v>
      </c>
      <c r="F1627">
        <v>2</v>
      </c>
      <c r="G1627">
        <v>20.55</v>
      </c>
      <c r="H1627">
        <v>67</v>
      </c>
      <c r="I1627">
        <f t="shared" si="25"/>
        <v>0</v>
      </c>
      <c r="J1627" t="s">
        <v>3751</v>
      </c>
    </row>
    <row r="1628" spans="1:10" hidden="1">
      <c r="A1628">
        <v>30</v>
      </c>
      <c r="B1628">
        <v>0</v>
      </c>
      <c r="C1628">
        <v>3</v>
      </c>
      <c r="D1628">
        <v>6408</v>
      </c>
      <c r="E1628">
        <v>0</v>
      </c>
      <c r="F1628">
        <v>60</v>
      </c>
      <c r="G1628">
        <v>64.75</v>
      </c>
      <c r="H1628">
        <v>6436.5</v>
      </c>
      <c r="I1628">
        <f t="shared" si="25"/>
        <v>0</v>
      </c>
      <c r="J1628" t="s">
        <v>3686</v>
      </c>
    </row>
    <row r="1629" spans="1:10" hidden="1">
      <c r="A1629">
        <v>29</v>
      </c>
      <c r="B1629">
        <v>0</v>
      </c>
      <c r="C1629">
        <v>3</v>
      </c>
      <c r="D1629">
        <v>4119</v>
      </c>
      <c r="E1629">
        <v>6</v>
      </c>
      <c r="F1629">
        <v>72</v>
      </c>
      <c r="G1629">
        <v>65.5</v>
      </c>
      <c r="H1629">
        <v>4919.7</v>
      </c>
      <c r="I1629">
        <f t="shared" si="25"/>
        <v>0</v>
      </c>
      <c r="J1629" t="s">
        <v>3686</v>
      </c>
    </row>
    <row r="1630" spans="1:10" hidden="1">
      <c r="A1630">
        <v>56</v>
      </c>
      <c r="B1630">
        <v>3</v>
      </c>
      <c r="C1630">
        <v>3</v>
      </c>
      <c r="D1630">
        <v>6349</v>
      </c>
      <c r="E1630">
        <v>3</v>
      </c>
      <c r="F1630">
        <v>62</v>
      </c>
      <c r="G1630">
        <v>115.55</v>
      </c>
      <c r="H1630">
        <v>9679.9699999999993</v>
      </c>
      <c r="I1630">
        <f t="shared" si="25"/>
        <v>0</v>
      </c>
      <c r="J1630" t="s">
        <v>3686</v>
      </c>
    </row>
    <row r="1631" spans="1:10" hidden="1">
      <c r="A1631">
        <v>56</v>
      </c>
      <c r="B1631">
        <v>0</v>
      </c>
      <c r="C1631">
        <v>3</v>
      </c>
      <c r="D1631">
        <v>4505</v>
      </c>
      <c r="E1631">
        <v>4</v>
      </c>
      <c r="F1631">
        <v>36</v>
      </c>
      <c r="G1631">
        <v>106.05</v>
      </c>
      <c r="H1631">
        <v>4577.04</v>
      </c>
      <c r="I1631">
        <f t="shared" si="25"/>
        <v>0</v>
      </c>
      <c r="J1631" t="s">
        <v>3686</v>
      </c>
    </row>
    <row r="1632" spans="1:10" hidden="1">
      <c r="A1632">
        <v>54</v>
      </c>
      <c r="B1632">
        <v>1</v>
      </c>
      <c r="C1632">
        <v>3</v>
      </c>
      <c r="D1632">
        <v>3513</v>
      </c>
      <c r="E1632">
        <v>10</v>
      </c>
      <c r="F1632">
        <v>23</v>
      </c>
      <c r="G1632">
        <v>85.6</v>
      </c>
      <c r="H1632">
        <v>2094.7199999999998</v>
      </c>
      <c r="I1632">
        <f t="shared" si="25"/>
        <v>0</v>
      </c>
      <c r="J1632" t="s">
        <v>3686</v>
      </c>
    </row>
    <row r="1633" spans="1:10" hidden="1">
      <c r="A1633">
        <v>25</v>
      </c>
      <c r="B1633">
        <v>0</v>
      </c>
      <c r="C1633">
        <v>3</v>
      </c>
      <c r="D1633">
        <v>4770</v>
      </c>
      <c r="E1633">
        <v>0</v>
      </c>
      <c r="F1633">
        <v>36</v>
      </c>
      <c r="G1633">
        <v>55.8</v>
      </c>
      <c r="H1633">
        <v>3700.62</v>
      </c>
      <c r="I1633">
        <f t="shared" si="25"/>
        <v>0</v>
      </c>
      <c r="J1633" t="s">
        <v>3686</v>
      </c>
    </row>
    <row r="1634" spans="1:10" hidden="1">
      <c r="A1634">
        <v>38</v>
      </c>
      <c r="B1634">
        <v>0</v>
      </c>
      <c r="C1634">
        <v>3</v>
      </c>
      <c r="D1634">
        <v>5655</v>
      </c>
      <c r="E1634">
        <v>5</v>
      </c>
      <c r="F1634">
        <v>67</v>
      </c>
      <c r="G1634">
        <v>35.700000000000003</v>
      </c>
      <c r="H1634">
        <v>2545.6999999999998</v>
      </c>
      <c r="I1634">
        <f t="shared" si="25"/>
        <v>0</v>
      </c>
      <c r="J1634" t="s">
        <v>3686</v>
      </c>
    </row>
    <row r="1635" spans="1:10" hidden="1">
      <c r="A1635">
        <v>55</v>
      </c>
      <c r="B1635">
        <v>2</v>
      </c>
      <c r="C1635">
        <v>3</v>
      </c>
      <c r="D1635">
        <v>5584</v>
      </c>
      <c r="E1635">
        <v>8</v>
      </c>
      <c r="F1635">
        <v>72</v>
      </c>
      <c r="G1635">
        <v>95.1</v>
      </c>
      <c r="H1635">
        <v>8192.43</v>
      </c>
      <c r="I1635">
        <f t="shared" si="25"/>
        <v>0</v>
      </c>
      <c r="J1635" t="s">
        <v>3686</v>
      </c>
    </row>
    <row r="1636" spans="1:10" hidden="1">
      <c r="A1636">
        <v>39</v>
      </c>
      <c r="B1636">
        <v>3</v>
      </c>
      <c r="C1636">
        <v>3</v>
      </c>
      <c r="D1636">
        <v>3700</v>
      </c>
      <c r="E1636">
        <v>2</v>
      </c>
      <c r="F1636">
        <v>33</v>
      </c>
      <c r="G1636">
        <v>20.100000000000001</v>
      </c>
      <c r="H1636">
        <v>1471.26</v>
      </c>
      <c r="I1636">
        <f t="shared" si="25"/>
        <v>0</v>
      </c>
      <c r="J1636" t="s">
        <v>3686</v>
      </c>
    </row>
    <row r="1637" spans="1:10" hidden="1">
      <c r="A1637">
        <v>61</v>
      </c>
      <c r="B1637">
        <v>0</v>
      </c>
      <c r="C1637">
        <v>3</v>
      </c>
      <c r="D1637">
        <v>4987</v>
      </c>
      <c r="E1637">
        <v>0</v>
      </c>
      <c r="F1637">
        <v>4</v>
      </c>
      <c r="G1637">
        <v>19.75</v>
      </c>
      <c r="H1637">
        <v>246.06</v>
      </c>
      <c r="I1637">
        <f t="shared" si="25"/>
        <v>0</v>
      </c>
      <c r="J1637" t="s">
        <v>3686</v>
      </c>
    </row>
    <row r="1638" spans="1:10" hidden="1">
      <c r="A1638">
        <v>20</v>
      </c>
      <c r="B1638">
        <v>0</v>
      </c>
      <c r="C1638">
        <v>3</v>
      </c>
      <c r="D1638">
        <v>2597</v>
      </c>
      <c r="E1638">
        <v>0</v>
      </c>
      <c r="F1638">
        <v>15</v>
      </c>
      <c r="G1638">
        <v>49</v>
      </c>
      <c r="H1638">
        <v>925.5</v>
      </c>
      <c r="I1638">
        <f t="shared" si="25"/>
        <v>0</v>
      </c>
      <c r="J1638" t="s">
        <v>3686</v>
      </c>
    </row>
    <row r="1639" spans="1:10" hidden="1">
      <c r="A1639">
        <v>40</v>
      </c>
      <c r="B1639">
        <v>0</v>
      </c>
      <c r="C1639">
        <v>3</v>
      </c>
      <c r="D1639">
        <v>2331</v>
      </c>
      <c r="E1639">
        <v>0</v>
      </c>
      <c r="F1639">
        <v>14</v>
      </c>
      <c r="G1639">
        <v>50.1</v>
      </c>
      <c r="H1639">
        <v>1216.58</v>
      </c>
      <c r="I1639">
        <f t="shared" si="25"/>
        <v>0</v>
      </c>
      <c r="J1639" t="s">
        <v>3686</v>
      </c>
    </row>
    <row r="1640" spans="1:10" hidden="1">
      <c r="A1640">
        <v>19</v>
      </c>
      <c r="B1640">
        <v>3</v>
      </c>
      <c r="C1640">
        <v>3</v>
      </c>
      <c r="D1640">
        <v>3072</v>
      </c>
      <c r="E1640">
        <v>5</v>
      </c>
      <c r="F1640">
        <v>6</v>
      </c>
      <c r="G1640">
        <v>19.55</v>
      </c>
      <c r="H1640">
        <v>342.14</v>
      </c>
      <c r="I1640">
        <f t="shared" si="25"/>
        <v>0</v>
      </c>
      <c r="J1640" t="s">
        <v>3686</v>
      </c>
    </row>
    <row r="1641" spans="1:10" hidden="1">
      <c r="A1641">
        <v>48</v>
      </c>
      <c r="B1641">
        <v>0</v>
      </c>
      <c r="C1641">
        <v>3</v>
      </c>
      <c r="D1641">
        <v>6435</v>
      </c>
      <c r="E1641">
        <v>0</v>
      </c>
      <c r="F1641">
        <v>50</v>
      </c>
      <c r="G1641">
        <v>90.1</v>
      </c>
      <c r="H1641">
        <v>5317.95</v>
      </c>
      <c r="I1641">
        <f t="shared" si="25"/>
        <v>0</v>
      </c>
      <c r="J1641" t="s">
        <v>3686</v>
      </c>
    </row>
    <row r="1642" spans="1:10" hidden="1">
      <c r="A1642">
        <v>34</v>
      </c>
      <c r="B1642">
        <v>0</v>
      </c>
      <c r="C1642">
        <v>3</v>
      </c>
      <c r="D1642">
        <v>3031</v>
      </c>
      <c r="E1642">
        <v>0</v>
      </c>
      <c r="F1642">
        <v>31</v>
      </c>
      <c r="G1642">
        <v>81.150000000000006</v>
      </c>
      <c r="H1642">
        <v>3944.1</v>
      </c>
      <c r="I1642">
        <f t="shared" si="25"/>
        <v>0</v>
      </c>
      <c r="J1642" t="s">
        <v>3686</v>
      </c>
    </row>
    <row r="1643" spans="1:10" hidden="1">
      <c r="A1643">
        <v>60</v>
      </c>
      <c r="B1643">
        <v>1</v>
      </c>
      <c r="C1643">
        <v>3</v>
      </c>
      <c r="D1643">
        <v>5509</v>
      </c>
      <c r="E1643">
        <v>3</v>
      </c>
      <c r="F1643">
        <v>65</v>
      </c>
      <c r="G1643">
        <v>90.45</v>
      </c>
      <c r="H1643">
        <v>7807.8</v>
      </c>
      <c r="I1643">
        <f t="shared" si="25"/>
        <v>0</v>
      </c>
      <c r="J1643" t="s">
        <v>3686</v>
      </c>
    </row>
    <row r="1644" spans="1:10" hidden="1">
      <c r="A1644">
        <v>43</v>
      </c>
      <c r="B1644">
        <v>3</v>
      </c>
      <c r="C1644">
        <v>3</v>
      </c>
      <c r="D1644">
        <v>4703</v>
      </c>
      <c r="E1644">
        <v>9</v>
      </c>
      <c r="F1644">
        <v>72</v>
      </c>
      <c r="G1644">
        <v>74.55</v>
      </c>
      <c r="H1644">
        <v>7003.13</v>
      </c>
      <c r="I1644">
        <f t="shared" si="25"/>
        <v>0</v>
      </c>
      <c r="J1644" t="s">
        <v>3686</v>
      </c>
    </row>
    <row r="1645" spans="1:10" hidden="1">
      <c r="A1645">
        <v>61</v>
      </c>
      <c r="B1645">
        <v>0</v>
      </c>
      <c r="C1645">
        <v>3</v>
      </c>
      <c r="D1645">
        <v>2754</v>
      </c>
      <c r="E1645">
        <v>0</v>
      </c>
      <c r="F1645">
        <v>17</v>
      </c>
      <c r="G1645">
        <v>106.65</v>
      </c>
      <c r="H1645">
        <v>2331.36</v>
      </c>
      <c r="I1645">
        <f t="shared" si="25"/>
        <v>0</v>
      </c>
      <c r="J1645" t="s">
        <v>3686</v>
      </c>
    </row>
    <row r="1646" spans="1:10" hidden="1">
      <c r="A1646">
        <v>29</v>
      </c>
      <c r="B1646">
        <v>0</v>
      </c>
      <c r="C1646">
        <v>3</v>
      </c>
      <c r="D1646">
        <v>2219</v>
      </c>
      <c r="E1646">
        <v>8</v>
      </c>
      <c r="F1646">
        <v>42</v>
      </c>
      <c r="G1646">
        <v>85.9</v>
      </c>
      <c r="H1646">
        <v>4594.1099999999997</v>
      </c>
      <c r="I1646">
        <f t="shared" si="25"/>
        <v>0</v>
      </c>
      <c r="J1646" t="s">
        <v>3686</v>
      </c>
    </row>
    <row r="1647" spans="1:10" hidden="1">
      <c r="A1647">
        <v>60</v>
      </c>
      <c r="B1647">
        <v>3</v>
      </c>
      <c r="C1647">
        <v>3</v>
      </c>
      <c r="D1647">
        <v>5592</v>
      </c>
      <c r="E1647">
        <v>0</v>
      </c>
      <c r="F1647">
        <v>72</v>
      </c>
      <c r="G1647">
        <v>67.2</v>
      </c>
      <c r="H1647">
        <v>4671.7</v>
      </c>
      <c r="I1647">
        <f t="shared" si="25"/>
        <v>0</v>
      </c>
      <c r="J1647" t="s">
        <v>3686</v>
      </c>
    </row>
    <row r="1648" spans="1:10" hidden="1">
      <c r="A1648">
        <v>20</v>
      </c>
      <c r="B1648">
        <v>0</v>
      </c>
      <c r="C1648">
        <v>3</v>
      </c>
      <c r="D1648">
        <v>4615</v>
      </c>
      <c r="E1648">
        <v>10</v>
      </c>
      <c r="F1648">
        <v>56</v>
      </c>
      <c r="G1648">
        <v>98</v>
      </c>
      <c r="H1648">
        <v>7370.6</v>
      </c>
      <c r="I1648">
        <f t="shared" si="25"/>
        <v>0</v>
      </c>
      <c r="J1648" t="s">
        <v>3686</v>
      </c>
    </row>
    <row r="1649" spans="1:10" hidden="1">
      <c r="A1649">
        <v>33</v>
      </c>
      <c r="B1649">
        <v>0</v>
      </c>
      <c r="C1649">
        <v>3</v>
      </c>
      <c r="D1649">
        <v>4703</v>
      </c>
      <c r="E1649">
        <v>3</v>
      </c>
      <c r="F1649">
        <v>64</v>
      </c>
      <c r="G1649">
        <v>66.150000000000006</v>
      </c>
      <c r="H1649">
        <v>6789.94</v>
      </c>
      <c r="I1649">
        <f t="shared" si="25"/>
        <v>0</v>
      </c>
      <c r="J1649" t="s">
        <v>3686</v>
      </c>
    </row>
    <row r="1650" spans="1:10" hidden="1">
      <c r="A1650">
        <v>40</v>
      </c>
      <c r="B1650">
        <v>2</v>
      </c>
      <c r="C1650">
        <v>3</v>
      </c>
      <c r="D1650">
        <v>4348</v>
      </c>
      <c r="E1650">
        <v>1</v>
      </c>
      <c r="F1650">
        <v>58</v>
      </c>
      <c r="G1650">
        <v>82.5</v>
      </c>
      <c r="H1650">
        <v>6563.99</v>
      </c>
      <c r="I1650">
        <f t="shared" si="25"/>
        <v>0</v>
      </c>
      <c r="J1650" t="s">
        <v>3686</v>
      </c>
    </row>
    <row r="1651" spans="1:10" hidden="1">
      <c r="A1651">
        <v>40</v>
      </c>
      <c r="B1651">
        <v>0</v>
      </c>
      <c r="C1651">
        <v>3</v>
      </c>
      <c r="D1651">
        <v>4778</v>
      </c>
      <c r="E1651">
        <v>0</v>
      </c>
      <c r="F1651">
        <v>62</v>
      </c>
      <c r="G1651">
        <v>94</v>
      </c>
      <c r="H1651">
        <v>7759.18</v>
      </c>
      <c r="I1651">
        <f t="shared" si="25"/>
        <v>0</v>
      </c>
      <c r="J1651" t="s">
        <v>3686</v>
      </c>
    </row>
    <row r="1652" spans="1:10" hidden="1">
      <c r="A1652">
        <v>42</v>
      </c>
      <c r="B1652">
        <v>1</v>
      </c>
      <c r="C1652">
        <v>3</v>
      </c>
      <c r="D1652">
        <v>4004</v>
      </c>
      <c r="E1652">
        <v>9</v>
      </c>
      <c r="F1652">
        <v>72</v>
      </c>
      <c r="G1652">
        <v>111.95</v>
      </c>
      <c r="H1652">
        <v>9766.86</v>
      </c>
      <c r="I1652">
        <f t="shared" si="25"/>
        <v>0</v>
      </c>
      <c r="J1652" t="s">
        <v>3686</v>
      </c>
    </row>
    <row r="1653" spans="1:10" hidden="1">
      <c r="A1653">
        <v>47</v>
      </c>
      <c r="B1653">
        <v>1</v>
      </c>
      <c r="C1653">
        <v>3</v>
      </c>
      <c r="D1653">
        <v>5417</v>
      </c>
      <c r="E1653">
        <v>1</v>
      </c>
      <c r="F1653">
        <v>13</v>
      </c>
      <c r="G1653">
        <v>20.45</v>
      </c>
      <c r="H1653">
        <v>467.7</v>
      </c>
      <c r="I1653">
        <f t="shared" si="25"/>
        <v>0</v>
      </c>
      <c r="J1653" t="s">
        <v>3686</v>
      </c>
    </row>
    <row r="1654" spans="1:10" hidden="1">
      <c r="A1654">
        <v>59</v>
      </c>
      <c r="B1654">
        <v>0</v>
      </c>
      <c r="C1654">
        <v>3</v>
      </c>
      <c r="D1654">
        <v>3545</v>
      </c>
      <c r="E1654">
        <v>0</v>
      </c>
      <c r="F1654">
        <v>4</v>
      </c>
      <c r="G1654">
        <v>55.9</v>
      </c>
      <c r="H1654">
        <v>309.3</v>
      </c>
      <c r="I1654">
        <f t="shared" si="25"/>
        <v>0</v>
      </c>
      <c r="J1654" t="s">
        <v>3686</v>
      </c>
    </row>
    <row r="1655" spans="1:10" hidden="1">
      <c r="A1655">
        <v>51</v>
      </c>
      <c r="B1655">
        <v>0</v>
      </c>
      <c r="C1655">
        <v>3</v>
      </c>
      <c r="D1655">
        <v>5454</v>
      </c>
      <c r="E1655">
        <v>0</v>
      </c>
      <c r="F1655">
        <v>1</v>
      </c>
      <c r="G1655">
        <v>19.649999999999999</v>
      </c>
      <c r="H1655">
        <v>62.07</v>
      </c>
      <c r="I1655">
        <f t="shared" si="25"/>
        <v>0</v>
      </c>
      <c r="J1655" t="s">
        <v>3751</v>
      </c>
    </row>
    <row r="1656" spans="1:10" hidden="1">
      <c r="A1656">
        <v>28</v>
      </c>
      <c r="B1656">
        <v>0</v>
      </c>
      <c r="C1656">
        <v>3</v>
      </c>
      <c r="D1656">
        <v>4011</v>
      </c>
      <c r="E1656">
        <v>0</v>
      </c>
      <c r="F1656">
        <v>56</v>
      </c>
      <c r="G1656">
        <v>73.25</v>
      </c>
      <c r="H1656">
        <v>6125.84</v>
      </c>
      <c r="I1656">
        <f t="shared" si="25"/>
        <v>0</v>
      </c>
      <c r="J1656" t="s">
        <v>3686</v>
      </c>
    </row>
    <row r="1657" spans="1:10" hidden="1">
      <c r="A1657">
        <v>80</v>
      </c>
      <c r="B1657">
        <v>0</v>
      </c>
      <c r="C1657">
        <v>3</v>
      </c>
      <c r="D1657">
        <v>4796</v>
      </c>
      <c r="E1657">
        <v>3</v>
      </c>
      <c r="F1657">
        <v>72</v>
      </c>
      <c r="G1657">
        <v>114.85</v>
      </c>
      <c r="H1657">
        <v>10385.790000000001</v>
      </c>
      <c r="I1657">
        <f t="shared" si="25"/>
        <v>0</v>
      </c>
      <c r="J1657" t="s">
        <v>3686</v>
      </c>
    </row>
    <row r="1658" spans="1:10" hidden="1">
      <c r="A1658">
        <v>74</v>
      </c>
      <c r="B1658">
        <v>0</v>
      </c>
      <c r="C1658">
        <v>3</v>
      </c>
      <c r="D1658">
        <v>4140</v>
      </c>
      <c r="E1658">
        <v>0</v>
      </c>
      <c r="F1658">
        <v>4</v>
      </c>
      <c r="G1658">
        <v>69.349999999999994</v>
      </c>
      <c r="H1658">
        <v>382.09</v>
      </c>
      <c r="I1658">
        <f t="shared" si="25"/>
        <v>0</v>
      </c>
      <c r="J1658" t="s">
        <v>3686</v>
      </c>
    </row>
    <row r="1659" spans="1:10" hidden="1">
      <c r="A1659">
        <v>77</v>
      </c>
      <c r="B1659">
        <v>0</v>
      </c>
      <c r="C1659">
        <v>3</v>
      </c>
      <c r="D1659">
        <v>5011</v>
      </c>
      <c r="E1659">
        <v>1</v>
      </c>
      <c r="F1659">
        <v>71</v>
      </c>
      <c r="G1659">
        <v>109.7</v>
      </c>
      <c r="H1659">
        <v>8611.41</v>
      </c>
      <c r="I1659">
        <f t="shared" si="25"/>
        <v>0</v>
      </c>
      <c r="J1659" t="s">
        <v>3686</v>
      </c>
    </row>
    <row r="1660" spans="1:10" hidden="1">
      <c r="A1660">
        <v>67</v>
      </c>
      <c r="B1660">
        <v>0</v>
      </c>
      <c r="C1660">
        <v>3</v>
      </c>
      <c r="D1660">
        <v>6388</v>
      </c>
      <c r="E1660">
        <v>0</v>
      </c>
      <c r="F1660">
        <v>67</v>
      </c>
      <c r="G1660">
        <v>25.1</v>
      </c>
      <c r="H1660">
        <v>2656.38</v>
      </c>
      <c r="I1660">
        <f t="shared" si="25"/>
        <v>0</v>
      </c>
      <c r="J1660" t="s">
        <v>3686</v>
      </c>
    </row>
    <row r="1661" spans="1:10" hidden="1">
      <c r="A1661">
        <v>73</v>
      </c>
      <c r="B1661">
        <v>0</v>
      </c>
      <c r="C1661">
        <v>3</v>
      </c>
      <c r="D1661">
        <v>4121</v>
      </c>
      <c r="E1661">
        <v>3</v>
      </c>
      <c r="F1661">
        <v>42</v>
      </c>
      <c r="G1661">
        <v>95.55</v>
      </c>
      <c r="H1661">
        <v>4891.9799999999996</v>
      </c>
      <c r="I1661">
        <f t="shared" si="25"/>
        <v>0</v>
      </c>
      <c r="J1661" t="s">
        <v>3686</v>
      </c>
    </row>
    <row r="1662" spans="1:10" hidden="1">
      <c r="A1662">
        <v>66</v>
      </c>
      <c r="B1662">
        <v>0</v>
      </c>
      <c r="C1662">
        <v>3</v>
      </c>
      <c r="D1662">
        <v>5482</v>
      </c>
      <c r="E1662">
        <v>3</v>
      </c>
      <c r="F1662">
        <v>52</v>
      </c>
      <c r="G1662">
        <v>20.399999999999999</v>
      </c>
      <c r="H1662">
        <v>1384.45</v>
      </c>
      <c r="I1662">
        <f t="shared" si="25"/>
        <v>0</v>
      </c>
      <c r="J1662" t="s">
        <v>3686</v>
      </c>
    </row>
    <row r="1663" spans="1:10" hidden="1">
      <c r="A1663">
        <v>24</v>
      </c>
      <c r="B1663">
        <v>2</v>
      </c>
      <c r="C1663">
        <v>3</v>
      </c>
      <c r="D1663">
        <v>5612</v>
      </c>
      <c r="E1663">
        <v>1</v>
      </c>
      <c r="F1663">
        <v>1</v>
      </c>
      <c r="G1663">
        <v>19.45</v>
      </c>
      <c r="H1663">
        <v>35.89</v>
      </c>
      <c r="I1663">
        <f t="shared" si="25"/>
        <v>0</v>
      </c>
      <c r="J1663" t="s">
        <v>3751</v>
      </c>
    </row>
    <row r="1664" spans="1:10" hidden="1">
      <c r="A1664">
        <v>38</v>
      </c>
      <c r="B1664">
        <v>0</v>
      </c>
      <c r="C1664">
        <v>3</v>
      </c>
      <c r="D1664">
        <v>5344</v>
      </c>
      <c r="E1664">
        <v>7</v>
      </c>
      <c r="F1664">
        <v>33</v>
      </c>
      <c r="G1664">
        <v>74.75</v>
      </c>
      <c r="H1664">
        <v>4065.35</v>
      </c>
      <c r="I1664">
        <f t="shared" si="25"/>
        <v>0</v>
      </c>
      <c r="J1664" t="s">
        <v>3686</v>
      </c>
    </row>
    <row r="1665" spans="1:10" hidden="1">
      <c r="A1665">
        <v>35</v>
      </c>
      <c r="B1665">
        <v>3</v>
      </c>
      <c r="C1665">
        <v>3</v>
      </c>
      <c r="D1665">
        <v>4634</v>
      </c>
      <c r="E1665">
        <v>1</v>
      </c>
      <c r="F1665">
        <v>24</v>
      </c>
      <c r="G1665">
        <v>24.1</v>
      </c>
      <c r="H1665">
        <v>614.76</v>
      </c>
      <c r="I1665">
        <f t="shared" si="25"/>
        <v>0</v>
      </c>
      <c r="J1665" t="s">
        <v>3686</v>
      </c>
    </row>
    <row r="1666" spans="1:10" hidden="1">
      <c r="A1666">
        <v>19</v>
      </c>
      <c r="B1666">
        <v>3</v>
      </c>
      <c r="C1666">
        <v>3</v>
      </c>
      <c r="D1666">
        <v>5566</v>
      </c>
      <c r="E1666">
        <v>0</v>
      </c>
      <c r="F1666">
        <v>13</v>
      </c>
      <c r="G1666">
        <v>78.3</v>
      </c>
      <c r="H1666">
        <v>1599.04</v>
      </c>
      <c r="I1666">
        <f t="shared" ref="I1666:I1729" si="26">IF(J1666="Churned",1,0)</f>
        <v>0</v>
      </c>
      <c r="J1666" t="s">
        <v>3686</v>
      </c>
    </row>
    <row r="1667" spans="1:10" hidden="1">
      <c r="A1667">
        <v>55</v>
      </c>
      <c r="B1667">
        <v>0</v>
      </c>
      <c r="C1667">
        <v>3</v>
      </c>
      <c r="D1667">
        <v>4551</v>
      </c>
      <c r="E1667">
        <v>0</v>
      </c>
      <c r="F1667">
        <v>72</v>
      </c>
      <c r="G1667">
        <v>109.2</v>
      </c>
      <c r="H1667">
        <v>10406.219999999999</v>
      </c>
      <c r="I1667">
        <f t="shared" si="26"/>
        <v>0</v>
      </c>
      <c r="J1667" t="s">
        <v>3686</v>
      </c>
    </row>
    <row r="1668" spans="1:10" hidden="1">
      <c r="A1668">
        <v>49</v>
      </c>
      <c r="B1668">
        <v>1</v>
      </c>
      <c r="C1668">
        <v>3</v>
      </c>
      <c r="D1668">
        <v>4172</v>
      </c>
      <c r="E1668">
        <v>6</v>
      </c>
      <c r="F1668">
        <v>66</v>
      </c>
      <c r="G1668">
        <v>67.45</v>
      </c>
      <c r="H1668">
        <v>5998.18</v>
      </c>
      <c r="I1668">
        <f t="shared" si="26"/>
        <v>0</v>
      </c>
      <c r="J1668" t="s">
        <v>3686</v>
      </c>
    </row>
    <row r="1669" spans="1:10" hidden="1">
      <c r="A1669">
        <v>22</v>
      </c>
      <c r="B1669">
        <v>0</v>
      </c>
      <c r="C1669">
        <v>3</v>
      </c>
      <c r="D1669">
        <v>4965</v>
      </c>
      <c r="E1669">
        <v>0</v>
      </c>
      <c r="F1669">
        <v>51</v>
      </c>
      <c r="G1669">
        <v>90.35</v>
      </c>
      <c r="H1669">
        <v>5084.26</v>
      </c>
      <c r="I1669">
        <f t="shared" si="26"/>
        <v>0</v>
      </c>
      <c r="J1669" t="s">
        <v>3686</v>
      </c>
    </row>
    <row r="1670" spans="1:10" hidden="1">
      <c r="A1670">
        <v>53</v>
      </c>
      <c r="B1670">
        <v>0</v>
      </c>
      <c r="C1670">
        <v>3</v>
      </c>
      <c r="D1670">
        <v>2383</v>
      </c>
      <c r="E1670">
        <v>0</v>
      </c>
      <c r="F1670">
        <v>32</v>
      </c>
      <c r="G1670">
        <v>85.65</v>
      </c>
      <c r="H1670">
        <v>3849.58</v>
      </c>
      <c r="I1670">
        <f t="shared" si="26"/>
        <v>0</v>
      </c>
      <c r="J1670" t="s">
        <v>3686</v>
      </c>
    </row>
    <row r="1671" spans="1:10" hidden="1">
      <c r="A1671">
        <v>51</v>
      </c>
      <c r="B1671">
        <v>0</v>
      </c>
      <c r="C1671">
        <v>3</v>
      </c>
      <c r="D1671">
        <v>2228</v>
      </c>
      <c r="E1671">
        <v>0</v>
      </c>
      <c r="F1671">
        <v>3</v>
      </c>
      <c r="G1671">
        <v>70.150000000000006</v>
      </c>
      <c r="H1671">
        <v>211.09</v>
      </c>
      <c r="I1671">
        <f t="shared" si="26"/>
        <v>0</v>
      </c>
      <c r="J1671" t="s">
        <v>3751</v>
      </c>
    </row>
    <row r="1672" spans="1:10" hidden="1">
      <c r="A1672">
        <v>56</v>
      </c>
      <c r="B1672">
        <v>0</v>
      </c>
      <c r="C1672">
        <v>3</v>
      </c>
      <c r="D1672">
        <v>5251</v>
      </c>
      <c r="E1672">
        <v>0</v>
      </c>
      <c r="F1672">
        <v>2</v>
      </c>
      <c r="G1672">
        <v>80.150000000000006</v>
      </c>
      <c r="H1672">
        <v>247.71</v>
      </c>
      <c r="I1672">
        <f t="shared" si="26"/>
        <v>0</v>
      </c>
      <c r="J1672" t="s">
        <v>3751</v>
      </c>
    </row>
    <row r="1673" spans="1:10" hidden="1">
      <c r="A1673">
        <v>49</v>
      </c>
      <c r="B1673">
        <v>0</v>
      </c>
      <c r="C1673">
        <v>3</v>
      </c>
      <c r="D1673">
        <v>4442</v>
      </c>
      <c r="E1673">
        <v>0</v>
      </c>
      <c r="F1673">
        <v>70</v>
      </c>
      <c r="G1673">
        <v>44.6</v>
      </c>
      <c r="H1673">
        <v>3058.15</v>
      </c>
      <c r="I1673">
        <f t="shared" si="26"/>
        <v>0</v>
      </c>
      <c r="J1673" t="s">
        <v>3686</v>
      </c>
    </row>
    <row r="1674" spans="1:10" hidden="1">
      <c r="A1674">
        <v>62</v>
      </c>
      <c r="B1674">
        <v>0</v>
      </c>
      <c r="C1674">
        <v>3</v>
      </c>
      <c r="D1674">
        <v>5601</v>
      </c>
      <c r="E1674">
        <v>3</v>
      </c>
      <c r="F1674">
        <v>49</v>
      </c>
      <c r="G1674">
        <v>55.35</v>
      </c>
      <c r="H1674">
        <v>4701.26</v>
      </c>
      <c r="I1674">
        <f t="shared" si="26"/>
        <v>0</v>
      </c>
      <c r="J1674" t="s">
        <v>3686</v>
      </c>
    </row>
    <row r="1675" spans="1:10" hidden="1">
      <c r="A1675">
        <v>29</v>
      </c>
      <c r="B1675">
        <v>0</v>
      </c>
      <c r="C1675">
        <v>3</v>
      </c>
      <c r="D1675">
        <v>4775</v>
      </c>
      <c r="E1675">
        <v>1</v>
      </c>
      <c r="F1675">
        <v>56</v>
      </c>
      <c r="G1675">
        <v>65.2</v>
      </c>
      <c r="H1675">
        <v>5736.47</v>
      </c>
      <c r="I1675">
        <f t="shared" si="26"/>
        <v>0</v>
      </c>
      <c r="J1675" t="s">
        <v>3686</v>
      </c>
    </row>
    <row r="1676" spans="1:10" hidden="1">
      <c r="A1676">
        <v>62</v>
      </c>
      <c r="B1676">
        <v>0</v>
      </c>
      <c r="C1676">
        <v>3</v>
      </c>
      <c r="D1676">
        <v>2885</v>
      </c>
      <c r="E1676">
        <v>0</v>
      </c>
      <c r="F1676">
        <v>28</v>
      </c>
      <c r="G1676">
        <v>54.9</v>
      </c>
      <c r="H1676">
        <v>1596.15</v>
      </c>
      <c r="I1676">
        <f t="shared" si="26"/>
        <v>0</v>
      </c>
      <c r="J1676" t="s">
        <v>3686</v>
      </c>
    </row>
    <row r="1677" spans="1:10" hidden="1">
      <c r="A1677">
        <v>37</v>
      </c>
      <c r="B1677">
        <v>0</v>
      </c>
      <c r="C1677">
        <v>3</v>
      </c>
      <c r="D1677">
        <v>6100</v>
      </c>
      <c r="E1677">
        <v>7</v>
      </c>
      <c r="F1677">
        <v>50</v>
      </c>
      <c r="G1677">
        <v>104.4</v>
      </c>
      <c r="H1677">
        <v>6272.4</v>
      </c>
      <c r="I1677">
        <f t="shared" si="26"/>
        <v>0</v>
      </c>
      <c r="J1677" t="s">
        <v>3686</v>
      </c>
    </row>
    <row r="1678" spans="1:10" hidden="1">
      <c r="A1678">
        <v>57</v>
      </c>
      <c r="B1678">
        <v>0</v>
      </c>
      <c r="C1678">
        <v>3</v>
      </c>
      <c r="D1678">
        <v>5460</v>
      </c>
      <c r="E1678">
        <v>8</v>
      </c>
      <c r="F1678">
        <v>70</v>
      </c>
      <c r="G1678">
        <v>49.85</v>
      </c>
      <c r="H1678">
        <v>3370.2</v>
      </c>
      <c r="I1678">
        <f t="shared" si="26"/>
        <v>0</v>
      </c>
      <c r="J1678" t="s">
        <v>3686</v>
      </c>
    </row>
    <row r="1679" spans="1:10" hidden="1">
      <c r="A1679">
        <v>46</v>
      </c>
      <c r="B1679">
        <v>0</v>
      </c>
      <c r="C1679">
        <v>3</v>
      </c>
      <c r="D1679">
        <v>4511</v>
      </c>
      <c r="E1679">
        <v>0</v>
      </c>
      <c r="F1679">
        <v>70</v>
      </c>
      <c r="G1679">
        <v>114.95</v>
      </c>
      <c r="H1679">
        <v>8735.35</v>
      </c>
      <c r="I1679">
        <f t="shared" si="26"/>
        <v>0</v>
      </c>
      <c r="J1679" t="s">
        <v>3686</v>
      </c>
    </row>
    <row r="1680" spans="1:10" hidden="1">
      <c r="A1680">
        <v>51</v>
      </c>
      <c r="B1680">
        <v>3</v>
      </c>
      <c r="C1680">
        <v>3</v>
      </c>
      <c r="D1680">
        <v>4921</v>
      </c>
      <c r="E1680">
        <v>1</v>
      </c>
      <c r="F1680">
        <v>65</v>
      </c>
      <c r="G1680">
        <v>91.55</v>
      </c>
      <c r="H1680">
        <v>6621.1</v>
      </c>
      <c r="I1680">
        <f t="shared" si="26"/>
        <v>0</v>
      </c>
      <c r="J1680" t="s">
        <v>3686</v>
      </c>
    </row>
    <row r="1681" spans="1:10" hidden="1">
      <c r="A1681">
        <v>52</v>
      </c>
      <c r="B1681">
        <v>3</v>
      </c>
      <c r="C1681">
        <v>3</v>
      </c>
      <c r="D1681">
        <v>5772</v>
      </c>
      <c r="E1681">
        <v>8</v>
      </c>
      <c r="F1681">
        <v>14</v>
      </c>
      <c r="G1681">
        <v>80.45</v>
      </c>
      <c r="H1681">
        <v>1273.83</v>
      </c>
      <c r="I1681">
        <f t="shared" si="26"/>
        <v>0</v>
      </c>
      <c r="J1681" t="s">
        <v>3686</v>
      </c>
    </row>
    <row r="1682" spans="1:10" hidden="1">
      <c r="A1682">
        <v>43</v>
      </c>
      <c r="B1682">
        <v>0</v>
      </c>
      <c r="C1682">
        <v>3</v>
      </c>
      <c r="D1682">
        <v>5960</v>
      </c>
      <c r="E1682">
        <v>0</v>
      </c>
      <c r="F1682">
        <v>1</v>
      </c>
      <c r="G1682">
        <v>83.4</v>
      </c>
      <c r="H1682">
        <v>126.46</v>
      </c>
      <c r="I1682">
        <f t="shared" si="26"/>
        <v>0</v>
      </c>
      <c r="J1682" t="s">
        <v>3751</v>
      </c>
    </row>
    <row r="1683" spans="1:10" hidden="1">
      <c r="A1683">
        <v>49</v>
      </c>
      <c r="B1683">
        <v>2</v>
      </c>
      <c r="C1683">
        <v>3</v>
      </c>
      <c r="D1683">
        <v>5453</v>
      </c>
      <c r="E1683">
        <v>6</v>
      </c>
      <c r="F1683">
        <v>62</v>
      </c>
      <c r="G1683">
        <v>48.7</v>
      </c>
      <c r="H1683">
        <v>3128.55</v>
      </c>
      <c r="I1683">
        <f t="shared" si="26"/>
        <v>0</v>
      </c>
      <c r="J1683" t="s">
        <v>3686</v>
      </c>
    </row>
    <row r="1684" spans="1:10" hidden="1">
      <c r="A1684">
        <v>32</v>
      </c>
      <c r="B1684">
        <v>0</v>
      </c>
      <c r="C1684">
        <v>3</v>
      </c>
      <c r="D1684">
        <v>5694</v>
      </c>
      <c r="E1684">
        <v>0</v>
      </c>
      <c r="F1684">
        <v>2</v>
      </c>
      <c r="G1684">
        <v>44.45</v>
      </c>
      <c r="H1684">
        <v>120.1</v>
      </c>
      <c r="I1684">
        <f t="shared" si="26"/>
        <v>0</v>
      </c>
      <c r="J1684" t="s">
        <v>3751</v>
      </c>
    </row>
    <row r="1685" spans="1:10" hidden="1">
      <c r="A1685">
        <v>22</v>
      </c>
      <c r="B1685">
        <v>0</v>
      </c>
      <c r="C1685">
        <v>3</v>
      </c>
      <c r="D1685">
        <v>4745</v>
      </c>
      <c r="E1685">
        <v>7</v>
      </c>
      <c r="F1685">
        <v>51</v>
      </c>
      <c r="G1685">
        <v>96.4</v>
      </c>
      <c r="H1685">
        <v>6696.05</v>
      </c>
      <c r="I1685">
        <f t="shared" si="26"/>
        <v>0</v>
      </c>
      <c r="J1685" t="s">
        <v>3686</v>
      </c>
    </row>
    <row r="1686" spans="1:10" hidden="1">
      <c r="A1686">
        <v>63</v>
      </c>
      <c r="B1686">
        <v>0</v>
      </c>
      <c r="C1686">
        <v>3</v>
      </c>
      <c r="D1686">
        <v>3581</v>
      </c>
      <c r="E1686">
        <v>0</v>
      </c>
      <c r="F1686">
        <v>9</v>
      </c>
      <c r="G1686">
        <v>80.55</v>
      </c>
      <c r="H1686">
        <v>944.75</v>
      </c>
      <c r="I1686">
        <f t="shared" si="26"/>
        <v>0</v>
      </c>
      <c r="J1686" t="s">
        <v>3686</v>
      </c>
    </row>
    <row r="1687" spans="1:10" hidden="1">
      <c r="A1687">
        <v>38</v>
      </c>
      <c r="B1687">
        <v>2</v>
      </c>
      <c r="C1687">
        <v>3</v>
      </c>
      <c r="D1687">
        <v>5188</v>
      </c>
      <c r="E1687">
        <v>5</v>
      </c>
      <c r="F1687">
        <v>69</v>
      </c>
      <c r="G1687">
        <v>20.350000000000001</v>
      </c>
      <c r="H1687">
        <v>3062.08</v>
      </c>
      <c r="I1687">
        <f t="shared" si="26"/>
        <v>0</v>
      </c>
      <c r="J1687" t="s">
        <v>3686</v>
      </c>
    </row>
    <row r="1688" spans="1:10" hidden="1">
      <c r="A1688">
        <v>24</v>
      </c>
      <c r="B1688">
        <v>0</v>
      </c>
      <c r="C1688">
        <v>3</v>
      </c>
      <c r="D1688">
        <v>2469</v>
      </c>
      <c r="E1688">
        <v>0</v>
      </c>
      <c r="F1688">
        <v>48</v>
      </c>
      <c r="G1688">
        <v>44.8</v>
      </c>
      <c r="H1688">
        <v>2104.5500000000002</v>
      </c>
      <c r="I1688">
        <f t="shared" si="26"/>
        <v>0</v>
      </c>
      <c r="J1688" t="s">
        <v>3686</v>
      </c>
    </row>
    <row r="1689" spans="1:10" hidden="1">
      <c r="A1689">
        <v>62</v>
      </c>
      <c r="B1689">
        <v>0</v>
      </c>
      <c r="C1689">
        <v>3</v>
      </c>
      <c r="D1689">
        <v>3527</v>
      </c>
      <c r="E1689">
        <v>0</v>
      </c>
      <c r="F1689">
        <v>2</v>
      </c>
      <c r="G1689">
        <v>69.8</v>
      </c>
      <c r="H1689">
        <v>179.03</v>
      </c>
      <c r="I1689">
        <f t="shared" si="26"/>
        <v>0</v>
      </c>
      <c r="J1689" t="s">
        <v>3751</v>
      </c>
    </row>
    <row r="1690" spans="1:10" hidden="1">
      <c r="A1690">
        <v>31</v>
      </c>
      <c r="B1690">
        <v>2</v>
      </c>
      <c r="C1690">
        <v>3</v>
      </c>
      <c r="D1690">
        <v>3739</v>
      </c>
      <c r="E1690">
        <v>1</v>
      </c>
      <c r="F1690">
        <v>35</v>
      </c>
      <c r="G1690">
        <v>19.649999999999999</v>
      </c>
      <c r="H1690">
        <v>1348.95</v>
      </c>
      <c r="I1690">
        <f t="shared" si="26"/>
        <v>0</v>
      </c>
      <c r="J1690" t="s">
        <v>3686</v>
      </c>
    </row>
    <row r="1691" spans="1:10" hidden="1">
      <c r="A1691">
        <v>30</v>
      </c>
      <c r="B1691">
        <v>0</v>
      </c>
      <c r="C1691">
        <v>3</v>
      </c>
      <c r="D1691">
        <v>6216</v>
      </c>
      <c r="E1691">
        <v>8</v>
      </c>
      <c r="F1691">
        <v>63</v>
      </c>
      <c r="G1691">
        <v>110.1</v>
      </c>
      <c r="H1691">
        <v>6906.04</v>
      </c>
      <c r="I1691">
        <f t="shared" si="26"/>
        <v>0</v>
      </c>
      <c r="J1691" t="s">
        <v>3686</v>
      </c>
    </row>
    <row r="1692" spans="1:10" hidden="1">
      <c r="A1692">
        <v>46</v>
      </c>
      <c r="B1692">
        <v>0</v>
      </c>
      <c r="C1692">
        <v>3</v>
      </c>
      <c r="D1692">
        <v>6143</v>
      </c>
      <c r="E1692">
        <v>0</v>
      </c>
      <c r="F1692">
        <v>54</v>
      </c>
      <c r="G1692">
        <v>46.2</v>
      </c>
      <c r="H1692">
        <v>2431.9499999999998</v>
      </c>
      <c r="I1692">
        <f t="shared" si="26"/>
        <v>0</v>
      </c>
      <c r="J1692" t="s">
        <v>3686</v>
      </c>
    </row>
    <row r="1693" spans="1:10" hidden="1">
      <c r="A1693">
        <v>51</v>
      </c>
      <c r="B1693">
        <v>0</v>
      </c>
      <c r="C1693">
        <v>3</v>
      </c>
      <c r="D1693">
        <v>3403</v>
      </c>
      <c r="E1693">
        <v>4</v>
      </c>
      <c r="F1693">
        <v>10</v>
      </c>
      <c r="G1693">
        <v>78.150000000000006</v>
      </c>
      <c r="H1693">
        <v>1145.45</v>
      </c>
      <c r="I1693">
        <f t="shared" si="26"/>
        <v>0</v>
      </c>
      <c r="J1693" t="s">
        <v>3686</v>
      </c>
    </row>
    <row r="1694" spans="1:10" hidden="1">
      <c r="A1694">
        <v>23</v>
      </c>
      <c r="B1694">
        <v>4</v>
      </c>
      <c r="C1694">
        <v>3</v>
      </c>
      <c r="D1694">
        <v>5250</v>
      </c>
      <c r="E1694">
        <v>8</v>
      </c>
      <c r="F1694">
        <v>25</v>
      </c>
      <c r="G1694">
        <v>25.4</v>
      </c>
      <c r="H1694">
        <v>1035.8499999999999</v>
      </c>
      <c r="I1694">
        <f t="shared" si="26"/>
        <v>0</v>
      </c>
      <c r="J1694" t="s">
        <v>3686</v>
      </c>
    </row>
    <row r="1695" spans="1:10" hidden="1">
      <c r="A1695">
        <v>61</v>
      </c>
      <c r="B1695">
        <v>3</v>
      </c>
      <c r="C1695">
        <v>3</v>
      </c>
      <c r="D1695">
        <v>5823</v>
      </c>
      <c r="E1695">
        <v>6</v>
      </c>
      <c r="F1695">
        <v>50</v>
      </c>
      <c r="G1695">
        <v>80.05</v>
      </c>
      <c r="H1695">
        <v>6501.2</v>
      </c>
      <c r="I1695">
        <f t="shared" si="26"/>
        <v>0</v>
      </c>
      <c r="J1695" t="s">
        <v>3686</v>
      </c>
    </row>
    <row r="1696" spans="1:10" hidden="1">
      <c r="A1696">
        <v>50</v>
      </c>
      <c r="B1696">
        <v>0</v>
      </c>
      <c r="C1696">
        <v>3</v>
      </c>
      <c r="D1696">
        <v>6334</v>
      </c>
      <c r="E1696">
        <v>0</v>
      </c>
      <c r="F1696">
        <v>52</v>
      </c>
      <c r="G1696">
        <v>49.75</v>
      </c>
      <c r="H1696">
        <v>4559.91</v>
      </c>
      <c r="I1696">
        <f t="shared" si="26"/>
        <v>0</v>
      </c>
      <c r="J1696" t="s">
        <v>3686</v>
      </c>
    </row>
    <row r="1697" spans="1:10" hidden="1">
      <c r="A1697">
        <v>33</v>
      </c>
      <c r="B1697">
        <v>3</v>
      </c>
      <c r="C1697">
        <v>3</v>
      </c>
      <c r="D1697">
        <v>2421</v>
      </c>
      <c r="E1697">
        <v>0</v>
      </c>
      <c r="F1697">
        <v>4</v>
      </c>
      <c r="G1697">
        <v>57.2</v>
      </c>
      <c r="H1697">
        <v>223.75</v>
      </c>
      <c r="I1697">
        <f t="shared" si="26"/>
        <v>0</v>
      </c>
      <c r="J1697" t="s">
        <v>3686</v>
      </c>
    </row>
    <row r="1698" spans="1:10" hidden="1">
      <c r="A1698">
        <v>31</v>
      </c>
      <c r="B1698">
        <v>0</v>
      </c>
      <c r="C1698">
        <v>3</v>
      </c>
      <c r="D1698">
        <v>5238</v>
      </c>
      <c r="E1698">
        <v>4</v>
      </c>
      <c r="F1698">
        <v>59</v>
      </c>
      <c r="G1698">
        <v>94.75</v>
      </c>
      <c r="H1698">
        <v>6564.66</v>
      </c>
      <c r="I1698">
        <f t="shared" si="26"/>
        <v>0</v>
      </c>
      <c r="J1698" t="s">
        <v>3686</v>
      </c>
    </row>
    <row r="1699" spans="1:10" hidden="1">
      <c r="A1699">
        <v>60</v>
      </c>
      <c r="B1699">
        <v>0</v>
      </c>
      <c r="C1699">
        <v>3</v>
      </c>
      <c r="D1699">
        <v>4158</v>
      </c>
      <c r="E1699">
        <v>9</v>
      </c>
      <c r="F1699">
        <v>2</v>
      </c>
      <c r="G1699">
        <v>20.100000000000001</v>
      </c>
      <c r="H1699">
        <v>108.87</v>
      </c>
      <c r="I1699">
        <f t="shared" si="26"/>
        <v>0</v>
      </c>
      <c r="J1699" t="s">
        <v>3751</v>
      </c>
    </row>
    <row r="1700" spans="1:10" hidden="1">
      <c r="A1700">
        <v>38</v>
      </c>
      <c r="B1700">
        <v>2</v>
      </c>
      <c r="C1700">
        <v>3</v>
      </c>
      <c r="D1700">
        <v>5723</v>
      </c>
      <c r="E1700">
        <v>4</v>
      </c>
      <c r="F1700">
        <v>14</v>
      </c>
      <c r="G1700">
        <v>59.45</v>
      </c>
      <c r="H1700">
        <v>1377.81</v>
      </c>
      <c r="I1700">
        <f t="shared" si="26"/>
        <v>0</v>
      </c>
      <c r="J1700" t="s">
        <v>3686</v>
      </c>
    </row>
    <row r="1701" spans="1:10" hidden="1">
      <c r="A1701">
        <v>29</v>
      </c>
      <c r="B1701">
        <v>3</v>
      </c>
      <c r="C1701">
        <v>3</v>
      </c>
      <c r="D1701">
        <v>4633</v>
      </c>
      <c r="E1701">
        <v>0</v>
      </c>
      <c r="F1701">
        <v>71</v>
      </c>
      <c r="G1701">
        <v>76.900000000000006</v>
      </c>
      <c r="H1701">
        <v>5860.66</v>
      </c>
      <c r="I1701">
        <f t="shared" si="26"/>
        <v>0</v>
      </c>
      <c r="J1701" t="s">
        <v>3686</v>
      </c>
    </row>
    <row r="1702" spans="1:10" hidden="1">
      <c r="A1702">
        <v>20</v>
      </c>
      <c r="B1702">
        <v>2</v>
      </c>
      <c r="C1702">
        <v>3</v>
      </c>
      <c r="D1702">
        <v>5314</v>
      </c>
      <c r="E1702">
        <v>0</v>
      </c>
      <c r="F1702">
        <v>65</v>
      </c>
      <c r="G1702">
        <v>82.5</v>
      </c>
      <c r="H1702">
        <v>5563.85</v>
      </c>
      <c r="I1702">
        <f t="shared" si="26"/>
        <v>0</v>
      </c>
      <c r="J1702" t="s">
        <v>3686</v>
      </c>
    </row>
    <row r="1703" spans="1:10" hidden="1">
      <c r="A1703">
        <v>23</v>
      </c>
      <c r="B1703">
        <v>0</v>
      </c>
      <c r="C1703">
        <v>3</v>
      </c>
      <c r="D1703">
        <v>2198</v>
      </c>
      <c r="E1703">
        <v>5</v>
      </c>
      <c r="F1703">
        <v>4</v>
      </c>
      <c r="G1703">
        <v>20.149999999999999</v>
      </c>
      <c r="H1703">
        <v>274.76</v>
      </c>
      <c r="I1703">
        <f t="shared" si="26"/>
        <v>0</v>
      </c>
      <c r="J1703" t="s">
        <v>3686</v>
      </c>
    </row>
    <row r="1704" spans="1:10" hidden="1">
      <c r="A1704">
        <v>35</v>
      </c>
      <c r="B1704">
        <v>0</v>
      </c>
      <c r="C1704">
        <v>3</v>
      </c>
      <c r="D1704">
        <v>3387</v>
      </c>
      <c r="E1704">
        <v>5</v>
      </c>
      <c r="F1704">
        <v>40</v>
      </c>
      <c r="G1704">
        <v>80.8</v>
      </c>
      <c r="H1704">
        <v>3651.55</v>
      </c>
      <c r="I1704">
        <f t="shared" si="26"/>
        <v>0</v>
      </c>
      <c r="J1704" t="s">
        <v>3686</v>
      </c>
    </row>
    <row r="1705" spans="1:10" hidden="1">
      <c r="A1705">
        <v>46</v>
      </c>
      <c r="B1705">
        <v>2</v>
      </c>
      <c r="C1705">
        <v>3</v>
      </c>
      <c r="D1705">
        <v>4495</v>
      </c>
      <c r="E1705">
        <v>1</v>
      </c>
      <c r="F1705">
        <v>72</v>
      </c>
      <c r="G1705">
        <v>103.95</v>
      </c>
      <c r="H1705">
        <v>10824.66</v>
      </c>
      <c r="I1705">
        <f t="shared" si="26"/>
        <v>0</v>
      </c>
      <c r="J1705" t="s">
        <v>3686</v>
      </c>
    </row>
    <row r="1706" spans="1:10" hidden="1">
      <c r="A1706">
        <v>26</v>
      </c>
      <c r="B1706">
        <v>3</v>
      </c>
      <c r="C1706">
        <v>3</v>
      </c>
      <c r="D1706">
        <v>4246</v>
      </c>
      <c r="E1706">
        <v>1</v>
      </c>
      <c r="F1706">
        <v>19</v>
      </c>
      <c r="G1706">
        <v>20.149999999999999</v>
      </c>
      <c r="H1706">
        <v>989.88</v>
      </c>
      <c r="I1706">
        <f t="shared" si="26"/>
        <v>0</v>
      </c>
      <c r="J1706" t="s">
        <v>3686</v>
      </c>
    </row>
    <row r="1707" spans="1:10" hidden="1">
      <c r="A1707">
        <v>48</v>
      </c>
      <c r="B1707">
        <v>0</v>
      </c>
      <c r="C1707">
        <v>3</v>
      </c>
      <c r="D1707">
        <v>2907</v>
      </c>
      <c r="E1707">
        <v>0</v>
      </c>
      <c r="F1707">
        <v>38</v>
      </c>
      <c r="G1707">
        <v>20.100000000000001</v>
      </c>
      <c r="H1707">
        <v>1574.84</v>
      </c>
      <c r="I1707">
        <f t="shared" si="26"/>
        <v>0</v>
      </c>
      <c r="J1707" t="s">
        <v>3686</v>
      </c>
    </row>
    <row r="1708" spans="1:10" hidden="1">
      <c r="A1708">
        <v>38</v>
      </c>
      <c r="B1708">
        <v>0</v>
      </c>
      <c r="C1708">
        <v>3</v>
      </c>
      <c r="D1708">
        <v>3519</v>
      </c>
      <c r="E1708">
        <v>9</v>
      </c>
      <c r="F1708">
        <v>10</v>
      </c>
      <c r="G1708">
        <v>54.95</v>
      </c>
      <c r="H1708">
        <v>787.35</v>
      </c>
      <c r="I1708">
        <f t="shared" si="26"/>
        <v>0</v>
      </c>
      <c r="J1708" t="s">
        <v>3686</v>
      </c>
    </row>
    <row r="1709" spans="1:10" hidden="1">
      <c r="A1709">
        <v>34</v>
      </c>
      <c r="B1709">
        <v>2</v>
      </c>
      <c r="C1709">
        <v>3</v>
      </c>
      <c r="D1709">
        <v>4022</v>
      </c>
      <c r="E1709">
        <v>6</v>
      </c>
      <c r="F1709">
        <v>28</v>
      </c>
      <c r="G1709">
        <v>85.45</v>
      </c>
      <c r="H1709">
        <v>2378.94</v>
      </c>
      <c r="I1709">
        <f t="shared" si="26"/>
        <v>0</v>
      </c>
      <c r="J1709" t="s">
        <v>3686</v>
      </c>
    </row>
    <row r="1710" spans="1:10" hidden="1">
      <c r="A1710">
        <v>64</v>
      </c>
      <c r="B1710">
        <v>0</v>
      </c>
      <c r="C1710">
        <v>3</v>
      </c>
      <c r="D1710">
        <v>6409</v>
      </c>
      <c r="E1710">
        <v>0</v>
      </c>
      <c r="F1710">
        <v>58</v>
      </c>
      <c r="G1710">
        <v>99.15</v>
      </c>
      <c r="H1710">
        <v>7615.81</v>
      </c>
      <c r="I1710">
        <f t="shared" si="26"/>
        <v>0</v>
      </c>
      <c r="J1710" t="s">
        <v>3686</v>
      </c>
    </row>
    <row r="1711" spans="1:10" hidden="1">
      <c r="A1711">
        <v>54</v>
      </c>
      <c r="B1711">
        <v>0</v>
      </c>
      <c r="C1711">
        <v>3</v>
      </c>
      <c r="D1711">
        <v>5722</v>
      </c>
      <c r="E1711">
        <v>7</v>
      </c>
      <c r="F1711">
        <v>66</v>
      </c>
      <c r="G1711">
        <v>104.6</v>
      </c>
      <c r="H1711">
        <v>8503.11</v>
      </c>
      <c r="I1711">
        <f t="shared" si="26"/>
        <v>0</v>
      </c>
      <c r="J1711" t="s">
        <v>3686</v>
      </c>
    </row>
    <row r="1712" spans="1:10" hidden="1">
      <c r="A1712">
        <v>74</v>
      </c>
      <c r="B1712">
        <v>0</v>
      </c>
      <c r="C1712">
        <v>3</v>
      </c>
      <c r="D1712">
        <v>2136</v>
      </c>
      <c r="E1712">
        <v>9</v>
      </c>
      <c r="F1712">
        <v>8</v>
      </c>
      <c r="G1712">
        <v>60.9</v>
      </c>
      <c r="H1712">
        <v>714.57</v>
      </c>
      <c r="I1712">
        <f t="shared" si="26"/>
        <v>0</v>
      </c>
      <c r="J1712" t="s">
        <v>3686</v>
      </c>
    </row>
    <row r="1713" spans="1:10" hidden="1">
      <c r="A1713">
        <v>76</v>
      </c>
      <c r="B1713">
        <v>0</v>
      </c>
      <c r="C1713">
        <v>3</v>
      </c>
      <c r="D1713">
        <v>3606</v>
      </c>
      <c r="E1713">
        <v>0</v>
      </c>
      <c r="F1713">
        <v>12</v>
      </c>
      <c r="G1713">
        <v>29.35</v>
      </c>
      <c r="H1713">
        <v>342.22</v>
      </c>
      <c r="I1713">
        <f t="shared" si="26"/>
        <v>0</v>
      </c>
      <c r="J1713" t="s">
        <v>3686</v>
      </c>
    </row>
    <row r="1714" spans="1:10" hidden="1">
      <c r="A1714">
        <v>79</v>
      </c>
      <c r="B1714">
        <v>0</v>
      </c>
      <c r="C1714">
        <v>3</v>
      </c>
      <c r="D1714">
        <v>5242</v>
      </c>
      <c r="E1714">
        <v>2</v>
      </c>
      <c r="F1714">
        <v>32</v>
      </c>
      <c r="G1714">
        <v>79.3</v>
      </c>
      <c r="H1714">
        <v>2639.44</v>
      </c>
      <c r="I1714">
        <f t="shared" si="26"/>
        <v>0</v>
      </c>
      <c r="J1714" t="s">
        <v>3686</v>
      </c>
    </row>
    <row r="1715" spans="1:10" hidden="1">
      <c r="A1715">
        <v>68</v>
      </c>
      <c r="B1715">
        <v>0</v>
      </c>
      <c r="C1715">
        <v>3</v>
      </c>
      <c r="D1715">
        <v>3964</v>
      </c>
      <c r="E1715">
        <v>0</v>
      </c>
      <c r="F1715">
        <v>1</v>
      </c>
      <c r="G1715">
        <v>29.85</v>
      </c>
      <c r="H1715">
        <v>29.85</v>
      </c>
      <c r="I1715">
        <f t="shared" si="26"/>
        <v>0</v>
      </c>
      <c r="J1715" t="s">
        <v>3751</v>
      </c>
    </row>
    <row r="1716" spans="1:10" hidden="1">
      <c r="A1716">
        <v>36</v>
      </c>
      <c r="B1716">
        <v>0</v>
      </c>
      <c r="C1716">
        <v>3</v>
      </c>
      <c r="D1716">
        <v>5092</v>
      </c>
      <c r="E1716">
        <v>5</v>
      </c>
      <c r="F1716">
        <v>72</v>
      </c>
      <c r="G1716">
        <v>65.2</v>
      </c>
      <c r="H1716">
        <v>4784.45</v>
      </c>
      <c r="I1716">
        <f t="shared" si="26"/>
        <v>0</v>
      </c>
      <c r="J1716" t="s">
        <v>3686</v>
      </c>
    </row>
    <row r="1717" spans="1:10" hidden="1">
      <c r="A1717">
        <v>56</v>
      </c>
      <c r="B1717">
        <v>0</v>
      </c>
      <c r="C1717">
        <v>3</v>
      </c>
      <c r="D1717">
        <v>4799</v>
      </c>
      <c r="E1717">
        <v>0</v>
      </c>
      <c r="F1717">
        <v>2</v>
      </c>
      <c r="G1717">
        <v>70.3</v>
      </c>
      <c r="H1717">
        <v>179.44</v>
      </c>
      <c r="I1717">
        <f t="shared" si="26"/>
        <v>0</v>
      </c>
      <c r="J1717" t="s">
        <v>3751</v>
      </c>
    </row>
    <row r="1718" spans="1:10" hidden="1">
      <c r="A1718">
        <v>21</v>
      </c>
      <c r="B1718">
        <v>0</v>
      </c>
      <c r="C1718">
        <v>3</v>
      </c>
      <c r="D1718">
        <v>3408</v>
      </c>
      <c r="E1718">
        <v>0</v>
      </c>
      <c r="F1718">
        <v>37</v>
      </c>
      <c r="G1718">
        <v>19.850000000000001</v>
      </c>
      <c r="H1718">
        <v>1764.38</v>
      </c>
      <c r="I1718">
        <f t="shared" si="26"/>
        <v>0</v>
      </c>
      <c r="J1718" t="s">
        <v>3686</v>
      </c>
    </row>
    <row r="1719" spans="1:10" hidden="1">
      <c r="A1719">
        <v>28</v>
      </c>
      <c r="B1719">
        <v>0</v>
      </c>
      <c r="C1719">
        <v>3</v>
      </c>
      <c r="D1719">
        <v>5407</v>
      </c>
      <c r="E1719">
        <v>0</v>
      </c>
      <c r="F1719">
        <v>13</v>
      </c>
      <c r="G1719">
        <v>88.95</v>
      </c>
      <c r="H1719">
        <v>1643.14</v>
      </c>
      <c r="I1719">
        <f t="shared" si="26"/>
        <v>0</v>
      </c>
      <c r="J1719" t="s">
        <v>3686</v>
      </c>
    </row>
    <row r="1720" spans="1:10" hidden="1">
      <c r="A1720">
        <v>30</v>
      </c>
      <c r="B1720">
        <v>0</v>
      </c>
      <c r="C1720">
        <v>3</v>
      </c>
      <c r="D1720">
        <v>6036</v>
      </c>
      <c r="E1720">
        <v>0</v>
      </c>
      <c r="F1720">
        <v>64</v>
      </c>
      <c r="G1720">
        <v>19.55</v>
      </c>
      <c r="H1720">
        <v>3733.59</v>
      </c>
      <c r="I1720">
        <f t="shared" si="26"/>
        <v>0</v>
      </c>
      <c r="J1720" t="s">
        <v>3686</v>
      </c>
    </row>
    <row r="1721" spans="1:10" hidden="1">
      <c r="A1721">
        <v>42</v>
      </c>
      <c r="B1721">
        <v>0</v>
      </c>
      <c r="C1721">
        <v>3</v>
      </c>
      <c r="D1721">
        <v>3469</v>
      </c>
      <c r="E1721">
        <v>0</v>
      </c>
      <c r="F1721">
        <v>5</v>
      </c>
      <c r="G1721">
        <v>75.599999999999994</v>
      </c>
      <c r="H1721">
        <v>509</v>
      </c>
      <c r="I1721">
        <f t="shared" si="26"/>
        <v>0</v>
      </c>
      <c r="J1721" t="s">
        <v>3686</v>
      </c>
    </row>
    <row r="1722" spans="1:10" hidden="1">
      <c r="A1722">
        <v>50</v>
      </c>
      <c r="B1722">
        <v>0</v>
      </c>
      <c r="C1722">
        <v>3</v>
      </c>
      <c r="D1722">
        <v>3715</v>
      </c>
      <c r="E1722">
        <v>0</v>
      </c>
      <c r="F1722">
        <v>35</v>
      </c>
      <c r="G1722">
        <v>95.5</v>
      </c>
      <c r="H1722">
        <v>5014.8999999999996</v>
      </c>
      <c r="I1722">
        <f t="shared" si="26"/>
        <v>0</v>
      </c>
      <c r="J1722" t="s">
        <v>3686</v>
      </c>
    </row>
    <row r="1723" spans="1:10" hidden="1">
      <c r="A1723">
        <v>27</v>
      </c>
      <c r="B1723">
        <v>3</v>
      </c>
      <c r="C1723">
        <v>3</v>
      </c>
      <c r="D1723">
        <v>4221</v>
      </c>
      <c r="E1723">
        <v>0</v>
      </c>
      <c r="F1723">
        <v>1</v>
      </c>
      <c r="G1723">
        <v>20.05</v>
      </c>
      <c r="H1723">
        <v>27.71</v>
      </c>
      <c r="I1723">
        <f t="shared" si="26"/>
        <v>0</v>
      </c>
      <c r="J1723" t="s">
        <v>3751</v>
      </c>
    </row>
    <row r="1724" spans="1:10" hidden="1">
      <c r="A1724">
        <v>46</v>
      </c>
      <c r="B1724">
        <v>1</v>
      </c>
      <c r="C1724">
        <v>3</v>
      </c>
      <c r="D1724">
        <v>5973</v>
      </c>
      <c r="E1724">
        <v>1</v>
      </c>
      <c r="F1724">
        <v>5</v>
      </c>
      <c r="G1724">
        <v>30.5</v>
      </c>
      <c r="H1724">
        <v>167.2</v>
      </c>
      <c r="I1724">
        <f t="shared" si="26"/>
        <v>0</v>
      </c>
      <c r="J1724" t="s">
        <v>3686</v>
      </c>
    </row>
    <row r="1725" spans="1:10" hidden="1">
      <c r="A1725">
        <v>22</v>
      </c>
      <c r="B1725">
        <v>0</v>
      </c>
      <c r="C1725">
        <v>3</v>
      </c>
      <c r="D1725">
        <v>5085</v>
      </c>
      <c r="E1725">
        <v>8</v>
      </c>
      <c r="F1725">
        <v>70</v>
      </c>
      <c r="G1725">
        <v>79.25</v>
      </c>
      <c r="H1725">
        <v>7689.75</v>
      </c>
      <c r="I1725">
        <f t="shared" si="26"/>
        <v>0</v>
      </c>
      <c r="J1725" t="s">
        <v>3686</v>
      </c>
    </row>
    <row r="1726" spans="1:10" hidden="1">
      <c r="A1726">
        <v>56</v>
      </c>
      <c r="B1726">
        <v>0</v>
      </c>
      <c r="C1726">
        <v>3</v>
      </c>
      <c r="D1726">
        <v>2508</v>
      </c>
      <c r="E1726">
        <v>0</v>
      </c>
      <c r="F1726">
        <v>47</v>
      </c>
      <c r="G1726">
        <v>100.75</v>
      </c>
      <c r="H1726">
        <v>6912.51</v>
      </c>
      <c r="I1726">
        <f t="shared" si="26"/>
        <v>0</v>
      </c>
      <c r="J1726" t="s">
        <v>3686</v>
      </c>
    </row>
    <row r="1727" spans="1:10" hidden="1">
      <c r="A1727">
        <v>50</v>
      </c>
      <c r="B1727">
        <v>3</v>
      </c>
      <c r="C1727">
        <v>3</v>
      </c>
      <c r="D1727">
        <v>4263</v>
      </c>
      <c r="E1727">
        <v>0</v>
      </c>
      <c r="F1727">
        <v>50</v>
      </c>
      <c r="G1727">
        <v>20.149999999999999</v>
      </c>
      <c r="H1727">
        <v>1918.35</v>
      </c>
      <c r="I1727">
        <f t="shared" si="26"/>
        <v>0</v>
      </c>
      <c r="J1727" t="s">
        <v>3686</v>
      </c>
    </row>
    <row r="1728" spans="1:10" hidden="1">
      <c r="A1728">
        <v>40</v>
      </c>
      <c r="B1728">
        <v>0</v>
      </c>
      <c r="C1728">
        <v>3</v>
      </c>
      <c r="D1728">
        <v>3091</v>
      </c>
      <c r="E1728">
        <v>0</v>
      </c>
      <c r="F1728">
        <v>40</v>
      </c>
      <c r="G1728">
        <v>20.6</v>
      </c>
      <c r="H1728">
        <v>1742.9</v>
      </c>
      <c r="I1728">
        <f t="shared" si="26"/>
        <v>0</v>
      </c>
      <c r="J1728" t="s">
        <v>3686</v>
      </c>
    </row>
    <row r="1729" spans="1:10" hidden="1">
      <c r="A1729">
        <v>42</v>
      </c>
      <c r="B1729">
        <v>0</v>
      </c>
      <c r="C1729">
        <v>3</v>
      </c>
      <c r="D1729">
        <v>5907</v>
      </c>
      <c r="E1729">
        <v>5</v>
      </c>
      <c r="F1729">
        <v>54</v>
      </c>
      <c r="G1729">
        <v>91.3</v>
      </c>
      <c r="H1729">
        <v>6566.64</v>
      </c>
      <c r="I1729">
        <f t="shared" si="26"/>
        <v>0</v>
      </c>
      <c r="J1729" t="s">
        <v>3686</v>
      </c>
    </row>
    <row r="1730" spans="1:10" hidden="1">
      <c r="A1730">
        <v>27</v>
      </c>
      <c r="B1730">
        <v>0</v>
      </c>
      <c r="C1730">
        <v>3</v>
      </c>
      <c r="D1730">
        <v>4539</v>
      </c>
      <c r="E1730">
        <v>0</v>
      </c>
      <c r="F1730">
        <v>38</v>
      </c>
      <c r="G1730">
        <v>20.05</v>
      </c>
      <c r="H1730">
        <v>2222.52</v>
      </c>
      <c r="I1730">
        <f t="shared" ref="I1730:I1793" si="27">IF(J1730="Churned",1,0)</f>
        <v>0</v>
      </c>
      <c r="J1730" t="s">
        <v>3686</v>
      </c>
    </row>
    <row r="1731" spans="1:10" hidden="1">
      <c r="A1731">
        <v>22</v>
      </c>
      <c r="B1731">
        <v>0</v>
      </c>
      <c r="C1731">
        <v>3</v>
      </c>
      <c r="D1731">
        <v>2187</v>
      </c>
      <c r="E1731">
        <v>0</v>
      </c>
      <c r="F1731">
        <v>35</v>
      </c>
      <c r="G1731">
        <v>59.6</v>
      </c>
      <c r="H1731">
        <v>2816.25</v>
      </c>
      <c r="I1731">
        <f t="shared" si="27"/>
        <v>0</v>
      </c>
      <c r="J1731" t="s">
        <v>3686</v>
      </c>
    </row>
    <row r="1732" spans="1:10" hidden="1">
      <c r="A1732">
        <v>48</v>
      </c>
      <c r="B1732">
        <v>0</v>
      </c>
      <c r="C1732">
        <v>3</v>
      </c>
      <c r="D1732">
        <v>6435</v>
      </c>
      <c r="E1732">
        <v>0</v>
      </c>
      <c r="F1732">
        <v>66</v>
      </c>
      <c r="G1732">
        <v>47.4</v>
      </c>
      <c r="H1732">
        <v>3177.25</v>
      </c>
      <c r="I1732">
        <f t="shared" si="27"/>
        <v>0</v>
      </c>
      <c r="J1732" t="s">
        <v>3686</v>
      </c>
    </row>
    <row r="1733" spans="1:10" hidden="1">
      <c r="A1733">
        <v>64</v>
      </c>
      <c r="B1733">
        <v>0</v>
      </c>
      <c r="C1733">
        <v>3</v>
      </c>
      <c r="D1733">
        <v>5925</v>
      </c>
      <c r="E1733">
        <v>0</v>
      </c>
      <c r="F1733">
        <v>1</v>
      </c>
      <c r="G1733">
        <v>20.45</v>
      </c>
      <c r="H1733">
        <v>64.27</v>
      </c>
      <c r="I1733">
        <f t="shared" si="27"/>
        <v>0</v>
      </c>
      <c r="J1733" t="s">
        <v>3751</v>
      </c>
    </row>
    <row r="1734" spans="1:10" hidden="1">
      <c r="A1734">
        <v>37</v>
      </c>
      <c r="B1734">
        <v>0</v>
      </c>
      <c r="C1734">
        <v>3</v>
      </c>
      <c r="D1734">
        <v>4177</v>
      </c>
      <c r="E1734">
        <v>0</v>
      </c>
      <c r="F1734">
        <v>12</v>
      </c>
      <c r="G1734">
        <v>20.3</v>
      </c>
      <c r="H1734">
        <v>634.54</v>
      </c>
      <c r="I1734">
        <f t="shared" si="27"/>
        <v>0</v>
      </c>
      <c r="J1734" t="s">
        <v>3686</v>
      </c>
    </row>
    <row r="1735" spans="1:10" hidden="1">
      <c r="A1735">
        <v>26</v>
      </c>
      <c r="B1735">
        <v>2</v>
      </c>
      <c r="C1735">
        <v>3</v>
      </c>
      <c r="D1735">
        <v>5651</v>
      </c>
      <c r="E1735">
        <v>7</v>
      </c>
      <c r="F1735">
        <v>13</v>
      </c>
      <c r="G1735">
        <v>20</v>
      </c>
      <c r="H1735">
        <v>273.93</v>
      </c>
      <c r="I1735">
        <f t="shared" si="27"/>
        <v>0</v>
      </c>
      <c r="J1735" t="s">
        <v>3686</v>
      </c>
    </row>
    <row r="1736" spans="1:10" hidden="1">
      <c r="A1736">
        <v>54</v>
      </c>
      <c r="B1736">
        <v>2</v>
      </c>
      <c r="C1736">
        <v>3</v>
      </c>
      <c r="D1736">
        <v>5984</v>
      </c>
      <c r="E1736">
        <v>0</v>
      </c>
      <c r="F1736">
        <v>41</v>
      </c>
      <c r="G1736">
        <v>88.5</v>
      </c>
      <c r="H1736">
        <v>4412.57</v>
      </c>
      <c r="I1736">
        <f t="shared" si="27"/>
        <v>0</v>
      </c>
      <c r="J1736" t="s">
        <v>3686</v>
      </c>
    </row>
    <row r="1737" spans="1:10" hidden="1">
      <c r="A1737">
        <v>33</v>
      </c>
      <c r="B1737">
        <v>0</v>
      </c>
      <c r="C1737">
        <v>3</v>
      </c>
      <c r="D1737">
        <v>6250</v>
      </c>
      <c r="E1737">
        <v>0</v>
      </c>
      <c r="F1737">
        <v>59</v>
      </c>
      <c r="G1737">
        <v>61.35</v>
      </c>
      <c r="H1737">
        <v>4217.8</v>
      </c>
      <c r="I1737">
        <f t="shared" si="27"/>
        <v>0</v>
      </c>
      <c r="J1737" t="s">
        <v>3686</v>
      </c>
    </row>
    <row r="1738" spans="1:10" hidden="1">
      <c r="A1738">
        <v>46</v>
      </c>
      <c r="B1738">
        <v>0</v>
      </c>
      <c r="C1738">
        <v>3</v>
      </c>
      <c r="D1738">
        <v>5514</v>
      </c>
      <c r="E1738">
        <v>7</v>
      </c>
      <c r="F1738">
        <v>70</v>
      </c>
      <c r="G1738">
        <v>67.95</v>
      </c>
      <c r="H1738">
        <v>6409.25</v>
      </c>
      <c r="I1738">
        <f t="shared" si="27"/>
        <v>0</v>
      </c>
      <c r="J1738" t="s">
        <v>3686</v>
      </c>
    </row>
    <row r="1739" spans="1:10" hidden="1">
      <c r="A1739">
        <v>41</v>
      </c>
      <c r="B1739">
        <v>0</v>
      </c>
      <c r="C1739">
        <v>3</v>
      </c>
      <c r="D1739">
        <v>3367</v>
      </c>
      <c r="E1739">
        <v>0</v>
      </c>
      <c r="F1739">
        <v>19</v>
      </c>
      <c r="G1739">
        <v>56.1</v>
      </c>
      <c r="H1739">
        <v>1734.62</v>
      </c>
      <c r="I1739">
        <f t="shared" si="27"/>
        <v>0</v>
      </c>
      <c r="J1739" t="s">
        <v>3686</v>
      </c>
    </row>
    <row r="1740" spans="1:10" hidden="1">
      <c r="A1740">
        <v>54</v>
      </c>
      <c r="B1740">
        <v>3</v>
      </c>
      <c r="C1740">
        <v>3</v>
      </c>
      <c r="D1740">
        <v>2993</v>
      </c>
      <c r="E1740">
        <v>9</v>
      </c>
      <c r="F1740">
        <v>9</v>
      </c>
      <c r="G1740">
        <v>90.35</v>
      </c>
      <c r="H1740">
        <v>1042.04</v>
      </c>
      <c r="I1740">
        <f t="shared" si="27"/>
        <v>0</v>
      </c>
      <c r="J1740" t="s">
        <v>3686</v>
      </c>
    </row>
    <row r="1741" spans="1:10" hidden="1">
      <c r="A1741">
        <v>22</v>
      </c>
      <c r="B1741">
        <v>0</v>
      </c>
      <c r="C1741">
        <v>3</v>
      </c>
      <c r="D1741">
        <v>6114</v>
      </c>
      <c r="E1741">
        <v>6</v>
      </c>
      <c r="F1741">
        <v>72</v>
      </c>
      <c r="G1741">
        <v>86.4</v>
      </c>
      <c r="H1741">
        <v>7164.15</v>
      </c>
      <c r="I1741">
        <f t="shared" si="27"/>
        <v>0</v>
      </c>
      <c r="J1741" t="s">
        <v>3686</v>
      </c>
    </row>
    <row r="1742" spans="1:10" hidden="1">
      <c r="A1742">
        <v>21</v>
      </c>
      <c r="B1742">
        <v>3</v>
      </c>
      <c r="C1742">
        <v>3</v>
      </c>
      <c r="D1742">
        <v>2898</v>
      </c>
      <c r="E1742">
        <v>0</v>
      </c>
      <c r="F1742">
        <v>13</v>
      </c>
      <c r="G1742">
        <v>40.549999999999997</v>
      </c>
      <c r="H1742">
        <v>590.35</v>
      </c>
      <c r="I1742">
        <f t="shared" si="27"/>
        <v>0</v>
      </c>
      <c r="J1742" t="s">
        <v>3686</v>
      </c>
    </row>
    <row r="1743" spans="1:10" hidden="1">
      <c r="A1743">
        <v>58</v>
      </c>
      <c r="B1743">
        <v>2</v>
      </c>
      <c r="C1743">
        <v>3</v>
      </c>
      <c r="D1743">
        <v>4700</v>
      </c>
      <c r="E1743">
        <v>5</v>
      </c>
      <c r="F1743">
        <v>53</v>
      </c>
      <c r="G1743">
        <v>92.55</v>
      </c>
      <c r="H1743">
        <v>6068.94</v>
      </c>
      <c r="I1743">
        <f t="shared" si="27"/>
        <v>0</v>
      </c>
      <c r="J1743" t="s">
        <v>3686</v>
      </c>
    </row>
    <row r="1744" spans="1:10" hidden="1">
      <c r="A1744">
        <v>25</v>
      </c>
      <c r="B1744">
        <v>0</v>
      </c>
      <c r="C1744">
        <v>3</v>
      </c>
      <c r="D1744">
        <v>3056</v>
      </c>
      <c r="E1744">
        <v>0</v>
      </c>
      <c r="F1744">
        <v>5</v>
      </c>
      <c r="G1744">
        <v>19.25</v>
      </c>
      <c r="H1744">
        <v>191.1</v>
      </c>
      <c r="I1744">
        <f t="shared" si="27"/>
        <v>0</v>
      </c>
      <c r="J1744" t="s">
        <v>3686</v>
      </c>
    </row>
    <row r="1745" spans="1:10" hidden="1">
      <c r="A1745">
        <v>32</v>
      </c>
      <c r="B1745">
        <v>1</v>
      </c>
      <c r="C1745">
        <v>3</v>
      </c>
      <c r="D1745">
        <v>5735</v>
      </c>
      <c r="E1745">
        <v>3</v>
      </c>
      <c r="F1745">
        <v>19</v>
      </c>
      <c r="G1745">
        <v>49.6</v>
      </c>
      <c r="H1745">
        <v>1103.8800000000001</v>
      </c>
      <c r="I1745">
        <f t="shared" si="27"/>
        <v>0</v>
      </c>
      <c r="J1745" t="s">
        <v>3686</v>
      </c>
    </row>
    <row r="1746" spans="1:10" hidden="1">
      <c r="A1746">
        <v>43</v>
      </c>
      <c r="B1746">
        <v>0</v>
      </c>
      <c r="C1746">
        <v>3</v>
      </c>
      <c r="D1746">
        <v>5838</v>
      </c>
      <c r="E1746">
        <v>0</v>
      </c>
      <c r="F1746">
        <v>1</v>
      </c>
      <c r="G1746">
        <v>48.45</v>
      </c>
      <c r="H1746">
        <v>64.87</v>
      </c>
      <c r="I1746">
        <f t="shared" si="27"/>
        <v>0</v>
      </c>
      <c r="J1746" t="s">
        <v>3751</v>
      </c>
    </row>
    <row r="1747" spans="1:10" hidden="1">
      <c r="A1747">
        <v>63</v>
      </c>
      <c r="B1747">
        <v>0</v>
      </c>
      <c r="C1747">
        <v>3</v>
      </c>
      <c r="D1747">
        <v>2496</v>
      </c>
      <c r="E1747">
        <v>0</v>
      </c>
      <c r="F1747">
        <v>43</v>
      </c>
      <c r="G1747">
        <v>90.65</v>
      </c>
      <c r="H1747">
        <v>5463.84</v>
      </c>
      <c r="I1747">
        <f t="shared" si="27"/>
        <v>0</v>
      </c>
      <c r="J1747" t="s">
        <v>3686</v>
      </c>
    </row>
    <row r="1748" spans="1:10" hidden="1">
      <c r="A1748">
        <v>19</v>
      </c>
      <c r="B1748">
        <v>0</v>
      </c>
      <c r="C1748">
        <v>3</v>
      </c>
      <c r="D1748">
        <v>2576</v>
      </c>
      <c r="E1748">
        <v>8</v>
      </c>
      <c r="F1748">
        <v>5</v>
      </c>
      <c r="G1748">
        <v>89.15</v>
      </c>
      <c r="H1748">
        <v>491.95</v>
      </c>
      <c r="I1748">
        <f t="shared" si="27"/>
        <v>0</v>
      </c>
      <c r="J1748" t="s">
        <v>3686</v>
      </c>
    </row>
    <row r="1749" spans="1:10" hidden="1">
      <c r="A1749">
        <v>33</v>
      </c>
      <c r="B1749">
        <v>2</v>
      </c>
      <c r="C1749">
        <v>3</v>
      </c>
      <c r="D1749">
        <v>5468</v>
      </c>
      <c r="E1749">
        <v>1</v>
      </c>
      <c r="F1749">
        <v>41</v>
      </c>
      <c r="G1749">
        <v>78.45</v>
      </c>
      <c r="H1749">
        <v>4450.34</v>
      </c>
      <c r="I1749">
        <f t="shared" si="27"/>
        <v>0</v>
      </c>
      <c r="J1749" t="s">
        <v>3686</v>
      </c>
    </row>
    <row r="1750" spans="1:10" hidden="1">
      <c r="A1750">
        <v>20</v>
      </c>
      <c r="B1750">
        <v>3</v>
      </c>
      <c r="C1750">
        <v>3</v>
      </c>
      <c r="D1750">
        <v>4686</v>
      </c>
      <c r="E1750">
        <v>1</v>
      </c>
      <c r="F1750">
        <v>69</v>
      </c>
      <c r="G1750">
        <v>105.1</v>
      </c>
      <c r="H1750">
        <v>8933.18</v>
      </c>
      <c r="I1750">
        <f t="shared" si="27"/>
        <v>0</v>
      </c>
      <c r="J1750" t="s">
        <v>3686</v>
      </c>
    </row>
    <row r="1751" spans="1:10" hidden="1">
      <c r="A1751">
        <v>19</v>
      </c>
      <c r="B1751">
        <v>3</v>
      </c>
      <c r="C1751">
        <v>3</v>
      </c>
      <c r="D1751">
        <v>6018</v>
      </c>
      <c r="E1751">
        <v>10</v>
      </c>
      <c r="F1751">
        <v>50</v>
      </c>
      <c r="G1751">
        <v>39.450000000000003</v>
      </c>
      <c r="H1751">
        <v>2021.35</v>
      </c>
      <c r="I1751">
        <f t="shared" si="27"/>
        <v>0</v>
      </c>
      <c r="J1751" t="s">
        <v>3686</v>
      </c>
    </row>
    <row r="1752" spans="1:10" hidden="1">
      <c r="A1752">
        <v>44</v>
      </c>
      <c r="B1752">
        <v>0</v>
      </c>
      <c r="C1752">
        <v>3</v>
      </c>
      <c r="D1752">
        <v>5441</v>
      </c>
      <c r="E1752">
        <v>0</v>
      </c>
      <c r="F1752">
        <v>2</v>
      </c>
      <c r="G1752">
        <v>45.25</v>
      </c>
      <c r="H1752">
        <v>153.19999999999999</v>
      </c>
      <c r="I1752">
        <f t="shared" si="27"/>
        <v>0</v>
      </c>
      <c r="J1752" t="s">
        <v>3751</v>
      </c>
    </row>
    <row r="1753" spans="1:10" hidden="1">
      <c r="A1753">
        <v>34</v>
      </c>
      <c r="B1753">
        <v>2</v>
      </c>
      <c r="C1753">
        <v>3</v>
      </c>
      <c r="D1753">
        <v>3746</v>
      </c>
      <c r="E1753">
        <v>0</v>
      </c>
      <c r="F1753">
        <v>26</v>
      </c>
      <c r="G1753">
        <v>29.8</v>
      </c>
      <c r="H1753">
        <v>776.22</v>
      </c>
      <c r="I1753">
        <f t="shared" si="27"/>
        <v>0</v>
      </c>
      <c r="J1753" t="s">
        <v>3686</v>
      </c>
    </row>
    <row r="1754" spans="1:10" hidden="1">
      <c r="A1754">
        <v>24</v>
      </c>
      <c r="B1754">
        <v>3</v>
      </c>
      <c r="C1754">
        <v>3</v>
      </c>
      <c r="D1754">
        <v>5097</v>
      </c>
      <c r="E1754">
        <v>10</v>
      </c>
      <c r="F1754">
        <v>71</v>
      </c>
      <c r="G1754">
        <v>77.55</v>
      </c>
      <c r="H1754">
        <v>9036.31</v>
      </c>
      <c r="I1754">
        <f t="shared" si="27"/>
        <v>0</v>
      </c>
      <c r="J1754" t="s">
        <v>3686</v>
      </c>
    </row>
    <row r="1755" spans="1:10" hidden="1">
      <c r="A1755">
        <v>21</v>
      </c>
      <c r="B1755">
        <v>0</v>
      </c>
      <c r="C1755">
        <v>3</v>
      </c>
      <c r="D1755">
        <v>3175</v>
      </c>
      <c r="E1755">
        <v>0</v>
      </c>
      <c r="F1755">
        <v>11</v>
      </c>
      <c r="G1755">
        <v>111.4</v>
      </c>
      <c r="H1755">
        <v>1251.98</v>
      </c>
      <c r="I1755">
        <f t="shared" si="27"/>
        <v>0</v>
      </c>
      <c r="J1755" t="s">
        <v>3686</v>
      </c>
    </row>
    <row r="1756" spans="1:10" hidden="1">
      <c r="A1756">
        <v>75</v>
      </c>
      <c r="B1756">
        <v>0</v>
      </c>
      <c r="C1756">
        <v>3</v>
      </c>
      <c r="D1756">
        <v>6423</v>
      </c>
      <c r="E1756">
        <v>0</v>
      </c>
      <c r="F1756">
        <v>71</v>
      </c>
      <c r="G1756">
        <v>106.8</v>
      </c>
      <c r="H1756">
        <v>10094</v>
      </c>
      <c r="I1756">
        <f t="shared" si="27"/>
        <v>0</v>
      </c>
      <c r="J1756" t="s">
        <v>3686</v>
      </c>
    </row>
    <row r="1757" spans="1:10" hidden="1">
      <c r="A1757">
        <v>67</v>
      </c>
      <c r="B1757">
        <v>0</v>
      </c>
      <c r="C1757">
        <v>3</v>
      </c>
      <c r="D1757">
        <v>4162</v>
      </c>
      <c r="E1757">
        <v>10</v>
      </c>
      <c r="F1757">
        <v>69</v>
      </c>
      <c r="G1757">
        <v>56.55</v>
      </c>
      <c r="H1757">
        <v>3992.65</v>
      </c>
      <c r="I1757">
        <f t="shared" si="27"/>
        <v>0</v>
      </c>
      <c r="J1757" t="s">
        <v>3686</v>
      </c>
    </row>
    <row r="1758" spans="1:10" hidden="1">
      <c r="A1758">
        <v>79</v>
      </c>
      <c r="B1758">
        <v>1</v>
      </c>
      <c r="C1758">
        <v>3</v>
      </c>
      <c r="D1758">
        <v>3443</v>
      </c>
      <c r="E1758">
        <v>1</v>
      </c>
      <c r="F1758">
        <v>11</v>
      </c>
      <c r="G1758">
        <v>50.55</v>
      </c>
      <c r="H1758">
        <v>565.35</v>
      </c>
      <c r="I1758">
        <f t="shared" si="27"/>
        <v>0</v>
      </c>
      <c r="J1758" t="s">
        <v>3686</v>
      </c>
    </row>
    <row r="1759" spans="1:10" hidden="1">
      <c r="A1759">
        <v>23</v>
      </c>
      <c r="B1759">
        <v>0</v>
      </c>
      <c r="C1759">
        <v>3</v>
      </c>
      <c r="D1759">
        <v>6078</v>
      </c>
      <c r="E1759">
        <v>0</v>
      </c>
      <c r="F1759">
        <v>52</v>
      </c>
      <c r="G1759">
        <v>57.95</v>
      </c>
      <c r="H1759">
        <v>4801.93</v>
      </c>
      <c r="I1759">
        <f t="shared" si="27"/>
        <v>0</v>
      </c>
      <c r="J1759" t="s">
        <v>3686</v>
      </c>
    </row>
    <row r="1760" spans="1:10" hidden="1">
      <c r="A1760">
        <v>35</v>
      </c>
      <c r="B1760">
        <v>1</v>
      </c>
      <c r="C1760">
        <v>3</v>
      </c>
      <c r="D1760">
        <v>3796</v>
      </c>
      <c r="E1760">
        <v>1</v>
      </c>
      <c r="F1760">
        <v>27</v>
      </c>
      <c r="G1760">
        <v>85.2</v>
      </c>
      <c r="H1760">
        <v>3482.19</v>
      </c>
      <c r="I1760">
        <f t="shared" si="27"/>
        <v>0</v>
      </c>
      <c r="J1760" t="s">
        <v>3686</v>
      </c>
    </row>
    <row r="1761" spans="1:10" hidden="1">
      <c r="A1761">
        <v>33</v>
      </c>
      <c r="B1761">
        <v>0</v>
      </c>
      <c r="C1761">
        <v>3</v>
      </c>
      <c r="D1761">
        <v>4149</v>
      </c>
      <c r="E1761">
        <v>3</v>
      </c>
      <c r="F1761">
        <v>59</v>
      </c>
      <c r="G1761">
        <v>19.3</v>
      </c>
      <c r="H1761">
        <v>2701.33</v>
      </c>
      <c r="I1761">
        <f t="shared" si="27"/>
        <v>0</v>
      </c>
      <c r="J1761" t="s">
        <v>3686</v>
      </c>
    </row>
    <row r="1762" spans="1:10" hidden="1">
      <c r="A1762">
        <v>33</v>
      </c>
      <c r="B1762">
        <v>0</v>
      </c>
      <c r="C1762">
        <v>3</v>
      </c>
      <c r="D1762">
        <v>5308</v>
      </c>
      <c r="E1762">
        <v>0</v>
      </c>
      <c r="F1762">
        <v>71</v>
      </c>
      <c r="G1762">
        <v>19.899999999999999</v>
      </c>
      <c r="H1762">
        <v>2890.54</v>
      </c>
      <c r="I1762">
        <f t="shared" si="27"/>
        <v>0</v>
      </c>
      <c r="J1762" t="s">
        <v>3686</v>
      </c>
    </row>
    <row r="1763" spans="1:10" hidden="1">
      <c r="A1763">
        <v>49</v>
      </c>
      <c r="B1763">
        <v>0</v>
      </c>
      <c r="C1763">
        <v>3</v>
      </c>
      <c r="D1763">
        <v>4120</v>
      </c>
      <c r="E1763">
        <v>0</v>
      </c>
      <c r="F1763">
        <v>1</v>
      </c>
      <c r="G1763">
        <v>75.099999999999994</v>
      </c>
      <c r="H1763">
        <v>79.63</v>
      </c>
      <c r="I1763">
        <f t="shared" si="27"/>
        <v>0</v>
      </c>
      <c r="J1763" t="s">
        <v>3751</v>
      </c>
    </row>
    <row r="1764" spans="1:10" hidden="1">
      <c r="A1764">
        <v>61</v>
      </c>
      <c r="B1764">
        <v>1</v>
      </c>
      <c r="C1764">
        <v>3</v>
      </c>
      <c r="D1764">
        <v>3707</v>
      </c>
      <c r="E1764">
        <v>8</v>
      </c>
      <c r="F1764">
        <v>15</v>
      </c>
      <c r="G1764">
        <v>101.9</v>
      </c>
      <c r="H1764">
        <v>1819.05</v>
      </c>
      <c r="I1764">
        <f t="shared" si="27"/>
        <v>0</v>
      </c>
      <c r="J1764" t="s">
        <v>3686</v>
      </c>
    </row>
    <row r="1765" spans="1:10" hidden="1">
      <c r="A1765">
        <v>23</v>
      </c>
      <c r="B1765">
        <v>0</v>
      </c>
      <c r="C1765">
        <v>3</v>
      </c>
      <c r="D1765">
        <v>4501</v>
      </c>
      <c r="E1765">
        <v>0</v>
      </c>
      <c r="F1765">
        <v>26</v>
      </c>
      <c r="G1765">
        <v>80.7</v>
      </c>
      <c r="H1765">
        <v>2729.64</v>
      </c>
      <c r="I1765">
        <f t="shared" si="27"/>
        <v>0</v>
      </c>
      <c r="J1765" t="s">
        <v>3686</v>
      </c>
    </row>
    <row r="1766" spans="1:10" hidden="1">
      <c r="A1766">
        <v>37</v>
      </c>
      <c r="B1766">
        <v>0</v>
      </c>
      <c r="C1766">
        <v>3</v>
      </c>
      <c r="D1766">
        <v>5409</v>
      </c>
      <c r="E1766">
        <v>0</v>
      </c>
      <c r="F1766">
        <v>20</v>
      </c>
      <c r="G1766">
        <v>19.5</v>
      </c>
      <c r="H1766">
        <v>632.4</v>
      </c>
      <c r="I1766">
        <f t="shared" si="27"/>
        <v>0</v>
      </c>
      <c r="J1766" t="s">
        <v>3686</v>
      </c>
    </row>
    <row r="1767" spans="1:10" hidden="1">
      <c r="A1767">
        <v>23</v>
      </c>
      <c r="B1767">
        <v>2</v>
      </c>
      <c r="C1767">
        <v>3</v>
      </c>
      <c r="D1767">
        <v>4134</v>
      </c>
      <c r="E1767">
        <v>9</v>
      </c>
      <c r="F1767">
        <v>18</v>
      </c>
      <c r="G1767">
        <v>25.55</v>
      </c>
      <c r="H1767">
        <v>467.85</v>
      </c>
      <c r="I1767">
        <f t="shared" si="27"/>
        <v>0</v>
      </c>
      <c r="J1767" t="s">
        <v>3686</v>
      </c>
    </row>
    <row r="1768" spans="1:10" hidden="1">
      <c r="A1768">
        <v>26</v>
      </c>
      <c r="B1768">
        <v>0</v>
      </c>
      <c r="C1768">
        <v>3</v>
      </c>
      <c r="D1768">
        <v>5183</v>
      </c>
      <c r="E1768">
        <v>0</v>
      </c>
      <c r="F1768">
        <v>53</v>
      </c>
      <c r="G1768">
        <v>53.6</v>
      </c>
      <c r="H1768">
        <v>2879.2</v>
      </c>
      <c r="I1768">
        <f t="shared" si="27"/>
        <v>0</v>
      </c>
      <c r="J1768" t="s">
        <v>3686</v>
      </c>
    </row>
    <row r="1769" spans="1:10" hidden="1">
      <c r="A1769">
        <v>34</v>
      </c>
      <c r="B1769">
        <v>0</v>
      </c>
      <c r="C1769">
        <v>3</v>
      </c>
      <c r="D1769">
        <v>4515</v>
      </c>
      <c r="E1769">
        <v>5</v>
      </c>
      <c r="F1769">
        <v>64</v>
      </c>
      <c r="G1769">
        <v>73.05</v>
      </c>
      <c r="H1769">
        <v>6393.61</v>
      </c>
      <c r="I1769">
        <f t="shared" si="27"/>
        <v>0</v>
      </c>
      <c r="J1769" t="s">
        <v>3686</v>
      </c>
    </row>
    <row r="1770" spans="1:10" hidden="1">
      <c r="A1770">
        <v>20</v>
      </c>
      <c r="B1770">
        <v>0</v>
      </c>
      <c r="C1770">
        <v>3</v>
      </c>
      <c r="D1770">
        <v>3483</v>
      </c>
      <c r="E1770">
        <v>0</v>
      </c>
      <c r="F1770">
        <v>23</v>
      </c>
      <c r="G1770">
        <v>73.75</v>
      </c>
      <c r="H1770">
        <v>2562.29</v>
      </c>
      <c r="I1770">
        <f t="shared" si="27"/>
        <v>0</v>
      </c>
      <c r="J1770" t="s">
        <v>3686</v>
      </c>
    </row>
    <row r="1771" spans="1:10" hidden="1">
      <c r="A1771">
        <v>37</v>
      </c>
      <c r="B1771">
        <v>3</v>
      </c>
      <c r="C1771">
        <v>3</v>
      </c>
      <c r="D1771">
        <v>2745</v>
      </c>
      <c r="E1771">
        <v>0</v>
      </c>
      <c r="F1771">
        <v>37</v>
      </c>
      <c r="G1771">
        <v>19.8</v>
      </c>
      <c r="H1771">
        <v>1029.8699999999999</v>
      </c>
      <c r="I1771">
        <f t="shared" si="27"/>
        <v>0</v>
      </c>
      <c r="J1771" t="s">
        <v>3686</v>
      </c>
    </row>
    <row r="1772" spans="1:10" hidden="1">
      <c r="A1772">
        <v>24</v>
      </c>
      <c r="B1772">
        <v>0</v>
      </c>
      <c r="C1772">
        <v>3</v>
      </c>
      <c r="D1772">
        <v>5713</v>
      </c>
      <c r="E1772">
        <v>3</v>
      </c>
      <c r="F1772">
        <v>53</v>
      </c>
      <c r="G1772">
        <v>111.8</v>
      </c>
      <c r="H1772">
        <v>8026.21</v>
      </c>
      <c r="I1772">
        <f t="shared" si="27"/>
        <v>0</v>
      </c>
      <c r="J1772" t="s">
        <v>3686</v>
      </c>
    </row>
    <row r="1773" spans="1:10" hidden="1">
      <c r="A1773">
        <v>29</v>
      </c>
      <c r="B1773">
        <v>0</v>
      </c>
      <c r="C1773">
        <v>3</v>
      </c>
      <c r="D1773">
        <v>2976</v>
      </c>
      <c r="E1773">
        <v>0</v>
      </c>
      <c r="F1773">
        <v>15</v>
      </c>
      <c r="G1773">
        <v>65.599999999999994</v>
      </c>
      <c r="H1773">
        <v>1311.65</v>
      </c>
      <c r="I1773">
        <f t="shared" si="27"/>
        <v>0</v>
      </c>
      <c r="J1773" t="s">
        <v>3686</v>
      </c>
    </row>
    <row r="1774" spans="1:10" hidden="1">
      <c r="A1774">
        <v>26</v>
      </c>
      <c r="B1774">
        <v>0</v>
      </c>
      <c r="C1774">
        <v>3</v>
      </c>
      <c r="D1774">
        <v>5197</v>
      </c>
      <c r="E1774">
        <v>2</v>
      </c>
      <c r="F1774">
        <v>72</v>
      </c>
      <c r="G1774">
        <v>93.25</v>
      </c>
      <c r="H1774">
        <v>6812.79</v>
      </c>
      <c r="I1774">
        <f t="shared" si="27"/>
        <v>0</v>
      </c>
      <c r="J1774" t="s">
        <v>3686</v>
      </c>
    </row>
    <row r="1775" spans="1:10" hidden="1">
      <c r="A1775">
        <v>62</v>
      </c>
      <c r="B1775">
        <v>0</v>
      </c>
      <c r="C1775">
        <v>3</v>
      </c>
      <c r="D1775">
        <v>4888</v>
      </c>
      <c r="E1775">
        <v>8</v>
      </c>
      <c r="F1775">
        <v>55</v>
      </c>
      <c r="G1775">
        <v>19.7</v>
      </c>
      <c r="H1775">
        <v>1320.45</v>
      </c>
      <c r="I1775">
        <f t="shared" si="27"/>
        <v>0</v>
      </c>
      <c r="J1775" t="s">
        <v>3686</v>
      </c>
    </row>
    <row r="1776" spans="1:10" hidden="1">
      <c r="A1776">
        <v>54</v>
      </c>
      <c r="B1776">
        <v>0</v>
      </c>
      <c r="C1776">
        <v>3</v>
      </c>
      <c r="D1776">
        <v>5643</v>
      </c>
      <c r="E1776">
        <v>2</v>
      </c>
      <c r="F1776">
        <v>71</v>
      </c>
      <c r="G1776">
        <v>84.8</v>
      </c>
      <c r="H1776">
        <v>7683.36</v>
      </c>
      <c r="I1776">
        <f t="shared" si="27"/>
        <v>0</v>
      </c>
      <c r="J1776" t="s">
        <v>3686</v>
      </c>
    </row>
    <row r="1777" spans="1:10" hidden="1">
      <c r="A1777">
        <v>50</v>
      </c>
      <c r="B1777">
        <v>1</v>
      </c>
      <c r="C1777">
        <v>3</v>
      </c>
      <c r="D1777">
        <v>4954</v>
      </c>
      <c r="E1777">
        <v>10</v>
      </c>
      <c r="F1777">
        <v>72</v>
      </c>
      <c r="G1777">
        <v>53.8</v>
      </c>
      <c r="H1777">
        <v>3952.45</v>
      </c>
      <c r="I1777">
        <f t="shared" si="27"/>
        <v>0</v>
      </c>
      <c r="J1777" t="s">
        <v>3686</v>
      </c>
    </row>
    <row r="1778" spans="1:10" hidden="1">
      <c r="A1778">
        <v>61</v>
      </c>
      <c r="B1778">
        <v>2</v>
      </c>
      <c r="C1778">
        <v>3</v>
      </c>
      <c r="D1778">
        <v>5865</v>
      </c>
      <c r="E1778">
        <v>2</v>
      </c>
      <c r="F1778">
        <v>66</v>
      </c>
      <c r="G1778">
        <v>109.25</v>
      </c>
      <c r="H1778">
        <v>8489.76</v>
      </c>
      <c r="I1778">
        <f t="shared" si="27"/>
        <v>0</v>
      </c>
      <c r="J1778" t="s">
        <v>3686</v>
      </c>
    </row>
    <row r="1779" spans="1:10" hidden="1">
      <c r="A1779">
        <v>61</v>
      </c>
      <c r="B1779">
        <v>1</v>
      </c>
      <c r="C1779">
        <v>3</v>
      </c>
      <c r="D1779">
        <v>4456</v>
      </c>
      <c r="E1779">
        <v>0</v>
      </c>
      <c r="F1779">
        <v>72</v>
      </c>
      <c r="G1779">
        <v>85.3</v>
      </c>
      <c r="H1779">
        <v>8730.56</v>
      </c>
      <c r="I1779">
        <f t="shared" si="27"/>
        <v>0</v>
      </c>
      <c r="J1779" t="s">
        <v>3686</v>
      </c>
    </row>
    <row r="1780" spans="1:10" hidden="1">
      <c r="A1780">
        <v>46</v>
      </c>
      <c r="B1780">
        <v>0</v>
      </c>
      <c r="C1780">
        <v>3</v>
      </c>
      <c r="D1780">
        <v>5430</v>
      </c>
      <c r="E1780">
        <v>0</v>
      </c>
      <c r="F1780">
        <v>72</v>
      </c>
      <c r="G1780">
        <v>108.05</v>
      </c>
      <c r="H1780">
        <v>8530.2000000000007</v>
      </c>
      <c r="I1780">
        <f t="shared" si="27"/>
        <v>0</v>
      </c>
      <c r="J1780" t="s">
        <v>3686</v>
      </c>
    </row>
    <row r="1781" spans="1:10" hidden="1">
      <c r="A1781">
        <v>19</v>
      </c>
      <c r="B1781">
        <v>0</v>
      </c>
      <c r="C1781">
        <v>3</v>
      </c>
      <c r="D1781">
        <v>4323</v>
      </c>
      <c r="E1781">
        <v>0</v>
      </c>
      <c r="F1781">
        <v>10</v>
      </c>
      <c r="G1781">
        <v>60.95</v>
      </c>
      <c r="H1781">
        <v>713.05</v>
      </c>
      <c r="I1781">
        <f t="shared" si="27"/>
        <v>0</v>
      </c>
      <c r="J1781" t="s">
        <v>3686</v>
      </c>
    </row>
    <row r="1782" spans="1:10" hidden="1">
      <c r="A1782">
        <v>58</v>
      </c>
      <c r="B1782">
        <v>0</v>
      </c>
      <c r="C1782">
        <v>3</v>
      </c>
      <c r="D1782">
        <v>4056</v>
      </c>
      <c r="E1782">
        <v>0</v>
      </c>
      <c r="F1782">
        <v>1</v>
      </c>
      <c r="G1782">
        <v>70.7</v>
      </c>
      <c r="H1782">
        <v>109.51</v>
      </c>
      <c r="I1782">
        <f t="shared" si="27"/>
        <v>0</v>
      </c>
      <c r="J1782" t="s">
        <v>3751</v>
      </c>
    </row>
    <row r="1783" spans="1:10" hidden="1">
      <c r="A1783">
        <v>19</v>
      </c>
      <c r="B1783">
        <v>1</v>
      </c>
      <c r="C1783">
        <v>3</v>
      </c>
      <c r="D1783">
        <v>5535</v>
      </c>
      <c r="E1783">
        <v>6</v>
      </c>
      <c r="F1783">
        <v>52</v>
      </c>
      <c r="G1783">
        <v>24.55</v>
      </c>
      <c r="H1783">
        <v>2867.65</v>
      </c>
      <c r="I1783">
        <f t="shared" si="27"/>
        <v>0</v>
      </c>
      <c r="J1783" t="s">
        <v>3686</v>
      </c>
    </row>
    <row r="1784" spans="1:10" hidden="1">
      <c r="A1784">
        <v>34</v>
      </c>
      <c r="B1784">
        <v>3</v>
      </c>
      <c r="C1784">
        <v>3</v>
      </c>
      <c r="D1784">
        <v>4778</v>
      </c>
      <c r="E1784">
        <v>7</v>
      </c>
      <c r="F1784">
        <v>57</v>
      </c>
      <c r="G1784">
        <v>59.6</v>
      </c>
      <c r="H1784">
        <v>4408.75</v>
      </c>
      <c r="I1784">
        <f t="shared" si="27"/>
        <v>0</v>
      </c>
      <c r="J1784" t="s">
        <v>3686</v>
      </c>
    </row>
    <row r="1785" spans="1:10" hidden="1">
      <c r="A1785">
        <v>37</v>
      </c>
      <c r="B1785">
        <v>2</v>
      </c>
      <c r="C1785">
        <v>3</v>
      </c>
      <c r="D1785">
        <v>5941</v>
      </c>
      <c r="E1785">
        <v>0</v>
      </c>
      <c r="F1785">
        <v>22</v>
      </c>
      <c r="G1785">
        <v>49.45</v>
      </c>
      <c r="H1785">
        <v>1031.4000000000001</v>
      </c>
      <c r="I1785">
        <f t="shared" si="27"/>
        <v>0</v>
      </c>
      <c r="J1785" t="s">
        <v>3686</v>
      </c>
    </row>
    <row r="1786" spans="1:10" hidden="1">
      <c r="A1786">
        <v>55</v>
      </c>
      <c r="B1786">
        <v>0</v>
      </c>
      <c r="C1786">
        <v>3</v>
      </c>
      <c r="D1786">
        <v>5649</v>
      </c>
      <c r="E1786">
        <v>0</v>
      </c>
      <c r="F1786">
        <v>65</v>
      </c>
      <c r="G1786">
        <v>105.1</v>
      </c>
      <c r="H1786">
        <v>8435.6</v>
      </c>
      <c r="I1786">
        <f t="shared" si="27"/>
        <v>0</v>
      </c>
      <c r="J1786" t="s">
        <v>3686</v>
      </c>
    </row>
    <row r="1787" spans="1:10" hidden="1">
      <c r="A1787">
        <v>47</v>
      </c>
      <c r="B1787">
        <v>0</v>
      </c>
      <c r="C1787">
        <v>3</v>
      </c>
      <c r="D1787">
        <v>2964</v>
      </c>
      <c r="E1787">
        <v>4</v>
      </c>
      <c r="F1787">
        <v>48</v>
      </c>
      <c r="G1787">
        <v>20.05</v>
      </c>
      <c r="H1787">
        <v>2622.88</v>
      </c>
      <c r="I1787">
        <f t="shared" si="27"/>
        <v>0</v>
      </c>
      <c r="J1787" t="s">
        <v>3686</v>
      </c>
    </row>
    <row r="1788" spans="1:10" hidden="1">
      <c r="A1788">
        <v>44</v>
      </c>
      <c r="B1788">
        <v>2</v>
      </c>
      <c r="C1788">
        <v>3</v>
      </c>
      <c r="D1788">
        <v>5940</v>
      </c>
      <c r="E1788">
        <v>4</v>
      </c>
      <c r="F1788">
        <v>72</v>
      </c>
      <c r="G1788">
        <v>83.55</v>
      </c>
      <c r="H1788">
        <v>7710.42</v>
      </c>
      <c r="I1788">
        <f t="shared" si="27"/>
        <v>0</v>
      </c>
      <c r="J1788" t="s">
        <v>3686</v>
      </c>
    </row>
    <row r="1789" spans="1:10" hidden="1">
      <c r="A1789">
        <v>25</v>
      </c>
      <c r="B1789">
        <v>3</v>
      </c>
      <c r="C1789">
        <v>3</v>
      </c>
      <c r="D1789">
        <v>3918</v>
      </c>
      <c r="E1789">
        <v>10</v>
      </c>
      <c r="F1789">
        <v>44</v>
      </c>
      <c r="G1789">
        <v>56.25</v>
      </c>
      <c r="H1789">
        <v>4367.57</v>
      </c>
      <c r="I1789">
        <f t="shared" si="27"/>
        <v>0</v>
      </c>
      <c r="J1789" t="s">
        <v>3686</v>
      </c>
    </row>
    <row r="1790" spans="1:10" hidden="1">
      <c r="A1790">
        <v>36</v>
      </c>
      <c r="B1790">
        <v>0</v>
      </c>
      <c r="C1790">
        <v>3</v>
      </c>
      <c r="D1790">
        <v>5703</v>
      </c>
      <c r="E1790">
        <v>0</v>
      </c>
      <c r="F1790">
        <v>36</v>
      </c>
      <c r="G1790">
        <v>18.55</v>
      </c>
      <c r="H1790">
        <v>995</v>
      </c>
      <c r="I1790">
        <f t="shared" si="27"/>
        <v>0</v>
      </c>
      <c r="J1790" t="s">
        <v>3686</v>
      </c>
    </row>
    <row r="1791" spans="1:10" hidden="1">
      <c r="A1791">
        <v>33</v>
      </c>
      <c r="B1791">
        <v>0</v>
      </c>
      <c r="C1791">
        <v>3</v>
      </c>
      <c r="D1791">
        <v>5628</v>
      </c>
      <c r="E1791">
        <v>8</v>
      </c>
      <c r="F1791">
        <v>64</v>
      </c>
      <c r="G1791">
        <v>19.45</v>
      </c>
      <c r="H1791">
        <v>2487.3200000000002</v>
      </c>
      <c r="I1791">
        <f t="shared" si="27"/>
        <v>0</v>
      </c>
      <c r="J1791" t="s">
        <v>3686</v>
      </c>
    </row>
    <row r="1792" spans="1:10" hidden="1">
      <c r="A1792">
        <v>41</v>
      </c>
      <c r="B1792">
        <v>0</v>
      </c>
      <c r="C1792">
        <v>3</v>
      </c>
      <c r="D1792">
        <v>2061</v>
      </c>
      <c r="E1792">
        <v>0</v>
      </c>
      <c r="F1792">
        <v>23</v>
      </c>
      <c r="G1792">
        <v>83.2</v>
      </c>
      <c r="H1792">
        <v>2467.59</v>
      </c>
      <c r="I1792">
        <f t="shared" si="27"/>
        <v>0</v>
      </c>
      <c r="J1792" t="s">
        <v>3686</v>
      </c>
    </row>
    <row r="1793" spans="1:10" hidden="1">
      <c r="A1793">
        <v>23</v>
      </c>
      <c r="B1793">
        <v>0</v>
      </c>
      <c r="C1793">
        <v>3</v>
      </c>
      <c r="D1793">
        <v>5408</v>
      </c>
      <c r="E1793">
        <v>1</v>
      </c>
      <c r="F1793">
        <v>72</v>
      </c>
      <c r="G1793">
        <v>114.65</v>
      </c>
      <c r="H1793">
        <v>8664.43</v>
      </c>
      <c r="I1793">
        <f t="shared" si="27"/>
        <v>0</v>
      </c>
      <c r="J1793" t="s">
        <v>3686</v>
      </c>
    </row>
    <row r="1794" spans="1:10" hidden="1">
      <c r="A1794">
        <v>73</v>
      </c>
      <c r="B1794">
        <v>0</v>
      </c>
      <c r="C1794">
        <v>3</v>
      </c>
      <c r="D1794">
        <v>4964</v>
      </c>
      <c r="E1794">
        <v>2</v>
      </c>
      <c r="F1794">
        <v>71</v>
      </c>
      <c r="G1794">
        <v>99.4</v>
      </c>
      <c r="H1794">
        <v>8038.71</v>
      </c>
      <c r="I1794">
        <f t="shared" ref="I1794:I1857" si="28">IF(J1794="Churned",1,0)</f>
        <v>0</v>
      </c>
      <c r="J1794" t="s">
        <v>3686</v>
      </c>
    </row>
    <row r="1795" spans="1:10" hidden="1">
      <c r="A1795">
        <v>78</v>
      </c>
      <c r="B1795">
        <v>0</v>
      </c>
      <c r="C1795">
        <v>3</v>
      </c>
      <c r="D1795">
        <v>5692</v>
      </c>
      <c r="E1795">
        <v>0</v>
      </c>
      <c r="F1795">
        <v>65</v>
      </c>
      <c r="G1795">
        <v>109.05</v>
      </c>
      <c r="H1795">
        <v>7359.53</v>
      </c>
      <c r="I1795">
        <f t="shared" si="28"/>
        <v>0</v>
      </c>
      <c r="J1795" t="s">
        <v>3686</v>
      </c>
    </row>
    <row r="1796" spans="1:10" hidden="1">
      <c r="A1796">
        <v>67</v>
      </c>
      <c r="B1796">
        <v>0</v>
      </c>
      <c r="C1796">
        <v>3</v>
      </c>
      <c r="D1796">
        <v>2848</v>
      </c>
      <c r="E1796">
        <v>7</v>
      </c>
      <c r="F1796">
        <v>11</v>
      </c>
      <c r="G1796">
        <v>70.2</v>
      </c>
      <c r="H1796">
        <v>1103.32</v>
      </c>
      <c r="I1796">
        <f t="shared" si="28"/>
        <v>0</v>
      </c>
      <c r="J1796" t="s">
        <v>3686</v>
      </c>
    </row>
    <row r="1797" spans="1:10" hidden="1">
      <c r="A1797">
        <v>76</v>
      </c>
      <c r="B1797">
        <v>0</v>
      </c>
      <c r="C1797">
        <v>3</v>
      </c>
      <c r="D1797">
        <v>5569</v>
      </c>
      <c r="E1797">
        <v>6</v>
      </c>
      <c r="F1797">
        <v>72</v>
      </c>
      <c r="G1797">
        <v>112.9</v>
      </c>
      <c r="H1797">
        <v>10263.1</v>
      </c>
      <c r="I1797">
        <f t="shared" si="28"/>
        <v>0</v>
      </c>
      <c r="J1797" t="s">
        <v>3686</v>
      </c>
    </row>
    <row r="1798" spans="1:10" hidden="1">
      <c r="A1798">
        <v>69</v>
      </c>
      <c r="B1798">
        <v>1</v>
      </c>
      <c r="C1798">
        <v>3</v>
      </c>
      <c r="D1798">
        <v>3471</v>
      </c>
      <c r="E1798">
        <v>5</v>
      </c>
      <c r="F1798">
        <v>14</v>
      </c>
      <c r="G1798">
        <v>95.8</v>
      </c>
      <c r="H1798">
        <v>1547.76</v>
      </c>
      <c r="I1798">
        <f t="shared" si="28"/>
        <v>0</v>
      </c>
      <c r="J1798" t="s">
        <v>3686</v>
      </c>
    </row>
    <row r="1799" spans="1:10" hidden="1">
      <c r="A1799">
        <v>79</v>
      </c>
      <c r="B1799">
        <v>0</v>
      </c>
      <c r="C1799">
        <v>3</v>
      </c>
      <c r="D1799">
        <v>5540</v>
      </c>
      <c r="E1799">
        <v>7</v>
      </c>
      <c r="F1799">
        <v>72</v>
      </c>
      <c r="G1799">
        <v>73.45</v>
      </c>
      <c r="H1799">
        <v>6139.72</v>
      </c>
      <c r="I1799">
        <f t="shared" si="28"/>
        <v>0</v>
      </c>
      <c r="J1799" t="s">
        <v>3686</v>
      </c>
    </row>
    <row r="1800" spans="1:10" hidden="1">
      <c r="A1800">
        <v>79</v>
      </c>
      <c r="B1800">
        <v>0</v>
      </c>
      <c r="C1800">
        <v>3</v>
      </c>
      <c r="D1800">
        <v>5428</v>
      </c>
      <c r="E1800">
        <v>0</v>
      </c>
      <c r="F1800">
        <v>63</v>
      </c>
      <c r="G1800">
        <v>83</v>
      </c>
      <c r="H1800">
        <v>6227.11</v>
      </c>
      <c r="I1800">
        <f t="shared" si="28"/>
        <v>0</v>
      </c>
      <c r="J1800" t="s">
        <v>3686</v>
      </c>
    </row>
    <row r="1801" spans="1:10" hidden="1">
      <c r="A1801">
        <v>71</v>
      </c>
      <c r="B1801">
        <v>0</v>
      </c>
      <c r="C1801">
        <v>3</v>
      </c>
      <c r="D1801">
        <v>4047</v>
      </c>
      <c r="E1801">
        <v>7</v>
      </c>
      <c r="F1801">
        <v>11</v>
      </c>
      <c r="G1801">
        <v>20.6</v>
      </c>
      <c r="H1801">
        <v>255.02</v>
      </c>
      <c r="I1801">
        <f t="shared" si="28"/>
        <v>0</v>
      </c>
      <c r="J1801" t="s">
        <v>3686</v>
      </c>
    </row>
    <row r="1802" spans="1:10" hidden="1">
      <c r="A1802">
        <v>21</v>
      </c>
      <c r="B1802">
        <v>0</v>
      </c>
      <c r="C1802">
        <v>3</v>
      </c>
      <c r="D1802">
        <v>4770</v>
      </c>
      <c r="E1802">
        <v>0</v>
      </c>
      <c r="F1802">
        <v>52</v>
      </c>
      <c r="G1802">
        <v>91.25</v>
      </c>
      <c r="H1802">
        <v>6366.42</v>
      </c>
      <c r="I1802">
        <f t="shared" si="28"/>
        <v>0</v>
      </c>
      <c r="J1802" t="s">
        <v>3686</v>
      </c>
    </row>
    <row r="1803" spans="1:10" hidden="1">
      <c r="A1803">
        <v>43</v>
      </c>
      <c r="B1803">
        <v>0</v>
      </c>
      <c r="C1803">
        <v>3</v>
      </c>
      <c r="D1803">
        <v>5361</v>
      </c>
      <c r="E1803">
        <v>10</v>
      </c>
      <c r="F1803">
        <v>2</v>
      </c>
      <c r="G1803">
        <v>90.35</v>
      </c>
      <c r="H1803">
        <v>199.8</v>
      </c>
      <c r="I1803">
        <f t="shared" si="28"/>
        <v>0</v>
      </c>
      <c r="J1803" t="s">
        <v>3751</v>
      </c>
    </row>
    <row r="1804" spans="1:10" hidden="1">
      <c r="A1804">
        <v>19</v>
      </c>
      <c r="B1804">
        <v>3</v>
      </c>
      <c r="C1804">
        <v>3</v>
      </c>
      <c r="D1804">
        <v>4558</v>
      </c>
      <c r="E1804">
        <v>1</v>
      </c>
      <c r="F1804">
        <v>72</v>
      </c>
      <c r="G1804">
        <v>114</v>
      </c>
      <c r="H1804">
        <v>10430.99</v>
      </c>
      <c r="I1804">
        <f t="shared" si="28"/>
        <v>0</v>
      </c>
      <c r="J1804" t="s">
        <v>3686</v>
      </c>
    </row>
    <row r="1805" spans="1:10" hidden="1">
      <c r="A1805">
        <v>60</v>
      </c>
      <c r="B1805">
        <v>0</v>
      </c>
      <c r="C1805">
        <v>3</v>
      </c>
      <c r="D1805">
        <v>5363</v>
      </c>
      <c r="E1805">
        <v>0</v>
      </c>
      <c r="F1805">
        <v>31</v>
      </c>
      <c r="G1805">
        <v>20.399999999999999</v>
      </c>
      <c r="H1805">
        <v>1402.08</v>
      </c>
      <c r="I1805">
        <f t="shared" si="28"/>
        <v>0</v>
      </c>
      <c r="J1805" t="s">
        <v>3686</v>
      </c>
    </row>
    <row r="1806" spans="1:10" hidden="1">
      <c r="A1806">
        <v>56</v>
      </c>
      <c r="B1806">
        <v>0</v>
      </c>
      <c r="C1806">
        <v>3</v>
      </c>
      <c r="D1806">
        <v>2452</v>
      </c>
      <c r="E1806">
        <v>2</v>
      </c>
      <c r="F1806">
        <v>9</v>
      </c>
      <c r="G1806">
        <v>68.95</v>
      </c>
      <c r="H1806">
        <v>905.61</v>
      </c>
      <c r="I1806">
        <f t="shared" si="28"/>
        <v>0</v>
      </c>
      <c r="J1806" t="s">
        <v>3686</v>
      </c>
    </row>
    <row r="1807" spans="1:10" hidden="1">
      <c r="A1807">
        <v>47</v>
      </c>
      <c r="B1807">
        <v>2</v>
      </c>
      <c r="C1807">
        <v>3</v>
      </c>
      <c r="D1807">
        <v>4811</v>
      </c>
      <c r="E1807">
        <v>7</v>
      </c>
      <c r="F1807">
        <v>52</v>
      </c>
      <c r="G1807">
        <v>100.3</v>
      </c>
      <c r="H1807">
        <v>5659.93</v>
      </c>
      <c r="I1807">
        <f t="shared" si="28"/>
        <v>0</v>
      </c>
      <c r="J1807" t="s">
        <v>3686</v>
      </c>
    </row>
    <row r="1808" spans="1:10" hidden="1">
      <c r="A1808">
        <v>31</v>
      </c>
      <c r="B1808">
        <v>0</v>
      </c>
      <c r="C1808">
        <v>3</v>
      </c>
      <c r="D1808">
        <v>2941</v>
      </c>
      <c r="E1808">
        <v>5</v>
      </c>
      <c r="F1808">
        <v>3</v>
      </c>
      <c r="G1808">
        <v>19.600000000000001</v>
      </c>
      <c r="H1808">
        <v>180.95</v>
      </c>
      <c r="I1808">
        <f t="shared" si="28"/>
        <v>0</v>
      </c>
      <c r="J1808" t="s">
        <v>3751</v>
      </c>
    </row>
    <row r="1809" spans="1:10" hidden="1">
      <c r="A1809">
        <v>28</v>
      </c>
      <c r="B1809">
        <v>0</v>
      </c>
      <c r="C1809">
        <v>3</v>
      </c>
      <c r="D1809">
        <v>5103</v>
      </c>
      <c r="E1809">
        <v>0</v>
      </c>
      <c r="F1809">
        <v>29</v>
      </c>
      <c r="G1809">
        <v>39.5</v>
      </c>
      <c r="H1809">
        <v>1082.75</v>
      </c>
      <c r="I1809">
        <f t="shared" si="28"/>
        <v>0</v>
      </c>
      <c r="J1809" t="s">
        <v>3686</v>
      </c>
    </row>
    <row r="1810" spans="1:10" hidden="1">
      <c r="A1810">
        <v>47</v>
      </c>
      <c r="B1810">
        <v>0</v>
      </c>
      <c r="C1810">
        <v>3</v>
      </c>
      <c r="D1810">
        <v>5862</v>
      </c>
      <c r="E1810">
        <v>0</v>
      </c>
      <c r="F1810">
        <v>8</v>
      </c>
      <c r="G1810">
        <v>60</v>
      </c>
      <c r="H1810">
        <v>861.99</v>
      </c>
      <c r="I1810">
        <f t="shared" si="28"/>
        <v>0</v>
      </c>
      <c r="J1810" t="s">
        <v>3686</v>
      </c>
    </row>
    <row r="1811" spans="1:10" hidden="1">
      <c r="A1811">
        <v>43</v>
      </c>
      <c r="B1811">
        <v>0</v>
      </c>
      <c r="C1811">
        <v>3</v>
      </c>
      <c r="D1811">
        <v>4770</v>
      </c>
      <c r="E1811">
        <v>0</v>
      </c>
      <c r="F1811">
        <v>7</v>
      </c>
      <c r="G1811">
        <v>59.1</v>
      </c>
      <c r="H1811">
        <v>417.06</v>
      </c>
      <c r="I1811">
        <f t="shared" si="28"/>
        <v>0</v>
      </c>
      <c r="J1811" t="s">
        <v>3686</v>
      </c>
    </row>
    <row r="1812" spans="1:10" hidden="1">
      <c r="A1812">
        <v>32</v>
      </c>
      <c r="B1812">
        <v>0</v>
      </c>
      <c r="C1812">
        <v>3</v>
      </c>
      <c r="D1812">
        <v>4667</v>
      </c>
      <c r="E1812">
        <v>0</v>
      </c>
      <c r="F1812">
        <v>22</v>
      </c>
      <c r="G1812">
        <v>49.8</v>
      </c>
      <c r="H1812">
        <v>1742.71</v>
      </c>
      <c r="I1812">
        <f t="shared" si="28"/>
        <v>0</v>
      </c>
      <c r="J1812" t="s">
        <v>3686</v>
      </c>
    </row>
    <row r="1813" spans="1:10" hidden="1">
      <c r="A1813">
        <v>64</v>
      </c>
      <c r="B1813">
        <v>2</v>
      </c>
      <c r="C1813">
        <v>3</v>
      </c>
      <c r="D1813">
        <v>5084</v>
      </c>
      <c r="E1813">
        <v>0</v>
      </c>
      <c r="F1813">
        <v>7</v>
      </c>
      <c r="G1813">
        <v>19.45</v>
      </c>
      <c r="H1813">
        <v>480.87</v>
      </c>
      <c r="I1813">
        <f t="shared" si="28"/>
        <v>0</v>
      </c>
      <c r="J1813" t="s">
        <v>3686</v>
      </c>
    </row>
    <row r="1814" spans="1:10" hidden="1">
      <c r="A1814">
        <v>47</v>
      </c>
      <c r="B1814">
        <v>1</v>
      </c>
      <c r="C1814">
        <v>3</v>
      </c>
      <c r="D1814">
        <v>3713</v>
      </c>
      <c r="E1814">
        <v>0</v>
      </c>
      <c r="F1814">
        <v>12</v>
      </c>
      <c r="G1814">
        <v>19.399999999999999</v>
      </c>
      <c r="H1814">
        <v>297.10000000000002</v>
      </c>
      <c r="I1814">
        <f t="shared" si="28"/>
        <v>0</v>
      </c>
      <c r="J1814" t="s">
        <v>3686</v>
      </c>
    </row>
    <row r="1815" spans="1:10" hidden="1">
      <c r="A1815">
        <v>48</v>
      </c>
      <c r="B1815">
        <v>0</v>
      </c>
      <c r="C1815">
        <v>3</v>
      </c>
      <c r="D1815">
        <v>5364</v>
      </c>
      <c r="E1815">
        <v>0</v>
      </c>
      <c r="F1815">
        <v>61</v>
      </c>
      <c r="G1815">
        <v>107.75</v>
      </c>
      <c r="H1815">
        <v>9108.2999999999993</v>
      </c>
      <c r="I1815">
        <f t="shared" si="28"/>
        <v>0</v>
      </c>
      <c r="J1815" t="s">
        <v>3686</v>
      </c>
    </row>
    <row r="1816" spans="1:10" hidden="1">
      <c r="A1816">
        <v>30</v>
      </c>
      <c r="B1816">
        <v>0</v>
      </c>
      <c r="C1816">
        <v>3</v>
      </c>
      <c r="D1816">
        <v>2038</v>
      </c>
      <c r="E1816">
        <v>0</v>
      </c>
      <c r="F1816">
        <v>8</v>
      </c>
      <c r="G1816">
        <v>29.25</v>
      </c>
      <c r="H1816">
        <v>226.95</v>
      </c>
      <c r="I1816">
        <f t="shared" si="28"/>
        <v>0</v>
      </c>
      <c r="J1816" t="s">
        <v>3686</v>
      </c>
    </row>
    <row r="1817" spans="1:10" hidden="1">
      <c r="A1817">
        <v>57</v>
      </c>
      <c r="B1817">
        <v>1</v>
      </c>
      <c r="C1817">
        <v>3</v>
      </c>
      <c r="D1817">
        <v>3899</v>
      </c>
      <c r="E1817">
        <v>4</v>
      </c>
      <c r="F1817">
        <v>20</v>
      </c>
      <c r="G1817">
        <v>39.4</v>
      </c>
      <c r="H1817">
        <v>825.4</v>
      </c>
      <c r="I1817">
        <f t="shared" si="28"/>
        <v>0</v>
      </c>
      <c r="J1817" t="s">
        <v>3686</v>
      </c>
    </row>
    <row r="1818" spans="1:10" hidden="1">
      <c r="A1818">
        <v>33</v>
      </c>
      <c r="B1818">
        <v>0</v>
      </c>
      <c r="C1818">
        <v>3</v>
      </c>
      <c r="D1818">
        <v>4244</v>
      </c>
      <c r="E1818">
        <v>0</v>
      </c>
      <c r="F1818">
        <v>59</v>
      </c>
      <c r="G1818">
        <v>68.7</v>
      </c>
      <c r="H1818">
        <v>5891.83</v>
      </c>
      <c r="I1818">
        <f t="shared" si="28"/>
        <v>0</v>
      </c>
      <c r="J1818" t="s">
        <v>3686</v>
      </c>
    </row>
    <row r="1819" spans="1:10" hidden="1">
      <c r="A1819">
        <v>62</v>
      </c>
      <c r="B1819">
        <v>0</v>
      </c>
      <c r="C1819">
        <v>3</v>
      </c>
      <c r="D1819">
        <v>2168</v>
      </c>
      <c r="E1819">
        <v>1</v>
      </c>
      <c r="F1819">
        <v>43</v>
      </c>
      <c r="G1819">
        <v>66.25</v>
      </c>
      <c r="H1819">
        <v>4023.24</v>
      </c>
      <c r="I1819">
        <f t="shared" si="28"/>
        <v>0</v>
      </c>
      <c r="J1819" t="s">
        <v>3686</v>
      </c>
    </row>
    <row r="1820" spans="1:10" hidden="1">
      <c r="A1820">
        <v>42</v>
      </c>
      <c r="B1820">
        <v>2</v>
      </c>
      <c r="C1820">
        <v>3</v>
      </c>
      <c r="D1820">
        <v>5079</v>
      </c>
      <c r="E1820">
        <v>0</v>
      </c>
      <c r="F1820">
        <v>25</v>
      </c>
      <c r="G1820">
        <v>40.65</v>
      </c>
      <c r="H1820">
        <v>970.55</v>
      </c>
      <c r="I1820">
        <f t="shared" si="28"/>
        <v>0</v>
      </c>
      <c r="J1820" t="s">
        <v>3686</v>
      </c>
    </row>
    <row r="1821" spans="1:10" hidden="1">
      <c r="A1821">
        <v>56</v>
      </c>
      <c r="B1821">
        <v>0</v>
      </c>
      <c r="C1821">
        <v>3</v>
      </c>
      <c r="D1821">
        <v>2519</v>
      </c>
      <c r="E1821">
        <v>4</v>
      </c>
      <c r="F1821">
        <v>26</v>
      </c>
      <c r="G1821">
        <v>35.4</v>
      </c>
      <c r="H1821">
        <v>978.6</v>
      </c>
      <c r="I1821">
        <f t="shared" si="28"/>
        <v>0</v>
      </c>
      <c r="J1821" t="s">
        <v>3686</v>
      </c>
    </row>
    <row r="1822" spans="1:10" hidden="1">
      <c r="A1822">
        <v>24</v>
      </c>
      <c r="B1822">
        <v>0</v>
      </c>
      <c r="C1822">
        <v>3</v>
      </c>
      <c r="D1822">
        <v>2236</v>
      </c>
      <c r="E1822">
        <v>6</v>
      </c>
      <c r="F1822">
        <v>34</v>
      </c>
      <c r="G1822">
        <v>20.05</v>
      </c>
      <c r="H1822">
        <v>829.28</v>
      </c>
      <c r="I1822">
        <f t="shared" si="28"/>
        <v>0</v>
      </c>
      <c r="J1822" t="s">
        <v>3686</v>
      </c>
    </row>
    <row r="1823" spans="1:10" hidden="1">
      <c r="A1823">
        <v>44</v>
      </c>
      <c r="B1823">
        <v>1</v>
      </c>
      <c r="C1823">
        <v>3</v>
      </c>
      <c r="D1823">
        <v>5390</v>
      </c>
      <c r="E1823">
        <v>0</v>
      </c>
      <c r="F1823">
        <v>55</v>
      </c>
      <c r="G1823">
        <v>19.149999999999999</v>
      </c>
      <c r="H1823">
        <v>2521.6</v>
      </c>
      <c r="I1823">
        <f t="shared" si="28"/>
        <v>0</v>
      </c>
      <c r="J1823" t="s">
        <v>3686</v>
      </c>
    </row>
    <row r="1824" spans="1:10" hidden="1">
      <c r="A1824">
        <v>31</v>
      </c>
      <c r="B1824">
        <v>0</v>
      </c>
      <c r="C1824">
        <v>3</v>
      </c>
      <c r="D1824">
        <v>4176</v>
      </c>
      <c r="E1824">
        <v>0</v>
      </c>
      <c r="F1824">
        <v>41</v>
      </c>
      <c r="G1824">
        <v>80.55</v>
      </c>
      <c r="H1824">
        <v>3516.46</v>
      </c>
      <c r="I1824">
        <f t="shared" si="28"/>
        <v>0</v>
      </c>
      <c r="J1824" t="s">
        <v>3686</v>
      </c>
    </row>
    <row r="1825" spans="1:10" hidden="1">
      <c r="A1825">
        <v>51</v>
      </c>
      <c r="B1825">
        <v>0</v>
      </c>
      <c r="C1825">
        <v>3</v>
      </c>
      <c r="D1825">
        <v>4374</v>
      </c>
      <c r="E1825">
        <v>0</v>
      </c>
      <c r="F1825">
        <v>32</v>
      </c>
      <c r="G1825">
        <v>19.899999999999999</v>
      </c>
      <c r="H1825">
        <v>1098.51</v>
      </c>
      <c r="I1825">
        <f t="shared" si="28"/>
        <v>0</v>
      </c>
      <c r="J1825" t="s">
        <v>3686</v>
      </c>
    </row>
    <row r="1826" spans="1:10" hidden="1">
      <c r="A1826">
        <v>35</v>
      </c>
      <c r="B1826">
        <v>1</v>
      </c>
      <c r="C1826">
        <v>3</v>
      </c>
      <c r="D1826">
        <v>5040</v>
      </c>
      <c r="E1826">
        <v>7</v>
      </c>
      <c r="F1826">
        <v>47</v>
      </c>
      <c r="G1826">
        <v>40.299999999999997</v>
      </c>
      <c r="H1826">
        <v>1794.8</v>
      </c>
      <c r="I1826">
        <f t="shared" si="28"/>
        <v>0</v>
      </c>
      <c r="J1826" t="s">
        <v>3686</v>
      </c>
    </row>
    <row r="1827" spans="1:10" hidden="1">
      <c r="A1827">
        <v>27</v>
      </c>
      <c r="B1827">
        <v>0</v>
      </c>
      <c r="C1827">
        <v>3</v>
      </c>
      <c r="D1827">
        <v>4765</v>
      </c>
      <c r="E1827">
        <v>1</v>
      </c>
      <c r="F1827">
        <v>59</v>
      </c>
      <c r="G1827">
        <v>69.099999999999994</v>
      </c>
      <c r="H1827">
        <v>5306.4</v>
      </c>
      <c r="I1827">
        <f t="shared" si="28"/>
        <v>0</v>
      </c>
      <c r="J1827" t="s">
        <v>3686</v>
      </c>
    </row>
    <row r="1828" spans="1:10" hidden="1">
      <c r="A1828">
        <v>30</v>
      </c>
      <c r="B1828">
        <v>1</v>
      </c>
      <c r="C1828">
        <v>3</v>
      </c>
      <c r="D1828">
        <v>4434</v>
      </c>
      <c r="E1828">
        <v>0</v>
      </c>
      <c r="F1828">
        <v>10</v>
      </c>
      <c r="G1828">
        <v>73.55</v>
      </c>
      <c r="H1828">
        <v>835.7</v>
      </c>
      <c r="I1828">
        <f t="shared" si="28"/>
        <v>0</v>
      </c>
      <c r="J1828" t="s">
        <v>3686</v>
      </c>
    </row>
    <row r="1829" spans="1:10" hidden="1">
      <c r="A1829">
        <v>23</v>
      </c>
      <c r="B1829">
        <v>2</v>
      </c>
      <c r="C1829">
        <v>3</v>
      </c>
      <c r="D1829">
        <v>5921</v>
      </c>
      <c r="E1829">
        <v>2</v>
      </c>
      <c r="F1829">
        <v>48</v>
      </c>
      <c r="G1829">
        <v>99.7</v>
      </c>
      <c r="H1829">
        <v>6713.84</v>
      </c>
      <c r="I1829">
        <f t="shared" si="28"/>
        <v>0</v>
      </c>
      <c r="J1829" t="s">
        <v>3686</v>
      </c>
    </row>
    <row r="1830" spans="1:10" hidden="1">
      <c r="A1830">
        <v>53</v>
      </c>
      <c r="B1830">
        <v>0</v>
      </c>
      <c r="C1830">
        <v>3</v>
      </c>
      <c r="D1830">
        <v>3021</v>
      </c>
      <c r="E1830">
        <v>0</v>
      </c>
      <c r="F1830">
        <v>9</v>
      </c>
      <c r="G1830">
        <v>75.5</v>
      </c>
      <c r="H1830">
        <v>862.04</v>
      </c>
      <c r="I1830">
        <f t="shared" si="28"/>
        <v>0</v>
      </c>
      <c r="J1830" t="s">
        <v>3686</v>
      </c>
    </row>
    <row r="1831" spans="1:10" hidden="1">
      <c r="A1831">
        <v>65</v>
      </c>
      <c r="B1831">
        <v>0</v>
      </c>
      <c r="C1831">
        <v>3</v>
      </c>
      <c r="D1831">
        <v>5061</v>
      </c>
      <c r="E1831">
        <v>0</v>
      </c>
      <c r="F1831">
        <v>59</v>
      </c>
      <c r="G1831">
        <v>94.05</v>
      </c>
      <c r="H1831">
        <v>6643.16</v>
      </c>
      <c r="I1831">
        <f t="shared" si="28"/>
        <v>0</v>
      </c>
      <c r="J1831" t="s">
        <v>3686</v>
      </c>
    </row>
    <row r="1832" spans="1:10" hidden="1">
      <c r="A1832">
        <v>71</v>
      </c>
      <c r="B1832">
        <v>0</v>
      </c>
      <c r="C1832">
        <v>3</v>
      </c>
      <c r="D1832">
        <v>2422</v>
      </c>
      <c r="E1832">
        <v>6</v>
      </c>
      <c r="F1832">
        <v>18</v>
      </c>
      <c r="G1832">
        <v>59.1</v>
      </c>
      <c r="H1832">
        <v>1083.1400000000001</v>
      </c>
      <c r="I1832">
        <f t="shared" si="28"/>
        <v>0</v>
      </c>
      <c r="J1832" t="s">
        <v>3686</v>
      </c>
    </row>
    <row r="1833" spans="1:10" hidden="1">
      <c r="A1833">
        <v>74</v>
      </c>
      <c r="B1833">
        <v>0</v>
      </c>
      <c r="C1833">
        <v>3</v>
      </c>
      <c r="D1833">
        <v>4871</v>
      </c>
      <c r="E1833">
        <v>6</v>
      </c>
      <c r="F1833">
        <v>65</v>
      </c>
      <c r="G1833">
        <v>70.95</v>
      </c>
      <c r="H1833">
        <v>6411.97</v>
      </c>
      <c r="I1833">
        <f t="shared" si="28"/>
        <v>0</v>
      </c>
      <c r="J1833" t="s">
        <v>3686</v>
      </c>
    </row>
    <row r="1834" spans="1:10" hidden="1">
      <c r="A1834">
        <v>76</v>
      </c>
      <c r="B1834">
        <v>0</v>
      </c>
      <c r="C1834">
        <v>3</v>
      </c>
      <c r="D1834">
        <v>2044</v>
      </c>
      <c r="E1834">
        <v>0</v>
      </c>
      <c r="F1834">
        <v>29</v>
      </c>
      <c r="G1834">
        <v>58.55</v>
      </c>
      <c r="H1834">
        <v>1943.37</v>
      </c>
      <c r="I1834">
        <f t="shared" si="28"/>
        <v>0</v>
      </c>
      <c r="J1834" t="s">
        <v>3686</v>
      </c>
    </row>
    <row r="1835" spans="1:10" hidden="1">
      <c r="A1835">
        <v>68</v>
      </c>
      <c r="B1835">
        <v>0</v>
      </c>
      <c r="C1835">
        <v>3</v>
      </c>
      <c r="D1835">
        <v>5603</v>
      </c>
      <c r="E1835">
        <v>4</v>
      </c>
      <c r="F1835">
        <v>31</v>
      </c>
      <c r="G1835">
        <v>84.85</v>
      </c>
      <c r="H1835">
        <v>2797.7</v>
      </c>
      <c r="I1835">
        <f t="shared" si="28"/>
        <v>0</v>
      </c>
      <c r="J1835" t="s">
        <v>3686</v>
      </c>
    </row>
    <row r="1836" spans="1:10" hidden="1">
      <c r="A1836">
        <v>68</v>
      </c>
      <c r="B1836">
        <v>0</v>
      </c>
      <c r="C1836">
        <v>3</v>
      </c>
      <c r="D1836">
        <v>3856</v>
      </c>
      <c r="E1836">
        <v>0</v>
      </c>
      <c r="F1836">
        <v>46</v>
      </c>
      <c r="G1836">
        <v>69.099999999999994</v>
      </c>
      <c r="H1836">
        <v>3993.19</v>
      </c>
      <c r="I1836">
        <f t="shared" si="28"/>
        <v>0</v>
      </c>
      <c r="J1836" t="s">
        <v>3686</v>
      </c>
    </row>
    <row r="1837" spans="1:10" hidden="1">
      <c r="A1837">
        <v>65</v>
      </c>
      <c r="B1837">
        <v>0</v>
      </c>
      <c r="C1837">
        <v>3</v>
      </c>
      <c r="D1837">
        <v>4270</v>
      </c>
      <c r="E1837">
        <v>0</v>
      </c>
      <c r="F1837">
        <v>6</v>
      </c>
      <c r="G1837">
        <v>44.7</v>
      </c>
      <c r="H1837">
        <v>394.94</v>
      </c>
      <c r="I1837">
        <f t="shared" si="28"/>
        <v>0</v>
      </c>
      <c r="J1837" t="s">
        <v>3686</v>
      </c>
    </row>
    <row r="1838" spans="1:10" hidden="1">
      <c r="A1838">
        <v>69</v>
      </c>
      <c r="B1838">
        <v>0</v>
      </c>
      <c r="C1838">
        <v>3</v>
      </c>
      <c r="D1838">
        <v>5596</v>
      </c>
      <c r="E1838">
        <v>0</v>
      </c>
      <c r="F1838">
        <v>50</v>
      </c>
      <c r="G1838">
        <v>70.349999999999994</v>
      </c>
      <c r="H1838">
        <v>4816.1000000000004</v>
      </c>
      <c r="I1838">
        <f t="shared" si="28"/>
        <v>0</v>
      </c>
      <c r="J1838" t="s">
        <v>3686</v>
      </c>
    </row>
    <row r="1839" spans="1:10" hidden="1">
      <c r="A1839">
        <v>69</v>
      </c>
      <c r="B1839">
        <v>0</v>
      </c>
      <c r="C1839">
        <v>3</v>
      </c>
      <c r="D1839">
        <v>3178</v>
      </c>
      <c r="E1839">
        <v>0</v>
      </c>
      <c r="F1839">
        <v>1</v>
      </c>
      <c r="G1839">
        <v>49.05</v>
      </c>
      <c r="H1839">
        <v>74.819999999999993</v>
      </c>
      <c r="I1839">
        <f t="shared" si="28"/>
        <v>0</v>
      </c>
      <c r="J1839" t="s">
        <v>3751</v>
      </c>
    </row>
    <row r="1840" spans="1:10" hidden="1">
      <c r="A1840">
        <v>39</v>
      </c>
      <c r="B1840">
        <v>0</v>
      </c>
      <c r="C1840">
        <v>3</v>
      </c>
      <c r="D1840">
        <v>5698</v>
      </c>
      <c r="E1840">
        <v>6</v>
      </c>
      <c r="F1840">
        <v>47</v>
      </c>
      <c r="G1840">
        <v>85.3</v>
      </c>
      <c r="H1840">
        <v>5607.3</v>
      </c>
      <c r="I1840">
        <f t="shared" si="28"/>
        <v>0</v>
      </c>
      <c r="J1840" t="s">
        <v>3686</v>
      </c>
    </row>
    <row r="1841" spans="1:10" hidden="1">
      <c r="A1841">
        <v>22</v>
      </c>
      <c r="B1841">
        <v>0</v>
      </c>
      <c r="C1841">
        <v>3</v>
      </c>
      <c r="D1841">
        <v>5271</v>
      </c>
      <c r="E1841">
        <v>0</v>
      </c>
      <c r="F1841">
        <v>28</v>
      </c>
      <c r="G1841">
        <v>54.3</v>
      </c>
      <c r="H1841">
        <v>2492.06</v>
      </c>
      <c r="I1841">
        <f t="shared" si="28"/>
        <v>0</v>
      </c>
      <c r="J1841" t="s">
        <v>3686</v>
      </c>
    </row>
    <row r="1842" spans="1:10" hidden="1">
      <c r="A1842">
        <v>19</v>
      </c>
      <c r="B1842">
        <v>0</v>
      </c>
      <c r="C1842">
        <v>3</v>
      </c>
      <c r="D1842">
        <v>5512</v>
      </c>
      <c r="E1842">
        <v>2</v>
      </c>
      <c r="F1842">
        <v>72</v>
      </c>
      <c r="G1842">
        <v>25.4</v>
      </c>
      <c r="H1842">
        <v>4179.78</v>
      </c>
      <c r="I1842">
        <f t="shared" si="28"/>
        <v>0</v>
      </c>
      <c r="J1842" t="s">
        <v>3686</v>
      </c>
    </row>
    <row r="1843" spans="1:10" hidden="1">
      <c r="A1843">
        <v>61</v>
      </c>
      <c r="B1843">
        <v>2</v>
      </c>
      <c r="C1843">
        <v>3</v>
      </c>
      <c r="D1843">
        <v>3459</v>
      </c>
      <c r="E1843">
        <v>3</v>
      </c>
      <c r="F1843">
        <v>7</v>
      </c>
      <c r="G1843">
        <v>71.349999999999994</v>
      </c>
      <c r="H1843">
        <v>865.61</v>
      </c>
      <c r="I1843">
        <f t="shared" si="28"/>
        <v>0</v>
      </c>
      <c r="J1843" t="s">
        <v>3686</v>
      </c>
    </row>
    <row r="1844" spans="1:10" hidden="1">
      <c r="A1844">
        <v>47</v>
      </c>
      <c r="B1844">
        <v>0</v>
      </c>
      <c r="C1844">
        <v>3</v>
      </c>
      <c r="D1844">
        <v>4010</v>
      </c>
      <c r="E1844">
        <v>1</v>
      </c>
      <c r="F1844">
        <v>63</v>
      </c>
      <c r="G1844">
        <v>79.7</v>
      </c>
      <c r="H1844">
        <v>7908.19</v>
      </c>
      <c r="I1844">
        <f t="shared" si="28"/>
        <v>0</v>
      </c>
      <c r="J1844" t="s">
        <v>3686</v>
      </c>
    </row>
    <row r="1845" spans="1:10" hidden="1">
      <c r="A1845">
        <v>38</v>
      </c>
      <c r="B1845">
        <v>0</v>
      </c>
      <c r="C1845">
        <v>3</v>
      </c>
      <c r="D1845">
        <v>2990</v>
      </c>
      <c r="E1845">
        <v>0</v>
      </c>
      <c r="F1845">
        <v>12</v>
      </c>
      <c r="G1845">
        <v>33.6</v>
      </c>
      <c r="H1845">
        <v>435.45</v>
      </c>
      <c r="I1845">
        <f t="shared" si="28"/>
        <v>0</v>
      </c>
      <c r="J1845" t="s">
        <v>3686</v>
      </c>
    </row>
    <row r="1846" spans="1:10" hidden="1">
      <c r="A1846">
        <v>58</v>
      </c>
      <c r="B1846">
        <v>0</v>
      </c>
      <c r="C1846">
        <v>3</v>
      </c>
      <c r="D1846">
        <v>5528</v>
      </c>
      <c r="E1846">
        <v>0</v>
      </c>
      <c r="F1846">
        <v>51</v>
      </c>
      <c r="G1846">
        <v>49.65</v>
      </c>
      <c r="H1846">
        <v>2553.35</v>
      </c>
      <c r="I1846">
        <f t="shared" si="28"/>
        <v>0</v>
      </c>
      <c r="J1846" t="s">
        <v>3686</v>
      </c>
    </row>
    <row r="1847" spans="1:10" hidden="1">
      <c r="A1847">
        <v>21</v>
      </c>
      <c r="B1847">
        <v>0</v>
      </c>
      <c r="C1847">
        <v>3</v>
      </c>
      <c r="D1847">
        <v>4601</v>
      </c>
      <c r="E1847">
        <v>7</v>
      </c>
      <c r="F1847">
        <v>68</v>
      </c>
      <c r="G1847">
        <v>54.1</v>
      </c>
      <c r="H1847">
        <v>3794.5</v>
      </c>
      <c r="I1847">
        <f t="shared" si="28"/>
        <v>0</v>
      </c>
      <c r="J1847" t="s">
        <v>3686</v>
      </c>
    </row>
    <row r="1848" spans="1:10" hidden="1">
      <c r="A1848">
        <v>42</v>
      </c>
      <c r="B1848">
        <v>1</v>
      </c>
      <c r="C1848">
        <v>3</v>
      </c>
      <c r="D1848">
        <v>3061</v>
      </c>
      <c r="E1848">
        <v>1</v>
      </c>
      <c r="F1848">
        <v>6</v>
      </c>
      <c r="G1848">
        <v>48.95</v>
      </c>
      <c r="H1848">
        <v>422.23</v>
      </c>
      <c r="I1848">
        <f t="shared" si="28"/>
        <v>0</v>
      </c>
      <c r="J1848" t="s">
        <v>3686</v>
      </c>
    </row>
    <row r="1849" spans="1:10" hidden="1">
      <c r="A1849">
        <v>28</v>
      </c>
      <c r="B1849">
        <v>0</v>
      </c>
      <c r="C1849">
        <v>3</v>
      </c>
      <c r="D1849">
        <v>3560</v>
      </c>
      <c r="E1849">
        <v>10</v>
      </c>
      <c r="F1849">
        <v>27</v>
      </c>
      <c r="G1849">
        <v>48.7</v>
      </c>
      <c r="H1849">
        <v>1665.02</v>
      </c>
      <c r="I1849">
        <f t="shared" si="28"/>
        <v>0</v>
      </c>
      <c r="J1849" t="s">
        <v>3686</v>
      </c>
    </row>
    <row r="1850" spans="1:10" hidden="1">
      <c r="A1850">
        <v>33</v>
      </c>
      <c r="B1850">
        <v>0</v>
      </c>
      <c r="C1850">
        <v>3</v>
      </c>
      <c r="D1850">
        <v>3086</v>
      </c>
      <c r="E1850">
        <v>0</v>
      </c>
      <c r="F1850">
        <v>31</v>
      </c>
      <c r="G1850">
        <v>20.100000000000001</v>
      </c>
      <c r="H1850">
        <v>1634.26</v>
      </c>
      <c r="I1850">
        <f t="shared" si="28"/>
        <v>0</v>
      </c>
      <c r="J1850" t="s">
        <v>3686</v>
      </c>
    </row>
    <row r="1851" spans="1:10" hidden="1">
      <c r="A1851">
        <v>63</v>
      </c>
      <c r="B1851">
        <v>0</v>
      </c>
      <c r="C1851">
        <v>3</v>
      </c>
      <c r="D1851">
        <v>5529</v>
      </c>
      <c r="E1851">
        <v>7</v>
      </c>
      <c r="F1851">
        <v>71</v>
      </c>
      <c r="G1851">
        <v>91.25</v>
      </c>
      <c r="H1851">
        <v>9893.23</v>
      </c>
      <c r="I1851">
        <f t="shared" si="28"/>
        <v>0</v>
      </c>
      <c r="J1851" t="s">
        <v>3686</v>
      </c>
    </row>
    <row r="1852" spans="1:10" hidden="1">
      <c r="A1852">
        <v>59</v>
      </c>
      <c r="B1852">
        <v>0</v>
      </c>
      <c r="C1852">
        <v>3</v>
      </c>
      <c r="D1852">
        <v>2682</v>
      </c>
      <c r="E1852">
        <v>0</v>
      </c>
      <c r="F1852">
        <v>4</v>
      </c>
      <c r="G1852">
        <v>48.25</v>
      </c>
      <c r="H1852">
        <v>212.25</v>
      </c>
      <c r="I1852">
        <f t="shared" si="28"/>
        <v>0</v>
      </c>
      <c r="J1852" t="s">
        <v>3686</v>
      </c>
    </row>
    <row r="1853" spans="1:10" hidden="1">
      <c r="A1853">
        <v>19</v>
      </c>
      <c r="B1853">
        <v>0</v>
      </c>
      <c r="C1853">
        <v>3</v>
      </c>
      <c r="D1853">
        <v>4990</v>
      </c>
      <c r="E1853">
        <v>0</v>
      </c>
      <c r="F1853">
        <v>9</v>
      </c>
      <c r="G1853">
        <v>75.599999999999994</v>
      </c>
      <c r="H1853">
        <v>851.54</v>
      </c>
      <c r="I1853">
        <f t="shared" si="28"/>
        <v>0</v>
      </c>
      <c r="J1853" t="s">
        <v>3686</v>
      </c>
    </row>
    <row r="1854" spans="1:10" hidden="1">
      <c r="A1854">
        <v>58</v>
      </c>
      <c r="B1854">
        <v>3</v>
      </c>
      <c r="C1854">
        <v>3</v>
      </c>
      <c r="D1854">
        <v>3413</v>
      </c>
      <c r="E1854">
        <v>10</v>
      </c>
      <c r="F1854">
        <v>47</v>
      </c>
      <c r="G1854">
        <v>90.5</v>
      </c>
      <c r="H1854">
        <v>4870.13</v>
      </c>
      <c r="I1854">
        <f t="shared" si="28"/>
        <v>0</v>
      </c>
      <c r="J1854" t="s">
        <v>3686</v>
      </c>
    </row>
    <row r="1855" spans="1:10" hidden="1">
      <c r="A1855">
        <v>30</v>
      </c>
      <c r="B1855">
        <v>0</v>
      </c>
      <c r="C1855">
        <v>3</v>
      </c>
      <c r="D1855">
        <v>5156</v>
      </c>
      <c r="E1855">
        <v>0</v>
      </c>
      <c r="F1855">
        <v>26</v>
      </c>
      <c r="G1855">
        <v>61.55</v>
      </c>
      <c r="H1855">
        <v>2570.9899999999998</v>
      </c>
      <c r="I1855">
        <f t="shared" si="28"/>
        <v>0</v>
      </c>
      <c r="J1855" t="s">
        <v>3686</v>
      </c>
    </row>
    <row r="1856" spans="1:10" hidden="1">
      <c r="A1856">
        <v>23</v>
      </c>
      <c r="B1856">
        <v>3</v>
      </c>
      <c r="C1856">
        <v>3</v>
      </c>
      <c r="D1856">
        <v>5817</v>
      </c>
      <c r="E1856">
        <v>2</v>
      </c>
      <c r="F1856">
        <v>69</v>
      </c>
      <c r="G1856">
        <v>92.15</v>
      </c>
      <c r="H1856">
        <v>7882.98</v>
      </c>
      <c r="I1856">
        <f t="shared" si="28"/>
        <v>0</v>
      </c>
      <c r="J1856" t="s">
        <v>3686</v>
      </c>
    </row>
    <row r="1857" spans="1:10" hidden="1">
      <c r="A1857">
        <v>56</v>
      </c>
      <c r="B1857">
        <v>0</v>
      </c>
      <c r="C1857">
        <v>3</v>
      </c>
      <c r="D1857">
        <v>6107</v>
      </c>
      <c r="E1857">
        <v>0</v>
      </c>
      <c r="F1857">
        <v>59</v>
      </c>
      <c r="G1857">
        <v>51.7</v>
      </c>
      <c r="H1857">
        <v>3005.8</v>
      </c>
      <c r="I1857">
        <f t="shared" si="28"/>
        <v>0</v>
      </c>
      <c r="J1857" t="s">
        <v>3686</v>
      </c>
    </row>
    <row r="1858" spans="1:10" hidden="1">
      <c r="A1858">
        <v>43</v>
      </c>
      <c r="B1858">
        <v>1</v>
      </c>
      <c r="C1858">
        <v>3</v>
      </c>
      <c r="D1858">
        <v>5534</v>
      </c>
      <c r="E1858">
        <v>9</v>
      </c>
      <c r="F1858">
        <v>53</v>
      </c>
      <c r="G1858">
        <v>65</v>
      </c>
      <c r="H1858">
        <v>3475.63</v>
      </c>
      <c r="I1858">
        <f t="shared" ref="I1858:I1921" si="29">IF(J1858="Churned",1,0)</f>
        <v>0</v>
      </c>
      <c r="J1858" t="s">
        <v>3686</v>
      </c>
    </row>
    <row r="1859" spans="1:10" hidden="1">
      <c r="A1859">
        <v>31</v>
      </c>
      <c r="B1859">
        <v>0</v>
      </c>
      <c r="C1859">
        <v>3</v>
      </c>
      <c r="D1859">
        <v>4421</v>
      </c>
      <c r="E1859">
        <v>0</v>
      </c>
      <c r="F1859">
        <v>1</v>
      </c>
      <c r="G1859">
        <v>50.15</v>
      </c>
      <c r="H1859">
        <v>138.47999999999999</v>
      </c>
      <c r="I1859">
        <f t="shared" si="29"/>
        <v>0</v>
      </c>
      <c r="J1859" t="s">
        <v>3751</v>
      </c>
    </row>
    <row r="1860" spans="1:10" hidden="1">
      <c r="A1860">
        <v>63</v>
      </c>
      <c r="B1860">
        <v>1</v>
      </c>
      <c r="C1860">
        <v>3</v>
      </c>
      <c r="D1860">
        <v>6188</v>
      </c>
      <c r="E1860">
        <v>1</v>
      </c>
      <c r="F1860">
        <v>72</v>
      </c>
      <c r="G1860">
        <v>90.8</v>
      </c>
      <c r="H1860">
        <v>8278.2000000000007</v>
      </c>
      <c r="I1860">
        <f t="shared" si="29"/>
        <v>0</v>
      </c>
      <c r="J1860" t="s">
        <v>3686</v>
      </c>
    </row>
    <row r="1861" spans="1:10" hidden="1">
      <c r="A1861">
        <v>22</v>
      </c>
      <c r="B1861">
        <v>0</v>
      </c>
      <c r="C1861">
        <v>3</v>
      </c>
      <c r="D1861">
        <v>4115</v>
      </c>
      <c r="E1861">
        <v>0</v>
      </c>
      <c r="F1861">
        <v>13</v>
      </c>
      <c r="G1861">
        <v>67.8</v>
      </c>
      <c r="H1861">
        <v>1212.0999999999999</v>
      </c>
      <c r="I1861">
        <f t="shared" si="29"/>
        <v>0</v>
      </c>
      <c r="J1861" t="s">
        <v>3686</v>
      </c>
    </row>
    <row r="1862" spans="1:10" hidden="1">
      <c r="A1862">
        <v>36</v>
      </c>
      <c r="B1862">
        <v>0</v>
      </c>
      <c r="C1862">
        <v>3</v>
      </c>
      <c r="D1862">
        <v>2715</v>
      </c>
      <c r="E1862">
        <v>3</v>
      </c>
      <c r="F1862">
        <v>9</v>
      </c>
      <c r="G1862">
        <v>88.05</v>
      </c>
      <c r="H1862">
        <v>1002.99</v>
      </c>
      <c r="I1862">
        <f t="shared" si="29"/>
        <v>0</v>
      </c>
      <c r="J1862" t="s">
        <v>3686</v>
      </c>
    </row>
    <row r="1863" spans="1:10" hidden="1">
      <c r="A1863">
        <v>49</v>
      </c>
      <c r="B1863">
        <v>1</v>
      </c>
      <c r="C1863">
        <v>3</v>
      </c>
      <c r="D1863">
        <v>5656</v>
      </c>
      <c r="E1863">
        <v>8</v>
      </c>
      <c r="F1863">
        <v>72</v>
      </c>
      <c r="G1863">
        <v>71.45</v>
      </c>
      <c r="H1863">
        <v>7833.13</v>
      </c>
      <c r="I1863">
        <f t="shared" si="29"/>
        <v>0</v>
      </c>
      <c r="J1863" t="s">
        <v>3686</v>
      </c>
    </row>
    <row r="1864" spans="1:10" hidden="1">
      <c r="A1864">
        <v>26</v>
      </c>
      <c r="B1864">
        <v>0</v>
      </c>
      <c r="C1864">
        <v>3</v>
      </c>
      <c r="D1864">
        <v>4675</v>
      </c>
      <c r="E1864">
        <v>7</v>
      </c>
      <c r="F1864">
        <v>72</v>
      </c>
      <c r="G1864">
        <v>64.75</v>
      </c>
      <c r="H1864">
        <v>5901.31</v>
      </c>
      <c r="I1864">
        <f t="shared" si="29"/>
        <v>0</v>
      </c>
      <c r="J1864" t="s">
        <v>3686</v>
      </c>
    </row>
    <row r="1865" spans="1:10" hidden="1">
      <c r="A1865">
        <v>45</v>
      </c>
      <c r="B1865">
        <v>2</v>
      </c>
      <c r="C1865">
        <v>3</v>
      </c>
      <c r="D1865">
        <v>2334</v>
      </c>
      <c r="E1865">
        <v>7</v>
      </c>
      <c r="F1865">
        <v>35</v>
      </c>
      <c r="G1865">
        <v>19.899999999999999</v>
      </c>
      <c r="H1865">
        <v>1514.05</v>
      </c>
      <c r="I1865">
        <f t="shared" si="29"/>
        <v>0</v>
      </c>
      <c r="J1865" t="s">
        <v>3686</v>
      </c>
    </row>
    <row r="1866" spans="1:10" hidden="1">
      <c r="A1866">
        <v>63</v>
      </c>
      <c r="B1866">
        <v>3</v>
      </c>
      <c r="C1866">
        <v>3</v>
      </c>
      <c r="D1866">
        <v>4213</v>
      </c>
      <c r="E1866">
        <v>9</v>
      </c>
      <c r="F1866">
        <v>72</v>
      </c>
      <c r="G1866">
        <v>95.9</v>
      </c>
      <c r="H1866">
        <v>7807.35</v>
      </c>
      <c r="I1866">
        <f t="shared" si="29"/>
        <v>0</v>
      </c>
      <c r="J1866" t="s">
        <v>3686</v>
      </c>
    </row>
    <row r="1867" spans="1:10" hidden="1">
      <c r="A1867">
        <v>26</v>
      </c>
      <c r="B1867">
        <v>0</v>
      </c>
      <c r="C1867">
        <v>3</v>
      </c>
      <c r="D1867">
        <v>4858</v>
      </c>
      <c r="E1867">
        <v>5</v>
      </c>
      <c r="F1867">
        <v>70</v>
      </c>
      <c r="G1867">
        <v>64.55</v>
      </c>
      <c r="H1867">
        <v>4458.84</v>
      </c>
      <c r="I1867">
        <f t="shared" si="29"/>
        <v>0</v>
      </c>
      <c r="J1867" t="s">
        <v>3686</v>
      </c>
    </row>
    <row r="1868" spans="1:10" hidden="1">
      <c r="A1868">
        <v>21</v>
      </c>
      <c r="B1868">
        <v>1</v>
      </c>
      <c r="C1868">
        <v>3</v>
      </c>
      <c r="D1868">
        <v>4312</v>
      </c>
      <c r="E1868">
        <v>0</v>
      </c>
      <c r="F1868">
        <v>22</v>
      </c>
      <c r="G1868">
        <v>19.05</v>
      </c>
      <c r="H1868">
        <v>1475.95</v>
      </c>
      <c r="I1868">
        <f t="shared" si="29"/>
        <v>0</v>
      </c>
      <c r="J1868" t="s">
        <v>3686</v>
      </c>
    </row>
    <row r="1869" spans="1:10" hidden="1">
      <c r="A1869">
        <v>35</v>
      </c>
      <c r="B1869">
        <v>0</v>
      </c>
      <c r="C1869">
        <v>3</v>
      </c>
      <c r="D1869">
        <v>4658</v>
      </c>
      <c r="E1869">
        <v>7</v>
      </c>
      <c r="F1869">
        <v>71</v>
      </c>
      <c r="G1869">
        <v>89.3</v>
      </c>
      <c r="H1869">
        <v>7801.55</v>
      </c>
      <c r="I1869">
        <f t="shared" si="29"/>
        <v>0</v>
      </c>
      <c r="J1869" t="s">
        <v>3686</v>
      </c>
    </row>
    <row r="1870" spans="1:10" hidden="1">
      <c r="A1870">
        <v>38</v>
      </c>
      <c r="B1870">
        <v>0</v>
      </c>
      <c r="C1870">
        <v>3</v>
      </c>
      <c r="D1870">
        <v>3007</v>
      </c>
      <c r="E1870">
        <v>0</v>
      </c>
      <c r="F1870">
        <v>1</v>
      </c>
      <c r="G1870">
        <v>50.7</v>
      </c>
      <c r="H1870">
        <v>88.75</v>
      </c>
      <c r="I1870">
        <f t="shared" si="29"/>
        <v>0</v>
      </c>
      <c r="J1870" t="s">
        <v>3751</v>
      </c>
    </row>
    <row r="1871" spans="1:10" hidden="1">
      <c r="A1871">
        <v>56</v>
      </c>
      <c r="B1871">
        <v>0</v>
      </c>
      <c r="C1871">
        <v>3</v>
      </c>
      <c r="D1871">
        <v>5798</v>
      </c>
      <c r="E1871">
        <v>0</v>
      </c>
      <c r="F1871">
        <v>69</v>
      </c>
      <c r="G1871">
        <v>110.05</v>
      </c>
      <c r="H1871">
        <v>7801.58</v>
      </c>
      <c r="I1871">
        <f t="shared" si="29"/>
        <v>0</v>
      </c>
      <c r="J1871" t="s">
        <v>3686</v>
      </c>
    </row>
    <row r="1872" spans="1:10" hidden="1">
      <c r="A1872">
        <v>27</v>
      </c>
      <c r="B1872">
        <v>2</v>
      </c>
      <c r="C1872">
        <v>3</v>
      </c>
      <c r="D1872">
        <v>6340</v>
      </c>
      <c r="E1872">
        <v>9</v>
      </c>
      <c r="F1872">
        <v>52</v>
      </c>
      <c r="G1872">
        <v>44.25</v>
      </c>
      <c r="H1872">
        <v>2252.6</v>
      </c>
      <c r="I1872">
        <f t="shared" si="29"/>
        <v>0</v>
      </c>
      <c r="J1872" t="s">
        <v>3686</v>
      </c>
    </row>
    <row r="1873" spans="1:10" hidden="1">
      <c r="A1873">
        <v>48</v>
      </c>
      <c r="B1873">
        <v>1</v>
      </c>
      <c r="C1873">
        <v>3</v>
      </c>
      <c r="D1873">
        <v>5884</v>
      </c>
      <c r="E1873">
        <v>11</v>
      </c>
      <c r="F1873">
        <v>43</v>
      </c>
      <c r="G1873">
        <v>91.25</v>
      </c>
      <c r="H1873">
        <v>5803.77</v>
      </c>
      <c r="I1873">
        <f t="shared" si="29"/>
        <v>0</v>
      </c>
      <c r="J1873" t="s">
        <v>3686</v>
      </c>
    </row>
    <row r="1874" spans="1:10" hidden="1">
      <c r="A1874">
        <v>59</v>
      </c>
      <c r="B1874">
        <v>2</v>
      </c>
      <c r="C1874">
        <v>3</v>
      </c>
      <c r="D1874">
        <v>4578</v>
      </c>
      <c r="E1874">
        <v>0</v>
      </c>
      <c r="F1874">
        <v>66</v>
      </c>
      <c r="G1874">
        <v>116.25</v>
      </c>
      <c r="H1874">
        <v>8078.07</v>
      </c>
      <c r="I1874">
        <f t="shared" si="29"/>
        <v>0</v>
      </c>
      <c r="J1874" t="s">
        <v>3686</v>
      </c>
    </row>
    <row r="1875" spans="1:10" hidden="1">
      <c r="A1875">
        <v>77</v>
      </c>
      <c r="B1875">
        <v>0</v>
      </c>
      <c r="C1875">
        <v>3</v>
      </c>
      <c r="D1875">
        <v>5431</v>
      </c>
      <c r="E1875">
        <v>7</v>
      </c>
      <c r="F1875">
        <v>71</v>
      </c>
      <c r="G1875">
        <v>73.5</v>
      </c>
      <c r="H1875">
        <v>7799.44</v>
      </c>
      <c r="I1875">
        <f t="shared" si="29"/>
        <v>0</v>
      </c>
      <c r="J1875" t="s">
        <v>3686</v>
      </c>
    </row>
    <row r="1876" spans="1:10" hidden="1">
      <c r="A1876">
        <v>34</v>
      </c>
      <c r="B1876">
        <v>0</v>
      </c>
      <c r="C1876">
        <v>3</v>
      </c>
      <c r="D1876">
        <v>2934</v>
      </c>
      <c r="E1876">
        <v>0</v>
      </c>
      <c r="F1876">
        <v>8</v>
      </c>
      <c r="G1876">
        <v>75.599999999999994</v>
      </c>
      <c r="H1876">
        <v>635.15</v>
      </c>
      <c r="I1876">
        <f t="shared" si="29"/>
        <v>0</v>
      </c>
      <c r="J1876" t="s">
        <v>3686</v>
      </c>
    </row>
    <row r="1877" spans="1:10" hidden="1">
      <c r="A1877">
        <v>64</v>
      </c>
      <c r="B1877">
        <v>0</v>
      </c>
      <c r="C1877">
        <v>3</v>
      </c>
      <c r="D1877">
        <v>6059</v>
      </c>
      <c r="E1877">
        <v>0</v>
      </c>
      <c r="F1877">
        <v>69</v>
      </c>
      <c r="G1877">
        <v>23.95</v>
      </c>
      <c r="H1877">
        <v>3247.66</v>
      </c>
      <c r="I1877">
        <f t="shared" si="29"/>
        <v>0</v>
      </c>
      <c r="J1877" t="s">
        <v>3686</v>
      </c>
    </row>
    <row r="1878" spans="1:10" hidden="1">
      <c r="A1878">
        <v>57</v>
      </c>
      <c r="B1878">
        <v>0</v>
      </c>
      <c r="C1878">
        <v>3</v>
      </c>
      <c r="D1878">
        <v>6354</v>
      </c>
      <c r="E1878">
        <v>5</v>
      </c>
      <c r="F1878">
        <v>57</v>
      </c>
      <c r="G1878">
        <v>100.75</v>
      </c>
      <c r="H1878">
        <v>6197.04</v>
      </c>
      <c r="I1878">
        <f t="shared" si="29"/>
        <v>0</v>
      </c>
      <c r="J1878" t="s">
        <v>3686</v>
      </c>
    </row>
    <row r="1879" spans="1:10" hidden="1">
      <c r="A1879">
        <v>39</v>
      </c>
      <c r="B1879">
        <v>0</v>
      </c>
      <c r="C1879">
        <v>3</v>
      </c>
      <c r="D1879">
        <v>4154</v>
      </c>
      <c r="E1879">
        <v>0</v>
      </c>
      <c r="F1879">
        <v>54</v>
      </c>
      <c r="G1879">
        <v>84.4</v>
      </c>
      <c r="H1879">
        <v>6139.69</v>
      </c>
      <c r="I1879">
        <f t="shared" si="29"/>
        <v>0</v>
      </c>
      <c r="J1879" t="s">
        <v>3686</v>
      </c>
    </row>
    <row r="1880" spans="1:10" hidden="1">
      <c r="A1880">
        <v>41</v>
      </c>
      <c r="B1880">
        <v>0</v>
      </c>
      <c r="C1880">
        <v>3</v>
      </c>
      <c r="D1880">
        <v>2198</v>
      </c>
      <c r="E1880">
        <v>0</v>
      </c>
      <c r="F1880">
        <v>24</v>
      </c>
      <c r="G1880">
        <v>84.35</v>
      </c>
      <c r="H1880">
        <v>2557.4899999999998</v>
      </c>
      <c r="I1880">
        <f t="shared" si="29"/>
        <v>0</v>
      </c>
      <c r="J1880" t="s">
        <v>3686</v>
      </c>
    </row>
    <row r="1881" spans="1:10" hidden="1">
      <c r="A1881">
        <v>44</v>
      </c>
      <c r="B1881">
        <v>0</v>
      </c>
      <c r="C1881">
        <v>3</v>
      </c>
      <c r="D1881">
        <v>5750</v>
      </c>
      <c r="E1881">
        <v>0</v>
      </c>
      <c r="F1881">
        <v>1</v>
      </c>
      <c r="G1881">
        <v>19.55</v>
      </c>
      <c r="H1881">
        <v>24.65</v>
      </c>
      <c r="I1881">
        <f t="shared" si="29"/>
        <v>0</v>
      </c>
      <c r="J1881" t="s">
        <v>3751</v>
      </c>
    </row>
    <row r="1882" spans="1:10" hidden="1">
      <c r="A1882">
        <v>21</v>
      </c>
      <c r="B1882">
        <v>0</v>
      </c>
      <c r="C1882">
        <v>3</v>
      </c>
      <c r="D1882">
        <v>4078</v>
      </c>
      <c r="E1882">
        <v>8</v>
      </c>
      <c r="F1882">
        <v>67</v>
      </c>
      <c r="G1882">
        <v>100.9</v>
      </c>
      <c r="H1882">
        <v>8837.6200000000008</v>
      </c>
      <c r="I1882">
        <f t="shared" si="29"/>
        <v>0</v>
      </c>
      <c r="J1882" t="s">
        <v>3686</v>
      </c>
    </row>
    <row r="1883" spans="1:10" hidden="1">
      <c r="A1883">
        <v>40</v>
      </c>
      <c r="B1883">
        <v>1</v>
      </c>
      <c r="C1883">
        <v>3</v>
      </c>
      <c r="D1883">
        <v>5060</v>
      </c>
      <c r="E1883">
        <v>1</v>
      </c>
      <c r="F1883">
        <v>6</v>
      </c>
      <c r="G1883">
        <v>19.850000000000001</v>
      </c>
      <c r="H1883">
        <v>158.18</v>
      </c>
      <c r="I1883">
        <f t="shared" si="29"/>
        <v>0</v>
      </c>
      <c r="J1883" t="s">
        <v>3686</v>
      </c>
    </row>
    <row r="1884" spans="1:10" hidden="1">
      <c r="A1884">
        <v>40</v>
      </c>
      <c r="B1884">
        <v>0</v>
      </c>
      <c r="C1884">
        <v>3</v>
      </c>
      <c r="D1884">
        <v>6042</v>
      </c>
      <c r="E1884">
        <v>0</v>
      </c>
      <c r="F1884">
        <v>68</v>
      </c>
      <c r="G1884">
        <v>24.55</v>
      </c>
      <c r="H1884">
        <v>2054.52</v>
      </c>
      <c r="I1884">
        <f t="shared" si="29"/>
        <v>0</v>
      </c>
      <c r="J1884" t="s">
        <v>3686</v>
      </c>
    </row>
    <row r="1885" spans="1:10" hidden="1">
      <c r="A1885">
        <v>20</v>
      </c>
      <c r="B1885">
        <v>1</v>
      </c>
      <c r="C1885">
        <v>3</v>
      </c>
      <c r="D1885">
        <v>3160</v>
      </c>
      <c r="E1885">
        <v>0</v>
      </c>
      <c r="F1885">
        <v>27</v>
      </c>
      <c r="G1885">
        <v>100.75</v>
      </c>
      <c r="H1885">
        <v>3173.44</v>
      </c>
      <c r="I1885">
        <f t="shared" si="29"/>
        <v>0</v>
      </c>
      <c r="J1885" t="s">
        <v>3686</v>
      </c>
    </row>
    <row r="1886" spans="1:10" hidden="1">
      <c r="A1886">
        <v>39</v>
      </c>
      <c r="B1886">
        <v>0</v>
      </c>
      <c r="C1886">
        <v>3</v>
      </c>
      <c r="D1886">
        <v>4331</v>
      </c>
      <c r="E1886">
        <v>0</v>
      </c>
      <c r="F1886">
        <v>3</v>
      </c>
      <c r="G1886">
        <v>20.25</v>
      </c>
      <c r="H1886">
        <v>75.61</v>
      </c>
      <c r="I1886">
        <f t="shared" si="29"/>
        <v>0</v>
      </c>
      <c r="J1886" t="s">
        <v>3751</v>
      </c>
    </row>
    <row r="1887" spans="1:10" hidden="1">
      <c r="A1887">
        <v>60</v>
      </c>
      <c r="B1887">
        <v>0</v>
      </c>
      <c r="C1887">
        <v>3</v>
      </c>
      <c r="D1887">
        <v>2478</v>
      </c>
      <c r="E1887">
        <v>8</v>
      </c>
      <c r="F1887">
        <v>40</v>
      </c>
      <c r="G1887">
        <v>80</v>
      </c>
      <c r="H1887">
        <v>4695.8100000000004</v>
      </c>
      <c r="I1887">
        <f t="shared" si="29"/>
        <v>0</v>
      </c>
      <c r="J1887" t="s">
        <v>3686</v>
      </c>
    </row>
    <row r="1888" spans="1:10" hidden="1">
      <c r="A1888">
        <v>41</v>
      </c>
      <c r="B1888">
        <v>0</v>
      </c>
      <c r="C1888">
        <v>3</v>
      </c>
      <c r="D1888">
        <v>4624</v>
      </c>
      <c r="E1888">
        <v>0</v>
      </c>
      <c r="F1888">
        <v>52</v>
      </c>
      <c r="G1888">
        <v>89.25</v>
      </c>
      <c r="H1888">
        <v>5006</v>
      </c>
      <c r="I1888">
        <f t="shared" si="29"/>
        <v>0</v>
      </c>
      <c r="J1888" t="s">
        <v>3686</v>
      </c>
    </row>
    <row r="1889" spans="1:10" hidden="1">
      <c r="A1889">
        <v>34</v>
      </c>
      <c r="B1889">
        <v>3</v>
      </c>
      <c r="C1889">
        <v>3</v>
      </c>
      <c r="D1889">
        <v>4415</v>
      </c>
      <c r="E1889">
        <v>8</v>
      </c>
      <c r="F1889">
        <v>52</v>
      </c>
      <c r="G1889">
        <v>95.7</v>
      </c>
      <c r="H1889">
        <v>5400.47</v>
      </c>
      <c r="I1889">
        <f t="shared" si="29"/>
        <v>0</v>
      </c>
      <c r="J1889" t="s">
        <v>3686</v>
      </c>
    </row>
    <row r="1890" spans="1:10" hidden="1">
      <c r="A1890">
        <v>53</v>
      </c>
      <c r="B1890">
        <v>2</v>
      </c>
      <c r="C1890">
        <v>3</v>
      </c>
      <c r="D1890">
        <v>4075</v>
      </c>
      <c r="E1890">
        <v>1</v>
      </c>
      <c r="F1890">
        <v>11</v>
      </c>
      <c r="G1890">
        <v>20.95</v>
      </c>
      <c r="H1890">
        <v>422.21</v>
      </c>
      <c r="I1890">
        <f t="shared" si="29"/>
        <v>0</v>
      </c>
      <c r="J1890" t="s">
        <v>3686</v>
      </c>
    </row>
    <row r="1891" spans="1:10" hidden="1">
      <c r="A1891">
        <v>33</v>
      </c>
      <c r="B1891">
        <v>0</v>
      </c>
      <c r="C1891">
        <v>3</v>
      </c>
      <c r="D1891">
        <v>5295</v>
      </c>
      <c r="E1891">
        <v>5</v>
      </c>
      <c r="F1891">
        <v>71</v>
      </c>
      <c r="G1891">
        <v>99</v>
      </c>
      <c r="H1891">
        <v>10162.86</v>
      </c>
      <c r="I1891">
        <f t="shared" si="29"/>
        <v>0</v>
      </c>
      <c r="J1891" t="s">
        <v>3686</v>
      </c>
    </row>
    <row r="1892" spans="1:10" hidden="1">
      <c r="A1892">
        <v>50</v>
      </c>
      <c r="B1892">
        <v>0</v>
      </c>
      <c r="C1892">
        <v>3</v>
      </c>
      <c r="D1892">
        <v>3947</v>
      </c>
      <c r="E1892">
        <v>10</v>
      </c>
      <c r="F1892">
        <v>22</v>
      </c>
      <c r="G1892">
        <v>59.75</v>
      </c>
      <c r="H1892">
        <v>1507.01</v>
      </c>
      <c r="I1892">
        <f t="shared" si="29"/>
        <v>0</v>
      </c>
      <c r="J1892" t="s">
        <v>3686</v>
      </c>
    </row>
    <row r="1893" spans="1:10" hidden="1">
      <c r="A1893">
        <v>22</v>
      </c>
      <c r="B1893">
        <v>3</v>
      </c>
      <c r="C1893">
        <v>3</v>
      </c>
      <c r="D1893">
        <v>5188</v>
      </c>
      <c r="E1893">
        <v>0</v>
      </c>
      <c r="F1893">
        <v>19</v>
      </c>
      <c r="G1893">
        <v>20</v>
      </c>
      <c r="H1893">
        <v>835.45</v>
      </c>
      <c r="I1893">
        <f t="shared" si="29"/>
        <v>0</v>
      </c>
      <c r="J1893" t="s">
        <v>3686</v>
      </c>
    </row>
    <row r="1894" spans="1:10" hidden="1">
      <c r="A1894">
        <v>41</v>
      </c>
      <c r="B1894">
        <v>3</v>
      </c>
      <c r="C1894">
        <v>3</v>
      </c>
      <c r="D1894">
        <v>5856</v>
      </c>
      <c r="E1894">
        <v>1</v>
      </c>
      <c r="F1894">
        <v>27</v>
      </c>
      <c r="G1894">
        <v>80.650000000000006</v>
      </c>
      <c r="H1894">
        <v>2633.92</v>
      </c>
      <c r="I1894">
        <f t="shared" si="29"/>
        <v>0</v>
      </c>
      <c r="J1894" t="s">
        <v>3686</v>
      </c>
    </row>
    <row r="1895" spans="1:10" hidden="1">
      <c r="A1895">
        <v>47</v>
      </c>
      <c r="B1895">
        <v>0</v>
      </c>
      <c r="C1895">
        <v>3</v>
      </c>
      <c r="D1895">
        <v>5680</v>
      </c>
      <c r="E1895">
        <v>0</v>
      </c>
      <c r="F1895">
        <v>56</v>
      </c>
      <c r="G1895">
        <v>105.35</v>
      </c>
      <c r="H1895">
        <v>7921.89</v>
      </c>
      <c r="I1895">
        <f t="shared" si="29"/>
        <v>0</v>
      </c>
      <c r="J1895" t="s">
        <v>3686</v>
      </c>
    </row>
    <row r="1896" spans="1:10" hidden="1">
      <c r="A1896">
        <v>31</v>
      </c>
      <c r="B1896">
        <v>0</v>
      </c>
      <c r="C1896">
        <v>3</v>
      </c>
      <c r="D1896">
        <v>3192</v>
      </c>
      <c r="E1896">
        <v>0</v>
      </c>
      <c r="F1896">
        <v>1</v>
      </c>
      <c r="G1896">
        <v>19.649999999999999</v>
      </c>
      <c r="H1896">
        <v>36.56</v>
      </c>
      <c r="I1896">
        <f t="shared" si="29"/>
        <v>0</v>
      </c>
      <c r="J1896" t="s">
        <v>3751</v>
      </c>
    </row>
    <row r="1897" spans="1:10" hidden="1">
      <c r="A1897">
        <v>40</v>
      </c>
      <c r="B1897">
        <v>0</v>
      </c>
      <c r="C1897">
        <v>3</v>
      </c>
      <c r="D1897">
        <v>4535</v>
      </c>
      <c r="E1897">
        <v>0</v>
      </c>
      <c r="F1897">
        <v>69</v>
      </c>
      <c r="G1897">
        <v>19.100000000000001</v>
      </c>
      <c r="H1897">
        <v>4200.66</v>
      </c>
      <c r="I1897">
        <f t="shared" si="29"/>
        <v>0</v>
      </c>
      <c r="J1897" t="s">
        <v>3686</v>
      </c>
    </row>
    <row r="1898" spans="1:10" hidden="1">
      <c r="A1898">
        <v>19</v>
      </c>
      <c r="B1898">
        <v>2</v>
      </c>
      <c r="C1898">
        <v>3</v>
      </c>
      <c r="D1898">
        <v>2504</v>
      </c>
      <c r="E1898">
        <v>8</v>
      </c>
      <c r="F1898">
        <v>36</v>
      </c>
      <c r="G1898">
        <v>63.7</v>
      </c>
      <c r="H1898">
        <v>3896.7</v>
      </c>
      <c r="I1898">
        <f t="shared" si="29"/>
        <v>0</v>
      </c>
      <c r="J1898" t="s">
        <v>3686</v>
      </c>
    </row>
    <row r="1899" spans="1:10" hidden="1">
      <c r="A1899">
        <v>36</v>
      </c>
      <c r="B1899">
        <v>0</v>
      </c>
      <c r="C1899">
        <v>3</v>
      </c>
      <c r="D1899">
        <v>2675</v>
      </c>
      <c r="E1899">
        <v>0</v>
      </c>
      <c r="F1899">
        <v>18</v>
      </c>
      <c r="G1899">
        <v>25.15</v>
      </c>
      <c r="H1899">
        <v>476.8</v>
      </c>
      <c r="I1899">
        <f t="shared" si="29"/>
        <v>0</v>
      </c>
      <c r="J1899" t="s">
        <v>3686</v>
      </c>
    </row>
    <row r="1900" spans="1:10" hidden="1">
      <c r="A1900">
        <v>32</v>
      </c>
      <c r="B1900">
        <v>1</v>
      </c>
      <c r="C1900">
        <v>3</v>
      </c>
      <c r="D1900">
        <v>3558</v>
      </c>
      <c r="E1900">
        <v>1</v>
      </c>
      <c r="F1900">
        <v>30</v>
      </c>
      <c r="G1900">
        <v>83.55</v>
      </c>
      <c r="H1900">
        <v>2877.4</v>
      </c>
      <c r="I1900">
        <f t="shared" si="29"/>
        <v>0</v>
      </c>
      <c r="J1900" t="s">
        <v>3686</v>
      </c>
    </row>
    <row r="1901" spans="1:10" hidden="1">
      <c r="A1901">
        <v>19</v>
      </c>
      <c r="B1901">
        <v>3</v>
      </c>
      <c r="C1901">
        <v>3</v>
      </c>
      <c r="D1901">
        <v>4382</v>
      </c>
      <c r="E1901">
        <v>1</v>
      </c>
      <c r="F1901">
        <v>72</v>
      </c>
      <c r="G1901">
        <v>25.2</v>
      </c>
      <c r="H1901">
        <v>4616.95</v>
      </c>
      <c r="I1901">
        <f t="shared" si="29"/>
        <v>0</v>
      </c>
      <c r="J1901" t="s">
        <v>3686</v>
      </c>
    </row>
    <row r="1902" spans="1:10" hidden="1">
      <c r="A1902">
        <v>64</v>
      </c>
      <c r="B1902">
        <v>2</v>
      </c>
      <c r="C1902">
        <v>3</v>
      </c>
      <c r="D1902">
        <v>3260</v>
      </c>
      <c r="E1902">
        <v>7</v>
      </c>
      <c r="F1902">
        <v>5</v>
      </c>
      <c r="G1902">
        <v>64.400000000000006</v>
      </c>
      <c r="H1902">
        <v>403.75</v>
      </c>
      <c r="I1902">
        <f t="shared" si="29"/>
        <v>0</v>
      </c>
      <c r="J1902" t="s">
        <v>3686</v>
      </c>
    </row>
    <row r="1903" spans="1:10" hidden="1">
      <c r="A1903">
        <v>42</v>
      </c>
      <c r="B1903">
        <v>0</v>
      </c>
      <c r="C1903">
        <v>3</v>
      </c>
      <c r="D1903">
        <v>3509</v>
      </c>
      <c r="E1903">
        <v>0</v>
      </c>
      <c r="F1903">
        <v>22</v>
      </c>
      <c r="G1903">
        <v>69.75</v>
      </c>
      <c r="H1903">
        <v>2644.96</v>
      </c>
      <c r="I1903">
        <f t="shared" si="29"/>
        <v>0</v>
      </c>
      <c r="J1903" t="s">
        <v>3686</v>
      </c>
    </row>
    <row r="1904" spans="1:10" hidden="1">
      <c r="A1904">
        <v>78</v>
      </c>
      <c r="B1904">
        <v>0</v>
      </c>
      <c r="C1904">
        <v>3</v>
      </c>
      <c r="D1904">
        <v>2574</v>
      </c>
      <c r="E1904">
        <v>1</v>
      </c>
      <c r="F1904">
        <v>20</v>
      </c>
      <c r="G1904">
        <v>94.3</v>
      </c>
      <c r="H1904">
        <v>2469.1</v>
      </c>
      <c r="I1904">
        <f t="shared" si="29"/>
        <v>0</v>
      </c>
      <c r="J1904" t="s">
        <v>3686</v>
      </c>
    </row>
    <row r="1905" spans="1:10" hidden="1">
      <c r="A1905">
        <v>78</v>
      </c>
      <c r="B1905">
        <v>0</v>
      </c>
      <c r="C1905">
        <v>3</v>
      </c>
      <c r="D1905">
        <v>5597</v>
      </c>
      <c r="E1905">
        <v>0</v>
      </c>
      <c r="F1905">
        <v>34</v>
      </c>
      <c r="G1905">
        <v>56.25</v>
      </c>
      <c r="H1905">
        <v>1765.95</v>
      </c>
      <c r="I1905">
        <f t="shared" si="29"/>
        <v>0</v>
      </c>
      <c r="J1905" t="s">
        <v>3686</v>
      </c>
    </row>
    <row r="1906" spans="1:10" hidden="1">
      <c r="A1906">
        <v>72</v>
      </c>
      <c r="B1906">
        <v>0</v>
      </c>
      <c r="C1906">
        <v>3</v>
      </c>
      <c r="D1906">
        <v>4745</v>
      </c>
      <c r="E1906">
        <v>4</v>
      </c>
      <c r="F1906">
        <v>43</v>
      </c>
      <c r="G1906">
        <v>94.5</v>
      </c>
      <c r="H1906">
        <v>4314.18</v>
      </c>
      <c r="I1906">
        <f t="shared" si="29"/>
        <v>0</v>
      </c>
      <c r="J1906" t="s">
        <v>3686</v>
      </c>
    </row>
    <row r="1907" spans="1:10" hidden="1">
      <c r="A1907">
        <v>76</v>
      </c>
      <c r="B1907">
        <v>0</v>
      </c>
      <c r="C1907">
        <v>3</v>
      </c>
      <c r="D1907">
        <v>5087</v>
      </c>
      <c r="E1907">
        <v>0</v>
      </c>
      <c r="F1907">
        <v>33</v>
      </c>
      <c r="G1907">
        <v>88.95</v>
      </c>
      <c r="H1907">
        <v>4599.7700000000004</v>
      </c>
      <c r="I1907">
        <f t="shared" si="29"/>
        <v>0</v>
      </c>
      <c r="J1907" t="s">
        <v>3686</v>
      </c>
    </row>
    <row r="1908" spans="1:10" hidden="1">
      <c r="A1908">
        <v>59</v>
      </c>
      <c r="B1908">
        <v>0</v>
      </c>
      <c r="C1908">
        <v>3</v>
      </c>
      <c r="D1908">
        <v>3549</v>
      </c>
      <c r="E1908">
        <v>0</v>
      </c>
      <c r="F1908">
        <v>22</v>
      </c>
      <c r="G1908">
        <v>84.15</v>
      </c>
      <c r="H1908">
        <v>2304.35</v>
      </c>
      <c r="I1908">
        <f t="shared" si="29"/>
        <v>0</v>
      </c>
      <c r="J1908" t="s">
        <v>3686</v>
      </c>
    </row>
    <row r="1909" spans="1:10" hidden="1">
      <c r="A1909">
        <v>23</v>
      </c>
      <c r="B1909">
        <v>0</v>
      </c>
      <c r="C1909">
        <v>3</v>
      </c>
      <c r="D1909">
        <v>4556</v>
      </c>
      <c r="E1909">
        <v>5</v>
      </c>
      <c r="F1909">
        <v>72</v>
      </c>
      <c r="G1909">
        <v>55.45</v>
      </c>
      <c r="H1909">
        <v>4179.2</v>
      </c>
      <c r="I1909">
        <f t="shared" si="29"/>
        <v>0</v>
      </c>
      <c r="J1909" t="s">
        <v>3686</v>
      </c>
    </row>
    <row r="1910" spans="1:10" hidden="1">
      <c r="A1910">
        <v>30</v>
      </c>
      <c r="B1910">
        <v>0</v>
      </c>
      <c r="C1910">
        <v>3</v>
      </c>
      <c r="D1910">
        <v>4806</v>
      </c>
      <c r="E1910">
        <v>0</v>
      </c>
      <c r="F1910">
        <v>24</v>
      </c>
      <c r="G1910">
        <v>50.6</v>
      </c>
      <c r="H1910">
        <v>1288.75</v>
      </c>
      <c r="I1910">
        <f t="shared" si="29"/>
        <v>0</v>
      </c>
      <c r="J1910" t="s">
        <v>3686</v>
      </c>
    </row>
    <row r="1911" spans="1:10" hidden="1">
      <c r="A1911">
        <v>28</v>
      </c>
      <c r="B1911">
        <v>0</v>
      </c>
      <c r="C1911">
        <v>3</v>
      </c>
      <c r="D1911">
        <v>6264</v>
      </c>
      <c r="E1911">
        <v>6</v>
      </c>
      <c r="F1911">
        <v>72</v>
      </c>
      <c r="G1911">
        <v>66.849999999999994</v>
      </c>
      <c r="H1911">
        <v>5813.6</v>
      </c>
      <c r="I1911">
        <f t="shared" si="29"/>
        <v>0</v>
      </c>
      <c r="J1911" t="s">
        <v>3686</v>
      </c>
    </row>
    <row r="1912" spans="1:10" hidden="1">
      <c r="A1912">
        <v>56</v>
      </c>
      <c r="B1912">
        <v>0</v>
      </c>
      <c r="C1912">
        <v>3</v>
      </c>
      <c r="D1912">
        <v>5402</v>
      </c>
      <c r="E1912">
        <v>0</v>
      </c>
      <c r="F1912">
        <v>37</v>
      </c>
      <c r="G1912">
        <v>70.349999999999994</v>
      </c>
      <c r="H1912">
        <v>3619.98</v>
      </c>
      <c r="I1912">
        <f t="shared" si="29"/>
        <v>0</v>
      </c>
      <c r="J1912" t="s">
        <v>3686</v>
      </c>
    </row>
    <row r="1913" spans="1:10" hidden="1">
      <c r="A1913">
        <v>62</v>
      </c>
      <c r="B1913">
        <v>0</v>
      </c>
      <c r="C1913">
        <v>3</v>
      </c>
      <c r="D1913">
        <v>5544</v>
      </c>
      <c r="E1913">
        <v>0</v>
      </c>
      <c r="F1913">
        <v>60</v>
      </c>
      <c r="G1913">
        <v>39.6</v>
      </c>
      <c r="H1913">
        <v>2386.04</v>
      </c>
      <c r="I1913">
        <f t="shared" si="29"/>
        <v>0</v>
      </c>
      <c r="J1913" t="s">
        <v>3686</v>
      </c>
    </row>
    <row r="1914" spans="1:10" hidden="1">
      <c r="A1914">
        <v>38</v>
      </c>
      <c r="B1914">
        <v>1</v>
      </c>
      <c r="C1914">
        <v>3</v>
      </c>
      <c r="D1914">
        <v>4700</v>
      </c>
      <c r="E1914">
        <v>0</v>
      </c>
      <c r="F1914">
        <v>72</v>
      </c>
      <c r="G1914">
        <v>114.45</v>
      </c>
      <c r="H1914">
        <v>9896.9500000000007</v>
      </c>
      <c r="I1914">
        <f t="shared" si="29"/>
        <v>0</v>
      </c>
      <c r="J1914" t="s">
        <v>3686</v>
      </c>
    </row>
    <row r="1915" spans="1:10" hidden="1">
      <c r="A1915">
        <v>51</v>
      </c>
      <c r="B1915">
        <v>0</v>
      </c>
      <c r="C1915">
        <v>3</v>
      </c>
      <c r="D1915">
        <v>4958</v>
      </c>
      <c r="E1915">
        <v>0</v>
      </c>
      <c r="F1915">
        <v>20</v>
      </c>
      <c r="G1915">
        <v>19.399999999999999</v>
      </c>
      <c r="H1915">
        <v>1035.8</v>
      </c>
      <c r="I1915">
        <f t="shared" si="29"/>
        <v>0</v>
      </c>
      <c r="J1915" t="s">
        <v>3686</v>
      </c>
    </row>
    <row r="1916" spans="1:10" hidden="1">
      <c r="A1916">
        <v>20</v>
      </c>
      <c r="B1916">
        <v>0</v>
      </c>
      <c r="C1916">
        <v>3</v>
      </c>
      <c r="D1916">
        <v>4838</v>
      </c>
      <c r="E1916">
        <v>0</v>
      </c>
      <c r="F1916">
        <v>22</v>
      </c>
      <c r="G1916">
        <v>69.7</v>
      </c>
      <c r="H1916">
        <v>1837.34</v>
      </c>
      <c r="I1916">
        <f t="shared" si="29"/>
        <v>0</v>
      </c>
      <c r="J1916" t="s">
        <v>3686</v>
      </c>
    </row>
    <row r="1917" spans="1:10" hidden="1">
      <c r="A1917">
        <v>22</v>
      </c>
      <c r="B1917">
        <v>1</v>
      </c>
      <c r="C1917">
        <v>3</v>
      </c>
      <c r="D1917">
        <v>3389</v>
      </c>
      <c r="E1917">
        <v>0</v>
      </c>
      <c r="F1917">
        <v>1</v>
      </c>
      <c r="G1917">
        <v>21.05</v>
      </c>
      <c r="H1917">
        <v>31.19</v>
      </c>
      <c r="I1917">
        <f t="shared" si="29"/>
        <v>0</v>
      </c>
      <c r="J1917" t="s">
        <v>3751</v>
      </c>
    </row>
    <row r="1918" spans="1:10" hidden="1">
      <c r="A1918">
        <v>53</v>
      </c>
      <c r="B1918">
        <v>0</v>
      </c>
      <c r="C1918">
        <v>3</v>
      </c>
      <c r="D1918">
        <v>3955</v>
      </c>
      <c r="E1918">
        <v>0</v>
      </c>
      <c r="F1918">
        <v>25</v>
      </c>
      <c r="G1918">
        <v>76.150000000000006</v>
      </c>
      <c r="H1918">
        <v>2534.6999999999998</v>
      </c>
      <c r="I1918">
        <f t="shared" si="29"/>
        <v>0</v>
      </c>
      <c r="J1918" t="s">
        <v>3686</v>
      </c>
    </row>
    <row r="1919" spans="1:10" hidden="1">
      <c r="A1919">
        <v>26</v>
      </c>
      <c r="B1919">
        <v>2</v>
      </c>
      <c r="C1919">
        <v>3</v>
      </c>
      <c r="D1919">
        <v>2276</v>
      </c>
      <c r="E1919">
        <v>6</v>
      </c>
      <c r="F1919">
        <v>19</v>
      </c>
      <c r="G1919">
        <v>20.6</v>
      </c>
      <c r="H1919">
        <v>504.25</v>
      </c>
      <c r="I1919">
        <f t="shared" si="29"/>
        <v>0</v>
      </c>
      <c r="J1919" t="s">
        <v>3686</v>
      </c>
    </row>
    <row r="1920" spans="1:10" hidden="1">
      <c r="A1920">
        <v>43</v>
      </c>
      <c r="B1920">
        <v>0</v>
      </c>
      <c r="C1920">
        <v>3</v>
      </c>
      <c r="D1920">
        <v>5614</v>
      </c>
      <c r="E1920">
        <v>1</v>
      </c>
      <c r="F1920">
        <v>3</v>
      </c>
      <c r="G1920">
        <v>29.8</v>
      </c>
      <c r="H1920">
        <v>94.4</v>
      </c>
      <c r="I1920">
        <f t="shared" si="29"/>
        <v>0</v>
      </c>
      <c r="J1920" t="s">
        <v>3751</v>
      </c>
    </row>
    <row r="1921" spans="1:10" hidden="1">
      <c r="A1921">
        <v>62</v>
      </c>
      <c r="B1921">
        <v>0</v>
      </c>
      <c r="C1921">
        <v>3</v>
      </c>
      <c r="D1921">
        <v>6205</v>
      </c>
      <c r="E1921">
        <v>0</v>
      </c>
      <c r="F1921">
        <v>54</v>
      </c>
      <c r="G1921">
        <v>44.1</v>
      </c>
      <c r="H1921">
        <v>2369.6999999999998</v>
      </c>
      <c r="I1921">
        <f t="shared" si="29"/>
        <v>0</v>
      </c>
      <c r="J1921" t="s">
        <v>3686</v>
      </c>
    </row>
    <row r="1922" spans="1:10" hidden="1">
      <c r="A1922">
        <v>52</v>
      </c>
      <c r="B1922">
        <v>0</v>
      </c>
      <c r="C1922">
        <v>3</v>
      </c>
      <c r="D1922">
        <v>3517</v>
      </c>
      <c r="E1922">
        <v>3</v>
      </c>
      <c r="F1922">
        <v>46</v>
      </c>
      <c r="G1922">
        <v>103.15</v>
      </c>
      <c r="H1922">
        <v>6252.77</v>
      </c>
      <c r="I1922">
        <f t="shared" ref="I1922:I1985" si="30">IF(J1922="Churned",1,0)</f>
        <v>0</v>
      </c>
      <c r="J1922" t="s">
        <v>3686</v>
      </c>
    </row>
    <row r="1923" spans="1:10" hidden="1">
      <c r="A1923">
        <v>41</v>
      </c>
      <c r="B1923">
        <v>0</v>
      </c>
      <c r="C1923">
        <v>3</v>
      </c>
      <c r="D1923">
        <v>4094</v>
      </c>
      <c r="E1923">
        <v>0</v>
      </c>
      <c r="F1923">
        <v>59</v>
      </c>
      <c r="G1923">
        <v>83.25</v>
      </c>
      <c r="H1923">
        <v>6791.67</v>
      </c>
      <c r="I1923">
        <f t="shared" si="30"/>
        <v>0</v>
      </c>
      <c r="J1923" t="s">
        <v>3686</v>
      </c>
    </row>
    <row r="1924" spans="1:10" hidden="1">
      <c r="A1924">
        <v>48</v>
      </c>
      <c r="B1924">
        <v>0</v>
      </c>
      <c r="C1924">
        <v>3</v>
      </c>
      <c r="D1924">
        <v>4115</v>
      </c>
      <c r="E1924">
        <v>5</v>
      </c>
      <c r="F1924">
        <v>60</v>
      </c>
      <c r="G1924">
        <v>106.15</v>
      </c>
      <c r="H1924">
        <v>7010.05</v>
      </c>
      <c r="I1924">
        <f t="shared" si="30"/>
        <v>0</v>
      </c>
      <c r="J1924" t="s">
        <v>3686</v>
      </c>
    </row>
    <row r="1925" spans="1:10" hidden="1">
      <c r="A1925">
        <v>48</v>
      </c>
      <c r="B1925">
        <v>0</v>
      </c>
      <c r="C1925">
        <v>3</v>
      </c>
      <c r="D1925">
        <v>5381</v>
      </c>
      <c r="E1925">
        <v>0</v>
      </c>
      <c r="F1925">
        <v>18</v>
      </c>
      <c r="G1925">
        <v>35.200000000000003</v>
      </c>
      <c r="H1925">
        <v>657.3</v>
      </c>
      <c r="I1925">
        <f t="shared" si="30"/>
        <v>0</v>
      </c>
      <c r="J1925" t="s">
        <v>3686</v>
      </c>
    </row>
    <row r="1926" spans="1:10" hidden="1">
      <c r="A1926">
        <v>45</v>
      </c>
      <c r="B1926">
        <v>0</v>
      </c>
      <c r="C1926">
        <v>3</v>
      </c>
      <c r="D1926">
        <v>5779</v>
      </c>
      <c r="E1926">
        <v>1</v>
      </c>
      <c r="F1926">
        <v>57</v>
      </c>
      <c r="G1926">
        <v>70.349999999999994</v>
      </c>
      <c r="H1926">
        <v>6860.65</v>
      </c>
      <c r="I1926">
        <f t="shared" si="30"/>
        <v>0</v>
      </c>
      <c r="J1926" t="s">
        <v>3686</v>
      </c>
    </row>
    <row r="1927" spans="1:10" hidden="1">
      <c r="A1927">
        <v>32</v>
      </c>
      <c r="B1927">
        <v>0</v>
      </c>
      <c r="C1927">
        <v>3</v>
      </c>
      <c r="D1927">
        <v>5470</v>
      </c>
      <c r="E1927">
        <v>0</v>
      </c>
      <c r="F1927">
        <v>45</v>
      </c>
      <c r="G1927">
        <v>89.3</v>
      </c>
      <c r="H1927">
        <v>4814.05</v>
      </c>
      <c r="I1927">
        <f t="shared" si="30"/>
        <v>0</v>
      </c>
      <c r="J1927" t="s">
        <v>3686</v>
      </c>
    </row>
    <row r="1928" spans="1:10" hidden="1">
      <c r="A1928">
        <v>42</v>
      </c>
      <c r="B1928">
        <v>0</v>
      </c>
      <c r="C1928">
        <v>3</v>
      </c>
      <c r="D1928">
        <v>5903</v>
      </c>
      <c r="E1928">
        <v>0</v>
      </c>
      <c r="F1928">
        <v>35</v>
      </c>
      <c r="G1928">
        <v>108.95</v>
      </c>
      <c r="H1928">
        <v>4727.95</v>
      </c>
      <c r="I1928">
        <f t="shared" si="30"/>
        <v>0</v>
      </c>
      <c r="J1928" t="s">
        <v>3686</v>
      </c>
    </row>
    <row r="1929" spans="1:10" hidden="1">
      <c r="A1929">
        <v>42</v>
      </c>
      <c r="B1929">
        <v>0</v>
      </c>
      <c r="C1929">
        <v>3</v>
      </c>
      <c r="D1929">
        <v>3652</v>
      </c>
      <c r="E1929">
        <v>3</v>
      </c>
      <c r="F1929">
        <v>19</v>
      </c>
      <c r="G1929">
        <v>59.8</v>
      </c>
      <c r="H1929">
        <v>1288.55</v>
      </c>
      <c r="I1929">
        <f t="shared" si="30"/>
        <v>0</v>
      </c>
      <c r="J1929" t="s">
        <v>3686</v>
      </c>
    </row>
    <row r="1930" spans="1:10" hidden="1">
      <c r="A1930">
        <v>20</v>
      </c>
      <c r="B1930">
        <v>0</v>
      </c>
      <c r="C1930">
        <v>3</v>
      </c>
      <c r="D1930">
        <v>4695</v>
      </c>
      <c r="E1930">
        <v>0</v>
      </c>
      <c r="F1930">
        <v>18</v>
      </c>
      <c r="G1930">
        <v>19.649999999999999</v>
      </c>
      <c r="H1930">
        <v>436.81</v>
      </c>
      <c r="I1930">
        <f t="shared" si="30"/>
        <v>0</v>
      </c>
      <c r="J1930" t="s">
        <v>3686</v>
      </c>
    </row>
    <row r="1931" spans="1:10" hidden="1">
      <c r="A1931">
        <v>32</v>
      </c>
      <c r="B1931">
        <v>0</v>
      </c>
      <c r="C1931">
        <v>3</v>
      </c>
      <c r="D1931">
        <v>5610</v>
      </c>
      <c r="E1931">
        <v>0</v>
      </c>
      <c r="F1931">
        <v>71</v>
      </c>
      <c r="G1931">
        <v>106.75</v>
      </c>
      <c r="H1931">
        <v>7491.28</v>
      </c>
      <c r="I1931">
        <f t="shared" si="30"/>
        <v>0</v>
      </c>
      <c r="J1931" t="s">
        <v>3686</v>
      </c>
    </row>
    <row r="1932" spans="1:10" hidden="1">
      <c r="A1932">
        <v>57</v>
      </c>
      <c r="B1932">
        <v>0</v>
      </c>
      <c r="C1932">
        <v>3</v>
      </c>
      <c r="D1932">
        <v>5230</v>
      </c>
      <c r="E1932">
        <v>0</v>
      </c>
      <c r="F1932">
        <v>1</v>
      </c>
      <c r="G1932">
        <v>49.95</v>
      </c>
      <c r="H1932">
        <v>94.93</v>
      </c>
      <c r="I1932">
        <f t="shared" si="30"/>
        <v>0</v>
      </c>
      <c r="J1932" t="s">
        <v>3751</v>
      </c>
    </row>
    <row r="1933" spans="1:10" hidden="1">
      <c r="A1933">
        <v>37</v>
      </c>
      <c r="B1933">
        <v>0</v>
      </c>
      <c r="C1933">
        <v>3</v>
      </c>
      <c r="D1933">
        <v>3155</v>
      </c>
      <c r="E1933">
        <v>0</v>
      </c>
      <c r="F1933">
        <v>47</v>
      </c>
      <c r="G1933">
        <v>59.6</v>
      </c>
      <c r="H1933">
        <v>3448.66</v>
      </c>
      <c r="I1933">
        <f t="shared" si="30"/>
        <v>0</v>
      </c>
      <c r="J1933" t="s">
        <v>3686</v>
      </c>
    </row>
    <row r="1934" spans="1:10" hidden="1">
      <c r="A1934">
        <v>74</v>
      </c>
      <c r="B1934">
        <v>0</v>
      </c>
      <c r="C1934">
        <v>3</v>
      </c>
      <c r="D1934">
        <v>4994</v>
      </c>
      <c r="E1934">
        <v>0</v>
      </c>
      <c r="F1934">
        <v>71</v>
      </c>
      <c r="G1934">
        <v>89.85</v>
      </c>
      <c r="H1934">
        <v>9088.14</v>
      </c>
      <c r="I1934">
        <f t="shared" si="30"/>
        <v>0</v>
      </c>
      <c r="J1934" t="s">
        <v>3686</v>
      </c>
    </row>
    <row r="1935" spans="1:10" hidden="1">
      <c r="A1935">
        <v>69</v>
      </c>
      <c r="B1935">
        <v>0</v>
      </c>
      <c r="C1935">
        <v>3</v>
      </c>
      <c r="D1935">
        <v>4250</v>
      </c>
      <c r="E1935">
        <v>4</v>
      </c>
      <c r="F1935">
        <v>61</v>
      </c>
      <c r="G1935">
        <v>82.15</v>
      </c>
      <c r="H1935">
        <v>6524.4</v>
      </c>
      <c r="I1935">
        <f t="shared" si="30"/>
        <v>0</v>
      </c>
      <c r="J1935" t="s">
        <v>3686</v>
      </c>
    </row>
    <row r="1936" spans="1:10" hidden="1">
      <c r="A1936">
        <v>66</v>
      </c>
      <c r="B1936">
        <v>0</v>
      </c>
      <c r="C1936">
        <v>3</v>
      </c>
      <c r="D1936">
        <v>2104</v>
      </c>
      <c r="E1936">
        <v>0</v>
      </c>
      <c r="F1936">
        <v>4</v>
      </c>
      <c r="G1936">
        <v>50.95</v>
      </c>
      <c r="H1936">
        <v>207.35</v>
      </c>
      <c r="I1936">
        <f t="shared" si="30"/>
        <v>0</v>
      </c>
      <c r="J1936" t="s">
        <v>3686</v>
      </c>
    </row>
    <row r="1937" spans="1:10" hidden="1">
      <c r="A1937">
        <v>72</v>
      </c>
      <c r="B1937">
        <v>0</v>
      </c>
      <c r="C1937">
        <v>3</v>
      </c>
      <c r="D1937">
        <v>3511</v>
      </c>
      <c r="E1937">
        <v>2</v>
      </c>
      <c r="F1937">
        <v>38</v>
      </c>
      <c r="G1937">
        <v>24.85</v>
      </c>
      <c r="H1937">
        <v>955.75</v>
      </c>
      <c r="I1937">
        <f t="shared" si="30"/>
        <v>0</v>
      </c>
      <c r="J1937" t="s">
        <v>3686</v>
      </c>
    </row>
    <row r="1938" spans="1:10" hidden="1">
      <c r="A1938">
        <v>69</v>
      </c>
      <c r="B1938">
        <v>0</v>
      </c>
      <c r="C1938">
        <v>3</v>
      </c>
      <c r="D1938">
        <v>3233</v>
      </c>
      <c r="E1938">
        <v>0</v>
      </c>
      <c r="F1938">
        <v>30</v>
      </c>
      <c r="G1938">
        <v>89.9</v>
      </c>
      <c r="H1938">
        <v>3682.25</v>
      </c>
      <c r="I1938">
        <f t="shared" si="30"/>
        <v>0</v>
      </c>
      <c r="J1938" t="s">
        <v>3686</v>
      </c>
    </row>
    <row r="1939" spans="1:10" hidden="1">
      <c r="A1939">
        <v>62</v>
      </c>
      <c r="B1939">
        <v>0</v>
      </c>
      <c r="C1939">
        <v>3</v>
      </c>
      <c r="D1939">
        <v>5068</v>
      </c>
      <c r="E1939">
        <v>0</v>
      </c>
      <c r="F1939">
        <v>50</v>
      </c>
      <c r="G1939">
        <v>114.35</v>
      </c>
      <c r="H1939">
        <v>6791.1</v>
      </c>
      <c r="I1939">
        <f t="shared" si="30"/>
        <v>0</v>
      </c>
      <c r="J1939" t="s">
        <v>3686</v>
      </c>
    </row>
    <row r="1940" spans="1:10" hidden="1">
      <c r="A1940">
        <v>46</v>
      </c>
      <c r="B1940">
        <v>2</v>
      </c>
      <c r="C1940">
        <v>3</v>
      </c>
      <c r="D1940">
        <v>3372</v>
      </c>
      <c r="E1940">
        <v>2</v>
      </c>
      <c r="F1940">
        <v>11</v>
      </c>
      <c r="G1940">
        <v>19.649999999999999</v>
      </c>
      <c r="H1940">
        <v>674.11</v>
      </c>
      <c r="I1940">
        <f t="shared" si="30"/>
        <v>0</v>
      </c>
      <c r="J1940" t="s">
        <v>3686</v>
      </c>
    </row>
    <row r="1941" spans="1:10" hidden="1">
      <c r="A1941">
        <v>48</v>
      </c>
      <c r="B1941">
        <v>0</v>
      </c>
      <c r="C1941">
        <v>3</v>
      </c>
      <c r="D1941">
        <v>2372</v>
      </c>
      <c r="E1941">
        <v>0</v>
      </c>
      <c r="F1941">
        <v>8</v>
      </c>
      <c r="G1941">
        <v>25.25</v>
      </c>
      <c r="H1941">
        <v>186.3</v>
      </c>
      <c r="I1941">
        <f t="shared" si="30"/>
        <v>0</v>
      </c>
      <c r="J1941" t="s">
        <v>3686</v>
      </c>
    </row>
    <row r="1942" spans="1:10" hidden="1">
      <c r="A1942">
        <v>55</v>
      </c>
      <c r="B1942">
        <v>0</v>
      </c>
      <c r="C1942">
        <v>3</v>
      </c>
      <c r="D1942">
        <v>5787</v>
      </c>
      <c r="E1942">
        <v>0</v>
      </c>
      <c r="F1942">
        <v>10</v>
      </c>
      <c r="G1942">
        <v>95.1</v>
      </c>
      <c r="H1942">
        <v>1278.75</v>
      </c>
      <c r="I1942">
        <f t="shared" si="30"/>
        <v>0</v>
      </c>
      <c r="J1942" t="s">
        <v>3686</v>
      </c>
    </row>
    <row r="1943" spans="1:10" hidden="1">
      <c r="A1943">
        <v>32</v>
      </c>
      <c r="B1943">
        <v>1</v>
      </c>
      <c r="C1943">
        <v>3</v>
      </c>
      <c r="D1943">
        <v>5494</v>
      </c>
      <c r="E1943">
        <v>0</v>
      </c>
      <c r="F1943">
        <v>14</v>
      </c>
      <c r="G1943">
        <v>86</v>
      </c>
      <c r="H1943">
        <v>1832.13</v>
      </c>
      <c r="I1943">
        <f t="shared" si="30"/>
        <v>0</v>
      </c>
      <c r="J1943" t="s">
        <v>3686</v>
      </c>
    </row>
    <row r="1944" spans="1:10" hidden="1">
      <c r="A1944">
        <v>53</v>
      </c>
      <c r="B1944">
        <v>3</v>
      </c>
      <c r="C1944">
        <v>3</v>
      </c>
      <c r="D1944">
        <v>5985</v>
      </c>
      <c r="E1944">
        <v>4</v>
      </c>
      <c r="F1944">
        <v>25</v>
      </c>
      <c r="G1944">
        <v>75.5</v>
      </c>
      <c r="H1944">
        <v>2012.55</v>
      </c>
      <c r="I1944">
        <f t="shared" si="30"/>
        <v>0</v>
      </c>
      <c r="J1944" t="s">
        <v>3686</v>
      </c>
    </row>
    <row r="1945" spans="1:10" hidden="1">
      <c r="A1945">
        <v>51</v>
      </c>
      <c r="B1945">
        <v>0</v>
      </c>
      <c r="C1945">
        <v>3</v>
      </c>
      <c r="D1945">
        <v>3159</v>
      </c>
      <c r="E1945">
        <v>1</v>
      </c>
      <c r="F1945">
        <v>47</v>
      </c>
      <c r="G1945">
        <v>25.4</v>
      </c>
      <c r="H1945">
        <v>1612.49</v>
      </c>
      <c r="I1945">
        <f t="shared" si="30"/>
        <v>0</v>
      </c>
      <c r="J1945" t="s">
        <v>3686</v>
      </c>
    </row>
    <row r="1946" spans="1:10" hidden="1">
      <c r="A1946">
        <v>20</v>
      </c>
      <c r="B1946">
        <v>0</v>
      </c>
      <c r="C1946">
        <v>3</v>
      </c>
      <c r="D1946">
        <v>5327</v>
      </c>
      <c r="E1946">
        <v>0</v>
      </c>
      <c r="F1946">
        <v>70</v>
      </c>
      <c r="G1946">
        <v>90.25</v>
      </c>
      <c r="H1946">
        <v>7423.95</v>
      </c>
      <c r="I1946">
        <f t="shared" si="30"/>
        <v>0</v>
      </c>
      <c r="J1946" t="s">
        <v>3686</v>
      </c>
    </row>
    <row r="1947" spans="1:10" hidden="1">
      <c r="A1947">
        <v>38</v>
      </c>
      <c r="B1947">
        <v>1</v>
      </c>
      <c r="C1947">
        <v>3</v>
      </c>
      <c r="D1947">
        <v>4055</v>
      </c>
      <c r="E1947">
        <v>1</v>
      </c>
      <c r="F1947">
        <v>72</v>
      </c>
      <c r="G1947">
        <v>116.85</v>
      </c>
      <c r="H1947">
        <v>10769.46</v>
      </c>
      <c r="I1947">
        <f t="shared" si="30"/>
        <v>0</v>
      </c>
      <c r="J1947" t="s">
        <v>3686</v>
      </c>
    </row>
    <row r="1948" spans="1:10" hidden="1">
      <c r="A1948">
        <v>63</v>
      </c>
      <c r="B1948">
        <v>0</v>
      </c>
      <c r="C1948">
        <v>3</v>
      </c>
      <c r="D1948">
        <v>5093</v>
      </c>
      <c r="E1948">
        <v>0</v>
      </c>
      <c r="F1948">
        <v>45</v>
      </c>
      <c r="G1948">
        <v>108.45</v>
      </c>
      <c r="H1948">
        <v>5233.3500000000004</v>
      </c>
      <c r="I1948">
        <f t="shared" si="30"/>
        <v>0</v>
      </c>
      <c r="J1948" t="s">
        <v>3686</v>
      </c>
    </row>
    <row r="1949" spans="1:10" hidden="1">
      <c r="A1949">
        <v>30</v>
      </c>
      <c r="B1949">
        <v>0</v>
      </c>
      <c r="C1949">
        <v>3</v>
      </c>
      <c r="D1949">
        <v>4640</v>
      </c>
      <c r="E1949">
        <v>3</v>
      </c>
      <c r="F1949">
        <v>51</v>
      </c>
      <c r="G1949">
        <v>106.8</v>
      </c>
      <c r="H1949">
        <v>7138.2</v>
      </c>
      <c r="I1949">
        <f t="shared" si="30"/>
        <v>0</v>
      </c>
      <c r="J1949" t="s">
        <v>3686</v>
      </c>
    </row>
    <row r="1950" spans="1:10" hidden="1">
      <c r="A1950">
        <v>31</v>
      </c>
      <c r="B1950">
        <v>1</v>
      </c>
      <c r="C1950">
        <v>3</v>
      </c>
      <c r="D1950">
        <v>4104</v>
      </c>
      <c r="E1950">
        <v>4</v>
      </c>
      <c r="F1950">
        <v>30</v>
      </c>
      <c r="G1950">
        <v>67.599999999999994</v>
      </c>
      <c r="H1950">
        <v>3441.4</v>
      </c>
      <c r="I1950">
        <f t="shared" si="30"/>
        <v>0</v>
      </c>
      <c r="J1950" t="s">
        <v>3686</v>
      </c>
    </row>
    <row r="1951" spans="1:10" hidden="1">
      <c r="A1951">
        <v>31</v>
      </c>
      <c r="B1951">
        <v>0</v>
      </c>
      <c r="C1951">
        <v>3</v>
      </c>
      <c r="D1951">
        <v>4636</v>
      </c>
      <c r="E1951">
        <v>4</v>
      </c>
      <c r="F1951">
        <v>24</v>
      </c>
      <c r="G1951">
        <v>29.1</v>
      </c>
      <c r="H1951">
        <v>688</v>
      </c>
      <c r="I1951">
        <f t="shared" si="30"/>
        <v>0</v>
      </c>
      <c r="J1951" t="s">
        <v>3686</v>
      </c>
    </row>
    <row r="1952" spans="1:10" hidden="1">
      <c r="A1952">
        <v>25</v>
      </c>
      <c r="B1952">
        <v>0</v>
      </c>
      <c r="C1952">
        <v>3</v>
      </c>
      <c r="D1952">
        <v>5666</v>
      </c>
      <c r="E1952">
        <v>3</v>
      </c>
      <c r="F1952">
        <v>58</v>
      </c>
      <c r="G1952">
        <v>86.1</v>
      </c>
      <c r="H1952">
        <v>6284.62</v>
      </c>
      <c r="I1952">
        <f t="shared" si="30"/>
        <v>0</v>
      </c>
      <c r="J1952" t="s">
        <v>3686</v>
      </c>
    </row>
    <row r="1953" spans="1:10" hidden="1">
      <c r="A1953">
        <v>38</v>
      </c>
      <c r="B1953">
        <v>0</v>
      </c>
      <c r="C1953">
        <v>3</v>
      </c>
      <c r="D1953">
        <v>5905</v>
      </c>
      <c r="E1953">
        <v>0</v>
      </c>
      <c r="F1953">
        <v>67</v>
      </c>
      <c r="G1953">
        <v>49.35</v>
      </c>
      <c r="H1953">
        <v>3321.35</v>
      </c>
      <c r="I1953">
        <f t="shared" si="30"/>
        <v>0</v>
      </c>
      <c r="J1953" t="s">
        <v>3686</v>
      </c>
    </row>
    <row r="1954" spans="1:10" hidden="1">
      <c r="A1954">
        <v>30</v>
      </c>
      <c r="B1954">
        <v>3</v>
      </c>
      <c r="C1954">
        <v>3</v>
      </c>
      <c r="D1954">
        <v>3937</v>
      </c>
      <c r="E1954">
        <v>10</v>
      </c>
      <c r="F1954">
        <v>17</v>
      </c>
      <c r="G1954">
        <v>62.1</v>
      </c>
      <c r="H1954">
        <v>1645.24</v>
      </c>
      <c r="I1954">
        <f t="shared" si="30"/>
        <v>0</v>
      </c>
      <c r="J1954" t="s">
        <v>3686</v>
      </c>
    </row>
    <row r="1955" spans="1:10" hidden="1">
      <c r="A1955">
        <v>58</v>
      </c>
      <c r="B1955">
        <v>3</v>
      </c>
      <c r="C1955">
        <v>3</v>
      </c>
      <c r="D1955">
        <v>3931</v>
      </c>
      <c r="E1955">
        <v>8</v>
      </c>
      <c r="F1955">
        <v>17</v>
      </c>
      <c r="G1955">
        <v>25.15</v>
      </c>
      <c r="H1955">
        <v>1181.68</v>
      </c>
      <c r="I1955">
        <f t="shared" si="30"/>
        <v>0</v>
      </c>
      <c r="J1955" t="s">
        <v>3686</v>
      </c>
    </row>
    <row r="1956" spans="1:10" hidden="1">
      <c r="A1956">
        <v>33</v>
      </c>
      <c r="B1956">
        <v>2</v>
      </c>
      <c r="C1956">
        <v>3</v>
      </c>
      <c r="D1956">
        <v>2572</v>
      </c>
      <c r="E1956">
        <v>10</v>
      </c>
      <c r="F1956">
        <v>23</v>
      </c>
      <c r="G1956">
        <v>77.150000000000006</v>
      </c>
      <c r="H1956">
        <v>2518.86</v>
      </c>
      <c r="I1956">
        <f t="shared" si="30"/>
        <v>0</v>
      </c>
      <c r="J1956" t="s">
        <v>3686</v>
      </c>
    </row>
    <row r="1957" spans="1:10" hidden="1">
      <c r="A1957">
        <v>62</v>
      </c>
      <c r="B1957">
        <v>0</v>
      </c>
      <c r="C1957">
        <v>3</v>
      </c>
      <c r="D1957">
        <v>5162</v>
      </c>
      <c r="E1957">
        <v>0</v>
      </c>
      <c r="F1957">
        <v>55</v>
      </c>
      <c r="G1957">
        <v>59.2</v>
      </c>
      <c r="H1957">
        <v>3851.25</v>
      </c>
      <c r="I1957">
        <f t="shared" si="30"/>
        <v>0</v>
      </c>
      <c r="J1957" t="s">
        <v>3686</v>
      </c>
    </row>
    <row r="1958" spans="1:10" hidden="1">
      <c r="A1958">
        <v>20</v>
      </c>
      <c r="B1958">
        <v>0</v>
      </c>
      <c r="C1958">
        <v>3</v>
      </c>
      <c r="D1958">
        <v>5091</v>
      </c>
      <c r="E1958">
        <v>2</v>
      </c>
      <c r="F1958">
        <v>72</v>
      </c>
      <c r="G1958">
        <v>78.849999999999994</v>
      </c>
      <c r="H1958">
        <v>8615.07</v>
      </c>
      <c r="I1958">
        <f t="shared" si="30"/>
        <v>0</v>
      </c>
      <c r="J1958" t="s">
        <v>3686</v>
      </c>
    </row>
    <row r="1959" spans="1:10" hidden="1">
      <c r="A1959">
        <v>24</v>
      </c>
      <c r="B1959">
        <v>3</v>
      </c>
      <c r="C1959">
        <v>3</v>
      </c>
      <c r="D1959">
        <v>2463</v>
      </c>
      <c r="E1959">
        <v>0</v>
      </c>
      <c r="F1959">
        <v>19</v>
      </c>
      <c r="G1959">
        <v>60.6</v>
      </c>
      <c r="H1959">
        <v>1990.92</v>
      </c>
      <c r="I1959">
        <f t="shared" si="30"/>
        <v>0</v>
      </c>
      <c r="J1959" t="s">
        <v>3686</v>
      </c>
    </row>
    <row r="1960" spans="1:10" hidden="1">
      <c r="A1960">
        <v>52</v>
      </c>
      <c r="B1960">
        <v>3</v>
      </c>
      <c r="C1960">
        <v>3</v>
      </c>
      <c r="D1960">
        <v>5954</v>
      </c>
      <c r="E1960">
        <v>8</v>
      </c>
      <c r="F1960">
        <v>68</v>
      </c>
      <c r="G1960">
        <v>80.349999999999994</v>
      </c>
      <c r="H1960">
        <v>7012.59</v>
      </c>
      <c r="I1960">
        <f t="shared" si="30"/>
        <v>0</v>
      </c>
      <c r="J1960" t="s">
        <v>3686</v>
      </c>
    </row>
    <row r="1961" spans="1:10" hidden="1">
      <c r="A1961">
        <v>25</v>
      </c>
      <c r="B1961">
        <v>2</v>
      </c>
      <c r="C1961">
        <v>3</v>
      </c>
      <c r="D1961">
        <v>4829</v>
      </c>
      <c r="E1961">
        <v>9</v>
      </c>
      <c r="F1961">
        <v>46</v>
      </c>
      <c r="G1961">
        <v>35.049999999999997</v>
      </c>
      <c r="H1961">
        <v>1620.25</v>
      </c>
      <c r="I1961">
        <f t="shared" si="30"/>
        <v>0</v>
      </c>
      <c r="J1961" t="s">
        <v>3686</v>
      </c>
    </row>
    <row r="1962" spans="1:10" hidden="1">
      <c r="A1962">
        <v>27</v>
      </c>
      <c r="B1962">
        <v>0</v>
      </c>
      <c r="C1962">
        <v>3</v>
      </c>
      <c r="D1962">
        <v>6474</v>
      </c>
      <c r="E1962">
        <v>0</v>
      </c>
      <c r="F1962">
        <v>64</v>
      </c>
      <c r="G1962">
        <v>86.4</v>
      </c>
      <c r="H1962">
        <v>5987.33</v>
      </c>
      <c r="I1962">
        <f t="shared" si="30"/>
        <v>0</v>
      </c>
      <c r="J1962" t="s">
        <v>3686</v>
      </c>
    </row>
    <row r="1963" spans="1:10" hidden="1">
      <c r="A1963">
        <v>21</v>
      </c>
      <c r="B1963">
        <v>0</v>
      </c>
      <c r="C1963">
        <v>3</v>
      </c>
      <c r="D1963">
        <v>4700</v>
      </c>
      <c r="E1963">
        <v>2</v>
      </c>
      <c r="F1963">
        <v>72</v>
      </c>
      <c r="G1963">
        <v>49.2</v>
      </c>
      <c r="H1963">
        <v>3580.95</v>
      </c>
      <c r="I1963">
        <f t="shared" si="30"/>
        <v>0</v>
      </c>
      <c r="J1963" t="s">
        <v>3686</v>
      </c>
    </row>
    <row r="1964" spans="1:10" hidden="1">
      <c r="A1964">
        <v>57</v>
      </c>
      <c r="B1964">
        <v>0</v>
      </c>
      <c r="C1964">
        <v>3</v>
      </c>
      <c r="D1964">
        <v>3885</v>
      </c>
      <c r="E1964">
        <v>0</v>
      </c>
      <c r="F1964">
        <v>11</v>
      </c>
      <c r="G1964">
        <v>79</v>
      </c>
      <c r="H1964">
        <v>1039.96</v>
      </c>
      <c r="I1964">
        <f t="shared" si="30"/>
        <v>0</v>
      </c>
      <c r="J1964" t="s">
        <v>3686</v>
      </c>
    </row>
    <row r="1965" spans="1:10" hidden="1">
      <c r="A1965">
        <v>28</v>
      </c>
      <c r="B1965">
        <v>0</v>
      </c>
      <c r="C1965">
        <v>3</v>
      </c>
      <c r="D1965">
        <v>4800</v>
      </c>
      <c r="E1965">
        <v>0</v>
      </c>
      <c r="F1965">
        <v>33</v>
      </c>
      <c r="G1965">
        <v>107.55</v>
      </c>
      <c r="H1965">
        <v>5285.27</v>
      </c>
      <c r="I1965">
        <f t="shared" si="30"/>
        <v>0</v>
      </c>
      <c r="J1965" t="s">
        <v>3686</v>
      </c>
    </row>
    <row r="1966" spans="1:10" hidden="1">
      <c r="A1966">
        <v>39</v>
      </c>
      <c r="B1966">
        <v>3</v>
      </c>
      <c r="C1966">
        <v>3</v>
      </c>
      <c r="D1966">
        <v>2045</v>
      </c>
      <c r="E1966">
        <v>0</v>
      </c>
      <c r="F1966">
        <v>14</v>
      </c>
      <c r="G1966">
        <v>76.099999999999994</v>
      </c>
      <c r="H1966">
        <v>1569.02</v>
      </c>
      <c r="I1966">
        <f t="shared" si="30"/>
        <v>0</v>
      </c>
      <c r="J1966" t="s">
        <v>3686</v>
      </c>
    </row>
    <row r="1967" spans="1:10" hidden="1">
      <c r="A1967">
        <v>24</v>
      </c>
      <c r="B1967">
        <v>1</v>
      </c>
      <c r="C1967">
        <v>3</v>
      </c>
      <c r="D1967">
        <v>5451</v>
      </c>
      <c r="E1967">
        <v>9</v>
      </c>
      <c r="F1967">
        <v>72</v>
      </c>
      <c r="G1967">
        <v>19.7</v>
      </c>
      <c r="H1967">
        <v>4838.68</v>
      </c>
      <c r="I1967">
        <f t="shared" si="30"/>
        <v>0</v>
      </c>
      <c r="J1967" t="s">
        <v>3686</v>
      </c>
    </row>
    <row r="1968" spans="1:10" hidden="1">
      <c r="A1968">
        <v>53</v>
      </c>
      <c r="B1968">
        <v>0</v>
      </c>
      <c r="C1968">
        <v>3</v>
      </c>
      <c r="D1968">
        <v>6138</v>
      </c>
      <c r="E1968">
        <v>0</v>
      </c>
      <c r="F1968">
        <v>49</v>
      </c>
      <c r="G1968">
        <v>66.150000000000006</v>
      </c>
      <c r="H1968">
        <v>4069.73</v>
      </c>
      <c r="I1968">
        <f t="shared" si="30"/>
        <v>0</v>
      </c>
      <c r="J1968" t="s">
        <v>3686</v>
      </c>
    </row>
    <row r="1969" spans="1:10" hidden="1">
      <c r="A1969">
        <v>49</v>
      </c>
      <c r="B1969">
        <v>0</v>
      </c>
      <c r="C1969">
        <v>3</v>
      </c>
      <c r="D1969">
        <v>4334</v>
      </c>
      <c r="E1969">
        <v>0</v>
      </c>
      <c r="F1969">
        <v>48</v>
      </c>
      <c r="G1969">
        <v>95.4</v>
      </c>
      <c r="H1969">
        <v>4644.5</v>
      </c>
      <c r="I1969">
        <f t="shared" si="30"/>
        <v>0</v>
      </c>
      <c r="J1969" t="s">
        <v>3686</v>
      </c>
    </row>
    <row r="1970" spans="1:10" hidden="1">
      <c r="A1970">
        <v>28</v>
      </c>
      <c r="B1970">
        <v>3</v>
      </c>
      <c r="C1970">
        <v>3</v>
      </c>
      <c r="D1970">
        <v>3202</v>
      </c>
      <c r="E1970">
        <v>0</v>
      </c>
      <c r="F1970">
        <v>17</v>
      </c>
      <c r="G1970">
        <v>50.3</v>
      </c>
      <c r="H1970">
        <v>1622.17</v>
      </c>
      <c r="I1970">
        <f t="shared" si="30"/>
        <v>0</v>
      </c>
      <c r="J1970" t="s">
        <v>3686</v>
      </c>
    </row>
    <row r="1971" spans="1:10" hidden="1">
      <c r="A1971">
        <v>35</v>
      </c>
      <c r="B1971">
        <v>2</v>
      </c>
      <c r="C1971">
        <v>3</v>
      </c>
      <c r="D1971">
        <v>2810</v>
      </c>
      <c r="E1971">
        <v>0</v>
      </c>
      <c r="F1971">
        <v>13</v>
      </c>
      <c r="G1971">
        <v>104.15</v>
      </c>
      <c r="H1971">
        <v>1452.21</v>
      </c>
      <c r="I1971">
        <f t="shared" si="30"/>
        <v>0</v>
      </c>
      <c r="J1971" t="s">
        <v>3686</v>
      </c>
    </row>
    <row r="1972" spans="1:10" hidden="1">
      <c r="A1972">
        <v>29</v>
      </c>
      <c r="B1972">
        <v>2</v>
      </c>
      <c r="C1972">
        <v>3</v>
      </c>
      <c r="D1972">
        <v>2436</v>
      </c>
      <c r="E1972">
        <v>1</v>
      </c>
      <c r="F1972">
        <v>38</v>
      </c>
      <c r="G1972">
        <v>94.9</v>
      </c>
      <c r="H1972">
        <v>4598.17</v>
      </c>
      <c r="I1972">
        <f t="shared" si="30"/>
        <v>0</v>
      </c>
      <c r="J1972" t="s">
        <v>3686</v>
      </c>
    </row>
    <row r="1973" spans="1:10" hidden="1">
      <c r="A1973">
        <v>32</v>
      </c>
      <c r="B1973">
        <v>0</v>
      </c>
      <c r="C1973">
        <v>3</v>
      </c>
      <c r="D1973">
        <v>5525</v>
      </c>
      <c r="E1973">
        <v>0</v>
      </c>
      <c r="F1973">
        <v>7</v>
      </c>
      <c r="G1973">
        <v>48.2</v>
      </c>
      <c r="H1973">
        <v>414.06</v>
      </c>
      <c r="I1973">
        <f t="shared" si="30"/>
        <v>0</v>
      </c>
      <c r="J1973" t="s">
        <v>3686</v>
      </c>
    </row>
    <row r="1974" spans="1:10" hidden="1">
      <c r="A1974">
        <v>68</v>
      </c>
      <c r="B1974">
        <v>0</v>
      </c>
      <c r="C1974">
        <v>3</v>
      </c>
      <c r="D1974">
        <v>2364</v>
      </c>
      <c r="E1974">
        <v>1</v>
      </c>
      <c r="F1974">
        <v>31</v>
      </c>
      <c r="G1974">
        <v>90.7</v>
      </c>
      <c r="H1974">
        <v>4207.5600000000004</v>
      </c>
      <c r="I1974">
        <f t="shared" si="30"/>
        <v>0</v>
      </c>
      <c r="J1974" t="s">
        <v>3686</v>
      </c>
    </row>
    <row r="1975" spans="1:10" hidden="1">
      <c r="A1975">
        <v>67</v>
      </c>
      <c r="B1975">
        <v>0</v>
      </c>
      <c r="C1975">
        <v>3</v>
      </c>
      <c r="D1975">
        <v>3324</v>
      </c>
      <c r="E1975">
        <v>5</v>
      </c>
      <c r="F1975">
        <v>16</v>
      </c>
      <c r="G1975">
        <v>54.55</v>
      </c>
      <c r="H1975">
        <v>1393.58</v>
      </c>
      <c r="I1975">
        <f t="shared" si="30"/>
        <v>0</v>
      </c>
      <c r="J1975" t="s">
        <v>3686</v>
      </c>
    </row>
    <row r="1976" spans="1:10" hidden="1">
      <c r="A1976">
        <v>79</v>
      </c>
      <c r="B1976">
        <v>0</v>
      </c>
      <c r="C1976">
        <v>3</v>
      </c>
      <c r="D1976">
        <v>4204</v>
      </c>
      <c r="E1976">
        <v>0</v>
      </c>
      <c r="F1976">
        <v>69</v>
      </c>
      <c r="G1976">
        <v>74.099999999999994</v>
      </c>
      <c r="H1976">
        <v>5952.84</v>
      </c>
      <c r="I1976">
        <f t="shared" si="30"/>
        <v>0</v>
      </c>
      <c r="J1976" t="s">
        <v>3686</v>
      </c>
    </row>
    <row r="1977" spans="1:10" hidden="1">
      <c r="A1977">
        <v>71</v>
      </c>
      <c r="B1977">
        <v>0</v>
      </c>
      <c r="C1977">
        <v>3</v>
      </c>
      <c r="D1977">
        <v>4270</v>
      </c>
      <c r="E1977">
        <v>5</v>
      </c>
      <c r="F1977">
        <v>64</v>
      </c>
      <c r="G1977">
        <v>80.3</v>
      </c>
      <c r="H1977">
        <v>5969.38</v>
      </c>
      <c r="I1977">
        <f t="shared" si="30"/>
        <v>0</v>
      </c>
      <c r="J1977" t="s">
        <v>3686</v>
      </c>
    </row>
    <row r="1978" spans="1:10" hidden="1">
      <c r="A1978">
        <v>77</v>
      </c>
      <c r="B1978">
        <v>0</v>
      </c>
      <c r="C1978">
        <v>3</v>
      </c>
      <c r="D1978">
        <v>4735</v>
      </c>
      <c r="E1978">
        <v>0</v>
      </c>
      <c r="F1978">
        <v>45</v>
      </c>
      <c r="G1978">
        <v>97.05</v>
      </c>
      <c r="H1978">
        <v>4955.2</v>
      </c>
      <c r="I1978">
        <f t="shared" si="30"/>
        <v>0</v>
      </c>
      <c r="J1978" t="s">
        <v>3686</v>
      </c>
    </row>
    <row r="1979" spans="1:10" hidden="1">
      <c r="A1979">
        <v>71</v>
      </c>
      <c r="B1979">
        <v>0</v>
      </c>
      <c r="C1979">
        <v>3</v>
      </c>
      <c r="D1979">
        <v>5607</v>
      </c>
      <c r="E1979">
        <v>9</v>
      </c>
      <c r="F1979">
        <v>68</v>
      </c>
      <c r="G1979">
        <v>41.95</v>
      </c>
      <c r="H1979">
        <v>2965.75</v>
      </c>
      <c r="I1979">
        <f t="shared" si="30"/>
        <v>0</v>
      </c>
      <c r="J1979" t="s">
        <v>3686</v>
      </c>
    </row>
    <row r="1980" spans="1:10" hidden="1">
      <c r="A1980">
        <v>79</v>
      </c>
      <c r="B1980">
        <v>0</v>
      </c>
      <c r="C1980">
        <v>3</v>
      </c>
      <c r="D1980">
        <v>5120</v>
      </c>
      <c r="E1980">
        <v>5</v>
      </c>
      <c r="F1980">
        <v>72</v>
      </c>
      <c r="G1980">
        <v>76.8</v>
      </c>
      <c r="H1980">
        <v>8688.2900000000009</v>
      </c>
      <c r="I1980">
        <f t="shared" si="30"/>
        <v>0</v>
      </c>
      <c r="J1980" t="s">
        <v>3686</v>
      </c>
    </row>
    <row r="1981" spans="1:10" hidden="1">
      <c r="A1981">
        <v>45</v>
      </c>
      <c r="B1981">
        <v>0</v>
      </c>
      <c r="C1981">
        <v>3</v>
      </c>
      <c r="D1981">
        <v>6201</v>
      </c>
      <c r="E1981">
        <v>0</v>
      </c>
      <c r="F1981">
        <v>62</v>
      </c>
      <c r="G1981">
        <v>25.8</v>
      </c>
      <c r="H1981">
        <v>2074.21</v>
      </c>
      <c r="I1981">
        <f t="shared" si="30"/>
        <v>0</v>
      </c>
      <c r="J1981" t="s">
        <v>3686</v>
      </c>
    </row>
    <row r="1982" spans="1:10" hidden="1">
      <c r="A1982">
        <v>55</v>
      </c>
      <c r="B1982">
        <v>2</v>
      </c>
      <c r="C1982">
        <v>3</v>
      </c>
      <c r="D1982">
        <v>6171</v>
      </c>
      <c r="E1982">
        <v>4</v>
      </c>
      <c r="F1982">
        <v>71</v>
      </c>
      <c r="G1982">
        <v>100.45</v>
      </c>
      <c r="H1982">
        <v>9426.94</v>
      </c>
      <c r="I1982">
        <f t="shared" si="30"/>
        <v>0</v>
      </c>
      <c r="J1982" t="s">
        <v>3686</v>
      </c>
    </row>
    <row r="1983" spans="1:10" hidden="1">
      <c r="A1983">
        <v>25</v>
      </c>
      <c r="B1983">
        <v>3</v>
      </c>
      <c r="C1983">
        <v>3</v>
      </c>
      <c r="D1983">
        <v>2622</v>
      </c>
      <c r="E1983">
        <v>4</v>
      </c>
      <c r="F1983">
        <v>35</v>
      </c>
      <c r="G1983">
        <v>89.65</v>
      </c>
      <c r="H1983">
        <v>4884.3999999999996</v>
      </c>
      <c r="I1983">
        <f t="shared" si="30"/>
        <v>0</v>
      </c>
      <c r="J1983" t="s">
        <v>3686</v>
      </c>
    </row>
    <row r="1984" spans="1:10" hidden="1">
      <c r="A1984">
        <v>41</v>
      </c>
      <c r="B1984">
        <v>0</v>
      </c>
      <c r="C1984">
        <v>3</v>
      </c>
      <c r="D1984">
        <v>4121</v>
      </c>
      <c r="E1984">
        <v>0</v>
      </c>
      <c r="F1984">
        <v>51</v>
      </c>
      <c r="G1984">
        <v>81</v>
      </c>
      <c r="H1984">
        <v>6285.18</v>
      </c>
      <c r="I1984">
        <f t="shared" si="30"/>
        <v>0</v>
      </c>
      <c r="J1984" t="s">
        <v>3686</v>
      </c>
    </row>
    <row r="1985" spans="1:10" hidden="1">
      <c r="A1985">
        <v>54</v>
      </c>
      <c r="B1985">
        <v>0</v>
      </c>
      <c r="C1985">
        <v>3</v>
      </c>
      <c r="D1985">
        <v>3854</v>
      </c>
      <c r="E1985">
        <v>0</v>
      </c>
      <c r="F1985">
        <v>14</v>
      </c>
      <c r="G1985">
        <v>19.899999999999999</v>
      </c>
      <c r="H1985">
        <v>892.75</v>
      </c>
      <c r="I1985">
        <f t="shared" si="30"/>
        <v>0</v>
      </c>
      <c r="J1985" t="s">
        <v>3686</v>
      </c>
    </row>
    <row r="1986" spans="1:10" hidden="1">
      <c r="A1986">
        <v>27</v>
      </c>
      <c r="B1986">
        <v>1</v>
      </c>
      <c r="C1986">
        <v>3</v>
      </c>
      <c r="D1986">
        <v>3738</v>
      </c>
      <c r="E1986">
        <v>9</v>
      </c>
      <c r="F1986">
        <v>38</v>
      </c>
      <c r="G1986">
        <v>101.15</v>
      </c>
      <c r="H1986">
        <v>4877.0600000000004</v>
      </c>
      <c r="I1986">
        <f t="shared" ref="I1986:I2049" si="31">IF(J1986="Churned",1,0)</f>
        <v>0</v>
      </c>
      <c r="J1986" t="s">
        <v>3686</v>
      </c>
    </row>
    <row r="1987" spans="1:10" hidden="1">
      <c r="A1987">
        <v>34</v>
      </c>
      <c r="B1987">
        <v>0</v>
      </c>
      <c r="C1987">
        <v>3</v>
      </c>
      <c r="D1987">
        <v>3519</v>
      </c>
      <c r="E1987">
        <v>3</v>
      </c>
      <c r="F1987">
        <v>23</v>
      </c>
      <c r="G1987">
        <v>68.75</v>
      </c>
      <c r="H1987">
        <v>2411.42</v>
      </c>
      <c r="I1987">
        <f t="shared" si="31"/>
        <v>0</v>
      </c>
      <c r="J1987" t="s">
        <v>3686</v>
      </c>
    </row>
    <row r="1988" spans="1:10" hidden="1">
      <c r="A1988">
        <v>38</v>
      </c>
      <c r="B1988">
        <v>1</v>
      </c>
      <c r="C1988">
        <v>3</v>
      </c>
      <c r="D1988">
        <v>4929</v>
      </c>
      <c r="E1988">
        <v>0</v>
      </c>
      <c r="F1988">
        <v>13</v>
      </c>
      <c r="G1988">
        <v>52.1</v>
      </c>
      <c r="H1988">
        <v>919.86</v>
      </c>
      <c r="I1988">
        <f t="shared" si="31"/>
        <v>0</v>
      </c>
      <c r="J1988" t="s">
        <v>3686</v>
      </c>
    </row>
    <row r="1989" spans="1:10" hidden="1">
      <c r="A1989">
        <v>28</v>
      </c>
      <c r="B1989">
        <v>0</v>
      </c>
      <c r="C1989">
        <v>3</v>
      </c>
      <c r="D1989">
        <v>5766</v>
      </c>
      <c r="E1989">
        <v>6</v>
      </c>
      <c r="F1989">
        <v>2</v>
      </c>
      <c r="G1989">
        <v>62.15</v>
      </c>
      <c r="H1989">
        <v>209.88</v>
      </c>
      <c r="I1989">
        <f t="shared" si="31"/>
        <v>0</v>
      </c>
      <c r="J1989" t="s">
        <v>3751</v>
      </c>
    </row>
    <row r="1990" spans="1:10" hidden="1">
      <c r="A1990">
        <v>59</v>
      </c>
      <c r="B1990">
        <v>0</v>
      </c>
      <c r="C1990">
        <v>3</v>
      </c>
      <c r="D1990">
        <v>4545</v>
      </c>
      <c r="E1990">
        <v>0</v>
      </c>
      <c r="F1990">
        <v>2</v>
      </c>
      <c r="G1990">
        <v>74.75</v>
      </c>
      <c r="H1990">
        <v>231.92</v>
      </c>
      <c r="I1990">
        <f t="shared" si="31"/>
        <v>0</v>
      </c>
      <c r="J1990" t="s">
        <v>3751</v>
      </c>
    </row>
    <row r="1991" spans="1:10" hidden="1">
      <c r="A1991">
        <v>19</v>
      </c>
      <c r="B1991">
        <v>0</v>
      </c>
      <c r="C1991">
        <v>3</v>
      </c>
      <c r="D1991">
        <v>2290</v>
      </c>
      <c r="E1991">
        <v>0</v>
      </c>
      <c r="F1991">
        <v>40</v>
      </c>
      <c r="G1991">
        <v>62.05</v>
      </c>
      <c r="H1991">
        <v>2511.5500000000002</v>
      </c>
      <c r="I1991">
        <f t="shared" si="31"/>
        <v>0</v>
      </c>
      <c r="J1991" t="s">
        <v>3686</v>
      </c>
    </row>
    <row r="1992" spans="1:10" hidden="1">
      <c r="A1992">
        <v>38</v>
      </c>
      <c r="B1992">
        <v>0</v>
      </c>
      <c r="C1992">
        <v>3</v>
      </c>
      <c r="D1992">
        <v>6205</v>
      </c>
      <c r="E1992">
        <v>7</v>
      </c>
      <c r="F1992">
        <v>65</v>
      </c>
      <c r="G1992">
        <v>55.15</v>
      </c>
      <c r="H1992">
        <v>4972.5</v>
      </c>
      <c r="I1992">
        <f t="shared" si="31"/>
        <v>0</v>
      </c>
      <c r="J1992" t="s">
        <v>3686</v>
      </c>
    </row>
    <row r="1993" spans="1:10" hidden="1">
      <c r="A1993">
        <v>63</v>
      </c>
      <c r="B1993">
        <v>0</v>
      </c>
      <c r="C1993">
        <v>3</v>
      </c>
      <c r="D1993">
        <v>5270</v>
      </c>
      <c r="E1993">
        <v>0</v>
      </c>
      <c r="F1993">
        <v>10</v>
      </c>
      <c r="G1993">
        <v>19.8</v>
      </c>
      <c r="H1993">
        <v>226.65</v>
      </c>
      <c r="I1993">
        <f t="shared" si="31"/>
        <v>0</v>
      </c>
      <c r="J1993" t="s">
        <v>3686</v>
      </c>
    </row>
    <row r="1994" spans="1:10" hidden="1">
      <c r="A1994">
        <v>57</v>
      </c>
      <c r="B1994">
        <v>2</v>
      </c>
      <c r="C1994">
        <v>3</v>
      </c>
      <c r="D1994">
        <v>3854</v>
      </c>
      <c r="E1994">
        <v>3</v>
      </c>
      <c r="F1994">
        <v>38</v>
      </c>
      <c r="G1994">
        <v>19.600000000000001</v>
      </c>
      <c r="H1994">
        <v>1635.38</v>
      </c>
      <c r="I1994">
        <f t="shared" si="31"/>
        <v>0</v>
      </c>
      <c r="J1994" t="s">
        <v>3686</v>
      </c>
    </row>
    <row r="1995" spans="1:10" hidden="1">
      <c r="A1995">
        <v>40</v>
      </c>
      <c r="B1995">
        <v>2</v>
      </c>
      <c r="C1995">
        <v>3</v>
      </c>
      <c r="D1995">
        <v>4922</v>
      </c>
      <c r="E1995">
        <v>1</v>
      </c>
      <c r="F1995">
        <v>52</v>
      </c>
      <c r="G1995">
        <v>23.05</v>
      </c>
      <c r="H1995">
        <v>2254.02</v>
      </c>
      <c r="I1995">
        <f t="shared" si="31"/>
        <v>0</v>
      </c>
      <c r="J1995" t="s">
        <v>3686</v>
      </c>
    </row>
    <row r="1996" spans="1:10" hidden="1">
      <c r="A1996">
        <v>42</v>
      </c>
      <c r="B1996">
        <v>0</v>
      </c>
      <c r="C1996">
        <v>3</v>
      </c>
      <c r="D1996">
        <v>3319</v>
      </c>
      <c r="E1996">
        <v>0</v>
      </c>
      <c r="F1996">
        <v>5</v>
      </c>
      <c r="G1996">
        <v>74.650000000000006</v>
      </c>
      <c r="H1996">
        <v>547.70000000000005</v>
      </c>
      <c r="I1996">
        <f t="shared" si="31"/>
        <v>0</v>
      </c>
      <c r="J1996" t="s">
        <v>3686</v>
      </c>
    </row>
    <row r="1997" spans="1:10" hidden="1">
      <c r="A1997">
        <v>58</v>
      </c>
      <c r="B1997">
        <v>0</v>
      </c>
      <c r="C1997">
        <v>3</v>
      </c>
      <c r="D1997">
        <v>4613</v>
      </c>
      <c r="E1997">
        <v>1</v>
      </c>
      <c r="F1997">
        <v>72</v>
      </c>
      <c r="G1997">
        <v>68.150000000000006</v>
      </c>
      <c r="H1997">
        <v>6055.02</v>
      </c>
      <c r="I1997">
        <f t="shared" si="31"/>
        <v>0</v>
      </c>
      <c r="J1997" t="s">
        <v>3686</v>
      </c>
    </row>
    <row r="1998" spans="1:10" hidden="1">
      <c r="A1998">
        <v>56</v>
      </c>
      <c r="B1998">
        <v>3</v>
      </c>
      <c r="C1998">
        <v>3</v>
      </c>
      <c r="D1998">
        <v>3843</v>
      </c>
      <c r="E1998">
        <v>10</v>
      </c>
      <c r="F1998">
        <v>47</v>
      </c>
      <c r="G1998">
        <v>19.75</v>
      </c>
      <c r="H1998">
        <v>2901.28</v>
      </c>
      <c r="I1998">
        <f t="shared" si="31"/>
        <v>0</v>
      </c>
      <c r="J1998" t="s">
        <v>3686</v>
      </c>
    </row>
    <row r="1999" spans="1:10" hidden="1">
      <c r="A1999">
        <v>33</v>
      </c>
      <c r="B1999">
        <v>0</v>
      </c>
      <c r="C1999">
        <v>3</v>
      </c>
      <c r="D1999">
        <v>3455</v>
      </c>
      <c r="E1999">
        <v>4</v>
      </c>
      <c r="F1999">
        <v>24</v>
      </c>
      <c r="G1999">
        <v>19.75</v>
      </c>
      <c r="H1999">
        <v>1123.71</v>
      </c>
      <c r="I1999">
        <f t="shared" si="31"/>
        <v>0</v>
      </c>
      <c r="J1999" t="s">
        <v>3686</v>
      </c>
    </row>
    <row r="2000" spans="1:10" hidden="1">
      <c r="A2000">
        <v>32</v>
      </c>
      <c r="B2000">
        <v>0</v>
      </c>
      <c r="C2000">
        <v>3</v>
      </c>
      <c r="D2000">
        <v>5183</v>
      </c>
      <c r="E2000">
        <v>0</v>
      </c>
      <c r="F2000">
        <v>67</v>
      </c>
      <c r="G2000">
        <v>25.6</v>
      </c>
      <c r="H2000">
        <v>2864.53</v>
      </c>
      <c r="I2000">
        <f t="shared" si="31"/>
        <v>0</v>
      </c>
      <c r="J2000" t="s">
        <v>3686</v>
      </c>
    </row>
    <row r="2001" spans="1:10" hidden="1">
      <c r="A2001">
        <v>53</v>
      </c>
      <c r="B2001">
        <v>0</v>
      </c>
      <c r="C2001">
        <v>3</v>
      </c>
      <c r="D2001">
        <v>5720</v>
      </c>
      <c r="E2001">
        <v>0</v>
      </c>
      <c r="F2001">
        <v>44</v>
      </c>
      <c r="G2001">
        <v>109.8</v>
      </c>
      <c r="H2001">
        <v>7049.35</v>
      </c>
      <c r="I2001">
        <f t="shared" si="31"/>
        <v>0</v>
      </c>
      <c r="J2001" t="s">
        <v>3686</v>
      </c>
    </row>
    <row r="2002" spans="1:10" hidden="1">
      <c r="A2002">
        <v>71</v>
      </c>
      <c r="B2002">
        <v>0</v>
      </c>
      <c r="C2002">
        <v>3</v>
      </c>
      <c r="D2002">
        <v>5128</v>
      </c>
      <c r="E2002">
        <v>0</v>
      </c>
      <c r="F2002">
        <v>56</v>
      </c>
      <c r="G2002">
        <v>104.75</v>
      </c>
      <c r="H2002">
        <v>7352.67</v>
      </c>
      <c r="I2002">
        <f t="shared" si="31"/>
        <v>0</v>
      </c>
      <c r="J2002" t="s">
        <v>3686</v>
      </c>
    </row>
    <row r="2003" spans="1:10" hidden="1">
      <c r="A2003">
        <v>67</v>
      </c>
      <c r="B2003">
        <v>0</v>
      </c>
      <c r="C2003">
        <v>3</v>
      </c>
      <c r="D2003">
        <v>5360</v>
      </c>
      <c r="E2003">
        <v>3</v>
      </c>
      <c r="F2003">
        <v>66</v>
      </c>
      <c r="G2003">
        <v>108.1</v>
      </c>
      <c r="H2003">
        <v>7639.99</v>
      </c>
      <c r="I2003">
        <f t="shared" si="31"/>
        <v>0</v>
      </c>
      <c r="J2003" t="s">
        <v>3686</v>
      </c>
    </row>
    <row r="2004" spans="1:10" hidden="1">
      <c r="A2004">
        <v>73</v>
      </c>
      <c r="B2004">
        <v>0</v>
      </c>
      <c r="C2004">
        <v>3</v>
      </c>
      <c r="D2004">
        <v>2125</v>
      </c>
      <c r="E2004">
        <v>0</v>
      </c>
      <c r="F2004">
        <v>35</v>
      </c>
      <c r="G2004">
        <v>110.8</v>
      </c>
      <c r="H2004">
        <v>5098.5</v>
      </c>
      <c r="I2004">
        <f t="shared" si="31"/>
        <v>0</v>
      </c>
      <c r="J2004" t="s">
        <v>3686</v>
      </c>
    </row>
    <row r="2005" spans="1:10" hidden="1">
      <c r="A2005">
        <v>74</v>
      </c>
      <c r="B2005">
        <v>0</v>
      </c>
      <c r="C2005">
        <v>3</v>
      </c>
      <c r="D2005">
        <v>5527</v>
      </c>
      <c r="E2005">
        <v>0</v>
      </c>
      <c r="F2005">
        <v>35</v>
      </c>
      <c r="G2005">
        <v>91</v>
      </c>
      <c r="H2005">
        <v>4137.1499999999996</v>
      </c>
      <c r="I2005">
        <f t="shared" si="31"/>
        <v>0</v>
      </c>
      <c r="J2005" t="s">
        <v>3686</v>
      </c>
    </row>
    <row r="2006" spans="1:10" hidden="1">
      <c r="A2006">
        <v>78</v>
      </c>
      <c r="B2006">
        <v>0</v>
      </c>
      <c r="C2006">
        <v>3</v>
      </c>
      <c r="D2006">
        <v>6292</v>
      </c>
      <c r="E2006">
        <v>0</v>
      </c>
      <c r="F2006">
        <v>60</v>
      </c>
      <c r="G2006">
        <v>89.9</v>
      </c>
      <c r="H2006">
        <v>8023.5</v>
      </c>
      <c r="I2006">
        <f t="shared" si="31"/>
        <v>0</v>
      </c>
      <c r="J2006" t="s">
        <v>3686</v>
      </c>
    </row>
    <row r="2007" spans="1:10" hidden="1">
      <c r="A2007">
        <v>27</v>
      </c>
      <c r="B2007">
        <v>0</v>
      </c>
      <c r="C2007">
        <v>3</v>
      </c>
      <c r="D2007">
        <v>5387</v>
      </c>
      <c r="E2007">
        <v>0</v>
      </c>
      <c r="F2007">
        <v>3</v>
      </c>
      <c r="G2007">
        <v>75.3</v>
      </c>
      <c r="H2007">
        <v>361.07</v>
      </c>
      <c r="I2007">
        <f t="shared" si="31"/>
        <v>0</v>
      </c>
      <c r="J2007" t="s">
        <v>3751</v>
      </c>
    </row>
    <row r="2008" spans="1:10" hidden="1">
      <c r="A2008">
        <v>53</v>
      </c>
      <c r="B2008">
        <v>0</v>
      </c>
      <c r="C2008">
        <v>3</v>
      </c>
      <c r="D2008">
        <v>3314</v>
      </c>
      <c r="E2008">
        <v>0</v>
      </c>
      <c r="F2008">
        <v>4</v>
      </c>
      <c r="G2008">
        <v>90.4</v>
      </c>
      <c r="H2008">
        <v>484.33</v>
      </c>
      <c r="I2008">
        <f t="shared" si="31"/>
        <v>0</v>
      </c>
      <c r="J2008" t="s">
        <v>3686</v>
      </c>
    </row>
    <row r="2009" spans="1:10" hidden="1">
      <c r="A2009">
        <v>55</v>
      </c>
      <c r="B2009">
        <v>0</v>
      </c>
      <c r="C2009">
        <v>3</v>
      </c>
      <c r="D2009">
        <v>5544</v>
      </c>
      <c r="E2009">
        <v>8</v>
      </c>
      <c r="F2009">
        <v>36</v>
      </c>
      <c r="G2009">
        <v>80.400000000000006</v>
      </c>
      <c r="H2009">
        <v>4713.53</v>
      </c>
      <c r="I2009">
        <f t="shared" si="31"/>
        <v>0</v>
      </c>
      <c r="J2009" t="s">
        <v>3686</v>
      </c>
    </row>
    <row r="2010" spans="1:10" hidden="1">
      <c r="A2010">
        <v>59</v>
      </c>
      <c r="B2010">
        <v>0</v>
      </c>
      <c r="C2010">
        <v>3</v>
      </c>
      <c r="D2010">
        <v>5386</v>
      </c>
      <c r="E2010">
        <v>0</v>
      </c>
      <c r="F2010">
        <v>52</v>
      </c>
      <c r="G2010">
        <v>89.45</v>
      </c>
      <c r="H2010">
        <v>5344.06</v>
      </c>
      <c r="I2010">
        <f t="shared" si="31"/>
        <v>0</v>
      </c>
      <c r="J2010" t="s">
        <v>3686</v>
      </c>
    </row>
    <row r="2011" spans="1:10" hidden="1">
      <c r="A2011">
        <v>32</v>
      </c>
      <c r="B2011">
        <v>0</v>
      </c>
      <c r="C2011">
        <v>3</v>
      </c>
      <c r="D2011">
        <v>4490</v>
      </c>
      <c r="E2011">
        <v>0</v>
      </c>
      <c r="F2011">
        <v>8</v>
      </c>
      <c r="G2011">
        <v>66.7</v>
      </c>
      <c r="H2011">
        <v>908.04</v>
      </c>
      <c r="I2011">
        <f t="shared" si="31"/>
        <v>0</v>
      </c>
      <c r="J2011" t="s">
        <v>3686</v>
      </c>
    </row>
    <row r="2012" spans="1:10" hidden="1">
      <c r="A2012">
        <v>47</v>
      </c>
      <c r="B2012">
        <v>0</v>
      </c>
      <c r="C2012">
        <v>3</v>
      </c>
      <c r="D2012">
        <v>3403</v>
      </c>
      <c r="E2012">
        <v>3</v>
      </c>
      <c r="F2012">
        <v>45</v>
      </c>
      <c r="G2012">
        <v>84.35</v>
      </c>
      <c r="H2012">
        <v>5244.05</v>
      </c>
      <c r="I2012">
        <f t="shared" si="31"/>
        <v>0</v>
      </c>
      <c r="J2012" t="s">
        <v>3686</v>
      </c>
    </row>
    <row r="2013" spans="1:10" hidden="1">
      <c r="A2013">
        <v>63</v>
      </c>
      <c r="B2013">
        <v>0</v>
      </c>
      <c r="C2013">
        <v>3</v>
      </c>
      <c r="D2013">
        <v>4171</v>
      </c>
      <c r="E2013">
        <v>7</v>
      </c>
      <c r="F2013">
        <v>72</v>
      </c>
      <c r="G2013">
        <v>75.400000000000006</v>
      </c>
      <c r="H2013">
        <v>8515.77</v>
      </c>
      <c r="I2013">
        <f t="shared" si="31"/>
        <v>0</v>
      </c>
      <c r="J2013" t="s">
        <v>3686</v>
      </c>
    </row>
    <row r="2014" spans="1:10" hidden="1">
      <c r="A2014">
        <v>43</v>
      </c>
      <c r="B2014">
        <v>0</v>
      </c>
      <c r="C2014">
        <v>3</v>
      </c>
      <c r="D2014">
        <v>5631</v>
      </c>
      <c r="E2014">
        <v>6</v>
      </c>
      <c r="F2014">
        <v>59</v>
      </c>
      <c r="G2014">
        <v>65.5</v>
      </c>
      <c r="H2014">
        <v>4656.21</v>
      </c>
      <c r="I2014">
        <f t="shared" si="31"/>
        <v>0</v>
      </c>
      <c r="J2014" t="s">
        <v>3686</v>
      </c>
    </row>
    <row r="2015" spans="1:10" hidden="1">
      <c r="A2015">
        <v>57</v>
      </c>
      <c r="B2015">
        <v>2</v>
      </c>
      <c r="C2015">
        <v>3</v>
      </c>
      <c r="D2015">
        <v>4927</v>
      </c>
      <c r="E2015">
        <v>9</v>
      </c>
      <c r="F2015">
        <v>72</v>
      </c>
      <c r="G2015">
        <v>104.9</v>
      </c>
      <c r="H2015">
        <v>10502.46</v>
      </c>
      <c r="I2015">
        <f t="shared" si="31"/>
        <v>0</v>
      </c>
      <c r="J2015" t="s">
        <v>3686</v>
      </c>
    </row>
    <row r="2016" spans="1:10" hidden="1">
      <c r="A2016">
        <v>22</v>
      </c>
      <c r="B2016">
        <v>2</v>
      </c>
      <c r="C2016">
        <v>3</v>
      </c>
      <c r="D2016">
        <v>5616</v>
      </c>
      <c r="E2016">
        <v>8</v>
      </c>
      <c r="F2016">
        <v>49</v>
      </c>
      <c r="G2016">
        <v>25.25</v>
      </c>
      <c r="H2016">
        <v>2860.5</v>
      </c>
      <c r="I2016">
        <f t="shared" si="31"/>
        <v>0</v>
      </c>
      <c r="J2016" t="s">
        <v>3686</v>
      </c>
    </row>
    <row r="2017" spans="1:10" hidden="1">
      <c r="A2017">
        <v>23</v>
      </c>
      <c r="B2017">
        <v>3</v>
      </c>
      <c r="C2017">
        <v>3</v>
      </c>
      <c r="D2017">
        <v>4461</v>
      </c>
      <c r="E2017">
        <v>7</v>
      </c>
      <c r="F2017">
        <v>72</v>
      </c>
      <c r="G2017">
        <v>90.45</v>
      </c>
      <c r="H2017">
        <v>7178.57</v>
      </c>
      <c r="I2017">
        <f t="shared" si="31"/>
        <v>0</v>
      </c>
      <c r="J2017" t="s">
        <v>3686</v>
      </c>
    </row>
    <row r="2018" spans="1:10" hidden="1">
      <c r="A2018">
        <v>31</v>
      </c>
      <c r="B2018">
        <v>0</v>
      </c>
      <c r="C2018">
        <v>3</v>
      </c>
      <c r="D2018">
        <v>3314</v>
      </c>
      <c r="E2018">
        <v>0</v>
      </c>
      <c r="F2018">
        <v>15</v>
      </c>
      <c r="G2018">
        <v>84.35</v>
      </c>
      <c r="H2018">
        <v>1395.95</v>
      </c>
      <c r="I2018">
        <f t="shared" si="31"/>
        <v>0</v>
      </c>
      <c r="J2018" t="s">
        <v>3686</v>
      </c>
    </row>
    <row r="2019" spans="1:10" hidden="1">
      <c r="A2019">
        <v>44</v>
      </c>
      <c r="B2019">
        <v>2</v>
      </c>
      <c r="C2019">
        <v>3</v>
      </c>
      <c r="D2019">
        <v>4188</v>
      </c>
      <c r="E2019">
        <v>5</v>
      </c>
      <c r="F2019">
        <v>67</v>
      </c>
      <c r="G2019">
        <v>74</v>
      </c>
      <c r="H2019">
        <v>7750.07</v>
      </c>
      <c r="I2019">
        <f t="shared" si="31"/>
        <v>0</v>
      </c>
      <c r="J2019" t="s">
        <v>3686</v>
      </c>
    </row>
    <row r="2020" spans="1:10" hidden="1">
      <c r="A2020">
        <v>49</v>
      </c>
      <c r="B2020">
        <v>3</v>
      </c>
      <c r="C2020">
        <v>3</v>
      </c>
      <c r="D2020">
        <v>2704</v>
      </c>
      <c r="E2020">
        <v>5</v>
      </c>
      <c r="F2020">
        <v>17</v>
      </c>
      <c r="G2020">
        <v>70.349999999999994</v>
      </c>
      <c r="H2020">
        <v>1766.73</v>
      </c>
      <c r="I2020">
        <f t="shared" si="31"/>
        <v>0</v>
      </c>
      <c r="J2020" t="s">
        <v>3686</v>
      </c>
    </row>
    <row r="2021" spans="1:10" hidden="1">
      <c r="A2021">
        <v>36</v>
      </c>
      <c r="B2021">
        <v>0</v>
      </c>
      <c r="C2021">
        <v>3</v>
      </c>
      <c r="D2021">
        <v>5422</v>
      </c>
      <c r="E2021">
        <v>0</v>
      </c>
      <c r="F2021">
        <v>21</v>
      </c>
      <c r="G2021">
        <v>20.85</v>
      </c>
      <c r="H2021">
        <v>902.03</v>
      </c>
      <c r="I2021">
        <f t="shared" si="31"/>
        <v>0</v>
      </c>
      <c r="J2021" t="s">
        <v>3686</v>
      </c>
    </row>
    <row r="2022" spans="1:10" hidden="1">
      <c r="A2022">
        <v>40</v>
      </c>
      <c r="B2022">
        <v>2</v>
      </c>
      <c r="C2022">
        <v>3</v>
      </c>
      <c r="D2022">
        <v>5851</v>
      </c>
      <c r="E2022">
        <v>6</v>
      </c>
      <c r="F2022">
        <v>30</v>
      </c>
      <c r="G2022">
        <v>25.1</v>
      </c>
      <c r="H2022">
        <v>2190.44</v>
      </c>
      <c r="I2022">
        <f t="shared" si="31"/>
        <v>0</v>
      </c>
      <c r="J2022" t="s">
        <v>3686</v>
      </c>
    </row>
    <row r="2023" spans="1:10" hidden="1">
      <c r="A2023">
        <v>39</v>
      </c>
      <c r="B2023">
        <v>0</v>
      </c>
      <c r="C2023">
        <v>3</v>
      </c>
      <c r="D2023">
        <v>5888</v>
      </c>
      <c r="E2023">
        <v>7</v>
      </c>
      <c r="F2023">
        <v>43</v>
      </c>
      <c r="G2023">
        <v>80.2</v>
      </c>
      <c r="H2023">
        <v>5042.3100000000004</v>
      </c>
      <c r="I2023">
        <f t="shared" si="31"/>
        <v>0</v>
      </c>
      <c r="J2023" t="s">
        <v>3686</v>
      </c>
    </row>
    <row r="2024" spans="1:10" hidden="1">
      <c r="A2024">
        <v>30</v>
      </c>
      <c r="B2024">
        <v>0</v>
      </c>
      <c r="C2024">
        <v>3</v>
      </c>
      <c r="D2024">
        <v>4192</v>
      </c>
      <c r="E2024">
        <v>0</v>
      </c>
      <c r="F2024">
        <v>60</v>
      </c>
      <c r="G2024">
        <v>20.6</v>
      </c>
      <c r="H2024">
        <v>3917.2</v>
      </c>
      <c r="I2024">
        <f t="shared" si="31"/>
        <v>0</v>
      </c>
      <c r="J2024" t="s">
        <v>3686</v>
      </c>
    </row>
    <row r="2025" spans="1:10" hidden="1">
      <c r="A2025">
        <v>60</v>
      </c>
      <c r="B2025">
        <v>0</v>
      </c>
      <c r="C2025">
        <v>3</v>
      </c>
      <c r="D2025">
        <v>5301</v>
      </c>
      <c r="E2025">
        <v>0</v>
      </c>
      <c r="F2025">
        <v>60</v>
      </c>
      <c r="G2025">
        <v>101.15</v>
      </c>
      <c r="H2025">
        <v>6670.4</v>
      </c>
      <c r="I2025">
        <f t="shared" si="31"/>
        <v>0</v>
      </c>
      <c r="J2025" t="s">
        <v>3686</v>
      </c>
    </row>
    <row r="2026" spans="1:10" hidden="1">
      <c r="A2026">
        <v>27</v>
      </c>
      <c r="B2026">
        <v>0</v>
      </c>
      <c r="C2026">
        <v>3</v>
      </c>
      <c r="D2026">
        <v>4529</v>
      </c>
      <c r="E2026">
        <v>0</v>
      </c>
      <c r="F2026">
        <v>31</v>
      </c>
      <c r="G2026">
        <v>50.05</v>
      </c>
      <c r="H2026">
        <v>1523.4</v>
      </c>
      <c r="I2026">
        <f t="shared" si="31"/>
        <v>0</v>
      </c>
      <c r="J2026" t="s">
        <v>3686</v>
      </c>
    </row>
    <row r="2027" spans="1:10" hidden="1">
      <c r="A2027">
        <v>35</v>
      </c>
      <c r="B2027">
        <v>1</v>
      </c>
      <c r="C2027">
        <v>3</v>
      </c>
      <c r="D2027">
        <v>2394</v>
      </c>
      <c r="E2027">
        <v>1</v>
      </c>
      <c r="F2027">
        <v>19</v>
      </c>
      <c r="G2027">
        <v>48.95</v>
      </c>
      <c r="H2027">
        <v>1178.8499999999999</v>
      </c>
      <c r="I2027">
        <f t="shared" si="31"/>
        <v>0</v>
      </c>
      <c r="J2027" t="s">
        <v>3686</v>
      </c>
    </row>
    <row r="2028" spans="1:10" hidden="1">
      <c r="A2028">
        <v>59</v>
      </c>
      <c r="B2028">
        <v>0</v>
      </c>
      <c r="C2028">
        <v>3</v>
      </c>
      <c r="D2028">
        <v>3610</v>
      </c>
      <c r="E2028">
        <v>3</v>
      </c>
      <c r="F2028">
        <v>3</v>
      </c>
      <c r="G2028">
        <v>35.1</v>
      </c>
      <c r="H2028">
        <v>101.1</v>
      </c>
      <c r="I2028">
        <f t="shared" si="31"/>
        <v>0</v>
      </c>
      <c r="J2028" t="s">
        <v>3751</v>
      </c>
    </row>
    <row r="2029" spans="1:10" hidden="1">
      <c r="A2029">
        <v>33</v>
      </c>
      <c r="B2029">
        <v>0</v>
      </c>
      <c r="C2029">
        <v>3</v>
      </c>
      <c r="D2029">
        <v>4093</v>
      </c>
      <c r="E2029">
        <v>0</v>
      </c>
      <c r="F2029">
        <v>6</v>
      </c>
      <c r="G2029">
        <v>78.95</v>
      </c>
      <c r="H2029">
        <v>672.07</v>
      </c>
      <c r="I2029">
        <f t="shared" si="31"/>
        <v>0</v>
      </c>
      <c r="J2029" t="s">
        <v>3686</v>
      </c>
    </row>
    <row r="2030" spans="1:10" hidden="1">
      <c r="A2030">
        <v>55</v>
      </c>
      <c r="B2030">
        <v>0</v>
      </c>
      <c r="C2030">
        <v>3</v>
      </c>
      <c r="D2030">
        <v>4955</v>
      </c>
      <c r="E2030">
        <v>0</v>
      </c>
      <c r="F2030">
        <v>71</v>
      </c>
      <c r="G2030">
        <v>113.15</v>
      </c>
      <c r="H2030">
        <v>10009.700000000001</v>
      </c>
      <c r="I2030">
        <f t="shared" si="31"/>
        <v>0</v>
      </c>
      <c r="J2030" t="s">
        <v>3686</v>
      </c>
    </row>
    <row r="2031" spans="1:10" hidden="1">
      <c r="A2031">
        <v>25</v>
      </c>
      <c r="B2031">
        <v>0</v>
      </c>
      <c r="C2031">
        <v>3</v>
      </c>
      <c r="D2031">
        <v>4998</v>
      </c>
      <c r="E2031">
        <v>0</v>
      </c>
      <c r="F2031">
        <v>12</v>
      </c>
      <c r="G2031">
        <v>45</v>
      </c>
      <c r="H2031">
        <v>957.67</v>
      </c>
      <c r="I2031">
        <f t="shared" si="31"/>
        <v>0</v>
      </c>
      <c r="J2031" t="s">
        <v>3686</v>
      </c>
    </row>
    <row r="2032" spans="1:10" hidden="1">
      <c r="A2032">
        <v>47</v>
      </c>
      <c r="B2032">
        <v>1</v>
      </c>
      <c r="C2032">
        <v>3</v>
      </c>
      <c r="D2032">
        <v>3729</v>
      </c>
      <c r="E2032">
        <v>7</v>
      </c>
      <c r="F2032">
        <v>47</v>
      </c>
      <c r="G2032">
        <v>113.45</v>
      </c>
      <c r="H2032">
        <v>5749.73</v>
      </c>
      <c r="I2032">
        <f t="shared" si="31"/>
        <v>0</v>
      </c>
      <c r="J2032" t="s">
        <v>3686</v>
      </c>
    </row>
    <row r="2033" spans="1:10" hidden="1">
      <c r="A2033">
        <v>58</v>
      </c>
      <c r="B2033">
        <v>0</v>
      </c>
      <c r="C2033">
        <v>3</v>
      </c>
      <c r="D2033">
        <v>2265</v>
      </c>
      <c r="E2033">
        <v>0</v>
      </c>
      <c r="F2033">
        <v>29</v>
      </c>
      <c r="G2033">
        <v>19.399999999999999</v>
      </c>
      <c r="H2033">
        <v>990.99</v>
      </c>
      <c r="I2033">
        <f t="shared" si="31"/>
        <v>0</v>
      </c>
      <c r="J2033" t="s">
        <v>3686</v>
      </c>
    </row>
    <row r="2034" spans="1:10" hidden="1">
      <c r="A2034">
        <v>30</v>
      </c>
      <c r="B2034">
        <v>0</v>
      </c>
      <c r="C2034">
        <v>3</v>
      </c>
      <c r="D2034">
        <v>2598</v>
      </c>
      <c r="E2034">
        <v>0</v>
      </c>
      <c r="F2034">
        <v>31</v>
      </c>
      <c r="G2034">
        <v>20.45</v>
      </c>
      <c r="H2034">
        <v>1710.22</v>
      </c>
      <c r="I2034">
        <f t="shared" si="31"/>
        <v>0</v>
      </c>
      <c r="J2034" t="s">
        <v>3686</v>
      </c>
    </row>
    <row r="2035" spans="1:10" hidden="1">
      <c r="A2035">
        <v>59</v>
      </c>
      <c r="B2035">
        <v>0</v>
      </c>
      <c r="C2035">
        <v>3</v>
      </c>
      <c r="D2035">
        <v>3727</v>
      </c>
      <c r="E2035">
        <v>0</v>
      </c>
      <c r="F2035">
        <v>31</v>
      </c>
      <c r="G2035">
        <v>84.75</v>
      </c>
      <c r="H2035">
        <v>3363.91</v>
      </c>
      <c r="I2035">
        <f t="shared" si="31"/>
        <v>0</v>
      </c>
      <c r="J2035" t="s">
        <v>3686</v>
      </c>
    </row>
    <row r="2036" spans="1:10" hidden="1">
      <c r="A2036">
        <v>30</v>
      </c>
      <c r="B2036">
        <v>0</v>
      </c>
      <c r="C2036">
        <v>3</v>
      </c>
      <c r="D2036">
        <v>5981</v>
      </c>
      <c r="E2036">
        <v>1</v>
      </c>
      <c r="F2036">
        <v>44</v>
      </c>
      <c r="G2036">
        <v>59.85</v>
      </c>
      <c r="H2036">
        <v>3378.79</v>
      </c>
      <c r="I2036">
        <f t="shared" si="31"/>
        <v>0</v>
      </c>
      <c r="J2036" t="s">
        <v>3686</v>
      </c>
    </row>
    <row r="2037" spans="1:10" hidden="1">
      <c r="A2037">
        <v>39</v>
      </c>
      <c r="B2037">
        <v>1</v>
      </c>
      <c r="C2037">
        <v>3</v>
      </c>
      <c r="D2037">
        <v>4204</v>
      </c>
      <c r="E2037">
        <v>2</v>
      </c>
      <c r="F2037">
        <v>71</v>
      </c>
      <c r="G2037">
        <v>109</v>
      </c>
      <c r="H2037">
        <v>7942.44</v>
      </c>
      <c r="I2037">
        <f t="shared" si="31"/>
        <v>0</v>
      </c>
      <c r="J2037" t="s">
        <v>3686</v>
      </c>
    </row>
    <row r="2038" spans="1:10" hidden="1">
      <c r="A2038">
        <v>22</v>
      </c>
      <c r="B2038">
        <v>1</v>
      </c>
      <c r="C2038">
        <v>3</v>
      </c>
      <c r="D2038">
        <v>3136</v>
      </c>
      <c r="E2038">
        <v>1</v>
      </c>
      <c r="F2038">
        <v>46</v>
      </c>
      <c r="G2038">
        <v>20.2</v>
      </c>
      <c r="H2038">
        <v>3029.77</v>
      </c>
      <c r="I2038">
        <f t="shared" si="31"/>
        <v>0</v>
      </c>
      <c r="J2038" t="s">
        <v>3686</v>
      </c>
    </row>
    <row r="2039" spans="1:10" hidden="1">
      <c r="A2039">
        <v>54</v>
      </c>
      <c r="B2039">
        <v>3</v>
      </c>
      <c r="C2039">
        <v>3</v>
      </c>
      <c r="D2039">
        <v>2819</v>
      </c>
      <c r="E2039">
        <v>0</v>
      </c>
      <c r="F2039">
        <v>40</v>
      </c>
      <c r="G2039">
        <v>50.85</v>
      </c>
      <c r="H2039">
        <v>2036.55</v>
      </c>
      <c r="I2039">
        <f t="shared" si="31"/>
        <v>0</v>
      </c>
      <c r="J2039" t="s">
        <v>3686</v>
      </c>
    </row>
    <row r="2040" spans="1:10" hidden="1">
      <c r="A2040">
        <v>27</v>
      </c>
      <c r="B2040">
        <v>1</v>
      </c>
      <c r="C2040">
        <v>3</v>
      </c>
      <c r="D2040">
        <v>5282</v>
      </c>
      <c r="E2040">
        <v>1</v>
      </c>
      <c r="F2040">
        <v>13</v>
      </c>
      <c r="G2040">
        <v>97</v>
      </c>
      <c r="H2040">
        <v>1907.1</v>
      </c>
      <c r="I2040">
        <f t="shared" si="31"/>
        <v>0</v>
      </c>
      <c r="J2040" t="s">
        <v>3686</v>
      </c>
    </row>
    <row r="2041" spans="1:10" hidden="1">
      <c r="A2041">
        <v>60</v>
      </c>
      <c r="B2041">
        <v>0</v>
      </c>
      <c r="C2041">
        <v>3</v>
      </c>
      <c r="D2041">
        <v>5796</v>
      </c>
      <c r="E2041">
        <v>0</v>
      </c>
      <c r="F2041">
        <v>24</v>
      </c>
      <c r="G2041">
        <v>51.15</v>
      </c>
      <c r="H2041">
        <v>2090.98</v>
      </c>
      <c r="I2041">
        <f t="shared" si="31"/>
        <v>0</v>
      </c>
      <c r="J2041" t="s">
        <v>3686</v>
      </c>
    </row>
    <row r="2042" spans="1:10" hidden="1">
      <c r="A2042">
        <v>60</v>
      </c>
      <c r="B2042">
        <v>0</v>
      </c>
      <c r="C2042">
        <v>3</v>
      </c>
      <c r="D2042">
        <v>3306</v>
      </c>
      <c r="E2042">
        <v>2</v>
      </c>
      <c r="F2042">
        <v>4</v>
      </c>
      <c r="G2042">
        <v>29.05</v>
      </c>
      <c r="H2042">
        <v>129.6</v>
      </c>
      <c r="I2042">
        <f t="shared" si="31"/>
        <v>0</v>
      </c>
      <c r="J2042" t="s">
        <v>3686</v>
      </c>
    </row>
    <row r="2043" spans="1:10" hidden="1">
      <c r="A2043">
        <v>40</v>
      </c>
      <c r="B2043">
        <v>0</v>
      </c>
      <c r="C2043">
        <v>3</v>
      </c>
      <c r="D2043">
        <v>4591</v>
      </c>
      <c r="E2043">
        <v>0</v>
      </c>
      <c r="F2043">
        <v>38</v>
      </c>
      <c r="G2043">
        <v>69.5</v>
      </c>
      <c r="H2043">
        <v>3936.58</v>
      </c>
      <c r="I2043">
        <f t="shared" si="31"/>
        <v>0</v>
      </c>
      <c r="J2043" t="s">
        <v>3686</v>
      </c>
    </row>
    <row r="2044" spans="1:10" hidden="1">
      <c r="A2044">
        <v>63</v>
      </c>
      <c r="B2044">
        <v>0</v>
      </c>
      <c r="C2044">
        <v>3</v>
      </c>
      <c r="D2044">
        <v>5573</v>
      </c>
      <c r="E2044">
        <v>2</v>
      </c>
      <c r="F2044">
        <v>42</v>
      </c>
      <c r="G2044">
        <v>105.2</v>
      </c>
      <c r="H2044">
        <v>6044.65</v>
      </c>
      <c r="I2044">
        <f t="shared" si="31"/>
        <v>0</v>
      </c>
      <c r="J2044" t="s">
        <v>3686</v>
      </c>
    </row>
    <row r="2045" spans="1:10" hidden="1">
      <c r="A2045">
        <v>79</v>
      </c>
      <c r="B2045">
        <v>0</v>
      </c>
      <c r="C2045">
        <v>3</v>
      </c>
      <c r="D2045">
        <v>2136</v>
      </c>
      <c r="E2045">
        <v>5</v>
      </c>
      <c r="F2045">
        <v>22</v>
      </c>
      <c r="G2045">
        <v>63.55</v>
      </c>
      <c r="H2045">
        <v>1760.64</v>
      </c>
      <c r="I2045">
        <f t="shared" si="31"/>
        <v>0</v>
      </c>
      <c r="J2045" t="s">
        <v>3686</v>
      </c>
    </row>
    <row r="2046" spans="1:10" hidden="1">
      <c r="A2046">
        <v>73</v>
      </c>
      <c r="B2046">
        <v>2</v>
      </c>
      <c r="C2046">
        <v>3</v>
      </c>
      <c r="D2046">
        <v>3412</v>
      </c>
      <c r="E2046">
        <v>6</v>
      </c>
      <c r="F2046">
        <v>24</v>
      </c>
      <c r="G2046">
        <v>79.849999999999994</v>
      </c>
      <c r="H2046">
        <v>1955.19</v>
      </c>
      <c r="I2046">
        <f t="shared" si="31"/>
        <v>0</v>
      </c>
      <c r="J2046" t="s">
        <v>3686</v>
      </c>
    </row>
    <row r="2047" spans="1:10" hidden="1">
      <c r="A2047">
        <v>66</v>
      </c>
      <c r="B2047">
        <v>0</v>
      </c>
      <c r="C2047">
        <v>3</v>
      </c>
      <c r="D2047">
        <v>4382</v>
      </c>
      <c r="E2047">
        <v>0</v>
      </c>
      <c r="F2047">
        <v>20</v>
      </c>
      <c r="G2047">
        <v>96.55</v>
      </c>
      <c r="H2047">
        <v>2473.0500000000002</v>
      </c>
      <c r="I2047">
        <f t="shared" si="31"/>
        <v>0</v>
      </c>
      <c r="J2047" t="s">
        <v>3686</v>
      </c>
    </row>
    <row r="2048" spans="1:10" hidden="1">
      <c r="A2048">
        <v>32</v>
      </c>
      <c r="B2048">
        <v>0</v>
      </c>
      <c r="C2048">
        <v>3</v>
      </c>
      <c r="D2048">
        <v>2578</v>
      </c>
      <c r="E2048">
        <v>2</v>
      </c>
      <c r="F2048">
        <v>10</v>
      </c>
      <c r="G2048">
        <v>52.55</v>
      </c>
      <c r="H2048">
        <v>525.5</v>
      </c>
      <c r="I2048">
        <f t="shared" si="31"/>
        <v>0</v>
      </c>
      <c r="J2048" t="s">
        <v>3686</v>
      </c>
    </row>
    <row r="2049" spans="1:10" hidden="1">
      <c r="A2049">
        <v>43</v>
      </c>
      <c r="B2049">
        <v>0</v>
      </c>
      <c r="C2049">
        <v>3</v>
      </c>
      <c r="D2049">
        <v>4601</v>
      </c>
      <c r="E2049">
        <v>0</v>
      </c>
      <c r="F2049">
        <v>66</v>
      </c>
      <c r="G2049">
        <v>19.7</v>
      </c>
      <c r="H2049">
        <v>4259.4399999999996</v>
      </c>
      <c r="I2049">
        <f t="shared" si="31"/>
        <v>0</v>
      </c>
      <c r="J2049" t="s">
        <v>3686</v>
      </c>
    </row>
    <row r="2050" spans="1:10" hidden="1">
      <c r="A2050">
        <v>50</v>
      </c>
      <c r="B2050">
        <v>0</v>
      </c>
      <c r="C2050">
        <v>3</v>
      </c>
      <c r="D2050">
        <v>3130</v>
      </c>
      <c r="E2050">
        <v>0</v>
      </c>
      <c r="F2050">
        <v>26</v>
      </c>
      <c r="G2050">
        <v>51.55</v>
      </c>
      <c r="H2050">
        <v>1936.82</v>
      </c>
      <c r="I2050">
        <f t="shared" ref="I2050:I2113" si="32">IF(J2050="Churned",1,0)</f>
        <v>0</v>
      </c>
      <c r="J2050" t="s">
        <v>3686</v>
      </c>
    </row>
    <row r="2051" spans="1:10" hidden="1">
      <c r="A2051">
        <v>29</v>
      </c>
      <c r="B2051">
        <v>0</v>
      </c>
      <c r="C2051">
        <v>3</v>
      </c>
      <c r="D2051">
        <v>3244</v>
      </c>
      <c r="E2051">
        <v>0</v>
      </c>
      <c r="F2051">
        <v>35</v>
      </c>
      <c r="G2051">
        <v>99.25</v>
      </c>
      <c r="H2051">
        <v>4806.7</v>
      </c>
      <c r="I2051">
        <f t="shared" si="32"/>
        <v>0</v>
      </c>
      <c r="J2051" t="s">
        <v>3686</v>
      </c>
    </row>
    <row r="2052" spans="1:10" hidden="1">
      <c r="A2052">
        <v>38</v>
      </c>
      <c r="B2052">
        <v>3</v>
      </c>
      <c r="C2052">
        <v>3</v>
      </c>
      <c r="D2052">
        <v>5735</v>
      </c>
      <c r="E2052">
        <v>4</v>
      </c>
      <c r="F2052">
        <v>62</v>
      </c>
      <c r="G2052">
        <v>101.15</v>
      </c>
      <c r="H2052">
        <v>8444.0300000000007</v>
      </c>
      <c r="I2052">
        <f t="shared" si="32"/>
        <v>0</v>
      </c>
      <c r="J2052" t="s">
        <v>3686</v>
      </c>
    </row>
    <row r="2053" spans="1:10" hidden="1">
      <c r="A2053">
        <v>32</v>
      </c>
      <c r="B2053">
        <v>0</v>
      </c>
      <c r="C2053">
        <v>3</v>
      </c>
      <c r="D2053">
        <v>5052</v>
      </c>
      <c r="E2053">
        <v>0</v>
      </c>
      <c r="F2053">
        <v>50</v>
      </c>
      <c r="G2053">
        <v>35.4</v>
      </c>
      <c r="H2053">
        <v>1748.9</v>
      </c>
      <c r="I2053">
        <f t="shared" si="32"/>
        <v>0</v>
      </c>
      <c r="J2053" t="s">
        <v>3686</v>
      </c>
    </row>
    <row r="2054" spans="1:10" hidden="1">
      <c r="A2054">
        <v>45</v>
      </c>
      <c r="B2054">
        <v>0</v>
      </c>
      <c r="C2054">
        <v>3</v>
      </c>
      <c r="D2054">
        <v>6436</v>
      </c>
      <c r="E2054">
        <v>10</v>
      </c>
      <c r="F2054">
        <v>72</v>
      </c>
      <c r="G2054">
        <v>19.7</v>
      </c>
      <c r="H2054">
        <v>3435.74</v>
      </c>
      <c r="I2054">
        <f t="shared" si="32"/>
        <v>0</v>
      </c>
      <c r="J2054" t="s">
        <v>3686</v>
      </c>
    </row>
    <row r="2055" spans="1:10" hidden="1">
      <c r="A2055">
        <v>23</v>
      </c>
      <c r="B2055">
        <v>1</v>
      </c>
      <c r="C2055">
        <v>3</v>
      </c>
      <c r="D2055">
        <v>4701</v>
      </c>
      <c r="E2055">
        <v>10</v>
      </c>
      <c r="F2055">
        <v>42</v>
      </c>
      <c r="G2055">
        <v>69.400000000000006</v>
      </c>
      <c r="H2055">
        <v>3758.44</v>
      </c>
      <c r="I2055">
        <f t="shared" si="32"/>
        <v>0</v>
      </c>
      <c r="J2055" t="s">
        <v>3686</v>
      </c>
    </row>
    <row r="2056" spans="1:10" hidden="1">
      <c r="A2056">
        <v>64</v>
      </c>
      <c r="B2056">
        <v>0</v>
      </c>
      <c r="C2056">
        <v>3</v>
      </c>
      <c r="D2056">
        <v>5342</v>
      </c>
      <c r="E2056">
        <v>0</v>
      </c>
      <c r="F2056">
        <v>63</v>
      </c>
      <c r="G2056">
        <v>71.5</v>
      </c>
      <c r="H2056">
        <v>5783.45</v>
      </c>
      <c r="I2056">
        <f t="shared" si="32"/>
        <v>0</v>
      </c>
      <c r="J2056" t="s">
        <v>3686</v>
      </c>
    </row>
    <row r="2057" spans="1:10" hidden="1">
      <c r="A2057">
        <v>46</v>
      </c>
      <c r="B2057">
        <v>3</v>
      </c>
      <c r="C2057">
        <v>3</v>
      </c>
      <c r="D2057">
        <v>5212</v>
      </c>
      <c r="E2057">
        <v>0</v>
      </c>
      <c r="F2057">
        <v>10</v>
      </c>
      <c r="G2057">
        <v>24.8</v>
      </c>
      <c r="H2057">
        <v>568.6</v>
      </c>
      <c r="I2057">
        <f t="shared" si="32"/>
        <v>0</v>
      </c>
      <c r="J2057" t="s">
        <v>3686</v>
      </c>
    </row>
    <row r="2058" spans="1:10" hidden="1">
      <c r="A2058">
        <v>61</v>
      </c>
      <c r="B2058">
        <v>0</v>
      </c>
      <c r="C2058">
        <v>3</v>
      </c>
      <c r="D2058">
        <v>4592</v>
      </c>
      <c r="E2058">
        <v>9</v>
      </c>
      <c r="F2058">
        <v>72</v>
      </c>
      <c r="G2058">
        <v>83.7</v>
      </c>
      <c r="H2058">
        <v>7252.5</v>
      </c>
      <c r="I2058">
        <f t="shared" si="32"/>
        <v>0</v>
      </c>
      <c r="J2058" t="s">
        <v>3686</v>
      </c>
    </row>
    <row r="2059" spans="1:10" hidden="1">
      <c r="A2059">
        <v>25</v>
      </c>
      <c r="B2059">
        <v>0</v>
      </c>
      <c r="C2059">
        <v>3</v>
      </c>
      <c r="D2059">
        <v>4551</v>
      </c>
      <c r="E2059">
        <v>9</v>
      </c>
      <c r="F2059">
        <v>72</v>
      </c>
      <c r="G2059">
        <v>25.25</v>
      </c>
      <c r="H2059">
        <v>5405.92</v>
      </c>
      <c r="I2059">
        <f t="shared" si="32"/>
        <v>0</v>
      </c>
      <c r="J2059" t="s">
        <v>3686</v>
      </c>
    </row>
    <row r="2060" spans="1:10" hidden="1">
      <c r="A2060">
        <v>45</v>
      </c>
      <c r="B2060">
        <v>0</v>
      </c>
      <c r="C2060">
        <v>3</v>
      </c>
      <c r="D2060">
        <v>4634</v>
      </c>
      <c r="E2060">
        <v>0</v>
      </c>
      <c r="F2060">
        <v>55</v>
      </c>
      <c r="G2060">
        <v>64.75</v>
      </c>
      <c r="H2060">
        <v>5102.1000000000004</v>
      </c>
      <c r="I2060">
        <f t="shared" si="32"/>
        <v>0</v>
      </c>
      <c r="J2060" t="s">
        <v>3686</v>
      </c>
    </row>
    <row r="2061" spans="1:10" hidden="1">
      <c r="A2061">
        <v>63</v>
      </c>
      <c r="B2061">
        <v>1</v>
      </c>
      <c r="C2061">
        <v>3</v>
      </c>
      <c r="D2061">
        <v>5796</v>
      </c>
      <c r="E2061">
        <v>0</v>
      </c>
      <c r="F2061">
        <v>12</v>
      </c>
      <c r="G2061">
        <v>69.849999999999994</v>
      </c>
      <c r="H2061">
        <v>1162.3399999999999</v>
      </c>
      <c r="I2061">
        <f t="shared" si="32"/>
        <v>0</v>
      </c>
      <c r="J2061" t="s">
        <v>3686</v>
      </c>
    </row>
    <row r="2062" spans="1:10" hidden="1">
      <c r="A2062">
        <v>41</v>
      </c>
      <c r="B2062">
        <v>0</v>
      </c>
      <c r="C2062">
        <v>3</v>
      </c>
      <c r="D2062">
        <v>4256</v>
      </c>
      <c r="E2062">
        <v>0</v>
      </c>
      <c r="F2062">
        <v>44</v>
      </c>
      <c r="G2062">
        <v>54</v>
      </c>
      <c r="H2062">
        <v>2434.7800000000002</v>
      </c>
      <c r="I2062">
        <f t="shared" si="32"/>
        <v>0</v>
      </c>
      <c r="J2062" t="s">
        <v>3686</v>
      </c>
    </row>
    <row r="2063" spans="1:10" hidden="1">
      <c r="A2063">
        <v>55</v>
      </c>
      <c r="B2063">
        <v>0</v>
      </c>
      <c r="C2063">
        <v>3</v>
      </c>
      <c r="D2063">
        <v>5324</v>
      </c>
      <c r="E2063">
        <v>0</v>
      </c>
      <c r="F2063">
        <v>21</v>
      </c>
      <c r="G2063">
        <v>99.15</v>
      </c>
      <c r="H2063">
        <v>2084.92</v>
      </c>
      <c r="I2063">
        <f t="shared" si="32"/>
        <v>0</v>
      </c>
      <c r="J2063" t="s">
        <v>3686</v>
      </c>
    </row>
    <row r="2064" spans="1:10" hidden="1">
      <c r="A2064">
        <v>22</v>
      </c>
      <c r="B2064">
        <v>0</v>
      </c>
      <c r="C2064">
        <v>3</v>
      </c>
      <c r="D2064">
        <v>4096</v>
      </c>
      <c r="E2064">
        <v>0</v>
      </c>
      <c r="F2064">
        <v>15</v>
      </c>
      <c r="G2064">
        <v>83.2</v>
      </c>
      <c r="H2064">
        <v>1286.45</v>
      </c>
      <c r="I2064">
        <f t="shared" si="32"/>
        <v>0</v>
      </c>
      <c r="J2064" t="s">
        <v>3686</v>
      </c>
    </row>
    <row r="2065" spans="1:10" hidden="1">
      <c r="A2065">
        <v>60</v>
      </c>
      <c r="B2065">
        <v>0</v>
      </c>
      <c r="C2065">
        <v>3</v>
      </c>
      <c r="D2065">
        <v>2269</v>
      </c>
      <c r="E2065">
        <v>0</v>
      </c>
      <c r="F2065">
        <v>18</v>
      </c>
      <c r="G2065">
        <v>89.6</v>
      </c>
      <c r="H2065">
        <v>2259.04</v>
      </c>
      <c r="I2065">
        <f t="shared" si="32"/>
        <v>0</v>
      </c>
      <c r="J2065" t="s">
        <v>3686</v>
      </c>
    </row>
    <row r="2066" spans="1:10" hidden="1">
      <c r="A2066">
        <v>43</v>
      </c>
      <c r="B2066">
        <v>0</v>
      </c>
      <c r="C2066">
        <v>3</v>
      </c>
      <c r="D2066">
        <v>3676</v>
      </c>
      <c r="E2066">
        <v>3</v>
      </c>
      <c r="F2066">
        <v>38</v>
      </c>
      <c r="G2066">
        <v>91.7</v>
      </c>
      <c r="H2066">
        <v>3962.03</v>
      </c>
      <c r="I2066">
        <f t="shared" si="32"/>
        <v>0</v>
      </c>
      <c r="J2066" t="s">
        <v>3686</v>
      </c>
    </row>
    <row r="2067" spans="1:10" hidden="1">
      <c r="A2067">
        <v>36</v>
      </c>
      <c r="B2067">
        <v>0</v>
      </c>
      <c r="C2067">
        <v>3</v>
      </c>
      <c r="D2067">
        <v>4969</v>
      </c>
      <c r="E2067">
        <v>4</v>
      </c>
      <c r="F2067">
        <v>52</v>
      </c>
      <c r="G2067">
        <v>106.3</v>
      </c>
      <c r="H2067">
        <v>8077.64</v>
      </c>
      <c r="I2067">
        <f t="shared" si="32"/>
        <v>0</v>
      </c>
      <c r="J2067" t="s">
        <v>3686</v>
      </c>
    </row>
    <row r="2068" spans="1:10" hidden="1">
      <c r="A2068">
        <v>26</v>
      </c>
      <c r="B2068">
        <v>0</v>
      </c>
      <c r="C2068">
        <v>3</v>
      </c>
      <c r="D2068">
        <v>6338</v>
      </c>
      <c r="E2068">
        <v>0</v>
      </c>
      <c r="F2068">
        <v>53</v>
      </c>
      <c r="G2068">
        <v>19.850000000000001</v>
      </c>
      <c r="H2068">
        <v>2046.53</v>
      </c>
      <c r="I2068">
        <f t="shared" si="32"/>
        <v>0</v>
      </c>
      <c r="J2068" t="s">
        <v>3686</v>
      </c>
    </row>
    <row r="2069" spans="1:10" hidden="1">
      <c r="A2069">
        <v>62</v>
      </c>
      <c r="B2069">
        <v>2</v>
      </c>
      <c r="C2069">
        <v>3</v>
      </c>
      <c r="D2069">
        <v>6354</v>
      </c>
      <c r="E2069">
        <v>0</v>
      </c>
      <c r="F2069">
        <v>65</v>
      </c>
      <c r="G2069">
        <v>61.35</v>
      </c>
      <c r="H2069">
        <v>5125.3500000000004</v>
      </c>
      <c r="I2069">
        <f t="shared" si="32"/>
        <v>0</v>
      </c>
      <c r="J2069" t="s">
        <v>3686</v>
      </c>
    </row>
    <row r="2070" spans="1:10" hidden="1">
      <c r="A2070">
        <v>55</v>
      </c>
      <c r="B2070">
        <v>0</v>
      </c>
      <c r="C2070">
        <v>3</v>
      </c>
      <c r="D2070">
        <v>5203</v>
      </c>
      <c r="E2070">
        <v>0</v>
      </c>
      <c r="F2070">
        <v>3</v>
      </c>
      <c r="G2070">
        <v>74.5</v>
      </c>
      <c r="H2070">
        <v>238.36</v>
      </c>
      <c r="I2070">
        <f t="shared" si="32"/>
        <v>0</v>
      </c>
      <c r="J2070" t="s">
        <v>3751</v>
      </c>
    </row>
    <row r="2071" spans="1:10" hidden="1">
      <c r="A2071">
        <v>39</v>
      </c>
      <c r="B2071">
        <v>2</v>
      </c>
      <c r="C2071">
        <v>3</v>
      </c>
      <c r="D2071">
        <v>5795</v>
      </c>
      <c r="E2071">
        <v>3</v>
      </c>
      <c r="F2071">
        <v>68</v>
      </c>
      <c r="G2071">
        <v>105.25</v>
      </c>
      <c r="H2071">
        <v>9308.35</v>
      </c>
      <c r="I2071">
        <f t="shared" si="32"/>
        <v>0</v>
      </c>
      <c r="J2071" t="s">
        <v>3686</v>
      </c>
    </row>
    <row r="2072" spans="1:10" hidden="1">
      <c r="A2072">
        <v>41</v>
      </c>
      <c r="B2072">
        <v>1</v>
      </c>
      <c r="C2072">
        <v>3</v>
      </c>
      <c r="D2072">
        <v>4847</v>
      </c>
      <c r="E2072">
        <v>6</v>
      </c>
      <c r="F2072">
        <v>63</v>
      </c>
      <c r="G2072">
        <v>50.65</v>
      </c>
      <c r="H2072">
        <v>4779.37</v>
      </c>
      <c r="I2072">
        <f t="shared" si="32"/>
        <v>0</v>
      </c>
      <c r="J2072" t="s">
        <v>3686</v>
      </c>
    </row>
    <row r="2073" spans="1:10" hidden="1">
      <c r="A2073">
        <v>37</v>
      </c>
      <c r="B2073">
        <v>0</v>
      </c>
      <c r="C2073">
        <v>3</v>
      </c>
      <c r="D2073">
        <v>6075</v>
      </c>
      <c r="E2073">
        <v>8</v>
      </c>
      <c r="F2073">
        <v>72</v>
      </c>
      <c r="G2073">
        <v>64.7</v>
      </c>
      <c r="H2073">
        <v>4886.05</v>
      </c>
      <c r="I2073">
        <f t="shared" si="32"/>
        <v>0</v>
      </c>
      <c r="J2073" t="s">
        <v>3686</v>
      </c>
    </row>
    <row r="2074" spans="1:10" hidden="1">
      <c r="A2074">
        <v>33</v>
      </c>
      <c r="B2074">
        <v>0</v>
      </c>
      <c r="C2074">
        <v>3</v>
      </c>
      <c r="D2074">
        <v>3516</v>
      </c>
      <c r="E2074">
        <v>3</v>
      </c>
      <c r="F2074">
        <v>14</v>
      </c>
      <c r="G2074">
        <v>66.599999999999994</v>
      </c>
      <c r="H2074">
        <v>1289.46</v>
      </c>
      <c r="I2074">
        <f t="shared" si="32"/>
        <v>0</v>
      </c>
      <c r="J2074" t="s">
        <v>3686</v>
      </c>
    </row>
    <row r="2075" spans="1:10" hidden="1">
      <c r="A2075">
        <v>48</v>
      </c>
      <c r="B2075">
        <v>0</v>
      </c>
      <c r="C2075">
        <v>3</v>
      </c>
      <c r="D2075">
        <v>5251</v>
      </c>
      <c r="E2075">
        <v>10</v>
      </c>
      <c r="F2075">
        <v>4</v>
      </c>
      <c r="G2075">
        <v>83.25</v>
      </c>
      <c r="H2075">
        <v>325.48</v>
      </c>
      <c r="I2075">
        <f t="shared" si="32"/>
        <v>0</v>
      </c>
      <c r="J2075" t="s">
        <v>3686</v>
      </c>
    </row>
    <row r="2076" spans="1:10" hidden="1">
      <c r="A2076">
        <v>73</v>
      </c>
      <c r="B2076">
        <v>0</v>
      </c>
      <c r="C2076">
        <v>3</v>
      </c>
      <c r="D2076">
        <v>6144</v>
      </c>
      <c r="E2076">
        <v>5</v>
      </c>
      <c r="F2076">
        <v>72</v>
      </c>
      <c r="G2076">
        <v>112.4</v>
      </c>
      <c r="H2076">
        <v>9143.41</v>
      </c>
      <c r="I2076">
        <f t="shared" si="32"/>
        <v>0</v>
      </c>
      <c r="J2076" t="s">
        <v>3686</v>
      </c>
    </row>
    <row r="2077" spans="1:10" hidden="1">
      <c r="A2077">
        <v>80</v>
      </c>
      <c r="B2077">
        <v>0</v>
      </c>
      <c r="C2077">
        <v>3</v>
      </c>
      <c r="D2077">
        <v>4097</v>
      </c>
      <c r="E2077">
        <v>4</v>
      </c>
      <c r="F2077">
        <v>70</v>
      </c>
      <c r="G2077">
        <v>88.55</v>
      </c>
      <c r="H2077">
        <v>9172.2999999999993</v>
      </c>
      <c r="I2077">
        <f t="shared" si="32"/>
        <v>0</v>
      </c>
      <c r="J2077" t="s">
        <v>3686</v>
      </c>
    </row>
    <row r="2078" spans="1:10" hidden="1">
      <c r="A2078">
        <v>69</v>
      </c>
      <c r="B2078">
        <v>0</v>
      </c>
      <c r="C2078">
        <v>3</v>
      </c>
      <c r="D2078">
        <v>4306</v>
      </c>
      <c r="E2078">
        <v>4</v>
      </c>
      <c r="F2078">
        <v>49</v>
      </c>
      <c r="G2078">
        <v>49.8</v>
      </c>
      <c r="H2078">
        <v>2480.23</v>
      </c>
      <c r="I2078">
        <f t="shared" si="32"/>
        <v>0</v>
      </c>
      <c r="J2078" t="s">
        <v>3686</v>
      </c>
    </row>
    <row r="2079" spans="1:10" hidden="1">
      <c r="A2079">
        <v>74</v>
      </c>
      <c r="B2079">
        <v>0</v>
      </c>
      <c r="C2079">
        <v>3</v>
      </c>
      <c r="D2079">
        <v>4509</v>
      </c>
      <c r="E2079">
        <v>0</v>
      </c>
      <c r="F2079">
        <v>26</v>
      </c>
      <c r="G2079">
        <v>78.8</v>
      </c>
      <c r="H2079">
        <v>2505.56</v>
      </c>
      <c r="I2079">
        <f t="shared" si="32"/>
        <v>0</v>
      </c>
      <c r="J2079" t="s">
        <v>3686</v>
      </c>
    </row>
    <row r="2080" spans="1:10" hidden="1">
      <c r="A2080">
        <v>70</v>
      </c>
      <c r="B2080">
        <v>0</v>
      </c>
      <c r="C2080">
        <v>3</v>
      </c>
      <c r="D2080">
        <v>4530</v>
      </c>
      <c r="E2080">
        <v>0</v>
      </c>
      <c r="F2080">
        <v>72</v>
      </c>
      <c r="G2080">
        <v>86.6</v>
      </c>
      <c r="H2080">
        <v>6947.38</v>
      </c>
      <c r="I2080">
        <f t="shared" si="32"/>
        <v>0</v>
      </c>
      <c r="J2080" t="s">
        <v>3686</v>
      </c>
    </row>
    <row r="2081" spans="1:10" hidden="1">
      <c r="A2081">
        <v>37</v>
      </c>
      <c r="B2081">
        <v>3</v>
      </c>
      <c r="C2081">
        <v>3</v>
      </c>
      <c r="D2081">
        <v>2950</v>
      </c>
      <c r="E2081">
        <v>8</v>
      </c>
      <c r="F2081">
        <v>7</v>
      </c>
      <c r="G2081">
        <v>75.7</v>
      </c>
      <c r="H2081">
        <v>667.59</v>
      </c>
      <c r="I2081">
        <f t="shared" si="32"/>
        <v>0</v>
      </c>
      <c r="J2081" t="s">
        <v>3686</v>
      </c>
    </row>
    <row r="2082" spans="1:10" hidden="1">
      <c r="A2082">
        <v>47</v>
      </c>
      <c r="B2082">
        <v>0</v>
      </c>
      <c r="C2082">
        <v>3</v>
      </c>
      <c r="D2082">
        <v>3198</v>
      </c>
      <c r="E2082">
        <v>0</v>
      </c>
      <c r="F2082">
        <v>9</v>
      </c>
      <c r="G2082">
        <v>70.5</v>
      </c>
      <c r="H2082">
        <v>964.29</v>
      </c>
      <c r="I2082">
        <f t="shared" si="32"/>
        <v>0</v>
      </c>
      <c r="J2082" t="s">
        <v>3686</v>
      </c>
    </row>
    <row r="2083" spans="1:10" hidden="1">
      <c r="A2083">
        <v>30</v>
      </c>
      <c r="B2083">
        <v>0</v>
      </c>
      <c r="C2083">
        <v>3</v>
      </c>
      <c r="D2083">
        <v>3272</v>
      </c>
      <c r="E2083">
        <v>0</v>
      </c>
      <c r="F2083">
        <v>4</v>
      </c>
      <c r="G2083">
        <v>49.25</v>
      </c>
      <c r="H2083">
        <v>360.49</v>
      </c>
      <c r="I2083">
        <f t="shared" si="32"/>
        <v>0</v>
      </c>
      <c r="J2083" t="s">
        <v>3686</v>
      </c>
    </row>
    <row r="2084" spans="1:10" hidden="1">
      <c r="A2084">
        <v>34</v>
      </c>
      <c r="B2084">
        <v>0</v>
      </c>
      <c r="C2084">
        <v>3</v>
      </c>
      <c r="D2084">
        <v>5404</v>
      </c>
      <c r="E2084">
        <v>0</v>
      </c>
      <c r="F2084">
        <v>51</v>
      </c>
      <c r="G2084">
        <v>60.15</v>
      </c>
      <c r="H2084">
        <v>3077</v>
      </c>
      <c r="I2084">
        <f t="shared" si="32"/>
        <v>0</v>
      </c>
      <c r="J2084" t="s">
        <v>3686</v>
      </c>
    </row>
    <row r="2085" spans="1:10" hidden="1">
      <c r="A2085">
        <v>48</v>
      </c>
      <c r="B2085">
        <v>0</v>
      </c>
      <c r="C2085">
        <v>3</v>
      </c>
      <c r="D2085">
        <v>5649</v>
      </c>
      <c r="E2085">
        <v>1</v>
      </c>
      <c r="F2085">
        <v>67</v>
      </c>
      <c r="G2085">
        <v>111.25</v>
      </c>
      <c r="H2085">
        <v>9858.66</v>
      </c>
      <c r="I2085">
        <f t="shared" si="32"/>
        <v>0</v>
      </c>
      <c r="J2085" t="s">
        <v>3686</v>
      </c>
    </row>
    <row r="2086" spans="1:10" hidden="1">
      <c r="A2086">
        <v>39</v>
      </c>
      <c r="B2086">
        <v>2</v>
      </c>
      <c r="C2086">
        <v>3</v>
      </c>
      <c r="D2086">
        <v>4993</v>
      </c>
      <c r="E2086">
        <v>0</v>
      </c>
      <c r="F2086">
        <v>71</v>
      </c>
      <c r="G2086">
        <v>25.45</v>
      </c>
      <c r="H2086">
        <v>2108</v>
      </c>
      <c r="I2086">
        <f t="shared" si="32"/>
        <v>0</v>
      </c>
      <c r="J2086" t="s">
        <v>3686</v>
      </c>
    </row>
    <row r="2087" spans="1:10" hidden="1">
      <c r="A2087">
        <v>33</v>
      </c>
      <c r="B2087">
        <v>0</v>
      </c>
      <c r="C2087">
        <v>3</v>
      </c>
      <c r="D2087">
        <v>6045</v>
      </c>
      <c r="E2087">
        <v>5</v>
      </c>
      <c r="F2087">
        <v>71</v>
      </c>
      <c r="G2087">
        <v>80.099999999999994</v>
      </c>
      <c r="H2087">
        <v>6364.27</v>
      </c>
      <c r="I2087">
        <f t="shared" si="32"/>
        <v>0</v>
      </c>
      <c r="J2087" t="s">
        <v>3686</v>
      </c>
    </row>
    <row r="2088" spans="1:10" hidden="1">
      <c r="A2088">
        <v>36</v>
      </c>
      <c r="B2088">
        <v>0</v>
      </c>
      <c r="C2088">
        <v>3</v>
      </c>
      <c r="D2088">
        <v>4848</v>
      </c>
      <c r="E2088">
        <v>0</v>
      </c>
      <c r="F2088">
        <v>52</v>
      </c>
      <c r="G2088">
        <v>19.600000000000001</v>
      </c>
      <c r="H2088">
        <v>1395.33</v>
      </c>
      <c r="I2088">
        <f t="shared" si="32"/>
        <v>0</v>
      </c>
      <c r="J2088" t="s">
        <v>3686</v>
      </c>
    </row>
    <row r="2089" spans="1:10" hidden="1">
      <c r="A2089">
        <v>41</v>
      </c>
      <c r="B2089">
        <v>0</v>
      </c>
      <c r="C2089">
        <v>3</v>
      </c>
      <c r="D2089">
        <v>3354</v>
      </c>
      <c r="E2089">
        <v>0</v>
      </c>
      <c r="F2089">
        <v>28</v>
      </c>
      <c r="G2089">
        <v>59.55</v>
      </c>
      <c r="H2089">
        <v>2737.61</v>
      </c>
      <c r="I2089">
        <f t="shared" si="32"/>
        <v>0</v>
      </c>
      <c r="J2089" t="s">
        <v>3686</v>
      </c>
    </row>
    <row r="2090" spans="1:10" hidden="1">
      <c r="A2090">
        <v>57</v>
      </c>
      <c r="B2090">
        <v>3</v>
      </c>
      <c r="C2090">
        <v>3</v>
      </c>
      <c r="D2090">
        <v>3853</v>
      </c>
      <c r="E2090">
        <v>3</v>
      </c>
      <c r="F2090">
        <v>43</v>
      </c>
      <c r="G2090">
        <v>92.55</v>
      </c>
      <c r="H2090">
        <v>5221.07</v>
      </c>
      <c r="I2090">
        <f t="shared" si="32"/>
        <v>0</v>
      </c>
      <c r="J2090" t="s">
        <v>3686</v>
      </c>
    </row>
    <row r="2091" spans="1:10" hidden="1">
      <c r="A2091">
        <v>59</v>
      </c>
      <c r="B2091">
        <v>3</v>
      </c>
      <c r="C2091">
        <v>3</v>
      </c>
      <c r="D2091">
        <v>3582</v>
      </c>
      <c r="E2091">
        <v>8</v>
      </c>
      <c r="F2091">
        <v>12</v>
      </c>
      <c r="G2091">
        <v>49.2</v>
      </c>
      <c r="H2091">
        <v>766.11</v>
      </c>
      <c r="I2091">
        <f t="shared" si="32"/>
        <v>0</v>
      </c>
      <c r="J2091" t="s">
        <v>3686</v>
      </c>
    </row>
    <row r="2092" spans="1:10" hidden="1">
      <c r="A2092">
        <v>39</v>
      </c>
      <c r="B2092">
        <v>0</v>
      </c>
      <c r="C2092">
        <v>3</v>
      </c>
      <c r="D2092">
        <v>5042</v>
      </c>
      <c r="E2092">
        <v>0</v>
      </c>
      <c r="F2092">
        <v>37</v>
      </c>
      <c r="G2092">
        <v>67.45</v>
      </c>
      <c r="H2092">
        <v>2925.78</v>
      </c>
      <c r="I2092">
        <f t="shared" si="32"/>
        <v>0</v>
      </c>
      <c r="J2092" t="s">
        <v>3686</v>
      </c>
    </row>
    <row r="2093" spans="1:10" hidden="1">
      <c r="A2093">
        <v>42</v>
      </c>
      <c r="B2093">
        <v>0</v>
      </c>
      <c r="C2093">
        <v>3</v>
      </c>
      <c r="D2093">
        <v>2849</v>
      </c>
      <c r="E2093">
        <v>8</v>
      </c>
      <c r="F2093">
        <v>1</v>
      </c>
      <c r="G2093">
        <v>55.3</v>
      </c>
      <c r="H2093">
        <v>91.99</v>
      </c>
      <c r="I2093">
        <f t="shared" si="32"/>
        <v>0</v>
      </c>
      <c r="J2093" t="s">
        <v>3751</v>
      </c>
    </row>
    <row r="2094" spans="1:10" hidden="1">
      <c r="A2094">
        <v>27</v>
      </c>
      <c r="B2094">
        <v>0</v>
      </c>
      <c r="C2094">
        <v>3</v>
      </c>
      <c r="D2094">
        <v>5557</v>
      </c>
      <c r="E2094">
        <v>0</v>
      </c>
      <c r="F2094">
        <v>24</v>
      </c>
      <c r="G2094">
        <v>88.95</v>
      </c>
      <c r="H2094">
        <v>3130.91</v>
      </c>
      <c r="I2094">
        <f t="shared" si="32"/>
        <v>0</v>
      </c>
      <c r="J2094" t="s">
        <v>3686</v>
      </c>
    </row>
    <row r="2095" spans="1:10" hidden="1">
      <c r="A2095">
        <v>63</v>
      </c>
      <c r="B2095">
        <v>0</v>
      </c>
      <c r="C2095">
        <v>3</v>
      </c>
      <c r="D2095">
        <v>4216</v>
      </c>
      <c r="E2095">
        <v>3</v>
      </c>
      <c r="F2095">
        <v>69</v>
      </c>
      <c r="G2095">
        <v>116</v>
      </c>
      <c r="H2095">
        <v>10840.73</v>
      </c>
      <c r="I2095">
        <f t="shared" si="32"/>
        <v>0</v>
      </c>
      <c r="J2095" t="s">
        <v>3686</v>
      </c>
    </row>
    <row r="2096" spans="1:10" hidden="1">
      <c r="A2096">
        <v>55</v>
      </c>
      <c r="B2096">
        <v>0</v>
      </c>
      <c r="C2096">
        <v>3</v>
      </c>
      <c r="D2096">
        <v>4989</v>
      </c>
      <c r="E2096">
        <v>0</v>
      </c>
      <c r="F2096">
        <v>7</v>
      </c>
      <c r="G2096">
        <v>75.349999999999994</v>
      </c>
      <c r="H2096">
        <v>740.84</v>
      </c>
      <c r="I2096">
        <f t="shared" si="32"/>
        <v>0</v>
      </c>
      <c r="J2096" t="s">
        <v>3686</v>
      </c>
    </row>
    <row r="2097" spans="1:10" hidden="1">
      <c r="A2097">
        <v>63</v>
      </c>
      <c r="B2097">
        <v>0</v>
      </c>
      <c r="C2097">
        <v>3</v>
      </c>
      <c r="D2097">
        <v>3194</v>
      </c>
      <c r="E2097">
        <v>0</v>
      </c>
      <c r="F2097">
        <v>37</v>
      </c>
      <c r="G2097">
        <v>91.15</v>
      </c>
      <c r="H2097">
        <v>3871.28</v>
      </c>
      <c r="I2097">
        <f t="shared" si="32"/>
        <v>0</v>
      </c>
      <c r="J2097" t="s">
        <v>3686</v>
      </c>
    </row>
    <row r="2098" spans="1:10" hidden="1">
      <c r="A2098">
        <v>29</v>
      </c>
      <c r="B2098">
        <v>0</v>
      </c>
      <c r="C2098">
        <v>3</v>
      </c>
      <c r="D2098">
        <v>5319</v>
      </c>
      <c r="E2098">
        <v>0</v>
      </c>
      <c r="F2098">
        <v>71</v>
      </c>
      <c r="G2098">
        <v>97.65</v>
      </c>
      <c r="H2098">
        <v>7864.32</v>
      </c>
      <c r="I2098">
        <f t="shared" si="32"/>
        <v>0</v>
      </c>
      <c r="J2098" t="s">
        <v>3686</v>
      </c>
    </row>
    <row r="2099" spans="1:10" hidden="1">
      <c r="A2099">
        <v>47</v>
      </c>
      <c r="B2099">
        <v>4</v>
      </c>
      <c r="C2099">
        <v>3</v>
      </c>
      <c r="D2099">
        <v>2211</v>
      </c>
      <c r="E2099">
        <v>5</v>
      </c>
      <c r="F2099">
        <v>40</v>
      </c>
      <c r="G2099">
        <v>26.2</v>
      </c>
      <c r="H2099">
        <v>3046.3</v>
      </c>
      <c r="I2099">
        <f t="shared" si="32"/>
        <v>0</v>
      </c>
      <c r="J2099" t="s">
        <v>3686</v>
      </c>
    </row>
    <row r="2100" spans="1:10" hidden="1">
      <c r="A2100">
        <v>49</v>
      </c>
      <c r="B2100">
        <v>0</v>
      </c>
      <c r="C2100">
        <v>3</v>
      </c>
      <c r="D2100">
        <v>5968</v>
      </c>
      <c r="E2100">
        <v>0</v>
      </c>
      <c r="F2100">
        <v>2</v>
      </c>
      <c r="G2100">
        <v>50.95</v>
      </c>
      <c r="H2100">
        <v>196.97</v>
      </c>
      <c r="I2100">
        <f t="shared" si="32"/>
        <v>0</v>
      </c>
      <c r="J2100" t="s">
        <v>3751</v>
      </c>
    </row>
    <row r="2101" spans="1:10" hidden="1">
      <c r="A2101">
        <v>42</v>
      </c>
      <c r="B2101">
        <v>0</v>
      </c>
      <c r="C2101">
        <v>3</v>
      </c>
      <c r="D2101">
        <v>5795</v>
      </c>
      <c r="E2101">
        <v>0</v>
      </c>
      <c r="F2101">
        <v>56</v>
      </c>
      <c r="G2101">
        <v>45.05</v>
      </c>
      <c r="H2101">
        <v>2560.1</v>
      </c>
      <c r="I2101">
        <f t="shared" si="32"/>
        <v>0</v>
      </c>
      <c r="J2101" t="s">
        <v>3686</v>
      </c>
    </row>
    <row r="2102" spans="1:10" hidden="1">
      <c r="A2102">
        <v>39</v>
      </c>
      <c r="B2102">
        <v>3</v>
      </c>
      <c r="C2102">
        <v>3</v>
      </c>
      <c r="D2102">
        <v>4108</v>
      </c>
      <c r="E2102">
        <v>1</v>
      </c>
      <c r="F2102">
        <v>68</v>
      </c>
      <c r="G2102">
        <v>110.2</v>
      </c>
      <c r="H2102">
        <v>8723.4599999999991</v>
      </c>
      <c r="I2102">
        <f t="shared" si="32"/>
        <v>0</v>
      </c>
      <c r="J2102" t="s">
        <v>3686</v>
      </c>
    </row>
    <row r="2103" spans="1:10" hidden="1">
      <c r="A2103">
        <v>51</v>
      </c>
      <c r="B2103">
        <v>1</v>
      </c>
      <c r="C2103">
        <v>3</v>
      </c>
      <c r="D2103">
        <v>5371</v>
      </c>
      <c r="E2103">
        <v>0</v>
      </c>
      <c r="F2103">
        <v>64</v>
      </c>
      <c r="G2103">
        <v>91.8</v>
      </c>
      <c r="H2103">
        <v>8173.62</v>
      </c>
      <c r="I2103">
        <f t="shared" si="32"/>
        <v>0</v>
      </c>
      <c r="J2103" t="s">
        <v>3686</v>
      </c>
    </row>
    <row r="2104" spans="1:10" hidden="1">
      <c r="A2104">
        <v>21</v>
      </c>
      <c r="B2104">
        <v>0</v>
      </c>
      <c r="C2104">
        <v>3</v>
      </c>
      <c r="D2104">
        <v>3778</v>
      </c>
      <c r="E2104">
        <v>0</v>
      </c>
      <c r="F2104">
        <v>30</v>
      </c>
      <c r="G2104">
        <v>100.4</v>
      </c>
      <c r="H2104">
        <v>3454.05</v>
      </c>
      <c r="I2104">
        <f t="shared" si="32"/>
        <v>0</v>
      </c>
      <c r="J2104" t="s">
        <v>3686</v>
      </c>
    </row>
    <row r="2105" spans="1:10" hidden="1">
      <c r="A2105">
        <v>45</v>
      </c>
      <c r="B2105">
        <v>0</v>
      </c>
      <c r="C2105">
        <v>3</v>
      </c>
      <c r="D2105">
        <v>5154</v>
      </c>
      <c r="E2105">
        <v>0</v>
      </c>
      <c r="F2105">
        <v>35</v>
      </c>
      <c r="G2105">
        <v>96.75</v>
      </c>
      <c r="H2105">
        <v>4928.8500000000004</v>
      </c>
      <c r="I2105">
        <f t="shared" si="32"/>
        <v>0</v>
      </c>
      <c r="J2105" t="s">
        <v>3686</v>
      </c>
    </row>
    <row r="2106" spans="1:10" hidden="1">
      <c r="A2106">
        <v>62</v>
      </c>
      <c r="B2106">
        <v>2</v>
      </c>
      <c r="C2106">
        <v>3</v>
      </c>
      <c r="D2106">
        <v>4402</v>
      </c>
      <c r="E2106">
        <v>0</v>
      </c>
      <c r="F2106">
        <v>62</v>
      </c>
      <c r="G2106">
        <v>20</v>
      </c>
      <c r="H2106">
        <v>2767.86</v>
      </c>
      <c r="I2106">
        <f t="shared" si="32"/>
        <v>0</v>
      </c>
      <c r="J2106" t="s">
        <v>3686</v>
      </c>
    </row>
    <row r="2107" spans="1:10" hidden="1">
      <c r="A2107">
        <v>44</v>
      </c>
      <c r="B2107">
        <v>2</v>
      </c>
      <c r="C2107">
        <v>3</v>
      </c>
      <c r="D2107">
        <v>4337</v>
      </c>
      <c r="E2107">
        <v>7</v>
      </c>
      <c r="F2107">
        <v>31</v>
      </c>
      <c r="G2107">
        <v>59.95</v>
      </c>
      <c r="H2107">
        <v>1848.8</v>
      </c>
      <c r="I2107">
        <f t="shared" si="32"/>
        <v>0</v>
      </c>
      <c r="J2107" t="s">
        <v>3686</v>
      </c>
    </row>
    <row r="2108" spans="1:10" hidden="1">
      <c r="A2108">
        <v>64</v>
      </c>
      <c r="B2108">
        <v>0</v>
      </c>
      <c r="C2108">
        <v>3</v>
      </c>
      <c r="D2108">
        <v>6499</v>
      </c>
      <c r="E2108">
        <v>0</v>
      </c>
      <c r="F2108">
        <v>69</v>
      </c>
      <c r="G2108">
        <v>85.35</v>
      </c>
      <c r="H2108">
        <v>7171.83</v>
      </c>
      <c r="I2108">
        <f t="shared" si="32"/>
        <v>0</v>
      </c>
      <c r="J2108" t="s">
        <v>3686</v>
      </c>
    </row>
    <row r="2109" spans="1:10" hidden="1">
      <c r="A2109">
        <v>42</v>
      </c>
      <c r="B2109">
        <v>0</v>
      </c>
      <c r="C2109">
        <v>3</v>
      </c>
      <c r="D2109">
        <v>5788</v>
      </c>
      <c r="E2109">
        <v>1</v>
      </c>
      <c r="F2109">
        <v>23</v>
      </c>
      <c r="G2109">
        <v>86.8</v>
      </c>
      <c r="H2109">
        <v>2955.42</v>
      </c>
      <c r="I2109">
        <f t="shared" si="32"/>
        <v>0</v>
      </c>
      <c r="J2109" t="s">
        <v>3686</v>
      </c>
    </row>
    <row r="2110" spans="1:10" hidden="1">
      <c r="A2110">
        <v>66</v>
      </c>
      <c r="B2110">
        <v>0</v>
      </c>
      <c r="C2110">
        <v>3</v>
      </c>
      <c r="D2110">
        <v>2276</v>
      </c>
      <c r="E2110">
        <v>0</v>
      </c>
      <c r="F2110">
        <v>16</v>
      </c>
      <c r="G2110">
        <v>54.1</v>
      </c>
      <c r="H2110">
        <v>1044.52</v>
      </c>
      <c r="I2110">
        <f t="shared" si="32"/>
        <v>0</v>
      </c>
      <c r="J2110" t="s">
        <v>3686</v>
      </c>
    </row>
    <row r="2111" spans="1:10" hidden="1">
      <c r="A2111">
        <v>70</v>
      </c>
      <c r="B2111">
        <v>0</v>
      </c>
      <c r="C2111">
        <v>3</v>
      </c>
      <c r="D2111">
        <v>2107</v>
      </c>
      <c r="E2111">
        <v>0</v>
      </c>
      <c r="F2111">
        <v>7</v>
      </c>
      <c r="G2111">
        <v>84.35</v>
      </c>
      <c r="H2111">
        <v>774.51</v>
      </c>
      <c r="I2111">
        <f t="shared" si="32"/>
        <v>0</v>
      </c>
      <c r="J2111" t="s">
        <v>3686</v>
      </c>
    </row>
    <row r="2112" spans="1:10" hidden="1">
      <c r="A2112">
        <v>66</v>
      </c>
      <c r="B2112">
        <v>0</v>
      </c>
      <c r="C2112">
        <v>3</v>
      </c>
      <c r="D2112">
        <v>5715</v>
      </c>
      <c r="E2112">
        <v>0</v>
      </c>
      <c r="F2112">
        <v>45</v>
      </c>
      <c r="G2112">
        <v>34.200000000000003</v>
      </c>
      <c r="H2112">
        <v>1596.6</v>
      </c>
      <c r="I2112">
        <f t="shared" si="32"/>
        <v>0</v>
      </c>
      <c r="J2112" t="s">
        <v>3686</v>
      </c>
    </row>
    <row r="2113" spans="1:10" hidden="1">
      <c r="A2113">
        <v>67</v>
      </c>
      <c r="B2113">
        <v>0</v>
      </c>
      <c r="C2113">
        <v>3</v>
      </c>
      <c r="D2113">
        <v>3202</v>
      </c>
      <c r="E2113">
        <v>7</v>
      </c>
      <c r="F2113">
        <v>34</v>
      </c>
      <c r="G2113">
        <v>90.15</v>
      </c>
      <c r="H2113">
        <v>4029.46</v>
      </c>
      <c r="I2113">
        <f t="shared" si="32"/>
        <v>0</v>
      </c>
      <c r="J2113" t="s">
        <v>3686</v>
      </c>
    </row>
    <row r="2114" spans="1:10" hidden="1">
      <c r="A2114">
        <v>71</v>
      </c>
      <c r="B2114">
        <v>0</v>
      </c>
      <c r="C2114">
        <v>3</v>
      </c>
      <c r="D2114">
        <v>5983</v>
      </c>
      <c r="E2114">
        <v>0</v>
      </c>
      <c r="F2114">
        <v>10</v>
      </c>
      <c r="G2114">
        <v>79.849999999999994</v>
      </c>
      <c r="H2114">
        <v>1371.15</v>
      </c>
      <c r="I2114">
        <f t="shared" ref="I2114:I2177" si="33">IF(J2114="Churned",1,0)</f>
        <v>0</v>
      </c>
      <c r="J2114" t="s">
        <v>3686</v>
      </c>
    </row>
    <row r="2115" spans="1:10" hidden="1">
      <c r="A2115">
        <v>29</v>
      </c>
      <c r="B2115">
        <v>0</v>
      </c>
      <c r="C2115">
        <v>3</v>
      </c>
      <c r="D2115">
        <v>4115</v>
      </c>
      <c r="E2115">
        <v>1</v>
      </c>
      <c r="F2115">
        <v>57</v>
      </c>
      <c r="G2115">
        <v>58.75</v>
      </c>
      <c r="H2115">
        <v>3437.45</v>
      </c>
      <c r="I2115">
        <f t="shared" si="33"/>
        <v>0</v>
      </c>
      <c r="J2115" t="s">
        <v>3686</v>
      </c>
    </row>
    <row r="2116" spans="1:10" hidden="1">
      <c r="A2116">
        <v>45</v>
      </c>
      <c r="B2116">
        <v>1</v>
      </c>
      <c r="C2116">
        <v>3</v>
      </c>
      <c r="D2116">
        <v>6090</v>
      </c>
      <c r="E2116">
        <v>3</v>
      </c>
      <c r="F2116">
        <v>61</v>
      </c>
      <c r="G2116">
        <v>115.1</v>
      </c>
      <c r="H2116">
        <v>8228.76</v>
      </c>
      <c r="I2116">
        <f t="shared" si="33"/>
        <v>0</v>
      </c>
      <c r="J2116" t="s">
        <v>3686</v>
      </c>
    </row>
    <row r="2117" spans="1:10" hidden="1">
      <c r="A2117">
        <v>42</v>
      </c>
      <c r="B2117">
        <v>1</v>
      </c>
      <c r="C2117">
        <v>3</v>
      </c>
      <c r="D2117">
        <v>4556</v>
      </c>
      <c r="E2117">
        <v>0</v>
      </c>
      <c r="F2117">
        <v>1</v>
      </c>
      <c r="G2117">
        <v>25.4</v>
      </c>
      <c r="H2117">
        <v>58.13</v>
      </c>
      <c r="I2117">
        <f t="shared" si="33"/>
        <v>0</v>
      </c>
      <c r="J2117" t="s">
        <v>3751</v>
      </c>
    </row>
    <row r="2118" spans="1:10" hidden="1">
      <c r="A2118">
        <v>21</v>
      </c>
      <c r="B2118">
        <v>0</v>
      </c>
      <c r="C2118">
        <v>3</v>
      </c>
      <c r="D2118">
        <v>2444</v>
      </c>
      <c r="E2118">
        <v>0</v>
      </c>
      <c r="F2118">
        <v>13</v>
      </c>
      <c r="G2118">
        <v>30.85</v>
      </c>
      <c r="H2118">
        <v>394.1</v>
      </c>
      <c r="I2118">
        <f t="shared" si="33"/>
        <v>0</v>
      </c>
      <c r="J2118" t="s">
        <v>3686</v>
      </c>
    </row>
    <row r="2119" spans="1:10" hidden="1">
      <c r="A2119">
        <v>59</v>
      </c>
      <c r="B2119">
        <v>0</v>
      </c>
      <c r="C2119">
        <v>3</v>
      </c>
      <c r="D2119">
        <v>2362</v>
      </c>
      <c r="E2119">
        <v>1</v>
      </c>
      <c r="F2119">
        <v>17</v>
      </c>
      <c r="G2119">
        <v>78.900000000000006</v>
      </c>
      <c r="H2119">
        <v>1708.5</v>
      </c>
      <c r="I2119">
        <f t="shared" si="33"/>
        <v>0</v>
      </c>
      <c r="J2119" t="s">
        <v>3686</v>
      </c>
    </row>
    <row r="2120" spans="1:10" hidden="1">
      <c r="A2120">
        <v>53</v>
      </c>
      <c r="B2120">
        <v>0</v>
      </c>
      <c r="C2120">
        <v>3</v>
      </c>
      <c r="D2120">
        <v>3331</v>
      </c>
      <c r="E2120">
        <v>0</v>
      </c>
      <c r="F2120">
        <v>7</v>
      </c>
      <c r="G2120">
        <v>19.95</v>
      </c>
      <c r="H2120">
        <v>244.52</v>
      </c>
      <c r="I2120">
        <f t="shared" si="33"/>
        <v>0</v>
      </c>
      <c r="J2120" t="s">
        <v>3686</v>
      </c>
    </row>
    <row r="2121" spans="1:10" hidden="1">
      <c r="A2121">
        <v>47</v>
      </c>
      <c r="B2121">
        <v>0</v>
      </c>
      <c r="C2121">
        <v>3</v>
      </c>
      <c r="D2121">
        <v>5323</v>
      </c>
      <c r="E2121">
        <v>0</v>
      </c>
      <c r="F2121">
        <v>40</v>
      </c>
      <c r="G2121">
        <v>36</v>
      </c>
      <c r="H2121">
        <v>1512.9</v>
      </c>
      <c r="I2121">
        <f t="shared" si="33"/>
        <v>0</v>
      </c>
      <c r="J2121" t="s">
        <v>3686</v>
      </c>
    </row>
    <row r="2122" spans="1:10" hidden="1">
      <c r="A2122">
        <v>55</v>
      </c>
      <c r="B2122">
        <v>0</v>
      </c>
      <c r="C2122">
        <v>3</v>
      </c>
      <c r="D2122">
        <v>4487</v>
      </c>
      <c r="E2122">
        <v>0</v>
      </c>
      <c r="F2122">
        <v>57</v>
      </c>
      <c r="G2122">
        <v>69.75</v>
      </c>
      <c r="H2122">
        <v>5954.38</v>
      </c>
      <c r="I2122">
        <f t="shared" si="33"/>
        <v>0</v>
      </c>
      <c r="J2122" t="s">
        <v>3686</v>
      </c>
    </row>
    <row r="2123" spans="1:10" hidden="1">
      <c r="A2123">
        <v>21</v>
      </c>
      <c r="B2123">
        <v>0</v>
      </c>
      <c r="C2123">
        <v>3</v>
      </c>
      <c r="D2123">
        <v>2722</v>
      </c>
      <c r="E2123">
        <v>0</v>
      </c>
      <c r="F2123">
        <v>15</v>
      </c>
      <c r="G2123">
        <v>19.600000000000001</v>
      </c>
      <c r="H2123">
        <v>923.95</v>
      </c>
      <c r="I2123">
        <f t="shared" si="33"/>
        <v>0</v>
      </c>
      <c r="J2123" t="s">
        <v>3686</v>
      </c>
    </row>
    <row r="2124" spans="1:10" hidden="1">
      <c r="A2124">
        <v>64</v>
      </c>
      <c r="B2124">
        <v>0</v>
      </c>
      <c r="C2124">
        <v>3</v>
      </c>
      <c r="D2124">
        <v>2853</v>
      </c>
      <c r="E2124">
        <v>0</v>
      </c>
      <c r="F2124">
        <v>33</v>
      </c>
      <c r="G2124">
        <v>59.4</v>
      </c>
      <c r="H2124">
        <v>2292.04</v>
      </c>
      <c r="I2124">
        <f t="shared" si="33"/>
        <v>0</v>
      </c>
      <c r="J2124" t="s">
        <v>3686</v>
      </c>
    </row>
    <row r="2125" spans="1:10" hidden="1">
      <c r="A2125">
        <v>41</v>
      </c>
      <c r="B2125">
        <v>0</v>
      </c>
      <c r="C2125">
        <v>3</v>
      </c>
      <c r="D2125">
        <v>5977</v>
      </c>
      <c r="E2125">
        <v>5</v>
      </c>
      <c r="F2125">
        <v>17</v>
      </c>
      <c r="G2125">
        <v>35.65</v>
      </c>
      <c r="H2125">
        <v>646.04999999999995</v>
      </c>
      <c r="I2125">
        <f t="shared" si="33"/>
        <v>0</v>
      </c>
      <c r="J2125" t="s">
        <v>3686</v>
      </c>
    </row>
    <row r="2126" spans="1:10" hidden="1">
      <c r="A2126">
        <v>48</v>
      </c>
      <c r="B2126">
        <v>1</v>
      </c>
      <c r="C2126">
        <v>3</v>
      </c>
      <c r="D2126">
        <v>5070</v>
      </c>
      <c r="E2126">
        <v>9</v>
      </c>
      <c r="F2126">
        <v>35</v>
      </c>
      <c r="G2126">
        <v>25.4</v>
      </c>
      <c r="H2126">
        <v>2096.0500000000002</v>
      </c>
      <c r="I2126">
        <f t="shared" si="33"/>
        <v>0</v>
      </c>
      <c r="J2126" t="s">
        <v>3686</v>
      </c>
    </row>
    <row r="2127" spans="1:10" hidden="1">
      <c r="A2127">
        <v>53</v>
      </c>
      <c r="B2127">
        <v>2</v>
      </c>
      <c r="C2127">
        <v>3</v>
      </c>
      <c r="D2127">
        <v>5748</v>
      </c>
      <c r="E2127">
        <v>3</v>
      </c>
      <c r="F2127">
        <v>68</v>
      </c>
      <c r="G2127">
        <v>95.1</v>
      </c>
      <c r="H2127">
        <v>7315.12</v>
      </c>
      <c r="I2127">
        <f t="shared" si="33"/>
        <v>0</v>
      </c>
      <c r="J2127" t="s">
        <v>3686</v>
      </c>
    </row>
    <row r="2128" spans="1:10" hidden="1">
      <c r="A2128">
        <v>31</v>
      </c>
      <c r="B2128">
        <v>0</v>
      </c>
      <c r="C2128">
        <v>3</v>
      </c>
      <c r="D2128">
        <v>5411</v>
      </c>
      <c r="E2128">
        <v>10</v>
      </c>
      <c r="F2128">
        <v>72</v>
      </c>
      <c r="G2128">
        <v>113.65</v>
      </c>
      <c r="H2128">
        <v>10270.75</v>
      </c>
      <c r="I2128">
        <f t="shared" si="33"/>
        <v>0</v>
      </c>
      <c r="J2128" t="s">
        <v>3686</v>
      </c>
    </row>
    <row r="2129" spans="1:10" hidden="1">
      <c r="A2129">
        <v>35</v>
      </c>
      <c r="B2129">
        <v>5</v>
      </c>
      <c r="C2129">
        <v>3</v>
      </c>
      <c r="D2129">
        <v>2876</v>
      </c>
      <c r="E2129">
        <v>0</v>
      </c>
      <c r="F2129">
        <v>10</v>
      </c>
      <c r="G2129">
        <v>40.25</v>
      </c>
      <c r="H2129">
        <v>423.49</v>
      </c>
      <c r="I2129">
        <f t="shared" si="33"/>
        <v>0</v>
      </c>
      <c r="J2129" t="s">
        <v>3686</v>
      </c>
    </row>
    <row r="2130" spans="1:10" hidden="1">
      <c r="A2130">
        <v>52</v>
      </c>
      <c r="B2130">
        <v>0</v>
      </c>
      <c r="C2130">
        <v>3</v>
      </c>
      <c r="D2130">
        <v>4296</v>
      </c>
      <c r="E2130">
        <v>0</v>
      </c>
      <c r="F2130">
        <v>14</v>
      </c>
      <c r="G2130">
        <v>92.9</v>
      </c>
      <c r="H2130">
        <v>1726.65</v>
      </c>
      <c r="I2130">
        <f t="shared" si="33"/>
        <v>0</v>
      </c>
      <c r="J2130" t="s">
        <v>3686</v>
      </c>
    </row>
    <row r="2131" spans="1:10" hidden="1">
      <c r="A2131">
        <v>47</v>
      </c>
      <c r="B2131">
        <v>3</v>
      </c>
      <c r="C2131">
        <v>3</v>
      </c>
      <c r="D2131">
        <v>4221</v>
      </c>
      <c r="E2131">
        <v>2</v>
      </c>
      <c r="F2131">
        <v>45</v>
      </c>
      <c r="G2131">
        <v>109.75</v>
      </c>
      <c r="H2131">
        <v>5237.25</v>
      </c>
      <c r="I2131">
        <f t="shared" si="33"/>
        <v>0</v>
      </c>
      <c r="J2131" t="s">
        <v>3686</v>
      </c>
    </row>
    <row r="2132" spans="1:10" hidden="1">
      <c r="A2132">
        <v>62</v>
      </c>
      <c r="B2132">
        <v>1</v>
      </c>
      <c r="C2132">
        <v>3</v>
      </c>
      <c r="D2132">
        <v>5092</v>
      </c>
      <c r="E2132">
        <v>1</v>
      </c>
      <c r="F2132">
        <v>56</v>
      </c>
      <c r="G2132">
        <v>36.1</v>
      </c>
      <c r="H2132">
        <v>2031.5</v>
      </c>
      <c r="I2132">
        <f t="shared" si="33"/>
        <v>0</v>
      </c>
      <c r="J2132" t="s">
        <v>3686</v>
      </c>
    </row>
    <row r="2133" spans="1:10" hidden="1">
      <c r="A2133">
        <v>61</v>
      </c>
      <c r="B2133">
        <v>0</v>
      </c>
      <c r="C2133">
        <v>3</v>
      </c>
      <c r="D2133">
        <v>5076</v>
      </c>
      <c r="E2133">
        <v>1</v>
      </c>
      <c r="F2133">
        <v>72</v>
      </c>
      <c r="G2133">
        <v>115.55</v>
      </c>
      <c r="H2133">
        <v>8432.64</v>
      </c>
      <c r="I2133">
        <f t="shared" si="33"/>
        <v>0</v>
      </c>
      <c r="J2133" t="s">
        <v>3686</v>
      </c>
    </row>
    <row r="2134" spans="1:10" hidden="1">
      <c r="A2134">
        <v>23</v>
      </c>
      <c r="B2134">
        <v>0</v>
      </c>
      <c r="C2134">
        <v>3</v>
      </c>
      <c r="D2134">
        <v>3773</v>
      </c>
      <c r="E2134">
        <v>4</v>
      </c>
      <c r="F2134">
        <v>42</v>
      </c>
      <c r="G2134">
        <v>66.400000000000006</v>
      </c>
      <c r="H2134">
        <v>4254.5</v>
      </c>
      <c r="I2134">
        <f t="shared" si="33"/>
        <v>0</v>
      </c>
      <c r="J2134" t="s">
        <v>3686</v>
      </c>
    </row>
    <row r="2135" spans="1:10" hidden="1">
      <c r="A2135">
        <v>56</v>
      </c>
      <c r="B2135">
        <v>0</v>
      </c>
      <c r="C2135">
        <v>3</v>
      </c>
      <c r="D2135">
        <v>4879</v>
      </c>
      <c r="E2135">
        <v>1</v>
      </c>
      <c r="F2135">
        <v>67</v>
      </c>
      <c r="G2135">
        <v>25.6</v>
      </c>
      <c r="H2135">
        <v>2571.48</v>
      </c>
      <c r="I2135">
        <f t="shared" si="33"/>
        <v>0</v>
      </c>
      <c r="J2135" t="s">
        <v>3686</v>
      </c>
    </row>
    <row r="2136" spans="1:10" hidden="1">
      <c r="A2136">
        <v>58</v>
      </c>
      <c r="B2136">
        <v>0</v>
      </c>
      <c r="C2136">
        <v>3</v>
      </c>
      <c r="D2136">
        <v>3666</v>
      </c>
      <c r="E2136">
        <v>0</v>
      </c>
      <c r="F2136">
        <v>1</v>
      </c>
      <c r="G2136">
        <v>19.75</v>
      </c>
      <c r="H2136">
        <v>57.37</v>
      </c>
      <c r="I2136">
        <f t="shared" si="33"/>
        <v>0</v>
      </c>
      <c r="J2136" t="s">
        <v>3751</v>
      </c>
    </row>
    <row r="2137" spans="1:10" hidden="1">
      <c r="A2137">
        <v>57</v>
      </c>
      <c r="B2137">
        <v>0</v>
      </c>
      <c r="C2137">
        <v>3</v>
      </c>
      <c r="D2137">
        <v>3033</v>
      </c>
      <c r="E2137">
        <v>0</v>
      </c>
      <c r="F2137">
        <v>8</v>
      </c>
      <c r="G2137">
        <v>65.5</v>
      </c>
      <c r="H2137">
        <v>642.99</v>
      </c>
      <c r="I2137">
        <f t="shared" si="33"/>
        <v>0</v>
      </c>
      <c r="J2137" t="s">
        <v>3686</v>
      </c>
    </row>
    <row r="2138" spans="1:10" hidden="1">
      <c r="A2138">
        <v>37</v>
      </c>
      <c r="B2138">
        <v>1</v>
      </c>
      <c r="C2138">
        <v>3</v>
      </c>
      <c r="D2138">
        <v>5045</v>
      </c>
      <c r="E2138">
        <v>1</v>
      </c>
      <c r="F2138">
        <v>30</v>
      </c>
      <c r="G2138">
        <v>19.7</v>
      </c>
      <c r="H2138">
        <v>934.96</v>
      </c>
      <c r="I2138">
        <f t="shared" si="33"/>
        <v>0</v>
      </c>
      <c r="J2138" t="s">
        <v>3686</v>
      </c>
    </row>
    <row r="2139" spans="1:10" hidden="1">
      <c r="A2139">
        <v>24</v>
      </c>
      <c r="B2139">
        <v>1</v>
      </c>
      <c r="C2139">
        <v>3</v>
      </c>
      <c r="D2139">
        <v>2432</v>
      </c>
      <c r="E2139">
        <v>0</v>
      </c>
      <c r="F2139">
        <v>1</v>
      </c>
      <c r="G2139">
        <v>89.35</v>
      </c>
      <c r="H2139">
        <v>94.71</v>
      </c>
      <c r="I2139">
        <f t="shared" si="33"/>
        <v>0</v>
      </c>
      <c r="J2139" t="s">
        <v>3751</v>
      </c>
    </row>
    <row r="2140" spans="1:10" hidden="1">
      <c r="A2140">
        <v>38</v>
      </c>
      <c r="B2140">
        <v>0</v>
      </c>
      <c r="C2140">
        <v>3</v>
      </c>
      <c r="D2140">
        <v>5687</v>
      </c>
      <c r="E2140">
        <v>0</v>
      </c>
      <c r="F2140">
        <v>59</v>
      </c>
      <c r="G2140">
        <v>64.650000000000006</v>
      </c>
      <c r="H2140">
        <v>4726.6499999999996</v>
      </c>
      <c r="I2140">
        <f t="shared" si="33"/>
        <v>0</v>
      </c>
      <c r="J2140" t="s">
        <v>3686</v>
      </c>
    </row>
    <row r="2141" spans="1:10" hidden="1">
      <c r="A2141">
        <v>60</v>
      </c>
      <c r="B2141">
        <v>0</v>
      </c>
      <c r="C2141">
        <v>3</v>
      </c>
      <c r="D2141">
        <v>4085</v>
      </c>
      <c r="E2141">
        <v>0</v>
      </c>
      <c r="F2141">
        <v>72</v>
      </c>
      <c r="G2141">
        <v>61.2</v>
      </c>
      <c r="H2141">
        <v>4390.25</v>
      </c>
      <c r="I2141">
        <f t="shared" si="33"/>
        <v>0</v>
      </c>
      <c r="J2141" t="s">
        <v>3686</v>
      </c>
    </row>
    <row r="2142" spans="1:10" hidden="1">
      <c r="A2142">
        <v>43</v>
      </c>
      <c r="B2142">
        <v>1</v>
      </c>
      <c r="C2142">
        <v>3</v>
      </c>
      <c r="D2142">
        <v>6287</v>
      </c>
      <c r="E2142">
        <v>6</v>
      </c>
      <c r="F2142">
        <v>57</v>
      </c>
      <c r="G2142">
        <v>59.3</v>
      </c>
      <c r="H2142">
        <v>4348.8</v>
      </c>
      <c r="I2142">
        <f t="shared" si="33"/>
        <v>0</v>
      </c>
      <c r="J2142" t="s">
        <v>3686</v>
      </c>
    </row>
    <row r="2143" spans="1:10" hidden="1">
      <c r="A2143">
        <v>54</v>
      </c>
      <c r="B2143">
        <v>0</v>
      </c>
      <c r="C2143">
        <v>3</v>
      </c>
      <c r="D2143">
        <v>5474</v>
      </c>
      <c r="E2143">
        <v>0</v>
      </c>
      <c r="F2143">
        <v>70</v>
      </c>
      <c r="G2143">
        <v>79.599999999999994</v>
      </c>
      <c r="H2143">
        <v>8887.51</v>
      </c>
      <c r="I2143">
        <f t="shared" si="33"/>
        <v>0</v>
      </c>
      <c r="J2143" t="s">
        <v>3686</v>
      </c>
    </row>
    <row r="2144" spans="1:10" hidden="1">
      <c r="A2144">
        <v>60</v>
      </c>
      <c r="B2144">
        <v>0</v>
      </c>
      <c r="C2144">
        <v>3</v>
      </c>
      <c r="D2144">
        <v>5545</v>
      </c>
      <c r="E2144">
        <v>0</v>
      </c>
      <c r="F2144">
        <v>7</v>
      </c>
      <c r="G2144">
        <v>94.05</v>
      </c>
      <c r="H2144">
        <v>888.88</v>
      </c>
      <c r="I2144">
        <f t="shared" si="33"/>
        <v>0</v>
      </c>
      <c r="J2144" t="s">
        <v>3686</v>
      </c>
    </row>
    <row r="2145" spans="1:10" hidden="1">
      <c r="A2145">
        <v>20</v>
      </c>
      <c r="B2145">
        <v>0</v>
      </c>
      <c r="C2145">
        <v>3</v>
      </c>
      <c r="D2145">
        <v>2911</v>
      </c>
      <c r="E2145">
        <v>0</v>
      </c>
      <c r="F2145">
        <v>24</v>
      </c>
      <c r="G2145">
        <v>49.7</v>
      </c>
      <c r="H2145">
        <v>1307.53</v>
      </c>
      <c r="I2145">
        <f t="shared" si="33"/>
        <v>0</v>
      </c>
      <c r="J2145" t="s">
        <v>3686</v>
      </c>
    </row>
    <row r="2146" spans="1:10" hidden="1">
      <c r="A2146">
        <v>21</v>
      </c>
      <c r="B2146">
        <v>0</v>
      </c>
      <c r="C2146">
        <v>3</v>
      </c>
      <c r="D2146">
        <v>4452</v>
      </c>
      <c r="E2146">
        <v>8</v>
      </c>
      <c r="F2146">
        <v>65</v>
      </c>
      <c r="G2146">
        <v>109.4</v>
      </c>
      <c r="H2146">
        <v>8221.9500000000007</v>
      </c>
      <c r="I2146">
        <f t="shared" si="33"/>
        <v>0</v>
      </c>
      <c r="J2146" t="s">
        <v>3686</v>
      </c>
    </row>
    <row r="2147" spans="1:10" hidden="1">
      <c r="A2147">
        <v>68</v>
      </c>
      <c r="B2147">
        <v>0</v>
      </c>
      <c r="C2147">
        <v>3</v>
      </c>
      <c r="D2147">
        <v>4627</v>
      </c>
      <c r="E2147">
        <v>1</v>
      </c>
      <c r="F2147">
        <v>72</v>
      </c>
      <c r="G2147">
        <v>89.1</v>
      </c>
      <c r="H2147">
        <v>8112.08</v>
      </c>
      <c r="I2147">
        <f t="shared" si="33"/>
        <v>0</v>
      </c>
      <c r="J2147" t="s">
        <v>3686</v>
      </c>
    </row>
    <row r="2148" spans="1:10" hidden="1">
      <c r="A2148">
        <v>70</v>
      </c>
      <c r="B2148">
        <v>0</v>
      </c>
      <c r="C2148">
        <v>3</v>
      </c>
      <c r="D2148">
        <v>4988</v>
      </c>
      <c r="E2148">
        <v>10</v>
      </c>
      <c r="F2148">
        <v>72</v>
      </c>
      <c r="G2148">
        <v>93.05</v>
      </c>
      <c r="H2148">
        <v>6831.53</v>
      </c>
      <c r="I2148">
        <f t="shared" si="33"/>
        <v>0</v>
      </c>
      <c r="J2148" t="s">
        <v>3686</v>
      </c>
    </row>
    <row r="2149" spans="1:10" hidden="1">
      <c r="A2149">
        <v>73</v>
      </c>
      <c r="B2149">
        <v>0</v>
      </c>
      <c r="C2149">
        <v>3</v>
      </c>
      <c r="D2149">
        <v>2057</v>
      </c>
      <c r="E2149">
        <v>0</v>
      </c>
      <c r="F2149">
        <v>31</v>
      </c>
      <c r="G2149">
        <v>73.55</v>
      </c>
      <c r="H2149">
        <v>3566.53</v>
      </c>
      <c r="I2149">
        <f t="shared" si="33"/>
        <v>0</v>
      </c>
      <c r="J2149" t="s">
        <v>3686</v>
      </c>
    </row>
    <row r="2150" spans="1:10" hidden="1">
      <c r="A2150">
        <v>72</v>
      </c>
      <c r="B2150">
        <v>0</v>
      </c>
      <c r="C2150">
        <v>3</v>
      </c>
      <c r="D2150">
        <v>2166</v>
      </c>
      <c r="E2150">
        <v>10</v>
      </c>
      <c r="F2150">
        <v>31</v>
      </c>
      <c r="G2150">
        <v>50.4</v>
      </c>
      <c r="H2150">
        <v>1580.1</v>
      </c>
      <c r="I2150">
        <f t="shared" si="33"/>
        <v>0</v>
      </c>
      <c r="J2150" t="s">
        <v>3686</v>
      </c>
    </row>
    <row r="2151" spans="1:10" hidden="1">
      <c r="A2151">
        <v>72</v>
      </c>
      <c r="B2151">
        <v>0</v>
      </c>
      <c r="C2151">
        <v>3</v>
      </c>
      <c r="D2151">
        <v>4726</v>
      </c>
      <c r="E2151">
        <v>0</v>
      </c>
      <c r="F2151">
        <v>16</v>
      </c>
      <c r="G2151">
        <v>18.95</v>
      </c>
      <c r="H2151">
        <v>848.72</v>
      </c>
      <c r="I2151">
        <f t="shared" si="33"/>
        <v>0</v>
      </c>
      <c r="J2151" t="s">
        <v>3686</v>
      </c>
    </row>
    <row r="2152" spans="1:10" hidden="1">
      <c r="A2152">
        <v>21</v>
      </c>
      <c r="B2152">
        <v>0</v>
      </c>
      <c r="C2152">
        <v>3</v>
      </c>
      <c r="D2152">
        <v>4842</v>
      </c>
      <c r="E2152">
        <v>5</v>
      </c>
      <c r="F2152">
        <v>72</v>
      </c>
      <c r="G2152">
        <v>114.05</v>
      </c>
      <c r="H2152">
        <v>10682.2</v>
      </c>
      <c r="I2152">
        <f t="shared" si="33"/>
        <v>0</v>
      </c>
      <c r="J2152" t="s">
        <v>3686</v>
      </c>
    </row>
    <row r="2153" spans="1:10" hidden="1">
      <c r="A2153">
        <v>52</v>
      </c>
      <c r="B2153">
        <v>0</v>
      </c>
      <c r="C2153">
        <v>3</v>
      </c>
      <c r="D2153">
        <v>4774</v>
      </c>
      <c r="E2153">
        <v>0</v>
      </c>
      <c r="F2153">
        <v>65</v>
      </c>
      <c r="G2153">
        <v>74.2</v>
      </c>
      <c r="H2153">
        <v>6250.6</v>
      </c>
      <c r="I2153">
        <f t="shared" si="33"/>
        <v>0</v>
      </c>
      <c r="J2153" t="s">
        <v>3686</v>
      </c>
    </row>
    <row r="2154" spans="1:10" hidden="1">
      <c r="A2154">
        <v>41</v>
      </c>
      <c r="B2154">
        <v>2</v>
      </c>
      <c r="C2154">
        <v>3</v>
      </c>
      <c r="D2154">
        <v>5841</v>
      </c>
      <c r="E2154">
        <v>9</v>
      </c>
      <c r="F2154">
        <v>72</v>
      </c>
      <c r="G2154">
        <v>115.8</v>
      </c>
      <c r="H2154">
        <v>9361.3799999999992</v>
      </c>
      <c r="I2154">
        <f t="shared" si="33"/>
        <v>0</v>
      </c>
      <c r="J2154" t="s">
        <v>3686</v>
      </c>
    </row>
    <row r="2155" spans="1:10" hidden="1">
      <c r="A2155">
        <v>57</v>
      </c>
      <c r="B2155">
        <v>0</v>
      </c>
      <c r="C2155">
        <v>3</v>
      </c>
      <c r="D2155">
        <v>5806</v>
      </c>
      <c r="E2155">
        <v>0</v>
      </c>
      <c r="F2155">
        <v>52</v>
      </c>
      <c r="G2155">
        <v>74</v>
      </c>
      <c r="H2155">
        <v>4989.41</v>
      </c>
      <c r="I2155">
        <f t="shared" si="33"/>
        <v>0</v>
      </c>
      <c r="J2155" t="s">
        <v>3686</v>
      </c>
    </row>
    <row r="2156" spans="1:10" hidden="1">
      <c r="A2156">
        <v>31</v>
      </c>
      <c r="B2156">
        <v>0</v>
      </c>
      <c r="C2156">
        <v>3</v>
      </c>
      <c r="D2156">
        <v>4917</v>
      </c>
      <c r="E2156">
        <v>1</v>
      </c>
      <c r="F2156">
        <v>2</v>
      </c>
      <c r="G2156">
        <v>70.349999999999994</v>
      </c>
      <c r="H2156">
        <v>155.65</v>
      </c>
      <c r="I2156">
        <f t="shared" si="33"/>
        <v>0</v>
      </c>
      <c r="J2156" t="s">
        <v>3751</v>
      </c>
    </row>
    <row r="2157" spans="1:10" hidden="1">
      <c r="A2157">
        <v>45</v>
      </c>
      <c r="B2157">
        <v>0</v>
      </c>
      <c r="C2157">
        <v>3</v>
      </c>
      <c r="D2157">
        <v>4644</v>
      </c>
      <c r="E2157">
        <v>3</v>
      </c>
      <c r="F2157">
        <v>71</v>
      </c>
      <c r="G2157">
        <v>91.05</v>
      </c>
      <c r="H2157">
        <v>6968.25</v>
      </c>
      <c r="I2157">
        <f t="shared" si="33"/>
        <v>0</v>
      </c>
      <c r="J2157" t="s">
        <v>3686</v>
      </c>
    </row>
    <row r="2158" spans="1:10" hidden="1">
      <c r="A2158">
        <v>26</v>
      </c>
      <c r="B2158">
        <v>0</v>
      </c>
      <c r="C2158">
        <v>3</v>
      </c>
      <c r="D2158">
        <v>5858</v>
      </c>
      <c r="E2158">
        <v>0</v>
      </c>
      <c r="F2158">
        <v>38</v>
      </c>
      <c r="G2158">
        <v>69.95</v>
      </c>
      <c r="H2158">
        <v>3811.55</v>
      </c>
      <c r="I2158">
        <f t="shared" si="33"/>
        <v>0</v>
      </c>
      <c r="J2158" t="s">
        <v>3686</v>
      </c>
    </row>
    <row r="2159" spans="1:10" hidden="1">
      <c r="A2159">
        <v>51</v>
      </c>
      <c r="B2159">
        <v>0</v>
      </c>
      <c r="C2159">
        <v>3</v>
      </c>
      <c r="D2159">
        <v>4173</v>
      </c>
      <c r="E2159">
        <v>0</v>
      </c>
      <c r="F2159">
        <v>60</v>
      </c>
      <c r="G2159">
        <v>53.6</v>
      </c>
      <c r="H2159">
        <v>3237.05</v>
      </c>
      <c r="I2159">
        <f t="shared" si="33"/>
        <v>0</v>
      </c>
      <c r="J2159" t="s">
        <v>3686</v>
      </c>
    </row>
    <row r="2160" spans="1:10" hidden="1">
      <c r="A2160">
        <v>61</v>
      </c>
      <c r="B2160">
        <v>0</v>
      </c>
      <c r="C2160">
        <v>3</v>
      </c>
      <c r="D2160">
        <v>3573</v>
      </c>
      <c r="E2160">
        <v>1</v>
      </c>
      <c r="F2160">
        <v>24</v>
      </c>
      <c r="G2160">
        <v>20.149999999999999</v>
      </c>
      <c r="H2160">
        <v>1245.49</v>
      </c>
      <c r="I2160">
        <f t="shared" si="33"/>
        <v>0</v>
      </c>
      <c r="J2160" t="s">
        <v>3686</v>
      </c>
    </row>
    <row r="2161" spans="1:10" hidden="1">
      <c r="A2161">
        <v>33</v>
      </c>
      <c r="B2161">
        <v>0</v>
      </c>
      <c r="C2161">
        <v>3</v>
      </c>
      <c r="D2161">
        <v>3493</v>
      </c>
      <c r="E2161">
        <v>7</v>
      </c>
      <c r="F2161">
        <v>28</v>
      </c>
      <c r="G2161">
        <v>25.55</v>
      </c>
      <c r="H2161">
        <v>1886.28</v>
      </c>
      <c r="I2161">
        <f t="shared" si="33"/>
        <v>0</v>
      </c>
      <c r="J2161" t="s">
        <v>3686</v>
      </c>
    </row>
    <row r="2162" spans="1:10" hidden="1">
      <c r="A2162">
        <v>22</v>
      </c>
      <c r="B2162">
        <v>2</v>
      </c>
      <c r="C2162">
        <v>3</v>
      </c>
      <c r="D2162">
        <v>5789</v>
      </c>
      <c r="E2162">
        <v>9</v>
      </c>
      <c r="F2162">
        <v>34</v>
      </c>
      <c r="G2162">
        <v>97.7</v>
      </c>
      <c r="H2162">
        <v>4863.16</v>
      </c>
      <c r="I2162">
        <f t="shared" si="33"/>
        <v>0</v>
      </c>
      <c r="J2162" t="s">
        <v>3686</v>
      </c>
    </row>
    <row r="2163" spans="1:10" hidden="1">
      <c r="A2163">
        <v>28</v>
      </c>
      <c r="B2163">
        <v>0</v>
      </c>
      <c r="C2163">
        <v>3</v>
      </c>
      <c r="D2163">
        <v>5331</v>
      </c>
      <c r="E2163">
        <v>0</v>
      </c>
      <c r="F2163">
        <v>63</v>
      </c>
      <c r="G2163">
        <v>108.25</v>
      </c>
      <c r="H2163">
        <v>7105.81</v>
      </c>
      <c r="I2163">
        <f t="shared" si="33"/>
        <v>0</v>
      </c>
      <c r="J2163" t="s">
        <v>3686</v>
      </c>
    </row>
    <row r="2164" spans="1:10" hidden="1">
      <c r="A2164">
        <v>46</v>
      </c>
      <c r="B2164">
        <v>2</v>
      </c>
      <c r="C2164">
        <v>3</v>
      </c>
      <c r="D2164">
        <v>5756</v>
      </c>
      <c r="E2164">
        <v>0</v>
      </c>
      <c r="F2164">
        <v>46</v>
      </c>
      <c r="G2164">
        <v>84.8</v>
      </c>
      <c r="H2164">
        <v>4146.53</v>
      </c>
      <c r="I2164">
        <f t="shared" si="33"/>
        <v>0</v>
      </c>
      <c r="J2164" t="s">
        <v>3686</v>
      </c>
    </row>
    <row r="2165" spans="1:10" hidden="1">
      <c r="A2165">
        <v>28</v>
      </c>
      <c r="B2165">
        <v>0</v>
      </c>
      <c r="C2165">
        <v>3</v>
      </c>
      <c r="D2165">
        <v>3215</v>
      </c>
      <c r="E2165">
        <v>0</v>
      </c>
      <c r="F2165">
        <v>12</v>
      </c>
      <c r="G2165">
        <v>34</v>
      </c>
      <c r="H2165">
        <v>442.45</v>
      </c>
      <c r="I2165">
        <f t="shared" si="33"/>
        <v>0</v>
      </c>
      <c r="J2165" t="s">
        <v>3686</v>
      </c>
    </row>
    <row r="2166" spans="1:10" hidden="1">
      <c r="A2166">
        <v>35</v>
      </c>
      <c r="B2166">
        <v>0</v>
      </c>
      <c r="C2166">
        <v>3</v>
      </c>
      <c r="D2166">
        <v>2400</v>
      </c>
      <c r="E2166">
        <v>0</v>
      </c>
      <c r="F2166">
        <v>14</v>
      </c>
      <c r="G2166">
        <v>19.350000000000001</v>
      </c>
      <c r="H2166">
        <v>689.08</v>
      </c>
      <c r="I2166">
        <f t="shared" si="33"/>
        <v>0</v>
      </c>
      <c r="J2166" t="s">
        <v>3686</v>
      </c>
    </row>
    <row r="2167" spans="1:10" hidden="1">
      <c r="A2167">
        <v>24</v>
      </c>
      <c r="B2167">
        <v>0</v>
      </c>
      <c r="C2167">
        <v>3</v>
      </c>
      <c r="D2167">
        <v>5247</v>
      </c>
      <c r="E2167">
        <v>0</v>
      </c>
      <c r="F2167">
        <v>50</v>
      </c>
      <c r="G2167">
        <v>19.350000000000001</v>
      </c>
      <c r="H2167">
        <v>1897.5</v>
      </c>
      <c r="I2167">
        <f t="shared" si="33"/>
        <v>0</v>
      </c>
      <c r="J2167" t="s">
        <v>3686</v>
      </c>
    </row>
    <row r="2168" spans="1:10" hidden="1">
      <c r="A2168">
        <v>29</v>
      </c>
      <c r="B2168">
        <v>0</v>
      </c>
      <c r="C2168">
        <v>3</v>
      </c>
      <c r="D2168">
        <v>3200</v>
      </c>
      <c r="E2168">
        <v>0</v>
      </c>
      <c r="F2168">
        <v>4</v>
      </c>
      <c r="G2168">
        <v>45.9</v>
      </c>
      <c r="H2168">
        <v>335.47</v>
      </c>
      <c r="I2168">
        <f t="shared" si="33"/>
        <v>0</v>
      </c>
      <c r="J2168" t="s">
        <v>3686</v>
      </c>
    </row>
    <row r="2169" spans="1:10" hidden="1">
      <c r="A2169">
        <v>46</v>
      </c>
      <c r="B2169">
        <v>0</v>
      </c>
      <c r="C2169">
        <v>3</v>
      </c>
      <c r="D2169">
        <v>2068</v>
      </c>
      <c r="E2169">
        <v>1</v>
      </c>
      <c r="F2169">
        <v>26</v>
      </c>
      <c r="G2169">
        <v>90.1</v>
      </c>
      <c r="H2169">
        <v>2931.14</v>
      </c>
      <c r="I2169">
        <f t="shared" si="33"/>
        <v>0</v>
      </c>
      <c r="J2169" t="s">
        <v>3686</v>
      </c>
    </row>
    <row r="2170" spans="1:10" hidden="1">
      <c r="A2170">
        <v>46</v>
      </c>
      <c r="B2170">
        <v>1</v>
      </c>
      <c r="C2170">
        <v>3</v>
      </c>
      <c r="D2170">
        <v>4665</v>
      </c>
      <c r="E2170">
        <v>4</v>
      </c>
      <c r="F2170">
        <v>69</v>
      </c>
      <c r="G2170">
        <v>59.75</v>
      </c>
      <c r="H2170">
        <v>7478.5</v>
      </c>
      <c r="I2170">
        <f t="shared" si="33"/>
        <v>0</v>
      </c>
      <c r="J2170" t="s">
        <v>3686</v>
      </c>
    </row>
    <row r="2171" spans="1:10" hidden="1">
      <c r="A2171">
        <v>32</v>
      </c>
      <c r="B2171">
        <v>0</v>
      </c>
      <c r="C2171">
        <v>3</v>
      </c>
      <c r="D2171">
        <v>3575</v>
      </c>
      <c r="E2171">
        <v>0</v>
      </c>
      <c r="F2171">
        <v>42</v>
      </c>
      <c r="G2171">
        <v>19.8</v>
      </c>
      <c r="H2171">
        <v>2476.98</v>
      </c>
      <c r="I2171">
        <f t="shared" si="33"/>
        <v>0</v>
      </c>
      <c r="J2171" t="s">
        <v>3686</v>
      </c>
    </row>
    <row r="2172" spans="1:10" hidden="1">
      <c r="A2172">
        <v>55</v>
      </c>
      <c r="B2172">
        <v>0</v>
      </c>
      <c r="C2172">
        <v>3</v>
      </c>
      <c r="D2172">
        <v>3300</v>
      </c>
      <c r="E2172">
        <v>0</v>
      </c>
      <c r="F2172">
        <v>16</v>
      </c>
      <c r="G2172">
        <v>38.9</v>
      </c>
      <c r="H2172">
        <v>664.4</v>
      </c>
      <c r="I2172">
        <f t="shared" si="33"/>
        <v>0</v>
      </c>
      <c r="J2172" t="s">
        <v>3686</v>
      </c>
    </row>
    <row r="2173" spans="1:10" hidden="1">
      <c r="A2173">
        <v>34</v>
      </c>
      <c r="B2173">
        <v>0</v>
      </c>
      <c r="C2173">
        <v>3</v>
      </c>
      <c r="D2173">
        <v>5135</v>
      </c>
      <c r="E2173">
        <v>3</v>
      </c>
      <c r="F2173">
        <v>63</v>
      </c>
      <c r="G2173">
        <v>99.7</v>
      </c>
      <c r="H2173">
        <v>8019.43</v>
      </c>
      <c r="I2173">
        <f t="shared" si="33"/>
        <v>0</v>
      </c>
      <c r="J2173" t="s">
        <v>3686</v>
      </c>
    </row>
    <row r="2174" spans="1:10" hidden="1">
      <c r="A2174">
        <v>46</v>
      </c>
      <c r="B2174">
        <v>0</v>
      </c>
      <c r="C2174">
        <v>3</v>
      </c>
      <c r="D2174">
        <v>4066</v>
      </c>
      <c r="E2174">
        <v>3</v>
      </c>
      <c r="F2174">
        <v>49</v>
      </c>
      <c r="G2174">
        <v>19</v>
      </c>
      <c r="H2174">
        <v>1562.07</v>
      </c>
      <c r="I2174">
        <f t="shared" si="33"/>
        <v>0</v>
      </c>
      <c r="J2174" t="s">
        <v>3686</v>
      </c>
    </row>
    <row r="2175" spans="1:10" hidden="1">
      <c r="A2175">
        <v>54</v>
      </c>
      <c r="B2175">
        <v>3</v>
      </c>
      <c r="C2175">
        <v>3</v>
      </c>
      <c r="D2175">
        <v>2283</v>
      </c>
      <c r="E2175">
        <v>6</v>
      </c>
      <c r="F2175">
        <v>40</v>
      </c>
      <c r="G2175">
        <v>110.1</v>
      </c>
      <c r="H2175">
        <v>4929.1000000000004</v>
      </c>
      <c r="I2175">
        <f t="shared" si="33"/>
        <v>0</v>
      </c>
      <c r="J2175" t="s">
        <v>3686</v>
      </c>
    </row>
    <row r="2176" spans="1:10" hidden="1">
      <c r="A2176">
        <v>59</v>
      </c>
      <c r="B2176">
        <v>2</v>
      </c>
      <c r="C2176">
        <v>3</v>
      </c>
      <c r="D2176">
        <v>2143</v>
      </c>
      <c r="E2176">
        <v>0</v>
      </c>
      <c r="F2176">
        <v>21</v>
      </c>
      <c r="G2176">
        <v>20.75</v>
      </c>
      <c r="H2176">
        <v>634.48</v>
      </c>
      <c r="I2176">
        <f t="shared" si="33"/>
        <v>0</v>
      </c>
      <c r="J2176" t="s">
        <v>3686</v>
      </c>
    </row>
    <row r="2177" spans="1:10" hidden="1">
      <c r="A2177">
        <v>38</v>
      </c>
      <c r="B2177">
        <v>0</v>
      </c>
      <c r="C2177">
        <v>3</v>
      </c>
      <c r="D2177">
        <v>5453</v>
      </c>
      <c r="E2177">
        <v>1</v>
      </c>
      <c r="F2177">
        <v>66</v>
      </c>
      <c r="G2177">
        <v>91.7</v>
      </c>
      <c r="H2177">
        <v>7611.72</v>
      </c>
      <c r="I2177">
        <f t="shared" si="33"/>
        <v>0</v>
      </c>
      <c r="J2177" t="s">
        <v>3686</v>
      </c>
    </row>
    <row r="2178" spans="1:10" hidden="1">
      <c r="A2178">
        <v>19</v>
      </c>
      <c r="B2178">
        <v>1</v>
      </c>
      <c r="C2178">
        <v>3</v>
      </c>
      <c r="D2178">
        <v>6314</v>
      </c>
      <c r="E2178">
        <v>5</v>
      </c>
      <c r="F2178">
        <v>67</v>
      </c>
      <c r="G2178">
        <v>36.15</v>
      </c>
      <c r="H2178">
        <v>2434.4499999999998</v>
      </c>
      <c r="I2178">
        <f t="shared" ref="I2178:I2241" si="34">IF(J2178="Churned",1,0)</f>
        <v>0</v>
      </c>
      <c r="J2178" t="s">
        <v>3686</v>
      </c>
    </row>
    <row r="2179" spans="1:10" hidden="1">
      <c r="A2179">
        <v>58</v>
      </c>
      <c r="B2179">
        <v>0</v>
      </c>
      <c r="C2179">
        <v>3</v>
      </c>
      <c r="D2179">
        <v>5678</v>
      </c>
      <c r="E2179">
        <v>0</v>
      </c>
      <c r="F2179">
        <v>41</v>
      </c>
      <c r="G2179">
        <v>19.75</v>
      </c>
      <c r="H2179">
        <v>2342.81</v>
      </c>
      <c r="I2179">
        <f t="shared" si="34"/>
        <v>0</v>
      </c>
      <c r="J2179" t="s">
        <v>3686</v>
      </c>
    </row>
    <row r="2180" spans="1:10" hidden="1">
      <c r="A2180">
        <v>40</v>
      </c>
      <c r="B2180">
        <v>0</v>
      </c>
      <c r="C2180">
        <v>3</v>
      </c>
      <c r="D2180">
        <v>3656</v>
      </c>
      <c r="E2180">
        <v>10</v>
      </c>
      <c r="F2180">
        <v>26</v>
      </c>
      <c r="G2180">
        <v>19.2</v>
      </c>
      <c r="H2180">
        <v>505.1</v>
      </c>
      <c r="I2180">
        <f t="shared" si="34"/>
        <v>0</v>
      </c>
      <c r="J2180" t="s">
        <v>3686</v>
      </c>
    </row>
    <row r="2181" spans="1:10" hidden="1">
      <c r="A2181">
        <v>42</v>
      </c>
      <c r="B2181">
        <v>0</v>
      </c>
      <c r="C2181">
        <v>3</v>
      </c>
      <c r="D2181">
        <v>4055</v>
      </c>
      <c r="E2181">
        <v>0</v>
      </c>
      <c r="F2181">
        <v>55</v>
      </c>
      <c r="G2181">
        <v>45.05</v>
      </c>
      <c r="H2181">
        <v>4310.6000000000004</v>
      </c>
      <c r="I2181">
        <f t="shared" si="34"/>
        <v>0</v>
      </c>
      <c r="J2181" t="s">
        <v>3686</v>
      </c>
    </row>
    <row r="2182" spans="1:10" hidden="1">
      <c r="A2182">
        <v>48</v>
      </c>
      <c r="B2182">
        <v>2</v>
      </c>
      <c r="C2182">
        <v>3</v>
      </c>
      <c r="D2182">
        <v>4437</v>
      </c>
      <c r="E2182">
        <v>9</v>
      </c>
      <c r="F2182">
        <v>68</v>
      </c>
      <c r="G2182">
        <v>105.75</v>
      </c>
      <c r="H2182">
        <v>7926.34</v>
      </c>
      <c r="I2182">
        <f t="shared" si="34"/>
        <v>0</v>
      </c>
      <c r="J2182" t="s">
        <v>3686</v>
      </c>
    </row>
    <row r="2183" spans="1:10" hidden="1">
      <c r="A2183">
        <v>56</v>
      </c>
      <c r="B2183">
        <v>3</v>
      </c>
      <c r="C2183">
        <v>3</v>
      </c>
      <c r="D2183">
        <v>5114</v>
      </c>
      <c r="E2183">
        <v>0</v>
      </c>
      <c r="F2183">
        <v>70</v>
      </c>
      <c r="G2183">
        <v>25.15</v>
      </c>
      <c r="H2183">
        <v>1875.55</v>
      </c>
      <c r="I2183">
        <f t="shared" si="34"/>
        <v>0</v>
      </c>
      <c r="J2183" t="s">
        <v>3686</v>
      </c>
    </row>
    <row r="2184" spans="1:10" hidden="1">
      <c r="A2184">
        <v>28</v>
      </c>
      <c r="B2184">
        <v>1</v>
      </c>
      <c r="C2184">
        <v>3</v>
      </c>
      <c r="D2184">
        <v>5083</v>
      </c>
      <c r="E2184">
        <v>1</v>
      </c>
      <c r="F2184">
        <v>45</v>
      </c>
      <c r="G2184">
        <v>54.65</v>
      </c>
      <c r="H2184">
        <v>4588.1499999999996</v>
      </c>
      <c r="I2184">
        <f t="shared" si="34"/>
        <v>0</v>
      </c>
      <c r="J2184" t="s">
        <v>3686</v>
      </c>
    </row>
    <row r="2185" spans="1:10" hidden="1">
      <c r="A2185">
        <v>21</v>
      </c>
      <c r="B2185">
        <v>0</v>
      </c>
      <c r="C2185">
        <v>3</v>
      </c>
      <c r="D2185">
        <v>4809</v>
      </c>
      <c r="E2185">
        <v>1</v>
      </c>
      <c r="F2185">
        <v>18</v>
      </c>
      <c r="G2185">
        <v>74.8</v>
      </c>
      <c r="H2185">
        <v>2217.27</v>
      </c>
      <c r="I2185">
        <f t="shared" si="34"/>
        <v>0</v>
      </c>
      <c r="J2185" t="s">
        <v>3686</v>
      </c>
    </row>
    <row r="2186" spans="1:10" hidden="1">
      <c r="A2186">
        <v>25</v>
      </c>
      <c r="B2186">
        <v>0</v>
      </c>
      <c r="C2186">
        <v>3</v>
      </c>
      <c r="D2186">
        <v>5748</v>
      </c>
      <c r="E2186">
        <v>9</v>
      </c>
      <c r="F2186">
        <v>2</v>
      </c>
      <c r="G2186">
        <v>70.400000000000006</v>
      </c>
      <c r="H2186">
        <v>169.78</v>
      </c>
      <c r="I2186">
        <f t="shared" si="34"/>
        <v>0</v>
      </c>
      <c r="J2186" t="s">
        <v>3751</v>
      </c>
    </row>
    <row r="2187" spans="1:10" hidden="1">
      <c r="A2187">
        <v>61</v>
      </c>
      <c r="B2187">
        <v>0</v>
      </c>
      <c r="C2187">
        <v>3</v>
      </c>
      <c r="D2187">
        <v>5679</v>
      </c>
      <c r="E2187">
        <v>3</v>
      </c>
      <c r="F2187">
        <v>70</v>
      </c>
      <c r="G2187">
        <v>84.6</v>
      </c>
      <c r="H2187">
        <v>5781.1</v>
      </c>
      <c r="I2187">
        <f t="shared" si="34"/>
        <v>0</v>
      </c>
      <c r="J2187" t="s">
        <v>3686</v>
      </c>
    </row>
    <row r="2188" spans="1:10" hidden="1">
      <c r="A2188">
        <v>45</v>
      </c>
      <c r="B2188">
        <v>1</v>
      </c>
      <c r="C2188">
        <v>3</v>
      </c>
      <c r="D2188">
        <v>5511</v>
      </c>
      <c r="E2188">
        <v>6</v>
      </c>
      <c r="F2188">
        <v>49</v>
      </c>
      <c r="G2188">
        <v>61.75</v>
      </c>
      <c r="H2188">
        <v>4753.3599999999997</v>
      </c>
      <c r="I2188">
        <f t="shared" si="34"/>
        <v>0</v>
      </c>
      <c r="J2188" t="s">
        <v>3686</v>
      </c>
    </row>
    <row r="2189" spans="1:10" hidden="1">
      <c r="A2189">
        <v>35</v>
      </c>
      <c r="B2189">
        <v>1</v>
      </c>
      <c r="C2189">
        <v>3</v>
      </c>
      <c r="D2189">
        <v>4741</v>
      </c>
      <c r="E2189">
        <v>0</v>
      </c>
      <c r="F2189">
        <v>67</v>
      </c>
      <c r="G2189">
        <v>104</v>
      </c>
      <c r="H2189">
        <v>7879.23</v>
      </c>
      <c r="I2189">
        <f t="shared" si="34"/>
        <v>0</v>
      </c>
      <c r="J2189" t="s">
        <v>3686</v>
      </c>
    </row>
    <row r="2190" spans="1:10" hidden="1">
      <c r="A2190">
        <v>28</v>
      </c>
      <c r="B2190">
        <v>0</v>
      </c>
      <c r="C2190">
        <v>3</v>
      </c>
      <c r="D2190">
        <v>3144</v>
      </c>
      <c r="E2190">
        <v>0</v>
      </c>
      <c r="F2190">
        <v>1</v>
      </c>
      <c r="G2190">
        <v>45.25</v>
      </c>
      <c r="H2190">
        <v>57.14</v>
      </c>
      <c r="I2190">
        <f t="shared" si="34"/>
        <v>0</v>
      </c>
      <c r="J2190" t="s">
        <v>3751</v>
      </c>
    </row>
    <row r="2191" spans="1:10" hidden="1">
      <c r="A2191">
        <v>71</v>
      </c>
      <c r="B2191">
        <v>0</v>
      </c>
      <c r="C2191">
        <v>3</v>
      </c>
      <c r="D2191">
        <v>4033</v>
      </c>
      <c r="E2191">
        <v>0</v>
      </c>
      <c r="F2191">
        <v>4</v>
      </c>
      <c r="G2191">
        <v>75.349999999999994</v>
      </c>
      <c r="H2191">
        <v>419</v>
      </c>
      <c r="I2191">
        <f t="shared" si="34"/>
        <v>0</v>
      </c>
      <c r="J2191" t="s">
        <v>3686</v>
      </c>
    </row>
    <row r="2192" spans="1:10" hidden="1">
      <c r="A2192">
        <v>66</v>
      </c>
      <c r="B2192">
        <v>0</v>
      </c>
      <c r="C2192">
        <v>3</v>
      </c>
      <c r="D2192">
        <v>5569</v>
      </c>
      <c r="E2192">
        <v>0</v>
      </c>
      <c r="F2192">
        <v>66</v>
      </c>
      <c r="G2192">
        <v>102.85</v>
      </c>
      <c r="H2192">
        <v>7804.33</v>
      </c>
      <c r="I2192">
        <f t="shared" si="34"/>
        <v>0</v>
      </c>
      <c r="J2192" t="s">
        <v>3686</v>
      </c>
    </row>
    <row r="2193" spans="1:10" hidden="1">
      <c r="A2193">
        <v>69</v>
      </c>
      <c r="B2193">
        <v>0</v>
      </c>
      <c r="C2193">
        <v>3</v>
      </c>
      <c r="D2193">
        <v>4763</v>
      </c>
      <c r="E2193">
        <v>5</v>
      </c>
      <c r="F2193">
        <v>60</v>
      </c>
      <c r="G2193">
        <v>99</v>
      </c>
      <c r="H2193">
        <v>6791.9</v>
      </c>
      <c r="I2193">
        <f t="shared" si="34"/>
        <v>0</v>
      </c>
      <c r="J2193" t="s">
        <v>3686</v>
      </c>
    </row>
    <row r="2194" spans="1:10" hidden="1">
      <c r="A2194">
        <v>69</v>
      </c>
      <c r="B2194">
        <v>0</v>
      </c>
      <c r="C2194">
        <v>3</v>
      </c>
      <c r="D2194">
        <v>5791</v>
      </c>
      <c r="E2194">
        <v>1</v>
      </c>
      <c r="F2194">
        <v>50</v>
      </c>
      <c r="G2194">
        <v>100.65</v>
      </c>
      <c r="H2194">
        <v>7018.75</v>
      </c>
      <c r="I2194">
        <f t="shared" si="34"/>
        <v>0</v>
      </c>
      <c r="J2194" t="s">
        <v>3686</v>
      </c>
    </row>
    <row r="2195" spans="1:10" hidden="1">
      <c r="A2195">
        <v>79</v>
      </c>
      <c r="B2195">
        <v>0</v>
      </c>
      <c r="C2195">
        <v>3</v>
      </c>
      <c r="D2195">
        <v>4393</v>
      </c>
      <c r="E2195">
        <v>0</v>
      </c>
      <c r="F2195">
        <v>57</v>
      </c>
      <c r="G2195">
        <v>19.600000000000001</v>
      </c>
      <c r="H2195">
        <v>1496.02</v>
      </c>
      <c r="I2195">
        <f t="shared" si="34"/>
        <v>0</v>
      </c>
      <c r="J2195" t="s">
        <v>3686</v>
      </c>
    </row>
    <row r="2196" spans="1:10" hidden="1">
      <c r="A2196">
        <v>58</v>
      </c>
      <c r="B2196">
        <v>0</v>
      </c>
      <c r="C2196">
        <v>3</v>
      </c>
      <c r="D2196">
        <v>5633</v>
      </c>
      <c r="E2196">
        <v>1</v>
      </c>
      <c r="F2196">
        <v>71</v>
      </c>
      <c r="G2196">
        <v>90.4</v>
      </c>
      <c r="H2196">
        <v>6921.52</v>
      </c>
      <c r="I2196">
        <f t="shared" si="34"/>
        <v>0</v>
      </c>
      <c r="J2196" t="s">
        <v>3686</v>
      </c>
    </row>
    <row r="2197" spans="1:10" hidden="1">
      <c r="A2197">
        <v>25</v>
      </c>
      <c r="B2197">
        <v>0</v>
      </c>
      <c r="C2197">
        <v>3</v>
      </c>
      <c r="D2197">
        <v>5928</v>
      </c>
      <c r="E2197">
        <v>9</v>
      </c>
      <c r="F2197">
        <v>46</v>
      </c>
      <c r="G2197">
        <v>55</v>
      </c>
      <c r="H2197">
        <v>3042.86</v>
      </c>
      <c r="I2197">
        <f t="shared" si="34"/>
        <v>0</v>
      </c>
      <c r="J2197" t="s">
        <v>3686</v>
      </c>
    </row>
    <row r="2198" spans="1:10" hidden="1">
      <c r="A2198">
        <v>48</v>
      </c>
      <c r="B2198">
        <v>0</v>
      </c>
      <c r="C2198">
        <v>3</v>
      </c>
      <c r="D2198">
        <v>4689</v>
      </c>
      <c r="E2198">
        <v>5</v>
      </c>
      <c r="F2198">
        <v>72</v>
      </c>
      <c r="G2198">
        <v>79.05</v>
      </c>
      <c r="H2198">
        <v>6335.58</v>
      </c>
      <c r="I2198">
        <f t="shared" si="34"/>
        <v>0</v>
      </c>
      <c r="J2198" t="s">
        <v>3686</v>
      </c>
    </row>
    <row r="2199" spans="1:10" hidden="1">
      <c r="A2199">
        <v>27</v>
      </c>
      <c r="B2199">
        <v>2</v>
      </c>
      <c r="C2199">
        <v>3</v>
      </c>
      <c r="D2199">
        <v>3087</v>
      </c>
      <c r="E2199">
        <v>10</v>
      </c>
      <c r="F2199">
        <v>32</v>
      </c>
      <c r="G2199">
        <v>50.6</v>
      </c>
      <c r="H2199">
        <v>1653.45</v>
      </c>
      <c r="I2199">
        <f t="shared" si="34"/>
        <v>0</v>
      </c>
      <c r="J2199" t="s">
        <v>3686</v>
      </c>
    </row>
    <row r="2200" spans="1:10" hidden="1">
      <c r="A2200">
        <v>48</v>
      </c>
      <c r="B2200">
        <v>0</v>
      </c>
      <c r="C2200">
        <v>3</v>
      </c>
      <c r="D2200">
        <v>3286</v>
      </c>
      <c r="E2200">
        <v>0</v>
      </c>
      <c r="F2200">
        <v>47</v>
      </c>
      <c r="G2200">
        <v>65</v>
      </c>
      <c r="H2200">
        <v>4560.1499999999996</v>
      </c>
      <c r="I2200">
        <f t="shared" si="34"/>
        <v>0</v>
      </c>
      <c r="J2200" t="s">
        <v>3686</v>
      </c>
    </row>
    <row r="2201" spans="1:10" hidden="1">
      <c r="A2201">
        <v>38</v>
      </c>
      <c r="B2201">
        <v>0</v>
      </c>
      <c r="C2201">
        <v>3</v>
      </c>
      <c r="D2201">
        <v>4263</v>
      </c>
      <c r="E2201">
        <v>0</v>
      </c>
      <c r="F2201">
        <v>34</v>
      </c>
      <c r="G2201">
        <v>67.650000000000006</v>
      </c>
      <c r="H2201">
        <v>3044.8</v>
      </c>
      <c r="I2201">
        <f t="shared" si="34"/>
        <v>0</v>
      </c>
      <c r="J2201" t="s">
        <v>3686</v>
      </c>
    </row>
    <row r="2202" spans="1:10" hidden="1">
      <c r="A2202">
        <v>22</v>
      </c>
      <c r="B2202">
        <v>0</v>
      </c>
      <c r="C2202">
        <v>3</v>
      </c>
      <c r="D2202">
        <v>5082</v>
      </c>
      <c r="E2202">
        <v>0</v>
      </c>
      <c r="F2202">
        <v>63</v>
      </c>
      <c r="G2202">
        <v>68.8</v>
      </c>
      <c r="H2202">
        <v>6528.66</v>
      </c>
      <c r="I2202">
        <f t="shared" si="34"/>
        <v>0</v>
      </c>
      <c r="J2202" t="s">
        <v>3686</v>
      </c>
    </row>
    <row r="2203" spans="1:10" hidden="1">
      <c r="A2203">
        <v>20</v>
      </c>
      <c r="B2203">
        <v>0</v>
      </c>
      <c r="C2203">
        <v>3</v>
      </c>
      <c r="D2203">
        <v>2751</v>
      </c>
      <c r="E2203">
        <v>0</v>
      </c>
      <c r="F2203">
        <v>36</v>
      </c>
      <c r="G2203">
        <v>53.1</v>
      </c>
      <c r="H2203">
        <v>1901.25</v>
      </c>
      <c r="I2203">
        <f t="shared" si="34"/>
        <v>0</v>
      </c>
      <c r="J2203" t="s">
        <v>3686</v>
      </c>
    </row>
    <row r="2204" spans="1:10" hidden="1">
      <c r="A2204">
        <v>46</v>
      </c>
      <c r="B2204">
        <v>1</v>
      </c>
      <c r="C2204">
        <v>3</v>
      </c>
      <c r="D2204">
        <v>2267</v>
      </c>
      <c r="E2204">
        <v>0</v>
      </c>
      <c r="F2204">
        <v>9</v>
      </c>
      <c r="G2204">
        <v>93</v>
      </c>
      <c r="H2204">
        <v>1249.1500000000001</v>
      </c>
      <c r="I2204">
        <f t="shared" si="34"/>
        <v>0</v>
      </c>
      <c r="J2204" t="s">
        <v>3686</v>
      </c>
    </row>
    <row r="2205" spans="1:10" hidden="1">
      <c r="A2205">
        <v>46</v>
      </c>
      <c r="B2205">
        <v>0</v>
      </c>
      <c r="C2205">
        <v>3</v>
      </c>
      <c r="D2205">
        <v>4369</v>
      </c>
      <c r="E2205">
        <v>1</v>
      </c>
      <c r="F2205">
        <v>13</v>
      </c>
      <c r="G2205">
        <v>43.8</v>
      </c>
      <c r="H2205">
        <v>976.02</v>
      </c>
      <c r="I2205">
        <f t="shared" si="34"/>
        <v>0</v>
      </c>
      <c r="J2205" t="s">
        <v>3686</v>
      </c>
    </row>
    <row r="2206" spans="1:10" hidden="1">
      <c r="A2206">
        <v>34</v>
      </c>
      <c r="B2206">
        <v>0</v>
      </c>
      <c r="C2206">
        <v>3</v>
      </c>
      <c r="D2206">
        <v>6209</v>
      </c>
      <c r="E2206">
        <v>0</v>
      </c>
      <c r="F2206">
        <v>60</v>
      </c>
      <c r="G2206">
        <v>61.4</v>
      </c>
      <c r="H2206">
        <v>5493.45</v>
      </c>
      <c r="I2206">
        <f t="shared" si="34"/>
        <v>0</v>
      </c>
      <c r="J2206" t="s">
        <v>3686</v>
      </c>
    </row>
    <row r="2207" spans="1:10" hidden="1">
      <c r="A2207">
        <v>24</v>
      </c>
      <c r="B2207">
        <v>1</v>
      </c>
      <c r="C2207">
        <v>3</v>
      </c>
      <c r="D2207">
        <v>4180</v>
      </c>
      <c r="E2207">
        <v>1</v>
      </c>
      <c r="F2207">
        <v>41</v>
      </c>
      <c r="G2207">
        <v>19.3</v>
      </c>
      <c r="H2207">
        <v>1644.88</v>
      </c>
      <c r="I2207">
        <f t="shared" si="34"/>
        <v>0</v>
      </c>
      <c r="J2207" t="s">
        <v>3686</v>
      </c>
    </row>
    <row r="2208" spans="1:10" hidden="1">
      <c r="A2208">
        <v>34</v>
      </c>
      <c r="B2208">
        <v>0</v>
      </c>
      <c r="C2208">
        <v>3</v>
      </c>
      <c r="D2208">
        <v>4246</v>
      </c>
      <c r="E2208">
        <v>0</v>
      </c>
      <c r="F2208">
        <v>56</v>
      </c>
      <c r="G2208">
        <v>25.95</v>
      </c>
      <c r="H2208">
        <v>4121.97</v>
      </c>
      <c r="I2208">
        <f t="shared" si="34"/>
        <v>0</v>
      </c>
      <c r="J2208" t="s">
        <v>3686</v>
      </c>
    </row>
    <row r="2209" spans="1:10" hidden="1">
      <c r="A2209">
        <v>52</v>
      </c>
      <c r="B2209">
        <v>0</v>
      </c>
      <c r="C2209">
        <v>3</v>
      </c>
      <c r="D2209">
        <v>4366</v>
      </c>
      <c r="E2209">
        <v>0</v>
      </c>
      <c r="F2209">
        <v>9</v>
      </c>
      <c r="G2209">
        <v>68.25</v>
      </c>
      <c r="H2209">
        <v>867.74</v>
      </c>
      <c r="I2209">
        <f t="shared" si="34"/>
        <v>0</v>
      </c>
      <c r="J2209" t="s">
        <v>3686</v>
      </c>
    </row>
    <row r="2210" spans="1:10" hidden="1">
      <c r="A2210">
        <v>45</v>
      </c>
      <c r="B2210">
        <v>3</v>
      </c>
      <c r="C2210">
        <v>3</v>
      </c>
      <c r="D2210">
        <v>4237</v>
      </c>
      <c r="E2210">
        <v>3</v>
      </c>
      <c r="F2210">
        <v>26</v>
      </c>
      <c r="G2210">
        <v>78.95</v>
      </c>
      <c r="H2210">
        <v>2662.67</v>
      </c>
      <c r="I2210">
        <f t="shared" si="34"/>
        <v>0</v>
      </c>
      <c r="J2210" t="s">
        <v>3686</v>
      </c>
    </row>
    <row r="2211" spans="1:10" hidden="1">
      <c r="A2211">
        <v>54</v>
      </c>
      <c r="B2211">
        <v>2</v>
      </c>
      <c r="C2211">
        <v>3</v>
      </c>
      <c r="D2211">
        <v>3960</v>
      </c>
      <c r="E2211">
        <v>7</v>
      </c>
      <c r="F2211">
        <v>1</v>
      </c>
      <c r="G2211">
        <v>20.149999999999999</v>
      </c>
      <c r="H2211">
        <v>38.78</v>
      </c>
      <c r="I2211">
        <f t="shared" si="34"/>
        <v>0</v>
      </c>
      <c r="J2211" t="s">
        <v>3751</v>
      </c>
    </row>
    <row r="2212" spans="1:10" hidden="1">
      <c r="A2212">
        <v>25</v>
      </c>
      <c r="B2212">
        <v>0</v>
      </c>
      <c r="C2212">
        <v>3</v>
      </c>
      <c r="D2212">
        <v>6339</v>
      </c>
      <c r="E2212">
        <v>0</v>
      </c>
      <c r="F2212">
        <v>52</v>
      </c>
      <c r="G2212">
        <v>83.8</v>
      </c>
      <c r="H2212">
        <v>4709.24</v>
      </c>
      <c r="I2212">
        <f t="shared" si="34"/>
        <v>0</v>
      </c>
      <c r="J2212" t="s">
        <v>3686</v>
      </c>
    </row>
    <row r="2213" spans="1:10" hidden="1">
      <c r="A2213">
        <v>58</v>
      </c>
      <c r="B2213">
        <v>0</v>
      </c>
      <c r="C2213">
        <v>3</v>
      </c>
      <c r="D2213">
        <v>4147</v>
      </c>
      <c r="E2213">
        <v>8</v>
      </c>
      <c r="F2213">
        <v>20</v>
      </c>
      <c r="G2213">
        <v>20.65</v>
      </c>
      <c r="H2213">
        <v>1346.9</v>
      </c>
      <c r="I2213">
        <f t="shared" si="34"/>
        <v>0</v>
      </c>
      <c r="J2213" t="s">
        <v>3686</v>
      </c>
    </row>
    <row r="2214" spans="1:10" hidden="1">
      <c r="A2214">
        <v>27</v>
      </c>
      <c r="B2214">
        <v>0</v>
      </c>
      <c r="C2214">
        <v>3</v>
      </c>
      <c r="D2214">
        <v>6107</v>
      </c>
      <c r="E2214">
        <v>0</v>
      </c>
      <c r="F2214">
        <v>52</v>
      </c>
      <c r="G2214">
        <v>59.45</v>
      </c>
      <c r="H2214">
        <v>3530.94</v>
      </c>
      <c r="I2214">
        <f t="shared" si="34"/>
        <v>0</v>
      </c>
      <c r="J2214" t="s">
        <v>3686</v>
      </c>
    </row>
    <row r="2215" spans="1:10" hidden="1">
      <c r="A2215">
        <v>30</v>
      </c>
      <c r="B2215">
        <v>0</v>
      </c>
      <c r="C2215">
        <v>3</v>
      </c>
      <c r="D2215">
        <v>4146</v>
      </c>
      <c r="E2215">
        <v>0</v>
      </c>
      <c r="F2215">
        <v>68</v>
      </c>
      <c r="G2215">
        <v>64.349999999999994</v>
      </c>
      <c r="H2215">
        <v>4669.6000000000004</v>
      </c>
      <c r="I2215">
        <f t="shared" si="34"/>
        <v>0</v>
      </c>
      <c r="J2215" t="s">
        <v>3686</v>
      </c>
    </row>
    <row r="2216" spans="1:10" hidden="1">
      <c r="A2216">
        <v>38</v>
      </c>
      <c r="B2216">
        <v>0</v>
      </c>
      <c r="C2216">
        <v>3</v>
      </c>
      <c r="D2216">
        <v>5151</v>
      </c>
      <c r="E2216">
        <v>0</v>
      </c>
      <c r="F2216">
        <v>55</v>
      </c>
      <c r="G2216">
        <v>64.2</v>
      </c>
      <c r="H2216">
        <v>5148.05</v>
      </c>
      <c r="I2216">
        <f t="shared" si="34"/>
        <v>0</v>
      </c>
      <c r="J2216" t="s">
        <v>3686</v>
      </c>
    </row>
    <row r="2217" spans="1:10" hidden="1">
      <c r="A2217">
        <v>47</v>
      </c>
      <c r="B2217">
        <v>3</v>
      </c>
      <c r="C2217">
        <v>3</v>
      </c>
      <c r="D2217">
        <v>4376</v>
      </c>
      <c r="E2217">
        <v>4</v>
      </c>
      <c r="F2217">
        <v>67</v>
      </c>
      <c r="G2217">
        <v>103.15</v>
      </c>
      <c r="H2217">
        <v>7783.92</v>
      </c>
      <c r="I2217">
        <f t="shared" si="34"/>
        <v>0</v>
      </c>
      <c r="J2217" t="s">
        <v>3686</v>
      </c>
    </row>
    <row r="2218" spans="1:10" hidden="1">
      <c r="A2218">
        <v>31</v>
      </c>
      <c r="B2218">
        <v>1</v>
      </c>
      <c r="C2218">
        <v>3</v>
      </c>
      <c r="D2218">
        <v>5589</v>
      </c>
      <c r="E2218">
        <v>6</v>
      </c>
      <c r="F2218">
        <v>67</v>
      </c>
      <c r="G2218">
        <v>69.349999999999994</v>
      </c>
      <c r="H2218">
        <v>7069.33</v>
      </c>
      <c r="I2218">
        <f t="shared" si="34"/>
        <v>0</v>
      </c>
      <c r="J2218" t="s">
        <v>3686</v>
      </c>
    </row>
    <row r="2219" spans="1:10" hidden="1">
      <c r="A2219">
        <v>39</v>
      </c>
      <c r="B2219">
        <v>2</v>
      </c>
      <c r="C2219">
        <v>3</v>
      </c>
      <c r="D2219">
        <v>6116</v>
      </c>
      <c r="E2219">
        <v>5</v>
      </c>
      <c r="F2219">
        <v>70</v>
      </c>
      <c r="G2219">
        <v>116.55</v>
      </c>
      <c r="H2219">
        <v>11006.2</v>
      </c>
      <c r="I2219">
        <f t="shared" si="34"/>
        <v>0</v>
      </c>
      <c r="J2219" t="s">
        <v>3686</v>
      </c>
    </row>
    <row r="2220" spans="1:10" hidden="1">
      <c r="A2220">
        <v>21</v>
      </c>
      <c r="B2220">
        <v>2</v>
      </c>
      <c r="C2220">
        <v>3</v>
      </c>
      <c r="D2220">
        <v>5860</v>
      </c>
      <c r="E2220">
        <v>0</v>
      </c>
      <c r="F2220">
        <v>44</v>
      </c>
      <c r="G2220">
        <v>19.55</v>
      </c>
      <c r="H2220">
        <v>1452.23</v>
      </c>
      <c r="I2220">
        <f t="shared" si="34"/>
        <v>0</v>
      </c>
      <c r="J2220" t="s">
        <v>3686</v>
      </c>
    </row>
    <row r="2221" spans="1:10" hidden="1">
      <c r="A2221">
        <v>48</v>
      </c>
      <c r="B2221">
        <v>2</v>
      </c>
      <c r="C2221">
        <v>3</v>
      </c>
      <c r="D2221">
        <v>2926</v>
      </c>
      <c r="E2221">
        <v>0</v>
      </c>
      <c r="F2221">
        <v>38</v>
      </c>
      <c r="G2221">
        <v>80.45</v>
      </c>
      <c r="H2221">
        <v>4877.59</v>
      </c>
      <c r="I2221">
        <f t="shared" si="34"/>
        <v>0</v>
      </c>
      <c r="J2221" t="s">
        <v>3686</v>
      </c>
    </row>
    <row r="2222" spans="1:10" hidden="1">
      <c r="A2222">
        <v>76</v>
      </c>
      <c r="B2222">
        <v>0</v>
      </c>
      <c r="C2222">
        <v>3</v>
      </c>
      <c r="D2222">
        <v>4173</v>
      </c>
      <c r="E2222">
        <v>0</v>
      </c>
      <c r="F2222">
        <v>15</v>
      </c>
      <c r="G2222">
        <v>91.5</v>
      </c>
      <c r="H2222">
        <v>1945.19</v>
      </c>
      <c r="I2222">
        <f t="shared" si="34"/>
        <v>0</v>
      </c>
      <c r="J2222" t="s">
        <v>3686</v>
      </c>
    </row>
    <row r="2223" spans="1:10" hidden="1">
      <c r="A2223">
        <v>80</v>
      </c>
      <c r="B2223">
        <v>0</v>
      </c>
      <c r="C2223">
        <v>3</v>
      </c>
      <c r="D2223">
        <v>5792</v>
      </c>
      <c r="E2223">
        <v>7</v>
      </c>
      <c r="F2223">
        <v>67</v>
      </c>
      <c r="G2223">
        <v>60.95</v>
      </c>
      <c r="H2223">
        <v>6920.9</v>
      </c>
      <c r="I2223">
        <f t="shared" si="34"/>
        <v>0</v>
      </c>
      <c r="J2223" t="s">
        <v>3686</v>
      </c>
    </row>
    <row r="2224" spans="1:10" hidden="1">
      <c r="A2224">
        <v>79</v>
      </c>
      <c r="B2224">
        <v>0</v>
      </c>
      <c r="C2224">
        <v>3</v>
      </c>
      <c r="D2224">
        <v>3395</v>
      </c>
      <c r="E2224">
        <v>0</v>
      </c>
      <c r="F2224">
        <v>46</v>
      </c>
      <c r="G2224">
        <v>74.8</v>
      </c>
      <c r="H2224">
        <v>5500.54</v>
      </c>
      <c r="I2224">
        <f t="shared" si="34"/>
        <v>0</v>
      </c>
      <c r="J2224" t="s">
        <v>3686</v>
      </c>
    </row>
    <row r="2225" spans="1:10" hidden="1">
      <c r="A2225">
        <v>19</v>
      </c>
      <c r="B2225">
        <v>6</v>
      </c>
      <c r="C2225">
        <v>3</v>
      </c>
      <c r="D2225">
        <v>3519</v>
      </c>
      <c r="E2225">
        <v>5</v>
      </c>
      <c r="F2225">
        <v>27</v>
      </c>
      <c r="G2225">
        <v>54.75</v>
      </c>
      <c r="H2225">
        <v>2487.4299999999998</v>
      </c>
      <c r="I2225">
        <f t="shared" si="34"/>
        <v>0</v>
      </c>
      <c r="J2225" t="s">
        <v>3686</v>
      </c>
    </row>
    <row r="2226" spans="1:10" hidden="1">
      <c r="A2226">
        <v>54</v>
      </c>
      <c r="B2226">
        <v>0</v>
      </c>
      <c r="C2226">
        <v>3</v>
      </c>
      <c r="D2226">
        <v>5937</v>
      </c>
      <c r="E2226">
        <v>0</v>
      </c>
      <c r="F2226">
        <v>45</v>
      </c>
      <c r="G2226">
        <v>81.650000000000006</v>
      </c>
      <c r="H2226">
        <v>5301.25</v>
      </c>
      <c r="I2226">
        <f t="shared" si="34"/>
        <v>0</v>
      </c>
      <c r="J2226" t="s">
        <v>3686</v>
      </c>
    </row>
    <row r="2227" spans="1:10" hidden="1">
      <c r="A2227">
        <v>57</v>
      </c>
      <c r="B2227">
        <v>1</v>
      </c>
      <c r="C2227">
        <v>3</v>
      </c>
      <c r="D2227">
        <v>5647</v>
      </c>
      <c r="E2227">
        <v>3</v>
      </c>
      <c r="F2227">
        <v>71</v>
      </c>
      <c r="G2227">
        <v>95.15</v>
      </c>
      <c r="H2227">
        <v>9222.48</v>
      </c>
      <c r="I2227">
        <f t="shared" si="34"/>
        <v>0</v>
      </c>
      <c r="J2227" t="s">
        <v>3686</v>
      </c>
    </row>
    <row r="2228" spans="1:10" hidden="1">
      <c r="A2228">
        <v>35</v>
      </c>
      <c r="B2228">
        <v>0</v>
      </c>
      <c r="C2228">
        <v>3</v>
      </c>
      <c r="D2228">
        <v>5928</v>
      </c>
      <c r="E2228">
        <v>2</v>
      </c>
      <c r="F2228">
        <v>57</v>
      </c>
      <c r="G2228">
        <v>84.5</v>
      </c>
      <c r="H2228">
        <v>5418.25</v>
      </c>
      <c r="I2228">
        <f t="shared" si="34"/>
        <v>0</v>
      </c>
      <c r="J2228" t="s">
        <v>3686</v>
      </c>
    </row>
    <row r="2229" spans="1:10" hidden="1">
      <c r="A2229">
        <v>33</v>
      </c>
      <c r="B2229">
        <v>0</v>
      </c>
      <c r="C2229">
        <v>3</v>
      </c>
      <c r="D2229">
        <v>4743</v>
      </c>
      <c r="E2229">
        <v>1</v>
      </c>
      <c r="F2229">
        <v>72</v>
      </c>
      <c r="G2229">
        <v>117.15</v>
      </c>
      <c r="H2229">
        <v>10321.58</v>
      </c>
      <c r="I2229">
        <f t="shared" si="34"/>
        <v>0</v>
      </c>
      <c r="J2229" t="s">
        <v>3686</v>
      </c>
    </row>
    <row r="2230" spans="1:10" hidden="1">
      <c r="A2230">
        <v>43</v>
      </c>
      <c r="B2230">
        <v>1</v>
      </c>
      <c r="C2230">
        <v>3</v>
      </c>
      <c r="D2230">
        <v>4104</v>
      </c>
      <c r="E2230">
        <v>0</v>
      </c>
      <c r="F2230">
        <v>60</v>
      </c>
      <c r="G2230">
        <v>84.95</v>
      </c>
      <c r="H2230">
        <v>7982.45</v>
      </c>
      <c r="I2230">
        <f t="shared" si="34"/>
        <v>0</v>
      </c>
      <c r="J2230" t="s">
        <v>3686</v>
      </c>
    </row>
    <row r="2231" spans="1:10" hidden="1">
      <c r="A2231">
        <v>28</v>
      </c>
      <c r="B2231">
        <v>1</v>
      </c>
      <c r="C2231">
        <v>3</v>
      </c>
      <c r="D2231">
        <v>4949</v>
      </c>
      <c r="E2231">
        <v>1</v>
      </c>
      <c r="F2231">
        <v>72</v>
      </c>
      <c r="G2231">
        <v>20.350000000000001</v>
      </c>
      <c r="H2231">
        <v>2994.56</v>
      </c>
      <c r="I2231">
        <f t="shared" si="34"/>
        <v>0</v>
      </c>
      <c r="J2231" t="s">
        <v>3686</v>
      </c>
    </row>
    <row r="2232" spans="1:10" hidden="1">
      <c r="A2232">
        <v>24</v>
      </c>
      <c r="B2232">
        <v>2</v>
      </c>
      <c r="C2232">
        <v>3</v>
      </c>
      <c r="D2232">
        <v>5475</v>
      </c>
      <c r="E2232">
        <v>2</v>
      </c>
      <c r="F2232">
        <v>72</v>
      </c>
      <c r="G2232">
        <v>26.1</v>
      </c>
      <c r="H2232">
        <v>4293.6899999999996</v>
      </c>
      <c r="I2232">
        <f t="shared" si="34"/>
        <v>0</v>
      </c>
      <c r="J2232" t="s">
        <v>3686</v>
      </c>
    </row>
    <row r="2233" spans="1:10" hidden="1">
      <c r="A2233">
        <v>61</v>
      </c>
      <c r="B2233">
        <v>0</v>
      </c>
      <c r="C2233">
        <v>3</v>
      </c>
      <c r="D2233">
        <v>3678</v>
      </c>
      <c r="E2233">
        <v>0</v>
      </c>
      <c r="F2233">
        <v>43</v>
      </c>
      <c r="G2233">
        <v>19.649999999999999</v>
      </c>
      <c r="H2233">
        <v>1067.78</v>
      </c>
      <c r="I2233">
        <f t="shared" si="34"/>
        <v>0</v>
      </c>
      <c r="J2233" t="s">
        <v>3686</v>
      </c>
    </row>
    <row r="2234" spans="1:10" hidden="1">
      <c r="A2234">
        <v>44</v>
      </c>
      <c r="B2234">
        <v>0</v>
      </c>
      <c r="C2234">
        <v>3</v>
      </c>
      <c r="D2234">
        <v>4488</v>
      </c>
      <c r="E2234">
        <v>6</v>
      </c>
      <c r="F2234">
        <v>53</v>
      </c>
      <c r="G2234">
        <v>97.75</v>
      </c>
      <c r="H2234">
        <v>6789.02</v>
      </c>
      <c r="I2234">
        <f t="shared" si="34"/>
        <v>0</v>
      </c>
      <c r="J2234" t="s">
        <v>3686</v>
      </c>
    </row>
    <row r="2235" spans="1:10" hidden="1">
      <c r="A2235">
        <v>44</v>
      </c>
      <c r="B2235">
        <v>0</v>
      </c>
      <c r="C2235">
        <v>3</v>
      </c>
      <c r="D2235">
        <v>2654</v>
      </c>
      <c r="E2235">
        <v>4</v>
      </c>
      <c r="F2235">
        <v>40</v>
      </c>
      <c r="G2235">
        <v>63.9</v>
      </c>
      <c r="H2235">
        <v>4319</v>
      </c>
      <c r="I2235">
        <f t="shared" si="34"/>
        <v>0</v>
      </c>
      <c r="J2235" t="s">
        <v>3686</v>
      </c>
    </row>
    <row r="2236" spans="1:10" hidden="1">
      <c r="A2236">
        <v>27</v>
      </c>
      <c r="B2236">
        <v>0</v>
      </c>
      <c r="C2236">
        <v>3</v>
      </c>
      <c r="D2236">
        <v>5764</v>
      </c>
      <c r="E2236">
        <v>4</v>
      </c>
      <c r="F2236">
        <v>72</v>
      </c>
      <c r="G2236">
        <v>88.7</v>
      </c>
      <c r="H2236">
        <v>9733.2199999999993</v>
      </c>
      <c r="I2236">
        <f t="shared" si="34"/>
        <v>0</v>
      </c>
      <c r="J2236" t="s">
        <v>3686</v>
      </c>
    </row>
    <row r="2237" spans="1:10" hidden="1">
      <c r="A2237">
        <v>63</v>
      </c>
      <c r="B2237">
        <v>3</v>
      </c>
      <c r="C2237">
        <v>3</v>
      </c>
      <c r="D2237">
        <v>4618</v>
      </c>
      <c r="E2237">
        <v>5</v>
      </c>
      <c r="F2237">
        <v>69</v>
      </c>
      <c r="G2237">
        <v>80.650000000000006</v>
      </c>
      <c r="H2237">
        <v>8327.39</v>
      </c>
      <c r="I2237">
        <f t="shared" si="34"/>
        <v>0</v>
      </c>
      <c r="J2237" t="s">
        <v>3686</v>
      </c>
    </row>
    <row r="2238" spans="1:10" hidden="1">
      <c r="A2238">
        <v>48</v>
      </c>
      <c r="B2238">
        <v>3</v>
      </c>
      <c r="C2238">
        <v>3</v>
      </c>
      <c r="D2238">
        <v>5036</v>
      </c>
      <c r="E2238">
        <v>9</v>
      </c>
      <c r="F2238">
        <v>22</v>
      </c>
      <c r="G2238">
        <v>57.95</v>
      </c>
      <c r="H2238">
        <v>2208.56</v>
      </c>
      <c r="I2238">
        <f t="shared" si="34"/>
        <v>0</v>
      </c>
      <c r="J2238" t="s">
        <v>3686</v>
      </c>
    </row>
    <row r="2239" spans="1:10" hidden="1">
      <c r="A2239">
        <v>21</v>
      </c>
      <c r="B2239">
        <v>1</v>
      </c>
      <c r="C2239">
        <v>3</v>
      </c>
      <c r="D2239">
        <v>4848</v>
      </c>
      <c r="E2239">
        <v>3</v>
      </c>
      <c r="F2239">
        <v>70</v>
      </c>
      <c r="G2239">
        <v>79.7</v>
      </c>
      <c r="H2239">
        <v>6328.5</v>
      </c>
      <c r="I2239">
        <f t="shared" si="34"/>
        <v>0</v>
      </c>
      <c r="J2239" t="s">
        <v>3686</v>
      </c>
    </row>
    <row r="2240" spans="1:10" hidden="1">
      <c r="A2240">
        <v>44</v>
      </c>
      <c r="B2240">
        <v>0</v>
      </c>
      <c r="C2240">
        <v>3</v>
      </c>
      <c r="D2240">
        <v>5130</v>
      </c>
      <c r="E2240">
        <v>8</v>
      </c>
      <c r="F2240">
        <v>72</v>
      </c>
      <c r="G2240">
        <v>115.8</v>
      </c>
      <c r="H2240">
        <v>10318.629999999999</v>
      </c>
      <c r="I2240">
        <f t="shared" si="34"/>
        <v>0</v>
      </c>
      <c r="J2240" t="s">
        <v>3686</v>
      </c>
    </row>
    <row r="2241" spans="1:10" hidden="1">
      <c r="A2241">
        <v>50</v>
      </c>
      <c r="B2241">
        <v>0</v>
      </c>
      <c r="C2241">
        <v>3</v>
      </c>
      <c r="D2241">
        <v>6094</v>
      </c>
      <c r="E2241">
        <v>0</v>
      </c>
      <c r="F2241">
        <v>54</v>
      </c>
      <c r="G2241">
        <v>20</v>
      </c>
      <c r="H2241">
        <v>2623.85</v>
      </c>
      <c r="I2241">
        <f t="shared" si="34"/>
        <v>0</v>
      </c>
      <c r="J2241" t="s">
        <v>3686</v>
      </c>
    </row>
    <row r="2242" spans="1:10" hidden="1">
      <c r="A2242">
        <v>48</v>
      </c>
      <c r="B2242">
        <v>0</v>
      </c>
      <c r="C2242">
        <v>3</v>
      </c>
      <c r="D2242">
        <v>5520</v>
      </c>
      <c r="E2242">
        <v>1</v>
      </c>
      <c r="F2242">
        <v>68</v>
      </c>
      <c r="G2242">
        <v>84.7</v>
      </c>
      <c r="H2242">
        <v>6246.21</v>
      </c>
      <c r="I2242">
        <f t="shared" ref="I2242:I2305" si="35">IF(J2242="Churned",1,0)</f>
        <v>0</v>
      </c>
      <c r="J2242" t="s">
        <v>3686</v>
      </c>
    </row>
    <row r="2243" spans="1:10" hidden="1">
      <c r="A2243">
        <v>52</v>
      </c>
      <c r="B2243">
        <v>0</v>
      </c>
      <c r="C2243">
        <v>3</v>
      </c>
      <c r="D2243">
        <v>4033</v>
      </c>
      <c r="E2243">
        <v>0</v>
      </c>
      <c r="F2243">
        <v>2</v>
      </c>
      <c r="G2243">
        <v>24.9</v>
      </c>
      <c r="H2243">
        <v>59.7</v>
      </c>
      <c r="I2243">
        <f t="shared" si="35"/>
        <v>0</v>
      </c>
      <c r="J2243" t="s">
        <v>3751</v>
      </c>
    </row>
    <row r="2244" spans="1:10" hidden="1">
      <c r="A2244">
        <v>22</v>
      </c>
      <c r="B2244">
        <v>0</v>
      </c>
      <c r="C2244">
        <v>3</v>
      </c>
      <c r="D2244">
        <v>2798</v>
      </c>
      <c r="E2244">
        <v>0</v>
      </c>
      <c r="F2244">
        <v>44</v>
      </c>
      <c r="G2244">
        <v>20.05</v>
      </c>
      <c r="H2244">
        <v>2921.26</v>
      </c>
      <c r="I2244">
        <f t="shared" si="35"/>
        <v>0</v>
      </c>
      <c r="J2244" t="s">
        <v>3686</v>
      </c>
    </row>
    <row r="2245" spans="1:10" hidden="1">
      <c r="A2245">
        <v>28</v>
      </c>
      <c r="B2245">
        <v>0</v>
      </c>
      <c r="C2245">
        <v>3</v>
      </c>
      <c r="D2245">
        <v>5137</v>
      </c>
      <c r="E2245">
        <v>7</v>
      </c>
      <c r="F2245">
        <v>58</v>
      </c>
      <c r="G2245">
        <v>45.35</v>
      </c>
      <c r="H2245">
        <v>2536.02</v>
      </c>
      <c r="I2245">
        <f t="shared" si="35"/>
        <v>0</v>
      </c>
      <c r="J2245" t="s">
        <v>3686</v>
      </c>
    </row>
    <row r="2246" spans="1:10" hidden="1">
      <c r="A2246">
        <v>55</v>
      </c>
      <c r="B2246">
        <v>1</v>
      </c>
      <c r="C2246">
        <v>3</v>
      </c>
      <c r="D2246">
        <v>3615</v>
      </c>
      <c r="E2246">
        <v>6</v>
      </c>
      <c r="F2246">
        <v>31</v>
      </c>
      <c r="G2246">
        <v>54.35</v>
      </c>
      <c r="H2246">
        <v>2423.2399999999998</v>
      </c>
      <c r="I2246">
        <f t="shared" si="35"/>
        <v>0</v>
      </c>
      <c r="J2246" t="s">
        <v>3686</v>
      </c>
    </row>
    <row r="2247" spans="1:10" hidden="1">
      <c r="A2247">
        <v>20</v>
      </c>
      <c r="B2247">
        <v>3</v>
      </c>
      <c r="C2247">
        <v>3</v>
      </c>
      <c r="D2247">
        <v>5409</v>
      </c>
      <c r="E2247">
        <v>0</v>
      </c>
      <c r="F2247">
        <v>50</v>
      </c>
      <c r="G2247">
        <v>43.05</v>
      </c>
      <c r="H2247">
        <v>2208.0500000000002</v>
      </c>
      <c r="I2247">
        <f t="shared" si="35"/>
        <v>0</v>
      </c>
      <c r="J2247" t="s">
        <v>3686</v>
      </c>
    </row>
    <row r="2248" spans="1:10" hidden="1">
      <c r="A2248">
        <v>40</v>
      </c>
      <c r="B2248">
        <v>0</v>
      </c>
      <c r="C2248">
        <v>3</v>
      </c>
      <c r="D2248">
        <v>5688</v>
      </c>
      <c r="E2248">
        <v>1</v>
      </c>
      <c r="F2248">
        <v>63</v>
      </c>
      <c r="G2248">
        <v>84</v>
      </c>
      <c r="H2248">
        <v>7890.5</v>
      </c>
      <c r="I2248">
        <f t="shared" si="35"/>
        <v>0</v>
      </c>
      <c r="J2248" t="s">
        <v>3686</v>
      </c>
    </row>
    <row r="2249" spans="1:10" hidden="1">
      <c r="A2249">
        <v>65</v>
      </c>
      <c r="B2249">
        <v>1</v>
      </c>
      <c r="C2249">
        <v>3</v>
      </c>
      <c r="D2249">
        <v>4319</v>
      </c>
      <c r="E2249">
        <v>1</v>
      </c>
      <c r="F2249">
        <v>55</v>
      </c>
      <c r="G2249">
        <v>76.25</v>
      </c>
      <c r="H2249">
        <v>6055.9</v>
      </c>
      <c r="I2249">
        <f t="shared" si="35"/>
        <v>0</v>
      </c>
      <c r="J2249" t="s">
        <v>3686</v>
      </c>
    </row>
    <row r="2250" spans="1:10" hidden="1">
      <c r="A2250">
        <v>66</v>
      </c>
      <c r="B2250">
        <v>0</v>
      </c>
      <c r="C2250">
        <v>3</v>
      </c>
      <c r="D2250">
        <v>2894</v>
      </c>
      <c r="E2250">
        <v>1</v>
      </c>
      <c r="F2250">
        <v>5</v>
      </c>
      <c r="G2250">
        <v>20.100000000000001</v>
      </c>
      <c r="H2250">
        <v>111.1</v>
      </c>
      <c r="I2250">
        <f t="shared" si="35"/>
        <v>0</v>
      </c>
      <c r="J2250" t="s">
        <v>3686</v>
      </c>
    </row>
    <row r="2251" spans="1:10" hidden="1">
      <c r="A2251">
        <v>28</v>
      </c>
      <c r="B2251">
        <v>0</v>
      </c>
      <c r="C2251">
        <v>3</v>
      </c>
      <c r="D2251">
        <v>4836</v>
      </c>
      <c r="E2251">
        <v>6</v>
      </c>
      <c r="F2251">
        <v>53</v>
      </c>
      <c r="G2251">
        <v>19.850000000000001</v>
      </c>
      <c r="H2251">
        <v>1626.33</v>
      </c>
      <c r="I2251">
        <f t="shared" si="35"/>
        <v>0</v>
      </c>
      <c r="J2251" t="s">
        <v>3686</v>
      </c>
    </row>
    <row r="2252" spans="1:10" hidden="1">
      <c r="A2252">
        <v>60</v>
      </c>
      <c r="B2252">
        <v>1</v>
      </c>
      <c r="C2252">
        <v>3</v>
      </c>
      <c r="D2252">
        <v>6249</v>
      </c>
      <c r="E2252">
        <v>2</v>
      </c>
      <c r="F2252">
        <v>64</v>
      </c>
      <c r="G2252">
        <v>93.4</v>
      </c>
      <c r="H2252">
        <v>7794.78</v>
      </c>
      <c r="I2252">
        <f t="shared" si="35"/>
        <v>0</v>
      </c>
      <c r="J2252" t="s">
        <v>3686</v>
      </c>
    </row>
    <row r="2253" spans="1:10" hidden="1">
      <c r="A2253">
        <v>53</v>
      </c>
      <c r="B2253">
        <v>0</v>
      </c>
      <c r="C2253">
        <v>3</v>
      </c>
      <c r="D2253">
        <v>4035</v>
      </c>
      <c r="E2253">
        <v>3</v>
      </c>
      <c r="F2253">
        <v>72</v>
      </c>
      <c r="G2253">
        <v>19.3</v>
      </c>
      <c r="H2253">
        <v>1492.72</v>
      </c>
      <c r="I2253">
        <f t="shared" si="35"/>
        <v>0</v>
      </c>
      <c r="J2253" t="s">
        <v>3686</v>
      </c>
    </row>
    <row r="2254" spans="1:10" hidden="1">
      <c r="A2254">
        <v>54</v>
      </c>
      <c r="B2254">
        <v>2</v>
      </c>
      <c r="C2254">
        <v>3</v>
      </c>
      <c r="D2254">
        <v>5942</v>
      </c>
      <c r="E2254">
        <v>7</v>
      </c>
      <c r="F2254">
        <v>11</v>
      </c>
      <c r="G2254">
        <v>65.150000000000006</v>
      </c>
      <c r="H2254">
        <v>907.16</v>
      </c>
      <c r="I2254">
        <f t="shared" si="35"/>
        <v>0</v>
      </c>
      <c r="J2254" t="s">
        <v>3686</v>
      </c>
    </row>
    <row r="2255" spans="1:10" hidden="1">
      <c r="A2255">
        <v>19</v>
      </c>
      <c r="B2255">
        <v>0</v>
      </c>
      <c r="C2255">
        <v>3</v>
      </c>
      <c r="D2255">
        <v>6434</v>
      </c>
      <c r="E2255">
        <v>8</v>
      </c>
      <c r="F2255">
        <v>72</v>
      </c>
      <c r="G2255">
        <v>92</v>
      </c>
      <c r="H2255">
        <v>9701.2800000000007</v>
      </c>
      <c r="I2255">
        <f t="shared" si="35"/>
        <v>0</v>
      </c>
      <c r="J2255" t="s">
        <v>3686</v>
      </c>
    </row>
    <row r="2256" spans="1:10" hidden="1">
      <c r="A2256">
        <v>47</v>
      </c>
      <c r="B2256">
        <v>0</v>
      </c>
      <c r="C2256">
        <v>3</v>
      </c>
      <c r="D2256">
        <v>3300</v>
      </c>
      <c r="E2256">
        <v>0</v>
      </c>
      <c r="F2256">
        <v>20</v>
      </c>
      <c r="G2256">
        <v>98.55</v>
      </c>
      <c r="H2256">
        <v>2496.35</v>
      </c>
      <c r="I2256">
        <f t="shared" si="35"/>
        <v>0</v>
      </c>
      <c r="J2256" t="s">
        <v>3686</v>
      </c>
    </row>
    <row r="2257" spans="1:10" hidden="1">
      <c r="A2257">
        <v>26</v>
      </c>
      <c r="B2257">
        <v>0</v>
      </c>
      <c r="C2257">
        <v>3</v>
      </c>
      <c r="D2257">
        <v>3949</v>
      </c>
      <c r="E2257">
        <v>0</v>
      </c>
      <c r="F2257">
        <v>31</v>
      </c>
      <c r="G2257">
        <v>94.5</v>
      </c>
      <c r="H2257">
        <v>4402.72</v>
      </c>
      <c r="I2257">
        <f t="shared" si="35"/>
        <v>0</v>
      </c>
      <c r="J2257" t="s">
        <v>3686</v>
      </c>
    </row>
    <row r="2258" spans="1:10" hidden="1">
      <c r="A2258">
        <v>56</v>
      </c>
      <c r="B2258">
        <v>0</v>
      </c>
      <c r="C2258">
        <v>3</v>
      </c>
      <c r="D2258">
        <v>2879</v>
      </c>
      <c r="E2258">
        <v>0</v>
      </c>
      <c r="F2258">
        <v>8</v>
      </c>
      <c r="G2258">
        <v>19.2</v>
      </c>
      <c r="H2258">
        <v>271.41000000000003</v>
      </c>
      <c r="I2258">
        <f t="shared" si="35"/>
        <v>0</v>
      </c>
      <c r="J2258" t="s">
        <v>3686</v>
      </c>
    </row>
    <row r="2259" spans="1:10" hidden="1">
      <c r="A2259">
        <v>42</v>
      </c>
      <c r="B2259">
        <v>0</v>
      </c>
      <c r="C2259">
        <v>3</v>
      </c>
      <c r="D2259">
        <v>4658</v>
      </c>
      <c r="E2259">
        <v>5</v>
      </c>
      <c r="F2259">
        <v>72</v>
      </c>
      <c r="G2259">
        <v>72.099999999999994</v>
      </c>
      <c r="H2259">
        <v>8080.25</v>
      </c>
      <c r="I2259">
        <f t="shared" si="35"/>
        <v>0</v>
      </c>
      <c r="J2259" t="s">
        <v>3686</v>
      </c>
    </row>
    <row r="2260" spans="1:10" hidden="1">
      <c r="A2260">
        <v>39</v>
      </c>
      <c r="B2260">
        <v>0</v>
      </c>
      <c r="C2260">
        <v>3</v>
      </c>
      <c r="D2260">
        <v>4345</v>
      </c>
      <c r="E2260">
        <v>0</v>
      </c>
      <c r="F2260">
        <v>3</v>
      </c>
      <c r="G2260">
        <v>92</v>
      </c>
      <c r="H2260">
        <v>313.60000000000002</v>
      </c>
      <c r="I2260">
        <f t="shared" si="35"/>
        <v>0</v>
      </c>
      <c r="J2260" t="s">
        <v>3751</v>
      </c>
    </row>
    <row r="2261" spans="1:10" hidden="1">
      <c r="A2261">
        <v>58</v>
      </c>
      <c r="B2261">
        <v>0</v>
      </c>
      <c r="C2261">
        <v>3</v>
      </c>
      <c r="D2261">
        <v>3089</v>
      </c>
      <c r="E2261">
        <v>0</v>
      </c>
      <c r="F2261">
        <v>41</v>
      </c>
      <c r="G2261">
        <v>24.85</v>
      </c>
      <c r="H2261">
        <v>2301.31</v>
      </c>
      <c r="I2261">
        <f t="shared" si="35"/>
        <v>0</v>
      </c>
      <c r="J2261" t="s">
        <v>3686</v>
      </c>
    </row>
    <row r="2262" spans="1:10" hidden="1">
      <c r="A2262">
        <v>38</v>
      </c>
      <c r="B2262">
        <v>0</v>
      </c>
      <c r="C2262">
        <v>3</v>
      </c>
      <c r="D2262">
        <v>5875</v>
      </c>
      <c r="E2262">
        <v>2</v>
      </c>
      <c r="F2262">
        <v>55</v>
      </c>
      <c r="G2262">
        <v>89.8</v>
      </c>
      <c r="H2262">
        <v>5239</v>
      </c>
      <c r="I2262">
        <f t="shared" si="35"/>
        <v>0</v>
      </c>
      <c r="J2262" t="s">
        <v>3686</v>
      </c>
    </row>
    <row r="2263" spans="1:10" hidden="1">
      <c r="A2263">
        <v>37</v>
      </c>
      <c r="B2263">
        <v>0</v>
      </c>
      <c r="C2263">
        <v>3</v>
      </c>
      <c r="D2263">
        <v>5233</v>
      </c>
      <c r="E2263">
        <v>0</v>
      </c>
      <c r="F2263">
        <v>51</v>
      </c>
      <c r="G2263">
        <v>59.9</v>
      </c>
      <c r="H2263">
        <v>3545.95</v>
      </c>
      <c r="I2263">
        <f t="shared" si="35"/>
        <v>0</v>
      </c>
      <c r="J2263" t="s">
        <v>3686</v>
      </c>
    </row>
    <row r="2264" spans="1:10" hidden="1">
      <c r="A2264">
        <v>59</v>
      </c>
      <c r="B2264">
        <v>0</v>
      </c>
      <c r="C2264">
        <v>3</v>
      </c>
      <c r="D2264">
        <v>3834</v>
      </c>
      <c r="E2264">
        <v>0</v>
      </c>
      <c r="F2264">
        <v>26</v>
      </c>
      <c r="G2264">
        <v>95.85</v>
      </c>
      <c r="H2264">
        <v>3518.99</v>
      </c>
      <c r="I2264">
        <f t="shared" si="35"/>
        <v>0</v>
      </c>
      <c r="J2264" t="s">
        <v>3686</v>
      </c>
    </row>
    <row r="2265" spans="1:10" hidden="1">
      <c r="A2265">
        <v>60</v>
      </c>
      <c r="B2265">
        <v>0</v>
      </c>
      <c r="C2265">
        <v>3</v>
      </c>
      <c r="D2265">
        <v>2878</v>
      </c>
      <c r="E2265">
        <v>0</v>
      </c>
      <c r="F2265">
        <v>5</v>
      </c>
      <c r="G2265">
        <v>19.649999999999999</v>
      </c>
      <c r="H2265">
        <v>301.7</v>
      </c>
      <c r="I2265">
        <f t="shared" si="35"/>
        <v>0</v>
      </c>
      <c r="J2265" t="s">
        <v>3686</v>
      </c>
    </row>
    <row r="2266" spans="1:10" hidden="1">
      <c r="A2266">
        <v>62</v>
      </c>
      <c r="B2266">
        <v>0</v>
      </c>
      <c r="C2266">
        <v>3</v>
      </c>
      <c r="D2266">
        <v>2187</v>
      </c>
      <c r="E2266">
        <v>5</v>
      </c>
      <c r="F2266">
        <v>38</v>
      </c>
      <c r="G2266">
        <v>60</v>
      </c>
      <c r="H2266">
        <v>2193.1999999999998</v>
      </c>
      <c r="I2266">
        <f t="shared" si="35"/>
        <v>0</v>
      </c>
      <c r="J2266" t="s">
        <v>3686</v>
      </c>
    </row>
    <row r="2267" spans="1:10" hidden="1">
      <c r="A2267">
        <v>47</v>
      </c>
      <c r="B2267">
        <v>0</v>
      </c>
      <c r="C2267">
        <v>3</v>
      </c>
      <c r="D2267">
        <v>4324</v>
      </c>
      <c r="E2267">
        <v>7</v>
      </c>
      <c r="F2267">
        <v>72</v>
      </c>
      <c r="G2267">
        <v>82.65</v>
      </c>
      <c r="H2267">
        <v>7163.51</v>
      </c>
      <c r="I2267">
        <f t="shared" si="35"/>
        <v>0</v>
      </c>
      <c r="J2267" t="s">
        <v>3686</v>
      </c>
    </row>
    <row r="2268" spans="1:10" hidden="1">
      <c r="A2268">
        <v>53</v>
      </c>
      <c r="B2268">
        <v>1</v>
      </c>
      <c r="C2268">
        <v>3</v>
      </c>
      <c r="D2268">
        <v>5821</v>
      </c>
      <c r="E2268">
        <v>5</v>
      </c>
      <c r="F2268">
        <v>55</v>
      </c>
      <c r="G2268">
        <v>55.25</v>
      </c>
      <c r="H2268">
        <v>5683.45</v>
      </c>
      <c r="I2268">
        <f t="shared" si="35"/>
        <v>0</v>
      </c>
      <c r="J2268" t="s">
        <v>3686</v>
      </c>
    </row>
    <row r="2269" spans="1:10" hidden="1">
      <c r="A2269">
        <v>24</v>
      </c>
      <c r="B2269">
        <v>0</v>
      </c>
      <c r="C2269">
        <v>3</v>
      </c>
      <c r="D2269">
        <v>5646</v>
      </c>
      <c r="E2269">
        <v>0</v>
      </c>
      <c r="F2269">
        <v>46</v>
      </c>
      <c r="G2269">
        <v>30.75</v>
      </c>
      <c r="H2269">
        <v>1489.3</v>
      </c>
      <c r="I2269">
        <f t="shared" si="35"/>
        <v>0</v>
      </c>
      <c r="J2269" t="s">
        <v>3686</v>
      </c>
    </row>
    <row r="2270" spans="1:10" hidden="1">
      <c r="A2270">
        <v>44</v>
      </c>
      <c r="B2270">
        <v>0</v>
      </c>
      <c r="C2270">
        <v>3</v>
      </c>
      <c r="D2270">
        <v>5790</v>
      </c>
      <c r="E2270">
        <v>0</v>
      </c>
      <c r="F2270">
        <v>44</v>
      </c>
      <c r="G2270">
        <v>50.15</v>
      </c>
      <c r="H2270">
        <v>2949.58</v>
      </c>
      <c r="I2270">
        <f t="shared" si="35"/>
        <v>0</v>
      </c>
      <c r="J2270" t="s">
        <v>3686</v>
      </c>
    </row>
    <row r="2271" spans="1:10" hidden="1">
      <c r="A2271">
        <v>64</v>
      </c>
      <c r="B2271">
        <v>0</v>
      </c>
      <c r="C2271">
        <v>3</v>
      </c>
      <c r="D2271">
        <v>4391</v>
      </c>
      <c r="E2271">
        <v>0</v>
      </c>
      <c r="F2271">
        <v>6</v>
      </c>
      <c r="G2271">
        <v>29.45</v>
      </c>
      <c r="H2271">
        <v>161.44999999999999</v>
      </c>
      <c r="I2271">
        <f t="shared" si="35"/>
        <v>0</v>
      </c>
      <c r="J2271" t="s">
        <v>3686</v>
      </c>
    </row>
    <row r="2272" spans="1:10" hidden="1">
      <c r="A2272">
        <v>22</v>
      </c>
      <c r="B2272">
        <v>0</v>
      </c>
      <c r="C2272">
        <v>3</v>
      </c>
      <c r="D2272">
        <v>2358</v>
      </c>
      <c r="E2272">
        <v>10</v>
      </c>
      <c r="F2272">
        <v>43</v>
      </c>
      <c r="G2272">
        <v>86.1</v>
      </c>
      <c r="H2272">
        <v>3879.74</v>
      </c>
      <c r="I2272">
        <f t="shared" si="35"/>
        <v>0</v>
      </c>
      <c r="J2272" t="s">
        <v>3686</v>
      </c>
    </row>
    <row r="2273" spans="1:10" hidden="1">
      <c r="A2273">
        <v>48</v>
      </c>
      <c r="B2273">
        <v>1</v>
      </c>
      <c r="C2273">
        <v>3</v>
      </c>
      <c r="D2273">
        <v>4577</v>
      </c>
      <c r="E2273">
        <v>0</v>
      </c>
      <c r="F2273">
        <v>8</v>
      </c>
      <c r="G2273">
        <v>20.350000000000001</v>
      </c>
      <c r="H2273">
        <v>293.66000000000003</v>
      </c>
      <c r="I2273">
        <f t="shared" si="35"/>
        <v>0</v>
      </c>
      <c r="J2273" t="s">
        <v>3686</v>
      </c>
    </row>
    <row r="2274" spans="1:10" hidden="1">
      <c r="A2274">
        <v>61</v>
      </c>
      <c r="B2274">
        <v>0</v>
      </c>
      <c r="C2274">
        <v>3</v>
      </c>
      <c r="D2274">
        <v>6466</v>
      </c>
      <c r="E2274">
        <v>0</v>
      </c>
      <c r="F2274">
        <v>67</v>
      </c>
      <c r="G2274">
        <v>26.1</v>
      </c>
      <c r="H2274">
        <v>4660.6499999999996</v>
      </c>
      <c r="I2274">
        <f t="shared" si="35"/>
        <v>0</v>
      </c>
      <c r="J2274" t="s">
        <v>3686</v>
      </c>
    </row>
    <row r="2275" spans="1:10" hidden="1">
      <c r="A2275">
        <v>45</v>
      </c>
      <c r="B2275">
        <v>0</v>
      </c>
      <c r="C2275">
        <v>3</v>
      </c>
      <c r="D2275">
        <v>3618</v>
      </c>
      <c r="E2275">
        <v>0</v>
      </c>
      <c r="F2275">
        <v>39</v>
      </c>
      <c r="G2275">
        <v>41.1</v>
      </c>
      <c r="H2275">
        <v>1597.05</v>
      </c>
      <c r="I2275">
        <f t="shared" si="35"/>
        <v>0</v>
      </c>
      <c r="J2275" t="s">
        <v>3686</v>
      </c>
    </row>
    <row r="2276" spans="1:10" hidden="1">
      <c r="A2276">
        <v>35</v>
      </c>
      <c r="B2276">
        <v>0</v>
      </c>
      <c r="C2276">
        <v>3</v>
      </c>
      <c r="D2276">
        <v>3667</v>
      </c>
      <c r="E2276">
        <v>0</v>
      </c>
      <c r="F2276">
        <v>24</v>
      </c>
      <c r="G2276">
        <v>94.6</v>
      </c>
      <c r="H2276">
        <v>3136.59</v>
      </c>
      <c r="I2276">
        <f t="shared" si="35"/>
        <v>0</v>
      </c>
      <c r="J2276" t="s">
        <v>3686</v>
      </c>
    </row>
    <row r="2277" spans="1:10" hidden="1">
      <c r="A2277">
        <v>37</v>
      </c>
      <c r="B2277">
        <v>0</v>
      </c>
      <c r="C2277">
        <v>3</v>
      </c>
      <c r="D2277">
        <v>5845</v>
      </c>
      <c r="E2277">
        <v>9</v>
      </c>
      <c r="F2277">
        <v>66</v>
      </c>
      <c r="G2277">
        <v>115.8</v>
      </c>
      <c r="H2277">
        <v>10830.97</v>
      </c>
      <c r="I2277">
        <f t="shared" si="35"/>
        <v>0</v>
      </c>
      <c r="J2277" t="s">
        <v>3686</v>
      </c>
    </row>
    <row r="2278" spans="1:10" hidden="1">
      <c r="A2278">
        <v>28</v>
      </c>
      <c r="B2278">
        <v>0</v>
      </c>
      <c r="C2278">
        <v>3</v>
      </c>
      <c r="D2278">
        <v>2547</v>
      </c>
      <c r="E2278">
        <v>7</v>
      </c>
      <c r="F2278">
        <v>7</v>
      </c>
      <c r="G2278">
        <v>50.3</v>
      </c>
      <c r="H2278">
        <v>587.78</v>
      </c>
      <c r="I2278">
        <f t="shared" si="35"/>
        <v>0</v>
      </c>
      <c r="J2278" t="s">
        <v>3686</v>
      </c>
    </row>
    <row r="2279" spans="1:10" hidden="1">
      <c r="A2279">
        <v>19</v>
      </c>
      <c r="B2279">
        <v>0</v>
      </c>
      <c r="C2279">
        <v>3</v>
      </c>
      <c r="D2279">
        <v>3109</v>
      </c>
      <c r="E2279">
        <v>4</v>
      </c>
      <c r="F2279">
        <v>48</v>
      </c>
      <c r="G2279">
        <v>105.1</v>
      </c>
      <c r="H2279">
        <v>6967.55</v>
      </c>
      <c r="I2279">
        <f t="shared" si="35"/>
        <v>0</v>
      </c>
      <c r="J2279" t="s">
        <v>3686</v>
      </c>
    </row>
    <row r="2280" spans="1:10" hidden="1">
      <c r="A2280">
        <v>22</v>
      </c>
      <c r="B2280">
        <v>0</v>
      </c>
      <c r="C2280">
        <v>3</v>
      </c>
      <c r="D2280">
        <v>5574</v>
      </c>
      <c r="E2280">
        <v>0</v>
      </c>
      <c r="F2280">
        <v>17</v>
      </c>
      <c r="G2280">
        <v>79.849999999999994</v>
      </c>
      <c r="H2280">
        <v>1603.08</v>
      </c>
      <c r="I2280">
        <f t="shared" si="35"/>
        <v>0</v>
      </c>
      <c r="J2280" t="s">
        <v>3686</v>
      </c>
    </row>
    <row r="2281" spans="1:10" hidden="1">
      <c r="A2281">
        <v>45</v>
      </c>
      <c r="B2281">
        <v>0</v>
      </c>
      <c r="C2281">
        <v>3</v>
      </c>
      <c r="D2281">
        <v>5395</v>
      </c>
      <c r="E2281">
        <v>0</v>
      </c>
      <c r="F2281">
        <v>58</v>
      </c>
      <c r="G2281">
        <v>71.099999999999994</v>
      </c>
      <c r="H2281">
        <v>6754.34</v>
      </c>
      <c r="I2281">
        <f t="shared" si="35"/>
        <v>0</v>
      </c>
      <c r="J2281" t="s">
        <v>3686</v>
      </c>
    </row>
    <row r="2282" spans="1:10" hidden="1">
      <c r="A2282">
        <v>56</v>
      </c>
      <c r="B2282">
        <v>0</v>
      </c>
      <c r="C2282">
        <v>3</v>
      </c>
      <c r="D2282">
        <v>4947</v>
      </c>
      <c r="E2282">
        <v>0</v>
      </c>
      <c r="F2282">
        <v>17</v>
      </c>
      <c r="G2282">
        <v>19.55</v>
      </c>
      <c r="H2282">
        <v>1001.99</v>
      </c>
      <c r="I2282">
        <f t="shared" si="35"/>
        <v>0</v>
      </c>
      <c r="J2282" t="s">
        <v>3686</v>
      </c>
    </row>
    <row r="2283" spans="1:10" hidden="1">
      <c r="A2283">
        <v>21</v>
      </c>
      <c r="B2283">
        <v>0</v>
      </c>
      <c r="C2283">
        <v>3</v>
      </c>
      <c r="D2283">
        <v>4363</v>
      </c>
      <c r="E2283">
        <v>0</v>
      </c>
      <c r="F2283">
        <v>50</v>
      </c>
      <c r="G2283">
        <v>103.95</v>
      </c>
      <c r="H2283">
        <v>6395.3</v>
      </c>
      <c r="I2283">
        <f t="shared" si="35"/>
        <v>0</v>
      </c>
      <c r="J2283" t="s">
        <v>3686</v>
      </c>
    </row>
    <row r="2284" spans="1:10" hidden="1">
      <c r="A2284">
        <v>27</v>
      </c>
      <c r="B2284">
        <v>0</v>
      </c>
      <c r="C2284">
        <v>3</v>
      </c>
      <c r="D2284">
        <v>5044</v>
      </c>
      <c r="E2284">
        <v>7</v>
      </c>
      <c r="F2284">
        <v>71</v>
      </c>
      <c r="G2284">
        <v>109.25</v>
      </c>
      <c r="H2284">
        <v>9822.08</v>
      </c>
      <c r="I2284">
        <f t="shared" si="35"/>
        <v>0</v>
      </c>
      <c r="J2284" t="s">
        <v>3686</v>
      </c>
    </row>
    <row r="2285" spans="1:10" hidden="1">
      <c r="A2285">
        <v>32</v>
      </c>
      <c r="B2285">
        <v>0</v>
      </c>
      <c r="C2285">
        <v>3</v>
      </c>
      <c r="D2285">
        <v>4223</v>
      </c>
      <c r="E2285">
        <v>0</v>
      </c>
      <c r="F2285">
        <v>45</v>
      </c>
      <c r="G2285">
        <v>70.05</v>
      </c>
      <c r="H2285">
        <v>3893.15</v>
      </c>
      <c r="I2285">
        <f t="shared" si="35"/>
        <v>0</v>
      </c>
      <c r="J2285" t="s">
        <v>3686</v>
      </c>
    </row>
    <row r="2286" spans="1:10" hidden="1">
      <c r="A2286">
        <v>80</v>
      </c>
      <c r="B2286">
        <v>0</v>
      </c>
      <c r="C2286">
        <v>3</v>
      </c>
      <c r="D2286">
        <v>5681</v>
      </c>
      <c r="E2286">
        <v>7</v>
      </c>
      <c r="F2286">
        <v>69</v>
      </c>
      <c r="G2286">
        <v>29.8</v>
      </c>
      <c r="H2286">
        <v>2134.3000000000002</v>
      </c>
      <c r="I2286">
        <f t="shared" si="35"/>
        <v>0</v>
      </c>
      <c r="J2286" t="s">
        <v>3686</v>
      </c>
    </row>
    <row r="2287" spans="1:10" hidden="1">
      <c r="A2287">
        <v>69</v>
      </c>
      <c r="B2287">
        <v>1</v>
      </c>
      <c r="C2287">
        <v>3</v>
      </c>
      <c r="D2287">
        <v>5614</v>
      </c>
      <c r="E2287">
        <v>1</v>
      </c>
      <c r="F2287">
        <v>8</v>
      </c>
      <c r="G2287">
        <v>54.65</v>
      </c>
      <c r="H2287">
        <v>792.49</v>
      </c>
      <c r="I2287">
        <f t="shared" si="35"/>
        <v>0</v>
      </c>
      <c r="J2287" t="s">
        <v>3686</v>
      </c>
    </row>
    <row r="2288" spans="1:10" hidden="1">
      <c r="A2288">
        <v>62</v>
      </c>
      <c r="B2288">
        <v>3</v>
      </c>
      <c r="C2288">
        <v>3</v>
      </c>
      <c r="D2288">
        <v>4293</v>
      </c>
      <c r="E2288">
        <v>9</v>
      </c>
      <c r="F2288">
        <v>6</v>
      </c>
      <c r="G2288">
        <v>19.7</v>
      </c>
      <c r="H2288">
        <v>146.62</v>
      </c>
      <c r="I2288">
        <f t="shared" si="35"/>
        <v>0</v>
      </c>
      <c r="J2288" t="s">
        <v>3686</v>
      </c>
    </row>
    <row r="2289" spans="1:10" hidden="1">
      <c r="A2289">
        <v>29</v>
      </c>
      <c r="B2289">
        <v>1</v>
      </c>
      <c r="C2289">
        <v>3</v>
      </c>
      <c r="D2289">
        <v>2074</v>
      </c>
      <c r="E2289">
        <v>1</v>
      </c>
      <c r="F2289">
        <v>34</v>
      </c>
      <c r="G2289">
        <v>78.95</v>
      </c>
      <c r="H2289">
        <v>2767.56</v>
      </c>
      <c r="I2289">
        <f t="shared" si="35"/>
        <v>0</v>
      </c>
      <c r="J2289" t="s">
        <v>3686</v>
      </c>
    </row>
    <row r="2290" spans="1:10" hidden="1">
      <c r="A2290">
        <v>59</v>
      </c>
      <c r="B2290">
        <v>0</v>
      </c>
      <c r="C2290">
        <v>3</v>
      </c>
      <c r="D2290">
        <v>4882</v>
      </c>
      <c r="E2290">
        <v>0</v>
      </c>
      <c r="F2290">
        <v>57</v>
      </c>
      <c r="G2290">
        <v>87.55</v>
      </c>
      <c r="H2290">
        <v>6494.41</v>
      </c>
      <c r="I2290">
        <f t="shared" si="35"/>
        <v>0</v>
      </c>
      <c r="J2290" t="s">
        <v>3686</v>
      </c>
    </row>
    <row r="2291" spans="1:10" hidden="1">
      <c r="A2291">
        <v>30</v>
      </c>
      <c r="B2291">
        <v>0</v>
      </c>
      <c r="C2291">
        <v>3</v>
      </c>
      <c r="D2291">
        <v>4258</v>
      </c>
      <c r="E2291">
        <v>7</v>
      </c>
      <c r="F2291">
        <v>31</v>
      </c>
      <c r="G2291">
        <v>75.25</v>
      </c>
      <c r="H2291">
        <v>3243.37</v>
      </c>
      <c r="I2291">
        <f t="shared" si="35"/>
        <v>0</v>
      </c>
      <c r="J2291" t="s">
        <v>3686</v>
      </c>
    </row>
    <row r="2292" spans="1:10" hidden="1">
      <c r="A2292">
        <v>55</v>
      </c>
      <c r="B2292">
        <v>0</v>
      </c>
      <c r="C2292">
        <v>3</v>
      </c>
      <c r="D2292">
        <v>5593</v>
      </c>
      <c r="E2292">
        <v>0</v>
      </c>
      <c r="F2292">
        <v>46</v>
      </c>
      <c r="G2292">
        <v>89.15</v>
      </c>
      <c r="H2292">
        <v>5982.05</v>
      </c>
      <c r="I2292">
        <f t="shared" si="35"/>
        <v>0</v>
      </c>
      <c r="J2292" t="s">
        <v>3686</v>
      </c>
    </row>
    <row r="2293" spans="1:10" hidden="1">
      <c r="A2293">
        <v>21</v>
      </c>
      <c r="B2293">
        <v>0</v>
      </c>
      <c r="C2293">
        <v>3</v>
      </c>
      <c r="D2293">
        <v>6325</v>
      </c>
      <c r="E2293">
        <v>7</v>
      </c>
      <c r="F2293">
        <v>70</v>
      </c>
      <c r="G2293">
        <v>74.099999999999994</v>
      </c>
      <c r="H2293">
        <v>6559.3</v>
      </c>
      <c r="I2293">
        <f t="shared" si="35"/>
        <v>0</v>
      </c>
      <c r="J2293" t="s">
        <v>3686</v>
      </c>
    </row>
    <row r="2294" spans="1:10" hidden="1">
      <c r="A2294">
        <v>46</v>
      </c>
      <c r="B2294">
        <v>0</v>
      </c>
      <c r="C2294">
        <v>3</v>
      </c>
      <c r="D2294">
        <v>5293</v>
      </c>
      <c r="E2294">
        <v>0</v>
      </c>
      <c r="F2294">
        <v>42</v>
      </c>
      <c r="G2294">
        <v>19.55</v>
      </c>
      <c r="H2294">
        <v>2860.46</v>
      </c>
      <c r="I2294">
        <f t="shared" si="35"/>
        <v>0</v>
      </c>
      <c r="J2294" t="s">
        <v>3686</v>
      </c>
    </row>
    <row r="2295" spans="1:10" hidden="1">
      <c r="A2295">
        <v>32</v>
      </c>
      <c r="B2295">
        <v>0</v>
      </c>
      <c r="C2295">
        <v>3</v>
      </c>
      <c r="D2295">
        <v>5656</v>
      </c>
      <c r="E2295">
        <v>2</v>
      </c>
      <c r="F2295">
        <v>43</v>
      </c>
      <c r="G2295">
        <v>51.25</v>
      </c>
      <c r="H2295">
        <v>2151.6</v>
      </c>
      <c r="I2295">
        <f t="shared" si="35"/>
        <v>0</v>
      </c>
      <c r="J2295" t="s">
        <v>3686</v>
      </c>
    </row>
    <row r="2296" spans="1:10" hidden="1">
      <c r="A2296">
        <v>61</v>
      </c>
      <c r="B2296">
        <v>0</v>
      </c>
      <c r="C2296">
        <v>3</v>
      </c>
      <c r="D2296">
        <v>6261</v>
      </c>
      <c r="E2296">
        <v>10</v>
      </c>
      <c r="F2296">
        <v>51</v>
      </c>
      <c r="G2296">
        <v>85.5</v>
      </c>
      <c r="H2296">
        <v>6152.38</v>
      </c>
      <c r="I2296">
        <f t="shared" si="35"/>
        <v>0</v>
      </c>
      <c r="J2296" t="s">
        <v>3686</v>
      </c>
    </row>
    <row r="2297" spans="1:10" hidden="1">
      <c r="A2297">
        <v>63</v>
      </c>
      <c r="B2297">
        <v>0</v>
      </c>
      <c r="C2297">
        <v>3</v>
      </c>
      <c r="D2297">
        <v>5036</v>
      </c>
      <c r="E2297">
        <v>4</v>
      </c>
      <c r="F2297">
        <v>68</v>
      </c>
      <c r="G2297">
        <v>70.95</v>
      </c>
      <c r="H2297">
        <v>5553.37</v>
      </c>
      <c r="I2297">
        <f t="shared" si="35"/>
        <v>0</v>
      </c>
      <c r="J2297" t="s">
        <v>3686</v>
      </c>
    </row>
    <row r="2298" spans="1:10" hidden="1">
      <c r="A2298">
        <v>56</v>
      </c>
      <c r="B2298">
        <v>3</v>
      </c>
      <c r="C2298">
        <v>3</v>
      </c>
      <c r="D2298">
        <v>5952</v>
      </c>
      <c r="E2298">
        <v>9</v>
      </c>
      <c r="F2298">
        <v>71</v>
      </c>
      <c r="G2298">
        <v>84.8</v>
      </c>
      <c r="H2298">
        <v>8542.9699999999993</v>
      </c>
      <c r="I2298">
        <f t="shared" si="35"/>
        <v>0</v>
      </c>
      <c r="J2298" t="s">
        <v>3686</v>
      </c>
    </row>
    <row r="2299" spans="1:10" hidden="1">
      <c r="A2299">
        <v>40</v>
      </c>
      <c r="B2299">
        <v>0</v>
      </c>
      <c r="C2299">
        <v>3</v>
      </c>
      <c r="D2299">
        <v>4451</v>
      </c>
      <c r="E2299">
        <v>4</v>
      </c>
      <c r="F2299">
        <v>68</v>
      </c>
      <c r="G2299">
        <v>92.2</v>
      </c>
      <c r="H2299">
        <v>9002.69</v>
      </c>
      <c r="I2299">
        <f t="shared" si="35"/>
        <v>0</v>
      </c>
      <c r="J2299" t="s">
        <v>3686</v>
      </c>
    </row>
    <row r="2300" spans="1:10" hidden="1">
      <c r="A2300">
        <v>39</v>
      </c>
      <c r="B2300">
        <v>0</v>
      </c>
      <c r="C2300">
        <v>3</v>
      </c>
      <c r="D2300">
        <v>2916</v>
      </c>
      <c r="E2300">
        <v>0</v>
      </c>
      <c r="F2300">
        <v>19</v>
      </c>
      <c r="G2300">
        <v>18.8</v>
      </c>
      <c r="H2300">
        <v>605.42999999999995</v>
      </c>
      <c r="I2300">
        <f t="shared" si="35"/>
        <v>0</v>
      </c>
      <c r="J2300" t="s">
        <v>3686</v>
      </c>
    </row>
    <row r="2301" spans="1:10" hidden="1">
      <c r="A2301">
        <v>62</v>
      </c>
      <c r="B2301">
        <v>1</v>
      </c>
      <c r="C2301">
        <v>3</v>
      </c>
      <c r="D2301">
        <v>2639</v>
      </c>
      <c r="E2301">
        <v>0</v>
      </c>
      <c r="F2301">
        <v>24</v>
      </c>
      <c r="G2301">
        <v>19.75</v>
      </c>
      <c r="H2301">
        <v>1319.86</v>
      </c>
      <c r="I2301">
        <f t="shared" si="35"/>
        <v>0</v>
      </c>
      <c r="J2301" t="s">
        <v>3686</v>
      </c>
    </row>
    <row r="2302" spans="1:10" hidden="1">
      <c r="A2302">
        <v>57</v>
      </c>
      <c r="B2302">
        <v>0</v>
      </c>
      <c r="C2302">
        <v>3</v>
      </c>
      <c r="D2302">
        <v>4625</v>
      </c>
      <c r="E2302">
        <v>9</v>
      </c>
      <c r="F2302">
        <v>50</v>
      </c>
      <c r="G2302">
        <v>84.15</v>
      </c>
      <c r="H2302">
        <v>6488.9</v>
      </c>
      <c r="I2302">
        <f t="shared" si="35"/>
        <v>0</v>
      </c>
      <c r="J2302" t="s">
        <v>3686</v>
      </c>
    </row>
    <row r="2303" spans="1:10" hidden="1">
      <c r="A2303">
        <v>53</v>
      </c>
      <c r="B2303">
        <v>1</v>
      </c>
      <c r="C2303">
        <v>3</v>
      </c>
      <c r="D2303">
        <v>5745</v>
      </c>
      <c r="E2303">
        <v>10</v>
      </c>
      <c r="F2303">
        <v>2</v>
      </c>
      <c r="G2303">
        <v>97.1</v>
      </c>
      <c r="H2303">
        <v>262.85000000000002</v>
      </c>
      <c r="I2303">
        <f t="shared" si="35"/>
        <v>0</v>
      </c>
      <c r="J2303" t="s">
        <v>3751</v>
      </c>
    </row>
    <row r="2304" spans="1:10" hidden="1">
      <c r="A2304">
        <v>40</v>
      </c>
      <c r="B2304">
        <v>0</v>
      </c>
      <c r="C2304">
        <v>3</v>
      </c>
      <c r="D2304">
        <v>3595</v>
      </c>
      <c r="E2304">
        <v>0</v>
      </c>
      <c r="F2304">
        <v>10</v>
      </c>
      <c r="G2304">
        <v>20.55</v>
      </c>
      <c r="H2304">
        <v>234.95</v>
      </c>
      <c r="I2304">
        <f t="shared" si="35"/>
        <v>0</v>
      </c>
      <c r="J2304" t="s">
        <v>3686</v>
      </c>
    </row>
    <row r="2305" spans="1:10" hidden="1">
      <c r="A2305">
        <v>63</v>
      </c>
      <c r="B2305">
        <v>0</v>
      </c>
      <c r="C2305">
        <v>3</v>
      </c>
      <c r="D2305">
        <v>4323</v>
      </c>
      <c r="E2305">
        <v>0</v>
      </c>
      <c r="F2305">
        <v>67</v>
      </c>
      <c r="G2305">
        <v>69.2</v>
      </c>
      <c r="H2305">
        <v>7851.47</v>
      </c>
      <c r="I2305">
        <f t="shared" si="35"/>
        <v>0</v>
      </c>
      <c r="J2305" t="s">
        <v>3686</v>
      </c>
    </row>
    <row r="2306" spans="1:10" hidden="1">
      <c r="A2306">
        <v>59</v>
      </c>
      <c r="B2306">
        <v>0</v>
      </c>
      <c r="C2306">
        <v>3</v>
      </c>
      <c r="D2306">
        <v>3009</v>
      </c>
      <c r="E2306">
        <v>0</v>
      </c>
      <c r="F2306">
        <v>2</v>
      </c>
      <c r="G2306">
        <v>19.3</v>
      </c>
      <c r="H2306">
        <v>144.22</v>
      </c>
      <c r="I2306">
        <f t="shared" ref="I2306:I2369" si="36">IF(J2306="Churned",1,0)</f>
        <v>0</v>
      </c>
      <c r="J2306" t="s">
        <v>3751</v>
      </c>
    </row>
    <row r="2307" spans="1:10" hidden="1">
      <c r="A2307">
        <v>34</v>
      </c>
      <c r="B2307">
        <v>0</v>
      </c>
      <c r="C2307">
        <v>3</v>
      </c>
      <c r="D2307">
        <v>2274</v>
      </c>
      <c r="E2307">
        <v>0</v>
      </c>
      <c r="F2307">
        <v>2</v>
      </c>
      <c r="G2307">
        <v>71.3</v>
      </c>
      <c r="H2307">
        <v>171.23</v>
      </c>
      <c r="I2307">
        <f t="shared" si="36"/>
        <v>0</v>
      </c>
      <c r="J2307" t="s">
        <v>3751</v>
      </c>
    </row>
    <row r="2308" spans="1:10" hidden="1">
      <c r="A2308">
        <v>53</v>
      </c>
      <c r="B2308">
        <v>2</v>
      </c>
      <c r="C2308">
        <v>3</v>
      </c>
      <c r="D2308">
        <v>2269</v>
      </c>
      <c r="E2308">
        <v>5</v>
      </c>
      <c r="F2308">
        <v>16</v>
      </c>
      <c r="G2308">
        <v>84.9</v>
      </c>
      <c r="H2308">
        <v>1544.81</v>
      </c>
      <c r="I2308">
        <f t="shared" si="36"/>
        <v>0</v>
      </c>
      <c r="J2308" t="s">
        <v>3686</v>
      </c>
    </row>
    <row r="2309" spans="1:10" hidden="1">
      <c r="A2309">
        <v>22</v>
      </c>
      <c r="B2309">
        <v>1</v>
      </c>
      <c r="C2309">
        <v>3</v>
      </c>
      <c r="D2309">
        <v>5230</v>
      </c>
      <c r="E2309">
        <v>0</v>
      </c>
      <c r="F2309">
        <v>23</v>
      </c>
      <c r="G2309">
        <v>40.65</v>
      </c>
      <c r="H2309">
        <v>947.4</v>
      </c>
      <c r="I2309">
        <f t="shared" si="36"/>
        <v>0</v>
      </c>
      <c r="J2309" t="s">
        <v>3686</v>
      </c>
    </row>
    <row r="2310" spans="1:10" hidden="1">
      <c r="A2310">
        <v>61</v>
      </c>
      <c r="B2310">
        <v>0</v>
      </c>
      <c r="C2310">
        <v>3</v>
      </c>
      <c r="D2310">
        <v>5906</v>
      </c>
      <c r="E2310">
        <v>0</v>
      </c>
      <c r="F2310">
        <v>12</v>
      </c>
      <c r="G2310">
        <v>79.8</v>
      </c>
      <c r="H2310">
        <v>1152.71</v>
      </c>
      <c r="I2310">
        <f t="shared" si="36"/>
        <v>0</v>
      </c>
      <c r="J2310" t="s">
        <v>3686</v>
      </c>
    </row>
    <row r="2311" spans="1:10" hidden="1">
      <c r="A2311">
        <v>61</v>
      </c>
      <c r="B2311">
        <v>0</v>
      </c>
      <c r="C2311">
        <v>3</v>
      </c>
      <c r="D2311">
        <v>4117</v>
      </c>
      <c r="E2311">
        <v>0</v>
      </c>
      <c r="F2311">
        <v>24</v>
      </c>
      <c r="G2311">
        <v>20.75</v>
      </c>
      <c r="H2311">
        <v>1627.29</v>
      </c>
      <c r="I2311">
        <f t="shared" si="36"/>
        <v>0</v>
      </c>
      <c r="J2311" t="s">
        <v>3686</v>
      </c>
    </row>
    <row r="2312" spans="1:10" hidden="1">
      <c r="A2312">
        <v>40</v>
      </c>
      <c r="B2312">
        <v>2</v>
      </c>
      <c r="C2312">
        <v>3</v>
      </c>
      <c r="D2312">
        <v>4780</v>
      </c>
      <c r="E2312">
        <v>3</v>
      </c>
      <c r="F2312">
        <v>67</v>
      </c>
      <c r="G2312">
        <v>106.7</v>
      </c>
      <c r="H2312">
        <v>9712.9500000000007</v>
      </c>
      <c r="I2312">
        <f t="shared" si="36"/>
        <v>0</v>
      </c>
      <c r="J2312" t="s">
        <v>3686</v>
      </c>
    </row>
    <row r="2313" spans="1:10" hidden="1">
      <c r="A2313">
        <v>35</v>
      </c>
      <c r="B2313">
        <v>0</v>
      </c>
      <c r="C2313">
        <v>3</v>
      </c>
      <c r="D2313">
        <v>5763</v>
      </c>
      <c r="E2313">
        <v>4</v>
      </c>
      <c r="F2313">
        <v>21</v>
      </c>
      <c r="G2313">
        <v>54.6</v>
      </c>
      <c r="H2313">
        <v>1486.19</v>
      </c>
      <c r="I2313">
        <f t="shared" si="36"/>
        <v>0</v>
      </c>
      <c r="J2313" t="s">
        <v>3686</v>
      </c>
    </row>
    <row r="2314" spans="1:10" hidden="1">
      <c r="A2314">
        <v>57</v>
      </c>
      <c r="B2314">
        <v>0</v>
      </c>
      <c r="C2314">
        <v>3</v>
      </c>
      <c r="D2314">
        <v>4995</v>
      </c>
      <c r="E2314">
        <v>4</v>
      </c>
      <c r="F2314">
        <v>49</v>
      </c>
      <c r="G2314">
        <v>99.25</v>
      </c>
      <c r="H2314">
        <v>6583.37</v>
      </c>
      <c r="I2314">
        <f t="shared" si="36"/>
        <v>0</v>
      </c>
      <c r="J2314" t="s">
        <v>3686</v>
      </c>
    </row>
    <row r="2315" spans="1:10" hidden="1">
      <c r="A2315">
        <v>23</v>
      </c>
      <c r="B2315">
        <v>3</v>
      </c>
      <c r="C2315">
        <v>3</v>
      </c>
      <c r="D2315">
        <v>4186</v>
      </c>
      <c r="E2315">
        <v>0</v>
      </c>
      <c r="F2315">
        <v>37</v>
      </c>
      <c r="G2315">
        <v>20.3</v>
      </c>
      <c r="H2315">
        <v>1133.9100000000001</v>
      </c>
      <c r="I2315">
        <f t="shared" si="36"/>
        <v>0</v>
      </c>
      <c r="J2315" t="s">
        <v>3686</v>
      </c>
    </row>
    <row r="2316" spans="1:10" hidden="1">
      <c r="A2316">
        <v>28</v>
      </c>
      <c r="B2316">
        <v>3</v>
      </c>
      <c r="C2316">
        <v>3</v>
      </c>
      <c r="D2316">
        <v>4447</v>
      </c>
      <c r="E2316">
        <v>1</v>
      </c>
      <c r="F2316">
        <v>39</v>
      </c>
      <c r="G2316">
        <v>99.95</v>
      </c>
      <c r="H2316">
        <v>4718.22</v>
      </c>
      <c r="I2316">
        <f t="shared" si="36"/>
        <v>0</v>
      </c>
      <c r="J2316" t="s">
        <v>3686</v>
      </c>
    </row>
    <row r="2317" spans="1:10" hidden="1">
      <c r="A2317">
        <v>35</v>
      </c>
      <c r="B2317">
        <v>2</v>
      </c>
      <c r="C2317">
        <v>3</v>
      </c>
      <c r="D2317">
        <v>5293</v>
      </c>
      <c r="E2317">
        <v>10</v>
      </c>
      <c r="F2317">
        <v>16</v>
      </c>
      <c r="G2317">
        <v>19.7</v>
      </c>
      <c r="H2317">
        <v>415.79</v>
      </c>
      <c r="I2317">
        <f t="shared" si="36"/>
        <v>0</v>
      </c>
      <c r="J2317" t="s">
        <v>3686</v>
      </c>
    </row>
    <row r="2318" spans="1:10" hidden="1">
      <c r="A2318">
        <v>44</v>
      </c>
      <c r="B2318">
        <v>1</v>
      </c>
      <c r="C2318">
        <v>3</v>
      </c>
      <c r="D2318">
        <v>3559</v>
      </c>
      <c r="E2318">
        <v>10</v>
      </c>
      <c r="F2318">
        <v>16</v>
      </c>
      <c r="G2318">
        <v>68.25</v>
      </c>
      <c r="H2318">
        <v>1436.77</v>
      </c>
      <c r="I2318">
        <f t="shared" si="36"/>
        <v>0</v>
      </c>
      <c r="J2318" t="s">
        <v>3686</v>
      </c>
    </row>
    <row r="2319" spans="1:10" hidden="1">
      <c r="A2319">
        <v>32</v>
      </c>
      <c r="B2319">
        <v>1</v>
      </c>
      <c r="C2319">
        <v>3</v>
      </c>
      <c r="D2319">
        <v>4190</v>
      </c>
      <c r="E2319">
        <v>1</v>
      </c>
      <c r="F2319">
        <v>53</v>
      </c>
      <c r="G2319">
        <v>104.05</v>
      </c>
      <c r="H2319">
        <v>7069.48</v>
      </c>
      <c r="I2319">
        <f t="shared" si="36"/>
        <v>0</v>
      </c>
      <c r="J2319" t="s">
        <v>3686</v>
      </c>
    </row>
    <row r="2320" spans="1:10" hidden="1">
      <c r="A2320">
        <v>64</v>
      </c>
      <c r="B2320">
        <v>2</v>
      </c>
      <c r="C2320">
        <v>3</v>
      </c>
      <c r="D2320">
        <v>4603</v>
      </c>
      <c r="E2320">
        <v>7</v>
      </c>
      <c r="F2320">
        <v>71</v>
      </c>
      <c r="G2320">
        <v>97.2</v>
      </c>
      <c r="H2320">
        <v>9685.69</v>
      </c>
      <c r="I2320">
        <f t="shared" si="36"/>
        <v>0</v>
      </c>
      <c r="J2320" t="s">
        <v>3686</v>
      </c>
    </row>
    <row r="2321" spans="1:10" hidden="1">
      <c r="A2321">
        <v>28</v>
      </c>
      <c r="B2321">
        <v>2</v>
      </c>
      <c r="C2321">
        <v>3</v>
      </c>
      <c r="D2321">
        <v>6026</v>
      </c>
      <c r="E2321">
        <v>7</v>
      </c>
      <c r="F2321">
        <v>60</v>
      </c>
      <c r="G2321">
        <v>60.5</v>
      </c>
      <c r="H2321">
        <v>6288.85</v>
      </c>
      <c r="I2321">
        <f t="shared" si="36"/>
        <v>0</v>
      </c>
      <c r="J2321" t="s">
        <v>3686</v>
      </c>
    </row>
    <row r="2322" spans="1:10" hidden="1">
      <c r="A2322">
        <v>37</v>
      </c>
      <c r="B2322">
        <v>1</v>
      </c>
      <c r="C2322">
        <v>3</v>
      </c>
      <c r="D2322">
        <v>4977</v>
      </c>
      <c r="E2322">
        <v>5</v>
      </c>
      <c r="F2322">
        <v>13</v>
      </c>
      <c r="G2322">
        <v>54.15</v>
      </c>
      <c r="H2322">
        <v>956.24</v>
      </c>
      <c r="I2322">
        <f t="shared" si="36"/>
        <v>0</v>
      </c>
      <c r="J2322" t="s">
        <v>3686</v>
      </c>
    </row>
    <row r="2323" spans="1:10" hidden="1">
      <c r="A2323">
        <v>51</v>
      </c>
      <c r="B2323">
        <v>3</v>
      </c>
      <c r="C2323">
        <v>3</v>
      </c>
      <c r="D2323">
        <v>5044</v>
      </c>
      <c r="E2323">
        <v>0</v>
      </c>
      <c r="F2323">
        <v>44</v>
      </c>
      <c r="G2323">
        <v>77.55</v>
      </c>
      <c r="H2323">
        <v>3694.18</v>
      </c>
      <c r="I2323">
        <f t="shared" si="36"/>
        <v>0</v>
      </c>
      <c r="J2323" t="s">
        <v>3686</v>
      </c>
    </row>
    <row r="2324" spans="1:10" hidden="1">
      <c r="A2324">
        <v>39</v>
      </c>
      <c r="B2324">
        <v>0</v>
      </c>
      <c r="C2324">
        <v>3</v>
      </c>
      <c r="D2324">
        <v>5638</v>
      </c>
      <c r="E2324">
        <v>5</v>
      </c>
      <c r="F2324">
        <v>35</v>
      </c>
      <c r="G2324">
        <v>53.15</v>
      </c>
      <c r="H2324">
        <v>1930.9</v>
      </c>
      <c r="I2324">
        <f t="shared" si="36"/>
        <v>0</v>
      </c>
      <c r="J2324" t="s">
        <v>3686</v>
      </c>
    </row>
    <row r="2325" spans="1:10" hidden="1">
      <c r="A2325">
        <v>53</v>
      </c>
      <c r="B2325">
        <v>0</v>
      </c>
      <c r="C2325">
        <v>3</v>
      </c>
      <c r="D2325">
        <v>5018</v>
      </c>
      <c r="E2325">
        <v>0</v>
      </c>
      <c r="F2325">
        <v>4</v>
      </c>
      <c r="G2325">
        <v>19.7</v>
      </c>
      <c r="H2325">
        <v>209.96</v>
      </c>
      <c r="I2325">
        <f t="shared" si="36"/>
        <v>0</v>
      </c>
      <c r="J2325" t="s">
        <v>3686</v>
      </c>
    </row>
    <row r="2326" spans="1:10" hidden="1">
      <c r="A2326">
        <v>49</v>
      </c>
      <c r="B2326">
        <v>0</v>
      </c>
      <c r="C2326">
        <v>3</v>
      </c>
      <c r="D2326">
        <v>3630</v>
      </c>
      <c r="E2326">
        <v>0</v>
      </c>
      <c r="F2326">
        <v>23</v>
      </c>
      <c r="G2326">
        <v>20.3</v>
      </c>
      <c r="H2326">
        <v>844.58</v>
      </c>
      <c r="I2326">
        <f t="shared" si="36"/>
        <v>0</v>
      </c>
      <c r="J2326" t="s">
        <v>3686</v>
      </c>
    </row>
    <row r="2327" spans="1:10" hidden="1">
      <c r="A2327">
        <v>38</v>
      </c>
      <c r="B2327">
        <v>1</v>
      </c>
      <c r="C2327">
        <v>3</v>
      </c>
      <c r="D2327">
        <v>2065</v>
      </c>
      <c r="E2327">
        <v>3</v>
      </c>
      <c r="F2327">
        <v>18</v>
      </c>
      <c r="G2327">
        <v>83.25</v>
      </c>
      <c r="H2327">
        <v>1796.37</v>
      </c>
      <c r="I2327">
        <f t="shared" si="36"/>
        <v>0</v>
      </c>
      <c r="J2327" t="s">
        <v>3686</v>
      </c>
    </row>
    <row r="2328" spans="1:10" hidden="1">
      <c r="A2328">
        <v>29</v>
      </c>
      <c r="B2328">
        <v>0</v>
      </c>
      <c r="C2328">
        <v>3</v>
      </c>
      <c r="D2328">
        <v>4807</v>
      </c>
      <c r="E2328">
        <v>0</v>
      </c>
      <c r="F2328">
        <v>60</v>
      </c>
      <c r="G2328">
        <v>79</v>
      </c>
      <c r="H2328">
        <v>6908.9</v>
      </c>
      <c r="I2328">
        <f t="shared" si="36"/>
        <v>0</v>
      </c>
      <c r="J2328" t="s">
        <v>3686</v>
      </c>
    </row>
    <row r="2329" spans="1:10" hidden="1">
      <c r="A2329">
        <v>62</v>
      </c>
      <c r="B2329">
        <v>3</v>
      </c>
      <c r="C2329">
        <v>3</v>
      </c>
      <c r="D2329">
        <v>4076</v>
      </c>
      <c r="E2329">
        <v>1</v>
      </c>
      <c r="F2329">
        <v>6</v>
      </c>
      <c r="G2329">
        <v>49.15</v>
      </c>
      <c r="H2329">
        <v>503.85</v>
      </c>
      <c r="I2329">
        <f t="shared" si="36"/>
        <v>0</v>
      </c>
      <c r="J2329" t="s">
        <v>3686</v>
      </c>
    </row>
    <row r="2330" spans="1:10" hidden="1">
      <c r="A2330">
        <v>48</v>
      </c>
      <c r="B2330">
        <v>2</v>
      </c>
      <c r="C2330">
        <v>3</v>
      </c>
      <c r="D2330">
        <v>2698</v>
      </c>
      <c r="E2330">
        <v>10</v>
      </c>
      <c r="F2330">
        <v>20</v>
      </c>
      <c r="G2330">
        <v>20.05</v>
      </c>
      <c r="H2330">
        <v>701.85</v>
      </c>
      <c r="I2330">
        <f t="shared" si="36"/>
        <v>0</v>
      </c>
      <c r="J2330" t="s">
        <v>3686</v>
      </c>
    </row>
    <row r="2331" spans="1:10" hidden="1">
      <c r="A2331">
        <v>31</v>
      </c>
      <c r="B2331">
        <v>0</v>
      </c>
      <c r="C2331">
        <v>3</v>
      </c>
      <c r="D2331">
        <v>3291</v>
      </c>
      <c r="E2331">
        <v>0</v>
      </c>
      <c r="F2331">
        <v>27</v>
      </c>
      <c r="G2331">
        <v>76.099999999999994</v>
      </c>
      <c r="H2331">
        <v>3134.35</v>
      </c>
      <c r="I2331">
        <f t="shared" si="36"/>
        <v>0</v>
      </c>
      <c r="J2331" t="s">
        <v>3686</v>
      </c>
    </row>
    <row r="2332" spans="1:10" hidden="1">
      <c r="A2332">
        <v>26</v>
      </c>
      <c r="B2332">
        <v>0</v>
      </c>
      <c r="C2332">
        <v>3</v>
      </c>
      <c r="D2332">
        <v>3805</v>
      </c>
      <c r="E2332">
        <v>0</v>
      </c>
      <c r="F2332">
        <v>2</v>
      </c>
      <c r="G2332">
        <v>44.3</v>
      </c>
      <c r="H2332">
        <v>137.12</v>
      </c>
      <c r="I2332">
        <f t="shared" si="36"/>
        <v>0</v>
      </c>
      <c r="J2332" t="s">
        <v>3751</v>
      </c>
    </row>
    <row r="2333" spans="1:10" hidden="1">
      <c r="A2333">
        <v>73</v>
      </c>
      <c r="B2333">
        <v>0</v>
      </c>
      <c r="C2333">
        <v>3</v>
      </c>
      <c r="D2333">
        <v>4576</v>
      </c>
      <c r="E2333">
        <v>0</v>
      </c>
      <c r="F2333">
        <v>1</v>
      </c>
      <c r="G2333">
        <v>45.2</v>
      </c>
      <c r="H2333">
        <v>94.54</v>
      </c>
      <c r="I2333">
        <f t="shared" si="36"/>
        <v>0</v>
      </c>
      <c r="J2333" t="s">
        <v>3751</v>
      </c>
    </row>
    <row r="2334" spans="1:10" hidden="1">
      <c r="A2334">
        <v>73</v>
      </c>
      <c r="B2334">
        <v>2</v>
      </c>
      <c r="C2334">
        <v>3</v>
      </c>
      <c r="D2334">
        <v>5195</v>
      </c>
      <c r="E2334">
        <v>1</v>
      </c>
      <c r="F2334">
        <v>28</v>
      </c>
      <c r="G2334">
        <v>51</v>
      </c>
      <c r="H2334">
        <v>1593.68</v>
      </c>
      <c r="I2334">
        <f t="shared" si="36"/>
        <v>0</v>
      </c>
      <c r="J2334" t="s">
        <v>3686</v>
      </c>
    </row>
    <row r="2335" spans="1:10" hidden="1">
      <c r="A2335">
        <v>73</v>
      </c>
      <c r="B2335">
        <v>0</v>
      </c>
      <c r="C2335">
        <v>3</v>
      </c>
      <c r="D2335">
        <v>4340</v>
      </c>
      <c r="E2335">
        <v>6</v>
      </c>
      <c r="F2335">
        <v>60</v>
      </c>
      <c r="G2335">
        <v>89.45</v>
      </c>
      <c r="H2335">
        <v>6785.4</v>
      </c>
      <c r="I2335">
        <f t="shared" si="36"/>
        <v>0</v>
      </c>
      <c r="J2335" t="s">
        <v>3686</v>
      </c>
    </row>
    <row r="2336" spans="1:10" hidden="1">
      <c r="A2336">
        <v>70</v>
      </c>
      <c r="B2336">
        <v>2</v>
      </c>
      <c r="C2336">
        <v>3</v>
      </c>
      <c r="D2336">
        <v>4485</v>
      </c>
      <c r="E2336">
        <v>5</v>
      </c>
      <c r="F2336">
        <v>71</v>
      </c>
      <c r="G2336">
        <v>86.7</v>
      </c>
      <c r="H2336">
        <v>8320.7099999999991</v>
      </c>
      <c r="I2336">
        <f t="shared" si="36"/>
        <v>0</v>
      </c>
      <c r="J2336" t="s">
        <v>3686</v>
      </c>
    </row>
    <row r="2337" spans="1:10" hidden="1">
      <c r="A2337">
        <v>76</v>
      </c>
      <c r="B2337">
        <v>0</v>
      </c>
      <c r="C2337">
        <v>3</v>
      </c>
      <c r="D2337">
        <v>5327</v>
      </c>
      <c r="E2337">
        <v>0</v>
      </c>
      <c r="F2337">
        <v>14</v>
      </c>
      <c r="G2337">
        <v>78.849999999999994</v>
      </c>
      <c r="H2337">
        <v>1765.94</v>
      </c>
      <c r="I2337">
        <f t="shared" si="36"/>
        <v>0</v>
      </c>
      <c r="J2337" t="s">
        <v>3686</v>
      </c>
    </row>
    <row r="2338" spans="1:10" hidden="1">
      <c r="A2338">
        <v>76</v>
      </c>
      <c r="B2338">
        <v>0</v>
      </c>
      <c r="C2338">
        <v>3</v>
      </c>
      <c r="D2338">
        <v>3866</v>
      </c>
      <c r="E2338">
        <v>6</v>
      </c>
      <c r="F2338">
        <v>2</v>
      </c>
      <c r="G2338">
        <v>20.2</v>
      </c>
      <c r="H2338">
        <v>111.57</v>
      </c>
      <c r="I2338">
        <f t="shared" si="36"/>
        <v>0</v>
      </c>
      <c r="J2338" t="s">
        <v>3751</v>
      </c>
    </row>
    <row r="2339" spans="1:10" hidden="1">
      <c r="A2339">
        <v>22</v>
      </c>
      <c r="B2339">
        <v>0</v>
      </c>
      <c r="C2339">
        <v>3</v>
      </c>
      <c r="D2339">
        <v>5883</v>
      </c>
      <c r="E2339">
        <v>8</v>
      </c>
      <c r="F2339">
        <v>72</v>
      </c>
      <c r="G2339">
        <v>92</v>
      </c>
      <c r="H2339">
        <v>7175.19</v>
      </c>
      <c r="I2339">
        <f t="shared" si="36"/>
        <v>0</v>
      </c>
      <c r="J2339" t="s">
        <v>3686</v>
      </c>
    </row>
    <row r="2340" spans="1:10" hidden="1">
      <c r="A2340">
        <v>55</v>
      </c>
      <c r="B2340">
        <v>0</v>
      </c>
      <c r="C2340">
        <v>3</v>
      </c>
      <c r="D2340">
        <v>4629</v>
      </c>
      <c r="E2340">
        <v>0</v>
      </c>
      <c r="F2340">
        <v>1</v>
      </c>
      <c r="G2340">
        <v>19.2</v>
      </c>
      <c r="H2340">
        <v>55.08</v>
      </c>
      <c r="I2340">
        <f t="shared" si="36"/>
        <v>0</v>
      </c>
      <c r="J2340" t="s">
        <v>3751</v>
      </c>
    </row>
    <row r="2341" spans="1:10" hidden="1">
      <c r="A2341">
        <v>33</v>
      </c>
      <c r="B2341">
        <v>0</v>
      </c>
      <c r="C2341">
        <v>3</v>
      </c>
      <c r="D2341">
        <v>2894</v>
      </c>
      <c r="E2341">
        <v>8</v>
      </c>
      <c r="F2341">
        <v>41</v>
      </c>
      <c r="G2341">
        <v>78.349999999999994</v>
      </c>
      <c r="H2341">
        <v>3983.64</v>
      </c>
      <c r="I2341">
        <f t="shared" si="36"/>
        <v>0</v>
      </c>
      <c r="J2341" t="s">
        <v>3686</v>
      </c>
    </row>
    <row r="2342" spans="1:10" hidden="1">
      <c r="A2342">
        <v>28</v>
      </c>
      <c r="B2342">
        <v>1</v>
      </c>
      <c r="C2342">
        <v>3</v>
      </c>
      <c r="D2342">
        <v>2276</v>
      </c>
      <c r="E2342">
        <v>0</v>
      </c>
      <c r="F2342">
        <v>6</v>
      </c>
      <c r="G2342">
        <v>19.7</v>
      </c>
      <c r="H2342">
        <v>278.33</v>
      </c>
      <c r="I2342">
        <f t="shared" si="36"/>
        <v>0</v>
      </c>
      <c r="J2342" t="s">
        <v>3686</v>
      </c>
    </row>
    <row r="2343" spans="1:10" hidden="1">
      <c r="A2343">
        <v>46</v>
      </c>
      <c r="B2343">
        <v>0</v>
      </c>
      <c r="C2343">
        <v>3</v>
      </c>
      <c r="D2343">
        <v>3289</v>
      </c>
      <c r="E2343">
        <v>8</v>
      </c>
      <c r="F2343">
        <v>45</v>
      </c>
      <c r="G2343">
        <v>84.55</v>
      </c>
      <c r="H2343">
        <v>4739.95</v>
      </c>
      <c r="I2343">
        <f t="shared" si="36"/>
        <v>0</v>
      </c>
      <c r="J2343" t="s">
        <v>3686</v>
      </c>
    </row>
    <row r="2344" spans="1:10" hidden="1">
      <c r="A2344">
        <v>49</v>
      </c>
      <c r="B2344">
        <v>3</v>
      </c>
      <c r="C2344">
        <v>3</v>
      </c>
      <c r="D2344">
        <v>5394</v>
      </c>
      <c r="E2344">
        <v>9</v>
      </c>
      <c r="F2344">
        <v>71</v>
      </c>
      <c r="G2344">
        <v>85.45</v>
      </c>
      <c r="H2344">
        <v>7650.83</v>
      </c>
      <c r="I2344">
        <f t="shared" si="36"/>
        <v>0</v>
      </c>
      <c r="J2344" t="s">
        <v>3686</v>
      </c>
    </row>
    <row r="2345" spans="1:10" hidden="1">
      <c r="A2345">
        <v>35</v>
      </c>
      <c r="B2345">
        <v>0</v>
      </c>
      <c r="C2345">
        <v>3</v>
      </c>
      <c r="D2345">
        <v>2519</v>
      </c>
      <c r="E2345">
        <v>6</v>
      </c>
      <c r="F2345">
        <v>46</v>
      </c>
      <c r="G2345">
        <v>40.4</v>
      </c>
      <c r="H2345">
        <v>1922.7</v>
      </c>
      <c r="I2345">
        <f t="shared" si="36"/>
        <v>0</v>
      </c>
      <c r="J2345" t="s">
        <v>3686</v>
      </c>
    </row>
    <row r="2346" spans="1:10" hidden="1">
      <c r="A2346">
        <v>63</v>
      </c>
      <c r="B2346">
        <v>0</v>
      </c>
      <c r="C2346">
        <v>3</v>
      </c>
      <c r="D2346">
        <v>5064</v>
      </c>
      <c r="E2346">
        <v>0</v>
      </c>
      <c r="F2346">
        <v>5</v>
      </c>
      <c r="G2346">
        <v>20.25</v>
      </c>
      <c r="H2346">
        <v>148.94999999999999</v>
      </c>
      <c r="I2346">
        <f t="shared" si="36"/>
        <v>0</v>
      </c>
      <c r="J2346" t="s">
        <v>3686</v>
      </c>
    </row>
    <row r="2347" spans="1:10" hidden="1">
      <c r="A2347">
        <v>31</v>
      </c>
      <c r="B2347">
        <v>0</v>
      </c>
      <c r="C2347">
        <v>3</v>
      </c>
      <c r="D2347">
        <v>5111</v>
      </c>
      <c r="E2347">
        <v>4</v>
      </c>
      <c r="F2347">
        <v>36</v>
      </c>
      <c r="G2347">
        <v>95.4</v>
      </c>
      <c r="H2347">
        <v>4935.08</v>
      </c>
      <c r="I2347">
        <f t="shared" si="36"/>
        <v>0</v>
      </c>
      <c r="J2347" t="s">
        <v>3686</v>
      </c>
    </row>
    <row r="2348" spans="1:10" hidden="1">
      <c r="A2348">
        <v>58</v>
      </c>
      <c r="B2348">
        <v>0</v>
      </c>
      <c r="C2348">
        <v>3</v>
      </c>
      <c r="D2348">
        <v>5114</v>
      </c>
      <c r="E2348">
        <v>6</v>
      </c>
      <c r="F2348">
        <v>63</v>
      </c>
      <c r="G2348">
        <v>70.8</v>
      </c>
      <c r="H2348">
        <v>7409.17</v>
      </c>
      <c r="I2348">
        <f t="shared" si="36"/>
        <v>0</v>
      </c>
      <c r="J2348" t="s">
        <v>3686</v>
      </c>
    </row>
    <row r="2349" spans="1:10" hidden="1">
      <c r="A2349">
        <v>59</v>
      </c>
      <c r="B2349">
        <v>1</v>
      </c>
      <c r="C2349">
        <v>3</v>
      </c>
      <c r="D2349">
        <v>5436</v>
      </c>
      <c r="E2349">
        <v>10</v>
      </c>
      <c r="F2349">
        <v>68</v>
      </c>
      <c r="G2349">
        <v>88</v>
      </c>
      <c r="H2349">
        <v>9160.58</v>
      </c>
      <c r="I2349">
        <f t="shared" si="36"/>
        <v>0</v>
      </c>
      <c r="J2349" t="s">
        <v>3686</v>
      </c>
    </row>
    <row r="2350" spans="1:10" hidden="1">
      <c r="A2350">
        <v>49</v>
      </c>
      <c r="B2350">
        <v>0</v>
      </c>
      <c r="C2350">
        <v>3</v>
      </c>
      <c r="D2350">
        <v>5717</v>
      </c>
      <c r="E2350">
        <v>7</v>
      </c>
      <c r="F2350">
        <v>69</v>
      </c>
      <c r="G2350">
        <v>60.25</v>
      </c>
      <c r="H2350">
        <v>4175.5</v>
      </c>
      <c r="I2350">
        <f t="shared" si="36"/>
        <v>0</v>
      </c>
      <c r="J2350" t="s">
        <v>3686</v>
      </c>
    </row>
    <row r="2351" spans="1:10" hidden="1">
      <c r="A2351">
        <v>22</v>
      </c>
      <c r="B2351">
        <v>2</v>
      </c>
      <c r="C2351">
        <v>3</v>
      </c>
      <c r="D2351">
        <v>5038</v>
      </c>
      <c r="E2351">
        <v>4</v>
      </c>
      <c r="F2351">
        <v>19</v>
      </c>
      <c r="G2351">
        <v>25.6</v>
      </c>
      <c r="H2351">
        <v>1216.07</v>
      </c>
      <c r="I2351">
        <f t="shared" si="36"/>
        <v>0</v>
      </c>
      <c r="J2351" t="s">
        <v>3686</v>
      </c>
    </row>
    <row r="2352" spans="1:10" hidden="1">
      <c r="A2352">
        <v>50</v>
      </c>
      <c r="B2352">
        <v>0</v>
      </c>
      <c r="C2352">
        <v>3</v>
      </c>
      <c r="D2352">
        <v>3561</v>
      </c>
      <c r="E2352">
        <v>0</v>
      </c>
      <c r="F2352">
        <v>17</v>
      </c>
      <c r="G2352">
        <v>19.399999999999999</v>
      </c>
      <c r="H2352">
        <v>869.24</v>
      </c>
      <c r="I2352">
        <f t="shared" si="36"/>
        <v>0</v>
      </c>
      <c r="J2352" t="s">
        <v>3686</v>
      </c>
    </row>
    <row r="2353" spans="1:10" hidden="1">
      <c r="A2353">
        <v>58</v>
      </c>
      <c r="B2353">
        <v>3</v>
      </c>
      <c r="C2353">
        <v>3</v>
      </c>
      <c r="D2353">
        <v>6005</v>
      </c>
      <c r="E2353">
        <v>0</v>
      </c>
      <c r="F2353">
        <v>49</v>
      </c>
      <c r="G2353">
        <v>109.2</v>
      </c>
      <c r="H2353">
        <v>5523.69</v>
      </c>
      <c r="I2353">
        <f t="shared" si="36"/>
        <v>0</v>
      </c>
      <c r="J2353" t="s">
        <v>3686</v>
      </c>
    </row>
    <row r="2354" spans="1:10" hidden="1">
      <c r="A2354">
        <v>35</v>
      </c>
      <c r="B2354">
        <v>0</v>
      </c>
      <c r="C2354">
        <v>3</v>
      </c>
      <c r="D2354">
        <v>4697</v>
      </c>
      <c r="E2354">
        <v>4</v>
      </c>
      <c r="F2354">
        <v>72</v>
      </c>
      <c r="G2354">
        <v>115.5</v>
      </c>
      <c r="H2354">
        <v>10063.790000000001</v>
      </c>
      <c r="I2354">
        <f t="shared" si="36"/>
        <v>0</v>
      </c>
      <c r="J2354" t="s">
        <v>3686</v>
      </c>
    </row>
    <row r="2355" spans="1:10" hidden="1">
      <c r="A2355">
        <v>26</v>
      </c>
      <c r="B2355">
        <v>0</v>
      </c>
      <c r="C2355">
        <v>3</v>
      </c>
      <c r="D2355">
        <v>3985</v>
      </c>
      <c r="E2355">
        <v>3</v>
      </c>
      <c r="F2355">
        <v>3</v>
      </c>
      <c r="G2355">
        <v>20</v>
      </c>
      <c r="H2355">
        <v>142.83000000000001</v>
      </c>
      <c r="I2355">
        <f t="shared" si="36"/>
        <v>0</v>
      </c>
      <c r="J2355" t="s">
        <v>3751</v>
      </c>
    </row>
    <row r="2356" spans="1:10" hidden="1">
      <c r="A2356">
        <v>51</v>
      </c>
      <c r="B2356">
        <v>0</v>
      </c>
      <c r="C2356">
        <v>3</v>
      </c>
      <c r="D2356">
        <v>2935</v>
      </c>
      <c r="E2356">
        <v>10</v>
      </c>
      <c r="F2356">
        <v>18</v>
      </c>
      <c r="G2356">
        <v>44.35</v>
      </c>
      <c r="H2356">
        <v>1594.61</v>
      </c>
      <c r="I2356">
        <f t="shared" si="36"/>
        <v>0</v>
      </c>
      <c r="J2356" t="s">
        <v>3686</v>
      </c>
    </row>
    <row r="2357" spans="1:10" hidden="1">
      <c r="A2357">
        <v>41</v>
      </c>
      <c r="B2357">
        <v>0</v>
      </c>
      <c r="C2357">
        <v>3</v>
      </c>
      <c r="D2357">
        <v>5135</v>
      </c>
      <c r="E2357">
        <v>0</v>
      </c>
      <c r="F2357">
        <v>37</v>
      </c>
      <c r="G2357">
        <v>91.2</v>
      </c>
      <c r="H2357">
        <v>3816.31</v>
      </c>
      <c r="I2357">
        <f t="shared" si="36"/>
        <v>0</v>
      </c>
      <c r="J2357" t="s">
        <v>3686</v>
      </c>
    </row>
    <row r="2358" spans="1:10" hidden="1">
      <c r="A2358">
        <v>52</v>
      </c>
      <c r="B2358">
        <v>0</v>
      </c>
      <c r="C2358">
        <v>3</v>
      </c>
      <c r="D2358">
        <v>5418</v>
      </c>
      <c r="E2358">
        <v>0</v>
      </c>
      <c r="F2358">
        <v>54</v>
      </c>
      <c r="G2358">
        <v>87.1</v>
      </c>
      <c r="H2358">
        <v>5816.36</v>
      </c>
      <c r="I2358">
        <f t="shared" si="36"/>
        <v>0</v>
      </c>
      <c r="J2358" t="s">
        <v>3686</v>
      </c>
    </row>
    <row r="2359" spans="1:10" hidden="1">
      <c r="A2359">
        <v>60</v>
      </c>
      <c r="B2359">
        <v>2</v>
      </c>
      <c r="C2359">
        <v>3</v>
      </c>
      <c r="D2359">
        <v>3169</v>
      </c>
      <c r="E2359">
        <v>0</v>
      </c>
      <c r="F2359">
        <v>22</v>
      </c>
      <c r="G2359">
        <v>20.55</v>
      </c>
      <c r="H2359">
        <v>1437.19</v>
      </c>
      <c r="I2359">
        <f t="shared" si="36"/>
        <v>0</v>
      </c>
      <c r="J2359" t="s">
        <v>3686</v>
      </c>
    </row>
    <row r="2360" spans="1:10" hidden="1">
      <c r="A2360">
        <v>28</v>
      </c>
      <c r="B2360">
        <v>0</v>
      </c>
      <c r="C2360">
        <v>3</v>
      </c>
      <c r="D2360">
        <v>5046</v>
      </c>
      <c r="E2360">
        <v>1</v>
      </c>
      <c r="F2360">
        <v>72</v>
      </c>
      <c r="G2360">
        <v>84.4</v>
      </c>
      <c r="H2360">
        <v>6474.45</v>
      </c>
      <c r="I2360">
        <f t="shared" si="36"/>
        <v>0</v>
      </c>
      <c r="J2360" t="s">
        <v>3686</v>
      </c>
    </row>
    <row r="2361" spans="1:10" hidden="1">
      <c r="A2361">
        <v>38</v>
      </c>
      <c r="B2361">
        <v>0</v>
      </c>
      <c r="C2361">
        <v>3</v>
      </c>
      <c r="D2361">
        <v>6250</v>
      </c>
      <c r="E2361">
        <v>0</v>
      </c>
      <c r="F2361">
        <v>55</v>
      </c>
      <c r="G2361">
        <v>50.55</v>
      </c>
      <c r="H2361">
        <v>3031.85</v>
      </c>
      <c r="I2361">
        <f t="shared" si="36"/>
        <v>0</v>
      </c>
      <c r="J2361" t="s">
        <v>3686</v>
      </c>
    </row>
    <row r="2362" spans="1:10" hidden="1">
      <c r="A2362">
        <v>38</v>
      </c>
      <c r="B2362">
        <v>0</v>
      </c>
      <c r="C2362">
        <v>3</v>
      </c>
      <c r="D2362">
        <v>2731</v>
      </c>
      <c r="E2362">
        <v>1</v>
      </c>
      <c r="F2362">
        <v>13</v>
      </c>
      <c r="G2362">
        <v>65.849999999999994</v>
      </c>
      <c r="H2362">
        <v>1088.4100000000001</v>
      </c>
      <c r="I2362">
        <f t="shared" si="36"/>
        <v>0</v>
      </c>
      <c r="J2362" t="s">
        <v>3686</v>
      </c>
    </row>
    <row r="2363" spans="1:10" hidden="1">
      <c r="A2363">
        <v>56</v>
      </c>
      <c r="B2363">
        <v>3</v>
      </c>
      <c r="C2363">
        <v>3</v>
      </c>
      <c r="D2363">
        <v>4680</v>
      </c>
      <c r="E2363">
        <v>0</v>
      </c>
      <c r="F2363">
        <v>13</v>
      </c>
      <c r="G2363">
        <v>44.8</v>
      </c>
      <c r="H2363">
        <v>692.05</v>
      </c>
      <c r="I2363">
        <f t="shared" si="36"/>
        <v>0</v>
      </c>
      <c r="J2363" t="s">
        <v>3686</v>
      </c>
    </row>
    <row r="2364" spans="1:10" hidden="1">
      <c r="A2364">
        <v>25</v>
      </c>
      <c r="B2364">
        <v>0</v>
      </c>
      <c r="C2364">
        <v>3</v>
      </c>
      <c r="D2364">
        <v>4814</v>
      </c>
      <c r="E2364">
        <v>1</v>
      </c>
      <c r="F2364">
        <v>59</v>
      </c>
      <c r="G2364">
        <v>93.35</v>
      </c>
      <c r="H2364">
        <v>6576.45</v>
      </c>
      <c r="I2364">
        <f t="shared" si="36"/>
        <v>0</v>
      </c>
      <c r="J2364" t="s">
        <v>3686</v>
      </c>
    </row>
    <row r="2365" spans="1:10" hidden="1">
      <c r="A2365">
        <v>45</v>
      </c>
      <c r="B2365">
        <v>0</v>
      </c>
      <c r="C2365">
        <v>3</v>
      </c>
      <c r="D2365">
        <v>2007</v>
      </c>
      <c r="E2365">
        <v>0</v>
      </c>
      <c r="F2365">
        <v>39</v>
      </c>
      <c r="G2365">
        <v>20.149999999999999</v>
      </c>
      <c r="H2365">
        <v>861.31</v>
      </c>
      <c r="I2365">
        <f t="shared" si="36"/>
        <v>0</v>
      </c>
      <c r="J2365" t="s">
        <v>3686</v>
      </c>
    </row>
    <row r="2366" spans="1:10" hidden="1">
      <c r="A2366">
        <v>30</v>
      </c>
      <c r="B2366">
        <v>0</v>
      </c>
      <c r="C2366">
        <v>3</v>
      </c>
      <c r="D2366">
        <v>5840</v>
      </c>
      <c r="E2366">
        <v>0</v>
      </c>
      <c r="F2366">
        <v>56</v>
      </c>
      <c r="G2366">
        <v>99.9</v>
      </c>
      <c r="H2366">
        <v>6676.78</v>
      </c>
      <c r="I2366">
        <f t="shared" si="36"/>
        <v>0</v>
      </c>
      <c r="J2366" t="s">
        <v>3686</v>
      </c>
    </row>
    <row r="2367" spans="1:10" hidden="1">
      <c r="A2367">
        <v>80</v>
      </c>
      <c r="B2367">
        <v>0</v>
      </c>
      <c r="C2367">
        <v>3</v>
      </c>
      <c r="D2367">
        <v>5768</v>
      </c>
      <c r="E2367">
        <v>3</v>
      </c>
      <c r="F2367">
        <v>67</v>
      </c>
      <c r="G2367">
        <v>105.6</v>
      </c>
      <c r="H2367">
        <v>7910.12</v>
      </c>
      <c r="I2367">
        <f t="shared" si="36"/>
        <v>0</v>
      </c>
      <c r="J2367" t="s">
        <v>3686</v>
      </c>
    </row>
    <row r="2368" spans="1:10" hidden="1">
      <c r="A2368">
        <v>74</v>
      </c>
      <c r="B2368">
        <v>0</v>
      </c>
      <c r="C2368">
        <v>3</v>
      </c>
      <c r="D2368">
        <v>4337</v>
      </c>
      <c r="E2368">
        <v>2</v>
      </c>
      <c r="F2368">
        <v>54</v>
      </c>
      <c r="G2368">
        <v>115.6</v>
      </c>
      <c r="H2368">
        <v>8791.39</v>
      </c>
      <c r="I2368">
        <f t="shared" si="36"/>
        <v>0</v>
      </c>
      <c r="J2368" t="s">
        <v>3686</v>
      </c>
    </row>
    <row r="2369" spans="1:10" hidden="1">
      <c r="A2369">
        <v>79</v>
      </c>
      <c r="B2369">
        <v>0</v>
      </c>
      <c r="C2369">
        <v>3</v>
      </c>
      <c r="D2369">
        <v>4914</v>
      </c>
      <c r="E2369">
        <v>8</v>
      </c>
      <c r="F2369">
        <v>41</v>
      </c>
      <c r="G2369">
        <v>94.55</v>
      </c>
      <c r="H2369">
        <v>5796.31</v>
      </c>
      <c r="I2369">
        <f t="shared" si="36"/>
        <v>0</v>
      </c>
      <c r="J2369" t="s">
        <v>3686</v>
      </c>
    </row>
    <row r="2370" spans="1:10" hidden="1">
      <c r="A2370">
        <v>65</v>
      </c>
      <c r="B2370">
        <v>0</v>
      </c>
      <c r="C2370">
        <v>3</v>
      </c>
      <c r="D2370">
        <v>6469</v>
      </c>
      <c r="E2370">
        <v>0</v>
      </c>
      <c r="F2370">
        <v>53</v>
      </c>
      <c r="G2370">
        <v>73.8</v>
      </c>
      <c r="H2370">
        <v>4891.07</v>
      </c>
      <c r="I2370">
        <f t="shared" ref="I2370:I2433" si="37">IF(J2370="Churned",1,0)</f>
        <v>0</v>
      </c>
      <c r="J2370" t="s">
        <v>3686</v>
      </c>
    </row>
    <row r="2371" spans="1:10" hidden="1">
      <c r="A2371">
        <v>75</v>
      </c>
      <c r="B2371">
        <v>0</v>
      </c>
      <c r="C2371">
        <v>3</v>
      </c>
      <c r="D2371">
        <v>5251</v>
      </c>
      <c r="E2371">
        <v>4</v>
      </c>
      <c r="F2371">
        <v>69</v>
      </c>
      <c r="G2371">
        <v>95.65</v>
      </c>
      <c r="H2371">
        <v>9978.23</v>
      </c>
      <c r="I2371">
        <f t="shared" si="37"/>
        <v>0</v>
      </c>
      <c r="J2371" t="s">
        <v>3686</v>
      </c>
    </row>
    <row r="2372" spans="1:10" hidden="1">
      <c r="A2372">
        <v>32</v>
      </c>
      <c r="B2372">
        <v>0</v>
      </c>
      <c r="C2372">
        <v>3</v>
      </c>
      <c r="D2372">
        <v>4209</v>
      </c>
      <c r="E2372">
        <v>0</v>
      </c>
      <c r="F2372">
        <v>1</v>
      </c>
      <c r="G2372">
        <v>49.3</v>
      </c>
      <c r="H2372">
        <v>74.27</v>
      </c>
      <c r="I2372">
        <f t="shared" si="37"/>
        <v>0</v>
      </c>
      <c r="J2372" t="s">
        <v>3751</v>
      </c>
    </row>
    <row r="2373" spans="1:10" hidden="1">
      <c r="A2373">
        <v>54</v>
      </c>
      <c r="B2373">
        <v>1</v>
      </c>
      <c r="C2373">
        <v>3</v>
      </c>
      <c r="D2373">
        <v>4395</v>
      </c>
      <c r="E2373">
        <v>1</v>
      </c>
      <c r="F2373">
        <v>66</v>
      </c>
      <c r="G2373">
        <v>74.25</v>
      </c>
      <c r="H2373">
        <v>7356.69</v>
      </c>
      <c r="I2373">
        <f t="shared" si="37"/>
        <v>0</v>
      </c>
      <c r="J2373" t="s">
        <v>3686</v>
      </c>
    </row>
    <row r="2374" spans="1:10" hidden="1">
      <c r="A2374">
        <v>34</v>
      </c>
      <c r="B2374">
        <v>3</v>
      </c>
      <c r="C2374">
        <v>3</v>
      </c>
      <c r="D2374">
        <v>5864</v>
      </c>
      <c r="E2374">
        <v>5</v>
      </c>
      <c r="F2374">
        <v>57</v>
      </c>
      <c r="G2374">
        <v>19.5</v>
      </c>
      <c r="H2374">
        <v>3549.69</v>
      </c>
      <c r="I2374">
        <f t="shared" si="37"/>
        <v>0</v>
      </c>
      <c r="J2374" t="s">
        <v>3686</v>
      </c>
    </row>
    <row r="2375" spans="1:10" hidden="1">
      <c r="A2375">
        <v>33</v>
      </c>
      <c r="B2375">
        <v>0</v>
      </c>
      <c r="C2375">
        <v>3</v>
      </c>
      <c r="D2375">
        <v>4039</v>
      </c>
      <c r="E2375">
        <v>0</v>
      </c>
      <c r="F2375">
        <v>63</v>
      </c>
      <c r="G2375">
        <v>90.05</v>
      </c>
      <c r="H2375">
        <v>8358.42</v>
      </c>
      <c r="I2375">
        <f t="shared" si="37"/>
        <v>0</v>
      </c>
      <c r="J2375" t="s">
        <v>3686</v>
      </c>
    </row>
    <row r="2376" spans="1:10" hidden="1">
      <c r="A2376">
        <v>41</v>
      </c>
      <c r="B2376">
        <v>3</v>
      </c>
      <c r="C2376">
        <v>3</v>
      </c>
      <c r="D2376">
        <v>4121</v>
      </c>
      <c r="E2376">
        <v>6</v>
      </c>
      <c r="F2376">
        <v>68</v>
      </c>
      <c r="G2376">
        <v>103.75</v>
      </c>
      <c r="H2376">
        <v>8133.57</v>
      </c>
      <c r="I2376">
        <f t="shared" si="37"/>
        <v>0</v>
      </c>
      <c r="J2376" t="s">
        <v>3686</v>
      </c>
    </row>
    <row r="2377" spans="1:10" hidden="1">
      <c r="A2377">
        <v>32</v>
      </c>
      <c r="B2377">
        <v>0</v>
      </c>
      <c r="C2377">
        <v>3</v>
      </c>
      <c r="D2377">
        <v>2048</v>
      </c>
      <c r="E2377">
        <v>8</v>
      </c>
      <c r="F2377">
        <v>10</v>
      </c>
      <c r="G2377">
        <v>80.849999999999994</v>
      </c>
      <c r="H2377">
        <v>1119.4000000000001</v>
      </c>
      <c r="I2377">
        <f t="shared" si="37"/>
        <v>0</v>
      </c>
      <c r="J2377" t="s">
        <v>3686</v>
      </c>
    </row>
    <row r="2378" spans="1:10" hidden="1">
      <c r="A2378">
        <v>40</v>
      </c>
      <c r="B2378">
        <v>1</v>
      </c>
      <c r="C2378">
        <v>3</v>
      </c>
      <c r="D2378">
        <v>4725</v>
      </c>
      <c r="E2378">
        <v>0</v>
      </c>
      <c r="F2378">
        <v>2</v>
      </c>
      <c r="G2378">
        <v>19.25</v>
      </c>
      <c r="H2378">
        <v>90.71</v>
      </c>
      <c r="I2378">
        <f t="shared" si="37"/>
        <v>0</v>
      </c>
      <c r="J2378" t="s">
        <v>3751</v>
      </c>
    </row>
    <row r="2379" spans="1:10" hidden="1">
      <c r="A2379">
        <v>58</v>
      </c>
      <c r="B2379">
        <v>1</v>
      </c>
      <c r="C2379">
        <v>3</v>
      </c>
      <c r="D2379">
        <v>5996</v>
      </c>
      <c r="E2379">
        <v>8</v>
      </c>
      <c r="F2379">
        <v>7</v>
      </c>
      <c r="G2379">
        <v>34.65</v>
      </c>
      <c r="H2379">
        <v>246.6</v>
      </c>
      <c r="I2379">
        <f t="shared" si="37"/>
        <v>0</v>
      </c>
      <c r="J2379" t="s">
        <v>3686</v>
      </c>
    </row>
    <row r="2380" spans="1:10" hidden="1">
      <c r="A2380">
        <v>37</v>
      </c>
      <c r="B2380">
        <v>0</v>
      </c>
      <c r="C2380">
        <v>3</v>
      </c>
      <c r="D2380">
        <v>4207</v>
      </c>
      <c r="E2380">
        <v>1</v>
      </c>
      <c r="F2380">
        <v>17</v>
      </c>
      <c r="G2380">
        <v>34.4</v>
      </c>
      <c r="H2380">
        <v>592.75</v>
      </c>
      <c r="I2380">
        <f t="shared" si="37"/>
        <v>0</v>
      </c>
      <c r="J2380" t="s">
        <v>3686</v>
      </c>
    </row>
    <row r="2381" spans="1:10" hidden="1">
      <c r="A2381">
        <v>36</v>
      </c>
      <c r="B2381">
        <v>0</v>
      </c>
      <c r="C2381">
        <v>3</v>
      </c>
      <c r="D2381">
        <v>4964</v>
      </c>
      <c r="E2381">
        <v>0</v>
      </c>
      <c r="F2381">
        <v>2</v>
      </c>
      <c r="G2381">
        <v>45.4</v>
      </c>
      <c r="H2381">
        <v>102.57</v>
      </c>
      <c r="I2381">
        <f t="shared" si="37"/>
        <v>0</v>
      </c>
      <c r="J2381" t="s">
        <v>3751</v>
      </c>
    </row>
    <row r="2382" spans="1:10" hidden="1">
      <c r="A2382">
        <v>31</v>
      </c>
      <c r="B2382">
        <v>1</v>
      </c>
      <c r="C2382">
        <v>3</v>
      </c>
      <c r="D2382">
        <v>3040</v>
      </c>
      <c r="E2382">
        <v>9</v>
      </c>
      <c r="F2382">
        <v>36</v>
      </c>
      <c r="G2382">
        <v>25.1</v>
      </c>
      <c r="H2382">
        <v>2183.39</v>
      </c>
      <c r="I2382">
        <f t="shared" si="37"/>
        <v>0</v>
      </c>
      <c r="J2382" t="s">
        <v>3686</v>
      </c>
    </row>
    <row r="2383" spans="1:10" hidden="1">
      <c r="A2383">
        <v>48</v>
      </c>
      <c r="B2383">
        <v>0</v>
      </c>
      <c r="C2383">
        <v>3</v>
      </c>
      <c r="D2383">
        <v>2124</v>
      </c>
      <c r="E2383">
        <v>0</v>
      </c>
      <c r="F2383">
        <v>4</v>
      </c>
      <c r="G2383">
        <v>44.55</v>
      </c>
      <c r="H2383">
        <v>341.03</v>
      </c>
      <c r="I2383">
        <f t="shared" si="37"/>
        <v>0</v>
      </c>
      <c r="J2383" t="s">
        <v>3686</v>
      </c>
    </row>
    <row r="2384" spans="1:10" hidden="1">
      <c r="A2384">
        <v>38</v>
      </c>
      <c r="B2384">
        <v>0</v>
      </c>
      <c r="C2384">
        <v>3</v>
      </c>
      <c r="D2384">
        <v>5278</v>
      </c>
      <c r="E2384">
        <v>0</v>
      </c>
      <c r="F2384">
        <v>68</v>
      </c>
      <c r="G2384">
        <v>38.9</v>
      </c>
      <c r="H2384">
        <v>2719.2</v>
      </c>
      <c r="I2384">
        <f t="shared" si="37"/>
        <v>0</v>
      </c>
      <c r="J2384" t="s">
        <v>3686</v>
      </c>
    </row>
    <row r="2385" spans="1:10" hidden="1">
      <c r="A2385">
        <v>21</v>
      </c>
      <c r="B2385">
        <v>3</v>
      </c>
      <c r="C2385">
        <v>3</v>
      </c>
      <c r="D2385">
        <v>5144</v>
      </c>
      <c r="E2385">
        <v>0</v>
      </c>
      <c r="F2385">
        <v>47</v>
      </c>
      <c r="G2385">
        <v>63.8</v>
      </c>
      <c r="H2385">
        <v>4500.07</v>
      </c>
      <c r="I2385">
        <f t="shared" si="37"/>
        <v>0</v>
      </c>
      <c r="J2385" t="s">
        <v>3686</v>
      </c>
    </row>
    <row r="2386" spans="1:10" hidden="1">
      <c r="A2386">
        <v>32</v>
      </c>
      <c r="B2386">
        <v>0</v>
      </c>
      <c r="C2386">
        <v>3</v>
      </c>
      <c r="D2386">
        <v>4267</v>
      </c>
      <c r="E2386">
        <v>0</v>
      </c>
      <c r="F2386">
        <v>4</v>
      </c>
      <c r="G2386">
        <v>20.2</v>
      </c>
      <c r="H2386">
        <v>241.82</v>
      </c>
      <c r="I2386">
        <f t="shared" si="37"/>
        <v>0</v>
      </c>
      <c r="J2386" t="s">
        <v>3686</v>
      </c>
    </row>
    <row r="2387" spans="1:10" hidden="1">
      <c r="A2387">
        <v>29</v>
      </c>
      <c r="B2387">
        <v>0</v>
      </c>
      <c r="C2387">
        <v>3</v>
      </c>
      <c r="D2387">
        <v>5428</v>
      </c>
      <c r="E2387">
        <v>5</v>
      </c>
      <c r="F2387">
        <v>24</v>
      </c>
      <c r="G2387">
        <v>58.35</v>
      </c>
      <c r="H2387">
        <v>2163.14</v>
      </c>
      <c r="I2387">
        <f t="shared" si="37"/>
        <v>0</v>
      </c>
      <c r="J2387" t="s">
        <v>3686</v>
      </c>
    </row>
    <row r="2388" spans="1:10" hidden="1">
      <c r="A2388">
        <v>50</v>
      </c>
      <c r="B2388">
        <v>0</v>
      </c>
      <c r="C2388">
        <v>3</v>
      </c>
      <c r="D2388">
        <v>4106</v>
      </c>
      <c r="E2388">
        <v>10</v>
      </c>
      <c r="F2388">
        <v>69</v>
      </c>
      <c r="G2388">
        <v>24.95</v>
      </c>
      <c r="H2388">
        <v>4831.63</v>
      </c>
      <c r="I2388">
        <f t="shared" si="37"/>
        <v>0</v>
      </c>
      <c r="J2388" t="s">
        <v>3686</v>
      </c>
    </row>
    <row r="2389" spans="1:10" hidden="1">
      <c r="A2389">
        <v>23</v>
      </c>
      <c r="B2389">
        <v>0</v>
      </c>
      <c r="C2389">
        <v>3</v>
      </c>
      <c r="D2389">
        <v>2540</v>
      </c>
      <c r="E2389">
        <v>0</v>
      </c>
      <c r="F2389">
        <v>47</v>
      </c>
      <c r="G2389">
        <v>41.9</v>
      </c>
      <c r="H2389">
        <v>1875.25</v>
      </c>
      <c r="I2389">
        <f t="shared" si="37"/>
        <v>0</v>
      </c>
      <c r="J2389" t="s">
        <v>3686</v>
      </c>
    </row>
    <row r="2390" spans="1:10" hidden="1">
      <c r="A2390">
        <v>54</v>
      </c>
      <c r="B2390">
        <v>0</v>
      </c>
      <c r="C2390">
        <v>3</v>
      </c>
      <c r="D2390">
        <v>5255</v>
      </c>
      <c r="E2390">
        <v>0</v>
      </c>
      <c r="F2390">
        <v>37</v>
      </c>
      <c r="G2390">
        <v>64.650000000000006</v>
      </c>
      <c r="H2390">
        <v>3723.51</v>
      </c>
      <c r="I2390">
        <f t="shared" si="37"/>
        <v>0</v>
      </c>
      <c r="J2390" t="s">
        <v>3686</v>
      </c>
    </row>
    <row r="2391" spans="1:10" hidden="1">
      <c r="A2391">
        <v>42</v>
      </c>
      <c r="B2391">
        <v>0</v>
      </c>
      <c r="C2391">
        <v>3</v>
      </c>
      <c r="D2391">
        <v>2235</v>
      </c>
      <c r="E2391">
        <v>6</v>
      </c>
      <c r="F2391">
        <v>24</v>
      </c>
      <c r="G2391">
        <v>66.3</v>
      </c>
      <c r="H2391">
        <v>1750.06</v>
      </c>
      <c r="I2391">
        <f t="shared" si="37"/>
        <v>0</v>
      </c>
      <c r="J2391" t="s">
        <v>3686</v>
      </c>
    </row>
    <row r="2392" spans="1:10" hidden="1">
      <c r="A2392">
        <v>21</v>
      </c>
      <c r="B2392">
        <v>0</v>
      </c>
      <c r="C2392">
        <v>3</v>
      </c>
      <c r="D2392">
        <v>5629</v>
      </c>
      <c r="E2392">
        <v>0</v>
      </c>
      <c r="F2392">
        <v>50</v>
      </c>
      <c r="G2392">
        <v>35</v>
      </c>
      <c r="H2392">
        <v>1782.4</v>
      </c>
      <c r="I2392">
        <f t="shared" si="37"/>
        <v>0</v>
      </c>
      <c r="J2392" t="s">
        <v>3686</v>
      </c>
    </row>
    <row r="2393" spans="1:10" hidden="1">
      <c r="A2393">
        <v>51</v>
      </c>
      <c r="B2393">
        <v>1</v>
      </c>
      <c r="C2393">
        <v>3</v>
      </c>
      <c r="D2393">
        <v>5574</v>
      </c>
      <c r="E2393">
        <v>7</v>
      </c>
      <c r="F2393">
        <v>64</v>
      </c>
      <c r="G2393">
        <v>110.3</v>
      </c>
      <c r="H2393">
        <v>8351.5400000000009</v>
      </c>
      <c r="I2393">
        <f t="shared" si="37"/>
        <v>0</v>
      </c>
      <c r="J2393" t="s">
        <v>3686</v>
      </c>
    </row>
    <row r="2394" spans="1:10" hidden="1">
      <c r="A2394">
        <v>49</v>
      </c>
      <c r="B2394">
        <v>0</v>
      </c>
      <c r="C2394">
        <v>3</v>
      </c>
      <c r="D2394">
        <v>5289</v>
      </c>
      <c r="E2394">
        <v>0</v>
      </c>
      <c r="F2394">
        <v>1</v>
      </c>
      <c r="G2394">
        <v>49</v>
      </c>
      <c r="H2394">
        <v>98.19</v>
      </c>
      <c r="I2394">
        <f t="shared" si="37"/>
        <v>0</v>
      </c>
      <c r="J2394" t="s">
        <v>3751</v>
      </c>
    </row>
    <row r="2395" spans="1:10" hidden="1">
      <c r="A2395">
        <v>32</v>
      </c>
      <c r="B2395">
        <v>1</v>
      </c>
      <c r="C2395">
        <v>3</v>
      </c>
      <c r="D2395">
        <v>4954</v>
      </c>
      <c r="E2395">
        <v>9</v>
      </c>
      <c r="F2395">
        <v>7</v>
      </c>
      <c r="G2395">
        <v>20.25</v>
      </c>
      <c r="H2395">
        <v>424.21</v>
      </c>
      <c r="I2395">
        <f t="shared" si="37"/>
        <v>0</v>
      </c>
      <c r="J2395" t="s">
        <v>3686</v>
      </c>
    </row>
    <row r="2396" spans="1:10" hidden="1">
      <c r="A2396">
        <v>31</v>
      </c>
      <c r="B2396">
        <v>0</v>
      </c>
      <c r="C2396">
        <v>3</v>
      </c>
      <c r="D2396">
        <v>5470</v>
      </c>
      <c r="E2396">
        <v>0</v>
      </c>
      <c r="F2396">
        <v>59</v>
      </c>
      <c r="G2396">
        <v>95.8</v>
      </c>
      <c r="H2396">
        <v>7451.41</v>
      </c>
      <c r="I2396">
        <f t="shared" si="37"/>
        <v>0</v>
      </c>
      <c r="J2396" t="s">
        <v>3686</v>
      </c>
    </row>
    <row r="2397" spans="1:10" hidden="1">
      <c r="A2397">
        <v>36</v>
      </c>
      <c r="B2397">
        <v>2</v>
      </c>
      <c r="C2397">
        <v>3</v>
      </c>
      <c r="D2397">
        <v>6275</v>
      </c>
      <c r="E2397">
        <v>7</v>
      </c>
      <c r="F2397">
        <v>54</v>
      </c>
      <c r="G2397">
        <v>86.2</v>
      </c>
      <c r="H2397">
        <v>4757.87</v>
      </c>
      <c r="I2397">
        <f t="shared" si="37"/>
        <v>0</v>
      </c>
      <c r="J2397" t="s">
        <v>3686</v>
      </c>
    </row>
    <row r="2398" spans="1:10" hidden="1">
      <c r="A2398">
        <v>40</v>
      </c>
      <c r="B2398">
        <v>0</v>
      </c>
      <c r="C2398">
        <v>3</v>
      </c>
      <c r="D2398">
        <v>2482</v>
      </c>
      <c r="E2398">
        <v>0</v>
      </c>
      <c r="F2398">
        <v>6</v>
      </c>
      <c r="G2398">
        <v>55.7</v>
      </c>
      <c r="H2398">
        <v>354.61</v>
      </c>
      <c r="I2398">
        <f t="shared" si="37"/>
        <v>0</v>
      </c>
      <c r="J2398" t="s">
        <v>3686</v>
      </c>
    </row>
    <row r="2399" spans="1:10" hidden="1">
      <c r="A2399">
        <v>22</v>
      </c>
      <c r="B2399">
        <v>0</v>
      </c>
      <c r="C2399">
        <v>3</v>
      </c>
      <c r="D2399">
        <v>2887</v>
      </c>
      <c r="E2399">
        <v>0</v>
      </c>
      <c r="F2399">
        <v>21</v>
      </c>
      <c r="G2399">
        <v>65.349999999999994</v>
      </c>
      <c r="H2399">
        <v>1763.76</v>
      </c>
      <c r="I2399">
        <f t="shared" si="37"/>
        <v>0</v>
      </c>
      <c r="J2399" t="s">
        <v>3686</v>
      </c>
    </row>
    <row r="2400" spans="1:10" hidden="1">
      <c r="A2400">
        <v>28</v>
      </c>
      <c r="B2400">
        <v>0</v>
      </c>
      <c r="C2400">
        <v>3</v>
      </c>
      <c r="D2400">
        <v>4465</v>
      </c>
      <c r="E2400">
        <v>1</v>
      </c>
      <c r="F2400">
        <v>52</v>
      </c>
      <c r="G2400">
        <v>95.65</v>
      </c>
      <c r="H2400">
        <v>5541.48</v>
      </c>
      <c r="I2400">
        <f t="shared" si="37"/>
        <v>0</v>
      </c>
      <c r="J2400" t="s">
        <v>3686</v>
      </c>
    </row>
    <row r="2401" spans="1:10" hidden="1">
      <c r="A2401">
        <v>27</v>
      </c>
      <c r="B2401">
        <v>0</v>
      </c>
      <c r="C2401">
        <v>3</v>
      </c>
      <c r="D2401">
        <v>5031</v>
      </c>
      <c r="E2401">
        <v>6</v>
      </c>
      <c r="F2401">
        <v>69</v>
      </c>
      <c r="G2401">
        <v>99.15</v>
      </c>
      <c r="H2401">
        <v>10004.5</v>
      </c>
      <c r="I2401">
        <f t="shared" si="37"/>
        <v>0</v>
      </c>
      <c r="J2401" t="s">
        <v>3686</v>
      </c>
    </row>
    <row r="2402" spans="1:10" hidden="1">
      <c r="A2402">
        <v>52</v>
      </c>
      <c r="B2402">
        <v>2</v>
      </c>
      <c r="C2402">
        <v>3</v>
      </c>
      <c r="D2402">
        <v>5570</v>
      </c>
      <c r="E2402">
        <v>1</v>
      </c>
      <c r="F2402">
        <v>53</v>
      </c>
      <c r="G2402">
        <v>64.150000000000006</v>
      </c>
      <c r="H2402">
        <v>5482.76</v>
      </c>
      <c r="I2402">
        <f t="shared" si="37"/>
        <v>0</v>
      </c>
      <c r="J2402" t="s">
        <v>3686</v>
      </c>
    </row>
    <row r="2403" spans="1:10" hidden="1">
      <c r="A2403">
        <v>35</v>
      </c>
      <c r="B2403">
        <v>0</v>
      </c>
      <c r="C2403">
        <v>3</v>
      </c>
      <c r="D2403">
        <v>3481</v>
      </c>
      <c r="E2403">
        <v>0</v>
      </c>
      <c r="F2403">
        <v>35</v>
      </c>
      <c r="G2403">
        <v>20.2</v>
      </c>
      <c r="H2403">
        <v>2182.4</v>
      </c>
      <c r="I2403">
        <f t="shared" si="37"/>
        <v>0</v>
      </c>
      <c r="J2403" t="s">
        <v>3686</v>
      </c>
    </row>
    <row r="2404" spans="1:10" hidden="1">
      <c r="A2404">
        <v>64</v>
      </c>
      <c r="B2404">
        <v>0</v>
      </c>
      <c r="C2404">
        <v>3</v>
      </c>
      <c r="D2404">
        <v>3920</v>
      </c>
      <c r="E2404">
        <v>8</v>
      </c>
      <c r="F2404">
        <v>41</v>
      </c>
      <c r="G2404">
        <v>53.95</v>
      </c>
      <c r="H2404">
        <v>2215.4</v>
      </c>
      <c r="I2404">
        <f t="shared" si="37"/>
        <v>0</v>
      </c>
      <c r="J2404" t="s">
        <v>3686</v>
      </c>
    </row>
    <row r="2405" spans="1:10" hidden="1">
      <c r="A2405">
        <v>65</v>
      </c>
      <c r="B2405">
        <v>0</v>
      </c>
      <c r="C2405">
        <v>3</v>
      </c>
      <c r="D2405">
        <v>5700</v>
      </c>
      <c r="E2405">
        <v>0</v>
      </c>
      <c r="F2405">
        <v>26</v>
      </c>
      <c r="G2405">
        <v>85.8</v>
      </c>
      <c r="H2405">
        <v>3070.89</v>
      </c>
      <c r="I2405">
        <f t="shared" si="37"/>
        <v>0</v>
      </c>
      <c r="J2405" t="s">
        <v>3686</v>
      </c>
    </row>
    <row r="2406" spans="1:10" hidden="1">
      <c r="A2406">
        <v>71</v>
      </c>
      <c r="B2406">
        <v>0</v>
      </c>
      <c r="C2406">
        <v>3</v>
      </c>
      <c r="D2406">
        <v>2887</v>
      </c>
      <c r="E2406">
        <v>0</v>
      </c>
      <c r="F2406">
        <v>42</v>
      </c>
      <c r="G2406">
        <v>99</v>
      </c>
      <c r="H2406">
        <v>4568.09</v>
      </c>
      <c r="I2406">
        <f t="shared" si="37"/>
        <v>0</v>
      </c>
      <c r="J2406" t="s">
        <v>3686</v>
      </c>
    </row>
    <row r="2407" spans="1:10" hidden="1">
      <c r="A2407">
        <v>28</v>
      </c>
      <c r="B2407">
        <v>0</v>
      </c>
      <c r="C2407">
        <v>3</v>
      </c>
      <c r="D2407">
        <v>4562</v>
      </c>
      <c r="E2407">
        <v>9</v>
      </c>
      <c r="F2407">
        <v>9</v>
      </c>
      <c r="G2407">
        <v>48.6</v>
      </c>
      <c r="H2407">
        <v>672.48</v>
      </c>
      <c r="I2407">
        <f t="shared" si="37"/>
        <v>0</v>
      </c>
      <c r="J2407" t="s">
        <v>3686</v>
      </c>
    </row>
    <row r="2408" spans="1:10" hidden="1">
      <c r="A2408">
        <v>31</v>
      </c>
      <c r="B2408">
        <v>1</v>
      </c>
      <c r="C2408">
        <v>3</v>
      </c>
      <c r="D2408">
        <v>4177</v>
      </c>
      <c r="E2408">
        <v>5</v>
      </c>
      <c r="F2408">
        <v>35</v>
      </c>
      <c r="G2408">
        <v>19.850000000000001</v>
      </c>
      <c r="H2408">
        <v>1053.46</v>
      </c>
      <c r="I2408">
        <f t="shared" si="37"/>
        <v>0</v>
      </c>
      <c r="J2408" t="s">
        <v>3686</v>
      </c>
    </row>
    <row r="2409" spans="1:10" hidden="1">
      <c r="A2409">
        <v>37</v>
      </c>
      <c r="B2409">
        <v>0</v>
      </c>
      <c r="C2409">
        <v>3</v>
      </c>
      <c r="D2409">
        <v>5531</v>
      </c>
      <c r="E2409">
        <v>0</v>
      </c>
      <c r="F2409">
        <v>68</v>
      </c>
      <c r="G2409">
        <v>88.15</v>
      </c>
      <c r="H2409">
        <v>7595.92</v>
      </c>
      <c r="I2409">
        <f t="shared" si="37"/>
        <v>0</v>
      </c>
      <c r="J2409" t="s">
        <v>3686</v>
      </c>
    </row>
    <row r="2410" spans="1:10" hidden="1">
      <c r="A2410">
        <v>63</v>
      </c>
      <c r="B2410">
        <v>0</v>
      </c>
      <c r="C2410">
        <v>3</v>
      </c>
      <c r="D2410">
        <v>5152</v>
      </c>
      <c r="E2410">
        <v>1</v>
      </c>
      <c r="F2410">
        <v>72</v>
      </c>
      <c r="G2410">
        <v>99.15</v>
      </c>
      <c r="H2410">
        <v>9500.02</v>
      </c>
      <c r="I2410">
        <f t="shared" si="37"/>
        <v>0</v>
      </c>
      <c r="J2410" t="s">
        <v>3686</v>
      </c>
    </row>
    <row r="2411" spans="1:10" hidden="1">
      <c r="A2411">
        <v>52</v>
      </c>
      <c r="B2411">
        <v>3</v>
      </c>
      <c r="C2411">
        <v>3</v>
      </c>
      <c r="D2411">
        <v>5794</v>
      </c>
      <c r="E2411">
        <v>3</v>
      </c>
      <c r="F2411">
        <v>53</v>
      </c>
      <c r="G2411">
        <v>25.55</v>
      </c>
      <c r="H2411">
        <v>3064.16</v>
      </c>
      <c r="I2411">
        <f t="shared" si="37"/>
        <v>0</v>
      </c>
      <c r="J2411" t="s">
        <v>3686</v>
      </c>
    </row>
    <row r="2412" spans="1:10" hidden="1">
      <c r="A2412">
        <v>37</v>
      </c>
      <c r="B2412">
        <v>3</v>
      </c>
      <c r="C2412">
        <v>3</v>
      </c>
      <c r="D2412">
        <v>2132</v>
      </c>
      <c r="E2412">
        <v>1</v>
      </c>
      <c r="F2412">
        <v>31</v>
      </c>
      <c r="G2412">
        <v>89.3</v>
      </c>
      <c r="H2412">
        <v>3466.56</v>
      </c>
      <c r="I2412">
        <f t="shared" si="37"/>
        <v>0</v>
      </c>
      <c r="J2412" t="s">
        <v>3686</v>
      </c>
    </row>
    <row r="2413" spans="1:10" hidden="1">
      <c r="A2413">
        <v>37</v>
      </c>
      <c r="B2413">
        <v>0</v>
      </c>
      <c r="C2413">
        <v>3</v>
      </c>
      <c r="D2413">
        <v>5446</v>
      </c>
      <c r="E2413">
        <v>4</v>
      </c>
      <c r="F2413">
        <v>59</v>
      </c>
      <c r="G2413">
        <v>75.95</v>
      </c>
      <c r="H2413">
        <v>5030.87</v>
      </c>
      <c r="I2413">
        <f t="shared" si="37"/>
        <v>0</v>
      </c>
      <c r="J2413" t="s">
        <v>3686</v>
      </c>
    </row>
    <row r="2414" spans="1:10" hidden="1">
      <c r="A2414">
        <v>40</v>
      </c>
      <c r="B2414">
        <v>1</v>
      </c>
      <c r="C2414">
        <v>3</v>
      </c>
      <c r="D2414">
        <v>3598</v>
      </c>
      <c r="E2414">
        <v>3</v>
      </c>
      <c r="F2414">
        <v>5</v>
      </c>
      <c r="G2414">
        <v>55.7</v>
      </c>
      <c r="H2414">
        <v>354.25</v>
      </c>
      <c r="I2414">
        <f t="shared" si="37"/>
        <v>0</v>
      </c>
      <c r="J2414" t="s">
        <v>3686</v>
      </c>
    </row>
    <row r="2415" spans="1:10" hidden="1">
      <c r="A2415">
        <v>38</v>
      </c>
      <c r="B2415">
        <v>0</v>
      </c>
      <c r="C2415">
        <v>3</v>
      </c>
      <c r="D2415">
        <v>4402</v>
      </c>
      <c r="E2415">
        <v>0</v>
      </c>
      <c r="F2415">
        <v>23</v>
      </c>
      <c r="G2415">
        <v>24.8</v>
      </c>
      <c r="H2415">
        <v>1622.06</v>
      </c>
      <c r="I2415">
        <f t="shared" si="37"/>
        <v>0</v>
      </c>
      <c r="J2415" t="s">
        <v>3686</v>
      </c>
    </row>
    <row r="2416" spans="1:10" hidden="1">
      <c r="A2416">
        <v>21</v>
      </c>
      <c r="B2416">
        <v>3</v>
      </c>
      <c r="C2416">
        <v>3</v>
      </c>
      <c r="D2416">
        <v>4535</v>
      </c>
      <c r="E2416">
        <v>0</v>
      </c>
      <c r="F2416">
        <v>62</v>
      </c>
      <c r="G2416">
        <v>26</v>
      </c>
      <c r="H2416">
        <v>1814.16</v>
      </c>
      <c r="I2416">
        <f t="shared" si="37"/>
        <v>0</v>
      </c>
      <c r="J2416" t="s">
        <v>3686</v>
      </c>
    </row>
    <row r="2417" spans="1:10" hidden="1">
      <c r="A2417">
        <v>51</v>
      </c>
      <c r="B2417">
        <v>0</v>
      </c>
      <c r="C2417">
        <v>3</v>
      </c>
      <c r="D2417">
        <v>2026</v>
      </c>
      <c r="E2417">
        <v>0</v>
      </c>
      <c r="F2417">
        <v>34</v>
      </c>
      <c r="G2417">
        <v>26.1</v>
      </c>
      <c r="H2417">
        <v>1676.33</v>
      </c>
      <c r="I2417">
        <f t="shared" si="37"/>
        <v>0</v>
      </c>
      <c r="J2417" t="s">
        <v>3686</v>
      </c>
    </row>
    <row r="2418" spans="1:10" hidden="1">
      <c r="A2418">
        <v>54</v>
      </c>
      <c r="B2418">
        <v>0</v>
      </c>
      <c r="C2418">
        <v>3</v>
      </c>
      <c r="D2418">
        <v>4921</v>
      </c>
      <c r="E2418">
        <v>0</v>
      </c>
      <c r="F2418">
        <v>72</v>
      </c>
      <c r="G2418">
        <v>63.7</v>
      </c>
      <c r="H2418">
        <v>4464.8</v>
      </c>
      <c r="I2418">
        <f t="shared" si="37"/>
        <v>0</v>
      </c>
      <c r="J2418" t="s">
        <v>3686</v>
      </c>
    </row>
    <row r="2419" spans="1:10" hidden="1">
      <c r="A2419">
        <v>36</v>
      </c>
      <c r="B2419">
        <v>3</v>
      </c>
      <c r="C2419">
        <v>3</v>
      </c>
      <c r="D2419">
        <v>4054</v>
      </c>
      <c r="E2419">
        <v>1</v>
      </c>
      <c r="F2419">
        <v>72</v>
      </c>
      <c r="G2419">
        <v>97.75</v>
      </c>
      <c r="H2419">
        <v>8488.48</v>
      </c>
      <c r="I2419">
        <f t="shared" si="37"/>
        <v>0</v>
      </c>
      <c r="J2419" t="s">
        <v>3686</v>
      </c>
    </row>
    <row r="2420" spans="1:10" hidden="1">
      <c r="A2420">
        <v>25</v>
      </c>
      <c r="B2420">
        <v>3</v>
      </c>
      <c r="C2420">
        <v>3</v>
      </c>
      <c r="D2420">
        <v>2814</v>
      </c>
      <c r="E2420">
        <v>1</v>
      </c>
      <c r="F2420">
        <v>17</v>
      </c>
      <c r="G2420">
        <v>66.7</v>
      </c>
      <c r="H2420">
        <v>1584.84</v>
      </c>
      <c r="I2420">
        <f t="shared" si="37"/>
        <v>0</v>
      </c>
      <c r="J2420" t="s">
        <v>3686</v>
      </c>
    </row>
    <row r="2421" spans="1:10" hidden="1">
      <c r="A2421">
        <v>48</v>
      </c>
      <c r="B2421">
        <v>0</v>
      </c>
      <c r="C2421">
        <v>3</v>
      </c>
      <c r="D2421">
        <v>5905</v>
      </c>
      <c r="E2421">
        <v>0</v>
      </c>
      <c r="F2421">
        <v>72</v>
      </c>
      <c r="G2421">
        <v>115.05</v>
      </c>
      <c r="H2421">
        <v>9816.2000000000007</v>
      </c>
      <c r="I2421">
        <f t="shared" si="37"/>
        <v>0</v>
      </c>
      <c r="J2421" t="s">
        <v>3686</v>
      </c>
    </row>
    <row r="2422" spans="1:10" hidden="1">
      <c r="A2422">
        <v>41</v>
      </c>
      <c r="B2422">
        <v>0</v>
      </c>
      <c r="C2422">
        <v>3</v>
      </c>
      <c r="D2422">
        <v>5534</v>
      </c>
      <c r="E2422">
        <v>0</v>
      </c>
      <c r="F2422">
        <v>3</v>
      </c>
      <c r="G2422">
        <v>41.35</v>
      </c>
      <c r="H2422">
        <v>107.25</v>
      </c>
      <c r="I2422">
        <f t="shared" si="37"/>
        <v>0</v>
      </c>
      <c r="J2422" t="s">
        <v>3751</v>
      </c>
    </row>
    <row r="2423" spans="1:10" hidden="1">
      <c r="A2423">
        <v>32</v>
      </c>
      <c r="B2423">
        <v>3</v>
      </c>
      <c r="C2423">
        <v>3</v>
      </c>
      <c r="D2423">
        <v>5916</v>
      </c>
      <c r="E2423">
        <v>3</v>
      </c>
      <c r="F2423">
        <v>13</v>
      </c>
      <c r="G2423">
        <v>63.15</v>
      </c>
      <c r="H2423">
        <v>1326.4</v>
      </c>
      <c r="I2423">
        <f t="shared" si="37"/>
        <v>0</v>
      </c>
      <c r="J2423" t="s">
        <v>3686</v>
      </c>
    </row>
    <row r="2424" spans="1:10" hidden="1">
      <c r="A2424">
        <v>40</v>
      </c>
      <c r="B2424">
        <v>0</v>
      </c>
      <c r="C2424">
        <v>3</v>
      </c>
      <c r="D2424">
        <v>4653</v>
      </c>
      <c r="E2424">
        <v>0</v>
      </c>
      <c r="F2424">
        <v>15</v>
      </c>
      <c r="G2424">
        <v>84.45</v>
      </c>
      <c r="H2424">
        <v>1422.4</v>
      </c>
      <c r="I2424">
        <f t="shared" si="37"/>
        <v>0</v>
      </c>
      <c r="J2424" t="s">
        <v>3686</v>
      </c>
    </row>
    <row r="2425" spans="1:10" hidden="1">
      <c r="A2425">
        <v>58</v>
      </c>
      <c r="B2425">
        <v>1</v>
      </c>
      <c r="C2425">
        <v>3</v>
      </c>
      <c r="D2425">
        <v>4076</v>
      </c>
      <c r="E2425">
        <v>1</v>
      </c>
      <c r="F2425">
        <v>23</v>
      </c>
      <c r="G2425">
        <v>20.9</v>
      </c>
      <c r="H2425">
        <v>888.93</v>
      </c>
      <c r="I2425">
        <f t="shared" si="37"/>
        <v>0</v>
      </c>
      <c r="J2425" t="s">
        <v>3686</v>
      </c>
    </row>
    <row r="2426" spans="1:10" hidden="1">
      <c r="A2426">
        <v>32</v>
      </c>
      <c r="B2426">
        <v>0</v>
      </c>
      <c r="C2426">
        <v>3</v>
      </c>
      <c r="D2426">
        <v>4621</v>
      </c>
      <c r="E2426">
        <v>3</v>
      </c>
      <c r="F2426">
        <v>55</v>
      </c>
      <c r="G2426">
        <v>77.75</v>
      </c>
      <c r="H2426">
        <v>5556.15</v>
      </c>
      <c r="I2426">
        <f t="shared" si="37"/>
        <v>0</v>
      </c>
      <c r="J2426" t="s">
        <v>3686</v>
      </c>
    </row>
    <row r="2427" spans="1:10" hidden="1">
      <c r="A2427">
        <v>20</v>
      </c>
      <c r="B2427">
        <v>3</v>
      </c>
      <c r="C2427">
        <v>3</v>
      </c>
      <c r="D2427">
        <v>4994</v>
      </c>
      <c r="E2427">
        <v>7</v>
      </c>
      <c r="F2427">
        <v>27</v>
      </c>
      <c r="G2427">
        <v>75.75</v>
      </c>
      <c r="H2427">
        <v>2611.02</v>
      </c>
      <c r="I2427">
        <f t="shared" si="37"/>
        <v>0</v>
      </c>
      <c r="J2427" t="s">
        <v>3686</v>
      </c>
    </row>
    <row r="2428" spans="1:10" hidden="1">
      <c r="A2428">
        <v>60</v>
      </c>
      <c r="B2428">
        <v>2</v>
      </c>
      <c r="C2428">
        <v>3</v>
      </c>
      <c r="D2428">
        <v>5010</v>
      </c>
      <c r="E2428">
        <v>6</v>
      </c>
      <c r="F2428">
        <v>2</v>
      </c>
      <c r="G2428">
        <v>69.95</v>
      </c>
      <c r="H2428">
        <v>202.1</v>
      </c>
      <c r="I2428">
        <f t="shared" si="37"/>
        <v>0</v>
      </c>
      <c r="J2428" t="s">
        <v>3751</v>
      </c>
    </row>
    <row r="2429" spans="1:10" hidden="1">
      <c r="A2429">
        <v>48</v>
      </c>
      <c r="B2429">
        <v>0</v>
      </c>
      <c r="C2429">
        <v>3</v>
      </c>
      <c r="D2429">
        <v>5324</v>
      </c>
      <c r="E2429">
        <v>0</v>
      </c>
      <c r="F2429">
        <v>29</v>
      </c>
      <c r="G2429">
        <v>76</v>
      </c>
      <c r="H2429">
        <v>2418.54</v>
      </c>
      <c r="I2429">
        <f t="shared" si="37"/>
        <v>0</v>
      </c>
      <c r="J2429" t="s">
        <v>3686</v>
      </c>
    </row>
    <row r="2430" spans="1:10" hidden="1">
      <c r="A2430">
        <v>24</v>
      </c>
      <c r="B2430">
        <v>0</v>
      </c>
      <c r="C2430">
        <v>3</v>
      </c>
      <c r="D2430">
        <v>6183</v>
      </c>
      <c r="E2430">
        <v>0</v>
      </c>
      <c r="F2430">
        <v>66</v>
      </c>
      <c r="G2430">
        <v>103.1</v>
      </c>
      <c r="H2430">
        <v>9442.24</v>
      </c>
      <c r="I2430">
        <f t="shared" si="37"/>
        <v>0</v>
      </c>
      <c r="J2430" t="s">
        <v>3686</v>
      </c>
    </row>
    <row r="2431" spans="1:10" hidden="1">
      <c r="A2431">
        <v>33</v>
      </c>
      <c r="B2431">
        <v>1</v>
      </c>
      <c r="C2431">
        <v>3</v>
      </c>
      <c r="D2431">
        <v>5650</v>
      </c>
      <c r="E2431">
        <v>3</v>
      </c>
      <c r="F2431">
        <v>70</v>
      </c>
      <c r="G2431">
        <v>89</v>
      </c>
      <c r="H2431">
        <v>8620</v>
      </c>
      <c r="I2431">
        <f t="shared" si="37"/>
        <v>0</v>
      </c>
      <c r="J2431" t="s">
        <v>3686</v>
      </c>
    </row>
    <row r="2432" spans="1:10" hidden="1">
      <c r="A2432">
        <v>30</v>
      </c>
      <c r="B2432">
        <v>0</v>
      </c>
      <c r="C2432">
        <v>3</v>
      </c>
      <c r="D2432">
        <v>2750</v>
      </c>
      <c r="E2432">
        <v>0</v>
      </c>
      <c r="F2432">
        <v>7</v>
      </c>
      <c r="G2432">
        <v>19.899999999999999</v>
      </c>
      <c r="H2432">
        <v>286.55</v>
      </c>
      <c r="I2432">
        <f t="shared" si="37"/>
        <v>0</v>
      </c>
      <c r="J2432" t="s">
        <v>3686</v>
      </c>
    </row>
    <row r="2433" spans="1:10" hidden="1">
      <c r="A2433">
        <v>29</v>
      </c>
      <c r="B2433">
        <v>3</v>
      </c>
      <c r="C2433">
        <v>3</v>
      </c>
      <c r="D2433">
        <v>5748</v>
      </c>
      <c r="E2433">
        <v>4</v>
      </c>
      <c r="F2433">
        <v>66</v>
      </c>
      <c r="G2433">
        <v>56.75</v>
      </c>
      <c r="H2433">
        <v>3708.4</v>
      </c>
      <c r="I2433">
        <f t="shared" si="37"/>
        <v>0</v>
      </c>
      <c r="J2433" t="s">
        <v>3686</v>
      </c>
    </row>
    <row r="2434" spans="1:10" hidden="1">
      <c r="A2434">
        <v>35</v>
      </c>
      <c r="B2434">
        <v>3</v>
      </c>
      <c r="C2434">
        <v>3</v>
      </c>
      <c r="D2434">
        <v>5306</v>
      </c>
      <c r="E2434">
        <v>1</v>
      </c>
      <c r="F2434">
        <v>25</v>
      </c>
      <c r="G2434">
        <v>20.100000000000001</v>
      </c>
      <c r="H2434">
        <v>600.29999999999995</v>
      </c>
      <c r="I2434">
        <f t="shared" ref="I2434:I2497" si="38">IF(J2434="Churned",1,0)</f>
        <v>0</v>
      </c>
      <c r="J2434" t="s">
        <v>3686</v>
      </c>
    </row>
    <row r="2435" spans="1:10" hidden="1">
      <c r="A2435">
        <v>25</v>
      </c>
      <c r="B2435">
        <v>0</v>
      </c>
      <c r="C2435">
        <v>3</v>
      </c>
      <c r="D2435">
        <v>5741</v>
      </c>
      <c r="E2435">
        <v>0</v>
      </c>
      <c r="F2435">
        <v>20</v>
      </c>
      <c r="G2435">
        <v>50</v>
      </c>
      <c r="H2435">
        <v>1996.44</v>
      </c>
      <c r="I2435">
        <f t="shared" si="38"/>
        <v>0</v>
      </c>
      <c r="J2435" t="s">
        <v>3686</v>
      </c>
    </row>
    <row r="2436" spans="1:10" hidden="1">
      <c r="A2436">
        <v>38</v>
      </c>
      <c r="B2436">
        <v>0</v>
      </c>
      <c r="C2436">
        <v>3</v>
      </c>
      <c r="D2436">
        <v>2196</v>
      </c>
      <c r="E2436">
        <v>0</v>
      </c>
      <c r="F2436">
        <v>1</v>
      </c>
      <c r="G2436">
        <v>84.6</v>
      </c>
      <c r="H2436">
        <v>91.94</v>
      </c>
      <c r="I2436">
        <f t="shared" si="38"/>
        <v>0</v>
      </c>
      <c r="J2436" t="s">
        <v>3751</v>
      </c>
    </row>
    <row r="2437" spans="1:10" hidden="1">
      <c r="A2437">
        <v>44</v>
      </c>
      <c r="B2437">
        <v>0</v>
      </c>
      <c r="C2437">
        <v>3</v>
      </c>
      <c r="D2437">
        <v>3391</v>
      </c>
      <c r="E2437">
        <v>0</v>
      </c>
      <c r="F2437">
        <v>5</v>
      </c>
      <c r="G2437">
        <v>80.2</v>
      </c>
      <c r="H2437">
        <v>628.54999999999995</v>
      </c>
      <c r="I2437">
        <f t="shared" si="38"/>
        <v>0</v>
      </c>
      <c r="J2437" t="s">
        <v>3686</v>
      </c>
    </row>
    <row r="2438" spans="1:10" hidden="1">
      <c r="A2438">
        <v>25</v>
      </c>
      <c r="B2438">
        <v>1</v>
      </c>
      <c r="C2438">
        <v>3</v>
      </c>
      <c r="D2438">
        <v>3413</v>
      </c>
      <c r="E2438">
        <v>3</v>
      </c>
      <c r="F2438">
        <v>42</v>
      </c>
      <c r="G2438">
        <v>20</v>
      </c>
      <c r="H2438">
        <v>965.43</v>
      </c>
      <c r="I2438">
        <f t="shared" si="38"/>
        <v>0</v>
      </c>
      <c r="J2438" t="s">
        <v>3686</v>
      </c>
    </row>
    <row r="2439" spans="1:10" hidden="1">
      <c r="A2439">
        <v>63</v>
      </c>
      <c r="B2439">
        <v>0</v>
      </c>
      <c r="C2439">
        <v>3</v>
      </c>
      <c r="D2439">
        <v>4404</v>
      </c>
      <c r="E2439">
        <v>0</v>
      </c>
      <c r="F2439">
        <v>65</v>
      </c>
      <c r="G2439">
        <v>26.5</v>
      </c>
      <c r="H2439">
        <v>3889.7</v>
      </c>
      <c r="I2439">
        <f t="shared" si="38"/>
        <v>0</v>
      </c>
      <c r="J2439" t="s">
        <v>3686</v>
      </c>
    </row>
    <row r="2440" spans="1:10" hidden="1">
      <c r="A2440">
        <v>42</v>
      </c>
      <c r="B2440">
        <v>2</v>
      </c>
      <c r="C2440">
        <v>3</v>
      </c>
      <c r="D2440">
        <v>4577</v>
      </c>
      <c r="E2440">
        <v>2</v>
      </c>
      <c r="F2440">
        <v>61</v>
      </c>
      <c r="G2440">
        <v>49.7</v>
      </c>
      <c r="H2440">
        <v>5575.25</v>
      </c>
      <c r="I2440">
        <f t="shared" si="38"/>
        <v>0</v>
      </c>
      <c r="J2440" t="s">
        <v>3686</v>
      </c>
    </row>
    <row r="2441" spans="1:10" hidden="1">
      <c r="A2441">
        <v>34</v>
      </c>
      <c r="B2441">
        <v>0</v>
      </c>
      <c r="C2441">
        <v>3</v>
      </c>
      <c r="D2441">
        <v>5080</v>
      </c>
      <c r="E2441">
        <v>0</v>
      </c>
      <c r="F2441">
        <v>51</v>
      </c>
      <c r="G2441">
        <v>24.75</v>
      </c>
      <c r="H2441">
        <v>2156.17</v>
      </c>
      <c r="I2441">
        <f t="shared" si="38"/>
        <v>0</v>
      </c>
      <c r="J2441" t="s">
        <v>3686</v>
      </c>
    </row>
    <row r="2442" spans="1:10" hidden="1">
      <c r="A2442">
        <v>63</v>
      </c>
      <c r="B2442">
        <v>3</v>
      </c>
      <c r="C2442">
        <v>3</v>
      </c>
      <c r="D2442">
        <v>3594</v>
      </c>
      <c r="E2442">
        <v>0</v>
      </c>
      <c r="F2442">
        <v>3</v>
      </c>
      <c r="G2442">
        <v>20.2</v>
      </c>
      <c r="H2442">
        <v>105.89</v>
      </c>
      <c r="I2442">
        <f t="shared" si="38"/>
        <v>0</v>
      </c>
      <c r="J2442" t="s">
        <v>3751</v>
      </c>
    </row>
    <row r="2443" spans="1:10" hidden="1">
      <c r="A2443">
        <v>36</v>
      </c>
      <c r="B2443">
        <v>2</v>
      </c>
      <c r="C2443">
        <v>3</v>
      </c>
      <c r="D2443">
        <v>2447</v>
      </c>
      <c r="E2443">
        <v>0</v>
      </c>
      <c r="F2443">
        <v>21</v>
      </c>
      <c r="G2443">
        <v>19.600000000000001</v>
      </c>
      <c r="H2443">
        <v>976.6</v>
      </c>
      <c r="I2443">
        <f t="shared" si="38"/>
        <v>0</v>
      </c>
      <c r="J2443" t="s">
        <v>3686</v>
      </c>
    </row>
    <row r="2444" spans="1:10" hidden="1">
      <c r="A2444">
        <v>45</v>
      </c>
      <c r="B2444">
        <v>1</v>
      </c>
      <c r="C2444">
        <v>3</v>
      </c>
      <c r="D2444">
        <v>4136</v>
      </c>
      <c r="E2444">
        <v>0</v>
      </c>
      <c r="F2444">
        <v>1</v>
      </c>
      <c r="G2444">
        <v>19.3</v>
      </c>
      <c r="H2444">
        <v>27.96</v>
      </c>
      <c r="I2444">
        <f t="shared" si="38"/>
        <v>0</v>
      </c>
      <c r="J2444" t="s">
        <v>3751</v>
      </c>
    </row>
    <row r="2445" spans="1:10" hidden="1">
      <c r="A2445">
        <v>37</v>
      </c>
      <c r="B2445">
        <v>0</v>
      </c>
      <c r="C2445">
        <v>3</v>
      </c>
      <c r="D2445">
        <v>5957</v>
      </c>
      <c r="E2445">
        <v>0</v>
      </c>
      <c r="F2445">
        <v>71</v>
      </c>
      <c r="G2445">
        <v>111.3</v>
      </c>
      <c r="H2445">
        <v>11501.82</v>
      </c>
      <c r="I2445">
        <f t="shared" si="38"/>
        <v>0</v>
      </c>
      <c r="J2445" t="s">
        <v>3686</v>
      </c>
    </row>
    <row r="2446" spans="1:10" hidden="1">
      <c r="A2446">
        <v>55</v>
      </c>
      <c r="B2446">
        <v>0</v>
      </c>
      <c r="C2446">
        <v>3</v>
      </c>
      <c r="D2446">
        <v>2939</v>
      </c>
      <c r="E2446">
        <v>0</v>
      </c>
      <c r="F2446">
        <v>8</v>
      </c>
      <c r="G2446">
        <v>69.95</v>
      </c>
      <c r="H2446">
        <v>902.94</v>
      </c>
      <c r="I2446">
        <f t="shared" si="38"/>
        <v>0</v>
      </c>
      <c r="J2446" t="s">
        <v>3686</v>
      </c>
    </row>
    <row r="2447" spans="1:10" hidden="1">
      <c r="A2447">
        <v>67</v>
      </c>
      <c r="B2447">
        <v>0</v>
      </c>
      <c r="C2447">
        <v>3</v>
      </c>
      <c r="D2447">
        <v>4588</v>
      </c>
      <c r="E2447">
        <v>8</v>
      </c>
      <c r="F2447">
        <v>70</v>
      </c>
      <c r="G2447">
        <v>113</v>
      </c>
      <c r="H2447">
        <v>11221.6</v>
      </c>
      <c r="I2447">
        <f t="shared" si="38"/>
        <v>0</v>
      </c>
      <c r="J2447" t="s">
        <v>3686</v>
      </c>
    </row>
    <row r="2448" spans="1:10" hidden="1">
      <c r="A2448">
        <v>74</v>
      </c>
      <c r="B2448">
        <v>0</v>
      </c>
      <c r="C2448">
        <v>3</v>
      </c>
      <c r="D2448">
        <v>4666</v>
      </c>
      <c r="E2448">
        <v>7</v>
      </c>
      <c r="F2448">
        <v>70</v>
      </c>
      <c r="G2448">
        <v>90.05</v>
      </c>
      <c r="H2448">
        <v>7178.3</v>
      </c>
      <c r="I2448">
        <f t="shared" si="38"/>
        <v>0</v>
      </c>
      <c r="J2448" t="s">
        <v>3686</v>
      </c>
    </row>
    <row r="2449" spans="1:10" hidden="1">
      <c r="A2449">
        <v>65</v>
      </c>
      <c r="B2449">
        <v>0</v>
      </c>
      <c r="C2449">
        <v>3</v>
      </c>
      <c r="D2449">
        <v>5098</v>
      </c>
      <c r="E2449">
        <v>0</v>
      </c>
      <c r="F2449">
        <v>2</v>
      </c>
      <c r="G2449">
        <v>72.599999999999994</v>
      </c>
      <c r="H2449">
        <v>184.68</v>
      </c>
      <c r="I2449">
        <f t="shared" si="38"/>
        <v>0</v>
      </c>
      <c r="J2449" t="s">
        <v>3751</v>
      </c>
    </row>
    <row r="2450" spans="1:10" hidden="1">
      <c r="A2450">
        <v>73</v>
      </c>
      <c r="B2450">
        <v>0</v>
      </c>
      <c r="C2450">
        <v>3</v>
      </c>
      <c r="D2450">
        <v>6051</v>
      </c>
      <c r="E2450">
        <v>4</v>
      </c>
      <c r="F2450">
        <v>72</v>
      </c>
      <c r="G2450">
        <v>114.5</v>
      </c>
      <c r="H2450">
        <v>8735.15</v>
      </c>
      <c r="I2450">
        <f t="shared" si="38"/>
        <v>0</v>
      </c>
      <c r="J2450" t="s">
        <v>3686</v>
      </c>
    </row>
    <row r="2451" spans="1:10" hidden="1">
      <c r="A2451">
        <v>75</v>
      </c>
      <c r="B2451">
        <v>0</v>
      </c>
      <c r="C2451">
        <v>3</v>
      </c>
      <c r="D2451">
        <v>2977</v>
      </c>
      <c r="E2451">
        <v>7</v>
      </c>
      <c r="F2451">
        <v>24</v>
      </c>
      <c r="G2451">
        <v>53.6</v>
      </c>
      <c r="H2451">
        <v>1459.83</v>
      </c>
      <c r="I2451">
        <f t="shared" si="38"/>
        <v>0</v>
      </c>
      <c r="J2451" t="s">
        <v>3686</v>
      </c>
    </row>
    <row r="2452" spans="1:10" hidden="1">
      <c r="A2452">
        <v>56</v>
      </c>
      <c r="B2452">
        <v>0</v>
      </c>
      <c r="C2452">
        <v>3</v>
      </c>
      <c r="D2452">
        <v>2366</v>
      </c>
      <c r="E2452">
        <v>0</v>
      </c>
      <c r="F2452">
        <v>21</v>
      </c>
      <c r="G2452">
        <v>20</v>
      </c>
      <c r="H2452">
        <v>1139.8900000000001</v>
      </c>
      <c r="I2452">
        <f t="shared" si="38"/>
        <v>0</v>
      </c>
      <c r="J2452" t="s">
        <v>3686</v>
      </c>
    </row>
    <row r="2453" spans="1:10" hidden="1">
      <c r="A2453">
        <v>59</v>
      </c>
      <c r="B2453">
        <v>0</v>
      </c>
      <c r="C2453">
        <v>3</v>
      </c>
      <c r="D2453">
        <v>5620</v>
      </c>
      <c r="E2453">
        <v>9</v>
      </c>
      <c r="F2453">
        <v>14</v>
      </c>
      <c r="G2453">
        <v>19.55</v>
      </c>
      <c r="H2453">
        <v>560.91999999999996</v>
      </c>
      <c r="I2453">
        <f t="shared" si="38"/>
        <v>0</v>
      </c>
      <c r="J2453" t="s">
        <v>3686</v>
      </c>
    </row>
    <row r="2454" spans="1:10" hidden="1">
      <c r="A2454">
        <v>56</v>
      </c>
      <c r="B2454">
        <v>0</v>
      </c>
      <c r="C2454">
        <v>3</v>
      </c>
      <c r="D2454">
        <v>4818</v>
      </c>
      <c r="E2454">
        <v>1</v>
      </c>
      <c r="F2454">
        <v>46</v>
      </c>
      <c r="G2454">
        <v>43.95</v>
      </c>
      <c r="H2454">
        <v>2007.85</v>
      </c>
      <c r="I2454">
        <f t="shared" si="38"/>
        <v>0</v>
      </c>
      <c r="J2454" t="s">
        <v>3686</v>
      </c>
    </row>
    <row r="2455" spans="1:10" hidden="1">
      <c r="A2455">
        <v>47</v>
      </c>
      <c r="B2455">
        <v>3</v>
      </c>
      <c r="C2455">
        <v>3</v>
      </c>
      <c r="D2455">
        <v>4749</v>
      </c>
      <c r="E2455">
        <v>8</v>
      </c>
      <c r="F2455">
        <v>13</v>
      </c>
      <c r="G2455">
        <v>61.8</v>
      </c>
      <c r="H2455">
        <v>1116.05</v>
      </c>
      <c r="I2455">
        <f t="shared" si="38"/>
        <v>0</v>
      </c>
      <c r="J2455" t="s">
        <v>3686</v>
      </c>
    </row>
    <row r="2456" spans="1:10" hidden="1">
      <c r="A2456">
        <v>56</v>
      </c>
      <c r="B2456">
        <v>0</v>
      </c>
      <c r="C2456">
        <v>3</v>
      </c>
      <c r="D2456">
        <v>6124</v>
      </c>
      <c r="E2456">
        <v>4</v>
      </c>
      <c r="F2456">
        <v>71</v>
      </c>
      <c r="G2456">
        <v>116.25</v>
      </c>
      <c r="H2456">
        <v>9004.24</v>
      </c>
      <c r="I2456">
        <f t="shared" si="38"/>
        <v>0</v>
      </c>
      <c r="J2456" t="s">
        <v>3686</v>
      </c>
    </row>
    <row r="2457" spans="1:10" hidden="1">
      <c r="A2457">
        <v>42</v>
      </c>
      <c r="B2457">
        <v>0</v>
      </c>
      <c r="C2457">
        <v>3</v>
      </c>
      <c r="D2457">
        <v>2288</v>
      </c>
      <c r="E2457">
        <v>0</v>
      </c>
      <c r="F2457">
        <v>11</v>
      </c>
      <c r="G2457">
        <v>69.349999999999994</v>
      </c>
      <c r="H2457">
        <v>889.79</v>
      </c>
      <c r="I2457">
        <f t="shared" si="38"/>
        <v>0</v>
      </c>
      <c r="J2457" t="s">
        <v>3686</v>
      </c>
    </row>
    <row r="2458" spans="1:10" hidden="1">
      <c r="A2458">
        <v>35</v>
      </c>
      <c r="B2458">
        <v>3</v>
      </c>
      <c r="C2458">
        <v>3</v>
      </c>
      <c r="D2458">
        <v>4020</v>
      </c>
      <c r="E2458">
        <v>4</v>
      </c>
      <c r="F2458">
        <v>60</v>
      </c>
      <c r="G2458">
        <v>20.55</v>
      </c>
      <c r="H2458">
        <v>2144.0500000000002</v>
      </c>
      <c r="I2458">
        <f t="shared" si="38"/>
        <v>0</v>
      </c>
      <c r="J2458" t="s">
        <v>3686</v>
      </c>
    </row>
    <row r="2459" spans="1:10" hidden="1">
      <c r="A2459">
        <v>37</v>
      </c>
      <c r="B2459">
        <v>0</v>
      </c>
      <c r="C2459">
        <v>3</v>
      </c>
      <c r="D2459">
        <v>5207</v>
      </c>
      <c r="E2459">
        <v>0</v>
      </c>
      <c r="F2459">
        <v>24</v>
      </c>
      <c r="G2459">
        <v>99.65</v>
      </c>
      <c r="H2459">
        <v>3021.17</v>
      </c>
      <c r="I2459">
        <f t="shared" si="38"/>
        <v>0</v>
      </c>
      <c r="J2459" t="s">
        <v>3686</v>
      </c>
    </row>
    <row r="2460" spans="1:10" hidden="1">
      <c r="A2460">
        <v>39</v>
      </c>
      <c r="B2460">
        <v>0</v>
      </c>
      <c r="C2460">
        <v>3</v>
      </c>
      <c r="D2460">
        <v>5993</v>
      </c>
      <c r="E2460">
        <v>0</v>
      </c>
      <c r="F2460">
        <v>18</v>
      </c>
      <c r="G2460">
        <v>68.349999999999994</v>
      </c>
      <c r="H2460">
        <v>2176.04</v>
      </c>
      <c r="I2460">
        <f t="shared" si="38"/>
        <v>0</v>
      </c>
      <c r="J2460" t="s">
        <v>3686</v>
      </c>
    </row>
    <row r="2461" spans="1:10" hidden="1">
      <c r="A2461">
        <v>22</v>
      </c>
      <c r="B2461">
        <v>0</v>
      </c>
      <c r="C2461">
        <v>3</v>
      </c>
      <c r="D2461">
        <v>6247</v>
      </c>
      <c r="E2461">
        <v>0</v>
      </c>
      <c r="F2461">
        <v>69</v>
      </c>
      <c r="G2461">
        <v>105.2</v>
      </c>
      <c r="H2461">
        <v>10461.379999999999</v>
      </c>
      <c r="I2461">
        <f t="shared" si="38"/>
        <v>0</v>
      </c>
      <c r="J2461" t="s">
        <v>3686</v>
      </c>
    </row>
    <row r="2462" spans="1:10" hidden="1">
      <c r="A2462">
        <v>48</v>
      </c>
      <c r="B2462">
        <v>0</v>
      </c>
      <c r="C2462">
        <v>3</v>
      </c>
      <c r="D2462">
        <v>4468</v>
      </c>
      <c r="E2462">
        <v>0</v>
      </c>
      <c r="F2462">
        <v>28</v>
      </c>
      <c r="G2462">
        <v>56.05</v>
      </c>
      <c r="H2462">
        <v>2867.73</v>
      </c>
      <c r="I2462">
        <f t="shared" si="38"/>
        <v>0</v>
      </c>
      <c r="J2462" t="s">
        <v>3686</v>
      </c>
    </row>
    <row r="2463" spans="1:10" hidden="1">
      <c r="A2463">
        <v>51</v>
      </c>
      <c r="B2463">
        <v>3</v>
      </c>
      <c r="C2463">
        <v>3</v>
      </c>
      <c r="D2463">
        <v>5415</v>
      </c>
      <c r="E2463">
        <v>3</v>
      </c>
      <c r="F2463">
        <v>72</v>
      </c>
      <c r="G2463">
        <v>48.9</v>
      </c>
      <c r="H2463">
        <v>3492.56</v>
      </c>
      <c r="I2463">
        <f t="shared" si="38"/>
        <v>0</v>
      </c>
      <c r="J2463" t="s">
        <v>3686</v>
      </c>
    </row>
    <row r="2464" spans="1:10" hidden="1">
      <c r="A2464">
        <v>53</v>
      </c>
      <c r="B2464">
        <v>0</v>
      </c>
      <c r="C2464">
        <v>3</v>
      </c>
      <c r="D2464">
        <v>3127</v>
      </c>
      <c r="E2464">
        <v>0</v>
      </c>
      <c r="F2464">
        <v>23</v>
      </c>
      <c r="G2464">
        <v>78.55</v>
      </c>
      <c r="H2464">
        <v>2947.66</v>
      </c>
      <c r="I2464">
        <f t="shared" si="38"/>
        <v>0</v>
      </c>
      <c r="J2464" t="s">
        <v>3686</v>
      </c>
    </row>
    <row r="2465" spans="1:10" hidden="1">
      <c r="A2465">
        <v>43</v>
      </c>
      <c r="B2465">
        <v>0</v>
      </c>
      <c r="C2465">
        <v>3</v>
      </c>
      <c r="D2465">
        <v>5596</v>
      </c>
      <c r="E2465">
        <v>0</v>
      </c>
      <c r="F2465">
        <v>70</v>
      </c>
      <c r="G2465">
        <v>101.75</v>
      </c>
      <c r="H2465">
        <v>8460.9</v>
      </c>
      <c r="I2465">
        <f t="shared" si="38"/>
        <v>0</v>
      </c>
      <c r="J2465" t="s">
        <v>3686</v>
      </c>
    </row>
    <row r="2466" spans="1:10" hidden="1">
      <c r="A2466">
        <v>19</v>
      </c>
      <c r="B2466">
        <v>0</v>
      </c>
      <c r="C2466">
        <v>3</v>
      </c>
      <c r="D2466">
        <v>4099</v>
      </c>
      <c r="E2466">
        <v>10</v>
      </c>
      <c r="F2466">
        <v>8</v>
      </c>
      <c r="G2466">
        <v>54.75</v>
      </c>
      <c r="H2466">
        <v>597.85</v>
      </c>
      <c r="I2466">
        <f t="shared" si="38"/>
        <v>0</v>
      </c>
      <c r="J2466" t="s">
        <v>3686</v>
      </c>
    </row>
    <row r="2467" spans="1:10" hidden="1">
      <c r="A2467">
        <v>36</v>
      </c>
      <c r="B2467">
        <v>0</v>
      </c>
      <c r="C2467">
        <v>3</v>
      </c>
      <c r="D2467">
        <v>4099</v>
      </c>
      <c r="E2467">
        <v>0</v>
      </c>
      <c r="F2467">
        <v>3</v>
      </c>
      <c r="G2467">
        <v>57.55</v>
      </c>
      <c r="H2467">
        <v>306.35000000000002</v>
      </c>
      <c r="I2467">
        <f t="shared" si="38"/>
        <v>0</v>
      </c>
      <c r="J2467" t="s">
        <v>3751</v>
      </c>
    </row>
    <row r="2468" spans="1:10" hidden="1">
      <c r="A2468">
        <v>21</v>
      </c>
      <c r="B2468">
        <v>0</v>
      </c>
      <c r="C2468">
        <v>3</v>
      </c>
      <c r="D2468">
        <v>2684</v>
      </c>
      <c r="E2468">
        <v>0</v>
      </c>
      <c r="F2468">
        <v>6</v>
      </c>
      <c r="G2468">
        <v>87.95</v>
      </c>
      <c r="H2468">
        <v>782.57</v>
      </c>
      <c r="I2468">
        <f t="shared" si="38"/>
        <v>0</v>
      </c>
      <c r="J2468" t="s">
        <v>3686</v>
      </c>
    </row>
    <row r="2469" spans="1:10" hidden="1">
      <c r="A2469">
        <v>37</v>
      </c>
      <c r="B2469">
        <v>3</v>
      </c>
      <c r="C2469">
        <v>3</v>
      </c>
      <c r="D2469">
        <v>3303</v>
      </c>
      <c r="E2469">
        <v>1</v>
      </c>
      <c r="F2469">
        <v>24</v>
      </c>
      <c r="G2469">
        <v>52.5</v>
      </c>
      <c r="H2469">
        <v>1208.1500000000001</v>
      </c>
      <c r="I2469">
        <f t="shared" si="38"/>
        <v>0</v>
      </c>
      <c r="J2469" t="s">
        <v>3686</v>
      </c>
    </row>
    <row r="2470" spans="1:10" hidden="1">
      <c r="A2470">
        <v>34</v>
      </c>
      <c r="B2470">
        <v>0</v>
      </c>
      <c r="C2470">
        <v>3</v>
      </c>
      <c r="D2470">
        <v>3146</v>
      </c>
      <c r="E2470">
        <v>6</v>
      </c>
      <c r="F2470">
        <v>45</v>
      </c>
      <c r="G2470">
        <v>25.5</v>
      </c>
      <c r="H2470">
        <v>3025.45</v>
      </c>
      <c r="I2470">
        <f t="shared" si="38"/>
        <v>0</v>
      </c>
      <c r="J2470" t="s">
        <v>3686</v>
      </c>
    </row>
    <row r="2471" spans="1:10" hidden="1">
      <c r="A2471">
        <v>35</v>
      </c>
      <c r="B2471">
        <v>1</v>
      </c>
      <c r="C2471">
        <v>3</v>
      </c>
      <c r="D2471">
        <v>5824</v>
      </c>
      <c r="E2471">
        <v>0</v>
      </c>
      <c r="F2471">
        <v>1</v>
      </c>
      <c r="G2471">
        <v>59.55</v>
      </c>
      <c r="H2471">
        <v>100.94</v>
      </c>
      <c r="I2471">
        <f t="shared" si="38"/>
        <v>0</v>
      </c>
      <c r="J2471" t="s">
        <v>3751</v>
      </c>
    </row>
    <row r="2472" spans="1:10" hidden="1">
      <c r="A2472">
        <v>20</v>
      </c>
      <c r="B2472">
        <v>1</v>
      </c>
      <c r="C2472">
        <v>3</v>
      </c>
      <c r="D2472">
        <v>4934</v>
      </c>
      <c r="E2472">
        <v>1</v>
      </c>
      <c r="F2472">
        <v>72</v>
      </c>
      <c r="G2472">
        <v>65.650000000000006</v>
      </c>
      <c r="H2472">
        <v>4724.5</v>
      </c>
      <c r="I2472">
        <f t="shared" si="38"/>
        <v>0</v>
      </c>
      <c r="J2472" t="s">
        <v>3686</v>
      </c>
    </row>
    <row r="2473" spans="1:10" hidden="1">
      <c r="A2473">
        <v>32</v>
      </c>
      <c r="B2473">
        <v>1</v>
      </c>
      <c r="C2473">
        <v>3</v>
      </c>
      <c r="D2473">
        <v>3243</v>
      </c>
      <c r="E2473">
        <v>10</v>
      </c>
      <c r="F2473">
        <v>21</v>
      </c>
      <c r="G2473">
        <v>19.8</v>
      </c>
      <c r="H2473">
        <v>728.1</v>
      </c>
      <c r="I2473">
        <f t="shared" si="38"/>
        <v>0</v>
      </c>
      <c r="J2473" t="s">
        <v>3686</v>
      </c>
    </row>
    <row r="2474" spans="1:10" hidden="1">
      <c r="A2474">
        <v>38</v>
      </c>
      <c r="B2474">
        <v>3</v>
      </c>
      <c r="C2474">
        <v>3</v>
      </c>
      <c r="D2474">
        <v>4142</v>
      </c>
      <c r="E2474">
        <v>1</v>
      </c>
      <c r="F2474">
        <v>1</v>
      </c>
      <c r="G2474">
        <v>90.1</v>
      </c>
      <c r="H2474">
        <v>114.43</v>
      </c>
      <c r="I2474">
        <f t="shared" si="38"/>
        <v>0</v>
      </c>
      <c r="J2474" t="s">
        <v>3751</v>
      </c>
    </row>
    <row r="2475" spans="1:10" hidden="1">
      <c r="A2475">
        <v>20</v>
      </c>
      <c r="B2475">
        <v>0</v>
      </c>
      <c r="C2475">
        <v>3</v>
      </c>
      <c r="D2475">
        <v>5172</v>
      </c>
      <c r="E2475">
        <v>0</v>
      </c>
      <c r="F2475">
        <v>62</v>
      </c>
      <c r="G2475">
        <v>65.099999999999994</v>
      </c>
      <c r="H2475">
        <v>5283.91</v>
      </c>
      <c r="I2475">
        <f t="shared" si="38"/>
        <v>0</v>
      </c>
      <c r="J2475" t="s">
        <v>3686</v>
      </c>
    </row>
    <row r="2476" spans="1:10" hidden="1">
      <c r="A2476">
        <v>45</v>
      </c>
      <c r="B2476">
        <v>0</v>
      </c>
      <c r="C2476">
        <v>3</v>
      </c>
      <c r="D2476">
        <v>6280</v>
      </c>
      <c r="E2476">
        <v>1</v>
      </c>
      <c r="F2476">
        <v>70</v>
      </c>
      <c r="G2476">
        <v>76.95</v>
      </c>
      <c r="H2476">
        <v>6568</v>
      </c>
      <c r="I2476">
        <f t="shared" si="38"/>
        <v>0</v>
      </c>
      <c r="J2476" t="s">
        <v>3686</v>
      </c>
    </row>
    <row r="2477" spans="1:10" hidden="1">
      <c r="A2477">
        <v>46</v>
      </c>
      <c r="B2477">
        <v>2</v>
      </c>
      <c r="C2477">
        <v>3</v>
      </c>
      <c r="D2477">
        <v>5915</v>
      </c>
      <c r="E2477">
        <v>0</v>
      </c>
      <c r="F2477">
        <v>30</v>
      </c>
      <c r="G2477">
        <v>25.35</v>
      </c>
      <c r="H2477">
        <v>851.4</v>
      </c>
      <c r="I2477">
        <f t="shared" si="38"/>
        <v>0</v>
      </c>
      <c r="J2477" t="s">
        <v>3686</v>
      </c>
    </row>
    <row r="2478" spans="1:10" hidden="1">
      <c r="A2478">
        <v>61</v>
      </c>
      <c r="B2478">
        <v>2</v>
      </c>
      <c r="C2478">
        <v>3</v>
      </c>
      <c r="D2478">
        <v>3900</v>
      </c>
      <c r="E2478">
        <v>4</v>
      </c>
      <c r="F2478">
        <v>39</v>
      </c>
      <c r="G2478">
        <v>59.85</v>
      </c>
      <c r="H2478">
        <v>4218.96</v>
      </c>
      <c r="I2478">
        <f t="shared" si="38"/>
        <v>0</v>
      </c>
      <c r="J2478" t="s">
        <v>3686</v>
      </c>
    </row>
    <row r="2479" spans="1:10" hidden="1">
      <c r="A2479">
        <v>32</v>
      </c>
      <c r="B2479">
        <v>3</v>
      </c>
      <c r="C2479">
        <v>3</v>
      </c>
      <c r="D2479">
        <v>4486</v>
      </c>
      <c r="E2479">
        <v>0</v>
      </c>
      <c r="F2479">
        <v>2</v>
      </c>
      <c r="G2479">
        <v>20.5</v>
      </c>
      <c r="H2479">
        <v>100.27</v>
      </c>
      <c r="I2479">
        <f t="shared" si="38"/>
        <v>0</v>
      </c>
      <c r="J2479" t="s">
        <v>3751</v>
      </c>
    </row>
    <row r="2480" spans="1:10" hidden="1">
      <c r="A2480">
        <v>44</v>
      </c>
      <c r="B2480">
        <v>0</v>
      </c>
      <c r="C2480">
        <v>3</v>
      </c>
      <c r="D2480">
        <v>2662</v>
      </c>
      <c r="E2480">
        <v>9</v>
      </c>
      <c r="F2480">
        <v>42</v>
      </c>
      <c r="G2480">
        <v>94.4</v>
      </c>
      <c r="H2480">
        <v>5743.32</v>
      </c>
      <c r="I2480">
        <f t="shared" si="38"/>
        <v>0</v>
      </c>
      <c r="J2480" t="s">
        <v>3686</v>
      </c>
    </row>
    <row r="2481" spans="1:10" hidden="1">
      <c r="A2481">
        <v>52</v>
      </c>
      <c r="B2481">
        <v>0</v>
      </c>
      <c r="C2481">
        <v>3</v>
      </c>
      <c r="D2481">
        <v>4982</v>
      </c>
      <c r="E2481">
        <v>0</v>
      </c>
      <c r="F2481">
        <v>41</v>
      </c>
      <c r="G2481">
        <v>20.149999999999999</v>
      </c>
      <c r="H2481">
        <v>2279.56</v>
      </c>
      <c r="I2481">
        <f t="shared" si="38"/>
        <v>0</v>
      </c>
      <c r="J2481" t="s">
        <v>3686</v>
      </c>
    </row>
    <row r="2482" spans="1:10" hidden="1">
      <c r="A2482">
        <v>46</v>
      </c>
      <c r="B2482">
        <v>3</v>
      </c>
      <c r="C2482">
        <v>3</v>
      </c>
      <c r="D2482">
        <v>5498</v>
      </c>
      <c r="E2482">
        <v>9</v>
      </c>
      <c r="F2482">
        <v>72</v>
      </c>
      <c r="G2482">
        <v>53.65</v>
      </c>
      <c r="H2482">
        <v>3784</v>
      </c>
      <c r="I2482">
        <f t="shared" si="38"/>
        <v>0</v>
      </c>
      <c r="J2482" t="s">
        <v>3686</v>
      </c>
    </row>
    <row r="2483" spans="1:10" hidden="1">
      <c r="A2483">
        <v>49</v>
      </c>
      <c r="B2483">
        <v>1</v>
      </c>
      <c r="C2483">
        <v>3</v>
      </c>
      <c r="D2483">
        <v>3153</v>
      </c>
      <c r="E2483">
        <v>1</v>
      </c>
      <c r="F2483">
        <v>8</v>
      </c>
      <c r="G2483">
        <v>19.05</v>
      </c>
      <c r="H2483">
        <v>543.05999999999995</v>
      </c>
      <c r="I2483">
        <f t="shared" si="38"/>
        <v>0</v>
      </c>
      <c r="J2483" t="s">
        <v>3686</v>
      </c>
    </row>
    <row r="2484" spans="1:10" hidden="1">
      <c r="A2484">
        <v>26</v>
      </c>
      <c r="B2484">
        <v>0</v>
      </c>
      <c r="C2484">
        <v>3</v>
      </c>
      <c r="D2484">
        <v>4017</v>
      </c>
      <c r="E2484">
        <v>9</v>
      </c>
      <c r="F2484">
        <v>36</v>
      </c>
      <c r="G2484">
        <v>54.1</v>
      </c>
      <c r="H2484">
        <v>3689.52</v>
      </c>
      <c r="I2484">
        <f t="shared" si="38"/>
        <v>0</v>
      </c>
      <c r="J2484" t="s">
        <v>3686</v>
      </c>
    </row>
    <row r="2485" spans="1:10" hidden="1">
      <c r="A2485">
        <v>65</v>
      </c>
      <c r="B2485">
        <v>0</v>
      </c>
      <c r="C2485">
        <v>3</v>
      </c>
      <c r="D2485">
        <v>5089</v>
      </c>
      <c r="E2485">
        <v>2</v>
      </c>
      <c r="F2485">
        <v>63</v>
      </c>
      <c r="G2485">
        <v>36.1</v>
      </c>
      <c r="H2485">
        <v>2298.9</v>
      </c>
      <c r="I2485">
        <f t="shared" si="38"/>
        <v>0</v>
      </c>
      <c r="J2485" t="s">
        <v>3686</v>
      </c>
    </row>
    <row r="2486" spans="1:10" hidden="1">
      <c r="A2486">
        <v>76</v>
      </c>
      <c r="B2486">
        <v>0</v>
      </c>
      <c r="C2486">
        <v>3</v>
      </c>
      <c r="D2486">
        <v>6149</v>
      </c>
      <c r="E2486">
        <v>0</v>
      </c>
      <c r="F2486">
        <v>61</v>
      </c>
      <c r="G2486">
        <v>89.65</v>
      </c>
      <c r="H2486">
        <v>6739.15</v>
      </c>
      <c r="I2486">
        <f t="shared" si="38"/>
        <v>0</v>
      </c>
      <c r="J2486" t="s">
        <v>3686</v>
      </c>
    </row>
    <row r="2487" spans="1:10" hidden="1">
      <c r="A2487">
        <v>52</v>
      </c>
      <c r="B2487">
        <v>2</v>
      </c>
      <c r="C2487">
        <v>3</v>
      </c>
      <c r="D2487">
        <v>6099</v>
      </c>
      <c r="E2487">
        <v>1</v>
      </c>
      <c r="F2487">
        <v>52</v>
      </c>
      <c r="G2487">
        <v>84.05</v>
      </c>
      <c r="H2487">
        <v>5988.72</v>
      </c>
      <c r="I2487">
        <f t="shared" si="38"/>
        <v>0</v>
      </c>
      <c r="J2487" t="s">
        <v>3686</v>
      </c>
    </row>
    <row r="2488" spans="1:10" hidden="1">
      <c r="A2488">
        <v>54</v>
      </c>
      <c r="B2488">
        <v>0</v>
      </c>
      <c r="C2488">
        <v>3</v>
      </c>
      <c r="D2488">
        <v>5384</v>
      </c>
      <c r="E2488">
        <v>0</v>
      </c>
      <c r="F2488">
        <v>1</v>
      </c>
      <c r="G2488">
        <v>20.45</v>
      </c>
      <c r="H2488">
        <v>32.06</v>
      </c>
      <c r="I2488">
        <f t="shared" si="38"/>
        <v>0</v>
      </c>
      <c r="J2488" t="s">
        <v>3751</v>
      </c>
    </row>
    <row r="2489" spans="1:10" hidden="1">
      <c r="A2489">
        <v>53</v>
      </c>
      <c r="B2489">
        <v>0</v>
      </c>
      <c r="C2489">
        <v>3</v>
      </c>
      <c r="D2489">
        <v>5025</v>
      </c>
      <c r="E2489">
        <v>9</v>
      </c>
      <c r="F2489">
        <v>70</v>
      </c>
      <c r="G2489">
        <v>101</v>
      </c>
      <c r="H2489">
        <v>9959</v>
      </c>
      <c r="I2489">
        <f t="shared" si="38"/>
        <v>0</v>
      </c>
      <c r="J2489" t="s">
        <v>3686</v>
      </c>
    </row>
    <row r="2490" spans="1:10" hidden="1">
      <c r="A2490">
        <v>26</v>
      </c>
      <c r="B2490">
        <v>0</v>
      </c>
      <c r="C2490">
        <v>3</v>
      </c>
      <c r="D2490">
        <v>4867</v>
      </c>
      <c r="E2490">
        <v>9</v>
      </c>
      <c r="F2490">
        <v>70</v>
      </c>
      <c r="G2490">
        <v>88</v>
      </c>
      <c r="H2490">
        <v>6636.05</v>
      </c>
      <c r="I2490">
        <f t="shared" si="38"/>
        <v>0</v>
      </c>
      <c r="J2490" t="s">
        <v>3686</v>
      </c>
    </row>
    <row r="2491" spans="1:10" hidden="1">
      <c r="A2491">
        <v>30</v>
      </c>
      <c r="B2491">
        <v>0</v>
      </c>
      <c r="C2491">
        <v>3</v>
      </c>
      <c r="D2491">
        <v>2870</v>
      </c>
      <c r="E2491">
        <v>0</v>
      </c>
      <c r="F2491">
        <v>16</v>
      </c>
      <c r="G2491">
        <v>19.3</v>
      </c>
      <c r="H2491">
        <v>1065.1500000000001</v>
      </c>
      <c r="I2491">
        <f t="shared" si="38"/>
        <v>0</v>
      </c>
      <c r="J2491" t="s">
        <v>3686</v>
      </c>
    </row>
    <row r="2492" spans="1:10" hidden="1">
      <c r="A2492">
        <v>56</v>
      </c>
      <c r="B2492">
        <v>0</v>
      </c>
      <c r="C2492">
        <v>3</v>
      </c>
      <c r="D2492">
        <v>5039</v>
      </c>
      <c r="E2492">
        <v>0</v>
      </c>
      <c r="F2492">
        <v>30</v>
      </c>
      <c r="G2492">
        <v>64.5</v>
      </c>
      <c r="H2492">
        <v>1967.65</v>
      </c>
      <c r="I2492">
        <f t="shared" si="38"/>
        <v>0</v>
      </c>
      <c r="J2492" t="s">
        <v>3686</v>
      </c>
    </row>
    <row r="2493" spans="1:10" hidden="1">
      <c r="A2493">
        <v>58</v>
      </c>
      <c r="B2493">
        <v>0</v>
      </c>
      <c r="C2493">
        <v>3</v>
      </c>
      <c r="D2493">
        <v>4053</v>
      </c>
      <c r="E2493">
        <v>4</v>
      </c>
      <c r="F2493">
        <v>60</v>
      </c>
      <c r="G2493">
        <v>65.849999999999994</v>
      </c>
      <c r="H2493">
        <v>6542.5</v>
      </c>
      <c r="I2493">
        <f t="shared" si="38"/>
        <v>0</v>
      </c>
      <c r="J2493" t="s">
        <v>3686</v>
      </c>
    </row>
    <row r="2494" spans="1:10" hidden="1">
      <c r="A2494">
        <v>35</v>
      </c>
      <c r="B2494">
        <v>8</v>
      </c>
      <c r="C2494">
        <v>3</v>
      </c>
      <c r="D2494">
        <v>4387</v>
      </c>
      <c r="E2494">
        <v>2</v>
      </c>
      <c r="F2494">
        <v>54</v>
      </c>
      <c r="G2494">
        <v>79.95</v>
      </c>
      <c r="H2494">
        <v>6883.85</v>
      </c>
      <c r="I2494">
        <f t="shared" si="38"/>
        <v>0</v>
      </c>
      <c r="J2494" t="s">
        <v>3686</v>
      </c>
    </row>
    <row r="2495" spans="1:10" hidden="1">
      <c r="A2495">
        <v>31</v>
      </c>
      <c r="B2495">
        <v>0</v>
      </c>
      <c r="C2495">
        <v>3</v>
      </c>
      <c r="D2495">
        <v>4253</v>
      </c>
      <c r="E2495">
        <v>6</v>
      </c>
      <c r="F2495">
        <v>14</v>
      </c>
      <c r="G2495">
        <v>50.2</v>
      </c>
      <c r="H2495">
        <v>725.55</v>
      </c>
      <c r="I2495">
        <f t="shared" si="38"/>
        <v>0</v>
      </c>
      <c r="J2495" t="s">
        <v>3686</v>
      </c>
    </row>
    <row r="2496" spans="1:10" hidden="1">
      <c r="A2496">
        <v>27</v>
      </c>
      <c r="B2496">
        <v>2</v>
      </c>
      <c r="C2496">
        <v>3</v>
      </c>
      <c r="D2496">
        <v>2434</v>
      </c>
      <c r="E2496">
        <v>2</v>
      </c>
      <c r="F2496">
        <v>28</v>
      </c>
      <c r="G2496">
        <v>64.400000000000006</v>
      </c>
      <c r="H2496">
        <v>2062.83</v>
      </c>
      <c r="I2496">
        <f t="shared" si="38"/>
        <v>0</v>
      </c>
      <c r="J2496" t="s">
        <v>3686</v>
      </c>
    </row>
    <row r="2497" spans="1:10" hidden="1">
      <c r="A2497">
        <v>52</v>
      </c>
      <c r="B2497">
        <v>3</v>
      </c>
      <c r="C2497">
        <v>3</v>
      </c>
      <c r="D2497">
        <v>6351</v>
      </c>
      <c r="E2497">
        <v>1</v>
      </c>
      <c r="F2497">
        <v>57</v>
      </c>
      <c r="G2497">
        <v>100.6</v>
      </c>
      <c r="H2497">
        <v>7456.79</v>
      </c>
      <c r="I2497">
        <f t="shared" si="38"/>
        <v>0</v>
      </c>
      <c r="J2497" t="s">
        <v>3686</v>
      </c>
    </row>
    <row r="2498" spans="1:10" hidden="1">
      <c r="A2498">
        <v>37</v>
      </c>
      <c r="B2498">
        <v>2</v>
      </c>
      <c r="C2498">
        <v>3</v>
      </c>
      <c r="D2498">
        <v>5168</v>
      </c>
      <c r="E2498">
        <v>4</v>
      </c>
      <c r="F2498">
        <v>64</v>
      </c>
      <c r="G2498">
        <v>81.05</v>
      </c>
      <c r="H2498">
        <v>8302.7099999999991</v>
      </c>
      <c r="I2498">
        <f t="shared" ref="I2498:I2561" si="39">IF(J2498="Churned",1,0)</f>
        <v>0</v>
      </c>
      <c r="J2498" t="s">
        <v>3686</v>
      </c>
    </row>
    <row r="2499" spans="1:10" hidden="1">
      <c r="A2499">
        <v>47</v>
      </c>
      <c r="B2499">
        <v>0</v>
      </c>
      <c r="C2499">
        <v>3</v>
      </c>
      <c r="D2499">
        <v>2133</v>
      </c>
      <c r="E2499">
        <v>0</v>
      </c>
      <c r="F2499">
        <v>1</v>
      </c>
      <c r="G2499">
        <v>19.45</v>
      </c>
      <c r="H2499">
        <v>48.6</v>
      </c>
      <c r="I2499">
        <f t="shared" si="39"/>
        <v>0</v>
      </c>
      <c r="J2499" t="s">
        <v>3751</v>
      </c>
    </row>
    <row r="2500" spans="1:10" hidden="1">
      <c r="A2500">
        <v>34</v>
      </c>
      <c r="B2500">
        <v>0</v>
      </c>
      <c r="C2500">
        <v>3</v>
      </c>
      <c r="D2500">
        <v>5981</v>
      </c>
      <c r="E2500">
        <v>5</v>
      </c>
      <c r="F2500">
        <v>72</v>
      </c>
      <c r="G2500">
        <v>105.6</v>
      </c>
      <c r="H2500">
        <v>8024.3</v>
      </c>
      <c r="I2500">
        <f t="shared" si="39"/>
        <v>0</v>
      </c>
      <c r="J2500" t="s">
        <v>3686</v>
      </c>
    </row>
    <row r="2501" spans="1:10" hidden="1">
      <c r="A2501">
        <v>59</v>
      </c>
      <c r="B2501">
        <v>0</v>
      </c>
      <c r="C2501">
        <v>3</v>
      </c>
      <c r="D2501">
        <v>5124</v>
      </c>
      <c r="E2501">
        <v>0</v>
      </c>
      <c r="F2501">
        <v>7</v>
      </c>
      <c r="G2501">
        <v>35.5</v>
      </c>
      <c r="H2501">
        <v>249.55</v>
      </c>
      <c r="I2501">
        <f t="shared" si="39"/>
        <v>0</v>
      </c>
      <c r="J2501" t="s">
        <v>3686</v>
      </c>
    </row>
    <row r="2502" spans="1:10" hidden="1">
      <c r="A2502">
        <v>28</v>
      </c>
      <c r="B2502">
        <v>0</v>
      </c>
      <c r="C2502">
        <v>3</v>
      </c>
      <c r="D2502">
        <v>4363</v>
      </c>
      <c r="E2502">
        <v>0</v>
      </c>
      <c r="F2502">
        <v>67</v>
      </c>
      <c r="G2502">
        <v>60.5</v>
      </c>
      <c r="H2502">
        <v>6281.33</v>
      </c>
      <c r="I2502">
        <f t="shared" si="39"/>
        <v>0</v>
      </c>
      <c r="J2502" t="s">
        <v>3686</v>
      </c>
    </row>
    <row r="2503" spans="1:10" hidden="1">
      <c r="A2503">
        <v>28</v>
      </c>
      <c r="B2503">
        <v>2</v>
      </c>
      <c r="C2503">
        <v>3</v>
      </c>
      <c r="D2503">
        <v>2448</v>
      </c>
      <c r="E2503">
        <v>0</v>
      </c>
      <c r="F2503">
        <v>1</v>
      </c>
      <c r="G2503">
        <v>20.25</v>
      </c>
      <c r="H2503">
        <v>67.5</v>
      </c>
      <c r="I2503">
        <f t="shared" si="39"/>
        <v>0</v>
      </c>
      <c r="J2503" t="s">
        <v>3751</v>
      </c>
    </row>
    <row r="2504" spans="1:10" hidden="1">
      <c r="A2504">
        <v>21</v>
      </c>
      <c r="B2504">
        <v>0</v>
      </c>
      <c r="C2504">
        <v>3</v>
      </c>
      <c r="D2504">
        <v>4163</v>
      </c>
      <c r="E2504">
        <v>0</v>
      </c>
      <c r="F2504">
        <v>66</v>
      </c>
      <c r="G2504">
        <v>25.45</v>
      </c>
      <c r="H2504">
        <v>3825.67</v>
      </c>
      <c r="I2504">
        <f t="shared" si="39"/>
        <v>0</v>
      </c>
      <c r="J2504" t="s">
        <v>3686</v>
      </c>
    </row>
    <row r="2505" spans="1:10" hidden="1">
      <c r="A2505">
        <v>40</v>
      </c>
      <c r="B2505">
        <v>2</v>
      </c>
      <c r="C2505">
        <v>3</v>
      </c>
      <c r="D2505">
        <v>4040</v>
      </c>
      <c r="E2505">
        <v>1</v>
      </c>
      <c r="F2505">
        <v>22</v>
      </c>
      <c r="G2505">
        <v>75</v>
      </c>
      <c r="H2505">
        <v>2427.9899999999998</v>
      </c>
      <c r="I2505">
        <f t="shared" si="39"/>
        <v>0</v>
      </c>
      <c r="J2505" t="s">
        <v>3686</v>
      </c>
    </row>
    <row r="2506" spans="1:10" hidden="1">
      <c r="A2506">
        <v>50</v>
      </c>
      <c r="B2506">
        <v>0</v>
      </c>
      <c r="C2506">
        <v>3</v>
      </c>
      <c r="D2506">
        <v>4131</v>
      </c>
      <c r="E2506">
        <v>0</v>
      </c>
      <c r="F2506">
        <v>1</v>
      </c>
      <c r="G2506">
        <v>45.15</v>
      </c>
      <c r="H2506">
        <v>87.49</v>
      </c>
      <c r="I2506">
        <f t="shared" si="39"/>
        <v>0</v>
      </c>
      <c r="J2506" t="s">
        <v>3751</v>
      </c>
    </row>
    <row r="2507" spans="1:10" hidden="1">
      <c r="A2507">
        <v>43</v>
      </c>
      <c r="B2507">
        <v>2</v>
      </c>
      <c r="C2507">
        <v>3</v>
      </c>
      <c r="D2507">
        <v>5733</v>
      </c>
      <c r="E2507">
        <v>6</v>
      </c>
      <c r="F2507">
        <v>63</v>
      </c>
      <c r="G2507">
        <v>63.55</v>
      </c>
      <c r="H2507">
        <v>4178.54</v>
      </c>
      <c r="I2507">
        <f t="shared" si="39"/>
        <v>0</v>
      </c>
      <c r="J2507" t="s">
        <v>3686</v>
      </c>
    </row>
    <row r="2508" spans="1:10" hidden="1">
      <c r="A2508">
        <v>62</v>
      </c>
      <c r="B2508">
        <v>1</v>
      </c>
      <c r="C2508">
        <v>3</v>
      </c>
      <c r="D2508">
        <v>4463</v>
      </c>
      <c r="E2508">
        <v>8</v>
      </c>
      <c r="F2508">
        <v>72</v>
      </c>
      <c r="G2508">
        <v>70.45</v>
      </c>
      <c r="H2508">
        <v>5658.9</v>
      </c>
      <c r="I2508">
        <f t="shared" si="39"/>
        <v>0</v>
      </c>
      <c r="J2508" t="s">
        <v>3686</v>
      </c>
    </row>
    <row r="2509" spans="1:10" hidden="1">
      <c r="A2509">
        <v>52</v>
      </c>
      <c r="B2509">
        <v>1</v>
      </c>
      <c r="C2509">
        <v>3</v>
      </c>
      <c r="D2509">
        <v>4380</v>
      </c>
      <c r="E2509">
        <v>1</v>
      </c>
      <c r="F2509">
        <v>68</v>
      </c>
      <c r="G2509">
        <v>85.5</v>
      </c>
      <c r="H2509">
        <v>7714.16</v>
      </c>
      <c r="I2509">
        <f t="shared" si="39"/>
        <v>0</v>
      </c>
      <c r="J2509" t="s">
        <v>3686</v>
      </c>
    </row>
    <row r="2510" spans="1:10" hidden="1">
      <c r="A2510">
        <v>27</v>
      </c>
      <c r="B2510">
        <v>2</v>
      </c>
      <c r="C2510">
        <v>3</v>
      </c>
      <c r="D2510">
        <v>3248</v>
      </c>
      <c r="E2510">
        <v>1</v>
      </c>
      <c r="F2510">
        <v>47</v>
      </c>
      <c r="G2510">
        <v>60</v>
      </c>
      <c r="H2510">
        <v>2768.65</v>
      </c>
      <c r="I2510">
        <f t="shared" si="39"/>
        <v>0</v>
      </c>
      <c r="J2510" t="s">
        <v>3686</v>
      </c>
    </row>
    <row r="2511" spans="1:10" hidden="1">
      <c r="A2511">
        <v>37</v>
      </c>
      <c r="B2511">
        <v>0</v>
      </c>
      <c r="C2511">
        <v>3</v>
      </c>
      <c r="D2511">
        <v>4565</v>
      </c>
      <c r="E2511">
        <v>0</v>
      </c>
      <c r="F2511">
        <v>57</v>
      </c>
      <c r="G2511">
        <v>20.55</v>
      </c>
      <c r="H2511">
        <v>1993.28</v>
      </c>
      <c r="I2511">
        <f t="shared" si="39"/>
        <v>0</v>
      </c>
      <c r="J2511" t="s">
        <v>3686</v>
      </c>
    </row>
    <row r="2512" spans="1:10" hidden="1">
      <c r="A2512">
        <v>56</v>
      </c>
      <c r="B2512">
        <v>2</v>
      </c>
      <c r="C2512">
        <v>3</v>
      </c>
      <c r="D2512">
        <v>5671</v>
      </c>
      <c r="E2512">
        <v>2</v>
      </c>
      <c r="F2512">
        <v>10</v>
      </c>
      <c r="G2512">
        <v>53.7</v>
      </c>
      <c r="H2512">
        <v>498.03</v>
      </c>
      <c r="I2512">
        <f t="shared" si="39"/>
        <v>0</v>
      </c>
      <c r="J2512" t="s">
        <v>3686</v>
      </c>
    </row>
    <row r="2513" spans="1:10" hidden="1">
      <c r="A2513">
        <v>49</v>
      </c>
      <c r="B2513">
        <v>0</v>
      </c>
      <c r="C2513">
        <v>3</v>
      </c>
      <c r="D2513">
        <v>4300</v>
      </c>
      <c r="E2513">
        <v>0</v>
      </c>
      <c r="F2513">
        <v>61</v>
      </c>
      <c r="G2513">
        <v>93.7</v>
      </c>
      <c r="H2513">
        <v>6483.51</v>
      </c>
      <c r="I2513">
        <f t="shared" si="39"/>
        <v>0</v>
      </c>
      <c r="J2513" t="s">
        <v>3686</v>
      </c>
    </row>
    <row r="2514" spans="1:10" hidden="1">
      <c r="A2514">
        <v>19</v>
      </c>
      <c r="B2514">
        <v>0</v>
      </c>
      <c r="C2514">
        <v>3</v>
      </c>
      <c r="D2514">
        <v>3445</v>
      </c>
      <c r="E2514">
        <v>0</v>
      </c>
      <c r="F2514">
        <v>34</v>
      </c>
      <c r="G2514">
        <v>64.349999999999994</v>
      </c>
      <c r="H2514">
        <v>3555.7</v>
      </c>
      <c r="I2514">
        <f t="shared" si="39"/>
        <v>0</v>
      </c>
      <c r="J2514" t="s">
        <v>3686</v>
      </c>
    </row>
    <row r="2515" spans="1:10" hidden="1">
      <c r="A2515">
        <v>55</v>
      </c>
      <c r="B2515">
        <v>1</v>
      </c>
      <c r="C2515">
        <v>3</v>
      </c>
      <c r="D2515">
        <v>4606</v>
      </c>
      <c r="E2515">
        <v>2</v>
      </c>
      <c r="F2515">
        <v>72</v>
      </c>
      <c r="G2515">
        <v>90.15</v>
      </c>
      <c r="H2515">
        <v>7427.81</v>
      </c>
      <c r="I2515">
        <f t="shared" si="39"/>
        <v>0</v>
      </c>
      <c r="J2515" t="s">
        <v>3686</v>
      </c>
    </row>
    <row r="2516" spans="1:10" hidden="1">
      <c r="A2516">
        <v>78</v>
      </c>
      <c r="B2516">
        <v>0</v>
      </c>
      <c r="C2516">
        <v>3</v>
      </c>
      <c r="D2516">
        <v>2768</v>
      </c>
      <c r="E2516">
        <v>0</v>
      </c>
      <c r="F2516">
        <v>38</v>
      </c>
      <c r="G2516">
        <v>83.45</v>
      </c>
      <c r="H2516">
        <v>3252.13</v>
      </c>
      <c r="I2516">
        <f t="shared" si="39"/>
        <v>0</v>
      </c>
      <c r="J2516" t="s">
        <v>3686</v>
      </c>
    </row>
    <row r="2517" spans="1:10" hidden="1">
      <c r="A2517">
        <v>76</v>
      </c>
      <c r="B2517">
        <v>0</v>
      </c>
      <c r="C2517">
        <v>3</v>
      </c>
      <c r="D2517">
        <v>4831</v>
      </c>
      <c r="E2517">
        <v>7</v>
      </c>
      <c r="F2517">
        <v>17</v>
      </c>
      <c r="G2517">
        <v>94.8</v>
      </c>
      <c r="H2517">
        <v>2353.38</v>
      </c>
      <c r="I2517">
        <f t="shared" si="39"/>
        <v>0</v>
      </c>
      <c r="J2517" t="s">
        <v>3686</v>
      </c>
    </row>
    <row r="2518" spans="1:10" hidden="1">
      <c r="A2518">
        <v>79</v>
      </c>
      <c r="B2518">
        <v>0</v>
      </c>
      <c r="C2518">
        <v>3</v>
      </c>
      <c r="D2518">
        <v>6306</v>
      </c>
      <c r="E2518">
        <v>3</v>
      </c>
      <c r="F2518">
        <v>59</v>
      </c>
      <c r="G2518">
        <v>64.05</v>
      </c>
      <c r="H2518">
        <v>3886.85</v>
      </c>
      <c r="I2518">
        <f t="shared" si="39"/>
        <v>0</v>
      </c>
      <c r="J2518" t="s">
        <v>3686</v>
      </c>
    </row>
    <row r="2519" spans="1:10" hidden="1">
      <c r="A2519">
        <v>77</v>
      </c>
      <c r="B2519">
        <v>0</v>
      </c>
      <c r="C2519">
        <v>3</v>
      </c>
      <c r="D2519">
        <v>4815</v>
      </c>
      <c r="E2519">
        <v>10</v>
      </c>
      <c r="F2519">
        <v>48</v>
      </c>
      <c r="G2519">
        <v>58.95</v>
      </c>
      <c r="H2519">
        <v>4442.34</v>
      </c>
      <c r="I2519">
        <f t="shared" si="39"/>
        <v>0</v>
      </c>
      <c r="J2519" t="s">
        <v>3686</v>
      </c>
    </row>
    <row r="2520" spans="1:10" hidden="1">
      <c r="A2520">
        <v>65</v>
      </c>
      <c r="B2520">
        <v>0</v>
      </c>
      <c r="C2520">
        <v>3</v>
      </c>
      <c r="D2520">
        <v>2009</v>
      </c>
      <c r="E2520">
        <v>1</v>
      </c>
      <c r="F2520">
        <v>30</v>
      </c>
      <c r="G2520">
        <v>77.900000000000006</v>
      </c>
      <c r="H2520">
        <v>2437.25</v>
      </c>
      <c r="I2520">
        <f t="shared" si="39"/>
        <v>0</v>
      </c>
      <c r="J2520" t="s">
        <v>3686</v>
      </c>
    </row>
    <row r="2521" spans="1:10" hidden="1">
      <c r="A2521">
        <v>65</v>
      </c>
      <c r="B2521">
        <v>0</v>
      </c>
      <c r="C2521">
        <v>3</v>
      </c>
      <c r="D2521">
        <v>5829</v>
      </c>
      <c r="E2521">
        <v>0</v>
      </c>
      <c r="F2521">
        <v>55</v>
      </c>
      <c r="G2521">
        <v>44.85</v>
      </c>
      <c r="H2521">
        <v>2479.0500000000002</v>
      </c>
      <c r="I2521">
        <f t="shared" si="39"/>
        <v>0</v>
      </c>
      <c r="J2521" t="s">
        <v>3686</v>
      </c>
    </row>
    <row r="2522" spans="1:10" hidden="1">
      <c r="A2522">
        <v>77</v>
      </c>
      <c r="B2522">
        <v>0</v>
      </c>
      <c r="C2522">
        <v>3</v>
      </c>
      <c r="D2522">
        <v>5261</v>
      </c>
      <c r="E2522">
        <v>10</v>
      </c>
      <c r="F2522">
        <v>67</v>
      </c>
      <c r="G2522">
        <v>83.85</v>
      </c>
      <c r="H2522">
        <v>8597.1</v>
      </c>
      <c r="I2522">
        <f t="shared" si="39"/>
        <v>0</v>
      </c>
      <c r="J2522" t="s">
        <v>3686</v>
      </c>
    </row>
    <row r="2523" spans="1:10" hidden="1">
      <c r="A2523">
        <v>66</v>
      </c>
      <c r="B2523">
        <v>0</v>
      </c>
      <c r="C2523">
        <v>3</v>
      </c>
      <c r="D2523">
        <v>2024</v>
      </c>
      <c r="E2523">
        <v>0</v>
      </c>
      <c r="F2523">
        <v>13</v>
      </c>
      <c r="G2523">
        <v>19.649999999999999</v>
      </c>
      <c r="H2523">
        <v>675.49</v>
      </c>
      <c r="I2523">
        <f t="shared" si="39"/>
        <v>0</v>
      </c>
      <c r="J2523" t="s">
        <v>3686</v>
      </c>
    </row>
    <row r="2524" spans="1:10" hidden="1">
      <c r="A2524">
        <v>61</v>
      </c>
      <c r="B2524">
        <v>2</v>
      </c>
      <c r="C2524">
        <v>3</v>
      </c>
      <c r="D2524">
        <v>5248</v>
      </c>
      <c r="E2524">
        <v>2</v>
      </c>
      <c r="F2524">
        <v>55</v>
      </c>
      <c r="G2524">
        <v>19.350000000000001</v>
      </c>
      <c r="H2524">
        <v>2511.75</v>
      </c>
      <c r="I2524">
        <f t="shared" si="39"/>
        <v>0</v>
      </c>
      <c r="J2524" t="s">
        <v>3686</v>
      </c>
    </row>
    <row r="2525" spans="1:10" hidden="1">
      <c r="A2525">
        <v>46</v>
      </c>
      <c r="B2525">
        <v>0</v>
      </c>
      <c r="C2525">
        <v>3</v>
      </c>
      <c r="D2525">
        <v>3206</v>
      </c>
      <c r="E2525">
        <v>0</v>
      </c>
      <c r="F2525">
        <v>11</v>
      </c>
      <c r="G2525">
        <v>64.900000000000006</v>
      </c>
      <c r="H2525">
        <v>752.25</v>
      </c>
      <c r="I2525">
        <f t="shared" si="39"/>
        <v>0</v>
      </c>
      <c r="J2525" t="s">
        <v>3686</v>
      </c>
    </row>
    <row r="2526" spans="1:10" hidden="1">
      <c r="A2526">
        <v>55</v>
      </c>
      <c r="B2526">
        <v>0</v>
      </c>
      <c r="C2526">
        <v>3</v>
      </c>
      <c r="D2526">
        <v>4397</v>
      </c>
      <c r="E2526">
        <v>8</v>
      </c>
      <c r="F2526">
        <v>72</v>
      </c>
      <c r="G2526">
        <v>66.5</v>
      </c>
      <c r="H2526">
        <v>5204.47</v>
      </c>
      <c r="I2526">
        <f t="shared" si="39"/>
        <v>0</v>
      </c>
      <c r="J2526" t="s">
        <v>3686</v>
      </c>
    </row>
    <row r="2527" spans="1:10" hidden="1">
      <c r="A2527">
        <v>23</v>
      </c>
      <c r="B2527">
        <v>0</v>
      </c>
      <c r="C2527">
        <v>3</v>
      </c>
      <c r="D2527">
        <v>5794</v>
      </c>
      <c r="E2527">
        <v>9</v>
      </c>
      <c r="F2527">
        <v>72</v>
      </c>
      <c r="G2527">
        <v>90.35</v>
      </c>
      <c r="H2527">
        <v>7254.6</v>
      </c>
      <c r="I2527">
        <f t="shared" si="39"/>
        <v>0</v>
      </c>
      <c r="J2527" t="s">
        <v>3686</v>
      </c>
    </row>
    <row r="2528" spans="1:10" hidden="1">
      <c r="A2528">
        <v>41</v>
      </c>
      <c r="B2528">
        <v>0</v>
      </c>
      <c r="C2528">
        <v>3</v>
      </c>
      <c r="D2528">
        <v>6161</v>
      </c>
      <c r="E2528">
        <v>0</v>
      </c>
      <c r="F2528">
        <v>56</v>
      </c>
      <c r="G2528">
        <v>106.8</v>
      </c>
      <c r="H2528">
        <v>7760.48</v>
      </c>
      <c r="I2528">
        <f t="shared" si="39"/>
        <v>0</v>
      </c>
      <c r="J2528" t="s">
        <v>3686</v>
      </c>
    </row>
    <row r="2529" spans="1:10" hidden="1">
      <c r="A2529">
        <v>49</v>
      </c>
      <c r="B2529">
        <v>0</v>
      </c>
      <c r="C2529">
        <v>3</v>
      </c>
      <c r="D2529">
        <v>4729</v>
      </c>
      <c r="E2529">
        <v>3</v>
      </c>
      <c r="F2529">
        <v>52</v>
      </c>
      <c r="G2529">
        <v>61.35</v>
      </c>
      <c r="H2529">
        <v>5491.35</v>
      </c>
      <c r="I2529">
        <f t="shared" si="39"/>
        <v>0</v>
      </c>
      <c r="J2529" t="s">
        <v>3686</v>
      </c>
    </row>
    <row r="2530" spans="1:10" hidden="1">
      <c r="A2530">
        <v>39</v>
      </c>
      <c r="B2530">
        <v>0</v>
      </c>
      <c r="C2530">
        <v>3</v>
      </c>
      <c r="D2530">
        <v>5174</v>
      </c>
      <c r="E2530">
        <v>0</v>
      </c>
      <c r="F2530">
        <v>50</v>
      </c>
      <c r="G2530">
        <v>39.700000000000003</v>
      </c>
      <c r="H2530">
        <v>1932.75</v>
      </c>
      <c r="I2530">
        <f t="shared" si="39"/>
        <v>0</v>
      </c>
      <c r="J2530" t="s">
        <v>3686</v>
      </c>
    </row>
    <row r="2531" spans="1:10" hidden="1">
      <c r="A2531">
        <v>48</v>
      </c>
      <c r="B2531">
        <v>2</v>
      </c>
      <c r="C2531">
        <v>3</v>
      </c>
      <c r="D2531">
        <v>2646</v>
      </c>
      <c r="E2531">
        <v>4</v>
      </c>
      <c r="F2531">
        <v>12</v>
      </c>
      <c r="G2531">
        <v>25.25</v>
      </c>
      <c r="H2531">
        <v>749.78</v>
      </c>
      <c r="I2531">
        <f t="shared" si="39"/>
        <v>0</v>
      </c>
      <c r="J2531" t="s">
        <v>3686</v>
      </c>
    </row>
    <row r="2532" spans="1:10" hidden="1">
      <c r="A2532">
        <v>39</v>
      </c>
      <c r="B2532">
        <v>1</v>
      </c>
      <c r="C2532">
        <v>3</v>
      </c>
      <c r="D2532">
        <v>5629</v>
      </c>
      <c r="E2532">
        <v>7</v>
      </c>
      <c r="F2532">
        <v>69</v>
      </c>
      <c r="G2532">
        <v>84.45</v>
      </c>
      <c r="H2532">
        <v>8574.08</v>
      </c>
      <c r="I2532">
        <f t="shared" si="39"/>
        <v>0</v>
      </c>
      <c r="J2532" t="s">
        <v>3686</v>
      </c>
    </row>
    <row r="2533" spans="1:10" hidden="1">
      <c r="A2533">
        <v>47</v>
      </c>
      <c r="B2533">
        <v>0</v>
      </c>
      <c r="C2533">
        <v>3</v>
      </c>
      <c r="D2533">
        <v>5687</v>
      </c>
      <c r="E2533">
        <v>0</v>
      </c>
      <c r="F2533">
        <v>60</v>
      </c>
      <c r="G2533">
        <v>79.2</v>
      </c>
      <c r="H2533">
        <v>5682.4</v>
      </c>
      <c r="I2533">
        <f t="shared" si="39"/>
        <v>0</v>
      </c>
      <c r="J2533" t="s">
        <v>3686</v>
      </c>
    </row>
    <row r="2534" spans="1:10" hidden="1">
      <c r="A2534">
        <v>24</v>
      </c>
      <c r="B2534">
        <v>2</v>
      </c>
      <c r="C2534">
        <v>3</v>
      </c>
      <c r="D2534">
        <v>5725</v>
      </c>
      <c r="E2534">
        <v>1</v>
      </c>
      <c r="F2534">
        <v>54</v>
      </c>
      <c r="G2534">
        <v>65.650000000000006</v>
      </c>
      <c r="H2534">
        <v>4894.5600000000004</v>
      </c>
      <c r="I2534">
        <f t="shared" si="39"/>
        <v>0</v>
      </c>
      <c r="J2534" t="s">
        <v>3686</v>
      </c>
    </row>
    <row r="2535" spans="1:10" hidden="1">
      <c r="A2535">
        <v>25</v>
      </c>
      <c r="B2535">
        <v>3</v>
      </c>
      <c r="C2535">
        <v>3</v>
      </c>
      <c r="D2535">
        <v>3682</v>
      </c>
      <c r="E2535">
        <v>0</v>
      </c>
      <c r="F2535">
        <v>35</v>
      </c>
      <c r="G2535">
        <v>59.45</v>
      </c>
      <c r="H2535">
        <v>3505.75</v>
      </c>
      <c r="I2535">
        <f t="shared" si="39"/>
        <v>0</v>
      </c>
      <c r="J2535" t="s">
        <v>3686</v>
      </c>
    </row>
    <row r="2536" spans="1:10" hidden="1">
      <c r="A2536">
        <v>42</v>
      </c>
      <c r="B2536">
        <v>1</v>
      </c>
      <c r="C2536">
        <v>3</v>
      </c>
      <c r="D2536">
        <v>4102</v>
      </c>
      <c r="E2536">
        <v>4</v>
      </c>
      <c r="F2536">
        <v>36</v>
      </c>
      <c r="G2536">
        <v>104.5</v>
      </c>
      <c r="H2536">
        <v>5258.15</v>
      </c>
      <c r="I2536">
        <f t="shared" si="39"/>
        <v>0</v>
      </c>
      <c r="J2536" t="s">
        <v>3686</v>
      </c>
    </row>
    <row r="2537" spans="1:10" hidden="1">
      <c r="A2537">
        <v>39</v>
      </c>
      <c r="B2537">
        <v>0</v>
      </c>
      <c r="C2537">
        <v>3</v>
      </c>
      <c r="D2537">
        <v>6231</v>
      </c>
      <c r="E2537">
        <v>9</v>
      </c>
      <c r="F2537">
        <v>55</v>
      </c>
      <c r="G2537">
        <v>58.6</v>
      </c>
      <c r="H2537">
        <v>3433.25</v>
      </c>
      <c r="I2537">
        <f t="shared" si="39"/>
        <v>0</v>
      </c>
      <c r="J2537" t="s">
        <v>3686</v>
      </c>
    </row>
    <row r="2538" spans="1:10" hidden="1">
      <c r="A2538">
        <v>38</v>
      </c>
      <c r="B2538">
        <v>2</v>
      </c>
      <c r="C2538">
        <v>3</v>
      </c>
      <c r="D2538">
        <v>4103</v>
      </c>
      <c r="E2538">
        <v>7</v>
      </c>
      <c r="F2538">
        <v>67</v>
      </c>
      <c r="G2538">
        <v>109.4</v>
      </c>
      <c r="H2538">
        <v>7464.36</v>
      </c>
      <c r="I2538">
        <f t="shared" si="39"/>
        <v>0</v>
      </c>
      <c r="J2538" t="s">
        <v>3686</v>
      </c>
    </row>
    <row r="2539" spans="1:10" hidden="1">
      <c r="A2539">
        <v>53</v>
      </c>
      <c r="B2539">
        <v>1</v>
      </c>
      <c r="C2539">
        <v>3</v>
      </c>
      <c r="D2539">
        <v>5824</v>
      </c>
      <c r="E2539">
        <v>7</v>
      </c>
      <c r="F2539">
        <v>70</v>
      </c>
      <c r="G2539">
        <v>90.15</v>
      </c>
      <c r="H2539">
        <v>6412.05</v>
      </c>
      <c r="I2539">
        <f t="shared" si="39"/>
        <v>0</v>
      </c>
      <c r="J2539" t="s">
        <v>3686</v>
      </c>
    </row>
    <row r="2540" spans="1:10" hidden="1">
      <c r="A2540">
        <v>31</v>
      </c>
      <c r="B2540">
        <v>2</v>
      </c>
      <c r="C2540">
        <v>3</v>
      </c>
      <c r="D2540">
        <v>6423</v>
      </c>
      <c r="E2540">
        <v>5</v>
      </c>
      <c r="F2540">
        <v>58</v>
      </c>
      <c r="G2540">
        <v>91.55</v>
      </c>
      <c r="H2540">
        <v>7874.57</v>
      </c>
      <c r="I2540">
        <f t="shared" si="39"/>
        <v>0</v>
      </c>
      <c r="J2540" t="s">
        <v>3686</v>
      </c>
    </row>
    <row r="2541" spans="1:10" hidden="1">
      <c r="A2541">
        <v>49</v>
      </c>
      <c r="B2541">
        <v>1</v>
      </c>
      <c r="C2541">
        <v>3</v>
      </c>
      <c r="D2541">
        <v>3196</v>
      </c>
      <c r="E2541">
        <v>6</v>
      </c>
      <c r="F2541">
        <v>10</v>
      </c>
      <c r="G2541">
        <v>19.8</v>
      </c>
      <c r="H2541">
        <v>387.25</v>
      </c>
      <c r="I2541">
        <f t="shared" si="39"/>
        <v>0</v>
      </c>
      <c r="J2541" t="s">
        <v>3686</v>
      </c>
    </row>
    <row r="2542" spans="1:10" hidden="1">
      <c r="A2542">
        <v>46</v>
      </c>
      <c r="B2542">
        <v>0</v>
      </c>
      <c r="C2542">
        <v>3</v>
      </c>
      <c r="D2542">
        <v>3160</v>
      </c>
      <c r="E2542">
        <v>1</v>
      </c>
      <c r="F2542">
        <v>33</v>
      </c>
      <c r="G2542">
        <v>53.75</v>
      </c>
      <c r="H2542">
        <v>2367.15</v>
      </c>
      <c r="I2542">
        <f t="shared" si="39"/>
        <v>0</v>
      </c>
      <c r="J2542" t="s">
        <v>3686</v>
      </c>
    </row>
    <row r="2543" spans="1:10" hidden="1">
      <c r="A2543">
        <v>27</v>
      </c>
      <c r="B2543">
        <v>3</v>
      </c>
      <c r="C2543">
        <v>3</v>
      </c>
      <c r="D2543">
        <v>4667</v>
      </c>
      <c r="E2543">
        <v>9</v>
      </c>
      <c r="F2543">
        <v>69</v>
      </c>
      <c r="G2543">
        <v>86.9</v>
      </c>
      <c r="H2543">
        <v>8012.25</v>
      </c>
      <c r="I2543">
        <f t="shared" si="39"/>
        <v>0</v>
      </c>
      <c r="J2543" t="s">
        <v>3686</v>
      </c>
    </row>
    <row r="2544" spans="1:10" hidden="1">
      <c r="A2544">
        <v>47</v>
      </c>
      <c r="B2544">
        <v>3</v>
      </c>
      <c r="C2544">
        <v>3</v>
      </c>
      <c r="D2544">
        <v>5777</v>
      </c>
      <c r="E2544">
        <v>8</v>
      </c>
      <c r="F2544">
        <v>11</v>
      </c>
      <c r="G2544">
        <v>51</v>
      </c>
      <c r="H2544">
        <v>1134.94</v>
      </c>
      <c r="I2544">
        <f t="shared" si="39"/>
        <v>0</v>
      </c>
      <c r="J2544" t="s">
        <v>3686</v>
      </c>
    </row>
    <row r="2545" spans="1:10" hidden="1">
      <c r="A2545">
        <v>42</v>
      </c>
      <c r="B2545">
        <v>1</v>
      </c>
      <c r="C2545">
        <v>3</v>
      </c>
      <c r="D2545">
        <v>3942</v>
      </c>
      <c r="E2545">
        <v>4</v>
      </c>
      <c r="F2545">
        <v>35</v>
      </c>
      <c r="G2545">
        <v>20.05</v>
      </c>
      <c r="H2545">
        <v>2182.4499999999998</v>
      </c>
      <c r="I2545">
        <f t="shared" si="39"/>
        <v>0</v>
      </c>
      <c r="J2545" t="s">
        <v>3686</v>
      </c>
    </row>
    <row r="2546" spans="1:10" hidden="1">
      <c r="A2546">
        <v>24</v>
      </c>
      <c r="B2546">
        <v>0</v>
      </c>
      <c r="C2546">
        <v>3</v>
      </c>
      <c r="D2546">
        <v>4959</v>
      </c>
      <c r="E2546">
        <v>0</v>
      </c>
      <c r="F2546">
        <v>13</v>
      </c>
      <c r="G2546">
        <v>31.65</v>
      </c>
      <c r="H2546">
        <v>389.95</v>
      </c>
      <c r="I2546">
        <f t="shared" si="39"/>
        <v>0</v>
      </c>
      <c r="J2546" t="s">
        <v>3686</v>
      </c>
    </row>
    <row r="2547" spans="1:10" hidden="1">
      <c r="A2547">
        <v>27</v>
      </c>
      <c r="B2547">
        <v>0</v>
      </c>
      <c r="C2547">
        <v>3</v>
      </c>
      <c r="D2547">
        <v>4889</v>
      </c>
      <c r="E2547">
        <v>0</v>
      </c>
      <c r="F2547">
        <v>66</v>
      </c>
      <c r="G2547">
        <v>89.4</v>
      </c>
      <c r="H2547">
        <v>9200.36</v>
      </c>
      <c r="I2547">
        <f t="shared" si="39"/>
        <v>0</v>
      </c>
      <c r="J2547" t="s">
        <v>3686</v>
      </c>
    </row>
    <row r="2548" spans="1:10" hidden="1">
      <c r="A2548">
        <v>55</v>
      </c>
      <c r="B2548">
        <v>3</v>
      </c>
      <c r="C2548">
        <v>3</v>
      </c>
      <c r="D2548">
        <v>3058</v>
      </c>
      <c r="E2548">
        <v>0</v>
      </c>
      <c r="F2548">
        <v>23</v>
      </c>
      <c r="G2548">
        <v>19.8</v>
      </c>
      <c r="H2548">
        <v>493.05</v>
      </c>
      <c r="I2548">
        <f t="shared" si="39"/>
        <v>0</v>
      </c>
      <c r="J2548" t="s">
        <v>3686</v>
      </c>
    </row>
    <row r="2549" spans="1:10" hidden="1">
      <c r="A2549">
        <v>50</v>
      </c>
      <c r="B2549">
        <v>0</v>
      </c>
      <c r="C2549">
        <v>3</v>
      </c>
      <c r="D2549">
        <v>2615</v>
      </c>
      <c r="E2549">
        <v>8</v>
      </c>
      <c r="F2549">
        <v>37</v>
      </c>
      <c r="G2549">
        <v>94.3</v>
      </c>
      <c r="H2549">
        <v>3946.76</v>
      </c>
      <c r="I2549">
        <f t="shared" si="39"/>
        <v>0</v>
      </c>
      <c r="J2549" t="s">
        <v>3686</v>
      </c>
    </row>
    <row r="2550" spans="1:10" hidden="1">
      <c r="A2550">
        <v>23</v>
      </c>
      <c r="B2550">
        <v>1</v>
      </c>
      <c r="C2550">
        <v>3</v>
      </c>
      <c r="D2550">
        <v>5001</v>
      </c>
      <c r="E2550">
        <v>4</v>
      </c>
      <c r="F2550">
        <v>68</v>
      </c>
      <c r="G2550">
        <v>89.05</v>
      </c>
      <c r="H2550">
        <v>9443.68</v>
      </c>
      <c r="I2550">
        <f t="shared" si="39"/>
        <v>0</v>
      </c>
      <c r="J2550" t="s">
        <v>3686</v>
      </c>
    </row>
    <row r="2551" spans="1:10" hidden="1">
      <c r="A2551">
        <v>50</v>
      </c>
      <c r="B2551">
        <v>0</v>
      </c>
      <c r="C2551">
        <v>3</v>
      </c>
      <c r="D2551">
        <v>3094</v>
      </c>
      <c r="E2551">
        <v>5</v>
      </c>
      <c r="F2551">
        <v>29</v>
      </c>
      <c r="G2551">
        <v>45</v>
      </c>
      <c r="H2551">
        <v>1228.6500000000001</v>
      </c>
      <c r="I2551">
        <f t="shared" si="39"/>
        <v>0</v>
      </c>
      <c r="J2551" t="s">
        <v>3686</v>
      </c>
    </row>
    <row r="2552" spans="1:10" hidden="1">
      <c r="A2552">
        <v>69</v>
      </c>
      <c r="B2552">
        <v>0</v>
      </c>
      <c r="C2552">
        <v>3</v>
      </c>
      <c r="D2552">
        <v>4093</v>
      </c>
      <c r="E2552">
        <v>0</v>
      </c>
      <c r="F2552">
        <v>4</v>
      </c>
      <c r="G2552">
        <v>74.45</v>
      </c>
      <c r="H2552">
        <v>311.61</v>
      </c>
      <c r="I2552">
        <f t="shared" si="39"/>
        <v>0</v>
      </c>
      <c r="J2552" t="s">
        <v>3686</v>
      </c>
    </row>
    <row r="2553" spans="1:10" hidden="1">
      <c r="A2553">
        <v>65</v>
      </c>
      <c r="B2553">
        <v>0</v>
      </c>
      <c r="C2553">
        <v>3</v>
      </c>
      <c r="D2553">
        <v>6205</v>
      </c>
      <c r="E2553">
        <v>2</v>
      </c>
      <c r="F2553">
        <v>72</v>
      </c>
      <c r="G2553">
        <v>115.75</v>
      </c>
      <c r="H2553">
        <v>11795.78</v>
      </c>
      <c r="I2553">
        <f t="shared" si="39"/>
        <v>0</v>
      </c>
      <c r="J2553" t="s">
        <v>3686</v>
      </c>
    </row>
    <row r="2554" spans="1:10" hidden="1">
      <c r="A2554">
        <v>75</v>
      </c>
      <c r="B2554">
        <v>0</v>
      </c>
      <c r="C2554">
        <v>3</v>
      </c>
      <c r="D2554">
        <v>4999</v>
      </c>
      <c r="E2554">
        <v>3</v>
      </c>
      <c r="F2554">
        <v>23</v>
      </c>
      <c r="G2554">
        <v>90</v>
      </c>
      <c r="H2554">
        <v>2749.29</v>
      </c>
      <c r="I2554">
        <f t="shared" si="39"/>
        <v>0</v>
      </c>
      <c r="J2554" t="s">
        <v>3686</v>
      </c>
    </row>
    <row r="2555" spans="1:10" hidden="1">
      <c r="A2555">
        <v>70</v>
      </c>
      <c r="B2555">
        <v>0</v>
      </c>
      <c r="C2555">
        <v>3</v>
      </c>
      <c r="D2555">
        <v>5139</v>
      </c>
      <c r="E2555">
        <v>0</v>
      </c>
      <c r="F2555">
        <v>35</v>
      </c>
      <c r="G2555">
        <v>108.35</v>
      </c>
      <c r="H2555">
        <v>4101.7</v>
      </c>
      <c r="I2555">
        <f t="shared" si="39"/>
        <v>0</v>
      </c>
      <c r="J2555" t="s">
        <v>3686</v>
      </c>
    </row>
    <row r="2556" spans="1:10" hidden="1">
      <c r="A2556">
        <v>72</v>
      </c>
      <c r="B2556">
        <v>3</v>
      </c>
      <c r="C2556">
        <v>3</v>
      </c>
      <c r="D2556">
        <v>4326</v>
      </c>
      <c r="E2556">
        <v>6</v>
      </c>
      <c r="F2556">
        <v>7</v>
      </c>
      <c r="G2556">
        <v>69.7</v>
      </c>
      <c r="H2556">
        <v>552.34</v>
      </c>
      <c r="I2556">
        <f t="shared" si="39"/>
        <v>0</v>
      </c>
      <c r="J2556" t="s">
        <v>3686</v>
      </c>
    </row>
    <row r="2557" spans="1:10" hidden="1">
      <c r="A2557">
        <v>63</v>
      </c>
      <c r="B2557">
        <v>0</v>
      </c>
      <c r="C2557">
        <v>3</v>
      </c>
      <c r="D2557">
        <v>2352</v>
      </c>
      <c r="E2557">
        <v>0</v>
      </c>
      <c r="F2557">
        <v>1</v>
      </c>
      <c r="G2557">
        <v>45.6</v>
      </c>
      <c r="H2557">
        <v>83.04</v>
      </c>
      <c r="I2557">
        <f t="shared" si="39"/>
        <v>0</v>
      </c>
      <c r="J2557" t="s">
        <v>3751</v>
      </c>
    </row>
    <row r="2558" spans="1:10" hidden="1">
      <c r="A2558">
        <v>36</v>
      </c>
      <c r="B2558">
        <v>0</v>
      </c>
      <c r="C2558">
        <v>3</v>
      </c>
      <c r="D2558">
        <v>4910</v>
      </c>
      <c r="E2558">
        <v>0</v>
      </c>
      <c r="F2558">
        <v>67</v>
      </c>
      <c r="G2558">
        <v>72.349999999999994</v>
      </c>
      <c r="H2558">
        <v>5352.63</v>
      </c>
      <c r="I2558">
        <f t="shared" si="39"/>
        <v>0</v>
      </c>
      <c r="J2558" t="s">
        <v>3686</v>
      </c>
    </row>
    <row r="2559" spans="1:10" hidden="1">
      <c r="A2559">
        <v>63</v>
      </c>
      <c r="B2559">
        <v>0</v>
      </c>
      <c r="C2559">
        <v>3</v>
      </c>
      <c r="D2559">
        <v>5628</v>
      </c>
      <c r="E2559">
        <v>2</v>
      </c>
      <c r="F2559">
        <v>51</v>
      </c>
      <c r="G2559">
        <v>69.75</v>
      </c>
      <c r="H2559">
        <v>4477.95</v>
      </c>
      <c r="I2559">
        <f t="shared" si="39"/>
        <v>0</v>
      </c>
      <c r="J2559" t="s">
        <v>3686</v>
      </c>
    </row>
    <row r="2560" spans="1:10" hidden="1">
      <c r="A2560">
        <v>50</v>
      </c>
      <c r="B2560">
        <v>0</v>
      </c>
      <c r="C2560">
        <v>3</v>
      </c>
      <c r="D2560">
        <v>4565</v>
      </c>
      <c r="E2560">
        <v>8</v>
      </c>
      <c r="F2560">
        <v>41</v>
      </c>
      <c r="G2560">
        <v>60.3</v>
      </c>
      <c r="H2560">
        <v>2610.9299999999998</v>
      </c>
      <c r="I2560">
        <f t="shared" si="39"/>
        <v>0</v>
      </c>
      <c r="J2560" t="s">
        <v>3686</v>
      </c>
    </row>
    <row r="2561" spans="1:10" hidden="1">
      <c r="A2561">
        <v>20</v>
      </c>
      <c r="B2561">
        <v>0</v>
      </c>
      <c r="C2561">
        <v>3</v>
      </c>
      <c r="D2561">
        <v>5203</v>
      </c>
      <c r="E2561">
        <v>1</v>
      </c>
      <c r="F2561">
        <v>30</v>
      </c>
      <c r="G2561">
        <v>19.55</v>
      </c>
      <c r="H2561">
        <v>1242.7</v>
      </c>
      <c r="I2561">
        <f t="shared" si="39"/>
        <v>0</v>
      </c>
      <c r="J2561" t="s">
        <v>3686</v>
      </c>
    </row>
    <row r="2562" spans="1:10" hidden="1">
      <c r="A2562">
        <v>57</v>
      </c>
      <c r="B2562">
        <v>0</v>
      </c>
      <c r="C2562">
        <v>3</v>
      </c>
      <c r="D2562">
        <v>5939</v>
      </c>
      <c r="E2562">
        <v>0</v>
      </c>
      <c r="F2562">
        <v>27</v>
      </c>
      <c r="G2562">
        <v>100.5</v>
      </c>
      <c r="H2562">
        <v>2982.67</v>
      </c>
      <c r="I2562">
        <f t="shared" ref="I2562:I2625" si="40">IF(J2562="Churned",1,0)</f>
        <v>0</v>
      </c>
      <c r="J2562" t="s">
        <v>3686</v>
      </c>
    </row>
    <row r="2563" spans="1:10" hidden="1">
      <c r="A2563">
        <v>23</v>
      </c>
      <c r="B2563">
        <v>0</v>
      </c>
      <c r="C2563">
        <v>3</v>
      </c>
      <c r="D2563">
        <v>4216</v>
      </c>
      <c r="E2563">
        <v>0</v>
      </c>
      <c r="F2563">
        <v>7</v>
      </c>
      <c r="G2563">
        <v>75.150000000000006</v>
      </c>
      <c r="H2563">
        <v>745.42</v>
      </c>
      <c r="I2563">
        <f t="shared" si="40"/>
        <v>0</v>
      </c>
      <c r="J2563" t="s">
        <v>3686</v>
      </c>
    </row>
    <row r="2564" spans="1:10" hidden="1">
      <c r="A2564">
        <v>56</v>
      </c>
      <c r="B2564">
        <v>0</v>
      </c>
      <c r="C2564">
        <v>3</v>
      </c>
      <c r="D2564">
        <v>4014</v>
      </c>
      <c r="E2564">
        <v>0</v>
      </c>
      <c r="F2564">
        <v>1</v>
      </c>
      <c r="G2564">
        <v>50.15</v>
      </c>
      <c r="H2564">
        <v>70.45</v>
      </c>
      <c r="I2564">
        <f t="shared" si="40"/>
        <v>0</v>
      </c>
      <c r="J2564" t="s">
        <v>3751</v>
      </c>
    </row>
    <row r="2565" spans="1:10" hidden="1">
      <c r="A2565">
        <v>45</v>
      </c>
      <c r="B2565">
        <v>1</v>
      </c>
      <c r="C2565">
        <v>3</v>
      </c>
      <c r="D2565">
        <v>4193</v>
      </c>
      <c r="E2565">
        <v>10</v>
      </c>
      <c r="F2565">
        <v>72</v>
      </c>
      <c r="G2565">
        <v>89.7</v>
      </c>
      <c r="H2565">
        <v>8769.2999999999993</v>
      </c>
      <c r="I2565">
        <f t="shared" si="40"/>
        <v>0</v>
      </c>
      <c r="J2565" t="s">
        <v>3686</v>
      </c>
    </row>
    <row r="2566" spans="1:10" hidden="1">
      <c r="A2566">
        <v>25</v>
      </c>
      <c r="B2566">
        <v>0</v>
      </c>
      <c r="C2566">
        <v>3</v>
      </c>
      <c r="D2566">
        <v>2919</v>
      </c>
      <c r="E2566">
        <v>8</v>
      </c>
      <c r="F2566">
        <v>15</v>
      </c>
      <c r="G2566">
        <v>101.75</v>
      </c>
      <c r="H2566">
        <v>2031.2</v>
      </c>
      <c r="I2566">
        <f t="shared" si="40"/>
        <v>0</v>
      </c>
      <c r="J2566" t="s">
        <v>3686</v>
      </c>
    </row>
    <row r="2567" spans="1:10" hidden="1">
      <c r="A2567">
        <v>55</v>
      </c>
      <c r="B2567">
        <v>3</v>
      </c>
      <c r="C2567">
        <v>3</v>
      </c>
      <c r="D2567">
        <v>3857</v>
      </c>
      <c r="E2567">
        <v>0</v>
      </c>
      <c r="F2567">
        <v>10</v>
      </c>
      <c r="G2567">
        <v>91.1</v>
      </c>
      <c r="H2567">
        <v>1393.65</v>
      </c>
      <c r="I2567">
        <f t="shared" si="40"/>
        <v>0</v>
      </c>
      <c r="J2567" t="s">
        <v>3686</v>
      </c>
    </row>
    <row r="2568" spans="1:10" hidden="1">
      <c r="A2568">
        <v>43</v>
      </c>
      <c r="B2568">
        <v>0</v>
      </c>
      <c r="C2568">
        <v>3</v>
      </c>
      <c r="D2568">
        <v>6297</v>
      </c>
      <c r="E2568">
        <v>8</v>
      </c>
      <c r="F2568">
        <v>72</v>
      </c>
      <c r="G2568">
        <v>84.45</v>
      </c>
      <c r="H2568">
        <v>8557.42</v>
      </c>
      <c r="I2568">
        <f t="shared" si="40"/>
        <v>0</v>
      </c>
      <c r="J2568" t="s">
        <v>3686</v>
      </c>
    </row>
    <row r="2569" spans="1:10" hidden="1">
      <c r="A2569">
        <v>35</v>
      </c>
      <c r="B2569">
        <v>0</v>
      </c>
      <c r="C2569">
        <v>3</v>
      </c>
      <c r="D2569">
        <v>2921</v>
      </c>
      <c r="E2569">
        <v>0</v>
      </c>
      <c r="F2569">
        <v>26</v>
      </c>
      <c r="G2569">
        <v>100.5</v>
      </c>
      <c r="H2569">
        <v>3267.11</v>
      </c>
      <c r="I2569">
        <f t="shared" si="40"/>
        <v>0</v>
      </c>
      <c r="J2569" t="s">
        <v>3686</v>
      </c>
    </row>
    <row r="2570" spans="1:10" hidden="1">
      <c r="A2570">
        <v>60</v>
      </c>
      <c r="B2570">
        <v>0</v>
      </c>
      <c r="C2570">
        <v>3</v>
      </c>
      <c r="D2570">
        <v>5433</v>
      </c>
      <c r="E2570">
        <v>0</v>
      </c>
      <c r="F2570">
        <v>11</v>
      </c>
      <c r="G2570">
        <v>19.55</v>
      </c>
      <c r="H2570">
        <v>385.15</v>
      </c>
      <c r="I2570">
        <f t="shared" si="40"/>
        <v>0</v>
      </c>
      <c r="J2570" t="s">
        <v>3686</v>
      </c>
    </row>
    <row r="2571" spans="1:10" hidden="1">
      <c r="A2571">
        <v>45</v>
      </c>
      <c r="B2571">
        <v>0</v>
      </c>
      <c r="C2571">
        <v>3</v>
      </c>
      <c r="D2571">
        <v>2703</v>
      </c>
      <c r="E2571">
        <v>4</v>
      </c>
      <c r="F2571">
        <v>37</v>
      </c>
      <c r="G2571">
        <v>72.099999999999994</v>
      </c>
      <c r="H2571">
        <v>4212.6899999999996</v>
      </c>
      <c r="I2571">
        <f t="shared" si="40"/>
        <v>0</v>
      </c>
      <c r="J2571" t="s">
        <v>3686</v>
      </c>
    </row>
    <row r="2572" spans="1:10" hidden="1">
      <c r="A2572">
        <v>41</v>
      </c>
      <c r="B2572">
        <v>0</v>
      </c>
      <c r="C2572">
        <v>3</v>
      </c>
      <c r="D2572">
        <v>4074</v>
      </c>
      <c r="E2572">
        <v>0</v>
      </c>
      <c r="F2572">
        <v>49</v>
      </c>
      <c r="G2572">
        <v>20.7</v>
      </c>
      <c r="H2572">
        <v>2461.87</v>
      </c>
      <c r="I2572">
        <f t="shared" si="40"/>
        <v>0</v>
      </c>
      <c r="J2572" t="s">
        <v>3686</v>
      </c>
    </row>
    <row r="2573" spans="1:10" hidden="1">
      <c r="A2573">
        <v>62</v>
      </c>
      <c r="B2573">
        <v>0</v>
      </c>
      <c r="C2573">
        <v>3</v>
      </c>
      <c r="D2573">
        <v>2305</v>
      </c>
      <c r="E2573">
        <v>0</v>
      </c>
      <c r="F2573">
        <v>25</v>
      </c>
      <c r="G2573">
        <v>20.6</v>
      </c>
      <c r="H2573">
        <v>875.5</v>
      </c>
      <c r="I2573">
        <f t="shared" si="40"/>
        <v>0</v>
      </c>
      <c r="J2573" t="s">
        <v>3686</v>
      </c>
    </row>
    <row r="2574" spans="1:10" hidden="1">
      <c r="A2574">
        <v>33</v>
      </c>
      <c r="B2574">
        <v>3</v>
      </c>
      <c r="C2574">
        <v>3</v>
      </c>
      <c r="D2574">
        <v>3019</v>
      </c>
      <c r="E2574">
        <v>3</v>
      </c>
      <c r="F2574">
        <v>24</v>
      </c>
      <c r="G2574">
        <v>81</v>
      </c>
      <c r="H2574">
        <v>3020.17</v>
      </c>
      <c r="I2574">
        <f t="shared" si="40"/>
        <v>0</v>
      </c>
      <c r="J2574" t="s">
        <v>3686</v>
      </c>
    </row>
    <row r="2575" spans="1:10" hidden="1">
      <c r="A2575">
        <v>51</v>
      </c>
      <c r="B2575">
        <v>0</v>
      </c>
      <c r="C2575">
        <v>3</v>
      </c>
      <c r="D2575">
        <v>5121</v>
      </c>
      <c r="E2575">
        <v>0</v>
      </c>
      <c r="F2575">
        <v>9</v>
      </c>
      <c r="G2575">
        <v>69.05</v>
      </c>
      <c r="H2575">
        <v>920.33</v>
      </c>
      <c r="I2575">
        <f t="shared" si="40"/>
        <v>0</v>
      </c>
      <c r="J2575" t="s">
        <v>3686</v>
      </c>
    </row>
    <row r="2576" spans="1:10" hidden="1">
      <c r="A2576">
        <v>63</v>
      </c>
      <c r="B2576">
        <v>0</v>
      </c>
      <c r="C2576">
        <v>3</v>
      </c>
      <c r="D2576">
        <v>4916</v>
      </c>
      <c r="E2576">
        <v>0</v>
      </c>
      <c r="F2576">
        <v>1</v>
      </c>
      <c r="G2576">
        <v>45.4</v>
      </c>
      <c r="H2576">
        <v>94.73</v>
      </c>
      <c r="I2576">
        <f t="shared" si="40"/>
        <v>0</v>
      </c>
      <c r="J2576" t="s">
        <v>3751</v>
      </c>
    </row>
    <row r="2577" spans="1:10" hidden="1">
      <c r="A2577">
        <v>38</v>
      </c>
      <c r="B2577">
        <v>2</v>
      </c>
      <c r="C2577">
        <v>3</v>
      </c>
      <c r="D2577">
        <v>5293</v>
      </c>
      <c r="E2577">
        <v>10</v>
      </c>
      <c r="F2577">
        <v>59</v>
      </c>
      <c r="G2577">
        <v>19.5</v>
      </c>
      <c r="H2577">
        <v>2254.1</v>
      </c>
      <c r="I2577">
        <f t="shared" si="40"/>
        <v>0</v>
      </c>
      <c r="J2577" t="s">
        <v>3686</v>
      </c>
    </row>
    <row r="2578" spans="1:10" hidden="1">
      <c r="A2578">
        <v>35</v>
      </c>
      <c r="B2578">
        <v>0</v>
      </c>
      <c r="C2578">
        <v>3</v>
      </c>
      <c r="D2578">
        <v>2847</v>
      </c>
      <c r="E2578">
        <v>0</v>
      </c>
      <c r="F2578">
        <v>21</v>
      </c>
      <c r="G2578">
        <v>75.3</v>
      </c>
      <c r="H2578">
        <v>1639.16</v>
      </c>
      <c r="I2578">
        <f t="shared" si="40"/>
        <v>0</v>
      </c>
      <c r="J2578" t="s">
        <v>3686</v>
      </c>
    </row>
    <row r="2579" spans="1:10" hidden="1">
      <c r="A2579">
        <v>25</v>
      </c>
      <c r="B2579">
        <v>0</v>
      </c>
      <c r="C2579">
        <v>3</v>
      </c>
      <c r="D2579">
        <v>4614</v>
      </c>
      <c r="E2579">
        <v>0</v>
      </c>
      <c r="F2579">
        <v>10</v>
      </c>
      <c r="G2579">
        <v>98.9</v>
      </c>
      <c r="H2579">
        <v>1528.25</v>
      </c>
      <c r="I2579">
        <f t="shared" si="40"/>
        <v>0</v>
      </c>
      <c r="J2579" t="s">
        <v>3686</v>
      </c>
    </row>
    <row r="2580" spans="1:10" hidden="1">
      <c r="A2580">
        <v>37</v>
      </c>
      <c r="B2580">
        <v>2</v>
      </c>
      <c r="C2580">
        <v>3</v>
      </c>
      <c r="D2580">
        <v>5521</v>
      </c>
      <c r="E2580">
        <v>0</v>
      </c>
      <c r="F2580">
        <v>50</v>
      </c>
      <c r="G2580">
        <v>70.349999999999994</v>
      </c>
      <c r="H2580">
        <v>5339.1</v>
      </c>
      <c r="I2580">
        <f t="shared" si="40"/>
        <v>0</v>
      </c>
      <c r="J2580" t="s">
        <v>3686</v>
      </c>
    </row>
    <row r="2581" spans="1:10" hidden="1">
      <c r="A2581">
        <v>45</v>
      </c>
      <c r="B2581">
        <v>2</v>
      </c>
      <c r="C2581">
        <v>3</v>
      </c>
      <c r="D2581">
        <v>4184</v>
      </c>
      <c r="E2581">
        <v>1</v>
      </c>
      <c r="F2581">
        <v>8</v>
      </c>
      <c r="G2581">
        <v>43.45</v>
      </c>
      <c r="H2581">
        <v>399.74</v>
      </c>
      <c r="I2581">
        <f t="shared" si="40"/>
        <v>0</v>
      </c>
      <c r="J2581" t="s">
        <v>3686</v>
      </c>
    </row>
    <row r="2582" spans="1:10" hidden="1">
      <c r="A2582">
        <v>48</v>
      </c>
      <c r="B2582">
        <v>0</v>
      </c>
      <c r="C2582">
        <v>3</v>
      </c>
      <c r="D2582">
        <v>5018</v>
      </c>
      <c r="E2582">
        <v>0</v>
      </c>
      <c r="F2582">
        <v>64</v>
      </c>
      <c r="G2582">
        <v>73.55</v>
      </c>
      <c r="H2582">
        <v>7840.34</v>
      </c>
      <c r="I2582">
        <f t="shared" si="40"/>
        <v>0</v>
      </c>
      <c r="J2582" t="s">
        <v>3686</v>
      </c>
    </row>
    <row r="2583" spans="1:10" hidden="1">
      <c r="A2583">
        <v>40</v>
      </c>
      <c r="B2583">
        <v>2</v>
      </c>
      <c r="C2583">
        <v>3</v>
      </c>
      <c r="D2583">
        <v>3411</v>
      </c>
      <c r="E2583">
        <v>8</v>
      </c>
      <c r="F2583">
        <v>28</v>
      </c>
      <c r="G2583">
        <v>100.35</v>
      </c>
      <c r="H2583">
        <v>3015.44</v>
      </c>
      <c r="I2583">
        <f t="shared" si="40"/>
        <v>0</v>
      </c>
      <c r="J2583" t="s">
        <v>3686</v>
      </c>
    </row>
    <row r="2584" spans="1:10" hidden="1">
      <c r="A2584">
        <v>39</v>
      </c>
      <c r="B2584">
        <v>1</v>
      </c>
      <c r="C2584">
        <v>3</v>
      </c>
      <c r="D2584">
        <v>3442</v>
      </c>
      <c r="E2584">
        <v>6</v>
      </c>
      <c r="F2584">
        <v>48</v>
      </c>
      <c r="G2584">
        <v>69.7</v>
      </c>
      <c r="H2584">
        <v>5167.33</v>
      </c>
      <c r="I2584">
        <f t="shared" si="40"/>
        <v>0</v>
      </c>
      <c r="J2584" t="s">
        <v>3686</v>
      </c>
    </row>
    <row r="2585" spans="1:10" hidden="1">
      <c r="A2585">
        <v>19</v>
      </c>
      <c r="B2585">
        <v>0</v>
      </c>
      <c r="C2585">
        <v>3</v>
      </c>
      <c r="D2585">
        <v>6441</v>
      </c>
      <c r="E2585">
        <v>1</v>
      </c>
      <c r="F2585">
        <v>65</v>
      </c>
      <c r="G2585">
        <v>103.15</v>
      </c>
      <c r="H2585">
        <v>7874.7</v>
      </c>
      <c r="I2585">
        <f t="shared" si="40"/>
        <v>0</v>
      </c>
      <c r="J2585" t="s">
        <v>3686</v>
      </c>
    </row>
    <row r="2586" spans="1:10" hidden="1">
      <c r="A2586">
        <v>65</v>
      </c>
      <c r="B2586">
        <v>0</v>
      </c>
      <c r="C2586">
        <v>3</v>
      </c>
      <c r="D2586">
        <v>2469</v>
      </c>
      <c r="E2586">
        <v>0</v>
      </c>
      <c r="F2586">
        <v>1</v>
      </c>
      <c r="G2586">
        <v>70.05</v>
      </c>
      <c r="H2586">
        <v>73.02</v>
      </c>
      <c r="I2586">
        <f t="shared" si="40"/>
        <v>0</v>
      </c>
      <c r="J2586" t="s">
        <v>3751</v>
      </c>
    </row>
    <row r="2587" spans="1:10" hidden="1">
      <c r="A2587">
        <v>72</v>
      </c>
      <c r="B2587">
        <v>0</v>
      </c>
      <c r="C2587">
        <v>3</v>
      </c>
      <c r="D2587">
        <v>4849</v>
      </c>
      <c r="E2587">
        <v>1</v>
      </c>
      <c r="F2587">
        <v>25</v>
      </c>
      <c r="G2587">
        <v>88.4</v>
      </c>
      <c r="H2587">
        <v>2677.15</v>
      </c>
      <c r="I2587">
        <f t="shared" si="40"/>
        <v>0</v>
      </c>
      <c r="J2587" t="s">
        <v>3686</v>
      </c>
    </row>
    <row r="2588" spans="1:10" hidden="1">
      <c r="A2588">
        <v>72</v>
      </c>
      <c r="B2588">
        <v>1</v>
      </c>
      <c r="C2588">
        <v>3</v>
      </c>
      <c r="D2588">
        <v>5443</v>
      </c>
      <c r="E2588">
        <v>8</v>
      </c>
      <c r="F2588">
        <v>68</v>
      </c>
      <c r="G2588">
        <v>19.5</v>
      </c>
      <c r="H2588">
        <v>3583.07</v>
      </c>
      <c r="I2588">
        <f t="shared" si="40"/>
        <v>0</v>
      </c>
      <c r="J2588" t="s">
        <v>3686</v>
      </c>
    </row>
    <row r="2589" spans="1:10" hidden="1">
      <c r="A2589">
        <v>73</v>
      </c>
      <c r="B2589">
        <v>0</v>
      </c>
      <c r="C2589">
        <v>3</v>
      </c>
      <c r="D2589">
        <v>4333</v>
      </c>
      <c r="E2589">
        <v>0</v>
      </c>
      <c r="F2589">
        <v>11</v>
      </c>
      <c r="G2589">
        <v>78.5</v>
      </c>
      <c r="H2589">
        <v>1331.58</v>
      </c>
      <c r="I2589">
        <f t="shared" si="40"/>
        <v>0</v>
      </c>
      <c r="J2589" t="s">
        <v>3686</v>
      </c>
    </row>
    <row r="2590" spans="1:10" hidden="1">
      <c r="A2590">
        <v>71</v>
      </c>
      <c r="B2590">
        <v>0</v>
      </c>
      <c r="C2590">
        <v>3</v>
      </c>
      <c r="D2590">
        <v>6141</v>
      </c>
      <c r="E2590">
        <v>0</v>
      </c>
      <c r="F2590">
        <v>72</v>
      </c>
      <c r="G2590">
        <v>25.4</v>
      </c>
      <c r="H2590">
        <v>3682.07</v>
      </c>
      <c r="I2590">
        <f t="shared" si="40"/>
        <v>0</v>
      </c>
      <c r="J2590" t="s">
        <v>3686</v>
      </c>
    </row>
    <row r="2591" spans="1:10" hidden="1">
      <c r="A2591">
        <v>80</v>
      </c>
      <c r="B2591">
        <v>0</v>
      </c>
      <c r="C2591">
        <v>3</v>
      </c>
      <c r="D2591">
        <v>2013</v>
      </c>
      <c r="E2591">
        <v>0</v>
      </c>
      <c r="F2591">
        <v>10</v>
      </c>
      <c r="G2591">
        <v>29.75</v>
      </c>
      <c r="H2591">
        <v>301.89999999999998</v>
      </c>
      <c r="I2591">
        <f t="shared" si="40"/>
        <v>0</v>
      </c>
      <c r="J2591" t="s">
        <v>3686</v>
      </c>
    </row>
    <row r="2592" spans="1:10" hidden="1">
      <c r="A2592">
        <v>42</v>
      </c>
      <c r="B2592">
        <v>0</v>
      </c>
      <c r="C2592">
        <v>3</v>
      </c>
      <c r="D2592">
        <v>4382</v>
      </c>
      <c r="E2592">
        <v>6</v>
      </c>
      <c r="F2592">
        <v>43</v>
      </c>
      <c r="G2592">
        <v>84.25</v>
      </c>
      <c r="H2592">
        <v>4192.8500000000004</v>
      </c>
      <c r="I2592">
        <f t="shared" si="40"/>
        <v>0</v>
      </c>
      <c r="J2592" t="s">
        <v>3686</v>
      </c>
    </row>
    <row r="2593" spans="1:10" hidden="1">
      <c r="A2593">
        <v>61</v>
      </c>
      <c r="B2593">
        <v>0</v>
      </c>
      <c r="C2593">
        <v>3</v>
      </c>
      <c r="D2593">
        <v>2053</v>
      </c>
      <c r="E2593">
        <v>0</v>
      </c>
      <c r="F2593">
        <v>44</v>
      </c>
      <c r="G2593">
        <v>68.849999999999994</v>
      </c>
      <c r="H2593">
        <v>3033.75</v>
      </c>
      <c r="I2593">
        <f t="shared" si="40"/>
        <v>0</v>
      </c>
      <c r="J2593" t="s">
        <v>3686</v>
      </c>
    </row>
    <row r="2594" spans="1:10" hidden="1">
      <c r="A2594">
        <v>41</v>
      </c>
      <c r="B2594">
        <v>0</v>
      </c>
      <c r="C2594">
        <v>3</v>
      </c>
      <c r="D2594">
        <v>4642</v>
      </c>
      <c r="E2594">
        <v>3</v>
      </c>
      <c r="F2594">
        <v>71</v>
      </c>
      <c r="G2594">
        <v>24.75</v>
      </c>
      <c r="H2594">
        <v>4118.13</v>
      </c>
      <c r="I2594">
        <f t="shared" si="40"/>
        <v>0</v>
      </c>
      <c r="J2594" t="s">
        <v>3686</v>
      </c>
    </row>
    <row r="2595" spans="1:10" hidden="1">
      <c r="A2595">
        <v>55</v>
      </c>
      <c r="B2595">
        <v>0</v>
      </c>
      <c r="C2595">
        <v>3</v>
      </c>
      <c r="D2595">
        <v>5501</v>
      </c>
      <c r="E2595">
        <v>0</v>
      </c>
      <c r="F2595">
        <v>7</v>
      </c>
      <c r="G2595">
        <v>69.849999999999994</v>
      </c>
      <c r="H2595">
        <v>707.67</v>
      </c>
      <c r="I2595">
        <f t="shared" si="40"/>
        <v>0</v>
      </c>
      <c r="J2595" t="s">
        <v>3686</v>
      </c>
    </row>
    <row r="2596" spans="1:10" hidden="1">
      <c r="A2596">
        <v>61</v>
      </c>
      <c r="B2596">
        <v>0</v>
      </c>
      <c r="C2596">
        <v>3</v>
      </c>
      <c r="D2596">
        <v>2037</v>
      </c>
      <c r="E2596">
        <v>1</v>
      </c>
      <c r="F2596">
        <v>28</v>
      </c>
      <c r="G2596">
        <v>92.9</v>
      </c>
      <c r="H2596">
        <v>3533.87</v>
      </c>
      <c r="I2596">
        <f t="shared" si="40"/>
        <v>0</v>
      </c>
      <c r="J2596" t="s">
        <v>3686</v>
      </c>
    </row>
    <row r="2597" spans="1:10" hidden="1">
      <c r="A2597">
        <v>35</v>
      </c>
      <c r="B2597">
        <v>3</v>
      </c>
      <c r="C2597">
        <v>3</v>
      </c>
      <c r="D2597">
        <v>6158</v>
      </c>
      <c r="E2597">
        <v>1</v>
      </c>
      <c r="F2597">
        <v>72</v>
      </c>
      <c r="G2597">
        <v>114.55</v>
      </c>
      <c r="H2597">
        <v>9900.5300000000007</v>
      </c>
      <c r="I2597">
        <f t="shared" si="40"/>
        <v>0</v>
      </c>
      <c r="J2597" t="s">
        <v>3686</v>
      </c>
    </row>
    <row r="2598" spans="1:10" hidden="1">
      <c r="A2598">
        <v>47</v>
      </c>
      <c r="B2598">
        <v>0</v>
      </c>
      <c r="C2598">
        <v>3</v>
      </c>
      <c r="D2598">
        <v>6290</v>
      </c>
      <c r="E2598">
        <v>0</v>
      </c>
      <c r="F2598">
        <v>52</v>
      </c>
      <c r="G2598">
        <v>30.1</v>
      </c>
      <c r="H2598">
        <v>1611.68</v>
      </c>
      <c r="I2598">
        <f t="shared" si="40"/>
        <v>0</v>
      </c>
      <c r="J2598" t="s">
        <v>3686</v>
      </c>
    </row>
    <row r="2599" spans="1:10" hidden="1">
      <c r="A2599">
        <v>42</v>
      </c>
      <c r="B2599">
        <v>0</v>
      </c>
      <c r="C2599">
        <v>3</v>
      </c>
      <c r="D2599">
        <v>4219</v>
      </c>
      <c r="E2599">
        <v>1</v>
      </c>
      <c r="F2599">
        <v>67</v>
      </c>
      <c r="G2599">
        <v>81.349999999999994</v>
      </c>
      <c r="H2599">
        <v>8430.35</v>
      </c>
      <c r="I2599">
        <f t="shared" si="40"/>
        <v>0</v>
      </c>
      <c r="J2599" t="s">
        <v>3686</v>
      </c>
    </row>
    <row r="2600" spans="1:10" hidden="1">
      <c r="A2600">
        <v>60</v>
      </c>
      <c r="B2600">
        <v>0</v>
      </c>
      <c r="C2600">
        <v>3</v>
      </c>
      <c r="D2600">
        <v>2401</v>
      </c>
      <c r="E2600">
        <v>0</v>
      </c>
      <c r="F2600">
        <v>4</v>
      </c>
      <c r="G2600">
        <v>56.75</v>
      </c>
      <c r="H2600">
        <v>383.91</v>
      </c>
      <c r="I2600">
        <f t="shared" si="40"/>
        <v>0</v>
      </c>
      <c r="J2600" t="s">
        <v>3686</v>
      </c>
    </row>
    <row r="2601" spans="1:10" hidden="1">
      <c r="A2601">
        <v>26</v>
      </c>
      <c r="B2601">
        <v>2</v>
      </c>
      <c r="C2601">
        <v>3</v>
      </c>
      <c r="D2601">
        <v>4004</v>
      </c>
      <c r="E2601">
        <v>0</v>
      </c>
      <c r="F2601">
        <v>27</v>
      </c>
      <c r="G2601">
        <v>19.149999999999999</v>
      </c>
      <c r="H2601">
        <v>1357.07</v>
      </c>
      <c r="I2601">
        <f t="shared" si="40"/>
        <v>0</v>
      </c>
      <c r="J2601" t="s">
        <v>3686</v>
      </c>
    </row>
    <row r="2602" spans="1:10" hidden="1">
      <c r="A2602">
        <v>20</v>
      </c>
      <c r="B2602">
        <v>0</v>
      </c>
      <c r="C2602">
        <v>3</v>
      </c>
      <c r="D2602">
        <v>6190</v>
      </c>
      <c r="E2602">
        <v>0</v>
      </c>
      <c r="F2602">
        <v>58</v>
      </c>
      <c r="G2602">
        <v>24.35</v>
      </c>
      <c r="H2602">
        <v>3663.81</v>
      </c>
      <c r="I2602">
        <f t="shared" si="40"/>
        <v>0</v>
      </c>
      <c r="J2602" t="s">
        <v>3686</v>
      </c>
    </row>
    <row r="2603" spans="1:10" hidden="1">
      <c r="A2603">
        <v>31</v>
      </c>
      <c r="B2603">
        <v>0</v>
      </c>
      <c r="C2603">
        <v>3</v>
      </c>
      <c r="D2603">
        <v>5428</v>
      </c>
      <c r="E2603">
        <v>0</v>
      </c>
      <c r="F2603">
        <v>27</v>
      </c>
      <c r="G2603">
        <v>49</v>
      </c>
      <c r="H2603">
        <v>1363.98</v>
      </c>
      <c r="I2603">
        <f t="shared" si="40"/>
        <v>0</v>
      </c>
      <c r="J2603" t="s">
        <v>3686</v>
      </c>
    </row>
    <row r="2604" spans="1:10" hidden="1">
      <c r="A2604">
        <v>61</v>
      </c>
      <c r="B2604">
        <v>0</v>
      </c>
      <c r="C2604">
        <v>3</v>
      </c>
      <c r="D2604">
        <v>5895</v>
      </c>
      <c r="E2604">
        <v>0</v>
      </c>
      <c r="F2604">
        <v>26</v>
      </c>
      <c r="G2604">
        <v>20.9</v>
      </c>
      <c r="H2604">
        <v>1343.28</v>
      </c>
      <c r="I2604">
        <f t="shared" si="40"/>
        <v>0</v>
      </c>
      <c r="J2604" t="s">
        <v>3686</v>
      </c>
    </row>
    <row r="2605" spans="1:10" hidden="1">
      <c r="A2605">
        <v>31</v>
      </c>
      <c r="B2605">
        <v>0</v>
      </c>
      <c r="C2605">
        <v>3</v>
      </c>
      <c r="D2605">
        <v>5160</v>
      </c>
      <c r="E2605">
        <v>9</v>
      </c>
      <c r="F2605">
        <v>1</v>
      </c>
      <c r="G2605">
        <v>18.8</v>
      </c>
      <c r="H2605">
        <v>62.37</v>
      </c>
      <c r="I2605">
        <f t="shared" si="40"/>
        <v>0</v>
      </c>
      <c r="J2605" t="s">
        <v>3751</v>
      </c>
    </row>
    <row r="2606" spans="1:10" hidden="1">
      <c r="A2606">
        <v>29</v>
      </c>
      <c r="B2606">
        <v>0</v>
      </c>
      <c r="C2606">
        <v>3</v>
      </c>
      <c r="D2606">
        <v>4732</v>
      </c>
      <c r="E2606">
        <v>3</v>
      </c>
      <c r="F2606">
        <v>27</v>
      </c>
      <c r="G2606">
        <v>80.849999999999994</v>
      </c>
      <c r="H2606">
        <v>2523.7600000000002</v>
      </c>
      <c r="I2606">
        <f t="shared" si="40"/>
        <v>0</v>
      </c>
      <c r="J2606" t="s">
        <v>3686</v>
      </c>
    </row>
    <row r="2607" spans="1:10" hidden="1">
      <c r="A2607">
        <v>42</v>
      </c>
      <c r="B2607">
        <v>0</v>
      </c>
      <c r="C2607">
        <v>3</v>
      </c>
      <c r="D2607">
        <v>3302</v>
      </c>
      <c r="E2607">
        <v>0</v>
      </c>
      <c r="F2607">
        <v>21</v>
      </c>
      <c r="G2607">
        <v>64.849999999999994</v>
      </c>
      <c r="H2607">
        <v>1985.28</v>
      </c>
      <c r="I2607">
        <f t="shared" si="40"/>
        <v>0</v>
      </c>
      <c r="J2607" t="s">
        <v>3686</v>
      </c>
    </row>
    <row r="2608" spans="1:10" hidden="1">
      <c r="A2608">
        <v>55</v>
      </c>
      <c r="B2608">
        <v>3</v>
      </c>
      <c r="C2608">
        <v>3</v>
      </c>
      <c r="D2608">
        <v>3699</v>
      </c>
      <c r="E2608">
        <v>0</v>
      </c>
      <c r="F2608">
        <v>1</v>
      </c>
      <c r="G2608">
        <v>51.2</v>
      </c>
      <c r="H2608">
        <v>54.18</v>
      </c>
      <c r="I2608">
        <f t="shared" si="40"/>
        <v>0</v>
      </c>
      <c r="J2608" t="s">
        <v>3751</v>
      </c>
    </row>
    <row r="2609" spans="1:10" hidden="1">
      <c r="A2609">
        <v>42</v>
      </c>
      <c r="B2609">
        <v>2</v>
      </c>
      <c r="C2609">
        <v>3</v>
      </c>
      <c r="D2609">
        <v>2020</v>
      </c>
      <c r="E2609">
        <v>9</v>
      </c>
      <c r="F2609">
        <v>34</v>
      </c>
      <c r="G2609">
        <v>84.75</v>
      </c>
      <c r="H2609">
        <v>3148.51</v>
      </c>
      <c r="I2609">
        <f t="shared" si="40"/>
        <v>0</v>
      </c>
      <c r="J2609" t="s">
        <v>3686</v>
      </c>
    </row>
    <row r="2610" spans="1:10" hidden="1">
      <c r="A2610">
        <v>41</v>
      </c>
      <c r="B2610">
        <v>2</v>
      </c>
      <c r="C2610">
        <v>3</v>
      </c>
      <c r="D2610">
        <v>4172</v>
      </c>
      <c r="E2610">
        <v>9</v>
      </c>
      <c r="F2610">
        <v>52</v>
      </c>
      <c r="G2610">
        <v>68.75</v>
      </c>
      <c r="H2610">
        <v>3752.51</v>
      </c>
      <c r="I2610">
        <f t="shared" si="40"/>
        <v>0</v>
      </c>
      <c r="J2610" t="s">
        <v>3686</v>
      </c>
    </row>
    <row r="2611" spans="1:10" hidden="1">
      <c r="A2611">
        <v>45</v>
      </c>
      <c r="B2611">
        <v>3</v>
      </c>
      <c r="C2611">
        <v>3</v>
      </c>
      <c r="D2611">
        <v>4489</v>
      </c>
      <c r="E2611">
        <v>7</v>
      </c>
      <c r="F2611">
        <v>55</v>
      </c>
      <c r="G2611">
        <v>75.75</v>
      </c>
      <c r="H2611">
        <v>5153.05</v>
      </c>
      <c r="I2611">
        <f t="shared" si="40"/>
        <v>0</v>
      </c>
      <c r="J2611" t="s">
        <v>3686</v>
      </c>
    </row>
    <row r="2612" spans="1:10" hidden="1">
      <c r="A2612">
        <v>41</v>
      </c>
      <c r="B2612">
        <v>2</v>
      </c>
      <c r="C2612">
        <v>3</v>
      </c>
      <c r="D2612">
        <v>6067</v>
      </c>
      <c r="E2612">
        <v>6</v>
      </c>
      <c r="F2612">
        <v>72</v>
      </c>
      <c r="G2612">
        <v>80.849999999999994</v>
      </c>
      <c r="H2612">
        <v>6397.05</v>
      </c>
      <c r="I2612">
        <f t="shared" si="40"/>
        <v>0</v>
      </c>
      <c r="J2612" t="s">
        <v>3686</v>
      </c>
    </row>
    <row r="2613" spans="1:10" hidden="1">
      <c r="A2613">
        <v>55</v>
      </c>
      <c r="B2613">
        <v>0</v>
      </c>
      <c r="C2613">
        <v>3</v>
      </c>
      <c r="D2613">
        <v>5247</v>
      </c>
      <c r="E2613">
        <v>0</v>
      </c>
      <c r="F2613">
        <v>59</v>
      </c>
      <c r="G2613">
        <v>99.45</v>
      </c>
      <c r="H2613">
        <v>7979.48</v>
      </c>
      <c r="I2613">
        <f t="shared" si="40"/>
        <v>0</v>
      </c>
      <c r="J2613" t="s">
        <v>3686</v>
      </c>
    </row>
    <row r="2614" spans="1:10" hidden="1">
      <c r="A2614">
        <v>54</v>
      </c>
      <c r="B2614">
        <v>1</v>
      </c>
      <c r="C2614">
        <v>3</v>
      </c>
      <c r="D2614">
        <v>2649</v>
      </c>
      <c r="E2614">
        <v>3</v>
      </c>
      <c r="F2614">
        <v>32</v>
      </c>
      <c r="G2614">
        <v>61.4</v>
      </c>
      <c r="H2614">
        <v>3357.77</v>
      </c>
      <c r="I2614">
        <f t="shared" si="40"/>
        <v>0</v>
      </c>
      <c r="J2614" t="s">
        <v>3686</v>
      </c>
    </row>
    <row r="2615" spans="1:10" hidden="1">
      <c r="A2615">
        <v>49</v>
      </c>
      <c r="B2615">
        <v>3</v>
      </c>
      <c r="C2615">
        <v>3</v>
      </c>
      <c r="D2615">
        <v>4122</v>
      </c>
      <c r="E2615">
        <v>5</v>
      </c>
      <c r="F2615">
        <v>6</v>
      </c>
      <c r="G2615">
        <v>19.7</v>
      </c>
      <c r="H2615">
        <v>359.23</v>
      </c>
      <c r="I2615">
        <f t="shared" si="40"/>
        <v>0</v>
      </c>
      <c r="J2615" t="s">
        <v>3686</v>
      </c>
    </row>
    <row r="2616" spans="1:10" hidden="1">
      <c r="A2616">
        <v>62</v>
      </c>
      <c r="B2616">
        <v>0</v>
      </c>
      <c r="C2616">
        <v>3</v>
      </c>
      <c r="D2616">
        <v>3398</v>
      </c>
      <c r="E2616">
        <v>0</v>
      </c>
      <c r="F2616">
        <v>24</v>
      </c>
      <c r="G2616">
        <v>54.6</v>
      </c>
      <c r="H2616">
        <v>1394.31</v>
      </c>
      <c r="I2616">
        <f t="shared" si="40"/>
        <v>0</v>
      </c>
      <c r="J2616" t="s">
        <v>3686</v>
      </c>
    </row>
    <row r="2617" spans="1:10" hidden="1">
      <c r="A2617">
        <v>28</v>
      </c>
      <c r="B2617">
        <v>2</v>
      </c>
      <c r="C2617">
        <v>3</v>
      </c>
      <c r="D2617">
        <v>3339</v>
      </c>
      <c r="E2617">
        <v>1</v>
      </c>
      <c r="F2617">
        <v>22</v>
      </c>
      <c r="G2617">
        <v>20.25</v>
      </c>
      <c r="H2617">
        <v>1317.65</v>
      </c>
      <c r="I2617">
        <f t="shared" si="40"/>
        <v>0</v>
      </c>
      <c r="J2617" t="s">
        <v>3686</v>
      </c>
    </row>
    <row r="2618" spans="1:10" hidden="1">
      <c r="A2618">
        <v>50</v>
      </c>
      <c r="B2618">
        <v>0</v>
      </c>
      <c r="C2618">
        <v>3</v>
      </c>
      <c r="D2618">
        <v>5559</v>
      </c>
      <c r="E2618">
        <v>0</v>
      </c>
      <c r="F2618">
        <v>15</v>
      </c>
      <c r="G2618">
        <v>85.3</v>
      </c>
      <c r="H2618">
        <v>1629.35</v>
      </c>
      <c r="I2618">
        <f t="shared" si="40"/>
        <v>0</v>
      </c>
      <c r="J2618" t="s">
        <v>3686</v>
      </c>
    </row>
    <row r="2619" spans="1:10" hidden="1">
      <c r="A2619">
        <v>41</v>
      </c>
      <c r="B2619">
        <v>1</v>
      </c>
      <c r="C2619">
        <v>3</v>
      </c>
      <c r="D2619">
        <v>6201</v>
      </c>
      <c r="E2619">
        <v>7</v>
      </c>
      <c r="F2619">
        <v>61</v>
      </c>
      <c r="G2619">
        <v>24.2</v>
      </c>
      <c r="H2619">
        <v>3570.44</v>
      </c>
      <c r="I2619">
        <f t="shared" si="40"/>
        <v>0</v>
      </c>
      <c r="J2619" t="s">
        <v>3686</v>
      </c>
    </row>
    <row r="2620" spans="1:10" hidden="1">
      <c r="A2620">
        <v>56</v>
      </c>
      <c r="B2620">
        <v>0</v>
      </c>
      <c r="C2620">
        <v>3</v>
      </c>
      <c r="D2620">
        <v>4612</v>
      </c>
      <c r="E2620">
        <v>1</v>
      </c>
      <c r="F2620">
        <v>14</v>
      </c>
      <c r="G2620">
        <v>44.6</v>
      </c>
      <c r="H2620">
        <v>1270.55</v>
      </c>
      <c r="I2620">
        <f t="shared" si="40"/>
        <v>0</v>
      </c>
      <c r="J2620" t="s">
        <v>3686</v>
      </c>
    </row>
    <row r="2621" spans="1:10" hidden="1">
      <c r="A2621">
        <v>57</v>
      </c>
      <c r="B2621">
        <v>0</v>
      </c>
      <c r="C2621">
        <v>3</v>
      </c>
      <c r="D2621">
        <v>3572</v>
      </c>
      <c r="E2621">
        <v>0</v>
      </c>
      <c r="F2621">
        <v>15</v>
      </c>
      <c r="G2621">
        <v>45.9</v>
      </c>
      <c r="H2621">
        <v>677.18</v>
      </c>
      <c r="I2621">
        <f t="shared" si="40"/>
        <v>0</v>
      </c>
      <c r="J2621" t="s">
        <v>3686</v>
      </c>
    </row>
    <row r="2622" spans="1:10" hidden="1">
      <c r="A2622">
        <v>60</v>
      </c>
      <c r="B2622">
        <v>0</v>
      </c>
      <c r="C2622">
        <v>3</v>
      </c>
      <c r="D2622">
        <v>4329</v>
      </c>
      <c r="E2622">
        <v>7</v>
      </c>
      <c r="F2622">
        <v>71</v>
      </c>
      <c r="G2622">
        <v>23.95</v>
      </c>
      <c r="H2622">
        <v>3937.32</v>
      </c>
      <c r="I2622">
        <f t="shared" si="40"/>
        <v>0</v>
      </c>
      <c r="J2622" t="s">
        <v>3686</v>
      </c>
    </row>
    <row r="2623" spans="1:10" hidden="1">
      <c r="A2623">
        <v>66</v>
      </c>
      <c r="B2623">
        <v>0</v>
      </c>
      <c r="C2623">
        <v>3</v>
      </c>
      <c r="D2623">
        <v>5869</v>
      </c>
      <c r="E2623">
        <v>9</v>
      </c>
      <c r="F2623">
        <v>67</v>
      </c>
      <c r="G2623">
        <v>102.9</v>
      </c>
      <c r="H2623">
        <v>10251.26</v>
      </c>
      <c r="I2623">
        <f t="shared" si="40"/>
        <v>0</v>
      </c>
      <c r="J2623" t="s">
        <v>3686</v>
      </c>
    </row>
    <row r="2624" spans="1:10" hidden="1">
      <c r="A2624">
        <v>72</v>
      </c>
      <c r="B2624">
        <v>0</v>
      </c>
      <c r="C2624">
        <v>3</v>
      </c>
      <c r="D2624">
        <v>5837</v>
      </c>
      <c r="E2624">
        <v>4</v>
      </c>
      <c r="F2624">
        <v>45</v>
      </c>
      <c r="G2624">
        <v>75.150000000000006</v>
      </c>
      <c r="H2624">
        <v>3902.9</v>
      </c>
      <c r="I2624">
        <f t="shared" si="40"/>
        <v>0</v>
      </c>
      <c r="J2624" t="s">
        <v>3686</v>
      </c>
    </row>
    <row r="2625" spans="1:10" hidden="1">
      <c r="A2625">
        <v>77</v>
      </c>
      <c r="B2625">
        <v>0</v>
      </c>
      <c r="C2625">
        <v>3</v>
      </c>
      <c r="D2625">
        <v>2564</v>
      </c>
      <c r="E2625">
        <v>3</v>
      </c>
      <c r="F2625">
        <v>14</v>
      </c>
      <c r="G2625">
        <v>81.95</v>
      </c>
      <c r="H2625">
        <v>1254.1300000000001</v>
      </c>
      <c r="I2625">
        <f t="shared" si="40"/>
        <v>0</v>
      </c>
      <c r="J2625" t="s">
        <v>3686</v>
      </c>
    </row>
    <row r="2626" spans="1:10" hidden="1">
      <c r="A2626">
        <v>48</v>
      </c>
      <c r="B2626">
        <v>0</v>
      </c>
      <c r="C2626">
        <v>3</v>
      </c>
      <c r="D2626">
        <v>3118</v>
      </c>
      <c r="E2626">
        <v>0</v>
      </c>
      <c r="F2626">
        <v>33</v>
      </c>
      <c r="G2626">
        <v>79.95</v>
      </c>
      <c r="H2626">
        <v>4080.42</v>
      </c>
      <c r="I2626">
        <f t="shared" ref="I2626:I2689" si="41">IF(J2626="Churned",1,0)</f>
        <v>0</v>
      </c>
      <c r="J2626" t="s">
        <v>3686</v>
      </c>
    </row>
    <row r="2627" spans="1:10" hidden="1">
      <c r="A2627">
        <v>64</v>
      </c>
      <c r="B2627">
        <v>0</v>
      </c>
      <c r="C2627">
        <v>3</v>
      </c>
      <c r="D2627">
        <v>5842</v>
      </c>
      <c r="E2627">
        <v>0</v>
      </c>
      <c r="F2627">
        <v>72</v>
      </c>
      <c r="G2627">
        <v>88.6</v>
      </c>
      <c r="H2627">
        <v>9403.07</v>
      </c>
      <c r="I2627">
        <f t="shared" si="41"/>
        <v>0</v>
      </c>
      <c r="J2627" t="s">
        <v>3686</v>
      </c>
    </row>
    <row r="2628" spans="1:10" hidden="1">
      <c r="A2628">
        <v>26</v>
      </c>
      <c r="B2628">
        <v>0</v>
      </c>
      <c r="C2628">
        <v>3</v>
      </c>
      <c r="D2628">
        <v>3273</v>
      </c>
      <c r="E2628">
        <v>0</v>
      </c>
      <c r="F2628">
        <v>25</v>
      </c>
      <c r="G2628">
        <v>95.15</v>
      </c>
      <c r="H2628">
        <v>3220.95</v>
      </c>
      <c r="I2628">
        <f t="shared" si="41"/>
        <v>0</v>
      </c>
      <c r="J2628" t="s">
        <v>3686</v>
      </c>
    </row>
    <row r="2629" spans="1:10" hidden="1">
      <c r="A2629">
        <v>22</v>
      </c>
      <c r="B2629">
        <v>0</v>
      </c>
      <c r="C2629">
        <v>3</v>
      </c>
      <c r="D2629">
        <v>5368</v>
      </c>
      <c r="E2629">
        <v>0</v>
      </c>
      <c r="F2629">
        <v>1</v>
      </c>
      <c r="G2629">
        <v>20.05</v>
      </c>
      <c r="H2629">
        <v>23.28</v>
      </c>
      <c r="I2629">
        <f t="shared" si="41"/>
        <v>0</v>
      </c>
      <c r="J2629" t="s">
        <v>3751</v>
      </c>
    </row>
    <row r="2630" spans="1:10" hidden="1">
      <c r="A2630">
        <v>42</v>
      </c>
      <c r="B2630">
        <v>5</v>
      </c>
      <c r="C2630">
        <v>3</v>
      </c>
      <c r="D2630">
        <v>5266</v>
      </c>
      <c r="E2630">
        <v>2</v>
      </c>
      <c r="F2630">
        <v>59</v>
      </c>
      <c r="G2630">
        <v>96.65</v>
      </c>
      <c r="H2630">
        <v>8416.93</v>
      </c>
      <c r="I2630">
        <f t="shared" si="41"/>
        <v>0</v>
      </c>
      <c r="J2630" t="s">
        <v>3686</v>
      </c>
    </row>
    <row r="2631" spans="1:10" hidden="1">
      <c r="A2631">
        <v>35</v>
      </c>
      <c r="B2631">
        <v>2</v>
      </c>
      <c r="C2631">
        <v>3</v>
      </c>
      <c r="D2631">
        <v>3654</v>
      </c>
      <c r="E2631">
        <v>9</v>
      </c>
      <c r="F2631">
        <v>3</v>
      </c>
      <c r="G2631">
        <v>58.7</v>
      </c>
      <c r="H2631">
        <v>203.01</v>
      </c>
      <c r="I2631">
        <f t="shared" si="41"/>
        <v>0</v>
      </c>
      <c r="J2631" t="s">
        <v>3751</v>
      </c>
    </row>
    <row r="2632" spans="1:10" hidden="1">
      <c r="A2632">
        <v>25</v>
      </c>
      <c r="B2632">
        <v>0</v>
      </c>
      <c r="C2632">
        <v>3</v>
      </c>
      <c r="D2632">
        <v>4505</v>
      </c>
      <c r="E2632">
        <v>6</v>
      </c>
      <c r="F2632">
        <v>72</v>
      </c>
      <c r="G2632">
        <v>68.75</v>
      </c>
      <c r="H2632">
        <v>5775.24</v>
      </c>
      <c r="I2632">
        <f t="shared" si="41"/>
        <v>0</v>
      </c>
      <c r="J2632" t="s">
        <v>3686</v>
      </c>
    </row>
    <row r="2633" spans="1:10" hidden="1">
      <c r="A2633">
        <v>29</v>
      </c>
      <c r="B2633">
        <v>0</v>
      </c>
      <c r="C2633">
        <v>3</v>
      </c>
      <c r="D2633">
        <v>5433</v>
      </c>
      <c r="E2633">
        <v>6</v>
      </c>
      <c r="F2633">
        <v>46</v>
      </c>
      <c r="G2633">
        <v>70.599999999999994</v>
      </c>
      <c r="H2633">
        <v>5289.55</v>
      </c>
      <c r="I2633">
        <f t="shared" si="41"/>
        <v>0</v>
      </c>
      <c r="J2633" t="s">
        <v>3686</v>
      </c>
    </row>
    <row r="2634" spans="1:10" hidden="1">
      <c r="A2634">
        <v>45</v>
      </c>
      <c r="B2634">
        <v>3</v>
      </c>
      <c r="C2634">
        <v>3</v>
      </c>
      <c r="D2634">
        <v>2882</v>
      </c>
      <c r="E2634">
        <v>8</v>
      </c>
      <c r="F2634">
        <v>6</v>
      </c>
      <c r="G2634">
        <v>25.4</v>
      </c>
      <c r="H2634">
        <v>343.68</v>
      </c>
      <c r="I2634">
        <f t="shared" si="41"/>
        <v>0</v>
      </c>
      <c r="J2634" t="s">
        <v>3686</v>
      </c>
    </row>
    <row r="2635" spans="1:10" hidden="1">
      <c r="A2635">
        <v>58</v>
      </c>
      <c r="B2635">
        <v>0</v>
      </c>
      <c r="C2635">
        <v>3</v>
      </c>
      <c r="D2635">
        <v>6275</v>
      </c>
      <c r="E2635">
        <v>9</v>
      </c>
      <c r="F2635">
        <v>72</v>
      </c>
      <c r="G2635">
        <v>85.25</v>
      </c>
      <c r="H2635">
        <v>7276.86</v>
      </c>
      <c r="I2635">
        <f t="shared" si="41"/>
        <v>0</v>
      </c>
      <c r="J2635" t="s">
        <v>3686</v>
      </c>
    </row>
    <row r="2636" spans="1:10" hidden="1">
      <c r="A2636">
        <v>64</v>
      </c>
      <c r="B2636">
        <v>0</v>
      </c>
      <c r="C2636">
        <v>3</v>
      </c>
      <c r="D2636">
        <v>2686</v>
      </c>
      <c r="E2636">
        <v>0</v>
      </c>
      <c r="F2636">
        <v>2</v>
      </c>
      <c r="G2636">
        <v>91.15</v>
      </c>
      <c r="H2636">
        <v>272.06</v>
      </c>
      <c r="I2636">
        <f t="shared" si="41"/>
        <v>0</v>
      </c>
      <c r="J2636" t="s">
        <v>3751</v>
      </c>
    </row>
    <row r="2637" spans="1:10" hidden="1">
      <c r="A2637">
        <v>36</v>
      </c>
      <c r="B2637">
        <v>2</v>
      </c>
      <c r="C2637">
        <v>3</v>
      </c>
      <c r="D2637">
        <v>5921</v>
      </c>
      <c r="E2637">
        <v>5</v>
      </c>
      <c r="F2637">
        <v>71</v>
      </c>
      <c r="G2637">
        <v>19.7</v>
      </c>
      <c r="H2637">
        <v>3003.41</v>
      </c>
      <c r="I2637">
        <f t="shared" si="41"/>
        <v>0</v>
      </c>
      <c r="J2637" t="s">
        <v>3686</v>
      </c>
    </row>
    <row r="2638" spans="1:10" hidden="1">
      <c r="A2638">
        <v>22</v>
      </c>
      <c r="B2638">
        <v>1</v>
      </c>
      <c r="C2638">
        <v>3</v>
      </c>
      <c r="D2638">
        <v>2902</v>
      </c>
      <c r="E2638">
        <v>1</v>
      </c>
      <c r="F2638">
        <v>41</v>
      </c>
      <c r="G2638">
        <v>19.7</v>
      </c>
      <c r="H2638">
        <v>1786.2</v>
      </c>
      <c r="I2638">
        <f t="shared" si="41"/>
        <v>0</v>
      </c>
      <c r="J2638" t="s">
        <v>3686</v>
      </c>
    </row>
    <row r="2639" spans="1:10" hidden="1">
      <c r="A2639">
        <v>45</v>
      </c>
      <c r="B2639">
        <v>0</v>
      </c>
      <c r="C2639">
        <v>3</v>
      </c>
      <c r="D2639">
        <v>6385</v>
      </c>
      <c r="E2639">
        <v>1</v>
      </c>
      <c r="F2639">
        <v>51</v>
      </c>
      <c r="G2639">
        <v>76.400000000000006</v>
      </c>
      <c r="H2639">
        <v>5580.96</v>
      </c>
      <c r="I2639">
        <f t="shared" si="41"/>
        <v>0</v>
      </c>
      <c r="J2639" t="s">
        <v>3686</v>
      </c>
    </row>
    <row r="2640" spans="1:10" hidden="1">
      <c r="A2640">
        <v>59</v>
      </c>
      <c r="B2640">
        <v>2</v>
      </c>
      <c r="C2640">
        <v>3</v>
      </c>
      <c r="D2640">
        <v>5491</v>
      </c>
      <c r="E2640">
        <v>0</v>
      </c>
      <c r="F2640">
        <v>47</v>
      </c>
      <c r="G2640">
        <v>55.3</v>
      </c>
      <c r="H2640">
        <v>3840.8</v>
      </c>
      <c r="I2640">
        <f t="shared" si="41"/>
        <v>0</v>
      </c>
      <c r="J2640" t="s">
        <v>3686</v>
      </c>
    </row>
    <row r="2641" spans="1:10" hidden="1">
      <c r="A2641">
        <v>52</v>
      </c>
      <c r="B2641">
        <v>0</v>
      </c>
      <c r="C2641">
        <v>3</v>
      </c>
      <c r="D2641">
        <v>5335</v>
      </c>
      <c r="E2641">
        <v>0</v>
      </c>
      <c r="F2641">
        <v>7</v>
      </c>
      <c r="G2641">
        <v>74.900000000000006</v>
      </c>
      <c r="H2641">
        <v>732.68</v>
      </c>
      <c r="I2641">
        <f t="shared" si="41"/>
        <v>0</v>
      </c>
      <c r="J2641" t="s">
        <v>3686</v>
      </c>
    </row>
    <row r="2642" spans="1:10" hidden="1">
      <c r="A2642">
        <v>55</v>
      </c>
      <c r="B2642">
        <v>1</v>
      </c>
      <c r="C2642">
        <v>3</v>
      </c>
      <c r="D2642">
        <v>5314</v>
      </c>
      <c r="E2642">
        <v>6</v>
      </c>
      <c r="F2642">
        <v>56</v>
      </c>
      <c r="G2642">
        <v>75.849999999999994</v>
      </c>
      <c r="H2642">
        <v>6365.68</v>
      </c>
      <c r="I2642">
        <f t="shared" si="41"/>
        <v>0</v>
      </c>
      <c r="J2642" t="s">
        <v>3686</v>
      </c>
    </row>
    <row r="2643" spans="1:10" hidden="1">
      <c r="A2643">
        <v>33</v>
      </c>
      <c r="B2643">
        <v>0</v>
      </c>
      <c r="C2643">
        <v>3</v>
      </c>
      <c r="D2643">
        <v>4247</v>
      </c>
      <c r="E2643">
        <v>0</v>
      </c>
      <c r="F2643">
        <v>52</v>
      </c>
      <c r="G2643">
        <v>39.1</v>
      </c>
      <c r="H2643">
        <v>2112.1</v>
      </c>
      <c r="I2643">
        <f t="shared" si="41"/>
        <v>0</v>
      </c>
      <c r="J2643" t="s">
        <v>3686</v>
      </c>
    </row>
    <row r="2644" spans="1:10" hidden="1">
      <c r="A2644">
        <v>63</v>
      </c>
      <c r="B2644">
        <v>0</v>
      </c>
      <c r="C2644">
        <v>3</v>
      </c>
      <c r="D2644">
        <v>5378</v>
      </c>
      <c r="E2644">
        <v>0</v>
      </c>
      <c r="F2644">
        <v>72</v>
      </c>
      <c r="G2644">
        <v>91.35</v>
      </c>
      <c r="H2644">
        <v>9880.32</v>
      </c>
      <c r="I2644">
        <f t="shared" si="41"/>
        <v>0</v>
      </c>
      <c r="J2644" t="s">
        <v>3686</v>
      </c>
    </row>
    <row r="2645" spans="1:10" hidden="1">
      <c r="A2645">
        <v>47</v>
      </c>
      <c r="B2645">
        <v>0</v>
      </c>
      <c r="C2645">
        <v>3</v>
      </c>
      <c r="D2645">
        <v>2405</v>
      </c>
      <c r="E2645">
        <v>0</v>
      </c>
      <c r="F2645">
        <v>11</v>
      </c>
      <c r="G2645">
        <v>94.2</v>
      </c>
      <c r="H2645">
        <v>1104.6199999999999</v>
      </c>
      <c r="I2645">
        <f t="shared" si="41"/>
        <v>0</v>
      </c>
      <c r="J2645" t="s">
        <v>3686</v>
      </c>
    </row>
    <row r="2646" spans="1:10" hidden="1">
      <c r="A2646">
        <v>54</v>
      </c>
      <c r="B2646">
        <v>0</v>
      </c>
      <c r="C2646">
        <v>3</v>
      </c>
      <c r="D2646">
        <v>5421</v>
      </c>
      <c r="E2646">
        <v>0</v>
      </c>
      <c r="F2646">
        <v>24</v>
      </c>
      <c r="G2646">
        <v>85.95</v>
      </c>
      <c r="H2646">
        <v>2335.87</v>
      </c>
      <c r="I2646">
        <f t="shared" si="41"/>
        <v>0</v>
      </c>
      <c r="J2646" t="s">
        <v>3686</v>
      </c>
    </row>
    <row r="2647" spans="1:10" hidden="1">
      <c r="A2647">
        <v>60</v>
      </c>
      <c r="B2647">
        <v>1</v>
      </c>
      <c r="C2647">
        <v>3</v>
      </c>
      <c r="D2647">
        <v>6009</v>
      </c>
      <c r="E2647">
        <v>5</v>
      </c>
      <c r="F2647">
        <v>65</v>
      </c>
      <c r="G2647">
        <v>19.850000000000001</v>
      </c>
      <c r="H2647">
        <v>3442.6</v>
      </c>
      <c r="I2647">
        <f t="shared" si="41"/>
        <v>0</v>
      </c>
      <c r="J2647" t="s">
        <v>3686</v>
      </c>
    </row>
    <row r="2648" spans="1:10" hidden="1">
      <c r="A2648">
        <v>55</v>
      </c>
      <c r="B2648">
        <v>0</v>
      </c>
      <c r="C2648">
        <v>3</v>
      </c>
      <c r="D2648">
        <v>4059</v>
      </c>
      <c r="E2648">
        <v>0</v>
      </c>
      <c r="F2648">
        <v>6</v>
      </c>
      <c r="G2648">
        <v>70.55</v>
      </c>
      <c r="H2648">
        <v>617.19000000000005</v>
      </c>
      <c r="I2648">
        <f t="shared" si="41"/>
        <v>0</v>
      </c>
      <c r="J2648" t="s">
        <v>3686</v>
      </c>
    </row>
    <row r="2649" spans="1:10" hidden="1">
      <c r="A2649">
        <v>52</v>
      </c>
      <c r="B2649">
        <v>2</v>
      </c>
      <c r="C2649">
        <v>3</v>
      </c>
      <c r="D2649">
        <v>4185</v>
      </c>
      <c r="E2649">
        <v>7</v>
      </c>
      <c r="F2649">
        <v>72</v>
      </c>
      <c r="G2649">
        <v>25.1</v>
      </c>
      <c r="H2649">
        <v>3754.95</v>
      </c>
      <c r="I2649">
        <f t="shared" si="41"/>
        <v>0</v>
      </c>
      <c r="J2649" t="s">
        <v>3686</v>
      </c>
    </row>
    <row r="2650" spans="1:10" hidden="1">
      <c r="A2650">
        <v>49</v>
      </c>
      <c r="B2650">
        <v>2</v>
      </c>
      <c r="C2650">
        <v>3</v>
      </c>
      <c r="D2650">
        <v>2856</v>
      </c>
      <c r="E2650">
        <v>3</v>
      </c>
      <c r="F2650">
        <v>16</v>
      </c>
      <c r="G2650">
        <v>20.5</v>
      </c>
      <c r="H2650">
        <v>726.39</v>
      </c>
      <c r="I2650">
        <f t="shared" si="41"/>
        <v>0</v>
      </c>
      <c r="J2650" t="s">
        <v>3686</v>
      </c>
    </row>
    <row r="2651" spans="1:10" hidden="1">
      <c r="A2651">
        <v>30</v>
      </c>
      <c r="B2651">
        <v>0</v>
      </c>
      <c r="C2651">
        <v>3</v>
      </c>
      <c r="D2651">
        <v>3258</v>
      </c>
      <c r="E2651">
        <v>0</v>
      </c>
      <c r="F2651">
        <v>40</v>
      </c>
      <c r="G2651">
        <v>74.8</v>
      </c>
      <c r="H2651">
        <v>3714.5</v>
      </c>
      <c r="I2651">
        <f t="shared" si="41"/>
        <v>0</v>
      </c>
      <c r="J2651" t="s">
        <v>3686</v>
      </c>
    </row>
    <row r="2652" spans="1:10" hidden="1">
      <c r="A2652">
        <v>50</v>
      </c>
      <c r="B2652">
        <v>2</v>
      </c>
      <c r="C2652">
        <v>3</v>
      </c>
      <c r="D2652">
        <v>6187</v>
      </c>
      <c r="E2652">
        <v>5</v>
      </c>
      <c r="F2652">
        <v>72</v>
      </c>
      <c r="G2652">
        <v>65.7</v>
      </c>
      <c r="H2652">
        <v>4575.3500000000004</v>
      </c>
      <c r="I2652">
        <f t="shared" si="41"/>
        <v>0</v>
      </c>
      <c r="J2652" t="s">
        <v>3686</v>
      </c>
    </row>
    <row r="2653" spans="1:10" hidden="1">
      <c r="A2653">
        <v>44</v>
      </c>
      <c r="B2653">
        <v>0</v>
      </c>
      <c r="C2653">
        <v>3</v>
      </c>
      <c r="D2653">
        <v>5224</v>
      </c>
      <c r="E2653">
        <v>6</v>
      </c>
      <c r="F2653">
        <v>65</v>
      </c>
      <c r="G2653">
        <v>67.05</v>
      </c>
      <c r="H2653">
        <v>6876.4</v>
      </c>
      <c r="I2653">
        <f t="shared" si="41"/>
        <v>0</v>
      </c>
      <c r="J2653" t="s">
        <v>3686</v>
      </c>
    </row>
    <row r="2654" spans="1:10" hidden="1">
      <c r="A2654">
        <v>50</v>
      </c>
      <c r="B2654">
        <v>2</v>
      </c>
      <c r="C2654">
        <v>3</v>
      </c>
      <c r="D2654">
        <v>6252</v>
      </c>
      <c r="E2654">
        <v>2</v>
      </c>
      <c r="F2654">
        <v>72</v>
      </c>
      <c r="G2654">
        <v>116.8</v>
      </c>
      <c r="H2654">
        <v>9609.4699999999993</v>
      </c>
      <c r="I2654">
        <f t="shared" si="41"/>
        <v>0</v>
      </c>
      <c r="J2654" t="s">
        <v>3686</v>
      </c>
    </row>
    <row r="2655" spans="1:10" hidden="1">
      <c r="A2655">
        <v>25</v>
      </c>
      <c r="B2655">
        <v>3</v>
      </c>
      <c r="C2655">
        <v>3</v>
      </c>
      <c r="D2655">
        <v>4798</v>
      </c>
      <c r="E2655">
        <v>6</v>
      </c>
      <c r="F2655">
        <v>54</v>
      </c>
      <c r="G2655">
        <v>60</v>
      </c>
      <c r="H2655">
        <v>3734.57</v>
      </c>
      <c r="I2655">
        <f t="shared" si="41"/>
        <v>0</v>
      </c>
      <c r="J2655" t="s">
        <v>3686</v>
      </c>
    </row>
    <row r="2656" spans="1:10" hidden="1">
      <c r="A2656">
        <v>22</v>
      </c>
      <c r="B2656">
        <v>0</v>
      </c>
      <c r="C2656">
        <v>3</v>
      </c>
      <c r="D2656">
        <v>5303</v>
      </c>
      <c r="E2656">
        <v>0</v>
      </c>
      <c r="F2656">
        <v>66</v>
      </c>
      <c r="G2656">
        <v>114.3</v>
      </c>
      <c r="H2656">
        <v>7668.82</v>
      </c>
      <c r="I2656">
        <f t="shared" si="41"/>
        <v>0</v>
      </c>
      <c r="J2656" t="s">
        <v>3686</v>
      </c>
    </row>
    <row r="2657" spans="1:10" hidden="1">
      <c r="A2657">
        <v>27</v>
      </c>
      <c r="B2657">
        <v>2</v>
      </c>
      <c r="C2657">
        <v>3</v>
      </c>
      <c r="D2657">
        <v>3872</v>
      </c>
      <c r="E2657">
        <v>3</v>
      </c>
      <c r="F2657">
        <v>7</v>
      </c>
      <c r="G2657">
        <v>24.7</v>
      </c>
      <c r="H2657">
        <v>149.05000000000001</v>
      </c>
      <c r="I2657">
        <f t="shared" si="41"/>
        <v>0</v>
      </c>
      <c r="J2657" t="s">
        <v>3686</v>
      </c>
    </row>
    <row r="2658" spans="1:10" hidden="1">
      <c r="A2658">
        <v>20</v>
      </c>
      <c r="B2658">
        <v>0</v>
      </c>
      <c r="C2658">
        <v>3</v>
      </c>
      <c r="D2658">
        <v>5499</v>
      </c>
      <c r="E2658">
        <v>0</v>
      </c>
      <c r="F2658">
        <v>49</v>
      </c>
      <c r="G2658">
        <v>100.65</v>
      </c>
      <c r="H2658">
        <v>5462.14</v>
      </c>
      <c r="I2658">
        <f t="shared" si="41"/>
        <v>0</v>
      </c>
      <c r="J2658" t="s">
        <v>3686</v>
      </c>
    </row>
    <row r="2659" spans="1:10" hidden="1">
      <c r="A2659">
        <v>49</v>
      </c>
      <c r="B2659">
        <v>0</v>
      </c>
      <c r="C2659">
        <v>3</v>
      </c>
      <c r="D2659">
        <v>5863</v>
      </c>
      <c r="E2659">
        <v>0</v>
      </c>
      <c r="F2659">
        <v>2</v>
      </c>
      <c r="G2659">
        <v>19.350000000000001</v>
      </c>
      <c r="H2659">
        <v>135.03</v>
      </c>
      <c r="I2659">
        <f t="shared" si="41"/>
        <v>0</v>
      </c>
      <c r="J2659" t="s">
        <v>3751</v>
      </c>
    </row>
    <row r="2660" spans="1:10" hidden="1">
      <c r="A2660">
        <v>42</v>
      </c>
      <c r="B2660">
        <v>2</v>
      </c>
      <c r="C2660">
        <v>3</v>
      </c>
      <c r="D2660">
        <v>5577</v>
      </c>
      <c r="E2660">
        <v>2</v>
      </c>
      <c r="F2660">
        <v>56</v>
      </c>
      <c r="G2660">
        <v>24.45</v>
      </c>
      <c r="H2660">
        <v>3151.53</v>
      </c>
      <c r="I2660">
        <f t="shared" si="41"/>
        <v>0</v>
      </c>
      <c r="J2660" t="s">
        <v>3686</v>
      </c>
    </row>
    <row r="2661" spans="1:10" hidden="1">
      <c r="A2661">
        <v>20</v>
      </c>
      <c r="B2661">
        <v>0</v>
      </c>
      <c r="C2661">
        <v>3</v>
      </c>
      <c r="D2661">
        <v>5370</v>
      </c>
      <c r="E2661">
        <v>0</v>
      </c>
      <c r="F2661">
        <v>1</v>
      </c>
      <c r="G2661">
        <v>20.6</v>
      </c>
      <c r="H2661">
        <v>22.08</v>
      </c>
      <c r="I2661">
        <f t="shared" si="41"/>
        <v>0</v>
      </c>
      <c r="J2661" t="s">
        <v>3751</v>
      </c>
    </row>
    <row r="2662" spans="1:10" hidden="1">
      <c r="A2662">
        <v>55</v>
      </c>
      <c r="B2662">
        <v>0</v>
      </c>
      <c r="C2662">
        <v>3</v>
      </c>
      <c r="D2662">
        <v>2979</v>
      </c>
      <c r="E2662">
        <v>0</v>
      </c>
      <c r="F2662">
        <v>6</v>
      </c>
      <c r="G2662">
        <v>49.25</v>
      </c>
      <c r="H2662">
        <v>255.6</v>
      </c>
      <c r="I2662">
        <f t="shared" si="41"/>
        <v>0</v>
      </c>
      <c r="J2662" t="s">
        <v>3686</v>
      </c>
    </row>
    <row r="2663" spans="1:10" hidden="1">
      <c r="A2663">
        <v>29</v>
      </c>
      <c r="B2663">
        <v>1</v>
      </c>
      <c r="C2663">
        <v>3</v>
      </c>
      <c r="D2663">
        <v>3275</v>
      </c>
      <c r="E2663">
        <v>7</v>
      </c>
      <c r="F2663">
        <v>41</v>
      </c>
      <c r="G2663">
        <v>101.6</v>
      </c>
      <c r="H2663">
        <v>4534.4799999999996</v>
      </c>
      <c r="I2663">
        <f t="shared" si="41"/>
        <v>0</v>
      </c>
      <c r="J2663" t="s">
        <v>3686</v>
      </c>
    </row>
    <row r="2664" spans="1:10" hidden="1">
      <c r="A2664">
        <v>21</v>
      </c>
      <c r="B2664">
        <v>2</v>
      </c>
      <c r="C2664">
        <v>3</v>
      </c>
      <c r="D2664">
        <v>6044</v>
      </c>
      <c r="E2664">
        <v>7</v>
      </c>
      <c r="F2664">
        <v>72</v>
      </c>
      <c r="G2664">
        <v>89.4</v>
      </c>
      <c r="H2664">
        <v>6574.55</v>
      </c>
      <c r="I2664">
        <f t="shared" si="41"/>
        <v>0</v>
      </c>
      <c r="J2664" t="s">
        <v>3686</v>
      </c>
    </row>
    <row r="2665" spans="1:10" hidden="1">
      <c r="A2665">
        <v>45</v>
      </c>
      <c r="B2665">
        <v>0</v>
      </c>
      <c r="C2665">
        <v>3</v>
      </c>
      <c r="D2665">
        <v>4895</v>
      </c>
      <c r="E2665">
        <v>0</v>
      </c>
      <c r="F2665">
        <v>9</v>
      </c>
      <c r="G2665">
        <v>73.8</v>
      </c>
      <c r="H2665">
        <v>770.95</v>
      </c>
      <c r="I2665">
        <f t="shared" si="41"/>
        <v>0</v>
      </c>
      <c r="J2665" t="s">
        <v>3686</v>
      </c>
    </row>
    <row r="2666" spans="1:10" hidden="1">
      <c r="A2666">
        <v>54</v>
      </c>
      <c r="B2666">
        <v>0</v>
      </c>
      <c r="C2666">
        <v>3</v>
      </c>
      <c r="D2666">
        <v>2691</v>
      </c>
      <c r="E2666">
        <v>0</v>
      </c>
      <c r="F2666">
        <v>22</v>
      </c>
      <c r="G2666">
        <v>19.25</v>
      </c>
      <c r="H2666">
        <v>1191.3499999999999</v>
      </c>
      <c r="I2666">
        <f t="shared" si="41"/>
        <v>0</v>
      </c>
      <c r="J2666" t="s">
        <v>3686</v>
      </c>
    </row>
    <row r="2667" spans="1:10" hidden="1">
      <c r="A2667">
        <v>50</v>
      </c>
      <c r="B2667">
        <v>0</v>
      </c>
      <c r="C2667">
        <v>3</v>
      </c>
      <c r="D2667">
        <v>4962</v>
      </c>
      <c r="E2667">
        <v>0</v>
      </c>
      <c r="F2667">
        <v>27</v>
      </c>
      <c r="G2667">
        <v>20.350000000000001</v>
      </c>
      <c r="H2667">
        <v>1605.39</v>
      </c>
      <c r="I2667">
        <f t="shared" si="41"/>
        <v>0</v>
      </c>
      <c r="J2667" t="s">
        <v>3686</v>
      </c>
    </row>
    <row r="2668" spans="1:10" hidden="1">
      <c r="A2668">
        <v>42</v>
      </c>
      <c r="B2668">
        <v>0</v>
      </c>
      <c r="C2668">
        <v>3</v>
      </c>
      <c r="D2668">
        <v>4590</v>
      </c>
      <c r="E2668">
        <v>0</v>
      </c>
      <c r="F2668">
        <v>1</v>
      </c>
      <c r="G2668">
        <v>19.899999999999999</v>
      </c>
      <c r="H2668">
        <v>27.66</v>
      </c>
      <c r="I2668">
        <f t="shared" si="41"/>
        <v>0</v>
      </c>
      <c r="J2668" t="s">
        <v>3751</v>
      </c>
    </row>
    <row r="2669" spans="1:10" hidden="1">
      <c r="A2669">
        <v>36</v>
      </c>
      <c r="B2669">
        <v>2</v>
      </c>
      <c r="C2669">
        <v>3</v>
      </c>
      <c r="D2669">
        <v>4106</v>
      </c>
      <c r="E2669">
        <v>0</v>
      </c>
      <c r="F2669">
        <v>48</v>
      </c>
      <c r="G2669">
        <v>45.55</v>
      </c>
      <c r="H2669">
        <v>2108.35</v>
      </c>
      <c r="I2669">
        <f t="shared" si="41"/>
        <v>0</v>
      </c>
      <c r="J2669" t="s">
        <v>3686</v>
      </c>
    </row>
    <row r="2670" spans="1:10" hidden="1">
      <c r="A2670">
        <v>26</v>
      </c>
      <c r="B2670">
        <v>0</v>
      </c>
      <c r="C2670">
        <v>3</v>
      </c>
      <c r="D2670">
        <v>2885</v>
      </c>
      <c r="E2670">
        <v>0</v>
      </c>
      <c r="F2670">
        <v>2</v>
      </c>
      <c r="G2670">
        <v>83.8</v>
      </c>
      <c r="H2670">
        <v>229.66</v>
      </c>
      <c r="I2670">
        <f t="shared" si="41"/>
        <v>0</v>
      </c>
      <c r="J2670" t="s">
        <v>3751</v>
      </c>
    </row>
    <row r="2671" spans="1:10" hidden="1">
      <c r="A2671">
        <v>76</v>
      </c>
      <c r="B2671">
        <v>2</v>
      </c>
      <c r="C2671">
        <v>3</v>
      </c>
      <c r="D2671">
        <v>5899</v>
      </c>
      <c r="E2671">
        <v>2</v>
      </c>
      <c r="F2671">
        <v>70</v>
      </c>
      <c r="G2671">
        <v>107.9</v>
      </c>
      <c r="H2671">
        <v>8153.85</v>
      </c>
      <c r="I2671">
        <f t="shared" si="41"/>
        <v>0</v>
      </c>
      <c r="J2671" t="s">
        <v>3686</v>
      </c>
    </row>
    <row r="2672" spans="1:10" hidden="1">
      <c r="A2672">
        <v>65</v>
      </c>
      <c r="B2672">
        <v>0</v>
      </c>
      <c r="C2672">
        <v>3</v>
      </c>
      <c r="D2672">
        <v>4332</v>
      </c>
      <c r="E2672">
        <v>2</v>
      </c>
      <c r="F2672">
        <v>40</v>
      </c>
      <c r="G2672">
        <v>98.15</v>
      </c>
      <c r="H2672">
        <v>4694.91</v>
      </c>
      <c r="I2672">
        <f t="shared" si="41"/>
        <v>0</v>
      </c>
      <c r="J2672" t="s">
        <v>3686</v>
      </c>
    </row>
    <row r="2673" spans="1:10" hidden="1">
      <c r="A2673">
        <v>68</v>
      </c>
      <c r="B2673">
        <v>0</v>
      </c>
      <c r="C2673">
        <v>3</v>
      </c>
      <c r="D2673">
        <v>5983</v>
      </c>
      <c r="E2673">
        <v>0</v>
      </c>
      <c r="F2673">
        <v>30</v>
      </c>
      <c r="G2673">
        <v>90.5</v>
      </c>
      <c r="H2673">
        <v>2717.05</v>
      </c>
      <c r="I2673">
        <f t="shared" si="41"/>
        <v>0</v>
      </c>
      <c r="J2673" t="s">
        <v>3686</v>
      </c>
    </row>
    <row r="2674" spans="1:10" hidden="1">
      <c r="A2674">
        <v>69</v>
      </c>
      <c r="B2674">
        <v>0</v>
      </c>
      <c r="C2674">
        <v>3</v>
      </c>
      <c r="D2674">
        <v>6407</v>
      </c>
      <c r="E2674">
        <v>1</v>
      </c>
      <c r="F2674">
        <v>58</v>
      </c>
      <c r="G2674">
        <v>59.9</v>
      </c>
      <c r="H2674">
        <v>6345.94</v>
      </c>
      <c r="I2674">
        <f t="shared" si="41"/>
        <v>0</v>
      </c>
      <c r="J2674" t="s">
        <v>3686</v>
      </c>
    </row>
    <row r="2675" spans="1:10" hidden="1">
      <c r="A2675">
        <v>25</v>
      </c>
      <c r="B2675">
        <v>0</v>
      </c>
      <c r="C2675">
        <v>3</v>
      </c>
      <c r="D2675">
        <v>4708</v>
      </c>
      <c r="E2675">
        <v>0</v>
      </c>
      <c r="F2675">
        <v>72</v>
      </c>
      <c r="G2675">
        <v>107.5</v>
      </c>
      <c r="H2675">
        <v>8595.5400000000009</v>
      </c>
      <c r="I2675">
        <f t="shared" si="41"/>
        <v>0</v>
      </c>
      <c r="J2675" t="s">
        <v>3686</v>
      </c>
    </row>
    <row r="2676" spans="1:10" hidden="1">
      <c r="A2676">
        <v>40</v>
      </c>
      <c r="B2676">
        <v>0</v>
      </c>
      <c r="C2676">
        <v>3</v>
      </c>
      <c r="D2676">
        <v>5845</v>
      </c>
      <c r="E2676">
        <v>0</v>
      </c>
      <c r="F2676">
        <v>43</v>
      </c>
      <c r="G2676">
        <v>94.35</v>
      </c>
      <c r="H2676">
        <v>5693.76</v>
      </c>
      <c r="I2676">
        <f t="shared" si="41"/>
        <v>0</v>
      </c>
      <c r="J2676" t="s">
        <v>3686</v>
      </c>
    </row>
    <row r="2677" spans="1:10" hidden="1">
      <c r="A2677">
        <v>50</v>
      </c>
      <c r="B2677">
        <v>0</v>
      </c>
      <c r="C2677">
        <v>3</v>
      </c>
      <c r="D2677">
        <v>5044</v>
      </c>
      <c r="E2677">
        <v>0</v>
      </c>
      <c r="F2677">
        <v>64</v>
      </c>
      <c r="G2677">
        <v>84.3</v>
      </c>
      <c r="H2677">
        <v>7226.33</v>
      </c>
      <c r="I2677">
        <f t="shared" si="41"/>
        <v>0</v>
      </c>
      <c r="J2677" t="s">
        <v>3686</v>
      </c>
    </row>
    <row r="2678" spans="1:10" hidden="1">
      <c r="A2678">
        <v>34</v>
      </c>
      <c r="B2678">
        <v>0</v>
      </c>
      <c r="C2678">
        <v>3</v>
      </c>
      <c r="D2678">
        <v>4830</v>
      </c>
      <c r="E2678">
        <v>0</v>
      </c>
      <c r="F2678">
        <v>36</v>
      </c>
      <c r="G2678">
        <v>79.2</v>
      </c>
      <c r="H2678">
        <v>4425.3100000000004</v>
      </c>
      <c r="I2678">
        <f t="shared" si="41"/>
        <v>0</v>
      </c>
      <c r="J2678" t="s">
        <v>3686</v>
      </c>
    </row>
    <row r="2679" spans="1:10" hidden="1">
      <c r="A2679">
        <v>27</v>
      </c>
      <c r="B2679">
        <v>0</v>
      </c>
      <c r="C2679">
        <v>3</v>
      </c>
      <c r="D2679">
        <v>4488</v>
      </c>
      <c r="E2679">
        <v>10</v>
      </c>
      <c r="F2679">
        <v>66</v>
      </c>
      <c r="G2679">
        <v>89</v>
      </c>
      <c r="H2679">
        <v>8365.68</v>
      </c>
      <c r="I2679">
        <f t="shared" si="41"/>
        <v>0</v>
      </c>
      <c r="J2679" t="s">
        <v>3686</v>
      </c>
    </row>
    <row r="2680" spans="1:10" hidden="1">
      <c r="A2680">
        <v>59</v>
      </c>
      <c r="B2680">
        <v>0</v>
      </c>
      <c r="C2680">
        <v>3</v>
      </c>
      <c r="D2680">
        <v>5263</v>
      </c>
      <c r="E2680">
        <v>0</v>
      </c>
      <c r="F2680">
        <v>5</v>
      </c>
      <c r="G2680">
        <v>20.5</v>
      </c>
      <c r="H2680">
        <v>227.35</v>
      </c>
      <c r="I2680">
        <f t="shared" si="41"/>
        <v>0</v>
      </c>
      <c r="J2680" t="s">
        <v>3686</v>
      </c>
    </row>
    <row r="2681" spans="1:10" hidden="1">
      <c r="A2681">
        <v>44</v>
      </c>
      <c r="B2681">
        <v>0</v>
      </c>
      <c r="C2681">
        <v>3</v>
      </c>
      <c r="D2681">
        <v>2539</v>
      </c>
      <c r="E2681">
        <v>1</v>
      </c>
      <c r="F2681">
        <v>1</v>
      </c>
      <c r="G2681">
        <v>19.649999999999999</v>
      </c>
      <c r="H2681">
        <v>43.06</v>
      </c>
      <c r="I2681">
        <f t="shared" si="41"/>
        <v>0</v>
      </c>
      <c r="J2681" t="s">
        <v>3751</v>
      </c>
    </row>
    <row r="2682" spans="1:10" hidden="1">
      <c r="A2682">
        <v>21</v>
      </c>
      <c r="B2682">
        <v>0</v>
      </c>
      <c r="C2682">
        <v>3</v>
      </c>
      <c r="D2682">
        <v>5417</v>
      </c>
      <c r="E2682">
        <v>3</v>
      </c>
      <c r="F2682">
        <v>49</v>
      </c>
      <c r="G2682">
        <v>100.85</v>
      </c>
      <c r="H2682">
        <v>7043.04</v>
      </c>
      <c r="I2682">
        <f t="shared" si="41"/>
        <v>0</v>
      </c>
      <c r="J2682" t="s">
        <v>3686</v>
      </c>
    </row>
    <row r="2683" spans="1:10" hidden="1">
      <c r="A2683">
        <v>56</v>
      </c>
      <c r="B2683">
        <v>0</v>
      </c>
      <c r="C2683">
        <v>3</v>
      </c>
      <c r="D2683">
        <v>5513</v>
      </c>
      <c r="E2683">
        <v>0</v>
      </c>
      <c r="F2683">
        <v>72</v>
      </c>
      <c r="G2683">
        <v>101.3</v>
      </c>
      <c r="H2683">
        <v>7423.25</v>
      </c>
      <c r="I2683">
        <f t="shared" si="41"/>
        <v>0</v>
      </c>
      <c r="J2683" t="s">
        <v>3686</v>
      </c>
    </row>
    <row r="2684" spans="1:10" hidden="1">
      <c r="A2684">
        <v>32</v>
      </c>
      <c r="B2684">
        <v>1</v>
      </c>
      <c r="C2684">
        <v>3</v>
      </c>
      <c r="D2684">
        <v>2706</v>
      </c>
      <c r="E2684">
        <v>0</v>
      </c>
      <c r="F2684">
        <v>1</v>
      </c>
      <c r="G2684">
        <v>70.45</v>
      </c>
      <c r="H2684">
        <v>90.55</v>
      </c>
      <c r="I2684">
        <f t="shared" si="41"/>
        <v>0</v>
      </c>
      <c r="J2684" t="s">
        <v>3751</v>
      </c>
    </row>
    <row r="2685" spans="1:10" hidden="1">
      <c r="A2685">
        <v>61</v>
      </c>
      <c r="B2685">
        <v>1</v>
      </c>
      <c r="C2685">
        <v>3</v>
      </c>
      <c r="D2685">
        <v>4301</v>
      </c>
      <c r="E2685">
        <v>7</v>
      </c>
      <c r="F2685">
        <v>49</v>
      </c>
      <c r="G2685">
        <v>97.95</v>
      </c>
      <c r="H2685">
        <v>5702.88</v>
      </c>
      <c r="I2685">
        <f t="shared" si="41"/>
        <v>0</v>
      </c>
      <c r="J2685" t="s">
        <v>3686</v>
      </c>
    </row>
    <row r="2686" spans="1:10" hidden="1">
      <c r="A2686">
        <v>61</v>
      </c>
      <c r="B2686">
        <v>0</v>
      </c>
      <c r="C2686">
        <v>3</v>
      </c>
      <c r="D2686">
        <v>6452</v>
      </c>
      <c r="E2686">
        <v>9</v>
      </c>
      <c r="F2686">
        <v>72</v>
      </c>
      <c r="G2686">
        <v>109.55</v>
      </c>
      <c r="H2686">
        <v>11347.5</v>
      </c>
      <c r="I2686">
        <f t="shared" si="41"/>
        <v>0</v>
      </c>
      <c r="J2686" t="s">
        <v>3686</v>
      </c>
    </row>
    <row r="2687" spans="1:10" hidden="1">
      <c r="A2687">
        <v>34</v>
      </c>
      <c r="B2687">
        <v>2</v>
      </c>
      <c r="C2687">
        <v>3</v>
      </c>
      <c r="D2687">
        <v>4617</v>
      </c>
      <c r="E2687">
        <v>5</v>
      </c>
      <c r="F2687">
        <v>59</v>
      </c>
      <c r="G2687">
        <v>90.3</v>
      </c>
      <c r="H2687">
        <v>7970</v>
      </c>
      <c r="I2687">
        <f t="shared" si="41"/>
        <v>0</v>
      </c>
      <c r="J2687" t="s">
        <v>3686</v>
      </c>
    </row>
    <row r="2688" spans="1:10" hidden="1">
      <c r="A2688">
        <v>50</v>
      </c>
      <c r="B2688">
        <v>0</v>
      </c>
      <c r="C2688">
        <v>3</v>
      </c>
      <c r="D2688">
        <v>2371</v>
      </c>
      <c r="E2688">
        <v>0</v>
      </c>
      <c r="F2688">
        <v>1</v>
      </c>
      <c r="G2688">
        <v>25</v>
      </c>
      <c r="H2688">
        <v>28.39</v>
      </c>
      <c r="I2688">
        <f t="shared" si="41"/>
        <v>0</v>
      </c>
      <c r="J2688" t="s">
        <v>3751</v>
      </c>
    </row>
    <row r="2689" spans="1:10" hidden="1">
      <c r="A2689">
        <v>41</v>
      </c>
      <c r="B2689">
        <v>0</v>
      </c>
      <c r="C2689">
        <v>3</v>
      </c>
      <c r="D2689">
        <v>3142</v>
      </c>
      <c r="E2689">
        <v>0</v>
      </c>
      <c r="F2689">
        <v>6</v>
      </c>
      <c r="G2689">
        <v>20</v>
      </c>
      <c r="H2689">
        <v>393.96</v>
      </c>
      <c r="I2689">
        <f t="shared" si="41"/>
        <v>0</v>
      </c>
      <c r="J2689" t="s">
        <v>3686</v>
      </c>
    </row>
    <row r="2690" spans="1:10" hidden="1">
      <c r="A2690">
        <v>60</v>
      </c>
      <c r="B2690">
        <v>1</v>
      </c>
      <c r="C2690">
        <v>3</v>
      </c>
      <c r="D2690">
        <v>2019</v>
      </c>
      <c r="E2690">
        <v>5</v>
      </c>
      <c r="F2690">
        <v>10</v>
      </c>
      <c r="G2690">
        <v>19.850000000000001</v>
      </c>
      <c r="H2690">
        <v>353.6</v>
      </c>
      <c r="I2690">
        <f t="shared" ref="I2690:I2753" si="42">IF(J2690="Churned",1,0)</f>
        <v>0</v>
      </c>
      <c r="J2690" t="s">
        <v>3686</v>
      </c>
    </row>
    <row r="2691" spans="1:10" hidden="1">
      <c r="A2691">
        <v>56</v>
      </c>
      <c r="B2691">
        <v>3</v>
      </c>
      <c r="C2691">
        <v>3</v>
      </c>
      <c r="D2691">
        <v>4165</v>
      </c>
      <c r="E2691">
        <v>1</v>
      </c>
      <c r="F2691">
        <v>68</v>
      </c>
      <c r="G2691">
        <v>19.95</v>
      </c>
      <c r="H2691">
        <v>3789.24</v>
      </c>
      <c r="I2691">
        <f t="shared" si="42"/>
        <v>0</v>
      </c>
      <c r="J2691" t="s">
        <v>3686</v>
      </c>
    </row>
    <row r="2692" spans="1:10" hidden="1">
      <c r="A2692">
        <v>45</v>
      </c>
      <c r="B2692">
        <v>0</v>
      </c>
      <c r="C2692">
        <v>3</v>
      </c>
      <c r="D2692">
        <v>4120</v>
      </c>
      <c r="E2692">
        <v>10</v>
      </c>
      <c r="F2692">
        <v>70</v>
      </c>
      <c r="G2692">
        <v>99.35</v>
      </c>
      <c r="H2692">
        <v>10304.5</v>
      </c>
      <c r="I2692">
        <f t="shared" si="42"/>
        <v>0</v>
      </c>
      <c r="J2692" t="s">
        <v>3686</v>
      </c>
    </row>
    <row r="2693" spans="1:10" hidden="1">
      <c r="A2693">
        <v>58</v>
      </c>
      <c r="B2693">
        <v>0</v>
      </c>
      <c r="C2693">
        <v>3</v>
      </c>
      <c r="D2693">
        <v>5015</v>
      </c>
      <c r="E2693">
        <v>2</v>
      </c>
      <c r="F2693">
        <v>68</v>
      </c>
      <c r="G2693">
        <v>107.7</v>
      </c>
      <c r="H2693">
        <v>8953.58</v>
      </c>
      <c r="I2693">
        <f t="shared" si="42"/>
        <v>0</v>
      </c>
      <c r="J2693" t="s">
        <v>3686</v>
      </c>
    </row>
    <row r="2694" spans="1:10" hidden="1">
      <c r="A2694">
        <v>25</v>
      </c>
      <c r="B2694">
        <v>2</v>
      </c>
      <c r="C2694">
        <v>3</v>
      </c>
      <c r="D2694">
        <v>6015</v>
      </c>
      <c r="E2694">
        <v>1</v>
      </c>
      <c r="F2694">
        <v>71</v>
      </c>
      <c r="G2694">
        <v>19.899999999999999</v>
      </c>
      <c r="H2694">
        <v>2852.09</v>
      </c>
      <c r="I2694">
        <f t="shared" si="42"/>
        <v>0</v>
      </c>
      <c r="J2694" t="s">
        <v>3686</v>
      </c>
    </row>
    <row r="2695" spans="1:10" hidden="1">
      <c r="A2695">
        <v>28</v>
      </c>
      <c r="B2695">
        <v>3</v>
      </c>
      <c r="C2695">
        <v>3</v>
      </c>
      <c r="D2695">
        <v>3539</v>
      </c>
      <c r="E2695">
        <v>2</v>
      </c>
      <c r="F2695">
        <v>41</v>
      </c>
      <c r="G2695">
        <v>94.9</v>
      </c>
      <c r="H2695">
        <v>5618.79</v>
      </c>
      <c r="I2695">
        <f t="shared" si="42"/>
        <v>0</v>
      </c>
      <c r="J2695" t="s">
        <v>3686</v>
      </c>
    </row>
    <row r="2696" spans="1:10" hidden="1">
      <c r="A2696">
        <v>25</v>
      </c>
      <c r="B2696">
        <v>0</v>
      </c>
      <c r="C2696">
        <v>3</v>
      </c>
      <c r="D2696">
        <v>5703</v>
      </c>
      <c r="E2696">
        <v>5</v>
      </c>
      <c r="F2696">
        <v>51</v>
      </c>
      <c r="G2696">
        <v>83.85</v>
      </c>
      <c r="H2696">
        <v>4658.49</v>
      </c>
      <c r="I2696">
        <f t="shared" si="42"/>
        <v>0</v>
      </c>
      <c r="J2696" t="s">
        <v>3686</v>
      </c>
    </row>
    <row r="2697" spans="1:10" hidden="1">
      <c r="A2697">
        <v>20</v>
      </c>
      <c r="B2697">
        <v>1</v>
      </c>
      <c r="C2697">
        <v>3</v>
      </c>
      <c r="D2697">
        <v>5381</v>
      </c>
      <c r="E2697">
        <v>1</v>
      </c>
      <c r="F2697">
        <v>61</v>
      </c>
      <c r="G2697">
        <v>59.8</v>
      </c>
      <c r="H2697">
        <v>5370.2</v>
      </c>
      <c r="I2697">
        <f t="shared" si="42"/>
        <v>0</v>
      </c>
      <c r="J2697" t="s">
        <v>3686</v>
      </c>
    </row>
    <row r="2698" spans="1:10" hidden="1">
      <c r="A2698">
        <v>27</v>
      </c>
      <c r="B2698">
        <v>2</v>
      </c>
      <c r="C2698">
        <v>3</v>
      </c>
      <c r="D2698">
        <v>5500</v>
      </c>
      <c r="E2698">
        <v>10</v>
      </c>
      <c r="F2698">
        <v>66</v>
      </c>
      <c r="G2698">
        <v>65.849999999999994</v>
      </c>
      <c r="H2698">
        <v>5873.11</v>
      </c>
      <c r="I2698">
        <f t="shared" si="42"/>
        <v>0</v>
      </c>
      <c r="J2698" t="s">
        <v>3686</v>
      </c>
    </row>
    <row r="2699" spans="1:10" hidden="1">
      <c r="A2699">
        <v>59</v>
      </c>
      <c r="B2699">
        <v>0</v>
      </c>
      <c r="C2699">
        <v>3</v>
      </c>
      <c r="D2699">
        <v>4494</v>
      </c>
      <c r="E2699">
        <v>0</v>
      </c>
      <c r="F2699">
        <v>66</v>
      </c>
      <c r="G2699">
        <v>104.55</v>
      </c>
      <c r="H2699">
        <v>7860.79</v>
      </c>
      <c r="I2699">
        <f t="shared" si="42"/>
        <v>0</v>
      </c>
      <c r="J2699" t="s">
        <v>3686</v>
      </c>
    </row>
    <row r="2700" spans="1:10" hidden="1">
      <c r="A2700">
        <v>44</v>
      </c>
      <c r="B2700">
        <v>0</v>
      </c>
      <c r="C2700">
        <v>3</v>
      </c>
      <c r="D2700">
        <v>5722</v>
      </c>
      <c r="E2700">
        <v>1</v>
      </c>
      <c r="F2700">
        <v>22</v>
      </c>
      <c r="G2700">
        <v>54.7</v>
      </c>
      <c r="H2700">
        <v>2055.0100000000002</v>
      </c>
      <c r="I2700">
        <f t="shared" si="42"/>
        <v>0</v>
      </c>
      <c r="J2700" t="s">
        <v>3686</v>
      </c>
    </row>
    <row r="2701" spans="1:10" hidden="1">
      <c r="A2701">
        <v>60</v>
      </c>
      <c r="B2701">
        <v>3</v>
      </c>
      <c r="C2701">
        <v>3</v>
      </c>
      <c r="D2701">
        <v>4098</v>
      </c>
      <c r="E2701">
        <v>4</v>
      </c>
      <c r="F2701">
        <v>70</v>
      </c>
      <c r="G2701">
        <v>110.2</v>
      </c>
      <c r="H2701">
        <v>8225.5</v>
      </c>
      <c r="I2701">
        <f t="shared" si="42"/>
        <v>0</v>
      </c>
      <c r="J2701" t="s">
        <v>3686</v>
      </c>
    </row>
    <row r="2702" spans="1:10" hidden="1">
      <c r="A2702">
        <v>26</v>
      </c>
      <c r="B2702">
        <v>1</v>
      </c>
      <c r="C2702">
        <v>3</v>
      </c>
      <c r="D2702">
        <v>5987</v>
      </c>
      <c r="E2702">
        <v>3</v>
      </c>
      <c r="F2702">
        <v>69</v>
      </c>
      <c r="G2702">
        <v>39.1</v>
      </c>
      <c r="H2702">
        <v>2779.5</v>
      </c>
      <c r="I2702">
        <f t="shared" si="42"/>
        <v>0</v>
      </c>
      <c r="J2702" t="s">
        <v>3686</v>
      </c>
    </row>
    <row r="2703" spans="1:10" hidden="1">
      <c r="A2703">
        <v>52</v>
      </c>
      <c r="B2703">
        <v>0</v>
      </c>
      <c r="C2703">
        <v>3</v>
      </c>
      <c r="D2703">
        <v>5313</v>
      </c>
      <c r="E2703">
        <v>3</v>
      </c>
      <c r="F2703">
        <v>65</v>
      </c>
      <c r="G2703">
        <v>105.05</v>
      </c>
      <c r="H2703">
        <v>9621.1</v>
      </c>
      <c r="I2703">
        <f t="shared" si="42"/>
        <v>0</v>
      </c>
      <c r="J2703" t="s">
        <v>3686</v>
      </c>
    </row>
    <row r="2704" spans="1:10" hidden="1">
      <c r="A2704">
        <v>35</v>
      </c>
      <c r="B2704">
        <v>0</v>
      </c>
      <c r="C2704">
        <v>3</v>
      </c>
      <c r="D2704">
        <v>3650</v>
      </c>
      <c r="E2704">
        <v>0</v>
      </c>
      <c r="F2704">
        <v>17</v>
      </c>
      <c r="G2704">
        <v>70.5</v>
      </c>
      <c r="H2704">
        <v>1875.86</v>
      </c>
      <c r="I2704">
        <f t="shared" si="42"/>
        <v>0</v>
      </c>
      <c r="J2704" t="s">
        <v>3686</v>
      </c>
    </row>
    <row r="2705" spans="1:10" hidden="1">
      <c r="A2705">
        <v>53</v>
      </c>
      <c r="B2705">
        <v>2</v>
      </c>
      <c r="C2705">
        <v>3</v>
      </c>
      <c r="D2705">
        <v>4623</v>
      </c>
      <c r="E2705">
        <v>1</v>
      </c>
      <c r="F2705">
        <v>38</v>
      </c>
      <c r="G2705">
        <v>19.600000000000001</v>
      </c>
      <c r="H2705">
        <v>2158.46</v>
      </c>
      <c r="I2705">
        <f t="shared" si="42"/>
        <v>0</v>
      </c>
      <c r="J2705" t="s">
        <v>3686</v>
      </c>
    </row>
    <row r="2706" spans="1:10" hidden="1">
      <c r="A2706">
        <v>60</v>
      </c>
      <c r="B2706">
        <v>3</v>
      </c>
      <c r="C2706">
        <v>3</v>
      </c>
      <c r="D2706">
        <v>5261</v>
      </c>
      <c r="E2706">
        <v>1</v>
      </c>
      <c r="F2706">
        <v>70</v>
      </c>
      <c r="G2706">
        <v>19.2</v>
      </c>
      <c r="H2706">
        <v>4105.5</v>
      </c>
      <c r="I2706">
        <f t="shared" si="42"/>
        <v>0</v>
      </c>
      <c r="J2706" t="s">
        <v>3686</v>
      </c>
    </row>
    <row r="2707" spans="1:10" hidden="1">
      <c r="A2707">
        <v>38</v>
      </c>
      <c r="B2707">
        <v>1</v>
      </c>
      <c r="C2707">
        <v>3</v>
      </c>
      <c r="D2707">
        <v>6494</v>
      </c>
      <c r="E2707">
        <v>7</v>
      </c>
      <c r="F2707">
        <v>56</v>
      </c>
      <c r="G2707">
        <v>68.75</v>
      </c>
      <c r="H2707">
        <v>4334.76</v>
      </c>
      <c r="I2707">
        <f t="shared" si="42"/>
        <v>0</v>
      </c>
      <c r="J2707" t="s">
        <v>3686</v>
      </c>
    </row>
    <row r="2708" spans="1:10" hidden="1">
      <c r="A2708">
        <v>25</v>
      </c>
      <c r="B2708">
        <v>0</v>
      </c>
      <c r="C2708">
        <v>3</v>
      </c>
      <c r="D2708">
        <v>3819</v>
      </c>
      <c r="E2708">
        <v>0</v>
      </c>
      <c r="F2708">
        <v>40</v>
      </c>
      <c r="G2708">
        <v>93.4</v>
      </c>
      <c r="H2708">
        <v>3865.42</v>
      </c>
      <c r="I2708">
        <f t="shared" si="42"/>
        <v>0</v>
      </c>
      <c r="J2708" t="s">
        <v>3686</v>
      </c>
    </row>
    <row r="2709" spans="1:10" hidden="1">
      <c r="A2709">
        <v>54</v>
      </c>
      <c r="B2709">
        <v>0</v>
      </c>
      <c r="C2709">
        <v>3</v>
      </c>
      <c r="D2709">
        <v>4583</v>
      </c>
      <c r="E2709">
        <v>4</v>
      </c>
      <c r="F2709">
        <v>71</v>
      </c>
      <c r="G2709">
        <v>80.7</v>
      </c>
      <c r="H2709">
        <v>8799.2900000000009</v>
      </c>
      <c r="I2709">
        <f t="shared" si="42"/>
        <v>0</v>
      </c>
      <c r="J2709" t="s">
        <v>3686</v>
      </c>
    </row>
    <row r="2710" spans="1:10" hidden="1">
      <c r="A2710">
        <v>73</v>
      </c>
      <c r="B2710">
        <v>2</v>
      </c>
      <c r="C2710">
        <v>3</v>
      </c>
      <c r="D2710">
        <v>5092</v>
      </c>
      <c r="E2710">
        <v>4</v>
      </c>
      <c r="F2710">
        <v>72</v>
      </c>
      <c r="G2710">
        <v>104.1</v>
      </c>
      <c r="H2710">
        <v>8698.74</v>
      </c>
      <c r="I2710">
        <f t="shared" si="42"/>
        <v>0</v>
      </c>
      <c r="J2710" t="s">
        <v>3686</v>
      </c>
    </row>
    <row r="2711" spans="1:10" hidden="1">
      <c r="A2711">
        <v>67</v>
      </c>
      <c r="B2711">
        <v>0</v>
      </c>
      <c r="C2711">
        <v>3</v>
      </c>
      <c r="D2711">
        <v>5211</v>
      </c>
      <c r="E2711">
        <v>1</v>
      </c>
      <c r="F2711">
        <v>50</v>
      </c>
      <c r="G2711">
        <v>108.75</v>
      </c>
      <c r="H2711">
        <v>5890.9</v>
      </c>
      <c r="I2711">
        <f t="shared" si="42"/>
        <v>0</v>
      </c>
      <c r="J2711" t="s">
        <v>3686</v>
      </c>
    </row>
    <row r="2712" spans="1:10" hidden="1">
      <c r="A2712">
        <v>70</v>
      </c>
      <c r="B2712">
        <v>3</v>
      </c>
      <c r="C2712">
        <v>3</v>
      </c>
      <c r="D2712">
        <v>5613</v>
      </c>
      <c r="E2712">
        <v>0</v>
      </c>
      <c r="F2712">
        <v>3</v>
      </c>
      <c r="G2712">
        <v>64.5</v>
      </c>
      <c r="H2712">
        <v>356.05</v>
      </c>
      <c r="I2712">
        <f t="shared" si="42"/>
        <v>0</v>
      </c>
      <c r="J2712" t="s">
        <v>3751</v>
      </c>
    </row>
    <row r="2713" spans="1:10" hidden="1">
      <c r="A2713">
        <v>51</v>
      </c>
      <c r="B2713">
        <v>0</v>
      </c>
      <c r="C2713">
        <v>3</v>
      </c>
      <c r="D2713">
        <v>5781</v>
      </c>
      <c r="E2713">
        <v>0</v>
      </c>
      <c r="F2713">
        <v>72</v>
      </c>
      <c r="G2713">
        <v>100.9</v>
      </c>
      <c r="H2713">
        <v>9225.2099999999991</v>
      </c>
      <c r="I2713">
        <f t="shared" si="42"/>
        <v>0</v>
      </c>
      <c r="J2713" t="s">
        <v>3686</v>
      </c>
    </row>
    <row r="2714" spans="1:10" hidden="1">
      <c r="A2714">
        <v>52</v>
      </c>
      <c r="B2714">
        <v>0</v>
      </c>
      <c r="C2714">
        <v>3</v>
      </c>
      <c r="D2714">
        <v>2739</v>
      </c>
      <c r="E2714">
        <v>0</v>
      </c>
      <c r="F2714">
        <v>5</v>
      </c>
      <c r="G2714">
        <v>50.55</v>
      </c>
      <c r="H2714">
        <v>459.85</v>
      </c>
      <c r="I2714">
        <f t="shared" si="42"/>
        <v>0</v>
      </c>
      <c r="J2714" t="s">
        <v>3686</v>
      </c>
    </row>
    <row r="2715" spans="1:10" hidden="1">
      <c r="A2715">
        <v>24</v>
      </c>
      <c r="B2715">
        <v>0</v>
      </c>
      <c r="C2715">
        <v>3</v>
      </c>
      <c r="D2715">
        <v>6091</v>
      </c>
      <c r="E2715">
        <v>6</v>
      </c>
      <c r="F2715">
        <v>72</v>
      </c>
      <c r="G2715">
        <v>90.95</v>
      </c>
      <c r="H2715">
        <v>9538.68</v>
      </c>
      <c r="I2715">
        <f t="shared" si="42"/>
        <v>0</v>
      </c>
      <c r="J2715" t="s">
        <v>3686</v>
      </c>
    </row>
    <row r="2716" spans="1:10" hidden="1">
      <c r="A2716">
        <v>52</v>
      </c>
      <c r="B2716">
        <v>0</v>
      </c>
      <c r="C2716">
        <v>3</v>
      </c>
      <c r="D2716">
        <v>5249</v>
      </c>
      <c r="E2716">
        <v>0</v>
      </c>
      <c r="F2716">
        <v>1</v>
      </c>
      <c r="G2716">
        <v>25.7</v>
      </c>
      <c r="H2716">
        <v>69.540000000000006</v>
      </c>
      <c r="I2716">
        <f t="shared" si="42"/>
        <v>0</v>
      </c>
      <c r="J2716" t="s">
        <v>3751</v>
      </c>
    </row>
    <row r="2717" spans="1:10" hidden="1">
      <c r="A2717">
        <v>30</v>
      </c>
      <c r="B2717">
        <v>0</v>
      </c>
      <c r="C2717">
        <v>3</v>
      </c>
      <c r="D2717">
        <v>3003</v>
      </c>
      <c r="E2717">
        <v>0</v>
      </c>
      <c r="F2717">
        <v>8</v>
      </c>
      <c r="G2717">
        <v>59.25</v>
      </c>
      <c r="H2717">
        <v>822.2</v>
      </c>
      <c r="I2717">
        <f t="shared" si="42"/>
        <v>0</v>
      </c>
      <c r="J2717" t="s">
        <v>3686</v>
      </c>
    </row>
    <row r="2718" spans="1:10" hidden="1">
      <c r="A2718">
        <v>38</v>
      </c>
      <c r="B2718">
        <v>3</v>
      </c>
      <c r="C2718">
        <v>3</v>
      </c>
      <c r="D2718">
        <v>2742</v>
      </c>
      <c r="E2718">
        <v>2</v>
      </c>
      <c r="F2718">
        <v>15</v>
      </c>
      <c r="G2718">
        <v>19.350000000000001</v>
      </c>
      <c r="H2718">
        <v>975.9</v>
      </c>
      <c r="I2718">
        <f t="shared" si="42"/>
        <v>0</v>
      </c>
      <c r="J2718" t="s">
        <v>3686</v>
      </c>
    </row>
    <row r="2719" spans="1:10" hidden="1">
      <c r="A2719">
        <v>19</v>
      </c>
      <c r="B2719">
        <v>0</v>
      </c>
      <c r="C2719">
        <v>3</v>
      </c>
      <c r="D2719">
        <v>4029</v>
      </c>
      <c r="E2719">
        <v>7</v>
      </c>
      <c r="F2719">
        <v>60</v>
      </c>
      <c r="G2719">
        <v>59.85</v>
      </c>
      <c r="H2719">
        <v>5967.45</v>
      </c>
      <c r="I2719">
        <f t="shared" si="42"/>
        <v>0</v>
      </c>
      <c r="J2719" t="s">
        <v>3686</v>
      </c>
    </row>
    <row r="2720" spans="1:10" hidden="1">
      <c r="A2720">
        <v>49</v>
      </c>
      <c r="B2720">
        <v>2</v>
      </c>
      <c r="C2720">
        <v>3</v>
      </c>
      <c r="D2720">
        <v>2177</v>
      </c>
      <c r="E2720">
        <v>5</v>
      </c>
      <c r="F2720">
        <v>23</v>
      </c>
      <c r="G2720">
        <v>84.4</v>
      </c>
      <c r="H2720">
        <v>2563.37</v>
      </c>
      <c r="I2720">
        <f t="shared" si="42"/>
        <v>0</v>
      </c>
      <c r="J2720" t="s">
        <v>3686</v>
      </c>
    </row>
    <row r="2721" spans="1:10" hidden="1">
      <c r="A2721">
        <v>19</v>
      </c>
      <c r="B2721">
        <v>0</v>
      </c>
      <c r="C2721">
        <v>3</v>
      </c>
      <c r="D2721">
        <v>5168</v>
      </c>
      <c r="E2721">
        <v>5</v>
      </c>
      <c r="F2721">
        <v>26</v>
      </c>
      <c r="G2721">
        <v>79.3</v>
      </c>
      <c r="H2721">
        <v>2993.4</v>
      </c>
      <c r="I2721">
        <f t="shared" si="42"/>
        <v>0</v>
      </c>
      <c r="J2721" t="s">
        <v>3686</v>
      </c>
    </row>
    <row r="2722" spans="1:10" hidden="1">
      <c r="A2722">
        <v>50</v>
      </c>
      <c r="B2722">
        <v>1</v>
      </c>
      <c r="C2722">
        <v>3</v>
      </c>
      <c r="D2722">
        <v>6173</v>
      </c>
      <c r="E2722">
        <v>10</v>
      </c>
      <c r="F2722">
        <v>72</v>
      </c>
      <c r="G2722">
        <v>117.6</v>
      </c>
      <c r="H2722">
        <v>11688.9</v>
      </c>
      <c r="I2722">
        <f t="shared" si="42"/>
        <v>0</v>
      </c>
      <c r="J2722" t="s">
        <v>3686</v>
      </c>
    </row>
    <row r="2723" spans="1:10" hidden="1">
      <c r="A2723">
        <v>28</v>
      </c>
      <c r="B2723">
        <v>2</v>
      </c>
      <c r="C2723">
        <v>3</v>
      </c>
      <c r="D2723">
        <v>5195</v>
      </c>
      <c r="E2723">
        <v>6</v>
      </c>
      <c r="F2723">
        <v>28</v>
      </c>
      <c r="G2723">
        <v>70.400000000000006</v>
      </c>
      <c r="H2723">
        <v>2354.52</v>
      </c>
      <c r="I2723">
        <f t="shared" si="42"/>
        <v>0</v>
      </c>
      <c r="J2723" t="s">
        <v>3686</v>
      </c>
    </row>
    <row r="2724" spans="1:10" hidden="1">
      <c r="A2724">
        <v>56</v>
      </c>
      <c r="B2724">
        <v>0</v>
      </c>
      <c r="C2724">
        <v>3</v>
      </c>
      <c r="D2724">
        <v>3885</v>
      </c>
      <c r="E2724">
        <v>0</v>
      </c>
      <c r="F2724">
        <v>40</v>
      </c>
      <c r="G2724">
        <v>65.099999999999994</v>
      </c>
      <c r="H2724">
        <v>3048.4</v>
      </c>
      <c r="I2724">
        <f t="shared" si="42"/>
        <v>0</v>
      </c>
      <c r="J2724" t="s">
        <v>3686</v>
      </c>
    </row>
    <row r="2725" spans="1:10" hidden="1">
      <c r="A2725">
        <v>32</v>
      </c>
      <c r="B2725">
        <v>2</v>
      </c>
      <c r="C2725">
        <v>3</v>
      </c>
      <c r="D2725">
        <v>6058</v>
      </c>
      <c r="E2725">
        <v>10</v>
      </c>
      <c r="F2725">
        <v>69</v>
      </c>
      <c r="G2725">
        <v>19.899999999999999</v>
      </c>
      <c r="H2725">
        <v>3301.81</v>
      </c>
      <c r="I2725">
        <f t="shared" si="42"/>
        <v>0</v>
      </c>
      <c r="J2725" t="s">
        <v>3686</v>
      </c>
    </row>
    <row r="2726" spans="1:10" hidden="1">
      <c r="A2726">
        <v>49</v>
      </c>
      <c r="B2726">
        <v>3</v>
      </c>
      <c r="C2726">
        <v>3</v>
      </c>
      <c r="D2726">
        <v>3334</v>
      </c>
      <c r="E2726">
        <v>1</v>
      </c>
      <c r="F2726">
        <v>7</v>
      </c>
      <c r="G2726">
        <v>69.45</v>
      </c>
      <c r="H2726">
        <v>609.41999999999996</v>
      </c>
      <c r="I2726">
        <f t="shared" si="42"/>
        <v>0</v>
      </c>
      <c r="J2726" t="s">
        <v>3686</v>
      </c>
    </row>
    <row r="2727" spans="1:10" hidden="1">
      <c r="A2727">
        <v>39</v>
      </c>
      <c r="B2727">
        <v>3</v>
      </c>
      <c r="C2727">
        <v>3</v>
      </c>
      <c r="D2727">
        <v>5969</v>
      </c>
      <c r="E2727">
        <v>0</v>
      </c>
      <c r="F2727">
        <v>1</v>
      </c>
      <c r="G2727">
        <v>49.9</v>
      </c>
      <c r="H2727">
        <v>58.9</v>
      </c>
      <c r="I2727">
        <f t="shared" si="42"/>
        <v>0</v>
      </c>
      <c r="J2727" t="s">
        <v>3751</v>
      </c>
    </row>
    <row r="2728" spans="1:10" hidden="1">
      <c r="A2728">
        <v>39</v>
      </c>
      <c r="B2728">
        <v>2</v>
      </c>
      <c r="C2728">
        <v>3</v>
      </c>
      <c r="D2728">
        <v>3629</v>
      </c>
      <c r="E2728">
        <v>1</v>
      </c>
      <c r="F2728">
        <v>5</v>
      </c>
      <c r="G2728">
        <v>20.55</v>
      </c>
      <c r="H2728">
        <v>305.5</v>
      </c>
      <c r="I2728">
        <f t="shared" si="42"/>
        <v>0</v>
      </c>
      <c r="J2728" t="s">
        <v>3686</v>
      </c>
    </row>
    <row r="2729" spans="1:10" hidden="1">
      <c r="A2729">
        <v>27</v>
      </c>
      <c r="B2729">
        <v>0</v>
      </c>
      <c r="C2729">
        <v>3</v>
      </c>
      <c r="D2729">
        <v>4727</v>
      </c>
      <c r="E2729">
        <v>0</v>
      </c>
      <c r="F2729">
        <v>46</v>
      </c>
      <c r="G2729">
        <v>95.65</v>
      </c>
      <c r="H2729">
        <v>6071.8</v>
      </c>
      <c r="I2729">
        <f t="shared" si="42"/>
        <v>0</v>
      </c>
      <c r="J2729" t="s">
        <v>3686</v>
      </c>
    </row>
    <row r="2730" spans="1:10" hidden="1">
      <c r="A2730">
        <v>27</v>
      </c>
      <c r="B2730">
        <v>3</v>
      </c>
      <c r="C2730">
        <v>3</v>
      </c>
      <c r="D2730">
        <v>4359</v>
      </c>
      <c r="E2730">
        <v>0</v>
      </c>
      <c r="F2730">
        <v>1</v>
      </c>
      <c r="G2730">
        <v>54.5</v>
      </c>
      <c r="H2730">
        <v>87.71</v>
      </c>
      <c r="I2730">
        <f t="shared" si="42"/>
        <v>0</v>
      </c>
      <c r="J2730" t="s">
        <v>3751</v>
      </c>
    </row>
    <row r="2731" spans="1:10" hidden="1">
      <c r="A2731">
        <v>63</v>
      </c>
      <c r="B2731">
        <v>0</v>
      </c>
      <c r="C2731">
        <v>3</v>
      </c>
      <c r="D2731">
        <v>4099</v>
      </c>
      <c r="E2731">
        <v>9</v>
      </c>
      <c r="F2731">
        <v>1</v>
      </c>
      <c r="G2731">
        <v>35</v>
      </c>
      <c r="H2731">
        <v>35</v>
      </c>
      <c r="I2731">
        <f t="shared" si="42"/>
        <v>0</v>
      </c>
      <c r="J2731" t="s">
        <v>3751</v>
      </c>
    </row>
    <row r="2732" spans="1:10" hidden="1">
      <c r="A2732">
        <v>33</v>
      </c>
      <c r="B2732">
        <v>0</v>
      </c>
      <c r="C2732">
        <v>3</v>
      </c>
      <c r="D2732">
        <v>4384</v>
      </c>
      <c r="E2732">
        <v>0</v>
      </c>
      <c r="F2732">
        <v>27</v>
      </c>
      <c r="G2732">
        <v>89.2</v>
      </c>
      <c r="H2732">
        <v>3453.34</v>
      </c>
      <c r="I2732">
        <f t="shared" si="42"/>
        <v>0</v>
      </c>
      <c r="J2732" t="s">
        <v>3686</v>
      </c>
    </row>
    <row r="2733" spans="1:10" hidden="1">
      <c r="A2733">
        <v>31</v>
      </c>
      <c r="B2733">
        <v>0</v>
      </c>
      <c r="C2733">
        <v>3</v>
      </c>
      <c r="D2733">
        <v>2297</v>
      </c>
      <c r="E2733">
        <v>0</v>
      </c>
      <c r="F2733">
        <v>27</v>
      </c>
      <c r="G2733">
        <v>78.2</v>
      </c>
      <c r="H2733">
        <v>3399.52</v>
      </c>
      <c r="I2733">
        <f t="shared" si="42"/>
        <v>0</v>
      </c>
      <c r="J2733" t="s">
        <v>3686</v>
      </c>
    </row>
    <row r="2734" spans="1:10" hidden="1">
      <c r="A2734">
        <v>20</v>
      </c>
      <c r="B2734">
        <v>0</v>
      </c>
      <c r="C2734">
        <v>3</v>
      </c>
      <c r="D2734">
        <v>6371</v>
      </c>
      <c r="E2734">
        <v>1</v>
      </c>
      <c r="F2734">
        <v>52</v>
      </c>
      <c r="G2734">
        <v>39.9</v>
      </c>
      <c r="H2734">
        <v>2020.9</v>
      </c>
      <c r="I2734">
        <f t="shared" si="42"/>
        <v>0</v>
      </c>
      <c r="J2734" t="s">
        <v>3686</v>
      </c>
    </row>
    <row r="2735" spans="1:10" hidden="1">
      <c r="A2735">
        <v>47</v>
      </c>
      <c r="B2735">
        <v>3</v>
      </c>
      <c r="C2735">
        <v>3</v>
      </c>
      <c r="D2735">
        <v>4480</v>
      </c>
      <c r="E2735">
        <v>3</v>
      </c>
      <c r="F2735">
        <v>72</v>
      </c>
      <c r="G2735">
        <v>80.45</v>
      </c>
      <c r="H2735">
        <v>6819.97</v>
      </c>
      <c r="I2735">
        <f t="shared" si="42"/>
        <v>0</v>
      </c>
      <c r="J2735" t="s">
        <v>3686</v>
      </c>
    </row>
    <row r="2736" spans="1:10" hidden="1">
      <c r="A2736">
        <v>35</v>
      </c>
      <c r="B2736">
        <v>0</v>
      </c>
      <c r="C2736">
        <v>3</v>
      </c>
      <c r="D2736">
        <v>4469</v>
      </c>
      <c r="E2736">
        <v>0</v>
      </c>
      <c r="F2736">
        <v>26</v>
      </c>
      <c r="G2736">
        <v>86.65</v>
      </c>
      <c r="H2736">
        <v>3505.37</v>
      </c>
      <c r="I2736">
        <f t="shared" si="42"/>
        <v>0</v>
      </c>
      <c r="J2736" t="s">
        <v>3686</v>
      </c>
    </row>
    <row r="2737" spans="1:10" hidden="1">
      <c r="A2737">
        <v>19</v>
      </c>
      <c r="B2737">
        <v>0</v>
      </c>
      <c r="C2737">
        <v>3</v>
      </c>
      <c r="D2737">
        <v>3553</v>
      </c>
      <c r="E2737">
        <v>10</v>
      </c>
      <c r="F2737">
        <v>29</v>
      </c>
      <c r="G2737">
        <v>90.1</v>
      </c>
      <c r="H2737">
        <v>3585.57</v>
      </c>
      <c r="I2737">
        <f t="shared" si="42"/>
        <v>0</v>
      </c>
      <c r="J2737" t="s">
        <v>3686</v>
      </c>
    </row>
    <row r="2738" spans="1:10" hidden="1">
      <c r="A2738">
        <v>73</v>
      </c>
      <c r="B2738">
        <v>1</v>
      </c>
      <c r="C2738">
        <v>3</v>
      </c>
      <c r="D2738">
        <v>4162</v>
      </c>
      <c r="E2738">
        <v>7</v>
      </c>
      <c r="F2738">
        <v>46</v>
      </c>
      <c r="G2738">
        <v>110.2</v>
      </c>
      <c r="H2738">
        <v>5911.42</v>
      </c>
      <c r="I2738">
        <f t="shared" si="42"/>
        <v>0</v>
      </c>
      <c r="J2738" t="s">
        <v>3686</v>
      </c>
    </row>
    <row r="2739" spans="1:10" hidden="1">
      <c r="A2739">
        <v>76</v>
      </c>
      <c r="B2739">
        <v>0</v>
      </c>
      <c r="C2739">
        <v>3</v>
      </c>
      <c r="D2739">
        <v>5247</v>
      </c>
      <c r="E2739">
        <v>10</v>
      </c>
      <c r="F2739">
        <v>71</v>
      </c>
      <c r="G2739">
        <v>71</v>
      </c>
      <c r="H2739">
        <v>5817.95</v>
      </c>
      <c r="I2739">
        <f t="shared" si="42"/>
        <v>0</v>
      </c>
      <c r="J2739" t="s">
        <v>3686</v>
      </c>
    </row>
    <row r="2740" spans="1:10" hidden="1">
      <c r="A2740">
        <v>69</v>
      </c>
      <c r="B2740">
        <v>0</v>
      </c>
      <c r="C2740">
        <v>3</v>
      </c>
      <c r="D2740">
        <v>4212</v>
      </c>
      <c r="E2740">
        <v>0</v>
      </c>
      <c r="F2740">
        <v>56</v>
      </c>
      <c r="G2740">
        <v>105.45</v>
      </c>
      <c r="H2740">
        <v>6056.95</v>
      </c>
      <c r="I2740">
        <f t="shared" si="42"/>
        <v>0</v>
      </c>
      <c r="J2740" t="s">
        <v>3686</v>
      </c>
    </row>
    <row r="2741" spans="1:10" hidden="1">
      <c r="A2741">
        <v>42</v>
      </c>
      <c r="B2741">
        <v>0</v>
      </c>
      <c r="C2741">
        <v>3</v>
      </c>
      <c r="D2741">
        <v>6317</v>
      </c>
      <c r="E2741">
        <v>1</v>
      </c>
      <c r="F2741">
        <v>72</v>
      </c>
      <c r="G2741">
        <v>20.7</v>
      </c>
      <c r="H2741">
        <v>3055.94</v>
      </c>
      <c r="I2741">
        <f t="shared" si="42"/>
        <v>0</v>
      </c>
      <c r="J2741" t="s">
        <v>3686</v>
      </c>
    </row>
    <row r="2742" spans="1:10" hidden="1">
      <c r="A2742">
        <v>19</v>
      </c>
      <c r="B2742">
        <v>0</v>
      </c>
      <c r="C2742">
        <v>3</v>
      </c>
      <c r="D2742">
        <v>3459</v>
      </c>
      <c r="E2742">
        <v>0</v>
      </c>
      <c r="F2742">
        <v>47</v>
      </c>
      <c r="G2742">
        <v>74.45</v>
      </c>
      <c r="H2742">
        <v>3673.39</v>
      </c>
      <c r="I2742">
        <f t="shared" si="42"/>
        <v>0</v>
      </c>
      <c r="J2742" t="s">
        <v>3686</v>
      </c>
    </row>
    <row r="2743" spans="1:10" hidden="1">
      <c r="A2743">
        <v>33</v>
      </c>
      <c r="B2743">
        <v>3</v>
      </c>
      <c r="C2743">
        <v>3</v>
      </c>
      <c r="D2743">
        <v>5108</v>
      </c>
      <c r="E2743">
        <v>0</v>
      </c>
      <c r="F2743">
        <v>9</v>
      </c>
      <c r="G2743">
        <v>69.400000000000006</v>
      </c>
      <c r="H2743">
        <v>722.38</v>
      </c>
      <c r="I2743">
        <f t="shared" si="42"/>
        <v>0</v>
      </c>
      <c r="J2743" t="s">
        <v>3686</v>
      </c>
    </row>
    <row r="2744" spans="1:10" hidden="1">
      <c r="A2744">
        <v>23</v>
      </c>
      <c r="B2744">
        <v>0</v>
      </c>
      <c r="C2744">
        <v>3</v>
      </c>
      <c r="D2744">
        <v>5112</v>
      </c>
      <c r="E2744">
        <v>0</v>
      </c>
      <c r="F2744">
        <v>66</v>
      </c>
      <c r="G2744">
        <v>29.45</v>
      </c>
      <c r="H2744">
        <v>1983.15</v>
      </c>
      <c r="I2744">
        <f t="shared" si="42"/>
        <v>0</v>
      </c>
      <c r="J2744" t="s">
        <v>3686</v>
      </c>
    </row>
    <row r="2745" spans="1:10" hidden="1">
      <c r="A2745">
        <v>45</v>
      </c>
      <c r="B2745">
        <v>0</v>
      </c>
      <c r="C2745">
        <v>3</v>
      </c>
      <c r="D2745">
        <v>4761</v>
      </c>
      <c r="E2745">
        <v>8</v>
      </c>
      <c r="F2745">
        <v>58</v>
      </c>
      <c r="G2745">
        <v>110.65</v>
      </c>
      <c r="H2745">
        <v>8727.75</v>
      </c>
      <c r="I2745">
        <f t="shared" si="42"/>
        <v>0</v>
      </c>
      <c r="J2745" t="s">
        <v>3686</v>
      </c>
    </row>
    <row r="2746" spans="1:10" hidden="1">
      <c r="A2746">
        <v>35</v>
      </c>
      <c r="B2746">
        <v>0</v>
      </c>
      <c r="C2746">
        <v>3</v>
      </c>
      <c r="D2746">
        <v>4159</v>
      </c>
      <c r="E2746">
        <v>10</v>
      </c>
      <c r="F2746">
        <v>61</v>
      </c>
      <c r="G2746">
        <v>51.35</v>
      </c>
      <c r="H2746">
        <v>3244.4</v>
      </c>
      <c r="I2746">
        <f t="shared" si="42"/>
        <v>0</v>
      </c>
      <c r="J2746" t="s">
        <v>3686</v>
      </c>
    </row>
    <row r="2747" spans="1:10" hidden="1">
      <c r="A2747">
        <v>38</v>
      </c>
      <c r="B2747">
        <v>0</v>
      </c>
      <c r="C2747">
        <v>3</v>
      </c>
      <c r="D2747">
        <v>3407</v>
      </c>
      <c r="E2747">
        <v>0</v>
      </c>
      <c r="F2747">
        <v>24</v>
      </c>
      <c r="G2747">
        <v>54.95</v>
      </c>
      <c r="H2747">
        <v>2070.1799999999998</v>
      </c>
      <c r="I2747">
        <f t="shared" si="42"/>
        <v>0</v>
      </c>
      <c r="J2747" t="s">
        <v>3686</v>
      </c>
    </row>
    <row r="2748" spans="1:10" hidden="1">
      <c r="A2748">
        <v>28</v>
      </c>
      <c r="B2748">
        <v>0</v>
      </c>
      <c r="C2748">
        <v>3</v>
      </c>
      <c r="D2748">
        <v>5988</v>
      </c>
      <c r="E2748">
        <v>0</v>
      </c>
      <c r="F2748">
        <v>42</v>
      </c>
      <c r="G2748">
        <v>60.15</v>
      </c>
      <c r="H2748">
        <v>3658.08</v>
      </c>
      <c r="I2748">
        <f t="shared" si="42"/>
        <v>0</v>
      </c>
      <c r="J2748" t="s">
        <v>3686</v>
      </c>
    </row>
    <row r="2749" spans="1:10" hidden="1">
      <c r="A2749">
        <v>23</v>
      </c>
      <c r="B2749">
        <v>1</v>
      </c>
      <c r="C2749">
        <v>3</v>
      </c>
      <c r="D2749">
        <v>4205</v>
      </c>
      <c r="E2749">
        <v>0</v>
      </c>
      <c r="F2749">
        <v>43</v>
      </c>
      <c r="G2749">
        <v>63.95</v>
      </c>
      <c r="H2749">
        <v>2977.85</v>
      </c>
      <c r="I2749">
        <f t="shared" si="42"/>
        <v>0</v>
      </c>
      <c r="J2749" t="s">
        <v>3686</v>
      </c>
    </row>
    <row r="2750" spans="1:10" hidden="1">
      <c r="A2750">
        <v>26</v>
      </c>
      <c r="B2750">
        <v>1</v>
      </c>
      <c r="C2750">
        <v>3</v>
      </c>
      <c r="D2750">
        <v>6281</v>
      </c>
      <c r="E2750">
        <v>1</v>
      </c>
      <c r="F2750">
        <v>64</v>
      </c>
      <c r="G2750">
        <v>24.8</v>
      </c>
      <c r="H2750">
        <v>3770.85</v>
      </c>
      <c r="I2750">
        <f t="shared" si="42"/>
        <v>0</v>
      </c>
      <c r="J2750" t="s">
        <v>3686</v>
      </c>
    </row>
    <row r="2751" spans="1:10" hidden="1">
      <c r="A2751">
        <v>62</v>
      </c>
      <c r="B2751">
        <v>0</v>
      </c>
      <c r="C2751">
        <v>3</v>
      </c>
      <c r="D2751">
        <v>2464</v>
      </c>
      <c r="E2751">
        <v>1</v>
      </c>
      <c r="F2751">
        <v>16</v>
      </c>
      <c r="G2751">
        <v>55.85</v>
      </c>
      <c r="H2751">
        <v>1194.44</v>
      </c>
      <c r="I2751">
        <f t="shared" si="42"/>
        <v>0</v>
      </c>
      <c r="J2751" t="s">
        <v>3686</v>
      </c>
    </row>
    <row r="2752" spans="1:10" hidden="1">
      <c r="A2752">
        <v>57</v>
      </c>
      <c r="B2752">
        <v>0</v>
      </c>
      <c r="C2752">
        <v>3</v>
      </c>
      <c r="D2752">
        <v>4766</v>
      </c>
      <c r="E2752">
        <v>3</v>
      </c>
      <c r="F2752">
        <v>72</v>
      </c>
      <c r="G2752">
        <v>79.55</v>
      </c>
      <c r="H2752">
        <v>9054.5</v>
      </c>
      <c r="I2752">
        <f t="shared" si="42"/>
        <v>0</v>
      </c>
      <c r="J2752" t="s">
        <v>3686</v>
      </c>
    </row>
    <row r="2753" spans="1:10" hidden="1">
      <c r="A2753">
        <v>34</v>
      </c>
      <c r="B2753">
        <v>1</v>
      </c>
      <c r="C2753">
        <v>3</v>
      </c>
      <c r="D2753">
        <v>4478</v>
      </c>
      <c r="E2753">
        <v>3</v>
      </c>
      <c r="F2753">
        <v>56</v>
      </c>
      <c r="G2753">
        <v>103.2</v>
      </c>
      <c r="H2753">
        <v>8234.7099999999991</v>
      </c>
      <c r="I2753">
        <f t="shared" si="42"/>
        <v>0</v>
      </c>
      <c r="J2753" t="s">
        <v>3686</v>
      </c>
    </row>
    <row r="2754" spans="1:10" hidden="1">
      <c r="A2754">
        <v>38</v>
      </c>
      <c r="B2754">
        <v>0</v>
      </c>
      <c r="C2754">
        <v>3</v>
      </c>
      <c r="D2754">
        <v>4278</v>
      </c>
      <c r="E2754">
        <v>2</v>
      </c>
      <c r="F2754">
        <v>72</v>
      </c>
      <c r="G2754">
        <v>79.349999999999994</v>
      </c>
      <c r="H2754">
        <v>7938.85</v>
      </c>
      <c r="I2754">
        <f t="shared" ref="I2754:I2817" si="43">IF(J2754="Churned",1,0)</f>
        <v>0</v>
      </c>
      <c r="J2754" t="s">
        <v>3686</v>
      </c>
    </row>
    <row r="2755" spans="1:10" hidden="1">
      <c r="A2755">
        <v>48</v>
      </c>
      <c r="B2755">
        <v>0</v>
      </c>
      <c r="C2755">
        <v>3</v>
      </c>
      <c r="D2755">
        <v>2495</v>
      </c>
      <c r="E2755">
        <v>3</v>
      </c>
      <c r="F2755">
        <v>12</v>
      </c>
      <c r="G2755">
        <v>78.849999999999994</v>
      </c>
      <c r="H2755">
        <v>1177.83</v>
      </c>
      <c r="I2755">
        <f t="shared" si="43"/>
        <v>0</v>
      </c>
      <c r="J2755" t="s">
        <v>3686</v>
      </c>
    </row>
    <row r="2756" spans="1:10" hidden="1">
      <c r="A2756">
        <v>46</v>
      </c>
      <c r="B2756">
        <v>3</v>
      </c>
      <c r="C2756">
        <v>3</v>
      </c>
      <c r="D2756">
        <v>4582</v>
      </c>
      <c r="E2756">
        <v>5</v>
      </c>
      <c r="F2756">
        <v>64</v>
      </c>
      <c r="G2756">
        <v>24.05</v>
      </c>
      <c r="H2756">
        <v>2706.67</v>
      </c>
      <c r="I2756">
        <f t="shared" si="43"/>
        <v>0</v>
      </c>
      <c r="J2756" t="s">
        <v>3686</v>
      </c>
    </row>
    <row r="2757" spans="1:10" hidden="1">
      <c r="A2757">
        <v>45</v>
      </c>
      <c r="B2757">
        <v>0</v>
      </c>
      <c r="C2757">
        <v>3</v>
      </c>
      <c r="D2757">
        <v>5006</v>
      </c>
      <c r="E2757">
        <v>0</v>
      </c>
      <c r="F2757">
        <v>58</v>
      </c>
      <c r="G2757">
        <v>45</v>
      </c>
      <c r="H2757">
        <v>2689.35</v>
      </c>
      <c r="I2757">
        <f t="shared" si="43"/>
        <v>0</v>
      </c>
      <c r="J2757" t="s">
        <v>3686</v>
      </c>
    </row>
    <row r="2758" spans="1:10" hidden="1">
      <c r="A2758">
        <v>53</v>
      </c>
      <c r="B2758">
        <v>0</v>
      </c>
      <c r="C2758">
        <v>3</v>
      </c>
      <c r="D2758">
        <v>3425</v>
      </c>
      <c r="E2758">
        <v>0</v>
      </c>
      <c r="F2758">
        <v>3</v>
      </c>
      <c r="G2758">
        <v>29.75</v>
      </c>
      <c r="H2758">
        <v>96.85</v>
      </c>
      <c r="I2758">
        <f t="shared" si="43"/>
        <v>0</v>
      </c>
      <c r="J2758" t="s">
        <v>3751</v>
      </c>
    </row>
    <row r="2759" spans="1:10" hidden="1">
      <c r="A2759">
        <v>58</v>
      </c>
      <c r="B2759">
        <v>0</v>
      </c>
      <c r="C2759">
        <v>3</v>
      </c>
      <c r="D2759">
        <v>4629</v>
      </c>
      <c r="E2759">
        <v>0</v>
      </c>
      <c r="F2759">
        <v>68</v>
      </c>
      <c r="G2759">
        <v>117.2</v>
      </c>
      <c r="H2759">
        <v>10257.51</v>
      </c>
      <c r="I2759">
        <f t="shared" si="43"/>
        <v>0</v>
      </c>
      <c r="J2759" t="s">
        <v>3686</v>
      </c>
    </row>
    <row r="2760" spans="1:10" hidden="1">
      <c r="A2760">
        <v>39</v>
      </c>
      <c r="B2760">
        <v>0</v>
      </c>
      <c r="C2760">
        <v>3</v>
      </c>
      <c r="D2760">
        <v>4093</v>
      </c>
      <c r="E2760">
        <v>0</v>
      </c>
      <c r="F2760">
        <v>70</v>
      </c>
      <c r="G2760">
        <v>58.35</v>
      </c>
      <c r="H2760">
        <v>4214.25</v>
      </c>
      <c r="I2760">
        <f t="shared" si="43"/>
        <v>0</v>
      </c>
      <c r="J2760" t="s">
        <v>3686</v>
      </c>
    </row>
    <row r="2761" spans="1:10" hidden="1">
      <c r="A2761">
        <v>54</v>
      </c>
      <c r="B2761">
        <v>0</v>
      </c>
      <c r="C2761">
        <v>3</v>
      </c>
      <c r="D2761">
        <v>2058</v>
      </c>
      <c r="E2761">
        <v>6</v>
      </c>
      <c r="F2761">
        <v>21</v>
      </c>
      <c r="G2761">
        <v>94.3</v>
      </c>
      <c r="H2761">
        <v>2559.21</v>
      </c>
      <c r="I2761">
        <f t="shared" si="43"/>
        <v>0</v>
      </c>
      <c r="J2761" t="s">
        <v>3686</v>
      </c>
    </row>
    <row r="2762" spans="1:10" hidden="1">
      <c r="A2762">
        <v>60</v>
      </c>
      <c r="B2762">
        <v>1</v>
      </c>
      <c r="C2762">
        <v>3</v>
      </c>
      <c r="D2762">
        <v>5502</v>
      </c>
      <c r="E2762">
        <v>1</v>
      </c>
      <c r="F2762">
        <v>71</v>
      </c>
      <c r="G2762">
        <v>100.2</v>
      </c>
      <c r="H2762">
        <v>9600.99</v>
      </c>
      <c r="I2762">
        <f t="shared" si="43"/>
        <v>0</v>
      </c>
      <c r="J2762" t="s">
        <v>3686</v>
      </c>
    </row>
    <row r="2763" spans="1:10" hidden="1">
      <c r="A2763">
        <v>22</v>
      </c>
      <c r="B2763">
        <v>0</v>
      </c>
      <c r="C2763">
        <v>3</v>
      </c>
      <c r="D2763">
        <v>5331</v>
      </c>
      <c r="E2763">
        <v>1</v>
      </c>
      <c r="F2763">
        <v>64</v>
      </c>
      <c r="G2763">
        <v>58.35</v>
      </c>
      <c r="H2763">
        <v>6334.37</v>
      </c>
      <c r="I2763">
        <f t="shared" si="43"/>
        <v>0</v>
      </c>
      <c r="J2763" t="s">
        <v>3686</v>
      </c>
    </row>
    <row r="2764" spans="1:10" hidden="1">
      <c r="A2764">
        <v>27</v>
      </c>
      <c r="B2764">
        <v>0</v>
      </c>
      <c r="C2764">
        <v>3</v>
      </c>
      <c r="D2764">
        <v>6487</v>
      </c>
      <c r="E2764">
        <v>0</v>
      </c>
      <c r="F2764">
        <v>69</v>
      </c>
      <c r="G2764">
        <v>90.65</v>
      </c>
      <c r="H2764">
        <v>9594.77</v>
      </c>
      <c r="I2764">
        <f t="shared" si="43"/>
        <v>0</v>
      </c>
      <c r="J2764" t="s">
        <v>3686</v>
      </c>
    </row>
    <row r="2765" spans="1:10" hidden="1">
      <c r="A2765">
        <v>42</v>
      </c>
      <c r="B2765">
        <v>0</v>
      </c>
      <c r="C2765">
        <v>3</v>
      </c>
      <c r="D2765">
        <v>4714</v>
      </c>
      <c r="E2765">
        <v>0</v>
      </c>
      <c r="F2765">
        <v>40</v>
      </c>
      <c r="G2765">
        <v>67.45</v>
      </c>
      <c r="H2765">
        <v>4293</v>
      </c>
      <c r="I2765">
        <f t="shared" si="43"/>
        <v>0</v>
      </c>
      <c r="J2765" t="s">
        <v>3686</v>
      </c>
    </row>
    <row r="2766" spans="1:10" hidden="1">
      <c r="A2766">
        <v>28</v>
      </c>
      <c r="B2766">
        <v>0</v>
      </c>
      <c r="C2766">
        <v>3</v>
      </c>
      <c r="D2766">
        <v>6284</v>
      </c>
      <c r="E2766">
        <v>0</v>
      </c>
      <c r="F2766">
        <v>72</v>
      </c>
      <c r="G2766">
        <v>75.099999999999994</v>
      </c>
      <c r="H2766">
        <v>6418.51</v>
      </c>
      <c r="I2766">
        <f t="shared" si="43"/>
        <v>0</v>
      </c>
      <c r="J2766" t="s">
        <v>3686</v>
      </c>
    </row>
    <row r="2767" spans="1:10" hidden="1">
      <c r="A2767">
        <v>32</v>
      </c>
      <c r="B2767">
        <v>0</v>
      </c>
      <c r="C2767">
        <v>3</v>
      </c>
      <c r="D2767">
        <v>5974</v>
      </c>
      <c r="E2767">
        <v>1</v>
      </c>
      <c r="F2767">
        <v>61</v>
      </c>
      <c r="G2767">
        <v>20.25</v>
      </c>
      <c r="H2767">
        <v>1940.99</v>
      </c>
      <c r="I2767">
        <f t="shared" si="43"/>
        <v>0</v>
      </c>
      <c r="J2767" t="s">
        <v>3686</v>
      </c>
    </row>
    <row r="2768" spans="1:10" hidden="1">
      <c r="A2768">
        <v>64</v>
      </c>
      <c r="B2768">
        <v>0</v>
      </c>
      <c r="C2768">
        <v>3</v>
      </c>
      <c r="D2768">
        <v>5369</v>
      </c>
      <c r="E2768">
        <v>10</v>
      </c>
      <c r="F2768">
        <v>64</v>
      </c>
      <c r="G2768">
        <v>96.9</v>
      </c>
      <c r="H2768">
        <v>7531.06</v>
      </c>
      <c r="I2768">
        <f t="shared" si="43"/>
        <v>0</v>
      </c>
      <c r="J2768" t="s">
        <v>3686</v>
      </c>
    </row>
    <row r="2769" spans="1:10" hidden="1">
      <c r="A2769">
        <v>31</v>
      </c>
      <c r="B2769">
        <v>2</v>
      </c>
      <c r="C2769">
        <v>3</v>
      </c>
      <c r="D2769">
        <v>5845</v>
      </c>
      <c r="E2769">
        <v>8</v>
      </c>
      <c r="F2769">
        <v>56</v>
      </c>
      <c r="G2769">
        <v>52</v>
      </c>
      <c r="H2769">
        <v>2884.9</v>
      </c>
      <c r="I2769">
        <f t="shared" si="43"/>
        <v>0</v>
      </c>
      <c r="J2769" t="s">
        <v>3686</v>
      </c>
    </row>
    <row r="2770" spans="1:10" hidden="1">
      <c r="A2770">
        <v>24</v>
      </c>
      <c r="B2770">
        <v>0</v>
      </c>
      <c r="C2770">
        <v>3</v>
      </c>
      <c r="D2770">
        <v>2942</v>
      </c>
      <c r="E2770">
        <v>8</v>
      </c>
      <c r="F2770">
        <v>16</v>
      </c>
      <c r="G2770">
        <v>80.75</v>
      </c>
      <c r="H2770">
        <v>2057.3000000000002</v>
      </c>
      <c r="I2770">
        <f t="shared" si="43"/>
        <v>0</v>
      </c>
      <c r="J2770" t="s">
        <v>3686</v>
      </c>
    </row>
    <row r="2771" spans="1:10" hidden="1">
      <c r="A2771">
        <v>59</v>
      </c>
      <c r="B2771">
        <v>1</v>
      </c>
      <c r="C2771">
        <v>3</v>
      </c>
      <c r="D2771">
        <v>6419</v>
      </c>
      <c r="E2771">
        <v>3</v>
      </c>
      <c r="F2771">
        <v>72</v>
      </c>
      <c r="G2771">
        <v>109.5</v>
      </c>
      <c r="H2771">
        <v>10175.459999999999</v>
      </c>
      <c r="I2771">
        <f t="shared" si="43"/>
        <v>0</v>
      </c>
      <c r="J2771" t="s">
        <v>3686</v>
      </c>
    </row>
    <row r="2772" spans="1:10" hidden="1">
      <c r="A2772">
        <v>38</v>
      </c>
      <c r="B2772">
        <v>0</v>
      </c>
      <c r="C2772">
        <v>3</v>
      </c>
      <c r="D2772">
        <v>4886</v>
      </c>
      <c r="E2772">
        <v>0</v>
      </c>
      <c r="F2772">
        <v>72</v>
      </c>
      <c r="G2772">
        <v>118.2</v>
      </c>
      <c r="H2772">
        <v>11174.43</v>
      </c>
      <c r="I2772">
        <f t="shared" si="43"/>
        <v>0</v>
      </c>
      <c r="J2772" t="s">
        <v>3686</v>
      </c>
    </row>
    <row r="2773" spans="1:10" hidden="1">
      <c r="A2773">
        <v>60</v>
      </c>
      <c r="B2773">
        <v>0</v>
      </c>
      <c r="C2773">
        <v>3</v>
      </c>
      <c r="D2773">
        <v>4467</v>
      </c>
      <c r="E2773">
        <v>0</v>
      </c>
      <c r="F2773">
        <v>1</v>
      </c>
      <c r="G2773">
        <v>25.85</v>
      </c>
      <c r="H2773">
        <v>25.85</v>
      </c>
      <c r="I2773">
        <f t="shared" si="43"/>
        <v>0</v>
      </c>
      <c r="J2773" t="s">
        <v>3751</v>
      </c>
    </row>
    <row r="2774" spans="1:10" hidden="1">
      <c r="A2774">
        <v>50</v>
      </c>
      <c r="B2774">
        <v>0</v>
      </c>
      <c r="C2774">
        <v>3</v>
      </c>
      <c r="D2774">
        <v>6092</v>
      </c>
      <c r="E2774">
        <v>7</v>
      </c>
      <c r="F2774">
        <v>69</v>
      </c>
      <c r="G2774">
        <v>53.65</v>
      </c>
      <c r="H2774">
        <v>4782.82</v>
      </c>
      <c r="I2774">
        <f t="shared" si="43"/>
        <v>0</v>
      </c>
      <c r="J2774" t="s">
        <v>3686</v>
      </c>
    </row>
    <row r="2775" spans="1:10" hidden="1">
      <c r="A2775">
        <v>36</v>
      </c>
      <c r="B2775">
        <v>0</v>
      </c>
      <c r="C2775">
        <v>3</v>
      </c>
      <c r="D2775">
        <v>5881</v>
      </c>
      <c r="E2775">
        <v>0</v>
      </c>
      <c r="F2775">
        <v>72</v>
      </c>
      <c r="G2775">
        <v>89.85</v>
      </c>
      <c r="H2775">
        <v>10190.07</v>
      </c>
      <c r="I2775">
        <f t="shared" si="43"/>
        <v>0</v>
      </c>
      <c r="J2775" t="s">
        <v>3686</v>
      </c>
    </row>
    <row r="2776" spans="1:10" hidden="1">
      <c r="A2776">
        <v>68</v>
      </c>
      <c r="B2776">
        <v>0</v>
      </c>
      <c r="C2776">
        <v>3</v>
      </c>
      <c r="D2776">
        <v>4997</v>
      </c>
      <c r="E2776">
        <v>0</v>
      </c>
      <c r="F2776">
        <v>27</v>
      </c>
      <c r="G2776">
        <v>110.5</v>
      </c>
      <c r="H2776">
        <v>3823.12</v>
      </c>
      <c r="I2776">
        <f t="shared" si="43"/>
        <v>0</v>
      </c>
      <c r="J2776" t="s">
        <v>3686</v>
      </c>
    </row>
    <row r="2777" spans="1:10" hidden="1">
      <c r="A2777">
        <v>70</v>
      </c>
      <c r="B2777">
        <v>0</v>
      </c>
      <c r="C2777">
        <v>3</v>
      </c>
      <c r="D2777">
        <v>4598</v>
      </c>
      <c r="E2777">
        <v>0</v>
      </c>
      <c r="F2777">
        <v>72</v>
      </c>
      <c r="G2777">
        <v>113.8</v>
      </c>
      <c r="H2777">
        <v>9622.0400000000009</v>
      </c>
      <c r="I2777">
        <f t="shared" si="43"/>
        <v>0</v>
      </c>
      <c r="J2777" t="s">
        <v>3686</v>
      </c>
    </row>
    <row r="2778" spans="1:10" hidden="1">
      <c r="A2778">
        <v>75</v>
      </c>
      <c r="B2778">
        <v>0</v>
      </c>
      <c r="C2778">
        <v>3</v>
      </c>
      <c r="D2778">
        <v>4691</v>
      </c>
      <c r="E2778">
        <v>4</v>
      </c>
      <c r="F2778">
        <v>54</v>
      </c>
      <c r="G2778">
        <v>24.95</v>
      </c>
      <c r="H2778">
        <v>1364.75</v>
      </c>
      <c r="I2778">
        <f t="shared" si="43"/>
        <v>0</v>
      </c>
      <c r="J2778" t="s">
        <v>3686</v>
      </c>
    </row>
    <row r="2779" spans="1:10" hidden="1">
      <c r="A2779">
        <v>76</v>
      </c>
      <c r="B2779">
        <v>0</v>
      </c>
      <c r="C2779">
        <v>3</v>
      </c>
      <c r="D2779">
        <v>4933</v>
      </c>
      <c r="E2779">
        <v>8</v>
      </c>
      <c r="F2779">
        <v>72</v>
      </c>
      <c r="G2779">
        <v>63.1</v>
      </c>
      <c r="H2779">
        <v>4685.55</v>
      </c>
      <c r="I2779">
        <f t="shared" si="43"/>
        <v>0</v>
      </c>
      <c r="J2779" t="s">
        <v>3686</v>
      </c>
    </row>
    <row r="2780" spans="1:10" hidden="1">
      <c r="A2780">
        <v>78</v>
      </c>
      <c r="B2780">
        <v>0</v>
      </c>
      <c r="C2780">
        <v>3</v>
      </c>
      <c r="D2780">
        <v>5604</v>
      </c>
      <c r="E2780">
        <v>6</v>
      </c>
      <c r="F2780">
        <v>51</v>
      </c>
      <c r="G2780">
        <v>110.05</v>
      </c>
      <c r="H2780">
        <v>7029.35</v>
      </c>
      <c r="I2780">
        <f t="shared" si="43"/>
        <v>0</v>
      </c>
      <c r="J2780" t="s">
        <v>3686</v>
      </c>
    </row>
    <row r="2781" spans="1:10" hidden="1">
      <c r="A2781">
        <v>23</v>
      </c>
      <c r="B2781">
        <v>0</v>
      </c>
      <c r="C2781">
        <v>3</v>
      </c>
      <c r="D2781">
        <v>4667</v>
      </c>
      <c r="E2781">
        <v>0</v>
      </c>
      <c r="F2781">
        <v>1</v>
      </c>
      <c r="G2781">
        <v>49.9</v>
      </c>
      <c r="H2781">
        <v>64.83</v>
      </c>
      <c r="I2781">
        <f t="shared" si="43"/>
        <v>0</v>
      </c>
      <c r="J2781" t="s">
        <v>3751</v>
      </c>
    </row>
    <row r="2782" spans="1:10" hidden="1">
      <c r="A2782">
        <v>33</v>
      </c>
      <c r="B2782">
        <v>0</v>
      </c>
      <c r="C2782">
        <v>3</v>
      </c>
      <c r="D2782">
        <v>5327</v>
      </c>
      <c r="E2782">
        <v>0</v>
      </c>
      <c r="F2782">
        <v>62</v>
      </c>
      <c r="G2782">
        <v>71.400000000000006</v>
      </c>
      <c r="H2782">
        <v>5358.4</v>
      </c>
      <c r="I2782">
        <f t="shared" si="43"/>
        <v>0</v>
      </c>
      <c r="J2782" t="s">
        <v>3686</v>
      </c>
    </row>
    <row r="2783" spans="1:10" hidden="1">
      <c r="A2783">
        <v>47</v>
      </c>
      <c r="B2783">
        <v>0</v>
      </c>
      <c r="C2783">
        <v>3</v>
      </c>
      <c r="D2783">
        <v>4778</v>
      </c>
      <c r="E2783">
        <v>1</v>
      </c>
      <c r="F2783">
        <v>56</v>
      </c>
      <c r="G2783">
        <v>93.15</v>
      </c>
      <c r="H2783">
        <v>7512.43</v>
      </c>
      <c r="I2783">
        <f t="shared" si="43"/>
        <v>0</v>
      </c>
      <c r="J2783" t="s">
        <v>3686</v>
      </c>
    </row>
    <row r="2784" spans="1:10" hidden="1">
      <c r="A2784">
        <v>45</v>
      </c>
      <c r="B2784">
        <v>0</v>
      </c>
      <c r="C2784">
        <v>3</v>
      </c>
      <c r="D2784">
        <v>2934</v>
      </c>
      <c r="E2784">
        <v>10</v>
      </c>
      <c r="F2784">
        <v>45</v>
      </c>
      <c r="G2784">
        <v>81</v>
      </c>
      <c r="H2784">
        <v>4704.05</v>
      </c>
      <c r="I2784">
        <f t="shared" si="43"/>
        <v>0</v>
      </c>
      <c r="J2784" t="s">
        <v>3686</v>
      </c>
    </row>
    <row r="2785" spans="1:10" hidden="1">
      <c r="A2785">
        <v>41</v>
      </c>
      <c r="B2785">
        <v>0</v>
      </c>
      <c r="C2785">
        <v>3</v>
      </c>
      <c r="D2785">
        <v>2667</v>
      </c>
      <c r="E2785">
        <v>0</v>
      </c>
      <c r="F2785">
        <v>48</v>
      </c>
      <c r="G2785">
        <v>70.95</v>
      </c>
      <c r="H2785">
        <v>5777.68</v>
      </c>
      <c r="I2785">
        <f t="shared" si="43"/>
        <v>0</v>
      </c>
      <c r="J2785" t="s">
        <v>3686</v>
      </c>
    </row>
    <row r="2786" spans="1:10" hidden="1">
      <c r="A2786">
        <v>50</v>
      </c>
      <c r="B2786">
        <v>0</v>
      </c>
      <c r="C2786">
        <v>3</v>
      </c>
      <c r="D2786">
        <v>3207</v>
      </c>
      <c r="E2786">
        <v>6</v>
      </c>
      <c r="F2786">
        <v>22</v>
      </c>
      <c r="G2786">
        <v>95.9</v>
      </c>
      <c r="H2786">
        <v>3018.59</v>
      </c>
      <c r="I2786">
        <f t="shared" si="43"/>
        <v>0</v>
      </c>
      <c r="J2786" t="s">
        <v>3686</v>
      </c>
    </row>
    <row r="2787" spans="1:10" hidden="1">
      <c r="A2787">
        <v>42</v>
      </c>
      <c r="B2787">
        <v>0</v>
      </c>
      <c r="C2787">
        <v>3</v>
      </c>
      <c r="D2787">
        <v>4334</v>
      </c>
      <c r="E2787">
        <v>0</v>
      </c>
      <c r="F2787">
        <v>12</v>
      </c>
      <c r="G2787">
        <v>67.25</v>
      </c>
      <c r="H2787">
        <v>1381.9</v>
      </c>
      <c r="I2787">
        <f t="shared" si="43"/>
        <v>0</v>
      </c>
      <c r="J2787" t="s">
        <v>3686</v>
      </c>
    </row>
    <row r="2788" spans="1:10" hidden="1">
      <c r="A2788">
        <v>54</v>
      </c>
      <c r="B2788">
        <v>2</v>
      </c>
      <c r="C2788">
        <v>3</v>
      </c>
      <c r="D2788">
        <v>3359</v>
      </c>
      <c r="E2788">
        <v>6</v>
      </c>
      <c r="F2788">
        <v>24</v>
      </c>
      <c r="G2788">
        <v>70.3</v>
      </c>
      <c r="H2788">
        <v>2776.13</v>
      </c>
      <c r="I2788">
        <f t="shared" si="43"/>
        <v>0</v>
      </c>
      <c r="J2788" t="s">
        <v>3686</v>
      </c>
    </row>
    <row r="2789" spans="1:10" hidden="1">
      <c r="A2789">
        <v>30</v>
      </c>
      <c r="B2789">
        <v>3</v>
      </c>
      <c r="C2789">
        <v>3</v>
      </c>
      <c r="D2789">
        <v>4743</v>
      </c>
      <c r="E2789">
        <v>10</v>
      </c>
      <c r="F2789">
        <v>67</v>
      </c>
      <c r="G2789">
        <v>104.6</v>
      </c>
      <c r="H2789">
        <v>7643.52</v>
      </c>
      <c r="I2789">
        <f t="shared" si="43"/>
        <v>0</v>
      </c>
      <c r="J2789" t="s">
        <v>3686</v>
      </c>
    </row>
    <row r="2790" spans="1:10" hidden="1">
      <c r="A2790">
        <v>32</v>
      </c>
      <c r="B2790">
        <v>2</v>
      </c>
      <c r="C2790">
        <v>3</v>
      </c>
      <c r="D2790">
        <v>5092</v>
      </c>
      <c r="E2790">
        <v>0</v>
      </c>
      <c r="F2790">
        <v>72</v>
      </c>
      <c r="G2790">
        <v>19.95</v>
      </c>
      <c r="H2790">
        <v>1937.01</v>
      </c>
      <c r="I2790">
        <f t="shared" si="43"/>
        <v>0</v>
      </c>
      <c r="J2790" t="s">
        <v>3686</v>
      </c>
    </row>
    <row r="2791" spans="1:10" hidden="1">
      <c r="A2791">
        <v>48</v>
      </c>
      <c r="B2791">
        <v>0</v>
      </c>
      <c r="C2791">
        <v>3</v>
      </c>
      <c r="D2791">
        <v>5041</v>
      </c>
      <c r="E2791">
        <v>0</v>
      </c>
      <c r="F2791">
        <v>7</v>
      </c>
      <c r="G2791">
        <v>100.4</v>
      </c>
      <c r="H2791">
        <v>988.14</v>
      </c>
      <c r="I2791">
        <f t="shared" si="43"/>
        <v>0</v>
      </c>
      <c r="J2791" t="s">
        <v>3686</v>
      </c>
    </row>
    <row r="2792" spans="1:10" hidden="1">
      <c r="A2792">
        <v>45</v>
      </c>
      <c r="B2792">
        <v>0</v>
      </c>
      <c r="C2792">
        <v>3</v>
      </c>
      <c r="D2792">
        <v>6347</v>
      </c>
      <c r="E2792">
        <v>0</v>
      </c>
      <c r="F2792">
        <v>72</v>
      </c>
      <c r="G2792">
        <v>113.4</v>
      </c>
      <c r="H2792">
        <v>8348.42</v>
      </c>
      <c r="I2792">
        <f t="shared" si="43"/>
        <v>0</v>
      </c>
      <c r="J2792" t="s">
        <v>3686</v>
      </c>
    </row>
    <row r="2793" spans="1:10" hidden="1">
      <c r="A2793">
        <v>33</v>
      </c>
      <c r="B2793">
        <v>3</v>
      </c>
      <c r="C2793">
        <v>3</v>
      </c>
      <c r="D2793">
        <v>5302</v>
      </c>
      <c r="E2793">
        <v>7</v>
      </c>
      <c r="F2793">
        <v>24</v>
      </c>
      <c r="G2793">
        <v>24.7</v>
      </c>
      <c r="H2793">
        <v>1069.51</v>
      </c>
      <c r="I2793">
        <f t="shared" si="43"/>
        <v>0</v>
      </c>
      <c r="J2793" t="s">
        <v>3686</v>
      </c>
    </row>
    <row r="2794" spans="1:10" hidden="1">
      <c r="A2794">
        <v>42</v>
      </c>
      <c r="B2794">
        <v>2</v>
      </c>
      <c r="C2794">
        <v>3</v>
      </c>
      <c r="D2794">
        <v>2047</v>
      </c>
      <c r="E2794">
        <v>5</v>
      </c>
      <c r="F2794">
        <v>12</v>
      </c>
      <c r="G2794">
        <v>56.3</v>
      </c>
      <c r="H2794">
        <v>835.89</v>
      </c>
      <c r="I2794">
        <f t="shared" si="43"/>
        <v>0</v>
      </c>
      <c r="J2794" t="s">
        <v>3686</v>
      </c>
    </row>
    <row r="2795" spans="1:10" hidden="1">
      <c r="A2795">
        <v>49</v>
      </c>
      <c r="B2795">
        <v>1</v>
      </c>
      <c r="C2795">
        <v>3</v>
      </c>
      <c r="D2795">
        <v>6365</v>
      </c>
      <c r="E2795">
        <v>7</v>
      </c>
      <c r="F2795">
        <v>53</v>
      </c>
      <c r="G2795">
        <v>105.25</v>
      </c>
      <c r="H2795">
        <v>5776.64</v>
      </c>
      <c r="I2795">
        <f t="shared" si="43"/>
        <v>0</v>
      </c>
      <c r="J2795" t="s">
        <v>3686</v>
      </c>
    </row>
    <row r="2796" spans="1:10" hidden="1">
      <c r="A2796">
        <v>40</v>
      </c>
      <c r="B2796">
        <v>0</v>
      </c>
      <c r="C2796">
        <v>3</v>
      </c>
      <c r="D2796">
        <v>4283</v>
      </c>
      <c r="E2796">
        <v>1</v>
      </c>
      <c r="F2796">
        <v>31</v>
      </c>
      <c r="G2796">
        <v>83.85</v>
      </c>
      <c r="H2796">
        <v>3035.71</v>
      </c>
      <c r="I2796">
        <f t="shared" si="43"/>
        <v>0</v>
      </c>
      <c r="J2796" t="s">
        <v>3686</v>
      </c>
    </row>
    <row r="2797" spans="1:10" hidden="1">
      <c r="A2797">
        <v>64</v>
      </c>
      <c r="B2797">
        <v>0</v>
      </c>
      <c r="C2797">
        <v>3</v>
      </c>
      <c r="D2797">
        <v>4462</v>
      </c>
      <c r="E2797">
        <v>0</v>
      </c>
      <c r="F2797">
        <v>36</v>
      </c>
      <c r="G2797">
        <v>54.45</v>
      </c>
      <c r="H2797">
        <v>2827.7</v>
      </c>
      <c r="I2797">
        <f t="shared" si="43"/>
        <v>0</v>
      </c>
      <c r="J2797" t="s">
        <v>3686</v>
      </c>
    </row>
    <row r="2798" spans="1:10" hidden="1">
      <c r="A2798">
        <v>40</v>
      </c>
      <c r="B2798">
        <v>1</v>
      </c>
      <c r="C2798">
        <v>3</v>
      </c>
      <c r="D2798">
        <v>4740</v>
      </c>
      <c r="E2798">
        <v>1</v>
      </c>
      <c r="F2798">
        <v>52</v>
      </c>
      <c r="G2798">
        <v>93.25</v>
      </c>
      <c r="H2798">
        <v>5219.3</v>
      </c>
      <c r="I2798">
        <f t="shared" si="43"/>
        <v>0</v>
      </c>
      <c r="J2798" t="s">
        <v>3686</v>
      </c>
    </row>
    <row r="2799" spans="1:10" hidden="1">
      <c r="A2799">
        <v>49</v>
      </c>
      <c r="B2799">
        <v>0</v>
      </c>
      <c r="C2799">
        <v>3</v>
      </c>
      <c r="D2799">
        <v>2280</v>
      </c>
      <c r="E2799">
        <v>0</v>
      </c>
      <c r="F2799">
        <v>45</v>
      </c>
      <c r="G2799">
        <v>73.55</v>
      </c>
      <c r="H2799">
        <v>5342.15</v>
      </c>
      <c r="I2799">
        <f t="shared" si="43"/>
        <v>0</v>
      </c>
      <c r="J2799" t="s">
        <v>3686</v>
      </c>
    </row>
    <row r="2800" spans="1:10" hidden="1">
      <c r="A2800">
        <v>60</v>
      </c>
      <c r="B2800">
        <v>0</v>
      </c>
      <c r="C2800">
        <v>3</v>
      </c>
      <c r="D2800">
        <v>6487</v>
      </c>
      <c r="E2800">
        <v>0</v>
      </c>
      <c r="F2800">
        <v>56</v>
      </c>
      <c r="G2800">
        <v>75.75</v>
      </c>
      <c r="H2800">
        <v>5406.17</v>
      </c>
      <c r="I2800">
        <f t="shared" si="43"/>
        <v>0</v>
      </c>
      <c r="J2800" t="s">
        <v>3686</v>
      </c>
    </row>
    <row r="2801" spans="1:10" hidden="1">
      <c r="A2801">
        <v>61</v>
      </c>
      <c r="B2801">
        <v>0</v>
      </c>
      <c r="C2801">
        <v>3</v>
      </c>
      <c r="D2801">
        <v>5540</v>
      </c>
      <c r="E2801">
        <v>9</v>
      </c>
      <c r="F2801">
        <v>63</v>
      </c>
      <c r="G2801">
        <v>80</v>
      </c>
      <c r="H2801">
        <v>7183.46</v>
      </c>
      <c r="I2801">
        <f t="shared" si="43"/>
        <v>0</v>
      </c>
      <c r="J2801" t="s">
        <v>3686</v>
      </c>
    </row>
    <row r="2802" spans="1:10" hidden="1">
      <c r="A2802">
        <v>34</v>
      </c>
      <c r="B2802">
        <v>0</v>
      </c>
      <c r="C2802">
        <v>3</v>
      </c>
      <c r="D2802">
        <v>5096</v>
      </c>
      <c r="E2802">
        <v>10</v>
      </c>
      <c r="F2802">
        <v>72</v>
      </c>
      <c r="G2802">
        <v>103.95</v>
      </c>
      <c r="H2802">
        <v>10814.34</v>
      </c>
      <c r="I2802">
        <f t="shared" si="43"/>
        <v>0</v>
      </c>
      <c r="J2802" t="s">
        <v>3686</v>
      </c>
    </row>
    <row r="2803" spans="1:10" hidden="1">
      <c r="A2803">
        <v>33</v>
      </c>
      <c r="B2803">
        <v>2</v>
      </c>
      <c r="C2803">
        <v>3</v>
      </c>
      <c r="D2803">
        <v>4236</v>
      </c>
      <c r="E2803">
        <v>0</v>
      </c>
      <c r="F2803">
        <v>7</v>
      </c>
      <c r="G2803">
        <v>29.8</v>
      </c>
      <c r="H2803">
        <v>201.95</v>
      </c>
      <c r="I2803">
        <f t="shared" si="43"/>
        <v>0</v>
      </c>
      <c r="J2803" t="s">
        <v>3686</v>
      </c>
    </row>
    <row r="2804" spans="1:10" hidden="1">
      <c r="A2804">
        <v>33</v>
      </c>
      <c r="B2804">
        <v>0</v>
      </c>
      <c r="C2804">
        <v>3</v>
      </c>
      <c r="D2804">
        <v>5025</v>
      </c>
      <c r="E2804">
        <v>0</v>
      </c>
      <c r="F2804">
        <v>17</v>
      </c>
      <c r="G2804">
        <v>56.1</v>
      </c>
      <c r="H2804">
        <v>1566.94</v>
      </c>
      <c r="I2804">
        <f t="shared" si="43"/>
        <v>0</v>
      </c>
      <c r="J2804" t="s">
        <v>3686</v>
      </c>
    </row>
    <row r="2805" spans="1:10" hidden="1">
      <c r="A2805">
        <v>58</v>
      </c>
      <c r="B2805">
        <v>1</v>
      </c>
      <c r="C2805">
        <v>3</v>
      </c>
      <c r="D2805">
        <v>2584</v>
      </c>
      <c r="E2805">
        <v>0</v>
      </c>
      <c r="F2805">
        <v>3</v>
      </c>
      <c r="G2805">
        <v>70.7</v>
      </c>
      <c r="H2805">
        <v>300.77</v>
      </c>
      <c r="I2805">
        <f t="shared" si="43"/>
        <v>0</v>
      </c>
      <c r="J2805" t="s">
        <v>3751</v>
      </c>
    </row>
    <row r="2806" spans="1:10" hidden="1">
      <c r="A2806">
        <v>44</v>
      </c>
      <c r="B2806">
        <v>2</v>
      </c>
      <c r="C2806">
        <v>3</v>
      </c>
      <c r="D2806">
        <v>2161</v>
      </c>
      <c r="E2806">
        <v>3</v>
      </c>
      <c r="F2806">
        <v>36</v>
      </c>
      <c r="G2806">
        <v>51.05</v>
      </c>
      <c r="H2806">
        <v>2525.2800000000002</v>
      </c>
      <c r="I2806">
        <f t="shared" si="43"/>
        <v>0</v>
      </c>
      <c r="J2806" t="s">
        <v>3686</v>
      </c>
    </row>
    <row r="2807" spans="1:10" hidden="1">
      <c r="A2807">
        <v>32</v>
      </c>
      <c r="B2807">
        <v>0</v>
      </c>
      <c r="C2807">
        <v>3</v>
      </c>
      <c r="D2807">
        <v>5867</v>
      </c>
      <c r="E2807">
        <v>9</v>
      </c>
      <c r="F2807">
        <v>3</v>
      </c>
      <c r="G2807">
        <v>20.85</v>
      </c>
      <c r="H2807">
        <v>107.31</v>
      </c>
      <c r="I2807">
        <f t="shared" si="43"/>
        <v>0</v>
      </c>
      <c r="J2807" t="s">
        <v>3751</v>
      </c>
    </row>
    <row r="2808" spans="1:10" hidden="1">
      <c r="A2808">
        <v>35</v>
      </c>
      <c r="B2808">
        <v>3</v>
      </c>
      <c r="C2808">
        <v>3</v>
      </c>
      <c r="D2808">
        <v>4122</v>
      </c>
      <c r="E2808">
        <v>1</v>
      </c>
      <c r="F2808">
        <v>70</v>
      </c>
      <c r="G2808">
        <v>60.35</v>
      </c>
      <c r="H2808">
        <v>4089.47</v>
      </c>
      <c r="I2808">
        <f t="shared" si="43"/>
        <v>0</v>
      </c>
      <c r="J2808" t="s">
        <v>3686</v>
      </c>
    </row>
    <row r="2809" spans="1:10" hidden="1">
      <c r="A2809">
        <v>19</v>
      </c>
      <c r="B2809">
        <v>0</v>
      </c>
      <c r="C2809">
        <v>3</v>
      </c>
      <c r="D2809">
        <v>4452</v>
      </c>
      <c r="E2809">
        <v>9</v>
      </c>
      <c r="F2809">
        <v>69</v>
      </c>
      <c r="G2809">
        <v>92.45</v>
      </c>
      <c r="H2809">
        <v>6673.07</v>
      </c>
      <c r="I2809">
        <f t="shared" si="43"/>
        <v>0</v>
      </c>
      <c r="J2809" t="s">
        <v>3686</v>
      </c>
    </row>
    <row r="2810" spans="1:10" hidden="1">
      <c r="A2810">
        <v>47</v>
      </c>
      <c r="B2810">
        <v>0</v>
      </c>
      <c r="C2810">
        <v>3</v>
      </c>
      <c r="D2810">
        <v>3787</v>
      </c>
      <c r="E2810">
        <v>0</v>
      </c>
      <c r="F2810">
        <v>5</v>
      </c>
      <c r="G2810">
        <v>96.55</v>
      </c>
      <c r="H2810">
        <v>695.75</v>
      </c>
      <c r="I2810">
        <f t="shared" si="43"/>
        <v>0</v>
      </c>
      <c r="J2810" t="s">
        <v>3686</v>
      </c>
    </row>
    <row r="2811" spans="1:10" hidden="1">
      <c r="A2811">
        <v>40</v>
      </c>
      <c r="B2811">
        <v>0</v>
      </c>
      <c r="C2811">
        <v>3</v>
      </c>
      <c r="D2811">
        <v>5679</v>
      </c>
      <c r="E2811">
        <v>0</v>
      </c>
      <c r="F2811">
        <v>56</v>
      </c>
      <c r="G2811">
        <v>96.85</v>
      </c>
      <c r="H2811">
        <v>7833.17</v>
      </c>
      <c r="I2811">
        <f t="shared" si="43"/>
        <v>0</v>
      </c>
      <c r="J2811" t="s">
        <v>3686</v>
      </c>
    </row>
    <row r="2812" spans="1:10" hidden="1">
      <c r="A2812">
        <v>69</v>
      </c>
      <c r="B2812">
        <v>0</v>
      </c>
      <c r="C2812">
        <v>3</v>
      </c>
      <c r="D2812">
        <v>5982</v>
      </c>
      <c r="E2812">
        <v>0</v>
      </c>
      <c r="F2812">
        <v>21</v>
      </c>
      <c r="G2812">
        <v>90.05</v>
      </c>
      <c r="H2812">
        <v>2029.19</v>
      </c>
      <c r="I2812">
        <f t="shared" si="43"/>
        <v>0</v>
      </c>
      <c r="J2812" t="s">
        <v>3686</v>
      </c>
    </row>
    <row r="2813" spans="1:10" hidden="1">
      <c r="A2813">
        <v>30</v>
      </c>
      <c r="B2813">
        <v>0</v>
      </c>
      <c r="C2813">
        <v>3</v>
      </c>
      <c r="D2813">
        <v>5384</v>
      </c>
      <c r="E2813">
        <v>0</v>
      </c>
      <c r="F2813">
        <v>1</v>
      </c>
      <c r="G2813">
        <v>20.25</v>
      </c>
      <c r="H2813">
        <v>60.71</v>
      </c>
      <c r="I2813">
        <f t="shared" si="43"/>
        <v>0</v>
      </c>
      <c r="J2813" t="s">
        <v>3751</v>
      </c>
    </row>
    <row r="2814" spans="1:10" hidden="1">
      <c r="A2814">
        <v>44</v>
      </c>
      <c r="B2814">
        <v>0</v>
      </c>
      <c r="C2814">
        <v>3</v>
      </c>
      <c r="D2814">
        <v>4487</v>
      </c>
      <c r="E2814">
        <v>3</v>
      </c>
      <c r="F2814">
        <v>71</v>
      </c>
      <c r="G2814">
        <v>85.75</v>
      </c>
      <c r="H2814">
        <v>8397.48</v>
      </c>
      <c r="I2814">
        <f t="shared" si="43"/>
        <v>0</v>
      </c>
      <c r="J2814" t="s">
        <v>3686</v>
      </c>
    </row>
    <row r="2815" spans="1:10" hidden="1">
      <c r="A2815">
        <v>59</v>
      </c>
      <c r="B2815">
        <v>0</v>
      </c>
      <c r="C2815">
        <v>3</v>
      </c>
      <c r="D2815">
        <v>5582</v>
      </c>
      <c r="E2815">
        <v>5</v>
      </c>
      <c r="F2815">
        <v>70</v>
      </c>
      <c r="G2815">
        <v>98.7</v>
      </c>
      <c r="H2815">
        <v>10025.700000000001</v>
      </c>
      <c r="I2815">
        <f t="shared" si="43"/>
        <v>0</v>
      </c>
      <c r="J2815" t="s">
        <v>3686</v>
      </c>
    </row>
    <row r="2816" spans="1:10" hidden="1">
      <c r="A2816">
        <v>23</v>
      </c>
      <c r="B2816">
        <v>0</v>
      </c>
      <c r="C2816">
        <v>3</v>
      </c>
      <c r="D2816">
        <v>5983</v>
      </c>
      <c r="E2816">
        <v>0</v>
      </c>
      <c r="F2816">
        <v>2</v>
      </c>
      <c r="G2816">
        <v>24.85</v>
      </c>
      <c r="H2816">
        <v>142.5</v>
      </c>
      <c r="I2816">
        <f t="shared" si="43"/>
        <v>0</v>
      </c>
      <c r="J2816" t="s">
        <v>3751</v>
      </c>
    </row>
    <row r="2817" spans="1:10" hidden="1">
      <c r="A2817">
        <v>50</v>
      </c>
      <c r="B2817">
        <v>0</v>
      </c>
      <c r="C2817">
        <v>3</v>
      </c>
      <c r="D2817">
        <v>5928</v>
      </c>
      <c r="E2817">
        <v>4</v>
      </c>
      <c r="F2817">
        <v>7</v>
      </c>
      <c r="G2817">
        <v>81.25</v>
      </c>
      <c r="H2817">
        <v>617.86</v>
      </c>
      <c r="I2817">
        <f t="shared" si="43"/>
        <v>0</v>
      </c>
      <c r="J2817" t="s">
        <v>3686</v>
      </c>
    </row>
    <row r="2818" spans="1:10" hidden="1">
      <c r="A2818">
        <v>38</v>
      </c>
      <c r="B2818">
        <v>3</v>
      </c>
      <c r="C2818">
        <v>3</v>
      </c>
      <c r="D2818">
        <v>3965</v>
      </c>
      <c r="E2818">
        <v>0</v>
      </c>
      <c r="F2818">
        <v>15</v>
      </c>
      <c r="G2818">
        <v>24.8</v>
      </c>
      <c r="H2818">
        <v>799.45</v>
      </c>
      <c r="I2818">
        <f t="shared" ref="I2818:I2881" si="44">IF(J2818="Churned",1,0)</f>
        <v>0</v>
      </c>
      <c r="J2818" t="s">
        <v>3686</v>
      </c>
    </row>
    <row r="2819" spans="1:10" hidden="1">
      <c r="A2819">
        <v>53</v>
      </c>
      <c r="B2819">
        <v>0</v>
      </c>
      <c r="C2819">
        <v>3</v>
      </c>
      <c r="D2819">
        <v>2574</v>
      </c>
      <c r="E2819">
        <v>0</v>
      </c>
      <c r="F2819">
        <v>42</v>
      </c>
      <c r="G2819">
        <v>20.75</v>
      </c>
      <c r="H2819">
        <v>1613.47</v>
      </c>
      <c r="I2819">
        <f t="shared" si="44"/>
        <v>0</v>
      </c>
      <c r="J2819" t="s">
        <v>3686</v>
      </c>
    </row>
    <row r="2820" spans="1:10" hidden="1">
      <c r="A2820">
        <v>24</v>
      </c>
      <c r="B2820">
        <v>0</v>
      </c>
      <c r="C2820">
        <v>3</v>
      </c>
      <c r="D2820">
        <v>3097</v>
      </c>
      <c r="E2820">
        <v>1</v>
      </c>
      <c r="F2820">
        <v>12</v>
      </c>
      <c r="G2820">
        <v>51.25</v>
      </c>
      <c r="H2820">
        <v>1174.6600000000001</v>
      </c>
      <c r="I2820">
        <f t="shared" si="44"/>
        <v>0</v>
      </c>
      <c r="J2820" t="s">
        <v>3686</v>
      </c>
    </row>
    <row r="2821" spans="1:10" hidden="1">
      <c r="A2821">
        <v>26</v>
      </c>
      <c r="B2821">
        <v>2</v>
      </c>
      <c r="C2821">
        <v>3</v>
      </c>
      <c r="D2821">
        <v>4331</v>
      </c>
      <c r="E2821">
        <v>6</v>
      </c>
      <c r="F2821">
        <v>27</v>
      </c>
      <c r="G2821">
        <v>74.400000000000006</v>
      </c>
      <c r="H2821">
        <v>3232.17</v>
      </c>
      <c r="I2821">
        <f t="shared" si="44"/>
        <v>0</v>
      </c>
      <c r="J2821" t="s">
        <v>3686</v>
      </c>
    </row>
    <row r="2822" spans="1:10" hidden="1">
      <c r="A2822">
        <v>56</v>
      </c>
      <c r="B2822">
        <v>3</v>
      </c>
      <c r="C2822">
        <v>3</v>
      </c>
      <c r="D2822">
        <v>4444</v>
      </c>
      <c r="E2822">
        <v>6</v>
      </c>
      <c r="F2822">
        <v>71</v>
      </c>
      <c r="G2822">
        <v>89.9</v>
      </c>
      <c r="H2822">
        <v>8681.58</v>
      </c>
      <c r="I2822">
        <f t="shared" si="44"/>
        <v>0</v>
      </c>
      <c r="J2822" t="s">
        <v>3686</v>
      </c>
    </row>
    <row r="2823" spans="1:10" hidden="1">
      <c r="A2823">
        <v>57</v>
      </c>
      <c r="B2823">
        <v>2</v>
      </c>
      <c r="C2823">
        <v>3</v>
      </c>
      <c r="D2823">
        <v>4754</v>
      </c>
      <c r="E2823">
        <v>5</v>
      </c>
      <c r="F2823">
        <v>64</v>
      </c>
      <c r="G2823">
        <v>65.8</v>
      </c>
      <c r="H2823">
        <v>5769.01</v>
      </c>
      <c r="I2823">
        <f t="shared" si="44"/>
        <v>0</v>
      </c>
      <c r="J2823" t="s">
        <v>3686</v>
      </c>
    </row>
    <row r="2824" spans="1:10" hidden="1">
      <c r="A2824">
        <v>39</v>
      </c>
      <c r="B2824">
        <v>1</v>
      </c>
      <c r="C2824">
        <v>3</v>
      </c>
      <c r="D2824">
        <v>4804</v>
      </c>
      <c r="E2824">
        <v>5</v>
      </c>
      <c r="F2824">
        <v>61</v>
      </c>
      <c r="G2824">
        <v>100.7</v>
      </c>
      <c r="H2824">
        <v>7222.51</v>
      </c>
      <c r="I2824">
        <f t="shared" si="44"/>
        <v>0</v>
      </c>
      <c r="J2824" t="s">
        <v>3686</v>
      </c>
    </row>
    <row r="2825" spans="1:10" hidden="1">
      <c r="A2825">
        <v>60</v>
      </c>
      <c r="B2825">
        <v>0</v>
      </c>
      <c r="C2825">
        <v>3</v>
      </c>
      <c r="D2825">
        <v>5121</v>
      </c>
      <c r="E2825">
        <v>0</v>
      </c>
      <c r="F2825">
        <v>58</v>
      </c>
      <c r="G2825">
        <v>107.75</v>
      </c>
      <c r="H2825">
        <v>9041.35</v>
      </c>
      <c r="I2825">
        <f t="shared" si="44"/>
        <v>0</v>
      </c>
      <c r="J2825" t="s">
        <v>3686</v>
      </c>
    </row>
    <row r="2826" spans="1:10" hidden="1">
      <c r="A2826">
        <v>51</v>
      </c>
      <c r="B2826">
        <v>0</v>
      </c>
      <c r="C2826">
        <v>3</v>
      </c>
      <c r="D2826">
        <v>4957</v>
      </c>
      <c r="E2826">
        <v>5</v>
      </c>
      <c r="F2826">
        <v>71</v>
      </c>
      <c r="G2826">
        <v>54.5</v>
      </c>
      <c r="H2826">
        <v>7208.92</v>
      </c>
      <c r="I2826">
        <f t="shared" si="44"/>
        <v>0</v>
      </c>
      <c r="J2826" t="s">
        <v>3686</v>
      </c>
    </row>
    <row r="2827" spans="1:10" hidden="1">
      <c r="A2827">
        <v>21</v>
      </c>
      <c r="B2827">
        <v>0</v>
      </c>
      <c r="C2827">
        <v>3</v>
      </c>
      <c r="D2827">
        <v>4935</v>
      </c>
      <c r="E2827">
        <v>6</v>
      </c>
      <c r="F2827">
        <v>58</v>
      </c>
      <c r="G2827">
        <v>109.1</v>
      </c>
      <c r="H2827">
        <v>8548.35</v>
      </c>
      <c r="I2827">
        <f t="shared" si="44"/>
        <v>0</v>
      </c>
      <c r="J2827" t="s">
        <v>3686</v>
      </c>
    </row>
    <row r="2828" spans="1:10" hidden="1">
      <c r="A2828">
        <v>51</v>
      </c>
      <c r="B2828">
        <v>0</v>
      </c>
      <c r="C2828">
        <v>3</v>
      </c>
      <c r="D2828">
        <v>4959</v>
      </c>
      <c r="E2828">
        <v>5</v>
      </c>
      <c r="F2828">
        <v>42</v>
      </c>
      <c r="G2828">
        <v>25.1</v>
      </c>
      <c r="H2828">
        <v>1097.1500000000001</v>
      </c>
      <c r="I2828">
        <f t="shared" si="44"/>
        <v>0</v>
      </c>
      <c r="J2828" t="s">
        <v>3686</v>
      </c>
    </row>
    <row r="2829" spans="1:10" hidden="1">
      <c r="A2829">
        <v>26</v>
      </c>
      <c r="B2829">
        <v>0</v>
      </c>
      <c r="C2829">
        <v>3</v>
      </c>
      <c r="D2829">
        <v>5536</v>
      </c>
      <c r="E2829">
        <v>0</v>
      </c>
      <c r="F2829">
        <v>5</v>
      </c>
      <c r="G2829">
        <v>68.95</v>
      </c>
      <c r="H2829">
        <v>444.75</v>
      </c>
      <c r="I2829">
        <f t="shared" si="44"/>
        <v>0</v>
      </c>
      <c r="J2829" t="s">
        <v>3686</v>
      </c>
    </row>
    <row r="2830" spans="1:10" hidden="1">
      <c r="A2830">
        <v>58</v>
      </c>
      <c r="B2830">
        <v>0</v>
      </c>
      <c r="C2830">
        <v>3</v>
      </c>
      <c r="D2830">
        <v>4390</v>
      </c>
      <c r="E2830">
        <v>1</v>
      </c>
      <c r="F2830">
        <v>20</v>
      </c>
      <c r="G2830">
        <v>20.350000000000001</v>
      </c>
      <c r="H2830">
        <v>952.35</v>
      </c>
      <c r="I2830">
        <f t="shared" si="44"/>
        <v>0</v>
      </c>
      <c r="J2830" t="s">
        <v>3686</v>
      </c>
    </row>
    <row r="2831" spans="1:10" hidden="1">
      <c r="A2831">
        <v>23</v>
      </c>
      <c r="B2831">
        <v>3</v>
      </c>
      <c r="C2831">
        <v>3</v>
      </c>
      <c r="D2831">
        <v>5759</v>
      </c>
      <c r="E2831">
        <v>0</v>
      </c>
      <c r="F2831">
        <v>33</v>
      </c>
      <c r="G2831">
        <v>20.149999999999999</v>
      </c>
      <c r="H2831">
        <v>1380.43</v>
      </c>
      <c r="I2831">
        <f t="shared" si="44"/>
        <v>0</v>
      </c>
      <c r="J2831" t="s">
        <v>3686</v>
      </c>
    </row>
    <row r="2832" spans="1:10" hidden="1">
      <c r="A2832">
        <v>51</v>
      </c>
      <c r="B2832">
        <v>1</v>
      </c>
      <c r="C2832">
        <v>3</v>
      </c>
      <c r="D2832">
        <v>5916</v>
      </c>
      <c r="E2832">
        <v>0</v>
      </c>
      <c r="F2832">
        <v>11</v>
      </c>
      <c r="G2832">
        <v>25.2</v>
      </c>
      <c r="H2832">
        <v>321.05</v>
      </c>
      <c r="I2832">
        <f t="shared" si="44"/>
        <v>0</v>
      </c>
      <c r="J2832" t="s">
        <v>3686</v>
      </c>
    </row>
    <row r="2833" spans="1:10" hidden="1">
      <c r="A2833">
        <v>49</v>
      </c>
      <c r="B2833">
        <v>2</v>
      </c>
      <c r="C2833">
        <v>3</v>
      </c>
      <c r="D2833">
        <v>3922</v>
      </c>
      <c r="E2833">
        <v>10</v>
      </c>
      <c r="F2833">
        <v>48</v>
      </c>
      <c r="G2833">
        <v>111.8</v>
      </c>
      <c r="H2833">
        <v>6047.01</v>
      </c>
      <c r="I2833">
        <f t="shared" si="44"/>
        <v>0</v>
      </c>
      <c r="J2833" t="s">
        <v>3686</v>
      </c>
    </row>
    <row r="2834" spans="1:10" hidden="1">
      <c r="A2834">
        <v>49</v>
      </c>
      <c r="B2834">
        <v>0</v>
      </c>
      <c r="C2834">
        <v>3</v>
      </c>
      <c r="D2834">
        <v>4298</v>
      </c>
      <c r="E2834">
        <v>0</v>
      </c>
      <c r="F2834">
        <v>14</v>
      </c>
      <c r="G2834">
        <v>51.45</v>
      </c>
      <c r="H2834">
        <v>1064.4100000000001</v>
      </c>
      <c r="I2834">
        <f t="shared" si="44"/>
        <v>0</v>
      </c>
      <c r="J2834" t="s">
        <v>3686</v>
      </c>
    </row>
    <row r="2835" spans="1:10" hidden="1">
      <c r="A2835">
        <v>64</v>
      </c>
      <c r="B2835">
        <v>2</v>
      </c>
      <c r="C2835">
        <v>3</v>
      </c>
      <c r="D2835">
        <v>5058</v>
      </c>
      <c r="E2835">
        <v>0</v>
      </c>
      <c r="F2835">
        <v>66</v>
      </c>
      <c r="G2835">
        <v>65.7</v>
      </c>
      <c r="H2835">
        <v>6498.82</v>
      </c>
      <c r="I2835">
        <f t="shared" si="44"/>
        <v>0</v>
      </c>
      <c r="J2835" t="s">
        <v>3686</v>
      </c>
    </row>
    <row r="2836" spans="1:10" hidden="1">
      <c r="A2836">
        <v>37</v>
      </c>
      <c r="B2836">
        <v>0</v>
      </c>
      <c r="C2836">
        <v>3</v>
      </c>
      <c r="D2836">
        <v>6212</v>
      </c>
      <c r="E2836">
        <v>0</v>
      </c>
      <c r="F2836">
        <v>52</v>
      </c>
      <c r="G2836">
        <v>94.6</v>
      </c>
      <c r="H2836">
        <v>6545.76</v>
      </c>
      <c r="I2836">
        <f t="shared" si="44"/>
        <v>0</v>
      </c>
      <c r="J2836" t="s">
        <v>3686</v>
      </c>
    </row>
    <row r="2837" spans="1:10" hidden="1">
      <c r="A2837">
        <v>60</v>
      </c>
      <c r="B2837">
        <v>0</v>
      </c>
      <c r="C2837">
        <v>3</v>
      </c>
      <c r="D2837">
        <v>3860</v>
      </c>
      <c r="E2837">
        <v>0</v>
      </c>
      <c r="F2837">
        <v>39</v>
      </c>
      <c r="G2837">
        <v>99.75</v>
      </c>
      <c r="H2837">
        <v>4427.17</v>
      </c>
      <c r="I2837">
        <f t="shared" si="44"/>
        <v>0</v>
      </c>
      <c r="J2837" t="s">
        <v>3686</v>
      </c>
    </row>
    <row r="2838" spans="1:10" hidden="1">
      <c r="A2838">
        <v>72</v>
      </c>
      <c r="B2838">
        <v>0</v>
      </c>
      <c r="C2838">
        <v>3</v>
      </c>
      <c r="D2838">
        <v>4521</v>
      </c>
      <c r="E2838">
        <v>0</v>
      </c>
      <c r="F2838">
        <v>54</v>
      </c>
      <c r="G2838">
        <v>55.45</v>
      </c>
      <c r="H2838">
        <v>2966.95</v>
      </c>
      <c r="I2838">
        <f t="shared" si="44"/>
        <v>0</v>
      </c>
      <c r="J2838" t="s">
        <v>3686</v>
      </c>
    </row>
    <row r="2839" spans="1:10" hidden="1">
      <c r="A2839">
        <v>72</v>
      </c>
      <c r="B2839">
        <v>1</v>
      </c>
      <c r="C2839">
        <v>3</v>
      </c>
      <c r="D2839">
        <v>5035</v>
      </c>
      <c r="E2839">
        <v>1</v>
      </c>
      <c r="F2839">
        <v>58</v>
      </c>
      <c r="G2839">
        <v>89.85</v>
      </c>
      <c r="H2839">
        <v>6324.69</v>
      </c>
      <c r="I2839">
        <f t="shared" si="44"/>
        <v>0</v>
      </c>
      <c r="J2839" t="s">
        <v>3686</v>
      </c>
    </row>
    <row r="2840" spans="1:10" hidden="1">
      <c r="A2840">
        <v>71</v>
      </c>
      <c r="B2840">
        <v>1</v>
      </c>
      <c r="C2840">
        <v>3</v>
      </c>
      <c r="D2840">
        <v>3123</v>
      </c>
      <c r="E2840">
        <v>1</v>
      </c>
      <c r="F2840">
        <v>8</v>
      </c>
      <c r="G2840">
        <v>68.55</v>
      </c>
      <c r="H2840">
        <v>803.87</v>
      </c>
      <c r="I2840">
        <f t="shared" si="44"/>
        <v>0</v>
      </c>
      <c r="J2840" t="s">
        <v>3686</v>
      </c>
    </row>
    <row r="2841" spans="1:10" hidden="1">
      <c r="A2841">
        <v>33</v>
      </c>
      <c r="B2841">
        <v>0</v>
      </c>
      <c r="C2841">
        <v>3</v>
      </c>
      <c r="D2841">
        <v>6398</v>
      </c>
      <c r="E2841">
        <v>10</v>
      </c>
      <c r="F2841">
        <v>64</v>
      </c>
      <c r="G2841">
        <v>102.45</v>
      </c>
      <c r="H2841">
        <v>9245.4599999999991</v>
      </c>
      <c r="I2841">
        <f t="shared" si="44"/>
        <v>0</v>
      </c>
      <c r="J2841" t="s">
        <v>3686</v>
      </c>
    </row>
    <row r="2842" spans="1:10" hidden="1">
      <c r="A2842">
        <v>22</v>
      </c>
      <c r="B2842">
        <v>0</v>
      </c>
      <c r="C2842">
        <v>3</v>
      </c>
      <c r="D2842">
        <v>4111</v>
      </c>
      <c r="E2842">
        <v>10</v>
      </c>
      <c r="F2842">
        <v>71</v>
      </c>
      <c r="G2842">
        <v>108.55</v>
      </c>
      <c r="H2842">
        <v>9885.8700000000008</v>
      </c>
      <c r="I2842">
        <f t="shared" si="44"/>
        <v>0</v>
      </c>
      <c r="J2842" t="s">
        <v>3686</v>
      </c>
    </row>
    <row r="2843" spans="1:10" hidden="1">
      <c r="A2843">
        <v>29</v>
      </c>
      <c r="B2843">
        <v>0</v>
      </c>
      <c r="C2843">
        <v>3</v>
      </c>
      <c r="D2843">
        <v>5201</v>
      </c>
      <c r="E2843">
        <v>0</v>
      </c>
      <c r="F2843">
        <v>33</v>
      </c>
      <c r="G2843">
        <v>54.65</v>
      </c>
      <c r="H2843">
        <v>1860.23</v>
      </c>
      <c r="I2843">
        <f t="shared" si="44"/>
        <v>0</v>
      </c>
      <c r="J2843" t="s">
        <v>3686</v>
      </c>
    </row>
    <row r="2844" spans="1:10" hidden="1">
      <c r="A2844">
        <v>62</v>
      </c>
      <c r="B2844">
        <v>0</v>
      </c>
      <c r="C2844">
        <v>3</v>
      </c>
      <c r="D2844">
        <v>3979</v>
      </c>
      <c r="E2844">
        <v>0</v>
      </c>
      <c r="F2844">
        <v>46</v>
      </c>
      <c r="G2844">
        <v>24.95</v>
      </c>
      <c r="H2844">
        <v>1377.5</v>
      </c>
      <c r="I2844">
        <f t="shared" si="44"/>
        <v>0</v>
      </c>
      <c r="J2844" t="s">
        <v>3686</v>
      </c>
    </row>
    <row r="2845" spans="1:10" hidden="1">
      <c r="A2845">
        <v>39</v>
      </c>
      <c r="B2845">
        <v>3</v>
      </c>
      <c r="C2845">
        <v>3</v>
      </c>
      <c r="D2845">
        <v>5416</v>
      </c>
      <c r="E2845">
        <v>0</v>
      </c>
      <c r="F2845">
        <v>8</v>
      </c>
      <c r="G2845">
        <v>19.350000000000001</v>
      </c>
      <c r="H2845">
        <v>431.56</v>
      </c>
      <c r="I2845">
        <f t="shared" si="44"/>
        <v>0</v>
      </c>
      <c r="J2845" t="s">
        <v>3686</v>
      </c>
    </row>
    <row r="2846" spans="1:10" hidden="1">
      <c r="A2846">
        <v>51</v>
      </c>
      <c r="B2846">
        <v>0</v>
      </c>
      <c r="C2846">
        <v>3</v>
      </c>
      <c r="D2846">
        <v>5924</v>
      </c>
      <c r="E2846">
        <v>0</v>
      </c>
      <c r="F2846">
        <v>20</v>
      </c>
      <c r="G2846">
        <v>59.2</v>
      </c>
      <c r="H2846">
        <v>1984</v>
      </c>
      <c r="I2846">
        <f t="shared" si="44"/>
        <v>0</v>
      </c>
      <c r="J2846" t="s">
        <v>3686</v>
      </c>
    </row>
    <row r="2847" spans="1:10" hidden="1">
      <c r="A2847">
        <v>53</v>
      </c>
      <c r="B2847">
        <v>0</v>
      </c>
      <c r="C2847">
        <v>3</v>
      </c>
      <c r="D2847">
        <v>5331</v>
      </c>
      <c r="E2847">
        <v>7</v>
      </c>
      <c r="F2847">
        <v>44</v>
      </c>
      <c r="G2847">
        <v>24.85</v>
      </c>
      <c r="H2847">
        <v>2431.2800000000002</v>
      </c>
      <c r="I2847">
        <f t="shared" si="44"/>
        <v>0</v>
      </c>
      <c r="J2847" t="s">
        <v>3686</v>
      </c>
    </row>
    <row r="2848" spans="1:10" hidden="1">
      <c r="A2848">
        <v>44</v>
      </c>
      <c r="B2848">
        <v>0</v>
      </c>
      <c r="C2848">
        <v>3</v>
      </c>
      <c r="D2848">
        <v>2738</v>
      </c>
      <c r="E2848">
        <v>0</v>
      </c>
      <c r="F2848">
        <v>11</v>
      </c>
      <c r="G2848">
        <v>61.25</v>
      </c>
      <c r="H2848">
        <v>1036.19</v>
      </c>
      <c r="I2848">
        <f t="shared" si="44"/>
        <v>0</v>
      </c>
      <c r="J2848" t="s">
        <v>3686</v>
      </c>
    </row>
    <row r="2849" spans="1:10" hidden="1">
      <c r="A2849">
        <v>29</v>
      </c>
      <c r="B2849">
        <v>0</v>
      </c>
      <c r="C2849">
        <v>3</v>
      </c>
      <c r="D2849">
        <v>5890</v>
      </c>
      <c r="E2849">
        <v>2</v>
      </c>
      <c r="F2849">
        <v>72</v>
      </c>
      <c r="G2849">
        <v>115.55</v>
      </c>
      <c r="H2849">
        <v>11868.34</v>
      </c>
      <c r="I2849">
        <f t="shared" si="44"/>
        <v>0</v>
      </c>
      <c r="J2849" t="s">
        <v>3686</v>
      </c>
    </row>
    <row r="2850" spans="1:10" hidden="1">
      <c r="A2850">
        <v>46</v>
      </c>
      <c r="B2850">
        <v>2</v>
      </c>
      <c r="C2850">
        <v>3</v>
      </c>
      <c r="D2850">
        <v>2843</v>
      </c>
      <c r="E2850">
        <v>2</v>
      </c>
      <c r="F2850">
        <v>2</v>
      </c>
      <c r="G2850">
        <v>20.3</v>
      </c>
      <c r="H2850">
        <v>102.74</v>
      </c>
      <c r="I2850">
        <f t="shared" si="44"/>
        <v>0</v>
      </c>
      <c r="J2850" t="s">
        <v>3751</v>
      </c>
    </row>
    <row r="2851" spans="1:10" hidden="1">
      <c r="A2851">
        <v>57</v>
      </c>
      <c r="B2851">
        <v>0</v>
      </c>
      <c r="C2851">
        <v>3</v>
      </c>
      <c r="D2851">
        <v>4709</v>
      </c>
      <c r="E2851">
        <v>1</v>
      </c>
      <c r="F2851">
        <v>59</v>
      </c>
      <c r="G2851">
        <v>81.25</v>
      </c>
      <c r="H2851">
        <v>6385.85</v>
      </c>
      <c r="I2851">
        <f t="shared" si="44"/>
        <v>0</v>
      </c>
      <c r="J2851" t="s">
        <v>3686</v>
      </c>
    </row>
    <row r="2852" spans="1:10" hidden="1">
      <c r="A2852">
        <v>43</v>
      </c>
      <c r="B2852">
        <v>0</v>
      </c>
      <c r="C2852">
        <v>3</v>
      </c>
      <c r="D2852">
        <v>5601</v>
      </c>
      <c r="E2852">
        <v>0</v>
      </c>
      <c r="F2852">
        <v>56</v>
      </c>
      <c r="G2852">
        <v>98.6</v>
      </c>
      <c r="H2852">
        <v>6196.49</v>
      </c>
      <c r="I2852">
        <f t="shared" si="44"/>
        <v>0</v>
      </c>
      <c r="J2852" t="s">
        <v>3686</v>
      </c>
    </row>
    <row r="2853" spans="1:10" hidden="1">
      <c r="A2853">
        <v>62</v>
      </c>
      <c r="B2853">
        <v>2</v>
      </c>
      <c r="C2853">
        <v>3</v>
      </c>
      <c r="D2853">
        <v>2531</v>
      </c>
      <c r="E2853">
        <v>1</v>
      </c>
      <c r="F2853">
        <v>42</v>
      </c>
      <c r="G2853">
        <v>73.150000000000006</v>
      </c>
      <c r="H2853">
        <v>3709.85</v>
      </c>
      <c r="I2853">
        <f t="shared" si="44"/>
        <v>0</v>
      </c>
      <c r="J2853" t="s">
        <v>3686</v>
      </c>
    </row>
    <row r="2854" spans="1:10" hidden="1">
      <c r="A2854">
        <v>54</v>
      </c>
      <c r="B2854">
        <v>0</v>
      </c>
      <c r="C2854">
        <v>3</v>
      </c>
      <c r="D2854">
        <v>5916</v>
      </c>
      <c r="E2854">
        <v>0</v>
      </c>
      <c r="F2854">
        <v>23</v>
      </c>
      <c r="G2854">
        <v>19.649999999999999</v>
      </c>
      <c r="H2854">
        <v>717.53</v>
      </c>
      <c r="I2854">
        <f t="shared" si="44"/>
        <v>0</v>
      </c>
      <c r="J2854" t="s">
        <v>3686</v>
      </c>
    </row>
    <row r="2855" spans="1:10" hidden="1">
      <c r="A2855">
        <v>34</v>
      </c>
      <c r="B2855">
        <v>0</v>
      </c>
      <c r="C2855">
        <v>3</v>
      </c>
      <c r="D2855">
        <v>5281</v>
      </c>
      <c r="E2855">
        <v>0</v>
      </c>
      <c r="F2855">
        <v>4</v>
      </c>
      <c r="G2855">
        <v>61.3</v>
      </c>
      <c r="H2855">
        <v>410.2</v>
      </c>
      <c r="I2855">
        <f t="shared" si="44"/>
        <v>0</v>
      </c>
      <c r="J2855" t="s">
        <v>3686</v>
      </c>
    </row>
    <row r="2856" spans="1:10" hidden="1">
      <c r="A2856">
        <v>54</v>
      </c>
      <c r="B2856">
        <v>2</v>
      </c>
      <c r="C2856">
        <v>3</v>
      </c>
      <c r="D2856">
        <v>3093</v>
      </c>
      <c r="E2856">
        <v>5</v>
      </c>
      <c r="F2856">
        <v>39</v>
      </c>
      <c r="G2856">
        <v>59.8</v>
      </c>
      <c r="H2856">
        <v>3022.05</v>
      </c>
      <c r="I2856">
        <f t="shared" si="44"/>
        <v>0</v>
      </c>
      <c r="J2856" t="s">
        <v>3686</v>
      </c>
    </row>
    <row r="2857" spans="1:10" hidden="1">
      <c r="A2857">
        <v>60</v>
      </c>
      <c r="B2857">
        <v>0</v>
      </c>
      <c r="C2857">
        <v>3</v>
      </c>
      <c r="D2857">
        <v>5125</v>
      </c>
      <c r="E2857">
        <v>0</v>
      </c>
      <c r="F2857">
        <v>3</v>
      </c>
      <c r="G2857">
        <v>74.55</v>
      </c>
      <c r="H2857">
        <v>263.95</v>
      </c>
      <c r="I2857">
        <f t="shared" si="44"/>
        <v>0</v>
      </c>
      <c r="J2857" t="s">
        <v>3751</v>
      </c>
    </row>
    <row r="2858" spans="1:10" hidden="1">
      <c r="A2858">
        <v>20</v>
      </c>
      <c r="B2858">
        <v>1</v>
      </c>
      <c r="C2858">
        <v>3</v>
      </c>
      <c r="D2858">
        <v>3879</v>
      </c>
      <c r="E2858">
        <v>7</v>
      </c>
      <c r="F2858">
        <v>46</v>
      </c>
      <c r="G2858">
        <v>20.25</v>
      </c>
      <c r="H2858">
        <v>2162.25</v>
      </c>
      <c r="I2858">
        <f t="shared" si="44"/>
        <v>0</v>
      </c>
      <c r="J2858" t="s">
        <v>3686</v>
      </c>
    </row>
    <row r="2859" spans="1:10" hidden="1">
      <c r="A2859">
        <v>42</v>
      </c>
      <c r="B2859">
        <v>2</v>
      </c>
      <c r="C2859">
        <v>3</v>
      </c>
      <c r="D2859">
        <v>5261</v>
      </c>
      <c r="E2859">
        <v>2</v>
      </c>
      <c r="F2859">
        <v>67</v>
      </c>
      <c r="G2859">
        <v>54.2</v>
      </c>
      <c r="H2859">
        <v>3623.95</v>
      </c>
      <c r="I2859">
        <f t="shared" si="44"/>
        <v>0</v>
      </c>
      <c r="J2859" t="s">
        <v>3686</v>
      </c>
    </row>
    <row r="2860" spans="1:10" hidden="1">
      <c r="A2860">
        <v>29</v>
      </c>
      <c r="B2860">
        <v>1</v>
      </c>
      <c r="C2860">
        <v>3</v>
      </c>
      <c r="D2860">
        <v>4736</v>
      </c>
      <c r="E2860">
        <v>10</v>
      </c>
      <c r="F2860">
        <v>46</v>
      </c>
      <c r="G2860">
        <v>99.65</v>
      </c>
      <c r="H2860">
        <v>6886.81</v>
      </c>
      <c r="I2860">
        <f t="shared" si="44"/>
        <v>0</v>
      </c>
      <c r="J2860" t="s">
        <v>3686</v>
      </c>
    </row>
    <row r="2861" spans="1:10" hidden="1">
      <c r="A2861">
        <v>32</v>
      </c>
      <c r="B2861">
        <v>0</v>
      </c>
      <c r="C2861">
        <v>3</v>
      </c>
      <c r="D2861">
        <v>2726</v>
      </c>
      <c r="E2861">
        <v>0</v>
      </c>
      <c r="F2861">
        <v>11</v>
      </c>
      <c r="G2861">
        <v>60.9</v>
      </c>
      <c r="H2861">
        <v>955.62</v>
      </c>
      <c r="I2861">
        <f t="shared" si="44"/>
        <v>0</v>
      </c>
      <c r="J2861" t="s">
        <v>3686</v>
      </c>
    </row>
    <row r="2862" spans="1:10" hidden="1">
      <c r="A2862">
        <v>23</v>
      </c>
      <c r="B2862">
        <v>2</v>
      </c>
      <c r="C2862">
        <v>3</v>
      </c>
      <c r="D2862">
        <v>3958</v>
      </c>
      <c r="E2862">
        <v>6</v>
      </c>
      <c r="F2862">
        <v>14</v>
      </c>
      <c r="G2862">
        <v>19.75</v>
      </c>
      <c r="H2862">
        <v>680.72</v>
      </c>
      <c r="I2862">
        <f t="shared" si="44"/>
        <v>0</v>
      </c>
      <c r="J2862" t="s">
        <v>3686</v>
      </c>
    </row>
    <row r="2863" spans="1:10" hidden="1">
      <c r="A2863">
        <v>38</v>
      </c>
      <c r="B2863">
        <v>0</v>
      </c>
      <c r="C2863">
        <v>3</v>
      </c>
      <c r="D2863">
        <v>5153</v>
      </c>
      <c r="E2863">
        <v>9</v>
      </c>
      <c r="F2863">
        <v>60</v>
      </c>
      <c r="G2863">
        <v>74.849999999999994</v>
      </c>
      <c r="H2863">
        <v>7390.35</v>
      </c>
      <c r="I2863">
        <f t="shared" si="44"/>
        <v>0</v>
      </c>
      <c r="J2863" t="s">
        <v>3686</v>
      </c>
    </row>
    <row r="2864" spans="1:10" hidden="1">
      <c r="A2864">
        <v>72</v>
      </c>
      <c r="B2864">
        <v>0</v>
      </c>
      <c r="C2864">
        <v>3</v>
      </c>
      <c r="D2864">
        <v>3524</v>
      </c>
      <c r="E2864">
        <v>0</v>
      </c>
      <c r="F2864">
        <v>19</v>
      </c>
      <c r="G2864">
        <v>105</v>
      </c>
      <c r="H2864">
        <v>2178.3000000000002</v>
      </c>
      <c r="I2864">
        <f t="shared" si="44"/>
        <v>0</v>
      </c>
      <c r="J2864" t="s">
        <v>3686</v>
      </c>
    </row>
    <row r="2865" spans="1:10" hidden="1">
      <c r="A2865">
        <v>67</v>
      </c>
      <c r="B2865">
        <v>0</v>
      </c>
      <c r="C2865">
        <v>3</v>
      </c>
      <c r="D2865">
        <v>5655</v>
      </c>
      <c r="E2865">
        <v>7</v>
      </c>
      <c r="F2865">
        <v>33</v>
      </c>
      <c r="G2865">
        <v>109.9</v>
      </c>
      <c r="H2865">
        <v>4524.6499999999996</v>
      </c>
      <c r="I2865">
        <f t="shared" si="44"/>
        <v>0</v>
      </c>
      <c r="J2865" t="s">
        <v>3686</v>
      </c>
    </row>
    <row r="2866" spans="1:10" hidden="1">
      <c r="A2866">
        <v>78</v>
      </c>
      <c r="B2866">
        <v>2</v>
      </c>
      <c r="C2866">
        <v>3</v>
      </c>
      <c r="D2866">
        <v>4848</v>
      </c>
      <c r="E2866">
        <v>1</v>
      </c>
      <c r="F2866">
        <v>32</v>
      </c>
      <c r="G2866">
        <v>100.4</v>
      </c>
      <c r="H2866">
        <v>4792.37</v>
      </c>
      <c r="I2866">
        <f t="shared" si="44"/>
        <v>0</v>
      </c>
      <c r="J2866" t="s">
        <v>3686</v>
      </c>
    </row>
    <row r="2867" spans="1:10" hidden="1">
      <c r="A2867">
        <v>77</v>
      </c>
      <c r="B2867">
        <v>0</v>
      </c>
      <c r="C2867">
        <v>3</v>
      </c>
      <c r="D2867">
        <v>5746</v>
      </c>
      <c r="E2867">
        <v>0</v>
      </c>
      <c r="F2867">
        <v>50</v>
      </c>
      <c r="G2867">
        <v>106.8</v>
      </c>
      <c r="H2867">
        <v>5877.95</v>
      </c>
      <c r="I2867">
        <f t="shared" si="44"/>
        <v>0</v>
      </c>
      <c r="J2867" t="s">
        <v>3686</v>
      </c>
    </row>
    <row r="2868" spans="1:10" hidden="1">
      <c r="A2868">
        <v>66</v>
      </c>
      <c r="B2868">
        <v>0</v>
      </c>
      <c r="C2868">
        <v>3</v>
      </c>
      <c r="D2868">
        <v>5742</v>
      </c>
      <c r="E2868">
        <v>0</v>
      </c>
      <c r="F2868">
        <v>40</v>
      </c>
      <c r="G2868">
        <v>91.55</v>
      </c>
      <c r="H2868">
        <v>5439.2</v>
      </c>
      <c r="I2868">
        <f t="shared" si="44"/>
        <v>0</v>
      </c>
      <c r="J2868" t="s">
        <v>3686</v>
      </c>
    </row>
    <row r="2869" spans="1:10" hidden="1">
      <c r="A2869">
        <v>72</v>
      </c>
      <c r="B2869">
        <v>0</v>
      </c>
      <c r="C2869">
        <v>3</v>
      </c>
      <c r="D2869">
        <v>5601</v>
      </c>
      <c r="E2869">
        <v>3</v>
      </c>
      <c r="F2869">
        <v>9</v>
      </c>
      <c r="G2869">
        <v>19.850000000000001</v>
      </c>
      <c r="H2869">
        <v>388.26</v>
      </c>
      <c r="I2869">
        <f t="shared" si="44"/>
        <v>0</v>
      </c>
      <c r="J2869" t="s">
        <v>3686</v>
      </c>
    </row>
    <row r="2870" spans="1:10" hidden="1">
      <c r="A2870">
        <v>79</v>
      </c>
      <c r="B2870">
        <v>3</v>
      </c>
      <c r="C2870">
        <v>3</v>
      </c>
      <c r="D2870">
        <v>2305</v>
      </c>
      <c r="E2870">
        <v>2</v>
      </c>
      <c r="F2870">
        <v>28</v>
      </c>
      <c r="G2870">
        <v>39.1</v>
      </c>
      <c r="H2870">
        <v>1096.5999999999999</v>
      </c>
      <c r="I2870">
        <f t="shared" si="44"/>
        <v>0</v>
      </c>
      <c r="J2870" t="s">
        <v>3686</v>
      </c>
    </row>
    <row r="2871" spans="1:10" hidden="1">
      <c r="A2871">
        <v>76</v>
      </c>
      <c r="B2871">
        <v>0</v>
      </c>
      <c r="C2871">
        <v>3</v>
      </c>
      <c r="D2871">
        <v>4503</v>
      </c>
      <c r="E2871">
        <v>7</v>
      </c>
      <c r="F2871">
        <v>69</v>
      </c>
      <c r="G2871">
        <v>84.9</v>
      </c>
      <c r="H2871">
        <v>6804.09</v>
      </c>
      <c r="I2871">
        <f t="shared" si="44"/>
        <v>0</v>
      </c>
      <c r="J2871" t="s">
        <v>3686</v>
      </c>
    </row>
    <row r="2872" spans="1:10" hidden="1">
      <c r="A2872">
        <v>77</v>
      </c>
      <c r="B2872">
        <v>0</v>
      </c>
      <c r="C2872">
        <v>3</v>
      </c>
      <c r="D2872">
        <v>4086</v>
      </c>
      <c r="E2872">
        <v>1</v>
      </c>
      <c r="F2872">
        <v>72</v>
      </c>
      <c r="G2872">
        <v>109.55</v>
      </c>
      <c r="H2872">
        <v>9195.82</v>
      </c>
      <c r="I2872">
        <f t="shared" si="44"/>
        <v>0</v>
      </c>
      <c r="J2872" t="s">
        <v>3686</v>
      </c>
    </row>
    <row r="2873" spans="1:10" hidden="1">
      <c r="A2873">
        <v>67</v>
      </c>
      <c r="B2873">
        <v>2</v>
      </c>
      <c r="C2873">
        <v>3</v>
      </c>
      <c r="D2873">
        <v>3097</v>
      </c>
      <c r="E2873">
        <v>1</v>
      </c>
      <c r="F2873">
        <v>7</v>
      </c>
      <c r="G2873">
        <v>50.7</v>
      </c>
      <c r="H2873">
        <v>529.83000000000004</v>
      </c>
      <c r="I2873">
        <f t="shared" si="44"/>
        <v>0</v>
      </c>
      <c r="J2873" t="s">
        <v>3686</v>
      </c>
    </row>
    <row r="2874" spans="1:10" hidden="1">
      <c r="A2874">
        <v>20</v>
      </c>
      <c r="B2874">
        <v>0</v>
      </c>
      <c r="C2874">
        <v>3</v>
      </c>
      <c r="D2874">
        <v>5901</v>
      </c>
      <c r="E2874">
        <v>1</v>
      </c>
      <c r="F2874">
        <v>72</v>
      </c>
      <c r="G2874">
        <v>23.55</v>
      </c>
      <c r="H2874">
        <v>1857.87</v>
      </c>
      <c r="I2874">
        <f t="shared" si="44"/>
        <v>0</v>
      </c>
      <c r="J2874" t="s">
        <v>3686</v>
      </c>
    </row>
    <row r="2875" spans="1:10" hidden="1">
      <c r="A2875">
        <v>46</v>
      </c>
      <c r="B2875">
        <v>0</v>
      </c>
      <c r="C2875">
        <v>3</v>
      </c>
      <c r="D2875">
        <v>5878</v>
      </c>
      <c r="E2875">
        <v>5</v>
      </c>
      <c r="F2875">
        <v>65</v>
      </c>
      <c r="G2875">
        <v>99.05</v>
      </c>
      <c r="H2875">
        <v>7274.7</v>
      </c>
      <c r="I2875">
        <f t="shared" si="44"/>
        <v>0</v>
      </c>
      <c r="J2875" t="s">
        <v>3686</v>
      </c>
    </row>
    <row r="2876" spans="1:10" hidden="1">
      <c r="A2876">
        <v>56</v>
      </c>
      <c r="B2876">
        <v>1</v>
      </c>
      <c r="C2876">
        <v>3</v>
      </c>
      <c r="D2876">
        <v>4667</v>
      </c>
      <c r="E2876">
        <v>1</v>
      </c>
      <c r="F2876">
        <v>15</v>
      </c>
      <c r="G2876">
        <v>25.25</v>
      </c>
      <c r="H2876">
        <v>838.1</v>
      </c>
      <c r="I2876">
        <f t="shared" si="44"/>
        <v>0</v>
      </c>
      <c r="J2876" t="s">
        <v>3686</v>
      </c>
    </row>
    <row r="2877" spans="1:10" hidden="1">
      <c r="A2877">
        <v>21</v>
      </c>
      <c r="B2877">
        <v>1</v>
      </c>
      <c r="C2877">
        <v>3</v>
      </c>
      <c r="D2877">
        <v>5671</v>
      </c>
      <c r="E2877">
        <v>5</v>
      </c>
      <c r="F2877">
        <v>68</v>
      </c>
      <c r="G2877">
        <v>114.7</v>
      </c>
      <c r="H2877">
        <v>10065.969999999999</v>
      </c>
      <c r="I2877">
        <f t="shared" si="44"/>
        <v>0</v>
      </c>
      <c r="J2877" t="s">
        <v>3686</v>
      </c>
    </row>
    <row r="2878" spans="1:10" hidden="1">
      <c r="A2878">
        <v>61</v>
      </c>
      <c r="B2878">
        <v>2</v>
      </c>
      <c r="C2878">
        <v>3</v>
      </c>
      <c r="D2878">
        <v>5998</v>
      </c>
      <c r="E2878">
        <v>3</v>
      </c>
      <c r="F2878">
        <v>3</v>
      </c>
      <c r="G2878">
        <v>69.55</v>
      </c>
      <c r="H2878">
        <v>171.41</v>
      </c>
      <c r="I2878">
        <f t="shared" si="44"/>
        <v>0</v>
      </c>
      <c r="J2878" t="s">
        <v>3751</v>
      </c>
    </row>
    <row r="2879" spans="1:10" hidden="1">
      <c r="A2879">
        <v>61</v>
      </c>
      <c r="B2879">
        <v>0</v>
      </c>
      <c r="C2879">
        <v>3</v>
      </c>
      <c r="D2879">
        <v>5790</v>
      </c>
      <c r="E2879">
        <v>0</v>
      </c>
      <c r="F2879">
        <v>20</v>
      </c>
      <c r="G2879">
        <v>70.55</v>
      </c>
      <c r="H2879">
        <v>1551.95</v>
      </c>
      <c r="I2879">
        <f t="shared" si="44"/>
        <v>0</v>
      </c>
      <c r="J2879" t="s">
        <v>3686</v>
      </c>
    </row>
    <row r="2880" spans="1:10" hidden="1">
      <c r="A2880">
        <v>56</v>
      </c>
      <c r="B2880">
        <v>1</v>
      </c>
      <c r="C2880">
        <v>3</v>
      </c>
      <c r="D2880">
        <v>6144</v>
      </c>
      <c r="E2880">
        <v>2</v>
      </c>
      <c r="F2880">
        <v>59</v>
      </c>
      <c r="G2880">
        <v>19.850000000000001</v>
      </c>
      <c r="H2880">
        <v>3618.46</v>
      </c>
      <c r="I2880">
        <f t="shared" si="44"/>
        <v>0</v>
      </c>
      <c r="J2880" t="s">
        <v>3686</v>
      </c>
    </row>
    <row r="2881" spans="1:10" hidden="1">
      <c r="A2881">
        <v>50</v>
      </c>
      <c r="B2881">
        <v>1</v>
      </c>
      <c r="C2881">
        <v>3</v>
      </c>
      <c r="D2881">
        <v>4681</v>
      </c>
      <c r="E2881">
        <v>2</v>
      </c>
      <c r="F2881">
        <v>56</v>
      </c>
      <c r="G2881">
        <v>19.8</v>
      </c>
      <c r="H2881">
        <v>3839.26</v>
      </c>
      <c r="I2881">
        <f t="shared" si="44"/>
        <v>0</v>
      </c>
      <c r="J2881" t="s">
        <v>3686</v>
      </c>
    </row>
    <row r="2882" spans="1:10" hidden="1">
      <c r="A2882">
        <v>58</v>
      </c>
      <c r="B2882">
        <v>0</v>
      </c>
      <c r="C2882">
        <v>3</v>
      </c>
      <c r="D2882">
        <v>3093</v>
      </c>
      <c r="E2882">
        <v>1</v>
      </c>
      <c r="F2882">
        <v>44</v>
      </c>
      <c r="G2882">
        <v>20.5</v>
      </c>
      <c r="H2882">
        <v>2070.65</v>
      </c>
      <c r="I2882">
        <f t="shared" ref="I2882:I2945" si="45">IF(J2882="Churned",1,0)</f>
        <v>0</v>
      </c>
      <c r="J2882" t="s">
        <v>3686</v>
      </c>
    </row>
    <row r="2883" spans="1:10" hidden="1">
      <c r="A2883">
        <v>64</v>
      </c>
      <c r="B2883">
        <v>0</v>
      </c>
      <c r="C2883">
        <v>3</v>
      </c>
      <c r="D2883">
        <v>4792</v>
      </c>
      <c r="E2883">
        <v>5</v>
      </c>
      <c r="F2883">
        <v>67</v>
      </c>
      <c r="G2883">
        <v>67.849999999999994</v>
      </c>
      <c r="H2883">
        <v>4769.6899999999996</v>
      </c>
      <c r="I2883">
        <f t="shared" si="45"/>
        <v>0</v>
      </c>
      <c r="J2883" t="s">
        <v>3686</v>
      </c>
    </row>
    <row r="2884" spans="1:10" hidden="1">
      <c r="A2884">
        <v>21</v>
      </c>
      <c r="B2884">
        <v>2</v>
      </c>
      <c r="C2884">
        <v>3</v>
      </c>
      <c r="D2884">
        <v>5232</v>
      </c>
      <c r="E2884">
        <v>1</v>
      </c>
      <c r="F2884">
        <v>66</v>
      </c>
      <c r="G2884">
        <v>49.4</v>
      </c>
      <c r="H2884">
        <v>6427.11</v>
      </c>
      <c r="I2884">
        <f t="shared" si="45"/>
        <v>0</v>
      </c>
      <c r="J2884" t="s">
        <v>3686</v>
      </c>
    </row>
    <row r="2885" spans="1:10" hidden="1">
      <c r="A2885">
        <v>34</v>
      </c>
      <c r="B2885">
        <v>0</v>
      </c>
      <c r="C2885">
        <v>3</v>
      </c>
      <c r="D2885">
        <v>2263</v>
      </c>
      <c r="E2885">
        <v>0</v>
      </c>
      <c r="F2885">
        <v>10</v>
      </c>
      <c r="G2885">
        <v>35.75</v>
      </c>
      <c r="H2885">
        <v>389.8</v>
      </c>
      <c r="I2885">
        <f t="shared" si="45"/>
        <v>0</v>
      </c>
      <c r="J2885" t="s">
        <v>3686</v>
      </c>
    </row>
    <row r="2886" spans="1:10" hidden="1">
      <c r="A2886">
        <v>53</v>
      </c>
      <c r="B2886">
        <v>0</v>
      </c>
      <c r="C2886">
        <v>3</v>
      </c>
      <c r="D2886">
        <v>4978</v>
      </c>
      <c r="E2886">
        <v>0</v>
      </c>
      <c r="F2886">
        <v>2</v>
      </c>
      <c r="G2886">
        <v>20.05</v>
      </c>
      <c r="H2886">
        <v>37.32</v>
      </c>
      <c r="I2886">
        <f t="shared" si="45"/>
        <v>0</v>
      </c>
      <c r="J2886" t="s">
        <v>3751</v>
      </c>
    </row>
    <row r="2887" spans="1:10" hidden="1">
      <c r="A2887">
        <v>33</v>
      </c>
      <c r="B2887">
        <v>2</v>
      </c>
      <c r="C2887">
        <v>3</v>
      </c>
      <c r="D2887">
        <v>3083</v>
      </c>
      <c r="E2887">
        <v>7</v>
      </c>
      <c r="F2887">
        <v>6</v>
      </c>
      <c r="G2887">
        <v>94.05</v>
      </c>
      <c r="H2887">
        <v>766.49</v>
      </c>
      <c r="I2887">
        <f t="shared" si="45"/>
        <v>0</v>
      </c>
      <c r="J2887" t="s">
        <v>3686</v>
      </c>
    </row>
    <row r="2888" spans="1:10" hidden="1">
      <c r="A2888">
        <v>39</v>
      </c>
      <c r="B2888">
        <v>0</v>
      </c>
      <c r="C2888">
        <v>3</v>
      </c>
      <c r="D2888">
        <v>4469</v>
      </c>
      <c r="E2888">
        <v>1</v>
      </c>
      <c r="F2888">
        <v>67</v>
      </c>
      <c r="G2888">
        <v>111.3</v>
      </c>
      <c r="H2888">
        <v>8985.11</v>
      </c>
      <c r="I2888">
        <f t="shared" si="45"/>
        <v>0</v>
      </c>
      <c r="J2888" t="s">
        <v>3686</v>
      </c>
    </row>
    <row r="2889" spans="1:10" hidden="1">
      <c r="A2889">
        <v>60</v>
      </c>
      <c r="B2889">
        <v>0</v>
      </c>
      <c r="C2889">
        <v>3</v>
      </c>
      <c r="D2889">
        <v>6427</v>
      </c>
      <c r="E2889">
        <v>1</v>
      </c>
      <c r="F2889">
        <v>61</v>
      </c>
      <c r="G2889">
        <v>62.15</v>
      </c>
      <c r="H2889">
        <v>3778.85</v>
      </c>
      <c r="I2889">
        <f t="shared" si="45"/>
        <v>0</v>
      </c>
      <c r="J2889" t="s">
        <v>3686</v>
      </c>
    </row>
    <row r="2890" spans="1:10" hidden="1">
      <c r="A2890">
        <v>22</v>
      </c>
      <c r="B2890">
        <v>2</v>
      </c>
      <c r="C2890">
        <v>3</v>
      </c>
      <c r="D2890">
        <v>4556</v>
      </c>
      <c r="E2890">
        <v>10</v>
      </c>
      <c r="F2890">
        <v>68</v>
      </c>
      <c r="G2890">
        <v>56.4</v>
      </c>
      <c r="H2890">
        <v>3948.45</v>
      </c>
      <c r="I2890">
        <f t="shared" si="45"/>
        <v>0</v>
      </c>
      <c r="J2890" t="s">
        <v>3686</v>
      </c>
    </row>
    <row r="2891" spans="1:10" hidden="1">
      <c r="A2891">
        <v>47</v>
      </c>
      <c r="B2891">
        <v>0</v>
      </c>
      <c r="C2891">
        <v>3</v>
      </c>
      <c r="D2891">
        <v>5527</v>
      </c>
      <c r="E2891">
        <v>8</v>
      </c>
      <c r="F2891">
        <v>72</v>
      </c>
      <c r="G2891">
        <v>92.4</v>
      </c>
      <c r="H2891">
        <v>9632.5</v>
      </c>
      <c r="I2891">
        <f t="shared" si="45"/>
        <v>0</v>
      </c>
      <c r="J2891" t="s">
        <v>3686</v>
      </c>
    </row>
    <row r="2892" spans="1:10" hidden="1">
      <c r="A2892">
        <v>20</v>
      </c>
      <c r="B2892">
        <v>0</v>
      </c>
      <c r="C2892">
        <v>3</v>
      </c>
      <c r="D2892">
        <v>4157</v>
      </c>
      <c r="E2892">
        <v>0</v>
      </c>
      <c r="F2892">
        <v>8</v>
      </c>
      <c r="G2892">
        <v>66.05</v>
      </c>
      <c r="H2892">
        <v>842.82</v>
      </c>
      <c r="I2892">
        <f t="shared" si="45"/>
        <v>0</v>
      </c>
      <c r="J2892" t="s">
        <v>3686</v>
      </c>
    </row>
    <row r="2893" spans="1:10" hidden="1">
      <c r="A2893">
        <v>34</v>
      </c>
      <c r="B2893">
        <v>0</v>
      </c>
      <c r="C2893">
        <v>3</v>
      </c>
      <c r="D2893">
        <v>5616</v>
      </c>
      <c r="E2893">
        <v>0</v>
      </c>
      <c r="F2893">
        <v>30</v>
      </c>
      <c r="G2893">
        <v>74.650000000000006</v>
      </c>
      <c r="H2893">
        <v>2485.1999999999998</v>
      </c>
      <c r="I2893">
        <f t="shared" si="45"/>
        <v>0</v>
      </c>
      <c r="J2893" t="s">
        <v>3686</v>
      </c>
    </row>
    <row r="2894" spans="1:10" hidden="1">
      <c r="A2894">
        <v>52</v>
      </c>
      <c r="B2894">
        <v>1</v>
      </c>
      <c r="C2894">
        <v>3</v>
      </c>
      <c r="D2894">
        <v>5215</v>
      </c>
      <c r="E2894">
        <v>4</v>
      </c>
      <c r="F2894">
        <v>68</v>
      </c>
      <c r="G2894">
        <v>62.65</v>
      </c>
      <c r="H2894">
        <v>6858.48</v>
      </c>
      <c r="I2894">
        <f t="shared" si="45"/>
        <v>0</v>
      </c>
      <c r="J2894" t="s">
        <v>3686</v>
      </c>
    </row>
    <row r="2895" spans="1:10" hidden="1">
      <c r="A2895">
        <v>38</v>
      </c>
      <c r="B2895">
        <v>0</v>
      </c>
      <c r="C2895">
        <v>3</v>
      </c>
      <c r="D2895">
        <v>4708</v>
      </c>
      <c r="E2895">
        <v>10</v>
      </c>
      <c r="F2895">
        <v>51</v>
      </c>
      <c r="G2895">
        <v>75.2</v>
      </c>
      <c r="H2895">
        <v>4410.74</v>
      </c>
      <c r="I2895">
        <f t="shared" si="45"/>
        <v>0</v>
      </c>
      <c r="J2895" t="s">
        <v>3686</v>
      </c>
    </row>
    <row r="2896" spans="1:10" hidden="1">
      <c r="A2896">
        <v>39</v>
      </c>
      <c r="B2896">
        <v>0</v>
      </c>
      <c r="C2896">
        <v>3</v>
      </c>
      <c r="D2896">
        <v>4700</v>
      </c>
      <c r="E2896">
        <v>0</v>
      </c>
      <c r="F2896">
        <v>20</v>
      </c>
      <c r="G2896">
        <v>19.5</v>
      </c>
      <c r="H2896">
        <v>1177.95</v>
      </c>
      <c r="I2896">
        <f t="shared" si="45"/>
        <v>0</v>
      </c>
      <c r="J2896" t="s">
        <v>3686</v>
      </c>
    </row>
    <row r="2897" spans="1:10" hidden="1">
      <c r="A2897">
        <v>38</v>
      </c>
      <c r="B2897">
        <v>0</v>
      </c>
      <c r="C2897">
        <v>3</v>
      </c>
      <c r="D2897">
        <v>4935</v>
      </c>
      <c r="E2897">
        <v>7</v>
      </c>
      <c r="F2897">
        <v>33</v>
      </c>
      <c r="G2897">
        <v>51.45</v>
      </c>
      <c r="H2897">
        <v>3345.87</v>
      </c>
      <c r="I2897">
        <f t="shared" si="45"/>
        <v>0</v>
      </c>
      <c r="J2897" t="s">
        <v>3686</v>
      </c>
    </row>
    <row r="2898" spans="1:10" hidden="1">
      <c r="A2898">
        <v>42</v>
      </c>
      <c r="B2898">
        <v>0</v>
      </c>
      <c r="C2898">
        <v>3</v>
      </c>
      <c r="D2898">
        <v>4135</v>
      </c>
      <c r="E2898">
        <v>1</v>
      </c>
      <c r="F2898">
        <v>53</v>
      </c>
      <c r="G2898">
        <v>110.5</v>
      </c>
      <c r="H2898">
        <v>6189.54</v>
      </c>
      <c r="I2898">
        <f t="shared" si="45"/>
        <v>0</v>
      </c>
      <c r="J2898" t="s">
        <v>3686</v>
      </c>
    </row>
    <row r="2899" spans="1:10" hidden="1">
      <c r="A2899">
        <v>43</v>
      </c>
      <c r="B2899">
        <v>3</v>
      </c>
      <c r="C2899">
        <v>3</v>
      </c>
      <c r="D2899">
        <v>5975</v>
      </c>
      <c r="E2899">
        <v>4</v>
      </c>
      <c r="F2899">
        <v>38</v>
      </c>
      <c r="G2899">
        <v>74.05</v>
      </c>
      <c r="H2899">
        <v>3997.4</v>
      </c>
      <c r="I2899">
        <f t="shared" si="45"/>
        <v>0</v>
      </c>
      <c r="J2899" t="s">
        <v>3686</v>
      </c>
    </row>
    <row r="2900" spans="1:10" hidden="1">
      <c r="A2900">
        <v>59</v>
      </c>
      <c r="B2900">
        <v>0</v>
      </c>
      <c r="C2900">
        <v>3</v>
      </c>
      <c r="D2900">
        <v>4515</v>
      </c>
      <c r="E2900">
        <v>0</v>
      </c>
      <c r="F2900">
        <v>72</v>
      </c>
      <c r="G2900">
        <v>59.75</v>
      </c>
      <c r="H2900">
        <v>5174.3599999999997</v>
      </c>
      <c r="I2900">
        <f t="shared" si="45"/>
        <v>0</v>
      </c>
      <c r="J2900" t="s">
        <v>3686</v>
      </c>
    </row>
    <row r="2901" spans="1:10" hidden="1">
      <c r="A2901">
        <v>40</v>
      </c>
      <c r="B2901">
        <v>1</v>
      </c>
      <c r="C2901">
        <v>3</v>
      </c>
      <c r="D2901">
        <v>5227</v>
      </c>
      <c r="E2901">
        <v>7</v>
      </c>
      <c r="F2901">
        <v>72</v>
      </c>
      <c r="G2901">
        <v>116.6</v>
      </c>
      <c r="H2901">
        <v>9843.6299999999992</v>
      </c>
      <c r="I2901">
        <f t="shared" si="45"/>
        <v>0</v>
      </c>
      <c r="J2901" t="s">
        <v>3686</v>
      </c>
    </row>
    <row r="2902" spans="1:10" hidden="1">
      <c r="A2902">
        <v>26</v>
      </c>
      <c r="B2902">
        <v>0</v>
      </c>
      <c r="C2902">
        <v>3</v>
      </c>
      <c r="D2902">
        <v>2056</v>
      </c>
      <c r="E2902">
        <v>1</v>
      </c>
      <c r="F2902">
        <v>40</v>
      </c>
      <c r="G2902">
        <v>19.100000000000001</v>
      </c>
      <c r="H2902">
        <v>1989.3</v>
      </c>
      <c r="I2902">
        <f t="shared" si="45"/>
        <v>0</v>
      </c>
      <c r="J2902" t="s">
        <v>3686</v>
      </c>
    </row>
    <row r="2903" spans="1:10" hidden="1">
      <c r="A2903">
        <v>39</v>
      </c>
      <c r="B2903">
        <v>0</v>
      </c>
      <c r="C2903">
        <v>3</v>
      </c>
      <c r="D2903">
        <v>5283</v>
      </c>
      <c r="E2903">
        <v>6</v>
      </c>
      <c r="F2903">
        <v>35</v>
      </c>
      <c r="G2903">
        <v>69</v>
      </c>
      <c r="H2903">
        <v>4050.65</v>
      </c>
      <c r="I2903">
        <f t="shared" si="45"/>
        <v>0</v>
      </c>
      <c r="J2903" t="s">
        <v>3686</v>
      </c>
    </row>
    <row r="2904" spans="1:10" hidden="1">
      <c r="A2904">
        <v>50</v>
      </c>
      <c r="B2904">
        <v>2</v>
      </c>
      <c r="C2904">
        <v>3</v>
      </c>
      <c r="D2904">
        <v>2140</v>
      </c>
      <c r="E2904">
        <v>1</v>
      </c>
      <c r="F2904">
        <v>24</v>
      </c>
      <c r="G2904">
        <v>84.8</v>
      </c>
      <c r="H2904">
        <v>2807.47</v>
      </c>
      <c r="I2904">
        <f t="shared" si="45"/>
        <v>0</v>
      </c>
      <c r="J2904" t="s">
        <v>3686</v>
      </c>
    </row>
    <row r="2905" spans="1:10" hidden="1">
      <c r="A2905">
        <v>38</v>
      </c>
      <c r="B2905">
        <v>0</v>
      </c>
      <c r="C2905">
        <v>3</v>
      </c>
      <c r="D2905">
        <v>5896</v>
      </c>
      <c r="E2905">
        <v>0</v>
      </c>
      <c r="F2905">
        <v>67</v>
      </c>
      <c r="G2905">
        <v>116.1</v>
      </c>
      <c r="H2905">
        <v>10865.37</v>
      </c>
      <c r="I2905">
        <f t="shared" si="45"/>
        <v>0</v>
      </c>
      <c r="J2905" t="s">
        <v>3686</v>
      </c>
    </row>
    <row r="2906" spans="1:10" hidden="1">
      <c r="A2906">
        <v>68</v>
      </c>
      <c r="B2906">
        <v>0</v>
      </c>
      <c r="C2906">
        <v>3</v>
      </c>
      <c r="D2906">
        <v>5479</v>
      </c>
      <c r="E2906">
        <v>0</v>
      </c>
      <c r="F2906">
        <v>71</v>
      </c>
      <c r="G2906">
        <v>105.9</v>
      </c>
      <c r="H2906">
        <v>9433.61</v>
      </c>
      <c r="I2906">
        <f t="shared" si="45"/>
        <v>0</v>
      </c>
      <c r="J2906" t="s">
        <v>3686</v>
      </c>
    </row>
    <row r="2907" spans="1:10" hidden="1">
      <c r="A2907">
        <v>65</v>
      </c>
      <c r="B2907">
        <v>0</v>
      </c>
      <c r="C2907">
        <v>3</v>
      </c>
      <c r="D2907">
        <v>2300</v>
      </c>
      <c r="E2907">
        <v>2</v>
      </c>
      <c r="F2907">
        <v>35</v>
      </c>
      <c r="G2907">
        <v>81.599999999999994</v>
      </c>
      <c r="H2907">
        <v>2960.85</v>
      </c>
      <c r="I2907">
        <f t="shared" si="45"/>
        <v>0</v>
      </c>
      <c r="J2907" t="s">
        <v>3686</v>
      </c>
    </row>
    <row r="2908" spans="1:10" hidden="1">
      <c r="A2908">
        <v>76</v>
      </c>
      <c r="B2908">
        <v>0</v>
      </c>
      <c r="C2908">
        <v>3</v>
      </c>
      <c r="D2908">
        <v>4162</v>
      </c>
      <c r="E2908">
        <v>10</v>
      </c>
      <c r="F2908">
        <v>72</v>
      </c>
      <c r="G2908">
        <v>82.3</v>
      </c>
      <c r="H2908">
        <v>9302.83</v>
      </c>
      <c r="I2908">
        <f t="shared" si="45"/>
        <v>0</v>
      </c>
      <c r="J2908" t="s">
        <v>3686</v>
      </c>
    </row>
    <row r="2909" spans="1:10" hidden="1">
      <c r="A2909">
        <v>40</v>
      </c>
      <c r="B2909">
        <v>0</v>
      </c>
      <c r="C2909">
        <v>3</v>
      </c>
      <c r="D2909">
        <v>4175</v>
      </c>
      <c r="E2909">
        <v>7</v>
      </c>
      <c r="F2909">
        <v>36</v>
      </c>
      <c r="G2909">
        <v>20</v>
      </c>
      <c r="H2909">
        <v>1450.47</v>
      </c>
      <c r="I2909">
        <f t="shared" si="45"/>
        <v>0</v>
      </c>
      <c r="J2909" t="s">
        <v>3686</v>
      </c>
    </row>
    <row r="2910" spans="1:10" hidden="1">
      <c r="A2910">
        <v>47</v>
      </c>
      <c r="B2910">
        <v>0</v>
      </c>
      <c r="C2910">
        <v>3</v>
      </c>
      <c r="D2910">
        <v>4766</v>
      </c>
      <c r="E2910">
        <v>0</v>
      </c>
      <c r="F2910">
        <v>2</v>
      </c>
      <c r="G2910">
        <v>90.75</v>
      </c>
      <c r="H2910">
        <v>229.09</v>
      </c>
      <c r="I2910">
        <f t="shared" si="45"/>
        <v>0</v>
      </c>
      <c r="J2910" t="s">
        <v>3751</v>
      </c>
    </row>
    <row r="2911" spans="1:10" hidden="1">
      <c r="A2911">
        <v>55</v>
      </c>
      <c r="B2911">
        <v>2</v>
      </c>
      <c r="C2911">
        <v>3</v>
      </c>
      <c r="D2911">
        <v>2750</v>
      </c>
      <c r="E2911">
        <v>4</v>
      </c>
      <c r="F2911">
        <v>7</v>
      </c>
      <c r="G2911">
        <v>49.65</v>
      </c>
      <c r="H2911">
        <v>305.55</v>
      </c>
      <c r="I2911">
        <f t="shared" si="45"/>
        <v>0</v>
      </c>
      <c r="J2911" t="s">
        <v>3686</v>
      </c>
    </row>
    <row r="2912" spans="1:10" hidden="1">
      <c r="A2912">
        <v>46</v>
      </c>
      <c r="B2912">
        <v>0</v>
      </c>
      <c r="C2912">
        <v>3</v>
      </c>
      <c r="D2912">
        <v>4052</v>
      </c>
      <c r="E2912">
        <v>0</v>
      </c>
      <c r="F2912">
        <v>35</v>
      </c>
      <c r="G2912">
        <v>19.149999999999999</v>
      </c>
      <c r="H2912">
        <v>908.9</v>
      </c>
      <c r="I2912">
        <f t="shared" si="45"/>
        <v>0</v>
      </c>
      <c r="J2912" t="s">
        <v>3686</v>
      </c>
    </row>
    <row r="2913" spans="1:10" hidden="1">
      <c r="A2913">
        <v>53</v>
      </c>
      <c r="B2913">
        <v>1</v>
      </c>
      <c r="C2913">
        <v>3</v>
      </c>
      <c r="D2913">
        <v>4858</v>
      </c>
      <c r="E2913">
        <v>9</v>
      </c>
      <c r="F2913">
        <v>70</v>
      </c>
      <c r="G2913">
        <v>68.95</v>
      </c>
      <c r="H2913">
        <v>6445.6</v>
      </c>
      <c r="I2913">
        <f t="shared" si="45"/>
        <v>0</v>
      </c>
      <c r="J2913" t="s">
        <v>3686</v>
      </c>
    </row>
    <row r="2914" spans="1:10" hidden="1">
      <c r="A2914">
        <v>49</v>
      </c>
      <c r="B2914">
        <v>0</v>
      </c>
      <c r="C2914">
        <v>3</v>
      </c>
      <c r="D2914">
        <v>2450</v>
      </c>
      <c r="E2914">
        <v>0</v>
      </c>
      <c r="F2914">
        <v>27</v>
      </c>
      <c r="G2914">
        <v>69.349999999999994</v>
      </c>
      <c r="H2914">
        <v>2909.83</v>
      </c>
      <c r="I2914">
        <f t="shared" si="45"/>
        <v>0</v>
      </c>
      <c r="J2914" t="s">
        <v>3686</v>
      </c>
    </row>
    <row r="2915" spans="1:10" hidden="1">
      <c r="A2915">
        <v>19</v>
      </c>
      <c r="B2915">
        <v>1</v>
      </c>
      <c r="C2915">
        <v>3</v>
      </c>
      <c r="D2915">
        <v>5096</v>
      </c>
      <c r="E2915">
        <v>1</v>
      </c>
      <c r="F2915">
        <v>72</v>
      </c>
      <c r="G2915">
        <v>89.75</v>
      </c>
      <c r="H2915">
        <v>7717.66</v>
      </c>
      <c r="I2915">
        <f t="shared" si="45"/>
        <v>0</v>
      </c>
      <c r="J2915" t="s">
        <v>3686</v>
      </c>
    </row>
    <row r="2916" spans="1:10" hidden="1">
      <c r="A2916">
        <v>41</v>
      </c>
      <c r="B2916">
        <v>3</v>
      </c>
      <c r="C2916">
        <v>3</v>
      </c>
      <c r="D2916">
        <v>4821</v>
      </c>
      <c r="E2916">
        <v>3</v>
      </c>
      <c r="F2916">
        <v>19</v>
      </c>
      <c r="G2916">
        <v>20.2</v>
      </c>
      <c r="H2916">
        <v>989.7</v>
      </c>
      <c r="I2916">
        <f t="shared" si="45"/>
        <v>0</v>
      </c>
      <c r="J2916" t="s">
        <v>3686</v>
      </c>
    </row>
    <row r="2917" spans="1:10" hidden="1">
      <c r="A2917">
        <v>32</v>
      </c>
      <c r="B2917">
        <v>0</v>
      </c>
      <c r="C2917">
        <v>3</v>
      </c>
      <c r="D2917">
        <v>3672</v>
      </c>
      <c r="E2917">
        <v>0</v>
      </c>
      <c r="F2917">
        <v>6</v>
      </c>
      <c r="G2917">
        <v>49.45</v>
      </c>
      <c r="H2917">
        <v>549.55999999999995</v>
      </c>
      <c r="I2917">
        <f t="shared" si="45"/>
        <v>0</v>
      </c>
      <c r="J2917" t="s">
        <v>3686</v>
      </c>
    </row>
    <row r="2918" spans="1:10" hidden="1">
      <c r="A2918">
        <v>63</v>
      </c>
      <c r="B2918">
        <v>0</v>
      </c>
      <c r="C2918">
        <v>3</v>
      </c>
      <c r="D2918">
        <v>5461</v>
      </c>
      <c r="E2918">
        <v>9</v>
      </c>
      <c r="F2918">
        <v>38</v>
      </c>
      <c r="G2918">
        <v>110.7</v>
      </c>
      <c r="H2918">
        <v>6027.64</v>
      </c>
      <c r="I2918">
        <f t="shared" si="45"/>
        <v>0</v>
      </c>
      <c r="J2918" t="s">
        <v>3686</v>
      </c>
    </row>
    <row r="2919" spans="1:10" hidden="1">
      <c r="A2919">
        <v>59</v>
      </c>
      <c r="B2919">
        <v>0</v>
      </c>
      <c r="C2919">
        <v>3</v>
      </c>
      <c r="D2919">
        <v>4588</v>
      </c>
      <c r="E2919">
        <v>0</v>
      </c>
      <c r="F2919">
        <v>44</v>
      </c>
      <c r="G2919">
        <v>106.05</v>
      </c>
      <c r="H2919">
        <v>6197.32</v>
      </c>
      <c r="I2919">
        <f t="shared" si="45"/>
        <v>0</v>
      </c>
      <c r="J2919" t="s">
        <v>3686</v>
      </c>
    </row>
    <row r="2920" spans="1:10" hidden="1">
      <c r="A2920">
        <v>25</v>
      </c>
      <c r="B2920">
        <v>0</v>
      </c>
      <c r="C2920">
        <v>3</v>
      </c>
      <c r="D2920">
        <v>5840</v>
      </c>
      <c r="E2920">
        <v>1</v>
      </c>
      <c r="F2920">
        <v>70</v>
      </c>
      <c r="G2920">
        <v>39.15</v>
      </c>
      <c r="H2920">
        <v>2692.75</v>
      </c>
      <c r="I2920">
        <f t="shared" si="45"/>
        <v>0</v>
      </c>
      <c r="J2920" t="s">
        <v>3686</v>
      </c>
    </row>
    <row r="2921" spans="1:10" hidden="1">
      <c r="A2921">
        <v>47</v>
      </c>
      <c r="B2921">
        <v>1</v>
      </c>
      <c r="C2921">
        <v>3</v>
      </c>
      <c r="D2921">
        <v>2757</v>
      </c>
      <c r="E2921">
        <v>1</v>
      </c>
      <c r="F2921">
        <v>9</v>
      </c>
      <c r="G2921">
        <v>101.5</v>
      </c>
      <c r="H2921">
        <v>1239.31</v>
      </c>
      <c r="I2921">
        <f t="shared" si="45"/>
        <v>0</v>
      </c>
      <c r="J2921" t="s">
        <v>3686</v>
      </c>
    </row>
    <row r="2922" spans="1:10" hidden="1">
      <c r="A2922">
        <v>33</v>
      </c>
      <c r="B2922">
        <v>1</v>
      </c>
      <c r="C2922">
        <v>3</v>
      </c>
      <c r="D2922">
        <v>3973</v>
      </c>
      <c r="E2922">
        <v>2</v>
      </c>
      <c r="F2922">
        <v>7</v>
      </c>
      <c r="G2922">
        <v>19.850000000000001</v>
      </c>
      <c r="H2922">
        <v>390.97</v>
      </c>
      <c r="I2922">
        <f t="shared" si="45"/>
        <v>0</v>
      </c>
      <c r="J2922" t="s">
        <v>3686</v>
      </c>
    </row>
    <row r="2923" spans="1:10" hidden="1">
      <c r="A2923">
        <v>38</v>
      </c>
      <c r="B2923">
        <v>0</v>
      </c>
      <c r="C2923">
        <v>3</v>
      </c>
      <c r="D2923">
        <v>5790</v>
      </c>
      <c r="E2923">
        <v>0</v>
      </c>
      <c r="F2923">
        <v>12</v>
      </c>
      <c r="G2923">
        <v>45.9</v>
      </c>
      <c r="H2923">
        <v>875.43</v>
      </c>
      <c r="I2923">
        <f t="shared" si="45"/>
        <v>0</v>
      </c>
      <c r="J2923" t="s">
        <v>3686</v>
      </c>
    </row>
    <row r="2924" spans="1:10" hidden="1">
      <c r="A2924">
        <v>39</v>
      </c>
      <c r="B2924">
        <v>0</v>
      </c>
      <c r="C2924">
        <v>3</v>
      </c>
      <c r="D2924">
        <v>6447</v>
      </c>
      <c r="E2924">
        <v>9</v>
      </c>
      <c r="F2924">
        <v>70</v>
      </c>
      <c r="G2924">
        <v>74.8</v>
      </c>
      <c r="H2924">
        <v>5895.4</v>
      </c>
      <c r="I2924">
        <f t="shared" si="45"/>
        <v>0</v>
      </c>
      <c r="J2924" t="s">
        <v>3686</v>
      </c>
    </row>
    <row r="2925" spans="1:10" hidden="1">
      <c r="A2925">
        <v>34</v>
      </c>
      <c r="B2925">
        <v>1</v>
      </c>
      <c r="C2925">
        <v>3</v>
      </c>
      <c r="D2925">
        <v>5743</v>
      </c>
      <c r="E2925">
        <v>5</v>
      </c>
      <c r="F2925">
        <v>41</v>
      </c>
      <c r="G2925">
        <v>20</v>
      </c>
      <c r="H2925">
        <v>1536.62</v>
      </c>
      <c r="I2925">
        <f t="shared" si="45"/>
        <v>0</v>
      </c>
      <c r="J2925" t="s">
        <v>3686</v>
      </c>
    </row>
    <row r="2926" spans="1:10" hidden="1">
      <c r="A2926">
        <v>24</v>
      </c>
      <c r="B2926">
        <v>0</v>
      </c>
      <c r="C2926">
        <v>3</v>
      </c>
      <c r="D2926">
        <v>5831</v>
      </c>
      <c r="E2926">
        <v>0</v>
      </c>
      <c r="F2926">
        <v>19</v>
      </c>
      <c r="G2926">
        <v>61.55</v>
      </c>
      <c r="H2926">
        <v>1976.51</v>
      </c>
      <c r="I2926">
        <f t="shared" si="45"/>
        <v>0</v>
      </c>
      <c r="J2926" t="s">
        <v>3686</v>
      </c>
    </row>
    <row r="2927" spans="1:10" hidden="1">
      <c r="A2927">
        <v>62</v>
      </c>
      <c r="B2927">
        <v>0</v>
      </c>
      <c r="C2927">
        <v>3</v>
      </c>
      <c r="D2927">
        <v>2717</v>
      </c>
      <c r="E2927">
        <v>0</v>
      </c>
      <c r="F2927">
        <v>17</v>
      </c>
      <c r="G2927">
        <v>19.149999999999999</v>
      </c>
      <c r="H2927">
        <v>785.04</v>
      </c>
      <c r="I2927">
        <f t="shared" si="45"/>
        <v>0</v>
      </c>
      <c r="J2927" t="s">
        <v>3686</v>
      </c>
    </row>
    <row r="2928" spans="1:10" hidden="1">
      <c r="A2928">
        <v>35</v>
      </c>
      <c r="B2928">
        <v>0</v>
      </c>
      <c r="C2928">
        <v>3</v>
      </c>
      <c r="D2928">
        <v>4157</v>
      </c>
      <c r="E2928">
        <v>0</v>
      </c>
      <c r="F2928">
        <v>15</v>
      </c>
      <c r="G2928">
        <v>99.7</v>
      </c>
      <c r="H2928">
        <v>1718.55</v>
      </c>
      <c r="I2928">
        <f t="shared" si="45"/>
        <v>0</v>
      </c>
      <c r="J2928" t="s">
        <v>3686</v>
      </c>
    </row>
    <row r="2929" spans="1:10" hidden="1">
      <c r="A2929">
        <v>53</v>
      </c>
      <c r="B2929">
        <v>0</v>
      </c>
      <c r="C2929">
        <v>3</v>
      </c>
      <c r="D2929">
        <v>6271</v>
      </c>
      <c r="E2929">
        <v>0</v>
      </c>
      <c r="F2929">
        <v>57</v>
      </c>
      <c r="G2929">
        <v>20.75</v>
      </c>
      <c r="H2929">
        <v>3326.41</v>
      </c>
      <c r="I2929">
        <f t="shared" si="45"/>
        <v>0</v>
      </c>
      <c r="J2929" t="s">
        <v>3686</v>
      </c>
    </row>
    <row r="2930" spans="1:10" hidden="1">
      <c r="A2930">
        <v>37</v>
      </c>
      <c r="B2930">
        <v>0</v>
      </c>
      <c r="C2930">
        <v>3</v>
      </c>
      <c r="D2930">
        <v>6268</v>
      </c>
      <c r="E2930">
        <v>3</v>
      </c>
      <c r="F2930">
        <v>72</v>
      </c>
      <c r="G2930">
        <v>114.95</v>
      </c>
      <c r="H2930">
        <v>9735.76</v>
      </c>
      <c r="I2930">
        <f t="shared" si="45"/>
        <v>0</v>
      </c>
      <c r="J2930" t="s">
        <v>3686</v>
      </c>
    </row>
    <row r="2931" spans="1:10" hidden="1">
      <c r="A2931">
        <v>75</v>
      </c>
      <c r="B2931">
        <v>0</v>
      </c>
      <c r="C2931">
        <v>3</v>
      </c>
      <c r="D2931">
        <v>4015</v>
      </c>
      <c r="E2931">
        <v>0</v>
      </c>
      <c r="F2931">
        <v>50</v>
      </c>
      <c r="G2931">
        <v>25.2</v>
      </c>
      <c r="H2931">
        <v>2877.8</v>
      </c>
      <c r="I2931">
        <f t="shared" si="45"/>
        <v>0</v>
      </c>
      <c r="J2931" t="s">
        <v>3686</v>
      </c>
    </row>
    <row r="2932" spans="1:10" hidden="1">
      <c r="A2932">
        <v>79</v>
      </c>
      <c r="B2932">
        <v>0</v>
      </c>
      <c r="C2932">
        <v>3</v>
      </c>
      <c r="D2932">
        <v>4277</v>
      </c>
      <c r="E2932">
        <v>3</v>
      </c>
      <c r="F2932">
        <v>60</v>
      </c>
      <c r="G2932">
        <v>49.45</v>
      </c>
      <c r="H2932">
        <v>2947.55</v>
      </c>
      <c r="I2932">
        <f t="shared" si="45"/>
        <v>0</v>
      </c>
      <c r="J2932" t="s">
        <v>3686</v>
      </c>
    </row>
    <row r="2933" spans="1:10" hidden="1">
      <c r="A2933">
        <v>70</v>
      </c>
      <c r="B2933">
        <v>0</v>
      </c>
      <c r="C2933">
        <v>3</v>
      </c>
      <c r="D2933">
        <v>3441</v>
      </c>
      <c r="E2933">
        <v>0</v>
      </c>
      <c r="F2933">
        <v>34</v>
      </c>
      <c r="G2933">
        <v>56.95</v>
      </c>
      <c r="H2933">
        <v>2470.56</v>
      </c>
      <c r="I2933">
        <f t="shared" si="45"/>
        <v>0</v>
      </c>
      <c r="J2933" t="s">
        <v>3686</v>
      </c>
    </row>
    <row r="2934" spans="1:10" hidden="1">
      <c r="A2934">
        <v>46</v>
      </c>
      <c r="B2934">
        <v>0</v>
      </c>
      <c r="C2934">
        <v>3</v>
      </c>
      <c r="D2934">
        <v>4015</v>
      </c>
      <c r="E2934">
        <v>0</v>
      </c>
      <c r="F2934">
        <v>5</v>
      </c>
      <c r="G2934">
        <v>24.3</v>
      </c>
      <c r="H2934">
        <v>100.2</v>
      </c>
      <c r="I2934">
        <f t="shared" si="45"/>
        <v>0</v>
      </c>
      <c r="J2934" t="s">
        <v>3686</v>
      </c>
    </row>
    <row r="2935" spans="1:10" hidden="1">
      <c r="A2935">
        <v>35</v>
      </c>
      <c r="B2935">
        <v>0</v>
      </c>
      <c r="C2935">
        <v>3</v>
      </c>
      <c r="D2935">
        <v>4885</v>
      </c>
      <c r="E2935">
        <v>1</v>
      </c>
      <c r="F2935">
        <v>45</v>
      </c>
      <c r="G2935">
        <v>113.3</v>
      </c>
      <c r="H2935">
        <v>6541.55</v>
      </c>
      <c r="I2935">
        <f t="shared" si="45"/>
        <v>0</v>
      </c>
      <c r="J2935" t="s">
        <v>3686</v>
      </c>
    </row>
    <row r="2936" spans="1:10" hidden="1">
      <c r="A2936">
        <v>57</v>
      </c>
      <c r="B2936">
        <v>0</v>
      </c>
      <c r="C2936">
        <v>3</v>
      </c>
      <c r="D2936">
        <v>5483</v>
      </c>
      <c r="E2936">
        <v>1</v>
      </c>
      <c r="F2936">
        <v>72</v>
      </c>
      <c r="G2936">
        <v>86.65</v>
      </c>
      <c r="H2936">
        <v>6963.69</v>
      </c>
      <c r="I2936">
        <f t="shared" si="45"/>
        <v>0</v>
      </c>
      <c r="J2936" t="s">
        <v>3686</v>
      </c>
    </row>
    <row r="2937" spans="1:10" hidden="1">
      <c r="A2937">
        <v>35</v>
      </c>
      <c r="B2937">
        <v>0</v>
      </c>
      <c r="C2937">
        <v>3</v>
      </c>
      <c r="D2937">
        <v>4025</v>
      </c>
      <c r="E2937">
        <v>0</v>
      </c>
      <c r="F2937">
        <v>7</v>
      </c>
      <c r="G2937">
        <v>78.55</v>
      </c>
      <c r="H2937">
        <v>761.08</v>
      </c>
      <c r="I2937">
        <f t="shared" si="45"/>
        <v>0</v>
      </c>
      <c r="J2937" t="s">
        <v>3686</v>
      </c>
    </row>
    <row r="2938" spans="1:10" hidden="1">
      <c r="A2938">
        <v>51</v>
      </c>
      <c r="B2938">
        <v>0</v>
      </c>
      <c r="C2938">
        <v>3</v>
      </c>
      <c r="D2938">
        <v>5917</v>
      </c>
      <c r="E2938">
        <v>0</v>
      </c>
      <c r="F2938">
        <v>25</v>
      </c>
      <c r="G2938">
        <v>81.75</v>
      </c>
      <c r="H2938">
        <v>2658.8</v>
      </c>
      <c r="I2938">
        <f t="shared" si="45"/>
        <v>0</v>
      </c>
      <c r="J2938" t="s">
        <v>3686</v>
      </c>
    </row>
    <row r="2939" spans="1:10" hidden="1">
      <c r="A2939">
        <v>59</v>
      </c>
      <c r="B2939">
        <v>0</v>
      </c>
      <c r="C2939">
        <v>3</v>
      </c>
      <c r="D2939">
        <v>4846</v>
      </c>
      <c r="E2939">
        <v>0</v>
      </c>
      <c r="F2939">
        <v>71</v>
      </c>
      <c r="G2939">
        <v>77.349999999999994</v>
      </c>
      <c r="H2939">
        <v>6842.3</v>
      </c>
      <c r="I2939">
        <f t="shared" si="45"/>
        <v>0</v>
      </c>
      <c r="J2939" t="s">
        <v>3686</v>
      </c>
    </row>
    <row r="2940" spans="1:10" hidden="1">
      <c r="A2940">
        <v>48</v>
      </c>
      <c r="B2940">
        <v>0</v>
      </c>
      <c r="C2940">
        <v>3</v>
      </c>
      <c r="D2940">
        <v>3945</v>
      </c>
      <c r="E2940">
        <v>0</v>
      </c>
      <c r="F2940">
        <v>35</v>
      </c>
      <c r="G2940">
        <v>69.150000000000006</v>
      </c>
      <c r="H2940">
        <v>2667.25</v>
      </c>
      <c r="I2940">
        <f t="shared" si="45"/>
        <v>0</v>
      </c>
      <c r="J2940" t="s">
        <v>3686</v>
      </c>
    </row>
    <row r="2941" spans="1:10" hidden="1">
      <c r="A2941">
        <v>60</v>
      </c>
      <c r="B2941">
        <v>0</v>
      </c>
      <c r="C2941">
        <v>3</v>
      </c>
      <c r="D2941">
        <v>4847</v>
      </c>
      <c r="E2941">
        <v>7</v>
      </c>
      <c r="F2941">
        <v>56</v>
      </c>
      <c r="G2941">
        <v>100.55</v>
      </c>
      <c r="H2941">
        <v>8141.35</v>
      </c>
      <c r="I2941">
        <f t="shared" si="45"/>
        <v>0</v>
      </c>
      <c r="J2941" t="s">
        <v>3686</v>
      </c>
    </row>
    <row r="2942" spans="1:10" hidden="1">
      <c r="A2942">
        <v>28</v>
      </c>
      <c r="B2942">
        <v>0</v>
      </c>
      <c r="C2942">
        <v>3</v>
      </c>
      <c r="D2942">
        <v>5994</v>
      </c>
      <c r="E2942">
        <v>0</v>
      </c>
      <c r="F2942">
        <v>2</v>
      </c>
      <c r="G2942">
        <v>20.350000000000001</v>
      </c>
      <c r="H2942">
        <v>97.14</v>
      </c>
      <c r="I2942">
        <f t="shared" si="45"/>
        <v>0</v>
      </c>
      <c r="J2942" t="s">
        <v>3751</v>
      </c>
    </row>
    <row r="2943" spans="1:10" hidden="1">
      <c r="A2943">
        <v>52</v>
      </c>
      <c r="B2943">
        <v>0</v>
      </c>
      <c r="C2943">
        <v>3</v>
      </c>
      <c r="D2943">
        <v>4003</v>
      </c>
      <c r="E2943">
        <v>0</v>
      </c>
      <c r="F2943">
        <v>39</v>
      </c>
      <c r="G2943">
        <v>45.05</v>
      </c>
      <c r="H2943">
        <v>1790.6</v>
      </c>
      <c r="I2943">
        <f t="shared" si="45"/>
        <v>0</v>
      </c>
      <c r="J2943" t="s">
        <v>3686</v>
      </c>
    </row>
    <row r="2944" spans="1:10" hidden="1">
      <c r="A2944">
        <v>40</v>
      </c>
      <c r="B2944">
        <v>0</v>
      </c>
      <c r="C2944">
        <v>3</v>
      </c>
      <c r="D2944">
        <v>4965</v>
      </c>
      <c r="E2944">
        <v>6</v>
      </c>
      <c r="F2944">
        <v>72</v>
      </c>
      <c r="G2944">
        <v>114.1</v>
      </c>
      <c r="H2944">
        <v>9761.84</v>
      </c>
      <c r="I2944">
        <f t="shared" si="45"/>
        <v>0</v>
      </c>
      <c r="J2944" t="s">
        <v>3686</v>
      </c>
    </row>
    <row r="2945" spans="1:10" hidden="1">
      <c r="A2945">
        <v>64</v>
      </c>
      <c r="B2945">
        <v>2</v>
      </c>
      <c r="C2945">
        <v>3</v>
      </c>
      <c r="D2945">
        <v>2748</v>
      </c>
      <c r="E2945">
        <v>4</v>
      </c>
      <c r="F2945">
        <v>41</v>
      </c>
      <c r="G2945">
        <v>74.55</v>
      </c>
      <c r="H2945">
        <v>4194.1000000000004</v>
      </c>
      <c r="I2945">
        <f t="shared" si="45"/>
        <v>0</v>
      </c>
      <c r="J2945" t="s">
        <v>3686</v>
      </c>
    </row>
    <row r="2946" spans="1:10" hidden="1">
      <c r="A2946">
        <v>61</v>
      </c>
      <c r="B2946">
        <v>0</v>
      </c>
      <c r="C2946">
        <v>3</v>
      </c>
      <c r="D2946">
        <v>4157</v>
      </c>
      <c r="E2946">
        <v>8</v>
      </c>
      <c r="F2946">
        <v>53</v>
      </c>
      <c r="G2946">
        <v>19.899999999999999</v>
      </c>
      <c r="H2946">
        <v>2936.43</v>
      </c>
      <c r="I2946">
        <f t="shared" ref="I2946:I3009" si="46">IF(J2946="Churned",1,0)</f>
        <v>0</v>
      </c>
      <c r="J2946" t="s">
        <v>3686</v>
      </c>
    </row>
    <row r="2947" spans="1:10" hidden="1">
      <c r="A2947">
        <v>35</v>
      </c>
      <c r="B2947">
        <v>2</v>
      </c>
      <c r="C2947">
        <v>3</v>
      </c>
      <c r="D2947">
        <v>4387</v>
      </c>
      <c r="E2947">
        <v>6</v>
      </c>
      <c r="F2947">
        <v>2</v>
      </c>
      <c r="G2947">
        <v>30.25</v>
      </c>
      <c r="H2947">
        <v>63.75</v>
      </c>
      <c r="I2947">
        <f t="shared" si="46"/>
        <v>0</v>
      </c>
      <c r="J2947" t="s">
        <v>3751</v>
      </c>
    </row>
    <row r="2948" spans="1:10" hidden="1">
      <c r="A2948">
        <v>31</v>
      </c>
      <c r="B2948">
        <v>3</v>
      </c>
      <c r="C2948">
        <v>3</v>
      </c>
      <c r="D2948">
        <v>3944</v>
      </c>
      <c r="E2948">
        <v>6</v>
      </c>
      <c r="F2948">
        <v>39</v>
      </c>
      <c r="G2948">
        <v>19.75</v>
      </c>
      <c r="H2948">
        <v>1378.44</v>
      </c>
      <c r="I2948">
        <f t="shared" si="46"/>
        <v>0</v>
      </c>
      <c r="J2948" t="s">
        <v>3686</v>
      </c>
    </row>
    <row r="2949" spans="1:10" hidden="1">
      <c r="A2949">
        <v>40</v>
      </c>
      <c r="B2949">
        <v>0</v>
      </c>
      <c r="C2949">
        <v>3</v>
      </c>
      <c r="D2949">
        <v>3530</v>
      </c>
      <c r="E2949">
        <v>0</v>
      </c>
      <c r="F2949">
        <v>1</v>
      </c>
      <c r="G2949">
        <v>70.599999999999994</v>
      </c>
      <c r="H2949">
        <v>106.72</v>
      </c>
      <c r="I2949">
        <f t="shared" si="46"/>
        <v>0</v>
      </c>
      <c r="J2949" t="s">
        <v>3751</v>
      </c>
    </row>
    <row r="2950" spans="1:10" hidden="1">
      <c r="A2950">
        <v>31</v>
      </c>
      <c r="B2950">
        <v>3</v>
      </c>
      <c r="C2950">
        <v>3</v>
      </c>
      <c r="D2950">
        <v>4523</v>
      </c>
      <c r="E2950">
        <v>0</v>
      </c>
      <c r="F2950">
        <v>53</v>
      </c>
      <c r="G2950">
        <v>95.95</v>
      </c>
      <c r="H2950">
        <v>6825.12</v>
      </c>
      <c r="I2950">
        <f t="shared" si="46"/>
        <v>0</v>
      </c>
      <c r="J2950" t="s">
        <v>3686</v>
      </c>
    </row>
    <row r="2951" spans="1:10" hidden="1">
      <c r="A2951">
        <v>38</v>
      </c>
      <c r="B2951">
        <v>2</v>
      </c>
      <c r="C2951">
        <v>3</v>
      </c>
      <c r="D2951">
        <v>4149</v>
      </c>
      <c r="E2951">
        <v>9</v>
      </c>
      <c r="F2951">
        <v>55</v>
      </c>
      <c r="G2951">
        <v>55.7</v>
      </c>
      <c r="H2951">
        <v>5100.1899999999996</v>
      </c>
      <c r="I2951">
        <f t="shared" si="46"/>
        <v>0</v>
      </c>
      <c r="J2951" t="s">
        <v>3686</v>
      </c>
    </row>
    <row r="2952" spans="1:10" hidden="1">
      <c r="A2952">
        <v>49</v>
      </c>
      <c r="B2952">
        <v>3</v>
      </c>
      <c r="C2952">
        <v>3</v>
      </c>
      <c r="D2952">
        <v>5370</v>
      </c>
      <c r="E2952">
        <v>4</v>
      </c>
      <c r="F2952">
        <v>40</v>
      </c>
      <c r="G2952">
        <v>81.2</v>
      </c>
      <c r="H2952">
        <v>3433.1</v>
      </c>
      <c r="I2952">
        <f t="shared" si="46"/>
        <v>0</v>
      </c>
      <c r="J2952" t="s">
        <v>3686</v>
      </c>
    </row>
    <row r="2953" spans="1:10" hidden="1">
      <c r="A2953">
        <v>55</v>
      </c>
      <c r="B2953">
        <v>2</v>
      </c>
      <c r="C2953">
        <v>3</v>
      </c>
      <c r="D2953">
        <v>2725</v>
      </c>
      <c r="E2953">
        <v>8</v>
      </c>
      <c r="F2953">
        <v>43</v>
      </c>
      <c r="G2953">
        <v>60.4</v>
      </c>
      <c r="H2953">
        <v>2740.55</v>
      </c>
      <c r="I2953">
        <f t="shared" si="46"/>
        <v>0</v>
      </c>
      <c r="J2953" t="s">
        <v>3686</v>
      </c>
    </row>
    <row r="2954" spans="1:10" hidden="1">
      <c r="A2954">
        <v>46</v>
      </c>
      <c r="B2954">
        <v>3</v>
      </c>
      <c r="C2954">
        <v>3</v>
      </c>
      <c r="D2954">
        <v>4505</v>
      </c>
      <c r="E2954">
        <v>3</v>
      </c>
      <c r="F2954">
        <v>72</v>
      </c>
      <c r="G2954">
        <v>83.3</v>
      </c>
      <c r="H2954">
        <v>7885.26</v>
      </c>
      <c r="I2954">
        <f t="shared" si="46"/>
        <v>0</v>
      </c>
      <c r="J2954" t="s">
        <v>3686</v>
      </c>
    </row>
    <row r="2955" spans="1:10" hidden="1">
      <c r="A2955">
        <v>28</v>
      </c>
      <c r="B2955">
        <v>3</v>
      </c>
      <c r="C2955">
        <v>3</v>
      </c>
      <c r="D2955">
        <v>5737</v>
      </c>
      <c r="E2955">
        <v>4</v>
      </c>
      <c r="F2955">
        <v>71</v>
      </c>
      <c r="G2955">
        <v>109.3</v>
      </c>
      <c r="H2955">
        <v>9874.2199999999993</v>
      </c>
      <c r="I2955">
        <f t="shared" si="46"/>
        <v>0</v>
      </c>
      <c r="J2955" t="s">
        <v>3686</v>
      </c>
    </row>
    <row r="2956" spans="1:10" hidden="1">
      <c r="A2956">
        <v>36</v>
      </c>
      <c r="B2956">
        <v>0</v>
      </c>
      <c r="C2956">
        <v>3</v>
      </c>
      <c r="D2956">
        <v>5777</v>
      </c>
      <c r="E2956">
        <v>0</v>
      </c>
      <c r="F2956">
        <v>8</v>
      </c>
      <c r="G2956">
        <v>73.5</v>
      </c>
      <c r="H2956">
        <v>770.6</v>
      </c>
      <c r="I2956">
        <f t="shared" si="46"/>
        <v>0</v>
      </c>
      <c r="J2956" t="s">
        <v>3686</v>
      </c>
    </row>
    <row r="2957" spans="1:10" hidden="1">
      <c r="A2957">
        <v>22</v>
      </c>
      <c r="B2957">
        <v>1</v>
      </c>
      <c r="C2957">
        <v>3</v>
      </c>
      <c r="D2957">
        <v>2233</v>
      </c>
      <c r="E2957">
        <v>1</v>
      </c>
      <c r="F2957">
        <v>22</v>
      </c>
      <c r="G2957">
        <v>19.95</v>
      </c>
      <c r="H2957">
        <v>1256.3</v>
      </c>
      <c r="I2957">
        <f t="shared" si="46"/>
        <v>0</v>
      </c>
      <c r="J2957" t="s">
        <v>3686</v>
      </c>
    </row>
    <row r="2958" spans="1:10" hidden="1">
      <c r="A2958">
        <v>37</v>
      </c>
      <c r="B2958">
        <v>0</v>
      </c>
      <c r="C2958">
        <v>3</v>
      </c>
      <c r="D2958">
        <v>5611</v>
      </c>
      <c r="E2958">
        <v>2</v>
      </c>
      <c r="F2958">
        <v>31</v>
      </c>
      <c r="G2958">
        <v>75.5</v>
      </c>
      <c r="H2958">
        <v>3272.92</v>
      </c>
      <c r="I2958">
        <f t="shared" si="46"/>
        <v>0</v>
      </c>
      <c r="J2958" t="s">
        <v>3686</v>
      </c>
    </row>
    <row r="2959" spans="1:10" hidden="1">
      <c r="A2959">
        <v>41</v>
      </c>
      <c r="B2959">
        <v>1</v>
      </c>
      <c r="C2959">
        <v>3</v>
      </c>
      <c r="D2959">
        <v>3280</v>
      </c>
      <c r="E2959">
        <v>0</v>
      </c>
      <c r="F2959">
        <v>12</v>
      </c>
      <c r="G2959">
        <v>76.599999999999994</v>
      </c>
      <c r="H2959">
        <v>1206.56</v>
      </c>
      <c r="I2959">
        <f t="shared" si="46"/>
        <v>0</v>
      </c>
      <c r="J2959" t="s">
        <v>3686</v>
      </c>
    </row>
    <row r="2960" spans="1:10" hidden="1">
      <c r="A2960">
        <v>43</v>
      </c>
      <c r="B2960">
        <v>0</v>
      </c>
      <c r="C2960">
        <v>3</v>
      </c>
      <c r="D2960">
        <v>4556</v>
      </c>
      <c r="E2960">
        <v>0</v>
      </c>
      <c r="F2960">
        <v>54</v>
      </c>
      <c r="G2960">
        <v>65.3</v>
      </c>
      <c r="H2960">
        <v>4524.8599999999997</v>
      </c>
      <c r="I2960">
        <f t="shared" si="46"/>
        <v>0</v>
      </c>
      <c r="J2960" t="s">
        <v>3686</v>
      </c>
    </row>
    <row r="2961" spans="1:10" hidden="1">
      <c r="A2961">
        <v>47</v>
      </c>
      <c r="B2961">
        <v>0</v>
      </c>
      <c r="C2961">
        <v>3</v>
      </c>
      <c r="D2961">
        <v>5415</v>
      </c>
      <c r="E2961">
        <v>0</v>
      </c>
      <c r="F2961">
        <v>15</v>
      </c>
      <c r="G2961">
        <v>87.75</v>
      </c>
      <c r="H2961">
        <v>1449.2</v>
      </c>
      <c r="I2961">
        <f t="shared" si="46"/>
        <v>0</v>
      </c>
      <c r="J2961" t="s">
        <v>3686</v>
      </c>
    </row>
    <row r="2962" spans="1:10" hidden="1">
      <c r="A2962">
        <v>20</v>
      </c>
      <c r="B2962">
        <v>0</v>
      </c>
      <c r="C2962">
        <v>3</v>
      </c>
      <c r="D2962">
        <v>4999</v>
      </c>
      <c r="E2962">
        <v>5</v>
      </c>
      <c r="F2962">
        <v>72</v>
      </c>
      <c r="G2962">
        <v>84.1</v>
      </c>
      <c r="H2962">
        <v>9542.4500000000007</v>
      </c>
      <c r="I2962">
        <f t="shared" si="46"/>
        <v>0</v>
      </c>
      <c r="J2962" t="s">
        <v>3686</v>
      </c>
    </row>
    <row r="2963" spans="1:10" hidden="1">
      <c r="A2963">
        <v>72</v>
      </c>
      <c r="B2963">
        <v>0</v>
      </c>
      <c r="C2963">
        <v>3</v>
      </c>
      <c r="D2963">
        <v>5128</v>
      </c>
      <c r="E2963">
        <v>7</v>
      </c>
      <c r="F2963">
        <v>69</v>
      </c>
      <c r="G2963">
        <v>64.150000000000006</v>
      </c>
      <c r="H2963">
        <v>7045.82</v>
      </c>
      <c r="I2963">
        <f t="shared" si="46"/>
        <v>0</v>
      </c>
      <c r="J2963" t="s">
        <v>3686</v>
      </c>
    </row>
    <row r="2964" spans="1:10" hidden="1">
      <c r="A2964">
        <v>64</v>
      </c>
      <c r="B2964">
        <v>0</v>
      </c>
      <c r="C2964">
        <v>3</v>
      </c>
      <c r="D2964">
        <v>5408</v>
      </c>
      <c r="E2964">
        <v>10</v>
      </c>
      <c r="F2964">
        <v>34</v>
      </c>
      <c r="G2964">
        <v>24.95</v>
      </c>
      <c r="H2964">
        <v>1751.44</v>
      </c>
      <c r="I2964">
        <f t="shared" si="46"/>
        <v>0</v>
      </c>
      <c r="J2964" t="s">
        <v>3686</v>
      </c>
    </row>
    <row r="2965" spans="1:10" hidden="1">
      <c r="A2965">
        <v>61</v>
      </c>
      <c r="B2965">
        <v>0</v>
      </c>
      <c r="C2965">
        <v>3</v>
      </c>
      <c r="D2965">
        <v>3664</v>
      </c>
      <c r="E2965">
        <v>4</v>
      </c>
      <c r="F2965">
        <v>29</v>
      </c>
      <c r="G2965">
        <v>33.75</v>
      </c>
      <c r="H2965">
        <v>1009.25</v>
      </c>
      <c r="I2965">
        <f t="shared" si="46"/>
        <v>0</v>
      </c>
      <c r="J2965" t="s">
        <v>3686</v>
      </c>
    </row>
    <row r="2966" spans="1:10" hidden="1">
      <c r="A2966">
        <v>47</v>
      </c>
      <c r="B2966">
        <v>0</v>
      </c>
      <c r="C2966">
        <v>3</v>
      </c>
      <c r="D2966">
        <v>3180</v>
      </c>
      <c r="E2966">
        <v>0</v>
      </c>
      <c r="F2966">
        <v>10</v>
      </c>
      <c r="G2966">
        <v>29.6</v>
      </c>
      <c r="H2966">
        <v>299.05</v>
      </c>
      <c r="I2966">
        <f t="shared" si="46"/>
        <v>0</v>
      </c>
      <c r="J2966" t="s">
        <v>3686</v>
      </c>
    </row>
    <row r="2967" spans="1:10" hidden="1">
      <c r="A2967">
        <v>41</v>
      </c>
      <c r="B2967">
        <v>0</v>
      </c>
      <c r="C2967">
        <v>3</v>
      </c>
      <c r="D2967">
        <v>5325</v>
      </c>
      <c r="E2967">
        <v>3</v>
      </c>
      <c r="F2967">
        <v>41</v>
      </c>
      <c r="G2967">
        <v>86.2</v>
      </c>
      <c r="H2967">
        <v>3881.48</v>
      </c>
      <c r="I2967">
        <f t="shared" si="46"/>
        <v>0</v>
      </c>
      <c r="J2967" t="s">
        <v>3686</v>
      </c>
    </row>
    <row r="2968" spans="1:10" hidden="1">
      <c r="A2968">
        <v>53</v>
      </c>
      <c r="B2968">
        <v>0</v>
      </c>
      <c r="C2968">
        <v>3</v>
      </c>
      <c r="D2968">
        <v>3179</v>
      </c>
      <c r="E2968">
        <v>0</v>
      </c>
      <c r="F2968">
        <v>42</v>
      </c>
      <c r="G2968">
        <v>54.75</v>
      </c>
      <c r="H2968">
        <v>2428.4499999999998</v>
      </c>
      <c r="I2968">
        <f t="shared" si="46"/>
        <v>0</v>
      </c>
      <c r="J2968" t="s">
        <v>3686</v>
      </c>
    </row>
    <row r="2969" spans="1:10" hidden="1">
      <c r="A2969">
        <v>51</v>
      </c>
      <c r="B2969">
        <v>0</v>
      </c>
      <c r="C2969">
        <v>3</v>
      </c>
      <c r="D2969">
        <v>4018</v>
      </c>
      <c r="E2969">
        <v>0</v>
      </c>
      <c r="F2969">
        <v>12</v>
      </c>
      <c r="G2969">
        <v>20.05</v>
      </c>
      <c r="H2969">
        <v>466.08</v>
      </c>
      <c r="I2969">
        <f t="shared" si="46"/>
        <v>0</v>
      </c>
      <c r="J2969" t="s">
        <v>3686</v>
      </c>
    </row>
    <row r="2970" spans="1:10" hidden="1">
      <c r="A2970">
        <v>42</v>
      </c>
      <c r="B2970">
        <v>2</v>
      </c>
      <c r="C2970">
        <v>3</v>
      </c>
      <c r="D2970">
        <v>6499</v>
      </c>
      <c r="E2970">
        <v>1</v>
      </c>
      <c r="F2970">
        <v>72</v>
      </c>
      <c r="G2970">
        <v>25.2</v>
      </c>
      <c r="H2970">
        <v>3819.22</v>
      </c>
      <c r="I2970">
        <f t="shared" si="46"/>
        <v>0</v>
      </c>
      <c r="J2970" t="s">
        <v>3686</v>
      </c>
    </row>
    <row r="2971" spans="1:10" hidden="1">
      <c r="A2971">
        <v>22</v>
      </c>
      <c r="B2971">
        <v>0</v>
      </c>
      <c r="C2971">
        <v>3</v>
      </c>
      <c r="D2971">
        <v>2729</v>
      </c>
      <c r="E2971">
        <v>0</v>
      </c>
      <c r="F2971">
        <v>22</v>
      </c>
      <c r="G2971">
        <v>55.1</v>
      </c>
      <c r="H2971">
        <v>2069.5700000000002</v>
      </c>
      <c r="I2971">
        <f t="shared" si="46"/>
        <v>0</v>
      </c>
      <c r="J2971" t="s">
        <v>3686</v>
      </c>
    </row>
    <row r="2972" spans="1:10" hidden="1">
      <c r="A2972">
        <v>62</v>
      </c>
      <c r="B2972">
        <v>0</v>
      </c>
      <c r="C2972">
        <v>3</v>
      </c>
      <c r="D2972">
        <v>5698</v>
      </c>
      <c r="E2972">
        <v>1</v>
      </c>
      <c r="F2972">
        <v>49</v>
      </c>
      <c r="G2972">
        <v>93.85</v>
      </c>
      <c r="H2972">
        <v>7074.43</v>
      </c>
      <c r="I2972">
        <f t="shared" si="46"/>
        <v>0</v>
      </c>
      <c r="J2972" t="s">
        <v>3686</v>
      </c>
    </row>
    <row r="2973" spans="1:10" hidden="1">
      <c r="A2973">
        <v>30</v>
      </c>
      <c r="B2973">
        <v>0</v>
      </c>
      <c r="C2973">
        <v>3</v>
      </c>
      <c r="D2973">
        <v>5267</v>
      </c>
      <c r="E2973">
        <v>8</v>
      </c>
      <c r="F2973">
        <v>60</v>
      </c>
      <c r="G2973">
        <v>94.1</v>
      </c>
      <c r="H2973">
        <v>6408.3</v>
      </c>
      <c r="I2973">
        <f t="shared" si="46"/>
        <v>0</v>
      </c>
      <c r="J2973" t="s">
        <v>3686</v>
      </c>
    </row>
    <row r="2974" spans="1:10" hidden="1">
      <c r="A2974">
        <v>44</v>
      </c>
      <c r="B2974">
        <v>0</v>
      </c>
      <c r="C2974">
        <v>3</v>
      </c>
      <c r="D2974">
        <v>5551</v>
      </c>
      <c r="E2974">
        <v>0</v>
      </c>
      <c r="F2974">
        <v>72</v>
      </c>
      <c r="G2974">
        <v>105.5</v>
      </c>
      <c r="H2974">
        <v>9125.1200000000008</v>
      </c>
      <c r="I2974">
        <f t="shared" si="46"/>
        <v>0</v>
      </c>
      <c r="J2974" t="s">
        <v>3686</v>
      </c>
    </row>
    <row r="2975" spans="1:10" hidden="1">
      <c r="A2975">
        <v>25</v>
      </c>
      <c r="B2975">
        <v>0</v>
      </c>
      <c r="C2975">
        <v>3</v>
      </c>
      <c r="D2975">
        <v>4397</v>
      </c>
      <c r="E2975">
        <v>1</v>
      </c>
      <c r="F2975">
        <v>42</v>
      </c>
      <c r="G2975">
        <v>80.45</v>
      </c>
      <c r="H2975">
        <v>4102.92</v>
      </c>
      <c r="I2975">
        <f t="shared" si="46"/>
        <v>0</v>
      </c>
      <c r="J2975" t="s">
        <v>3686</v>
      </c>
    </row>
    <row r="2976" spans="1:10" hidden="1">
      <c r="A2976">
        <v>30</v>
      </c>
      <c r="B2976">
        <v>0</v>
      </c>
      <c r="C2976">
        <v>3</v>
      </c>
      <c r="D2976">
        <v>2841</v>
      </c>
      <c r="E2976">
        <v>0</v>
      </c>
      <c r="F2976">
        <v>4</v>
      </c>
      <c r="G2976">
        <v>80.150000000000006</v>
      </c>
      <c r="H2976">
        <v>345.85</v>
      </c>
      <c r="I2976">
        <f t="shared" si="46"/>
        <v>0</v>
      </c>
      <c r="J2976" t="s">
        <v>3686</v>
      </c>
    </row>
    <row r="2977" spans="1:10" hidden="1">
      <c r="A2977">
        <v>27</v>
      </c>
      <c r="B2977">
        <v>0</v>
      </c>
      <c r="C2977">
        <v>3</v>
      </c>
      <c r="D2977">
        <v>5113</v>
      </c>
      <c r="E2977">
        <v>3</v>
      </c>
      <c r="F2977">
        <v>63</v>
      </c>
      <c r="G2977">
        <v>75.7</v>
      </c>
      <c r="H2977">
        <v>5442.15</v>
      </c>
      <c r="I2977">
        <f t="shared" si="46"/>
        <v>0</v>
      </c>
      <c r="J2977" t="s">
        <v>3686</v>
      </c>
    </row>
    <row r="2978" spans="1:10" hidden="1">
      <c r="A2978">
        <v>35</v>
      </c>
      <c r="B2978">
        <v>0</v>
      </c>
      <c r="C2978">
        <v>3</v>
      </c>
      <c r="D2978">
        <v>3515</v>
      </c>
      <c r="E2978">
        <v>0</v>
      </c>
      <c r="F2978">
        <v>23</v>
      </c>
      <c r="G2978">
        <v>99.95</v>
      </c>
      <c r="H2978">
        <v>3257.37</v>
      </c>
      <c r="I2978">
        <f t="shared" si="46"/>
        <v>0</v>
      </c>
      <c r="J2978" t="s">
        <v>3686</v>
      </c>
    </row>
    <row r="2979" spans="1:10" hidden="1">
      <c r="A2979">
        <v>21</v>
      </c>
      <c r="B2979">
        <v>2</v>
      </c>
      <c r="C2979">
        <v>3</v>
      </c>
      <c r="D2979">
        <v>4226</v>
      </c>
      <c r="E2979">
        <v>10</v>
      </c>
      <c r="F2979">
        <v>70</v>
      </c>
      <c r="G2979">
        <v>101.1</v>
      </c>
      <c r="H2979">
        <v>10471.700000000001</v>
      </c>
      <c r="I2979">
        <f t="shared" si="46"/>
        <v>0</v>
      </c>
      <c r="J2979" t="s">
        <v>3686</v>
      </c>
    </row>
    <row r="2980" spans="1:10" hidden="1">
      <c r="A2980">
        <v>52</v>
      </c>
      <c r="B2980">
        <v>2</v>
      </c>
      <c r="C2980">
        <v>3</v>
      </c>
      <c r="D2980">
        <v>4210</v>
      </c>
      <c r="E2980">
        <v>3</v>
      </c>
      <c r="F2980">
        <v>45</v>
      </c>
      <c r="G2980">
        <v>20.350000000000001</v>
      </c>
      <c r="H2980">
        <v>2685.55</v>
      </c>
      <c r="I2980">
        <f t="shared" si="46"/>
        <v>0</v>
      </c>
      <c r="J2980" t="s">
        <v>3686</v>
      </c>
    </row>
    <row r="2981" spans="1:10" hidden="1">
      <c r="A2981">
        <v>24</v>
      </c>
      <c r="B2981">
        <v>3</v>
      </c>
      <c r="C2981">
        <v>3</v>
      </c>
      <c r="D2981">
        <v>3342</v>
      </c>
      <c r="E2981">
        <v>3</v>
      </c>
      <c r="F2981">
        <v>33</v>
      </c>
      <c r="G2981">
        <v>20.100000000000001</v>
      </c>
      <c r="H2981">
        <v>1516.6</v>
      </c>
      <c r="I2981">
        <f t="shared" si="46"/>
        <v>0</v>
      </c>
      <c r="J2981" t="s">
        <v>3686</v>
      </c>
    </row>
    <row r="2982" spans="1:10" hidden="1">
      <c r="A2982">
        <v>23</v>
      </c>
      <c r="B2982">
        <v>0</v>
      </c>
      <c r="C2982">
        <v>3</v>
      </c>
      <c r="D2982">
        <v>5269</v>
      </c>
      <c r="E2982">
        <v>8</v>
      </c>
      <c r="F2982">
        <v>58</v>
      </c>
      <c r="G2982">
        <v>68.400000000000006</v>
      </c>
      <c r="H2982">
        <v>5537.67</v>
      </c>
      <c r="I2982">
        <f t="shared" si="46"/>
        <v>0</v>
      </c>
      <c r="J2982" t="s">
        <v>3686</v>
      </c>
    </row>
    <row r="2983" spans="1:10" hidden="1">
      <c r="A2983">
        <v>24</v>
      </c>
      <c r="B2983">
        <v>0</v>
      </c>
      <c r="C2983">
        <v>3</v>
      </c>
      <c r="D2983">
        <v>4519</v>
      </c>
      <c r="E2983">
        <v>0</v>
      </c>
      <c r="F2983">
        <v>19</v>
      </c>
      <c r="G2983">
        <v>45</v>
      </c>
      <c r="H2983">
        <v>1404.18</v>
      </c>
      <c r="I2983">
        <f t="shared" si="46"/>
        <v>0</v>
      </c>
      <c r="J2983" t="s">
        <v>3686</v>
      </c>
    </row>
    <row r="2984" spans="1:10" hidden="1">
      <c r="A2984">
        <v>53</v>
      </c>
      <c r="B2984">
        <v>0</v>
      </c>
      <c r="C2984">
        <v>3</v>
      </c>
      <c r="D2984">
        <v>5228</v>
      </c>
      <c r="E2984">
        <v>0</v>
      </c>
      <c r="F2984">
        <v>68</v>
      </c>
      <c r="G2984">
        <v>102.1</v>
      </c>
      <c r="H2984">
        <v>10509.91</v>
      </c>
      <c r="I2984">
        <f t="shared" si="46"/>
        <v>0</v>
      </c>
      <c r="J2984" t="s">
        <v>3686</v>
      </c>
    </row>
    <row r="2985" spans="1:10" hidden="1">
      <c r="A2985">
        <v>40</v>
      </c>
      <c r="B2985">
        <v>0</v>
      </c>
      <c r="C2985">
        <v>3</v>
      </c>
      <c r="D2985">
        <v>5340</v>
      </c>
      <c r="E2985">
        <v>1</v>
      </c>
      <c r="F2985">
        <v>51</v>
      </c>
      <c r="G2985">
        <v>83.25</v>
      </c>
      <c r="H2985">
        <v>6146.79</v>
      </c>
      <c r="I2985">
        <f t="shared" si="46"/>
        <v>0</v>
      </c>
      <c r="J2985" t="s">
        <v>3686</v>
      </c>
    </row>
    <row r="2986" spans="1:10" hidden="1">
      <c r="A2986">
        <v>33</v>
      </c>
      <c r="B2986">
        <v>1</v>
      </c>
      <c r="C2986">
        <v>3</v>
      </c>
      <c r="D2986">
        <v>6481</v>
      </c>
      <c r="E2986">
        <v>5</v>
      </c>
      <c r="F2986">
        <v>71</v>
      </c>
      <c r="G2986">
        <v>116.05</v>
      </c>
      <c r="H2986">
        <v>10237.91</v>
      </c>
      <c r="I2986">
        <f t="shared" si="46"/>
        <v>0</v>
      </c>
      <c r="J2986" t="s">
        <v>3686</v>
      </c>
    </row>
    <row r="2987" spans="1:10" hidden="1">
      <c r="A2987">
        <v>41</v>
      </c>
      <c r="B2987">
        <v>1</v>
      </c>
      <c r="C2987">
        <v>3</v>
      </c>
      <c r="D2987">
        <v>5133</v>
      </c>
      <c r="E2987">
        <v>10</v>
      </c>
      <c r="F2987">
        <v>1</v>
      </c>
      <c r="G2987">
        <v>69.95</v>
      </c>
      <c r="H2987">
        <v>81.400000000000006</v>
      </c>
      <c r="I2987">
        <f t="shared" si="46"/>
        <v>0</v>
      </c>
      <c r="J2987" t="s">
        <v>3751</v>
      </c>
    </row>
    <row r="2988" spans="1:10" hidden="1">
      <c r="A2988">
        <v>46</v>
      </c>
      <c r="B2988">
        <v>0</v>
      </c>
      <c r="C2988">
        <v>3</v>
      </c>
      <c r="D2988">
        <v>5949</v>
      </c>
      <c r="E2988">
        <v>0</v>
      </c>
      <c r="F2988">
        <v>10</v>
      </c>
      <c r="G2988">
        <v>18.850000000000001</v>
      </c>
      <c r="H2988">
        <v>573.6</v>
      </c>
      <c r="I2988">
        <f t="shared" si="46"/>
        <v>0</v>
      </c>
      <c r="J2988" t="s">
        <v>3686</v>
      </c>
    </row>
    <row r="2989" spans="1:10" hidden="1">
      <c r="A2989">
        <v>60</v>
      </c>
      <c r="B2989">
        <v>0</v>
      </c>
      <c r="C2989">
        <v>3</v>
      </c>
      <c r="D2989">
        <v>3926</v>
      </c>
      <c r="E2989">
        <v>0</v>
      </c>
      <c r="F2989">
        <v>10</v>
      </c>
      <c r="G2989">
        <v>19.75</v>
      </c>
      <c r="H2989">
        <v>411.15</v>
      </c>
      <c r="I2989">
        <f t="shared" si="46"/>
        <v>0</v>
      </c>
      <c r="J2989" t="s">
        <v>3686</v>
      </c>
    </row>
    <row r="2990" spans="1:10" hidden="1">
      <c r="A2990">
        <v>24</v>
      </c>
      <c r="B2990">
        <v>0</v>
      </c>
      <c r="C2990">
        <v>3</v>
      </c>
      <c r="D2990">
        <v>2285</v>
      </c>
      <c r="E2990">
        <v>0</v>
      </c>
      <c r="F2990">
        <v>1</v>
      </c>
      <c r="G2990">
        <v>20.95</v>
      </c>
      <c r="H2990">
        <v>23.24</v>
      </c>
      <c r="I2990">
        <f t="shared" si="46"/>
        <v>0</v>
      </c>
      <c r="J2990" t="s">
        <v>3751</v>
      </c>
    </row>
    <row r="2991" spans="1:10" hidden="1">
      <c r="A2991">
        <v>52</v>
      </c>
      <c r="B2991">
        <v>0</v>
      </c>
      <c r="C2991">
        <v>3</v>
      </c>
      <c r="D2991">
        <v>4260</v>
      </c>
      <c r="E2991">
        <v>0</v>
      </c>
      <c r="F2991">
        <v>60</v>
      </c>
      <c r="G2991">
        <v>70.150000000000006</v>
      </c>
      <c r="H2991">
        <v>6557.5</v>
      </c>
      <c r="I2991">
        <f t="shared" si="46"/>
        <v>0</v>
      </c>
      <c r="J2991" t="s">
        <v>3686</v>
      </c>
    </row>
    <row r="2992" spans="1:10" hidden="1">
      <c r="A2992">
        <v>49</v>
      </c>
      <c r="B2992">
        <v>0</v>
      </c>
      <c r="C2992">
        <v>3</v>
      </c>
      <c r="D2992">
        <v>3445</v>
      </c>
      <c r="E2992">
        <v>0</v>
      </c>
      <c r="F2992">
        <v>12</v>
      </c>
      <c r="G2992">
        <v>79.55</v>
      </c>
      <c r="H2992">
        <v>1221.4100000000001</v>
      </c>
      <c r="I2992">
        <f t="shared" si="46"/>
        <v>0</v>
      </c>
      <c r="J2992" t="s">
        <v>3686</v>
      </c>
    </row>
    <row r="2993" spans="1:10" hidden="1">
      <c r="A2993">
        <v>47</v>
      </c>
      <c r="B2993">
        <v>3</v>
      </c>
      <c r="C2993">
        <v>3</v>
      </c>
      <c r="D2993">
        <v>4756</v>
      </c>
      <c r="E2993">
        <v>0</v>
      </c>
      <c r="F2993">
        <v>71</v>
      </c>
      <c r="G2993">
        <v>66.2</v>
      </c>
      <c r="H2993">
        <v>7321.68</v>
      </c>
      <c r="I2993">
        <f t="shared" si="46"/>
        <v>0</v>
      </c>
      <c r="J2993" t="s">
        <v>3686</v>
      </c>
    </row>
    <row r="2994" spans="1:10" hidden="1">
      <c r="A2994">
        <v>42</v>
      </c>
      <c r="B2994">
        <v>0</v>
      </c>
      <c r="C2994">
        <v>3</v>
      </c>
      <c r="D2994">
        <v>4191</v>
      </c>
      <c r="E2994">
        <v>0</v>
      </c>
      <c r="F2994">
        <v>26</v>
      </c>
      <c r="G2994">
        <v>98.65</v>
      </c>
      <c r="H2994">
        <v>3499</v>
      </c>
      <c r="I2994">
        <f t="shared" si="46"/>
        <v>0</v>
      </c>
      <c r="J2994" t="s">
        <v>3686</v>
      </c>
    </row>
    <row r="2995" spans="1:10" hidden="1">
      <c r="A2995">
        <v>26</v>
      </c>
      <c r="B2995">
        <v>2</v>
      </c>
      <c r="C2995">
        <v>3</v>
      </c>
      <c r="D2995">
        <v>4292</v>
      </c>
      <c r="E2995">
        <v>1</v>
      </c>
      <c r="F2995">
        <v>58</v>
      </c>
      <c r="G2995">
        <v>75.8</v>
      </c>
      <c r="H2995">
        <v>4582.21</v>
      </c>
      <c r="I2995">
        <f t="shared" si="46"/>
        <v>0</v>
      </c>
      <c r="J2995" t="s">
        <v>3686</v>
      </c>
    </row>
    <row r="2996" spans="1:10" hidden="1">
      <c r="A2996">
        <v>28</v>
      </c>
      <c r="B2996">
        <v>2</v>
      </c>
      <c r="C2996">
        <v>3</v>
      </c>
      <c r="D2996">
        <v>4579</v>
      </c>
      <c r="E2996">
        <v>0</v>
      </c>
      <c r="F2996">
        <v>21</v>
      </c>
      <c r="G2996">
        <v>80.349999999999994</v>
      </c>
      <c r="H2996">
        <v>2028.39</v>
      </c>
      <c r="I2996">
        <f t="shared" si="46"/>
        <v>0</v>
      </c>
      <c r="J2996" t="s">
        <v>3686</v>
      </c>
    </row>
    <row r="2997" spans="1:10" hidden="1">
      <c r="A2997">
        <v>61</v>
      </c>
      <c r="B2997">
        <v>0</v>
      </c>
      <c r="C2997">
        <v>3</v>
      </c>
      <c r="D2997">
        <v>6069</v>
      </c>
      <c r="E2997">
        <v>3</v>
      </c>
      <c r="F2997">
        <v>52</v>
      </c>
      <c r="G2997">
        <v>91.6</v>
      </c>
      <c r="H2997">
        <v>5624.84</v>
      </c>
      <c r="I2997">
        <f t="shared" si="46"/>
        <v>0</v>
      </c>
      <c r="J2997" t="s">
        <v>3686</v>
      </c>
    </row>
    <row r="2998" spans="1:10" hidden="1">
      <c r="A2998">
        <v>61</v>
      </c>
      <c r="B2998">
        <v>3</v>
      </c>
      <c r="C2998">
        <v>3</v>
      </c>
      <c r="D2998">
        <v>4331</v>
      </c>
      <c r="E2998">
        <v>4</v>
      </c>
      <c r="F2998">
        <v>72</v>
      </c>
      <c r="G2998">
        <v>105.55</v>
      </c>
      <c r="H2998">
        <v>8152.01</v>
      </c>
      <c r="I2998">
        <f t="shared" si="46"/>
        <v>0</v>
      </c>
      <c r="J2998" t="s">
        <v>3686</v>
      </c>
    </row>
    <row r="2999" spans="1:10" hidden="1">
      <c r="A2999">
        <v>22</v>
      </c>
      <c r="B2999">
        <v>0</v>
      </c>
      <c r="C2999">
        <v>3</v>
      </c>
      <c r="D2999">
        <v>4883</v>
      </c>
      <c r="E2999">
        <v>0</v>
      </c>
      <c r="F2999">
        <v>10</v>
      </c>
      <c r="G2999">
        <v>64.900000000000006</v>
      </c>
      <c r="H2999">
        <v>1060.05</v>
      </c>
      <c r="I2999">
        <f t="shared" si="46"/>
        <v>0</v>
      </c>
      <c r="J2999" t="s">
        <v>3686</v>
      </c>
    </row>
    <row r="3000" spans="1:10" hidden="1">
      <c r="A3000">
        <v>54</v>
      </c>
      <c r="B3000">
        <v>0</v>
      </c>
      <c r="C3000">
        <v>3</v>
      </c>
      <c r="D3000">
        <v>5393</v>
      </c>
      <c r="E3000">
        <v>0</v>
      </c>
      <c r="F3000">
        <v>38</v>
      </c>
      <c r="G3000">
        <v>95.1</v>
      </c>
      <c r="H3000">
        <v>3946.18</v>
      </c>
      <c r="I3000">
        <f t="shared" si="46"/>
        <v>0</v>
      </c>
      <c r="J3000" t="s">
        <v>3686</v>
      </c>
    </row>
    <row r="3001" spans="1:10" hidden="1">
      <c r="A3001">
        <v>47</v>
      </c>
      <c r="B3001">
        <v>0</v>
      </c>
      <c r="C3001">
        <v>3</v>
      </c>
      <c r="D3001">
        <v>2040</v>
      </c>
      <c r="E3001">
        <v>1</v>
      </c>
      <c r="F3001">
        <v>43</v>
      </c>
      <c r="G3001">
        <v>94.3</v>
      </c>
      <c r="H3001">
        <v>4150.5200000000004</v>
      </c>
      <c r="I3001">
        <f t="shared" si="46"/>
        <v>0</v>
      </c>
      <c r="J3001" t="s">
        <v>3686</v>
      </c>
    </row>
    <row r="3002" spans="1:10" hidden="1">
      <c r="A3002">
        <v>71</v>
      </c>
      <c r="B3002">
        <v>0</v>
      </c>
      <c r="C3002">
        <v>3</v>
      </c>
      <c r="D3002">
        <v>6020</v>
      </c>
      <c r="E3002">
        <v>9</v>
      </c>
      <c r="F3002">
        <v>64</v>
      </c>
      <c r="G3002">
        <v>94.25</v>
      </c>
      <c r="H3002">
        <v>7574.52</v>
      </c>
      <c r="I3002">
        <f t="shared" si="46"/>
        <v>0</v>
      </c>
      <c r="J3002" t="s">
        <v>3686</v>
      </c>
    </row>
    <row r="3003" spans="1:10" hidden="1">
      <c r="A3003">
        <v>79</v>
      </c>
      <c r="B3003">
        <v>0</v>
      </c>
      <c r="C3003">
        <v>3</v>
      </c>
      <c r="D3003">
        <v>5610</v>
      </c>
      <c r="E3003">
        <v>0</v>
      </c>
      <c r="F3003">
        <v>16</v>
      </c>
      <c r="G3003">
        <v>69.650000000000006</v>
      </c>
      <c r="H3003">
        <v>1409.7</v>
      </c>
      <c r="I3003">
        <f t="shared" si="46"/>
        <v>0</v>
      </c>
      <c r="J3003" t="s">
        <v>3686</v>
      </c>
    </row>
    <row r="3004" spans="1:10" hidden="1">
      <c r="A3004">
        <v>66</v>
      </c>
      <c r="B3004">
        <v>0</v>
      </c>
      <c r="C3004">
        <v>3</v>
      </c>
      <c r="D3004">
        <v>4671</v>
      </c>
      <c r="E3004">
        <v>1</v>
      </c>
      <c r="F3004">
        <v>72</v>
      </c>
      <c r="G3004">
        <v>84.1</v>
      </c>
      <c r="H3004">
        <v>7227.25</v>
      </c>
      <c r="I3004">
        <f t="shared" si="46"/>
        <v>0</v>
      </c>
      <c r="J3004" t="s">
        <v>3686</v>
      </c>
    </row>
    <row r="3005" spans="1:10" hidden="1">
      <c r="A3005">
        <v>79</v>
      </c>
      <c r="B3005">
        <v>0</v>
      </c>
      <c r="C3005">
        <v>3</v>
      </c>
      <c r="D3005">
        <v>4478</v>
      </c>
      <c r="E3005">
        <v>0</v>
      </c>
      <c r="F3005">
        <v>34</v>
      </c>
      <c r="G3005">
        <v>69.150000000000006</v>
      </c>
      <c r="H3005">
        <v>2736.14</v>
      </c>
      <c r="I3005">
        <f t="shared" si="46"/>
        <v>0</v>
      </c>
      <c r="J3005" t="s">
        <v>3686</v>
      </c>
    </row>
    <row r="3006" spans="1:10" hidden="1">
      <c r="A3006">
        <v>67</v>
      </c>
      <c r="B3006">
        <v>0</v>
      </c>
      <c r="C3006">
        <v>3</v>
      </c>
      <c r="D3006">
        <v>5755</v>
      </c>
      <c r="E3006">
        <v>7</v>
      </c>
      <c r="F3006">
        <v>27</v>
      </c>
      <c r="G3006">
        <v>85.9</v>
      </c>
      <c r="H3006">
        <v>3330.07</v>
      </c>
      <c r="I3006">
        <f t="shared" si="46"/>
        <v>0</v>
      </c>
      <c r="J3006" t="s">
        <v>3686</v>
      </c>
    </row>
    <row r="3007" spans="1:10" hidden="1">
      <c r="A3007">
        <v>72</v>
      </c>
      <c r="B3007">
        <v>0</v>
      </c>
      <c r="C3007">
        <v>3</v>
      </c>
      <c r="D3007">
        <v>5125</v>
      </c>
      <c r="E3007">
        <v>0</v>
      </c>
      <c r="F3007">
        <v>64</v>
      </c>
      <c r="G3007">
        <v>103.5</v>
      </c>
      <c r="H3007">
        <v>7777.45</v>
      </c>
      <c r="I3007">
        <f t="shared" si="46"/>
        <v>0</v>
      </c>
      <c r="J3007" t="s">
        <v>3686</v>
      </c>
    </row>
    <row r="3008" spans="1:10" hidden="1">
      <c r="A3008">
        <v>78</v>
      </c>
      <c r="B3008">
        <v>3</v>
      </c>
      <c r="C3008">
        <v>3</v>
      </c>
      <c r="D3008">
        <v>5010</v>
      </c>
      <c r="E3008">
        <v>3</v>
      </c>
      <c r="F3008">
        <v>71</v>
      </c>
      <c r="G3008">
        <v>105.55</v>
      </c>
      <c r="H3008">
        <v>9181.92</v>
      </c>
      <c r="I3008">
        <f t="shared" si="46"/>
        <v>0</v>
      </c>
      <c r="J3008" t="s">
        <v>3686</v>
      </c>
    </row>
    <row r="3009" spans="1:10" hidden="1">
      <c r="A3009">
        <v>55</v>
      </c>
      <c r="B3009">
        <v>0</v>
      </c>
      <c r="C3009">
        <v>3</v>
      </c>
      <c r="D3009">
        <v>4044</v>
      </c>
      <c r="E3009">
        <v>0</v>
      </c>
      <c r="F3009">
        <v>52</v>
      </c>
      <c r="G3009">
        <v>102.7</v>
      </c>
      <c r="H3009">
        <v>7443.78</v>
      </c>
      <c r="I3009">
        <f t="shared" si="46"/>
        <v>0</v>
      </c>
      <c r="J3009" t="s">
        <v>3686</v>
      </c>
    </row>
    <row r="3010" spans="1:10" hidden="1">
      <c r="A3010">
        <v>30</v>
      </c>
      <c r="B3010">
        <v>0</v>
      </c>
      <c r="C3010">
        <v>3</v>
      </c>
      <c r="D3010">
        <v>3716</v>
      </c>
      <c r="E3010">
        <v>1</v>
      </c>
      <c r="F3010">
        <v>43</v>
      </c>
      <c r="G3010">
        <v>79.150000000000006</v>
      </c>
      <c r="H3010">
        <v>5333.04</v>
      </c>
      <c r="I3010">
        <f t="shared" ref="I3010:I3073" si="47">IF(J3010="Churned",1,0)</f>
        <v>0</v>
      </c>
      <c r="J3010" t="s">
        <v>3686</v>
      </c>
    </row>
    <row r="3011" spans="1:10" hidden="1">
      <c r="A3011">
        <v>62</v>
      </c>
      <c r="B3011">
        <v>0</v>
      </c>
      <c r="C3011">
        <v>3</v>
      </c>
      <c r="D3011">
        <v>3037</v>
      </c>
      <c r="E3011">
        <v>0</v>
      </c>
      <c r="F3011">
        <v>13</v>
      </c>
      <c r="G3011">
        <v>20</v>
      </c>
      <c r="H3011">
        <v>289.38</v>
      </c>
      <c r="I3011">
        <f t="shared" si="47"/>
        <v>0</v>
      </c>
      <c r="J3011" t="s">
        <v>3686</v>
      </c>
    </row>
    <row r="3012" spans="1:10" hidden="1">
      <c r="A3012">
        <v>23</v>
      </c>
      <c r="B3012">
        <v>2</v>
      </c>
      <c r="C3012">
        <v>3</v>
      </c>
      <c r="D3012">
        <v>3154</v>
      </c>
      <c r="E3012">
        <v>3</v>
      </c>
      <c r="F3012">
        <v>39</v>
      </c>
      <c r="G3012">
        <v>51.05</v>
      </c>
      <c r="H3012">
        <v>2653.34</v>
      </c>
      <c r="I3012">
        <f t="shared" si="47"/>
        <v>0</v>
      </c>
      <c r="J3012" t="s">
        <v>3686</v>
      </c>
    </row>
    <row r="3013" spans="1:10" hidden="1">
      <c r="A3013">
        <v>59</v>
      </c>
      <c r="B3013">
        <v>0</v>
      </c>
      <c r="C3013">
        <v>3</v>
      </c>
      <c r="D3013">
        <v>5106</v>
      </c>
      <c r="E3013">
        <v>1</v>
      </c>
      <c r="F3013">
        <v>42</v>
      </c>
      <c r="G3013">
        <v>108.3</v>
      </c>
      <c r="H3013">
        <v>6369.05</v>
      </c>
      <c r="I3013">
        <f t="shared" si="47"/>
        <v>0</v>
      </c>
      <c r="J3013" t="s">
        <v>3686</v>
      </c>
    </row>
    <row r="3014" spans="1:10" hidden="1">
      <c r="A3014">
        <v>53</v>
      </c>
      <c r="B3014">
        <v>0</v>
      </c>
      <c r="C3014">
        <v>3</v>
      </c>
      <c r="D3014">
        <v>3854</v>
      </c>
      <c r="E3014">
        <v>0</v>
      </c>
      <c r="F3014">
        <v>12</v>
      </c>
      <c r="G3014">
        <v>54.3</v>
      </c>
      <c r="H3014">
        <v>1236.06</v>
      </c>
      <c r="I3014">
        <f t="shared" si="47"/>
        <v>0</v>
      </c>
      <c r="J3014" t="s">
        <v>3686</v>
      </c>
    </row>
    <row r="3015" spans="1:10" hidden="1">
      <c r="A3015">
        <v>59</v>
      </c>
      <c r="B3015">
        <v>0</v>
      </c>
      <c r="C3015">
        <v>3</v>
      </c>
      <c r="D3015">
        <v>6312</v>
      </c>
      <c r="E3015">
        <v>0</v>
      </c>
      <c r="F3015">
        <v>63</v>
      </c>
      <c r="G3015">
        <v>58.55</v>
      </c>
      <c r="H3015">
        <v>5228.4399999999996</v>
      </c>
      <c r="I3015">
        <f t="shared" si="47"/>
        <v>0</v>
      </c>
      <c r="J3015" t="s">
        <v>3686</v>
      </c>
    </row>
    <row r="3016" spans="1:10" hidden="1">
      <c r="A3016">
        <v>35</v>
      </c>
      <c r="B3016">
        <v>0</v>
      </c>
      <c r="C3016">
        <v>3</v>
      </c>
      <c r="D3016">
        <v>3808</v>
      </c>
      <c r="E3016">
        <v>0</v>
      </c>
      <c r="F3016">
        <v>4</v>
      </c>
      <c r="G3016">
        <v>25.3</v>
      </c>
      <c r="H3016">
        <v>155.94999999999999</v>
      </c>
      <c r="I3016">
        <f t="shared" si="47"/>
        <v>0</v>
      </c>
      <c r="J3016" t="s">
        <v>3686</v>
      </c>
    </row>
    <row r="3017" spans="1:10" hidden="1">
      <c r="A3017">
        <v>24</v>
      </c>
      <c r="B3017">
        <v>0</v>
      </c>
      <c r="C3017">
        <v>3</v>
      </c>
      <c r="D3017">
        <v>4207</v>
      </c>
      <c r="E3017">
        <v>4</v>
      </c>
      <c r="F3017">
        <v>51</v>
      </c>
      <c r="G3017">
        <v>60.5</v>
      </c>
      <c r="H3017">
        <v>5551.33</v>
      </c>
      <c r="I3017">
        <f t="shared" si="47"/>
        <v>0</v>
      </c>
      <c r="J3017" t="s">
        <v>3686</v>
      </c>
    </row>
    <row r="3018" spans="1:10" hidden="1">
      <c r="A3018">
        <v>56</v>
      </c>
      <c r="B3018">
        <v>0</v>
      </c>
      <c r="C3018">
        <v>3</v>
      </c>
      <c r="D3018">
        <v>2595</v>
      </c>
      <c r="E3018">
        <v>3</v>
      </c>
      <c r="F3018">
        <v>45</v>
      </c>
      <c r="G3018">
        <v>78.75</v>
      </c>
      <c r="H3018">
        <v>5392.55</v>
      </c>
      <c r="I3018">
        <f t="shared" si="47"/>
        <v>0</v>
      </c>
      <c r="J3018" t="s">
        <v>3686</v>
      </c>
    </row>
    <row r="3019" spans="1:10" hidden="1">
      <c r="A3019">
        <v>33</v>
      </c>
      <c r="B3019">
        <v>0</v>
      </c>
      <c r="C3019">
        <v>3</v>
      </c>
      <c r="D3019">
        <v>4753</v>
      </c>
      <c r="E3019">
        <v>0</v>
      </c>
      <c r="F3019">
        <v>56</v>
      </c>
      <c r="G3019">
        <v>52.7</v>
      </c>
      <c r="H3019">
        <v>4229.8599999999997</v>
      </c>
      <c r="I3019">
        <f t="shared" si="47"/>
        <v>0</v>
      </c>
      <c r="J3019" t="s">
        <v>3686</v>
      </c>
    </row>
    <row r="3020" spans="1:10" hidden="1">
      <c r="A3020">
        <v>57</v>
      </c>
      <c r="B3020">
        <v>3</v>
      </c>
      <c r="C3020">
        <v>3</v>
      </c>
      <c r="D3020">
        <v>6291</v>
      </c>
      <c r="E3020">
        <v>1</v>
      </c>
      <c r="F3020">
        <v>71</v>
      </c>
      <c r="G3020">
        <v>90.3</v>
      </c>
      <c r="H3020">
        <v>7502.71</v>
      </c>
      <c r="I3020">
        <f t="shared" si="47"/>
        <v>0</v>
      </c>
      <c r="J3020" t="s">
        <v>3686</v>
      </c>
    </row>
    <row r="3021" spans="1:10" hidden="1">
      <c r="A3021">
        <v>48</v>
      </c>
      <c r="B3021">
        <v>3</v>
      </c>
      <c r="C3021">
        <v>3</v>
      </c>
      <c r="D3021">
        <v>5643</v>
      </c>
      <c r="E3021">
        <v>5</v>
      </c>
      <c r="F3021">
        <v>42</v>
      </c>
      <c r="G3021">
        <v>94.45</v>
      </c>
      <c r="H3021">
        <v>4331.34</v>
      </c>
      <c r="I3021">
        <f t="shared" si="47"/>
        <v>0</v>
      </c>
      <c r="J3021" t="s">
        <v>3686</v>
      </c>
    </row>
    <row r="3022" spans="1:10" hidden="1">
      <c r="A3022">
        <v>21</v>
      </c>
      <c r="B3022">
        <v>0</v>
      </c>
      <c r="C3022">
        <v>3</v>
      </c>
      <c r="D3022">
        <v>3526</v>
      </c>
      <c r="E3022">
        <v>8</v>
      </c>
      <c r="F3022">
        <v>17</v>
      </c>
      <c r="G3022">
        <v>19.899999999999999</v>
      </c>
      <c r="H3022">
        <v>579.48</v>
      </c>
      <c r="I3022">
        <f t="shared" si="47"/>
        <v>0</v>
      </c>
      <c r="J3022" t="s">
        <v>3686</v>
      </c>
    </row>
    <row r="3023" spans="1:10" hidden="1">
      <c r="A3023">
        <v>61</v>
      </c>
      <c r="B3023">
        <v>0</v>
      </c>
      <c r="C3023">
        <v>3</v>
      </c>
      <c r="D3023">
        <v>2706</v>
      </c>
      <c r="E3023">
        <v>0</v>
      </c>
      <c r="F3023">
        <v>10</v>
      </c>
      <c r="G3023">
        <v>20</v>
      </c>
      <c r="H3023">
        <v>579.29999999999995</v>
      </c>
      <c r="I3023">
        <f t="shared" si="47"/>
        <v>0</v>
      </c>
      <c r="J3023" t="s">
        <v>3686</v>
      </c>
    </row>
    <row r="3024" spans="1:10" hidden="1">
      <c r="A3024">
        <v>27</v>
      </c>
      <c r="B3024">
        <v>0</v>
      </c>
      <c r="C3024">
        <v>3</v>
      </c>
      <c r="D3024">
        <v>2788</v>
      </c>
      <c r="E3024">
        <v>0</v>
      </c>
      <c r="F3024">
        <v>9</v>
      </c>
      <c r="G3024">
        <v>19.850000000000001</v>
      </c>
      <c r="H3024">
        <v>545.46</v>
      </c>
      <c r="I3024">
        <f t="shared" si="47"/>
        <v>0</v>
      </c>
      <c r="J3024" t="s">
        <v>3686</v>
      </c>
    </row>
    <row r="3025" spans="1:10" hidden="1">
      <c r="A3025">
        <v>56</v>
      </c>
      <c r="B3025">
        <v>3</v>
      </c>
      <c r="C3025">
        <v>3</v>
      </c>
      <c r="D3025">
        <v>5724</v>
      </c>
      <c r="E3025">
        <v>1</v>
      </c>
      <c r="F3025">
        <v>8</v>
      </c>
      <c r="G3025">
        <v>44.65</v>
      </c>
      <c r="H3025">
        <v>615.30999999999995</v>
      </c>
      <c r="I3025">
        <f t="shared" si="47"/>
        <v>0</v>
      </c>
      <c r="J3025" t="s">
        <v>3686</v>
      </c>
    </row>
    <row r="3026" spans="1:10" hidden="1">
      <c r="A3026">
        <v>45</v>
      </c>
      <c r="B3026">
        <v>0</v>
      </c>
      <c r="C3026">
        <v>3</v>
      </c>
      <c r="D3026">
        <v>6245</v>
      </c>
      <c r="E3026">
        <v>0</v>
      </c>
      <c r="F3026">
        <v>53</v>
      </c>
      <c r="G3026">
        <v>46.3</v>
      </c>
      <c r="H3026">
        <v>2546.85</v>
      </c>
      <c r="I3026">
        <f t="shared" si="47"/>
        <v>0</v>
      </c>
      <c r="J3026" t="s">
        <v>3686</v>
      </c>
    </row>
    <row r="3027" spans="1:10" hidden="1">
      <c r="A3027">
        <v>37</v>
      </c>
      <c r="B3027">
        <v>0</v>
      </c>
      <c r="C3027">
        <v>3</v>
      </c>
      <c r="D3027">
        <v>3522</v>
      </c>
      <c r="E3027">
        <v>0</v>
      </c>
      <c r="F3027">
        <v>9</v>
      </c>
      <c r="G3027">
        <v>70.05</v>
      </c>
      <c r="H3027">
        <v>1091.75</v>
      </c>
      <c r="I3027">
        <f t="shared" si="47"/>
        <v>0</v>
      </c>
      <c r="J3027" t="s">
        <v>3686</v>
      </c>
    </row>
    <row r="3028" spans="1:10" hidden="1">
      <c r="A3028">
        <v>42</v>
      </c>
      <c r="B3028">
        <v>0</v>
      </c>
      <c r="C3028">
        <v>3</v>
      </c>
      <c r="D3028">
        <v>2810</v>
      </c>
      <c r="E3028">
        <v>0</v>
      </c>
      <c r="F3028">
        <v>29</v>
      </c>
      <c r="G3028">
        <v>58</v>
      </c>
      <c r="H3028">
        <v>2153.84</v>
      </c>
      <c r="I3028">
        <f t="shared" si="47"/>
        <v>0</v>
      </c>
      <c r="J3028" t="s">
        <v>3686</v>
      </c>
    </row>
    <row r="3029" spans="1:10" hidden="1">
      <c r="A3029">
        <v>42</v>
      </c>
      <c r="B3029">
        <v>0</v>
      </c>
      <c r="C3029">
        <v>3</v>
      </c>
      <c r="D3029">
        <v>4600</v>
      </c>
      <c r="E3029">
        <v>1</v>
      </c>
      <c r="F3029">
        <v>19</v>
      </c>
      <c r="G3029">
        <v>88.8</v>
      </c>
      <c r="H3029">
        <v>2319.3000000000002</v>
      </c>
      <c r="I3029">
        <f t="shared" si="47"/>
        <v>0</v>
      </c>
      <c r="J3029" t="s">
        <v>3686</v>
      </c>
    </row>
    <row r="3030" spans="1:10" hidden="1">
      <c r="A3030">
        <v>42</v>
      </c>
      <c r="B3030">
        <v>0</v>
      </c>
      <c r="C3030">
        <v>3</v>
      </c>
      <c r="D3030">
        <v>5488</v>
      </c>
      <c r="E3030">
        <v>6</v>
      </c>
      <c r="F3030">
        <v>60</v>
      </c>
      <c r="G3030">
        <v>59.8</v>
      </c>
      <c r="H3030">
        <v>4475.55</v>
      </c>
      <c r="I3030">
        <f t="shared" si="47"/>
        <v>0</v>
      </c>
      <c r="J3030" t="s">
        <v>3686</v>
      </c>
    </row>
    <row r="3031" spans="1:10" hidden="1">
      <c r="A3031">
        <v>39</v>
      </c>
      <c r="B3031">
        <v>0</v>
      </c>
      <c r="C3031">
        <v>3</v>
      </c>
      <c r="D3031">
        <v>5750</v>
      </c>
      <c r="E3031">
        <v>0</v>
      </c>
      <c r="F3031">
        <v>68</v>
      </c>
      <c r="G3031">
        <v>44.95</v>
      </c>
      <c r="H3031">
        <v>3085.35</v>
      </c>
      <c r="I3031">
        <f t="shared" si="47"/>
        <v>0</v>
      </c>
      <c r="J3031" t="s">
        <v>3686</v>
      </c>
    </row>
    <row r="3032" spans="1:10" hidden="1">
      <c r="A3032">
        <v>53</v>
      </c>
      <c r="B3032">
        <v>1</v>
      </c>
      <c r="C3032">
        <v>3</v>
      </c>
      <c r="D3032">
        <v>2194</v>
      </c>
      <c r="E3032">
        <v>5</v>
      </c>
      <c r="F3032">
        <v>45</v>
      </c>
      <c r="G3032">
        <v>24.65</v>
      </c>
      <c r="H3032">
        <v>2861.95</v>
      </c>
      <c r="I3032">
        <f t="shared" si="47"/>
        <v>0</v>
      </c>
      <c r="J3032" t="s">
        <v>3686</v>
      </c>
    </row>
    <row r="3033" spans="1:10" hidden="1">
      <c r="A3033">
        <v>21</v>
      </c>
      <c r="B3033">
        <v>0</v>
      </c>
      <c r="C3033">
        <v>3</v>
      </c>
      <c r="D3033">
        <v>4404</v>
      </c>
      <c r="E3033">
        <v>5</v>
      </c>
      <c r="F3033">
        <v>72</v>
      </c>
      <c r="G3033">
        <v>116.05</v>
      </c>
      <c r="H3033">
        <v>10063.540000000001</v>
      </c>
      <c r="I3033">
        <f t="shared" si="47"/>
        <v>0</v>
      </c>
      <c r="J3033" t="s">
        <v>3686</v>
      </c>
    </row>
    <row r="3034" spans="1:10" hidden="1">
      <c r="A3034">
        <v>75</v>
      </c>
      <c r="B3034">
        <v>0</v>
      </c>
      <c r="C3034">
        <v>3</v>
      </c>
      <c r="D3034">
        <v>5775</v>
      </c>
      <c r="E3034">
        <v>7</v>
      </c>
      <c r="F3034">
        <v>71</v>
      </c>
      <c r="G3034">
        <v>107.5</v>
      </c>
      <c r="H3034">
        <v>10025.44</v>
      </c>
      <c r="I3034">
        <f t="shared" si="47"/>
        <v>0</v>
      </c>
      <c r="J3034" t="s">
        <v>3686</v>
      </c>
    </row>
    <row r="3035" spans="1:10" hidden="1">
      <c r="A3035">
        <v>68</v>
      </c>
      <c r="B3035">
        <v>0</v>
      </c>
      <c r="C3035">
        <v>3</v>
      </c>
      <c r="D3035">
        <v>5205</v>
      </c>
      <c r="E3035">
        <v>3</v>
      </c>
      <c r="F3035">
        <v>65</v>
      </c>
      <c r="G3035">
        <v>92.7</v>
      </c>
      <c r="H3035">
        <v>7732.5</v>
      </c>
      <c r="I3035">
        <f t="shared" si="47"/>
        <v>0</v>
      </c>
      <c r="J3035" t="s">
        <v>3686</v>
      </c>
    </row>
    <row r="3036" spans="1:10" hidden="1">
      <c r="A3036">
        <v>71</v>
      </c>
      <c r="B3036">
        <v>0</v>
      </c>
      <c r="C3036">
        <v>3</v>
      </c>
      <c r="D3036">
        <v>5531</v>
      </c>
      <c r="E3036">
        <v>0</v>
      </c>
      <c r="F3036">
        <v>24</v>
      </c>
      <c r="G3036">
        <v>35.75</v>
      </c>
      <c r="H3036">
        <v>830.8</v>
      </c>
      <c r="I3036">
        <f t="shared" si="47"/>
        <v>0</v>
      </c>
      <c r="J3036" t="s">
        <v>3686</v>
      </c>
    </row>
    <row r="3037" spans="1:10" hidden="1">
      <c r="A3037">
        <v>44</v>
      </c>
      <c r="B3037">
        <v>0</v>
      </c>
      <c r="C3037">
        <v>3</v>
      </c>
      <c r="D3037">
        <v>3597</v>
      </c>
      <c r="E3037">
        <v>0</v>
      </c>
      <c r="F3037">
        <v>30</v>
      </c>
      <c r="G3037">
        <v>95</v>
      </c>
      <c r="H3037">
        <v>2938.5</v>
      </c>
      <c r="I3037">
        <f t="shared" si="47"/>
        <v>0</v>
      </c>
      <c r="J3037" t="s">
        <v>3686</v>
      </c>
    </row>
    <row r="3038" spans="1:10" hidden="1">
      <c r="A3038">
        <v>36</v>
      </c>
      <c r="B3038">
        <v>2</v>
      </c>
      <c r="C3038">
        <v>3</v>
      </c>
      <c r="D3038">
        <v>4485</v>
      </c>
      <c r="E3038">
        <v>5</v>
      </c>
      <c r="F3038">
        <v>70</v>
      </c>
      <c r="G3038">
        <v>20.05</v>
      </c>
      <c r="H3038">
        <v>4760.1499999999996</v>
      </c>
      <c r="I3038">
        <f t="shared" si="47"/>
        <v>0</v>
      </c>
      <c r="J3038" t="s">
        <v>3686</v>
      </c>
    </row>
    <row r="3039" spans="1:10" hidden="1">
      <c r="A3039">
        <v>47</v>
      </c>
      <c r="B3039">
        <v>0</v>
      </c>
      <c r="C3039">
        <v>3</v>
      </c>
      <c r="D3039">
        <v>6198</v>
      </c>
      <c r="E3039">
        <v>2</v>
      </c>
      <c r="F3039">
        <v>56</v>
      </c>
      <c r="G3039">
        <v>68.75</v>
      </c>
      <c r="H3039">
        <v>6208.16</v>
      </c>
      <c r="I3039">
        <f t="shared" si="47"/>
        <v>0</v>
      </c>
      <c r="J3039" t="s">
        <v>3686</v>
      </c>
    </row>
    <row r="3040" spans="1:10" hidden="1">
      <c r="A3040">
        <v>58</v>
      </c>
      <c r="B3040">
        <v>2</v>
      </c>
      <c r="C3040">
        <v>3</v>
      </c>
      <c r="D3040">
        <v>2492</v>
      </c>
      <c r="E3040">
        <v>10</v>
      </c>
      <c r="F3040">
        <v>5</v>
      </c>
      <c r="G3040">
        <v>44.8</v>
      </c>
      <c r="H3040">
        <v>398.45</v>
      </c>
      <c r="I3040">
        <f t="shared" si="47"/>
        <v>0</v>
      </c>
      <c r="J3040" t="s">
        <v>3686</v>
      </c>
    </row>
    <row r="3041" spans="1:10" hidden="1">
      <c r="A3041">
        <v>45</v>
      </c>
      <c r="B3041">
        <v>0</v>
      </c>
      <c r="C3041">
        <v>3</v>
      </c>
      <c r="D3041">
        <v>6063</v>
      </c>
      <c r="E3041">
        <v>1</v>
      </c>
      <c r="F3041">
        <v>63</v>
      </c>
      <c r="G3041">
        <v>81.2</v>
      </c>
      <c r="H3041">
        <v>7412.65</v>
      </c>
      <c r="I3041">
        <f t="shared" si="47"/>
        <v>0</v>
      </c>
      <c r="J3041" t="s">
        <v>3686</v>
      </c>
    </row>
    <row r="3042" spans="1:10" hidden="1">
      <c r="A3042">
        <v>56</v>
      </c>
      <c r="B3042">
        <v>0</v>
      </c>
      <c r="C3042">
        <v>3</v>
      </c>
      <c r="D3042">
        <v>5820</v>
      </c>
      <c r="E3042">
        <v>0</v>
      </c>
      <c r="F3042">
        <v>1</v>
      </c>
      <c r="G3042">
        <v>19.45</v>
      </c>
      <c r="H3042">
        <v>66.040000000000006</v>
      </c>
      <c r="I3042">
        <f t="shared" si="47"/>
        <v>0</v>
      </c>
      <c r="J3042" t="s">
        <v>3751</v>
      </c>
    </row>
    <row r="3043" spans="1:10" hidden="1">
      <c r="A3043">
        <v>62</v>
      </c>
      <c r="B3043">
        <v>0</v>
      </c>
      <c r="C3043">
        <v>3</v>
      </c>
      <c r="D3043">
        <v>5444</v>
      </c>
      <c r="E3043">
        <v>7</v>
      </c>
      <c r="F3043">
        <v>72</v>
      </c>
      <c r="G3043">
        <v>110.6</v>
      </c>
      <c r="H3043">
        <v>8273.24</v>
      </c>
      <c r="I3043">
        <f t="shared" si="47"/>
        <v>0</v>
      </c>
      <c r="J3043" t="s">
        <v>3686</v>
      </c>
    </row>
    <row r="3044" spans="1:10" hidden="1">
      <c r="A3044">
        <v>55</v>
      </c>
      <c r="B3044">
        <v>1</v>
      </c>
      <c r="C3044">
        <v>3</v>
      </c>
      <c r="D3044">
        <v>4000</v>
      </c>
      <c r="E3044">
        <v>4</v>
      </c>
      <c r="F3044">
        <v>61</v>
      </c>
      <c r="G3044">
        <v>98.45</v>
      </c>
      <c r="H3044">
        <v>8680.9699999999993</v>
      </c>
      <c r="I3044">
        <f t="shared" si="47"/>
        <v>0</v>
      </c>
      <c r="J3044" t="s">
        <v>3686</v>
      </c>
    </row>
    <row r="3045" spans="1:10" hidden="1">
      <c r="A3045">
        <v>41</v>
      </c>
      <c r="B3045">
        <v>2</v>
      </c>
      <c r="C3045">
        <v>3</v>
      </c>
      <c r="D3045">
        <v>6321</v>
      </c>
      <c r="E3045">
        <v>6</v>
      </c>
      <c r="F3045">
        <v>51</v>
      </c>
      <c r="G3045">
        <v>79.150000000000006</v>
      </c>
      <c r="H3045">
        <v>4147.58</v>
      </c>
      <c r="I3045">
        <f t="shared" si="47"/>
        <v>0</v>
      </c>
      <c r="J3045" t="s">
        <v>3686</v>
      </c>
    </row>
    <row r="3046" spans="1:10" hidden="1">
      <c r="A3046">
        <v>29</v>
      </c>
      <c r="B3046">
        <v>2</v>
      </c>
      <c r="C3046">
        <v>3</v>
      </c>
      <c r="D3046">
        <v>3937</v>
      </c>
      <c r="E3046">
        <v>10</v>
      </c>
      <c r="F3046">
        <v>45</v>
      </c>
      <c r="G3046">
        <v>50.9</v>
      </c>
      <c r="H3046">
        <v>2333.85</v>
      </c>
      <c r="I3046">
        <f t="shared" si="47"/>
        <v>0</v>
      </c>
      <c r="J3046" t="s">
        <v>3686</v>
      </c>
    </row>
    <row r="3047" spans="1:10" hidden="1">
      <c r="A3047">
        <v>54</v>
      </c>
      <c r="B3047">
        <v>0</v>
      </c>
      <c r="C3047">
        <v>3</v>
      </c>
      <c r="D3047">
        <v>6432</v>
      </c>
      <c r="E3047">
        <v>3</v>
      </c>
      <c r="F3047">
        <v>59</v>
      </c>
      <c r="G3047">
        <v>66.400000000000006</v>
      </c>
      <c r="H3047">
        <v>4905.74</v>
      </c>
      <c r="I3047">
        <f t="shared" si="47"/>
        <v>0</v>
      </c>
      <c r="J3047" t="s">
        <v>3686</v>
      </c>
    </row>
    <row r="3048" spans="1:10" hidden="1">
      <c r="A3048">
        <v>49</v>
      </c>
      <c r="B3048">
        <v>1</v>
      </c>
      <c r="C3048">
        <v>3</v>
      </c>
      <c r="D3048">
        <v>6495</v>
      </c>
      <c r="E3048">
        <v>3</v>
      </c>
      <c r="F3048">
        <v>61</v>
      </c>
      <c r="G3048">
        <v>33.6</v>
      </c>
      <c r="H3048">
        <v>2227.1999999999998</v>
      </c>
      <c r="I3048">
        <f t="shared" si="47"/>
        <v>0</v>
      </c>
      <c r="J3048" t="s">
        <v>3686</v>
      </c>
    </row>
    <row r="3049" spans="1:10" hidden="1">
      <c r="A3049">
        <v>24</v>
      </c>
      <c r="B3049">
        <v>0</v>
      </c>
      <c r="C3049">
        <v>3</v>
      </c>
      <c r="D3049">
        <v>5912</v>
      </c>
      <c r="E3049">
        <v>0</v>
      </c>
      <c r="F3049">
        <v>58</v>
      </c>
      <c r="G3049">
        <v>65.25</v>
      </c>
      <c r="H3049">
        <v>6230.88</v>
      </c>
      <c r="I3049">
        <f t="shared" si="47"/>
        <v>0</v>
      </c>
      <c r="J3049" t="s">
        <v>3686</v>
      </c>
    </row>
    <row r="3050" spans="1:10" hidden="1">
      <c r="A3050">
        <v>47</v>
      </c>
      <c r="B3050">
        <v>3</v>
      </c>
      <c r="C3050">
        <v>3</v>
      </c>
      <c r="D3050">
        <v>6477</v>
      </c>
      <c r="E3050">
        <v>9</v>
      </c>
      <c r="F3050">
        <v>70</v>
      </c>
      <c r="G3050">
        <v>75.349999999999994</v>
      </c>
      <c r="H3050">
        <v>8204.85</v>
      </c>
      <c r="I3050">
        <f t="shared" si="47"/>
        <v>0</v>
      </c>
      <c r="J3050" t="s">
        <v>3686</v>
      </c>
    </row>
    <row r="3051" spans="1:10" hidden="1">
      <c r="A3051">
        <v>35</v>
      </c>
      <c r="B3051">
        <v>0</v>
      </c>
      <c r="C3051">
        <v>3</v>
      </c>
      <c r="D3051">
        <v>3300</v>
      </c>
      <c r="E3051">
        <v>0</v>
      </c>
      <c r="F3051">
        <v>2</v>
      </c>
      <c r="G3051">
        <v>19.850000000000001</v>
      </c>
      <c r="H3051">
        <v>106.54</v>
      </c>
      <c r="I3051">
        <f t="shared" si="47"/>
        <v>0</v>
      </c>
      <c r="J3051" t="s">
        <v>3751</v>
      </c>
    </row>
    <row r="3052" spans="1:10" hidden="1">
      <c r="A3052">
        <v>27</v>
      </c>
      <c r="B3052">
        <v>0</v>
      </c>
      <c r="C3052">
        <v>3</v>
      </c>
      <c r="D3052">
        <v>3178</v>
      </c>
      <c r="E3052">
        <v>0</v>
      </c>
      <c r="F3052">
        <v>26</v>
      </c>
      <c r="G3052">
        <v>85.75</v>
      </c>
      <c r="H3052">
        <v>3195.6</v>
      </c>
      <c r="I3052">
        <f t="shared" si="47"/>
        <v>0</v>
      </c>
      <c r="J3052" t="s">
        <v>3686</v>
      </c>
    </row>
    <row r="3053" spans="1:10" hidden="1">
      <c r="A3053">
        <v>48</v>
      </c>
      <c r="B3053">
        <v>1</v>
      </c>
      <c r="C3053">
        <v>3</v>
      </c>
      <c r="D3053">
        <v>4985</v>
      </c>
      <c r="E3053">
        <v>1</v>
      </c>
      <c r="F3053">
        <v>34</v>
      </c>
      <c r="G3053">
        <v>20.8</v>
      </c>
      <c r="H3053">
        <v>2104.19</v>
      </c>
      <c r="I3053">
        <f t="shared" si="47"/>
        <v>0</v>
      </c>
      <c r="J3053" t="s">
        <v>3686</v>
      </c>
    </row>
    <row r="3054" spans="1:10" hidden="1">
      <c r="A3054">
        <v>44</v>
      </c>
      <c r="B3054">
        <v>0</v>
      </c>
      <c r="C3054">
        <v>3</v>
      </c>
      <c r="D3054">
        <v>4868</v>
      </c>
      <c r="E3054">
        <v>0</v>
      </c>
      <c r="F3054">
        <v>45</v>
      </c>
      <c r="G3054">
        <v>100.3</v>
      </c>
      <c r="H3054">
        <v>4530.3</v>
      </c>
      <c r="I3054">
        <f t="shared" si="47"/>
        <v>0</v>
      </c>
      <c r="J3054" t="s">
        <v>3686</v>
      </c>
    </row>
    <row r="3055" spans="1:10" hidden="1">
      <c r="A3055">
        <v>27</v>
      </c>
      <c r="B3055">
        <v>0</v>
      </c>
      <c r="C3055">
        <v>3</v>
      </c>
      <c r="D3055">
        <v>4852</v>
      </c>
      <c r="E3055">
        <v>5</v>
      </c>
      <c r="F3055">
        <v>17</v>
      </c>
      <c r="G3055">
        <v>75.400000000000006</v>
      </c>
      <c r="H3055">
        <v>1451.75</v>
      </c>
      <c r="I3055">
        <f t="shared" si="47"/>
        <v>0</v>
      </c>
      <c r="J3055" t="s">
        <v>3686</v>
      </c>
    </row>
    <row r="3056" spans="1:10" hidden="1">
      <c r="A3056">
        <v>29</v>
      </c>
      <c r="B3056">
        <v>0</v>
      </c>
      <c r="C3056">
        <v>3</v>
      </c>
      <c r="D3056">
        <v>4293</v>
      </c>
      <c r="E3056">
        <v>0</v>
      </c>
      <c r="F3056">
        <v>59</v>
      </c>
      <c r="G3056">
        <v>54.15</v>
      </c>
      <c r="H3056">
        <v>6035.47</v>
      </c>
      <c r="I3056">
        <f t="shared" si="47"/>
        <v>0</v>
      </c>
      <c r="J3056" t="s">
        <v>3686</v>
      </c>
    </row>
    <row r="3057" spans="1:10" hidden="1">
      <c r="A3057">
        <v>35</v>
      </c>
      <c r="B3057">
        <v>0</v>
      </c>
      <c r="C3057">
        <v>3</v>
      </c>
      <c r="D3057">
        <v>3222</v>
      </c>
      <c r="E3057">
        <v>1</v>
      </c>
      <c r="F3057">
        <v>44</v>
      </c>
      <c r="G3057">
        <v>54.3</v>
      </c>
      <c r="H3057">
        <v>2390.4499999999998</v>
      </c>
      <c r="I3057">
        <f t="shared" si="47"/>
        <v>0</v>
      </c>
      <c r="J3057" t="s">
        <v>3686</v>
      </c>
    </row>
    <row r="3058" spans="1:10" hidden="1">
      <c r="A3058">
        <v>63</v>
      </c>
      <c r="B3058">
        <v>3</v>
      </c>
      <c r="C3058">
        <v>3</v>
      </c>
      <c r="D3058">
        <v>5588</v>
      </c>
      <c r="E3058">
        <v>10</v>
      </c>
      <c r="F3058">
        <v>67</v>
      </c>
      <c r="G3058">
        <v>100.25</v>
      </c>
      <c r="H3058">
        <v>6892.68</v>
      </c>
      <c r="I3058">
        <f t="shared" si="47"/>
        <v>0</v>
      </c>
      <c r="J3058" t="s">
        <v>3686</v>
      </c>
    </row>
    <row r="3059" spans="1:10" hidden="1">
      <c r="A3059">
        <v>52</v>
      </c>
      <c r="B3059">
        <v>2</v>
      </c>
      <c r="C3059">
        <v>3</v>
      </c>
      <c r="D3059">
        <v>4131</v>
      </c>
      <c r="E3059">
        <v>3</v>
      </c>
      <c r="F3059">
        <v>37</v>
      </c>
      <c r="G3059">
        <v>75.099999999999994</v>
      </c>
      <c r="H3059">
        <v>2700.24</v>
      </c>
      <c r="I3059">
        <f t="shared" si="47"/>
        <v>0</v>
      </c>
      <c r="J3059" t="s">
        <v>3686</v>
      </c>
    </row>
    <row r="3060" spans="1:10" hidden="1">
      <c r="A3060">
        <v>32</v>
      </c>
      <c r="B3060">
        <v>0</v>
      </c>
      <c r="C3060">
        <v>3</v>
      </c>
      <c r="D3060">
        <v>5134</v>
      </c>
      <c r="E3060">
        <v>0</v>
      </c>
      <c r="F3060">
        <v>47</v>
      </c>
      <c r="G3060">
        <v>20.25</v>
      </c>
      <c r="H3060">
        <v>1445.75</v>
      </c>
      <c r="I3060">
        <f t="shared" si="47"/>
        <v>0</v>
      </c>
      <c r="J3060" t="s">
        <v>3686</v>
      </c>
    </row>
    <row r="3061" spans="1:10" hidden="1">
      <c r="A3061">
        <v>50</v>
      </c>
      <c r="B3061">
        <v>0</v>
      </c>
      <c r="C3061">
        <v>3</v>
      </c>
      <c r="D3061">
        <v>4161</v>
      </c>
      <c r="E3061">
        <v>1</v>
      </c>
      <c r="F3061">
        <v>61</v>
      </c>
      <c r="G3061">
        <v>80.900000000000006</v>
      </c>
      <c r="H3061">
        <v>6354.41</v>
      </c>
      <c r="I3061">
        <f t="shared" si="47"/>
        <v>0</v>
      </c>
      <c r="J3061" t="s">
        <v>3686</v>
      </c>
    </row>
    <row r="3062" spans="1:10" hidden="1">
      <c r="A3062">
        <v>29</v>
      </c>
      <c r="B3062">
        <v>0</v>
      </c>
      <c r="C3062">
        <v>3</v>
      </c>
      <c r="D3062">
        <v>5667</v>
      </c>
      <c r="E3062">
        <v>0</v>
      </c>
      <c r="F3062">
        <v>16</v>
      </c>
      <c r="G3062">
        <v>20.6</v>
      </c>
      <c r="H3062">
        <v>865.29</v>
      </c>
      <c r="I3062">
        <f t="shared" si="47"/>
        <v>0</v>
      </c>
      <c r="J3062" t="s">
        <v>3686</v>
      </c>
    </row>
    <row r="3063" spans="1:10" hidden="1">
      <c r="A3063">
        <v>36</v>
      </c>
      <c r="B3063">
        <v>1</v>
      </c>
      <c r="C3063">
        <v>3</v>
      </c>
      <c r="D3063">
        <v>5335</v>
      </c>
      <c r="E3063">
        <v>4</v>
      </c>
      <c r="F3063">
        <v>72</v>
      </c>
      <c r="G3063">
        <v>24.45</v>
      </c>
      <c r="H3063">
        <v>3189.42</v>
      </c>
      <c r="I3063">
        <f t="shared" si="47"/>
        <v>0</v>
      </c>
      <c r="J3063" t="s">
        <v>3686</v>
      </c>
    </row>
    <row r="3064" spans="1:10" hidden="1">
      <c r="A3064">
        <v>36</v>
      </c>
      <c r="B3064">
        <v>0</v>
      </c>
      <c r="C3064">
        <v>3</v>
      </c>
      <c r="D3064">
        <v>4492</v>
      </c>
      <c r="E3064">
        <v>0</v>
      </c>
      <c r="F3064">
        <v>11</v>
      </c>
      <c r="G3064">
        <v>44.65</v>
      </c>
      <c r="H3064">
        <v>793.01</v>
      </c>
      <c r="I3064">
        <f t="shared" si="47"/>
        <v>0</v>
      </c>
      <c r="J3064" t="s">
        <v>3686</v>
      </c>
    </row>
    <row r="3065" spans="1:10" hidden="1">
      <c r="A3065">
        <v>59</v>
      </c>
      <c r="B3065">
        <v>0</v>
      </c>
      <c r="C3065">
        <v>3</v>
      </c>
      <c r="D3065">
        <v>5701</v>
      </c>
      <c r="E3065">
        <v>8</v>
      </c>
      <c r="F3065">
        <v>25</v>
      </c>
      <c r="G3065">
        <v>54.1</v>
      </c>
      <c r="H3065">
        <v>1786</v>
      </c>
      <c r="I3065">
        <f t="shared" si="47"/>
        <v>0</v>
      </c>
      <c r="J3065" t="s">
        <v>3686</v>
      </c>
    </row>
    <row r="3066" spans="1:10" hidden="1">
      <c r="A3066">
        <v>29</v>
      </c>
      <c r="B3066">
        <v>0</v>
      </c>
      <c r="C3066">
        <v>3</v>
      </c>
      <c r="D3066">
        <v>6041</v>
      </c>
      <c r="E3066">
        <v>0</v>
      </c>
      <c r="F3066">
        <v>59</v>
      </c>
      <c r="G3066">
        <v>79.849999999999994</v>
      </c>
      <c r="H3066">
        <v>4900.5600000000004</v>
      </c>
      <c r="I3066">
        <f t="shared" si="47"/>
        <v>0</v>
      </c>
      <c r="J3066" t="s">
        <v>3686</v>
      </c>
    </row>
    <row r="3067" spans="1:10" hidden="1">
      <c r="A3067">
        <v>26</v>
      </c>
      <c r="B3067">
        <v>3</v>
      </c>
      <c r="C3067">
        <v>3</v>
      </c>
      <c r="D3067">
        <v>5434</v>
      </c>
      <c r="E3067">
        <v>9</v>
      </c>
      <c r="F3067">
        <v>39</v>
      </c>
      <c r="G3067">
        <v>100</v>
      </c>
      <c r="H3067">
        <v>4509.8599999999997</v>
      </c>
      <c r="I3067">
        <f t="shared" si="47"/>
        <v>0</v>
      </c>
      <c r="J3067" t="s">
        <v>3686</v>
      </c>
    </row>
    <row r="3068" spans="1:10" hidden="1">
      <c r="A3068">
        <v>62</v>
      </c>
      <c r="B3068">
        <v>0</v>
      </c>
      <c r="C3068">
        <v>3</v>
      </c>
      <c r="D3068">
        <v>4948</v>
      </c>
      <c r="E3068">
        <v>0</v>
      </c>
      <c r="F3068">
        <v>63</v>
      </c>
      <c r="G3068">
        <v>24.2</v>
      </c>
      <c r="H3068">
        <v>3302.82</v>
      </c>
      <c r="I3068">
        <f t="shared" si="47"/>
        <v>0</v>
      </c>
      <c r="J3068" t="s">
        <v>3686</v>
      </c>
    </row>
    <row r="3069" spans="1:10">
      <c r="A3069">
        <v>64</v>
      </c>
      <c r="B3069">
        <v>0</v>
      </c>
      <c r="C3069">
        <v>3</v>
      </c>
      <c r="D3069">
        <v>4054</v>
      </c>
      <c r="E3069">
        <v>0</v>
      </c>
      <c r="F3069">
        <v>5</v>
      </c>
      <c r="G3069">
        <v>78.95</v>
      </c>
      <c r="H3069">
        <v>439.75</v>
      </c>
      <c r="I3069">
        <f t="shared" si="47"/>
        <v>1</v>
      </c>
      <c r="J3069" t="s">
        <v>24</v>
      </c>
    </row>
    <row r="3070" spans="1:10">
      <c r="A3070">
        <v>70</v>
      </c>
      <c r="B3070">
        <v>0</v>
      </c>
      <c r="C3070">
        <v>3</v>
      </c>
      <c r="D3070">
        <v>3715</v>
      </c>
      <c r="E3070">
        <v>0</v>
      </c>
      <c r="F3070">
        <v>19</v>
      </c>
      <c r="G3070">
        <v>79.849999999999994</v>
      </c>
      <c r="H3070">
        <v>1790.57</v>
      </c>
      <c r="I3070">
        <f t="shared" si="47"/>
        <v>1</v>
      </c>
      <c r="J3070" t="s">
        <v>24</v>
      </c>
    </row>
    <row r="3071" spans="1:10">
      <c r="A3071">
        <v>67</v>
      </c>
      <c r="B3071">
        <v>0</v>
      </c>
      <c r="C3071">
        <v>3</v>
      </c>
      <c r="D3071">
        <v>3350</v>
      </c>
      <c r="E3071">
        <v>0</v>
      </c>
      <c r="F3071">
        <v>2</v>
      </c>
      <c r="G3071">
        <v>75.45</v>
      </c>
      <c r="H3071">
        <v>205.32</v>
      </c>
      <c r="I3071">
        <f t="shared" si="47"/>
        <v>1</v>
      </c>
      <c r="J3071" t="s">
        <v>24</v>
      </c>
    </row>
    <row r="3072" spans="1:10" hidden="1">
      <c r="A3072">
        <v>77</v>
      </c>
      <c r="B3072">
        <v>0</v>
      </c>
      <c r="C3072">
        <v>3</v>
      </c>
      <c r="D3072">
        <v>5328</v>
      </c>
      <c r="E3072">
        <v>3</v>
      </c>
      <c r="F3072">
        <v>20</v>
      </c>
      <c r="G3072">
        <v>107.05</v>
      </c>
      <c r="H3072">
        <v>2723.25</v>
      </c>
      <c r="I3072">
        <f t="shared" si="47"/>
        <v>0</v>
      </c>
      <c r="J3072" t="s">
        <v>3686</v>
      </c>
    </row>
    <row r="3073" spans="1:10" hidden="1">
      <c r="A3073">
        <v>68</v>
      </c>
      <c r="B3073">
        <v>0</v>
      </c>
      <c r="C3073">
        <v>3</v>
      </c>
      <c r="D3073">
        <v>5325</v>
      </c>
      <c r="E3073">
        <v>1</v>
      </c>
      <c r="F3073">
        <v>53</v>
      </c>
      <c r="G3073">
        <v>95.85</v>
      </c>
      <c r="H3073">
        <v>6592.17</v>
      </c>
      <c r="I3073">
        <f t="shared" si="47"/>
        <v>0</v>
      </c>
      <c r="J3073" t="s">
        <v>3686</v>
      </c>
    </row>
    <row r="3074" spans="1:10" hidden="1">
      <c r="A3074">
        <v>69</v>
      </c>
      <c r="B3074">
        <v>0</v>
      </c>
      <c r="C3074">
        <v>3</v>
      </c>
      <c r="D3074">
        <v>2534</v>
      </c>
      <c r="E3074">
        <v>0</v>
      </c>
      <c r="F3074">
        <v>27</v>
      </c>
      <c r="G3074">
        <v>70.55</v>
      </c>
      <c r="H3074">
        <v>2737.14</v>
      </c>
      <c r="I3074">
        <f t="shared" ref="I3074:I3137" si="48">IF(J3074="Churned",1,0)</f>
        <v>0</v>
      </c>
      <c r="J3074" t="s">
        <v>3686</v>
      </c>
    </row>
    <row r="3075" spans="1:10" hidden="1">
      <c r="A3075">
        <v>71</v>
      </c>
      <c r="B3075">
        <v>0</v>
      </c>
      <c r="C3075">
        <v>3</v>
      </c>
      <c r="D3075">
        <v>5514</v>
      </c>
      <c r="E3075">
        <v>0</v>
      </c>
      <c r="F3075">
        <v>56</v>
      </c>
      <c r="G3075">
        <v>101.05</v>
      </c>
      <c r="H3075">
        <v>5894.64</v>
      </c>
      <c r="I3075">
        <f t="shared" si="48"/>
        <v>0</v>
      </c>
      <c r="J3075" t="s">
        <v>3686</v>
      </c>
    </row>
    <row r="3076" spans="1:10" hidden="1">
      <c r="A3076">
        <v>76</v>
      </c>
      <c r="B3076">
        <v>0</v>
      </c>
      <c r="C3076">
        <v>3</v>
      </c>
      <c r="D3076">
        <v>5600</v>
      </c>
      <c r="E3076">
        <v>1</v>
      </c>
      <c r="F3076">
        <v>33</v>
      </c>
      <c r="G3076">
        <v>50</v>
      </c>
      <c r="H3076">
        <v>1750.85</v>
      </c>
      <c r="I3076">
        <f t="shared" si="48"/>
        <v>0</v>
      </c>
      <c r="J3076" t="s">
        <v>3686</v>
      </c>
    </row>
    <row r="3077" spans="1:10">
      <c r="A3077">
        <v>80</v>
      </c>
      <c r="B3077">
        <v>0</v>
      </c>
      <c r="C3077">
        <v>3</v>
      </c>
      <c r="D3077">
        <v>3533</v>
      </c>
      <c r="E3077">
        <v>0</v>
      </c>
      <c r="F3077">
        <v>2</v>
      </c>
      <c r="G3077">
        <v>80.95</v>
      </c>
      <c r="H3077">
        <v>205.81</v>
      </c>
      <c r="I3077">
        <f t="shared" si="48"/>
        <v>1</v>
      </c>
      <c r="J3077" t="s">
        <v>24</v>
      </c>
    </row>
    <row r="3078" spans="1:10">
      <c r="A3078">
        <v>51</v>
      </c>
      <c r="B3078">
        <v>0</v>
      </c>
      <c r="C3078">
        <v>3</v>
      </c>
      <c r="D3078">
        <v>4330</v>
      </c>
      <c r="E3078">
        <v>0</v>
      </c>
      <c r="F3078">
        <v>3</v>
      </c>
      <c r="G3078">
        <v>80.099999999999994</v>
      </c>
      <c r="H3078">
        <v>339.56</v>
      </c>
      <c r="I3078">
        <f t="shared" si="48"/>
        <v>1</v>
      </c>
      <c r="J3078" t="s">
        <v>24</v>
      </c>
    </row>
    <row r="3079" spans="1:10">
      <c r="A3079">
        <v>30</v>
      </c>
      <c r="B3079">
        <v>0</v>
      </c>
      <c r="C3079">
        <v>3</v>
      </c>
      <c r="D3079">
        <v>3662</v>
      </c>
      <c r="E3079">
        <v>0</v>
      </c>
      <c r="F3079">
        <v>3</v>
      </c>
      <c r="G3079">
        <v>105.35</v>
      </c>
      <c r="H3079">
        <v>364.74</v>
      </c>
      <c r="I3079">
        <f t="shared" si="48"/>
        <v>1</v>
      </c>
      <c r="J3079" t="s">
        <v>24</v>
      </c>
    </row>
    <row r="3080" spans="1:10">
      <c r="A3080">
        <v>50</v>
      </c>
      <c r="B3080">
        <v>0</v>
      </c>
      <c r="C3080">
        <v>3</v>
      </c>
      <c r="D3080">
        <v>5387</v>
      </c>
      <c r="E3080">
        <v>0</v>
      </c>
      <c r="F3080">
        <v>31</v>
      </c>
      <c r="G3080">
        <v>103.45</v>
      </c>
      <c r="H3080">
        <v>3353.82</v>
      </c>
      <c r="I3080">
        <f t="shared" si="48"/>
        <v>1</v>
      </c>
      <c r="J3080" t="s">
        <v>24</v>
      </c>
    </row>
    <row r="3081" spans="1:10">
      <c r="A3081">
        <v>53</v>
      </c>
      <c r="B3081">
        <v>0</v>
      </c>
      <c r="C3081">
        <v>3</v>
      </c>
      <c r="D3081">
        <v>5091</v>
      </c>
      <c r="E3081">
        <v>0</v>
      </c>
      <c r="F3081">
        <v>16</v>
      </c>
      <c r="G3081">
        <v>53.9</v>
      </c>
      <c r="H3081">
        <v>983.91</v>
      </c>
      <c r="I3081">
        <f t="shared" si="48"/>
        <v>1</v>
      </c>
      <c r="J3081" t="s">
        <v>24</v>
      </c>
    </row>
    <row r="3082" spans="1:10">
      <c r="A3082">
        <v>36</v>
      </c>
      <c r="B3082">
        <v>0</v>
      </c>
      <c r="C3082">
        <v>3</v>
      </c>
      <c r="D3082">
        <v>2121</v>
      </c>
      <c r="E3082">
        <v>0</v>
      </c>
      <c r="F3082">
        <v>1</v>
      </c>
      <c r="G3082">
        <v>24.45</v>
      </c>
      <c r="H3082">
        <v>24.45</v>
      </c>
      <c r="I3082">
        <f t="shared" si="48"/>
        <v>1</v>
      </c>
      <c r="J3082" t="s">
        <v>24</v>
      </c>
    </row>
    <row r="3083" spans="1:10">
      <c r="A3083">
        <v>44</v>
      </c>
      <c r="B3083">
        <v>0</v>
      </c>
      <c r="C3083">
        <v>3</v>
      </c>
      <c r="D3083">
        <v>5341</v>
      </c>
      <c r="E3083">
        <v>0</v>
      </c>
      <c r="F3083">
        <v>1</v>
      </c>
      <c r="G3083">
        <v>69.95</v>
      </c>
      <c r="H3083">
        <v>82.99</v>
      </c>
      <c r="I3083">
        <f t="shared" si="48"/>
        <v>1</v>
      </c>
      <c r="J3083" t="s">
        <v>24</v>
      </c>
    </row>
    <row r="3084" spans="1:10">
      <c r="A3084">
        <v>29</v>
      </c>
      <c r="B3084">
        <v>0</v>
      </c>
      <c r="C3084">
        <v>3</v>
      </c>
      <c r="D3084">
        <v>2813</v>
      </c>
      <c r="E3084">
        <v>0</v>
      </c>
      <c r="F3084">
        <v>15</v>
      </c>
      <c r="G3084">
        <v>79.75</v>
      </c>
      <c r="H3084">
        <v>1754.3</v>
      </c>
      <c r="I3084">
        <f t="shared" si="48"/>
        <v>1</v>
      </c>
      <c r="J3084" t="s">
        <v>24</v>
      </c>
    </row>
    <row r="3085" spans="1:10">
      <c r="A3085">
        <v>42</v>
      </c>
      <c r="B3085">
        <v>0</v>
      </c>
      <c r="C3085">
        <v>3</v>
      </c>
      <c r="D3085">
        <v>4879</v>
      </c>
      <c r="E3085">
        <v>0</v>
      </c>
      <c r="F3085">
        <v>1</v>
      </c>
      <c r="G3085">
        <v>44.45</v>
      </c>
      <c r="H3085">
        <v>92.76</v>
      </c>
      <c r="I3085">
        <f t="shared" si="48"/>
        <v>1</v>
      </c>
      <c r="J3085" t="s">
        <v>24</v>
      </c>
    </row>
    <row r="3086" spans="1:10">
      <c r="A3086">
        <v>63</v>
      </c>
      <c r="B3086">
        <v>0</v>
      </c>
      <c r="C3086">
        <v>3</v>
      </c>
      <c r="D3086">
        <v>4454</v>
      </c>
      <c r="E3086">
        <v>0</v>
      </c>
      <c r="F3086">
        <v>68</v>
      </c>
      <c r="G3086">
        <v>108.45</v>
      </c>
      <c r="H3086">
        <v>8645.19</v>
      </c>
      <c r="I3086">
        <f t="shared" si="48"/>
        <v>1</v>
      </c>
      <c r="J3086" t="s">
        <v>24</v>
      </c>
    </row>
    <row r="3087" spans="1:10">
      <c r="A3087">
        <v>24</v>
      </c>
      <c r="B3087">
        <v>0</v>
      </c>
      <c r="C3087">
        <v>3</v>
      </c>
      <c r="D3087">
        <v>2578</v>
      </c>
      <c r="E3087">
        <v>0</v>
      </c>
      <c r="F3087">
        <v>1</v>
      </c>
      <c r="G3087">
        <v>93.3</v>
      </c>
      <c r="H3087">
        <v>101.29</v>
      </c>
      <c r="I3087">
        <f t="shared" si="48"/>
        <v>1</v>
      </c>
      <c r="J3087" t="s">
        <v>24</v>
      </c>
    </row>
    <row r="3088" spans="1:10">
      <c r="A3088">
        <v>59</v>
      </c>
      <c r="B3088">
        <v>1</v>
      </c>
      <c r="C3088">
        <v>3</v>
      </c>
      <c r="D3088">
        <v>4304</v>
      </c>
      <c r="E3088">
        <v>1</v>
      </c>
      <c r="F3088">
        <v>14</v>
      </c>
      <c r="G3088">
        <v>91.65</v>
      </c>
      <c r="H3088">
        <v>1428.82</v>
      </c>
      <c r="I3088">
        <f t="shared" si="48"/>
        <v>1</v>
      </c>
      <c r="J3088" t="s">
        <v>24</v>
      </c>
    </row>
    <row r="3089" spans="1:10">
      <c r="A3089">
        <v>61</v>
      </c>
      <c r="B3089">
        <v>0</v>
      </c>
      <c r="C3089">
        <v>3</v>
      </c>
      <c r="D3089">
        <v>2517</v>
      </c>
      <c r="E3089">
        <v>1</v>
      </c>
      <c r="F3089">
        <v>41</v>
      </c>
      <c r="G3089">
        <v>66.5</v>
      </c>
      <c r="H3089">
        <v>4041.42</v>
      </c>
      <c r="I3089">
        <f t="shared" si="48"/>
        <v>1</v>
      </c>
      <c r="J3089" t="s">
        <v>24</v>
      </c>
    </row>
    <row r="3090" spans="1:10" hidden="1">
      <c r="A3090">
        <v>49</v>
      </c>
      <c r="B3090">
        <v>0</v>
      </c>
      <c r="C3090">
        <v>3</v>
      </c>
      <c r="D3090">
        <v>3248</v>
      </c>
      <c r="E3090">
        <v>0</v>
      </c>
      <c r="F3090">
        <v>23</v>
      </c>
      <c r="G3090">
        <v>44.95</v>
      </c>
      <c r="H3090">
        <v>1011.01</v>
      </c>
      <c r="I3090">
        <f t="shared" si="48"/>
        <v>0</v>
      </c>
      <c r="J3090" t="s">
        <v>3686</v>
      </c>
    </row>
    <row r="3091" spans="1:10" hidden="1">
      <c r="A3091">
        <v>47</v>
      </c>
      <c r="B3091">
        <v>0</v>
      </c>
      <c r="C3091">
        <v>3</v>
      </c>
      <c r="D3091">
        <v>2565</v>
      </c>
      <c r="E3091">
        <v>0</v>
      </c>
      <c r="F3091">
        <v>15</v>
      </c>
      <c r="G3091">
        <v>100.15</v>
      </c>
      <c r="H3091">
        <v>1896.05</v>
      </c>
      <c r="I3091">
        <f t="shared" si="48"/>
        <v>0</v>
      </c>
      <c r="J3091" t="s">
        <v>3686</v>
      </c>
    </row>
    <row r="3092" spans="1:10" hidden="1">
      <c r="A3092">
        <v>64</v>
      </c>
      <c r="B3092">
        <v>0</v>
      </c>
      <c r="C3092">
        <v>3</v>
      </c>
      <c r="D3092">
        <v>4842</v>
      </c>
      <c r="E3092">
        <v>0</v>
      </c>
      <c r="F3092">
        <v>61</v>
      </c>
      <c r="G3092">
        <v>106.45</v>
      </c>
      <c r="H3092">
        <v>8499.2000000000007</v>
      </c>
      <c r="I3092">
        <f t="shared" si="48"/>
        <v>0</v>
      </c>
      <c r="J3092" t="s">
        <v>3686</v>
      </c>
    </row>
    <row r="3093" spans="1:10" hidden="1">
      <c r="A3093">
        <v>21</v>
      </c>
      <c r="B3093">
        <v>3</v>
      </c>
      <c r="C3093">
        <v>3</v>
      </c>
      <c r="D3093">
        <v>5633</v>
      </c>
      <c r="E3093">
        <v>9</v>
      </c>
      <c r="F3093">
        <v>72</v>
      </c>
      <c r="G3093">
        <v>115.6</v>
      </c>
      <c r="H3093">
        <v>10858.08</v>
      </c>
      <c r="I3093">
        <f t="shared" si="48"/>
        <v>0</v>
      </c>
      <c r="J3093" t="s">
        <v>3686</v>
      </c>
    </row>
    <row r="3094" spans="1:10" hidden="1">
      <c r="A3094">
        <v>26</v>
      </c>
      <c r="B3094">
        <v>3</v>
      </c>
      <c r="C3094">
        <v>3</v>
      </c>
      <c r="D3094">
        <v>4517</v>
      </c>
      <c r="E3094">
        <v>7</v>
      </c>
      <c r="F3094">
        <v>35</v>
      </c>
      <c r="G3094">
        <v>20.100000000000001</v>
      </c>
      <c r="H3094">
        <v>1027.94</v>
      </c>
      <c r="I3094">
        <f t="shared" si="48"/>
        <v>0</v>
      </c>
      <c r="J3094" t="s">
        <v>3686</v>
      </c>
    </row>
    <row r="3095" spans="1:10" hidden="1">
      <c r="A3095">
        <v>37</v>
      </c>
      <c r="B3095">
        <v>3</v>
      </c>
      <c r="C3095">
        <v>3</v>
      </c>
      <c r="D3095">
        <v>5892</v>
      </c>
      <c r="E3095">
        <v>10</v>
      </c>
      <c r="F3095">
        <v>55</v>
      </c>
      <c r="G3095">
        <v>103.7</v>
      </c>
      <c r="H3095">
        <v>7603.95</v>
      </c>
      <c r="I3095">
        <f t="shared" si="48"/>
        <v>0</v>
      </c>
      <c r="J3095" t="s">
        <v>3686</v>
      </c>
    </row>
    <row r="3096" spans="1:10" hidden="1">
      <c r="A3096">
        <v>37</v>
      </c>
      <c r="B3096">
        <v>0</v>
      </c>
      <c r="C3096">
        <v>3</v>
      </c>
      <c r="D3096">
        <v>2259</v>
      </c>
      <c r="E3096">
        <v>0</v>
      </c>
      <c r="F3096">
        <v>17</v>
      </c>
      <c r="G3096">
        <v>20.5</v>
      </c>
      <c r="H3096">
        <v>1091.02</v>
      </c>
      <c r="I3096">
        <f t="shared" si="48"/>
        <v>0</v>
      </c>
      <c r="J3096" t="s">
        <v>3686</v>
      </c>
    </row>
    <row r="3097" spans="1:10" hidden="1">
      <c r="A3097">
        <v>41</v>
      </c>
      <c r="B3097">
        <v>0</v>
      </c>
      <c r="C3097">
        <v>3</v>
      </c>
      <c r="D3097">
        <v>2719</v>
      </c>
      <c r="E3097">
        <v>2</v>
      </c>
      <c r="F3097">
        <v>41</v>
      </c>
      <c r="G3097">
        <v>104.45</v>
      </c>
      <c r="H3097">
        <v>4565.8999999999996</v>
      </c>
      <c r="I3097">
        <f t="shared" si="48"/>
        <v>0</v>
      </c>
      <c r="J3097" t="s">
        <v>3686</v>
      </c>
    </row>
    <row r="3098" spans="1:10" hidden="1">
      <c r="A3098">
        <v>45</v>
      </c>
      <c r="B3098">
        <v>0</v>
      </c>
      <c r="C3098">
        <v>3</v>
      </c>
      <c r="D3098">
        <v>2205</v>
      </c>
      <c r="E3098">
        <v>2</v>
      </c>
      <c r="F3098">
        <v>9</v>
      </c>
      <c r="G3098">
        <v>65.599999999999994</v>
      </c>
      <c r="H3098">
        <v>974.81</v>
      </c>
      <c r="I3098">
        <f t="shared" si="48"/>
        <v>0</v>
      </c>
      <c r="J3098" t="s">
        <v>3686</v>
      </c>
    </row>
    <row r="3099" spans="1:10" hidden="1">
      <c r="A3099">
        <v>37</v>
      </c>
      <c r="B3099">
        <v>3</v>
      </c>
      <c r="C3099">
        <v>3</v>
      </c>
      <c r="D3099">
        <v>4406</v>
      </c>
      <c r="E3099">
        <v>9</v>
      </c>
      <c r="F3099">
        <v>9</v>
      </c>
      <c r="G3099">
        <v>19.600000000000001</v>
      </c>
      <c r="H3099">
        <v>221.52</v>
      </c>
      <c r="I3099">
        <f t="shared" si="48"/>
        <v>0</v>
      </c>
      <c r="J3099" t="s">
        <v>3686</v>
      </c>
    </row>
    <row r="3100" spans="1:10" hidden="1">
      <c r="A3100">
        <v>53</v>
      </c>
      <c r="B3100">
        <v>1</v>
      </c>
      <c r="C3100">
        <v>3</v>
      </c>
      <c r="D3100">
        <v>2891</v>
      </c>
      <c r="E3100">
        <v>6</v>
      </c>
      <c r="F3100">
        <v>12</v>
      </c>
      <c r="G3100">
        <v>20.5</v>
      </c>
      <c r="H3100">
        <v>808.22</v>
      </c>
      <c r="I3100">
        <f t="shared" si="48"/>
        <v>0</v>
      </c>
      <c r="J3100" t="s">
        <v>3686</v>
      </c>
    </row>
    <row r="3101" spans="1:10" hidden="1">
      <c r="A3101">
        <v>57</v>
      </c>
      <c r="B3101">
        <v>3</v>
      </c>
      <c r="C3101">
        <v>3</v>
      </c>
      <c r="D3101">
        <v>2400</v>
      </c>
      <c r="E3101">
        <v>0</v>
      </c>
      <c r="F3101">
        <v>27</v>
      </c>
      <c r="G3101">
        <v>20.05</v>
      </c>
      <c r="H3101">
        <v>1020</v>
      </c>
      <c r="I3101">
        <f t="shared" si="48"/>
        <v>0</v>
      </c>
      <c r="J3101" t="s">
        <v>3686</v>
      </c>
    </row>
    <row r="3102" spans="1:10" hidden="1">
      <c r="A3102">
        <v>26</v>
      </c>
      <c r="B3102">
        <v>0</v>
      </c>
      <c r="C3102">
        <v>3</v>
      </c>
      <c r="D3102">
        <v>5493</v>
      </c>
      <c r="E3102">
        <v>7</v>
      </c>
      <c r="F3102">
        <v>60</v>
      </c>
      <c r="G3102">
        <v>50.05</v>
      </c>
      <c r="H3102">
        <v>2911.5</v>
      </c>
      <c r="I3102">
        <f t="shared" si="48"/>
        <v>0</v>
      </c>
      <c r="J3102" t="s">
        <v>3686</v>
      </c>
    </row>
    <row r="3103" spans="1:10" hidden="1">
      <c r="A3103">
        <v>31</v>
      </c>
      <c r="B3103">
        <v>3</v>
      </c>
      <c r="C3103">
        <v>3</v>
      </c>
      <c r="D3103">
        <v>4929</v>
      </c>
      <c r="E3103">
        <v>0</v>
      </c>
      <c r="F3103">
        <v>4</v>
      </c>
      <c r="G3103">
        <v>20.399999999999999</v>
      </c>
      <c r="H3103">
        <v>217.66</v>
      </c>
      <c r="I3103">
        <f t="shared" si="48"/>
        <v>0</v>
      </c>
      <c r="J3103" t="s">
        <v>3686</v>
      </c>
    </row>
    <row r="3104" spans="1:10" hidden="1">
      <c r="A3104">
        <v>51</v>
      </c>
      <c r="B3104">
        <v>0</v>
      </c>
      <c r="C3104">
        <v>3</v>
      </c>
      <c r="D3104">
        <v>4258</v>
      </c>
      <c r="E3104">
        <v>0</v>
      </c>
      <c r="F3104">
        <v>3</v>
      </c>
      <c r="G3104">
        <v>20</v>
      </c>
      <c r="H3104">
        <v>184.2</v>
      </c>
      <c r="I3104">
        <f t="shared" si="48"/>
        <v>0</v>
      </c>
      <c r="J3104" t="s">
        <v>3751</v>
      </c>
    </row>
    <row r="3105" spans="1:10" hidden="1">
      <c r="A3105">
        <v>38</v>
      </c>
      <c r="B3105">
        <v>1</v>
      </c>
      <c r="C3105">
        <v>3</v>
      </c>
      <c r="D3105">
        <v>6221</v>
      </c>
      <c r="E3105">
        <v>7</v>
      </c>
      <c r="F3105">
        <v>68</v>
      </c>
      <c r="G3105">
        <v>85</v>
      </c>
      <c r="H3105">
        <v>6164.79</v>
      </c>
      <c r="I3105">
        <f t="shared" si="48"/>
        <v>0</v>
      </c>
      <c r="J3105" t="s">
        <v>3686</v>
      </c>
    </row>
    <row r="3106" spans="1:10" hidden="1">
      <c r="A3106">
        <v>61</v>
      </c>
      <c r="B3106">
        <v>0</v>
      </c>
      <c r="C3106">
        <v>3</v>
      </c>
      <c r="D3106">
        <v>4909</v>
      </c>
      <c r="E3106">
        <v>0</v>
      </c>
      <c r="F3106">
        <v>8</v>
      </c>
      <c r="G3106">
        <v>44.45</v>
      </c>
      <c r="H3106">
        <v>456.58</v>
      </c>
      <c r="I3106">
        <f t="shared" si="48"/>
        <v>0</v>
      </c>
      <c r="J3106" t="s">
        <v>3686</v>
      </c>
    </row>
    <row r="3107" spans="1:10" hidden="1">
      <c r="A3107">
        <v>56</v>
      </c>
      <c r="B3107">
        <v>0</v>
      </c>
      <c r="C3107">
        <v>3</v>
      </c>
      <c r="D3107">
        <v>2245</v>
      </c>
      <c r="E3107">
        <v>0</v>
      </c>
      <c r="F3107">
        <v>2</v>
      </c>
      <c r="G3107">
        <v>45.85</v>
      </c>
      <c r="H3107">
        <v>116.54</v>
      </c>
      <c r="I3107">
        <f t="shared" si="48"/>
        <v>0</v>
      </c>
      <c r="J3107" t="s">
        <v>3751</v>
      </c>
    </row>
    <row r="3108" spans="1:10" hidden="1">
      <c r="A3108">
        <v>43</v>
      </c>
      <c r="B3108">
        <v>2</v>
      </c>
      <c r="C3108">
        <v>3</v>
      </c>
      <c r="D3108">
        <v>5011</v>
      </c>
      <c r="E3108">
        <v>7</v>
      </c>
      <c r="F3108">
        <v>55</v>
      </c>
      <c r="G3108">
        <v>75</v>
      </c>
      <c r="H3108">
        <v>6056.4</v>
      </c>
      <c r="I3108">
        <f t="shared" si="48"/>
        <v>0</v>
      </c>
      <c r="J3108" t="s">
        <v>3686</v>
      </c>
    </row>
    <row r="3109" spans="1:10" hidden="1">
      <c r="A3109">
        <v>27</v>
      </c>
      <c r="B3109">
        <v>3</v>
      </c>
      <c r="C3109">
        <v>3</v>
      </c>
      <c r="D3109">
        <v>6063</v>
      </c>
      <c r="E3109">
        <v>8</v>
      </c>
      <c r="F3109">
        <v>72</v>
      </c>
      <c r="G3109">
        <v>66.75</v>
      </c>
      <c r="H3109">
        <v>6388.94</v>
      </c>
      <c r="I3109">
        <f t="shared" si="48"/>
        <v>0</v>
      </c>
      <c r="J3109" t="s">
        <v>3686</v>
      </c>
    </row>
    <row r="3110" spans="1:10" hidden="1">
      <c r="A3110">
        <v>56</v>
      </c>
      <c r="B3110">
        <v>2</v>
      </c>
      <c r="C3110">
        <v>3</v>
      </c>
      <c r="D3110">
        <v>5542</v>
      </c>
      <c r="E3110">
        <v>7</v>
      </c>
      <c r="F3110">
        <v>49</v>
      </c>
      <c r="G3110">
        <v>93.65</v>
      </c>
      <c r="H3110">
        <v>6254.94</v>
      </c>
      <c r="I3110">
        <f t="shared" si="48"/>
        <v>0</v>
      </c>
      <c r="J3110" t="s">
        <v>3686</v>
      </c>
    </row>
    <row r="3111" spans="1:10" hidden="1">
      <c r="A3111">
        <v>27</v>
      </c>
      <c r="B3111">
        <v>0</v>
      </c>
      <c r="C3111">
        <v>3</v>
      </c>
      <c r="D3111">
        <v>5877</v>
      </c>
      <c r="E3111">
        <v>0</v>
      </c>
      <c r="F3111">
        <v>18</v>
      </c>
      <c r="G3111">
        <v>50.3</v>
      </c>
      <c r="H3111">
        <v>1603.06</v>
      </c>
      <c r="I3111">
        <f t="shared" si="48"/>
        <v>0</v>
      </c>
      <c r="J3111" t="s">
        <v>3686</v>
      </c>
    </row>
    <row r="3112" spans="1:10" hidden="1">
      <c r="A3112">
        <v>40</v>
      </c>
      <c r="B3112">
        <v>0</v>
      </c>
      <c r="C3112">
        <v>3</v>
      </c>
      <c r="D3112">
        <v>5856</v>
      </c>
      <c r="E3112">
        <v>6</v>
      </c>
      <c r="F3112">
        <v>71</v>
      </c>
      <c r="G3112">
        <v>95.65</v>
      </c>
      <c r="H3112">
        <v>7227.57</v>
      </c>
      <c r="I3112">
        <f t="shared" si="48"/>
        <v>0</v>
      </c>
      <c r="J3112" t="s">
        <v>3686</v>
      </c>
    </row>
    <row r="3113" spans="1:10" hidden="1">
      <c r="A3113">
        <v>53</v>
      </c>
      <c r="B3113">
        <v>3</v>
      </c>
      <c r="C3113">
        <v>3</v>
      </c>
      <c r="D3113">
        <v>5230</v>
      </c>
      <c r="E3113">
        <v>1</v>
      </c>
      <c r="F3113">
        <v>25</v>
      </c>
      <c r="G3113">
        <v>25.5</v>
      </c>
      <c r="H3113">
        <v>1178.43</v>
      </c>
      <c r="I3113">
        <f t="shared" si="48"/>
        <v>0</v>
      </c>
      <c r="J3113" t="s">
        <v>3686</v>
      </c>
    </row>
    <row r="3114" spans="1:10" hidden="1">
      <c r="A3114">
        <v>31</v>
      </c>
      <c r="B3114">
        <v>0</v>
      </c>
      <c r="C3114">
        <v>3</v>
      </c>
      <c r="D3114">
        <v>3152</v>
      </c>
      <c r="E3114">
        <v>0</v>
      </c>
      <c r="F3114">
        <v>29</v>
      </c>
      <c r="G3114">
        <v>67.45</v>
      </c>
      <c r="H3114">
        <v>2199.56</v>
      </c>
      <c r="I3114">
        <f t="shared" si="48"/>
        <v>0</v>
      </c>
      <c r="J3114" t="s">
        <v>3686</v>
      </c>
    </row>
    <row r="3115" spans="1:10">
      <c r="A3115">
        <v>48</v>
      </c>
      <c r="B3115">
        <v>0</v>
      </c>
      <c r="C3115">
        <v>3</v>
      </c>
      <c r="D3115">
        <v>5245</v>
      </c>
      <c r="E3115">
        <v>0</v>
      </c>
      <c r="F3115">
        <v>24</v>
      </c>
      <c r="G3115">
        <v>102.95</v>
      </c>
      <c r="H3115">
        <v>2574.2199999999998</v>
      </c>
      <c r="I3115">
        <f t="shared" si="48"/>
        <v>1</v>
      </c>
      <c r="J3115" t="s">
        <v>24</v>
      </c>
    </row>
    <row r="3116" spans="1:10" hidden="1">
      <c r="A3116">
        <v>73</v>
      </c>
      <c r="B3116">
        <v>0</v>
      </c>
      <c r="C3116">
        <v>3</v>
      </c>
      <c r="D3116">
        <v>4025</v>
      </c>
      <c r="E3116">
        <v>1</v>
      </c>
      <c r="F3116">
        <v>23</v>
      </c>
      <c r="G3116">
        <v>95.1</v>
      </c>
      <c r="H3116">
        <v>3289.29</v>
      </c>
      <c r="I3116">
        <f t="shared" si="48"/>
        <v>0</v>
      </c>
      <c r="J3116" t="s">
        <v>3686</v>
      </c>
    </row>
    <row r="3117" spans="1:10" hidden="1">
      <c r="A3117">
        <v>67</v>
      </c>
      <c r="B3117">
        <v>0</v>
      </c>
      <c r="C3117">
        <v>3</v>
      </c>
      <c r="D3117">
        <v>4322</v>
      </c>
      <c r="E3117">
        <v>7</v>
      </c>
      <c r="F3117">
        <v>71</v>
      </c>
      <c r="G3117">
        <v>92</v>
      </c>
      <c r="H3117">
        <v>9183.7999999999993</v>
      </c>
      <c r="I3117">
        <f t="shared" si="48"/>
        <v>0</v>
      </c>
      <c r="J3117" t="s">
        <v>3686</v>
      </c>
    </row>
    <row r="3118" spans="1:10" hidden="1">
      <c r="A3118">
        <v>70</v>
      </c>
      <c r="B3118">
        <v>0</v>
      </c>
      <c r="C3118">
        <v>3</v>
      </c>
      <c r="D3118">
        <v>4680</v>
      </c>
      <c r="E3118">
        <v>5</v>
      </c>
      <c r="F3118">
        <v>72</v>
      </c>
      <c r="G3118">
        <v>102.65</v>
      </c>
      <c r="H3118">
        <v>9602.2999999999993</v>
      </c>
      <c r="I3118">
        <f t="shared" si="48"/>
        <v>0</v>
      </c>
      <c r="J3118" t="s">
        <v>3686</v>
      </c>
    </row>
    <row r="3119" spans="1:10" hidden="1">
      <c r="A3119">
        <v>75</v>
      </c>
      <c r="B3119">
        <v>0</v>
      </c>
      <c r="C3119">
        <v>3</v>
      </c>
      <c r="D3119">
        <v>4368</v>
      </c>
      <c r="E3119">
        <v>6</v>
      </c>
      <c r="F3119">
        <v>65</v>
      </c>
      <c r="G3119">
        <v>100.75</v>
      </c>
      <c r="H3119">
        <v>8759.85</v>
      </c>
      <c r="I3119">
        <f t="shared" si="48"/>
        <v>0</v>
      </c>
      <c r="J3119" t="s">
        <v>3686</v>
      </c>
    </row>
    <row r="3120" spans="1:10" hidden="1">
      <c r="A3120">
        <v>66</v>
      </c>
      <c r="B3120">
        <v>0</v>
      </c>
      <c r="C3120">
        <v>3</v>
      </c>
      <c r="D3120">
        <v>5313</v>
      </c>
      <c r="E3120">
        <v>0</v>
      </c>
      <c r="F3120">
        <v>18</v>
      </c>
      <c r="G3120">
        <v>73.55</v>
      </c>
      <c r="H3120">
        <v>1494.63</v>
      </c>
      <c r="I3120">
        <f t="shared" si="48"/>
        <v>0</v>
      </c>
      <c r="J3120" t="s">
        <v>3686</v>
      </c>
    </row>
    <row r="3121" spans="1:10" hidden="1">
      <c r="A3121">
        <v>71</v>
      </c>
      <c r="B3121">
        <v>0</v>
      </c>
      <c r="C3121">
        <v>3</v>
      </c>
      <c r="D3121">
        <v>2535</v>
      </c>
      <c r="E3121">
        <v>1</v>
      </c>
      <c r="F3121">
        <v>45</v>
      </c>
      <c r="G3121">
        <v>98.7</v>
      </c>
      <c r="H3121">
        <v>4632.8999999999996</v>
      </c>
      <c r="I3121">
        <f t="shared" si="48"/>
        <v>0</v>
      </c>
      <c r="J3121" t="s">
        <v>3686</v>
      </c>
    </row>
    <row r="3122" spans="1:10" hidden="1">
      <c r="A3122">
        <v>71</v>
      </c>
      <c r="B3122">
        <v>0</v>
      </c>
      <c r="C3122">
        <v>3</v>
      </c>
      <c r="D3122">
        <v>6035</v>
      </c>
      <c r="E3122">
        <v>7</v>
      </c>
      <c r="F3122">
        <v>56</v>
      </c>
      <c r="G3122">
        <v>76.849999999999994</v>
      </c>
      <c r="H3122">
        <v>5939.11</v>
      </c>
      <c r="I3122">
        <f t="shared" si="48"/>
        <v>0</v>
      </c>
      <c r="J3122" t="s">
        <v>3686</v>
      </c>
    </row>
    <row r="3123" spans="1:10">
      <c r="A3123">
        <v>72</v>
      </c>
      <c r="B3123">
        <v>0</v>
      </c>
      <c r="C3123">
        <v>3</v>
      </c>
      <c r="D3123">
        <v>2604</v>
      </c>
      <c r="E3123">
        <v>0</v>
      </c>
      <c r="F3123">
        <v>5</v>
      </c>
      <c r="G3123">
        <v>21.05</v>
      </c>
      <c r="H3123">
        <v>285.14999999999998</v>
      </c>
      <c r="I3123">
        <f t="shared" si="48"/>
        <v>1</v>
      </c>
      <c r="J3123" t="s">
        <v>24</v>
      </c>
    </row>
    <row r="3124" spans="1:10">
      <c r="A3124">
        <v>30</v>
      </c>
      <c r="B3124">
        <v>0</v>
      </c>
      <c r="C3124">
        <v>3</v>
      </c>
      <c r="D3124">
        <v>3642</v>
      </c>
      <c r="E3124">
        <v>1</v>
      </c>
      <c r="F3124">
        <v>25</v>
      </c>
      <c r="G3124">
        <v>104.95</v>
      </c>
      <c r="H3124">
        <v>2789.25</v>
      </c>
      <c r="I3124">
        <f t="shared" si="48"/>
        <v>1</v>
      </c>
      <c r="J3124" t="s">
        <v>24</v>
      </c>
    </row>
    <row r="3125" spans="1:10">
      <c r="A3125">
        <v>48</v>
      </c>
      <c r="B3125">
        <v>0</v>
      </c>
      <c r="C3125">
        <v>3</v>
      </c>
      <c r="D3125">
        <v>3099</v>
      </c>
      <c r="E3125">
        <v>0</v>
      </c>
      <c r="F3125">
        <v>22</v>
      </c>
      <c r="G3125">
        <v>43.75</v>
      </c>
      <c r="H3125">
        <v>903.6</v>
      </c>
      <c r="I3125">
        <f t="shared" si="48"/>
        <v>1</v>
      </c>
      <c r="J3125" t="s">
        <v>24</v>
      </c>
    </row>
    <row r="3126" spans="1:10">
      <c r="A3126">
        <v>51</v>
      </c>
      <c r="B3126">
        <v>0</v>
      </c>
      <c r="C3126">
        <v>3</v>
      </c>
      <c r="D3126">
        <v>4568</v>
      </c>
      <c r="E3126">
        <v>0</v>
      </c>
      <c r="F3126">
        <v>1</v>
      </c>
      <c r="G3126">
        <v>45.3</v>
      </c>
      <c r="H3126">
        <v>79.67</v>
      </c>
      <c r="I3126">
        <f t="shared" si="48"/>
        <v>1</v>
      </c>
      <c r="J3126" t="s">
        <v>24</v>
      </c>
    </row>
    <row r="3127" spans="1:10">
      <c r="A3127">
        <v>49</v>
      </c>
      <c r="B3127">
        <v>0</v>
      </c>
      <c r="C3127">
        <v>3</v>
      </c>
      <c r="D3127">
        <v>5633</v>
      </c>
      <c r="E3127">
        <v>0</v>
      </c>
      <c r="F3127">
        <v>1</v>
      </c>
      <c r="G3127">
        <v>74.349999999999994</v>
      </c>
      <c r="H3127">
        <v>79.150000000000006</v>
      </c>
      <c r="I3127">
        <f t="shared" si="48"/>
        <v>1</v>
      </c>
      <c r="J3127" t="s">
        <v>24</v>
      </c>
    </row>
    <row r="3128" spans="1:10">
      <c r="A3128">
        <v>56</v>
      </c>
      <c r="B3128">
        <v>0</v>
      </c>
      <c r="C3128">
        <v>3</v>
      </c>
      <c r="D3128">
        <v>6265</v>
      </c>
      <c r="E3128">
        <v>0</v>
      </c>
      <c r="F3128">
        <v>53</v>
      </c>
      <c r="G3128">
        <v>19.75</v>
      </c>
      <c r="H3128">
        <v>2441.48</v>
      </c>
      <c r="I3128">
        <f t="shared" si="48"/>
        <v>1</v>
      </c>
      <c r="J3128" t="s">
        <v>24</v>
      </c>
    </row>
    <row r="3129" spans="1:10">
      <c r="A3129">
        <v>62</v>
      </c>
      <c r="B3129">
        <v>0</v>
      </c>
      <c r="C3129">
        <v>3</v>
      </c>
      <c r="D3129">
        <v>2601</v>
      </c>
      <c r="E3129">
        <v>1</v>
      </c>
      <c r="F3129">
        <v>18</v>
      </c>
      <c r="G3129">
        <v>39.049999999999997</v>
      </c>
      <c r="H3129">
        <v>669.85</v>
      </c>
      <c r="I3129">
        <f t="shared" si="48"/>
        <v>1</v>
      </c>
      <c r="J3129" t="s">
        <v>24</v>
      </c>
    </row>
    <row r="3130" spans="1:10">
      <c r="A3130">
        <v>46</v>
      </c>
      <c r="B3130">
        <v>0</v>
      </c>
      <c r="C3130">
        <v>3</v>
      </c>
      <c r="D3130">
        <v>3389</v>
      </c>
      <c r="E3130">
        <v>0</v>
      </c>
      <c r="F3130">
        <v>1</v>
      </c>
      <c r="G3130">
        <v>75.900000000000006</v>
      </c>
      <c r="H3130">
        <v>120.46</v>
      </c>
      <c r="I3130">
        <f t="shared" si="48"/>
        <v>1</v>
      </c>
      <c r="J3130" t="s">
        <v>24</v>
      </c>
    </row>
    <row r="3131" spans="1:10">
      <c r="A3131">
        <v>23</v>
      </c>
      <c r="B3131">
        <v>5</v>
      </c>
      <c r="C3131">
        <v>3</v>
      </c>
      <c r="D3131">
        <v>2843</v>
      </c>
      <c r="E3131">
        <v>0</v>
      </c>
      <c r="F3131">
        <v>2</v>
      </c>
      <c r="G3131">
        <v>19.600000000000001</v>
      </c>
      <c r="H3131">
        <v>95.47</v>
      </c>
      <c r="I3131">
        <f t="shared" si="48"/>
        <v>1</v>
      </c>
      <c r="J3131" t="s">
        <v>24</v>
      </c>
    </row>
    <row r="3132" spans="1:10">
      <c r="A3132">
        <v>31</v>
      </c>
      <c r="B3132">
        <v>0</v>
      </c>
      <c r="C3132">
        <v>3</v>
      </c>
      <c r="D3132">
        <v>4481</v>
      </c>
      <c r="E3132">
        <v>1</v>
      </c>
      <c r="F3132">
        <v>72</v>
      </c>
      <c r="G3132">
        <v>54.2</v>
      </c>
      <c r="H3132">
        <v>3937.45</v>
      </c>
      <c r="I3132">
        <f t="shared" si="48"/>
        <v>1</v>
      </c>
      <c r="J3132" t="s">
        <v>24</v>
      </c>
    </row>
    <row r="3133" spans="1:10" hidden="1">
      <c r="A3133">
        <v>51</v>
      </c>
      <c r="B3133">
        <v>0</v>
      </c>
      <c r="C3133">
        <v>3</v>
      </c>
      <c r="D3133">
        <v>4307</v>
      </c>
      <c r="E3133">
        <v>0</v>
      </c>
      <c r="F3133">
        <v>45</v>
      </c>
      <c r="G3133">
        <v>42.3</v>
      </c>
      <c r="H3133">
        <v>1840.75</v>
      </c>
      <c r="I3133">
        <f t="shared" si="48"/>
        <v>0</v>
      </c>
      <c r="J3133" t="s">
        <v>3686</v>
      </c>
    </row>
    <row r="3134" spans="1:10" hidden="1">
      <c r="A3134">
        <v>53</v>
      </c>
      <c r="B3134">
        <v>0</v>
      </c>
      <c r="C3134">
        <v>3</v>
      </c>
      <c r="D3134">
        <v>3213</v>
      </c>
      <c r="E3134">
        <v>5</v>
      </c>
      <c r="F3134">
        <v>27</v>
      </c>
      <c r="G3134">
        <v>66.150000000000006</v>
      </c>
      <c r="H3134">
        <v>2960.12</v>
      </c>
      <c r="I3134">
        <f t="shared" si="48"/>
        <v>0</v>
      </c>
      <c r="J3134" t="s">
        <v>3686</v>
      </c>
    </row>
    <row r="3135" spans="1:10" hidden="1">
      <c r="A3135">
        <v>46</v>
      </c>
      <c r="B3135">
        <v>3</v>
      </c>
      <c r="C3135">
        <v>3</v>
      </c>
      <c r="D3135">
        <v>2721</v>
      </c>
      <c r="E3135">
        <v>6</v>
      </c>
      <c r="F3135">
        <v>15</v>
      </c>
      <c r="G3135">
        <v>105.35</v>
      </c>
      <c r="H3135">
        <v>1622.1</v>
      </c>
      <c r="I3135">
        <f t="shared" si="48"/>
        <v>0</v>
      </c>
      <c r="J3135" t="s">
        <v>3686</v>
      </c>
    </row>
    <row r="3136" spans="1:10" hidden="1">
      <c r="A3136">
        <v>19</v>
      </c>
      <c r="B3136">
        <v>0</v>
      </c>
      <c r="C3136">
        <v>3</v>
      </c>
      <c r="D3136">
        <v>4745</v>
      </c>
      <c r="E3136">
        <v>0</v>
      </c>
      <c r="F3136">
        <v>1</v>
      </c>
      <c r="G3136">
        <v>19.25</v>
      </c>
      <c r="H3136">
        <v>28.69</v>
      </c>
      <c r="I3136">
        <f t="shared" si="48"/>
        <v>0</v>
      </c>
      <c r="J3136" t="s">
        <v>3751</v>
      </c>
    </row>
    <row r="3137" spans="1:10" hidden="1">
      <c r="A3137">
        <v>34</v>
      </c>
      <c r="B3137">
        <v>0</v>
      </c>
      <c r="C3137">
        <v>3</v>
      </c>
      <c r="D3137">
        <v>5229</v>
      </c>
      <c r="E3137">
        <v>6</v>
      </c>
      <c r="F3137">
        <v>37</v>
      </c>
      <c r="G3137">
        <v>62.8</v>
      </c>
      <c r="H3137">
        <v>2428.2800000000002</v>
      </c>
      <c r="I3137">
        <f t="shared" si="48"/>
        <v>0</v>
      </c>
      <c r="J3137" t="s">
        <v>3686</v>
      </c>
    </row>
    <row r="3138" spans="1:10" hidden="1">
      <c r="A3138">
        <v>57</v>
      </c>
      <c r="B3138">
        <v>0</v>
      </c>
      <c r="C3138">
        <v>3</v>
      </c>
      <c r="D3138">
        <v>5762</v>
      </c>
      <c r="E3138">
        <v>3</v>
      </c>
      <c r="F3138">
        <v>72</v>
      </c>
      <c r="G3138">
        <v>89.8</v>
      </c>
      <c r="H3138">
        <v>9744.69</v>
      </c>
      <c r="I3138">
        <f t="shared" ref="I3138:I3201" si="49">IF(J3138="Churned",1,0)</f>
        <v>0</v>
      </c>
      <c r="J3138" t="s">
        <v>3686</v>
      </c>
    </row>
    <row r="3139" spans="1:10" hidden="1">
      <c r="A3139">
        <v>23</v>
      </c>
      <c r="B3139">
        <v>0</v>
      </c>
      <c r="C3139">
        <v>3</v>
      </c>
      <c r="D3139">
        <v>5017</v>
      </c>
      <c r="E3139">
        <v>0</v>
      </c>
      <c r="F3139">
        <v>9</v>
      </c>
      <c r="G3139">
        <v>95.9</v>
      </c>
      <c r="H3139">
        <v>1104.6500000000001</v>
      </c>
      <c r="I3139">
        <f t="shared" si="49"/>
        <v>0</v>
      </c>
      <c r="J3139" t="s">
        <v>3686</v>
      </c>
    </row>
    <row r="3140" spans="1:10" hidden="1">
      <c r="A3140">
        <v>41</v>
      </c>
      <c r="B3140">
        <v>0</v>
      </c>
      <c r="C3140">
        <v>3</v>
      </c>
      <c r="D3140">
        <v>2426</v>
      </c>
      <c r="E3140">
        <v>0</v>
      </c>
      <c r="F3140">
        <v>32</v>
      </c>
      <c r="G3140">
        <v>87.65</v>
      </c>
      <c r="H3140">
        <v>3066.93</v>
      </c>
      <c r="I3140">
        <f t="shared" si="49"/>
        <v>0</v>
      </c>
      <c r="J3140" t="s">
        <v>3686</v>
      </c>
    </row>
    <row r="3141" spans="1:10" hidden="1">
      <c r="A3141">
        <v>53</v>
      </c>
      <c r="B3141">
        <v>0</v>
      </c>
      <c r="C3141">
        <v>3</v>
      </c>
      <c r="D3141">
        <v>3807</v>
      </c>
      <c r="E3141">
        <v>5</v>
      </c>
      <c r="F3141">
        <v>25</v>
      </c>
      <c r="G3141">
        <v>61.6</v>
      </c>
      <c r="H3141">
        <v>1727.35</v>
      </c>
      <c r="I3141">
        <f t="shared" si="49"/>
        <v>0</v>
      </c>
      <c r="J3141" t="s">
        <v>3686</v>
      </c>
    </row>
    <row r="3142" spans="1:10" hidden="1">
      <c r="A3142">
        <v>46</v>
      </c>
      <c r="B3142">
        <v>0</v>
      </c>
      <c r="C3142">
        <v>3</v>
      </c>
      <c r="D3142">
        <v>5489</v>
      </c>
      <c r="E3142">
        <v>0</v>
      </c>
      <c r="F3142">
        <v>8</v>
      </c>
      <c r="G3142">
        <v>44.55</v>
      </c>
      <c r="H3142">
        <v>343.45</v>
      </c>
      <c r="I3142">
        <f t="shared" si="49"/>
        <v>0</v>
      </c>
      <c r="J3142" t="s">
        <v>3686</v>
      </c>
    </row>
    <row r="3143" spans="1:10" hidden="1">
      <c r="A3143">
        <v>46</v>
      </c>
      <c r="B3143">
        <v>0</v>
      </c>
      <c r="C3143">
        <v>3</v>
      </c>
      <c r="D3143">
        <v>3013</v>
      </c>
      <c r="E3143">
        <v>0</v>
      </c>
      <c r="F3143">
        <v>9</v>
      </c>
      <c r="G3143">
        <v>64.95</v>
      </c>
      <c r="H3143">
        <v>795.57</v>
      </c>
      <c r="I3143">
        <f t="shared" si="49"/>
        <v>0</v>
      </c>
      <c r="J3143" t="s">
        <v>3686</v>
      </c>
    </row>
    <row r="3144" spans="1:10" hidden="1">
      <c r="A3144">
        <v>40</v>
      </c>
      <c r="B3144">
        <v>0</v>
      </c>
      <c r="C3144">
        <v>3</v>
      </c>
      <c r="D3144">
        <v>5075</v>
      </c>
      <c r="E3144">
        <v>0</v>
      </c>
      <c r="F3144">
        <v>49</v>
      </c>
      <c r="G3144">
        <v>67.400000000000006</v>
      </c>
      <c r="H3144">
        <v>4308.8999999999996</v>
      </c>
      <c r="I3144">
        <f t="shared" si="49"/>
        <v>0</v>
      </c>
      <c r="J3144" t="s">
        <v>3686</v>
      </c>
    </row>
    <row r="3145" spans="1:10" hidden="1">
      <c r="A3145">
        <v>37</v>
      </c>
      <c r="B3145">
        <v>0</v>
      </c>
      <c r="C3145">
        <v>3</v>
      </c>
      <c r="D3145">
        <v>4024</v>
      </c>
      <c r="E3145">
        <v>0</v>
      </c>
      <c r="F3145">
        <v>5</v>
      </c>
      <c r="G3145">
        <v>105.3</v>
      </c>
      <c r="H3145">
        <v>773.85</v>
      </c>
      <c r="I3145">
        <f t="shared" si="49"/>
        <v>0</v>
      </c>
      <c r="J3145" t="s">
        <v>3686</v>
      </c>
    </row>
    <row r="3146" spans="1:10" hidden="1">
      <c r="A3146">
        <v>34</v>
      </c>
      <c r="B3146">
        <v>0</v>
      </c>
      <c r="C3146">
        <v>3</v>
      </c>
      <c r="D3146">
        <v>2448</v>
      </c>
      <c r="E3146">
        <v>0</v>
      </c>
      <c r="F3146">
        <v>28</v>
      </c>
      <c r="G3146">
        <v>91</v>
      </c>
      <c r="H3146">
        <v>3892.87</v>
      </c>
      <c r="I3146">
        <f t="shared" si="49"/>
        <v>0</v>
      </c>
      <c r="J3146" t="s">
        <v>3686</v>
      </c>
    </row>
    <row r="3147" spans="1:10" hidden="1">
      <c r="A3147">
        <v>26</v>
      </c>
      <c r="B3147">
        <v>0</v>
      </c>
      <c r="C3147">
        <v>3</v>
      </c>
      <c r="D3147">
        <v>5133</v>
      </c>
      <c r="E3147">
        <v>0</v>
      </c>
      <c r="F3147">
        <v>66</v>
      </c>
      <c r="G3147">
        <v>61.15</v>
      </c>
      <c r="H3147">
        <v>5427.87</v>
      </c>
      <c r="I3147">
        <f t="shared" si="49"/>
        <v>0</v>
      </c>
      <c r="J3147" t="s">
        <v>3686</v>
      </c>
    </row>
    <row r="3148" spans="1:10" hidden="1">
      <c r="A3148">
        <v>25</v>
      </c>
      <c r="B3148">
        <v>1</v>
      </c>
      <c r="C3148">
        <v>3</v>
      </c>
      <c r="D3148">
        <v>4424</v>
      </c>
      <c r="E3148">
        <v>6</v>
      </c>
      <c r="F3148">
        <v>58</v>
      </c>
      <c r="G3148">
        <v>20.3</v>
      </c>
      <c r="H3148">
        <v>2133.36</v>
      </c>
      <c r="I3148">
        <f t="shared" si="49"/>
        <v>0</v>
      </c>
      <c r="J3148" t="s">
        <v>3686</v>
      </c>
    </row>
    <row r="3149" spans="1:10" hidden="1">
      <c r="A3149">
        <v>35</v>
      </c>
      <c r="B3149">
        <v>1</v>
      </c>
      <c r="C3149">
        <v>3</v>
      </c>
      <c r="D3149">
        <v>5096</v>
      </c>
      <c r="E3149">
        <v>2</v>
      </c>
      <c r="F3149">
        <v>72</v>
      </c>
      <c r="G3149">
        <v>90.95</v>
      </c>
      <c r="H3149">
        <v>9939.9699999999993</v>
      </c>
      <c r="I3149">
        <f t="shared" si="49"/>
        <v>0</v>
      </c>
      <c r="J3149" t="s">
        <v>3686</v>
      </c>
    </row>
    <row r="3150" spans="1:10" hidden="1">
      <c r="A3150">
        <v>20</v>
      </c>
      <c r="B3150">
        <v>0</v>
      </c>
      <c r="C3150">
        <v>3</v>
      </c>
      <c r="D3150">
        <v>4825</v>
      </c>
      <c r="E3150">
        <v>0</v>
      </c>
      <c r="F3150">
        <v>29</v>
      </c>
      <c r="G3150">
        <v>48.95</v>
      </c>
      <c r="H3150">
        <v>1615.44</v>
      </c>
      <c r="I3150">
        <f t="shared" si="49"/>
        <v>0</v>
      </c>
      <c r="J3150" t="s">
        <v>3686</v>
      </c>
    </row>
    <row r="3151" spans="1:10" hidden="1">
      <c r="A3151">
        <v>34</v>
      </c>
      <c r="B3151">
        <v>0</v>
      </c>
      <c r="C3151">
        <v>3</v>
      </c>
      <c r="D3151">
        <v>3371</v>
      </c>
      <c r="E3151">
        <v>0</v>
      </c>
      <c r="F3151">
        <v>38</v>
      </c>
      <c r="G3151">
        <v>68.150000000000006</v>
      </c>
      <c r="H3151">
        <v>3461.52</v>
      </c>
      <c r="I3151">
        <f t="shared" si="49"/>
        <v>0</v>
      </c>
      <c r="J3151" t="s">
        <v>3686</v>
      </c>
    </row>
    <row r="3152" spans="1:10" hidden="1">
      <c r="A3152">
        <v>61</v>
      </c>
      <c r="B3152">
        <v>0</v>
      </c>
      <c r="C3152">
        <v>3</v>
      </c>
      <c r="D3152">
        <v>3224</v>
      </c>
      <c r="E3152">
        <v>0</v>
      </c>
      <c r="F3152">
        <v>32</v>
      </c>
      <c r="G3152">
        <v>93.4</v>
      </c>
      <c r="H3152">
        <v>4461.8599999999997</v>
      </c>
      <c r="I3152">
        <f t="shared" si="49"/>
        <v>0</v>
      </c>
      <c r="J3152" t="s">
        <v>3686</v>
      </c>
    </row>
    <row r="3153" spans="1:10" hidden="1">
      <c r="A3153">
        <v>22</v>
      </c>
      <c r="B3153">
        <v>1</v>
      </c>
      <c r="C3153">
        <v>3</v>
      </c>
      <c r="D3153">
        <v>4889</v>
      </c>
      <c r="E3153">
        <v>0</v>
      </c>
      <c r="F3153">
        <v>62</v>
      </c>
      <c r="G3153">
        <v>24.4</v>
      </c>
      <c r="H3153">
        <v>2501.7199999999998</v>
      </c>
      <c r="I3153">
        <f t="shared" si="49"/>
        <v>0</v>
      </c>
      <c r="J3153" t="s">
        <v>3686</v>
      </c>
    </row>
    <row r="3154" spans="1:10" hidden="1">
      <c r="A3154">
        <v>62</v>
      </c>
      <c r="B3154">
        <v>0</v>
      </c>
      <c r="C3154">
        <v>3</v>
      </c>
      <c r="D3154">
        <v>5549</v>
      </c>
      <c r="E3154">
        <v>0</v>
      </c>
      <c r="F3154">
        <v>41</v>
      </c>
      <c r="G3154">
        <v>89.55</v>
      </c>
      <c r="H3154">
        <v>5583.77</v>
      </c>
      <c r="I3154">
        <f t="shared" si="49"/>
        <v>0</v>
      </c>
      <c r="J3154" t="s">
        <v>3686</v>
      </c>
    </row>
    <row r="3155" spans="1:10" hidden="1">
      <c r="A3155">
        <v>62</v>
      </c>
      <c r="B3155">
        <v>2</v>
      </c>
      <c r="C3155">
        <v>3</v>
      </c>
      <c r="D3155">
        <v>5560</v>
      </c>
      <c r="E3155">
        <v>8</v>
      </c>
      <c r="F3155">
        <v>16</v>
      </c>
      <c r="G3155">
        <v>90.8</v>
      </c>
      <c r="H3155">
        <v>2221.56</v>
      </c>
      <c r="I3155">
        <f t="shared" si="49"/>
        <v>0</v>
      </c>
      <c r="J3155" t="s">
        <v>3686</v>
      </c>
    </row>
    <row r="3156" spans="1:10" hidden="1">
      <c r="A3156">
        <v>49</v>
      </c>
      <c r="B3156">
        <v>0</v>
      </c>
      <c r="C3156">
        <v>3</v>
      </c>
      <c r="D3156">
        <v>3948</v>
      </c>
      <c r="E3156">
        <v>0</v>
      </c>
      <c r="F3156">
        <v>48</v>
      </c>
      <c r="G3156">
        <v>24</v>
      </c>
      <c r="H3156">
        <v>2662.41</v>
      </c>
      <c r="I3156">
        <f t="shared" si="49"/>
        <v>0</v>
      </c>
      <c r="J3156" t="s">
        <v>3686</v>
      </c>
    </row>
    <row r="3157" spans="1:10" hidden="1">
      <c r="A3157">
        <v>54</v>
      </c>
      <c r="B3157">
        <v>3</v>
      </c>
      <c r="C3157">
        <v>3</v>
      </c>
      <c r="D3157">
        <v>5179</v>
      </c>
      <c r="E3157">
        <v>1</v>
      </c>
      <c r="F3157">
        <v>62</v>
      </c>
      <c r="G3157">
        <v>81.45</v>
      </c>
      <c r="H3157">
        <v>7428.44</v>
      </c>
      <c r="I3157">
        <f t="shared" si="49"/>
        <v>0</v>
      </c>
      <c r="J3157" t="s">
        <v>3686</v>
      </c>
    </row>
    <row r="3158" spans="1:10" hidden="1">
      <c r="A3158">
        <v>27</v>
      </c>
      <c r="B3158">
        <v>0</v>
      </c>
      <c r="C3158">
        <v>3</v>
      </c>
      <c r="D3158">
        <v>5770</v>
      </c>
      <c r="E3158">
        <v>0</v>
      </c>
      <c r="F3158">
        <v>9</v>
      </c>
      <c r="G3158">
        <v>74.849999999999994</v>
      </c>
      <c r="H3158">
        <v>825.65</v>
      </c>
      <c r="I3158">
        <f t="shared" si="49"/>
        <v>0</v>
      </c>
      <c r="J3158" t="s">
        <v>3686</v>
      </c>
    </row>
    <row r="3159" spans="1:10" hidden="1">
      <c r="A3159">
        <v>28</v>
      </c>
      <c r="B3159">
        <v>0</v>
      </c>
      <c r="C3159">
        <v>3</v>
      </c>
      <c r="D3159">
        <v>4483</v>
      </c>
      <c r="E3159">
        <v>0</v>
      </c>
      <c r="F3159">
        <v>70</v>
      </c>
      <c r="G3159">
        <v>48.4</v>
      </c>
      <c r="H3159">
        <v>3442.8</v>
      </c>
      <c r="I3159">
        <f t="shared" si="49"/>
        <v>0</v>
      </c>
      <c r="J3159" t="s">
        <v>3686</v>
      </c>
    </row>
    <row r="3160" spans="1:10" hidden="1">
      <c r="A3160">
        <v>23</v>
      </c>
      <c r="B3160">
        <v>1</v>
      </c>
      <c r="C3160">
        <v>3</v>
      </c>
      <c r="D3160">
        <v>5019</v>
      </c>
      <c r="E3160">
        <v>0</v>
      </c>
      <c r="F3160">
        <v>48</v>
      </c>
      <c r="G3160">
        <v>23.55</v>
      </c>
      <c r="H3160">
        <v>1742.63</v>
      </c>
      <c r="I3160">
        <f t="shared" si="49"/>
        <v>0</v>
      </c>
      <c r="J3160" t="s">
        <v>3686</v>
      </c>
    </row>
    <row r="3161" spans="1:10">
      <c r="A3161">
        <v>39</v>
      </c>
      <c r="B3161">
        <v>0</v>
      </c>
      <c r="C3161">
        <v>3</v>
      </c>
      <c r="D3161">
        <v>2491</v>
      </c>
      <c r="E3161">
        <v>0</v>
      </c>
      <c r="F3161">
        <v>3</v>
      </c>
      <c r="G3161">
        <v>70.400000000000006</v>
      </c>
      <c r="H3161">
        <v>211.48</v>
      </c>
      <c r="I3161">
        <f t="shared" si="49"/>
        <v>1</v>
      </c>
      <c r="J3161" t="s">
        <v>24</v>
      </c>
    </row>
    <row r="3162" spans="1:10">
      <c r="A3162">
        <v>71</v>
      </c>
      <c r="B3162">
        <v>0</v>
      </c>
      <c r="C3162">
        <v>3</v>
      </c>
      <c r="D3162">
        <v>4291</v>
      </c>
      <c r="E3162">
        <v>0</v>
      </c>
      <c r="F3162">
        <v>1</v>
      </c>
      <c r="G3162">
        <v>74.45</v>
      </c>
      <c r="H3162">
        <v>114.06</v>
      </c>
      <c r="I3162">
        <f t="shared" si="49"/>
        <v>1</v>
      </c>
      <c r="J3162" t="s">
        <v>24</v>
      </c>
    </row>
    <row r="3163" spans="1:10">
      <c r="A3163">
        <v>75</v>
      </c>
      <c r="B3163">
        <v>0</v>
      </c>
      <c r="C3163">
        <v>3</v>
      </c>
      <c r="D3163">
        <v>4225</v>
      </c>
      <c r="E3163">
        <v>1</v>
      </c>
      <c r="F3163">
        <v>2</v>
      </c>
      <c r="G3163">
        <v>79.2</v>
      </c>
      <c r="H3163">
        <v>208.31</v>
      </c>
      <c r="I3163">
        <f t="shared" si="49"/>
        <v>1</v>
      </c>
      <c r="J3163" t="s">
        <v>24</v>
      </c>
    </row>
    <row r="3164" spans="1:10" hidden="1">
      <c r="A3164">
        <v>78</v>
      </c>
      <c r="B3164">
        <v>0</v>
      </c>
      <c r="C3164">
        <v>3</v>
      </c>
      <c r="D3164">
        <v>4865</v>
      </c>
      <c r="E3164">
        <v>0</v>
      </c>
      <c r="F3164">
        <v>52</v>
      </c>
      <c r="G3164">
        <v>48.8</v>
      </c>
      <c r="H3164">
        <v>2555.0500000000002</v>
      </c>
      <c r="I3164">
        <f t="shared" si="49"/>
        <v>0</v>
      </c>
      <c r="J3164" t="s">
        <v>3686</v>
      </c>
    </row>
    <row r="3165" spans="1:10" hidden="1">
      <c r="A3165">
        <v>69</v>
      </c>
      <c r="B3165">
        <v>0</v>
      </c>
      <c r="C3165">
        <v>3</v>
      </c>
      <c r="D3165">
        <v>4074</v>
      </c>
      <c r="E3165">
        <v>1</v>
      </c>
      <c r="F3165">
        <v>47</v>
      </c>
      <c r="G3165">
        <v>67.45</v>
      </c>
      <c r="H3165">
        <v>5450.19</v>
      </c>
      <c r="I3165">
        <f t="shared" si="49"/>
        <v>0</v>
      </c>
      <c r="J3165" t="s">
        <v>3686</v>
      </c>
    </row>
    <row r="3166" spans="1:10" hidden="1">
      <c r="A3166">
        <v>78</v>
      </c>
      <c r="B3166">
        <v>0</v>
      </c>
      <c r="C3166">
        <v>3</v>
      </c>
      <c r="D3166">
        <v>2217</v>
      </c>
      <c r="E3166">
        <v>7</v>
      </c>
      <c r="F3166">
        <v>29</v>
      </c>
      <c r="G3166">
        <v>84.3</v>
      </c>
      <c r="H3166">
        <v>3423.5</v>
      </c>
      <c r="I3166">
        <f t="shared" si="49"/>
        <v>0</v>
      </c>
      <c r="J3166" t="s">
        <v>3686</v>
      </c>
    </row>
    <row r="3167" spans="1:10" hidden="1">
      <c r="A3167">
        <v>73</v>
      </c>
      <c r="B3167">
        <v>0</v>
      </c>
      <c r="C3167">
        <v>3</v>
      </c>
      <c r="D3167">
        <v>4787</v>
      </c>
      <c r="E3167">
        <v>3</v>
      </c>
      <c r="F3167">
        <v>47</v>
      </c>
      <c r="G3167">
        <v>99.7</v>
      </c>
      <c r="H3167">
        <v>5027.26</v>
      </c>
      <c r="I3167">
        <f t="shared" si="49"/>
        <v>0</v>
      </c>
      <c r="J3167" t="s">
        <v>3686</v>
      </c>
    </row>
    <row r="3168" spans="1:10" hidden="1">
      <c r="A3168">
        <v>73</v>
      </c>
      <c r="B3168">
        <v>0</v>
      </c>
      <c r="C3168">
        <v>3</v>
      </c>
      <c r="D3168">
        <v>4981</v>
      </c>
      <c r="E3168">
        <v>7</v>
      </c>
      <c r="F3168">
        <v>62</v>
      </c>
      <c r="G3168">
        <v>89.8</v>
      </c>
      <c r="H3168">
        <v>7333.93</v>
      </c>
      <c r="I3168">
        <f t="shared" si="49"/>
        <v>0</v>
      </c>
      <c r="J3168" t="s">
        <v>3686</v>
      </c>
    </row>
    <row r="3169" spans="1:10" hidden="1">
      <c r="A3169">
        <v>65</v>
      </c>
      <c r="B3169">
        <v>0</v>
      </c>
      <c r="C3169">
        <v>3</v>
      </c>
      <c r="D3169">
        <v>4494</v>
      </c>
      <c r="E3169">
        <v>0</v>
      </c>
      <c r="F3169">
        <v>67</v>
      </c>
      <c r="G3169">
        <v>64.55</v>
      </c>
      <c r="H3169">
        <v>6185.06</v>
      </c>
      <c r="I3169">
        <f t="shared" si="49"/>
        <v>0</v>
      </c>
      <c r="J3169" t="s">
        <v>3686</v>
      </c>
    </row>
    <row r="3170" spans="1:10">
      <c r="A3170">
        <v>79</v>
      </c>
      <c r="B3170">
        <v>0</v>
      </c>
      <c r="C3170">
        <v>3</v>
      </c>
      <c r="D3170">
        <v>2473</v>
      </c>
      <c r="E3170">
        <v>0</v>
      </c>
      <c r="F3170">
        <v>7</v>
      </c>
      <c r="G3170">
        <v>73.849999999999994</v>
      </c>
      <c r="H3170">
        <v>698.56</v>
      </c>
      <c r="I3170">
        <f t="shared" si="49"/>
        <v>1</v>
      </c>
      <c r="J3170" t="s">
        <v>24</v>
      </c>
    </row>
    <row r="3171" spans="1:10">
      <c r="A3171">
        <v>29</v>
      </c>
      <c r="B3171">
        <v>0</v>
      </c>
      <c r="C3171">
        <v>3</v>
      </c>
      <c r="D3171">
        <v>3099</v>
      </c>
      <c r="E3171">
        <v>1</v>
      </c>
      <c r="F3171">
        <v>40</v>
      </c>
      <c r="G3171">
        <v>97.1</v>
      </c>
      <c r="H3171">
        <v>4318.3</v>
      </c>
      <c r="I3171">
        <f t="shared" si="49"/>
        <v>1</v>
      </c>
      <c r="J3171" t="s">
        <v>24</v>
      </c>
    </row>
    <row r="3172" spans="1:10">
      <c r="A3172">
        <v>58</v>
      </c>
      <c r="B3172">
        <v>0</v>
      </c>
      <c r="C3172">
        <v>3</v>
      </c>
      <c r="D3172">
        <v>2687</v>
      </c>
      <c r="E3172">
        <v>1</v>
      </c>
      <c r="F3172">
        <v>31</v>
      </c>
      <c r="G3172">
        <v>19.55</v>
      </c>
      <c r="H3172">
        <v>1591.12</v>
      </c>
      <c r="I3172">
        <f t="shared" si="49"/>
        <v>1</v>
      </c>
      <c r="J3172" t="s">
        <v>24</v>
      </c>
    </row>
    <row r="3173" spans="1:10">
      <c r="A3173">
        <v>45</v>
      </c>
      <c r="B3173">
        <v>1</v>
      </c>
      <c r="C3173">
        <v>3</v>
      </c>
      <c r="D3173">
        <v>5122</v>
      </c>
      <c r="E3173">
        <v>1</v>
      </c>
      <c r="F3173">
        <v>3</v>
      </c>
      <c r="G3173">
        <v>31</v>
      </c>
      <c r="H3173">
        <v>115.05</v>
      </c>
      <c r="I3173">
        <f t="shared" si="49"/>
        <v>1</v>
      </c>
      <c r="J3173" t="s">
        <v>24</v>
      </c>
    </row>
    <row r="3174" spans="1:10">
      <c r="A3174">
        <v>43</v>
      </c>
      <c r="B3174">
        <v>0</v>
      </c>
      <c r="C3174">
        <v>3</v>
      </c>
      <c r="D3174">
        <v>3075</v>
      </c>
      <c r="E3174">
        <v>1</v>
      </c>
      <c r="F3174">
        <v>16</v>
      </c>
      <c r="G3174">
        <v>84.95</v>
      </c>
      <c r="H3174">
        <v>1487.37</v>
      </c>
      <c r="I3174">
        <f t="shared" si="49"/>
        <v>1</v>
      </c>
      <c r="J3174" t="s">
        <v>24</v>
      </c>
    </row>
    <row r="3175" spans="1:10">
      <c r="A3175">
        <v>34</v>
      </c>
      <c r="B3175">
        <v>0</v>
      </c>
      <c r="C3175">
        <v>3</v>
      </c>
      <c r="D3175">
        <v>4612</v>
      </c>
      <c r="E3175">
        <v>0</v>
      </c>
      <c r="F3175">
        <v>7</v>
      </c>
      <c r="G3175">
        <v>74.650000000000006</v>
      </c>
      <c r="H3175">
        <v>834.49</v>
      </c>
      <c r="I3175">
        <f t="shared" si="49"/>
        <v>1</v>
      </c>
      <c r="J3175" t="s">
        <v>24</v>
      </c>
    </row>
    <row r="3176" spans="1:10">
      <c r="A3176">
        <v>33</v>
      </c>
      <c r="B3176">
        <v>0</v>
      </c>
      <c r="C3176">
        <v>3</v>
      </c>
      <c r="D3176">
        <v>2349</v>
      </c>
      <c r="E3176">
        <v>1</v>
      </c>
      <c r="F3176">
        <v>19</v>
      </c>
      <c r="G3176">
        <v>103.3</v>
      </c>
      <c r="H3176">
        <v>2545.46</v>
      </c>
      <c r="I3176">
        <f t="shared" si="49"/>
        <v>1</v>
      </c>
      <c r="J3176" t="s">
        <v>24</v>
      </c>
    </row>
    <row r="3177" spans="1:10">
      <c r="A3177">
        <v>34</v>
      </c>
      <c r="B3177">
        <v>0</v>
      </c>
      <c r="C3177">
        <v>3</v>
      </c>
      <c r="D3177">
        <v>5515</v>
      </c>
      <c r="E3177">
        <v>0</v>
      </c>
      <c r="F3177">
        <v>9</v>
      </c>
      <c r="G3177">
        <v>66.25</v>
      </c>
      <c r="H3177">
        <v>853.84</v>
      </c>
      <c r="I3177">
        <f t="shared" si="49"/>
        <v>1</v>
      </c>
      <c r="J3177" t="s">
        <v>24</v>
      </c>
    </row>
    <row r="3178" spans="1:10">
      <c r="A3178">
        <v>27</v>
      </c>
      <c r="B3178">
        <v>0</v>
      </c>
      <c r="C3178">
        <v>3</v>
      </c>
      <c r="D3178">
        <v>5579</v>
      </c>
      <c r="E3178">
        <v>1</v>
      </c>
      <c r="F3178">
        <v>6</v>
      </c>
      <c r="G3178">
        <v>19.5</v>
      </c>
      <c r="H3178">
        <v>336.5</v>
      </c>
      <c r="I3178">
        <f t="shared" si="49"/>
        <v>1</v>
      </c>
      <c r="J3178" t="s">
        <v>24</v>
      </c>
    </row>
    <row r="3179" spans="1:10">
      <c r="A3179">
        <v>62</v>
      </c>
      <c r="B3179">
        <v>0</v>
      </c>
      <c r="C3179">
        <v>3</v>
      </c>
      <c r="D3179">
        <v>3830</v>
      </c>
      <c r="E3179">
        <v>0</v>
      </c>
      <c r="F3179">
        <v>1</v>
      </c>
      <c r="G3179">
        <v>20.3</v>
      </c>
      <c r="H3179">
        <v>46.67</v>
      </c>
      <c r="I3179">
        <f t="shared" si="49"/>
        <v>1</v>
      </c>
      <c r="J3179" t="s">
        <v>24</v>
      </c>
    </row>
    <row r="3180" spans="1:10" hidden="1">
      <c r="A3180">
        <v>44</v>
      </c>
      <c r="B3180">
        <v>0</v>
      </c>
      <c r="C3180">
        <v>3</v>
      </c>
      <c r="D3180">
        <v>2539</v>
      </c>
      <c r="E3180">
        <v>0</v>
      </c>
      <c r="F3180">
        <v>31</v>
      </c>
      <c r="G3180">
        <v>49.85</v>
      </c>
      <c r="H3180">
        <v>1520.1</v>
      </c>
      <c r="I3180">
        <f t="shared" si="49"/>
        <v>0</v>
      </c>
      <c r="J3180" t="s">
        <v>3686</v>
      </c>
    </row>
    <row r="3181" spans="1:10" hidden="1">
      <c r="A3181">
        <v>35</v>
      </c>
      <c r="B3181">
        <v>0</v>
      </c>
      <c r="C3181">
        <v>3</v>
      </c>
      <c r="D3181">
        <v>4993</v>
      </c>
      <c r="E3181">
        <v>0</v>
      </c>
      <c r="F3181">
        <v>38</v>
      </c>
      <c r="G3181">
        <v>70.599999999999994</v>
      </c>
      <c r="H3181">
        <v>4313.32</v>
      </c>
      <c r="I3181">
        <f t="shared" si="49"/>
        <v>0</v>
      </c>
      <c r="J3181" t="s">
        <v>3686</v>
      </c>
    </row>
    <row r="3182" spans="1:10" hidden="1">
      <c r="A3182">
        <v>55</v>
      </c>
      <c r="B3182">
        <v>0</v>
      </c>
      <c r="C3182">
        <v>3</v>
      </c>
      <c r="D3182">
        <v>6203</v>
      </c>
      <c r="E3182">
        <v>9</v>
      </c>
      <c r="F3182">
        <v>56</v>
      </c>
      <c r="G3182">
        <v>80.3</v>
      </c>
      <c r="H3182">
        <v>4751.09</v>
      </c>
      <c r="I3182">
        <f t="shared" si="49"/>
        <v>0</v>
      </c>
      <c r="J3182" t="s">
        <v>3686</v>
      </c>
    </row>
    <row r="3183" spans="1:10" hidden="1">
      <c r="A3183">
        <v>56</v>
      </c>
      <c r="B3183">
        <v>0</v>
      </c>
      <c r="C3183">
        <v>3</v>
      </c>
      <c r="D3183">
        <v>4769</v>
      </c>
      <c r="E3183">
        <v>0</v>
      </c>
      <c r="F3183">
        <v>63</v>
      </c>
      <c r="G3183">
        <v>97.45</v>
      </c>
      <c r="H3183">
        <v>8631.8799999999992</v>
      </c>
      <c r="I3183">
        <f t="shared" si="49"/>
        <v>0</v>
      </c>
      <c r="J3183" t="s">
        <v>3686</v>
      </c>
    </row>
    <row r="3184" spans="1:10" hidden="1">
      <c r="A3184">
        <v>24</v>
      </c>
      <c r="B3184">
        <v>0</v>
      </c>
      <c r="C3184">
        <v>3</v>
      </c>
      <c r="D3184">
        <v>5519</v>
      </c>
      <c r="E3184">
        <v>5</v>
      </c>
      <c r="F3184">
        <v>64</v>
      </c>
      <c r="G3184">
        <v>89.45</v>
      </c>
      <c r="H3184">
        <v>6575.85</v>
      </c>
      <c r="I3184">
        <f t="shared" si="49"/>
        <v>0</v>
      </c>
      <c r="J3184" t="s">
        <v>3686</v>
      </c>
    </row>
    <row r="3185" spans="1:10" hidden="1">
      <c r="A3185">
        <v>30</v>
      </c>
      <c r="B3185">
        <v>1</v>
      </c>
      <c r="C3185">
        <v>3</v>
      </c>
      <c r="D3185">
        <v>6232</v>
      </c>
      <c r="E3185">
        <v>1</v>
      </c>
      <c r="F3185">
        <v>72</v>
      </c>
      <c r="G3185">
        <v>24.75</v>
      </c>
      <c r="H3185">
        <v>4313.3599999999997</v>
      </c>
      <c r="I3185">
        <f t="shared" si="49"/>
        <v>0</v>
      </c>
      <c r="J3185" t="s">
        <v>3686</v>
      </c>
    </row>
    <row r="3186" spans="1:10" hidden="1">
      <c r="A3186">
        <v>27</v>
      </c>
      <c r="B3186">
        <v>0</v>
      </c>
      <c r="C3186">
        <v>3</v>
      </c>
      <c r="D3186">
        <v>4621</v>
      </c>
      <c r="E3186">
        <v>0</v>
      </c>
      <c r="F3186">
        <v>72</v>
      </c>
      <c r="G3186">
        <v>86.65</v>
      </c>
      <c r="H3186">
        <v>7046.32</v>
      </c>
      <c r="I3186">
        <f t="shared" si="49"/>
        <v>0</v>
      </c>
      <c r="J3186" t="s">
        <v>3686</v>
      </c>
    </row>
    <row r="3187" spans="1:10" hidden="1">
      <c r="A3187">
        <v>39</v>
      </c>
      <c r="B3187">
        <v>0</v>
      </c>
      <c r="C3187">
        <v>3</v>
      </c>
      <c r="D3187">
        <v>4825</v>
      </c>
      <c r="E3187">
        <v>0</v>
      </c>
      <c r="F3187">
        <v>54</v>
      </c>
      <c r="G3187">
        <v>95.1</v>
      </c>
      <c r="H3187">
        <v>5699.89</v>
      </c>
      <c r="I3187">
        <f t="shared" si="49"/>
        <v>0</v>
      </c>
      <c r="J3187" t="s">
        <v>3686</v>
      </c>
    </row>
    <row r="3188" spans="1:10" hidden="1">
      <c r="A3188">
        <v>26</v>
      </c>
      <c r="B3188">
        <v>0</v>
      </c>
      <c r="C3188">
        <v>3</v>
      </c>
      <c r="D3188">
        <v>6103</v>
      </c>
      <c r="E3188">
        <v>8</v>
      </c>
      <c r="F3188">
        <v>67</v>
      </c>
      <c r="G3188">
        <v>111.05</v>
      </c>
      <c r="H3188">
        <v>10462.68</v>
      </c>
      <c r="I3188">
        <f t="shared" si="49"/>
        <v>0</v>
      </c>
      <c r="J3188" t="s">
        <v>3686</v>
      </c>
    </row>
    <row r="3189" spans="1:10" hidden="1">
      <c r="A3189">
        <v>51</v>
      </c>
      <c r="B3189">
        <v>0</v>
      </c>
      <c r="C3189">
        <v>3</v>
      </c>
      <c r="D3189">
        <v>2333</v>
      </c>
      <c r="E3189">
        <v>0</v>
      </c>
      <c r="F3189">
        <v>4</v>
      </c>
      <c r="G3189">
        <v>80.099999999999994</v>
      </c>
      <c r="H3189">
        <v>512.79</v>
      </c>
      <c r="I3189">
        <f t="shared" si="49"/>
        <v>0</v>
      </c>
      <c r="J3189" t="s">
        <v>3686</v>
      </c>
    </row>
    <row r="3190" spans="1:10" hidden="1">
      <c r="A3190">
        <v>27</v>
      </c>
      <c r="B3190">
        <v>0</v>
      </c>
      <c r="C3190">
        <v>3</v>
      </c>
      <c r="D3190">
        <v>4980</v>
      </c>
      <c r="E3190">
        <v>0</v>
      </c>
      <c r="F3190">
        <v>54</v>
      </c>
      <c r="G3190">
        <v>89.8</v>
      </c>
      <c r="H3190">
        <v>6134.18</v>
      </c>
      <c r="I3190">
        <f t="shared" si="49"/>
        <v>0</v>
      </c>
      <c r="J3190" t="s">
        <v>3686</v>
      </c>
    </row>
    <row r="3191" spans="1:10" hidden="1">
      <c r="A3191">
        <v>55</v>
      </c>
      <c r="B3191">
        <v>2</v>
      </c>
      <c r="C3191">
        <v>3</v>
      </c>
      <c r="D3191">
        <v>4318</v>
      </c>
      <c r="E3191">
        <v>3</v>
      </c>
      <c r="F3191">
        <v>55</v>
      </c>
      <c r="G3191">
        <v>69.05</v>
      </c>
      <c r="H3191">
        <v>5375.45</v>
      </c>
      <c r="I3191">
        <f t="shared" si="49"/>
        <v>0</v>
      </c>
      <c r="J3191" t="s">
        <v>3686</v>
      </c>
    </row>
    <row r="3192" spans="1:10" hidden="1">
      <c r="A3192">
        <v>52</v>
      </c>
      <c r="B3192">
        <v>0</v>
      </c>
      <c r="C3192">
        <v>3</v>
      </c>
      <c r="D3192">
        <v>4545</v>
      </c>
      <c r="E3192">
        <v>2</v>
      </c>
      <c r="F3192">
        <v>68</v>
      </c>
      <c r="G3192">
        <v>110.8</v>
      </c>
      <c r="H3192">
        <v>10729.2</v>
      </c>
      <c r="I3192">
        <f t="shared" si="49"/>
        <v>0</v>
      </c>
      <c r="J3192" t="s">
        <v>3686</v>
      </c>
    </row>
    <row r="3193" spans="1:10" hidden="1">
      <c r="A3193">
        <v>61</v>
      </c>
      <c r="B3193">
        <v>0</v>
      </c>
      <c r="C3193">
        <v>3</v>
      </c>
      <c r="D3193">
        <v>5427</v>
      </c>
      <c r="E3193">
        <v>6</v>
      </c>
      <c r="F3193">
        <v>48</v>
      </c>
      <c r="G3193">
        <v>65.650000000000006</v>
      </c>
      <c r="H3193">
        <v>5488.89</v>
      </c>
      <c r="I3193">
        <f t="shared" si="49"/>
        <v>0</v>
      </c>
      <c r="J3193" t="s">
        <v>3686</v>
      </c>
    </row>
    <row r="3194" spans="1:10" hidden="1">
      <c r="A3194">
        <v>27</v>
      </c>
      <c r="B3194">
        <v>0</v>
      </c>
      <c r="C3194">
        <v>3</v>
      </c>
      <c r="D3194">
        <v>3605</v>
      </c>
      <c r="E3194">
        <v>0</v>
      </c>
      <c r="F3194">
        <v>13</v>
      </c>
      <c r="G3194">
        <v>71.95</v>
      </c>
      <c r="H3194">
        <v>1051.96</v>
      </c>
      <c r="I3194">
        <f t="shared" si="49"/>
        <v>0</v>
      </c>
      <c r="J3194" t="s">
        <v>3686</v>
      </c>
    </row>
    <row r="3195" spans="1:10" hidden="1">
      <c r="A3195">
        <v>54</v>
      </c>
      <c r="B3195">
        <v>0</v>
      </c>
      <c r="C3195">
        <v>3</v>
      </c>
      <c r="D3195">
        <v>3740</v>
      </c>
      <c r="E3195">
        <v>4</v>
      </c>
      <c r="F3195">
        <v>18</v>
      </c>
      <c r="G3195">
        <v>50.3</v>
      </c>
      <c r="H3195">
        <v>1556.03</v>
      </c>
      <c r="I3195">
        <f t="shared" si="49"/>
        <v>0</v>
      </c>
      <c r="J3195" t="s">
        <v>3686</v>
      </c>
    </row>
    <row r="3196" spans="1:10" hidden="1">
      <c r="A3196">
        <v>42</v>
      </c>
      <c r="B3196">
        <v>0</v>
      </c>
      <c r="C3196">
        <v>3</v>
      </c>
      <c r="D3196">
        <v>5496</v>
      </c>
      <c r="E3196">
        <v>0</v>
      </c>
      <c r="F3196">
        <v>62</v>
      </c>
      <c r="G3196">
        <v>90.7</v>
      </c>
      <c r="H3196">
        <v>6758.25</v>
      </c>
      <c r="I3196">
        <f t="shared" si="49"/>
        <v>0</v>
      </c>
      <c r="J3196" t="s">
        <v>3686</v>
      </c>
    </row>
    <row r="3197" spans="1:10" hidden="1">
      <c r="A3197">
        <v>44</v>
      </c>
      <c r="B3197">
        <v>1</v>
      </c>
      <c r="C3197">
        <v>3</v>
      </c>
      <c r="D3197">
        <v>2645</v>
      </c>
      <c r="E3197">
        <v>1</v>
      </c>
      <c r="F3197">
        <v>27</v>
      </c>
      <c r="G3197">
        <v>24.5</v>
      </c>
      <c r="H3197">
        <v>1720.99</v>
      </c>
      <c r="I3197">
        <f t="shared" si="49"/>
        <v>0</v>
      </c>
      <c r="J3197" t="s">
        <v>3686</v>
      </c>
    </row>
    <row r="3198" spans="1:10" hidden="1">
      <c r="A3198">
        <v>51</v>
      </c>
      <c r="B3198">
        <v>1</v>
      </c>
      <c r="C3198">
        <v>3</v>
      </c>
      <c r="D3198">
        <v>3916</v>
      </c>
      <c r="E3198">
        <v>5</v>
      </c>
      <c r="F3198">
        <v>2</v>
      </c>
      <c r="G3198">
        <v>71.650000000000006</v>
      </c>
      <c r="H3198">
        <v>193.81</v>
      </c>
      <c r="I3198">
        <f t="shared" si="49"/>
        <v>0</v>
      </c>
      <c r="J3198" t="s">
        <v>3751</v>
      </c>
    </row>
    <row r="3199" spans="1:10" hidden="1">
      <c r="A3199">
        <v>33</v>
      </c>
      <c r="B3199">
        <v>0</v>
      </c>
      <c r="C3199">
        <v>3</v>
      </c>
      <c r="D3199">
        <v>4938</v>
      </c>
      <c r="E3199">
        <v>6</v>
      </c>
      <c r="F3199">
        <v>72</v>
      </c>
      <c r="G3199">
        <v>110.9</v>
      </c>
      <c r="H3199">
        <v>11564.37</v>
      </c>
      <c r="I3199">
        <f t="shared" si="49"/>
        <v>0</v>
      </c>
      <c r="J3199" t="s">
        <v>3686</v>
      </c>
    </row>
    <row r="3200" spans="1:10" hidden="1">
      <c r="A3200">
        <v>37</v>
      </c>
      <c r="B3200">
        <v>3</v>
      </c>
      <c r="C3200">
        <v>3</v>
      </c>
      <c r="D3200">
        <v>5192</v>
      </c>
      <c r="E3200">
        <v>5</v>
      </c>
      <c r="F3200">
        <v>72</v>
      </c>
      <c r="G3200">
        <v>24.9</v>
      </c>
      <c r="H3200">
        <v>3170.32</v>
      </c>
      <c r="I3200">
        <f t="shared" si="49"/>
        <v>0</v>
      </c>
      <c r="J3200" t="s">
        <v>3686</v>
      </c>
    </row>
    <row r="3201" spans="1:10" hidden="1">
      <c r="A3201">
        <v>42</v>
      </c>
      <c r="B3201">
        <v>1</v>
      </c>
      <c r="C3201">
        <v>3</v>
      </c>
      <c r="D3201">
        <v>3476</v>
      </c>
      <c r="E3201">
        <v>10</v>
      </c>
      <c r="F3201">
        <v>34</v>
      </c>
      <c r="G3201">
        <v>84.05</v>
      </c>
      <c r="H3201">
        <v>3102.05</v>
      </c>
      <c r="I3201">
        <f t="shared" si="49"/>
        <v>0</v>
      </c>
      <c r="J3201" t="s">
        <v>3686</v>
      </c>
    </row>
    <row r="3202" spans="1:10" hidden="1">
      <c r="A3202">
        <v>63</v>
      </c>
      <c r="B3202">
        <v>0</v>
      </c>
      <c r="C3202">
        <v>3</v>
      </c>
      <c r="D3202">
        <v>2102</v>
      </c>
      <c r="E3202">
        <v>0</v>
      </c>
      <c r="F3202">
        <v>20</v>
      </c>
      <c r="G3202">
        <v>108.2</v>
      </c>
      <c r="H3202">
        <v>2524.6999999999998</v>
      </c>
      <c r="I3202">
        <f t="shared" ref="I3202:I3265" si="50">IF(J3202="Churned",1,0)</f>
        <v>0</v>
      </c>
      <c r="J3202" t="s">
        <v>3686</v>
      </c>
    </row>
    <row r="3203" spans="1:10" hidden="1">
      <c r="A3203">
        <v>40</v>
      </c>
      <c r="B3203">
        <v>2</v>
      </c>
      <c r="C3203">
        <v>3</v>
      </c>
      <c r="D3203">
        <v>3109</v>
      </c>
      <c r="E3203">
        <v>1</v>
      </c>
      <c r="F3203">
        <v>39</v>
      </c>
      <c r="G3203">
        <v>24.2</v>
      </c>
      <c r="H3203">
        <v>1143.92</v>
      </c>
      <c r="I3203">
        <f t="shared" si="50"/>
        <v>0</v>
      </c>
      <c r="J3203" t="s">
        <v>3686</v>
      </c>
    </row>
    <row r="3204" spans="1:10" hidden="1">
      <c r="A3204">
        <v>31</v>
      </c>
      <c r="B3204">
        <v>0</v>
      </c>
      <c r="C3204">
        <v>3</v>
      </c>
      <c r="D3204">
        <v>3755</v>
      </c>
      <c r="E3204">
        <v>0</v>
      </c>
      <c r="F3204">
        <v>9</v>
      </c>
      <c r="G3204">
        <v>39.549999999999997</v>
      </c>
      <c r="H3204">
        <v>373</v>
      </c>
      <c r="I3204">
        <f t="shared" si="50"/>
        <v>0</v>
      </c>
      <c r="J3204" t="s">
        <v>3686</v>
      </c>
    </row>
    <row r="3205" spans="1:10" hidden="1">
      <c r="A3205">
        <v>34</v>
      </c>
      <c r="B3205">
        <v>0</v>
      </c>
      <c r="C3205">
        <v>3</v>
      </c>
      <c r="D3205">
        <v>4824</v>
      </c>
      <c r="E3205">
        <v>0</v>
      </c>
      <c r="F3205">
        <v>66</v>
      </c>
      <c r="G3205">
        <v>61.35</v>
      </c>
      <c r="H3205">
        <v>4323.3999999999996</v>
      </c>
      <c r="I3205">
        <f t="shared" si="50"/>
        <v>0</v>
      </c>
      <c r="J3205" t="s">
        <v>3686</v>
      </c>
    </row>
    <row r="3206" spans="1:10" hidden="1">
      <c r="A3206">
        <v>25</v>
      </c>
      <c r="B3206">
        <v>1</v>
      </c>
      <c r="C3206">
        <v>3</v>
      </c>
      <c r="D3206">
        <v>5219</v>
      </c>
      <c r="E3206">
        <v>0</v>
      </c>
      <c r="F3206">
        <v>70</v>
      </c>
      <c r="G3206">
        <v>20.149999999999999</v>
      </c>
      <c r="H3206">
        <v>3290.7</v>
      </c>
      <c r="I3206">
        <f t="shared" si="50"/>
        <v>0</v>
      </c>
      <c r="J3206" t="s">
        <v>3686</v>
      </c>
    </row>
    <row r="3207" spans="1:10" hidden="1">
      <c r="A3207">
        <v>32</v>
      </c>
      <c r="B3207">
        <v>2</v>
      </c>
      <c r="C3207">
        <v>3</v>
      </c>
      <c r="D3207">
        <v>5012</v>
      </c>
      <c r="E3207">
        <v>5</v>
      </c>
      <c r="F3207">
        <v>56</v>
      </c>
      <c r="G3207">
        <v>109.6</v>
      </c>
      <c r="H3207">
        <v>6733.64</v>
      </c>
      <c r="I3207">
        <f t="shared" si="50"/>
        <v>0</v>
      </c>
      <c r="J3207" t="s">
        <v>3686</v>
      </c>
    </row>
    <row r="3208" spans="1:10" hidden="1">
      <c r="A3208">
        <v>36</v>
      </c>
      <c r="B3208">
        <v>3</v>
      </c>
      <c r="C3208">
        <v>3</v>
      </c>
      <c r="D3208">
        <v>5661</v>
      </c>
      <c r="E3208">
        <v>1</v>
      </c>
      <c r="F3208">
        <v>55</v>
      </c>
      <c r="G3208">
        <v>85.1</v>
      </c>
      <c r="H3208">
        <v>5119.3999999999996</v>
      </c>
      <c r="I3208">
        <f t="shared" si="50"/>
        <v>0</v>
      </c>
      <c r="J3208" t="s">
        <v>3686</v>
      </c>
    </row>
    <row r="3209" spans="1:10" hidden="1">
      <c r="A3209">
        <v>37</v>
      </c>
      <c r="B3209">
        <v>1</v>
      </c>
      <c r="C3209">
        <v>3</v>
      </c>
      <c r="D3209">
        <v>4594</v>
      </c>
      <c r="E3209">
        <v>0</v>
      </c>
      <c r="F3209">
        <v>2</v>
      </c>
      <c r="G3209">
        <v>55.3</v>
      </c>
      <c r="H3209">
        <v>196.51</v>
      </c>
      <c r="I3209">
        <f t="shared" si="50"/>
        <v>0</v>
      </c>
      <c r="J3209" t="s">
        <v>3751</v>
      </c>
    </row>
    <row r="3210" spans="1:10" hidden="1">
      <c r="A3210">
        <v>22</v>
      </c>
      <c r="B3210">
        <v>2</v>
      </c>
      <c r="C3210">
        <v>3</v>
      </c>
      <c r="D3210">
        <v>3571</v>
      </c>
      <c r="E3210">
        <v>6</v>
      </c>
      <c r="F3210">
        <v>22</v>
      </c>
      <c r="G3210">
        <v>78.650000000000006</v>
      </c>
      <c r="H3210">
        <v>2459.0500000000002</v>
      </c>
      <c r="I3210">
        <f t="shared" si="50"/>
        <v>0</v>
      </c>
      <c r="J3210" t="s">
        <v>3686</v>
      </c>
    </row>
    <row r="3211" spans="1:10" hidden="1">
      <c r="A3211">
        <v>64</v>
      </c>
      <c r="B3211">
        <v>0</v>
      </c>
      <c r="C3211">
        <v>3</v>
      </c>
      <c r="D3211">
        <v>5252</v>
      </c>
      <c r="E3211">
        <v>0</v>
      </c>
      <c r="F3211">
        <v>5</v>
      </c>
      <c r="G3211">
        <v>19.95</v>
      </c>
      <c r="H3211">
        <v>283.60000000000002</v>
      </c>
      <c r="I3211">
        <f t="shared" si="50"/>
        <v>0</v>
      </c>
      <c r="J3211" t="s">
        <v>3686</v>
      </c>
    </row>
    <row r="3212" spans="1:10" hidden="1">
      <c r="A3212">
        <v>33</v>
      </c>
      <c r="B3212">
        <v>1</v>
      </c>
      <c r="C3212">
        <v>3</v>
      </c>
      <c r="D3212">
        <v>4116</v>
      </c>
      <c r="E3212">
        <v>4</v>
      </c>
      <c r="F3212">
        <v>72</v>
      </c>
      <c r="G3212">
        <v>83.6</v>
      </c>
      <c r="H3212">
        <v>6883.78</v>
      </c>
      <c r="I3212">
        <f t="shared" si="50"/>
        <v>0</v>
      </c>
      <c r="J3212" t="s">
        <v>3686</v>
      </c>
    </row>
    <row r="3213" spans="1:10" hidden="1">
      <c r="A3213">
        <v>36</v>
      </c>
      <c r="B3213">
        <v>0</v>
      </c>
      <c r="C3213">
        <v>3</v>
      </c>
      <c r="D3213">
        <v>6469</v>
      </c>
      <c r="E3213">
        <v>0</v>
      </c>
      <c r="F3213">
        <v>62</v>
      </c>
      <c r="G3213">
        <v>69.400000000000006</v>
      </c>
      <c r="H3213">
        <v>6787.56</v>
      </c>
      <c r="I3213">
        <f t="shared" si="50"/>
        <v>0</v>
      </c>
      <c r="J3213" t="s">
        <v>3686</v>
      </c>
    </row>
    <row r="3214" spans="1:10" hidden="1">
      <c r="A3214">
        <v>55</v>
      </c>
      <c r="B3214">
        <v>0</v>
      </c>
      <c r="C3214">
        <v>3</v>
      </c>
      <c r="D3214">
        <v>4761</v>
      </c>
      <c r="E3214">
        <v>0</v>
      </c>
      <c r="F3214">
        <v>64</v>
      </c>
      <c r="G3214">
        <v>81.25</v>
      </c>
      <c r="H3214">
        <v>5958.91</v>
      </c>
      <c r="I3214">
        <f t="shared" si="50"/>
        <v>0</v>
      </c>
      <c r="J3214" t="s">
        <v>3686</v>
      </c>
    </row>
    <row r="3215" spans="1:10">
      <c r="A3215">
        <v>25</v>
      </c>
      <c r="B3215">
        <v>0</v>
      </c>
      <c r="C3215">
        <v>3</v>
      </c>
      <c r="D3215">
        <v>3645</v>
      </c>
      <c r="E3215">
        <v>0</v>
      </c>
      <c r="F3215">
        <v>47</v>
      </c>
      <c r="G3215">
        <v>85.5</v>
      </c>
      <c r="H3215">
        <v>5811.56</v>
      </c>
      <c r="I3215">
        <f t="shared" si="50"/>
        <v>1</v>
      </c>
      <c r="J3215" t="s">
        <v>24</v>
      </c>
    </row>
    <row r="3216" spans="1:10">
      <c r="A3216">
        <v>65</v>
      </c>
      <c r="B3216">
        <v>0</v>
      </c>
      <c r="C3216">
        <v>3</v>
      </c>
      <c r="D3216">
        <v>4994</v>
      </c>
      <c r="E3216">
        <v>1</v>
      </c>
      <c r="F3216">
        <v>28</v>
      </c>
      <c r="G3216">
        <v>101.3</v>
      </c>
      <c r="H3216">
        <v>3272.24</v>
      </c>
      <c r="I3216">
        <f t="shared" si="50"/>
        <v>1</v>
      </c>
      <c r="J3216" t="s">
        <v>24</v>
      </c>
    </row>
    <row r="3217" spans="1:10">
      <c r="A3217">
        <v>67</v>
      </c>
      <c r="B3217">
        <v>0</v>
      </c>
      <c r="C3217">
        <v>3</v>
      </c>
      <c r="D3217">
        <v>5546</v>
      </c>
      <c r="E3217">
        <v>0</v>
      </c>
      <c r="F3217">
        <v>8</v>
      </c>
      <c r="G3217">
        <v>101.35</v>
      </c>
      <c r="H3217">
        <v>1132.3399999999999</v>
      </c>
      <c r="I3217">
        <f t="shared" si="50"/>
        <v>1</v>
      </c>
      <c r="J3217" t="s">
        <v>24</v>
      </c>
    </row>
    <row r="3218" spans="1:10" hidden="1">
      <c r="A3218">
        <v>78</v>
      </c>
      <c r="B3218">
        <v>0</v>
      </c>
      <c r="C3218">
        <v>3</v>
      </c>
      <c r="D3218">
        <v>5372</v>
      </c>
      <c r="E3218">
        <v>0</v>
      </c>
      <c r="F3218">
        <v>71</v>
      </c>
      <c r="G3218">
        <v>56.45</v>
      </c>
      <c r="H3218">
        <v>3985.35</v>
      </c>
      <c r="I3218">
        <f t="shared" si="50"/>
        <v>0</v>
      </c>
      <c r="J3218" t="s">
        <v>3686</v>
      </c>
    </row>
    <row r="3219" spans="1:10" hidden="1">
      <c r="A3219">
        <v>73</v>
      </c>
      <c r="B3219">
        <v>0</v>
      </c>
      <c r="C3219">
        <v>3</v>
      </c>
      <c r="D3219">
        <v>4053</v>
      </c>
      <c r="E3219">
        <v>9</v>
      </c>
      <c r="F3219">
        <v>64</v>
      </c>
      <c r="G3219">
        <v>97</v>
      </c>
      <c r="H3219">
        <v>6671.54</v>
      </c>
      <c r="I3219">
        <f t="shared" si="50"/>
        <v>0</v>
      </c>
      <c r="J3219" t="s">
        <v>3686</v>
      </c>
    </row>
    <row r="3220" spans="1:10" hidden="1">
      <c r="A3220">
        <v>69</v>
      </c>
      <c r="B3220">
        <v>0</v>
      </c>
      <c r="C3220">
        <v>3</v>
      </c>
      <c r="D3220">
        <v>4886</v>
      </c>
      <c r="E3220">
        <v>1</v>
      </c>
      <c r="F3220">
        <v>72</v>
      </c>
      <c r="G3220">
        <v>64.8</v>
      </c>
      <c r="H3220">
        <v>4732.3500000000004</v>
      </c>
      <c r="I3220">
        <f t="shared" si="50"/>
        <v>0</v>
      </c>
      <c r="J3220" t="s">
        <v>3686</v>
      </c>
    </row>
    <row r="3221" spans="1:10" hidden="1">
      <c r="A3221">
        <v>78</v>
      </c>
      <c r="B3221">
        <v>1</v>
      </c>
      <c r="C3221">
        <v>3</v>
      </c>
      <c r="D3221">
        <v>3384</v>
      </c>
      <c r="E3221">
        <v>1</v>
      </c>
      <c r="F3221">
        <v>47</v>
      </c>
      <c r="G3221">
        <v>84.95</v>
      </c>
      <c r="H3221">
        <v>6085.68</v>
      </c>
      <c r="I3221">
        <f t="shared" si="50"/>
        <v>0</v>
      </c>
      <c r="J3221" t="s">
        <v>3686</v>
      </c>
    </row>
    <row r="3222" spans="1:10" hidden="1">
      <c r="A3222">
        <v>72</v>
      </c>
      <c r="B3222">
        <v>0</v>
      </c>
      <c r="C3222">
        <v>3</v>
      </c>
      <c r="D3222">
        <v>4022</v>
      </c>
      <c r="E3222">
        <v>0</v>
      </c>
      <c r="F3222">
        <v>70</v>
      </c>
      <c r="G3222">
        <v>44.05</v>
      </c>
      <c r="H3222">
        <v>3011.65</v>
      </c>
      <c r="I3222">
        <f t="shared" si="50"/>
        <v>0</v>
      </c>
      <c r="J3222" t="s">
        <v>3686</v>
      </c>
    </row>
    <row r="3223" spans="1:10" hidden="1">
      <c r="A3223">
        <v>68</v>
      </c>
      <c r="B3223">
        <v>0</v>
      </c>
      <c r="C3223">
        <v>3</v>
      </c>
      <c r="D3223">
        <v>5098</v>
      </c>
      <c r="E3223">
        <v>6</v>
      </c>
      <c r="F3223">
        <v>72</v>
      </c>
      <c r="G3223">
        <v>116.75</v>
      </c>
      <c r="H3223">
        <v>9339.0499999999993</v>
      </c>
      <c r="I3223">
        <f t="shared" si="50"/>
        <v>0</v>
      </c>
      <c r="J3223" t="s">
        <v>3686</v>
      </c>
    </row>
    <row r="3224" spans="1:10" hidden="1">
      <c r="A3224">
        <v>79</v>
      </c>
      <c r="B3224">
        <v>0</v>
      </c>
      <c r="C3224">
        <v>3</v>
      </c>
      <c r="D3224">
        <v>2560</v>
      </c>
      <c r="E3224">
        <v>1</v>
      </c>
      <c r="F3224">
        <v>8</v>
      </c>
      <c r="G3224">
        <v>43.35</v>
      </c>
      <c r="H3224">
        <v>371.4</v>
      </c>
      <c r="I3224">
        <f t="shared" si="50"/>
        <v>0</v>
      </c>
      <c r="J3224" t="s">
        <v>3686</v>
      </c>
    </row>
    <row r="3225" spans="1:10" hidden="1">
      <c r="A3225">
        <v>67</v>
      </c>
      <c r="B3225">
        <v>0</v>
      </c>
      <c r="C3225">
        <v>3</v>
      </c>
      <c r="D3225">
        <v>5061</v>
      </c>
      <c r="E3225">
        <v>8</v>
      </c>
      <c r="F3225">
        <v>62</v>
      </c>
      <c r="G3225">
        <v>104.85</v>
      </c>
      <c r="H3225">
        <v>7722.78</v>
      </c>
      <c r="I3225">
        <f t="shared" si="50"/>
        <v>0</v>
      </c>
      <c r="J3225" t="s">
        <v>3686</v>
      </c>
    </row>
    <row r="3226" spans="1:10" hidden="1">
      <c r="A3226">
        <v>70</v>
      </c>
      <c r="B3226">
        <v>0</v>
      </c>
      <c r="C3226">
        <v>3</v>
      </c>
      <c r="D3226">
        <v>4977</v>
      </c>
      <c r="E3226">
        <v>0</v>
      </c>
      <c r="F3226">
        <v>50</v>
      </c>
      <c r="G3226">
        <v>83.4</v>
      </c>
      <c r="H3226">
        <v>6513.2</v>
      </c>
      <c r="I3226">
        <f t="shared" si="50"/>
        <v>0</v>
      </c>
      <c r="J3226" t="s">
        <v>3686</v>
      </c>
    </row>
    <row r="3227" spans="1:10" hidden="1">
      <c r="A3227">
        <v>65</v>
      </c>
      <c r="B3227">
        <v>1</v>
      </c>
      <c r="C3227">
        <v>3</v>
      </c>
      <c r="D3227">
        <v>4772</v>
      </c>
      <c r="E3227">
        <v>9</v>
      </c>
      <c r="F3227">
        <v>64</v>
      </c>
      <c r="G3227">
        <v>24.4</v>
      </c>
      <c r="H3227">
        <v>3922.41</v>
      </c>
      <c r="I3227">
        <f t="shared" si="50"/>
        <v>0</v>
      </c>
      <c r="J3227" t="s">
        <v>3686</v>
      </c>
    </row>
    <row r="3228" spans="1:10" hidden="1">
      <c r="A3228">
        <v>69</v>
      </c>
      <c r="B3228">
        <v>0</v>
      </c>
      <c r="C3228">
        <v>3</v>
      </c>
      <c r="D3228">
        <v>5080</v>
      </c>
      <c r="E3228">
        <v>0</v>
      </c>
      <c r="F3228">
        <v>68</v>
      </c>
      <c r="G3228">
        <v>95.9</v>
      </c>
      <c r="H3228">
        <v>7840.76</v>
      </c>
      <c r="I3228">
        <f t="shared" si="50"/>
        <v>0</v>
      </c>
      <c r="J3228" t="s">
        <v>3686</v>
      </c>
    </row>
    <row r="3229" spans="1:10">
      <c r="A3229">
        <v>66</v>
      </c>
      <c r="B3229">
        <v>0</v>
      </c>
      <c r="C3229">
        <v>3</v>
      </c>
      <c r="D3229">
        <v>4643</v>
      </c>
      <c r="E3229">
        <v>6</v>
      </c>
      <c r="F3229">
        <v>18</v>
      </c>
      <c r="G3229">
        <v>95.15</v>
      </c>
      <c r="H3229">
        <v>1796.96</v>
      </c>
      <c r="I3229">
        <f t="shared" si="50"/>
        <v>1</v>
      </c>
      <c r="J3229" t="s">
        <v>24</v>
      </c>
    </row>
    <row r="3230" spans="1:10">
      <c r="A3230">
        <v>52</v>
      </c>
      <c r="B3230">
        <v>0</v>
      </c>
      <c r="C3230">
        <v>3</v>
      </c>
      <c r="D3230">
        <v>2887</v>
      </c>
      <c r="E3230">
        <v>0</v>
      </c>
      <c r="F3230">
        <v>12</v>
      </c>
      <c r="G3230">
        <v>45.4</v>
      </c>
      <c r="H3230">
        <v>652.34</v>
      </c>
      <c r="I3230">
        <f t="shared" si="50"/>
        <v>1</v>
      </c>
      <c r="J3230" t="s">
        <v>24</v>
      </c>
    </row>
    <row r="3231" spans="1:10">
      <c r="A3231">
        <v>49</v>
      </c>
      <c r="B3231">
        <v>0</v>
      </c>
      <c r="C3231">
        <v>3</v>
      </c>
      <c r="D3231">
        <v>2362</v>
      </c>
      <c r="E3231">
        <v>2</v>
      </c>
      <c r="F3231">
        <v>2</v>
      </c>
      <c r="G3231">
        <v>19.850000000000001</v>
      </c>
      <c r="H3231">
        <v>66.180000000000007</v>
      </c>
      <c r="I3231">
        <f t="shared" si="50"/>
        <v>1</v>
      </c>
      <c r="J3231" t="s">
        <v>24</v>
      </c>
    </row>
    <row r="3232" spans="1:10">
      <c r="A3232">
        <v>40</v>
      </c>
      <c r="B3232">
        <v>0</v>
      </c>
      <c r="C3232">
        <v>3</v>
      </c>
      <c r="D3232">
        <v>2928</v>
      </c>
      <c r="E3232">
        <v>0</v>
      </c>
      <c r="F3232">
        <v>1</v>
      </c>
      <c r="G3232">
        <v>50.45</v>
      </c>
      <c r="H3232">
        <v>78.7</v>
      </c>
      <c r="I3232">
        <f t="shared" si="50"/>
        <v>1</v>
      </c>
      <c r="J3232" t="s">
        <v>24</v>
      </c>
    </row>
    <row r="3233" spans="1:10">
      <c r="A3233">
        <v>37</v>
      </c>
      <c r="B3233">
        <v>0</v>
      </c>
      <c r="C3233">
        <v>3</v>
      </c>
      <c r="D3233">
        <v>4095</v>
      </c>
      <c r="E3233">
        <v>1</v>
      </c>
      <c r="F3233">
        <v>30</v>
      </c>
      <c r="G3233">
        <v>94.05</v>
      </c>
      <c r="H3233">
        <v>3181.45</v>
      </c>
      <c r="I3233">
        <f t="shared" si="50"/>
        <v>1</v>
      </c>
      <c r="J3233" t="s">
        <v>24</v>
      </c>
    </row>
    <row r="3234" spans="1:10">
      <c r="A3234">
        <v>33</v>
      </c>
      <c r="B3234">
        <v>0</v>
      </c>
      <c r="C3234">
        <v>3</v>
      </c>
      <c r="D3234">
        <v>4183</v>
      </c>
      <c r="E3234">
        <v>0</v>
      </c>
      <c r="F3234">
        <v>61</v>
      </c>
      <c r="G3234">
        <v>106.6</v>
      </c>
      <c r="H3234">
        <v>8943.43</v>
      </c>
      <c r="I3234">
        <f t="shared" si="50"/>
        <v>1</v>
      </c>
      <c r="J3234" t="s">
        <v>24</v>
      </c>
    </row>
    <row r="3235" spans="1:10" hidden="1">
      <c r="A3235">
        <v>39</v>
      </c>
      <c r="B3235">
        <v>0</v>
      </c>
      <c r="C3235">
        <v>3</v>
      </c>
      <c r="D3235">
        <v>2484</v>
      </c>
      <c r="E3235">
        <v>0</v>
      </c>
      <c r="F3235">
        <v>1</v>
      </c>
      <c r="G3235">
        <v>19.75</v>
      </c>
      <c r="H3235">
        <v>35.520000000000003</v>
      </c>
      <c r="I3235">
        <f t="shared" si="50"/>
        <v>0</v>
      </c>
      <c r="J3235" t="s">
        <v>3751</v>
      </c>
    </row>
    <row r="3236" spans="1:10" hidden="1">
      <c r="A3236">
        <v>45</v>
      </c>
      <c r="B3236">
        <v>0</v>
      </c>
      <c r="C3236">
        <v>3</v>
      </c>
      <c r="D3236">
        <v>5561</v>
      </c>
      <c r="E3236">
        <v>2</v>
      </c>
      <c r="F3236">
        <v>51</v>
      </c>
      <c r="G3236">
        <v>93.5</v>
      </c>
      <c r="H3236">
        <v>5694.12</v>
      </c>
      <c r="I3236">
        <f t="shared" si="50"/>
        <v>0</v>
      </c>
      <c r="J3236" t="s">
        <v>3686</v>
      </c>
    </row>
    <row r="3237" spans="1:10" hidden="1">
      <c r="A3237">
        <v>27</v>
      </c>
      <c r="B3237">
        <v>0</v>
      </c>
      <c r="C3237">
        <v>3</v>
      </c>
      <c r="D3237">
        <v>4012</v>
      </c>
      <c r="E3237">
        <v>1</v>
      </c>
      <c r="F3237">
        <v>57</v>
      </c>
      <c r="G3237">
        <v>59.75</v>
      </c>
      <c r="H3237">
        <v>6259.68</v>
      </c>
      <c r="I3237">
        <f t="shared" si="50"/>
        <v>0</v>
      </c>
      <c r="J3237" t="s">
        <v>3686</v>
      </c>
    </row>
    <row r="3238" spans="1:10" hidden="1">
      <c r="A3238">
        <v>50</v>
      </c>
      <c r="B3238">
        <v>0</v>
      </c>
      <c r="C3238">
        <v>3</v>
      </c>
      <c r="D3238">
        <v>5880</v>
      </c>
      <c r="E3238">
        <v>5</v>
      </c>
      <c r="F3238">
        <v>70</v>
      </c>
      <c r="G3238">
        <v>80.599999999999994</v>
      </c>
      <c r="H3238">
        <v>8526.9</v>
      </c>
      <c r="I3238">
        <f t="shared" si="50"/>
        <v>0</v>
      </c>
      <c r="J3238" t="s">
        <v>3686</v>
      </c>
    </row>
    <row r="3239" spans="1:10" hidden="1">
      <c r="A3239">
        <v>37</v>
      </c>
      <c r="B3239">
        <v>0</v>
      </c>
      <c r="C3239">
        <v>3</v>
      </c>
      <c r="D3239">
        <v>5029</v>
      </c>
      <c r="E3239">
        <v>0</v>
      </c>
      <c r="F3239">
        <v>23</v>
      </c>
      <c r="G3239">
        <v>95.3</v>
      </c>
      <c r="H3239">
        <v>3301.73</v>
      </c>
      <c r="I3239">
        <f t="shared" si="50"/>
        <v>0</v>
      </c>
      <c r="J3239" t="s">
        <v>3686</v>
      </c>
    </row>
    <row r="3240" spans="1:10" hidden="1">
      <c r="A3240">
        <v>53</v>
      </c>
      <c r="B3240">
        <v>2</v>
      </c>
      <c r="C3240">
        <v>3</v>
      </c>
      <c r="D3240">
        <v>5793</v>
      </c>
      <c r="E3240">
        <v>1</v>
      </c>
      <c r="F3240">
        <v>47</v>
      </c>
      <c r="G3240">
        <v>96.1</v>
      </c>
      <c r="H3240">
        <v>5124.18</v>
      </c>
      <c r="I3240">
        <f t="shared" si="50"/>
        <v>0</v>
      </c>
      <c r="J3240" t="s">
        <v>3686</v>
      </c>
    </row>
    <row r="3241" spans="1:10" hidden="1">
      <c r="A3241">
        <v>23</v>
      </c>
      <c r="B3241">
        <v>0</v>
      </c>
      <c r="C3241">
        <v>3</v>
      </c>
      <c r="D3241">
        <v>2607</v>
      </c>
      <c r="E3241">
        <v>0</v>
      </c>
      <c r="F3241">
        <v>39</v>
      </c>
      <c r="G3241">
        <v>19.350000000000001</v>
      </c>
      <c r="H3241">
        <v>2674.99</v>
      </c>
      <c r="I3241">
        <f t="shared" si="50"/>
        <v>0</v>
      </c>
      <c r="J3241" t="s">
        <v>3686</v>
      </c>
    </row>
    <row r="3242" spans="1:10" hidden="1">
      <c r="A3242">
        <v>42</v>
      </c>
      <c r="B3242">
        <v>0</v>
      </c>
      <c r="C3242">
        <v>3</v>
      </c>
      <c r="D3242">
        <v>2325</v>
      </c>
      <c r="E3242">
        <v>6</v>
      </c>
      <c r="F3242">
        <v>46</v>
      </c>
      <c r="G3242">
        <v>20.2</v>
      </c>
      <c r="H3242">
        <v>1062.72</v>
      </c>
      <c r="I3242">
        <f t="shared" si="50"/>
        <v>0</v>
      </c>
      <c r="J3242" t="s">
        <v>3686</v>
      </c>
    </row>
    <row r="3243" spans="1:10" hidden="1">
      <c r="A3243">
        <v>44</v>
      </c>
      <c r="B3243">
        <v>0</v>
      </c>
      <c r="C3243">
        <v>3</v>
      </c>
      <c r="D3243">
        <v>4310</v>
      </c>
      <c r="E3243">
        <v>10</v>
      </c>
      <c r="F3243">
        <v>24</v>
      </c>
      <c r="G3243">
        <v>74.400000000000006</v>
      </c>
      <c r="H3243">
        <v>2501.54</v>
      </c>
      <c r="I3243">
        <f t="shared" si="50"/>
        <v>0</v>
      </c>
      <c r="J3243" t="s">
        <v>3686</v>
      </c>
    </row>
    <row r="3244" spans="1:10" hidden="1">
      <c r="A3244">
        <v>61</v>
      </c>
      <c r="B3244">
        <v>0</v>
      </c>
      <c r="C3244">
        <v>3</v>
      </c>
      <c r="D3244">
        <v>3380</v>
      </c>
      <c r="E3244">
        <v>0</v>
      </c>
      <c r="F3244">
        <v>30</v>
      </c>
      <c r="G3244">
        <v>70.400000000000006</v>
      </c>
      <c r="H3244">
        <v>3017.05</v>
      </c>
      <c r="I3244">
        <f t="shared" si="50"/>
        <v>0</v>
      </c>
      <c r="J3244" t="s">
        <v>3686</v>
      </c>
    </row>
    <row r="3245" spans="1:10" hidden="1">
      <c r="A3245">
        <v>47</v>
      </c>
      <c r="B3245">
        <v>0</v>
      </c>
      <c r="C3245">
        <v>3</v>
      </c>
      <c r="D3245">
        <v>4081</v>
      </c>
      <c r="E3245">
        <v>0</v>
      </c>
      <c r="F3245">
        <v>67</v>
      </c>
      <c r="G3245">
        <v>88.8</v>
      </c>
      <c r="H3245">
        <v>8403.59</v>
      </c>
      <c r="I3245">
        <f t="shared" si="50"/>
        <v>0</v>
      </c>
      <c r="J3245" t="s">
        <v>3686</v>
      </c>
    </row>
    <row r="3246" spans="1:10" hidden="1">
      <c r="A3246">
        <v>19</v>
      </c>
      <c r="B3246">
        <v>1</v>
      </c>
      <c r="C3246">
        <v>3</v>
      </c>
      <c r="D3246">
        <v>4424</v>
      </c>
      <c r="E3246">
        <v>6</v>
      </c>
      <c r="F3246">
        <v>72</v>
      </c>
      <c r="G3246">
        <v>19.55</v>
      </c>
      <c r="H3246">
        <v>2711.21</v>
      </c>
      <c r="I3246">
        <f t="shared" si="50"/>
        <v>0</v>
      </c>
      <c r="J3246" t="s">
        <v>3686</v>
      </c>
    </row>
    <row r="3247" spans="1:10" hidden="1">
      <c r="A3247">
        <v>58</v>
      </c>
      <c r="B3247">
        <v>0</v>
      </c>
      <c r="C3247">
        <v>3</v>
      </c>
      <c r="D3247">
        <v>4200</v>
      </c>
      <c r="E3247">
        <v>0</v>
      </c>
      <c r="F3247">
        <v>72</v>
      </c>
      <c r="G3247">
        <v>92</v>
      </c>
      <c r="H3247">
        <v>9902.27</v>
      </c>
      <c r="I3247">
        <f t="shared" si="50"/>
        <v>0</v>
      </c>
      <c r="J3247" t="s">
        <v>3686</v>
      </c>
    </row>
    <row r="3248" spans="1:10" hidden="1">
      <c r="A3248">
        <v>55</v>
      </c>
      <c r="B3248">
        <v>0</v>
      </c>
      <c r="C3248">
        <v>3</v>
      </c>
      <c r="D3248">
        <v>5980</v>
      </c>
      <c r="E3248">
        <v>7</v>
      </c>
      <c r="F3248">
        <v>33</v>
      </c>
      <c r="G3248">
        <v>59.55</v>
      </c>
      <c r="H3248">
        <v>2016.3</v>
      </c>
      <c r="I3248">
        <f t="shared" si="50"/>
        <v>0</v>
      </c>
      <c r="J3248" t="s">
        <v>3686</v>
      </c>
    </row>
    <row r="3249" spans="1:10" hidden="1">
      <c r="A3249">
        <v>52</v>
      </c>
      <c r="B3249">
        <v>0</v>
      </c>
      <c r="C3249">
        <v>3</v>
      </c>
      <c r="D3249">
        <v>5866</v>
      </c>
      <c r="E3249">
        <v>2</v>
      </c>
      <c r="F3249">
        <v>57</v>
      </c>
      <c r="G3249">
        <v>49.9</v>
      </c>
      <c r="H3249">
        <v>2782.4</v>
      </c>
      <c r="I3249">
        <f t="shared" si="50"/>
        <v>0</v>
      </c>
      <c r="J3249" t="s">
        <v>3686</v>
      </c>
    </row>
    <row r="3250" spans="1:10" hidden="1">
      <c r="A3250">
        <v>44</v>
      </c>
      <c r="B3250">
        <v>0</v>
      </c>
      <c r="C3250">
        <v>3</v>
      </c>
      <c r="D3250">
        <v>4137</v>
      </c>
      <c r="E3250">
        <v>0</v>
      </c>
      <c r="F3250">
        <v>20</v>
      </c>
      <c r="G3250">
        <v>19.25</v>
      </c>
      <c r="H3250">
        <v>1335.85</v>
      </c>
      <c r="I3250">
        <f t="shared" si="50"/>
        <v>0</v>
      </c>
      <c r="J3250" t="s">
        <v>3686</v>
      </c>
    </row>
    <row r="3251" spans="1:10" hidden="1">
      <c r="A3251">
        <v>49</v>
      </c>
      <c r="B3251">
        <v>0</v>
      </c>
      <c r="C3251">
        <v>3</v>
      </c>
      <c r="D3251">
        <v>5658</v>
      </c>
      <c r="E3251">
        <v>0</v>
      </c>
      <c r="F3251">
        <v>37</v>
      </c>
      <c r="G3251">
        <v>35.799999999999997</v>
      </c>
      <c r="H3251">
        <v>1416.9</v>
      </c>
      <c r="I3251">
        <f t="shared" si="50"/>
        <v>0</v>
      </c>
      <c r="J3251" t="s">
        <v>3686</v>
      </c>
    </row>
    <row r="3252" spans="1:10" hidden="1">
      <c r="A3252">
        <v>51</v>
      </c>
      <c r="B3252">
        <v>2</v>
      </c>
      <c r="C3252">
        <v>3</v>
      </c>
      <c r="D3252">
        <v>4937</v>
      </c>
      <c r="E3252">
        <v>8</v>
      </c>
      <c r="F3252">
        <v>57</v>
      </c>
      <c r="G3252">
        <v>20.75</v>
      </c>
      <c r="H3252">
        <v>2812.63</v>
      </c>
      <c r="I3252">
        <f t="shared" si="50"/>
        <v>0</v>
      </c>
      <c r="J3252" t="s">
        <v>3686</v>
      </c>
    </row>
    <row r="3253" spans="1:10" hidden="1">
      <c r="A3253">
        <v>60</v>
      </c>
      <c r="B3253">
        <v>0</v>
      </c>
      <c r="C3253">
        <v>3</v>
      </c>
      <c r="D3253">
        <v>2429</v>
      </c>
      <c r="E3253">
        <v>1</v>
      </c>
      <c r="F3253">
        <v>22</v>
      </c>
      <c r="G3253">
        <v>104.6</v>
      </c>
      <c r="H3253">
        <v>3273.07</v>
      </c>
      <c r="I3253">
        <f t="shared" si="50"/>
        <v>0</v>
      </c>
      <c r="J3253" t="s">
        <v>3686</v>
      </c>
    </row>
    <row r="3254" spans="1:10" hidden="1">
      <c r="A3254">
        <v>53</v>
      </c>
      <c r="B3254">
        <v>2</v>
      </c>
      <c r="C3254">
        <v>3</v>
      </c>
      <c r="D3254">
        <v>4567</v>
      </c>
      <c r="E3254">
        <v>4</v>
      </c>
      <c r="F3254">
        <v>49</v>
      </c>
      <c r="G3254">
        <v>87.2</v>
      </c>
      <c r="H3254">
        <v>5965.43</v>
      </c>
      <c r="I3254">
        <f t="shared" si="50"/>
        <v>0</v>
      </c>
      <c r="J3254" t="s">
        <v>3686</v>
      </c>
    </row>
    <row r="3255" spans="1:10" hidden="1">
      <c r="A3255">
        <v>32</v>
      </c>
      <c r="B3255">
        <v>0</v>
      </c>
      <c r="C3255">
        <v>3</v>
      </c>
      <c r="D3255">
        <v>5451</v>
      </c>
      <c r="E3255">
        <v>0</v>
      </c>
      <c r="F3255">
        <v>26</v>
      </c>
      <c r="G3255">
        <v>45.45</v>
      </c>
      <c r="H3255">
        <v>1988.97</v>
      </c>
      <c r="I3255">
        <f t="shared" si="50"/>
        <v>0</v>
      </c>
      <c r="J3255" t="s">
        <v>3686</v>
      </c>
    </row>
    <row r="3256" spans="1:10" hidden="1">
      <c r="A3256">
        <v>28</v>
      </c>
      <c r="B3256">
        <v>1</v>
      </c>
      <c r="C3256">
        <v>3</v>
      </c>
      <c r="D3256">
        <v>3235</v>
      </c>
      <c r="E3256">
        <v>5</v>
      </c>
      <c r="F3256">
        <v>20</v>
      </c>
      <c r="G3256">
        <v>49.6</v>
      </c>
      <c r="H3256">
        <v>1203.4000000000001</v>
      </c>
      <c r="I3256">
        <f t="shared" si="50"/>
        <v>0</v>
      </c>
      <c r="J3256" t="s">
        <v>3686</v>
      </c>
    </row>
    <row r="3257" spans="1:10" hidden="1">
      <c r="A3257">
        <v>63</v>
      </c>
      <c r="B3257">
        <v>2</v>
      </c>
      <c r="C3257">
        <v>3</v>
      </c>
      <c r="D3257">
        <v>4112</v>
      </c>
      <c r="E3257">
        <v>1</v>
      </c>
      <c r="F3257">
        <v>68</v>
      </c>
      <c r="G3257">
        <v>44.8</v>
      </c>
      <c r="H3257">
        <v>2983.65</v>
      </c>
      <c r="I3257">
        <f t="shared" si="50"/>
        <v>0</v>
      </c>
      <c r="J3257" t="s">
        <v>3686</v>
      </c>
    </row>
    <row r="3258" spans="1:10" hidden="1">
      <c r="A3258">
        <v>39</v>
      </c>
      <c r="B3258">
        <v>0</v>
      </c>
      <c r="C3258">
        <v>3</v>
      </c>
      <c r="D3258">
        <v>2724</v>
      </c>
      <c r="E3258">
        <v>0</v>
      </c>
      <c r="F3258">
        <v>6</v>
      </c>
      <c r="G3258">
        <v>78.650000000000006</v>
      </c>
      <c r="H3258">
        <v>772.84</v>
      </c>
      <c r="I3258">
        <f t="shared" si="50"/>
        <v>0</v>
      </c>
      <c r="J3258" t="s">
        <v>3686</v>
      </c>
    </row>
    <row r="3259" spans="1:10" hidden="1">
      <c r="A3259">
        <v>44</v>
      </c>
      <c r="B3259">
        <v>0</v>
      </c>
      <c r="C3259">
        <v>3</v>
      </c>
      <c r="D3259">
        <v>4481</v>
      </c>
      <c r="E3259">
        <v>0</v>
      </c>
      <c r="F3259">
        <v>20</v>
      </c>
      <c r="G3259">
        <v>55</v>
      </c>
      <c r="H3259">
        <v>1165.55</v>
      </c>
      <c r="I3259">
        <f t="shared" si="50"/>
        <v>0</v>
      </c>
      <c r="J3259" t="s">
        <v>3686</v>
      </c>
    </row>
    <row r="3260" spans="1:10" hidden="1">
      <c r="A3260">
        <v>45</v>
      </c>
      <c r="B3260">
        <v>0</v>
      </c>
      <c r="C3260">
        <v>3</v>
      </c>
      <c r="D3260">
        <v>5878</v>
      </c>
      <c r="E3260">
        <v>0</v>
      </c>
      <c r="F3260">
        <v>53</v>
      </c>
      <c r="G3260">
        <v>19.649999999999999</v>
      </c>
      <c r="H3260">
        <v>2206.0100000000002</v>
      </c>
      <c r="I3260">
        <f t="shared" si="50"/>
        <v>0</v>
      </c>
      <c r="J3260" t="s">
        <v>3686</v>
      </c>
    </row>
    <row r="3261" spans="1:10" hidden="1">
      <c r="A3261">
        <v>62</v>
      </c>
      <c r="B3261">
        <v>0</v>
      </c>
      <c r="C3261">
        <v>3</v>
      </c>
      <c r="D3261">
        <v>5059</v>
      </c>
      <c r="E3261">
        <v>0</v>
      </c>
      <c r="F3261">
        <v>69</v>
      </c>
      <c r="G3261">
        <v>66.900000000000006</v>
      </c>
      <c r="H3261">
        <v>5537.69</v>
      </c>
      <c r="I3261">
        <f t="shared" si="50"/>
        <v>0</v>
      </c>
      <c r="J3261" t="s">
        <v>3686</v>
      </c>
    </row>
    <row r="3262" spans="1:10" hidden="1">
      <c r="A3262">
        <v>46</v>
      </c>
      <c r="B3262">
        <v>0</v>
      </c>
      <c r="C3262">
        <v>3</v>
      </c>
      <c r="D3262">
        <v>4844</v>
      </c>
      <c r="E3262">
        <v>0</v>
      </c>
      <c r="F3262">
        <v>36</v>
      </c>
      <c r="G3262">
        <v>89.65</v>
      </c>
      <c r="H3262">
        <v>4957.3</v>
      </c>
      <c r="I3262">
        <f t="shared" si="50"/>
        <v>0</v>
      </c>
      <c r="J3262" t="s">
        <v>3686</v>
      </c>
    </row>
    <row r="3263" spans="1:10" hidden="1">
      <c r="A3263">
        <v>29</v>
      </c>
      <c r="B3263">
        <v>0</v>
      </c>
      <c r="C3263">
        <v>3</v>
      </c>
      <c r="D3263">
        <v>4025</v>
      </c>
      <c r="E3263">
        <v>0</v>
      </c>
      <c r="F3263">
        <v>44</v>
      </c>
      <c r="G3263">
        <v>100.1</v>
      </c>
      <c r="H3263">
        <v>6532.15</v>
      </c>
      <c r="I3263">
        <f t="shared" si="50"/>
        <v>0</v>
      </c>
      <c r="J3263" t="s">
        <v>3686</v>
      </c>
    </row>
    <row r="3264" spans="1:10" hidden="1">
      <c r="A3264">
        <v>30</v>
      </c>
      <c r="B3264">
        <v>3</v>
      </c>
      <c r="C3264">
        <v>3</v>
      </c>
      <c r="D3264">
        <v>3205</v>
      </c>
      <c r="E3264">
        <v>10</v>
      </c>
      <c r="F3264">
        <v>15</v>
      </c>
      <c r="G3264">
        <v>20.350000000000001</v>
      </c>
      <c r="H3264">
        <v>1035.55</v>
      </c>
      <c r="I3264">
        <f t="shared" si="50"/>
        <v>0</v>
      </c>
      <c r="J3264" t="s">
        <v>3686</v>
      </c>
    </row>
    <row r="3265" spans="1:10" hidden="1">
      <c r="A3265">
        <v>44</v>
      </c>
      <c r="B3265">
        <v>0</v>
      </c>
      <c r="C3265">
        <v>3</v>
      </c>
      <c r="D3265">
        <v>4668</v>
      </c>
      <c r="E3265">
        <v>2</v>
      </c>
      <c r="F3265">
        <v>71</v>
      </c>
      <c r="G3265">
        <v>82.55</v>
      </c>
      <c r="H3265">
        <v>7835.56</v>
      </c>
      <c r="I3265">
        <f t="shared" si="50"/>
        <v>0</v>
      </c>
      <c r="J3265" t="s">
        <v>3686</v>
      </c>
    </row>
    <row r="3266" spans="1:10" hidden="1">
      <c r="A3266">
        <v>34</v>
      </c>
      <c r="B3266">
        <v>0</v>
      </c>
      <c r="C3266">
        <v>3</v>
      </c>
      <c r="D3266">
        <v>5319</v>
      </c>
      <c r="E3266">
        <v>0</v>
      </c>
      <c r="F3266">
        <v>36</v>
      </c>
      <c r="G3266">
        <v>104.8</v>
      </c>
      <c r="H3266">
        <v>4909.21</v>
      </c>
      <c r="I3266">
        <f t="shared" ref="I3266:I3329" si="51">IF(J3266="Churned",1,0)</f>
        <v>0</v>
      </c>
      <c r="J3266" t="s">
        <v>3686</v>
      </c>
    </row>
    <row r="3267" spans="1:10" hidden="1">
      <c r="A3267">
        <v>52</v>
      </c>
      <c r="B3267">
        <v>0</v>
      </c>
      <c r="C3267">
        <v>3</v>
      </c>
      <c r="D3267">
        <v>4905</v>
      </c>
      <c r="E3267">
        <v>0</v>
      </c>
      <c r="F3267">
        <v>3</v>
      </c>
      <c r="G3267">
        <v>19.100000000000001</v>
      </c>
      <c r="H3267">
        <v>102.01</v>
      </c>
      <c r="I3267">
        <f t="shared" si="51"/>
        <v>0</v>
      </c>
      <c r="J3267" t="s">
        <v>3751</v>
      </c>
    </row>
    <row r="3268" spans="1:10">
      <c r="A3268">
        <v>49</v>
      </c>
      <c r="B3268">
        <v>1</v>
      </c>
      <c r="C3268">
        <v>3</v>
      </c>
      <c r="D3268">
        <v>5302</v>
      </c>
      <c r="E3268">
        <v>1</v>
      </c>
      <c r="F3268">
        <v>8</v>
      </c>
      <c r="G3268">
        <v>80.650000000000006</v>
      </c>
      <c r="H3268">
        <v>1024.0999999999999</v>
      </c>
      <c r="I3268">
        <f t="shared" si="51"/>
        <v>1</v>
      </c>
      <c r="J3268" t="s">
        <v>24</v>
      </c>
    </row>
    <row r="3269" spans="1:10">
      <c r="A3269">
        <v>74</v>
      </c>
      <c r="B3269">
        <v>0</v>
      </c>
      <c r="C3269">
        <v>3</v>
      </c>
      <c r="D3269">
        <v>5098</v>
      </c>
      <c r="E3269">
        <v>1</v>
      </c>
      <c r="F3269">
        <v>40</v>
      </c>
      <c r="G3269">
        <v>99.2</v>
      </c>
      <c r="H3269">
        <v>4852.6000000000004</v>
      </c>
      <c r="I3269">
        <f t="shared" si="51"/>
        <v>1</v>
      </c>
      <c r="J3269" t="s">
        <v>24</v>
      </c>
    </row>
    <row r="3270" spans="1:10" hidden="1">
      <c r="A3270">
        <v>74</v>
      </c>
      <c r="B3270">
        <v>0</v>
      </c>
      <c r="C3270">
        <v>3</v>
      </c>
      <c r="D3270">
        <v>2631</v>
      </c>
      <c r="E3270">
        <v>3</v>
      </c>
      <c r="F3270">
        <v>35</v>
      </c>
      <c r="G3270">
        <v>94.55</v>
      </c>
      <c r="H3270">
        <v>4080.8</v>
      </c>
      <c r="I3270">
        <f t="shared" si="51"/>
        <v>0</v>
      </c>
      <c r="J3270" t="s">
        <v>3686</v>
      </c>
    </row>
    <row r="3271" spans="1:10" hidden="1">
      <c r="A3271">
        <v>68</v>
      </c>
      <c r="B3271">
        <v>0</v>
      </c>
      <c r="C3271">
        <v>3</v>
      </c>
      <c r="D3271">
        <v>2587</v>
      </c>
      <c r="E3271">
        <v>10</v>
      </c>
      <c r="F3271">
        <v>7</v>
      </c>
      <c r="G3271">
        <v>29.8</v>
      </c>
      <c r="H3271">
        <v>208.62</v>
      </c>
      <c r="I3271">
        <f t="shared" si="51"/>
        <v>0</v>
      </c>
      <c r="J3271" t="s">
        <v>3686</v>
      </c>
    </row>
    <row r="3272" spans="1:10" hidden="1">
      <c r="A3272">
        <v>80</v>
      </c>
      <c r="B3272">
        <v>0</v>
      </c>
      <c r="C3272">
        <v>3</v>
      </c>
      <c r="D3272">
        <v>5527</v>
      </c>
      <c r="E3272">
        <v>0</v>
      </c>
      <c r="F3272">
        <v>47</v>
      </c>
      <c r="G3272">
        <v>86.05</v>
      </c>
      <c r="H3272">
        <v>5937.36</v>
      </c>
      <c r="I3272">
        <f t="shared" si="51"/>
        <v>0</v>
      </c>
      <c r="J3272" t="s">
        <v>3686</v>
      </c>
    </row>
    <row r="3273" spans="1:10" hidden="1">
      <c r="A3273">
        <v>70</v>
      </c>
      <c r="B3273">
        <v>0</v>
      </c>
      <c r="C3273">
        <v>3</v>
      </c>
      <c r="D3273">
        <v>4148</v>
      </c>
      <c r="E3273">
        <v>6</v>
      </c>
      <c r="F3273">
        <v>69</v>
      </c>
      <c r="G3273">
        <v>87.3</v>
      </c>
      <c r="H3273">
        <v>8439.5</v>
      </c>
      <c r="I3273">
        <f t="shared" si="51"/>
        <v>0</v>
      </c>
      <c r="J3273" t="s">
        <v>3686</v>
      </c>
    </row>
    <row r="3274" spans="1:10" hidden="1">
      <c r="A3274">
        <v>67</v>
      </c>
      <c r="B3274">
        <v>0</v>
      </c>
      <c r="C3274">
        <v>3</v>
      </c>
      <c r="D3274">
        <v>6072</v>
      </c>
      <c r="E3274">
        <v>4</v>
      </c>
      <c r="F3274">
        <v>72</v>
      </c>
      <c r="G3274">
        <v>78.5</v>
      </c>
      <c r="H3274">
        <v>7932.89</v>
      </c>
      <c r="I3274">
        <f t="shared" si="51"/>
        <v>0</v>
      </c>
      <c r="J3274" t="s">
        <v>3686</v>
      </c>
    </row>
    <row r="3275" spans="1:10" hidden="1">
      <c r="A3275">
        <v>66</v>
      </c>
      <c r="B3275">
        <v>0</v>
      </c>
      <c r="C3275">
        <v>3</v>
      </c>
      <c r="D3275">
        <v>4948</v>
      </c>
      <c r="E3275">
        <v>0</v>
      </c>
      <c r="F3275">
        <v>69</v>
      </c>
      <c r="G3275">
        <v>110.25</v>
      </c>
      <c r="H3275">
        <v>9082.15</v>
      </c>
      <c r="I3275">
        <f t="shared" si="51"/>
        <v>0</v>
      </c>
      <c r="J3275" t="s">
        <v>3686</v>
      </c>
    </row>
    <row r="3276" spans="1:10" hidden="1">
      <c r="A3276">
        <v>72</v>
      </c>
      <c r="B3276">
        <v>0</v>
      </c>
      <c r="C3276">
        <v>3</v>
      </c>
      <c r="D3276">
        <v>4861</v>
      </c>
      <c r="E3276">
        <v>0</v>
      </c>
      <c r="F3276">
        <v>66</v>
      </c>
      <c r="G3276">
        <v>102.4</v>
      </c>
      <c r="H3276">
        <v>7161.55</v>
      </c>
      <c r="I3276">
        <f t="shared" si="51"/>
        <v>0</v>
      </c>
      <c r="J3276" t="s">
        <v>3686</v>
      </c>
    </row>
    <row r="3277" spans="1:10">
      <c r="A3277">
        <v>68</v>
      </c>
      <c r="B3277">
        <v>0</v>
      </c>
      <c r="C3277">
        <v>3</v>
      </c>
      <c r="D3277">
        <v>2856</v>
      </c>
      <c r="E3277">
        <v>0</v>
      </c>
      <c r="F3277">
        <v>2</v>
      </c>
      <c r="G3277">
        <v>80.55</v>
      </c>
      <c r="H3277">
        <v>251.88</v>
      </c>
      <c r="I3277">
        <f t="shared" si="51"/>
        <v>1</v>
      </c>
      <c r="J3277" t="s">
        <v>24</v>
      </c>
    </row>
    <row r="3278" spans="1:10">
      <c r="A3278">
        <v>29</v>
      </c>
      <c r="B3278">
        <v>0</v>
      </c>
      <c r="C3278">
        <v>3</v>
      </c>
      <c r="D3278">
        <v>5701</v>
      </c>
      <c r="E3278">
        <v>0</v>
      </c>
      <c r="F3278">
        <v>5</v>
      </c>
      <c r="G3278">
        <v>94.85</v>
      </c>
      <c r="H3278">
        <v>663.55</v>
      </c>
      <c r="I3278">
        <f t="shared" si="51"/>
        <v>1</v>
      </c>
      <c r="J3278" t="s">
        <v>24</v>
      </c>
    </row>
    <row r="3279" spans="1:10">
      <c r="A3279">
        <v>44</v>
      </c>
      <c r="B3279">
        <v>0</v>
      </c>
      <c r="C3279">
        <v>3</v>
      </c>
      <c r="D3279">
        <v>3797</v>
      </c>
      <c r="E3279">
        <v>0</v>
      </c>
      <c r="F3279">
        <v>10</v>
      </c>
      <c r="G3279">
        <v>29.5</v>
      </c>
      <c r="H3279">
        <v>295.25</v>
      </c>
      <c r="I3279">
        <f t="shared" si="51"/>
        <v>1</v>
      </c>
      <c r="J3279" t="s">
        <v>24</v>
      </c>
    </row>
    <row r="3280" spans="1:10">
      <c r="A3280">
        <v>46</v>
      </c>
      <c r="B3280">
        <v>0</v>
      </c>
      <c r="C3280">
        <v>3</v>
      </c>
      <c r="D3280">
        <v>2806</v>
      </c>
      <c r="E3280">
        <v>0</v>
      </c>
      <c r="F3280">
        <v>1</v>
      </c>
      <c r="G3280">
        <v>50.45</v>
      </c>
      <c r="H3280">
        <v>74.150000000000006</v>
      </c>
      <c r="I3280">
        <f t="shared" si="51"/>
        <v>1</v>
      </c>
      <c r="J3280" t="s">
        <v>24</v>
      </c>
    </row>
    <row r="3281" spans="1:10">
      <c r="A3281">
        <v>39</v>
      </c>
      <c r="B3281">
        <v>0</v>
      </c>
      <c r="C3281">
        <v>3</v>
      </c>
      <c r="D3281">
        <v>4811</v>
      </c>
      <c r="E3281">
        <v>0</v>
      </c>
      <c r="F3281">
        <v>24</v>
      </c>
      <c r="G3281">
        <v>99.3</v>
      </c>
      <c r="H3281">
        <v>3510.39</v>
      </c>
      <c r="I3281">
        <f t="shared" si="51"/>
        <v>1</v>
      </c>
      <c r="J3281" t="s">
        <v>24</v>
      </c>
    </row>
    <row r="3282" spans="1:10">
      <c r="A3282">
        <v>63</v>
      </c>
      <c r="B3282">
        <v>3</v>
      </c>
      <c r="C3282">
        <v>3</v>
      </c>
      <c r="D3282">
        <v>5691</v>
      </c>
      <c r="E3282">
        <v>1</v>
      </c>
      <c r="F3282">
        <v>4</v>
      </c>
      <c r="G3282">
        <v>50.9</v>
      </c>
      <c r="H3282">
        <v>259.92</v>
      </c>
      <c r="I3282">
        <f t="shared" si="51"/>
        <v>1</v>
      </c>
      <c r="J3282" t="s">
        <v>24</v>
      </c>
    </row>
    <row r="3283" spans="1:10">
      <c r="A3283">
        <v>55</v>
      </c>
      <c r="B3283">
        <v>0</v>
      </c>
      <c r="C3283">
        <v>3</v>
      </c>
      <c r="D3283">
        <v>2085</v>
      </c>
      <c r="E3283">
        <v>0</v>
      </c>
      <c r="F3283">
        <v>4</v>
      </c>
      <c r="G3283">
        <v>79</v>
      </c>
      <c r="H3283">
        <v>413.43</v>
      </c>
      <c r="I3283">
        <f t="shared" si="51"/>
        <v>1</v>
      </c>
      <c r="J3283" t="s">
        <v>24</v>
      </c>
    </row>
    <row r="3284" spans="1:10">
      <c r="A3284">
        <v>61</v>
      </c>
      <c r="B3284">
        <v>0</v>
      </c>
      <c r="C3284">
        <v>3</v>
      </c>
      <c r="D3284">
        <v>3889</v>
      </c>
      <c r="E3284">
        <v>1</v>
      </c>
      <c r="F3284">
        <v>5</v>
      </c>
      <c r="G3284">
        <v>67.95</v>
      </c>
      <c r="H3284">
        <v>444.8</v>
      </c>
      <c r="I3284">
        <f t="shared" si="51"/>
        <v>1</v>
      </c>
      <c r="J3284" t="s">
        <v>24</v>
      </c>
    </row>
    <row r="3285" spans="1:10">
      <c r="A3285">
        <v>39</v>
      </c>
      <c r="B3285">
        <v>0</v>
      </c>
      <c r="C3285">
        <v>3</v>
      </c>
      <c r="D3285">
        <v>3407</v>
      </c>
      <c r="E3285">
        <v>0</v>
      </c>
      <c r="F3285">
        <v>41</v>
      </c>
      <c r="G3285">
        <v>70.25</v>
      </c>
      <c r="H3285">
        <v>4540.03</v>
      </c>
      <c r="I3285">
        <f t="shared" si="51"/>
        <v>1</v>
      </c>
      <c r="J3285" t="s">
        <v>24</v>
      </c>
    </row>
    <row r="3286" spans="1:10">
      <c r="A3286">
        <v>25</v>
      </c>
      <c r="B3286">
        <v>0</v>
      </c>
      <c r="C3286">
        <v>3</v>
      </c>
      <c r="D3286">
        <v>4581</v>
      </c>
      <c r="E3286">
        <v>0</v>
      </c>
      <c r="F3286">
        <v>12</v>
      </c>
      <c r="G3286">
        <v>59.8</v>
      </c>
      <c r="H3286">
        <v>843</v>
      </c>
      <c r="I3286">
        <f t="shared" si="51"/>
        <v>1</v>
      </c>
      <c r="J3286" t="s">
        <v>24</v>
      </c>
    </row>
    <row r="3287" spans="1:10" hidden="1">
      <c r="A3287">
        <v>44</v>
      </c>
      <c r="B3287">
        <v>0</v>
      </c>
      <c r="C3287">
        <v>3</v>
      </c>
      <c r="D3287">
        <v>3540</v>
      </c>
      <c r="E3287">
        <v>0</v>
      </c>
      <c r="F3287">
        <v>9</v>
      </c>
      <c r="G3287">
        <v>99.3</v>
      </c>
      <c r="H3287">
        <v>962.04</v>
      </c>
      <c r="I3287">
        <f t="shared" si="51"/>
        <v>0</v>
      </c>
      <c r="J3287" t="s">
        <v>3686</v>
      </c>
    </row>
    <row r="3288" spans="1:10" hidden="1">
      <c r="A3288">
        <v>30</v>
      </c>
      <c r="B3288">
        <v>0</v>
      </c>
      <c r="C3288">
        <v>3</v>
      </c>
      <c r="D3288">
        <v>3795</v>
      </c>
      <c r="E3288">
        <v>0</v>
      </c>
      <c r="F3288">
        <v>27</v>
      </c>
      <c r="G3288">
        <v>101.9</v>
      </c>
      <c r="H3288">
        <v>3221.69</v>
      </c>
      <c r="I3288">
        <f t="shared" si="51"/>
        <v>0</v>
      </c>
      <c r="J3288" t="s">
        <v>3686</v>
      </c>
    </row>
    <row r="3289" spans="1:10" hidden="1">
      <c r="A3289">
        <v>55</v>
      </c>
      <c r="B3289">
        <v>0</v>
      </c>
      <c r="C3289">
        <v>3</v>
      </c>
      <c r="D3289">
        <v>2257</v>
      </c>
      <c r="E3289">
        <v>0</v>
      </c>
      <c r="F3289">
        <v>48</v>
      </c>
      <c r="G3289">
        <v>78.75</v>
      </c>
      <c r="H3289">
        <v>3843.89</v>
      </c>
      <c r="I3289">
        <f t="shared" si="51"/>
        <v>0</v>
      </c>
      <c r="J3289" t="s">
        <v>3686</v>
      </c>
    </row>
    <row r="3290" spans="1:10" hidden="1">
      <c r="A3290">
        <v>51</v>
      </c>
      <c r="B3290">
        <v>0</v>
      </c>
      <c r="C3290">
        <v>3</v>
      </c>
      <c r="D3290">
        <v>4900</v>
      </c>
      <c r="E3290">
        <v>2</v>
      </c>
      <c r="F3290">
        <v>9</v>
      </c>
      <c r="G3290">
        <v>70.05</v>
      </c>
      <c r="H3290">
        <v>698.59</v>
      </c>
      <c r="I3290">
        <f t="shared" si="51"/>
        <v>0</v>
      </c>
      <c r="J3290" t="s">
        <v>3686</v>
      </c>
    </row>
    <row r="3291" spans="1:10" hidden="1">
      <c r="A3291">
        <v>24</v>
      </c>
      <c r="B3291">
        <v>0</v>
      </c>
      <c r="C3291">
        <v>3</v>
      </c>
      <c r="D3291">
        <v>4388</v>
      </c>
      <c r="E3291">
        <v>0</v>
      </c>
      <c r="F3291">
        <v>29</v>
      </c>
      <c r="G3291">
        <v>84.9</v>
      </c>
      <c r="H3291">
        <v>2744.37</v>
      </c>
      <c r="I3291">
        <f t="shared" si="51"/>
        <v>0</v>
      </c>
      <c r="J3291" t="s">
        <v>3686</v>
      </c>
    </row>
    <row r="3292" spans="1:10" hidden="1">
      <c r="A3292">
        <v>56</v>
      </c>
      <c r="B3292">
        <v>0</v>
      </c>
      <c r="C3292">
        <v>3</v>
      </c>
      <c r="D3292">
        <v>4322</v>
      </c>
      <c r="E3292">
        <v>0</v>
      </c>
      <c r="F3292">
        <v>52</v>
      </c>
      <c r="G3292">
        <v>85.15</v>
      </c>
      <c r="H3292">
        <v>6126.89</v>
      </c>
      <c r="I3292">
        <f t="shared" si="51"/>
        <v>0</v>
      </c>
      <c r="J3292" t="s">
        <v>3686</v>
      </c>
    </row>
    <row r="3293" spans="1:10" hidden="1">
      <c r="A3293">
        <v>63</v>
      </c>
      <c r="B3293">
        <v>0</v>
      </c>
      <c r="C3293">
        <v>3</v>
      </c>
      <c r="D3293">
        <v>6047</v>
      </c>
      <c r="E3293">
        <v>6</v>
      </c>
      <c r="F3293">
        <v>65</v>
      </c>
      <c r="G3293">
        <v>108.05</v>
      </c>
      <c r="H3293">
        <v>9806</v>
      </c>
      <c r="I3293">
        <f t="shared" si="51"/>
        <v>0</v>
      </c>
      <c r="J3293" t="s">
        <v>3686</v>
      </c>
    </row>
    <row r="3294" spans="1:10" hidden="1">
      <c r="A3294">
        <v>32</v>
      </c>
      <c r="B3294">
        <v>0</v>
      </c>
      <c r="C3294">
        <v>3</v>
      </c>
      <c r="D3294">
        <v>2237</v>
      </c>
      <c r="E3294">
        <v>0</v>
      </c>
      <c r="F3294">
        <v>8</v>
      </c>
      <c r="G3294">
        <v>54.25</v>
      </c>
      <c r="H3294">
        <v>789.99</v>
      </c>
      <c r="I3294">
        <f t="shared" si="51"/>
        <v>0</v>
      </c>
      <c r="J3294" t="s">
        <v>3686</v>
      </c>
    </row>
    <row r="3295" spans="1:10" hidden="1">
      <c r="A3295">
        <v>37</v>
      </c>
      <c r="B3295">
        <v>1</v>
      </c>
      <c r="C3295">
        <v>3</v>
      </c>
      <c r="D3295">
        <v>6194</v>
      </c>
      <c r="E3295">
        <v>10</v>
      </c>
      <c r="F3295">
        <v>67</v>
      </c>
      <c r="G3295">
        <v>89.55</v>
      </c>
      <c r="H3295">
        <v>7230.22</v>
      </c>
      <c r="I3295">
        <f t="shared" si="51"/>
        <v>0</v>
      </c>
      <c r="J3295" t="s">
        <v>3686</v>
      </c>
    </row>
    <row r="3296" spans="1:10" hidden="1">
      <c r="A3296">
        <v>60</v>
      </c>
      <c r="B3296">
        <v>0</v>
      </c>
      <c r="C3296">
        <v>3</v>
      </c>
      <c r="D3296">
        <v>3671</v>
      </c>
      <c r="E3296">
        <v>7</v>
      </c>
      <c r="F3296">
        <v>36</v>
      </c>
      <c r="G3296">
        <v>60.7</v>
      </c>
      <c r="H3296">
        <v>2234.5500000000002</v>
      </c>
      <c r="I3296">
        <f t="shared" si="51"/>
        <v>0</v>
      </c>
      <c r="J3296" t="s">
        <v>3686</v>
      </c>
    </row>
    <row r="3297" spans="1:10" hidden="1">
      <c r="A3297">
        <v>59</v>
      </c>
      <c r="B3297">
        <v>0</v>
      </c>
      <c r="C3297">
        <v>3</v>
      </c>
      <c r="D3297">
        <v>4080</v>
      </c>
      <c r="E3297">
        <v>1</v>
      </c>
      <c r="F3297">
        <v>58</v>
      </c>
      <c r="G3297">
        <v>55.5</v>
      </c>
      <c r="H3297">
        <v>3166.9</v>
      </c>
      <c r="I3297">
        <f t="shared" si="51"/>
        <v>0</v>
      </c>
      <c r="J3297" t="s">
        <v>3686</v>
      </c>
    </row>
    <row r="3298" spans="1:10" hidden="1">
      <c r="A3298">
        <v>58</v>
      </c>
      <c r="B3298">
        <v>0</v>
      </c>
      <c r="C3298">
        <v>3</v>
      </c>
      <c r="D3298">
        <v>3056</v>
      </c>
      <c r="E3298">
        <v>0</v>
      </c>
      <c r="F3298">
        <v>27</v>
      </c>
      <c r="G3298">
        <v>56.15</v>
      </c>
      <c r="H3298">
        <v>1474.72</v>
      </c>
      <c r="I3298">
        <f t="shared" si="51"/>
        <v>0</v>
      </c>
      <c r="J3298" t="s">
        <v>3686</v>
      </c>
    </row>
    <row r="3299" spans="1:10" hidden="1">
      <c r="A3299">
        <v>29</v>
      </c>
      <c r="B3299">
        <v>0</v>
      </c>
      <c r="C3299">
        <v>3</v>
      </c>
      <c r="D3299">
        <v>5420</v>
      </c>
      <c r="E3299">
        <v>5</v>
      </c>
      <c r="F3299">
        <v>67</v>
      </c>
      <c r="G3299">
        <v>75.5</v>
      </c>
      <c r="H3299">
        <v>5320.57</v>
      </c>
      <c r="I3299">
        <f t="shared" si="51"/>
        <v>0</v>
      </c>
      <c r="J3299" t="s">
        <v>3686</v>
      </c>
    </row>
    <row r="3300" spans="1:10" hidden="1">
      <c r="A3300">
        <v>24</v>
      </c>
      <c r="B3300">
        <v>0</v>
      </c>
      <c r="C3300">
        <v>3</v>
      </c>
      <c r="D3300">
        <v>2612</v>
      </c>
      <c r="E3300">
        <v>0</v>
      </c>
      <c r="F3300">
        <v>5</v>
      </c>
      <c r="G3300">
        <v>55.8</v>
      </c>
      <c r="H3300">
        <v>480.8</v>
      </c>
      <c r="I3300">
        <f t="shared" si="51"/>
        <v>0</v>
      </c>
      <c r="J3300" t="s">
        <v>3686</v>
      </c>
    </row>
    <row r="3301" spans="1:10" hidden="1">
      <c r="A3301">
        <v>24</v>
      </c>
      <c r="B3301">
        <v>3</v>
      </c>
      <c r="C3301">
        <v>3</v>
      </c>
      <c r="D3301">
        <v>5880</v>
      </c>
      <c r="E3301">
        <v>0</v>
      </c>
      <c r="F3301">
        <v>3</v>
      </c>
      <c r="G3301">
        <v>29.65</v>
      </c>
      <c r="H3301">
        <v>90.05</v>
      </c>
      <c r="I3301">
        <f t="shared" si="51"/>
        <v>0</v>
      </c>
      <c r="J3301" t="s">
        <v>3751</v>
      </c>
    </row>
    <row r="3302" spans="1:10" hidden="1">
      <c r="A3302">
        <v>44</v>
      </c>
      <c r="B3302">
        <v>0</v>
      </c>
      <c r="C3302">
        <v>3</v>
      </c>
      <c r="D3302">
        <v>2127</v>
      </c>
      <c r="E3302">
        <v>0</v>
      </c>
      <c r="F3302">
        <v>42</v>
      </c>
      <c r="G3302">
        <v>20.350000000000001</v>
      </c>
      <c r="H3302">
        <v>1119.8</v>
      </c>
      <c r="I3302">
        <f t="shared" si="51"/>
        <v>0</v>
      </c>
      <c r="J3302" t="s">
        <v>3686</v>
      </c>
    </row>
    <row r="3303" spans="1:10" hidden="1">
      <c r="A3303">
        <v>37</v>
      </c>
      <c r="B3303">
        <v>2</v>
      </c>
      <c r="C3303">
        <v>3</v>
      </c>
      <c r="D3303">
        <v>4021</v>
      </c>
      <c r="E3303">
        <v>4</v>
      </c>
      <c r="F3303">
        <v>23</v>
      </c>
      <c r="G3303">
        <v>57.2</v>
      </c>
      <c r="H3303">
        <v>2294.13</v>
      </c>
      <c r="I3303">
        <f t="shared" si="51"/>
        <v>0</v>
      </c>
      <c r="J3303" t="s">
        <v>3686</v>
      </c>
    </row>
    <row r="3304" spans="1:10" hidden="1">
      <c r="A3304">
        <v>59</v>
      </c>
      <c r="B3304">
        <v>0</v>
      </c>
      <c r="C3304">
        <v>3</v>
      </c>
      <c r="D3304">
        <v>4384</v>
      </c>
      <c r="E3304">
        <v>2</v>
      </c>
      <c r="F3304">
        <v>71</v>
      </c>
      <c r="G3304">
        <v>65.150000000000006</v>
      </c>
      <c r="H3304">
        <v>7561.78</v>
      </c>
      <c r="I3304">
        <f t="shared" si="51"/>
        <v>0</v>
      </c>
      <c r="J3304" t="s">
        <v>3686</v>
      </c>
    </row>
    <row r="3305" spans="1:10" hidden="1">
      <c r="A3305">
        <v>29</v>
      </c>
      <c r="B3305">
        <v>0</v>
      </c>
      <c r="C3305">
        <v>3</v>
      </c>
      <c r="D3305">
        <v>4454</v>
      </c>
      <c r="E3305">
        <v>5</v>
      </c>
      <c r="F3305">
        <v>66</v>
      </c>
      <c r="G3305">
        <v>96.6</v>
      </c>
      <c r="H3305">
        <v>8836.5499999999993</v>
      </c>
      <c r="I3305">
        <f t="shared" si="51"/>
        <v>0</v>
      </c>
      <c r="J3305" t="s">
        <v>3686</v>
      </c>
    </row>
    <row r="3306" spans="1:10" hidden="1">
      <c r="A3306">
        <v>43</v>
      </c>
      <c r="B3306">
        <v>2</v>
      </c>
      <c r="C3306">
        <v>3</v>
      </c>
      <c r="D3306">
        <v>2774</v>
      </c>
      <c r="E3306">
        <v>0</v>
      </c>
      <c r="F3306">
        <v>3</v>
      </c>
      <c r="G3306">
        <v>20.55</v>
      </c>
      <c r="H3306">
        <v>91.21</v>
      </c>
      <c r="I3306">
        <f t="shared" si="51"/>
        <v>0</v>
      </c>
      <c r="J3306" t="s">
        <v>3751</v>
      </c>
    </row>
    <row r="3307" spans="1:10" hidden="1">
      <c r="A3307">
        <v>37</v>
      </c>
      <c r="B3307">
        <v>0</v>
      </c>
      <c r="C3307">
        <v>3</v>
      </c>
      <c r="D3307">
        <v>3192</v>
      </c>
      <c r="E3307">
        <v>0</v>
      </c>
      <c r="F3307">
        <v>24</v>
      </c>
      <c r="G3307">
        <v>94.1</v>
      </c>
      <c r="H3307">
        <v>3162.93</v>
      </c>
      <c r="I3307">
        <f t="shared" si="51"/>
        <v>0</v>
      </c>
      <c r="J3307" t="s">
        <v>3686</v>
      </c>
    </row>
    <row r="3308" spans="1:10" hidden="1">
      <c r="A3308">
        <v>60</v>
      </c>
      <c r="B3308">
        <v>1</v>
      </c>
      <c r="C3308">
        <v>3</v>
      </c>
      <c r="D3308">
        <v>6059</v>
      </c>
      <c r="E3308">
        <v>6</v>
      </c>
      <c r="F3308">
        <v>70</v>
      </c>
      <c r="G3308">
        <v>25.35</v>
      </c>
      <c r="H3308">
        <v>2447.35</v>
      </c>
      <c r="I3308">
        <f t="shared" si="51"/>
        <v>0</v>
      </c>
      <c r="J3308" t="s">
        <v>3686</v>
      </c>
    </row>
    <row r="3309" spans="1:10" hidden="1">
      <c r="A3309">
        <v>63</v>
      </c>
      <c r="B3309">
        <v>3</v>
      </c>
      <c r="C3309">
        <v>3</v>
      </c>
      <c r="D3309">
        <v>5598</v>
      </c>
      <c r="E3309">
        <v>10</v>
      </c>
      <c r="F3309">
        <v>72</v>
      </c>
      <c r="G3309">
        <v>84.2</v>
      </c>
      <c r="H3309">
        <v>8711.0300000000007</v>
      </c>
      <c r="I3309">
        <f t="shared" si="51"/>
        <v>0</v>
      </c>
      <c r="J3309" t="s">
        <v>3686</v>
      </c>
    </row>
    <row r="3310" spans="1:10" hidden="1">
      <c r="A3310">
        <v>45</v>
      </c>
      <c r="B3310">
        <v>0</v>
      </c>
      <c r="C3310">
        <v>3</v>
      </c>
      <c r="D3310">
        <v>4131</v>
      </c>
      <c r="E3310">
        <v>0</v>
      </c>
      <c r="F3310">
        <v>28</v>
      </c>
      <c r="G3310">
        <v>59.9</v>
      </c>
      <c r="H3310">
        <v>1971.66</v>
      </c>
      <c r="I3310">
        <f t="shared" si="51"/>
        <v>0</v>
      </c>
      <c r="J3310" t="s">
        <v>3686</v>
      </c>
    </row>
    <row r="3311" spans="1:10" hidden="1">
      <c r="A3311">
        <v>57</v>
      </c>
      <c r="B3311">
        <v>1</v>
      </c>
      <c r="C3311">
        <v>3</v>
      </c>
      <c r="D3311">
        <v>3705</v>
      </c>
      <c r="E3311">
        <v>0</v>
      </c>
      <c r="F3311">
        <v>12</v>
      </c>
      <c r="G3311">
        <v>24</v>
      </c>
      <c r="H3311">
        <v>583.69000000000005</v>
      </c>
      <c r="I3311">
        <f t="shared" si="51"/>
        <v>0</v>
      </c>
      <c r="J3311" t="s">
        <v>3686</v>
      </c>
    </row>
    <row r="3312" spans="1:10" hidden="1">
      <c r="A3312">
        <v>56</v>
      </c>
      <c r="B3312">
        <v>0</v>
      </c>
      <c r="C3312">
        <v>3</v>
      </c>
      <c r="D3312">
        <v>4493</v>
      </c>
      <c r="E3312">
        <v>8</v>
      </c>
      <c r="F3312">
        <v>71</v>
      </c>
      <c r="G3312">
        <v>93.2</v>
      </c>
      <c r="H3312">
        <v>7366.67</v>
      </c>
      <c r="I3312">
        <f t="shared" si="51"/>
        <v>0</v>
      </c>
      <c r="J3312" t="s">
        <v>3686</v>
      </c>
    </row>
    <row r="3313" spans="1:10" hidden="1">
      <c r="A3313">
        <v>38</v>
      </c>
      <c r="B3313">
        <v>0</v>
      </c>
      <c r="C3313">
        <v>3</v>
      </c>
      <c r="D3313">
        <v>3239</v>
      </c>
      <c r="E3313">
        <v>0</v>
      </c>
      <c r="F3313">
        <v>13</v>
      </c>
      <c r="G3313">
        <v>35.4</v>
      </c>
      <c r="H3313">
        <v>550.4</v>
      </c>
      <c r="I3313">
        <f t="shared" si="51"/>
        <v>0</v>
      </c>
      <c r="J3313" t="s">
        <v>3686</v>
      </c>
    </row>
    <row r="3314" spans="1:10" hidden="1">
      <c r="A3314">
        <v>58</v>
      </c>
      <c r="B3314">
        <v>1</v>
      </c>
      <c r="C3314">
        <v>3</v>
      </c>
      <c r="D3314">
        <v>2784</v>
      </c>
      <c r="E3314">
        <v>5</v>
      </c>
      <c r="F3314">
        <v>29</v>
      </c>
      <c r="G3314">
        <v>20.2</v>
      </c>
      <c r="H3314">
        <v>1557.56</v>
      </c>
      <c r="I3314">
        <f t="shared" si="51"/>
        <v>0</v>
      </c>
      <c r="J3314" t="s">
        <v>3686</v>
      </c>
    </row>
    <row r="3315" spans="1:10" hidden="1">
      <c r="A3315">
        <v>40</v>
      </c>
      <c r="B3315">
        <v>0</v>
      </c>
      <c r="C3315">
        <v>3</v>
      </c>
      <c r="D3315">
        <v>5351</v>
      </c>
      <c r="E3315">
        <v>0</v>
      </c>
      <c r="F3315">
        <v>14</v>
      </c>
      <c r="G3315">
        <v>69.650000000000006</v>
      </c>
      <c r="H3315">
        <v>1439.54</v>
      </c>
      <c r="I3315">
        <f t="shared" si="51"/>
        <v>0</v>
      </c>
      <c r="J3315" t="s">
        <v>3686</v>
      </c>
    </row>
    <row r="3316" spans="1:10" hidden="1">
      <c r="A3316">
        <v>52</v>
      </c>
      <c r="B3316">
        <v>0</v>
      </c>
      <c r="C3316">
        <v>3</v>
      </c>
      <c r="D3316">
        <v>5689</v>
      </c>
      <c r="E3316">
        <v>9</v>
      </c>
      <c r="F3316">
        <v>24</v>
      </c>
      <c r="G3316">
        <v>20.100000000000001</v>
      </c>
      <c r="H3316">
        <v>1393.1</v>
      </c>
      <c r="I3316">
        <f t="shared" si="51"/>
        <v>0</v>
      </c>
      <c r="J3316" t="s">
        <v>3686</v>
      </c>
    </row>
    <row r="3317" spans="1:10">
      <c r="A3317">
        <v>56</v>
      </c>
      <c r="B3317">
        <v>0</v>
      </c>
      <c r="C3317">
        <v>3</v>
      </c>
      <c r="D3317">
        <v>2596</v>
      </c>
      <c r="E3317">
        <v>2</v>
      </c>
      <c r="F3317">
        <v>15</v>
      </c>
      <c r="G3317">
        <v>83.05</v>
      </c>
      <c r="H3317">
        <v>2030.25</v>
      </c>
      <c r="I3317">
        <f t="shared" si="51"/>
        <v>1</v>
      </c>
      <c r="J3317" t="s">
        <v>24</v>
      </c>
    </row>
    <row r="3318" spans="1:10">
      <c r="A3318">
        <v>65</v>
      </c>
      <c r="B3318">
        <v>0</v>
      </c>
      <c r="C3318">
        <v>3</v>
      </c>
      <c r="D3318">
        <v>2015</v>
      </c>
      <c r="E3318">
        <v>0</v>
      </c>
      <c r="F3318">
        <v>7</v>
      </c>
      <c r="G3318">
        <v>84.8</v>
      </c>
      <c r="H3318">
        <v>823.52</v>
      </c>
      <c r="I3318">
        <f t="shared" si="51"/>
        <v>1</v>
      </c>
      <c r="J3318" t="s">
        <v>24</v>
      </c>
    </row>
    <row r="3319" spans="1:10">
      <c r="A3319">
        <v>75</v>
      </c>
      <c r="B3319">
        <v>0</v>
      </c>
      <c r="C3319">
        <v>3</v>
      </c>
      <c r="D3319">
        <v>2075</v>
      </c>
      <c r="E3319">
        <v>0</v>
      </c>
      <c r="F3319">
        <v>14</v>
      </c>
      <c r="G3319">
        <v>74.95</v>
      </c>
      <c r="H3319">
        <v>1225.94</v>
      </c>
      <c r="I3319">
        <f t="shared" si="51"/>
        <v>1</v>
      </c>
      <c r="J3319" t="s">
        <v>24</v>
      </c>
    </row>
    <row r="3320" spans="1:10" hidden="1">
      <c r="A3320">
        <v>67</v>
      </c>
      <c r="B3320">
        <v>3</v>
      </c>
      <c r="C3320">
        <v>3</v>
      </c>
      <c r="D3320">
        <v>4353</v>
      </c>
      <c r="E3320">
        <v>4</v>
      </c>
      <c r="F3320">
        <v>60</v>
      </c>
      <c r="G3320">
        <v>93.25</v>
      </c>
      <c r="H3320">
        <v>6955.35</v>
      </c>
      <c r="I3320">
        <f t="shared" si="51"/>
        <v>0</v>
      </c>
      <c r="J3320" t="s">
        <v>3686</v>
      </c>
    </row>
    <row r="3321" spans="1:10" hidden="1">
      <c r="A3321">
        <v>70</v>
      </c>
      <c r="B3321">
        <v>0</v>
      </c>
      <c r="C3321">
        <v>3</v>
      </c>
      <c r="D3321">
        <v>5185</v>
      </c>
      <c r="E3321">
        <v>0</v>
      </c>
      <c r="F3321">
        <v>52</v>
      </c>
      <c r="G3321">
        <v>50.5</v>
      </c>
      <c r="H3321">
        <v>2566.3000000000002</v>
      </c>
      <c r="I3321">
        <f t="shared" si="51"/>
        <v>0</v>
      </c>
      <c r="J3321" t="s">
        <v>3686</v>
      </c>
    </row>
    <row r="3322" spans="1:10" hidden="1">
      <c r="A3322">
        <v>78</v>
      </c>
      <c r="B3322">
        <v>0</v>
      </c>
      <c r="C3322">
        <v>3</v>
      </c>
      <c r="D3322">
        <v>6500</v>
      </c>
      <c r="E3322">
        <v>8</v>
      </c>
      <c r="F3322">
        <v>56</v>
      </c>
      <c r="G3322">
        <v>85.65</v>
      </c>
      <c r="H3322">
        <v>6598.53</v>
      </c>
      <c r="I3322">
        <f t="shared" si="51"/>
        <v>0</v>
      </c>
      <c r="J3322" t="s">
        <v>3686</v>
      </c>
    </row>
    <row r="3323" spans="1:10" hidden="1">
      <c r="A3323">
        <v>71</v>
      </c>
      <c r="B3323">
        <v>0</v>
      </c>
      <c r="C3323">
        <v>3</v>
      </c>
      <c r="D3323">
        <v>5170</v>
      </c>
      <c r="E3323">
        <v>0</v>
      </c>
      <c r="F3323">
        <v>59</v>
      </c>
      <c r="G3323">
        <v>89.75</v>
      </c>
      <c r="H3323">
        <v>7005.53</v>
      </c>
      <c r="I3323">
        <f t="shared" si="51"/>
        <v>0</v>
      </c>
      <c r="J3323" t="s">
        <v>3686</v>
      </c>
    </row>
    <row r="3324" spans="1:10" hidden="1">
      <c r="A3324">
        <v>80</v>
      </c>
      <c r="B3324">
        <v>0</v>
      </c>
      <c r="C3324">
        <v>3</v>
      </c>
      <c r="D3324">
        <v>5868</v>
      </c>
      <c r="E3324">
        <v>5</v>
      </c>
      <c r="F3324">
        <v>15</v>
      </c>
      <c r="G3324">
        <v>94.65</v>
      </c>
      <c r="H3324">
        <v>1852.65</v>
      </c>
      <c r="I3324">
        <f t="shared" si="51"/>
        <v>0</v>
      </c>
      <c r="J3324" t="s">
        <v>3686</v>
      </c>
    </row>
    <row r="3325" spans="1:10" hidden="1">
      <c r="A3325">
        <v>66</v>
      </c>
      <c r="B3325">
        <v>0</v>
      </c>
      <c r="C3325">
        <v>3</v>
      </c>
      <c r="D3325">
        <v>5295</v>
      </c>
      <c r="E3325">
        <v>1</v>
      </c>
      <c r="F3325">
        <v>53</v>
      </c>
      <c r="G3325">
        <v>25.1</v>
      </c>
      <c r="H3325">
        <v>2284.19</v>
      </c>
      <c r="I3325">
        <f t="shared" si="51"/>
        <v>0</v>
      </c>
      <c r="J3325" t="s">
        <v>3686</v>
      </c>
    </row>
    <row r="3326" spans="1:10" hidden="1">
      <c r="A3326">
        <v>79</v>
      </c>
      <c r="B3326">
        <v>0</v>
      </c>
      <c r="C3326">
        <v>3</v>
      </c>
      <c r="D3326">
        <v>4447</v>
      </c>
      <c r="E3326">
        <v>0</v>
      </c>
      <c r="F3326">
        <v>19</v>
      </c>
      <c r="G3326">
        <v>87.3</v>
      </c>
      <c r="H3326">
        <v>2203.5</v>
      </c>
      <c r="I3326">
        <f t="shared" si="51"/>
        <v>0</v>
      </c>
      <c r="J3326" t="s">
        <v>3686</v>
      </c>
    </row>
    <row r="3327" spans="1:10">
      <c r="A3327">
        <v>66</v>
      </c>
      <c r="B3327">
        <v>2</v>
      </c>
      <c r="C3327">
        <v>3</v>
      </c>
      <c r="D3327">
        <v>5674</v>
      </c>
      <c r="E3327">
        <v>0</v>
      </c>
      <c r="F3327">
        <v>11</v>
      </c>
      <c r="G3327">
        <v>97.85</v>
      </c>
      <c r="H3327">
        <v>1408.67</v>
      </c>
      <c r="I3327">
        <f t="shared" si="51"/>
        <v>1</v>
      </c>
      <c r="J3327" t="s">
        <v>24</v>
      </c>
    </row>
    <row r="3328" spans="1:10">
      <c r="A3328">
        <v>48</v>
      </c>
      <c r="B3328">
        <v>0</v>
      </c>
      <c r="C3328">
        <v>3</v>
      </c>
      <c r="D3328">
        <v>5482</v>
      </c>
      <c r="E3328">
        <v>1</v>
      </c>
      <c r="F3328">
        <v>2</v>
      </c>
      <c r="G3328">
        <v>44.6</v>
      </c>
      <c r="H3328">
        <v>97.1</v>
      </c>
      <c r="I3328">
        <f t="shared" si="51"/>
        <v>1</v>
      </c>
      <c r="J3328" t="s">
        <v>24</v>
      </c>
    </row>
    <row r="3329" spans="1:10">
      <c r="A3329">
        <v>23</v>
      </c>
      <c r="B3329">
        <v>0</v>
      </c>
      <c r="C3329">
        <v>3</v>
      </c>
      <c r="D3329">
        <v>4584</v>
      </c>
      <c r="E3329">
        <v>0</v>
      </c>
      <c r="F3329">
        <v>5</v>
      </c>
      <c r="G3329">
        <v>89.35</v>
      </c>
      <c r="H3329">
        <v>512.25</v>
      </c>
      <c r="I3329">
        <f t="shared" si="51"/>
        <v>1</v>
      </c>
      <c r="J3329" t="s">
        <v>24</v>
      </c>
    </row>
    <row r="3330" spans="1:10">
      <c r="A3330">
        <v>30</v>
      </c>
      <c r="B3330">
        <v>0</v>
      </c>
      <c r="C3330">
        <v>3</v>
      </c>
      <c r="D3330">
        <v>3351</v>
      </c>
      <c r="E3330">
        <v>0</v>
      </c>
      <c r="F3330">
        <v>1</v>
      </c>
      <c r="G3330">
        <v>35.75</v>
      </c>
      <c r="H3330">
        <v>35.75</v>
      </c>
      <c r="I3330">
        <f t="shared" ref="I3330:I3393" si="52">IF(J3330="Churned",1,0)</f>
        <v>1</v>
      </c>
      <c r="J3330" t="s">
        <v>24</v>
      </c>
    </row>
    <row r="3331" spans="1:10">
      <c r="A3331">
        <v>47</v>
      </c>
      <c r="B3331">
        <v>0</v>
      </c>
      <c r="C3331">
        <v>3</v>
      </c>
      <c r="D3331">
        <v>5955</v>
      </c>
      <c r="E3331">
        <v>0</v>
      </c>
      <c r="F3331">
        <v>1</v>
      </c>
      <c r="G3331">
        <v>44.1</v>
      </c>
      <c r="H3331">
        <v>48.51</v>
      </c>
      <c r="I3331">
        <f t="shared" si="52"/>
        <v>1</v>
      </c>
      <c r="J3331" t="s">
        <v>24</v>
      </c>
    </row>
    <row r="3332" spans="1:10">
      <c r="A3332">
        <v>31</v>
      </c>
      <c r="B3332">
        <v>0</v>
      </c>
      <c r="C3332">
        <v>3</v>
      </c>
      <c r="D3332">
        <v>2578</v>
      </c>
      <c r="E3332">
        <v>0</v>
      </c>
      <c r="F3332">
        <v>9</v>
      </c>
      <c r="G3332">
        <v>90.8</v>
      </c>
      <c r="H3332">
        <v>821.81</v>
      </c>
      <c r="I3332">
        <f t="shared" si="52"/>
        <v>1</v>
      </c>
      <c r="J3332" t="s">
        <v>24</v>
      </c>
    </row>
    <row r="3333" spans="1:10" hidden="1">
      <c r="A3333">
        <v>53</v>
      </c>
      <c r="B3333">
        <v>0</v>
      </c>
      <c r="C3333">
        <v>3</v>
      </c>
      <c r="D3333">
        <v>4595</v>
      </c>
      <c r="E3333">
        <v>0</v>
      </c>
      <c r="F3333">
        <v>63</v>
      </c>
      <c r="G3333">
        <v>79.849999999999994</v>
      </c>
      <c r="H3333">
        <v>5669.11</v>
      </c>
      <c r="I3333">
        <f t="shared" si="52"/>
        <v>0</v>
      </c>
      <c r="J3333" t="s">
        <v>3686</v>
      </c>
    </row>
    <row r="3334" spans="1:10" hidden="1">
      <c r="A3334">
        <v>36</v>
      </c>
      <c r="B3334">
        <v>0</v>
      </c>
      <c r="C3334">
        <v>3</v>
      </c>
      <c r="D3334">
        <v>4488</v>
      </c>
      <c r="E3334">
        <v>3</v>
      </c>
      <c r="F3334">
        <v>47</v>
      </c>
      <c r="G3334">
        <v>100.5</v>
      </c>
      <c r="H3334">
        <v>6500.15</v>
      </c>
      <c r="I3334">
        <f t="shared" si="52"/>
        <v>0</v>
      </c>
      <c r="J3334" t="s">
        <v>3686</v>
      </c>
    </row>
    <row r="3335" spans="1:10" hidden="1">
      <c r="A3335">
        <v>34</v>
      </c>
      <c r="B3335">
        <v>0</v>
      </c>
      <c r="C3335">
        <v>3</v>
      </c>
      <c r="D3335">
        <v>2075</v>
      </c>
      <c r="E3335">
        <v>0</v>
      </c>
      <c r="F3335">
        <v>35</v>
      </c>
      <c r="G3335">
        <v>61.2</v>
      </c>
      <c r="H3335">
        <v>3364.5</v>
      </c>
      <c r="I3335">
        <f t="shared" si="52"/>
        <v>0</v>
      </c>
      <c r="J3335" t="s">
        <v>3686</v>
      </c>
    </row>
    <row r="3336" spans="1:10" hidden="1">
      <c r="A3336">
        <v>24</v>
      </c>
      <c r="B3336">
        <v>1</v>
      </c>
      <c r="C3336">
        <v>3</v>
      </c>
      <c r="D3336">
        <v>6486</v>
      </c>
      <c r="E3336">
        <v>2</v>
      </c>
      <c r="F3336">
        <v>72</v>
      </c>
      <c r="G3336">
        <v>112.6</v>
      </c>
      <c r="H3336">
        <v>9372.25</v>
      </c>
      <c r="I3336">
        <f t="shared" si="52"/>
        <v>0</v>
      </c>
      <c r="J3336" t="s">
        <v>3686</v>
      </c>
    </row>
    <row r="3337" spans="1:10" hidden="1">
      <c r="A3337">
        <v>47</v>
      </c>
      <c r="B3337">
        <v>1</v>
      </c>
      <c r="C3337">
        <v>3</v>
      </c>
      <c r="D3337">
        <v>2683</v>
      </c>
      <c r="E3337">
        <v>8</v>
      </c>
      <c r="F3337">
        <v>16</v>
      </c>
      <c r="G3337">
        <v>112.95</v>
      </c>
      <c r="H3337">
        <v>2625.75</v>
      </c>
      <c r="I3337">
        <f t="shared" si="52"/>
        <v>0</v>
      </c>
      <c r="J3337" t="s">
        <v>3686</v>
      </c>
    </row>
    <row r="3338" spans="1:10" hidden="1">
      <c r="A3338">
        <v>49</v>
      </c>
      <c r="B3338">
        <v>0</v>
      </c>
      <c r="C3338">
        <v>3</v>
      </c>
      <c r="D3338">
        <v>5800</v>
      </c>
      <c r="E3338">
        <v>1</v>
      </c>
      <c r="F3338">
        <v>56</v>
      </c>
      <c r="G3338">
        <v>107.25</v>
      </c>
      <c r="H3338">
        <v>6841.38</v>
      </c>
      <c r="I3338">
        <f t="shared" si="52"/>
        <v>0</v>
      </c>
      <c r="J3338" t="s">
        <v>3686</v>
      </c>
    </row>
    <row r="3339" spans="1:10" hidden="1">
      <c r="A3339">
        <v>53</v>
      </c>
      <c r="B3339">
        <v>0</v>
      </c>
      <c r="C3339">
        <v>3</v>
      </c>
      <c r="D3339">
        <v>2893</v>
      </c>
      <c r="E3339">
        <v>0</v>
      </c>
      <c r="F3339">
        <v>16</v>
      </c>
      <c r="G3339">
        <v>74.55</v>
      </c>
      <c r="H3339">
        <v>1783.62</v>
      </c>
      <c r="I3339">
        <f t="shared" si="52"/>
        <v>0</v>
      </c>
      <c r="J3339" t="s">
        <v>3686</v>
      </c>
    </row>
    <row r="3340" spans="1:10" hidden="1">
      <c r="A3340">
        <v>21</v>
      </c>
      <c r="B3340">
        <v>0</v>
      </c>
      <c r="C3340">
        <v>3</v>
      </c>
      <c r="D3340">
        <v>5715</v>
      </c>
      <c r="E3340">
        <v>10</v>
      </c>
      <c r="F3340">
        <v>70</v>
      </c>
      <c r="G3340">
        <v>80.150000000000006</v>
      </c>
      <c r="H3340">
        <v>7285.75</v>
      </c>
      <c r="I3340">
        <f t="shared" si="52"/>
        <v>0</v>
      </c>
      <c r="J3340" t="s">
        <v>3686</v>
      </c>
    </row>
    <row r="3341" spans="1:10" hidden="1">
      <c r="A3341">
        <v>28</v>
      </c>
      <c r="B3341">
        <v>0</v>
      </c>
      <c r="C3341">
        <v>3</v>
      </c>
      <c r="D3341">
        <v>5678</v>
      </c>
      <c r="E3341">
        <v>7</v>
      </c>
      <c r="F3341">
        <v>72</v>
      </c>
      <c r="G3341">
        <v>105</v>
      </c>
      <c r="H3341">
        <v>8063.56</v>
      </c>
      <c r="I3341">
        <f t="shared" si="52"/>
        <v>0</v>
      </c>
      <c r="J3341" t="s">
        <v>3686</v>
      </c>
    </row>
    <row r="3342" spans="1:10" hidden="1">
      <c r="A3342">
        <v>44</v>
      </c>
      <c r="B3342">
        <v>1</v>
      </c>
      <c r="C3342">
        <v>3</v>
      </c>
      <c r="D3342">
        <v>5324</v>
      </c>
      <c r="E3342">
        <v>1</v>
      </c>
      <c r="F3342">
        <v>32</v>
      </c>
      <c r="G3342">
        <v>76.3</v>
      </c>
      <c r="H3342">
        <v>3441.91</v>
      </c>
      <c r="I3342">
        <f t="shared" si="52"/>
        <v>0</v>
      </c>
      <c r="J3342" t="s">
        <v>3686</v>
      </c>
    </row>
    <row r="3343" spans="1:10" hidden="1">
      <c r="A3343">
        <v>54</v>
      </c>
      <c r="B3343">
        <v>3</v>
      </c>
      <c r="C3343">
        <v>3</v>
      </c>
      <c r="D3343">
        <v>3402</v>
      </c>
      <c r="E3343">
        <v>4</v>
      </c>
      <c r="F3343">
        <v>20</v>
      </c>
      <c r="G3343">
        <v>20</v>
      </c>
      <c r="H3343">
        <v>1179.92</v>
      </c>
      <c r="I3343">
        <f t="shared" si="52"/>
        <v>0</v>
      </c>
      <c r="J3343" t="s">
        <v>3686</v>
      </c>
    </row>
    <row r="3344" spans="1:10" hidden="1">
      <c r="A3344">
        <v>21</v>
      </c>
      <c r="B3344">
        <v>0</v>
      </c>
      <c r="C3344">
        <v>3</v>
      </c>
      <c r="D3344">
        <v>5007</v>
      </c>
      <c r="E3344">
        <v>0</v>
      </c>
      <c r="F3344">
        <v>12</v>
      </c>
      <c r="G3344">
        <v>49.4</v>
      </c>
      <c r="H3344">
        <v>907.33</v>
      </c>
      <c r="I3344">
        <f t="shared" si="52"/>
        <v>0</v>
      </c>
      <c r="J3344" t="s">
        <v>3686</v>
      </c>
    </row>
    <row r="3345" spans="1:10" hidden="1">
      <c r="A3345">
        <v>20</v>
      </c>
      <c r="B3345">
        <v>0</v>
      </c>
      <c r="C3345">
        <v>3</v>
      </c>
      <c r="D3345">
        <v>2568</v>
      </c>
      <c r="E3345">
        <v>4</v>
      </c>
      <c r="F3345">
        <v>29</v>
      </c>
      <c r="G3345">
        <v>85.8</v>
      </c>
      <c r="H3345">
        <v>3735.75</v>
      </c>
      <c r="I3345">
        <f t="shared" si="52"/>
        <v>0</v>
      </c>
      <c r="J3345" t="s">
        <v>3686</v>
      </c>
    </row>
    <row r="3346" spans="1:10" hidden="1">
      <c r="A3346">
        <v>62</v>
      </c>
      <c r="B3346">
        <v>0</v>
      </c>
      <c r="C3346">
        <v>3</v>
      </c>
      <c r="D3346">
        <v>2813</v>
      </c>
      <c r="E3346">
        <v>0</v>
      </c>
      <c r="F3346">
        <v>3</v>
      </c>
      <c r="G3346">
        <v>95.4</v>
      </c>
      <c r="H3346">
        <v>344.18</v>
      </c>
      <c r="I3346">
        <f t="shared" si="52"/>
        <v>0</v>
      </c>
      <c r="J3346" t="s">
        <v>3751</v>
      </c>
    </row>
    <row r="3347" spans="1:10" hidden="1">
      <c r="A3347">
        <v>52</v>
      </c>
      <c r="B3347">
        <v>0</v>
      </c>
      <c r="C3347">
        <v>3</v>
      </c>
      <c r="D3347">
        <v>5653</v>
      </c>
      <c r="E3347">
        <v>0</v>
      </c>
      <c r="F3347">
        <v>3</v>
      </c>
      <c r="G3347">
        <v>107.95</v>
      </c>
      <c r="H3347">
        <v>356.58</v>
      </c>
      <c r="I3347">
        <f t="shared" si="52"/>
        <v>0</v>
      </c>
      <c r="J3347" t="s">
        <v>3751</v>
      </c>
    </row>
    <row r="3348" spans="1:10" hidden="1">
      <c r="A3348">
        <v>42</v>
      </c>
      <c r="B3348">
        <v>3</v>
      </c>
      <c r="C3348">
        <v>3</v>
      </c>
      <c r="D3348">
        <v>3047</v>
      </c>
      <c r="E3348">
        <v>6</v>
      </c>
      <c r="F3348">
        <v>30</v>
      </c>
      <c r="G3348">
        <v>21.25</v>
      </c>
      <c r="H3348">
        <v>1911.9</v>
      </c>
      <c r="I3348">
        <f t="shared" si="52"/>
        <v>0</v>
      </c>
      <c r="J3348" t="s">
        <v>3686</v>
      </c>
    </row>
    <row r="3349" spans="1:10" hidden="1">
      <c r="A3349">
        <v>58</v>
      </c>
      <c r="B3349">
        <v>0</v>
      </c>
      <c r="C3349">
        <v>3</v>
      </c>
      <c r="D3349">
        <v>5445</v>
      </c>
      <c r="E3349">
        <v>0</v>
      </c>
      <c r="F3349">
        <v>30</v>
      </c>
      <c r="G3349">
        <v>55.65</v>
      </c>
      <c r="H3349">
        <v>3065.65</v>
      </c>
      <c r="I3349">
        <f t="shared" si="52"/>
        <v>0</v>
      </c>
      <c r="J3349" t="s">
        <v>3686</v>
      </c>
    </row>
    <row r="3350" spans="1:10" hidden="1">
      <c r="A3350">
        <v>35</v>
      </c>
      <c r="B3350">
        <v>0</v>
      </c>
      <c r="C3350">
        <v>3</v>
      </c>
      <c r="D3350">
        <v>5345</v>
      </c>
      <c r="E3350">
        <v>10</v>
      </c>
      <c r="F3350">
        <v>69</v>
      </c>
      <c r="G3350">
        <v>84.7</v>
      </c>
      <c r="H3350">
        <v>9216.43</v>
      </c>
      <c r="I3350">
        <f t="shared" si="52"/>
        <v>0</v>
      </c>
      <c r="J3350" t="s">
        <v>3686</v>
      </c>
    </row>
    <row r="3351" spans="1:10" hidden="1">
      <c r="A3351">
        <v>41</v>
      </c>
      <c r="B3351">
        <v>3</v>
      </c>
      <c r="C3351">
        <v>3</v>
      </c>
      <c r="D3351">
        <v>6492</v>
      </c>
      <c r="E3351">
        <v>4</v>
      </c>
      <c r="F3351">
        <v>68</v>
      </c>
      <c r="G3351">
        <v>19.95</v>
      </c>
      <c r="H3351">
        <v>2646.25</v>
      </c>
      <c r="I3351">
        <f t="shared" si="52"/>
        <v>0</v>
      </c>
      <c r="J3351" t="s">
        <v>3686</v>
      </c>
    </row>
    <row r="3352" spans="1:10" hidden="1">
      <c r="A3352">
        <v>47</v>
      </c>
      <c r="B3352">
        <v>0</v>
      </c>
      <c r="C3352">
        <v>3</v>
      </c>
      <c r="D3352">
        <v>3132</v>
      </c>
      <c r="E3352">
        <v>0</v>
      </c>
      <c r="F3352">
        <v>4</v>
      </c>
      <c r="G3352">
        <v>80.3</v>
      </c>
      <c r="H3352">
        <v>479.16</v>
      </c>
      <c r="I3352">
        <f t="shared" si="52"/>
        <v>0</v>
      </c>
      <c r="J3352" t="s">
        <v>3686</v>
      </c>
    </row>
    <row r="3353" spans="1:10" hidden="1">
      <c r="A3353">
        <v>26</v>
      </c>
      <c r="B3353">
        <v>0</v>
      </c>
      <c r="C3353">
        <v>3</v>
      </c>
      <c r="D3353">
        <v>5308</v>
      </c>
      <c r="E3353">
        <v>0</v>
      </c>
      <c r="F3353">
        <v>68</v>
      </c>
      <c r="G3353">
        <v>82.45</v>
      </c>
      <c r="H3353">
        <v>6747.08</v>
      </c>
      <c r="I3353">
        <f t="shared" si="52"/>
        <v>0</v>
      </c>
      <c r="J3353" t="s">
        <v>3686</v>
      </c>
    </row>
    <row r="3354" spans="1:10" hidden="1">
      <c r="A3354">
        <v>21</v>
      </c>
      <c r="B3354">
        <v>2</v>
      </c>
      <c r="C3354">
        <v>3</v>
      </c>
      <c r="D3354">
        <v>4915</v>
      </c>
      <c r="E3354">
        <v>0</v>
      </c>
      <c r="F3354">
        <v>64</v>
      </c>
      <c r="G3354">
        <v>86.8</v>
      </c>
      <c r="H3354">
        <v>7102.61</v>
      </c>
      <c r="I3354">
        <f t="shared" si="52"/>
        <v>0</v>
      </c>
      <c r="J3354" t="s">
        <v>3686</v>
      </c>
    </row>
    <row r="3355" spans="1:10" hidden="1">
      <c r="A3355">
        <v>31</v>
      </c>
      <c r="B3355">
        <v>3</v>
      </c>
      <c r="C3355">
        <v>3</v>
      </c>
      <c r="D3355">
        <v>5138</v>
      </c>
      <c r="E3355">
        <v>6</v>
      </c>
      <c r="F3355">
        <v>29</v>
      </c>
      <c r="G3355">
        <v>55.35</v>
      </c>
      <c r="H3355">
        <v>1636.95</v>
      </c>
      <c r="I3355">
        <f t="shared" si="52"/>
        <v>0</v>
      </c>
      <c r="J3355" t="s">
        <v>3686</v>
      </c>
    </row>
    <row r="3356" spans="1:10" hidden="1">
      <c r="A3356">
        <v>62</v>
      </c>
      <c r="B3356">
        <v>0</v>
      </c>
      <c r="C3356">
        <v>3</v>
      </c>
      <c r="D3356">
        <v>2916</v>
      </c>
      <c r="E3356">
        <v>0</v>
      </c>
      <c r="F3356">
        <v>12</v>
      </c>
      <c r="G3356">
        <v>81.45</v>
      </c>
      <c r="H3356">
        <v>1044.48</v>
      </c>
      <c r="I3356">
        <f t="shared" si="52"/>
        <v>0</v>
      </c>
      <c r="J3356" t="s">
        <v>3686</v>
      </c>
    </row>
    <row r="3357" spans="1:10" hidden="1">
      <c r="A3357">
        <v>32</v>
      </c>
      <c r="B3357">
        <v>0</v>
      </c>
      <c r="C3357">
        <v>3</v>
      </c>
      <c r="D3357">
        <v>5644</v>
      </c>
      <c r="E3357">
        <v>0</v>
      </c>
      <c r="F3357">
        <v>9</v>
      </c>
      <c r="G3357">
        <v>43.75</v>
      </c>
      <c r="H3357">
        <v>766.37</v>
      </c>
      <c r="I3357">
        <f t="shared" si="52"/>
        <v>0</v>
      </c>
      <c r="J3357" t="s">
        <v>3686</v>
      </c>
    </row>
    <row r="3358" spans="1:10" hidden="1">
      <c r="A3358">
        <v>48</v>
      </c>
      <c r="B3358">
        <v>1</v>
      </c>
      <c r="C3358">
        <v>3</v>
      </c>
      <c r="D3358">
        <v>5879</v>
      </c>
      <c r="E3358">
        <v>1</v>
      </c>
      <c r="F3358">
        <v>72</v>
      </c>
      <c r="G3358">
        <v>114.3</v>
      </c>
      <c r="H3358">
        <v>9206.23</v>
      </c>
      <c r="I3358">
        <f t="shared" si="52"/>
        <v>0</v>
      </c>
      <c r="J3358" t="s">
        <v>3686</v>
      </c>
    </row>
    <row r="3359" spans="1:10" hidden="1">
      <c r="A3359">
        <v>43</v>
      </c>
      <c r="B3359">
        <v>0</v>
      </c>
      <c r="C3359">
        <v>3</v>
      </c>
      <c r="D3359">
        <v>4656</v>
      </c>
      <c r="E3359">
        <v>0</v>
      </c>
      <c r="F3359">
        <v>56</v>
      </c>
      <c r="G3359">
        <v>64.650000000000006</v>
      </c>
      <c r="H3359">
        <v>6371.47</v>
      </c>
      <c r="I3359">
        <f t="shared" si="52"/>
        <v>0</v>
      </c>
      <c r="J3359" t="s">
        <v>3686</v>
      </c>
    </row>
    <row r="3360" spans="1:10" hidden="1">
      <c r="A3360">
        <v>22</v>
      </c>
      <c r="B3360">
        <v>2</v>
      </c>
      <c r="C3360">
        <v>3</v>
      </c>
      <c r="D3360">
        <v>2828</v>
      </c>
      <c r="E3360">
        <v>8</v>
      </c>
      <c r="F3360">
        <v>29</v>
      </c>
      <c r="G3360">
        <v>26.1</v>
      </c>
      <c r="H3360">
        <v>847.7</v>
      </c>
      <c r="I3360">
        <f t="shared" si="52"/>
        <v>0</v>
      </c>
      <c r="J3360" t="s">
        <v>3686</v>
      </c>
    </row>
    <row r="3361" spans="1:10" hidden="1">
      <c r="A3361">
        <v>62</v>
      </c>
      <c r="B3361">
        <v>0</v>
      </c>
      <c r="C3361">
        <v>3</v>
      </c>
      <c r="D3361">
        <v>5914</v>
      </c>
      <c r="E3361">
        <v>0</v>
      </c>
      <c r="F3361">
        <v>68</v>
      </c>
      <c r="G3361">
        <v>80.650000000000006</v>
      </c>
      <c r="H3361">
        <v>6800.6</v>
      </c>
      <c r="I3361">
        <f t="shared" si="52"/>
        <v>0</v>
      </c>
      <c r="J3361" t="s">
        <v>3686</v>
      </c>
    </row>
    <row r="3362" spans="1:10" hidden="1">
      <c r="A3362">
        <v>52</v>
      </c>
      <c r="B3362">
        <v>0</v>
      </c>
      <c r="C3362">
        <v>3</v>
      </c>
      <c r="D3362">
        <v>4014</v>
      </c>
      <c r="E3362">
        <v>10</v>
      </c>
      <c r="F3362">
        <v>34</v>
      </c>
      <c r="G3362">
        <v>88.85</v>
      </c>
      <c r="H3362">
        <v>3475.23</v>
      </c>
      <c r="I3362">
        <f t="shared" si="52"/>
        <v>0</v>
      </c>
      <c r="J3362" t="s">
        <v>3686</v>
      </c>
    </row>
    <row r="3363" spans="1:10" hidden="1">
      <c r="A3363">
        <v>28</v>
      </c>
      <c r="B3363">
        <v>0</v>
      </c>
      <c r="C3363">
        <v>3</v>
      </c>
      <c r="D3363">
        <v>4571</v>
      </c>
      <c r="E3363">
        <v>5</v>
      </c>
      <c r="F3363">
        <v>68</v>
      </c>
      <c r="G3363">
        <v>25.25</v>
      </c>
      <c r="H3363">
        <v>3280.64</v>
      </c>
      <c r="I3363">
        <f t="shared" si="52"/>
        <v>0</v>
      </c>
      <c r="J3363" t="s">
        <v>3686</v>
      </c>
    </row>
    <row r="3364" spans="1:10" hidden="1">
      <c r="A3364">
        <v>47</v>
      </c>
      <c r="B3364">
        <v>0</v>
      </c>
      <c r="C3364">
        <v>3</v>
      </c>
      <c r="D3364">
        <v>5089</v>
      </c>
      <c r="E3364">
        <v>4</v>
      </c>
      <c r="F3364">
        <v>65</v>
      </c>
      <c r="G3364">
        <v>104.25</v>
      </c>
      <c r="H3364">
        <v>9490.9500000000007</v>
      </c>
      <c r="I3364">
        <f t="shared" si="52"/>
        <v>0</v>
      </c>
      <c r="J3364" t="s">
        <v>3686</v>
      </c>
    </row>
    <row r="3365" spans="1:10" hidden="1">
      <c r="A3365">
        <v>48</v>
      </c>
      <c r="B3365">
        <v>1</v>
      </c>
      <c r="C3365">
        <v>3</v>
      </c>
      <c r="D3365">
        <v>5352</v>
      </c>
      <c r="E3365">
        <v>9</v>
      </c>
      <c r="F3365">
        <v>9</v>
      </c>
      <c r="G3365">
        <v>20.350000000000001</v>
      </c>
      <c r="H3365">
        <v>468.57</v>
      </c>
      <c r="I3365">
        <f t="shared" si="52"/>
        <v>0</v>
      </c>
      <c r="J3365" t="s">
        <v>3686</v>
      </c>
    </row>
    <row r="3366" spans="1:10" hidden="1">
      <c r="A3366">
        <v>22</v>
      </c>
      <c r="B3366">
        <v>2</v>
      </c>
      <c r="C3366">
        <v>3</v>
      </c>
      <c r="D3366">
        <v>6466</v>
      </c>
      <c r="E3366">
        <v>1</v>
      </c>
      <c r="F3366">
        <v>54</v>
      </c>
      <c r="G3366">
        <v>24.75</v>
      </c>
      <c r="H3366">
        <v>2901.13</v>
      </c>
      <c r="I3366">
        <f t="shared" si="52"/>
        <v>0</v>
      </c>
      <c r="J3366" t="s">
        <v>3686</v>
      </c>
    </row>
    <row r="3367" spans="1:10" hidden="1">
      <c r="A3367">
        <v>40</v>
      </c>
      <c r="B3367">
        <v>0</v>
      </c>
      <c r="C3367">
        <v>3</v>
      </c>
      <c r="D3367">
        <v>4806</v>
      </c>
      <c r="E3367">
        <v>1</v>
      </c>
      <c r="F3367">
        <v>61</v>
      </c>
      <c r="G3367">
        <v>94.15</v>
      </c>
      <c r="H3367">
        <v>6813.38</v>
      </c>
      <c r="I3367">
        <f t="shared" si="52"/>
        <v>0</v>
      </c>
      <c r="J3367" t="s">
        <v>3686</v>
      </c>
    </row>
    <row r="3368" spans="1:10" hidden="1">
      <c r="A3368">
        <v>63</v>
      </c>
      <c r="B3368">
        <v>0</v>
      </c>
      <c r="C3368">
        <v>3</v>
      </c>
      <c r="D3368">
        <v>4084</v>
      </c>
      <c r="E3368">
        <v>0</v>
      </c>
      <c r="F3368">
        <v>54</v>
      </c>
      <c r="G3368">
        <v>94.1</v>
      </c>
      <c r="H3368">
        <v>7845.28</v>
      </c>
      <c r="I3368">
        <f t="shared" si="52"/>
        <v>0</v>
      </c>
      <c r="J3368" t="s">
        <v>3686</v>
      </c>
    </row>
    <row r="3369" spans="1:10" hidden="1">
      <c r="A3369">
        <v>23</v>
      </c>
      <c r="B3369">
        <v>3</v>
      </c>
      <c r="C3369">
        <v>3</v>
      </c>
      <c r="D3369">
        <v>5237</v>
      </c>
      <c r="E3369">
        <v>0</v>
      </c>
      <c r="F3369">
        <v>23</v>
      </c>
      <c r="G3369">
        <v>49.45</v>
      </c>
      <c r="H3369">
        <v>1713.9</v>
      </c>
      <c r="I3369">
        <f t="shared" si="52"/>
        <v>0</v>
      </c>
      <c r="J3369" t="s">
        <v>3686</v>
      </c>
    </row>
    <row r="3370" spans="1:10" hidden="1">
      <c r="A3370">
        <v>61</v>
      </c>
      <c r="B3370">
        <v>2</v>
      </c>
      <c r="C3370">
        <v>3</v>
      </c>
      <c r="D3370">
        <v>4001</v>
      </c>
      <c r="E3370">
        <v>0</v>
      </c>
      <c r="F3370">
        <v>12</v>
      </c>
      <c r="G3370">
        <v>21.05</v>
      </c>
      <c r="H3370">
        <v>468.36</v>
      </c>
      <c r="I3370">
        <f t="shared" si="52"/>
        <v>0</v>
      </c>
      <c r="J3370" t="s">
        <v>3686</v>
      </c>
    </row>
    <row r="3371" spans="1:10" hidden="1">
      <c r="A3371">
        <v>19</v>
      </c>
      <c r="B3371">
        <v>0</v>
      </c>
      <c r="C3371">
        <v>3</v>
      </c>
      <c r="D3371">
        <v>3559</v>
      </c>
      <c r="E3371">
        <v>0</v>
      </c>
      <c r="F3371">
        <v>4</v>
      </c>
      <c r="G3371">
        <v>90.65</v>
      </c>
      <c r="H3371">
        <v>494.23</v>
      </c>
      <c r="I3371">
        <f t="shared" si="52"/>
        <v>0</v>
      </c>
      <c r="J3371" t="s">
        <v>3686</v>
      </c>
    </row>
    <row r="3372" spans="1:10" hidden="1">
      <c r="A3372">
        <v>43</v>
      </c>
      <c r="B3372">
        <v>3</v>
      </c>
      <c r="C3372">
        <v>3</v>
      </c>
      <c r="D3372">
        <v>4741</v>
      </c>
      <c r="E3372">
        <v>5</v>
      </c>
      <c r="F3372">
        <v>43</v>
      </c>
      <c r="G3372">
        <v>29.3</v>
      </c>
      <c r="H3372">
        <v>1224.05</v>
      </c>
      <c r="I3372">
        <f t="shared" si="52"/>
        <v>0</v>
      </c>
      <c r="J3372" t="s">
        <v>3686</v>
      </c>
    </row>
    <row r="3373" spans="1:10" hidden="1">
      <c r="A3373">
        <v>44</v>
      </c>
      <c r="B3373">
        <v>0</v>
      </c>
      <c r="C3373">
        <v>3</v>
      </c>
      <c r="D3373">
        <v>4521</v>
      </c>
      <c r="E3373">
        <v>10</v>
      </c>
      <c r="F3373">
        <v>59</v>
      </c>
      <c r="G3373">
        <v>100.05</v>
      </c>
      <c r="H3373">
        <v>8734.1</v>
      </c>
      <c r="I3373">
        <f t="shared" si="52"/>
        <v>0</v>
      </c>
      <c r="J3373" t="s">
        <v>3686</v>
      </c>
    </row>
    <row r="3374" spans="1:10" hidden="1">
      <c r="A3374">
        <v>32</v>
      </c>
      <c r="B3374">
        <v>0</v>
      </c>
      <c r="C3374">
        <v>3</v>
      </c>
      <c r="D3374">
        <v>5268</v>
      </c>
      <c r="E3374">
        <v>0</v>
      </c>
      <c r="F3374">
        <v>43</v>
      </c>
      <c r="G3374">
        <v>35.200000000000003</v>
      </c>
      <c r="H3374">
        <v>1463.7</v>
      </c>
      <c r="I3374">
        <f t="shared" si="52"/>
        <v>0</v>
      </c>
      <c r="J3374" t="s">
        <v>3686</v>
      </c>
    </row>
    <row r="3375" spans="1:10" hidden="1">
      <c r="A3375">
        <v>47</v>
      </c>
      <c r="B3375">
        <v>0</v>
      </c>
      <c r="C3375">
        <v>3</v>
      </c>
      <c r="D3375">
        <v>3027</v>
      </c>
      <c r="E3375">
        <v>0</v>
      </c>
      <c r="F3375">
        <v>20</v>
      </c>
      <c r="G3375">
        <v>89.1</v>
      </c>
      <c r="H3375">
        <v>2388.42</v>
      </c>
      <c r="I3375">
        <f t="shared" si="52"/>
        <v>0</v>
      </c>
      <c r="J3375" t="s">
        <v>3686</v>
      </c>
    </row>
    <row r="3376" spans="1:10" hidden="1">
      <c r="A3376">
        <v>50</v>
      </c>
      <c r="B3376">
        <v>0</v>
      </c>
      <c r="C3376">
        <v>3</v>
      </c>
      <c r="D3376">
        <v>5221</v>
      </c>
      <c r="E3376">
        <v>0</v>
      </c>
      <c r="F3376">
        <v>13</v>
      </c>
      <c r="G3376">
        <v>19.95</v>
      </c>
      <c r="H3376">
        <v>469.55</v>
      </c>
      <c r="I3376">
        <f t="shared" si="52"/>
        <v>0</v>
      </c>
      <c r="J3376" t="s">
        <v>3686</v>
      </c>
    </row>
    <row r="3377" spans="1:10" hidden="1">
      <c r="A3377">
        <v>42</v>
      </c>
      <c r="B3377">
        <v>0</v>
      </c>
      <c r="C3377">
        <v>3</v>
      </c>
      <c r="D3377">
        <v>4725</v>
      </c>
      <c r="E3377">
        <v>0</v>
      </c>
      <c r="F3377">
        <v>51</v>
      </c>
      <c r="G3377">
        <v>20.65</v>
      </c>
      <c r="H3377">
        <v>1982.16</v>
      </c>
      <c r="I3377">
        <f t="shared" si="52"/>
        <v>0</v>
      </c>
      <c r="J3377" t="s">
        <v>3686</v>
      </c>
    </row>
    <row r="3378" spans="1:10">
      <c r="A3378">
        <v>25</v>
      </c>
      <c r="B3378">
        <v>0</v>
      </c>
      <c r="C3378">
        <v>3</v>
      </c>
      <c r="D3378">
        <v>2371</v>
      </c>
      <c r="E3378">
        <v>0</v>
      </c>
      <c r="F3378">
        <v>1</v>
      </c>
      <c r="G3378">
        <v>91.3</v>
      </c>
      <c r="H3378">
        <v>134.91</v>
      </c>
      <c r="I3378">
        <f t="shared" si="52"/>
        <v>1</v>
      </c>
      <c r="J3378" t="s">
        <v>24</v>
      </c>
    </row>
    <row r="3379" spans="1:10">
      <c r="A3379">
        <v>68</v>
      </c>
      <c r="B3379">
        <v>0</v>
      </c>
      <c r="C3379">
        <v>3</v>
      </c>
      <c r="D3379">
        <v>3172</v>
      </c>
      <c r="E3379">
        <v>1</v>
      </c>
      <c r="F3379">
        <v>11</v>
      </c>
      <c r="G3379">
        <v>99.55</v>
      </c>
      <c r="H3379">
        <v>1145.28</v>
      </c>
      <c r="I3379">
        <f t="shared" si="52"/>
        <v>1</v>
      </c>
      <c r="J3379" t="s">
        <v>24</v>
      </c>
    </row>
    <row r="3380" spans="1:10">
      <c r="A3380">
        <v>78</v>
      </c>
      <c r="B3380">
        <v>0</v>
      </c>
      <c r="C3380">
        <v>3</v>
      </c>
      <c r="D3380">
        <v>5342</v>
      </c>
      <c r="E3380">
        <v>0</v>
      </c>
      <c r="F3380">
        <v>14</v>
      </c>
      <c r="G3380">
        <v>74.3</v>
      </c>
      <c r="H3380">
        <v>1587.23</v>
      </c>
      <c r="I3380">
        <f t="shared" si="52"/>
        <v>1</v>
      </c>
      <c r="J3380" t="s">
        <v>24</v>
      </c>
    </row>
    <row r="3381" spans="1:10" hidden="1">
      <c r="A3381">
        <v>75</v>
      </c>
      <c r="B3381">
        <v>0</v>
      </c>
      <c r="C3381">
        <v>3</v>
      </c>
      <c r="D3381">
        <v>5523</v>
      </c>
      <c r="E3381">
        <v>10</v>
      </c>
      <c r="F3381">
        <v>48</v>
      </c>
      <c r="G3381">
        <v>70.650000000000006</v>
      </c>
      <c r="H3381">
        <v>4149.8500000000004</v>
      </c>
      <c r="I3381">
        <f t="shared" si="52"/>
        <v>0</v>
      </c>
      <c r="J3381" t="s">
        <v>3686</v>
      </c>
    </row>
    <row r="3382" spans="1:10" hidden="1">
      <c r="A3382">
        <v>72</v>
      </c>
      <c r="B3382">
        <v>0</v>
      </c>
      <c r="C3382">
        <v>3</v>
      </c>
      <c r="D3382">
        <v>3283</v>
      </c>
      <c r="E3382">
        <v>0</v>
      </c>
      <c r="F3382">
        <v>18</v>
      </c>
      <c r="G3382">
        <v>49.85</v>
      </c>
      <c r="H3382">
        <v>1606.09</v>
      </c>
      <c r="I3382">
        <f t="shared" si="52"/>
        <v>0</v>
      </c>
      <c r="J3382" t="s">
        <v>3686</v>
      </c>
    </row>
    <row r="3383" spans="1:10" hidden="1">
      <c r="A3383">
        <v>69</v>
      </c>
      <c r="B3383">
        <v>3</v>
      </c>
      <c r="C3383">
        <v>3</v>
      </c>
      <c r="D3383">
        <v>3847</v>
      </c>
      <c r="E3383">
        <v>6</v>
      </c>
      <c r="F3383">
        <v>48</v>
      </c>
      <c r="G3383">
        <v>104.5</v>
      </c>
      <c r="H3383">
        <v>5711.25</v>
      </c>
      <c r="I3383">
        <f t="shared" si="52"/>
        <v>0</v>
      </c>
      <c r="J3383" t="s">
        <v>3686</v>
      </c>
    </row>
    <row r="3384" spans="1:10" hidden="1">
      <c r="A3384">
        <v>79</v>
      </c>
      <c r="B3384">
        <v>0</v>
      </c>
      <c r="C3384">
        <v>3</v>
      </c>
      <c r="D3384">
        <v>4032</v>
      </c>
      <c r="E3384">
        <v>10</v>
      </c>
      <c r="F3384">
        <v>72</v>
      </c>
      <c r="G3384">
        <v>78.45</v>
      </c>
      <c r="H3384">
        <v>6821.29</v>
      </c>
      <c r="I3384">
        <f t="shared" si="52"/>
        <v>0</v>
      </c>
      <c r="J3384" t="s">
        <v>3686</v>
      </c>
    </row>
    <row r="3385" spans="1:10" hidden="1">
      <c r="A3385">
        <v>68</v>
      </c>
      <c r="B3385">
        <v>0</v>
      </c>
      <c r="C3385">
        <v>3</v>
      </c>
      <c r="D3385">
        <v>3654</v>
      </c>
      <c r="E3385">
        <v>0</v>
      </c>
      <c r="F3385">
        <v>38</v>
      </c>
      <c r="G3385">
        <v>94.75</v>
      </c>
      <c r="H3385">
        <v>5391.66</v>
      </c>
      <c r="I3385">
        <f t="shared" si="52"/>
        <v>0</v>
      </c>
      <c r="J3385" t="s">
        <v>3686</v>
      </c>
    </row>
    <row r="3386" spans="1:10" hidden="1">
      <c r="A3386">
        <v>68</v>
      </c>
      <c r="B3386">
        <v>0</v>
      </c>
      <c r="C3386">
        <v>3</v>
      </c>
      <c r="D3386">
        <v>5085</v>
      </c>
      <c r="E3386">
        <v>0</v>
      </c>
      <c r="F3386">
        <v>52</v>
      </c>
      <c r="G3386">
        <v>59.85</v>
      </c>
      <c r="H3386">
        <v>4852.09</v>
      </c>
      <c r="I3386">
        <f t="shared" si="52"/>
        <v>0</v>
      </c>
      <c r="J3386" t="s">
        <v>3686</v>
      </c>
    </row>
    <row r="3387" spans="1:10" hidden="1">
      <c r="A3387">
        <v>78</v>
      </c>
      <c r="B3387">
        <v>0</v>
      </c>
      <c r="C3387">
        <v>3</v>
      </c>
      <c r="D3387">
        <v>4947</v>
      </c>
      <c r="E3387">
        <v>0</v>
      </c>
      <c r="F3387">
        <v>38</v>
      </c>
      <c r="G3387">
        <v>20.2</v>
      </c>
      <c r="H3387">
        <v>891.32</v>
      </c>
      <c r="I3387">
        <f t="shared" si="52"/>
        <v>0</v>
      </c>
      <c r="J3387" t="s">
        <v>3686</v>
      </c>
    </row>
    <row r="3388" spans="1:10" hidden="1">
      <c r="A3388">
        <v>65</v>
      </c>
      <c r="B3388">
        <v>0</v>
      </c>
      <c r="C3388">
        <v>3</v>
      </c>
      <c r="D3388">
        <v>4964</v>
      </c>
      <c r="E3388">
        <v>0</v>
      </c>
      <c r="F3388">
        <v>60</v>
      </c>
      <c r="G3388">
        <v>71.75</v>
      </c>
      <c r="H3388">
        <v>4996.55</v>
      </c>
      <c r="I3388">
        <f t="shared" si="52"/>
        <v>0</v>
      </c>
      <c r="J3388" t="s">
        <v>3686</v>
      </c>
    </row>
    <row r="3389" spans="1:10">
      <c r="A3389">
        <v>72</v>
      </c>
      <c r="B3389">
        <v>0</v>
      </c>
      <c r="C3389">
        <v>3</v>
      </c>
      <c r="D3389">
        <v>4319</v>
      </c>
      <c r="E3389">
        <v>0</v>
      </c>
      <c r="F3389">
        <v>1</v>
      </c>
      <c r="G3389">
        <v>91.7</v>
      </c>
      <c r="H3389">
        <v>108.93</v>
      </c>
      <c r="I3389">
        <f t="shared" si="52"/>
        <v>1</v>
      </c>
      <c r="J3389" t="s">
        <v>24</v>
      </c>
    </row>
    <row r="3390" spans="1:10">
      <c r="A3390">
        <v>20</v>
      </c>
      <c r="B3390">
        <v>0</v>
      </c>
      <c r="C3390">
        <v>3</v>
      </c>
      <c r="D3390">
        <v>6295</v>
      </c>
      <c r="E3390">
        <v>9</v>
      </c>
      <c r="F3390">
        <v>61</v>
      </c>
      <c r="G3390">
        <v>94.1</v>
      </c>
      <c r="H3390">
        <v>7281.64</v>
      </c>
      <c r="I3390">
        <f t="shared" si="52"/>
        <v>1</v>
      </c>
      <c r="J3390" t="s">
        <v>24</v>
      </c>
    </row>
    <row r="3391" spans="1:10">
      <c r="A3391">
        <v>46</v>
      </c>
      <c r="B3391">
        <v>0</v>
      </c>
      <c r="C3391">
        <v>3</v>
      </c>
      <c r="D3391">
        <v>4776</v>
      </c>
      <c r="E3391">
        <v>0</v>
      </c>
      <c r="F3391">
        <v>63</v>
      </c>
      <c r="G3391">
        <v>99.9</v>
      </c>
      <c r="H3391">
        <v>6664.94</v>
      </c>
      <c r="I3391">
        <f t="shared" si="52"/>
        <v>1</v>
      </c>
      <c r="J3391" t="s">
        <v>24</v>
      </c>
    </row>
    <row r="3392" spans="1:10">
      <c r="A3392">
        <v>22</v>
      </c>
      <c r="B3392">
        <v>0</v>
      </c>
      <c r="C3392">
        <v>3</v>
      </c>
      <c r="D3392">
        <v>6350</v>
      </c>
      <c r="E3392">
        <v>0</v>
      </c>
      <c r="F3392">
        <v>69</v>
      </c>
      <c r="G3392">
        <v>104.7</v>
      </c>
      <c r="H3392">
        <v>8630.7099999999991</v>
      </c>
      <c r="I3392">
        <f t="shared" si="52"/>
        <v>1</v>
      </c>
      <c r="J3392" t="s">
        <v>24</v>
      </c>
    </row>
    <row r="3393" spans="1:10">
      <c r="A3393">
        <v>52</v>
      </c>
      <c r="B3393">
        <v>0</v>
      </c>
      <c r="C3393">
        <v>3</v>
      </c>
      <c r="D3393">
        <v>2119</v>
      </c>
      <c r="E3393">
        <v>0</v>
      </c>
      <c r="F3393">
        <v>1</v>
      </c>
      <c r="G3393">
        <v>79.650000000000006</v>
      </c>
      <c r="H3393">
        <v>102.13</v>
      </c>
      <c r="I3393">
        <f t="shared" si="52"/>
        <v>1</v>
      </c>
      <c r="J3393" t="s">
        <v>24</v>
      </c>
    </row>
    <row r="3394" spans="1:10">
      <c r="A3394">
        <v>57</v>
      </c>
      <c r="B3394">
        <v>0</v>
      </c>
      <c r="C3394">
        <v>3</v>
      </c>
      <c r="D3394">
        <v>4207</v>
      </c>
      <c r="E3394">
        <v>0</v>
      </c>
      <c r="F3394">
        <v>4</v>
      </c>
      <c r="G3394">
        <v>29.65</v>
      </c>
      <c r="H3394">
        <v>118.5</v>
      </c>
      <c r="I3394">
        <f t="shared" ref="I3394:I3457" si="53">IF(J3394="Churned",1,0)</f>
        <v>1</v>
      </c>
      <c r="J3394" t="s">
        <v>24</v>
      </c>
    </row>
    <row r="3395" spans="1:10" hidden="1">
      <c r="A3395">
        <v>27</v>
      </c>
      <c r="B3395">
        <v>0</v>
      </c>
      <c r="C3395">
        <v>3</v>
      </c>
      <c r="D3395">
        <v>6432</v>
      </c>
      <c r="E3395">
        <v>7</v>
      </c>
      <c r="F3395">
        <v>58</v>
      </c>
      <c r="G3395">
        <v>100.35</v>
      </c>
      <c r="H3395">
        <v>6011.12</v>
      </c>
      <c r="I3395">
        <f t="shared" si="53"/>
        <v>0</v>
      </c>
      <c r="J3395" t="s">
        <v>3686</v>
      </c>
    </row>
    <row r="3396" spans="1:10" hidden="1">
      <c r="A3396">
        <v>39</v>
      </c>
      <c r="B3396">
        <v>0</v>
      </c>
      <c r="C3396">
        <v>3</v>
      </c>
      <c r="D3396">
        <v>5715</v>
      </c>
      <c r="E3396">
        <v>0</v>
      </c>
      <c r="F3396">
        <v>12</v>
      </c>
      <c r="G3396">
        <v>19.7</v>
      </c>
      <c r="H3396">
        <v>444.87</v>
      </c>
      <c r="I3396">
        <f t="shared" si="53"/>
        <v>0</v>
      </c>
      <c r="J3396" t="s">
        <v>3686</v>
      </c>
    </row>
    <row r="3397" spans="1:10" hidden="1">
      <c r="A3397">
        <v>43</v>
      </c>
      <c r="B3397">
        <v>0</v>
      </c>
      <c r="C3397">
        <v>3</v>
      </c>
      <c r="D3397">
        <v>2170</v>
      </c>
      <c r="E3397">
        <v>1</v>
      </c>
      <c r="F3397">
        <v>42</v>
      </c>
      <c r="G3397">
        <v>97.1</v>
      </c>
      <c r="H3397">
        <v>4675.8500000000004</v>
      </c>
      <c r="I3397">
        <f t="shared" si="53"/>
        <v>0</v>
      </c>
      <c r="J3397" t="s">
        <v>3686</v>
      </c>
    </row>
    <row r="3398" spans="1:10" hidden="1">
      <c r="A3398">
        <v>62</v>
      </c>
      <c r="B3398">
        <v>0</v>
      </c>
      <c r="C3398">
        <v>3</v>
      </c>
      <c r="D3398">
        <v>5801</v>
      </c>
      <c r="E3398">
        <v>0</v>
      </c>
      <c r="F3398">
        <v>62</v>
      </c>
      <c r="G3398">
        <v>92.05</v>
      </c>
      <c r="H3398">
        <v>7222.15</v>
      </c>
      <c r="I3398">
        <f t="shared" si="53"/>
        <v>0</v>
      </c>
      <c r="J3398" t="s">
        <v>3686</v>
      </c>
    </row>
    <row r="3399" spans="1:10" hidden="1">
      <c r="A3399">
        <v>27</v>
      </c>
      <c r="B3399">
        <v>0</v>
      </c>
      <c r="C3399">
        <v>3</v>
      </c>
      <c r="D3399">
        <v>4704</v>
      </c>
      <c r="E3399">
        <v>0</v>
      </c>
      <c r="F3399">
        <v>7</v>
      </c>
      <c r="G3399">
        <v>69.55</v>
      </c>
      <c r="H3399">
        <v>584</v>
      </c>
      <c r="I3399">
        <f t="shared" si="53"/>
        <v>0</v>
      </c>
      <c r="J3399" t="s">
        <v>3686</v>
      </c>
    </row>
    <row r="3400" spans="1:10" hidden="1">
      <c r="A3400">
        <v>25</v>
      </c>
      <c r="B3400">
        <v>0</v>
      </c>
      <c r="C3400">
        <v>3</v>
      </c>
      <c r="D3400">
        <v>3087</v>
      </c>
      <c r="E3400">
        <v>0</v>
      </c>
      <c r="F3400">
        <v>8</v>
      </c>
      <c r="G3400">
        <v>20</v>
      </c>
      <c r="H3400">
        <v>329.28</v>
      </c>
      <c r="I3400">
        <f t="shared" si="53"/>
        <v>0</v>
      </c>
      <c r="J3400" t="s">
        <v>3686</v>
      </c>
    </row>
    <row r="3401" spans="1:10" hidden="1">
      <c r="A3401">
        <v>55</v>
      </c>
      <c r="B3401">
        <v>3</v>
      </c>
      <c r="C3401">
        <v>3</v>
      </c>
      <c r="D3401">
        <v>2219</v>
      </c>
      <c r="E3401">
        <v>8</v>
      </c>
      <c r="F3401">
        <v>12</v>
      </c>
      <c r="G3401">
        <v>25.4</v>
      </c>
      <c r="H3401">
        <v>842.44</v>
      </c>
      <c r="I3401">
        <f t="shared" si="53"/>
        <v>0</v>
      </c>
      <c r="J3401" t="s">
        <v>3686</v>
      </c>
    </row>
    <row r="3402" spans="1:10" hidden="1">
      <c r="A3402">
        <v>55</v>
      </c>
      <c r="B3402">
        <v>0</v>
      </c>
      <c r="C3402">
        <v>3</v>
      </c>
      <c r="D3402">
        <v>3042</v>
      </c>
      <c r="E3402">
        <v>0</v>
      </c>
      <c r="F3402">
        <v>11</v>
      </c>
      <c r="G3402">
        <v>72.900000000000006</v>
      </c>
      <c r="H3402">
        <v>1020.08</v>
      </c>
      <c r="I3402">
        <f t="shared" si="53"/>
        <v>0</v>
      </c>
      <c r="J3402" t="s">
        <v>3686</v>
      </c>
    </row>
    <row r="3403" spans="1:10" hidden="1">
      <c r="A3403">
        <v>27</v>
      </c>
      <c r="B3403">
        <v>0</v>
      </c>
      <c r="C3403">
        <v>3</v>
      </c>
      <c r="D3403">
        <v>2845</v>
      </c>
      <c r="E3403">
        <v>0</v>
      </c>
      <c r="F3403">
        <v>7</v>
      </c>
      <c r="G3403">
        <v>61.4</v>
      </c>
      <c r="H3403">
        <v>549.78</v>
      </c>
      <c r="I3403">
        <f t="shared" si="53"/>
        <v>0</v>
      </c>
      <c r="J3403" t="s">
        <v>3686</v>
      </c>
    </row>
    <row r="3404" spans="1:10" hidden="1">
      <c r="A3404">
        <v>38</v>
      </c>
      <c r="B3404">
        <v>1</v>
      </c>
      <c r="C3404">
        <v>3</v>
      </c>
      <c r="D3404">
        <v>2136</v>
      </c>
      <c r="E3404">
        <v>7</v>
      </c>
      <c r="F3404">
        <v>11</v>
      </c>
      <c r="G3404">
        <v>59.65</v>
      </c>
      <c r="H3404">
        <v>915.79</v>
      </c>
      <c r="I3404">
        <f t="shared" si="53"/>
        <v>0</v>
      </c>
      <c r="J3404" t="s">
        <v>3686</v>
      </c>
    </row>
    <row r="3405" spans="1:10" hidden="1">
      <c r="A3405">
        <v>25</v>
      </c>
      <c r="B3405">
        <v>1</v>
      </c>
      <c r="C3405">
        <v>3</v>
      </c>
      <c r="D3405">
        <v>3124</v>
      </c>
      <c r="E3405">
        <v>0</v>
      </c>
      <c r="F3405">
        <v>39</v>
      </c>
      <c r="G3405">
        <v>100.55</v>
      </c>
      <c r="H3405">
        <v>4469.43</v>
      </c>
      <c r="I3405">
        <f t="shared" si="53"/>
        <v>0</v>
      </c>
      <c r="J3405" t="s">
        <v>3686</v>
      </c>
    </row>
    <row r="3406" spans="1:10" hidden="1">
      <c r="A3406">
        <v>21</v>
      </c>
      <c r="B3406">
        <v>0</v>
      </c>
      <c r="C3406">
        <v>3</v>
      </c>
      <c r="D3406">
        <v>4392</v>
      </c>
      <c r="E3406">
        <v>9</v>
      </c>
      <c r="F3406">
        <v>43</v>
      </c>
      <c r="G3406">
        <v>94.1</v>
      </c>
      <c r="H3406">
        <v>6234.94</v>
      </c>
      <c r="I3406">
        <f t="shared" si="53"/>
        <v>0</v>
      </c>
      <c r="J3406" t="s">
        <v>3686</v>
      </c>
    </row>
    <row r="3407" spans="1:10" hidden="1">
      <c r="A3407">
        <v>33</v>
      </c>
      <c r="B3407">
        <v>0</v>
      </c>
      <c r="C3407">
        <v>3</v>
      </c>
      <c r="D3407">
        <v>4907</v>
      </c>
      <c r="E3407">
        <v>2</v>
      </c>
      <c r="F3407">
        <v>10</v>
      </c>
      <c r="G3407">
        <v>20.55</v>
      </c>
      <c r="H3407">
        <v>356.95</v>
      </c>
      <c r="I3407">
        <f t="shared" si="53"/>
        <v>0</v>
      </c>
      <c r="J3407" t="s">
        <v>3686</v>
      </c>
    </row>
    <row r="3408" spans="1:10" hidden="1">
      <c r="A3408">
        <v>27</v>
      </c>
      <c r="B3408">
        <v>0</v>
      </c>
      <c r="C3408">
        <v>3</v>
      </c>
      <c r="D3408">
        <v>5072</v>
      </c>
      <c r="E3408">
        <v>7</v>
      </c>
      <c r="F3408">
        <v>70</v>
      </c>
      <c r="G3408">
        <v>94.8</v>
      </c>
      <c r="H3408">
        <v>8711.9500000000007</v>
      </c>
      <c r="I3408">
        <f t="shared" si="53"/>
        <v>0</v>
      </c>
      <c r="J3408" t="s">
        <v>3686</v>
      </c>
    </row>
    <row r="3409" spans="1:10" hidden="1">
      <c r="A3409">
        <v>30</v>
      </c>
      <c r="B3409">
        <v>0</v>
      </c>
      <c r="C3409">
        <v>3</v>
      </c>
      <c r="D3409">
        <v>5076</v>
      </c>
      <c r="E3409">
        <v>7</v>
      </c>
      <c r="F3409">
        <v>65</v>
      </c>
      <c r="G3409">
        <v>19.350000000000001</v>
      </c>
      <c r="H3409">
        <v>4482.8500000000004</v>
      </c>
      <c r="I3409">
        <f t="shared" si="53"/>
        <v>0</v>
      </c>
      <c r="J3409" t="s">
        <v>3686</v>
      </c>
    </row>
    <row r="3410" spans="1:10" hidden="1">
      <c r="A3410">
        <v>29</v>
      </c>
      <c r="B3410">
        <v>0</v>
      </c>
      <c r="C3410">
        <v>3</v>
      </c>
      <c r="D3410">
        <v>6251</v>
      </c>
      <c r="E3410">
        <v>1</v>
      </c>
      <c r="F3410">
        <v>72</v>
      </c>
      <c r="G3410">
        <v>24.8</v>
      </c>
      <c r="H3410">
        <v>2845.88</v>
      </c>
      <c r="I3410">
        <f t="shared" si="53"/>
        <v>0</v>
      </c>
      <c r="J3410" t="s">
        <v>3686</v>
      </c>
    </row>
    <row r="3411" spans="1:10" hidden="1">
      <c r="A3411">
        <v>38</v>
      </c>
      <c r="B3411">
        <v>0</v>
      </c>
      <c r="C3411">
        <v>3</v>
      </c>
      <c r="D3411">
        <v>5274</v>
      </c>
      <c r="E3411">
        <v>0</v>
      </c>
      <c r="F3411">
        <v>45</v>
      </c>
      <c r="G3411">
        <v>50.9</v>
      </c>
      <c r="H3411">
        <v>3171.1</v>
      </c>
      <c r="I3411">
        <f t="shared" si="53"/>
        <v>0</v>
      </c>
      <c r="J3411" t="s">
        <v>3686</v>
      </c>
    </row>
    <row r="3412" spans="1:10" hidden="1">
      <c r="A3412">
        <v>45</v>
      </c>
      <c r="B3412">
        <v>0</v>
      </c>
      <c r="C3412">
        <v>3</v>
      </c>
      <c r="D3412">
        <v>2085</v>
      </c>
      <c r="E3412">
        <v>10</v>
      </c>
      <c r="F3412">
        <v>28</v>
      </c>
      <c r="G3412">
        <v>76.55</v>
      </c>
      <c r="H3412">
        <v>2678.88</v>
      </c>
      <c r="I3412">
        <f t="shared" si="53"/>
        <v>0</v>
      </c>
      <c r="J3412" t="s">
        <v>3686</v>
      </c>
    </row>
    <row r="3413" spans="1:10" hidden="1">
      <c r="A3413">
        <v>31</v>
      </c>
      <c r="B3413">
        <v>0</v>
      </c>
      <c r="C3413">
        <v>3</v>
      </c>
      <c r="D3413">
        <v>4864</v>
      </c>
      <c r="E3413">
        <v>0</v>
      </c>
      <c r="F3413">
        <v>30</v>
      </c>
      <c r="G3413">
        <v>48.8</v>
      </c>
      <c r="H3413">
        <v>1858.95</v>
      </c>
      <c r="I3413">
        <f t="shared" si="53"/>
        <v>0</v>
      </c>
      <c r="J3413" t="s">
        <v>3686</v>
      </c>
    </row>
    <row r="3414" spans="1:10" hidden="1">
      <c r="A3414">
        <v>37</v>
      </c>
      <c r="B3414">
        <v>0</v>
      </c>
      <c r="C3414">
        <v>3</v>
      </c>
      <c r="D3414">
        <v>2054</v>
      </c>
      <c r="E3414">
        <v>0</v>
      </c>
      <c r="F3414">
        <v>13</v>
      </c>
      <c r="G3414">
        <v>81.900000000000006</v>
      </c>
      <c r="H3414">
        <v>1473.24</v>
      </c>
      <c r="I3414">
        <f t="shared" si="53"/>
        <v>0</v>
      </c>
      <c r="J3414" t="s">
        <v>3686</v>
      </c>
    </row>
    <row r="3415" spans="1:10" hidden="1">
      <c r="A3415">
        <v>47</v>
      </c>
      <c r="B3415">
        <v>0</v>
      </c>
      <c r="C3415">
        <v>3</v>
      </c>
      <c r="D3415">
        <v>2507</v>
      </c>
      <c r="E3415">
        <v>0</v>
      </c>
      <c r="F3415">
        <v>33</v>
      </c>
      <c r="G3415">
        <v>20.350000000000001</v>
      </c>
      <c r="H3415">
        <v>1167.5899999999999</v>
      </c>
      <c r="I3415">
        <f t="shared" si="53"/>
        <v>0</v>
      </c>
      <c r="J3415" t="s">
        <v>3686</v>
      </c>
    </row>
    <row r="3416" spans="1:10" hidden="1">
      <c r="A3416">
        <v>21</v>
      </c>
      <c r="B3416">
        <v>0</v>
      </c>
      <c r="C3416">
        <v>3</v>
      </c>
      <c r="D3416">
        <v>6193</v>
      </c>
      <c r="E3416">
        <v>3</v>
      </c>
      <c r="F3416">
        <v>62</v>
      </c>
      <c r="G3416">
        <v>113.95</v>
      </c>
      <c r="H3416">
        <v>9537.56</v>
      </c>
      <c r="I3416">
        <f t="shared" si="53"/>
        <v>0</v>
      </c>
      <c r="J3416" t="s">
        <v>3686</v>
      </c>
    </row>
    <row r="3417" spans="1:10" hidden="1">
      <c r="A3417">
        <v>21</v>
      </c>
      <c r="B3417">
        <v>0</v>
      </c>
      <c r="C3417">
        <v>3</v>
      </c>
      <c r="D3417">
        <v>3967</v>
      </c>
      <c r="E3417">
        <v>0</v>
      </c>
      <c r="F3417">
        <v>35</v>
      </c>
      <c r="G3417">
        <v>21.45</v>
      </c>
      <c r="H3417">
        <v>1307.45</v>
      </c>
      <c r="I3417">
        <f t="shared" si="53"/>
        <v>0</v>
      </c>
      <c r="J3417" t="s">
        <v>3686</v>
      </c>
    </row>
    <row r="3418" spans="1:10" hidden="1">
      <c r="A3418">
        <v>47</v>
      </c>
      <c r="B3418">
        <v>0</v>
      </c>
      <c r="C3418">
        <v>3</v>
      </c>
      <c r="D3418">
        <v>3566</v>
      </c>
      <c r="E3418">
        <v>0</v>
      </c>
      <c r="F3418">
        <v>36</v>
      </c>
      <c r="G3418">
        <v>70.7</v>
      </c>
      <c r="H3418">
        <v>3625.67</v>
      </c>
      <c r="I3418">
        <f t="shared" si="53"/>
        <v>0</v>
      </c>
      <c r="J3418" t="s">
        <v>3686</v>
      </c>
    </row>
    <row r="3419" spans="1:10" hidden="1">
      <c r="A3419">
        <v>55</v>
      </c>
      <c r="B3419">
        <v>0</v>
      </c>
      <c r="C3419">
        <v>3</v>
      </c>
      <c r="D3419">
        <v>5791</v>
      </c>
      <c r="E3419">
        <v>6</v>
      </c>
      <c r="F3419">
        <v>72</v>
      </c>
      <c r="G3419">
        <v>109.75</v>
      </c>
      <c r="H3419">
        <v>9411.2999999999993</v>
      </c>
      <c r="I3419">
        <f t="shared" si="53"/>
        <v>0</v>
      </c>
      <c r="J3419" t="s">
        <v>3686</v>
      </c>
    </row>
    <row r="3420" spans="1:10" hidden="1">
      <c r="A3420">
        <v>53</v>
      </c>
      <c r="B3420">
        <v>3</v>
      </c>
      <c r="C3420">
        <v>3</v>
      </c>
      <c r="D3420">
        <v>5721</v>
      </c>
      <c r="E3420">
        <v>8</v>
      </c>
      <c r="F3420">
        <v>35</v>
      </c>
      <c r="G3420">
        <v>109.95</v>
      </c>
      <c r="H3420">
        <v>5441</v>
      </c>
      <c r="I3420">
        <f t="shared" si="53"/>
        <v>0</v>
      </c>
      <c r="J3420" t="s">
        <v>3686</v>
      </c>
    </row>
    <row r="3421" spans="1:10" hidden="1">
      <c r="A3421">
        <v>24</v>
      </c>
      <c r="B3421">
        <v>0</v>
      </c>
      <c r="C3421">
        <v>3</v>
      </c>
      <c r="D3421">
        <v>5240</v>
      </c>
      <c r="E3421">
        <v>0</v>
      </c>
      <c r="F3421">
        <v>49</v>
      </c>
      <c r="G3421">
        <v>19.899999999999999</v>
      </c>
      <c r="H3421">
        <v>1329.34</v>
      </c>
      <c r="I3421">
        <f t="shared" si="53"/>
        <v>0</v>
      </c>
      <c r="J3421" t="s">
        <v>3686</v>
      </c>
    </row>
    <row r="3422" spans="1:10">
      <c r="A3422">
        <v>19</v>
      </c>
      <c r="B3422">
        <v>0</v>
      </c>
      <c r="C3422">
        <v>3</v>
      </c>
      <c r="D3422">
        <v>5301</v>
      </c>
      <c r="E3422">
        <v>0</v>
      </c>
      <c r="F3422">
        <v>4</v>
      </c>
      <c r="G3422">
        <v>78.849999999999994</v>
      </c>
      <c r="H3422">
        <v>440.52</v>
      </c>
      <c r="I3422">
        <f t="shared" si="53"/>
        <v>1</v>
      </c>
      <c r="J3422" t="s">
        <v>24</v>
      </c>
    </row>
    <row r="3423" spans="1:10">
      <c r="A3423">
        <v>65</v>
      </c>
      <c r="B3423">
        <v>0</v>
      </c>
      <c r="C3423">
        <v>3</v>
      </c>
      <c r="D3423">
        <v>4193</v>
      </c>
      <c r="E3423">
        <v>0</v>
      </c>
      <c r="F3423">
        <v>2</v>
      </c>
      <c r="G3423">
        <v>93.85</v>
      </c>
      <c r="H3423">
        <v>209.39</v>
      </c>
      <c r="I3423">
        <f t="shared" si="53"/>
        <v>1</v>
      </c>
      <c r="J3423" t="s">
        <v>24</v>
      </c>
    </row>
    <row r="3424" spans="1:10">
      <c r="A3424">
        <v>77</v>
      </c>
      <c r="B3424">
        <v>0</v>
      </c>
      <c r="C3424">
        <v>3</v>
      </c>
      <c r="D3424">
        <v>5137</v>
      </c>
      <c r="E3424">
        <v>1</v>
      </c>
      <c r="F3424">
        <v>29</v>
      </c>
      <c r="G3424">
        <v>98.5</v>
      </c>
      <c r="H3424">
        <v>3754.22</v>
      </c>
      <c r="I3424">
        <f t="shared" si="53"/>
        <v>1</v>
      </c>
      <c r="J3424" t="s">
        <v>24</v>
      </c>
    </row>
    <row r="3425" spans="1:10">
      <c r="A3425">
        <v>75</v>
      </c>
      <c r="B3425">
        <v>0</v>
      </c>
      <c r="C3425">
        <v>3</v>
      </c>
      <c r="D3425">
        <v>5345</v>
      </c>
      <c r="E3425">
        <v>0</v>
      </c>
      <c r="F3425">
        <v>1</v>
      </c>
      <c r="G3425">
        <v>71</v>
      </c>
      <c r="H3425">
        <v>99.64</v>
      </c>
      <c r="I3425">
        <f t="shared" si="53"/>
        <v>1</v>
      </c>
      <c r="J3425" t="s">
        <v>24</v>
      </c>
    </row>
    <row r="3426" spans="1:10">
      <c r="A3426">
        <v>80</v>
      </c>
      <c r="B3426">
        <v>0</v>
      </c>
      <c r="C3426">
        <v>3</v>
      </c>
      <c r="D3426">
        <v>5546</v>
      </c>
      <c r="E3426">
        <v>0</v>
      </c>
      <c r="F3426">
        <v>8</v>
      </c>
      <c r="G3426">
        <v>105.5</v>
      </c>
      <c r="H3426">
        <v>1190.83</v>
      </c>
      <c r="I3426">
        <f t="shared" si="53"/>
        <v>1</v>
      </c>
      <c r="J3426" t="s">
        <v>24</v>
      </c>
    </row>
    <row r="3427" spans="1:10">
      <c r="A3427">
        <v>79</v>
      </c>
      <c r="B3427">
        <v>0</v>
      </c>
      <c r="C3427">
        <v>3</v>
      </c>
      <c r="D3427">
        <v>4694</v>
      </c>
      <c r="E3427">
        <v>0</v>
      </c>
      <c r="F3427">
        <v>4</v>
      </c>
      <c r="G3427">
        <v>25.2</v>
      </c>
      <c r="H3427">
        <v>102.5</v>
      </c>
      <c r="I3427">
        <f t="shared" si="53"/>
        <v>1</v>
      </c>
      <c r="J3427" t="s">
        <v>24</v>
      </c>
    </row>
    <row r="3428" spans="1:10" hidden="1">
      <c r="A3428">
        <v>73</v>
      </c>
      <c r="B3428">
        <v>0</v>
      </c>
      <c r="C3428">
        <v>3</v>
      </c>
      <c r="D3428">
        <v>4368</v>
      </c>
      <c r="E3428">
        <v>0</v>
      </c>
      <c r="F3428">
        <v>52</v>
      </c>
      <c r="G3428">
        <v>72.95</v>
      </c>
      <c r="H3428">
        <v>6023.63</v>
      </c>
      <c r="I3428">
        <f t="shared" si="53"/>
        <v>0</v>
      </c>
      <c r="J3428" t="s">
        <v>3686</v>
      </c>
    </row>
    <row r="3429" spans="1:10" hidden="1">
      <c r="A3429">
        <v>75</v>
      </c>
      <c r="B3429">
        <v>0</v>
      </c>
      <c r="C3429">
        <v>3</v>
      </c>
      <c r="D3429">
        <v>5039</v>
      </c>
      <c r="E3429">
        <v>0</v>
      </c>
      <c r="F3429">
        <v>2</v>
      </c>
      <c r="G3429">
        <v>84.05</v>
      </c>
      <c r="H3429">
        <v>229.85</v>
      </c>
      <c r="I3429">
        <f t="shared" si="53"/>
        <v>0</v>
      </c>
      <c r="J3429" t="s">
        <v>3751</v>
      </c>
    </row>
    <row r="3430" spans="1:10" hidden="1">
      <c r="A3430">
        <v>70</v>
      </c>
      <c r="B3430">
        <v>1</v>
      </c>
      <c r="C3430">
        <v>3</v>
      </c>
      <c r="D3430">
        <v>6404</v>
      </c>
      <c r="E3430">
        <v>1</v>
      </c>
      <c r="F3430">
        <v>68</v>
      </c>
      <c r="G3430">
        <v>84.65</v>
      </c>
      <c r="H3430">
        <v>7064.68</v>
      </c>
      <c r="I3430">
        <f t="shared" si="53"/>
        <v>0</v>
      </c>
      <c r="J3430" t="s">
        <v>3686</v>
      </c>
    </row>
    <row r="3431" spans="1:10" hidden="1">
      <c r="A3431">
        <v>70</v>
      </c>
      <c r="B3431">
        <v>0</v>
      </c>
      <c r="C3431">
        <v>3</v>
      </c>
      <c r="D3431">
        <v>3583</v>
      </c>
      <c r="E3431">
        <v>2</v>
      </c>
      <c r="F3431">
        <v>34</v>
      </c>
      <c r="G3431">
        <v>71.55</v>
      </c>
      <c r="H3431">
        <v>2868.67</v>
      </c>
      <c r="I3431">
        <f t="shared" si="53"/>
        <v>0</v>
      </c>
      <c r="J3431" t="s">
        <v>3686</v>
      </c>
    </row>
    <row r="3432" spans="1:10">
      <c r="A3432">
        <v>72</v>
      </c>
      <c r="B3432">
        <v>0</v>
      </c>
      <c r="C3432">
        <v>3</v>
      </c>
      <c r="D3432">
        <v>2568</v>
      </c>
      <c r="E3432">
        <v>2</v>
      </c>
      <c r="F3432">
        <v>34</v>
      </c>
      <c r="G3432">
        <v>100.05</v>
      </c>
      <c r="H3432">
        <v>4285.0600000000004</v>
      </c>
      <c r="I3432">
        <f t="shared" si="53"/>
        <v>1</v>
      </c>
      <c r="J3432" t="s">
        <v>24</v>
      </c>
    </row>
    <row r="3433" spans="1:10">
      <c r="A3433">
        <v>22</v>
      </c>
      <c r="B3433">
        <v>0</v>
      </c>
      <c r="C3433">
        <v>3</v>
      </c>
      <c r="D3433">
        <v>2744</v>
      </c>
      <c r="E3433">
        <v>0</v>
      </c>
      <c r="F3433">
        <v>35</v>
      </c>
      <c r="G3433">
        <v>100.25</v>
      </c>
      <c r="H3433">
        <v>3894.75</v>
      </c>
      <c r="I3433">
        <f t="shared" si="53"/>
        <v>1</v>
      </c>
      <c r="J3433" t="s">
        <v>24</v>
      </c>
    </row>
    <row r="3434" spans="1:10">
      <c r="A3434">
        <v>44</v>
      </c>
      <c r="B3434">
        <v>0</v>
      </c>
      <c r="C3434">
        <v>3</v>
      </c>
      <c r="D3434">
        <v>3571</v>
      </c>
      <c r="E3434">
        <v>0</v>
      </c>
      <c r="F3434">
        <v>1</v>
      </c>
      <c r="G3434">
        <v>45.7</v>
      </c>
      <c r="H3434">
        <v>56.11</v>
      </c>
      <c r="I3434">
        <f t="shared" si="53"/>
        <v>1</v>
      </c>
      <c r="J3434" t="s">
        <v>24</v>
      </c>
    </row>
    <row r="3435" spans="1:10">
      <c r="A3435">
        <v>36</v>
      </c>
      <c r="B3435">
        <v>0</v>
      </c>
      <c r="C3435">
        <v>3</v>
      </c>
      <c r="D3435">
        <v>5182</v>
      </c>
      <c r="E3435">
        <v>0</v>
      </c>
      <c r="F3435">
        <v>19</v>
      </c>
      <c r="G3435">
        <v>44.85</v>
      </c>
      <c r="H3435">
        <v>893.55</v>
      </c>
      <c r="I3435">
        <f t="shared" si="53"/>
        <v>1</v>
      </c>
      <c r="J3435" t="s">
        <v>24</v>
      </c>
    </row>
    <row r="3436" spans="1:10">
      <c r="A3436">
        <v>27</v>
      </c>
      <c r="B3436">
        <v>2</v>
      </c>
      <c r="C3436">
        <v>3</v>
      </c>
      <c r="D3436">
        <v>3106</v>
      </c>
      <c r="E3436">
        <v>0</v>
      </c>
      <c r="F3436">
        <v>39</v>
      </c>
      <c r="G3436">
        <v>30.1</v>
      </c>
      <c r="H3436">
        <v>1281.3</v>
      </c>
      <c r="I3436">
        <f t="shared" si="53"/>
        <v>1</v>
      </c>
      <c r="J3436" t="s">
        <v>24</v>
      </c>
    </row>
    <row r="3437" spans="1:10">
      <c r="A3437">
        <v>56</v>
      </c>
      <c r="B3437">
        <v>0</v>
      </c>
      <c r="C3437">
        <v>3</v>
      </c>
      <c r="D3437">
        <v>3916</v>
      </c>
      <c r="E3437">
        <v>0</v>
      </c>
      <c r="F3437">
        <v>3</v>
      </c>
      <c r="G3437">
        <v>98.7</v>
      </c>
      <c r="H3437">
        <v>391.93</v>
      </c>
      <c r="I3437">
        <f t="shared" si="53"/>
        <v>1</v>
      </c>
      <c r="J3437" t="s">
        <v>24</v>
      </c>
    </row>
    <row r="3438" spans="1:10">
      <c r="A3438">
        <v>28</v>
      </c>
      <c r="B3438">
        <v>0</v>
      </c>
      <c r="C3438">
        <v>3</v>
      </c>
      <c r="D3438">
        <v>2729</v>
      </c>
      <c r="E3438">
        <v>0</v>
      </c>
      <c r="F3438">
        <v>26</v>
      </c>
      <c r="G3438">
        <v>80.5</v>
      </c>
      <c r="H3438">
        <v>2716.96</v>
      </c>
      <c r="I3438">
        <f t="shared" si="53"/>
        <v>1</v>
      </c>
      <c r="J3438" t="s">
        <v>24</v>
      </c>
    </row>
    <row r="3439" spans="1:10">
      <c r="A3439">
        <v>34</v>
      </c>
      <c r="B3439">
        <v>0</v>
      </c>
      <c r="C3439">
        <v>3</v>
      </c>
      <c r="D3439">
        <v>4734</v>
      </c>
      <c r="E3439">
        <v>2</v>
      </c>
      <c r="F3439">
        <v>24</v>
      </c>
      <c r="G3439">
        <v>104.65</v>
      </c>
      <c r="H3439">
        <v>2614.4499999999998</v>
      </c>
      <c r="I3439">
        <f t="shared" si="53"/>
        <v>1</v>
      </c>
      <c r="J3439" t="s">
        <v>24</v>
      </c>
    </row>
    <row r="3440" spans="1:10">
      <c r="A3440">
        <v>51</v>
      </c>
      <c r="B3440">
        <v>0</v>
      </c>
      <c r="C3440">
        <v>3</v>
      </c>
      <c r="D3440">
        <v>2464</v>
      </c>
      <c r="E3440">
        <v>0</v>
      </c>
      <c r="F3440">
        <v>28</v>
      </c>
      <c r="G3440">
        <v>105.7</v>
      </c>
      <c r="H3440">
        <v>3912.94</v>
      </c>
      <c r="I3440">
        <f t="shared" si="53"/>
        <v>1</v>
      </c>
      <c r="J3440" t="s">
        <v>24</v>
      </c>
    </row>
    <row r="3441" spans="1:10">
      <c r="A3441">
        <v>33</v>
      </c>
      <c r="B3441">
        <v>0</v>
      </c>
      <c r="C3441">
        <v>3</v>
      </c>
      <c r="D3441">
        <v>2036</v>
      </c>
      <c r="E3441">
        <v>3</v>
      </c>
      <c r="F3441">
        <v>21</v>
      </c>
      <c r="G3441">
        <v>86.5</v>
      </c>
      <c r="H3441">
        <v>2695.32</v>
      </c>
      <c r="I3441">
        <f t="shared" si="53"/>
        <v>1</v>
      </c>
      <c r="J3441" t="s">
        <v>24</v>
      </c>
    </row>
    <row r="3442" spans="1:10">
      <c r="A3442">
        <v>50</v>
      </c>
      <c r="B3442">
        <v>0</v>
      </c>
      <c r="C3442">
        <v>3</v>
      </c>
      <c r="D3442">
        <v>2570</v>
      </c>
      <c r="E3442">
        <v>4</v>
      </c>
      <c r="F3442">
        <v>4</v>
      </c>
      <c r="G3442">
        <v>97.95</v>
      </c>
      <c r="H3442">
        <v>424.42</v>
      </c>
      <c r="I3442">
        <f t="shared" si="53"/>
        <v>1</v>
      </c>
      <c r="J3442" t="s">
        <v>24</v>
      </c>
    </row>
    <row r="3443" spans="1:10">
      <c r="A3443">
        <v>21</v>
      </c>
      <c r="B3443">
        <v>0</v>
      </c>
      <c r="C3443">
        <v>3</v>
      </c>
      <c r="D3443">
        <v>4662</v>
      </c>
      <c r="E3443">
        <v>0</v>
      </c>
      <c r="F3443">
        <v>2</v>
      </c>
      <c r="G3443">
        <v>46.05</v>
      </c>
      <c r="H3443">
        <v>149.72999999999999</v>
      </c>
      <c r="I3443">
        <f t="shared" si="53"/>
        <v>1</v>
      </c>
      <c r="J3443" t="s">
        <v>24</v>
      </c>
    </row>
    <row r="3444" spans="1:10">
      <c r="A3444">
        <v>27</v>
      </c>
      <c r="B3444">
        <v>0</v>
      </c>
      <c r="C3444">
        <v>3</v>
      </c>
      <c r="D3444">
        <v>2874</v>
      </c>
      <c r="E3444">
        <v>0</v>
      </c>
      <c r="F3444">
        <v>1</v>
      </c>
      <c r="G3444">
        <v>70.849999999999994</v>
      </c>
      <c r="H3444">
        <v>97.9</v>
      </c>
      <c r="I3444">
        <f t="shared" si="53"/>
        <v>1</v>
      </c>
      <c r="J3444" t="s">
        <v>24</v>
      </c>
    </row>
    <row r="3445" spans="1:10">
      <c r="A3445">
        <v>51</v>
      </c>
      <c r="B3445">
        <v>0</v>
      </c>
      <c r="C3445">
        <v>3</v>
      </c>
      <c r="D3445">
        <v>5276</v>
      </c>
      <c r="E3445">
        <v>0</v>
      </c>
      <c r="F3445">
        <v>56</v>
      </c>
      <c r="G3445">
        <v>73.849999999999994</v>
      </c>
      <c r="H3445">
        <v>6085.89</v>
      </c>
      <c r="I3445">
        <f t="shared" si="53"/>
        <v>1</v>
      </c>
      <c r="J3445" t="s">
        <v>24</v>
      </c>
    </row>
    <row r="3446" spans="1:10" hidden="1">
      <c r="A3446">
        <v>22</v>
      </c>
      <c r="B3446">
        <v>0</v>
      </c>
      <c r="C3446">
        <v>3</v>
      </c>
      <c r="D3446">
        <v>5076</v>
      </c>
      <c r="E3446">
        <v>0</v>
      </c>
      <c r="F3446">
        <v>32</v>
      </c>
      <c r="G3446">
        <v>109.55</v>
      </c>
      <c r="H3446">
        <v>3755.52</v>
      </c>
      <c r="I3446">
        <f t="shared" si="53"/>
        <v>0</v>
      </c>
      <c r="J3446" t="s">
        <v>3686</v>
      </c>
    </row>
    <row r="3447" spans="1:10" hidden="1">
      <c r="A3447">
        <v>55</v>
      </c>
      <c r="B3447">
        <v>0</v>
      </c>
      <c r="C3447">
        <v>3</v>
      </c>
      <c r="D3447">
        <v>4036</v>
      </c>
      <c r="E3447">
        <v>9</v>
      </c>
      <c r="F3447">
        <v>72</v>
      </c>
      <c r="G3447">
        <v>64.8</v>
      </c>
      <c r="H3447">
        <v>4719.75</v>
      </c>
      <c r="I3447">
        <f t="shared" si="53"/>
        <v>0</v>
      </c>
      <c r="J3447" t="s">
        <v>3686</v>
      </c>
    </row>
    <row r="3448" spans="1:10" hidden="1">
      <c r="A3448">
        <v>52</v>
      </c>
      <c r="B3448">
        <v>1</v>
      </c>
      <c r="C3448">
        <v>3</v>
      </c>
      <c r="D3448">
        <v>6283</v>
      </c>
      <c r="E3448">
        <v>1</v>
      </c>
      <c r="F3448">
        <v>72</v>
      </c>
      <c r="G3448">
        <v>106.1</v>
      </c>
      <c r="H3448">
        <v>8688.74</v>
      </c>
      <c r="I3448">
        <f t="shared" si="53"/>
        <v>0</v>
      </c>
      <c r="J3448" t="s">
        <v>3686</v>
      </c>
    </row>
    <row r="3449" spans="1:10" hidden="1">
      <c r="A3449">
        <v>40</v>
      </c>
      <c r="B3449">
        <v>3</v>
      </c>
      <c r="C3449">
        <v>3</v>
      </c>
      <c r="D3449">
        <v>2817</v>
      </c>
      <c r="E3449">
        <v>10</v>
      </c>
      <c r="F3449">
        <v>26</v>
      </c>
      <c r="G3449">
        <v>81.95</v>
      </c>
      <c r="H3449">
        <v>3186.75</v>
      </c>
      <c r="I3449">
        <f t="shared" si="53"/>
        <v>0</v>
      </c>
      <c r="J3449" t="s">
        <v>3686</v>
      </c>
    </row>
    <row r="3450" spans="1:10" hidden="1">
      <c r="A3450">
        <v>23</v>
      </c>
      <c r="B3450">
        <v>0</v>
      </c>
      <c r="C3450">
        <v>3</v>
      </c>
      <c r="D3450">
        <v>5774</v>
      </c>
      <c r="E3450">
        <v>0</v>
      </c>
      <c r="F3450">
        <v>1</v>
      </c>
      <c r="G3450">
        <v>20.350000000000001</v>
      </c>
      <c r="H3450">
        <v>64.44</v>
      </c>
      <c r="I3450">
        <f t="shared" si="53"/>
        <v>0</v>
      </c>
      <c r="J3450" t="s">
        <v>3751</v>
      </c>
    </row>
    <row r="3451" spans="1:10" hidden="1">
      <c r="A3451">
        <v>47</v>
      </c>
      <c r="B3451">
        <v>0</v>
      </c>
      <c r="C3451">
        <v>3</v>
      </c>
      <c r="D3451">
        <v>4000</v>
      </c>
      <c r="E3451">
        <v>6</v>
      </c>
      <c r="F3451">
        <v>43</v>
      </c>
      <c r="G3451">
        <v>64.849999999999994</v>
      </c>
      <c r="H3451">
        <v>3466.34</v>
      </c>
      <c r="I3451">
        <f t="shared" si="53"/>
        <v>0</v>
      </c>
      <c r="J3451" t="s">
        <v>3686</v>
      </c>
    </row>
    <row r="3452" spans="1:10" hidden="1">
      <c r="A3452">
        <v>64</v>
      </c>
      <c r="B3452">
        <v>1</v>
      </c>
      <c r="C3452">
        <v>3</v>
      </c>
      <c r="D3452">
        <v>4667</v>
      </c>
      <c r="E3452">
        <v>5</v>
      </c>
      <c r="F3452">
        <v>29</v>
      </c>
      <c r="G3452">
        <v>20.65</v>
      </c>
      <c r="H3452">
        <v>1369.41</v>
      </c>
      <c r="I3452">
        <f t="shared" si="53"/>
        <v>0</v>
      </c>
      <c r="J3452" t="s">
        <v>3686</v>
      </c>
    </row>
    <row r="3453" spans="1:10" hidden="1">
      <c r="A3453">
        <v>20</v>
      </c>
      <c r="B3453">
        <v>3</v>
      </c>
      <c r="C3453">
        <v>3</v>
      </c>
      <c r="D3453">
        <v>2111</v>
      </c>
      <c r="E3453">
        <v>1</v>
      </c>
      <c r="F3453">
        <v>48</v>
      </c>
      <c r="G3453">
        <v>26.3</v>
      </c>
      <c r="H3453">
        <v>2240.09</v>
      </c>
      <c r="I3453">
        <f t="shared" si="53"/>
        <v>0</v>
      </c>
      <c r="J3453" t="s">
        <v>3686</v>
      </c>
    </row>
    <row r="3454" spans="1:10" hidden="1">
      <c r="A3454">
        <v>59</v>
      </c>
      <c r="B3454">
        <v>1</v>
      </c>
      <c r="C3454">
        <v>3</v>
      </c>
      <c r="D3454">
        <v>5918</v>
      </c>
      <c r="E3454">
        <v>2</v>
      </c>
      <c r="F3454">
        <v>40</v>
      </c>
      <c r="G3454">
        <v>20.399999999999999</v>
      </c>
      <c r="H3454">
        <v>820.9</v>
      </c>
      <c r="I3454">
        <f t="shared" si="53"/>
        <v>0</v>
      </c>
      <c r="J3454" t="s">
        <v>3686</v>
      </c>
    </row>
    <row r="3455" spans="1:10" hidden="1">
      <c r="A3455">
        <v>61</v>
      </c>
      <c r="B3455">
        <v>0</v>
      </c>
      <c r="C3455">
        <v>3</v>
      </c>
      <c r="D3455">
        <v>3586</v>
      </c>
      <c r="E3455">
        <v>0</v>
      </c>
      <c r="F3455">
        <v>1</v>
      </c>
      <c r="G3455">
        <v>20.2</v>
      </c>
      <c r="H3455">
        <v>62.35</v>
      </c>
      <c r="I3455">
        <f t="shared" si="53"/>
        <v>0</v>
      </c>
      <c r="J3455" t="s">
        <v>3751</v>
      </c>
    </row>
    <row r="3456" spans="1:10" hidden="1">
      <c r="A3456">
        <v>27</v>
      </c>
      <c r="B3456">
        <v>0</v>
      </c>
      <c r="C3456">
        <v>3</v>
      </c>
      <c r="D3456">
        <v>3358</v>
      </c>
      <c r="E3456">
        <v>1</v>
      </c>
      <c r="F3456">
        <v>46</v>
      </c>
      <c r="G3456">
        <v>53.1</v>
      </c>
      <c r="H3456">
        <v>4517.84</v>
      </c>
      <c r="I3456">
        <f t="shared" si="53"/>
        <v>0</v>
      </c>
      <c r="J3456" t="s">
        <v>3686</v>
      </c>
    </row>
    <row r="3457" spans="1:10" hidden="1">
      <c r="A3457">
        <v>25</v>
      </c>
      <c r="B3457">
        <v>0</v>
      </c>
      <c r="C3457">
        <v>3</v>
      </c>
      <c r="D3457">
        <v>5956</v>
      </c>
      <c r="E3457">
        <v>4</v>
      </c>
      <c r="F3457">
        <v>66</v>
      </c>
      <c r="G3457">
        <v>63.85</v>
      </c>
      <c r="H3457">
        <v>4770.82</v>
      </c>
      <c r="I3457">
        <f t="shared" si="53"/>
        <v>0</v>
      </c>
      <c r="J3457" t="s">
        <v>3686</v>
      </c>
    </row>
    <row r="3458" spans="1:10" hidden="1">
      <c r="A3458">
        <v>21</v>
      </c>
      <c r="B3458">
        <v>0</v>
      </c>
      <c r="C3458">
        <v>3</v>
      </c>
      <c r="D3458">
        <v>5770</v>
      </c>
      <c r="E3458">
        <v>0</v>
      </c>
      <c r="F3458">
        <v>71</v>
      </c>
      <c r="G3458">
        <v>82</v>
      </c>
      <c r="H3458">
        <v>8713.4699999999993</v>
      </c>
      <c r="I3458">
        <f t="shared" ref="I3458:I3521" si="54">IF(J3458="Churned",1,0)</f>
        <v>0</v>
      </c>
      <c r="J3458" t="s">
        <v>3686</v>
      </c>
    </row>
    <row r="3459" spans="1:10" hidden="1">
      <c r="A3459">
        <v>40</v>
      </c>
      <c r="B3459">
        <v>0</v>
      </c>
      <c r="C3459">
        <v>3</v>
      </c>
      <c r="D3459">
        <v>4801</v>
      </c>
      <c r="E3459">
        <v>3</v>
      </c>
      <c r="F3459">
        <v>58</v>
      </c>
      <c r="G3459">
        <v>19.55</v>
      </c>
      <c r="H3459">
        <v>2728.74</v>
      </c>
      <c r="I3459">
        <f t="shared" si="54"/>
        <v>0</v>
      </c>
      <c r="J3459" t="s">
        <v>3686</v>
      </c>
    </row>
    <row r="3460" spans="1:10" hidden="1">
      <c r="A3460">
        <v>54</v>
      </c>
      <c r="B3460">
        <v>1</v>
      </c>
      <c r="C3460">
        <v>3</v>
      </c>
      <c r="D3460">
        <v>5352</v>
      </c>
      <c r="E3460">
        <v>7</v>
      </c>
      <c r="F3460">
        <v>65</v>
      </c>
      <c r="G3460">
        <v>26</v>
      </c>
      <c r="H3460">
        <v>1846.6</v>
      </c>
      <c r="I3460">
        <f t="shared" si="54"/>
        <v>0</v>
      </c>
      <c r="J3460" t="s">
        <v>3686</v>
      </c>
    </row>
    <row r="3461" spans="1:10" hidden="1">
      <c r="A3461">
        <v>48</v>
      </c>
      <c r="B3461">
        <v>2</v>
      </c>
      <c r="C3461">
        <v>3</v>
      </c>
      <c r="D3461">
        <v>5913</v>
      </c>
      <c r="E3461">
        <v>0</v>
      </c>
      <c r="F3461">
        <v>12</v>
      </c>
      <c r="G3461">
        <v>105.3</v>
      </c>
      <c r="H3461">
        <v>1479.17</v>
      </c>
      <c r="I3461">
        <f t="shared" si="54"/>
        <v>0</v>
      </c>
      <c r="J3461" t="s">
        <v>3686</v>
      </c>
    </row>
    <row r="3462" spans="1:10" hidden="1">
      <c r="A3462">
        <v>62</v>
      </c>
      <c r="B3462">
        <v>0</v>
      </c>
      <c r="C3462">
        <v>3</v>
      </c>
      <c r="D3462">
        <v>5590</v>
      </c>
      <c r="E3462">
        <v>0</v>
      </c>
      <c r="F3462">
        <v>29</v>
      </c>
      <c r="G3462">
        <v>66.099999999999994</v>
      </c>
      <c r="H3462">
        <v>2430.38</v>
      </c>
      <c r="I3462">
        <f t="shared" si="54"/>
        <v>0</v>
      </c>
      <c r="J3462" t="s">
        <v>3686</v>
      </c>
    </row>
    <row r="3463" spans="1:10" hidden="1">
      <c r="A3463">
        <v>32</v>
      </c>
      <c r="B3463">
        <v>3</v>
      </c>
      <c r="C3463">
        <v>3</v>
      </c>
      <c r="D3463">
        <v>5804</v>
      </c>
      <c r="E3463">
        <v>10</v>
      </c>
      <c r="F3463">
        <v>49</v>
      </c>
      <c r="G3463">
        <v>90.4</v>
      </c>
      <c r="H3463">
        <v>5069.91</v>
      </c>
      <c r="I3463">
        <f t="shared" si="54"/>
        <v>0</v>
      </c>
      <c r="J3463" t="s">
        <v>3686</v>
      </c>
    </row>
    <row r="3464" spans="1:10" hidden="1">
      <c r="A3464">
        <v>62</v>
      </c>
      <c r="B3464">
        <v>2</v>
      </c>
      <c r="C3464">
        <v>3</v>
      </c>
      <c r="D3464">
        <v>4413</v>
      </c>
      <c r="E3464">
        <v>3</v>
      </c>
      <c r="F3464">
        <v>61</v>
      </c>
      <c r="G3464">
        <v>84.9</v>
      </c>
      <c r="H3464">
        <v>6040.42</v>
      </c>
      <c r="I3464">
        <f t="shared" si="54"/>
        <v>0</v>
      </c>
      <c r="J3464" t="s">
        <v>3686</v>
      </c>
    </row>
    <row r="3465" spans="1:10" hidden="1">
      <c r="A3465">
        <v>21</v>
      </c>
      <c r="B3465">
        <v>0</v>
      </c>
      <c r="C3465">
        <v>3</v>
      </c>
      <c r="D3465">
        <v>4612</v>
      </c>
      <c r="E3465">
        <v>0</v>
      </c>
      <c r="F3465">
        <v>18</v>
      </c>
      <c r="G3465">
        <v>84.3</v>
      </c>
      <c r="H3465">
        <v>1578.58</v>
      </c>
      <c r="I3465">
        <f t="shared" si="54"/>
        <v>0</v>
      </c>
      <c r="J3465" t="s">
        <v>3686</v>
      </c>
    </row>
    <row r="3466" spans="1:10" hidden="1">
      <c r="A3466">
        <v>19</v>
      </c>
      <c r="B3466">
        <v>0</v>
      </c>
      <c r="C3466">
        <v>3</v>
      </c>
      <c r="D3466">
        <v>5052</v>
      </c>
      <c r="E3466">
        <v>0</v>
      </c>
      <c r="F3466">
        <v>16</v>
      </c>
      <c r="G3466">
        <v>20.100000000000001</v>
      </c>
      <c r="H3466">
        <v>626.54999999999995</v>
      </c>
      <c r="I3466">
        <f t="shared" si="54"/>
        <v>0</v>
      </c>
      <c r="J3466" t="s">
        <v>3686</v>
      </c>
    </row>
    <row r="3467" spans="1:10" hidden="1">
      <c r="A3467">
        <v>35</v>
      </c>
      <c r="B3467">
        <v>0</v>
      </c>
      <c r="C3467">
        <v>3</v>
      </c>
      <c r="D3467">
        <v>3628</v>
      </c>
      <c r="E3467">
        <v>0</v>
      </c>
      <c r="F3467">
        <v>9</v>
      </c>
      <c r="G3467">
        <v>69.5</v>
      </c>
      <c r="H3467">
        <v>963.12</v>
      </c>
      <c r="I3467">
        <f t="shared" si="54"/>
        <v>0</v>
      </c>
      <c r="J3467" t="s">
        <v>3686</v>
      </c>
    </row>
    <row r="3468" spans="1:10" hidden="1">
      <c r="A3468">
        <v>24</v>
      </c>
      <c r="B3468">
        <v>0</v>
      </c>
      <c r="C3468">
        <v>3</v>
      </c>
      <c r="D3468">
        <v>5387</v>
      </c>
      <c r="E3468">
        <v>0</v>
      </c>
      <c r="F3468">
        <v>42</v>
      </c>
      <c r="G3468">
        <v>54.55</v>
      </c>
      <c r="H3468">
        <v>3805.77</v>
      </c>
      <c r="I3468">
        <f t="shared" si="54"/>
        <v>0</v>
      </c>
      <c r="J3468" t="s">
        <v>3686</v>
      </c>
    </row>
    <row r="3469" spans="1:10" hidden="1">
      <c r="A3469">
        <v>42</v>
      </c>
      <c r="B3469">
        <v>3</v>
      </c>
      <c r="C3469">
        <v>3</v>
      </c>
      <c r="D3469">
        <v>5265</v>
      </c>
      <c r="E3469">
        <v>0</v>
      </c>
      <c r="F3469">
        <v>70</v>
      </c>
      <c r="G3469">
        <v>66</v>
      </c>
      <c r="H3469">
        <v>6154</v>
      </c>
      <c r="I3469">
        <f t="shared" si="54"/>
        <v>0</v>
      </c>
      <c r="J3469" t="s">
        <v>3686</v>
      </c>
    </row>
    <row r="3470" spans="1:10" hidden="1">
      <c r="A3470">
        <v>54</v>
      </c>
      <c r="B3470">
        <v>3</v>
      </c>
      <c r="C3470">
        <v>3</v>
      </c>
      <c r="D3470">
        <v>4232</v>
      </c>
      <c r="E3470">
        <v>1</v>
      </c>
      <c r="F3470">
        <v>54</v>
      </c>
      <c r="G3470">
        <v>63.35</v>
      </c>
      <c r="H3470">
        <v>5357.96</v>
      </c>
      <c r="I3470">
        <f t="shared" si="54"/>
        <v>0</v>
      </c>
      <c r="J3470" t="s">
        <v>3686</v>
      </c>
    </row>
    <row r="3471" spans="1:10" hidden="1">
      <c r="A3471">
        <v>29</v>
      </c>
      <c r="B3471">
        <v>1</v>
      </c>
      <c r="C3471">
        <v>3</v>
      </c>
      <c r="D3471">
        <v>2993</v>
      </c>
      <c r="E3471">
        <v>2</v>
      </c>
      <c r="F3471">
        <v>14</v>
      </c>
      <c r="G3471">
        <v>19.5</v>
      </c>
      <c r="H3471">
        <v>846.7</v>
      </c>
      <c r="I3471">
        <f t="shared" si="54"/>
        <v>0</v>
      </c>
      <c r="J3471" t="s">
        <v>3686</v>
      </c>
    </row>
    <row r="3472" spans="1:10" hidden="1">
      <c r="A3472">
        <v>58</v>
      </c>
      <c r="B3472">
        <v>0</v>
      </c>
      <c r="C3472">
        <v>3</v>
      </c>
      <c r="D3472">
        <v>3613</v>
      </c>
      <c r="E3472">
        <v>0</v>
      </c>
      <c r="F3472">
        <v>6</v>
      </c>
      <c r="G3472">
        <v>59.15</v>
      </c>
      <c r="H3472">
        <v>457.36</v>
      </c>
      <c r="I3472">
        <f t="shared" si="54"/>
        <v>0</v>
      </c>
      <c r="J3472" t="s">
        <v>3686</v>
      </c>
    </row>
    <row r="3473" spans="1:10" hidden="1">
      <c r="A3473">
        <v>60</v>
      </c>
      <c r="B3473">
        <v>0</v>
      </c>
      <c r="C3473">
        <v>3</v>
      </c>
      <c r="D3473">
        <v>4188</v>
      </c>
      <c r="E3473">
        <v>0</v>
      </c>
      <c r="F3473">
        <v>11</v>
      </c>
      <c r="G3473">
        <v>20.3</v>
      </c>
      <c r="H3473">
        <v>784.42</v>
      </c>
      <c r="I3473">
        <f t="shared" si="54"/>
        <v>0</v>
      </c>
      <c r="J3473" t="s">
        <v>3686</v>
      </c>
    </row>
    <row r="3474" spans="1:10" hidden="1">
      <c r="A3474">
        <v>40</v>
      </c>
      <c r="B3474">
        <v>3</v>
      </c>
      <c r="C3474">
        <v>3</v>
      </c>
      <c r="D3474">
        <v>3743</v>
      </c>
      <c r="E3474">
        <v>2</v>
      </c>
      <c r="F3474">
        <v>44</v>
      </c>
      <c r="G3474">
        <v>20</v>
      </c>
      <c r="H3474">
        <v>2482.69</v>
      </c>
      <c r="I3474">
        <f t="shared" si="54"/>
        <v>0</v>
      </c>
      <c r="J3474" t="s">
        <v>3686</v>
      </c>
    </row>
    <row r="3475" spans="1:10" hidden="1">
      <c r="A3475">
        <v>23</v>
      </c>
      <c r="B3475">
        <v>3</v>
      </c>
      <c r="C3475">
        <v>3</v>
      </c>
      <c r="D3475">
        <v>4173</v>
      </c>
      <c r="E3475">
        <v>7</v>
      </c>
      <c r="F3475">
        <v>56</v>
      </c>
      <c r="G3475">
        <v>61.3</v>
      </c>
      <c r="H3475">
        <v>4410.24</v>
      </c>
      <c r="I3475">
        <f t="shared" si="54"/>
        <v>0</v>
      </c>
      <c r="J3475" t="s">
        <v>3686</v>
      </c>
    </row>
    <row r="3476" spans="1:10" hidden="1">
      <c r="A3476">
        <v>59</v>
      </c>
      <c r="B3476">
        <v>1</v>
      </c>
      <c r="C3476">
        <v>3</v>
      </c>
      <c r="D3476">
        <v>4057</v>
      </c>
      <c r="E3476">
        <v>0</v>
      </c>
      <c r="F3476">
        <v>2</v>
      </c>
      <c r="G3476">
        <v>51.55</v>
      </c>
      <c r="H3476">
        <v>143.41999999999999</v>
      </c>
      <c r="I3476">
        <f t="shared" si="54"/>
        <v>0</v>
      </c>
      <c r="J3476" t="s">
        <v>3751</v>
      </c>
    </row>
    <row r="3477" spans="1:10" hidden="1">
      <c r="A3477">
        <v>21</v>
      </c>
      <c r="B3477">
        <v>0</v>
      </c>
      <c r="C3477">
        <v>3</v>
      </c>
      <c r="D3477">
        <v>4766</v>
      </c>
      <c r="E3477">
        <v>2</v>
      </c>
      <c r="F3477">
        <v>71</v>
      </c>
      <c r="G3477">
        <v>24.45</v>
      </c>
      <c r="H3477">
        <v>4116.96</v>
      </c>
      <c r="I3477">
        <f t="shared" si="54"/>
        <v>0</v>
      </c>
      <c r="J3477" t="s">
        <v>3686</v>
      </c>
    </row>
    <row r="3478" spans="1:10" hidden="1">
      <c r="A3478">
        <v>24</v>
      </c>
      <c r="B3478">
        <v>3</v>
      </c>
      <c r="C3478">
        <v>3</v>
      </c>
      <c r="D3478">
        <v>5035</v>
      </c>
      <c r="E3478">
        <v>10</v>
      </c>
      <c r="F3478">
        <v>70</v>
      </c>
      <c r="G3478">
        <v>114.75</v>
      </c>
      <c r="H3478">
        <v>10576.5</v>
      </c>
      <c r="I3478">
        <f t="shared" si="54"/>
        <v>0</v>
      </c>
      <c r="J3478" t="s">
        <v>3686</v>
      </c>
    </row>
    <row r="3479" spans="1:10" hidden="1">
      <c r="A3479">
        <v>54</v>
      </c>
      <c r="B3479">
        <v>2</v>
      </c>
      <c r="C3479">
        <v>3</v>
      </c>
      <c r="D3479">
        <v>3176</v>
      </c>
      <c r="E3479">
        <v>0</v>
      </c>
      <c r="F3479">
        <v>43</v>
      </c>
      <c r="G3479">
        <v>40.450000000000003</v>
      </c>
      <c r="H3479">
        <v>1912.85</v>
      </c>
      <c r="I3479">
        <f t="shared" si="54"/>
        <v>0</v>
      </c>
      <c r="J3479" t="s">
        <v>3686</v>
      </c>
    </row>
    <row r="3480" spans="1:10" hidden="1">
      <c r="A3480">
        <v>41</v>
      </c>
      <c r="B3480">
        <v>0</v>
      </c>
      <c r="C3480">
        <v>3</v>
      </c>
      <c r="D3480">
        <v>4925</v>
      </c>
      <c r="E3480">
        <v>0</v>
      </c>
      <c r="F3480">
        <v>4</v>
      </c>
      <c r="G3480">
        <v>19.649999999999999</v>
      </c>
      <c r="H3480">
        <v>140.66999999999999</v>
      </c>
      <c r="I3480">
        <f t="shared" si="54"/>
        <v>0</v>
      </c>
      <c r="J3480" t="s">
        <v>3686</v>
      </c>
    </row>
    <row r="3481" spans="1:10" hidden="1">
      <c r="A3481">
        <v>20</v>
      </c>
      <c r="B3481">
        <v>2</v>
      </c>
      <c r="C3481">
        <v>3</v>
      </c>
      <c r="D3481">
        <v>4964</v>
      </c>
      <c r="E3481">
        <v>1</v>
      </c>
      <c r="F3481">
        <v>56</v>
      </c>
      <c r="G3481">
        <v>59.8</v>
      </c>
      <c r="H3481">
        <v>4695.88</v>
      </c>
      <c r="I3481">
        <f t="shared" si="54"/>
        <v>0</v>
      </c>
      <c r="J3481" t="s">
        <v>3686</v>
      </c>
    </row>
    <row r="3482" spans="1:10" hidden="1">
      <c r="A3482">
        <v>45</v>
      </c>
      <c r="B3482">
        <v>0</v>
      </c>
      <c r="C3482">
        <v>3</v>
      </c>
      <c r="D3482">
        <v>2985</v>
      </c>
      <c r="E3482">
        <v>1</v>
      </c>
      <c r="F3482">
        <v>8</v>
      </c>
      <c r="G3482">
        <v>65.5</v>
      </c>
      <c r="H3482">
        <v>753.79</v>
      </c>
      <c r="I3482">
        <f t="shared" si="54"/>
        <v>0</v>
      </c>
      <c r="J3482" t="s">
        <v>3686</v>
      </c>
    </row>
    <row r="3483" spans="1:10">
      <c r="A3483">
        <v>23</v>
      </c>
      <c r="B3483">
        <v>0</v>
      </c>
      <c r="C3483">
        <v>3</v>
      </c>
      <c r="D3483">
        <v>2671</v>
      </c>
      <c r="E3483">
        <v>0</v>
      </c>
      <c r="F3483">
        <v>2</v>
      </c>
      <c r="G3483">
        <v>70.349999999999994</v>
      </c>
      <c r="H3483">
        <v>165.39</v>
      </c>
      <c r="I3483">
        <f t="shared" si="54"/>
        <v>1</v>
      </c>
      <c r="J3483" t="s">
        <v>24</v>
      </c>
    </row>
    <row r="3484" spans="1:10">
      <c r="A3484">
        <v>74</v>
      </c>
      <c r="B3484">
        <v>0</v>
      </c>
      <c r="C3484">
        <v>3</v>
      </c>
      <c r="D3484">
        <v>4708</v>
      </c>
      <c r="E3484">
        <v>1</v>
      </c>
      <c r="F3484">
        <v>69</v>
      </c>
      <c r="G3484">
        <v>108.4</v>
      </c>
      <c r="H3484">
        <v>10690.92</v>
      </c>
      <c r="I3484">
        <f t="shared" si="54"/>
        <v>1</v>
      </c>
      <c r="J3484" t="s">
        <v>24</v>
      </c>
    </row>
    <row r="3485" spans="1:10">
      <c r="A3485">
        <v>69</v>
      </c>
      <c r="B3485">
        <v>0</v>
      </c>
      <c r="C3485">
        <v>3</v>
      </c>
      <c r="D3485">
        <v>2174</v>
      </c>
      <c r="E3485">
        <v>1</v>
      </c>
      <c r="F3485">
        <v>30</v>
      </c>
      <c r="G3485">
        <v>79.650000000000006</v>
      </c>
      <c r="H3485">
        <v>2552.0500000000002</v>
      </c>
      <c r="I3485">
        <f t="shared" si="54"/>
        <v>1</v>
      </c>
      <c r="J3485" t="s">
        <v>24</v>
      </c>
    </row>
    <row r="3486" spans="1:10">
      <c r="A3486">
        <v>77</v>
      </c>
      <c r="B3486">
        <v>0</v>
      </c>
      <c r="C3486">
        <v>3</v>
      </c>
      <c r="D3486">
        <v>4287</v>
      </c>
      <c r="E3486">
        <v>0</v>
      </c>
      <c r="F3486">
        <v>50</v>
      </c>
      <c r="G3486">
        <v>95.7</v>
      </c>
      <c r="H3486">
        <v>5762.7</v>
      </c>
      <c r="I3486">
        <f t="shared" si="54"/>
        <v>1</v>
      </c>
      <c r="J3486" t="s">
        <v>24</v>
      </c>
    </row>
    <row r="3487" spans="1:10">
      <c r="A3487">
        <v>65</v>
      </c>
      <c r="B3487">
        <v>0</v>
      </c>
      <c r="C3487">
        <v>3</v>
      </c>
      <c r="D3487">
        <v>3561</v>
      </c>
      <c r="E3487">
        <v>0</v>
      </c>
      <c r="F3487">
        <v>5</v>
      </c>
      <c r="G3487">
        <v>45.7</v>
      </c>
      <c r="H3487">
        <v>198</v>
      </c>
      <c r="I3487">
        <f t="shared" si="54"/>
        <v>1</v>
      </c>
      <c r="J3487" t="s">
        <v>24</v>
      </c>
    </row>
    <row r="3488" spans="1:10" hidden="1">
      <c r="A3488">
        <v>79</v>
      </c>
      <c r="B3488">
        <v>0</v>
      </c>
      <c r="C3488">
        <v>3</v>
      </c>
      <c r="D3488">
        <v>4291</v>
      </c>
      <c r="E3488">
        <v>5</v>
      </c>
      <c r="F3488">
        <v>55</v>
      </c>
      <c r="G3488">
        <v>88.8</v>
      </c>
      <c r="H3488">
        <v>6631.85</v>
      </c>
      <c r="I3488">
        <f t="shared" si="54"/>
        <v>0</v>
      </c>
      <c r="J3488" t="s">
        <v>3686</v>
      </c>
    </row>
    <row r="3489" spans="1:10" hidden="1">
      <c r="A3489">
        <v>67</v>
      </c>
      <c r="B3489">
        <v>0</v>
      </c>
      <c r="C3489">
        <v>3</v>
      </c>
      <c r="D3489">
        <v>6120</v>
      </c>
      <c r="E3489">
        <v>0</v>
      </c>
      <c r="F3489">
        <v>72</v>
      </c>
      <c r="G3489">
        <v>98.35</v>
      </c>
      <c r="H3489">
        <v>10141.32</v>
      </c>
      <c r="I3489">
        <f t="shared" si="54"/>
        <v>0</v>
      </c>
      <c r="J3489" t="s">
        <v>3686</v>
      </c>
    </row>
    <row r="3490" spans="1:10" hidden="1">
      <c r="A3490">
        <v>65</v>
      </c>
      <c r="B3490">
        <v>0</v>
      </c>
      <c r="C3490">
        <v>3</v>
      </c>
      <c r="D3490">
        <v>4788</v>
      </c>
      <c r="E3490">
        <v>0</v>
      </c>
      <c r="F3490">
        <v>71</v>
      </c>
      <c r="G3490">
        <v>24.65</v>
      </c>
      <c r="H3490">
        <v>2104</v>
      </c>
      <c r="I3490">
        <f t="shared" si="54"/>
        <v>0</v>
      </c>
      <c r="J3490" t="s">
        <v>3686</v>
      </c>
    </row>
    <row r="3491" spans="1:10" hidden="1">
      <c r="A3491">
        <v>79</v>
      </c>
      <c r="B3491">
        <v>0</v>
      </c>
      <c r="C3491">
        <v>3</v>
      </c>
      <c r="D3491">
        <v>4174</v>
      </c>
      <c r="E3491">
        <v>8</v>
      </c>
      <c r="F3491">
        <v>28</v>
      </c>
      <c r="G3491">
        <v>105.8</v>
      </c>
      <c r="H3491">
        <v>3679.8</v>
      </c>
      <c r="I3491">
        <f t="shared" si="54"/>
        <v>0</v>
      </c>
      <c r="J3491" t="s">
        <v>3686</v>
      </c>
    </row>
    <row r="3492" spans="1:10" hidden="1">
      <c r="A3492">
        <v>67</v>
      </c>
      <c r="B3492">
        <v>0</v>
      </c>
      <c r="C3492">
        <v>3</v>
      </c>
      <c r="D3492">
        <v>6355</v>
      </c>
      <c r="E3492">
        <v>1</v>
      </c>
      <c r="F3492">
        <v>53</v>
      </c>
      <c r="G3492">
        <v>94</v>
      </c>
      <c r="H3492">
        <v>7396.37</v>
      </c>
      <c r="I3492">
        <f t="shared" si="54"/>
        <v>0</v>
      </c>
      <c r="J3492" t="s">
        <v>3686</v>
      </c>
    </row>
    <row r="3493" spans="1:10">
      <c r="A3493">
        <v>77</v>
      </c>
      <c r="B3493">
        <v>0</v>
      </c>
      <c r="C3493">
        <v>3</v>
      </c>
      <c r="D3493">
        <v>4939</v>
      </c>
      <c r="E3493">
        <v>5</v>
      </c>
      <c r="F3493">
        <v>4</v>
      </c>
      <c r="G3493">
        <v>84.8</v>
      </c>
      <c r="H3493">
        <v>486.98</v>
      </c>
      <c r="I3493">
        <f t="shared" si="54"/>
        <v>1</v>
      </c>
      <c r="J3493" t="s">
        <v>24</v>
      </c>
    </row>
    <row r="3494" spans="1:10">
      <c r="A3494">
        <v>26</v>
      </c>
      <c r="B3494">
        <v>0</v>
      </c>
      <c r="C3494">
        <v>3</v>
      </c>
      <c r="D3494">
        <v>3696</v>
      </c>
      <c r="E3494">
        <v>1</v>
      </c>
      <c r="F3494">
        <v>16</v>
      </c>
      <c r="G3494">
        <v>89.45</v>
      </c>
      <c r="H3494">
        <v>1937.93</v>
      </c>
      <c r="I3494">
        <f t="shared" si="54"/>
        <v>1</v>
      </c>
      <c r="J3494" t="s">
        <v>24</v>
      </c>
    </row>
    <row r="3495" spans="1:10">
      <c r="A3495">
        <v>41</v>
      </c>
      <c r="B3495">
        <v>0</v>
      </c>
      <c r="C3495">
        <v>3</v>
      </c>
      <c r="D3495">
        <v>2644</v>
      </c>
      <c r="E3495">
        <v>0</v>
      </c>
      <c r="F3495">
        <v>1</v>
      </c>
      <c r="G3495">
        <v>45.05</v>
      </c>
      <c r="H3495">
        <v>128.88999999999999</v>
      </c>
      <c r="I3495">
        <f t="shared" si="54"/>
        <v>1</v>
      </c>
      <c r="J3495" t="s">
        <v>24</v>
      </c>
    </row>
    <row r="3496" spans="1:10">
      <c r="A3496">
        <v>31</v>
      </c>
      <c r="B3496">
        <v>0</v>
      </c>
      <c r="C3496">
        <v>3</v>
      </c>
      <c r="D3496">
        <v>3975</v>
      </c>
      <c r="E3496">
        <v>0</v>
      </c>
      <c r="F3496">
        <v>12</v>
      </c>
      <c r="G3496">
        <v>94.2</v>
      </c>
      <c r="H3496">
        <v>1311.71</v>
      </c>
      <c r="I3496">
        <f t="shared" si="54"/>
        <v>1</v>
      </c>
      <c r="J3496" t="s">
        <v>24</v>
      </c>
    </row>
    <row r="3497" spans="1:10">
      <c r="A3497">
        <v>53</v>
      </c>
      <c r="B3497">
        <v>0</v>
      </c>
      <c r="C3497">
        <v>3</v>
      </c>
      <c r="D3497">
        <v>4072</v>
      </c>
      <c r="E3497">
        <v>1</v>
      </c>
      <c r="F3497">
        <v>19</v>
      </c>
      <c r="G3497">
        <v>100.95</v>
      </c>
      <c r="H3497">
        <v>1988.22</v>
      </c>
      <c r="I3497">
        <f t="shared" si="54"/>
        <v>1</v>
      </c>
      <c r="J3497" t="s">
        <v>24</v>
      </c>
    </row>
    <row r="3498" spans="1:10">
      <c r="A3498">
        <v>29</v>
      </c>
      <c r="B3498">
        <v>0</v>
      </c>
      <c r="C3498">
        <v>3</v>
      </c>
      <c r="D3498">
        <v>3901</v>
      </c>
      <c r="E3498">
        <v>0</v>
      </c>
      <c r="F3498">
        <v>1</v>
      </c>
      <c r="G3498">
        <v>70.8</v>
      </c>
      <c r="H3498">
        <v>101.4</v>
      </c>
      <c r="I3498">
        <f t="shared" si="54"/>
        <v>1</v>
      </c>
      <c r="J3498" t="s">
        <v>24</v>
      </c>
    </row>
    <row r="3499" spans="1:10">
      <c r="A3499">
        <v>23</v>
      </c>
      <c r="B3499">
        <v>0</v>
      </c>
      <c r="C3499">
        <v>3</v>
      </c>
      <c r="D3499">
        <v>4480</v>
      </c>
      <c r="E3499">
        <v>0</v>
      </c>
      <c r="F3499">
        <v>3</v>
      </c>
      <c r="G3499">
        <v>101.55</v>
      </c>
      <c r="H3499">
        <v>363.93</v>
      </c>
      <c r="I3499">
        <f t="shared" si="54"/>
        <v>1</v>
      </c>
      <c r="J3499" t="s">
        <v>24</v>
      </c>
    </row>
    <row r="3500" spans="1:10">
      <c r="A3500">
        <v>57</v>
      </c>
      <c r="B3500">
        <v>0</v>
      </c>
      <c r="C3500">
        <v>3</v>
      </c>
      <c r="D3500">
        <v>5090</v>
      </c>
      <c r="E3500">
        <v>0</v>
      </c>
      <c r="F3500">
        <v>5</v>
      </c>
      <c r="G3500">
        <v>90.8</v>
      </c>
      <c r="H3500">
        <v>462.95</v>
      </c>
      <c r="I3500">
        <f t="shared" si="54"/>
        <v>1</v>
      </c>
      <c r="J3500" t="s">
        <v>24</v>
      </c>
    </row>
    <row r="3501" spans="1:10">
      <c r="A3501">
        <v>25</v>
      </c>
      <c r="B3501">
        <v>1</v>
      </c>
      <c r="C3501">
        <v>3</v>
      </c>
      <c r="D3501">
        <v>4633</v>
      </c>
      <c r="E3501">
        <v>1</v>
      </c>
      <c r="F3501">
        <v>1</v>
      </c>
      <c r="G3501">
        <v>19.899999999999999</v>
      </c>
      <c r="H3501">
        <v>27.39</v>
      </c>
      <c r="I3501">
        <f t="shared" si="54"/>
        <v>1</v>
      </c>
      <c r="J3501" t="s">
        <v>24</v>
      </c>
    </row>
    <row r="3502" spans="1:10">
      <c r="A3502">
        <v>33</v>
      </c>
      <c r="B3502">
        <v>0</v>
      </c>
      <c r="C3502">
        <v>3</v>
      </c>
      <c r="D3502">
        <v>5585</v>
      </c>
      <c r="E3502">
        <v>0</v>
      </c>
      <c r="F3502">
        <v>3</v>
      </c>
      <c r="G3502">
        <v>49.9</v>
      </c>
      <c r="H3502">
        <v>269.81</v>
      </c>
      <c r="I3502">
        <f t="shared" si="54"/>
        <v>1</v>
      </c>
      <c r="J3502" t="s">
        <v>24</v>
      </c>
    </row>
    <row r="3503" spans="1:10" hidden="1">
      <c r="A3503">
        <v>63</v>
      </c>
      <c r="B3503">
        <v>0</v>
      </c>
      <c r="C3503">
        <v>3</v>
      </c>
      <c r="D3503">
        <v>4479</v>
      </c>
      <c r="E3503">
        <v>0</v>
      </c>
      <c r="F3503">
        <v>71</v>
      </c>
      <c r="G3503">
        <v>106.7</v>
      </c>
      <c r="H3503">
        <v>8423.82</v>
      </c>
      <c r="I3503">
        <f t="shared" si="54"/>
        <v>0</v>
      </c>
      <c r="J3503" t="s">
        <v>3686</v>
      </c>
    </row>
    <row r="3504" spans="1:10" hidden="1">
      <c r="A3504">
        <v>61</v>
      </c>
      <c r="B3504">
        <v>0</v>
      </c>
      <c r="C3504">
        <v>3</v>
      </c>
      <c r="D3504">
        <v>6370</v>
      </c>
      <c r="E3504">
        <v>0</v>
      </c>
      <c r="F3504">
        <v>54</v>
      </c>
      <c r="G3504">
        <v>108</v>
      </c>
      <c r="H3504">
        <v>6719.69</v>
      </c>
      <c r="I3504">
        <f t="shared" si="54"/>
        <v>0</v>
      </c>
      <c r="J3504" t="s">
        <v>3686</v>
      </c>
    </row>
    <row r="3505" spans="1:10" hidden="1">
      <c r="A3505">
        <v>49</v>
      </c>
      <c r="B3505">
        <v>4</v>
      </c>
      <c r="C3505">
        <v>3</v>
      </c>
      <c r="D3505">
        <v>5780</v>
      </c>
      <c r="E3505">
        <v>10</v>
      </c>
      <c r="F3505">
        <v>72</v>
      </c>
      <c r="G3505">
        <v>110.3</v>
      </c>
      <c r="H3505">
        <v>10343.620000000001</v>
      </c>
      <c r="I3505">
        <f t="shared" si="54"/>
        <v>0</v>
      </c>
      <c r="J3505" t="s">
        <v>3686</v>
      </c>
    </row>
    <row r="3506" spans="1:10" hidden="1">
      <c r="A3506">
        <v>44</v>
      </c>
      <c r="B3506">
        <v>1</v>
      </c>
      <c r="C3506">
        <v>3</v>
      </c>
      <c r="D3506">
        <v>3772</v>
      </c>
      <c r="E3506">
        <v>9</v>
      </c>
      <c r="F3506">
        <v>38</v>
      </c>
      <c r="G3506">
        <v>25.05</v>
      </c>
      <c r="H3506">
        <v>2221.75</v>
      </c>
      <c r="I3506">
        <f t="shared" si="54"/>
        <v>0</v>
      </c>
      <c r="J3506" t="s">
        <v>3686</v>
      </c>
    </row>
    <row r="3507" spans="1:10" hidden="1">
      <c r="A3507">
        <v>44</v>
      </c>
      <c r="B3507">
        <v>2</v>
      </c>
      <c r="C3507">
        <v>3</v>
      </c>
      <c r="D3507">
        <v>3280</v>
      </c>
      <c r="E3507">
        <v>8</v>
      </c>
      <c r="F3507">
        <v>43</v>
      </c>
      <c r="G3507">
        <v>99.3</v>
      </c>
      <c r="H3507">
        <v>4435.7</v>
      </c>
      <c r="I3507">
        <f t="shared" si="54"/>
        <v>0</v>
      </c>
      <c r="J3507" t="s">
        <v>3686</v>
      </c>
    </row>
    <row r="3508" spans="1:10" hidden="1">
      <c r="A3508">
        <v>29</v>
      </c>
      <c r="B3508">
        <v>1</v>
      </c>
      <c r="C3508">
        <v>3</v>
      </c>
      <c r="D3508">
        <v>3147</v>
      </c>
      <c r="E3508">
        <v>8</v>
      </c>
      <c r="F3508">
        <v>4</v>
      </c>
      <c r="G3508">
        <v>50.3</v>
      </c>
      <c r="H3508">
        <v>395.66</v>
      </c>
      <c r="I3508">
        <f t="shared" si="54"/>
        <v>0</v>
      </c>
      <c r="J3508" t="s">
        <v>3686</v>
      </c>
    </row>
    <row r="3509" spans="1:10" hidden="1">
      <c r="A3509">
        <v>61</v>
      </c>
      <c r="B3509">
        <v>0</v>
      </c>
      <c r="C3509">
        <v>3</v>
      </c>
      <c r="D3509">
        <v>4136</v>
      </c>
      <c r="E3509">
        <v>0</v>
      </c>
      <c r="F3509">
        <v>34</v>
      </c>
      <c r="G3509">
        <v>19.7</v>
      </c>
      <c r="H3509">
        <v>1917.28</v>
      </c>
      <c r="I3509">
        <f t="shared" si="54"/>
        <v>0</v>
      </c>
      <c r="J3509" t="s">
        <v>3686</v>
      </c>
    </row>
    <row r="3510" spans="1:10" hidden="1">
      <c r="A3510">
        <v>31</v>
      </c>
      <c r="B3510">
        <v>3</v>
      </c>
      <c r="C3510">
        <v>3</v>
      </c>
      <c r="D3510">
        <v>4497</v>
      </c>
      <c r="E3510">
        <v>8</v>
      </c>
      <c r="F3510">
        <v>53</v>
      </c>
      <c r="G3510">
        <v>19.399999999999999</v>
      </c>
      <c r="H3510">
        <v>2452.31</v>
      </c>
      <c r="I3510">
        <f t="shared" si="54"/>
        <v>0</v>
      </c>
      <c r="J3510" t="s">
        <v>3686</v>
      </c>
    </row>
    <row r="3511" spans="1:10" hidden="1">
      <c r="A3511">
        <v>38</v>
      </c>
      <c r="B3511">
        <v>0</v>
      </c>
      <c r="C3511">
        <v>3</v>
      </c>
      <c r="D3511">
        <v>5356</v>
      </c>
      <c r="E3511">
        <v>1</v>
      </c>
      <c r="F3511">
        <v>67</v>
      </c>
      <c r="G3511">
        <v>60.4</v>
      </c>
      <c r="H3511">
        <v>5412.09</v>
      </c>
      <c r="I3511">
        <f t="shared" si="54"/>
        <v>0</v>
      </c>
      <c r="J3511" t="s">
        <v>3686</v>
      </c>
    </row>
    <row r="3512" spans="1:10" hidden="1">
      <c r="A3512">
        <v>60</v>
      </c>
      <c r="B3512">
        <v>0</v>
      </c>
      <c r="C3512">
        <v>3</v>
      </c>
      <c r="D3512">
        <v>4528</v>
      </c>
      <c r="E3512">
        <v>1</v>
      </c>
      <c r="F3512">
        <v>72</v>
      </c>
      <c r="G3512">
        <v>90.6</v>
      </c>
      <c r="H3512">
        <v>8959.69</v>
      </c>
      <c r="I3512">
        <f t="shared" si="54"/>
        <v>0</v>
      </c>
      <c r="J3512" t="s">
        <v>3686</v>
      </c>
    </row>
    <row r="3513" spans="1:10" hidden="1">
      <c r="A3513">
        <v>57</v>
      </c>
      <c r="B3513">
        <v>2</v>
      </c>
      <c r="C3513">
        <v>3</v>
      </c>
      <c r="D3513">
        <v>3186</v>
      </c>
      <c r="E3513">
        <v>5</v>
      </c>
      <c r="F3513">
        <v>20</v>
      </c>
      <c r="G3513">
        <v>95.5</v>
      </c>
      <c r="H3513">
        <v>2690.4</v>
      </c>
      <c r="I3513">
        <f t="shared" si="54"/>
        <v>0</v>
      </c>
      <c r="J3513" t="s">
        <v>3686</v>
      </c>
    </row>
    <row r="3514" spans="1:10" hidden="1">
      <c r="A3514">
        <v>28</v>
      </c>
      <c r="B3514">
        <v>0</v>
      </c>
      <c r="C3514">
        <v>3</v>
      </c>
      <c r="D3514">
        <v>4296</v>
      </c>
      <c r="E3514">
        <v>0</v>
      </c>
      <c r="F3514">
        <v>71</v>
      </c>
      <c r="G3514">
        <v>118.65</v>
      </c>
      <c r="H3514">
        <v>9748.5</v>
      </c>
      <c r="I3514">
        <f t="shared" si="54"/>
        <v>0</v>
      </c>
      <c r="J3514" t="s">
        <v>3686</v>
      </c>
    </row>
    <row r="3515" spans="1:10" hidden="1">
      <c r="A3515">
        <v>58</v>
      </c>
      <c r="B3515">
        <v>0</v>
      </c>
      <c r="C3515">
        <v>3</v>
      </c>
      <c r="D3515">
        <v>2723</v>
      </c>
      <c r="E3515">
        <v>0</v>
      </c>
      <c r="F3515">
        <v>15</v>
      </c>
      <c r="G3515">
        <v>26.35</v>
      </c>
      <c r="H3515">
        <v>498</v>
      </c>
      <c r="I3515">
        <f t="shared" si="54"/>
        <v>0</v>
      </c>
      <c r="J3515" t="s">
        <v>3686</v>
      </c>
    </row>
    <row r="3516" spans="1:10" hidden="1">
      <c r="A3516">
        <v>48</v>
      </c>
      <c r="B3516">
        <v>0</v>
      </c>
      <c r="C3516">
        <v>3</v>
      </c>
      <c r="D3516">
        <v>2716</v>
      </c>
      <c r="E3516">
        <v>0</v>
      </c>
      <c r="F3516">
        <v>12</v>
      </c>
      <c r="G3516">
        <v>50.95</v>
      </c>
      <c r="H3516">
        <v>605.75</v>
      </c>
      <c r="I3516">
        <f t="shared" si="54"/>
        <v>0</v>
      </c>
      <c r="J3516" t="s">
        <v>3686</v>
      </c>
    </row>
    <row r="3517" spans="1:10" hidden="1">
      <c r="A3517">
        <v>45</v>
      </c>
      <c r="B3517">
        <v>2</v>
      </c>
      <c r="C3517">
        <v>3</v>
      </c>
      <c r="D3517">
        <v>3044</v>
      </c>
      <c r="E3517">
        <v>0</v>
      </c>
      <c r="F3517">
        <v>33</v>
      </c>
      <c r="G3517">
        <v>34.049999999999997</v>
      </c>
      <c r="H3517">
        <v>1113.95</v>
      </c>
      <c r="I3517">
        <f t="shared" si="54"/>
        <v>0</v>
      </c>
      <c r="J3517" t="s">
        <v>3686</v>
      </c>
    </row>
    <row r="3518" spans="1:10" hidden="1">
      <c r="A3518">
        <v>64</v>
      </c>
      <c r="B3518">
        <v>0</v>
      </c>
      <c r="C3518">
        <v>3</v>
      </c>
      <c r="D3518">
        <v>4556</v>
      </c>
      <c r="E3518">
        <v>0</v>
      </c>
      <c r="F3518">
        <v>14</v>
      </c>
      <c r="G3518">
        <v>20.399999999999999</v>
      </c>
      <c r="H3518">
        <v>496.94</v>
      </c>
      <c r="I3518">
        <f t="shared" si="54"/>
        <v>0</v>
      </c>
      <c r="J3518" t="s">
        <v>3686</v>
      </c>
    </row>
    <row r="3519" spans="1:10" hidden="1">
      <c r="A3519">
        <v>46</v>
      </c>
      <c r="B3519">
        <v>0</v>
      </c>
      <c r="C3519">
        <v>3</v>
      </c>
      <c r="D3519">
        <v>5350</v>
      </c>
      <c r="E3519">
        <v>6</v>
      </c>
      <c r="F3519">
        <v>71</v>
      </c>
      <c r="G3519">
        <v>83.2</v>
      </c>
      <c r="H3519">
        <v>8617.49</v>
      </c>
      <c r="I3519">
        <f t="shared" si="54"/>
        <v>0</v>
      </c>
      <c r="J3519" t="s">
        <v>3686</v>
      </c>
    </row>
    <row r="3520" spans="1:10" hidden="1">
      <c r="A3520">
        <v>47</v>
      </c>
      <c r="B3520">
        <v>1</v>
      </c>
      <c r="C3520">
        <v>3</v>
      </c>
      <c r="D3520">
        <v>4741</v>
      </c>
      <c r="E3520">
        <v>1</v>
      </c>
      <c r="F3520">
        <v>13</v>
      </c>
      <c r="G3520">
        <v>64.75</v>
      </c>
      <c r="H3520">
        <v>1050.51</v>
      </c>
      <c r="I3520">
        <f t="shared" si="54"/>
        <v>0</v>
      </c>
      <c r="J3520" t="s">
        <v>3686</v>
      </c>
    </row>
    <row r="3521" spans="1:10" hidden="1">
      <c r="A3521">
        <v>59</v>
      </c>
      <c r="B3521">
        <v>0</v>
      </c>
      <c r="C3521">
        <v>3</v>
      </c>
      <c r="D3521">
        <v>5933</v>
      </c>
      <c r="E3521">
        <v>9</v>
      </c>
      <c r="F3521">
        <v>66</v>
      </c>
      <c r="G3521">
        <v>66.099999999999994</v>
      </c>
      <c r="H3521">
        <v>6917.31</v>
      </c>
      <c r="I3521">
        <f t="shared" si="54"/>
        <v>0</v>
      </c>
      <c r="J3521" t="s">
        <v>3686</v>
      </c>
    </row>
    <row r="3522" spans="1:10" hidden="1">
      <c r="A3522">
        <v>43</v>
      </c>
      <c r="B3522">
        <v>0</v>
      </c>
      <c r="C3522">
        <v>3</v>
      </c>
      <c r="D3522">
        <v>4839</v>
      </c>
      <c r="E3522">
        <v>2</v>
      </c>
      <c r="F3522">
        <v>16</v>
      </c>
      <c r="G3522">
        <v>90.7</v>
      </c>
      <c r="H3522">
        <v>1820.18</v>
      </c>
      <c r="I3522">
        <f t="shared" ref="I3522:I3585" si="55">IF(J3522="Churned",1,0)</f>
        <v>0</v>
      </c>
      <c r="J3522" t="s">
        <v>3686</v>
      </c>
    </row>
    <row r="3523" spans="1:10" hidden="1">
      <c r="A3523">
        <v>19</v>
      </c>
      <c r="B3523">
        <v>2</v>
      </c>
      <c r="C3523">
        <v>3</v>
      </c>
      <c r="D3523">
        <v>2948</v>
      </c>
      <c r="E3523">
        <v>8</v>
      </c>
      <c r="F3523">
        <v>28</v>
      </c>
      <c r="G3523">
        <v>20.3</v>
      </c>
      <c r="H3523">
        <v>1024.99</v>
      </c>
      <c r="I3523">
        <f t="shared" si="55"/>
        <v>0</v>
      </c>
      <c r="J3523" t="s">
        <v>3686</v>
      </c>
    </row>
    <row r="3524" spans="1:10" hidden="1">
      <c r="A3524">
        <v>30</v>
      </c>
      <c r="B3524">
        <v>0</v>
      </c>
      <c r="C3524">
        <v>3</v>
      </c>
      <c r="D3524">
        <v>2653</v>
      </c>
      <c r="E3524">
        <v>0</v>
      </c>
      <c r="F3524">
        <v>46</v>
      </c>
      <c r="G3524">
        <v>38.25</v>
      </c>
      <c r="H3524">
        <v>1755.35</v>
      </c>
      <c r="I3524">
        <f t="shared" si="55"/>
        <v>0</v>
      </c>
      <c r="J3524" t="s">
        <v>3686</v>
      </c>
    </row>
    <row r="3525" spans="1:10" hidden="1">
      <c r="A3525">
        <v>40</v>
      </c>
      <c r="B3525">
        <v>0</v>
      </c>
      <c r="C3525">
        <v>3</v>
      </c>
      <c r="D3525">
        <v>3214</v>
      </c>
      <c r="E3525">
        <v>0</v>
      </c>
      <c r="F3525">
        <v>16</v>
      </c>
      <c r="G3525">
        <v>63.05</v>
      </c>
      <c r="H3525">
        <v>1760.73</v>
      </c>
      <c r="I3525">
        <f t="shared" si="55"/>
        <v>0</v>
      </c>
      <c r="J3525" t="s">
        <v>3686</v>
      </c>
    </row>
    <row r="3526" spans="1:10" hidden="1">
      <c r="A3526">
        <v>56</v>
      </c>
      <c r="B3526">
        <v>1</v>
      </c>
      <c r="C3526">
        <v>3</v>
      </c>
      <c r="D3526">
        <v>4479</v>
      </c>
      <c r="E3526">
        <v>7</v>
      </c>
      <c r="F3526">
        <v>69</v>
      </c>
      <c r="G3526">
        <v>43.95</v>
      </c>
      <c r="H3526">
        <v>2960.1</v>
      </c>
      <c r="I3526">
        <f t="shared" si="55"/>
        <v>0</v>
      </c>
      <c r="J3526" t="s">
        <v>3686</v>
      </c>
    </row>
    <row r="3527" spans="1:10" hidden="1">
      <c r="A3527">
        <v>19</v>
      </c>
      <c r="B3527">
        <v>0</v>
      </c>
      <c r="C3527">
        <v>3</v>
      </c>
      <c r="D3527">
        <v>4639</v>
      </c>
      <c r="E3527">
        <v>0</v>
      </c>
      <c r="F3527">
        <v>1</v>
      </c>
      <c r="G3527">
        <v>19.649999999999999</v>
      </c>
      <c r="H3527">
        <v>43.32</v>
      </c>
      <c r="I3527">
        <f t="shared" si="55"/>
        <v>0</v>
      </c>
      <c r="J3527" t="s">
        <v>3751</v>
      </c>
    </row>
    <row r="3528" spans="1:10" hidden="1">
      <c r="A3528">
        <v>42</v>
      </c>
      <c r="B3528">
        <v>0</v>
      </c>
      <c r="C3528">
        <v>3</v>
      </c>
      <c r="D3528">
        <v>2551</v>
      </c>
      <c r="E3528">
        <v>8</v>
      </c>
      <c r="F3528">
        <v>7</v>
      </c>
      <c r="G3528">
        <v>69.2</v>
      </c>
      <c r="H3528">
        <v>766.09</v>
      </c>
      <c r="I3528">
        <f t="shared" si="55"/>
        <v>0</v>
      </c>
      <c r="J3528" t="s">
        <v>3686</v>
      </c>
    </row>
    <row r="3529" spans="1:10" hidden="1">
      <c r="A3529">
        <v>19</v>
      </c>
      <c r="B3529">
        <v>0</v>
      </c>
      <c r="C3529">
        <v>3</v>
      </c>
      <c r="D3529">
        <v>2989</v>
      </c>
      <c r="E3529">
        <v>0</v>
      </c>
      <c r="F3529">
        <v>20</v>
      </c>
      <c r="G3529">
        <v>68.7</v>
      </c>
      <c r="H3529">
        <v>2066.1999999999998</v>
      </c>
      <c r="I3529">
        <f t="shared" si="55"/>
        <v>0</v>
      </c>
      <c r="J3529" t="s">
        <v>3686</v>
      </c>
    </row>
    <row r="3530" spans="1:10" hidden="1">
      <c r="A3530">
        <v>23</v>
      </c>
      <c r="B3530">
        <v>0</v>
      </c>
      <c r="C3530">
        <v>3</v>
      </c>
      <c r="D3530">
        <v>2875</v>
      </c>
      <c r="E3530">
        <v>0</v>
      </c>
      <c r="F3530">
        <v>22</v>
      </c>
      <c r="G3530">
        <v>50.35</v>
      </c>
      <c r="H3530">
        <v>1098.8499999999999</v>
      </c>
      <c r="I3530">
        <f t="shared" si="55"/>
        <v>0</v>
      </c>
      <c r="J3530" t="s">
        <v>3686</v>
      </c>
    </row>
    <row r="3531" spans="1:10" hidden="1">
      <c r="A3531">
        <v>51</v>
      </c>
      <c r="B3531">
        <v>0</v>
      </c>
      <c r="C3531">
        <v>3</v>
      </c>
      <c r="D3531">
        <v>4861</v>
      </c>
      <c r="E3531">
        <v>0</v>
      </c>
      <c r="F3531">
        <v>23</v>
      </c>
      <c r="G3531">
        <v>93.5</v>
      </c>
      <c r="H3531">
        <v>2758.31</v>
      </c>
      <c r="I3531">
        <f t="shared" si="55"/>
        <v>0</v>
      </c>
      <c r="J3531" t="s">
        <v>3686</v>
      </c>
    </row>
    <row r="3532" spans="1:10" hidden="1">
      <c r="A3532">
        <v>46</v>
      </c>
      <c r="B3532">
        <v>2</v>
      </c>
      <c r="C3532">
        <v>3</v>
      </c>
      <c r="D3532">
        <v>3522</v>
      </c>
      <c r="E3532">
        <v>1</v>
      </c>
      <c r="F3532">
        <v>17</v>
      </c>
      <c r="G3532">
        <v>44.45</v>
      </c>
      <c r="H3532">
        <v>792.15</v>
      </c>
      <c r="I3532">
        <f t="shared" si="55"/>
        <v>0</v>
      </c>
      <c r="J3532" t="s">
        <v>3686</v>
      </c>
    </row>
    <row r="3533" spans="1:10" hidden="1">
      <c r="A3533">
        <v>20</v>
      </c>
      <c r="B3533">
        <v>2</v>
      </c>
      <c r="C3533">
        <v>3</v>
      </c>
      <c r="D3533">
        <v>3850</v>
      </c>
      <c r="E3533">
        <v>1</v>
      </c>
      <c r="F3533">
        <v>5</v>
      </c>
      <c r="G3533">
        <v>69.95</v>
      </c>
      <c r="H3533">
        <v>327.3</v>
      </c>
      <c r="I3533">
        <f t="shared" si="55"/>
        <v>0</v>
      </c>
      <c r="J3533" t="s">
        <v>3686</v>
      </c>
    </row>
    <row r="3534" spans="1:10" hidden="1">
      <c r="A3534">
        <v>47</v>
      </c>
      <c r="B3534">
        <v>1</v>
      </c>
      <c r="C3534">
        <v>3</v>
      </c>
      <c r="D3534">
        <v>3101</v>
      </c>
      <c r="E3534">
        <v>2</v>
      </c>
      <c r="F3534">
        <v>12</v>
      </c>
      <c r="G3534">
        <v>19.2</v>
      </c>
      <c r="H3534">
        <v>497.5</v>
      </c>
      <c r="I3534">
        <f t="shared" si="55"/>
        <v>0</v>
      </c>
      <c r="J3534" t="s">
        <v>3686</v>
      </c>
    </row>
    <row r="3535" spans="1:10">
      <c r="A3535">
        <v>39</v>
      </c>
      <c r="B3535">
        <v>0</v>
      </c>
      <c r="C3535">
        <v>3</v>
      </c>
      <c r="D3535">
        <v>2431</v>
      </c>
      <c r="E3535">
        <v>0</v>
      </c>
      <c r="F3535">
        <v>32</v>
      </c>
      <c r="G3535">
        <v>85.95</v>
      </c>
      <c r="H3535">
        <v>4195</v>
      </c>
      <c r="I3535">
        <f t="shared" si="55"/>
        <v>1</v>
      </c>
      <c r="J3535" t="s">
        <v>24</v>
      </c>
    </row>
    <row r="3536" spans="1:10">
      <c r="A3536">
        <v>78</v>
      </c>
      <c r="B3536">
        <v>0</v>
      </c>
      <c r="C3536">
        <v>3</v>
      </c>
      <c r="D3536">
        <v>5925</v>
      </c>
      <c r="E3536">
        <v>0</v>
      </c>
      <c r="F3536">
        <v>72</v>
      </c>
      <c r="G3536">
        <v>104.15</v>
      </c>
      <c r="H3536">
        <v>8124.11</v>
      </c>
      <c r="I3536">
        <f t="shared" si="55"/>
        <v>1</v>
      </c>
      <c r="J3536" t="s">
        <v>24</v>
      </c>
    </row>
    <row r="3537" spans="1:10">
      <c r="A3537">
        <v>66</v>
      </c>
      <c r="B3537">
        <v>0</v>
      </c>
      <c r="C3537">
        <v>3</v>
      </c>
      <c r="D3537">
        <v>4596</v>
      </c>
      <c r="E3537">
        <v>0</v>
      </c>
      <c r="F3537">
        <v>2</v>
      </c>
      <c r="G3537">
        <v>69.599999999999994</v>
      </c>
      <c r="H3537">
        <v>162.29</v>
      </c>
      <c r="I3537">
        <f t="shared" si="55"/>
        <v>1</v>
      </c>
      <c r="J3537" t="s">
        <v>24</v>
      </c>
    </row>
    <row r="3538" spans="1:10">
      <c r="A3538">
        <v>74</v>
      </c>
      <c r="B3538">
        <v>0</v>
      </c>
      <c r="C3538">
        <v>3</v>
      </c>
      <c r="D3538">
        <v>3368</v>
      </c>
      <c r="E3538">
        <v>0</v>
      </c>
      <c r="F3538">
        <v>5</v>
      </c>
      <c r="G3538">
        <v>69.05</v>
      </c>
      <c r="H3538">
        <v>468.75</v>
      </c>
      <c r="I3538">
        <f t="shared" si="55"/>
        <v>1</v>
      </c>
      <c r="J3538" t="s">
        <v>24</v>
      </c>
    </row>
    <row r="3539" spans="1:10">
      <c r="A3539">
        <v>71</v>
      </c>
      <c r="B3539">
        <v>0</v>
      </c>
      <c r="C3539">
        <v>3</v>
      </c>
      <c r="D3539">
        <v>5095</v>
      </c>
      <c r="E3539">
        <v>0</v>
      </c>
      <c r="F3539">
        <v>9</v>
      </c>
      <c r="G3539">
        <v>85.05</v>
      </c>
      <c r="H3539">
        <v>886.12</v>
      </c>
      <c r="I3539">
        <f t="shared" si="55"/>
        <v>1</v>
      </c>
      <c r="J3539" t="s">
        <v>24</v>
      </c>
    </row>
    <row r="3540" spans="1:10">
      <c r="A3540">
        <v>68</v>
      </c>
      <c r="B3540">
        <v>0</v>
      </c>
      <c r="C3540">
        <v>3</v>
      </c>
      <c r="D3540">
        <v>2754</v>
      </c>
      <c r="E3540">
        <v>0</v>
      </c>
      <c r="F3540">
        <v>4</v>
      </c>
      <c r="G3540">
        <v>88.85</v>
      </c>
      <c r="H3540">
        <v>423.89</v>
      </c>
      <c r="I3540">
        <f t="shared" si="55"/>
        <v>1</v>
      </c>
      <c r="J3540" t="s">
        <v>24</v>
      </c>
    </row>
    <row r="3541" spans="1:10">
      <c r="A3541">
        <v>69</v>
      </c>
      <c r="B3541">
        <v>0</v>
      </c>
      <c r="C3541">
        <v>3</v>
      </c>
      <c r="D3541">
        <v>3542</v>
      </c>
      <c r="E3541">
        <v>0</v>
      </c>
      <c r="F3541">
        <v>3</v>
      </c>
      <c r="G3541">
        <v>25.3</v>
      </c>
      <c r="H3541">
        <v>77.75</v>
      </c>
      <c r="I3541">
        <f t="shared" si="55"/>
        <v>1</v>
      </c>
      <c r="J3541" t="s">
        <v>24</v>
      </c>
    </row>
    <row r="3542" spans="1:10" hidden="1">
      <c r="A3542">
        <v>80</v>
      </c>
      <c r="B3542">
        <v>0</v>
      </c>
      <c r="C3542">
        <v>3</v>
      </c>
      <c r="D3542">
        <v>5413</v>
      </c>
      <c r="E3542">
        <v>2</v>
      </c>
      <c r="F3542">
        <v>61</v>
      </c>
      <c r="G3542">
        <v>98.3</v>
      </c>
      <c r="H3542">
        <v>6200.14</v>
      </c>
      <c r="I3542">
        <f t="shared" si="55"/>
        <v>0</v>
      </c>
      <c r="J3542" t="s">
        <v>3686</v>
      </c>
    </row>
    <row r="3543" spans="1:10">
      <c r="A3543">
        <v>77</v>
      </c>
      <c r="B3543">
        <v>0</v>
      </c>
      <c r="C3543">
        <v>3</v>
      </c>
      <c r="D3543">
        <v>4856</v>
      </c>
      <c r="E3543">
        <v>0</v>
      </c>
      <c r="F3543">
        <v>13</v>
      </c>
      <c r="G3543">
        <v>45.55</v>
      </c>
      <c r="H3543">
        <v>597</v>
      </c>
      <c r="I3543">
        <f t="shared" si="55"/>
        <v>1</v>
      </c>
      <c r="J3543" t="s">
        <v>24</v>
      </c>
    </row>
    <row r="3544" spans="1:10">
      <c r="A3544">
        <v>52</v>
      </c>
      <c r="B3544">
        <v>0</v>
      </c>
      <c r="C3544">
        <v>3</v>
      </c>
      <c r="D3544">
        <v>3700</v>
      </c>
      <c r="E3544">
        <v>1</v>
      </c>
      <c r="F3544">
        <v>1</v>
      </c>
      <c r="G3544">
        <v>44.7</v>
      </c>
      <c r="H3544">
        <v>76.78</v>
      </c>
      <c r="I3544">
        <f t="shared" si="55"/>
        <v>1</v>
      </c>
      <c r="J3544" t="s">
        <v>24</v>
      </c>
    </row>
    <row r="3545" spans="1:10">
      <c r="A3545">
        <v>21</v>
      </c>
      <c r="B3545">
        <v>0</v>
      </c>
      <c r="C3545">
        <v>3</v>
      </c>
      <c r="D3545">
        <v>3046</v>
      </c>
      <c r="E3545">
        <v>1</v>
      </c>
      <c r="F3545">
        <v>19</v>
      </c>
      <c r="G3545">
        <v>89.65</v>
      </c>
      <c r="H3545">
        <v>2253.54</v>
      </c>
      <c r="I3545">
        <f t="shared" si="55"/>
        <v>1</v>
      </c>
      <c r="J3545" t="s">
        <v>24</v>
      </c>
    </row>
    <row r="3546" spans="1:10">
      <c r="A3546">
        <v>20</v>
      </c>
      <c r="B3546">
        <v>0</v>
      </c>
      <c r="C3546">
        <v>3</v>
      </c>
      <c r="D3546">
        <v>4198</v>
      </c>
      <c r="E3546">
        <v>0</v>
      </c>
      <c r="F3546">
        <v>31</v>
      </c>
      <c r="G3546">
        <v>86.55</v>
      </c>
      <c r="H3546">
        <v>3732.18</v>
      </c>
      <c r="I3546">
        <f t="shared" si="55"/>
        <v>1</v>
      </c>
      <c r="J3546" t="s">
        <v>24</v>
      </c>
    </row>
    <row r="3547" spans="1:10">
      <c r="A3547">
        <v>44</v>
      </c>
      <c r="B3547">
        <v>0</v>
      </c>
      <c r="C3547">
        <v>3</v>
      </c>
      <c r="D3547">
        <v>5518</v>
      </c>
      <c r="E3547">
        <v>0</v>
      </c>
      <c r="F3547">
        <v>1</v>
      </c>
      <c r="G3547">
        <v>75.45</v>
      </c>
      <c r="H3547">
        <v>87.03</v>
      </c>
      <c r="I3547">
        <f t="shared" si="55"/>
        <v>1</v>
      </c>
      <c r="J3547" t="s">
        <v>24</v>
      </c>
    </row>
    <row r="3548" spans="1:10">
      <c r="A3548">
        <v>55</v>
      </c>
      <c r="B3548">
        <v>0</v>
      </c>
      <c r="C3548">
        <v>3</v>
      </c>
      <c r="D3548">
        <v>2325</v>
      </c>
      <c r="E3548">
        <v>1</v>
      </c>
      <c r="F3548">
        <v>24</v>
      </c>
      <c r="G3548">
        <v>75.400000000000006</v>
      </c>
      <c r="H3548">
        <v>2173.37</v>
      </c>
      <c r="I3548">
        <f t="shared" si="55"/>
        <v>1</v>
      </c>
      <c r="J3548" t="s">
        <v>24</v>
      </c>
    </row>
    <row r="3549" spans="1:10" hidden="1">
      <c r="A3549">
        <v>55</v>
      </c>
      <c r="B3549">
        <v>0</v>
      </c>
      <c r="C3549">
        <v>3</v>
      </c>
      <c r="D3549">
        <v>4620</v>
      </c>
      <c r="E3549">
        <v>4</v>
      </c>
      <c r="F3549">
        <v>68</v>
      </c>
      <c r="G3549">
        <v>58.25</v>
      </c>
      <c r="H3549">
        <v>6934.98</v>
      </c>
      <c r="I3549">
        <f t="shared" si="55"/>
        <v>0</v>
      </c>
      <c r="J3549" t="s">
        <v>3686</v>
      </c>
    </row>
    <row r="3550" spans="1:10" hidden="1">
      <c r="A3550">
        <v>49</v>
      </c>
      <c r="B3550">
        <v>0</v>
      </c>
      <c r="C3550">
        <v>3</v>
      </c>
      <c r="D3550">
        <v>3533</v>
      </c>
      <c r="E3550">
        <v>0</v>
      </c>
      <c r="F3550">
        <v>40</v>
      </c>
      <c r="G3550">
        <v>54.55</v>
      </c>
      <c r="H3550">
        <v>2264.7199999999998</v>
      </c>
      <c r="I3550">
        <f t="shared" si="55"/>
        <v>0</v>
      </c>
      <c r="J3550" t="s">
        <v>3686</v>
      </c>
    </row>
    <row r="3551" spans="1:10" hidden="1">
      <c r="A3551">
        <v>31</v>
      </c>
      <c r="B3551">
        <v>0</v>
      </c>
      <c r="C3551">
        <v>3</v>
      </c>
      <c r="D3551">
        <v>5420</v>
      </c>
      <c r="E3551">
        <v>10</v>
      </c>
      <c r="F3551">
        <v>65</v>
      </c>
      <c r="G3551">
        <v>69.55</v>
      </c>
      <c r="H3551">
        <v>5568.49</v>
      </c>
      <c r="I3551">
        <f t="shared" si="55"/>
        <v>0</v>
      </c>
      <c r="J3551" t="s">
        <v>3686</v>
      </c>
    </row>
    <row r="3552" spans="1:10" hidden="1">
      <c r="A3552">
        <v>40</v>
      </c>
      <c r="B3552">
        <v>0</v>
      </c>
      <c r="C3552">
        <v>3</v>
      </c>
      <c r="D3552">
        <v>3882</v>
      </c>
      <c r="E3552">
        <v>7</v>
      </c>
      <c r="F3552">
        <v>12</v>
      </c>
      <c r="G3552">
        <v>33.15</v>
      </c>
      <c r="H3552">
        <v>444.75</v>
      </c>
      <c r="I3552">
        <f t="shared" si="55"/>
        <v>0</v>
      </c>
      <c r="J3552" t="s">
        <v>3686</v>
      </c>
    </row>
    <row r="3553" spans="1:10" hidden="1">
      <c r="A3553">
        <v>54</v>
      </c>
      <c r="B3553">
        <v>0</v>
      </c>
      <c r="C3553">
        <v>3</v>
      </c>
      <c r="D3553">
        <v>2618</v>
      </c>
      <c r="E3553">
        <v>0</v>
      </c>
      <c r="F3553">
        <v>47</v>
      </c>
      <c r="G3553">
        <v>20.149999999999999</v>
      </c>
      <c r="H3553">
        <v>1210.23</v>
      </c>
      <c r="I3553">
        <f t="shared" si="55"/>
        <v>0</v>
      </c>
      <c r="J3553" t="s">
        <v>3686</v>
      </c>
    </row>
    <row r="3554" spans="1:10" hidden="1">
      <c r="A3554">
        <v>57</v>
      </c>
      <c r="B3554">
        <v>0</v>
      </c>
      <c r="C3554">
        <v>3</v>
      </c>
      <c r="D3554">
        <v>2319</v>
      </c>
      <c r="E3554">
        <v>9</v>
      </c>
      <c r="F3554">
        <v>48</v>
      </c>
      <c r="G3554">
        <v>111.45</v>
      </c>
      <c r="H3554">
        <v>6388.38</v>
      </c>
      <c r="I3554">
        <f t="shared" si="55"/>
        <v>0</v>
      </c>
      <c r="J3554" t="s">
        <v>3686</v>
      </c>
    </row>
    <row r="3555" spans="1:10" hidden="1">
      <c r="A3555">
        <v>28</v>
      </c>
      <c r="B3555">
        <v>1</v>
      </c>
      <c r="C3555">
        <v>3</v>
      </c>
      <c r="D3555">
        <v>4058</v>
      </c>
      <c r="E3555">
        <v>7</v>
      </c>
      <c r="F3555">
        <v>7</v>
      </c>
      <c r="G3555">
        <v>20.65</v>
      </c>
      <c r="H3555">
        <v>194.02</v>
      </c>
      <c r="I3555">
        <f t="shared" si="55"/>
        <v>0</v>
      </c>
      <c r="J3555" t="s">
        <v>3686</v>
      </c>
    </row>
    <row r="3556" spans="1:10" hidden="1">
      <c r="A3556">
        <v>61</v>
      </c>
      <c r="B3556">
        <v>1</v>
      </c>
      <c r="C3556">
        <v>3</v>
      </c>
      <c r="D3556">
        <v>5879</v>
      </c>
      <c r="E3556">
        <v>0</v>
      </c>
      <c r="F3556">
        <v>35</v>
      </c>
      <c r="G3556">
        <v>50.15</v>
      </c>
      <c r="H3556">
        <v>3144.05</v>
      </c>
      <c r="I3556">
        <f t="shared" si="55"/>
        <v>0</v>
      </c>
      <c r="J3556" t="s">
        <v>3686</v>
      </c>
    </row>
    <row r="3557" spans="1:10" hidden="1">
      <c r="A3557">
        <v>52</v>
      </c>
      <c r="B3557">
        <v>1</v>
      </c>
      <c r="C3557">
        <v>3</v>
      </c>
      <c r="D3557">
        <v>5099</v>
      </c>
      <c r="E3557">
        <v>7</v>
      </c>
      <c r="F3557">
        <v>34</v>
      </c>
      <c r="G3557">
        <v>20.65</v>
      </c>
      <c r="H3557">
        <v>1044.8399999999999</v>
      </c>
      <c r="I3557">
        <f t="shared" si="55"/>
        <v>0</v>
      </c>
      <c r="J3557" t="s">
        <v>3686</v>
      </c>
    </row>
    <row r="3558" spans="1:10" hidden="1">
      <c r="A3558">
        <v>39</v>
      </c>
      <c r="B3558">
        <v>0</v>
      </c>
      <c r="C3558">
        <v>3</v>
      </c>
      <c r="D3558">
        <v>6330</v>
      </c>
      <c r="E3558">
        <v>1</v>
      </c>
      <c r="F3558">
        <v>72</v>
      </c>
      <c r="G3558">
        <v>64.45</v>
      </c>
      <c r="H3558">
        <v>7072.24</v>
      </c>
      <c r="I3558">
        <f t="shared" si="55"/>
        <v>0</v>
      </c>
      <c r="J3558" t="s">
        <v>3686</v>
      </c>
    </row>
    <row r="3559" spans="1:10" hidden="1">
      <c r="A3559">
        <v>25</v>
      </c>
      <c r="B3559">
        <v>0</v>
      </c>
      <c r="C3559">
        <v>3</v>
      </c>
      <c r="D3559">
        <v>3498</v>
      </c>
      <c r="E3559">
        <v>0</v>
      </c>
      <c r="F3559">
        <v>1</v>
      </c>
      <c r="G3559">
        <v>44.45</v>
      </c>
      <c r="H3559">
        <v>67.790000000000006</v>
      </c>
      <c r="I3559">
        <f t="shared" si="55"/>
        <v>0</v>
      </c>
      <c r="J3559" t="s">
        <v>3751</v>
      </c>
    </row>
    <row r="3560" spans="1:10" hidden="1">
      <c r="A3560">
        <v>45</v>
      </c>
      <c r="B3560">
        <v>1</v>
      </c>
      <c r="C3560">
        <v>3</v>
      </c>
      <c r="D3560">
        <v>5823</v>
      </c>
      <c r="E3560">
        <v>7</v>
      </c>
      <c r="F3560">
        <v>28</v>
      </c>
      <c r="G3560">
        <v>90.45</v>
      </c>
      <c r="H3560">
        <v>3245.09</v>
      </c>
      <c r="I3560">
        <f t="shared" si="55"/>
        <v>0</v>
      </c>
      <c r="J3560" t="s">
        <v>3686</v>
      </c>
    </row>
    <row r="3561" spans="1:10" hidden="1">
      <c r="A3561">
        <v>44</v>
      </c>
      <c r="B3561">
        <v>2</v>
      </c>
      <c r="C3561">
        <v>3</v>
      </c>
      <c r="D3561">
        <v>4305</v>
      </c>
      <c r="E3561">
        <v>4</v>
      </c>
      <c r="F3561">
        <v>71</v>
      </c>
      <c r="G3561">
        <v>99</v>
      </c>
      <c r="H3561">
        <v>8178.48</v>
      </c>
      <c r="I3561">
        <f t="shared" si="55"/>
        <v>0</v>
      </c>
      <c r="J3561" t="s">
        <v>3686</v>
      </c>
    </row>
    <row r="3562" spans="1:10" hidden="1">
      <c r="A3562">
        <v>43</v>
      </c>
      <c r="B3562">
        <v>0</v>
      </c>
      <c r="C3562">
        <v>3</v>
      </c>
      <c r="D3562">
        <v>4042</v>
      </c>
      <c r="E3562">
        <v>0</v>
      </c>
      <c r="F3562">
        <v>4</v>
      </c>
      <c r="G3562">
        <v>55.2</v>
      </c>
      <c r="H3562">
        <v>250.61</v>
      </c>
      <c r="I3562">
        <f t="shared" si="55"/>
        <v>0</v>
      </c>
      <c r="J3562" t="s">
        <v>3686</v>
      </c>
    </row>
    <row r="3563" spans="1:10" hidden="1">
      <c r="A3563">
        <v>64</v>
      </c>
      <c r="B3563">
        <v>0</v>
      </c>
      <c r="C3563">
        <v>3</v>
      </c>
      <c r="D3563">
        <v>4459</v>
      </c>
      <c r="E3563">
        <v>0</v>
      </c>
      <c r="F3563">
        <v>18</v>
      </c>
      <c r="G3563">
        <v>60.6</v>
      </c>
      <c r="H3563">
        <v>1353.81</v>
      </c>
      <c r="I3563">
        <f t="shared" si="55"/>
        <v>0</v>
      </c>
      <c r="J3563" t="s">
        <v>3686</v>
      </c>
    </row>
    <row r="3564" spans="1:10" hidden="1">
      <c r="A3564">
        <v>64</v>
      </c>
      <c r="B3564">
        <v>2</v>
      </c>
      <c r="C3564">
        <v>3</v>
      </c>
      <c r="D3564">
        <v>4666</v>
      </c>
      <c r="E3564">
        <v>3</v>
      </c>
      <c r="F3564">
        <v>61</v>
      </c>
      <c r="G3564">
        <v>79.400000000000006</v>
      </c>
      <c r="H3564">
        <v>7289.83</v>
      </c>
      <c r="I3564">
        <f t="shared" si="55"/>
        <v>0</v>
      </c>
      <c r="J3564" t="s">
        <v>3686</v>
      </c>
    </row>
    <row r="3565" spans="1:10" hidden="1">
      <c r="A3565">
        <v>52</v>
      </c>
      <c r="B3565">
        <v>1</v>
      </c>
      <c r="C3565">
        <v>3</v>
      </c>
      <c r="D3565">
        <v>4711</v>
      </c>
      <c r="E3565">
        <v>0</v>
      </c>
      <c r="F3565">
        <v>28</v>
      </c>
      <c r="G3565">
        <v>54.4</v>
      </c>
      <c r="H3565">
        <v>2480.64</v>
      </c>
      <c r="I3565">
        <f t="shared" si="55"/>
        <v>0</v>
      </c>
      <c r="J3565" t="s">
        <v>3686</v>
      </c>
    </row>
    <row r="3566" spans="1:10" hidden="1">
      <c r="A3566">
        <v>55</v>
      </c>
      <c r="B3566">
        <v>1</v>
      </c>
      <c r="C3566">
        <v>3</v>
      </c>
      <c r="D3566">
        <v>6204</v>
      </c>
      <c r="E3566">
        <v>0</v>
      </c>
      <c r="F3566">
        <v>66</v>
      </c>
      <c r="G3566">
        <v>90.95</v>
      </c>
      <c r="H3566">
        <v>7717.99</v>
      </c>
      <c r="I3566">
        <f t="shared" si="55"/>
        <v>0</v>
      </c>
      <c r="J3566" t="s">
        <v>3686</v>
      </c>
    </row>
    <row r="3567" spans="1:10" hidden="1">
      <c r="A3567">
        <v>20</v>
      </c>
      <c r="B3567">
        <v>0</v>
      </c>
      <c r="C3567">
        <v>3</v>
      </c>
      <c r="D3567">
        <v>5221</v>
      </c>
      <c r="E3567">
        <v>0</v>
      </c>
      <c r="F3567">
        <v>4</v>
      </c>
      <c r="G3567">
        <v>20.149999999999999</v>
      </c>
      <c r="H3567">
        <v>73.650000000000006</v>
      </c>
      <c r="I3567">
        <f t="shared" si="55"/>
        <v>0</v>
      </c>
      <c r="J3567" t="s">
        <v>3686</v>
      </c>
    </row>
    <row r="3568" spans="1:10" hidden="1">
      <c r="A3568">
        <v>53</v>
      </c>
      <c r="B3568">
        <v>0</v>
      </c>
      <c r="C3568">
        <v>3</v>
      </c>
      <c r="D3568">
        <v>2322</v>
      </c>
      <c r="E3568">
        <v>6</v>
      </c>
      <c r="F3568">
        <v>37</v>
      </c>
      <c r="G3568">
        <v>79.25</v>
      </c>
      <c r="H3568">
        <v>3254.42</v>
      </c>
      <c r="I3568">
        <f t="shared" si="55"/>
        <v>0</v>
      </c>
      <c r="J3568" t="s">
        <v>3686</v>
      </c>
    </row>
    <row r="3569" spans="1:10" hidden="1">
      <c r="A3569">
        <v>43</v>
      </c>
      <c r="B3569">
        <v>0</v>
      </c>
      <c r="C3569">
        <v>3</v>
      </c>
      <c r="D3569">
        <v>5242</v>
      </c>
      <c r="E3569">
        <v>1</v>
      </c>
      <c r="F3569">
        <v>72</v>
      </c>
      <c r="G3569">
        <v>67.8</v>
      </c>
      <c r="H3569">
        <v>5922.09</v>
      </c>
      <c r="I3569">
        <f t="shared" si="55"/>
        <v>0</v>
      </c>
      <c r="J3569" t="s">
        <v>3686</v>
      </c>
    </row>
    <row r="3570" spans="1:10" hidden="1">
      <c r="A3570">
        <v>46</v>
      </c>
      <c r="B3570">
        <v>0</v>
      </c>
      <c r="C3570">
        <v>3</v>
      </c>
      <c r="D3570">
        <v>5841</v>
      </c>
      <c r="E3570">
        <v>0</v>
      </c>
      <c r="F3570">
        <v>63</v>
      </c>
      <c r="G3570">
        <v>86.7</v>
      </c>
      <c r="H3570">
        <v>7173.04</v>
      </c>
      <c r="I3570">
        <f t="shared" si="55"/>
        <v>0</v>
      </c>
      <c r="J3570" t="s">
        <v>3686</v>
      </c>
    </row>
    <row r="3571" spans="1:10" hidden="1">
      <c r="A3571">
        <v>24</v>
      </c>
      <c r="B3571">
        <v>0</v>
      </c>
      <c r="C3571">
        <v>3</v>
      </c>
      <c r="D3571">
        <v>6251</v>
      </c>
      <c r="E3571">
        <v>0</v>
      </c>
      <c r="F3571">
        <v>65</v>
      </c>
      <c r="G3571">
        <v>59.95</v>
      </c>
      <c r="H3571">
        <v>3921.1</v>
      </c>
      <c r="I3571">
        <f t="shared" si="55"/>
        <v>0</v>
      </c>
      <c r="J3571" t="s">
        <v>3686</v>
      </c>
    </row>
    <row r="3572" spans="1:10" hidden="1">
      <c r="A3572">
        <v>45</v>
      </c>
      <c r="B3572">
        <v>0</v>
      </c>
      <c r="C3572">
        <v>3</v>
      </c>
      <c r="D3572">
        <v>3091</v>
      </c>
      <c r="E3572">
        <v>0</v>
      </c>
      <c r="F3572">
        <v>45</v>
      </c>
      <c r="G3572">
        <v>112.2</v>
      </c>
      <c r="H3572">
        <v>6324.25</v>
      </c>
      <c r="I3572">
        <f t="shared" si="55"/>
        <v>0</v>
      </c>
      <c r="J3572" t="s">
        <v>3686</v>
      </c>
    </row>
    <row r="3573" spans="1:10" hidden="1">
      <c r="A3573">
        <v>57</v>
      </c>
      <c r="B3573">
        <v>0</v>
      </c>
      <c r="C3573">
        <v>3</v>
      </c>
      <c r="D3573">
        <v>5311</v>
      </c>
      <c r="E3573">
        <v>0</v>
      </c>
      <c r="F3573">
        <v>51</v>
      </c>
      <c r="G3573">
        <v>86.35</v>
      </c>
      <c r="H3573">
        <v>5659.45</v>
      </c>
      <c r="I3573">
        <f t="shared" si="55"/>
        <v>0</v>
      </c>
      <c r="J3573" t="s">
        <v>3686</v>
      </c>
    </row>
    <row r="3574" spans="1:10" hidden="1">
      <c r="A3574">
        <v>51</v>
      </c>
      <c r="B3574">
        <v>0</v>
      </c>
      <c r="C3574">
        <v>3</v>
      </c>
      <c r="D3574">
        <v>3442</v>
      </c>
      <c r="E3574">
        <v>10</v>
      </c>
      <c r="F3574">
        <v>6</v>
      </c>
      <c r="G3574">
        <v>50.35</v>
      </c>
      <c r="H3574">
        <v>570.51</v>
      </c>
      <c r="I3574">
        <f t="shared" si="55"/>
        <v>0</v>
      </c>
      <c r="J3574" t="s">
        <v>3686</v>
      </c>
    </row>
    <row r="3575" spans="1:10" hidden="1">
      <c r="A3575">
        <v>30</v>
      </c>
      <c r="B3575">
        <v>0</v>
      </c>
      <c r="C3575">
        <v>3</v>
      </c>
      <c r="D3575">
        <v>5554</v>
      </c>
      <c r="E3575">
        <v>0</v>
      </c>
      <c r="F3575">
        <v>63</v>
      </c>
      <c r="G3575">
        <v>80.3</v>
      </c>
      <c r="H3575">
        <v>6969.77</v>
      </c>
      <c r="I3575">
        <f t="shared" si="55"/>
        <v>0</v>
      </c>
      <c r="J3575" t="s">
        <v>3686</v>
      </c>
    </row>
    <row r="3576" spans="1:10" hidden="1">
      <c r="A3576">
        <v>50</v>
      </c>
      <c r="B3576">
        <v>1</v>
      </c>
      <c r="C3576">
        <v>3</v>
      </c>
      <c r="D3576">
        <v>5442</v>
      </c>
      <c r="E3576">
        <v>9</v>
      </c>
      <c r="F3576">
        <v>32</v>
      </c>
      <c r="G3576">
        <v>62.45</v>
      </c>
      <c r="H3576">
        <v>3110.51</v>
      </c>
      <c r="I3576">
        <f t="shared" si="55"/>
        <v>0</v>
      </c>
      <c r="J3576" t="s">
        <v>3686</v>
      </c>
    </row>
    <row r="3577" spans="1:10" hidden="1">
      <c r="A3577">
        <v>29</v>
      </c>
      <c r="B3577">
        <v>0</v>
      </c>
      <c r="C3577">
        <v>3</v>
      </c>
      <c r="D3577">
        <v>5503</v>
      </c>
      <c r="E3577">
        <v>0</v>
      </c>
      <c r="F3577">
        <v>34</v>
      </c>
      <c r="G3577">
        <v>105.35</v>
      </c>
      <c r="H3577">
        <v>4492.6499999999996</v>
      </c>
      <c r="I3577">
        <f t="shared" si="55"/>
        <v>0</v>
      </c>
      <c r="J3577" t="s">
        <v>3686</v>
      </c>
    </row>
    <row r="3578" spans="1:10" hidden="1">
      <c r="A3578">
        <v>51</v>
      </c>
      <c r="B3578">
        <v>0</v>
      </c>
      <c r="C3578">
        <v>3</v>
      </c>
      <c r="D3578">
        <v>5680</v>
      </c>
      <c r="E3578">
        <v>0</v>
      </c>
      <c r="F3578">
        <v>60</v>
      </c>
      <c r="G3578">
        <v>116.6</v>
      </c>
      <c r="H3578">
        <v>9703.9</v>
      </c>
      <c r="I3578">
        <f t="shared" si="55"/>
        <v>0</v>
      </c>
      <c r="J3578" t="s">
        <v>3686</v>
      </c>
    </row>
    <row r="3579" spans="1:10" hidden="1">
      <c r="A3579">
        <v>22</v>
      </c>
      <c r="B3579">
        <v>2</v>
      </c>
      <c r="C3579">
        <v>3</v>
      </c>
      <c r="D3579">
        <v>5316</v>
      </c>
      <c r="E3579">
        <v>0</v>
      </c>
      <c r="F3579">
        <v>60</v>
      </c>
      <c r="G3579">
        <v>19.95</v>
      </c>
      <c r="H3579">
        <v>2185.3000000000002</v>
      </c>
      <c r="I3579">
        <f t="shared" si="55"/>
        <v>0</v>
      </c>
      <c r="J3579" t="s">
        <v>3686</v>
      </c>
    </row>
    <row r="3580" spans="1:10" hidden="1">
      <c r="A3580">
        <v>49</v>
      </c>
      <c r="B3580">
        <v>2</v>
      </c>
      <c r="C3580">
        <v>3</v>
      </c>
      <c r="D3580">
        <v>3749</v>
      </c>
      <c r="E3580">
        <v>0</v>
      </c>
      <c r="F3580">
        <v>19</v>
      </c>
      <c r="G3580">
        <v>48.8</v>
      </c>
      <c r="H3580">
        <v>1030.22</v>
      </c>
      <c r="I3580">
        <f t="shared" si="55"/>
        <v>0</v>
      </c>
      <c r="J3580" t="s">
        <v>3686</v>
      </c>
    </row>
    <row r="3581" spans="1:10" hidden="1">
      <c r="A3581">
        <v>59</v>
      </c>
      <c r="B3581">
        <v>0</v>
      </c>
      <c r="C3581">
        <v>3</v>
      </c>
      <c r="D3581">
        <v>5161</v>
      </c>
      <c r="E3581">
        <v>0</v>
      </c>
      <c r="F3581">
        <v>25</v>
      </c>
      <c r="G3581">
        <v>20.75</v>
      </c>
      <c r="H3581">
        <v>1233.9000000000001</v>
      </c>
      <c r="I3581">
        <f t="shared" si="55"/>
        <v>0</v>
      </c>
      <c r="J3581" t="s">
        <v>3686</v>
      </c>
    </row>
    <row r="3582" spans="1:10" hidden="1">
      <c r="A3582">
        <v>29</v>
      </c>
      <c r="B3582">
        <v>2</v>
      </c>
      <c r="C3582">
        <v>3</v>
      </c>
      <c r="D3582">
        <v>6491</v>
      </c>
      <c r="E3582">
        <v>1</v>
      </c>
      <c r="F3582">
        <v>72</v>
      </c>
      <c r="G3582">
        <v>116.4</v>
      </c>
      <c r="H3582">
        <v>10621.17</v>
      </c>
      <c r="I3582">
        <f t="shared" si="55"/>
        <v>0</v>
      </c>
      <c r="J3582" t="s">
        <v>3686</v>
      </c>
    </row>
    <row r="3583" spans="1:10" hidden="1">
      <c r="A3583">
        <v>61</v>
      </c>
      <c r="B3583">
        <v>0</v>
      </c>
      <c r="C3583">
        <v>3</v>
      </c>
      <c r="D3583">
        <v>2113</v>
      </c>
      <c r="E3583">
        <v>0</v>
      </c>
      <c r="F3583">
        <v>21</v>
      </c>
      <c r="G3583">
        <v>99.85</v>
      </c>
      <c r="H3583">
        <v>2514.61</v>
      </c>
      <c r="I3583">
        <f t="shared" si="55"/>
        <v>0</v>
      </c>
      <c r="J3583" t="s">
        <v>3686</v>
      </c>
    </row>
    <row r="3584" spans="1:10" hidden="1">
      <c r="A3584">
        <v>24</v>
      </c>
      <c r="B3584">
        <v>0</v>
      </c>
      <c r="C3584">
        <v>3</v>
      </c>
      <c r="D3584">
        <v>5151</v>
      </c>
      <c r="E3584">
        <v>2</v>
      </c>
      <c r="F3584">
        <v>63</v>
      </c>
      <c r="G3584">
        <v>19.95</v>
      </c>
      <c r="H3584">
        <v>3651.48</v>
      </c>
      <c r="I3584">
        <f t="shared" si="55"/>
        <v>0</v>
      </c>
      <c r="J3584" t="s">
        <v>3686</v>
      </c>
    </row>
    <row r="3585" spans="1:10" hidden="1">
      <c r="A3585">
        <v>56</v>
      </c>
      <c r="B3585">
        <v>1</v>
      </c>
      <c r="C3585">
        <v>3</v>
      </c>
      <c r="D3585">
        <v>5011</v>
      </c>
      <c r="E3585">
        <v>4</v>
      </c>
      <c r="F3585">
        <v>66</v>
      </c>
      <c r="G3585">
        <v>20</v>
      </c>
      <c r="H3585">
        <v>1890.98</v>
      </c>
      <c r="I3585">
        <f t="shared" si="55"/>
        <v>0</v>
      </c>
      <c r="J3585" t="s">
        <v>3686</v>
      </c>
    </row>
    <row r="3586" spans="1:10" hidden="1">
      <c r="A3586">
        <v>61</v>
      </c>
      <c r="B3586">
        <v>0</v>
      </c>
      <c r="C3586">
        <v>3</v>
      </c>
      <c r="D3586">
        <v>5949</v>
      </c>
      <c r="E3586">
        <v>0</v>
      </c>
      <c r="F3586">
        <v>3</v>
      </c>
      <c r="G3586">
        <v>19.95</v>
      </c>
      <c r="H3586">
        <v>66.069999999999993</v>
      </c>
      <c r="I3586">
        <f t="shared" ref="I3586:I3649" si="56">IF(J3586="Churned",1,0)</f>
        <v>0</v>
      </c>
      <c r="J3586" t="s">
        <v>3751</v>
      </c>
    </row>
    <row r="3587" spans="1:10" hidden="1">
      <c r="A3587">
        <v>60</v>
      </c>
      <c r="B3587">
        <v>0</v>
      </c>
      <c r="C3587">
        <v>3</v>
      </c>
      <c r="D3587">
        <v>5409</v>
      </c>
      <c r="E3587">
        <v>9</v>
      </c>
      <c r="F3587">
        <v>43</v>
      </c>
      <c r="G3587">
        <v>34</v>
      </c>
      <c r="H3587">
        <v>1456.13</v>
      </c>
      <c r="I3587">
        <f t="shared" si="56"/>
        <v>0</v>
      </c>
      <c r="J3587" t="s">
        <v>3686</v>
      </c>
    </row>
    <row r="3588" spans="1:10" hidden="1">
      <c r="A3588">
        <v>34</v>
      </c>
      <c r="B3588">
        <v>0</v>
      </c>
      <c r="C3588">
        <v>3</v>
      </c>
      <c r="D3588">
        <v>5882</v>
      </c>
      <c r="E3588">
        <v>0</v>
      </c>
      <c r="F3588">
        <v>1</v>
      </c>
      <c r="G3588">
        <v>54.65</v>
      </c>
      <c r="H3588">
        <v>90.98</v>
      </c>
      <c r="I3588">
        <f t="shared" si="56"/>
        <v>0</v>
      </c>
      <c r="J3588" t="s">
        <v>3751</v>
      </c>
    </row>
    <row r="3589" spans="1:10">
      <c r="A3589">
        <v>41</v>
      </c>
      <c r="B3589">
        <v>0</v>
      </c>
      <c r="C3589">
        <v>3</v>
      </c>
      <c r="D3589">
        <v>4876</v>
      </c>
      <c r="E3589">
        <v>1</v>
      </c>
      <c r="F3589">
        <v>46</v>
      </c>
      <c r="G3589">
        <v>80.400000000000006</v>
      </c>
      <c r="H3589">
        <v>5861.72</v>
      </c>
      <c r="I3589">
        <f t="shared" si="56"/>
        <v>1</v>
      </c>
      <c r="J3589" t="s">
        <v>24</v>
      </c>
    </row>
    <row r="3590" spans="1:10">
      <c r="A3590">
        <v>71</v>
      </c>
      <c r="B3590">
        <v>0</v>
      </c>
      <c r="C3590">
        <v>3</v>
      </c>
      <c r="D3590">
        <v>4316</v>
      </c>
      <c r="E3590">
        <v>1</v>
      </c>
      <c r="F3590">
        <v>26</v>
      </c>
      <c r="G3590">
        <v>84.95</v>
      </c>
      <c r="H3590">
        <v>2644.51</v>
      </c>
      <c r="I3590">
        <f t="shared" si="56"/>
        <v>1</v>
      </c>
      <c r="J3590" t="s">
        <v>24</v>
      </c>
    </row>
    <row r="3591" spans="1:10" hidden="1">
      <c r="A3591">
        <v>65</v>
      </c>
      <c r="B3591">
        <v>0</v>
      </c>
      <c r="C3591">
        <v>3</v>
      </c>
      <c r="D3591">
        <v>2578</v>
      </c>
      <c r="E3591">
        <v>0</v>
      </c>
      <c r="F3591">
        <v>6</v>
      </c>
      <c r="G3591">
        <v>89.35</v>
      </c>
      <c r="H3591">
        <v>616.16</v>
      </c>
      <c r="I3591">
        <f t="shared" si="56"/>
        <v>0</v>
      </c>
      <c r="J3591" t="s">
        <v>3686</v>
      </c>
    </row>
    <row r="3592" spans="1:10" hidden="1">
      <c r="A3592">
        <v>77</v>
      </c>
      <c r="B3592">
        <v>0</v>
      </c>
      <c r="C3592">
        <v>3</v>
      </c>
      <c r="D3592">
        <v>5352</v>
      </c>
      <c r="E3592">
        <v>5</v>
      </c>
      <c r="F3592">
        <v>27</v>
      </c>
      <c r="G3592">
        <v>84.8</v>
      </c>
      <c r="H3592">
        <v>3215.94</v>
      </c>
      <c r="I3592">
        <f t="shared" si="56"/>
        <v>0</v>
      </c>
      <c r="J3592" t="s">
        <v>3686</v>
      </c>
    </row>
    <row r="3593" spans="1:10" hidden="1">
      <c r="A3593">
        <v>77</v>
      </c>
      <c r="B3593">
        <v>0</v>
      </c>
      <c r="C3593">
        <v>3</v>
      </c>
      <c r="D3593">
        <v>3415</v>
      </c>
      <c r="E3593">
        <v>0</v>
      </c>
      <c r="F3593">
        <v>30</v>
      </c>
      <c r="G3593">
        <v>69.099999999999994</v>
      </c>
      <c r="H3593">
        <v>2670.42</v>
      </c>
      <c r="I3593">
        <f t="shared" si="56"/>
        <v>0</v>
      </c>
      <c r="J3593" t="s">
        <v>3686</v>
      </c>
    </row>
    <row r="3594" spans="1:10" hidden="1">
      <c r="A3594">
        <v>69</v>
      </c>
      <c r="B3594">
        <v>3</v>
      </c>
      <c r="C3594">
        <v>3</v>
      </c>
      <c r="D3594">
        <v>5669</v>
      </c>
      <c r="E3594">
        <v>8</v>
      </c>
      <c r="F3594">
        <v>65</v>
      </c>
      <c r="G3594">
        <v>103.9</v>
      </c>
      <c r="H3594">
        <v>6869.8</v>
      </c>
      <c r="I3594">
        <f t="shared" si="56"/>
        <v>0</v>
      </c>
      <c r="J3594" t="s">
        <v>3686</v>
      </c>
    </row>
    <row r="3595" spans="1:10" hidden="1">
      <c r="A3595">
        <v>76</v>
      </c>
      <c r="B3595">
        <v>0</v>
      </c>
      <c r="C3595">
        <v>3</v>
      </c>
      <c r="D3595">
        <v>4276</v>
      </c>
      <c r="E3595">
        <v>0</v>
      </c>
      <c r="F3595">
        <v>57</v>
      </c>
      <c r="G3595">
        <v>93.75</v>
      </c>
      <c r="H3595">
        <v>5751.52</v>
      </c>
      <c r="I3595">
        <f t="shared" si="56"/>
        <v>0</v>
      </c>
      <c r="J3595" t="s">
        <v>3686</v>
      </c>
    </row>
    <row r="3596" spans="1:10">
      <c r="A3596">
        <v>77</v>
      </c>
      <c r="B3596">
        <v>0</v>
      </c>
      <c r="C3596">
        <v>3</v>
      </c>
      <c r="D3596">
        <v>3573</v>
      </c>
      <c r="E3596">
        <v>1</v>
      </c>
      <c r="F3596">
        <v>10</v>
      </c>
      <c r="G3596">
        <v>85.25</v>
      </c>
      <c r="H3596">
        <v>975.5</v>
      </c>
      <c r="I3596">
        <f t="shared" si="56"/>
        <v>1</v>
      </c>
      <c r="J3596" t="s">
        <v>24</v>
      </c>
    </row>
    <row r="3597" spans="1:10">
      <c r="A3597">
        <v>26</v>
      </c>
      <c r="B3597">
        <v>0</v>
      </c>
      <c r="C3597">
        <v>3</v>
      </c>
      <c r="D3597">
        <v>4694</v>
      </c>
      <c r="E3597">
        <v>0</v>
      </c>
      <c r="F3597">
        <v>6</v>
      </c>
      <c r="G3597">
        <v>85.35</v>
      </c>
      <c r="H3597">
        <v>561.27</v>
      </c>
      <c r="I3597">
        <f t="shared" si="56"/>
        <v>1</v>
      </c>
      <c r="J3597" t="s">
        <v>24</v>
      </c>
    </row>
    <row r="3598" spans="1:10">
      <c r="A3598">
        <v>61</v>
      </c>
      <c r="B3598">
        <v>0</v>
      </c>
      <c r="C3598">
        <v>3</v>
      </c>
      <c r="D3598">
        <v>3331</v>
      </c>
      <c r="E3598">
        <v>0</v>
      </c>
      <c r="F3598">
        <v>7</v>
      </c>
      <c r="G3598">
        <v>74.650000000000006</v>
      </c>
      <c r="H3598">
        <v>705.61</v>
      </c>
      <c r="I3598">
        <f t="shared" si="56"/>
        <v>1</v>
      </c>
      <c r="J3598" t="s">
        <v>24</v>
      </c>
    </row>
    <row r="3599" spans="1:10">
      <c r="A3599">
        <v>23</v>
      </c>
      <c r="B3599">
        <v>0</v>
      </c>
      <c r="C3599">
        <v>3</v>
      </c>
      <c r="D3599">
        <v>5554</v>
      </c>
      <c r="E3599">
        <v>0</v>
      </c>
      <c r="F3599">
        <v>1</v>
      </c>
      <c r="G3599">
        <v>74.5</v>
      </c>
      <c r="H3599">
        <v>110.94</v>
      </c>
      <c r="I3599">
        <f t="shared" si="56"/>
        <v>1</v>
      </c>
      <c r="J3599" t="s">
        <v>24</v>
      </c>
    </row>
    <row r="3600" spans="1:10">
      <c r="A3600">
        <v>41</v>
      </c>
      <c r="B3600">
        <v>0</v>
      </c>
      <c r="C3600">
        <v>3</v>
      </c>
      <c r="D3600">
        <v>2066</v>
      </c>
      <c r="E3600">
        <v>0</v>
      </c>
      <c r="F3600">
        <v>1</v>
      </c>
      <c r="G3600">
        <v>79.7</v>
      </c>
      <c r="H3600">
        <v>113.58</v>
      </c>
      <c r="I3600">
        <f t="shared" si="56"/>
        <v>1</v>
      </c>
      <c r="J3600" t="s">
        <v>24</v>
      </c>
    </row>
    <row r="3601" spans="1:10">
      <c r="A3601">
        <v>39</v>
      </c>
      <c r="B3601">
        <v>0</v>
      </c>
      <c r="C3601">
        <v>3</v>
      </c>
      <c r="D3601">
        <v>2269</v>
      </c>
      <c r="E3601">
        <v>0</v>
      </c>
      <c r="F3601">
        <v>8</v>
      </c>
      <c r="G3601">
        <v>49.85</v>
      </c>
      <c r="H3601">
        <v>664.86</v>
      </c>
      <c r="I3601">
        <f t="shared" si="56"/>
        <v>1</v>
      </c>
      <c r="J3601" t="s">
        <v>24</v>
      </c>
    </row>
    <row r="3602" spans="1:10">
      <c r="A3602">
        <v>48</v>
      </c>
      <c r="B3602">
        <v>0</v>
      </c>
      <c r="C3602">
        <v>3</v>
      </c>
      <c r="D3602">
        <v>4710</v>
      </c>
      <c r="E3602">
        <v>0</v>
      </c>
      <c r="F3602">
        <v>3</v>
      </c>
      <c r="G3602">
        <v>40.15</v>
      </c>
      <c r="H3602">
        <v>130.75</v>
      </c>
      <c r="I3602">
        <f t="shared" si="56"/>
        <v>1</v>
      </c>
      <c r="J3602" t="s">
        <v>24</v>
      </c>
    </row>
    <row r="3603" spans="1:10" hidden="1">
      <c r="A3603">
        <v>19</v>
      </c>
      <c r="B3603">
        <v>0</v>
      </c>
      <c r="C3603">
        <v>3</v>
      </c>
      <c r="D3603">
        <v>5822</v>
      </c>
      <c r="E3603">
        <v>0</v>
      </c>
      <c r="F3603">
        <v>25</v>
      </c>
      <c r="G3603">
        <v>105.5</v>
      </c>
      <c r="H3603">
        <v>2946.05</v>
      </c>
      <c r="I3603">
        <f t="shared" si="56"/>
        <v>0</v>
      </c>
      <c r="J3603" t="s">
        <v>3686</v>
      </c>
    </row>
    <row r="3604" spans="1:10" hidden="1">
      <c r="A3604">
        <v>27</v>
      </c>
      <c r="B3604">
        <v>0</v>
      </c>
      <c r="C3604">
        <v>3</v>
      </c>
      <c r="D3604">
        <v>5479</v>
      </c>
      <c r="E3604">
        <v>0</v>
      </c>
      <c r="F3604">
        <v>22</v>
      </c>
      <c r="G3604">
        <v>89.05</v>
      </c>
      <c r="H3604">
        <v>2018.25</v>
      </c>
      <c r="I3604">
        <f t="shared" si="56"/>
        <v>0</v>
      </c>
      <c r="J3604" t="s">
        <v>3686</v>
      </c>
    </row>
    <row r="3605" spans="1:10" hidden="1">
      <c r="A3605">
        <v>40</v>
      </c>
      <c r="B3605">
        <v>0</v>
      </c>
      <c r="C3605">
        <v>3</v>
      </c>
      <c r="D3605">
        <v>4332</v>
      </c>
      <c r="E3605">
        <v>1</v>
      </c>
      <c r="F3605">
        <v>72</v>
      </c>
      <c r="G3605">
        <v>98.2</v>
      </c>
      <c r="H3605">
        <v>8850.4599999999991</v>
      </c>
      <c r="I3605">
        <f t="shared" si="56"/>
        <v>0</v>
      </c>
      <c r="J3605" t="s">
        <v>3686</v>
      </c>
    </row>
    <row r="3606" spans="1:10" hidden="1">
      <c r="A3606">
        <v>32</v>
      </c>
      <c r="B3606">
        <v>0</v>
      </c>
      <c r="C3606">
        <v>3</v>
      </c>
      <c r="D3606">
        <v>4219</v>
      </c>
      <c r="E3606">
        <v>0</v>
      </c>
      <c r="F3606">
        <v>30</v>
      </c>
      <c r="G3606">
        <v>94.3</v>
      </c>
      <c r="H3606">
        <v>3929.5</v>
      </c>
      <c r="I3606">
        <f t="shared" si="56"/>
        <v>0</v>
      </c>
      <c r="J3606" t="s">
        <v>3686</v>
      </c>
    </row>
    <row r="3607" spans="1:10" hidden="1">
      <c r="A3607">
        <v>53</v>
      </c>
      <c r="B3607">
        <v>0</v>
      </c>
      <c r="C3607">
        <v>3</v>
      </c>
      <c r="D3607">
        <v>5902</v>
      </c>
      <c r="E3607">
        <v>0</v>
      </c>
      <c r="F3607">
        <v>11</v>
      </c>
      <c r="G3607">
        <v>75.25</v>
      </c>
      <c r="H3607">
        <v>1260.3399999999999</v>
      </c>
      <c r="I3607">
        <f t="shared" si="56"/>
        <v>0</v>
      </c>
      <c r="J3607" t="s">
        <v>3686</v>
      </c>
    </row>
    <row r="3608" spans="1:10" hidden="1">
      <c r="A3608">
        <v>34</v>
      </c>
      <c r="B3608">
        <v>3</v>
      </c>
      <c r="C3608">
        <v>3</v>
      </c>
      <c r="D3608">
        <v>4386</v>
      </c>
      <c r="E3608">
        <v>9</v>
      </c>
      <c r="F3608">
        <v>22</v>
      </c>
      <c r="G3608">
        <v>25.25</v>
      </c>
      <c r="H3608">
        <v>1126.96</v>
      </c>
      <c r="I3608">
        <f t="shared" si="56"/>
        <v>0</v>
      </c>
      <c r="J3608" t="s">
        <v>3686</v>
      </c>
    </row>
    <row r="3609" spans="1:10" hidden="1">
      <c r="A3609">
        <v>30</v>
      </c>
      <c r="B3609">
        <v>2</v>
      </c>
      <c r="C3609">
        <v>3</v>
      </c>
      <c r="D3609">
        <v>4840</v>
      </c>
      <c r="E3609">
        <v>0</v>
      </c>
      <c r="F3609">
        <v>1</v>
      </c>
      <c r="G3609">
        <v>19.850000000000001</v>
      </c>
      <c r="H3609">
        <v>48.95</v>
      </c>
      <c r="I3609">
        <f t="shared" si="56"/>
        <v>0</v>
      </c>
      <c r="J3609" t="s">
        <v>3751</v>
      </c>
    </row>
    <row r="3610" spans="1:10" hidden="1">
      <c r="A3610">
        <v>63</v>
      </c>
      <c r="B3610">
        <v>0</v>
      </c>
      <c r="C3610">
        <v>3</v>
      </c>
      <c r="D3610">
        <v>3262</v>
      </c>
      <c r="E3610">
        <v>0</v>
      </c>
      <c r="F3610">
        <v>48</v>
      </c>
      <c r="G3610">
        <v>102.5</v>
      </c>
      <c r="H3610">
        <v>5818.17</v>
      </c>
      <c r="I3610">
        <f t="shared" si="56"/>
        <v>0</v>
      </c>
      <c r="J3610" t="s">
        <v>3686</v>
      </c>
    </row>
    <row r="3611" spans="1:10" hidden="1">
      <c r="A3611">
        <v>43</v>
      </c>
      <c r="B3611">
        <v>0</v>
      </c>
      <c r="C3611">
        <v>3</v>
      </c>
      <c r="D3611">
        <v>5876</v>
      </c>
      <c r="E3611">
        <v>0</v>
      </c>
      <c r="F3611">
        <v>35</v>
      </c>
      <c r="G3611">
        <v>20.75</v>
      </c>
      <c r="H3611">
        <v>1367.1</v>
      </c>
      <c r="I3611">
        <f t="shared" si="56"/>
        <v>0</v>
      </c>
      <c r="J3611" t="s">
        <v>3686</v>
      </c>
    </row>
    <row r="3612" spans="1:10" hidden="1">
      <c r="A3612">
        <v>49</v>
      </c>
      <c r="B3612">
        <v>0</v>
      </c>
      <c r="C3612">
        <v>3</v>
      </c>
      <c r="D3612">
        <v>4994</v>
      </c>
      <c r="E3612">
        <v>5</v>
      </c>
      <c r="F3612">
        <v>51</v>
      </c>
      <c r="G3612">
        <v>60.5</v>
      </c>
      <c r="H3612">
        <v>3607.48</v>
      </c>
      <c r="I3612">
        <f t="shared" si="56"/>
        <v>0</v>
      </c>
      <c r="J3612" t="s">
        <v>3686</v>
      </c>
    </row>
    <row r="3613" spans="1:10" hidden="1">
      <c r="A3613">
        <v>40</v>
      </c>
      <c r="B3613">
        <v>0</v>
      </c>
      <c r="C3613">
        <v>3</v>
      </c>
      <c r="D3613">
        <v>3974</v>
      </c>
      <c r="E3613">
        <v>0</v>
      </c>
      <c r="F3613">
        <v>45</v>
      </c>
      <c r="G3613">
        <v>115.65</v>
      </c>
      <c r="H3613">
        <v>6643.35</v>
      </c>
      <c r="I3613">
        <f t="shared" si="56"/>
        <v>0</v>
      </c>
      <c r="J3613" t="s">
        <v>3686</v>
      </c>
    </row>
    <row r="3614" spans="1:10" hidden="1">
      <c r="A3614">
        <v>26</v>
      </c>
      <c r="B3614">
        <v>0</v>
      </c>
      <c r="C3614">
        <v>3</v>
      </c>
      <c r="D3614">
        <v>5176</v>
      </c>
      <c r="E3614">
        <v>6</v>
      </c>
      <c r="F3614">
        <v>72</v>
      </c>
      <c r="G3614">
        <v>70.650000000000006</v>
      </c>
      <c r="H3614">
        <v>8115.79</v>
      </c>
      <c r="I3614">
        <f t="shared" si="56"/>
        <v>0</v>
      </c>
      <c r="J3614" t="s">
        <v>3686</v>
      </c>
    </row>
    <row r="3615" spans="1:10" hidden="1">
      <c r="A3615">
        <v>59</v>
      </c>
      <c r="B3615">
        <v>0</v>
      </c>
      <c r="C3615">
        <v>3</v>
      </c>
      <c r="D3615">
        <v>5541</v>
      </c>
      <c r="E3615">
        <v>0</v>
      </c>
      <c r="F3615">
        <v>11</v>
      </c>
      <c r="G3615">
        <v>70.5</v>
      </c>
      <c r="H3615">
        <v>1353.01</v>
      </c>
      <c r="I3615">
        <f t="shared" si="56"/>
        <v>0</v>
      </c>
      <c r="J3615" t="s">
        <v>3686</v>
      </c>
    </row>
    <row r="3616" spans="1:10" hidden="1">
      <c r="A3616">
        <v>38</v>
      </c>
      <c r="B3616">
        <v>0</v>
      </c>
      <c r="C3616">
        <v>3</v>
      </c>
      <c r="D3616">
        <v>4959</v>
      </c>
      <c r="E3616">
        <v>1</v>
      </c>
      <c r="F3616">
        <v>33</v>
      </c>
      <c r="G3616">
        <v>72.75</v>
      </c>
      <c r="H3616">
        <v>3078.08</v>
      </c>
      <c r="I3616">
        <f t="shared" si="56"/>
        <v>0</v>
      </c>
      <c r="J3616" t="s">
        <v>3686</v>
      </c>
    </row>
    <row r="3617" spans="1:10" hidden="1">
      <c r="A3617">
        <v>54</v>
      </c>
      <c r="B3617">
        <v>1</v>
      </c>
      <c r="C3617">
        <v>3</v>
      </c>
      <c r="D3617">
        <v>3353</v>
      </c>
      <c r="E3617">
        <v>0</v>
      </c>
      <c r="F3617">
        <v>5</v>
      </c>
      <c r="G3617">
        <v>20.45</v>
      </c>
      <c r="H3617">
        <v>252.65</v>
      </c>
      <c r="I3617">
        <f t="shared" si="56"/>
        <v>0</v>
      </c>
      <c r="J3617" t="s">
        <v>3686</v>
      </c>
    </row>
    <row r="3618" spans="1:10" hidden="1">
      <c r="A3618">
        <v>19</v>
      </c>
      <c r="B3618">
        <v>0</v>
      </c>
      <c r="C3618">
        <v>3</v>
      </c>
      <c r="D3618">
        <v>2191</v>
      </c>
      <c r="E3618">
        <v>0</v>
      </c>
      <c r="F3618">
        <v>27</v>
      </c>
      <c r="G3618">
        <v>53.45</v>
      </c>
      <c r="H3618">
        <v>1868.88</v>
      </c>
      <c r="I3618">
        <f t="shared" si="56"/>
        <v>0</v>
      </c>
      <c r="J3618" t="s">
        <v>3686</v>
      </c>
    </row>
    <row r="3619" spans="1:10" hidden="1">
      <c r="A3619">
        <v>53</v>
      </c>
      <c r="B3619">
        <v>0</v>
      </c>
      <c r="C3619">
        <v>3</v>
      </c>
      <c r="D3619">
        <v>4369</v>
      </c>
      <c r="E3619">
        <v>0</v>
      </c>
      <c r="F3619">
        <v>72</v>
      </c>
      <c r="G3619">
        <v>65.599999999999994</v>
      </c>
      <c r="H3619">
        <v>4566.5</v>
      </c>
      <c r="I3619">
        <f t="shared" si="56"/>
        <v>0</v>
      </c>
      <c r="J3619" t="s">
        <v>3686</v>
      </c>
    </row>
    <row r="3620" spans="1:10" hidden="1">
      <c r="A3620">
        <v>36</v>
      </c>
      <c r="B3620">
        <v>0</v>
      </c>
      <c r="C3620">
        <v>3</v>
      </c>
      <c r="D3620">
        <v>4840</v>
      </c>
      <c r="E3620">
        <v>0</v>
      </c>
      <c r="F3620">
        <v>2</v>
      </c>
      <c r="G3620">
        <v>70.150000000000006</v>
      </c>
      <c r="H3620">
        <v>191.3</v>
      </c>
      <c r="I3620">
        <f t="shared" si="56"/>
        <v>0</v>
      </c>
      <c r="J3620" t="s">
        <v>3751</v>
      </c>
    </row>
    <row r="3621" spans="1:10" hidden="1">
      <c r="A3621">
        <v>57</v>
      </c>
      <c r="B3621">
        <v>3</v>
      </c>
      <c r="C3621">
        <v>3</v>
      </c>
      <c r="D3621">
        <v>4937</v>
      </c>
      <c r="E3621">
        <v>8</v>
      </c>
      <c r="F3621">
        <v>56</v>
      </c>
      <c r="G3621">
        <v>115.85</v>
      </c>
      <c r="H3621">
        <v>8856.06</v>
      </c>
      <c r="I3621">
        <f t="shared" si="56"/>
        <v>0</v>
      </c>
      <c r="J3621" t="s">
        <v>3686</v>
      </c>
    </row>
    <row r="3622" spans="1:10" hidden="1">
      <c r="A3622">
        <v>42</v>
      </c>
      <c r="B3622">
        <v>0</v>
      </c>
      <c r="C3622">
        <v>3</v>
      </c>
      <c r="D3622">
        <v>4068</v>
      </c>
      <c r="E3622">
        <v>8</v>
      </c>
      <c r="F3622">
        <v>71</v>
      </c>
      <c r="G3622">
        <v>113.15</v>
      </c>
      <c r="H3622">
        <v>9881.61</v>
      </c>
      <c r="I3622">
        <f t="shared" si="56"/>
        <v>0</v>
      </c>
      <c r="J3622" t="s">
        <v>3686</v>
      </c>
    </row>
    <row r="3623" spans="1:10" hidden="1">
      <c r="A3623">
        <v>50</v>
      </c>
      <c r="B3623">
        <v>1</v>
      </c>
      <c r="C3623">
        <v>3</v>
      </c>
      <c r="D3623">
        <v>5802</v>
      </c>
      <c r="E3623">
        <v>4</v>
      </c>
      <c r="F3623">
        <v>28</v>
      </c>
      <c r="G3623">
        <v>82.85</v>
      </c>
      <c r="H3623">
        <v>2772.44</v>
      </c>
      <c r="I3623">
        <f t="shared" si="56"/>
        <v>0</v>
      </c>
      <c r="J3623" t="s">
        <v>3686</v>
      </c>
    </row>
    <row r="3624" spans="1:10" hidden="1">
      <c r="A3624">
        <v>30</v>
      </c>
      <c r="B3624">
        <v>5</v>
      </c>
      <c r="C3624">
        <v>3</v>
      </c>
      <c r="D3624">
        <v>5580</v>
      </c>
      <c r="E3624">
        <v>5</v>
      </c>
      <c r="F3624">
        <v>27</v>
      </c>
      <c r="G3624">
        <v>49.85</v>
      </c>
      <c r="H3624">
        <v>1857.79</v>
      </c>
      <c r="I3624">
        <f t="shared" si="56"/>
        <v>0</v>
      </c>
      <c r="J3624" t="s">
        <v>3686</v>
      </c>
    </row>
    <row r="3625" spans="1:10" hidden="1">
      <c r="A3625">
        <v>37</v>
      </c>
      <c r="B3625">
        <v>0</v>
      </c>
      <c r="C3625">
        <v>3</v>
      </c>
      <c r="D3625">
        <v>4260</v>
      </c>
      <c r="E3625">
        <v>0</v>
      </c>
      <c r="F3625">
        <v>67</v>
      </c>
      <c r="G3625">
        <v>19.8</v>
      </c>
      <c r="H3625">
        <v>1627.54</v>
      </c>
      <c r="I3625">
        <f t="shared" si="56"/>
        <v>0</v>
      </c>
      <c r="J3625" t="s">
        <v>3686</v>
      </c>
    </row>
    <row r="3626" spans="1:10" hidden="1">
      <c r="A3626">
        <v>31</v>
      </c>
      <c r="B3626">
        <v>0</v>
      </c>
      <c r="C3626">
        <v>3</v>
      </c>
      <c r="D3626">
        <v>3705</v>
      </c>
      <c r="E3626">
        <v>0</v>
      </c>
      <c r="F3626">
        <v>16</v>
      </c>
      <c r="G3626">
        <v>20</v>
      </c>
      <c r="H3626">
        <v>341.78</v>
      </c>
      <c r="I3626">
        <f t="shared" si="56"/>
        <v>0</v>
      </c>
      <c r="J3626" t="s">
        <v>3686</v>
      </c>
    </row>
    <row r="3627" spans="1:10" hidden="1">
      <c r="A3627">
        <v>22</v>
      </c>
      <c r="B3627">
        <v>0</v>
      </c>
      <c r="C3627">
        <v>3</v>
      </c>
      <c r="D3627">
        <v>5461</v>
      </c>
      <c r="E3627">
        <v>0</v>
      </c>
      <c r="F3627">
        <v>26</v>
      </c>
      <c r="G3627">
        <v>92.4</v>
      </c>
      <c r="H3627">
        <v>3327.14</v>
      </c>
      <c r="I3627">
        <f t="shared" si="56"/>
        <v>0</v>
      </c>
      <c r="J3627" t="s">
        <v>3686</v>
      </c>
    </row>
    <row r="3628" spans="1:10">
      <c r="A3628">
        <v>34</v>
      </c>
      <c r="B3628">
        <v>0</v>
      </c>
      <c r="C3628">
        <v>3</v>
      </c>
      <c r="D3628">
        <v>4363</v>
      </c>
      <c r="E3628">
        <v>0</v>
      </c>
      <c r="F3628">
        <v>1</v>
      </c>
      <c r="G3628">
        <v>79.2</v>
      </c>
      <c r="H3628">
        <v>99.26</v>
      </c>
      <c r="I3628">
        <f t="shared" si="56"/>
        <v>1</v>
      </c>
      <c r="J3628" t="s">
        <v>24</v>
      </c>
    </row>
    <row r="3629" spans="1:10">
      <c r="A3629">
        <v>69</v>
      </c>
      <c r="B3629">
        <v>0</v>
      </c>
      <c r="C3629">
        <v>3</v>
      </c>
      <c r="D3629">
        <v>5154</v>
      </c>
      <c r="E3629">
        <v>0</v>
      </c>
      <c r="F3629">
        <v>26</v>
      </c>
      <c r="G3629">
        <v>91.25</v>
      </c>
      <c r="H3629">
        <v>3253.74</v>
      </c>
      <c r="I3629">
        <f t="shared" si="56"/>
        <v>1</v>
      </c>
      <c r="J3629" t="s">
        <v>24</v>
      </c>
    </row>
    <row r="3630" spans="1:10" hidden="1">
      <c r="A3630">
        <v>79</v>
      </c>
      <c r="B3630">
        <v>0</v>
      </c>
      <c r="C3630">
        <v>3</v>
      </c>
      <c r="D3630">
        <v>5693</v>
      </c>
      <c r="E3630">
        <v>0</v>
      </c>
      <c r="F3630">
        <v>65</v>
      </c>
      <c r="G3630">
        <v>53.5</v>
      </c>
      <c r="H3630">
        <v>3517.9</v>
      </c>
      <c r="I3630">
        <f t="shared" si="56"/>
        <v>0</v>
      </c>
      <c r="J3630" t="s">
        <v>3686</v>
      </c>
    </row>
    <row r="3631" spans="1:10" hidden="1">
      <c r="A3631">
        <v>75</v>
      </c>
      <c r="B3631">
        <v>1</v>
      </c>
      <c r="C3631">
        <v>3</v>
      </c>
      <c r="D3631">
        <v>6090</v>
      </c>
      <c r="E3631">
        <v>1</v>
      </c>
      <c r="F3631">
        <v>52</v>
      </c>
      <c r="G3631">
        <v>80.849999999999994</v>
      </c>
      <c r="H3631">
        <v>4445.63</v>
      </c>
      <c r="I3631">
        <f t="shared" si="56"/>
        <v>0</v>
      </c>
      <c r="J3631" t="s">
        <v>3686</v>
      </c>
    </row>
    <row r="3632" spans="1:10" hidden="1">
      <c r="A3632">
        <v>72</v>
      </c>
      <c r="B3632">
        <v>0</v>
      </c>
      <c r="C3632">
        <v>3</v>
      </c>
      <c r="D3632">
        <v>4103</v>
      </c>
      <c r="E3632">
        <v>0</v>
      </c>
      <c r="F3632">
        <v>46</v>
      </c>
      <c r="G3632">
        <v>104.45</v>
      </c>
      <c r="H3632">
        <v>6720.89</v>
      </c>
      <c r="I3632">
        <f t="shared" si="56"/>
        <v>0</v>
      </c>
      <c r="J3632" t="s">
        <v>3686</v>
      </c>
    </row>
    <row r="3633" spans="1:10" hidden="1">
      <c r="A3633">
        <v>65</v>
      </c>
      <c r="B3633">
        <v>0</v>
      </c>
      <c r="C3633">
        <v>3</v>
      </c>
      <c r="D3633">
        <v>5274</v>
      </c>
      <c r="E3633">
        <v>1</v>
      </c>
      <c r="F3633">
        <v>61</v>
      </c>
      <c r="G3633">
        <v>94.2</v>
      </c>
      <c r="H3633">
        <v>7954.2</v>
      </c>
      <c r="I3633">
        <f t="shared" si="56"/>
        <v>0</v>
      </c>
      <c r="J3633" t="s">
        <v>3686</v>
      </c>
    </row>
    <row r="3634" spans="1:10">
      <c r="A3634">
        <v>77</v>
      </c>
      <c r="B3634">
        <v>0</v>
      </c>
      <c r="C3634">
        <v>3</v>
      </c>
      <c r="D3634">
        <v>2570</v>
      </c>
      <c r="E3634">
        <v>0</v>
      </c>
      <c r="F3634">
        <v>2</v>
      </c>
      <c r="G3634">
        <v>44.35</v>
      </c>
      <c r="H3634">
        <v>174.93</v>
      </c>
      <c r="I3634">
        <f t="shared" si="56"/>
        <v>1</v>
      </c>
      <c r="J3634" t="s">
        <v>24</v>
      </c>
    </row>
    <row r="3635" spans="1:10">
      <c r="A3635">
        <v>45</v>
      </c>
      <c r="B3635">
        <v>0</v>
      </c>
      <c r="C3635">
        <v>3</v>
      </c>
      <c r="D3635">
        <v>2667</v>
      </c>
      <c r="E3635">
        <v>0</v>
      </c>
      <c r="F3635">
        <v>2</v>
      </c>
      <c r="G3635">
        <v>46</v>
      </c>
      <c r="H3635">
        <v>184.12</v>
      </c>
      <c r="I3635">
        <f t="shared" si="56"/>
        <v>1</v>
      </c>
      <c r="J3635" t="s">
        <v>24</v>
      </c>
    </row>
    <row r="3636" spans="1:10">
      <c r="A3636">
        <v>19</v>
      </c>
      <c r="B3636">
        <v>0</v>
      </c>
      <c r="C3636">
        <v>3</v>
      </c>
      <c r="D3636">
        <v>4157</v>
      </c>
      <c r="E3636">
        <v>0</v>
      </c>
      <c r="F3636">
        <v>2</v>
      </c>
      <c r="G3636">
        <v>90.4</v>
      </c>
      <c r="H3636">
        <v>189.26</v>
      </c>
      <c r="I3636">
        <f t="shared" si="56"/>
        <v>1</v>
      </c>
      <c r="J3636" t="s">
        <v>24</v>
      </c>
    </row>
    <row r="3637" spans="1:10">
      <c r="A3637">
        <v>47</v>
      </c>
      <c r="B3637">
        <v>0</v>
      </c>
      <c r="C3637">
        <v>3</v>
      </c>
      <c r="D3637">
        <v>4111</v>
      </c>
      <c r="E3637">
        <v>1</v>
      </c>
      <c r="F3637">
        <v>60</v>
      </c>
      <c r="G3637">
        <v>90.95</v>
      </c>
      <c r="H3637">
        <v>7448.4</v>
      </c>
      <c r="I3637">
        <f t="shared" si="56"/>
        <v>1</v>
      </c>
      <c r="J3637" t="s">
        <v>24</v>
      </c>
    </row>
    <row r="3638" spans="1:10">
      <c r="A3638">
        <v>21</v>
      </c>
      <c r="B3638">
        <v>0</v>
      </c>
      <c r="C3638">
        <v>3</v>
      </c>
      <c r="D3638">
        <v>6098</v>
      </c>
      <c r="E3638">
        <v>1</v>
      </c>
      <c r="F3638">
        <v>59</v>
      </c>
      <c r="G3638">
        <v>99.5</v>
      </c>
      <c r="H3638">
        <v>6595.94</v>
      </c>
      <c r="I3638">
        <f t="shared" si="56"/>
        <v>1</v>
      </c>
      <c r="J3638" t="s">
        <v>24</v>
      </c>
    </row>
    <row r="3639" spans="1:10">
      <c r="A3639">
        <v>33</v>
      </c>
      <c r="B3639">
        <v>0</v>
      </c>
      <c r="C3639">
        <v>3</v>
      </c>
      <c r="D3639">
        <v>5984</v>
      </c>
      <c r="E3639">
        <v>0</v>
      </c>
      <c r="F3639">
        <v>4</v>
      </c>
      <c r="G3639">
        <v>20.350000000000001</v>
      </c>
      <c r="H3639">
        <v>228.14</v>
      </c>
      <c r="I3639">
        <f t="shared" si="56"/>
        <v>1</v>
      </c>
      <c r="J3639" t="s">
        <v>24</v>
      </c>
    </row>
    <row r="3640" spans="1:10">
      <c r="A3640">
        <v>35</v>
      </c>
      <c r="B3640">
        <v>0</v>
      </c>
      <c r="C3640">
        <v>3</v>
      </c>
      <c r="D3640">
        <v>5274</v>
      </c>
      <c r="E3640">
        <v>0</v>
      </c>
      <c r="F3640">
        <v>4</v>
      </c>
      <c r="G3640">
        <v>68.650000000000006</v>
      </c>
      <c r="H3640">
        <v>303.81</v>
      </c>
      <c r="I3640">
        <f t="shared" si="56"/>
        <v>1</v>
      </c>
      <c r="J3640" t="s">
        <v>24</v>
      </c>
    </row>
    <row r="3641" spans="1:10">
      <c r="A3641">
        <v>51</v>
      </c>
      <c r="B3641">
        <v>0</v>
      </c>
      <c r="C3641">
        <v>3</v>
      </c>
      <c r="D3641">
        <v>2291</v>
      </c>
      <c r="E3641">
        <v>0</v>
      </c>
      <c r="F3641">
        <v>11</v>
      </c>
      <c r="G3641">
        <v>76.5</v>
      </c>
      <c r="H3641">
        <v>1009.55</v>
      </c>
      <c r="I3641">
        <f t="shared" si="56"/>
        <v>1</v>
      </c>
      <c r="J3641" t="s">
        <v>24</v>
      </c>
    </row>
    <row r="3642" spans="1:10">
      <c r="A3642">
        <v>48</v>
      </c>
      <c r="B3642">
        <v>0</v>
      </c>
      <c r="C3642">
        <v>3</v>
      </c>
      <c r="D3642">
        <v>3131</v>
      </c>
      <c r="E3642">
        <v>0</v>
      </c>
      <c r="F3642">
        <v>5</v>
      </c>
      <c r="G3642">
        <v>104.1</v>
      </c>
      <c r="H3642">
        <v>736.35</v>
      </c>
      <c r="I3642">
        <f t="shared" si="56"/>
        <v>1</v>
      </c>
      <c r="J3642" t="s">
        <v>24</v>
      </c>
    </row>
    <row r="3643" spans="1:10">
      <c r="A3643">
        <v>43</v>
      </c>
      <c r="B3643">
        <v>0</v>
      </c>
      <c r="C3643">
        <v>3</v>
      </c>
      <c r="D3643">
        <v>5080</v>
      </c>
      <c r="E3643">
        <v>5</v>
      </c>
      <c r="F3643">
        <v>33</v>
      </c>
      <c r="G3643">
        <v>93.8</v>
      </c>
      <c r="H3643">
        <v>3785.16</v>
      </c>
      <c r="I3643">
        <f t="shared" si="56"/>
        <v>1</v>
      </c>
      <c r="J3643" t="s">
        <v>24</v>
      </c>
    </row>
    <row r="3644" spans="1:10">
      <c r="A3644">
        <v>48</v>
      </c>
      <c r="B3644">
        <v>0</v>
      </c>
      <c r="C3644">
        <v>3</v>
      </c>
      <c r="D3644">
        <v>5272</v>
      </c>
      <c r="E3644">
        <v>0</v>
      </c>
      <c r="F3644">
        <v>36</v>
      </c>
      <c r="G3644">
        <v>84.75</v>
      </c>
      <c r="H3644">
        <v>4633.07</v>
      </c>
      <c r="I3644">
        <f t="shared" si="56"/>
        <v>1</v>
      </c>
      <c r="J3644" t="s">
        <v>24</v>
      </c>
    </row>
    <row r="3645" spans="1:10">
      <c r="A3645">
        <v>22</v>
      </c>
      <c r="B3645">
        <v>0</v>
      </c>
      <c r="C3645">
        <v>3</v>
      </c>
      <c r="D3645">
        <v>5360</v>
      </c>
      <c r="E3645">
        <v>1</v>
      </c>
      <c r="F3645">
        <v>14</v>
      </c>
      <c r="G3645">
        <v>46.35</v>
      </c>
      <c r="H3645">
        <v>667.7</v>
      </c>
      <c r="I3645">
        <f t="shared" si="56"/>
        <v>1</v>
      </c>
      <c r="J3645" t="s">
        <v>24</v>
      </c>
    </row>
    <row r="3646" spans="1:10">
      <c r="A3646">
        <v>53</v>
      </c>
      <c r="B3646">
        <v>0</v>
      </c>
      <c r="C3646">
        <v>3</v>
      </c>
      <c r="D3646">
        <v>5646</v>
      </c>
      <c r="E3646">
        <v>1</v>
      </c>
      <c r="F3646">
        <v>3</v>
      </c>
      <c r="G3646">
        <v>91.5</v>
      </c>
      <c r="H3646">
        <v>347.78</v>
      </c>
      <c r="I3646">
        <f t="shared" si="56"/>
        <v>1</v>
      </c>
      <c r="J3646" t="s">
        <v>24</v>
      </c>
    </row>
    <row r="3647" spans="1:10">
      <c r="A3647">
        <v>33</v>
      </c>
      <c r="B3647">
        <v>0</v>
      </c>
      <c r="C3647">
        <v>3</v>
      </c>
      <c r="D3647">
        <v>3238</v>
      </c>
      <c r="E3647">
        <v>0</v>
      </c>
      <c r="F3647">
        <v>1</v>
      </c>
      <c r="G3647">
        <v>43.95</v>
      </c>
      <c r="H3647">
        <v>78.430000000000007</v>
      </c>
      <c r="I3647">
        <f t="shared" si="56"/>
        <v>1</v>
      </c>
      <c r="J3647" t="s">
        <v>24</v>
      </c>
    </row>
    <row r="3648" spans="1:10" hidden="1">
      <c r="A3648">
        <v>55</v>
      </c>
      <c r="B3648">
        <v>2</v>
      </c>
      <c r="C3648">
        <v>3</v>
      </c>
      <c r="D3648">
        <v>5764</v>
      </c>
      <c r="E3648">
        <v>1</v>
      </c>
      <c r="F3648">
        <v>13</v>
      </c>
      <c r="G3648">
        <v>49.95</v>
      </c>
      <c r="H3648">
        <v>1123.29</v>
      </c>
      <c r="I3648">
        <f t="shared" si="56"/>
        <v>0</v>
      </c>
      <c r="J3648" t="s">
        <v>3686</v>
      </c>
    </row>
    <row r="3649" spans="1:10" hidden="1">
      <c r="A3649">
        <v>37</v>
      </c>
      <c r="B3649">
        <v>0</v>
      </c>
      <c r="C3649">
        <v>3</v>
      </c>
      <c r="D3649">
        <v>6016</v>
      </c>
      <c r="E3649">
        <v>2</v>
      </c>
      <c r="F3649">
        <v>72</v>
      </c>
      <c r="G3649">
        <v>89.7</v>
      </c>
      <c r="H3649">
        <v>7421.99</v>
      </c>
      <c r="I3649">
        <f t="shared" si="56"/>
        <v>0</v>
      </c>
      <c r="J3649" t="s">
        <v>3686</v>
      </c>
    </row>
    <row r="3650" spans="1:10" hidden="1">
      <c r="A3650">
        <v>32</v>
      </c>
      <c r="B3650">
        <v>0</v>
      </c>
      <c r="C3650">
        <v>3</v>
      </c>
      <c r="D3650">
        <v>3851</v>
      </c>
      <c r="E3650">
        <v>7</v>
      </c>
      <c r="F3650">
        <v>28</v>
      </c>
      <c r="G3650">
        <v>60.9</v>
      </c>
      <c r="H3650">
        <v>2593.73</v>
      </c>
      <c r="I3650">
        <f t="shared" ref="I3650:I3713" si="57">IF(J3650="Churned",1,0)</f>
        <v>0</v>
      </c>
      <c r="J3650" t="s">
        <v>3686</v>
      </c>
    </row>
    <row r="3651" spans="1:10" hidden="1">
      <c r="A3651">
        <v>32</v>
      </c>
      <c r="B3651">
        <v>0</v>
      </c>
      <c r="C3651">
        <v>3</v>
      </c>
      <c r="D3651">
        <v>6322</v>
      </c>
      <c r="E3651">
        <v>5</v>
      </c>
      <c r="F3651">
        <v>72</v>
      </c>
      <c r="G3651">
        <v>85.15</v>
      </c>
      <c r="H3651">
        <v>8646.1200000000008</v>
      </c>
      <c r="I3651">
        <f t="shared" si="57"/>
        <v>0</v>
      </c>
      <c r="J3651" t="s">
        <v>3686</v>
      </c>
    </row>
    <row r="3652" spans="1:10" hidden="1">
      <c r="A3652">
        <v>19</v>
      </c>
      <c r="B3652">
        <v>0</v>
      </c>
      <c r="C3652">
        <v>3</v>
      </c>
      <c r="D3652">
        <v>2166</v>
      </c>
      <c r="E3652">
        <v>0</v>
      </c>
      <c r="F3652">
        <v>3</v>
      </c>
      <c r="G3652">
        <v>50.25</v>
      </c>
      <c r="H3652">
        <v>236.87</v>
      </c>
      <c r="I3652">
        <f t="shared" si="57"/>
        <v>0</v>
      </c>
      <c r="J3652" t="s">
        <v>3751</v>
      </c>
    </row>
    <row r="3653" spans="1:10" hidden="1">
      <c r="A3653">
        <v>35</v>
      </c>
      <c r="B3653">
        <v>0</v>
      </c>
      <c r="C3653">
        <v>3</v>
      </c>
      <c r="D3653">
        <v>3415</v>
      </c>
      <c r="E3653">
        <v>0</v>
      </c>
      <c r="F3653">
        <v>10</v>
      </c>
      <c r="G3653">
        <v>62.25</v>
      </c>
      <c r="H3653">
        <v>689.45</v>
      </c>
      <c r="I3653">
        <f t="shared" si="57"/>
        <v>0</v>
      </c>
      <c r="J3653" t="s">
        <v>3686</v>
      </c>
    </row>
    <row r="3654" spans="1:10" hidden="1">
      <c r="A3654">
        <v>32</v>
      </c>
      <c r="B3654">
        <v>0</v>
      </c>
      <c r="C3654">
        <v>3</v>
      </c>
      <c r="D3654">
        <v>3131</v>
      </c>
      <c r="E3654">
        <v>6</v>
      </c>
      <c r="F3654">
        <v>32</v>
      </c>
      <c r="G3654">
        <v>75.5</v>
      </c>
      <c r="H3654">
        <v>2942.3</v>
      </c>
      <c r="I3654">
        <f t="shared" si="57"/>
        <v>0</v>
      </c>
      <c r="J3654" t="s">
        <v>3686</v>
      </c>
    </row>
    <row r="3655" spans="1:10" hidden="1">
      <c r="A3655">
        <v>21</v>
      </c>
      <c r="B3655">
        <v>1</v>
      </c>
      <c r="C3655">
        <v>3</v>
      </c>
      <c r="D3655">
        <v>3760</v>
      </c>
      <c r="E3655">
        <v>7</v>
      </c>
      <c r="F3655">
        <v>47</v>
      </c>
      <c r="G3655">
        <v>87.2</v>
      </c>
      <c r="H3655">
        <v>4068.68</v>
      </c>
      <c r="I3655">
        <f t="shared" si="57"/>
        <v>0</v>
      </c>
      <c r="J3655" t="s">
        <v>3686</v>
      </c>
    </row>
    <row r="3656" spans="1:10" hidden="1">
      <c r="A3656">
        <v>54</v>
      </c>
      <c r="B3656">
        <v>0</v>
      </c>
      <c r="C3656">
        <v>3</v>
      </c>
      <c r="D3656">
        <v>3752</v>
      </c>
      <c r="E3656">
        <v>0</v>
      </c>
      <c r="F3656">
        <v>39</v>
      </c>
      <c r="G3656">
        <v>35.549999999999997</v>
      </c>
      <c r="H3656">
        <v>1309.1500000000001</v>
      </c>
      <c r="I3656">
        <f t="shared" si="57"/>
        <v>0</v>
      </c>
      <c r="J3656" t="s">
        <v>3686</v>
      </c>
    </row>
    <row r="3657" spans="1:10" hidden="1">
      <c r="A3657">
        <v>41</v>
      </c>
      <c r="B3657">
        <v>0</v>
      </c>
      <c r="C3657">
        <v>3</v>
      </c>
      <c r="D3657">
        <v>5993</v>
      </c>
      <c r="E3657">
        <v>5</v>
      </c>
      <c r="F3657">
        <v>72</v>
      </c>
      <c r="G3657">
        <v>87.1</v>
      </c>
      <c r="H3657">
        <v>7095.54</v>
      </c>
      <c r="I3657">
        <f t="shared" si="57"/>
        <v>0</v>
      </c>
      <c r="J3657" t="s">
        <v>3686</v>
      </c>
    </row>
    <row r="3658" spans="1:10" hidden="1">
      <c r="A3658">
        <v>48</v>
      </c>
      <c r="B3658">
        <v>0</v>
      </c>
      <c r="C3658">
        <v>3</v>
      </c>
      <c r="D3658">
        <v>3347</v>
      </c>
      <c r="E3658">
        <v>4</v>
      </c>
      <c r="F3658">
        <v>37</v>
      </c>
      <c r="G3658">
        <v>90.35</v>
      </c>
      <c r="H3658">
        <v>3827.93</v>
      </c>
      <c r="I3658">
        <f t="shared" si="57"/>
        <v>0</v>
      </c>
      <c r="J3658" t="s">
        <v>3686</v>
      </c>
    </row>
    <row r="3659" spans="1:10" hidden="1">
      <c r="A3659">
        <v>56</v>
      </c>
      <c r="B3659">
        <v>2</v>
      </c>
      <c r="C3659">
        <v>3</v>
      </c>
      <c r="D3659">
        <v>3332</v>
      </c>
      <c r="E3659">
        <v>9</v>
      </c>
      <c r="F3659">
        <v>7</v>
      </c>
      <c r="G3659">
        <v>58.85</v>
      </c>
      <c r="H3659">
        <v>465.7</v>
      </c>
      <c r="I3659">
        <f t="shared" si="57"/>
        <v>0</v>
      </c>
      <c r="J3659" t="s">
        <v>3686</v>
      </c>
    </row>
    <row r="3660" spans="1:10" hidden="1">
      <c r="A3660">
        <v>21</v>
      </c>
      <c r="B3660">
        <v>1</v>
      </c>
      <c r="C3660">
        <v>3</v>
      </c>
      <c r="D3660">
        <v>5265</v>
      </c>
      <c r="E3660">
        <v>9</v>
      </c>
      <c r="F3660">
        <v>72</v>
      </c>
      <c r="G3660">
        <v>20.3</v>
      </c>
      <c r="H3660">
        <v>3356.67</v>
      </c>
      <c r="I3660">
        <f t="shared" si="57"/>
        <v>0</v>
      </c>
      <c r="J3660" t="s">
        <v>3686</v>
      </c>
    </row>
    <row r="3661" spans="1:10" hidden="1">
      <c r="A3661">
        <v>29</v>
      </c>
      <c r="B3661">
        <v>3</v>
      </c>
      <c r="C3661">
        <v>3</v>
      </c>
      <c r="D3661">
        <v>5517</v>
      </c>
      <c r="E3661">
        <v>9</v>
      </c>
      <c r="F3661">
        <v>29</v>
      </c>
      <c r="G3661">
        <v>60.2</v>
      </c>
      <c r="H3661">
        <v>1875.04</v>
      </c>
      <c r="I3661">
        <f t="shared" si="57"/>
        <v>0</v>
      </c>
      <c r="J3661" t="s">
        <v>3686</v>
      </c>
    </row>
    <row r="3662" spans="1:10" hidden="1">
      <c r="A3662">
        <v>28</v>
      </c>
      <c r="B3662">
        <v>0</v>
      </c>
      <c r="C3662">
        <v>3</v>
      </c>
      <c r="D3662">
        <v>4969</v>
      </c>
      <c r="E3662">
        <v>4</v>
      </c>
      <c r="F3662">
        <v>8</v>
      </c>
      <c r="G3662">
        <v>90.25</v>
      </c>
      <c r="H3662">
        <v>822.79</v>
      </c>
      <c r="I3662">
        <f t="shared" si="57"/>
        <v>0</v>
      </c>
      <c r="J3662" t="s">
        <v>3686</v>
      </c>
    </row>
    <row r="3663" spans="1:10" hidden="1">
      <c r="A3663">
        <v>54</v>
      </c>
      <c r="B3663">
        <v>1</v>
      </c>
      <c r="C3663">
        <v>3</v>
      </c>
      <c r="D3663">
        <v>4491</v>
      </c>
      <c r="E3663">
        <v>3</v>
      </c>
      <c r="F3663">
        <v>57</v>
      </c>
      <c r="G3663">
        <v>65.2</v>
      </c>
      <c r="H3663">
        <v>3775.63</v>
      </c>
      <c r="I3663">
        <f t="shared" si="57"/>
        <v>0</v>
      </c>
      <c r="J3663" t="s">
        <v>3686</v>
      </c>
    </row>
    <row r="3664" spans="1:10" hidden="1">
      <c r="A3664">
        <v>35</v>
      </c>
      <c r="B3664">
        <v>0</v>
      </c>
      <c r="C3664">
        <v>3</v>
      </c>
      <c r="D3664">
        <v>3695</v>
      </c>
      <c r="E3664">
        <v>0</v>
      </c>
      <c r="F3664">
        <v>25</v>
      </c>
      <c r="G3664">
        <v>61.05</v>
      </c>
      <c r="H3664">
        <v>1540.2</v>
      </c>
      <c r="I3664">
        <f t="shared" si="57"/>
        <v>0</v>
      </c>
      <c r="J3664" t="s">
        <v>3686</v>
      </c>
    </row>
    <row r="3665" spans="1:10" hidden="1">
      <c r="A3665">
        <v>31</v>
      </c>
      <c r="B3665">
        <v>0</v>
      </c>
      <c r="C3665">
        <v>3</v>
      </c>
      <c r="D3665">
        <v>4094</v>
      </c>
      <c r="E3665">
        <v>0</v>
      </c>
      <c r="F3665">
        <v>71</v>
      </c>
      <c r="G3665">
        <v>53.95</v>
      </c>
      <c r="H3665">
        <v>3888.65</v>
      </c>
      <c r="I3665">
        <f t="shared" si="57"/>
        <v>0</v>
      </c>
      <c r="J3665" t="s">
        <v>3686</v>
      </c>
    </row>
    <row r="3666" spans="1:10" hidden="1">
      <c r="A3666">
        <v>46</v>
      </c>
      <c r="B3666">
        <v>3</v>
      </c>
      <c r="C3666">
        <v>3</v>
      </c>
      <c r="D3666">
        <v>3383</v>
      </c>
      <c r="E3666">
        <v>0</v>
      </c>
      <c r="F3666">
        <v>1</v>
      </c>
      <c r="G3666">
        <v>19.2</v>
      </c>
      <c r="H3666">
        <v>37.090000000000003</v>
      </c>
      <c r="I3666">
        <f t="shared" si="57"/>
        <v>0</v>
      </c>
      <c r="J3666" t="s">
        <v>3751</v>
      </c>
    </row>
    <row r="3667" spans="1:10" hidden="1">
      <c r="A3667">
        <v>37</v>
      </c>
      <c r="B3667">
        <v>3</v>
      </c>
      <c r="C3667">
        <v>3</v>
      </c>
      <c r="D3667">
        <v>4264</v>
      </c>
      <c r="E3667">
        <v>2</v>
      </c>
      <c r="F3667">
        <v>3</v>
      </c>
      <c r="G3667">
        <v>80</v>
      </c>
      <c r="H3667">
        <v>298.83999999999997</v>
      </c>
      <c r="I3667">
        <f t="shared" si="57"/>
        <v>0</v>
      </c>
      <c r="J3667" t="s">
        <v>3751</v>
      </c>
    </row>
    <row r="3668" spans="1:10" hidden="1">
      <c r="A3668">
        <v>49</v>
      </c>
      <c r="B3668">
        <v>0</v>
      </c>
      <c r="C3668">
        <v>3</v>
      </c>
      <c r="D3668">
        <v>5827</v>
      </c>
      <c r="E3668">
        <v>0</v>
      </c>
      <c r="F3668">
        <v>44</v>
      </c>
      <c r="G3668">
        <v>65.400000000000006</v>
      </c>
      <c r="H3668">
        <v>4313.67</v>
      </c>
      <c r="I3668">
        <f t="shared" si="57"/>
        <v>0</v>
      </c>
      <c r="J3668" t="s">
        <v>3686</v>
      </c>
    </row>
    <row r="3669" spans="1:10" hidden="1">
      <c r="A3669">
        <v>42</v>
      </c>
      <c r="B3669">
        <v>0</v>
      </c>
      <c r="C3669">
        <v>3</v>
      </c>
      <c r="D3669">
        <v>4747</v>
      </c>
      <c r="E3669">
        <v>1</v>
      </c>
      <c r="F3669">
        <v>72</v>
      </c>
      <c r="G3669">
        <v>20.05</v>
      </c>
      <c r="H3669">
        <v>4824.93</v>
      </c>
      <c r="I3669">
        <f t="shared" si="57"/>
        <v>0</v>
      </c>
      <c r="J3669" t="s">
        <v>3686</v>
      </c>
    </row>
    <row r="3670" spans="1:10" hidden="1">
      <c r="A3670">
        <v>44</v>
      </c>
      <c r="B3670">
        <v>1</v>
      </c>
      <c r="C3670">
        <v>3</v>
      </c>
      <c r="D3670">
        <v>5264</v>
      </c>
      <c r="E3670">
        <v>9</v>
      </c>
      <c r="F3670">
        <v>45</v>
      </c>
      <c r="G3670">
        <v>73.849999999999994</v>
      </c>
      <c r="H3670">
        <v>4527.05</v>
      </c>
      <c r="I3670">
        <f t="shared" si="57"/>
        <v>0</v>
      </c>
      <c r="J3670" t="s">
        <v>3686</v>
      </c>
    </row>
    <row r="3671" spans="1:10" hidden="1">
      <c r="A3671">
        <v>21</v>
      </c>
      <c r="B3671">
        <v>0</v>
      </c>
      <c r="C3671">
        <v>3</v>
      </c>
      <c r="D3671">
        <v>2791</v>
      </c>
      <c r="E3671">
        <v>0</v>
      </c>
      <c r="F3671">
        <v>1</v>
      </c>
      <c r="G3671">
        <v>20.75</v>
      </c>
      <c r="H3671">
        <v>57.03</v>
      </c>
      <c r="I3671">
        <f t="shared" si="57"/>
        <v>0</v>
      </c>
      <c r="J3671" t="s">
        <v>3751</v>
      </c>
    </row>
    <row r="3672" spans="1:10" hidden="1">
      <c r="A3672">
        <v>49</v>
      </c>
      <c r="B3672">
        <v>0</v>
      </c>
      <c r="C3672">
        <v>3</v>
      </c>
      <c r="D3672">
        <v>4639</v>
      </c>
      <c r="E3672">
        <v>1</v>
      </c>
      <c r="F3672">
        <v>33</v>
      </c>
      <c r="G3672">
        <v>95</v>
      </c>
      <c r="H3672">
        <v>3409.37</v>
      </c>
      <c r="I3672">
        <f t="shared" si="57"/>
        <v>0</v>
      </c>
      <c r="J3672" t="s">
        <v>3686</v>
      </c>
    </row>
    <row r="3673" spans="1:10" hidden="1">
      <c r="A3673">
        <v>41</v>
      </c>
      <c r="B3673">
        <v>1</v>
      </c>
      <c r="C3673">
        <v>3</v>
      </c>
      <c r="D3673">
        <v>4997</v>
      </c>
      <c r="E3673">
        <v>5</v>
      </c>
      <c r="F3673">
        <v>65</v>
      </c>
      <c r="G3673">
        <v>104.3</v>
      </c>
      <c r="H3673">
        <v>7651.35</v>
      </c>
      <c r="I3673">
        <f t="shared" si="57"/>
        <v>0</v>
      </c>
      <c r="J3673" t="s">
        <v>3686</v>
      </c>
    </row>
    <row r="3674" spans="1:10" hidden="1">
      <c r="A3674">
        <v>23</v>
      </c>
      <c r="B3674">
        <v>1</v>
      </c>
      <c r="C3674">
        <v>3</v>
      </c>
      <c r="D3674">
        <v>5662</v>
      </c>
      <c r="E3674">
        <v>0</v>
      </c>
      <c r="F3674">
        <v>52</v>
      </c>
      <c r="G3674">
        <v>25.6</v>
      </c>
      <c r="H3674">
        <v>2536.7399999999998</v>
      </c>
      <c r="I3674">
        <f t="shared" si="57"/>
        <v>0</v>
      </c>
      <c r="J3674" t="s">
        <v>3686</v>
      </c>
    </row>
    <row r="3675" spans="1:10" hidden="1">
      <c r="A3675">
        <v>26</v>
      </c>
      <c r="B3675">
        <v>0</v>
      </c>
      <c r="C3675">
        <v>3</v>
      </c>
      <c r="D3675">
        <v>5536</v>
      </c>
      <c r="E3675">
        <v>0</v>
      </c>
      <c r="F3675">
        <v>61</v>
      </c>
      <c r="G3675">
        <v>118.6</v>
      </c>
      <c r="H3675">
        <v>9731.2800000000007</v>
      </c>
      <c r="I3675">
        <f t="shared" si="57"/>
        <v>0</v>
      </c>
      <c r="J3675" t="s">
        <v>3686</v>
      </c>
    </row>
    <row r="3676" spans="1:10" hidden="1">
      <c r="A3676">
        <v>25</v>
      </c>
      <c r="B3676">
        <v>0</v>
      </c>
      <c r="C3676">
        <v>3</v>
      </c>
      <c r="D3676">
        <v>5219</v>
      </c>
      <c r="E3676">
        <v>1</v>
      </c>
      <c r="F3676">
        <v>72</v>
      </c>
      <c r="G3676">
        <v>82.3</v>
      </c>
      <c r="H3676">
        <v>8229.43</v>
      </c>
      <c r="I3676">
        <f t="shared" si="57"/>
        <v>0</v>
      </c>
      <c r="J3676" t="s">
        <v>3686</v>
      </c>
    </row>
    <row r="3677" spans="1:10" hidden="1">
      <c r="A3677">
        <v>56</v>
      </c>
      <c r="B3677">
        <v>0</v>
      </c>
      <c r="C3677">
        <v>3</v>
      </c>
      <c r="D3677">
        <v>4430</v>
      </c>
      <c r="E3677">
        <v>0</v>
      </c>
      <c r="F3677">
        <v>6</v>
      </c>
      <c r="G3677">
        <v>89.25</v>
      </c>
      <c r="H3677">
        <v>702.33</v>
      </c>
      <c r="I3677">
        <f t="shared" si="57"/>
        <v>0</v>
      </c>
      <c r="J3677" t="s">
        <v>3686</v>
      </c>
    </row>
    <row r="3678" spans="1:10" hidden="1">
      <c r="A3678">
        <v>60</v>
      </c>
      <c r="B3678">
        <v>1</v>
      </c>
      <c r="C3678">
        <v>3</v>
      </c>
      <c r="D3678">
        <v>4671</v>
      </c>
      <c r="E3678">
        <v>0</v>
      </c>
      <c r="F3678">
        <v>36</v>
      </c>
      <c r="G3678">
        <v>94.7</v>
      </c>
      <c r="H3678">
        <v>4279.3</v>
      </c>
      <c r="I3678">
        <f t="shared" si="57"/>
        <v>0</v>
      </c>
      <c r="J3678" t="s">
        <v>3686</v>
      </c>
    </row>
    <row r="3679" spans="1:10" hidden="1">
      <c r="A3679">
        <v>55</v>
      </c>
      <c r="B3679">
        <v>0</v>
      </c>
      <c r="C3679">
        <v>3</v>
      </c>
      <c r="D3679">
        <v>5774</v>
      </c>
      <c r="E3679">
        <v>0</v>
      </c>
      <c r="F3679">
        <v>65</v>
      </c>
      <c r="G3679">
        <v>93.55</v>
      </c>
      <c r="H3679">
        <v>6276.05</v>
      </c>
      <c r="I3679">
        <f t="shared" si="57"/>
        <v>0</v>
      </c>
      <c r="J3679" t="s">
        <v>3686</v>
      </c>
    </row>
    <row r="3680" spans="1:10" hidden="1">
      <c r="A3680">
        <v>50</v>
      </c>
      <c r="B3680">
        <v>2</v>
      </c>
      <c r="C3680">
        <v>3</v>
      </c>
      <c r="D3680">
        <v>4026</v>
      </c>
      <c r="E3680">
        <v>5</v>
      </c>
      <c r="F3680">
        <v>55</v>
      </c>
      <c r="G3680">
        <v>85.1</v>
      </c>
      <c r="H3680">
        <v>5692.15</v>
      </c>
      <c r="I3680">
        <f t="shared" si="57"/>
        <v>0</v>
      </c>
      <c r="J3680" t="s">
        <v>3686</v>
      </c>
    </row>
    <row r="3681" spans="1:10">
      <c r="A3681">
        <v>51</v>
      </c>
      <c r="B3681">
        <v>0</v>
      </c>
      <c r="C3681">
        <v>3</v>
      </c>
      <c r="D3681">
        <v>4145</v>
      </c>
      <c r="E3681">
        <v>0</v>
      </c>
      <c r="F3681">
        <v>3</v>
      </c>
      <c r="G3681">
        <v>45</v>
      </c>
      <c r="H3681">
        <v>227.52</v>
      </c>
      <c r="I3681">
        <f t="shared" si="57"/>
        <v>1</v>
      </c>
      <c r="J3681" t="s">
        <v>24</v>
      </c>
    </row>
    <row r="3682" spans="1:10">
      <c r="A3682">
        <v>76</v>
      </c>
      <c r="B3682">
        <v>0</v>
      </c>
      <c r="C3682">
        <v>3</v>
      </c>
      <c r="D3682">
        <v>5573</v>
      </c>
      <c r="E3682">
        <v>0</v>
      </c>
      <c r="F3682">
        <v>2</v>
      </c>
      <c r="G3682">
        <v>24.45</v>
      </c>
      <c r="H3682">
        <v>47.5</v>
      </c>
      <c r="I3682">
        <f t="shared" si="57"/>
        <v>1</v>
      </c>
      <c r="J3682" t="s">
        <v>24</v>
      </c>
    </row>
    <row r="3683" spans="1:10">
      <c r="A3683">
        <v>66</v>
      </c>
      <c r="B3683">
        <v>0</v>
      </c>
      <c r="C3683">
        <v>3</v>
      </c>
      <c r="D3683">
        <v>5721</v>
      </c>
      <c r="E3683">
        <v>1</v>
      </c>
      <c r="F3683">
        <v>6</v>
      </c>
      <c r="G3683">
        <v>84.35</v>
      </c>
      <c r="H3683">
        <v>647.16</v>
      </c>
      <c r="I3683">
        <f t="shared" si="57"/>
        <v>1</v>
      </c>
      <c r="J3683" t="s">
        <v>24</v>
      </c>
    </row>
    <row r="3684" spans="1:10">
      <c r="A3684">
        <v>78</v>
      </c>
      <c r="B3684">
        <v>0</v>
      </c>
      <c r="C3684">
        <v>3</v>
      </c>
      <c r="D3684">
        <v>4038</v>
      </c>
      <c r="E3684">
        <v>0</v>
      </c>
      <c r="F3684">
        <v>2</v>
      </c>
      <c r="G3684">
        <v>79.75</v>
      </c>
      <c r="H3684">
        <v>248.66</v>
      </c>
      <c r="I3684">
        <f t="shared" si="57"/>
        <v>1</v>
      </c>
      <c r="J3684" t="s">
        <v>24</v>
      </c>
    </row>
    <row r="3685" spans="1:10" hidden="1">
      <c r="A3685">
        <v>74</v>
      </c>
      <c r="B3685">
        <v>0</v>
      </c>
      <c r="C3685">
        <v>3</v>
      </c>
      <c r="D3685">
        <v>5242</v>
      </c>
      <c r="E3685">
        <v>0</v>
      </c>
      <c r="F3685">
        <v>24</v>
      </c>
      <c r="G3685">
        <v>70</v>
      </c>
      <c r="H3685">
        <v>2634.12</v>
      </c>
      <c r="I3685">
        <f t="shared" si="57"/>
        <v>0</v>
      </c>
      <c r="J3685" t="s">
        <v>3686</v>
      </c>
    </row>
    <row r="3686" spans="1:10" hidden="1">
      <c r="A3686">
        <v>74</v>
      </c>
      <c r="B3686">
        <v>0</v>
      </c>
      <c r="C3686">
        <v>3</v>
      </c>
      <c r="D3686">
        <v>3288</v>
      </c>
      <c r="E3686">
        <v>0</v>
      </c>
      <c r="F3686">
        <v>6</v>
      </c>
      <c r="G3686">
        <v>19.5</v>
      </c>
      <c r="H3686">
        <v>118.98</v>
      </c>
      <c r="I3686">
        <f t="shared" si="57"/>
        <v>0</v>
      </c>
      <c r="J3686" t="s">
        <v>3686</v>
      </c>
    </row>
    <row r="3687" spans="1:10" hidden="1">
      <c r="A3687">
        <v>67</v>
      </c>
      <c r="B3687">
        <v>0</v>
      </c>
      <c r="C3687">
        <v>3</v>
      </c>
      <c r="D3687">
        <v>4734</v>
      </c>
      <c r="E3687">
        <v>1</v>
      </c>
      <c r="F3687">
        <v>60</v>
      </c>
      <c r="G3687">
        <v>116.05</v>
      </c>
      <c r="H3687">
        <v>7169.5</v>
      </c>
      <c r="I3687">
        <f t="shared" si="57"/>
        <v>0</v>
      </c>
      <c r="J3687" t="s">
        <v>3686</v>
      </c>
    </row>
    <row r="3688" spans="1:10">
      <c r="A3688">
        <v>70</v>
      </c>
      <c r="B3688">
        <v>0</v>
      </c>
      <c r="C3688">
        <v>3</v>
      </c>
      <c r="D3688">
        <v>2777</v>
      </c>
      <c r="E3688">
        <v>1</v>
      </c>
      <c r="F3688">
        <v>34</v>
      </c>
      <c r="G3688">
        <v>78.3</v>
      </c>
      <c r="H3688">
        <v>3021.6</v>
      </c>
      <c r="I3688">
        <f t="shared" si="57"/>
        <v>1</v>
      </c>
      <c r="J3688" t="s">
        <v>24</v>
      </c>
    </row>
    <row r="3689" spans="1:10">
      <c r="A3689">
        <v>36</v>
      </c>
      <c r="B3689">
        <v>0</v>
      </c>
      <c r="C3689">
        <v>3</v>
      </c>
      <c r="D3689">
        <v>3326</v>
      </c>
      <c r="E3689">
        <v>0</v>
      </c>
      <c r="F3689">
        <v>18</v>
      </c>
      <c r="G3689">
        <v>85.2</v>
      </c>
      <c r="H3689">
        <v>1993.1</v>
      </c>
      <c r="I3689">
        <f t="shared" si="57"/>
        <v>1</v>
      </c>
      <c r="J3689" t="s">
        <v>24</v>
      </c>
    </row>
    <row r="3690" spans="1:10">
      <c r="A3690">
        <v>27</v>
      </c>
      <c r="B3690">
        <v>0</v>
      </c>
      <c r="C3690">
        <v>3</v>
      </c>
      <c r="D3690">
        <v>2619</v>
      </c>
      <c r="E3690">
        <v>0</v>
      </c>
      <c r="F3690">
        <v>1</v>
      </c>
      <c r="G3690">
        <v>71.349999999999994</v>
      </c>
      <c r="H3690">
        <v>111.75</v>
      </c>
      <c r="I3690">
        <f t="shared" si="57"/>
        <v>1</v>
      </c>
      <c r="J3690" t="s">
        <v>24</v>
      </c>
    </row>
    <row r="3691" spans="1:10">
      <c r="A3691">
        <v>43</v>
      </c>
      <c r="B3691">
        <v>0</v>
      </c>
      <c r="C3691">
        <v>3</v>
      </c>
      <c r="D3691">
        <v>5612</v>
      </c>
      <c r="E3691">
        <v>1</v>
      </c>
      <c r="F3691">
        <v>61</v>
      </c>
      <c r="G3691">
        <v>99.15</v>
      </c>
      <c r="H3691">
        <v>9019.18</v>
      </c>
      <c r="I3691">
        <f t="shared" si="57"/>
        <v>1</v>
      </c>
      <c r="J3691" t="s">
        <v>24</v>
      </c>
    </row>
    <row r="3692" spans="1:10">
      <c r="A3692">
        <v>63</v>
      </c>
      <c r="B3692">
        <v>0</v>
      </c>
      <c r="C3692">
        <v>3</v>
      </c>
      <c r="D3692">
        <v>2195</v>
      </c>
      <c r="E3692">
        <v>0</v>
      </c>
      <c r="F3692">
        <v>22</v>
      </c>
      <c r="G3692">
        <v>59</v>
      </c>
      <c r="H3692">
        <v>2342.16</v>
      </c>
      <c r="I3692">
        <f t="shared" si="57"/>
        <v>1</v>
      </c>
      <c r="J3692" t="s">
        <v>24</v>
      </c>
    </row>
    <row r="3693" spans="1:10">
      <c r="A3693">
        <v>46</v>
      </c>
      <c r="B3693">
        <v>0</v>
      </c>
      <c r="C3693">
        <v>3</v>
      </c>
      <c r="D3693">
        <v>4539</v>
      </c>
      <c r="E3693">
        <v>0</v>
      </c>
      <c r="F3693">
        <v>6</v>
      </c>
      <c r="G3693">
        <v>84.4</v>
      </c>
      <c r="H3693">
        <v>688.17</v>
      </c>
      <c r="I3693">
        <f t="shared" si="57"/>
        <v>1</v>
      </c>
      <c r="J3693" t="s">
        <v>24</v>
      </c>
    </row>
    <row r="3694" spans="1:10">
      <c r="A3694">
        <v>53</v>
      </c>
      <c r="B3694">
        <v>0</v>
      </c>
      <c r="C3694">
        <v>3</v>
      </c>
      <c r="D3694">
        <v>5194</v>
      </c>
      <c r="E3694">
        <v>1</v>
      </c>
      <c r="F3694">
        <v>33</v>
      </c>
      <c r="G3694">
        <v>24.5</v>
      </c>
      <c r="H3694">
        <v>1870.48</v>
      </c>
      <c r="I3694">
        <f t="shared" si="57"/>
        <v>1</v>
      </c>
      <c r="J3694" t="s">
        <v>24</v>
      </c>
    </row>
    <row r="3695" spans="1:10">
      <c r="A3695">
        <v>21</v>
      </c>
      <c r="B3695">
        <v>0</v>
      </c>
      <c r="C3695">
        <v>3</v>
      </c>
      <c r="D3695">
        <v>5764</v>
      </c>
      <c r="E3695">
        <v>0</v>
      </c>
      <c r="F3695">
        <v>1</v>
      </c>
      <c r="G3695">
        <v>94.4</v>
      </c>
      <c r="H3695">
        <v>112.74</v>
      </c>
      <c r="I3695">
        <f t="shared" si="57"/>
        <v>1</v>
      </c>
      <c r="J3695" t="s">
        <v>24</v>
      </c>
    </row>
    <row r="3696" spans="1:10">
      <c r="A3696">
        <v>49</v>
      </c>
      <c r="B3696">
        <v>0</v>
      </c>
      <c r="C3696">
        <v>3</v>
      </c>
      <c r="D3696">
        <v>4884</v>
      </c>
      <c r="E3696">
        <v>0</v>
      </c>
      <c r="F3696">
        <v>1</v>
      </c>
      <c r="G3696">
        <v>45.1</v>
      </c>
      <c r="H3696">
        <v>56.16</v>
      </c>
      <c r="I3696">
        <f t="shared" si="57"/>
        <v>1</v>
      </c>
      <c r="J3696" t="s">
        <v>24</v>
      </c>
    </row>
    <row r="3697" spans="1:10" hidden="1">
      <c r="A3697">
        <v>27</v>
      </c>
      <c r="B3697">
        <v>0</v>
      </c>
      <c r="C3697">
        <v>3</v>
      </c>
      <c r="D3697">
        <v>2710</v>
      </c>
      <c r="E3697">
        <v>0</v>
      </c>
      <c r="F3697">
        <v>1</v>
      </c>
      <c r="G3697">
        <v>20.2</v>
      </c>
      <c r="H3697">
        <v>61.3</v>
      </c>
      <c r="I3697">
        <f t="shared" si="57"/>
        <v>0</v>
      </c>
      <c r="J3697" t="s">
        <v>3751</v>
      </c>
    </row>
    <row r="3698" spans="1:10" hidden="1">
      <c r="A3698">
        <v>19</v>
      </c>
      <c r="B3698">
        <v>0</v>
      </c>
      <c r="C3698">
        <v>3</v>
      </c>
      <c r="D3698">
        <v>5358</v>
      </c>
      <c r="E3698">
        <v>0</v>
      </c>
      <c r="F3698">
        <v>32</v>
      </c>
      <c r="G3698">
        <v>20.55</v>
      </c>
      <c r="H3698">
        <v>1805.59</v>
      </c>
      <c r="I3698">
        <f t="shared" si="57"/>
        <v>0</v>
      </c>
      <c r="J3698" t="s">
        <v>3686</v>
      </c>
    </row>
    <row r="3699" spans="1:10" hidden="1">
      <c r="A3699">
        <v>61</v>
      </c>
      <c r="B3699">
        <v>0</v>
      </c>
      <c r="C3699">
        <v>3</v>
      </c>
      <c r="D3699">
        <v>5160</v>
      </c>
      <c r="E3699">
        <v>9</v>
      </c>
      <c r="F3699">
        <v>68</v>
      </c>
      <c r="G3699">
        <v>55.9</v>
      </c>
      <c r="H3699">
        <v>6914.52</v>
      </c>
      <c r="I3699">
        <f t="shared" si="57"/>
        <v>0</v>
      </c>
      <c r="J3699" t="s">
        <v>3686</v>
      </c>
    </row>
    <row r="3700" spans="1:10" hidden="1">
      <c r="A3700">
        <v>49</v>
      </c>
      <c r="B3700">
        <v>0</v>
      </c>
      <c r="C3700">
        <v>3</v>
      </c>
      <c r="D3700">
        <v>2506</v>
      </c>
      <c r="E3700">
        <v>4</v>
      </c>
      <c r="F3700">
        <v>24</v>
      </c>
      <c r="G3700">
        <v>78.400000000000006</v>
      </c>
      <c r="H3700">
        <v>2721.28</v>
      </c>
      <c r="I3700">
        <f t="shared" si="57"/>
        <v>0</v>
      </c>
      <c r="J3700" t="s">
        <v>3686</v>
      </c>
    </row>
    <row r="3701" spans="1:10" hidden="1">
      <c r="A3701">
        <v>54</v>
      </c>
      <c r="B3701">
        <v>0</v>
      </c>
      <c r="C3701">
        <v>3</v>
      </c>
      <c r="D3701">
        <v>5823</v>
      </c>
      <c r="E3701">
        <v>0</v>
      </c>
      <c r="F3701">
        <v>26</v>
      </c>
      <c r="G3701">
        <v>19.8</v>
      </c>
      <c r="H3701">
        <v>1645.5</v>
      </c>
      <c r="I3701">
        <f t="shared" si="57"/>
        <v>0</v>
      </c>
      <c r="J3701" t="s">
        <v>3686</v>
      </c>
    </row>
    <row r="3702" spans="1:10" hidden="1">
      <c r="A3702">
        <v>63</v>
      </c>
      <c r="B3702">
        <v>0</v>
      </c>
      <c r="C3702">
        <v>3</v>
      </c>
      <c r="D3702">
        <v>5436</v>
      </c>
      <c r="E3702">
        <v>2</v>
      </c>
      <c r="F3702">
        <v>24</v>
      </c>
      <c r="G3702">
        <v>89.25</v>
      </c>
      <c r="H3702">
        <v>2455.7199999999998</v>
      </c>
      <c r="I3702">
        <f t="shared" si="57"/>
        <v>0</v>
      </c>
      <c r="J3702" t="s">
        <v>3686</v>
      </c>
    </row>
    <row r="3703" spans="1:10" hidden="1">
      <c r="A3703">
        <v>36</v>
      </c>
      <c r="B3703">
        <v>0</v>
      </c>
      <c r="C3703">
        <v>3</v>
      </c>
      <c r="D3703">
        <v>4422</v>
      </c>
      <c r="E3703">
        <v>0</v>
      </c>
      <c r="F3703">
        <v>29</v>
      </c>
      <c r="G3703">
        <v>75.349999999999994</v>
      </c>
      <c r="H3703">
        <v>2348.67</v>
      </c>
      <c r="I3703">
        <f t="shared" si="57"/>
        <v>0</v>
      </c>
      <c r="J3703" t="s">
        <v>3686</v>
      </c>
    </row>
    <row r="3704" spans="1:10" hidden="1">
      <c r="A3704">
        <v>30</v>
      </c>
      <c r="B3704">
        <v>0</v>
      </c>
      <c r="C3704">
        <v>3</v>
      </c>
      <c r="D3704">
        <v>6395</v>
      </c>
      <c r="E3704">
        <v>10</v>
      </c>
      <c r="F3704">
        <v>67</v>
      </c>
      <c r="G3704">
        <v>50.95</v>
      </c>
      <c r="H3704">
        <v>3521.7</v>
      </c>
      <c r="I3704">
        <f t="shared" si="57"/>
        <v>0</v>
      </c>
      <c r="J3704" t="s">
        <v>3686</v>
      </c>
    </row>
    <row r="3705" spans="1:10" hidden="1">
      <c r="A3705">
        <v>39</v>
      </c>
      <c r="B3705">
        <v>0</v>
      </c>
      <c r="C3705">
        <v>3</v>
      </c>
      <c r="D3705">
        <v>5276</v>
      </c>
      <c r="E3705">
        <v>3</v>
      </c>
      <c r="F3705">
        <v>54</v>
      </c>
      <c r="G3705">
        <v>70.7</v>
      </c>
      <c r="H3705">
        <v>6386.3</v>
      </c>
      <c r="I3705">
        <f t="shared" si="57"/>
        <v>0</v>
      </c>
      <c r="J3705" t="s">
        <v>3686</v>
      </c>
    </row>
    <row r="3706" spans="1:10" hidden="1">
      <c r="A3706">
        <v>49</v>
      </c>
      <c r="B3706">
        <v>0</v>
      </c>
      <c r="C3706">
        <v>3</v>
      </c>
      <c r="D3706">
        <v>5782</v>
      </c>
      <c r="E3706">
        <v>8</v>
      </c>
      <c r="F3706">
        <v>68</v>
      </c>
      <c r="G3706">
        <v>114.9</v>
      </c>
      <c r="H3706">
        <v>9417.07</v>
      </c>
      <c r="I3706">
        <f t="shared" si="57"/>
        <v>0</v>
      </c>
      <c r="J3706" t="s">
        <v>3686</v>
      </c>
    </row>
    <row r="3707" spans="1:10" hidden="1">
      <c r="A3707">
        <v>46</v>
      </c>
      <c r="B3707">
        <v>2</v>
      </c>
      <c r="C3707">
        <v>3</v>
      </c>
      <c r="D3707">
        <v>3000</v>
      </c>
      <c r="E3707">
        <v>0</v>
      </c>
      <c r="F3707">
        <v>2</v>
      </c>
      <c r="G3707">
        <v>20.399999999999999</v>
      </c>
      <c r="H3707">
        <v>141.96</v>
      </c>
      <c r="I3707">
        <f t="shared" si="57"/>
        <v>0</v>
      </c>
      <c r="J3707" t="s">
        <v>3751</v>
      </c>
    </row>
    <row r="3708" spans="1:10" hidden="1">
      <c r="A3708">
        <v>42</v>
      </c>
      <c r="B3708">
        <v>0</v>
      </c>
      <c r="C3708">
        <v>3</v>
      </c>
      <c r="D3708">
        <v>4113</v>
      </c>
      <c r="E3708">
        <v>10</v>
      </c>
      <c r="F3708">
        <v>68</v>
      </c>
      <c r="G3708">
        <v>91.7</v>
      </c>
      <c r="H3708">
        <v>7488.9</v>
      </c>
      <c r="I3708">
        <f t="shared" si="57"/>
        <v>0</v>
      </c>
      <c r="J3708" t="s">
        <v>3686</v>
      </c>
    </row>
    <row r="3709" spans="1:10" hidden="1">
      <c r="A3709">
        <v>45</v>
      </c>
      <c r="B3709">
        <v>0</v>
      </c>
      <c r="C3709">
        <v>3</v>
      </c>
      <c r="D3709">
        <v>6166</v>
      </c>
      <c r="E3709">
        <v>1</v>
      </c>
      <c r="F3709">
        <v>58</v>
      </c>
      <c r="G3709">
        <v>94.3</v>
      </c>
      <c r="H3709">
        <v>6994.64</v>
      </c>
      <c r="I3709">
        <f t="shared" si="57"/>
        <v>0</v>
      </c>
      <c r="J3709" t="s">
        <v>3686</v>
      </c>
    </row>
    <row r="3710" spans="1:10" hidden="1">
      <c r="A3710">
        <v>49</v>
      </c>
      <c r="B3710">
        <v>2</v>
      </c>
      <c r="C3710">
        <v>3</v>
      </c>
      <c r="D3710">
        <v>3111</v>
      </c>
      <c r="E3710">
        <v>9</v>
      </c>
      <c r="F3710">
        <v>45</v>
      </c>
      <c r="G3710">
        <v>81.3</v>
      </c>
      <c r="H3710">
        <v>4000.55</v>
      </c>
      <c r="I3710">
        <f t="shared" si="57"/>
        <v>0</v>
      </c>
      <c r="J3710" t="s">
        <v>3686</v>
      </c>
    </row>
    <row r="3711" spans="1:10" hidden="1">
      <c r="A3711">
        <v>51</v>
      </c>
      <c r="B3711">
        <v>0</v>
      </c>
      <c r="C3711">
        <v>3</v>
      </c>
      <c r="D3711">
        <v>5753</v>
      </c>
      <c r="E3711">
        <v>0</v>
      </c>
      <c r="F3711">
        <v>2</v>
      </c>
      <c r="G3711">
        <v>54.45</v>
      </c>
      <c r="H3711">
        <v>127.04</v>
      </c>
      <c r="I3711">
        <f t="shared" si="57"/>
        <v>0</v>
      </c>
      <c r="J3711" t="s">
        <v>3751</v>
      </c>
    </row>
    <row r="3712" spans="1:10" hidden="1">
      <c r="A3712">
        <v>32</v>
      </c>
      <c r="B3712">
        <v>2</v>
      </c>
      <c r="C3712">
        <v>3</v>
      </c>
      <c r="D3712">
        <v>3570</v>
      </c>
      <c r="E3712">
        <v>7</v>
      </c>
      <c r="F3712">
        <v>36</v>
      </c>
      <c r="G3712">
        <v>92.9</v>
      </c>
      <c r="H3712">
        <v>4838.6899999999996</v>
      </c>
      <c r="I3712">
        <f t="shared" si="57"/>
        <v>0</v>
      </c>
      <c r="J3712" t="s">
        <v>3686</v>
      </c>
    </row>
    <row r="3713" spans="1:10" hidden="1">
      <c r="A3713">
        <v>23</v>
      </c>
      <c r="B3713">
        <v>0</v>
      </c>
      <c r="C3713">
        <v>3</v>
      </c>
      <c r="D3713">
        <v>4520</v>
      </c>
      <c r="E3713">
        <v>0</v>
      </c>
      <c r="F3713">
        <v>21</v>
      </c>
      <c r="G3713">
        <v>103.85</v>
      </c>
      <c r="H3713">
        <v>2548.69</v>
      </c>
      <c r="I3713">
        <f t="shared" si="57"/>
        <v>0</v>
      </c>
      <c r="J3713" t="s">
        <v>3686</v>
      </c>
    </row>
    <row r="3714" spans="1:10" hidden="1">
      <c r="A3714">
        <v>60</v>
      </c>
      <c r="B3714">
        <v>3</v>
      </c>
      <c r="C3714">
        <v>3</v>
      </c>
      <c r="D3714">
        <v>5897</v>
      </c>
      <c r="E3714">
        <v>7</v>
      </c>
      <c r="F3714">
        <v>61</v>
      </c>
      <c r="G3714">
        <v>20.399999999999999</v>
      </c>
      <c r="H3714">
        <v>3147.34</v>
      </c>
      <c r="I3714">
        <f t="shared" ref="I3714:I3777" si="58">IF(J3714="Churned",1,0)</f>
        <v>0</v>
      </c>
      <c r="J3714" t="s">
        <v>3686</v>
      </c>
    </row>
    <row r="3715" spans="1:10" hidden="1">
      <c r="A3715">
        <v>42</v>
      </c>
      <c r="B3715">
        <v>0</v>
      </c>
      <c r="C3715">
        <v>3</v>
      </c>
      <c r="D3715">
        <v>5554</v>
      </c>
      <c r="E3715">
        <v>0</v>
      </c>
      <c r="F3715">
        <v>6</v>
      </c>
      <c r="G3715">
        <v>20.95</v>
      </c>
      <c r="H3715">
        <v>368.64</v>
      </c>
      <c r="I3715">
        <f t="shared" si="58"/>
        <v>0</v>
      </c>
      <c r="J3715" t="s">
        <v>3686</v>
      </c>
    </row>
    <row r="3716" spans="1:10" hidden="1">
      <c r="A3716">
        <v>40</v>
      </c>
      <c r="B3716">
        <v>0</v>
      </c>
      <c r="C3716">
        <v>3</v>
      </c>
      <c r="D3716">
        <v>5758</v>
      </c>
      <c r="E3716">
        <v>6</v>
      </c>
      <c r="F3716">
        <v>29</v>
      </c>
      <c r="G3716">
        <v>19.55</v>
      </c>
      <c r="H3716">
        <v>1970.64</v>
      </c>
      <c r="I3716">
        <f t="shared" si="58"/>
        <v>0</v>
      </c>
      <c r="J3716" t="s">
        <v>3686</v>
      </c>
    </row>
    <row r="3717" spans="1:10" hidden="1">
      <c r="A3717">
        <v>44</v>
      </c>
      <c r="B3717">
        <v>0</v>
      </c>
      <c r="C3717">
        <v>3</v>
      </c>
      <c r="D3717">
        <v>6421</v>
      </c>
      <c r="E3717">
        <v>0</v>
      </c>
      <c r="F3717">
        <v>65</v>
      </c>
      <c r="G3717">
        <v>89.85</v>
      </c>
      <c r="H3717">
        <v>8336.1</v>
      </c>
      <c r="I3717">
        <f t="shared" si="58"/>
        <v>0</v>
      </c>
      <c r="J3717" t="s">
        <v>3686</v>
      </c>
    </row>
    <row r="3718" spans="1:10" hidden="1">
      <c r="A3718">
        <v>47</v>
      </c>
      <c r="B3718">
        <v>1</v>
      </c>
      <c r="C3718">
        <v>3</v>
      </c>
      <c r="D3718">
        <v>5447</v>
      </c>
      <c r="E3718">
        <v>0</v>
      </c>
      <c r="F3718">
        <v>37</v>
      </c>
      <c r="G3718">
        <v>61.45</v>
      </c>
      <c r="H3718">
        <v>4213.1899999999996</v>
      </c>
      <c r="I3718">
        <f t="shared" si="58"/>
        <v>0</v>
      </c>
      <c r="J3718" t="s">
        <v>3686</v>
      </c>
    </row>
    <row r="3719" spans="1:10" hidden="1">
      <c r="A3719">
        <v>45</v>
      </c>
      <c r="B3719">
        <v>0</v>
      </c>
      <c r="C3719">
        <v>3</v>
      </c>
      <c r="D3719">
        <v>4521</v>
      </c>
      <c r="E3719">
        <v>0</v>
      </c>
      <c r="F3719">
        <v>15</v>
      </c>
      <c r="G3719">
        <v>94</v>
      </c>
      <c r="H3719">
        <v>1734.65</v>
      </c>
      <c r="I3719">
        <f t="shared" si="58"/>
        <v>0</v>
      </c>
      <c r="J3719" t="s">
        <v>3686</v>
      </c>
    </row>
    <row r="3720" spans="1:10" hidden="1">
      <c r="A3720">
        <v>54</v>
      </c>
      <c r="B3720">
        <v>0</v>
      </c>
      <c r="C3720">
        <v>3</v>
      </c>
      <c r="D3720">
        <v>5689</v>
      </c>
      <c r="E3720">
        <v>0</v>
      </c>
      <c r="F3720">
        <v>26</v>
      </c>
      <c r="G3720">
        <v>87.15</v>
      </c>
      <c r="H3720">
        <v>3466.44</v>
      </c>
      <c r="I3720">
        <f t="shared" si="58"/>
        <v>0</v>
      </c>
      <c r="J3720" t="s">
        <v>3686</v>
      </c>
    </row>
    <row r="3721" spans="1:10" hidden="1">
      <c r="A3721">
        <v>19</v>
      </c>
      <c r="B3721">
        <v>0</v>
      </c>
      <c r="C3721">
        <v>3</v>
      </c>
      <c r="D3721">
        <v>3424</v>
      </c>
      <c r="E3721">
        <v>0</v>
      </c>
      <c r="F3721">
        <v>39</v>
      </c>
      <c r="G3721">
        <v>40.299999999999997</v>
      </c>
      <c r="H3721">
        <v>1630.4</v>
      </c>
      <c r="I3721">
        <f t="shared" si="58"/>
        <v>0</v>
      </c>
      <c r="J3721" t="s">
        <v>3686</v>
      </c>
    </row>
    <row r="3722" spans="1:10" hidden="1">
      <c r="A3722">
        <v>37</v>
      </c>
      <c r="B3722">
        <v>0</v>
      </c>
      <c r="C3722">
        <v>3</v>
      </c>
      <c r="D3722">
        <v>4712</v>
      </c>
      <c r="E3722">
        <v>8</v>
      </c>
      <c r="F3722">
        <v>55</v>
      </c>
      <c r="G3722">
        <v>90.15</v>
      </c>
      <c r="H3722">
        <v>7527.25</v>
      </c>
      <c r="I3722">
        <f t="shared" si="58"/>
        <v>0</v>
      </c>
      <c r="J3722" t="s">
        <v>3686</v>
      </c>
    </row>
    <row r="3723" spans="1:10" hidden="1">
      <c r="A3723">
        <v>20</v>
      </c>
      <c r="B3723">
        <v>3</v>
      </c>
      <c r="C3723">
        <v>3</v>
      </c>
      <c r="D3723">
        <v>4237</v>
      </c>
      <c r="E3723">
        <v>8</v>
      </c>
      <c r="F3723">
        <v>72</v>
      </c>
      <c r="G3723">
        <v>81</v>
      </c>
      <c r="H3723">
        <v>5946.56</v>
      </c>
      <c r="I3723">
        <f t="shared" si="58"/>
        <v>0</v>
      </c>
      <c r="J3723" t="s">
        <v>3686</v>
      </c>
    </row>
    <row r="3724" spans="1:10" hidden="1">
      <c r="A3724">
        <v>22</v>
      </c>
      <c r="B3724">
        <v>3</v>
      </c>
      <c r="C3724">
        <v>3</v>
      </c>
      <c r="D3724">
        <v>6307</v>
      </c>
      <c r="E3724">
        <v>2</v>
      </c>
      <c r="F3724">
        <v>60</v>
      </c>
      <c r="G3724">
        <v>49.75</v>
      </c>
      <c r="H3724">
        <v>3069.45</v>
      </c>
      <c r="I3724">
        <f t="shared" si="58"/>
        <v>0</v>
      </c>
      <c r="J3724" t="s">
        <v>3686</v>
      </c>
    </row>
    <row r="3725" spans="1:10" hidden="1">
      <c r="A3725">
        <v>39</v>
      </c>
      <c r="B3725">
        <v>0</v>
      </c>
      <c r="C3725">
        <v>3</v>
      </c>
      <c r="D3725">
        <v>5578</v>
      </c>
      <c r="E3725">
        <v>0</v>
      </c>
      <c r="F3725">
        <v>27</v>
      </c>
      <c r="G3725">
        <v>50.35</v>
      </c>
      <c r="H3725">
        <v>2061.12</v>
      </c>
      <c r="I3725">
        <f t="shared" si="58"/>
        <v>0</v>
      </c>
      <c r="J3725" t="s">
        <v>3686</v>
      </c>
    </row>
    <row r="3726" spans="1:10" hidden="1">
      <c r="A3726">
        <v>59</v>
      </c>
      <c r="B3726">
        <v>2</v>
      </c>
      <c r="C3726">
        <v>3</v>
      </c>
      <c r="D3726">
        <v>6233</v>
      </c>
      <c r="E3726">
        <v>1</v>
      </c>
      <c r="F3726">
        <v>72</v>
      </c>
      <c r="G3726">
        <v>69.849999999999994</v>
      </c>
      <c r="H3726">
        <v>7119.75</v>
      </c>
      <c r="I3726">
        <f t="shared" si="58"/>
        <v>0</v>
      </c>
      <c r="J3726" t="s">
        <v>3686</v>
      </c>
    </row>
    <row r="3727" spans="1:10">
      <c r="A3727">
        <v>62</v>
      </c>
      <c r="B3727">
        <v>0</v>
      </c>
      <c r="C3727">
        <v>3</v>
      </c>
      <c r="D3727">
        <v>5507</v>
      </c>
      <c r="E3727">
        <v>0</v>
      </c>
      <c r="F3727">
        <v>60</v>
      </c>
      <c r="G3727">
        <v>106</v>
      </c>
      <c r="H3727">
        <v>8614.7999999999993</v>
      </c>
      <c r="I3727">
        <f t="shared" si="58"/>
        <v>1</v>
      </c>
      <c r="J3727" t="s">
        <v>24</v>
      </c>
    </row>
    <row r="3728" spans="1:10" hidden="1">
      <c r="A3728">
        <v>68</v>
      </c>
      <c r="B3728">
        <v>0</v>
      </c>
      <c r="C3728">
        <v>3</v>
      </c>
      <c r="D3728">
        <v>5490</v>
      </c>
      <c r="E3728">
        <v>5</v>
      </c>
      <c r="F3728">
        <v>52</v>
      </c>
      <c r="G3728">
        <v>104.45</v>
      </c>
      <c r="H3728">
        <v>7509.25</v>
      </c>
      <c r="I3728">
        <f t="shared" si="58"/>
        <v>0</v>
      </c>
      <c r="J3728" t="s">
        <v>3686</v>
      </c>
    </row>
    <row r="3729" spans="1:10" hidden="1">
      <c r="A3729">
        <v>79</v>
      </c>
      <c r="B3729">
        <v>0</v>
      </c>
      <c r="C3729">
        <v>3</v>
      </c>
      <c r="D3729">
        <v>6421</v>
      </c>
      <c r="E3729">
        <v>5</v>
      </c>
      <c r="F3729">
        <v>61</v>
      </c>
      <c r="G3729">
        <v>25</v>
      </c>
      <c r="H3729">
        <v>2669.29</v>
      </c>
      <c r="I3729">
        <f t="shared" si="58"/>
        <v>0</v>
      </c>
      <c r="J3729" t="s">
        <v>3686</v>
      </c>
    </row>
    <row r="3730" spans="1:10" hidden="1">
      <c r="A3730">
        <v>68</v>
      </c>
      <c r="B3730">
        <v>0</v>
      </c>
      <c r="C3730">
        <v>3</v>
      </c>
      <c r="D3730">
        <v>4049</v>
      </c>
      <c r="E3730">
        <v>1</v>
      </c>
      <c r="F3730">
        <v>72</v>
      </c>
      <c r="G3730">
        <v>64.95</v>
      </c>
      <c r="H3730">
        <v>4576</v>
      </c>
      <c r="I3730">
        <f t="shared" si="58"/>
        <v>0</v>
      </c>
      <c r="J3730" t="s">
        <v>3686</v>
      </c>
    </row>
    <row r="3731" spans="1:10" hidden="1">
      <c r="A3731">
        <v>70</v>
      </c>
      <c r="B3731">
        <v>0</v>
      </c>
      <c r="C3731">
        <v>3</v>
      </c>
      <c r="D3731">
        <v>3502</v>
      </c>
      <c r="E3731">
        <v>0</v>
      </c>
      <c r="F3731">
        <v>14</v>
      </c>
      <c r="G3731">
        <v>95.6</v>
      </c>
      <c r="H3731">
        <v>1799.98</v>
      </c>
      <c r="I3731">
        <f t="shared" si="58"/>
        <v>0</v>
      </c>
      <c r="J3731" t="s">
        <v>3686</v>
      </c>
    </row>
    <row r="3732" spans="1:10" hidden="1">
      <c r="A3732">
        <v>65</v>
      </c>
      <c r="B3732">
        <v>0</v>
      </c>
      <c r="C3732">
        <v>3</v>
      </c>
      <c r="D3732">
        <v>3587</v>
      </c>
      <c r="E3732">
        <v>8</v>
      </c>
      <c r="F3732">
        <v>40</v>
      </c>
      <c r="G3732">
        <v>55.8</v>
      </c>
      <c r="H3732">
        <v>3475.7</v>
      </c>
      <c r="I3732">
        <f t="shared" si="58"/>
        <v>0</v>
      </c>
      <c r="J3732" t="s">
        <v>3686</v>
      </c>
    </row>
    <row r="3733" spans="1:10">
      <c r="A3733">
        <v>71</v>
      </c>
      <c r="B3733">
        <v>0</v>
      </c>
      <c r="C3733">
        <v>3</v>
      </c>
      <c r="D3733">
        <v>2933</v>
      </c>
      <c r="E3733">
        <v>0</v>
      </c>
      <c r="F3733">
        <v>31</v>
      </c>
      <c r="G3733">
        <v>55.25</v>
      </c>
      <c r="H3733">
        <v>1773.08</v>
      </c>
      <c r="I3733">
        <f t="shared" si="58"/>
        <v>1</v>
      </c>
      <c r="J3733" t="s">
        <v>24</v>
      </c>
    </row>
    <row r="3734" spans="1:10">
      <c r="A3734">
        <v>60</v>
      </c>
      <c r="B3734">
        <v>0</v>
      </c>
      <c r="C3734">
        <v>3</v>
      </c>
      <c r="D3734">
        <v>5830</v>
      </c>
      <c r="E3734">
        <v>0</v>
      </c>
      <c r="F3734">
        <v>19</v>
      </c>
      <c r="G3734">
        <v>95.15</v>
      </c>
      <c r="H3734">
        <v>2533.7800000000002</v>
      </c>
      <c r="I3734">
        <f t="shared" si="58"/>
        <v>1</v>
      </c>
      <c r="J3734" t="s">
        <v>24</v>
      </c>
    </row>
    <row r="3735" spans="1:10">
      <c r="A3735">
        <v>64</v>
      </c>
      <c r="B3735">
        <v>0</v>
      </c>
      <c r="C3735">
        <v>3</v>
      </c>
      <c r="D3735">
        <v>3014</v>
      </c>
      <c r="E3735">
        <v>0</v>
      </c>
      <c r="F3735">
        <v>1</v>
      </c>
      <c r="G3735">
        <v>93.85</v>
      </c>
      <c r="H3735">
        <v>110</v>
      </c>
      <c r="I3735">
        <f t="shared" si="58"/>
        <v>1</v>
      </c>
      <c r="J3735" t="s">
        <v>24</v>
      </c>
    </row>
    <row r="3736" spans="1:10">
      <c r="A3736">
        <v>49</v>
      </c>
      <c r="B3736">
        <v>0</v>
      </c>
      <c r="C3736">
        <v>3</v>
      </c>
      <c r="D3736">
        <v>5403</v>
      </c>
      <c r="E3736">
        <v>0</v>
      </c>
      <c r="F3736">
        <v>9</v>
      </c>
      <c r="G3736">
        <v>18.95</v>
      </c>
      <c r="H3736">
        <v>633.26</v>
      </c>
      <c r="I3736">
        <f t="shared" si="58"/>
        <v>1</v>
      </c>
      <c r="J3736" t="s">
        <v>24</v>
      </c>
    </row>
    <row r="3737" spans="1:10">
      <c r="A3737">
        <v>59</v>
      </c>
      <c r="B3737">
        <v>0</v>
      </c>
      <c r="C3737">
        <v>3</v>
      </c>
      <c r="D3737">
        <v>4166</v>
      </c>
      <c r="E3737">
        <v>1</v>
      </c>
      <c r="F3737">
        <v>53</v>
      </c>
      <c r="G3737">
        <v>20.8</v>
      </c>
      <c r="H3737">
        <v>3027.85</v>
      </c>
      <c r="I3737">
        <f t="shared" si="58"/>
        <v>1</v>
      </c>
      <c r="J3737" t="s">
        <v>24</v>
      </c>
    </row>
    <row r="3738" spans="1:10">
      <c r="A3738">
        <v>25</v>
      </c>
      <c r="B3738">
        <v>2</v>
      </c>
      <c r="C3738">
        <v>3</v>
      </c>
      <c r="D3738">
        <v>3797</v>
      </c>
      <c r="E3738">
        <v>1</v>
      </c>
      <c r="F3738">
        <v>1</v>
      </c>
      <c r="G3738">
        <v>20.55</v>
      </c>
      <c r="H3738">
        <v>58.47</v>
      </c>
      <c r="I3738">
        <f t="shared" si="58"/>
        <v>1</v>
      </c>
      <c r="J3738" t="s">
        <v>24</v>
      </c>
    </row>
    <row r="3739" spans="1:10">
      <c r="A3739">
        <v>25</v>
      </c>
      <c r="B3739">
        <v>0</v>
      </c>
      <c r="C3739">
        <v>3</v>
      </c>
      <c r="D3739">
        <v>3596</v>
      </c>
      <c r="E3739">
        <v>1</v>
      </c>
      <c r="F3739">
        <v>10</v>
      </c>
      <c r="G3739">
        <v>102.1</v>
      </c>
      <c r="H3739">
        <v>1389.55</v>
      </c>
      <c r="I3739">
        <f t="shared" si="58"/>
        <v>1</v>
      </c>
      <c r="J3739" t="s">
        <v>24</v>
      </c>
    </row>
    <row r="3740" spans="1:10">
      <c r="A3740">
        <v>31</v>
      </c>
      <c r="B3740">
        <v>1</v>
      </c>
      <c r="C3740">
        <v>3</v>
      </c>
      <c r="D3740">
        <v>2010</v>
      </c>
      <c r="E3740">
        <v>0</v>
      </c>
      <c r="F3740">
        <v>12</v>
      </c>
      <c r="G3740">
        <v>73.75</v>
      </c>
      <c r="H3740">
        <v>1050.92</v>
      </c>
      <c r="I3740">
        <f t="shared" si="58"/>
        <v>1</v>
      </c>
      <c r="J3740" t="s">
        <v>24</v>
      </c>
    </row>
    <row r="3741" spans="1:10" hidden="1">
      <c r="A3741">
        <v>27</v>
      </c>
      <c r="B3741">
        <v>0</v>
      </c>
      <c r="C3741">
        <v>3</v>
      </c>
      <c r="D3741">
        <v>4945</v>
      </c>
      <c r="E3741">
        <v>0</v>
      </c>
      <c r="F3741">
        <v>35</v>
      </c>
      <c r="G3741">
        <v>89.85</v>
      </c>
      <c r="H3741">
        <v>4050.25</v>
      </c>
      <c r="I3741">
        <f t="shared" si="58"/>
        <v>0</v>
      </c>
      <c r="J3741" t="s">
        <v>3686</v>
      </c>
    </row>
    <row r="3742" spans="1:10" hidden="1">
      <c r="A3742">
        <v>30</v>
      </c>
      <c r="B3742">
        <v>0</v>
      </c>
      <c r="C3742">
        <v>3</v>
      </c>
      <c r="D3742">
        <v>3277</v>
      </c>
      <c r="E3742">
        <v>0</v>
      </c>
      <c r="F3742">
        <v>41</v>
      </c>
      <c r="G3742">
        <v>74.25</v>
      </c>
      <c r="H3742">
        <v>3133.38</v>
      </c>
      <c r="I3742">
        <f t="shared" si="58"/>
        <v>0</v>
      </c>
      <c r="J3742" t="s">
        <v>3686</v>
      </c>
    </row>
    <row r="3743" spans="1:10" hidden="1">
      <c r="A3743">
        <v>45</v>
      </c>
      <c r="B3743">
        <v>0</v>
      </c>
      <c r="C3743">
        <v>3</v>
      </c>
      <c r="D3743">
        <v>3000</v>
      </c>
      <c r="E3743">
        <v>0</v>
      </c>
      <c r="F3743">
        <v>13</v>
      </c>
      <c r="G3743">
        <v>49.15</v>
      </c>
      <c r="H3743">
        <v>649.4</v>
      </c>
      <c r="I3743">
        <f t="shared" si="58"/>
        <v>0</v>
      </c>
      <c r="J3743" t="s">
        <v>3686</v>
      </c>
    </row>
    <row r="3744" spans="1:10" hidden="1">
      <c r="A3744">
        <v>47</v>
      </c>
      <c r="B3744">
        <v>0</v>
      </c>
      <c r="C3744">
        <v>3</v>
      </c>
      <c r="D3744">
        <v>5669</v>
      </c>
      <c r="E3744">
        <v>1</v>
      </c>
      <c r="F3744">
        <v>70</v>
      </c>
      <c r="G3744">
        <v>64.95</v>
      </c>
      <c r="H3744">
        <v>4594.46</v>
      </c>
      <c r="I3744">
        <f t="shared" si="58"/>
        <v>0</v>
      </c>
      <c r="J3744" t="s">
        <v>3686</v>
      </c>
    </row>
    <row r="3745" spans="1:10" hidden="1">
      <c r="A3745">
        <v>24</v>
      </c>
      <c r="B3745">
        <v>0</v>
      </c>
      <c r="C3745">
        <v>3</v>
      </c>
      <c r="D3745">
        <v>5577</v>
      </c>
      <c r="E3745">
        <v>0</v>
      </c>
      <c r="F3745">
        <v>13</v>
      </c>
      <c r="G3745">
        <v>80</v>
      </c>
      <c r="H3745">
        <v>1467.32</v>
      </c>
      <c r="I3745">
        <f t="shared" si="58"/>
        <v>0</v>
      </c>
      <c r="J3745" t="s">
        <v>3686</v>
      </c>
    </row>
    <row r="3746" spans="1:10" hidden="1">
      <c r="A3746">
        <v>59</v>
      </c>
      <c r="B3746">
        <v>0</v>
      </c>
      <c r="C3746">
        <v>3</v>
      </c>
      <c r="D3746">
        <v>3963</v>
      </c>
      <c r="E3746">
        <v>0</v>
      </c>
      <c r="F3746">
        <v>10</v>
      </c>
      <c r="G3746">
        <v>70.150000000000006</v>
      </c>
      <c r="H3746">
        <v>778.4</v>
      </c>
      <c r="I3746">
        <f t="shared" si="58"/>
        <v>0</v>
      </c>
      <c r="J3746" t="s">
        <v>3686</v>
      </c>
    </row>
    <row r="3747" spans="1:10" hidden="1">
      <c r="A3747">
        <v>23</v>
      </c>
      <c r="B3747">
        <v>0</v>
      </c>
      <c r="C3747">
        <v>3</v>
      </c>
      <c r="D3747">
        <v>2416</v>
      </c>
      <c r="E3747">
        <v>0</v>
      </c>
      <c r="F3747">
        <v>35</v>
      </c>
      <c r="G3747">
        <v>23.3</v>
      </c>
      <c r="H3747">
        <v>1025.3</v>
      </c>
      <c r="I3747">
        <f t="shared" si="58"/>
        <v>0</v>
      </c>
      <c r="J3747" t="s">
        <v>3686</v>
      </c>
    </row>
    <row r="3748" spans="1:10" hidden="1">
      <c r="A3748">
        <v>38</v>
      </c>
      <c r="B3748">
        <v>0</v>
      </c>
      <c r="C3748">
        <v>3</v>
      </c>
      <c r="D3748">
        <v>2842</v>
      </c>
      <c r="E3748">
        <v>0</v>
      </c>
      <c r="F3748">
        <v>17</v>
      </c>
      <c r="G3748">
        <v>21.1</v>
      </c>
      <c r="H3748">
        <v>963.89</v>
      </c>
      <c r="I3748">
        <f t="shared" si="58"/>
        <v>0</v>
      </c>
      <c r="J3748" t="s">
        <v>3686</v>
      </c>
    </row>
    <row r="3749" spans="1:10" hidden="1">
      <c r="A3749">
        <v>24</v>
      </c>
      <c r="B3749">
        <v>0</v>
      </c>
      <c r="C3749">
        <v>3</v>
      </c>
      <c r="D3749">
        <v>5623</v>
      </c>
      <c r="E3749">
        <v>7</v>
      </c>
      <c r="F3749">
        <v>56</v>
      </c>
      <c r="G3749">
        <v>24.45</v>
      </c>
      <c r="H3749">
        <v>3275.73</v>
      </c>
      <c r="I3749">
        <f t="shared" si="58"/>
        <v>0</v>
      </c>
      <c r="J3749" t="s">
        <v>3686</v>
      </c>
    </row>
    <row r="3750" spans="1:10" hidden="1">
      <c r="A3750">
        <v>64</v>
      </c>
      <c r="B3750">
        <v>0</v>
      </c>
      <c r="C3750">
        <v>3</v>
      </c>
      <c r="D3750">
        <v>3986</v>
      </c>
      <c r="E3750">
        <v>0</v>
      </c>
      <c r="F3750">
        <v>30</v>
      </c>
      <c r="G3750">
        <v>19.399999999999999</v>
      </c>
      <c r="H3750">
        <v>856.6</v>
      </c>
      <c r="I3750">
        <f t="shared" si="58"/>
        <v>0</v>
      </c>
      <c r="J3750" t="s">
        <v>3686</v>
      </c>
    </row>
    <row r="3751" spans="1:10" hidden="1">
      <c r="A3751">
        <v>35</v>
      </c>
      <c r="B3751">
        <v>1</v>
      </c>
      <c r="C3751">
        <v>3</v>
      </c>
      <c r="D3751">
        <v>3648</v>
      </c>
      <c r="E3751">
        <v>6</v>
      </c>
      <c r="F3751">
        <v>33</v>
      </c>
      <c r="G3751">
        <v>88.6</v>
      </c>
      <c r="H3751">
        <v>3252.03</v>
      </c>
      <c r="I3751">
        <f t="shared" si="58"/>
        <v>0</v>
      </c>
      <c r="J3751" t="s">
        <v>3686</v>
      </c>
    </row>
    <row r="3752" spans="1:10" hidden="1">
      <c r="A3752">
        <v>21</v>
      </c>
      <c r="B3752">
        <v>0</v>
      </c>
      <c r="C3752">
        <v>3</v>
      </c>
      <c r="D3752">
        <v>5213</v>
      </c>
      <c r="E3752">
        <v>0</v>
      </c>
      <c r="F3752">
        <v>64</v>
      </c>
      <c r="G3752">
        <v>115.1</v>
      </c>
      <c r="H3752">
        <v>10169.89</v>
      </c>
      <c r="I3752">
        <f t="shared" si="58"/>
        <v>0</v>
      </c>
      <c r="J3752" t="s">
        <v>3686</v>
      </c>
    </row>
    <row r="3753" spans="1:10" hidden="1">
      <c r="A3753">
        <v>51</v>
      </c>
      <c r="B3753">
        <v>0</v>
      </c>
      <c r="C3753">
        <v>3</v>
      </c>
      <c r="D3753">
        <v>4067</v>
      </c>
      <c r="E3753">
        <v>1</v>
      </c>
      <c r="F3753">
        <v>72</v>
      </c>
      <c r="G3753">
        <v>24.85</v>
      </c>
      <c r="H3753">
        <v>2827.29</v>
      </c>
      <c r="I3753">
        <f t="shared" si="58"/>
        <v>0</v>
      </c>
      <c r="J3753" t="s">
        <v>3686</v>
      </c>
    </row>
    <row r="3754" spans="1:10" hidden="1">
      <c r="A3754">
        <v>21</v>
      </c>
      <c r="B3754">
        <v>0</v>
      </c>
      <c r="C3754">
        <v>3</v>
      </c>
      <c r="D3754">
        <v>5113</v>
      </c>
      <c r="E3754">
        <v>4</v>
      </c>
      <c r="F3754">
        <v>64</v>
      </c>
      <c r="G3754">
        <v>19.45</v>
      </c>
      <c r="H3754">
        <v>2171.5700000000002</v>
      </c>
      <c r="I3754">
        <f t="shared" si="58"/>
        <v>0</v>
      </c>
      <c r="J3754" t="s">
        <v>3686</v>
      </c>
    </row>
    <row r="3755" spans="1:10" hidden="1">
      <c r="A3755">
        <v>25</v>
      </c>
      <c r="B3755">
        <v>3</v>
      </c>
      <c r="C3755">
        <v>3</v>
      </c>
      <c r="D3755">
        <v>2158</v>
      </c>
      <c r="E3755">
        <v>5</v>
      </c>
      <c r="F3755">
        <v>8</v>
      </c>
      <c r="G3755">
        <v>21.05</v>
      </c>
      <c r="H3755">
        <v>484.15</v>
      </c>
      <c r="I3755">
        <f t="shared" si="58"/>
        <v>0</v>
      </c>
      <c r="J3755" t="s">
        <v>3686</v>
      </c>
    </row>
    <row r="3756" spans="1:10" hidden="1">
      <c r="A3756">
        <v>54</v>
      </c>
      <c r="B3756">
        <v>0</v>
      </c>
      <c r="C3756">
        <v>3</v>
      </c>
      <c r="D3756">
        <v>2070</v>
      </c>
      <c r="E3756">
        <v>0</v>
      </c>
      <c r="F3756">
        <v>13</v>
      </c>
      <c r="G3756">
        <v>73.75</v>
      </c>
      <c r="H3756">
        <v>1347.43</v>
      </c>
      <c r="I3756">
        <f t="shared" si="58"/>
        <v>0</v>
      </c>
      <c r="J3756" t="s">
        <v>3686</v>
      </c>
    </row>
    <row r="3757" spans="1:10" hidden="1">
      <c r="A3757">
        <v>34</v>
      </c>
      <c r="B3757">
        <v>1</v>
      </c>
      <c r="C3757">
        <v>3</v>
      </c>
      <c r="D3757">
        <v>5463</v>
      </c>
      <c r="E3757">
        <v>2</v>
      </c>
      <c r="F3757">
        <v>69</v>
      </c>
      <c r="G3757">
        <v>20.2</v>
      </c>
      <c r="H3757">
        <v>3001.45</v>
      </c>
      <c r="I3757">
        <f t="shared" si="58"/>
        <v>0</v>
      </c>
      <c r="J3757" t="s">
        <v>3686</v>
      </c>
    </row>
    <row r="3758" spans="1:10" hidden="1">
      <c r="A3758">
        <v>29</v>
      </c>
      <c r="B3758">
        <v>0</v>
      </c>
      <c r="C3758">
        <v>3</v>
      </c>
      <c r="D3758">
        <v>4745</v>
      </c>
      <c r="E3758">
        <v>4</v>
      </c>
      <c r="F3758">
        <v>50</v>
      </c>
      <c r="G3758">
        <v>20.55</v>
      </c>
      <c r="H3758">
        <v>3413.15</v>
      </c>
      <c r="I3758">
        <f t="shared" si="58"/>
        <v>0</v>
      </c>
      <c r="J3758" t="s">
        <v>3686</v>
      </c>
    </row>
    <row r="3759" spans="1:10" hidden="1">
      <c r="A3759">
        <v>32</v>
      </c>
      <c r="B3759">
        <v>0</v>
      </c>
      <c r="C3759">
        <v>3</v>
      </c>
      <c r="D3759">
        <v>5594</v>
      </c>
      <c r="E3759">
        <v>0</v>
      </c>
      <c r="F3759">
        <v>10</v>
      </c>
      <c r="G3759">
        <v>24.5</v>
      </c>
      <c r="H3759">
        <v>440.25</v>
      </c>
      <c r="I3759">
        <f t="shared" si="58"/>
        <v>0</v>
      </c>
      <c r="J3759" t="s">
        <v>3686</v>
      </c>
    </row>
    <row r="3760" spans="1:10" hidden="1">
      <c r="A3760">
        <v>51</v>
      </c>
      <c r="B3760">
        <v>0</v>
      </c>
      <c r="C3760">
        <v>3</v>
      </c>
      <c r="D3760">
        <v>4446</v>
      </c>
      <c r="E3760">
        <v>0</v>
      </c>
      <c r="F3760">
        <v>19</v>
      </c>
      <c r="G3760">
        <v>87.7</v>
      </c>
      <c r="H3760">
        <v>2545.04</v>
      </c>
      <c r="I3760">
        <f t="shared" si="58"/>
        <v>0</v>
      </c>
      <c r="J3760" t="s">
        <v>3686</v>
      </c>
    </row>
    <row r="3761" spans="1:10" hidden="1">
      <c r="A3761">
        <v>49</v>
      </c>
      <c r="B3761">
        <v>0</v>
      </c>
      <c r="C3761">
        <v>3</v>
      </c>
      <c r="D3761">
        <v>2604</v>
      </c>
      <c r="E3761">
        <v>0</v>
      </c>
      <c r="F3761">
        <v>38</v>
      </c>
      <c r="G3761">
        <v>84.1</v>
      </c>
      <c r="H3761">
        <v>4141.83</v>
      </c>
      <c r="I3761">
        <f t="shared" si="58"/>
        <v>0</v>
      </c>
      <c r="J3761" t="s">
        <v>3686</v>
      </c>
    </row>
    <row r="3762" spans="1:10" hidden="1">
      <c r="A3762">
        <v>57</v>
      </c>
      <c r="B3762">
        <v>0</v>
      </c>
      <c r="C3762">
        <v>3</v>
      </c>
      <c r="D3762">
        <v>4838</v>
      </c>
      <c r="E3762">
        <v>0</v>
      </c>
      <c r="F3762">
        <v>66</v>
      </c>
      <c r="G3762">
        <v>74.599999999999994</v>
      </c>
      <c r="H3762">
        <v>7806.02</v>
      </c>
      <c r="I3762">
        <f t="shared" si="58"/>
        <v>0</v>
      </c>
      <c r="J3762" t="s">
        <v>3686</v>
      </c>
    </row>
    <row r="3763" spans="1:10" hidden="1">
      <c r="A3763">
        <v>56</v>
      </c>
      <c r="B3763">
        <v>0</v>
      </c>
      <c r="C3763">
        <v>3</v>
      </c>
      <c r="D3763">
        <v>5949</v>
      </c>
      <c r="E3763">
        <v>9</v>
      </c>
      <c r="F3763">
        <v>72</v>
      </c>
      <c r="G3763">
        <v>116.95</v>
      </c>
      <c r="H3763">
        <v>9881.0400000000009</v>
      </c>
      <c r="I3763">
        <f t="shared" si="58"/>
        <v>0</v>
      </c>
      <c r="J3763" t="s">
        <v>3686</v>
      </c>
    </row>
    <row r="3764" spans="1:10" hidden="1">
      <c r="A3764">
        <v>45</v>
      </c>
      <c r="B3764">
        <v>1</v>
      </c>
      <c r="C3764">
        <v>3</v>
      </c>
      <c r="D3764">
        <v>4390</v>
      </c>
      <c r="E3764">
        <v>5</v>
      </c>
      <c r="F3764">
        <v>72</v>
      </c>
      <c r="G3764">
        <v>79.5</v>
      </c>
      <c r="H3764">
        <v>8008.18</v>
      </c>
      <c r="I3764">
        <f t="shared" si="58"/>
        <v>0</v>
      </c>
      <c r="J3764" t="s">
        <v>3686</v>
      </c>
    </row>
    <row r="3765" spans="1:10" hidden="1">
      <c r="A3765">
        <v>35</v>
      </c>
      <c r="B3765">
        <v>1</v>
      </c>
      <c r="C3765">
        <v>3</v>
      </c>
      <c r="D3765">
        <v>5691</v>
      </c>
      <c r="E3765">
        <v>6</v>
      </c>
      <c r="F3765">
        <v>35</v>
      </c>
      <c r="G3765">
        <v>40.9</v>
      </c>
      <c r="H3765">
        <v>1383.6</v>
      </c>
      <c r="I3765">
        <f t="shared" si="58"/>
        <v>0</v>
      </c>
      <c r="J3765" t="s">
        <v>3686</v>
      </c>
    </row>
    <row r="3766" spans="1:10" hidden="1">
      <c r="A3766">
        <v>36</v>
      </c>
      <c r="B3766">
        <v>3</v>
      </c>
      <c r="C3766">
        <v>3</v>
      </c>
      <c r="D3766">
        <v>5231</v>
      </c>
      <c r="E3766">
        <v>9</v>
      </c>
      <c r="F3766">
        <v>18</v>
      </c>
      <c r="G3766">
        <v>24.65</v>
      </c>
      <c r="H3766">
        <v>1257.77</v>
      </c>
      <c r="I3766">
        <f t="shared" si="58"/>
        <v>0</v>
      </c>
      <c r="J3766" t="s">
        <v>3686</v>
      </c>
    </row>
    <row r="3767" spans="1:10" hidden="1">
      <c r="A3767">
        <v>22</v>
      </c>
      <c r="B3767">
        <v>2</v>
      </c>
      <c r="C3767">
        <v>3</v>
      </c>
      <c r="D3767">
        <v>4427</v>
      </c>
      <c r="E3767">
        <v>5</v>
      </c>
      <c r="F3767">
        <v>72</v>
      </c>
      <c r="G3767">
        <v>105.25</v>
      </c>
      <c r="H3767">
        <v>10205.35</v>
      </c>
      <c r="I3767">
        <f t="shared" si="58"/>
        <v>0</v>
      </c>
      <c r="J3767" t="s">
        <v>3686</v>
      </c>
    </row>
    <row r="3768" spans="1:10" hidden="1">
      <c r="A3768">
        <v>41</v>
      </c>
      <c r="B3768">
        <v>0</v>
      </c>
      <c r="C3768">
        <v>3</v>
      </c>
      <c r="D3768">
        <v>4520</v>
      </c>
      <c r="E3768">
        <v>0</v>
      </c>
      <c r="F3768">
        <v>72</v>
      </c>
      <c r="G3768">
        <v>84.7</v>
      </c>
      <c r="H3768">
        <v>6795.71</v>
      </c>
      <c r="I3768">
        <f t="shared" si="58"/>
        <v>0</v>
      </c>
      <c r="J3768" t="s">
        <v>3686</v>
      </c>
    </row>
    <row r="3769" spans="1:10" hidden="1">
      <c r="A3769">
        <v>45</v>
      </c>
      <c r="B3769">
        <v>0</v>
      </c>
      <c r="C3769">
        <v>3</v>
      </c>
      <c r="D3769">
        <v>2655</v>
      </c>
      <c r="E3769">
        <v>0</v>
      </c>
      <c r="F3769">
        <v>30</v>
      </c>
      <c r="G3769">
        <v>79.3</v>
      </c>
      <c r="H3769">
        <v>2629.3</v>
      </c>
      <c r="I3769">
        <f t="shared" si="58"/>
        <v>0</v>
      </c>
      <c r="J3769" t="s">
        <v>3686</v>
      </c>
    </row>
    <row r="3770" spans="1:10">
      <c r="A3770">
        <v>59</v>
      </c>
      <c r="B3770">
        <v>0</v>
      </c>
      <c r="C3770">
        <v>3</v>
      </c>
      <c r="D3770">
        <v>6284</v>
      </c>
      <c r="E3770">
        <v>1</v>
      </c>
      <c r="F3770">
        <v>68</v>
      </c>
      <c r="G3770">
        <v>105.3</v>
      </c>
      <c r="H3770">
        <v>10507.21</v>
      </c>
      <c r="I3770">
        <f t="shared" si="58"/>
        <v>1</v>
      </c>
      <c r="J3770" t="s">
        <v>24</v>
      </c>
    </row>
    <row r="3771" spans="1:10" hidden="1">
      <c r="A3771">
        <v>70</v>
      </c>
      <c r="B3771">
        <v>0</v>
      </c>
      <c r="C3771">
        <v>3</v>
      </c>
      <c r="D3771">
        <v>4295</v>
      </c>
      <c r="E3771">
        <v>0</v>
      </c>
      <c r="F3771">
        <v>65</v>
      </c>
      <c r="G3771">
        <v>110.35</v>
      </c>
      <c r="H3771">
        <v>10121.1</v>
      </c>
      <c r="I3771">
        <f t="shared" si="58"/>
        <v>0</v>
      </c>
      <c r="J3771" t="s">
        <v>3686</v>
      </c>
    </row>
    <row r="3772" spans="1:10" hidden="1">
      <c r="A3772">
        <v>80</v>
      </c>
      <c r="B3772">
        <v>0</v>
      </c>
      <c r="C3772">
        <v>3</v>
      </c>
      <c r="D3772">
        <v>4716</v>
      </c>
      <c r="E3772">
        <v>0</v>
      </c>
      <c r="F3772">
        <v>6</v>
      </c>
      <c r="G3772">
        <v>74.099999999999994</v>
      </c>
      <c r="H3772">
        <v>526.91999999999996</v>
      </c>
      <c r="I3772">
        <f t="shared" si="58"/>
        <v>0</v>
      </c>
      <c r="J3772" t="s">
        <v>3686</v>
      </c>
    </row>
    <row r="3773" spans="1:10" hidden="1">
      <c r="A3773">
        <v>65</v>
      </c>
      <c r="B3773">
        <v>0</v>
      </c>
      <c r="C3773">
        <v>3</v>
      </c>
      <c r="D3773">
        <v>4899</v>
      </c>
      <c r="E3773">
        <v>0</v>
      </c>
      <c r="F3773">
        <v>8</v>
      </c>
      <c r="G3773">
        <v>74.05</v>
      </c>
      <c r="H3773">
        <v>617.59</v>
      </c>
      <c r="I3773">
        <f t="shared" si="58"/>
        <v>0</v>
      </c>
      <c r="J3773" t="s">
        <v>3686</v>
      </c>
    </row>
    <row r="3774" spans="1:10" hidden="1">
      <c r="A3774">
        <v>72</v>
      </c>
      <c r="B3774">
        <v>0</v>
      </c>
      <c r="C3774">
        <v>3</v>
      </c>
      <c r="D3774">
        <v>4757</v>
      </c>
      <c r="E3774">
        <v>0</v>
      </c>
      <c r="F3774">
        <v>43</v>
      </c>
      <c r="G3774">
        <v>33.450000000000003</v>
      </c>
      <c r="H3774">
        <v>1540.25</v>
      </c>
      <c r="I3774">
        <f t="shared" si="58"/>
        <v>0</v>
      </c>
      <c r="J3774" t="s">
        <v>3686</v>
      </c>
    </row>
    <row r="3775" spans="1:10">
      <c r="A3775">
        <v>73</v>
      </c>
      <c r="B3775">
        <v>0</v>
      </c>
      <c r="C3775">
        <v>3</v>
      </c>
      <c r="D3775">
        <v>5413</v>
      </c>
      <c r="E3775">
        <v>4</v>
      </c>
      <c r="F3775">
        <v>35</v>
      </c>
      <c r="G3775">
        <v>70.3</v>
      </c>
      <c r="H3775">
        <v>2861.6</v>
      </c>
      <c r="I3775">
        <f t="shared" si="58"/>
        <v>1</v>
      </c>
      <c r="J3775" t="s">
        <v>24</v>
      </c>
    </row>
    <row r="3776" spans="1:10">
      <c r="A3776">
        <v>61</v>
      </c>
      <c r="B3776">
        <v>0</v>
      </c>
      <c r="C3776">
        <v>3</v>
      </c>
      <c r="D3776">
        <v>2756</v>
      </c>
      <c r="E3776">
        <v>0</v>
      </c>
      <c r="F3776">
        <v>1</v>
      </c>
      <c r="G3776">
        <v>77.150000000000006</v>
      </c>
      <c r="H3776">
        <v>114.85</v>
      </c>
      <c r="I3776">
        <f t="shared" si="58"/>
        <v>1</v>
      </c>
      <c r="J3776" t="s">
        <v>24</v>
      </c>
    </row>
    <row r="3777" spans="1:10">
      <c r="A3777">
        <v>32</v>
      </c>
      <c r="B3777">
        <v>0</v>
      </c>
      <c r="C3777">
        <v>3</v>
      </c>
      <c r="D3777">
        <v>2785</v>
      </c>
      <c r="E3777">
        <v>0</v>
      </c>
      <c r="F3777">
        <v>35</v>
      </c>
      <c r="G3777">
        <v>75.349999999999994</v>
      </c>
      <c r="H3777">
        <v>3512.45</v>
      </c>
      <c r="I3777">
        <f t="shared" si="58"/>
        <v>1</v>
      </c>
      <c r="J3777" t="s">
        <v>24</v>
      </c>
    </row>
    <row r="3778" spans="1:10">
      <c r="A3778">
        <v>53</v>
      </c>
      <c r="B3778">
        <v>0</v>
      </c>
      <c r="C3778">
        <v>3</v>
      </c>
      <c r="D3778">
        <v>3779</v>
      </c>
      <c r="E3778">
        <v>0</v>
      </c>
      <c r="F3778">
        <v>25</v>
      </c>
      <c r="G3778">
        <v>25.3</v>
      </c>
      <c r="H3778">
        <v>815.6</v>
      </c>
      <c r="I3778">
        <f t="shared" ref="I3778:I3841" si="59">IF(J3778="Churned",1,0)</f>
        <v>1</v>
      </c>
      <c r="J3778" t="s">
        <v>24</v>
      </c>
    </row>
    <row r="3779" spans="1:10">
      <c r="A3779">
        <v>62</v>
      </c>
      <c r="B3779">
        <v>0</v>
      </c>
      <c r="C3779">
        <v>3</v>
      </c>
      <c r="D3779">
        <v>6484</v>
      </c>
      <c r="E3779">
        <v>1</v>
      </c>
      <c r="F3779">
        <v>56</v>
      </c>
      <c r="G3779">
        <v>25.15</v>
      </c>
      <c r="H3779">
        <v>2066.35</v>
      </c>
      <c r="I3779">
        <f t="shared" si="59"/>
        <v>1</v>
      </c>
      <c r="J3779" t="s">
        <v>24</v>
      </c>
    </row>
    <row r="3780" spans="1:10">
      <c r="A3780">
        <v>19</v>
      </c>
      <c r="B3780">
        <v>2</v>
      </c>
      <c r="C3780">
        <v>3</v>
      </c>
      <c r="D3780">
        <v>4568</v>
      </c>
      <c r="E3780">
        <v>1</v>
      </c>
      <c r="F3780">
        <v>30</v>
      </c>
      <c r="G3780">
        <v>51.2</v>
      </c>
      <c r="H3780">
        <v>1561.5</v>
      </c>
      <c r="I3780">
        <f t="shared" si="59"/>
        <v>1</v>
      </c>
      <c r="J3780" t="s">
        <v>24</v>
      </c>
    </row>
    <row r="3781" spans="1:10">
      <c r="A3781">
        <v>57</v>
      </c>
      <c r="B3781">
        <v>0</v>
      </c>
      <c r="C3781">
        <v>3</v>
      </c>
      <c r="D3781">
        <v>3104</v>
      </c>
      <c r="E3781">
        <v>0</v>
      </c>
      <c r="F3781">
        <v>13</v>
      </c>
      <c r="G3781">
        <v>35.1</v>
      </c>
      <c r="H3781">
        <v>446.1</v>
      </c>
      <c r="I3781">
        <f t="shared" si="59"/>
        <v>1</v>
      </c>
      <c r="J3781" t="s">
        <v>24</v>
      </c>
    </row>
    <row r="3782" spans="1:10" hidden="1">
      <c r="A3782">
        <v>28</v>
      </c>
      <c r="B3782">
        <v>2</v>
      </c>
      <c r="C3782">
        <v>3</v>
      </c>
      <c r="D3782">
        <v>4986</v>
      </c>
      <c r="E3782">
        <v>3</v>
      </c>
      <c r="F3782">
        <v>49</v>
      </c>
      <c r="G3782">
        <v>59.6</v>
      </c>
      <c r="H3782">
        <v>3229.51</v>
      </c>
      <c r="I3782">
        <f t="shared" si="59"/>
        <v>0</v>
      </c>
      <c r="J3782" t="s">
        <v>3686</v>
      </c>
    </row>
    <row r="3783" spans="1:10" hidden="1">
      <c r="A3783">
        <v>42</v>
      </c>
      <c r="B3783">
        <v>0</v>
      </c>
      <c r="C3783">
        <v>3</v>
      </c>
      <c r="D3783">
        <v>4572</v>
      </c>
      <c r="E3783">
        <v>2</v>
      </c>
      <c r="F3783">
        <v>63</v>
      </c>
      <c r="G3783">
        <v>99.65</v>
      </c>
      <c r="H3783">
        <v>6401.29</v>
      </c>
      <c r="I3783">
        <f t="shared" si="59"/>
        <v>0</v>
      </c>
      <c r="J3783" t="s">
        <v>3686</v>
      </c>
    </row>
    <row r="3784" spans="1:10" hidden="1">
      <c r="A3784">
        <v>44</v>
      </c>
      <c r="B3784">
        <v>0</v>
      </c>
      <c r="C3784">
        <v>3</v>
      </c>
      <c r="D3784">
        <v>4472</v>
      </c>
      <c r="E3784">
        <v>0</v>
      </c>
      <c r="F3784">
        <v>27</v>
      </c>
      <c r="G3784">
        <v>56.7</v>
      </c>
      <c r="H3784">
        <v>2333.62</v>
      </c>
      <c r="I3784">
        <f t="shared" si="59"/>
        <v>0</v>
      </c>
      <c r="J3784" t="s">
        <v>3686</v>
      </c>
    </row>
    <row r="3785" spans="1:10" hidden="1">
      <c r="A3785">
        <v>35</v>
      </c>
      <c r="B3785">
        <v>0</v>
      </c>
      <c r="C3785">
        <v>3</v>
      </c>
      <c r="D3785">
        <v>2380</v>
      </c>
      <c r="E3785">
        <v>0</v>
      </c>
      <c r="F3785">
        <v>39</v>
      </c>
      <c r="G3785">
        <v>53.85</v>
      </c>
      <c r="H3785">
        <v>2364.64</v>
      </c>
      <c r="I3785">
        <f t="shared" si="59"/>
        <v>0</v>
      </c>
      <c r="J3785" t="s">
        <v>3686</v>
      </c>
    </row>
    <row r="3786" spans="1:10" hidden="1">
      <c r="A3786">
        <v>60</v>
      </c>
      <c r="B3786">
        <v>3</v>
      </c>
      <c r="C3786">
        <v>3</v>
      </c>
      <c r="D3786">
        <v>4275</v>
      </c>
      <c r="E3786">
        <v>1</v>
      </c>
      <c r="F3786">
        <v>48</v>
      </c>
      <c r="G3786">
        <v>105.25</v>
      </c>
      <c r="H3786">
        <v>6455.52</v>
      </c>
      <c r="I3786">
        <f t="shared" si="59"/>
        <v>0</v>
      </c>
      <c r="J3786" t="s">
        <v>3686</v>
      </c>
    </row>
    <row r="3787" spans="1:10" hidden="1">
      <c r="A3787">
        <v>57</v>
      </c>
      <c r="B3787">
        <v>1</v>
      </c>
      <c r="C3787">
        <v>3</v>
      </c>
      <c r="D3787">
        <v>4573</v>
      </c>
      <c r="E3787">
        <v>10</v>
      </c>
      <c r="F3787">
        <v>5</v>
      </c>
      <c r="G3787">
        <v>19.45</v>
      </c>
      <c r="H3787">
        <v>126.25</v>
      </c>
      <c r="I3787">
        <f t="shared" si="59"/>
        <v>0</v>
      </c>
      <c r="J3787" t="s">
        <v>3686</v>
      </c>
    </row>
    <row r="3788" spans="1:10" hidden="1">
      <c r="A3788">
        <v>20</v>
      </c>
      <c r="B3788">
        <v>0</v>
      </c>
      <c r="C3788">
        <v>3</v>
      </c>
      <c r="D3788">
        <v>4904</v>
      </c>
      <c r="E3788">
        <v>0</v>
      </c>
      <c r="F3788">
        <v>36</v>
      </c>
      <c r="G3788">
        <v>19.25</v>
      </c>
      <c r="H3788">
        <v>2474.4</v>
      </c>
      <c r="I3788">
        <f t="shared" si="59"/>
        <v>0</v>
      </c>
      <c r="J3788" t="s">
        <v>3686</v>
      </c>
    </row>
    <row r="3789" spans="1:10" hidden="1">
      <c r="A3789">
        <v>44</v>
      </c>
      <c r="B3789">
        <v>0</v>
      </c>
      <c r="C3789">
        <v>3</v>
      </c>
      <c r="D3789">
        <v>5313</v>
      </c>
      <c r="E3789">
        <v>9</v>
      </c>
      <c r="F3789">
        <v>66</v>
      </c>
      <c r="G3789">
        <v>58.2</v>
      </c>
      <c r="H3789">
        <v>5412.62</v>
      </c>
      <c r="I3789">
        <f t="shared" si="59"/>
        <v>0</v>
      </c>
      <c r="J3789" t="s">
        <v>3686</v>
      </c>
    </row>
    <row r="3790" spans="1:10" hidden="1">
      <c r="A3790">
        <v>26</v>
      </c>
      <c r="B3790">
        <v>0</v>
      </c>
      <c r="C3790">
        <v>3</v>
      </c>
      <c r="D3790">
        <v>5398</v>
      </c>
      <c r="E3790">
        <v>8</v>
      </c>
      <c r="F3790">
        <v>72</v>
      </c>
      <c r="G3790">
        <v>19.399999999999999</v>
      </c>
      <c r="H3790">
        <v>2423.09</v>
      </c>
      <c r="I3790">
        <f t="shared" si="59"/>
        <v>0</v>
      </c>
      <c r="J3790" t="s">
        <v>3686</v>
      </c>
    </row>
    <row r="3791" spans="1:10" hidden="1">
      <c r="A3791">
        <v>28</v>
      </c>
      <c r="B3791">
        <v>0</v>
      </c>
      <c r="C3791">
        <v>3</v>
      </c>
      <c r="D3791">
        <v>5250</v>
      </c>
      <c r="E3791">
        <v>0</v>
      </c>
      <c r="F3791">
        <v>27</v>
      </c>
      <c r="G3791">
        <v>20.25</v>
      </c>
      <c r="H3791">
        <v>1503.99</v>
      </c>
      <c r="I3791">
        <f t="shared" si="59"/>
        <v>0</v>
      </c>
      <c r="J3791" t="s">
        <v>3686</v>
      </c>
    </row>
    <row r="3792" spans="1:10" hidden="1">
      <c r="A3792">
        <v>62</v>
      </c>
      <c r="B3792">
        <v>3</v>
      </c>
      <c r="C3792">
        <v>3</v>
      </c>
      <c r="D3792">
        <v>3153</v>
      </c>
      <c r="E3792">
        <v>0</v>
      </c>
      <c r="F3792">
        <v>25</v>
      </c>
      <c r="G3792">
        <v>85.9</v>
      </c>
      <c r="H3792">
        <v>2493.8000000000002</v>
      </c>
      <c r="I3792">
        <f t="shared" si="59"/>
        <v>0</v>
      </c>
      <c r="J3792" t="s">
        <v>3686</v>
      </c>
    </row>
    <row r="3793" spans="1:10" hidden="1">
      <c r="A3793">
        <v>26</v>
      </c>
      <c r="B3793">
        <v>0</v>
      </c>
      <c r="C3793">
        <v>3</v>
      </c>
      <c r="D3793">
        <v>6469</v>
      </c>
      <c r="E3793">
        <v>6</v>
      </c>
      <c r="F3793">
        <v>72</v>
      </c>
      <c r="G3793">
        <v>113.65</v>
      </c>
      <c r="H3793">
        <v>9913.4</v>
      </c>
      <c r="I3793">
        <f t="shared" si="59"/>
        <v>0</v>
      </c>
      <c r="J3793" t="s">
        <v>3686</v>
      </c>
    </row>
    <row r="3794" spans="1:10" hidden="1">
      <c r="A3794">
        <v>25</v>
      </c>
      <c r="B3794">
        <v>0</v>
      </c>
      <c r="C3794">
        <v>3</v>
      </c>
      <c r="D3794">
        <v>5177</v>
      </c>
      <c r="E3794">
        <v>5</v>
      </c>
      <c r="F3794">
        <v>61</v>
      </c>
      <c r="G3794">
        <v>101.15</v>
      </c>
      <c r="H3794">
        <v>8587.83</v>
      </c>
      <c r="I3794">
        <f t="shared" si="59"/>
        <v>0</v>
      </c>
      <c r="J3794" t="s">
        <v>3686</v>
      </c>
    </row>
    <row r="3795" spans="1:10" hidden="1">
      <c r="A3795">
        <v>35</v>
      </c>
      <c r="B3795">
        <v>0</v>
      </c>
      <c r="C3795">
        <v>3</v>
      </c>
      <c r="D3795">
        <v>3625</v>
      </c>
      <c r="E3795">
        <v>0</v>
      </c>
      <c r="F3795">
        <v>1</v>
      </c>
      <c r="G3795">
        <v>19.649999999999999</v>
      </c>
      <c r="H3795">
        <v>47.53</v>
      </c>
      <c r="I3795">
        <f t="shared" si="59"/>
        <v>0</v>
      </c>
      <c r="J3795" t="s">
        <v>3751</v>
      </c>
    </row>
    <row r="3796" spans="1:10" hidden="1">
      <c r="A3796">
        <v>20</v>
      </c>
      <c r="B3796">
        <v>0</v>
      </c>
      <c r="C3796">
        <v>3</v>
      </c>
      <c r="D3796">
        <v>2194</v>
      </c>
      <c r="E3796">
        <v>0</v>
      </c>
      <c r="F3796">
        <v>26</v>
      </c>
      <c r="G3796">
        <v>20.65</v>
      </c>
      <c r="H3796">
        <v>1415.28</v>
      </c>
      <c r="I3796">
        <f t="shared" si="59"/>
        <v>0</v>
      </c>
      <c r="J3796" t="s">
        <v>3686</v>
      </c>
    </row>
    <row r="3797" spans="1:10" hidden="1">
      <c r="A3797">
        <v>28</v>
      </c>
      <c r="B3797">
        <v>0</v>
      </c>
      <c r="C3797">
        <v>3</v>
      </c>
      <c r="D3797">
        <v>5062</v>
      </c>
      <c r="E3797">
        <v>9</v>
      </c>
      <c r="F3797">
        <v>41</v>
      </c>
      <c r="G3797">
        <v>20.65</v>
      </c>
      <c r="H3797">
        <v>1221.5899999999999</v>
      </c>
      <c r="I3797">
        <f t="shared" si="59"/>
        <v>0</v>
      </c>
      <c r="J3797" t="s">
        <v>3686</v>
      </c>
    </row>
    <row r="3798" spans="1:10" hidden="1">
      <c r="A3798">
        <v>40</v>
      </c>
      <c r="B3798">
        <v>0</v>
      </c>
      <c r="C3798">
        <v>3</v>
      </c>
      <c r="D3798">
        <v>6148</v>
      </c>
      <c r="E3798">
        <v>0</v>
      </c>
      <c r="F3798">
        <v>49</v>
      </c>
      <c r="G3798">
        <v>98.7</v>
      </c>
      <c r="H3798">
        <v>7148.09</v>
      </c>
      <c r="I3798">
        <f t="shared" si="59"/>
        <v>0</v>
      </c>
      <c r="J3798" t="s">
        <v>3686</v>
      </c>
    </row>
    <row r="3799" spans="1:10" hidden="1">
      <c r="A3799">
        <v>56</v>
      </c>
      <c r="B3799">
        <v>0</v>
      </c>
      <c r="C3799">
        <v>3</v>
      </c>
      <c r="D3799">
        <v>3474</v>
      </c>
      <c r="E3799">
        <v>0</v>
      </c>
      <c r="F3799">
        <v>6</v>
      </c>
      <c r="G3799">
        <v>50.95</v>
      </c>
      <c r="H3799">
        <v>307.60000000000002</v>
      </c>
      <c r="I3799">
        <f t="shared" si="59"/>
        <v>0</v>
      </c>
      <c r="J3799" t="s">
        <v>3686</v>
      </c>
    </row>
    <row r="3800" spans="1:10" hidden="1">
      <c r="A3800">
        <v>43</v>
      </c>
      <c r="B3800">
        <v>0</v>
      </c>
      <c r="C3800">
        <v>3</v>
      </c>
      <c r="D3800">
        <v>2929</v>
      </c>
      <c r="E3800">
        <v>10</v>
      </c>
      <c r="F3800">
        <v>45</v>
      </c>
      <c r="G3800">
        <v>53.3</v>
      </c>
      <c r="H3800">
        <v>4333.3999999999996</v>
      </c>
      <c r="I3800">
        <f t="shared" si="59"/>
        <v>0</v>
      </c>
      <c r="J3800" t="s">
        <v>3686</v>
      </c>
    </row>
    <row r="3801" spans="1:10" hidden="1">
      <c r="A3801">
        <v>37</v>
      </c>
      <c r="B3801">
        <v>0</v>
      </c>
      <c r="C3801">
        <v>3</v>
      </c>
      <c r="D3801">
        <v>5137</v>
      </c>
      <c r="E3801">
        <v>0</v>
      </c>
      <c r="F3801">
        <v>28</v>
      </c>
      <c r="G3801">
        <v>100.2</v>
      </c>
      <c r="H3801">
        <v>2991.89</v>
      </c>
      <c r="I3801">
        <f t="shared" si="59"/>
        <v>0</v>
      </c>
      <c r="J3801" t="s">
        <v>3686</v>
      </c>
    </row>
    <row r="3802" spans="1:10" hidden="1">
      <c r="A3802">
        <v>31</v>
      </c>
      <c r="B3802">
        <v>0</v>
      </c>
      <c r="C3802">
        <v>3</v>
      </c>
      <c r="D3802">
        <v>4298</v>
      </c>
      <c r="E3802">
        <v>1</v>
      </c>
      <c r="F3802">
        <v>16</v>
      </c>
      <c r="G3802">
        <v>19.600000000000001</v>
      </c>
      <c r="H3802">
        <v>1037.3800000000001</v>
      </c>
      <c r="I3802">
        <f t="shared" si="59"/>
        <v>0</v>
      </c>
      <c r="J3802" t="s">
        <v>3686</v>
      </c>
    </row>
    <row r="3803" spans="1:10" hidden="1">
      <c r="A3803">
        <v>48</v>
      </c>
      <c r="B3803">
        <v>0</v>
      </c>
      <c r="C3803">
        <v>3</v>
      </c>
      <c r="D3803">
        <v>5448</v>
      </c>
      <c r="E3803">
        <v>0</v>
      </c>
      <c r="F3803">
        <v>24</v>
      </c>
      <c r="G3803">
        <v>24.6</v>
      </c>
      <c r="H3803">
        <v>1728.57</v>
      </c>
      <c r="I3803">
        <f t="shared" si="59"/>
        <v>0</v>
      </c>
      <c r="J3803" t="s">
        <v>3686</v>
      </c>
    </row>
    <row r="3804" spans="1:10" hidden="1">
      <c r="A3804">
        <v>60</v>
      </c>
      <c r="B3804">
        <v>2</v>
      </c>
      <c r="C3804">
        <v>3</v>
      </c>
      <c r="D3804">
        <v>3425</v>
      </c>
      <c r="E3804">
        <v>0</v>
      </c>
      <c r="F3804">
        <v>18</v>
      </c>
      <c r="G3804">
        <v>57.65</v>
      </c>
      <c r="H3804">
        <v>1307.8800000000001</v>
      </c>
      <c r="I3804">
        <f t="shared" si="59"/>
        <v>0</v>
      </c>
      <c r="J3804" t="s">
        <v>3686</v>
      </c>
    </row>
    <row r="3805" spans="1:10" hidden="1">
      <c r="A3805">
        <v>25</v>
      </c>
      <c r="B3805">
        <v>3</v>
      </c>
      <c r="C3805">
        <v>3</v>
      </c>
      <c r="D3805">
        <v>4262</v>
      </c>
      <c r="E3805">
        <v>0</v>
      </c>
      <c r="F3805">
        <v>56</v>
      </c>
      <c r="G3805">
        <v>24.8</v>
      </c>
      <c r="H3805">
        <v>2682.52</v>
      </c>
      <c r="I3805">
        <f t="shared" si="59"/>
        <v>0</v>
      </c>
      <c r="J3805" t="s">
        <v>3686</v>
      </c>
    </row>
    <row r="3806" spans="1:10" hidden="1">
      <c r="A3806">
        <v>48</v>
      </c>
      <c r="B3806">
        <v>0</v>
      </c>
      <c r="C3806">
        <v>3</v>
      </c>
      <c r="D3806">
        <v>4705</v>
      </c>
      <c r="E3806">
        <v>0</v>
      </c>
      <c r="F3806">
        <v>26</v>
      </c>
      <c r="G3806">
        <v>75</v>
      </c>
      <c r="H3806">
        <v>3198.21</v>
      </c>
      <c r="I3806">
        <f t="shared" si="59"/>
        <v>0</v>
      </c>
      <c r="J3806" t="s">
        <v>3686</v>
      </c>
    </row>
    <row r="3807" spans="1:10" hidden="1">
      <c r="A3807">
        <v>24</v>
      </c>
      <c r="B3807">
        <v>2</v>
      </c>
      <c r="C3807">
        <v>3</v>
      </c>
      <c r="D3807">
        <v>4240</v>
      </c>
      <c r="E3807">
        <v>0</v>
      </c>
      <c r="F3807">
        <v>22</v>
      </c>
      <c r="G3807">
        <v>84.75</v>
      </c>
      <c r="H3807">
        <v>2558.81</v>
      </c>
      <c r="I3807">
        <f t="shared" si="59"/>
        <v>0</v>
      </c>
      <c r="J3807" t="s">
        <v>3686</v>
      </c>
    </row>
    <row r="3808" spans="1:10" hidden="1">
      <c r="A3808">
        <v>32</v>
      </c>
      <c r="B3808">
        <v>1</v>
      </c>
      <c r="C3808">
        <v>3</v>
      </c>
      <c r="D3808">
        <v>5056</v>
      </c>
      <c r="E3808">
        <v>0</v>
      </c>
      <c r="F3808">
        <v>40</v>
      </c>
      <c r="G3808">
        <v>64.099999999999994</v>
      </c>
      <c r="H3808">
        <v>3265.55</v>
      </c>
      <c r="I3808">
        <f t="shared" si="59"/>
        <v>0</v>
      </c>
      <c r="J3808" t="s">
        <v>3686</v>
      </c>
    </row>
    <row r="3809" spans="1:10" hidden="1">
      <c r="A3809">
        <v>63</v>
      </c>
      <c r="B3809">
        <v>1</v>
      </c>
      <c r="C3809">
        <v>3</v>
      </c>
      <c r="D3809">
        <v>3422</v>
      </c>
      <c r="E3809">
        <v>3</v>
      </c>
      <c r="F3809">
        <v>19</v>
      </c>
      <c r="G3809">
        <v>34.950000000000003</v>
      </c>
      <c r="H3809">
        <v>610.20000000000005</v>
      </c>
      <c r="I3809">
        <f t="shared" si="59"/>
        <v>0</v>
      </c>
      <c r="J3809" t="s">
        <v>3686</v>
      </c>
    </row>
    <row r="3810" spans="1:10" hidden="1">
      <c r="A3810">
        <v>23</v>
      </c>
      <c r="B3810">
        <v>4</v>
      </c>
      <c r="C3810">
        <v>3</v>
      </c>
      <c r="D3810">
        <v>5646</v>
      </c>
      <c r="E3810">
        <v>1</v>
      </c>
      <c r="F3810">
        <v>54</v>
      </c>
      <c r="G3810">
        <v>20.350000000000001</v>
      </c>
      <c r="H3810">
        <v>3356.57</v>
      </c>
      <c r="I3810">
        <f t="shared" si="59"/>
        <v>0</v>
      </c>
      <c r="J3810" t="s">
        <v>3686</v>
      </c>
    </row>
    <row r="3811" spans="1:10" hidden="1">
      <c r="A3811">
        <v>48</v>
      </c>
      <c r="B3811">
        <v>0</v>
      </c>
      <c r="C3811">
        <v>3</v>
      </c>
      <c r="D3811">
        <v>6174</v>
      </c>
      <c r="E3811">
        <v>5</v>
      </c>
      <c r="F3811">
        <v>60</v>
      </c>
      <c r="G3811">
        <v>61.35</v>
      </c>
      <c r="H3811">
        <v>5099.3999999999996</v>
      </c>
      <c r="I3811">
        <f t="shared" si="59"/>
        <v>0</v>
      </c>
      <c r="J3811" t="s">
        <v>3686</v>
      </c>
    </row>
    <row r="3812" spans="1:10" hidden="1">
      <c r="A3812">
        <v>45</v>
      </c>
      <c r="B3812">
        <v>0</v>
      </c>
      <c r="C3812">
        <v>3</v>
      </c>
      <c r="D3812">
        <v>3976</v>
      </c>
      <c r="E3812">
        <v>0</v>
      </c>
      <c r="F3812">
        <v>2</v>
      </c>
      <c r="G3812">
        <v>20.75</v>
      </c>
      <c r="H3812">
        <v>99.54</v>
      </c>
      <c r="I3812">
        <f t="shared" si="59"/>
        <v>0</v>
      </c>
      <c r="J3812" t="s">
        <v>3751</v>
      </c>
    </row>
    <row r="3813" spans="1:10" hidden="1">
      <c r="A3813">
        <v>35</v>
      </c>
      <c r="B3813">
        <v>1</v>
      </c>
      <c r="C3813">
        <v>3</v>
      </c>
      <c r="D3813">
        <v>5504</v>
      </c>
      <c r="E3813">
        <v>7</v>
      </c>
      <c r="F3813">
        <v>72</v>
      </c>
      <c r="G3813">
        <v>68.400000000000006</v>
      </c>
      <c r="H3813">
        <v>6004.47</v>
      </c>
      <c r="I3813">
        <f t="shared" si="59"/>
        <v>0</v>
      </c>
      <c r="J3813" t="s">
        <v>3686</v>
      </c>
    </row>
    <row r="3814" spans="1:10" hidden="1">
      <c r="A3814">
        <v>52</v>
      </c>
      <c r="B3814">
        <v>0</v>
      </c>
      <c r="C3814">
        <v>3</v>
      </c>
      <c r="D3814">
        <v>4355</v>
      </c>
      <c r="E3814">
        <v>4</v>
      </c>
      <c r="F3814">
        <v>35</v>
      </c>
      <c r="G3814">
        <v>61</v>
      </c>
      <c r="H3814">
        <v>3005.95</v>
      </c>
      <c r="I3814">
        <f t="shared" si="59"/>
        <v>0</v>
      </c>
      <c r="J3814" t="s">
        <v>3686</v>
      </c>
    </row>
    <row r="3815" spans="1:10" hidden="1">
      <c r="A3815">
        <v>27</v>
      </c>
      <c r="B3815">
        <v>1</v>
      </c>
      <c r="C3815">
        <v>3</v>
      </c>
      <c r="D3815">
        <v>5396</v>
      </c>
      <c r="E3815">
        <v>1</v>
      </c>
      <c r="F3815">
        <v>19</v>
      </c>
      <c r="G3815">
        <v>24.9</v>
      </c>
      <c r="H3815">
        <v>1067.72</v>
      </c>
      <c r="I3815">
        <f t="shared" si="59"/>
        <v>0</v>
      </c>
      <c r="J3815" t="s">
        <v>3686</v>
      </c>
    </row>
    <row r="3816" spans="1:10" hidden="1">
      <c r="A3816">
        <v>20</v>
      </c>
      <c r="B3816">
        <v>1</v>
      </c>
      <c r="C3816">
        <v>3</v>
      </c>
      <c r="D3816">
        <v>4052</v>
      </c>
      <c r="E3816">
        <v>0</v>
      </c>
      <c r="F3816">
        <v>27</v>
      </c>
      <c r="G3816">
        <v>19.7</v>
      </c>
      <c r="H3816">
        <v>1380.86</v>
      </c>
      <c r="I3816">
        <f t="shared" si="59"/>
        <v>0</v>
      </c>
      <c r="J3816" t="s">
        <v>3686</v>
      </c>
    </row>
    <row r="3817" spans="1:10">
      <c r="A3817">
        <v>48</v>
      </c>
      <c r="B3817">
        <v>0</v>
      </c>
      <c r="C3817">
        <v>3</v>
      </c>
      <c r="D3817">
        <v>2688</v>
      </c>
      <c r="E3817">
        <v>0</v>
      </c>
      <c r="F3817">
        <v>16</v>
      </c>
      <c r="G3817">
        <v>96.4</v>
      </c>
      <c r="H3817">
        <v>2047.76</v>
      </c>
      <c r="I3817">
        <f t="shared" si="59"/>
        <v>1</v>
      </c>
      <c r="J3817" t="s">
        <v>24</v>
      </c>
    </row>
    <row r="3818" spans="1:10">
      <c r="A3818">
        <v>66</v>
      </c>
      <c r="B3818">
        <v>0</v>
      </c>
      <c r="C3818">
        <v>3</v>
      </c>
      <c r="D3818">
        <v>4011</v>
      </c>
      <c r="E3818">
        <v>1</v>
      </c>
      <c r="F3818">
        <v>46</v>
      </c>
      <c r="G3818">
        <v>59.9</v>
      </c>
      <c r="H3818">
        <v>2966.65</v>
      </c>
      <c r="I3818">
        <f t="shared" si="59"/>
        <v>1</v>
      </c>
      <c r="J3818" t="s">
        <v>24</v>
      </c>
    </row>
    <row r="3819" spans="1:10" hidden="1">
      <c r="A3819">
        <v>80</v>
      </c>
      <c r="B3819">
        <v>0</v>
      </c>
      <c r="C3819">
        <v>3</v>
      </c>
      <c r="D3819">
        <v>4657</v>
      </c>
      <c r="E3819">
        <v>0</v>
      </c>
      <c r="F3819">
        <v>66</v>
      </c>
      <c r="G3819">
        <v>63.85</v>
      </c>
      <c r="H3819">
        <v>6582.03</v>
      </c>
      <c r="I3819">
        <f t="shared" si="59"/>
        <v>0</v>
      </c>
      <c r="J3819" t="s">
        <v>3686</v>
      </c>
    </row>
    <row r="3820" spans="1:10">
      <c r="A3820">
        <v>72</v>
      </c>
      <c r="B3820">
        <v>0</v>
      </c>
      <c r="C3820">
        <v>3</v>
      </c>
      <c r="D3820">
        <v>2301</v>
      </c>
      <c r="E3820">
        <v>0</v>
      </c>
      <c r="F3820">
        <v>1</v>
      </c>
      <c r="G3820">
        <v>35.450000000000003</v>
      </c>
      <c r="H3820">
        <v>35.450000000000003</v>
      </c>
      <c r="I3820">
        <f t="shared" si="59"/>
        <v>1</v>
      </c>
      <c r="J3820" t="s">
        <v>24</v>
      </c>
    </row>
    <row r="3821" spans="1:10">
      <c r="A3821">
        <v>64</v>
      </c>
      <c r="B3821">
        <v>0</v>
      </c>
      <c r="C3821">
        <v>3</v>
      </c>
      <c r="D3821">
        <v>3676</v>
      </c>
      <c r="E3821">
        <v>1</v>
      </c>
      <c r="F3821">
        <v>5</v>
      </c>
      <c r="G3821">
        <v>85.4</v>
      </c>
      <c r="H3821">
        <v>567.17999999999995</v>
      </c>
      <c r="I3821">
        <f t="shared" si="59"/>
        <v>1</v>
      </c>
      <c r="J3821" t="s">
        <v>24</v>
      </c>
    </row>
    <row r="3822" spans="1:10">
      <c r="A3822">
        <v>51</v>
      </c>
      <c r="B3822">
        <v>0</v>
      </c>
      <c r="C3822">
        <v>3</v>
      </c>
      <c r="D3822">
        <v>4020</v>
      </c>
      <c r="E3822">
        <v>2</v>
      </c>
      <c r="F3822">
        <v>69</v>
      </c>
      <c r="G3822">
        <v>99.45</v>
      </c>
      <c r="H3822">
        <v>10374.799999999999</v>
      </c>
      <c r="I3822">
        <f t="shared" si="59"/>
        <v>1</v>
      </c>
      <c r="J3822" t="s">
        <v>24</v>
      </c>
    </row>
    <row r="3823" spans="1:10">
      <c r="A3823">
        <v>30</v>
      </c>
      <c r="B3823">
        <v>0</v>
      </c>
      <c r="C3823">
        <v>3</v>
      </c>
      <c r="D3823">
        <v>5679</v>
      </c>
      <c r="E3823">
        <v>0</v>
      </c>
      <c r="F3823">
        <v>1</v>
      </c>
      <c r="G3823">
        <v>85</v>
      </c>
      <c r="H3823">
        <v>115.52</v>
      </c>
      <c r="I3823">
        <f t="shared" si="59"/>
        <v>1</v>
      </c>
      <c r="J3823" t="s">
        <v>24</v>
      </c>
    </row>
    <row r="3824" spans="1:10">
      <c r="A3824">
        <v>51</v>
      </c>
      <c r="B3824">
        <v>0</v>
      </c>
      <c r="C3824">
        <v>3</v>
      </c>
      <c r="D3824">
        <v>6304</v>
      </c>
      <c r="E3824">
        <v>0</v>
      </c>
      <c r="F3824">
        <v>59</v>
      </c>
      <c r="G3824">
        <v>85.55</v>
      </c>
      <c r="H3824">
        <v>5492.34</v>
      </c>
      <c r="I3824">
        <f t="shared" si="59"/>
        <v>1</v>
      </c>
      <c r="J3824" t="s">
        <v>24</v>
      </c>
    </row>
    <row r="3825" spans="1:10">
      <c r="A3825">
        <v>24</v>
      </c>
      <c r="B3825">
        <v>0</v>
      </c>
      <c r="C3825">
        <v>3</v>
      </c>
      <c r="D3825">
        <v>2627</v>
      </c>
      <c r="E3825">
        <v>1</v>
      </c>
      <c r="F3825">
        <v>1</v>
      </c>
      <c r="G3825">
        <v>84.8</v>
      </c>
      <c r="H3825">
        <v>122.63</v>
      </c>
      <c r="I3825">
        <f t="shared" si="59"/>
        <v>1</v>
      </c>
      <c r="J3825" t="s">
        <v>24</v>
      </c>
    </row>
    <row r="3826" spans="1:10">
      <c r="A3826">
        <v>21</v>
      </c>
      <c r="B3826">
        <v>0</v>
      </c>
      <c r="C3826">
        <v>3</v>
      </c>
      <c r="D3826">
        <v>5086</v>
      </c>
      <c r="E3826">
        <v>0</v>
      </c>
      <c r="F3826">
        <v>1</v>
      </c>
      <c r="G3826">
        <v>90.85</v>
      </c>
      <c r="H3826">
        <v>91.98</v>
      </c>
      <c r="I3826">
        <f t="shared" si="59"/>
        <v>1</v>
      </c>
      <c r="J3826" t="s">
        <v>24</v>
      </c>
    </row>
    <row r="3827" spans="1:10">
      <c r="A3827">
        <v>47</v>
      </c>
      <c r="B3827">
        <v>7</v>
      </c>
      <c r="C3827">
        <v>3</v>
      </c>
      <c r="D3827">
        <v>5437</v>
      </c>
      <c r="E3827">
        <v>0</v>
      </c>
      <c r="F3827">
        <v>1</v>
      </c>
      <c r="G3827">
        <v>19.25</v>
      </c>
      <c r="H3827">
        <v>32.06</v>
      </c>
      <c r="I3827">
        <f t="shared" si="59"/>
        <v>1</v>
      </c>
      <c r="J3827" t="s">
        <v>24</v>
      </c>
    </row>
    <row r="3828" spans="1:10">
      <c r="A3828">
        <v>35</v>
      </c>
      <c r="B3828">
        <v>0</v>
      </c>
      <c r="C3828">
        <v>3</v>
      </c>
      <c r="D3828">
        <v>4193</v>
      </c>
      <c r="E3828">
        <v>0</v>
      </c>
      <c r="F3828">
        <v>8</v>
      </c>
      <c r="G3828">
        <v>86.55</v>
      </c>
      <c r="H3828">
        <v>847.73</v>
      </c>
      <c r="I3828">
        <f t="shared" si="59"/>
        <v>1</v>
      </c>
      <c r="J3828" t="s">
        <v>24</v>
      </c>
    </row>
    <row r="3829" spans="1:10">
      <c r="A3829">
        <v>47</v>
      </c>
      <c r="B3829">
        <v>0</v>
      </c>
      <c r="C3829">
        <v>3</v>
      </c>
      <c r="D3829">
        <v>2473</v>
      </c>
      <c r="E3829">
        <v>0</v>
      </c>
      <c r="F3829">
        <v>35</v>
      </c>
      <c r="G3829">
        <v>102.35</v>
      </c>
      <c r="H3829">
        <v>5020.5</v>
      </c>
      <c r="I3829">
        <f t="shared" si="59"/>
        <v>1</v>
      </c>
      <c r="J3829" t="s">
        <v>24</v>
      </c>
    </row>
    <row r="3830" spans="1:10" hidden="1">
      <c r="A3830">
        <v>26</v>
      </c>
      <c r="B3830">
        <v>0</v>
      </c>
      <c r="C3830">
        <v>3</v>
      </c>
      <c r="D3830">
        <v>3037</v>
      </c>
      <c r="E3830">
        <v>10</v>
      </c>
      <c r="F3830">
        <v>44</v>
      </c>
      <c r="G3830">
        <v>25.7</v>
      </c>
      <c r="H3830">
        <v>1785.02</v>
      </c>
      <c r="I3830">
        <f t="shared" si="59"/>
        <v>0</v>
      </c>
      <c r="J3830" t="s">
        <v>3686</v>
      </c>
    </row>
    <row r="3831" spans="1:10" hidden="1">
      <c r="A3831">
        <v>54</v>
      </c>
      <c r="B3831">
        <v>0</v>
      </c>
      <c r="C3831">
        <v>3</v>
      </c>
      <c r="D3831">
        <v>6437</v>
      </c>
      <c r="E3831">
        <v>1</v>
      </c>
      <c r="F3831">
        <v>72</v>
      </c>
      <c r="G3831">
        <v>111.9</v>
      </c>
      <c r="H3831">
        <v>11514.81</v>
      </c>
      <c r="I3831">
        <f t="shared" si="59"/>
        <v>0</v>
      </c>
      <c r="J3831" t="s">
        <v>3686</v>
      </c>
    </row>
    <row r="3832" spans="1:10" hidden="1">
      <c r="A3832">
        <v>32</v>
      </c>
      <c r="B3832">
        <v>0</v>
      </c>
      <c r="C3832">
        <v>3</v>
      </c>
      <c r="D3832">
        <v>5368</v>
      </c>
      <c r="E3832">
        <v>1</v>
      </c>
      <c r="F3832">
        <v>65</v>
      </c>
      <c r="G3832">
        <v>20.399999999999999</v>
      </c>
      <c r="H3832">
        <v>2939.35</v>
      </c>
      <c r="I3832">
        <f t="shared" si="59"/>
        <v>0</v>
      </c>
      <c r="J3832" t="s">
        <v>3686</v>
      </c>
    </row>
    <row r="3833" spans="1:10" hidden="1">
      <c r="A3833">
        <v>59</v>
      </c>
      <c r="B3833">
        <v>0</v>
      </c>
      <c r="C3833">
        <v>3</v>
      </c>
      <c r="D3833">
        <v>6406</v>
      </c>
      <c r="E3833">
        <v>0</v>
      </c>
      <c r="F3833">
        <v>63</v>
      </c>
      <c r="G3833">
        <v>40.6</v>
      </c>
      <c r="H3833">
        <v>2588.9499999999998</v>
      </c>
      <c r="I3833">
        <f t="shared" si="59"/>
        <v>0</v>
      </c>
      <c r="J3833" t="s">
        <v>3686</v>
      </c>
    </row>
    <row r="3834" spans="1:10" hidden="1">
      <c r="A3834">
        <v>48</v>
      </c>
      <c r="B3834">
        <v>0</v>
      </c>
      <c r="C3834">
        <v>3</v>
      </c>
      <c r="D3834">
        <v>2120</v>
      </c>
      <c r="E3834">
        <v>0</v>
      </c>
      <c r="F3834">
        <v>20</v>
      </c>
      <c r="G3834">
        <v>64.400000000000006</v>
      </c>
      <c r="H3834">
        <v>1650.6</v>
      </c>
      <c r="I3834">
        <f t="shared" si="59"/>
        <v>0</v>
      </c>
      <c r="J3834" t="s">
        <v>3686</v>
      </c>
    </row>
    <row r="3835" spans="1:10" hidden="1">
      <c r="A3835">
        <v>64</v>
      </c>
      <c r="B3835">
        <v>0</v>
      </c>
      <c r="C3835">
        <v>3</v>
      </c>
      <c r="D3835">
        <v>3154</v>
      </c>
      <c r="E3835">
        <v>0</v>
      </c>
      <c r="F3835">
        <v>4</v>
      </c>
      <c r="G3835">
        <v>82.85</v>
      </c>
      <c r="H3835">
        <v>398.96</v>
      </c>
      <c r="I3835">
        <f t="shared" si="59"/>
        <v>0</v>
      </c>
      <c r="J3835" t="s">
        <v>3686</v>
      </c>
    </row>
    <row r="3836" spans="1:10" hidden="1">
      <c r="A3836">
        <v>24</v>
      </c>
      <c r="B3836">
        <v>3</v>
      </c>
      <c r="C3836">
        <v>3</v>
      </c>
      <c r="D3836">
        <v>2452</v>
      </c>
      <c r="E3836">
        <v>1</v>
      </c>
      <c r="F3836">
        <v>14</v>
      </c>
      <c r="G3836">
        <v>84.8</v>
      </c>
      <c r="H3836">
        <v>1576.02</v>
      </c>
      <c r="I3836">
        <f t="shared" si="59"/>
        <v>0</v>
      </c>
      <c r="J3836" t="s">
        <v>3686</v>
      </c>
    </row>
    <row r="3837" spans="1:10" hidden="1">
      <c r="A3837">
        <v>46</v>
      </c>
      <c r="B3837">
        <v>0</v>
      </c>
      <c r="C3837">
        <v>3</v>
      </c>
      <c r="D3837">
        <v>5167</v>
      </c>
      <c r="E3837">
        <v>0</v>
      </c>
      <c r="F3837">
        <v>55</v>
      </c>
      <c r="G3837">
        <v>81.55</v>
      </c>
      <c r="H3837">
        <v>5738.2</v>
      </c>
      <c r="I3837">
        <f t="shared" si="59"/>
        <v>0</v>
      </c>
      <c r="J3837" t="s">
        <v>3686</v>
      </c>
    </row>
    <row r="3838" spans="1:10" hidden="1">
      <c r="A3838">
        <v>39</v>
      </c>
      <c r="B3838">
        <v>0</v>
      </c>
      <c r="C3838">
        <v>3</v>
      </c>
      <c r="D3838">
        <v>4419</v>
      </c>
      <c r="E3838">
        <v>0</v>
      </c>
      <c r="F3838">
        <v>35</v>
      </c>
      <c r="G3838">
        <v>26.2</v>
      </c>
      <c r="H3838">
        <v>2674.45</v>
      </c>
      <c r="I3838">
        <f t="shared" si="59"/>
        <v>0</v>
      </c>
      <c r="J3838" t="s">
        <v>3686</v>
      </c>
    </row>
    <row r="3839" spans="1:10" hidden="1">
      <c r="A3839">
        <v>40</v>
      </c>
      <c r="B3839">
        <v>0</v>
      </c>
      <c r="C3839">
        <v>3</v>
      </c>
      <c r="D3839">
        <v>3616</v>
      </c>
      <c r="E3839">
        <v>0</v>
      </c>
      <c r="F3839">
        <v>27</v>
      </c>
      <c r="G3839">
        <v>55.45</v>
      </c>
      <c r="H3839">
        <v>2025.48</v>
      </c>
      <c r="I3839">
        <f t="shared" si="59"/>
        <v>0</v>
      </c>
      <c r="J3839" t="s">
        <v>3686</v>
      </c>
    </row>
    <row r="3840" spans="1:10" hidden="1">
      <c r="A3840">
        <v>50</v>
      </c>
      <c r="B3840">
        <v>0</v>
      </c>
      <c r="C3840">
        <v>3</v>
      </c>
      <c r="D3840">
        <v>5039</v>
      </c>
      <c r="E3840">
        <v>0</v>
      </c>
      <c r="F3840">
        <v>10</v>
      </c>
      <c r="G3840">
        <v>19.5</v>
      </c>
      <c r="H3840">
        <v>382.95</v>
      </c>
      <c r="I3840">
        <f t="shared" si="59"/>
        <v>0</v>
      </c>
      <c r="J3840" t="s">
        <v>3686</v>
      </c>
    </row>
    <row r="3841" spans="1:10" hidden="1">
      <c r="A3841">
        <v>58</v>
      </c>
      <c r="B3841">
        <v>0</v>
      </c>
      <c r="C3841">
        <v>3</v>
      </c>
      <c r="D3841">
        <v>5004</v>
      </c>
      <c r="E3841">
        <v>6</v>
      </c>
      <c r="F3841">
        <v>63</v>
      </c>
      <c r="G3841">
        <v>89.4</v>
      </c>
      <c r="H3841">
        <v>8404.2999999999993</v>
      </c>
      <c r="I3841">
        <f t="shared" si="59"/>
        <v>0</v>
      </c>
      <c r="J3841" t="s">
        <v>3686</v>
      </c>
    </row>
    <row r="3842" spans="1:10" hidden="1">
      <c r="A3842">
        <v>39</v>
      </c>
      <c r="B3842">
        <v>0</v>
      </c>
      <c r="C3842">
        <v>3</v>
      </c>
      <c r="D3842">
        <v>4361</v>
      </c>
      <c r="E3842">
        <v>8</v>
      </c>
      <c r="F3842">
        <v>67</v>
      </c>
      <c r="G3842">
        <v>70.900000000000006</v>
      </c>
      <c r="H3842">
        <v>6557.12</v>
      </c>
      <c r="I3842">
        <f t="shared" ref="I3842:I3905" si="60">IF(J3842="Churned",1,0)</f>
        <v>0</v>
      </c>
      <c r="J3842" t="s">
        <v>3686</v>
      </c>
    </row>
    <row r="3843" spans="1:10" hidden="1">
      <c r="A3843">
        <v>38</v>
      </c>
      <c r="B3843">
        <v>0</v>
      </c>
      <c r="C3843">
        <v>3</v>
      </c>
      <c r="D3843">
        <v>2184</v>
      </c>
      <c r="E3843">
        <v>0</v>
      </c>
      <c r="F3843">
        <v>1</v>
      </c>
      <c r="G3843">
        <v>20.45</v>
      </c>
      <c r="H3843">
        <v>62.62</v>
      </c>
      <c r="I3843">
        <f t="shared" si="60"/>
        <v>0</v>
      </c>
      <c r="J3843" t="s">
        <v>3751</v>
      </c>
    </row>
    <row r="3844" spans="1:10" hidden="1">
      <c r="A3844">
        <v>28</v>
      </c>
      <c r="B3844">
        <v>0</v>
      </c>
      <c r="C3844">
        <v>3</v>
      </c>
      <c r="D3844">
        <v>3043</v>
      </c>
      <c r="E3844">
        <v>0</v>
      </c>
      <c r="F3844">
        <v>1</v>
      </c>
      <c r="G3844">
        <v>50.15</v>
      </c>
      <c r="H3844">
        <v>90.02</v>
      </c>
      <c r="I3844">
        <f t="shared" si="60"/>
        <v>0</v>
      </c>
      <c r="J3844" t="s">
        <v>3751</v>
      </c>
    </row>
    <row r="3845" spans="1:10" hidden="1">
      <c r="A3845">
        <v>42</v>
      </c>
      <c r="B3845">
        <v>0</v>
      </c>
      <c r="C3845">
        <v>3</v>
      </c>
      <c r="D3845">
        <v>4781</v>
      </c>
      <c r="E3845">
        <v>2</v>
      </c>
      <c r="F3845">
        <v>64</v>
      </c>
      <c r="G3845">
        <v>74.349999999999994</v>
      </c>
      <c r="H3845">
        <v>5913.47</v>
      </c>
      <c r="I3845">
        <f t="shared" si="60"/>
        <v>0</v>
      </c>
      <c r="J3845" t="s">
        <v>3686</v>
      </c>
    </row>
    <row r="3846" spans="1:10" hidden="1">
      <c r="A3846">
        <v>23</v>
      </c>
      <c r="B3846">
        <v>3</v>
      </c>
      <c r="C3846">
        <v>3</v>
      </c>
      <c r="D3846">
        <v>2200</v>
      </c>
      <c r="E3846">
        <v>7</v>
      </c>
      <c r="F3846">
        <v>24</v>
      </c>
      <c r="G3846">
        <v>55.15</v>
      </c>
      <c r="H3846">
        <v>1976.73</v>
      </c>
      <c r="I3846">
        <f t="shared" si="60"/>
        <v>0</v>
      </c>
      <c r="J3846" t="s">
        <v>3686</v>
      </c>
    </row>
    <row r="3847" spans="1:10" hidden="1">
      <c r="A3847">
        <v>29</v>
      </c>
      <c r="B3847">
        <v>0</v>
      </c>
      <c r="C3847">
        <v>3</v>
      </c>
      <c r="D3847">
        <v>2540</v>
      </c>
      <c r="E3847">
        <v>1</v>
      </c>
      <c r="F3847">
        <v>12</v>
      </c>
      <c r="G3847">
        <v>85.05</v>
      </c>
      <c r="H3847">
        <v>1535</v>
      </c>
      <c r="I3847">
        <f t="shared" si="60"/>
        <v>0</v>
      </c>
      <c r="J3847" t="s">
        <v>3686</v>
      </c>
    </row>
    <row r="3848" spans="1:10" hidden="1">
      <c r="A3848">
        <v>44</v>
      </c>
      <c r="B3848">
        <v>3</v>
      </c>
      <c r="C3848">
        <v>3</v>
      </c>
      <c r="D3848">
        <v>5964</v>
      </c>
      <c r="E3848">
        <v>0</v>
      </c>
      <c r="F3848">
        <v>35</v>
      </c>
      <c r="G3848">
        <v>55.6</v>
      </c>
      <c r="H3848">
        <v>2456.0500000000002</v>
      </c>
      <c r="I3848">
        <f t="shared" si="60"/>
        <v>0</v>
      </c>
      <c r="J3848" t="s">
        <v>3686</v>
      </c>
    </row>
    <row r="3849" spans="1:10" hidden="1">
      <c r="A3849">
        <v>46</v>
      </c>
      <c r="B3849">
        <v>0</v>
      </c>
      <c r="C3849">
        <v>3</v>
      </c>
      <c r="D3849">
        <v>5413</v>
      </c>
      <c r="E3849">
        <v>8</v>
      </c>
      <c r="F3849">
        <v>8</v>
      </c>
      <c r="G3849">
        <v>75</v>
      </c>
      <c r="H3849">
        <v>823.46</v>
      </c>
      <c r="I3849">
        <f t="shared" si="60"/>
        <v>0</v>
      </c>
      <c r="J3849" t="s">
        <v>3686</v>
      </c>
    </row>
    <row r="3850" spans="1:10" hidden="1">
      <c r="A3850">
        <v>57</v>
      </c>
      <c r="B3850">
        <v>2</v>
      </c>
      <c r="C3850">
        <v>3</v>
      </c>
      <c r="D3850">
        <v>5266</v>
      </c>
      <c r="E3850">
        <v>10</v>
      </c>
      <c r="F3850">
        <v>69</v>
      </c>
      <c r="G3850">
        <v>61.4</v>
      </c>
      <c r="H3850">
        <v>6755.68</v>
      </c>
      <c r="I3850">
        <f t="shared" si="60"/>
        <v>0</v>
      </c>
      <c r="J3850" t="s">
        <v>3686</v>
      </c>
    </row>
    <row r="3851" spans="1:10" hidden="1">
      <c r="A3851">
        <v>56</v>
      </c>
      <c r="B3851">
        <v>0</v>
      </c>
      <c r="C3851">
        <v>3</v>
      </c>
      <c r="D3851">
        <v>3075</v>
      </c>
      <c r="E3851">
        <v>0</v>
      </c>
      <c r="F3851">
        <v>1</v>
      </c>
      <c r="G3851">
        <v>19.649999999999999</v>
      </c>
      <c r="H3851">
        <v>33.5</v>
      </c>
      <c r="I3851">
        <f t="shared" si="60"/>
        <v>0</v>
      </c>
      <c r="J3851" t="s">
        <v>3751</v>
      </c>
    </row>
    <row r="3852" spans="1:10" hidden="1">
      <c r="A3852">
        <v>40</v>
      </c>
      <c r="B3852">
        <v>0</v>
      </c>
      <c r="C3852">
        <v>3</v>
      </c>
      <c r="D3852">
        <v>5198</v>
      </c>
      <c r="E3852">
        <v>0</v>
      </c>
      <c r="F3852">
        <v>29</v>
      </c>
      <c r="G3852">
        <v>58.75</v>
      </c>
      <c r="H3852">
        <v>1978.2</v>
      </c>
      <c r="I3852">
        <f t="shared" si="60"/>
        <v>0</v>
      </c>
      <c r="J3852" t="s">
        <v>3686</v>
      </c>
    </row>
    <row r="3853" spans="1:10" hidden="1">
      <c r="A3853">
        <v>35</v>
      </c>
      <c r="B3853">
        <v>0</v>
      </c>
      <c r="C3853">
        <v>3</v>
      </c>
      <c r="D3853">
        <v>2640</v>
      </c>
      <c r="E3853">
        <v>1</v>
      </c>
      <c r="F3853">
        <v>22</v>
      </c>
      <c r="G3853">
        <v>80</v>
      </c>
      <c r="H3853">
        <v>2748.65</v>
      </c>
      <c r="I3853">
        <f t="shared" si="60"/>
        <v>0</v>
      </c>
      <c r="J3853" t="s">
        <v>3686</v>
      </c>
    </row>
    <row r="3854" spans="1:10" hidden="1">
      <c r="A3854">
        <v>20</v>
      </c>
      <c r="B3854">
        <v>0</v>
      </c>
      <c r="C3854">
        <v>3</v>
      </c>
      <c r="D3854">
        <v>6479</v>
      </c>
      <c r="E3854">
        <v>0</v>
      </c>
      <c r="F3854">
        <v>72</v>
      </c>
      <c r="G3854">
        <v>115.8</v>
      </c>
      <c r="H3854">
        <v>11529.54</v>
      </c>
      <c r="I3854">
        <f t="shared" si="60"/>
        <v>0</v>
      </c>
      <c r="J3854" t="s">
        <v>3686</v>
      </c>
    </row>
    <row r="3855" spans="1:10" hidden="1">
      <c r="A3855">
        <v>58</v>
      </c>
      <c r="B3855">
        <v>0</v>
      </c>
      <c r="C3855">
        <v>3</v>
      </c>
      <c r="D3855">
        <v>5054</v>
      </c>
      <c r="E3855">
        <v>2</v>
      </c>
      <c r="F3855">
        <v>71</v>
      </c>
      <c r="G3855">
        <v>90.1</v>
      </c>
      <c r="H3855">
        <v>7896.33</v>
      </c>
      <c r="I3855">
        <f t="shared" si="60"/>
        <v>0</v>
      </c>
      <c r="J3855" t="s">
        <v>3686</v>
      </c>
    </row>
    <row r="3856" spans="1:10" hidden="1">
      <c r="A3856">
        <v>30</v>
      </c>
      <c r="B3856">
        <v>0</v>
      </c>
      <c r="C3856">
        <v>3</v>
      </c>
      <c r="D3856">
        <v>3048</v>
      </c>
      <c r="E3856">
        <v>0</v>
      </c>
      <c r="F3856">
        <v>42</v>
      </c>
      <c r="G3856">
        <v>59.65</v>
      </c>
      <c r="H3856">
        <v>3463.91</v>
      </c>
      <c r="I3856">
        <f t="shared" si="60"/>
        <v>0</v>
      </c>
      <c r="J3856" t="s">
        <v>3686</v>
      </c>
    </row>
    <row r="3857" spans="1:10" hidden="1">
      <c r="A3857">
        <v>27</v>
      </c>
      <c r="B3857">
        <v>0</v>
      </c>
      <c r="C3857">
        <v>3</v>
      </c>
      <c r="D3857">
        <v>2317</v>
      </c>
      <c r="E3857">
        <v>0</v>
      </c>
      <c r="F3857">
        <v>20</v>
      </c>
      <c r="G3857">
        <v>78.8</v>
      </c>
      <c r="H3857">
        <v>2549.1</v>
      </c>
      <c r="I3857">
        <f t="shared" si="60"/>
        <v>0</v>
      </c>
      <c r="J3857" t="s">
        <v>3686</v>
      </c>
    </row>
    <row r="3858" spans="1:10" hidden="1">
      <c r="A3858">
        <v>45</v>
      </c>
      <c r="B3858">
        <v>2</v>
      </c>
      <c r="C3858">
        <v>3</v>
      </c>
      <c r="D3858">
        <v>4631</v>
      </c>
      <c r="E3858">
        <v>1</v>
      </c>
      <c r="F3858">
        <v>30</v>
      </c>
      <c r="G3858">
        <v>66.3</v>
      </c>
      <c r="H3858">
        <v>2417.9</v>
      </c>
      <c r="I3858">
        <f t="shared" si="60"/>
        <v>0</v>
      </c>
      <c r="J3858" t="s">
        <v>3686</v>
      </c>
    </row>
    <row r="3859" spans="1:10" hidden="1">
      <c r="A3859">
        <v>47</v>
      </c>
      <c r="B3859">
        <v>0</v>
      </c>
      <c r="C3859">
        <v>3</v>
      </c>
      <c r="D3859">
        <v>4631</v>
      </c>
      <c r="E3859">
        <v>0</v>
      </c>
      <c r="F3859">
        <v>69</v>
      </c>
      <c r="G3859">
        <v>82.45</v>
      </c>
      <c r="H3859">
        <v>7315.29</v>
      </c>
      <c r="I3859">
        <f t="shared" si="60"/>
        <v>0</v>
      </c>
      <c r="J3859" t="s">
        <v>3686</v>
      </c>
    </row>
    <row r="3860" spans="1:10" hidden="1">
      <c r="A3860">
        <v>46</v>
      </c>
      <c r="B3860">
        <v>2</v>
      </c>
      <c r="C3860">
        <v>3</v>
      </c>
      <c r="D3860">
        <v>5979</v>
      </c>
      <c r="E3860">
        <v>9</v>
      </c>
      <c r="F3860">
        <v>66</v>
      </c>
      <c r="G3860">
        <v>59.75</v>
      </c>
      <c r="H3860">
        <v>4550.54</v>
      </c>
      <c r="I3860">
        <f t="shared" si="60"/>
        <v>0</v>
      </c>
      <c r="J3860" t="s">
        <v>3686</v>
      </c>
    </row>
    <row r="3861" spans="1:10" hidden="1">
      <c r="A3861">
        <v>58</v>
      </c>
      <c r="B3861">
        <v>0</v>
      </c>
      <c r="C3861">
        <v>3</v>
      </c>
      <c r="D3861">
        <v>5586</v>
      </c>
      <c r="E3861">
        <v>0</v>
      </c>
      <c r="F3861">
        <v>10</v>
      </c>
      <c r="G3861">
        <v>45.8</v>
      </c>
      <c r="H3861">
        <v>590.70000000000005</v>
      </c>
      <c r="I3861">
        <f t="shared" si="60"/>
        <v>0</v>
      </c>
      <c r="J3861" t="s">
        <v>3686</v>
      </c>
    </row>
    <row r="3862" spans="1:10" hidden="1">
      <c r="A3862">
        <v>34</v>
      </c>
      <c r="B3862">
        <v>0</v>
      </c>
      <c r="C3862">
        <v>3</v>
      </c>
      <c r="D3862">
        <v>2250</v>
      </c>
      <c r="E3862">
        <v>0</v>
      </c>
      <c r="F3862">
        <v>1</v>
      </c>
      <c r="G3862">
        <v>50.75</v>
      </c>
      <c r="H3862">
        <v>96.52</v>
      </c>
      <c r="I3862">
        <f t="shared" si="60"/>
        <v>0</v>
      </c>
      <c r="J3862" t="s">
        <v>3751</v>
      </c>
    </row>
    <row r="3863" spans="1:10" hidden="1">
      <c r="A3863">
        <v>37</v>
      </c>
      <c r="B3863">
        <v>0</v>
      </c>
      <c r="C3863">
        <v>3</v>
      </c>
      <c r="D3863">
        <v>5948</v>
      </c>
      <c r="E3863">
        <v>0</v>
      </c>
      <c r="F3863">
        <v>18</v>
      </c>
      <c r="G3863">
        <v>101.3</v>
      </c>
      <c r="H3863">
        <v>1930.73</v>
      </c>
      <c r="I3863">
        <f t="shared" si="60"/>
        <v>0</v>
      </c>
      <c r="J3863" t="s">
        <v>3686</v>
      </c>
    </row>
    <row r="3864" spans="1:10" hidden="1">
      <c r="A3864">
        <v>61</v>
      </c>
      <c r="B3864">
        <v>0</v>
      </c>
      <c r="C3864">
        <v>3</v>
      </c>
      <c r="D3864">
        <v>2935</v>
      </c>
      <c r="E3864">
        <v>0</v>
      </c>
      <c r="F3864">
        <v>45</v>
      </c>
      <c r="G3864">
        <v>62.55</v>
      </c>
      <c r="H3864">
        <v>3174.45</v>
      </c>
      <c r="I3864">
        <f t="shared" si="60"/>
        <v>0</v>
      </c>
      <c r="J3864" t="s">
        <v>3686</v>
      </c>
    </row>
    <row r="3865" spans="1:10" hidden="1">
      <c r="A3865">
        <v>48</v>
      </c>
      <c r="B3865">
        <v>3</v>
      </c>
      <c r="C3865">
        <v>3</v>
      </c>
      <c r="D3865">
        <v>2722</v>
      </c>
      <c r="E3865">
        <v>6</v>
      </c>
      <c r="F3865">
        <v>32</v>
      </c>
      <c r="G3865">
        <v>90.8</v>
      </c>
      <c r="H3865">
        <v>4196.6499999999996</v>
      </c>
      <c r="I3865">
        <f t="shared" si="60"/>
        <v>0</v>
      </c>
      <c r="J3865" t="s">
        <v>3686</v>
      </c>
    </row>
    <row r="3866" spans="1:10" hidden="1">
      <c r="A3866">
        <v>29</v>
      </c>
      <c r="B3866">
        <v>3</v>
      </c>
      <c r="C3866">
        <v>3</v>
      </c>
      <c r="D3866">
        <v>5447</v>
      </c>
      <c r="E3866">
        <v>1</v>
      </c>
      <c r="F3866">
        <v>35</v>
      </c>
      <c r="G3866">
        <v>106.9</v>
      </c>
      <c r="H3866">
        <v>4785.13</v>
      </c>
      <c r="I3866">
        <f t="shared" si="60"/>
        <v>0</v>
      </c>
      <c r="J3866" t="s">
        <v>3686</v>
      </c>
    </row>
    <row r="3867" spans="1:10" hidden="1">
      <c r="A3867">
        <v>33</v>
      </c>
      <c r="B3867">
        <v>2</v>
      </c>
      <c r="C3867">
        <v>3</v>
      </c>
      <c r="D3867">
        <v>5729</v>
      </c>
      <c r="E3867">
        <v>3</v>
      </c>
      <c r="F3867">
        <v>6</v>
      </c>
      <c r="G3867">
        <v>54.85</v>
      </c>
      <c r="H3867">
        <v>496.97</v>
      </c>
      <c r="I3867">
        <f t="shared" si="60"/>
        <v>0</v>
      </c>
      <c r="J3867" t="s">
        <v>3686</v>
      </c>
    </row>
    <row r="3868" spans="1:10" hidden="1">
      <c r="A3868">
        <v>23</v>
      </c>
      <c r="B3868">
        <v>0</v>
      </c>
      <c r="C3868">
        <v>3</v>
      </c>
      <c r="D3868">
        <v>4570</v>
      </c>
      <c r="E3868">
        <v>0</v>
      </c>
      <c r="F3868">
        <v>1</v>
      </c>
      <c r="G3868">
        <v>24.4</v>
      </c>
      <c r="H3868">
        <v>24.4</v>
      </c>
      <c r="I3868">
        <f t="shared" si="60"/>
        <v>0</v>
      </c>
      <c r="J3868" t="s">
        <v>3751</v>
      </c>
    </row>
    <row r="3869" spans="1:10" hidden="1">
      <c r="A3869">
        <v>45</v>
      </c>
      <c r="B3869">
        <v>0</v>
      </c>
      <c r="C3869">
        <v>3</v>
      </c>
      <c r="D3869">
        <v>5016</v>
      </c>
      <c r="E3869">
        <v>5</v>
      </c>
      <c r="F3869">
        <v>63</v>
      </c>
      <c r="G3869">
        <v>96</v>
      </c>
      <c r="H3869">
        <v>7431.88</v>
      </c>
      <c r="I3869">
        <f t="shared" si="60"/>
        <v>0</v>
      </c>
      <c r="J3869" t="s">
        <v>3686</v>
      </c>
    </row>
    <row r="3870" spans="1:10" hidden="1">
      <c r="A3870">
        <v>20</v>
      </c>
      <c r="B3870">
        <v>0</v>
      </c>
      <c r="C3870">
        <v>3</v>
      </c>
      <c r="D3870">
        <v>5985</v>
      </c>
      <c r="E3870">
        <v>0</v>
      </c>
      <c r="F3870">
        <v>13</v>
      </c>
      <c r="G3870">
        <v>100.75</v>
      </c>
      <c r="H3870">
        <v>2010.84</v>
      </c>
      <c r="I3870">
        <f t="shared" si="60"/>
        <v>0</v>
      </c>
      <c r="J3870" t="s">
        <v>3686</v>
      </c>
    </row>
    <row r="3871" spans="1:10" hidden="1">
      <c r="A3871">
        <v>29</v>
      </c>
      <c r="B3871">
        <v>0</v>
      </c>
      <c r="C3871">
        <v>3</v>
      </c>
      <c r="D3871">
        <v>5191</v>
      </c>
      <c r="E3871">
        <v>0</v>
      </c>
      <c r="F3871">
        <v>2</v>
      </c>
      <c r="G3871">
        <v>20.05</v>
      </c>
      <c r="H3871">
        <v>52.95</v>
      </c>
      <c r="I3871">
        <f t="shared" si="60"/>
        <v>0</v>
      </c>
      <c r="J3871" t="s">
        <v>3751</v>
      </c>
    </row>
    <row r="3872" spans="1:10">
      <c r="A3872">
        <v>57</v>
      </c>
      <c r="B3872">
        <v>0</v>
      </c>
      <c r="C3872">
        <v>3</v>
      </c>
      <c r="D3872">
        <v>2508</v>
      </c>
      <c r="E3872">
        <v>0</v>
      </c>
      <c r="F3872">
        <v>16</v>
      </c>
      <c r="G3872">
        <v>86.6</v>
      </c>
      <c r="H3872">
        <v>1587.88</v>
      </c>
      <c r="I3872">
        <f t="shared" si="60"/>
        <v>1</v>
      </c>
      <c r="J3872" t="s">
        <v>24</v>
      </c>
    </row>
    <row r="3873" spans="1:10">
      <c r="A3873">
        <v>76</v>
      </c>
      <c r="B3873">
        <v>0</v>
      </c>
      <c r="C3873">
        <v>3</v>
      </c>
      <c r="D3873">
        <v>2556</v>
      </c>
      <c r="E3873">
        <v>0</v>
      </c>
      <c r="F3873">
        <v>2</v>
      </c>
      <c r="G3873">
        <v>54.4</v>
      </c>
      <c r="H3873">
        <v>202.72</v>
      </c>
      <c r="I3873">
        <f t="shared" si="60"/>
        <v>1</v>
      </c>
      <c r="J3873" t="s">
        <v>24</v>
      </c>
    </row>
    <row r="3874" spans="1:10">
      <c r="A3874">
        <v>22</v>
      </c>
      <c r="B3874">
        <v>0</v>
      </c>
      <c r="C3874">
        <v>3</v>
      </c>
      <c r="D3874">
        <v>4903</v>
      </c>
      <c r="E3874">
        <v>1</v>
      </c>
      <c r="F3874">
        <v>68</v>
      </c>
      <c r="G3874">
        <v>75.8</v>
      </c>
      <c r="H3874">
        <v>7368.19</v>
      </c>
      <c r="I3874">
        <f t="shared" si="60"/>
        <v>1</v>
      </c>
      <c r="J3874" t="s">
        <v>24</v>
      </c>
    </row>
    <row r="3875" spans="1:10">
      <c r="A3875">
        <v>63</v>
      </c>
      <c r="B3875">
        <v>0</v>
      </c>
      <c r="C3875">
        <v>3</v>
      </c>
      <c r="D3875">
        <v>3424</v>
      </c>
      <c r="E3875">
        <v>0</v>
      </c>
      <c r="F3875">
        <v>1</v>
      </c>
      <c r="G3875">
        <v>90.85</v>
      </c>
      <c r="H3875">
        <v>99.41</v>
      </c>
      <c r="I3875">
        <f t="shared" si="60"/>
        <v>1</v>
      </c>
      <c r="J3875" t="s">
        <v>24</v>
      </c>
    </row>
    <row r="3876" spans="1:10">
      <c r="A3876">
        <v>64</v>
      </c>
      <c r="B3876">
        <v>0</v>
      </c>
      <c r="C3876">
        <v>3</v>
      </c>
      <c r="D3876">
        <v>4476</v>
      </c>
      <c r="E3876">
        <v>0</v>
      </c>
      <c r="F3876">
        <v>1</v>
      </c>
      <c r="G3876">
        <v>34.700000000000003</v>
      </c>
      <c r="H3876">
        <v>34.700000000000003</v>
      </c>
      <c r="I3876">
        <f t="shared" si="60"/>
        <v>1</v>
      </c>
      <c r="J3876" t="s">
        <v>24</v>
      </c>
    </row>
    <row r="3877" spans="1:10">
      <c r="A3877">
        <v>31</v>
      </c>
      <c r="B3877">
        <v>0</v>
      </c>
      <c r="C3877">
        <v>3</v>
      </c>
      <c r="D3877">
        <v>5000</v>
      </c>
      <c r="E3877">
        <v>0</v>
      </c>
      <c r="F3877">
        <v>3</v>
      </c>
      <c r="G3877">
        <v>19.600000000000001</v>
      </c>
      <c r="H3877">
        <v>99.59</v>
      </c>
      <c r="I3877">
        <f t="shared" si="60"/>
        <v>1</v>
      </c>
      <c r="J3877" t="s">
        <v>24</v>
      </c>
    </row>
    <row r="3878" spans="1:10">
      <c r="A3878">
        <v>38</v>
      </c>
      <c r="B3878">
        <v>0</v>
      </c>
      <c r="C3878">
        <v>3</v>
      </c>
      <c r="D3878">
        <v>2928</v>
      </c>
      <c r="E3878">
        <v>0</v>
      </c>
      <c r="F3878">
        <v>2</v>
      </c>
      <c r="G3878">
        <v>70</v>
      </c>
      <c r="H3878">
        <v>228.57</v>
      </c>
      <c r="I3878">
        <f t="shared" si="60"/>
        <v>1</v>
      </c>
      <c r="J3878" t="s">
        <v>24</v>
      </c>
    </row>
    <row r="3879" spans="1:10">
      <c r="A3879">
        <v>31</v>
      </c>
      <c r="B3879">
        <v>0</v>
      </c>
      <c r="C3879">
        <v>3</v>
      </c>
      <c r="D3879">
        <v>2236</v>
      </c>
      <c r="E3879">
        <v>0</v>
      </c>
      <c r="F3879">
        <v>9</v>
      </c>
      <c r="G3879">
        <v>71</v>
      </c>
      <c r="H3879">
        <v>884.88</v>
      </c>
      <c r="I3879">
        <f t="shared" si="60"/>
        <v>1</v>
      </c>
      <c r="J3879" t="s">
        <v>24</v>
      </c>
    </row>
    <row r="3880" spans="1:10">
      <c r="A3880">
        <v>49</v>
      </c>
      <c r="B3880">
        <v>0</v>
      </c>
      <c r="C3880">
        <v>3</v>
      </c>
      <c r="D3880">
        <v>4072</v>
      </c>
      <c r="E3880">
        <v>3</v>
      </c>
      <c r="F3880">
        <v>71</v>
      </c>
      <c r="G3880">
        <v>106</v>
      </c>
      <c r="H3880">
        <v>11084.84</v>
      </c>
      <c r="I3880">
        <f t="shared" si="60"/>
        <v>1</v>
      </c>
      <c r="J3880" t="s">
        <v>24</v>
      </c>
    </row>
    <row r="3881" spans="1:10">
      <c r="A3881">
        <v>60</v>
      </c>
      <c r="B3881">
        <v>0</v>
      </c>
      <c r="C3881">
        <v>3</v>
      </c>
      <c r="D3881">
        <v>4859</v>
      </c>
      <c r="E3881">
        <v>0</v>
      </c>
      <c r="F3881">
        <v>69</v>
      </c>
      <c r="G3881">
        <v>106.5</v>
      </c>
      <c r="H3881">
        <v>9203.52</v>
      </c>
      <c r="I3881">
        <f t="shared" si="60"/>
        <v>1</v>
      </c>
      <c r="J3881" t="s">
        <v>24</v>
      </c>
    </row>
    <row r="3882" spans="1:10">
      <c r="A3882">
        <v>58</v>
      </c>
      <c r="B3882">
        <v>0</v>
      </c>
      <c r="C3882">
        <v>3</v>
      </c>
      <c r="D3882">
        <v>4553</v>
      </c>
      <c r="E3882">
        <v>5</v>
      </c>
      <c r="F3882">
        <v>11</v>
      </c>
      <c r="G3882">
        <v>104.05</v>
      </c>
      <c r="H3882">
        <v>1323.4</v>
      </c>
      <c r="I3882">
        <f t="shared" si="60"/>
        <v>1</v>
      </c>
      <c r="J3882" t="s">
        <v>24</v>
      </c>
    </row>
    <row r="3883" spans="1:10">
      <c r="A3883">
        <v>73</v>
      </c>
      <c r="B3883">
        <v>0</v>
      </c>
      <c r="C3883">
        <v>3</v>
      </c>
      <c r="D3883">
        <v>2146</v>
      </c>
      <c r="E3883">
        <v>0</v>
      </c>
      <c r="F3883">
        <v>1</v>
      </c>
      <c r="G3883">
        <v>70.55</v>
      </c>
      <c r="H3883">
        <v>88.75</v>
      </c>
      <c r="I3883">
        <f t="shared" si="60"/>
        <v>1</v>
      </c>
      <c r="J3883" t="s">
        <v>24</v>
      </c>
    </row>
    <row r="3884" spans="1:10">
      <c r="A3884">
        <v>72</v>
      </c>
      <c r="B3884">
        <v>0</v>
      </c>
      <c r="C3884">
        <v>3</v>
      </c>
      <c r="D3884">
        <v>4078</v>
      </c>
      <c r="E3884">
        <v>0</v>
      </c>
      <c r="F3884">
        <v>25</v>
      </c>
      <c r="G3884">
        <v>89.7</v>
      </c>
      <c r="H3884">
        <v>3073.22</v>
      </c>
      <c r="I3884">
        <f t="shared" si="60"/>
        <v>1</v>
      </c>
      <c r="J3884" t="s">
        <v>24</v>
      </c>
    </row>
    <row r="3885" spans="1:10">
      <c r="A3885">
        <v>72</v>
      </c>
      <c r="B3885">
        <v>0</v>
      </c>
      <c r="C3885">
        <v>3</v>
      </c>
      <c r="D3885">
        <v>4457</v>
      </c>
      <c r="E3885">
        <v>1</v>
      </c>
      <c r="F3885">
        <v>47</v>
      </c>
      <c r="G3885">
        <v>70.55</v>
      </c>
      <c r="H3885">
        <v>4548.91</v>
      </c>
      <c r="I3885">
        <f t="shared" si="60"/>
        <v>1</v>
      </c>
      <c r="J3885" t="s">
        <v>24</v>
      </c>
    </row>
    <row r="3886" spans="1:10">
      <c r="A3886">
        <v>73</v>
      </c>
      <c r="B3886">
        <v>0</v>
      </c>
      <c r="C3886">
        <v>3</v>
      </c>
      <c r="D3886">
        <v>2645</v>
      </c>
      <c r="E3886">
        <v>0</v>
      </c>
      <c r="F3886">
        <v>38</v>
      </c>
      <c r="G3886">
        <v>70.150000000000006</v>
      </c>
      <c r="H3886">
        <v>2715.85</v>
      </c>
      <c r="I3886">
        <f t="shared" si="60"/>
        <v>1</v>
      </c>
      <c r="J3886" t="s">
        <v>24</v>
      </c>
    </row>
    <row r="3887" spans="1:10">
      <c r="A3887">
        <v>73</v>
      </c>
      <c r="B3887">
        <v>0</v>
      </c>
      <c r="C3887">
        <v>3</v>
      </c>
      <c r="D3887">
        <v>4652</v>
      </c>
      <c r="E3887">
        <v>1</v>
      </c>
      <c r="F3887">
        <v>36</v>
      </c>
      <c r="G3887">
        <v>96.5</v>
      </c>
      <c r="H3887">
        <v>4034.06</v>
      </c>
      <c r="I3887">
        <f t="shared" si="60"/>
        <v>1</v>
      </c>
      <c r="J3887" t="s">
        <v>24</v>
      </c>
    </row>
    <row r="3888" spans="1:10">
      <c r="A3888">
        <v>77</v>
      </c>
      <c r="B3888">
        <v>0</v>
      </c>
      <c r="C3888">
        <v>3</v>
      </c>
      <c r="D3888">
        <v>4741</v>
      </c>
      <c r="E3888">
        <v>0</v>
      </c>
      <c r="F3888">
        <v>1</v>
      </c>
      <c r="G3888">
        <v>69.650000000000006</v>
      </c>
      <c r="H3888">
        <v>100.78</v>
      </c>
      <c r="I3888">
        <f t="shared" si="60"/>
        <v>1</v>
      </c>
      <c r="J3888" t="s">
        <v>24</v>
      </c>
    </row>
    <row r="3889" spans="1:10">
      <c r="A3889">
        <v>70</v>
      </c>
      <c r="B3889">
        <v>0</v>
      </c>
      <c r="C3889">
        <v>3</v>
      </c>
      <c r="D3889">
        <v>4221</v>
      </c>
      <c r="E3889">
        <v>3</v>
      </c>
      <c r="F3889">
        <v>61</v>
      </c>
      <c r="G3889">
        <v>19.399999999999999</v>
      </c>
      <c r="H3889">
        <v>4005.02</v>
      </c>
      <c r="I3889">
        <f t="shared" si="60"/>
        <v>1</v>
      </c>
      <c r="J3889" t="s">
        <v>24</v>
      </c>
    </row>
    <row r="3890" spans="1:10">
      <c r="A3890">
        <v>22</v>
      </c>
      <c r="B3890">
        <v>0</v>
      </c>
      <c r="C3890">
        <v>3</v>
      </c>
      <c r="D3890">
        <v>4489</v>
      </c>
      <c r="E3890">
        <v>0</v>
      </c>
      <c r="F3890">
        <v>7</v>
      </c>
      <c r="G3890">
        <v>19.25</v>
      </c>
      <c r="H3890">
        <v>176.28</v>
      </c>
      <c r="I3890">
        <f t="shared" si="60"/>
        <v>1</v>
      </c>
      <c r="J3890" t="s">
        <v>24</v>
      </c>
    </row>
    <row r="3891" spans="1:10">
      <c r="A3891">
        <v>53</v>
      </c>
      <c r="B3891">
        <v>0</v>
      </c>
      <c r="C3891">
        <v>3</v>
      </c>
      <c r="D3891">
        <v>5530</v>
      </c>
      <c r="E3891">
        <v>0</v>
      </c>
      <c r="F3891">
        <v>65</v>
      </c>
      <c r="G3891">
        <v>91.85</v>
      </c>
      <c r="H3891">
        <v>8329.6</v>
      </c>
      <c r="I3891">
        <f t="shared" si="60"/>
        <v>1</v>
      </c>
      <c r="J3891" t="s">
        <v>24</v>
      </c>
    </row>
    <row r="3892" spans="1:10">
      <c r="A3892">
        <v>29</v>
      </c>
      <c r="B3892">
        <v>0</v>
      </c>
      <c r="C3892">
        <v>3</v>
      </c>
      <c r="D3892">
        <v>2967</v>
      </c>
      <c r="E3892">
        <v>0</v>
      </c>
      <c r="F3892">
        <v>13</v>
      </c>
      <c r="G3892">
        <v>23.9</v>
      </c>
      <c r="H3892">
        <v>300.8</v>
      </c>
      <c r="I3892">
        <f t="shared" si="60"/>
        <v>1</v>
      </c>
      <c r="J3892" t="s">
        <v>24</v>
      </c>
    </row>
    <row r="3893" spans="1:10">
      <c r="A3893">
        <v>30</v>
      </c>
      <c r="B3893">
        <v>0</v>
      </c>
      <c r="C3893">
        <v>3</v>
      </c>
      <c r="D3893">
        <v>5421</v>
      </c>
      <c r="E3893">
        <v>0</v>
      </c>
      <c r="F3893">
        <v>1</v>
      </c>
      <c r="G3893">
        <v>20.9</v>
      </c>
      <c r="H3893">
        <v>36.630000000000003</v>
      </c>
      <c r="I3893">
        <f t="shared" si="60"/>
        <v>1</v>
      </c>
      <c r="J3893" t="s">
        <v>24</v>
      </c>
    </row>
    <row r="3894" spans="1:10">
      <c r="A3894">
        <v>21</v>
      </c>
      <c r="B3894">
        <v>0</v>
      </c>
      <c r="C3894">
        <v>3</v>
      </c>
      <c r="D3894">
        <v>2484</v>
      </c>
      <c r="E3894">
        <v>0</v>
      </c>
      <c r="F3894">
        <v>2</v>
      </c>
      <c r="G3894">
        <v>19.5</v>
      </c>
      <c r="H3894">
        <v>87.59</v>
      </c>
      <c r="I3894">
        <f t="shared" si="60"/>
        <v>1</v>
      </c>
      <c r="J3894" t="s">
        <v>24</v>
      </c>
    </row>
    <row r="3895" spans="1:10">
      <c r="A3895">
        <v>23</v>
      </c>
      <c r="B3895">
        <v>0</v>
      </c>
      <c r="C3895">
        <v>3</v>
      </c>
      <c r="D3895">
        <v>5437</v>
      </c>
      <c r="E3895">
        <v>0</v>
      </c>
      <c r="F3895">
        <v>38</v>
      </c>
      <c r="G3895">
        <v>70.45</v>
      </c>
      <c r="H3895">
        <v>3878.58</v>
      </c>
      <c r="I3895">
        <f t="shared" si="60"/>
        <v>1</v>
      </c>
      <c r="J3895" t="s">
        <v>24</v>
      </c>
    </row>
    <row r="3896" spans="1:10">
      <c r="A3896">
        <v>39</v>
      </c>
      <c r="B3896">
        <v>0</v>
      </c>
      <c r="C3896">
        <v>3</v>
      </c>
      <c r="D3896">
        <v>2943</v>
      </c>
      <c r="E3896">
        <v>1</v>
      </c>
      <c r="F3896">
        <v>1</v>
      </c>
      <c r="G3896">
        <v>80.05</v>
      </c>
      <c r="H3896">
        <v>119.84</v>
      </c>
      <c r="I3896">
        <f t="shared" si="60"/>
        <v>1</v>
      </c>
      <c r="J3896" t="s">
        <v>24</v>
      </c>
    </row>
    <row r="3897" spans="1:10">
      <c r="A3897">
        <v>53</v>
      </c>
      <c r="B3897">
        <v>3</v>
      </c>
      <c r="C3897">
        <v>3</v>
      </c>
      <c r="D3897">
        <v>4067</v>
      </c>
      <c r="E3897">
        <v>0</v>
      </c>
      <c r="F3897">
        <v>1</v>
      </c>
      <c r="G3897">
        <v>44.4</v>
      </c>
      <c r="H3897">
        <v>51.54</v>
      </c>
      <c r="I3897">
        <f t="shared" si="60"/>
        <v>1</v>
      </c>
      <c r="J3897" t="s">
        <v>24</v>
      </c>
    </row>
    <row r="3898" spans="1:10">
      <c r="A3898">
        <v>29</v>
      </c>
      <c r="B3898">
        <v>0</v>
      </c>
      <c r="C3898">
        <v>3</v>
      </c>
      <c r="D3898">
        <v>5332</v>
      </c>
      <c r="E3898">
        <v>0</v>
      </c>
      <c r="F3898">
        <v>2</v>
      </c>
      <c r="G3898">
        <v>95.65</v>
      </c>
      <c r="H3898">
        <v>200.82</v>
      </c>
      <c r="I3898">
        <f t="shared" si="60"/>
        <v>1</v>
      </c>
      <c r="J3898" t="s">
        <v>24</v>
      </c>
    </row>
    <row r="3899" spans="1:10">
      <c r="A3899">
        <v>34</v>
      </c>
      <c r="B3899">
        <v>0</v>
      </c>
      <c r="C3899">
        <v>3</v>
      </c>
      <c r="D3899">
        <v>4073</v>
      </c>
      <c r="E3899">
        <v>0</v>
      </c>
      <c r="F3899">
        <v>1</v>
      </c>
      <c r="G3899">
        <v>69.2</v>
      </c>
      <c r="H3899">
        <v>92.92</v>
      </c>
      <c r="I3899">
        <f t="shared" si="60"/>
        <v>1</v>
      </c>
      <c r="J3899" t="s">
        <v>24</v>
      </c>
    </row>
    <row r="3900" spans="1:10">
      <c r="A3900">
        <v>44</v>
      </c>
      <c r="B3900">
        <v>0</v>
      </c>
      <c r="C3900">
        <v>3</v>
      </c>
      <c r="D3900">
        <v>3265</v>
      </c>
      <c r="E3900">
        <v>1</v>
      </c>
      <c r="F3900">
        <v>7</v>
      </c>
      <c r="G3900">
        <v>95.6</v>
      </c>
      <c r="H3900">
        <v>797.72</v>
      </c>
      <c r="I3900">
        <f t="shared" si="60"/>
        <v>1</v>
      </c>
      <c r="J3900" t="s">
        <v>24</v>
      </c>
    </row>
    <row r="3901" spans="1:10">
      <c r="A3901">
        <v>74</v>
      </c>
      <c r="B3901">
        <v>0</v>
      </c>
      <c r="C3901">
        <v>3</v>
      </c>
      <c r="D3901">
        <v>5679</v>
      </c>
      <c r="E3901">
        <v>0</v>
      </c>
      <c r="F3901">
        <v>55</v>
      </c>
      <c r="G3901">
        <v>100</v>
      </c>
      <c r="H3901">
        <v>7665.2</v>
      </c>
      <c r="I3901">
        <f t="shared" si="60"/>
        <v>1</v>
      </c>
      <c r="J3901" t="s">
        <v>24</v>
      </c>
    </row>
    <row r="3902" spans="1:10">
      <c r="A3902">
        <v>66</v>
      </c>
      <c r="B3902">
        <v>0</v>
      </c>
      <c r="C3902">
        <v>3</v>
      </c>
      <c r="D3902">
        <v>4795</v>
      </c>
      <c r="E3902">
        <v>1</v>
      </c>
      <c r="F3902">
        <v>30</v>
      </c>
      <c r="G3902">
        <v>50.4</v>
      </c>
      <c r="H3902">
        <v>1667</v>
      </c>
      <c r="I3902">
        <f t="shared" si="60"/>
        <v>1</v>
      </c>
      <c r="J3902" t="s">
        <v>24</v>
      </c>
    </row>
    <row r="3903" spans="1:10">
      <c r="A3903">
        <v>71</v>
      </c>
      <c r="B3903">
        <v>0</v>
      </c>
      <c r="C3903">
        <v>3</v>
      </c>
      <c r="D3903">
        <v>2767</v>
      </c>
      <c r="E3903">
        <v>0</v>
      </c>
      <c r="F3903">
        <v>1</v>
      </c>
      <c r="G3903">
        <v>69.099999999999994</v>
      </c>
      <c r="H3903">
        <v>85.29</v>
      </c>
      <c r="I3903">
        <f t="shared" si="60"/>
        <v>1</v>
      </c>
      <c r="J3903" t="s">
        <v>24</v>
      </c>
    </row>
    <row r="3904" spans="1:10">
      <c r="A3904">
        <v>70</v>
      </c>
      <c r="B3904">
        <v>0</v>
      </c>
      <c r="C3904">
        <v>3</v>
      </c>
      <c r="D3904">
        <v>3330</v>
      </c>
      <c r="E3904">
        <v>0</v>
      </c>
      <c r="F3904">
        <v>6</v>
      </c>
      <c r="G3904">
        <v>98.25</v>
      </c>
      <c r="H3904">
        <v>844.7</v>
      </c>
      <c r="I3904">
        <f t="shared" si="60"/>
        <v>1</v>
      </c>
      <c r="J3904" t="s">
        <v>24</v>
      </c>
    </row>
    <row r="3905" spans="1:10">
      <c r="A3905">
        <v>79</v>
      </c>
      <c r="B3905">
        <v>0</v>
      </c>
      <c r="C3905">
        <v>3</v>
      </c>
      <c r="D3905">
        <v>2571</v>
      </c>
      <c r="E3905">
        <v>0</v>
      </c>
      <c r="F3905">
        <v>27</v>
      </c>
      <c r="G3905">
        <v>81.45</v>
      </c>
      <c r="H3905">
        <v>3280.62</v>
      </c>
      <c r="I3905">
        <f t="shared" si="60"/>
        <v>1</v>
      </c>
      <c r="J3905" t="s">
        <v>24</v>
      </c>
    </row>
    <row r="3906" spans="1:10">
      <c r="A3906">
        <v>80</v>
      </c>
      <c r="B3906">
        <v>3</v>
      </c>
      <c r="C3906">
        <v>3</v>
      </c>
      <c r="D3906">
        <v>4690</v>
      </c>
      <c r="E3906">
        <v>1</v>
      </c>
      <c r="F3906">
        <v>2</v>
      </c>
      <c r="G3906">
        <v>104.4</v>
      </c>
      <c r="H3906">
        <v>220.38</v>
      </c>
      <c r="I3906">
        <f t="shared" ref="I3906:I3969" si="61">IF(J3906="Churned",1,0)</f>
        <v>1</v>
      </c>
      <c r="J3906" t="s">
        <v>24</v>
      </c>
    </row>
    <row r="3907" spans="1:10">
      <c r="A3907">
        <v>26</v>
      </c>
      <c r="B3907">
        <v>0</v>
      </c>
      <c r="C3907">
        <v>3</v>
      </c>
      <c r="D3907">
        <v>5084</v>
      </c>
      <c r="E3907">
        <v>0</v>
      </c>
      <c r="F3907">
        <v>59</v>
      </c>
      <c r="G3907">
        <v>19.350000000000001</v>
      </c>
      <c r="H3907">
        <v>2656.55</v>
      </c>
      <c r="I3907">
        <f t="shared" si="61"/>
        <v>1</v>
      </c>
      <c r="J3907" t="s">
        <v>24</v>
      </c>
    </row>
    <row r="3908" spans="1:10">
      <c r="A3908">
        <v>51</v>
      </c>
      <c r="B3908">
        <v>0</v>
      </c>
      <c r="C3908">
        <v>3</v>
      </c>
      <c r="D3908">
        <v>5898</v>
      </c>
      <c r="E3908">
        <v>0</v>
      </c>
      <c r="F3908">
        <v>3</v>
      </c>
      <c r="G3908">
        <v>75.25</v>
      </c>
      <c r="H3908">
        <v>295.61</v>
      </c>
      <c r="I3908">
        <f t="shared" si="61"/>
        <v>1</v>
      </c>
      <c r="J3908" t="s">
        <v>24</v>
      </c>
    </row>
    <row r="3909" spans="1:10">
      <c r="A3909">
        <v>40</v>
      </c>
      <c r="B3909">
        <v>0</v>
      </c>
      <c r="C3909">
        <v>3</v>
      </c>
      <c r="D3909">
        <v>2614</v>
      </c>
      <c r="E3909">
        <v>0</v>
      </c>
      <c r="F3909">
        <v>1</v>
      </c>
      <c r="G3909">
        <v>54.75</v>
      </c>
      <c r="H3909">
        <v>67.760000000000005</v>
      </c>
      <c r="I3909">
        <f t="shared" si="61"/>
        <v>1</v>
      </c>
      <c r="J3909" t="s">
        <v>24</v>
      </c>
    </row>
    <row r="3910" spans="1:10">
      <c r="A3910">
        <v>44</v>
      </c>
      <c r="B3910">
        <v>0</v>
      </c>
      <c r="C3910">
        <v>3</v>
      </c>
      <c r="D3910">
        <v>2647</v>
      </c>
      <c r="E3910">
        <v>0</v>
      </c>
      <c r="F3910">
        <v>3</v>
      </c>
      <c r="G3910">
        <v>19.75</v>
      </c>
      <c r="H3910">
        <v>132.74</v>
      </c>
      <c r="I3910">
        <f t="shared" si="61"/>
        <v>1</v>
      </c>
      <c r="J3910" t="s">
        <v>24</v>
      </c>
    </row>
    <row r="3911" spans="1:10">
      <c r="A3911">
        <v>41</v>
      </c>
      <c r="B3911">
        <v>0</v>
      </c>
      <c r="C3911">
        <v>3</v>
      </c>
      <c r="D3911">
        <v>5055</v>
      </c>
      <c r="E3911">
        <v>1</v>
      </c>
      <c r="F3911">
        <v>72</v>
      </c>
      <c r="G3911">
        <v>103.4</v>
      </c>
      <c r="H3911">
        <v>7593.69</v>
      </c>
      <c r="I3911">
        <f t="shared" si="61"/>
        <v>1</v>
      </c>
      <c r="J3911" t="s">
        <v>24</v>
      </c>
    </row>
    <row r="3912" spans="1:10">
      <c r="A3912">
        <v>47</v>
      </c>
      <c r="B3912">
        <v>0</v>
      </c>
      <c r="C3912">
        <v>3</v>
      </c>
      <c r="D3912">
        <v>2793</v>
      </c>
      <c r="E3912">
        <v>0</v>
      </c>
      <c r="F3912">
        <v>46</v>
      </c>
      <c r="G3912">
        <v>54.35</v>
      </c>
      <c r="H3912">
        <v>4539.3500000000004</v>
      </c>
      <c r="I3912">
        <f t="shared" si="61"/>
        <v>1</v>
      </c>
      <c r="J3912" t="s">
        <v>24</v>
      </c>
    </row>
    <row r="3913" spans="1:10">
      <c r="A3913">
        <v>52</v>
      </c>
      <c r="B3913">
        <v>0</v>
      </c>
      <c r="C3913">
        <v>3</v>
      </c>
      <c r="D3913">
        <v>5189</v>
      </c>
      <c r="E3913">
        <v>1</v>
      </c>
      <c r="F3913">
        <v>29</v>
      </c>
      <c r="G3913">
        <v>80.150000000000006</v>
      </c>
      <c r="H3913">
        <v>3020.12</v>
      </c>
      <c r="I3913">
        <f t="shared" si="61"/>
        <v>1</v>
      </c>
      <c r="J3913" t="s">
        <v>24</v>
      </c>
    </row>
    <row r="3914" spans="1:10">
      <c r="A3914">
        <v>29</v>
      </c>
      <c r="B3914">
        <v>0</v>
      </c>
      <c r="C3914">
        <v>3</v>
      </c>
      <c r="D3914">
        <v>5973</v>
      </c>
      <c r="E3914">
        <v>1</v>
      </c>
      <c r="F3914">
        <v>1</v>
      </c>
      <c r="G3914">
        <v>76.2</v>
      </c>
      <c r="H3914">
        <v>161.35</v>
      </c>
      <c r="I3914">
        <f t="shared" si="61"/>
        <v>1</v>
      </c>
      <c r="J3914" t="s">
        <v>24</v>
      </c>
    </row>
    <row r="3915" spans="1:10">
      <c r="A3915">
        <v>53</v>
      </c>
      <c r="B3915">
        <v>0</v>
      </c>
      <c r="C3915">
        <v>3</v>
      </c>
      <c r="D3915">
        <v>2077</v>
      </c>
      <c r="E3915">
        <v>0</v>
      </c>
      <c r="F3915">
        <v>1</v>
      </c>
      <c r="G3915">
        <v>50.5</v>
      </c>
      <c r="H3915">
        <v>90.08</v>
      </c>
      <c r="I3915">
        <f t="shared" si="61"/>
        <v>1</v>
      </c>
      <c r="J3915" t="s">
        <v>24</v>
      </c>
    </row>
    <row r="3916" spans="1:10">
      <c r="A3916">
        <v>35</v>
      </c>
      <c r="B3916">
        <v>0</v>
      </c>
      <c r="C3916">
        <v>3</v>
      </c>
      <c r="D3916">
        <v>3818</v>
      </c>
      <c r="E3916">
        <v>0</v>
      </c>
      <c r="F3916">
        <v>38</v>
      </c>
      <c r="G3916">
        <v>62.3</v>
      </c>
      <c r="H3916">
        <v>4110.78</v>
      </c>
      <c r="I3916">
        <f t="shared" si="61"/>
        <v>1</v>
      </c>
      <c r="J3916" t="s">
        <v>24</v>
      </c>
    </row>
    <row r="3917" spans="1:10">
      <c r="A3917">
        <v>46</v>
      </c>
      <c r="B3917">
        <v>0</v>
      </c>
      <c r="C3917">
        <v>3</v>
      </c>
      <c r="D3917">
        <v>4437</v>
      </c>
      <c r="E3917">
        <v>0</v>
      </c>
      <c r="F3917">
        <v>37</v>
      </c>
      <c r="G3917">
        <v>101.9</v>
      </c>
      <c r="H3917">
        <v>4434.83</v>
      </c>
      <c r="I3917">
        <f t="shared" si="61"/>
        <v>1</v>
      </c>
      <c r="J3917" t="s">
        <v>24</v>
      </c>
    </row>
    <row r="3918" spans="1:10">
      <c r="A3918">
        <v>22</v>
      </c>
      <c r="B3918">
        <v>0</v>
      </c>
      <c r="C3918">
        <v>3</v>
      </c>
      <c r="D3918">
        <v>3521</v>
      </c>
      <c r="E3918">
        <v>1</v>
      </c>
      <c r="F3918">
        <v>18</v>
      </c>
      <c r="G3918">
        <v>78.55</v>
      </c>
      <c r="H3918">
        <v>1512.29</v>
      </c>
      <c r="I3918">
        <f t="shared" si="61"/>
        <v>1</v>
      </c>
      <c r="J3918" t="s">
        <v>24</v>
      </c>
    </row>
    <row r="3919" spans="1:10">
      <c r="A3919">
        <v>66</v>
      </c>
      <c r="B3919">
        <v>1</v>
      </c>
      <c r="C3919">
        <v>3</v>
      </c>
      <c r="D3919">
        <v>4478</v>
      </c>
      <c r="E3919">
        <v>3</v>
      </c>
      <c r="F3919">
        <v>1</v>
      </c>
      <c r="G3919">
        <v>49.25</v>
      </c>
      <c r="H3919">
        <v>57.63</v>
      </c>
      <c r="I3919">
        <f t="shared" si="61"/>
        <v>1</v>
      </c>
      <c r="J3919" t="s">
        <v>24</v>
      </c>
    </row>
    <row r="3920" spans="1:10">
      <c r="A3920">
        <v>71</v>
      </c>
      <c r="B3920">
        <v>3</v>
      </c>
      <c r="C3920">
        <v>3</v>
      </c>
      <c r="D3920">
        <v>5003</v>
      </c>
      <c r="E3920">
        <v>0</v>
      </c>
      <c r="F3920">
        <v>28</v>
      </c>
      <c r="G3920">
        <v>104.8</v>
      </c>
      <c r="H3920">
        <v>3182.97</v>
      </c>
      <c r="I3920">
        <f t="shared" si="61"/>
        <v>1</v>
      </c>
      <c r="J3920" t="s">
        <v>24</v>
      </c>
    </row>
    <row r="3921" spans="1:10">
      <c r="A3921">
        <v>23</v>
      </c>
      <c r="B3921">
        <v>0</v>
      </c>
      <c r="C3921">
        <v>3</v>
      </c>
      <c r="D3921">
        <v>5367</v>
      </c>
      <c r="E3921">
        <v>0</v>
      </c>
      <c r="F3921">
        <v>1</v>
      </c>
      <c r="G3921">
        <v>69.900000000000006</v>
      </c>
      <c r="H3921">
        <v>115.56</v>
      </c>
      <c r="I3921">
        <f t="shared" si="61"/>
        <v>1</v>
      </c>
      <c r="J3921" t="s">
        <v>24</v>
      </c>
    </row>
    <row r="3922" spans="1:10">
      <c r="A3922">
        <v>51</v>
      </c>
      <c r="B3922">
        <v>0</v>
      </c>
      <c r="C3922">
        <v>3</v>
      </c>
      <c r="D3922">
        <v>2404</v>
      </c>
      <c r="E3922">
        <v>1</v>
      </c>
      <c r="F3922">
        <v>26</v>
      </c>
      <c r="G3922">
        <v>83.75</v>
      </c>
      <c r="H3922">
        <v>3004</v>
      </c>
      <c r="I3922">
        <f t="shared" si="61"/>
        <v>1</v>
      </c>
      <c r="J3922" t="s">
        <v>24</v>
      </c>
    </row>
    <row r="3923" spans="1:10">
      <c r="A3923">
        <v>62</v>
      </c>
      <c r="B3923">
        <v>0</v>
      </c>
      <c r="C3923">
        <v>3</v>
      </c>
      <c r="D3923">
        <v>2548</v>
      </c>
      <c r="E3923">
        <v>0</v>
      </c>
      <c r="F3923">
        <v>1</v>
      </c>
      <c r="G3923">
        <v>74.900000000000006</v>
      </c>
      <c r="H3923">
        <v>76.739999999999995</v>
      </c>
      <c r="I3923">
        <f t="shared" si="61"/>
        <v>1</v>
      </c>
      <c r="J3923" t="s">
        <v>24</v>
      </c>
    </row>
    <row r="3924" spans="1:10">
      <c r="A3924">
        <v>26</v>
      </c>
      <c r="B3924">
        <v>0</v>
      </c>
      <c r="C3924">
        <v>3</v>
      </c>
      <c r="D3924">
        <v>5286</v>
      </c>
      <c r="E3924">
        <v>1</v>
      </c>
      <c r="F3924">
        <v>11</v>
      </c>
      <c r="G3924">
        <v>99.5</v>
      </c>
      <c r="H3924">
        <v>1398.83</v>
      </c>
      <c r="I3924">
        <f t="shared" si="61"/>
        <v>1</v>
      </c>
      <c r="J3924" t="s">
        <v>24</v>
      </c>
    </row>
    <row r="3925" spans="1:10">
      <c r="A3925">
        <v>43</v>
      </c>
      <c r="B3925">
        <v>0</v>
      </c>
      <c r="C3925">
        <v>3</v>
      </c>
      <c r="D3925">
        <v>4206</v>
      </c>
      <c r="E3925">
        <v>0</v>
      </c>
      <c r="F3925">
        <v>10</v>
      </c>
      <c r="G3925">
        <v>89.5</v>
      </c>
      <c r="H3925">
        <v>990.9</v>
      </c>
      <c r="I3925">
        <f t="shared" si="61"/>
        <v>1</v>
      </c>
      <c r="J3925" t="s">
        <v>24</v>
      </c>
    </row>
    <row r="3926" spans="1:10">
      <c r="A3926">
        <v>55</v>
      </c>
      <c r="B3926">
        <v>0</v>
      </c>
      <c r="C3926">
        <v>3</v>
      </c>
      <c r="D3926">
        <v>3591</v>
      </c>
      <c r="E3926">
        <v>0</v>
      </c>
      <c r="F3926">
        <v>3</v>
      </c>
      <c r="G3926">
        <v>89.45</v>
      </c>
      <c r="H3926">
        <v>288.89999999999998</v>
      </c>
      <c r="I3926">
        <f t="shared" si="61"/>
        <v>1</v>
      </c>
      <c r="J3926" t="s">
        <v>24</v>
      </c>
    </row>
    <row r="3927" spans="1:10">
      <c r="A3927">
        <v>56</v>
      </c>
      <c r="B3927">
        <v>0</v>
      </c>
      <c r="C3927">
        <v>3</v>
      </c>
      <c r="D3927">
        <v>3677</v>
      </c>
      <c r="E3927">
        <v>0</v>
      </c>
      <c r="F3927">
        <v>4</v>
      </c>
      <c r="G3927">
        <v>95.45</v>
      </c>
      <c r="H3927">
        <v>522.54</v>
      </c>
      <c r="I3927">
        <f t="shared" si="61"/>
        <v>1</v>
      </c>
      <c r="J3927" t="s">
        <v>24</v>
      </c>
    </row>
    <row r="3928" spans="1:10">
      <c r="A3928">
        <v>74</v>
      </c>
      <c r="B3928">
        <v>0</v>
      </c>
      <c r="C3928">
        <v>3</v>
      </c>
      <c r="D3928">
        <v>5287</v>
      </c>
      <c r="E3928">
        <v>0</v>
      </c>
      <c r="F3928">
        <v>1</v>
      </c>
      <c r="G3928">
        <v>71.150000000000006</v>
      </c>
      <c r="H3928">
        <v>115.9</v>
      </c>
      <c r="I3928">
        <f t="shared" si="61"/>
        <v>1</v>
      </c>
      <c r="J3928" t="s">
        <v>24</v>
      </c>
    </row>
    <row r="3929" spans="1:10">
      <c r="A3929">
        <v>78</v>
      </c>
      <c r="B3929">
        <v>0</v>
      </c>
      <c r="C3929">
        <v>3</v>
      </c>
      <c r="D3929">
        <v>5437</v>
      </c>
      <c r="E3929">
        <v>0</v>
      </c>
      <c r="F3929">
        <v>1</v>
      </c>
      <c r="G3929">
        <v>25.1</v>
      </c>
      <c r="H3929">
        <v>25.1</v>
      </c>
      <c r="I3929">
        <f t="shared" si="61"/>
        <v>1</v>
      </c>
      <c r="J3929" t="s">
        <v>24</v>
      </c>
    </row>
    <row r="3930" spans="1:10">
      <c r="A3930">
        <v>67</v>
      </c>
      <c r="B3930">
        <v>0</v>
      </c>
      <c r="C3930">
        <v>3</v>
      </c>
      <c r="D3930">
        <v>3598</v>
      </c>
      <c r="E3930">
        <v>0</v>
      </c>
      <c r="F3930">
        <v>10</v>
      </c>
      <c r="G3930">
        <v>80.25</v>
      </c>
      <c r="H3930">
        <v>1117</v>
      </c>
      <c r="I3930">
        <f t="shared" si="61"/>
        <v>1</v>
      </c>
      <c r="J3930" t="s">
        <v>24</v>
      </c>
    </row>
    <row r="3931" spans="1:10">
      <c r="A3931">
        <v>40</v>
      </c>
      <c r="B3931">
        <v>0</v>
      </c>
      <c r="C3931">
        <v>3</v>
      </c>
      <c r="D3931">
        <v>2966</v>
      </c>
      <c r="E3931">
        <v>0</v>
      </c>
      <c r="F3931">
        <v>10</v>
      </c>
      <c r="G3931">
        <v>86.05</v>
      </c>
      <c r="H3931">
        <v>893.3</v>
      </c>
      <c r="I3931">
        <f t="shared" si="61"/>
        <v>1</v>
      </c>
      <c r="J3931" t="s">
        <v>24</v>
      </c>
    </row>
    <row r="3932" spans="1:10">
      <c r="A3932">
        <v>33</v>
      </c>
      <c r="B3932">
        <v>0</v>
      </c>
      <c r="C3932">
        <v>3</v>
      </c>
      <c r="D3932">
        <v>4931</v>
      </c>
      <c r="E3932">
        <v>0</v>
      </c>
      <c r="F3932">
        <v>18</v>
      </c>
      <c r="G3932">
        <v>20.149999999999999</v>
      </c>
      <c r="H3932">
        <v>551.95000000000005</v>
      </c>
      <c r="I3932">
        <f t="shared" si="61"/>
        <v>1</v>
      </c>
      <c r="J3932" t="s">
        <v>24</v>
      </c>
    </row>
    <row r="3933" spans="1:10">
      <c r="A3933">
        <v>39</v>
      </c>
      <c r="B3933">
        <v>0</v>
      </c>
      <c r="C3933">
        <v>3</v>
      </c>
      <c r="D3933">
        <v>4146</v>
      </c>
      <c r="E3933">
        <v>0</v>
      </c>
      <c r="F3933">
        <v>67</v>
      </c>
      <c r="G3933">
        <v>111.3</v>
      </c>
      <c r="H3933">
        <v>9441.18</v>
      </c>
      <c r="I3933">
        <f t="shared" si="61"/>
        <v>1</v>
      </c>
      <c r="J3933" t="s">
        <v>24</v>
      </c>
    </row>
    <row r="3934" spans="1:10">
      <c r="A3934">
        <v>58</v>
      </c>
      <c r="B3934">
        <v>0</v>
      </c>
      <c r="C3934">
        <v>3</v>
      </c>
      <c r="D3934">
        <v>3968</v>
      </c>
      <c r="E3934">
        <v>0</v>
      </c>
      <c r="F3934">
        <v>15</v>
      </c>
      <c r="G3934">
        <v>101.25</v>
      </c>
      <c r="H3934">
        <v>1709.55</v>
      </c>
      <c r="I3934">
        <f t="shared" si="61"/>
        <v>1</v>
      </c>
      <c r="J3934" t="s">
        <v>24</v>
      </c>
    </row>
    <row r="3935" spans="1:10">
      <c r="A3935">
        <v>43</v>
      </c>
      <c r="B3935">
        <v>0</v>
      </c>
      <c r="C3935">
        <v>3</v>
      </c>
      <c r="D3935">
        <v>2224</v>
      </c>
      <c r="E3935">
        <v>0</v>
      </c>
      <c r="F3935">
        <v>39</v>
      </c>
      <c r="G3935">
        <v>80.45</v>
      </c>
      <c r="H3935">
        <v>4155.1000000000004</v>
      </c>
      <c r="I3935">
        <f t="shared" si="61"/>
        <v>1</v>
      </c>
      <c r="J3935" t="s">
        <v>24</v>
      </c>
    </row>
    <row r="3936" spans="1:10">
      <c r="A3936">
        <v>39</v>
      </c>
      <c r="B3936">
        <v>0</v>
      </c>
      <c r="C3936">
        <v>3</v>
      </c>
      <c r="D3936">
        <v>4063</v>
      </c>
      <c r="E3936">
        <v>0</v>
      </c>
      <c r="F3936">
        <v>1</v>
      </c>
      <c r="G3936">
        <v>70.599999999999994</v>
      </c>
      <c r="H3936">
        <v>97.72</v>
      </c>
      <c r="I3936">
        <f t="shared" si="61"/>
        <v>1</v>
      </c>
      <c r="J3936" t="s">
        <v>24</v>
      </c>
    </row>
    <row r="3937" spans="1:10">
      <c r="A3937">
        <v>48</v>
      </c>
      <c r="B3937">
        <v>0</v>
      </c>
      <c r="C3937">
        <v>3</v>
      </c>
      <c r="D3937">
        <v>2075</v>
      </c>
      <c r="E3937">
        <v>0</v>
      </c>
      <c r="F3937">
        <v>1</v>
      </c>
      <c r="G3937">
        <v>81.099999999999994</v>
      </c>
      <c r="H3937">
        <v>103.96</v>
      </c>
      <c r="I3937">
        <f t="shared" si="61"/>
        <v>1</v>
      </c>
      <c r="J3937" t="s">
        <v>24</v>
      </c>
    </row>
    <row r="3938" spans="1:10">
      <c r="A3938">
        <v>53</v>
      </c>
      <c r="B3938">
        <v>0</v>
      </c>
      <c r="C3938">
        <v>3</v>
      </c>
      <c r="D3938">
        <v>4639</v>
      </c>
      <c r="E3938">
        <v>1</v>
      </c>
      <c r="F3938">
        <v>49</v>
      </c>
      <c r="G3938">
        <v>84.5</v>
      </c>
      <c r="H3938">
        <v>6195.25</v>
      </c>
      <c r="I3938">
        <f t="shared" si="61"/>
        <v>1</v>
      </c>
      <c r="J3938" t="s">
        <v>24</v>
      </c>
    </row>
    <row r="3939" spans="1:10">
      <c r="A3939">
        <v>55</v>
      </c>
      <c r="B3939">
        <v>0</v>
      </c>
      <c r="C3939">
        <v>3</v>
      </c>
      <c r="D3939">
        <v>5180</v>
      </c>
      <c r="E3939">
        <v>0</v>
      </c>
      <c r="F3939">
        <v>5</v>
      </c>
      <c r="G3939">
        <v>100.5</v>
      </c>
      <c r="H3939">
        <v>655</v>
      </c>
      <c r="I3939">
        <f t="shared" si="61"/>
        <v>1</v>
      </c>
      <c r="J3939" t="s">
        <v>24</v>
      </c>
    </row>
    <row r="3940" spans="1:10">
      <c r="A3940">
        <v>54</v>
      </c>
      <c r="B3940">
        <v>0</v>
      </c>
      <c r="C3940">
        <v>3</v>
      </c>
      <c r="D3940">
        <v>5512</v>
      </c>
      <c r="E3940">
        <v>0</v>
      </c>
      <c r="F3940">
        <v>2</v>
      </c>
      <c r="G3940">
        <v>85.55</v>
      </c>
      <c r="H3940">
        <v>198.43</v>
      </c>
      <c r="I3940">
        <f t="shared" si="61"/>
        <v>1</v>
      </c>
      <c r="J3940" t="s">
        <v>24</v>
      </c>
    </row>
    <row r="3941" spans="1:10">
      <c r="A3941">
        <v>78</v>
      </c>
      <c r="B3941">
        <v>0</v>
      </c>
      <c r="C3941">
        <v>3</v>
      </c>
      <c r="D3941">
        <v>5443</v>
      </c>
      <c r="E3941">
        <v>0</v>
      </c>
      <c r="F3941">
        <v>1</v>
      </c>
      <c r="G3941">
        <v>73.650000000000006</v>
      </c>
      <c r="H3941">
        <v>113.53</v>
      </c>
      <c r="I3941">
        <f t="shared" si="61"/>
        <v>1</v>
      </c>
      <c r="J3941" t="s">
        <v>24</v>
      </c>
    </row>
    <row r="3942" spans="1:10">
      <c r="A3942">
        <v>80</v>
      </c>
      <c r="B3942">
        <v>2</v>
      </c>
      <c r="C3942">
        <v>3</v>
      </c>
      <c r="D3942">
        <v>5372</v>
      </c>
      <c r="E3942">
        <v>0</v>
      </c>
      <c r="F3942">
        <v>8</v>
      </c>
      <c r="G3942">
        <v>99.65</v>
      </c>
      <c r="H3942">
        <v>917.7</v>
      </c>
      <c r="I3942">
        <f t="shared" si="61"/>
        <v>1</v>
      </c>
      <c r="J3942" t="s">
        <v>24</v>
      </c>
    </row>
    <row r="3943" spans="1:10">
      <c r="A3943">
        <v>31</v>
      </c>
      <c r="B3943">
        <v>0</v>
      </c>
      <c r="C3943">
        <v>3</v>
      </c>
      <c r="D3943">
        <v>3080</v>
      </c>
      <c r="E3943">
        <v>1</v>
      </c>
      <c r="F3943">
        <v>4</v>
      </c>
      <c r="G3943">
        <v>80.599999999999994</v>
      </c>
      <c r="H3943">
        <v>376.35</v>
      </c>
      <c r="I3943">
        <f t="shared" si="61"/>
        <v>1</v>
      </c>
      <c r="J3943" t="s">
        <v>24</v>
      </c>
    </row>
    <row r="3944" spans="1:10">
      <c r="A3944">
        <v>46</v>
      </c>
      <c r="B3944">
        <v>0</v>
      </c>
      <c r="C3944">
        <v>3</v>
      </c>
      <c r="D3944">
        <v>4939</v>
      </c>
      <c r="E3944">
        <v>0</v>
      </c>
      <c r="F3944">
        <v>1</v>
      </c>
      <c r="G3944">
        <v>20.149999999999999</v>
      </c>
      <c r="H3944">
        <v>41.74</v>
      </c>
      <c r="I3944">
        <f t="shared" si="61"/>
        <v>1</v>
      </c>
      <c r="J3944" t="s">
        <v>24</v>
      </c>
    </row>
    <row r="3945" spans="1:10">
      <c r="A3945">
        <v>42</v>
      </c>
      <c r="B3945">
        <v>0</v>
      </c>
      <c r="C3945">
        <v>3</v>
      </c>
      <c r="D3945">
        <v>5460</v>
      </c>
      <c r="E3945">
        <v>0</v>
      </c>
      <c r="F3945">
        <v>1</v>
      </c>
      <c r="G3945">
        <v>90.75</v>
      </c>
      <c r="H3945">
        <v>113.81</v>
      </c>
      <c r="I3945">
        <f t="shared" si="61"/>
        <v>1</v>
      </c>
      <c r="J3945" t="s">
        <v>24</v>
      </c>
    </row>
    <row r="3946" spans="1:10">
      <c r="A3946">
        <v>26</v>
      </c>
      <c r="B3946">
        <v>0</v>
      </c>
      <c r="C3946">
        <v>3</v>
      </c>
      <c r="D3946">
        <v>3620</v>
      </c>
      <c r="E3946">
        <v>0</v>
      </c>
      <c r="F3946">
        <v>2</v>
      </c>
      <c r="G3946">
        <v>40.4</v>
      </c>
      <c r="H3946">
        <v>77.150000000000006</v>
      </c>
      <c r="I3946">
        <f t="shared" si="61"/>
        <v>1</v>
      </c>
      <c r="J3946" t="s">
        <v>24</v>
      </c>
    </row>
    <row r="3947" spans="1:10">
      <c r="A3947">
        <v>34</v>
      </c>
      <c r="B3947">
        <v>0</v>
      </c>
      <c r="C3947">
        <v>3</v>
      </c>
      <c r="D3947">
        <v>4330</v>
      </c>
      <c r="E3947">
        <v>0</v>
      </c>
      <c r="F3947">
        <v>3</v>
      </c>
      <c r="G3947">
        <v>97.9</v>
      </c>
      <c r="H3947">
        <v>405.84</v>
      </c>
      <c r="I3947">
        <f t="shared" si="61"/>
        <v>1</v>
      </c>
      <c r="J3947" t="s">
        <v>24</v>
      </c>
    </row>
    <row r="3948" spans="1:10">
      <c r="A3948">
        <v>40</v>
      </c>
      <c r="B3948">
        <v>0</v>
      </c>
      <c r="C3948">
        <v>3</v>
      </c>
      <c r="D3948">
        <v>5508</v>
      </c>
      <c r="E3948">
        <v>1</v>
      </c>
      <c r="F3948">
        <v>17</v>
      </c>
      <c r="G3948">
        <v>100.45</v>
      </c>
      <c r="H3948">
        <v>2101.5100000000002</v>
      </c>
      <c r="I3948">
        <f t="shared" si="61"/>
        <v>1</v>
      </c>
      <c r="J3948" t="s">
        <v>24</v>
      </c>
    </row>
    <row r="3949" spans="1:10">
      <c r="A3949">
        <v>74</v>
      </c>
      <c r="B3949">
        <v>0</v>
      </c>
      <c r="C3949">
        <v>3</v>
      </c>
      <c r="D3949">
        <v>4287</v>
      </c>
      <c r="E3949">
        <v>0</v>
      </c>
      <c r="F3949">
        <v>24</v>
      </c>
      <c r="G3949">
        <v>101.25</v>
      </c>
      <c r="H3949">
        <v>3135.67</v>
      </c>
      <c r="I3949">
        <f t="shared" si="61"/>
        <v>1</v>
      </c>
      <c r="J3949" t="s">
        <v>24</v>
      </c>
    </row>
    <row r="3950" spans="1:10">
      <c r="A3950">
        <v>65</v>
      </c>
      <c r="B3950">
        <v>0</v>
      </c>
      <c r="C3950">
        <v>3</v>
      </c>
      <c r="D3950">
        <v>5960</v>
      </c>
      <c r="E3950">
        <v>0</v>
      </c>
      <c r="F3950">
        <v>3</v>
      </c>
      <c r="G3950">
        <v>105</v>
      </c>
      <c r="H3950">
        <v>400.74</v>
      </c>
      <c r="I3950">
        <f t="shared" si="61"/>
        <v>1</v>
      </c>
      <c r="J3950" t="s">
        <v>24</v>
      </c>
    </row>
    <row r="3951" spans="1:10">
      <c r="A3951">
        <v>68</v>
      </c>
      <c r="B3951">
        <v>0</v>
      </c>
      <c r="C3951">
        <v>3</v>
      </c>
      <c r="D3951">
        <v>5813</v>
      </c>
      <c r="E3951">
        <v>1</v>
      </c>
      <c r="F3951">
        <v>50</v>
      </c>
      <c r="G3951">
        <v>88.05</v>
      </c>
      <c r="H3951">
        <v>6323.35</v>
      </c>
      <c r="I3951">
        <f t="shared" si="61"/>
        <v>1</v>
      </c>
      <c r="J3951" t="s">
        <v>24</v>
      </c>
    </row>
    <row r="3952" spans="1:10">
      <c r="A3952">
        <v>79</v>
      </c>
      <c r="B3952">
        <v>0</v>
      </c>
      <c r="C3952">
        <v>3</v>
      </c>
      <c r="D3952">
        <v>2176</v>
      </c>
      <c r="E3952">
        <v>0</v>
      </c>
      <c r="F3952">
        <v>2</v>
      </c>
      <c r="G3952">
        <v>80.75</v>
      </c>
      <c r="H3952">
        <v>169.67</v>
      </c>
      <c r="I3952">
        <f t="shared" si="61"/>
        <v>1</v>
      </c>
      <c r="J3952" t="s">
        <v>24</v>
      </c>
    </row>
    <row r="3953" spans="1:10">
      <c r="A3953">
        <v>41</v>
      </c>
      <c r="B3953">
        <v>0</v>
      </c>
      <c r="C3953">
        <v>3</v>
      </c>
      <c r="D3953">
        <v>4212</v>
      </c>
      <c r="E3953">
        <v>0</v>
      </c>
      <c r="F3953">
        <v>1</v>
      </c>
      <c r="G3953">
        <v>54.35</v>
      </c>
      <c r="H3953">
        <v>79.739999999999995</v>
      </c>
      <c r="I3953">
        <f t="shared" si="61"/>
        <v>1</v>
      </c>
      <c r="J3953" t="s">
        <v>24</v>
      </c>
    </row>
    <row r="3954" spans="1:10">
      <c r="A3954">
        <v>30</v>
      </c>
      <c r="B3954">
        <v>0</v>
      </c>
      <c r="C3954">
        <v>3</v>
      </c>
      <c r="D3954">
        <v>5953</v>
      </c>
      <c r="E3954">
        <v>0</v>
      </c>
      <c r="F3954">
        <v>16</v>
      </c>
      <c r="G3954">
        <v>89.05</v>
      </c>
      <c r="H3954">
        <v>1639.96</v>
      </c>
      <c r="I3954">
        <f t="shared" si="61"/>
        <v>1</v>
      </c>
      <c r="J3954" t="s">
        <v>24</v>
      </c>
    </row>
    <row r="3955" spans="1:10">
      <c r="A3955">
        <v>37</v>
      </c>
      <c r="B3955">
        <v>0</v>
      </c>
      <c r="C3955">
        <v>3</v>
      </c>
      <c r="D3955">
        <v>5075</v>
      </c>
      <c r="E3955">
        <v>1</v>
      </c>
      <c r="F3955">
        <v>1</v>
      </c>
      <c r="G3955">
        <v>78.8</v>
      </c>
      <c r="H3955">
        <v>106.84</v>
      </c>
      <c r="I3955">
        <f t="shared" si="61"/>
        <v>1</v>
      </c>
      <c r="J3955" t="s">
        <v>24</v>
      </c>
    </row>
    <row r="3956" spans="1:10">
      <c r="A3956">
        <v>55</v>
      </c>
      <c r="B3956">
        <v>0</v>
      </c>
      <c r="C3956">
        <v>3</v>
      </c>
      <c r="D3956">
        <v>5398</v>
      </c>
      <c r="E3956">
        <v>0</v>
      </c>
      <c r="F3956">
        <v>45</v>
      </c>
      <c r="G3956">
        <v>20.399999999999999</v>
      </c>
      <c r="H3956">
        <v>2073.4499999999998</v>
      </c>
      <c r="I3956">
        <f t="shared" si="61"/>
        <v>1</v>
      </c>
      <c r="J3956" t="s">
        <v>24</v>
      </c>
    </row>
    <row r="3957" spans="1:10">
      <c r="A3957">
        <v>49</v>
      </c>
      <c r="B3957">
        <v>0</v>
      </c>
      <c r="C3957">
        <v>3</v>
      </c>
      <c r="D3957">
        <v>4109</v>
      </c>
      <c r="E3957">
        <v>0</v>
      </c>
      <c r="F3957">
        <v>5</v>
      </c>
      <c r="G3957">
        <v>85.2</v>
      </c>
      <c r="H3957">
        <v>647.25</v>
      </c>
      <c r="I3957">
        <f t="shared" si="61"/>
        <v>1</v>
      </c>
      <c r="J3957" t="s">
        <v>24</v>
      </c>
    </row>
    <row r="3958" spans="1:10">
      <c r="A3958">
        <v>26</v>
      </c>
      <c r="B3958">
        <v>0</v>
      </c>
      <c r="C3958">
        <v>3</v>
      </c>
      <c r="D3958">
        <v>4123</v>
      </c>
      <c r="E3958">
        <v>1</v>
      </c>
      <c r="F3958">
        <v>21</v>
      </c>
      <c r="G3958">
        <v>111.2</v>
      </c>
      <c r="H3958">
        <v>3198.56</v>
      </c>
      <c r="I3958">
        <f t="shared" si="61"/>
        <v>1</v>
      </c>
      <c r="J3958" t="s">
        <v>24</v>
      </c>
    </row>
    <row r="3959" spans="1:10">
      <c r="A3959">
        <v>24</v>
      </c>
      <c r="B3959">
        <v>0</v>
      </c>
      <c r="C3959">
        <v>3</v>
      </c>
      <c r="D3959">
        <v>2247</v>
      </c>
      <c r="E3959">
        <v>1</v>
      </c>
      <c r="F3959">
        <v>8</v>
      </c>
      <c r="G3959">
        <v>19.75</v>
      </c>
      <c r="H3959">
        <v>514.04</v>
      </c>
      <c r="I3959">
        <f t="shared" si="61"/>
        <v>1</v>
      </c>
      <c r="J3959" t="s">
        <v>24</v>
      </c>
    </row>
    <row r="3960" spans="1:10">
      <c r="A3960">
        <v>44</v>
      </c>
      <c r="B3960">
        <v>0</v>
      </c>
      <c r="C3960">
        <v>3</v>
      </c>
      <c r="D3960">
        <v>2850</v>
      </c>
      <c r="E3960">
        <v>0</v>
      </c>
      <c r="F3960">
        <v>1</v>
      </c>
      <c r="G3960">
        <v>85.8</v>
      </c>
      <c r="H3960">
        <v>120.27</v>
      </c>
      <c r="I3960">
        <f t="shared" si="61"/>
        <v>1</v>
      </c>
      <c r="J3960" t="s">
        <v>24</v>
      </c>
    </row>
    <row r="3961" spans="1:10">
      <c r="A3961">
        <v>30</v>
      </c>
      <c r="B3961">
        <v>0</v>
      </c>
      <c r="C3961">
        <v>3</v>
      </c>
      <c r="D3961">
        <v>4741</v>
      </c>
      <c r="E3961">
        <v>0</v>
      </c>
      <c r="F3961">
        <v>12</v>
      </c>
      <c r="G3961">
        <v>78.099999999999994</v>
      </c>
      <c r="H3961">
        <v>1457.9</v>
      </c>
      <c r="I3961">
        <f t="shared" si="61"/>
        <v>1</v>
      </c>
      <c r="J3961" t="s">
        <v>24</v>
      </c>
    </row>
    <row r="3962" spans="1:10">
      <c r="A3962">
        <v>32</v>
      </c>
      <c r="B3962">
        <v>0</v>
      </c>
      <c r="C3962">
        <v>3</v>
      </c>
      <c r="D3962">
        <v>2251</v>
      </c>
      <c r="E3962">
        <v>0</v>
      </c>
      <c r="F3962">
        <v>19</v>
      </c>
      <c r="G3962">
        <v>73.849999999999994</v>
      </c>
      <c r="H3962">
        <v>1588.51</v>
      </c>
      <c r="I3962">
        <f t="shared" si="61"/>
        <v>1</v>
      </c>
      <c r="J3962" t="s">
        <v>24</v>
      </c>
    </row>
    <row r="3963" spans="1:10">
      <c r="A3963">
        <v>47</v>
      </c>
      <c r="B3963">
        <v>0</v>
      </c>
      <c r="C3963">
        <v>3</v>
      </c>
      <c r="D3963">
        <v>5828</v>
      </c>
      <c r="E3963">
        <v>0</v>
      </c>
      <c r="F3963">
        <v>1</v>
      </c>
      <c r="G3963">
        <v>45.15</v>
      </c>
      <c r="H3963">
        <v>76.069999999999993</v>
      </c>
      <c r="I3963">
        <f t="shared" si="61"/>
        <v>1</v>
      </c>
      <c r="J3963" t="s">
        <v>24</v>
      </c>
    </row>
    <row r="3964" spans="1:10">
      <c r="A3964">
        <v>29</v>
      </c>
      <c r="B3964">
        <v>0</v>
      </c>
      <c r="C3964">
        <v>3</v>
      </c>
      <c r="D3964">
        <v>5897</v>
      </c>
      <c r="E3964">
        <v>0</v>
      </c>
      <c r="F3964">
        <v>23</v>
      </c>
      <c r="G3964">
        <v>74.95</v>
      </c>
      <c r="H3964">
        <v>2372.85</v>
      </c>
      <c r="I3964">
        <f t="shared" si="61"/>
        <v>1</v>
      </c>
      <c r="J3964" t="s">
        <v>24</v>
      </c>
    </row>
    <row r="3965" spans="1:10">
      <c r="A3965">
        <v>48</v>
      </c>
      <c r="B3965">
        <v>0</v>
      </c>
      <c r="C3965">
        <v>3</v>
      </c>
      <c r="D3965">
        <v>5753</v>
      </c>
      <c r="E3965">
        <v>1</v>
      </c>
      <c r="F3965">
        <v>1</v>
      </c>
      <c r="G3965">
        <v>68.5</v>
      </c>
      <c r="H3965">
        <v>99.12</v>
      </c>
      <c r="I3965">
        <f t="shared" si="61"/>
        <v>1</v>
      </c>
      <c r="J3965" t="s">
        <v>24</v>
      </c>
    </row>
    <row r="3966" spans="1:10">
      <c r="A3966">
        <v>39</v>
      </c>
      <c r="B3966">
        <v>0</v>
      </c>
      <c r="C3966">
        <v>3</v>
      </c>
      <c r="D3966">
        <v>4800</v>
      </c>
      <c r="E3966">
        <v>1</v>
      </c>
      <c r="F3966">
        <v>13</v>
      </c>
      <c r="G3966">
        <v>75.3</v>
      </c>
      <c r="H3966">
        <v>1525.31</v>
      </c>
      <c r="I3966">
        <f t="shared" si="61"/>
        <v>1</v>
      </c>
      <c r="J3966" t="s">
        <v>24</v>
      </c>
    </row>
    <row r="3967" spans="1:10">
      <c r="A3967">
        <v>20</v>
      </c>
      <c r="B3967">
        <v>0</v>
      </c>
      <c r="C3967">
        <v>3</v>
      </c>
      <c r="D3967">
        <v>4321</v>
      </c>
      <c r="E3967">
        <v>0</v>
      </c>
      <c r="F3967">
        <v>21</v>
      </c>
      <c r="G3967">
        <v>97.35</v>
      </c>
      <c r="H3967">
        <v>2309.7600000000002</v>
      </c>
      <c r="I3967">
        <f t="shared" si="61"/>
        <v>1</v>
      </c>
      <c r="J3967" t="s">
        <v>24</v>
      </c>
    </row>
    <row r="3968" spans="1:10">
      <c r="A3968">
        <v>63</v>
      </c>
      <c r="B3968">
        <v>1</v>
      </c>
      <c r="C3968">
        <v>3</v>
      </c>
      <c r="D3968">
        <v>4162</v>
      </c>
      <c r="E3968">
        <v>0</v>
      </c>
      <c r="F3968">
        <v>12</v>
      </c>
      <c r="G3968">
        <v>44.55</v>
      </c>
      <c r="H3968">
        <v>524.30999999999995</v>
      </c>
      <c r="I3968">
        <f t="shared" si="61"/>
        <v>1</v>
      </c>
      <c r="J3968" t="s">
        <v>24</v>
      </c>
    </row>
    <row r="3969" spans="1:10">
      <c r="A3969">
        <v>33</v>
      </c>
      <c r="B3969">
        <v>0</v>
      </c>
      <c r="C3969">
        <v>3</v>
      </c>
      <c r="D3969">
        <v>5247</v>
      </c>
      <c r="E3969">
        <v>1</v>
      </c>
      <c r="F3969">
        <v>32</v>
      </c>
      <c r="G3969">
        <v>93.2</v>
      </c>
      <c r="H3969">
        <v>3992.8</v>
      </c>
      <c r="I3969">
        <f t="shared" si="61"/>
        <v>1</v>
      </c>
      <c r="J3969" t="s">
        <v>24</v>
      </c>
    </row>
    <row r="3970" spans="1:10">
      <c r="A3970">
        <v>69</v>
      </c>
      <c r="B3970">
        <v>0</v>
      </c>
      <c r="C3970">
        <v>3</v>
      </c>
      <c r="D3970">
        <v>2709</v>
      </c>
      <c r="E3970">
        <v>1</v>
      </c>
      <c r="F3970">
        <v>12</v>
      </c>
      <c r="G3970">
        <v>98.1</v>
      </c>
      <c r="H3970">
        <v>1378.7</v>
      </c>
      <c r="I3970">
        <f t="shared" ref="I3970:I4033" si="62">IF(J3970="Churned",1,0)</f>
        <v>1</v>
      </c>
      <c r="J3970" t="s">
        <v>24</v>
      </c>
    </row>
    <row r="3971" spans="1:10">
      <c r="A3971">
        <v>67</v>
      </c>
      <c r="B3971">
        <v>0</v>
      </c>
      <c r="C3971">
        <v>3</v>
      </c>
      <c r="D3971">
        <v>4486</v>
      </c>
      <c r="E3971">
        <v>0</v>
      </c>
      <c r="F3971">
        <v>2</v>
      </c>
      <c r="G3971">
        <v>95.1</v>
      </c>
      <c r="H3971">
        <v>206.17</v>
      </c>
      <c r="I3971">
        <f t="shared" si="62"/>
        <v>1</v>
      </c>
      <c r="J3971" t="s">
        <v>24</v>
      </c>
    </row>
    <row r="3972" spans="1:10">
      <c r="A3972">
        <v>76</v>
      </c>
      <c r="B3972">
        <v>0</v>
      </c>
      <c r="C3972">
        <v>3</v>
      </c>
      <c r="D3972">
        <v>3817</v>
      </c>
      <c r="E3972">
        <v>1</v>
      </c>
      <c r="F3972">
        <v>1</v>
      </c>
      <c r="G3972">
        <v>20.85</v>
      </c>
      <c r="H3972">
        <v>43.71</v>
      </c>
      <c r="I3972">
        <f t="shared" si="62"/>
        <v>1</v>
      </c>
      <c r="J3972" t="s">
        <v>24</v>
      </c>
    </row>
    <row r="3973" spans="1:10">
      <c r="A3973">
        <v>80</v>
      </c>
      <c r="B3973">
        <v>0</v>
      </c>
      <c r="C3973">
        <v>3</v>
      </c>
      <c r="D3973">
        <v>5750</v>
      </c>
      <c r="E3973">
        <v>0</v>
      </c>
      <c r="F3973">
        <v>6</v>
      </c>
      <c r="G3973">
        <v>95.75</v>
      </c>
      <c r="H3973">
        <v>861.15</v>
      </c>
      <c r="I3973">
        <f t="shared" si="62"/>
        <v>1</v>
      </c>
      <c r="J3973" t="s">
        <v>24</v>
      </c>
    </row>
    <row r="3974" spans="1:10">
      <c r="A3974">
        <v>69</v>
      </c>
      <c r="B3974">
        <v>0</v>
      </c>
      <c r="C3974">
        <v>3</v>
      </c>
      <c r="D3974">
        <v>4094</v>
      </c>
      <c r="E3974">
        <v>1</v>
      </c>
      <c r="F3974">
        <v>1</v>
      </c>
      <c r="G3974">
        <v>70</v>
      </c>
      <c r="H3974">
        <v>99.15</v>
      </c>
      <c r="I3974">
        <f t="shared" si="62"/>
        <v>1</v>
      </c>
      <c r="J3974" t="s">
        <v>24</v>
      </c>
    </row>
    <row r="3975" spans="1:10">
      <c r="A3975">
        <v>41</v>
      </c>
      <c r="B3975">
        <v>0</v>
      </c>
      <c r="C3975">
        <v>3</v>
      </c>
      <c r="D3975">
        <v>2450</v>
      </c>
      <c r="E3975">
        <v>0</v>
      </c>
      <c r="F3975">
        <v>3</v>
      </c>
      <c r="G3975">
        <v>45.35</v>
      </c>
      <c r="H3975">
        <v>250.94</v>
      </c>
      <c r="I3975">
        <f t="shared" si="62"/>
        <v>1</v>
      </c>
      <c r="J3975" t="s">
        <v>24</v>
      </c>
    </row>
    <row r="3976" spans="1:10">
      <c r="A3976">
        <v>26</v>
      </c>
      <c r="B3976">
        <v>0</v>
      </c>
      <c r="C3976">
        <v>3</v>
      </c>
      <c r="D3976">
        <v>3051</v>
      </c>
      <c r="E3976">
        <v>0</v>
      </c>
      <c r="F3976">
        <v>2</v>
      </c>
      <c r="G3976">
        <v>82</v>
      </c>
      <c r="H3976">
        <v>267.01</v>
      </c>
      <c r="I3976">
        <f t="shared" si="62"/>
        <v>1</v>
      </c>
      <c r="J3976" t="s">
        <v>24</v>
      </c>
    </row>
    <row r="3977" spans="1:10">
      <c r="A3977">
        <v>42</v>
      </c>
      <c r="B3977">
        <v>0</v>
      </c>
      <c r="C3977">
        <v>3</v>
      </c>
      <c r="D3977">
        <v>2054</v>
      </c>
      <c r="E3977">
        <v>0</v>
      </c>
      <c r="F3977">
        <v>3</v>
      </c>
      <c r="G3977">
        <v>74.400000000000006</v>
      </c>
      <c r="H3977">
        <v>287.26</v>
      </c>
      <c r="I3977">
        <f t="shared" si="62"/>
        <v>1</v>
      </c>
      <c r="J3977" t="s">
        <v>24</v>
      </c>
    </row>
    <row r="3978" spans="1:10">
      <c r="A3978">
        <v>32</v>
      </c>
      <c r="B3978">
        <v>0</v>
      </c>
      <c r="C3978">
        <v>3</v>
      </c>
      <c r="D3978">
        <v>3937</v>
      </c>
      <c r="E3978">
        <v>0</v>
      </c>
      <c r="F3978">
        <v>5</v>
      </c>
      <c r="G3978">
        <v>80</v>
      </c>
      <c r="H3978">
        <v>602.45000000000005</v>
      </c>
      <c r="I3978">
        <f t="shared" si="62"/>
        <v>1</v>
      </c>
      <c r="J3978" t="s">
        <v>24</v>
      </c>
    </row>
    <row r="3979" spans="1:10">
      <c r="A3979">
        <v>26</v>
      </c>
      <c r="B3979">
        <v>0</v>
      </c>
      <c r="C3979">
        <v>3</v>
      </c>
      <c r="D3979">
        <v>3982</v>
      </c>
      <c r="E3979">
        <v>0</v>
      </c>
      <c r="F3979">
        <v>37</v>
      </c>
      <c r="G3979">
        <v>78.95</v>
      </c>
      <c r="H3979">
        <v>4226.78</v>
      </c>
      <c r="I3979">
        <f t="shared" si="62"/>
        <v>1</v>
      </c>
      <c r="J3979" t="s">
        <v>24</v>
      </c>
    </row>
    <row r="3980" spans="1:10">
      <c r="A3980">
        <v>62</v>
      </c>
      <c r="B3980">
        <v>0</v>
      </c>
      <c r="C3980">
        <v>3</v>
      </c>
      <c r="D3980">
        <v>5671</v>
      </c>
      <c r="E3980">
        <v>0</v>
      </c>
      <c r="F3980">
        <v>12</v>
      </c>
      <c r="G3980">
        <v>89.75</v>
      </c>
      <c r="H3980">
        <v>1224.96</v>
      </c>
      <c r="I3980">
        <f t="shared" si="62"/>
        <v>1</v>
      </c>
      <c r="J3980" t="s">
        <v>24</v>
      </c>
    </row>
    <row r="3981" spans="1:10">
      <c r="A3981">
        <v>57</v>
      </c>
      <c r="B3981">
        <v>0</v>
      </c>
      <c r="C3981">
        <v>3</v>
      </c>
      <c r="D3981">
        <v>5284</v>
      </c>
      <c r="E3981">
        <v>0</v>
      </c>
      <c r="F3981">
        <v>1</v>
      </c>
      <c r="G3981">
        <v>75.349999999999994</v>
      </c>
      <c r="H3981">
        <v>118.17</v>
      </c>
      <c r="I3981">
        <f t="shared" si="62"/>
        <v>1</v>
      </c>
      <c r="J3981" t="s">
        <v>24</v>
      </c>
    </row>
    <row r="3982" spans="1:10">
      <c r="A3982">
        <v>41</v>
      </c>
      <c r="B3982">
        <v>0</v>
      </c>
      <c r="C3982">
        <v>3</v>
      </c>
      <c r="D3982">
        <v>4235</v>
      </c>
      <c r="E3982">
        <v>1</v>
      </c>
      <c r="F3982">
        <v>49</v>
      </c>
      <c r="G3982">
        <v>100.45</v>
      </c>
      <c r="H3982">
        <v>6233.93</v>
      </c>
      <c r="I3982">
        <f t="shared" si="62"/>
        <v>1</v>
      </c>
      <c r="J3982" t="s">
        <v>24</v>
      </c>
    </row>
    <row r="3983" spans="1:10">
      <c r="A3983">
        <v>35</v>
      </c>
      <c r="B3983">
        <v>0</v>
      </c>
      <c r="C3983">
        <v>3</v>
      </c>
      <c r="D3983">
        <v>3056</v>
      </c>
      <c r="E3983">
        <v>0</v>
      </c>
      <c r="F3983">
        <v>1</v>
      </c>
      <c r="G3983">
        <v>80.2</v>
      </c>
      <c r="H3983">
        <v>81.430000000000007</v>
      </c>
      <c r="I3983">
        <f t="shared" si="62"/>
        <v>1</v>
      </c>
      <c r="J3983" t="s">
        <v>24</v>
      </c>
    </row>
    <row r="3984" spans="1:10">
      <c r="A3984">
        <v>25</v>
      </c>
      <c r="B3984">
        <v>0</v>
      </c>
      <c r="C3984">
        <v>3</v>
      </c>
      <c r="D3984">
        <v>5775</v>
      </c>
      <c r="E3984">
        <v>0</v>
      </c>
      <c r="F3984">
        <v>2</v>
      </c>
      <c r="G3984">
        <v>49.25</v>
      </c>
      <c r="H3984">
        <v>90.35</v>
      </c>
      <c r="I3984">
        <f t="shared" si="62"/>
        <v>1</v>
      </c>
      <c r="J3984" t="s">
        <v>24</v>
      </c>
    </row>
    <row r="3985" spans="1:10">
      <c r="A3985">
        <v>21</v>
      </c>
      <c r="B3985">
        <v>0</v>
      </c>
      <c r="C3985">
        <v>3</v>
      </c>
      <c r="D3985">
        <v>4930</v>
      </c>
      <c r="E3985">
        <v>0</v>
      </c>
      <c r="F3985">
        <v>4</v>
      </c>
      <c r="G3985">
        <v>50.7</v>
      </c>
      <c r="H3985">
        <v>190.54</v>
      </c>
      <c r="I3985">
        <f t="shared" si="62"/>
        <v>1</v>
      </c>
      <c r="J3985" t="s">
        <v>24</v>
      </c>
    </row>
    <row r="3986" spans="1:10">
      <c r="A3986">
        <v>42</v>
      </c>
      <c r="B3986">
        <v>0</v>
      </c>
      <c r="C3986">
        <v>3</v>
      </c>
      <c r="D3986">
        <v>5527</v>
      </c>
      <c r="E3986">
        <v>0</v>
      </c>
      <c r="F3986">
        <v>1</v>
      </c>
      <c r="G3986">
        <v>20.9</v>
      </c>
      <c r="H3986">
        <v>36.409999999999997</v>
      </c>
      <c r="I3986">
        <f t="shared" si="62"/>
        <v>1</v>
      </c>
      <c r="J3986" t="s">
        <v>24</v>
      </c>
    </row>
    <row r="3987" spans="1:10">
      <c r="A3987">
        <v>54</v>
      </c>
      <c r="B3987">
        <v>0</v>
      </c>
      <c r="C3987">
        <v>3</v>
      </c>
      <c r="D3987">
        <v>3074</v>
      </c>
      <c r="E3987">
        <v>0</v>
      </c>
      <c r="F3987">
        <v>10</v>
      </c>
      <c r="G3987">
        <v>94.85</v>
      </c>
      <c r="H3987">
        <v>1386.05</v>
      </c>
      <c r="I3987">
        <f t="shared" si="62"/>
        <v>1</v>
      </c>
      <c r="J3987" t="s">
        <v>24</v>
      </c>
    </row>
    <row r="3988" spans="1:10">
      <c r="A3988">
        <v>34</v>
      </c>
      <c r="B3988">
        <v>0</v>
      </c>
      <c r="C3988">
        <v>3</v>
      </c>
      <c r="D3988">
        <v>3890</v>
      </c>
      <c r="E3988">
        <v>0</v>
      </c>
      <c r="F3988">
        <v>9</v>
      </c>
      <c r="G3988">
        <v>80.8</v>
      </c>
      <c r="H3988">
        <v>896.16</v>
      </c>
      <c r="I3988">
        <f t="shared" si="62"/>
        <v>1</v>
      </c>
      <c r="J3988" t="s">
        <v>24</v>
      </c>
    </row>
    <row r="3989" spans="1:10">
      <c r="A3989">
        <v>39</v>
      </c>
      <c r="B3989">
        <v>0</v>
      </c>
      <c r="C3989">
        <v>3</v>
      </c>
      <c r="D3989">
        <v>4751</v>
      </c>
      <c r="E3989">
        <v>1</v>
      </c>
      <c r="F3989">
        <v>52</v>
      </c>
      <c r="G3989">
        <v>96.25</v>
      </c>
      <c r="H3989">
        <v>7532.93</v>
      </c>
      <c r="I3989">
        <f t="shared" si="62"/>
        <v>1</v>
      </c>
      <c r="J3989" t="s">
        <v>24</v>
      </c>
    </row>
    <row r="3990" spans="1:10">
      <c r="A3990">
        <v>63</v>
      </c>
      <c r="B3990">
        <v>0</v>
      </c>
      <c r="C3990">
        <v>3</v>
      </c>
      <c r="D3990">
        <v>5949</v>
      </c>
      <c r="E3990">
        <v>1</v>
      </c>
      <c r="F3990">
        <v>32</v>
      </c>
      <c r="G3990">
        <v>78.900000000000006</v>
      </c>
      <c r="H3990">
        <v>3170.19</v>
      </c>
      <c r="I3990">
        <f t="shared" si="62"/>
        <v>1</v>
      </c>
      <c r="J3990" t="s">
        <v>24</v>
      </c>
    </row>
    <row r="3991" spans="1:10">
      <c r="A3991">
        <v>62</v>
      </c>
      <c r="B3991">
        <v>0</v>
      </c>
      <c r="C3991">
        <v>3</v>
      </c>
      <c r="D3991">
        <v>5338</v>
      </c>
      <c r="E3991">
        <v>0</v>
      </c>
      <c r="F3991">
        <v>1</v>
      </c>
      <c r="G3991">
        <v>49.65</v>
      </c>
      <c r="H3991">
        <v>93.83</v>
      </c>
      <c r="I3991">
        <f t="shared" si="62"/>
        <v>1</v>
      </c>
      <c r="J3991" t="s">
        <v>24</v>
      </c>
    </row>
    <row r="3992" spans="1:10">
      <c r="A3992">
        <v>60</v>
      </c>
      <c r="B3992">
        <v>0</v>
      </c>
      <c r="C3992">
        <v>3</v>
      </c>
      <c r="D3992">
        <v>5932</v>
      </c>
      <c r="E3992">
        <v>0</v>
      </c>
      <c r="F3992">
        <v>25</v>
      </c>
      <c r="G3992">
        <v>99.5</v>
      </c>
      <c r="H3992">
        <v>3560.05</v>
      </c>
      <c r="I3992">
        <f t="shared" si="62"/>
        <v>1</v>
      </c>
      <c r="J3992" t="s">
        <v>24</v>
      </c>
    </row>
    <row r="3993" spans="1:10">
      <c r="A3993">
        <v>35</v>
      </c>
      <c r="B3993">
        <v>0</v>
      </c>
      <c r="C3993">
        <v>3</v>
      </c>
      <c r="D3993">
        <v>5866</v>
      </c>
      <c r="E3993">
        <v>0</v>
      </c>
      <c r="F3993">
        <v>22</v>
      </c>
      <c r="G3993">
        <v>55.15</v>
      </c>
      <c r="H3993">
        <v>1930.71</v>
      </c>
      <c r="I3993">
        <f t="shared" si="62"/>
        <v>1</v>
      </c>
      <c r="J3993" t="s">
        <v>24</v>
      </c>
    </row>
    <row r="3994" spans="1:10">
      <c r="A3994">
        <v>22</v>
      </c>
      <c r="B3994">
        <v>0</v>
      </c>
      <c r="C3994">
        <v>3</v>
      </c>
      <c r="D3994">
        <v>4424</v>
      </c>
      <c r="E3994">
        <v>0</v>
      </c>
      <c r="F3994">
        <v>1</v>
      </c>
      <c r="G3994">
        <v>80.8</v>
      </c>
      <c r="H3994">
        <v>122.57</v>
      </c>
      <c r="I3994">
        <f t="shared" si="62"/>
        <v>1</v>
      </c>
      <c r="J3994" t="s">
        <v>24</v>
      </c>
    </row>
    <row r="3995" spans="1:10">
      <c r="A3995">
        <v>34</v>
      </c>
      <c r="B3995">
        <v>0</v>
      </c>
      <c r="C3995">
        <v>3</v>
      </c>
      <c r="D3995">
        <v>5433</v>
      </c>
      <c r="E3995">
        <v>0</v>
      </c>
      <c r="F3995">
        <v>1</v>
      </c>
      <c r="G3995">
        <v>39.65</v>
      </c>
      <c r="H3995">
        <v>59.65</v>
      </c>
      <c r="I3995">
        <f t="shared" si="62"/>
        <v>1</v>
      </c>
      <c r="J3995" t="s">
        <v>24</v>
      </c>
    </row>
    <row r="3996" spans="1:10">
      <c r="A3996">
        <v>78</v>
      </c>
      <c r="B3996">
        <v>0</v>
      </c>
      <c r="C3996">
        <v>3</v>
      </c>
      <c r="D3996">
        <v>4333</v>
      </c>
      <c r="E3996">
        <v>1</v>
      </c>
      <c r="F3996">
        <v>33</v>
      </c>
      <c r="G3996">
        <v>94.5</v>
      </c>
      <c r="H3996">
        <v>4022.29</v>
      </c>
      <c r="I3996">
        <f t="shared" si="62"/>
        <v>1</v>
      </c>
      <c r="J3996" t="s">
        <v>24</v>
      </c>
    </row>
    <row r="3997" spans="1:10">
      <c r="A3997">
        <v>72</v>
      </c>
      <c r="B3997">
        <v>0</v>
      </c>
      <c r="C3997">
        <v>3</v>
      </c>
      <c r="D3997">
        <v>4972</v>
      </c>
      <c r="E3997">
        <v>0</v>
      </c>
      <c r="F3997">
        <v>1</v>
      </c>
      <c r="G3997">
        <v>43.3</v>
      </c>
      <c r="H3997">
        <v>43.3</v>
      </c>
      <c r="I3997">
        <f t="shared" si="62"/>
        <v>1</v>
      </c>
      <c r="J3997" t="s">
        <v>24</v>
      </c>
    </row>
    <row r="3998" spans="1:10">
      <c r="A3998">
        <v>75</v>
      </c>
      <c r="B3998">
        <v>0</v>
      </c>
      <c r="C3998">
        <v>3</v>
      </c>
      <c r="D3998">
        <v>5429</v>
      </c>
      <c r="E3998">
        <v>1</v>
      </c>
      <c r="F3998">
        <v>1</v>
      </c>
      <c r="G3998">
        <v>74.400000000000006</v>
      </c>
      <c r="H3998">
        <v>121.76</v>
      </c>
      <c r="I3998">
        <f t="shared" si="62"/>
        <v>1</v>
      </c>
      <c r="J3998" t="s">
        <v>24</v>
      </c>
    </row>
    <row r="3999" spans="1:10">
      <c r="A3999">
        <v>67</v>
      </c>
      <c r="B3999">
        <v>0</v>
      </c>
      <c r="C3999">
        <v>3</v>
      </c>
      <c r="D3999">
        <v>5859</v>
      </c>
      <c r="E3999">
        <v>0</v>
      </c>
      <c r="F3999">
        <v>37</v>
      </c>
      <c r="G3999">
        <v>76.25</v>
      </c>
      <c r="H3999">
        <v>3838.7</v>
      </c>
      <c r="I3999">
        <f t="shared" si="62"/>
        <v>1</v>
      </c>
      <c r="J3999" t="s">
        <v>24</v>
      </c>
    </row>
    <row r="4000" spans="1:10">
      <c r="A4000">
        <v>78</v>
      </c>
      <c r="B4000">
        <v>0</v>
      </c>
      <c r="C4000">
        <v>3</v>
      </c>
      <c r="D4000">
        <v>2296</v>
      </c>
      <c r="E4000">
        <v>1</v>
      </c>
      <c r="F4000">
        <v>40</v>
      </c>
      <c r="G4000">
        <v>39.299999999999997</v>
      </c>
      <c r="H4000">
        <v>1637.4</v>
      </c>
      <c r="I4000">
        <f t="shared" si="62"/>
        <v>1</v>
      </c>
      <c r="J4000" t="s">
        <v>24</v>
      </c>
    </row>
    <row r="4001" spans="1:10">
      <c r="A4001">
        <v>66</v>
      </c>
      <c r="B4001">
        <v>0</v>
      </c>
      <c r="C4001">
        <v>3</v>
      </c>
      <c r="D4001">
        <v>4526</v>
      </c>
      <c r="E4001">
        <v>0</v>
      </c>
      <c r="F4001">
        <v>15</v>
      </c>
      <c r="G4001">
        <v>75.3</v>
      </c>
      <c r="H4001">
        <v>1267.3</v>
      </c>
      <c r="I4001">
        <f t="shared" si="62"/>
        <v>1</v>
      </c>
      <c r="J4001" t="s">
        <v>24</v>
      </c>
    </row>
    <row r="4002" spans="1:10">
      <c r="A4002">
        <v>70</v>
      </c>
      <c r="B4002">
        <v>0</v>
      </c>
      <c r="C4002">
        <v>3</v>
      </c>
      <c r="D4002">
        <v>5165</v>
      </c>
      <c r="E4002">
        <v>0</v>
      </c>
      <c r="F4002">
        <v>3</v>
      </c>
      <c r="G4002">
        <v>70.3</v>
      </c>
      <c r="H4002">
        <v>252.12</v>
      </c>
      <c r="I4002">
        <f t="shared" si="62"/>
        <v>1</v>
      </c>
      <c r="J4002" t="s">
        <v>24</v>
      </c>
    </row>
    <row r="4003" spans="1:10">
      <c r="A4003">
        <v>69</v>
      </c>
      <c r="B4003">
        <v>0</v>
      </c>
      <c r="C4003">
        <v>3</v>
      </c>
      <c r="D4003">
        <v>2819</v>
      </c>
      <c r="E4003">
        <v>0</v>
      </c>
      <c r="F4003">
        <v>12</v>
      </c>
      <c r="G4003">
        <v>99.45</v>
      </c>
      <c r="H4003">
        <v>1462.83</v>
      </c>
      <c r="I4003">
        <f t="shared" si="62"/>
        <v>1</v>
      </c>
      <c r="J4003" t="s">
        <v>24</v>
      </c>
    </row>
    <row r="4004" spans="1:10">
      <c r="A4004">
        <v>76</v>
      </c>
      <c r="B4004">
        <v>0</v>
      </c>
      <c r="C4004">
        <v>3</v>
      </c>
      <c r="D4004">
        <v>2674</v>
      </c>
      <c r="E4004">
        <v>1</v>
      </c>
      <c r="F4004">
        <v>44</v>
      </c>
      <c r="G4004">
        <v>88.4</v>
      </c>
      <c r="H4004">
        <v>4996.18</v>
      </c>
      <c r="I4004">
        <f t="shared" si="62"/>
        <v>1</v>
      </c>
      <c r="J4004" t="s">
        <v>24</v>
      </c>
    </row>
    <row r="4005" spans="1:10">
      <c r="A4005">
        <v>68</v>
      </c>
      <c r="B4005">
        <v>0</v>
      </c>
      <c r="C4005">
        <v>3</v>
      </c>
      <c r="D4005">
        <v>4819</v>
      </c>
      <c r="E4005">
        <v>1</v>
      </c>
      <c r="F4005">
        <v>8</v>
      </c>
      <c r="G4005">
        <v>84</v>
      </c>
      <c r="H4005">
        <v>981.8</v>
      </c>
      <c r="I4005">
        <f t="shared" si="62"/>
        <v>1</v>
      </c>
      <c r="J4005" t="s">
        <v>24</v>
      </c>
    </row>
    <row r="4006" spans="1:10">
      <c r="A4006">
        <v>75</v>
      </c>
      <c r="B4006">
        <v>0</v>
      </c>
      <c r="C4006">
        <v>3</v>
      </c>
      <c r="D4006">
        <v>4060</v>
      </c>
      <c r="E4006">
        <v>0</v>
      </c>
      <c r="F4006">
        <v>56</v>
      </c>
      <c r="G4006">
        <v>111.95</v>
      </c>
      <c r="H4006">
        <v>7508.66</v>
      </c>
      <c r="I4006">
        <f t="shared" si="62"/>
        <v>1</v>
      </c>
      <c r="J4006" t="s">
        <v>24</v>
      </c>
    </row>
    <row r="4007" spans="1:10">
      <c r="A4007">
        <v>77</v>
      </c>
      <c r="B4007">
        <v>0</v>
      </c>
      <c r="C4007">
        <v>3</v>
      </c>
      <c r="D4007">
        <v>5383</v>
      </c>
      <c r="E4007">
        <v>0</v>
      </c>
      <c r="F4007">
        <v>5</v>
      </c>
      <c r="G4007">
        <v>96.5</v>
      </c>
      <c r="H4007">
        <v>596.85</v>
      </c>
      <c r="I4007">
        <f t="shared" si="62"/>
        <v>1</v>
      </c>
      <c r="J4007" t="s">
        <v>24</v>
      </c>
    </row>
    <row r="4008" spans="1:10">
      <c r="A4008">
        <v>54</v>
      </c>
      <c r="B4008">
        <v>0</v>
      </c>
      <c r="C4008">
        <v>3</v>
      </c>
      <c r="D4008">
        <v>5032</v>
      </c>
      <c r="E4008">
        <v>1</v>
      </c>
      <c r="F4008">
        <v>6</v>
      </c>
      <c r="G4008">
        <v>80.5</v>
      </c>
      <c r="H4008">
        <v>719.57</v>
      </c>
      <c r="I4008">
        <f t="shared" si="62"/>
        <v>1</v>
      </c>
      <c r="J4008" t="s">
        <v>24</v>
      </c>
    </row>
    <row r="4009" spans="1:10">
      <c r="A4009">
        <v>64</v>
      </c>
      <c r="B4009">
        <v>0</v>
      </c>
      <c r="C4009">
        <v>3</v>
      </c>
      <c r="D4009">
        <v>4479</v>
      </c>
      <c r="E4009">
        <v>0</v>
      </c>
      <c r="F4009">
        <v>7</v>
      </c>
      <c r="G4009">
        <v>20</v>
      </c>
      <c r="H4009">
        <v>249.88</v>
      </c>
      <c r="I4009">
        <f t="shared" si="62"/>
        <v>1</v>
      </c>
      <c r="J4009" t="s">
        <v>24</v>
      </c>
    </row>
    <row r="4010" spans="1:10">
      <c r="A4010">
        <v>27</v>
      </c>
      <c r="B4010">
        <v>0</v>
      </c>
      <c r="C4010">
        <v>3</v>
      </c>
      <c r="D4010">
        <v>5600</v>
      </c>
      <c r="E4010">
        <v>0</v>
      </c>
      <c r="F4010">
        <v>62</v>
      </c>
      <c r="G4010">
        <v>100.15</v>
      </c>
      <c r="H4010">
        <v>8433.61</v>
      </c>
      <c r="I4010">
        <f t="shared" si="62"/>
        <v>1</v>
      </c>
      <c r="J4010" t="s">
        <v>24</v>
      </c>
    </row>
    <row r="4011" spans="1:10">
      <c r="A4011">
        <v>41</v>
      </c>
      <c r="B4011">
        <v>0</v>
      </c>
      <c r="C4011">
        <v>3</v>
      </c>
      <c r="D4011">
        <v>5881</v>
      </c>
      <c r="E4011">
        <v>0</v>
      </c>
      <c r="F4011">
        <v>1</v>
      </c>
      <c r="G4011">
        <v>19.649999999999999</v>
      </c>
      <c r="H4011">
        <v>25.73</v>
      </c>
      <c r="I4011">
        <f t="shared" si="62"/>
        <v>1</v>
      </c>
      <c r="J4011" t="s">
        <v>24</v>
      </c>
    </row>
    <row r="4012" spans="1:10">
      <c r="A4012">
        <v>50</v>
      </c>
      <c r="B4012">
        <v>0</v>
      </c>
      <c r="C4012">
        <v>3</v>
      </c>
      <c r="D4012">
        <v>5801</v>
      </c>
      <c r="E4012">
        <v>1</v>
      </c>
      <c r="F4012">
        <v>25</v>
      </c>
      <c r="G4012">
        <v>90.4</v>
      </c>
      <c r="H4012">
        <v>3200.35</v>
      </c>
      <c r="I4012">
        <f t="shared" si="62"/>
        <v>1</v>
      </c>
      <c r="J4012" t="s">
        <v>24</v>
      </c>
    </row>
    <row r="4013" spans="1:10">
      <c r="A4013">
        <v>63</v>
      </c>
      <c r="B4013">
        <v>0</v>
      </c>
      <c r="C4013">
        <v>3</v>
      </c>
      <c r="D4013">
        <v>4611</v>
      </c>
      <c r="E4013">
        <v>0</v>
      </c>
      <c r="F4013">
        <v>1</v>
      </c>
      <c r="G4013">
        <v>60.15</v>
      </c>
      <c r="H4013">
        <v>113.63</v>
      </c>
      <c r="I4013">
        <f t="shared" si="62"/>
        <v>1</v>
      </c>
      <c r="J4013" t="s">
        <v>24</v>
      </c>
    </row>
    <row r="4014" spans="1:10">
      <c r="A4014">
        <v>19</v>
      </c>
      <c r="B4014">
        <v>0</v>
      </c>
      <c r="C4014">
        <v>3</v>
      </c>
      <c r="D4014">
        <v>4661</v>
      </c>
      <c r="E4014">
        <v>0</v>
      </c>
      <c r="F4014">
        <v>7</v>
      </c>
      <c r="G4014">
        <v>59.5</v>
      </c>
      <c r="H4014">
        <v>431.63</v>
      </c>
      <c r="I4014">
        <f t="shared" si="62"/>
        <v>1</v>
      </c>
      <c r="J4014" t="s">
        <v>24</v>
      </c>
    </row>
    <row r="4015" spans="1:10">
      <c r="A4015">
        <v>54</v>
      </c>
      <c r="B4015">
        <v>0</v>
      </c>
      <c r="C4015">
        <v>3</v>
      </c>
      <c r="D4015">
        <v>6402</v>
      </c>
      <c r="E4015">
        <v>0</v>
      </c>
      <c r="F4015">
        <v>52</v>
      </c>
      <c r="G4015">
        <v>85.35</v>
      </c>
      <c r="H4015">
        <v>6931.36</v>
      </c>
      <c r="I4015">
        <f t="shared" si="62"/>
        <v>1</v>
      </c>
      <c r="J4015" t="s">
        <v>24</v>
      </c>
    </row>
    <row r="4016" spans="1:10">
      <c r="A4016">
        <v>46</v>
      </c>
      <c r="B4016">
        <v>0</v>
      </c>
      <c r="C4016">
        <v>3</v>
      </c>
      <c r="D4016">
        <v>4815</v>
      </c>
      <c r="E4016">
        <v>0</v>
      </c>
      <c r="F4016">
        <v>1</v>
      </c>
      <c r="G4016">
        <v>79.95</v>
      </c>
      <c r="H4016">
        <v>83.08</v>
      </c>
      <c r="I4016">
        <f t="shared" si="62"/>
        <v>1</v>
      </c>
      <c r="J4016" t="s">
        <v>24</v>
      </c>
    </row>
    <row r="4017" spans="1:10">
      <c r="A4017">
        <v>56</v>
      </c>
      <c r="B4017">
        <v>0</v>
      </c>
      <c r="C4017">
        <v>3</v>
      </c>
      <c r="D4017">
        <v>3596</v>
      </c>
      <c r="E4017">
        <v>0</v>
      </c>
      <c r="F4017">
        <v>1</v>
      </c>
      <c r="G4017">
        <v>75.3</v>
      </c>
      <c r="H4017">
        <v>114.74</v>
      </c>
      <c r="I4017">
        <f t="shared" si="62"/>
        <v>1</v>
      </c>
      <c r="J4017" t="s">
        <v>24</v>
      </c>
    </row>
    <row r="4018" spans="1:10">
      <c r="A4018">
        <v>38</v>
      </c>
      <c r="B4018">
        <v>0</v>
      </c>
      <c r="C4018">
        <v>3</v>
      </c>
      <c r="D4018">
        <v>5958</v>
      </c>
      <c r="E4018">
        <v>1</v>
      </c>
      <c r="F4018">
        <v>28</v>
      </c>
      <c r="G4018">
        <v>90.1</v>
      </c>
      <c r="H4018">
        <v>3111.63</v>
      </c>
      <c r="I4018">
        <f t="shared" si="62"/>
        <v>1</v>
      </c>
      <c r="J4018" t="s">
        <v>24</v>
      </c>
    </row>
    <row r="4019" spans="1:10">
      <c r="A4019">
        <v>37</v>
      </c>
      <c r="B4019">
        <v>0</v>
      </c>
      <c r="C4019">
        <v>3</v>
      </c>
      <c r="D4019">
        <v>5775</v>
      </c>
      <c r="E4019">
        <v>1</v>
      </c>
      <c r="F4019">
        <v>17</v>
      </c>
      <c r="G4019">
        <v>92.55</v>
      </c>
      <c r="H4019">
        <v>1816.17</v>
      </c>
      <c r="I4019">
        <f t="shared" si="62"/>
        <v>1</v>
      </c>
      <c r="J4019" t="s">
        <v>24</v>
      </c>
    </row>
    <row r="4020" spans="1:10">
      <c r="A4020">
        <v>42</v>
      </c>
      <c r="B4020">
        <v>0</v>
      </c>
      <c r="C4020">
        <v>3</v>
      </c>
      <c r="D4020">
        <v>4769</v>
      </c>
      <c r="E4020">
        <v>0</v>
      </c>
      <c r="F4020">
        <v>51</v>
      </c>
      <c r="G4020">
        <v>80</v>
      </c>
      <c r="H4020">
        <v>4528.97</v>
      </c>
      <c r="I4020">
        <f t="shared" si="62"/>
        <v>1</v>
      </c>
      <c r="J4020" t="s">
        <v>24</v>
      </c>
    </row>
    <row r="4021" spans="1:10">
      <c r="A4021">
        <v>38</v>
      </c>
      <c r="B4021">
        <v>0</v>
      </c>
      <c r="C4021">
        <v>3</v>
      </c>
      <c r="D4021">
        <v>3358</v>
      </c>
      <c r="E4021">
        <v>1</v>
      </c>
      <c r="F4021">
        <v>34</v>
      </c>
      <c r="G4021">
        <v>87.45</v>
      </c>
      <c r="H4021">
        <v>4260.67</v>
      </c>
      <c r="I4021">
        <f t="shared" si="62"/>
        <v>1</v>
      </c>
      <c r="J4021" t="s">
        <v>24</v>
      </c>
    </row>
    <row r="4022" spans="1:10">
      <c r="A4022">
        <v>39</v>
      </c>
      <c r="B4022">
        <v>0</v>
      </c>
      <c r="C4022">
        <v>3</v>
      </c>
      <c r="D4022">
        <v>4849</v>
      </c>
      <c r="E4022">
        <v>0</v>
      </c>
      <c r="F4022">
        <v>3</v>
      </c>
      <c r="G4022">
        <v>43.3</v>
      </c>
      <c r="H4022">
        <v>270.17</v>
      </c>
      <c r="I4022">
        <f t="shared" si="62"/>
        <v>1</v>
      </c>
      <c r="J4022" t="s">
        <v>24</v>
      </c>
    </row>
    <row r="4023" spans="1:10">
      <c r="A4023">
        <v>23</v>
      </c>
      <c r="B4023">
        <v>3</v>
      </c>
      <c r="C4023">
        <v>3</v>
      </c>
      <c r="D4023">
        <v>2635</v>
      </c>
      <c r="E4023">
        <v>0</v>
      </c>
      <c r="F4023">
        <v>2</v>
      </c>
      <c r="G4023">
        <v>24.4</v>
      </c>
      <c r="H4023">
        <v>36.549999999999997</v>
      </c>
      <c r="I4023">
        <f t="shared" si="62"/>
        <v>1</v>
      </c>
      <c r="J4023" t="s">
        <v>24</v>
      </c>
    </row>
    <row r="4024" spans="1:10">
      <c r="A4024">
        <v>53</v>
      </c>
      <c r="B4024">
        <v>0</v>
      </c>
      <c r="C4024">
        <v>3</v>
      </c>
      <c r="D4024">
        <v>5267</v>
      </c>
      <c r="E4024">
        <v>0</v>
      </c>
      <c r="F4024">
        <v>7</v>
      </c>
      <c r="G4024">
        <v>94.25</v>
      </c>
      <c r="H4024">
        <v>753.35</v>
      </c>
      <c r="I4024">
        <f t="shared" si="62"/>
        <v>1</v>
      </c>
      <c r="J4024" t="s">
        <v>24</v>
      </c>
    </row>
    <row r="4025" spans="1:10">
      <c r="A4025">
        <v>22</v>
      </c>
      <c r="B4025">
        <v>0</v>
      </c>
      <c r="C4025">
        <v>3</v>
      </c>
      <c r="D4025">
        <v>5630</v>
      </c>
      <c r="E4025">
        <v>1</v>
      </c>
      <c r="F4025">
        <v>21</v>
      </c>
      <c r="G4025">
        <v>74.05</v>
      </c>
      <c r="H4025">
        <v>1672.17</v>
      </c>
      <c r="I4025">
        <f t="shared" si="62"/>
        <v>1</v>
      </c>
      <c r="J4025" t="s">
        <v>24</v>
      </c>
    </row>
    <row r="4026" spans="1:10">
      <c r="A4026">
        <v>32</v>
      </c>
      <c r="B4026">
        <v>0</v>
      </c>
      <c r="C4026">
        <v>3</v>
      </c>
      <c r="D4026">
        <v>4851</v>
      </c>
      <c r="E4026">
        <v>0</v>
      </c>
      <c r="F4026">
        <v>1</v>
      </c>
      <c r="G4026">
        <v>19.75</v>
      </c>
      <c r="H4026">
        <v>49.08</v>
      </c>
      <c r="I4026">
        <f t="shared" si="62"/>
        <v>1</v>
      </c>
      <c r="J4026" t="s">
        <v>24</v>
      </c>
    </row>
    <row r="4027" spans="1:10">
      <c r="A4027">
        <v>21</v>
      </c>
      <c r="B4027">
        <v>0</v>
      </c>
      <c r="C4027">
        <v>3</v>
      </c>
      <c r="D4027">
        <v>3212</v>
      </c>
      <c r="E4027">
        <v>0</v>
      </c>
      <c r="F4027">
        <v>4</v>
      </c>
      <c r="G4027">
        <v>90.05</v>
      </c>
      <c r="H4027">
        <v>447.06</v>
      </c>
      <c r="I4027">
        <f t="shared" si="62"/>
        <v>1</v>
      </c>
      <c r="J4027" t="s">
        <v>24</v>
      </c>
    </row>
    <row r="4028" spans="1:10">
      <c r="A4028">
        <v>42</v>
      </c>
      <c r="B4028">
        <v>0</v>
      </c>
      <c r="C4028">
        <v>3</v>
      </c>
      <c r="D4028">
        <v>2007</v>
      </c>
      <c r="E4028">
        <v>0</v>
      </c>
      <c r="F4028">
        <v>1</v>
      </c>
      <c r="G4028">
        <v>70.099999999999994</v>
      </c>
      <c r="H4028">
        <v>116.27</v>
      </c>
      <c r="I4028">
        <f t="shared" si="62"/>
        <v>1</v>
      </c>
      <c r="J4028" t="s">
        <v>24</v>
      </c>
    </row>
    <row r="4029" spans="1:10">
      <c r="A4029">
        <v>58</v>
      </c>
      <c r="B4029">
        <v>0</v>
      </c>
      <c r="C4029">
        <v>3</v>
      </c>
      <c r="D4029">
        <v>4254</v>
      </c>
      <c r="E4029">
        <v>0</v>
      </c>
      <c r="F4029">
        <v>69</v>
      </c>
      <c r="G4029">
        <v>104.05</v>
      </c>
      <c r="H4029">
        <v>7435.88</v>
      </c>
      <c r="I4029">
        <f t="shared" si="62"/>
        <v>1</v>
      </c>
      <c r="J4029" t="s">
        <v>24</v>
      </c>
    </row>
    <row r="4030" spans="1:10">
      <c r="A4030">
        <v>50</v>
      </c>
      <c r="B4030">
        <v>0</v>
      </c>
      <c r="C4030">
        <v>3</v>
      </c>
      <c r="D4030">
        <v>4785</v>
      </c>
      <c r="E4030">
        <v>1</v>
      </c>
      <c r="F4030">
        <v>8</v>
      </c>
      <c r="G4030">
        <v>20.149999999999999</v>
      </c>
      <c r="H4030">
        <v>247.05</v>
      </c>
      <c r="I4030">
        <f t="shared" si="62"/>
        <v>1</v>
      </c>
      <c r="J4030" t="s">
        <v>24</v>
      </c>
    </row>
    <row r="4031" spans="1:10">
      <c r="A4031">
        <v>24</v>
      </c>
      <c r="B4031">
        <v>0</v>
      </c>
      <c r="C4031">
        <v>3</v>
      </c>
      <c r="D4031">
        <v>5172</v>
      </c>
      <c r="E4031">
        <v>0</v>
      </c>
      <c r="F4031">
        <v>2</v>
      </c>
      <c r="G4031">
        <v>79.75</v>
      </c>
      <c r="H4031">
        <v>181.14</v>
      </c>
      <c r="I4031">
        <f t="shared" si="62"/>
        <v>1</v>
      </c>
      <c r="J4031" t="s">
        <v>24</v>
      </c>
    </row>
    <row r="4032" spans="1:10">
      <c r="A4032">
        <v>44</v>
      </c>
      <c r="B4032">
        <v>0</v>
      </c>
      <c r="C4032">
        <v>3</v>
      </c>
      <c r="D4032">
        <v>6117</v>
      </c>
      <c r="E4032">
        <v>0</v>
      </c>
      <c r="F4032">
        <v>54</v>
      </c>
      <c r="G4032">
        <v>103.95</v>
      </c>
      <c r="H4032">
        <v>7986.43</v>
      </c>
      <c r="I4032">
        <f t="shared" si="62"/>
        <v>1</v>
      </c>
      <c r="J4032" t="s">
        <v>24</v>
      </c>
    </row>
    <row r="4033" spans="1:10">
      <c r="A4033">
        <v>20</v>
      </c>
      <c r="B4033">
        <v>0</v>
      </c>
      <c r="C4033">
        <v>3</v>
      </c>
      <c r="D4033">
        <v>4266</v>
      </c>
      <c r="E4033">
        <v>0</v>
      </c>
      <c r="F4033">
        <v>1</v>
      </c>
      <c r="G4033">
        <v>19.3</v>
      </c>
      <c r="H4033">
        <v>68.5</v>
      </c>
      <c r="I4033">
        <f t="shared" si="62"/>
        <v>1</v>
      </c>
      <c r="J4033" t="s">
        <v>24</v>
      </c>
    </row>
    <row r="4034" spans="1:10">
      <c r="A4034">
        <v>61</v>
      </c>
      <c r="B4034">
        <v>0</v>
      </c>
      <c r="C4034">
        <v>3</v>
      </c>
      <c r="D4034">
        <v>2456</v>
      </c>
      <c r="E4034">
        <v>0</v>
      </c>
      <c r="F4034">
        <v>4</v>
      </c>
      <c r="G4034">
        <v>88.45</v>
      </c>
      <c r="H4034">
        <v>567.21</v>
      </c>
      <c r="I4034">
        <f t="shared" ref="I4034:I4097" si="63">IF(J4034="Churned",1,0)</f>
        <v>1</v>
      </c>
      <c r="J4034" t="s">
        <v>24</v>
      </c>
    </row>
    <row r="4035" spans="1:10">
      <c r="A4035">
        <v>32</v>
      </c>
      <c r="B4035">
        <v>0</v>
      </c>
      <c r="C4035">
        <v>3</v>
      </c>
      <c r="D4035">
        <v>2199</v>
      </c>
      <c r="E4035">
        <v>0</v>
      </c>
      <c r="F4035">
        <v>1</v>
      </c>
      <c r="G4035">
        <v>79.599999999999994</v>
      </c>
      <c r="H4035">
        <v>98.92</v>
      </c>
      <c r="I4035">
        <f t="shared" si="63"/>
        <v>1</v>
      </c>
      <c r="J4035" t="s">
        <v>24</v>
      </c>
    </row>
    <row r="4036" spans="1:10">
      <c r="A4036">
        <v>40</v>
      </c>
      <c r="B4036">
        <v>0</v>
      </c>
      <c r="C4036">
        <v>3</v>
      </c>
      <c r="D4036">
        <v>2514</v>
      </c>
      <c r="E4036">
        <v>1</v>
      </c>
      <c r="F4036">
        <v>42</v>
      </c>
      <c r="G4036">
        <v>84.3</v>
      </c>
      <c r="H4036">
        <v>4039.06</v>
      </c>
      <c r="I4036">
        <f t="shared" si="63"/>
        <v>1</v>
      </c>
      <c r="J4036" t="s">
        <v>24</v>
      </c>
    </row>
    <row r="4037" spans="1:10">
      <c r="A4037">
        <v>58</v>
      </c>
      <c r="B4037">
        <v>0</v>
      </c>
      <c r="C4037">
        <v>3</v>
      </c>
      <c r="D4037">
        <v>4296</v>
      </c>
      <c r="E4037">
        <v>2</v>
      </c>
      <c r="F4037">
        <v>71</v>
      </c>
      <c r="G4037">
        <v>93.7</v>
      </c>
      <c r="H4037">
        <v>9462.27</v>
      </c>
      <c r="I4037">
        <f t="shared" si="63"/>
        <v>1</v>
      </c>
      <c r="J4037" t="s">
        <v>24</v>
      </c>
    </row>
    <row r="4038" spans="1:10">
      <c r="A4038">
        <v>55</v>
      </c>
      <c r="B4038">
        <v>0</v>
      </c>
      <c r="C4038">
        <v>3</v>
      </c>
      <c r="D4038">
        <v>5444</v>
      </c>
      <c r="E4038">
        <v>0</v>
      </c>
      <c r="F4038">
        <v>20</v>
      </c>
      <c r="G4038">
        <v>98.55</v>
      </c>
      <c r="H4038">
        <v>2851.6</v>
      </c>
      <c r="I4038">
        <f t="shared" si="63"/>
        <v>1</v>
      </c>
      <c r="J4038" t="s">
        <v>24</v>
      </c>
    </row>
    <row r="4039" spans="1:10">
      <c r="A4039">
        <v>73</v>
      </c>
      <c r="B4039">
        <v>0</v>
      </c>
      <c r="C4039">
        <v>3</v>
      </c>
      <c r="D4039">
        <v>5001</v>
      </c>
      <c r="E4039">
        <v>0</v>
      </c>
      <c r="F4039">
        <v>1</v>
      </c>
      <c r="G4039">
        <v>79.099999999999994</v>
      </c>
      <c r="H4039">
        <v>121.4</v>
      </c>
      <c r="I4039">
        <f t="shared" si="63"/>
        <v>1</v>
      </c>
      <c r="J4039" t="s">
        <v>24</v>
      </c>
    </row>
    <row r="4040" spans="1:10">
      <c r="A4040">
        <v>65</v>
      </c>
      <c r="B4040">
        <v>0</v>
      </c>
      <c r="C4040">
        <v>3</v>
      </c>
      <c r="D4040">
        <v>4403</v>
      </c>
      <c r="E4040">
        <v>0</v>
      </c>
      <c r="F4040">
        <v>1</v>
      </c>
      <c r="G4040">
        <v>75.349999999999994</v>
      </c>
      <c r="H4040">
        <v>103.84</v>
      </c>
      <c r="I4040">
        <f t="shared" si="63"/>
        <v>1</v>
      </c>
      <c r="J4040" t="s">
        <v>24</v>
      </c>
    </row>
    <row r="4041" spans="1:10">
      <c r="A4041">
        <v>80</v>
      </c>
      <c r="B4041">
        <v>0</v>
      </c>
      <c r="C4041">
        <v>3</v>
      </c>
      <c r="D4041">
        <v>5863</v>
      </c>
      <c r="E4041">
        <v>1</v>
      </c>
      <c r="F4041">
        <v>50</v>
      </c>
      <c r="G4041">
        <v>95.05</v>
      </c>
      <c r="H4041">
        <v>6516.7</v>
      </c>
      <c r="I4041">
        <f t="shared" si="63"/>
        <v>1</v>
      </c>
      <c r="J4041" t="s">
        <v>24</v>
      </c>
    </row>
    <row r="4042" spans="1:10">
      <c r="A4042">
        <v>67</v>
      </c>
      <c r="B4042">
        <v>0</v>
      </c>
      <c r="C4042">
        <v>3</v>
      </c>
      <c r="D4042">
        <v>3689</v>
      </c>
      <c r="E4042">
        <v>0</v>
      </c>
      <c r="F4042">
        <v>35</v>
      </c>
      <c r="G4042">
        <v>101.4</v>
      </c>
      <c r="H4042">
        <v>4885.45</v>
      </c>
      <c r="I4042">
        <f t="shared" si="63"/>
        <v>1</v>
      </c>
      <c r="J4042" t="s">
        <v>24</v>
      </c>
    </row>
    <row r="4043" spans="1:10">
      <c r="A4043">
        <v>68</v>
      </c>
      <c r="B4043">
        <v>0</v>
      </c>
      <c r="C4043">
        <v>3</v>
      </c>
      <c r="D4043">
        <v>4174</v>
      </c>
      <c r="E4043">
        <v>0</v>
      </c>
      <c r="F4043">
        <v>8</v>
      </c>
      <c r="G4043">
        <v>75.75</v>
      </c>
      <c r="H4043">
        <v>716.65</v>
      </c>
      <c r="I4043">
        <f t="shared" si="63"/>
        <v>1</v>
      </c>
      <c r="J4043" t="s">
        <v>24</v>
      </c>
    </row>
    <row r="4044" spans="1:10">
      <c r="A4044">
        <v>74</v>
      </c>
      <c r="B4044">
        <v>0</v>
      </c>
      <c r="C4044">
        <v>3</v>
      </c>
      <c r="D4044">
        <v>3351</v>
      </c>
      <c r="E4044">
        <v>0</v>
      </c>
      <c r="F4044">
        <v>1</v>
      </c>
      <c r="G4044">
        <v>19.899999999999999</v>
      </c>
      <c r="H4044">
        <v>56.53</v>
      </c>
      <c r="I4044">
        <f t="shared" si="63"/>
        <v>1</v>
      </c>
      <c r="J4044" t="s">
        <v>24</v>
      </c>
    </row>
    <row r="4045" spans="1:10">
      <c r="A4045">
        <v>59</v>
      </c>
      <c r="B4045">
        <v>0</v>
      </c>
      <c r="C4045">
        <v>3</v>
      </c>
      <c r="D4045">
        <v>4965</v>
      </c>
      <c r="E4045">
        <v>0</v>
      </c>
      <c r="F4045">
        <v>3</v>
      </c>
      <c r="G4045">
        <v>75.099999999999994</v>
      </c>
      <c r="H4045">
        <v>350.26</v>
      </c>
      <c r="I4045">
        <f t="shared" si="63"/>
        <v>1</v>
      </c>
      <c r="J4045" t="s">
        <v>24</v>
      </c>
    </row>
    <row r="4046" spans="1:10">
      <c r="A4046">
        <v>63</v>
      </c>
      <c r="B4046">
        <v>0</v>
      </c>
      <c r="C4046">
        <v>3</v>
      </c>
      <c r="D4046">
        <v>5105</v>
      </c>
      <c r="E4046">
        <v>1</v>
      </c>
      <c r="F4046">
        <v>9</v>
      </c>
      <c r="G4046">
        <v>75.75</v>
      </c>
      <c r="H4046">
        <v>941.65</v>
      </c>
      <c r="I4046">
        <f t="shared" si="63"/>
        <v>1</v>
      </c>
      <c r="J4046" t="s">
        <v>24</v>
      </c>
    </row>
    <row r="4047" spans="1:10">
      <c r="A4047">
        <v>46</v>
      </c>
      <c r="B4047">
        <v>0</v>
      </c>
      <c r="C4047">
        <v>3</v>
      </c>
      <c r="D4047">
        <v>5239</v>
      </c>
      <c r="E4047">
        <v>0</v>
      </c>
      <c r="F4047">
        <v>2</v>
      </c>
      <c r="G4047">
        <v>79</v>
      </c>
      <c r="H4047">
        <v>240.97</v>
      </c>
      <c r="I4047">
        <f t="shared" si="63"/>
        <v>1</v>
      </c>
      <c r="J4047" t="s">
        <v>24</v>
      </c>
    </row>
    <row r="4048" spans="1:10">
      <c r="A4048">
        <v>33</v>
      </c>
      <c r="B4048">
        <v>3</v>
      </c>
      <c r="C4048">
        <v>3</v>
      </c>
      <c r="D4048">
        <v>2611</v>
      </c>
      <c r="E4048">
        <v>0</v>
      </c>
      <c r="F4048">
        <v>1</v>
      </c>
      <c r="G4048">
        <v>19.75</v>
      </c>
      <c r="H4048">
        <v>31.66</v>
      </c>
      <c r="I4048">
        <f t="shared" si="63"/>
        <v>1</v>
      </c>
      <c r="J4048" t="s">
        <v>24</v>
      </c>
    </row>
    <row r="4049" spans="1:10">
      <c r="A4049">
        <v>43</v>
      </c>
      <c r="B4049">
        <v>0</v>
      </c>
      <c r="C4049">
        <v>3</v>
      </c>
      <c r="D4049">
        <v>5730</v>
      </c>
      <c r="E4049">
        <v>0</v>
      </c>
      <c r="F4049">
        <v>1</v>
      </c>
      <c r="G4049">
        <v>71.349999999999994</v>
      </c>
      <c r="H4049">
        <v>106.63</v>
      </c>
      <c r="I4049">
        <f t="shared" si="63"/>
        <v>1</v>
      </c>
      <c r="J4049" t="s">
        <v>24</v>
      </c>
    </row>
    <row r="4050" spans="1:10">
      <c r="A4050">
        <v>23</v>
      </c>
      <c r="B4050">
        <v>0</v>
      </c>
      <c r="C4050">
        <v>3</v>
      </c>
      <c r="D4050">
        <v>3663</v>
      </c>
      <c r="E4050">
        <v>0</v>
      </c>
      <c r="F4050">
        <v>1</v>
      </c>
      <c r="G4050">
        <v>20.399999999999999</v>
      </c>
      <c r="H4050">
        <v>42.52</v>
      </c>
      <c r="I4050">
        <f t="shared" si="63"/>
        <v>1</v>
      </c>
      <c r="J4050" t="s">
        <v>24</v>
      </c>
    </row>
    <row r="4051" spans="1:10">
      <c r="A4051">
        <v>31</v>
      </c>
      <c r="B4051">
        <v>0</v>
      </c>
      <c r="C4051">
        <v>3</v>
      </c>
      <c r="D4051">
        <v>5327</v>
      </c>
      <c r="E4051">
        <v>0</v>
      </c>
      <c r="F4051">
        <v>56</v>
      </c>
      <c r="G4051">
        <v>24.9</v>
      </c>
      <c r="H4051">
        <v>1478.48</v>
      </c>
      <c r="I4051">
        <f t="shared" si="63"/>
        <v>1</v>
      </c>
      <c r="J4051" t="s">
        <v>24</v>
      </c>
    </row>
    <row r="4052" spans="1:10">
      <c r="A4052">
        <v>57</v>
      </c>
      <c r="B4052">
        <v>0</v>
      </c>
      <c r="C4052">
        <v>3</v>
      </c>
      <c r="D4052">
        <v>5605</v>
      </c>
      <c r="E4052">
        <v>0</v>
      </c>
      <c r="F4052">
        <v>56</v>
      </c>
      <c r="G4052">
        <v>104.75</v>
      </c>
      <c r="H4052">
        <v>7447.13</v>
      </c>
      <c r="I4052">
        <f t="shared" si="63"/>
        <v>1</v>
      </c>
      <c r="J4052" t="s">
        <v>24</v>
      </c>
    </row>
    <row r="4053" spans="1:10">
      <c r="A4053">
        <v>68</v>
      </c>
      <c r="B4053">
        <v>0</v>
      </c>
      <c r="C4053">
        <v>3</v>
      </c>
      <c r="D4053">
        <v>4389</v>
      </c>
      <c r="E4053">
        <v>0</v>
      </c>
      <c r="F4053">
        <v>66</v>
      </c>
      <c r="G4053">
        <v>110.9</v>
      </c>
      <c r="H4053">
        <v>8085.45</v>
      </c>
      <c r="I4053">
        <f t="shared" si="63"/>
        <v>1</v>
      </c>
      <c r="J4053" t="s">
        <v>24</v>
      </c>
    </row>
    <row r="4054" spans="1:10">
      <c r="A4054">
        <v>69</v>
      </c>
      <c r="B4054">
        <v>0</v>
      </c>
      <c r="C4054">
        <v>3</v>
      </c>
      <c r="D4054">
        <v>5228</v>
      </c>
      <c r="E4054">
        <v>0</v>
      </c>
      <c r="F4054">
        <v>1</v>
      </c>
      <c r="G4054">
        <v>86.6</v>
      </c>
      <c r="H4054">
        <v>92.03</v>
      </c>
      <c r="I4054">
        <f t="shared" si="63"/>
        <v>1</v>
      </c>
      <c r="J4054" t="s">
        <v>24</v>
      </c>
    </row>
    <row r="4055" spans="1:10">
      <c r="A4055">
        <v>41</v>
      </c>
      <c r="B4055">
        <v>0</v>
      </c>
      <c r="C4055">
        <v>3</v>
      </c>
      <c r="D4055">
        <v>3606</v>
      </c>
      <c r="E4055">
        <v>0</v>
      </c>
      <c r="F4055">
        <v>32</v>
      </c>
      <c r="G4055">
        <v>96.2</v>
      </c>
      <c r="H4055">
        <v>3990.12</v>
      </c>
      <c r="I4055">
        <f t="shared" si="63"/>
        <v>1</v>
      </c>
      <c r="J4055" t="s">
        <v>24</v>
      </c>
    </row>
    <row r="4056" spans="1:10">
      <c r="A4056">
        <v>45</v>
      </c>
      <c r="B4056">
        <v>0</v>
      </c>
      <c r="C4056">
        <v>3</v>
      </c>
      <c r="D4056">
        <v>4533</v>
      </c>
      <c r="E4056">
        <v>1</v>
      </c>
      <c r="F4056">
        <v>9</v>
      </c>
      <c r="G4056">
        <v>79.349999999999994</v>
      </c>
      <c r="H4056">
        <v>956.28</v>
      </c>
      <c r="I4056">
        <f t="shared" si="63"/>
        <v>1</v>
      </c>
      <c r="J4056" t="s">
        <v>24</v>
      </c>
    </row>
    <row r="4057" spans="1:10">
      <c r="A4057">
        <v>30</v>
      </c>
      <c r="B4057">
        <v>0</v>
      </c>
      <c r="C4057">
        <v>3</v>
      </c>
      <c r="D4057">
        <v>4884</v>
      </c>
      <c r="E4057">
        <v>0</v>
      </c>
      <c r="F4057">
        <v>1</v>
      </c>
      <c r="G4057">
        <v>75.7</v>
      </c>
      <c r="H4057">
        <v>84.75</v>
      </c>
      <c r="I4057">
        <f t="shared" si="63"/>
        <v>1</v>
      </c>
      <c r="J4057" t="s">
        <v>24</v>
      </c>
    </row>
    <row r="4058" spans="1:10">
      <c r="A4058">
        <v>39</v>
      </c>
      <c r="B4058">
        <v>0</v>
      </c>
      <c r="C4058">
        <v>3</v>
      </c>
      <c r="D4058">
        <v>4565</v>
      </c>
      <c r="E4058">
        <v>1</v>
      </c>
      <c r="F4058">
        <v>5</v>
      </c>
      <c r="G4058">
        <v>83.6</v>
      </c>
      <c r="H4058">
        <v>414.76</v>
      </c>
      <c r="I4058">
        <f t="shared" si="63"/>
        <v>1</v>
      </c>
      <c r="J4058" t="s">
        <v>24</v>
      </c>
    </row>
    <row r="4059" spans="1:10">
      <c r="A4059">
        <v>54</v>
      </c>
      <c r="B4059">
        <v>0</v>
      </c>
      <c r="C4059">
        <v>3</v>
      </c>
      <c r="D4059">
        <v>5746</v>
      </c>
      <c r="E4059">
        <v>1</v>
      </c>
      <c r="F4059">
        <v>50</v>
      </c>
      <c r="G4059">
        <v>71.05</v>
      </c>
      <c r="H4059">
        <v>3674.85</v>
      </c>
      <c r="I4059">
        <f t="shared" si="63"/>
        <v>1</v>
      </c>
      <c r="J4059" t="s">
        <v>24</v>
      </c>
    </row>
    <row r="4060" spans="1:10">
      <c r="A4060">
        <v>69</v>
      </c>
      <c r="B4060">
        <v>0</v>
      </c>
      <c r="C4060">
        <v>3</v>
      </c>
      <c r="D4060">
        <v>4400</v>
      </c>
      <c r="E4060">
        <v>1</v>
      </c>
      <c r="F4060">
        <v>66</v>
      </c>
      <c r="G4060">
        <v>80.55</v>
      </c>
      <c r="H4060">
        <v>6697.3</v>
      </c>
      <c r="I4060">
        <f t="shared" si="63"/>
        <v>1</v>
      </c>
      <c r="J4060" t="s">
        <v>24</v>
      </c>
    </row>
    <row r="4061" spans="1:10">
      <c r="A4061">
        <v>74</v>
      </c>
      <c r="B4061">
        <v>0</v>
      </c>
      <c r="C4061">
        <v>3</v>
      </c>
      <c r="D4061">
        <v>4322</v>
      </c>
      <c r="E4061">
        <v>0</v>
      </c>
      <c r="F4061">
        <v>2</v>
      </c>
      <c r="G4061">
        <v>79.599999999999994</v>
      </c>
      <c r="H4061">
        <v>258.87</v>
      </c>
      <c r="I4061">
        <f t="shared" si="63"/>
        <v>1</v>
      </c>
      <c r="J4061" t="s">
        <v>24</v>
      </c>
    </row>
    <row r="4062" spans="1:10">
      <c r="A4062">
        <v>80</v>
      </c>
      <c r="B4062">
        <v>0</v>
      </c>
      <c r="C4062">
        <v>3</v>
      </c>
      <c r="D4062">
        <v>3320</v>
      </c>
      <c r="E4062">
        <v>0</v>
      </c>
      <c r="F4062">
        <v>10</v>
      </c>
      <c r="G4062">
        <v>84.6</v>
      </c>
      <c r="H4062">
        <v>1034.05</v>
      </c>
      <c r="I4062">
        <f t="shared" si="63"/>
        <v>1</v>
      </c>
      <c r="J4062" t="s">
        <v>24</v>
      </c>
    </row>
    <row r="4063" spans="1:10">
      <c r="A4063">
        <v>70</v>
      </c>
      <c r="B4063">
        <v>0</v>
      </c>
      <c r="C4063">
        <v>3</v>
      </c>
      <c r="D4063">
        <v>5795</v>
      </c>
      <c r="E4063">
        <v>0</v>
      </c>
      <c r="F4063">
        <v>34</v>
      </c>
      <c r="G4063">
        <v>73.95</v>
      </c>
      <c r="H4063">
        <v>2577.15</v>
      </c>
      <c r="I4063">
        <f t="shared" si="63"/>
        <v>1</v>
      </c>
      <c r="J4063" t="s">
        <v>24</v>
      </c>
    </row>
    <row r="4064" spans="1:10">
      <c r="A4064">
        <v>63</v>
      </c>
      <c r="B4064">
        <v>0</v>
      </c>
      <c r="C4064">
        <v>3</v>
      </c>
      <c r="D4064">
        <v>3860</v>
      </c>
      <c r="E4064">
        <v>0</v>
      </c>
      <c r="F4064">
        <v>1</v>
      </c>
      <c r="G4064">
        <v>74.599999999999994</v>
      </c>
      <c r="H4064">
        <v>106.76</v>
      </c>
      <c r="I4064">
        <f t="shared" si="63"/>
        <v>1</v>
      </c>
      <c r="J4064" t="s">
        <v>24</v>
      </c>
    </row>
    <row r="4065" spans="1:10">
      <c r="A4065">
        <v>23</v>
      </c>
      <c r="B4065">
        <v>0</v>
      </c>
      <c r="C4065">
        <v>3</v>
      </c>
      <c r="D4065">
        <v>2653</v>
      </c>
      <c r="E4065">
        <v>1</v>
      </c>
      <c r="F4065">
        <v>12</v>
      </c>
      <c r="G4065">
        <v>19.8</v>
      </c>
      <c r="H4065">
        <v>681.4</v>
      </c>
      <c r="I4065">
        <f t="shared" si="63"/>
        <v>1</v>
      </c>
      <c r="J4065" t="s">
        <v>24</v>
      </c>
    </row>
    <row r="4066" spans="1:10">
      <c r="A4066">
        <v>59</v>
      </c>
      <c r="B4066">
        <v>0</v>
      </c>
      <c r="C4066">
        <v>3</v>
      </c>
      <c r="D4066">
        <v>4471</v>
      </c>
      <c r="E4066">
        <v>1</v>
      </c>
      <c r="F4066">
        <v>53</v>
      </c>
      <c r="G4066">
        <v>106.1</v>
      </c>
      <c r="H4066">
        <v>7364.52</v>
      </c>
      <c r="I4066">
        <f t="shared" si="63"/>
        <v>1</v>
      </c>
      <c r="J4066" t="s">
        <v>24</v>
      </c>
    </row>
    <row r="4067" spans="1:10">
      <c r="A4067">
        <v>44</v>
      </c>
      <c r="B4067">
        <v>0</v>
      </c>
      <c r="C4067">
        <v>3</v>
      </c>
      <c r="D4067">
        <v>5074</v>
      </c>
      <c r="E4067">
        <v>0</v>
      </c>
      <c r="F4067">
        <v>51</v>
      </c>
      <c r="G4067">
        <v>94.8</v>
      </c>
      <c r="H4067">
        <v>7120.87</v>
      </c>
      <c r="I4067">
        <f t="shared" si="63"/>
        <v>1</v>
      </c>
      <c r="J4067" t="s">
        <v>24</v>
      </c>
    </row>
    <row r="4068" spans="1:10">
      <c r="A4068">
        <v>22</v>
      </c>
      <c r="B4068">
        <v>0</v>
      </c>
      <c r="C4068">
        <v>3</v>
      </c>
      <c r="D4068">
        <v>2162</v>
      </c>
      <c r="E4068">
        <v>1</v>
      </c>
      <c r="F4068">
        <v>10</v>
      </c>
      <c r="G4068">
        <v>70.3</v>
      </c>
      <c r="H4068">
        <v>1055.4000000000001</v>
      </c>
      <c r="I4068">
        <f t="shared" si="63"/>
        <v>1</v>
      </c>
      <c r="J4068" t="s">
        <v>24</v>
      </c>
    </row>
    <row r="4069" spans="1:10">
      <c r="A4069">
        <v>36</v>
      </c>
      <c r="B4069">
        <v>0</v>
      </c>
      <c r="C4069">
        <v>3</v>
      </c>
      <c r="D4069">
        <v>2279</v>
      </c>
      <c r="E4069">
        <v>0</v>
      </c>
      <c r="F4069">
        <v>2</v>
      </c>
      <c r="G4069">
        <v>19.3</v>
      </c>
      <c r="H4069">
        <v>59.88</v>
      </c>
      <c r="I4069">
        <f t="shared" si="63"/>
        <v>1</v>
      </c>
      <c r="J4069" t="s">
        <v>24</v>
      </c>
    </row>
    <row r="4070" spans="1:10">
      <c r="A4070">
        <v>56</v>
      </c>
      <c r="B4070">
        <v>0</v>
      </c>
      <c r="C4070">
        <v>3</v>
      </c>
      <c r="D4070">
        <v>3207</v>
      </c>
      <c r="E4070">
        <v>0</v>
      </c>
      <c r="F4070">
        <v>3</v>
      </c>
      <c r="G4070">
        <v>74.25</v>
      </c>
      <c r="H4070">
        <v>316.92</v>
      </c>
      <c r="I4070">
        <f t="shared" si="63"/>
        <v>1</v>
      </c>
      <c r="J4070" t="s">
        <v>24</v>
      </c>
    </row>
    <row r="4071" spans="1:10">
      <c r="A4071">
        <v>44</v>
      </c>
      <c r="B4071">
        <v>0</v>
      </c>
      <c r="C4071">
        <v>3</v>
      </c>
      <c r="D4071">
        <v>4931</v>
      </c>
      <c r="E4071">
        <v>0</v>
      </c>
      <c r="F4071">
        <v>25</v>
      </c>
      <c r="G4071">
        <v>24.75</v>
      </c>
      <c r="H4071">
        <v>1185.8499999999999</v>
      </c>
      <c r="I4071">
        <f t="shared" si="63"/>
        <v>1</v>
      </c>
      <c r="J4071" t="s">
        <v>24</v>
      </c>
    </row>
    <row r="4072" spans="1:10">
      <c r="A4072">
        <v>61</v>
      </c>
      <c r="B4072">
        <v>0</v>
      </c>
      <c r="C4072">
        <v>3</v>
      </c>
      <c r="D4072">
        <v>3298</v>
      </c>
      <c r="E4072">
        <v>1</v>
      </c>
      <c r="F4072">
        <v>20</v>
      </c>
      <c r="G4072">
        <v>24.45</v>
      </c>
      <c r="H4072">
        <v>482.8</v>
      </c>
      <c r="I4072">
        <f t="shared" si="63"/>
        <v>1</v>
      </c>
      <c r="J4072" t="s">
        <v>24</v>
      </c>
    </row>
    <row r="4073" spans="1:10">
      <c r="A4073">
        <v>44</v>
      </c>
      <c r="B4073">
        <v>0</v>
      </c>
      <c r="C4073">
        <v>3</v>
      </c>
      <c r="D4073">
        <v>4119</v>
      </c>
      <c r="E4073">
        <v>0</v>
      </c>
      <c r="F4073">
        <v>39</v>
      </c>
      <c r="G4073">
        <v>50.75</v>
      </c>
      <c r="H4073">
        <v>2011.4</v>
      </c>
      <c r="I4073">
        <f t="shared" si="63"/>
        <v>1</v>
      </c>
      <c r="J4073" t="s">
        <v>24</v>
      </c>
    </row>
    <row r="4074" spans="1:10">
      <c r="A4074">
        <v>35</v>
      </c>
      <c r="B4074">
        <v>0</v>
      </c>
      <c r="C4074">
        <v>3</v>
      </c>
      <c r="D4074">
        <v>3670</v>
      </c>
      <c r="E4074">
        <v>1</v>
      </c>
      <c r="F4074">
        <v>17</v>
      </c>
      <c r="G4074">
        <v>85.45</v>
      </c>
      <c r="H4074">
        <v>2263.52</v>
      </c>
      <c r="I4074">
        <f t="shared" si="63"/>
        <v>1</v>
      </c>
      <c r="J4074" t="s">
        <v>24</v>
      </c>
    </row>
    <row r="4075" spans="1:10">
      <c r="A4075">
        <v>29</v>
      </c>
      <c r="B4075">
        <v>0</v>
      </c>
      <c r="C4075">
        <v>3</v>
      </c>
      <c r="D4075">
        <v>4149</v>
      </c>
      <c r="E4075">
        <v>0</v>
      </c>
      <c r="F4075">
        <v>12</v>
      </c>
      <c r="G4075">
        <v>74.05</v>
      </c>
      <c r="H4075">
        <v>1335</v>
      </c>
      <c r="I4075">
        <f t="shared" si="63"/>
        <v>1</v>
      </c>
      <c r="J4075" t="s">
        <v>24</v>
      </c>
    </row>
    <row r="4076" spans="1:10">
      <c r="A4076">
        <v>57</v>
      </c>
      <c r="B4076">
        <v>0</v>
      </c>
      <c r="C4076">
        <v>3</v>
      </c>
      <c r="D4076">
        <v>5255</v>
      </c>
      <c r="E4076">
        <v>1</v>
      </c>
      <c r="F4076">
        <v>30</v>
      </c>
      <c r="G4076">
        <v>94.1</v>
      </c>
      <c r="H4076">
        <v>3014.75</v>
      </c>
      <c r="I4076">
        <f t="shared" si="63"/>
        <v>1</v>
      </c>
      <c r="J4076" t="s">
        <v>24</v>
      </c>
    </row>
    <row r="4077" spans="1:10">
      <c r="A4077">
        <v>63</v>
      </c>
      <c r="B4077">
        <v>0</v>
      </c>
      <c r="C4077">
        <v>3</v>
      </c>
      <c r="D4077">
        <v>3543</v>
      </c>
      <c r="E4077">
        <v>0</v>
      </c>
      <c r="F4077">
        <v>9</v>
      </c>
      <c r="G4077">
        <v>84.45</v>
      </c>
      <c r="H4077">
        <v>878.69</v>
      </c>
      <c r="I4077">
        <f t="shared" si="63"/>
        <v>1</v>
      </c>
      <c r="J4077" t="s">
        <v>24</v>
      </c>
    </row>
    <row r="4078" spans="1:10">
      <c r="A4078">
        <v>76</v>
      </c>
      <c r="B4078">
        <v>0</v>
      </c>
      <c r="C4078">
        <v>3</v>
      </c>
      <c r="D4078">
        <v>2151</v>
      </c>
      <c r="E4078">
        <v>1</v>
      </c>
      <c r="F4078">
        <v>29</v>
      </c>
      <c r="G4078">
        <v>95.9</v>
      </c>
      <c r="H4078">
        <v>3821.22</v>
      </c>
      <c r="I4078">
        <f t="shared" si="63"/>
        <v>1</v>
      </c>
      <c r="J4078" t="s">
        <v>24</v>
      </c>
    </row>
    <row r="4079" spans="1:10">
      <c r="A4079">
        <v>70</v>
      </c>
      <c r="B4079">
        <v>0</v>
      </c>
      <c r="C4079">
        <v>3</v>
      </c>
      <c r="D4079">
        <v>3763</v>
      </c>
      <c r="E4079">
        <v>0</v>
      </c>
      <c r="F4079">
        <v>1</v>
      </c>
      <c r="G4079">
        <v>76.45</v>
      </c>
      <c r="H4079">
        <v>90.29</v>
      </c>
      <c r="I4079">
        <f t="shared" si="63"/>
        <v>1</v>
      </c>
      <c r="J4079" t="s">
        <v>24</v>
      </c>
    </row>
    <row r="4080" spans="1:10">
      <c r="A4080">
        <v>74</v>
      </c>
      <c r="B4080">
        <v>0</v>
      </c>
      <c r="C4080">
        <v>3</v>
      </c>
      <c r="D4080">
        <v>2295</v>
      </c>
      <c r="E4080">
        <v>0</v>
      </c>
      <c r="F4080">
        <v>1</v>
      </c>
      <c r="G4080">
        <v>45.7</v>
      </c>
      <c r="H4080">
        <v>51.25</v>
      </c>
      <c r="I4080">
        <f t="shared" si="63"/>
        <v>1</v>
      </c>
      <c r="J4080" t="s">
        <v>24</v>
      </c>
    </row>
    <row r="4081" spans="1:10">
      <c r="A4081">
        <v>57</v>
      </c>
      <c r="B4081">
        <v>0</v>
      </c>
      <c r="C4081">
        <v>3</v>
      </c>
      <c r="D4081">
        <v>5640</v>
      </c>
      <c r="E4081">
        <v>1</v>
      </c>
      <c r="F4081">
        <v>4</v>
      </c>
      <c r="G4081">
        <v>85.95</v>
      </c>
      <c r="H4081">
        <v>397.86</v>
      </c>
      <c r="I4081">
        <f t="shared" si="63"/>
        <v>1</v>
      </c>
      <c r="J4081" t="s">
        <v>24</v>
      </c>
    </row>
    <row r="4082" spans="1:10">
      <c r="A4082">
        <v>48</v>
      </c>
      <c r="B4082">
        <v>0</v>
      </c>
      <c r="C4082">
        <v>3</v>
      </c>
      <c r="D4082">
        <v>2969</v>
      </c>
      <c r="E4082">
        <v>0</v>
      </c>
      <c r="F4082">
        <v>2</v>
      </c>
      <c r="G4082">
        <v>86.2</v>
      </c>
      <c r="H4082">
        <v>226.8</v>
      </c>
      <c r="I4082">
        <f t="shared" si="63"/>
        <v>1</v>
      </c>
      <c r="J4082" t="s">
        <v>24</v>
      </c>
    </row>
    <row r="4083" spans="1:10">
      <c r="A4083">
        <v>62</v>
      </c>
      <c r="B4083">
        <v>0</v>
      </c>
      <c r="C4083">
        <v>3</v>
      </c>
      <c r="D4083">
        <v>2050</v>
      </c>
      <c r="E4083">
        <v>0</v>
      </c>
      <c r="F4083">
        <v>24</v>
      </c>
      <c r="G4083">
        <v>89.85</v>
      </c>
      <c r="H4083">
        <v>2836.33</v>
      </c>
      <c r="I4083">
        <f t="shared" si="63"/>
        <v>1</v>
      </c>
      <c r="J4083" t="s">
        <v>24</v>
      </c>
    </row>
    <row r="4084" spans="1:10">
      <c r="A4084">
        <v>23</v>
      </c>
      <c r="B4084">
        <v>0</v>
      </c>
      <c r="C4084">
        <v>3</v>
      </c>
      <c r="D4084">
        <v>2445</v>
      </c>
      <c r="E4084">
        <v>1</v>
      </c>
      <c r="F4084">
        <v>9</v>
      </c>
      <c r="G4084">
        <v>85.35</v>
      </c>
      <c r="H4084">
        <v>932.54</v>
      </c>
      <c r="I4084">
        <f t="shared" si="63"/>
        <v>1</v>
      </c>
      <c r="J4084" t="s">
        <v>24</v>
      </c>
    </row>
    <row r="4085" spans="1:10">
      <c r="A4085">
        <v>63</v>
      </c>
      <c r="B4085">
        <v>0</v>
      </c>
      <c r="C4085">
        <v>3</v>
      </c>
      <c r="D4085">
        <v>4596</v>
      </c>
      <c r="E4085">
        <v>1</v>
      </c>
      <c r="F4085">
        <v>54</v>
      </c>
      <c r="G4085">
        <v>70.150000000000006</v>
      </c>
      <c r="H4085">
        <v>5989.05</v>
      </c>
      <c r="I4085">
        <f t="shared" si="63"/>
        <v>1</v>
      </c>
      <c r="J4085" t="s">
        <v>24</v>
      </c>
    </row>
    <row r="4086" spans="1:10">
      <c r="A4086">
        <v>50</v>
      </c>
      <c r="B4086">
        <v>0</v>
      </c>
      <c r="C4086">
        <v>3</v>
      </c>
      <c r="D4086">
        <v>4933</v>
      </c>
      <c r="E4086">
        <v>0</v>
      </c>
      <c r="F4086">
        <v>1</v>
      </c>
      <c r="G4086">
        <v>20.100000000000001</v>
      </c>
      <c r="H4086">
        <v>60.93</v>
      </c>
      <c r="I4086">
        <f t="shared" si="63"/>
        <v>1</v>
      </c>
      <c r="J4086" t="s">
        <v>24</v>
      </c>
    </row>
    <row r="4087" spans="1:10">
      <c r="A4087">
        <v>63</v>
      </c>
      <c r="B4087">
        <v>0</v>
      </c>
      <c r="C4087">
        <v>3</v>
      </c>
      <c r="D4087">
        <v>5552</v>
      </c>
      <c r="E4087">
        <v>0</v>
      </c>
      <c r="F4087">
        <v>4</v>
      </c>
      <c r="G4087">
        <v>84.05</v>
      </c>
      <c r="H4087">
        <v>500.43</v>
      </c>
      <c r="I4087">
        <f t="shared" si="63"/>
        <v>1</v>
      </c>
      <c r="J4087" t="s">
        <v>24</v>
      </c>
    </row>
    <row r="4088" spans="1:10">
      <c r="A4088">
        <v>21</v>
      </c>
      <c r="B4088">
        <v>0</v>
      </c>
      <c r="C4088">
        <v>3</v>
      </c>
      <c r="D4088">
        <v>5335</v>
      </c>
      <c r="E4088">
        <v>0</v>
      </c>
      <c r="F4088">
        <v>8</v>
      </c>
      <c r="G4088">
        <v>95.65</v>
      </c>
      <c r="H4088">
        <v>1015.38</v>
      </c>
      <c r="I4088">
        <f t="shared" si="63"/>
        <v>1</v>
      </c>
      <c r="J4088" t="s">
        <v>24</v>
      </c>
    </row>
    <row r="4089" spans="1:10">
      <c r="A4089">
        <v>53</v>
      </c>
      <c r="B4089">
        <v>0</v>
      </c>
      <c r="C4089">
        <v>3</v>
      </c>
      <c r="D4089">
        <v>4777</v>
      </c>
      <c r="E4089">
        <v>0</v>
      </c>
      <c r="F4089">
        <v>14</v>
      </c>
      <c r="G4089">
        <v>90.45</v>
      </c>
      <c r="H4089">
        <v>1424.44</v>
      </c>
      <c r="I4089">
        <f t="shared" si="63"/>
        <v>1</v>
      </c>
      <c r="J4089" t="s">
        <v>24</v>
      </c>
    </row>
    <row r="4090" spans="1:10">
      <c r="A4090">
        <v>74</v>
      </c>
      <c r="B4090">
        <v>0</v>
      </c>
      <c r="C4090">
        <v>3</v>
      </c>
      <c r="D4090">
        <v>4687</v>
      </c>
      <c r="E4090">
        <v>1</v>
      </c>
      <c r="F4090">
        <v>39</v>
      </c>
      <c r="G4090">
        <v>105.65</v>
      </c>
      <c r="H4090">
        <v>5581.55</v>
      </c>
      <c r="I4090">
        <f t="shared" si="63"/>
        <v>1</v>
      </c>
      <c r="J4090" t="s">
        <v>24</v>
      </c>
    </row>
    <row r="4091" spans="1:10">
      <c r="A4091">
        <v>65</v>
      </c>
      <c r="B4091">
        <v>0</v>
      </c>
      <c r="C4091">
        <v>3</v>
      </c>
      <c r="D4091">
        <v>2099</v>
      </c>
      <c r="E4091">
        <v>0</v>
      </c>
      <c r="F4091">
        <v>15</v>
      </c>
      <c r="G4091">
        <v>75.650000000000006</v>
      </c>
      <c r="H4091">
        <v>1842.35</v>
      </c>
      <c r="I4091">
        <f t="shared" si="63"/>
        <v>1</v>
      </c>
      <c r="J4091" t="s">
        <v>24</v>
      </c>
    </row>
    <row r="4092" spans="1:10">
      <c r="A4092">
        <v>70</v>
      </c>
      <c r="B4092">
        <v>0</v>
      </c>
      <c r="C4092">
        <v>3</v>
      </c>
      <c r="D4092">
        <v>4969</v>
      </c>
      <c r="E4092">
        <v>1</v>
      </c>
      <c r="F4092">
        <v>7</v>
      </c>
      <c r="G4092">
        <v>74.400000000000006</v>
      </c>
      <c r="H4092">
        <v>557.88</v>
      </c>
      <c r="I4092">
        <f t="shared" si="63"/>
        <v>1</v>
      </c>
      <c r="J4092" t="s">
        <v>24</v>
      </c>
    </row>
    <row r="4093" spans="1:10">
      <c r="A4093">
        <v>72</v>
      </c>
      <c r="B4093">
        <v>0</v>
      </c>
      <c r="C4093">
        <v>3</v>
      </c>
      <c r="D4093">
        <v>5362</v>
      </c>
      <c r="E4093">
        <v>0</v>
      </c>
      <c r="F4093">
        <v>31</v>
      </c>
      <c r="G4093">
        <v>99.95</v>
      </c>
      <c r="H4093">
        <v>4406.8100000000004</v>
      </c>
      <c r="I4093">
        <f t="shared" si="63"/>
        <v>1</v>
      </c>
      <c r="J4093" t="s">
        <v>24</v>
      </c>
    </row>
    <row r="4094" spans="1:10">
      <c r="A4094">
        <v>74</v>
      </c>
      <c r="B4094">
        <v>0</v>
      </c>
      <c r="C4094">
        <v>3</v>
      </c>
      <c r="D4094">
        <v>2516</v>
      </c>
      <c r="E4094">
        <v>0</v>
      </c>
      <c r="F4094">
        <v>5</v>
      </c>
      <c r="G4094">
        <v>83.15</v>
      </c>
      <c r="H4094">
        <v>655.20000000000005</v>
      </c>
      <c r="I4094">
        <f t="shared" si="63"/>
        <v>1</v>
      </c>
      <c r="J4094" t="s">
        <v>24</v>
      </c>
    </row>
    <row r="4095" spans="1:10">
      <c r="A4095">
        <v>68</v>
      </c>
      <c r="B4095">
        <v>0</v>
      </c>
      <c r="C4095">
        <v>3</v>
      </c>
      <c r="D4095">
        <v>2420</v>
      </c>
      <c r="E4095">
        <v>0</v>
      </c>
      <c r="F4095">
        <v>27</v>
      </c>
      <c r="G4095">
        <v>88.3</v>
      </c>
      <c r="H4095">
        <v>2925.13</v>
      </c>
      <c r="I4095">
        <f t="shared" si="63"/>
        <v>1</v>
      </c>
      <c r="J4095" t="s">
        <v>24</v>
      </c>
    </row>
    <row r="4096" spans="1:10">
      <c r="A4096">
        <v>72</v>
      </c>
      <c r="B4096">
        <v>0</v>
      </c>
      <c r="C4096">
        <v>3</v>
      </c>
      <c r="D4096">
        <v>5303</v>
      </c>
      <c r="E4096">
        <v>0</v>
      </c>
      <c r="F4096">
        <v>1</v>
      </c>
      <c r="G4096">
        <v>36.450000000000003</v>
      </c>
      <c r="H4096">
        <v>36.450000000000003</v>
      </c>
      <c r="I4096">
        <f t="shared" si="63"/>
        <v>1</v>
      </c>
      <c r="J4096" t="s">
        <v>24</v>
      </c>
    </row>
    <row r="4097" spans="1:10">
      <c r="A4097">
        <v>79</v>
      </c>
      <c r="B4097">
        <v>2</v>
      </c>
      <c r="C4097">
        <v>3</v>
      </c>
      <c r="D4097">
        <v>5571</v>
      </c>
      <c r="E4097">
        <v>0</v>
      </c>
      <c r="F4097">
        <v>9</v>
      </c>
      <c r="G4097">
        <v>94.4</v>
      </c>
      <c r="H4097">
        <v>1102.1400000000001</v>
      </c>
      <c r="I4097">
        <f t="shared" si="63"/>
        <v>1</v>
      </c>
      <c r="J4097" t="s">
        <v>24</v>
      </c>
    </row>
    <row r="4098" spans="1:10">
      <c r="A4098">
        <v>41</v>
      </c>
      <c r="B4098">
        <v>0</v>
      </c>
      <c r="C4098">
        <v>3</v>
      </c>
      <c r="D4098">
        <v>3579</v>
      </c>
      <c r="E4098">
        <v>0</v>
      </c>
      <c r="F4098">
        <v>15</v>
      </c>
      <c r="G4098">
        <v>85.9</v>
      </c>
      <c r="H4098">
        <v>1639</v>
      </c>
      <c r="I4098">
        <f t="shared" ref="I4098:I4161" si="64">IF(J4098="Churned",1,0)</f>
        <v>1</v>
      </c>
      <c r="J4098" t="s">
        <v>24</v>
      </c>
    </row>
    <row r="4099" spans="1:10">
      <c r="A4099">
        <v>37</v>
      </c>
      <c r="B4099">
        <v>0</v>
      </c>
      <c r="C4099">
        <v>3</v>
      </c>
      <c r="D4099">
        <v>5414</v>
      </c>
      <c r="E4099">
        <v>1</v>
      </c>
      <c r="F4099">
        <v>53</v>
      </c>
      <c r="G4099">
        <v>94.25</v>
      </c>
      <c r="H4099">
        <v>5703.76</v>
      </c>
      <c r="I4099">
        <f t="shared" si="64"/>
        <v>1</v>
      </c>
      <c r="J4099" t="s">
        <v>24</v>
      </c>
    </row>
    <row r="4100" spans="1:10">
      <c r="A4100">
        <v>48</v>
      </c>
      <c r="B4100">
        <v>0</v>
      </c>
      <c r="C4100">
        <v>3</v>
      </c>
      <c r="D4100">
        <v>5727</v>
      </c>
      <c r="E4100">
        <v>0</v>
      </c>
      <c r="F4100">
        <v>18</v>
      </c>
      <c r="G4100">
        <v>88.35</v>
      </c>
      <c r="H4100">
        <v>1867.36</v>
      </c>
      <c r="I4100">
        <f t="shared" si="64"/>
        <v>1</v>
      </c>
      <c r="J4100" t="s">
        <v>24</v>
      </c>
    </row>
    <row r="4101" spans="1:10">
      <c r="A4101">
        <v>47</v>
      </c>
      <c r="B4101">
        <v>0</v>
      </c>
      <c r="C4101">
        <v>3</v>
      </c>
      <c r="D4101">
        <v>6144</v>
      </c>
      <c r="E4101">
        <v>1</v>
      </c>
      <c r="F4101">
        <v>63</v>
      </c>
      <c r="G4101">
        <v>107.5</v>
      </c>
      <c r="H4101">
        <v>7055.34</v>
      </c>
      <c r="I4101">
        <f t="shared" si="64"/>
        <v>1</v>
      </c>
      <c r="J4101" t="s">
        <v>24</v>
      </c>
    </row>
    <row r="4102" spans="1:10">
      <c r="A4102">
        <v>50</v>
      </c>
      <c r="B4102">
        <v>0</v>
      </c>
      <c r="C4102">
        <v>3</v>
      </c>
      <c r="D4102">
        <v>4830</v>
      </c>
      <c r="E4102">
        <v>0</v>
      </c>
      <c r="F4102">
        <v>56</v>
      </c>
      <c r="G4102">
        <v>94.45</v>
      </c>
      <c r="H4102">
        <v>6547.56</v>
      </c>
      <c r="I4102">
        <f t="shared" si="64"/>
        <v>1</v>
      </c>
      <c r="J4102" t="s">
        <v>24</v>
      </c>
    </row>
    <row r="4103" spans="1:10">
      <c r="A4103">
        <v>21</v>
      </c>
      <c r="B4103">
        <v>0</v>
      </c>
      <c r="C4103">
        <v>3</v>
      </c>
      <c r="D4103">
        <v>5600</v>
      </c>
      <c r="E4103">
        <v>0</v>
      </c>
      <c r="F4103">
        <v>1</v>
      </c>
      <c r="G4103">
        <v>19.8</v>
      </c>
      <c r="H4103">
        <v>29.46</v>
      </c>
      <c r="I4103">
        <f t="shared" si="64"/>
        <v>1</v>
      </c>
      <c r="J4103" t="s">
        <v>24</v>
      </c>
    </row>
    <row r="4104" spans="1:10">
      <c r="A4104">
        <v>40</v>
      </c>
      <c r="B4104">
        <v>0</v>
      </c>
      <c r="C4104">
        <v>3</v>
      </c>
      <c r="D4104">
        <v>4696</v>
      </c>
      <c r="E4104">
        <v>0</v>
      </c>
      <c r="F4104">
        <v>39</v>
      </c>
      <c r="G4104">
        <v>75.25</v>
      </c>
      <c r="H4104">
        <v>4428.28</v>
      </c>
      <c r="I4104">
        <f t="shared" si="64"/>
        <v>1</v>
      </c>
      <c r="J4104" t="s">
        <v>24</v>
      </c>
    </row>
    <row r="4105" spans="1:10">
      <c r="A4105">
        <v>64</v>
      </c>
      <c r="B4105">
        <v>0</v>
      </c>
      <c r="C4105">
        <v>3</v>
      </c>
      <c r="D4105">
        <v>2123</v>
      </c>
      <c r="E4105">
        <v>1</v>
      </c>
      <c r="F4105">
        <v>1</v>
      </c>
      <c r="G4105">
        <v>69.8</v>
      </c>
      <c r="H4105">
        <v>80.88</v>
      </c>
      <c r="I4105">
        <f t="shared" si="64"/>
        <v>1</v>
      </c>
      <c r="J4105" t="s">
        <v>24</v>
      </c>
    </row>
    <row r="4106" spans="1:10">
      <c r="A4106">
        <v>34</v>
      </c>
      <c r="B4106">
        <v>0</v>
      </c>
      <c r="C4106">
        <v>3</v>
      </c>
      <c r="D4106">
        <v>3208</v>
      </c>
      <c r="E4106">
        <v>0</v>
      </c>
      <c r="F4106">
        <v>1</v>
      </c>
      <c r="G4106">
        <v>70.150000000000006</v>
      </c>
      <c r="H4106">
        <v>72.39</v>
      </c>
      <c r="I4106">
        <f t="shared" si="64"/>
        <v>1</v>
      </c>
      <c r="J4106" t="s">
        <v>24</v>
      </c>
    </row>
    <row r="4107" spans="1:10" hidden="1">
      <c r="A4107">
        <v>34</v>
      </c>
      <c r="B4107">
        <v>0</v>
      </c>
      <c r="C4107">
        <v>4</v>
      </c>
      <c r="D4107">
        <v>5348</v>
      </c>
      <c r="E4107">
        <v>2</v>
      </c>
      <c r="F4107">
        <v>65</v>
      </c>
      <c r="G4107">
        <v>94.4</v>
      </c>
      <c r="H4107">
        <v>8616.9500000000007</v>
      </c>
      <c r="I4107">
        <f t="shared" si="64"/>
        <v>0</v>
      </c>
      <c r="J4107" t="s">
        <v>3686</v>
      </c>
    </row>
    <row r="4108" spans="1:10" hidden="1">
      <c r="A4108">
        <v>77</v>
      </c>
      <c r="B4108">
        <v>0</v>
      </c>
      <c r="C4108">
        <v>4</v>
      </c>
      <c r="D4108">
        <v>5557</v>
      </c>
      <c r="E4108">
        <v>0</v>
      </c>
      <c r="F4108">
        <v>13</v>
      </c>
      <c r="G4108">
        <v>54.8</v>
      </c>
      <c r="H4108">
        <v>867.93</v>
      </c>
      <c r="I4108">
        <f t="shared" si="64"/>
        <v>0</v>
      </c>
      <c r="J4108" t="s">
        <v>3686</v>
      </c>
    </row>
    <row r="4109" spans="1:10" hidden="1">
      <c r="A4109">
        <v>68</v>
      </c>
      <c r="B4109">
        <v>0</v>
      </c>
      <c r="C4109">
        <v>4</v>
      </c>
      <c r="D4109">
        <v>3742</v>
      </c>
      <c r="E4109">
        <v>10</v>
      </c>
      <c r="F4109">
        <v>23</v>
      </c>
      <c r="G4109">
        <v>20.05</v>
      </c>
      <c r="H4109">
        <v>824.96</v>
      </c>
      <c r="I4109">
        <f t="shared" si="64"/>
        <v>0</v>
      </c>
      <c r="J4109" t="s">
        <v>3686</v>
      </c>
    </row>
    <row r="4110" spans="1:10" hidden="1">
      <c r="A4110">
        <v>44</v>
      </c>
      <c r="B4110">
        <v>0</v>
      </c>
      <c r="C4110">
        <v>4</v>
      </c>
      <c r="D4110">
        <v>5090</v>
      </c>
      <c r="E4110">
        <v>0</v>
      </c>
      <c r="F4110">
        <v>20</v>
      </c>
      <c r="G4110">
        <v>54</v>
      </c>
      <c r="H4110">
        <v>1502.1</v>
      </c>
      <c r="I4110">
        <f t="shared" si="64"/>
        <v>0</v>
      </c>
      <c r="J4110" t="s">
        <v>3686</v>
      </c>
    </row>
    <row r="4111" spans="1:10" hidden="1">
      <c r="A4111">
        <v>68</v>
      </c>
      <c r="B4111">
        <v>0</v>
      </c>
      <c r="C4111">
        <v>4</v>
      </c>
      <c r="D4111">
        <v>3828</v>
      </c>
      <c r="E4111">
        <v>0</v>
      </c>
      <c r="F4111">
        <v>4</v>
      </c>
      <c r="G4111">
        <v>80.25</v>
      </c>
      <c r="H4111">
        <v>368.7</v>
      </c>
      <c r="I4111">
        <f t="shared" si="64"/>
        <v>0</v>
      </c>
      <c r="J4111" t="s">
        <v>3686</v>
      </c>
    </row>
    <row r="4112" spans="1:10" hidden="1">
      <c r="A4112">
        <v>66</v>
      </c>
      <c r="B4112">
        <v>0</v>
      </c>
      <c r="C4112">
        <v>4</v>
      </c>
      <c r="D4112">
        <v>5242</v>
      </c>
      <c r="E4112">
        <v>0</v>
      </c>
      <c r="F4112">
        <v>8</v>
      </c>
      <c r="G4112">
        <v>69.7</v>
      </c>
      <c r="H4112">
        <v>907.65</v>
      </c>
      <c r="I4112">
        <f t="shared" si="64"/>
        <v>0</v>
      </c>
      <c r="J4112" t="s">
        <v>3686</v>
      </c>
    </row>
    <row r="4113" spans="1:10" hidden="1">
      <c r="A4113">
        <v>66</v>
      </c>
      <c r="B4113">
        <v>0</v>
      </c>
      <c r="C4113">
        <v>4</v>
      </c>
      <c r="D4113">
        <v>5849</v>
      </c>
      <c r="E4113">
        <v>5</v>
      </c>
      <c r="F4113">
        <v>50</v>
      </c>
      <c r="G4113">
        <v>20.149999999999999</v>
      </c>
      <c r="H4113">
        <v>2278.4</v>
      </c>
      <c r="I4113">
        <f t="shared" si="64"/>
        <v>0</v>
      </c>
      <c r="J4113" t="s">
        <v>3686</v>
      </c>
    </row>
    <row r="4114" spans="1:10" hidden="1">
      <c r="A4114">
        <v>37</v>
      </c>
      <c r="B4114">
        <v>2</v>
      </c>
      <c r="C4114">
        <v>4</v>
      </c>
      <c r="D4114">
        <v>6411</v>
      </c>
      <c r="E4114">
        <v>1</v>
      </c>
      <c r="F4114">
        <v>55</v>
      </c>
      <c r="G4114">
        <v>85.5</v>
      </c>
      <c r="H4114">
        <v>7017.35</v>
      </c>
      <c r="I4114">
        <f t="shared" si="64"/>
        <v>0</v>
      </c>
      <c r="J4114" t="s">
        <v>3686</v>
      </c>
    </row>
    <row r="4115" spans="1:10" hidden="1">
      <c r="A4115">
        <v>29</v>
      </c>
      <c r="B4115">
        <v>3</v>
      </c>
      <c r="C4115">
        <v>4</v>
      </c>
      <c r="D4115">
        <v>3764</v>
      </c>
      <c r="E4115">
        <v>1</v>
      </c>
      <c r="F4115">
        <v>35</v>
      </c>
      <c r="G4115">
        <v>19.600000000000001</v>
      </c>
      <c r="H4115">
        <v>1416.7</v>
      </c>
      <c r="I4115">
        <f t="shared" si="64"/>
        <v>0</v>
      </c>
      <c r="J4115" t="s">
        <v>3686</v>
      </c>
    </row>
    <row r="4116" spans="1:10" hidden="1">
      <c r="A4116">
        <v>52</v>
      </c>
      <c r="B4116">
        <v>0</v>
      </c>
      <c r="C4116">
        <v>4</v>
      </c>
      <c r="D4116">
        <v>5645</v>
      </c>
      <c r="E4116">
        <v>0</v>
      </c>
      <c r="F4116">
        <v>3</v>
      </c>
      <c r="G4116">
        <v>64.400000000000006</v>
      </c>
      <c r="H4116">
        <v>309.8</v>
      </c>
      <c r="I4116">
        <f t="shared" si="64"/>
        <v>0</v>
      </c>
      <c r="J4116" t="s">
        <v>3751</v>
      </c>
    </row>
    <row r="4117" spans="1:10" hidden="1">
      <c r="A4117">
        <v>37</v>
      </c>
      <c r="B4117">
        <v>0</v>
      </c>
      <c r="C4117">
        <v>4</v>
      </c>
      <c r="D4117">
        <v>3471</v>
      </c>
      <c r="E4117">
        <v>0</v>
      </c>
      <c r="F4117">
        <v>21</v>
      </c>
      <c r="G4117">
        <v>104.55</v>
      </c>
      <c r="H4117">
        <v>3001.91</v>
      </c>
      <c r="I4117">
        <f t="shared" si="64"/>
        <v>0</v>
      </c>
      <c r="J4117" t="s">
        <v>3686</v>
      </c>
    </row>
    <row r="4118" spans="1:10" hidden="1">
      <c r="A4118">
        <v>48</v>
      </c>
      <c r="B4118">
        <v>2</v>
      </c>
      <c r="C4118">
        <v>4</v>
      </c>
      <c r="D4118">
        <v>5406</v>
      </c>
      <c r="E4118">
        <v>9</v>
      </c>
      <c r="F4118">
        <v>71</v>
      </c>
      <c r="G4118">
        <v>19.8</v>
      </c>
      <c r="H4118">
        <v>3053.39</v>
      </c>
      <c r="I4118">
        <f t="shared" si="64"/>
        <v>0</v>
      </c>
      <c r="J4118" t="s">
        <v>3686</v>
      </c>
    </row>
    <row r="4119" spans="1:10" hidden="1">
      <c r="A4119">
        <v>52</v>
      </c>
      <c r="B4119">
        <v>0</v>
      </c>
      <c r="C4119">
        <v>4</v>
      </c>
      <c r="D4119">
        <v>4700</v>
      </c>
      <c r="E4119">
        <v>1</v>
      </c>
      <c r="F4119">
        <v>53</v>
      </c>
      <c r="G4119">
        <v>93.45</v>
      </c>
      <c r="H4119">
        <v>6904.75</v>
      </c>
      <c r="I4119">
        <f t="shared" si="64"/>
        <v>0</v>
      </c>
      <c r="J4119" t="s">
        <v>3686</v>
      </c>
    </row>
    <row r="4120" spans="1:10" hidden="1">
      <c r="A4120">
        <v>29</v>
      </c>
      <c r="B4120">
        <v>0</v>
      </c>
      <c r="C4120">
        <v>4</v>
      </c>
      <c r="D4120">
        <v>4375</v>
      </c>
      <c r="E4120">
        <v>9</v>
      </c>
      <c r="F4120">
        <v>59</v>
      </c>
      <c r="G4120">
        <v>18.399999999999999</v>
      </c>
      <c r="H4120">
        <v>2650.26</v>
      </c>
      <c r="I4120">
        <f t="shared" si="64"/>
        <v>0</v>
      </c>
      <c r="J4120" t="s">
        <v>3686</v>
      </c>
    </row>
    <row r="4121" spans="1:10" hidden="1">
      <c r="A4121">
        <v>60</v>
      </c>
      <c r="B4121">
        <v>0</v>
      </c>
      <c r="C4121">
        <v>4</v>
      </c>
      <c r="D4121">
        <v>5567</v>
      </c>
      <c r="E4121">
        <v>0</v>
      </c>
      <c r="F4121">
        <v>72</v>
      </c>
      <c r="G4121">
        <v>116.45</v>
      </c>
      <c r="H4121">
        <v>11596.99</v>
      </c>
      <c r="I4121">
        <f t="shared" si="64"/>
        <v>0</v>
      </c>
      <c r="J4121" t="s">
        <v>3686</v>
      </c>
    </row>
    <row r="4122" spans="1:10" hidden="1">
      <c r="A4122">
        <v>25</v>
      </c>
      <c r="B4122">
        <v>0</v>
      </c>
      <c r="C4122">
        <v>4</v>
      </c>
      <c r="D4122">
        <v>4621</v>
      </c>
      <c r="E4122">
        <v>0</v>
      </c>
      <c r="F4122">
        <v>66</v>
      </c>
      <c r="G4122">
        <v>54.8</v>
      </c>
      <c r="H4122">
        <v>4228.66</v>
      </c>
      <c r="I4122">
        <f t="shared" si="64"/>
        <v>0</v>
      </c>
      <c r="J4122" t="s">
        <v>3686</v>
      </c>
    </row>
    <row r="4123" spans="1:10" hidden="1">
      <c r="A4123">
        <v>32</v>
      </c>
      <c r="B4123">
        <v>3</v>
      </c>
      <c r="C4123">
        <v>4</v>
      </c>
      <c r="D4123">
        <v>4784</v>
      </c>
      <c r="E4123">
        <v>0</v>
      </c>
      <c r="F4123">
        <v>49</v>
      </c>
      <c r="G4123">
        <v>20.45</v>
      </c>
      <c r="H4123">
        <v>2577.9499999999998</v>
      </c>
      <c r="I4123">
        <f t="shared" si="64"/>
        <v>0</v>
      </c>
      <c r="J4123" t="s">
        <v>3686</v>
      </c>
    </row>
    <row r="4124" spans="1:10" hidden="1">
      <c r="A4124">
        <v>60</v>
      </c>
      <c r="B4124">
        <v>0</v>
      </c>
      <c r="C4124">
        <v>4</v>
      </c>
      <c r="D4124">
        <v>4690</v>
      </c>
      <c r="E4124">
        <v>0</v>
      </c>
      <c r="F4124">
        <v>24</v>
      </c>
      <c r="G4124">
        <v>20.45</v>
      </c>
      <c r="H4124">
        <v>670.87</v>
      </c>
      <c r="I4124">
        <f t="shared" si="64"/>
        <v>0</v>
      </c>
      <c r="J4124" t="s">
        <v>3686</v>
      </c>
    </row>
    <row r="4125" spans="1:10" hidden="1">
      <c r="A4125">
        <v>25</v>
      </c>
      <c r="B4125">
        <v>0</v>
      </c>
      <c r="C4125">
        <v>4</v>
      </c>
      <c r="D4125">
        <v>5707</v>
      </c>
      <c r="E4125">
        <v>8</v>
      </c>
      <c r="F4125">
        <v>37</v>
      </c>
      <c r="G4125">
        <v>19.850000000000001</v>
      </c>
      <c r="H4125">
        <v>1291.3699999999999</v>
      </c>
      <c r="I4125">
        <f t="shared" si="64"/>
        <v>0</v>
      </c>
      <c r="J4125" t="s">
        <v>3686</v>
      </c>
    </row>
    <row r="4126" spans="1:10" hidden="1">
      <c r="A4126">
        <v>54</v>
      </c>
      <c r="B4126">
        <v>0</v>
      </c>
      <c r="C4126">
        <v>4</v>
      </c>
      <c r="D4126">
        <v>4420</v>
      </c>
      <c r="E4126">
        <v>8</v>
      </c>
      <c r="F4126">
        <v>71</v>
      </c>
      <c r="G4126">
        <v>105.7</v>
      </c>
      <c r="H4126">
        <v>9538.9599999999991</v>
      </c>
      <c r="I4126">
        <f t="shared" si="64"/>
        <v>0</v>
      </c>
      <c r="J4126" t="s">
        <v>3686</v>
      </c>
    </row>
    <row r="4127" spans="1:10" hidden="1">
      <c r="A4127">
        <v>52</v>
      </c>
      <c r="B4127">
        <v>0</v>
      </c>
      <c r="C4127">
        <v>4</v>
      </c>
      <c r="D4127">
        <v>5210</v>
      </c>
      <c r="E4127">
        <v>0</v>
      </c>
      <c r="F4127">
        <v>68</v>
      </c>
      <c r="G4127">
        <v>79.599999999999994</v>
      </c>
      <c r="H4127">
        <v>6728.23</v>
      </c>
      <c r="I4127">
        <f t="shared" si="64"/>
        <v>0</v>
      </c>
      <c r="J4127" t="s">
        <v>3686</v>
      </c>
    </row>
    <row r="4128" spans="1:10" hidden="1">
      <c r="A4128">
        <v>50</v>
      </c>
      <c r="B4128">
        <v>3</v>
      </c>
      <c r="C4128">
        <v>4</v>
      </c>
      <c r="D4128">
        <v>3444</v>
      </c>
      <c r="E4128">
        <v>0</v>
      </c>
      <c r="F4128">
        <v>9</v>
      </c>
      <c r="G4128">
        <v>20.100000000000001</v>
      </c>
      <c r="H4128">
        <v>436.31</v>
      </c>
      <c r="I4128">
        <f t="shared" si="64"/>
        <v>0</v>
      </c>
      <c r="J4128" t="s">
        <v>3686</v>
      </c>
    </row>
    <row r="4129" spans="1:10" hidden="1">
      <c r="A4129">
        <v>60</v>
      </c>
      <c r="B4129">
        <v>0</v>
      </c>
      <c r="C4129">
        <v>4</v>
      </c>
      <c r="D4129">
        <v>4016</v>
      </c>
      <c r="E4129">
        <v>6</v>
      </c>
      <c r="F4129">
        <v>66</v>
      </c>
      <c r="G4129">
        <v>105.2</v>
      </c>
      <c r="H4129">
        <v>9724.0300000000007</v>
      </c>
      <c r="I4129">
        <f t="shared" si="64"/>
        <v>0</v>
      </c>
      <c r="J4129" t="s">
        <v>3686</v>
      </c>
    </row>
    <row r="4130" spans="1:10" hidden="1">
      <c r="A4130">
        <v>39</v>
      </c>
      <c r="B4130">
        <v>0</v>
      </c>
      <c r="C4130">
        <v>4</v>
      </c>
      <c r="D4130">
        <v>4890</v>
      </c>
      <c r="E4130">
        <v>2</v>
      </c>
      <c r="F4130">
        <v>71</v>
      </c>
      <c r="G4130">
        <v>19.600000000000001</v>
      </c>
      <c r="H4130">
        <v>4102.43</v>
      </c>
      <c r="I4130">
        <f t="shared" si="64"/>
        <v>0</v>
      </c>
      <c r="J4130" t="s">
        <v>3686</v>
      </c>
    </row>
    <row r="4131" spans="1:10" hidden="1">
      <c r="A4131">
        <v>46</v>
      </c>
      <c r="B4131">
        <v>0</v>
      </c>
      <c r="C4131">
        <v>4</v>
      </c>
      <c r="D4131">
        <v>6483</v>
      </c>
      <c r="E4131">
        <v>9</v>
      </c>
      <c r="F4131">
        <v>56</v>
      </c>
      <c r="G4131">
        <v>85.6</v>
      </c>
      <c r="H4131">
        <v>7300.16</v>
      </c>
      <c r="I4131">
        <f t="shared" si="64"/>
        <v>0</v>
      </c>
      <c r="J4131" t="s">
        <v>3686</v>
      </c>
    </row>
    <row r="4132" spans="1:10" hidden="1">
      <c r="A4132">
        <v>25</v>
      </c>
      <c r="B4132">
        <v>0</v>
      </c>
      <c r="C4132">
        <v>4</v>
      </c>
      <c r="D4132">
        <v>5374</v>
      </c>
      <c r="E4132">
        <v>8</v>
      </c>
      <c r="F4132">
        <v>72</v>
      </c>
      <c r="G4132">
        <v>26</v>
      </c>
      <c r="H4132">
        <v>3718.56</v>
      </c>
      <c r="I4132">
        <f t="shared" si="64"/>
        <v>0</v>
      </c>
      <c r="J4132" t="s">
        <v>3686</v>
      </c>
    </row>
    <row r="4133" spans="1:10" hidden="1">
      <c r="A4133">
        <v>60</v>
      </c>
      <c r="B4133">
        <v>0</v>
      </c>
      <c r="C4133">
        <v>4</v>
      </c>
      <c r="D4133">
        <v>4335</v>
      </c>
      <c r="E4133">
        <v>0</v>
      </c>
      <c r="F4133">
        <v>58</v>
      </c>
      <c r="G4133">
        <v>20.3</v>
      </c>
      <c r="H4133">
        <v>2828</v>
      </c>
      <c r="I4133">
        <f t="shared" si="64"/>
        <v>0</v>
      </c>
      <c r="J4133" t="s">
        <v>3686</v>
      </c>
    </row>
    <row r="4134" spans="1:10" hidden="1">
      <c r="A4134">
        <v>58</v>
      </c>
      <c r="B4134">
        <v>2</v>
      </c>
      <c r="C4134">
        <v>4</v>
      </c>
      <c r="D4134">
        <v>4419</v>
      </c>
      <c r="E4134">
        <v>4</v>
      </c>
      <c r="F4134">
        <v>72</v>
      </c>
      <c r="G4134">
        <v>108.4</v>
      </c>
      <c r="H4134">
        <v>9804.61</v>
      </c>
      <c r="I4134">
        <f t="shared" si="64"/>
        <v>0</v>
      </c>
      <c r="J4134" t="s">
        <v>3686</v>
      </c>
    </row>
    <row r="4135" spans="1:10" hidden="1">
      <c r="A4135">
        <v>56</v>
      </c>
      <c r="B4135">
        <v>0</v>
      </c>
      <c r="C4135">
        <v>4</v>
      </c>
      <c r="D4135">
        <v>4543</v>
      </c>
      <c r="E4135">
        <v>0</v>
      </c>
      <c r="F4135">
        <v>47</v>
      </c>
      <c r="G4135">
        <v>103.7</v>
      </c>
      <c r="H4135">
        <v>4845.75</v>
      </c>
      <c r="I4135">
        <f t="shared" si="64"/>
        <v>0</v>
      </c>
      <c r="J4135" t="s">
        <v>3686</v>
      </c>
    </row>
    <row r="4136" spans="1:10" hidden="1">
      <c r="A4136">
        <v>32</v>
      </c>
      <c r="B4136">
        <v>0</v>
      </c>
      <c r="C4136">
        <v>4</v>
      </c>
      <c r="D4136">
        <v>4463</v>
      </c>
      <c r="E4136">
        <v>0</v>
      </c>
      <c r="F4136">
        <v>56</v>
      </c>
      <c r="G4136">
        <v>110.5</v>
      </c>
      <c r="H4136">
        <v>8778.7800000000007</v>
      </c>
      <c r="I4136">
        <f t="shared" si="64"/>
        <v>0</v>
      </c>
      <c r="J4136" t="s">
        <v>3686</v>
      </c>
    </row>
    <row r="4137" spans="1:10" hidden="1">
      <c r="A4137">
        <v>73</v>
      </c>
      <c r="B4137">
        <v>0</v>
      </c>
      <c r="C4137">
        <v>4</v>
      </c>
      <c r="D4137">
        <v>4413</v>
      </c>
      <c r="E4137">
        <v>9</v>
      </c>
      <c r="F4137">
        <v>11</v>
      </c>
      <c r="G4137">
        <v>82.9</v>
      </c>
      <c r="H4137">
        <v>1200.7</v>
      </c>
      <c r="I4137">
        <f t="shared" si="64"/>
        <v>0</v>
      </c>
      <c r="J4137" t="s">
        <v>3686</v>
      </c>
    </row>
    <row r="4138" spans="1:10" hidden="1">
      <c r="A4138">
        <v>68</v>
      </c>
      <c r="B4138">
        <v>0</v>
      </c>
      <c r="C4138">
        <v>4</v>
      </c>
      <c r="D4138">
        <v>4414</v>
      </c>
      <c r="E4138">
        <v>10</v>
      </c>
      <c r="F4138">
        <v>33</v>
      </c>
      <c r="G4138">
        <v>93.55</v>
      </c>
      <c r="H4138">
        <v>4525.32</v>
      </c>
      <c r="I4138">
        <f t="shared" si="64"/>
        <v>0</v>
      </c>
      <c r="J4138" t="s">
        <v>3686</v>
      </c>
    </row>
    <row r="4139" spans="1:10" hidden="1">
      <c r="A4139">
        <v>73</v>
      </c>
      <c r="B4139">
        <v>0</v>
      </c>
      <c r="C4139">
        <v>4</v>
      </c>
      <c r="D4139">
        <v>2636</v>
      </c>
      <c r="E4139">
        <v>0</v>
      </c>
      <c r="F4139">
        <v>45</v>
      </c>
      <c r="G4139">
        <v>100.15</v>
      </c>
      <c r="H4139">
        <v>4770.3</v>
      </c>
      <c r="I4139">
        <f t="shared" si="64"/>
        <v>0</v>
      </c>
      <c r="J4139" t="s">
        <v>3686</v>
      </c>
    </row>
    <row r="4140" spans="1:10" hidden="1">
      <c r="A4140">
        <v>68</v>
      </c>
      <c r="B4140">
        <v>0</v>
      </c>
      <c r="C4140">
        <v>4</v>
      </c>
      <c r="D4140">
        <v>2026</v>
      </c>
      <c r="E4140">
        <v>0</v>
      </c>
      <c r="F4140">
        <v>27</v>
      </c>
      <c r="G4140">
        <v>95.6</v>
      </c>
      <c r="H4140">
        <v>3544.84</v>
      </c>
      <c r="I4140">
        <f t="shared" si="64"/>
        <v>0</v>
      </c>
      <c r="J4140" t="s">
        <v>3686</v>
      </c>
    </row>
    <row r="4141" spans="1:10" hidden="1">
      <c r="A4141">
        <v>49</v>
      </c>
      <c r="B4141">
        <v>0</v>
      </c>
      <c r="C4141">
        <v>4</v>
      </c>
      <c r="D4141">
        <v>4276</v>
      </c>
      <c r="E4141">
        <v>8</v>
      </c>
      <c r="F4141">
        <v>33</v>
      </c>
      <c r="G4141">
        <v>58.45</v>
      </c>
      <c r="H4141">
        <v>2245.4699999999998</v>
      </c>
      <c r="I4141">
        <f t="shared" si="64"/>
        <v>0</v>
      </c>
      <c r="J4141" t="s">
        <v>3686</v>
      </c>
    </row>
    <row r="4142" spans="1:10" hidden="1">
      <c r="A4142">
        <v>24</v>
      </c>
      <c r="B4142">
        <v>0</v>
      </c>
      <c r="C4142">
        <v>4</v>
      </c>
      <c r="D4142">
        <v>3880</v>
      </c>
      <c r="E4142">
        <v>0</v>
      </c>
      <c r="F4142">
        <v>11</v>
      </c>
      <c r="G4142">
        <v>58.95</v>
      </c>
      <c r="H4142">
        <v>941.87</v>
      </c>
      <c r="I4142">
        <f t="shared" si="64"/>
        <v>0</v>
      </c>
      <c r="J4142" t="s">
        <v>3686</v>
      </c>
    </row>
    <row r="4143" spans="1:10" hidden="1">
      <c r="A4143">
        <v>52</v>
      </c>
      <c r="B4143">
        <v>0</v>
      </c>
      <c r="C4143">
        <v>4</v>
      </c>
      <c r="D4143">
        <v>5970</v>
      </c>
      <c r="E4143">
        <v>9</v>
      </c>
      <c r="F4143">
        <v>61</v>
      </c>
      <c r="G4143">
        <v>24.1</v>
      </c>
      <c r="H4143">
        <v>2365.9499999999998</v>
      </c>
      <c r="I4143">
        <f t="shared" si="64"/>
        <v>0</v>
      </c>
      <c r="J4143" t="s">
        <v>3686</v>
      </c>
    </row>
    <row r="4144" spans="1:10" hidden="1">
      <c r="A4144">
        <v>23</v>
      </c>
      <c r="B4144">
        <v>0</v>
      </c>
      <c r="C4144">
        <v>4</v>
      </c>
      <c r="D4144">
        <v>5548</v>
      </c>
      <c r="E4144">
        <v>1</v>
      </c>
      <c r="F4144">
        <v>50</v>
      </c>
      <c r="G4144">
        <v>94.4</v>
      </c>
      <c r="H4144">
        <v>5793.9</v>
      </c>
      <c r="I4144">
        <f t="shared" si="64"/>
        <v>0</v>
      </c>
      <c r="J4144" t="s">
        <v>3686</v>
      </c>
    </row>
    <row r="4145" spans="1:10" hidden="1">
      <c r="A4145">
        <v>27</v>
      </c>
      <c r="B4145">
        <v>0</v>
      </c>
      <c r="C4145">
        <v>4</v>
      </c>
      <c r="D4145">
        <v>4671</v>
      </c>
      <c r="E4145">
        <v>4</v>
      </c>
      <c r="F4145">
        <v>62</v>
      </c>
      <c r="G4145">
        <v>23.65</v>
      </c>
      <c r="H4145">
        <v>1969.17</v>
      </c>
      <c r="I4145">
        <f t="shared" si="64"/>
        <v>0</v>
      </c>
      <c r="J4145" t="s">
        <v>3686</v>
      </c>
    </row>
    <row r="4146" spans="1:10" hidden="1">
      <c r="A4146">
        <v>49</v>
      </c>
      <c r="B4146">
        <v>0</v>
      </c>
      <c r="C4146">
        <v>4</v>
      </c>
      <c r="D4146">
        <v>3154</v>
      </c>
      <c r="E4146">
        <v>0</v>
      </c>
      <c r="F4146">
        <v>1</v>
      </c>
      <c r="G4146">
        <v>80.55</v>
      </c>
      <c r="H4146">
        <v>146.47999999999999</v>
      </c>
      <c r="I4146">
        <f t="shared" si="64"/>
        <v>0</v>
      </c>
      <c r="J4146" t="s">
        <v>3751</v>
      </c>
    </row>
    <row r="4147" spans="1:10" hidden="1">
      <c r="A4147">
        <v>49</v>
      </c>
      <c r="B4147">
        <v>0</v>
      </c>
      <c r="C4147">
        <v>4</v>
      </c>
      <c r="D4147">
        <v>4147</v>
      </c>
      <c r="E4147">
        <v>8</v>
      </c>
      <c r="F4147">
        <v>72</v>
      </c>
      <c r="G4147">
        <v>60.95</v>
      </c>
      <c r="H4147">
        <v>4549.05</v>
      </c>
      <c r="I4147">
        <f t="shared" si="64"/>
        <v>0</v>
      </c>
      <c r="J4147" t="s">
        <v>3686</v>
      </c>
    </row>
    <row r="4148" spans="1:10" hidden="1">
      <c r="A4148">
        <v>38</v>
      </c>
      <c r="B4148">
        <v>3</v>
      </c>
      <c r="C4148">
        <v>4</v>
      </c>
      <c r="D4148">
        <v>4734</v>
      </c>
      <c r="E4148">
        <v>5</v>
      </c>
      <c r="F4148">
        <v>13</v>
      </c>
      <c r="G4148">
        <v>25</v>
      </c>
      <c r="H4148">
        <v>789.97</v>
      </c>
      <c r="I4148">
        <f t="shared" si="64"/>
        <v>0</v>
      </c>
      <c r="J4148" t="s">
        <v>3686</v>
      </c>
    </row>
    <row r="4149" spans="1:10" hidden="1">
      <c r="A4149">
        <v>44</v>
      </c>
      <c r="B4149">
        <v>0</v>
      </c>
      <c r="C4149">
        <v>4</v>
      </c>
      <c r="D4149">
        <v>5913</v>
      </c>
      <c r="E4149">
        <v>0</v>
      </c>
      <c r="F4149">
        <v>41</v>
      </c>
      <c r="G4149">
        <v>20</v>
      </c>
      <c r="H4149">
        <v>1223.99</v>
      </c>
      <c r="I4149">
        <f t="shared" si="64"/>
        <v>0</v>
      </c>
      <c r="J4149" t="s">
        <v>3686</v>
      </c>
    </row>
    <row r="4150" spans="1:10" hidden="1">
      <c r="A4150">
        <v>23</v>
      </c>
      <c r="B4150">
        <v>2</v>
      </c>
      <c r="C4150">
        <v>4</v>
      </c>
      <c r="D4150">
        <v>3433</v>
      </c>
      <c r="E4150">
        <v>10</v>
      </c>
      <c r="F4150">
        <v>42</v>
      </c>
      <c r="G4150">
        <v>19.350000000000001</v>
      </c>
      <c r="H4150">
        <v>2309.16</v>
      </c>
      <c r="I4150">
        <f t="shared" si="64"/>
        <v>0</v>
      </c>
      <c r="J4150" t="s">
        <v>3686</v>
      </c>
    </row>
    <row r="4151" spans="1:10" hidden="1">
      <c r="A4151">
        <v>63</v>
      </c>
      <c r="B4151">
        <v>0</v>
      </c>
      <c r="C4151">
        <v>4</v>
      </c>
      <c r="D4151">
        <v>5122</v>
      </c>
      <c r="E4151">
        <v>0</v>
      </c>
      <c r="F4151">
        <v>52</v>
      </c>
      <c r="G4151">
        <v>58.75</v>
      </c>
      <c r="H4151">
        <v>3038.55</v>
      </c>
      <c r="I4151">
        <f t="shared" si="64"/>
        <v>0</v>
      </c>
      <c r="J4151" t="s">
        <v>3686</v>
      </c>
    </row>
    <row r="4152" spans="1:10" hidden="1">
      <c r="A4152">
        <v>40</v>
      </c>
      <c r="B4152">
        <v>0</v>
      </c>
      <c r="C4152">
        <v>4</v>
      </c>
      <c r="D4152">
        <v>5354</v>
      </c>
      <c r="E4152">
        <v>0</v>
      </c>
      <c r="F4152">
        <v>4</v>
      </c>
      <c r="G4152">
        <v>100.85</v>
      </c>
      <c r="H4152">
        <v>441.01</v>
      </c>
      <c r="I4152">
        <f t="shared" si="64"/>
        <v>0</v>
      </c>
      <c r="J4152" t="s">
        <v>3686</v>
      </c>
    </row>
    <row r="4153" spans="1:10" hidden="1">
      <c r="A4153">
        <v>31</v>
      </c>
      <c r="B4153">
        <v>2</v>
      </c>
      <c r="C4153">
        <v>4</v>
      </c>
      <c r="D4153">
        <v>5137</v>
      </c>
      <c r="E4153">
        <v>1</v>
      </c>
      <c r="F4153">
        <v>56</v>
      </c>
      <c r="G4153">
        <v>24.15</v>
      </c>
      <c r="H4153">
        <v>3482.36</v>
      </c>
      <c r="I4153">
        <f t="shared" si="64"/>
        <v>0</v>
      </c>
      <c r="J4153" t="s">
        <v>3686</v>
      </c>
    </row>
    <row r="4154" spans="1:10" hidden="1">
      <c r="A4154">
        <v>54</v>
      </c>
      <c r="B4154">
        <v>2</v>
      </c>
      <c r="C4154">
        <v>4</v>
      </c>
      <c r="D4154">
        <v>6148</v>
      </c>
      <c r="E4154">
        <v>1</v>
      </c>
      <c r="F4154">
        <v>67</v>
      </c>
      <c r="G4154">
        <v>60.05</v>
      </c>
      <c r="H4154">
        <v>4431.5600000000004</v>
      </c>
      <c r="I4154">
        <f t="shared" si="64"/>
        <v>0</v>
      </c>
      <c r="J4154" t="s">
        <v>3686</v>
      </c>
    </row>
    <row r="4155" spans="1:10" hidden="1">
      <c r="A4155">
        <v>43</v>
      </c>
      <c r="B4155">
        <v>3</v>
      </c>
      <c r="C4155">
        <v>4</v>
      </c>
      <c r="D4155">
        <v>4412</v>
      </c>
      <c r="E4155">
        <v>4</v>
      </c>
      <c r="F4155">
        <v>44</v>
      </c>
      <c r="G4155">
        <v>54.9</v>
      </c>
      <c r="H4155">
        <v>4726.8599999999997</v>
      </c>
      <c r="I4155">
        <f t="shared" si="64"/>
        <v>0</v>
      </c>
      <c r="J4155" t="s">
        <v>3686</v>
      </c>
    </row>
    <row r="4156" spans="1:10" hidden="1">
      <c r="A4156">
        <v>58</v>
      </c>
      <c r="B4156">
        <v>0</v>
      </c>
      <c r="C4156">
        <v>4</v>
      </c>
      <c r="D4156">
        <v>5758</v>
      </c>
      <c r="E4156">
        <v>0</v>
      </c>
      <c r="F4156">
        <v>72</v>
      </c>
      <c r="G4156">
        <v>108.95</v>
      </c>
      <c r="H4156">
        <v>9405.7199999999993</v>
      </c>
      <c r="I4156">
        <f t="shared" si="64"/>
        <v>0</v>
      </c>
      <c r="J4156" t="s">
        <v>3686</v>
      </c>
    </row>
    <row r="4157" spans="1:10" hidden="1">
      <c r="A4157">
        <v>28</v>
      </c>
      <c r="B4157">
        <v>0</v>
      </c>
      <c r="C4157">
        <v>4</v>
      </c>
      <c r="D4157">
        <v>5045</v>
      </c>
      <c r="E4157">
        <v>9</v>
      </c>
      <c r="F4157">
        <v>51</v>
      </c>
      <c r="G4157">
        <v>30.05</v>
      </c>
      <c r="H4157">
        <v>1529.45</v>
      </c>
      <c r="I4157">
        <f t="shared" si="64"/>
        <v>0</v>
      </c>
      <c r="J4157" t="s">
        <v>3686</v>
      </c>
    </row>
    <row r="4158" spans="1:10" hidden="1">
      <c r="A4158">
        <v>61</v>
      </c>
      <c r="B4158">
        <v>0</v>
      </c>
      <c r="C4158">
        <v>4</v>
      </c>
      <c r="D4158">
        <v>4165</v>
      </c>
      <c r="E4158">
        <v>4</v>
      </c>
      <c r="F4158">
        <v>72</v>
      </c>
      <c r="G4158">
        <v>104.8</v>
      </c>
      <c r="H4158">
        <v>10385.379999999999</v>
      </c>
      <c r="I4158">
        <f t="shared" si="64"/>
        <v>0</v>
      </c>
      <c r="J4158" t="s">
        <v>3686</v>
      </c>
    </row>
    <row r="4159" spans="1:10" hidden="1">
      <c r="A4159">
        <v>58</v>
      </c>
      <c r="B4159">
        <v>0</v>
      </c>
      <c r="C4159">
        <v>4</v>
      </c>
      <c r="D4159">
        <v>5388</v>
      </c>
      <c r="E4159">
        <v>0</v>
      </c>
      <c r="F4159">
        <v>18</v>
      </c>
      <c r="G4159">
        <v>33.6</v>
      </c>
      <c r="H4159">
        <v>550.35</v>
      </c>
      <c r="I4159">
        <f t="shared" si="64"/>
        <v>0</v>
      </c>
      <c r="J4159" t="s">
        <v>3686</v>
      </c>
    </row>
    <row r="4160" spans="1:10" hidden="1">
      <c r="A4160">
        <v>53</v>
      </c>
      <c r="B4160">
        <v>0</v>
      </c>
      <c r="C4160">
        <v>4</v>
      </c>
      <c r="D4160">
        <v>5916</v>
      </c>
      <c r="E4160">
        <v>0</v>
      </c>
      <c r="F4160">
        <v>1</v>
      </c>
      <c r="G4160">
        <v>19.95</v>
      </c>
      <c r="H4160">
        <v>47.03</v>
      </c>
      <c r="I4160">
        <f t="shared" si="64"/>
        <v>0</v>
      </c>
      <c r="J4160" t="s">
        <v>3751</v>
      </c>
    </row>
    <row r="4161" spans="1:10" hidden="1">
      <c r="A4161">
        <v>44</v>
      </c>
      <c r="B4161">
        <v>2</v>
      </c>
      <c r="C4161">
        <v>4</v>
      </c>
      <c r="D4161">
        <v>5746</v>
      </c>
      <c r="E4161">
        <v>2</v>
      </c>
      <c r="F4161">
        <v>62</v>
      </c>
      <c r="G4161">
        <v>20.45</v>
      </c>
      <c r="H4161">
        <v>1413.29</v>
      </c>
      <c r="I4161">
        <f t="shared" si="64"/>
        <v>0</v>
      </c>
      <c r="J4161" t="s">
        <v>3686</v>
      </c>
    </row>
    <row r="4162" spans="1:10" hidden="1">
      <c r="A4162">
        <v>45</v>
      </c>
      <c r="B4162">
        <v>3</v>
      </c>
      <c r="C4162">
        <v>4</v>
      </c>
      <c r="D4162">
        <v>5272</v>
      </c>
      <c r="E4162">
        <v>0</v>
      </c>
      <c r="F4162">
        <v>1</v>
      </c>
      <c r="G4162">
        <v>19.55</v>
      </c>
      <c r="H4162">
        <v>50.18</v>
      </c>
      <c r="I4162">
        <f t="shared" ref="I4162:I4225" si="65">IF(J4162="Churned",1,0)</f>
        <v>0</v>
      </c>
      <c r="J4162" t="s">
        <v>3751</v>
      </c>
    </row>
    <row r="4163" spans="1:10" hidden="1">
      <c r="A4163">
        <v>42</v>
      </c>
      <c r="B4163">
        <v>0</v>
      </c>
      <c r="C4163">
        <v>4</v>
      </c>
      <c r="D4163">
        <v>4747</v>
      </c>
      <c r="E4163">
        <v>8</v>
      </c>
      <c r="F4163">
        <v>68</v>
      </c>
      <c r="G4163">
        <v>25.8</v>
      </c>
      <c r="H4163">
        <v>3075.66</v>
      </c>
      <c r="I4163">
        <f t="shared" si="65"/>
        <v>0</v>
      </c>
      <c r="J4163" t="s">
        <v>3686</v>
      </c>
    </row>
    <row r="4164" spans="1:10" hidden="1">
      <c r="A4164">
        <v>41</v>
      </c>
      <c r="B4164">
        <v>0</v>
      </c>
      <c r="C4164">
        <v>4</v>
      </c>
      <c r="D4164">
        <v>5695</v>
      </c>
      <c r="E4164">
        <v>0</v>
      </c>
      <c r="F4164">
        <v>3</v>
      </c>
      <c r="G4164">
        <v>20.399999999999999</v>
      </c>
      <c r="H4164">
        <v>107.52</v>
      </c>
      <c r="I4164">
        <f t="shared" si="65"/>
        <v>0</v>
      </c>
      <c r="J4164" t="s">
        <v>3751</v>
      </c>
    </row>
    <row r="4165" spans="1:10" hidden="1">
      <c r="A4165">
        <v>42</v>
      </c>
      <c r="B4165">
        <v>0</v>
      </c>
      <c r="C4165">
        <v>4</v>
      </c>
      <c r="D4165">
        <v>2145</v>
      </c>
      <c r="E4165">
        <v>0</v>
      </c>
      <c r="F4165">
        <v>9</v>
      </c>
      <c r="G4165">
        <v>49.2</v>
      </c>
      <c r="H4165">
        <v>511.89</v>
      </c>
      <c r="I4165">
        <f t="shared" si="65"/>
        <v>0</v>
      </c>
      <c r="J4165" t="s">
        <v>3686</v>
      </c>
    </row>
    <row r="4166" spans="1:10" hidden="1">
      <c r="A4166">
        <v>74</v>
      </c>
      <c r="B4166">
        <v>0</v>
      </c>
      <c r="C4166">
        <v>4</v>
      </c>
      <c r="D4166">
        <v>4533</v>
      </c>
      <c r="E4166">
        <v>1</v>
      </c>
      <c r="F4166">
        <v>19</v>
      </c>
      <c r="G4166">
        <v>66.400000000000006</v>
      </c>
      <c r="H4166">
        <v>1864.41</v>
      </c>
      <c r="I4166">
        <f t="shared" si="65"/>
        <v>0</v>
      </c>
      <c r="J4166" t="s">
        <v>3686</v>
      </c>
    </row>
    <row r="4167" spans="1:10" hidden="1">
      <c r="A4167">
        <v>71</v>
      </c>
      <c r="B4167">
        <v>0</v>
      </c>
      <c r="C4167">
        <v>4</v>
      </c>
      <c r="D4167">
        <v>5041</v>
      </c>
      <c r="E4167">
        <v>11</v>
      </c>
      <c r="F4167">
        <v>72</v>
      </c>
      <c r="G4167">
        <v>45.25</v>
      </c>
      <c r="H4167">
        <v>3139.8</v>
      </c>
      <c r="I4167">
        <f t="shared" si="65"/>
        <v>0</v>
      </c>
      <c r="J4167" t="s">
        <v>3686</v>
      </c>
    </row>
    <row r="4168" spans="1:10" hidden="1">
      <c r="A4168">
        <v>46</v>
      </c>
      <c r="B4168">
        <v>0</v>
      </c>
      <c r="C4168">
        <v>4</v>
      </c>
      <c r="D4168">
        <v>2165</v>
      </c>
      <c r="E4168">
        <v>0</v>
      </c>
      <c r="F4168">
        <v>8</v>
      </c>
      <c r="G4168">
        <v>80</v>
      </c>
      <c r="H4168">
        <v>943.96</v>
      </c>
      <c r="I4168">
        <f t="shared" si="65"/>
        <v>0</v>
      </c>
      <c r="J4168" t="s">
        <v>3686</v>
      </c>
    </row>
    <row r="4169" spans="1:10" hidden="1">
      <c r="A4169">
        <v>24</v>
      </c>
      <c r="B4169">
        <v>0</v>
      </c>
      <c r="C4169">
        <v>4</v>
      </c>
      <c r="D4169">
        <v>2807</v>
      </c>
      <c r="E4169">
        <v>0</v>
      </c>
      <c r="F4169">
        <v>36</v>
      </c>
      <c r="G4169">
        <v>94.8</v>
      </c>
      <c r="H4169">
        <v>4242.43</v>
      </c>
      <c r="I4169">
        <f t="shared" si="65"/>
        <v>0</v>
      </c>
      <c r="J4169" t="s">
        <v>3686</v>
      </c>
    </row>
    <row r="4170" spans="1:10" hidden="1">
      <c r="A4170">
        <v>20</v>
      </c>
      <c r="B4170">
        <v>0</v>
      </c>
      <c r="C4170">
        <v>4</v>
      </c>
      <c r="D4170">
        <v>4259</v>
      </c>
      <c r="E4170">
        <v>5</v>
      </c>
      <c r="F4170">
        <v>72</v>
      </c>
      <c r="G4170">
        <v>110.65</v>
      </c>
      <c r="H4170">
        <v>11032.77</v>
      </c>
      <c r="I4170">
        <f t="shared" si="65"/>
        <v>0</v>
      </c>
      <c r="J4170" t="s">
        <v>3686</v>
      </c>
    </row>
    <row r="4171" spans="1:10" hidden="1">
      <c r="A4171">
        <v>24</v>
      </c>
      <c r="B4171">
        <v>0</v>
      </c>
      <c r="C4171">
        <v>4</v>
      </c>
      <c r="D4171">
        <v>2072</v>
      </c>
      <c r="E4171">
        <v>4</v>
      </c>
      <c r="F4171">
        <v>23</v>
      </c>
      <c r="G4171">
        <v>66.25</v>
      </c>
      <c r="H4171">
        <v>1772.08</v>
      </c>
      <c r="I4171">
        <f t="shared" si="65"/>
        <v>0</v>
      </c>
      <c r="J4171" t="s">
        <v>3686</v>
      </c>
    </row>
    <row r="4172" spans="1:10" hidden="1">
      <c r="A4172">
        <v>29</v>
      </c>
      <c r="B4172">
        <v>1</v>
      </c>
      <c r="C4172">
        <v>4</v>
      </c>
      <c r="D4172">
        <v>5915</v>
      </c>
      <c r="E4172">
        <v>9</v>
      </c>
      <c r="F4172">
        <v>45</v>
      </c>
      <c r="G4172">
        <v>105.15</v>
      </c>
      <c r="H4172">
        <v>6867.5</v>
      </c>
      <c r="I4172">
        <f t="shared" si="65"/>
        <v>0</v>
      </c>
      <c r="J4172" t="s">
        <v>3686</v>
      </c>
    </row>
    <row r="4173" spans="1:10" hidden="1">
      <c r="A4173">
        <v>63</v>
      </c>
      <c r="B4173">
        <v>0</v>
      </c>
      <c r="C4173">
        <v>4</v>
      </c>
      <c r="D4173">
        <v>3235</v>
      </c>
      <c r="E4173">
        <v>0</v>
      </c>
      <c r="F4173">
        <v>36</v>
      </c>
      <c r="G4173">
        <v>75.55</v>
      </c>
      <c r="H4173">
        <v>3932.15</v>
      </c>
      <c r="I4173">
        <f t="shared" si="65"/>
        <v>0</v>
      </c>
      <c r="J4173" t="s">
        <v>3686</v>
      </c>
    </row>
    <row r="4174" spans="1:10" hidden="1">
      <c r="A4174">
        <v>48</v>
      </c>
      <c r="B4174">
        <v>2</v>
      </c>
      <c r="C4174">
        <v>4</v>
      </c>
      <c r="D4174">
        <v>4998</v>
      </c>
      <c r="E4174">
        <v>4</v>
      </c>
      <c r="F4174">
        <v>2</v>
      </c>
      <c r="G4174">
        <v>29.05</v>
      </c>
      <c r="H4174">
        <v>44.75</v>
      </c>
      <c r="I4174">
        <f t="shared" si="65"/>
        <v>0</v>
      </c>
      <c r="J4174" t="s">
        <v>3751</v>
      </c>
    </row>
    <row r="4175" spans="1:10" hidden="1">
      <c r="A4175">
        <v>51</v>
      </c>
      <c r="B4175">
        <v>0</v>
      </c>
      <c r="C4175">
        <v>4</v>
      </c>
      <c r="D4175">
        <v>4527</v>
      </c>
      <c r="E4175">
        <v>0</v>
      </c>
      <c r="F4175">
        <v>14</v>
      </c>
      <c r="G4175">
        <v>24.8</v>
      </c>
      <c r="H4175">
        <v>790.7</v>
      </c>
      <c r="I4175">
        <f t="shared" si="65"/>
        <v>0</v>
      </c>
      <c r="J4175" t="s">
        <v>3686</v>
      </c>
    </row>
    <row r="4176" spans="1:10" hidden="1">
      <c r="A4176">
        <v>40</v>
      </c>
      <c r="B4176">
        <v>0</v>
      </c>
      <c r="C4176">
        <v>4</v>
      </c>
      <c r="D4176">
        <v>4562</v>
      </c>
      <c r="E4176">
        <v>0</v>
      </c>
      <c r="F4176">
        <v>21</v>
      </c>
      <c r="G4176">
        <v>19.600000000000001</v>
      </c>
      <c r="H4176">
        <v>743.41</v>
      </c>
      <c r="I4176">
        <f t="shared" si="65"/>
        <v>0</v>
      </c>
      <c r="J4176" t="s">
        <v>3686</v>
      </c>
    </row>
    <row r="4177" spans="1:10" hidden="1">
      <c r="A4177">
        <v>43</v>
      </c>
      <c r="B4177">
        <v>0</v>
      </c>
      <c r="C4177">
        <v>4</v>
      </c>
      <c r="D4177">
        <v>5498</v>
      </c>
      <c r="E4177">
        <v>0</v>
      </c>
      <c r="F4177">
        <v>8</v>
      </c>
      <c r="G4177">
        <v>19.7</v>
      </c>
      <c r="H4177">
        <v>346.1</v>
      </c>
      <c r="I4177">
        <f t="shared" si="65"/>
        <v>0</v>
      </c>
      <c r="J4177" t="s">
        <v>3686</v>
      </c>
    </row>
    <row r="4178" spans="1:10" hidden="1">
      <c r="A4178">
        <v>28</v>
      </c>
      <c r="B4178">
        <v>0</v>
      </c>
      <c r="C4178">
        <v>4</v>
      </c>
      <c r="D4178">
        <v>4256</v>
      </c>
      <c r="E4178">
        <v>1</v>
      </c>
      <c r="F4178">
        <v>72</v>
      </c>
      <c r="G4178">
        <v>97.95</v>
      </c>
      <c r="H4178">
        <v>9871.85</v>
      </c>
      <c r="I4178">
        <f t="shared" si="65"/>
        <v>0</v>
      </c>
      <c r="J4178" t="s">
        <v>3686</v>
      </c>
    </row>
    <row r="4179" spans="1:10" hidden="1">
      <c r="A4179">
        <v>43</v>
      </c>
      <c r="B4179">
        <v>0</v>
      </c>
      <c r="C4179">
        <v>4</v>
      </c>
      <c r="D4179">
        <v>4312</v>
      </c>
      <c r="E4179">
        <v>9</v>
      </c>
      <c r="F4179">
        <v>64</v>
      </c>
      <c r="G4179">
        <v>25.55</v>
      </c>
      <c r="H4179">
        <v>4875.91</v>
      </c>
      <c r="I4179">
        <f t="shared" si="65"/>
        <v>0</v>
      </c>
      <c r="J4179" t="s">
        <v>3686</v>
      </c>
    </row>
    <row r="4180" spans="1:10" hidden="1">
      <c r="A4180">
        <v>40</v>
      </c>
      <c r="B4180">
        <v>0</v>
      </c>
      <c r="C4180">
        <v>4</v>
      </c>
      <c r="D4180">
        <v>4104</v>
      </c>
      <c r="E4180">
        <v>0</v>
      </c>
      <c r="F4180">
        <v>39</v>
      </c>
      <c r="G4180">
        <v>81.400000000000006</v>
      </c>
      <c r="H4180">
        <v>4654.0200000000004</v>
      </c>
      <c r="I4180">
        <f t="shared" si="65"/>
        <v>0</v>
      </c>
      <c r="J4180" t="s">
        <v>3686</v>
      </c>
    </row>
    <row r="4181" spans="1:10" hidden="1">
      <c r="A4181">
        <v>54</v>
      </c>
      <c r="B4181">
        <v>0</v>
      </c>
      <c r="C4181">
        <v>4</v>
      </c>
      <c r="D4181">
        <v>5586</v>
      </c>
      <c r="E4181">
        <v>4</v>
      </c>
      <c r="F4181">
        <v>57</v>
      </c>
      <c r="G4181">
        <v>103.05</v>
      </c>
      <c r="H4181">
        <v>7737.78</v>
      </c>
      <c r="I4181">
        <f t="shared" si="65"/>
        <v>0</v>
      </c>
      <c r="J4181" t="s">
        <v>3686</v>
      </c>
    </row>
    <row r="4182" spans="1:10" hidden="1">
      <c r="A4182">
        <v>36</v>
      </c>
      <c r="B4182">
        <v>1</v>
      </c>
      <c r="C4182">
        <v>4</v>
      </c>
      <c r="D4182">
        <v>3186</v>
      </c>
      <c r="E4182">
        <v>3</v>
      </c>
      <c r="F4182">
        <v>14</v>
      </c>
      <c r="G4182">
        <v>61.4</v>
      </c>
      <c r="H4182">
        <v>985.91</v>
      </c>
      <c r="I4182">
        <f t="shared" si="65"/>
        <v>0</v>
      </c>
      <c r="J4182" t="s">
        <v>3686</v>
      </c>
    </row>
    <row r="4183" spans="1:10" hidden="1">
      <c r="A4183">
        <v>20</v>
      </c>
      <c r="B4183">
        <v>0</v>
      </c>
      <c r="C4183">
        <v>4</v>
      </c>
      <c r="D4183">
        <v>5101</v>
      </c>
      <c r="E4183">
        <v>0</v>
      </c>
      <c r="F4183">
        <v>55</v>
      </c>
      <c r="G4183">
        <v>100.9</v>
      </c>
      <c r="H4183">
        <v>7872.5</v>
      </c>
      <c r="I4183">
        <f t="shared" si="65"/>
        <v>0</v>
      </c>
      <c r="J4183" t="s">
        <v>3686</v>
      </c>
    </row>
    <row r="4184" spans="1:10" hidden="1">
      <c r="A4184">
        <v>19</v>
      </c>
      <c r="B4184">
        <v>2</v>
      </c>
      <c r="C4184">
        <v>4</v>
      </c>
      <c r="D4184">
        <v>5169</v>
      </c>
      <c r="E4184">
        <v>1</v>
      </c>
      <c r="F4184">
        <v>70</v>
      </c>
      <c r="G4184">
        <v>19.8</v>
      </c>
      <c r="H4184">
        <v>4769.55</v>
      </c>
      <c r="I4184">
        <f t="shared" si="65"/>
        <v>0</v>
      </c>
      <c r="J4184" t="s">
        <v>3686</v>
      </c>
    </row>
    <row r="4185" spans="1:10" hidden="1">
      <c r="A4185">
        <v>38</v>
      </c>
      <c r="B4185">
        <v>0</v>
      </c>
      <c r="C4185">
        <v>4</v>
      </c>
      <c r="D4185">
        <v>5759</v>
      </c>
      <c r="E4185">
        <v>5</v>
      </c>
      <c r="F4185">
        <v>33</v>
      </c>
      <c r="G4185">
        <v>20.05</v>
      </c>
      <c r="H4185">
        <v>806.4</v>
      </c>
      <c r="I4185">
        <f t="shared" si="65"/>
        <v>0</v>
      </c>
      <c r="J4185" t="s">
        <v>3686</v>
      </c>
    </row>
    <row r="4186" spans="1:10" hidden="1">
      <c r="A4186">
        <v>34</v>
      </c>
      <c r="B4186">
        <v>3</v>
      </c>
      <c r="C4186">
        <v>4</v>
      </c>
      <c r="D4186">
        <v>6050</v>
      </c>
      <c r="E4186">
        <v>1</v>
      </c>
      <c r="F4186">
        <v>53</v>
      </c>
      <c r="G4186">
        <v>20.2</v>
      </c>
      <c r="H4186">
        <v>2151.4699999999998</v>
      </c>
      <c r="I4186">
        <f t="shared" si="65"/>
        <v>0</v>
      </c>
      <c r="J4186" t="s">
        <v>3686</v>
      </c>
    </row>
    <row r="4187" spans="1:10" hidden="1">
      <c r="A4187">
        <v>38</v>
      </c>
      <c r="B4187">
        <v>0</v>
      </c>
      <c r="C4187">
        <v>4</v>
      </c>
      <c r="D4187">
        <v>3094</v>
      </c>
      <c r="E4187">
        <v>0</v>
      </c>
      <c r="F4187">
        <v>4</v>
      </c>
      <c r="G4187">
        <v>94.9</v>
      </c>
      <c r="H4187">
        <v>406.55</v>
      </c>
      <c r="I4187">
        <f t="shared" si="65"/>
        <v>0</v>
      </c>
      <c r="J4187" t="s">
        <v>3686</v>
      </c>
    </row>
    <row r="4188" spans="1:10" hidden="1">
      <c r="A4188">
        <v>25</v>
      </c>
      <c r="B4188">
        <v>2</v>
      </c>
      <c r="C4188">
        <v>4</v>
      </c>
      <c r="D4188">
        <v>4751</v>
      </c>
      <c r="E4188">
        <v>2</v>
      </c>
      <c r="F4188">
        <v>68</v>
      </c>
      <c r="G4188">
        <v>103.25</v>
      </c>
      <c r="H4188">
        <v>8560.8799999999992</v>
      </c>
      <c r="I4188">
        <f t="shared" si="65"/>
        <v>0</v>
      </c>
      <c r="J4188" t="s">
        <v>3686</v>
      </c>
    </row>
    <row r="4189" spans="1:10" hidden="1">
      <c r="A4189">
        <v>51</v>
      </c>
      <c r="B4189">
        <v>0</v>
      </c>
      <c r="C4189">
        <v>4</v>
      </c>
      <c r="D4189">
        <v>3875</v>
      </c>
      <c r="E4189">
        <v>0</v>
      </c>
      <c r="F4189">
        <v>23</v>
      </c>
      <c r="G4189">
        <v>96.9</v>
      </c>
      <c r="H4189">
        <v>2280.9499999999998</v>
      </c>
      <c r="I4189">
        <f t="shared" si="65"/>
        <v>0</v>
      </c>
      <c r="J4189" t="s">
        <v>3686</v>
      </c>
    </row>
    <row r="4190" spans="1:10" hidden="1">
      <c r="A4190">
        <v>61</v>
      </c>
      <c r="B4190">
        <v>0</v>
      </c>
      <c r="C4190">
        <v>4</v>
      </c>
      <c r="D4190">
        <v>4590</v>
      </c>
      <c r="E4190">
        <v>5</v>
      </c>
      <c r="F4190">
        <v>17</v>
      </c>
      <c r="G4190">
        <v>54.6</v>
      </c>
      <c r="H4190">
        <v>887.07</v>
      </c>
      <c r="I4190">
        <f t="shared" si="65"/>
        <v>0</v>
      </c>
      <c r="J4190" t="s">
        <v>3686</v>
      </c>
    </row>
    <row r="4191" spans="1:10" hidden="1">
      <c r="A4191">
        <v>29</v>
      </c>
      <c r="B4191">
        <v>2</v>
      </c>
      <c r="C4191">
        <v>4</v>
      </c>
      <c r="D4191">
        <v>4534</v>
      </c>
      <c r="E4191">
        <v>10</v>
      </c>
      <c r="F4191">
        <v>45</v>
      </c>
      <c r="G4191">
        <v>51</v>
      </c>
      <c r="H4191">
        <v>2264.5</v>
      </c>
      <c r="I4191">
        <f t="shared" si="65"/>
        <v>0</v>
      </c>
      <c r="J4191" t="s">
        <v>3686</v>
      </c>
    </row>
    <row r="4192" spans="1:10" hidden="1">
      <c r="A4192">
        <v>52</v>
      </c>
      <c r="B4192">
        <v>0</v>
      </c>
      <c r="C4192">
        <v>4</v>
      </c>
      <c r="D4192">
        <v>2524</v>
      </c>
      <c r="E4192">
        <v>0</v>
      </c>
      <c r="F4192">
        <v>40</v>
      </c>
      <c r="G4192">
        <v>89.6</v>
      </c>
      <c r="H4192">
        <v>4778.95</v>
      </c>
      <c r="I4192">
        <f t="shared" si="65"/>
        <v>0</v>
      </c>
      <c r="J4192" t="s">
        <v>3686</v>
      </c>
    </row>
    <row r="4193" spans="1:10" hidden="1">
      <c r="A4193">
        <v>30</v>
      </c>
      <c r="B4193">
        <v>2</v>
      </c>
      <c r="C4193">
        <v>4</v>
      </c>
      <c r="D4193">
        <v>4509</v>
      </c>
      <c r="E4193">
        <v>5</v>
      </c>
      <c r="F4193">
        <v>52</v>
      </c>
      <c r="G4193">
        <v>79.2</v>
      </c>
      <c r="H4193">
        <v>4875.8599999999997</v>
      </c>
      <c r="I4193">
        <f t="shared" si="65"/>
        <v>0</v>
      </c>
      <c r="J4193" t="s">
        <v>3686</v>
      </c>
    </row>
    <row r="4194" spans="1:10" hidden="1">
      <c r="A4194">
        <v>61</v>
      </c>
      <c r="B4194">
        <v>0</v>
      </c>
      <c r="C4194">
        <v>4</v>
      </c>
      <c r="D4194">
        <v>4545</v>
      </c>
      <c r="E4194">
        <v>0</v>
      </c>
      <c r="F4194">
        <v>5</v>
      </c>
      <c r="G4194">
        <v>55.75</v>
      </c>
      <c r="H4194">
        <v>421.55</v>
      </c>
      <c r="I4194">
        <f t="shared" si="65"/>
        <v>0</v>
      </c>
      <c r="J4194" t="s">
        <v>3686</v>
      </c>
    </row>
    <row r="4195" spans="1:10" hidden="1">
      <c r="A4195">
        <v>27</v>
      </c>
      <c r="B4195">
        <v>0</v>
      </c>
      <c r="C4195">
        <v>4</v>
      </c>
      <c r="D4195">
        <v>4508</v>
      </c>
      <c r="E4195">
        <v>7</v>
      </c>
      <c r="F4195">
        <v>72</v>
      </c>
      <c r="G4195">
        <v>97.85</v>
      </c>
      <c r="H4195">
        <v>7025.62</v>
      </c>
      <c r="I4195">
        <f t="shared" si="65"/>
        <v>0</v>
      </c>
      <c r="J4195" t="s">
        <v>3686</v>
      </c>
    </row>
    <row r="4196" spans="1:10" hidden="1">
      <c r="A4196">
        <v>57</v>
      </c>
      <c r="B4196">
        <v>1</v>
      </c>
      <c r="C4196">
        <v>4</v>
      </c>
      <c r="D4196">
        <v>5024</v>
      </c>
      <c r="E4196">
        <v>1</v>
      </c>
      <c r="F4196">
        <v>61</v>
      </c>
      <c r="G4196">
        <v>50.7</v>
      </c>
      <c r="H4196">
        <v>3108.75</v>
      </c>
      <c r="I4196">
        <f t="shared" si="65"/>
        <v>0</v>
      </c>
      <c r="J4196" t="s">
        <v>3686</v>
      </c>
    </row>
    <row r="4197" spans="1:10" hidden="1">
      <c r="A4197">
        <v>25</v>
      </c>
      <c r="B4197">
        <v>2</v>
      </c>
      <c r="C4197">
        <v>4</v>
      </c>
      <c r="D4197">
        <v>4260</v>
      </c>
      <c r="E4197">
        <v>0</v>
      </c>
      <c r="F4197">
        <v>57</v>
      </c>
      <c r="G4197">
        <v>89.55</v>
      </c>
      <c r="H4197">
        <v>5515.42</v>
      </c>
      <c r="I4197">
        <f t="shared" si="65"/>
        <v>0</v>
      </c>
      <c r="J4197" t="s">
        <v>3686</v>
      </c>
    </row>
    <row r="4198" spans="1:10" hidden="1">
      <c r="A4198">
        <v>25</v>
      </c>
      <c r="B4198">
        <v>0</v>
      </c>
      <c r="C4198">
        <v>4</v>
      </c>
      <c r="D4198">
        <v>4604</v>
      </c>
      <c r="E4198">
        <v>5</v>
      </c>
      <c r="F4198">
        <v>21</v>
      </c>
      <c r="G4198">
        <v>64.95</v>
      </c>
      <c r="H4198">
        <v>2241.75</v>
      </c>
      <c r="I4198">
        <f t="shared" si="65"/>
        <v>0</v>
      </c>
      <c r="J4198" t="s">
        <v>3686</v>
      </c>
    </row>
    <row r="4199" spans="1:10" hidden="1">
      <c r="A4199">
        <v>25</v>
      </c>
      <c r="B4199">
        <v>0</v>
      </c>
      <c r="C4199">
        <v>4</v>
      </c>
      <c r="D4199">
        <v>4951</v>
      </c>
      <c r="E4199">
        <v>6</v>
      </c>
      <c r="F4199">
        <v>71</v>
      </c>
      <c r="G4199">
        <v>99.2</v>
      </c>
      <c r="H4199">
        <v>8775.75</v>
      </c>
      <c r="I4199">
        <f t="shared" si="65"/>
        <v>0</v>
      </c>
      <c r="J4199" t="s">
        <v>3686</v>
      </c>
    </row>
    <row r="4200" spans="1:10" hidden="1">
      <c r="A4200">
        <v>55</v>
      </c>
      <c r="B4200">
        <v>0</v>
      </c>
      <c r="C4200">
        <v>4</v>
      </c>
      <c r="D4200">
        <v>5636</v>
      </c>
      <c r="E4200">
        <v>10</v>
      </c>
      <c r="F4200">
        <v>57</v>
      </c>
      <c r="G4200">
        <v>90.65</v>
      </c>
      <c r="H4200">
        <v>7857.14</v>
      </c>
      <c r="I4200">
        <f t="shared" si="65"/>
        <v>0</v>
      </c>
      <c r="J4200" t="s">
        <v>3686</v>
      </c>
    </row>
    <row r="4201" spans="1:10" hidden="1">
      <c r="A4201">
        <v>79</v>
      </c>
      <c r="B4201">
        <v>3</v>
      </c>
      <c r="C4201">
        <v>4</v>
      </c>
      <c r="D4201">
        <v>4566</v>
      </c>
      <c r="E4201">
        <v>0</v>
      </c>
      <c r="F4201">
        <v>63</v>
      </c>
      <c r="G4201">
        <v>19.350000000000001</v>
      </c>
      <c r="H4201">
        <v>3899.77</v>
      </c>
      <c r="I4201">
        <f t="shared" si="65"/>
        <v>0</v>
      </c>
      <c r="J4201" t="s">
        <v>3686</v>
      </c>
    </row>
    <row r="4202" spans="1:10" hidden="1">
      <c r="A4202">
        <v>70</v>
      </c>
      <c r="B4202">
        <v>0</v>
      </c>
      <c r="C4202">
        <v>4</v>
      </c>
      <c r="D4202">
        <v>4818</v>
      </c>
      <c r="E4202">
        <v>0</v>
      </c>
      <c r="F4202">
        <v>27</v>
      </c>
      <c r="G4202">
        <v>59.45</v>
      </c>
      <c r="H4202">
        <v>2528.0300000000002</v>
      </c>
      <c r="I4202">
        <f t="shared" si="65"/>
        <v>0</v>
      </c>
      <c r="J4202" t="s">
        <v>3686</v>
      </c>
    </row>
    <row r="4203" spans="1:10" hidden="1">
      <c r="A4203">
        <v>66</v>
      </c>
      <c r="B4203">
        <v>1</v>
      </c>
      <c r="C4203">
        <v>4</v>
      </c>
      <c r="D4203">
        <v>4264</v>
      </c>
      <c r="E4203">
        <v>0</v>
      </c>
      <c r="F4203">
        <v>72</v>
      </c>
      <c r="G4203">
        <v>24.1</v>
      </c>
      <c r="H4203">
        <v>3148.73</v>
      </c>
      <c r="I4203">
        <f t="shared" si="65"/>
        <v>0</v>
      </c>
      <c r="J4203" t="s">
        <v>3686</v>
      </c>
    </row>
    <row r="4204" spans="1:10" hidden="1">
      <c r="A4204">
        <v>31</v>
      </c>
      <c r="B4204">
        <v>0</v>
      </c>
      <c r="C4204">
        <v>4</v>
      </c>
      <c r="D4204">
        <v>2941</v>
      </c>
      <c r="E4204">
        <v>0</v>
      </c>
      <c r="F4204">
        <v>24</v>
      </c>
      <c r="G4204">
        <v>84.85</v>
      </c>
      <c r="H4204">
        <v>2443.92</v>
      </c>
      <c r="I4204">
        <f t="shared" si="65"/>
        <v>0</v>
      </c>
      <c r="J4204" t="s">
        <v>3686</v>
      </c>
    </row>
    <row r="4205" spans="1:10" hidden="1">
      <c r="A4205">
        <v>55</v>
      </c>
      <c r="B4205">
        <v>0</v>
      </c>
      <c r="C4205">
        <v>4</v>
      </c>
      <c r="D4205">
        <v>5007</v>
      </c>
      <c r="E4205">
        <v>2</v>
      </c>
      <c r="F4205">
        <v>71</v>
      </c>
      <c r="G4205">
        <v>90.55</v>
      </c>
      <c r="H4205">
        <v>8433.18</v>
      </c>
      <c r="I4205">
        <f t="shared" si="65"/>
        <v>0</v>
      </c>
      <c r="J4205" t="s">
        <v>3686</v>
      </c>
    </row>
    <row r="4206" spans="1:10" hidden="1">
      <c r="A4206">
        <v>48</v>
      </c>
      <c r="B4206">
        <v>0</v>
      </c>
      <c r="C4206">
        <v>4</v>
      </c>
      <c r="D4206">
        <v>6473</v>
      </c>
      <c r="E4206">
        <v>0</v>
      </c>
      <c r="F4206">
        <v>56</v>
      </c>
      <c r="G4206">
        <v>21.2</v>
      </c>
      <c r="H4206">
        <v>3961.93</v>
      </c>
      <c r="I4206">
        <f t="shared" si="65"/>
        <v>0</v>
      </c>
      <c r="J4206" t="s">
        <v>3686</v>
      </c>
    </row>
    <row r="4207" spans="1:10" hidden="1">
      <c r="A4207">
        <v>57</v>
      </c>
      <c r="B4207">
        <v>0</v>
      </c>
      <c r="C4207">
        <v>4</v>
      </c>
      <c r="D4207">
        <v>3270</v>
      </c>
      <c r="E4207">
        <v>0</v>
      </c>
      <c r="F4207">
        <v>1</v>
      </c>
      <c r="G4207">
        <v>95.85</v>
      </c>
      <c r="H4207">
        <v>98.55</v>
      </c>
      <c r="I4207">
        <f t="shared" si="65"/>
        <v>0</v>
      </c>
      <c r="J4207" t="s">
        <v>3751</v>
      </c>
    </row>
    <row r="4208" spans="1:10" hidden="1">
      <c r="A4208">
        <v>30</v>
      </c>
      <c r="B4208">
        <v>0</v>
      </c>
      <c r="C4208">
        <v>4</v>
      </c>
      <c r="D4208">
        <v>3847</v>
      </c>
      <c r="E4208">
        <v>0</v>
      </c>
      <c r="F4208">
        <v>25</v>
      </c>
      <c r="G4208">
        <v>99.3</v>
      </c>
      <c r="H4208">
        <v>2637</v>
      </c>
      <c r="I4208">
        <f t="shared" si="65"/>
        <v>0</v>
      </c>
      <c r="J4208" t="s">
        <v>3686</v>
      </c>
    </row>
    <row r="4209" spans="1:10" hidden="1">
      <c r="A4209">
        <v>38</v>
      </c>
      <c r="B4209">
        <v>0</v>
      </c>
      <c r="C4209">
        <v>4</v>
      </c>
      <c r="D4209">
        <v>5279</v>
      </c>
      <c r="E4209">
        <v>0</v>
      </c>
      <c r="F4209">
        <v>1</v>
      </c>
      <c r="G4209">
        <v>19.5</v>
      </c>
      <c r="H4209">
        <v>52.52</v>
      </c>
      <c r="I4209">
        <f t="shared" si="65"/>
        <v>0</v>
      </c>
      <c r="J4209" t="s">
        <v>3751</v>
      </c>
    </row>
    <row r="4210" spans="1:10" hidden="1">
      <c r="A4210">
        <v>50</v>
      </c>
      <c r="B4210">
        <v>0</v>
      </c>
      <c r="C4210">
        <v>4</v>
      </c>
      <c r="D4210">
        <v>5104</v>
      </c>
      <c r="E4210">
        <v>0</v>
      </c>
      <c r="F4210">
        <v>5</v>
      </c>
      <c r="G4210">
        <v>55.8</v>
      </c>
      <c r="H4210">
        <v>424.55</v>
      </c>
      <c r="I4210">
        <f t="shared" si="65"/>
        <v>0</v>
      </c>
      <c r="J4210" t="s">
        <v>3686</v>
      </c>
    </row>
    <row r="4211" spans="1:10" hidden="1">
      <c r="A4211">
        <v>21</v>
      </c>
      <c r="B4211">
        <v>0</v>
      </c>
      <c r="C4211">
        <v>4</v>
      </c>
      <c r="D4211">
        <v>3980</v>
      </c>
      <c r="E4211">
        <v>0</v>
      </c>
      <c r="F4211">
        <v>1</v>
      </c>
      <c r="G4211">
        <v>45.35</v>
      </c>
      <c r="H4211">
        <v>57.81</v>
      </c>
      <c r="I4211">
        <f t="shared" si="65"/>
        <v>0</v>
      </c>
      <c r="J4211" t="s">
        <v>3751</v>
      </c>
    </row>
    <row r="4212" spans="1:10" hidden="1">
      <c r="A4212">
        <v>57</v>
      </c>
      <c r="B4212">
        <v>2</v>
      </c>
      <c r="C4212">
        <v>4</v>
      </c>
      <c r="D4212">
        <v>6300</v>
      </c>
      <c r="E4212">
        <v>0</v>
      </c>
      <c r="F4212">
        <v>59</v>
      </c>
      <c r="G4212">
        <v>34.799999999999997</v>
      </c>
      <c r="H4212">
        <v>1980.3</v>
      </c>
      <c r="I4212">
        <f t="shared" si="65"/>
        <v>0</v>
      </c>
      <c r="J4212" t="s">
        <v>3686</v>
      </c>
    </row>
    <row r="4213" spans="1:10" hidden="1">
      <c r="A4213">
        <v>42</v>
      </c>
      <c r="B4213">
        <v>0</v>
      </c>
      <c r="C4213">
        <v>4</v>
      </c>
      <c r="D4213">
        <v>4487</v>
      </c>
      <c r="E4213">
        <v>2</v>
      </c>
      <c r="F4213">
        <v>38</v>
      </c>
      <c r="G4213">
        <v>69</v>
      </c>
      <c r="H4213">
        <v>3889.63</v>
      </c>
      <c r="I4213">
        <f t="shared" si="65"/>
        <v>0</v>
      </c>
      <c r="J4213" t="s">
        <v>3686</v>
      </c>
    </row>
    <row r="4214" spans="1:10" hidden="1">
      <c r="A4214">
        <v>39</v>
      </c>
      <c r="B4214">
        <v>0</v>
      </c>
      <c r="C4214">
        <v>4</v>
      </c>
      <c r="D4214">
        <v>5355</v>
      </c>
      <c r="E4214">
        <v>0</v>
      </c>
      <c r="F4214">
        <v>2</v>
      </c>
      <c r="G4214">
        <v>18.75</v>
      </c>
      <c r="H4214">
        <v>62.99</v>
      </c>
      <c r="I4214">
        <f t="shared" si="65"/>
        <v>0</v>
      </c>
      <c r="J4214" t="s">
        <v>3751</v>
      </c>
    </row>
    <row r="4215" spans="1:10" hidden="1">
      <c r="A4215">
        <v>59</v>
      </c>
      <c r="B4215">
        <v>0</v>
      </c>
      <c r="C4215">
        <v>4</v>
      </c>
      <c r="D4215">
        <v>2159</v>
      </c>
      <c r="E4215">
        <v>0</v>
      </c>
      <c r="F4215">
        <v>25</v>
      </c>
      <c r="G4215">
        <v>19.2</v>
      </c>
      <c r="H4215">
        <v>682.1</v>
      </c>
      <c r="I4215">
        <f t="shared" si="65"/>
        <v>0</v>
      </c>
      <c r="J4215" t="s">
        <v>3686</v>
      </c>
    </row>
    <row r="4216" spans="1:10" hidden="1">
      <c r="A4216">
        <v>34</v>
      </c>
      <c r="B4216">
        <v>3</v>
      </c>
      <c r="C4216">
        <v>4</v>
      </c>
      <c r="D4216">
        <v>4175</v>
      </c>
      <c r="E4216">
        <v>4</v>
      </c>
      <c r="F4216">
        <v>69</v>
      </c>
      <c r="G4216">
        <v>54.95</v>
      </c>
      <c r="H4216">
        <v>3772.5</v>
      </c>
      <c r="I4216">
        <f t="shared" si="65"/>
        <v>0</v>
      </c>
      <c r="J4216" t="s">
        <v>3686</v>
      </c>
    </row>
    <row r="4217" spans="1:10" hidden="1">
      <c r="A4217">
        <v>23</v>
      </c>
      <c r="B4217">
        <v>3</v>
      </c>
      <c r="C4217">
        <v>4</v>
      </c>
      <c r="D4217">
        <v>6123</v>
      </c>
      <c r="E4217">
        <v>0</v>
      </c>
      <c r="F4217">
        <v>66</v>
      </c>
      <c r="G4217">
        <v>75.099999999999994</v>
      </c>
      <c r="H4217">
        <v>6960</v>
      </c>
      <c r="I4217">
        <f t="shared" si="65"/>
        <v>0</v>
      </c>
      <c r="J4217" t="s">
        <v>3686</v>
      </c>
    </row>
    <row r="4218" spans="1:10" hidden="1">
      <c r="A4218">
        <v>42</v>
      </c>
      <c r="B4218">
        <v>0</v>
      </c>
      <c r="C4218">
        <v>4</v>
      </c>
      <c r="D4218">
        <v>4020</v>
      </c>
      <c r="E4218">
        <v>0</v>
      </c>
      <c r="F4218">
        <v>26</v>
      </c>
      <c r="G4218">
        <v>54.75</v>
      </c>
      <c r="H4218">
        <v>2442.7399999999998</v>
      </c>
      <c r="I4218">
        <f t="shared" si="65"/>
        <v>0</v>
      </c>
      <c r="J4218" t="s">
        <v>3686</v>
      </c>
    </row>
    <row r="4219" spans="1:10" hidden="1">
      <c r="A4219">
        <v>60</v>
      </c>
      <c r="B4219">
        <v>3</v>
      </c>
      <c r="C4219">
        <v>4</v>
      </c>
      <c r="D4219">
        <v>4554</v>
      </c>
      <c r="E4219">
        <v>6</v>
      </c>
      <c r="F4219">
        <v>69</v>
      </c>
      <c r="G4219">
        <v>20.149999999999999</v>
      </c>
      <c r="H4219">
        <v>2128.9299999999998</v>
      </c>
      <c r="I4219">
        <f t="shared" si="65"/>
        <v>0</v>
      </c>
      <c r="J4219" t="s">
        <v>3686</v>
      </c>
    </row>
    <row r="4220" spans="1:10" hidden="1">
      <c r="A4220">
        <v>59</v>
      </c>
      <c r="B4220">
        <v>0</v>
      </c>
      <c r="C4220">
        <v>4</v>
      </c>
      <c r="D4220">
        <v>4275</v>
      </c>
      <c r="E4220">
        <v>3</v>
      </c>
      <c r="F4220">
        <v>52</v>
      </c>
      <c r="G4220">
        <v>66.25</v>
      </c>
      <c r="H4220">
        <v>3330.1</v>
      </c>
      <c r="I4220">
        <f t="shared" si="65"/>
        <v>0</v>
      </c>
      <c r="J4220" t="s">
        <v>3686</v>
      </c>
    </row>
    <row r="4221" spans="1:10" hidden="1">
      <c r="A4221">
        <v>27</v>
      </c>
      <c r="B4221">
        <v>3</v>
      </c>
      <c r="C4221">
        <v>4</v>
      </c>
      <c r="D4221">
        <v>2049</v>
      </c>
      <c r="E4221">
        <v>7</v>
      </c>
      <c r="F4221">
        <v>10</v>
      </c>
      <c r="G4221">
        <v>20.05</v>
      </c>
      <c r="H4221">
        <v>356.8</v>
      </c>
      <c r="I4221">
        <f t="shared" si="65"/>
        <v>0</v>
      </c>
      <c r="J4221" t="s">
        <v>3686</v>
      </c>
    </row>
    <row r="4222" spans="1:10" hidden="1">
      <c r="A4222">
        <v>64</v>
      </c>
      <c r="B4222">
        <v>1</v>
      </c>
      <c r="C4222">
        <v>4</v>
      </c>
      <c r="D4222">
        <v>5600</v>
      </c>
      <c r="E4222">
        <v>0</v>
      </c>
      <c r="F4222">
        <v>71</v>
      </c>
      <c r="G4222">
        <v>114</v>
      </c>
      <c r="H4222">
        <v>9982.85</v>
      </c>
      <c r="I4222">
        <f t="shared" si="65"/>
        <v>0</v>
      </c>
      <c r="J4222" t="s">
        <v>3686</v>
      </c>
    </row>
    <row r="4223" spans="1:10" hidden="1">
      <c r="A4223">
        <v>22</v>
      </c>
      <c r="B4223">
        <v>0</v>
      </c>
      <c r="C4223">
        <v>4</v>
      </c>
      <c r="D4223">
        <v>2011</v>
      </c>
      <c r="E4223">
        <v>0</v>
      </c>
      <c r="F4223">
        <v>3</v>
      </c>
      <c r="G4223">
        <v>20.7</v>
      </c>
      <c r="H4223">
        <v>172.73</v>
      </c>
      <c r="I4223">
        <f t="shared" si="65"/>
        <v>0</v>
      </c>
      <c r="J4223" t="s">
        <v>3751</v>
      </c>
    </row>
    <row r="4224" spans="1:10" hidden="1">
      <c r="A4224">
        <v>55</v>
      </c>
      <c r="B4224">
        <v>0</v>
      </c>
      <c r="C4224">
        <v>4</v>
      </c>
      <c r="D4224">
        <v>3399</v>
      </c>
      <c r="E4224">
        <v>0</v>
      </c>
      <c r="F4224">
        <v>10</v>
      </c>
      <c r="G4224">
        <v>75.05</v>
      </c>
      <c r="H4224">
        <v>966.1</v>
      </c>
      <c r="I4224">
        <f t="shared" si="65"/>
        <v>0</v>
      </c>
      <c r="J4224" t="s">
        <v>3686</v>
      </c>
    </row>
    <row r="4225" spans="1:10" hidden="1">
      <c r="A4225">
        <v>25</v>
      </c>
      <c r="B4225">
        <v>0</v>
      </c>
      <c r="C4225">
        <v>4</v>
      </c>
      <c r="D4225">
        <v>5905</v>
      </c>
      <c r="E4225">
        <v>5</v>
      </c>
      <c r="F4225">
        <v>62</v>
      </c>
      <c r="G4225">
        <v>104.3</v>
      </c>
      <c r="H4225">
        <v>9400.5499999999993</v>
      </c>
      <c r="I4225">
        <f t="shared" si="65"/>
        <v>0</v>
      </c>
      <c r="J4225" t="s">
        <v>3686</v>
      </c>
    </row>
    <row r="4226" spans="1:10" hidden="1">
      <c r="A4226">
        <v>27</v>
      </c>
      <c r="B4226">
        <v>0</v>
      </c>
      <c r="C4226">
        <v>4</v>
      </c>
      <c r="D4226">
        <v>2064</v>
      </c>
      <c r="E4226">
        <v>1</v>
      </c>
      <c r="F4226">
        <v>5</v>
      </c>
      <c r="G4226">
        <v>70.05</v>
      </c>
      <c r="H4226">
        <v>329.7</v>
      </c>
      <c r="I4226">
        <f t="shared" ref="I4226:I4289" si="66">IF(J4226="Churned",1,0)</f>
        <v>0</v>
      </c>
      <c r="J4226" t="s">
        <v>3686</v>
      </c>
    </row>
    <row r="4227" spans="1:10" hidden="1">
      <c r="A4227">
        <v>22</v>
      </c>
      <c r="B4227">
        <v>0</v>
      </c>
      <c r="C4227">
        <v>4</v>
      </c>
      <c r="D4227">
        <v>5272</v>
      </c>
      <c r="E4227">
        <v>6</v>
      </c>
      <c r="F4227">
        <v>23</v>
      </c>
      <c r="G4227">
        <v>90.45</v>
      </c>
      <c r="H4227">
        <v>3224.11</v>
      </c>
      <c r="I4227">
        <f t="shared" si="66"/>
        <v>0</v>
      </c>
      <c r="J4227" t="s">
        <v>3686</v>
      </c>
    </row>
    <row r="4228" spans="1:10" hidden="1">
      <c r="A4228">
        <v>37</v>
      </c>
      <c r="B4228">
        <v>0</v>
      </c>
      <c r="C4228">
        <v>4</v>
      </c>
      <c r="D4228">
        <v>5987</v>
      </c>
      <c r="E4228">
        <v>5</v>
      </c>
      <c r="F4228">
        <v>49</v>
      </c>
      <c r="G4228">
        <v>88.2</v>
      </c>
      <c r="H4228">
        <v>5433.45</v>
      </c>
      <c r="I4228">
        <f t="shared" si="66"/>
        <v>0</v>
      </c>
      <c r="J4228" t="s">
        <v>3686</v>
      </c>
    </row>
    <row r="4229" spans="1:10" hidden="1">
      <c r="A4229">
        <v>79</v>
      </c>
      <c r="B4229">
        <v>0</v>
      </c>
      <c r="C4229">
        <v>4</v>
      </c>
      <c r="D4229">
        <v>3041</v>
      </c>
      <c r="E4229">
        <v>0</v>
      </c>
      <c r="F4229">
        <v>32</v>
      </c>
      <c r="G4229">
        <v>79.5</v>
      </c>
      <c r="H4229">
        <v>4220.84</v>
      </c>
      <c r="I4229">
        <f t="shared" si="66"/>
        <v>0</v>
      </c>
      <c r="J4229" t="s">
        <v>3686</v>
      </c>
    </row>
    <row r="4230" spans="1:10" hidden="1">
      <c r="A4230">
        <v>76</v>
      </c>
      <c r="B4230">
        <v>0</v>
      </c>
      <c r="C4230">
        <v>4</v>
      </c>
      <c r="D4230">
        <v>5825</v>
      </c>
      <c r="E4230">
        <v>0</v>
      </c>
      <c r="F4230">
        <v>66</v>
      </c>
      <c r="G4230">
        <v>84</v>
      </c>
      <c r="H4230">
        <v>6124.77</v>
      </c>
      <c r="I4230">
        <f t="shared" si="66"/>
        <v>0</v>
      </c>
      <c r="J4230" t="s">
        <v>3686</v>
      </c>
    </row>
    <row r="4231" spans="1:10" hidden="1">
      <c r="A4231">
        <v>75</v>
      </c>
      <c r="B4231">
        <v>0</v>
      </c>
      <c r="C4231">
        <v>4</v>
      </c>
      <c r="D4231">
        <v>2764</v>
      </c>
      <c r="E4231">
        <v>0</v>
      </c>
      <c r="F4231">
        <v>20</v>
      </c>
      <c r="G4231">
        <v>51.8</v>
      </c>
      <c r="H4231">
        <v>1102.6500000000001</v>
      </c>
      <c r="I4231">
        <f t="shared" si="66"/>
        <v>0</v>
      </c>
      <c r="J4231" t="s">
        <v>3686</v>
      </c>
    </row>
    <row r="4232" spans="1:10" hidden="1">
      <c r="A4232">
        <v>74</v>
      </c>
      <c r="B4232">
        <v>0</v>
      </c>
      <c r="C4232">
        <v>4</v>
      </c>
      <c r="D4232">
        <v>4864</v>
      </c>
      <c r="E4232">
        <v>8</v>
      </c>
      <c r="F4232">
        <v>68</v>
      </c>
      <c r="G4232">
        <v>60.3</v>
      </c>
      <c r="H4232">
        <v>4109</v>
      </c>
      <c r="I4232">
        <f t="shared" si="66"/>
        <v>0</v>
      </c>
      <c r="J4232" t="s">
        <v>3686</v>
      </c>
    </row>
    <row r="4233" spans="1:10" hidden="1">
      <c r="A4233">
        <v>57</v>
      </c>
      <c r="B4233">
        <v>0</v>
      </c>
      <c r="C4233">
        <v>4</v>
      </c>
      <c r="D4233">
        <v>3078</v>
      </c>
      <c r="E4233">
        <v>3</v>
      </c>
      <c r="F4233">
        <v>37</v>
      </c>
      <c r="G4233">
        <v>20.350000000000001</v>
      </c>
      <c r="H4233">
        <v>732.13</v>
      </c>
      <c r="I4233">
        <f t="shared" si="66"/>
        <v>0</v>
      </c>
      <c r="J4233" t="s">
        <v>3686</v>
      </c>
    </row>
    <row r="4234" spans="1:10" hidden="1">
      <c r="A4234">
        <v>45</v>
      </c>
      <c r="B4234">
        <v>0</v>
      </c>
      <c r="C4234">
        <v>4</v>
      </c>
      <c r="D4234">
        <v>4196</v>
      </c>
      <c r="E4234">
        <v>1</v>
      </c>
      <c r="F4234">
        <v>56</v>
      </c>
      <c r="G4234">
        <v>105.6</v>
      </c>
      <c r="H4234">
        <v>7978.25</v>
      </c>
      <c r="I4234">
        <f t="shared" si="66"/>
        <v>0</v>
      </c>
      <c r="J4234" t="s">
        <v>3686</v>
      </c>
    </row>
    <row r="4235" spans="1:10" hidden="1">
      <c r="A4235">
        <v>44</v>
      </c>
      <c r="B4235">
        <v>0</v>
      </c>
      <c r="C4235">
        <v>4</v>
      </c>
      <c r="D4235">
        <v>4266</v>
      </c>
      <c r="E4235">
        <v>0</v>
      </c>
      <c r="F4235">
        <v>72</v>
      </c>
      <c r="G4235">
        <v>65.55</v>
      </c>
      <c r="H4235">
        <v>4807.45</v>
      </c>
      <c r="I4235">
        <f t="shared" si="66"/>
        <v>0</v>
      </c>
      <c r="J4235" t="s">
        <v>3686</v>
      </c>
    </row>
    <row r="4236" spans="1:10" hidden="1">
      <c r="A4236">
        <v>56</v>
      </c>
      <c r="B4236">
        <v>0</v>
      </c>
      <c r="C4236">
        <v>4</v>
      </c>
      <c r="D4236">
        <v>3491</v>
      </c>
      <c r="E4236">
        <v>9</v>
      </c>
      <c r="F4236">
        <v>31</v>
      </c>
      <c r="G4236">
        <v>80.55</v>
      </c>
      <c r="H4236">
        <v>3355.72</v>
      </c>
      <c r="I4236">
        <f t="shared" si="66"/>
        <v>0</v>
      </c>
      <c r="J4236" t="s">
        <v>3686</v>
      </c>
    </row>
    <row r="4237" spans="1:10" hidden="1">
      <c r="A4237">
        <v>35</v>
      </c>
      <c r="B4237">
        <v>3</v>
      </c>
      <c r="C4237">
        <v>4</v>
      </c>
      <c r="D4237">
        <v>5104</v>
      </c>
      <c r="E4237">
        <v>7</v>
      </c>
      <c r="F4237">
        <v>12</v>
      </c>
      <c r="G4237">
        <v>19.7</v>
      </c>
      <c r="H4237">
        <v>314.87</v>
      </c>
      <c r="I4237">
        <f t="shared" si="66"/>
        <v>0</v>
      </c>
      <c r="J4237" t="s">
        <v>3686</v>
      </c>
    </row>
    <row r="4238" spans="1:10" hidden="1">
      <c r="A4238">
        <v>45</v>
      </c>
      <c r="B4238">
        <v>0</v>
      </c>
      <c r="C4238">
        <v>4</v>
      </c>
      <c r="D4238">
        <v>5528</v>
      </c>
      <c r="E4238">
        <v>0</v>
      </c>
      <c r="F4238">
        <v>3</v>
      </c>
      <c r="G4238">
        <v>77.400000000000006</v>
      </c>
      <c r="H4238">
        <v>339.41</v>
      </c>
      <c r="I4238">
        <f t="shared" si="66"/>
        <v>0</v>
      </c>
      <c r="J4238" t="s">
        <v>3751</v>
      </c>
    </row>
    <row r="4239" spans="1:10" hidden="1">
      <c r="A4239">
        <v>58</v>
      </c>
      <c r="B4239">
        <v>0</v>
      </c>
      <c r="C4239">
        <v>4</v>
      </c>
      <c r="D4239">
        <v>5191</v>
      </c>
      <c r="E4239">
        <v>9</v>
      </c>
      <c r="F4239">
        <v>31</v>
      </c>
      <c r="G4239">
        <v>64</v>
      </c>
      <c r="H4239">
        <v>2803.55</v>
      </c>
      <c r="I4239">
        <f t="shared" si="66"/>
        <v>0</v>
      </c>
      <c r="J4239" t="s">
        <v>3686</v>
      </c>
    </row>
    <row r="4240" spans="1:10" hidden="1">
      <c r="A4240">
        <v>44</v>
      </c>
      <c r="B4240">
        <v>2</v>
      </c>
      <c r="C4240">
        <v>4</v>
      </c>
      <c r="D4240">
        <v>2427</v>
      </c>
      <c r="E4240">
        <v>6</v>
      </c>
      <c r="F4240">
        <v>9</v>
      </c>
      <c r="G4240">
        <v>19.75</v>
      </c>
      <c r="H4240">
        <v>355.82</v>
      </c>
      <c r="I4240">
        <f t="shared" si="66"/>
        <v>0</v>
      </c>
      <c r="J4240" t="s">
        <v>3686</v>
      </c>
    </row>
    <row r="4241" spans="1:10" hidden="1">
      <c r="A4241">
        <v>36</v>
      </c>
      <c r="B4241">
        <v>0</v>
      </c>
      <c r="C4241">
        <v>4</v>
      </c>
      <c r="D4241">
        <v>4264</v>
      </c>
      <c r="E4241">
        <v>9</v>
      </c>
      <c r="F4241">
        <v>71</v>
      </c>
      <c r="G4241">
        <v>83.3</v>
      </c>
      <c r="H4241">
        <v>6809.17</v>
      </c>
      <c r="I4241">
        <f t="shared" si="66"/>
        <v>0</v>
      </c>
      <c r="J4241" t="s">
        <v>3686</v>
      </c>
    </row>
    <row r="4242" spans="1:10" hidden="1">
      <c r="A4242">
        <v>55</v>
      </c>
      <c r="B4242">
        <v>3</v>
      </c>
      <c r="C4242">
        <v>4</v>
      </c>
      <c r="D4242">
        <v>6087</v>
      </c>
      <c r="E4242">
        <v>7</v>
      </c>
      <c r="F4242">
        <v>72</v>
      </c>
      <c r="G4242">
        <v>80.2</v>
      </c>
      <c r="H4242">
        <v>9250.84</v>
      </c>
      <c r="I4242">
        <f t="shared" si="66"/>
        <v>0</v>
      </c>
      <c r="J4242" t="s">
        <v>3686</v>
      </c>
    </row>
    <row r="4243" spans="1:10" hidden="1">
      <c r="A4243">
        <v>45</v>
      </c>
      <c r="B4243">
        <v>0</v>
      </c>
      <c r="C4243">
        <v>4</v>
      </c>
      <c r="D4243">
        <v>5157</v>
      </c>
      <c r="E4243">
        <v>0</v>
      </c>
      <c r="F4243">
        <v>19</v>
      </c>
      <c r="G4243">
        <v>84.75</v>
      </c>
      <c r="H4243">
        <v>1819.55</v>
      </c>
      <c r="I4243">
        <f t="shared" si="66"/>
        <v>0</v>
      </c>
      <c r="J4243" t="s">
        <v>3686</v>
      </c>
    </row>
    <row r="4244" spans="1:10" hidden="1">
      <c r="A4244">
        <v>56</v>
      </c>
      <c r="B4244">
        <v>1</v>
      </c>
      <c r="C4244">
        <v>4</v>
      </c>
      <c r="D4244">
        <v>5137</v>
      </c>
      <c r="E4244">
        <v>1</v>
      </c>
      <c r="F4244">
        <v>37</v>
      </c>
      <c r="G4244">
        <v>19.8</v>
      </c>
      <c r="H4244">
        <v>2264</v>
      </c>
      <c r="I4244">
        <f t="shared" si="66"/>
        <v>0</v>
      </c>
      <c r="J4244" t="s">
        <v>3686</v>
      </c>
    </row>
    <row r="4245" spans="1:10" hidden="1">
      <c r="A4245">
        <v>39</v>
      </c>
      <c r="B4245">
        <v>0</v>
      </c>
      <c r="C4245">
        <v>4</v>
      </c>
      <c r="D4245">
        <v>2973</v>
      </c>
      <c r="E4245">
        <v>0</v>
      </c>
      <c r="F4245">
        <v>9</v>
      </c>
      <c r="G4245">
        <v>40.75</v>
      </c>
      <c r="H4245">
        <v>379.4</v>
      </c>
      <c r="I4245">
        <f t="shared" si="66"/>
        <v>0</v>
      </c>
      <c r="J4245" t="s">
        <v>3686</v>
      </c>
    </row>
    <row r="4246" spans="1:10" hidden="1">
      <c r="A4246">
        <v>29</v>
      </c>
      <c r="B4246">
        <v>2</v>
      </c>
      <c r="C4246">
        <v>4</v>
      </c>
      <c r="D4246">
        <v>6281</v>
      </c>
      <c r="E4246">
        <v>0</v>
      </c>
      <c r="F4246">
        <v>53</v>
      </c>
      <c r="G4246">
        <v>62.85</v>
      </c>
      <c r="H4246">
        <v>5953.43</v>
      </c>
      <c r="I4246">
        <f t="shared" si="66"/>
        <v>0</v>
      </c>
      <c r="J4246" t="s">
        <v>3686</v>
      </c>
    </row>
    <row r="4247" spans="1:10" hidden="1">
      <c r="A4247">
        <v>31</v>
      </c>
      <c r="B4247">
        <v>0</v>
      </c>
      <c r="C4247">
        <v>4</v>
      </c>
      <c r="D4247">
        <v>4964</v>
      </c>
      <c r="E4247">
        <v>9</v>
      </c>
      <c r="F4247">
        <v>8</v>
      </c>
      <c r="G4247">
        <v>20.25</v>
      </c>
      <c r="H4247">
        <v>198.19</v>
      </c>
      <c r="I4247">
        <f t="shared" si="66"/>
        <v>0</v>
      </c>
      <c r="J4247" t="s">
        <v>3686</v>
      </c>
    </row>
    <row r="4248" spans="1:10" hidden="1">
      <c r="A4248">
        <v>45</v>
      </c>
      <c r="B4248">
        <v>0</v>
      </c>
      <c r="C4248">
        <v>4</v>
      </c>
      <c r="D4248">
        <v>4017</v>
      </c>
      <c r="E4248">
        <v>6</v>
      </c>
      <c r="F4248">
        <v>67</v>
      </c>
      <c r="G4248">
        <v>109.7</v>
      </c>
      <c r="H4248">
        <v>8531.69</v>
      </c>
      <c r="I4248">
        <f t="shared" si="66"/>
        <v>0</v>
      </c>
      <c r="J4248" t="s">
        <v>3686</v>
      </c>
    </row>
    <row r="4249" spans="1:10" hidden="1">
      <c r="A4249">
        <v>20</v>
      </c>
      <c r="B4249">
        <v>0</v>
      </c>
      <c r="C4249">
        <v>4</v>
      </c>
      <c r="D4249">
        <v>5183</v>
      </c>
      <c r="E4249">
        <v>0</v>
      </c>
      <c r="F4249">
        <v>16</v>
      </c>
      <c r="G4249">
        <v>80.55</v>
      </c>
      <c r="H4249">
        <v>1795.78</v>
      </c>
      <c r="I4249">
        <f t="shared" si="66"/>
        <v>0</v>
      </c>
      <c r="J4249" t="s">
        <v>3686</v>
      </c>
    </row>
    <row r="4250" spans="1:10" hidden="1">
      <c r="A4250">
        <v>29</v>
      </c>
      <c r="B4250">
        <v>0</v>
      </c>
      <c r="C4250">
        <v>4</v>
      </c>
      <c r="D4250">
        <v>5965</v>
      </c>
      <c r="E4250">
        <v>0</v>
      </c>
      <c r="F4250">
        <v>2</v>
      </c>
      <c r="G4250">
        <v>79.55</v>
      </c>
      <c r="H4250">
        <v>202.87</v>
      </c>
      <c r="I4250">
        <f t="shared" si="66"/>
        <v>0</v>
      </c>
      <c r="J4250" t="s">
        <v>3751</v>
      </c>
    </row>
    <row r="4251" spans="1:10" hidden="1">
      <c r="A4251">
        <v>50</v>
      </c>
      <c r="B4251">
        <v>1</v>
      </c>
      <c r="C4251">
        <v>4</v>
      </c>
      <c r="D4251">
        <v>4328</v>
      </c>
      <c r="E4251">
        <v>4</v>
      </c>
      <c r="F4251">
        <v>20</v>
      </c>
      <c r="G4251">
        <v>20.05</v>
      </c>
      <c r="H4251">
        <v>477.4</v>
      </c>
      <c r="I4251">
        <f t="shared" si="66"/>
        <v>0</v>
      </c>
      <c r="J4251" t="s">
        <v>3686</v>
      </c>
    </row>
    <row r="4252" spans="1:10" hidden="1">
      <c r="A4252">
        <v>58</v>
      </c>
      <c r="B4252">
        <v>0</v>
      </c>
      <c r="C4252">
        <v>4</v>
      </c>
      <c r="D4252">
        <v>3972</v>
      </c>
      <c r="E4252">
        <v>1</v>
      </c>
      <c r="F4252">
        <v>43</v>
      </c>
      <c r="G4252">
        <v>78.8</v>
      </c>
      <c r="H4252">
        <v>5092.1899999999996</v>
      </c>
      <c r="I4252">
        <f t="shared" si="66"/>
        <v>0</v>
      </c>
      <c r="J4252" t="s">
        <v>3686</v>
      </c>
    </row>
    <row r="4253" spans="1:10" hidden="1">
      <c r="A4253">
        <v>45</v>
      </c>
      <c r="B4253">
        <v>0</v>
      </c>
      <c r="C4253">
        <v>4</v>
      </c>
      <c r="D4253">
        <v>4280</v>
      </c>
      <c r="E4253">
        <v>10</v>
      </c>
      <c r="F4253">
        <v>70</v>
      </c>
      <c r="G4253">
        <v>114.3</v>
      </c>
      <c r="H4253">
        <v>9761.9</v>
      </c>
      <c r="I4253">
        <f t="shared" si="66"/>
        <v>0</v>
      </c>
      <c r="J4253" t="s">
        <v>3686</v>
      </c>
    </row>
    <row r="4254" spans="1:10" hidden="1">
      <c r="A4254">
        <v>55</v>
      </c>
      <c r="B4254">
        <v>0</v>
      </c>
      <c r="C4254">
        <v>4</v>
      </c>
      <c r="D4254">
        <v>4171</v>
      </c>
      <c r="E4254">
        <v>0</v>
      </c>
      <c r="F4254">
        <v>11</v>
      </c>
      <c r="G4254">
        <v>64.05</v>
      </c>
      <c r="H4254">
        <v>1274.51</v>
      </c>
      <c r="I4254">
        <f t="shared" si="66"/>
        <v>0</v>
      </c>
      <c r="J4254" t="s">
        <v>3686</v>
      </c>
    </row>
    <row r="4255" spans="1:10" hidden="1">
      <c r="A4255">
        <v>42</v>
      </c>
      <c r="B4255">
        <v>2</v>
      </c>
      <c r="C4255">
        <v>4</v>
      </c>
      <c r="D4255">
        <v>5918</v>
      </c>
      <c r="E4255">
        <v>1</v>
      </c>
      <c r="F4255">
        <v>59</v>
      </c>
      <c r="G4255">
        <v>76.75</v>
      </c>
      <c r="H4255">
        <v>5482.36</v>
      </c>
      <c r="I4255">
        <f t="shared" si="66"/>
        <v>0</v>
      </c>
      <c r="J4255" t="s">
        <v>3686</v>
      </c>
    </row>
    <row r="4256" spans="1:10" hidden="1">
      <c r="A4256">
        <v>23</v>
      </c>
      <c r="B4256">
        <v>0</v>
      </c>
      <c r="C4256">
        <v>4</v>
      </c>
      <c r="D4256">
        <v>4190</v>
      </c>
      <c r="E4256">
        <v>0</v>
      </c>
      <c r="F4256">
        <v>46</v>
      </c>
      <c r="G4256">
        <v>104.4</v>
      </c>
      <c r="H4256">
        <v>5173.76</v>
      </c>
      <c r="I4256">
        <f t="shared" si="66"/>
        <v>0</v>
      </c>
      <c r="J4256" t="s">
        <v>3686</v>
      </c>
    </row>
    <row r="4257" spans="1:10" hidden="1">
      <c r="A4257">
        <v>19</v>
      </c>
      <c r="B4257">
        <v>3</v>
      </c>
      <c r="C4257">
        <v>4</v>
      </c>
      <c r="D4257">
        <v>2327</v>
      </c>
      <c r="E4257">
        <v>0</v>
      </c>
      <c r="F4257">
        <v>23</v>
      </c>
      <c r="G4257">
        <v>40.1</v>
      </c>
      <c r="H4257">
        <v>857.75</v>
      </c>
      <c r="I4257">
        <f t="shared" si="66"/>
        <v>0</v>
      </c>
      <c r="J4257" t="s">
        <v>3686</v>
      </c>
    </row>
    <row r="4258" spans="1:10" hidden="1">
      <c r="A4258">
        <v>63</v>
      </c>
      <c r="B4258">
        <v>0</v>
      </c>
      <c r="C4258">
        <v>4</v>
      </c>
      <c r="D4258">
        <v>5157</v>
      </c>
      <c r="E4258">
        <v>0</v>
      </c>
      <c r="F4258">
        <v>52</v>
      </c>
      <c r="G4258">
        <v>19.649999999999999</v>
      </c>
      <c r="H4258">
        <v>2168.0100000000002</v>
      </c>
      <c r="I4258">
        <f t="shared" si="66"/>
        <v>0</v>
      </c>
      <c r="J4258" t="s">
        <v>3686</v>
      </c>
    </row>
    <row r="4259" spans="1:10" hidden="1">
      <c r="A4259">
        <v>20</v>
      </c>
      <c r="B4259">
        <v>0</v>
      </c>
      <c r="C4259">
        <v>4</v>
      </c>
      <c r="D4259">
        <v>3154</v>
      </c>
      <c r="E4259">
        <v>9</v>
      </c>
      <c r="F4259">
        <v>25</v>
      </c>
      <c r="G4259">
        <v>69.5</v>
      </c>
      <c r="H4259">
        <v>2517.65</v>
      </c>
      <c r="I4259">
        <f t="shared" si="66"/>
        <v>0</v>
      </c>
      <c r="J4259" t="s">
        <v>3686</v>
      </c>
    </row>
    <row r="4260" spans="1:10" hidden="1">
      <c r="A4260">
        <v>36</v>
      </c>
      <c r="B4260">
        <v>0</v>
      </c>
      <c r="C4260">
        <v>4</v>
      </c>
      <c r="D4260">
        <v>2576</v>
      </c>
      <c r="E4260">
        <v>0</v>
      </c>
      <c r="F4260">
        <v>1</v>
      </c>
      <c r="G4260">
        <v>70.599999999999994</v>
      </c>
      <c r="H4260">
        <v>133.21</v>
      </c>
      <c r="I4260">
        <f t="shared" si="66"/>
        <v>0</v>
      </c>
      <c r="J4260" t="s">
        <v>3751</v>
      </c>
    </row>
    <row r="4261" spans="1:10" hidden="1">
      <c r="A4261">
        <v>31</v>
      </c>
      <c r="B4261">
        <v>0</v>
      </c>
      <c r="C4261">
        <v>4</v>
      </c>
      <c r="D4261">
        <v>4415</v>
      </c>
      <c r="E4261">
        <v>4</v>
      </c>
      <c r="F4261">
        <v>62</v>
      </c>
      <c r="G4261">
        <v>89.1</v>
      </c>
      <c r="H4261">
        <v>5913.42</v>
      </c>
      <c r="I4261">
        <f t="shared" si="66"/>
        <v>0</v>
      </c>
      <c r="J4261" t="s">
        <v>3686</v>
      </c>
    </row>
    <row r="4262" spans="1:10" hidden="1">
      <c r="A4262">
        <v>65</v>
      </c>
      <c r="B4262">
        <v>0</v>
      </c>
      <c r="C4262">
        <v>4</v>
      </c>
      <c r="D4262">
        <v>3972</v>
      </c>
      <c r="E4262">
        <v>0</v>
      </c>
      <c r="F4262">
        <v>41</v>
      </c>
      <c r="G4262">
        <v>20.25</v>
      </c>
      <c r="H4262">
        <v>1089.23</v>
      </c>
      <c r="I4262">
        <f t="shared" si="66"/>
        <v>0</v>
      </c>
      <c r="J4262" t="s">
        <v>3686</v>
      </c>
    </row>
    <row r="4263" spans="1:10" hidden="1">
      <c r="A4263">
        <v>73</v>
      </c>
      <c r="B4263">
        <v>0</v>
      </c>
      <c r="C4263">
        <v>4</v>
      </c>
      <c r="D4263">
        <v>3477</v>
      </c>
      <c r="E4263">
        <v>0</v>
      </c>
      <c r="F4263">
        <v>2</v>
      </c>
      <c r="G4263">
        <v>53.45</v>
      </c>
      <c r="H4263">
        <v>144.68</v>
      </c>
      <c r="I4263">
        <f t="shared" si="66"/>
        <v>0</v>
      </c>
      <c r="J4263" t="s">
        <v>3751</v>
      </c>
    </row>
    <row r="4264" spans="1:10" hidden="1">
      <c r="A4264">
        <v>68</v>
      </c>
      <c r="B4264">
        <v>0</v>
      </c>
      <c r="C4264">
        <v>4</v>
      </c>
      <c r="D4264">
        <v>5328</v>
      </c>
      <c r="E4264">
        <v>3</v>
      </c>
      <c r="F4264">
        <v>71</v>
      </c>
      <c r="G4264">
        <v>70.849999999999994</v>
      </c>
      <c r="H4264">
        <v>5145.93</v>
      </c>
      <c r="I4264">
        <f t="shared" si="66"/>
        <v>0</v>
      </c>
      <c r="J4264" t="s">
        <v>3686</v>
      </c>
    </row>
    <row r="4265" spans="1:10" hidden="1">
      <c r="A4265">
        <v>39</v>
      </c>
      <c r="B4265">
        <v>0</v>
      </c>
      <c r="C4265">
        <v>4</v>
      </c>
      <c r="D4265">
        <v>4210</v>
      </c>
      <c r="E4265">
        <v>0</v>
      </c>
      <c r="F4265">
        <v>46</v>
      </c>
      <c r="G4265">
        <v>108.65</v>
      </c>
      <c r="H4265">
        <v>6628.2</v>
      </c>
      <c r="I4265">
        <f t="shared" si="66"/>
        <v>0</v>
      </c>
      <c r="J4265" t="s">
        <v>3686</v>
      </c>
    </row>
    <row r="4266" spans="1:10" hidden="1">
      <c r="A4266">
        <v>30</v>
      </c>
      <c r="B4266">
        <v>2</v>
      </c>
      <c r="C4266">
        <v>4</v>
      </c>
      <c r="D4266">
        <v>5819</v>
      </c>
      <c r="E4266">
        <v>0</v>
      </c>
      <c r="F4266">
        <v>14</v>
      </c>
      <c r="G4266">
        <v>70.2</v>
      </c>
      <c r="H4266">
        <v>1368.5</v>
      </c>
      <c r="I4266">
        <f t="shared" si="66"/>
        <v>0</v>
      </c>
      <c r="J4266" t="s">
        <v>3686</v>
      </c>
    </row>
    <row r="4267" spans="1:10" hidden="1">
      <c r="A4267">
        <v>19</v>
      </c>
      <c r="B4267">
        <v>0</v>
      </c>
      <c r="C4267">
        <v>4</v>
      </c>
      <c r="D4267">
        <v>4226</v>
      </c>
      <c r="E4267">
        <v>4</v>
      </c>
      <c r="F4267">
        <v>64</v>
      </c>
      <c r="G4267">
        <v>69.25</v>
      </c>
      <c r="H4267">
        <v>6095.11</v>
      </c>
      <c r="I4267">
        <f t="shared" si="66"/>
        <v>0</v>
      </c>
      <c r="J4267" t="s">
        <v>3686</v>
      </c>
    </row>
    <row r="4268" spans="1:10" hidden="1">
      <c r="A4268">
        <v>51</v>
      </c>
      <c r="B4268">
        <v>0</v>
      </c>
      <c r="C4268">
        <v>4</v>
      </c>
      <c r="D4268">
        <v>6302</v>
      </c>
      <c r="E4268">
        <v>6</v>
      </c>
      <c r="F4268">
        <v>72</v>
      </c>
      <c r="G4268">
        <v>20.5</v>
      </c>
      <c r="H4268">
        <v>4663.7700000000004</v>
      </c>
      <c r="I4268">
        <f t="shared" si="66"/>
        <v>0</v>
      </c>
      <c r="J4268" t="s">
        <v>3686</v>
      </c>
    </row>
    <row r="4269" spans="1:10" hidden="1">
      <c r="A4269">
        <v>60</v>
      </c>
      <c r="B4269">
        <v>0</v>
      </c>
      <c r="C4269">
        <v>4</v>
      </c>
      <c r="D4269">
        <v>2673</v>
      </c>
      <c r="E4269">
        <v>10</v>
      </c>
      <c r="F4269">
        <v>42</v>
      </c>
      <c r="G4269">
        <v>48.15</v>
      </c>
      <c r="H4269">
        <v>2032.3</v>
      </c>
      <c r="I4269">
        <f t="shared" si="66"/>
        <v>0</v>
      </c>
      <c r="J4269" t="s">
        <v>3686</v>
      </c>
    </row>
    <row r="4270" spans="1:10" hidden="1">
      <c r="A4270">
        <v>30</v>
      </c>
      <c r="B4270">
        <v>0</v>
      </c>
      <c r="C4270">
        <v>4</v>
      </c>
      <c r="D4270">
        <v>4870</v>
      </c>
      <c r="E4270">
        <v>0</v>
      </c>
      <c r="F4270">
        <v>21</v>
      </c>
      <c r="G4270">
        <v>60.25</v>
      </c>
      <c r="H4270">
        <v>1413.96</v>
      </c>
      <c r="I4270">
        <f t="shared" si="66"/>
        <v>0</v>
      </c>
      <c r="J4270" t="s">
        <v>3686</v>
      </c>
    </row>
    <row r="4271" spans="1:10" hidden="1">
      <c r="A4271">
        <v>51</v>
      </c>
      <c r="B4271">
        <v>0</v>
      </c>
      <c r="C4271">
        <v>4</v>
      </c>
      <c r="D4271">
        <v>4931</v>
      </c>
      <c r="E4271">
        <v>10</v>
      </c>
      <c r="F4271">
        <v>67</v>
      </c>
      <c r="G4271">
        <v>75.099999999999994</v>
      </c>
      <c r="H4271">
        <v>5380.02</v>
      </c>
      <c r="I4271">
        <f t="shared" si="66"/>
        <v>0</v>
      </c>
      <c r="J4271" t="s">
        <v>3686</v>
      </c>
    </row>
    <row r="4272" spans="1:10" hidden="1">
      <c r="A4272">
        <v>48</v>
      </c>
      <c r="B4272">
        <v>0</v>
      </c>
      <c r="C4272">
        <v>4</v>
      </c>
      <c r="D4272">
        <v>4411</v>
      </c>
      <c r="E4272">
        <v>1</v>
      </c>
      <c r="F4272">
        <v>38</v>
      </c>
      <c r="G4272">
        <v>20.25</v>
      </c>
      <c r="H4272">
        <v>1215.27</v>
      </c>
      <c r="I4272">
        <f t="shared" si="66"/>
        <v>0</v>
      </c>
      <c r="J4272" t="s">
        <v>3686</v>
      </c>
    </row>
    <row r="4273" spans="1:10" hidden="1">
      <c r="A4273">
        <v>30</v>
      </c>
      <c r="B4273">
        <v>0</v>
      </c>
      <c r="C4273">
        <v>4</v>
      </c>
      <c r="D4273">
        <v>4182</v>
      </c>
      <c r="E4273">
        <v>0</v>
      </c>
      <c r="F4273">
        <v>70</v>
      </c>
      <c r="G4273">
        <v>111.95</v>
      </c>
      <c r="H4273">
        <v>10915.85</v>
      </c>
      <c r="I4273">
        <f t="shared" si="66"/>
        <v>0</v>
      </c>
      <c r="J4273" t="s">
        <v>3686</v>
      </c>
    </row>
    <row r="4274" spans="1:10" hidden="1">
      <c r="A4274">
        <v>23</v>
      </c>
      <c r="B4274">
        <v>3</v>
      </c>
      <c r="C4274">
        <v>4</v>
      </c>
      <c r="D4274">
        <v>2845</v>
      </c>
      <c r="E4274">
        <v>1</v>
      </c>
      <c r="F4274">
        <v>21</v>
      </c>
      <c r="G4274">
        <v>58.85</v>
      </c>
      <c r="H4274">
        <v>1965.57</v>
      </c>
      <c r="I4274">
        <f t="shared" si="66"/>
        <v>0</v>
      </c>
      <c r="J4274" t="s">
        <v>3686</v>
      </c>
    </row>
    <row r="4275" spans="1:10" hidden="1">
      <c r="A4275">
        <v>47</v>
      </c>
      <c r="B4275">
        <v>0</v>
      </c>
      <c r="C4275">
        <v>4</v>
      </c>
      <c r="D4275">
        <v>6181</v>
      </c>
      <c r="E4275">
        <v>2</v>
      </c>
      <c r="F4275">
        <v>72</v>
      </c>
      <c r="G4275">
        <v>109.65</v>
      </c>
      <c r="H4275">
        <v>8386.33</v>
      </c>
      <c r="I4275">
        <f t="shared" si="66"/>
        <v>0</v>
      </c>
      <c r="J4275" t="s">
        <v>3686</v>
      </c>
    </row>
    <row r="4276" spans="1:10" hidden="1">
      <c r="A4276">
        <v>60</v>
      </c>
      <c r="B4276">
        <v>3</v>
      </c>
      <c r="C4276">
        <v>4</v>
      </c>
      <c r="D4276">
        <v>4024</v>
      </c>
      <c r="E4276">
        <v>0</v>
      </c>
      <c r="F4276">
        <v>65</v>
      </c>
      <c r="G4276">
        <v>104.1</v>
      </c>
      <c r="H4276">
        <v>9268.85</v>
      </c>
      <c r="I4276">
        <f t="shared" si="66"/>
        <v>0</v>
      </c>
      <c r="J4276" t="s">
        <v>3686</v>
      </c>
    </row>
    <row r="4277" spans="1:10" hidden="1">
      <c r="A4277">
        <v>63</v>
      </c>
      <c r="B4277">
        <v>0</v>
      </c>
      <c r="C4277">
        <v>4</v>
      </c>
      <c r="D4277">
        <v>4411</v>
      </c>
      <c r="E4277">
        <v>9</v>
      </c>
      <c r="F4277">
        <v>15</v>
      </c>
      <c r="G4277">
        <v>25.2</v>
      </c>
      <c r="H4277">
        <v>1088.0999999999999</v>
      </c>
      <c r="I4277">
        <f t="shared" si="66"/>
        <v>0</v>
      </c>
      <c r="J4277" t="s">
        <v>3686</v>
      </c>
    </row>
    <row r="4278" spans="1:10" hidden="1">
      <c r="A4278">
        <v>20</v>
      </c>
      <c r="B4278">
        <v>0</v>
      </c>
      <c r="C4278">
        <v>4</v>
      </c>
      <c r="D4278">
        <v>4497</v>
      </c>
      <c r="E4278">
        <v>6</v>
      </c>
      <c r="F4278">
        <v>72</v>
      </c>
      <c r="G4278">
        <v>101.35</v>
      </c>
      <c r="H4278">
        <v>10642.35</v>
      </c>
      <c r="I4278">
        <f t="shared" si="66"/>
        <v>0</v>
      </c>
      <c r="J4278" t="s">
        <v>3686</v>
      </c>
    </row>
    <row r="4279" spans="1:10" hidden="1">
      <c r="A4279">
        <v>40</v>
      </c>
      <c r="B4279">
        <v>2</v>
      </c>
      <c r="C4279">
        <v>4</v>
      </c>
      <c r="D4279">
        <v>4780</v>
      </c>
      <c r="E4279">
        <v>1</v>
      </c>
      <c r="F4279">
        <v>29</v>
      </c>
      <c r="G4279">
        <v>87.8</v>
      </c>
      <c r="H4279">
        <v>3596.73</v>
      </c>
      <c r="I4279">
        <f t="shared" si="66"/>
        <v>0</v>
      </c>
      <c r="J4279" t="s">
        <v>3686</v>
      </c>
    </row>
    <row r="4280" spans="1:10" hidden="1">
      <c r="A4280">
        <v>35</v>
      </c>
      <c r="B4280">
        <v>1</v>
      </c>
      <c r="C4280">
        <v>4</v>
      </c>
      <c r="D4280">
        <v>3149</v>
      </c>
      <c r="E4280">
        <v>2</v>
      </c>
      <c r="F4280">
        <v>32</v>
      </c>
      <c r="G4280">
        <v>98.85</v>
      </c>
      <c r="H4280">
        <v>3858.88</v>
      </c>
      <c r="I4280">
        <f t="shared" si="66"/>
        <v>0</v>
      </c>
      <c r="J4280" t="s">
        <v>3686</v>
      </c>
    </row>
    <row r="4281" spans="1:10" hidden="1">
      <c r="A4281">
        <v>49</v>
      </c>
      <c r="B4281">
        <v>3</v>
      </c>
      <c r="C4281">
        <v>4</v>
      </c>
      <c r="D4281">
        <v>6378</v>
      </c>
      <c r="E4281">
        <v>6</v>
      </c>
      <c r="F4281">
        <v>72</v>
      </c>
      <c r="G4281">
        <v>104.9</v>
      </c>
      <c r="H4281">
        <v>10052.49</v>
      </c>
      <c r="I4281">
        <f t="shared" si="66"/>
        <v>0</v>
      </c>
      <c r="J4281" t="s">
        <v>3686</v>
      </c>
    </row>
    <row r="4282" spans="1:10" hidden="1">
      <c r="A4282">
        <v>32</v>
      </c>
      <c r="B4282">
        <v>0</v>
      </c>
      <c r="C4282">
        <v>4</v>
      </c>
      <c r="D4282">
        <v>5455</v>
      </c>
      <c r="E4282">
        <v>0</v>
      </c>
      <c r="F4282">
        <v>30</v>
      </c>
      <c r="G4282">
        <v>40.35</v>
      </c>
      <c r="H4282">
        <v>1187.05</v>
      </c>
      <c r="I4282">
        <f t="shared" si="66"/>
        <v>0</v>
      </c>
      <c r="J4282" t="s">
        <v>3686</v>
      </c>
    </row>
    <row r="4283" spans="1:10" hidden="1">
      <c r="A4283">
        <v>59</v>
      </c>
      <c r="B4283">
        <v>1</v>
      </c>
      <c r="C4283">
        <v>4</v>
      </c>
      <c r="D4283">
        <v>3288</v>
      </c>
      <c r="E4283">
        <v>4</v>
      </c>
      <c r="F4283">
        <v>22</v>
      </c>
      <c r="G4283">
        <v>39.200000000000003</v>
      </c>
      <c r="H4283">
        <v>899.9</v>
      </c>
      <c r="I4283">
        <f t="shared" si="66"/>
        <v>0</v>
      </c>
      <c r="J4283" t="s">
        <v>3686</v>
      </c>
    </row>
    <row r="4284" spans="1:10" hidden="1">
      <c r="A4284">
        <v>38</v>
      </c>
      <c r="B4284">
        <v>0</v>
      </c>
      <c r="C4284">
        <v>4</v>
      </c>
      <c r="D4284">
        <v>2742</v>
      </c>
      <c r="E4284">
        <v>0</v>
      </c>
      <c r="F4284">
        <v>1</v>
      </c>
      <c r="G4284">
        <v>19.399999999999999</v>
      </c>
      <c r="H4284">
        <v>43.37</v>
      </c>
      <c r="I4284">
        <f t="shared" si="66"/>
        <v>0</v>
      </c>
      <c r="J4284" t="s">
        <v>3751</v>
      </c>
    </row>
    <row r="4285" spans="1:10" hidden="1">
      <c r="A4285">
        <v>23</v>
      </c>
      <c r="B4285">
        <v>0</v>
      </c>
      <c r="C4285">
        <v>4</v>
      </c>
      <c r="D4285">
        <v>5418</v>
      </c>
      <c r="E4285">
        <v>7</v>
      </c>
      <c r="F4285">
        <v>69</v>
      </c>
      <c r="G4285">
        <v>26.3</v>
      </c>
      <c r="H4285">
        <v>3287.07</v>
      </c>
      <c r="I4285">
        <f t="shared" si="66"/>
        <v>0</v>
      </c>
      <c r="J4285" t="s">
        <v>3686</v>
      </c>
    </row>
    <row r="4286" spans="1:10" hidden="1">
      <c r="A4286">
        <v>53</v>
      </c>
      <c r="B4286">
        <v>0</v>
      </c>
      <c r="C4286">
        <v>4</v>
      </c>
      <c r="D4286">
        <v>2650</v>
      </c>
      <c r="E4286">
        <v>0</v>
      </c>
      <c r="F4286">
        <v>3</v>
      </c>
      <c r="G4286">
        <v>76.099999999999994</v>
      </c>
      <c r="H4286">
        <v>300.64999999999998</v>
      </c>
      <c r="I4286">
        <f t="shared" si="66"/>
        <v>0</v>
      </c>
      <c r="J4286" t="s">
        <v>3751</v>
      </c>
    </row>
    <row r="4287" spans="1:10" hidden="1">
      <c r="A4287">
        <v>43</v>
      </c>
      <c r="B4287">
        <v>1</v>
      </c>
      <c r="C4287">
        <v>4</v>
      </c>
      <c r="D4287">
        <v>4843</v>
      </c>
      <c r="E4287">
        <v>3</v>
      </c>
      <c r="F4287">
        <v>12</v>
      </c>
      <c r="G4287">
        <v>21.05</v>
      </c>
      <c r="H4287">
        <v>858.45</v>
      </c>
      <c r="I4287">
        <f t="shared" si="66"/>
        <v>0</v>
      </c>
      <c r="J4287" t="s">
        <v>3686</v>
      </c>
    </row>
    <row r="4288" spans="1:10" hidden="1">
      <c r="A4288">
        <v>23</v>
      </c>
      <c r="B4288">
        <v>0</v>
      </c>
      <c r="C4288">
        <v>4</v>
      </c>
      <c r="D4288">
        <v>5473</v>
      </c>
      <c r="E4288">
        <v>0</v>
      </c>
      <c r="F4288">
        <v>15</v>
      </c>
      <c r="G4288">
        <v>56.15</v>
      </c>
      <c r="H4288">
        <v>995.07</v>
      </c>
      <c r="I4288">
        <f t="shared" si="66"/>
        <v>0</v>
      </c>
      <c r="J4288" t="s">
        <v>3686</v>
      </c>
    </row>
    <row r="4289" spans="1:10" hidden="1">
      <c r="A4289">
        <v>50</v>
      </c>
      <c r="B4289">
        <v>0</v>
      </c>
      <c r="C4289">
        <v>4</v>
      </c>
      <c r="D4289">
        <v>2991</v>
      </c>
      <c r="E4289">
        <v>0</v>
      </c>
      <c r="F4289">
        <v>21</v>
      </c>
      <c r="G4289">
        <v>35.1</v>
      </c>
      <c r="H4289">
        <v>770.4</v>
      </c>
      <c r="I4289">
        <f t="shared" si="66"/>
        <v>0</v>
      </c>
      <c r="J4289" t="s">
        <v>3686</v>
      </c>
    </row>
    <row r="4290" spans="1:10" hidden="1">
      <c r="A4290">
        <v>24</v>
      </c>
      <c r="B4290">
        <v>0</v>
      </c>
      <c r="C4290">
        <v>4</v>
      </c>
      <c r="D4290">
        <v>5975</v>
      </c>
      <c r="E4290">
        <v>0</v>
      </c>
      <c r="F4290">
        <v>27</v>
      </c>
      <c r="G4290">
        <v>19.399999999999999</v>
      </c>
      <c r="H4290">
        <v>500.59</v>
      </c>
      <c r="I4290">
        <f t="shared" ref="I4290:I4353" si="67">IF(J4290="Churned",1,0)</f>
        <v>0</v>
      </c>
      <c r="J4290" t="s">
        <v>3686</v>
      </c>
    </row>
    <row r="4291" spans="1:10" hidden="1">
      <c r="A4291">
        <v>28</v>
      </c>
      <c r="B4291">
        <v>0</v>
      </c>
      <c r="C4291">
        <v>4</v>
      </c>
      <c r="D4291">
        <v>3754</v>
      </c>
      <c r="E4291">
        <v>0</v>
      </c>
      <c r="F4291">
        <v>17</v>
      </c>
      <c r="G4291">
        <v>82.65</v>
      </c>
      <c r="H4291">
        <v>1488.07</v>
      </c>
      <c r="I4291">
        <f t="shared" si="67"/>
        <v>0</v>
      </c>
      <c r="J4291" t="s">
        <v>3686</v>
      </c>
    </row>
    <row r="4292" spans="1:10" hidden="1">
      <c r="A4292">
        <v>34</v>
      </c>
      <c r="B4292">
        <v>0</v>
      </c>
      <c r="C4292">
        <v>4</v>
      </c>
      <c r="D4292">
        <v>5780</v>
      </c>
      <c r="E4292">
        <v>0</v>
      </c>
      <c r="F4292">
        <v>64</v>
      </c>
      <c r="G4292">
        <v>108.95</v>
      </c>
      <c r="H4292">
        <v>8574.34</v>
      </c>
      <c r="I4292">
        <f t="shared" si="67"/>
        <v>0</v>
      </c>
      <c r="J4292" t="s">
        <v>3686</v>
      </c>
    </row>
    <row r="4293" spans="1:10" hidden="1">
      <c r="A4293">
        <v>43</v>
      </c>
      <c r="B4293">
        <v>0</v>
      </c>
      <c r="C4293">
        <v>4</v>
      </c>
      <c r="D4293">
        <v>4117</v>
      </c>
      <c r="E4293">
        <v>1</v>
      </c>
      <c r="F4293">
        <v>71</v>
      </c>
      <c r="G4293">
        <v>66.849999999999994</v>
      </c>
      <c r="H4293">
        <v>5093.05</v>
      </c>
      <c r="I4293">
        <f t="shared" si="67"/>
        <v>0</v>
      </c>
      <c r="J4293" t="s">
        <v>3686</v>
      </c>
    </row>
    <row r="4294" spans="1:10" hidden="1">
      <c r="A4294">
        <v>79</v>
      </c>
      <c r="B4294">
        <v>0</v>
      </c>
      <c r="C4294">
        <v>4</v>
      </c>
      <c r="D4294">
        <v>3080</v>
      </c>
      <c r="E4294">
        <v>0</v>
      </c>
      <c r="F4294">
        <v>26</v>
      </c>
      <c r="G4294">
        <v>44.45</v>
      </c>
      <c r="H4294">
        <v>1183.8</v>
      </c>
      <c r="I4294">
        <f t="shared" si="67"/>
        <v>0</v>
      </c>
      <c r="J4294" t="s">
        <v>3686</v>
      </c>
    </row>
    <row r="4295" spans="1:10" hidden="1">
      <c r="A4295">
        <v>76</v>
      </c>
      <c r="B4295">
        <v>0</v>
      </c>
      <c r="C4295">
        <v>4</v>
      </c>
      <c r="D4295">
        <v>5706</v>
      </c>
      <c r="E4295">
        <v>0</v>
      </c>
      <c r="F4295">
        <v>12</v>
      </c>
      <c r="G4295">
        <v>43.8</v>
      </c>
      <c r="H4295">
        <v>619.66999999999996</v>
      </c>
      <c r="I4295">
        <f t="shared" si="67"/>
        <v>0</v>
      </c>
      <c r="J4295" t="s">
        <v>3686</v>
      </c>
    </row>
    <row r="4296" spans="1:10" hidden="1">
      <c r="A4296">
        <v>50</v>
      </c>
      <c r="B4296">
        <v>0</v>
      </c>
      <c r="C4296">
        <v>4</v>
      </c>
      <c r="D4296">
        <v>4222</v>
      </c>
      <c r="E4296">
        <v>4</v>
      </c>
      <c r="F4296">
        <v>64</v>
      </c>
      <c r="G4296">
        <v>76.099999999999994</v>
      </c>
      <c r="H4296">
        <v>5240.5600000000004</v>
      </c>
      <c r="I4296">
        <f t="shared" si="67"/>
        <v>0</v>
      </c>
      <c r="J4296" t="s">
        <v>3686</v>
      </c>
    </row>
    <row r="4297" spans="1:10" hidden="1">
      <c r="A4297">
        <v>46</v>
      </c>
      <c r="B4297">
        <v>2</v>
      </c>
      <c r="C4297">
        <v>4</v>
      </c>
      <c r="D4297">
        <v>2951</v>
      </c>
      <c r="E4297">
        <v>1</v>
      </c>
      <c r="F4297">
        <v>4</v>
      </c>
      <c r="G4297">
        <v>19.95</v>
      </c>
      <c r="H4297">
        <v>197.1</v>
      </c>
      <c r="I4297">
        <f t="shared" si="67"/>
        <v>0</v>
      </c>
      <c r="J4297" t="s">
        <v>3686</v>
      </c>
    </row>
    <row r="4298" spans="1:10" hidden="1">
      <c r="A4298">
        <v>54</v>
      </c>
      <c r="B4298">
        <v>1</v>
      </c>
      <c r="C4298">
        <v>4</v>
      </c>
      <c r="D4298">
        <v>5434</v>
      </c>
      <c r="E4298">
        <v>10</v>
      </c>
      <c r="F4298">
        <v>68</v>
      </c>
      <c r="G4298">
        <v>25.75</v>
      </c>
      <c r="H4298">
        <v>3510.59</v>
      </c>
      <c r="I4298">
        <f t="shared" si="67"/>
        <v>0</v>
      </c>
      <c r="J4298" t="s">
        <v>3686</v>
      </c>
    </row>
    <row r="4299" spans="1:10" hidden="1">
      <c r="A4299">
        <v>47</v>
      </c>
      <c r="B4299">
        <v>0</v>
      </c>
      <c r="C4299">
        <v>4</v>
      </c>
      <c r="D4299">
        <v>3358</v>
      </c>
      <c r="E4299">
        <v>0</v>
      </c>
      <c r="F4299">
        <v>1</v>
      </c>
      <c r="G4299">
        <v>69.900000000000006</v>
      </c>
      <c r="H4299">
        <v>89.26</v>
      </c>
      <c r="I4299">
        <f t="shared" si="67"/>
        <v>0</v>
      </c>
      <c r="J4299" t="s">
        <v>3751</v>
      </c>
    </row>
    <row r="4300" spans="1:10" hidden="1">
      <c r="A4300">
        <v>30</v>
      </c>
      <c r="B4300">
        <v>3</v>
      </c>
      <c r="C4300">
        <v>4</v>
      </c>
      <c r="D4300">
        <v>2941</v>
      </c>
      <c r="E4300">
        <v>0</v>
      </c>
      <c r="F4300">
        <v>29</v>
      </c>
      <c r="G4300">
        <v>19.850000000000001</v>
      </c>
      <c r="H4300">
        <v>593.04999999999995</v>
      </c>
      <c r="I4300">
        <f t="shared" si="67"/>
        <v>0</v>
      </c>
      <c r="J4300" t="s">
        <v>3686</v>
      </c>
    </row>
    <row r="4301" spans="1:10" hidden="1">
      <c r="A4301">
        <v>36</v>
      </c>
      <c r="B4301">
        <v>0</v>
      </c>
      <c r="C4301">
        <v>4</v>
      </c>
      <c r="D4301">
        <v>4370</v>
      </c>
      <c r="E4301">
        <v>0</v>
      </c>
      <c r="F4301">
        <v>2</v>
      </c>
      <c r="G4301">
        <v>44.9</v>
      </c>
      <c r="H4301">
        <v>121.21</v>
      </c>
      <c r="I4301">
        <f t="shared" si="67"/>
        <v>0</v>
      </c>
      <c r="J4301" t="s">
        <v>3751</v>
      </c>
    </row>
    <row r="4302" spans="1:10" hidden="1">
      <c r="A4302">
        <v>46</v>
      </c>
      <c r="B4302">
        <v>0</v>
      </c>
      <c r="C4302">
        <v>4</v>
      </c>
      <c r="D4302">
        <v>4093</v>
      </c>
      <c r="E4302">
        <v>0</v>
      </c>
      <c r="F4302">
        <v>22</v>
      </c>
      <c r="G4302">
        <v>93.2</v>
      </c>
      <c r="H4302">
        <v>3180.3</v>
      </c>
      <c r="I4302">
        <f t="shared" si="67"/>
        <v>0</v>
      </c>
      <c r="J4302" t="s">
        <v>3686</v>
      </c>
    </row>
    <row r="4303" spans="1:10" hidden="1">
      <c r="A4303">
        <v>54</v>
      </c>
      <c r="B4303">
        <v>3</v>
      </c>
      <c r="C4303">
        <v>4</v>
      </c>
      <c r="D4303">
        <v>5116</v>
      </c>
      <c r="E4303">
        <v>1</v>
      </c>
      <c r="F4303">
        <v>28</v>
      </c>
      <c r="G4303">
        <v>92.2</v>
      </c>
      <c r="H4303">
        <v>2937.47</v>
      </c>
      <c r="I4303">
        <f t="shared" si="67"/>
        <v>0</v>
      </c>
      <c r="J4303" t="s">
        <v>3686</v>
      </c>
    </row>
    <row r="4304" spans="1:10" hidden="1">
      <c r="A4304">
        <v>56</v>
      </c>
      <c r="B4304">
        <v>0</v>
      </c>
      <c r="C4304">
        <v>4</v>
      </c>
      <c r="D4304">
        <v>5416</v>
      </c>
      <c r="E4304">
        <v>1</v>
      </c>
      <c r="F4304">
        <v>67</v>
      </c>
      <c r="G4304">
        <v>109.9</v>
      </c>
      <c r="H4304">
        <v>8882.11</v>
      </c>
      <c r="I4304">
        <f t="shared" si="67"/>
        <v>0</v>
      </c>
      <c r="J4304" t="s">
        <v>3686</v>
      </c>
    </row>
    <row r="4305" spans="1:10" hidden="1">
      <c r="A4305">
        <v>50</v>
      </c>
      <c r="B4305">
        <v>0</v>
      </c>
      <c r="C4305">
        <v>4</v>
      </c>
      <c r="D4305">
        <v>2827</v>
      </c>
      <c r="E4305">
        <v>0</v>
      </c>
      <c r="F4305">
        <v>44</v>
      </c>
      <c r="G4305">
        <v>111.5</v>
      </c>
      <c r="H4305">
        <v>6870.95</v>
      </c>
      <c r="I4305">
        <f t="shared" si="67"/>
        <v>0</v>
      </c>
      <c r="J4305" t="s">
        <v>3686</v>
      </c>
    </row>
    <row r="4306" spans="1:10" hidden="1">
      <c r="A4306">
        <v>37</v>
      </c>
      <c r="B4306">
        <v>0</v>
      </c>
      <c r="C4306">
        <v>4</v>
      </c>
      <c r="D4306">
        <v>5038</v>
      </c>
      <c r="E4306">
        <v>7</v>
      </c>
      <c r="F4306">
        <v>64</v>
      </c>
      <c r="G4306">
        <v>94.6</v>
      </c>
      <c r="H4306">
        <v>6029.98</v>
      </c>
      <c r="I4306">
        <f t="shared" si="67"/>
        <v>0</v>
      </c>
      <c r="J4306" t="s">
        <v>3686</v>
      </c>
    </row>
    <row r="4307" spans="1:10" hidden="1">
      <c r="A4307">
        <v>36</v>
      </c>
      <c r="B4307">
        <v>0</v>
      </c>
      <c r="C4307">
        <v>4</v>
      </c>
      <c r="D4307">
        <v>5398</v>
      </c>
      <c r="E4307">
        <v>4</v>
      </c>
      <c r="F4307">
        <v>72</v>
      </c>
      <c r="G4307">
        <v>115.15</v>
      </c>
      <c r="H4307">
        <v>10920.57</v>
      </c>
      <c r="I4307">
        <f t="shared" si="67"/>
        <v>0</v>
      </c>
      <c r="J4307" t="s">
        <v>3686</v>
      </c>
    </row>
    <row r="4308" spans="1:10" hidden="1">
      <c r="A4308">
        <v>48</v>
      </c>
      <c r="B4308">
        <v>0</v>
      </c>
      <c r="C4308">
        <v>4</v>
      </c>
      <c r="D4308">
        <v>3080</v>
      </c>
      <c r="E4308">
        <v>0</v>
      </c>
      <c r="F4308">
        <v>25</v>
      </c>
      <c r="G4308">
        <v>69.75</v>
      </c>
      <c r="H4308">
        <v>2832.1</v>
      </c>
      <c r="I4308">
        <f t="shared" si="67"/>
        <v>0</v>
      </c>
      <c r="J4308" t="s">
        <v>3686</v>
      </c>
    </row>
    <row r="4309" spans="1:10" hidden="1">
      <c r="A4309">
        <v>45</v>
      </c>
      <c r="B4309">
        <v>0</v>
      </c>
      <c r="C4309">
        <v>4</v>
      </c>
      <c r="D4309">
        <v>6196</v>
      </c>
      <c r="E4309">
        <v>0</v>
      </c>
      <c r="F4309">
        <v>59</v>
      </c>
      <c r="G4309">
        <v>24.45</v>
      </c>
      <c r="H4309">
        <v>3925.67</v>
      </c>
      <c r="I4309">
        <f t="shared" si="67"/>
        <v>0</v>
      </c>
      <c r="J4309" t="s">
        <v>3686</v>
      </c>
    </row>
    <row r="4310" spans="1:10" hidden="1">
      <c r="A4310">
        <v>29</v>
      </c>
      <c r="B4310">
        <v>0</v>
      </c>
      <c r="C4310">
        <v>4</v>
      </c>
      <c r="D4310">
        <v>4994</v>
      </c>
      <c r="E4310">
        <v>4</v>
      </c>
      <c r="F4310">
        <v>67</v>
      </c>
      <c r="G4310">
        <v>19.649999999999999</v>
      </c>
      <c r="H4310">
        <v>3546.87</v>
      </c>
      <c r="I4310">
        <f t="shared" si="67"/>
        <v>0</v>
      </c>
      <c r="J4310" t="s">
        <v>3686</v>
      </c>
    </row>
    <row r="4311" spans="1:10" hidden="1">
      <c r="A4311">
        <v>42</v>
      </c>
      <c r="B4311">
        <v>0</v>
      </c>
      <c r="C4311">
        <v>4</v>
      </c>
      <c r="D4311">
        <v>4665</v>
      </c>
      <c r="E4311">
        <v>0</v>
      </c>
      <c r="F4311">
        <v>7</v>
      </c>
      <c r="G4311">
        <v>24.35</v>
      </c>
      <c r="H4311">
        <v>150.85</v>
      </c>
      <c r="I4311">
        <f t="shared" si="67"/>
        <v>0</v>
      </c>
      <c r="J4311" t="s">
        <v>3686</v>
      </c>
    </row>
    <row r="4312" spans="1:10" hidden="1">
      <c r="A4312">
        <v>64</v>
      </c>
      <c r="B4312">
        <v>3</v>
      </c>
      <c r="C4312">
        <v>4</v>
      </c>
      <c r="D4312">
        <v>3222</v>
      </c>
      <c r="E4312">
        <v>7</v>
      </c>
      <c r="F4312">
        <v>20</v>
      </c>
      <c r="G4312">
        <v>96.8</v>
      </c>
      <c r="H4312">
        <v>2667.9</v>
      </c>
      <c r="I4312">
        <f t="shared" si="67"/>
        <v>0</v>
      </c>
      <c r="J4312" t="s">
        <v>3686</v>
      </c>
    </row>
    <row r="4313" spans="1:10" hidden="1">
      <c r="A4313">
        <v>22</v>
      </c>
      <c r="B4313">
        <v>0</v>
      </c>
      <c r="C4313">
        <v>4</v>
      </c>
      <c r="D4313">
        <v>4328</v>
      </c>
      <c r="E4313">
        <v>9</v>
      </c>
      <c r="F4313">
        <v>69</v>
      </c>
      <c r="G4313">
        <v>106.4</v>
      </c>
      <c r="H4313">
        <v>8916.0400000000009</v>
      </c>
      <c r="I4313">
        <f t="shared" si="67"/>
        <v>0</v>
      </c>
      <c r="J4313" t="s">
        <v>3686</v>
      </c>
    </row>
    <row r="4314" spans="1:10" hidden="1">
      <c r="A4314">
        <v>23</v>
      </c>
      <c r="B4314">
        <v>3</v>
      </c>
      <c r="C4314">
        <v>4</v>
      </c>
      <c r="D4314">
        <v>5701</v>
      </c>
      <c r="E4314">
        <v>5</v>
      </c>
      <c r="F4314">
        <v>48</v>
      </c>
      <c r="G4314">
        <v>39.4</v>
      </c>
      <c r="H4314">
        <v>2108.65</v>
      </c>
      <c r="I4314">
        <f t="shared" si="67"/>
        <v>0</v>
      </c>
      <c r="J4314" t="s">
        <v>3686</v>
      </c>
    </row>
    <row r="4315" spans="1:10" hidden="1">
      <c r="A4315">
        <v>32</v>
      </c>
      <c r="B4315">
        <v>0</v>
      </c>
      <c r="C4315">
        <v>4</v>
      </c>
      <c r="D4315">
        <v>4559</v>
      </c>
      <c r="E4315">
        <v>0</v>
      </c>
      <c r="F4315">
        <v>61</v>
      </c>
      <c r="G4315">
        <v>19.45</v>
      </c>
      <c r="H4315">
        <v>2916.86</v>
      </c>
      <c r="I4315">
        <f t="shared" si="67"/>
        <v>0</v>
      </c>
      <c r="J4315" t="s">
        <v>3686</v>
      </c>
    </row>
    <row r="4316" spans="1:10" hidden="1">
      <c r="A4316">
        <v>59</v>
      </c>
      <c r="B4316">
        <v>0</v>
      </c>
      <c r="C4316">
        <v>4</v>
      </c>
      <c r="D4316">
        <v>3570</v>
      </c>
      <c r="E4316">
        <v>0</v>
      </c>
      <c r="F4316">
        <v>34</v>
      </c>
      <c r="G4316">
        <v>79.95</v>
      </c>
      <c r="H4316">
        <v>2908.18</v>
      </c>
      <c r="I4316">
        <f t="shared" si="67"/>
        <v>0</v>
      </c>
      <c r="J4316" t="s">
        <v>3686</v>
      </c>
    </row>
    <row r="4317" spans="1:10" hidden="1">
      <c r="A4317">
        <v>29</v>
      </c>
      <c r="B4317">
        <v>0</v>
      </c>
      <c r="C4317">
        <v>4</v>
      </c>
      <c r="D4317">
        <v>4623</v>
      </c>
      <c r="E4317">
        <v>4</v>
      </c>
      <c r="F4317">
        <v>9</v>
      </c>
      <c r="G4317">
        <v>50.85</v>
      </c>
      <c r="H4317">
        <v>579.91</v>
      </c>
      <c r="I4317">
        <f t="shared" si="67"/>
        <v>0</v>
      </c>
      <c r="J4317" t="s">
        <v>3686</v>
      </c>
    </row>
    <row r="4318" spans="1:10" hidden="1">
      <c r="A4318">
        <v>24</v>
      </c>
      <c r="B4318">
        <v>0</v>
      </c>
      <c r="C4318">
        <v>4</v>
      </c>
      <c r="D4318">
        <v>5590</v>
      </c>
      <c r="E4318">
        <v>0</v>
      </c>
      <c r="F4318">
        <v>41</v>
      </c>
      <c r="G4318">
        <v>55.7</v>
      </c>
      <c r="H4318">
        <v>2508.15</v>
      </c>
      <c r="I4318">
        <f t="shared" si="67"/>
        <v>0</v>
      </c>
      <c r="J4318" t="s">
        <v>3686</v>
      </c>
    </row>
    <row r="4319" spans="1:10" hidden="1">
      <c r="A4319">
        <v>40</v>
      </c>
      <c r="B4319">
        <v>0</v>
      </c>
      <c r="C4319">
        <v>4</v>
      </c>
      <c r="D4319">
        <v>3722</v>
      </c>
      <c r="E4319">
        <v>0</v>
      </c>
      <c r="F4319">
        <v>26</v>
      </c>
      <c r="G4319">
        <v>19.600000000000001</v>
      </c>
      <c r="H4319">
        <v>1430.8</v>
      </c>
      <c r="I4319">
        <f t="shared" si="67"/>
        <v>0</v>
      </c>
      <c r="J4319" t="s">
        <v>3686</v>
      </c>
    </row>
    <row r="4320" spans="1:10" hidden="1">
      <c r="A4320">
        <v>19</v>
      </c>
      <c r="B4320">
        <v>3</v>
      </c>
      <c r="C4320">
        <v>4</v>
      </c>
      <c r="D4320">
        <v>5897</v>
      </c>
      <c r="E4320">
        <v>8</v>
      </c>
      <c r="F4320">
        <v>72</v>
      </c>
      <c r="G4320">
        <v>24.25</v>
      </c>
      <c r="H4320">
        <v>5161.9399999999996</v>
      </c>
      <c r="I4320">
        <f t="shared" si="67"/>
        <v>0</v>
      </c>
      <c r="J4320" t="s">
        <v>3686</v>
      </c>
    </row>
    <row r="4321" spans="1:10" hidden="1">
      <c r="A4321">
        <v>40</v>
      </c>
      <c r="B4321">
        <v>0</v>
      </c>
      <c r="C4321">
        <v>4</v>
      </c>
      <c r="D4321">
        <v>2546</v>
      </c>
      <c r="E4321">
        <v>0</v>
      </c>
      <c r="F4321">
        <v>37</v>
      </c>
      <c r="G4321">
        <v>90.6</v>
      </c>
      <c r="H4321">
        <v>4996.93</v>
      </c>
      <c r="I4321">
        <f t="shared" si="67"/>
        <v>0</v>
      </c>
      <c r="J4321" t="s">
        <v>3686</v>
      </c>
    </row>
    <row r="4322" spans="1:10" hidden="1">
      <c r="A4322">
        <v>64</v>
      </c>
      <c r="B4322">
        <v>0</v>
      </c>
      <c r="C4322">
        <v>4</v>
      </c>
      <c r="D4322">
        <v>4670</v>
      </c>
      <c r="E4322">
        <v>0</v>
      </c>
      <c r="F4322">
        <v>47</v>
      </c>
      <c r="G4322">
        <v>39.65</v>
      </c>
      <c r="H4322">
        <v>1798.65</v>
      </c>
      <c r="I4322">
        <f t="shared" si="67"/>
        <v>0</v>
      </c>
      <c r="J4322" t="s">
        <v>3686</v>
      </c>
    </row>
    <row r="4323" spans="1:10" hidden="1">
      <c r="A4323">
        <v>42</v>
      </c>
      <c r="B4323">
        <v>0</v>
      </c>
      <c r="C4323">
        <v>4</v>
      </c>
      <c r="D4323">
        <v>5004</v>
      </c>
      <c r="E4323">
        <v>3</v>
      </c>
      <c r="F4323">
        <v>70</v>
      </c>
      <c r="G4323">
        <v>104.45</v>
      </c>
      <c r="H4323">
        <v>10103.15</v>
      </c>
      <c r="I4323">
        <f t="shared" si="67"/>
        <v>0</v>
      </c>
      <c r="J4323" t="s">
        <v>3686</v>
      </c>
    </row>
    <row r="4324" spans="1:10" hidden="1">
      <c r="A4324">
        <v>42</v>
      </c>
      <c r="B4324">
        <v>0</v>
      </c>
      <c r="C4324">
        <v>4</v>
      </c>
      <c r="D4324">
        <v>4368</v>
      </c>
      <c r="E4324">
        <v>0</v>
      </c>
      <c r="F4324">
        <v>44</v>
      </c>
      <c r="G4324">
        <v>89.15</v>
      </c>
      <c r="H4324">
        <v>5547.91</v>
      </c>
      <c r="I4324">
        <f t="shared" si="67"/>
        <v>0</v>
      </c>
      <c r="J4324" t="s">
        <v>3686</v>
      </c>
    </row>
    <row r="4325" spans="1:10" hidden="1">
      <c r="A4325">
        <v>57</v>
      </c>
      <c r="B4325">
        <v>0</v>
      </c>
      <c r="C4325">
        <v>4</v>
      </c>
      <c r="D4325">
        <v>5546</v>
      </c>
      <c r="E4325">
        <v>4</v>
      </c>
      <c r="F4325">
        <v>59</v>
      </c>
      <c r="G4325">
        <v>50.25</v>
      </c>
      <c r="H4325">
        <v>2997.45</v>
      </c>
      <c r="I4325">
        <f t="shared" si="67"/>
        <v>0</v>
      </c>
      <c r="J4325" t="s">
        <v>3686</v>
      </c>
    </row>
    <row r="4326" spans="1:10" hidden="1">
      <c r="A4326">
        <v>73</v>
      </c>
      <c r="B4326">
        <v>0</v>
      </c>
      <c r="C4326">
        <v>4</v>
      </c>
      <c r="D4326">
        <v>4706</v>
      </c>
      <c r="E4326">
        <v>6</v>
      </c>
      <c r="F4326">
        <v>50</v>
      </c>
      <c r="G4326">
        <v>69.650000000000006</v>
      </c>
      <c r="H4326">
        <v>4158.1499999999996</v>
      </c>
      <c r="I4326">
        <f t="shared" si="67"/>
        <v>0</v>
      </c>
      <c r="J4326" t="s">
        <v>3686</v>
      </c>
    </row>
    <row r="4327" spans="1:10" hidden="1">
      <c r="A4327">
        <v>70</v>
      </c>
      <c r="B4327">
        <v>0</v>
      </c>
      <c r="C4327">
        <v>4</v>
      </c>
      <c r="D4327">
        <v>2047</v>
      </c>
      <c r="E4327">
        <v>0</v>
      </c>
      <c r="F4327">
        <v>40</v>
      </c>
      <c r="G4327">
        <v>80.75</v>
      </c>
      <c r="H4327">
        <v>4561.8500000000004</v>
      </c>
      <c r="I4327">
        <f t="shared" si="67"/>
        <v>0</v>
      </c>
      <c r="J4327" t="s">
        <v>3686</v>
      </c>
    </row>
    <row r="4328" spans="1:10" hidden="1">
      <c r="A4328">
        <v>65</v>
      </c>
      <c r="B4328">
        <v>0</v>
      </c>
      <c r="C4328">
        <v>4</v>
      </c>
      <c r="D4328">
        <v>4031</v>
      </c>
      <c r="E4328">
        <v>7</v>
      </c>
      <c r="F4328">
        <v>70</v>
      </c>
      <c r="G4328">
        <v>59.5</v>
      </c>
      <c r="H4328">
        <v>4121.08</v>
      </c>
      <c r="I4328">
        <f t="shared" si="67"/>
        <v>0</v>
      </c>
      <c r="J4328" t="s">
        <v>3686</v>
      </c>
    </row>
    <row r="4329" spans="1:10" hidden="1">
      <c r="A4329">
        <v>25</v>
      </c>
      <c r="B4329">
        <v>1</v>
      </c>
      <c r="C4329">
        <v>4</v>
      </c>
      <c r="D4329">
        <v>6303</v>
      </c>
      <c r="E4329">
        <v>10</v>
      </c>
      <c r="F4329">
        <v>68</v>
      </c>
      <c r="G4329">
        <v>19.350000000000001</v>
      </c>
      <c r="H4329">
        <v>4462.13</v>
      </c>
      <c r="I4329">
        <f t="shared" si="67"/>
        <v>0</v>
      </c>
      <c r="J4329" t="s">
        <v>3686</v>
      </c>
    </row>
    <row r="4330" spans="1:10" hidden="1">
      <c r="A4330">
        <v>41</v>
      </c>
      <c r="B4330">
        <v>2</v>
      </c>
      <c r="C4330">
        <v>4</v>
      </c>
      <c r="D4330">
        <v>2719</v>
      </c>
      <c r="E4330">
        <v>6</v>
      </c>
      <c r="F4330">
        <v>45</v>
      </c>
      <c r="G4330">
        <v>95</v>
      </c>
      <c r="H4330">
        <v>5934.1</v>
      </c>
      <c r="I4330">
        <f t="shared" si="67"/>
        <v>0</v>
      </c>
      <c r="J4330" t="s">
        <v>3686</v>
      </c>
    </row>
    <row r="4331" spans="1:10" hidden="1">
      <c r="A4331">
        <v>21</v>
      </c>
      <c r="B4331">
        <v>3</v>
      </c>
      <c r="C4331">
        <v>4</v>
      </c>
      <c r="D4331">
        <v>5723</v>
      </c>
      <c r="E4331">
        <v>9</v>
      </c>
      <c r="F4331">
        <v>72</v>
      </c>
      <c r="G4331">
        <v>109.55</v>
      </c>
      <c r="H4331">
        <v>10411.33</v>
      </c>
      <c r="I4331">
        <f t="shared" si="67"/>
        <v>0</v>
      </c>
      <c r="J4331" t="s">
        <v>3686</v>
      </c>
    </row>
    <row r="4332" spans="1:10" hidden="1">
      <c r="A4332">
        <v>51</v>
      </c>
      <c r="B4332">
        <v>3</v>
      </c>
      <c r="C4332">
        <v>4</v>
      </c>
      <c r="D4332">
        <v>4262</v>
      </c>
      <c r="E4332">
        <v>6</v>
      </c>
      <c r="F4332">
        <v>62</v>
      </c>
      <c r="G4332">
        <v>94.95</v>
      </c>
      <c r="H4332">
        <v>6768.97</v>
      </c>
      <c r="I4332">
        <f t="shared" si="67"/>
        <v>0</v>
      </c>
      <c r="J4332" t="s">
        <v>3686</v>
      </c>
    </row>
    <row r="4333" spans="1:10" hidden="1">
      <c r="A4333">
        <v>25</v>
      </c>
      <c r="B4333">
        <v>0</v>
      </c>
      <c r="C4333">
        <v>4</v>
      </c>
      <c r="D4333">
        <v>2716</v>
      </c>
      <c r="E4333">
        <v>0</v>
      </c>
      <c r="F4333">
        <v>1</v>
      </c>
      <c r="G4333">
        <v>19.2</v>
      </c>
      <c r="H4333">
        <v>45.57</v>
      </c>
      <c r="I4333">
        <f t="shared" si="67"/>
        <v>0</v>
      </c>
      <c r="J4333" t="s">
        <v>3751</v>
      </c>
    </row>
    <row r="4334" spans="1:10" hidden="1">
      <c r="A4334">
        <v>27</v>
      </c>
      <c r="B4334">
        <v>1</v>
      </c>
      <c r="C4334">
        <v>4</v>
      </c>
      <c r="D4334">
        <v>5978</v>
      </c>
      <c r="E4334">
        <v>0</v>
      </c>
      <c r="F4334">
        <v>59</v>
      </c>
      <c r="G4334">
        <v>76.45</v>
      </c>
      <c r="H4334">
        <v>5272.21</v>
      </c>
      <c r="I4334">
        <f t="shared" si="67"/>
        <v>0</v>
      </c>
      <c r="J4334" t="s">
        <v>3686</v>
      </c>
    </row>
    <row r="4335" spans="1:10" hidden="1">
      <c r="A4335">
        <v>19</v>
      </c>
      <c r="B4335">
        <v>1</v>
      </c>
      <c r="C4335">
        <v>4</v>
      </c>
      <c r="D4335">
        <v>6444</v>
      </c>
      <c r="E4335">
        <v>5</v>
      </c>
      <c r="F4335">
        <v>72</v>
      </c>
      <c r="G4335">
        <v>110.9</v>
      </c>
      <c r="H4335">
        <v>11315.79</v>
      </c>
      <c r="I4335">
        <f t="shared" si="67"/>
        <v>0</v>
      </c>
      <c r="J4335" t="s">
        <v>3686</v>
      </c>
    </row>
    <row r="4336" spans="1:10" hidden="1">
      <c r="A4336">
        <v>22</v>
      </c>
      <c r="B4336">
        <v>3</v>
      </c>
      <c r="C4336">
        <v>4</v>
      </c>
      <c r="D4336">
        <v>3763</v>
      </c>
      <c r="E4336">
        <v>4</v>
      </c>
      <c r="F4336">
        <v>10</v>
      </c>
      <c r="G4336">
        <v>20</v>
      </c>
      <c r="H4336">
        <v>400.5</v>
      </c>
      <c r="I4336">
        <f t="shared" si="67"/>
        <v>0</v>
      </c>
      <c r="J4336" t="s">
        <v>3686</v>
      </c>
    </row>
    <row r="4337" spans="1:10" hidden="1">
      <c r="A4337">
        <v>33</v>
      </c>
      <c r="B4337">
        <v>0</v>
      </c>
      <c r="C4337">
        <v>4</v>
      </c>
      <c r="D4337">
        <v>5565</v>
      </c>
      <c r="E4337">
        <v>3</v>
      </c>
      <c r="F4337">
        <v>46</v>
      </c>
      <c r="G4337">
        <v>45.55</v>
      </c>
      <c r="H4337">
        <v>2062.15</v>
      </c>
      <c r="I4337">
        <f t="shared" si="67"/>
        <v>0</v>
      </c>
      <c r="J4337" t="s">
        <v>3686</v>
      </c>
    </row>
    <row r="4338" spans="1:10" hidden="1">
      <c r="A4338">
        <v>31</v>
      </c>
      <c r="B4338">
        <v>0</v>
      </c>
      <c r="C4338">
        <v>4</v>
      </c>
      <c r="D4338">
        <v>6445</v>
      </c>
      <c r="E4338">
        <v>10</v>
      </c>
      <c r="F4338">
        <v>56</v>
      </c>
      <c r="G4338">
        <v>54.05</v>
      </c>
      <c r="H4338">
        <v>2999.8</v>
      </c>
      <c r="I4338">
        <f t="shared" si="67"/>
        <v>0</v>
      </c>
      <c r="J4338" t="s">
        <v>3686</v>
      </c>
    </row>
    <row r="4339" spans="1:10" hidden="1">
      <c r="A4339">
        <v>23</v>
      </c>
      <c r="B4339">
        <v>2</v>
      </c>
      <c r="C4339">
        <v>4</v>
      </c>
      <c r="D4339">
        <v>4590</v>
      </c>
      <c r="E4339">
        <v>3</v>
      </c>
      <c r="F4339">
        <v>53</v>
      </c>
      <c r="G4339">
        <v>69.7</v>
      </c>
      <c r="H4339">
        <v>5409.17</v>
      </c>
      <c r="I4339">
        <f t="shared" si="67"/>
        <v>0</v>
      </c>
      <c r="J4339" t="s">
        <v>3686</v>
      </c>
    </row>
    <row r="4340" spans="1:10" hidden="1">
      <c r="A4340">
        <v>50</v>
      </c>
      <c r="B4340">
        <v>2</v>
      </c>
      <c r="C4340">
        <v>4</v>
      </c>
      <c r="D4340">
        <v>6208</v>
      </c>
      <c r="E4340">
        <v>2</v>
      </c>
      <c r="F4340">
        <v>71</v>
      </c>
      <c r="G4340">
        <v>113.65</v>
      </c>
      <c r="H4340">
        <v>8473.52</v>
      </c>
      <c r="I4340">
        <f t="shared" si="67"/>
        <v>0</v>
      </c>
      <c r="J4340" t="s">
        <v>3686</v>
      </c>
    </row>
    <row r="4341" spans="1:10" hidden="1">
      <c r="A4341">
        <v>20</v>
      </c>
      <c r="B4341">
        <v>0</v>
      </c>
      <c r="C4341">
        <v>4</v>
      </c>
      <c r="D4341">
        <v>3183</v>
      </c>
      <c r="E4341">
        <v>0</v>
      </c>
      <c r="F4341">
        <v>37</v>
      </c>
      <c r="G4341">
        <v>65.599999999999994</v>
      </c>
      <c r="H4341">
        <v>3735.71</v>
      </c>
      <c r="I4341">
        <f t="shared" si="67"/>
        <v>0</v>
      </c>
      <c r="J4341" t="s">
        <v>3686</v>
      </c>
    </row>
    <row r="4342" spans="1:10" hidden="1">
      <c r="A4342">
        <v>61</v>
      </c>
      <c r="B4342">
        <v>0</v>
      </c>
      <c r="C4342">
        <v>4</v>
      </c>
      <c r="D4342">
        <v>5909</v>
      </c>
      <c r="E4342">
        <v>0</v>
      </c>
      <c r="F4342">
        <v>20</v>
      </c>
      <c r="G4342">
        <v>19.600000000000001</v>
      </c>
      <c r="H4342">
        <v>938.55</v>
      </c>
      <c r="I4342">
        <f t="shared" si="67"/>
        <v>0</v>
      </c>
      <c r="J4342" t="s">
        <v>3686</v>
      </c>
    </row>
    <row r="4343" spans="1:10" hidden="1">
      <c r="A4343">
        <v>23</v>
      </c>
      <c r="B4343">
        <v>2</v>
      </c>
      <c r="C4343">
        <v>4</v>
      </c>
      <c r="D4343">
        <v>3068</v>
      </c>
      <c r="E4343">
        <v>8</v>
      </c>
      <c r="F4343">
        <v>1</v>
      </c>
      <c r="G4343">
        <v>19.75</v>
      </c>
      <c r="H4343">
        <v>50.13</v>
      </c>
      <c r="I4343">
        <f t="shared" si="67"/>
        <v>0</v>
      </c>
      <c r="J4343" t="s">
        <v>3751</v>
      </c>
    </row>
    <row r="4344" spans="1:10" hidden="1">
      <c r="A4344">
        <v>35</v>
      </c>
      <c r="B4344">
        <v>5</v>
      </c>
      <c r="C4344">
        <v>4</v>
      </c>
      <c r="D4344">
        <v>2053</v>
      </c>
      <c r="E4344">
        <v>9</v>
      </c>
      <c r="F4344">
        <v>1</v>
      </c>
      <c r="G4344">
        <v>19.25</v>
      </c>
      <c r="H4344">
        <v>44.35</v>
      </c>
      <c r="I4344">
        <f t="shared" si="67"/>
        <v>0</v>
      </c>
      <c r="J4344" t="s">
        <v>3751</v>
      </c>
    </row>
    <row r="4345" spans="1:10" hidden="1">
      <c r="A4345">
        <v>46</v>
      </c>
      <c r="B4345">
        <v>3</v>
      </c>
      <c r="C4345">
        <v>4</v>
      </c>
      <c r="D4345">
        <v>5476</v>
      </c>
      <c r="E4345">
        <v>1</v>
      </c>
      <c r="F4345">
        <v>48</v>
      </c>
      <c r="G4345">
        <v>70.099999999999994</v>
      </c>
      <c r="H4345">
        <v>3482</v>
      </c>
      <c r="I4345">
        <f t="shared" si="67"/>
        <v>0</v>
      </c>
      <c r="J4345" t="s">
        <v>3686</v>
      </c>
    </row>
    <row r="4346" spans="1:10" hidden="1">
      <c r="A4346">
        <v>31</v>
      </c>
      <c r="B4346">
        <v>0</v>
      </c>
      <c r="C4346">
        <v>4</v>
      </c>
      <c r="D4346">
        <v>3772</v>
      </c>
      <c r="E4346">
        <v>0</v>
      </c>
      <c r="F4346">
        <v>9</v>
      </c>
      <c r="G4346">
        <v>20.149999999999999</v>
      </c>
      <c r="H4346">
        <v>551.26</v>
      </c>
      <c r="I4346">
        <f t="shared" si="67"/>
        <v>0</v>
      </c>
      <c r="J4346" t="s">
        <v>3686</v>
      </c>
    </row>
    <row r="4347" spans="1:10" hidden="1">
      <c r="A4347">
        <v>29</v>
      </c>
      <c r="B4347">
        <v>1</v>
      </c>
      <c r="C4347">
        <v>4</v>
      </c>
      <c r="D4347">
        <v>4499</v>
      </c>
      <c r="E4347">
        <v>4</v>
      </c>
      <c r="F4347">
        <v>68</v>
      </c>
      <c r="G4347">
        <v>72.95</v>
      </c>
      <c r="H4347">
        <v>7274.09</v>
      </c>
      <c r="I4347">
        <f t="shared" si="67"/>
        <v>0</v>
      </c>
      <c r="J4347" t="s">
        <v>3686</v>
      </c>
    </row>
    <row r="4348" spans="1:10" hidden="1">
      <c r="A4348">
        <v>56</v>
      </c>
      <c r="B4348">
        <v>1</v>
      </c>
      <c r="C4348">
        <v>4</v>
      </c>
      <c r="D4348">
        <v>3446</v>
      </c>
      <c r="E4348">
        <v>1</v>
      </c>
      <c r="F4348">
        <v>48</v>
      </c>
      <c r="G4348">
        <v>55.8</v>
      </c>
      <c r="H4348">
        <v>4489.6000000000004</v>
      </c>
      <c r="I4348">
        <f t="shared" si="67"/>
        <v>0</v>
      </c>
      <c r="J4348" t="s">
        <v>3686</v>
      </c>
    </row>
    <row r="4349" spans="1:10" hidden="1">
      <c r="A4349">
        <v>63</v>
      </c>
      <c r="B4349">
        <v>0</v>
      </c>
      <c r="C4349">
        <v>4</v>
      </c>
      <c r="D4349">
        <v>6270</v>
      </c>
      <c r="E4349">
        <v>2</v>
      </c>
      <c r="F4349">
        <v>64</v>
      </c>
      <c r="G4349">
        <v>102.1</v>
      </c>
      <c r="H4349">
        <v>7830.61</v>
      </c>
      <c r="I4349">
        <f t="shared" si="67"/>
        <v>0</v>
      </c>
      <c r="J4349" t="s">
        <v>3686</v>
      </c>
    </row>
    <row r="4350" spans="1:10" hidden="1">
      <c r="A4350">
        <v>45</v>
      </c>
      <c r="B4350">
        <v>0</v>
      </c>
      <c r="C4350">
        <v>4</v>
      </c>
      <c r="D4350">
        <v>5581</v>
      </c>
      <c r="E4350">
        <v>7</v>
      </c>
      <c r="F4350">
        <v>68</v>
      </c>
      <c r="G4350">
        <v>80.349999999999994</v>
      </c>
      <c r="H4350">
        <v>7922.38</v>
      </c>
      <c r="I4350">
        <f t="shared" si="67"/>
        <v>0</v>
      </c>
      <c r="J4350" t="s">
        <v>3686</v>
      </c>
    </row>
    <row r="4351" spans="1:10" hidden="1">
      <c r="A4351">
        <v>20</v>
      </c>
      <c r="B4351">
        <v>0</v>
      </c>
      <c r="C4351">
        <v>4</v>
      </c>
      <c r="D4351">
        <v>3098</v>
      </c>
      <c r="E4351">
        <v>0</v>
      </c>
      <c r="F4351">
        <v>13</v>
      </c>
      <c r="G4351">
        <v>96.85</v>
      </c>
      <c r="H4351">
        <v>1582.39</v>
      </c>
      <c r="I4351">
        <f t="shared" si="67"/>
        <v>0</v>
      </c>
      <c r="J4351" t="s">
        <v>3686</v>
      </c>
    </row>
    <row r="4352" spans="1:10" hidden="1">
      <c r="A4352">
        <v>66</v>
      </c>
      <c r="B4352">
        <v>0</v>
      </c>
      <c r="C4352">
        <v>4</v>
      </c>
      <c r="D4352">
        <v>5269</v>
      </c>
      <c r="E4352">
        <v>0</v>
      </c>
      <c r="F4352">
        <v>67</v>
      </c>
      <c r="G4352">
        <v>101.4</v>
      </c>
      <c r="H4352">
        <v>9444</v>
      </c>
      <c r="I4352">
        <f t="shared" si="67"/>
        <v>0</v>
      </c>
      <c r="J4352" t="s">
        <v>3686</v>
      </c>
    </row>
    <row r="4353" spans="1:10" hidden="1">
      <c r="A4353">
        <v>75</v>
      </c>
      <c r="B4353">
        <v>0</v>
      </c>
      <c r="C4353">
        <v>4</v>
      </c>
      <c r="D4353">
        <v>5421</v>
      </c>
      <c r="E4353">
        <v>9</v>
      </c>
      <c r="F4353">
        <v>71</v>
      </c>
      <c r="G4353">
        <v>46.35</v>
      </c>
      <c r="H4353">
        <v>3334.76</v>
      </c>
      <c r="I4353">
        <f t="shared" si="67"/>
        <v>0</v>
      </c>
      <c r="J4353" t="s">
        <v>3686</v>
      </c>
    </row>
    <row r="4354" spans="1:10" hidden="1">
      <c r="A4354">
        <v>74</v>
      </c>
      <c r="B4354">
        <v>0</v>
      </c>
      <c r="C4354">
        <v>4</v>
      </c>
      <c r="D4354">
        <v>5548</v>
      </c>
      <c r="E4354">
        <v>3</v>
      </c>
      <c r="F4354">
        <v>54</v>
      </c>
      <c r="G4354">
        <v>18.95</v>
      </c>
      <c r="H4354">
        <v>2323.86</v>
      </c>
      <c r="I4354">
        <f t="shared" ref="I4354:I4417" si="68">IF(J4354="Churned",1,0)</f>
        <v>0</v>
      </c>
      <c r="J4354" t="s">
        <v>3686</v>
      </c>
    </row>
    <row r="4355" spans="1:10" hidden="1">
      <c r="A4355">
        <v>76</v>
      </c>
      <c r="B4355">
        <v>0</v>
      </c>
      <c r="C4355">
        <v>4</v>
      </c>
      <c r="D4355">
        <v>5189</v>
      </c>
      <c r="E4355">
        <v>0</v>
      </c>
      <c r="F4355">
        <v>69</v>
      </c>
      <c r="G4355">
        <v>79.45</v>
      </c>
      <c r="H4355">
        <v>7407.6</v>
      </c>
      <c r="I4355">
        <f t="shared" si="68"/>
        <v>0</v>
      </c>
      <c r="J4355" t="s">
        <v>3686</v>
      </c>
    </row>
    <row r="4356" spans="1:10" hidden="1">
      <c r="A4356">
        <v>74</v>
      </c>
      <c r="B4356">
        <v>0</v>
      </c>
      <c r="C4356">
        <v>4</v>
      </c>
      <c r="D4356">
        <v>3733</v>
      </c>
      <c r="E4356">
        <v>8</v>
      </c>
      <c r="F4356">
        <v>22</v>
      </c>
      <c r="G4356">
        <v>56.25</v>
      </c>
      <c r="H4356">
        <v>1561.16</v>
      </c>
      <c r="I4356">
        <f t="shared" si="68"/>
        <v>0</v>
      </c>
      <c r="J4356" t="s">
        <v>3686</v>
      </c>
    </row>
    <row r="4357" spans="1:10" hidden="1">
      <c r="A4357">
        <v>68</v>
      </c>
      <c r="B4357">
        <v>0</v>
      </c>
      <c r="C4357">
        <v>4</v>
      </c>
      <c r="D4357">
        <v>2185</v>
      </c>
      <c r="E4357">
        <v>0</v>
      </c>
      <c r="F4357">
        <v>45</v>
      </c>
      <c r="G4357">
        <v>75.95</v>
      </c>
      <c r="H4357">
        <v>3740</v>
      </c>
      <c r="I4357">
        <f t="shared" si="68"/>
        <v>0</v>
      </c>
      <c r="J4357" t="s">
        <v>3686</v>
      </c>
    </row>
    <row r="4358" spans="1:10" hidden="1">
      <c r="A4358">
        <v>23</v>
      </c>
      <c r="B4358">
        <v>0</v>
      </c>
      <c r="C4358">
        <v>4</v>
      </c>
      <c r="D4358">
        <v>3727</v>
      </c>
      <c r="E4358">
        <v>1</v>
      </c>
      <c r="F4358">
        <v>22</v>
      </c>
      <c r="G4358">
        <v>20.45</v>
      </c>
      <c r="H4358">
        <v>928.71</v>
      </c>
      <c r="I4358">
        <f t="shared" si="68"/>
        <v>0</v>
      </c>
      <c r="J4358" t="s">
        <v>3686</v>
      </c>
    </row>
    <row r="4359" spans="1:10" hidden="1">
      <c r="A4359">
        <v>56</v>
      </c>
      <c r="B4359">
        <v>0</v>
      </c>
      <c r="C4359">
        <v>4</v>
      </c>
      <c r="D4359">
        <v>6483</v>
      </c>
      <c r="E4359">
        <v>1</v>
      </c>
      <c r="F4359">
        <v>71</v>
      </c>
      <c r="G4359">
        <v>90.35</v>
      </c>
      <c r="H4359">
        <v>7633.07</v>
      </c>
      <c r="I4359">
        <f t="shared" si="68"/>
        <v>0</v>
      </c>
      <c r="J4359" t="s">
        <v>3686</v>
      </c>
    </row>
    <row r="4360" spans="1:10" hidden="1">
      <c r="A4360">
        <v>61</v>
      </c>
      <c r="B4360">
        <v>2</v>
      </c>
      <c r="C4360">
        <v>4</v>
      </c>
      <c r="D4360">
        <v>5246</v>
      </c>
      <c r="E4360">
        <v>6</v>
      </c>
      <c r="F4360">
        <v>72</v>
      </c>
      <c r="G4360">
        <v>107.45</v>
      </c>
      <c r="H4360">
        <v>7771.82</v>
      </c>
      <c r="I4360">
        <f t="shared" si="68"/>
        <v>0</v>
      </c>
      <c r="J4360" t="s">
        <v>3686</v>
      </c>
    </row>
    <row r="4361" spans="1:10" hidden="1">
      <c r="A4361">
        <v>43</v>
      </c>
      <c r="B4361">
        <v>0</v>
      </c>
      <c r="C4361">
        <v>4</v>
      </c>
      <c r="D4361">
        <v>5825</v>
      </c>
      <c r="E4361">
        <v>0</v>
      </c>
      <c r="F4361">
        <v>11</v>
      </c>
      <c r="G4361">
        <v>19.5</v>
      </c>
      <c r="H4361">
        <v>595.08000000000004</v>
      </c>
      <c r="I4361">
        <f t="shared" si="68"/>
        <v>0</v>
      </c>
      <c r="J4361" t="s">
        <v>3686</v>
      </c>
    </row>
    <row r="4362" spans="1:10" hidden="1">
      <c r="A4362">
        <v>31</v>
      </c>
      <c r="B4362">
        <v>2</v>
      </c>
      <c r="C4362">
        <v>4</v>
      </c>
      <c r="D4362">
        <v>3724</v>
      </c>
      <c r="E4362">
        <v>3</v>
      </c>
      <c r="F4362">
        <v>40</v>
      </c>
      <c r="G4362">
        <v>60.3</v>
      </c>
      <c r="H4362">
        <v>2448.5</v>
      </c>
      <c r="I4362">
        <f t="shared" si="68"/>
        <v>0</v>
      </c>
      <c r="J4362" t="s">
        <v>3686</v>
      </c>
    </row>
    <row r="4363" spans="1:10" hidden="1">
      <c r="A4363">
        <v>49</v>
      </c>
      <c r="B4363">
        <v>0</v>
      </c>
      <c r="C4363">
        <v>4</v>
      </c>
      <c r="D4363">
        <v>4222</v>
      </c>
      <c r="E4363">
        <v>0</v>
      </c>
      <c r="F4363">
        <v>17</v>
      </c>
      <c r="G4363">
        <v>19.7</v>
      </c>
      <c r="H4363">
        <v>718.77</v>
      </c>
      <c r="I4363">
        <f t="shared" si="68"/>
        <v>0</v>
      </c>
      <c r="J4363" t="s">
        <v>3686</v>
      </c>
    </row>
    <row r="4364" spans="1:10" hidden="1">
      <c r="A4364">
        <v>22</v>
      </c>
      <c r="B4364">
        <v>0</v>
      </c>
      <c r="C4364">
        <v>4</v>
      </c>
      <c r="D4364">
        <v>2422</v>
      </c>
      <c r="E4364">
        <v>6</v>
      </c>
      <c r="F4364">
        <v>33</v>
      </c>
      <c r="G4364">
        <v>44.55</v>
      </c>
      <c r="H4364">
        <v>3062.77</v>
      </c>
      <c r="I4364">
        <f t="shared" si="68"/>
        <v>0</v>
      </c>
      <c r="J4364" t="s">
        <v>3686</v>
      </c>
    </row>
    <row r="4365" spans="1:10" hidden="1">
      <c r="A4365">
        <v>19</v>
      </c>
      <c r="B4365">
        <v>0</v>
      </c>
      <c r="C4365">
        <v>4</v>
      </c>
      <c r="D4365">
        <v>4592</v>
      </c>
      <c r="E4365">
        <v>0</v>
      </c>
      <c r="F4365">
        <v>1</v>
      </c>
      <c r="G4365">
        <v>61.15</v>
      </c>
      <c r="H4365">
        <v>78.22</v>
      </c>
      <c r="I4365">
        <f t="shared" si="68"/>
        <v>0</v>
      </c>
      <c r="J4365" t="s">
        <v>3751</v>
      </c>
    </row>
    <row r="4366" spans="1:10" hidden="1">
      <c r="A4366">
        <v>27</v>
      </c>
      <c r="B4366">
        <v>0</v>
      </c>
      <c r="C4366">
        <v>4</v>
      </c>
      <c r="D4366">
        <v>2347</v>
      </c>
      <c r="E4366">
        <v>1</v>
      </c>
      <c r="F4366">
        <v>30</v>
      </c>
      <c r="G4366">
        <v>19.05</v>
      </c>
      <c r="H4366">
        <v>978.95</v>
      </c>
      <c r="I4366">
        <f t="shared" si="68"/>
        <v>0</v>
      </c>
      <c r="J4366" t="s">
        <v>3686</v>
      </c>
    </row>
    <row r="4367" spans="1:10" hidden="1">
      <c r="A4367">
        <v>23</v>
      </c>
      <c r="B4367">
        <v>0</v>
      </c>
      <c r="C4367">
        <v>4</v>
      </c>
      <c r="D4367">
        <v>2386</v>
      </c>
      <c r="E4367">
        <v>0</v>
      </c>
      <c r="F4367">
        <v>18</v>
      </c>
      <c r="G4367">
        <v>19.55</v>
      </c>
      <c r="H4367">
        <v>581.30999999999995</v>
      </c>
      <c r="I4367">
        <f t="shared" si="68"/>
        <v>0</v>
      </c>
      <c r="J4367" t="s">
        <v>3686</v>
      </c>
    </row>
    <row r="4368" spans="1:10" hidden="1">
      <c r="A4368">
        <v>47</v>
      </c>
      <c r="B4368">
        <v>0</v>
      </c>
      <c r="C4368">
        <v>4</v>
      </c>
      <c r="D4368">
        <v>4801</v>
      </c>
      <c r="E4368">
        <v>0</v>
      </c>
      <c r="F4368">
        <v>1</v>
      </c>
      <c r="G4368">
        <v>20.55</v>
      </c>
      <c r="H4368">
        <v>27.87</v>
      </c>
      <c r="I4368">
        <f t="shared" si="68"/>
        <v>0</v>
      </c>
      <c r="J4368" t="s">
        <v>3751</v>
      </c>
    </row>
    <row r="4369" spans="1:10" hidden="1">
      <c r="A4369">
        <v>64</v>
      </c>
      <c r="B4369">
        <v>1</v>
      </c>
      <c r="C4369">
        <v>4</v>
      </c>
      <c r="D4369">
        <v>5058</v>
      </c>
      <c r="E4369">
        <v>4</v>
      </c>
      <c r="F4369">
        <v>56</v>
      </c>
      <c r="G4369">
        <v>85.85</v>
      </c>
      <c r="H4369">
        <v>5436.68</v>
      </c>
      <c r="I4369">
        <f t="shared" si="68"/>
        <v>0</v>
      </c>
      <c r="J4369" t="s">
        <v>3686</v>
      </c>
    </row>
    <row r="4370" spans="1:10" hidden="1">
      <c r="A4370">
        <v>49</v>
      </c>
      <c r="B4370">
        <v>0</v>
      </c>
      <c r="C4370">
        <v>4</v>
      </c>
      <c r="D4370">
        <v>5753</v>
      </c>
      <c r="E4370">
        <v>0</v>
      </c>
      <c r="F4370">
        <v>15</v>
      </c>
      <c r="G4370">
        <v>19.8</v>
      </c>
      <c r="H4370">
        <v>387.7</v>
      </c>
      <c r="I4370">
        <f t="shared" si="68"/>
        <v>0</v>
      </c>
      <c r="J4370" t="s">
        <v>3686</v>
      </c>
    </row>
    <row r="4371" spans="1:10" hidden="1">
      <c r="A4371">
        <v>29</v>
      </c>
      <c r="B4371">
        <v>0</v>
      </c>
      <c r="C4371">
        <v>4</v>
      </c>
      <c r="D4371">
        <v>5905</v>
      </c>
      <c r="E4371">
        <v>1</v>
      </c>
      <c r="F4371">
        <v>59</v>
      </c>
      <c r="G4371">
        <v>44.3</v>
      </c>
      <c r="H4371">
        <v>2686.75</v>
      </c>
      <c r="I4371">
        <f t="shared" si="68"/>
        <v>0</v>
      </c>
      <c r="J4371" t="s">
        <v>3686</v>
      </c>
    </row>
    <row r="4372" spans="1:10" hidden="1">
      <c r="A4372">
        <v>60</v>
      </c>
      <c r="B4372">
        <v>0</v>
      </c>
      <c r="C4372">
        <v>4</v>
      </c>
      <c r="D4372">
        <v>4001</v>
      </c>
      <c r="E4372">
        <v>9</v>
      </c>
      <c r="F4372">
        <v>61</v>
      </c>
      <c r="G4372">
        <v>64.05</v>
      </c>
      <c r="H4372">
        <v>5991.24</v>
      </c>
      <c r="I4372">
        <f t="shared" si="68"/>
        <v>0</v>
      </c>
      <c r="J4372" t="s">
        <v>3686</v>
      </c>
    </row>
    <row r="4373" spans="1:10" hidden="1">
      <c r="A4373">
        <v>49</v>
      </c>
      <c r="B4373">
        <v>0</v>
      </c>
      <c r="C4373">
        <v>4</v>
      </c>
      <c r="D4373">
        <v>6150</v>
      </c>
      <c r="E4373">
        <v>10</v>
      </c>
      <c r="F4373">
        <v>60</v>
      </c>
      <c r="G4373">
        <v>97.95</v>
      </c>
      <c r="H4373">
        <v>6890</v>
      </c>
      <c r="I4373">
        <f t="shared" si="68"/>
        <v>0</v>
      </c>
      <c r="J4373" t="s">
        <v>3686</v>
      </c>
    </row>
    <row r="4374" spans="1:10" hidden="1">
      <c r="A4374">
        <v>21</v>
      </c>
      <c r="B4374">
        <v>0</v>
      </c>
      <c r="C4374">
        <v>4</v>
      </c>
      <c r="D4374">
        <v>6202</v>
      </c>
      <c r="E4374">
        <v>4</v>
      </c>
      <c r="F4374">
        <v>72</v>
      </c>
      <c r="G4374">
        <v>77.349999999999994</v>
      </c>
      <c r="H4374">
        <v>7821.21</v>
      </c>
      <c r="I4374">
        <f t="shared" si="68"/>
        <v>0</v>
      </c>
      <c r="J4374" t="s">
        <v>3686</v>
      </c>
    </row>
    <row r="4375" spans="1:10" hidden="1">
      <c r="A4375">
        <v>73</v>
      </c>
      <c r="B4375">
        <v>0</v>
      </c>
      <c r="C4375">
        <v>4</v>
      </c>
      <c r="D4375">
        <v>6091</v>
      </c>
      <c r="E4375">
        <v>7</v>
      </c>
      <c r="F4375">
        <v>72</v>
      </c>
      <c r="G4375">
        <v>42.1</v>
      </c>
      <c r="H4375">
        <v>2962</v>
      </c>
      <c r="I4375">
        <f t="shared" si="68"/>
        <v>0</v>
      </c>
      <c r="J4375" t="s">
        <v>3686</v>
      </c>
    </row>
    <row r="4376" spans="1:10" hidden="1">
      <c r="A4376">
        <v>76</v>
      </c>
      <c r="B4376">
        <v>0</v>
      </c>
      <c r="C4376">
        <v>4</v>
      </c>
      <c r="D4376">
        <v>2221</v>
      </c>
      <c r="E4376">
        <v>0</v>
      </c>
      <c r="F4376">
        <v>23</v>
      </c>
      <c r="G4376">
        <v>75</v>
      </c>
      <c r="H4376">
        <v>2331.42</v>
      </c>
      <c r="I4376">
        <f t="shared" si="68"/>
        <v>0</v>
      </c>
      <c r="J4376" t="s">
        <v>3686</v>
      </c>
    </row>
    <row r="4377" spans="1:10" hidden="1">
      <c r="A4377">
        <v>73</v>
      </c>
      <c r="B4377">
        <v>0</v>
      </c>
      <c r="C4377">
        <v>4</v>
      </c>
      <c r="D4377">
        <v>2642</v>
      </c>
      <c r="E4377">
        <v>0</v>
      </c>
      <c r="F4377">
        <v>11</v>
      </c>
      <c r="G4377">
        <v>20.45</v>
      </c>
      <c r="H4377">
        <v>727.13</v>
      </c>
      <c r="I4377">
        <f t="shared" si="68"/>
        <v>0</v>
      </c>
      <c r="J4377" t="s">
        <v>3686</v>
      </c>
    </row>
    <row r="4378" spans="1:10" hidden="1">
      <c r="A4378">
        <v>36</v>
      </c>
      <c r="B4378">
        <v>0</v>
      </c>
      <c r="C4378">
        <v>4</v>
      </c>
      <c r="D4378">
        <v>5029</v>
      </c>
      <c r="E4378">
        <v>0</v>
      </c>
      <c r="F4378">
        <v>47</v>
      </c>
      <c r="G4378">
        <v>103.1</v>
      </c>
      <c r="H4378">
        <v>5671.38</v>
      </c>
      <c r="I4378">
        <f t="shared" si="68"/>
        <v>0</v>
      </c>
      <c r="J4378" t="s">
        <v>3686</v>
      </c>
    </row>
    <row r="4379" spans="1:10" hidden="1">
      <c r="A4379">
        <v>37</v>
      </c>
      <c r="B4379">
        <v>0</v>
      </c>
      <c r="C4379">
        <v>4</v>
      </c>
      <c r="D4379">
        <v>3366</v>
      </c>
      <c r="E4379">
        <v>0</v>
      </c>
      <c r="F4379">
        <v>15</v>
      </c>
      <c r="G4379">
        <v>19.899999999999999</v>
      </c>
      <c r="H4379">
        <v>361.55</v>
      </c>
      <c r="I4379">
        <f t="shared" si="68"/>
        <v>0</v>
      </c>
      <c r="J4379" t="s">
        <v>3686</v>
      </c>
    </row>
    <row r="4380" spans="1:10" hidden="1">
      <c r="A4380">
        <v>63</v>
      </c>
      <c r="B4380">
        <v>3</v>
      </c>
      <c r="C4380">
        <v>4</v>
      </c>
      <c r="D4380">
        <v>5068</v>
      </c>
      <c r="E4380">
        <v>2</v>
      </c>
      <c r="F4380">
        <v>12</v>
      </c>
      <c r="G4380">
        <v>58.35</v>
      </c>
      <c r="H4380">
        <v>836.19</v>
      </c>
      <c r="I4380">
        <f t="shared" si="68"/>
        <v>0</v>
      </c>
      <c r="J4380" t="s">
        <v>3686</v>
      </c>
    </row>
    <row r="4381" spans="1:10" hidden="1">
      <c r="A4381">
        <v>37</v>
      </c>
      <c r="B4381">
        <v>0</v>
      </c>
      <c r="C4381">
        <v>4</v>
      </c>
      <c r="D4381">
        <v>4715</v>
      </c>
      <c r="E4381">
        <v>10</v>
      </c>
      <c r="F4381">
        <v>30</v>
      </c>
      <c r="G4381">
        <v>50</v>
      </c>
      <c r="H4381">
        <v>2169.6999999999998</v>
      </c>
      <c r="I4381">
        <f t="shared" si="68"/>
        <v>0</v>
      </c>
      <c r="J4381" t="s">
        <v>3686</v>
      </c>
    </row>
    <row r="4382" spans="1:10" hidden="1">
      <c r="A4382">
        <v>46</v>
      </c>
      <c r="B4382">
        <v>0</v>
      </c>
      <c r="C4382">
        <v>4</v>
      </c>
      <c r="D4382">
        <v>4283</v>
      </c>
      <c r="E4382">
        <v>8</v>
      </c>
      <c r="F4382">
        <v>49</v>
      </c>
      <c r="G4382">
        <v>49.65</v>
      </c>
      <c r="H4382">
        <v>2409.9</v>
      </c>
      <c r="I4382">
        <f t="shared" si="68"/>
        <v>0</v>
      </c>
      <c r="J4382" t="s">
        <v>3686</v>
      </c>
    </row>
    <row r="4383" spans="1:10" hidden="1">
      <c r="A4383">
        <v>51</v>
      </c>
      <c r="B4383">
        <v>0</v>
      </c>
      <c r="C4383">
        <v>4</v>
      </c>
      <c r="D4383">
        <v>5347</v>
      </c>
      <c r="E4383">
        <v>0</v>
      </c>
      <c r="F4383">
        <v>17</v>
      </c>
      <c r="G4383">
        <v>19.45</v>
      </c>
      <c r="H4383">
        <v>1037.83</v>
      </c>
      <c r="I4383">
        <f t="shared" si="68"/>
        <v>0</v>
      </c>
      <c r="J4383" t="s">
        <v>3686</v>
      </c>
    </row>
    <row r="4384" spans="1:10" hidden="1">
      <c r="A4384">
        <v>53</v>
      </c>
      <c r="B4384">
        <v>0</v>
      </c>
      <c r="C4384">
        <v>4</v>
      </c>
      <c r="D4384">
        <v>4252</v>
      </c>
      <c r="E4384">
        <v>8</v>
      </c>
      <c r="F4384">
        <v>49</v>
      </c>
      <c r="G4384">
        <v>94.8</v>
      </c>
      <c r="H4384">
        <v>6539.35</v>
      </c>
      <c r="I4384">
        <f t="shared" si="68"/>
        <v>0</v>
      </c>
      <c r="J4384" t="s">
        <v>3686</v>
      </c>
    </row>
    <row r="4385" spans="1:10" hidden="1">
      <c r="A4385">
        <v>22</v>
      </c>
      <c r="B4385">
        <v>0</v>
      </c>
      <c r="C4385">
        <v>4</v>
      </c>
      <c r="D4385">
        <v>5565</v>
      </c>
      <c r="E4385">
        <v>6</v>
      </c>
      <c r="F4385">
        <v>49</v>
      </c>
      <c r="G4385">
        <v>40.65</v>
      </c>
      <c r="H4385">
        <v>2070.75</v>
      </c>
      <c r="I4385">
        <f t="shared" si="68"/>
        <v>0</v>
      </c>
      <c r="J4385" t="s">
        <v>3686</v>
      </c>
    </row>
    <row r="4386" spans="1:10" hidden="1">
      <c r="A4386">
        <v>50</v>
      </c>
      <c r="B4386">
        <v>2</v>
      </c>
      <c r="C4386">
        <v>4</v>
      </c>
      <c r="D4386">
        <v>5027</v>
      </c>
      <c r="E4386">
        <v>10</v>
      </c>
      <c r="F4386">
        <v>72</v>
      </c>
      <c r="G4386">
        <v>19.8</v>
      </c>
      <c r="H4386">
        <v>4211.13</v>
      </c>
      <c r="I4386">
        <f t="shared" si="68"/>
        <v>0</v>
      </c>
      <c r="J4386" t="s">
        <v>3686</v>
      </c>
    </row>
    <row r="4387" spans="1:10" hidden="1">
      <c r="A4387">
        <v>58</v>
      </c>
      <c r="B4387">
        <v>0</v>
      </c>
      <c r="C4387">
        <v>4</v>
      </c>
      <c r="D4387">
        <v>2064</v>
      </c>
      <c r="E4387">
        <v>0</v>
      </c>
      <c r="F4387">
        <v>29</v>
      </c>
      <c r="G4387">
        <v>70.900000000000006</v>
      </c>
      <c r="H4387">
        <v>2800.67</v>
      </c>
      <c r="I4387">
        <f t="shared" si="68"/>
        <v>0</v>
      </c>
      <c r="J4387" t="s">
        <v>3686</v>
      </c>
    </row>
    <row r="4388" spans="1:10" hidden="1">
      <c r="A4388">
        <v>57</v>
      </c>
      <c r="B4388">
        <v>0</v>
      </c>
      <c r="C4388">
        <v>4</v>
      </c>
      <c r="D4388">
        <v>3030</v>
      </c>
      <c r="E4388">
        <v>0</v>
      </c>
      <c r="F4388">
        <v>4</v>
      </c>
      <c r="G4388">
        <v>30.5</v>
      </c>
      <c r="H4388">
        <v>118.4</v>
      </c>
      <c r="I4388">
        <f t="shared" si="68"/>
        <v>0</v>
      </c>
      <c r="J4388" t="s">
        <v>3686</v>
      </c>
    </row>
    <row r="4389" spans="1:10" hidden="1">
      <c r="A4389">
        <v>54</v>
      </c>
      <c r="B4389">
        <v>0</v>
      </c>
      <c r="C4389">
        <v>4</v>
      </c>
      <c r="D4389">
        <v>4860</v>
      </c>
      <c r="E4389">
        <v>0</v>
      </c>
      <c r="F4389">
        <v>33</v>
      </c>
      <c r="G4389">
        <v>70.400000000000006</v>
      </c>
      <c r="H4389">
        <v>4097.95</v>
      </c>
      <c r="I4389">
        <f t="shared" si="68"/>
        <v>0</v>
      </c>
      <c r="J4389" t="s">
        <v>3686</v>
      </c>
    </row>
    <row r="4390" spans="1:10" hidden="1">
      <c r="A4390">
        <v>25</v>
      </c>
      <c r="B4390">
        <v>2</v>
      </c>
      <c r="C4390">
        <v>4</v>
      </c>
      <c r="D4390">
        <v>2969</v>
      </c>
      <c r="E4390">
        <v>0</v>
      </c>
      <c r="F4390">
        <v>37</v>
      </c>
      <c r="G4390">
        <v>95.25</v>
      </c>
      <c r="H4390">
        <v>3373.35</v>
      </c>
      <c r="I4390">
        <f t="shared" si="68"/>
        <v>0</v>
      </c>
      <c r="J4390" t="s">
        <v>3686</v>
      </c>
    </row>
    <row r="4391" spans="1:10" hidden="1">
      <c r="A4391">
        <v>52</v>
      </c>
      <c r="B4391">
        <v>0</v>
      </c>
      <c r="C4391">
        <v>4</v>
      </c>
      <c r="D4391">
        <v>3800</v>
      </c>
      <c r="E4391">
        <v>0</v>
      </c>
      <c r="F4391">
        <v>34</v>
      </c>
      <c r="G4391">
        <v>25.05</v>
      </c>
      <c r="H4391">
        <v>852.7</v>
      </c>
      <c r="I4391">
        <f t="shared" si="68"/>
        <v>0</v>
      </c>
      <c r="J4391" t="s">
        <v>3686</v>
      </c>
    </row>
    <row r="4392" spans="1:10" hidden="1">
      <c r="A4392">
        <v>43</v>
      </c>
      <c r="B4392">
        <v>3</v>
      </c>
      <c r="C4392">
        <v>4</v>
      </c>
      <c r="D4392">
        <v>3518</v>
      </c>
      <c r="E4392">
        <v>0</v>
      </c>
      <c r="F4392">
        <v>1</v>
      </c>
      <c r="G4392">
        <v>24.7</v>
      </c>
      <c r="H4392">
        <v>24.7</v>
      </c>
      <c r="I4392">
        <f t="shared" si="68"/>
        <v>0</v>
      </c>
      <c r="J4392" t="s">
        <v>3751</v>
      </c>
    </row>
    <row r="4393" spans="1:10" hidden="1">
      <c r="A4393">
        <v>43</v>
      </c>
      <c r="B4393">
        <v>0</v>
      </c>
      <c r="C4393">
        <v>4</v>
      </c>
      <c r="D4393">
        <v>4740</v>
      </c>
      <c r="E4393">
        <v>0</v>
      </c>
      <c r="F4393">
        <v>48</v>
      </c>
      <c r="G4393">
        <v>73.849999999999994</v>
      </c>
      <c r="H4393">
        <v>4668.12</v>
      </c>
      <c r="I4393">
        <f t="shared" si="68"/>
        <v>0</v>
      </c>
      <c r="J4393" t="s">
        <v>3686</v>
      </c>
    </row>
    <row r="4394" spans="1:10" hidden="1">
      <c r="A4394">
        <v>59</v>
      </c>
      <c r="B4394">
        <v>1</v>
      </c>
      <c r="C4394">
        <v>4</v>
      </c>
      <c r="D4394">
        <v>5962</v>
      </c>
      <c r="E4394">
        <v>8</v>
      </c>
      <c r="F4394">
        <v>8</v>
      </c>
      <c r="G4394">
        <v>19.7</v>
      </c>
      <c r="H4394">
        <v>222.81</v>
      </c>
      <c r="I4394">
        <f t="shared" si="68"/>
        <v>0</v>
      </c>
      <c r="J4394" t="s">
        <v>3686</v>
      </c>
    </row>
    <row r="4395" spans="1:10" hidden="1">
      <c r="A4395">
        <v>47</v>
      </c>
      <c r="B4395">
        <v>1</v>
      </c>
      <c r="C4395">
        <v>4</v>
      </c>
      <c r="D4395">
        <v>3461</v>
      </c>
      <c r="E4395">
        <v>0</v>
      </c>
      <c r="F4395">
        <v>21</v>
      </c>
      <c r="G4395">
        <v>53.15</v>
      </c>
      <c r="H4395">
        <v>1164.07</v>
      </c>
      <c r="I4395">
        <f t="shared" si="68"/>
        <v>0</v>
      </c>
      <c r="J4395" t="s">
        <v>3686</v>
      </c>
    </row>
    <row r="4396" spans="1:10" hidden="1">
      <c r="A4396">
        <v>49</v>
      </c>
      <c r="B4396">
        <v>0</v>
      </c>
      <c r="C4396">
        <v>4</v>
      </c>
      <c r="D4396">
        <v>2798</v>
      </c>
      <c r="E4396">
        <v>1</v>
      </c>
      <c r="F4396">
        <v>2</v>
      </c>
      <c r="G4396">
        <v>69</v>
      </c>
      <c r="H4396">
        <v>202.62</v>
      </c>
      <c r="I4396">
        <f t="shared" si="68"/>
        <v>0</v>
      </c>
      <c r="J4396" t="s">
        <v>3751</v>
      </c>
    </row>
    <row r="4397" spans="1:10" hidden="1">
      <c r="A4397">
        <v>27</v>
      </c>
      <c r="B4397">
        <v>0</v>
      </c>
      <c r="C4397">
        <v>4</v>
      </c>
      <c r="D4397">
        <v>5322</v>
      </c>
      <c r="E4397">
        <v>0</v>
      </c>
      <c r="F4397">
        <v>33</v>
      </c>
      <c r="G4397">
        <v>54.6</v>
      </c>
      <c r="H4397">
        <v>1803.7</v>
      </c>
      <c r="I4397">
        <f t="shared" si="68"/>
        <v>0</v>
      </c>
      <c r="J4397" t="s">
        <v>3686</v>
      </c>
    </row>
    <row r="4398" spans="1:10" hidden="1">
      <c r="A4398">
        <v>59</v>
      </c>
      <c r="B4398">
        <v>0</v>
      </c>
      <c r="C4398">
        <v>4</v>
      </c>
      <c r="D4398">
        <v>5982</v>
      </c>
      <c r="E4398">
        <v>0</v>
      </c>
      <c r="F4398">
        <v>49</v>
      </c>
      <c r="G4398">
        <v>89.85</v>
      </c>
      <c r="H4398">
        <v>6625.48</v>
      </c>
      <c r="I4398">
        <f t="shared" si="68"/>
        <v>0</v>
      </c>
      <c r="J4398" t="s">
        <v>3686</v>
      </c>
    </row>
    <row r="4399" spans="1:10" hidden="1">
      <c r="A4399">
        <v>61</v>
      </c>
      <c r="B4399">
        <v>0</v>
      </c>
      <c r="C4399">
        <v>4</v>
      </c>
      <c r="D4399">
        <v>4181</v>
      </c>
      <c r="E4399">
        <v>4</v>
      </c>
      <c r="F4399">
        <v>70</v>
      </c>
      <c r="G4399">
        <v>75.650000000000006</v>
      </c>
      <c r="H4399">
        <v>6566.63</v>
      </c>
      <c r="I4399">
        <f t="shared" si="68"/>
        <v>0</v>
      </c>
      <c r="J4399" t="s">
        <v>3686</v>
      </c>
    </row>
    <row r="4400" spans="1:10" hidden="1">
      <c r="A4400">
        <v>74</v>
      </c>
      <c r="B4400">
        <v>0</v>
      </c>
      <c r="C4400">
        <v>4</v>
      </c>
      <c r="D4400">
        <v>3116</v>
      </c>
      <c r="E4400">
        <v>0</v>
      </c>
      <c r="F4400">
        <v>33</v>
      </c>
      <c r="G4400">
        <v>59.45</v>
      </c>
      <c r="H4400">
        <v>1884.65</v>
      </c>
      <c r="I4400">
        <f t="shared" si="68"/>
        <v>0</v>
      </c>
      <c r="J4400" t="s">
        <v>3686</v>
      </c>
    </row>
    <row r="4401" spans="1:10" hidden="1">
      <c r="A4401">
        <v>70</v>
      </c>
      <c r="B4401">
        <v>1</v>
      </c>
      <c r="C4401">
        <v>4</v>
      </c>
      <c r="D4401">
        <v>6238</v>
      </c>
      <c r="E4401">
        <v>9</v>
      </c>
      <c r="F4401">
        <v>61</v>
      </c>
      <c r="G4401">
        <v>65.2</v>
      </c>
      <c r="H4401">
        <v>6362.96</v>
      </c>
      <c r="I4401">
        <f t="shared" si="68"/>
        <v>0</v>
      </c>
      <c r="J4401" t="s">
        <v>3686</v>
      </c>
    </row>
    <row r="4402" spans="1:10" hidden="1">
      <c r="A4402">
        <v>72</v>
      </c>
      <c r="B4402">
        <v>0</v>
      </c>
      <c r="C4402">
        <v>4</v>
      </c>
      <c r="D4402">
        <v>5823</v>
      </c>
      <c r="E4402">
        <v>0</v>
      </c>
      <c r="F4402">
        <v>67</v>
      </c>
      <c r="G4402">
        <v>75.7</v>
      </c>
      <c r="H4402">
        <v>7733.48</v>
      </c>
      <c r="I4402">
        <f t="shared" si="68"/>
        <v>0</v>
      </c>
      <c r="J4402" t="s">
        <v>3686</v>
      </c>
    </row>
    <row r="4403" spans="1:10" hidden="1">
      <c r="A4403">
        <v>80</v>
      </c>
      <c r="B4403">
        <v>0</v>
      </c>
      <c r="C4403">
        <v>4</v>
      </c>
      <c r="D4403">
        <v>4713</v>
      </c>
      <c r="E4403">
        <v>0</v>
      </c>
      <c r="F4403">
        <v>18</v>
      </c>
      <c r="G4403">
        <v>20.350000000000001</v>
      </c>
      <c r="H4403">
        <v>1045.1400000000001</v>
      </c>
      <c r="I4403">
        <f t="shared" si="68"/>
        <v>0</v>
      </c>
      <c r="J4403" t="s">
        <v>3686</v>
      </c>
    </row>
    <row r="4404" spans="1:10" hidden="1">
      <c r="A4404">
        <v>74</v>
      </c>
      <c r="B4404">
        <v>0</v>
      </c>
      <c r="C4404">
        <v>4</v>
      </c>
      <c r="D4404">
        <v>4500</v>
      </c>
      <c r="E4404">
        <v>7</v>
      </c>
      <c r="F4404">
        <v>70</v>
      </c>
      <c r="G4404">
        <v>19.8</v>
      </c>
      <c r="H4404">
        <v>2217.35</v>
      </c>
      <c r="I4404">
        <f t="shared" si="68"/>
        <v>0</v>
      </c>
      <c r="J4404" t="s">
        <v>3686</v>
      </c>
    </row>
    <row r="4405" spans="1:10" hidden="1">
      <c r="A4405">
        <v>75</v>
      </c>
      <c r="B4405">
        <v>0</v>
      </c>
      <c r="C4405">
        <v>4</v>
      </c>
      <c r="D4405">
        <v>4858</v>
      </c>
      <c r="E4405">
        <v>5</v>
      </c>
      <c r="F4405">
        <v>35</v>
      </c>
      <c r="G4405">
        <v>54.95</v>
      </c>
      <c r="H4405">
        <v>3392.3</v>
      </c>
      <c r="I4405">
        <f t="shared" si="68"/>
        <v>0</v>
      </c>
      <c r="J4405" t="s">
        <v>3686</v>
      </c>
    </row>
    <row r="4406" spans="1:10" hidden="1">
      <c r="A4406">
        <v>77</v>
      </c>
      <c r="B4406">
        <v>0</v>
      </c>
      <c r="C4406">
        <v>4</v>
      </c>
      <c r="D4406">
        <v>4740</v>
      </c>
      <c r="E4406">
        <v>2</v>
      </c>
      <c r="F4406">
        <v>10</v>
      </c>
      <c r="G4406">
        <v>56.05</v>
      </c>
      <c r="H4406">
        <v>560.5</v>
      </c>
      <c r="I4406">
        <f t="shared" si="68"/>
        <v>0</v>
      </c>
      <c r="J4406" t="s">
        <v>3686</v>
      </c>
    </row>
    <row r="4407" spans="1:10" hidden="1">
      <c r="A4407">
        <v>41</v>
      </c>
      <c r="B4407">
        <v>0</v>
      </c>
      <c r="C4407">
        <v>4</v>
      </c>
      <c r="D4407">
        <v>4969</v>
      </c>
      <c r="E4407">
        <v>7</v>
      </c>
      <c r="F4407">
        <v>72</v>
      </c>
      <c r="G4407">
        <v>65.099999999999994</v>
      </c>
      <c r="H4407">
        <v>4754.3</v>
      </c>
      <c r="I4407">
        <f t="shared" si="68"/>
        <v>0</v>
      </c>
      <c r="J4407" t="s">
        <v>3686</v>
      </c>
    </row>
    <row r="4408" spans="1:10" hidden="1">
      <c r="A4408">
        <v>20</v>
      </c>
      <c r="B4408">
        <v>1</v>
      </c>
      <c r="C4408">
        <v>4</v>
      </c>
      <c r="D4408">
        <v>4583</v>
      </c>
      <c r="E4408">
        <v>1</v>
      </c>
      <c r="F4408">
        <v>70</v>
      </c>
      <c r="G4408">
        <v>106.05</v>
      </c>
      <c r="H4408">
        <v>10373.65</v>
      </c>
      <c r="I4408">
        <f t="shared" si="68"/>
        <v>0</v>
      </c>
      <c r="J4408" t="s">
        <v>3686</v>
      </c>
    </row>
    <row r="4409" spans="1:10" hidden="1">
      <c r="A4409">
        <v>64</v>
      </c>
      <c r="B4409">
        <v>4</v>
      </c>
      <c r="C4409">
        <v>4</v>
      </c>
      <c r="D4409">
        <v>4652</v>
      </c>
      <c r="E4409">
        <v>9</v>
      </c>
      <c r="F4409">
        <v>66</v>
      </c>
      <c r="G4409">
        <v>50.55</v>
      </c>
      <c r="H4409">
        <v>3474.55</v>
      </c>
      <c r="I4409">
        <f t="shared" si="68"/>
        <v>0</v>
      </c>
      <c r="J4409" t="s">
        <v>3686</v>
      </c>
    </row>
    <row r="4410" spans="1:10" hidden="1">
      <c r="A4410">
        <v>53</v>
      </c>
      <c r="B4410">
        <v>3</v>
      </c>
      <c r="C4410">
        <v>4</v>
      </c>
      <c r="D4410">
        <v>4288</v>
      </c>
      <c r="E4410">
        <v>0</v>
      </c>
      <c r="F4410">
        <v>40</v>
      </c>
      <c r="G4410">
        <v>40.25</v>
      </c>
      <c r="H4410">
        <v>1564.05</v>
      </c>
      <c r="I4410">
        <f t="shared" si="68"/>
        <v>0</v>
      </c>
      <c r="J4410" t="s">
        <v>3686</v>
      </c>
    </row>
    <row r="4411" spans="1:10" hidden="1">
      <c r="A4411">
        <v>40</v>
      </c>
      <c r="B4411">
        <v>0</v>
      </c>
      <c r="C4411">
        <v>4</v>
      </c>
      <c r="D4411">
        <v>4596</v>
      </c>
      <c r="E4411">
        <v>0</v>
      </c>
      <c r="F4411">
        <v>4</v>
      </c>
      <c r="G4411">
        <v>20.05</v>
      </c>
      <c r="H4411">
        <v>186.5</v>
      </c>
      <c r="I4411">
        <f t="shared" si="68"/>
        <v>0</v>
      </c>
      <c r="J4411" t="s">
        <v>3686</v>
      </c>
    </row>
    <row r="4412" spans="1:10" hidden="1">
      <c r="A4412">
        <v>33</v>
      </c>
      <c r="B4412">
        <v>0</v>
      </c>
      <c r="C4412">
        <v>4</v>
      </c>
      <c r="D4412">
        <v>3192</v>
      </c>
      <c r="E4412">
        <v>0</v>
      </c>
      <c r="F4412">
        <v>42</v>
      </c>
      <c r="G4412">
        <v>78.45</v>
      </c>
      <c r="H4412">
        <v>4224.74</v>
      </c>
      <c r="I4412">
        <f t="shared" si="68"/>
        <v>0</v>
      </c>
      <c r="J4412" t="s">
        <v>3686</v>
      </c>
    </row>
    <row r="4413" spans="1:10" hidden="1">
      <c r="A4413">
        <v>62</v>
      </c>
      <c r="B4413">
        <v>2</v>
      </c>
      <c r="C4413">
        <v>4</v>
      </c>
      <c r="D4413">
        <v>4746</v>
      </c>
      <c r="E4413">
        <v>0</v>
      </c>
      <c r="F4413">
        <v>59</v>
      </c>
      <c r="G4413">
        <v>25.45</v>
      </c>
      <c r="H4413">
        <v>4033.88</v>
      </c>
      <c r="I4413">
        <f t="shared" si="68"/>
        <v>0</v>
      </c>
      <c r="J4413" t="s">
        <v>3686</v>
      </c>
    </row>
    <row r="4414" spans="1:10" hidden="1">
      <c r="A4414">
        <v>33</v>
      </c>
      <c r="B4414">
        <v>3</v>
      </c>
      <c r="C4414">
        <v>4</v>
      </c>
      <c r="D4414">
        <v>2939</v>
      </c>
      <c r="E4414">
        <v>8</v>
      </c>
      <c r="F4414">
        <v>24</v>
      </c>
      <c r="G4414">
        <v>78.599999999999994</v>
      </c>
      <c r="H4414">
        <v>2360.9699999999998</v>
      </c>
      <c r="I4414">
        <f t="shared" si="68"/>
        <v>0</v>
      </c>
      <c r="J4414" t="s">
        <v>3686</v>
      </c>
    </row>
    <row r="4415" spans="1:10" hidden="1">
      <c r="A4415">
        <v>56</v>
      </c>
      <c r="B4415">
        <v>0</v>
      </c>
      <c r="C4415">
        <v>4</v>
      </c>
      <c r="D4415">
        <v>4709</v>
      </c>
      <c r="E4415">
        <v>0</v>
      </c>
      <c r="F4415">
        <v>22</v>
      </c>
      <c r="G4415">
        <v>65.05</v>
      </c>
      <c r="H4415">
        <v>2400.71</v>
      </c>
      <c r="I4415">
        <f t="shared" si="68"/>
        <v>0</v>
      </c>
      <c r="J4415" t="s">
        <v>3686</v>
      </c>
    </row>
    <row r="4416" spans="1:10" hidden="1">
      <c r="A4416">
        <v>40</v>
      </c>
      <c r="B4416">
        <v>0</v>
      </c>
      <c r="C4416">
        <v>4</v>
      </c>
      <c r="D4416">
        <v>4329</v>
      </c>
      <c r="E4416">
        <v>4</v>
      </c>
      <c r="F4416">
        <v>18</v>
      </c>
      <c r="G4416">
        <v>20.100000000000001</v>
      </c>
      <c r="H4416">
        <v>830.22</v>
      </c>
      <c r="I4416">
        <f t="shared" si="68"/>
        <v>0</v>
      </c>
      <c r="J4416" t="s">
        <v>3686</v>
      </c>
    </row>
    <row r="4417" spans="1:10" hidden="1">
      <c r="A4417">
        <v>63</v>
      </c>
      <c r="B4417">
        <v>0</v>
      </c>
      <c r="C4417">
        <v>4</v>
      </c>
      <c r="D4417">
        <v>2091</v>
      </c>
      <c r="E4417">
        <v>0</v>
      </c>
      <c r="F4417">
        <v>1</v>
      </c>
      <c r="G4417">
        <v>19.100000000000001</v>
      </c>
      <c r="H4417">
        <v>63.32</v>
      </c>
      <c r="I4417">
        <f t="shared" si="68"/>
        <v>0</v>
      </c>
      <c r="J4417" t="s">
        <v>3751</v>
      </c>
    </row>
    <row r="4418" spans="1:10" hidden="1">
      <c r="A4418">
        <v>20</v>
      </c>
      <c r="B4418">
        <v>0</v>
      </c>
      <c r="C4418">
        <v>4</v>
      </c>
      <c r="D4418">
        <v>4279</v>
      </c>
      <c r="E4418">
        <v>7</v>
      </c>
      <c r="F4418">
        <v>70</v>
      </c>
      <c r="G4418">
        <v>25.15</v>
      </c>
      <c r="H4418">
        <v>2572.9499999999998</v>
      </c>
      <c r="I4418">
        <f t="shared" ref="I4418:I4481" si="69">IF(J4418="Churned",1,0)</f>
        <v>0</v>
      </c>
      <c r="J4418" t="s">
        <v>3686</v>
      </c>
    </row>
    <row r="4419" spans="1:10" hidden="1">
      <c r="A4419">
        <v>59</v>
      </c>
      <c r="B4419">
        <v>0</v>
      </c>
      <c r="C4419">
        <v>4</v>
      </c>
      <c r="D4419">
        <v>5735</v>
      </c>
      <c r="E4419">
        <v>0</v>
      </c>
      <c r="F4419">
        <v>55</v>
      </c>
      <c r="G4419">
        <v>84.25</v>
      </c>
      <c r="H4419">
        <v>7056.6</v>
      </c>
      <c r="I4419">
        <f t="shared" si="69"/>
        <v>0</v>
      </c>
      <c r="J4419" t="s">
        <v>3686</v>
      </c>
    </row>
    <row r="4420" spans="1:10" hidden="1">
      <c r="A4420">
        <v>61</v>
      </c>
      <c r="B4420">
        <v>3</v>
      </c>
      <c r="C4420">
        <v>4</v>
      </c>
      <c r="D4420">
        <v>2861</v>
      </c>
      <c r="E4420">
        <v>5</v>
      </c>
      <c r="F4420">
        <v>47</v>
      </c>
      <c r="G4420">
        <v>21.3</v>
      </c>
      <c r="H4420">
        <v>1227.45</v>
      </c>
      <c r="I4420">
        <f t="shared" si="69"/>
        <v>0</v>
      </c>
      <c r="J4420" t="s">
        <v>3686</v>
      </c>
    </row>
    <row r="4421" spans="1:10" hidden="1">
      <c r="A4421">
        <v>61</v>
      </c>
      <c r="B4421">
        <v>1</v>
      </c>
      <c r="C4421">
        <v>4</v>
      </c>
      <c r="D4421">
        <v>4453</v>
      </c>
      <c r="E4421">
        <v>8</v>
      </c>
      <c r="F4421">
        <v>30</v>
      </c>
      <c r="G4421">
        <v>19.3</v>
      </c>
      <c r="H4421">
        <v>950.9</v>
      </c>
      <c r="I4421">
        <f t="shared" si="69"/>
        <v>0</v>
      </c>
      <c r="J4421" t="s">
        <v>3686</v>
      </c>
    </row>
    <row r="4422" spans="1:10" hidden="1">
      <c r="A4422">
        <v>19</v>
      </c>
      <c r="B4422">
        <v>1</v>
      </c>
      <c r="C4422">
        <v>4</v>
      </c>
      <c r="D4422">
        <v>4403</v>
      </c>
      <c r="E4422">
        <v>1</v>
      </c>
      <c r="F4422">
        <v>72</v>
      </c>
      <c r="G4422">
        <v>91.95</v>
      </c>
      <c r="H4422">
        <v>8566.1</v>
      </c>
      <c r="I4422">
        <f t="shared" si="69"/>
        <v>0</v>
      </c>
      <c r="J4422" t="s">
        <v>3686</v>
      </c>
    </row>
    <row r="4423" spans="1:10" hidden="1">
      <c r="A4423">
        <v>47</v>
      </c>
      <c r="B4423">
        <v>0</v>
      </c>
      <c r="C4423">
        <v>4</v>
      </c>
      <c r="D4423">
        <v>3104</v>
      </c>
      <c r="E4423">
        <v>0</v>
      </c>
      <c r="F4423">
        <v>27</v>
      </c>
      <c r="G4423">
        <v>104.65</v>
      </c>
      <c r="H4423">
        <v>3892.53</v>
      </c>
      <c r="I4423">
        <f t="shared" si="69"/>
        <v>0</v>
      </c>
      <c r="J4423" t="s">
        <v>3686</v>
      </c>
    </row>
    <row r="4424" spans="1:10" hidden="1">
      <c r="A4424">
        <v>49</v>
      </c>
      <c r="B4424">
        <v>1</v>
      </c>
      <c r="C4424">
        <v>4</v>
      </c>
      <c r="D4424">
        <v>5583</v>
      </c>
      <c r="E4424">
        <v>4</v>
      </c>
      <c r="F4424">
        <v>68</v>
      </c>
      <c r="G4424">
        <v>53</v>
      </c>
      <c r="H4424">
        <v>3656.25</v>
      </c>
      <c r="I4424">
        <f t="shared" si="69"/>
        <v>0</v>
      </c>
      <c r="J4424" t="s">
        <v>3686</v>
      </c>
    </row>
    <row r="4425" spans="1:10" hidden="1">
      <c r="A4425">
        <v>21</v>
      </c>
      <c r="B4425">
        <v>0</v>
      </c>
      <c r="C4425">
        <v>4</v>
      </c>
      <c r="D4425">
        <v>2269</v>
      </c>
      <c r="E4425">
        <v>0</v>
      </c>
      <c r="F4425">
        <v>1</v>
      </c>
      <c r="G4425">
        <v>44.8</v>
      </c>
      <c r="H4425">
        <v>72.260000000000005</v>
      </c>
      <c r="I4425">
        <f t="shared" si="69"/>
        <v>0</v>
      </c>
      <c r="J4425" t="s">
        <v>3751</v>
      </c>
    </row>
    <row r="4426" spans="1:10" hidden="1">
      <c r="A4426">
        <v>76</v>
      </c>
      <c r="B4426">
        <v>2</v>
      </c>
      <c r="C4426">
        <v>4</v>
      </c>
      <c r="D4426">
        <v>3746</v>
      </c>
      <c r="E4426">
        <v>3</v>
      </c>
      <c r="F4426">
        <v>37</v>
      </c>
      <c r="G4426">
        <v>88.8</v>
      </c>
      <c r="H4426">
        <v>3380.51</v>
      </c>
      <c r="I4426">
        <f t="shared" si="69"/>
        <v>0</v>
      </c>
      <c r="J4426" t="s">
        <v>3686</v>
      </c>
    </row>
    <row r="4427" spans="1:10" hidden="1">
      <c r="A4427">
        <v>65</v>
      </c>
      <c r="B4427">
        <v>0</v>
      </c>
      <c r="C4427">
        <v>4</v>
      </c>
      <c r="D4427">
        <v>4830</v>
      </c>
      <c r="E4427">
        <v>0</v>
      </c>
      <c r="F4427">
        <v>3</v>
      </c>
      <c r="G4427">
        <v>60.25</v>
      </c>
      <c r="H4427">
        <v>300.8</v>
      </c>
      <c r="I4427">
        <f t="shared" si="69"/>
        <v>0</v>
      </c>
      <c r="J4427" t="s">
        <v>3751</v>
      </c>
    </row>
    <row r="4428" spans="1:10" hidden="1">
      <c r="A4428">
        <v>40</v>
      </c>
      <c r="B4428">
        <v>0</v>
      </c>
      <c r="C4428">
        <v>4</v>
      </c>
      <c r="D4428">
        <v>2269</v>
      </c>
      <c r="E4428">
        <v>10</v>
      </c>
      <c r="F4428">
        <v>27</v>
      </c>
      <c r="G4428">
        <v>20.55</v>
      </c>
      <c r="H4428">
        <v>1149.22</v>
      </c>
      <c r="I4428">
        <f t="shared" si="69"/>
        <v>0</v>
      </c>
      <c r="J4428" t="s">
        <v>3686</v>
      </c>
    </row>
    <row r="4429" spans="1:10" hidden="1">
      <c r="A4429">
        <v>33</v>
      </c>
      <c r="B4429">
        <v>0</v>
      </c>
      <c r="C4429">
        <v>4</v>
      </c>
      <c r="D4429">
        <v>5161</v>
      </c>
      <c r="E4429">
        <v>4</v>
      </c>
      <c r="F4429">
        <v>6</v>
      </c>
      <c r="G4429">
        <v>25.1</v>
      </c>
      <c r="H4429">
        <v>454.74</v>
      </c>
      <c r="I4429">
        <f t="shared" si="69"/>
        <v>0</v>
      </c>
      <c r="J4429" t="s">
        <v>3686</v>
      </c>
    </row>
    <row r="4430" spans="1:10" hidden="1">
      <c r="A4430">
        <v>62</v>
      </c>
      <c r="B4430">
        <v>0</v>
      </c>
      <c r="C4430">
        <v>4</v>
      </c>
      <c r="D4430">
        <v>3173</v>
      </c>
      <c r="E4430">
        <v>0</v>
      </c>
      <c r="F4430">
        <v>1</v>
      </c>
      <c r="G4430">
        <v>45.55</v>
      </c>
      <c r="H4430">
        <v>61.89</v>
      </c>
      <c r="I4430">
        <f t="shared" si="69"/>
        <v>0</v>
      </c>
      <c r="J4430" t="s">
        <v>3751</v>
      </c>
    </row>
    <row r="4431" spans="1:10" hidden="1">
      <c r="A4431">
        <v>37</v>
      </c>
      <c r="B4431">
        <v>0</v>
      </c>
      <c r="C4431">
        <v>4</v>
      </c>
      <c r="D4431">
        <v>3167</v>
      </c>
      <c r="E4431">
        <v>0</v>
      </c>
      <c r="F4431">
        <v>1</v>
      </c>
      <c r="G4431">
        <v>20.149999999999999</v>
      </c>
      <c r="H4431">
        <v>47.74</v>
      </c>
      <c r="I4431">
        <f t="shared" si="69"/>
        <v>0</v>
      </c>
      <c r="J4431" t="s">
        <v>3751</v>
      </c>
    </row>
    <row r="4432" spans="1:10" hidden="1">
      <c r="A4432">
        <v>37</v>
      </c>
      <c r="B4432">
        <v>0</v>
      </c>
      <c r="C4432">
        <v>4</v>
      </c>
      <c r="D4432">
        <v>4684</v>
      </c>
      <c r="E4432">
        <v>6</v>
      </c>
      <c r="F4432">
        <v>62</v>
      </c>
      <c r="G4432">
        <v>81</v>
      </c>
      <c r="H4432">
        <v>5811.74</v>
      </c>
      <c r="I4432">
        <f t="shared" si="69"/>
        <v>0</v>
      </c>
      <c r="J4432" t="s">
        <v>3686</v>
      </c>
    </row>
    <row r="4433" spans="1:10" hidden="1">
      <c r="A4433">
        <v>50</v>
      </c>
      <c r="B4433">
        <v>3</v>
      </c>
      <c r="C4433">
        <v>4</v>
      </c>
      <c r="D4433">
        <v>4943</v>
      </c>
      <c r="E4433">
        <v>1</v>
      </c>
      <c r="F4433">
        <v>3</v>
      </c>
      <c r="G4433">
        <v>19.649999999999999</v>
      </c>
      <c r="H4433">
        <v>151.66999999999999</v>
      </c>
      <c r="I4433">
        <f t="shared" si="69"/>
        <v>0</v>
      </c>
      <c r="J4433" t="s">
        <v>3751</v>
      </c>
    </row>
    <row r="4434" spans="1:10" hidden="1">
      <c r="A4434">
        <v>40</v>
      </c>
      <c r="B4434">
        <v>1</v>
      </c>
      <c r="C4434">
        <v>4</v>
      </c>
      <c r="D4434">
        <v>5789</v>
      </c>
      <c r="E4434">
        <v>4</v>
      </c>
      <c r="F4434">
        <v>71</v>
      </c>
      <c r="G4434">
        <v>19.899999999999999</v>
      </c>
      <c r="H4434">
        <v>2256.9699999999998</v>
      </c>
      <c r="I4434">
        <f t="shared" si="69"/>
        <v>0</v>
      </c>
      <c r="J4434" t="s">
        <v>3686</v>
      </c>
    </row>
    <row r="4435" spans="1:10" hidden="1">
      <c r="A4435">
        <v>49</v>
      </c>
      <c r="B4435">
        <v>0</v>
      </c>
      <c r="C4435">
        <v>4</v>
      </c>
      <c r="D4435">
        <v>3846</v>
      </c>
      <c r="E4435">
        <v>1</v>
      </c>
      <c r="F4435">
        <v>32</v>
      </c>
      <c r="G4435">
        <v>19.399999999999999</v>
      </c>
      <c r="H4435">
        <v>1036.3499999999999</v>
      </c>
      <c r="I4435">
        <f t="shared" si="69"/>
        <v>0</v>
      </c>
      <c r="J4435" t="s">
        <v>3686</v>
      </c>
    </row>
    <row r="4436" spans="1:10" hidden="1">
      <c r="A4436">
        <v>44</v>
      </c>
      <c r="B4436">
        <v>0</v>
      </c>
      <c r="C4436">
        <v>4</v>
      </c>
      <c r="D4436">
        <v>3684</v>
      </c>
      <c r="E4436">
        <v>0</v>
      </c>
      <c r="F4436">
        <v>4</v>
      </c>
      <c r="G4436">
        <v>55.3</v>
      </c>
      <c r="H4436">
        <v>322.62</v>
      </c>
      <c r="I4436">
        <f t="shared" si="69"/>
        <v>0</v>
      </c>
      <c r="J4436" t="s">
        <v>3686</v>
      </c>
    </row>
    <row r="4437" spans="1:10" hidden="1">
      <c r="A4437">
        <v>34</v>
      </c>
      <c r="B4437">
        <v>0</v>
      </c>
      <c r="C4437">
        <v>4</v>
      </c>
      <c r="D4437">
        <v>4474</v>
      </c>
      <c r="E4437">
        <v>4</v>
      </c>
      <c r="F4437">
        <v>12</v>
      </c>
      <c r="G4437">
        <v>54.2</v>
      </c>
      <c r="H4437">
        <v>978.38</v>
      </c>
      <c r="I4437">
        <f t="shared" si="69"/>
        <v>0</v>
      </c>
      <c r="J4437" t="s">
        <v>3686</v>
      </c>
    </row>
    <row r="4438" spans="1:10" hidden="1">
      <c r="A4438">
        <v>57</v>
      </c>
      <c r="B4438">
        <v>2</v>
      </c>
      <c r="C4438">
        <v>4</v>
      </c>
      <c r="D4438">
        <v>5056</v>
      </c>
      <c r="E4438">
        <v>0</v>
      </c>
      <c r="F4438">
        <v>2</v>
      </c>
      <c r="G4438">
        <v>61.2</v>
      </c>
      <c r="H4438">
        <v>190.07</v>
      </c>
      <c r="I4438">
        <f t="shared" si="69"/>
        <v>0</v>
      </c>
      <c r="J4438" t="s">
        <v>3751</v>
      </c>
    </row>
    <row r="4439" spans="1:10" hidden="1">
      <c r="A4439">
        <v>33</v>
      </c>
      <c r="B4439">
        <v>3</v>
      </c>
      <c r="C4439">
        <v>4</v>
      </c>
      <c r="D4439">
        <v>2928</v>
      </c>
      <c r="E4439">
        <v>1</v>
      </c>
      <c r="F4439">
        <v>13</v>
      </c>
      <c r="G4439">
        <v>19.850000000000001</v>
      </c>
      <c r="H4439">
        <v>774.6</v>
      </c>
      <c r="I4439">
        <f t="shared" si="69"/>
        <v>0</v>
      </c>
      <c r="J4439" t="s">
        <v>3686</v>
      </c>
    </row>
    <row r="4440" spans="1:10" hidden="1">
      <c r="A4440">
        <v>24</v>
      </c>
      <c r="B4440">
        <v>0</v>
      </c>
      <c r="C4440">
        <v>4</v>
      </c>
      <c r="D4440">
        <v>2499</v>
      </c>
      <c r="E4440">
        <v>9</v>
      </c>
      <c r="F4440">
        <v>12</v>
      </c>
      <c r="G4440">
        <v>84.6</v>
      </c>
      <c r="H4440">
        <v>1427.9</v>
      </c>
      <c r="I4440">
        <f t="shared" si="69"/>
        <v>0</v>
      </c>
      <c r="J4440" t="s">
        <v>3686</v>
      </c>
    </row>
    <row r="4441" spans="1:10" hidden="1">
      <c r="A4441">
        <v>28</v>
      </c>
      <c r="B4441">
        <v>0</v>
      </c>
      <c r="C4441">
        <v>4</v>
      </c>
      <c r="D4441">
        <v>2653</v>
      </c>
      <c r="E4441">
        <v>0</v>
      </c>
      <c r="F4441">
        <v>28</v>
      </c>
      <c r="G4441">
        <v>30.1</v>
      </c>
      <c r="H4441">
        <v>810.85</v>
      </c>
      <c r="I4441">
        <f t="shared" si="69"/>
        <v>0</v>
      </c>
      <c r="J4441" t="s">
        <v>3686</v>
      </c>
    </row>
    <row r="4442" spans="1:10" hidden="1">
      <c r="A4442">
        <v>35</v>
      </c>
      <c r="B4442">
        <v>0</v>
      </c>
      <c r="C4442">
        <v>4</v>
      </c>
      <c r="D4442">
        <v>3643</v>
      </c>
      <c r="E4442">
        <v>0</v>
      </c>
      <c r="F4442">
        <v>9</v>
      </c>
      <c r="G4442">
        <v>19.899999999999999</v>
      </c>
      <c r="H4442">
        <v>200.78</v>
      </c>
      <c r="I4442">
        <f t="shared" si="69"/>
        <v>0</v>
      </c>
      <c r="J4442" t="s">
        <v>3686</v>
      </c>
    </row>
    <row r="4443" spans="1:10" hidden="1">
      <c r="A4443">
        <v>62</v>
      </c>
      <c r="B4443">
        <v>0</v>
      </c>
      <c r="C4443">
        <v>4</v>
      </c>
      <c r="D4443">
        <v>5457</v>
      </c>
      <c r="E4443">
        <v>0</v>
      </c>
      <c r="F4443">
        <v>9</v>
      </c>
      <c r="G4443">
        <v>44.4</v>
      </c>
      <c r="H4443">
        <v>696</v>
      </c>
      <c r="I4443">
        <f t="shared" si="69"/>
        <v>0</v>
      </c>
      <c r="J4443" t="s">
        <v>3686</v>
      </c>
    </row>
    <row r="4444" spans="1:10" hidden="1">
      <c r="A4444">
        <v>29</v>
      </c>
      <c r="B4444">
        <v>3</v>
      </c>
      <c r="C4444">
        <v>4</v>
      </c>
      <c r="D4444">
        <v>3483</v>
      </c>
      <c r="E4444">
        <v>1</v>
      </c>
      <c r="F4444">
        <v>37</v>
      </c>
      <c r="G4444">
        <v>58.75</v>
      </c>
      <c r="H4444">
        <v>3522.89</v>
      </c>
      <c r="I4444">
        <f t="shared" si="69"/>
        <v>0</v>
      </c>
      <c r="J4444" t="s">
        <v>3686</v>
      </c>
    </row>
    <row r="4445" spans="1:10" hidden="1">
      <c r="A4445">
        <v>28</v>
      </c>
      <c r="B4445">
        <v>0</v>
      </c>
      <c r="C4445">
        <v>4</v>
      </c>
      <c r="D4445">
        <v>3891</v>
      </c>
      <c r="E4445">
        <v>1</v>
      </c>
      <c r="F4445">
        <v>4</v>
      </c>
      <c r="G4445">
        <v>25.15</v>
      </c>
      <c r="H4445">
        <v>99.95</v>
      </c>
      <c r="I4445">
        <f t="shared" si="69"/>
        <v>0</v>
      </c>
      <c r="J4445" t="s">
        <v>3686</v>
      </c>
    </row>
    <row r="4446" spans="1:10" hidden="1">
      <c r="A4446">
        <v>19</v>
      </c>
      <c r="B4446">
        <v>0</v>
      </c>
      <c r="C4446">
        <v>4</v>
      </c>
      <c r="D4446">
        <v>4294</v>
      </c>
      <c r="E4446">
        <v>0</v>
      </c>
      <c r="F4446">
        <v>40</v>
      </c>
      <c r="G4446">
        <v>83.85</v>
      </c>
      <c r="H4446">
        <v>4878.6499999999996</v>
      </c>
      <c r="I4446">
        <f t="shared" si="69"/>
        <v>0</v>
      </c>
      <c r="J4446" t="s">
        <v>3686</v>
      </c>
    </row>
    <row r="4447" spans="1:10" hidden="1">
      <c r="A4447">
        <v>28</v>
      </c>
      <c r="B4447">
        <v>2</v>
      </c>
      <c r="C4447">
        <v>4</v>
      </c>
      <c r="D4447">
        <v>5390</v>
      </c>
      <c r="E4447">
        <v>8</v>
      </c>
      <c r="F4447">
        <v>4</v>
      </c>
      <c r="G4447">
        <v>19.5</v>
      </c>
      <c r="H4447">
        <v>111.13</v>
      </c>
      <c r="I4447">
        <f t="shared" si="69"/>
        <v>0</v>
      </c>
      <c r="J4447" t="s">
        <v>3686</v>
      </c>
    </row>
    <row r="4448" spans="1:10" hidden="1">
      <c r="A4448">
        <v>55</v>
      </c>
      <c r="B4448">
        <v>0</v>
      </c>
      <c r="C4448">
        <v>4</v>
      </c>
      <c r="D4448">
        <v>5433</v>
      </c>
      <c r="E4448">
        <v>0</v>
      </c>
      <c r="F4448">
        <v>39</v>
      </c>
      <c r="G4448">
        <v>50.65</v>
      </c>
      <c r="H4448">
        <v>1901.89</v>
      </c>
      <c r="I4448">
        <f t="shared" si="69"/>
        <v>0</v>
      </c>
      <c r="J4448" t="s">
        <v>3686</v>
      </c>
    </row>
    <row r="4449" spans="1:10" hidden="1">
      <c r="A4449">
        <v>50</v>
      </c>
      <c r="B4449">
        <v>0</v>
      </c>
      <c r="C4449">
        <v>4</v>
      </c>
      <c r="D4449">
        <v>3977</v>
      </c>
      <c r="E4449">
        <v>5</v>
      </c>
      <c r="F4449">
        <v>15</v>
      </c>
      <c r="G4449">
        <v>18.8</v>
      </c>
      <c r="H4449">
        <v>509</v>
      </c>
      <c r="I4449">
        <f t="shared" si="69"/>
        <v>0</v>
      </c>
      <c r="J4449" t="s">
        <v>3686</v>
      </c>
    </row>
    <row r="4450" spans="1:10" hidden="1">
      <c r="A4450">
        <v>62</v>
      </c>
      <c r="B4450">
        <v>0</v>
      </c>
      <c r="C4450">
        <v>4</v>
      </c>
      <c r="D4450">
        <v>5469</v>
      </c>
      <c r="E4450">
        <v>0</v>
      </c>
      <c r="F4450">
        <v>66</v>
      </c>
      <c r="G4450">
        <v>100.8</v>
      </c>
      <c r="H4450">
        <v>8542.7099999999991</v>
      </c>
      <c r="I4450">
        <f t="shared" si="69"/>
        <v>0</v>
      </c>
      <c r="J4450" t="s">
        <v>3686</v>
      </c>
    </row>
    <row r="4451" spans="1:10" hidden="1">
      <c r="A4451">
        <v>56</v>
      </c>
      <c r="B4451">
        <v>0</v>
      </c>
      <c r="C4451">
        <v>4</v>
      </c>
      <c r="D4451">
        <v>2944</v>
      </c>
      <c r="E4451">
        <v>10</v>
      </c>
      <c r="F4451">
        <v>44</v>
      </c>
      <c r="G4451">
        <v>104.15</v>
      </c>
      <c r="H4451">
        <v>5412.17</v>
      </c>
      <c r="I4451">
        <f t="shared" si="69"/>
        <v>0</v>
      </c>
      <c r="J4451" t="s">
        <v>3686</v>
      </c>
    </row>
    <row r="4452" spans="1:10" hidden="1">
      <c r="A4452">
        <v>36</v>
      </c>
      <c r="B4452">
        <v>0</v>
      </c>
      <c r="C4452">
        <v>4</v>
      </c>
      <c r="D4452">
        <v>5425</v>
      </c>
      <c r="E4452">
        <v>0</v>
      </c>
      <c r="F4452">
        <v>34</v>
      </c>
      <c r="G4452">
        <v>96.35</v>
      </c>
      <c r="H4452">
        <v>3674.07</v>
      </c>
      <c r="I4452">
        <f t="shared" si="69"/>
        <v>0</v>
      </c>
      <c r="J4452" t="s">
        <v>3686</v>
      </c>
    </row>
    <row r="4453" spans="1:10" hidden="1">
      <c r="A4453">
        <v>73</v>
      </c>
      <c r="B4453">
        <v>0</v>
      </c>
      <c r="C4453">
        <v>4</v>
      </c>
      <c r="D4453">
        <v>3170</v>
      </c>
      <c r="E4453">
        <v>1</v>
      </c>
      <c r="F4453">
        <v>2</v>
      </c>
      <c r="G4453">
        <v>74.2</v>
      </c>
      <c r="H4453">
        <v>154.68</v>
      </c>
      <c r="I4453">
        <f t="shared" si="69"/>
        <v>0</v>
      </c>
      <c r="J4453" t="s">
        <v>3751</v>
      </c>
    </row>
    <row r="4454" spans="1:10" hidden="1">
      <c r="A4454">
        <v>75</v>
      </c>
      <c r="B4454">
        <v>3</v>
      </c>
      <c r="C4454">
        <v>4</v>
      </c>
      <c r="D4454">
        <v>6211</v>
      </c>
      <c r="E4454">
        <v>7</v>
      </c>
      <c r="F4454">
        <v>65</v>
      </c>
      <c r="G4454">
        <v>107.45</v>
      </c>
      <c r="H4454">
        <v>8320.2000000000007</v>
      </c>
      <c r="I4454">
        <f t="shared" si="69"/>
        <v>0</v>
      </c>
      <c r="J4454" t="s">
        <v>3686</v>
      </c>
    </row>
    <row r="4455" spans="1:10" hidden="1">
      <c r="A4455">
        <v>79</v>
      </c>
      <c r="B4455">
        <v>0</v>
      </c>
      <c r="C4455">
        <v>4</v>
      </c>
      <c r="D4455">
        <v>4319</v>
      </c>
      <c r="E4455">
        <v>5</v>
      </c>
      <c r="F4455">
        <v>72</v>
      </c>
      <c r="G4455">
        <v>109.7</v>
      </c>
      <c r="H4455">
        <v>9895.73</v>
      </c>
      <c r="I4455">
        <f t="shared" si="69"/>
        <v>0</v>
      </c>
      <c r="J4455" t="s">
        <v>3686</v>
      </c>
    </row>
    <row r="4456" spans="1:10" hidden="1">
      <c r="A4456">
        <v>69</v>
      </c>
      <c r="B4456">
        <v>0</v>
      </c>
      <c r="C4456">
        <v>4</v>
      </c>
      <c r="D4456">
        <v>2962</v>
      </c>
      <c r="E4456">
        <v>0</v>
      </c>
      <c r="F4456">
        <v>1</v>
      </c>
      <c r="G4456">
        <v>55.05</v>
      </c>
      <c r="H4456">
        <v>69.7</v>
      </c>
      <c r="I4456">
        <f t="shared" si="69"/>
        <v>0</v>
      </c>
      <c r="J4456" t="s">
        <v>3751</v>
      </c>
    </row>
    <row r="4457" spans="1:10" hidden="1">
      <c r="A4457">
        <v>65</v>
      </c>
      <c r="B4457">
        <v>0</v>
      </c>
      <c r="C4457">
        <v>4</v>
      </c>
      <c r="D4457">
        <v>4756</v>
      </c>
      <c r="E4457">
        <v>10</v>
      </c>
      <c r="F4457">
        <v>17</v>
      </c>
      <c r="G4457">
        <v>92.6</v>
      </c>
      <c r="H4457">
        <v>1736.44</v>
      </c>
      <c r="I4457">
        <f t="shared" si="69"/>
        <v>0</v>
      </c>
      <c r="J4457" t="s">
        <v>3686</v>
      </c>
    </row>
    <row r="4458" spans="1:10" hidden="1">
      <c r="A4458">
        <v>76</v>
      </c>
      <c r="B4458">
        <v>0</v>
      </c>
      <c r="C4458">
        <v>4</v>
      </c>
      <c r="D4458">
        <v>6468</v>
      </c>
      <c r="E4458">
        <v>0</v>
      </c>
      <c r="F4458">
        <v>72</v>
      </c>
      <c r="G4458">
        <v>88.55</v>
      </c>
      <c r="H4458">
        <v>9681.5499999999993</v>
      </c>
      <c r="I4458">
        <f t="shared" si="69"/>
        <v>0</v>
      </c>
      <c r="J4458" t="s">
        <v>3686</v>
      </c>
    </row>
    <row r="4459" spans="1:10" hidden="1">
      <c r="A4459">
        <v>59</v>
      </c>
      <c r="B4459">
        <v>3</v>
      </c>
      <c r="C4459">
        <v>4</v>
      </c>
      <c r="D4459">
        <v>5280</v>
      </c>
      <c r="E4459">
        <v>0</v>
      </c>
      <c r="F4459">
        <v>71</v>
      </c>
      <c r="G4459">
        <v>85.45</v>
      </c>
      <c r="H4459">
        <v>7962.96</v>
      </c>
      <c r="I4459">
        <f t="shared" si="69"/>
        <v>0</v>
      </c>
      <c r="J4459" t="s">
        <v>3686</v>
      </c>
    </row>
    <row r="4460" spans="1:10" hidden="1">
      <c r="A4460">
        <v>46</v>
      </c>
      <c r="B4460">
        <v>1</v>
      </c>
      <c r="C4460">
        <v>4</v>
      </c>
      <c r="D4460">
        <v>2844</v>
      </c>
      <c r="E4460">
        <v>2</v>
      </c>
      <c r="F4460">
        <v>45</v>
      </c>
      <c r="G4460">
        <v>20.85</v>
      </c>
      <c r="H4460">
        <v>2700.7</v>
      </c>
      <c r="I4460">
        <f t="shared" si="69"/>
        <v>0</v>
      </c>
      <c r="J4460" t="s">
        <v>3686</v>
      </c>
    </row>
    <row r="4461" spans="1:10" hidden="1">
      <c r="A4461">
        <v>61</v>
      </c>
      <c r="B4461">
        <v>2</v>
      </c>
      <c r="C4461">
        <v>4</v>
      </c>
      <c r="D4461">
        <v>4803</v>
      </c>
      <c r="E4461">
        <v>9</v>
      </c>
      <c r="F4461">
        <v>62</v>
      </c>
      <c r="G4461">
        <v>19.95</v>
      </c>
      <c r="H4461">
        <v>4218.32</v>
      </c>
      <c r="I4461">
        <f t="shared" si="69"/>
        <v>0</v>
      </c>
      <c r="J4461" t="s">
        <v>3686</v>
      </c>
    </row>
    <row r="4462" spans="1:10" hidden="1">
      <c r="A4462">
        <v>57</v>
      </c>
      <c r="B4462">
        <v>0</v>
      </c>
      <c r="C4462">
        <v>4</v>
      </c>
      <c r="D4462">
        <v>2787</v>
      </c>
      <c r="E4462">
        <v>0</v>
      </c>
      <c r="F4462">
        <v>3</v>
      </c>
      <c r="G4462">
        <v>19.45</v>
      </c>
      <c r="H4462">
        <v>77.59</v>
      </c>
      <c r="I4462">
        <f t="shared" si="69"/>
        <v>0</v>
      </c>
      <c r="J4462" t="s">
        <v>3751</v>
      </c>
    </row>
    <row r="4463" spans="1:10" hidden="1">
      <c r="A4463">
        <v>24</v>
      </c>
      <c r="B4463">
        <v>3</v>
      </c>
      <c r="C4463">
        <v>4</v>
      </c>
      <c r="D4463">
        <v>6107</v>
      </c>
      <c r="E4463">
        <v>8</v>
      </c>
      <c r="F4463">
        <v>72</v>
      </c>
      <c r="G4463">
        <v>63.8</v>
      </c>
      <c r="H4463">
        <v>4684.3</v>
      </c>
      <c r="I4463">
        <f t="shared" si="69"/>
        <v>0</v>
      </c>
      <c r="J4463" t="s">
        <v>3686</v>
      </c>
    </row>
    <row r="4464" spans="1:10" hidden="1">
      <c r="A4464">
        <v>28</v>
      </c>
      <c r="B4464">
        <v>3</v>
      </c>
      <c r="C4464">
        <v>4</v>
      </c>
      <c r="D4464">
        <v>5472</v>
      </c>
      <c r="E4464">
        <v>7</v>
      </c>
      <c r="F4464">
        <v>31</v>
      </c>
      <c r="G4464">
        <v>25.75</v>
      </c>
      <c r="H4464">
        <v>973.53</v>
      </c>
      <c r="I4464">
        <f t="shared" si="69"/>
        <v>0</v>
      </c>
      <c r="J4464" t="s">
        <v>3686</v>
      </c>
    </row>
    <row r="4465" spans="1:10" hidden="1">
      <c r="A4465">
        <v>33</v>
      </c>
      <c r="B4465">
        <v>0</v>
      </c>
      <c r="C4465">
        <v>4</v>
      </c>
      <c r="D4465">
        <v>4032</v>
      </c>
      <c r="E4465">
        <v>7</v>
      </c>
      <c r="F4465">
        <v>70</v>
      </c>
      <c r="G4465">
        <v>84.8</v>
      </c>
      <c r="H4465">
        <v>6687.15</v>
      </c>
      <c r="I4465">
        <f t="shared" si="69"/>
        <v>0</v>
      </c>
      <c r="J4465" t="s">
        <v>3686</v>
      </c>
    </row>
    <row r="4466" spans="1:10" hidden="1">
      <c r="A4466">
        <v>61</v>
      </c>
      <c r="B4466">
        <v>1</v>
      </c>
      <c r="C4466">
        <v>4</v>
      </c>
      <c r="D4466">
        <v>2281</v>
      </c>
      <c r="E4466">
        <v>1</v>
      </c>
      <c r="F4466">
        <v>33</v>
      </c>
      <c r="G4466">
        <v>82.1</v>
      </c>
      <c r="H4466">
        <v>2656.56</v>
      </c>
      <c r="I4466">
        <f t="shared" si="69"/>
        <v>0</v>
      </c>
      <c r="J4466" t="s">
        <v>3686</v>
      </c>
    </row>
    <row r="4467" spans="1:10" hidden="1">
      <c r="A4467">
        <v>26</v>
      </c>
      <c r="B4467">
        <v>2</v>
      </c>
      <c r="C4467">
        <v>4</v>
      </c>
      <c r="D4467">
        <v>5366</v>
      </c>
      <c r="E4467">
        <v>8</v>
      </c>
      <c r="F4467">
        <v>69</v>
      </c>
      <c r="G4467">
        <v>20.55</v>
      </c>
      <c r="H4467">
        <v>3227.46</v>
      </c>
      <c r="I4467">
        <f t="shared" si="69"/>
        <v>0</v>
      </c>
      <c r="J4467" t="s">
        <v>3686</v>
      </c>
    </row>
    <row r="4468" spans="1:10" hidden="1">
      <c r="A4468">
        <v>53</v>
      </c>
      <c r="B4468">
        <v>0</v>
      </c>
      <c r="C4468">
        <v>4</v>
      </c>
      <c r="D4468">
        <v>5179</v>
      </c>
      <c r="E4468">
        <v>0</v>
      </c>
      <c r="F4468">
        <v>12</v>
      </c>
      <c r="G4468">
        <v>20.100000000000001</v>
      </c>
      <c r="H4468">
        <v>329.44</v>
      </c>
      <c r="I4468">
        <f t="shared" si="69"/>
        <v>0</v>
      </c>
      <c r="J4468" t="s">
        <v>3686</v>
      </c>
    </row>
    <row r="4469" spans="1:10" hidden="1">
      <c r="A4469">
        <v>44</v>
      </c>
      <c r="B4469">
        <v>0</v>
      </c>
      <c r="C4469">
        <v>4</v>
      </c>
      <c r="D4469">
        <v>6308</v>
      </c>
      <c r="E4469">
        <v>1</v>
      </c>
      <c r="F4469">
        <v>65</v>
      </c>
      <c r="G4469">
        <v>71</v>
      </c>
      <c r="H4469">
        <v>4470.05</v>
      </c>
      <c r="I4469">
        <f t="shared" si="69"/>
        <v>0</v>
      </c>
      <c r="J4469" t="s">
        <v>3686</v>
      </c>
    </row>
    <row r="4470" spans="1:10" hidden="1">
      <c r="A4470">
        <v>23</v>
      </c>
      <c r="B4470">
        <v>0</v>
      </c>
      <c r="C4470">
        <v>4</v>
      </c>
      <c r="D4470">
        <v>5100</v>
      </c>
      <c r="E4470">
        <v>3</v>
      </c>
      <c r="F4470">
        <v>7</v>
      </c>
      <c r="G4470">
        <v>34.200000000000003</v>
      </c>
      <c r="H4470">
        <v>256.60000000000002</v>
      </c>
      <c r="I4470">
        <f t="shared" si="69"/>
        <v>0</v>
      </c>
      <c r="J4470" t="s">
        <v>3686</v>
      </c>
    </row>
    <row r="4471" spans="1:10" hidden="1">
      <c r="A4471">
        <v>25</v>
      </c>
      <c r="B4471">
        <v>3</v>
      </c>
      <c r="C4471">
        <v>4</v>
      </c>
      <c r="D4471">
        <v>3899</v>
      </c>
      <c r="E4471">
        <v>1</v>
      </c>
      <c r="F4471">
        <v>8</v>
      </c>
      <c r="G4471">
        <v>20.149999999999999</v>
      </c>
      <c r="H4471">
        <v>188.46</v>
      </c>
      <c r="I4471">
        <f t="shared" si="69"/>
        <v>0</v>
      </c>
      <c r="J4471" t="s">
        <v>3686</v>
      </c>
    </row>
    <row r="4472" spans="1:10" hidden="1">
      <c r="A4472">
        <v>25</v>
      </c>
      <c r="B4472">
        <v>2</v>
      </c>
      <c r="C4472">
        <v>4</v>
      </c>
      <c r="D4472">
        <v>2675</v>
      </c>
      <c r="E4472">
        <v>0</v>
      </c>
      <c r="F4472">
        <v>8</v>
      </c>
      <c r="G4472">
        <v>20.05</v>
      </c>
      <c r="H4472">
        <v>288.88</v>
      </c>
      <c r="I4472">
        <f t="shared" si="69"/>
        <v>0</v>
      </c>
      <c r="J4472" t="s">
        <v>3686</v>
      </c>
    </row>
    <row r="4473" spans="1:10" hidden="1">
      <c r="A4473">
        <v>47</v>
      </c>
      <c r="B4473">
        <v>3</v>
      </c>
      <c r="C4473">
        <v>4</v>
      </c>
      <c r="D4473">
        <v>4162</v>
      </c>
      <c r="E4473">
        <v>9</v>
      </c>
      <c r="F4473">
        <v>55</v>
      </c>
      <c r="G4473">
        <v>79.400000000000006</v>
      </c>
      <c r="H4473">
        <v>4978.2</v>
      </c>
      <c r="I4473">
        <f t="shared" si="69"/>
        <v>0</v>
      </c>
      <c r="J4473" t="s">
        <v>3686</v>
      </c>
    </row>
    <row r="4474" spans="1:10" hidden="1">
      <c r="A4474">
        <v>30</v>
      </c>
      <c r="B4474">
        <v>0</v>
      </c>
      <c r="C4474">
        <v>4</v>
      </c>
      <c r="D4474">
        <v>3734</v>
      </c>
      <c r="E4474">
        <v>0</v>
      </c>
      <c r="F4474">
        <v>11</v>
      </c>
      <c r="G4474">
        <v>89.2</v>
      </c>
      <c r="H4474">
        <v>1110.75</v>
      </c>
      <c r="I4474">
        <f t="shared" si="69"/>
        <v>0</v>
      </c>
      <c r="J4474" t="s">
        <v>3686</v>
      </c>
    </row>
    <row r="4475" spans="1:10" hidden="1">
      <c r="A4475">
        <v>24</v>
      </c>
      <c r="B4475">
        <v>3</v>
      </c>
      <c r="C4475">
        <v>4</v>
      </c>
      <c r="D4475">
        <v>5998</v>
      </c>
      <c r="E4475">
        <v>5</v>
      </c>
      <c r="F4475">
        <v>35</v>
      </c>
      <c r="G4475">
        <v>24.3</v>
      </c>
      <c r="H4475">
        <v>1481.7</v>
      </c>
      <c r="I4475">
        <f t="shared" si="69"/>
        <v>0</v>
      </c>
      <c r="J4475" t="s">
        <v>3686</v>
      </c>
    </row>
    <row r="4476" spans="1:10" hidden="1">
      <c r="A4476">
        <v>43</v>
      </c>
      <c r="B4476">
        <v>1</v>
      </c>
      <c r="C4476">
        <v>4</v>
      </c>
      <c r="D4476">
        <v>5570</v>
      </c>
      <c r="E4476">
        <v>10</v>
      </c>
      <c r="F4476">
        <v>68</v>
      </c>
      <c r="G4476">
        <v>101.05</v>
      </c>
      <c r="H4476">
        <v>9124.66</v>
      </c>
      <c r="I4476">
        <f t="shared" si="69"/>
        <v>0</v>
      </c>
      <c r="J4476" t="s">
        <v>3686</v>
      </c>
    </row>
    <row r="4477" spans="1:10" hidden="1">
      <c r="A4477">
        <v>60</v>
      </c>
      <c r="B4477">
        <v>0</v>
      </c>
      <c r="C4477">
        <v>4</v>
      </c>
      <c r="D4477">
        <v>4812</v>
      </c>
      <c r="E4477">
        <v>0</v>
      </c>
      <c r="F4477">
        <v>20</v>
      </c>
      <c r="G4477">
        <v>89.95</v>
      </c>
      <c r="H4477">
        <v>2617.65</v>
      </c>
      <c r="I4477">
        <f t="shared" si="69"/>
        <v>0</v>
      </c>
      <c r="J4477" t="s">
        <v>3686</v>
      </c>
    </row>
    <row r="4478" spans="1:10" hidden="1">
      <c r="A4478">
        <v>38</v>
      </c>
      <c r="B4478">
        <v>0</v>
      </c>
      <c r="C4478">
        <v>4</v>
      </c>
      <c r="D4478">
        <v>4826</v>
      </c>
      <c r="E4478">
        <v>0</v>
      </c>
      <c r="F4478">
        <v>67</v>
      </c>
      <c r="G4478">
        <v>54.9</v>
      </c>
      <c r="H4478">
        <v>6970.31</v>
      </c>
      <c r="I4478">
        <f t="shared" si="69"/>
        <v>0</v>
      </c>
      <c r="J4478" t="s">
        <v>3686</v>
      </c>
    </row>
    <row r="4479" spans="1:10" hidden="1">
      <c r="A4479">
        <v>36</v>
      </c>
      <c r="B4479">
        <v>0</v>
      </c>
      <c r="C4479">
        <v>4</v>
      </c>
      <c r="D4479">
        <v>2069</v>
      </c>
      <c r="E4479">
        <v>0</v>
      </c>
      <c r="F4479">
        <v>2</v>
      </c>
      <c r="G4479">
        <v>56.55</v>
      </c>
      <c r="H4479">
        <v>181.73</v>
      </c>
      <c r="I4479">
        <f t="shared" si="69"/>
        <v>0</v>
      </c>
      <c r="J4479" t="s">
        <v>3751</v>
      </c>
    </row>
    <row r="4480" spans="1:10" hidden="1">
      <c r="A4480">
        <v>70</v>
      </c>
      <c r="B4480">
        <v>0</v>
      </c>
      <c r="C4480">
        <v>4</v>
      </c>
      <c r="D4480">
        <v>2781</v>
      </c>
      <c r="E4480">
        <v>1</v>
      </c>
      <c r="F4480">
        <v>23</v>
      </c>
      <c r="G4480">
        <v>84.25</v>
      </c>
      <c r="H4480">
        <v>2374.9499999999998</v>
      </c>
      <c r="I4480">
        <f t="shared" si="69"/>
        <v>0</v>
      </c>
      <c r="J4480" t="s">
        <v>3686</v>
      </c>
    </row>
    <row r="4481" spans="1:10" hidden="1">
      <c r="A4481">
        <v>68</v>
      </c>
      <c r="B4481">
        <v>3</v>
      </c>
      <c r="C4481">
        <v>4</v>
      </c>
      <c r="D4481">
        <v>2358</v>
      </c>
      <c r="E4481">
        <v>4</v>
      </c>
      <c r="F4481">
        <v>1</v>
      </c>
      <c r="G4481">
        <v>20</v>
      </c>
      <c r="H4481">
        <v>26.86</v>
      </c>
      <c r="I4481">
        <f t="shared" si="69"/>
        <v>0</v>
      </c>
      <c r="J4481" t="s">
        <v>3751</v>
      </c>
    </row>
    <row r="4482" spans="1:10" hidden="1">
      <c r="A4482">
        <v>68</v>
      </c>
      <c r="B4482">
        <v>0</v>
      </c>
      <c r="C4482">
        <v>4</v>
      </c>
      <c r="D4482">
        <v>4697</v>
      </c>
      <c r="E4482">
        <v>0</v>
      </c>
      <c r="F4482">
        <v>34</v>
      </c>
      <c r="G4482">
        <v>30.4</v>
      </c>
      <c r="H4482">
        <v>938.65</v>
      </c>
      <c r="I4482">
        <f t="shared" ref="I4482:I4545" si="70">IF(J4482="Churned",1,0)</f>
        <v>0</v>
      </c>
      <c r="J4482" t="s">
        <v>3686</v>
      </c>
    </row>
    <row r="4483" spans="1:10" hidden="1">
      <c r="A4483">
        <v>28</v>
      </c>
      <c r="B4483">
        <v>0</v>
      </c>
      <c r="C4483">
        <v>4</v>
      </c>
      <c r="D4483">
        <v>5965</v>
      </c>
      <c r="E4483">
        <v>0</v>
      </c>
      <c r="F4483">
        <v>72</v>
      </c>
      <c r="G4483">
        <v>86.05</v>
      </c>
      <c r="H4483">
        <v>9811.57</v>
      </c>
      <c r="I4483">
        <f t="shared" si="70"/>
        <v>0</v>
      </c>
      <c r="J4483" t="s">
        <v>3686</v>
      </c>
    </row>
    <row r="4484" spans="1:10" hidden="1">
      <c r="A4484">
        <v>21</v>
      </c>
      <c r="B4484">
        <v>1</v>
      </c>
      <c r="C4484">
        <v>4</v>
      </c>
      <c r="D4484">
        <v>5192</v>
      </c>
      <c r="E4484">
        <v>1</v>
      </c>
      <c r="F4484">
        <v>18</v>
      </c>
      <c r="G4484">
        <v>87.9</v>
      </c>
      <c r="H4484">
        <v>1935.38</v>
      </c>
      <c r="I4484">
        <f t="shared" si="70"/>
        <v>0</v>
      </c>
      <c r="J4484" t="s">
        <v>3686</v>
      </c>
    </row>
    <row r="4485" spans="1:10" hidden="1">
      <c r="A4485">
        <v>23</v>
      </c>
      <c r="B4485">
        <v>0</v>
      </c>
      <c r="C4485">
        <v>4</v>
      </c>
      <c r="D4485">
        <v>4702</v>
      </c>
      <c r="E4485">
        <v>5</v>
      </c>
      <c r="F4485">
        <v>55</v>
      </c>
      <c r="G4485">
        <v>56.8</v>
      </c>
      <c r="H4485">
        <v>3241.85</v>
      </c>
      <c r="I4485">
        <f t="shared" si="70"/>
        <v>0</v>
      </c>
      <c r="J4485" t="s">
        <v>3686</v>
      </c>
    </row>
    <row r="4486" spans="1:10" hidden="1">
      <c r="A4486">
        <v>22</v>
      </c>
      <c r="B4486">
        <v>1</v>
      </c>
      <c r="C4486">
        <v>4</v>
      </c>
      <c r="D4486">
        <v>4698</v>
      </c>
      <c r="E4486">
        <v>1</v>
      </c>
      <c r="F4486">
        <v>23</v>
      </c>
      <c r="G4486">
        <v>20.399999999999999</v>
      </c>
      <c r="H4486">
        <v>1389.32</v>
      </c>
      <c r="I4486">
        <f t="shared" si="70"/>
        <v>0</v>
      </c>
      <c r="J4486" t="s">
        <v>3686</v>
      </c>
    </row>
    <row r="4487" spans="1:10" hidden="1">
      <c r="A4487">
        <v>32</v>
      </c>
      <c r="B4487">
        <v>0</v>
      </c>
      <c r="C4487">
        <v>4</v>
      </c>
      <c r="D4487">
        <v>5395</v>
      </c>
      <c r="E4487">
        <v>0</v>
      </c>
      <c r="F4487">
        <v>68</v>
      </c>
      <c r="G4487">
        <v>76.75</v>
      </c>
      <c r="H4487">
        <v>6612.97</v>
      </c>
      <c r="I4487">
        <f t="shared" si="70"/>
        <v>0</v>
      </c>
      <c r="J4487" t="s">
        <v>3686</v>
      </c>
    </row>
    <row r="4488" spans="1:10" hidden="1">
      <c r="A4488">
        <v>28</v>
      </c>
      <c r="B4488">
        <v>2</v>
      </c>
      <c r="C4488">
        <v>4</v>
      </c>
      <c r="D4488">
        <v>5133</v>
      </c>
      <c r="E4488">
        <v>4</v>
      </c>
      <c r="F4488">
        <v>64</v>
      </c>
      <c r="G4488">
        <v>104.4</v>
      </c>
      <c r="H4488">
        <v>7614.4</v>
      </c>
      <c r="I4488">
        <f t="shared" si="70"/>
        <v>0</v>
      </c>
      <c r="J4488" t="s">
        <v>3686</v>
      </c>
    </row>
    <row r="4489" spans="1:10" hidden="1">
      <c r="A4489">
        <v>48</v>
      </c>
      <c r="B4489">
        <v>0</v>
      </c>
      <c r="C4489">
        <v>4</v>
      </c>
      <c r="D4489">
        <v>4512</v>
      </c>
      <c r="E4489">
        <v>0</v>
      </c>
      <c r="F4489">
        <v>26</v>
      </c>
      <c r="G4489">
        <v>44.65</v>
      </c>
      <c r="H4489">
        <v>1156.55</v>
      </c>
      <c r="I4489">
        <f t="shared" si="70"/>
        <v>0</v>
      </c>
      <c r="J4489" t="s">
        <v>3686</v>
      </c>
    </row>
    <row r="4490" spans="1:10" hidden="1">
      <c r="A4490">
        <v>40</v>
      </c>
      <c r="B4490">
        <v>0</v>
      </c>
      <c r="C4490">
        <v>4</v>
      </c>
      <c r="D4490">
        <v>4803</v>
      </c>
      <c r="E4490">
        <v>0</v>
      </c>
      <c r="F4490">
        <v>69</v>
      </c>
      <c r="G4490">
        <v>110.5</v>
      </c>
      <c r="H4490">
        <v>9105.93</v>
      </c>
      <c r="I4490">
        <f t="shared" si="70"/>
        <v>0</v>
      </c>
      <c r="J4490" t="s">
        <v>3686</v>
      </c>
    </row>
    <row r="4491" spans="1:10" hidden="1">
      <c r="A4491">
        <v>42</v>
      </c>
      <c r="B4491">
        <v>0</v>
      </c>
      <c r="C4491">
        <v>4</v>
      </c>
      <c r="D4491">
        <v>4753</v>
      </c>
      <c r="E4491">
        <v>4</v>
      </c>
      <c r="F4491">
        <v>71</v>
      </c>
      <c r="G4491">
        <v>84.2</v>
      </c>
      <c r="H4491">
        <v>7030.37</v>
      </c>
      <c r="I4491">
        <f t="shared" si="70"/>
        <v>0</v>
      </c>
      <c r="J4491" t="s">
        <v>3686</v>
      </c>
    </row>
    <row r="4492" spans="1:10" hidden="1">
      <c r="A4492">
        <v>39</v>
      </c>
      <c r="B4492">
        <v>0</v>
      </c>
      <c r="C4492">
        <v>4</v>
      </c>
      <c r="D4492">
        <v>4788</v>
      </c>
      <c r="E4492">
        <v>0</v>
      </c>
      <c r="F4492">
        <v>12</v>
      </c>
      <c r="G4492">
        <v>19.45</v>
      </c>
      <c r="H4492">
        <v>463.69</v>
      </c>
      <c r="I4492">
        <f t="shared" si="70"/>
        <v>0</v>
      </c>
      <c r="J4492" t="s">
        <v>3686</v>
      </c>
    </row>
    <row r="4493" spans="1:10" hidden="1">
      <c r="A4493">
        <v>30</v>
      </c>
      <c r="B4493">
        <v>0</v>
      </c>
      <c r="C4493">
        <v>4</v>
      </c>
      <c r="D4493">
        <v>4032</v>
      </c>
      <c r="E4493">
        <v>0</v>
      </c>
      <c r="F4493">
        <v>11</v>
      </c>
      <c r="G4493">
        <v>20.25</v>
      </c>
      <c r="H4493">
        <v>522.82000000000005</v>
      </c>
      <c r="I4493">
        <f t="shared" si="70"/>
        <v>0</v>
      </c>
      <c r="J4493" t="s">
        <v>3686</v>
      </c>
    </row>
    <row r="4494" spans="1:10" hidden="1">
      <c r="A4494">
        <v>32</v>
      </c>
      <c r="B4494">
        <v>2</v>
      </c>
      <c r="C4494">
        <v>4</v>
      </c>
      <c r="D4494">
        <v>4180</v>
      </c>
      <c r="E4494">
        <v>10</v>
      </c>
      <c r="F4494">
        <v>69</v>
      </c>
      <c r="G4494">
        <v>46.25</v>
      </c>
      <c r="H4494">
        <v>3121.4</v>
      </c>
      <c r="I4494">
        <f t="shared" si="70"/>
        <v>0</v>
      </c>
      <c r="J4494" t="s">
        <v>3686</v>
      </c>
    </row>
    <row r="4495" spans="1:10" hidden="1">
      <c r="A4495">
        <v>38</v>
      </c>
      <c r="B4495">
        <v>1</v>
      </c>
      <c r="C4495">
        <v>4</v>
      </c>
      <c r="D4495">
        <v>4954</v>
      </c>
      <c r="E4495">
        <v>10</v>
      </c>
      <c r="F4495">
        <v>70</v>
      </c>
      <c r="G4495">
        <v>25.4</v>
      </c>
      <c r="H4495">
        <v>2435.15</v>
      </c>
      <c r="I4495">
        <f t="shared" si="70"/>
        <v>0</v>
      </c>
      <c r="J4495" t="s">
        <v>3686</v>
      </c>
    </row>
    <row r="4496" spans="1:10" hidden="1">
      <c r="A4496">
        <v>46</v>
      </c>
      <c r="B4496">
        <v>0</v>
      </c>
      <c r="C4496">
        <v>4</v>
      </c>
      <c r="D4496">
        <v>3642</v>
      </c>
      <c r="E4496">
        <v>0</v>
      </c>
      <c r="F4496">
        <v>48</v>
      </c>
      <c r="G4496">
        <v>25.05</v>
      </c>
      <c r="H4496">
        <v>2833.2</v>
      </c>
      <c r="I4496">
        <f t="shared" si="70"/>
        <v>0</v>
      </c>
      <c r="J4496" t="s">
        <v>3686</v>
      </c>
    </row>
    <row r="4497" spans="1:10" hidden="1">
      <c r="A4497">
        <v>29</v>
      </c>
      <c r="B4497">
        <v>0</v>
      </c>
      <c r="C4497">
        <v>4</v>
      </c>
      <c r="D4497">
        <v>4273</v>
      </c>
      <c r="E4497">
        <v>0</v>
      </c>
      <c r="F4497">
        <v>63</v>
      </c>
      <c r="G4497">
        <v>109.2</v>
      </c>
      <c r="H4497">
        <v>7877.57</v>
      </c>
      <c r="I4497">
        <f t="shared" si="70"/>
        <v>0</v>
      </c>
      <c r="J4497" t="s">
        <v>3686</v>
      </c>
    </row>
    <row r="4498" spans="1:10" hidden="1">
      <c r="A4498">
        <v>31</v>
      </c>
      <c r="B4498">
        <v>1</v>
      </c>
      <c r="C4498">
        <v>4</v>
      </c>
      <c r="D4498">
        <v>5900</v>
      </c>
      <c r="E4498">
        <v>0</v>
      </c>
      <c r="F4498">
        <v>62</v>
      </c>
      <c r="G4498">
        <v>104.05</v>
      </c>
      <c r="H4498">
        <v>7686.04</v>
      </c>
      <c r="I4498">
        <f t="shared" si="70"/>
        <v>0</v>
      </c>
      <c r="J4498" t="s">
        <v>3686</v>
      </c>
    </row>
    <row r="4499" spans="1:10" hidden="1">
      <c r="A4499">
        <v>44</v>
      </c>
      <c r="B4499">
        <v>0</v>
      </c>
      <c r="C4499">
        <v>4</v>
      </c>
      <c r="D4499">
        <v>4311</v>
      </c>
      <c r="E4499">
        <v>4</v>
      </c>
      <c r="F4499">
        <v>72</v>
      </c>
      <c r="G4499">
        <v>91.15</v>
      </c>
      <c r="H4499">
        <v>6850.3</v>
      </c>
      <c r="I4499">
        <f t="shared" si="70"/>
        <v>0</v>
      </c>
      <c r="J4499" t="s">
        <v>3686</v>
      </c>
    </row>
    <row r="4500" spans="1:10" hidden="1">
      <c r="A4500">
        <v>36</v>
      </c>
      <c r="B4500">
        <v>0</v>
      </c>
      <c r="C4500">
        <v>4</v>
      </c>
      <c r="D4500">
        <v>2613</v>
      </c>
      <c r="E4500">
        <v>8</v>
      </c>
      <c r="F4500">
        <v>47</v>
      </c>
      <c r="G4500">
        <v>58.6</v>
      </c>
      <c r="H4500">
        <v>2873.8</v>
      </c>
      <c r="I4500">
        <f t="shared" si="70"/>
        <v>0</v>
      </c>
      <c r="J4500" t="s">
        <v>3686</v>
      </c>
    </row>
    <row r="4501" spans="1:10" hidden="1">
      <c r="A4501">
        <v>44</v>
      </c>
      <c r="B4501">
        <v>0</v>
      </c>
      <c r="C4501">
        <v>4</v>
      </c>
      <c r="D4501">
        <v>4051</v>
      </c>
      <c r="E4501">
        <v>1</v>
      </c>
      <c r="F4501">
        <v>37</v>
      </c>
      <c r="G4501">
        <v>45.4</v>
      </c>
      <c r="H4501">
        <v>1548.97</v>
      </c>
      <c r="I4501">
        <f t="shared" si="70"/>
        <v>0</v>
      </c>
      <c r="J4501" t="s">
        <v>3686</v>
      </c>
    </row>
    <row r="4502" spans="1:10" hidden="1">
      <c r="A4502">
        <v>53</v>
      </c>
      <c r="B4502">
        <v>0</v>
      </c>
      <c r="C4502">
        <v>4</v>
      </c>
      <c r="D4502">
        <v>4580</v>
      </c>
      <c r="E4502">
        <v>0</v>
      </c>
      <c r="F4502">
        <v>17</v>
      </c>
      <c r="G4502">
        <v>25.1</v>
      </c>
      <c r="H4502">
        <v>382.8</v>
      </c>
      <c r="I4502">
        <f t="shared" si="70"/>
        <v>0</v>
      </c>
      <c r="J4502" t="s">
        <v>3686</v>
      </c>
    </row>
    <row r="4503" spans="1:10" hidden="1">
      <c r="A4503">
        <v>53</v>
      </c>
      <c r="B4503">
        <v>0</v>
      </c>
      <c r="C4503">
        <v>4</v>
      </c>
      <c r="D4503">
        <v>4394</v>
      </c>
      <c r="E4503">
        <v>8</v>
      </c>
      <c r="F4503">
        <v>72</v>
      </c>
      <c r="G4503">
        <v>108.4</v>
      </c>
      <c r="H4503">
        <v>8488.4599999999991</v>
      </c>
      <c r="I4503">
        <f t="shared" si="70"/>
        <v>0</v>
      </c>
      <c r="J4503" t="s">
        <v>3686</v>
      </c>
    </row>
    <row r="4504" spans="1:10" hidden="1">
      <c r="A4504">
        <v>23</v>
      </c>
      <c r="B4504">
        <v>0</v>
      </c>
      <c r="C4504">
        <v>4</v>
      </c>
      <c r="D4504">
        <v>5624</v>
      </c>
      <c r="E4504">
        <v>0</v>
      </c>
      <c r="F4504">
        <v>52</v>
      </c>
      <c r="G4504">
        <v>109.3</v>
      </c>
      <c r="H4504">
        <v>6869.15</v>
      </c>
      <c r="I4504">
        <f t="shared" si="70"/>
        <v>0</v>
      </c>
      <c r="J4504" t="s">
        <v>3686</v>
      </c>
    </row>
    <row r="4505" spans="1:10" hidden="1">
      <c r="A4505">
        <v>48</v>
      </c>
      <c r="B4505">
        <v>2</v>
      </c>
      <c r="C4505">
        <v>4</v>
      </c>
      <c r="D4505">
        <v>4183</v>
      </c>
      <c r="E4505">
        <v>1</v>
      </c>
      <c r="F4505">
        <v>72</v>
      </c>
      <c r="G4505">
        <v>108.3</v>
      </c>
      <c r="H4505">
        <v>10685.12</v>
      </c>
      <c r="I4505">
        <f t="shared" si="70"/>
        <v>0</v>
      </c>
      <c r="J4505" t="s">
        <v>3686</v>
      </c>
    </row>
    <row r="4506" spans="1:10" hidden="1">
      <c r="A4506">
        <v>29</v>
      </c>
      <c r="B4506">
        <v>2</v>
      </c>
      <c r="C4506">
        <v>4</v>
      </c>
      <c r="D4506">
        <v>4459</v>
      </c>
      <c r="E4506">
        <v>5</v>
      </c>
      <c r="F4506">
        <v>29</v>
      </c>
      <c r="G4506">
        <v>69.05</v>
      </c>
      <c r="H4506">
        <v>3062.75</v>
      </c>
      <c r="I4506">
        <f t="shared" si="70"/>
        <v>0</v>
      </c>
      <c r="J4506" t="s">
        <v>3686</v>
      </c>
    </row>
    <row r="4507" spans="1:10" hidden="1">
      <c r="A4507">
        <v>54</v>
      </c>
      <c r="B4507">
        <v>0</v>
      </c>
      <c r="C4507">
        <v>4</v>
      </c>
      <c r="D4507">
        <v>5508</v>
      </c>
      <c r="E4507">
        <v>0</v>
      </c>
      <c r="F4507">
        <v>7</v>
      </c>
      <c r="G4507">
        <v>23.5</v>
      </c>
      <c r="H4507">
        <v>182.87</v>
      </c>
      <c r="I4507">
        <f t="shared" si="70"/>
        <v>0</v>
      </c>
      <c r="J4507" t="s">
        <v>3686</v>
      </c>
    </row>
    <row r="4508" spans="1:10" hidden="1">
      <c r="A4508">
        <v>51</v>
      </c>
      <c r="B4508">
        <v>0</v>
      </c>
      <c r="C4508">
        <v>4</v>
      </c>
      <c r="D4508">
        <v>2677</v>
      </c>
      <c r="E4508">
        <v>10</v>
      </c>
      <c r="F4508">
        <v>42</v>
      </c>
      <c r="G4508">
        <v>95.05</v>
      </c>
      <c r="H4508">
        <v>5820.68</v>
      </c>
      <c r="I4508">
        <f t="shared" si="70"/>
        <v>0</v>
      </c>
      <c r="J4508" t="s">
        <v>3686</v>
      </c>
    </row>
    <row r="4509" spans="1:10" hidden="1">
      <c r="A4509">
        <v>26</v>
      </c>
      <c r="B4509">
        <v>0</v>
      </c>
      <c r="C4509">
        <v>4</v>
      </c>
      <c r="D4509">
        <v>5602</v>
      </c>
      <c r="E4509">
        <v>0</v>
      </c>
      <c r="F4509">
        <v>22</v>
      </c>
      <c r="G4509">
        <v>81.7</v>
      </c>
      <c r="H4509">
        <v>2306.48</v>
      </c>
      <c r="I4509">
        <f t="shared" si="70"/>
        <v>0</v>
      </c>
      <c r="J4509" t="s">
        <v>3686</v>
      </c>
    </row>
    <row r="4510" spans="1:10" hidden="1">
      <c r="A4510">
        <v>54</v>
      </c>
      <c r="B4510">
        <v>1</v>
      </c>
      <c r="C4510">
        <v>4</v>
      </c>
      <c r="D4510">
        <v>2440</v>
      </c>
      <c r="E4510">
        <v>0</v>
      </c>
      <c r="F4510">
        <v>30</v>
      </c>
      <c r="G4510">
        <v>101.3</v>
      </c>
      <c r="H4510">
        <v>4097.1000000000004</v>
      </c>
      <c r="I4510">
        <f t="shared" si="70"/>
        <v>0</v>
      </c>
      <c r="J4510" t="s">
        <v>3686</v>
      </c>
    </row>
    <row r="4511" spans="1:10" hidden="1">
      <c r="A4511">
        <v>76</v>
      </c>
      <c r="B4511">
        <v>2</v>
      </c>
      <c r="C4511">
        <v>4</v>
      </c>
      <c r="D4511">
        <v>6084</v>
      </c>
      <c r="E4511">
        <v>3</v>
      </c>
      <c r="F4511">
        <v>50</v>
      </c>
      <c r="G4511">
        <v>75.150000000000006</v>
      </c>
      <c r="H4511">
        <v>5467.45</v>
      </c>
      <c r="I4511">
        <f t="shared" si="70"/>
        <v>0</v>
      </c>
      <c r="J4511" t="s">
        <v>3686</v>
      </c>
    </row>
    <row r="4512" spans="1:10" hidden="1">
      <c r="A4512">
        <v>77</v>
      </c>
      <c r="B4512">
        <v>0</v>
      </c>
      <c r="C4512">
        <v>4</v>
      </c>
      <c r="D4512">
        <v>6010</v>
      </c>
      <c r="E4512">
        <v>1</v>
      </c>
      <c r="F4512">
        <v>72</v>
      </c>
      <c r="G4512">
        <v>109.75</v>
      </c>
      <c r="H4512">
        <v>10598.23</v>
      </c>
      <c r="I4512">
        <f t="shared" si="70"/>
        <v>0</v>
      </c>
      <c r="J4512" t="s">
        <v>3686</v>
      </c>
    </row>
    <row r="4513" spans="1:10" hidden="1">
      <c r="A4513">
        <v>80</v>
      </c>
      <c r="B4513">
        <v>0</v>
      </c>
      <c r="C4513">
        <v>4</v>
      </c>
      <c r="D4513">
        <v>5866</v>
      </c>
      <c r="E4513">
        <v>2</v>
      </c>
      <c r="F4513">
        <v>70</v>
      </c>
      <c r="G4513">
        <v>105.35</v>
      </c>
      <c r="H4513">
        <v>8525.5</v>
      </c>
      <c r="I4513">
        <f t="shared" si="70"/>
        <v>0</v>
      </c>
      <c r="J4513" t="s">
        <v>3686</v>
      </c>
    </row>
    <row r="4514" spans="1:10" hidden="1">
      <c r="A4514">
        <v>74</v>
      </c>
      <c r="B4514">
        <v>0</v>
      </c>
      <c r="C4514">
        <v>4</v>
      </c>
      <c r="D4514">
        <v>2225</v>
      </c>
      <c r="E4514">
        <v>2</v>
      </c>
      <c r="F4514">
        <v>34</v>
      </c>
      <c r="G4514">
        <v>64.2</v>
      </c>
      <c r="H4514">
        <v>2525.52</v>
      </c>
      <c r="I4514">
        <f t="shared" si="70"/>
        <v>0</v>
      </c>
      <c r="J4514" t="s">
        <v>3686</v>
      </c>
    </row>
    <row r="4515" spans="1:10" hidden="1">
      <c r="A4515">
        <v>73</v>
      </c>
      <c r="B4515">
        <v>0</v>
      </c>
      <c r="C4515">
        <v>4</v>
      </c>
      <c r="D4515">
        <v>4510</v>
      </c>
      <c r="E4515">
        <v>0</v>
      </c>
      <c r="F4515">
        <v>4</v>
      </c>
      <c r="G4515">
        <v>70.650000000000006</v>
      </c>
      <c r="H4515">
        <v>318.57</v>
      </c>
      <c r="I4515">
        <f t="shared" si="70"/>
        <v>0</v>
      </c>
      <c r="J4515" t="s">
        <v>3686</v>
      </c>
    </row>
    <row r="4516" spans="1:10" hidden="1">
      <c r="A4516">
        <v>70</v>
      </c>
      <c r="B4516">
        <v>0</v>
      </c>
      <c r="C4516">
        <v>4</v>
      </c>
      <c r="D4516">
        <v>6312</v>
      </c>
      <c r="E4516">
        <v>2</v>
      </c>
      <c r="F4516">
        <v>65</v>
      </c>
      <c r="G4516">
        <v>19.899999999999999</v>
      </c>
      <c r="H4516">
        <v>2467.15</v>
      </c>
      <c r="I4516">
        <f t="shared" si="70"/>
        <v>0</v>
      </c>
      <c r="J4516" t="s">
        <v>3686</v>
      </c>
    </row>
    <row r="4517" spans="1:10" hidden="1">
      <c r="A4517">
        <v>74</v>
      </c>
      <c r="B4517">
        <v>2</v>
      </c>
      <c r="C4517">
        <v>4</v>
      </c>
      <c r="D4517">
        <v>5053</v>
      </c>
      <c r="E4517">
        <v>4</v>
      </c>
      <c r="F4517">
        <v>4</v>
      </c>
      <c r="G4517">
        <v>20.5</v>
      </c>
      <c r="H4517">
        <v>92.12</v>
      </c>
      <c r="I4517">
        <f t="shared" si="70"/>
        <v>0</v>
      </c>
      <c r="J4517" t="s">
        <v>3686</v>
      </c>
    </row>
    <row r="4518" spans="1:10" hidden="1">
      <c r="A4518">
        <v>69</v>
      </c>
      <c r="B4518">
        <v>1</v>
      </c>
      <c r="C4518">
        <v>4</v>
      </c>
      <c r="D4518">
        <v>6166</v>
      </c>
      <c r="E4518">
        <v>6</v>
      </c>
      <c r="F4518">
        <v>69</v>
      </c>
      <c r="G4518">
        <v>95.2</v>
      </c>
      <c r="H4518">
        <v>7501.08</v>
      </c>
      <c r="I4518">
        <f t="shared" si="70"/>
        <v>0</v>
      </c>
      <c r="J4518" t="s">
        <v>3686</v>
      </c>
    </row>
    <row r="4519" spans="1:10" hidden="1">
      <c r="A4519">
        <v>30</v>
      </c>
      <c r="B4519">
        <v>0</v>
      </c>
      <c r="C4519">
        <v>4</v>
      </c>
      <c r="D4519">
        <v>4572</v>
      </c>
      <c r="E4519">
        <v>0</v>
      </c>
      <c r="F4519">
        <v>41</v>
      </c>
      <c r="G4519">
        <v>68.599999999999994</v>
      </c>
      <c r="H4519">
        <v>4391.18</v>
      </c>
      <c r="I4519">
        <f t="shared" si="70"/>
        <v>0</v>
      </c>
      <c r="J4519" t="s">
        <v>3686</v>
      </c>
    </row>
    <row r="4520" spans="1:10" hidden="1">
      <c r="A4520">
        <v>39</v>
      </c>
      <c r="B4520">
        <v>1</v>
      </c>
      <c r="C4520">
        <v>4</v>
      </c>
      <c r="D4520">
        <v>5146</v>
      </c>
      <c r="E4520">
        <v>1</v>
      </c>
      <c r="F4520">
        <v>72</v>
      </c>
      <c r="G4520">
        <v>106.1</v>
      </c>
      <c r="H4520">
        <v>8118.92</v>
      </c>
      <c r="I4520">
        <f t="shared" si="70"/>
        <v>0</v>
      </c>
      <c r="J4520" t="s">
        <v>3686</v>
      </c>
    </row>
    <row r="4521" spans="1:10" hidden="1">
      <c r="A4521">
        <v>61</v>
      </c>
      <c r="B4521">
        <v>1</v>
      </c>
      <c r="C4521">
        <v>4</v>
      </c>
      <c r="D4521">
        <v>4167</v>
      </c>
      <c r="E4521">
        <v>4</v>
      </c>
      <c r="F4521">
        <v>15</v>
      </c>
      <c r="G4521">
        <v>19.8</v>
      </c>
      <c r="H4521">
        <v>515.85</v>
      </c>
      <c r="I4521">
        <f t="shared" si="70"/>
        <v>0</v>
      </c>
      <c r="J4521" t="s">
        <v>3686</v>
      </c>
    </row>
    <row r="4522" spans="1:10" hidden="1">
      <c r="A4522">
        <v>36</v>
      </c>
      <c r="B4522">
        <v>1</v>
      </c>
      <c r="C4522">
        <v>4</v>
      </c>
      <c r="D4522">
        <v>5543</v>
      </c>
      <c r="E4522">
        <v>1</v>
      </c>
      <c r="F4522">
        <v>64</v>
      </c>
      <c r="G4522">
        <v>109.2</v>
      </c>
      <c r="H4522">
        <v>7602.57</v>
      </c>
      <c r="I4522">
        <f t="shared" si="70"/>
        <v>0</v>
      </c>
      <c r="J4522" t="s">
        <v>3686</v>
      </c>
    </row>
    <row r="4523" spans="1:10" hidden="1">
      <c r="A4523">
        <v>57</v>
      </c>
      <c r="B4523">
        <v>0</v>
      </c>
      <c r="C4523">
        <v>4</v>
      </c>
      <c r="D4523">
        <v>4148</v>
      </c>
      <c r="E4523">
        <v>0</v>
      </c>
      <c r="F4523">
        <v>1</v>
      </c>
      <c r="G4523">
        <v>74</v>
      </c>
      <c r="H4523">
        <v>97.7</v>
      </c>
      <c r="I4523">
        <f t="shared" si="70"/>
        <v>0</v>
      </c>
      <c r="J4523" t="s">
        <v>3751</v>
      </c>
    </row>
    <row r="4524" spans="1:10" hidden="1">
      <c r="A4524">
        <v>49</v>
      </c>
      <c r="B4524">
        <v>0</v>
      </c>
      <c r="C4524">
        <v>4</v>
      </c>
      <c r="D4524">
        <v>2066</v>
      </c>
      <c r="E4524">
        <v>0</v>
      </c>
      <c r="F4524">
        <v>10</v>
      </c>
      <c r="G4524">
        <v>21.2</v>
      </c>
      <c r="H4524">
        <v>327.25</v>
      </c>
      <c r="I4524">
        <f t="shared" si="70"/>
        <v>0</v>
      </c>
      <c r="J4524" t="s">
        <v>3686</v>
      </c>
    </row>
    <row r="4525" spans="1:10" hidden="1">
      <c r="A4525">
        <v>53</v>
      </c>
      <c r="B4525">
        <v>0</v>
      </c>
      <c r="C4525">
        <v>4</v>
      </c>
      <c r="D4525">
        <v>4848</v>
      </c>
      <c r="E4525">
        <v>1</v>
      </c>
      <c r="F4525">
        <v>72</v>
      </c>
      <c r="G4525">
        <v>110.75</v>
      </c>
      <c r="H4525">
        <v>10612.98</v>
      </c>
      <c r="I4525">
        <f t="shared" si="70"/>
        <v>0</v>
      </c>
      <c r="J4525" t="s">
        <v>3686</v>
      </c>
    </row>
    <row r="4526" spans="1:10" hidden="1">
      <c r="A4526">
        <v>34</v>
      </c>
      <c r="B4526">
        <v>2</v>
      </c>
      <c r="C4526">
        <v>4</v>
      </c>
      <c r="D4526">
        <v>4798</v>
      </c>
      <c r="E4526">
        <v>0</v>
      </c>
      <c r="F4526">
        <v>50</v>
      </c>
      <c r="G4526">
        <v>70.8</v>
      </c>
      <c r="H4526">
        <v>5354.15</v>
      </c>
      <c r="I4526">
        <f t="shared" si="70"/>
        <v>0</v>
      </c>
      <c r="J4526" t="s">
        <v>3686</v>
      </c>
    </row>
    <row r="4527" spans="1:10" hidden="1">
      <c r="A4527">
        <v>52</v>
      </c>
      <c r="B4527">
        <v>0</v>
      </c>
      <c r="C4527">
        <v>4</v>
      </c>
      <c r="D4527">
        <v>3463</v>
      </c>
      <c r="E4527">
        <v>0</v>
      </c>
      <c r="F4527">
        <v>35</v>
      </c>
      <c r="G4527">
        <v>60.55</v>
      </c>
      <c r="H4527">
        <v>3550.95</v>
      </c>
      <c r="I4527">
        <f t="shared" si="70"/>
        <v>0</v>
      </c>
      <c r="J4527" t="s">
        <v>3686</v>
      </c>
    </row>
    <row r="4528" spans="1:10" hidden="1">
      <c r="A4528">
        <v>48</v>
      </c>
      <c r="B4528">
        <v>2</v>
      </c>
      <c r="C4528">
        <v>4</v>
      </c>
      <c r="D4528">
        <v>4279</v>
      </c>
      <c r="E4528">
        <v>0</v>
      </c>
      <c r="F4528">
        <v>52</v>
      </c>
      <c r="G4528">
        <v>19.649999999999999</v>
      </c>
      <c r="H4528">
        <v>2106.1999999999998</v>
      </c>
      <c r="I4528">
        <f t="shared" si="70"/>
        <v>0</v>
      </c>
      <c r="J4528" t="s">
        <v>3686</v>
      </c>
    </row>
    <row r="4529" spans="1:10" hidden="1">
      <c r="A4529">
        <v>25</v>
      </c>
      <c r="B4529">
        <v>3</v>
      </c>
      <c r="C4529">
        <v>4</v>
      </c>
      <c r="D4529">
        <v>4878</v>
      </c>
      <c r="E4529">
        <v>10</v>
      </c>
      <c r="F4529">
        <v>50</v>
      </c>
      <c r="G4529">
        <v>20.55</v>
      </c>
      <c r="H4529">
        <v>1576.75</v>
      </c>
      <c r="I4529">
        <f t="shared" si="70"/>
        <v>0</v>
      </c>
      <c r="J4529" t="s">
        <v>3686</v>
      </c>
    </row>
    <row r="4530" spans="1:10" hidden="1">
      <c r="A4530">
        <v>57</v>
      </c>
      <c r="B4530">
        <v>0</v>
      </c>
      <c r="C4530">
        <v>4</v>
      </c>
      <c r="D4530">
        <v>3662</v>
      </c>
      <c r="E4530">
        <v>0</v>
      </c>
      <c r="F4530">
        <v>5</v>
      </c>
      <c r="G4530">
        <v>59.9</v>
      </c>
      <c r="H4530">
        <v>527.79999999999995</v>
      </c>
      <c r="I4530">
        <f t="shared" si="70"/>
        <v>0</v>
      </c>
      <c r="J4530" t="s">
        <v>3686</v>
      </c>
    </row>
    <row r="4531" spans="1:10" hidden="1">
      <c r="A4531">
        <v>23</v>
      </c>
      <c r="B4531">
        <v>0</v>
      </c>
      <c r="C4531">
        <v>4</v>
      </c>
      <c r="D4531">
        <v>5186</v>
      </c>
      <c r="E4531">
        <v>0</v>
      </c>
      <c r="F4531">
        <v>52</v>
      </c>
      <c r="G4531">
        <v>20.65</v>
      </c>
      <c r="H4531">
        <v>2195.5500000000002</v>
      </c>
      <c r="I4531">
        <f t="shared" si="70"/>
        <v>0</v>
      </c>
      <c r="J4531" t="s">
        <v>3686</v>
      </c>
    </row>
    <row r="4532" spans="1:10" hidden="1">
      <c r="A4532">
        <v>37</v>
      </c>
      <c r="B4532">
        <v>0</v>
      </c>
      <c r="C4532">
        <v>4</v>
      </c>
      <c r="D4532">
        <v>4850</v>
      </c>
      <c r="E4532">
        <v>1</v>
      </c>
      <c r="F4532">
        <v>64</v>
      </c>
      <c r="G4532">
        <v>54.6</v>
      </c>
      <c r="H4532">
        <v>3423.5</v>
      </c>
      <c r="I4532">
        <f t="shared" si="70"/>
        <v>0</v>
      </c>
      <c r="J4532" t="s">
        <v>3686</v>
      </c>
    </row>
    <row r="4533" spans="1:10" hidden="1">
      <c r="A4533">
        <v>79</v>
      </c>
      <c r="B4533">
        <v>1</v>
      </c>
      <c r="C4533">
        <v>4</v>
      </c>
      <c r="D4533">
        <v>3128</v>
      </c>
      <c r="E4533">
        <v>1</v>
      </c>
      <c r="F4533">
        <v>15</v>
      </c>
      <c r="G4533">
        <v>69.5</v>
      </c>
      <c r="H4533">
        <v>1198</v>
      </c>
      <c r="I4533">
        <f t="shared" si="70"/>
        <v>0</v>
      </c>
      <c r="J4533" t="s">
        <v>3686</v>
      </c>
    </row>
    <row r="4534" spans="1:10" hidden="1">
      <c r="A4534">
        <v>57</v>
      </c>
      <c r="B4534">
        <v>1</v>
      </c>
      <c r="C4534">
        <v>4</v>
      </c>
      <c r="D4534">
        <v>4583</v>
      </c>
      <c r="E4534">
        <v>3</v>
      </c>
      <c r="F4534">
        <v>59</v>
      </c>
      <c r="G4534">
        <v>99.5</v>
      </c>
      <c r="H4534">
        <v>8286.06</v>
      </c>
      <c r="I4534">
        <f t="shared" si="70"/>
        <v>0</v>
      </c>
      <c r="J4534" t="s">
        <v>3686</v>
      </c>
    </row>
    <row r="4535" spans="1:10" hidden="1">
      <c r="A4535">
        <v>48</v>
      </c>
      <c r="B4535">
        <v>7</v>
      </c>
      <c r="C4535">
        <v>4</v>
      </c>
      <c r="D4535">
        <v>3235</v>
      </c>
      <c r="E4535">
        <v>6</v>
      </c>
      <c r="F4535">
        <v>20</v>
      </c>
      <c r="G4535">
        <v>25.55</v>
      </c>
      <c r="H4535">
        <v>1244.4000000000001</v>
      </c>
      <c r="I4535">
        <f t="shared" si="70"/>
        <v>0</v>
      </c>
      <c r="J4535" t="s">
        <v>3686</v>
      </c>
    </row>
    <row r="4536" spans="1:10" hidden="1">
      <c r="A4536">
        <v>50</v>
      </c>
      <c r="B4536">
        <v>0</v>
      </c>
      <c r="C4536">
        <v>4</v>
      </c>
      <c r="D4536">
        <v>4771</v>
      </c>
      <c r="E4536">
        <v>0</v>
      </c>
      <c r="F4536">
        <v>5</v>
      </c>
      <c r="G4536">
        <v>64.349999999999994</v>
      </c>
      <c r="H4536">
        <v>394.25</v>
      </c>
      <c r="I4536">
        <f t="shared" si="70"/>
        <v>0</v>
      </c>
      <c r="J4536" t="s">
        <v>3686</v>
      </c>
    </row>
    <row r="4537" spans="1:10" hidden="1">
      <c r="A4537">
        <v>49</v>
      </c>
      <c r="B4537">
        <v>0</v>
      </c>
      <c r="C4537">
        <v>4</v>
      </c>
      <c r="D4537">
        <v>2709</v>
      </c>
      <c r="E4537">
        <v>0</v>
      </c>
      <c r="F4537">
        <v>38</v>
      </c>
      <c r="G4537">
        <v>104.85</v>
      </c>
      <c r="H4537">
        <v>4052.17</v>
      </c>
      <c r="I4537">
        <f t="shared" si="70"/>
        <v>0</v>
      </c>
      <c r="J4537" t="s">
        <v>3686</v>
      </c>
    </row>
    <row r="4538" spans="1:10" hidden="1">
      <c r="A4538">
        <v>47</v>
      </c>
      <c r="B4538">
        <v>0</v>
      </c>
      <c r="C4538">
        <v>4</v>
      </c>
      <c r="D4538">
        <v>6466</v>
      </c>
      <c r="E4538">
        <v>10</v>
      </c>
      <c r="F4538">
        <v>61</v>
      </c>
      <c r="G4538">
        <v>75.349999999999994</v>
      </c>
      <c r="H4538">
        <v>6486.1</v>
      </c>
      <c r="I4538">
        <f t="shared" si="70"/>
        <v>0</v>
      </c>
      <c r="J4538" t="s">
        <v>3686</v>
      </c>
    </row>
    <row r="4539" spans="1:10" hidden="1">
      <c r="A4539">
        <v>63</v>
      </c>
      <c r="B4539">
        <v>1</v>
      </c>
      <c r="C4539">
        <v>4</v>
      </c>
      <c r="D4539">
        <v>5915</v>
      </c>
      <c r="E4539">
        <v>0</v>
      </c>
      <c r="F4539">
        <v>54</v>
      </c>
      <c r="G4539">
        <v>105.85</v>
      </c>
      <c r="H4539">
        <v>6966.87</v>
      </c>
      <c r="I4539">
        <f t="shared" si="70"/>
        <v>0</v>
      </c>
      <c r="J4539" t="s">
        <v>3686</v>
      </c>
    </row>
    <row r="4540" spans="1:10" hidden="1">
      <c r="A4540">
        <v>47</v>
      </c>
      <c r="B4540">
        <v>0</v>
      </c>
      <c r="C4540">
        <v>4</v>
      </c>
      <c r="D4540">
        <v>4053</v>
      </c>
      <c r="E4540">
        <v>2</v>
      </c>
      <c r="F4540">
        <v>51</v>
      </c>
      <c r="G4540">
        <v>111.55</v>
      </c>
      <c r="H4540">
        <v>7725.67</v>
      </c>
      <c r="I4540">
        <f t="shared" si="70"/>
        <v>0</v>
      </c>
      <c r="J4540" t="s">
        <v>3686</v>
      </c>
    </row>
    <row r="4541" spans="1:10" hidden="1">
      <c r="A4541">
        <v>21</v>
      </c>
      <c r="B4541">
        <v>0</v>
      </c>
      <c r="C4541">
        <v>4</v>
      </c>
      <c r="D4541">
        <v>6126</v>
      </c>
      <c r="E4541">
        <v>7</v>
      </c>
      <c r="F4541">
        <v>72</v>
      </c>
      <c r="G4541">
        <v>25</v>
      </c>
      <c r="H4541">
        <v>4727.76</v>
      </c>
      <c r="I4541">
        <f t="shared" si="70"/>
        <v>0</v>
      </c>
      <c r="J4541" t="s">
        <v>3686</v>
      </c>
    </row>
    <row r="4542" spans="1:10" hidden="1">
      <c r="A4542">
        <v>58</v>
      </c>
      <c r="B4542">
        <v>0</v>
      </c>
      <c r="C4542">
        <v>4</v>
      </c>
      <c r="D4542">
        <v>5092</v>
      </c>
      <c r="E4542">
        <v>0</v>
      </c>
      <c r="F4542">
        <v>1</v>
      </c>
      <c r="G4542">
        <v>47.95</v>
      </c>
      <c r="H4542">
        <v>94.18</v>
      </c>
      <c r="I4542">
        <f t="shared" si="70"/>
        <v>0</v>
      </c>
      <c r="J4542" t="s">
        <v>3751</v>
      </c>
    </row>
    <row r="4543" spans="1:10" hidden="1">
      <c r="A4543">
        <v>23</v>
      </c>
      <c r="B4543">
        <v>0</v>
      </c>
      <c r="C4543">
        <v>4</v>
      </c>
      <c r="D4543">
        <v>5503</v>
      </c>
      <c r="E4543">
        <v>0</v>
      </c>
      <c r="F4543">
        <v>30</v>
      </c>
      <c r="G4543">
        <v>106.4</v>
      </c>
      <c r="H4543">
        <v>4546.6000000000004</v>
      </c>
      <c r="I4543">
        <f t="shared" si="70"/>
        <v>0</v>
      </c>
      <c r="J4543" t="s">
        <v>3686</v>
      </c>
    </row>
    <row r="4544" spans="1:10" hidden="1">
      <c r="A4544">
        <v>56</v>
      </c>
      <c r="B4544">
        <v>0</v>
      </c>
      <c r="C4544">
        <v>4</v>
      </c>
      <c r="D4544">
        <v>5357</v>
      </c>
      <c r="E4544">
        <v>7</v>
      </c>
      <c r="F4544">
        <v>43</v>
      </c>
      <c r="G4544">
        <v>80.45</v>
      </c>
      <c r="H4544">
        <v>5197.59</v>
      </c>
      <c r="I4544">
        <f t="shared" si="70"/>
        <v>0</v>
      </c>
      <c r="J4544" t="s">
        <v>3686</v>
      </c>
    </row>
    <row r="4545" spans="1:10" hidden="1">
      <c r="A4545">
        <v>33</v>
      </c>
      <c r="B4545">
        <v>2</v>
      </c>
      <c r="C4545">
        <v>4</v>
      </c>
      <c r="D4545">
        <v>2378</v>
      </c>
      <c r="E4545">
        <v>0</v>
      </c>
      <c r="F4545">
        <v>19</v>
      </c>
      <c r="G4545">
        <v>24.1</v>
      </c>
      <c r="H4545">
        <v>714.32</v>
      </c>
      <c r="I4545">
        <f t="shared" si="70"/>
        <v>0</v>
      </c>
      <c r="J4545" t="s">
        <v>3686</v>
      </c>
    </row>
    <row r="4546" spans="1:10" hidden="1">
      <c r="A4546">
        <v>22</v>
      </c>
      <c r="B4546">
        <v>0</v>
      </c>
      <c r="C4546">
        <v>4</v>
      </c>
      <c r="D4546">
        <v>4220</v>
      </c>
      <c r="E4546">
        <v>0</v>
      </c>
      <c r="F4546">
        <v>44</v>
      </c>
      <c r="G4546">
        <v>19.5</v>
      </c>
      <c r="H4546">
        <v>1633.66</v>
      </c>
      <c r="I4546">
        <f t="shared" ref="I4546:I4609" si="71">IF(J4546="Churned",1,0)</f>
        <v>0</v>
      </c>
      <c r="J4546" t="s">
        <v>3686</v>
      </c>
    </row>
    <row r="4547" spans="1:10" hidden="1">
      <c r="A4547">
        <v>41</v>
      </c>
      <c r="B4547">
        <v>0</v>
      </c>
      <c r="C4547">
        <v>4</v>
      </c>
      <c r="D4547">
        <v>4252</v>
      </c>
      <c r="E4547">
        <v>9</v>
      </c>
      <c r="F4547">
        <v>70</v>
      </c>
      <c r="G4547">
        <v>97.65</v>
      </c>
      <c r="H4547">
        <v>8228.7000000000007</v>
      </c>
      <c r="I4547">
        <f t="shared" si="71"/>
        <v>0</v>
      </c>
      <c r="J4547" t="s">
        <v>3686</v>
      </c>
    </row>
    <row r="4548" spans="1:10" hidden="1">
      <c r="A4548">
        <v>62</v>
      </c>
      <c r="B4548">
        <v>3</v>
      </c>
      <c r="C4548">
        <v>4</v>
      </c>
      <c r="D4548">
        <v>5169</v>
      </c>
      <c r="E4548">
        <v>5</v>
      </c>
      <c r="F4548">
        <v>72</v>
      </c>
      <c r="G4548">
        <v>104.9</v>
      </c>
      <c r="H4548">
        <v>8059.95</v>
      </c>
      <c r="I4548">
        <f t="shared" si="71"/>
        <v>0</v>
      </c>
      <c r="J4548" t="s">
        <v>3686</v>
      </c>
    </row>
    <row r="4549" spans="1:10" hidden="1">
      <c r="A4549">
        <v>60</v>
      </c>
      <c r="B4549">
        <v>0</v>
      </c>
      <c r="C4549">
        <v>4</v>
      </c>
      <c r="D4549">
        <v>2195</v>
      </c>
      <c r="E4549">
        <v>0</v>
      </c>
      <c r="F4549">
        <v>4</v>
      </c>
      <c r="G4549">
        <v>19.95</v>
      </c>
      <c r="H4549">
        <v>95.64</v>
      </c>
      <c r="I4549">
        <f t="shared" si="71"/>
        <v>0</v>
      </c>
      <c r="J4549" t="s">
        <v>3686</v>
      </c>
    </row>
    <row r="4550" spans="1:10" hidden="1">
      <c r="A4550">
        <v>21</v>
      </c>
      <c r="B4550">
        <v>3</v>
      </c>
      <c r="C4550">
        <v>4</v>
      </c>
      <c r="D4550">
        <v>5206</v>
      </c>
      <c r="E4550">
        <v>6</v>
      </c>
      <c r="F4550">
        <v>8</v>
      </c>
      <c r="G4550">
        <v>19.5</v>
      </c>
      <c r="H4550">
        <v>296.95</v>
      </c>
      <c r="I4550">
        <f t="shared" si="71"/>
        <v>0</v>
      </c>
      <c r="J4550" t="s">
        <v>3686</v>
      </c>
    </row>
    <row r="4551" spans="1:10" hidden="1">
      <c r="A4551">
        <v>43</v>
      </c>
      <c r="B4551">
        <v>0</v>
      </c>
      <c r="C4551">
        <v>4</v>
      </c>
      <c r="D4551">
        <v>6012</v>
      </c>
      <c r="E4551">
        <v>0</v>
      </c>
      <c r="F4551">
        <v>72</v>
      </c>
      <c r="G4551">
        <v>84.3</v>
      </c>
      <c r="H4551">
        <v>8087.26</v>
      </c>
      <c r="I4551">
        <f t="shared" si="71"/>
        <v>0</v>
      </c>
      <c r="J4551" t="s">
        <v>3686</v>
      </c>
    </row>
    <row r="4552" spans="1:10" hidden="1">
      <c r="A4552">
        <v>47</v>
      </c>
      <c r="B4552">
        <v>3</v>
      </c>
      <c r="C4552">
        <v>4</v>
      </c>
      <c r="D4552">
        <v>5192</v>
      </c>
      <c r="E4552">
        <v>1</v>
      </c>
      <c r="F4552">
        <v>72</v>
      </c>
      <c r="G4552">
        <v>55.65</v>
      </c>
      <c r="H4552">
        <v>3880.05</v>
      </c>
      <c r="I4552">
        <f t="shared" si="71"/>
        <v>0</v>
      </c>
      <c r="J4552" t="s">
        <v>3686</v>
      </c>
    </row>
    <row r="4553" spans="1:10" hidden="1">
      <c r="A4553">
        <v>48</v>
      </c>
      <c r="B4553">
        <v>0</v>
      </c>
      <c r="C4553">
        <v>4</v>
      </c>
      <c r="D4553">
        <v>5171</v>
      </c>
      <c r="E4553">
        <v>0</v>
      </c>
      <c r="F4553">
        <v>5</v>
      </c>
      <c r="G4553">
        <v>71.45</v>
      </c>
      <c r="H4553">
        <v>457.25</v>
      </c>
      <c r="I4553">
        <f t="shared" si="71"/>
        <v>0</v>
      </c>
      <c r="J4553" t="s">
        <v>3686</v>
      </c>
    </row>
    <row r="4554" spans="1:10" hidden="1">
      <c r="A4554">
        <v>55</v>
      </c>
      <c r="B4554">
        <v>0</v>
      </c>
      <c r="C4554">
        <v>4</v>
      </c>
      <c r="D4554">
        <v>2925</v>
      </c>
      <c r="E4554">
        <v>6</v>
      </c>
      <c r="F4554">
        <v>44</v>
      </c>
      <c r="G4554">
        <v>89.2</v>
      </c>
      <c r="H4554">
        <v>4684.8</v>
      </c>
      <c r="I4554">
        <f t="shared" si="71"/>
        <v>0</v>
      </c>
      <c r="J4554" t="s">
        <v>3686</v>
      </c>
    </row>
    <row r="4555" spans="1:10" hidden="1">
      <c r="A4555">
        <v>28</v>
      </c>
      <c r="B4555">
        <v>0</v>
      </c>
      <c r="C4555">
        <v>4</v>
      </c>
      <c r="D4555">
        <v>5711</v>
      </c>
      <c r="E4555">
        <v>8</v>
      </c>
      <c r="F4555">
        <v>7</v>
      </c>
      <c r="G4555">
        <v>89</v>
      </c>
      <c r="H4555">
        <v>899.24</v>
      </c>
      <c r="I4555">
        <f t="shared" si="71"/>
        <v>0</v>
      </c>
      <c r="J4555" t="s">
        <v>3686</v>
      </c>
    </row>
    <row r="4556" spans="1:10" hidden="1">
      <c r="A4556">
        <v>78</v>
      </c>
      <c r="B4556">
        <v>0</v>
      </c>
      <c r="C4556">
        <v>4</v>
      </c>
      <c r="D4556">
        <v>4406</v>
      </c>
      <c r="E4556">
        <v>4</v>
      </c>
      <c r="F4556">
        <v>72</v>
      </c>
      <c r="G4556">
        <v>111.65</v>
      </c>
      <c r="H4556">
        <v>9351.09</v>
      </c>
      <c r="I4556">
        <f t="shared" si="71"/>
        <v>0</v>
      </c>
      <c r="J4556" t="s">
        <v>3686</v>
      </c>
    </row>
    <row r="4557" spans="1:10" hidden="1">
      <c r="A4557">
        <v>72</v>
      </c>
      <c r="B4557">
        <v>0</v>
      </c>
      <c r="C4557">
        <v>4</v>
      </c>
      <c r="D4557">
        <v>4446</v>
      </c>
      <c r="E4557">
        <v>0</v>
      </c>
      <c r="F4557">
        <v>61</v>
      </c>
      <c r="G4557">
        <v>20.55</v>
      </c>
      <c r="H4557">
        <v>4158.3100000000004</v>
      </c>
      <c r="I4557">
        <f t="shared" si="71"/>
        <v>0</v>
      </c>
      <c r="J4557" t="s">
        <v>3686</v>
      </c>
    </row>
    <row r="4558" spans="1:10" hidden="1">
      <c r="A4558">
        <v>71</v>
      </c>
      <c r="B4558">
        <v>0</v>
      </c>
      <c r="C4558">
        <v>4</v>
      </c>
      <c r="D4558">
        <v>3009</v>
      </c>
      <c r="E4558">
        <v>0</v>
      </c>
      <c r="F4558">
        <v>33</v>
      </c>
      <c r="G4558">
        <v>60.9</v>
      </c>
      <c r="H4558">
        <v>2551.62</v>
      </c>
      <c r="I4558">
        <f t="shared" si="71"/>
        <v>0</v>
      </c>
      <c r="J4558" t="s">
        <v>3686</v>
      </c>
    </row>
    <row r="4559" spans="1:10" hidden="1">
      <c r="A4559">
        <v>72</v>
      </c>
      <c r="B4559">
        <v>2</v>
      </c>
      <c r="C4559">
        <v>4</v>
      </c>
      <c r="D4559">
        <v>4603</v>
      </c>
      <c r="E4559">
        <v>6</v>
      </c>
      <c r="F4559">
        <v>65</v>
      </c>
      <c r="G4559">
        <v>94.55</v>
      </c>
      <c r="H4559">
        <v>7348.2</v>
      </c>
      <c r="I4559">
        <f t="shared" si="71"/>
        <v>0</v>
      </c>
      <c r="J4559" t="s">
        <v>3686</v>
      </c>
    </row>
    <row r="4560" spans="1:10" hidden="1">
      <c r="A4560">
        <v>24</v>
      </c>
      <c r="B4560">
        <v>0</v>
      </c>
      <c r="C4560">
        <v>4</v>
      </c>
      <c r="D4560">
        <v>5269</v>
      </c>
      <c r="E4560">
        <v>0</v>
      </c>
      <c r="F4560">
        <v>5</v>
      </c>
      <c r="G4560">
        <v>82.75</v>
      </c>
      <c r="H4560">
        <v>566.45000000000005</v>
      </c>
      <c r="I4560">
        <f t="shared" si="71"/>
        <v>0</v>
      </c>
      <c r="J4560" t="s">
        <v>3686</v>
      </c>
    </row>
    <row r="4561" spans="1:10" hidden="1">
      <c r="A4561">
        <v>38</v>
      </c>
      <c r="B4561">
        <v>1</v>
      </c>
      <c r="C4561">
        <v>4</v>
      </c>
      <c r="D4561">
        <v>3194</v>
      </c>
      <c r="E4561">
        <v>6</v>
      </c>
      <c r="F4561">
        <v>48</v>
      </c>
      <c r="G4561">
        <v>29.5</v>
      </c>
      <c r="H4561">
        <v>1423.05</v>
      </c>
      <c r="I4561">
        <f t="shared" si="71"/>
        <v>0</v>
      </c>
      <c r="J4561" t="s">
        <v>3686</v>
      </c>
    </row>
    <row r="4562" spans="1:10" hidden="1">
      <c r="A4562">
        <v>35</v>
      </c>
      <c r="B4562">
        <v>1</v>
      </c>
      <c r="C4562">
        <v>4</v>
      </c>
      <c r="D4562">
        <v>4648</v>
      </c>
      <c r="E4562">
        <v>0</v>
      </c>
      <c r="F4562">
        <v>3</v>
      </c>
      <c r="G4562">
        <v>55.9</v>
      </c>
      <c r="H4562">
        <v>257.39</v>
      </c>
      <c r="I4562">
        <f t="shared" si="71"/>
        <v>0</v>
      </c>
      <c r="J4562" t="s">
        <v>3751</v>
      </c>
    </row>
    <row r="4563" spans="1:10" hidden="1">
      <c r="A4563">
        <v>21</v>
      </c>
      <c r="B4563">
        <v>0</v>
      </c>
      <c r="C4563">
        <v>4</v>
      </c>
      <c r="D4563">
        <v>5380</v>
      </c>
      <c r="E4563">
        <v>0</v>
      </c>
      <c r="F4563">
        <v>52</v>
      </c>
      <c r="G4563">
        <v>63.9</v>
      </c>
      <c r="H4563">
        <v>3334.95</v>
      </c>
      <c r="I4563">
        <f t="shared" si="71"/>
        <v>0</v>
      </c>
      <c r="J4563" t="s">
        <v>3686</v>
      </c>
    </row>
    <row r="4564" spans="1:10" hidden="1">
      <c r="A4564">
        <v>38</v>
      </c>
      <c r="B4564">
        <v>2</v>
      </c>
      <c r="C4564">
        <v>4</v>
      </c>
      <c r="D4564">
        <v>6032</v>
      </c>
      <c r="E4564">
        <v>9</v>
      </c>
      <c r="F4564">
        <v>51</v>
      </c>
      <c r="G4564">
        <v>80.75</v>
      </c>
      <c r="H4564">
        <v>5624.46</v>
      </c>
      <c r="I4564">
        <f t="shared" si="71"/>
        <v>0</v>
      </c>
      <c r="J4564" t="s">
        <v>3686</v>
      </c>
    </row>
    <row r="4565" spans="1:10" hidden="1">
      <c r="A4565">
        <v>20</v>
      </c>
      <c r="B4565">
        <v>0</v>
      </c>
      <c r="C4565">
        <v>4</v>
      </c>
      <c r="D4565">
        <v>4761</v>
      </c>
      <c r="E4565">
        <v>0</v>
      </c>
      <c r="F4565">
        <v>25</v>
      </c>
      <c r="G4565">
        <v>19.5</v>
      </c>
      <c r="H4565">
        <v>605.79999999999995</v>
      </c>
      <c r="I4565">
        <f t="shared" si="71"/>
        <v>0</v>
      </c>
      <c r="J4565" t="s">
        <v>3686</v>
      </c>
    </row>
    <row r="4566" spans="1:10" hidden="1">
      <c r="A4566">
        <v>57</v>
      </c>
      <c r="B4566">
        <v>1</v>
      </c>
      <c r="C4566">
        <v>4</v>
      </c>
      <c r="D4566">
        <v>3753</v>
      </c>
      <c r="E4566">
        <v>5</v>
      </c>
      <c r="F4566">
        <v>37</v>
      </c>
      <c r="G4566">
        <v>24.1</v>
      </c>
      <c r="H4566">
        <v>2515.0100000000002</v>
      </c>
      <c r="I4566">
        <f t="shared" si="71"/>
        <v>0</v>
      </c>
      <c r="J4566" t="s">
        <v>3686</v>
      </c>
    </row>
    <row r="4567" spans="1:10" hidden="1">
      <c r="A4567">
        <v>40</v>
      </c>
      <c r="B4567">
        <v>0</v>
      </c>
      <c r="C4567">
        <v>4</v>
      </c>
      <c r="D4567">
        <v>5277</v>
      </c>
      <c r="E4567">
        <v>0</v>
      </c>
      <c r="F4567">
        <v>1</v>
      </c>
      <c r="G4567">
        <v>49.55</v>
      </c>
      <c r="H4567">
        <v>60.38</v>
      </c>
      <c r="I4567">
        <f t="shared" si="71"/>
        <v>0</v>
      </c>
      <c r="J4567" t="s">
        <v>3751</v>
      </c>
    </row>
    <row r="4568" spans="1:10" hidden="1">
      <c r="A4568">
        <v>29</v>
      </c>
      <c r="B4568">
        <v>0</v>
      </c>
      <c r="C4568">
        <v>4</v>
      </c>
      <c r="D4568">
        <v>2694</v>
      </c>
      <c r="E4568">
        <v>0</v>
      </c>
      <c r="F4568">
        <v>46</v>
      </c>
      <c r="G4568">
        <v>60.75</v>
      </c>
      <c r="H4568">
        <v>2893.4</v>
      </c>
      <c r="I4568">
        <f t="shared" si="71"/>
        <v>0</v>
      </c>
      <c r="J4568" t="s">
        <v>3686</v>
      </c>
    </row>
    <row r="4569" spans="1:10" hidden="1">
      <c r="A4569">
        <v>40</v>
      </c>
      <c r="B4569">
        <v>0</v>
      </c>
      <c r="C4569">
        <v>4</v>
      </c>
      <c r="D4569">
        <v>5733</v>
      </c>
      <c r="E4569">
        <v>7</v>
      </c>
      <c r="F4569">
        <v>21</v>
      </c>
      <c r="G4569">
        <v>80.900000000000006</v>
      </c>
      <c r="H4569">
        <v>2011.62</v>
      </c>
      <c r="I4569">
        <f t="shared" si="71"/>
        <v>0</v>
      </c>
      <c r="J4569" t="s">
        <v>3686</v>
      </c>
    </row>
    <row r="4570" spans="1:10" hidden="1">
      <c r="A4570">
        <v>45</v>
      </c>
      <c r="B4570">
        <v>2</v>
      </c>
      <c r="C4570">
        <v>4</v>
      </c>
      <c r="D4570">
        <v>4954</v>
      </c>
      <c r="E4570">
        <v>10</v>
      </c>
      <c r="F4570">
        <v>64</v>
      </c>
      <c r="G4570">
        <v>53.85</v>
      </c>
      <c r="H4570">
        <v>4492.33</v>
      </c>
      <c r="I4570">
        <f t="shared" si="71"/>
        <v>0</v>
      </c>
      <c r="J4570" t="s">
        <v>3686</v>
      </c>
    </row>
    <row r="4571" spans="1:10" hidden="1">
      <c r="A4571">
        <v>33</v>
      </c>
      <c r="B4571">
        <v>1</v>
      </c>
      <c r="C4571">
        <v>4</v>
      </c>
      <c r="D4571">
        <v>5098</v>
      </c>
      <c r="E4571">
        <v>8</v>
      </c>
      <c r="F4571">
        <v>72</v>
      </c>
      <c r="G4571">
        <v>26.25</v>
      </c>
      <c r="H4571">
        <v>2173.09</v>
      </c>
      <c r="I4571">
        <f t="shared" si="71"/>
        <v>0</v>
      </c>
      <c r="J4571" t="s">
        <v>3686</v>
      </c>
    </row>
    <row r="4572" spans="1:10" hidden="1">
      <c r="A4572">
        <v>55</v>
      </c>
      <c r="B4572">
        <v>0</v>
      </c>
      <c r="C4572">
        <v>4</v>
      </c>
      <c r="D4572">
        <v>6438</v>
      </c>
      <c r="E4572">
        <v>2</v>
      </c>
      <c r="F4572">
        <v>63</v>
      </c>
      <c r="G4572">
        <v>67.25</v>
      </c>
      <c r="H4572">
        <v>7416.97</v>
      </c>
      <c r="I4572">
        <f t="shared" si="71"/>
        <v>0</v>
      </c>
      <c r="J4572" t="s">
        <v>3686</v>
      </c>
    </row>
    <row r="4573" spans="1:10" hidden="1">
      <c r="A4573">
        <v>53</v>
      </c>
      <c r="B4573">
        <v>3</v>
      </c>
      <c r="C4573">
        <v>4</v>
      </c>
      <c r="D4573">
        <v>4755</v>
      </c>
      <c r="E4573">
        <v>4</v>
      </c>
      <c r="F4573">
        <v>72</v>
      </c>
      <c r="G4573">
        <v>24.05</v>
      </c>
      <c r="H4573">
        <v>5186.03</v>
      </c>
      <c r="I4573">
        <f t="shared" si="71"/>
        <v>0</v>
      </c>
      <c r="J4573" t="s">
        <v>3686</v>
      </c>
    </row>
    <row r="4574" spans="1:10" hidden="1">
      <c r="A4574">
        <v>37</v>
      </c>
      <c r="B4574">
        <v>0</v>
      </c>
      <c r="C4574">
        <v>4</v>
      </c>
      <c r="D4574">
        <v>4337</v>
      </c>
      <c r="E4574">
        <v>1</v>
      </c>
      <c r="F4574">
        <v>64</v>
      </c>
      <c r="G4574">
        <v>104.05</v>
      </c>
      <c r="H4574">
        <v>6910.19</v>
      </c>
      <c r="I4574">
        <f t="shared" si="71"/>
        <v>0</v>
      </c>
      <c r="J4574" t="s">
        <v>3686</v>
      </c>
    </row>
    <row r="4575" spans="1:10" hidden="1">
      <c r="A4575">
        <v>52</v>
      </c>
      <c r="B4575">
        <v>0</v>
      </c>
      <c r="C4575">
        <v>4</v>
      </c>
      <c r="D4575">
        <v>4163</v>
      </c>
      <c r="E4575">
        <v>1</v>
      </c>
      <c r="F4575">
        <v>53</v>
      </c>
      <c r="G4575">
        <v>108.95</v>
      </c>
      <c r="H4575">
        <v>6672.2</v>
      </c>
      <c r="I4575">
        <f t="shared" si="71"/>
        <v>0</v>
      </c>
      <c r="J4575" t="s">
        <v>3686</v>
      </c>
    </row>
    <row r="4576" spans="1:10" hidden="1">
      <c r="A4576">
        <v>59</v>
      </c>
      <c r="B4576">
        <v>0</v>
      </c>
      <c r="C4576">
        <v>4</v>
      </c>
      <c r="D4576">
        <v>5664</v>
      </c>
      <c r="E4576">
        <v>10</v>
      </c>
      <c r="F4576">
        <v>1</v>
      </c>
      <c r="G4576">
        <v>55.7</v>
      </c>
      <c r="H4576">
        <v>73.38</v>
      </c>
      <c r="I4576">
        <f t="shared" si="71"/>
        <v>0</v>
      </c>
      <c r="J4576" t="s">
        <v>3751</v>
      </c>
    </row>
    <row r="4577" spans="1:10" hidden="1">
      <c r="A4577">
        <v>61</v>
      </c>
      <c r="B4577">
        <v>3</v>
      </c>
      <c r="C4577">
        <v>4</v>
      </c>
      <c r="D4577">
        <v>4873</v>
      </c>
      <c r="E4577">
        <v>1</v>
      </c>
      <c r="F4577">
        <v>35</v>
      </c>
      <c r="G4577">
        <v>25.45</v>
      </c>
      <c r="H4577">
        <v>1287.7</v>
      </c>
      <c r="I4577">
        <f t="shared" si="71"/>
        <v>0</v>
      </c>
      <c r="J4577" t="s">
        <v>3686</v>
      </c>
    </row>
    <row r="4578" spans="1:10" hidden="1">
      <c r="A4578">
        <v>36</v>
      </c>
      <c r="B4578">
        <v>0</v>
      </c>
      <c r="C4578">
        <v>4</v>
      </c>
      <c r="D4578">
        <v>5502</v>
      </c>
      <c r="E4578">
        <v>0</v>
      </c>
      <c r="F4578">
        <v>68</v>
      </c>
      <c r="G4578">
        <v>110.25</v>
      </c>
      <c r="H4578">
        <v>10629.11</v>
      </c>
      <c r="I4578">
        <f t="shared" si="71"/>
        <v>0</v>
      </c>
      <c r="J4578" t="s">
        <v>3686</v>
      </c>
    </row>
    <row r="4579" spans="1:10" hidden="1">
      <c r="A4579">
        <v>61</v>
      </c>
      <c r="B4579">
        <v>1</v>
      </c>
      <c r="C4579">
        <v>4</v>
      </c>
      <c r="D4579">
        <v>5496</v>
      </c>
      <c r="E4579">
        <v>5</v>
      </c>
      <c r="F4579">
        <v>10</v>
      </c>
      <c r="G4579">
        <v>70.3</v>
      </c>
      <c r="H4579">
        <v>939.85</v>
      </c>
      <c r="I4579">
        <f t="shared" si="71"/>
        <v>0</v>
      </c>
      <c r="J4579" t="s">
        <v>3686</v>
      </c>
    </row>
    <row r="4580" spans="1:10" hidden="1">
      <c r="A4580">
        <v>38</v>
      </c>
      <c r="B4580">
        <v>0</v>
      </c>
      <c r="C4580">
        <v>4</v>
      </c>
      <c r="D4580">
        <v>5034</v>
      </c>
      <c r="E4580">
        <v>0</v>
      </c>
      <c r="F4580">
        <v>42</v>
      </c>
      <c r="G4580">
        <v>67.7</v>
      </c>
      <c r="H4580">
        <v>4533.6899999999996</v>
      </c>
      <c r="I4580">
        <f t="shared" si="71"/>
        <v>0</v>
      </c>
      <c r="J4580" t="s">
        <v>3686</v>
      </c>
    </row>
    <row r="4581" spans="1:10" hidden="1">
      <c r="A4581">
        <v>43</v>
      </c>
      <c r="B4581">
        <v>0</v>
      </c>
      <c r="C4581">
        <v>4</v>
      </c>
      <c r="D4581">
        <v>4615</v>
      </c>
      <c r="E4581">
        <v>0</v>
      </c>
      <c r="F4581">
        <v>7</v>
      </c>
      <c r="G4581">
        <v>64.95</v>
      </c>
      <c r="H4581">
        <v>548.39</v>
      </c>
      <c r="I4581">
        <f t="shared" si="71"/>
        <v>0</v>
      </c>
      <c r="J4581" t="s">
        <v>3686</v>
      </c>
    </row>
    <row r="4582" spans="1:10" hidden="1">
      <c r="A4582">
        <v>42</v>
      </c>
      <c r="B4582">
        <v>0</v>
      </c>
      <c r="C4582">
        <v>4</v>
      </c>
      <c r="D4582">
        <v>3820</v>
      </c>
      <c r="E4582">
        <v>0</v>
      </c>
      <c r="F4582">
        <v>28</v>
      </c>
      <c r="G4582">
        <v>64.45</v>
      </c>
      <c r="H4582">
        <v>2223.7600000000002</v>
      </c>
      <c r="I4582">
        <f t="shared" si="71"/>
        <v>0</v>
      </c>
      <c r="J4582" t="s">
        <v>3686</v>
      </c>
    </row>
    <row r="4583" spans="1:10" hidden="1">
      <c r="A4583">
        <v>55</v>
      </c>
      <c r="B4583">
        <v>2</v>
      </c>
      <c r="C4583">
        <v>4</v>
      </c>
      <c r="D4583">
        <v>5868</v>
      </c>
      <c r="E4583">
        <v>1</v>
      </c>
      <c r="F4583">
        <v>62</v>
      </c>
      <c r="G4583">
        <v>96.1</v>
      </c>
      <c r="H4583">
        <v>9006.4699999999993</v>
      </c>
      <c r="I4583">
        <f t="shared" si="71"/>
        <v>0</v>
      </c>
      <c r="J4583" t="s">
        <v>3686</v>
      </c>
    </row>
    <row r="4584" spans="1:10" hidden="1">
      <c r="A4584">
        <v>67</v>
      </c>
      <c r="B4584">
        <v>0</v>
      </c>
      <c r="C4584">
        <v>4</v>
      </c>
      <c r="D4584">
        <v>4005</v>
      </c>
      <c r="E4584">
        <v>0</v>
      </c>
      <c r="F4584">
        <v>42</v>
      </c>
      <c r="G4584">
        <v>103.8</v>
      </c>
      <c r="H4584">
        <v>6123.8</v>
      </c>
      <c r="I4584">
        <f t="shared" si="71"/>
        <v>0</v>
      </c>
      <c r="J4584" t="s">
        <v>3686</v>
      </c>
    </row>
    <row r="4585" spans="1:10" hidden="1">
      <c r="A4585">
        <v>67</v>
      </c>
      <c r="B4585">
        <v>3</v>
      </c>
      <c r="C4585">
        <v>4</v>
      </c>
      <c r="D4585">
        <v>2466</v>
      </c>
      <c r="E4585">
        <v>0</v>
      </c>
      <c r="F4585">
        <v>18</v>
      </c>
      <c r="G4585">
        <v>64.8</v>
      </c>
      <c r="H4585">
        <v>1930.8</v>
      </c>
      <c r="I4585">
        <f t="shared" si="71"/>
        <v>0</v>
      </c>
      <c r="J4585" t="s">
        <v>3686</v>
      </c>
    </row>
    <row r="4586" spans="1:10" hidden="1">
      <c r="A4586">
        <v>67</v>
      </c>
      <c r="B4586">
        <v>0</v>
      </c>
      <c r="C4586">
        <v>4</v>
      </c>
      <c r="D4586">
        <v>4192</v>
      </c>
      <c r="E4586">
        <v>6</v>
      </c>
      <c r="F4586">
        <v>45</v>
      </c>
      <c r="G4586">
        <v>78.8</v>
      </c>
      <c r="H4586">
        <v>4020.17</v>
      </c>
      <c r="I4586">
        <f t="shared" si="71"/>
        <v>0</v>
      </c>
      <c r="J4586" t="s">
        <v>3686</v>
      </c>
    </row>
    <row r="4587" spans="1:10" hidden="1">
      <c r="A4587">
        <v>38</v>
      </c>
      <c r="B4587">
        <v>0</v>
      </c>
      <c r="C4587">
        <v>4</v>
      </c>
      <c r="D4587">
        <v>5084</v>
      </c>
      <c r="E4587">
        <v>0</v>
      </c>
      <c r="F4587">
        <v>1</v>
      </c>
      <c r="G4587">
        <v>18.850000000000001</v>
      </c>
      <c r="H4587">
        <v>26.65</v>
      </c>
      <c r="I4587">
        <f t="shared" si="71"/>
        <v>0</v>
      </c>
      <c r="J4587" t="s">
        <v>3751</v>
      </c>
    </row>
    <row r="4588" spans="1:10" hidden="1">
      <c r="A4588">
        <v>45</v>
      </c>
      <c r="B4588">
        <v>0</v>
      </c>
      <c r="C4588">
        <v>4</v>
      </c>
      <c r="D4588">
        <v>4443</v>
      </c>
      <c r="E4588">
        <v>0</v>
      </c>
      <c r="F4588">
        <v>31</v>
      </c>
      <c r="G4588">
        <v>71.05</v>
      </c>
      <c r="H4588">
        <v>2366.5500000000002</v>
      </c>
      <c r="I4588">
        <f t="shared" si="71"/>
        <v>0</v>
      </c>
      <c r="J4588" t="s">
        <v>3686</v>
      </c>
    </row>
    <row r="4589" spans="1:10" hidden="1">
      <c r="A4589">
        <v>38</v>
      </c>
      <c r="B4589">
        <v>0</v>
      </c>
      <c r="C4589">
        <v>4</v>
      </c>
      <c r="D4589">
        <v>2500</v>
      </c>
      <c r="E4589">
        <v>0</v>
      </c>
      <c r="F4589">
        <v>3</v>
      </c>
      <c r="G4589">
        <v>86.05</v>
      </c>
      <c r="H4589">
        <v>299.63</v>
      </c>
      <c r="I4589">
        <f t="shared" si="71"/>
        <v>0</v>
      </c>
      <c r="J4589" t="s">
        <v>3751</v>
      </c>
    </row>
    <row r="4590" spans="1:10" hidden="1">
      <c r="A4590">
        <v>59</v>
      </c>
      <c r="B4590">
        <v>0</v>
      </c>
      <c r="C4590">
        <v>4</v>
      </c>
      <c r="D4590">
        <v>5119</v>
      </c>
      <c r="E4590">
        <v>2</v>
      </c>
      <c r="F4590">
        <v>71</v>
      </c>
      <c r="G4590">
        <v>61.4</v>
      </c>
      <c r="H4590">
        <v>4310.3500000000004</v>
      </c>
      <c r="I4590">
        <f t="shared" si="71"/>
        <v>0</v>
      </c>
      <c r="J4590" t="s">
        <v>3686</v>
      </c>
    </row>
    <row r="4591" spans="1:10" hidden="1">
      <c r="A4591">
        <v>39</v>
      </c>
      <c r="B4591">
        <v>1</v>
      </c>
      <c r="C4591">
        <v>4</v>
      </c>
      <c r="D4591">
        <v>4113</v>
      </c>
      <c r="E4591">
        <v>2</v>
      </c>
      <c r="F4591">
        <v>36</v>
      </c>
      <c r="G4591">
        <v>53.65</v>
      </c>
      <c r="H4591">
        <v>2227.35</v>
      </c>
      <c r="I4591">
        <f t="shared" si="71"/>
        <v>0</v>
      </c>
      <c r="J4591" t="s">
        <v>3686</v>
      </c>
    </row>
    <row r="4592" spans="1:10" hidden="1">
      <c r="A4592">
        <v>54</v>
      </c>
      <c r="B4592">
        <v>2</v>
      </c>
      <c r="C4592">
        <v>4</v>
      </c>
      <c r="D4592">
        <v>4184</v>
      </c>
      <c r="E4592">
        <v>4</v>
      </c>
      <c r="F4592">
        <v>26</v>
      </c>
      <c r="G4592">
        <v>19.649999999999999</v>
      </c>
      <c r="H4592">
        <v>825.36</v>
      </c>
      <c r="I4592">
        <f t="shared" si="71"/>
        <v>0</v>
      </c>
      <c r="J4592" t="s">
        <v>3686</v>
      </c>
    </row>
    <row r="4593" spans="1:10" hidden="1">
      <c r="A4593">
        <v>46</v>
      </c>
      <c r="B4593">
        <v>0</v>
      </c>
      <c r="C4593">
        <v>4</v>
      </c>
      <c r="D4593">
        <v>2904</v>
      </c>
      <c r="E4593">
        <v>0</v>
      </c>
      <c r="F4593">
        <v>40</v>
      </c>
      <c r="G4593">
        <v>84.9</v>
      </c>
      <c r="H4593">
        <v>4082.25</v>
      </c>
      <c r="I4593">
        <f t="shared" si="71"/>
        <v>0</v>
      </c>
      <c r="J4593" t="s">
        <v>3686</v>
      </c>
    </row>
    <row r="4594" spans="1:10" hidden="1">
      <c r="A4594">
        <v>40</v>
      </c>
      <c r="B4594">
        <v>0</v>
      </c>
      <c r="C4594">
        <v>4</v>
      </c>
      <c r="D4594">
        <v>5074</v>
      </c>
      <c r="E4594">
        <v>3</v>
      </c>
      <c r="F4594">
        <v>29</v>
      </c>
      <c r="G4594">
        <v>45.9</v>
      </c>
      <c r="H4594">
        <v>1352.4</v>
      </c>
      <c r="I4594">
        <f t="shared" si="71"/>
        <v>0</v>
      </c>
      <c r="J4594" t="s">
        <v>3686</v>
      </c>
    </row>
    <row r="4595" spans="1:10" hidden="1">
      <c r="A4595">
        <v>40</v>
      </c>
      <c r="B4595">
        <v>2</v>
      </c>
      <c r="C4595">
        <v>4</v>
      </c>
      <c r="D4595">
        <v>5461</v>
      </c>
      <c r="E4595">
        <v>7</v>
      </c>
      <c r="F4595">
        <v>51</v>
      </c>
      <c r="G4595">
        <v>24.95</v>
      </c>
      <c r="H4595">
        <v>2081.6</v>
      </c>
      <c r="I4595">
        <f t="shared" si="71"/>
        <v>0</v>
      </c>
      <c r="J4595" t="s">
        <v>3686</v>
      </c>
    </row>
    <row r="4596" spans="1:10" hidden="1">
      <c r="A4596">
        <v>59</v>
      </c>
      <c r="B4596">
        <v>0</v>
      </c>
      <c r="C4596">
        <v>4</v>
      </c>
      <c r="D4596">
        <v>2980</v>
      </c>
      <c r="E4596">
        <v>0</v>
      </c>
      <c r="F4596">
        <v>2</v>
      </c>
      <c r="G4596">
        <v>70.3</v>
      </c>
      <c r="H4596">
        <v>147.13999999999999</v>
      </c>
      <c r="I4596">
        <f t="shared" si="71"/>
        <v>0</v>
      </c>
      <c r="J4596" t="s">
        <v>3751</v>
      </c>
    </row>
    <row r="4597" spans="1:10" hidden="1">
      <c r="A4597">
        <v>43</v>
      </c>
      <c r="B4597">
        <v>0</v>
      </c>
      <c r="C4597">
        <v>4</v>
      </c>
      <c r="D4597">
        <v>3475</v>
      </c>
      <c r="E4597">
        <v>2</v>
      </c>
      <c r="F4597">
        <v>4</v>
      </c>
      <c r="G4597">
        <v>54.7</v>
      </c>
      <c r="H4597">
        <v>262.13</v>
      </c>
      <c r="I4597">
        <f t="shared" si="71"/>
        <v>0</v>
      </c>
      <c r="J4597" t="s">
        <v>3686</v>
      </c>
    </row>
    <row r="4598" spans="1:10" hidden="1">
      <c r="A4598">
        <v>46</v>
      </c>
      <c r="B4598">
        <v>0</v>
      </c>
      <c r="C4598">
        <v>4</v>
      </c>
      <c r="D4598">
        <v>5234</v>
      </c>
      <c r="E4598">
        <v>0</v>
      </c>
      <c r="F4598">
        <v>72</v>
      </c>
      <c r="G4598">
        <v>109.9</v>
      </c>
      <c r="H4598">
        <v>10641.72</v>
      </c>
      <c r="I4598">
        <f t="shared" si="71"/>
        <v>0</v>
      </c>
      <c r="J4598" t="s">
        <v>3686</v>
      </c>
    </row>
    <row r="4599" spans="1:10" hidden="1">
      <c r="A4599">
        <v>51</v>
      </c>
      <c r="B4599">
        <v>1</v>
      </c>
      <c r="C4599">
        <v>4</v>
      </c>
      <c r="D4599">
        <v>3607</v>
      </c>
      <c r="E4599">
        <v>0</v>
      </c>
      <c r="F4599">
        <v>34</v>
      </c>
      <c r="G4599">
        <v>61.25</v>
      </c>
      <c r="H4599">
        <v>1993.2</v>
      </c>
      <c r="I4599">
        <f t="shared" si="71"/>
        <v>0</v>
      </c>
      <c r="J4599" t="s">
        <v>3686</v>
      </c>
    </row>
    <row r="4600" spans="1:10" hidden="1">
      <c r="A4600">
        <v>36</v>
      </c>
      <c r="B4600">
        <v>0</v>
      </c>
      <c r="C4600">
        <v>4</v>
      </c>
      <c r="D4600">
        <v>5136</v>
      </c>
      <c r="E4600">
        <v>3</v>
      </c>
      <c r="F4600">
        <v>53</v>
      </c>
      <c r="G4600">
        <v>74.099999999999994</v>
      </c>
      <c r="H4600">
        <v>5802.37</v>
      </c>
      <c r="I4600">
        <f t="shared" si="71"/>
        <v>0</v>
      </c>
      <c r="J4600" t="s">
        <v>3686</v>
      </c>
    </row>
    <row r="4601" spans="1:10" hidden="1">
      <c r="A4601">
        <v>19</v>
      </c>
      <c r="B4601">
        <v>0</v>
      </c>
      <c r="C4601">
        <v>4</v>
      </c>
      <c r="D4601">
        <v>5624</v>
      </c>
      <c r="E4601">
        <v>0</v>
      </c>
      <c r="F4601">
        <v>12</v>
      </c>
      <c r="G4601">
        <v>45.05</v>
      </c>
      <c r="H4601">
        <v>897.74</v>
      </c>
      <c r="I4601">
        <f t="shared" si="71"/>
        <v>0</v>
      </c>
      <c r="J4601" t="s">
        <v>3686</v>
      </c>
    </row>
    <row r="4602" spans="1:10" hidden="1">
      <c r="A4602">
        <v>52</v>
      </c>
      <c r="B4602">
        <v>0</v>
      </c>
      <c r="C4602">
        <v>4</v>
      </c>
      <c r="D4602">
        <v>3895</v>
      </c>
      <c r="E4602">
        <v>0</v>
      </c>
      <c r="F4602">
        <v>13</v>
      </c>
      <c r="G4602">
        <v>80.5</v>
      </c>
      <c r="H4602">
        <v>1571.68</v>
      </c>
      <c r="I4602">
        <f t="shared" si="71"/>
        <v>0</v>
      </c>
      <c r="J4602" t="s">
        <v>3686</v>
      </c>
    </row>
    <row r="4603" spans="1:10" hidden="1">
      <c r="A4603">
        <v>41</v>
      </c>
      <c r="B4603">
        <v>0</v>
      </c>
      <c r="C4603">
        <v>4</v>
      </c>
      <c r="D4603">
        <v>5309</v>
      </c>
      <c r="E4603">
        <v>3</v>
      </c>
      <c r="F4603">
        <v>71</v>
      </c>
      <c r="G4603">
        <v>96.35</v>
      </c>
      <c r="H4603">
        <v>10105.370000000001</v>
      </c>
      <c r="I4603">
        <f t="shared" si="71"/>
        <v>0</v>
      </c>
      <c r="J4603" t="s">
        <v>3686</v>
      </c>
    </row>
    <row r="4604" spans="1:10" hidden="1">
      <c r="A4604">
        <v>50</v>
      </c>
      <c r="B4604">
        <v>0</v>
      </c>
      <c r="C4604">
        <v>4</v>
      </c>
      <c r="D4604">
        <v>5159</v>
      </c>
      <c r="E4604">
        <v>0</v>
      </c>
      <c r="F4604">
        <v>12</v>
      </c>
      <c r="G4604">
        <v>73.3</v>
      </c>
      <c r="H4604">
        <v>1348.85</v>
      </c>
      <c r="I4604">
        <f t="shared" si="71"/>
        <v>0</v>
      </c>
      <c r="J4604" t="s">
        <v>3686</v>
      </c>
    </row>
    <row r="4605" spans="1:10" hidden="1">
      <c r="A4605">
        <v>22</v>
      </c>
      <c r="B4605">
        <v>0</v>
      </c>
      <c r="C4605">
        <v>4</v>
      </c>
      <c r="D4605">
        <v>3114</v>
      </c>
      <c r="E4605">
        <v>8</v>
      </c>
      <c r="F4605">
        <v>26</v>
      </c>
      <c r="G4605">
        <v>98.1</v>
      </c>
      <c r="H4605">
        <v>2951.69</v>
      </c>
      <c r="I4605">
        <f t="shared" si="71"/>
        <v>0</v>
      </c>
      <c r="J4605" t="s">
        <v>3686</v>
      </c>
    </row>
    <row r="4606" spans="1:10" hidden="1">
      <c r="A4606">
        <v>69</v>
      </c>
      <c r="B4606">
        <v>0</v>
      </c>
      <c r="C4606">
        <v>4</v>
      </c>
      <c r="D4606">
        <v>4438</v>
      </c>
      <c r="E4606">
        <v>0</v>
      </c>
      <c r="F4606">
        <v>63</v>
      </c>
      <c r="G4606">
        <v>89.6</v>
      </c>
      <c r="H4606">
        <v>8172.2</v>
      </c>
      <c r="I4606">
        <f t="shared" si="71"/>
        <v>0</v>
      </c>
      <c r="J4606" t="s">
        <v>3686</v>
      </c>
    </row>
    <row r="4607" spans="1:10" hidden="1">
      <c r="A4607">
        <v>78</v>
      </c>
      <c r="B4607">
        <v>0</v>
      </c>
      <c r="C4607">
        <v>4</v>
      </c>
      <c r="D4607">
        <v>5261</v>
      </c>
      <c r="E4607">
        <v>0</v>
      </c>
      <c r="F4607">
        <v>65</v>
      </c>
      <c r="G4607">
        <v>111.05</v>
      </c>
      <c r="H4607">
        <v>9822.7000000000007</v>
      </c>
      <c r="I4607">
        <f t="shared" si="71"/>
        <v>0</v>
      </c>
      <c r="J4607" t="s">
        <v>3686</v>
      </c>
    </row>
    <row r="4608" spans="1:10" hidden="1">
      <c r="A4608">
        <v>79</v>
      </c>
      <c r="B4608">
        <v>0</v>
      </c>
      <c r="C4608">
        <v>4</v>
      </c>
      <c r="D4608">
        <v>3678</v>
      </c>
      <c r="E4608">
        <v>0</v>
      </c>
      <c r="F4608">
        <v>1</v>
      </c>
      <c r="G4608">
        <v>20.8</v>
      </c>
      <c r="H4608">
        <v>68.94</v>
      </c>
      <c r="I4608">
        <f t="shared" si="71"/>
        <v>0</v>
      </c>
      <c r="J4608" t="s">
        <v>3751</v>
      </c>
    </row>
    <row r="4609" spans="1:10" hidden="1">
      <c r="A4609">
        <v>74</v>
      </c>
      <c r="B4609">
        <v>2</v>
      </c>
      <c r="C4609">
        <v>4</v>
      </c>
      <c r="D4609">
        <v>3333</v>
      </c>
      <c r="E4609">
        <v>0</v>
      </c>
      <c r="F4609">
        <v>45</v>
      </c>
      <c r="G4609">
        <v>99.7</v>
      </c>
      <c r="H4609">
        <v>5693.65</v>
      </c>
      <c r="I4609">
        <f t="shared" si="71"/>
        <v>0</v>
      </c>
      <c r="J4609" t="s">
        <v>3686</v>
      </c>
    </row>
    <row r="4610" spans="1:10" hidden="1">
      <c r="A4610">
        <v>50</v>
      </c>
      <c r="B4610">
        <v>1</v>
      </c>
      <c r="C4610">
        <v>4</v>
      </c>
      <c r="D4610">
        <v>2009</v>
      </c>
      <c r="E4610">
        <v>8</v>
      </c>
      <c r="F4610">
        <v>35</v>
      </c>
      <c r="G4610">
        <v>20.5</v>
      </c>
      <c r="H4610">
        <v>2415.9</v>
      </c>
      <c r="I4610">
        <f t="shared" ref="I4610:I4673" si="72">IF(J4610="Churned",1,0)</f>
        <v>0</v>
      </c>
      <c r="J4610" t="s">
        <v>3686</v>
      </c>
    </row>
    <row r="4611" spans="1:10" hidden="1">
      <c r="A4611">
        <v>37</v>
      </c>
      <c r="B4611">
        <v>3</v>
      </c>
      <c r="C4611">
        <v>4</v>
      </c>
      <c r="D4611">
        <v>5868</v>
      </c>
      <c r="E4611">
        <v>0</v>
      </c>
      <c r="F4611">
        <v>3</v>
      </c>
      <c r="G4611">
        <v>20.85</v>
      </c>
      <c r="H4611">
        <v>119.39</v>
      </c>
      <c r="I4611">
        <f t="shared" si="72"/>
        <v>0</v>
      </c>
      <c r="J4611" t="s">
        <v>3751</v>
      </c>
    </row>
    <row r="4612" spans="1:10" hidden="1">
      <c r="A4612">
        <v>33</v>
      </c>
      <c r="B4612">
        <v>0</v>
      </c>
      <c r="C4612">
        <v>4</v>
      </c>
      <c r="D4612">
        <v>5012</v>
      </c>
      <c r="E4612">
        <v>1</v>
      </c>
      <c r="F4612">
        <v>66</v>
      </c>
      <c r="G4612">
        <v>85.25</v>
      </c>
      <c r="H4612">
        <v>8366.4500000000007</v>
      </c>
      <c r="I4612">
        <f t="shared" si="72"/>
        <v>0</v>
      </c>
      <c r="J4612" t="s">
        <v>3686</v>
      </c>
    </row>
    <row r="4613" spans="1:10" hidden="1">
      <c r="A4613">
        <v>42</v>
      </c>
      <c r="B4613">
        <v>0</v>
      </c>
      <c r="C4613">
        <v>4</v>
      </c>
      <c r="D4613">
        <v>2388</v>
      </c>
      <c r="E4613">
        <v>0</v>
      </c>
      <c r="F4613">
        <v>2</v>
      </c>
      <c r="G4613">
        <v>70.7</v>
      </c>
      <c r="H4613">
        <v>144.63999999999999</v>
      </c>
      <c r="I4613">
        <f t="shared" si="72"/>
        <v>0</v>
      </c>
      <c r="J4613" t="s">
        <v>3751</v>
      </c>
    </row>
    <row r="4614" spans="1:10" hidden="1">
      <c r="A4614">
        <v>50</v>
      </c>
      <c r="B4614">
        <v>0</v>
      </c>
      <c r="C4614">
        <v>4</v>
      </c>
      <c r="D4614">
        <v>6213</v>
      </c>
      <c r="E4614">
        <v>9</v>
      </c>
      <c r="F4614">
        <v>60</v>
      </c>
      <c r="G4614">
        <v>99.8</v>
      </c>
      <c r="H4614">
        <v>8054.55</v>
      </c>
      <c r="I4614">
        <f t="shared" si="72"/>
        <v>0</v>
      </c>
      <c r="J4614" t="s">
        <v>3686</v>
      </c>
    </row>
    <row r="4615" spans="1:10" hidden="1">
      <c r="A4615">
        <v>58</v>
      </c>
      <c r="B4615">
        <v>0</v>
      </c>
      <c r="C4615">
        <v>4</v>
      </c>
      <c r="D4615">
        <v>2613</v>
      </c>
      <c r="E4615">
        <v>1</v>
      </c>
      <c r="F4615">
        <v>48</v>
      </c>
      <c r="G4615">
        <v>96.9</v>
      </c>
      <c r="H4615">
        <v>4766.25</v>
      </c>
      <c r="I4615">
        <f t="shared" si="72"/>
        <v>0</v>
      </c>
      <c r="J4615" t="s">
        <v>3686</v>
      </c>
    </row>
    <row r="4616" spans="1:10" hidden="1">
      <c r="A4616">
        <v>37</v>
      </c>
      <c r="B4616">
        <v>0</v>
      </c>
      <c r="C4616">
        <v>4</v>
      </c>
      <c r="D4616">
        <v>6490</v>
      </c>
      <c r="E4616">
        <v>0</v>
      </c>
      <c r="F4616">
        <v>58</v>
      </c>
      <c r="G4616">
        <v>24.45</v>
      </c>
      <c r="H4616">
        <v>1651.64</v>
      </c>
      <c r="I4616">
        <f t="shared" si="72"/>
        <v>0</v>
      </c>
      <c r="J4616" t="s">
        <v>3686</v>
      </c>
    </row>
    <row r="4617" spans="1:10" hidden="1">
      <c r="A4617">
        <v>22</v>
      </c>
      <c r="B4617">
        <v>0</v>
      </c>
      <c r="C4617">
        <v>4</v>
      </c>
      <c r="D4617">
        <v>4845</v>
      </c>
      <c r="E4617">
        <v>0</v>
      </c>
      <c r="F4617">
        <v>1</v>
      </c>
      <c r="G4617">
        <v>20.45</v>
      </c>
      <c r="H4617">
        <v>50.54</v>
      </c>
      <c r="I4617">
        <f t="shared" si="72"/>
        <v>0</v>
      </c>
      <c r="J4617" t="s">
        <v>3751</v>
      </c>
    </row>
    <row r="4618" spans="1:10" hidden="1">
      <c r="A4618">
        <v>33</v>
      </c>
      <c r="B4618">
        <v>2</v>
      </c>
      <c r="C4618">
        <v>4</v>
      </c>
      <c r="D4618">
        <v>2613</v>
      </c>
      <c r="E4618">
        <v>6</v>
      </c>
      <c r="F4618">
        <v>30</v>
      </c>
      <c r="G4618">
        <v>54.45</v>
      </c>
      <c r="H4618">
        <v>1963.4</v>
      </c>
      <c r="I4618">
        <f t="shared" si="72"/>
        <v>0</v>
      </c>
      <c r="J4618" t="s">
        <v>3686</v>
      </c>
    </row>
    <row r="4619" spans="1:10" hidden="1">
      <c r="A4619">
        <v>42</v>
      </c>
      <c r="B4619">
        <v>0</v>
      </c>
      <c r="C4619">
        <v>4</v>
      </c>
      <c r="D4619">
        <v>5466</v>
      </c>
      <c r="E4619">
        <v>0</v>
      </c>
      <c r="F4619">
        <v>71</v>
      </c>
      <c r="G4619">
        <v>79.05</v>
      </c>
      <c r="H4619">
        <v>8487.64</v>
      </c>
      <c r="I4619">
        <f t="shared" si="72"/>
        <v>0</v>
      </c>
      <c r="J4619" t="s">
        <v>3686</v>
      </c>
    </row>
    <row r="4620" spans="1:10" hidden="1">
      <c r="A4620">
        <v>26</v>
      </c>
      <c r="B4620">
        <v>0</v>
      </c>
      <c r="C4620">
        <v>4</v>
      </c>
      <c r="D4620">
        <v>4058</v>
      </c>
      <c r="E4620">
        <v>9</v>
      </c>
      <c r="F4620">
        <v>71</v>
      </c>
      <c r="G4620">
        <v>24.5</v>
      </c>
      <c r="H4620">
        <v>4100.9799999999996</v>
      </c>
      <c r="I4620">
        <f t="shared" si="72"/>
        <v>0</v>
      </c>
      <c r="J4620" t="s">
        <v>3686</v>
      </c>
    </row>
    <row r="4621" spans="1:10" hidden="1">
      <c r="A4621">
        <v>50</v>
      </c>
      <c r="B4621">
        <v>3</v>
      </c>
      <c r="C4621">
        <v>4</v>
      </c>
      <c r="D4621">
        <v>4535</v>
      </c>
      <c r="E4621">
        <v>6</v>
      </c>
      <c r="F4621">
        <v>8</v>
      </c>
      <c r="G4621">
        <v>19.649999999999999</v>
      </c>
      <c r="H4621">
        <v>379.11</v>
      </c>
      <c r="I4621">
        <f t="shared" si="72"/>
        <v>0</v>
      </c>
      <c r="J4621" t="s">
        <v>3686</v>
      </c>
    </row>
    <row r="4622" spans="1:10" hidden="1">
      <c r="A4622">
        <v>44</v>
      </c>
      <c r="B4622">
        <v>5</v>
      </c>
      <c r="C4622">
        <v>4</v>
      </c>
      <c r="D4622">
        <v>4854</v>
      </c>
      <c r="E4622">
        <v>3</v>
      </c>
      <c r="F4622">
        <v>53</v>
      </c>
      <c r="G4622">
        <v>60.6</v>
      </c>
      <c r="H4622">
        <v>4992.47</v>
      </c>
      <c r="I4622">
        <f t="shared" si="72"/>
        <v>0</v>
      </c>
      <c r="J4622" t="s">
        <v>3686</v>
      </c>
    </row>
    <row r="4623" spans="1:10" hidden="1">
      <c r="A4623">
        <v>20</v>
      </c>
      <c r="B4623">
        <v>0</v>
      </c>
      <c r="C4623">
        <v>4</v>
      </c>
      <c r="D4623">
        <v>5537</v>
      </c>
      <c r="E4623">
        <v>0</v>
      </c>
      <c r="F4623">
        <v>1</v>
      </c>
      <c r="G4623">
        <v>19.55</v>
      </c>
      <c r="H4623">
        <v>27.78</v>
      </c>
      <c r="I4623">
        <f t="shared" si="72"/>
        <v>0</v>
      </c>
      <c r="J4623" t="s">
        <v>3751</v>
      </c>
    </row>
    <row r="4624" spans="1:10" hidden="1">
      <c r="A4624">
        <v>58</v>
      </c>
      <c r="B4624">
        <v>0</v>
      </c>
      <c r="C4624">
        <v>4</v>
      </c>
      <c r="D4624">
        <v>3190</v>
      </c>
      <c r="E4624">
        <v>0</v>
      </c>
      <c r="F4624">
        <v>17</v>
      </c>
      <c r="G4624">
        <v>55.5</v>
      </c>
      <c r="H4624">
        <v>1506.71</v>
      </c>
      <c r="I4624">
        <f t="shared" si="72"/>
        <v>0</v>
      </c>
      <c r="J4624" t="s">
        <v>3686</v>
      </c>
    </row>
    <row r="4625" spans="1:10" hidden="1">
      <c r="A4625">
        <v>29</v>
      </c>
      <c r="B4625">
        <v>0</v>
      </c>
      <c r="C4625">
        <v>4</v>
      </c>
      <c r="D4625">
        <v>5066</v>
      </c>
      <c r="E4625">
        <v>0</v>
      </c>
      <c r="F4625">
        <v>8</v>
      </c>
      <c r="G4625">
        <v>20.2</v>
      </c>
      <c r="H4625">
        <v>183.11</v>
      </c>
      <c r="I4625">
        <f t="shared" si="72"/>
        <v>0</v>
      </c>
      <c r="J4625" t="s">
        <v>3686</v>
      </c>
    </row>
    <row r="4626" spans="1:10" hidden="1">
      <c r="A4626">
        <v>30</v>
      </c>
      <c r="B4626">
        <v>0</v>
      </c>
      <c r="C4626">
        <v>4</v>
      </c>
      <c r="D4626">
        <v>5880</v>
      </c>
      <c r="E4626">
        <v>0</v>
      </c>
      <c r="F4626">
        <v>29</v>
      </c>
      <c r="G4626">
        <v>19.100000000000001</v>
      </c>
      <c r="H4626">
        <v>1965.58</v>
      </c>
      <c r="I4626">
        <f t="shared" si="72"/>
        <v>0</v>
      </c>
      <c r="J4626" t="s">
        <v>3686</v>
      </c>
    </row>
    <row r="4627" spans="1:10" hidden="1">
      <c r="A4627">
        <v>64</v>
      </c>
      <c r="B4627">
        <v>0</v>
      </c>
      <c r="C4627">
        <v>4</v>
      </c>
      <c r="D4627">
        <v>5650</v>
      </c>
      <c r="E4627">
        <v>0</v>
      </c>
      <c r="F4627">
        <v>1</v>
      </c>
      <c r="G4627">
        <v>20</v>
      </c>
      <c r="H4627">
        <v>45.99</v>
      </c>
      <c r="I4627">
        <f t="shared" si="72"/>
        <v>0</v>
      </c>
      <c r="J4627" t="s">
        <v>3751</v>
      </c>
    </row>
    <row r="4628" spans="1:10" hidden="1">
      <c r="A4628">
        <v>26</v>
      </c>
      <c r="B4628">
        <v>2</v>
      </c>
      <c r="C4628">
        <v>4</v>
      </c>
      <c r="D4628">
        <v>6404</v>
      </c>
      <c r="E4628">
        <v>7</v>
      </c>
      <c r="F4628">
        <v>51</v>
      </c>
      <c r="G4628">
        <v>34.200000000000003</v>
      </c>
      <c r="H4628">
        <v>1772.61</v>
      </c>
      <c r="I4628">
        <f t="shared" si="72"/>
        <v>0</v>
      </c>
      <c r="J4628" t="s">
        <v>3686</v>
      </c>
    </row>
    <row r="4629" spans="1:10" hidden="1">
      <c r="A4629">
        <v>40</v>
      </c>
      <c r="B4629">
        <v>0</v>
      </c>
      <c r="C4629">
        <v>4</v>
      </c>
      <c r="D4629">
        <v>4175</v>
      </c>
      <c r="E4629">
        <v>1</v>
      </c>
      <c r="F4629">
        <v>68</v>
      </c>
      <c r="G4629">
        <v>118.6</v>
      </c>
      <c r="H4629">
        <v>8039.2</v>
      </c>
      <c r="I4629">
        <f t="shared" si="72"/>
        <v>0</v>
      </c>
      <c r="J4629" t="s">
        <v>3686</v>
      </c>
    </row>
    <row r="4630" spans="1:10" hidden="1">
      <c r="A4630">
        <v>55</v>
      </c>
      <c r="B4630">
        <v>0</v>
      </c>
      <c r="C4630">
        <v>4</v>
      </c>
      <c r="D4630">
        <v>3903</v>
      </c>
      <c r="E4630">
        <v>0</v>
      </c>
      <c r="F4630">
        <v>10</v>
      </c>
      <c r="G4630">
        <v>46</v>
      </c>
      <c r="H4630">
        <v>627.20000000000005</v>
      </c>
      <c r="I4630">
        <f t="shared" si="72"/>
        <v>0</v>
      </c>
      <c r="J4630" t="s">
        <v>3686</v>
      </c>
    </row>
    <row r="4631" spans="1:10" hidden="1">
      <c r="A4631">
        <v>23</v>
      </c>
      <c r="B4631">
        <v>3</v>
      </c>
      <c r="C4631">
        <v>4</v>
      </c>
      <c r="D4631">
        <v>5681</v>
      </c>
      <c r="E4631">
        <v>1</v>
      </c>
      <c r="F4631">
        <v>8</v>
      </c>
      <c r="G4631">
        <v>55.75</v>
      </c>
      <c r="H4631">
        <v>546.08000000000004</v>
      </c>
      <c r="I4631">
        <f t="shared" si="72"/>
        <v>0</v>
      </c>
      <c r="J4631" t="s">
        <v>3686</v>
      </c>
    </row>
    <row r="4632" spans="1:10" hidden="1">
      <c r="A4632">
        <v>27</v>
      </c>
      <c r="B4632">
        <v>0</v>
      </c>
      <c r="C4632">
        <v>4</v>
      </c>
      <c r="D4632">
        <v>4636</v>
      </c>
      <c r="E4632">
        <v>0</v>
      </c>
      <c r="F4632">
        <v>32</v>
      </c>
      <c r="G4632">
        <v>19.8</v>
      </c>
      <c r="H4632">
        <v>1936.34</v>
      </c>
      <c r="I4632">
        <f t="shared" si="72"/>
        <v>0</v>
      </c>
      <c r="J4632" t="s">
        <v>3686</v>
      </c>
    </row>
    <row r="4633" spans="1:10" hidden="1">
      <c r="A4633">
        <v>45</v>
      </c>
      <c r="B4633">
        <v>0</v>
      </c>
      <c r="C4633">
        <v>4</v>
      </c>
      <c r="D4633">
        <v>4190</v>
      </c>
      <c r="E4633">
        <v>0</v>
      </c>
      <c r="F4633">
        <v>10</v>
      </c>
      <c r="G4633">
        <v>19.3</v>
      </c>
      <c r="H4633">
        <v>639.4</v>
      </c>
      <c r="I4633">
        <f t="shared" si="72"/>
        <v>0</v>
      </c>
      <c r="J4633" t="s">
        <v>3686</v>
      </c>
    </row>
    <row r="4634" spans="1:10" hidden="1">
      <c r="A4634">
        <v>62</v>
      </c>
      <c r="B4634">
        <v>2</v>
      </c>
      <c r="C4634">
        <v>4</v>
      </c>
      <c r="D4634">
        <v>5113</v>
      </c>
      <c r="E4634">
        <v>5</v>
      </c>
      <c r="F4634">
        <v>2</v>
      </c>
      <c r="G4634">
        <v>20.3</v>
      </c>
      <c r="H4634">
        <v>54.79</v>
      </c>
      <c r="I4634">
        <f t="shared" si="72"/>
        <v>0</v>
      </c>
      <c r="J4634" t="s">
        <v>3751</v>
      </c>
    </row>
    <row r="4635" spans="1:10" hidden="1">
      <c r="A4635">
        <v>55</v>
      </c>
      <c r="B4635">
        <v>3</v>
      </c>
      <c r="C4635">
        <v>4</v>
      </c>
      <c r="D4635">
        <v>3087</v>
      </c>
      <c r="E4635">
        <v>0</v>
      </c>
      <c r="F4635">
        <v>33</v>
      </c>
      <c r="G4635">
        <v>95.3</v>
      </c>
      <c r="H4635">
        <v>3617.03</v>
      </c>
      <c r="I4635">
        <f t="shared" si="72"/>
        <v>0</v>
      </c>
      <c r="J4635" t="s">
        <v>3686</v>
      </c>
    </row>
    <row r="4636" spans="1:10" hidden="1">
      <c r="A4636">
        <v>25</v>
      </c>
      <c r="B4636">
        <v>0</v>
      </c>
      <c r="C4636">
        <v>4</v>
      </c>
      <c r="D4636">
        <v>5816</v>
      </c>
      <c r="E4636">
        <v>0</v>
      </c>
      <c r="F4636">
        <v>63</v>
      </c>
      <c r="G4636">
        <v>71.900000000000006</v>
      </c>
      <c r="H4636">
        <v>7162.37</v>
      </c>
      <c r="I4636">
        <f t="shared" si="72"/>
        <v>0</v>
      </c>
      <c r="J4636" t="s">
        <v>3686</v>
      </c>
    </row>
    <row r="4637" spans="1:10" hidden="1">
      <c r="A4637">
        <v>37</v>
      </c>
      <c r="B4637">
        <v>0</v>
      </c>
      <c r="C4637">
        <v>4</v>
      </c>
      <c r="D4637">
        <v>5617</v>
      </c>
      <c r="E4637">
        <v>0</v>
      </c>
      <c r="F4637">
        <v>64</v>
      </c>
      <c r="G4637">
        <v>104.4</v>
      </c>
      <c r="H4637">
        <v>9625.1299999999992</v>
      </c>
      <c r="I4637">
        <f t="shared" si="72"/>
        <v>0</v>
      </c>
      <c r="J4637" t="s">
        <v>3686</v>
      </c>
    </row>
    <row r="4638" spans="1:10" hidden="1">
      <c r="A4638">
        <v>55</v>
      </c>
      <c r="B4638">
        <v>2</v>
      </c>
      <c r="C4638">
        <v>4</v>
      </c>
      <c r="D4638">
        <v>4135</v>
      </c>
      <c r="E4638">
        <v>5</v>
      </c>
      <c r="F4638">
        <v>71</v>
      </c>
      <c r="G4638">
        <v>87.25</v>
      </c>
      <c r="H4638">
        <v>9742.3799999999992</v>
      </c>
      <c r="I4638">
        <f t="shared" si="72"/>
        <v>0</v>
      </c>
      <c r="J4638" t="s">
        <v>3686</v>
      </c>
    </row>
    <row r="4639" spans="1:10" hidden="1">
      <c r="A4639">
        <v>20</v>
      </c>
      <c r="B4639">
        <v>0</v>
      </c>
      <c r="C4639">
        <v>4</v>
      </c>
      <c r="D4639">
        <v>5991</v>
      </c>
      <c r="E4639">
        <v>0</v>
      </c>
      <c r="F4639">
        <v>70</v>
      </c>
      <c r="G4639">
        <v>79.400000000000006</v>
      </c>
      <c r="H4639">
        <v>8571.1</v>
      </c>
      <c r="I4639">
        <f t="shared" si="72"/>
        <v>0</v>
      </c>
      <c r="J4639" t="s">
        <v>3686</v>
      </c>
    </row>
    <row r="4640" spans="1:10" hidden="1">
      <c r="A4640">
        <v>37</v>
      </c>
      <c r="B4640">
        <v>0</v>
      </c>
      <c r="C4640">
        <v>4</v>
      </c>
      <c r="D4640">
        <v>5097</v>
      </c>
      <c r="E4640">
        <v>0</v>
      </c>
      <c r="F4640">
        <v>66</v>
      </c>
      <c r="G4640">
        <v>105.65</v>
      </c>
      <c r="H4640">
        <v>8887.86</v>
      </c>
      <c r="I4640">
        <f t="shared" si="72"/>
        <v>0</v>
      </c>
      <c r="J4640" t="s">
        <v>3686</v>
      </c>
    </row>
    <row r="4641" spans="1:10" hidden="1">
      <c r="A4641">
        <v>24</v>
      </c>
      <c r="B4641">
        <v>0</v>
      </c>
      <c r="C4641">
        <v>4</v>
      </c>
      <c r="D4641">
        <v>5028</v>
      </c>
      <c r="E4641">
        <v>0</v>
      </c>
      <c r="F4641">
        <v>39</v>
      </c>
      <c r="G4641">
        <v>90.7</v>
      </c>
      <c r="H4641">
        <v>4195.59</v>
      </c>
      <c r="I4641">
        <f t="shared" si="72"/>
        <v>0</v>
      </c>
      <c r="J4641" t="s">
        <v>3686</v>
      </c>
    </row>
    <row r="4642" spans="1:10" hidden="1">
      <c r="A4642">
        <v>40</v>
      </c>
      <c r="B4642">
        <v>0</v>
      </c>
      <c r="C4642">
        <v>4</v>
      </c>
      <c r="D4642">
        <v>3276</v>
      </c>
      <c r="E4642">
        <v>0</v>
      </c>
      <c r="F4642">
        <v>14</v>
      </c>
      <c r="G4642">
        <v>80.349999999999994</v>
      </c>
      <c r="H4642">
        <v>1128.1500000000001</v>
      </c>
      <c r="I4642">
        <f t="shared" si="72"/>
        <v>0</v>
      </c>
      <c r="J4642" t="s">
        <v>3686</v>
      </c>
    </row>
    <row r="4643" spans="1:10" hidden="1">
      <c r="A4643">
        <v>44</v>
      </c>
      <c r="B4643">
        <v>0</v>
      </c>
      <c r="C4643">
        <v>4</v>
      </c>
      <c r="D4643">
        <v>5255</v>
      </c>
      <c r="E4643">
        <v>1</v>
      </c>
      <c r="F4643">
        <v>35</v>
      </c>
      <c r="G4643">
        <v>62.15</v>
      </c>
      <c r="H4643">
        <v>3074</v>
      </c>
      <c r="I4643">
        <f t="shared" si="72"/>
        <v>0</v>
      </c>
      <c r="J4643" t="s">
        <v>3686</v>
      </c>
    </row>
    <row r="4644" spans="1:10" hidden="1">
      <c r="A4644">
        <v>76</v>
      </c>
      <c r="B4644">
        <v>0</v>
      </c>
      <c r="C4644">
        <v>4</v>
      </c>
      <c r="D4644">
        <v>2051</v>
      </c>
      <c r="E4644">
        <v>0</v>
      </c>
      <c r="F4644">
        <v>19</v>
      </c>
      <c r="G4644">
        <v>65.349999999999994</v>
      </c>
      <c r="H4644">
        <v>2085.86</v>
      </c>
      <c r="I4644">
        <f t="shared" si="72"/>
        <v>0</v>
      </c>
      <c r="J4644" t="s">
        <v>3686</v>
      </c>
    </row>
    <row r="4645" spans="1:10" hidden="1">
      <c r="A4645">
        <v>73</v>
      </c>
      <c r="B4645">
        <v>0</v>
      </c>
      <c r="C4645">
        <v>4</v>
      </c>
      <c r="D4645">
        <v>5913</v>
      </c>
      <c r="E4645">
        <v>0</v>
      </c>
      <c r="F4645">
        <v>1</v>
      </c>
      <c r="G4645">
        <v>43.85</v>
      </c>
      <c r="H4645">
        <v>69.75</v>
      </c>
      <c r="I4645">
        <f t="shared" si="72"/>
        <v>0</v>
      </c>
      <c r="J4645" t="s">
        <v>3751</v>
      </c>
    </row>
    <row r="4646" spans="1:10" hidden="1">
      <c r="A4646">
        <v>51</v>
      </c>
      <c r="B4646">
        <v>0</v>
      </c>
      <c r="C4646">
        <v>4</v>
      </c>
      <c r="D4646">
        <v>4047</v>
      </c>
      <c r="E4646">
        <v>2</v>
      </c>
      <c r="F4646">
        <v>3</v>
      </c>
      <c r="G4646">
        <v>46.1</v>
      </c>
      <c r="H4646">
        <v>138.13</v>
      </c>
      <c r="I4646">
        <f t="shared" si="72"/>
        <v>0</v>
      </c>
      <c r="J4646" t="s">
        <v>3751</v>
      </c>
    </row>
    <row r="4647" spans="1:10" hidden="1">
      <c r="A4647">
        <v>61</v>
      </c>
      <c r="B4647">
        <v>2</v>
      </c>
      <c r="C4647">
        <v>4</v>
      </c>
      <c r="D4647">
        <v>4810</v>
      </c>
      <c r="E4647">
        <v>8</v>
      </c>
      <c r="F4647">
        <v>49</v>
      </c>
      <c r="G4647">
        <v>39.200000000000003</v>
      </c>
      <c r="H4647">
        <v>1838.15</v>
      </c>
      <c r="I4647">
        <f t="shared" si="72"/>
        <v>0</v>
      </c>
      <c r="J4647" t="s">
        <v>3686</v>
      </c>
    </row>
    <row r="4648" spans="1:10" hidden="1">
      <c r="A4648">
        <v>54</v>
      </c>
      <c r="B4648">
        <v>0</v>
      </c>
      <c r="C4648">
        <v>4</v>
      </c>
      <c r="D4648">
        <v>3378</v>
      </c>
      <c r="E4648">
        <v>0</v>
      </c>
      <c r="F4648">
        <v>33</v>
      </c>
      <c r="G4648">
        <v>25.7</v>
      </c>
      <c r="H4648">
        <v>2030.6</v>
      </c>
      <c r="I4648">
        <f t="shared" si="72"/>
        <v>0</v>
      </c>
      <c r="J4648" t="s">
        <v>3686</v>
      </c>
    </row>
    <row r="4649" spans="1:10" hidden="1">
      <c r="A4649">
        <v>61</v>
      </c>
      <c r="B4649">
        <v>0</v>
      </c>
      <c r="C4649">
        <v>4</v>
      </c>
      <c r="D4649">
        <v>2237</v>
      </c>
      <c r="E4649">
        <v>0</v>
      </c>
      <c r="F4649">
        <v>2</v>
      </c>
      <c r="G4649">
        <v>20</v>
      </c>
      <c r="H4649">
        <v>127.44</v>
      </c>
      <c r="I4649">
        <f t="shared" si="72"/>
        <v>0</v>
      </c>
      <c r="J4649" t="s">
        <v>3751</v>
      </c>
    </row>
    <row r="4650" spans="1:10" hidden="1">
      <c r="A4650">
        <v>24</v>
      </c>
      <c r="B4650">
        <v>0</v>
      </c>
      <c r="C4650">
        <v>4</v>
      </c>
      <c r="D4650">
        <v>4147</v>
      </c>
      <c r="E4650">
        <v>7</v>
      </c>
      <c r="F4650">
        <v>72</v>
      </c>
      <c r="G4650">
        <v>85.1</v>
      </c>
      <c r="H4650">
        <v>7634.28</v>
      </c>
      <c r="I4650">
        <f t="shared" si="72"/>
        <v>0</v>
      </c>
      <c r="J4650" t="s">
        <v>3686</v>
      </c>
    </row>
    <row r="4651" spans="1:10" hidden="1">
      <c r="A4651">
        <v>60</v>
      </c>
      <c r="B4651">
        <v>0</v>
      </c>
      <c r="C4651">
        <v>4</v>
      </c>
      <c r="D4651">
        <v>2445</v>
      </c>
      <c r="E4651">
        <v>0</v>
      </c>
      <c r="F4651">
        <v>27</v>
      </c>
      <c r="G4651">
        <v>81.7</v>
      </c>
      <c r="H4651">
        <v>3542.3</v>
      </c>
      <c r="I4651">
        <f t="shared" si="72"/>
        <v>0</v>
      </c>
      <c r="J4651" t="s">
        <v>3686</v>
      </c>
    </row>
    <row r="4652" spans="1:10" hidden="1">
      <c r="A4652">
        <v>40</v>
      </c>
      <c r="B4652">
        <v>0</v>
      </c>
      <c r="C4652">
        <v>4</v>
      </c>
      <c r="D4652">
        <v>5592</v>
      </c>
      <c r="E4652">
        <v>0</v>
      </c>
      <c r="F4652">
        <v>50</v>
      </c>
      <c r="G4652">
        <v>79.599999999999994</v>
      </c>
      <c r="H4652">
        <v>6446.7</v>
      </c>
      <c r="I4652">
        <f t="shared" si="72"/>
        <v>0</v>
      </c>
      <c r="J4652" t="s">
        <v>3686</v>
      </c>
    </row>
    <row r="4653" spans="1:10" hidden="1">
      <c r="A4653">
        <v>24</v>
      </c>
      <c r="B4653">
        <v>0</v>
      </c>
      <c r="C4653">
        <v>4</v>
      </c>
      <c r="D4653">
        <v>3997</v>
      </c>
      <c r="E4653">
        <v>7</v>
      </c>
      <c r="F4653">
        <v>48</v>
      </c>
      <c r="G4653">
        <v>70.55</v>
      </c>
      <c r="H4653">
        <v>5283.86</v>
      </c>
      <c r="I4653">
        <f t="shared" si="72"/>
        <v>0</v>
      </c>
      <c r="J4653" t="s">
        <v>3686</v>
      </c>
    </row>
    <row r="4654" spans="1:10" hidden="1">
      <c r="A4654">
        <v>58</v>
      </c>
      <c r="B4654">
        <v>0</v>
      </c>
      <c r="C4654">
        <v>4</v>
      </c>
      <c r="D4654">
        <v>4196</v>
      </c>
      <c r="E4654">
        <v>0</v>
      </c>
      <c r="F4654">
        <v>2</v>
      </c>
      <c r="G4654">
        <v>20.45</v>
      </c>
      <c r="H4654">
        <v>126.8</v>
      </c>
      <c r="I4654">
        <f t="shared" si="72"/>
        <v>0</v>
      </c>
      <c r="J4654" t="s">
        <v>3751</v>
      </c>
    </row>
    <row r="4655" spans="1:10" hidden="1">
      <c r="A4655">
        <v>39</v>
      </c>
      <c r="B4655">
        <v>0</v>
      </c>
      <c r="C4655">
        <v>4</v>
      </c>
      <c r="D4655">
        <v>5565</v>
      </c>
      <c r="E4655">
        <v>0</v>
      </c>
      <c r="F4655">
        <v>4</v>
      </c>
      <c r="G4655">
        <v>44.8</v>
      </c>
      <c r="H4655">
        <v>351.28</v>
      </c>
      <c r="I4655">
        <f t="shared" si="72"/>
        <v>0</v>
      </c>
      <c r="J4655" t="s">
        <v>3686</v>
      </c>
    </row>
    <row r="4656" spans="1:10" hidden="1">
      <c r="A4656">
        <v>41</v>
      </c>
      <c r="B4656">
        <v>0</v>
      </c>
      <c r="C4656">
        <v>4</v>
      </c>
      <c r="D4656">
        <v>5601</v>
      </c>
      <c r="E4656">
        <v>7</v>
      </c>
      <c r="F4656">
        <v>68</v>
      </c>
      <c r="G4656">
        <v>79.599999999999994</v>
      </c>
      <c r="H4656">
        <v>8776.4</v>
      </c>
      <c r="I4656">
        <f t="shared" si="72"/>
        <v>0</v>
      </c>
      <c r="J4656" t="s">
        <v>3686</v>
      </c>
    </row>
    <row r="4657" spans="1:10" hidden="1">
      <c r="A4657">
        <v>23</v>
      </c>
      <c r="B4657">
        <v>2</v>
      </c>
      <c r="C4657">
        <v>4</v>
      </c>
      <c r="D4657">
        <v>5731</v>
      </c>
      <c r="E4657">
        <v>0</v>
      </c>
      <c r="F4657">
        <v>21</v>
      </c>
      <c r="G4657">
        <v>45.65</v>
      </c>
      <c r="H4657">
        <v>1396.02</v>
      </c>
      <c r="I4657">
        <f t="shared" si="72"/>
        <v>0</v>
      </c>
      <c r="J4657" t="s">
        <v>3686</v>
      </c>
    </row>
    <row r="4658" spans="1:10" hidden="1">
      <c r="A4658">
        <v>28</v>
      </c>
      <c r="B4658">
        <v>0</v>
      </c>
      <c r="C4658">
        <v>4</v>
      </c>
      <c r="D4658">
        <v>3949</v>
      </c>
      <c r="E4658">
        <v>0</v>
      </c>
      <c r="F4658">
        <v>19</v>
      </c>
      <c r="G4658">
        <v>59.55</v>
      </c>
      <c r="H4658">
        <v>1369.75</v>
      </c>
      <c r="I4658">
        <f t="shared" si="72"/>
        <v>0</v>
      </c>
      <c r="J4658" t="s">
        <v>3686</v>
      </c>
    </row>
    <row r="4659" spans="1:10" hidden="1">
      <c r="A4659">
        <v>38</v>
      </c>
      <c r="B4659">
        <v>0</v>
      </c>
      <c r="C4659">
        <v>4</v>
      </c>
      <c r="D4659">
        <v>5757</v>
      </c>
      <c r="E4659">
        <v>1</v>
      </c>
      <c r="F4659">
        <v>68</v>
      </c>
      <c r="G4659">
        <v>100.3</v>
      </c>
      <c r="H4659">
        <v>10211.030000000001</v>
      </c>
      <c r="I4659">
        <f t="shared" si="72"/>
        <v>0</v>
      </c>
      <c r="J4659" t="s">
        <v>3686</v>
      </c>
    </row>
    <row r="4660" spans="1:10" hidden="1">
      <c r="A4660">
        <v>60</v>
      </c>
      <c r="B4660">
        <v>0</v>
      </c>
      <c r="C4660">
        <v>4</v>
      </c>
      <c r="D4660">
        <v>5487</v>
      </c>
      <c r="E4660">
        <v>0</v>
      </c>
      <c r="F4660">
        <v>3</v>
      </c>
      <c r="G4660">
        <v>69.599999999999994</v>
      </c>
      <c r="H4660">
        <v>314.31</v>
      </c>
      <c r="I4660">
        <f t="shared" si="72"/>
        <v>0</v>
      </c>
      <c r="J4660" t="s">
        <v>3751</v>
      </c>
    </row>
    <row r="4661" spans="1:10" hidden="1">
      <c r="A4661">
        <v>40</v>
      </c>
      <c r="B4661">
        <v>0</v>
      </c>
      <c r="C4661">
        <v>4</v>
      </c>
      <c r="D4661">
        <v>3463</v>
      </c>
      <c r="E4661">
        <v>0</v>
      </c>
      <c r="F4661">
        <v>7</v>
      </c>
      <c r="G4661">
        <v>35.299999999999997</v>
      </c>
      <c r="H4661">
        <v>264.8</v>
      </c>
      <c r="I4661">
        <f t="shared" si="72"/>
        <v>0</v>
      </c>
      <c r="J4661" t="s">
        <v>3686</v>
      </c>
    </row>
    <row r="4662" spans="1:10" hidden="1">
      <c r="A4662">
        <v>43</v>
      </c>
      <c r="B4662">
        <v>3</v>
      </c>
      <c r="C4662">
        <v>4</v>
      </c>
      <c r="D4662">
        <v>5432</v>
      </c>
      <c r="E4662">
        <v>0</v>
      </c>
      <c r="F4662">
        <v>34</v>
      </c>
      <c r="G4662">
        <v>105.35</v>
      </c>
      <c r="H4662">
        <v>4918.5600000000004</v>
      </c>
      <c r="I4662">
        <f t="shared" si="72"/>
        <v>0</v>
      </c>
      <c r="J4662" t="s">
        <v>3686</v>
      </c>
    </row>
    <row r="4663" spans="1:10" hidden="1">
      <c r="A4663">
        <v>43</v>
      </c>
      <c r="B4663">
        <v>0</v>
      </c>
      <c r="C4663">
        <v>4</v>
      </c>
      <c r="D4663">
        <v>4446</v>
      </c>
      <c r="E4663">
        <v>0</v>
      </c>
      <c r="F4663">
        <v>35</v>
      </c>
      <c r="G4663">
        <v>89.2</v>
      </c>
      <c r="H4663">
        <v>4987.6499999999996</v>
      </c>
      <c r="I4663">
        <f t="shared" si="72"/>
        <v>0</v>
      </c>
      <c r="J4663" t="s">
        <v>3686</v>
      </c>
    </row>
    <row r="4664" spans="1:10" hidden="1">
      <c r="A4664">
        <v>47</v>
      </c>
      <c r="B4664">
        <v>0</v>
      </c>
      <c r="C4664">
        <v>4</v>
      </c>
      <c r="D4664">
        <v>6307</v>
      </c>
      <c r="E4664">
        <v>1</v>
      </c>
      <c r="F4664">
        <v>62</v>
      </c>
      <c r="G4664">
        <v>84.95</v>
      </c>
      <c r="H4664">
        <v>5437.27</v>
      </c>
      <c r="I4664">
        <f t="shared" si="72"/>
        <v>0</v>
      </c>
      <c r="J4664" t="s">
        <v>3686</v>
      </c>
    </row>
    <row r="4665" spans="1:10" hidden="1">
      <c r="A4665">
        <v>47</v>
      </c>
      <c r="B4665">
        <v>0</v>
      </c>
      <c r="C4665">
        <v>4</v>
      </c>
      <c r="D4665">
        <v>4086</v>
      </c>
      <c r="E4665">
        <v>0</v>
      </c>
      <c r="F4665">
        <v>17</v>
      </c>
      <c r="G4665">
        <v>20.65</v>
      </c>
      <c r="H4665">
        <v>741.15</v>
      </c>
      <c r="I4665">
        <f t="shared" si="72"/>
        <v>0</v>
      </c>
      <c r="J4665" t="s">
        <v>3686</v>
      </c>
    </row>
    <row r="4666" spans="1:10" hidden="1">
      <c r="A4666">
        <v>60</v>
      </c>
      <c r="B4666">
        <v>0</v>
      </c>
      <c r="C4666">
        <v>4</v>
      </c>
      <c r="D4666">
        <v>5469</v>
      </c>
      <c r="E4666">
        <v>7</v>
      </c>
      <c r="F4666">
        <v>38</v>
      </c>
      <c r="G4666">
        <v>102.6</v>
      </c>
      <c r="H4666">
        <v>4143.8900000000003</v>
      </c>
      <c r="I4666">
        <f t="shared" si="72"/>
        <v>0</v>
      </c>
      <c r="J4666" t="s">
        <v>3686</v>
      </c>
    </row>
    <row r="4667" spans="1:10" hidden="1">
      <c r="A4667">
        <v>46</v>
      </c>
      <c r="B4667">
        <v>1</v>
      </c>
      <c r="C4667">
        <v>4</v>
      </c>
      <c r="D4667">
        <v>4143</v>
      </c>
      <c r="E4667">
        <v>0</v>
      </c>
      <c r="F4667">
        <v>11</v>
      </c>
      <c r="G4667">
        <v>54.55</v>
      </c>
      <c r="H4667">
        <v>731.71</v>
      </c>
      <c r="I4667">
        <f t="shared" si="72"/>
        <v>0</v>
      </c>
      <c r="J4667" t="s">
        <v>3686</v>
      </c>
    </row>
    <row r="4668" spans="1:10" hidden="1">
      <c r="A4668">
        <v>71</v>
      </c>
      <c r="B4668">
        <v>0</v>
      </c>
      <c r="C4668">
        <v>4</v>
      </c>
      <c r="D4668">
        <v>5324</v>
      </c>
      <c r="E4668">
        <v>1</v>
      </c>
      <c r="F4668">
        <v>50</v>
      </c>
      <c r="G4668">
        <v>105.05</v>
      </c>
      <c r="H4668">
        <v>7208.3</v>
      </c>
      <c r="I4668">
        <f t="shared" si="72"/>
        <v>0</v>
      </c>
      <c r="J4668" t="s">
        <v>3686</v>
      </c>
    </row>
    <row r="4669" spans="1:10" hidden="1">
      <c r="A4669">
        <v>79</v>
      </c>
      <c r="B4669">
        <v>0</v>
      </c>
      <c r="C4669">
        <v>4</v>
      </c>
      <c r="D4669">
        <v>4496</v>
      </c>
      <c r="E4669">
        <v>0</v>
      </c>
      <c r="F4669">
        <v>3</v>
      </c>
      <c r="G4669">
        <v>94.85</v>
      </c>
      <c r="H4669">
        <v>449.09</v>
      </c>
      <c r="I4669">
        <f t="shared" si="72"/>
        <v>0</v>
      </c>
      <c r="J4669" t="s">
        <v>3751</v>
      </c>
    </row>
    <row r="4670" spans="1:10" hidden="1">
      <c r="A4670">
        <v>72</v>
      </c>
      <c r="B4670">
        <v>0</v>
      </c>
      <c r="C4670">
        <v>4</v>
      </c>
      <c r="D4670">
        <v>4422</v>
      </c>
      <c r="E4670">
        <v>0</v>
      </c>
      <c r="F4670">
        <v>24</v>
      </c>
      <c r="G4670">
        <v>80.5</v>
      </c>
      <c r="H4670">
        <v>3195.57</v>
      </c>
      <c r="I4670">
        <f t="shared" si="72"/>
        <v>0</v>
      </c>
      <c r="J4670" t="s">
        <v>3686</v>
      </c>
    </row>
    <row r="4671" spans="1:10" hidden="1">
      <c r="A4671">
        <v>77</v>
      </c>
      <c r="B4671">
        <v>0</v>
      </c>
      <c r="C4671">
        <v>4</v>
      </c>
      <c r="D4671">
        <v>5152</v>
      </c>
      <c r="E4671">
        <v>1</v>
      </c>
      <c r="F4671">
        <v>61</v>
      </c>
      <c r="G4671">
        <v>88.1</v>
      </c>
      <c r="H4671">
        <v>8405.34</v>
      </c>
      <c r="I4671">
        <f t="shared" si="72"/>
        <v>0</v>
      </c>
      <c r="J4671" t="s">
        <v>3686</v>
      </c>
    </row>
    <row r="4672" spans="1:10" hidden="1">
      <c r="A4672">
        <v>65</v>
      </c>
      <c r="B4672">
        <v>0</v>
      </c>
      <c r="C4672">
        <v>4</v>
      </c>
      <c r="D4672">
        <v>5272</v>
      </c>
      <c r="E4672">
        <v>0</v>
      </c>
      <c r="F4672">
        <v>8</v>
      </c>
      <c r="G4672">
        <v>19.2</v>
      </c>
      <c r="H4672">
        <v>410.11</v>
      </c>
      <c r="I4672">
        <f t="shared" si="72"/>
        <v>0</v>
      </c>
      <c r="J4672" t="s">
        <v>3686</v>
      </c>
    </row>
    <row r="4673" spans="1:10" hidden="1">
      <c r="A4673">
        <v>76</v>
      </c>
      <c r="B4673">
        <v>0</v>
      </c>
      <c r="C4673">
        <v>4</v>
      </c>
      <c r="D4673">
        <v>4010</v>
      </c>
      <c r="E4673">
        <v>0</v>
      </c>
      <c r="F4673">
        <v>7</v>
      </c>
      <c r="G4673">
        <v>64.3</v>
      </c>
      <c r="H4673">
        <v>668.83</v>
      </c>
      <c r="I4673">
        <f t="shared" si="72"/>
        <v>0</v>
      </c>
      <c r="J4673" t="s">
        <v>3686</v>
      </c>
    </row>
    <row r="4674" spans="1:10" hidden="1">
      <c r="A4674">
        <v>62</v>
      </c>
      <c r="B4674">
        <v>0</v>
      </c>
      <c r="C4674">
        <v>4</v>
      </c>
      <c r="D4674">
        <v>2136</v>
      </c>
      <c r="E4674">
        <v>0</v>
      </c>
      <c r="F4674">
        <v>16</v>
      </c>
      <c r="G4674">
        <v>54.85</v>
      </c>
      <c r="H4674">
        <v>916.15</v>
      </c>
      <c r="I4674">
        <f t="shared" ref="I4674:I4737" si="73">IF(J4674="Churned",1,0)</f>
        <v>0</v>
      </c>
      <c r="J4674" t="s">
        <v>3686</v>
      </c>
    </row>
    <row r="4675" spans="1:10" hidden="1">
      <c r="A4675">
        <v>31</v>
      </c>
      <c r="B4675">
        <v>0</v>
      </c>
      <c r="C4675">
        <v>4</v>
      </c>
      <c r="D4675">
        <v>4910</v>
      </c>
      <c r="E4675">
        <v>10</v>
      </c>
      <c r="F4675">
        <v>29</v>
      </c>
      <c r="G4675">
        <v>75.3</v>
      </c>
      <c r="H4675">
        <v>2360.5500000000002</v>
      </c>
      <c r="I4675">
        <f t="shared" si="73"/>
        <v>0</v>
      </c>
      <c r="J4675" t="s">
        <v>3686</v>
      </c>
    </row>
    <row r="4676" spans="1:10" hidden="1">
      <c r="A4676">
        <v>19</v>
      </c>
      <c r="B4676">
        <v>3</v>
      </c>
      <c r="C4676">
        <v>4</v>
      </c>
      <c r="D4676">
        <v>5919</v>
      </c>
      <c r="E4676">
        <v>0</v>
      </c>
      <c r="F4676">
        <v>8</v>
      </c>
      <c r="G4676">
        <v>19.95</v>
      </c>
      <c r="H4676">
        <v>537.86</v>
      </c>
      <c r="I4676">
        <f t="shared" si="73"/>
        <v>0</v>
      </c>
      <c r="J4676" t="s">
        <v>3686</v>
      </c>
    </row>
    <row r="4677" spans="1:10" hidden="1">
      <c r="A4677">
        <v>45</v>
      </c>
      <c r="B4677">
        <v>2</v>
      </c>
      <c r="C4677">
        <v>4</v>
      </c>
      <c r="D4677">
        <v>4392</v>
      </c>
      <c r="E4677">
        <v>5</v>
      </c>
      <c r="F4677">
        <v>63</v>
      </c>
      <c r="G4677">
        <v>24.65</v>
      </c>
      <c r="H4677">
        <v>3396.46</v>
      </c>
      <c r="I4677">
        <f t="shared" si="73"/>
        <v>0</v>
      </c>
      <c r="J4677" t="s">
        <v>3686</v>
      </c>
    </row>
    <row r="4678" spans="1:10" hidden="1">
      <c r="A4678">
        <v>26</v>
      </c>
      <c r="B4678">
        <v>0</v>
      </c>
      <c r="C4678">
        <v>4</v>
      </c>
      <c r="D4678">
        <v>2847</v>
      </c>
      <c r="E4678">
        <v>0</v>
      </c>
      <c r="F4678">
        <v>14</v>
      </c>
      <c r="G4678">
        <v>19.600000000000001</v>
      </c>
      <c r="H4678">
        <v>419.96</v>
      </c>
      <c r="I4678">
        <f t="shared" si="73"/>
        <v>0</v>
      </c>
      <c r="J4678" t="s">
        <v>3686</v>
      </c>
    </row>
    <row r="4679" spans="1:10" hidden="1">
      <c r="A4679">
        <v>26</v>
      </c>
      <c r="B4679">
        <v>0</v>
      </c>
      <c r="C4679">
        <v>4</v>
      </c>
      <c r="D4679">
        <v>4227</v>
      </c>
      <c r="E4679">
        <v>9</v>
      </c>
      <c r="F4679">
        <v>6</v>
      </c>
      <c r="G4679">
        <v>45.65</v>
      </c>
      <c r="H4679">
        <v>357.59</v>
      </c>
      <c r="I4679">
        <f t="shared" si="73"/>
        <v>0</v>
      </c>
      <c r="J4679" t="s">
        <v>3686</v>
      </c>
    </row>
    <row r="4680" spans="1:10" hidden="1">
      <c r="A4680">
        <v>23</v>
      </c>
      <c r="B4680">
        <v>0</v>
      </c>
      <c r="C4680">
        <v>4</v>
      </c>
      <c r="D4680">
        <v>5514</v>
      </c>
      <c r="E4680">
        <v>0</v>
      </c>
      <c r="F4680">
        <v>8</v>
      </c>
      <c r="G4680">
        <v>74.849999999999994</v>
      </c>
      <c r="H4680">
        <v>665.09</v>
      </c>
      <c r="I4680">
        <f t="shared" si="73"/>
        <v>0</v>
      </c>
      <c r="J4680" t="s">
        <v>3686</v>
      </c>
    </row>
    <row r="4681" spans="1:10" hidden="1">
      <c r="A4681">
        <v>64</v>
      </c>
      <c r="B4681">
        <v>0</v>
      </c>
      <c r="C4681">
        <v>4</v>
      </c>
      <c r="D4681">
        <v>3348</v>
      </c>
      <c r="E4681">
        <v>5</v>
      </c>
      <c r="F4681">
        <v>33</v>
      </c>
      <c r="G4681">
        <v>93.35</v>
      </c>
      <c r="H4681">
        <v>4140.08</v>
      </c>
      <c r="I4681">
        <f t="shared" si="73"/>
        <v>0</v>
      </c>
      <c r="J4681" t="s">
        <v>3686</v>
      </c>
    </row>
    <row r="4682" spans="1:10" hidden="1">
      <c r="A4682">
        <v>27</v>
      </c>
      <c r="B4682">
        <v>0</v>
      </c>
      <c r="C4682">
        <v>4</v>
      </c>
      <c r="D4682">
        <v>2855</v>
      </c>
      <c r="E4682">
        <v>0</v>
      </c>
      <c r="F4682">
        <v>33</v>
      </c>
      <c r="G4682">
        <v>39.1</v>
      </c>
      <c r="H4682">
        <v>1309</v>
      </c>
      <c r="I4682">
        <f t="shared" si="73"/>
        <v>0</v>
      </c>
      <c r="J4682" t="s">
        <v>3686</v>
      </c>
    </row>
    <row r="4683" spans="1:10" hidden="1">
      <c r="A4683">
        <v>64</v>
      </c>
      <c r="B4683">
        <v>0</v>
      </c>
      <c r="C4683">
        <v>4</v>
      </c>
      <c r="D4683">
        <v>5224</v>
      </c>
      <c r="E4683">
        <v>6</v>
      </c>
      <c r="F4683">
        <v>49</v>
      </c>
      <c r="G4683">
        <v>52.15</v>
      </c>
      <c r="H4683">
        <v>4026.33</v>
      </c>
      <c r="I4683">
        <f t="shared" si="73"/>
        <v>0</v>
      </c>
      <c r="J4683" t="s">
        <v>3686</v>
      </c>
    </row>
    <row r="4684" spans="1:10" hidden="1">
      <c r="A4684">
        <v>35</v>
      </c>
      <c r="B4684">
        <v>3</v>
      </c>
      <c r="C4684">
        <v>4</v>
      </c>
      <c r="D4684">
        <v>3824</v>
      </c>
      <c r="E4684">
        <v>3</v>
      </c>
      <c r="F4684">
        <v>4</v>
      </c>
      <c r="G4684">
        <v>38.549999999999997</v>
      </c>
      <c r="H4684">
        <v>156.1</v>
      </c>
      <c r="I4684">
        <f t="shared" si="73"/>
        <v>0</v>
      </c>
      <c r="J4684" t="s">
        <v>3686</v>
      </c>
    </row>
    <row r="4685" spans="1:10" hidden="1">
      <c r="A4685">
        <v>62</v>
      </c>
      <c r="B4685">
        <v>1</v>
      </c>
      <c r="C4685">
        <v>4</v>
      </c>
      <c r="D4685">
        <v>5346</v>
      </c>
      <c r="E4685">
        <v>0</v>
      </c>
      <c r="F4685">
        <v>2</v>
      </c>
      <c r="G4685">
        <v>80.55</v>
      </c>
      <c r="H4685">
        <v>198.7</v>
      </c>
      <c r="I4685">
        <f t="shared" si="73"/>
        <v>0</v>
      </c>
      <c r="J4685" t="s">
        <v>3751</v>
      </c>
    </row>
    <row r="4686" spans="1:10" hidden="1">
      <c r="A4686">
        <v>19</v>
      </c>
      <c r="B4686">
        <v>0</v>
      </c>
      <c r="C4686">
        <v>4</v>
      </c>
      <c r="D4686">
        <v>3461</v>
      </c>
      <c r="E4686">
        <v>0</v>
      </c>
      <c r="F4686">
        <v>41</v>
      </c>
      <c r="G4686">
        <v>25.25</v>
      </c>
      <c r="H4686">
        <v>2686.06</v>
      </c>
      <c r="I4686">
        <f t="shared" si="73"/>
        <v>0</v>
      </c>
      <c r="J4686" t="s">
        <v>3686</v>
      </c>
    </row>
    <row r="4687" spans="1:10" hidden="1">
      <c r="A4687">
        <v>56</v>
      </c>
      <c r="B4687">
        <v>0</v>
      </c>
      <c r="C4687">
        <v>4</v>
      </c>
      <c r="D4687">
        <v>4835</v>
      </c>
      <c r="E4687">
        <v>0</v>
      </c>
      <c r="F4687">
        <v>56</v>
      </c>
      <c r="G4687">
        <v>60.25</v>
      </c>
      <c r="H4687">
        <v>5010.91</v>
      </c>
      <c r="I4687">
        <f t="shared" si="73"/>
        <v>0</v>
      </c>
      <c r="J4687" t="s">
        <v>3686</v>
      </c>
    </row>
    <row r="4688" spans="1:10" hidden="1">
      <c r="A4688">
        <v>56</v>
      </c>
      <c r="B4688">
        <v>0</v>
      </c>
      <c r="C4688">
        <v>4</v>
      </c>
      <c r="D4688">
        <v>4079</v>
      </c>
      <c r="E4688">
        <v>0</v>
      </c>
      <c r="F4688">
        <v>2</v>
      </c>
      <c r="G4688">
        <v>19.95</v>
      </c>
      <c r="H4688">
        <v>107.29</v>
      </c>
      <c r="I4688">
        <f t="shared" si="73"/>
        <v>0</v>
      </c>
      <c r="J4688" t="s">
        <v>3751</v>
      </c>
    </row>
    <row r="4689" spans="1:10" hidden="1">
      <c r="A4689">
        <v>23</v>
      </c>
      <c r="B4689">
        <v>3</v>
      </c>
      <c r="C4689">
        <v>4</v>
      </c>
      <c r="D4689">
        <v>6425</v>
      </c>
      <c r="E4689">
        <v>4</v>
      </c>
      <c r="F4689">
        <v>72</v>
      </c>
      <c r="G4689">
        <v>25.55</v>
      </c>
      <c r="H4689">
        <v>4518.74</v>
      </c>
      <c r="I4689">
        <f t="shared" si="73"/>
        <v>0</v>
      </c>
      <c r="J4689" t="s">
        <v>3686</v>
      </c>
    </row>
    <row r="4690" spans="1:10" hidden="1">
      <c r="A4690">
        <v>32</v>
      </c>
      <c r="B4690">
        <v>0</v>
      </c>
      <c r="C4690">
        <v>4</v>
      </c>
      <c r="D4690">
        <v>4697</v>
      </c>
      <c r="E4690">
        <v>8</v>
      </c>
      <c r="F4690">
        <v>62</v>
      </c>
      <c r="G4690">
        <v>107.6</v>
      </c>
      <c r="H4690">
        <v>9059.14</v>
      </c>
      <c r="I4690">
        <f t="shared" si="73"/>
        <v>0</v>
      </c>
      <c r="J4690" t="s">
        <v>3686</v>
      </c>
    </row>
    <row r="4691" spans="1:10" hidden="1">
      <c r="A4691">
        <v>33</v>
      </c>
      <c r="B4691">
        <v>0</v>
      </c>
      <c r="C4691">
        <v>4</v>
      </c>
      <c r="D4691">
        <v>2183</v>
      </c>
      <c r="E4691">
        <v>0</v>
      </c>
      <c r="F4691">
        <v>1</v>
      </c>
      <c r="G4691">
        <v>20.350000000000001</v>
      </c>
      <c r="H4691">
        <v>50.21</v>
      </c>
      <c r="I4691">
        <f t="shared" si="73"/>
        <v>0</v>
      </c>
      <c r="J4691" t="s">
        <v>3751</v>
      </c>
    </row>
    <row r="4692" spans="1:10" hidden="1">
      <c r="A4692">
        <v>53</v>
      </c>
      <c r="B4692">
        <v>0</v>
      </c>
      <c r="C4692">
        <v>4</v>
      </c>
      <c r="D4692">
        <v>2782</v>
      </c>
      <c r="E4692">
        <v>0</v>
      </c>
      <c r="F4692">
        <v>35</v>
      </c>
      <c r="G4692">
        <v>49.2</v>
      </c>
      <c r="H4692">
        <v>1701.65</v>
      </c>
      <c r="I4692">
        <f t="shared" si="73"/>
        <v>0</v>
      </c>
      <c r="J4692" t="s">
        <v>3686</v>
      </c>
    </row>
    <row r="4693" spans="1:10" hidden="1">
      <c r="A4693">
        <v>54</v>
      </c>
      <c r="B4693">
        <v>1</v>
      </c>
      <c r="C4693">
        <v>4</v>
      </c>
      <c r="D4693">
        <v>2429</v>
      </c>
      <c r="E4693">
        <v>10</v>
      </c>
      <c r="F4693">
        <v>18</v>
      </c>
      <c r="G4693">
        <v>20.25</v>
      </c>
      <c r="H4693">
        <v>1039.8699999999999</v>
      </c>
      <c r="I4693">
        <f t="shared" si="73"/>
        <v>0</v>
      </c>
      <c r="J4693" t="s">
        <v>3686</v>
      </c>
    </row>
    <row r="4694" spans="1:10" hidden="1">
      <c r="A4694">
        <v>30</v>
      </c>
      <c r="B4694">
        <v>1</v>
      </c>
      <c r="C4694">
        <v>4</v>
      </c>
      <c r="D4694">
        <v>2499</v>
      </c>
      <c r="E4694">
        <v>2</v>
      </c>
      <c r="F4694">
        <v>25</v>
      </c>
      <c r="G4694">
        <v>55.1</v>
      </c>
      <c r="H4694">
        <v>2643.6</v>
      </c>
      <c r="I4694">
        <f t="shared" si="73"/>
        <v>0</v>
      </c>
      <c r="J4694" t="s">
        <v>3686</v>
      </c>
    </row>
    <row r="4695" spans="1:10" hidden="1">
      <c r="A4695">
        <v>47</v>
      </c>
      <c r="B4695">
        <v>0</v>
      </c>
      <c r="C4695">
        <v>4</v>
      </c>
      <c r="D4695">
        <v>2822</v>
      </c>
      <c r="E4695">
        <v>0</v>
      </c>
      <c r="F4695">
        <v>2</v>
      </c>
      <c r="G4695">
        <v>19.899999999999999</v>
      </c>
      <c r="H4695">
        <v>111.2</v>
      </c>
      <c r="I4695">
        <f t="shared" si="73"/>
        <v>0</v>
      </c>
      <c r="J4695" t="s">
        <v>3751</v>
      </c>
    </row>
    <row r="4696" spans="1:10" hidden="1">
      <c r="A4696">
        <v>29</v>
      </c>
      <c r="B4696">
        <v>1</v>
      </c>
      <c r="C4696">
        <v>4</v>
      </c>
      <c r="D4696">
        <v>5974</v>
      </c>
      <c r="E4696">
        <v>1</v>
      </c>
      <c r="F4696">
        <v>51</v>
      </c>
      <c r="G4696">
        <v>19.55</v>
      </c>
      <c r="H4696">
        <v>2563.71</v>
      </c>
      <c r="I4696">
        <f t="shared" si="73"/>
        <v>0</v>
      </c>
      <c r="J4696" t="s">
        <v>3686</v>
      </c>
    </row>
    <row r="4697" spans="1:10" hidden="1">
      <c r="A4697">
        <v>34</v>
      </c>
      <c r="B4697">
        <v>2</v>
      </c>
      <c r="C4697">
        <v>4</v>
      </c>
      <c r="D4697">
        <v>5209</v>
      </c>
      <c r="E4697">
        <v>8</v>
      </c>
      <c r="F4697">
        <v>12</v>
      </c>
      <c r="G4697">
        <v>21.15</v>
      </c>
      <c r="H4697">
        <v>712.85</v>
      </c>
      <c r="I4697">
        <f t="shared" si="73"/>
        <v>0</v>
      </c>
      <c r="J4697" t="s">
        <v>3686</v>
      </c>
    </row>
    <row r="4698" spans="1:10" hidden="1">
      <c r="A4698">
        <v>52</v>
      </c>
      <c r="B4698">
        <v>0</v>
      </c>
      <c r="C4698">
        <v>4</v>
      </c>
      <c r="D4698">
        <v>5774</v>
      </c>
      <c r="E4698">
        <v>0</v>
      </c>
      <c r="F4698">
        <v>47</v>
      </c>
      <c r="G4698">
        <v>58.9</v>
      </c>
      <c r="H4698">
        <v>4051.5</v>
      </c>
      <c r="I4698">
        <f t="shared" si="73"/>
        <v>0</v>
      </c>
      <c r="J4698" t="s">
        <v>3686</v>
      </c>
    </row>
    <row r="4699" spans="1:10" hidden="1">
      <c r="A4699">
        <v>40</v>
      </c>
      <c r="B4699">
        <v>0</v>
      </c>
      <c r="C4699">
        <v>4</v>
      </c>
      <c r="D4699">
        <v>4477</v>
      </c>
      <c r="E4699">
        <v>1</v>
      </c>
      <c r="F4699">
        <v>18</v>
      </c>
      <c r="G4699">
        <v>94.75</v>
      </c>
      <c r="H4699">
        <v>2306.96</v>
      </c>
      <c r="I4699">
        <f t="shared" si="73"/>
        <v>0</v>
      </c>
      <c r="J4699" t="s">
        <v>3686</v>
      </c>
    </row>
    <row r="4700" spans="1:10" hidden="1">
      <c r="A4700">
        <v>50</v>
      </c>
      <c r="B4700">
        <v>3</v>
      </c>
      <c r="C4700">
        <v>4</v>
      </c>
      <c r="D4700">
        <v>4151</v>
      </c>
      <c r="E4700">
        <v>1</v>
      </c>
      <c r="F4700">
        <v>61</v>
      </c>
      <c r="G4700">
        <v>81</v>
      </c>
      <c r="H4700">
        <v>6986.71</v>
      </c>
      <c r="I4700">
        <f t="shared" si="73"/>
        <v>0</v>
      </c>
      <c r="J4700" t="s">
        <v>3686</v>
      </c>
    </row>
    <row r="4701" spans="1:10" hidden="1">
      <c r="A4701">
        <v>55</v>
      </c>
      <c r="B4701">
        <v>0</v>
      </c>
      <c r="C4701">
        <v>4</v>
      </c>
      <c r="D4701">
        <v>5437</v>
      </c>
      <c r="E4701">
        <v>0</v>
      </c>
      <c r="F4701">
        <v>5</v>
      </c>
      <c r="G4701">
        <v>69.349999999999994</v>
      </c>
      <c r="H4701">
        <v>389.4</v>
      </c>
      <c r="I4701">
        <f t="shared" si="73"/>
        <v>0</v>
      </c>
      <c r="J4701" t="s">
        <v>3686</v>
      </c>
    </row>
    <row r="4702" spans="1:10" hidden="1">
      <c r="A4702">
        <v>42</v>
      </c>
      <c r="B4702">
        <v>0</v>
      </c>
      <c r="C4702">
        <v>4</v>
      </c>
      <c r="D4702">
        <v>2701</v>
      </c>
      <c r="E4702">
        <v>5</v>
      </c>
      <c r="F4702">
        <v>45</v>
      </c>
      <c r="G4702">
        <v>86.1</v>
      </c>
      <c r="H4702">
        <v>5687.51</v>
      </c>
      <c r="I4702">
        <f t="shared" si="73"/>
        <v>0</v>
      </c>
      <c r="J4702" t="s">
        <v>3686</v>
      </c>
    </row>
    <row r="4703" spans="1:10" hidden="1">
      <c r="A4703">
        <v>27</v>
      </c>
      <c r="B4703">
        <v>0</v>
      </c>
      <c r="C4703">
        <v>4</v>
      </c>
      <c r="D4703">
        <v>4254</v>
      </c>
      <c r="E4703">
        <v>7</v>
      </c>
      <c r="F4703">
        <v>10</v>
      </c>
      <c r="G4703">
        <v>75.3</v>
      </c>
      <c r="H4703">
        <v>971.75</v>
      </c>
      <c r="I4703">
        <f t="shared" si="73"/>
        <v>0</v>
      </c>
      <c r="J4703" t="s">
        <v>3686</v>
      </c>
    </row>
    <row r="4704" spans="1:10" hidden="1">
      <c r="A4704">
        <v>67</v>
      </c>
      <c r="B4704">
        <v>0</v>
      </c>
      <c r="C4704">
        <v>4</v>
      </c>
      <c r="D4704">
        <v>3533</v>
      </c>
      <c r="E4704">
        <v>2</v>
      </c>
      <c r="F4704">
        <v>7</v>
      </c>
      <c r="G4704">
        <v>75.400000000000006</v>
      </c>
      <c r="H4704">
        <v>682.64</v>
      </c>
      <c r="I4704">
        <f t="shared" si="73"/>
        <v>0</v>
      </c>
      <c r="J4704" t="s">
        <v>3686</v>
      </c>
    </row>
    <row r="4705" spans="1:10" hidden="1">
      <c r="A4705">
        <v>67</v>
      </c>
      <c r="B4705">
        <v>0</v>
      </c>
      <c r="C4705">
        <v>4</v>
      </c>
      <c r="D4705">
        <v>5192</v>
      </c>
      <c r="E4705">
        <v>4</v>
      </c>
      <c r="F4705">
        <v>70</v>
      </c>
      <c r="G4705">
        <v>108.15</v>
      </c>
      <c r="H4705">
        <v>8334.4500000000007</v>
      </c>
      <c r="I4705">
        <f t="shared" si="73"/>
        <v>0</v>
      </c>
      <c r="J4705" t="s">
        <v>3686</v>
      </c>
    </row>
    <row r="4706" spans="1:10" hidden="1">
      <c r="A4706">
        <v>80</v>
      </c>
      <c r="B4706">
        <v>0</v>
      </c>
      <c r="C4706">
        <v>4</v>
      </c>
      <c r="D4706">
        <v>2031</v>
      </c>
      <c r="E4706">
        <v>0</v>
      </c>
      <c r="F4706">
        <v>22</v>
      </c>
      <c r="G4706">
        <v>76</v>
      </c>
      <c r="H4706">
        <v>2217.44</v>
      </c>
      <c r="I4706">
        <f t="shared" si="73"/>
        <v>0</v>
      </c>
      <c r="J4706" t="s">
        <v>3686</v>
      </c>
    </row>
    <row r="4707" spans="1:10" hidden="1">
      <c r="A4707">
        <v>80</v>
      </c>
      <c r="B4707">
        <v>0</v>
      </c>
      <c r="C4707">
        <v>4</v>
      </c>
      <c r="D4707">
        <v>4980</v>
      </c>
      <c r="E4707">
        <v>1</v>
      </c>
      <c r="F4707">
        <v>63</v>
      </c>
      <c r="G4707">
        <v>81.55</v>
      </c>
      <c r="H4707">
        <v>6361.5</v>
      </c>
      <c r="I4707">
        <f t="shared" si="73"/>
        <v>0</v>
      </c>
      <c r="J4707" t="s">
        <v>3686</v>
      </c>
    </row>
    <row r="4708" spans="1:10" hidden="1">
      <c r="A4708">
        <v>27</v>
      </c>
      <c r="B4708">
        <v>0</v>
      </c>
      <c r="C4708">
        <v>4</v>
      </c>
      <c r="D4708">
        <v>4699</v>
      </c>
      <c r="E4708">
        <v>1</v>
      </c>
      <c r="F4708">
        <v>46</v>
      </c>
      <c r="G4708">
        <v>64.2</v>
      </c>
      <c r="H4708">
        <v>4712.42</v>
      </c>
      <c r="I4708">
        <f t="shared" si="73"/>
        <v>0</v>
      </c>
      <c r="J4708" t="s">
        <v>3686</v>
      </c>
    </row>
    <row r="4709" spans="1:10" hidden="1">
      <c r="A4709">
        <v>64</v>
      </c>
      <c r="B4709">
        <v>2</v>
      </c>
      <c r="C4709">
        <v>4</v>
      </c>
      <c r="D4709">
        <v>4603</v>
      </c>
      <c r="E4709">
        <v>6</v>
      </c>
      <c r="F4709">
        <v>72</v>
      </c>
      <c r="G4709">
        <v>20.100000000000001</v>
      </c>
      <c r="H4709">
        <v>2913.85</v>
      </c>
      <c r="I4709">
        <f t="shared" si="73"/>
        <v>0</v>
      </c>
      <c r="J4709" t="s">
        <v>3686</v>
      </c>
    </row>
    <row r="4710" spans="1:10" hidden="1">
      <c r="A4710">
        <v>54</v>
      </c>
      <c r="B4710">
        <v>0</v>
      </c>
      <c r="C4710">
        <v>4</v>
      </c>
      <c r="D4710">
        <v>5145</v>
      </c>
      <c r="E4710">
        <v>3</v>
      </c>
      <c r="F4710">
        <v>28</v>
      </c>
      <c r="G4710">
        <v>20.5</v>
      </c>
      <c r="H4710">
        <v>1748.29</v>
      </c>
      <c r="I4710">
        <f t="shared" si="73"/>
        <v>0</v>
      </c>
      <c r="J4710" t="s">
        <v>3686</v>
      </c>
    </row>
    <row r="4711" spans="1:10" hidden="1">
      <c r="A4711">
        <v>61</v>
      </c>
      <c r="B4711">
        <v>0</v>
      </c>
      <c r="C4711">
        <v>4</v>
      </c>
      <c r="D4711">
        <v>4616</v>
      </c>
      <c r="E4711">
        <v>0</v>
      </c>
      <c r="F4711">
        <v>60</v>
      </c>
      <c r="G4711">
        <v>99.65</v>
      </c>
      <c r="H4711">
        <v>6949.65</v>
      </c>
      <c r="I4711">
        <f t="shared" si="73"/>
        <v>0</v>
      </c>
      <c r="J4711" t="s">
        <v>3686</v>
      </c>
    </row>
    <row r="4712" spans="1:10" hidden="1">
      <c r="A4712">
        <v>25</v>
      </c>
      <c r="B4712">
        <v>0</v>
      </c>
      <c r="C4712">
        <v>4</v>
      </c>
      <c r="D4712">
        <v>4322</v>
      </c>
      <c r="E4712">
        <v>4</v>
      </c>
      <c r="F4712">
        <v>50</v>
      </c>
      <c r="G4712">
        <v>54.9</v>
      </c>
      <c r="H4712">
        <v>3130.6</v>
      </c>
      <c r="I4712">
        <f t="shared" si="73"/>
        <v>0</v>
      </c>
      <c r="J4712" t="s">
        <v>3686</v>
      </c>
    </row>
    <row r="4713" spans="1:10" hidden="1">
      <c r="A4713">
        <v>27</v>
      </c>
      <c r="B4713">
        <v>2</v>
      </c>
      <c r="C4713">
        <v>4</v>
      </c>
      <c r="D4713">
        <v>4080</v>
      </c>
      <c r="E4713">
        <v>5</v>
      </c>
      <c r="F4713">
        <v>71</v>
      </c>
      <c r="G4713">
        <v>100.5</v>
      </c>
      <c r="H4713">
        <v>9622.15</v>
      </c>
      <c r="I4713">
        <f t="shared" si="73"/>
        <v>0</v>
      </c>
      <c r="J4713" t="s">
        <v>3686</v>
      </c>
    </row>
    <row r="4714" spans="1:10" hidden="1">
      <c r="A4714">
        <v>38</v>
      </c>
      <c r="B4714">
        <v>1</v>
      </c>
      <c r="C4714">
        <v>4</v>
      </c>
      <c r="D4714">
        <v>4754</v>
      </c>
      <c r="E4714">
        <v>9</v>
      </c>
      <c r="F4714">
        <v>72</v>
      </c>
      <c r="G4714">
        <v>110.45</v>
      </c>
      <c r="H4714">
        <v>11416.21</v>
      </c>
      <c r="I4714">
        <f t="shared" si="73"/>
        <v>0</v>
      </c>
      <c r="J4714" t="s">
        <v>3686</v>
      </c>
    </row>
    <row r="4715" spans="1:10" hidden="1">
      <c r="A4715">
        <v>46</v>
      </c>
      <c r="B4715">
        <v>0</v>
      </c>
      <c r="C4715">
        <v>4</v>
      </c>
      <c r="D4715">
        <v>4431</v>
      </c>
      <c r="E4715">
        <v>0</v>
      </c>
      <c r="F4715">
        <v>19</v>
      </c>
      <c r="G4715">
        <v>19.7</v>
      </c>
      <c r="H4715">
        <v>890.76</v>
      </c>
      <c r="I4715">
        <f t="shared" si="73"/>
        <v>0</v>
      </c>
      <c r="J4715" t="s">
        <v>3686</v>
      </c>
    </row>
    <row r="4716" spans="1:10" hidden="1">
      <c r="A4716">
        <v>61</v>
      </c>
      <c r="B4716">
        <v>3</v>
      </c>
      <c r="C4716">
        <v>4</v>
      </c>
      <c r="D4716">
        <v>3948</v>
      </c>
      <c r="E4716">
        <v>9</v>
      </c>
      <c r="F4716">
        <v>28</v>
      </c>
      <c r="G4716">
        <v>19.55</v>
      </c>
      <c r="H4716">
        <v>987.6</v>
      </c>
      <c r="I4716">
        <f t="shared" si="73"/>
        <v>0</v>
      </c>
      <c r="J4716" t="s">
        <v>3686</v>
      </c>
    </row>
    <row r="4717" spans="1:10" hidden="1">
      <c r="A4717">
        <v>62</v>
      </c>
      <c r="B4717">
        <v>2</v>
      </c>
      <c r="C4717">
        <v>4</v>
      </c>
      <c r="D4717">
        <v>4651</v>
      </c>
      <c r="E4717">
        <v>0</v>
      </c>
      <c r="F4717">
        <v>8</v>
      </c>
      <c r="G4717">
        <v>45.45</v>
      </c>
      <c r="H4717">
        <v>452.47</v>
      </c>
      <c r="I4717">
        <f t="shared" si="73"/>
        <v>0</v>
      </c>
      <c r="J4717" t="s">
        <v>3686</v>
      </c>
    </row>
    <row r="4718" spans="1:10" hidden="1">
      <c r="A4718">
        <v>62</v>
      </c>
      <c r="B4718">
        <v>1</v>
      </c>
      <c r="C4718">
        <v>4</v>
      </c>
      <c r="D4718">
        <v>2987</v>
      </c>
      <c r="E4718">
        <v>9</v>
      </c>
      <c r="F4718">
        <v>28</v>
      </c>
      <c r="G4718">
        <v>19.899999999999999</v>
      </c>
      <c r="H4718">
        <v>1156.48</v>
      </c>
      <c r="I4718">
        <f t="shared" si="73"/>
        <v>0</v>
      </c>
      <c r="J4718" t="s">
        <v>3686</v>
      </c>
    </row>
    <row r="4719" spans="1:10" hidden="1">
      <c r="A4719">
        <v>27</v>
      </c>
      <c r="B4719">
        <v>0</v>
      </c>
      <c r="C4719">
        <v>4</v>
      </c>
      <c r="D4719">
        <v>4033</v>
      </c>
      <c r="E4719">
        <v>0</v>
      </c>
      <c r="F4719">
        <v>11</v>
      </c>
      <c r="G4719">
        <v>76.400000000000006</v>
      </c>
      <c r="H4719">
        <v>1240.42</v>
      </c>
      <c r="I4719">
        <f t="shared" si="73"/>
        <v>0</v>
      </c>
      <c r="J4719" t="s">
        <v>3686</v>
      </c>
    </row>
    <row r="4720" spans="1:10" hidden="1">
      <c r="A4720">
        <v>30</v>
      </c>
      <c r="B4720">
        <v>2</v>
      </c>
      <c r="C4720">
        <v>4</v>
      </c>
      <c r="D4720">
        <v>4039</v>
      </c>
      <c r="E4720">
        <v>7</v>
      </c>
      <c r="F4720">
        <v>54</v>
      </c>
      <c r="G4720">
        <v>24.05</v>
      </c>
      <c r="H4720">
        <v>3476.22</v>
      </c>
      <c r="I4720">
        <f t="shared" si="73"/>
        <v>0</v>
      </c>
      <c r="J4720" t="s">
        <v>3686</v>
      </c>
    </row>
    <row r="4721" spans="1:10" hidden="1">
      <c r="A4721">
        <v>64</v>
      </c>
      <c r="B4721">
        <v>2</v>
      </c>
      <c r="C4721">
        <v>4</v>
      </c>
      <c r="D4721">
        <v>2347</v>
      </c>
      <c r="E4721">
        <v>0</v>
      </c>
      <c r="F4721">
        <v>17</v>
      </c>
      <c r="G4721">
        <v>92.7</v>
      </c>
      <c r="H4721">
        <v>2403.11</v>
      </c>
      <c r="I4721">
        <f t="shared" si="73"/>
        <v>0</v>
      </c>
      <c r="J4721" t="s">
        <v>3686</v>
      </c>
    </row>
    <row r="4722" spans="1:10" hidden="1">
      <c r="A4722">
        <v>46</v>
      </c>
      <c r="B4722">
        <v>0</v>
      </c>
      <c r="C4722">
        <v>4</v>
      </c>
      <c r="D4722">
        <v>2392</v>
      </c>
      <c r="E4722">
        <v>0</v>
      </c>
      <c r="F4722">
        <v>9</v>
      </c>
      <c r="G4722">
        <v>20.45</v>
      </c>
      <c r="H4722">
        <v>561.46</v>
      </c>
      <c r="I4722">
        <f t="shared" si="73"/>
        <v>0</v>
      </c>
      <c r="J4722" t="s">
        <v>3686</v>
      </c>
    </row>
    <row r="4723" spans="1:10" hidden="1">
      <c r="A4723">
        <v>19</v>
      </c>
      <c r="B4723">
        <v>2</v>
      </c>
      <c r="C4723">
        <v>4</v>
      </c>
      <c r="D4723">
        <v>4275</v>
      </c>
      <c r="E4723">
        <v>3</v>
      </c>
      <c r="F4723">
        <v>72</v>
      </c>
      <c r="G4723">
        <v>25</v>
      </c>
      <c r="H4723">
        <v>3109.78</v>
      </c>
      <c r="I4723">
        <f t="shared" si="73"/>
        <v>0</v>
      </c>
      <c r="J4723" t="s">
        <v>3686</v>
      </c>
    </row>
    <row r="4724" spans="1:10" hidden="1">
      <c r="A4724">
        <v>37</v>
      </c>
      <c r="B4724">
        <v>0</v>
      </c>
      <c r="C4724">
        <v>4</v>
      </c>
      <c r="D4724">
        <v>6015</v>
      </c>
      <c r="E4724">
        <v>2</v>
      </c>
      <c r="F4724">
        <v>61</v>
      </c>
      <c r="G4724">
        <v>25.45</v>
      </c>
      <c r="H4724">
        <v>2241.9299999999998</v>
      </c>
      <c r="I4724">
        <f t="shared" si="73"/>
        <v>0</v>
      </c>
      <c r="J4724" t="s">
        <v>3686</v>
      </c>
    </row>
    <row r="4725" spans="1:10" hidden="1">
      <c r="A4725">
        <v>32</v>
      </c>
      <c r="B4725">
        <v>0</v>
      </c>
      <c r="C4725">
        <v>4</v>
      </c>
      <c r="D4725">
        <v>4078</v>
      </c>
      <c r="E4725">
        <v>5</v>
      </c>
      <c r="F4725">
        <v>40</v>
      </c>
      <c r="G4725">
        <v>105.75</v>
      </c>
      <c r="H4725">
        <v>5116.55</v>
      </c>
      <c r="I4725">
        <f t="shared" si="73"/>
        <v>0</v>
      </c>
      <c r="J4725" t="s">
        <v>3686</v>
      </c>
    </row>
    <row r="4726" spans="1:10" hidden="1">
      <c r="A4726">
        <v>22</v>
      </c>
      <c r="B4726">
        <v>0</v>
      </c>
      <c r="C4726">
        <v>4</v>
      </c>
      <c r="D4726">
        <v>5281</v>
      </c>
      <c r="E4726">
        <v>0</v>
      </c>
      <c r="F4726">
        <v>57</v>
      </c>
      <c r="G4726">
        <v>41.1</v>
      </c>
      <c r="H4726">
        <v>2258.25</v>
      </c>
      <c r="I4726">
        <f t="shared" si="73"/>
        <v>0</v>
      </c>
      <c r="J4726" t="s">
        <v>3686</v>
      </c>
    </row>
    <row r="4727" spans="1:10" hidden="1">
      <c r="A4727">
        <v>48</v>
      </c>
      <c r="B4727">
        <v>0</v>
      </c>
      <c r="C4727">
        <v>4</v>
      </c>
      <c r="D4727">
        <v>2074</v>
      </c>
      <c r="E4727">
        <v>0</v>
      </c>
      <c r="F4727">
        <v>26</v>
      </c>
      <c r="G4727">
        <v>59.45</v>
      </c>
      <c r="H4727">
        <v>1591.76</v>
      </c>
      <c r="I4727">
        <f t="shared" si="73"/>
        <v>0</v>
      </c>
      <c r="J4727" t="s">
        <v>3686</v>
      </c>
    </row>
    <row r="4728" spans="1:10" hidden="1">
      <c r="A4728">
        <v>24</v>
      </c>
      <c r="B4728">
        <v>0</v>
      </c>
      <c r="C4728">
        <v>4</v>
      </c>
      <c r="D4728">
        <v>3501</v>
      </c>
      <c r="E4728">
        <v>0</v>
      </c>
      <c r="F4728">
        <v>3</v>
      </c>
      <c r="G4728">
        <v>71.099999999999994</v>
      </c>
      <c r="H4728">
        <v>321.73</v>
      </c>
      <c r="I4728">
        <f t="shared" si="73"/>
        <v>0</v>
      </c>
      <c r="J4728" t="s">
        <v>3751</v>
      </c>
    </row>
    <row r="4729" spans="1:10" hidden="1">
      <c r="A4729">
        <v>44</v>
      </c>
      <c r="B4729">
        <v>0</v>
      </c>
      <c r="C4729">
        <v>4</v>
      </c>
      <c r="D4729">
        <v>5140</v>
      </c>
      <c r="E4729">
        <v>4</v>
      </c>
      <c r="F4729">
        <v>55</v>
      </c>
      <c r="G4729">
        <v>90.45</v>
      </c>
      <c r="H4729">
        <v>6283.02</v>
      </c>
      <c r="I4729">
        <f t="shared" si="73"/>
        <v>0</v>
      </c>
      <c r="J4729" t="s">
        <v>3686</v>
      </c>
    </row>
    <row r="4730" spans="1:10" hidden="1">
      <c r="A4730">
        <v>47</v>
      </c>
      <c r="B4730">
        <v>0</v>
      </c>
      <c r="C4730">
        <v>4</v>
      </c>
      <c r="D4730">
        <v>5157</v>
      </c>
      <c r="E4730">
        <v>0</v>
      </c>
      <c r="F4730">
        <v>8</v>
      </c>
      <c r="G4730">
        <v>100.15</v>
      </c>
      <c r="H4730">
        <v>1227.43</v>
      </c>
      <c r="I4730">
        <f t="shared" si="73"/>
        <v>0</v>
      </c>
      <c r="J4730" t="s">
        <v>3686</v>
      </c>
    </row>
    <row r="4731" spans="1:10" hidden="1">
      <c r="A4731">
        <v>36</v>
      </c>
      <c r="B4731">
        <v>0</v>
      </c>
      <c r="C4731">
        <v>4</v>
      </c>
      <c r="D4731">
        <v>3355</v>
      </c>
      <c r="E4731">
        <v>3</v>
      </c>
      <c r="F4731">
        <v>12</v>
      </c>
      <c r="G4731">
        <v>79.2</v>
      </c>
      <c r="H4731">
        <v>1409.65</v>
      </c>
      <c r="I4731">
        <f t="shared" si="73"/>
        <v>0</v>
      </c>
      <c r="J4731" t="s">
        <v>3686</v>
      </c>
    </row>
    <row r="4732" spans="1:10" hidden="1">
      <c r="A4732">
        <v>68</v>
      </c>
      <c r="B4732">
        <v>0</v>
      </c>
      <c r="C4732">
        <v>4</v>
      </c>
      <c r="D4732">
        <v>5110</v>
      </c>
      <c r="E4732">
        <v>3</v>
      </c>
      <c r="F4732">
        <v>61</v>
      </c>
      <c r="G4732">
        <v>20.55</v>
      </c>
      <c r="H4732">
        <v>2427.4699999999998</v>
      </c>
      <c r="I4732">
        <f t="shared" si="73"/>
        <v>0</v>
      </c>
      <c r="J4732" t="s">
        <v>3686</v>
      </c>
    </row>
    <row r="4733" spans="1:10" hidden="1">
      <c r="A4733">
        <v>74</v>
      </c>
      <c r="B4733">
        <v>0</v>
      </c>
      <c r="C4733">
        <v>4</v>
      </c>
      <c r="D4733">
        <v>5377</v>
      </c>
      <c r="E4733">
        <v>0</v>
      </c>
      <c r="F4733">
        <v>6</v>
      </c>
      <c r="G4733">
        <v>55.15</v>
      </c>
      <c r="H4733">
        <v>364.78</v>
      </c>
      <c r="I4733">
        <f t="shared" si="73"/>
        <v>0</v>
      </c>
      <c r="J4733" t="s">
        <v>3686</v>
      </c>
    </row>
    <row r="4734" spans="1:10" hidden="1">
      <c r="A4734">
        <v>73</v>
      </c>
      <c r="B4734">
        <v>0</v>
      </c>
      <c r="C4734">
        <v>4</v>
      </c>
      <c r="D4734">
        <v>5379</v>
      </c>
      <c r="E4734">
        <v>5</v>
      </c>
      <c r="F4734">
        <v>23</v>
      </c>
      <c r="G4734">
        <v>59.95</v>
      </c>
      <c r="H4734">
        <v>1603.86</v>
      </c>
      <c r="I4734">
        <f t="shared" si="73"/>
        <v>0</v>
      </c>
      <c r="J4734" t="s">
        <v>3686</v>
      </c>
    </row>
    <row r="4735" spans="1:10" hidden="1">
      <c r="A4735">
        <v>22</v>
      </c>
      <c r="B4735">
        <v>0</v>
      </c>
      <c r="C4735">
        <v>4</v>
      </c>
      <c r="D4735">
        <v>5674</v>
      </c>
      <c r="E4735">
        <v>10</v>
      </c>
      <c r="F4735">
        <v>52</v>
      </c>
      <c r="G4735">
        <v>25.05</v>
      </c>
      <c r="H4735">
        <v>1546.89</v>
      </c>
      <c r="I4735">
        <f t="shared" si="73"/>
        <v>0</v>
      </c>
      <c r="J4735" t="s">
        <v>3686</v>
      </c>
    </row>
    <row r="4736" spans="1:10" hidden="1">
      <c r="A4736">
        <v>29</v>
      </c>
      <c r="B4736">
        <v>0</v>
      </c>
      <c r="C4736">
        <v>4</v>
      </c>
      <c r="D4736">
        <v>5228</v>
      </c>
      <c r="E4736">
        <v>2</v>
      </c>
      <c r="F4736">
        <v>68</v>
      </c>
      <c r="G4736">
        <v>88.85</v>
      </c>
      <c r="H4736">
        <v>8962.18</v>
      </c>
      <c r="I4736">
        <f t="shared" si="73"/>
        <v>0</v>
      </c>
      <c r="J4736" t="s">
        <v>3686</v>
      </c>
    </row>
    <row r="4737" spans="1:10" hidden="1">
      <c r="A4737">
        <v>25</v>
      </c>
      <c r="B4737">
        <v>0</v>
      </c>
      <c r="C4737">
        <v>4</v>
      </c>
      <c r="D4737">
        <v>5214</v>
      </c>
      <c r="E4737">
        <v>0</v>
      </c>
      <c r="F4737">
        <v>49</v>
      </c>
      <c r="G4737">
        <v>30.2</v>
      </c>
      <c r="H4737">
        <v>1453.1</v>
      </c>
      <c r="I4737">
        <f t="shared" si="73"/>
        <v>0</v>
      </c>
      <c r="J4737" t="s">
        <v>3686</v>
      </c>
    </row>
    <row r="4738" spans="1:10" hidden="1">
      <c r="A4738">
        <v>30</v>
      </c>
      <c r="B4738">
        <v>0</v>
      </c>
      <c r="C4738">
        <v>4</v>
      </c>
      <c r="D4738">
        <v>5640</v>
      </c>
      <c r="E4738">
        <v>9</v>
      </c>
      <c r="F4738">
        <v>70</v>
      </c>
      <c r="G4738">
        <v>57.8</v>
      </c>
      <c r="H4738">
        <v>4038.29</v>
      </c>
      <c r="I4738">
        <f t="shared" ref="I4738:I4801" si="74">IF(J4738="Churned",1,0)</f>
        <v>0</v>
      </c>
      <c r="J4738" t="s">
        <v>3686</v>
      </c>
    </row>
    <row r="4739" spans="1:10" hidden="1">
      <c r="A4739">
        <v>39</v>
      </c>
      <c r="B4739">
        <v>0</v>
      </c>
      <c r="C4739">
        <v>4</v>
      </c>
      <c r="D4739">
        <v>3099</v>
      </c>
      <c r="E4739">
        <v>0</v>
      </c>
      <c r="F4739">
        <v>5</v>
      </c>
      <c r="G4739">
        <v>63.95</v>
      </c>
      <c r="H4739">
        <v>387.9</v>
      </c>
      <c r="I4739">
        <f t="shared" si="74"/>
        <v>0</v>
      </c>
      <c r="J4739" t="s">
        <v>3686</v>
      </c>
    </row>
    <row r="4740" spans="1:10" hidden="1">
      <c r="A4740">
        <v>22</v>
      </c>
      <c r="B4740">
        <v>0</v>
      </c>
      <c r="C4740">
        <v>4</v>
      </c>
      <c r="D4740">
        <v>5027</v>
      </c>
      <c r="E4740">
        <v>1</v>
      </c>
      <c r="F4740">
        <v>71</v>
      </c>
      <c r="G4740">
        <v>116.1</v>
      </c>
      <c r="H4740">
        <v>10842.48</v>
      </c>
      <c r="I4740">
        <f t="shared" si="74"/>
        <v>0</v>
      </c>
      <c r="J4740" t="s">
        <v>3686</v>
      </c>
    </row>
    <row r="4741" spans="1:10" hidden="1">
      <c r="A4741">
        <v>22</v>
      </c>
      <c r="B4741">
        <v>0</v>
      </c>
      <c r="C4741">
        <v>4</v>
      </c>
      <c r="D4741">
        <v>5652</v>
      </c>
      <c r="E4741">
        <v>0</v>
      </c>
      <c r="F4741">
        <v>23</v>
      </c>
      <c r="G4741">
        <v>19.5</v>
      </c>
      <c r="H4741">
        <v>791.74</v>
      </c>
      <c r="I4741">
        <f t="shared" si="74"/>
        <v>0</v>
      </c>
      <c r="J4741" t="s">
        <v>3686</v>
      </c>
    </row>
    <row r="4742" spans="1:10" hidden="1">
      <c r="A4742">
        <v>38</v>
      </c>
      <c r="B4742">
        <v>0</v>
      </c>
      <c r="C4742">
        <v>4</v>
      </c>
      <c r="D4742">
        <v>4015</v>
      </c>
      <c r="E4742">
        <v>5</v>
      </c>
      <c r="F4742">
        <v>71</v>
      </c>
      <c r="G4742">
        <v>24.65</v>
      </c>
      <c r="H4742">
        <v>4789.42</v>
      </c>
      <c r="I4742">
        <f t="shared" si="74"/>
        <v>0</v>
      </c>
      <c r="J4742" t="s">
        <v>3686</v>
      </c>
    </row>
    <row r="4743" spans="1:10" hidden="1">
      <c r="A4743">
        <v>29</v>
      </c>
      <c r="B4743">
        <v>1</v>
      </c>
      <c r="C4743">
        <v>4</v>
      </c>
      <c r="D4743">
        <v>5874</v>
      </c>
      <c r="E4743">
        <v>4</v>
      </c>
      <c r="F4743">
        <v>6</v>
      </c>
      <c r="G4743">
        <v>20.100000000000001</v>
      </c>
      <c r="H4743">
        <v>250.65</v>
      </c>
      <c r="I4743">
        <f t="shared" si="74"/>
        <v>0</v>
      </c>
      <c r="J4743" t="s">
        <v>3686</v>
      </c>
    </row>
    <row r="4744" spans="1:10" hidden="1">
      <c r="A4744">
        <v>33</v>
      </c>
      <c r="B4744">
        <v>1</v>
      </c>
      <c r="C4744">
        <v>4</v>
      </c>
      <c r="D4744">
        <v>3462</v>
      </c>
      <c r="E4744">
        <v>1</v>
      </c>
      <c r="F4744">
        <v>37</v>
      </c>
      <c r="G4744">
        <v>92.95</v>
      </c>
      <c r="H4744">
        <v>4854.18</v>
      </c>
      <c r="I4744">
        <f t="shared" si="74"/>
        <v>0</v>
      </c>
      <c r="J4744" t="s">
        <v>3686</v>
      </c>
    </row>
    <row r="4745" spans="1:10" hidden="1">
      <c r="A4745">
        <v>33</v>
      </c>
      <c r="B4745">
        <v>0</v>
      </c>
      <c r="C4745">
        <v>4</v>
      </c>
      <c r="D4745">
        <v>3475</v>
      </c>
      <c r="E4745">
        <v>0</v>
      </c>
      <c r="F4745">
        <v>9</v>
      </c>
      <c r="G4745">
        <v>94.05</v>
      </c>
      <c r="H4745">
        <v>951.42</v>
      </c>
      <c r="I4745">
        <f t="shared" si="74"/>
        <v>0</v>
      </c>
      <c r="J4745" t="s">
        <v>3686</v>
      </c>
    </row>
    <row r="4746" spans="1:10" hidden="1">
      <c r="A4746">
        <v>52</v>
      </c>
      <c r="B4746">
        <v>3</v>
      </c>
      <c r="C4746">
        <v>4</v>
      </c>
      <c r="D4746">
        <v>4363</v>
      </c>
      <c r="E4746">
        <v>5</v>
      </c>
      <c r="F4746">
        <v>32</v>
      </c>
      <c r="G4746">
        <v>19.45</v>
      </c>
      <c r="H4746">
        <v>1796.15</v>
      </c>
      <c r="I4746">
        <f t="shared" si="74"/>
        <v>0</v>
      </c>
      <c r="J4746" t="s">
        <v>3686</v>
      </c>
    </row>
    <row r="4747" spans="1:10" hidden="1">
      <c r="A4747">
        <v>33</v>
      </c>
      <c r="B4747">
        <v>0</v>
      </c>
      <c r="C4747">
        <v>4</v>
      </c>
      <c r="D4747">
        <v>5843</v>
      </c>
      <c r="E4747">
        <v>0</v>
      </c>
      <c r="F4747">
        <v>39</v>
      </c>
      <c r="G4747">
        <v>59.3</v>
      </c>
      <c r="H4747">
        <v>2473.1799999999998</v>
      </c>
      <c r="I4747">
        <f t="shared" si="74"/>
        <v>0</v>
      </c>
      <c r="J4747" t="s">
        <v>3686</v>
      </c>
    </row>
    <row r="4748" spans="1:10" hidden="1">
      <c r="A4748">
        <v>40</v>
      </c>
      <c r="B4748">
        <v>0</v>
      </c>
      <c r="C4748">
        <v>4</v>
      </c>
      <c r="D4748">
        <v>4722</v>
      </c>
      <c r="E4748">
        <v>0</v>
      </c>
      <c r="F4748">
        <v>72</v>
      </c>
      <c r="G4748">
        <v>19.3</v>
      </c>
      <c r="H4748">
        <v>4708.8</v>
      </c>
      <c r="I4748">
        <f t="shared" si="74"/>
        <v>0</v>
      </c>
      <c r="J4748" t="s">
        <v>3686</v>
      </c>
    </row>
    <row r="4749" spans="1:10" hidden="1">
      <c r="A4749">
        <v>22</v>
      </c>
      <c r="B4749">
        <v>2</v>
      </c>
      <c r="C4749">
        <v>4</v>
      </c>
      <c r="D4749">
        <v>5978</v>
      </c>
      <c r="E4749">
        <v>0</v>
      </c>
      <c r="F4749">
        <v>27</v>
      </c>
      <c r="G4749">
        <v>56.2</v>
      </c>
      <c r="H4749">
        <v>1668.56</v>
      </c>
      <c r="I4749">
        <f t="shared" si="74"/>
        <v>0</v>
      </c>
      <c r="J4749" t="s">
        <v>3686</v>
      </c>
    </row>
    <row r="4750" spans="1:10" hidden="1">
      <c r="A4750">
        <v>62</v>
      </c>
      <c r="B4750">
        <v>0</v>
      </c>
      <c r="C4750">
        <v>4</v>
      </c>
      <c r="D4750">
        <v>4118</v>
      </c>
      <c r="E4750">
        <v>0</v>
      </c>
      <c r="F4750">
        <v>72</v>
      </c>
      <c r="G4750">
        <v>25.45</v>
      </c>
      <c r="H4750">
        <v>2352.4499999999998</v>
      </c>
      <c r="I4750">
        <f t="shared" si="74"/>
        <v>0</v>
      </c>
      <c r="J4750" t="s">
        <v>3686</v>
      </c>
    </row>
    <row r="4751" spans="1:10" hidden="1">
      <c r="A4751">
        <v>57</v>
      </c>
      <c r="B4751">
        <v>1</v>
      </c>
      <c r="C4751">
        <v>4</v>
      </c>
      <c r="D4751">
        <v>5184</v>
      </c>
      <c r="E4751">
        <v>1</v>
      </c>
      <c r="F4751">
        <v>68</v>
      </c>
      <c r="G4751">
        <v>82.85</v>
      </c>
      <c r="H4751">
        <v>7652.57</v>
      </c>
      <c r="I4751">
        <f t="shared" si="74"/>
        <v>0</v>
      </c>
      <c r="J4751" t="s">
        <v>3686</v>
      </c>
    </row>
    <row r="4752" spans="1:10" hidden="1">
      <c r="A4752">
        <v>19</v>
      </c>
      <c r="B4752">
        <v>0</v>
      </c>
      <c r="C4752">
        <v>4</v>
      </c>
      <c r="D4752">
        <v>6247</v>
      </c>
      <c r="E4752">
        <v>1</v>
      </c>
      <c r="F4752">
        <v>72</v>
      </c>
      <c r="G4752">
        <v>88.05</v>
      </c>
      <c r="H4752">
        <v>9247.85</v>
      </c>
      <c r="I4752">
        <f t="shared" si="74"/>
        <v>0</v>
      </c>
      <c r="J4752" t="s">
        <v>3686</v>
      </c>
    </row>
    <row r="4753" spans="1:10" hidden="1">
      <c r="A4753">
        <v>39</v>
      </c>
      <c r="B4753">
        <v>1</v>
      </c>
      <c r="C4753">
        <v>4</v>
      </c>
      <c r="D4753">
        <v>4642</v>
      </c>
      <c r="E4753">
        <v>8</v>
      </c>
      <c r="F4753">
        <v>24</v>
      </c>
      <c r="G4753">
        <v>19.7</v>
      </c>
      <c r="H4753">
        <v>1182.3900000000001</v>
      </c>
      <c r="I4753">
        <f t="shared" si="74"/>
        <v>0</v>
      </c>
      <c r="J4753" t="s">
        <v>3686</v>
      </c>
    </row>
    <row r="4754" spans="1:10" hidden="1">
      <c r="A4754">
        <v>52</v>
      </c>
      <c r="B4754">
        <v>0</v>
      </c>
      <c r="C4754">
        <v>4</v>
      </c>
      <c r="D4754">
        <v>6130</v>
      </c>
      <c r="E4754">
        <v>9</v>
      </c>
      <c r="F4754">
        <v>54</v>
      </c>
      <c r="G4754">
        <v>109.55</v>
      </c>
      <c r="H4754">
        <v>8813.5499999999993</v>
      </c>
      <c r="I4754">
        <f t="shared" si="74"/>
        <v>0</v>
      </c>
      <c r="J4754" t="s">
        <v>3686</v>
      </c>
    </row>
    <row r="4755" spans="1:10" hidden="1">
      <c r="A4755">
        <v>49</v>
      </c>
      <c r="B4755">
        <v>0</v>
      </c>
      <c r="C4755">
        <v>4</v>
      </c>
      <c r="D4755">
        <v>4915</v>
      </c>
      <c r="E4755">
        <v>0</v>
      </c>
      <c r="F4755">
        <v>66</v>
      </c>
      <c r="G4755">
        <v>104.25</v>
      </c>
      <c r="H4755">
        <v>8995.92</v>
      </c>
      <c r="I4755">
        <f t="shared" si="74"/>
        <v>0</v>
      </c>
      <c r="J4755" t="s">
        <v>3686</v>
      </c>
    </row>
    <row r="4756" spans="1:10" hidden="1">
      <c r="A4756">
        <v>51</v>
      </c>
      <c r="B4756">
        <v>0</v>
      </c>
      <c r="C4756">
        <v>4</v>
      </c>
      <c r="D4756">
        <v>5106</v>
      </c>
      <c r="E4756">
        <v>0</v>
      </c>
      <c r="F4756">
        <v>57</v>
      </c>
      <c r="G4756">
        <v>99.65</v>
      </c>
      <c r="H4756">
        <v>6191.88</v>
      </c>
      <c r="I4756">
        <f t="shared" si="74"/>
        <v>0</v>
      </c>
      <c r="J4756" t="s">
        <v>3686</v>
      </c>
    </row>
    <row r="4757" spans="1:10" hidden="1">
      <c r="A4757">
        <v>35</v>
      </c>
      <c r="B4757">
        <v>0</v>
      </c>
      <c r="C4757">
        <v>4</v>
      </c>
      <c r="D4757">
        <v>5461</v>
      </c>
      <c r="E4757">
        <v>0</v>
      </c>
      <c r="F4757">
        <v>57</v>
      </c>
      <c r="G4757">
        <v>53.35</v>
      </c>
      <c r="H4757">
        <v>3190.05</v>
      </c>
      <c r="I4757">
        <f t="shared" si="74"/>
        <v>0</v>
      </c>
      <c r="J4757" t="s">
        <v>3686</v>
      </c>
    </row>
    <row r="4758" spans="1:10" hidden="1">
      <c r="A4758">
        <v>43</v>
      </c>
      <c r="B4758">
        <v>0</v>
      </c>
      <c r="C4758">
        <v>4</v>
      </c>
      <c r="D4758">
        <v>4698</v>
      </c>
      <c r="E4758">
        <v>10</v>
      </c>
      <c r="F4758">
        <v>71</v>
      </c>
      <c r="G4758">
        <v>66.8</v>
      </c>
      <c r="H4758">
        <v>4689.1499999999996</v>
      </c>
      <c r="I4758">
        <f t="shared" si="74"/>
        <v>0</v>
      </c>
      <c r="J4758" t="s">
        <v>3686</v>
      </c>
    </row>
    <row r="4759" spans="1:10" hidden="1">
      <c r="A4759">
        <v>32</v>
      </c>
      <c r="B4759">
        <v>0</v>
      </c>
      <c r="C4759">
        <v>4</v>
      </c>
      <c r="D4759">
        <v>5128</v>
      </c>
      <c r="E4759">
        <v>0</v>
      </c>
      <c r="F4759">
        <v>24</v>
      </c>
      <c r="G4759">
        <v>56.35</v>
      </c>
      <c r="H4759">
        <v>2105.52</v>
      </c>
      <c r="I4759">
        <f t="shared" si="74"/>
        <v>0</v>
      </c>
      <c r="J4759" t="s">
        <v>3686</v>
      </c>
    </row>
    <row r="4760" spans="1:10" hidden="1">
      <c r="A4760">
        <v>33</v>
      </c>
      <c r="B4760">
        <v>1</v>
      </c>
      <c r="C4760">
        <v>4</v>
      </c>
      <c r="D4760">
        <v>4343</v>
      </c>
      <c r="E4760">
        <v>1</v>
      </c>
      <c r="F4760">
        <v>32</v>
      </c>
      <c r="G4760">
        <v>73.599999999999994</v>
      </c>
      <c r="H4760">
        <v>2936.51</v>
      </c>
      <c r="I4760">
        <f t="shared" si="74"/>
        <v>0</v>
      </c>
      <c r="J4760" t="s">
        <v>3686</v>
      </c>
    </row>
    <row r="4761" spans="1:10" hidden="1">
      <c r="A4761">
        <v>23</v>
      </c>
      <c r="B4761">
        <v>1</v>
      </c>
      <c r="C4761">
        <v>4</v>
      </c>
      <c r="D4761">
        <v>4422</v>
      </c>
      <c r="E4761">
        <v>2</v>
      </c>
      <c r="F4761">
        <v>70</v>
      </c>
      <c r="G4761">
        <v>78.349999999999994</v>
      </c>
      <c r="H4761">
        <v>7958.95</v>
      </c>
      <c r="I4761">
        <f t="shared" si="74"/>
        <v>0</v>
      </c>
      <c r="J4761" t="s">
        <v>3686</v>
      </c>
    </row>
    <row r="4762" spans="1:10" hidden="1">
      <c r="A4762">
        <v>45</v>
      </c>
      <c r="B4762">
        <v>1</v>
      </c>
      <c r="C4762">
        <v>4</v>
      </c>
      <c r="D4762">
        <v>2635</v>
      </c>
      <c r="E4762">
        <v>0</v>
      </c>
      <c r="F4762">
        <v>33</v>
      </c>
      <c r="G4762">
        <v>19.8</v>
      </c>
      <c r="H4762">
        <v>1054.18</v>
      </c>
      <c r="I4762">
        <f t="shared" si="74"/>
        <v>0</v>
      </c>
      <c r="J4762" t="s">
        <v>3686</v>
      </c>
    </row>
    <row r="4763" spans="1:10" hidden="1">
      <c r="A4763">
        <v>26</v>
      </c>
      <c r="B4763">
        <v>0</v>
      </c>
      <c r="C4763">
        <v>4</v>
      </c>
      <c r="D4763">
        <v>2522</v>
      </c>
      <c r="E4763">
        <v>0</v>
      </c>
      <c r="F4763">
        <v>43</v>
      </c>
      <c r="G4763">
        <v>44.15</v>
      </c>
      <c r="H4763">
        <v>1931.3</v>
      </c>
      <c r="I4763">
        <f t="shared" si="74"/>
        <v>0</v>
      </c>
      <c r="J4763" t="s">
        <v>3686</v>
      </c>
    </row>
    <row r="4764" spans="1:10" hidden="1">
      <c r="A4764">
        <v>25</v>
      </c>
      <c r="B4764">
        <v>3</v>
      </c>
      <c r="C4764">
        <v>4</v>
      </c>
      <c r="D4764">
        <v>2289</v>
      </c>
      <c r="E4764">
        <v>3</v>
      </c>
      <c r="F4764">
        <v>25</v>
      </c>
      <c r="G4764">
        <v>18.7</v>
      </c>
      <c r="H4764">
        <v>454.15</v>
      </c>
      <c r="I4764">
        <f t="shared" si="74"/>
        <v>0</v>
      </c>
      <c r="J4764" t="s">
        <v>3686</v>
      </c>
    </row>
    <row r="4765" spans="1:10" hidden="1">
      <c r="A4765">
        <v>35</v>
      </c>
      <c r="B4765">
        <v>0</v>
      </c>
      <c r="C4765">
        <v>4</v>
      </c>
      <c r="D4765">
        <v>5870</v>
      </c>
      <c r="E4765">
        <v>8</v>
      </c>
      <c r="F4765">
        <v>13</v>
      </c>
      <c r="G4765">
        <v>93.8</v>
      </c>
      <c r="H4765">
        <v>1886.95</v>
      </c>
      <c r="I4765">
        <f t="shared" si="74"/>
        <v>0</v>
      </c>
      <c r="J4765" t="s">
        <v>3686</v>
      </c>
    </row>
    <row r="4766" spans="1:10" hidden="1">
      <c r="A4766">
        <v>63</v>
      </c>
      <c r="B4766">
        <v>0</v>
      </c>
      <c r="C4766">
        <v>4</v>
      </c>
      <c r="D4766">
        <v>3191</v>
      </c>
      <c r="E4766">
        <v>0</v>
      </c>
      <c r="F4766">
        <v>46</v>
      </c>
      <c r="G4766">
        <v>91.3</v>
      </c>
      <c r="H4766">
        <v>4675.13</v>
      </c>
      <c r="I4766">
        <f t="shared" si="74"/>
        <v>0</v>
      </c>
      <c r="J4766" t="s">
        <v>3686</v>
      </c>
    </row>
    <row r="4767" spans="1:10" hidden="1">
      <c r="A4767">
        <v>36</v>
      </c>
      <c r="B4767">
        <v>3</v>
      </c>
      <c r="C4767">
        <v>4</v>
      </c>
      <c r="D4767">
        <v>4459</v>
      </c>
      <c r="E4767">
        <v>0</v>
      </c>
      <c r="F4767">
        <v>22</v>
      </c>
      <c r="G4767">
        <v>89.1</v>
      </c>
      <c r="H4767">
        <v>2599.2800000000002</v>
      </c>
      <c r="I4767">
        <f t="shared" si="74"/>
        <v>0</v>
      </c>
      <c r="J4767" t="s">
        <v>3686</v>
      </c>
    </row>
    <row r="4768" spans="1:10" hidden="1">
      <c r="A4768">
        <v>79</v>
      </c>
      <c r="B4768">
        <v>0</v>
      </c>
      <c r="C4768">
        <v>4</v>
      </c>
      <c r="D4768">
        <v>5141</v>
      </c>
      <c r="E4768">
        <v>7</v>
      </c>
      <c r="F4768">
        <v>69</v>
      </c>
      <c r="G4768">
        <v>113.25</v>
      </c>
      <c r="H4768">
        <v>10188.02</v>
      </c>
      <c r="I4768">
        <f t="shared" si="74"/>
        <v>0</v>
      </c>
      <c r="J4768" t="s">
        <v>3686</v>
      </c>
    </row>
    <row r="4769" spans="1:10" hidden="1">
      <c r="A4769">
        <v>65</v>
      </c>
      <c r="B4769">
        <v>0</v>
      </c>
      <c r="C4769">
        <v>4</v>
      </c>
      <c r="D4769">
        <v>4606</v>
      </c>
      <c r="E4769">
        <v>1</v>
      </c>
      <c r="F4769">
        <v>56</v>
      </c>
      <c r="G4769">
        <v>99.8</v>
      </c>
      <c r="H4769">
        <v>7888.17</v>
      </c>
      <c r="I4769">
        <f t="shared" si="74"/>
        <v>0</v>
      </c>
      <c r="J4769" t="s">
        <v>3686</v>
      </c>
    </row>
    <row r="4770" spans="1:10" hidden="1">
      <c r="A4770">
        <v>42</v>
      </c>
      <c r="B4770">
        <v>0</v>
      </c>
      <c r="C4770">
        <v>4</v>
      </c>
      <c r="D4770">
        <v>5471</v>
      </c>
      <c r="E4770">
        <v>3</v>
      </c>
      <c r="F4770">
        <v>72</v>
      </c>
      <c r="G4770">
        <v>60</v>
      </c>
      <c r="H4770">
        <v>4238.33</v>
      </c>
      <c r="I4770">
        <f t="shared" si="74"/>
        <v>0</v>
      </c>
      <c r="J4770" t="s">
        <v>3686</v>
      </c>
    </row>
    <row r="4771" spans="1:10" hidden="1">
      <c r="A4771">
        <v>48</v>
      </c>
      <c r="B4771">
        <v>0</v>
      </c>
      <c r="C4771">
        <v>4</v>
      </c>
      <c r="D4771">
        <v>6471</v>
      </c>
      <c r="E4771">
        <v>0</v>
      </c>
      <c r="F4771">
        <v>52</v>
      </c>
      <c r="G4771">
        <v>63.25</v>
      </c>
      <c r="H4771">
        <v>5876.93</v>
      </c>
      <c r="I4771">
        <f t="shared" si="74"/>
        <v>0</v>
      </c>
      <c r="J4771" t="s">
        <v>3686</v>
      </c>
    </row>
    <row r="4772" spans="1:10" hidden="1">
      <c r="A4772">
        <v>27</v>
      </c>
      <c r="B4772">
        <v>0</v>
      </c>
      <c r="C4772">
        <v>4</v>
      </c>
      <c r="D4772">
        <v>5128</v>
      </c>
      <c r="E4772">
        <v>0</v>
      </c>
      <c r="F4772">
        <v>24</v>
      </c>
      <c r="G4772">
        <v>79.849999999999994</v>
      </c>
      <c r="H4772">
        <v>2848.2</v>
      </c>
      <c r="I4772">
        <f t="shared" si="74"/>
        <v>0</v>
      </c>
      <c r="J4772" t="s">
        <v>3686</v>
      </c>
    </row>
    <row r="4773" spans="1:10" hidden="1">
      <c r="A4773">
        <v>63</v>
      </c>
      <c r="B4773">
        <v>3</v>
      </c>
      <c r="C4773">
        <v>4</v>
      </c>
      <c r="D4773">
        <v>5160</v>
      </c>
      <c r="E4773">
        <v>3</v>
      </c>
      <c r="F4773">
        <v>72</v>
      </c>
      <c r="G4773">
        <v>24.3</v>
      </c>
      <c r="H4773">
        <v>3113.49</v>
      </c>
      <c r="I4773">
        <f t="shared" si="74"/>
        <v>0</v>
      </c>
      <c r="J4773" t="s">
        <v>3686</v>
      </c>
    </row>
    <row r="4774" spans="1:10" hidden="1">
      <c r="A4774">
        <v>56</v>
      </c>
      <c r="B4774">
        <v>3</v>
      </c>
      <c r="C4774">
        <v>4</v>
      </c>
      <c r="D4774">
        <v>5298</v>
      </c>
      <c r="E4774">
        <v>2</v>
      </c>
      <c r="F4774">
        <v>62</v>
      </c>
      <c r="G4774">
        <v>108.15</v>
      </c>
      <c r="H4774">
        <v>6934.77</v>
      </c>
      <c r="I4774">
        <f t="shared" si="74"/>
        <v>0</v>
      </c>
      <c r="J4774" t="s">
        <v>3686</v>
      </c>
    </row>
    <row r="4775" spans="1:10" hidden="1">
      <c r="A4775">
        <v>23</v>
      </c>
      <c r="B4775">
        <v>0</v>
      </c>
      <c r="C4775">
        <v>4</v>
      </c>
      <c r="D4775">
        <v>4858</v>
      </c>
      <c r="E4775">
        <v>0</v>
      </c>
      <c r="F4775">
        <v>7</v>
      </c>
      <c r="G4775">
        <v>66.849999999999994</v>
      </c>
      <c r="H4775">
        <v>795.22</v>
      </c>
      <c r="I4775">
        <f t="shared" si="74"/>
        <v>0</v>
      </c>
      <c r="J4775" t="s">
        <v>3686</v>
      </c>
    </row>
    <row r="4776" spans="1:10" hidden="1">
      <c r="A4776">
        <v>53</v>
      </c>
      <c r="B4776">
        <v>0</v>
      </c>
      <c r="C4776">
        <v>4</v>
      </c>
      <c r="D4776">
        <v>5258</v>
      </c>
      <c r="E4776">
        <v>0</v>
      </c>
      <c r="F4776">
        <v>3</v>
      </c>
      <c r="G4776">
        <v>50.5</v>
      </c>
      <c r="H4776">
        <v>226.89</v>
      </c>
      <c r="I4776">
        <f t="shared" si="74"/>
        <v>0</v>
      </c>
      <c r="J4776" t="s">
        <v>3751</v>
      </c>
    </row>
    <row r="4777" spans="1:10" hidden="1">
      <c r="A4777">
        <v>42</v>
      </c>
      <c r="B4777">
        <v>0</v>
      </c>
      <c r="C4777">
        <v>4</v>
      </c>
      <c r="D4777">
        <v>6494</v>
      </c>
      <c r="E4777">
        <v>0</v>
      </c>
      <c r="F4777">
        <v>62</v>
      </c>
      <c r="G4777">
        <v>115.05</v>
      </c>
      <c r="H4777">
        <v>9417.5300000000007</v>
      </c>
      <c r="I4777">
        <f t="shared" si="74"/>
        <v>0</v>
      </c>
      <c r="J4777" t="s">
        <v>3686</v>
      </c>
    </row>
    <row r="4778" spans="1:10" hidden="1">
      <c r="A4778">
        <v>30</v>
      </c>
      <c r="B4778">
        <v>1</v>
      </c>
      <c r="C4778">
        <v>4</v>
      </c>
      <c r="D4778">
        <v>5432</v>
      </c>
      <c r="E4778">
        <v>1</v>
      </c>
      <c r="F4778">
        <v>52</v>
      </c>
      <c r="G4778">
        <v>19.850000000000001</v>
      </c>
      <c r="H4778">
        <v>1247.82</v>
      </c>
      <c r="I4778">
        <f t="shared" si="74"/>
        <v>0</v>
      </c>
      <c r="J4778" t="s">
        <v>3686</v>
      </c>
    </row>
    <row r="4779" spans="1:10" hidden="1">
      <c r="A4779">
        <v>45</v>
      </c>
      <c r="B4779">
        <v>1</v>
      </c>
      <c r="C4779">
        <v>4</v>
      </c>
      <c r="D4779">
        <v>5240</v>
      </c>
      <c r="E4779">
        <v>3</v>
      </c>
      <c r="F4779">
        <v>64</v>
      </c>
      <c r="G4779">
        <v>90.6</v>
      </c>
      <c r="H4779">
        <v>8185.45</v>
      </c>
      <c r="I4779">
        <f t="shared" si="74"/>
        <v>0</v>
      </c>
      <c r="J4779" t="s">
        <v>3686</v>
      </c>
    </row>
    <row r="4780" spans="1:10" hidden="1">
      <c r="A4780">
        <v>39</v>
      </c>
      <c r="B4780">
        <v>1</v>
      </c>
      <c r="C4780">
        <v>4</v>
      </c>
      <c r="D4780">
        <v>5854</v>
      </c>
      <c r="E4780">
        <v>6</v>
      </c>
      <c r="F4780">
        <v>34</v>
      </c>
      <c r="G4780">
        <v>25.6</v>
      </c>
      <c r="H4780">
        <v>1790.61</v>
      </c>
      <c r="I4780">
        <f t="shared" si="74"/>
        <v>0</v>
      </c>
      <c r="J4780" t="s">
        <v>3686</v>
      </c>
    </row>
    <row r="4781" spans="1:10" hidden="1">
      <c r="A4781">
        <v>27</v>
      </c>
      <c r="B4781">
        <v>3</v>
      </c>
      <c r="C4781">
        <v>4</v>
      </c>
      <c r="D4781">
        <v>3970</v>
      </c>
      <c r="E4781">
        <v>4</v>
      </c>
      <c r="F4781">
        <v>26</v>
      </c>
      <c r="G4781">
        <v>38.85</v>
      </c>
      <c r="H4781">
        <v>1055.1500000000001</v>
      </c>
      <c r="I4781">
        <f t="shared" si="74"/>
        <v>0</v>
      </c>
      <c r="J4781" t="s">
        <v>3686</v>
      </c>
    </row>
    <row r="4782" spans="1:10" hidden="1">
      <c r="A4782">
        <v>44</v>
      </c>
      <c r="B4782">
        <v>2</v>
      </c>
      <c r="C4782">
        <v>4</v>
      </c>
      <c r="D4782">
        <v>4375</v>
      </c>
      <c r="E4782">
        <v>1</v>
      </c>
      <c r="F4782">
        <v>41</v>
      </c>
      <c r="G4782">
        <v>35.4</v>
      </c>
      <c r="H4782">
        <v>1412.4</v>
      </c>
      <c r="I4782">
        <f t="shared" si="74"/>
        <v>0</v>
      </c>
      <c r="J4782" t="s">
        <v>3686</v>
      </c>
    </row>
    <row r="4783" spans="1:10" hidden="1">
      <c r="A4783">
        <v>57</v>
      </c>
      <c r="B4783">
        <v>3</v>
      </c>
      <c r="C4783">
        <v>4</v>
      </c>
      <c r="D4783">
        <v>3461</v>
      </c>
      <c r="E4783">
        <v>10</v>
      </c>
      <c r="F4783">
        <v>6</v>
      </c>
      <c r="G4783">
        <v>19.45</v>
      </c>
      <c r="H4783">
        <v>122.92</v>
      </c>
      <c r="I4783">
        <f t="shared" si="74"/>
        <v>0</v>
      </c>
      <c r="J4783" t="s">
        <v>3686</v>
      </c>
    </row>
    <row r="4784" spans="1:10" hidden="1">
      <c r="A4784">
        <v>40</v>
      </c>
      <c r="B4784">
        <v>0</v>
      </c>
      <c r="C4784">
        <v>4</v>
      </c>
      <c r="D4784">
        <v>2253</v>
      </c>
      <c r="E4784">
        <v>0</v>
      </c>
      <c r="F4784">
        <v>10</v>
      </c>
      <c r="G4784">
        <v>54.25</v>
      </c>
      <c r="H4784">
        <v>712.6</v>
      </c>
      <c r="I4784">
        <f t="shared" si="74"/>
        <v>0</v>
      </c>
      <c r="J4784" t="s">
        <v>3686</v>
      </c>
    </row>
    <row r="4785" spans="1:10" hidden="1">
      <c r="A4785">
        <v>37</v>
      </c>
      <c r="B4785">
        <v>0</v>
      </c>
      <c r="C4785">
        <v>4</v>
      </c>
      <c r="D4785">
        <v>5184</v>
      </c>
      <c r="E4785">
        <v>0</v>
      </c>
      <c r="F4785">
        <v>26</v>
      </c>
      <c r="G4785">
        <v>75.5</v>
      </c>
      <c r="H4785">
        <v>3048.48</v>
      </c>
      <c r="I4785">
        <f t="shared" si="74"/>
        <v>0</v>
      </c>
      <c r="J4785" t="s">
        <v>3686</v>
      </c>
    </row>
    <row r="4786" spans="1:10" hidden="1">
      <c r="A4786">
        <v>53</v>
      </c>
      <c r="B4786">
        <v>3</v>
      </c>
      <c r="C4786">
        <v>4</v>
      </c>
      <c r="D4786">
        <v>5829</v>
      </c>
      <c r="E4786">
        <v>1</v>
      </c>
      <c r="F4786">
        <v>47</v>
      </c>
      <c r="G4786">
        <v>19.3</v>
      </c>
      <c r="H4786">
        <v>1010.82</v>
      </c>
      <c r="I4786">
        <f t="shared" si="74"/>
        <v>0</v>
      </c>
      <c r="J4786" t="s">
        <v>3686</v>
      </c>
    </row>
    <row r="4787" spans="1:10" hidden="1">
      <c r="A4787">
        <v>41</v>
      </c>
      <c r="B4787">
        <v>3</v>
      </c>
      <c r="C4787">
        <v>4</v>
      </c>
      <c r="D4787">
        <v>3973</v>
      </c>
      <c r="E4787">
        <v>2</v>
      </c>
      <c r="F4787">
        <v>26</v>
      </c>
      <c r="G4787">
        <v>82</v>
      </c>
      <c r="H4787">
        <v>2995.13</v>
      </c>
      <c r="I4787">
        <f t="shared" si="74"/>
        <v>0</v>
      </c>
      <c r="J4787" t="s">
        <v>3686</v>
      </c>
    </row>
    <row r="4788" spans="1:10" hidden="1">
      <c r="A4788">
        <v>59</v>
      </c>
      <c r="B4788">
        <v>0</v>
      </c>
      <c r="C4788">
        <v>4</v>
      </c>
      <c r="D4788">
        <v>5274</v>
      </c>
      <c r="E4788">
        <v>5</v>
      </c>
      <c r="F4788">
        <v>72</v>
      </c>
      <c r="G4788">
        <v>94.45</v>
      </c>
      <c r="H4788">
        <v>8558.98</v>
      </c>
      <c r="I4788">
        <f t="shared" si="74"/>
        <v>0</v>
      </c>
      <c r="J4788" t="s">
        <v>3686</v>
      </c>
    </row>
    <row r="4789" spans="1:10" hidden="1">
      <c r="A4789">
        <v>24</v>
      </c>
      <c r="B4789">
        <v>0</v>
      </c>
      <c r="C4789">
        <v>4</v>
      </c>
      <c r="D4789">
        <v>4908</v>
      </c>
      <c r="E4789">
        <v>0</v>
      </c>
      <c r="F4789">
        <v>63</v>
      </c>
      <c r="G4789">
        <v>104.5</v>
      </c>
      <c r="H4789">
        <v>7942.15</v>
      </c>
      <c r="I4789">
        <f t="shared" si="74"/>
        <v>0</v>
      </c>
      <c r="J4789" t="s">
        <v>3686</v>
      </c>
    </row>
    <row r="4790" spans="1:10" hidden="1">
      <c r="A4790">
        <v>51</v>
      </c>
      <c r="B4790">
        <v>2</v>
      </c>
      <c r="C4790">
        <v>4</v>
      </c>
      <c r="D4790">
        <v>5657</v>
      </c>
      <c r="E4790">
        <v>2</v>
      </c>
      <c r="F4790">
        <v>22</v>
      </c>
      <c r="G4790">
        <v>19.899999999999999</v>
      </c>
      <c r="H4790">
        <v>1489.52</v>
      </c>
      <c r="I4790">
        <f t="shared" si="74"/>
        <v>0</v>
      </c>
      <c r="J4790" t="s">
        <v>3686</v>
      </c>
    </row>
    <row r="4791" spans="1:10" hidden="1">
      <c r="A4791">
        <v>22</v>
      </c>
      <c r="B4791">
        <v>3</v>
      </c>
      <c r="C4791">
        <v>4</v>
      </c>
      <c r="D4791">
        <v>5341</v>
      </c>
      <c r="E4791">
        <v>1</v>
      </c>
      <c r="F4791">
        <v>72</v>
      </c>
      <c r="G4791">
        <v>87.55</v>
      </c>
      <c r="H4791">
        <v>9675.07</v>
      </c>
      <c r="I4791">
        <f t="shared" si="74"/>
        <v>0</v>
      </c>
      <c r="J4791" t="s">
        <v>3686</v>
      </c>
    </row>
    <row r="4792" spans="1:10" hidden="1">
      <c r="A4792">
        <v>26</v>
      </c>
      <c r="B4792">
        <v>2</v>
      </c>
      <c r="C4792">
        <v>4</v>
      </c>
      <c r="D4792">
        <v>4732</v>
      </c>
      <c r="E4792">
        <v>1</v>
      </c>
      <c r="F4792">
        <v>68</v>
      </c>
      <c r="G4792">
        <v>85.3</v>
      </c>
      <c r="H4792">
        <v>7270.88</v>
      </c>
      <c r="I4792">
        <f t="shared" si="74"/>
        <v>0</v>
      </c>
      <c r="J4792" t="s">
        <v>3686</v>
      </c>
    </row>
    <row r="4793" spans="1:10" hidden="1">
      <c r="A4793">
        <v>27</v>
      </c>
      <c r="B4793">
        <v>2</v>
      </c>
      <c r="C4793">
        <v>4</v>
      </c>
      <c r="D4793">
        <v>5587</v>
      </c>
      <c r="E4793">
        <v>6</v>
      </c>
      <c r="F4793">
        <v>38</v>
      </c>
      <c r="G4793">
        <v>20.45</v>
      </c>
      <c r="H4793">
        <v>889.93</v>
      </c>
      <c r="I4793">
        <f t="shared" si="74"/>
        <v>0</v>
      </c>
      <c r="J4793" t="s">
        <v>3686</v>
      </c>
    </row>
    <row r="4794" spans="1:10" hidden="1">
      <c r="A4794">
        <v>59</v>
      </c>
      <c r="B4794">
        <v>2</v>
      </c>
      <c r="C4794">
        <v>4</v>
      </c>
      <c r="D4794">
        <v>5807</v>
      </c>
      <c r="E4794">
        <v>4</v>
      </c>
      <c r="F4794">
        <v>40</v>
      </c>
      <c r="G4794">
        <v>71.349999999999994</v>
      </c>
      <c r="H4794">
        <v>4012.8</v>
      </c>
      <c r="I4794">
        <f t="shared" si="74"/>
        <v>0</v>
      </c>
      <c r="J4794" t="s">
        <v>3686</v>
      </c>
    </row>
    <row r="4795" spans="1:10" hidden="1">
      <c r="A4795">
        <v>36</v>
      </c>
      <c r="B4795">
        <v>3</v>
      </c>
      <c r="C4795">
        <v>4</v>
      </c>
      <c r="D4795">
        <v>5517</v>
      </c>
      <c r="E4795">
        <v>3</v>
      </c>
      <c r="F4795">
        <v>66</v>
      </c>
      <c r="G4795">
        <v>25.7</v>
      </c>
      <c r="H4795">
        <v>4541.99</v>
      </c>
      <c r="I4795">
        <f t="shared" si="74"/>
        <v>0</v>
      </c>
      <c r="J4795" t="s">
        <v>3686</v>
      </c>
    </row>
    <row r="4796" spans="1:10" hidden="1">
      <c r="A4796">
        <v>26</v>
      </c>
      <c r="B4796">
        <v>0</v>
      </c>
      <c r="C4796">
        <v>4</v>
      </c>
      <c r="D4796">
        <v>5096</v>
      </c>
      <c r="E4796">
        <v>1</v>
      </c>
      <c r="F4796">
        <v>63</v>
      </c>
      <c r="G4796">
        <v>102.4</v>
      </c>
      <c r="H4796">
        <v>7562.3</v>
      </c>
      <c r="I4796">
        <f t="shared" si="74"/>
        <v>0</v>
      </c>
      <c r="J4796" t="s">
        <v>3686</v>
      </c>
    </row>
    <row r="4797" spans="1:10" hidden="1">
      <c r="A4797">
        <v>30</v>
      </c>
      <c r="B4797">
        <v>2</v>
      </c>
      <c r="C4797">
        <v>4</v>
      </c>
      <c r="D4797">
        <v>5958</v>
      </c>
      <c r="E4797">
        <v>1</v>
      </c>
      <c r="F4797">
        <v>68</v>
      </c>
      <c r="G4797">
        <v>83.65</v>
      </c>
      <c r="H4797">
        <v>6770.33</v>
      </c>
      <c r="I4797">
        <f t="shared" si="74"/>
        <v>0</v>
      </c>
      <c r="J4797" t="s">
        <v>3686</v>
      </c>
    </row>
    <row r="4798" spans="1:10" hidden="1">
      <c r="A4798">
        <v>32</v>
      </c>
      <c r="B4798">
        <v>2</v>
      </c>
      <c r="C4798">
        <v>4</v>
      </c>
      <c r="D4798">
        <v>5636</v>
      </c>
      <c r="E4798">
        <v>5</v>
      </c>
      <c r="F4798">
        <v>35</v>
      </c>
      <c r="G4798">
        <v>19.7</v>
      </c>
      <c r="H4798">
        <v>1269.75</v>
      </c>
      <c r="I4798">
        <f t="shared" si="74"/>
        <v>0</v>
      </c>
      <c r="J4798" t="s">
        <v>3686</v>
      </c>
    </row>
    <row r="4799" spans="1:10" hidden="1">
      <c r="A4799">
        <v>47</v>
      </c>
      <c r="B4799">
        <v>2</v>
      </c>
      <c r="C4799">
        <v>4</v>
      </c>
      <c r="D4799">
        <v>2196</v>
      </c>
      <c r="E4799">
        <v>10</v>
      </c>
      <c r="F4799">
        <v>41</v>
      </c>
      <c r="G4799">
        <v>94.3</v>
      </c>
      <c r="H4799">
        <v>3959.2</v>
      </c>
      <c r="I4799">
        <f t="shared" si="74"/>
        <v>0</v>
      </c>
      <c r="J4799" t="s">
        <v>3686</v>
      </c>
    </row>
    <row r="4800" spans="1:10" hidden="1">
      <c r="A4800">
        <v>50</v>
      </c>
      <c r="B4800">
        <v>2</v>
      </c>
      <c r="C4800">
        <v>4</v>
      </c>
      <c r="D4800">
        <v>2654</v>
      </c>
      <c r="E4800">
        <v>0</v>
      </c>
      <c r="F4800">
        <v>19</v>
      </c>
      <c r="G4800">
        <v>20.85</v>
      </c>
      <c r="H4800">
        <v>1154.54</v>
      </c>
      <c r="I4800">
        <f t="shared" si="74"/>
        <v>0</v>
      </c>
      <c r="J4800" t="s">
        <v>3686</v>
      </c>
    </row>
    <row r="4801" spans="1:10" hidden="1">
      <c r="A4801">
        <v>62</v>
      </c>
      <c r="B4801">
        <v>0</v>
      </c>
      <c r="C4801">
        <v>4</v>
      </c>
      <c r="D4801">
        <v>5264</v>
      </c>
      <c r="E4801">
        <v>1</v>
      </c>
      <c r="F4801">
        <v>70</v>
      </c>
      <c r="G4801">
        <v>92.2</v>
      </c>
      <c r="H4801">
        <v>7781.35</v>
      </c>
      <c r="I4801">
        <f t="shared" si="74"/>
        <v>0</v>
      </c>
      <c r="J4801" t="s">
        <v>3686</v>
      </c>
    </row>
    <row r="4802" spans="1:10" hidden="1">
      <c r="A4802">
        <v>19</v>
      </c>
      <c r="B4802">
        <v>0</v>
      </c>
      <c r="C4802">
        <v>4</v>
      </c>
      <c r="D4802">
        <v>2056</v>
      </c>
      <c r="E4802">
        <v>0</v>
      </c>
      <c r="F4802">
        <v>14</v>
      </c>
      <c r="G4802">
        <v>46.35</v>
      </c>
      <c r="H4802">
        <v>672.7</v>
      </c>
      <c r="I4802">
        <f t="shared" ref="I4802:I4865" si="75">IF(J4802="Churned",1,0)</f>
        <v>0</v>
      </c>
      <c r="J4802" t="s">
        <v>3686</v>
      </c>
    </row>
    <row r="4803" spans="1:10" hidden="1">
      <c r="A4803">
        <v>62</v>
      </c>
      <c r="B4803">
        <v>0</v>
      </c>
      <c r="C4803">
        <v>4</v>
      </c>
      <c r="D4803">
        <v>2757</v>
      </c>
      <c r="E4803">
        <v>0</v>
      </c>
      <c r="F4803">
        <v>4</v>
      </c>
      <c r="G4803">
        <v>94.75</v>
      </c>
      <c r="H4803">
        <v>498.4</v>
      </c>
      <c r="I4803">
        <f t="shared" si="75"/>
        <v>0</v>
      </c>
      <c r="J4803" t="s">
        <v>3686</v>
      </c>
    </row>
    <row r="4804" spans="1:10" hidden="1">
      <c r="A4804">
        <v>67</v>
      </c>
      <c r="B4804">
        <v>0</v>
      </c>
      <c r="C4804">
        <v>4</v>
      </c>
      <c r="D4804">
        <v>4309</v>
      </c>
      <c r="E4804">
        <v>0</v>
      </c>
      <c r="F4804">
        <v>64</v>
      </c>
      <c r="G4804">
        <v>20.05</v>
      </c>
      <c r="H4804">
        <v>1517.41</v>
      </c>
      <c r="I4804">
        <f t="shared" si="75"/>
        <v>0</v>
      </c>
      <c r="J4804" t="s">
        <v>3686</v>
      </c>
    </row>
    <row r="4805" spans="1:10" hidden="1">
      <c r="A4805">
        <v>71</v>
      </c>
      <c r="B4805">
        <v>0</v>
      </c>
      <c r="C4805">
        <v>4</v>
      </c>
      <c r="D4805">
        <v>2259</v>
      </c>
      <c r="E4805">
        <v>2</v>
      </c>
      <c r="F4805">
        <v>7</v>
      </c>
      <c r="G4805">
        <v>74.849999999999994</v>
      </c>
      <c r="H4805">
        <v>532.91999999999996</v>
      </c>
      <c r="I4805">
        <f t="shared" si="75"/>
        <v>0</v>
      </c>
      <c r="J4805" t="s">
        <v>3686</v>
      </c>
    </row>
    <row r="4806" spans="1:10" hidden="1">
      <c r="A4806">
        <v>80</v>
      </c>
      <c r="B4806">
        <v>0</v>
      </c>
      <c r="C4806">
        <v>4</v>
      </c>
      <c r="D4806">
        <v>5397</v>
      </c>
      <c r="E4806">
        <v>0</v>
      </c>
      <c r="F4806">
        <v>45</v>
      </c>
      <c r="G4806">
        <v>85.7</v>
      </c>
      <c r="H4806">
        <v>4014.4</v>
      </c>
      <c r="I4806">
        <f t="shared" si="75"/>
        <v>0</v>
      </c>
      <c r="J4806" t="s">
        <v>3686</v>
      </c>
    </row>
    <row r="4807" spans="1:10" hidden="1">
      <c r="A4807">
        <v>79</v>
      </c>
      <c r="B4807">
        <v>1</v>
      </c>
      <c r="C4807">
        <v>4</v>
      </c>
      <c r="D4807">
        <v>2400</v>
      </c>
      <c r="E4807">
        <v>1</v>
      </c>
      <c r="F4807">
        <v>1</v>
      </c>
      <c r="G4807">
        <v>19</v>
      </c>
      <c r="H4807">
        <v>47.28</v>
      </c>
      <c r="I4807">
        <f t="shared" si="75"/>
        <v>0</v>
      </c>
      <c r="J4807" t="s">
        <v>3751</v>
      </c>
    </row>
    <row r="4808" spans="1:10" hidden="1">
      <c r="A4808">
        <v>68</v>
      </c>
      <c r="B4808">
        <v>0</v>
      </c>
      <c r="C4808">
        <v>4</v>
      </c>
      <c r="D4808">
        <v>2110</v>
      </c>
      <c r="E4808">
        <v>0</v>
      </c>
      <c r="F4808">
        <v>18</v>
      </c>
      <c r="G4808">
        <v>55.2</v>
      </c>
      <c r="H4808">
        <v>1917.06</v>
      </c>
      <c r="I4808">
        <f t="shared" si="75"/>
        <v>0</v>
      </c>
      <c r="J4808" t="s">
        <v>3686</v>
      </c>
    </row>
    <row r="4809" spans="1:10" hidden="1">
      <c r="A4809">
        <v>80</v>
      </c>
      <c r="B4809">
        <v>1</v>
      </c>
      <c r="C4809">
        <v>4</v>
      </c>
      <c r="D4809">
        <v>3708</v>
      </c>
      <c r="E4809">
        <v>1</v>
      </c>
      <c r="F4809">
        <v>4</v>
      </c>
      <c r="G4809">
        <v>69.55</v>
      </c>
      <c r="H4809">
        <v>433.82</v>
      </c>
      <c r="I4809">
        <f t="shared" si="75"/>
        <v>0</v>
      </c>
      <c r="J4809" t="s">
        <v>3686</v>
      </c>
    </row>
    <row r="4810" spans="1:10" hidden="1">
      <c r="A4810">
        <v>62</v>
      </c>
      <c r="B4810">
        <v>0</v>
      </c>
      <c r="C4810">
        <v>4</v>
      </c>
      <c r="D4810">
        <v>4430</v>
      </c>
      <c r="E4810">
        <v>1</v>
      </c>
      <c r="F4810">
        <v>27</v>
      </c>
      <c r="G4810">
        <v>19.55</v>
      </c>
      <c r="H4810">
        <v>1713.68</v>
      </c>
      <c r="I4810">
        <f t="shared" si="75"/>
        <v>0</v>
      </c>
      <c r="J4810" t="s">
        <v>3686</v>
      </c>
    </row>
    <row r="4811" spans="1:10" hidden="1">
      <c r="A4811">
        <v>63</v>
      </c>
      <c r="B4811">
        <v>3</v>
      </c>
      <c r="C4811">
        <v>4</v>
      </c>
      <c r="D4811">
        <v>2564</v>
      </c>
      <c r="E4811">
        <v>5</v>
      </c>
      <c r="F4811">
        <v>36</v>
      </c>
      <c r="G4811">
        <v>40.65</v>
      </c>
      <c r="H4811">
        <v>1547.35</v>
      </c>
      <c r="I4811">
        <f t="shared" si="75"/>
        <v>0</v>
      </c>
      <c r="J4811" t="s">
        <v>3686</v>
      </c>
    </row>
    <row r="4812" spans="1:10" hidden="1">
      <c r="A4812">
        <v>42</v>
      </c>
      <c r="B4812">
        <v>3</v>
      </c>
      <c r="C4812">
        <v>4</v>
      </c>
      <c r="D4812">
        <v>5040</v>
      </c>
      <c r="E4812">
        <v>7</v>
      </c>
      <c r="F4812">
        <v>58</v>
      </c>
      <c r="G4812">
        <v>44.1</v>
      </c>
      <c r="H4812">
        <v>3876.75</v>
      </c>
      <c r="I4812">
        <f t="shared" si="75"/>
        <v>0</v>
      </c>
      <c r="J4812" t="s">
        <v>3686</v>
      </c>
    </row>
    <row r="4813" spans="1:10" hidden="1">
      <c r="A4813">
        <v>53</v>
      </c>
      <c r="B4813">
        <v>0</v>
      </c>
      <c r="C4813">
        <v>4</v>
      </c>
      <c r="D4813">
        <v>4164</v>
      </c>
      <c r="E4813">
        <v>0</v>
      </c>
      <c r="F4813">
        <v>50</v>
      </c>
      <c r="G4813">
        <v>95.7</v>
      </c>
      <c r="H4813">
        <v>7326.75</v>
      </c>
      <c r="I4813">
        <f t="shared" si="75"/>
        <v>0</v>
      </c>
      <c r="J4813" t="s">
        <v>3686</v>
      </c>
    </row>
    <row r="4814" spans="1:10" hidden="1">
      <c r="A4814">
        <v>19</v>
      </c>
      <c r="B4814">
        <v>3</v>
      </c>
      <c r="C4814">
        <v>4</v>
      </c>
      <c r="D4814">
        <v>2775</v>
      </c>
      <c r="E4814">
        <v>5</v>
      </c>
      <c r="F4814">
        <v>35</v>
      </c>
      <c r="G4814">
        <v>89.7</v>
      </c>
      <c r="H4814">
        <v>3219.15</v>
      </c>
      <c r="I4814">
        <f t="shared" si="75"/>
        <v>0</v>
      </c>
      <c r="J4814" t="s">
        <v>3686</v>
      </c>
    </row>
    <row r="4815" spans="1:10" hidden="1">
      <c r="A4815">
        <v>44</v>
      </c>
      <c r="B4815">
        <v>0</v>
      </c>
      <c r="C4815">
        <v>4</v>
      </c>
      <c r="D4815">
        <v>4552</v>
      </c>
      <c r="E4815">
        <v>7</v>
      </c>
      <c r="F4815">
        <v>4</v>
      </c>
      <c r="G4815">
        <v>65.599999999999994</v>
      </c>
      <c r="H4815">
        <v>290.62</v>
      </c>
      <c r="I4815">
        <f t="shared" si="75"/>
        <v>0</v>
      </c>
      <c r="J4815" t="s">
        <v>3686</v>
      </c>
    </row>
    <row r="4816" spans="1:10" hidden="1">
      <c r="A4816">
        <v>42</v>
      </c>
      <c r="B4816">
        <v>0</v>
      </c>
      <c r="C4816">
        <v>4</v>
      </c>
      <c r="D4816">
        <v>4460</v>
      </c>
      <c r="E4816">
        <v>0</v>
      </c>
      <c r="F4816">
        <v>33</v>
      </c>
      <c r="G4816">
        <v>90.65</v>
      </c>
      <c r="H4816">
        <v>3542.68</v>
      </c>
      <c r="I4816">
        <f t="shared" si="75"/>
        <v>0</v>
      </c>
      <c r="J4816" t="s">
        <v>3686</v>
      </c>
    </row>
    <row r="4817" spans="1:10" hidden="1">
      <c r="A4817">
        <v>50</v>
      </c>
      <c r="B4817">
        <v>2</v>
      </c>
      <c r="C4817">
        <v>4</v>
      </c>
      <c r="D4817">
        <v>4258</v>
      </c>
      <c r="E4817">
        <v>9</v>
      </c>
      <c r="F4817">
        <v>46</v>
      </c>
      <c r="G4817">
        <v>56.9</v>
      </c>
      <c r="H4817">
        <v>4328.8</v>
      </c>
      <c r="I4817">
        <f t="shared" si="75"/>
        <v>0</v>
      </c>
      <c r="J4817" t="s">
        <v>3686</v>
      </c>
    </row>
    <row r="4818" spans="1:10" hidden="1">
      <c r="A4818">
        <v>49</v>
      </c>
      <c r="B4818">
        <v>0</v>
      </c>
      <c r="C4818">
        <v>4</v>
      </c>
      <c r="D4818">
        <v>5404</v>
      </c>
      <c r="E4818">
        <v>1</v>
      </c>
      <c r="F4818">
        <v>61</v>
      </c>
      <c r="G4818">
        <v>99.4</v>
      </c>
      <c r="H4818">
        <v>6867.8</v>
      </c>
      <c r="I4818">
        <f t="shared" si="75"/>
        <v>0</v>
      </c>
      <c r="J4818" t="s">
        <v>3686</v>
      </c>
    </row>
    <row r="4819" spans="1:10" hidden="1">
      <c r="A4819">
        <v>26</v>
      </c>
      <c r="B4819">
        <v>0</v>
      </c>
      <c r="C4819">
        <v>4</v>
      </c>
      <c r="D4819">
        <v>5141</v>
      </c>
      <c r="E4819">
        <v>3</v>
      </c>
      <c r="F4819">
        <v>56</v>
      </c>
      <c r="G4819">
        <v>98.7</v>
      </c>
      <c r="H4819">
        <v>6061.5</v>
      </c>
      <c r="I4819">
        <f t="shared" si="75"/>
        <v>0</v>
      </c>
      <c r="J4819" t="s">
        <v>3686</v>
      </c>
    </row>
    <row r="4820" spans="1:10" hidden="1">
      <c r="A4820">
        <v>52</v>
      </c>
      <c r="B4820">
        <v>3</v>
      </c>
      <c r="C4820">
        <v>4</v>
      </c>
      <c r="D4820">
        <v>2342</v>
      </c>
      <c r="E4820">
        <v>6</v>
      </c>
      <c r="F4820">
        <v>10</v>
      </c>
      <c r="G4820">
        <v>73.349999999999994</v>
      </c>
      <c r="H4820">
        <v>789.4</v>
      </c>
      <c r="I4820">
        <f t="shared" si="75"/>
        <v>0</v>
      </c>
      <c r="J4820" t="s">
        <v>3686</v>
      </c>
    </row>
    <row r="4821" spans="1:10" hidden="1">
      <c r="A4821">
        <v>49</v>
      </c>
      <c r="B4821">
        <v>0</v>
      </c>
      <c r="C4821">
        <v>4</v>
      </c>
      <c r="D4821">
        <v>2036</v>
      </c>
      <c r="E4821">
        <v>6</v>
      </c>
      <c r="F4821">
        <v>45</v>
      </c>
      <c r="G4821">
        <v>50.25</v>
      </c>
      <c r="H4821">
        <v>2513.6</v>
      </c>
      <c r="I4821">
        <f t="shared" si="75"/>
        <v>0</v>
      </c>
      <c r="J4821" t="s">
        <v>3686</v>
      </c>
    </row>
    <row r="4822" spans="1:10" hidden="1">
      <c r="A4822">
        <v>62</v>
      </c>
      <c r="B4822">
        <v>3</v>
      </c>
      <c r="C4822">
        <v>4</v>
      </c>
      <c r="D4822">
        <v>5756</v>
      </c>
      <c r="E4822">
        <v>3</v>
      </c>
      <c r="F4822">
        <v>5</v>
      </c>
      <c r="G4822">
        <v>49.4</v>
      </c>
      <c r="H4822">
        <v>477.85</v>
      </c>
      <c r="I4822">
        <f t="shared" si="75"/>
        <v>0</v>
      </c>
      <c r="J4822" t="s">
        <v>3686</v>
      </c>
    </row>
    <row r="4823" spans="1:10" hidden="1">
      <c r="A4823">
        <v>25</v>
      </c>
      <c r="B4823">
        <v>0</v>
      </c>
      <c r="C4823">
        <v>4</v>
      </c>
      <c r="D4823">
        <v>2770</v>
      </c>
      <c r="E4823">
        <v>2</v>
      </c>
      <c r="F4823">
        <v>44</v>
      </c>
      <c r="G4823">
        <v>84.8</v>
      </c>
      <c r="H4823">
        <v>4523.55</v>
      </c>
      <c r="I4823">
        <f t="shared" si="75"/>
        <v>0</v>
      </c>
      <c r="J4823" t="s">
        <v>3686</v>
      </c>
    </row>
    <row r="4824" spans="1:10" hidden="1">
      <c r="A4824">
        <v>42</v>
      </c>
      <c r="B4824">
        <v>0</v>
      </c>
      <c r="C4824">
        <v>4</v>
      </c>
      <c r="D4824">
        <v>5467</v>
      </c>
      <c r="E4824">
        <v>2</v>
      </c>
      <c r="F4824">
        <v>69</v>
      </c>
      <c r="G4824">
        <v>105.4</v>
      </c>
      <c r="H4824">
        <v>8336.86</v>
      </c>
      <c r="I4824">
        <f t="shared" si="75"/>
        <v>0</v>
      </c>
      <c r="J4824" t="s">
        <v>3686</v>
      </c>
    </row>
    <row r="4825" spans="1:10" hidden="1">
      <c r="A4825">
        <v>54</v>
      </c>
      <c r="B4825">
        <v>0</v>
      </c>
      <c r="C4825">
        <v>4</v>
      </c>
      <c r="D4825">
        <v>2672</v>
      </c>
      <c r="E4825">
        <v>4</v>
      </c>
      <c r="F4825">
        <v>44</v>
      </c>
      <c r="G4825">
        <v>85.15</v>
      </c>
      <c r="H4825">
        <v>5625.86</v>
      </c>
      <c r="I4825">
        <f t="shared" si="75"/>
        <v>0</v>
      </c>
      <c r="J4825" t="s">
        <v>3686</v>
      </c>
    </row>
    <row r="4826" spans="1:10" hidden="1">
      <c r="A4826">
        <v>53</v>
      </c>
      <c r="B4826">
        <v>0</v>
      </c>
      <c r="C4826">
        <v>4</v>
      </c>
      <c r="D4826">
        <v>5873</v>
      </c>
      <c r="E4826">
        <v>0</v>
      </c>
      <c r="F4826">
        <v>35</v>
      </c>
      <c r="G4826">
        <v>70.55</v>
      </c>
      <c r="H4826">
        <v>3010.85</v>
      </c>
      <c r="I4826">
        <f t="shared" si="75"/>
        <v>0</v>
      </c>
      <c r="J4826" t="s">
        <v>3686</v>
      </c>
    </row>
    <row r="4827" spans="1:10" hidden="1">
      <c r="A4827">
        <v>73</v>
      </c>
      <c r="B4827">
        <v>0</v>
      </c>
      <c r="C4827">
        <v>4</v>
      </c>
      <c r="D4827">
        <v>4983</v>
      </c>
      <c r="E4827">
        <v>0</v>
      </c>
      <c r="F4827">
        <v>30</v>
      </c>
      <c r="G4827">
        <v>110.45</v>
      </c>
      <c r="H4827">
        <v>3721.85</v>
      </c>
      <c r="I4827">
        <f t="shared" si="75"/>
        <v>0</v>
      </c>
      <c r="J4827" t="s">
        <v>3686</v>
      </c>
    </row>
    <row r="4828" spans="1:10" hidden="1">
      <c r="A4828">
        <v>70</v>
      </c>
      <c r="B4828">
        <v>0</v>
      </c>
      <c r="C4828">
        <v>4</v>
      </c>
      <c r="D4828">
        <v>4695</v>
      </c>
      <c r="E4828">
        <v>8</v>
      </c>
      <c r="F4828">
        <v>71</v>
      </c>
      <c r="G4828">
        <v>104.1</v>
      </c>
      <c r="H4828">
        <v>7723.94</v>
      </c>
      <c r="I4828">
        <f t="shared" si="75"/>
        <v>0</v>
      </c>
      <c r="J4828" t="s">
        <v>3686</v>
      </c>
    </row>
    <row r="4829" spans="1:10" hidden="1">
      <c r="A4829">
        <v>65</v>
      </c>
      <c r="B4829">
        <v>3</v>
      </c>
      <c r="C4829">
        <v>4</v>
      </c>
      <c r="D4829">
        <v>6111</v>
      </c>
      <c r="E4829">
        <v>4</v>
      </c>
      <c r="F4829">
        <v>67</v>
      </c>
      <c r="G4829">
        <v>89.55</v>
      </c>
      <c r="H4829">
        <v>6785.15</v>
      </c>
      <c r="I4829">
        <f t="shared" si="75"/>
        <v>0</v>
      </c>
      <c r="J4829" t="s">
        <v>3686</v>
      </c>
    </row>
    <row r="4830" spans="1:10" hidden="1">
      <c r="A4830">
        <v>19</v>
      </c>
      <c r="B4830">
        <v>0</v>
      </c>
      <c r="C4830">
        <v>4</v>
      </c>
      <c r="D4830">
        <v>5286</v>
      </c>
      <c r="E4830">
        <v>0</v>
      </c>
      <c r="F4830">
        <v>69</v>
      </c>
      <c r="G4830">
        <v>81.5</v>
      </c>
      <c r="H4830">
        <v>5776.81</v>
      </c>
      <c r="I4830">
        <f t="shared" si="75"/>
        <v>0</v>
      </c>
      <c r="J4830" t="s">
        <v>3686</v>
      </c>
    </row>
    <row r="4831" spans="1:10" hidden="1">
      <c r="A4831">
        <v>19</v>
      </c>
      <c r="B4831">
        <v>0</v>
      </c>
      <c r="C4831">
        <v>4</v>
      </c>
      <c r="D4831">
        <v>3712</v>
      </c>
      <c r="E4831">
        <v>4</v>
      </c>
      <c r="F4831">
        <v>30</v>
      </c>
      <c r="G4831">
        <v>49.9</v>
      </c>
      <c r="H4831">
        <v>1708.75</v>
      </c>
      <c r="I4831">
        <f t="shared" si="75"/>
        <v>0</v>
      </c>
      <c r="J4831" t="s">
        <v>3686</v>
      </c>
    </row>
    <row r="4832" spans="1:10" hidden="1">
      <c r="A4832">
        <v>38</v>
      </c>
      <c r="B4832">
        <v>0</v>
      </c>
      <c r="C4832">
        <v>4</v>
      </c>
      <c r="D4832">
        <v>5306</v>
      </c>
      <c r="E4832">
        <v>0</v>
      </c>
      <c r="F4832">
        <v>50</v>
      </c>
      <c r="G4832">
        <v>89.7</v>
      </c>
      <c r="H4832">
        <v>5794.5</v>
      </c>
      <c r="I4832">
        <f t="shared" si="75"/>
        <v>0</v>
      </c>
      <c r="J4832" t="s">
        <v>3686</v>
      </c>
    </row>
    <row r="4833" spans="1:10" hidden="1">
      <c r="A4833">
        <v>46</v>
      </c>
      <c r="B4833">
        <v>0</v>
      </c>
      <c r="C4833">
        <v>4</v>
      </c>
      <c r="D4833">
        <v>4280</v>
      </c>
      <c r="E4833">
        <v>0</v>
      </c>
      <c r="F4833">
        <v>68</v>
      </c>
      <c r="G4833">
        <v>86.5</v>
      </c>
      <c r="H4833">
        <v>6664.75</v>
      </c>
      <c r="I4833">
        <f t="shared" si="75"/>
        <v>0</v>
      </c>
      <c r="J4833" t="s">
        <v>3686</v>
      </c>
    </row>
    <row r="4834" spans="1:10" hidden="1">
      <c r="A4834">
        <v>62</v>
      </c>
      <c r="B4834">
        <v>0</v>
      </c>
      <c r="C4834">
        <v>4</v>
      </c>
      <c r="D4834">
        <v>5257</v>
      </c>
      <c r="E4834">
        <v>10</v>
      </c>
      <c r="F4834">
        <v>40</v>
      </c>
      <c r="G4834">
        <v>78.849999999999994</v>
      </c>
      <c r="H4834">
        <v>4725.6499999999996</v>
      </c>
      <c r="I4834">
        <f t="shared" si="75"/>
        <v>0</v>
      </c>
      <c r="J4834" t="s">
        <v>3686</v>
      </c>
    </row>
    <row r="4835" spans="1:10" hidden="1">
      <c r="A4835">
        <v>63</v>
      </c>
      <c r="B4835">
        <v>0</v>
      </c>
      <c r="C4835">
        <v>4</v>
      </c>
      <c r="D4835">
        <v>5265</v>
      </c>
      <c r="E4835">
        <v>0</v>
      </c>
      <c r="F4835">
        <v>72</v>
      </c>
      <c r="G4835">
        <v>64.45</v>
      </c>
      <c r="H4835">
        <v>4528</v>
      </c>
      <c r="I4835">
        <f t="shared" si="75"/>
        <v>0</v>
      </c>
      <c r="J4835" t="s">
        <v>3686</v>
      </c>
    </row>
    <row r="4836" spans="1:10" hidden="1">
      <c r="A4836">
        <v>62</v>
      </c>
      <c r="B4836">
        <v>0</v>
      </c>
      <c r="C4836">
        <v>4</v>
      </c>
      <c r="D4836">
        <v>5286</v>
      </c>
      <c r="E4836">
        <v>0</v>
      </c>
      <c r="F4836">
        <v>1</v>
      </c>
      <c r="G4836">
        <v>55.45</v>
      </c>
      <c r="H4836">
        <v>71.88</v>
      </c>
      <c r="I4836">
        <f t="shared" si="75"/>
        <v>0</v>
      </c>
      <c r="J4836" t="s">
        <v>3751</v>
      </c>
    </row>
    <row r="4837" spans="1:10" hidden="1">
      <c r="A4837">
        <v>61</v>
      </c>
      <c r="B4837">
        <v>2</v>
      </c>
      <c r="C4837">
        <v>4</v>
      </c>
      <c r="D4837">
        <v>5510</v>
      </c>
      <c r="E4837">
        <v>0</v>
      </c>
      <c r="F4837">
        <v>35</v>
      </c>
      <c r="G4837">
        <v>72.099999999999994</v>
      </c>
      <c r="H4837">
        <v>2849</v>
      </c>
      <c r="I4837">
        <f t="shared" si="75"/>
        <v>0</v>
      </c>
      <c r="J4837" t="s">
        <v>3686</v>
      </c>
    </row>
    <row r="4838" spans="1:10" hidden="1">
      <c r="A4838">
        <v>53</v>
      </c>
      <c r="B4838">
        <v>0</v>
      </c>
      <c r="C4838">
        <v>4</v>
      </c>
      <c r="D4838">
        <v>5189</v>
      </c>
      <c r="E4838">
        <v>1</v>
      </c>
      <c r="F4838">
        <v>64</v>
      </c>
      <c r="G4838">
        <v>115</v>
      </c>
      <c r="H4838">
        <v>10368.31</v>
      </c>
      <c r="I4838">
        <f t="shared" si="75"/>
        <v>0</v>
      </c>
      <c r="J4838" t="s">
        <v>3686</v>
      </c>
    </row>
    <row r="4839" spans="1:10" hidden="1">
      <c r="A4839">
        <v>63</v>
      </c>
      <c r="B4839">
        <v>3</v>
      </c>
      <c r="C4839">
        <v>4</v>
      </c>
      <c r="D4839">
        <v>4704</v>
      </c>
      <c r="E4839">
        <v>9</v>
      </c>
      <c r="F4839">
        <v>58</v>
      </c>
      <c r="G4839">
        <v>50</v>
      </c>
      <c r="H4839">
        <v>2919.85</v>
      </c>
      <c r="I4839">
        <f t="shared" si="75"/>
        <v>0</v>
      </c>
      <c r="J4839" t="s">
        <v>3686</v>
      </c>
    </row>
    <row r="4840" spans="1:10" hidden="1">
      <c r="A4840">
        <v>23</v>
      </c>
      <c r="B4840">
        <v>2</v>
      </c>
      <c r="C4840">
        <v>4</v>
      </c>
      <c r="D4840">
        <v>4538</v>
      </c>
      <c r="E4840">
        <v>3</v>
      </c>
      <c r="F4840">
        <v>6</v>
      </c>
      <c r="G4840">
        <v>48.8</v>
      </c>
      <c r="H4840">
        <v>594.04999999999995</v>
      </c>
      <c r="I4840">
        <f t="shared" si="75"/>
        <v>0</v>
      </c>
      <c r="J4840" t="s">
        <v>3686</v>
      </c>
    </row>
    <row r="4841" spans="1:10" hidden="1">
      <c r="A4841">
        <v>37</v>
      </c>
      <c r="B4841">
        <v>0</v>
      </c>
      <c r="C4841">
        <v>4</v>
      </c>
      <c r="D4841">
        <v>4558</v>
      </c>
      <c r="E4841">
        <v>8</v>
      </c>
      <c r="F4841">
        <v>62</v>
      </c>
      <c r="G4841">
        <v>38.6</v>
      </c>
      <c r="H4841">
        <v>2345.5500000000002</v>
      </c>
      <c r="I4841">
        <f t="shared" si="75"/>
        <v>0</v>
      </c>
      <c r="J4841" t="s">
        <v>3686</v>
      </c>
    </row>
    <row r="4842" spans="1:10" hidden="1">
      <c r="A4842">
        <v>21</v>
      </c>
      <c r="B4842">
        <v>0</v>
      </c>
      <c r="C4842">
        <v>4</v>
      </c>
      <c r="D4842">
        <v>4180</v>
      </c>
      <c r="E4842">
        <v>0</v>
      </c>
      <c r="F4842">
        <v>70</v>
      </c>
      <c r="G4842">
        <v>84.7</v>
      </c>
      <c r="H4842">
        <v>7176.15</v>
      </c>
      <c r="I4842">
        <f t="shared" si="75"/>
        <v>0</v>
      </c>
      <c r="J4842" t="s">
        <v>3686</v>
      </c>
    </row>
    <row r="4843" spans="1:10" hidden="1">
      <c r="A4843">
        <v>39</v>
      </c>
      <c r="B4843">
        <v>0</v>
      </c>
      <c r="C4843">
        <v>4</v>
      </c>
      <c r="D4843">
        <v>3733</v>
      </c>
      <c r="E4843">
        <v>0</v>
      </c>
      <c r="F4843">
        <v>39</v>
      </c>
      <c r="G4843">
        <v>20.7</v>
      </c>
      <c r="H4843">
        <v>1924.26</v>
      </c>
      <c r="I4843">
        <f t="shared" si="75"/>
        <v>0</v>
      </c>
      <c r="J4843" t="s">
        <v>3686</v>
      </c>
    </row>
    <row r="4844" spans="1:10" hidden="1">
      <c r="A4844">
        <v>56</v>
      </c>
      <c r="B4844">
        <v>3</v>
      </c>
      <c r="C4844">
        <v>4</v>
      </c>
      <c r="D4844">
        <v>2545</v>
      </c>
      <c r="E4844">
        <v>0</v>
      </c>
      <c r="F4844">
        <v>48</v>
      </c>
      <c r="G4844">
        <v>64.400000000000006</v>
      </c>
      <c r="H4844">
        <v>4294.87</v>
      </c>
      <c r="I4844">
        <f t="shared" si="75"/>
        <v>0</v>
      </c>
      <c r="J4844" t="s">
        <v>3686</v>
      </c>
    </row>
    <row r="4845" spans="1:10" hidden="1">
      <c r="A4845">
        <v>44</v>
      </c>
      <c r="B4845">
        <v>0</v>
      </c>
      <c r="C4845">
        <v>4</v>
      </c>
      <c r="D4845">
        <v>4655</v>
      </c>
      <c r="E4845">
        <v>8</v>
      </c>
      <c r="F4845">
        <v>72</v>
      </c>
      <c r="G4845">
        <v>103.75</v>
      </c>
      <c r="H4845">
        <v>8664.2000000000007</v>
      </c>
      <c r="I4845">
        <f t="shared" si="75"/>
        <v>0</v>
      </c>
      <c r="J4845" t="s">
        <v>3686</v>
      </c>
    </row>
    <row r="4846" spans="1:10" hidden="1">
      <c r="A4846">
        <v>23</v>
      </c>
      <c r="B4846">
        <v>0</v>
      </c>
      <c r="C4846">
        <v>4</v>
      </c>
      <c r="D4846">
        <v>6309</v>
      </c>
      <c r="E4846">
        <v>0</v>
      </c>
      <c r="F4846">
        <v>68</v>
      </c>
      <c r="G4846">
        <v>54.45</v>
      </c>
      <c r="H4846">
        <v>4858.83</v>
      </c>
      <c r="I4846">
        <f t="shared" si="75"/>
        <v>0</v>
      </c>
      <c r="J4846" t="s">
        <v>3686</v>
      </c>
    </row>
    <row r="4847" spans="1:10" hidden="1">
      <c r="A4847">
        <v>39</v>
      </c>
      <c r="B4847">
        <v>2</v>
      </c>
      <c r="C4847">
        <v>4</v>
      </c>
      <c r="D4847">
        <v>3287</v>
      </c>
      <c r="E4847">
        <v>0</v>
      </c>
      <c r="F4847">
        <v>26</v>
      </c>
      <c r="G4847">
        <v>45.8</v>
      </c>
      <c r="H4847">
        <v>1147</v>
      </c>
      <c r="I4847">
        <f t="shared" si="75"/>
        <v>0</v>
      </c>
      <c r="J4847" t="s">
        <v>3686</v>
      </c>
    </row>
    <row r="4848" spans="1:10" hidden="1">
      <c r="A4848">
        <v>38</v>
      </c>
      <c r="B4848">
        <v>0</v>
      </c>
      <c r="C4848">
        <v>4</v>
      </c>
      <c r="D4848">
        <v>5332</v>
      </c>
      <c r="E4848">
        <v>0</v>
      </c>
      <c r="F4848">
        <v>13</v>
      </c>
      <c r="G4848">
        <v>20.3</v>
      </c>
      <c r="H4848">
        <v>561.53</v>
      </c>
      <c r="I4848">
        <f t="shared" si="75"/>
        <v>0</v>
      </c>
      <c r="J4848" t="s">
        <v>3686</v>
      </c>
    </row>
    <row r="4849" spans="1:10" hidden="1">
      <c r="A4849">
        <v>45</v>
      </c>
      <c r="B4849">
        <v>0</v>
      </c>
      <c r="C4849">
        <v>4</v>
      </c>
      <c r="D4849">
        <v>4292</v>
      </c>
      <c r="E4849">
        <v>0</v>
      </c>
      <c r="F4849">
        <v>10</v>
      </c>
      <c r="G4849">
        <v>51.65</v>
      </c>
      <c r="H4849">
        <v>1014.9</v>
      </c>
      <c r="I4849">
        <f t="shared" si="75"/>
        <v>0</v>
      </c>
      <c r="J4849" t="s">
        <v>3686</v>
      </c>
    </row>
    <row r="4850" spans="1:10" hidden="1">
      <c r="A4850">
        <v>51</v>
      </c>
      <c r="B4850">
        <v>1</v>
      </c>
      <c r="C4850">
        <v>4</v>
      </c>
      <c r="D4850">
        <v>5187</v>
      </c>
      <c r="E4850">
        <v>1</v>
      </c>
      <c r="F4850">
        <v>71</v>
      </c>
      <c r="G4850">
        <v>24.7</v>
      </c>
      <c r="H4850">
        <v>3194.34</v>
      </c>
      <c r="I4850">
        <f t="shared" si="75"/>
        <v>0</v>
      </c>
      <c r="J4850" t="s">
        <v>3686</v>
      </c>
    </row>
    <row r="4851" spans="1:10" hidden="1">
      <c r="A4851">
        <v>27</v>
      </c>
      <c r="B4851">
        <v>1</v>
      </c>
      <c r="C4851">
        <v>4</v>
      </c>
      <c r="D4851">
        <v>3240</v>
      </c>
      <c r="E4851">
        <v>2</v>
      </c>
      <c r="F4851">
        <v>28</v>
      </c>
      <c r="G4851">
        <v>50.8</v>
      </c>
      <c r="H4851">
        <v>1386.8</v>
      </c>
      <c r="I4851">
        <f t="shared" si="75"/>
        <v>0</v>
      </c>
      <c r="J4851" t="s">
        <v>3686</v>
      </c>
    </row>
    <row r="4852" spans="1:10" hidden="1">
      <c r="A4852">
        <v>38</v>
      </c>
      <c r="B4852">
        <v>0</v>
      </c>
      <c r="C4852">
        <v>4</v>
      </c>
      <c r="D4852">
        <v>2698</v>
      </c>
      <c r="E4852">
        <v>0</v>
      </c>
      <c r="F4852">
        <v>39</v>
      </c>
      <c r="G4852">
        <v>100.45</v>
      </c>
      <c r="H4852">
        <v>5281.36</v>
      </c>
      <c r="I4852">
        <f t="shared" si="75"/>
        <v>0</v>
      </c>
      <c r="J4852" t="s">
        <v>3686</v>
      </c>
    </row>
    <row r="4853" spans="1:10" hidden="1">
      <c r="A4853">
        <v>42</v>
      </c>
      <c r="B4853">
        <v>0</v>
      </c>
      <c r="C4853">
        <v>4</v>
      </c>
      <c r="D4853">
        <v>2914</v>
      </c>
      <c r="E4853">
        <v>3</v>
      </c>
      <c r="F4853">
        <v>4</v>
      </c>
      <c r="G4853">
        <v>29.9</v>
      </c>
      <c r="H4853">
        <v>118.25</v>
      </c>
      <c r="I4853">
        <f t="shared" si="75"/>
        <v>0</v>
      </c>
      <c r="J4853" t="s">
        <v>3686</v>
      </c>
    </row>
    <row r="4854" spans="1:10" hidden="1">
      <c r="A4854">
        <v>42</v>
      </c>
      <c r="B4854">
        <v>0</v>
      </c>
      <c r="C4854">
        <v>4</v>
      </c>
      <c r="D4854">
        <v>6146</v>
      </c>
      <c r="E4854">
        <v>7</v>
      </c>
      <c r="F4854">
        <v>70</v>
      </c>
      <c r="G4854">
        <v>113.65</v>
      </c>
      <c r="H4854">
        <v>10167.59</v>
      </c>
      <c r="I4854">
        <f t="shared" si="75"/>
        <v>0</v>
      </c>
      <c r="J4854" t="s">
        <v>3686</v>
      </c>
    </row>
    <row r="4855" spans="1:10" hidden="1">
      <c r="A4855">
        <v>38</v>
      </c>
      <c r="B4855">
        <v>0</v>
      </c>
      <c r="C4855">
        <v>4</v>
      </c>
      <c r="D4855">
        <v>3660</v>
      </c>
      <c r="E4855">
        <v>0</v>
      </c>
      <c r="F4855">
        <v>7</v>
      </c>
      <c r="G4855">
        <v>51.3</v>
      </c>
      <c r="H4855">
        <v>496.42</v>
      </c>
      <c r="I4855">
        <f t="shared" si="75"/>
        <v>0</v>
      </c>
      <c r="J4855" t="s">
        <v>3686</v>
      </c>
    </row>
    <row r="4856" spans="1:10" hidden="1">
      <c r="A4856">
        <v>78</v>
      </c>
      <c r="B4856">
        <v>0</v>
      </c>
      <c r="C4856">
        <v>4</v>
      </c>
      <c r="D4856">
        <v>4320</v>
      </c>
      <c r="E4856">
        <v>0</v>
      </c>
      <c r="F4856">
        <v>1</v>
      </c>
      <c r="G4856">
        <v>44</v>
      </c>
      <c r="H4856">
        <v>72.67</v>
      </c>
      <c r="I4856">
        <f t="shared" si="75"/>
        <v>0</v>
      </c>
      <c r="J4856" t="s">
        <v>3751</v>
      </c>
    </row>
    <row r="4857" spans="1:10" hidden="1">
      <c r="A4857">
        <v>77</v>
      </c>
      <c r="B4857">
        <v>0</v>
      </c>
      <c r="C4857">
        <v>4</v>
      </c>
      <c r="D4857">
        <v>5491</v>
      </c>
      <c r="E4857">
        <v>0</v>
      </c>
      <c r="F4857">
        <v>29</v>
      </c>
      <c r="G4857">
        <v>25.15</v>
      </c>
      <c r="H4857">
        <v>833.37</v>
      </c>
      <c r="I4857">
        <f t="shared" si="75"/>
        <v>0</v>
      </c>
      <c r="J4857" t="s">
        <v>3686</v>
      </c>
    </row>
    <row r="4858" spans="1:10" hidden="1">
      <c r="A4858">
        <v>73</v>
      </c>
      <c r="B4858">
        <v>0</v>
      </c>
      <c r="C4858">
        <v>4</v>
      </c>
      <c r="D4858">
        <v>4691</v>
      </c>
      <c r="E4858">
        <v>0</v>
      </c>
      <c r="F4858">
        <v>32</v>
      </c>
      <c r="G4858">
        <v>19.75</v>
      </c>
      <c r="H4858">
        <v>2025.75</v>
      </c>
      <c r="I4858">
        <f t="shared" si="75"/>
        <v>0</v>
      </c>
      <c r="J4858" t="s">
        <v>3686</v>
      </c>
    </row>
    <row r="4859" spans="1:10" hidden="1">
      <c r="A4859">
        <v>69</v>
      </c>
      <c r="B4859">
        <v>0</v>
      </c>
      <c r="C4859">
        <v>4</v>
      </c>
      <c r="D4859">
        <v>4149</v>
      </c>
      <c r="E4859">
        <v>5</v>
      </c>
      <c r="F4859">
        <v>60</v>
      </c>
      <c r="G4859">
        <v>95.4</v>
      </c>
      <c r="H4859">
        <v>6137.8</v>
      </c>
      <c r="I4859">
        <f t="shared" si="75"/>
        <v>0</v>
      </c>
      <c r="J4859" t="s">
        <v>3686</v>
      </c>
    </row>
    <row r="4860" spans="1:10" hidden="1">
      <c r="A4860">
        <v>47</v>
      </c>
      <c r="B4860">
        <v>0</v>
      </c>
      <c r="C4860">
        <v>4</v>
      </c>
      <c r="D4860">
        <v>5707</v>
      </c>
      <c r="E4860">
        <v>0</v>
      </c>
      <c r="F4860">
        <v>4</v>
      </c>
      <c r="G4860">
        <v>65.55</v>
      </c>
      <c r="H4860">
        <v>290.44</v>
      </c>
      <c r="I4860">
        <f t="shared" si="75"/>
        <v>0</v>
      </c>
      <c r="J4860" t="s">
        <v>3686</v>
      </c>
    </row>
    <row r="4861" spans="1:10" hidden="1">
      <c r="A4861">
        <v>46</v>
      </c>
      <c r="B4861">
        <v>0</v>
      </c>
      <c r="C4861">
        <v>4</v>
      </c>
      <c r="D4861">
        <v>2282</v>
      </c>
      <c r="E4861">
        <v>5</v>
      </c>
      <c r="F4861">
        <v>48</v>
      </c>
      <c r="G4861">
        <v>19.25</v>
      </c>
      <c r="H4861">
        <v>1620.7</v>
      </c>
      <c r="I4861">
        <f t="shared" si="75"/>
        <v>0</v>
      </c>
      <c r="J4861" t="s">
        <v>3686</v>
      </c>
    </row>
    <row r="4862" spans="1:10" hidden="1">
      <c r="A4862">
        <v>59</v>
      </c>
      <c r="B4862">
        <v>0</v>
      </c>
      <c r="C4862">
        <v>4</v>
      </c>
      <c r="D4862">
        <v>4411</v>
      </c>
      <c r="E4862">
        <v>1</v>
      </c>
      <c r="F4862">
        <v>58</v>
      </c>
      <c r="G4862">
        <v>61.05</v>
      </c>
      <c r="H4862">
        <v>5007.63</v>
      </c>
      <c r="I4862">
        <f t="shared" si="75"/>
        <v>0</v>
      </c>
      <c r="J4862" t="s">
        <v>3686</v>
      </c>
    </row>
    <row r="4863" spans="1:10" hidden="1">
      <c r="A4863">
        <v>22</v>
      </c>
      <c r="B4863">
        <v>0</v>
      </c>
      <c r="C4863">
        <v>4</v>
      </c>
      <c r="D4863">
        <v>4577</v>
      </c>
      <c r="E4863">
        <v>7</v>
      </c>
      <c r="F4863">
        <v>35</v>
      </c>
      <c r="G4863">
        <v>46.35</v>
      </c>
      <c r="H4863">
        <v>1802.05</v>
      </c>
      <c r="I4863">
        <f t="shared" si="75"/>
        <v>0</v>
      </c>
      <c r="J4863" t="s">
        <v>3686</v>
      </c>
    </row>
    <row r="4864" spans="1:10" hidden="1">
      <c r="A4864">
        <v>43</v>
      </c>
      <c r="B4864">
        <v>0</v>
      </c>
      <c r="C4864">
        <v>4</v>
      </c>
      <c r="D4864">
        <v>4807</v>
      </c>
      <c r="E4864">
        <v>2</v>
      </c>
      <c r="F4864">
        <v>72</v>
      </c>
      <c r="G4864">
        <v>109.15</v>
      </c>
      <c r="H4864">
        <v>8642.7999999999993</v>
      </c>
      <c r="I4864">
        <f t="shared" si="75"/>
        <v>0</v>
      </c>
      <c r="J4864" t="s">
        <v>3686</v>
      </c>
    </row>
    <row r="4865" spans="1:10" hidden="1">
      <c r="A4865">
        <v>59</v>
      </c>
      <c r="B4865">
        <v>0</v>
      </c>
      <c r="C4865">
        <v>4</v>
      </c>
      <c r="D4865">
        <v>5662</v>
      </c>
      <c r="E4865">
        <v>0</v>
      </c>
      <c r="F4865">
        <v>39</v>
      </c>
      <c r="G4865">
        <v>58.6</v>
      </c>
      <c r="H4865">
        <v>4103.13</v>
      </c>
      <c r="I4865">
        <f t="shared" si="75"/>
        <v>0</v>
      </c>
      <c r="J4865" t="s">
        <v>3686</v>
      </c>
    </row>
    <row r="4866" spans="1:10" hidden="1">
      <c r="A4866">
        <v>59</v>
      </c>
      <c r="B4866">
        <v>2</v>
      </c>
      <c r="C4866">
        <v>4</v>
      </c>
      <c r="D4866">
        <v>2862</v>
      </c>
      <c r="E4866">
        <v>4</v>
      </c>
      <c r="F4866">
        <v>13</v>
      </c>
      <c r="G4866">
        <v>72.8</v>
      </c>
      <c r="H4866">
        <v>1109.06</v>
      </c>
      <c r="I4866">
        <f t="shared" ref="I4866:I4929" si="76">IF(J4866="Churned",1,0)</f>
        <v>0</v>
      </c>
      <c r="J4866" t="s">
        <v>3686</v>
      </c>
    </row>
    <row r="4867" spans="1:10" hidden="1">
      <c r="A4867">
        <v>21</v>
      </c>
      <c r="B4867">
        <v>0</v>
      </c>
      <c r="C4867">
        <v>4</v>
      </c>
      <c r="D4867">
        <v>2510</v>
      </c>
      <c r="E4867">
        <v>2</v>
      </c>
      <c r="F4867">
        <v>31</v>
      </c>
      <c r="G4867">
        <v>93.8</v>
      </c>
      <c r="H4867">
        <v>4077.19</v>
      </c>
      <c r="I4867">
        <f t="shared" si="76"/>
        <v>0</v>
      </c>
      <c r="J4867" t="s">
        <v>3686</v>
      </c>
    </row>
    <row r="4868" spans="1:10" hidden="1">
      <c r="A4868">
        <v>23</v>
      </c>
      <c r="B4868">
        <v>0</v>
      </c>
      <c r="C4868">
        <v>4</v>
      </c>
      <c r="D4868">
        <v>3446</v>
      </c>
      <c r="E4868">
        <v>0</v>
      </c>
      <c r="F4868">
        <v>39</v>
      </c>
      <c r="G4868">
        <v>81.900000000000006</v>
      </c>
      <c r="H4868">
        <v>4589.82</v>
      </c>
      <c r="I4868">
        <f t="shared" si="76"/>
        <v>0</v>
      </c>
      <c r="J4868" t="s">
        <v>3686</v>
      </c>
    </row>
    <row r="4869" spans="1:10" hidden="1">
      <c r="A4869">
        <v>33</v>
      </c>
      <c r="B4869">
        <v>0</v>
      </c>
      <c r="C4869">
        <v>4</v>
      </c>
      <c r="D4869">
        <v>6177</v>
      </c>
      <c r="E4869">
        <v>2</v>
      </c>
      <c r="F4869">
        <v>65</v>
      </c>
      <c r="G4869">
        <v>76.150000000000006</v>
      </c>
      <c r="H4869">
        <v>6332.25</v>
      </c>
      <c r="I4869">
        <f t="shared" si="76"/>
        <v>0</v>
      </c>
      <c r="J4869" t="s">
        <v>3686</v>
      </c>
    </row>
    <row r="4870" spans="1:10" hidden="1">
      <c r="A4870">
        <v>27</v>
      </c>
      <c r="B4870">
        <v>0</v>
      </c>
      <c r="C4870">
        <v>4</v>
      </c>
      <c r="D4870">
        <v>3889</v>
      </c>
      <c r="E4870">
        <v>0</v>
      </c>
      <c r="F4870">
        <v>3</v>
      </c>
      <c r="G4870">
        <v>19.55</v>
      </c>
      <c r="H4870">
        <v>183.99</v>
      </c>
      <c r="I4870">
        <f t="shared" si="76"/>
        <v>0</v>
      </c>
      <c r="J4870" t="s">
        <v>3751</v>
      </c>
    </row>
    <row r="4871" spans="1:10" hidden="1">
      <c r="A4871">
        <v>47</v>
      </c>
      <c r="B4871">
        <v>0</v>
      </c>
      <c r="C4871">
        <v>4</v>
      </c>
      <c r="D4871">
        <v>2107</v>
      </c>
      <c r="E4871">
        <v>0</v>
      </c>
      <c r="F4871">
        <v>2</v>
      </c>
      <c r="G4871">
        <v>20.7</v>
      </c>
      <c r="H4871">
        <v>67.63</v>
      </c>
      <c r="I4871">
        <f t="shared" si="76"/>
        <v>0</v>
      </c>
      <c r="J4871" t="s">
        <v>3751</v>
      </c>
    </row>
    <row r="4872" spans="1:10" hidden="1">
      <c r="A4872">
        <v>45</v>
      </c>
      <c r="B4872">
        <v>3</v>
      </c>
      <c r="C4872">
        <v>4</v>
      </c>
      <c r="D4872">
        <v>5104</v>
      </c>
      <c r="E4872">
        <v>0</v>
      </c>
      <c r="F4872">
        <v>34</v>
      </c>
      <c r="G4872">
        <v>116.15</v>
      </c>
      <c r="H4872">
        <v>4880.88</v>
      </c>
      <c r="I4872">
        <f t="shared" si="76"/>
        <v>0</v>
      </c>
      <c r="J4872" t="s">
        <v>3686</v>
      </c>
    </row>
    <row r="4873" spans="1:10" hidden="1">
      <c r="A4873">
        <v>60</v>
      </c>
      <c r="B4873">
        <v>2</v>
      </c>
      <c r="C4873">
        <v>4</v>
      </c>
      <c r="D4873">
        <v>4559</v>
      </c>
      <c r="E4873">
        <v>9</v>
      </c>
      <c r="F4873">
        <v>58</v>
      </c>
      <c r="G4873">
        <v>75.2</v>
      </c>
      <c r="H4873">
        <v>6351.1</v>
      </c>
      <c r="I4873">
        <f t="shared" si="76"/>
        <v>0</v>
      </c>
      <c r="J4873" t="s">
        <v>3686</v>
      </c>
    </row>
    <row r="4874" spans="1:10" hidden="1">
      <c r="A4874">
        <v>28</v>
      </c>
      <c r="B4874">
        <v>3</v>
      </c>
      <c r="C4874">
        <v>4</v>
      </c>
      <c r="D4874">
        <v>6440</v>
      </c>
      <c r="E4874">
        <v>9</v>
      </c>
      <c r="F4874">
        <v>58</v>
      </c>
      <c r="G4874">
        <v>19.850000000000001</v>
      </c>
      <c r="H4874">
        <v>1843.83</v>
      </c>
      <c r="I4874">
        <f t="shared" si="76"/>
        <v>0</v>
      </c>
      <c r="J4874" t="s">
        <v>3686</v>
      </c>
    </row>
    <row r="4875" spans="1:10" hidden="1">
      <c r="A4875">
        <v>26</v>
      </c>
      <c r="B4875">
        <v>2</v>
      </c>
      <c r="C4875">
        <v>4</v>
      </c>
      <c r="D4875">
        <v>5028</v>
      </c>
      <c r="E4875">
        <v>1</v>
      </c>
      <c r="F4875">
        <v>72</v>
      </c>
      <c r="G4875">
        <v>90.8</v>
      </c>
      <c r="H4875">
        <v>7882.96</v>
      </c>
      <c r="I4875">
        <f t="shared" si="76"/>
        <v>0</v>
      </c>
      <c r="J4875" t="s">
        <v>3686</v>
      </c>
    </row>
    <row r="4876" spans="1:10" hidden="1">
      <c r="A4876">
        <v>54</v>
      </c>
      <c r="B4876">
        <v>0</v>
      </c>
      <c r="C4876">
        <v>4</v>
      </c>
      <c r="D4876">
        <v>3079</v>
      </c>
      <c r="E4876">
        <v>0</v>
      </c>
      <c r="F4876">
        <v>26</v>
      </c>
      <c r="G4876">
        <v>56.05</v>
      </c>
      <c r="H4876">
        <v>2482.6999999999998</v>
      </c>
      <c r="I4876">
        <f t="shared" si="76"/>
        <v>0</v>
      </c>
      <c r="J4876" t="s">
        <v>3686</v>
      </c>
    </row>
    <row r="4877" spans="1:10" hidden="1">
      <c r="A4877">
        <v>48</v>
      </c>
      <c r="B4877">
        <v>0</v>
      </c>
      <c r="C4877">
        <v>4</v>
      </c>
      <c r="D4877">
        <v>5449</v>
      </c>
      <c r="E4877">
        <v>0</v>
      </c>
      <c r="F4877">
        <v>65</v>
      </c>
      <c r="G4877">
        <v>25.1</v>
      </c>
      <c r="H4877">
        <v>3052.95</v>
      </c>
      <c r="I4877">
        <f t="shared" si="76"/>
        <v>0</v>
      </c>
      <c r="J4877" t="s">
        <v>3686</v>
      </c>
    </row>
    <row r="4878" spans="1:10" hidden="1">
      <c r="A4878">
        <v>64</v>
      </c>
      <c r="B4878">
        <v>0</v>
      </c>
      <c r="C4878">
        <v>4</v>
      </c>
      <c r="D4878">
        <v>2156</v>
      </c>
      <c r="E4878">
        <v>0</v>
      </c>
      <c r="F4878">
        <v>3</v>
      </c>
      <c r="G4878">
        <v>70.25</v>
      </c>
      <c r="H4878">
        <v>305.89999999999998</v>
      </c>
      <c r="I4878">
        <f t="shared" si="76"/>
        <v>0</v>
      </c>
      <c r="J4878" t="s">
        <v>3751</v>
      </c>
    </row>
    <row r="4879" spans="1:10" hidden="1">
      <c r="A4879">
        <v>30</v>
      </c>
      <c r="B4879">
        <v>0</v>
      </c>
      <c r="C4879">
        <v>4</v>
      </c>
      <c r="D4879">
        <v>5754</v>
      </c>
      <c r="E4879">
        <v>0</v>
      </c>
      <c r="F4879">
        <v>1</v>
      </c>
      <c r="G4879">
        <v>85</v>
      </c>
      <c r="H4879">
        <v>100.2</v>
      </c>
      <c r="I4879">
        <f t="shared" si="76"/>
        <v>0</v>
      </c>
      <c r="J4879" t="s">
        <v>3751</v>
      </c>
    </row>
    <row r="4880" spans="1:10" hidden="1">
      <c r="A4880">
        <v>22</v>
      </c>
      <c r="B4880">
        <v>2</v>
      </c>
      <c r="C4880">
        <v>4</v>
      </c>
      <c r="D4880">
        <v>4641</v>
      </c>
      <c r="E4880">
        <v>1</v>
      </c>
      <c r="F4880">
        <v>72</v>
      </c>
      <c r="G4880">
        <v>88.7</v>
      </c>
      <c r="H4880">
        <v>8562.7099999999991</v>
      </c>
      <c r="I4880">
        <f t="shared" si="76"/>
        <v>0</v>
      </c>
      <c r="J4880" t="s">
        <v>3686</v>
      </c>
    </row>
    <row r="4881" spans="1:10" hidden="1">
      <c r="A4881">
        <v>33</v>
      </c>
      <c r="B4881">
        <v>0</v>
      </c>
      <c r="C4881">
        <v>4</v>
      </c>
      <c r="D4881">
        <v>4080</v>
      </c>
      <c r="E4881">
        <v>0</v>
      </c>
      <c r="F4881">
        <v>7</v>
      </c>
      <c r="G4881">
        <v>62.8</v>
      </c>
      <c r="H4881">
        <v>476.33</v>
      </c>
      <c r="I4881">
        <f t="shared" si="76"/>
        <v>0</v>
      </c>
      <c r="J4881" t="s">
        <v>3686</v>
      </c>
    </row>
    <row r="4882" spans="1:10" hidden="1">
      <c r="A4882">
        <v>60</v>
      </c>
      <c r="B4882">
        <v>0</v>
      </c>
      <c r="C4882">
        <v>4</v>
      </c>
      <c r="D4882">
        <v>3102</v>
      </c>
      <c r="E4882">
        <v>7</v>
      </c>
      <c r="F4882">
        <v>35</v>
      </c>
      <c r="G4882">
        <v>56.85</v>
      </c>
      <c r="H4882">
        <v>2588.75</v>
      </c>
      <c r="I4882">
        <f t="shared" si="76"/>
        <v>0</v>
      </c>
      <c r="J4882" t="s">
        <v>3686</v>
      </c>
    </row>
    <row r="4883" spans="1:10" hidden="1">
      <c r="A4883">
        <v>64</v>
      </c>
      <c r="B4883">
        <v>0</v>
      </c>
      <c r="C4883">
        <v>4</v>
      </c>
      <c r="D4883">
        <v>5832</v>
      </c>
      <c r="E4883">
        <v>0</v>
      </c>
      <c r="F4883">
        <v>55</v>
      </c>
      <c r="G4883">
        <v>73.099999999999994</v>
      </c>
      <c r="H4883">
        <v>4636.05</v>
      </c>
      <c r="I4883">
        <f t="shared" si="76"/>
        <v>0</v>
      </c>
      <c r="J4883" t="s">
        <v>3686</v>
      </c>
    </row>
    <row r="4884" spans="1:10" hidden="1">
      <c r="A4884">
        <v>42</v>
      </c>
      <c r="B4884">
        <v>0</v>
      </c>
      <c r="C4884">
        <v>4</v>
      </c>
      <c r="D4884">
        <v>4027</v>
      </c>
      <c r="E4884">
        <v>0</v>
      </c>
      <c r="F4884">
        <v>34</v>
      </c>
      <c r="G4884">
        <v>55</v>
      </c>
      <c r="H4884">
        <v>3352.93</v>
      </c>
      <c r="I4884">
        <f t="shared" si="76"/>
        <v>0</v>
      </c>
      <c r="J4884" t="s">
        <v>3686</v>
      </c>
    </row>
    <row r="4885" spans="1:10" hidden="1">
      <c r="A4885">
        <v>20</v>
      </c>
      <c r="B4885">
        <v>3</v>
      </c>
      <c r="C4885">
        <v>4</v>
      </c>
      <c r="D4885">
        <v>5427</v>
      </c>
      <c r="E4885">
        <v>3</v>
      </c>
      <c r="F4885">
        <v>67</v>
      </c>
      <c r="G4885">
        <v>112.35</v>
      </c>
      <c r="H4885">
        <v>8755.92</v>
      </c>
      <c r="I4885">
        <f t="shared" si="76"/>
        <v>0</v>
      </c>
      <c r="J4885" t="s">
        <v>3686</v>
      </c>
    </row>
    <row r="4886" spans="1:10" hidden="1">
      <c r="A4886">
        <v>50</v>
      </c>
      <c r="B4886">
        <v>1</v>
      </c>
      <c r="C4886">
        <v>4</v>
      </c>
      <c r="D4886">
        <v>2081</v>
      </c>
      <c r="E4886">
        <v>5</v>
      </c>
      <c r="F4886">
        <v>3</v>
      </c>
      <c r="G4886">
        <v>80.7</v>
      </c>
      <c r="H4886">
        <v>310.61</v>
      </c>
      <c r="I4886">
        <f t="shared" si="76"/>
        <v>0</v>
      </c>
      <c r="J4886" t="s">
        <v>3751</v>
      </c>
    </row>
    <row r="4887" spans="1:10" hidden="1">
      <c r="A4887">
        <v>31</v>
      </c>
      <c r="B4887">
        <v>1</v>
      </c>
      <c r="C4887">
        <v>4</v>
      </c>
      <c r="D4887">
        <v>5874</v>
      </c>
      <c r="E4887">
        <v>5</v>
      </c>
      <c r="F4887">
        <v>69</v>
      </c>
      <c r="G4887">
        <v>108.75</v>
      </c>
      <c r="H4887">
        <v>10798.1</v>
      </c>
      <c r="I4887">
        <f t="shared" si="76"/>
        <v>0</v>
      </c>
      <c r="J4887" t="s">
        <v>3686</v>
      </c>
    </row>
    <row r="4888" spans="1:10" hidden="1">
      <c r="A4888">
        <v>20</v>
      </c>
      <c r="B4888">
        <v>0</v>
      </c>
      <c r="C4888">
        <v>4</v>
      </c>
      <c r="D4888">
        <v>5166</v>
      </c>
      <c r="E4888">
        <v>0</v>
      </c>
      <c r="F4888">
        <v>54</v>
      </c>
      <c r="G4888">
        <v>79.849999999999994</v>
      </c>
      <c r="H4888">
        <v>4720.8100000000004</v>
      </c>
      <c r="I4888">
        <f t="shared" si="76"/>
        <v>0</v>
      </c>
      <c r="J4888" t="s">
        <v>3686</v>
      </c>
    </row>
    <row r="4889" spans="1:10" hidden="1">
      <c r="A4889">
        <v>57</v>
      </c>
      <c r="B4889">
        <v>0</v>
      </c>
      <c r="C4889">
        <v>4</v>
      </c>
      <c r="D4889">
        <v>4621</v>
      </c>
      <c r="E4889">
        <v>4</v>
      </c>
      <c r="F4889">
        <v>52</v>
      </c>
      <c r="G4889">
        <v>105.1</v>
      </c>
      <c r="H4889">
        <v>6892.2</v>
      </c>
      <c r="I4889">
        <f t="shared" si="76"/>
        <v>0</v>
      </c>
      <c r="J4889" t="s">
        <v>3686</v>
      </c>
    </row>
    <row r="4890" spans="1:10" hidden="1">
      <c r="A4890">
        <v>45</v>
      </c>
      <c r="B4890">
        <v>0</v>
      </c>
      <c r="C4890">
        <v>4</v>
      </c>
      <c r="D4890">
        <v>3162</v>
      </c>
      <c r="E4890">
        <v>0</v>
      </c>
      <c r="F4890">
        <v>14</v>
      </c>
      <c r="G4890">
        <v>39.700000000000003</v>
      </c>
      <c r="H4890">
        <v>692.35</v>
      </c>
      <c r="I4890">
        <f t="shared" si="76"/>
        <v>0</v>
      </c>
      <c r="J4890" t="s">
        <v>3686</v>
      </c>
    </row>
    <row r="4891" spans="1:10" hidden="1">
      <c r="A4891">
        <v>36</v>
      </c>
      <c r="B4891">
        <v>0</v>
      </c>
      <c r="C4891">
        <v>4</v>
      </c>
      <c r="D4891">
        <v>3728</v>
      </c>
      <c r="E4891">
        <v>0</v>
      </c>
      <c r="F4891">
        <v>18</v>
      </c>
      <c r="G4891">
        <v>93.9</v>
      </c>
      <c r="H4891">
        <v>1778.46</v>
      </c>
      <c r="I4891">
        <f t="shared" si="76"/>
        <v>0</v>
      </c>
      <c r="J4891" t="s">
        <v>3686</v>
      </c>
    </row>
    <row r="4892" spans="1:10" hidden="1">
      <c r="A4892">
        <v>79</v>
      </c>
      <c r="B4892">
        <v>0</v>
      </c>
      <c r="C4892">
        <v>4</v>
      </c>
      <c r="D4892">
        <v>4228</v>
      </c>
      <c r="E4892">
        <v>4</v>
      </c>
      <c r="F4892">
        <v>67</v>
      </c>
      <c r="G4892">
        <v>94.65</v>
      </c>
      <c r="H4892">
        <v>6561.4</v>
      </c>
      <c r="I4892">
        <f t="shared" si="76"/>
        <v>0</v>
      </c>
      <c r="J4892" t="s">
        <v>3686</v>
      </c>
    </row>
    <row r="4893" spans="1:10" hidden="1">
      <c r="A4893">
        <v>75</v>
      </c>
      <c r="B4893">
        <v>0</v>
      </c>
      <c r="C4893">
        <v>4</v>
      </c>
      <c r="D4893">
        <v>5691</v>
      </c>
      <c r="E4893">
        <v>0</v>
      </c>
      <c r="F4893">
        <v>21</v>
      </c>
      <c r="G4893">
        <v>95.4</v>
      </c>
      <c r="H4893">
        <v>2810.5</v>
      </c>
      <c r="I4893">
        <f t="shared" si="76"/>
        <v>0</v>
      </c>
      <c r="J4893" t="s">
        <v>3686</v>
      </c>
    </row>
    <row r="4894" spans="1:10" hidden="1">
      <c r="A4894">
        <v>75</v>
      </c>
      <c r="B4894">
        <v>0</v>
      </c>
      <c r="C4894">
        <v>4</v>
      </c>
      <c r="D4894">
        <v>5765</v>
      </c>
      <c r="E4894">
        <v>0</v>
      </c>
      <c r="F4894">
        <v>10</v>
      </c>
      <c r="G4894">
        <v>51.2</v>
      </c>
      <c r="H4894">
        <v>953.85</v>
      </c>
      <c r="I4894">
        <f t="shared" si="76"/>
        <v>0</v>
      </c>
      <c r="J4894" t="s">
        <v>3686</v>
      </c>
    </row>
    <row r="4895" spans="1:10" hidden="1">
      <c r="A4895">
        <v>79</v>
      </c>
      <c r="B4895">
        <v>0</v>
      </c>
      <c r="C4895">
        <v>4</v>
      </c>
      <c r="D4895">
        <v>4455</v>
      </c>
      <c r="E4895">
        <v>9</v>
      </c>
      <c r="F4895">
        <v>58</v>
      </c>
      <c r="G4895">
        <v>24.5</v>
      </c>
      <c r="H4895">
        <v>3602.78</v>
      </c>
      <c r="I4895">
        <f t="shared" si="76"/>
        <v>0</v>
      </c>
      <c r="J4895" t="s">
        <v>3686</v>
      </c>
    </row>
    <row r="4896" spans="1:10" hidden="1">
      <c r="A4896">
        <v>77</v>
      </c>
      <c r="B4896">
        <v>1</v>
      </c>
      <c r="C4896">
        <v>4</v>
      </c>
      <c r="D4896">
        <v>2320</v>
      </c>
      <c r="E4896">
        <v>9</v>
      </c>
      <c r="F4896">
        <v>46</v>
      </c>
      <c r="G4896">
        <v>19.399999999999999</v>
      </c>
      <c r="H4896">
        <v>3152.85</v>
      </c>
      <c r="I4896">
        <f t="shared" si="76"/>
        <v>0</v>
      </c>
      <c r="J4896" t="s">
        <v>3686</v>
      </c>
    </row>
    <row r="4897" spans="1:10" hidden="1">
      <c r="A4897">
        <v>44</v>
      </c>
      <c r="B4897">
        <v>0</v>
      </c>
      <c r="C4897">
        <v>4</v>
      </c>
      <c r="D4897">
        <v>3601</v>
      </c>
      <c r="E4897">
        <v>0</v>
      </c>
      <c r="F4897">
        <v>7</v>
      </c>
      <c r="G4897">
        <v>78.5</v>
      </c>
      <c r="H4897">
        <v>594.42999999999995</v>
      </c>
      <c r="I4897">
        <f t="shared" si="76"/>
        <v>0</v>
      </c>
      <c r="J4897" t="s">
        <v>3686</v>
      </c>
    </row>
    <row r="4898" spans="1:10" hidden="1">
      <c r="A4898">
        <v>44</v>
      </c>
      <c r="B4898">
        <v>0</v>
      </c>
      <c r="C4898">
        <v>4</v>
      </c>
      <c r="D4898">
        <v>2575</v>
      </c>
      <c r="E4898">
        <v>0</v>
      </c>
      <c r="F4898">
        <v>5</v>
      </c>
      <c r="G4898">
        <v>19.55</v>
      </c>
      <c r="H4898">
        <v>289.45</v>
      </c>
      <c r="I4898">
        <f t="shared" si="76"/>
        <v>0</v>
      </c>
      <c r="J4898" t="s">
        <v>3686</v>
      </c>
    </row>
    <row r="4899" spans="1:10" hidden="1">
      <c r="A4899">
        <v>61</v>
      </c>
      <c r="B4899">
        <v>0</v>
      </c>
      <c r="C4899">
        <v>4</v>
      </c>
      <c r="D4899">
        <v>5535</v>
      </c>
      <c r="E4899">
        <v>0</v>
      </c>
      <c r="F4899">
        <v>9</v>
      </c>
      <c r="G4899">
        <v>50.8</v>
      </c>
      <c r="H4899">
        <v>463.6</v>
      </c>
      <c r="I4899">
        <f t="shared" si="76"/>
        <v>0</v>
      </c>
      <c r="J4899" t="s">
        <v>3686</v>
      </c>
    </row>
    <row r="4900" spans="1:10" hidden="1">
      <c r="A4900">
        <v>44</v>
      </c>
      <c r="B4900">
        <v>0</v>
      </c>
      <c r="C4900">
        <v>4</v>
      </c>
      <c r="D4900">
        <v>2382</v>
      </c>
      <c r="E4900">
        <v>7</v>
      </c>
      <c r="F4900">
        <v>47</v>
      </c>
      <c r="G4900">
        <v>26.9</v>
      </c>
      <c r="H4900">
        <v>1799.81</v>
      </c>
      <c r="I4900">
        <f t="shared" si="76"/>
        <v>0</v>
      </c>
      <c r="J4900" t="s">
        <v>3686</v>
      </c>
    </row>
    <row r="4901" spans="1:10" hidden="1">
      <c r="A4901">
        <v>54</v>
      </c>
      <c r="B4901">
        <v>0</v>
      </c>
      <c r="C4901">
        <v>4</v>
      </c>
      <c r="D4901">
        <v>2711</v>
      </c>
      <c r="E4901">
        <v>0</v>
      </c>
      <c r="F4901">
        <v>34</v>
      </c>
      <c r="G4901">
        <v>49.8</v>
      </c>
      <c r="H4901">
        <v>1970.46</v>
      </c>
      <c r="I4901">
        <f t="shared" si="76"/>
        <v>0</v>
      </c>
      <c r="J4901" t="s">
        <v>3686</v>
      </c>
    </row>
    <row r="4902" spans="1:10" hidden="1">
      <c r="A4902">
        <v>61</v>
      </c>
      <c r="B4902">
        <v>0</v>
      </c>
      <c r="C4902">
        <v>4</v>
      </c>
      <c r="D4902">
        <v>4063</v>
      </c>
      <c r="E4902">
        <v>0</v>
      </c>
      <c r="F4902">
        <v>48</v>
      </c>
      <c r="G4902">
        <v>78.900000000000006</v>
      </c>
      <c r="H4902">
        <v>3943.82</v>
      </c>
      <c r="I4902">
        <f t="shared" si="76"/>
        <v>0</v>
      </c>
      <c r="J4902" t="s">
        <v>3686</v>
      </c>
    </row>
    <row r="4903" spans="1:10" hidden="1">
      <c r="A4903">
        <v>20</v>
      </c>
      <c r="B4903">
        <v>2</v>
      </c>
      <c r="C4903">
        <v>4</v>
      </c>
      <c r="D4903">
        <v>5436</v>
      </c>
      <c r="E4903">
        <v>9</v>
      </c>
      <c r="F4903">
        <v>69</v>
      </c>
      <c r="G4903">
        <v>105</v>
      </c>
      <c r="H4903">
        <v>8849.56</v>
      </c>
      <c r="I4903">
        <f t="shared" si="76"/>
        <v>0</v>
      </c>
      <c r="J4903" t="s">
        <v>3686</v>
      </c>
    </row>
    <row r="4904" spans="1:10" hidden="1">
      <c r="A4904">
        <v>34</v>
      </c>
      <c r="B4904">
        <v>0</v>
      </c>
      <c r="C4904">
        <v>4</v>
      </c>
      <c r="D4904">
        <v>5447</v>
      </c>
      <c r="E4904">
        <v>0</v>
      </c>
      <c r="F4904">
        <v>71</v>
      </c>
      <c r="G4904">
        <v>80.599999999999994</v>
      </c>
      <c r="H4904">
        <v>6579.37</v>
      </c>
      <c r="I4904">
        <f t="shared" si="76"/>
        <v>0</v>
      </c>
      <c r="J4904" t="s">
        <v>3686</v>
      </c>
    </row>
    <row r="4905" spans="1:10" hidden="1">
      <c r="A4905">
        <v>45</v>
      </c>
      <c r="B4905">
        <v>0</v>
      </c>
      <c r="C4905">
        <v>4</v>
      </c>
      <c r="D4905">
        <v>2277</v>
      </c>
      <c r="E4905">
        <v>0</v>
      </c>
      <c r="F4905">
        <v>18</v>
      </c>
      <c r="G4905">
        <v>56.25</v>
      </c>
      <c r="H4905">
        <v>1608.25</v>
      </c>
      <c r="I4905">
        <f t="shared" si="76"/>
        <v>0</v>
      </c>
      <c r="J4905" t="s">
        <v>3686</v>
      </c>
    </row>
    <row r="4906" spans="1:10" hidden="1">
      <c r="A4906">
        <v>47</v>
      </c>
      <c r="B4906">
        <v>0</v>
      </c>
      <c r="C4906">
        <v>4</v>
      </c>
      <c r="D4906">
        <v>4363</v>
      </c>
      <c r="E4906">
        <v>0</v>
      </c>
      <c r="F4906">
        <v>51</v>
      </c>
      <c r="G4906">
        <v>111.5</v>
      </c>
      <c r="H4906">
        <v>7936.54</v>
      </c>
      <c r="I4906">
        <f t="shared" si="76"/>
        <v>0</v>
      </c>
      <c r="J4906" t="s">
        <v>3686</v>
      </c>
    </row>
    <row r="4907" spans="1:10" hidden="1">
      <c r="A4907">
        <v>51</v>
      </c>
      <c r="B4907">
        <v>3</v>
      </c>
      <c r="C4907">
        <v>4</v>
      </c>
      <c r="D4907">
        <v>3503</v>
      </c>
      <c r="E4907">
        <v>6</v>
      </c>
      <c r="F4907">
        <v>21</v>
      </c>
      <c r="G4907">
        <v>75.900000000000006</v>
      </c>
      <c r="H4907">
        <v>2212.3000000000002</v>
      </c>
      <c r="I4907">
        <f t="shared" si="76"/>
        <v>0</v>
      </c>
      <c r="J4907" t="s">
        <v>3686</v>
      </c>
    </row>
    <row r="4908" spans="1:10" hidden="1">
      <c r="A4908">
        <v>47</v>
      </c>
      <c r="B4908">
        <v>0</v>
      </c>
      <c r="C4908">
        <v>4</v>
      </c>
      <c r="D4908">
        <v>3351</v>
      </c>
      <c r="E4908">
        <v>9</v>
      </c>
      <c r="F4908">
        <v>15</v>
      </c>
      <c r="G4908">
        <v>68.599999999999994</v>
      </c>
      <c r="H4908">
        <v>1561.15</v>
      </c>
      <c r="I4908">
        <f t="shared" si="76"/>
        <v>0</v>
      </c>
      <c r="J4908" t="s">
        <v>3686</v>
      </c>
    </row>
    <row r="4909" spans="1:10" hidden="1">
      <c r="A4909">
        <v>19</v>
      </c>
      <c r="B4909">
        <v>2</v>
      </c>
      <c r="C4909">
        <v>4</v>
      </c>
      <c r="D4909">
        <v>5396</v>
      </c>
      <c r="E4909">
        <v>1</v>
      </c>
      <c r="F4909">
        <v>52</v>
      </c>
      <c r="G4909">
        <v>50.2</v>
      </c>
      <c r="H4909">
        <v>2526.9899999999998</v>
      </c>
      <c r="I4909">
        <f t="shared" si="76"/>
        <v>0</v>
      </c>
      <c r="J4909" t="s">
        <v>3686</v>
      </c>
    </row>
    <row r="4910" spans="1:10" hidden="1">
      <c r="A4910">
        <v>42</v>
      </c>
      <c r="B4910">
        <v>2</v>
      </c>
      <c r="C4910">
        <v>4</v>
      </c>
      <c r="D4910">
        <v>4512</v>
      </c>
      <c r="E4910">
        <v>4</v>
      </c>
      <c r="F4910">
        <v>63</v>
      </c>
      <c r="G4910">
        <v>91.35</v>
      </c>
      <c r="H4910">
        <v>8808.98</v>
      </c>
      <c r="I4910">
        <f t="shared" si="76"/>
        <v>0</v>
      </c>
      <c r="J4910" t="s">
        <v>3686</v>
      </c>
    </row>
    <row r="4911" spans="1:10" hidden="1">
      <c r="A4911">
        <v>54</v>
      </c>
      <c r="B4911">
        <v>0</v>
      </c>
      <c r="C4911">
        <v>4</v>
      </c>
      <c r="D4911">
        <v>3995</v>
      </c>
      <c r="E4911">
        <v>0</v>
      </c>
      <c r="F4911">
        <v>22</v>
      </c>
      <c r="G4911">
        <v>59.05</v>
      </c>
      <c r="H4911">
        <v>1974</v>
      </c>
      <c r="I4911">
        <f t="shared" si="76"/>
        <v>0</v>
      </c>
      <c r="J4911" t="s">
        <v>3686</v>
      </c>
    </row>
    <row r="4912" spans="1:10" hidden="1">
      <c r="A4912">
        <v>35</v>
      </c>
      <c r="B4912">
        <v>0</v>
      </c>
      <c r="C4912">
        <v>4</v>
      </c>
      <c r="D4912">
        <v>5509</v>
      </c>
      <c r="E4912">
        <v>4</v>
      </c>
      <c r="F4912">
        <v>52</v>
      </c>
      <c r="G4912">
        <v>35.450000000000003</v>
      </c>
      <c r="H4912">
        <v>1958.95</v>
      </c>
      <c r="I4912">
        <f t="shared" si="76"/>
        <v>0</v>
      </c>
      <c r="J4912" t="s">
        <v>3686</v>
      </c>
    </row>
    <row r="4913" spans="1:10" hidden="1">
      <c r="A4913">
        <v>62</v>
      </c>
      <c r="B4913">
        <v>1</v>
      </c>
      <c r="C4913">
        <v>4</v>
      </c>
      <c r="D4913">
        <v>6009</v>
      </c>
      <c r="E4913">
        <v>9</v>
      </c>
      <c r="F4913">
        <v>72</v>
      </c>
      <c r="G4913">
        <v>117.5</v>
      </c>
      <c r="H4913">
        <v>11025.19</v>
      </c>
      <c r="I4913">
        <f t="shared" si="76"/>
        <v>0</v>
      </c>
      <c r="J4913" t="s">
        <v>3686</v>
      </c>
    </row>
    <row r="4914" spans="1:10" hidden="1">
      <c r="A4914">
        <v>33</v>
      </c>
      <c r="B4914">
        <v>0</v>
      </c>
      <c r="C4914">
        <v>4</v>
      </c>
      <c r="D4914">
        <v>5515</v>
      </c>
      <c r="E4914">
        <v>8</v>
      </c>
      <c r="F4914">
        <v>72</v>
      </c>
      <c r="G4914">
        <v>84.05</v>
      </c>
      <c r="H4914">
        <v>7215.05</v>
      </c>
      <c r="I4914">
        <f t="shared" si="76"/>
        <v>0</v>
      </c>
      <c r="J4914" t="s">
        <v>3686</v>
      </c>
    </row>
    <row r="4915" spans="1:10" hidden="1">
      <c r="A4915">
        <v>58</v>
      </c>
      <c r="B4915">
        <v>0</v>
      </c>
      <c r="C4915">
        <v>4</v>
      </c>
      <c r="D4915">
        <v>2850</v>
      </c>
      <c r="E4915">
        <v>0</v>
      </c>
      <c r="F4915">
        <v>5</v>
      </c>
      <c r="G4915">
        <v>85.55</v>
      </c>
      <c r="H4915">
        <v>500.4</v>
      </c>
      <c r="I4915">
        <f t="shared" si="76"/>
        <v>0</v>
      </c>
      <c r="J4915" t="s">
        <v>3686</v>
      </c>
    </row>
    <row r="4916" spans="1:10" hidden="1">
      <c r="A4916">
        <v>58</v>
      </c>
      <c r="B4916">
        <v>0</v>
      </c>
      <c r="C4916">
        <v>4</v>
      </c>
      <c r="D4916">
        <v>4421</v>
      </c>
      <c r="E4916">
        <v>0</v>
      </c>
      <c r="F4916">
        <v>57</v>
      </c>
      <c r="G4916">
        <v>101.3</v>
      </c>
      <c r="H4916">
        <v>7882.33</v>
      </c>
      <c r="I4916">
        <f t="shared" si="76"/>
        <v>0</v>
      </c>
      <c r="J4916" t="s">
        <v>3686</v>
      </c>
    </row>
    <row r="4917" spans="1:10" hidden="1">
      <c r="A4917">
        <v>24</v>
      </c>
      <c r="B4917">
        <v>1</v>
      </c>
      <c r="C4917">
        <v>4</v>
      </c>
      <c r="D4917">
        <v>4892</v>
      </c>
      <c r="E4917">
        <v>6</v>
      </c>
      <c r="F4917">
        <v>66</v>
      </c>
      <c r="G4917">
        <v>104.9</v>
      </c>
      <c r="H4917">
        <v>9490.5300000000007</v>
      </c>
      <c r="I4917">
        <f t="shared" si="76"/>
        <v>0</v>
      </c>
      <c r="J4917" t="s">
        <v>3686</v>
      </c>
    </row>
    <row r="4918" spans="1:10" hidden="1">
      <c r="A4918">
        <v>67</v>
      </c>
      <c r="B4918">
        <v>0</v>
      </c>
      <c r="C4918">
        <v>4</v>
      </c>
      <c r="D4918">
        <v>4118</v>
      </c>
      <c r="E4918">
        <v>5</v>
      </c>
      <c r="F4918">
        <v>13</v>
      </c>
      <c r="G4918">
        <v>45.3</v>
      </c>
      <c r="H4918">
        <v>528.45000000000005</v>
      </c>
      <c r="I4918">
        <f t="shared" si="76"/>
        <v>0</v>
      </c>
      <c r="J4918" t="s">
        <v>3686</v>
      </c>
    </row>
    <row r="4919" spans="1:10" hidden="1">
      <c r="A4919">
        <v>80</v>
      </c>
      <c r="B4919">
        <v>0</v>
      </c>
      <c r="C4919">
        <v>4</v>
      </c>
      <c r="D4919">
        <v>5355</v>
      </c>
      <c r="E4919">
        <v>0</v>
      </c>
      <c r="F4919">
        <v>11</v>
      </c>
      <c r="G4919">
        <v>20.05</v>
      </c>
      <c r="H4919">
        <v>533.04999999999995</v>
      </c>
      <c r="I4919">
        <f t="shared" si="76"/>
        <v>0</v>
      </c>
      <c r="J4919" t="s">
        <v>3686</v>
      </c>
    </row>
    <row r="4920" spans="1:10" hidden="1">
      <c r="A4920">
        <v>67</v>
      </c>
      <c r="B4920">
        <v>0</v>
      </c>
      <c r="C4920">
        <v>4</v>
      </c>
      <c r="D4920">
        <v>4151</v>
      </c>
      <c r="E4920">
        <v>3</v>
      </c>
      <c r="F4920">
        <v>71</v>
      </c>
      <c r="G4920">
        <v>58.65</v>
      </c>
      <c r="H4920">
        <v>4145.25</v>
      </c>
      <c r="I4920">
        <f t="shared" si="76"/>
        <v>0</v>
      </c>
      <c r="J4920" t="s">
        <v>3686</v>
      </c>
    </row>
    <row r="4921" spans="1:10" hidden="1">
      <c r="A4921">
        <v>68</v>
      </c>
      <c r="B4921">
        <v>0</v>
      </c>
      <c r="C4921">
        <v>4</v>
      </c>
      <c r="D4921">
        <v>6025</v>
      </c>
      <c r="E4921">
        <v>0</v>
      </c>
      <c r="F4921">
        <v>66</v>
      </c>
      <c r="G4921">
        <v>25.1</v>
      </c>
      <c r="H4921">
        <v>4940.28</v>
      </c>
      <c r="I4921">
        <f t="shared" si="76"/>
        <v>0</v>
      </c>
      <c r="J4921" t="s">
        <v>3686</v>
      </c>
    </row>
    <row r="4922" spans="1:10" hidden="1">
      <c r="A4922">
        <v>52</v>
      </c>
      <c r="B4922">
        <v>0</v>
      </c>
      <c r="C4922">
        <v>4</v>
      </c>
      <c r="D4922">
        <v>2662</v>
      </c>
      <c r="E4922">
        <v>2</v>
      </c>
      <c r="F4922">
        <v>3</v>
      </c>
      <c r="G4922">
        <v>55.8</v>
      </c>
      <c r="H4922">
        <v>167.12</v>
      </c>
      <c r="I4922">
        <f t="shared" si="76"/>
        <v>0</v>
      </c>
      <c r="J4922" t="s">
        <v>3751</v>
      </c>
    </row>
    <row r="4923" spans="1:10" hidden="1">
      <c r="A4923">
        <v>31</v>
      </c>
      <c r="B4923">
        <v>0</v>
      </c>
      <c r="C4923">
        <v>4</v>
      </c>
      <c r="D4923">
        <v>4821</v>
      </c>
      <c r="E4923">
        <v>9</v>
      </c>
      <c r="F4923">
        <v>31</v>
      </c>
      <c r="G4923">
        <v>88.65</v>
      </c>
      <c r="H4923">
        <v>3606.07</v>
      </c>
      <c r="I4923">
        <f t="shared" si="76"/>
        <v>0</v>
      </c>
      <c r="J4923" t="s">
        <v>3686</v>
      </c>
    </row>
    <row r="4924" spans="1:10" hidden="1">
      <c r="A4924">
        <v>39</v>
      </c>
      <c r="B4924">
        <v>1</v>
      </c>
      <c r="C4924">
        <v>4</v>
      </c>
      <c r="D4924">
        <v>5123</v>
      </c>
      <c r="E4924">
        <v>6</v>
      </c>
      <c r="F4924">
        <v>52</v>
      </c>
      <c r="G4924">
        <v>98.15</v>
      </c>
      <c r="H4924">
        <v>6610.08</v>
      </c>
      <c r="I4924">
        <f t="shared" si="76"/>
        <v>0</v>
      </c>
      <c r="J4924" t="s">
        <v>3686</v>
      </c>
    </row>
    <row r="4925" spans="1:10" hidden="1">
      <c r="A4925">
        <v>34</v>
      </c>
      <c r="B4925">
        <v>1</v>
      </c>
      <c r="C4925">
        <v>4</v>
      </c>
      <c r="D4925">
        <v>4602</v>
      </c>
      <c r="E4925">
        <v>0</v>
      </c>
      <c r="F4925">
        <v>15</v>
      </c>
      <c r="G4925">
        <v>91</v>
      </c>
      <c r="H4925">
        <v>1883.35</v>
      </c>
      <c r="I4925">
        <f t="shared" si="76"/>
        <v>0</v>
      </c>
      <c r="J4925" t="s">
        <v>3686</v>
      </c>
    </row>
    <row r="4926" spans="1:10" hidden="1">
      <c r="A4926">
        <v>46</v>
      </c>
      <c r="B4926">
        <v>0</v>
      </c>
      <c r="C4926">
        <v>4</v>
      </c>
      <c r="D4926">
        <v>4975</v>
      </c>
      <c r="E4926">
        <v>0</v>
      </c>
      <c r="F4926">
        <v>48</v>
      </c>
      <c r="G4926">
        <v>55.5</v>
      </c>
      <c r="H4926">
        <v>3252.79</v>
      </c>
      <c r="I4926">
        <f t="shared" si="76"/>
        <v>0</v>
      </c>
      <c r="J4926" t="s">
        <v>3686</v>
      </c>
    </row>
    <row r="4927" spans="1:10" hidden="1">
      <c r="A4927">
        <v>41</v>
      </c>
      <c r="B4927">
        <v>0</v>
      </c>
      <c r="C4927">
        <v>4</v>
      </c>
      <c r="D4927">
        <v>2907</v>
      </c>
      <c r="E4927">
        <v>0</v>
      </c>
      <c r="F4927">
        <v>8</v>
      </c>
      <c r="G4927">
        <v>49.4</v>
      </c>
      <c r="H4927">
        <v>575.45000000000005</v>
      </c>
      <c r="I4927">
        <f t="shared" si="76"/>
        <v>0</v>
      </c>
      <c r="J4927" t="s">
        <v>3686</v>
      </c>
    </row>
    <row r="4928" spans="1:10" hidden="1">
      <c r="A4928">
        <v>31</v>
      </c>
      <c r="B4928">
        <v>1</v>
      </c>
      <c r="C4928">
        <v>4</v>
      </c>
      <c r="D4928">
        <v>4777</v>
      </c>
      <c r="E4928">
        <v>0</v>
      </c>
      <c r="F4928">
        <v>71</v>
      </c>
      <c r="G4928">
        <v>85.45</v>
      </c>
      <c r="H4928">
        <v>8293.14</v>
      </c>
      <c r="I4928">
        <f t="shared" si="76"/>
        <v>0</v>
      </c>
      <c r="J4928" t="s">
        <v>3686</v>
      </c>
    </row>
    <row r="4929" spans="1:10" hidden="1">
      <c r="A4929">
        <v>58</v>
      </c>
      <c r="B4929">
        <v>0</v>
      </c>
      <c r="C4929">
        <v>4</v>
      </c>
      <c r="D4929">
        <v>3909</v>
      </c>
      <c r="E4929">
        <v>0</v>
      </c>
      <c r="F4929">
        <v>6</v>
      </c>
      <c r="G4929">
        <v>63.4</v>
      </c>
      <c r="H4929">
        <v>358.8</v>
      </c>
      <c r="I4929">
        <f t="shared" si="76"/>
        <v>0</v>
      </c>
      <c r="J4929" t="s">
        <v>3686</v>
      </c>
    </row>
    <row r="4930" spans="1:10" hidden="1">
      <c r="A4930">
        <v>52</v>
      </c>
      <c r="B4930">
        <v>0</v>
      </c>
      <c r="C4930">
        <v>4</v>
      </c>
      <c r="D4930">
        <v>3350</v>
      </c>
      <c r="E4930">
        <v>0</v>
      </c>
      <c r="F4930">
        <v>43</v>
      </c>
      <c r="G4930">
        <v>55.45</v>
      </c>
      <c r="H4930">
        <v>2643.05</v>
      </c>
      <c r="I4930">
        <f t="shared" ref="I4930:I4993" si="77">IF(J4930="Churned",1,0)</f>
        <v>0</v>
      </c>
      <c r="J4930" t="s">
        <v>3686</v>
      </c>
    </row>
    <row r="4931" spans="1:10" hidden="1">
      <c r="A4931">
        <v>19</v>
      </c>
      <c r="B4931">
        <v>0</v>
      </c>
      <c r="C4931">
        <v>4</v>
      </c>
      <c r="D4931">
        <v>5556</v>
      </c>
      <c r="E4931">
        <v>0</v>
      </c>
      <c r="F4931">
        <v>41</v>
      </c>
      <c r="G4931">
        <v>79.849999999999994</v>
      </c>
      <c r="H4931">
        <v>4887.3599999999997</v>
      </c>
      <c r="I4931">
        <f t="shared" si="77"/>
        <v>0</v>
      </c>
      <c r="J4931" t="s">
        <v>3686</v>
      </c>
    </row>
    <row r="4932" spans="1:10" hidden="1">
      <c r="A4932">
        <v>21</v>
      </c>
      <c r="B4932">
        <v>1</v>
      </c>
      <c r="C4932">
        <v>4</v>
      </c>
      <c r="D4932">
        <v>4522</v>
      </c>
      <c r="E4932">
        <v>7</v>
      </c>
      <c r="F4932">
        <v>34</v>
      </c>
      <c r="G4932">
        <v>60.8</v>
      </c>
      <c r="H4932">
        <v>3727.77</v>
      </c>
      <c r="I4932">
        <f t="shared" si="77"/>
        <v>0</v>
      </c>
      <c r="J4932" t="s">
        <v>3686</v>
      </c>
    </row>
    <row r="4933" spans="1:10" hidden="1">
      <c r="A4933">
        <v>38</v>
      </c>
      <c r="B4933">
        <v>0</v>
      </c>
      <c r="C4933">
        <v>4</v>
      </c>
      <c r="D4933">
        <v>4699</v>
      </c>
      <c r="E4933">
        <v>0</v>
      </c>
      <c r="F4933">
        <v>3</v>
      </c>
      <c r="G4933">
        <v>29.2</v>
      </c>
      <c r="H4933">
        <v>98.5</v>
      </c>
      <c r="I4933">
        <f t="shared" si="77"/>
        <v>0</v>
      </c>
      <c r="J4933" t="s">
        <v>3751</v>
      </c>
    </row>
    <row r="4934" spans="1:10" hidden="1">
      <c r="A4934">
        <v>57</v>
      </c>
      <c r="B4934">
        <v>1</v>
      </c>
      <c r="C4934">
        <v>4</v>
      </c>
      <c r="D4934">
        <v>5730</v>
      </c>
      <c r="E4934">
        <v>1</v>
      </c>
      <c r="F4934">
        <v>72</v>
      </c>
      <c r="G4934">
        <v>108.65</v>
      </c>
      <c r="H4934">
        <v>8767.4699999999993</v>
      </c>
      <c r="I4934">
        <f t="shared" si="77"/>
        <v>0</v>
      </c>
      <c r="J4934" t="s">
        <v>3686</v>
      </c>
    </row>
    <row r="4935" spans="1:10" hidden="1">
      <c r="A4935">
        <v>34</v>
      </c>
      <c r="B4935">
        <v>2</v>
      </c>
      <c r="C4935">
        <v>4</v>
      </c>
      <c r="D4935">
        <v>3408</v>
      </c>
      <c r="E4935">
        <v>1</v>
      </c>
      <c r="F4935">
        <v>1</v>
      </c>
      <c r="G4935">
        <v>44.55</v>
      </c>
      <c r="H4935">
        <v>85.65</v>
      </c>
      <c r="I4935">
        <f t="shared" si="77"/>
        <v>0</v>
      </c>
      <c r="J4935" t="s">
        <v>3751</v>
      </c>
    </row>
    <row r="4936" spans="1:10" hidden="1">
      <c r="A4936">
        <v>34</v>
      </c>
      <c r="B4936">
        <v>3</v>
      </c>
      <c r="C4936">
        <v>4</v>
      </c>
      <c r="D4936">
        <v>5585</v>
      </c>
      <c r="E4936">
        <v>1</v>
      </c>
      <c r="F4936">
        <v>22</v>
      </c>
      <c r="G4936">
        <v>88.75</v>
      </c>
      <c r="H4936">
        <v>2135.73</v>
      </c>
      <c r="I4936">
        <f t="shared" si="77"/>
        <v>0</v>
      </c>
      <c r="J4936" t="s">
        <v>3686</v>
      </c>
    </row>
    <row r="4937" spans="1:10" hidden="1">
      <c r="A4937">
        <v>63</v>
      </c>
      <c r="B4937">
        <v>0</v>
      </c>
      <c r="C4937">
        <v>4</v>
      </c>
      <c r="D4937">
        <v>5722</v>
      </c>
      <c r="E4937">
        <v>4</v>
      </c>
      <c r="F4937">
        <v>31</v>
      </c>
      <c r="G4937">
        <v>90.55</v>
      </c>
      <c r="H4937">
        <v>3624.77</v>
      </c>
      <c r="I4937">
        <f t="shared" si="77"/>
        <v>0</v>
      </c>
      <c r="J4937" t="s">
        <v>3686</v>
      </c>
    </row>
    <row r="4938" spans="1:10" hidden="1">
      <c r="A4938">
        <v>48</v>
      </c>
      <c r="B4938">
        <v>0</v>
      </c>
      <c r="C4938">
        <v>4</v>
      </c>
      <c r="D4938">
        <v>4624</v>
      </c>
      <c r="E4938">
        <v>0</v>
      </c>
      <c r="F4938">
        <v>18</v>
      </c>
      <c r="G4938">
        <v>40.200000000000003</v>
      </c>
      <c r="H4938">
        <v>801.95</v>
      </c>
      <c r="I4938">
        <f t="shared" si="77"/>
        <v>0</v>
      </c>
      <c r="J4938" t="s">
        <v>3686</v>
      </c>
    </row>
    <row r="4939" spans="1:10" hidden="1">
      <c r="A4939">
        <v>53</v>
      </c>
      <c r="B4939">
        <v>0</v>
      </c>
      <c r="C4939">
        <v>4</v>
      </c>
      <c r="D4939">
        <v>5094</v>
      </c>
      <c r="E4939">
        <v>0</v>
      </c>
      <c r="F4939">
        <v>31</v>
      </c>
      <c r="G4939">
        <v>87.6</v>
      </c>
      <c r="H4939">
        <v>4062.77</v>
      </c>
      <c r="I4939">
        <f t="shared" si="77"/>
        <v>0</v>
      </c>
      <c r="J4939" t="s">
        <v>3686</v>
      </c>
    </row>
    <row r="4940" spans="1:10" hidden="1">
      <c r="A4940">
        <v>47</v>
      </c>
      <c r="B4940">
        <v>0</v>
      </c>
      <c r="C4940">
        <v>4</v>
      </c>
      <c r="D4940">
        <v>4905</v>
      </c>
      <c r="E4940">
        <v>6</v>
      </c>
      <c r="F4940">
        <v>60</v>
      </c>
      <c r="G4940">
        <v>97.2</v>
      </c>
      <c r="H4940">
        <v>7561.75</v>
      </c>
      <c r="I4940">
        <f t="shared" si="77"/>
        <v>0</v>
      </c>
      <c r="J4940" t="s">
        <v>3686</v>
      </c>
    </row>
    <row r="4941" spans="1:10" hidden="1">
      <c r="A4941">
        <v>28</v>
      </c>
      <c r="B4941">
        <v>0</v>
      </c>
      <c r="C4941">
        <v>4</v>
      </c>
      <c r="D4941">
        <v>4928</v>
      </c>
      <c r="E4941">
        <v>0</v>
      </c>
      <c r="F4941">
        <v>60</v>
      </c>
      <c r="G4941">
        <v>44.45</v>
      </c>
      <c r="H4941">
        <v>2773.9</v>
      </c>
      <c r="I4941">
        <f t="shared" si="77"/>
        <v>0</v>
      </c>
      <c r="J4941" t="s">
        <v>3686</v>
      </c>
    </row>
    <row r="4942" spans="1:10" hidden="1">
      <c r="A4942">
        <v>56</v>
      </c>
      <c r="B4942">
        <v>3</v>
      </c>
      <c r="C4942">
        <v>4</v>
      </c>
      <c r="D4942">
        <v>5568</v>
      </c>
      <c r="E4942">
        <v>4</v>
      </c>
      <c r="F4942">
        <v>70</v>
      </c>
      <c r="G4942">
        <v>84.1</v>
      </c>
      <c r="H4942">
        <v>8697.7999999999993</v>
      </c>
      <c r="I4942">
        <f t="shared" si="77"/>
        <v>0</v>
      </c>
      <c r="J4942" t="s">
        <v>3686</v>
      </c>
    </row>
    <row r="4943" spans="1:10" hidden="1">
      <c r="A4943">
        <v>59</v>
      </c>
      <c r="B4943">
        <v>0</v>
      </c>
      <c r="C4943">
        <v>4</v>
      </c>
      <c r="D4943">
        <v>6489</v>
      </c>
      <c r="E4943">
        <v>1</v>
      </c>
      <c r="F4943">
        <v>62</v>
      </c>
      <c r="G4943">
        <v>72</v>
      </c>
      <c r="H4943">
        <v>4681.62</v>
      </c>
      <c r="I4943">
        <f t="shared" si="77"/>
        <v>0</v>
      </c>
      <c r="J4943" t="s">
        <v>3686</v>
      </c>
    </row>
    <row r="4944" spans="1:10" hidden="1">
      <c r="A4944">
        <v>29</v>
      </c>
      <c r="B4944">
        <v>2</v>
      </c>
      <c r="C4944">
        <v>4</v>
      </c>
      <c r="D4944">
        <v>2308</v>
      </c>
      <c r="E4944">
        <v>7</v>
      </c>
      <c r="F4944">
        <v>37</v>
      </c>
      <c r="G4944">
        <v>40.200000000000003</v>
      </c>
      <c r="H4944">
        <v>1525.35</v>
      </c>
      <c r="I4944">
        <f t="shared" si="77"/>
        <v>0</v>
      </c>
      <c r="J4944" t="s">
        <v>3686</v>
      </c>
    </row>
    <row r="4945" spans="1:10" hidden="1">
      <c r="A4945">
        <v>63</v>
      </c>
      <c r="B4945">
        <v>0</v>
      </c>
      <c r="C4945">
        <v>4</v>
      </c>
      <c r="D4945">
        <v>2491</v>
      </c>
      <c r="E4945">
        <v>0</v>
      </c>
      <c r="F4945">
        <v>23</v>
      </c>
      <c r="G4945">
        <v>75.400000000000006</v>
      </c>
      <c r="H4945">
        <v>2128.81</v>
      </c>
      <c r="I4945">
        <f t="shared" si="77"/>
        <v>0</v>
      </c>
      <c r="J4945" t="s">
        <v>3686</v>
      </c>
    </row>
    <row r="4946" spans="1:10" hidden="1">
      <c r="A4946">
        <v>22</v>
      </c>
      <c r="B4946">
        <v>0</v>
      </c>
      <c r="C4946">
        <v>4</v>
      </c>
      <c r="D4946">
        <v>5896</v>
      </c>
      <c r="E4946">
        <v>0</v>
      </c>
      <c r="F4946">
        <v>51</v>
      </c>
      <c r="G4946">
        <v>25</v>
      </c>
      <c r="H4946">
        <v>1419.31</v>
      </c>
      <c r="I4946">
        <f t="shared" si="77"/>
        <v>0</v>
      </c>
      <c r="J4946" t="s">
        <v>3686</v>
      </c>
    </row>
    <row r="4947" spans="1:10" hidden="1">
      <c r="A4947">
        <v>23</v>
      </c>
      <c r="B4947">
        <v>0</v>
      </c>
      <c r="C4947">
        <v>4</v>
      </c>
      <c r="D4947">
        <v>5033</v>
      </c>
      <c r="E4947">
        <v>0</v>
      </c>
      <c r="F4947">
        <v>1</v>
      </c>
      <c r="G4947">
        <v>71.25</v>
      </c>
      <c r="H4947">
        <v>98.85</v>
      </c>
      <c r="I4947">
        <f t="shared" si="77"/>
        <v>0</v>
      </c>
      <c r="J4947" t="s">
        <v>3751</v>
      </c>
    </row>
    <row r="4948" spans="1:10" hidden="1">
      <c r="A4948">
        <v>67</v>
      </c>
      <c r="B4948">
        <v>0</v>
      </c>
      <c r="C4948">
        <v>4</v>
      </c>
      <c r="D4948">
        <v>6453</v>
      </c>
      <c r="E4948">
        <v>1</v>
      </c>
      <c r="F4948">
        <v>63</v>
      </c>
      <c r="G4948">
        <v>108.5</v>
      </c>
      <c r="H4948">
        <v>9330.4599999999991</v>
      </c>
      <c r="I4948">
        <f t="shared" si="77"/>
        <v>0</v>
      </c>
      <c r="J4948" t="s">
        <v>3686</v>
      </c>
    </row>
    <row r="4949" spans="1:10" hidden="1">
      <c r="A4949">
        <v>67</v>
      </c>
      <c r="B4949">
        <v>0</v>
      </c>
      <c r="C4949">
        <v>4</v>
      </c>
      <c r="D4949">
        <v>4143</v>
      </c>
      <c r="E4949">
        <v>0</v>
      </c>
      <c r="F4949">
        <v>67</v>
      </c>
      <c r="G4949">
        <v>105.05</v>
      </c>
      <c r="H4949">
        <v>9465.11</v>
      </c>
      <c r="I4949">
        <f t="shared" si="77"/>
        <v>0</v>
      </c>
      <c r="J4949" t="s">
        <v>3686</v>
      </c>
    </row>
    <row r="4950" spans="1:10" hidden="1">
      <c r="A4950">
        <v>68</v>
      </c>
      <c r="B4950">
        <v>0</v>
      </c>
      <c r="C4950">
        <v>4</v>
      </c>
      <c r="D4950">
        <v>4142</v>
      </c>
      <c r="E4950">
        <v>0</v>
      </c>
      <c r="F4950">
        <v>52</v>
      </c>
      <c r="G4950">
        <v>79.75</v>
      </c>
      <c r="H4950">
        <v>5734.12</v>
      </c>
      <c r="I4950">
        <f t="shared" si="77"/>
        <v>0</v>
      </c>
      <c r="J4950" t="s">
        <v>3686</v>
      </c>
    </row>
    <row r="4951" spans="1:10" hidden="1">
      <c r="A4951">
        <v>73</v>
      </c>
      <c r="B4951">
        <v>0</v>
      </c>
      <c r="C4951">
        <v>4</v>
      </c>
      <c r="D4951">
        <v>5733</v>
      </c>
      <c r="E4951">
        <v>0</v>
      </c>
      <c r="F4951">
        <v>72</v>
      </c>
      <c r="G4951">
        <v>20.25</v>
      </c>
      <c r="H4951">
        <v>4616.82</v>
      </c>
      <c r="I4951">
        <f t="shared" si="77"/>
        <v>0</v>
      </c>
      <c r="J4951" t="s">
        <v>3686</v>
      </c>
    </row>
    <row r="4952" spans="1:10" hidden="1">
      <c r="A4952">
        <v>65</v>
      </c>
      <c r="B4952">
        <v>3</v>
      </c>
      <c r="C4952">
        <v>4</v>
      </c>
      <c r="D4952">
        <v>5653</v>
      </c>
      <c r="E4952">
        <v>1</v>
      </c>
      <c r="F4952">
        <v>58</v>
      </c>
      <c r="G4952">
        <v>94.7</v>
      </c>
      <c r="H4952">
        <v>7967.85</v>
      </c>
      <c r="I4952">
        <f t="shared" si="77"/>
        <v>0</v>
      </c>
      <c r="J4952" t="s">
        <v>3686</v>
      </c>
    </row>
    <row r="4953" spans="1:10" hidden="1">
      <c r="A4953">
        <v>23</v>
      </c>
      <c r="B4953">
        <v>3</v>
      </c>
      <c r="C4953">
        <v>4</v>
      </c>
      <c r="D4953">
        <v>5569</v>
      </c>
      <c r="E4953">
        <v>2</v>
      </c>
      <c r="F4953">
        <v>34</v>
      </c>
      <c r="G4953">
        <v>44.85</v>
      </c>
      <c r="H4953">
        <v>1442.6</v>
      </c>
      <c r="I4953">
        <f t="shared" si="77"/>
        <v>0</v>
      </c>
      <c r="J4953" t="s">
        <v>3686</v>
      </c>
    </row>
    <row r="4954" spans="1:10" hidden="1">
      <c r="A4954">
        <v>62</v>
      </c>
      <c r="B4954">
        <v>0</v>
      </c>
      <c r="C4954">
        <v>4</v>
      </c>
      <c r="D4954">
        <v>5344</v>
      </c>
      <c r="E4954">
        <v>0</v>
      </c>
      <c r="F4954">
        <v>4</v>
      </c>
      <c r="G4954">
        <v>56.4</v>
      </c>
      <c r="H4954">
        <v>317.89</v>
      </c>
      <c r="I4954">
        <f t="shared" si="77"/>
        <v>0</v>
      </c>
      <c r="J4954" t="s">
        <v>3686</v>
      </c>
    </row>
    <row r="4955" spans="1:10" hidden="1">
      <c r="A4955">
        <v>30</v>
      </c>
      <c r="B4955">
        <v>3</v>
      </c>
      <c r="C4955">
        <v>4</v>
      </c>
      <c r="D4955">
        <v>4306</v>
      </c>
      <c r="E4955">
        <v>5</v>
      </c>
      <c r="F4955">
        <v>62</v>
      </c>
      <c r="G4955">
        <v>110.8</v>
      </c>
      <c r="H4955">
        <v>7662.45</v>
      </c>
      <c r="I4955">
        <f t="shared" si="77"/>
        <v>0</v>
      </c>
      <c r="J4955" t="s">
        <v>3686</v>
      </c>
    </row>
    <row r="4956" spans="1:10" hidden="1">
      <c r="A4956">
        <v>35</v>
      </c>
      <c r="B4956">
        <v>3</v>
      </c>
      <c r="C4956">
        <v>4</v>
      </c>
      <c r="D4956">
        <v>4551</v>
      </c>
      <c r="E4956">
        <v>8</v>
      </c>
      <c r="F4956">
        <v>70</v>
      </c>
      <c r="G4956">
        <v>97.55</v>
      </c>
      <c r="H4956">
        <v>8935.65</v>
      </c>
      <c r="I4956">
        <f t="shared" si="77"/>
        <v>0</v>
      </c>
      <c r="J4956" t="s">
        <v>3686</v>
      </c>
    </row>
    <row r="4957" spans="1:10" hidden="1">
      <c r="A4957">
        <v>38</v>
      </c>
      <c r="B4957">
        <v>0</v>
      </c>
      <c r="C4957">
        <v>4</v>
      </c>
      <c r="D4957">
        <v>5956</v>
      </c>
      <c r="E4957">
        <v>0</v>
      </c>
      <c r="F4957">
        <v>42</v>
      </c>
      <c r="G4957">
        <v>20.65</v>
      </c>
      <c r="H4957">
        <v>1934.6</v>
      </c>
      <c r="I4957">
        <f t="shared" si="77"/>
        <v>0</v>
      </c>
      <c r="J4957" t="s">
        <v>3686</v>
      </c>
    </row>
    <row r="4958" spans="1:10" hidden="1">
      <c r="A4958">
        <v>42</v>
      </c>
      <c r="B4958">
        <v>0</v>
      </c>
      <c r="C4958">
        <v>4</v>
      </c>
      <c r="D4958">
        <v>4684</v>
      </c>
      <c r="E4958">
        <v>0</v>
      </c>
      <c r="F4958">
        <v>31</v>
      </c>
      <c r="G4958">
        <v>80.45</v>
      </c>
      <c r="H4958">
        <v>3578.27</v>
      </c>
      <c r="I4958">
        <f t="shared" si="77"/>
        <v>0</v>
      </c>
      <c r="J4958" t="s">
        <v>3686</v>
      </c>
    </row>
    <row r="4959" spans="1:10" hidden="1">
      <c r="A4959">
        <v>62</v>
      </c>
      <c r="B4959">
        <v>0</v>
      </c>
      <c r="C4959">
        <v>4</v>
      </c>
      <c r="D4959">
        <v>2068</v>
      </c>
      <c r="E4959">
        <v>3</v>
      </c>
      <c r="F4959">
        <v>27</v>
      </c>
      <c r="G4959">
        <v>45.85</v>
      </c>
      <c r="H4959">
        <v>1276.4000000000001</v>
      </c>
      <c r="I4959">
        <f t="shared" si="77"/>
        <v>0</v>
      </c>
      <c r="J4959" t="s">
        <v>3686</v>
      </c>
    </row>
    <row r="4960" spans="1:10" hidden="1">
      <c r="A4960">
        <v>56</v>
      </c>
      <c r="B4960">
        <v>3</v>
      </c>
      <c r="C4960">
        <v>4</v>
      </c>
      <c r="D4960">
        <v>5323</v>
      </c>
      <c r="E4960">
        <v>0</v>
      </c>
      <c r="F4960">
        <v>1</v>
      </c>
      <c r="G4960">
        <v>49.85</v>
      </c>
      <c r="H4960">
        <v>92.4</v>
      </c>
      <c r="I4960">
        <f t="shared" si="77"/>
        <v>0</v>
      </c>
      <c r="J4960" t="s">
        <v>3751</v>
      </c>
    </row>
    <row r="4961" spans="1:10" hidden="1">
      <c r="A4961">
        <v>43</v>
      </c>
      <c r="B4961">
        <v>2</v>
      </c>
      <c r="C4961">
        <v>4</v>
      </c>
      <c r="D4961">
        <v>5284</v>
      </c>
      <c r="E4961">
        <v>1</v>
      </c>
      <c r="F4961">
        <v>43</v>
      </c>
      <c r="G4961">
        <v>50.2</v>
      </c>
      <c r="H4961">
        <v>2798.92</v>
      </c>
      <c r="I4961">
        <f t="shared" si="77"/>
        <v>0</v>
      </c>
      <c r="J4961" t="s">
        <v>3686</v>
      </c>
    </row>
    <row r="4962" spans="1:10" hidden="1">
      <c r="A4962">
        <v>25</v>
      </c>
      <c r="B4962">
        <v>0</v>
      </c>
      <c r="C4962">
        <v>4</v>
      </c>
      <c r="D4962">
        <v>4604</v>
      </c>
      <c r="E4962">
        <v>8</v>
      </c>
      <c r="F4962">
        <v>63</v>
      </c>
      <c r="G4962">
        <v>84.65</v>
      </c>
      <c r="H4962">
        <v>6214.28</v>
      </c>
      <c r="I4962">
        <f t="shared" si="77"/>
        <v>0</v>
      </c>
      <c r="J4962" t="s">
        <v>3686</v>
      </c>
    </row>
    <row r="4963" spans="1:10" hidden="1">
      <c r="A4963">
        <v>44</v>
      </c>
      <c r="B4963">
        <v>1</v>
      </c>
      <c r="C4963">
        <v>4</v>
      </c>
      <c r="D4963">
        <v>4735</v>
      </c>
      <c r="E4963">
        <v>2</v>
      </c>
      <c r="F4963">
        <v>32</v>
      </c>
      <c r="G4963">
        <v>18.95</v>
      </c>
      <c r="H4963">
        <v>1746.43</v>
      </c>
      <c r="I4963">
        <f t="shared" si="77"/>
        <v>0</v>
      </c>
      <c r="J4963" t="s">
        <v>3686</v>
      </c>
    </row>
    <row r="4964" spans="1:10" hidden="1">
      <c r="A4964">
        <v>41</v>
      </c>
      <c r="B4964">
        <v>3</v>
      </c>
      <c r="C4964">
        <v>4</v>
      </c>
      <c r="D4964">
        <v>2522</v>
      </c>
      <c r="E4964">
        <v>9</v>
      </c>
      <c r="F4964">
        <v>20</v>
      </c>
      <c r="G4964">
        <v>20.350000000000001</v>
      </c>
      <c r="H4964">
        <v>1291.8</v>
      </c>
      <c r="I4964">
        <f t="shared" si="77"/>
        <v>0</v>
      </c>
      <c r="J4964" t="s">
        <v>3686</v>
      </c>
    </row>
    <row r="4965" spans="1:10" hidden="1">
      <c r="A4965">
        <v>52</v>
      </c>
      <c r="B4965">
        <v>0</v>
      </c>
      <c r="C4965">
        <v>4</v>
      </c>
      <c r="D4965">
        <v>5233</v>
      </c>
      <c r="E4965">
        <v>9</v>
      </c>
      <c r="F4965">
        <v>22</v>
      </c>
      <c r="G4965">
        <v>87</v>
      </c>
      <c r="H4965">
        <v>2921.61</v>
      </c>
      <c r="I4965">
        <f t="shared" si="77"/>
        <v>0</v>
      </c>
      <c r="J4965" t="s">
        <v>3686</v>
      </c>
    </row>
    <row r="4966" spans="1:10" hidden="1">
      <c r="A4966">
        <v>39</v>
      </c>
      <c r="B4966">
        <v>0</v>
      </c>
      <c r="C4966">
        <v>4</v>
      </c>
      <c r="D4966">
        <v>3139</v>
      </c>
      <c r="E4966">
        <v>0</v>
      </c>
      <c r="F4966">
        <v>17</v>
      </c>
      <c r="G4966">
        <v>95.65</v>
      </c>
      <c r="H4966">
        <v>1999.38</v>
      </c>
      <c r="I4966">
        <f t="shared" si="77"/>
        <v>0</v>
      </c>
      <c r="J4966" t="s">
        <v>3686</v>
      </c>
    </row>
    <row r="4967" spans="1:10" hidden="1">
      <c r="A4967">
        <v>58</v>
      </c>
      <c r="B4967">
        <v>0</v>
      </c>
      <c r="C4967">
        <v>4</v>
      </c>
      <c r="D4967">
        <v>3446</v>
      </c>
      <c r="E4967">
        <v>0</v>
      </c>
      <c r="F4967">
        <v>16</v>
      </c>
      <c r="G4967">
        <v>49.45</v>
      </c>
      <c r="H4967">
        <v>1574.2</v>
      </c>
      <c r="I4967">
        <f t="shared" si="77"/>
        <v>0</v>
      </c>
      <c r="J4967" t="s">
        <v>3686</v>
      </c>
    </row>
    <row r="4968" spans="1:10" hidden="1">
      <c r="A4968">
        <v>56</v>
      </c>
      <c r="B4968">
        <v>0</v>
      </c>
      <c r="C4968">
        <v>4</v>
      </c>
      <c r="D4968">
        <v>5706</v>
      </c>
      <c r="E4968">
        <v>1</v>
      </c>
      <c r="F4968">
        <v>66</v>
      </c>
      <c r="G4968">
        <v>95.3</v>
      </c>
      <c r="H4968">
        <v>7978.18</v>
      </c>
      <c r="I4968">
        <f t="shared" si="77"/>
        <v>0</v>
      </c>
      <c r="J4968" t="s">
        <v>3686</v>
      </c>
    </row>
    <row r="4969" spans="1:10" hidden="1">
      <c r="A4969">
        <v>58</v>
      </c>
      <c r="B4969">
        <v>0</v>
      </c>
      <c r="C4969">
        <v>4</v>
      </c>
      <c r="D4969">
        <v>2573</v>
      </c>
      <c r="E4969">
        <v>0</v>
      </c>
      <c r="F4969">
        <v>11</v>
      </c>
      <c r="G4969">
        <v>54.6</v>
      </c>
      <c r="H4969">
        <v>630.61</v>
      </c>
      <c r="I4969">
        <f t="shared" si="77"/>
        <v>0</v>
      </c>
      <c r="J4969" t="s">
        <v>3686</v>
      </c>
    </row>
    <row r="4970" spans="1:10" hidden="1">
      <c r="A4970">
        <v>29</v>
      </c>
      <c r="B4970">
        <v>0</v>
      </c>
      <c r="C4970">
        <v>4</v>
      </c>
      <c r="D4970">
        <v>2313</v>
      </c>
      <c r="E4970">
        <v>0</v>
      </c>
      <c r="F4970">
        <v>1</v>
      </c>
      <c r="G4970">
        <v>20.05</v>
      </c>
      <c r="H4970">
        <v>31.15</v>
      </c>
      <c r="I4970">
        <f t="shared" si="77"/>
        <v>0</v>
      </c>
      <c r="J4970" t="s">
        <v>3751</v>
      </c>
    </row>
    <row r="4971" spans="1:10" hidden="1">
      <c r="A4971">
        <v>36</v>
      </c>
      <c r="B4971">
        <v>2</v>
      </c>
      <c r="C4971">
        <v>4</v>
      </c>
      <c r="D4971">
        <v>2299</v>
      </c>
      <c r="E4971">
        <v>3</v>
      </c>
      <c r="F4971">
        <v>10</v>
      </c>
      <c r="G4971">
        <v>25.35</v>
      </c>
      <c r="H4971">
        <v>617.20000000000005</v>
      </c>
      <c r="I4971">
        <f t="shared" si="77"/>
        <v>0</v>
      </c>
      <c r="J4971" t="s">
        <v>3686</v>
      </c>
    </row>
    <row r="4972" spans="1:10" hidden="1">
      <c r="A4972">
        <v>21</v>
      </c>
      <c r="B4972">
        <v>0</v>
      </c>
      <c r="C4972">
        <v>4</v>
      </c>
      <c r="D4972">
        <v>4408</v>
      </c>
      <c r="E4972">
        <v>1</v>
      </c>
      <c r="F4972">
        <v>70</v>
      </c>
      <c r="G4972">
        <v>79.150000000000006</v>
      </c>
      <c r="H4972">
        <v>8291</v>
      </c>
      <c r="I4972">
        <f t="shared" si="77"/>
        <v>0</v>
      </c>
      <c r="J4972" t="s">
        <v>3686</v>
      </c>
    </row>
    <row r="4973" spans="1:10" hidden="1">
      <c r="A4973">
        <v>30</v>
      </c>
      <c r="B4973">
        <v>3</v>
      </c>
      <c r="C4973">
        <v>4</v>
      </c>
      <c r="D4973">
        <v>5475</v>
      </c>
      <c r="E4973">
        <v>1</v>
      </c>
      <c r="F4973">
        <v>72</v>
      </c>
      <c r="G4973">
        <v>118.75</v>
      </c>
      <c r="H4973">
        <v>11634.53</v>
      </c>
      <c r="I4973">
        <f t="shared" si="77"/>
        <v>0</v>
      </c>
      <c r="J4973" t="s">
        <v>3686</v>
      </c>
    </row>
    <row r="4974" spans="1:10" hidden="1">
      <c r="A4974">
        <v>22</v>
      </c>
      <c r="B4974">
        <v>1</v>
      </c>
      <c r="C4974">
        <v>4</v>
      </c>
      <c r="D4974">
        <v>6375</v>
      </c>
      <c r="E4974">
        <v>1</v>
      </c>
      <c r="F4974">
        <v>72</v>
      </c>
      <c r="G4974">
        <v>84.7</v>
      </c>
      <c r="H4974">
        <v>7686.7</v>
      </c>
      <c r="I4974">
        <f t="shared" si="77"/>
        <v>0</v>
      </c>
      <c r="J4974" t="s">
        <v>3686</v>
      </c>
    </row>
    <row r="4975" spans="1:10" hidden="1">
      <c r="A4975">
        <v>40</v>
      </c>
      <c r="B4975">
        <v>2</v>
      </c>
      <c r="C4975">
        <v>4</v>
      </c>
      <c r="D4975">
        <v>4777</v>
      </c>
      <c r="E4975">
        <v>2</v>
      </c>
      <c r="F4975">
        <v>58</v>
      </c>
      <c r="G4975">
        <v>94.35</v>
      </c>
      <c r="H4975">
        <v>5854.23</v>
      </c>
      <c r="I4975">
        <f t="shared" si="77"/>
        <v>0</v>
      </c>
      <c r="J4975" t="s">
        <v>3686</v>
      </c>
    </row>
    <row r="4976" spans="1:10" hidden="1">
      <c r="A4976">
        <v>33</v>
      </c>
      <c r="B4976">
        <v>0</v>
      </c>
      <c r="C4976">
        <v>4</v>
      </c>
      <c r="D4976">
        <v>5955</v>
      </c>
      <c r="E4976">
        <v>1</v>
      </c>
      <c r="F4976">
        <v>56</v>
      </c>
      <c r="G4976">
        <v>89.7</v>
      </c>
      <c r="H4976">
        <v>5123.53</v>
      </c>
      <c r="I4976">
        <f t="shared" si="77"/>
        <v>0</v>
      </c>
      <c r="J4976" t="s">
        <v>3686</v>
      </c>
    </row>
    <row r="4977" spans="1:10" hidden="1">
      <c r="A4977">
        <v>46</v>
      </c>
      <c r="B4977">
        <v>0</v>
      </c>
      <c r="C4977">
        <v>4</v>
      </c>
      <c r="D4977">
        <v>5037</v>
      </c>
      <c r="E4977">
        <v>5</v>
      </c>
      <c r="F4977">
        <v>64</v>
      </c>
      <c r="G4977">
        <v>70.150000000000006</v>
      </c>
      <c r="H4977">
        <v>6588.22</v>
      </c>
      <c r="I4977">
        <f t="shared" si="77"/>
        <v>0</v>
      </c>
      <c r="J4977" t="s">
        <v>3686</v>
      </c>
    </row>
    <row r="4978" spans="1:10" hidden="1">
      <c r="A4978">
        <v>54</v>
      </c>
      <c r="B4978">
        <v>0</v>
      </c>
      <c r="C4978">
        <v>4</v>
      </c>
      <c r="D4978">
        <v>3509</v>
      </c>
      <c r="E4978">
        <v>0</v>
      </c>
      <c r="F4978">
        <v>46</v>
      </c>
      <c r="G4978">
        <v>84.25</v>
      </c>
      <c r="H4978">
        <v>5938.02</v>
      </c>
      <c r="I4978">
        <f t="shared" si="77"/>
        <v>0</v>
      </c>
      <c r="J4978" t="s">
        <v>3686</v>
      </c>
    </row>
    <row r="4979" spans="1:10" hidden="1">
      <c r="A4979">
        <v>43</v>
      </c>
      <c r="B4979">
        <v>3</v>
      </c>
      <c r="C4979">
        <v>4</v>
      </c>
      <c r="D4979">
        <v>4747</v>
      </c>
      <c r="E4979">
        <v>1</v>
      </c>
      <c r="F4979">
        <v>58</v>
      </c>
      <c r="G4979">
        <v>71.599999999999994</v>
      </c>
      <c r="H4979">
        <v>6537.77</v>
      </c>
      <c r="I4979">
        <f t="shared" si="77"/>
        <v>0</v>
      </c>
      <c r="J4979" t="s">
        <v>3686</v>
      </c>
    </row>
    <row r="4980" spans="1:10" hidden="1">
      <c r="A4980">
        <v>24</v>
      </c>
      <c r="B4980">
        <v>2</v>
      </c>
      <c r="C4980">
        <v>4</v>
      </c>
      <c r="D4980">
        <v>4412</v>
      </c>
      <c r="E4980">
        <v>6</v>
      </c>
      <c r="F4980">
        <v>70</v>
      </c>
      <c r="G4980">
        <v>80.7</v>
      </c>
      <c r="H4980">
        <v>5905.65</v>
      </c>
      <c r="I4980">
        <f t="shared" si="77"/>
        <v>0</v>
      </c>
      <c r="J4980" t="s">
        <v>3686</v>
      </c>
    </row>
    <row r="4981" spans="1:10" hidden="1">
      <c r="A4981">
        <v>37</v>
      </c>
      <c r="B4981">
        <v>0</v>
      </c>
      <c r="C4981">
        <v>4</v>
      </c>
      <c r="D4981">
        <v>4432</v>
      </c>
      <c r="E4981">
        <v>0</v>
      </c>
      <c r="F4981">
        <v>1</v>
      </c>
      <c r="G4981">
        <v>72.099999999999994</v>
      </c>
      <c r="H4981">
        <v>79.87</v>
      </c>
      <c r="I4981">
        <f t="shared" si="77"/>
        <v>0</v>
      </c>
      <c r="J4981" t="s">
        <v>3751</v>
      </c>
    </row>
    <row r="4982" spans="1:10" hidden="1">
      <c r="A4982">
        <v>44</v>
      </c>
      <c r="B4982">
        <v>0</v>
      </c>
      <c r="C4982">
        <v>4</v>
      </c>
      <c r="D4982">
        <v>2143</v>
      </c>
      <c r="E4982">
        <v>0</v>
      </c>
      <c r="F4982">
        <v>32</v>
      </c>
      <c r="G4982">
        <v>81.099999999999994</v>
      </c>
      <c r="H4982">
        <v>2635.84</v>
      </c>
      <c r="I4982">
        <f t="shared" si="77"/>
        <v>0</v>
      </c>
      <c r="J4982" t="s">
        <v>3686</v>
      </c>
    </row>
    <row r="4983" spans="1:10" hidden="1">
      <c r="A4983">
        <v>50</v>
      </c>
      <c r="B4983">
        <v>0</v>
      </c>
      <c r="C4983">
        <v>4</v>
      </c>
      <c r="D4983">
        <v>4442</v>
      </c>
      <c r="E4983">
        <v>7</v>
      </c>
      <c r="F4983">
        <v>25</v>
      </c>
      <c r="G4983">
        <v>69.3</v>
      </c>
      <c r="H4983">
        <v>2777.85</v>
      </c>
      <c r="I4983">
        <f t="shared" si="77"/>
        <v>0</v>
      </c>
      <c r="J4983" t="s">
        <v>3686</v>
      </c>
    </row>
    <row r="4984" spans="1:10" hidden="1">
      <c r="A4984">
        <v>72</v>
      </c>
      <c r="B4984">
        <v>0</v>
      </c>
      <c r="C4984">
        <v>4</v>
      </c>
      <c r="D4984">
        <v>4503</v>
      </c>
      <c r="E4984">
        <v>0</v>
      </c>
      <c r="F4984">
        <v>4</v>
      </c>
      <c r="G4984">
        <v>72.75</v>
      </c>
      <c r="H4984">
        <v>460.43</v>
      </c>
      <c r="I4984">
        <f t="shared" si="77"/>
        <v>0</v>
      </c>
      <c r="J4984" t="s">
        <v>3686</v>
      </c>
    </row>
    <row r="4985" spans="1:10" hidden="1">
      <c r="A4985">
        <v>77</v>
      </c>
      <c r="B4985">
        <v>0</v>
      </c>
      <c r="C4985">
        <v>4</v>
      </c>
      <c r="D4985">
        <v>3314</v>
      </c>
      <c r="E4985">
        <v>0</v>
      </c>
      <c r="F4985">
        <v>23</v>
      </c>
      <c r="G4985">
        <v>64.900000000000006</v>
      </c>
      <c r="H4985">
        <v>2707</v>
      </c>
      <c r="I4985">
        <f t="shared" si="77"/>
        <v>0</v>
      </c>
      <c r="J4985" t="s">
        <v>3686</v>
      </c>
    </row>
    <row r="4986" spans="1:10" hidden="1">
      <c r="A4986">
        <v>75</v>
      </c>
      <c r="B4986">
        <v>0</v>
      </c>
      <c r="C4986">
        <v>4</v>
      </c>
      <c r="D4986">
        <v>5316</v>
      </c>
      <c r="E4986">
        <v>0</v>
      </c>
      <c r="F4986">
        <v>46</v>
      </c>
      <c r="G4986">
        <v>94.9</v>
      </c>
      <c r="H4986">
        <v>5416.85</v>
      </c>
      <c r="I4986">
        <f t="shared" si="77"/>
        <v>0</v>
      </c>
      <c r="J4986" t="s">
        <v>3686</v>
      </c>
    </row>
    <row r="4987" spans="1:10" hidden="1">
      <c r="A4987">
        <v>76</v>
      </c>
      <c r="B4987">
        <v>1</v>
      </c>
      <c r="C4987">
        <v>4</v>
      </c>
      <c r="D4987">
        <v>5904</v>
      </c>
      <c r="E4987">
        <v>5</v>
      </c>
      <c r="F4987">
        <v>40</v>
      </c>
      <c r="G4987">
        <v>85.05</v>
      </c>
      <c r="H4987">
        <v>3893.9</v>
      </c>
      <c r="I4987">
        <f t="shared" si="77"/>
        <v>0</v>
      </c>
      <c r="J4987" t="s">
        <v>3686</v>
      </c>
    </row>
    <row r="4988" spans="1:10" hidden="1">
      <c r="A4988">
        <v>34</v>
      </c>
      <c r="B4988">
        <v>0</v>
      </c>
      <c r="C4988">
        <v>4</v>
      </c>
      <c r="D4988">
        <v>6046</v>
      </c>
      <c r="E4988">
        <v>5</v>
      </c>
      <c r="F4988">
        <v>72</v>
      </c>
      <c r="G4988">
        <v>89.85</v>
      </c>
      <c r="H4988">
        <v>8491.4699999999993</v>
      </c>
      <c r="I4988">
        <f t="shared" si="77"/>
        <v>0</v>
      </c>
      <c r="J4988" t="s">
        <v>3686</v>
      </c>
    </row>
    <row r="4989" spans="1:10" hidden="1">
      <c r="A4989">
        <v>31</v>
      </c>
      <c r="B4989">
        <v>0</v>
      </c>
      <c r="C4989">
        <v>4</v>
      </c>
      <c r="D4989">
        <v>4114</v>
      </c>
      <c r="E4989">
        <v>2</v>
      </c>
      <c r="F4989">
        <v>68</v>
      </c>
      <c r="G4989">
        <v>70.900000000000006</v>
      </c>
      <c r="H4989">
        <v>6725.86</v>
      </c>
      <c r="I4989">
        <f t="shared" si="77"/>
        <v>0</v>
      </c>
      <c r="J4989" t="s">
        <v>3686</v>
      </c>
    </row>
    <row r="4990" spans="1:10" hidden="1">
      <c r="A4990">
        <v>56</v>
      </c>
      <c r="B4990">
        <v>0</v>
      </c>
      <c r="C4990">
        <v>4</v>
      </c>
      <c r="D4990">
        <v>2831</v>
      </c>
      <c r="E4990">
        <v>0</v>
      </c>
      <c r="F4990">
        <v>19</v>
      </c>
      <c r="G4990">
        <v>19.95</v>
      </c>
      <c r="H4990">
        <v>736.4</v>
      </c>
      <c r="I4990">
        <f t="shared" si="77"/>
        <v>0</v>
      </c>
      <c r="J4990" t="s">
        <v>3686</v>
      </c>
    </row>
    <row r="4991" spans="1:10" hidden="1">
      <c r="A4991">
        <v>41</v>
      </c>
      <c r="B4991">
        <v>2</v>
      </c>
      <c r="C4991">
        <v>4</v>
      </c>
      <c r="D4991">
        <v>3114</v>
      </c>
      <c r="E4991">
        <v>0</v>
      </c>
      <c r="F4991">
        <v>32</v>
      </c>
      <c r="G4991">
        <v>20.5</v>
      </c>
      <c r="H4991">
        <v>1238.8800000000001</v>
      </c>
      <c r="I4991">
        <f t="shared" si="77"/>
        <v>0</v>
      </c>
      <c r="J4991" t="s">
        <v>3686</v>
      </c>
    </row>
    <row r="4992" spans="1:10" hidden="1">
      <c r="A4992">
        <v>48</v>
      </c>
      <c r="B4992">
        <v>0</v>
      </c>
      <c r="C4992">
        <v>4</v>
      </c>
      <c r="D4992">
        <v>5657</v>
      </c>
      <c r="E4992">
        <v>5</v>
      </c>
      <c r="F4992">
        <v>65</v>
      </c>
      <c r="G4992">
        <v>58.9</v>
      </c>
      <c r="H4992">
        <v>6087.25</v>
      </c>
      <c r="I4992">
        <f t="shared" si="77"/>
        <v>0</v>
      </c>
      <c r="J4992" t="s">
        <v>3686</v>
      </c>
    </row>
    <row r="4993" spans="1:10" hidden="1">
      <c r="A4993">
        <v>58</v>
      </c>
      <c r="B4993">
        <v>0</v>
      </c>
      <c r="C4993">
        <v>4</v>
      </c>
      <c r="D4993">
        <v>4051</v>
      </c>
      <c r="E4993">
        <v>0</v>
      </c>
      <c r="F4993">
        <v>61</v>
      </c>
      <c r="G4993">
        <v>43.7</v>
      </c>
      <c r="H4993">
        <v>2696.55</v>
      </c>
      <c r="I4993">
        <f t="shared" si="77"/>
        <v>0</v>
      </c>
      <c r="J4993" t="s">
        <v>3686</v>
      </c>
    </row>
    <row r="4994" spans="1:10" hidden="1">
      <c r="A4994">
        <v>38</v>
      </c>
      <c r="B4994">
        <v>1</v>
      </c>
      <c r="C4994">
        <v>4</v>
      </c>
      <c r="D4994">
        <v>3246</v>
      </c>
      <c r="E4994">
        <v>5</v>
      </c>
      <c r="F4994">
        <v>48</v>
      </c>
      <c r="G4994">
        <v>79.650000000000006</v>
      </c>
      <c r="H4994">
        <v>4299.42</v>
      </c>
      <c r="I4994">
        <f t="shared" ref="I4994:I5057" si="78">IF(J4994="Churned",1,0)</f>
        <v>0</v>
      </c>
      <c r="J4994" t="s">
        <v>3686</v>
      </c>
    </row>
    <row r="4995" spans="1:10" hidden="1">
      <c r="A4995">
        <v>22</v>
      </c>
      <c r="B4995">
        <v>0</v>
      </c>
      <c r="C4995">
        <v>4</v>
      </c>
      <c r="D4995">
        <v>5665</v>
      </c>
      <c r="E4995">
        <v>0</v>
      </c>
      <c r="F4995">
        <v>54</v>
      </c>
      <c r="G4995">
        <v>94.75</v>
      </c>
      <c r="H4995">
        <v>7224.85</v>
      </c>
      <c r="I4995">
        <f t="shared" si="78"/>
        <v>0</v>
      </c>
      <c r="J4995" t="s">
        <v>3686</v>
      </c>
    </row>
    <row r="4996" spans="1:10" hidden="1">
      <c r="A4996">
        <v>59</v>
      </c>
      <c r="B4996">
        <v>0</v>
      </c>
      <c r="C4996">
        <v>4</v>
      </c>
      <c r="D4996">
        <v>4452</v>
      </c>
      <c r="E4996">
        <v>0</v>
      </c>
      <c r="F4996">
        <v>36</v>
      </c>
      <c r="G4996">
        <v>34.85</v>
      </c>
      <c r="H4996">
        <v>1267.2</v>
      </c>
      <c r="I4996">
        <f t="shared" si="78"/>
        <v>0</v>
      </c>
      <c r="J4996" t="s">
        <v>3686</v>
      </c>
    </row>
    <row r="4997" spans="1:10" hidden="1">
      <c r="A4997">
        <v>44</v>
      </c>
      <c r="B4997">
        <v>0</v>
      </c>
      <c r="C4997">
        <v>4</v>
      </c>
      <c r="D4997">
        <v>5110</v>
      </c>
      <c r="E4997">
        <v>2</v>
      </c>
      <c r="F4997">
        <v>23</v>
      </c>
      <c r="G4997">
        <v>90.15</v>
      </c>
      <c r="H4997">
        <v>2554.86</v>
      </c>
      <c r="I4997">
        <f t="shared" si="78"/>
        <v>0</v>
      </c>
      <c r="J4997" t="s">
        <v>3686</v>
      </c>
    </row>
    <row r="4998" spans="1:10" hidden="1">
      <c r="A4998">
        <v>30</v>
      </c>
      <c r="B4998">
        <v>3</v>
      </c>
      <c r="C4998">
        <v>4</v>
      </c>
      <c r="D4998">
        <v>4649</v>
      </c>
      <c r="E4998">
        <v>7</v>
      </c>
      <c r="F4998">
        <v>70</v>
      </c>
      <c r="G4998">
        <v>106.15</v>
      </c>
      <c r="H4998">
        <v>7732</v>
      </c>
      <c r="I4998">
        <f t="shared" si="78"/>
        <v>0</v>
      </c>
      <c r="J4998" t="s">
        <v>3686</v>
      </c>
    </row>
    <row r="4999" spans="1:10" hidden="1">
      <c r="A4999">
        <v>41</v>
      </c>
      <c r="B4999">
        <v>3</v>
      </c>
      <c r="C4999">
        <v>4</v>
      </c>
      <c r="D4999">
        <v>5775</v>
      </c>
      <c r="E4999">
        <v>9</v>
      </c>
      <c r="F4999">
        <v>4</v>
      </c>
      <c r="G4999">
        <v>78.900000000000006</v>
      </c>
      <c r="H4999">
        <v>430.46</v>
      </c>
      <c r="I4999">
        <f t="shared" si="78"/>
        <v>0</v>
      </c>
      <c r="J4999" t="s">
        <v>3686</v>
      </c>
    </row>
    <row r="5000" spans="1:10" hidden="1">
      <c r="A5000">
        <v>33</v>
      </c>
      <c r="B5000">
        <v>0</v>
      </c>
      <c r="C5000">
        <v>4</v>
      </c>
      <c r="D5000">
        <v>3468</v>
      </c>
      <c r="E5000">
        <v>0</v>
      </c>
      <c r="F5000">
        <v>5</v>
      </c>
      <c r="G5000">
        <v>80.7</v>
      </c>
      <c r="H5000">
        <v>556.15</v>
      </c>
      <c r="I5000">
        <f t="shared" si="78"/>
        <v>0</v>
      </c>
      <c r="J5000" t="s">
        <v>3686</v>
      </c>
    </row>
    <row r="5001" spans="1:10" hidden="1">
      <c r="A5001">
        <v>37</v>
      </c>
      <c r="B5001">
        <v>0</v>
      </c>
      <c r="C5001">
        <v>4</v>
      </c>
      <c r="D5001">
        <v>4605</v>
      </c>
      <c r="E5001">
        <v>1</v>
      </c>
      <c r="F5001">
        <v>70</v>
      </c>
      <c r="G5001">
        <v>105.55</v>
      </c>
      <c r="H5001">
        <v>9557.15</v>
      </c>
      <c r="I5001">
        <f t="shared" si="78"/>
        <v>0</v>
      </c>
      <c r="J5001" t="s">
        <v>3686</v>
      </c>
    </row>
    <row r="5002" spans="1:10" hidden="1">
      <c r="A5002">
        <v>35</v>
      </c>
      <c r="B5002">
        <v>0</v>
      </c>
      <c r="C5002">
        <v>4</v>
      </c>
      <c r="D5002">
        <v>4193</v>
      </c>
      <c r="E5002">
        <v>0</v>
      </c>
      <c r="F5002">
        <v>1</v>
      </c>
      <c r="G5002">
        <v>25.35</v>
      </c>
      <c r="H5002">
        <v>25.35</v>
      </c>
      <c r="I5002">
        <f t="shared" si="78"/>
        <v>0</v>
      </c>
      <c r="J5002" t="s">
        <v>3751</v>
      </c>
    </row>
    <row r="5003" spans="1:10" hidden="1">
      <c r="A5003">
        <v>72</v>
      </c>
      <c r="B5003">
        <v>0</v>
      </c>
      <c r="C5003">
        <v>4</v>
      </c>
      <c r="D5003">
        <v>3534</v>
      </c>
      <c r="E5003">
        <v>0</v>
      </c>
      <c r="F5003">
        <v>22</v>
      </c>
      <c r="G5003">
        <v>24.85</v>
      </c>
      <c r="H5003">
        <v>977.42</v>
      </c>
      <c r="I5003">
        <f t="shared" si="78"/>
        <v>0</v>
      </c>
      <c r="J5003" t="s">
        <v>3686</v>
      </c>
    </row>
    <row r="5004" spans="1:10" hidden="1">
      <c r="A5004">
        <v>72</v>
      </c>
      <c r="B5004">
        <v>0</v>
      </c>
      <c r="C5004">
        <v>4</v>
      </c>
      <c r="D5004">
        <v>4620</v>
      </c>
      <c r="E5004">
        <v>7</v>
      </c>
      <c r="F5004">
        <v>59</v>
      </c>
      <c r="G5004">
        <v>107</v>
      </c>
      <c r="H5004">
        <v>8580.15</v>
      </c>
      <c r="I5004">
        <f t="shared" si="78"/>
        <v>0</v>
      </c>
      <c r="J5004" t="s">
        <v>3686</v>
      </c>
    </row>
    <row r="5005" spans="1:10" hidden="1">
      <c r="A5005">
        <v>31</v>
      </c>
      <c r="B5005">
        <v>3</v>
      </c>
      <c r="C5005">
        <v>4</v>
      </c>
      <c r="D5005">
        <v>5833</v>
      </c>
      <c r="E5005">
        <v>1</v>
      </c>
      <c r="F5005">
        <v>57</v>
      </c>
      <c r="G5005">
        <v>97.55</v>
      </c>
      <c r="H5005">
        <v>5836.26</v>
      </c>
      <c r="I5005">
        <f t="shared" si="78"/>
        <v>0</v>
      </c>
      <c r="J5005" t="s">
        <v>3686</v>
      </c>
    </row>
    <row r="5006" spans="1:10" hidden="1">
      <c r="A5006">
        <v>49</v>
      </c>
      <c r="B5006">
        <v>1</v>
      </c>
      <c r="C5006">
        <v>4</v>
      </c>
      <c r="D5006">
        <v>6382</v>
      </c>
      <c r="E5006">
        <v>0</v>
      </c>
      <c r="F5006">
        <v>66</v>
      </c>
      <c r="G5006">
        <v>19.95</v>
      </c>
      <c r="H5006">
        <v>3773.14</v>
      </c>
      <c r="I5006">
        <f t="shared" si="78"/>
        <v>0</v>
      </c>
      <c r="J5006" t="s">
        <v>3686</v>
      </c>
    </row>
    <row r="5007" spans="1:10" hidden="1">
      <c r="A5007">
        <v>20</v>
      </c>
      <c r="B5007">
        <v>0</v>
      </c>
      <c r="C5007">
        <v>4</v>
      </c>
      <c r="D5007">
        <v>2202</v>
      </c>
      <c r="E5007">
        <v>0</v>
      </c>
      <c r="F5007">
        <v>39</v>
      </c>
      <c r="G5007">
        <v>49.8</v>
      </c>
      <c r="H5007">
        <v>2124.42</v>
      </c>
      <c r="I5007">
        <f t="shared" si="78"/>
        <v>0</v>
      </c>
      <c r="J5007" t="s">
        <v>3686</v>
      </c>
    </row>
    <row r="5008" spans="1:10" hidden="1">
      <c r="A5008">
        <v>26</v>
      </c>
      <c r="B5008">
        <v>2</v>
      </c>
      <c r="C5008">
        <v>4</v>
      </c>
      <c r="D5008">
        <v>3094</v>
      </c>
      <c r="E5008">
        <v>9</v>
      </c>
      <c r="F5008">
        <v>30</v>
      </c>
      <c r="G5008">
        <v>107.5</v>
      </c>
      <c r="H5008">
        <v>3979.3</v>
      </c>
      <c r="I5008">
        <f t="shared" si="78"/>
        <v>0</v>
      </c>
      <c r="J5008" t="s">
        <v>3686</v>
      </c>
    </row>
    <row r="5009" spans="1:10" hidden="1">
      <c r="A5009">
        <v>63</v>
      </c>
      <c r="B5009">
        <v>0</v>
      </c>
      <c r="C5009">
        <v>4</v>
      </c>
      <c r="D5009">
        <v>2185</v>
      </c>
      <c r="E5009">
        <v>0</v>
      </c>
      <c r="F5009">
        <v>17</v>
      </c>
      <c r="G5009">
        <v>20.100000000000001</v>
      </c>
      <c r="H5009">
        <v>816.7</v>
      </c>
      <c r="I5009">
        <f t="shared" si="78"/>
        <v>0</v>
      </c>
      <c r="J5009" t="s">
        <v>3686</v>
      </c>
    </row>
    <row r="5010" spans="1:10" hidden="1">
      <c r="A5010">
        <v>59</v>
      </c>
      <c r="B5010">
        <v>0</v>
      </c>
      <c r="C5010">
        <v>4</v>
      </c>
      <c r="D5010">
        <v>4833</v>
      </c>
      <c r="E5010">
        <v>9</v>
      </c>
      <c r="F5010">
        <v>67</v>
      </c>
      <c r="G5010">
        <v>24.85</v>
      </c>
      <c r="H5010">
        <v>1803.26</v>
      </c>
      <c r="I5010">
        <f t="shared" si="78"/>
        <v>0</v>
      </c>
      <c r="J5010" t="s">
        <v>3686</v>
      </c>
    </row>
    <row r="5011" spans="1:10" hidden="1">
      <c r="A5011">
        <v>62</v>
      </c>
      <c r="B5011">
        <v>0</v>
      </c>
      <c r="C5011">
        <v>4</v>
      </c>
      <c r="D5011">
        <v>5698</v>
      </c>
      <c r="E5011">
        <v>1</v>
      </c>
      <c r="F5011">
        <v>8</v>
      </c>
      <c r="G5011">
        <v>19.8</v>
      </c>
      <c r="H5011">
        <v>387.01</v>
      </c>
      <c r="I5011">
        <f t="shared" si="78"/>
        <v>0</v>
      </c>
      <c r="J5011" t="s">
        <v>3686</v>
      </c>
    </row>
    <row r="5012" spans="1:10" hidden="1">
      <c r="A5012">
        <v>46</v>
      </c>
      <c r="B5012">
        <v>1</v>
      </c>
      <c r="C5012">
        <v>4</v>
      </c>
      <c r="D5012">
        <v>5962</v>
      </c>
      <c r="E5012">
        <v>0</v>
      </c>
      <c r="F5012">
        <v>14</v>
      </c>
      <c r="G5012">
        <v>59.8</v>
      </c>
      <c r="H5012">
        <v>1442.81</v>
      </c>
      <c r="I5012">
        <f t="shared" si="78"/>
        <v>0</v>
      </c>
      <c r="J5012" t="s">
        <v>3686</v>
      </c>
    </row>
    <row r="5013" spans="1:10" hidden="1">
      <c r="A5013">
        <v>19</v>
      </c>
      <c r="B5013">
        <v>0</v>
      </c>
      <c r="C5013">
        <v>4</v>
      </c>
      <c r="D5013">
        <v>5935</v>
      </c>
      <c r="E5013">
        <v>8</v>
      </c>
      <c r="F5013">
        <v>69</v>
      </c>
      <c r="G5013">
        <v>107.2</v>
      </c>
      <c r="H5013">
        <v>9619.6299999999992</v>
      </c>
      <c r="I5013">
        <f t="shared" si="78"/>
        <v>0</v>
      </c>
      <c r="J5013" t="s">
        <v>3686</v>
      </c>
    </row>
    <row r="5014" spans="1:10" hidden="1">
      <c r="A5014">
        <v>20</v>
      </c>
      <c r="B5014">
        <v>2</v>
      </c>
      <c r="C5014">
        <v>4</v>
      </c>
      <c r="D5014">
        <v>5292</v>
      </c>
      <c r="E5014">
        <v>6</v>
      </c>
      <c r="F5014">
        <v>38</v>
      </c>
      <c r="G5014">
        <v>85.4</v>
      </c>
      <c r="H5014">
        <v>3962.76</v>
      </c>
      <c r="I5014">
        <f t="shared" si="78"/>
        <v>0</v>
      </c>
      <c r="J5014" t="s">
        <v>3686</v>
      </c>
    </row>
    <row r="5015" spans="1:10" hidden="1">
      <c r="A5015">
        <v>44</v>
      </c>
      <c r="B5015">
        <v>0</v>
      </c>
      <c r="C5015">
        <v>4</v>
      </c>
      <c r="D5015">
        <v>3881</v>
      </c>
      <c r="E5015">
        <v>0</v>
      </c>
      <c r="F5015">
        <v>43</v>
      </c>
      <c r="G5015">
        <v>26.45</v>
      </c>
      <c r="H5015">
        <v>2352.75</v>
      </c>
      <c r="I5015">
        <f t="shared" si="78"/>
        <v>0</v>
      </c>
      <c r="J5015" t="s">
        <v>3686</v>
      </c>
    </row>
    <row r="5016" spans="1:10" hidden="1">
      <c r="A5016">
        <v>51</v>
      </c>
      <c r="B5016">
        <v>2</v>
      </c>
      <c r="C5016">
        <v>4</v>
      </c>
      <c r="D5016">
        <v>6087</v>
      </c>
      <c r="E5016">
        <v>4</v>
      </c>
      <c r="F5016">
        <v>65</v>
      </c>
      <c r="G5016">
        <v>109.3</v>
      </c>
      <c r="H5016">
        <v>8198.7999999999993</v>
      </c>
      <c r="I5016">
        <f t="shared" si="78"/>
        <v>0</v>
      </c>
      <c r="J5016" t="s">
        <v>3686</v>
      </c>
    </row>
    <row r="5017" spans="1:10" hidden="1">
      <c r="A5017">
        <v>26</v>
      </c>
      <c r="B5017">
        <v>2</v>
      </c>
      <c r="C5017">
        <v>4</v>
      </c>
      <c r="D5017">
        <v>2888</v>
      </c>
      <c r="E5017">
        <v>1</v>
      </c>
      <c r="F5017">
        <v>25</v>
      </c>
      <c r="G5017">
        <v>19.600000000000001</v>
      </c>
      <c r="H5017">
        <v>805.15</v>
      </c>
      <c r="I5017">
        <f t="shared" si="78"/>
        <v>0</v>
      </c>
      <c r="J5017" t="s">
        <v>3686</v>
      </c>
    </row>
    <row r="5018" spans="1:10" hidden="1">
      <c r="A5018">
        <v>39</v>
      </c>
      <c r="B5018">
        <v>0</v>
      </c>
      <c r="C5018">
        <v>4</v>
      </c>
      <c r="D5018">
        <v>5397</v>
      </c>
      <c r="E5018">
        <v>0</v>
      </c>
      <c r="F5018">
        <v>11</v>
      </c>
      <c r="G5018">
        <v>20.399999999999999</v>
      </c>
      <c r="H5018">
        <v>779.25</v>
      </c>
      <c r="I5018">
        <f t="shared" si="78"/>
        <v>0</v>
      </c>
      <c r="J5018" t="s">
        <v>3686</v>
      </c>
    </row>
    <row r="5019" spans="1:10" hidden="1">
      <c r="A5019">
        <v>22</v>
      </c>
      <c r="B5019">
        <v>2</v>
      </c>
      <c r="C5019">
        <v>4</v>
      </c>
      <c r="D5019">
        <v>4785</v>
      </c>
      <c r="E5019">
        <v>1</v>
      </c>
      <c r="F5019">
        <v>7</v>
      </c>
      <c r="G5019">
        <v>48.8</v>
      </c>
      <c r="H5019">
        <v>413.5</v>
      </c>
      <c r="I5019">
        <f t="shared" si="78"/>
        <v>0</v>
      </c>
      <c r="J5019" t="s">
        <v>3686</v>
      </c>
    </row>
    <row r="5020" spans="1:10" hidden="1">
      <c r="A5020">
        <v>43</v>
      </c>
      <c r="B5020">
        <v>0</v>
      </c>
      <c r="C5020">
        <v>4</v>
      </c>
      <c r="D5020">
        <v>4795</v>
      </c>
      <c r="E5020">
        <v>10</v>
      </c>
      <c r="F5020">
        <v>47</v>
      </c>
      <c r="G5020">
        <v>73.599999999999994</v>
      </c>
      <c r="H5020">
        <v>4187.2299999999996</v>
      </c>
      <c r="I5020">
        <f t="shared" si="78"/>
        <v>0</v>
      </c>
      <c r="J5020" t="s">
        <v>3686</v>
      </c>
    </row>
    <row r="5021" spans="1:10" hidden="1">
      <c r="A5021">
        <v>60</v>
      </c>
      <c r="B5021">
        <v>1</v>
      </c>
      <c r="C5021">
        <v>4</v>
      </c>
      <c r="D5021">
        <v>5450</v>
      </c>
      <c r="E5021">
        <v>1</v>
      </c>
      <c r="F5021">
        <v>6</v>
      </c>
      <c r="G5021">
        <v>45.5</v>
      </c>
      <c r="H5021">
        <v>461.66</v>
      </c>
      <c r="I5021">
        <f t="shared" si="78"/>
        <v>0</v>
      </c>
      <c r="J5021" t="s">
        <v>3686</v>
      </c>
    </row>
    <row r="5022" spans="1:10" hidden="1">
      <c r="A5022">
        <v>56</v>
      </c>
      <c r="B5022">
        <v>0</v>
      </c>
      <c r="C5022">
        <v>4</v>
      </c>
      <c r="D5022">
        <v>4389</v>
      </c>
      <c r="E5022">
        <v>0</v>
      </c>
      <c r="F5022">
        <v>7</v>
      </c>
      <c r="G5022">
        <v>53.65</v>
      </c>
      <c r="H5022">
        <v>687.29</v>
      </c>
      <c r="I5022">
        <f t="shared" si="78"/>
        <v>0</v>
      </c>
      <c r="J5022" t="s">
        <v>3686</v>
      </c>
    </row>
    <row r="5023" spans="1:10" hidden="1">
      <c r="A5023">
        <v>55</v>
      </c>
      <c r="B5023">
        <v>3</v>
      </c>
      <c r="C5023">
        <v>4</v>
      </c>
      <c r="D5023">
        <v>4442</v>
      </c>
      <c r="E5023">
        <v>0</v>
      </c>
      <c r="F5023">
        <v>15</v>
      </c>
      <c r="G5023">
        <v>64.849999999999994</v>
      </c>
      <c r="H5023">
        <v>1606.1</v>
      </c>
      <c r="I5023">
        <f t="shared" si="78"/>
        <v>0</v>
      </c>
      <c r="J5023" t="s">
        <v>3686</v>
      </c>
    </row>
    <row r="5024" spans="1:10" hidden="1">
      <c r="A5024">
        <v>41</v>
      </c>
      <c r="B5024">
        <v>3</v>
      </c>
      <c r="C5024">
        <v>4</v>
      </c>
      <c r="D5024">
        <v>6082</v>
      </c>
      <c r="E5024">
        <v>7</v>
      </c>
      <c r="F5024">
        <v>69</v>
      </c>
      <c r="G5024">
        <v>114.35</v>
      </c>
      <c r="H5024">
        <v>10295.73</v>
      </c>
      <c r="I5024">
        <f t="shared" si="78"/>
        <v>0</v>
      </c>
      <c r="J5024" t="s">
        <v>3686</v>
      </c>
    </row>
    <row r="5025" spans="1:10" hidden="1">
      <c r="A5025">
        <v>46</v>
      </c>
      <c r="B5025">
        <v>3</v>
      </c>
      <c r="C5025">
        <v>4</v>
      </c>
      <c r="D5025">
        <v>4533</v>
      </c>
      <c r="E5025">
        <v>9</v>
      </c>
      <c r="F5025">
        <v>65</v>
      </c>
      <c r="G5025">
        <v>25.3</v>
      </c>
      <c r="H5025">
        <v>3960.5</v>
      </c>
      <c r="I5025">
        <f t="shared" si="78"/>
        <v>0</v>
      </c>
      <c r="J5025" t="s">
        <v>3686</v>
      </c>
    </row>
    <row r="5026" spans="1:10" hidden="1">
      <c r="A5026">
        <v>31</v>
      </c>
      <c r="B5026">
        <v>2</v>
      </c>
      <c r="C5026">
        <v>4</v>
      </c>
      <c r="D5026">
        <v>4432</v>
      </c>
      <c r="E5026">
        <v>4</v>
      </c>
      <c r="F5026">
        <v>43</v>
      </c>
      <c r="G5026">
        <v>24.25</v>
      </c>
      <c r="H5026">
        <v>1198.78</v>
      </c>
      <c r="I5026">
        <f t="shared" si="78"/>
        <v>0</v>
      </c>
      <c r="J5026" t="s">
        <v>3686</v>
      </c>
    </row>
    <row r="5027" spans="1:10" hidden="1">
      <c r="A5027">
        <v>24</v>
      </c>
      <c r="B5027">
        <v>0</v>
      </c>
      <c r="C5027">
        <v>4</v>
      </c>
      <c r="D5027">
        <v>5597</v>
      </c>
      <c r="E5027">
        <v>0</v>
      </c>
      <c r="F5027">
        <v>52</v>
      </c>
      <c r="G5027">
        <v>80.2</v>
      </c>
      <c r="H5027">
        <v>6528.4</v>
      </c>
      <c r="I5027">
        <f t="shared" si="78"/>
        <v>0</v>
      </c>
      <c r="J5027" t="s">
        <v>3686</v>
      </c>
    </row>
    <row r="5028" spans="1:10" hidden="1">
      <c r="A5028">
        <v>25</v>
      </c>
      <c r="B5028">
        <v>0</v>
      </c>
      <c r="C5028">
        <v>4</v>
      </c>
      <c r="D5028">
        <v>6295</v>
      </c>
      <c r="E5028">
        <v>8</v>
      </c>
      <c r="F5028">
        <v>72</v>
      </c>
      <c r="G5028">
        <v>94.25</v>
      </c>
      <c r="H5028">
        <v>7743.19</v>
      </c>
      <c r="I5028">
        <f t="shared" si="78"/>
        <v>0</v>
      </c>
      <c r="J5028" t="s">
        <v>3686</v>
      </c>
    </row>
    <row r="5029" spans="1:10" hidden="1">
      <c r="A5029">
        <v>60</v>
      </c>
      <c r="B5029">
        <v>0</v>
      </c>
      <c r="C5029">
        <v>4</v>
      </c>
      <c r="D5029">
        <v>2463</v>
      </c>
      <c r="E5029">
        <v>0</v>
      </c>
      <c r="F5029">
        <v>7</v>
      </c>
      <c r="G5029">
        <v>74.349999999999994</v>
      </c>
      <c r="H5029">
        <v>545.29</v>
      </c>
      <c r="I5029">
        <f t="shared" si="78"/>
        <v>0</v>
      </c>
      <c r="J5029" t="s">
        <v>3686</v>
      </c>
    </row>
    <row r="5030" spans="1:10" hidden="1">
      <c r="A5030">
        <v>43</v>
      </c>
      <c r="B5030">
        <v>0</v>
      </c>
      <c r="C5030">
        <v>4</v>
      </c>
      <c r="D5030">
        <v>2483</v>
      </c>
      <c r="E5030">
        <v>0</v>
      </c>
      <c r="F5030">
        <v>5</v>
      </c>
      <c r="G5030">
        <v>20.05</v>
      </c>
      <c r="H5030">
        <v>206.35</v>
      </c>
      <c r="I5030">
        <f t="shared" si="78"/>
        <v>0</v>
      </c>
      <c r="J5030" t="s">
        <v>3686</v>
      </c>
    </row>
    <row r="5031" spans="1:10" hidden="1">
      <c r="A5031">
        <v>39</v>
      </c>
      <c r="B5031">
        <v>0</v>
      </c>
      <c r="C5031">
        <v>4</v>
      </c>
      <c r="D5031">
        <v>2681</v>
      </c>
      <c r="E5031">
        <v>0</v>
      </c>
      <c r="F5031">
        <v>29</v>
      </c>
      <c r="G5031">
        <v>89.65</v>
      </c>
      <c r="H5031">
        <v>3008.33</v>
      </c>
      <c r="I5031">
        <f t="shared" si="78"/>
        <v>0</v>
      </c>
      <c r="J5031" t="s">
        <v>3686</v>
      </c>
    </row>
    <row r="5032" spans="1:10" hidden="1">
      <c r="A5032">
        <v>48</v>
      </c>
      <c r="B5032">
        <v>0</v>
      </c>
      <c r="C5032">
        <v>4</v>
      </c>
      <c r="D5032">
        <v>2223</v>
      </c>
      <c r="E5032">
        <v>0</v>
      </c>
      <c r="F5032">
        <v>43</v>
      </c>
      <c r="G5032">
        <v>90.25</v>
      </c>
      <c r="H5032">
        <v>4379.6899999999996</v>
      </c>
      <c r="I5032">
        <f t="shared" si="78"/>
        <v>0</v>
      </c>
      <c r="J5032" t="s">
        <v>3686</v>
      </c>
    </row>
    <row r="5033" spans="1:10" hidden="1">
      <c r="A5033">
        <v>26</v>
      </c>
      <c r="B5033">
        <v>0</v>
      </c>
      <c r="C5033">
        <v>4</v>
      </c>
      <c r="D5033">
        <v>5936</v>
      </c>
      <c r="E5033">
        <v>0</v>
      </c>
      <c r="F5033">
        <v>32</v>
      </c>
      <c r="G5033">
        <v>90.95</v>
      </c>
      <c r="H5033">
        <v>3882.64</v>
      </c>
      <c r="I5033">
        <f t="shared" si="78"/>
        <v>0</v>
      </c>
      <c r="J5033" t="s">
        <v>3686</v>
      </c>
    </row>
    <row r="5034" spans="1:10" hidden="1">
      <c r="A5034">
        <v>39</v>
      </c>
      <c r="B5034">
        <v>0</v>
      </c>
      <c r="C5034">
        <v>4</v>
      </c>
      <c r="D5034">
        <v>4574</v>
      </c>
      <c r="E5034">
        <v>0</v>
      </c>
      <c r="F5034">
        <v>65</v>
      </c>
      <c r="G5034">
        <v>99.1</v>
      </c>
      <c r="H5034">
        <v>7681.1</v>
      </c>
      <c r="I5034">
        <f t="shared" si="78"/>
        <v>0</v>
      </c>
      <c r="J5034" t="s">
        <v>3686</v>
      </c>
    </row>
    <row r="5035" spans="1:10" hidden="1">
      <c r="A5035">
        <v>65</v>
      </c>
      <c r="B5035">
        <v>0</v>
      </c>
      <c r="C5035">
        <v>4</v>
      </c>
      <c r="D5035">
        <v>5756</v>
      </c>
      <c r="E5035">
        <v>0</v>
      </c>
      <c r="F5035">
        <v>33</v>
      </c>
      <c r="G5035">
        <v>24.9</v>
      </c>
      <c r="H5035">
        <v>951.75</v>
      </c>
      <c r="I5035">
        <f t="shared" si="78"/>
        <v>0</v>
      </c>
      <c r="J5035" t="s">
        <v>3686</v>
      </c>
    </row>
    <row r="5036" spans="1:10" hidden="1">
      <c r="A5036">
        <v>80</v>
      </c>
      <c r="B5036">
        <v>3</v>
      </c>
      <c r="C5036">
        <v>4</v>
      </c>
      <c r="D5036">
        <v>6134</v>
      </c>
      <c r="E5036">
        <v>2</v>
      </c>
      <c r="F5036">
        <v>60</v>
      </c>
      <c r="G5036">
        <v>19.25</v>
      </c>
      <c r="H5036">
        <v>2524.0500000000002</v>
      </c>
      <c r="I5036">
        <f t="shared" si="78"/>
        <v>0</v>
      </c>
      <c r="J5036" t="s">
        <v>3686</v>
      </c>
    </row>
    <row r="5037" spans="1:10" hidden="1">
      <c r="A5037">
        <v>80</v>
      </c>
      <c r="B5037">
        <v>0</v>
      </c>
      <c r="C5037">
        <v>4</v>
      </c>
      <c r="D5037">
        <v>4510</v>
      </c>
      <c r="E5037">
        <v>0</v>
      </c>
      <c r="F5037">
        <v>47</v>
      </c>
      <c r="G5037">
        <v>94.9</v>
      </c>
      <c r="H5037">
        <v>6507</v>
      </c>
      <c r="I5037">
        <f t="shared" si="78"/>
        <v>0</v>
      </c>
      <c r="J5037" t="s">
        <v>3686</v>
      </c>
    </row>
    <row r="5038" spans="1:10" hidden="1">
      <c r="A5038">
        <v>73</v>
      </c>
      <c r="B5038">
        <v>3</v>
      </c>
      <c r="C5038">
        <v>4</v>
      </c>
      <c r="D5038">
        <v>5288</v>
      </c>
      <c r="E5038">
        <v>1</v>
      </c>
      <c r="F5038">
        <v>32</v>
      </c>
      <c r="G5038">
        <v>94.8</v>
      </c>
      <c r="H5038">
        <v>4559.3900000000003</v>
      </c>
      <c r="I5038">
        <f t="shared" si="78"/>
        <v>0</v>
      </c>
      <c r="J5038" t="s">
        <v>3686</v>
      </c>
    </row>
    <row r="5039" spans="1:10" hidden="1">
      <c r="A5039">
        <v>32</v>
      </c>
      <c r="B5039">
        <v>0</v>
      </c>
      <c r="C5039">
        <v>4</v>
      </c>
      <c r="D5039">
        <v>5426</v>
      </c>
      <c r="E5039">
        <v>7</v>
      </c>
      <c r="F5039">
        <v>12</v>
      </c>
      <c r="G5039">
        <v>74.150000000000006</v>
      </c>
      <c r="H5039">
        <v>1334.08</v>
      </c>
      <c r="I5039">
        <f t="shared" si="78"/>
        <v>0</v>
      </c>
      <c r="J5039" t="s">
        <v>3686</v>
      </c>
    </row>
    <row r="5040" spans="1:10" hidden="1">
      <c r="A5040">
        <v>30</v>
      </c>
      <c r="B5040">
        <v>0</v>
      </c>
      <c r="C5040">
        <v>4</v>
      </c>
      <c r="D5040">
        <v>2520</v>
      </c>
      <c r="E5040">
        <v>0</v>
      </c>
      <c r="F5040">
        <v>40</v>
      </c>
      <c r="G5040">
        <v>61.9</v>
      </c>
      <c r="H5040">
        <v>4126.3</v>
      </c>
      <c r="I5040">
        <f t="shared" si="78"/>
        <v>0</v>
      </c>
      <c r="J5040" t="s">
        <v>3686</v>
      </c>
    </row>
    <row r="5041" spans="1:10" hidden="1">
      <c r="A5041">
        <v>42</v>
      </c>
      <c r="B5041">
        <v>0</v>
      </c>
      <c r="C5041">
        <v>4</v>
      </c>
      <c r="D5041">
        <v>5532</v>
      </c>
      <c r="E5041">
        <v>9</v>
      </c>
      <c r="F5041">
        <v>69</v>
      </c>
      <c r="G5041">
        <v>112.55</v>
      </c>
      <c r="H5041">
        <v>8041.79</v>
      </c>
      <c r="I5041">
        <f t="shared" si="78"/>
        <v>0</v>
      </c>
      <c r="J5041" t="s">
        <v>3686</v>
      </c>
    </row>
    <row r="5042" spans="1:10" hidden="1">
      <c r="A5042">
        <v>63</v>
      </c>
      <c r="B5042">
        <v>3</v>
      </c>
      <c r="C5042">
        <v>4</v>
      </c>
      <c r="D5042">
        <v>3607</v>
      </c>
      <c r="E5042">
        <v>7</v>
      </c>
      <c r="F5042">
        <v>24</v>
      </c>
      <c r="G5042">
        <v>56.25</v>
      </c>
      <c r="H5042">
        <v>1509.69</v>
      </c>
      <c r="I5042">
        <f t="shared" si="78"/>
        <v>0</v>
      </c>
      <c r="J5042" t="s">
        <v>3686</v>
      </c>
    </row>
    <row r="5043" spans="1:10" hidden="1">
      <c r="A5043">
        <v>49</v>
      </c>
      <c r="B5043">
        <v>0</v>
      </c>
      <c r="C5043">
        <v>4</v>
      </c>
      <c r="D5043">
        <v>6286</v>
      </c>
      <c r="E5043">
        <v>7</v>
      </c>
      <c r="F5043">
        <v>71</v>
      </c>
      <c r="G5043">
        <v>86.1</v>
      </c>
      <c r="H5043">
        <v>6437.11</v>
      </c>
      <c r="I5043">
        <f t="shared" si="78"/>
        <v>0</v>
      </c>
      <c r="J5043" t="s">
        <v>3686</v>
      </c>
    </row>
    <row r="5044" spans="1:10" hidden="1">
      <c r="A5044">
        <v>29</v>
      </c>
      <c r="B5044">
        <v>0</v>
      </c>
      <c r="C5044">
        <v>4</v>
      </c>
      <c r="D5044">
        <v>3655</v>
      </c>
      <c r="E5044">
        <v>0</v>
      </c>
      <c r="F5044">
        <v>40</v>
      </c>
      <c r="G5044">
        <v>102.65</v>
      </c>
      <c r="H5044">
        <v>5419.35</v>
      </c>
      <c r="I5044">
        <f t="shared" si="78"/>
        <v>0</v>
      </c>
      <c r="J5044" t="s">
        <v>3686</v>
      </c>
    </row>
    <row r="5045" spans="1:10" hidden="1">
      <c r="A5045">
        <v>33</v>
      </c>
      <c r="B5045">
        <v>0</v>
      </c>
      <c r="C5045">
        <v>4</v>
      </c>
      <c r="D5045">
        <v>2292</v>
      </c>
      <c r="E5045">
        <v>0</v>
      </c>
      <c r="F5045">
        <v>14</v>
      </c>
      <c r="G5045">
        <v>76.45</v>
      </c>
      <c r="H5045">
        <v>1375.99</v>
      </c>
      <c r="I5045">
        <f t="shared" si="78"/>
        <v>0</v>
      </c>
      <c r="J5045" t="s">
        <v>3686</v>
      </c>
    </row>
    <row r="5046" spans="1:10" hidden="1">
      <c r="A5046">
        <v>39</v>
      </c>
      <c r="B5046">
        <v>1</v>
      </c>
      <c r="C5046">
        <v>4</v>
      </c>
      <c r="D5046">
        <v>5535</v>
      </c>
      <c r="E5046">
        <v>9</v>
      </c>
      <c r="F5046">
        <v>24</v>
      </c>
      <c r="G5046">
        <v>74.8</v>
      </c>
      <c r="H5046">
        <v>2029.28</v>
      </c>
      <c r="I5046">
        <f t="shared" si="78"/>
        <v>0</v>
      </c>
      <c r="J5046" t="s">
        <v>3686</v>
      </c>
    </row>
    <row r="5047" spans="1:10" hidden="1">
      <c r="A5047">
        <v>42</v>
      </c>
      <c r="B5047">
        <v>2</v>
      </c>
      <c r="C5047">
        <v>4</v>
      </c>
      <c r="D5047">
        <v>6382</v>
      </c>
      <c r="E5047">
        <v>9</v>
      </c>
      <c r="F5047">
        <v>63</v>
      </c>
      <c r="G5047">
        <v>74.5</v>
      </c>
      <c r="H5047">
        <v>7331.26</v>
      </c>
      <c r="I5047">
        <f t="shared" si="78"/>
        <v>0</v>
      </c>
      <c r="J5047" t="s">
        <v>3686</v>
      </c>
    </row>
    <row r="5048" spans="1:10" hidden="1">
      <c r="A5048">
        <v>20</v>
      </c>
      <c r="B5048">
        <v>0</v>
      </c>
      <c r="C5048">
        <v>4</v>
      </c>
      <c r="D5048">
        <v>4169</v>
      </c>
      <c r="E5048">
        <v>8</v>
      </c>
      <c r="F5048">
        <v>72</v>
      </c>
      <c r="G5048">
        <v>24.55</v>
      </c>
      <c r="H5048">
        <v>2397.2600000000002</v>
      </c>
      <c r="I5048">
        <f t="shared" si="78"/>
        <v>0</v>
      </c>
      <c r="J5048" t="s">
        <v>3686</v>
      </c>
    </row>
    <row r="5049" spans="1:10" hidden="1">
      <c r="A5049">
        <v>57</v>
      </c>
      <c r="B5049">
        <v>1</v>
      </c>
      <c r="C5049">
        <v>4</v>
      </c>
      <c r="D5049">
        <v>2789</v>
      </c>
      <c r="E5049">
        <v>0</v>
      </c>
      <c r="F5049">
        <v>5</v>
      </c>
      <c r="G5049">
        <v>51</v>
      </c>
      <c r="H5049">
        <v>486.95</v>
      </c>
      <c r="I5049">
        <f t="shared" si="78"/>
        <v>0</v>
      </c>
      <c r="J5049" t="s">
        <v>3686</v>
      </c>
    </row>
    <row r="5050" spans="1:10" hidden="1">
      <c r="A5050">
        <v>22</v>
      </c>
      <c r="B5050">
        <v>0</v>
      </c>
      <c r="C5050">
        <v>4</v>
      </c>
      <c r="D5050">
        <v>2452</v>
      </c>
      <c r="E5050">
        <v>0</v>
      </c>
      <c r="F5050">
        <v>12</v>
      </c>
      <c r="G5050">
        <v>85.15</v>
      </c>
      <c r="H5050">
        <v>1170.69</v>
      </c>
      <c r="I5050">
        <f t="shared" si="78"/>
        <v>0</v>
      </c>
      <c r="J5050" t="s">
        <v>3686</v>
      </c>
    </row>
    <row r="5051" spans="1:10" hidden="1">
      <c r="A5051">
        <v>41</v>
      </c>
      <c r="B5051">
        <v>0</v>
      </c>
      <c r="C5051">
        <v>4</v>
      </c>
      <c r="D5051">
        <v>4073</v>
      </c>
      <c r="E5051">
        <v>5</v>
      </c>
      <c r="F5051">
        <v>63</v>
      </c>
      <c r="G5051">
        <v>79.8</v>
      </c>
      <c r="H5051">
        <v>5668.46</v>
      </c>
      <c r="I5051">
        <f t="shared" si="78"/>
        <v>0</v>
      </c>
      <c r="J5051" t="s">
        <v>3686</v>
      </c>
    </row>
    <row r="5052" spans="1:10" hidden="1">
      <c r="A5052">
        <v>22</v>
      </c>
      <c r="B5052">
        <v>2</v>
      </c>
      <c r="C5052">
        <v>4</v>
      </c>
      <c r="D5052">
        <v>5318</v>
      </c>
      <c r="E5052">
        <v>5</v>
      </c>
      <c r="F5052">
        <v>10</v>
      </c>
      <c r="G5052">
        <v>60.2</v>
      </c>
      <c r="H5052">
        <v>761.2</v>
      </c>
      <c r="I5052">
        <f t="shared" si="78"/>
        <v>0</v>
      </c>
      <c r="J5052" t="s">
        <v>3686</v>
      </c>
    </row>
    <row r="5053" spans="1:10" hidden="1">
      <c r="A5053">
        <v>61</v>
      </c>
      <c r="B5053">
        <v>3</v>
      </c>
      <c r="C5053">
        <v>4</v>
      </c>
      <c r="D5053">
        <v>4903</v>
      </c>
      <c r="E5053">
        <v>0</v>
      </c>
      <c r="F5053">
        <v>53</v>
      </c>
      <c r="G5053">
        <v>71.849999999999994</v>
      </c>
      <c r="H5053">
        <v>5288.58</v>
      </c>
      <c r="I5053">
        <f t="shared" si="78"/>
        <v>0</v>
      </c>
      <c r="J5053" t="s">
        <v>3686</v>
      </c>
    </row>
    <row r="5054" spans="1:10" hidden="1">
      <c r="A5054">
        <v>51</v>
      </c>
      <c r="B5054">
        <v>3</v>
      </c>
      <c r="C5054">
        <v>4</v>
      </c>
      <c r="D5054">
        <v>5053</v>
      </c>
      <c r="E5054">
        <v>7</v>
      </c>
      <c r="F5054">
        <v>60</v>
      </c>
      <c r="G5054">
        <v>76.95</v>
      </c>
      <c r="H5054">
        <v>6175.95</v>
      </c>
      <c r="I5054">
        <f t="shared" si="78"/>
        <v>0</v>
      </c>
      <c r="J5054" t="s">
        <v>3686</v>
      </c>
    </row>
    <row r="5055" spans="1:10" hidden="1">
      <c r="A5055">
        <v>50</v>
      </c>
      <c r="B5055">
        <v>0</v>
      </c>
      <c r="C5055">
        <v>4</v>
      </c>
      <c r="D5055">
        <v>3325</v>
      </c>
      <c r="E5055">
        <v>0</v>
      </c>
      <c r="F5055">
        <v>8</v>
      </c>
      <c r="G5055">
        <v>58.2</v>
      </c>
      <c r="H5055">
        <v>639.41</v>
      </c>
      <c r="I5055">
        <f t="shared" si="78"/>
        <v>0</v>
      </c>
      <c r="J5055" t="s">
        <v>3686</v>
      </c>
    </row>
    <row r="5056" spans="1:10" hidden="1">
      <c r="A5056">
        <v>61</v>
      </c>
      <c r="B5056">
        <v>0</v>
      </c>
      <c r="C5056">
        <v>4</v>
      </c>
      <c r="D5056">
        <v>5263</v>
      </c>
      <c r="E5056">
        <v>0</v>
      </c>
      <c r="F5056">
        <v>25</v>
      </c>
      <c r="G5056">
        <v>79</v>
      </c>
      <c r="H5056">
        <v>2090.75</v>
      </c>
      <c r="I5056">
        <f t="shared" si="78"/>
        <v>0</v>
      </c>
      <c r="J5056" t="s">
        <v>3686</v>
      </c>
    </row>
    <row r="5057" spans="1:10" hidden="1">
      <c r="A5057">
        <v>39</v>
      </c>
      <c r="B5057">
        <v>0</v>
      </c>
      <c r="C5057">
        <v>4</v>
      </c>
      <c r="D5057">
        <v>3296</v>
      </c>
      <c r="E5057">
        <v>0</v>
      </c>
      <c r="F5057">
        <v>17</v>
      </c>
      <c r="G5057">
        <v>101.8</v>
      </c>
      <c r="H5057">
        <v>2108.7199999999998</v>
      </c>
      <c r="I5057">
        <f t="shared" si="78"/>
        <v>0</v>
      </c>
      <c r="J5057" t="s">
        <v>3686</v>
      </c>
    </row>
    <row r="5058" spans="1:10" hidden="1">
      <c r="A5058">
        <v>60</v>
      </c>
      <c r="B5058">
        <v>0</v>
      </c>
      <c r="C5058">
        <v>4</v>
      </c>
      <c r="D5058">
        <v>4138</v>
      </c>
      <c r="E5058">
        <v>7</v>
      </c>
      <c r="F5058">
        <v>66</v>
      </c>
      <c r="G5058">
        <v>107.35</v>
      </c>
      <c r="H5058">
        <v>7531.53</v>
      </c>
      <c r="I5058">
        <f t="shared" ref="I5058:I5121" si="79">IF(J5058="Churned",1,0)</f>
        <v>0</v>
      </c>
      <c r="J5058" t="s">
        <v>3686</v>
      </c>
    </row>
    <row r="5059" spans="1:10" hidden="1">
      <c r="A5059">
        <v>28</v>
      </c>
      <c r="B5059">
        <v>0</v>
      </c>
      <c r="C5059">
        <v>4</v>
      </c>
      <c r="D5059">
        <v>2565</v>
      </c>
      <c r="E5059">
        <v>0</v>
      </c>
      <c r="F5059">
        <v>8</v>
      </c>
      <c r="G5059">
        <v>85.2</v>
      </c>
      <c r="H5059">
        <v>1052.79</v>
      </c>
      <c r="I5059">
        <f t="shared" si="79"/>
        <v>0</v>
      </c>
      <c r="J5059" t="s">
        <v>3686</v>
      </c>
    </row>
    <row r="5060" spans="1:10" hidden="1">
      <c r="A5060">
        <v>77</v>
      </c>
      <c r="B5060">
        <v>0</v>
      </c>
      <c r="C5060">
        <v>4</v>
      </c>
      <c r="D5060">
        <v>4438</v>
      </c>
      <c r="E5060">
        <v>1</v>
      </c>
      <c r="F5060">
        <v>71</v>
      </c>
      <c r="G5060">
        <v>115.05</v>
      </c>
      <c r="H5060">
        <v>11340.82</v>
      </c>
      <c r="I5060">
        <f t="shared" si="79"/>
        <v>0</v>
      </c>
      <c r="J5060" t="s">
        <v>3686</v>
      </c>
    </row>
    <row r="5061" spans="1:10" hidden="1">
      <c r="A5061">
        <v>71</v>
      </c>
      <c r="B5061">
        <v>0</v>
      </c>
      <c r="C5061">
        <v>4</v>
      </c>
      <c r="D5061">
        <v>4265</v>
      </c>
      <c r="E5061">
        <v>1</v>
      </c>
      <c r="F5061">
        <v>72</v>
      </c>
      <c r="G5061">
        <v>109.75</v>
      </c>
      <c r="H5061">
        <v>9421.7800000000007</v>
      </c>
      <c r="I5061">
        <f t="shared" si="79"/>
        <v>0</v>
      </c>
      <c r="J5061" t="s">
        <v>3686</v>
      </c>
    </row>
    <row r="5062" spans="1:10" hidden="1">
      <c r="A5062">
        <v>70</v>
      </c>
      <c r="B5062">
        <v>0</v>
      </c>
      <c r="C5062">
        <v>4</v>
      </c>
      <c r="D5062">
        <v>5187</v>
      </c>
      <c r="E5062">
        <v>2</v>
      </c>
      <c r="F5062">
        <v>63</v>
      </c>
      <c r="G5062">
        <v>103.5</v>
      </c>
      <c r="H5062">
        <v>7622.22</v>
      </c>
      <c r="I5062">
        <f t="shared" si="79"/>
        <v>0</v>
      </c>
      <c r="J5062" t="s">
        <v>3686</v>
      </c>
    </row>
    <row r="5063" spans="1:10" hidden="1">
      <c r="A5063">
        <v>72</v>
      </c>
      <c r="B5063">
        <v>0</v>
      </c>
      <c r="C5063">
        <v>4</v>
      </c>
      <c r="D5063">
        <v>5404</v>
      </c>
      <c r="E5063">
        <v>0</v>
      </c>
      <c r="F5063">
        <v>47</v>
      </c>
      <c r="G5063">
        <v>20.55</v>
      </c>
      <c r="H5063">
        <v>3046.13</v>
      </c>
      <c r="I5063">
        <f t="shared" si="79"/>
        <v>0</v>
      </c>
      <c r="J5063" t="s">
        <v>3686</v>
      </c>
    </row>
    <row r="5064" spans="1:10" hidden="1">
      <c r="A5064">
        <v>66</v>
      </c>
      <c r="B5064">
        <v>0</v>
      </c>
      <c r="C5064">
        <v>4</v>
      </c>
      <c r="D5064">
        <v>2011</v>
      </c>
      <c r="E5064">
        <v>1</v>
      </c>
      <c r="F5064">
        <v>41</v>
      </c>
      <c r="G5064">
        <v>19.75</v>
      </c>
      <c r="H5064">
        <v>2353.31</v>
      </c>
      <c r="I5064">
        <f t="shared" si="79"/>
        <v>0</v>
      </c>
      <c r="J5064" t="s">
        <v>3686</v>
      </c>
    </row>
    <row r="5065" spans="1:10" hidden="1">
      <c r="A5065">
        <v>77</v>
      </c>
      <c r="B5065">
        <v>0</v>
      </c>
      <c r="C5065">
        <v>4</v>
      </c>
      <c r="D5065">
        <v>5355</v>
      </c>
      <c r="E5065">
        <v>0</v>
      </c>
      <c r="F5065">
        <v>68</v>
      </c>
      <c r="G5065">
        <v>76.900000000000006</v>
      </c>
      <c r="H5065">
        <v>5109.3599999999997</v>
      </c>
      <c r="I5065">
        <f t="shared" si="79"/>
        <v>0</v>
      </c>
      <c r="J5065" t="s">
        <v>3686</v>
      </c>
    </row>
    <row r="5066" spans="1:10" hidden="1">
      <c r="A5066">
        <v>34</v>
      </c>
      <c r="B5066">
        <v>0</v>
      </c>
      <c r="C5066">
        <v>4</v>
      </c>
      <c r="D5066">
        <v>3052</v>
      </c>
      <c r="E5066">
        <v>9</v>
      </c>
      <c r="F5066">
        <v>42</v>
      </c>
      <c r="G5066">
        <v>25.25</v>
      </c>
      <c r="H5066">
        <v>2520.66</v>
      </c>
      <c r="I5066">
        <f t="shared" si="79"/>
        <v>0</v>
      </c>
      <c r="J5066" t="s">
        <v>3686</v>
      </c>
    </row>
    <row r="5067" spans="1:10" hidden="1">
      <c r="A5067">
        <v>21</v>
      </c>
      <c r="B5067">
        <v>0</v>
      </c>
      <c r="C5067">
        <v>4</v>
      </c>
      <c r="D5067">
        <v>6274</v>
      </c>
      <c r="E5067">
        <v>5</v>
      </c>
      <c r="F5067">
        <v>72</v>
      </c>
      <c r="G5067">
        <v>114.45</v>
      </c>
      <c r="H5067">
        <v>8827.93</v>
      </c>
      <c r="I5067">
        <f t="shared" si="79"/>
        <v>0</v>
      </c>
      <c r="J5067" t="s">
        <v>3686</v>
      </c>
    </row>
    <row r="5068" spans="1:10" hidden="1">
      <c r="A5068">
        <v>60</v>
      </c>
      <c r="B5068">
        <v>0</v>
      </c>
      <c r="C5068">
        <v>4</v>
      </c>
      <c r="D5068">
        <v>3110</v>
      </c>
      <c r="E5068">
        <v>6</v>
      </c>
      <c r="F5068">
        <v>43</v>
      </c>
      <c r="G5068">
        <v>86.45</v>
      </c>
      <c r="H5068">
        <v>4480.9399999999996</v>
      </c>
      <c r="I5068">
        <f t="shared" si="79"/>
        <v>0</v>
      </c>
      <c r="J5068" t="s">
        <v>3686</v>
      </c>
    </row>
    <row r="5069" spans="1:10" hidden="1">
      <c r="A5069">
        <v>55</v>
      </c>
      <c r="B5069">
        <v>1</v>
      </c>
      <c r="C5069">
        <v>4</v>
      </c>
      <c r="D5069">
        <v>6237</v>
      </c>
      <c r="E5069">
        <v>1</v>
      </c>
      <c r="F5069">
        <v>60</v>
      </c>
      <c r="G5069">
        <v>103.75</v>
      </c>
      <c r="H5069">
        <v>6139.75</v>
      </c>
      <c r="I5069">
        <f t="shared" si="79"/>
        <v>0</v>
      </c>
      <c r="J5069" t="s">
        <v>3686</v>
      </c>
    </row>
    <row r="5070" spans="1:10" hidden="1">
      <c r="A5070">
        <v>53</v>
      </c>
      <c r="B5070">
        <v>0</v>
      </c>
      <c r="C5070">
        <v>4</v>
      </c>
      <c r="D5070">
        <v>4847</v>
      </c>
      <c r="E5070">
        <v>0</v>
      </c>
      <c r="F5070">
        <v>29</v>
      </c>
      <c r="G5070">
        <v>100.55</v>
      </c>
      <c r="H5070">
        <v>3188.18</v>
      </c>
      <c r="I5070">
        <f t="shared" si="79"/>
        <v>0</v>
      </c>
      <c r="J5070" t="s">
        <v>3686</v>
      </c>
    </row>
    <row r="5071" spans="1:10" hidden="1">
      <c r="A5071">
        <v>64</v>
      </c>
      <c r="B5071">
        <v>0</v>
      </c>
      <c r="C5071">
        <v>4</v>
      </c>
      <c r="D5071">
        <v>3731</v>
      </c>
      <c r="E5071">
        <v>0</v>
      </c>
      <c r="F5071">
        <v>11</v>
      </c>
      <c r="G5071">
        <v>20</v>
      </c>
      <c r="H5071">
        <v>723.34</v>
      </c>
      <c r="I5071">
        <f t="shared" si="79"/>
        <v>0</v>
      </c>
      <c r="J5071" t="s">
        <v>3686</v>
      </c>
    </row>
    <row r="5072" spans="1:10" hidden="1">
      <c r="A5072">
        <v>57</v>
      </c>
      <c r="B5072">
        <v>0</v>
      </c>
      <c r="C5072">
        <v>4</v>
      </c>
      <c r="D5072">
        <v>4408</v>
      </c>
      <c r="E5072">
        <v>0</v>
      </c>
      <c r="F5072">
        <v>12</v>
      </c>
      <c r="G5072">
        <v>25</v>
      </c>
      <c r="H5072">
        <v>343.68</v>
      </c>
      <c r="I5072">
        <f t="shared" si="79"/>
        <v>0</v>
      </c>
      <c r="J5072" t="s">
        <v>3686</v>
      </c>
    </row>
    <row r="5073" spans="1:10" hidden="1">
      <c r="A5073">
        <v>33</v>
      </c>
      <c r="B5073">
        <v>1</v>
      </c>
      <c r="C5073">
        <v>4</v>
      </c>
      <c r="D5073">
        <v>4277</v>
      </c>
      <c r="E5073">
        <v>4</v>
      </c>
      <c r="F5073">
        <v>55</v>
      </c>
      <c r="G5073">
        <v>20</v>
      </c>
      <c r="H5073">
        <v>2808.75</v>
      </c>
      <c r="I5073">
        <f t="shared" si="79"/>
        <v>0</v>
      </c>
      <c r="J5073" t="s">
        <v>3686</v>
      </c>
    </row>
    <row r="5074" spans="1:10" hidden="1">
      <c r="A5074">
        <v>31</v>
      </c>
      <c r="B5074">
        <v>0</v>
      </c>
      <c r="C5074">
        <v>4</v>
      </c>
      <c r="D5074">
        <v>4802</v>
      </c>
      <c r="E5074">
        <v>0</v>
      </c>
      <c r="F5074">
        <v>10</v>
      </c>
      <c r="G5074">
        <v>20</v>
      </c>
      <c r="H5074">
        <v>389.6</v>
      </c>
      <c r="I5074">
        <f t="shared" si="79"/>
        <v>0</v>
      </c>
      <c r="J5074" t="s">
        <v>3686</v>
      </c>
    </row>
    <row r="5075" spans="1:10" hidden="1">
      <c r="A5075">
        <v>37</v>
      </c>
      <c r="B5075">
        <v>0</v>
      </c>
      <c r="C5075">
        <v>4</v>
      </c>
      <c r="D5075">
        <v>5419</v>
      </c>
      <c r="E5075">
        <v>0</v>
      </c>
      <c r="F5075">
        <v>50</v>
      </c>
      <c r="G5075">
        <v>100.2</v>
      </c>
      <c r="H5075">
        <v>5793.45</v>
      </c>
      <c r="I5075">
        <f t="shared" si="79"/>
        <v>0</v>
      </c>
      <c r="J5075" t="s">
        <v>3686</v>
      </c>
    </row>
    <row r="5076" spans="1:10" hidden="1">
      <c r="A5076">
        <v>31</v>
      </c>
      <c r="B5076">
        <v>0</v>
      </c>
      <c r="C5076">
        <v>4</v>
      </c>
      <c r="D5076">
        <v>4231</v>
      </c>
      <c r="E5076">
        <v>0</v>
      </c>
      <c r="F5076">
        <v>54</v>
      </c>
      <c r="G5076">
        <v>80.599999999999994</v>
      </c>
      <c r="H5076">
        <v>6420.67</v>
      </c>
      <c r="I5076">
        <f t="shared" si="79"/>
        <v>0</v>
      </c>
      <c r="J5076" t="s">
        <v>3686</v>
      </c>
    </row>
    <row r="5077" spans="1:10" hidden="1">
      <c r="A5077">
        <v>51</v>
      </c>
      <c r="B5077">
        <v>0</v>
      </c>
      <c r="C5077">
        <v>4</v>
      </c>
      <c r="D5077">
        <v>4030</v>
      </c>
      <c r="E5077">
        <v>0</v>
      </c>
      <c r="F5077">
        <v>71</v>
      </c>
      <c r="G5077">
        <v>20.9</v>
      </c>
      <c r="H5077">
        <v>2551.81</v>
      </c>
      <c r="I5077">
        <f t="shared" si="79"/>
        <v>0</v>
      </c>
      <c r="J5077" t="s">
        <v>3686</v>
      </c>
    </row>
    <row r="5078" spans="1:10" hidden="1">
      <c r="A5078">
        <v>36</v>
      </c>
      <c r="B5078">
        <v>0</v>
      </c>
      <c r="C5078">
        <v>4</v>
      </c>
      <c r="D5078">
        <v>4785</v>
      </c>
      <c r="E5078">
        <v>0</v>
      </c>
      <c r="F5078">
        <v>61</v>
      </c>
      <c r="G5078">
        <v>115.1</v>
      </c>
      <c r="H5078">
        <v>7332.2</v>
      </c>
      <c r="I5078">
        <f t="shared" si="79"/>
        <v>0</v>
      </c>
      <c r="J5078" t="s">
        <v>3686</v>
      </c>
    </row>
    <row r="5079" spans="1:10" hidden="1">
      <c r="A5079">
        <v>46</v>
      </c>
      <c r="B5079">
        <v>2</v>
      </c>
      <c r="C5079">
        <v>4</v>
      </c>
      <c r="D5079">
        <v>4799</v>
      </c>
      <c r="E5079">
        <v>9</v>
      </c>
      <c r="F5079">
        <v>64</v>
      </c>
      <c r="G5079">
        <v>90.25</v>
      </c>
      <c r="H5079">
        <v>8531.5499999999993</v>
      </c>
      <c r="I5079">
        <f t="shared" si="79"/>
        <v>0</v>
      </c>
      <c r="J5079" t="s">
        <v>3686</v>
      </c>
    </row>
    <row r="5080" spans="1:10" hidden="1">
      <c r="A5080">
        <v>44</v>
      </c>
      <c r="B5080">
        <v>0</v>
      </c>
      <c r="C5080">
        <v>4</v>
      </c>
      <c r="D5080">
        <v>4792</v>
      </c>
      <c r="E5080">
        <v>0</v>
      </c>
      <c r="F5080">
        <v>18</v>
      </c>
      <c r="G5080">
        <v>75.400000000000006</v>
      </c>
      <c r="H5080">
        <v>1650.58</v>
      </c>
      <c r="I5080">
        <f t="shared" si="79"/>
        <v>0</v>
      </c>
      <c r="J5080" t="s">
        <v>3686</v>
      </c>
    </row>
    <row r="5081" spans="1:10" hidden="1">
      <c r="A5081">
        <v>58</v>
      </c>
      <c r="B5081">
        <v>0</v>
      </c>
      <c r="C5081">
        <v>4</v>
      </c>
      <c r="D5081">
        <v>5641</v>
      </c>
      <c r="E5081">
        <v>10</v>
      </c>
      <c r="F5081">
        <v>72</v>
      </c>
      <c r="G5081">
        <v>85.45</v>
      </c>
      <c r="H5081">
        <v>8470.2999999999993</v>
      </c>
      <c r="I5081">
        <f t="shared" si="79"/>
        <v>0</v>
      </c>
      <c r="J5081" t="s">
        <v>3686</v>
      </c>
    </row>
    <row r="5082" spans="1:10" hidden="1">
      <c r="A5082">
        <v>57</v>
      </c>
      <c r="B5082">
        <v>0</v>
      </c>
      <c r="C5082">
        <v>4</v>
      </c>
      <c r="D5082">
        <v>4507</v>
      </c>
      <c r="E5082">
        <v>0</v>
      </c>
      <c r="F5082">
        <v>62</v>
      </c>
      <c r="G5082">
        <v>43.6</v>
      </c>
      <c r="H5082">
        <v>2748.7</v>
      </c>
      <c r="I5082">
        <f t="shared" si="79"/>
        <v>0</v>
      </c>
      <c r="J5082" t="s">
        <v>3686</v>
      </c>
    </row>
    <row r="5083" spans="1:10" hidden="1">
      <c r="A5083">
        <v>44</v>
      </c>
      <c r="B5083">
        <v>0</v>
      </c>
      <c r="C5083">
        <v>4</v>
      </c>
      <c r="D5083">
        <v>2701</v>
      </c>
      <c r="E5083">
        <v>3</v>
      </c>
      <c r="F5083">
        <v>36</v>
      </c>
      <c r="G5083">
        <v>93.6</v>
      </c>
      <c r="H5083">
        <v>4837.37</v>
      </c>
      <c r="I5083">
        <f t="shared" si="79"/>
        <v>0</v>
      </c>
      <c r="J5083" t="s">
        <v>3686</v>
      </c>
    </row>
    <row r="5084" spans="1:10" hidden="1">
      <c r="A5084">
        <v>39</v>
      </c>
      <c r="B5084">
        <v>0</v>
      </c>
      <c r="C5084">
        <v>4</v>
      </c>
      <c r="D5084">
        <v>2660</v>
      </c>
      <c r="E5084">
        <v>0</v>
      </c>
      <c r="F5084">
        <v>5</v>
      </c>
      <c r="G5084">
        <v>84.7</v>
      </c>
      <c r="H5084">
        <v>422.4</v>
      </c>
      <c r="I5084">
        <f t="shared" si="79"/>
        <v>0</v>
      </c>
      <c r="J5084" t="s">
        <v>3686</v>
      </c>
    </row>
    <row r="5085" spans="1:10" hidden="1">
      <c r="A5085">
        <v>38</v>
      </c>
      <c r="B5085">
        <v>0</v>
      </c>
      <c r="C5085">
        <v>4</v>
      </c>
      <c r="D5085">
        <v>4425</v>
      </c>
      <c r="E5085">
        <v>0</v>
      </c>
      <c r="F5085">
        <v>17</v>
      </c>
      <c r="G5085">
        <v>94.2</v>
      </c>
      <c r="H5085">
        <v>2118.98</v>
      </c>
      <c r="I5085">
        <f t="shared" si="79"/>
        <v>0</v>
      </c>
      <c r="J5085" t="s">
        <v>3686</v>
      </c>
    </row>
    <row r="5086" spans="1:10" hidden="1">
      <c r="A5086">
        <v>24</v>
      </c>
      <c r="B5086">
        <v>0</v>
      </c>
      <c r="C5086">
        <v>4</v>
      </c>
      <c r="D5086">
        <v>4921</v>
      </c>
      <c r="E5086">
        <v>0</v>
      </c>
      <c r="F5086">
        <v>71</v>
      </c>
      <c r="G5086">
        <v>105.75</v>
      </c>
      <c r="H5086">
        <v>7815.95</v>
      </c>
      <c r="I5086">
        <f t="shared" si="79"/>
        <v>0</v>
      </c>
      <c r="J5086" t="s">
        <v>3686</v>
      </c>
    </row>
    <row r="5087" spans="1:10" hidden="1">
      <c r="A5087">
        <v>73</v>
      </c>
      <c r="B5087">
        <v>0</v>
      </c>
      <c r="C5087">
        <v>4</v>
      </c>
      <c r="D5087">
        <v>2812</v>
      </c>
      <c r="E5087">
        <v>0</v>
      </c>
      <c r="F5087">
        <v>18</v>
      </c>
      <c r="G5087">
        <v>58.4</v>
      </c>
      <c r="H5087">
        <v>1817.02</v>
      </c>
      <c r="I5087">
        <f t="shared" si="79"/>
        <v>0</v>
      </c>
      <c r="J5087" t="s">
        <v>3686</v>
      </c>
    </row>
    <row r="5088" spans="1:10" hidden="1">
      <c r="A5088">
        <v>79</v>
      </c>
      <c r="B5088">
        <v>0</v>
      </c>
      <c r="C5088">
        <v>4</v>
      </c>
      <c r="D5088">
        <v>4240</v>
      </c>
      <c r="E5088">
        <v>7</v>
      </c>
      <c r="F5088">
        <v>72</v>
      </c>
      <c r="G5088">
        <v>84.8</v>
      </c>
      <c r="H5088">
        <v>6538.37</v>
      </c>
      <c r="I5088">
        <f t="shared" si="79"/>
        <v>0</v>
      </c>
      <c r="J5088" t="s">
        <v>3686</v>
      </c>
    </row>
    <row r="5089" spans="1:10" hidden="1">
      <c r="A5089">
        <v>80</v>
      </c>
      <c r="B5089">
        <v>3</v>
      </c>
      <c r="C5089">
        <v>4</v>
      </c>
      <c r="D5089">
        <v>6404</v>
      </c>
      <c r="E5089">
        <v>1</v>
      </c>
      <c r="F5089">
        <v>71</v>
      </c>
      <c r="G5089">
        <v>72.900000000000006</v>
      </c>
      <c r="H5089">
        <v>8433.4599999999991</v>
      </c>
      <c r="I5089">
        <f t="shared" si="79"/>
        <v>0</v>
      </c>
      <c r="J5089" t="s">
        <v>3686</v>
      </c>
    </row>
    <row r="5090" spans="1:10" hidden="1">
      <c r="A5090">
        <v>73</v>
      </c>
      <c r="B5090">
        <v>0</v>
      </c>
      <c r="C5090">
        <v>4</v>
      </c>
      <c r="D5090">
        <v>6488</v>
      </c>
      <c r="E5090">
        <v>9</v>
      </c>
      <c r="F5090">
        <v>62</v>
      </c>
      <c r="G5090">
        <v>79.95</v>
      </c>
      <c r="H5090">
        <v>6346.19</v>
      </c>
      <c r="I5090">
        <f t="shared" si="79"/>
        <v>0</v>
      </c>
      <c r="J5090" t="s">
        <v>3686</v>
      </c>
    </row>
    <row r="5091" spans="1:10" hidden="1">
      <c r="A5091">
        <v>77</v>
      </c>
      <c r="B5091">
        <v>0</v>
      </c>
      <c r="C5091">
        <v>4</v>
      </c>
      <c r="D5091">
        <v>4871</v>
      </c>
      <c r="E5091">
        <v>0</v>
      </c>
      <c r="F5091">
        <v>36</v>
      </c>
      <c r="G5091">
        <v>31.05</v>
      </c>
      <c r="H5091">
        <v>1126.3499999999999</v>
      </c>
      <c r="I5091">
        <f t="shared" si="79"/>
        <v>0</v>
      </c>
      <c r="J5091" t="s">
        <v>3686</v>
      </c>
    </row>
    <row r="5092" spans="1:10" hidden="1">
      <c r="A5092">
        <v>74</v>
      </c>
      <c r="B5092">
        <v>0</v>
      </c>
      <c r="C5092">
        <v>4</v>
      </c>
      <c r="D5092">
        <v>6212</v>
      </c>
      <c r="E5092">
        <v>7</v>
      </c>
      <c r="F5092">
        <v>72</v>
      </c>
      <c r="G5092">
        <v>89.05</v>
      </c>
      <c r="H5092">
        <v>6690.05</v>
      </c>
      <c r="I5092">
        <f t="shared" si="79"/>
        <v>0</v>
      </c>
      <c r="J5092" t="s">
        <v>3686</v>
      </c>
    </row>
    <row r="5093" spans="1:10" hidden="1">
      <c r="A5093">
        <v>69</v>
      </c>
      <c r="B5093">
        <v>0</v>
      </c>
      <c r="C5093">
        <v>4</v>
      </c>
      <c r="D5093">
        <v>5643</v>
      </c>
      <c r="E5093">
        <v>2</v>
      </c>
      <c r="F5093">
        <v>31</v>
      </c>
      <c r="G5093">
        <v>81.150000000000006</v>
      </c>
      <c r="H5093">
        <v>3765.29</v>
      </c>
      <c r="I5093">
        <f t="shared" si="79"/>
        <v>0</v>
      </c>
      <c r="J5093" t="s">
        <v>3686</v>
      </c>
    </row>
    <row r="5094" spans="1:10" hidden="1">
      <c r="A5094">
        <v>61</v>
      </c>
      <c r="B5094">
        <v>0</v>
      </c>
      <c r="C5094">
        <v>4</v>
      </c>
      <c r="D5094">
        <v>3200</v>
      </c>
      <c r="E5094">
        <v>2</v>
      </c>
      <c r="F5094">
        <v>23</v>
      </c>
      <c r="G5094">
        <v>86.8</v>
      </c>
      <c r="H5094">
        <v>2413.29</v>
      </c>
      <c r="I5094">
        <f t="shared" si="79"/>
        <v>0</v>
      </c>
      <c r="J5094" t="s">
        <v>3686</v>
      </c>
    </row>
    <row r="5095" spans="1:10" hidden="1">
      <c r="A5095">
        <v>39</v>
      </c>
      <c r="B5095">
        <v>0</v>
      </c>
      <c r="C5095">
        <v>4</v>
      </c>
      <c r="D5095">
        <v>5138</v>
      </c>
      <c r="E5095">
        <v>0</v>
      </c>
      <c r="F5095">
        <v>58</v>
      </c>
      <c r="G5095">
        <v>24.7</v>
      </c>
      <c r="H5095">
        <v>4297.2</v>
      </c>
      <c r="I5095">
        <f t="shared" si="79"/>
        <v>0</v>
      </c>
      <c r="J5095" t="s">
        <v>3686</v>
      </c>
    </row>
    <row r="5096" spans="1:10" hidden="1">
      <c r="A5096">
        <v>26</v>
      </c>
      <c r="B5096">
        <v>0</v>
      </c>
      <c r="C5096">
        <v>4</v>
      </c>
      <c r="D5096">
        <v>4987</v>
      </c>
      <c r="E5096">
        <v>6</v>
      </c>
      <c r="F5096">
        <v>62</v>
      </c>
      <c r="G5096">
        <v>39</v>
      </c>
      <c r="H5096">
        <v>2337.4499999999998</v>
      </c>
      <c r="I5096">
        <f t="shared" si="79"/>
        <v>0</v>
      </c>
      <c r="J5096" t="s">
        <v>3686</v>
      </c>
    </row>
    <row r="5097" spans="1:10" hidden="1">
      <c r="A5097">
        <v>51</v>
      </c>
      <c r="B5097">
        <v>0</v>
      </c>
      <c r="C5097">
        <v>4</v>
      </c>
      <c r="D5097">
        <v>4361</v>
      </c>
      <c r="E5097">
        <v>0</v>
      </c>
      <c r="F5097">
        <v>71</v>
      </c>
      <c r="G5097">
        <v>111.25</v>
      </c>
      <c r="H5097">
        <v>10960.47</v>
      </c>
      <c r="I5097">
        <f t="shared" si="79"/>
        <v>0</v>
      </c>
      <c r="J5097" t="s">
        <v>3686</v>
      </c>
    </row>
    <row r="5098" spans="1:10" hidden="1">
      <c r="A5098">
        <v>23</v>
      </c>
      <c r="B5098">
        <v>0</v>
      </c>
      <c r="C5098">
        <v>4</v>
      </c>
      <c r="D5098">
        <v>3877</v>
      </c>
      <c r="E5098">
        <v>4</v>
      </c>
      <c r="F5098">
        <v>41</v>
      </c>
      <c r="G5098">
        <v>68.5</v>
      </c>
      <c r="H5098">
        <v>3358.36</v>
      </c>
      <c r="I5098">
        <f t="shared" si="79"/>
        <v>0</v>
      </c>
      <c r="J5098" t="s">
        <v>3686</v>
      </c>
    </row>
    <row r="5099" spans="1:10" hidden="1">
      <c r="A5099">
        <v>61</v>
      </c>
      <c r="B5099">
        <v>0</v>
      </c>
      <c r="C5099">
        <v>4</v>
      </c>
      <c r="D5099">
        <v>3831</v>
      </c>
      <c r="E5099">
        <v>9</v>
      </c>
      <c r="F5099">
        <v>10</v>
      </c>
      <c r="G5099">
        <v>19.95</v>
      </c>
      <c r="H5099">
        <v>683.75</v>
      </c>
      <c r="I5099">
        <f t="shared" si="79"/>
        <v>0</v>
      </c>
      <c r="J5099" t="s">
        <v>3686</v>
      </c>
    </row>
    <row r="5100" spans="1:10" hidden="1">
      <c r="A5100">
        <v>29</v>
      </c>
      <c r="B5100">
        <v>0</v>
      </c>
      <c r="C5100">
        <v>4</v>
      </c>
      <c r="D5100">
        <v>2776</v>
      </c>
      <c r="E5100">
        <v>0</v>
      </c>
      <c r="F5100">
        <v>46</v>
      </c>
      <c r="G5100">
        <v>19.2</v>
      </c>
      <c r="H5100">
        <v>2333.69</v>
      </c>
      <c r="I5100">
        <f t="shared" si="79"/>
        <v>0</v>
      </c>
      <c r="J5100" t="s">
        <v>3686</v>
      </c>
    </row>
    <row r="5101" spans="1:10" hidden="1">
      <c r="A5101">
        <v>28</v>
      </c>
      <c r="B5101">
        <v>0</v>
      </c>
      <c r="C5101">
        <v>4</v>
      </c>
      <c r="D5101">
        <v>5435</v>
      </c>
      <c r="E5101">
        <v>0</v>
      </c>
      <c r="F5101">
        <v>54</v>
      </c>
      <c r="G5101">
        <v>45.2</v>
      </c>
      <c r="H5101">
        <v>2460.5500000000002</v>
      </c>
      <c r="I5101">
        <f t="shared" si="79"/>
        <v>0</v>
      </c>
      <c r="J5101" t="s">
        <v>3686</v>
      </c>
    </row>
    <row r="5102" spans="1:10" hidden="1">
      <c r="A5102">
        <v>21</v>
      </c>
      <c r="B5102">
        <v>1</v>
      </c>
      <c r="C5102">
        <v>4</v>
      </c>
      <c r="D5102">
        <v>5403</v>
      </c>
      <c r="E5102">
        <v>0</v>
      </c>
      <c r="F5102">
        <v>21</v>
      </c>
      <c r="G5102">
        <v>24.7</v>
      </c>
      <c r="H5102">
        <v>1123.6099999999999</v>
      </c>
      <c r="I5102">
        <f t="shared" si="79"/>
        <v>0</v>
      </c>
      <c r="J5102" t="s">
        <v>3686</v>
      </c>
    </row>
    <row r="5103" spans="1:10" hidden="1">
      <c r="A5103">
        <v>49</v>
      </c>
      <c r="B5103">
        <v>0</v>
      </c>
      <c r="C5103">
        <v>4</v>
      </c>
      <c r="D5103">
        <v>4883</v>
      </c>
      <c r="E5103">
        <v>0</v>
      </c>
      <c r="F5103">
        <v>46</v>
      </c>
      <c r="G5103">
        <v>101.1</v>
      </c>
      <c r="H5103">
        <v>5961.02</v>
      </c>
      <c r="I5103">
        <f t="shared" si="79"/>
        <v>0</v>
      </c>
      <c r="J5103" t="s">
        <v>3686</v>
      </c>
    </row>
    <row r="5104" spans="1:10" hidden="1">
      <c r="A5104">
        <v>47</v>
      </c>
      <c r="B5104">
        <v>0</v>
      </c>
      <c r="C5104">
        <v>4</v>
      </c>
      <c r="D5104">
        <v>4456</v>
      </c>
      <c r="E5104">
        <v>0</v>
      </c>
      <c r="F5104">
        <v>5</v>
      </c>
      <c r="G5104">
        <v>84</v>
      </c>
      <c r="H5104">
        <v>667.2</v>
      </c>
      <c r="I5104">
        <f t="shared" si="79"/>
        <v>0</v>
      </c>
      <c r="J5104" t="s">
        <v>3686</v>
      </c>
    </row>
    <row r="5105" spans="1:10" hidden="1">
      <c r="A5105">
        <v>53</v>
      </c>
      <c r="B5105">
        <v>0</v>
      </c>
      <c r="C5105">
        <v>4</v>
      </c>
      <c r="D5105">
        <v>4297</v>
      </c>
      <c r="E5105">
        <v>1</v>
      </c>
      <c r="F5105">
        <v>6</v>
      </c>
      <c r="G5105">
        <v>90.75</v>
      </c>
      <c r="H5105">
        <v>652.35</v>
      </c>
      <c r="I5105">
        <f t="shared" si="79"/>
        <v>0</v>
      </c>
      <c r="J5105" t="s">
        <v>3686</v>
      </c>
    </row>
    <row r="5106" spans="1:10" hidden="1">
      <c r="A5106">
        <v>45</v>
      </c>
      <c r="B5106">
        <v>0</v>
      </c>
      <c r="C5106">
        <v>4</v>
      </c>
      <c r="D5106">
        <v>5786</v>
      </c>
      <c r="E5106">
        <v>0</v>
      </c>
      <c r="F5106">
        <v>2</v>
      </c>
      <c r="G5106">
        <v>24.5</v>
      </c>
      <c r="H5106">
        <v>46.4</v>
      </c>
      <c r="I5106">
        <f t="shared" si="79"/>
        <v>0</v>
      </c>
      <c r="J5106" t="s">
        <v>3751</v>
      </c>
    </row>
    <row r="5107" spans="1:10" hidden="1">
      <c r="A5107">
        <v>29</v>
      </c>
      <c r="B5107">
        <v>2</v>
      </c>
      <c r="C5107">
        <v>4</v>
      </c>
      <c r="D5107">
        <v>4540</v>
      </c>
      <c r="E5107">
        <v>3</v>
      </c>
      <c r="F5107">
        <v>1</v>
      </c>
      <c r="G5107">
        <v>20.399999999999999</v>
      </c>
      <c r="H5107">
        <v>47.9</v>
      </c>
      <c r="I5107">
        <f t="shared" si="79"/>
        <v>0</v>
      </c>
      <c r="J5107" t="s">
        <v>3751</v>
      </c>
    </row>
    <row r="5108" spans="1:10" hidden="1">
      <c r="A5108">
        <v>56</v>
      </c>
      <c r="B5108">
        <v>0</v>
      </c>
      <c r="C5108">
        <v>4</v>
      </c>
      <c r="D5108">
        <v>2752</v>
      </c>
      <c r="E5108">
        <v>0</v>
      </c>
      <c r="F5108">
        <v>26</v>
      </c>
      <c r="G5108">
        <v>49.15</v>
      </c>
      <c r="H5108">
        <v>2384.16</v>
      </c>
      <c r="I5108">
        <f t="shared" si="79"/>
        <v>0</v>
      </c>
      <c r="J5108" t="s">
        <v>3686</v>
      </c>
    </row>
    <row r="5109" spans="1:10" hidden="1">
      <c r="A5109">
        <v>34</v>
      </c>
      <c r="B5109">
        <v>3</v>
      </c>
      <c r="C5109">
        <v>4</v>
      </c>
      <c r="D5109">
        <v>4116</v>
      </c>
      <c r="E5109">
        <v>5</v>
      </c>
      <c r="F5109">
        <v>53</v>
      </c>
      <c r="G5109">
        <v>48.7</v>
      </c>
      <c r="H5109">
        <v>2495.1999999999998</v>
      </c>
      <c r="I5109">
        <f t="shared" si="79"/>
        <v>0</v>
      </c>
      <c r="J5109" t="s">
        <v>3686</v>
      </c>
    </row>
    <row r="5110" spans="1:10" hidden="1">
      <c r="A5110">
        <v>27</v>
      </c>
      <c r="B5110">
        <v>0</v>
      </c>
      <c r="C5110">
        <v>4</v>
      </c>
      <c r="D5110">
        <v>5096</v>
      </c>
      <c r="E5110">
        <v>0</v>
      </c>
      <c r="F5110">
        <v>2</v>
      </c>
      <c r="G5110">
        <v>46.6</v>
      </c>
      <c r="H5110">
        <v>91.64</v>
      </c>
      <c r="I5110">
        <f t="shared" si="79"/>
        <v>0</v>
      </c>
      <c r="J5110" t="s">
        <v>3751</v>
      </c>
    </row>
    <row r="5111" spans="1:10" hidden="1">
      <c r="A5111">
        <v>36</v>
      </c>
      <c r="B5111">
        <v>0</v>
      </c>
      <c r="C5111">
        <v>4</v>
      </c>
      <c r="D5111">
        <v>5363</v>
      </c>
      <c r="E5111">
        <v>3</v>
      </c>
      <c r="F5111">
        <v>50</v>
      </c>
      <c r="G5111">
        <v>44.45</v>
      </c>
      <c r="H5111">
        <v>2188.4499999999998</v>
      </c>
      <c r="I5111">
        <f t="shared" si="79"/>
        <v>0</v>
      </c>
      <c r="J5111" t="s">
        <v>3686</v>
      </c>
    </row>
    <row r="5112" spans="1:10" hidden="1">
      <c r="A5112">
        <v>40</v>
      </c>
      <c r="B5112">
        <v>3</v>
      </c>
      <c r="C5112">
        <v>4</v>
      </c>
      <c r="D5112">
        <v>4444</v>
      </c>
      <c r="E5112">
        <v>6</v>
      </c>
      <c r="F5112">
        <v>32</v>
      </c>
      <c r="G5112">
        <v>89.6</v>
      </c>
      <c r="H5112">
        <v>4453.4799999999996</v>
      </c>
      <c r="I5112">
        <f t="shared" si="79"/>
        <v>0</v>
      </c>
      <c r="J5112" t="s">
        <v>3686</v>
      </c>
    </row>
    <row r="5113" spans="1:10" hidden="1">
      <c r="A5113">
        <v>45</v>
      </c>
      <c r="B5113">
        <v>1</v>
      </c>
      <c r="C5113">
        <v>4</v>
      </c>
      <c r="D5113">
        <v>4613</v>
      </c>
      <c r="E5113">
        <v>0</v>
      </c>
      <c r="F5113">
        <v>10</v>
      </c>
      <c r="G5113">
        <v>20.45</v>
      </c>
      <c r="H5113">
        <v>618.29999999999995</v>
      </c>
      <c r="I5113">
        <f t="shared" si="79"/>
        <v>0</v>
      </c>
      <c r="J5113" t="s">
        <v>3686</v>
      </c>
    </row>
    <row r="5114" spans="1:10" hidden="1">
      <c r="A5114">
        <v>20</v>
      </c>
      <c r="B5114">
        <v>0</v>
      </c>
      <c r="C5114">
        <v>4</v>
      </c>
      <c r="D5114">
        <v>3784</v>
      </c>
      <c r="E5114">
        <v>0</v>
      </c>
      <c r="F5114">
        <v>19</v>
      </c>
      <c r="G5114">
        <v>25.15</v>
      </c>
      <c r="H5114">
        <v>468.35</v>
      </c>
      <c r="I5114">
        <f t="shared" si="79"/>
        <v>0</v>
      </c>
      <c r="J5114" t="s">
        <v>3686</v>
      </c>
    </row>
    <row r="5115" spans="1:10" hidden="1">
      <c r="A5115">
        <v>25</v>
      </c>
      <c r="B5115">
        <v>0</v>
      </c>
      <c r="C5115">
        <v>4</v>
      </c>
      <c r="D5115">
        <v>5950</v>
      </c>
      <c r="E5115">
        <v>0</v>
      </c>
      <c r="F5115">
        <v>70</v>
      </c>
      <c r="G5115">
        <v>86.45</v>
      </c>
      <c r="H5115">
        <v>8130.7</v>
      </c>
      <c r="I5115">
        <f t="shared" si="79"/>
        <v>0</v>
      </c>
      <c r="J5115" t="s">
        <v>3686</v>
      </c>
    </row>
    <row r="5116" spans="1:10" hidden="1">
      <c r="A5116">
        <v>37</v>
      </c>
      <c r="B5116">
        <v>0</v>
      </c>
      <c r="C5116">
        <v>4</v>
      </c>
      <c r="D5116">
        <v>3957</v>
      </c>
      <c r="E5116">
        <v>0</v>
      </c>
      <c r="F5116">
        <v>33</v>
      </c>
      <c r="G5116">
        <v>80.099999999999994</v>
      </c>
      <c r="H5116">
        <v>3451.73</v>
      </c>
      <c r="I5116">
        <f t="shared" si="79"/>
        <v>0</v>
      </c>
      <c r="J5116" t="s">
        <v>3686</v>
      </c>
    </row>
    <row r="5117" spans="1:10" hidden="1">
      <c r="A5117">
        <v>37</v>
      </c>
      <c r="B5117">
        <v>1</v>
      </c>
      <c r="C5117">
        <v>4</v>
      </c>
      <c r="D5117">
        <v>4673</v>
      </c>
      <c r="E5117">
        <v>0</v>
      </c>
      <c r="F5117">
        <v>61</v>
      </c>
      <c r="G5117">
        <v>25</v>
      </c>
      <c r="H5117">
        <v>3453.4</v>
      </c>
      <c r="I5117">
        <f t="shared" si="79"/>
        <v>0</v>
      </c>
      <c r="J5117" t="s">
        <v>3686</v>
      </c>
    </row>
    <row r="5118" spans="1:10" hidden="1">
      <c r="A5118">
        <v>31</v>
      </c>
      <c r="B5118">
        <v>3</v>
      </c>
      <c r="C5118">
        <v>4</v>
      </c>
      <c r="D5118">
        <v>4531</v>
      </c>
      <c r="E5118">
        <v>8</v>
      </c>
      <c r="F5118">
        <v>10</v>
      </c>
      <c r="G5118">
        <v>88.85</v>
      </c>
      <c r="H5118">
        <v>1257.05</v>
      </c>
      <c r="I5118">
        <f t="shared" si="79"/>
        <v>0</v>
      </c>
      <c r="J5118" t="s">
        <v>3686</v>
      </c>
    </row>
    <row r="5119" spans="1:10" hidden="1">
      <c r="A5119">
        <v>29</v>
      </c>
      <c r="B5119">
        <v>2</v>
      </c>
      <c r="C5119">
        <v>4</v>
      </c>
      <c r="D5119">
        <v>6342</v>
      </c>
      <c r="E5119">
        <v>2</v>
      </c>
      <c r="F5119">
        <v>71</v>
      </c>
      <c r="G5119">
        <v>19.850000000000001</v>
      </c>
      <c r="H5119">
        <v>2521.9899999999998</v>
      </c>
      <c r="I5119">
        <f t="shared" si="79"/>
        <v>0</v>
      </c>
      <c r="J5119" t="s">
        <v>3686</v>
      </c>
    </row>
    <row r="5120" spans="1:10" hidden="1">
      <c r="A5120">
        <v>62</v>
      </c>
      <c r="B5120">
        <v>0</v>
      </c>
      <c r="C5120">
        <v>4</v>
      </c>
      <c r="D5120">
        <v>3835</v>
      </c>
      <c r="E5120">
        <v>5</v>
      </c>
      <c r="F5120">
        <v>23</v>
      </c>
      <c r="G5120">
        <v>60</v>
      </c>
      <c r="H5120">
        <v>1379.12</v>
      </c>
      <c r="I5120">
        <f t="shared" si="79"/>
        <v>0</v>
      </c>
      <c r="J5120" t="s">
        <v>3686</v>
      </c>
    </row>
    <row r="5121" spans="1:10" hidden="1">
      <c r="A5121">
        <v>45</v>
      </c>
      <c r="B5121">
        <v>0</v>
      </c>
      <c r="C5121">
        <v>4</v>
      </c>
      <c r="D5121">
        <v>6035</v>
      </c>
      <c r="E5121">
        <v>0</v>
      </c>
      <c r="F5121">
        <v>67</v>
      </c>
      <c r="G5121">
        <v>65.55</v>
      </c>
      <c r="H5121">
        <v>7734.13</v>
      </c>
      <c r="I5121">
        <f t="shared" si="79"/>
        <v>0</v>
      </c>
      <c r="J5121" t="s">
        <v>3686</v>
      </c>
    </row>
    <row r="5122" spans="1:10" hidden="1">
      <c r="A5122">
        <v>43</v>
      </c>
      <c r="B5122">
        <v>0</v>
      </c>
      <c r="C5122">
        <v>4</v>
      </c>
      <c r="D5122">
        <v>2393</v>
      </c>
      <c r="E5122">
        <v>0</v>
      </c>
      <c r="F5122">
        <v>6</v>
      </c>
      <c r="G5122">
        <v>59.45</v>
      </c>
      <c r="H5122">
        <v>422.88</v>
      </c>
      <c r="I5122">
        <f t="shared" ref="I5122:I5185" si="80">IF(J5122="Churned",1,0)</f>
        <v>0</v>
      </c>
      <c r="J5122" t="s">
        <v>3686</v>
      </c>
    </row>
    <row r="5123" spans="1:10" hidden="1">
      <c r="A5123">
        <v>55</v>
      </c>
      <c r="B5123">
        <v>0</v>
      </c>
      <c r="C5123">
        <v>4</v>
      </c>
      <c r="D5123">
        <v>4296</v>
      </c>
      <c r="E5123">
        <v>0</v>
      </c>
      <c r="F5123">
        <v>26</v>
      </c>
      <c r="G5123">
        <v>54.55</v>
      </c>
      <c r="H5123">
        <v>1362.85</v>
      </c>
      <c r="I5123">
        <f t="shared" si="80"/>
        <v>0</v>
      </c>
      <c r="J5123" t="s">
        <v>3686</v>
      </c>
    </row>
    <row r="5124" spans="1:10" hidden="1">
      <c r="A5124">
        <v>29</v>
      </c>
      <c r="B5124">
        <v>0</v>
      </c>
      <c r="C5124">
        <v>4</v>
      </c>
      <c r="D5124">
        <v>4883</v>
      </c>
      <c r="E5124">
        <v>0</v>
      </c>
      <c r="F5124">
        <v>9</v>
      </c>
      <c r="G5124">
        <v>19.5</v>
      </c>
      <c r="H5124">
        <v>544.82000000000005</v>
      </c>
      <c r="I5124">
        <f t="shared" si="80"/>
        <v>0</v>
      </c>
      <c r="J5124" t="s">
        <v>3686</v>
      </c>
    </row>
    <row r="5125" spans="1:10" hidden="1">
      <c r="A5125">
        <v>58</v>
      </c>
      <c r="B5125">
        <v>0</v>
      </c>
      <c r="C5125">
        <v>4</v>
      </c>
      <c r="D5125">
        <v>5741</v>
      </c>
      <c r="E5125">
        <v>0</v>
      </c>
      <c r="F5125">
        <v>57</v>
      </c>
      <c r="G5125">
        <v>74.3</v>
      </c>
      <c r="H5125">
        <v>4534</v>
      </c>
      <c r="I5125">
        <f t="shared" si="80"/>
        <v>0</v>
      </c>
      <c r="J5125" t="s">
        <v>3686</v>
      </c>
    </row>
    <row r="5126" spans="1:10" hidden="1">
      <c r="A5126">
        <v>22</v>
      </c>
      <c r="B5126">
        <v>0</v>
      </c>
      <c r="C5126">
        <v>4</v>
      </c>
      <c r="D5126">
        <v>5148</v>
      </c>
      <c r="E5126">
        <v>1</v>
      </c>
      <c r="F5126">
        <v>60</v>
      </c>
      <c r="G5126">
        <v>37.700000000000003</v>
      </c>
      <c r="H5126">
        <v>2288.6999999999998</v>
      </c>
      <c r="I5126">
        <f t="shared" si="80"/>
        <v>0</v>
      </c>
      <c r="J5126" t="s">
        <v>3686</v>
      </c>
    </row>
    <row r="5127" spans="1:10" hidden="1">
      <c r="A5127">
        <v>56</v>
      </c>
      <c r="B5127">
        <v>0</v>
      </c>
      <c r="C5127">
        <v>4</v>
      </c>
      <c r="D5127">
        <v>3033</v>
      </c>
      <c r="E5127">
        <v>0</v>
      </c>
      <c r="F5127">
        <v>30</v>
      </c>
      <c r="G5127">
        <v>74.75</v>
      </c>
      <c r="H5127">
        <v>3269.6</v>
      </c>
      <c r="I5127">
        <f t="shared" si="80"/>
        <v>0</v>
      </c>
      <c r="J5127" t="s">
        <v>3686</v>
      </c>
    </row>
    <row r="5128" spans="1:10" hidden="1">
      <c r="A5128">
        <v>61</v>
      </c>
      <c r="B5128">
        <v>3</v>
      </c>
      <c r="C5128">
        <v>4</v>
      </c>
      <c r="D5128">
        <v>5248</v>
      </c>
      <c r="E5128">
        <v>1</v>
      </c>
      <c r="F5128">
        <v>10</v>
      </c>
      <c r="G5128">
        <v>34.549999999999997</v>
      </c>
      <c r="H5128">
        <v>362.6</v>
      </c>
      <c r="I5128">
        <f t="shared" si="80"/>
        <v>0</v>
      </c>
      <c r="J5128" t="s">
        <v>3686</v>
      </c>
    </row>
    <row r="5129" spans="1:10" hidden="1">
      <c r="A5129">
        <v>61</v>
      </c>
      <c r="B5129">
        <v>0</v>
      </c>
      <c r="C5129">
        <v>4</v>
      </c>
      <c r="D5129">
        <v>3669</v>
      </c>
      <c r="E5129">
        <v>6</v>
      </c>
      <c r="F5129">
        <v>33</v>
      </c>
      <c r="G5129">
        <v>100.6</v>
      </c>
      <c r="H5129">
        <v>4725.55</v>
      </c>
      <c r="I5129">
        <f t="shared" si="80"/>
        <v>0</v>
      </c>
      <c r="J5129" t="s">
        <v>3686</v>
      </c>
    </row>
    <row r="5130" spans="1:10" hidden="1">
      <c r="A5130">
        <v>80</v>
      </c>
      <c r="B5130">
        <v>0</v>
      </c>
      <c r="C5130">
        <v>4</v>
      </c>
      <c r="D5130">
        <v>5644</v>
      </c>
      <c r="E5130">
        <v>0</v>
      </c>
      <c r="F5130">
        <v>53</v>
      </c>
      <c r="G5130">
        <v>73.900000000000006</v>
      </c>
      <c r="H5130">
        <v>4304.87</v>
      </c>
      <c r="I5130">
        <f t="shared" si="80"/>
        <v>0</v>
      </c>
      <c r="J5130" t="s">
        <v>3686</v>
      </c>
    </row>
    <row r="5131" spans="1:10" hidden="1">
      <c r="A5131">
        <v>73</v>
      </c>
      <c r="B5131">
        <v>0</v>
      </c>
      <c r="C5131">
        <v>4</v>
      </c>
      <c r="D5131">
        <v>3108</v>
      </c>
      <c r="E5131">
        <v>0</v>
      </c>
      <c r="F5131">
        <v>3</v>
      </c>
      <c r="G5131">
        <v>30.4</v>
      </c>
      <c r="H5131">
        <v>82.15</v>
      </c>
      <c r="I5131">
        <f t="shared" si="80"/>
        <v>0</v>
      </c>
      <c r="J5131" t="s">
        <v>3751</v>
      </c>
    </row>
    <row r="5132" spans="1:10" hidden="1">
      <c r="A5132">
        <v>79</v>
      </c>
      <c r="B5132">
        <v>3</v>
      </c>
      <c r="C5132">
        <v>4</v>
      </c>
      <c r="D5132">
        <v>4099</v>
      </c>
      <c r="E5132">
        <v>2</v>
      </c>
      <c r="F5132">
        <v>72</v>
      </c>
      <c r="G5132">
        <v>112.25</v>
      </c>
      <c r="H5132">
        <v>8881.17</v>
      </c>
      <c r="I5132">
        <f t="shared" si="80"/>
        <v>0</v>
      </c>
      <c r="J5132" t="s">
        <v>3686</v>
      </c>
    </row>
    <row r="5133" spans="1:10" hidden="1">
      <c r="A5133">
        <v>35</v>
      </c>
      <c r="B5133">
        <v>0</v>
      </c>
      <c r="C5133">
        <v>4</v>
      </c>
      <c r="D5133">
        <v>4497</v>
      </c>
      <c r="E5133">
        <v>0</v>
      </c>
      <c r="F5133">
        <v>15</v>
      </c>
      <c r="G5133">
        <v>58.95</v>
      </c>
      <c r="H5133">
        <v>1413.25</v>
      </c>
      <c r="I5133">
        <f t="shared" si="80"/>
        <v>0</v>
      </c>
      <c r="J5133" t="s">
        <v>3686</v>
      </c>
    </row>
    <row r="5134" spans="1:10" hidden="1">
      <c r="A5134">
        <v>19</v>
      </c>
      <c r="B5134">
        <v>0</v>
      </c>
      <c r="C5134">
        <v>4</v>
      </c>
      <c r="D5134">
        <v>4574</v>
      </c>
      <c r="E5134">
        <v>0</v>
      </c>
      <c r="F5134">
        <v>22</v>
      </c>
      <c r="G5134">
        <v>56.75</v>
      </c>
      <c r="H5134">
        <v>1304.8499999999999</v>
      </c>
      <c r="I5134">
        <f t="shared" si="80"/>
        <v>0</v>
      </c>
      <c r="J5134" t="s">
        <v>3686</v>
      </c>
    </row>
    <row r="5135" spans="1:10" hidden="1">
      <c r="A5135">
        <v>42</v>
      </c>
      <c r="B5135">
        <v>0</v>
      </c>
      <c r="C5135">
        <v>4</v>
      </c>
      <c r="D5135">
        <v>5481</v>
      </c>
      <c r="E5135">
        <v>0</v>
      </c>
      <c r="F5135">
        <v>29</v>
      </c>
      <c r="G5135">
        <v>55.25</v>
      </c>
      <c r="H5135">
        <v>2761.35</v>
      </c>
      <c r="I5135">
        <f t="shared" si="80"/>
        <v>0</v>
      </c>
      <c r="J5135" t="s">
        <v>3686</v>
      </c>
    </row>
    <row r="5136" spans="1:10" hidden="1">
      <c r="A5136">
        <v>57</v>
      </c>
      <c r="B5136">
        <v>3</v>
      </c>
      <c r="C5136">
        <v>4</v>
      </c>
      <c r="D5136">
        <v>2816</v>
      </c>
      <c r="E5136">
        <v>1</v>
      </c>
      <c r="F5136">
        <v>13</v>
      </c>
      <c r="G5136">
        <v>19.55</v>
      </c>
      <c r="H5136">
        <v>814.29</v>
      </c>
      <c r="I5136">
        <f t="shared" si="80"/>
        <v>0</v>
      </c>
      <c r="J5136" t="s">
        <v>3686</v>
      </c>
    </row>
    <row r="5137" spans="1:10" hidden="1">
      <c r="A5137">
        <v>62</v>
      </c>
      <c r="B5137">
        <v>0</v>
      </c>
      <c r="C5137">
        <v>4</v>
      </c>
      <c r="D5137">
        <v>2910</v>
      </c>
      <c r="E5137">
        <v>0</v>
      </c>
      <c r="F5137">
        <v>18</v>
      </c>
      <c r="G5137">
        <v>20.100000000000001</v>
      </c>
      <c r="H5137">
        <v>745.45</v>
      </c>
      <c r="I5137">
        <f t="shared" si="80"/>
        <v>0</v>
      </c>
      <c r="J5137" t="s">
        <v>3686</v>
      </c>
    </row>
    <row r="5138" spans="1:10" hidden="1">
      <c r="A5138">
        <v>28</v>
      </c>
      <c r="B5138">
        <v>0</v>
      </c>
      <c r="C5138">
        <v>4</v>
      </c>
      <c r="D5138">
        <v>3022</v>
      </c>
      <c r="E5138">
        <v>0</v>
      </c>
      <c r="F5138">
        <v>4</v>
      </c>
      <c r="G5138">
        <v>19</v>
      </c>
      <c r="H5138">
        <v>159.54</v>
      </c>
      <c r="I5138">
        <f t="shared" si="80"/>
        <v>0</v>
      </c>
      <c r="J5138" t="s">
        <v>3686</v>
      </c>
    </row>
    <row r="5139" spans="1:10" hidden="1">
      <c r="A5139">
        <v>21</v>
      </c>
      <c r="B5139">
        <v>0</v>
      </c>
      <c r="C5139">
        <v>4</v>
      </c>
      <c r="D5139">
        <v>4095</v>
      </c>
      <c r="E5139">
        <v>3</v>
      </c>
      <c r="F5139">
        <v>68</v>
      </c>
      <c r="G5139">
        <v>90.2</v>
      </c>
      <c r="H5139">
        <v>6529.53</v>
      </c>
      <c r="I5139">
        <f t="shared" si="80"/>
        <v>0</v>
      </c>
      <c r="J5139" t="s">
        <v>3686</v>
      </c>
    </row>
    <row r="5140" spans="1:10" hidden="1">
      <c r="A5140">
        <v>38</v>
      </c>
      <c r="B5140">
        <v>0</v>
      </c>
      <c r="C5140">
        <v>4</v>
      </c>
      <c r="D5140">
        <v>3866</v>
      </c>
      <c r="E5140">
        <v>0</v>
      </c>
      <c r="F5140">
        <v>26</v>
      </c>
      <c r="G5140">
        <v>69.5</v>
      </c>
      <c r="H5140">
        <v>2460.4499999999998</v>
      </c>
      <c r="I5140">
        <f t="shared" si="80"/>
        <v>0</v>
      </c>
      <c r="J5140" t="s">
        <v>3686</v>
      </c>
    </row>
    <row r="5141" spans="1:10" hidden="1">
      <c r="A5141">
        <v>31</v>
      </c>
      <c r="B5141">
        <v>3</v>
      </c>
      <c r="C5141">
        <v>4</v>
      </c>
      <c r="D5141">
        <v>4295</v>
      </c>
      <c r="E5141">
        <v>0</v>
      </c>
      <c r="F5141">
        <v>39</v>
      </c>
      <c r="G5141">
        <v>25</v>
      </c>
      <c r="H5141">
        <v>2952.4</v>
      </c>
      <c r="I5141">
        <f t="shared" si="80"/>
        <v>0</v>
      </c>
      <c r="J5141" t="s">
        <v>3686</v>
      </c>
    </row>
    <row r="5142" spans="1:10" hidden="1">
      <c r="A5142">
        <v>27</v>
      </c>
      <c r="B5142">
        <v>0</v>
      </c>
      <c r="C5142">
        <v>4</v>
      </c>
      <c r="D5142">
        <v>3676</v>
      </c>
      <c r="E5142">
        <v>7</v>
      </c>
      <c r="F5142">
        <v>28</v>
      </c>
      <c r="G5142">
        <v>89.9</v>
      </c>
      <c r="H5142">
        <v>3360.02</v>
      </c>
      <c r="I5142">
        <f t="shared" si="80"/>
        <v>0</v>
      </c>
      <c r="J5142" t="s">
        <v>3686</v>
      </c>
    </row>
    <row r="5143" spans="1:10" hidden="1">
      <c r="A5143">
        <v>54</v>
      </c>
      <c r="B5143">
        <v>0</v>
      </c>
      <c r="C5143">
        <v>4</v>
      </c>
      <c r="D5143">
        <v>4998</v>
      </c>
      <c r="E5143">
        <v>0</v>
      </c>
      <c r="F5143">
        <v>11</v>
      </c>
      <c r="G5143">
        <v>25.2</v>
      </c>
      <c r="H5143">
        <v>265.72000000000003</v>
      </c>
      <c r="I5143">
        <f t="shared" si="80"/>
        <v>0</v>
      </c>
      <c r="J5143" t="s">
        <v>3686</v>
      </c>
    </row>
    <row r="5144" spans="1:10" hidden="1">
      <c r="A5144">
        <v>52</v>
      </c>
      <c r="B5144">
        <v>0</v>
      </c>
      <c r="C5144">
        <v>4</v>
      </c>
      <c r="D5144">
        <v>5741</v>
      </c>
      <c r="E5144">
        <v>0</v>
      </c>
      <c r="F5144">
        <v>6</v>
      </c>
      <c r="G5144">
        <v>69.099999999999994</v>
      </c>
      <c r="H5144">
        <v>546.9</v>
      </c>
      <c r="I5144">
        <f t="shared" si="80"/>
        <v>0</v>
      </c>
      <c r="J5144" t="s">
        <v>3686</v>
      </c>
    </row>
    <row r="5145" spans="1:10" hidden="1">
      <c r="A5145">
        <v>56</v>
      </c>
      <c r="B5145">
        <v>1</v>
      </c>
      <c r="C5145">
        <v>4</v>
      </c>
      <c r="D5145">
        <v>4351</v>
      </c>
      <c r="E5145">
        <v>4</v>
      </c>
      <c r="F5145">
        <v>72</v>
      </c>
      <c r="G5145">
        <v>107.7</v>
      </c>
      <c r="H5145">
        <v>10939.48</v>
      </c>
      <c r="I5145">
        <f t="shared" si="80"/>
        <v>0</v>
      </c>
      <c r="J5145" t="s">
        <v>3686</v>
      </c>
    </row>
    <row r="5146" spans="1:10" hidden="1">
      <c r="A5146">
        <v>50</v>
      </c>
      <c r="B5146">
        <v>3</v>
      </c>
      <c r="C5146">
        <v>4</v>
      </c>
      <c r="D5146">
        <v>3764</v>
      </c>
      <c r="E5146">
        <v>10</v>
      </c>
      <c r="F5146">
        <v>42</v>
      </c>
      <c r="G5146">
        <v>63.7</v>
      </c>
      <c r="H5146">
        <v>4651.25</v>
      </c>
      <c r="I5146">
        <f t="shared" si="80"/>
        <v>0</v>
      </c>
      <c r="J5146" t="s">
        <v>3686</v>
      </c>
    </row>
    <row r="5147" spans="1:10" hidden="1">
      <c r="A5147">
        <v>59</v>
      </c>
      <c r="B5147">
        <v>0</v>
      </c>
      <c r="C5147">
        <v>4</v>
      </c>
      <c r="D5147">
        <v>6030</v>
      </c>
      <c r="E5147">
        <v>1</v>
      </c>
      <c r="F5147">
        <v>72</v>
      </c>
      <c r="G5147">
        <v>110.45</v>
      </c>
      <c r="H5147">
        <v>11311.06</v>
      </c>
      <c r="I5147">
        <f t="shared" si="80"/>
        <v>0</v>
      </c>
      <c r="J5147" t="s">
        <v>3686</v>
      </c>
    </row>
    <row r="5148" spans="1:10" hidden="1">
      <c r="A5148">
        <v>29</v>
      </c>
      <c r="B5148">
        <v>0</v>
      </c>
      <c r="C5148">
        <v>4</v>
      </c>
      <c r="D5148">
        <v>2768</v>
      </c>
      <c r="E5148">
        <v>0</v>
      </c>
      <c r="F5148">
        <v>22</v>
      </c>
      <c r="G5148">
        <v>20.3</v>
      </c>
      <c r="H5148">
        <v>973.81</v>
      </c>
      <c r="I5148">
        <f t="shared" si="80"/>
        <v>0</v>
      </c>
      <c r="J5148" t="s">
        <v>3686</v>
      </c>
    </row>
    <row r="5149" spans="1:10" hidden="1">
      <c r="A5149">
        <v>29</v>
      </c>
      <c r="B5149">
        <v>0</v>
      </c>
      <c r="C5149">
        <v>4</v>
      </c>
      <c r="D5149">
        <v>5455</v>
      </c>
      <c r="E5149">
        <v>4</v>
      </c>
      <c r="F5149">
        <v>64</v>
      </c>
      <c r="G5149">
        <v>111.15</v>
      </c>
      <c r="H5149">
        <v>7503.8</v>
      </c>
      <c r="I5149">
        <f t="shared" si="80"/>
        <v>0</v>
      </c>
      <c r="J5149" t="s">
        <v>3686</v>
      </c>
    </row>
    <row r="5150" spans="1:10" hidden="1">
      <c r="A5150">
        <v>33</v>
      </c>
      <c r="B5150">
        <v>0</v>
      </c>
      <c r="C5150">
        <v>4</v>
      </c>
      <c r="D5150">
        <v>5534</v>
      </c>
      <c r="E5150">
        <v>1</v>
      </c>
      <c r="F5150">
        <v>72</v>
      </c>
      <c r="G5150">
        <v>26.45</v>
      </c>
      <c r="H5150">
        <v>3514.34</v>
      </c>
      <c r="I5150">
        <f t="shared" si="80"/>
        <v>0</v>
      </c>
      <c r="J5150" t="s">
        <v>3686</v>
      </c>
    </row>
    <row r="5151" spans="1:10" hidden="1">
      <c r="A5151">
        <v>24</v>
      </c>
      <c r="B5151">
        <v>0</v>
      </c>
      <c r="C5151">
        <v>4</v>
      </c>
      <c r="D5151">
        <v>3350</v>
      </c>
      <c r="E5151">
        <v>7</v>
      </c>
      <c r="F5151">
        <v>26</v>
      </c>
      <c r="G5151">
        <v>81.900000000000006</v>
      </c>
      <c r="H5151">
        <v>2325.67</v>
      </c>
      <c r="I5151">
        <f t="shared" si="80"/>
        <v>0</v>
      </c>
      <c r="J5151" t="s">
        <v>3686</v>
      </c>
    </row>
    <row r="5152" spans="1:10" hidden="1">
      <c r="A5152">
        <v>41</v>
      </c>
      <c r="B5152">
        <v>0</v>
      </c>
      <c r="C5152">
        <v>4</v>
      </c>
      <c r="D5152">
        <v>5187</v>
      </c>
      <c r="E5152">
        <v>1</v>
      </c>
      <c r="F5152">
        <v>51</v>
      </c>
      <c r="G5152">
        <v>69.150000000000006</v>
      </c>
      <c r="H5152">
        <v>6093.36</v>
      </c>
      <c r="I5152">
        <f t="shared" si="80"/>
        <v>0</v>
      </c>
      <c r="J5152" t="s">
        <v>3686</v>
      </c>
    </row>
    <row r="5153" spans="1:10" hidden="1">
      <c r="A5153">
        <v>21</v>
      </c>
      <c r="B5153">
        <v>1</v>
      </c>
      <c r="C5153">
        <v>4</v>
      </c>
      <c r="D5153">
        <v>6153</v>
      </c>
      <c r="E5153">
        <v>6</v>
      </c>
      <c r="F5153">
        <v>55</v>
      </c>
      <c r="G5153">
        <v>100.9</v>
      </c>
      <c r="H5153">
        <v>7713.5</v>
      </c>
      <c r="I5153">
        <f t="shared" si="80"/>
        <v>0</v>
      </c>
      <c r="J5153" t="s">
        <v>3686</v>
      </c>
    </row>
    <row r="5154" spans="1:10" hidden="1">
      <c r="A5154">
        <v>26</v>
      </c>
      <c r="B5154">
        <v>1</v>
      </c>
      <c r="C5154">
        <v>4</v>
      </c>
      <c r="D5154">
        <v>3675</v>
      </c>
      <c r="E5154">
        <v>2</v>
      </c>
      <c r="F5154">
        <v>18</v>
      </c>
      <c r="G5154">
        <v>25.1</v>
      </c>
      <c r="H5154">
        <v>1125.96</v>
      </c>
      <c r="I5154">
        <f t="shared" si="80"/>
        <v>0</v>
      </c>
      <c r="J5154" t="s">
        <v>3686</v>
      </c>
    </row>
    <row r="5155" spans="1:10" hidden="1">
      <c r="A5155">
        <v>63</v>
      </c>
      <c r="B5155">
        <v>0</v>
      </c>
      <c r="C5155">
        <v>4</v>
      </c>
      <c r="D5155">
        <v>2118</v>
      </c>
      <c r="E5155">
        <v>0</v>
      </c>
      <c r="F5155">
        <v>15</v>
      </c>
      <c r="G5155">
        <v>38.799999999999997</v>
      </c>
      <c r="H5155">
        <v>603</v>
      </c>
      <c r="I5155">
        <f t="shared" si="80"/>
        <v>0</v>
      </c>
      <c r="J5155" t="s">
        <v>3686</v>
      </c>
    </row>
    <row r="5156" spans="1:10" hidden="1">
      <c r="A5156">
        <v>34</v>
      </c>
      <c r="B5156">
        <v>0</v>
      </c>
      <c r="C5156">
        <v>4</v>
      </c>
      <c r="D5156">
        <v>3545</v>
      </c>
      <c r="E5156">
        <v>0</v>
      </c>
      <c r="F5156">
        <v>3</v>
      </c>
      <c r="G5156">
        <v>75.05</v>
      </c>
      <c r="H5156">
        <v>331.73</v>
      </c>
      <c r="I5156">
        <f t="shared" si="80"/>
        <v>0</v>
      </c>
      <c r="J5156" t="s">
        <v>3751</v>
      </c>
    </row>
    <row r="5157" spans="1:10" hidden="1">
      <c r="A5157">
        <v>33</v>
      </c>
      <c r="B5157">
        <v>0</v>
      </c>
      <c r="C5157">
        <v>4</v>
      </c>
      <c r="D5157">
        <v>4556</v>
      </c>
      <c r="E5157">
        <v>0</v>
      </c>
      <c r="F5157">
        <v>43</v>
      </c>
      <c r="G5157">
        <v>84.85</v>
      </c>
      <c r="H5157">
        <v>4024.43</v>
      </c>
      <c r="I5157">
        <f t="shared" si="80"/>
        <v>0</v>
      </c>
      <c r="J5157" t="s">
        <v>3686</v>
      </c>
    </row>
    <row r="5158" spans="1:10" hidden="1">
      <c r="A5158">
        <v>49</v>
      </c>
      <c r="B5158">
        <v>0</v>
      </c>
      <c r="C5158">
        <v>4</v>
      </c>
      <c r="D5158">
        <v>5294</v>
      </c>
      <c r="E5158">
        <v>0</v>
      </c>
      <c r="F5158">
        <v>72</v>
      </c>
      <c r="G5158">
        <v>107.4</v>
      </c>
      <c r="H5158">
        <v>10003.07</v>
      </c>
      <c r="I5158">
        <f t="shared" si="80"/>
        <v>0</v>
      </c>
      <c r="J5158" t="s">
        <v>3686</v>
      </c>
    </row>
    <row r="5159" spans="1:10" hidden="1">
      <c r="A5159">
        <v>74</v>
      </c>
      <c r="B5159">
        <v>0</v>
      </c>
      <c r="C5159">
        <v>4</v>
      </c>
      <c r="D5159">
        <v>5246</v>
      </c>
      <c r="E5159">
        <v>10</v>
      </c>
      <c r="F5159">
        <v>41</v>
      </c>
      <c r="G5159">
        <v>74.7</v>
      </c>
      <c r="H5159">
        <v>4219.21</v>
      </c>
      <c r="I5159">
        <f t="shared" si="80"/>
        <v>0</v>
      </c>
      <c r="J5159" t="s">
        <v>3686</v>
      </c>
    </row>
    <row r="5160" spans="1:10" hidden="1">
      <c r="A5160">
        <v>74</v>
      </c>
      <c r="B5160">
        <v>0</v>
      </c>
      <c r="C5160">
        <v>4</v>
      </c>
      <c r="D5160">
        <v>4478</v>
      </c>
      <c r="E5160">
        <v>1</v>
      </c>
      <c r="F5160">
        <v>67</v>
      </c>
      <c r="G5160">
        <v>59.55</v>
      </c>
      <c r="H5160">
        <v>4103.8999999999996</v>
      </c>
      <c r="I5160">
        <f t="shared" si="80"/>
        <v>0</v>
      </c>
      <c r="J5160" t="s">
        <v>3686</v>
      </c>
    </row>
    <row r="5161" spans="1:10" hidden="1">
      <c r="A5161">
        <v>66</v>
      </c>
      <c r="B5161">
        <v>0</v>
      </c>
      <c r="C5161">
        <v>4</v>
      </c>
      <c r="D5161">
        <v>6288</v>
      </c>
      <c r="E5161">
        <v>2</v>
      </c>
      <c r="F5161">
        <v>72</v>
      </c>
      <c r="G5161">
        <v>108.5</v>
      </c>
      <c r="H5161">
        <v>10771.48</v>
      </c>
      <c r="I5161">
        <f t="shared" si="80"/>
        <v>0</v>
      </c>
      <c r="J5161" t="s">
        <v>3686</v>
      </c>
    </row>
    <row r="5162" spans="1:10" hidden="1">
      <c r="A5162">
        <v>38</v>
      </c>
      <c r="B5162">
        <v>0</v>
      </c>
      <c r="C5162">
        <v>4</v>
      </c>
      <c r="D5162">
        <v>4996</v>
      </c>
      <c r="E5162">
        <v>0</v>
      </c>
      <c r="F5162">
        <v>12</v>
      </c>
      <c r="G5162">
        <v>20.05</v>
      </c>
      <c r="H5162">
        <v>732.97</v>
      </c>
      <c r="I5162">
        <f t="shared" si="80"/>
        <v>0</v>
      </c>
      <c r="J5162" t="s">
        <v>3686</v>
      </c>
    </row>
    <row r="5163" spans="1:10" hidden="1">
      <c r="A5163">
        <v>19</v>
      </c>
      <c r="B5163">
        <v>0</v>
      </c>
      <c r="C5163">
        <v>4</v>
      </c>
      <c r="D5163">
        <v>4138</v>
      </c>
      <c r="E5163">
        <v>0</v>
      </c>
      <c r="F5163">
        <v>51</v>
      </c>
      <c r="G5163">
        <v>47.85</v>
      </c>
      <c r="H5163">
        <v>4204.45</v>
      </c>
      <c r="I5163">
        <f t="shared" si="80"/>
        <v>0</v>
      </c>
      <c r="J5163" t="s">
        <v>3686</v>
      </c>
    </row>
    <row r="5164" spans="1:10" hidden="1">
      <c r="A5164">
        <v>50</v>
      </c>
      <c r="B5164">
        <v>0</v>
      </c>
      <c r="C5164">
        <v>4</v>
      </c>
      <c r="D5164">
        <v>4369</v>
      </c>
      <c r="E5164">
        <v>2</v>
      </c>
      <c r="F5164">
        <v>2</v>
      </c>
      <c r="G5164">
        <v>64.2</v>
      </c>
      <c r="H5164">
        <v>182.47</v>
      </c>
      <c r="I5164">
        <f t="shared" si="80"/>
        <v>0</v>
      </c>
      <c r="J5164" t="s">
        <v>3751</v>
      </c>
    </row>
    <row r="5165" spans="1:10" hidden="1">
      <c r="A5165">
        <v>34</v>
      </c>
      <c r="B5165">
        <v>0</v>
      </c>
      <c r="C5165">
        <v>4</v>
      </c>
      <c r="D5165">
        <v>5756</v>
      </c>
      <c r="E5165">
        <v>0</v>
      </c>
      <c r="F5165">
        <v>3</v>
      </c>
      <c r="G5165">
        <v>24.6</v>
      </c>
      <c r="H5165">
        <v>165.34</v>
      </c>
      <c r="I5165">
        <f t="shared" si="80"/>
        <v>0</v>
      </c>
      <c r="J5165" t="s">
        <v>3751</v>
      </c>
    </row>
    <row r="5166" spans="1:10" hidden="1">
      <c r="A5166">
        <v>48</v>
      </c>
      <c r="B5166">
        <v>3</v>
      </c>
      <c r="C5166">
        <v>4</v>
      </c>
      <c r="D5166">
        <v>6019</v>
      </c>
      <c r="E5166">
        <v>0</v>
      </c>
      <c r="F5166">
        <v>66</v>
      </c>
      <c r="G5166">
        <v>25.3</v>
      </c>
      <c r="H5166">
        <v>3245.26</v>
      </c>
      <c r="I5166">
        <f t="shared" si="80"/>
        <v>0</v>
      </c>
      <c r="J5166" t="s">
        <v>3686</v>
      </c>
    </row>
    <row r="5167" spans="1:10" hidden="1">
      <c r="A5167">
        <v>38</v>
      </c>
      <c r="B5167">
        <v>0</v>
      </c>
      <c r="C5167">
        <v>4</v>
      </c>
      <c r="D5167">
        <v>2980</v>
      </c>
      <c r="E5167">
        <v>0</v>
      </c>
      <c r="F5167">
        <v>35</v>
      </c>
      <c r="G5167">
        <v>25.6</v>
      </c>
      <c r="H5167">
        <v>2295.65</v>
      </c>
      <c r="I5167">
        <f t="shared" si="80"/>
        <v>0</v>
      </c>
      <c r="J5167" t="s">
        <v>3686</v>
      </c>
    </row>
    <row r="5168" spans="1:10" hidden="1">
      <c r="A5168">
        <v>27</v>
      </c>
      <c r="B5168">
        <v>0</v>
      </c>
      <c r="C5168">
        <v>4</v>
      </c>
      <c r="D5168">
        <v>4237</v>
      </c>
      <c r="E5168">
        <v>10</v>
      </c>
      <c r="F5168">
        <v>69</v>
      </c>
      <c r="G5168">
        <v>99.5</v>
      </c>
      <c r="H5168">
        <v>7104.34</v>
      </c>
      <c r="I5168">
        <f t="shared" si="80"/>
        <v>0</v>
      </c>
      <c r="J5168" t="s">
        <v>3686</v>
      </c>
    </row>
    <row r="5169" spans="1:10" hidden="1">
      <c r="A5169">
        <v>64</v>
      </c>
      <c r="B5169">
        <v>1</v>
      </c>
      <c r="C5169">
        <v>4</v>
      </c>
      <c r="D5169">
        <v>5365</v>
      </c>
      <c r="E5169">
        <v>0</v>
      </c>
      <c r="F5169">
        <v>41</v>
      </c>
      <c r="G5169">
        <v>70.2</v>
      </c>
      <c r="H5169">
        <v>3458.71</v>
      </c>
      <c r="I5169">
        <f t="shared" si="80"/>
        <v>0</v>
      </c>
      <c r="J5169" t="s">
        <v>3686</v>
      </c>
    </row>
    <row r="5170" spans="1:10" hidden="1">
      <c r="A5170">
        <v>21</v>
      </c>
      <c r="B5170">
        <v>2</v>
      </c>
      <c r="C5170">
        <v>4</v>
      </c>
      <c r="D5170">
        <v>2924</v>
      </c>
      <c r="E5170">
        <v>0</v>
      </c>
      <c r="F5170">
        <v>27</v>
      </c>
      <c r="G5170">
        <v>20.6</v>
      </c>
      <c r="H5170">
        <v>812.7</v>
      </c>
      <c r="I5170">
        <f t="shared" si="80"/>
        <v>0</v>
      </c>
      <c r="J5170" t="s">
        <v>3686</v>
      </c>
    </row>
    <row r="5171" spans="1:10" hidden="1">
      <c r="A5171">
        <v>50</v>
      </c>
      <c r="B5171">
        <v>3</v>
      </c>
      <c r="C5171">
        <v>4</v>
      </c>
      <c r="D5171">
        <v>4886</v>
      </c>
      <c r="E5171">
        <v>2</v>
      </c>
      <c r="F5171">
        <v>52</v>
      </c>
      <c r="G5171">
        <v>20.85</v>
      </c>
      <c r="H5171">
        <v>3124.56</v>
      </c>
      <c r="I5171">
        <f t="shared" si="80"/>
        <v>0</v>
      </c>
      <c r="J5171" t="s">
        <v>3686</v>
      </c>
    </row>
    <row r="5172" spans="1:10" hidden="1">
      <c r="A5172">
        <v>44</v>
      </c>
      <c r="B5172">
        <v>0</v>
      </c>
      <c r="C5172">
        <v>4</v>
      </c>
      <c r="D5172">
        <v>4121</v>
      </c>
      <c r="E5172">
        <v>10</v>
      </c>
      <c r="F5172">
        <v>71</v>
      </c>
      <c r="G5172">
        <v>19.850000000000001</v>
      </c>
      <c r="H5172">
        <v>2686.71</v>
      </c>
      <c r="I5172">
        <f t="shared" si="80"/>
        <v>0</v>
      </c>
      <c r="J5172" t="s">
        <v>3686</v>
      </c>
    </row>
    <row r="5173" spans="1:10" hidden="1">
      <c r="A5173">
        <v>42</v>
      </c>
      <c r="B5173">
        <v>0</v>
      </c>
      <c r="C5173">
        <v>4</v>
      </c>
      <c r="D5173">
        <v>4549</v>
      </c>
      <c r="E5173">
        <v>0</v>
      </c>
      <c r="F5173">
        <v>51</v>
      </c>
      <c r="G5173">
        <v>81.150000000000006</v>
      </c>
      <c r="H5173">
        <v>5898.45</v>
      </c>
      <c r="I5173">
        <f t="shared" si="80"/>
        <v>0</v>
      </c>
      <c r="J5173" t="s">
        <v>3686</v>
      </c>
    </row>
    <row r="5174" spans="1:10" hidden="1">
      <c r="A5174">
        <v>47</v>
      </c>
      <c r="B5174">
        <v>0</v>
      </c>
      <c r="C5174">
        <v>4</v>
      </c>
      <c r="D5174">
        <v>5755</v>
      </c>
      <c r="E5174">
        <v>0</v>
      </c>
      <c r="F5174">
        <v>3</v>
      </c>
      <c r="G5174">
        <v>82.3</v>
      </c>
      <c r="H5174">
        <v>369.31</v>
      </c>
      <c r="I5174">
        <f t="shared" si="80"/>
        <v>0</v>
      </c>
      <c r="J5174" t="s">
        <v>3751</v>
      </c>
    </row>
    <row r="5175" spans="1:10" hidden="1">
      <c r="A5175">
        <v>44</v>
      </c>
      <c r="B5175">
        <v>3</v>
      </c>
      <c r="C5175">
        <v>4</v>
      </c>
      <c r="D5175">
        <v>2610</v>
      </c>
      <c r="E5175">
        <v>0</v>
      </c>
      <c r="F5175">
        <v>46</v>
      </c>
      <c r="G5175">
        <v>19.75</v>
      </c>
      <c r="H5175">
        <v>1209.32</v>
      </c>
      <c r="I5175">
        <f t="shared" si="80"/>
        <v>0</v>
      </c>
      <c r="J5175" t="s">
        <v>3686</v>
      </c>
    </row>
    <row r="5176" spans="1:10" hidden="1">
      <c r="A5176">
        <v>22</v>
      </c>
      <c r="B5176">
        <v>1</v>
      </c>
      <c r="C5176">
        <v>4</v>
      </c>
      <c r="D5176">
        <v>4271</v>
      </c>
      <c r="E5176">
        <v>8</v>
      </c>
      <c r="F5176">
        <v>62</v>
      </c>
      <c r="G5176">
        <v>105.5</v>
      </c>
      <c r="H5176">
        <v>7551.7</v>
      </c>
      <c r="I5176">
        <f t="shared" si="80"/>
        <v>0</v>
      </c>
      <c r="J5176" t="s">
        <v>3686</v>
      </c>
    </row>
    <row r="5177" spans="1:10" hidden="1">
      <c r="A5177">
        <v>61</v>
      </c>
      <c r="B5177">
        <v>0</v>
      </c>
      <c r="C5177">
        <v>4</v>
      </c>
      <c r="D5177">
        <v>4831</v>
      </c>
      <c r="E5177">
        <v>0</v>
      </c>
      <c r="F5177">
        <v>56</v>
      </c>
      <c r="G5177">
        <v>19.7</v>
      </c>
      <c r="H5177">
        <v>2893.18</v>
      </c>
      <c r="I5177">
        <f t="shared" si="80"/>
        <v>0</v>
      </c>
      <c r="J5177" t="s">
        <v>3686</v>
      </c>
    </row>
    <row r="5178" spans="1:10" hidden="1">
      <c r="A5178">
        <v>62</v>
      </c>
      <c r="B5178">
        <v>2</v>
      </c>
      <c r="C5178">
        <v>4</v>
      </c>
      <c r="D5178">
        <v>6317</v>
      </c>
      <c r="E5178">
        <v>5</v>
      </c>
      <c r="F5178">
        <v>72</v>
      </c>
      <c r="G5178">
        <v>80.849999999999994</v>
      </c>
      <c r="H5178">
        <v>6534.59</v>
      </c>
      <c r="I5178">
        <f t="shared" si="80"/>
        <v>0</v>
      </c>
      <c r="J5178" t="s">
        <v>3686</v>
      </c>
    </row>
    <row r="5179" spans="1:10" hidden="1">
      <c r="A5179">
        <v>22</v>
      </c>
      <c r="B5179">
        <v>0</v>
      </c>
      <c r="C5179">
        <v>4</v>
      </c>
      <c r="D5179">
        <v>5472</v>
      </c>
      <c r="E5179">
        <v>5</v>
      </c>
      <c r="F5179">
        <v>64</v>
      </c>
      <c r="G5179">
        <v>85</v>
      </c>
      <c r="H5179">
        <v>6242.8</v>
      </c>
      <c r="I5179">
        <f t="shared" si="80"/>
        <v>0</v>
      </c>
      <c r="J5179" t="s">
        <v>3686</v>
      </c>
    </row>
    <row r="5180" spans="1:10" hidden="1">
      <c r="A5180">
        <v>42</v>
      </c>
      <c r="B5180">
        <v>2</v>
      </c>
      <c r="C5180">
        <v>4</v>
      </c>
      <c r="D5180">
        <v>5594</v>
      </c>
      <c r="E5180">
        <v>0</v>
      </c>
      <c r="F5180">
        <v>54</v>
      </c>
      <c r="G5180">
        <v>61</v>
      </c>
      <c r="H5180">
        <v>3507.69</v>
      </c>
      <c r="I5180">
        <f t="shared" si="80"/>
        <v>0</v>
      </c>
      <c r="J5180" t="s">
        <v>3686</v>
      </c>
    </row>
    <row r="5181" spans="1:10" hidden="1">
      <c r="A5181">
        <v>40</v>
      </c>
      <c r="B5181">
        <v>0</v>
      </c>
      <c r="C5181">
        <v>4</v>
      </c>
      <c r="D5181">
        <v>5138</v>
      </c>
      <c r="E5181">
        <v>0</v>
      </c>
      <c r="F5181">
        <v>21</v>
      </c>
      <c r="G5181">
        <v>71.05</v>
      </c>
      <c r="H5181">
        <v>2012.29</v>
      </c>
      <c r="I5181">
        <f t="shared" si="80"/>
        <v>0</v>
      </c>
      <c r="J5181" t="s">
        <v>3686</v>
      </c>
    </row>
    <row r="5182" spans="1:10" hidden="1">
      <c r="A5182">
        <v>41</v>
      </c>
      <c r="B5182">
        <v>2</v>
      </c>
      <c r="C5182">
        <v>4</v>
      </c>
      <c r="D5182">
        <v>4738</v>
      </c>
      <c r="E5182">
        <v>0</v>
      </c>
      <c r="F5182">
        <v>9</v>
      </c>
      <c r="G5182">
        <v>50.1</v>
      </c>
      <c r="H5182">
        <v>732.81</v>
      </c>
      <c r="I5182">
        <f t="shared" si="80"/>
        <v>0</v>
      </c>
      <c r="J5182" t="s">
        <v>3686</v>
      </c>
    </row>
    <row r="5183" spans="1:10" hidden="1">
      <c r="A5183">
        <v>20</v>
      </c>
      <c r="B5183">
        <v>0</v>
      </c>
      <c r="C5183">
        <v>4</v>
      </c>
      <c r="D5183">
        <v>5136</v>
      </c>
      <c r="E5183">
        <v>5</v>
      </c>
      <c r="F5183">
        <v>72</v>
      </c>
      <c r="G5183">
        <v>92.3</v>
      </c>
      <c r="H5183">
        <v>7698.38</v>
      </c>
      <c r="I5183">
        <f t="shared" si="80"/>
        <v>0</v>
      </c>
      <c r="J5183" t="s">
        <v>3686</v>
      </c>
    </row>
    <row r="5184" spans="1:10" hidden="1">
      <c r="A5184">
        <v>23</v>
      </c>
      <c r="B5184">
        <v>0</v>
      </c>
      <c r="C5184">
        <v>4</v>
      </c>
      <c r="D5184">
        <v>2992</v>
      </c>
      <c r="E5184">
        <v>0</v>
      </c>
      <c r="F5184">
        <v>13</v>
      </c>
      <c r="G5184">
        <v>70.150000000000006</v>
      </c>
      <c r="H5184">
        <v>1217.8599999999999</v>
      </c>
      <c r="I5184">
        <f t="shared" si="80"/>
        <v>0</v>
      </c>
      <c r="J5184" t="s">
        <v>3686</v>
      </c>
    </row>
    <row r="5185" spans="1:10" hidden="1">
      <c r="A5185">
        <v>34</v>
      </c>
      <c r="B5185">
        <v>0</v>
      </c>
      <c r="C5185">
        <v>4</v>
      </c>
      <c r="D5185">
        <v>2675</v>
      </c>
      <c r="E5185">
        <v>0</v>
      </c>
      <c r="F5185">
        <v>38</v>
      </c>
      <c r="G5185">
        <v>89.1</v>
      </c>
      <c r="H5185">
        <v>4575.42</v>
      </c>
      <c r="I5185">
        <f t="shared" si="80"/>
        <v>0</v>
      </c>
      <c r="J5185" t="s">
        <v>3686</v>
      </c>
    </row>
    <row r="5186" spans="1:10" hidden="1">
      <c r="A5186">
        <v>42</v>
      </c>
      <c r="B5186">
        <v>1</v>
      </c>
      <c r="C5186">
        <v>4</v>
      </c>
      <c r="D5186">
        <v>3779</v>
      </c>
      <c r="E5186">
        <v>0</v>
      </c>
      <c r="F5186">
        <v>7</v>
      </c>
      <c r="G5186">
        <v>45.75</v>
      </c>
      <c r="H5186">
        <v>603.17999999999995</v>
      </c>
      <c r="I5186">
        <f t="shared" ref="I5186:I5249" si="81">IF(J5186="Churned",1,0)</f>
        <v>0</v>
      </c>
      <c r="J5186" t="s">
        <v>3686</v>
      </c>
    </row>
    <row r="5187" spans="1:10" hidden="1">
      <c r="A5187">
        <v>40</v>
      </c>
      <c r="B5187">
        <v>0</v>
      </c>
      <c r="C5187">
        <v>4</v>
      </c>
      <c r="D5187">
        <v>5232</v>
      </c>
      <c r="E5187">
        <v>0</v>
      </c>
      <c r="F5187">
        <v>72</v>
      </c>
      <c r="G5187">
        <v>110.1</v>
      </c>
      <c r="H5187">
        <v>8718.5300000000007</v>
      </c>
      <c r="I5187">
        <f t="shared" si="81"/>
        <v>0</v>
      </c>
      <c r="J5187" t="s">
        <v>3686</v>
      </c>
    </row>
    <row r="5188" spans="1:10" hidden="1">
      <c r="A5188">
        <v>63</v>
      </c>
      <c r="B5188">
        <v>0</v>
      </c>
      <c r="C5188">
        <v>4</v>
      </c>
      <c r="D5188">
        <v>5043</v>
      </c>
      <c r="E5188">
        <v>0</v>
      </c>
      <c r="F5188">
        <v>41</v>
      </c>
      <c r="G5188">
        <v>65</v>
      </c>
      <c r="H5188">
        <v>4211.3500000000004</v>
      </c>
      <c r="I5188">
        <f t="shared" si="81"/>
        <v>0</v>
      </c>
      <c r="J5188" t="s">
        <v>3686</v>
      </c>
    </row>
    <row r="5189" spans="1:10" hidden="1">
      <c r="A5189">
        <v>72</v>
      </c>
      <c r="B5189">
        <v>0</v>
      </c>
      <c r="C5189">
        <v>4</v>
      </c>
      <c r="D5189">
        <v>4115</v>
      </c>
      <c r="E5189">
        <v>0</v>
      </c>
      <c r="F5189">
        <v>43</v>
      </c>
      <c r="G5189">
        <v>115.05</v>
      </c>
      <c r="H5189">
        <v>5952.89</v>
      </c>
      <c r="I5189">
        <f t="shared" si="81"/>
        <v>0</v>
      </c>
      <c r="J5189" t="s">
        <v>3686</v>
      </c>
    </row>
    <row r="5190" spans="1:10" hidden="1">
      <c r="A5190">
        <v>77</v>
      </c>
      <c r="B5190">
        <v>0</v>
      </c>
      <c r="C5190">
        <v>4</v>
      </c>
      <c r="D5190">
        <v>5540</v>
      </c>
      <c r="E5190">
        <v>9</v>
      </c>
      <c r="F5190">
        <v>70</v>
      </c>
      <c r="G5190">
        <v>19.45</v>
      </c>
      <c r="H5190">
        <v>2935.41</v>
      </c>
      <c r="I5190">
        <f t="shared" si="81"/>
        <v>0</v>
      </c>
      <c r="J5190" t="s">
        <v>3686</v>
      </c>
    </row>
    <row r="5191" spans="1:10" hidden="1">
      <c r="A5191">
        <v>35</v>
      </c>
      <c r="B5191">
        <v>3</v>
      </c>
      <c r="C5191">
        <v>4</v>
      </c>
      <c r="D5191">
        <v>5795</v>
      </c>
      <c r="E5191">
        <v>3</v>
      </c>
      <c r="F5191">
        <v>54</v>
      </c>
      <c r="G5191">
        <v>104.1</v>
      </c>
      <c r="H5191">
        <v>7932.7</v>
      </c>
      <c r="I5191">
        <f t="shared" si="81"/>
        <v>0</v>
      </c>
      <c r="J5191" t="s">
        <v>3686</v>
      </c>
    </row>
    <row r="5192" spans="1:10" hidden="1">
      <c r="A5192">
        <v>25</v>
      </c>
      <c r="B5192">
        <v>0</v>
      </c>
      <c r="C5192">
        <v>4</v>
      </c>
      <c r="D5192">
        <v>2664</v>
      </c>
      <c r="E5192">
        <v>0</v>
      </c>
      <c r="F5192">
        <v>4</v>
      </c>
      <c r="G5192">
        <v>40.049999999999997</v>
      </c>
      <c r="H5192">
        <v>162.44999999999999</v>
      </c>
      <c r="I5192">
        <f t="shared" si="81"/>
        <v>0</v>
      </c>
      <c r="J5192" t="s">
        <v>3686</v>
      </c>
    </row>
    <row r="5193" spans="1:10" hidden="1">
      <c r="A5193">
        <v>26</v>
      </c>
      <c r="B5193">
        <v>0</v>
      </c>
      <c r="C5193">
        <v>4</v>
      </c>
      <c r="D5193">
        <v>4978</v>
      </c>
      <c r="E5193">
        <v>0</v>
      </c>
      <c r="F5193">
        <v>14</v>
      </c>
      <c r="G5193">
        <v>55.7</v>
      </c>
      <c r="H5193">
        <v>1282.67</v>
      </c>
      <c r="I5193">
        <f t="shared" si="81"/>
        <v>0</v>
      </c>
      <c r="J5193" t="s">
        <v>3686</v>
      </c>
    </row>
    <row r="5194" spans="1:10" hidden="1">
      <c r="A5194">
        <v>62</v>
      </c>
      <c r="B5194">
        <v>0</v>
      </c>
      <c r="C5194">
        <v>4</v>
      </c>
      <c r="D5194">
        <v>4934</v>
      </c>
      <c r="E5194">
        <v>0</v>
      </c>
      <c r="F5194">
        <v>64</v>
      </c>
      <c r="G5194">
        <v>86.55</v>
      </c>
      <c r="H5194">
        <v>6553.51</v>
      </c>
      <c r="I5194">
        <f t="shared" si="81"/>
        <v>0</v>
      </c>
      <c r="J5194" t="s">
        <v>3686</v>
      </c>
    </row>
    <row r="5195" spans="1:10" hidden="1">
      <c r="A5195">
        <v>33</v>
      </c>
      <c r="B5195">
        <v>0</v>
      </c>
      <c r="C5195">
        <v>4</v>
      </c>
      <c r="D5195">
        <v>4483</v>
      </c>
      <c r="E5195">
        <v>0</v>
      </c>
      <c r="F5195">
        <v>1</v>
      </c>
      <c r="G5195">
        <v>51.25</v>
      </c>
      <c r="H5195">
        <v>90.55</v>
      </c>
      <c r="I5195">
        <f t="shared" si="81"/>
        <v>0</v>
      </c>
      <c r="J5195" t="s">
        <v>3751</v>
      </c>
    </row>
    <row r="5196" spans="1:10" hidden="1">
      <c r="A5196">
        <v>52</v>
      </c>
      <c r="B5196">
        <v>0</v>
      </c>
      <c r="C5196">
        <v>4</v>
      </c>
      <c r="D5196">
        <v>2278</v>
      </c>
      <c r="E5196">
        <v>0</v>
      </c>
      <c r="F5196">
        <v>11</v>
      </c>
      <c r="G5196">
        <v>79.5</v>
      </c>
      <c r="H5196">
        <v>888.93</v>
      </c>
      <c r="I5196">
        <f t="shared" si="81"/>
        <v>0</v>
      </c>
      <c r="J5196" t="s">
        <v>3686</v>
      </c>
    </row>
    <row r="5197" spans="1:10" hidden="1">
      <c r="A5197">
        <v>35</v>
      </c>
      <c r="B5197">
        <v>0</v>
      </c>
      <c r="C5197">
        <v>4</v>
      </c>
      <c r="D5197">
        <v>5077</v>
      </c>
      <c r="E5197">
        <v>3</v>
      </c>
      <c r="F5197">
        <v>54</v>
      </c>
      <c r="G5197">
        <v>69.95</v>
      </c>
      <c r="H5197">
        <v>5393.03</v>
      </c>
      <c r="I5197">
        <f t="shared" si="81"/>
        <v>0</v>
      </c>
      <c r="J5197" t="s">
        <v>3686</v>
      </c>
    </row>
    <row r="5198" spans="1:10" hidden="1">
      <c r="A5198">
        <v>32</v>
      </c>
      <c r="B5198">
        <v>0</v>
      </c>
      <c r="C5198">
        <v>4</v>
      </c>
      <c r="D5198">
        <v>5617</v>
      </c>
      <c r="E5198">
        <v>0</v>
      </c>
      <c r="F5198">
        <v>1</v>
      </c>
      <c r="G5198">
        <v>50.1</v>
      </c>
      <c r="H5198">
        <v>79.23</v>
      </c>
      <c r="I5198">
        <f t="shared" si="81"/>
        <v>0</v>
      </c>
      <c r="J5198" t="s">
        <v>3751</v>
      </c>
    </row>
    <row r="5199" spans="1:10" hidden="1">
      <c r="A5199">
        <v>20</v>
      </c>
      <c r="B5199">
        <v>2</v>
      </c>
      <c r="C5199">
        <v>4</v>
      </c>
      <c r="D5199">
        <v>6005</v>
      </c>
      <c r="E5199">
        <v>1</v>
      </c>
      <c r="F5199">
        <v>67</v>
      </c>
      <c r="G5199">
        <v>54.2</v>
      </c>
      <c r="H5199">
        <v>4578.5</v>
      </c>
      <c r="I5199">
        <f t="shared" si="81"/>
        <v>0</v>
      </c>
      <c r="J5199" t="s">
        <v>3686</v>
      </c>
    </row>
    <row r="5200" spans="1:10" hidden="1">
      <c r="A5200">
        <v>21</v>
      </c>
      <c r="B5200">
        <v>1</v>
      </c>
      <c r="C5200">
        <v>4</v>
      </c>
      <c r="D5200">
        <v>4376</v>
      </c>
      <c r="E5200">
        <v>8</v>
      </c>
      <c r="F5200">
        <v>61</v>
      </c>
      <c r="G5200">
        <v>19.100000000000001</v>
      </c>
      <c r="H5200">
        <v>3712.51</v>
      </c>
      <c r="I5200">
        <f t="shared" si="81"/>
        <v>0</v>
      </c>
      <c r="J5200" t="s">
        <v>3686</v>
      </c>
    </row>
    <row r="5201" spans="1:10" hidden="1">
      <c r="A5201">
        <v>19</v>
      </c>
      <c r="B5201">
        <v>1</v>
      </c>
      <c r="C5201">
        <v>4</v>
      </c>
      <c r="D5201">
        <v>5440</v>
      </c>
      <c r="E5201">
        <v>8</v>
      </c>
      <c r="F5201">
        <v>68</v>
      </c>
      <c r="G5201">
        <v>24</v>
      </c>
      <c r="H5201">
        <v>1848.58</v>
      </c>
      <c r="I5201">
        <f t="shared" si="81"/>
        <v>0</v>
      </c>
      <c r="J5201" t="s">
        <v>3686</v>
      </c>
    </row>
    <row r="5202" spans="1:10" hidden="1">
      <c r="A5202">
        <v>42</v>
      </c>
      <c r="B5202">
        <v>1</v>
      </c>
      <c r="C5202">
        <v>4</v>
      </c>
      <c r="D5202">
        <v>4280</v>
      </c>
      <c r="E5202">
        <v>1</v>
      </c>
      <c r="F5202">
        <v>46</v>
      </c>
      <c r="G5202">
        <v>81</v>
      </c>
      <c r="H5202">
        <v>5960.05</v>
      </c>
      <c r="I5202">
        <f t="shared" si="81"/>
        <v>0</v>
      </c>
      <c r="J5202" t="s">
        <v>3686</v>
      </c>
    </row>
    <row r="5203" spans="1:10" hidden="1">
      <c r="A5203">
        <v>21</v>
      </c>
      <c r="B5203">
        <v>0</v>
      </c>
      <c r="C5203">
        <v>4</v>
      </c>
      <c r="D5203">
        <v>2742</v>
      </c>
      <c r="E5203">
        <v>0</v>
      </c>
      <c r="F5203">
        <v>1</v>
      </c>
      <c r="G5203">
        <v>79.150000000000006</v>
      </c>
      <c r="H5203">
        <v>157.15</v>
      </c>
      <c r="I5203">
        <f t="shared" si="81"/>
        <v>0</v>
      </c>
      <c r="J5203" t="s">
        <v>3751</v>
      </c>
    </row>
    <row r="5204" spans="1:10" hidden="1">
      <c r="A5204">
        <v>60</v>
      </c>
      <c r="B5204">
        <v>0</v>
      </c>
      <c r="C5204">
        <v>4</v>
      </c>
      <c r="D5204">
        <v>6021</v>
      </c>
      <c r="E5204">
        <v>0</v>
      </c>
      <c r="F5204">
        <v>51</v>
      </c>
      <c r="G5204">
        <v>87.55</v>
      </c>
      <c r="H5204">
        <v>5208.7700000000004</v>
      </c>
      <c r="I5204">
        <f t="shared" si="81"/>
        <v>0</v>
      </c>
      <c r="J5204" t="s">
        <v>3686</v>
      </c>
    </row>
    <row r="5205" spans="1:10" hidden="1">
      <c r="A5205">
        <v>37</v>
      </c>
      <c r="B5205">
        <v>0</v>
      </c>
      <c r="C5205">
        <v>4</v>
      </c>
      <c r="D5205">
        <v>5565</v>
      </c>
      <c r="E5205">
        <v>0</v>
      </c>
      <c r="F5205">
        <v>1</v>
      </c>
      <c r="G5205">
        <v>30.55</v>
      </c>
      <c r="H5205">
        <v>70.55</v>
      </c>
      <c r="I5205">
        <f t="shared" si="81"/>
        <v>0</v>
      </c>
      <c r="J5205" t="s">
        <v>3751</v>
      </c>
    </row>
    <row r="5206" spans="1:10" hidden="1">
      <c r="A5206">
        <v>33</v>
      </c>
      <c r="B5206">
        <v>2</v>
      </c>
      <c r="C5206">
        <v>4</v>
      </c>
      <c r="D5206">
        <v>5722</v>
      </c>
      <c r="E5206">
        <v>5</v>
      </c>
      <c r="F5206">
        <v>3</v>
      </c>
      <c r="G5206">
        <v>19.3</v>
      </c>
      <c r="H5206">
        <v>85.09</v>
      </c>
      <c r="I5206">
        <f t="shared" si="81"/>
        <v>0</v>
      </c>
      <c r="J5206" t="s">
        <v>3751</v>
      </c>
    </row>
    <row r="5207" spans="1:10" hidden="1">
      <c r="A5207">
        <v>36</v>
      </c>
      <c r="B5207">
        <v>0</v>
      </c>
      <c r="C5207">
        <v>4</v>
      </c>
      <c r="D5207">
        <v>5631</v>
      </c>
      <c r="E5207">
        <v>0</v>
      </c>
      <c r="F5207">
        <v>47</v>
      </c>
      <c r="G5207">
        <v>86.95</v>
      </c>
      <c r="H5207">
        <v>5867.56</v>
      </c>
      <c r="I5207">
        <f t="shared" si="81"/>
        <v>0</v>
      </c>
      <c r="J5207" t="s">
        <v>3686</v>
      </c>
    </row>
    <row r="5208" spans="1:10" hidden="1">
      <c r="A5208">
        <v>60</v>
      </c>
      <c r="B5208">
        <v>1</v>
      </c>
      <c r="C5208">
        <v>4</v>
      </c>
      <c r="D5208">
        <v>3449</v>
      </c>
      <c r="E5208">
        <v>7</v>
      </c>
      <c r="F5208">
        <v>42</v>
      </c>
      <c r="G5208">
        <v>54.5</v>
      </c>
      <c r="H5208">
        <v>3096.21</v>
      </c>
      <c r="I5208">
        <f t="shared" si="81"/>
        <v>0</v>
      </c>
      <c r="J5208" t="s">
        <v>3686</v>
      </c>
    </row>
    <row r="5209" spans="1:10" hidden="1">
      <c r="A5209">
        <v>53</v>
      </c>
      <c r="B5209">
        <v>0</v>
      </c>
      <c r="C5209">
        <v>4</v>
      </c>
      <c r="D5209">
        <v>4773</v>
      </c>
      <c r="E5209">
        <v>10</v>
      </c>
      <c r="F5209">
        <v>72</v>
      </c>
      <c r="G5209">
        <v>108.2</v>
      </c>
      <c r="H5209">
        <v>8862.2800000000007</v>
      </c>
      <c r="I5209">
        <f t="shared" si="81"/>
        <v>0</v>
      </c>
      <c r="J5209" t="s">
        <v>3686</v>
      </c>
    </row>
    <row r="5210" spans="1:10" hidden="1">
      <c r="A5210">
        <v>33</v>
      </c>
      <c r="B5210">
        <v>0</v>
      </c>
      <c r="C5210">
        <v>4</v>
      </c>
      <c r="D5210">
        <v>5948</v>
      </c>
      <c r="E5210">
        <v>10</v>
      </c>
      <c r="F5210">
        <v>49</v>
      </c>
      <c r="G5210">
        <v>106.65</v>
      </c>
      <c r="H5210">
        <v>7167.18</v>
      </c>
      <c r="I5210">
        <f t="shared" si="81"/>
        <v>0</v>
      </c>
      <c r="J5210" t="s">
        <v>3686</v>
      </c>
    </row>
    <row r="5211" spans="1:10" hidden="1">
      <c r="A5211">
        <v>30</v>
      </c>
      <c r="B5211">
        <v>0</v>
      </c>
      <c r="C5211">
        <v>4</v>
      </c>
      <c r="D5211">
        <v>5343</v>
      </c>
      <c r="E5211">
        <v>0</v>
      </c>
      <c r="F5211">
        <v>67</v>
      </c>
      <c r="G5211">
        <v>19.45</v>
      </c>
      <c r="H5211">
        <v>1802.3</v>
      </c>
      <c r="I5211">
        <f t="shared" si="81"/>
        <v>0</v>
      </c>
      <c r="J5211" t="s">
        <v>3686</v>
      </c>
    </row>
    <row r="5212" spans="1:10" hidden="1">
      <c r="A5212">
        <v>21</v>
      </c>
      <c r="B5212">
        <v>0</v>
      </c>
      <c r="C5212">
        <v>4</v>
      </c>
      <c r="D5212">
        <v>4165</v>
      </c>
      <c r="E5212">
        <v>0</v>
      </c>
      <c r="F5212">
        <v>66</v>
      </c>
      <c r="G5212">
        <v>62.5</v>
      </c>
      <c r="H5212">
        <v>4136.3999999999996</v>
      </c>
      <c r="I5212">
        <f t="shared" si="81"/>
        <v>0</v>
      </c>
      <c r="J5212" t="s">
        <v>3686</v>
      </c>
    </row>
    <row r="5213" spans="1:10" hidden="1">
      <c r="A5213">
        <v>35</v>
      </c>
      <c r="B5213">
        <v>2</v>
      </c>
      <c r="C5213">
        <v>4</v>
      </c>
      <c r="D5213">
        <v>3829</v>
      </c>
      <c r="E5213">
        <v>5</v>
      </c>
      <c r="F5213">
        <v>25</v>
      </c>
      <c r="G5213">
        <v>19.149999999999999</v>
      </c>
      <c r="H5213">
        <v>954.85</v>
      </c>
      <c r="I5213">
        <f t="shared" si="81"/>
        <v>0</v>
      </c>
      <c r="J5213" t="s">
        <v>3686</v>
      </c>
    </row>
    <row r="5214" spans="1:10" hidden="1">
      <c r="A5214">
        <v>45</v>
      </c>
      <c r="B5214">
        <v>0</v>
      </c>
      <c r="C5214">
        <v>4</v>
      </c>
      <c r="D5214">
        <v>2577</v>
      </c>
      <c r="E5214">
        <v>0</v>
      </c>
      <c r="F5214">
        <v>15</v>
      </c>
      <c r="G5214">
        <v>48.8</v>
      </c>
      <c r="H5214">
        <v>1118.2</v>
      </c>
      <c r="I5214">
        <f t="shared" si="81"/>
        <v>0</v>
      </c>
      <c r="J5214" t="s">
        <v>3686</v>
      </c>
    </row>
    <row r="5215" spans="1:10" hidden="1">
      <c r="A5215">
        <v>52</v>
      </c>
      <c r="B5215">
        <v>0</v>
      </c>
      <c r="C5215">
        <v>4</v>
      </c>
      <c r="D5215">
        <v>5685</v>
      </c>
      <c r="E5215">
        <v>0</v>
      </c>
      <c r="F5215">
        <v>4</v>
      </c>
      <c r="G5215">
        <v>23.9</v>
      </c>
      <c r="H5215">
        <v>122.94</v>
      </c>
      <c r="I5215">
        <f t="shared" si="81"/>
        <v>0</v>
      </c>
      <c r="J5215" t="s">
        <v>3686</v>
      </c>
    </row>
    <row r="5216" spans="1:10" hidden="1">
      <c r="A5216">
        <v>49</v>
      </c>
      <c r="B5216">
        <v>0</v>
      </c>
      <c r="C5216">
        <v>4</v>
      </c>
      <c r="D5216">
        <v>5040</v>
      </c>
      <c r="E5216">
        <v>0</v>
      </c>
      <c r="F5216">
        <v>58</v>
      </c>
      <c r="G5216">
        <v>64.900000000000006</v>
      </c>
      <c r="H5216">
        <v>5504.71</v>
      </c>
      <c r="I5216">
        <f t="shared" si="81"/>
        <v>0</v>
      </c>
      <c r="J5216" t="s">
        <v>3686</v>
      </c>
    </row>
    <row r="5217" spans="1:10" hidden="1">
      <c r="A5217">
        <v>34</v>
      </c>
      <c r="B5217">
        <v>2</v>
      </c>
      <c r="C5217">
        <v>4</v>
      </c>
      <c r="D5217">
        <v>4505</v>
      </c>
      <c r="E5217">
        <v>1</v>
      </c>
      <c r="F5217">
        <v>72</v>
      </c>
      <c r="G5217">
        <v>107.45</v>
      </c>
      <c r="H5217">
        <v>8946.3799999999992</v>
      </c>
      <c r="I5217">
        <f t="shared" si="81"/>
        <v>0</v>
      </c>
      <c r="J5217" t="s">
        <v>3686</v>
      </c>
    </row>
    <row r="5218" spans="1:10" hidden="1">
      <c r="A5218">
        <v>33</v>
      </c>
      <c r="B5218">
        <v>3</v>
      </c>
      <c r="C5218">
        <v>4</v>
      </c>
      <c r="D5218">
        <v>5573</v>
      </c>
      <c r="E5218">
        <v>0</v>
      </c>
      <c r="F5218">
        <v>4</v>
      </c>
      <c r="G5218">
        <v>19.55</v>
      </c>
      <c r="H5218">
        <v>185.16</v>
      </c>
      <c r="I5218">
        <f t="shared" si="81"/>
        <v>0</v>
      </c>
      <c r="J5218" t="s">
        <v>3686</v>
      </c>
    </row>
    <row r="5219" spans="1:10" hidden="1">
      <c r="A5219">
        <v>56</v>
      </c>
      <c r="B5219">
        <v>3</v>
      </c>
      <c r="C5219">
        <v>4</v>
      </c>
      <c r="D5219">
        <v>5465</v>
      </c>
      <c r="E5219">
        <v>1</v>
      </c>
      <c r="F5219">
        <v>17</v>
      </c>
      <c r="G5219">
        <v>55.35</v>
      </c>
      <c r="H5219">
        <v>1264.4100000000001</v>
      </c>
      <c r="I5219">
        <f t="shared" si="81"/>
        <v>0</v>
      </c>
      <c r="J5219" t="s">
        <v>3686</v>
      </c>
    </row>
    <row r="5220" spans="1:10" hidden="1">
      <c r="A5220">
        <v>35</v>
      </c>
      <c r="B5220">
        <v>3</v>
      </c>
      <c r="C5220">
        <v>4</v>
      </c>
      <c r="D5220">
        <v>6090</v>
      </c>
      <c r="E5220">
        <v>9</v>
      </c>
      <c r="F5220">
        <v>71</v>
      </c>
      <c r="G5220">
        <v>71.099999999999994</v>
      </c>
      <c r="H5220">
        <v>8477.4599999999991</v>
      </c>
      <c r="I5220">
        <f t="shared" si="81"/>
        <v>0</v>
      </c>
      <c r="J5220" t="s">
        <v>3686</v>
      </c>
    </row>
    <row r="5221" spans="1:10" hidden="1">
      <c r="A5221">
        <v>53</v>
      </c>
      <c r="B5221">
        <v>3</v>
      </c>
      <c r="C5221">
        <v>4</v>
      </c>
      <c r="D5221">
        <v>4473</v>
      </c>
      <c r="E5221">
        <v>1</v>
      </c>
      <c r="F5221">
        <v>19</v>
      </c>
      <c r="G5221">
        <v>89.35</v>
      </c>
      <c r="H5221">
        <v>2388.33</v>
      </c>
      <c r="I5221">
        <f t="shared" si="81"/>
        <v>0</v>
      </c>
      <c r="J5221" t="s">
        <v>3686</v>
      </c>
    </row>
    <row r="5222" spans="1:10" hidden="1">
      <c r="A5222">
        <v>25</v>
      </c>
      <c r="B5222">
        <v>0</v>
      </c>
      <c r="C5222">
        <v>4</v>
      </c>
      <c r="D5222">
        <v>3906</v>
      </c>
      <c r="E5222">
        <v>6</v>
      </c>
      <c r="F5222">
        <v>28</v>
      </c>
      <c r="G5222">
        <v>110.85</v>
      </c>
      <c r="H5222">
        <v>4483.16</v>
      </c>
      <c r="I5222">
        <f t="shared" si="81"/>
        <v>0</v>
      </c>
      <c r="J5222" t="s">
        <v>3686</v>
      </c>
    </row>
    <row r="5223" spans="1:10" hidden="1">
      <c r="A5223">
        <v>63</v>
      </c>
      <c r="B5223">
        <v>0</v>
      </c>
      <c r="C5223">
        <v>4</v>
      </c>
      <c r="D5223">
        <v>5590</v>
      </c>
      <c r="E5223">
        <v>7</v>
      </c>
      <c r="F5223">
        <v>72</v>
      </c>
      <c r="G5223">
        <v>74.400000000000006</v>
      </c>
      <c r="H5223">
        <v>5880.19</v>
      </c>
      <c r="I5223">
        <f t="shared" si="81"/>
        <v>0</v>
      </c>
      <c r="J5223" t="s">
        <v>3686</v>
      </c>
    </row>
    <row r="5224" spans="1:10" hidden="1">
      <c r="A5224">
        <v>24</v>
      </c>
      <c r="B5224">
        <v>0</v>
      </c>
      <c r="C5224">
        <v>4</v>
      </c>
      <c r="D5224">
        <v>5521</v>
      </c>
      <c r="E5224">
        <v>0</v>
      </c>
      <c r="F5224">
        <v>57</v>
      </c>
      <c r="G5224">
        <v>53.5</v>
      </c>
      <c r="H5224">
        <v>4656.88</v>
      </c>
      <c r="I5224">
        <f t="shared" si="81"/>
        <v>0</v>
      </c>
      <c r="J5224" t="s">
        <v>3686</v>
      </c>
    </row>
    <row r="5225" spans="1:10" hidden="1">
      <c r="A5225">
        <v>76</v>
      </c>
      <c r="B5225">
        <v>0</v>
      </c>
      <c r="C5225">
        <v>4</v>
      </c>
      <c r="D5225">
        <v>5113</v>
      </c>
      <c r="E5225">
        <v>0</v>
      </c>
      <c r="F5225">
        <v>64</v>
      </c>
      <c r="G5225">
        <v>74.650000000000006</v>
      </c>
      <c r="H5225">
        <v>6595.11</v>
      </c>
      <c r="I5225">
        <f t="shared" si="81"/>
        <v>0</v>
      </c>
      <c r="J5225" t="s">
        <v>3686</v>
      </c>
    </row>
    <row r="5226" spans="1:10" hidden="1">
      <c r="A5226">
        <v>69</v>
      </c>
      <c r="B5226">
        <v>0</v>
      </c>
      <c r="C5226">
        <v>4</v>
      </c>
      <c r="D5226">
        <v>2901</v>
      </c>
      <c r="E5226">
        <v>1</v>
      </c>
      <c r="F5226">
        <v>2</v>
      </c>
      <c r="G5226">
        <v>69.3</v>
      </c>
      <c r="H5226">
        <v>219.04</v>
      </c>
      <c r="I5226">
        <f t="shared" si="81"/>
        <v>0</v>
      </c>
      <c r="J5226" t="s">
        <v>3751</v>
      </c>
    </row>
    <row r="5227" spans="1:10" hidden="1">
      <c r="A5227">
        <v>78</v>
      </c>
      <c r="B5227">
        <v>0</v>
      </c>
      <c r="C5227">
        <v>4</v>
      </c>
      <c r="D5227">
        <v>4768</v>
      </c>
      <c r="E5227">
        <v>8</v>
      </c>
      <c r="F5227">
        <v>72</v>
      </c>
      <c r="G5227">
        <v>106.85</v>
      </c>
      <c r="H5227">
        <v>8342.6</v>
      </c>
      <c r="I5227">
        <f t="shared" si="81"/>
        <v>0</v>
      </c>
      <c r="J5227" t="s">
        <v>3686</v>
      </c>
    </row>
    <row r="5228" spans="1:10" hidden="1">
      <c r="A5228">
        <v>68</v>
      </c>
      <c r="B5228">
        <v>0</v>
      </c>
      <c r="C5228">
        <v>4</v>
      </c>
      <c r="D5228">
        <v>3960</v>
      </c>
      <c r="E5228">
        <v>0</v>
      </c>
      <c r="F5228">
        <v>45</v>
      </c>
      <c r="G5228">
        <v>93.9</v>
      </c>
      <c r="H5228">
        <v>4904.5</v>
      </c>
      <c r="I5228">
        <f t="shared" si="81"/>
        <v>0</v>
      </c>
      <c r="J5228" t="s">
        <v>3686</v>
      </c>
    </row>
    <row r="5229" spans="1:10" hidden="1">
      <c r="A5229">
        <v>79</v>
      </c>
      <c r="B5229">
        <v>0</v>
      </c>
      <c r="C5229">
        <v>4</v>
      </c>
      <c r="D5229">
        <v>4222</v>
      </c>
      <c r="E5229">
        <v>0</v>
      </c>
      <c r="F5229">
        <v>55</v>
      </c>
      <c r="G5229">
        <v>116.5</v>
      </c>
      <c r="H5229">
        <v>7994.05</v>
      </c>
      <c r="I5229">
        <f t="shared" si="81"/>
        <v>0</v>
      </c>
      <c r="J5229" t="s">
        <v>3686</v>
      </c>
    </row>
    <row r="5230" spans="1:10" hidden="1">
      <c r="A5230">
        <v>69</v>
      </c>
      <c r="B5230">
        <v>1</v>
      </c>
      <c r="C5230">
        <v>4</v>
      </c>
      <c r="D5230">
        <v>3733</v>
      </c>
      <c r="E5230">
        <v>1</v>
      </c>
      <c r="F5230">
        <v>29</v>
      </c>
      <c r="G5230">
        <v>103.95</v>
      </c>
      <c r="H5230">
        <v>4396.24</v>
      </c>
      <c r="I5230">
        <f t="shared" si="81"/>
        <v>0</v>
      </c>
      <c r="J5230" t="s">
        <v>3686</v>
      </c>
    </row>
    <row r="5231" spans="1:10" hidden="1">
      <c r="A5231">
        <v>76</v>
      </c>
      <c r="B5231">
        <v>0</v>
      </c>
      <c r="C5231">
        <v>4</v>
      </c>
      <c r="D5231">
        <v>4766</v>
      </c>
      <c r="E5231">
        <v>0</v>
      </c>
      <c r="F5231">
        <v>53</v>
      </c>
      <c r="G5231">
        <v>96.75</v>
      </c>
      <c r="H5231">
        <v>7039.29</v>
      </c>
      <c r="I5231">
        <f t="shared" si="81"/>
        <v>0</v>
      </c>
      <c r="J5231" t="s">
        <v>3686</v>
      </c>
    </row>
    <row r="5232" spans="1:10" hidden="1">
      <c r="A5232">
        <v>70</v>
      </c>
      <c r="B5232">
        <v>0</v>
      </c>
      <c r="C5232">
        <v>4</v>
      </c>
      <c r="D5232">
        <v>4529</v>
      </c>
      <c r="E5232">
        <v>0</v>
      </c>
      <c r="F5232">
        <v>62</v>
      </c>
      <c r="G5232">
        <v>56.15</v>
      </c>
      <c r="H5232">
        <v>3981.47</v>
      </c>
      <c r="I5232">
        <f t="shared" si="81"/>
        <v>0</v>
      </c>
      <c r="J5232" t="s">
        <v>3686</v>
      </c>
    </row>
    <row r="5233" spans="1:10" hidden="1">
      <c r="A5233">
        <v>69</v>
      </c>
      <c r="B5233">
        <v>0</v>
      </c>
      <c r="C5233">
        <v>4</v>
      </c>
      <c r="D5233">
        <v>3768</v>
      </c>
      <c r="E5233">
        <v>0</v>
      </c>
      <c r="F5233">
        <v>10</v>
      </c>
      <c r="G5233">
        <v>19.850000000000001</v>
      </c>
      <c r="H5233">
        <v>212.85</v>
      </c>
      <c r="I5233">
        <f t="shared" si="81"/>
        <v>0</v>
      </c>
      <c r="J5233" t="s">
        <v>3686</v>
      </c>
    </row>
    <row r="5234" spans="1:10" hidden="1">
      <c r="A5234">
        <v>72</v>
      </c>
      <c r="B5234">
        <v>0</v>
      </c>
      <c r="C5234">
        <v>4</v>
      </c>
      <c r="D5234">
        <v>6301</v>
      </c>
      <c r="E5234">
        <v>9</v>
      </c>
      <c r="F5234">
        <v>61</v>
      </c>
      <c r="G5234">
        <v>73.8</v>
      </c>
      <c r="H5234">
        <v>4674.01</v>
      </c>
      <c r="I5234">
        <f t="shared" si="81"/>
        <v>0</v>
      </c>
      <c r="J5234" t="s">
        <v>3686</v>
      </c>
    </row>
    <row r="5235" spans="1:10" hidden="1">
      <c r="A5235">
        <v>48</v>
      </c>
      <c r="B5235">
        <v>0</v>
      </c>
      <c r="C5235">
        <v>4</v>
      </c>
      <c r="D5235">
        <v>4474</v>
      </c>
      <c r="E5235">
        <v>0</v>
      </c>
      <c r="F5235">
        <v>58</v>
      </c>
      <c r="G5235">
        <v>70.099999999999994</v>
      </c>
      <c r="H5235">
        <v>6802.21</v>
      </c>
      <c r="I5235">
        <f t="shared" si="81"/>
        <v>0</v>
      </c>
      <c r="J5235" t="s">
        <v>3686</v>
      </c>
    </row>
    <row r="5236" spans="1:10" hidden="1">
      <c r="A5236">
        <v>29</v>
      </c>
      <c r="B5236">
        <v>0</v>
      </c>
      <c r="C5236">
        <v>4</v>
      </c>
      <c r="D5236">
        <v>5594</v>
      </c>
      <c r="E5236">
        <v>0</v>
      </c>
      <c r="F5236">
        <v>57</v>
      </c>
      <c r="G5236">
        <v>53.75</v>
      </c>
      <c r="H5236">
        <v>3196</v>
      </c>
      <c r="I5236">
        <f t="shared" si="81"/>
        <v>0</v>
      </c>
      <c r="J5236" t="s">
        <v>3686</v>
      </c>
    </row>
    <row r="5237" spans="1:10" hidden="1">
      <c r="A5237">
        <v>57</v>
      </c>
      <c r="B5237">
        <v>0</v>
      </c>
      <c r="C5237">
        <v>4</v>
      </c>
      <c r="D5237">
        <v>6468</v>
      </c>
      <c r="E5237">
        <v>0</v>
      </c>
      <c r="F5237">
        <v>62</v>
      </c>
      <c r="G5237">
        <v>92.3</v>
      </c>
      <c r="H5237">
        <v>7241.15</v>
      </c>
      <c r="I5237">
        <f t="shared" si="81"/>
        <v>0</v>
      </c>
      <c r="J5237" t="s">
        <v>3686</v>
      </c>
    </row>
    <row r="5238" spans="1:10" hidden="1">
      <c r="A5238">
        <v>26</v>
      </c>
      <c r="B5238">
        <v>0</v>
      </c>
      <c r="C5238">
        <v>4</v>
      </c>
      <c r="D5238">
        <v>6213</v>
      </c>
      <c r="E5238">
        <v>0</v>
      </c>
      <c r="F5238">
        <v>60</v>
      </c>
      <c r="G5238">
        <v>19.850000000000001</v>
      </c>
      <c r="H5238">
        <v>2995.3</v>
      </c>
      <c r="I5238">
        <f t="shared" si="81"/>
        <v>0</v>
      </c>
      <c r="J5238" t="s">
        <v>3686</v>
      </c>
    </row>
    <row r="5239" spans="1:10" hidden="1">
      <c r="A5239">
        <v>56</v>
      </c>
      <c r="B5239">
        <v>2</v>
      </c>
      <c r="C5239">
        <v>4</v>
      </c>
      <c r="D5239">
        <v>5068</v>
      </c>
      <c r="E5239">
        <v>10</v>
      </c>
      <c r="F5239">
        <v>1</v>
      </c>
      <c r="G5239">
        <v>48.75</v>
      </c>
      <c r="H5239">
        <v>75.010000000000005</v>
      </c>
      <c r="I5239">
        <f t="shared" si="81"/>
        <v>0</v>
      </c>
      <c r="J5239" t="s">
        <v>3751</v>
      </c>
    </row>
    <row r="5240" spans="1:10" hidden="1">
      <c r="A5240">
        <v>35</v>
      </c>
      <c r="B5240">
        <v>3</v>
      </c>
      <c r="C5240">
        <v>4</v>
      </c>
      <c r="D5240">
        <v>4803</v>
      </c>
      <c r="E5240">
        <v>1</v>
      </c>
      <c r="F5240">
        <v>67</v>
      </c>
      <c r="G5240">
        <v>94.1</v>
      </c>
      <c r="H5240">
        <v>7066.6</v>
      </c>
      <c r="I5240">
        <f t="shared" si="81"/>
        <v>0</v>
      </c>
      <c r="J5240" t="s">
        <v>3686</v>
      </c>
    </row>
    <row r="5241" spans="1:10" hidden="1">
      <c r="A5241">
        <v>53</v>
      </c>
      <c r="B5241">
        <v>0</v>
      </c>
      <c r="C5241">
        <v>4</v>
      </c>
      <c r="D5241">
        <v>5718</v>
      </c>
      <c r="E5241">
        <v>0</v>
      </c>
      <c r="F5241">
        <v>14</v>
      </c>
      <c r="G5241">
        <v>59.1</v>
      </c>
      <c r="H5241">
        <v>1248.99</v>
      </c>
      <c r="I5241">
        <f t="shared" si="81"/>
        <v>0</v>
      </c>
      <c r="J5241" t="s">
        <v>3686</v>
      </c>
    </row>
    <row r="5242" spans="1:10" hidden="1">
      <c r="A5242">
        <v>32</v>
      </c>
      <c r="B5242">
        <v>3</v>
      </c>
      <c r="C5242">
        <v>4</v>
      </c>
      <c r="D5242">
        <v>5271</v>
      </c>
      <c r="E5242">
        <v>4</v>
      </c>
      <c r="F5242">
        <v>16</v>
      </c>
      <c r="G5242">
        <v>20.149999999999999</v>
      </c>
      <c r="H5242">
        <v>958.15</v>
      </c>
      <c r="I5242">
        <f t="shared" si="81"/>
        <v>0</v>
      </c>
      <c r="J5242" t="s">
        <v>3686</v>
      </c>
    </row>
    <row r="5243" spans="1:10" hidden="1">
      <c r="A5243">
        <v>53</v>
      </c>
      <c r="B5243">
        <v>0</v>
      </c>
      <c r="C5243">
        <v>4</v>
      </c>
      <c r="D5243">
        <v>5254</v>
      </c>
      <c r="E5243">
        <v>0</v>
      </c>
      <c r="F5243">
        <v>62</v>
      </c>
      <c r="G5243">
        <v>43.7</v>
      </c>
      <c r="H5243">
        <v>2618.3000000000002</v>
      </c>
      <c r="I5243">
        <f t="shared" si="81"/>
        <v>0</v>
      </c>
      <c r="J5243" t="s">
        <v>3686</v>
      </c>
    </row>
    <row r="5244" spans="1:10" hidden="1">
      <c r="A5244">
        <v>19</v>
      </c>
      <c r="B5244">
        <v>3</v>
      </c>
      <c r="C5244">
        <v>4</v>
      </c>
      <c r="D5244">
        <v>5206</v>
      </c>
      <c r="E5244">
        <v>8</v>
      </c>
      <c r="F5244">
        <v>64</v>
      </c>
      <c r="G5244">
        <v>92.85</v>
      </c>
      <c r="H5244">
        <v>8378.83</v>
      </c>
      <c r="I5244">
        <f t="shared" si="81"/>
        <v>0</v>
      </c>
      <c r="J5244" t="s">
        <v>3686</v>
      </c>
    </row>
    <row r="5245" spans="1:10" hidden="1">
      <c r="A5245">
        <v>30</v>
      </c>
      <c r="B5245">
        <v>2</v>
      </c>
      <c r="C5245">
        <v>4</v>
      </c>
      <c r="D5245">
        <v>3000</v>
      </c>
      <c r="E5245">
        <v>5</v>
      </c>
      <c r="F5245">
        <v>24</v>
      </c>
      <c r="G5245">
        <v>20.25</v>
      </c>
      <c r="H5245">
        <v>1419.19</v>
      </c>
      <c r="I5245">
        <f t="shared" si="81"/>
        <v>0</v>
      </c>
      <c r="J5245" t="s">
        <v>3686</v>
      </c>
    </row>
    <row r="5246" spans="1:10" hidden="1">
      <c r="A5246">
        <v>21</v>
      </c>
      <c r="B5246">
        <v>3</v>
      </c>
      <c r="C5246">
        <v>4</v>
      </c>
      <c r="D5246">
        <v>3163</v>
      </c>
      <c r="E5246">
        <v>6</v>
      </c>
      <c r="F5246">
        <v>13</v>
      </c>
      <c r="G5246">
        <v>20.85</v>
      </c>
      <c r="H5246">
        <v>631.41</v>
      </c>
      <c r="I5246">
        <f t="shared" si="81"/>
        <v>0</v>
      </c>
      <c r="J5246" t="s">
        <v>3686</v>
      </c>
    </row>
    <row r="5247" spans="1:10" hidden="1">
      <c r="A5247">
        <v>21</v>
      </c>
      <c r="B5247">
        <v>0</v>
      </c>
      <c r="C5247">
        <v>4</v>
      </c>
      <c r="D5247">
        <v>4063</v>
      </c>
      <c r="E5247">
        <v>0</v>
      </c>
      <c r="F5247">
        <v>1</v>
      </c>
      <c r="G5247">
        <v>70.25</v>
      </c>
      <c r="H5247">
        <v>90.3</v>
      </c>
      <c r="I5247">
        <f t="shared" si="81"/>
        <v>0</v>
      </c>
      <c r="J5247" t="s">
        <v>3751</v>
      </c>
    </row>
    <row r="5248" spans="1:10" hidden="1">
      <c r="A5248">
        <v>61</v>
      </c>
      <c r="B5248">
        <v>0</v>
      </c>
      <c r="C5248">
        <v>4</v>
      </c>
      <c r="D5248">
        <v>2176</v>
      </c>
      <c r="E5248">
        <v>0</v>
      </c>
      <c r="F5248">
        <v>27</v>
      </c>
      <c r="G5248">
        <v>19.850000000000001</v>
      </c>
      <c r="H5248">
        <v>1756.55</v>
      </c>
      <c r="I5248">
        <f t="shared" si="81"/>
        <v>0</v>
      </c>
      <c r="J5248" t="s">
        <v>3686</v>
      </c>
    </row>
    <row r="5249" spans="1:10" hidden="1">
      <c r="A5249">
        <v>56</v>
      </c>
      <c r="B5249">
        <v>0</v>
      </c>
      <c r="C5249">
        <v>4</v>
      </c>
      <c r="D5249">
        <v>5614</v>
      </c>
      <c r="E5249">
        <v>0</v>
      </c>
      <c r="F5249">
        <v>41</v>
      </c>
      <c r="G5249">
        <v>98.05</v>
      </c>
      <c r="H5249">
        <v>5187.3900000000003</v>
      </c>
      <c r="I5249">
        <f t="shared" si="81"/>
        <v>0</v>
      </c>
      <c r="J5249" t="s">
        <v>3686</v>
      </c>
    </row>
    <row r="5250" spans="1:10" hidden="1">
      <c r="A5250">
        <v>20</v>
      </c>
      <c r="B5250">
        <v>2</v>
      </c>
      <c r="C5250">
        <v>4</v>
      </c>
      <c r="D5250">
        <v>6315</v>
      </c>
      <c r="E5250">
        <v>1</v>
      </c>
      <c r="F5250">
        <v>69</v>
      </c>
      <c r="G5250">
        <v>106.35</v>
      </c>
      <c r="H5250">
        <v>10221.85</v>
      </c>
      <c r="I5250">
        <f t="shared" ref="I5250:I5313" si="82">IF(J5250="Churned",1,0)</f>
        <v>0</v>
      </c>
      <c r="J5250" t="s">
        <v>3686</v>
      </c>
    </row>
    <row r="5251" spans="1:10" hidden="1">
      <c r="A5251">
        <v>27</v>
      </c>
      <c r="B5251">
        <v>2</v>
      </c>
      <c r="C5251">
        <v>4</v>
      </c>
      <c r="D5251">
        <v>4485</v>
      </c>
      <c r="E5251">
        <v>7</v>
      </c>
      <c r="F5251">
        <v>66</v>
      </c>
      <c r="G5251">
        <v>19.75</v>
      </c>
      <c r="H5251">
        <v>3425.48</v>
      </c>
      <c r="I5251">
        <f t="shared" si="82"/>
        <v>0</v>
      </c>
      <c r="J5251" t="s">
        <v>3686</v>
      </c>
    </row>
    <row r="5252" spans="1:10" hidden="1">
      <c r="A5252">
        <v>43</v>
      </c>
      <c r="B5252">
        <v>3</v>
      </c>
      <c r="C5252">
        <v>4</v>
      </c>
      <c r="D5252">
        <v>4710</v>
      </c>
      <c r="E5252">
        <v>8</v>
      </c>
      <c r="F5252">
        <v>72</v>
      </c>
      <c r="G5252">
        <v>38.5</v>
      </c>
      <c r="H5252">
        <v>2763</v>
      </c>
      <c r="I5252">
        <f t="shared" si="82"/>
        <v>0</v>
      </c>
      <c r="J5252" t="s">
        <v>3686</v>
      </c>
    </row>
    <row r="5253" spans="1:10" hidden="1">
      <c r="A5253">
        <v>38</v>
      </c>
      <c r="B5253">
        <v>0</v>
      </c>
      <c r="C5253">
        <v>4</v>
      </c>
      <c r="D5253">
        <v>4250</v>
      </c>
      <c r="E5253">
        <v>0</v>
      </c>
      <c r="F5253">
        <v>48</v>
      </c>
      <c r="G5253">
        <v>83.45</v>
      </c>
      <c r="H5253">
        <v>6072.33</v>
      </c>
      <c r="I5253">
        <f t="shared" si="82"/>
        <v>0</v>
      </c>
      <c r="J5253" t="s">
        <v>3686</v>
      </c>
    </row>
    <row r="5254" spans="1:10" hidden="1">
      <c r="A5254">
        <v>62</v>
      </c>
      <c r="B5254">
        <v>1</v>
      </c>
      <c r="C5254">
        <v>4</v>
      </c>
      <c r="D5254">
        <v>5833</v>
      </c>
      <c r="E5254">
        <v>0</v>
      </c>
      <c r="F5254">
        <v>30</v>
      </c>
      <c r="G5254">
        <v>44.5</v>
      </c>
      <c r="H5254">
        <v>1307.8</v>
      </c>
      <c r="I5254">
        <f t="shared" si="82"/>
        <v>0</v>
      </c>
      <c r="J5254" t="s">
        <v>3686</v>
      </c>
    </row>
    <row r="5255" spans="1:10" hidden="1">
      <c r="A5255">
        <v>25</v>
      </c>
      <c r="B5255">
        <v>2</v>
      </c>
      <c r="C5255">
        <v>4</v>
      </c>
      <c r="D5255">
        <v>5693</v>
      </c>
      <c r="E5255">
        <v>0</v>
      </c>
      <c r="F5255">
        <v>56</v>
      </c>
      <c r="G5255">
        <v>94.8</v>
      </c>
      <c r="H5255">
        <v>5856.22</v>
      </c>
      <c r="I5255">
        <f t="shared" si="82"/>
        <v>0</v>
      </c>
      <c r="J5255" t="s">
        <v>3686</v>
      </c>
    </row>
    <row r="5256" spans="1:10" hidden="1">
      <c r="A5256">
        <v>30</v>
      </c>
      <c r="B5256">
        <v>0</v>
      </c>
      <c r="C5256">
        <v>4</v>
      </c>
      <c r="D5256">
        <v>4267</v>
      </c>
      <c r="E5256">
        <v>0</v>
      </c>
      <c r="F5256">
        <v>2</v>
      </c>
      <c r="G5256">
        <v>81.5</v>
      </c>
      <c r="H5256">
        <v>212.45</v>
      </c>
      <c r="I5256">
        <f t="shared" si="82"/>
        <v>0</v>
      </c>
      <c r="J5256" t="s">
        <v>3751</v>
      </c>
    </row>
    <row r="5257" spans="1:10" hidden="1">
      <c r="A5257">
        <v>61</v>
      </c>
      <c r="B5257">
        <v>0</v>
      </c>
      <c r="C5257">
        <v>4</v>
      </c>
      <c r="D5257">
        <v>5655</v>
      </c>
      <c r="E5257">
        <v>0</v>
      </c>
      <c r="F5257">
        <v>30</v>
      </c>
      <c r="G5257">
        <v>104.1</v>
      </c>
      <c r="H5257">
        <v>4379</v>
      </c>
      <c r="I5257">
        <f t="shared" si="82"/>
        <v>0</v>
      </c>
      <c r="J5257" t="s">
        <v>3686</v>
      </c>
    </row>
    <row r="5258" spans="1:10" hidden="1">
      <c r="A5258">
        <v>71</v>
      </c>
      <c r="B5258">
        <v>0</v>
      </c>
      <c r="C5258">
        <v>4</v>
      </c>
      <c r="D5258">
        <v>2715</v>
      </c>
      <c r="E5258">
        <v>0</v>
      </c>
      <c r="F5258">
        <v>35</v>
      </c>
      <c r="G5258">
        <v>73</v>
      </c>
      <c r="H5258">
        <v>2577.65</v>
      </c>
      <c r="I5258">
        <f t="shared" si="82"/>
        <v>0</v>
      </c>
      <c r="J5258" t="s">
        <v>3686</v>
      </c>
    </row>
    <row r="5259" spans="1:10" hidden="1">
      <c r="A5259">
        <v>66</v>
      </c>
      <c r="B5259">
        <v>0</v>
      </c>
      <c r="C5259">
        <v>4</v>
      </c>
      <c r="D5259">
        <v>3460</v>
      </c>
      <c r="E5259">
        <v>0</v>
      </c>
      <c r="F5259">
        <v>20</v>
      </c>
      <c r="G5259">
        <v>44.35</v>
      </c>
      <c r="H5259">
        <v>1010.15</v>
      </c>
      <c r="I5259">
        <f t="shared" si="82"/>
        <v>0</v>
      </c>
      <c r="J5259" t="s">
        <v>3686</v>
      </c>
    </row>
    <row r="5260" spans="1:10" hidden="1">
      <c r="A5260">
        <v>80</v>
      </c>
      <c r="B5260">
        <v>0</v>
      </c>
      <c r="C5260">
        <v>4</v>
      </c>
      <c r="D5260">
        <v>4517</v>
      </c>
      <c r="E5260">
        <v>8</v>
      </c>
      <c r="F5260">
        <v>1</v>
      </c>
      <c r="G5260">
        <v>20.65</v>
      </c>
      <c r="H5260">
        <v>55.89</v>
      </c>
      <c r="I5260">
        <f t="shared" si="82"/>
        <v>0</v>
      </c>
      <c r="J5260" t="s">
        <v>3751</v>
      </c>
    </row>
    <row r="5261" spans="1:10" hidden="1">
      <c r="A5261">
        <v>79</v>
      </c>
      <c r="B5261">
        <v>0</v>
      </c>
      <c r="C5261">
        <v>4</v>
      </c>
      <c r="D5261">
        <v>5634</v>
      </c>
      <c r="E5261">
        <v>0</v>
      </c>
      <c r="F5261">
        <v>3</v>
      </c>
      <c r="G5261">
        <v>19.850000000000001</v>
      </c>
      <c r="H5261">
        <v>66.56</v>
      </c>
      <c r="I5261">
        <f t="shared" si="82"/>
        <v>0</v>
      </c>
      <c r="J5261" t="s">
        <v>3751</v>
      </c>
    </row>
    <row r="5262" spans="1:10" hidden="1">
      <c r="A5262">
        <v>35</v>
      </c>
      <c r="B5262">
        <v>0</v>
      </c>
      <c r="C5262">
        <v>4</v>
      </c>
      <c r="D5262">
        <v>5262</v>
      </c>
      <c r="E5262">
        <v>0</v>
      </c>
      <c r="F5262">
        <v>1</v>
      </c>
      <c r="G5262">
        <v>49.5</v>
      </c>
      <c r="H5262">
        <v>96.49</v>
      </c>
      <c r="I5262">
        <f t="shared" si="82"/>
        <v>0</v>
      </c>
      <c r="J5262" t="s">
        <v>3751</v>
      </c>
    </row>
    <row r="5263" spans="1:10" hidden="1">
      <c r="A5263">
        <v>64</v>
      </c>
      <c r="B5263">
        <v>2</v>
      </c>
      <c r="C5263">
        <v>4</v>
      </c>
      <c r="D5263">
        <v>5907</v>
      </c>
      <c r="E5263">
        <v>8</v>
      </c>
      <c r="F5263">
        <v>70</v>
      </c>
      <c r="G5263">
        <v>24.7</v>
      </c>
      <c r="H5263">
        <v>3809</v>
      </c>
      <c r="I5263">
        <f t="shared" si="82"/>
        <v>0</v>
      </c>
      <c r="J5263" t="s">
        <v>3686</v>
      </c>
    </row>
    <row r="5264" spans="1:10" hidden="1">
      <c r="A5264">
        <v>22</v>
      </c>
      <c r="B5264">
        <v>0</v>
      </c>
      <c r="C5264">
        <v>4</v>
      </c>
      <c r="D5264">
        <v>5736</v>
      </c>
      <c r="E5264">
        <v>0</v>
      </c>
      <c r="F5264">
        <v>2</v>
      </c>
      <c r="G5264">
        <v>20.25</v>
      </c>
      <c r="H5264">
        <v>68.459999999999994</v>
      </c>
      <c r="I5264">
        <f t="shared" si="82"/>
        <v>0</v>
      </c>
      <c r="J5264" t="s">
        <v>3751</v>
      </c>
    </row>
    <row r="5265" spans="1:10" hidden="1">
      <c r="A5265">
        <v>56</v>
      </c>
      <c r="B5265">
        <v>0</v>
      </c>
      <c r="C5265">
        <v>4</v>
      </c>
      <c r="D5265">
        <v>2712</v>
      </c>
      <c r="E5265">
        <v>0</v>
      </c>
      <c r="F5265">
        <v>29</v>
      </c>
      <c r="G5265">
        <v>19.850000000000001</v>
      </c>
      <c r="H5265">
        <v>738.06</v>
      </c>
      <c r="I5265">
        <f t="shared" si="82"/>
        <v>0</v>
      </c>
      <c r="J5265" t="s">
        <v>3686</v>
      </c>
    </row>
    <row r="5266" spans="1:10" hidden="1">
      <c r="A5266">
        <v>43</v>
      </c>
      <c r="B5266">
        <v>0</v>
      </c>
      <c r="C5266">
        <v>4</v>
      </c>
      <c r="D5266">
        <v>5279</v>
      </c>
      <c r="E5266">
        <v>0</v>
      </c>
      <c r="F5266">
        <v>1</v>
      </c>
      <c r="G5266">
        <v>19.05</v>
      </c>
      <c r="H5266">
        <v>24.07</v>
      </c>
      <c r="I5266">
        <f t="shared" si="82"/>
        <v>0</v>
      </c>
      <c r="J5266" t="s">
        <v>3751</v>
      </c>
    </row>
    <row r="5267" spans="1:10" hidden="1">
      <c r="A5267">
        <v>35</v>
      </c>
      <c r="B5267">
        <v>0</v>
      </c>
      <c r="C5267">
        <v>4</v>
      </c>
      <c r="D5267">
        <v>4328</v>
      </c>
      <c r="E5267">
        <v>0</v>
      </c>
      <c r="F5267">
        <v>69</v>
      </c>
      <c r="G5267">
        <v>19.95</v>
      </c>
      <c r="H5267">
        <v>1894.77</v>
      </c>
      <c r="I5267">
        <f t="shared" si="82"/>
        <v>0</v>
      </c>
      <c r="J5267" t="s">
        <v>3686</v>
      </c>
    </row>
    <row r="5268" spans="1:10" hidden="1">
      <c r="A5268">
        <v>46</v>
      </c>
      <c r="B5268">
        <v>0</v>
      </c>
      <c r="C5268">
        <v>4</v>
      </c>
      <c r="D5268">
        <v>4697</v>
      </c>
      <c r="E5268">
        <v>0</v>
      </c>
      <c r="F5268">
        <v>2</v>
      </c>
      <c r="G5268">
        <v>50.2</v>
      </c>
      <c r="H5268">
        <v>131.93</v>
      </c>
      <c r="I5268">
        <f t="shared" si="82"/>
        <v>0</v>
      </c>
      <c r="J5268" t="s">
        <v>3751</v>
      </c>
    </row>
    <row r="5269" spans="1:10" hidden="1">
      <c r="A5269">
        <v>46</v>
      </c>
      <c r="B5269">
        <v>0</v>
      </c>
      <c r="C5269">
        <v>4</v>
      </c>
      <c r="D5269">
        <v>5479</v>
      </c>
      <c r="E5269">
        <v>0</v>
      </c>
      <c r="F5269">
        <v>1</v>
      </c>
      <c r="G5269">
        <v>44.75</v>
      </c>
      <c r="H5269">
        <v>73.319999999999993</v>
      </c>
      <c r="I5269">
        <f t="shared" si="82"/>
        <v>0</v>
      </c>
      <c r="J5269" t="s">
        <v>3751</v>
      </c>
    </row>
    <row r="5270" spans="1:10" hidden="1">
      <c r="A5270">
        <v>24</v>
      </c>
      <c r="B5270">
        <v>0</v>
      </c>
      <c r="C5270">
        <v>4</v>
      </c>
      <c r="D5270">
        <v>5213</v>
      </c>
      <c r="E5270">
        <v>0</v>
      </c>
      <c r="F5270">
        <v>64</v>
      </c>
      <c r="G5270">
        <v>99.25</v>
      </c>
      <c r="H5270">
        <v>8888.01</v>
      </c>
      <c r="I5270">
        <f t="shared" si="82"/>
        <v>0</v>
      </c>
      <c r="J5270" t="s">
        <v>3686</v>
      </c>
    </row>
    <row r="5271" spans="1:10" hidden="1">
      <c r="A5271">
        <v>61</v>
      </c>
      <c r="B5271">
        <v>3</v>
      </c>
      <c r="C5271">
        <v>4</v>
      </c>
      <c r="D5271">
        <v>5172</v>
      </c>
      <c r="E5271">
        <v>10</v>
      </c>
      <c r="F5271">
        <v>56</v>
      </c>
      <c r="G5271">
        <v>20.05</v>
      </c>
      <c r="H5271">
        <v>3071.38</v>
      </c>
      <c r="I5271">
        <f t="shared" si="82"/>
        <v>0</v>
      </c>
      <c r="J5271" t="s">
        <v>3686</v>
      </c>
    </row>
    <row r="5272" spans="1:10" hidden="1">
      <c r="A5272">
        <v>37</v>
      </c>
      <c r="B5272">
        <v>0</v>
      </c>
      <c r="C5272">
        <v>4</v>
      </c>
      <c r="D5272">
        <v>3302</v>
      </c>
      <c r="E5272">
        <v>0</v>
      </c>
      <c r="F5272">
        <v>30</v>
      </c>
      <c r="G5272">
        <v>19.7</v>
      </c>
      <c r="H5272">
        <v>1362.15</v>
      </c>
      <c r="I5272">
        <f t="shared" si="82"/>
        <v>0</v>
      </c>
      <c r="J5272" t="s">
        <v>3686</v>
      </c>
    </row>
    <row r="5273" spans="1:10" hidden="1">
      <c r="A5273">
        <v>38</v>
      </c>
      <c r="B5273">
        <v>0</v>
      </c>
      <c r="C5273">
        <v>4</v>
      </c>
      <c r="D5273">
        <v>5369</v>
      </c>
      <c r="E5273">
        <v>0</v>
      </c>
      <c r="F5273">
        <v>8</v>
      </c>
      <c r="G5273">
        <v>29.35</v>
      </c>
      <c r="H5273">
        <v>226.45</v>
      </c>
      <c r="I5273">
        <f t="shared" si="82"/>
        <v>0</v>
      </c>
      <c r="J5273" t="s">
        <v>3686</v>
      </c>
    </row>
    <row r="5274" spans="1:10" hidden="1">
      <c r="A5274">
        <v>58</v>
      </c>
      <c r="B5274">
        <v>0</v>
      </c>
      <c r="C5274">
        <v>4</v>
      </c>
      <c r="D5274">
        <v>4163</v>
      </c>
      <c r="E5274">
        <v>0</v>
      </c>
      <c r="F5274">
        <v>10</v>
      </c>
      <c r="G5274">
        <v>54.5</v>
      </c>
      <c r="H5274">
        <v>908</v>
      </c>
      <c r="I5274">
        <f t="shared" si="82"/>
        <v>0</v>
      </c>
      <c r="J5274" t="s">
        <v>3686</v>
      </c>
    </row>
    <row r="5275" spans="1:10" hidden="1">
      <c r="A5275">
        <v>62</v>
      </c>
      <c r="B5275">
        <v>0</v>
      </c>
      <c r="C5275">
        <v>4</v>
      </c>
      <c r="D5275">
        <v>3363</v>
      </c>
      <c r="E5275">
        <v>4</v>
      </c>
      <c r="F5275">
        <v>42</v>
      </c>
      <c r="G5275">
        <v>84.35</v>
      </c>
      <c r="H5275">
        <v>3984.88</v>
      </c>
      <c r="I5275">
        <f t="shared" si="82"/>
        <v>0</v>
      </c>
      <c r="J5275" t="s">
        <v>3686</v>
      </c>
    </row>
    <row r="5276" spans="1:10" hidden="1">
      <c r="A5276">
        <v>47</v>
      </c>
      <c r="B5276">
        <v>0</v>
      </c>
      <c r="C5276">
        <v>4</v>
      </c>
      <c r="D5276">
        <v>3161</v>
      </c>
      <c r="E5276">
        <v>0</v>
      </c>
      <c r="F5276">
        <v>13</v>
      </c>
      <c r="G5276">
        <v>55.15</v>
      </c>
      <c r="H5276">
        <v>1349.74</v>
      </c>
      <c r="I5276">
        <f t="shared" si="82"/>
        <v>0</v>
      </c>
      <c r="J5276" t="s">
        <v>3686</v>
      </c>
    </row>
    <row r="5277" spans="1:10" hidden="1">
      <c r="A5277">
        <v>29</v>
      </c>
      <c r="B5277">
        <v>0</v>
      </c>
      <c r="C5277">
        <v>4</v>
      </c>
      <c r="D5277">
        <v>4148</v>
      </c>
      <c r="E5277">
        <v>0</v>
      </c>
      <c r="F5277">
        <v>61</v>
      </c>
      <c r="G5277">
        <v>103.95</v>
      </c>
      <c r="H5277">
        <v>7364.84</v>
      </c>
      <c r="I5277">
        <f t="shared" si="82"/>
        <v>0</v>
      </c>
      <c r="J5277" t="s">
        <v>3686</v>
      </c>
    </row>
    <row r="5278" spans="1:10" hidden="1">
      <c r="A5278">
        <v>25</v>
      </c>
      <c r="B5278">
        <v>1</v>
      </c>
      <c r="C5278">
        <v>4</v>
      </c>
      <c r="D5278">
        <v>3591</v>
      </c>
      <c r="E5278">
        <v>3</v>
      </c>
      <c r="F5278">
        <v>15</v>
      </c>
      <c r="G5278">
        <v>20.05</v>
      </c>
      <c r="H5278">
        <v>852.8</v>
      </c>
      <c r="I5278">
        <f t="shared" si="82"/>
        <v>0</v>
      </c>
      <c r="J5278" t="s">
        <v>3686</v>
      </c>
    </row>
    <row r="5279" spans="1:10" hidden="1">
      <c r="A5279">
        <v>20</v>
      </c>
      <c r="B5279">
        <v>0</v>
      </c>
      <c r="C5279">
        <v>4</v>
      </c>
      <c r="D5279">
        <v>4725</v>
      </c>
      <c r="E5279">
        <v>1</v>
      </c>
      <c r="F5279">
        <v>49</v>
      </c>
      <c r="G5279">
        <v>99.4</v>
      </c>
      <c r="H5279">
        <v>5642.11</v>
      </c>
      <c r="I5279">
        <f t="shared" si="82"/>
        <v>0</v>
      </c>
      <c r="J5279" t="s">
        <v>3686</v>
      </c>
    </row>
    <row r="5280" spans="1:10" hidden="1">
      <c r="A5280">
        <v>21</v>
      </c>
      <c r="B5280">
        <v>0</v>
      </c>
      <c r="C5280">
        <v>4</v>
      </c>
      <c r="D5280">
        <v>4112</v>
      </c>
      <c r="E5280">
        <v>0</v>
      </c>
      <c r="F5280">
        <v>44</v>
      </c>
      <c r="G5280">
        <v>88.15</v>
      </c>
      <c r="H5280">
        <v>5417.72</v>
      </c>
      <c r="I5280">
        <f t="shared" si="82"/>
        <v>0</v>
      </c>
      <c r="J5280" t="s">
        <v>3686</v>
      </c>
    </row>
    <row r="5281" spans="1:10" hidden="1">
      <c r="A5281">
        <v>57</v>
      </c>
      <c r="B5281">
        <v>0</v>
      </c>
      <c r="C5281">
        <v>4</v>
      </c>
      <c r="D5281">
        <v>5357</v>
      </c>
      <c r="E5281">
        <v>0</v>
      </c>
      <c r="F5281">
        <v>22</v>
      </c>
      <c r="G5281">
        <v>83.05</v>
      </c>
      <c r="H5281">
        <v>2051.42</v>
      </c>
      <c r="I5281">
        <f t="shared" si="82"/>
        <v>0</v>
      </c>
      <c r="J5281" t="s">
        <v>3686</v>
      </c>
    </row>
    <row r="5282" spans="1:10" hidden="1">
      <c r="A5282">
        <v>20</v>
      </c>
      <c r="B5282">
        <v>0</v>
      </c>
      <c r="C5282">
        <v>4</v>
      </c>
      <c r="D5282">
        <v>4544</v>
      </c>
      <c r="E5282">
        <v>8</v>
      </c>
      <c r="F5282">
        <v>54</v>
      </c>
      <c r="G5282">
        <v>74.55</v>
      </c>
      <c r="H5282">
        <v>4957.17</v>
      </c>
      <c r="I5282">
        <f t="shared" si="82"/>
        <v>0</v>
      </c>
      <c r="J5282" t="s">
        <v>3686</v>
      </c>
    </row>
    <row r="5283" spans="1:10" hidden="1">
      <c r="A5283">
        <v>35</v>
      </c>
      <c r="B5283">
        <v>0</v>
      </c>
      <c r="C5283">
        <v>4</v>
      </c>
      <c r="D5283">
        <v>4001</v>
      </c>
      <c r="E5283">
        <v>5</v>
      </c>
      <c r="F5283">
        <v>67</v>
      </c>
      <c r="G5283">
        <v>93.15</v>
      </c>
      <c r="H5283">
        <v>7624</v>
      </c>
      <c r="I5283">
        <f t="shared" si="82"/>
        <v>0</v>
      </c>
      <c r="J5283" t="s">
        <v>3686</v>
      </c>
    </row>
    <row r="5284" spans="1:10" hidden="1">
      <c r="A5284">
        <v>35</v>
      </c>
      <c r="B5284">
        <v>2</v>
      </c>
      <c r="C5284">
        <v>4</v>
      </c>
      <c r="D5284">
        <v>2258</v>
      </c>
      <c r="E5284">
        <v>8</v>
      </c>
      <c r="F5284">
        <v>22</v>
      </c>
      <c r="G5284">
        <v>20.75</v>
      </c>
      <c r="H5284">
        <v>1450.05</v>
      </c>
      <c r="I5284">
        <f t="shared" si="82"/>
        <v>0</v>
      </c>
      <c r="J5284" t="s">
        <v>3686</v>
      </c>
    </row>
    <row r="5285" spans="1:10" hidden="1">
      <c r="A5285">
        <v>48</v>
      </c>
      <c r="B5285">
        <v>0</v>
      </c>
      <c r="C5285">
        <v>4</v>
      </c>
      <c r="D5285">
        <v>6258</v>
      </c>
      <c r="E5285">
        <v>9</v>
      </c>
      <c r="F5285">
        <v>72</v>
      </c>
      <c r="G5285">
        <v>109.95</v>
      </c>
      <c r="H5285">
        <v>10788.56</v>
      </c>
      <c r="I5285">
        <f t="shared" si="82"/>
        <v>0</v>
      </c>
      <c r="J5285" t="s">
        <v>3686</v>
      </c>
    </row>
    <row r="5286" spans="1:10" hidden="1">
      <c r="A5286">
        <v>42</v>
      </c>
      <c r="B5286">
        <v>3</v>
      </c>
      <c r="C5286">
        <v>4</v>
      </c>
      <c r="D5286">
        <v>4605</v>
      </c>
      <c r="E5286">
        <v>2</v>
      </c>
      <c r="F5286">
        <v>58</v>
      </c>
      <c r="G5286">
        <v>105.2</v>
      </c>
      <c r="H5286">
        <v>8685.15</v>
      </c>
      <c r="I5286">
        <f t="shared" si="82"/>
        <v>0</v>
      </c>
      <c r="J5286" t="s">
        <v>3686</v>
      </c>
    </row>
    <row r="5287" spans="1:10" hidden="1">
      <c r="A5287">
        <v>49</v>
      </c>
      <c r="B5287">
        <v>3</v>
      </c>
      <c r="C5287">
        <v>4</v>
      </c>
      <c r="D5287">
        <v>4648</v>
      </c>
      <c r="E5287">
        <v>10</v>
      </c>
      <c r="F5287">
        <v>34</v>
      </c>
      <c r="G5287">
        <v>90.05</v>
      </c>
      <c r="H5287">
        <v>3778.7</v>
      </c>
      <c r="I5287">
        <f t="shared" si="82"/>
        <v>0</v>
      </c>
      <c r="J5287" t="s">
        <v>3686</v>
      </c>
    </row>
    <row r="5288" spans="1:10" hidden="1">
      <c r="A5288">
        <v>58</v>
      </c>
      <c r="B5288">
        <v>3</v>
      </c>
      <c r="C5288">
        <v>4</v>
      </c>
      <c r="D5288">
        <v>5471</v>
      </c>
      <c r="E5288">
        <v>9</v>
      </c>
      <c r="F5288">
        <v>15</v>
      </c>
      <c r="G5288">
        <v>19.5</v>
      </c>
      <c r="H5288">
        <v>980.15</v>
      </c>
      <c r="I5288">
        <f t="shared" si="82"/>
        <v>0</v>
      </c>
      <c r="J5288" t="s">
        <v>3686</v>
      </c>
    </row>
    <row r="5289" spans="1:10" hidden="1">
      <c r="A5289">
        <v>61</v>
      </c>
      <c r="B5289">
        <v>3</v>
      </c>
      <c r="C5289">
        <v>4</v>
      </c>
      <c r="D5289">
        <v>4797</v>
      </c>
      <c r="E5289">
        <v>0</v>
      </c>
      <c r="F5289">
        <v>43</v>
      </c>
      <c r="G5289">
        <v>25.1</v>
      </c>
      <c r="H5289">
        <v>2387.67</v>
      </c>
      <c r="I5289">
        <f t="shared" si="82"/>
        <v>0</v>
      </c>
      <c r="J5289" t="s">
        <v>3686</v>
      </c>
    </row>
    <row r="5290" spans="1:10" hidden="1">
      <c r="A5290">
        <v>61</v>
      </c>
      <c r="B5290">
        <v>0</v>
      </c>
      <c r="C5290">
        <v>4</v>
      </c>
      <c r="D5290">
        <v>4644</v>
      </c>
      <c r="E5290">
        <v>0</v>
      </c>
      <c r="F5290">
        <v>71</v>
      </c>
      <c r="G5290">
        <v>116.3</v>
      </c>
      <c r="H5290">
        <v>8514.0300000000007</v>
      </c>
      <c r="I5290">
        <f t="shared" si="82"/>
        <v>0</v>
      </c>
      <c r="J5290" t="s">
        <v>3686</v>
      </c>
    </row>
    <row r="5291" spans="1:10" hidden="1">
      <c r="A5291">
        <v>35</v>
      </c>
      <c r="B5291">
        <v>2</v>
      </c>
      <c r="C5291">
        <v>4</v>
      </c>
      <c r="D5291">
        <v>2793</v>
      </c>
      <c r="E5291">
        <v>1</v>
      </c>
      <c r="F5291">
        <v>11</v>
      </c>
      <c r="G5291">
        <v>29.6</v>
      </c>
      <c r="H5291">
        <v>319.20999999999998</v>
      </c>
      <c r="I5291">
        <f t="shared" si="82"/>
        <v>0</v>
      </c>
      <c r="J5291" t="s">
        <v>3686</v>
      </c>
    </row>
    <row r="5292" spans="1:10" hidden="1">
      <c r="A5292">
        <v>31</v>
      </c>
      <c r="B5292">
        <v>1</v>
      </c>
      <c r="C5292">
        <v>4</v>
      </c>
      <c r="D5292">
        <v>5168</v>
      </c>
      <c r="E5292">
        <v>1</v>
      </c>
      <c r="F5292">
        <v>72</v>
      </c>
      <c r="G5292">
        <v>115.75</v>
      </c>
      <c r="H5292">
        <v>10725.31</v>
      </c>
      <c r="I5292">
        <f t="shared" si="82"/>
        <v>0</v>
      </c>
      <c r="J5292" t="s">
        <v>3686</v>
      </c>
    </row>
    <row r="5293" spans="1:10" hidden="1">
      <c r="A5293">
        <v>22</v>
      </c>
      <c r="B5293">
        <v>0</v>
      </c>
      <c r="C5293">
        <v>4</v>
      </c>
      <c r="D5293">
        <v>3594</v>
      </c>
      <c r="E5293">
        <v>1</v>
      </c>
      <c r="F5293">
        <v>48</v>
      </c>
      <c r="G5293">
        <v>91.05</v>
      </c>
      <c r="H5293">
        <v>5579.87</v>
      </c>
      <c r="I5293">
        <f t="shared" si="82"/>
        <v>0</v>
      </c>
      <c r="J5293" t="s">
        <v>3686</v>
      </c>
    </row>
    <row r="5294" spans="1:10" hidden="1">
      <c r="A5294">
        <v>32</v>
      </c>
      <c r="B5294">
        <v>0</v>
      </c>
      <c r="C5294">
        <v>4</v>
      </c>
      <c r="D5294">
        <v>2030</v>
      </c>
      <c r="E5294">
        <v>0</v>
      </c>
      <c r="F5294">
        <v>35</v>
      </c>
      <c r="G5294">
        <v>39.85</v>
      </c>
      <c r="H5294">
        <v>1434.6</v>
      </c>
      <c r="I5294">
        <f t="shared" si="82"/>
        <v>0</v>
      </c>
      <c r="J5294" t="s">
        <v>3686</v>
      </c>
    </row>
    <row r="5295" spans="1:10" hidden="1">
      <c r="A5295">
        <v>77</v>
      </c>
      <c r="B5295">
        <v>0</v>
      </c>
      <c r="C5295">
        <v>4</v>
      </c>
      <c r="D5295">
        <v>4166</v>
      </c>
      <c r="E5295">
        <v>0</v>
      </c>
      <c r="F5295">
        <v>62</v>
      </c>
      <c r="G5295">
        <v>84.45</v>
      </c>
      <c r="H5295">
        <v>6169.39</v>
      </c>
      <c r="I5295">
        <f t="shared" si="82"/>
        <v>0</v>
      </c>
      <c r="J5295" t="s">
        <v>3686</v>
      </c>
    </row>
    <row r="5296" spans="1:10" hidden="1">
      <c r="A5296">
        <v>65</v>
      </c>
      <c r="B5296">
        <v>0</v>
      </c>
      <c r="C5296">
        <v>4</v>
      </c>
      <c r="D5296">
        <v>3585</v>
      </c>
      <c r="E5296">
        <v>0</v>
      </c>
      <c r="F5296">
        <v>32</v>
      </c>
      <c r="G5296">
        <v>30.15</v>
      </c>
      <c r="H5296">
        <v>927.65</v>
      </c>
      <c r="I5296">
        <f t="shared" si="82"/>
        <v>0</v>
      </c>
      <c r="J5296" t="s">
        <v>3686</v>
      </c>
    </row>
    <row r="5297" spans="1:10" hidden="1">
      <c r="A5297">
        <v>77</v>
      </c>
      <c r="B5297">
        <v>0</v>
      </c>
      <c r="C5297">
        <v>4</v>
      </c>
      <c r="D5297">
        <v>6311</v>
      </c>
      <c r="E5297">
        <v>2</v>
      </c>
      <c r="F5297">
        <v>61</v>
      </c>
      <c r="G5297">
        <v>101.05</v>
      </c>
      <c r="H5297">
        <v>7038.14</v>
      </c>
      <c r="I5297">
        <f t="shared" si="82"/>
        <v>0</v>
      </c>
      <c r="J5297" t="s">
        <v>3686</v>
      </c>
    </row>
    <row r="5298" spans="1:10" hidden="1">
      <c r="A5298">
        <v>69</v>
      </c>
      <c r="B5298">
        <v>3</v>
      </c>
      <c r="C5298">
        <v>4</v>
      </c>
      <c r="D5298">
        <v>6393</v>
      </c>
      <c r="E5298">
        <v>3</v>
      </c>
      <c r="F5298">
        <v>54</v>
      </c>
      <c r="G5298">
        <v>20.399999999999999</v>
      </c>
      <c r="H5298">
        <v>2154.4</v>
      </c>
      <c r="I5298">
        <f t="shared" si="82"/>
        <v>0</v>
      </c>
      <c r="J5298" t="s">
        <v>3686</v>
      </c>
    </row>
    <row r="5299" spans="1:10" hidden="1">
      <c r="A5299">
        <v>60</v>
      </c>
      <c r="B5299">
        <v>0</v>
      </c>
      <c r="C5299">
        <v>4</v>
      </c>
      <c r="D5299">
        <v>5225</v>
      </c>
      <c r="E5299">
        <v>8</v>
      </c>
      <c r="F5299">
        <v>2</v>
      </c>
      <c r="G5299">
        <v>45</v>
      </c>
      <c r="H5299">
        <v>120.75</v>
      </c>
      <c r="I5299">
        <f t="shared" si="82"/>
        <v>0</v>
      </c>
      <c r="J5299" t="s">
        <v>3751</v>
      </c>
    </row>
    <row r="5300" spans="1:10" hidden="1">
      <c r="A5300">
        <v>35</v>
      </c>
      <c r="B5300">
        <v>0</v>
      </c>
      <c r="C5300">
        <v>4</v>
      </c>
      <c r="D5300">
        <v>5454</v>
      </c>
      <c r="E5300">
        <v>0</v>
      </c>
      <c r="F5300">
        <v>66</v>
      </c>
      <c r="G5300">
        <v>68.75</v>
      </c>
      <c r="H5300">
        <v>5801.87</v>
      </c>
      <c r="I5300">
        <f t="shared" si="82"/>
        <v>0</v>
      </c>
      <c r="J5300" t="s">
        <v>3686</v>
      </c>
    </row>
    <row r="5301" spans="1:10" hidden="1">
      <c r="A5301">
        <v>42</v>
      </c>
      <c r="B5301">
        <v>2</v>
      </c>
      <c r="C5301">
        <v>4</v>
      </c>
      <c r="D5301">
        <v>4022</v>
      </c>
      <c r="E5301">
        <v>10</v>
      </c>
      <c r="F5301">
        <v>50</v>
      </c>
      <c r="G5301">
        <v>70.5</v>
      </c>
      <c r="H5301">
        <v>5711.15</v>
      </c>
      <c r="I5301">
        <f t="shared" si="82"/>
        <v>0</v>
      </c>
      <c r="J5301" t="s">
        <v>3686</v>
      </c>
    </row>
    <row r="5302" spans="1:10" hidden="1">
      <c r="A5302">
        <v>38</v>
      </c>
      <c r="B5302">
        <v>0</v>
      </c>
      <c r="C5302">
        <v>4</v>
      </c>
      <c r="D5302">
        <v>4924</v>
      </c>
      <c r="E5302">
        <v>0</v>
      </c>
      <c r="F5302">
        <v>11</v>
      </c>
      <c r="G5302">
        <v>84.8</v>
      </c>
      <c r="H5302">
        <v>1225.02</v>
      </c>
      <c r="I5302">
        <f t="shared" si="82"/>
        <v>0</v>
      </c>
      <c r="J5302" t="s">
        <v>3686</v>
      </c>
    </row>
    <row r="5303" spans="1:10" hidden="1">
      <c r="A5303">
        <v>64</v>
      </c>
      <c r="B5303">
        <v>1</v>
      </c>
      <c r="C5303">
        <v>4</v>
      </c>
      <c r="D5303">
        <v>3161</v>
      </c>
      <c r="E5303">
        <v>0</v>
      </c>
      <c r="F5303">
        <v>5</v>
      </c>
      <c r="G5303">
        <v>20.350000000000001</v>
      </c>
      <c r="H5303">
        <v>162.05000000000001</v>
      </c>
      <c r="I5303">
        <f t="shared" si="82"/>
        <v>0</v>
      </c>
      <c r="J5303" t="s">
        <v>3686</v>
      </c>
    </row>
    <row r="5304" spans="1:10" hidden="1">
      <c r="A5304">
        <v>53</v>
      </c>
      <c r="B5304">
        <v>1</v>
      </c>
      <c r="C5304">
        <v>4</v>
      </c>
      <c r="D5304">
        <v>4634</v>
      </c>
      <c r="E5304">
        <v>7</v>
      </c>
      <c r="F5304">
        <v>15</v>
      </c>
      <c r="G5304">
        <v>75.099999999999994</v>
      </c>
      <c r="H5304">
        <v>1642.5</v>
      </c>
      <c r="I5304">
        <f t="shared" si="82"/>
        <v>0</v>
      </c>
      <c r="J5304" t="s">
        <v>3686</v>
      </c>
    </row>
    <row r="5305" spans="1:10" hidden="1">
      <c r="A5305">
        <v>54</v>
      </c>
      <c r="B5305">
        <v>0</v>
      </c>
      <c r="C5305">
        <v>4</v>
      </c>
      <c r="D5305">
        <v>3314</v>
      </c>
      <c r="E5305">
        <v>7</v>
      </c>
      <c r="F5305">
        <v>36</v>
      </c>
      <c r="G5305">
        <v>35.35</v>
      </c>
      <c r="H5305">
        <v>1317.95</v>
      </c>
      <c r="I5305">
        <f t="shared" si="82"/>
        <v>0</v>
      </c>
      <c r="J5305" t="s">
        <v>3686</v>
      </c>
    </row>
    <row r="5306" spans="1:10" hidden="1">
      <c r="A5306">
        <v>39</v>
      </c>
      <c r="B5306">
        <v>0</v>
      </c>
      <c r="C5306">
        <v>4</v>
      </c>
      <c r="D5306">
        <v>4288</v>
      </c>
      <c r="E5306">
        <v>0</v>
      </c>
      <c r="F5306">
        <v>4</v>
      </c>
      <c r="G5306">
        <v>50.7</v>
      </c>
      <c r="H5306">
        <v>239.63</v>
      </c>
      <c r="I5306">
        <f t="shared" si="82"/>
        <v>0</v>
      </c>
      <c r="J5306" t="s">
        <v>3686</v>
      </c>
    </row>
    <row r="5307" spans="1:10" hidden="1">
      <c r="A5307">
        <v>39</v>
      </c>
      <c r="B5307">
        <v>0</v>
      </c>
      <c r="C5307">
        <v>4</v>
      </c>
      <c r="D5307">
        <v>2907</v>
      </c>
      <c r="E5307">
        <v>4</v>
      </c>
      <c r="F5307">
        <v>9</v>
      </c>
      <c r="G5307">
        <v>69.05</v>
      </c>
      <c r="H5307">
        <v>888.22</v>
      </c>
      <c r="I5307">
        <f t="shared" si="82"/>
        <v>0</v>
      </c>
      <c r="J5307" t="s">
        <v>3686</v>
      </c>
    </row>
    <row r="5308" spans="1:10" hidden="1">
      <c r="A5308">
        <v>37</v>
      </c>
      <c r="B5308">
        <v>0</v>
      </c>
      <c r="C5308">
        <v>4</v>
      </c>
      <c r="D5308">
        <v>5597</v>
      </c>
      <c r="E5308">
        <v>0</v>
      </c>
      <c r="F5308">
        <v>5</v>
      </c>
      <c r="G5308">
        <v>20.65</v>
      </c>
      <c r="H5308">
        <v>306.14999999999998</v>
      </c>
      <c r="I5308">
        <f t="shared" si="82"/>
        <v>0</v>
      </c>
      <c r="J5308" t="s">
        <v>3686</v>
      </c>
    </row>
    <row r="5309" spans="1:10" hidden="1">
      <c r="A5309">
        <v>24</v>
      </c>
      <c r="B5309">
        <v>1</v>
      </c>
      <c r="C5309">
        <v>4</v>
      </c>
      <c r="D5309">
        <v>2559</v>
      </c>
      <c r="E5309">
        <v>0</v>
      </c>
      <c r="F5309">
        <v>1</v>
      </c>
      <c r="G5309">
        <v>24</v>
      </c>
      <c r="H5309">
        <v>56.95</v>
      </c>
      <c r="I5309">
        <f t="shared" si="82"/>
        <v>0</v>
      </c>
      <c r="J5309" t="s">
        <v>3751</v>
      </c>
    </row>
    <row r="5310" spans="1:10" hidden="1">
      <c r="A5310">
        <v>27</v>
      </c>
      <c r="B5310">
        <v>3</v>
      </c>
      <c r="C5310">
        <v>4</v>
      </c>
      <c r="D5310">
        <v>4155</v>
      </c>
      <c r="E5310">
        <v>0</v>
      </c>
      <c r="F5310">
        <v>71</v>
      </c>
      <c r="G5310">
        <v>24.35</v>
      </c>
      <c r="H5310">
        <v>2001.79</v>
      </c>
      <c r="I5310">
        <f t="shared" si="82"/>
        <v>0</v>
      </c>
      <c r="J5310" t="s">
        <v>3686</v>
      </c>
    </row>
    <row r="5311" spans="1:10" hidden="1">
      <c r="A5311">
        <v>40</v>
      </c>
      <c r="B5311">
        <v>2</v>
      </c>
      <c r="C5311">
        <v>4</v>
      </c>
      <c r="D5311">
        <v>2010</v>
      </c>
      <c r="E5311">
        <v>7</v>
      </c>
      <c r="F5311">
        <v>25</v>
      </c>
      <c r="G5311">
        <v>20.05</v>
      </c>
      <c r="H5311">
        <v>846.6</v>
      </c>
      <c r="I5311">
        <f t="shared" si="82"/>
        <v>0</v>
      </c>
      <c r="J5311" t="s">
        <v>3686</v>
      </c>
    </row>
    <row r="5312" spans="1:10" hidden="1">
      <c r="A5312">
        <v>45</v>
      </c>
      <c r="B5312">
        <v>3</v>
      </c>
      <c r="C5312">
        <v>4</v>
      </c>
      <c r="D5312">
        <v>6452</v>
      </c>
      <c r="E5312">
        <v>10</v>
      </c>
      <c r="F5312">
        <v>71</v>
      </c>
      <c r="G5312">
        <v>86.85</v>
      </c>
      <c r="H5312">
        <v>6981.61</v>
      </c>
      <c r="I5312">
        <f t="shared" si="82"/>
        <v>0</v>
      </c>
      <c r="J5312" t="s">
        <v>3686</v>
      </c>
    </row>
    <row r="5313" spans="1:10" hidden="1">
      <c r="A5313">
        <v>36</v>
      </c>
      <c r="B5313">
        <v>0</v>
      </c>
      <c r="C5313">
        <v>4</v>
      </c>
      <c r="D5313">
        <v>2335</v>
      </c>
      <c r="E5313">
        <v>0</v>
      </c>
      <c r="F5313">
        <v>32</v>
      </c>
      <c r="G5313">
        <v>104.05</v>
      </c>
      <c r="H5313">
        <v>3871.57</v>
      </c>
      <c r="I5313">
        <f t="shared" si="82"/>
        <v>0</v>
      </c>
      <c r="J5313" t="s">
        <v>3686</v>
      </c>
    </row>
    <row r="5314" spans="1:10" hidden="1">
      <c r="A5314">
        <v>52</v>
      </c>
      <c r="B5314">
        <v>0</v>
      </c>
      <c r="C5314">
        <v>4</v>
      </c>
      <c r="D5314">
        <v>2873</v>
      </c>
      <c r="E5314">
        <v>1</v>
      </c>
      <c r="F5314">
        <v>37</v>
      </c>
      <c r="G5314">
        <v>68.099999999999994</v>
      </c>
      <c r="H5314">
        <v>3602.57</v>
      </c>
      <c r="I5314">
        <f t="shared" ref="I5314:I5377" si="83">IF(J5314="Churned",1,0)</f>
        <v>0</v>
      </c>
      <c r="J5314" t="s">
        <v>3686</v>
      </c>
    </row>
    <row r="5315" spans="1:10" hidden="1">
      <c r="A5315">
        <v>28</v>
      </c>
      <c r="B5315">
        <v>0</v>
      </c>
      <c r="C5315">
        <v>4</v>
      </c>
      <c r="D5315">
        <v>4497</v>
      </c>
      <c r="E5315">
        <v>0</v>
      </c>
      <c r="F5315">
        <v>12</v>
      </c>
      <c r="G5315">
        <v>20.399999999999999</v>
      </c>
      <c r="H5315">
        <v>545</v>
      </c>
      <c r="I5315">
        <f t="shared" si="83"/>
        <v>0</v>
      </c>
      <c r="J5315" t="s">
        <v>3686</v>
      </c>
    </row>
    <row r="5316" spans="1:10" hidden="1">
      <c r="A5316">
        <v>44</v>
      </c>
      <c r="B5316">
        <v>0</v>
      </c>
      <c r="C5316">
        <v>4</v>
      </c>
      <c r="D5316">
        <v>4927</v>
      </c>
      <c r="E5316">
        <v>0</v>
      </c>
      <c r="F5316">
        <v>72</v>
      </c>
      <c r="G5316">
        <v>112.75</v>
      </c>
      <c r="H5316">
        <v>10729.88</v>
      </c>
      <c r="I5316">
        <f t="shared" si="83"/>
        <v>0</v>
      </c>
      <c r="J5316" t="s">
        <v>3686</v>
      </c>
    </row>
    <row r="5317" spans="1:10" hidden="1">
      <c r="A5317">
        <v>64</v>
      </c>
      <c r="B5317">
        <v>0</v>
      </c>
      <c r="C5317">
        <v>4</v>
      </c>
      <c r="D5317">
        <v>3804</v>
      </c>
      <c r="E5317">
        <v>0</v>
      </c>
      <c r="F5317">
        <v>8</v>
      </c>
      <c r="G5317">
        <v>66.650000000000006</v>
      </c>
      <c r="H5317">
        <v>767.35</v>
      </c>
      <c r="I5317">
        <f t="shared" si="83"/>
        <v>0</v>
      </c>
      <c r="J5317" t="s">
        <v>3686</v>
      </c>
    </row>
    <row r="5318" spans="1:10" hidden="1">
      <c r="A5318">
        <v>53</v>
      </c>
      <c r="B5318">
        <v>3</v>
      </c>
      <c r="C5318">
        <v>4</v>
      </c>
      <c r="D5318">
        <v>6399</v>
      </c>
      <c r="E5318">
        <v>1</v>
      </c>
      <c r="F5318">
        <v>60</v>
      </c>
      <c r="G5318">
        <v>94.15</v>
      </c>
      <c r="H5318">
        <v>8694.2000000000007</v>
      </c>
      <c r="I5318">
        <f t="shared" si="83"/>
        <v>0</v>
      </c>
      <c r="J5318" t="s">
        <v>3686</v>
      </c>
    </row>
    <row r="5319" spans="1:10" hidden="1">
      <c r="A5319">
        <v>30</v>
      </c>
      <c r="B5319">
        <v>0</v>
      </c>
      <c r="C5319">
        <v>4</v>
      </c>
      <c r="D5319">
        <v>4941</v>
      </c>
      <c r="E5319">
        <v>0</v>
      </c>
      <c r="F5319">
        <v>68</v>
      </c>
      <c r="G5319">
        <v>101.35</v>
      </c>
      <c r="H5319">
        <v>7873.71</v>
      </c>
      <c r="I5319">
        <f t="shared" si="83"/>
        <v>0</v>
      </c>
      <c r="J5319" t="s">
        <v>3686</v>
      </c>
    </row>
    <row r="5320" spans="1:10" hidden="1">
      <c r="A5320">
        <v>41</v>
      </c>
      <c r="B5320">
        <v>1</v>
      </c>
      <c r="C5320">
        <v>4</v>
      </c>
      <c r="D5320">
        <v>6053</v>
      </c>
      <c r="E5320">
        <v>5</v>
      </c>
      <c r="F5320">
        <v>69</v>
      </c>
      <c r="G5320">
        <v>25.6</v>
      </c>
      <c r="H5320">
        <v>3092.93</v>
      </c>
      <c r="I5320">
        <f t="shared" si="83"/>
        <v>0</v>
      </c>
      <c r="J5320" t="s">
        <v>3686</v>
      </c>
    </row>
    <row r="5321" spans="1:10" hidden="1">
      <c r="A5321">
        <v>35</v>
      </c>
      <c r="B5321">
        <v>0</v>
      </c>
      <c r="C5321">
        <v>4</v>
      </c>
      <c r="D5321">
        <v>4467</v>
      </c>
      <c r="E5321">
        <v>0</v>
      </c>
      <c r="F5321">
        <v>11</v>
      </c>
      <c r="G5321">
        <v>51.1</v>
      </c>
      <c r="H5321">
        <v>563.6</v>
      </c>
      <c r="I5321">
        <f t="shared" si="83"/>
        <v>0</v>
      </c>
      <c r="J5321" t="s">
        <v>3686</v>
      </c>
    </row>
    <row r="5322" spans="1:10" hidden="1">
      <c r="A5322">
        <v>56</v>
      </c>
      <c r="B5322">
        <v>3</v>
      </c>
      <c r="C5322">
        <v>4</v>
      </c>
      <c r="D5322">
        <v>5275</v>
      </c>
      <c r="E5322">
        <v>1</v>
      </c>
      <c r="F5322">
        <v>60</v>
      </c>
      <c r="G5322">
        <v>79.05</v>
      </c>
      <c r="H5322">
        <v>7049</v>
      </c>
      <c r="I5322">
        <f t="shared" si="83"/>
        <v>0</v>
      </c>
      <c r="J5322" t="s">
        <v>3686</v>
      </c>
    </row>
    <row r="5323" spans="1:10" hidden="1">
      <c r="A5323">
        <v>55</v>
      </c>
      <c r="B5323">
        <v>0</v>
      </c>
      <c r="C5323">
        <v>4</v>
      </c>
      <c r="D5323">
        <v>5294</v>
      </c>
      <c r="E5323">
        <v>7</v>
      </c>
      <c r="F5323">
        <v>63</v>
      </c>
      <c r="G5323">
        <v>81.150000000000006</v>
      </c>
      <c r="H5323">
        <v>7398.63</v>
      </c>
      <c r="I5323">
        <f t="shared" si="83"/>
        <v>0</v>
      </c>
      <c r="J5323" t="s">
        <v>3686</v>
      </c>
    </row>
    <row r="5324" spans="1:10" hidden="1">
      <c r="A5324">
        <v>64</v>
      </c>
      <c r="B5324">
        <v>3</v>
      </c>
      <c r="C5324">
        <v>4</v>
      </c>
      <c r="D5324">
        <v>5461</v>
      </c>
      <c r="E5324">
        <v>0</v>
      </c>
      <c r="F5324">
        <v>24</v>
      </c>
      <c r="G5324">
        <v>64.349999999999994</v>
      </c>
      <c r="H5324">
        <v>2675.61</v>
      </c>
      <c r="I5324">
        <f t="shared" si="83"/>
        <v>0</v>
      </c>
      <c r="J5324" t="s">
        <v>3686</v>
      </c>
    </row>
    <row r="5325" spans="1:10" hidden="1">
      <c r="A5325">
        <v>59</v>
      </c>
      <c r="B5325">
        <v>0</v>
      </c>
      <c r="C5325">
        <v>4</v>
      </c>
      <c r="D5325">
        <v>4524</v>
      </c>
      <c r="E5325">
        <v>0</v>
      </c>
      <c r="F5325">
        <v>18</v>
      </c>
      <c r="G5325">
        <v>95.05</v>
      </c>
      <c r="H5325">
        <v>1774.31</v>
      </c>
      <c r="I5325">
        <f t="shared" si="83"/>
        <v>0</v>
      </c>
      <c r="J5325" t="s">
        <v>3686</v>
      </c>
    </row>
    <row r="5326" spans="1:10" hidden="1">
      <c r="A5326">
        <v>20</v>
      </c>
      <c r="B5326">
        <v>0</v>
      </c>
      <c r="C5326">
        <v>4</v>
      </c>
      <c r="D5326">
        <v>5295</v>
      </c>
      <c r="E5326">
        <v>10</v>
      </c>
      <c r="F5326">
        <v>59</v>
      </c>
      <c r="G5326">
        <v>82.95</v>
      </c>
      <c r="H5326">
        <v>5151.54</v>
      </c>
      <c r="I5326">
        <f t="shared" si="83"/>
        <v>0</v>
      </c>
      <c r="J5326" t="s">
        <v>3686</v>
      </c>
    </row>
    <row r="5327" spans="1:10" hidden="1">
      <c r="A5327">
        <v>23</v>
      </c>
      <c r="B5327">
        <v>0</v>
      </c>
      <c r="C5327">
        <v>4</v>
      </c>
      <c r="D5327">
        <v>5644</v>
      </c>
      <c r="E5327">
        <v>5</v>
      </c>
      <c r="F5327">
        <v>45</v>
      </c>
      <c r="G5327">
        <v>24.7</v>
      </c>
      <c r="H5327">
        <v>3195.3</v>
      </c>
      <c r="I5327">
        <f t="shared" si="83"/>
        <v>0</v>
      </c>
      <c r="J5327" t="s">
        <v>3686</v>
      </c>
    </row>
    <row r="5328" spans="1:10" hidden="1">
      <c r="A5328">
        <v>51</v>
      </c>
      <c r="B5328">
        <v>0</v>
      </c>
      <c r="C5328">
        <v>4</v>
      </c>
      <c r="D5328">
        <v>2394</v>
      </c>
      <c r="E5328">
        <v>9</v>
      </c>
      <c r="F5328">
        <v>15</v>
      </c>
      <c r="G5328">
        <v>96.5</v>
      </c>
      <c r="H5328">
        <v>1734.7</v>
      </c>
      <c r="I5328">
        <f t="shared" si="83"/>
        <v>0</v>
      </c>
      <c r="J5328" t="s">
        <v>3686</v>
      </c>
    </row>
    <row r="5329" spans="1:10" hidden="1">
      <c r="A5329">
        <v>75</v>
      </c>
      <c r="B5329">
        <v>0</v>
      </c>
      <c r="C5329">
        <v>4</v>
      </c>
      <c r="D5329">
        <v>3488</v>
      </c>
      <c r="E5329">
        <v>0</v>
      </c>
      <c r="F5329">
        <v>2</v>
      </c>
      <c r="G5329">
        <v>19.95</v>
      </c>
      <c r="H5329">
        <v>110.6</v>
      </c>
      <c r="I5329">
        <f t="shared" si="83"/>
        <v>0</v>
      </c>
      <c r="J5329" t="s">
        <v>3751</v>
      </c>
    </row>
    <row r="5330" spans="1:10" hidden="1">
      <c r="A5330">
        <v>79</v>
      </c>
      <c r="B5330">
        <v>0</v>
      </c>
      <c r="C5330">
        <v>4</v>
      </c>
      <c r="D5330">
        <v>3729</v>
      </c>
      <c r="E5330">
        <v>0</v>
      </c>
      <c r="F5330">
        <v>22</v>
      </c>
      <c r="G5330">
        <v>95.1</v>
      </c>
      <c r="H5330">
        <v>2407.9</v>
      </c>
      <c r="I5330">
        <f t="shared" si="83"/>
        <v>0</v>
      </c>
      <c r="J5330" t="s">
        <v>3686</v>
      </c>
    </row>
    <row r="5331" spans="1:10" hidden="1">
      <c r="A5331">
        <v>79</v>
      </c>
      <c r="B5331">
        <v>0</v>
      </c>
      <c r="C5331">
        <v>4</v>
      </c>
      <c r="D5331">
        <v>3981</v>
      </c>
      <c r="E5331">
        <v>3</v>
      </c>
      <c r="F5331">
        <v>32</v>
      </c>
      <c r="G5331">
        <v>98.85</v>
      </c>
      <c r="H5331">
        <v>4678.38</v>
      </c>
      <c r="I5331">
        <f t="shared" si="83"/>
        <v>0</v>
      </c>
      <c r="J5331" t="s">
        <v>3686</v>
      </c>
    </row>
    <row r="5332" spans="1:10" hidden="1">
      <c r="A5332">
        <v>47</v>
      </c>
      <c r="B5332">
        <v>0</v>
      </c>
      <c r="C5332">
        <v>4</v>
      </c>
      <c r="D5332">
        <v>5466</v>
      </c>
      <c r="E5332">
        <v>0</v>
      </c>
      <c r="F5332">
        <v>62</v>
      </c>
      <c r="G5332">
        <v>84.5</v>
      </c>
      <c r="H5332">
        <v>5568.3</v>
      </c>
      <c r="I5332">
        <f t="shared" si="83"/>
        <v>0</v>
      </c>
      <c r="J5332" t="s">
        <v>3686</v>
      </c>
    </row>
    <row r="5333" spans="1:10" hidden="1">
      <c r="A5333">
        <v>39</v>
      </c>
      <c r="B5333">
        <v>3</v>
      </c>
      <c r="C5333">
        <v>4</v>
      </c>
      <c r="D5333">
        <v>5523</v>
      </c>
      <c r="E5333">
        <v>0</v>
      </c>
      <c r="F5333">
        <v>1</v>
      </c>
      <c r="G5333">
        <v>50.05</v>
      </c>
      <c r="H5333">
        <v>93.1</v>
      </c>
      <c r="I5333">
        <f t="shared" si="83"/>
        <v>0</v>
      </c>
      <c r="J5333" t="s">
        <v>3751</v>
      </c>
    </row>
    <row r="5334" spans="1:10" hidden="1">
      <c r="A5334">
        <v>33</v>
      </c>
      <c r="B5334">
        <v>1</v>
      </c>
      <c r="C5334">
        <v>4</v>
      </c>
      <c r="D5334">
        <v>5154</v>
      </c>
      <c r="E5334">
        <v>2</v>
      </c>
      <c r="F5334">
        <v>67</v>
      </c>
      <c r="G5334">
        <v>19.25</v>
      </c>
      <c r="H5334">
        <v>4639.1499999999996</v>
      </c>
      <c r="I5334">
        <f t="shared" si="83"/>
        <v>0</v>
      </c>
      <c r="J5334" t="s">
        <v>3686</v>
      </c>
    </row>
    <row r="5335" spans="1:10" hidden="1">
      <c r="A5335">
        <v>60</v>
      </c>
      <c r="B5335">
        <v>0</v>
      </c>
      <c r="C5335">
        <v>4</v>
      </c>
      <c r="D5335">
        <v>3403</v>
      </c>
      <c r="E5335">
        <v>0</v>
      </c>
      <c r="F5335">
        <v>22</v>
      </c>
      <c r="G5335">
        <v>25.25</v>
      </c>
      <c r="H5335">
        <v>671.88</v>
      </c>
      <c r="I5335">
        <f t="shared" si="83"/>
        <v>0</v>
      </c>
      <c r="J5335" t="s">
        <v>3686</v>
      </c>
    </row>
    <row r="5336" spans="1:10" hidden="1">
      <c r="A5336">
        <v>24</v>
      </c>
      <c r="B5336">
        <v>0</v>
      </c>
      <c r="C5336">
        <v>4</v>
      </c>
      <c r="D5336">
        <v>5540</v>
      </c>
      <c r="E5336">
        <v>1</v>
      </c>
      <c r="F5336">
        <v>68</v>
      </c>
      <c r="G5336">
        <v>70.8</v>
      </c>
      <c r="H5336">
        <v>5616.11</v>
      </c>
      <c r="I5336">
        <f t="shared" si="83"/>
        <v>0</v>
      </c>
      <c r="J5336" t="s">
        <v>3686</v>
      </c>
    </row>
    <row r="5337" spans="1:10" hidden="1">
      <c r="A5337">
        <v>56</v>
      </c>
      <c r="B5337">
        <v>0</v>
      </c>
      <c r="C5337">
        <v>4</v>
      </c>
      <c r="D5337">
        <v>4986</v>
      </c>
      <c r="E5337">
        <v>0</v>
      </c>
      <c r="F5337">
        <v>11</v>
      </c>
      <c r="G5337">
        <v>35.65</v>
      </c>
      <c r="H5337">
        <v>425.1</v>
      </c>
      <c r="I5337">
        <f t="shared" si="83"/>
        <v>0</v>
      </c>
      <c r="J5337" t="s">
        <v>3686</v>
      </c>
    </row>
    <row r="5338" spans="1:10" hidden="1">
      <c r="A5338">
        <v>61</v>
      </c>
      <c r="B5338">
        <v>0</v>
      </c>
      <c r="C5338">
        <v>4</v>
      </c>
      <c r="D5338">
        <v>5969</v>
      </c>
      <c r="E5338">
        <v>3</v>
      </c>
      <c r="F5338">
        <v>20</v>
      </c>
      <c r="G5338">
        <v>64.150000000000006</v>
      </c>
      <c r="H5338">
        <v>2050.0500000000002</v>
      </c>
      <c r="I5338">
        <f t="shared" si="83"/>
        <v>0</v>
      </c>
      <c r="J5338" t="s">
        <v>3686</v>
      </c>
    </row>
    <row r="5339" spans="1:10" hidden="1">
      <c r="A5339">
        <v>35</v>
      </c>
      <c r="B5339">
        <v>4</v>
      </c>
      <c r="C5339">
        <v>4</v>
      </c>
      <c r="D5339">
        <v>5613</v>
      </c>
      <c r="E5339">
        <v>8</v>
      </c>
      <c r="F5339">
        <v>2</v>
      </c>
      <c r="G5339">
        <v>59.5</v>
      </c>
      <c r="H5339">
        <v>215.6</v>
      </c>
      <c r="I5339">
        <f t="shared" si="83"/>
        <v>0</v>
      </c>
      <c r="J5339" t="s">
        <v>3751</v>
      </c>
    </row>
    <row r="5340" spans="1:10" hidden="1">
      <c r="A5340">
        <v>20</v>
      </c>
      <c r="B5340">
        <v>0</v>
      </c>
      <c r="C5340">
        <v>4</v>
      </c>
      <c r="D5340">
        <v>6322</v>
      </c>
      <c r="E5340">
        <v>0</v>
      </c>
      <c r="F5340">
        <v>67</v>
      </c>
      <c r="G5340">
        <v>85.25</v>
      </c>
      <c r="H5340">
        <v>6296.46</v>
      </c>
      <c r="I5340">
        <f t="shared" si="83"/>
        <v>0</v>
      </c>
      <c r="J5340" t="s">
        <v>3686</v>
      </c>
    </row>
    <row r="5341" spans="1:10" hidden="1">
      <c r="A5341">
        <v>45</v>
      </c>
      <c r="B5341">
        <v>0</v>
      </c>
      <c r="C5341">
        <v>4</v>
      </c>
      <c r="D5341">
        <v>3248</v>
      </c>
      <c r="E5341">
        <v>0</v>
      </c>
      <c r="F5341">
        <v>9</v>
      </c>
      <c r="G5341">
        <v>19.05</v>
      </c>
      <c r="H5341">
        <v>439.17</v>
      </c>
      <c r="I5341">
        <f t="shared" si="83"/>
        <v>0</v>
      </c>
      <c r="J5341" t="s">
        <v>3686</v>
      </c>
    </row>
    <row r="5342" spans="1:10" hidden="1">
      <c r="A5342">
        <v>49</v>
      </c>
      <c r="B5342">
        <v>3</v>
      </c>
      <c r="C5342">
        <v>4</v>
      </c>
      <c r="D5342">
        <v>4171</v>
      </c>
      <c r="E5342">
        <v>10</v>
      </c>
      <c r="F5342">
        <v>9</v>
      </c>
      <c r="G5342">
        <v>103.1</v>
      </c>
      <c r="H5342">
        <v>1351.16</v>
      </c>
      <c r="I5342">
        <f t="shared" si="83"/>
        <v>0</v>
      </c>
      <c r="J5342" t="s">
        <v>3686</v>
      </c>
    </row>
    <row r="5343" spans="1:10" hidden="1">
      <c r="A5343">
        <v>21</v>
      </c>
      <c r="B5343">
        <v>0</v>
      </c>
      <c r="C5343">
        <v>4</v>
      </c>
      <c r="D5343">
        <v>4155</v>
      </c>
      <c r="E5343">
        <v>0</v>
      </c>
      <c r="F5343">
        <v>1</v>
      </c>
      <c r="G5343">
        <v>29.9</v>
      </c>
      <c r="H5343">
        <v>29.9</v>
      </c>
      <c r="I5343">
        <f t="shared" si="83"/>
        <v>0</v>
      </c>
      <c r="J5343" t="s">
        <v>3751</v>
      </c>
    </row>
    <row r="5344" spans="1:10" hidden="1">
      <c r="A5344">
        <v>45</v>
      </c>
      <c r="B5344">
        <v>0</v>
      </c>
      <c r="C5344">
        <v>4</v>
      </c>
      <c r="D5344">
        <v>5914</v>
      </c>
      <c r="E5344">
        <v>5</v>
      </c>
      <c r="F5344">
        <v>50</v>
      </c>
      <c r="G5344">
        <v>19.8</v>
      </c>
      <c r="H5344">
        <v>1106.7</v>
      </c>
      <c r="I5344">
        <f t="shared" si="83"/>
        <v>0</v>
      </c>
      <c r="J5344" t="s">
        <v>3686</v>
      </c>
    </row>
    <row r="5345" spans="1:10" hidden="1">
      <c r="A5345">
        <v>32</v>
      </c>
      <c r="B5345">
        <v>0</v>
      </c>
      <c r="C5345">
        <v>4</v>
      </c>
      <c r="D5345">
        <v>5546</v>
      </c>
      <c r="E5345">
        <v>5</v>
      </c>
      <c r="F5345">
        <v>66</v>
      </c>
      <c r="G5345">
        <v>66.900000000000006</v>
      </c>
      <c r="H5345">
        <v>7370.65</v>
      </c>
      <c r="I5345">
        <f t="shared" si="83"/>
        <v>0</v>
      </c>
      <c r="J5345" t="s">
        <v>3686</v>
      </c>
    </row>
    <row r="5346" spans="1:10" hidden="1">
      <c r="A5346">
        <v>42</v>
      </c>
      <c r="B5346">
        <v>0</v>
      </c>
      <c r="C5346">
        <v>4</v>
      </c>
      <c r="D5346">
        <v>5870</v>
      </c>
      <c r="E5346">
        <v>7</v>
      </c>
      <c r="F5346">
        <v>32</v>
      </c>
      <c r="G5346">
        <v>70.5</v>
      </c>
      <c r="H5346">
        <v>3624.15</v>
      </c>
      <c r="I5346">
        <f t="shared" si="83"/>
        <v>0</v>
      </c>
      <c r="J5346" t="s">
        <v>3686</v>
      </c>
    </row>
    <row r="5347" spans="1:10" hidden="1">
      <c r="A5347">
        <v>55</v>
      </c>
      <c r="B5347">
        <v>0</v>
      </c>
      <c r="C5347">
        <v>4</v>
      </c>
      <c r="D5347">
        <v>3334</v>
      </c>
      <c r="E5347">
        <v>0</v>
      </c>
      <c r="F5347">
        <v>4</v>
      </c>
      <c r="G5347">
        <v>64.400000000000006</v>
      </c>
      <c r="H5347">
        <v>257.39999999999998</v>
      </c>
      <c r="I5347">
        <f t="shared" si="83"/>
        <v>0</v>
      </c>
      <c r="J5347" t="s">
        <v>3686</v>
      </c>
    </row>
    <row r="5348" spans="1:10" hidden="1">
      <c r="A5348">
        <v>49</v>
      </c>
      <c r="B5348">
        <v>0</v>
      </c>
      <c r="C5348">
        <v>4</v>
      </c>
      <c r="D5348">
        <v>6139</v>
      </c>
      <c r="E5348">
        <v>4</v>
      </c>
      <c r="F5348">
        <v>62</v>
      </c>
      <c r="G5348">
        <v>96.1</v>
      </c>
      <c r="H5348">
        <v>7893.07</v>
      </c>
      <c r="I5348">
        <f t="shared" si="83"/>
        <v>0</v>
      </c>
      <c r="J5348" t="s">
        <v>3686</v>
      </c>
    </row>
    <row r="5349" spans="1:10" hidden="1">
      <c r="A5349">
        <v>47</v>
      </c>
      <c r="B5349">
        <v>0</v>
      </c>
      <c r="C5349">
        <v>4</v>
      </c>
      <c r="D5349">
        <v>5318</v>
      </c>
      <c r="E5349">
        <v>0</v>
      </c>
      <c r="F5349">
        <v>1</v>
      </c>
      <c r="G5349">
        <v>24.9</v>
      </c>
      <c r="H5349">
        <v>24.9</v>
      </c>
      <c r="I5349">
        <f t="shared" si="83"/>
        <v>0</v>
      </c>
      <c r="J5349" t="s">
        <v>3751</v>
      </c>
    </row>
    <row r="5350" spans="1:10" hidden="1">
      <c r="A5350">
        <v>58</v>
      </c>
      <c r="B5350">
        <v>0</v>
      </c>
      <c r="C5350">
        <v>4</v>
      </c>
      <c r="D5350">
        <v>4168</v>
      </c>
      <c r="E5350">
        <v>0</v>
      </c>
      <c r="F5350">
        <v>65</v>
      </c>
      <c r="G5350">
        <v>95.45</v>
      </c>
      <c r="H5350">
        <v>8329.9500000000007</v>
      </c>
      <c r="I5350">
        <f t="shared" si="83"/>
        <v>0</v>
      </c>
      <c r="J5350" t="s">
        <v>3686</v>
      </c>
    </row>
    <row r="5351" spans="1:10" hidden="1">
      <c r="A5351">
        <v>19</v>
      </c>
      <c r="B5351">
        <v>0</v>
      </c>
      <c r="C5351">
        <v>4</v>
      </c>
      <c r="D5351">
        <v>4048</v>
      </c>
      <c r="E5351">
        <v>8</v>
      </c>
      <c r="F5351">
        <v>37</v>
      </c>
      <c r="G5351">
        <v>90</v>
      </c>
      <c r="H5351">
        <v>3948.95</v>
      </c>
      <c r="I5351">
        <f t="shared" si="83"/>
        <v>0</v>
      </c>
      <c r="J5351" t="s">
        <v>3686</v>
      </c>
    </row>
    <row r="5352" spans="1:10" hidden="1">
      <c r="A5352">
        <v>37</v>
      </c>
      <c r="B5352">
        <v>0</v>
      </c>
      <c r="C5352">
        <v>4</v>
      </c>
      <c r="D5352">
        <v>6024</v>
      </c>
      <c r="E5352">
        <v>0</v>
      </c>
      <c r="F5352">
        <v>70</v>
      </c>
      <c r="G5352">
        <v>75.5</v>
      </c>
      <c r="H5352">
        <v>8521.5499999999993</v>
      </c>
      <c r="I5352">
        <f t="shared" si="83"/>
        <v>0</v>
      </c>
      <c r="J5352" t="s">
        <v>3686</v>
      </c>
    </row>
    <row r="5353" spans="1:10" hidden="1">
      <c r="A5353">
        <v>69</v>
      </c>
      <c r="B5353">
        <v>0</v>
      </c>
      <c r="C5353">
        <v>4</v>
      </c>
      <c r="D5353">
        <v>4845</v>
      </c>
      <c r="E5353">
        <v>5</v>
      </c>
      <c r="F5353">
        <v>61</v>
      </c>
      <c r="G5353">
        <v>85.55</v>
      </c>
      <c r="H5353">
        <v>8097.4</v>
      </c>
      <c r="I5353">
        <f t="shared" si="83"/>
        <v>0</v>
      </c>
      <c r="J5353" t="s">
        <v>3686</v>
      </c>
    </row>
    <row r="5354" spans="1:10" hidden="1">
      <c r="A5354">
        <v>66</v>
      </c>
      <c r="B5354">
        <v>0</v>
      </c>
      <c r="C5354">
        <v>4</v>
      </c>
      <c r="D5354">
        <v>5766</v>
      </c>
      <c r="E5354">
        <v>0</v>
      </c>
      <c r="F5354">
        <v>21</v>
      </c>
      <c r="G5354">
        <v>20.5</v>
      </c>
      <c r="H5354">
        <v>917.38</v>
      </c>
      <c r="I5354">
        <f t="shared" si="83"/>
        <v>0</v>
      </c>
      <c r="J5354" t="s">
        <v>3686</v>
      </c>
    </row>
    <row r="5355" spans="1:10" hidden="1">
      <c r="A5355">
        <v>79</v>
      </c>
      <c r="B5355">
        <v>0</v>
      </c>
      <c r="C5355">
        <v>4</v>
      </c>
      <c r="D5355">
        <v>3896</v>
      </c>
      <c r="E5355">
        <v>0</v>
      </c>
      <c r="F5355">
        <v>18</v>
      </c>
      <c r="G5355">
        <v>74.7</v>
      </c>
      <c r="H5355">
        <v>1694.22</v>
      </c>
      <c r="I5355">
        <f t="shared" si="83"/>
        <v>0</v>
      </c>
      <c r="J5355" t="s">
        <v>3686</v>
      </c>
    </row>
    <row r="5356" spans="1:10" hidden="1">
      <c r="A5356">
        <v>78</v>
      </c>
      <c r="B5356">
        <v>0</v>
      </c>
      <c r="C5356">
        <v>4</v>
      </c>
      <c r="D5356">
        <v>5769</v>
      </c>
      <c r="E5356">
        <v>2</v>
      </c>
      <c r="F5356">
        <v>62</v>
      </c>
      <c r="G5356">
        <v>86.1</v>
      </c>
      <c r="H5356">
        <v>7893.65</v>
      </c>
      <c r="I5356">
        <f t="shared" si="83"/>
        <v>0</v>
      </c>
      <c r="J5356" t="s">
        <v>3686</v>
      </c>
    </row>
    <row r="5357" spans="1:10" hidden="1">
      <c r="A5357">
        <v>79</v>
      </c>
      <c r="B5357">
        <v>2</v>
      </c>
      <c r="C5357">
        <v>4</v>
      </c>
      <c r="D5357">
        <v>3990</v>
      </c>
      <c r="E5357">
        <v>3</v>
      </c>
      <c r="F5357">
        <v>16</v>
      </c>
      <c r="G5357">
        <v>20.399999999999999</v>
      </c>
      <c r="H5357">
        <v>1050.04</v>
      </c>
      <c r="I5357">
        <f t="shared" si="83"/>
        <v>0</v>
      </c>
      <c r="J5357" t="s">
        <v>3686</v>
      </c>
    </row>
    <row r="5358" spans="1:10" hidden="1">
      <c r="A5358">
        <v>78</v>
      </c>
      <c r="B5358">
        <v>0</v>
      </c>
      <c r="C5358">
        <v>4</v>
      </c>
      <c r="D5358">
        <v>4668</v>
      </c>
      <c r="E5358">
        <v>0</v>
      </c>
      <c r="F5358">
        <v>18</v>
      </c>
      <c r="G5358">
        <v>75.900000000000006</v>
      </c>
      <c r="H5358">
        <v>1840.6</v>
      </c>
      <c r="I5358">
        <f t="shared" si="83"/>
        <v>0</v>
      </c>
      <c r="J5358" t="s">
        <v>3686</v>
      </c>
    </row>
    <row r="5359" spans="1:10" hidden="1">
      <c r="A5359">
        <v>51</v>
      </c>
      <c r="B5359">
        <v>0</v>
      </c>
      <c r="C5359">
        <v>4</v>
      </c>
      <c r="D5359">
        <v>4380</v>
      </c>
      <c r="E5359">
        <v>0</v>
      </c>
      <c r="F5359">
        <v>51</v>
      </c>
      <c r="G5359">
        <v>56.4</v>
      </c>
      <c r="H5359">
        <v>2928.5</v>
      </c>
      <c r="I5359">
        <f t="shared" si="83"/>
        <v>0</v>
      </c>
      <c r="J5359" t="s">
        <v>3686</v>
      </c>
    </row>
    <row r="5360" spans="1:10" hidden="1">
      <c r="A5360">
        <v>59</v>
      </c>
      <c r="B5360">
        <v>1</v>
      </c>
      <c r="C5360">
        <v>4</v>
      </c>
      <c r="D5360">
        <v>4941</v>
      </c>
      <c r="E5360">
        <v>8</v>
      </c>
      <c r="F5360">
        <v>71</v>
      </c>
      <c r="G5360">
        <v>20.5</v>
      </c>
      <c r="H5360">
        <v>2291.1799999999998</v>
      </c>
      <c r="I5360">
        <f t="shared" si="83"/>
        <v>0</v>
      </c>
      <c r="J5360" t="s">
        <v>3686</v>
      </c>
    </row>
    <row r="5361" spans="1:10" hidden="1">
      <c r="A5361">
        <v>51</v>
      </c>
      <c r="B5361">
        <v>0</v>
      </c>
      <c r="C5361">
        <v>4</v>
      </c>
      <c r="D5361">
        <v>6450</v>
      </c>
      <c r="E5361">
        <v>2</v>
      </c>
      <c r="F5361">
        <v>72</v>
      </c>
      <c r="G5361">
        <v>85.95</v>
      </c>
      <c r="H5361">
        <v>6941.74</v>
      </c>
      <c r="I5361">
        <f t="shared" si="83"/>
        <v>0</v>
      </c>
      <c r="J5361" t="s">
        <v>3686</v>
      </c>
    </row>
    <row r="5362" spans="1:10" hidden="1">
      <c r="A5362">
        <v>52</v>
      </c>
      <c r="B5362">
        <v>2</v>
      </c>
      <c r="C5362">
        <v>4</v>
      </c>
      <c r="D5362">
        <v>5281</v>
      </c>
      <c r="E5362">
        <v>2</v>
      </c>
      <c r="F5362">
        <v>67</v>
      </c>
      <c r="G5362">
        <v>50.9</v>
      </c>
      <c r="H5362">
        <v>3281.65</v>
      </c>
      <c r="I5362">
        <f t="shared" si="83"/>
        <v>0</v>
      </c>
      <c r="J5362" t="s">
        <v>3686</v>
      </c>
    </row>
    <row r="5363" spans="1:10" hidden="1">
      <c r="A5363">
        <v>60</v>
      </c>
      <c r="B5363">
        <v>0</v>
      </c>
      <c r="C5363">
        <v>4</v>
      </c>
      <c r="D5363">
        <v>3423</v>
      </c>
      <c r="E5363">
        <v>0</v>
      </c>
      <c r="F5363">
        <v>12</v>
      </c>
      <c r="G5363">
        <v>19.7</v>
      </c>
      <c r="H5363">
        <v>700.7</v>
      </c>
      <c r="I5363">
        <f t="shared" si="83"/>
        <v>0</v>
      </c>
      <c r="J5363" t="s">
        <v>3686</v>
      </c>
    </row>
    <row r="5364" spans="1:10" hidden="1">
      <c r="A5364">
        <v>57</v>
      </c>
      <c r="B5364">
        <v>0</v>
      </c>
      <c r="C5364">
        <v>4</v>
      </c>
      <c r="D5364">
        <v>5926</v>
      </c>
      <c r="E5364">
        <v>0</v>
      </c>
      <c r="F5364">
        <v>60</v>
      </c>
      <c r="G5364">
        <v>104.95</v>
      </c>
      <c r="H5364">
        <v>7609.55</v>
      </c>
      <c r="I5364">
        <f t="shared" si="83"/>
        <v>0</v>
      </c>
      <c r="J5364" t="s">
        <v>3686</v>
      </c>
    </row>
    <row r="5365" spans="1:10" hidden="1">
      <c r="A5365">
        <v>39</v>
      </c>
      <c r="B5365">
        <v>0</v>
      </c>
      <c r="C5365">
        <v>4</v>
      </c>
      <c r="D5365">
        <v>6087</v>
      </c>
      <c r="E5365">
        <v>0</v>
      </c>
      <c r="F5365">
        <v>51</v>
      </c>
      <c r="G5365">
        <v>44.45</v>
      </c>
      <c r="H5365">
        <v>2181.5500000000002</v>
      </c>
      <c r="I5365">
        <f t="shared" si="83"/>
        <v>0</v>
      </c>
      <c r="J5365" t="s">
        <v>3686</v>
      </c>
    </row>
    <row r="5366" spans="1:10" hidden="1">
      <c r="A5366">
        <v>57</v>
      </c>
      <c r="B5366">
        <v>0</v>
      </c>
      <c r="C5366">
        <v>4</v>
      </c>
      <c r="D5366">
        <v>4272</v>
      </c>
      <c r="E5366">
        <v>1</v>
      </c>
      <c r="F5366">
        <v>72</v>
      </c>
      <c r="G5366">
        <v>112.1</v>
      </c>
      <c r="H5366">
        <v>8275.39</v>
      </c>
      <c r="I5366">
        <f t="shared" si="83"/>
        <v>0</v>
      </c>
      <c r="J5366" t="s">
        <v>3686</v>
      </c>
    </row>
    <row r="5367" spans="1:10" hidden="1">
      <c r="A5367">
        <v>30</v>
      </c>
      <c r="B5367">
        <v>0</v>
      </c>
      <c r="C5367">
        <v>4</v>
      </c>
      <c r="D5367">
        <v>5154</v>
      </c>
      <c r="E5367">
        <v>10</v>
      </c>
      <c r="F5367">
        <v>50</v>
      </c>
      <c r="G5367">
        <v>98.25</v>
      </c>
      <c r="H5367">
        <v>6769.65</v>
      </c>
      <c r="I5367">
        <f t="shared" si="83"/>
        <v>0</v>
      </c>
      <c r="J5367" t="s">
        <v>3686</v>
      </c>
    </row>
    <row r="5368" spans="1:10" hidden="1">
      <c r="A5368">
        <v>31</v>
      </c>
      <c r="B5368">
        <v>0</v>
      </c>
      <c r="C5368">
        <v>4</v>
      </c>
      <c r="D5368">
        <v>2854</v>
      </c>
      <c r="E5368">
        <v>0</v>
      </c>
      <c r="F5368">
        <v>22</v>
      </c>
      <c r="G5368">
        <v>50.6</v>
      </c>
      <c r="H5368">
        <v>1073.3</v>
      </c>
      <c r="I5368">
        <f t="shared" si="83"/>
        <v>0</v>
      </c>
      <c r="J5368" t="s">
        <v>3686</v>
      </c>
    </row>
    <row r="5369" spans="1:10" hidden="1">
      <c r="A5369">
        <v>56</v>
      </c>
      <c r="B5369">
        <v>2</v>
      </c>
      <c r="C5369">
        <v>4</v>
      </c>
      <c r="D5369">
        <v>5907</v>
      </c>
      <c r="E5369">
        <v>10</v>
      </c>
      <c r="F5369">
        <v>56</v>
      </c>
      <c r="G5369">
        <v>81.25</v>
      </c>
      <c r="H5369">
        <v>6070.8</v>
      </c>
      <c r="I5369">
        <f t="shared" si="83"/>
        <v>0</v>
      </c>
      <c r="J5369" t="s">
        <v>3686</v>
      </c>
    </row>
    <row r="5370" spans="1:10" hidden="1">
      <c r="A5370">
        <v>46</v>
      </c>
      <c r="B5370">
        <v>3</v>
      </c>
      <c r="C5370">
        <v>4</v>
      </c>
      <c r="D5370">
        <v>2651</v>
      </c>
      <c r="E5370">
        <v>9</v>
      </c>
      <c r="F5370">
        <v>6</v>
      </c>
      <c r="G5370">
        <v>69.8</v>
      </c>
      <c r="H5370">
        <v>608.85</v>
      </c>
      <c r="I5370">
        <f t="shared" si="83"/>
        <v>0</v>
      </c>
      <c r="J5370" t="s">
        <v>3686</v>
      </c>
    </row>
    <row r="5371" spans="1:10" hidden="1">
      <c r="A5371">
        <v>34</v>
      </c>
      <c r="B5371">
        <v>3</v>
      </c>
      <c r="C5371">
        <v>4</v>
      </c>
      <c r="D5371">
        <v>4854</v>
      </c>
      <c r="E5371">
        <v>10</v>
      </c>
      <c r="F5371">
        <v>8</v>
      </c>
      <c r="G5371">
        <v>54.4</v>
      </c>
      <c r="H5371">
        <v>487.58</v>
      </c>
      <c r="I5371">
        <f t="shared" si="83"/>
        <v>0</v>
      </c>
      <c r="J5371" t="s">
        <v>3686</v>
      </c>
    </row>
    <row r="5372" spans="1:10" hidden="1">
      <c r="A5372">
        <v>51</v>
      </c>
      <c r="B5372">
        <v>0</v>
      </c>
      <c r="C5372">
        <v>4</v>
      </c>
      <c r="D5372">
        <v>4202</v>
      </c>
      <c r="E5372">
        <v>4</v>
      </c>
      <c r="F5372">
        <v>72</v>
      </c>
      <c r="G5372">
        <v>80.45</v>
      </c>
      <c r="H5372">
        <v>6316.16</v>
      </c>
      <c r="I5372">
        <f t="shared" si="83"/>
        <v>0</v>
      </c>
      <c r="J5372" t="s">
        <v>3686</v>
      </c>
    </row>
    <row r="5373" spans="1:10" hidden="1">
      <c r="A5373">
        <v>48</v>
      </c>
      <c r="B5373">
        <v>1</v>
      </c>
      <c r="C5373">
        <v>4</v>
      </c>
      <c r="D5373">
        <v>4960</v>
      </c>
      <c r="E5373">
        <v>2</v>
      </c>
      <c r="F5373">
        <v>23</v>
      </c>
      <c r="G5373">
        <v>30.35</v>
      </c>
      <c r="H5373">
        <v>678.75</v>
      </c>
      <c r="I5373">
        <f t="shared" si="83"/>
        <v>0</v>
      </c>
      <c r="J5373" t="s">
        <v>3686</v>
      </c>
    </row>
    <row r="5374" spans="1:10" hidden="1">
      <c r="A5374">
        <v>49</v>
      </c>
      <c r="B5374">
        <v>1</v>
      </c>
      <c r="C5374">
        <v>4</v>
      </c>
      <c r="D5374">
        <v>5038</v>
      </c>
      <c r="E5374">
        <v>6</v>
      </c>
      <c r="F5374">
        <v>64</v>
      </c>
      <c r="G5374">
        <v>24.9</v>
      </c>
      <c r="H5374">
        <v>2826.22</v>
      </c>
      <c r="I5374">
        <f t="shared" si="83"/>
        <v>0</v>
      </c>
      <c r="J5374" t="s">
        <v>3686</v>
      </c>
    </row>
    <row r="5375" spans="1:10" hidden="1">
      <c r="A5375">
        <v>59</v>
      </c>
      <c r="B5375">
        <v>0</v>
      </c>
      <c r="C5375">
        <v>4</v>
      </c>
      <c r="D5375">
        <v>2044</v>
      </c>
      <c r="E5375">
        <v>0</v>
      </c>
      <c r="F5375">
        <v>2</v>
      </c>
      <c r="G5375">
        <v>74.900000000000006</v>
      </c>
      <c r="H5375">
        <v>218.21</v>
      </c>
      <c r="I5375">
        <f t="shared" si="83"/>
        <v>0</v>
      </c>
      <c r="J5375" t="s">
        <v>3751</v>
      </c>
    </row>
    <row r="5376" spans="1:10" hidden="1">
      <c r="A5376">
        <v>45</v>
      </c>
      <c r="B5376">
        <v>0</v>
      </c>
      <c r="C5376">
        <v>4</v>
      </c>
      <c r="D5376">
        <v>6344</v>
      </c>
      <c r="E5376">
        <v>0</v>
      </c>
      <c r="F5376">
        <v>67</v>
      </c>
      <c r="G5376">
        <v>43.9</v>
      </c>
      <c r="H5376">
        <v>3062.75</v>
      </c>
      <c r="I5376">
        <f t="shared" si="83"/>
        <v>0</v>
      </c>
      <c r="J5376" t="s">
        <v>3686</v>
      </c>
    </row>
    <row r="5377" spans="1:10" hidden="1">
      <c r="A5377">
        <v>50</v>
      </c>
      <c r="B5377">
        <v>0</v>
      </c>
      <c r="C5377">
        <v>4</v>
      </c>
      <c r="D5377">
        <v>2299</v>
      </c>
      <c r="E5377">
        <v>0</v>
      </c>
      <c r="F5377">
        <v>41</v>
      </c>
      <c r="G5377">
        <v>81.3</v>
      </c>
      <c r="H5377">
        <v>3511.68</v>
      </c>
      <c r="I5377">
        <f t="shared" si="83"/>
        <v>0</v>
      </c>
      <c r="J5377" t="s">
        <v>3686</v>
      </c>
    </row>
    <row r="5378" spans="1:10" hidden="1">
      <c r="A5378">
        <v>50</v>
      </c>
      <c r="B5378">
        <v>0</v>
      </c>
      <c r="C5378">
        <v>4</v>
      </c>
      <c r="D5378">
        <v>4240</v>
      </c>
      <c r="E5378">
        <v>0</v>
      </c>
      <c r="F5378">
        <v>70</v>
      </c>
      <c r="G5378">
        <v>111.15</v>
      </c>
      <c r="H5378">
        <v>9311.7900000000009</v>
      </c>
      <c r="I5378">
        <f t="shared" ref="I5378:I5441" si="84">IF(J5378="Churned",1,0)</f>
        <v>0</v>
      </c>
      <c r="J5378" t="s">
        <v>3686</v>
      </c>
    </row>
    <row r="5379" spans="1:10" hidden="1">
      <c r="A5379">
        <v>44</v>
      </c>
      <c r="B5379">
        <v>0</v>
      </c>
      <c r="C5379">
        <v>4</v>
      </c>
      <c r="D5379">
        <v>4504</v>
      </c>
      <c r="E5379">
        <v>6</v>
      </c>
      <c r="F5379">
        <v>1</v>
      </c>
      <c r="G5379">
        <v>53.55</v>
      </c>
      <c r="H5379">
        <v>69.61</v>
      </c>
      <c r="I5379">
        <f t="shared" si="84"/>
        <v>0</v>
      </c>
      <c r="J5379" t="s">
        <v>3751</v>
      </c>
    </row>
    <row r="5380" spans="1:10" hidden="1">
      <c r="A5380">
        <v>32</v>
      </c>
      <c r="B5380">
        <v>0</v>
      </c>
      <c r="C5380">
        <v>4</v>
      </c>
      <c r="D5380">
        <v>2525</v>
      </c>
      <c r="E5380">
        <v>3</v>
      </c>
      <c r="F5380">
        <v>24</v>
      </c>
      <c r="G5380">
        <v>34.25</v>
      </c>
      <c r="H5380">
        <v>828.2</v>
      </c>
      <c r="I5380">
        <f t="shared" si="84"/>
        <v>0</v>
      </c>
      <c r="J5380" t="s">
        <v>3686</v>
      </c>
    </row>
    <row r="5381" spans="1:10" hidden="1">
      <c r="A5381">
        <v>63</v>
      </c>
      <c r="B5381">
        <v>0</v>
      </c>
      <c r="C5381">
        <v>4</v>
      </c>
      <c r="D5381">
        <v>3484</v>
      </c>
      <c r="E5381">
        <v>0</v>
      </c>
      <c r="F5381">
        <v>35</v>
      </c>
      <c r="G5381">
        <v>99.05</v>
      </c>
      <c r="H5381">
        <v>4662</v>
      </c>
      <c r="I5381">
        <f t="shared" si="84"/>
        <v>0</v>
      </c>
      <c r="J5381" t="s">
        <v>3686</v>
      </c>
    </row>
    <row r="5382" spans="1:10" hidden="1">
      <c r="A5382">
        <v>21</v>
      </c>
      <c r="B5382">
        <v>0</v>
      </c>
      <c r="C5382">
        <v>4</v>
      </c>
      <c r="D5382">
        <v>5448</v>
      </c>
      <c r="E5382">
        <v>0</v>
      </c>
      <c r="F5382">
        <v>71</v>
      </c>
      <c r="G5382">
        <v>99.65</v>
      </c>
      <c r="H5382">
        <v>7458.86</v>
      </c>
      <c r="I5382">
        <f t="shared" si="84"/>
        <v>0</v>
      </c>
      <c r="J5382" t="s">
        <v>3686</v>
      </c>
    </row>
    <row r="5383" spans="1:10" hidden="1">
      <c r="A5383">
        <v>68</v>
      </c>
      <c r="B5383">
        <v>0</v>
      </c>
      <c r="C5383">
        <v>4</v>
      </c>
      <c r="D5383">
        <v>4751</v>
      </c>
      <c r="E5383">
        <v>0</v>
      </c>
      <c r="F5383">
        <v>44</v>
      </c>
      <c r="G5383">
        <v>90.4</v>
      </c>
      <c r="H5383">
        <v>6039.48</v>
      </c>
      <c r="I5383">
        <f t="shared" si="84"/>
        <v>0</v>
      </c>
      <c r="J5383" t="s">
        <v>3686</v>
      </c>
    </row>
    <row r="5384" spans="1:10" hidden="1">
      <c r="A5384">
        <v>78</v>
      </c>
      <c r="B5384">
        <v>0</v>
      </c>
      <c r="C5384">
        <v>4</v>
      </c>
      <c r="D5384">
        <v>2007</v>
      </c>
      <c r="E5384">
        <v>0</v>
      </c>
      <c r="F5384">
        <v>46</v>
      </c>
      <c r="G5384">
        <v>79.2</v>
      </c>
      <c r="H5384">
        <v>5747.98</v>
      </c>
      <c r="I5384">
        <f t="shared" si="84"/>
        <v>0</v>
      </c>
      <c r="J5384" t="s">
        <v>3686</v>
      </c>
    </row>
    <row r="5385" spans="1:10" hidden="1">
      <c r="A5385">
        <v>68</v>
      </c>
      <c r="B5385">
        <v>0</v>
      </c>
      <c r="C5385">
        <v>4</v>
      </c>
      <c r="D5385">
        <v>3921</v>
      </c>
      <c r="E5385">
        <v>0</v>
      </c>
      <c r="F5385">
        <v>17</v>
      </c>
      <c r="G5385">
        <v>65.75</v>
      </c>
      <c r="H5385">
        <v>1917.85</v>
      </c>
      <c r="I5385">
        <f t="shared" si="84"/>
        <v>0</v>
      </c>
      <c r="J5385" t="s">
        <v>3686</v>
      </c>
    </row>
    <row r="5386" spans="1:10" hidden="1">
      <c r="A5386">
        <v>50</v>
      </c>
      <c r="B5386">
        <v>0</v>
      </c>
      <c r="C5386">
        <v>4</v>
      </c>
      <c r="D5386">
        <v>2884</v>
      </c>
      <c r="E5386">
        <v>0</v>
      </c>
      <c r="F5386">
        <v>13</v>
      </c>
      <c r="G5386">
        <v>19.95</v>
      </c>
      <c r="H5386">
        <v>487.14</v>
      </c>
      <c r="I5386">
        <f t="shared" si="84"/>
        <v>0</v>
      </c>
      <c r="J5386" t="s">
        <v>3686</v>
      </c>
    </row>
    <row r="5387" spans="1:10" hidden="1">
      <c r="A5387">
        <v>56</v>
      </c>
      <c r="B5387">
        <v>1</v>
      </c>
      <c r="C5387">
        <v>4</v>
      </c>
      <c r="D5387">
        <v>5279</v>
      </c>
      <c r="E5387">
        <v>1</v>
      </c>
      <c r="F5387">
        <v>4</v>
      </c>
      <c r="G5387">
        <v>18.850000000000001</v>
      </c>
      <c r="H5387">
        <v>240.36</v>
      </c>
      <c r="I5387">
        <f t="shared" si="84"/>
        <v>0</v>
      </c>
      <c r="J5387" t="s">
        <v>3686</v>
      </c>
    </row>
    <row r="5388" spans="1:10" hidden="1">
      <c r="A5388">
        <v>47</v>
      </c>
      <c r="B5388">
        <v>0</v>
      </c>
      <c r="C5388">
        <v>4</v>
      </c>
      <c r="D5388">
        <v>5740</v>
      </c>
      <c r="E5388">
        <v>0</v>
      </c>
      <c r="F5388">
        <v>68</v>
      </c>
      <c r="G5388">
        <v>20.05</v>
      </c>
      <c r="H5388">
        <v>1579.34</v>
      </c>
      <c r="I5388">
        <f t="shared" si="84"/>
        <v>0</v>
      </c>
      <c r="J5388" t="s">
        <v>3686</v>
      </c>
    </row>
    <row r="5389" spans="1:10" hidden="1">
      <c r="A5389">
        <v>59</v>
      </c>
      <c r="B5389">
        <v>0</v>
      </c>
      <c r="C5389">
        <v>4</v>
      </c>
      <c r="D5389">
        <v>6035</v>
      </c>
      <c r="E5389">
        <v>8</v>
      </c>
      <c r="F5389">
        <v>71</v>
      </c>
      <c r="G5389">
        <v>93.25</v>
      </c>
      <c r="H5389">
        <v>8645.2099999999991</v>
      </c>
      <c r="I5389">
        <f t="shared" si="84"/>
        <v>0</v>
      </c>
      <c r="J5389" t="s">
        <v>3686</v>
      </c>
    </row>
    <row r="5390" spans="1:10" hidden="1">
      <c r="A5390">
        <v>41</v>
      </c>
      <c r="B5390">
        <v>3</v>
      </c>
      <c r="C5390">
        <v>4</v>
      </c>
      <c r="D5390">
        <v>5497</v>
      </c>
      <c r="E5390">
        <v>6</v>
      </c>
      <c r="F5390">
        <v>71</v>
      </c>
      <c r="G5390">
        <v>19.45</v>
      </c>
      <c r="H5390">
        <v>2180.75</v>
      </c>
      <c r="I5390">
        <f t="shared" si="84"/>
        <v>0</v>
      </c>
      <c r="J5390" t="s">
        <v>3686</v>
      </c>
    </row>
    <row r="5391" spans="1:10" hidden="1">
      <c r="A5391">
        <v>49</v>
      </c>
      <c r="B5391">
        <v>1</v>
      </c>
      <c r="C5391">
        <v>4</v>
      </c>
      <c r="D5391">
        <v>4072</v>
      </c>
      <c r="E5391">
        <v>5</v>
      </c>
      <c r="F5391">
        <v>69</v>
      </c>
      <c r="G5391">
        <v>79.2</v>
      </c>
      <c r="H5391">
        <v>6908.29</v>
      </c>
      <c r="I5391">
        <f t="shared" si="84"/>
        <v>0</v>
      </c>
      <c r="J5391" t="s">
        <v>3686</v>
      </c>
    </row>
    <row r="5392" spans="1:10" hidden="1">
      <c r="A5392">
        <v>40</v>
      </c>
      <c r="B5392">
        <v>0</v>
      </c>
      <c r="C5392">
        <v>4</v>
      </c>
      <c r="D5392">
        <v>5620</v>
      </c>
      <c r="E5392">
        <v>10</v>
      </c>
      <c r="F5392">
        <v>25</v>
      </c>
      <c r="G5392">
        <v>71.05</v>
      </c>
      <c r="H5392">
        <v>1868.12</v>
      </c>
      <c r="I5392">
        <f t="shared" si="84"/>
        <v>0</v>
      </c>
      <c r="J5392" t="s">
        <v>3686</v>
      </c>
    </row>
    <row r="5393" spans="1:10" hidden="1">
      <c r="A5393">
        <v>21</v>
      </c>
      <c r="B5393">
        <v>0</v>
      </c>
      <c r="C5393">
        <v>4</v>
      </c>
      <c r="D5393">
        <v>4404</v>
      </c>
      <c r="E5393">
        <v>0</v>
      </c>
      <c r="F5393">
        <v>7</v>
      </c>
      <c r="G5393">
        <v>25.05</v>
      </c>
      <c r="H5393">
        <v>189.95</v>
      </c>
      <c r="I5393">
        <f t="shared" si="84"/>
        <v>0</v>
      </c>
      <c r="J5393" t="s">
        <v>3686</v>
      </c>
    </row>
    <row r="5394" spans="1:10" hidden="1">
      <c r="A5394">
        <v>53</v>
      </c>
      <c r="B5394">
        <v>0</v>
      </c>
      <c r="C5394">
        <v>4</v>
      </c>
      <c r="D5394">
        <v>4402</v>
      </c>
      <c r="E5394">
        <v>0</v>
      </c>
      <c r="F5394">
        <v>23</v>
      </c>
      <c r="G5394">
        <v>20.149999999999999</v>
      </c>
      <c r="H5394">
        <v>1012.11</v>
      </c>
      <c r="I5394">
        <f t="shared" si="84"/>
        <v>0</v>
      </c>
      <c r="J5394" t="s">
        <v>3686</v>
      </c>
    </row>
    <row r="5395" spans="1:10" hidden="1">
      <c r="A5395">
        <v>25</v>
      </c>
      <c r="B5395">
        <v>0</v>
      </c>
      <c r="C5395">
        <v>4</v>
      </c>
      <c r="D5395">
        <v>5808</v>
      </c>
      <c r="E5395">
        <v>0</v>
      </c>
      <c r="F5395">
        <v>21</v>
      </c>
      <c r="G5395">
        <v>43.55</v>
      </c>
      <c r="H5395">
        <v>1011.5</v>
      </c>
      <c r="I5395">
        <f t="shared" si="84"/>
        <v>0</v>
      </c>
      <c r="J5395" t="s">
        <v>3686</v>
      </c>
    </row>
    <row r="5396" spans="1:10" hidden="1">
      <c r="A5396">
        <v>42</v>
      </c>
      <c r="B5396">
        <v>0</v>
      </c>
      <c r="C5396">
        <v>4</v>
      </c>
      <c r="D5396">
        <v>5683</v>
      </c>
      <c r="E5396">
        <v>7</v>
      </c>
      <c r="F5396">
        <v>69</v>
      </c>
      <c r="G5396">
        <v>60.8</v>
      </c>
      <c r="H5396">
        <v>4263.3999999999996</v>
      </c>
      <c r="I5396">
        <f t="shared" si="84"/>
        <v>0</v>
      </c>
      <c r="J5396" t="s">
        <v>3686</v>
      </c>
    </row>
    <row r="5397" spans="1:10" hidden="1">
      <c r="A5397">
        <v>63</v>
      </c>
      <c r="B5397">
        <v>0</v>
      </c>
      <c r="C5397">
        <v>4</v>
      </c>
      <c r="D5397">
        <v>6161</v>
      </c>
      <c r="E5397">
        <v>1</v>
      </c>
      <c r="F5397">
        <v>56</v>
      </c>
      <c r="G5397">
        <v>90.55</v>
      </c>
      <c r="H5397">
        <v>5313.4</v>
      </c>
      <c r="I5397">
        <f t="shared" si="84"/>
        <v>0</v>
      </c>
      <c r="J5397" t="s">
        <v>3686</v>
      </c>
    </row>
    <row r="5398" spans="1:10" hidden="1">
      <c r="A5398">
        <v>29</v>
      </c>
      <c r="B5398">
        <v>0</v>
      </c>
      <c r="C5398">
        <v>4</v>
      </c>
      <c r="D5398">
        <v>6021</v>
      </c>
      <c r="E5398">
        <v>6</v>
      </c>
      <c r="F5398">
        <v>55</v>
      </c>
      <c r="G5398">
        <v>94.75</v>
      </c>
      <c r="H5398">
        <v>6647.25</v>
      </c>
      <c r="I5398">
        <f t="shared" si="84"/>
        <v>0</v>
      </c>
      <c r="J5398" t="s">
        <v>3686</v>
      </c>
    </row>
    <row r="5399" spans="1:10" hidden="1">
      <c r="A5399">
        <v>23</v>
      </c>
      <c r="B5399">
        <v>0</v>
      </c>
      <c r="C5399">
        <v>4</v>
      </c>
      <c r="D5399">
        <v>4855</v>
      </c>
      <c r="E5399">
        <v>0</v>
      </c>
      <c r="F5399">
        <v>25</v>
      </c>
      <c r="G5399">
        <v>78.349999999999994</v>
      </c>
      <c r="H5399">
        <v>2539.15</v>
      </c>
      <c r="I5399">
        <f t="shared" si="84"/>
        <v>0</v>
      </c>
      <c r="J5399" t="s">
        <v>3686</v>
      </c>
    </row>
    <row r="5400" spans="1:10" hidden="1">
      <c r="A5400">
        <v>63</v>
      </c>
      <c r="B5400">
        <v>1</v>
      </c>
      <c r="C5400">
        <v>4</v>
      </c>
      <c r="D5400">
        <v>6420</v>
      </c>
      <c r="E5400">
        <v>6</v>
      </c>
      <c r="F5400">
        <v>71</v>
      </c>
      <c r="G5400">
        <v>59.7</v>
      </c>
      <c r="H5400">
        <v>4122.6499999999996</v>
      </c>
      <c r="I5400">
        <f t="shared" si="84"/>
        <v>0</v>
      </c>
      <c r="J5400" t="s">
        <v>3686</v>
      </c>
    </row>
    <row r="5401" spans="1:10" hidden="1">
      <c r="A5401">
        <v>59</v>
      </c>
      <c r="B5401">
        <v>0</v>
      </c>
      <c r="C5401">
        <v>4</v>
      </c>
      <c r="D5401">
        <v>2926</v>
      </c>
      <c r="E5401">
        <v>0</v>
      </c>
      <c r="F5401">
        <v>21</v>
      </c>
      <c r="G5401">
        <v>61.65</v>
      </c>
      <c r="H5401">
        <v>2230.4499999999998</v>
      </c>
      <c r="I5401">
        <f t="shared" si="84"/>
        <v>0</v>
      </c>
      <c r="J5401" t="s">
        <v>3686</v>
      </c>
    </row>
    <row r="5402" spans="1:10" hidden="1">
      <c r="A5402">
        <v>19</v>
      </c>
      <c r="B5402">
        <v>1</v>
      </c>
      <c r="C5402">
        <v>4</v>
      </c>
      <c r="D5402">
        <v>3971</v>
      </c>
      <c r="E5402">
        <v>6</v>
      </c>
      <c r="F5402">
        <v>25</v>
      </c>
      <c r="G5402">
        <v>54.3</v>
      </c>
      <c r="H5402">
        <v>2246.0500000000002</v>
      </c>
      <c r="I5402">
        <f t="shared" si="84"/>
        <v>0</v>
      </c>
      <c r="J5402" t="s">
        <v>3686</v>
      </c>
    </row>
    <row r="5403" spans="1:10" hidden="1">
      <c r="A5403">
        <v>44</v>
      </c>
      <c r="B5403">
        <v>1</v>
      </c>
      <c r="C5403">
        <v>4</v>
      </c>
      <c r="D5403">
        <v>2631</v>
      </c>
      <c r="E5403">
        <v>9</v>
      </c>
      <c r="F5403">
        <v>38</v>
      </c>
      <c r="G5403">
        <v>20.2</v>
      </c>
      <c r="H5403">
        <v>1765.97</v>
      </c>
      <c r="I5403">
        <f t="shared" si="84"/>
        <v>0</v>
      </c>
      <c r="J5403" t="s">
        <v>3686</v>
      </c>
    </row>
    <row r="5404" spans="1:10" hidden="1">
      <c r="A5404">
        <v>25</v>
      </c>
      <c r="B5404">
        <v>3</v>
      </c>
      <c r="C5404">
        <v>4</v>
      </c>
      <c r="D5404">
        <v>5968</v>
      </c>
      <c r="E5404">
        <v>1</v>
      </c>
      <c r="F5404">
        <v>18</v>
      </c>
      <c r="G5404">
        <v>85.6</v>
      </c>
      <c r="H5404">
        <v>2106.2199999999998</v>
      </c>
      <c r="I5404">
        <f t="shared" si="84"/>
        <v>0</v>
      </c>
      <c r="J5404" t="s">
        <v>3686</v>
      </c>
    </row>
    <row r="5405" spans="1:10" hidden="1">
      <c r="A5405">
        <v>34</v>
      </c>
      <c r="B5405">
        <v>3</v>
      </c>
      <c r="C5405">
        <v>4</v>
      </c>
      <c r="D5405">
        <v>4388</v>
      </c>
      <c r="E5405">
        <v>1</v>
      </c>
      <c r="F5405">
        <v>44</v>
      </c>
      <c r="G5405">
        <v>61.9</v>
      </c>
      <c r="H5405">
        <v>4581.97</v>
      </c>
      <c r="I5405">
        <f t="shared" si="84"/>
        <v>0</v>
      </c>
      <c r="J5405" t="s">
        <v>3686</v>
      </c>
    </row>
    <row r="5406" spans="1:10" hidden="1">
      <c r="A5406">
        <v>54</v>
      </c>
      <c r="B5406">
        <v>0</v>
      </c>
      <c r="C5406">
        <v>4</v>
      </c>
      <c r="D5406">
        <v>5703</v>
      </c>
      <c r="E5406">
        <v>3</v>
      </c>
      <c r="F5406">
        <v>67</v>
      </c>
      <c r="G5406">
        <v>105.4</v>
      </c>
      <c r="H5406">
        <v>7214.49</v>
      </c>
      <c r="I5406">
        <f t="shared" si="84"/>
        <v>0</v>
      </c>
      <c r="J5406" t="s">
        <v>3686</v>
      </c>
    </row>
    <row r="5407" spans="1:10" hidden="1">
      <c r="A5407">
        <v>45</v>
      </c>
      <c r="B5407">
        <v>0</v>
      </c>
      <c r="C5407">
        <v>4</v>
      </c>
      <c r="D5407">
        <v>5129</v>
      </c>
      <c r="E5407">
        <v>10</v>
      </c>
      <c r="F5407">
        <v>70</v>
      </c>
      <c r="G5407">
        <v>90.85</v>
      </c>
      <c r="H5407">
        <v>9165.1</v>
      </c>
      <c r="I5407">
        <f t="shared" si="84"/>
        <v>0</v>
      </c>
      <c r="J5407" t="s">
        <v>3686</v>
      </c>
    </row>
    <row r="5408" spans="1:10" hidden="1">
      <c r="A5408">
        <v>41</v>
      </c>
      <c r="B5408">
        <v>0</v>
      </c>
      <c r="C5408">
        <v>4</v>
      </c>
      <c r="D5408">
        <v>5182</v>
      </c>
      <c r="E5408">
        <v>0</v>
      </c>
      <c r="F5408">
        <v>55</v>
      </c>
      <c r="G5408">
        <v>100.15</v>
      </c>
      <c r="H5408">
        <v>7037.75</v>
      </c>
      <c r="I5408">
        <f t="shared" si="84"/>
        <v>0</v>
      </c>
      <c r="J5408" t="s">
        <v>3686</v>
      </c>
    </row>
    <row r="5409" spans="1:10" hidden="1">
      <c r="A5409">
        <v>70</v>
      </c>
      <c r="B5409">
        <v>0</v>
      </c>
      <c r="C5409">
        <v>4</v>
      </c>
      <c r="D5409">
        <v>3646</v>
      </c>
      <c r="E5409">
        <v>8</v>
      </c>
      <c r="F5409">
        <v>17</v>
      </c>
      <c r="G5409">
        <v>20.75</v>
      </c>
      <c r="H5409">
        <v>566.83000000000004</v>
      </c>
      <c r="I5409">
        <f t="shared" si="84"/>
        <v>0</v>
      </c>
      <c r="J5409" t="s">
        <v>3686</v>
      </c>
    </row>
    <row r="5410" spans="1:10" hidden="1">
      <c r="A5410">
        <v>68</v>
      </c>
      <c r="B5410">
        <v>0</v>
      </c>
      <c r="C5410">
        <v>4</v>
      </c>
      <c r="D5410">
        <v>5676</v>
      </c>
      <c r="E5410">
        <v>0</v>
      </c>
      <c r="F5410">
        <v>22</v>
      </c>
      <c r="G5410">
        <v>26.25</v>
      </c>
      <c r="H5410">
        <v>722.06</v>
      </c>
      <c r="I5410">
        <f t="shared" si="84"/>
        <v>0</v>
      </c>
      <c r="J5410" t="s">
        <v>3686</v>
      </c>
    </row>
    <row r="5411" spans="1:10" hidden="1">
      <c r="A5411">
        <v>75</v>
      </c>
      <c r="B5411">
        <v>0</v>
      </c>
      <c r="C5411">
        <v>4</v>
      </c>
      <c r="D5411">
        <v>6259</v>
      </c>
      <c r="E5411">
        <v>5</v>
      </c>
      <c r="F5411">
        <v>72</v>
      </c>
      <c r="G5411">
        <v>55.3</v>
      </c>
      <c r="H5411">
        <v>5728.88</v>
      </c>
      <c r="I5411">
        <f t="shared" si="84"/>
        <v>0</v>
      </c>
      <c r="J5411" t="s">
        <v>3686</v>
      </c>
    </row>
    <row r="5412" spans="1:10" hidden="1">
      <c r="A5412">
        <v>28</v>
      </c>
      <c r="B5412">
        <v>0</v>
      </c>
      <c r="C5412">
        <v>4</v>
      </c>
      <c r="D5412">
        <v>4283</v>
      </c>
      <c r="E5412">
        <v>0</v>
      </c>
      <c r="F5412">
        <v>9</v>
      </c>
      <c r="G5412">
        <v>19.5</v>
      </c>
      <c r="H5412">
        <v>601.30999999999995</v>
      </c>
      <c r="I5412">
        <f t="shared" si="84"/>
        <v>0</v>
      </c>
      <c r="J5412" t="s">
        <v>3686</v>
      </c>
    </row>
    <row r="5413" spans="1:10" hidden="1">
      <c r="A5413">
        <v>47</v>
      </c>
      <c r="B5413">
        <v>0</v>
      </c>
      <c r="C5413">
        <v>4</v>
      </c>
      <c r="D5413">
        <v>3378</v>
      </c>
      <c r="E5413">
        <v>0</v>
      </c>
      <c r="F5413">
        <v>21</v>
      </c>
      <c r="G5413">
        <v>36</v>
      </c>
      <c r="H5413">
        <v>780.15</v>
      </c>
      <c r="I5413">
        <f t="shared" si="84"/>
        <v>0</v>
      </c>
      <c r="J5413" t="s">
        <v>3686</v>
      </c>
    </row>
    <row r="5414" spans="1:10" hidden="1">
      <c r="A5414">
        <v>40</v>
      </c>
      <c r="B5414">
        <v>0</v>
      </c>
      <c r="C5414">
        <v>4</v>
      </c>
      <c r="D5414">
        <v>4626</v>
      </c>
      <c r="E5414">
        <v>7</v>
      </c>
      <c r="F5414">
        <v>63</v>
      </c>
      <c r="G5414">
        <v>75.55</v>
      </c>
      <c r="H5414">
        <v>5106.6400000000003</v>
      </c>
      <c r="I5414">
        <f t="shared" si="84"/>
        <v>0</v>
      </c>
      <c r="J5414" t="s">
        <v>3686</v>
      </c>
    </row>
    <row r="5415" spans="1:10" hidden="1">
      <c r="A5415">
        <v>43</v>
      </c>
      <c r="B5415">
        <v>2</v>
      </c>
      <c r="C5415">
        <v>4</v>
      </c>
      <c r="D5415">
        <v>3636</v>
      </c>
      <c r="E5415">
        <v>6</v>
      </c>
      <c r="F5415">
        <v>19</v>
      </c>
      <c r="G5415">
        <v>20.2</v>
      </c>
      <c r="H5415">
        <v>1273.49</v>
      </c>
      <c r="I5415">
        <f t="shared" si="84"/>
        <v>0</v>
      </c>
      <c r="J5415" t="s">
        <v>3686</v>
      </c>
    </row>
    <row r="5416" spans="1:10" hidden="1">
      <c r="A5416">
        <v>39</v>
      </c>
      <c r="B5416">
        <v>0</v>
      </c>
      <c r="C5416">
        <v>4</v>
      </c>
      <c r="D5416">
        <v>4898</v>
      </c>
      <c r="E5416">
        <v>0</v>
      </c>
      <c r="F5416">
        <v>36</v>
      </c>
      <c r="G5416">
        <v>85.85</v>
      </c>
      <c r="H5416">
        <v>3503.95</v>
      </c>
      <c r="I5416">
        <f t="shared" si="84"/>
        <v>0</v>
      </c>
      <c r="J5416" t="s">
        <v>3686</v>
      </c>
    </row>
    <row r="5417" spans="1:10" hidden="1">
      <c r="A5417">
        <v>58</v>
      </c>
      <c r="B5417">
        <v>0</v>
      </c>
      <c r="C5417">
        <v>4</v>
      </c>
      <c r="D5417">
        <v>4628</v>
      </c>
      <c r="E5417">
        <v>6</v>
      </c>
      <c r="F5417">
        <v>52</v>
      </c>
      <c r="G5417">
        <v>81.400000000000006</v>
      </c>
      <c r="H5417">
        <v>6504.13</v>
      </c>
      <c r="I5417">
        <f t="shared" si="84"/>
        <v>0</v>
      </c>
      <c r="J5417" t="s">
        <v>3686</v>
      </c>
    </row>
    <row r="5418" spans="1:10" hidden="1">
      <c r="A5418">
        <v>47</v>
      </c>
      <c r="B5418">
        <v>2</v>
      </c>
      <c r="C5418">
        <v>4</v>
      </c>
      <c r="D5418">
        <v>4439</v>
      </c>
      <c r="E5418">
        <v>4</v>
      </c>
      <c r="F5418">
        <v>42</v>
      </c>
      <c r="G5418">
        <v>20.25</v>
      </c>
      <c r="H5418">
        <v>1246.76</v>
      </c>
      <c r="I5418">
        <f t="shared" si="84"/>
        <v>0</v>
      </c>
      <c r="J5418" t="s">
        <v>3686</v>
      </c>
    </row>
    <row r="5419" spans="1:10" hidden="1">
      <c r="A5419">
        <v>26</v>
      </c>
      <c r="B5419">
        <v>0</v>
      </c>
      <c r="C5419">
        <v>4</v>
      </c>
      <c r="D5419">
        <v>4815</v>
      </c>
      <c r="E5419">
        <v>0</v>
      </c>
      <c r="F5419">
        <v>25</v>
      </c>
      <c r="G5419">
        <v>74.3</v>
      </c>
      <c r="H5419">
        <v>2344.21</v>
      </c>
      <c r="I5419">
        <f t="shared" si="84"/>
        <v>0</v>
      </c>
      <c r="J5419" t="s">
        <v>3686</v>
      </c>
    </row>
    <row r="5420" spans="1:10" hidden="1">
      <c r="A5420">
        <v>64</v>
      </c>
      <c r="B5420">
        <v>0</v>
      </c>
      <c r="C5420">
        <v>4</v>
      </c>
      <c r="D5420">
        <v>5239</v>
      </c>
      <c r="E5420">
        <v>8</v>
      </c>
      <c r="F5420">
        <v>61</v>
      </c>
      <c r="G5420">
        <v>114.1</v>
      </c>
      <c r="H5420">
        <v>7883.67</v>
      </c>
      <c r="I5420">
        <f t="shared" si="84"/>
        <v>0</v>
      </c>
      <c r="J5420" t="s">
        <v>3686</v>
      </c>
    </row>
    <row r="5421" spans="1:10" hidden="1">
      <c r="A5421">
        <v>57</v>
      </c>
      <c r="B5421">
        <v>3</v>
      </c>
      <c r="C5421">
        <v>4</v>
      </c>
      <c r="D5421">
        <v>5067</v>
      </c>
      <c r="E5421">
        <v>5</v>
      </c>
      <c r="F5421">
        <v>55</v>
      </c>
      <c r="G5421">
        <v>19.5</v>
      </c>
      <c r="H5421">
        <v>3019</v>
      </c>
      <c r="I5421">
        <f t="shared" si="84"/>
        <v>0</v>
      </c>
      <c r="J5421" t="s">
        <v>3686</v>
      </c>
    </row>
    <row r="5422" spans="1:10" hidden="1">
      <c r="A5422">
        <v>53</v>
      </c>
      <c r="B5422">
        <v>0</v>
      </c>
      <c r="C5422">
        <v>4</v>
      </c>
      <c r="D5422">
        <v>5672</v>
      </c>
      <c r="E5422">
        <v>5</v>
      </c>
      <c r="F5422">
        <v>68</v>
      </c>
      <c r="G5422">
        <v>89.95</v>
      </c>
      <c r="H5422">
        <v>7902.78</v>
      </c>
      <c r="I5422">
        <f t="shared" si="84"/>
        <v>0</v>
      </c>
      <c r="J5422" t="s">
        <v>3686</v>
      </c>
    </row>
    <row r="5423" spans="1:10" hidden="1">
      <c r="A5423">
        <v>48</v>
      </c>
      <c r="B5423">
        <v>0</v>
      </c>
      <c r="C5423">
        <v>4</v>
      </c>
      <c r="D5423">
        <v>3801</v>
      </c>
      <c r="E5423">
        <v>0</v>
      </c>
      <c r="F5423">
        <v>37</v>
      </c>
      <c r="G5423">
        <v>78.900000000000006</v>
      </c>
      <c r="H5423">
        <v>4576.12</v>
      </c>
      <c r="I5423">
        <f t="shared" si="84"/>
        <v>0</v>
      </c>
      <c r="J5423" t="s">
        <v>3686</v>
      </c>
    </row>
    <row r="5424" spans="1:10" hidden="1">
      <c r="A5424">
        <v>43</v>
      </c>
      <c r="B5424">
        <v>3</v>
      </c>
      <c r="C5424">
        <v>4</v>
      </c>
      <c r="D5424">
        <v>5040</v>
      </c>
      <c r="E5424">
        <v>0</v>
      </c>
      <c r="F5424">
        <v>16</v>
      </c>
      <c r="G5424">
        <v>79.5</v>
      </c>
      <c r="H5424">
        <v>1699.88</v>
      </c>
      <c r="I5424">
        <f t="shared" si="84"/>
        <v>0</v>
      </c>
      <c r="J5424" t="s">
        <v>3686</v>
      </c>
    </row>
    <row r="5425" spans="1:10" hidden="1">
      <c r="A5425">
        <v>30</v>
      </c>
      <c r="B5425">
        <v>0</v>
      </c>
      <c r="C5425">
        <v>4</v>
      </c>
      <c r="D5425">
        <v>3103</v>
      </c>
      <c r="E5425">
        <v>0</v>
      </c>
      <c r="F5425">
        <v>1</v>
      </c>
      <c r="G5425">
        <v>44.15</v>
      </c>
      <c r="H5425">
        <v>53.97</v>
      </c>
      <c r="I5425">
        <f t="shared" si="84"/>
        <v>0</v>
      </c>
      <c r="J5425" t="s">
        <v>3751</v>
      </c>
    </row>
    <row r="5426" spans="1:10" hidden="1">
      <c r="A5426">
        <v>43</v>
      </c>
      <c r="B5426">
        <v>0</v>
      </c>
      <c r="C5426">
        <v>4</v>
      </c>
      <c r="D5426">
        <v>5452</v>
      </c>
      <c r="E5426">
        <v>0</v>
      </c>
      <c r="F5426">
        <v>53</v>
      </c>
      <c r="G5426">
        <v>94.45</v>
      </c>
      <c r="H5426">
        <v>6838.39</v>
      </c>
      <c r="I5426">
        <f t="shared" si="84"/>
        <v>0</v>
      </c>
      <c r="J5426" t="s">
        <v>3686</v>
      </c>
    </row>
    <row r="5427" spans="1:10" hidden="1">
      <c r="A5427">
        <v>30</v>
      </c>
      <c r="B5427">
        <v>0</v>
      </c>
      <c r="C5427">
        <v>4</v>
      </c>
      <c r="D5427">
        <v>4937</v>
      </c>
      <c r="E5427">
        <v>0</v>
      </c>
      <c r="F5427">
        <v>62</v>
      </c>
      <c r="G5427">
        <v>19.2</v>
      </c>
      <c r="H5427">
        <v>2613.5100000000002</v>
      </c>
      <c r="I5427">
        <f t="shared" si="84"/>
        <v>0</v>
      </c>
      <c r="J5427" t="s">
        <v>3686</v>
      </c>
    </row>
    <row r="5428" spans="1:10" hidden="1">
      <c r="A5428">
        <v>45</v>
      </c>
      <c r="B5428">
        <v>1</v>
      </c>
      <c r="C5428">
        <v>4</v>
      </c>
      <c r="D5428">
        <v>5988</v>
      </c>
      <c r="E5428">
        <v>4</v>
      </c>
      <c r="F5428">
        <v>12</v>
      </c>
      <c r="G5428">
        <v>30.25</v>
      </c>
      <c r="H5428">
        <v>368.85</v>
      </c>
      <c r="I5428">
        <f t="shared" si="84"/>
        <v>0</v>
      </c>
      <c r="J5428" t="s">
        <v>3686</v>
      </c>
    </row>
    <row r="5429" spans="1:10" hidden="1">
      <c r="A5429">
        <v>59</v>
      </c>
      <c r="B5429">
        <v>0</v>
      </c>
      <c r="C5429">
        <v>4</v>
      </c>
      <c r="D5429">
        <v>5979</v>
      </c>
      <c r="E5429">
        <v>4</v>
      </c>
      <c r="F5429">
        <v>70</v>
      </c>
      <c r="G5429">
        <v>110.5</v>
      </c>
      <c r="H5429">
        <v>9749.85</v>
      </c>
      <c r="I5429">
        <f t="shared" si="84"/>
        <v>0</v>
      </c>
      <c r="J5429" t="s">
        <v>3686</v>
      </c>
    </row>
    <row r="5430" spans="1:10" hidden="1">
      <c r="A5430">
        <v>45</v>
      </c>
      <c r="B5430">
        <v>2</v>
      </c>
      <c r="C5430">
        <v>4</v>
      </c>
      <c r="D5430">
        <v>4579</v>
      </c>
      <c r="E5430">
        <v>1</v>
      </c>
      <c r="F5430">
        <v>59</v>
      </c>
      <c r="G5430">
        <v>19.5</v>
      </c>
      <c r="H5430">
        <v>1783.74</v>
      </c>
      <c r="I5430">
        <f t="shared" si="84"/>
        <v>0</v>
      </c>
      <c r="J5430" t="s">
        <v>3686</v>
      </c>
    </row>
    <row r="5431" spans="1:10" hidden="1">
      <c r="A5431">
        <v>48</v>
      </c>
      <c r="B5431">
        <v>1</v>
      </c>
      <c r="C5431">
        <v>4</v>
      </c>
      <c r="D5431">
        <v>4457</v>
      </c>
      <c r="E5431">
        <v>0</v>
      </c>
      <c r="F5431">
        <v>8</v>
      </c>
      <c r="G5431">
        <v>76.150000000000006</v>
      </c>
      <c r="H5431">
        <v>944.04</v>
      </c>
      <c r="I5431">
        <f t="shared" si="84"/>
        <v>0</v>
      </c>
      <c r="J5431" t="s">
        <v>3686</v>
      </c>
    </row>
    <row r="5432" spans="1:10" hidden="1">
      <c r="A5432">
        <v>41</v>
      </c>
      <c r="B5432">
        <v>3</v>
      </c>
      <c r="C5432">
        <v>4</v>
      </c>
      <c r="D5432">
        <v>3274</v>
      </c>
      <c r="E5432">
        <v>10</v>
      </c>
      <c r="F5432">
        <v>22</v>
      </c>
      <c r="G5432">
        <v>100.05</v>
      </c>
      <c r="H5432">
        <v>2289.35</v>
      </c>
      <c r="I5432">
        <f t="shared" si="84"/>
        <v>0</v>
      </c>
      <c r="J5432" t="s">
        <v>3686</v>
      </c>
    </row>
    <row r="5433" spans="1:10" hidden="1">
      <c r="A5433">
        <v>19</v>
      </c>
      <c r="B5433">
        <v>0</v>
      </c>
      <c r="C5433">
        <v>4</v>
      </c>
      <c r="D5433">
        <v>2546</v>
      </c>
      <c r="E5433">
        <v>0</v>
      </c>
      <c r="F5433">
        <v>1</v>
      </c>
      <c r="G5433">
        <v>46.3</v>
      </c>
      <c r="H5433">
        <v>57.81</v>
      </c>
      <c r="I5433">
        <f t="shared" si="84"/>
        <v>0</v>
      </c>
      <c r="J5433" t="s">
        <v>3751</v>
      </c>
    </row>
    <row r="5434" spans="1:10" hidden="1">
      <c r="A5434">
        <v>32</v>
      </c>
      <c r="B5434">
        <v>1</v>
      </c>
      <c r="C5434">
        <v>4</v>
      </c>
      <c r="D5434">
        <v>5546</v>
      </c>
      <c r="E5434">
        <v>7</v>
      </c>
      <c r="F5434">
        <v>71</v>
      </c>
      <c r="G5434">
        <v>69.2</v>
      </c>
      <c r="H5434">
        <v>8432.39</v>
      </c>
      <c r="I5434">
        <f t="shared" si="84"/>
        <v>0</v>
      </c>
      <c r="J5434" t="s">
        <v>3686</v>
      </c>
    </row>
    <row r="5435" spans="1:10" hidden="1">
      <c r="A5435">
        <v>36</v>
      </c>
      <c r="B5435">
        <v>0</v>
      </c>
      <c r="C5435">
        <v>4</v>
      </c>
      <c r="D5435">
        <v>4499</v>
      </c>
      <c r="E5435">
        <v>10</v>
      </c>
      <c r="F5435">
        <v>43</v>
      </c>
      <c r="G5435">
        <v>100.55</v>
      </c>
      <c r="H5435">
        <v>5898.87</v>
      </c>
      <c r="I5435">
        <f t="shared" si="84"/>
        <v>0</v>
      </c>
      <c r="J5435" t="s">
        <v>3686</v>
      </c>
    </row>
    <row r="5436" spans="1:10" hidden="1">
      <c r="A5436">
        <v>71</v>
      </c>
      <c r="B5436">
        <v>0</v>
      </c>
      <c r="C5436">
        <v>4</v>
      </c>
      <c r="D5436">
        <v>2725</v>
      </c>
      <c r="E5436">
        <v>0</v>
      </c>
      <c r="F5436">
        <v>30</v>
      </c>
      <c r="G5436">
        <v>55.3</v>
      </c>
      <c r="H5436">
        <v>2112.9</v>
      </c>
      <c r="I5436">
        <f t="shared" si="84"/>
        <v>0</v>
      </c>
      <c r="J5436" t="s">
        <v>3686</v>
      </c>
    </row>
    <row r="5437" spans="1:10" hidden="1">
      <c r="A5437">
        <v>80</v>
      </c>
      <c r="B5437">
        <v>0</v>
      </c>
      <c r="C5437">
        <v>4</v>
      </c>
      <c r="D5437">
        <v>3007</v>
      </c>
      <c r="E5437">
        <v>0</v>
      </c>
      <c r="F5437">
        <v>2</v>
      </c>
      <c r="G5437">
        <v>19.649999999999999</v>
      </c>
      <c r="H5437">
        <v>58.02</v>
      </c>
      <c r="I5437">
        <f t="shared" si="84"/>
        <v>0</v>
      </c>
      <c r="J5437" t="s">
        <v>3751</v>
      </c>
    </row>
    <row r="5438" spans="1:10" hidden="1">
      <c r="A5438">
        <v>77</v>
      </c>
      <c r="B5438">
        <v>0</v>
      </c>
      <c r="C5438">
        <v>4</v>
      </c>
      <c r="D5438">
        <v>2332</v>
      </c>
      <c r="E5438">
        <v>0</v>
      </c>
      <c r="F5438">
        <v>35</v>
      </c>
      <c r="G5438">
        <v>83.15</v>
      </c>
      <c r="H5438">
        <v>4271.96</v>
      </c>
      <c r="I5438">
        <f t="shared" si="84"/>
        <v>0</v>
      </c>
      <c r="J5438" t="s">
        <v>3686</v>
      </c>
    </row>
    <row r="5439" spans="1:10" hidden="1">
      <c r="A5439">
        <v>25</v>
      </c>
      <c r="B5439">
        <v>3</v>
      </c>
      <c r="C5439">
        <v>4</v>
      </c>
      <c r="D5439">
        <v>5651</v>
      </c>
      <c r="E5439">
        <v>6</v>
      </c>
      <c r="F5439">
        <v>3</v>
      </c>
      <c r="G5439">
        <v>40.299999999999997</v>
      </c>
      <c r="H5439">
        <v>92.5</v>
      </c>
      <c r="I5439">
        <f t="shared" si="84"/>
        <v>0</v>
      </c>
      <c r="J5439" t="s">
        <v>3751</v>
      </c>
    </row>
    <row r="5440" spans="1:10" hidden="1">
      <c r="A5440">
        <v>59</v>
      </c>
      <c r="B5440">
        <v>0</v>
      </c>
      <c r="C5440">
        <v>4</v>
      </c>
      <c r="D5440">
        <v>3277</v>
      </c>
      <c r="E5440">
        <v>5</v>
      </c>
      <c r="F5440">
        <v>12</v>
      </c>
      <c r="G5440">
        <v>26.4</v>
      </c>
      <c r="H5440">
        <v>856.75</v>
      </c>
      <c r="I5440">
        <f t="shared" si="84"/>
        <v>0</v>
      </c>
      <c r="J5440" t="s">
        <v>3686</v>
      </c>
    </row>
    <row r="5441" spans="1:10" hidden="1">
      <c r="A5441">
        <v>52</v>
      </c>
      <c r="B5441">
        <v>0</v>
      </c>
      <c r="C5441">
        <v>4</v>
      </c>
      <c r="D5441">
        <v>6092</v>
      </c>
      <c r="E5441">
        <v>0</v>
      </c>
      <c r="F5441">
        <v>54</v>
      </c>
      <c r="G5441">
        <v>69.900000000000006</v>
      </c>
      <c r="H5441">
        <v>5374.78</v>
      </c>
      <c r="I5441">
        <f t="shared" si="84"/>
        <v>0</v>
      </c>
      <c r="J5441" t="s">
        <v>3686</v>
      </c>
    </row>
    <row r="5442" spans="1:10" hidden="1">
      <c r="A5442">
        <v>59</v>
      </c>
      <c r="B5442">
        <v>2</v>
      </c>
      <c r="C5442">
        <v>4</v>
      </c>
      <c r="D5442">
        <v>5895</v>
      </c>
      <c r="E5442">
        <v>0</v>
      </c>
      <c r="F5442">
        <v>67</v>
      </c>
      <c r="G5442">
        <v>106.6</v>
      </c>
      <c r="H5442">
        <v>8500.2800000000007</v>
      </c>
      <c r="I5442">
        <f t="shared" ref="I5442:I5505" si="85">IF(J5442="Churned",1,0)</f>
        <v>0</v>
      </c>
      <c r="J5442" t="s">
        <v>3686</v>
      </c>
    </row>
    <row r="5443" spans="1:10" hidden="1">
      <c r="A5443">
        <v>54</v>
      </c>
      <c r="B5443">
        <v>0</v>
      </c>
      <c r="C5443">
        <v>4</v>
      </c>
      <c r="D5443">
        <v>6259</v>
      </c>
      <c r="E5443">
        <v>5</v>
      </c>
      <c r="F5443">
        <v>70</v>
      </c>
      <c r="G5443">
        <v>95</v>
      </c>
      <c r="H5443">
        <v>8782</v>
      </c>
      <c r="I5443">
        <f t="shared" si="85"/>
        <v>0</v>
      </c>
      <c r="J5443" t="s">
        <v>3686</v>
      </c>
    </row>
    <row r="5444" spans="1:10" hidden="1">
      <c r="A5444">
        <v>61</v>
      </c>
      <c r="B5444">
        <v>1</v>
      </c>
      <c r="C5444">
        <v>4</v>
      </c>
      <c r="D5444">
        <v>4023</v>
      </c>
      <c r="E5444">
        <v>10</v>
      </c>
      <c r="F5444">
        <v>65</v>
      </c>
      <c r="G5444">
        <v>79.400000000000006</v>
      </c>
      <c r="H5444">
        <v>5190.8500000000004</v>
      </c>
      <c r="I5444">
        <f t="shared" si="85"/>
        <v>0</v>
      </c>
      <c r="J5444" t="s">
        <v>3686</v>
      </c>
    </row>
    <row r="5445" spans="1:10" hidden="1">
      <c r="A5445">
        <v>19</v>
      </c>
      <c r="B5445">
        <v>0</v>
      </c>
      <c r="C5445">
        <v>4</v>
      </c>
      <c r="D5445">
        <v>5315</v>
      </c>
      <c r="E5445">
        <v>0</v>
      </c>
      <c r="F5445">
        <v>35</v>
      </c>
      <c r="G5445">
        <v>62.1</v>
      </c>
      <c r="H5445">
        <v>2171.35</v>
      </c>
      <c r="I5445">
        <f t="shared" si="85"/>
        <v>0</v>
      </c>
      <c r="J5445" t="s">
        <v>3686</v>
      </c>
    </row>
    <row r="5446" spans="1:10" hidden="1">
      <c r="A5446">
        <v>48</v>
      </c>
      <c r="B5446">
        <v>3</v>
      </c>
      <c r="C5446">
        <v>4</v>
      </c>
      <c r="D5446">
        <v>4028</v>
      </c>
      <c r="E5446">
        <v>0</v>
      </c>
      <c r="F5446">
        <v>23</v>
      </c>
      <c r="G5446">
        <v>55.3</v>
      </c>
      <c r="H5446">
        <v>1320.54</v>
      </c>
      <c r="I5446">
        <f t="shared" si="85"/>
        <v>0</v>
      </c>
      <c r="J5446" t="s">
        <v>3686</v>
      </c>
    </row>
    <row r="5447" spans="1:10" hidden="1">
      <c r="A5447">
        <v>42</v>
      </c>
      <c r="B5447">
        <v>1</v>
      </c>
      <c r="C5447">
        <v>4</v>
      </c>
      <c r="D5447">
        <v>4017</v>
      </c>
      <c r="E5447">
        <v>1</v>
      </c>
      <c r="F5447">
        <v>72</v>
      </c>
      <c r="G5447">
        <v>115.5</v>
      </c>
      <c r="H5447">
        <v>11033.9</v>
      </c>
      <c r="I5447">
        <f t="shared" si="85"/>
        <v>0</v>
      </c>
      <c r="J5447" t="s">
        <v>3686</v>
      </c>
    </row>
    <row r="5448" spans="1:10" hidden="1">
      <c r="A5448">
        <v>61</v>
      </c>
      <c r="B5448">
        <v>0</v>
      </c>
      <c r="C5448">
        <v>4</v>
      </c>
      <c r="D5448">
        <v>5216</v>
      </c>
      <c r="E5448">
        <v>0</v>
      </c>
      <c r="F5448">
        <v>59</v>
      </c>
      <c r="G5448">
        <v>20.2</v>
      </c>
      <c r="H5448">
        <v>3975.33</v>
      </c>
      <c r="I5448">
        <f t="shared" si="85"/>
        <v>0</v>
      </c>
      <c r="J5448" t="s">
        <v>3686</v>
      </c>
    </row>
    <row r="5449" spans="1:10" hidden="1">
      <c r="A5449">
        <v>25</v>
      </c>
      <c r="B5449">
        <v>0</v>
      </c>
      <c r="C5449">
        <v>4</v>
      </c>
      <c r="D5449">
        <v>4300</v>
      </c>
      <c r="E5449">
        <v>0</v>
      </c>
      <c r="F5449">
        <v>7</v>
      </c>
      <c r="G5449">
        <v>44.65</v>
      </c>
      <c r="H5449">
        <v>509.82</v>
      </c>
      <c r="I5449">
        <f t="shared" si="85"/>
        <v>0</v>
      </c>
      <c r="J5449" t="s">
        <v>3686</v>
      </c>
    </row>
    <row r="5450" spans="1:10" hidden="1">
      <c r="A5450">
        <v>53</v>
      </c>
      <c r="B5450">
        <v>2</v>
      </c>
      <c r="C5450">
        <v>4</v>
      </c>
      <c r="D5450">
        <v>5409</v>
      </c>
      <c r="E5450">
        <v>1</v>
      </c>
      <c r="F5450">
        <v>11</v>
      </c>
      <c r="G5450">
        <v>25</v>
      </c>
      <c r="H5450">
        <v>466.14</v>
      </c>
      <c r="I5450">
        <f t="shared" si="85"/>
        <v>0</v>
      </c>
      <c r="J5450" t="s">
        <v>3686</v>
      </c>
    </row>
    <row r="5451" spans="1:10" hidden="1">
      <c r="A5451">
        <v>47</v>
      </c>
      <c r="B5451">
        <v>0</v>
      </c>
      <c r="C5451">
        <v>4</v>
      </c>
      <c r="D5451">
        <v>6097</v>
      </c>
      <c r="E5451">
        <v>0</v>
      </c>
      <c r="F5451">
        <v>51</v>
      </c>
      <c r="G5451">
        <v>20.45</v>
      </c>
      <c r="H5451">
        <v>3461.58</v>
      </c>
      <c r="I5451">
        <f t="shared" si="85"/>
        <v>0</v>
      </c>
      <c r="J5451" t="s">
        <v>3686</v>
      </c>
    </row>
    <row r="5452" spans="1:10" hidden="1">
      <c r="A5452">
        <v>22</v>
      </c>
      <c r="B5452">
        <v>0</v>
      </c>
      <c r="C5452">
        <v>4</v>
      </c>
      <c r="D5452">
        <v>4447</v>
      </c>
      <c r="E5452">
        <v>7</v>
      </c>
      <c r="F5452">
        <v>72</v>
      </c>
      <c r="G5452">
        <v>84.9</v>
      </c>
      <c r="H5452">
        <v>6161.78</v>
      </c>
      <c r="I5452">
        <f t="shared" si="85"/>
        <v>0</v>
      </c>
      <c r="J5452" t="s">
        <v>3686</v>
      </c>
    </row>
    <row r="5453" spans="1:10" hidden="1">
      <c r="A5453">
        <v>50</v>
      </c>
      <c r="B5453">
        <v>2</v>
      </c>
      <c r="C5453">
        <v>4</v>
      </c>
      <c r="D5453">
        <v>3855</v>
      </c>
      <c r="E5453">
        <v>1</v>
      </c>
      <c r="F5453">
        <v>16</v>
      </c>
      <c r="G5453">
        <v>79.95</v>
      </c>
      <c r="H5453">
        <v>2065.5500000000002</v>
      </c>
      <c r="I5453">
        <f t="shared" si="85"/>
        <v>0</v>
      </c>
      <c r="J5453" t="s">
        <v>3686</v>
      </c>
    </row>
    <row r="5454" spans="1:10" hidden="1">
      <c r="A5454">
        <v>36</v>
      </c>
      <c r="B5454">
        <v>0</v>
      </c>
      <c r="C5454">
        <v>4</v>
      </c>
      <c r="D5454">
        <v>5811</v>
      </c>
      <c r="E5454">
        <v>0</v>
      </c>
      <c r="F5454">
        <v>10</v>
      </c>
      <c r="G5454">
        <v>19.899999999999999</v>
      </c>
      <c r="H5454">
        <v>437.85</v>
      </c>
      <c r="I5454">
        <f t="shared" si="85"/>
        <v>0</v>
      </c>
      <c r="J5454" t="s">
        <v>3686</v>
      </c>
    </row>
    <row r="5455" spans="1:10" hidden="1">
      <c r="A5455">
        <v>36</v>
      </c>
      <c r="B5455">
        <v>0</v>
      </c>
      <c r="C5455">
        <v>4</v>
      </c>
      <c r="D5455">
        <v>5636</v>
      </c>
      <c r="E5455">
        <v>0</v>
      </c>
      <c r="F5455">
        <v>5</v>
      </c>
      <c r="G5455">
        <v>65.599999999999994</v>
      </c>
      <c r="H5455">
        <v>382.9</v>
      </c>
      <c r="I5455">
        <f t="shared" si="85"/>
        <v>0</v>
      </c>
      <c r="J5455" t="s">
        <v>3686</v>
      </c>
    </row>
    <row r="5456" spans="1:10" hidden="1">
      <c r="A5456">
        <v>30</v>
      </c>
      <c r="B5456">
        <v>1</v>
      </c>
      <c r="C5456">
        <v>4</v>
      </c>
      <c r="D5456">
        <v>5392</v>
      </c>
      <c r="E5456">
        <v>0</v>
      </c>
      <c r="F5456">
        <v>70</v>
      </c>
      <c r="G5456">
        <v>64.95</v>
      </c>
      <c r="H5456">
        <v>6394.03</v>
      </c>
      <c r="I5456">
        <f t="shared" si="85"/>
        <v>0</v>
      </c>
      <c r="J5456" t="s">
        <v>3686</v>
      </c>
    </row>
    <row r="5457" spans="1:10" hidden="1">
      <c r="A5457">
        <v>56</v>
      </c>
      <c r="B5457">
        <v>0</v>
      </c>
      <c r="C5457">
        <v>4</v>
      </c>
      <c r="D5457">
        <v>2657</v>
      </c>
      <c r="E5457">
        <v>0</v>
      </c>
      <c r="F5457">
        <v>2</v>
      </c>
      <c r="G5457">
        <v>79.45</v>
      </c>
      <c r="H5457">
        <v>202.37</v>
      </c>
      <c r="I5457">
        <f t="shared" si="85"/>
        <v>0</v>
      </c>
      <c r="J5457" t="s">
        <v>3751</v>
      </c>
    </row>
    <row r="5458" spans="1:10" hidden="1">
      <c r="A5458">
        <v>22</v>
      </c>
      <c r="B5458">
        <v>1</v>
      </c>
      <c r="C5458">
        <v>4</v>
      </c>
      <c r="D5458">
        <v>5188</v>
      </c>
      <c r="E5458">
        <v>0</v>
      </c>
      <c r="F5458">
        <v>10</v>
      </c>
      <c r="G5458">
        <v>61.9</v>
      </c>
      <c r="H5458">
        <v>918.5</v>
      </c>
      <c r="I5458">
        <f t="shared" si="85"/>
        <v>0</v>
      </c>
      <c r="J5458" t="s">
        <v>3686</v>
      </c>
    </row>
    <row r="5459" spans="1:10" hidden="1">
      <c r="A5459">
        <v>31</v>
      </c>
      <c r="B5459">
        <v>2</v>
      </c>
      <c r="C5459">
        <v>4</v>
      </c>
      <c r="D5459">
        <v>5414</v>
      </c>
      <c r="E5459">
        <v>0</v>
      </c>
      <c r="F5459">
        <v>70</v>
      </c>
      <c r="G5459">
        <v>114.6</v>
      </c>
      <c r="H5459">
        <v>9749.4</v>
      </c>
      <c r="I5459">
        <f t="shared" si="85"/>
        <v>0</v>
      </c>
      <c r="J5459" t="s">
        <v>3686</v>
      </c>
    </row>
    <row r="5460" spans="1:10" hidden="1">
      <c r="A5460">
        <v>20</v>
      </c>
      <c r="B5460">
        <v>0</v>
      </c>
      <c r="C5460">
        <v>4</v>
      </c>
      <c r="D5460">
        <v>5973</v>
      </c>
      <c r="E5460">
        <v>1</v>
      </c>
      <c r="F5460">
        <v>71</v>
      </c>
      <c r="G5460">
        <v>104.15</v>
      </c>
      <c r="H5460">
        <v>7639.36</v>
      </c>
      <c r="I5460">
        <f t="shared" si="85"/>
        <v>0</v>
      </c>
      <c r="J5460" t="s">
        <v>3686</v>
      </c>
    </row>
    <row r="5461" spans="1:10" hidden="1">
      <c r="A5461">
        <v>56</v>
      </c>
      <c r="B5461">
        <v>3</v>
      </c>
      <c r="C5461">
        <v>4</v>
      </c>
      <c r="D5461">
        <v>4242</v>
      </c>
      <c r="E5461">
        <v>0</v>
      </c>
      <c r="F5461">
        <v>31</v>
      </c>
      <c r="G5461">
        <v>25</v>
      </c>
      <c r="H5461">
        <v>766.8</v>
      </c>
      <c r="I5461">
        <f t="shared" si="85"/>
        <v>0</v>
      </c>
      <c r="J5461" t="s">
        <v>3686</v>
      </c>
    </row>
    <row r="5462" spans="1:10" hidden="1">
      <c r="A5462">
        <v>36</v>
      </c>
      <c r="B5462">
        <v>0</v>
      </c>
      <c r="C5462">
        <v>4</v>
      </c>
      <c r="D5462">
        <v>4645</v>
      </c>
      <c r="E5462">
        <v>0</v>
      </c>
      <c r="F5462">
        <v>13</v>
      </c>
      <c r="G5462">
        <v>73.349999999999994</v>
      </c>
      <c r="H5462">
        <v>1415.4</v>
      </c>
      <c r="I5462">
        <f t="shared" si="85"/>
        <v>0</v>
      </c>
      <c r="J5462" t="s">
        <v>3686</v>
      </c>
    </row>
    <row r="5463" spans="1:10" hidden="1">
      <c r="A5463">
        <v>27</v>
      </c>
      <c r="B5463">
        <v>0</v>
      </c>
      <c r="C5463">
        <v>4</v>
      </c>
      <c r="D5463">
        <v>3771</v>
      </c>
      <c r="E5463">
        <v>8</v>
      </c>
      <c r="F5463">
        <v>14</v>
      </c>
      <c r="G5463">
        <v>75.099999999999994</v>
      </c>
      <c r="H5463">
        <v>1649.79</v>
      </c>
      <c r="I5463">
        <f t="shared" si="85"/>
        <v>0</v>
      </c>
      <c r="J5463" t="s">
        <v>3686</v>
      </c>
    </row>
    <row r="5464" spans="1:10" hidden="1">
      <c r="A5464">
        <v>20</v>
      </c>
      <c r="B5464">
        <v>0</v>
      </c>
      <c r="C5464">
        <v>4</v>
      </c>
      <c r="D5464">
        <v>6161</v>
      </c>
      <c r="E5464">
        <v>0</v>
      </c>
      <c r="F5464">
        <v>54</v>
      </c>
      <c r="G5464">
        <v>65.25</v>
      </c>
      <c r="H5464">
        <v>3774.44</v>
      </c>
      <c r="I5464">
        <f t="shared" si="85"/>
        <v>0</v>
      </c>
      <c r="J5464" t="s">
        <v>3686</v>
      </c>
    </row>
    <row r="5465" spans="1:10" hidden="1">
      <c r="A5465">
        <v>64</v>
      </c>
      <c r="B5465">
        <v>0</v>
      </c>
      <c r="C5465">
        <v>4</v>
      </c>
      <c r="D5465">
        <v>4483</v>
      </c>
      <c r="E5465">
        <v>0</v>
      </c>
      <c r="F5465">
        <v>60</v>
      </c>
      <c r="G5465">
        <v>101.4</v>
      </c>
      <c r="H5465">
        <v>9111.7999999999993</v>
      </c>
      <c r="I5465">
        <f t="shared" si="85"/>
        <v>0</v>
      </c>
      <c r="J5465" t="s">
        <v>3686</v>
      </c>
    </row>
    <row r="5466" spans="1:10" hidden="1">
      <c r="A5466">
        <v>73</v>
      </c>
      <c r="B5466">
        <v>0</v>
      </c>
      <c r="C5466">
        <v>4</v>
      </c>
      <c r="D5466">
        <v>4158</v>
      </c>
      <c r="E5466">
        <v>0</v>
      </c>
      <c r="F5466">
        <v>52</v>
      </c>
      <c r="G5466">
        <v>21</v>
      </c>
      <c r="H5466">
        <v>2578.8000000000002</v>
      </c>
      <c r="I5466">
        <f t="shared" si="85"/>
        <v>0</v>
      </c>
      <c r="J5466" t="s">
        <v>3686</v>
      </c>
    </row>
    <row r="5467" spans="1:10" hidden="1">
      <c r="A5467">
        <v>79</v>
      </c>
      <c r="B5467">
        <v>0</v>
      </c>
      <c r="C5467">
        <v>4</v>
      </c>
      <c r="D5467">
        <v>5393</v>
      </c>
      <c r="E5467">
        <v>0</v>
      </c>
      <c r="F5467">
        <v>30</v>
      </c>
      <c r="G5467">
        <v>84.3</v>
      </c>
      <c r="H5467">
        <v>3310.5</v>
      </c>
      <c r="I5467">
        <f t="shared" si="85"/>
        <v>0</v>
      </c>
      <c r="J5467" t="s">
        <v>3686</v>
      </c>
    </row>
    <row r="5468" spans="1:10" hidden="1">
      <c r="A5468">
        <v>74</v>
      </c>
      <c r="B5468">
        <v>0</v>
      </c>
      <c r="C5468">
        <v>4</v>
      </c>
      <c r="D5468">
        <v>4811</v>
      </c>
      <c r="E5468">
        <v>6</v>
      </c>
      <c r="F5468">
        <v>62</v>
      </c>
      <c r="G5468">
        <v>23.75</v>
      </c>
      <c r="H5468">
        <v>3448.16</v>
      </c>
      <c r="I5468">
        <f t="shared" si="85"/>
        <v>0</v>
      </c>
      <c r="J5468" t="s">
        <v>3686</v>
      </c>
    </row>
    <row r="5469" spans="1:10" hidden="1">
      <c r="A5469">
        <v>62</v>
      </c>
      <c r="B5469">
        <v>2</v>
      </c>
      <c r="C5469">
        <v>4</v>
      </c>
      <c r="D5469">
        <v>5157</v>
      </c>
      <c r="E5469">
        <v>9</v>
      </c>
      <c r="F5469">
        <v>63</v>
      </c>
      <c r="G5469">
        <v>80.3</v>
      </c>
      <c r="H5469">
        <v>6125.79</v>
      </c>
      <c r="I5469">
        <f t="shared" si="85"/>
        <v>0</v>
      </c>
      <c r="J5469" t="s">
        <v>3686</v>
      </c>
    </row>
    <row r="5470" spans="1:10" hidden="1">
      <c r="A5470">
        <v>52</v>
      </c>
      <c r="B5470">
        <v>0</v>
      </c>
      <c r="C5470">
        <v>4</v>
      </c>
      <c r="D5470">
        <v>5020</v>
      </c>
      <c r="E5470">
        <v>0</v>
      </c>
      <c r="F5470">
        <v>5</v>
      </c>
      <c r="G5470">
        <v>20.149999999999999</v>
      </c>
      <c r="H5470">
        <v>134.80000000000001</v>
      </c>
      <c r="I5470">
        <f t="shared" si="85"/>
        <v>0</v>
      </c>
      <c r="J5470" t="s">
        <v>3686</v>
      </c>
    </row>
    <row r="5471" spans="1:10" hidden="1">
      <c r="A5471">
        <v>26</v>
      </c>
      <c r="B5471">
        <v>0</v>
      </c>
      <c r="C5471">
        <v>4</v>
      </c>
      <c r="D5471">
        <v>4719</v>
      </c>
      <c r="E5471">
        <v>10</v>
      </c>
      <c r="F5471">
        <v>35</v>
      </c>
      <c r="G5471">
        <v>73.45</v>
      </c>
      <c r="H5471">
        <v>3129.75</v>
      </c>
      <c r="I5471">
        <f t="shared" si="85"/>
        <v>0</v>
      </c>
      <c r="J5471" t="s">
        <v>3686</v>
      </c>
    </row>
    <row r="5472" spans="1:10" hidden="1">
      <c r="A5472">
        <v>30</v>
      </c>
      <c r="B5472">
        <v>0</v>
      </c>
      <c r="C5472">
        <v>4</v>
      </c>
      <c r="D5472">
        <v>4580</v>
      </c>
      <c r="E5472">
        <v>1</v>
      </c>
      <c r="F5472">
        <v>4</v>
      </c>
      <c r="G5472">
        <v>19.600000000000001</v>
      </c>
      <c r="H5472">
        <v>210.01</v>
      </c>
      <c r="I5472">
        <f t="shared" si="85"/>
        <v>0</v>
      </c>
      <c r="J5472" t="s">
        <v>3686</v>
      </c>
    </row>
    <row r="5473" spans="1:10" hidden="1">
      <c r="A5473">
        <v>30</v>
      </c>
      <c r="B5473">
        <v>0</v>
      </c>
      <c r="C5473">
        <v>4</v>
      </c>
      <c r="D5473">
        <v>2563</v>
      </c>
      <c r="E5473">
        <v>1</v>
      </c>
      <c r="F5473">
        <v>27</v>
      </c>
      <c r="G5473">
        <v>53.8</v>
      </c>
      <c r="H5473">
        <v>2509.81</v>
      </c>
      <c r="I5473">
        <f t="shared" si="85"/>
        <v>0</v>
      </c>
      <c r="J5473" t="s">
        <v>3686</v>
      </c>
    </row>
    <row r="5474" spans="1:10" hidden="1">
      <c r="A5474">
        <v>61</v>
      </c>
      <c r="B5474">
        <v>2</v>
      </c>
      <c r="C5474">
        <v>4</v>
      </c>
      <c r="D5474">
        <v>4285</v>
      </c>
      <c r="E5474">
        <v>0</v>
      </c>
      <c r="F5474">
        <v>66</v>
      </c>
      <c r="G5474">
        <v>79.5</v>
      </c>
      <c r="H5474">
        <v>6019.78</v>
      </c>
      <c r="I5474">
        <f t="shared" si="85"/>
        <v>0</v>
      </c>
      <c r="J5474" t="s">
        <v>3686</v>
      </c>
    </row>
    <row r="5475" spans="1:10" hidden="1">
      <c r="A5475">
        <v>34</v>
      </c>
      <c r="B5475">
        <v>0</v>
      </c>
      <c r="C5475">
        <v>4</v>
      </c>
      <c r="D5475">
        <v>4551</v>
      </c>
      <c r="E5475">
        <v>0</v>
      </c>
      <c r="F5475">
        <v>63</v>
      </c>
      <c r="G5475">
        <v>105.4</v>
      </c>
      <c r="H5475">
        <v>8275.19</v>
      </c>
      <c r="I5475">
        <f t="shared" si="85"/>
        <v>0</v>
      </c>
      <c r="J5475" t="s">
        <v>3686</v>
      </c>
    </row>
    <row r="5476" spans="1:10" hidden="1">
      <c r="A5476">
        <v>32</v>
      </c>
      <c r="B5476">
        <v>0</v>
      </c>
      <c r="C5476">
        <v>4</v>
      </c>
      <c r="D5476">
        <v>4840</v>
      </c>
      <c r="E5476">
        <v>0</v>
      </c>
      <c r="F5476">
        <v>29</v>
      </c>
      <c r="G5476">
        <v>20.350000000000001</v>
      </c>
      <c r="H5476">
        <v>1231.8599999999999</v>
      </c>
      <c r="I5476">
        <f t="shared" si="85"/>
        <v>0</v>
      </c>
      <c r="J5476" t="s">
        <v>3686</v>
      </c>
    </row>
    <row r="5477" spans="1:10" hidden="1">
      <c r="A5477">
        <v>48</v>
      </c>
      <c r="B5477">
        <v>0</v>
      </c>
      <c r="C5477">
        <v>4</v>
      </c>
      <c r="D5477">
        <v>4995</v>
      </c>
      <c r="E5477">
        <v>0</v>
      </c>
      <c r="F5477">
        <v>47</v>
      </c>
      <c r="G5477">
        <v>75.45</v>
      </c>
      <c r="H5477">
        <v>5802.51</v>
      </c>
      <c r="I5477">
        <f t="shared" si="85"/>
        <v>0</v>
      </c>
      <c r="J5477" t="s">
        <v>3686</v>
      </c>
    </row>
    <row r="5478" spans="1:10" hidden="1">
      <c r="A5478">
        <v>25</v>
      </c>
      <c r="B5478">
        <v>3</v>
      </c>
      <c r="C5478">
        <v>4</v>
      </c>
      <c r="D5478">
        <v>6009</v>
      </c>
      <c r="E5478">
        <v>10</v>
      </c>
      <c r="F5478">
        <v>71</v>
      </c>
      <c r="G5478">
        <v>90.55</v>
      </c>
      <c r="H5478">
        <v>9200.4599999999991</v>
      </c>
      <c r="I5478">
        <f t="shared" si="85"/>
        <v>0</v>
      </c>
      <c r="J5478" t="s">
        <v>3686</v>
      </c>
    </row>
    <row r="5479" spans="1:10" hidden="1">
      <c r="A5479">
        <v>28</v>
      </c>
      <c r="B5479">
        <v>1</v>
      </c>
      <c r="C5479">
        <v>4</v>
      </c>
      <c r="D5479">
        <v>2545</v>
      </c>
      <c r="E5479">
        <v>7</v>
      </c>
      <c r="F5479">
        <v>8</v>
      </c>
      <c r="G5479">
        <v>51.3</v>
      </c>
      <c r="H5479">
        <v>479.46</v>
      </c>
      <c r="I5479">
        <f t="shared" si="85"/>
        <v>0</v>
      </c>
      <c r="J5479" t="s">
        <v>3686</v>
      </c>
    </row>
    <row r="5480" spans="1:10" hidden="1">
      <c r="A5480">
        <v>19</v>
      </c>
      <c r="B5480">
        <v>0</v>
      </c>
      <c r="C5480">
        <v>4</v>
      </c>
      <c r="D5480">
        <v>5022</v>
      </c>
      <c r="E5480">
        <v>0</v>
      </c>
      <c r="F5480">
        <v>47</v>
      </c>
      <c r="G5480">
        <v>94.8</v>
      </c>
      <c r="H5480">
        <v>6424.26</v>
      </c>
      <c r="I5480">
        <f t="shared" si="85"/>
        <v>0</v>
      </c>
      <c r="J5480" t="s">
        <v>3686</v>
      </c>
    </row>
    <row r="5481" spans="1:10" hidden="1">
      <c r="A5481">
        <v>43</v>
      </c>
      <c r="B5481">
        <v>0</v>
      </c>
      <c r="C5481">
        <v>4</v>
      </c>
      <c r="D5481">
        <v>5417</v>
      </c>
      <c r="E5481">
        <v>7</v>
      </c>
      <c r="F5481">
        <v>30</v>
      </c>
      <c r="G5481">
        <v>70.25</v>
      </c>
      <c r="H5481">
        <v>2718.8</v>
      </c>
      <c r="I5481">
        <f t="shared" si="85"/>
        <v>0</v>
      </c>
      <c r="J5481" t="s">
        <v>3686</v>
      </c>
    </row>
    <row r="5482" spans="1:10" hidden="1">
      <c r="A5482">
        <v>47</v>
      </c>
      <c r="B5482">
        <v>0</v>
      </c>
      <c r="C5482">
        <v>4</v>
      </c>
      <c r="D5482">
        <v>2642</v>
      </c>
      <c r="E5482">
        <v>0</v>
      </c>
      <c r="F5482">
        <v>46</v>
      </c>
      <c r="G5482">
        <v>72.8</v>
      </c>
      <c r="H5482">
        <v>5140</v>
      </c>
      <c r="I5482">
        <f t="shared" si="85"/>
        <v>0</v>
      </c>
      <c r="J5482" t="s">
        <v>3686</v>
      </c>
    </row>
    <row r="5483" spans="1:10" hidden="1">
      <c r="A5483">
        <v>51</v>
      </c>
      <c r="B5483">
        <v>0</v>
      </c>
      <c r="C5483">
        <v>4</v>
      </c>
      <c r="D5483">
        <v>2823</v>
      </c>
      <c r="E5483">
        <v>0</v>
      </c>
      <c r="F5483">
        <v>13</v>
      </c>
      <c r="G5483">
        <v>19.3</v>
      </c>
      <c r="H5483">
        <v>809.76</v>
      </c>
      <c r="I5483">
        <f t="shared" si="85"/>
        <v>0</v>
      </c>
      <c r="J5483" t="s">
        <v>3686</v>
      </c>
    </row>
    <row r="5484" spans="1:10" hidden="1">
      <c r="A5484">
        <v>53</v>
      </c>
      <c r="B5484">
        <v>0</v>
      </c>
      <c r="C5484">
        <v>4</v>
      </c>
      <c r="D5484">
        <v>4194</v>
      </c>
      <c r="E5484">
        <v>0</v>
      </c>
      <c r="F5484">
        <v>9</v>
      </c>
      <c r="G5484">
        <v>19.7</v>
      </c>
      <c r="H5484">
        <v>404.71</v>
      </c>
      <c r="I5484">
        <f t="shared" si="85"/>
        <v>0</v>
      </c>
      <c r="J5484" t="s">
        <v>3686</v>
      </c>
    </row>
    <row r="5485" spans="1:10" hidden="1">
      <c r="A5485">
        <v>38</v>
      </c>
      <c r="B5485">
        <v>0</v>
      </c>
      <c r="C5485">
        <v>4</v>
      </c>
      <c r="D5485">
        <v>2830</v>
      </c>
      <c r="E5485">
        <v>0</v>
      </c>
      <c r="F5485">
        <v>32</v>
      </c>
      <c r="G5485">
        <v>74.75</v>
      </c>
      <c r="H5485">
        <v>3353.35</v>
      </c>
      <c r="I5485">
        <f t="shared" si="85"/>
        <v>0</v>
      </c>
      <c r="J5485" t="s">
        <v>3686</v>
      </c>
    </row>
    <row r="5486" spans="1:10" hidden="1">
      <c r="A5486">
        <v>44</v>
      </c>
      <c r="B5486">
        <v>0</v>
      </c>
      <c r="C5486">
        <v>4</v>
      </c>
      <c r="D5486">
        <v>2328</v>
      </c>
      <c r="E5486">
        <v>0</v>
      </c>
      <c r="F5486">
        <v>4</v>
      </c>
      <c r="G5486">
        <v>55.5</v>
      </c>
      <c r="H5486">
        <v>383.19</v>
      </c>
      <c r="I5486">
        <f t="shared" si="85"/>
        <v>0</v>
      </c>
      <c r="J5486" t="s">
        <v>3686</v>
      </c>
    </row>
    <row r="5487" spans="1:10" hidden="1">
      <c r="A5487">
        <v>37</v>
      </c>
      <c r="B5487">
        <v>0</v>
      </c>
      <c r="C5487">
        <v>4</v>
      </c>
      <c r="D5487">
        <v>4111</v>
      </c>
      <c r="E5487">
        <v>0</v>
      </c>
      <c r="F5487">
        <v>39</v>
      </c>
      <c r="G5487">
        <v>106.4</v>
      </c>
      <c r="H5487">
        <v>4710.28</v>
      </c>
      <c r="I5487">
        <f t="shared" si="85"/>
        <v>0</v>
      </c>
      <c r="J5487" t="s">
        <v>3686</v>
      </c>
    </row>
    <row r="5488" spans="1:10" hidden="1">
      <c r="A5488">
        <v>45</v>
      </c>
      <c r="B5488">
        <v>3</v>
      </c>
      <c r="C5488">
        <v>4</v>
      </c>
      <c r="D5488">
        <v>6072</v>
      </c>
      <c r="E5488">
        <v>5</v>
      </c>
      <c r="F5488">
        <v>67</v>
      </c>
      <c r="G5488">
        <v>84.8</v>
      </c>
      <c r="H5488">
        <v>5830.79</v>
      </c>
      <c r="I5488">
        <f t="shared" si="85"/>
        <v>0</v>
      </c>
      <c r="J5488" t="s">
        <v>3686</v>
      </c>
    </row>
    <row r="5489" spans="1:10" hidden="1">
      <c r="A5489">
        <v>57</v>
      </c>
      <c r="B5489">
        <v>1</v>
      </c>
      <c r="C5489">
        <v>4</v>
      </c>
      <c r="D5489">
        <v>4014</v>
      </c>
      <c r="E5489">
        <v>1</v>
      </c>
      <c r="F5489">
        <v>5</v>
      </c>
      <c r="G5489">
        <v>90.35</v>
      </c>
      <c r="H5489">
        <v>492.22</v>
      </c>
      <c r="I5489">
        <f t="shared" si="85"/>
        <v>0</v>
      </c>
      <c r="J5489" t="s">
        <v>3686</v>
      </c>
    </row>
    <row r="5490" spans="1:10" hidden="1">
      <c r="A5490">
        <v>55</v>
      </c>
      <c r="B5490">
        <v>1</v>
      </c>
      <c r="C5490">
        <v>4</v>
      </c>
      <c r="D5490">
        <v>2159</v>
      </c>
      <c r="E5490">
        <v>6</v>
      </c>
      <c r="F5490">
        <v>23</v>
      </c>
      <c r="G5490">
        <v>69.5</v>
      </c>
      <c r="H5490">
        <v>2267.48</v>
      </c>
      <c r="I5490">
        <f t="shared" si="85"/>
        <v>0</v>
      </c>
      <c r="J5490" t="s">
        <v>3686</v>
      </c>
    </row>
    <row r="5491" spans="1:10" hidden="1">
      <c r="A5491">
        <v>64</v>
      </c>
      <c r="B5491">
        <v>2</v>
      </c>
      <c r="C5491">
        <v>4</v>
      </c>
      <c r="D5491">
        <v>5418</v>
      </c>
      <c r="E5491">
        <v>1</v>
      </c>
      <c r="F5491">
        <v>66</v>
      </c>
      <c r="G5491">
        <v>110.6</v>
      </c>
      <c r="H5491">
        <v>10139.93</v>
      </c>
      <c r="I5491">
        <f t="shared" si="85"/>
        <v>0</v>
      </c>
      <c r="J5491" t="s">
        <v>3686</v>
      </c>
    </row>
    <row r="5492" spans="1:10" hidden="1">
      <c r="A5492">
        <v>33</v>
      </c>
      <c r="B5492">
        <v>0</v>
      </c>
      <c r="C5492">
        <v>4</v>
      </c>
      <c r="D5492">
        <v>2307</v>
      </c>
      <c r="E5492">
        <v>0</v>
      </c>
      <c r="F5492">
        <v>23</v>
      </c>
      <c r="G5492">
        <v>34.65</v>
      </c>
      <c r="H5492">
        <v>768.45</v>
      </c>
      <c r="I5492">
        <f t="shared" si="85"/>
        <v>0</v>
      </c>
      <c r="J5492" t="s">
        <v>3686</v>
      </c>
    </row>
    <row r="5493" spans="1:10" hidden="1">
      <c r="A5493">
        <v>60</v>
      </c>
      <c r="B5493">
        <v>0</v>
      </c>
      <c r="C5493">
        <v>4</v>
      </c>
      <c r="D5493">
        <v>2130</v>
      </c>
      <c r="E5493">
        <v>0</v>
      </c>
      <c r="F5493">
        <v>17</v>
      </c>
      <c r="G5493">
        <v>44.6</v>
      </c>
      <c r="H5493">
        <v>902.74</v>
      </c>
      <c r="I5493">
        <f t="shared" si="85"/>
        <v>0</v>
      </c>
      <c r="J5493" t="s">
        <v>3686</v>
      </c>
    </row>
    <row r="5494" spans="1:10" hidden="1">
      <c r="A5494">
        <v>70</v>
      </c>
      <c r="B5494">
        <v>0</v>
      </c>
      <c r="C5494">
        <v>4</v>
      </c>
      <c r="D5494">
        <v>4488</v>
      </c>
      <c r="E5494">
        <v>7</v>
      </c>
      <c r="F5494">
        <v>54</v>
      </c>
      <c r="G5494">
        <v>114.65</v>
      </c>
      <c r="H5494">
        <v>6665.1</v>
      </c>
      <c r="I5494">
        <f t="shared" si="85"/>
        <v>0</v>
      </c>
      <c r="J5494" t="s">
        <v>3686</v>
      </c>
    </row>
    <row r="5495" spans="1:10" hidden="1">
      <c r="A5495">
        <v>78</v>
      </c>
      <c r="B5495">
        <v>0</v>
      </c>
      <c r="C5495">
        <v>4</v>
      </c>
      <c r="D5495">
        <v>5750</v>
      </c>
      <c r="E5495">
        <v>1</v>
      </c>
      <c r="F5495">
        <v>27</v>
      </c>
      <c r="G5495">
        <v>90.15</v>
      </c>
      <c r="H5495">
        <v>2929.38</v>
      </c>
      <c r="I5495">
        <f t="shared" si="85"/>
        <v>0</v>
      </c>
      <c r="J5495" t="s">
        <v>3686</v>
      </c>
    </row>
    <row r="5496" spans="1:10" hidden="1">
      <c r="A5496">
        <v>27</v>
      </c>
      <c r="B5496">
        <v>0</v>
      </c>
      <c r="C5496">
        <v>4</v>
      </c>
      <c r="D5496">
        <v>5602</v>
      </c>
      <c r="E5496">
        <v>0</v>
      </c>
      <c r="F5496">
        <v>2</v>
      </c>
      <c r="G5496">
        <v>80.45</v>
      </c>
      <c r="H5496">
        <v>207.92</v>
      </c>
      <c r="I5496">
        <f t="shared" si="85"/>
        <v>0</v>
      </c>
      <c r="J5496" t="s">
        <v>3751</v>
      </c>
    </row>
    <row r="5497" spans="1:10" hidden="1">
      <c r="A5497">
        <v>63</v>
      </c>
      <c r="B5497">
        <v>0</v>
      </c>
      <c r="C5497">
        <v>4</v>
      </c>
      <c r="D5497">
        <v>2496</v>
      </c>
      <c r="E5497">
        <v>0</v>
      </c>
      <c r="F5497">
        <v>3</v>
      </c>
      <c r="G5497">
        <v>34.799999999999997</v>
      </c>
      <c r="H5497">
        <v>113.95</v>
      </c>
      <c r="I5497">
        <f t="shared" si="85"/>
        <v>0</v>
      </c>
      <c r="J5497" t="s">
        <v>3751</v>
      </c>
    </row>
    <row r="5498" spans="1:10" hidden="1">
      <c r="A5498">
        <v>25</v>
      </c>
      <c r="B5498">
        <v>1</v>
      </c>
      <c r="C5498">
        <v>4</v>
      </c>
      <c r="D5498">
        <v>3043</v>
      </c>
      <c r="E5498">
        <v>7</v>
      </c>
      <c r="F5498">
        <v>45</v>
      </c>
      <c r="G5498">
        <v>24.65</v>
      </c>
      <c r="H5498">
        <v>2043.75</v>
      </c>
      <c r="I5498">
        <f t="shared" si="85"/>
        <v>0</v>
      </c>
      <c r="J5498" t="s">
        <v>3686</v>
      </c>
    </row>
    <row r="5499" spans="1:10" hidden="1">
      <c r="A5499">
        <v>35</v>
      </c>
      <c r="B5499">
        <v>0</v>
      </c>
      <c r="C5499">
        <v>4</v>
      </c>
      <c r="D5499">
        <v>5115</v>
      </c>
      <c r="E5499">
        <v>4</v>
      </c>
      <c r="F5499">
        <v>70</v>
      </c>
      <c r="G5499">
        <v>76.099999999999994</v>
      </c>
      <c r="H5499">
        <v>7710.15</v>
      </c>
      <c r="I5499">
        <f t="shared" si="85"/>
        <v>0</v>
      </c>
      <c r="J5499" t="s">
        <v>3686</v>
      </c>
    </row>
    <row r="5500" spans="1:10" hidden="1">
      <c r="A5500">
        <v>25</v>
      </c>
      <c r="B5500">
        <v>0</v>
      </c>
      <c r="C5500">
        <v>4</v>
      </c>
      <c r="D5500">
        <v>2689</v>
      </c>
      <c r="E5500">
        <v>0</v>
      </c>
      <c r="F5500">
        <v>5</v>
      </c>
      <c r="G5500">
        <v>85.3</v>
      </c>
      <c r="H5500">
        <v>659.15</v>
      </c>
      <c r="I5500">
        <f t="shared" si="85"/>
        <v>0</v>
      </c>
      <c r="J5500" t="s">
        <v>3686</v>
      </c>
    </row>
    <row r="5501" spans="1:10" hidden="1">
      <c r="A5501">
        <v>48</v>
      </c>
      <c r="B5501">
        <v>0</v>
      </c>
      <c r="C5501">
        <v>4</v>
      </c>
      <c r="D5501">
        <v>5186</v>
      </c>
      <c r="E5501">
        <v>7</v>
      </c>
      <c r="F5501">
        <v>59</v>
      </c>
      <c r="G5501">
        <v>109.15</v>
      </c>
      <c r="H5501">
        <v>8945.48</v>
      </c>
      <c r="I5501">
        <f t="shared" si="85"/>
        <v>0</v>
      </c>
      <c r="J5501" t="s">
        <v>3686</v>
      </c>
    </row>
    <row r="5502" spans="1:10" hidden="1">
      <c r="A5502">
        <v>55</v>
      </c>
      <c r="B5502">
        <v>3</v>
      </c>
      <c r="C5502">
        <v>4</v>
      </c>
      <c r="D5502">
        <v>6412</v>
      </c>
      <c r="E5502">
        <v>9</v>
      </c>
      <c r="F5502">
        <v>72</v>
      </c>
      <c r="G5502">
        <v>65.25</v>
      </c>
      <c r="H5502">
        <v>4558.8500000000004</v>
      </c>
      <c r="I5502">
        <f t="shared" si="85"/>
        <v>0</v>
      </c>
      <c r="J5502" t="s">
        <v>3686</v>
      </c>
    </row>
    <row r="5503" spans="1:10" hidden="1">
      <c r="A5503">
        <v>37</v>
      </c>
      <c r="B5503">
        <v>2</v>
      </c>
      <c r="C5503">
        <v>4</v>
      </c>
      <c r="D5503">
        <v>3479</v>
      </c>
      <c r="E5503">
        <v>7</v>
      </c>
      <c r="F5503">
        <v>18</v>
      </c>
      <c r="G5503">
        <v>61.5</v>
      </c>
      <c r="H5503">
        <v>1813.93</v>
      </c>
      <c r="I5503">
        <f t="shared" si="85"/>
        <v>0</v>
      </c>
      <c r="J5503" t="s">
        <v>3686</v>
      </c>
    </row>
    <row r="5504" spans="1:10" hidden="1">
      <c r="A5504">
        <v>52</v>
      </c>
      <c r="B5504">
        <v>2</v>
      </c>
      <c r="C5504">
        <v>4</v>
      </c>
      <c r="D5504">
        <v>4195</v>
      </c>
      <c r="E5504">
        <v>0</v>
      </c>
      <c r="F5504">
        <v>9</v>
      </c>
      <c r="G5504">
        <v>20.399999999999999</v>
      </c>
      <c r="H5504">
        <v>596.57000000000005</v>
      </c>
      <c r="I5504">
        <f t="shared" si="85"/>
        <v>0</v>
      </c>
      <c r="J5504" t="s">
        <v>3686</v>
      </c>
    </row>
    <row r="5505" spans="1:10" hidden="1">
      <c r="A5505">
        <v>24</v>
      </c>
      <c r="B5505">
        <v>0</v>
      </c>
      <c r="C5505">
        <v>4</v>
      </c>
      <c r="D5505">
        <v>6302</v>
      </c>
      <c r="E5505">
        <v>1</v>
      </c>
      <c r="F5505">
        <v>72</v>
      </c>
      <c r="G5505">
        <v>97</v>
      </c>
      <c r="H5505">
        <v>9897.08</v>
      </c>
      <c r="I5505">
        <f t="shared" si="85"/>
        <v>0</v>
      </c>
      <c r="J5505" t="s">
        <v>3686</v>
      </c>
    </row>
    <row r="5506" spans="1:10" hidden="1">
      <c r="A5506">
        <v>22</v>
      </c>
      <c r="B5506">
        <v>0</v>
      </c>
      <c r="C5506">
        <v>4</v>
      </c>
      <c r="D5506">
        <v>5822</v>
      </c>
      <c r="E5506">
        <v>0</v>
      </c>
      <c r="F5506">
        <v>62</v>
      </c>
      <c r="G5506">
        <v>23.4</v>
      </c>
      <c r="H5506">
        <v>4463.3100000000004</v>
      </c>
      <c r="I5506">
        <f t="shared" ref="I5506:I5569" si="86">IF(J5506="Churned",1,0)</f>
        <v>0</v>
      </c>
      <c r="J5506" t="s">
        <v>3686</v>
      </c>
    </row>
    <row r="5507" spans="1:10" hidden="1">
      <c r="A5507">
        <v>34</v>
      </c>
      <c r="B5507">
        <v>1</v>
      </c>
      <c r="C5507">
        <v>4</v>
      </c>
      <c r="D5507">
        <v>3838</v>
      </c>
      <c r="E5507">
        <v>0</v>
      </c>
      <c r="F5507">
        <v>11</v>
      </c>
      <c r="G5507">
        <v>19.7</v>
      </c>
      <c r="H5507">
        <v>709.88</v>
      </c>
      <c r="I5507">
        <f t="shared" si="86"/>
        <v>0</v>
      </c>
      <c r="J5507" t="s">
        <v>3686</v>
      </c>
    </row>
    <row r="5508" spans="1:10" hidden="1">
      <c r="A5508">
        <v>27</v>
      </c>
      <c r="B5508">
        <v>2</v>
      </c>
      <c r="C5508">
        <v>4</v>
      </c>
      <c r="D5508">
        <v>4156</v>
      </c>
      <c r="E5508">
        <v>8</v>
      </c>
      <c r="F5508">
        <v>68</v>
      </c>
      <c r="G5508">
        <v>73</v>
      </c>
      <c r="H5508">
        <v>6533.2</v>
      </c>
      <c r="I5508">
        <f t="shared" si="86"/>
        <v>0</v>
      </c>
      <c r="J5508" t="s">
        <v>3686</v>
      </c>
    </row>
    <row r="5509" spans="1:10" hidden="1">
      <c r="A5509">
        <v>43</v>
      </c>
      <c r="B5509">
        <v>0</v>
      </c>
      <c r="C5509">
        <v>4</v>
      </c>
      <c r="D5509">
        <v>5327</v>
      </c>
      <c r="E5509">
        <v>0</v>
      </c>
      <c r="F5509">
        <v>28</v>
      </c>
      <c r="G5509">
        <v>18.25</v>
      </c>
      <c r="H5509">
        <v>1665.62</v>
      </c>
      <c r="I5509">
        <f t="shared" si="86"/>
        <v>0</v>
      </c>
      <c r="J5509" t="s">
        <v>3686</v>
      </c>
    </row>
    <row r="5510" spans="1:10" hidden="1">
      <c r="A5510">
        <v>57</v>
      </c>
      <c r="B5510">
        <v>2</v>
      </c>
      <c r="C5510">
        <v>4</v>
      </c>
      <c r="D5510">
        <v>5611</v>
      </c>
      <c r="E5510">
        <v>4</v>
      </c>
      <c r="F5510">
        <v>72</v>
      </c>
      <c r="G5510">
        <v>25.1</v>
      </c>
      <c r="H5510">
        <v>4422.49</v>
      </c>
      <c r="I5510">
        <f t="shared" si="86"/>
        <v>0</v>
      </c>
      <c r="J5510" t="s">
        <v>3686</v>
      </c>
    </row>
    <row r="5511" spans="1:10" hidden="1">
      <c r="A5511">
        <v>47</v>
      </c>
      <c r="B5511">
        <v>0</v>
      </c>
      <c r="C5511">
        <v>4</v>
      </c>
      <c r="D5511">
        <v>4891</v>
      </c>
      <c r="E5511">
        <v>0</v>
      </c>
      <c r="F5511">
        <v>28</v>
      </c>
      <c r="G5511">
        <v>59</v>
      </c>
      <c r="H5511">
        <v>2579.85</v>
      </c>
      <c r="I5511">
        <f t="shared" si="86"/>
        <v>0</v>
      </c>
      <c r="J5511" t="s">
        <v>3686</v>
      </c>
    </row>
    <row r="5512" spans="1:10" hidden="1">
      <c r="A5512">
        <v>58</v>
      </c>
      <c r="B5512">
        <v>0</v>
      </c>
      <c r="C5512">
        <v>4</v>
      </c>
      <c r="D5512">
        <v>4275</v>
      </c>
      <c r="E5512">
        <v>0</v>
      </c>
      <c r="F5512">
        <v>3</v>
      </c>
      <c r="G5512">
        <v>70.3</v>
      </c>
      <c r="H5512">
        <v>249.62</v>
      </c>
      <c r="I5512">
        <f t="shared" si="86"/>
        <v>0</v>
      </c>
      <c r="J5512" t="s">
        <v>3751</v>
      </c>
    </row>
    <row r="5513" spans="1:10" hidden="1">
      <c r="A5513">
        <v>43</v>
      </c>
      <c r="B5513">
        <v>0</v>
      </c>
      <c r="C5513">
        <v>4</v>
      </c>
      <c r="D5513">
        <v>2569</v>
      </c>
      <c r="E5513">
        <v>0</v>
      </c>
      <c r="F5513">
        <v>1</v>
      </c>
      <c r="G5513">
        <v>25.75</v>
      </c>
      <c r="H5513">
        <v>40.97</v>
      </c>
      <c r="I5513">
        <f t="shared" si="86"/>
        <v>0</v>
      </c>
      <c r="J5513" t="s">
        <v>3751</v>
      </c>
    </row>
    <row r="5514" spans="1:10" hidden="1">
      <c r="A5514">
        <v>35</v>
      </c>
      <c r="B5514">
        <v>0</v>
      </c>
      <c r="C5514">
        <v>4</v>
      </c>
      <c r="D5514">
        <v>4837</v>
      </c>
      <c r="E5514">
        <v>5</v>
      </c>
      <c r="F5514">
        <v>71</v>
      </c>
      <c r="G5514">
        <v>20.85</v>
      </c>
      <c r="H5514">
        <v>4721.97</v>
      </c>
      <c r="I5514">
        <f t="shared" si="86"/>
        <v>0</v>
      </c>
      <c r="J5514" t="s">
        <v>3686</v>
      </c>
    </row>
    <row r="5515" spans="1:10" hidden="1">
      <c r="A5515">
        <v>35</v>
      </c>
      <c r="B5515">
        <v>0</v>
      </c>
      <c r="C5515">
        <v>4</v>
      </c>
      <c r="D5515">
        <v>3010</v>
      </c>
      <c r="E5515">
        <v>0</v>
      </c>
      <c r="F5515">
        <v>3</v>
      </c>
      <c r="G5515">
        <v>18.8</v>
      </c>
      <c r="H5515">
        <v>75.83</v>
      </c>
      <c r="I5515">
        <f t="shared" si="86"/>
        <v>0</v>
      </c>
      <c r="J5515" t="s">
        <v>3751</v>
      </c>
    </row>
    <row r="5516" spans="1:10" hidden="1">
      <c r="A5516">
        <v>23</v>
      </c>
      <c r="B5516">
        <v>0</v>
      </c>
      <c r="C5516">
        <v>4</v>
      </c>
      <c r="D5516">
        <v>4038</v>
      </c>
      <c r="E5516">
        <v>1</v>
      </c>
      <c r="F5516">
        <v>26</v>
      </c>
      <c r="G5516">
        <v>85.9</v>
      </c>
      <c r="H5516">
        <v>3295.21</v>
      </c>
      <c r="I5516">
        <f t="shared" si="86"/>
        <v>0</v>
      </c>
      <c r="J5516" t="s">
        <v>3686</v>
      </c>
    </row>
    <row r="5517" spans="1:10" hidden="1">
      <c r="A5517">
        <v>55</v>
      </c>
      <c r="B5517">
        <v>0</v>
      </c>
      <c r="C5517">
        <v>4</v>
      </c>
      <c r="D5517">
        <v>4261</v>
      </c>
      <c r="E5517">
        <v>0</v>
      </c>
      <c r="F5517">
        <v>35</v>
      </c>
      <c r="G5517">
        <v>20.75</v>
      </c>
      <c r="H5517">
        <v>1942.95</v>
      </c>
      <c r="I5517">
        <f t="shared" si="86"/>
        <v>0</v>
      </c>
      <c r="J5517" t="s">
        <v>3686</v>
      </c>
    </row>
    <row r="5518" spans="1:10" hidden="1">
      <c r="A5518">
        <v>44</v>
      </c>
      <c r="B5518">
        <v>0</v>
      </c>
      <c r="C5518">
        <v>4</v>
      </c>
      <c r="D5518">
        <v>4064</v>
      </c>
      <c r="E5518">
        <v>0</v>
      </c>
      <c r="F5518">
        <v>2</v>
      </c>
      <c r="G5518">
        <v>19.75</v>
      </c>
      <c r="H5518">
        <v>43.24</v>
      </c>
      <c r="I5518">
        <f t="shared" si="86"/>
        <v>0</v>
      </c>
      <c r="J5518" t="s">
        <v>3751</v>
      </c>
    </row>
    <row r="5519" spans="1:10" hidden="1">
      <c r="A5519">
        <v>56</v>
      </c>
      <c r="B5519">
        <v>1</v>
      </c>
      <c r="C5519">
        <v>4</v>
      </c>
      <c r="D5519">
        <v>4265</v>
      </c>
      <c r="E5519">
        <v>0</v>
      </c>
      <c r="F5519">
        <v>11</v>
      </c>
      <c r="G5519">
        <v>36.049999999999997</v>
      </c>
      <c r="H5519">
        <v>502.6</v>
      </c>
      <c r="I5519">
        <f t="shared" si="86"/>
        <v>0</v>
      </c>
      <c r="J5519" t="s">
        <v>3686</v>
      </c>
    </row>
    <row r="5520" spans="1:10" hidden="1">
      <c r="A5520">
        <v>34</v>
      </c>
      <c r="B5520">
        <v>0</v>
      </c>
      <c r="C5520">
        <v>4</v>
      </c>
      <c r="D5520">
        <v>3445</v>
      </c>
      <c r="E5520">
        <v>0</v>
      </c>
      <c r="F5520">
        <v>39</v>
      </c>
      <c r="G5520">
        <v>41.15</v>
      </c>
      <c r="H5520">
        <v>1700.9</v>
      </c>
      <c r="I5520">
        <f t="shared" si="86"/>
        <v>0</v>
      </c>
      <c r="J5520" t="s">
        <v>3686</v>
      </c>
    </row>
    <row r="5521" spans="1:10" hidden="1">
      <c r="A5521">
        <v>58</v>
      </c>
      <c r="B5521">
        <v>0</v>
      </c>
      <c r="C5521">
        <v>4</v>
      </c>
      <c r="D5521">
        <v>4761</v>
      </c>
      <c r="E5521">
        <v>10</v>
      </c>
      <c r="F5521">
        <v>72</v>
      </c>
      <c r="G5521">
        <v>115.15</v>
      </c>
      <c r="H5521">
        <v>11272.18</v>
      </c>
      <c r="I5521">
        <f t="shared" si="86"/>
        <v>0</v>
      </c>
      <c r="J5521" t="s">
        <v>3686</v>
      </c>
    </row>
    <row r="5522" spans="1:10" hidden="1">
      <c r="A5522">
        <v>54</v>
      </c>
      <c r="B5522">
        <v>0</v>
      </c>
      <c r="C5522">
        <v>4</v>
      </c>
      <c r="D5522">
        <v>5597</v>
      </c>
      <c r="E5522">
        <v>5</v>
      </c>
      <c r="F5522">
        <v>31</v>
      </c>
      <c r="G5522">
        <v>89.45</v>
      </c>
      <c r="H5522">
        <v>4203.93</v>
      </c>
      <c r="I5522">
        <f t="shared" si="86"/>
        <v>0</v>
      </c>
      <c r="J5522" t="s">
        <v>3686</v>
      </c>
    </row>
    <row r="5523" spans="1:10" hidden="1">
      <c r="A5523">
        <v>19</v>
      </c>
      <c r="B5523">
        <v>0</v>
      </c>
      <c r="C5523">
        <v>4</v>
      </c>
      <c r="D5523">
        <v>4163</v>
      </c>
      <c r="E5523">
        <v>7</v>
      </c>
      <c r="F5523">
        <v>51</v>
      </c>
      <c r="G5523">
        <v>93.65</v>
      </c>
      <c r="H5523">
        <v>4951.8599999999997</v>
      </c>
      <c r="I5523">
        <f t="shared" si="86"/>
        <v>0</v>
      </c>
      <c r="J5523" t="s">
        <v>3686</v>
      </c>
    </row>
    <row r="5524" spans="1:10" hidden="1">
      <c r="A5524">
        <v>63</v>
      </c>
      <c r="B5524">
        <v>0</v>
      </c>
      <c r="C5524">
        <v>4</v>
      </c>
      <c r="D5524">
        <v>4297</v>
      </c>
      <c r="E5524">
        <v>0</v>
      </c>
      <c r="F5524">
        <v>50</v>
      </c>
      <c r="G5524">
        <v>24.9</v>
      </c>
      <c r="H5524">
        <v>3553.25</v>
      </c>
      <c r="I5524">
        <f t="shared" si="86"/>
        <v>0</v>
      </c>
      <c r="J5524" t="s">
        <v>3686</v>
      </c>
    </row>
    <row r="5525" spans="1:10" hidden="1">
      <c r="A5525">
        <v>76</v>
      </c>
      <c r="B5525">
        <v>0</v>
      </c>
      <c r="C5525">
        <v>4</v>
      </c>
      <c r="D5525">
        <v>5926</v>
      </c>
      <c r="E5525">
        <v>9</v>
      </c>
      <c r="F5525">
        <v>56</v>
      </c>
      <c r="G5525">
        <v>99.75</v>
      </c>
      <c r="H5525">
        <v>6758.08</v>
      </c>
      <c r="I5525">
        <f t="shared" si="86"/>
        <v>0</v>
      </c>
      <c r="J5525" t="s">
        <v>3686</v>
      </c>
    </row>
    <row r="5526" spans="1:10" hidden="1">
      <c r="A5526">
        <v>76</v>
      </c>
      <c r="B5526">
        <v>0</v>
      </c>
      <c r="C5526">
        <v>4</v>
      </c>
      <c r="D5526">
        <v>5504</v>
      </c>
      <c r="E5526">
        <v>0</v>
      </c>
      <c r="F5526">
        <v>10</v>
      </c>
      <c r="G5526">
        <v>20.25</v>
      </c>
      <c r="H5526">
        <v>334.1</v>
      </c>
      <c r="I5526">
        <f t="shared" si="86"/>
        <v>0</v>
      </c>
      <c r="J5526" t="s">
        <v>3686</v>
      </c>
    </row>
    <row r="5527" spans="1:10" hidden="1">
      <c r="A5527">
        <v>64</v>
      </c>
      <c r="B5527">
        <v>0</v>
      </c>
      <c r="C5527">
        <v>4</v>
      </c>
      <c r="D5527">
        <v>4201</v>
      </c>
      <c r="E5527">
        <v>0</v>
      </c>
      <c r="F5527">
        <v>68</v>
      </c>
      <c r="G5527">
        <v>20.5</v>
      </c>
      <c r="H5527">
        <v>4716.78</v>
      </c>
      <c r="I5527">
        <f t="shared" si="86"/>
        <v>0</v>
      </c>
      <c r="J5527" t="s">
        <v>3686</v>
      </c>
    </row>
    <row r="5528" spans="1:10" hidden="1">
      <c r="A5528">
        <v>45</v>
      </c>
      <c r="B5528">
        <v>0</v>
      </c>
      <c r="C5528">
        <v>4</v>
      </c>
      <c r="D5528">
        <v>5900</v>
      </c>
      <c r="E5528">
        <v>0</v>
      </c>
      <c r="F5528">
        <v>5</v>
      </c>
      <c r="G5528">
        <v>75.150000000000006</v>
      </c>
      <c r="H5528">
        <v>621.1</v>
      </c>
      <c r="I5528">
        <f t="shared" si="86"/>
        <v>0</v>
      </c>
      <c r="J5528" t="s">
        <v>3686</v>
      </c>
    </row>
    <row r="5529" spans="1:10" hidden="1">
      <c r="A5529">
        <v>24</v>
      </c>
      <c r="B5529">
        <v>0</v>
      </c>
      <c r="C5529">
        <v>4</v>
      </c>
      <c r="D5529">
        <v>5920</v>
      </c>
      <c r="E5529">
        <v>0</v>
      </c>
      <c r="F5529">
        <v>6</v>
      </c>
      <c r="G5529">
        <v>18.95</v>
      </c>
      <c r="H5529">
        <v>275.39</v>
      </c>
      <c r="I5529">
        <f t="shared" si="86"/>
        <v>0</v>
      </c>
      <c r="J5529" t="s">
        <v>3686</v>
      </c>
    </row>
    <row r="5530" spans="1:10" hidden="1">
      <c r="A5530">
        <v>32</v>
      </c>
      <c r="B5530">
        <v>0</v>
      </c>
      <c r="C5530">
        <v>4</v>
      </c>
      <c r="D5530">
        <v>6460</v>
      </c>
      <c r="E5530">
        <v>0</v>
      </c>
      <c r="F5530">
        <v>58</v>
      </c>
      <c r="G5530">
        <v>95.3</v>
      </c>
      <c r="H5530">
        <v>7879.6</v>
      </c>
      <c r="I5530">
        <f t="shared" si="86"/>
        <v>0</v>
      </c>
      <c r="J5530" t="s">
        <v>3686</v>
      </c>
    </row>
    <row r="5531" spans="1:10" hidden="1">
      <c r="A5531">
        <v>51</v>
      </c>
      <c r="B5531">
        <v>0</v>
      </c>
      <c r="C5531">
        <v>4</v>
      </c>
      <c r="D5531">
        <v>5546</v>
      </c>
      <c r="E5531">
        <v>0</v>
      </c>
      <c r="F5531">
        <v>9</v>
      </c>
      <c r="G5531">
        <v>20.25</v>
      </c>
      <c r="H5531">
        <v>209.55</v>
      </c>
      <c r="I5531">
        <f t="shared" si="86"/>
        <v>0</v>
      </c>
      <c r="J5531" t="s">
        <v>3686</v>
      </c>
    </row>
    <row r="5532" spans="1:10" hidden="1">
      <c r="A5532">
        <v>24</v>
      </c>
      <c r="B5532">
        <v>3</v>
      </c>
      <c r="C5532">
        <v>4</v>
      </c>
      <c r="D5532">
        <v>4158</v>
      </c>
      <c r="E5532">
        <v>1</v>
      </c>
      <c r="F5532">
        <v>24</v>
      </c>
      <c r="G5532">
        <v>19.899999999999999</v>
      </c>
      <c r="H5532">
        <v>640.78</v>
      </c>
      <c r="I5532">
        <f t="shared" si="86"/>
        <v>0</v>
      </c>
      <c r="J5532" t="s">
        <v>3686</v>
      </c>
    </row>
    <row r="5533" spans="1:10" hidden="1">
      <c r="A5533">
        <v>20</v>
      </c>
      <c r="B5533">
        <v>2</v>
      </c>
      <c r="C5533">
        <v>4</v>
      </c>
      <c r="D5533">
        <v>3072</v>
      </c>
      <c r="E5533">
        <v>0</v>
      </c>
      <c r="F5533">
        <v>19</v>
      </c>
      <c r="G5533">
        <v>25.35</v>
      </c>
      <c r="H5533">
        <v>566.1</v>
      </c>
      <c r="I5533">
        <f t="shared" si="86"/>
        <v>0</v>
      </c>
      <c r="J5533" t="s">
        <v>3686</v>
      </c>
    </row>
    <row r="5534" spans="1:10" hidden="1">
      <c r="A5534">
        <v>57</v>
      </c>
      <c r="B5534">
        <v>0</v>
      </c>
      <c r="C5534">
        <v>4</v>
      </c>
      <c r="D5534">
        <v>6161</v>
      </c>
      <c r="E5534">
        <v>0</v>
      </c>
      <c r="F5534">
        <v>68</v>
      </c>
      <c r="G5534">
        <v>19.600000000000001</v>
      </c>
      <c r="H5534">
        <v>3684.97</v>
      </c>
      <c r="I5534">
        <f t="shared" si="86"/>
        <v>0</v>
      </c>
      <c r="J5534" t="s">
        <v>3686</v>
      </c>
    </row>
    <row r="5535" spans="1:10" hidden="1">
      <c r="A5535">
        <v>38</v>
      </c>
      <c r="B5535">
        <v>0</v>
      </c>
      <c r="C5535">
        <v>4</v>
      </c>
      <c r="D5535">
        <v>2098</v>
      </c>
      <c r="E5535">
        <v>0</v>
      </c>
      <c r="F5535">
        <v>20</v>
      </c>
      <c r="G5535">
        <v>89.4</v>
      </c>
      <c r="H5535">
        <v>2481.5500000000002</v>
      </c>
      <c r="I5535">
        <f t="shared" si="86"/>
        <v>0</v>
      </c>
      <c r="J5535" t="s">
        <v>3686</v>
      </c>
    </row>
    <row r="5536" spans="1:10" hidden="1">
      <c r="A5536">
        <v>19</v>
      </c>
      <c r="B5536">
        <v>0</v>
      </c>
      <c r="C5536">
        <v>4</v>
      </c>
      <c r="D5536">
        <v>2421</v>
      </c>
      <c r="E5536">
        <v>0</v>
      </c>
      <c r="F5536">
        <v>18</v>
      </c>
      <c r="G5536">
        <v>69.8</v>
      </c>
      <c r="H5536">
        <v>1835.81</v>
      </c>
      <c r="I5536">
        <f t="shared" si="86"/>
        <v>0</v>
      </c>
      <c r="J5536" t="s">
        <v>3686</v>
      </c>
    </row>
    <row r="5537" spans="1:10" hidden="1">
      <c r="A5537">
        <v>37</v>
      </c>
      <c r="B5537">
        <v>0</v>
      </c>
      <c r="C5537">
        <v>4</v>
      </c>
      <c r="D5537">
        <v>3167</v>
      </c>
      <c r="E5537">
        <v>0</v>
      </c>
      <c r="F5537">
        <v>3</v>
      </c>
      <c r="G5537">
        <v>54.2</v>
      </c>
      <c r="H5537">
        <v>264.54000000000002</v>
      </c>
      <c r="I5537">
        <f t="shared" si="86"/>
        <v>0</v>
      </c>
      <c r="J5537" t="s">
        <v>3751</v>
      </c>
    </row>
    <row r="5538" spans="1:10" hidden="1">
      <c r="A5538">
        <v>48</v>
      </c>
      <c r="B5538">
        <v>0</v>
      </c>
      <c r="C5538">
        <v>4</v>
      </c>
      <c r="D5538">
        <v>4348</v>
      </c>
      <c r="E5538">
        <v>1</v>
      </c>
      <c r="F5538">
        <v>42</v>
      </c>
      <c r="G5538">
        <v>40.15</v>
      </c>
      <c r="H5538">
        <v>1626.05</v>
      </c>
      <c r="I5538">
        <f t="shared" si="86"/>
        <v>0</v>
      </c>
      <c r="J5538" t="s">
        <v>3686</v>
      </c>
    </row>
    <row r="5539" spans="1:10" hidden="1">
      <c r="A5539">
        <v>35</v>
      </c>
      <c r="B5539">
        <v>1</v>
      </c>
      <c r="C5539">
        <v>4</v>
      </c>
      <c r="D5539">
        <v>3677</v>
      </c>
      <c r="E5539">
        <v>2</v>
      </c>
      <c r="F5539">
        <v>16</v>
      </c>
      <c r="G5539">
        <v>19.75</v>
      </c>
      <c r="H5539">
        <v>825.24</v>
      </c>
      <c r="I5539">
        <f t="shared" si="86"/>
        <v>0</v>
      </c>
      <c r="J5539" t="s">
        <v>3686</v>
      </c>
    </row>
    <row r="5540" spans="1:10" hidden="1">
      <c r="A5540">
        <v>50</v>
      </c>
      <c r="B5540">
        <v>0</v>
      </c>
      <c r="C5540">
        <v>4</v>
      </c>
      <c r="D5540">
        <v>4544</v>
      </c>
      <c r="E5540">
        <v>0</v>
      </c>
      <c r="F5540">
        <v>9</v>
      </c>
      <c r="G5540">
        <v>81.150000000000006</v>
      </c>
      <c r="H5540">
        <v>1143.51</v>
      </c>
      <c r="I5540">
        <f t="shared" si="86"/>
        <v>0</v>
      </c>
      <c r="J5540" t="s">
        <v>3686</v>
      </c>
    </row>
    <row r="5541" spans="1:10" hidden="1">
      <c r="A5541">
        <v>37</v>
      </c>
      <c r="B5541">
        <v>0</v>
      </c>
      <c r="C5541">
        <v>4</v>
      </c>
      <c r="D5541">
        <v>5501</v>
      </c>
      <c r="E5541">
        <v>0</v>
      </c>
      <c r="F5541">
        <v>55</v>
      </c>
      <c r="G5541">
        <v>66.05</v>
      </c>
      <c r="H5541">
        <v>5513.47</v>
      </c>
      <c r="I5541">
        <f t="shared" si="86"/>
        <v>0</v>
      </c>
      <c r="J5541" t="s">
        <v>3686</v>
      </c>
    </row>
    <row r="5542" spans="1:10" hidden="1">
      <c r="A5542">
        <v>40</v>
      </c>
      <c r="B5542">
        <v>2</v>
      </c>
      <c r="C5542">
        <v>4</v>
      </c>
      <c r="D5542">
        <v>4896</v>
      </c>
      <c r="E5542">
        <v>1</v>
      </c>
      <c r="F5542">
        <v>44</v>
      </c>
      <c r="G5542">
        <v>54.05</v>
      </c>
      <c r="H5542">
        <v>2327.75</v>
      </c>
      <c r="I5542">
        <f t="shared" si="86"/>
        <v>0</v>
      </c>
      <c r="J5542" t="s">
        <v>3686</v>
      </c>
    </row>
    <row r="5543" spans="1:10" hidden="1">
      <c r="A5543">
        <v>43</v>
      </c>
      <c r="B5543">
        <v>0</v>
      </c>
      <c r="C5543">
        <v>4</v>
      </c>
      <c r="D5543">
        <v>5483</v>
      </c>
      <c r="E5543">
        <v>7</v>
      </c>
      <c r="F5543">
        <v>64</v>
      </c>
      <c r="G5543">
        <v>99</v>
      </c>
      <c r="H5543">
        <v>8674.68</v>
      </c>
      <c r="I5543">
        <f t="shared" si="86"/>
        <v>0</v>
      </c>
      <c r="J5543" t="s">
        <v>3686</v>
      </c>
    </row>
    <row r="5544" spans="1:10" hidden="1">
      <c r="A5544">
        <v>41</v>
      </c>
      <c r="B5544">
        <v>2</v>
      </c>
      <c r="C5544">
        <v>4</v>
      </c>
      <c r="D5544">
        <v>5995</v>
      </c>
      <c r="E5544">
        <v>4</v>
      </c>
      <c r="F5544">
        <v>62</v>
      </c>
      <c r="G5544">
        <v>89.1</v>
      </c>
      <c r="H5544">
        <v>7752.15</v>
      </c>
      <c r="I5544">
        <f t="shared" si="86"/>
        <v>0</v>
      </c>
      <c r="J5544" t="s">
        <v>3686</v>
      </c>
    </row>
    <row r="5545" spans="1:10" hidden="1">
      <c r="A5545">
        <v>19</v>
      </c>
      <c r="B5545">
        <v>0</v>
      </c>
      <c r="C5545">
        <v>4</v>
      </c>
      <c r="D5545">
        <v>3520</v>
      </c>
      <c r="E5545">
        <v>0</v>
      </c>
      <c r="F5545">
        <v>14</v>
      </c>
      <c r="G5545">
        <v>55.5</v>
      </c>
      <c r="H5545">
        <v>1026.27</v>
      </c>
      <c r="I5545">
        <f t="shared" si="86"/>
        <v>0</v>
      </c>
      <c r="J5545" t="s">
        <v>3686</v>
      </c>
    </row>
    <row r="5546" spans="1:10" hidden="1">
      <c r="A5546">
        <v>35</v>
      </c>
      <c r="B5546">
        <v>1</v>
      </c>
      <c r="C5546">
        <v>4</v>
      </c>
      <c r="D5546">
        <v>2966</v>
      </c>
      <c r="E5546">
        <v>8</v>
      </c>
      <c r="F5546">
        <v>14</v>
      </c>
      <c r="G5546">
        <v>19.7</v>
      </c>
      <c r="H5546">
        <v>478.27</v>
      </c>
      <c r="I5546">
        <f t="shared" si="86"/>
        <v>0</v>
      </c>
      <c r="J5546" t="s">
        <v>3686</v>
      </c>
    </row>
    <row r="5547" spans="1:10" hidden="1">
      <c r="A5547">
        <v>23</v>
      </c>
      <c r="B5547">
        <v>0</v>
      </c>
      <c r="C5547">
        <v>4</v>
      </c>
      <c r="D5547">
        <v>3157</v>
      </c>
      <c r="E5547">
        <v>7</v>
      </c>
      <c r="F5547">
        <v>14</v>
      </c>
      <c r="G5547">
        <v>78.099999999999994</v>
      </c>
      <c r="H5547">
        <v>1184.7</v>
      </c>
      <c r="I5547">
        <f t="shared" si="86"/>
        <v>0</v>
      </c>
      <c r="J5547" t="s">
        <v>3686</v>
      </c>
    </row>
    <row r="5548" spans="1:10" hidden="1">
      <c r="A5548">
        <v>54</v>
      </c>
      <c r="B5548">
        <v>1</v>
      </c>
      <c r="C5548">
        <v>4</v>
      </c>
      <c r="D5548">
        <v>6130</v>
      </c>
      <c r="E5548">
        <v>4</v>
      </c>
      <c r="F5548">
        <v>72</v>
      </c>
      <c r="G5548">
        <v>109.2</v>
      </c>
      <c r="H5548">
        <v>10881.61</v>
      </c>
      <c r="I5548">
        <f t="shared" si="86"/>
        <v>0</v>
      </c>
      <c r="J5548" t="s">
        <v>3686</v>
      </c>
    </row>
    <row r="5549" spans="1:10" hidden="1">
      <c r="A5549">
        <v>40</v>
      </c>
      <c r="B5549">
        <v>0</v>
      </c>
      <c r="C5549">
        <v>4</v>
      </c>
      <c r="D5549">
        <v>5027</v>
      </c>
      <c r="E5549">
        <v>2</v>
      </c>
      <c r="F5549">
        <v>67</v>
      </c>
      <c r="G5549">
        <v>105.7</v>
      </c>
      <c r="H5549">
        <v>8522.77</v>
      </c>
      <c r="I5549">
        <f t="shared" si="86"/>
        <v>0</v>
      </c>
      <c r="J5549" t="s">
        <v>3686</v>
      </c>
    </row>
    <row r="5550" spans="1:10" hidden="1">
      <c r="A5550">
        <v>50</v>
      </c>
      <c r="B5550">
        <v>0</v>
      </c>
      <c r="C5550">
        <v>4</v>
      </c>
      <c r="D5550">
        <v>4881</v>
      </c>
      <c r="E5550">
        <v>9</v>
      </c>
      <c r="F5550">
        <v>64</v>
      </c>
      <c r="G5550">
        <v>111.6</v>
      </c>
      <c r="H5550">
        <v>8144.12</v>
      </c>
      <c r="I5550">
        <f t="shared" si="86"/>
        <v>0</v>
      </c>
      <c r="J5550" t="s">
        <v>3686</v>
      </c>
    </row>
    <row r="5551" spans="1:10" hidden="1">
      <c r="A5551">
        <v>40</v>
      </c>
      <c r="B5551">
        <v>0</v>
      </c>
      <c r="C5551">
        <v>4</v>
      </c>
      <c r="D5551">
        <v>2302</v>
      </c>
      <c r="E5551">
        <v>1</v>
      </c>
      <c r="F5551">
        <v>9</v>
      </c>
      <c r="G5551">
        <v>21.25</v>
      </c>
      <c r="H5551">
        <v>219.49</v>
      </c>
      <c r="I5551">
        <f t="shared" si="86"/>
        <v>0</v>
      </c>
      <c r="J5551" t="s">
        <v>3686</v>
      </c>
    </row>
    <row r="5552" spans="1:10" hidden="1">
      <c r="A5552">
        <v>23</v>
      </c>
      <c r="B5552">
        <v>0</v>
      </c>
      <c r="C5552">
        <v>4</v>
      </c>
      <c r="D5552">
        <v>5391</v>
      </c>
      <c r="E5552">
        <v>0</v>
      </c>
      <c r="F5552">
        <v>45</v>
      </c>
      <c r="G5552">
        <v>102.15</v>
      </c>
      <c r="H5552">
        <v>6270.75</v>
      </c>
      <c r="I5552">
        <f t="shared" si="86"/>
        <v>0</v>
      </c>
      <c r="J5552" t="s">
        <v>3686</v>
      </c>
    </row>
    <row r="5553" spans="1:10" hidden="1">
      <c r="A5553">
        <v>71</v>
      </c>
      <c r="B5553">
        <v>0</v>
      </c>
      <c r="C5553">
        <v>4</v>
      </c>
      <c r="D5553">
        <v>4251</v>
      </c>
      <c r="E5553">
        <v>0</v>
      </c>
      <c r="F5553">
        <v>52</v>
      </c>
      <c r="G5553">
        <v>108.1</v>
      </c>
      <c r="H5553">
        <v>6411.82</v>
      </c>
      <c r="I5553">
        <f t="shared" si="86"/>
        <v>0</v>
      </c>
      <c r="J5553" t="s">
        <v>3686</v>
      </c>
    </row>
    <row r="5554" spans="1:10" hidden="1">
      <c r="A5554">
        <v>70</v>
      </c>
      <c r="B5554">
        <v>1</v>
      </c>
      <c r="C5554">
        <v>4</v>
      </c>
      <c r="D5554">
        <v>5819</v>
      </c>
      <c r="E5554">
        <v>5</v>
      </c>
      <c r="F5554">
        <v>71</v>
      </c>
      <c r="G5554">
        <v>19.8</v>
      </c>
      <c r="H5554">
        <v>3668.97</v>
      </c>
      <c r="I5554">
        <f t="shared" si="86"/>
        <v>0</v>
      </c>
      <c r="J5554" t="s">
        <v>3686</v>
      </c>
    </row>
    <row r="5555" spans="1:10" hidden="1">
      <c r="A5555">
        <v>74</v>
      </c>
      <c r="B5555">
        <v>0</v>
      </c>
      <c r="C5555">
        <v>4</v>
      </c>
      <c r="D5555">
        <v>4537</v>
      </c>
      <c r="E5555">
        <v>0</v>
      </c>
      <c r="F5555">
        <v>49</v>
      </c>
      <c r="G5555">
        <v>81.349999999999994</v>
      </c>
      <c r="H5555">
        <v>6177.21</v>
      </c>
      <c r="I5555">
        <f t="shared" si="86"/>
        <v>0</v>
      </c>
      <c r="J5555" t="s">
        <v>3686</v>
      </c>
    </row>
    <row r="5556" spans="1:10" hidden="1">
      <c r="A5556">
        <v>76</v>
      </c>
      <c r="B5556">
        <v>0</v>
      </c>
      <c r="C5556">
        <v>4</v>
      </c>
      <c r="D5556">
        <v>5584</v>
      </c>
      <c r="E5556">
        <v>0</v>
      </c>
      <c r="F5556">
        <v>41</v>
      </c>
      <c r="G5556">
        <v>98.8</v>
      </c>
      <c r="H5556">
        <v>4352.72</v>
      </c>
      <c r="I5556">
        <f t="shared" si="86"/>
        <v>0</v>
      </c>
      <c r="J5556" t="s">
        <v>3686</v>
      </c>
    </row>
    <row r="5557" spans="1:10" hidden="1">
      <c r="A5557">
        <v>77</v>
      </c>
      <c r="B5557">
        <v>0</v>
      </c>
      <c r="C5557">
        <v>4</v>
      </c>
      <c r="D5557">
        <v>4865</v>
      </c>
      <c r="E5557">
        <v>1</v>
      </c>
      <c r="F5557">
        <v>49</v>
      </c>
      <c r="G5557">
        <v>35.799999999999997</v>
      </c>
      <c r="H5557">
        <v>1782</v>
      </c>
      <c r="I5557">
        <f t="shared" si="86"/>
        <v>0</v>
      </c>
      <c r="J5557" t="s">
        <v>3686</v>
      </c>
    </row>
    <row r="5558" spans="1:10" hidden="1">
      <c r="A5558">
        <v>67</v>
      </c>
      <c r="B5558">
        <v>0</v>
      </c>
      <c r="C5558">
        <v>4</v>
      </c>
      <c r="D5558">
        <v>5696</v>
      </c>
      <c r="E5558">
        <v>0</v>
      </c>
      <c r="F5558">
        <v>29</v>
      </c>
      <c r="G5558">
        <v>19.8</v>
      </c>
      <c r="H5558">
        <v>1909.68</v>
      </c>
      <c r="I5558">
        <f t="shared" si="86"/>
        <v>0</v>
      </c>
      <c r="J5558" t="s">
        <v>3686</v>
      </c>
    </row>
    <row r="5559" spans="1:10" hidden="1">
      <c r="A5559">
        <v>64</v>
      </c>
      <c r="B5559">
        <v>1</v>
      </c>
      <c r="C5559">
        <v>4</v>
      </c>
      <c r="D5559">
        <v>2309</v>
      </c>
      <c r="E5559">
        <v>0</v>
      </c>
      <c r="F5559">
        <v>6</v>
      </c>
      <c r="G5559">
        <v>19.55</v>
      </c>
      <c r="H5559">
        <v>233.78</v>
      </c>
      <c r="I5559">
        <f t="shared" si="86"/>
        <v>0</v>
      </c>
      <c r="J5559" t="s">
        <v>3686</v>
      </c>
    </row>
    <row r="5560" spans="1:10" hidden="1">
      <c r="A5560">
        <v>19</v>
      </c>
      <c r="B5560">
        <v>0</v>
      </c>
      <c r="C5560">
        <v>4</v>
      </c>
      <c r="D5560">
        <v>4649</v>
      </c>
      <c r="E5560">
        <v>0</v>
      </c>
      <c r="F5560">
        <v>21</v>
      </c>
      <c r="G5560">
        <v>84.1</v>
      </c>
      <c r="H5560">
        <v>2767.5</v>
      </c>
      <c r="I5560">
        <f t="shared" si="86"/>
        <v>0</v>
      </c>
      <c r="J5560" t="s">
        <v>3686</v>
      </c>
    </row>
    <row r="5561" spans="1:10" hidden="1">
      <c r="A5561">
        <v>42</v>
      </c>
      <c r="B5561">
        <v>0</v>
      </c>
      <c r="C5561">
        <v>4</v>
      </c>
      <c r="D5561">
        <v>6270</v>
      </c>
      <c r="E5561">
        <v>0</v>
      </c>
      <c r="F5561">
        <v>68</v>
      </c>
      <c r="G5561">
        <v>39.9</v>
      </c>
      <c r="H5561">
        <v>2796.35</v>
      </c>
      <c r="I5561">
        <f t="shared" si="86"/>
        <v>0</v>
      </c>
      <c r="J5561" t="s">
        <v>3686</v>
      </c>
    </row>
    <row r="5562" spans="1:10" hidden="1">
      <c r="A5562">
        <v>20</v>
      </c>
      <c r="B5562">
        <v>0</v>
      </c>
      <c r="C5562">
        <v>4</v>
      </c>
      <c r="D5562">
        <v>4589</v>
      </c>
      <c r="E5562">
        <v>0</v>
      </c>
      <c r="F5562">
        <v>72</v>
      </c>
      <c r="G5562">
        <v>114.9</v>
      </c>
      <c r="H5562">
        <v>11979.34</v>
      </c>
      <c r="I5562">
        <f t="shared" si="86"/>
        <v>0</v>
      </c>
      <c r="J5562" t="s">
        <v>3686</v>
      </c>
    </row>
    <row r="5563" spans="1:10" hidden="1">
      <c r="A5563">
        <v>46</v>
      </c>
      <c r="B5563">
        <v>2</v>
      </c>
      <c r="C5563">
        <v>4</v>
      </c>
      <c r="D5563">
        <v>6361</v>
      </c>
      <c r="E5563">
        <v>8</v>
      </c>
      <c r="F5563">
        <v>62</v>
      </c>
      <c r="G5563">
        <v>106.05</v>
      </c>
      <c r="H5563">
        <v>7636.6</v>
      </c>
      <c r="I5563">
        <f t="shared" si="86"/>
        <v>0</v>
      </c>
      <c r="J5563" t="s">
        <v>3686</v>
      </c>
    </row>
    <row r="5564" spans="1:10" hidden="1">
      <c r="A5564">
        <v>19</v>
      </c>
      <c r="B5564">
        <v>0</v>
      </c>
      <c r="C5564">
        <v>4</v>
      </c>
      <c r="D5564">
        <v>4042</v>
      </c>
      <c r="E5564">
        <v>10</v>
      </c>
      <c r="F5564">
        <v>70</v>
      </c>
      <c r="G5564">
        <v>51.05</v>
      </c>
      <c r="H5564">
        <v>3755.15</v>
      </c>
      <c r="I5564">
        <f t="shared" si="86"/>
        <v>0</v>
      </c>
      <c r="J5564" t="s">
        <v>3686</v>
      </c>
    </row>
    <row r="5565" spans="1:10" hidden="1">
      <c r="A5565">
        <v>56</v>
      </c>
      <c r="B5565">
        <v>0</v>
      </c>
      <c r="C5565">
        <v>4</v>
      </c>
      <c r="D5565">
        <v>5772</v>
      </c>
      <c r="E5565">
        <v>0</v>
      </c>
      <c r="F5565">
        <v>31</v>
      </c>
      <c r="G5565">
        <v>20.95</v>
      </c>
      <c r="H5565">
        <v>1668.74</v>
      </c>
      <c r="I5565">
        <f t="shared" si="86"/>
        <v>0</v>
      </c>
      <c r="J5565" t="s">
        <v>3686</v>
      </c>
    </row>
    <row r="5566" spans="1:10" hidden="1">
      <c r="A5566">
        <v>47</v>
      </c>
      <c r="B5566">
        <v>0</v>
      </c>
      <c r="C5566">
        <v>4</v>
      </c>
      <c r="D5566">
        <v>3631</v>
      </c>
      <c r="E5566">
        <v>0</v>
      </c>
      <c r="F5566">
        <v>1</v>
      </c>
      <c r="G5566">
        <v>50.75</v>
      </c>
      <c r="H5566">
        <v>75.41</v>
      </c>
      <c r="I5566">
        <f t="shared" si="86"/>
        <v>0</v>
      </c>
      <c r="J5566" t="s">
        <v>3751</v>
      </c>
    </row>
    <row r="5567" spans="1:10" hidden="1">
      <c r="A5567">
        <v>19</v>
      </c>
      <c r="B5567">
        <v>3</v>
      </c>
      <c r="C5567">
        <v>4</v>
      </c>
      <c r="D5567">
        <v>2754</v>
      </c>
      <c r="E5567">
        <v>0</v>
      </c>
      <c r="F5567">
        <v>25</v>
      </c>
      <c r="G5567">
        <v>35.049999999999997</v>
      </c>
      <c r="H5567">
        <v>844.45</v>
      </c>
      <c r="I5567">
        <f t="shared" si="86"/>
        <v>0</v>
      </c>
      <c r="J5567" t="s">
        <v>3686</v>
      </c>
    </row>
    <row r="5568" spans="1:10" hidden="1">
      <c r="A5568">
        <v>23</v>
      </c>
      <c r="B5568">
        <v>0</v>
      </c>
      <c r="C5568">
        <v>4</v>
      </c>
      <c r="D5568">
        <v>4897</v>
      </c>
      <c r="E5568">
        <v>8</v>
      </c>
      <c r="F5568">
        <v>68</v>
      </c>
      <c r="G5568">
        <v>54.4</v>
      </c>
      <c r="H5568">
        <v>3698.03</v>
      </c>
      <c r="I5568">
        <f t="shared" si="86"/>
        <v>0</v>
      </c>
      <c r="J5568" t="s">
        <v>3686</v>
      </c>
    </row>
    <row r="5569" spans="1:10" hidden="1">
      <c r="A5569">
        <v>19</v>
      </c>
      <c r="B5569">
        <v>0</v>
      </c>
      <c r="C5569">
        <v>4</v>
      </c>
      <c r="D5569">
        <v>5904</v>
      </c>
      <c r="E5569">
        <v>1</v>
      </c>
      <c r="F5569">
        <v>42</v>
      </c>
      <c r="G5569">
        <v>56.1</v>
      </c>
      <c r="H5569">
        <v>3225.32</v>
      </c>
      <c r="I5569">
        <f t="shared" si="86"/>
        <v>0</v>
      </c>
      <c r="J5569" t="s">
        <v>3686</v>
      </c>
    </row>
    <row r="5570" spans="1:10" hidden="1">
      <c r="A5570">
        <v>32</v>
      </c>
      <c r="B5570">
        <v>0</v>
      </c>
      <c r="C5570">
        <v>4</v>
      </c>
      <c r="D5570">
        <v>4041</v>
      </c>
      <c r="E5570">
        <v>0</v>
      </c>
      <c r="F5570">
        <v>39</v>
      </c>
      <c r="G5570">
        <v>19.899999999999999</v>
      </c>
      <c r="H5570">
        <v>2643.76</v>
      </c>
      <c r="I5570">
        <f t="shared" ref="I5570:I5633" si="87">IF(J5570="Churned",1,0)</f>
        <v>0</v>
      </c>
      <c r="J5570" t="s">
        <v>3686</v>
      </c>
    </row>
    <row r="5571" spans="1:10" hidden="1">
      <c r="A5571">
        <v>58</v>
      </c>
      <c r="B5571">
        <v>0</v>
      </c>
      <c r="C5571">
        <v>4</v>
      </c>
      <c r="D5571">
        <v>3953</v>
      </c>
      <c r="E5571">
        <v>0</v>
      </c>
      <c r="F5571">
        <v>3</v>
      </c>
      <c r="G5571">
        <v>90.7</v>
      </c>
      <c r="H5571">
        <v>253.82</v>
      </c>
      <c r="I5571">
        <f t="shared" si="87"/>
        <v>0</v>
      </c>
      <c r="J5571" t="s">
        <v>3751</v>
      </c>
    </row>
    <row r="5572" spans="1:10" hidden="1">
      <c r="A5572">
        <v>56</v>
      </c>
      <c r="B5572">
        <v>0</v>
      </c>
      <c r="C5572">
        <v>4</v>
      </c>
      <c r="D5572">
        <v>5854</v>
      </c>
      <c r="E5572">
        <v>0</v>
      </c>
      <c r="F5572">
        <v>1</v>
      </c>
      <c r="G5572">
        <v>20.25</v>
      </c>
      <c r="H5572">
        <v>48.43</v>
      </c>
      <c r="I5572">
        <f t="shared" si="87"/>
        <v>0</v>
      </c>
      <c r="J5572" t="s">
        <v>3751</v>
      </c>
    </row>
    <row r="5573" spans="1:10" hidden="1">
      <c r="A5573">
        <v>26</v>
      </c>
      <c r="B5573">
        <v>1</v>
      </c>
      <c r="C5573">
        <v>4</v>
      </c>
      <c r="D5573">
        <v>4057</v>
      </c>
      <c r="E5573">
        <v>10</v>
      </c>
      <c r="F5573">
        <v>51</v>
      </c>
      <c r="G5573">
        <v>19.95</v>
      </c>
      <c r="H5573">
        <v>1770.29</v>
      </c>
      <c r="I5573">
        <f t="shared" si="87"/>
        <v>0</v>
      </c>
      <c r="J5573" t="s">
        <v>3686</v>
      </c>
    </row>
    <row r="5574" spans="1:10" hidden="1">
      <c r="A5574">
        <v>47</v>
      </c>
      <c r="B5574">
        <v>0</v>
      </c>
      <c r="C5574">
        <v>4</v>
      </c>
      <c r="D5574">
        <v>5724</v>
      </c>
      <c r="E5574">
        <v>1</v>
      </c>
      <c r="F5574">
        <v>58</v>
      </c>
      <c r="G5574">
        <v>84.3</v>
      </c>
      <c r="H5574">
        <v>6730.06</v>
      </c>
      <c r="I5574">
        <f t="shared" si="87"/>
        <v>0</v>
      </c>
      <c r="J5574" t="s">
        <v>3686</v>
      </c>
    </row>
    <row r="5575" spans="1:10" hidden="1">
      <c r="A5575">
        <v>42</v>
      </c>
      <c r="B5575">
        <v>0</v>
      </c>
      <c r="C5575">
        <v>4</v>
      </c>
      <c r="D5575">
        <v>4478</v>
      </c>
      <c r="E5575">
        <v>0</v>
      </c>
      <c r="F5575">
        <v>54</v>
      </c>
      <c r="G5575">
        <v>100.05</v>
      </c>
      <c r="H5575">
        <v>7150.23</v>
      </c>
      <c r="I5575">
        <f t="shared" si="87"/>
        <v>0</v>
      </c>
      <c r="J5575" t="s">
        <v>3686</v>
      </c>
    </row>
    <row r="5576" spans="1:10" hidden="1">
      <c r="A5576">
        <v>60</v>
      </c>
      <c r="B5576">
        <v>0</v>
      </c>
      <c r="C5576">
        <v>4</v>
      </c>
      <c r="D5576">
        <v>4480</v>
      </c>
      <c r="E5576">
        <v>0</v>
      </c>
      <c r="F5576">
        <v>1</v>
      </c>
      <c r="G5576">
        <v>18.899999999999999</v>
      </c>
      <c r="H5576">
        <v>68.41</v>
      </c>
      <c r="I5576">
        <f t="shared" si="87"/>
        <v>0</v>
      </c>
      <c r="J5576" t="s">
        <v>3751</v>
      </c>
    </row>
    <row r="5577" spans="1:10" hidden="1">
      <c r="A5577">
        <v>29</v>
      </c>
      <c r="B5577">
        <v>0</v>
      </c>
      <c r="C5577">
        <v>4</v>
      </c>
      <c r="D5577">
        <v>5537</v>
      </c>
      <c r="E5577">
        <v>0</v>
      </c>
      <c r="F5577">
        <v>59</v>
      </c>
      <c r="G5577">
        <v>25</v>
      </c>
      <c r="H5577">
        <v>3038.01</v>
      </c>
      <c r="I5577">
        <f t="shared" si="87"/>
        <v>0</v>
      </c>
      <c r="J5577" t="s">
        <v>3686</v>
      </c>
    </row>
    <row r="5578" spans="1:10" hidden="1">
      <c r="A5578">
        <v>36</v>
      </c>
      <c r="B5578">
        <v>3</v>
      </c>
      <c r="C5578">
        <v>4</v>
      </c>
      <c r="D5578">
        <v>4198</v>
      </c>
      <c r="E5578">
        <v>0</v>
      </c>
      <c r="F5578">
        <v>19</v>
      </c>
      <c r="G5578">
        <v>75.900000000000006</v>
      </c>
      <c r="H5578">
        <v>1527.98</v>
      </c>
      <c r="I5578">
        <f t="shared" si="87"/>
        <v>0</v>
      </c>
      <c r="J5578" t="s">
        <v>3686</v>
      </c>
    </row>
    <row r="5579" spans="1:10" hidden="1">
      <c r="A5579">
        <v>24</v>
      </c>
      <c r="B5579">
        <v>1</v>
      </c>
      <c r="C5579">
        <v>4</v>
      </c>
      <c r="D5579">
        <v>4855</v>
      </c>
      <c r="E5579">
        <v>0</v>
      </c>
      <c r="F5579">
        <v>19</v>
      </c>
      <c r="G5579">
        <v>20.5</v>
      </c>
      <c r="H5579">
        <v>1048.03</v>
      </c>
      <c r="I5579">
        <f t="shared" si="87"/>
        <v>0</v>
      </c>
      <c r="J5579" t="s">
        <v>3686</v>
      </c>
    </row>
    <row r="5580" spans="1:10" hidden="1">
      <c r="A5580">
        <v>25</v>
      </c>
      <c r="B5580">
        <v>0</v>
      </c>
      <c r="C5580">
        <v>4</v>
      </c>
      <c r="D5580">
        <v>4265</v>
      </c>
      <c r="E5580">
        <v>1</v>
      </c>
      <c r="F5580">
        <v>68</v>
      </c>
      <c r="G5580">
        <v>90.8</v>
      </c>
      <c r="H5580">
        <v>7107.29</v>
      </c>
      <c r="I5580">
        <f t="shared" si="87"/>
        <v>0</v>
      </c>
      <c r="J5580" t="s">
        <v>3686</v>
      </c>
    </row>
    <row r="5581" spans="1:10" hidden="1">
      <c r="A5581">
        <v>49</v>
      </c>
      <c r="B5581">
        <v>0</v>
      </c>
      <c r="C5581">
        <v>4</v>
      </c>
      <c r="D5581">
        <v>2431</v>
      </c>
      <c r="E5581">
        <v>0</v>
      </c>
      <c r="F5581">
        <v>28</v>
      </c>
      <c r="G5581">
        <v>35.75</v>
      </c>
      <c r="H5581">
        <v>961.4</v>
      </c>
      <c r="I5581">
        <f t="shared" si="87"/>
        <v>0</v>
      </c>
      <c r="J5581" t="s">
        <v>3686</v>
      </c>
    </row>
    <row r="5582" spans="1:10" hidden="1">
      <c r="A5582">
        <v>29</v>
      </c>
      <c r="B5582">
        <v>3</v>
      </c>
      <c r="C5582">
        <v>4</v>
      </c>
      <c r="D5582">
        <v>4085</v>
      </c>
      <c r="E5582">
        <v>7</v>
      </c>
      <c r="F5582">
        <v>20</v>
      </c>
      <c r="G5582">
        <v>76</v>
      </c>
      <c r="H5582">
        <v>1957.25</v>
      </c>
      <c r="I5582">
        <f t="shared" si="87"/>
        <v>0</v>
      </c>
      <c r="J5582" t="s">
        <v>3686</v>
      </c>
    </row>
    <row r="5583" spans="1:10" hidden="1">
      <c r="A5583">
        <v>38</v>
      </c>
      <c r="B5583">
        <v>0</v>
      </c>
      <c r="C5583">
        <v>4</v>
      </c>
      <c r="D5583">
        <v>4932</v>
      </c>
      <c r="E5583">
        <v>0</v>
      </c>
      <c r="F5583">
        <v>55</v>
      </c>
      <c r="G5583">
        <v>50.05</v>
      </c>
      <c r="H5583">
        <v>2743.45</v>
      </c>
      <c r="I5583">
        <f t="shared" si="87"/>
        <v>0</v>
      </c>
      <c r="J5583" t="s">
        <v>3686</v>
      </c>
    </row>
    <row r="5584" spans="1:10" hidden="1">
      <c r="A5584">
        <v>62</v>
      </c>
      <c r="B5584">
        <v>0</v>
      </c>
      <c r="C5584">
        <v>4</v>
      </c>
      <c r="D5584">
        <v>4915</v>
      </c>
      <c r="E5584">
        <v>0</v>
      </c>
      <c r="F5584">
        <v>20</v>
      </c>
      <c r="G5584">
        <v>84.35</v>
      </c>
      <c r="H5584">
        <v>2265.4</v>
      </c>
      <c r="I5584">
        <f t="shared" si="87"/>
        <v>0</v>
      </c>
      <c r="J5584" t="s">
        <v>3686</v>
      </c>
    </row>
    <row r="5585" spans="1:10" hidden="1">
      <c r="A5585">
        <v>21</v>
      </c>
      <c r="B5585">
        <v>0</v>
      </c>
      <c r="C5585">
        <v>4</v>
      </c>
      <c r="D5585">
        <v>6367</v>
      </c>
      <c r="E5585">
        <v>0</v>
      </c>
      <c r="F5585">
        <v>50</v>
      </c>
      <c r="G5585">
        <v>93.5</v>
      </c>
      <c r="H5585">
        <v>6789</v>
      </c>
      <c r="I5585">
        <f t="shared" si="87"/>
        <v>0</v>
      </c>
      <c r="J5585" t="s">
        <v>3686</v>
      </c>
    </row>
    <row r="5586" spans="1:10" hidden="1">
      <c r="A5586">
        <v>71</v>
      </c>
      <c r="B5586">
        <v>2</v>
      </c>
      <c r="C5586">
        <v>4</v>
      </c>
      <c r="D5586">
        <v>4558</v>
      </c>
      <c r="E5586">
        <v>6</v>
      </c>
      <c r="F5586">
        <v>29</v>
      </c>
      <c r="G5586">
        <v>80.099999999999994</v>
      </c>
      <c r="H5586">
        <v>2406.9699999999998</v>
      </c>
      <c r="I5586">
        <f t="shared" si="87"/>
        <v>0</v>
      </c>
      <c r="J5586" t="s">
        <v>3686</v>
      </c>
    </row>
    <row r="5587" spans="1:10" hidden="1">
      <c r="A5587">
        <v>78</v>
      </c>
      <c r="B5587">
        <v>0</v>
      </c>
      <c r="C5587">
        <v>4</v>
      </c>
      <c r="D5587">
        <v>3546</v>
      </c>
      <c r="E5587">
        <v>2</v>
      </c>
      <c r="F5587">
        <v>17</v>
      </c>
      <c r="G5587">
        <v>64.8</v>
      </c>
      <c r="H5587">
        <v>1946.55</v>
      </c>
      <c r="I5587">
        <f t="shared" si="87"/>
        <v>0</v>
      </c>
      <c r="J5587" t="s">
        <v>3686</v>
      </c>
    </row>
    <row r="5588" spans="1:10" hidden="1">
      <c r="A5588">
        <v>64</v>
      </c>
      <c r="B5588">
        <v>0</v>
      </c>
      <c r="C5588">
        <v>4</v>
      </c>
      <c r="D5588">
        <v>5623</v>
      </c>
      <c r="E5588">
        <v>6</v>
      </c>
      <c r="F5588">
        <v>24</v>
      </c>
      <c r="G5588">
        <v>57.6</v>
      </c>
      <c r="H5588">
        <v>1367.75</v>
      </c>
      <c r="I5588">
        <f t="shared" si="87"/>
        <v>0</v>
      </c>
      <c r="J5588" t="s">
        <v>3686</v>
      </c>
    </row>
    <row r="5589" spans="1:10" hidden="1">
      <c r="A5589">
        <v>60</v>
      </c>
      <c r="B5589">
        <v>0</v>
      </c>
      <c r="C5589">
        <v>4</v>
      </c>
      <c r="D5589">
        <v>4278</v>
      </c>
      <c r="E5589">
        <v>0</v>
      </c>
      <c r="F5589">
        <v>11</v>
      </c>
      <c r="G5589">
        <v>75.900000000000006</v>
      </c>
      <c r="H5589">
        <v>1015.45</v>
      </c>
      <c r="I5589">
        <f t="shared" si="87"/>
        <v>0</v>
      </c>
      <c r="J5589" t="s">
        <v>3686</v>
      </c>
    </row>
    <row r="5590" spans="1:10" hidden="1">
      <c r="A5590">
        <v>32</v>
      </c>
      <c r="B5590">
        <v>0</v>
      </c>
      <c r="C5590">
        <v>4</v>
      </c>
      <c r="D5590">
        <v>3575</v>
      </c>
      <c r="E5590">
        <v>2</v>
      </c>
      <c r="F5590">
        <v>7</v>
      </c>
      <c r="G5590">
        <v>20.65</v>
      </c>
      <c r="H5590">
        <v>425.53</v>
      </c>
      <c r="I5590">
        <f t="shared" si="87"/>
        <v>0</v>
      </c>
      <c r="J5590" t="s">
        <v>3686</v>
      </c>
    </row>
    <row r="5591" spans="1:10" hidden="1">
      <c r="A5591">
        <v>42</v>
      </c>
      <c r="B5591">
        <v>0</v>
      </c>
      <c r="C5591">
        <v>4</v>
      </c>
      <c r="D5591">
        <v>2093</v>
      </c>
      <c r="E5591">
        <v>0</v>
      </c>
      <c r="F5591">
        <v>17</v>
      </c>
      <c r="G5591">
        <v>19.899999999999999</v>
      </c>
      <c r="H5591">
        <v>758.69</v>
      </c>
      <c r="I5591">
        <f t="shared" si="87"/>
        <v>0</v>
      </c>
      <c r="J5591" t="s">
        <v>3686</v>
      </c>
    </row>
    <row r="5592" spans="1:10" hidden="1">
      <c r="A5592">
        <v>20</v>
      </c>
      <c r="B5592">
        <v>0</v>
      </c>
      <c r="C5592">
        <v>4</v>
      </c>
      <c r="D5592">
        <v>3345</v>
      </c>
      <c r="E5592">
        <v>5</v>
      </c>
      <c r="F5592">
        <v>7</v>
      </c>
      <c r="G5592">
        <v>38.549999999999997</v>
      </c>
      <c r="H5592">
        <v>280</v>
      </c>
      <c r="I5592">
        <f t="shared" si="87"/>
        <v>0</v>
      </c>
      <c r="J5592" t="s">
        <v>3686</v>
      </c>
    </row>
    <row r="5593" spans="1:10" hidden="1">
      <c r="A5593">
        <v>20</v>
      </c>
      <c r="B5593">
        <v>0</v>
      </c>
      <c r="C5593">
        <v>4</v>
      </c>
      <c r="D5593">
        <v>5942</v>
      </c>
      <c r="E5593">
        <v>0</v>
      </c>
      <c r="F5593">
        <v>12</v>
      </c>
      <c r="G5593">
        <v>75.849999999999994</v>
      </c>
      <c r="H5593">
        <v>1445.45</v>
      </c>
      <c r="I5593">
        <f t="shared" si="87"/>
        <v>0</v>
      </c>
      <c r="J5593" t="s">
        <v>3686</v>
      </c>
    </row>
    <row r="5594" spans="1:10" hidden="1">
      <c r="A5594">
        <v>38</v>
      </c>
      <c r="B5594">
        <v>0</v>
      </c>
      <c r="C5594">
        <v>4</v>
      </c>
      <c r="D5594">
        <v>5987</v>
      </c>
      <c r="E5594">
        <v>0</v>
      </c>
      <c r="F5594">
        <v>68</v>
      </c>
      <c r="G5594">
        <v>24.15</v>
      </c>
      <c r="H5594">
        <v>4068.57</v>
      </c>
      <c r="I5594">
        <f t="shared" si="87"/>
        <v>0</v>
      </c>
      <c r="J5594" t="s">
        <v>3686</v>
      </c>
    </row>
    <row r="5595" spans="1:10" hidden="1">
      <c r="A5595">
        <v>26</v>
      </c>
      <c r="B5595">
        <v>0</v>
      </c>
      <c r="C5595">
        <v>4</v>
      </c>
      <c r="D5595">
        <v>4507</v>
      </c>
      <c r="E5595">
        <v>0</v>
      </c>
      <c r="F5595">
        <v>57</v>
      </c>
      <c r="G5595">
        <v>94.7</v>
      </c>
      <c r="H5595">
        <v>7688.53</v>
      </c>
      <c r="I5595">
        <f t="shared" si="87"/>
        <v>0</v>
      </c>
      <c r="J5595" t="s">
        <v>3686</v>
      </c>
    </row>
    <row r="5596" spans="1:10" hidden="1">
      <c r="A5596">
        <v>23</v>
      </c>
      <c r="B5596">
        <v>0</v>
      </c>
      <c r="C5596">
        <v>4</v>
      </c>
      <c r="D5596">
        <v>4004</v>
      </c>
      <c r="E5596">
        <v>0</v>
      </c>
      <c r="F5596">
        <v>9</v>
      </c>
      <c r="G5596">
        <v>20.149999999999999</v>
      </c>
      <c r="H5596">
        <v>601.19000000000005</v>
      </c>
      <c r="I5596">
        <f t="shared" si="87"/>
        <v>0</v>
      </c>
      <c r="J5596" t="s">
        <v>3686</v>
      </c>
    </row>
    <row r="5597" spans="1:10" hidden="1">
      <c r="A5597">
        <v>45</v>
      </c>
      <c r="B5597">
        <v>0</v>
      </c>
      <c r="C5597">
        <v>4</v>
      </c>
      <c r="D5597">
        <v>4828</v>
      </c>
      <c r="E5597">
        <v>0</v>
      </c>
      <c r="F5597">
        <v>17</v>
      </c>
      <c r="G5597">
        <v>20.05</v>
      </c>
      <c r="H5597">
        <v>359.5</v>
      </c>
      <c r="I5597">
        <f t="shared" si="87"/>
        <v>0</v>
      </c>
      <c r="J5597" t="s">
        <v>3686</v>
      </c>
    </row>
    <row r="5598" spans="1:10" hidden="1">
      <c r="A5598">
        <v>47</v>
      </c>
      <c r="B5598">
        <v>0</v>
      </c>
      <c r="C5598">
        <v>4</v>
      </c>
      <c r="D5598">
        <v>3523</v>
      </c>
      <c r="E5598">
        <v>0</v>
      </c>
      <c r="F5598">
        <v>4</v>
      </c>
      <c r="G5598">
        <v>35</v>
      </c>
      <c r="H5598">
        <v>185.75</v>
      </c>
      <c r="I5598">
        <f t="shared" si="87"/>
        <v>0</v>
      </c>
      <c r="J5598" t="s">
        <v>3686</v>
      </c>
    </row>
    <row r="5599" spans="1:10" hidden="1">
      <c r="A5599">
        <v>40</v>
      </c>
      <c r="B5599">
        <v>0</v>
      </c>
      <c r="C5599">
        <v>4</v>
      </c>
      <c r="D5599">
        <v>4928</v>
      </c>
      <c r="E5599">
        <v>9</v>
      </c>
      <c r="F5599">
        <v>43</v>
      </c>
      <c r="G5599">
        <v>56.35</v>
      </c>
      <c r="H5599">
        <v>2577.77</v>
      </c>
      <c r="I5599">
        <f t="shared" si="87"/>
        <v>0</v>
      </c>
      <c r="J5599" t="s">
        <v>3686</v>
      </c>
    </row>
    <row r="5600" spans="1:10" hidden="1">
      <c r="A5600">
        <v>63</v>
      </c>
      <c r="B5600">
        <v>0</v>
      </c>
      <c r="C5600">
        <v>4</v>
      </c>
      <c r="D5600">
        <v>2858</v>
      </c>
      <c r="E5600">
        <v>0</v>
      </c>
      <c r="F5600">
        <v>35</v>
      </c>
      <c r="G5600">
        <v>20.6</v>
      </c>
      <c r="H5600">
        <v>2224.6999999999998</v>
      </c>
      <c r="I5600">
        <f t="shared" si="87"/>
        <v>0</v>
      </c>
      <c r="J5600" t="s">
        <v>3686</v>
      </c>
    </row>
    <row r="5601" spans="1:10" hidden="1">
      <c r="A5601">
        <v>46</v>
      </c>
      <c r="B5601">
        <v>0</v>
      </c>
      <c r="C5601">
        <v>4</v>
      </c>
      <c r="D5601">
        <v>5065</v>
      </c>
      <c r="E5601">
        <v>7</v>
      </c>
      <c r="F5601">
        <v>72</v>
      </c>
      <c r="G5601">
        <v>110.15</v>
      </c>
      <c r="H5601">
        <v>8994</v>
      </c>
      <c r="I5601">
        <f t="shared" si="87"/>
        <v>0</v>
      </c>
      <c r="J5601" t="s">
        <v>3686</v>
      </c>
    </row>
    <row r="5602" spans="1:10" hidden="1">
      <c r="A5602">
        <v>50</v>
      </c>
      <c r="B5602">
        <v>0</v>
      </c>
      <c r="C5602">
        <v>4</v>
      </c>
      <c r="D5602">
        <v>3076</v>
      </c>
      <c r="E5602">
        <v>0</v>
      </c>
      <c r="F5602">
        <v>18</v>
      </c>
      <c r="G5602">
        <v>23.75</v>
      </c>
      <c r="H5602">
        <v>657.96</v>
      </c>
      <c r="I5602">
        <f t="shared" si="87"/>
        <v>0</v>
      </c>
      <c r="J5602" t="s">
        <v>3686</v>
      </c>
    </row>
    <row r="5603" spans="1:10" hidden="1">
      <c r="A5603">
        <v>22</v>
      </c>
      <c r="B5603">
        <v>0</v>
      </c>
      <c r="C5603">
        <v>4</v>
      </c>
      <c r="D5603">
        <v>2730</v>
      </c>
      <c r="E5603">
        <v>1</v>
      </c>
      <c r="F5603">
        <v>3</v>
      </c>
      <c r="G5603">
        <v>25</v>
      </c>
      <c r="H5603">
        <v>78.25</v>
      </c>
      <c r="I5603">
        <f t="shared" si="87"/>
        <v>0</v>
      </c>
      <c r="J5603" t="s">
        <v>3751</v>
      </c>
    </row>
    <row r="5604" spans="1:10" hidden="1">
      <c r="A5604">
        <v>54</v>
      </c>
      <c r="B5604">
        <v>0</v>
      </c>
      <c r="C5604">
        <v>4</v>
      </c>
      <c r="D5604">
        <v>5583</v>
      </c>
      <c r="E5604">
        <v>9</v>
      </c>
      <c r="F5604">
        <v>70</v>
      </c>
      <c r="G5604">
        <v>104.3</v>
      </c>
      <c r="H5604">
        <v>7600.7</v>
      </c>
      <c r="I5604">
        <f t="shared" si="87"/>
        <v>0</v>
      </c>
      <c r="J5604" t="s">
        <v>3686</v>
      </c>
    </row>
    <row r="5605" spans="1:10" hidden="1">
      <c r="A5605">
        <v>45</v>
      </c>
      <c r="B5605">
        <v>1</v>
      </c>
      <c r="C5605">
        <v>4</v>
      </c>
      <c r="D5605">
        <v>2948</v>
      </c>
      <c r="E5605">
        <v>0</v>
      </c>
      <c r="F5605">
        <v>3</v>
      </c>
      <c r="G5605">
        <v>20.05</v>
      </c>
      <c r="H5605">
        <v>189</v>
      </c>
      <c r="I5605">
        <f t="shared" si="87"/>
        <v>0</v>
      </c>
      <c r="J5605" t="s">
        <v>3751</v>
      </c>
    </row>
    <row r="5606" spans="1:10" hidden="1">
      <c r="A5606">
        <v>46</v>
      </c>
      <c r="B5606">
        <v>0</v>
      </c>
      <c r="C5606">
        <v>4</v>
      </c>
      <c r="D5606">
        <v>6466</v>
      </c>
      <c r="E5606">
        <v>4</v>
      </c>
      <c r="F5606">
        <v>70</v>
      </c>
      <c r="G5606">
        <v>72.95</v>
      </c>
      <c r="H5606">
        <v>8026.15</v>
      </c>
      <c r="I5606">
        <f t="shared" si="87"/>
        <v>0</v>
      </c>
      <c r="J5606" t="s">
        <v>3686</v>
      </c>
    </row>
    <row r="5607" spans="1:10" hidden="1">
      <c r="A5607">
        <v>50</v>
      </c>
      <c r="B5607">
        <v>0</v>
      </c>
      <c r="C5607">
        <v>4</v>
      </c>
      <c r="D5607">
        <v>2583</v>
      </c>
      <c r="E5607">
        <v>0</v>
      </c>
      <c r="F5607">
        <v>42</v>
      </c>
      <c r="G5607">
        <v>79.900000000000006</v>
      </c>
      <c r="H5607">
        <v>3687.25</v>
      </c>
      <c r="I5607">
        <f t="shared" si="87"/>
        <v>0</v>
      </c>
      <c r="J5607" t="s">
        <v>3686</v>
      </c>
    </row>
    <row r="5608" spans="1:10" hidden="1">
      <c r="A5608">
        <v>23</v>
      </c>
      <c r="B5608">
        <v>1</v>
      </c>
      <c r="C5608">
        <v>4</v>
      </c>
      <c r="D5608">
        <v>6214</v>
      </c>
      <c r="E5608">
        <v>10</v>
      </c>
      <c r="F5608">
        <v>60</v>
      </c>
      <c r="G5608">
        <v>80.95</v>
      </c>
      <c r="H5608">
        <v>5903.37</v>
      </c>
      <c r="I5608">
        <f t="shared" si="87"/>
        <v>0</v>
      </c>
      <c r="J5608" t="s">
        <v>3686</v>
      </c>
    </row>
    <row r="5609" spans="1:10" hidden="1">
      <c r="A5609">
        <v>50</v>
      </c>
      <c r="B5609">
        <v>0</v>
      </c>
      <c r="C5609">
        <v>4</v>
      </c>
      <c r="D5609">
        <v>5148</v>
      </c>
      <c r="E5609">
        <v>1</v>
      </c>
      <c r="F5609">
        <v>38</v>
      </c>
      <c r="G5609">
        <v>95</v>
      </c>
      <c r="H5609">
        <v>5554.41</v>
      </c>
      <c r="I5609">
        <f t="shared" si="87"/>
        <v>0</v>
      </c>
      <c r="J5609" t="s">
        <v>3686</v>
      </c>
    </row>
    <row r="5610" spans="1:10" hidden="1">
      <c r="A5610">
        <v>53</v>
      </c>
      <c r="B5610">
        <v>0</v>
      </c>
      <c r="C5610">
        <v>4</v>
      </c>
      <c r="D5610">
        <v>4008</v>
      </c>
      <c r="E5610">
        <v>0</v>
      </c>
      <c r="F5610">
        <v>72</v>
      </c>
      <c r="G5610">
        <v>117.35</v>
      </c>
      <c r="H5610">
        <v>9511.93</v>
      </c>
      <c r="I5610">
        <f t="shared" si="87"/>
        <v>0</v>
      </c>
      <c r="J5610" t="s">
        <v>3686</v>
      </c>
    </row>
    <row r="5611" spans="1:10" hidden="1">
      <c r="A5611">
        <v>71</v>
      </c>
      <c r="B5611">
        <v>0</v>
      </c>
      <c r="C5611">
        <v>4</v>
      </c>
      <c r="D5611">
        <v>4212</v>
      </c>
      <c r="E5611">
        <v>2</v>
      </c>
      <c r="F5611">
        <v>55</v>
      </c>
      <c r="G5611">
        <v>60</v>
      </c>
      <c r="H5611">
        <v>3815.5</v>
      </c>
      <c r="I5611">
        <f t="shared" si="87"/>
        <v>0</v>
      </c>
      <c r="J5611" t="s">
        <v>3686</v>
      </c>
    </row>
    <row r="5612" spans="1:10" hidden="1">
      <c r="A5612">
        <v>74</v>
      </c>
      <c r="B5612">
        <v>0</v>
      </c>
      <c r="C5612">
        <v>4</v>
      </c>
      <c r="D5612">
        <v>2454</v>
      </c>
      <c r="E5612">
        <v>7</v>
      </c>
      <c r="F5612">
        <v>40</v>
      </c>
      <c r="G5612">
        <v>50.15</v>
      </c>
      <c r="H5612">
        <v>2993.47</v>
      </c>
      <c r="I5612">
        <f t="shared" si="87"/>
        <v>0</v>
      </c>
      <c r="J5612" t="s">
        <v>3686</v>
      </c>
    </row>
    <row r="5613" spans="1:10" hidden="1">
      <c r="A5613">
        <v>78</v>
      </c>
      <c r="B5613">
        <v>0</v>
      </c>
      <c r="C5613">
        <v>4</v>
      </c>
      <c r="D5613">
        <v>5258</v>
      </c>
      <c r="E5613">
        <v>0</v>
      </c>
      <c r="F5613">
        <v>50</v>
      </c>
      <c r="G5613">
        <v>82.5</v>
      </c>
      <c r="H5613">
        <v>5220.25</v>
      </c>
      <c r="I5613">
        <f t="shared" si="87"/>
        <v>0</v>
      </c>
      <c r="J5613" t="s">
        <v>3686</v>
      </c>
    </row>
    <row r="5614" spans="1:10" hidden="1">
      <c r="A5614">
        <v>67</v>
      </c>
      <c r="B5614">
        <v>1</v>
      </c>
      <c r="C5614">
        <v>4</v>
      </c>
      <c r="D5614">
        <v>6060</v>
      </c>
      <c r="E5614">
        <v>6</v>
      </c>
      <c r="F5614">
        <v>67</v>
      </c>
      <c r="G5614">
        <v>111.2</v>
      </c>
      <c r="H5614">
        <v>10275.120000000001</v>
      </c>
      <c r="I5614">
        <f t="shared" si="87"/>
        <v>0</v>
      </c>
      <c r="J5614" t="s">
        <v>3686</v>
      </c>
    </row>
    <row r="5615" spans="1:10" hidden="1">
      <c r="A5615">
        <v>32</v>
      </c>
      <c r="B5615">
        <v>0</v>
      </c>
      <c r="C5615">
        <v>4</v>
      </c>
      <c r="D5615">
        <v>3844</v>
      </c>
      <c r="E5615">
        <v>6</v>
      </c>
      <c r="F5615">
        <v>42</v>
      </c>
      <c r="G5615">
        <v>45.1</v>
      </c>
      <c r="H5615">
        <v>2049.0500000000002</v>
      </c>
      <c r="I5615">
        <f t="shared" si="87"/>
        <v>0</v>
      </c>
      <c r="J5615" t="s">
        <v>3686</v>
      </c>
    </row>
    <row r="5616" spans="1:10" hidden="1">
      <c r="A5616">
        <v>59</v>
      </c>
      <c r="B5616">
        <v>2</v>
      </c>
      <c r="C5616">
        <v>4</v>
      </c>
      <c r="D5616">
        <v>4185</v>
      </c>
      <c r="E5616">
        <v>3</v>
      </c>
      <c r="F5616">
        <v>72</v>
      </c>
      <c r="G5616">
        <v>24.75</v>
      </c>
      <c r="H5616">
        <v>5292.78</v>
      </c>
      <c r="I5616">
        <f t="shared" si="87"/>
        <v>0</v>
      </c>
      <c r="J5616" t="s">
        <v>3686</v>
      </c>
    </row>
    <row r="5617" spans="1:10" hidden="1">
      <c r="A5617">
        <v>19</v>
      </c>
      <c r="B5617">
        <v>2</v>
      </c>
      <c r="C5617">
        <v>4</v>
      </c>
      <c r="D5617">
        <v>5172</v>
      </c>
      <c r="E5617">
        <v>0</v>
      </c>
      <c r="F5617">
        <v>16</v>
      </c>
      <c r="G5617">
        <v>69.099999999999994</v>
      </c>
      <c r="H5617">
        <v>1307.54</v>
      </c>
      <c r="I5617">
        <f t="shared" si="87"/>
        <v>0</v>
      </c>
      <c r="J5617" t="s">
        <v>3686</v>
      </c>
    </row>
    <row r="5618" spans="1:10" hidden="1">
      <c r="A5618">
        <v>32</v>
      </c>
      <c r="B5618">
        <v>0</v>
      </c>
      <c r="C5618">
        <v>4</v>
      </c>
      <c r="D5618">
        <v>5377</v>
      </c>
      <c r="E5618">
        <v>0</v>
      </c>
      <c r="F5618">
        <v>53</v>
      </c>
      <c r="G5618">
        <v>100.3</v>
      </c>
      <c r="H5618">
        <v>5642.29</v>
      </c>
      <c r="I5618">
        <f t="shared" si="87"/>
        <v>0</v>
      </c>
      <c r="J5618" t="s">
        <v>3686</v>
      </c>
    </row>
    <row r="5619" spans="1:10" hidden="1">
      <c r="A5619">
        <v>54</v>
      </c>
      <c r="B5619">
        <v>2</v>
      </c>
      <c r="C5619">
        <v>4</v>
      </c>
      <c r="D5619">
        <v>5169</v>
      </c>
      <c r="E5619">
        <v>9</v>
      </c>
      <c r="F5619">
        <v>45</v>
      </c>
      <c r="G5619">
        <v>20</v>
      </c>
      <c r="H5619">
        <v>1864.25</v>
      </c>
      <c r="I5619">
        <f t="shared" si="87"/>
        <v>0</v>
      </c>
      <c r="J5619" t="s">
        <v>3686</v>
      </c>
    </row>
    <row r="5620" spans="1:10" hidden="1">
      <c r="A5620">
        <v>46</v>
      </c>
      <c r="B5620">
        <v>0</v>
      </c>
      <c r="C5620">
        <v>4</v>
      </c>
      <c r="D5620">
        <v>4374</v>
      </c>
      <c r="E5620">
        <v>10</v>
      </c>
      <c r="F5620">
        <v>71</v>
      </c>
      <c r="G5620">
        <v>64.05</v>
      </c>
      <c r="H5620">
        <v>4827.3100000000004</v>
      </c>
      <c r="I5620">
        <f t="shared" si="87"/>
        <v>0</v>
      </c>
      <c r="J5620" t="s">
        <v>3686</v>
      </c>
    </row>
    <row r="5621" spans="1:10" hidden="1">
      <c r="A5621">
        <v>22</v>
      </c>
      <c r="B5621">
        <v>0</v>
      </c>
      <c r="C5621">
        <v>4</v>
      </c>
      <c r="D5621">
        <v>4278</v>
      </c>
      <c r="E5621">
        <v>7</v>
      </c>
      <c r="F5621">
        <v>71</v>
      </c>
      <c r="G5621">
        <v>87.95</v>
      </c>
      <c r="H5621">
        <v>7008.61</v>
      </c>
      <c r="I5621">
        <f t="shared" si="87"/>
        <v>0</v>
      </c>
      <c r="J5621" t="s">
        <v>3686</v>
      </c>
    </row>
    <row r="5622" spans="1:10" hidden="1">
      <c r="A5622">
        <v>42</v>
      </c>
      <c r="B5622">
        <v>0</v>
      </c>
      <c r="C5622">
        <v>4</v>
      </c>
      <c r="D5622">
        <v>5548</v>
      </c>
      <c r="E5622">
        <v>0</v>
      </c>
      <c r="F5622">
        <v>57</v>
      </c>
      <c r="G5622">
        <v>74.349999999999994</v>
      </c>
      <c r="H5622">
        <v>5723.54</v>
      </c>
      <c r="I5622">
        <f t="shared" si="87"/>
        <v>0</v>
      </c>
      <c r="J5622" t="s">
        <v>3686</v>
      </c>
    </row>
    <row r="5623" spans="1:10" hidden="1">
      <c r="A5623">
        <v>64</v>
      </c>
      <c r="B5623">
        <v>1</v>
      </c>
      <c r="C5623">
        <v>4</v>
      </c>
      <c r="D5623">
        <v>4529</v>
      </c>
      <c r="E5623">
        <v>10</v>
      </c>
      <c r="F5623">
        <v>52</v>
      </c>
      <c r="G5623">
        <v>20.100000000000001</v>
      </c>
      <c r="H5623">
        <v>1188.58</v>
      </c>
      <c r="I5623">
        <f t="shared" si="87"/>
        <v>0</v>
      </c>
      <c r="J5623" t="s">
        <v>3686</v>
      </c>
    </row>
    <row r="5624" spans="1:10" hidden="1">
      <c r="A5624">
        <v>46</v>
      </c>
      <c r="B5624">
        <v>2</v>
      </c>
      <c r="C5624">
        <v>4</v>
      </c>
      <c r="D5624">
        <v>2047</v>
      </c>
      <c r="E5624">
        <v>8</v>
      </c>
      <c r="F5624">
        <v>18</v>
      </c>
      <c r="G5624">
        <v>20.45</v>
      </c>
      <c r="H5624">
        <v>619.79999999999995</v>
      </c>
      <c r="I5624">
        <f t="shared" si="87"/>
        <v>0</v>
      </c>
      <c r="J5624" t="s">
        <v>3686</v>
      </c>
    </row>
    <row r="5625" spans="1:10" hidden="1">
      <c r="A5625">
        <v>30</v>
      </c>
      <c r="B5625">
        <v>3</v>
      </c>
      <c r="C5625">
        <v>4</v>
      </c>
      <c r="D5625">
        <v>4071</v>
      </c>
      <c r="E5625">
        <v>5</v>
      </c>
      <c r="F5625">
        <v>71</v>
      </c>
      <c r="G5625">
        <v>114.6</v>
      </c>
      <c r="H5625">
        <v>8448.86</v>
      </c>
      <c r="I5625">
        <f t="shared" si="87"/>
        <v>0</v>
      </c>
      <c r="J5625" t="s">
        <v>3686</v>
      </c>
    </row>
    <row r="5626" spans="1:10" hidden="1">
      <c r="A5626">
        <v>22</v>
      </c>
      <c r="B5626">
        <v>1</v>
      </c>
      <c r="C5626">
        <v>4</v>
      </c>
      <c r="D5626">
        <v>4972</v>
      </c>
      <c r="E5626">
        <v>3</v>
      </c>
      <c r="F5626">
        <v>50</v>
      </c>
      <c r="G5626">
        <v>108.25</v>
      </c>
      <c r="H5626">
        <v>7510.4</v>
      </c>
      <c r="I5626">
        <f t="shared" si="87"/>
        <v>0</v>
      </c>
      <c r="J5626" t="s">
        <v>3686</v>
      </c>
    </row>
    <row r="5627" spans="1:10" hidden="1">
      <c r="A5627">
        <v>39</v>
      </c>
      <c r="B5627">
        <v>1</v>
      </c>
      <c r="C5627">
        <v>4</v>
      </c>
      <c r="D5627">
        <v>5846</v>
      </c>
      <c r="E5627">
        <v>5</v>
      </c>
      <c r="F5627">
        <v>69</v>
      </c>
      <c r="G5627">
        <v>59.1</v>
      </c>
      <c r="H5627">
        <v>5133.82</v>
      </c>
      <c r="I5627">
        <f t="shared" si="87"/>
        <v>0</v>
      </c>
      <c r="J5627" t="s">
        <v>3686</v>
      </c>
    </row>
    <row r="5628" spans="1:10" hidden="1">
      <c r="A5628">
        <v>45</v>
      </c>
      <c r="B5628">
        <v>2</v>
      </c>
      <c r="C5628">
        <v>4</v>
      </c>
      <c r="D5628">
        <v>5991</v>
      </c>
      <c r="E5628">
        <v>1</v>
      </c>
      <c r="F5628">
        <v>23</v>
      </c>
      <c r="G5628">
        <v>91.1</v>
      </c>
      <c r="H5628">
        <v>2841.61</v>
      </c>
      <c r="I5628">
        <f t="shared" si="87"/>
        <v>0</v>
      </c>
      <c r="J5628" t="s">
        <v>3686</v>
      </c>
    </row>
    <row r="5629" spans="1:10" hidden="1">
      <c r="A5629">
        <v>34</v>
      </c>
      <c r="B5629">
        <v>0</v>
      </c>
      <c r="C5629">
        <v>4</v>
      </c>
      <c r="D5629">
        <v>4934</v>
      </c>
      <c r="E5629">
        <v>0</v>
      </c>
      <c r="F5629">
        <v>50</v>
      </c>
      <c r="G5629">
        <v>19.75</v>
      </c>
      <c r="H5629">
        <v>2886.55</v>
      </c>
      <c r="I5629">
        <f t="shared" si="87"/>
        <v>0</v>
      </c>
      <c r="J5629" t="s">
        <v>3686</v>
      </c>
    </row>
    <row r="5630" spans="1:10" hidden="1">
      <c r="A5630">
        <v>47</v>
      </c>
      <c r="B5630">
        <v>0</v>
      </c>
      <c r="C5630">
        <v>4</v>
      </c>
      <c r="D5630">
        <v>4501</v>
      </c>
      <c r="E5630">
        <v>1</v>
      </c>
      <c r="F5630">
        <v>61</v>
      </c>
      <c r="G5630">
        <v>25.3</v>
      </c>
      <c r="H5630">
        <v>4017.47</v>
      </c>
      <c r="I5630">
        <f t="shared" si="87"/>
        <v>0</v>
      </c>
      <c r="J5630" t="s">
        <v>3686</v>
      </c>
    </row>
    <row r="5631" spans="1:10" hidden="1">
      <c r="A5631">
        <v>20</v>
      </c>
      <c r="B5631">
        <v>1</v>
      </c>
      <c r="C5631">
        <v>4</v>
      </c>
      <c r="D5631">
        <v>5574</v>
      </c>
      <c r="E5631">
        <v>9</v>
      </c>
      <c r="F5631">
        <v>71</v>
      </c>
      <c r="G5631">
        <v>23.9</v>
      </c>
      <c r="H5631">
        <v>2974.69</v>
      </c>
      <c r="I5631">
        <f t="shared" si="87"/>
        <v>0</v>
      </c>
      <c r="J5631" t="s">
        <v>3686</v>
      </c>
    </row>
    <row r="5632" spans="1:10" hidden="1">
      <c r="A5632">
        <v>63</v>
      </c>
      <c r="B5632">
        <v>0</v>
      </c>
      <c r="C5632">
        <v>4</v>
      </c>
      <c r="D5632">
        <v>4696</v>
      </c>
      <c r="E5632">
        <v>1</v>
      </c>
      <c r="F5632">
        <v>49</v>
      </c>
      <c r="G5632">
        <v>85.3</v>
      </c>
      <c r="H5632">
        <v>4994.24</v>
      </c>
      <c r="I5632">
        <f t="shared" si="87"/>
        <v>0</v>
      </c>
      <c r="J5632" t="s">
        <v>3686</v>
      </c>
    </row>
    <row r="5633" spans="1:10" hidden="1">
      <c r="A5633">
        <v>52</v>
      </c>
      <c r="B5633">
        <v>0</v>
      </c>
      <c r="C5633">
        <v>4</v>
      </c>
      <c r="D5633">
        <v>4602</v>
      </c>
      <c r="E5633">
        <v>0</v>
      </c>
      <c r="F5633">
        <v>26</v>
      </c>
      <c r="G5633">
        <v>19.399999999999999</v>
      </c>
      <c r="H5633">
        <v>687.18</v>
      </c>
      <c r="I5633">
        <f t="shared" si="87"/>
        <v>0</v>
      </c>
      <c r="J5633" t="s">
        <v>3686</v>
      </c>
    </row>
    <row r="5634" spans="1:10" hidden="1">
      <c r="A5634">
        <v>39</v>
      </c>
      <c r="B5634">
        <v>3</v>
      </c>
      <c r="C5634">
        <v>4</v>
      </c>
      <c r="D5634">
        <v>5010</v>
      </c>
      <c r="E5634">
        <v>5</v>
      </c>
      <c r="F5634">
        <v>62</v>
      </c>
      <c r="G5634">
        <v>54.75</v>
      </c>
      <c r="H5634">
        <v>5457.89</v>
      </c>
      <c r="I5634">
        <f t="shared" ref="I5634:I5697" si="88">IF(J5634="Churned",1,0)</f>
        <v>0</v>
      </c>
      <c r="J5634" t="s">
        <v>3686</v>
      </c>
    </row>
    <row r="5635" spans="1:10" hidden="1">
      <c r="A5635">
        <v>44</v>
      </c>
      <c r="B5635">
        <v>0</v>
      </c>
      <c r="C5635">
        <v>4</v>
      </c>
      <c r="D5635">
        <v>2876</v>
      </c>
      <c r="E5635">
        <v>0</v>
      </c>
      <c r="F5635">
        <v>13</v>
      </c>
      <c r="G5635">
        <v>29.15</v>
      </c>
      <c r="H5635">
        <v>357.15</v>
      </c>
      <c r="I5635">
        <f t="shared" si="88"/>
        <v>0</v>
      </c>
      <c r="J5635" t="s">
        <v>3686</v>
      </c>
    </row>
    <row r="5636" spans="1:10" hidden="1">
      <c r="A5636">
        <v>29</v>
      </c>
      <c r="B5636">
        <v>2</v>
      </c>
      <c r="C5636">
        <v>4</v>
      </c>
      <c r="D5636">
        <v>6444</v>
      </c>
      <c r="E5636">
        <v>1</v>
      </c>
      <c r="F5636">
        <v>58</v>
      </c>
      <c r="G5636">
        <v>25.15</v>
      </c>
      <c r="H5636">
        <v>3220.9</v>
      </c>
      <c r="I5636">
        <f t="shared" si="88"/>
        <v>0</v>
      </c>
      <c r="J5636" t="s">
        <v>3686</v>
      </c>
    </row>
    <row r="5637" spans="1:10" hidden="1">
      <c r="A5637">
        <v>22</v>
      </c>
      <c r="B5637">
        <v>1</v>
      </c>
      <c r="C5637">
        <v>4</v>
      </c>
      <c r="D5637">
        <v>4451</v>
      </c>
      <c r="E5637">
        <v>0</v>
      </c>
      <c r="F5637">
        <v>54</v>
      </c>
      <c r="G5637">
        <v>46</v>
      </c>
      <c r="H5637">
        <v>2514.0500000000002</v>
      </c>
      <c r="I5637">
        <f t="shared" si="88"/>
        <v>0</v>
      </c>
      <c r="J5637" t="s">
        <v>3686</v>
      </c>
    </row>
    <row r="5638" spans="1:10" hidden="1">
      <c r="A5638">
        <v>33</v>
      </c>
      <c r="B5638">
        <v>2</v>
      </c>
      <c r="C5638">
        <v>4</v>
      </c>
      <c r="D5638">
        <v>5560</v>
      </c>
      <c r="E5638">
        <v>4</v>
      </c>
      <c r="F5638">
        <v>72</v>
      </c>
      <c r="G5638">
        <v>103.2</v>
      </c>
      <c r="H5638">
        <v>9453.0400000000009</v>
      </c>
      <c r="I5638">
        <f t="shared" si="88"/>
        <v>0</v>
      </c>
      <c r="J5638" t="s">
        <v>3686</v>
      </c>
    </row>
    <row r="5639" spans="1:10" hidden="1">
      <c r="A5639">
        <v>56</v>
      </c>
      <c r="B5639">
        <v>0</v>
      </c>
      <c r="C5639">
        <v>4</v>
      </c>
      <c r="D5639">
        <v>4759</v>
      </c>
      <c r="E5639">
        <v>0</v>
      </c>
      <c r="F5639">
        <v>57</v>
      </c>
      <c r="G5639">
        <v>69.849999999999994</v>
      </c>
      <c r="H5639">
        <v>4643.1099999999997</v>
      </c>
      <c r="I5639">
        <f t="shared" si="88"/>
        <v>0</v>
      </c>
      <c r="J5639" t="s">
        <v>3686</v>
      </c>
    </row>
    <row r="5640" spans="1:10" hidden="1">
      <c r="A5640">
        <v>41</v>
      </c>
      <c r="B5640">
        <v>0</v>
      </c>
      <c r="C5640">
        <v>4</v>
      </c>
      <c r="D5640">
        <v>6004</v>
      </c>
      <c r="E5640">
        <v>10</v>
      </c>
      <c r="F5640">
        <v>71</v>
      </c>
      <c r="G5640">
        <v>89.45</v>
      </c>
      <c r="H5640">
        <v>7589.71</v>
      </c>
      <c r="I5640">
        <f t="shared" si="88"/>
        <v>0</v>
      </c>
      <c r="J5640" t="s">
        <v>3686</v>
      </c>
    </row>
    <row r="5641" spans="1:10" hidden="1">
      <c r="A5641">
        <v>30</v>
      </c>
      <c r="B5641">
        <v>0</v>
      </c>
      <c r="C5641">
        <v>4</v>
      </c>
      <c r="D5641">
        <v>3421</v>
      </c>
      <c r="E5641">
        <v>5</v>
      </c>
      <c r="F5641">
        <v>34</v>
      </c>
      <c r="G5641">
        <v>24.7</v>
      </c>
      <c r="H5641">
        <v>1171.8800000000001</v>
      </c>
      <c r="I5641">
        <f t="shared" si="88"/>
        <v>0</v>
      </c>
      <c r="J5641" t="s">
        <v>3686</v>
      </c>
    </row>
    <row r="5642" spans="1:10" hidden="1">
      <c r="A5642">
        <v>67</v>
      </c>
      <c r="B5642">
        <v>0</v>
      </c>
      <c r="C5642">
        <v>4</v>
      </c>
      <c r="D5642">
        <v>5325</v>
      </c>
      <c r="E5642">
        <v>9</v>
      </c>
      <c r="F5642">
        <v>69</v>
      </c>
      <c r="G5642">
        <v>19.75</v>
      </c>
      <c r="H5642">
        <v>1739.03</v>
      </c>
      <c r="I5642">
        <f t="shared" si="88"/>
        <v>0</v>
      </c>
      <c r="J5642" t="s">
        <v>3686</v>
      </c>
    </row>
    <row r="5643" spans="1:10" hidden="1">
      <c r="A5643">
        <v>74</v>
      </c>
      <c r="B5643">
        <v>0</v>
      </c>
      <c r="C5643">
        <v>4</v>
      </c>
      <c r="D5643">
        <v>5682</v>
      </c>
      <c r="E5643">
        <v>5</v>
      </c>
      <c r="F5643">
        <v>64</v>
      </c>
      <c r="G5643">
        <v>105.25</v>
      </c>
      <c r="H5643">
        <v>9371.25</v>
      </c>
      <c r="I5643">
        <f t="shared" si="88"/>
        <v>0</v>
      </c>
      <c r="J5643" t="s">
        <v>3686</v>
      </c>
    </row>
    <row r="5644" spans="1:10" hidden="1">
      <c r="A5644">
        <v>49</v>
      </c>
      <c r="B5644">
        <v>2</v>
      </c>
      <c r="C5644">
        <v>4</v>
      </c>
      <c r="D5644">
        <v>5668</v>
      </c>
      <c r="E5644">
        <v>10</v>
      </c>
      <c r="F5644">
        <v>68</v>
      </c>
      <c r="G5644">
        <v>25.4</v>
      </c>
      <c r="H5644">
        <v>2908.98</v>
      </c>
      <c r="I5644">
        <f t="shared" si="88"/>
        <v>0</v>
      </c>
      <c r="J5644" t="s">
        <v>3686</v>
      </c>
    </row>
    <row r="5645" spans="1:10" hidden="1">
      <c r="A5645">
        <v>38</v>
      </c>
      <c r="B5645">
        <v>0</v>
      </c>
      <c r="C5645">
        <v>4</v>
      </c>
      <c r="D5645">
        <v>6361</v>
      </c>
      <c r="E5645">
        <v>9</v>
      </c>
      <c r="F5645">
        <v>72</v>
      </c>
      <c r="G5645">
        <v>85.9</v>
      </c>
      <c r="H5645">
        <v>6893.39</v>
      </c>
      <c r="I5645">
        <f t="shared" si="88"/>
        <v>0</v>
      </c>
      <c r="J5645" t="s">
        <v>3686</v>
      </c>
    </row>
    <row r="5646" spans="1:10" hidden="1">
      <c r="A5646">
        <v>29</v>
      </c>
      <c r="B5646">
        <v>0</v>
      </c>
      <c r="C5646">
        <v>4</v>
      </c>
      <c r="D5646">
        <v>4342</v>
      </c>
      <c r="E5646">
        <v>0</v>
      </c>
      <c r="F5646">
        <v>47</v>
      </c>
      <c r="G5646">
        <v>20.45</v>
      </c>
      <c r="H5646">
        <v>1253.67</v>
      </c>
      <c r="I5646">
        <f t="shared" si="88"/>
        <v>0</v>
      </c>
      <c r="J5646" t="s">
        <v>3686</v>
      </c>
    </row>
    <row r="5647" spans="1:10" hidden="1">
      <c r="A5647">
        <v>50</v>
      </c>
      <c r="B5647">
        <v>0</v>
      </c>
      <c r="C5647">
        <v>4</v>
      </c>
      <c r="D5647">
        <v>6072</v>
      </c>
      <c r="E5647">
        <v>0</v>
      </c>
      <c r="F5647">
        <v>70</v>
      </c>
      <c r="G5647">
        <v>19.7</v>
      </c>
      <c r="H5647">
        <v>2041.5</v>
      </c>
      <c r="I5647">
        <f t="shared" si="88"/>
        <v>0</v>
      </c>
      <c r="J5647" t="s">
        <v>3686</v>
      </c>
    </row>
    <row r="5648" spans="1:10" hidden="1">
      <c r="A5648">
        <v>39</v>
      </c>
      <c r="B5648">
        <v>0</v>
      </c>
      <c r="C5648">
        <v>4</v>
      </c>
      <c r="D5648">
        <v>2512</v>
      </c>
      <c r="E5648">
        <v>1</v>
      </c>
      <c r="F5648">
        <v>8</v>
      </c>
      <c r="G5648">
        <v>85.65</v>
      </c>
      <c r="H5648">
        <v>1046.17</v>
      </c>
      <c r="I5648">
        <f t="shared" si="88"/>
        <v>0</v>
      </c>
      <c r="J5648" t="s">
        <v>3686</v>
      </c>
    </row>
    <row r="5649" spans="1:10" hidden="1">
      <c r="A5649">
        <v>27</v>
      </c>
      <c r="B5649">
        <v>1</v>
      </c>
      <c r="C5649">
        <v>4</v>
      </c>
      <c r="D5649">
        <v>5730</v>
      </c>
      <c r="E5649">
        <v>0</v>
      </c>
      <c r="F5649">
        <v>72</v>
      </c>
      <c r="G5649">
        <v>19.899999999999999</v>
      </c>
      <c r="H5649">
        <v>3828.61</v>
      </c>
      <c r="I5649">
        <f t="shared" si="88"/>
        <v>0</v>
      </c>
      <c r="J5649" t="s">
        <v>3686</v>
      </c>
    </row>
    <row r="5650" spans="1:10" hidden="1">
      <c r="A5650">
        <v>30</v>
      </c>
      <c r="B5650">
        <v>0</v>
      </c>
      <c r="C5650">
        <v>4</v>
      </c>
      <c r="D5650">
        <v>4915</v>
      </c>
      <c r="E5650">
        <v>8</v>
      </c>
      <c r="F5650">
        <v>65</v>
      </c>
      <c r="G5650">
        <v>100.15</v>
      </c>
      <c r="H5650">
        <v>9023.7999999999993</v>
      </c>
      <c r="I5650">
        <f t="shared" si="88"/>
        <v>0</v>
      </c>
      <c r="J5650" t="s">
        <v>3686</v>
      </c>
    </row>
    <row r="5651" spans="1:10" hidden="1">
      <c r="A5651">
        <v>62</v>
      </c>
      <c r="B5651">
        <v>3</v>
      </c>
      <c r="C5651">
        <v>4</v>
      </c>
      <c r="D5651">
        <v>5905</v>
      </c>
      <c r="E5651">
        <v>7</v>
      </c>
      <c r="F5651">
        <v>50</v>
      </c>
      <c r="G5651">
        <v>103.05</v>
      </c>
      <c r="H5651">
        <v>7527.5</v>
      </c>
      <c r="I5651">
        <f t="shared" si="88"/>
        <v>0</v>
      </c>
      <c r="J5651" t="s">
        <v>3686</v>
      </c>
    </row>
    <row r="5652" spans="1:10" hidden="1">
      <c r="A5652">
        <v>22</v>
      </c>
      <c r="B5652">
        <v>0</v>
      </c>
      <c r="C5652">
        <v>4</v>
      </c>
      <c r="D5652">
        <v>2025</v>
      </c>
      <c r="E5652">
        <v>0</v>
      </c>
      <c r="F5652">
        <v>31</v>
      </c>
      <c r="G5652">
        <v>101.4</v>
      </c>
      <c r="H5652">
        <v>3744.43</v>
      </c>
      <c r="I5652">
        <f t="shared" si="88"/>
        <v>0</v>
      </c>
      <c r="J5652" t="s">
        <v>3686</v>
      </c>
    </row>
    <row r="5653" spans="1:10" hidden="1">
      <c r="A5653">
        <v>35</v>
      </c>
      <c r="B5653">
        <v>0</v>
      </c>
      <c r="C5653">
        <v>4</v>
      </c>
      <c r="D5653">
        <v>3816</v>
      </c>
      <c r="E5653">
        <v>2</v>
      </c>
      <c r="F5653">
        <v>24</v>
      </c>
      <c r="G5653">
        <v>79.650000000000006</v>
      </c>
      <c r="H5653">
        <v>3007.02</v>
      </c>
      <c r="I5653">
        <f t="shared" si="88"/>
        <v>0</v>
      </c>
      <c r="J5653" t="s">
        <v>3686</v>
      </c>
    </row>
    <row r="5654" spans="1:10" hidden="1">
      <c r="A5654">
        <v>41</v>
      </c>
      <c r="B5654">
        <v>1</v>
      </c>
      <c r="C5654">
        <v>4</v>
      </c>
      <c r="D5654">
        <v>2446</v>
      </c>
      <c r="E5654">
        <v>8</v>
      </c>
      <c r="F5654">
        <v>41</v>
      </c>
      <c r="G5654">
        <v>19.5</v>
      </c>
      <c r="H5654">
        <v>2418.9299999999998</v>
      </c>
      <c r="I5654">
        <f t="shared" si="88"/>
        <v>0</v>
      </c>
      <c r="J5654" t="s">
        <v>3686</v>
      </c>
    </row>
    <row r="5655" spans="1:10" hidden="1">
      <c r="A5655">
        <v>20</v>
      </c>
      <c r="B5655">
        <v>0</v>
      </c>
      <c r="C5655">
        <v>4</v>
      </c>
      <c r="D5655">
        <v>4241</v>
      </c>
      <c r="E5655">
        <v>2</v>
      </c>
      <c r="F5655">
        <v>71</v>
      </c>
      <c r="G5655">
        <v>19.100000000000001</v>
      </c>
      <c r="H5655">
        <v>4172.6899999999996</v>
      </c>
      <c r="I5655">
        <f t="shared" si="88"/>
        <v>0</v>
      </c>
      <c r="J5655" t="s">
        <v>3686</v>
      </c>
    </row>
    <row r="5656" spans="1:10" hidden="1">
      <c r="A5656">
        <v>24</v>
      </c>
      <c r="B5656">
        <v>2</v>
      </c>
      <c r="C5656">
        <v>4</v>
      </c>
      <c r="D5656">
        <v>5359</v>
      </c>
      <c r="E5656">
        <v>1</v>
      </c>
      <c r="F5656">
        <v>37</v>
      </c>
      <c r="G5656">
        <v>26.45</v>
      </c>
      <c r="H5656">
        <v>2089.31</v>
      </c>
      <c r="I5656">
        <f t="shared" si="88"/>
        <v>0</v>
      </c>
      <c r="J5656" t="s">
        <v>3686</v>
      </c>
    </row>
    <row r="5657" spans="1:10" hidden="1">
      <c r="A5657">
        <v>27</v>
      </c>
      <c r="B5657">
        <v>3</v>
      </c>
      <c r="C5657">
        <v>4</v>
      </c>
      <c r="D5657">
        <v>3337</v>
      </c>
      <c r="E5657">
        <v>10</v>
      </c>
      <c r="F5657">
        <v>16</v>
      </c>
      <c r="G5657">
        <v>100.7</v>
      </c>
      <c r="H5657">
        <v>1959.02</v>
      </c>
      <c r="I5657">
        <f t="shared" si="88"/>
        <v>0</v>
      </c>
      <c r="J5657" t="s">
        <v>3686</v>
      </c>
    </row>
    <row r="5658" spans="1:10" hidden="1">
      <c r="A5658">
        <v>26</v>
      </c>
      <c r="B5658">
        <v>1</v>
      </c>
      <c r="C5658">
        <v>4</v>
      </c>
      <c r="D5658">
        <v>6254</v>
      </c>
      <c r="E5658">
        <v>4</v>
      </c>
      <c r="F5658">
        <v>72</v>
      </c>
      <c r="G5658">
        <v>114.05</v>
      </c>
      <c r="H5658">
        <v>8707.52</v>
      </c>
      <c r="I5658">
        <f t="shared" si="88"/>
        <v>0</v>
      </c>
      <c r="J5658" t="s">
        <v>3686</v>
      </c>
    </row>
    <row r="5659" spans="1:10" hidden="1">
      <c r="A5659">
        <v>42</v>
      </c>
      <c r="B5659">
        <v>0</v>
      </c>
      <c r="C5659">
        <v>4</v>
      </c>
      <c r="D5659">
        <v>5971</v>
      </c>
      <c r="E5659">
        <v>7</v>
      </c>
      <c r="F5659">
        <v>60</v>
      </c>
      <c r="G5659">
        <v>19.95</v>
      </c>
      <c r="H5659">
        <v>3066.55</v>
      </c>
      <c r="I5659">
        <f t="shared" si="88"/>
        <v>0</v>
      </c>
      <c r="J5659" t="s">
        <v>3686</v>
      </c>
    </row>
    <row r="5660" spans="1:10" hidden="1">
      <c r="A5660">
        <v>57</v>
      </c>
      <c r="B5660">
        <v>1</v>
      </c>
      <c r="C5660">
        <v>4</v>
      </c>
      <c r="D5660">
        <v>3726</v>
      </c>
      <c r="E5660">
        <v>0</v>
      </c>
      <c r="F5660">
        <v>35</v>
      </c>
      <c r="G5660">
        <v>20.100000000000001</v>
      </c>
      <c r="H5660">
        <v>1537.7</v>
      </c>
      <c r="I5660">
        <f t="shared" si="88"/>
        <v>0</v>
      </c>
      <c r="J5660" t="s">
        <v>3686</v>
      </c>
    </row>
    <row r="5661" spans="1:10" hidden="1">
      <c r="A5661">
        <v>56</v>
      </c>
      <c r="B5661">
        <v>3</v>
      </c>
      <c r="C5661">
        <v>4</v>
      </c>
      <c r="D5661">
        <v>3884</v>
      </c>
      <c r="E5661">
        <v>0</v>
      </c>
      <c r="F5661">
        <v>39</v>
      </c>
      <c r="G5661">
        <v>54.85</v>
      </c>
      <c r="H5661">
        <v>2191.6999999999998</v>
      </c>
      <c r="I5661">
        <f t="shared" si="88"/>
        <v>0</v>
      </c>
      <c r="J5661" t="s">
        <v>3686</v>
      </c>
    </row>
    <row r="5662" spans="1:10" hidden="1">
      <c r="A5662">
        <v>39</v>
      </c>
      <c r="B5662">
        <v>0</v>
      </c>
      <c r="C5662">
        <v>4</v>
      </c>
      <c r="D5662">
        <v>4302</v>
      </c>
      <c r="E5662">
        <v>1</v>
      </c>
      <c r="F5662">
        <v>61</v>
      </c>
      <c r="G5662">
        <v>80.8</v>
      </c>
      <c r="H5662">
        <v>7495.96</v>
      </c>
      <c r="I5662">
        <f t="shared" si="88"/>
        <v>0</v>
      </c>
      <c r="J5662" t="s">
        <v>3686</v>
      </c>
    </row>
    <row r="5663" spans="1:10" hidden="1">
      <c r="A5663">
        <v>44</v>
      </c>
      <c r="B5663">
        <v>2</v>
      </c>
      <c r="C5663">
        <v>4</v>
      </c>
      <c r="D5663">
        <v>6186</v>
      </c>
      <c r="E5663">
        <v>10</v>
      </c>
      <c r="F5663">
        <v>58</v>
      </c>
      <c r="G5663">
        <v>20.5</v>
      </c>
      <c r="H5663">
        <v>2654.36</v>
      </c>
      <c r="I5663">
        <f t="shared" si="88"/>
        <v>0</v>
      </c>
      <c r="J5663" t="s">
        <v>3686</v>
      </c>
    </row>
    <row r="5664" spans="1:10" hidden="1">
      <c r="A5664">
        <v>31</v>
      </c>
      <c r="B5664">
        <v>0</v>
      </c>
      <c r="C5664">
        <v>4</v>
      </c>
      <c r="D5664">
        <v>3924</v>
      </c>
      <c r="E5664">
        <v>1</v>
      </c>
      <c r="F5664">
        <v>37</v>
      </c>
      <c r="G5664">
        <v>19.5</v>
      </c>
      <c r="H5664">
        <v>2477.23</v>
      </c>
      <c r="I5664">
        <f t="shared" si="88"/>
        <v>0</v>
      </c>
      <c r="J5664" t="s">
        <v>3686</v>
      </c>
    </row>
    <row r="5665" spans="1:10" hidden="1">
      <c r="A5665">
        <v>53</v>
      </c>
      <c r="B5665">
        <v>0</v>
      </c>
      <c r="C5665">
        <v>4</v>
      </c>
      <c r="D5665">
        <v>4040</v>
      </c>
      <c r="E5665">
        <v>2</v>
      </c>
      <c r="F5665">
        <v>60</v>
      </c>
      <c r="G5665">
        <v>104.35</v>
      </c>
      <c r="H5665">
        <v>7675.22</v>
      </c>
      <c r="I5665">
        <f t="shared" si="88"/>
        <v>0</v>
      </c>
      <c r="J5665" t="s">
        <v>3686</v>
      </c>
    </row>
    <row r="5666" spans="1:10" hidden="1">
      <c r="A5666">
        <v>52</v>
      </c>
      <c r="B5666">
        <v>0</v>
      </c>
      <c r="C5666">
        <v>4</v>
      </c>
      <c r="D5666">
        <v>2094</v>
      </c>
      <c r="E5666">
        <v>0</v>
      </c>
      <c r="F5666">
        <v>18</v>
      </c>
      <c r="G5666">
        <v>103.6</v>
      </c>
      <c r="H5666">
        <v>1839.21</v>
      </c>
      <c r="I5666">
        <f t="shared" si="88"/>
        <v>0</v>
      </c>
      <c r="J5666" t="s">
        <v>3686</v>
      </c>
    </row>
    <row r="5667" spans="1:10" hidden="1">
      <c r="A5667">
        <v>57</v>
      </c>
      <c r="B5667">
        <v>0</v>
      </c>
      <c r="C5667">
        <v>4</v>
      </c>
      <c r="D5667">
        <v>5858</v>
      </c>
      <c r="E5667">
        <v>0</v>
      </c>
      <c r="F5667">
        <v>1</v>
      </c>
      <c r="G5667">
        <v>25.25</v>
      </c>
      <c r="H5667">
        <v>25.25</v>
      </c>
      <c r="I5667">
        <f t="shared" si="88"/>
        <v>0</v>
      </c>
      <c r="J5667" t="s">
        <v>3751</v>
      </c>
    </row>
    <row r="5668" spans="1:10" hidden="1">
      <c r="A5668">
        <v>80</v>
      </c>
      <c r="B5668">
        <v>0</v>
      </c>
      <c r="C5668">
        <v>4</v>
      </c>
      <c r="D5668">
        <v>4283</v>
      </c>
      <c r="E5668">
        <v>5</v>
      </c>
      <c r="F5668">
        <v>18</v>
      </c>
      <c r="G5668">
        <v>73.150000000000006</v>
      </c>
      <c r="H5668">
        <v>1607.99</v>
      </c>
      <c r="I5668">
        <f t="shared" si="88"/>
        <v>0</v>
      </c>
      <c r="J5668" t="s">
        <v>3686</v>
      </c>
    </row>
    <row r="5669" spans="1:10" hidden="1">
      <c r="A5669">
        <v>65</v>
      </c>
      <c r="B5669">
        <v>0</v>
      </c>
      <c r="C5669">
        <v>4</v>
      </c>
      <c r="D5669">
        <v>3012</v>
      </c>
      <c r="E5669">
        <v>5</v>
      </c>
      <c r="F5669">
        <v>34</v>
      </c>
      <c r="G5669">
        <v>60.85</v>
      </c>
      <c r="H5669">
        <v>2421.8000000000002</v>
      </c>
      <c r="I5669">
        <f t="shared" si="88"/>
        <v>0</v>
      </c>
      <c r="J5669" t="s">
        <v>3686</v>
      </c>
    </row>
    <row r="5670" spans="1:10" hidden="1">
      <c r="A5670">
        <v>40</v>
      </c>
      <c r="B5670">
        <v>0</v>
      </c>
      <c r="C5670">
        <v>4</v>
      </c>
      <c r="D5670">
        <v>4405</v>
      </c>
      <c r="E5670">
        <v>0</v>
      </c>
      <c r="F5670">
        <v>52</v>
      </c>
      <c r="G5670">
        <v>64.3</v>
      </c>
      <c r="H5670">
        <v>3630.04</v>
      </c>
      <c r="I5670">
        <f t="shared" si="88"/>
        <v>0</v>
      </c>
      <c r="J5670" t="s">
        <v>3686</v>
      </c>
    </row>
    <row r="5671" spans="1:10" hidden="1">
      <c r="A5671">
        <v>42</v>
      </c>
      <c r="B5671">
        <v>0</v>
      </c>
      <c r="C5671">
        <v>4</v>
      </c>
      <c r="D5671">
        <v>4033</v>
      </c>
      <c r="E5671">
        <v>0</v>
      </c>
      <c r="F5671">
        <v>19</v>
      </c>
      <c r="G5671">
        <v>58.2</v>
      </c>
      <c r="H5671">
        <v>1507.9</v>
      </c>
      <c r="I5671">
        <f t="shared" si="88"/>
        <v>0</v>
      </c>
      <c r="J5671" t="s">
        <v>3686</v>
      </c>
    </row>
    <row r="5672" spans="1:10" hidden="1">
      <c r="A5672">
        <v>59</v>
      </c>
      <c r="B5672">
        <v>0</v>
      </c>
      <c r="C5672">
        <v>4</v>
      </c>
      <c r="D5672">
        <v>4445</v>
      </c>
      <c r="E5672">
        <v>10</v>
      </c>
      <c r="F5672">
        <v>23</v>
      </c>
      <c r="G5672">
        <v>34.6</v>
      </c>
      <c r="H5672">
        <v>813.45</v>
      </c>
      <c r="I5672">
        <f t="shared" si="88"/>
        <v>0</v>
      </c>
      <c r="J5672" t="s">
        <v>3686</v>
      </c>
    </row>
    <row r="5673" spans="1:10" hidden="1">
      <c r="A5673">
        <v>36</v>
      </c>
      <c r="B5673">
        <v>0</v>
      </c>
      <c r="C5673">
        <v>4</v>
      </c>
      <c r="D5673">
        <v>3404</v>
      </c>
      <c r="E5673">
        <v>1</v>
      </c>
      <c r="F5673">
        <v>47</v>
      </c>
      <c r="G5673">
        <v>66.05</v>
      </c>
      <c r="H5673">
        <v>3369.77</v>
      </c>
      <c r="I5673">
        <f t="shared" si="88"/>
        <v>0</v>
      </c>
      <c r="J5673" t="s">
        <v>3686</v>
      </c>
    </row>
    <row r="5674" spans="1:10" hidden="1">
      <c r="A5674">
        <v>19</v>
      </c>
      <c r="B5674">
        <v>3</v>
      </c>
      <c r="C5674">
        <v>4</v>
      </c>
      <c r="D5674">
        <v>5052</v>
      </c>
      <c r="E5674">
        <v>7</v>
      </c>
      <c r="F5674">
        <v>53</v>
      </c>
      <c r="G5674">
        <v>78.75</v>
      </c>
      <c r="H5674">
        <v>5631.03</v>
      </c>
      <c r="I5674">
        <f t="shared" si="88"/>
        <v>0</v>
      </c>
      <c r="J5674" t="s">
        <v>3686</v>
      </c>
    </row>
    <row r="5675" spans="1:10" hidden="1">
      <c r="A5675">
        <v>27</v>
      </c>
      <c r="B5675">
        <v>2</v>
      </c>
      <c r="C5675">
        <v>4</v>
      </c>
      <c r="D5675">
        <v>5989</v>
      </c>
      <c r="E5675">
        <v>1</v>
      </c>
      <c r="F5675">
        <v>53</v>
      </c>
      <c r="G5675">
        <v>108.25</v>
      </c>
      <c r="H5675">
        <v>8234.77</v>
      </c>
      <c r="I5675">
        <f t="shared" si="88"/>
        <v>0</v>
      </c>
      <c r="J5675" t="s">
        <v>3686</v>
      </c>
    </row>
    <row r="5676" spans="1:10" hidden="1">
      <c r="A5676">
        <v>49</v>
      </c>
      <c r="B5676">
        <v>0</v>
      </c>
      <c r="C5676">
        <v>4</v>
      </c>
      <c r="D5676">
        <v>5033</v>
      </c>
      <c r="E5676">
        <v>0</v>
      </c>
      <c r="F5676">
        <v>18</v>
      </c>
      <c r="G5676">
        <v>74.150000000000006</v>
      </c>
      <c r="H5676">
        <v>1550.23</v>
      </c>
      <c r="I5676">
        <f t="shared" si="88"/>
        <v>0</v>
      </c>
      <c r="J5676" t="s">
        <v>3686</v>
      </c>
    </row>
    <row r="5677" spans="1:10" hidden="1">
      <c r="A5677">
        <v>43</v>
      </c>
      <c r="B5677">
        <v>0</v>
      </c>
      <c r="C5677">
        <v>4</v>
      </c>
      <c r="D5677">
        <v>6113</v>
      </c>
      <c r="E5677">
        <v>0</v>
      </c>
      <c r="F5677">
        <v>53</v>
      </c>
      <c r="G5677">
        <v>80.599999999999994</v>
      </c>
      <c r="H5677">
        <v>7006.78</v>
      </c>
      <c r="I5677">
        <f t="shared" si="88"/>
        <v>0</v>
      </c>
      <c r="J5677" t="s">
        <v>3686</v>
      </c>
    </row>
    <row r="5678" spans="1:10" hidden="1">
      <c r="A5678">
        <v>38</v>
      </c>
      <c r="B5678">
        <v>0</v>
      </c>
      <c r="C5678">
        <v>4</v>
      </c>
      <c r="D5678">
        <v>5313</v>
      </c>
      <c r="E5678">
        <v>1</v>
      </c>
      <c r="F5678">
        <v>53</v>
      </c>
      <c r="G5678">
        <v>77.400000000000006</v>
      </c>
      <c r="H5678">
        <v>6676.1</v>
      </c>
      <c r="I5678">
        <f t="shared" si="88"/>
        <v>0</v>
      </c>
      <c r="J5678" t="s">
        <v>3686</v>
      </c>
    </row>
    <row r="5679" spans="1:10" hidden="1">
      <c r="A5679">
        <v>43</v>
      </c>
      <c r="B5679">
        <v>2</v>
      </c>
      <c r="C5679">
        <v>4</v>
      </c>
      <c r="D5679">
        <v>4298</v>
      </c>
      <c r="E5679">
        <v>2</v>
      </c>
      <c r="F5679">
        <v>52</v>
      </c>
      <c r="G5679">
        <v>50.95</v>
      </c>
      <c r="H5679">
        <v>3132.21</v>
      </c>
      <c r="I5679">
        <f t="shared" si="88"/>
        <v>0</v>
      </c>
      <c r="J5679" t="s">
        <v>3686</v>
      </c>
    </row>
    <row r="5680" spans="1:10" hidden="1">
      <c r="A5680">
        <v>56</v>
      </c>
      <c r="B5680">
        <v>1</v>
      </c>
      <c r="C5680">
        <v>4</v>
      </c>
      <c r="D5680">
        <v>4637</v>
      </c>
      <c r="E5680">
        <v>0</v>
      </c>
      <c r="F5680">
        <v>69</v>
      </c>
      <c r="G5680">
        <v>99.35</v>
      </c>
      <c r="H5680">
        <v>7440.19</v>
      </c>
      <c r="I5680">
        <f t="shared" si="88"/>
        <v>0</v>
      </c>
      <c r="J5680" t="s">
        <v>3686</v>
      </c>
    </row>
    <row r="5681" spans="1:10" hidden="1">
      <c r="A5681">
        <v>52</v>
      </c>
      <c r="B5681">
        <v>2</v>
      </c>
      <c r="C5681">
        <v>4</v>
      </c>
      <c r="D5681">
        <v>3608</v>
      </c>
      <c r="E5681">
        <v>0</v>
      </c>
      <c r="F5681">
        <v>15</v>
      </c>
      <c r="G5681">
        <v>55.2</v>
      </c>
      <c r="H5681">
        <v>969</v>
      </c>
      <c r="I5681">
        <f t="shared" si="88"/>
        <v>0</v>
      </c>
      <c r="J5681" t="s">
        <v>3686</v>
      </c>
    </row>
    <row r="5682" spans="1:10" hidden="1">
      <c r="A5682">
        <v>59</v>
      </c>
      <c r="B5682">
        <v>2</v>
      </c>
      <c r="C5682">
        <v>4</v>
      </c>
      <c r="D5682">
        <v>2848</v>
      </c>
      <c r="E5682">
        <v>2</v>
      </c>
      <c r="F5682">
        <v>9</v>
      </c>
      <c r="G5682">
        <v>54.8</v>
      </c>
      <c r="H5682">
        <v>852.94</v>
      </c>
      <c r="I5682">
        <f t="shared" si="88"/>
        <v>0</v>
      </c>
      <c r="J5682" t="s">
        <v>3686</v>
      </c>
    </row>
    <row r="5683" spans="1:10" hidden="1">
      <c r="A5683">
        <v>55</v>
      </c>
      <c r="B5683">
        <v>1</v>
      </c>
      <c r="C5683">
        <v>4</v>
      </c>
      <c r="D5683">
        <v>4501</v>
      </c>
      <c r="E5683">
        <v>3</v>
      </c>
      <c r="F5683">
        <v>33</v>
      </c>
      <c r="G5683">
        <v>24.15</v>
      </c>
      <c r="H5683">
        <v>856.73</v>
      </c>
      <c r="I5683">
        <f t="shared" si="88"/>
        <v>0</v>
      </c>
      <c r="J5683" t="s">
        <v>3686</v>
      </c>
    </row>
    <row r="5684" spans="1:10" hidden="1">
      <c r="A5684">
        <v>62</v>
      </c>
      <c r="B5684">
        <v>0</v>
      </c>
      <c r="C5684">
        <v>4</v>
      </c>
      <c r="D5684">
        <v>3682</v>
      </c>
      <c r="E5684">
        <v>0</v>
      </c>
      <c r="F5684">
        <v>45</v>
      </c>
      <c r="G5684">
        <v>96.75</v>
      </c>
      <c r="H5684">
        <v>4513.3999999999996</v>
      </c>
      <c r="I5684">
        <f t="shared" si="88"/>
        <v>0</v>
      </c>
      <c r="J5684" t="s">
        <v>3686</v>
      </c>
    </row>
    <row r="5685" spans="1:10" hidden="1">
      <c r="A5685">
        <v>43</v>
      </c>
      <c r="B5685">
        <v>3</v>
      </c>
      <c r="C5685">
        <v>4</v>
      </c>
      <c r="D5685">
        <v>4025</v>
      </c>
      <c r="E5685">
        <v>3</v>
      </c>
      <c r="F5685">
        <v>51</v>
      </c>
      <c r="G5685">
        <v>19.399999999999999</v>
      </c>
      <c r="H5685">
        <v>2916.88</v>
      </c>
      <c r="I5685">
        <f t="shared" si="88"/>
        <v>0</v>
      </c>
      <c r="J5685" t="s">
        <v>3686</v>
      </c>
    </row>
    <row r="5686" spans="1:10" hidden="1">
      <c r="A5686">
        <v>22</v>
      </c>
      <c r="B5686">
        <v>1</v>
      </c>
      <c r="C5686">
        <v>4</v>
      </c>
      <c r="D5686">
        <v>3290</v>
      </c>
      <c r="E5686">
        <v>0</v>
      </c>
      <c r="F5686">
        <v>29</v>
      </c>
      <c r="G5686">
        <v>45</v>
      </c>
      <c r="H5686">
        <v>1230.19</v>
      </c>
      <c r="I5686">
        <f t="shared" si="88"/>
        <v>0</v>
      </c>
      <c r="J5686" t="s">
        <v>3686</v>
      </c>
    </row>
    <row r="5687" spans="1:10" hidden="1">
      <c r="A5687">
        <v>58</v>
      </c>
      <c r="B5687">
        <v>0</v>
      </c>
      <c r="C5687">
        <v>4</v>
      </c>
      <c r="D5687">
        <v>5116</v>
      </c>
      <c r="E5687">
        <v>2</v>
      </c>
      <c r="F5687">
        <v>7</v>
      </c>
      <c r="G5687">
        <v>64.2</v>
      </c>
      <c r="H5687">
        <v>497.33</v>
      </c>
      <c r="I5687">
        <f t="shared" si="88"/>
        <v>0</v>
      </c>
      <c r="J5687" t="s">
        <v>3686</v>
      </c>
    </row>
    <row r="5688" spans="1:10" hidden="1">
      <c r="A5688">
        <v>38</v>
      </c>
      <c r="B5688">
        <v>0</v>
      </c>
      <c r="C5688">
        <v>4</v>
      </c>
      <c r="D5688">
        <v>2868</v>
      </c>
      <c r="E5688">
        <v>0</v>
      </c>
      <c r="F5688">
        <v>3</v>
      </c>
      <c r="G5688">
        <v>73.849999999999994</v>
      </c>
      <c r="H5688">
        <v>336.35</v>
      </c>
      <c r="I5688">
        <f t="shared" si="88"/>
        <v>0</v>
      </c>
      <c r="J5688" t="s">
        <v>3751</v>
      </c>
    </row>
    <row r="5689" spans="1:10" hidden="1">
      <c r="A5689">
        <v>57</v>
      </c>
      <c r="B5689">
        <v>0</v>
      </c>
      <c r="C5689">
        <v>4</v>
      </c>
      <c r="D5689">
        <v>3878</v>
      </c>
      <c r="E5689">
        <v>0</v>
      </c>
      <c r="F5689">
        <v>18</v>
      </c>
      <c r="G5689">
        <v>84.95</v>
      </c>
      <c r="H5689">
        <v>1971.49</v>
      </c>
      <c r="I5689">
        <f t="shared" si="88"/>
        <v>0</v>
      </c>
      <c r="J5689" t="s">
        <v>3686</v>
      </c>
    </row>
    <row r="5690" spans="1:10" hidden="1">
      <c r="A5690">
        <v>68</v>
      </c>
      <c r="B5690">
        <v>0</v>
      </c>
      <c r="C5690">
        <v>4</v>
      </c>
      <c r="D5690">
        <v>5592</v>
      </c>
      <c r="E5690">
        <v>9</v>
      </c>
      <c r="F5690">
        <v>2</v>
      </c>
      <c r="G5690">
        <v>70.099999999999994</v>
      </c>
      <c r="H5690">
        <v>211.63</v>
      </c>
      <c r="I5690">
        <f t="shared" si="88"/>
        <v>0</v>
      </c>
      <c r="J5690" t="s">
        <v>3751</v>
      </c>
    </row>
    <row r="5691" spans="1:10" hidden="1">
      <c r="A5691">
        <v>74</v>
      </c>
      <c r="B5691">
        <v>0</v>
      </c>
      <c r="C5691">
        <v>4</v>
      </c>
      <c r="D5691">
        <v>4351</v>
      </c>
      <c r="E5691">
        <v>0</v>
      </c>
      <c r="F5691">
        <v>16</v>
      </c>
      <c r="G5691">
        <v>78.75</v>
      </c>
      <c r="H5691">
        <v>1850.57</v>
      </c>
      <c r="I5691">
        <f t="shared" si="88"/>
        <v>0</v>
      </c>
      <c r="J5691" t="s">
        <v>3686</v>
      </c>
    </row>
    <row r="5692" spans="1:10" hidden="1">
      <c r="A5692">
        <v>70</v>
      </c>
      <c r="B5692">
        <v>0</v>
      </c>
      <c r="C5692">
        <v>4</v>
      </c>
      <c r="D5692">
        <v>5945</v>
      </c>
      <c r="E5692">
        <v>7</v>
      </c>
      <c r="F5692">
        <v>72</v>
      </c>
      <c r="G5692">
        <v>109.7</v>
      </c>
      <c r="H5692">
        <v>9472.82</v>
      </c>
      <c r="I5692">
        <f t="shared" si="88"/>
        <v>0</v>
      </c>
      <c r="J5692" t="s">
        <v>3686</v>
      </c>
    </row>
    <row r="5693" spans="1:10" hidden="1">
      <c r="A5693">
        <v>70</v>
      </c>
      <c r="B5693">
        <v>0</v>
      </c>
      <c r="C5693">
        <v>4</v>
      </c>
      <c r="D5693">
        <v>5813</v>
      </c>
      <c r="E5693">
        <v>0</v>
      </c>
      <c r="F5693">
        <v>66</v>
      </c>
      <c r="G5693">
        <v>90.05</v>
      </c>
      <c r="H5693">
        <v>6842.43</v>
      </c>
      <c r="I5693">
        <f t="shared" si="88"/>
        <v>0</v>
      </c>
      <c r="J5693" t="s">
        <v>3686</v>
      </c>
    </row>
    <row r="5694" spans="1:10" hidden="1">
      <c r="A5694">
        <v>68</v>
      </c>
      <c r="B5694">
        <v>2</v>
      </c>
      <c r="C5694">
        <v>4</v>
      </c>
      <c r="D5694">
        <v>4101</v>
      </c>
      <c r="E5694">
        <v>0</v>
      </c>
      <c r="F5694">
        <v>66</v>
      </c>
      <c r="G5694">
        <v>20.55</v>
      </c>
      <c r="H5694">
        <v>2701.54</v>
      </c>
      <c r="I5694">
        <f t="shared" si="88"/>
        <v>0</v>
      </c>
      <c r="J5694" t="s">
        <v>3686</v>
      </c>
    </row>
    <row r="5695" spans="1:10" hidden="1">
      <c r="A5695">
        <v>42</v>
      </c>
      <c r="B5695">
        <v>0</v>
      </c>
      <c r="C5695">
        <v>4</v>
      </c>
      <c r="D5695">
        <v>3898</v>
      </c>
      <c r="E5695">
        <v>0</v>
      </c>
      <c r="F5695">
        <v>29</v>
      </c>
      <c r="G5695">
        <v>35.6</v>
      </c>
      <c r="H5695">
        <v>1072.5999999999999</v>
      </c>
      <c r="I5695">
        <f t="shared" si="88"/>
        <v>0</v>
      </c>
      <c r="J5695" t="s">
        <v>3686</v>
      </c>
    </row>
    <row r="5696" spans="1:10" hidden="1">
      <c r="A5696">
        <v>61</v>
      </c>
      <c r="B5696">
        <v>2</v>
      </c>
      <c r="C5696">
        <v>4</v>
      </c>
      <c r="D5696">
        <v>5561</v>
      </c>
      <c r="E5696">
        <v>9</v>
      </c>
      <c r="F5696">
        <v>69</v>
      </c>
      <c r="G5696">
        <v>95.75</v>
      </c>
      <c r="H5696">
        <v>9440.2999999999993</v>
      </c>
      <c r="I5696">
        <f t="shared" si="88"/>
        <v>0</v>
      </c>
      <c r="J5696" t="s">
        <v>3686</v>
      </c>
    </row>
    <row r="5697" spans="1:10" hidden="1">
      <c r="A5697">
        <v>57</v>
      </c>
      <c r="B5697">
        <v>1</v>
      </c>
      <c r="C5697">
        <v>4</v>
      </c>
      <c r="D5697">
        <v>2347</v>
      </c>
      <c r="E5697">
        <v>1</v>
      </c>
      <c r="F5697">
        <v>4</v>
      </c>
      <c r="G5697">
        <v>19.899999999999999</v>
      </c>
      <c r="H5697">
        <v>174.93</v>
      </c>
      <c r="I5697">
        <f t="shared" si="88"/>
        <v>0</v>
      </c>
      <c r="J5697" t="s">
        <v>3686</v>
      </c>
    </row>
    <row r="5698" spans="1:10" hidden="1">
      <c r="A5698">
        <v>46</v>
      </c>
      <c r="B5698">
        <v>3</v>
      </c>
      <c r="C5698">
        <v>4</v>
      </c>
      <c r="D5698">
        <v>6101</v>
      </c>
      <c r="E5698">
        <v>1</v>
      </c>
      <c r="F5698">
        <v>71</v>
      </c>
      <c r="G5698">
        <v>104.65</v>
      </c>
      <c r="H5698">
        <v>8292.34</v>
      </c>
      <c r="I5698">
        <f t="shared" ref="I5698:I5761" si="89">IF(J5698="Churned",1,0)</f>
        <v>0</v>
      </c>
      <c r="J5698" t="s">
        <v>3686</v>
      </c>
    </row>
    <row r="5699" spans="1:10" hidden="1">
      <c r="A5699">
        <v>35</v>
      </c>
      <c r="B5699">
        <v>0</v>
      </c>
      <c r="C5699">
        <v>4</v>
      </c>
      <c r="D5699">
        <v>3723</v>
      </c>
      <c r="E5699">
        <v>0</v>
      </c>
      <c r="F5699">
        <v>47</v>
      </c>
      <c r="G5699">
        <v>106.35</v>
      </c>
      <c r="H5699">
        <v>5532.48</v>
      </c>
      <c r="I5699">
        <f t="shared" si="89"/>
        <v>0</v>
      </c>
      <c r="J5699" t="s">
        <v>3686</v>
      </c>
    </row>
    <row r="5700" spans="1:10" hidden="1">
      <c r="A5700">
        <v>25</v>
      </c>
      <c r="B5700">
        <v>0</v>
      </c>
      <c r="C5700">
        <v>4</v>
      </c>
      <c r="D5700">
        <v>2475</v>
      </c>
      <c r="E5700">
        <v>0</v>
      </c>
      <c r="F5700">
        <v>1</v>
      </c>
      <c r="G5700">
        <v>70.099999999999994</v>
      </c>
      <c r="H5700">
        <v>71.25</v>
      </c>
      <c r="I5700">
        <f t="shared" si="89"/>
        <v>0</v>
      </c>
      <c r="J5700" t="s">
        <v>3751</v>
      </c>
    </row>
    <row r="5701" spans="1:10" hidden="1">
      <c r="A5701">
        <v>23</v>
      </c>
      <c r="B5701">
        <v>0</v>
      </c>
      <c r="C5701">
        <v>4</v>
      </c>
      <c r="D5701">
        <v>4471</v>
      </c>
      <c r="E5701">
        <v>0</v>
      </c>
      <c r="F5701">
        <v>61</v>
      </c>
      <c r="G5701">
        <v>86.45</v>
      </c>
      <c r="H5701">
        <v>5450.41</v>
      </c>
      <c r="I5701">
        <f t="shared" si="89"/>
        <v>0</v>
      </c>
      <c r="J5701" t="s">
        <v>3686</v>
      </c>
    </row>
    <row r="5702" spans="1:10" hidden="1">
      <c r="A5702">
        <v>51</v>
      </c>
      <c r="B5702">
        <v>0</v>
      </c>
      <c r="C5702">
        <v>4</v>
      </c>
      <c r="D5702">
        <v>5254</v>
      </c>
      <c r="E5702">
        <v>6</v>
      </c>
      <c r="F5702">
        <v>64</v>
      </c>
      <c r="G5702">
        <v>81.3</v>
      </c>
      <c r="H5702">
        <v>6170</v>
      </c>
      <c r="I5702">
        <f t="shared" si="89"/>
        <v>0</v>
      </c>
      <c r="J5702" t="s">
        <v>3686</v>
      </c>
    </row>
    <row r="5703" spans="1:10" hidden="1">
      <c r="A5703">
        <v>53</v>
      </c>
      <c r="B5703">
        <v>0</v>
      </c>
      <c r="C5703">
        <v>4</v>
      </c>
      <c r="D5703">
        <v>2332</v>
      </c>
      <c r="E5703">
        <v>0</v>
      </c>
      <c r="F5703">
        <v>8</v>
      </c>
      <c r="G5703">
        <v>75.25</v>
      </c>
      <c r="H5703">
        <v>727.26</v>
      </c>
      <c r="I5703">
        <f t="shared" si="89"/>
        <v>0</v>
      </c>
      <c r="J5703" t="s">
        <v>3686</v>
      </c>
    </row>
    <row r="5704" spans="1:10" hidden="1">
      <c r="A5704">
        <v>57</v>
      </c>
      <c r="B5704">
        <v>0</v>
      </c>
      <c r="C5704">
        <v>4</v>
      </c>
      <c r="D5704">
        <v>4568</v>
      </c>
      <c r="E5704">
        <v>0</v>
      </c>
      <c r="F5704">
        <v>62</v>
      </c>
      <c r="G5704">
        <v>20.05</v>
      </c>
      <c r="H5704">
        <v>3289.81</v>
      </c>
      <c r="I5704">
        <f t="shared" si="89"/>
        <v>0</v>
      </c>
      <c r="J5704" t="s">
        <v>3686</v>
      </c>
    </row>
    <row r="5705" spans="1:10" hidden="1">
      <c r="A5705">
        <v>33</v>
      </c>
      <c r="B5705">
        <v>0</v>
      </c>
      <c r="C5705">
        <v>4</v>
      </c>
      <c r="D5705">
        <v>5761</v>
      </c>
      <c r="E5705">
        <v>3</v>
      </c>
      <c r="F5705">
        <v>2</v>
      </c>
      <c r="G5705">
        <v>20.350000000000001</v>
      </c>
      <c r="H5705">
        <v>52.69</v>
      </c>
      <c r="I5705">
        <f t="shared" si="89"/>
        <v>0</v>
      </c>
      <c r="J5705" t="s">
        <v>3751</v>
      </c>
    </row>
    <row r="5706" spans="1:10" hidden="1">
      <c r="A5706">
        <v>51</v>
      </c>
      <c r="B5706">
        <v>0</v>
      </c>
      <c r="C5706">
        <v>4</v>
      </c>
      <c r="D5706">
        <v>5453</v>
      </c>
      <c r="E5706">
        <v>10</v>
      </c>
      <c r="F5706">
        <v>12</v>
      </c>
      <c r="G5706">
        <v>20.05</v>
      </c>
      <c r="H5706">
        <v>748.63</v>
      </c>
      <c r="I5706">
        <f t="shared" si="89"/>
        <v>0</v>
      </c>
      <c r="J5706" t="s">
        <v>3686</v>
      </c>
    </row>
    <row r="5707" spans="1:10" hidden="1">
      <c r="A5707">
        <v>19</v>
      </c>
      <c r="B5707">
        <v>0</v>
      </c>
      <c r="C5707">
        <v>4</v>
      </c>
      <c r="D5707">
        <v>4282</v>
      </c>
      <c r="E5707">
        <v>0</v>
      </c>
      <c r="F5707">
        <v>4</v>
      </c>
      <c r="G5707">
        <v>42.4</v>
      </c>
      <c r="H5707">
        <v>146.4</v>
      </c>
      <c r="I5707">
        <f t="shared" si="89"/>
        <v>0</v>
      </c>
      <c r="J5707" t="s">
        <v>3686</v>
      </c>
    </row>
    <row r="5708" spans="1:10" hidden="1">
      <c r="A5708">
        <v>35</v>
      </c>
      <c r="B5708">
        <v>0</v>
      </c>
      <c r="C5708">
        <v>4</v>
      </c>
      <c r="D5708">
        <v>3122</v>
      </c>
      <c r="E5708">
        <v>0</v>
      </c>
      <c r="F5708">
        <v>3</v>
      </c>
      <c r="G5708">
        <v>44.6</v>
      </c>
      <c r="H5708">
        <v>169.47</v>
      </c>
      <c r="I5708">
        <f t="shared" si="89"/>
        <v>0</v>
      </c>
      <c r="J5708" t="s">
        <v>3751</v>
      </c>
    </row>
    <row r="5709" spans="1:10" hidden="1">
      <c r="A5709">
        <v>60</v>
      </c>
      <c r="B5709">
        <v>3</v>
      </c>
      <c r="C5709">
        <v>4</v>
      </c>
      <c r="D5709">
        <v>2715</v>
      </c>
      <c r="E5709">
        <v>0</v>
      </c>
      <c r="F5709">
        <v>26</v>
      </c>
      <c r="G5709">
        <v>39.950000000000003</v>
      </c>
      <c r="H5709">
        <v>1023.75</v>
      </c>
      <c r="I5709">
        <f t="shared" si="89"/>
        <v>0</v>
      </c>
      <c r="J5709" t="s">
        <v>3686</v>
      </c>
    </row>
    <row r="5710" spans="1:10" hidden="1">
      <c r="A5710">
        <v>50</v>
      </c>
      <c r="B5710">
        <v>1</v>
      </c>
      <c r="C5710">
        <v>4</v>
      </c>
      <c r="D5710">
        <v>5594</v>
      </c>
      <c r="E5710">
        <v>10</v>
      </c>
      <c r="F5710">
        <v>43</v>
      </c>
      <c r="G5710">
        <v>19.2</v>
      </c>
      <c r="H5710">
        <v>1410.48</v>
      </c>
      <c r="I5710">
        <f t="shared" si="89"/>
        <v>0</v>
      </c>
      <c r="J5710" t="s">
        <v>3686</v>
      </c>
    </row>
    <row r="5711" spans="1:10" hidden="1">
      <c r="A5711">
        <v>62</v>
      </c>
      <c r="B5711">
        <v>0</v>
      </c>
      <c r="C5711">
        <v>4</v>
      </c>
      <c r="D5711">
        <v>6298</v>
      </c>
      <c r="E5711">
        <v>6</v>
      </c>
      <c r="F5711">
        <v>61</v>
      </c>
      <c r="G5711">
        <v>106.2</v>
      </c>
      <c r="H5711">
        <v>8062.46</v>
      </c>
      <c r="I5711">
        <f t="shared" si="89"/>
        <v>0</v>
      </c>
      <c r="J5711" t="s">
        <v>3686</v>
      </c>
    </row>
    <row r="5712" spans="1:10" hidden="1">
      <c r="A5712">
        <v>32</v>
      </c>
      <c r="B5712">
        <v>0</v>
      </c>
      <c r="C5712">
        <v>4</v>
      </c>
      <c r="D5712">
        <v>2628</v>
      </c>
      <c r="E5712">
        <v>5</v>
      </c>
      <c r="F5712">
        <v>22</v>
      </c>
      <c r="G5712">
        <v>25.6</v>
      </c>
      <c r="H5712">
        <v>884.74</v>
      </c>
      <c r="I5712">
        <f t="shared" si="89"/>
        <v>0</v>
      </c>
      <c r="J5712" t="s">
        <v>3686</v>
      </c>
    </row>
    <row r="5713" spans="1:10" hidden="1">
      <c r="A5713">
        <v>39</v>
      </c>
      <c r="B5713">
        <v>0</v>
      </c>
      <c r="C5713">
        <v>4</v>
      </c>
      <c r="D5713">
        <v>5023</v>
      </c>
      <c r="E5713">
        <v>0</v>
      </c>
      <c r="F5713">
        <v>49</v>
      </c>
      <c r="G5713">
        <v>103</v>
      </c>
      <c r="H5713">
        <v>6953.23</v>
      </c>
      <c r="I5713">
        <f t="shared" si="89"/>
        <v>0</v>
      </c>
      <c r="J5713" t="s">
        <v>3686</v>
      </c>
    </row>
    <row r="5714" spans="1:10" hidden="1">
      <c r="A5714">
        <v>40</v>
      </c>
      <c r="B5714">
        <v>1</v>
      </c>
      <c r="C5714">
        <v>4</v>
      </c>
      <c r="D5714">
        <v>3353</v>
      </c>
      <c r="E5714">
        <v>1</v>
      </c>
      <c r="F5714">
        <v>12</v>
      </c>
      <c r="G5714">
        <v>29.3</v>
      </c>
      <c r="H5714">
        <v>355.9</v>
      </c>
      <c r="I5714">
        <f t="shared" si="89"/>
        <v>0</v>
      </c>
      <c r="J5714" t="s">
        <v>3686</v>
      </c>
    </row>
    <row r="5715" spans="1:10" hidden="1">
      <c r="A5715">
        <v>69</v>
      </c>
      <c r="B5715">
        <v>0</v>
      </c>
      <c r="C5715">
        <v>4</v>
      </c>
      <c r="D5715">
        <v>2640</v>
      </c>
      <c r="E5715">
        <v>0</v>
      </c>
      <c r="F5715">
        <v>37</v>
      </c>
      <c r="G5715">
        <v>96.1</v>
      </c>
      <c r="H5715">
        <v>4454.88</v>
      </c>
      <c r="I5715">
        <f t="shared" si="89"/>
        <v>0</v>
      </c>
      <c r="J5715" t="s">
        <v>3686</v>
      </c>
    </row>
    <row r="5716" spans="1:10" hidden="1">
      <c r="A5716">
        <v>77</v>
      </c>
      <c r="B5716">
        <v>0</v>
      </c>
      <c r="C5716">
        <v>4</v>
      </c>
      <c r="D5716">
        <v>4652</v>
      </c>
      <c r="E5716">
        <v>1</v>
      </c>
      <c r="F5716">
        <v>63</v>
      </c>
      <c r="G5716">
        <v>83.5</v>
      </c>
      <c r="H5716">
        <v>6282.35</v>
      </c>
      <c r="I5716">
        <f t="shared" si="89"/>
        <v>0</v>
      </c>
      <c r="J5716" t="s">
        <v>3686</v>
      </c>
    </row>
    <row r="5717" spans="1:10" hidden="1">
      <c r="A5717">
        <v>70</v>
      </c>
      <c r="B5717">
        <v>0</v>
      </c>
      <c r="C5717">
        <v>4</v>
      </c>
      <c r="D5717">
        <v>3067</v>
      </c>
      <c r="E5717">
        <v>1</v>
      </c>
      <c r="F5717">
        <v>38</v>
      </c>
      <c r="G5717">
        <v>81</v>
      </c>
      <c r="H5717">
        <v>3922.8</v>
      </c>
      <c r="I5717">
        <f t="shared" si="89"/>
        <v>0</v>
      </c>
      <c r="J5717" t="s">
        <v>3686</v>
      </c>
    </row>
    <row r="5718" spans="1:10" hidden="1">
      <c r="A5718">
        <v>28</v>
      </c>
      <c r="B5718">
        <v>0</v>
      </c>
      <c r="C5718">
        <v>4</v>
      </c>
      <c r="D5718">
        <v>4372</v>
      </c>
      <c r="E5718">
        <v>0</v>
      </c>
      <c r="F5718">
        <v>65</v>
      </c>
      <c r="G5718">
        <v>59.6</v>
      </c>
      <c r="H5718">
        <v>6673.65</v>
      </c>
      <c r="I5718">
        <f t="shared" si="89"/>
        <v>0</v>
      </c>
      <c r="J5718" t="s">
        <v>3686</v>
      </c>
    </row>
    <row r="5719" spans="1:10" hidden="1">
      <c r="A5719">
        <v>19</v>
      </c>
      <c r="B5719">
        <v>0</v>
      </c>
      <c r="C5719">
        <v>4</v>
      </c>
      <c r="D5719">
        <v>5434</v>
      </c>
      <c r="E5719">
        <v>0</v>
      </c>
      <c r="F5719">
        <v>65</v>
      </c>
      <c r="G5719">
        <v>84.85</v>
      </c>
      <c r="H5719">
        <v>8172.3</v>
      </c>
      <c r="I5719">
        <f t="shared" si="89"/>
        <v>0</v>
      </c>
      <c r="J5719" t="s">
        <v>3686</v>
      </c>
    </row>
    <row r="5720" spans="1:10" hidden="1">
      <c r="A5720">
        <v>28</v>
      </c>
      <c r="B5720">
        <v>2</v>
      </c>
      <c r="C5720">
        <v>4</v>
      </c>
      <c r="D5720">
        <v>3478</v>
      </c>
      <c r="E5720">
        <v>0</v>
      </c>
      <c r="F5720">
        <v>6</v>
      </c>
      <c r="G5720">
        <v>20.2</v>
      </c>
      <c r="H5720">
        <v>199.81</v>
      </c>
      <c r="I5720">
        <f t="shared" si="89"/>
        <v>0</v>
      </c>
      <c r="J5720" t="s">
        <v>3686</v>
      </c>
    </row>
    <row r="5721" spans="1:10" hidden="1">
      <c r="A5721">
        <v>19</v>
      </c>
      <c r="B5721">
        <v>0</v>
      </c>
      <c r="C5721">
        <v>4</v>
      </c>
      <c r="D5721">
        <v>5839</v>
      </c>
      <c r="E5721">
        <v>4</v>
      </c>
      <c r="F5721">
        <v>69</v>
      </c>
      <c r="G5721">
        <v>75.75</v>
      </c>
      <c r="H5721">
        <v>8446.92</v>
      </c>
      <c r="I5721">
        <f t="shared" si="89"/>
        <v>0</v>
      </c>
      <c r="J5721" t="s">
        <v>3686</v>
      </c>
    </row>
    <row r="5722" spans="1:10" hidden="1">
      <c r="A5722">
        <v>57</v>
      </c>
      <c r="B5722">
        <v>3</v>
      </c>
      <c r="C5722">
        <v>4</v>
      </c>
      <c r="D5722">
        <v>3192</v>
      </c>
      <c r="E5722">
        <v>1</v>
      </c>
      <c r="F5722">
        <v>25</v>
      </c>
      <c r="G5722">
        <v>60.35</v>
      </c>
      <c r="H5722">
        <v>2061.4</v>
      </c>
      <c r="I5722">
        <f t="shared" si="89"/>
        <v>0</v>
      </c>
      <c r="J5722" t="s">
        <v>3686</v>
      </c>
    </row>
    <row r="5723" spans="1:10" hidden="1">
      <c r="A5723">
        <v>38</v>
      </c>
      <c r="B5723">
        <v>0</v>
      </c>
      <c r="C5723">
        <v>4</v>
      </c>
      <c r="D5723">
        <v>3878</v>
      </c>
      <c r="E5723">
        <v>0</v>
      </c>
      <c r="F5723">
        <v>40</v>
      </c>
      <c r="G5723">
        <v>19.649999999999999</v>
      </c>
      <c r="H5723">
        <v>1871.45</v>
      </c>
      <c r="I5723">
        <f t="shared" si="89"/>
        <v>0</v>
      </c>
      <c r="J5723" t="s">
        <v>3686</v>
      </c>
    </row>
    <row r="5724" spans="1:10" hidden="1">
      <c r="A5724">
        <v>64</v>
      </c>
      <c r="B5724">
        <v>0</v>
      </c>
      <c r="C5724">
        <v>4</v>
      </c>
      <c r="D5724">
        <v>5097</v>
      </c>
      <c r="E5724">
        <v>0</v>
      </c>
      <c r="F5724">
        <v>35</v>
      </c>
      <c r="G5724">
        <v>24.15</v>
      </c>
      <c r="H5724">
        <v>852.5</v>
      </c>
      <c r="I5724">
        <f t="shared" si="89"/>
        <v>0</v>
      </c>
      <c r="J5724" t="s">
        <v>3686</v>
      </c>
    </row>
    <row r="5725" spans="1:10" hidden="1">
      <c r="A5725">
        <v>55</v>
      </c>
      <c r="B5725">
        <v>1</v>
      </c>
      <c r="C5725">
        <v>4</v>
      </c>
      <c r="D5725">
        <v>6342</v>
      </c>
      <c r="E5725">
        <v>4</v>
      </c>
      <c r="F5725">
        <v>72</v>
      </c>
      <c r="G5725">
        <v>92.65</v>
      </c>
      <c r="H5725">
        <v>8893</v>
      </c>
      <c r="I5725">
        <f t="shared" si="89"/>
        <v>0</v>
      </c>
      <c r="J5725" t="s">
        <v>3686</v>
      </c>
    </row>
    <row r="5726" spans="1:10" hidden="1">
      <c r="A5726">
        <v>48</v>
      </c>
      <c r="B5726">
        <v>0</v>
      </c>
      <c r="C5726">
        <v>4</v>
      </c>
      <c r="D5726">
        <v>5654</v>
      </c>
      <c r="E5726">
        <v>0</v>
      </c>
      <c r="F5726">
        <v>21</v>
      </c>
      <c r="G5726">
        <v>20.5</v>
      </c>
      <c r="H5726">
        <v>1093.54</v>
      </c>
      <c r="I5726">
        <f t="shared" si="89"/>
        <v>0</v>
      </c>
      <c r="J5726" t="s">
        <v>3686</v>
      </c>
    </row>
    <row r="5727" spans="1:10" hidden="1">
      <c r="A5727">
        <v>54</v>
      </c>
      <c r="B5727">
        <v>3</v>
      </c>
      <c r="C5727">
        <v>4</v>
      </c>
      <c r="D5727">
        <v>2562</v>
      </c>
      <c r="E5727">
        <v>7</v>
      </c>
      <c r="F5727">
        <v>12</v>
      </c>
      <c r="G5727">
        <v>35.5</v>
      </c>
      <c r="H5727">
        <v>432.25</v>
      </c>
      <c r="I5727">
        <f t="shared" si="89"/>
        <v>0</v>
      </c>
      <c r="J5727" t="s">
        <v>3686</v>
      </c>
    </row>
    <row r="5728" spans="1:10" hidden="1">
      <c r="A5728">
        <v>35</v>
      </c>
      <c r="B5728">
        <v>0</v>
      </c>
      <c r="C5728">
        <v>4</v>
      </c>
      <c r="D5728">
        <v>4133</v>
      </c>
      <c r="E5728">
        <v>2</v>
      </c>
      <c r="F5728">
        <v>57</v>
      </c>
      <c r="G5728">
        <v>57.5</v>
      </c>
      <c r="H5728">
        <v>3415.95</v>
      </c>
      <c r="I5728">
        <f t="shared" si="89"/>
        <v>0</v>
      </c>
      <c r="J5728" t="s">
        <v>3686</v>
      </c>
    </row>
    <row r="5729" spans="1:10" hidden="1">
      <c r="A5729">
        <v>31</v>
      </c>
      <c r="B5729">
        <v>0</v>
      </c>
      <c r="C5729">
        <v>4</v>
      </c>
      <c r="D5729">
        <v>6424</v>
      </c>
      <c r="E5729">
        <v>0</v>
      </c>
      <c r="F5729">
        <v>70</v>
      </c>
      <c r="G5729">
        <v>113.65</v>
      </c>
      <c r="H5729">
        <v>9151.65</v>
      </c>
      <c r="I5729">
        <f t="shared" si="89"/>
        <v>0</v>
      </c>
      <c r="J5729" t="s">
        <v>3686</v>
      </c>
    </row>
    <row r="5730" spans="1:10" hidden="1">
      <c r="A5730">
        <v>19</v>
      </c>
      <c r="B5730">
        <v>0</v>
      </c>
      <c r="C5730">
        <v>4</v>
      </c>
      <c r="D5730">
        <v>4434</v>
      </c>
      <c r="E5730">
        <v>0</v>
      </c>
      <c r="F5730">
        <v>41</v>
      </c>
      <c r="G5730">
        <v>106.5</v>
      </c>
      <c r="H5730">
        <v>5787.1</v>
      </c>
      <c r="I5730">
        <f t="shared" si="89"/>
        <v>0</v>
      </c>
      <c r="J5730" t="s">
        <v>3686</v>
      </c>
    </row>
    <row r="5731" spans="1:10" hidden="1">
      <c r="A5731">
        <v>27</v>
      </c>
      <c r="B5731">
        <v>0</v>
      </c>
      <c r="C5731">
        <v>4</v>
      </c>
      <c r="D5731">
        <v>4235</v>
      </c>
      <c r="E5731">
        <v>1</v>
      </c>
      <c r="F5731">
        <v>27</v>
      </c>
      <c r="G5731">
        <v>95</v>
      </c>
      <c r="H5731">
        <v>2959.89</v>
      </c>
      <c r="I5731">
        <f t="shared" si="89"/>
        <v>0</v>
      </c>
      <c r="J5731" t="s">
        <v>3686</v>
      </c>
    </row>
    <row r="5732" spans="1:10" hidden="1">
      <c r="A5732">
        <v>28</v>
      </c>
      <c r="B5732">
        <v>0</v>
      </c>
      <c r="C5732">
        <v>4</v>
      </c>
      <c r="D5732">
        <v>3345</v>
      </c>
      <c r="E5732">
        <v>0</v>
      </c>
      <c r="F5732">
        <v>48</v>
      </c>
      <c r="G5732">
        <v>75.150000000000006</v>
      </c>
      <c r="H5732">
        <v>5753.13</v>
      </c>
      <c r="I5732">
        <f t="shared" si="89"/>
        <v>0</v>
      </c>
      <c r="J5732" t="s">
        <v>3686</v>
      </c>
    </row>
    <row r="5733" spans="1:10" hidden="1">
      <c r="A5733">
        <v>20</v>
      </c>
      <c r="B5733">
        <v>0</v>
      </c>
      <c r="C5733">
        <v>4</v>
      </c>
      <c r="D5733">
        <v>5989</v>
      </c>
      <c r="E5733">
        <v>0</v>
      </c>
      <c r="F5733">
        <v>63</v>
      </c>
      <c r="G5733">
        <v>98</v>
      </c>
      <c r="H5733">
        <v>7706.51</v>
      </c>
      <c r="I5733">
        <f t="shared" si="89"/>
        <v>0</v>
      </c>
      <c r="J5733" t="s">
        <v>3686</v>
      </c>
    </row>
    <row r="5734" spans="1:10" hidden="1">
      <c r="A5734">
        <v>21</v>
      </c>
      <c r="B5734">
        <v>0</v>
      </c>
      <c r="C5734">
        <v>4</v>
      </c>
      <c r="D5734">
        <v>2478</v>
      </c>
      <c r="E5734">
        <v>3</v>
      </c>
      <c r="F5734">
        <v>48</v>
      </c>
      <c r="G5734">
        <v>69.55</v>
      </c>
      <c r="H5734">
        <v>4253.04</v>
      </c>
      <c r="I5734">
        <f t="shared" si="89"/>
        <v>0</v>
      </c>
      <c r="J5734" t="s">
        <v>3686</v>
      </c>
    </row>
    <row r="5735" spans="1:10" hidden="1">
      <c r="A5735">
        <v>64</v>
      </c>
      <c r="B5735">
        <v>0</v>
      </c>
      <c r="C5735">
        <v>4</v>
      </c>
      <c r="D5735">
        <v>2831</v>
      </c>
      <c r="E5735">
        <v>0</v>
      </c>
      <c r="F5735">
        <v>47</v>
      </c>
      <c r="G5735">
        <v>74.05</v>
      </c>
      <c r="H5735">
        <v>5642.79</v>
      </c>
      <c r="I5735">
        <f t="shared" si="89"/>
        <v>0</v>
      </c>
      <c r="J5735" t="s">
        <v>3686</v>
      </c>
    </row>
    <row r="5736" spans="1:10" hidden="1">
      <c r="A5736">
        <v>49</v>
      </c>
      <c r="B5736">
        <v>1</v>
      </c>
      <c r="C5736">
        <v>4</v>
      </c>
      <c r="D5736">
        <v>4484</v>
      </c>
      <c r="E5736">
        <v>3</v>
      </c>
      <c r="F5736">
        <v>7</v>
      </c>
      <c r="G5736">
        <v>20.45</v>
      </c>
      <c r="H5736">
        <v>191.63</v>
      </c>
      <c r="I5736">
        <f t="shared" si="89"/>
        <v>0</v>
      </c>
      <c r="J5736" t="s">
        <v>3686</v>
      </c>
    </row>
    <row r="5737" spans="1:10" hidden="1">
      <c r="A5737">
        <v>45</v>
      </c>
      <c r="B5737">
        <v>0</v>
      </c>
      <c r="C5737">
        <v>4</v>
      </c>
      <c r="D5737">
        <v>4118</v>
      </c>
      <c r="E5737">
        <v>1</v>
      </c>
      <c r="F5737">
        <v>70</v>
      </c>
      <c r="G5737">
        <v>24.25</v>
      </c>
      <c r="H5737">
        <v>3721.95</v>
      </c>
      <c r="I5737">
        <f t="shared" si="89"/>
        <v>0</v>
      </c>
      <c r="J5737" t="s">
        <v>3686</v>
      </c>
    </row>
    <row r="5738" spans="1:10" hidden="1">
      <c r="A5738">
        <v>56</v>
      </c>
      <c r="B5738">
        <v>0</v>
      </c>
      <c r="C5738">
        <v>4</v>
      </c>
      <c r="D5738">
        <v>5535</v>
      </c>
      <c r="E5738">
        <v>0</v>
      </c>
      <c r="F5738">
        <v>4</v>
      </c>
      <c r="G5738">
        <v>20.149999999999999</v>
      </c>
      <c r="H5738">
        <v>214.66</v>
      </c>
      <c r="I5738">
        <f t="shared" si="89"/>
        <v>0</v>
      </c>
      <c r="J5738" t="s">
        <v>3686</v>
      </c>
    </row>
    <row r="5739" spans="1:10" hidden="1">
      <c r="A5739">
        <v>30</v>
      </c>
      <c r="B5739">
        <v>0</v>
      </c>
      <c r="C5739">
        <v>4</v>
      </c>
      <c r="D5739">
        <v>4138</v>
      </c>
      <c r="E5739">
        <v>0</v>
      </c>
      <c r="F5739">
        <v>1</v>
      </c>
      <c r="G5739">
        <v>44</v>
      </c>
      <c r="H5739">
        <v>70.150000000000006</v>
      </c>
      <c r="I5739">
        <f t="shared" si="89"/>
        <v>0</v>
      </c>
      <c r="J5739" t="s">
        <v>3751</v>
      </c>
    </row>
    <row r="5740" spans="1:10" hidden="1">
      <c r="A5740">
        <v>36</v>
      </c>
      <c r="B5740">
        <v>3</v>
      </c>
      <c r="C5740">
        <v>4</v>
      </c>
      <c r="D5740">
        <v>3614</v>
      </c>
      <c r="E5740">
        <v>7</v>
      </c>
      <c r="F5740">
        <v>38</v>
      </c>
      <c r="G5740">
        <v>19.95</v>
      </c>
      <c r="H5740">
        <v>2652.6</v>
      </c>
      <c r="I5740">
        <f t="shared" si="89"/>
        <v>0</v>
      </c>
      <c r="J5740" t="s">
        <v>3686</v>
      </c>
    </row>
    <row r="5741" spans="1:10" hidden="1">
      <c r="A5741">
        <v>35</v>
      </c>
      <c r="B5741">
        <v>2</v>
      </c>
      <c r="C5741">
        <v>4</v>
      </c>
      <c r="D5741">
        <v>3974</v>
      </c>
      <c r="E5741">
        <v>6</v>
      </c>
      <c r="F5741">
        <v>15</v>
      </c>
      <c r="G5741">
        <v>59.65</v>
      </c>
      <c r="H5741">
        <v>1199.8499999999999</v>
      </c>
      <c r="I5741">
        <f t="shared" si="89"/>
        <v>0</v>
      </c>
      <c r="J5741" t="s">
        <v>3686</v>
      </c>
    </row>
    <row r="5742" spans="1:10" hidden="1">
      <c r="A5742">
        <v>51</v>
      </c>
      <c r="B5742">
        <v>0</v>
      </c>
      <c r="C5742">
        <v>4</v>
      </c>
      <c r="D5742">
        <v>6479</v>
      </c>
      <c r="E5742">
        <v>7</v>
      </c>
      <c r="F5742">
        <v>50</v>
      </c>
      <c r="G5742">
        <v>99.4</v>
      </c>
      <c r="H5742">
        <v>6362.75</v>
      </c>
      <c r="I5742">
        <f t="shared" si="89"/>
        <v>0</v>
      </c>
      <c r="J5742" t="s">
        <v>3686</v>
      </c>
    </row>
    <row r="5743" spans="1:10" hidden="1">
      <c r="A5743">
        <v>26</v>
      </c>
      <c r="B5743">
        <v>0</v>
      </c>
      <c r="C5743">
        <v>4</v>
      </c>
      <c r="D5743">
        <v>5285</v>
      </c>
      <c r="E5743">
        <v>0</v>
      </c>
      <c r="F5743">
        <v>29</v>
      </c>
      <c r="G5743">
        <v>101.45</v>
      </c>
      <c r="H5743">
        <v>3199.71</v>
      </c>
      <c r="I5743">
        <f t="shared" si="89"/>
        <v>0</v>
      </c>
      <c r="J5743" t="s">
        <v>3686</v>
      </c>
    </row>
    <row r="5744" spans="1:10" hidden="1">
      <c r="A5744">
        <v>22</v>
      </c>
      <c r="B5744">
        <v>0</v>
      </c>
      <c r="C5744">
        <v>4</v>
      </c>
      <c r="D5744">
        <v>4622</v>
      </c>
      <c r="E5744">
        <v>0</v>
      </c>
      <c r="F5744">
        <v>57</v>
      </c>
      <c r="G5744">
        <v>55</v>
      </c>
      <c r="H5744">
        <v>3094.05</v>
      </c>
      <c r="I5744">
        <f t="shared" si="89"/>
        <v>0</v>
      </c>
      <c r="J5744" t="s">
        <v>3686</v>
      </c>
    </row>
    <row r="5745" spans="1:10" hidden="1">
      <c r="A5745">
        <v>44</v>
      </c>
      <c r="B5745">
        <v>2</v>
      </c>
      <c r="C5745">
        <v>4</v>
      </c>
      <c r="D5745">
        <v>5411</v>
      </c>
      <c r="E5745">
        <v>0</v>
      </c>
      <c r="F5745">
        <v>61</v>
      </c>
      <c r="G5745">
        <v>19.75</v>
      </c>
      <c r="H5745">
        <v>2040.42</v>
      </c>
      <c r="I5745">
        <f t="shared" si="89"/>
        <v>0</v>
      </c>
      <c r="J5745" t="s">
        <v>3686</v>
      </c>
    </row>
    <row r="5746" spans="1:10" hidden="1">
      <c r="A5746">
        <v>79</v>
      </c>
      <c r="B5746">
        <v>0</v>
      </c>
      <c r="C5746">
        <v>4</v>
      </c>
      <c r="D5746">
        <v>5994</v>
      </c>
      <c r="E5746">
        <v>0</v>
      </c>
      <c r="F5746">
        <v>48</v>
      </c>
      <c r="G5746">
        <v>108.1</v>
      </c>
      <c r="H5746">
        <v>5543.13</v>
      </c>
      <c r="I5746">
        <f t="shared" si="89"/>
        <v>0</v>
      </c>
      <c r="J5746" t="s">
        <v>3686</v>
      </c>
    </row>
    <row r="5747" spans="1:10" hidden="1">
      <c r="A5747">
        <v>65</v>
      </c>
      <c r="B5747">
        <v>0</v>
      </c>
      <c r="C5747">
        <v>4</v>
      </c>
      <c r="D5747">
        <v>2438</v>
      </c>
      <c r="E5747">
        <v>9</v>
      </c>
      <c r="F5747">
        <v>46</v>
      </c>
      <c r="G5747">
        <v>24.45</v>
      </c>
      <c r="H5747">
        <v>2697.31</v>
      </c>
      <c r="I5747">
        <f t="shared" si="89"/>
        <v>0</v>
      </c>
      <c r="J5747" t="s">
        <v>3686</v>
      </c>
    </row>
    <row r="5748" spans="1:10" hidden="1">
      <c r="A5748">
        <v>32</v>
      </c>
      <c r="B5748">
        <v>0</v>
      </c>
      <c r="C5748">
        <v>4</v>
      </c>
      <c r="D5748">
        <v>2303</v>
      </c>
      <c r="E5748">
        <v>0</v>
      </c>
      <c r="F5748">
        <v>5</v>
      </c>
      <c r="G5748">
        <v>20.350000000000001</v>
      </c>
      <c r="H5748">
        <v>251.65</v>
      </c>
      <c r="I5748">
        <f t="shared" si="89"/>
        <v>0</v>
      </c>
      <c r="J5748" t="s">
        <v>3686</v>
      </c>
    </row>
    <row r="5749" spans="1:10" hidden="1">
      <c r="A5749">
        <v>59</v>
      </c>
      <c r="B5749">
        <v>0</v>
      </c>
      <c r="C5749">
        <v>4</v>
      </c>
      <c r="D5749">
        <v>4862</v>
      </c>
      <c r="E5749">
        <v>0</v>
      </c>
      <c r="F5749">
        <v>12</v>
      </c>
      <c r="G5749">
        <v>19.45</v>
      </c>
      <c r="H5749">
        <v>657.17</v>
      </c>
      <c r="I5749">
        <f t="shared" si="89"/>
        <v>0</v>
      </c>
      <c r="J5749" t="s">
        <v>3686</v>
      </c>
    </row>
    <row r="5750" spans="1:10" hidden="1">
      <c r="A5750">
        <v>55</v>
      </c>
      <c r="B5750">
        <v>0</v>
      </c>
      <c r="C5750">
        <v>4</v>
      </c>
      <c r="D5750">
        <v>4545</v>
      </c>
      <c r="E5750">
        <v>9</v>
      </c>
      <c r="F5750">
        <v>42</v>
      </c>
      <c r="G5750">
        <v>99</v>
      </c>
      <c r="H5750">
        <v>4190.0200000000004</v>
      </c>
      <c r="I5750">
        <f t="shared" si="89"/>
        <v>0</v>
      </c>
      <c r="J5750" t="s">
        <v>3686</v>
      </c>
    </row>
    <row r="5751" spans="1:10" hidden="1">
      <c r="A5751">
        <v>46</v>
      </c>
      <c r="B5751">
        <v>0</v>
      </c>
      <c r="C5751">
        <v>4</v>
      </c>
      <c r="D5751">
        <v>5723</v>
      </c>
      <c r="E5751">
        <v>0</v>
      </c>
      <c r="F5751">
        <v>35</v>
      </c>
      <c r="G5751">
        <v>113.2</v>
      </c>
      <c r="H5751">
        <v>4981.55</v>
      </c>
      <c r="I5751">
        <f t="shared" si="89"/>
        <v>0</v>
      </c>
      <c r="J5751" t="s">
        <v>3686</v>
      </c>
    </row>
    <row r="5752" spans="1:10" hidden="1">
      <c r="A5752">
        <v>27</v>
      </c>
      <c r="B5752">
        <v>2</v>
      </c>
      <c r="C5752">
        <v>4</v>
      </c>
      <c r="D5752">
        <v>3528</v>
      </c>
      <c r="E5752">
        <v>0</v>
      </c>
      <c r="F5752">
        <v>43</v>
      </c>
      <c r="G5752">
        <v>106</v>
      </c>
      <c r="H5752">
        <v>5100.47</v>
      </c>
      <c r="I5752">
        <f t="shared" si="89"/>
        <v>0</v>
      </c>
      <c r="J5752" t="s">
        <v>3686</v>
      </c>
    </row>
    <row r="5753" spans="1:10" hidden="1">
      <c r="A5753">
        <v>54</v>
      </c>
      <c r="B5753">
        <v>0</v>
      </c>
      <c r="C5753">
        <v>4</v>
      </c>
      <c r="D5753">
        <v>5826</v>
      </c>
      <c r="E5753">
        <v>0</v>
      </c>
      <c r="F5753">
        <v>65</v>
      </c>
      <c r="G5753">
        <v>24.8</v>
      </c>
      <c r="H5753">
        <v>4582.5</v>
      </c>
      <c r="I5753">
        <f t="shared" si="89"/>
        <v>0</v>
      </c>
      <c r="J5753" t="s">
        <v>3686</v>
      </c>
    </row>
    <row r="5754" spans="1:10" hidden="1">
      <c r="A5754">
        <v>49</v>
      </c>
      <c r="B5754">
        <v>0</v>
      </c>
      <c r="C5754">
        <v>4</v>
      </c>
      <c r="D5754">
        <v>6170</v>
      </c>
      <c r="E5754">
        <v>1</v>
      </c>
      <c r="F5754">
        <v>70</v>
      </c>
      <c r="G5754">
        <v>26</v>
      </c>
      <c r="H5754">
        <v>2997.45</v>
      </c>
      <c r="I5754">
        <f t="shared" si="89"/>
        <v>0</v>
      </c>
      <c r="J5754" t="s">
        <v>3686</v>
      </c>
    </row>
    <row r="5755" spans="1:10" hidden="1">
      <c r="A5755">
        <v>47</v>
      </c>
      <c r="B5755">
        <v>3</v>
      </c>
      <c r="C5755">
        <v>4</v>
      </c>
      <c r="D5755">
        <v>4952</v>
      </c>
      <c r="E5755">
        <v>1</v>
      </c>
      <c r="F5755">
        <v>59</v>
      </c>
      <c r="G5755">
        <v>111.1</v>
      </c>
      <c r="H5755">
        <v>9275.1</v>
      </c>
      <c r="I5755">
        <f t="shared" si="89"/>
        <v>0</v>
      </c>
      <c r="J5755" t="s">
        <v>3686</v>
      </c>
    </row>
    <row r="5756" spans="1:10" hidden="1">
      <c r="A5756">
        <v>50</v>
      </c>
      <c r="B5756">
        <v>0</v>
      </c>
      <c r="C5756">
        <v>4</v>
      </c>
      <c r="D5756">
        <v>4546</v>
      </c>
      <c r="E5756">
        <v>2</v>
      </c>
      <c r="F5756">
        <v>57</v>
      </c>
      <c r="G5756">
        <v>74.599999999999994</v>
      </c>
      <c r="H5756">
        <v>4746.8599999999997</v>
      </c>
      <c r="I5756">
        <f t="shared" si="89"/>
        <v>0</v>
      </c>
      <c r="J5756" t="s">
        <v>3686</v>
      </c>
    </row>
    <row r="5757" spans="1:10" hidden="1">
      <c r="A5757">
        <v>44</v>
      </c>
      <c r="B5757">
        <v>0</v>
      </c>
      <c r="C5757">
        <v>4</v>
      </c>
      <c r="D5757">
        <v>3969</v>
      </c>
      <c r="E5757">
        <v>0</v>
      </c>
      <c r="F5757">
        <v>2</v>
      </c>
      <c r="G5757">
        <v>74.95</v>
      </c>
      <c r="H5757">
        <v>159.27000000000001</v>
      </c>
      <c r="I5757">
        <f t="shared" si="89"/>
        <v>0</v>
      </c>
      <c r="J5757" t="s">
        <v>3751</v>
      </c>
    </row>
    <row r="5758" spans="1:10" hidden="1">
      <c r="A5758">
        <v>40</v>
      </c>
      <c r="B5758">
        <v>0</v>
      </c>
      <c r="C5758">
        <v>4</v>
      </c>
      <c r="D5758">
        <v>5117</v>
      </c>
      <c r="E5758">
        <v>1</v>
      </c>
      <c r="F5758">
        <v>61</v>
      </c>
      <c r="G5758">
        <v>69.900000000000006</v>
      </c>
      <c r="H5758">
        <v>4512.79</v>
      </c>
      <c r="I5758">
        <f t="shared" si="89"/>
        <v>0</v>
      </c>
      <c r="J5758" t="s">
        <v>3686</v>
      </c>
    </row>
    <row r="5759" spans="1:10" hidden="1">
      <c r="A5759">
        <v>25</v>
      </c>
      <c r="B5759">
        <v>0</v>
      </c>
      <c r="C5759">
        <v>4</v>
      </c>
      <c r="D5759">
        <v>6302</v>
      </c>
      <c r="E5759">
        <v>4</v>
      </c>
      <c r="F5759">
        <v>71</v>
      </c>
      <c r="G5759">
        <v>47.05</v>
      </c>
      <c r="H5759">
        <v>3263.6</v>
      </c>
      <c r="I5759">
        <f t="shared" si="89"/>
        <v>0</v>
      </c>
      <c r="J5759" t="s">
        <v>3686</v>
      </c>
    </row>
    <row r="5760" spans="1:10" hidden="1">
      <c r="A5760">
        <v>54</v>
      </c>
      <c r="B5760">
        <v>0</v>
      </c>
      <c r="C5760">
        <v>4</v>
      </c>
      <c r="D5760">
        <v>4220</v>
      </c>
      <c r="E5760">
        <v>0</v>
      </c>
      <c r="F5760">
        <v>6</v>
      </c>
      <c r="G5760">
        <v>73.849999999999994</v>
      </c>
      <c r="H5760">
        <v>567.44000000000005</v>
      </c>
      <c r="I5760">
        <f t="shared" si="89"/>
        <v>0</v>
      </c>
      <c r="J5760" t="s">
        <v>3686</v>
      </c>
    </row>
    <row r="5761" spans="1:10" hidden="1">
      <c r="A5761">
        <v>37</v>
      </c>
      <c r="B5761">
        <v>0</v>
      </c>
      <c r="C5761">
        <v>4</v>
      </c>
      <c r="D5761">
        <v>5352</v>
      </c>
      <c r="E5761">
        <v>0</v>
      </c>
      <c r="F5761">
        <v>24</v>
      </c>
      <c r="G5761">
        <v>89.55</v>
      </c>
      <c r="H5761">
        <v>2693.03</v>
      </c>
      <c r="I5761">
        <f t="shared" si="89"/>
        <v>0</v>
      </c>
      <c r="J5761" t="s">
        <v>3686</v>
      </c>
    </row>
    <row r="5762" spans="1:10" hidden="1">
      <c r="A5762">
        <v>59</v>
      </c>
      <c r="B5762">
        <v>0</v>
      </c>
      <c r="C5762">
        <v>4</v>
      </c>
      <c r="D5762">
        <v>3027</v>
      </c>
      <c r="E5762">
        <v>0</v>
      </c>
      <c r="F5762">
        <v>4</v>
      </c>
      <c r="G5762">
        <v>20.7</v>
      </c>
      <c r="H5762">
        <v>191.91</v>
      </c>
      <c r="I5762">
        <f t="shared" ref="I5762:I5825" si="90">IF(J5762="Churned",1,0)</f>
        <v>0</v>
      </c>
      <c r="J5762" t="s">
        <v>3686</v>
      </c>
    </row>
    <row r="5763" spans="1:10" hidden="1">
      <c r="A5763">
        <v>45</v>
      </c>
      <c r="B5763">
        <v>4</v>
      </c>
      <c r="C5763">
        <v>4</v>
      </c>
      <c r="D5763">
        <v>2035</v>
      </c>
      <c r="E5763">
        <v>1</v>
      </c>
      <c r="F5763">
        <v>18</v>
      </c>
      <c r="G5763">
        <v>55.95</v>
      </c>
      <c r="H5763">
        <v>1415.26</v>
      </c>
      <c r="I5763">
        <f t="shared" si="90"/>
        <v>0</v>
      </c>
      <c r="J5763" t="s">
        <v>3686</v>
      </c>
    </row>
    <row r="5764" spans="1:10" hidden="1">
      <c r="A5764">
        <v>21</v>
      </c>
      <c r="B5764">
        <v>0</v>
      </c>
      <c r="C5764">
        <v>4</v>
      </c>
      <c r="D5764">
        <v>4077</v>
      </c>
      <c r="E5764">
        <v>1</v>
      </c>
      <c r="F5764">
        <v>48</v>
      </c>
      <c r="G5764">
        <v>60.6</v>
      </c>
      <c r="H5764">
        <v>5231.8100000000004</v>
      </c>
      <c r="I5764">
        <f t="shared" si="90"/>
        <v>0</v>
      </c>
      <c r="J5764" t="s">
        <v>3686</v>
      </c>
    </row>
    <row r="5765" spans="1:10" hidden="1">
      <c r="A5765">
        <v>49</v>
      </c>
      <c r="B5765">
        <v>0</v>
      </c>
      <c r="C5765">
        <v>4</v>
      </c>
      <c r="D5765">
        <v>4452</v>
      </c>
      <c r="E5765">
        <v>0</v>
      </c>
      <c r="F5765">
        <v>15</v>
      </c>
      <c r="G5765">
        <v>89</v>
      </c>
      <c r="H5765">
        <v>1267.6600000000001</v>
      </c>
      <c r="I5765">
        <f t="shared" si="90"/>
        <v>0</v>
      </c>
      <c r="J5765" t="s">
        <v>3686</v>
      </c>
    </row>
    <row r="5766" spans="1:10" hidden="1">
      <c r="A5766">
        <v>33</v>
      </c>
      <c r="B5766">
        <v>0</v>
      </c>
      <c r="C5766">
        <v>4</v>
      </c>
      <c r="D5766">
        <v>5990</v>
      </c>
      <c r="E5766">
        <v>0</v>
      </c>
      <c r="F5766">
        <v>27</v>
      </c>
      <c r="G5766">
        <v>86.45</v>
      </c>
      <c r="H5766">
        <v>2481.2399999999998</v>
      </c>
      <c r="I5766">
        <f t="shared" si="90"/>
        <v>0</v>
      </c>
      <c r="J5766" t="s">
        <v>3686</v>
      </c>
    </row>
    <row r="5767" spans="1:10" hidden="1">
      <c r="A5767">
        <v>35</v>
      </c>
      <c r="B5767">
        <v>0</v>
      </c>
      <c r="C5767">
        <v>4</v>
      </c>
      <c r="D5767">
        <v>3410</v>
      </c>
      <c r="E5767">
        <v>0</v>
      </c>
      <c r="F5767">
        <v>7</v>
      </c>
      <c r="G5767">
        <v>44.4</v>
      </c>
      <c r="H5767">
        <v>265.8</v>
      </c>
      <c r="I5767">
        <f t="shared" si="90"/>
        <v>0</v>
      </c>
      <c r="J5767" t="s">
        <v>3686</v>
      </c>
    </row>
    <row r="5768" spans="1:10" hidden="1">
      <c r="A5768">
        <v>72</v>
      </c>
      <c r="B5768">
        <v>0</v>
      </c>
      <c r="C5768">
        <v>4</v>
      </c>
      <c r="D5768">
        <v>4241</v>
      </c>
      <c r="E5768">
        <v>0</v>
      </c>
      <c r="F5768">
        <v>71</v>
      </c>
      <c r="G5768">
        <v>99.65</v>
      </c>
      <c r="H5768">
        <v>9387.3799999999992</v>
      </c>
      <c r="I5768">
        <f t="shared" si="90"/>
        <v>0</v>
      </c>
      <c r="J5768" t="s">
        <v>3686</v>
      </c>
    </row>
    <row r="5769" spans="1:10" hidden="1">
      <c r="A5769">
        <v>77</v>
      </c>
      <c r="B5769">
        <v>0</v>
      </c>
      <c r="C5769">
        <v>4</v>
      </c>
      <c r="D5769">
        <v>4425</v>
      </c>
      <c r="E5769">
        <v>5</v>
      </c>
      <c r="F5769">
        <v>54</v>
      </c>
      <c r="G5769">
        <v>110.45</v>
      </c>
      <c r="H5769">
        <v>7835.99</v>
      </c>
      <c r="I5769">
        <f t="shared" si="90"/>
        <v>0</v>
      </c>
      <c r="J5769" t="s">
        <v>3686</v>
      </c>
    </row>
    <row r="5770" spans="1:10" hidden="1">
      <c r="A5770">
        <v>75</v>
      </c>
      <c r="B5770">
        <v>0</v>
      </c>
      <c r="C5770">
        <v>4</v>
      </c>
      <c r="D5770">
        <v>3172</v>
      </c>
      <c r="E5770">
        <v>9</v>
      </c>
      <c r="F5770">
        <v>39</v>
      </c>
      <c r="G5770">
        <v>101.25</v>
      </c>
      <c r="H5770">
        <v>4735</v>
      </c>
      <c r="I5770">
        <f t="shared" si="90"/>
        <v>0</v>
      </c>
      <c r="J5770" t="s">
        <v>3686</v>
      </c>
    </row>
    <row r="5771" spans="1:10" hidden="1">
      <c r="A5771">
        <v>73</v>
      </c>
      <c r="B5771">
        <v>0</v>
      </c>
      <c r="C5771">
        <v>4</v>
      </c>
      <c r="D5771">
        <v>5730</v>
      </c>
      <c r="E5771">
        <v>1</v>
      </c>
      <c r="F5771">
        <v>37</v>
      </c>
      <c r="G5771">
        <v>19.600000000000001</v>
      </c>
      <c r="H5771">
        <v>1665.75</v>
      </c>
      <c r="I5771">
        <f t="shared" si="90"/>
        <v>0</v>
      </c>
      <c r="J5771" t="s">
        <v>3686</v>
      </c>
    </row>
    <row r="5772" spans="1:10" hidden="1">
      <c r="A5772">
        <v>77</v>
      </c>
      <c r="B5772">
        <v>0</v>
      </c>
      <c r="C5772">
        <v>4</v>
      </c>
      <c r="D5772">
        <v>6034</v>
      </c>
      <c r="E5772">
        <v>0</v>
      </c>
      <c r="F5772">
        <v>51</v>
      </c>
      <c r="G5772">
        <v>94</v>
      </c>
      <c r="H5772">
        <v>5116.8900000000003</v>
      </c>
      <c r="I5772">
        <f t="shared" si="90"/>
        <v>0</v>
      </c>
      <c r="J5772" t="s">
        <v>3686</v>
      </c>
    </row>
    <row r="5773" spans="1:10" hidden="1">
      <c r="A5773">
        <v>73</v>
      </c>
      <c r="B5773">
        <v>0</v>
      </c>
      <c r="C5773">
        <v>4</v>
      </c>
      <c r="D5773">
        <v>5279</v>
      </c>
      <c r="E5773">
        <v>10</v>
      </c>
      <c r="F5773">
        <v>12</v>
      </c>
      <c r="G5773">
        <v>19.8</v>
      </c>
      <c r="H5773">
        <v>334.73</v>
      </c>
      <c r="I5773">
        <f t="shared" si="90"/>
        <v>0</v>
      </c>
      <c r="J5773" t="s">
        <v>3686</v>
      </c>
    </row>
    <row r="5774" spans="1:10" hidden="1">
      <c r="A5774">
        <v>77</v>
      </c>
      <c r="B5774">
        <v>0</v>
      </c>
      <c r="C5774">
        <v>4</v>
      </c>
      <c r="D5774">
        <v>5511</v>
      </c>
      <c r="E5774">
        <v>9</v>
      </c>
      <c r="F5774">
        <v>16</v>
      </c>
      <c r="G5774">
        <v>64.25</v>
      </c>
      <c r="H5774">
        <v>1396.96</v>
      </c>
      <c r="I5774">
        <f t="shared" si="90"/>
        <v>0</v>
      </c>
      <c r="J5774" t="s">
        <v>3686</v>
      </c>
    </row>
    <row r="5775" spans="1:10" hidden="1">
      <c r="A5775">
        <v>69</v>
      </c>
      <c r="B5775">
        <v>0</v>
      </c>
      <c r="C5775">
        <v>4</v>
      </c>
      <c r="D5775">
        <v>5500</v>
      </c>
      <c r="E5775">
        <v>1</v>
      </c>
      <c r="F5775">
        <v>66</v>
      </c>
      <c r="G5775">
        <v>56.6</v>
      </c>
      <c r="H5775">
        <v>3789.2</v>
      </c>
      <c r="I5775">
        <f t="shared" si="90"/>
        <v>0</v>
      </c>
      <c r="J5775" t="s">
        <v>3686</v>
      </c>
    </row>
    <row r="5776" spans="1:10" hidden="1">
      <c r="A5776">
        <v>45</v>
      </c>
      <c r="B5776">
        <v>0</v>
      </c>
      <c r="C5776">
        <v>4</v>
      </c>
      <c r="D5776">
        <v>4823</v>
      </c>
      <c r="E5776">
        <v>10</v>
      </c>
      <c r="F5776">
        <v>2</v>
      </c>
      <c r="G5776">
        <v>20</v>
      </c>
      <c r="H5776">
        <v>106.76</v>
      </c>
      <c r="I5776">
        <f t="shared" si="90"/>
        <v>0</v>
      </c>
      <c r="J5776" t="s">
        <v>3751</v>
      </c>
    </row>
    <row r="5777" spans="1:10" hidden="1">
      <c r="A5777">
        <v>38</v>
      </c>
      <c r="B5777">
        <v>0</v>
      </c>
      <c r="C5777">
        <v>4</v>
      </c>
      <c r="D5777">
        <v>3449</v>
      </c>
      <c r="E5777">
        <v>0</v>
      </c>
      <c r="F5777">
        <v>3</v>
      </c>
      <c r="G5777">
        <v>107.95</v>
      </c>
      <c r="H5777">
        <v>456.1</v>
      </c>
      <c r="I5777">
        <f t="shared" si="90"/>
        <v>0</v>
      </c>
      <c r="J5777" t="s">
        <v>3751</v>
      </c>
    </row>
    <row r="5778" spans="1:10" hidden="1">
      <c r="A5778">
        <v>38</v>
      </c>
      <c r="B5778">
        <v>0</v>
      </c>
      <c r="C5778">
        <v>4</v>
      </c>
      <c r="D5778">
        <v>3766</v>
      </c>
      <c r="E5778">
        <v>8</v>
      </c>
      <c r="F5778">
        <v>21</v>
      </c>
      <c r="G5778">
        <v>28.5</v>
      </c>
      <c r="H5778">
        <v>629.35</v>
      </c>
      <c r="I5778">
        <f t="shared" si="90"/>
        <v>0</v>
      </c>
      <c r="J5778" t="s">
        <v>3686</v>
      </c>
    </row>
    <row r="5779" spans="1:10" hidden="1">
      <c r="A5779">
        <v>45</v>
      </c>
      <c r="B5779">
        <v>0</v>
      </c>
      <c r="C5779">
        <v>4</v>
      </c>
      <c r="D5779">
        <v>5682</v>
      </c>
      <c r="E5779">
        <v>3</v>
      </c>
      <c r="F5779">
        <v>25</v>
      </c>
      <c r="G5779">
        <v>20.95</v>
      </c>
      <c r="H5779">
        <v>1122.1500000000001</v>
      </c>
      <c r="I5779">
        <f t="shared" si="90"/>
        <v>0</v>
      </c>
      <c r="J5779" t="s">
        <v>3686</v>
      </c>
    </row>
    <row r="5780" spans="1:10" hidden="1">
      <c r="A5780">
        <v>57</v>
      </c>
      <c r="B5780">
        <v>0</v>
      </c>
      <c r="C5780">
        <v>4</v>
      </c>
      <c r="D5780">
        <v>5974</v>
      </c>
      <c r="E5780">
        <v>0</v>
      </c>
      <c r="F5780">
        <v>62</v>
      </c>
      <c r="G5780">
        <v>74.3</v>
      </c>
      <c r="H5780">
        <v>7074.51</v>
      </c>
      <c r="I5780">
        <f t="shared" si="90"/>
        <v>0</v>
      </c>
      <c r="J5780" t="s">
        <v>3686</v>
      </c>
    </row>
    <row r="5781" spans="1:10" hidden="1">
      <c r="A5781">
        <v>20</v>
      </c>
      <c r="B5781">
        <v>0</v>
      </c>
      <c r="C5781">
        <v>4</v>
      </c>
      <c r="D5781">
        <v>6064</v>
      </c>
      <c r="E5781">
        <v>10</v>
      </c>
      <c r="F5781">
        <v>57</v>
      </c>
      <c r="G5781">
        <v>19.600000000000001</v>
      </c>
      <c r="H5781">
        <v>2461.21</v>
      </c>
      <c r="I5781">
        <f t="shared" si="90"/>
        <v>0</v>
      </c>
      <c r="J5781" t="s">
        <v>3686</v>
      </c>
    </row>
    <row r="5782" spans="1:10" hidden="1">
      <c r="A5782">
        <v>47</v>
      </c>
      <c r="B5782">
        <v>0</v>
      </c>
      <c r="C5782">
        <v>4</v>
      </c>
      <c r="D5782">
        <v>5712</v>
      </c>
      <c r="E5782">
        <v>5</v>
      </c>
      <c r="F5782">
        <v>55</v>
      </c>
      <c r="G5782">
        <v>59.45</v>
      </c>
      <c r="H5782">
        <v>5186.3500000000004</v>
      </c>
      <c r="I5782">
        <f t="shared" si="90"/>
        <v>0</v>
      </c>
      <c r="J5782" t="s">
        <v>3686</v>
      </c>
    </row>
    <row r="5783" spans="1:10" hidden="1">
      <c r="A5783">
        <v>56</v>
      </c>
      <c r="B5783">
        <v>0</v>
      </c>
      <c r="C5783">
        <v>4</v>
      </c>
      <c r="D5783">
        <v>2927</v>
      </c>
      <c r="E5783">
        <v>0</v>
      </c>
      <c r="F5783">
        <v>20</v>
      </c>
      <c r="G5783">
        <v>90.7</v>
      </c>
      <c r="H5783">
        <v>2289.5500000000002</v>
      </c>
      <c r="I5783">
        <f t="shared" si="90"/>
        <v>0</v>
      </c>
      <c r="J5783" t="s">
        <v>3686</v>
      </c>
    </row>
    <row r="5784" spans="1:10" hidden="1">
      <c r="A5784">
        <v>54</v>
      </c>
      <c r="B5784">
        <v>0</v>
      </c>
      <c r="C5784">
        <v>4</v>
      </c>
      <c r="D5784">
        <v>4864</v>
      </c>
      <c r="E5784">
        <v>0</v>
      </c>
      <c r="F5784">
        <v>1</v>
      </c>
      <c r="G5784">
        <v>44.6</v>
      </c>
      <c r="H5784">
        <v>89.88</v>
      </c>
      <c r="I5784">
        <f t="shared" si="90"/>
        <v>0</v>
      </c>
      <c r="J5784" t="s">
        <v>3751</v>
      </c>
    </row>
    <row r="5785" spans="1:10" hidden="1">
      <c r="A5785">
        <v>24</v>
      </c>
      <c r="B5785">
        <v>0</v>
      </c>
      <c r="C5785">
        <v>4</v>
      </c>
      <c r="D5785">
        <v>2515</v>
      </c>
      <c r="E5785">
        <v>0</v>
      </c>
      <c r="F5785">
        <v>2</v>
      </c>
      <c r="G5785">
        <v>24.3</v>
      </c>
      <c r="H5785">
        <v>38.450000000000003</v>
      </c>
      <c r="I5785">
        <f t="shared" si="90"/>
        <v>0</v>
      </c>
      <c r="J5785" t="s">
        <v>3751</v>
      </c>
    </row>
    <row r="5786" spans="1:10" hidden="1">
      <c r="A5786">
        <v>38</v>
      </c>
      <c r="B5786">
        <v>0</v>
      </c>
      <c r="C5786">
        <v>4</v>
      </c>
      <c r="D5786">
        <v>3349</v>
      </c>
      <c r="E5786">
        <v>0</v>
      </c>
      <c r="F5786">
        <v>19</v>
      </c>
      <c r="G5786">
        <v>69.599999999999994</v>
      </c>
      <c r="H5786">
        <v>1655.99</v>
      </c>
      <c r="I5786">
        <f t="shared" si="90"/>
        <v>0</v>
      </c>
      <c r="J5786" t="s">
        <v>3686</v>
      </c>
    </row>
    <row r="5787" spans="1:10" hidden="1">
      <c r="A5787">
        <v>45</v>
      </c>
      <c r="B5787">
        <v>0</v>
      </c>
      <c r="C5787">
        <v>4</v>
      </c>
      <c r="D5787">
        <v>4350</v>
      </c>
      <c r="E5787">
        <v>6</v>
      </c>
      <c r="F5787">
        <v>60</v>
      </c>
      <c r="G5787">
        <v>109.45</v>
      </c>
      <c r="H5787">
        <v>6848.25</v>
      </c>
      <c r="I5787">
        <f t="shared" si="90"/>
        <v>0</v>
      </c>
      <c r="J5787" t="s">
        <v>3686</v>
      </c>
    </row>
    <row r="5788" spans="1:10" hidden="1">
      <c r="A5788">
        <v>19</v>
      </c>
      <c r="B5788">
        <v>1</v>
      </c>
      <c r="C5788">
        <v>4</v>
      </c>
      <c r="D5788">
        <v>4621</v>
      </c>
      <c r="E5788">
        <v>0</v>
      </c>
      <c r="F5788">
        <v>12</v>
      </c>
      <c r="G5788">
        <v>84.05</v>
      </c>
      <c r="H5788">
        <v>1180.75</v>
      </c>
      <c r="I5788">
        <f t="shared" si="90"/>
        <v>0</v>
      </c>
      <c r="J5788" t="s">
        <v>3686</v>
      </c>
    </row>
    <row r="5789" spans="1:10" hidden="1">
      <c r="A5789">
        <v>54</v>
      </c>
      <c r="B5789">
        <v>3</v>
      </c>
      <c r="C5789">
        <v>4</v>
      </c>
      <c r="D5789">
        <v>4967</v>
      </c>
      <c r="E5789">
        <v>3</v>
      </c>
      <c r="F5789">
        <v>68</v>
      </c>
      <c r="G5789">
        <v>111.75</v>
      </c>
      <c r="H5789">
        <v>8470.7800000000007</v>
      </c>
      <c r="I5789">
        <f t="shared" si="90"/>
        <v>0</v>
      </c>
      <c r="J5789" t="s">
        <v>3686</v>
      </c>
    </row>
    <row r="5790" spans="1:10" hidden="1">
      <c r="A5790">
        <v>36</v>
      </c>
      <c r="B5790">
        <v>0</v>
      </c>
      <c r="C5790">
        <v>4</v>
      </c>
      <c r="D5790">
        <v>3175</v>
      </c>
      <c r="E5790">
        <v>0</v>
      </c>
      <c r="F5790">
        <v>31</v>
      </c>
      <c r="G5790">
        <v>72.45</v>
      </c>
      <c r="H5790">
        <v>3434.38</v>
      </c>
      <c r="I5790">
        <f t="shared" si="90"/>
        <v>0</v>
      </c>
      <c r="J5790" t="s">
        <v>3686</v>
      </c>
    </row>
    <row r="5791" spans="1:10" hidden="1">
      <c r="A5791">
        <v>56</v>
      </c>
      <c r="B5791">
        <v>0</v>
      </c>
      <c r="C5791">
        <v>4</v>
      </c>
      <c r="D5791">
        <v>4928</v>
      </c>
      <c r="E5791">
        <v>0</v>
      </c>
      <c r="F5791">
        <v>66</v>
      </c>
      <c r="G5791">
        <v>92.15</v>
      </c>
      <c r="H5791">
        <v>7355.78</v>
      </c>
      <c r="I5791">
        <f t="shared" si="90"/>
        <v>0</v>
      </c>
      <c r="J5791" t="s">
        <v>3686</v>
      </c>
    </row>
    <row r="5792" spans="1:10" hidden="1">
      <c r="A5792">
        <v>40</v>
      </c>
      <c r="B5792">
        <v>0</v>
      </c>
      <c r="C5792">
        <v>4</v>
      </c>
      <c r="D5792">
        <v>2682</v>
      </c>
      <c r="E5792">
        <v>0</v>
      </c>
      <c r="F5792">
        <v>35</v>
      </c>
      <c r="G5792">
        <v>19.25</v>
      </c>
      <c r="H5792">
        <v>826.3</v>
      </c>
      <c r="I5792">
        <f t="shared" si="90"/>
        <v>0</v>
      </c>
      <c r="J5792" t="s">
        <v>3686</v>
      </c>
    </row>
    <row r="5793" spans="1:10" hidden="1">
      <c r="A5793">
        <v>48</v>
      </c>
      <c r="B5793">
        <v>0</v>
      </c>
      <c r="C5793">
        <v>4</v>
      </c>
      <c r="D5793">
        <v>5648</v>
      </c>
      <c r="E5793">
        <v>9</v>
      </c>
      <c r="F5793">
        <v>56</v>
      </c>
      <c r="G5793">
        <v>109.8</v>
      </c>
      <c r="H5793">
        <v>8224.2099999999991</v>
      </c>
      <c r="I5793">
        <f t="shared" si="90"/>
        <v>0</v>
      </c>
      <c r="J5793" t="s">
        <v>3686</v>
      </c>
    </row>
    <row r="5794" spans="1:10" hidden="1">
      <c r="A5794">
        <v>49</v>
      </c>
      <c r="B5794">
        <v>3</v>
      </c>
      <c r="C5794">
        <v>4</v>
      </c>
      <c r="D5794">
        <v>4630</v>
      </c>
      <c r="E5794">
        <v>9</v>
      </c>
      <c r="F5794">
        <v>46</v>
      </c>
      <c r="G5794">
        <v>19.399999999999999</v>
      </c>
      <c r="H5794">
        <v>1541.43</v>
      </c>
      <c r="I5794">
        <f t="shared" si="90"/>
        <v>0</v>
      </c>
      <c r="J5794" t="s">
        <v>3686</v>
      </c>
    </row>
    <row r="5795" spans="1:10" hidden="1">
      <c r="A5795">
        <v>33</v>
      </c>
      <c r="B5795">
        <v>1</v>
      </c>
      <c r="C5795">
        <v>4</v>
      </c>
      <c r="D5795">
        <v>4120</v>
      </c>
      <c r="E5795">
        <v>3</v>
      </c>
      <c r="F5795">
        <v>64</v>
      </c>
      <c r="G5795">
        <v>60.05</v>
      </c>
      <c r="H5795">
        <v>3845.45</v>
      </c>
      <c r="I5795">
        <f t="shared" si="90"/>
        <v>0</v>
      </c>
      <c r="J5795" t="s">
        <v>3686</v>
      </c>
    </row>
    <row r="5796" spans="1:10" hidden="1">
      <c r="A5796">
        <v>54</v>
      </c>
      <c r="B5796">
        <v>0</v>
      </c>
      <c r="C5796">
        <v>4</v>
      </c>
      <c r="D5796">
        <v>3859</v>
      </c>
      <c r="E5796">
        <v>0</v>
      </c>
      <c r="F5796">
        <v>41</v>
      </c>
      <c r="G5796">
        <v>74.650000000000006</v>
      </c>
      <c r="H5796">
        <v>4464.93</v>
      </c>
      <c r="I5796">
        <f t="shared" si="90"/>
        <v>0</v>
      </c>
      <c r="J5796" t="s">
        <v>3686</v>
      </c>
    </row>
    <row r="5797" spans="1:10" hidden="1">
      <c r="A5797">
        <v>46</v>
      </c>
      <c r="B5797">
        <v>2</v>
      </c>
      <c r="C5797">
        <v>4</v>
      </c>
      <c r="D5797">
        <v>5626</v>
      </c>
      <c r="E5797">
        <v>6</v>
      </c>
      <c r="F5797">
        <v>67</v>
      </c>
      <c r="G5797">
        <v>20.8</v>
      </c>
      <c r="H5797">
        <v>2002.84</v>
      </c>
      <c r="I5797">
        <f t="shared" si="90"/>
        <v>0</v>
      </c>
      <c r="J5797" t="s">
        <v>3686</v>
      </c>
    </row>
    <row r="5798" spans="1:10" hidden="1">
      <c r="A5798">
        <v>48</v>
      </c>
      <c r="B5798">
        <v>1</v>
      </c>
      <c r="C5798">
        <v>4</v>
      </c>
      <c r="D5798">
        <v>3163</v>
      </c>
      <c r="E5798">
        <v>3</v>
      </c>
      <c r="F5798">
        <v>32</v>
      </c>
      <c r="G5798">
        <v>35.15</v>
      </c>
      <c r="H5798">
        <v>1051.05</v>
      </c>
      <c r="I5798">
        <f t="shared" si="90"/>
        <v>0</v>
      </c>
      <c r="J5798" t="s">
        <v>3686</v>
      </c>
    </row>
    <row r="5799" spans="1:10" hidden="1">
      <c r="A5799">
        <v>47</v>
      </c>
      <c r="B5799">
        <v>1</v>
      </c>
      <c r="C5799">
        <v>4</v>
      </c>
      <c r="D5799">
        <v>5119</v>
      </c>
      <c r="E5799">
        <v>9</v>
      </c>
      <c r="F5799">
        <v>43</v>
      </c>
      <c r="G5799">
        <v>24.45</v>
      </c>
      <c r="H5799">
        <v>2157.11</v>
      </c>
      <c r="I5799">
        <f t="shared" si="90"/>
        <v>0</v>
      </c>
      <c r="J5799" t="s">
        <v>3686</v>
      </c>
    </row>
    <row r="5800" spans="1:10" hidden="1">
      <c r="A5800">
        <v>48</v>
      </c>
      <c r="B5800">
        <v>0</v>
      </c>
      <c r="C5800">
        <v>4</v>
      </c>
      <c r="D5800">
        <v>5153</v>
      </c>
      <c r="E5800">
        <v>10</v>
      </c>
      <c r="F5800">
        <v>72</v>
      </c>
      <c r="G5800">
        <v>96.6</v>
      </c>
      <c r="H5800">
        <v>8849.98</v>
      </c>
      <c r="I5800">
        <f t="shared" si="90"/>
        <v>0</v>
      </c>
      <c r="J5800" t="s">
        <v>3686</v>
      </c>
    </row>
    <row r="5801" spans="1:10" hidden="1">
      <c r="A5801">
        <v>57</v>
      </c>
      <c r="B5801">
        <v>0</v>
      </c>
      <c r="C5801">
        <v>4</v>
      </c>
      <c r="D5801">
        <v>3061</v>
      </c>
      <c r="E5801">
        <v>0</v>
      </c>
      <c r="F5801">
        <v>48</v>
      </c>
      <c r="G5801">
        <v>99</v>
      </c>
      <c r="H5801">
        <v>5026.1099999999997</v>
      </c>
      <c r="I5801">
        <f t="shared" si="90"/>
        <v>0</v>
      </c>
      <c r="J5801" t="s">
        <v>3686</v>
      </c>
    </row>
    <row r="5802" spans="1:10" hidden="1">
      <c r="A5802">
        <v>59</v>
      </c>
      <c r="B5802">
        <v>0</v>
      </c>
      <c r="C5802">
        <v>4</v>
      </c>
      <c r="D5802">
        <v>3836</v>
      </c>
      <c r="E5802">
        <v>0</v>
      </c>
      <c r="F5802">
        <v>32</v>
      </c>
      <c r="G5802">
        <v>19.8</v>
      </c>
      <c r="H5802">
        <v>1416.18</v>
      </c>
      <c r="I5802">
        <f t="shared" si="90"/>
        <v>0</v>
      </c>
      <c r="J5802" t="s">
        <v>3686</v>
      </c>
    </row>
    <row r="5803" spans="1:10" hidden="1">
      <c r="A5803">
        <v>70</v>
      </c>
      <c r="B5803">
        <v>0</v>
      </c>
      <c r="C5803">
        <v>4</v>
      </c>
      <c r="D5803">
        <v>5741</v>
      </c>
      <c r="E5803">
        <v>4</v>
      </c>
      <c r="F5803">
        <v>45</v>
      </c>
      <c r="G5803">
        <v>25.9</v>
      </c>
      <c r="H5803">
        <v>2228.65</v>
      </c>
      <c r="I5803">
        <f t="shared" si="90"/>
        <v>0</v>
      </c>
      <c r="J5803" t="s">
        <v>3686</v>
      </c>
    </row>
    <row r="5804" spans="1:10" hidden="1">
      <c r="A5804">
        <v>71</v>
      </c>
      <c r="B5804">
        <v>0</v>
      </c>
      <c r="C5804">
        <v>4</v>
      </c>
      <c r="D5804">
        <v>3617</v>
      </c>
      <c r="E5804">
        <v>2</v>
      </c>
      <c r="F5804">
        <v>35</v>
      </c>
      <c r="G5804">
        <v>91.5</v>
      </c>
      <c r="H5804">
        <v>4120.3100000000004</v>
      </c>
      <c r="I5804">
        <f t="shared" si="90"/>
        <v>0</v>
      </c>
      <c r="J5804" t="s">
        <v>3686</v>
      </c>
    </row>
    <row r="5805" spans="1:10" hidden="1">
      <c r="A5805">
        <v>79</v>
      </c>
      <c r="B5805">
        <v>0</v>
      </c>
      <c r="C5805">
        <v>4</v>
      </c>
      <c r="D5805">
        <v>5744</v>
      </c>
      <c r="E5805">
        <v>1</v>
      </c>
      <c r="F5805">
        <v>36</v>
      </c>
      <c r="G5805">
        <v>20.85</v>
      </c>
      <c r="H5805">
        <v>1174.01</v>
      </c>
      <c r="I5805">
        <f t="shared" si="90"/>
        <v>0</v>
      </c>
      <c r="J5805" t="s">
        <v>3686</v>
      </c>
    </row>
    <row r="5806" spans="1:10" hidden="1">
      <c r="A5806">
        <v>48</v>
      </c>
      <c r="B5806">
        <v>0</v>
      </c>
      <c r="C5806">
        <v>4</v>
      </c>
      <c r="D5806">
        <v>3762</v>
      </c>
      <c r="E5806">
        <v>0</v>
      </c>
      <c r="F5806">
        <v>15</v>
      </c>
      <c r="G5806">
        <v>48.85</v>
      </c>
      <c r="H5806">
        <v>803.01</v>
      </c>
      <c r="I5806">
        <f t="shared" si="90"/>
        <v>0</v>
      </c>
      <c r="J5806" t="s">
        <v>3686</v>
      </c>
    </row>
    <row r="5807" spans="1:10" hidden="1">
      <c r="A5807">
        <v>64</v>
      </c>
      <c r="B5807">
        <v>0</v>
      </c>
      <c r="C5807">
        <v>4</v>
      </c>
      <c r="D5807">
        <v>4090</v>
      </c>
      <c r="E5807">
        <v>4</v>
      </c>
      <c r="F5807">
        <v>71</v>
      </c>
      <c r="G5807">
        <v>81.849999999999994</v>
      </c>
      <c r="H5807">
        <v>6366.73</v>
      </c>
      <c r="I5807">
        <f t="shared" si="90"/>
        <v>0</v>
      </c>
      <c r="J5807" t="s">
        <v>3686</v>
      </c>
    </row>
    <row r="5808" spans="1:10" hidden="1">
      <c r="A5808">
        <v>26</v>
      </c>
      <c r="B5808">
        <v>0</v>
      </c>
      <c r="C5808">
        <v>4</v>
      </c>
      <c r="D5808">
        <v>2182</v>
      </c>
      <c r="E5808">
        <v>0</v>
      </c>
      <c r="F5808">
        <v>5</v>
      </c>
      <c r="G5808">
        <v>53.8</v>
      </c>
      <c r="H5808">
        <v>540.95000000000005</v>
      </c>
      <c r="I5808">
        <f t="shared" si="90"/>
        <v>0</v>
      </c>
      <c r="J5808" t="s">
        <v>3686</v>
      </c>
    </row>
    <row r="5809" spans="1:10" hidden="1">
      <c r="A5809">
        <v>64</v>
      </c>
      <c r="B5809">
        <v>0</v>
      </c>
      <c r="C5809">
        <v>4</v>
      </c>
      <c r="D5809">
        <v>3171</v>
      </c>
      <c r="E5809">
        <v>0</v>
      </c>
      <c r="F5809">
        <v>30</v>
      </c>
      <c r="G5809">
        <v>90.4</v>
      </c>
      <c r="H5809">
        <v>3036.35</v>
      </c>
      <c r="I5809">
        <f t="shared" si="90"/>
        <v>0</v>
      </c>
      <c r="J5809" t="s">
        <v>3686</v>
      </c>
    </row>
    <row r="5810" spans="1:10" hidden="1">
      <c r="A5810">
        <v>25</v>
      </c>
      <c r="B5810">
        <v>0</v>
      </c>
      <c r="C5810">
        <v>4</v>
      </c>
      <c r="D5810">
        <v>4778</v>
      </c>
      <c r="E5810">
        <v>9</v>
      </c>
      <c r="F5810">
        <v>54</v>
      </c>
      <c r="G5810">
        <v>30.4</v>
      </c>
      <c r="H5810">
        <v>1621.35</v>
      </c>
      <c r="I5810">
        <f t="shared" si="90"/>
        <v>0</v>
      </c>
      <c r="J5810" t="s">
        <v>3686</v>
      </c>
    </row>
    <row r="5811" spans="1:10" hidden="1">
      <c r="A5811">
        <v>56</v>
      </c>
      <c r="B5811">
        <v>2</v>
      </c>
      <c r="C5811">
        <v>4</v>
      </c>
      <c r="D5811">
        <v>3172</v>
      </c>
      <c r="E5811">
        <v>0</v>
      </c>
      <c r="F5811">
        <v>2</v>
      </c>
      <c r="G5811">
        <v>60.95</v>
      </c>
      <c r="H5811">
        <v>164.36</v>
      </c>
      <c r="I5811">
        <f t="shared" si="90"/>
        <v>0</v>
      </c>
      <c r="J5811" t="s">
        <v>3751</v>
      </c>
    </row>
    <row r="5812" spans="1:10" hidden="1">
      <c r="A5812">
        <v>62</v>
      </c>
      <c r="B5812">
        <v>0</v>
      </c>
      <c r="C5812">
        <v>4</v>
      </c>
      <c r="D5812">
        <v>5586</v>
      </c>
      <c r="E5812">
        <v>0</v>
      </c>
      <c r="F5812">
        <v>19</v>
      </c>
      <c r="G5812">
        <v>20.25</v>
      </c>
      <c r="H5812">
        <v>736.48</v>
      </c>
      <c r="I5812">
        <f t="shared" si="90"/>
        <v>0</v>
      </c>
      <c r="J5812" t="s">
        <v>3686</v>
      </c>
    </row>
    <row r="5813" spans="1:10" hidden="1">
      <c r="A5813">
        <v>45</v>
      </c>
      <c r="B5813">
        <v>2</v>
      </c>
      <c r="C5813">
        <v>4</v>
      </c>
      <c r="D5813">
        <v>3629</v>
      </c>
      <c r="E5813">
        <v>3</v>
      </c>
      <c r="F5813">
        <v>47</v>
      </c>
      <c r="G5813">
        <v>24.55</v>
      </c>
      <c r="H5813">
        <v>1897.41</v>
      </c>
      <c r="I5813">
        <f t="shared" si="90"/>
        <v>0</v>
      </c>
      <c r="J5813" t="s">
        <v>3686</v>
      </c>
    </row>
    <row r="5814" spans="1:10" hidden="1">
      <c r="A5814">
        <v>54</v>
      </c>
      <c r="B5814">
        <v>2</v>
      </c>
      <c r="C5814">
        <v>4</v>
      </c>
      <c r="D5814">
        <v>4616</v>
      </c>
      <c r="E5814">
        <v>6</v>
      </c>
      <c r="F5814">
        <v>72</v>
      </c>
      <c r="G5814">
        <v>98.65</v>
      </c>
      <c r="H5814">
        <v>9664.57</v>
      </c>
      <c r="I5814">
        <f t="shared" si="90"/>
        <v>0</v>
      </c>
      <c r="J5814" t="s">
        <v>3686</v>
      </c>
    </row>
    <row r="5815" spans="1:10" hidden="1">
      <c r="A5815">
        <v>45</v>
      </c>
      <c r="B5815">
        <v>0</v>
      </c>
      <c r="C5815">
        <v>4</v>
      </c>
      <c r="D5815">
        <v>5320</v>
      </c>
      <c r="E5815">
        <v>0</v>
      </c>
      <c r="F5815">
        <v>31</v>
      </c>
      <c r="G5815">
        <v>104.35</v>
      </c>
      <c r="H5815">
        <v>4622.6099999999997</v>
      </c>
      <c r="I5815">
        <f t="shared" si="90"/>
        <v>0</v>
      </c>
      <c r="J5815" t="s">
        <v>3686</v>
      </c>
    </row>
    <row r="5816" spans="1:10" hidden="1">
      <c r="A5816">
        <v>28</v>
      </c>
      <c r="B5816">
        <v>0</v>
      </c>
      <c r="C5816">
        <v>4</v>
      </c>
      <c r="D5816">
        <v>5709</v>
      </c>
      <c r="E5816">
        <v>0</v>
      </c>
      <c r="F5816">
        <v>58</v>
      </c>
      <c r="G5816">
        <v>79.8</v>
      </c>
      <c r="H5816">
        <v>5844.03</v>
      </c>
      <c r="I5816">
        <f t="shared" si="90"/>
        <v>0</v>
      </c>
      <c r="J5816" t="s">
        <v>3686</v>
      </c>
    </row>
    <row r="5817" spans="1:10" hidden="1">
      <c r="A5817">
        <v>61</v>
      </c>
      <c r="B5817">
        <v>2</v>
      </c>
      <c r="C5817">
        <v>4</v>
      </c>
      <c r="D5817">
        <v>4436</v>
      </c>
      <c r="E5817">
        <v>2</v>
      </c>
      <c r="F5817">
        <v>61</v>
      </c>
      <c r="G5817">
        <v>68.05</v>
      </c>
      <c r="H5817">
        <v>6739.16</v>
      </c>
      <c r="I5817">
        <f t="shared" si="90"/>
        <v>0</v>
      </c>
      <c r="J5817" t="s">
        <v>3686</v>
      </c>
    </row>
    <row r="5818" spans="1:10" hidden="1">
      <c r="A5818">
        <v>23</v>
      </c>
      <c r="B5818">
        <v>0</v>
      </c>
      <c r="C5818">
        <v>4</v>
      </c>
      <c r="D5818">
        <v>4933</v>
      </c>
      <c r="E5818">
        <v>0</v>
      </c>
      <c r="F5818">
        <v>38</v>
      </c>
      <c r="G5818">
        <v>66.150000000000006</v>
      </c>
      <c r="H5818">
        <v>3287.72</v>
      </c>
      <c r="I5818">
        <f t="shared" si="90"/>
        <v>0</v>
      </c>
      <c r="J5818" t="s">
        <v>3686</v>
      </c>
    </row>
    <row r="5819" spans="1:10" hidden="1">
      <c r="A5819">
        <v>47</v>
      </c>
      <c r="B5819">
        <v>3</v>
      </c>
      <c r="C5819">
        <v>4</v>
      </c>
      <c r="D5819">
        <v>4896</v>
      </c>
      <c r="E5819">
        <v>9</v>
      </c>
      <c r="F5819">
        <v>23</v>
      </c>
      <c r="G5819">
        <v>19.649999999999999</v>
      </c>
      <c r="H5819">
        <v>494.79</v>
      </c>
      <c r="I5819">
        <f t="shared" si="90"/>
        <v>0</v>
      </c>
      <c r="J5819" t="s">
        <v>3686</v>
      </c>
    </row>
    <row r="5820" spans="1:10" hidden="1">
      <c r="A5820">
        <v>23</v>
      </c>
      <c r="B5820">
        <v>3</v>
      </c>
      <c r="C5820">
        <v>4</v>
      </c>
      <c r="D5820">
        <v>4268</v>
      </c>
      <c r="E5820">
        <v>10</v>
      </c>
      <c r="F5820">
        <v>69</v>
      </c>
      <c r="G5820">
        <v>73.7</v>
      </c>
      <c r="H5820">
        <v>5426.81</v>
      </c>
      <c r="I5820">
        <f t="shared" si="90"/>
        <v>0</v>
      </c>
      <c r="J5820" t="s">
        <v>3686</v>
      </c>
    </row>
    <row r="5821" spans="1:10" hidden="1">
      <c r="A5821">
        <v>39</v>
      </c>
      <c r="B5821">
        <v>2</v>
      </c>
      <c r="C5821">
        <v>4</v>
      </c>
      <c r="D5821">
        <v>5289</v>
      </c>
      <c r="E5821">
        <v>1</v>
      </c>
      <c r="F5821">
        <v>10</v>
      </c>
      <c r="G5821">
        <v>65.900000000000006</v>
      </c>
      <c r="H5821">
        <v>1080.05</v>
      </c>
      <c r="I5821">
        <f t="shared" si="90"/>
        <v>0</v>
      </c>
      <c r="J5821" t="s">
        <v>3686</v>
      </c>
    </row>
    <row r="5822" spans="1:10" hidden="1">
      <c r="A5822">
        <v>24</v>
      </c>
      <c r="B5822">
        <v>0</v>
      </c>
      <c r="C5822">
        <v>4</v>
      </c>
      <c r="D5822">
        <v>2653</v>
      </c>
      <c r="E5822">
        <v>0</v>
      </c>
      <c r="F5822">
        <v>45</v>
      </c>
      <c r="G5822">
        <v>18.850000000000001</v>
      </c>
      <c r="H5822">
        <v>2693.85</v>
      </c>
      <c r="I5822">
        <f t="shared" si="90"/>
        <v>0</v>
      </c>
      <c r="J5822" t="s">
        <v>3686</v>
      </c>
    </row>
    <row r="5823" spans="1:10" hidden="1">
      <c r="A5823">
        <v>59</v>
      </c>
      <c r="B5823">
        <v>0</v>
      </c>
      <c r="C5823">
        <v>4</v>
      </c>
      <c r="D5823">
        <v>6351</v>
      </c>
      <c r="E5823">
        <v>0</v>
      </c>
      <c r="F5823">
        <v>65</v>
      </c>
      <c r="G5823">
        <v>110</v>
      </c>
      <c r="H5823">
        <v>9290.7999999999993</v>
      </c>
      <c r="I5823">
        <f t="shared" si="90"/>
        <v>0</v>
      </c>
      <c r="J5823" t="s">
        <v>3686</v>
      </c>
    </row>
    <row r="5824" spans="1:10" hidden="1">
      <c r="A5824">
        <v>32</v>
      </c>
      <c r="B5824">
        <v>0</v>
      </c>
      <c r="C5824">
        <v>4</v>
      </c>
      <c r="D5824">
        <v>5184</v>
      </c>
      <c r="E5824">
        <v>3</v>
      </c>
      <c r="F5824">
        <v>15</v>
      </c>
      <c r="G5824">
        <v>20.45</v>
      </c>
      <c r="H5824">
        <v>516.95000000000005</v>
      </c>
      <c r="I5824">
        <f t="shared" si="90"/>
        <v>0</v>
      </c>
      <c r="J5824" t="s">
        <v>3686</v>
      </c>
    </row>
    <row r="5825" spans="1:10" hidden="1">
      <c r="A5825">
        <v>47</v>
      </c>
      <c r="B5825">
        <v>2</v>
      </c>
      <c r="C5825">
        <v>4</v>
      </c>
      <c r="D5825">
        <v>3416</v>
      </c>
      <c r="E5825">
        <v>0</v>
      </c>
      <c r="F5825">
        <v>18</v>
      </c>
      <c r="G5825">
        <v>25.3</v>
      </c>
      <c r="H5825">
        <v>998.61</v>
      </c>
      <c r="I5825">
        <f t="shared" si="90"/>
        <v>0</v>
      </c>
      <c r="J5825" t="s">
        <v>3686</v>
      </c>
    </row>
    <row r="5826" spans="1:10" hidden="1">
      <c r="A5826">
        <v>61</v>
      </c>
      <c r="B5826">
        <v>2</v>
      </c>
      <c r="C5826">
        <v>4</v>
      </c>
      <c r="D5826">
        <v>5825</v>
      </c>
      <c r="E5826">
        <v>8</v>
      </c>
      <c r="F5826">
        <v>15</v>
      </c>
      <c r="G5826">
        <v>30.2</v>
      </c>
      <c r="H5826">
        <v>469.65</v>
      </c>
      <c r="I5826">
        <f t="shared" ref="I5826:I5889" si="91">IF(J5826="Churned",1,0)</f>
        <v>0</v>
      </c>
      <c r="J5826" t="s">
        <v>3686</v>
      </c>
    </row>
    <row r="5827" spans="1:10" hidden="1">
      <c r="A5827">
        <v>21</v>
      </c>
      <c r="B5827">
        <v>1</v>
      </c>
      <c r="C5827">
        <v>4</v>
      </c>
      <c r="D5827">
        <v>5382</v>
      </c>
      <c r="E5827">
        <v>0</v>
      </c>
      <c r="F5827">
        <v>34</v>
      </c>
      <c r="G5827">
        <v>103.8</v>
      </c>
      <c r="H5827">
        <v>3616.32</v>
      </c>
      <c r="I5827">
        <f t="shared" si="91"/>
        <v>0</v>
      </c>
      <c r="J5827" t="s">
        <v>3686</v>
      </c>
    </row>
    <row r="5828" spans="1:10" hidden="1">
      <c r="A5828">
        <v>45</v>
      </c>
      <c r="B5828">
        <v>0</v>
      </c>
      <c r="C5828">
        <v>4</v>
      </c>
      <c r="D5828">
        <v>4120</v>
      </c>
      <c r="E5828">
        <v>0</v>
      </c>
      <c r="F5828">
        <v>51</v>
      </c>
      <c r="G5828">
        <v>19.100000000000001</v>
      </c>
      <c r="H5828">
        <v>2503.63</v>
      </c>
      <c r="I5828">
        <f t="shared" si="91"/>
        <v>0</v>
      </c>
      <c r="J5828" t="s">
        <v>3686</v>
      </c>
    </row>
    <row r="5829" spans="1:10" hidden="1">
      <c r="A5829">
        <v>59</v>
      </c>
      <c r="B5829">
        <v>2</v>
      </c>
      <c r="C5829">
        <v>4</v>
      </c>
      <c r="D5829">
        <v>3585</v>
      </c>
      <c r="E5829">
        <v>1</v>
      </c>
      <c r="F5829">
        <v>23</v>
      </c>
      <c r="G5829">
        <v>83.75</v>
      </c>
      <c r="H5829">
        <v>2652.88</v>
      </c>
      <c r="I5829">
        <f t="shared" si="91"/>
        <v>0</v>
      </c>
      <c r="J5829" t="s">
        <v>3686</v>
      </c>
    </row>
    <row r="5830" spans="1:10" hidden="1">
      <c r="A5830">
        <v>35</v>
      </c>
      <c r="B5830">
        <v>0</v>
      </c>
      <c r="C5830">
        <v>4</v>
      </c>
      <c r="D5830">
        <v>5232</v>
      </c>
      <c r="E5830">
        <v>0</v>
      </c>
      <c r="F5830">
        <v>5</v>
      </c>
      <c r="G5830">
        <v>56.15</v>
      </c>
      <c r="H5830">
        <v>425.75</v>
      </c>
      <c r="I5830">
        <f t="shared" si="91"/>
        <v>0</v>
      </c>
      <c r="J5830" t="s">
        <v>3686</v>
      </c>
    </row>
    <row r="5831" spans="1:10" hidden="1">
      <c r="A5831">
        <v>34</v>
      </c>
      <c r="B5831">
        <v>1</v>
      </c>
      <c r="C5831">
        <v>4</v>
      </c>
      <c r="D5831">
        <v>3291</v>
      </c>
      <c r="E5831">
        <v>3</v>
      </c>
      <c r="F5831">
        <v>47</v>
      </c>
      <c r="G5831">
        <v>90.05</v>
      </c>
      <c r="H5831">
        <v>5934.95</v>
      </c>
      <c r="I5831">
        <f t="shared" si="91"/>
        <v>0</v>
      </c>
      <c r="J5831" t="s">
        <v>3686</v>
      </c>
    </row>
    <row r="5832" spans="1:10" hidden="1">
      <c r="A5832">
        <v>30</v>
      </c>
      <c r="B5832">
        <v>0</v>
      </c>
      <c r="C5832">
        <v>4</v>
      </c>
      <c r="D5832">
        <v>5150</v>
      </c>
      <c r="E5832">
        <v>0</v>
      </c>
      <c r="F5832">
        <v>70</v>
      </c>
      <c r="G5832">
        <v>89.75</v>
      </c>
      <c r="H5832">
        <v>8544.2999999999993</v>
      </c>
      <c r="I5832">
        <f t="shared" si="91"/>
        <v>0</v>
      </c>
      <c r="J5832" t="s">
        <v>3686</v>
      </c>
    </row>
    <row r="5833" spans="1:10" hidden="1">
      <c r="A5833">
        <v>23</v>
      </c>
      <c r="B5833">
        <v>2</v>
      </c>
      <c r="C5833">
        <v>4</v>
      </c>
      <c r="D5833">
        <v>4125</v>
      </c>
      <c r="E5833">
        <v>4</v>
      </c>
      <c r="F5833">
        <v>58</v>
      </c>
      <c r="G5833">
        <v>19.55</v>
      </c>
      <c r="H5833">
        <v>3603.81</v>
      </c>
      <c r="I5833">
        <f t="shared" si="91"/>
        <v>0</v>
      </c>
      <c r="J5833" t="s">
        <v>3686</v>
      </c>
    </row>
    <row r="5834" spans="1:10" hidden="1">
      <c r="A5834">
        <v>57</v>
      </c>
      <c r="B5834">
        <v>0</v>
      </c>
      <c r="C5834">
        <v>4</v>
      </c>
      <c r="D5834">
        <v>2657</v>
      </c>
      <c r="E5834">
        <v>0</v>
      </c>
      <c r="F5834">
        <v>4</v>
      </c>
      <c r="G5834">
        <v>29.15</v>
      </c>
      <c r="H5834">
        <v>120.05</v>
      </c>
      <c r="I5834">
        <f t="shared" si="91"/>
        <v>0</v>
      </c>
      <c r="J5834" t="s">
        <v>3686</v>
      </c>
    </row>
    <row r="5835" spans="1:10" hidden="1">
      <c r="A5835">
        <v>64</v>
      </c>
      <c r="B5835">
        <v>0</v>
      </c>
      <c r="C5835">
        <v>4</v>
      </c>
      <c r="D5835">
        <v>5700</v>
      </c>
      <c r="E5835">
        <v>8</v>
      </c>
      <c r="F5835">
        <v>63</v>
      </c>
      <c r="G5835">
        <v>109.25</v>
      </c>
      <c r="H5835">
        <v>7513.61</v>
      </c>
      <c r="I5835">
        <f t="shared" si="91"/>
        <v>0</v>
      </c>
      <c r="J5835" t="s">
        <v>3686</v>
      </c>
    </row>
    <row r="5836" spans="1:10" hidden="1">
      <c r="A5836">
        <v>52</v>
      </c>
      <c r="B5836">
        <v>2</v>
      </c>
      <c r="C5836">
        <v>4</v>
      </c>
      <c r="D5836">
        <v>5478</v>
      </c>
      <c r="E5836">
        <v>0</v>
      </c>
      <c r="F5836">
        <v>72</v>
      </c>
      <c r="G5836">
        <v>19.75</v>
      </c>
      <c r="H5836">
        <v>2636.14</v>
      </c>
      <c r="I5836">
        <f t="shared" si="91"/>
        <v>0</v>
      </c>
      <c r="J5836" t="s">
        <v>3686</v>
      </c>
    </row>
    <row r="5837" spans="1:10" hidden="1">
      <c r="A5837">
        <v>53</v>
      </c>
      <c r="B5837">
        <v>0</v>
      </c>
      <c r="C5837">
        <v>4</v>
      </c>
      <c r="D5837">
        <v>4164</v>
      </c>
      <c r="E5837">
        <v>0</v>
      </c>
      <c r="F5837">
        <v>4</v>
      </c>
      <c r="G5837">
        <v>50.55</v>
      </c>
      <c r="H5837">
        <v>323.93</v>
      </c>
      <c r="I5837">
        <f t="shared" si="91"/>
        <v>0</v>
      </c>
      <c r="J5837" t="s">
        <v>3686</v>
      </c>
    </row>
    <row r="5838" spans="1:10" hidden="1">
      <c r="A5838">
        <v>64</v>
      </c>
      <c r="B5838">
        <v>3</v>
      </c>
      <c r="C5838">
        <v>4</v>
      </c>
      <c r="D5838">
        <v>4874</v>
      </c>
      <c r="E5838">
        <v>8</v>
      </c>
      <c r="F5838">
        <v>72</v>
      </c>
      <c r="G5838">
        <v>74.349999999999994</v>
      </c>
      <c r="H5838">
        <v>6526.52</v>
      </c>
      <c r="I5838">
        <f t="shared" si="91"/>
        <v>0</v>
      </c>
      <c r="J5838" t="s">
        <v>3686</v>
      </c>
    </row>
    <row r="5839" spans="1:10" hidden="1">
      <c r="A5839">
        <v>56</v>
      </c>
      <c r="B5839">
        <v>0</v>
      </c>
      <c r="C5839">
        <v>4</v>
      </c>
      <c r="D5839">
        <v>2399</v>
      </c>
      <c r="E5839">
        <v>0</v>
      </c>
      <c r="F5839">
        <v>42</v>
      </c>
      <c r="G5839">
        <v>79.349999999999994</v>
      </c>
      <c r="H5839">
        <v>3911.52</v>
      </c>
      <c r="I5839">
        <f t="shared" si="91"/>
        <v>0</v>
      </c>
      <c r="J5839" t="s">
        <v>3686</v>
      </c>
    </row>
    <row r="5840" spans="1:10" hidden="1">
      <c r="A5840">
        <v>24</v>
      </c>
      <c r="B5840">
        <v>1</v>
      </c>
      <c r="C5840">
        <v>4</v>
      </c>
      <c r="D5840">
        <v>6357</v>
      </c>
      <c r="E5840">
        <v>8</v>
      </c>
      <c r="F5840">
        <v>56</v>
      </c>
      <c r="G5840">
        <v>72.599999999999994</v>
      </c>
      <c r="H5840">
        <v>4556.43</v>
      </c>
      <c r="I5840">
        <f t="shared" si="91"/>
        <v>0</v>
      </c>
      <c r="J5840" t="s">
        <v>3686</v>
      </c>
    </row>
    <row r="5841" spans="1:10" hidden="1">
      <c r="A5841">
        <v>61</v>
      </c>
      <c r="B5841">
        <v>0</v>
      </c>
      <c r="C5841">
        <v>4</v>
      </c>
      <c r="D5841">
        <v>5371</v>
      </c>
      <c r="E5841">
        <v>0</v>
      </c>
      <c r="F5841">
        <v>57</v>
      </c>
      <c r="G5841">
        <v>79.75</v>
      </c>
      <c r="H5841">
        <v>4956.8999999999996</v>
      </c>
      <c r="I5841">
        <f t="shared" si="91"/>
        <v>0</v>
      </c>
      <c r="J5841" t="s">
        <v>3686</v>
      </c>
    </row>
    <row r="5842" spans="1:10" hidden="1">
      <c r="A5842">
        <v>66</v>
      </c>
      <c r="B5842">
        <v>0</v>
      </c>
      <c r="C5842">
        <v>4</v>
      </c>
      <c r="D5842">
        <v>4368</v>
      </c>
      <c r="E5842">
        <v>1</v>
      </c>
      <c r="F5842">
        <v>56</v>
      </c>
      <c r="G5842">
        <v>68.45</v>
      </c>
      <c r="H5842">
        <v>5515.92</v>
      </c>
      <c r="I5842">
        <f t="shared" si="91"/>
        <v>0</v>
      </c>
      <c r="J5842" t="s">
        <v>3686</v>
      </c>
    </row>
    <row r="5843" spans="1:10" hidden="1">
      <c r="A5843">
        <v>78</v>
      </c>
      <c r="B5843">
        <v>0</v>
      </c>
      <c r="C5843">
        <v>4</v>
      </c>
      <c r="D5843">
        <v>5915</v>
      </c>
      <c r="E5843">
        <v>7</v>
      </c>
      <c r="F5843">
        <v>72</v>
      </c>
      <c r="G5843">
        <v>99.9</v>
      </c>
      <c r="H5843">
        <v>8955.2199999999993</v>
      </c>
      <c r="I5843">
        <f t="shared" si="91"/>
        <v>0</v>
      </c>
      <c r="J5843" t="s">
        <v>3686</v>
      </c>
    </row>
    <row r="5844" spans="1:10" hidden="1">
      <c r="A5844">
        <v>72</v>
      </c>
      <c r="B5844">
        <v>0</v>
      </c>
      <c r="C5844">
        <v>4</v>
      </c>
      <c r="D5844">
        <v>2017</v>
      </c>
      <c r="E5844">
        <v>0</v>
      </c>
      <c r="F5844">
        <v>43</v>
      </c>
      <c r="G5844">
        <v>25.7</v>
      </c>
      <c r="H5844">
        <v>2285.9899999999998</v>
      </c>
      <c r="I5844">
        <f t="shared" si="91"/>
        <v>0</v>
      </c>
      <c r="J5844" t="s">
        <v>3686</v>
      </c>
    </row>
    <row r="5845" spans="1:10" hidden="1">
      <c r="A5845">
        <v>75</v>
      </c>
      <c r="B5845">
        <v>0</v>
      </c>
      <c r="C5845">
        <v>4</v>
      </c>
      <c r="D5845">
        <v>2325</v>
      </c>
      <c r="E5845">
        <v>0</v>
      </c>
      <c r="F5845">
        <v>12</v>
      </c>
      <c r="G5845">
        <v>89.55</v>
      </c>
      <c r="H5845">
        <v>1422.07</v>
      </c>
      <c r="I5845">
        <f t="shared" si="91"/>
        <v>0</v>
      </c>
      <c r="J5845" t="s">
        <v>3686</v>
      </c>
    </row>
    <row r="5846" spans="1:10" hidden="1">
      <c r="A5846">
        <v>60</v>
      </c>
      <c r="B5846">
        <v>0</v>
      </c>
      <c r="C5846">
        <v>4</v>
      </c>
      <c r="D5846">
        <v>4120</v>
      </c>
      <c r="E5846">
        <v>1</v>
      </c>
      <c r="F5846">
        <v>46</v>
      </c>
      <c r="G5846">
        <v>94.65</v>
      </c>
      <c r="H5846">
        <v>4778.4799999999996</v>
      </c>
      <c r="I5846">
        <f t="shared" si="91"/>
        <v>0</v>
      </c>
      <c r="J5846" t="s">
        <v>3686</v>
      </c>
    </row>
    <row r="5847" spans="1:10" hidden="1">
      <c r="A5847">
        <v>42</v>
      </c>
      <c r="B5847">
        <v>0</v>
      </c>
      <c r="C5847">
        <v>4</v>
      </c>
      <c r="D5847">
        <v>4796</v>
      </c>
      <c r="E5847">
        <v>0</v>
      </c>
      <c r="F5847">
        <v>1</v>
      </c>
      <c r="G5847">
        <v>49.8</v>
      </c>
      <c r="H5847">
        <v>53.77</v>
      </c>
      <c r="I5847">
        <f t="shared" si="91"/>
        <v>0</v>
      </c>
      <c r="J5847" t="s">
        <v>3751</v>
      </c>
    </row>
    <row r="5848" spans="1:10" hidden="1">
      <c r="A5848">
        <v>60</v>
      </c>
      <c r="B5848">
        <v>0</v>
      </c>
      <c r="C5848">
        <v>4</v>
      </c>
      <c r="D5848">
        <v>4066</v>
      </c>
      <c r="E5848">
        <v>1</v>
      </c>
      <c r="F5848">
        <v>71</v>
      </c>
      <c r="G5848">
        <v>25</v>
      </c>
      <c r="H5848">
        <v>5161.71</v>
      </c>
      <c r="I5848">
        <f t="shared" si="91"/>
        <v>0</v>
      </c>
      <c r="J5848" t="s">
        <v>3686</v>
      </c>
    </row>
    <row r="5849" spans="1:10" hidden="1">
      <c r="A5849">
        <v>44</v>
      </c>
      <c r="B5849">
        <v>0</v>
      </c>
      <c r="C5849">
        <v>4</v>
      </c>
      <c r="D5849">
        <v>4530</v>
      </c>
      <c r="E5849">
        <v>0</v>
      </c>
      <c r="F5849">
        <v>63</v>
      </c>
      <c r="G5849">
        <v>25.25</v>
      </c>
      <c r="H5849">
        <v>1811.93</v>
      </c>
      <c r="I5849">
        <f t="shared" si="91"/>
        <v>0</v>
      </c>
      <c r="J5849" t="s">
        <v>3686</v>
      </c>
    </row>
    <row r="5850" spans="1:10" hidden="1">
      <c r="A5850">
        <v>31</v>
      </c>
      <c r="B5850">
        <v>0</v>
      </c>
      <c r="C5850">
        <v>4</v>
      </c>
      <c r="D5850">
        <v>4362</v>
      </c>
      <c r="E5850">
        <v>10</v>
      </c>
      <c r="F5850">
        <v>26</v>
      </c>
      <c r="G5850">
        <v>47.85</v>
      </c>
      <c r="H5850">
        <v>1270.5</v>
      </c>
      <c r="I5850">
        <f t="shared" si="91"/>
        <v>0</v>
      </c>
      <c r="J5850" t="s">
        <v>3686</v>
      </c>
    </row>
    <row r="5851" spans="1:10" hidden="1">
      <c r="A5851">
        <v>61</v>
      </c>
      <c r="B5851">
        <v>0</v>
      </c>
      <c r="C5851">
        <v>4</v>
      </c>
      <c r="D5851">
        <v>5707</v>
      </c>
      <c r="E5851">
        <v>0</v>
      </c>
      <c r="F5851">
        <v>35</v>
      </c>
      <c r="G5851">
        <v>21.1</v>
      </c>
      <c r="H5851">
        <v>1558.72</v>
      </c>
      <c r="I5851">
        <f t="shared" si="91"/>
        <v>0</v>
      </c>
      <c r="J5851" t="s">
        <v>3686</v>
      </c>
    </row>
    <row r="5852" spans="1:10" hidden="1">
      <c r="A5852">
        <v>28</v>
      </c>
      <c r="B5852">
        <v>0</v>
      </c>
      <c r="C5852">
        <v>4</v>
      </c>
      <c r="D5852">
        <v>4218</v>
      </c>
      <c r="E5852">
        <v>0</v>
      </c>
      <c r="F5852">
        <v>53</v>
      </c>
      <c r="G5852">
        <v>20.25</v>
      </c>
      <c r="H5852">
        <v>2556.83</v>
      </c>
      <c r="I5852">
        <f t="shared" si="91"/>
        <v>0</v>
      </c>
      <c r="J5852" t="s">
        <v>3686</v>
      </c>
    </row>
    <row r="5853" spans="1:10" hidden="1">
      <c r="A5853">
        <v>34</v>
      </c>
      <c r="B5853">
        <v>0</v>
      </c>
      <c r="C5853">
        <v>4</v>
      </c>
      <c r="D5853">
        <v>4311</v>
      </c>
      <c r="E5853">
        <v>0</v>
      </c>
      <c r="F5853">
        <v>70</v>
      </c>
      <c r="G5853">
        <v>19.850000000000001</v>
      </c>
      <c r="H5853">
        <v>4158.76</v>
      </c>
      <c r="I5853">
        <f t="shared" si="91"/>
        <v>0</v>
      </c>
      <c r="J5853" t="s">
        <v>3686</v>
      </c>
    </row>
    <row r="5854" spans="1:10" hidden="1">
      <c r="A5854">
        <v>61</v>
      </c>
      <c r="B5854">
        <v>0</v>
      </c>
      <c r="C5854">
        <v>4</v>
      </c>
      <c r="D5854">
        <v>6228</v>
      </c>
      <c r="E5854">
        <v>1</v>
      </c>
      <c r="F5854">
        <v>55</v>
      </c>
      <c r="G5854">
        <v>25.7</v>
      </c>
      <c r="H5854">
        <v>2115.1999999999998</v>
      </c>
      <c r="I5854">
        <f t="shared" si="91"/>
        <v>0</v>
      </c>
      <c r="J5854" t="s">
        <v>3686</v>
      </c>
    </row>
    <row r="5855" spans="1:10" hidden="1">
      <c r="A5855">
        <v>28</v>
      </c>
      <c r="B5855">
        <v>0</v>
      </c>
      <c r="C5855">
        <v>4</v>
      </c>
      <c r="D5855">
        <v>4288</v>
      </c>
      <c r="E5855">
        <v>9</v>
      </c>
      <c r="F5855">
        <v>72</v>
      </c>
      <c r="G5855">
        <v>79.2</v>
      </c>
      <c r="H5855">
        <v>7035.42</v>
      </c>
      <c r="I5855">
        <f t="shared" si="91"/>
        <v>0</v>
      </c>
      <c r="J5855" t="s">
        <v>3686</v>
      </c>
    </row>
    <row r="5856" spans="1:10" hidden="1">
      <c r="A5856">
        <v>34</v>
      </c>
      <c r="B5856">
        <v>0</v>
      </c>
      <c r="C5856">
        <v>4</v>
      </c>
      <c r="D5856">
        <v>3282</v>
      </c>
      <c r="E5856">
        <v>7</v>
      </c>
      <c r="F5856">
        <v>31</v>
      </c>
      <c r="G5856">
        <v>66.400000000000006</v>
      </c>
      <c r="H5856">
        <v>2804.1</v>
      </c>
      <c r="I5856">
        <f t="shared" si="91"/>
        <v>0</v>
      </c>
      <c r="J5856" t="s">
        <v>3686</v>
      </c>
    </row>
    <row r="5857" spans="1:10" hidden="1">
      <c r="A5857">
        <v>54</v>
      </c>
      <c r="B5857">
        <v>0</v>
      </c>
      <c r="C5857">
        <v>4</v>
      </c>
      <c r="D5857">
        <v>4730</v>
      </c>
      <c r="E5857">
        <v>0</v>
      </c>
      <c r="F5857">
        <v>61</v>
      </c>
      <c r="G5857">
        <v>88.65</v>
      </c>
      <c r="H5857">
        <v>6515.63</v>
      </c>
      <c r="I5857">
        <f t="shared" si="91"/>
        <v>0</v>
      </c>
      <c r="J5857" t="s">
        <v>3686</v>
      </c>
    </row>
    <row r="5858" spans="1:10" hidden="1">
      <c r="A5858">
        <v>21</v>
      </c>
      <c r="B5858">
        <v>0</v>
      </c>
      <c r="C5858">
        <v>4</v>
      </c>
      <c r="D5858">
        <v>2680</v>
      </c>
      <c r="E5858">
        <v>3</v>
      </c>
      <c r="F5858">
        <v>46</v>
      </c>
      <c r="G5858">
        <v>65.650000000000006</v>
      </c>
      <c r="H5858">
        <v>5195.8100000000004</v>
      </c>
      <c r="I5858">
        <f t="shared" si="91"/>
        <v>0</v>
      </c>
      <c r="J5858" t="s">
        <v>3686</v>
      </c>
    </row>
    <row r="5859" spans="1:10" hidden="1">
      <c r="A5859">
        <v>56</v>
      </c>
      <c r="B5859">
        <v>0</v>
      </c>
      <c r="C5859">
        <v>4</v>
      </c>
      <c r="D5859">
        <v>2908</v>
      </c>
      <c r="E5859">
        <v>0</v>
      </c>
      <c r="F5859">
        <v>1</v>
      </c>
      <c r="G5859">
        <v>49.75</v>
      </c>
      <c r="H5859">
        <v>91.54</v>
      </c>
      <c r="I5859">
        <f t="shared" si="91"/>
        <v>0</v>
      </c>
      <c r="J5859" t="s">
        <v>3751</v>
      </c>
    </row>
    <row r="5860" spans="1:10" hidden="1">
      <c r="A5860">
        <v>60</v>
      </c>
      <c r="B5860">
        <v>0</v>
      </c>
      <c r="C5860">
        <v>4</v>
      </c>
      <c r="D5860">
        <v>6193</v>
      </c>
      <c r="E5860">
        <v>9</v>
      </c>
      <c r="F5860">
        <v>49</v>
      </c>
      <c r="G5860">
        <v>71.8</v>
      </c>
      <c r="H5860">
        <v>4701.95</v>
      </c>
      <c r="I5860">
        <f t="shared" si="91"/>
        <v>0</v>
      </c>
      <c r="J5860" t="s">
        <v>3686</v>
      </c>
    </row>
    <row r="5861" spans="1:10" hidden="1">
      <c r="A5861">
        <v>23</v>
      </c>
      <c r="B5861">
        <v>0</v>
      </c>
      <c r="C5861">
        <v>4</v>
      </c>
      <c r="D5861">
        <v>5631</v>
      </c>
      <c r="E5861">
        <v>0</v>
      </c>
      <c r="F5861">
        <v>13</v>
      </c>
      <c r="G5861">
        <v>78.75</v>
      </c>
      <c r="H5861">
        <v>1544.55</v>
      </c>
      <c r="I5861">
        <f t="shared" si="91"/>
        <v>0</v>
      </c>
      <c r="J5861" t="s">
        <v>3686</v>
      </c>
    </row>
    <row r="5862" spans="1:10" hidden="1">
      <c r="A5862">
        <v>47</v>
      </c>
      <c r="B5862">
        <v>0</v>
      </c>
      <c r="C5862">
        <v>4</v>
      </c>
      <c r="D5862">
        <v>3718</v>
      </c>
      <c r="E5862">
        <v>0</v>
      </c>
      <c r="F5862">
        <v>1</v>
      </c>
      <c r="G5862">
        <v>19.55</v>
      </c>
      <c r="H5862">
        <v>37.49</v>
      </c>
      <c r="I5862">
        <f t="shared" si="91"/>
        <v>0</v>
      </c>
      <c r="J5862" t="s">
        <v>3751</v>
      </c>
    </row>
    <row r="5863" spans="1:10" hidden="1">
      <c r="A5863">
        <v>47</v>
      </c>
      <c r="B5863">
        <v>1</v>
      </c>
      <c r="C5863">
        <v>4</v>
      </c>
      <c r="D5863">
        <v>2990</v>
      </c>
      <c r="E5863">
        <v>10</v>
      </c>
      <c r="F5863">
        <v>31</v>
      </c>
      <c r="G5863">
        <v>20.65</v>
      </c>
      <c r="H5863">
        <v>954.65</v>
      </c>
      <c r="I5863">
        <f t="shared" si="91"/>
        <v>0</v>
      </c>
      <c r="J5863" t="s">
        <v>3686</v>
      </c>
    </row>
    <row r="5864" spans="1:10" hidden="1">
      <c r="A5864">
        <v>34</v>
      </c>
      <c r="B5864">
        <v>0</v>
      </c>
      <c r="C5864">
        <v>4</v>
      </c>
      <c r="D5864">
        <v>6412</v>
      </c>
      <c r="E5864">
        <v>2</v>
      </c>
      <c r="F5864">
        <v>71</v>
      </c>
      <c r="G5864">
        <v>95.5</v>
      </c>
      <c r="H5864">
        <v>6794.48</v>
      </c>
      <c r="I5864">
        <f t="shared" si="91"/>
        <v>0</v>
      </c>
      <c r="J5864" t="s">
        <v>3686</v>
      </c>
    </row>
    <row r="5865" spans="1:10" hidden="1">
      <c r="A5865">
        <v>35</v>
      </c>
      <c r="B5865">
        <v>0</v>
      </c>
      <c r="C5865">
        <v>4</v>
      </c>
      <c r="D5865">
        <v>3739</v>
      </c>
      <c r="E5865">
        <v>6</v>
      </c>
      <c r="F5865">
        <v>16</v>
      </c>
      <c r="G5865">
        <v>85.05</v>
      </c>
      <c r="H5865">
        <v>2165.71</v>
      </c>
      <c r="I5865">
        <f t="shared" si="91"/>
        <v>0</v>
      </c>
      <c r="J5865" t="s">
        <v>3686</v>
      </c>
    </row>
    <row r="5866" spans="1:10" hidden="1">
      <c r="A5866">
        <v>31</v>
      </c>
      <c r="B5866">
        <v>0</v>
      </c>
      <c r="C5866">
        <v>4</v>
      </c>
      <c r="D5866">
        <v>5014</v>
      </c>
      <c r="E5866">
        <v>0</v>
      </c>
      <c r="F5866">
        <v>11</v>
      </c>
      <c r="G5866">
        <v>55.6</v>
      </c>
      <c r="H5866">
        <v>596.51</v>
      </c>
      <c r="I5866">
        <f t="shared" si="91"/>
        <v>0</v>
      </c>
      <c r="J5866" t="s">
        <v>3686</v>
      </c>
    </row>
    <row r="5867" spans="1:10" hidden="1">
      <c r="A5867">
        <v>75</v>
      </c>
      <c r="B5867">
        <v>0</v>
      </c>
      <c r="C5867">
        <v>4</v>
      </c>
      <c r="D5867">
        <v>4872</v>
      </c>
      <c r="E5867">
        <v>10</v>
      </c>
      <c r="F5867">
        <v>65</v>
      </c>
      <c r="G5867">
        <v>105.85</v>
      </c>
      <c r="H5867">
        <v>9097.35</v>
      </c>
      <c r="I5867">
        <f t="shared" si="91"/>
        <v>0</v>
      </c>
      <c r="J5867" t="s">
        <v>3686</v>
      </c>
    </row>
    <row r="5868" spans="1:10" hidden="1">
      <c r="A5868">
        <v>69</v>
      </c>
      <c r="B5868">
        <v>0</v>
      </c>
      <c r="C5868">
        <v>4</v>
      </c>
      <c r="D5868">
        <v>5857</v>
      </c>
      <c r="E5868">
        <v>0</v>
      </c>
      <c r="F5868">
        <v>67</v>
      </c>
      <c r="G5868">
        <v>92.45</v>
      </c>
      <c r="H5868">
        <v>6313.04</v>
      </c>
      <c r="I5868">
        <f t="shared" si="91"/>
        <v>0</v>
      </c>
      <c r="J5868" t="s">
        <v>3686</v>
      </c>
    </row>
    <row r="5869" spans="1:10" hidden="1">
      <c r="A5869">
        <v>73</v>
      </c>
      <c r="B5869">
        <v>0</v>
      </c>
      <c r="C5869">
        <v>4</v>
      </c>
      <c r="D5869">
        <v>3136</v>
      </c>
      <c r="E5869">
        <v>8</v>
      </c>
      <c r="F5869">
        <v>28</v>
      </c>
      <c r="G5869">
        <v>25.7</v>
      </c>
      <c r="H5869">
        <v>1450.56</v>
      </c>
      <c r="I5869">
        <f t="shared" si="91"/>
        <v>0</v>
      </c>
      <c r="J5869" t="s">
        <v>3686</v>
      </c>
    </row>
    <row r="5870" spans="1:10" hidden="1">
      <c r="A5870">
        <v>65</v>
      </c>
      <c r="B5870">
        <v>0</v>
      </c>
      <c r="C5870">
        <v>4</v>
      </c>
      <c r="D5870">
        <v>5831</v>
      </c>
      <c r="E5870">
        <v>0</v>
      </c>
      <c r="F5870">
        <v>42</v>
      </c>
      <c r="G5870">
        <v>55.65</v>
      </c>
      <c r="H5870">
        <v>3555.75</v>
      </c>
      <c r="I5870">
        <f t="shared" si="91"/>
        <v>0</v>
      </c>
      <c r="J5870" t="s">
        <v>3686</v>
      </c>
    </row>
    <row r="5871" spans="1:10" hidden="1">
      <c r="A5871">
        <v>69</v>
      </c>
      <c r="B5871">
        <v>0</v>
      </c>
      <c r="C5871">
        <v>4</v>
      </c>
      <c r="D5871">
        <v>6285</v>
      </c>
      <c r="E5871">
        <v>1</v>
      </c>
      <c r="F5871">
        <v>51</v>
      </c>
      <c r="G5871">
        <v>29.45</v>
      </c>
      <c r="H5871">
        <v>1459.35</v>
      </c>
      <c r="I5871">
        <f t="shared" si="91"/>
        <v>0</v>
      </c>
      <c r="J5871" t="s">
        <v>3686</v>
      </c>
    </row>
    <row r="5872" spans="1:10" hidden="1">
      <c r="A5872">
        <v>79</v>
      </c>
      <c r="B5872">
        <v>0</v>
      </c>
      <c r="C5872">
        <v>4</v>
      </c>
      <c r="D5872">
        <v>3968</v>
      </c>
      <c r="E5872">
        <v>0</v>
      </c>
      <c r="F5872">
        <v>1</v>
      </c>
      <c r="G5872">
        <v>19.55</v>
      </c>
      <c r="H5872">
        <v>60.18</v>
      </c>
      <c r="I5872">
        <f t="shared" si="91"/>
        <v>0</v>
      </c>
      <c r="J5872" t="s">
        <v>3751</v>
      </c>
    </row>
    <row r="5873" spans="1:10" hidden="1">
      <c r="A5873">
        <v>66</v>
      </c>
      <c r="B5873">
        <v>3</v>
      </c>
      <c r="C5873">
        <v>4</v>
      </c>
      <c r="D5873">
        <v>4524</v>
      </c>
      <c r="E5873">
        <v>3</v>
      </c>
      <c r="F5873">
        <v>31</v>
      </c>
      <c r="G5873">
        <v>98.05</v>
      </c>
      <c r="H5873">
        <v>4213.29</v>
      </c>
      <c r="I5873">
        <f t="shared" si="91"/>
        <v>0</v>
      </c>
      <c r="J5873" t="s">
        <v>3686</v>
      </c>
    </row>
    <row r="5874" spans="1:10" hidden="1">
      <c r="A5874">
        <v>71</v>
      </c>
      <c r="B5874">
        <v>0</v>
      </c>
      <c r="C5874">
        <v>4</v>
      </c>
      <c r="D5874">
        <v>5542</v>
      </c>
      <c r="E5874">
        <v>0</v>
      </c>
      <c r="F5874">
        <v>33</v>
      </c>
      <c r="G5874">
        <v>80.599999999999994</v>
      </c>
      <c r="H5874">
        <v>3801.15</v>
      </c>
      <c r="I5874">
        <f t="shared" si="91"/>
        <v>0</v>
      </c>
      <c r="J5874" t="s">
        <v>3686</v>
      </c>
    </row>
    <row r="5875" spans="1:10" hidden="1">
      <c r="A5875">
        <v>57</v>
      </c>
      <c r="B5875">
        <v>3</v>
      </c>
      <c r="C5875">
        <v>4</v>
      </c>
      <c r="D5875">
        <v>6391</v>
      </c>
      <c r="E5875">
        <v>1</v>
      </c>
      <c r="F5875">
        <v>68</v>
      </c>
      <c r="G5875">
        <v>109.05</v>
      </c>
      <c r="H5875">
        <v>8761.11</v>
      </c>
      <c r="I5875">
        <f t="shared" si="91"/>
        <v>0</v>
      </c>
      <c r="J5875" t="s">
        <v>3686</v>
      </c>
    </row>
    <row r="5876" spans="1:10" hidden="1">
      <c r="A5876">
        <v>27</v>
      </c>
      <c r="B5876">
        <v>2</v>
      </c>
      <c r="C5876">
        <v>4</v>
      </c>
      <c r="D5876">
        <v>4663</v>
      </c>
      <c r="E5876">
        <v>7</v>
      </c>
      <c r="F5876">
        <v>66</v>
      </c>
      <c r="G5876">
        <v>103.15</v>
      </c>
      <c r="H5876">
        <v>9635</v>
      </c>
      <c r="I5876">
        <f t="shared" si="91"/>
        <v>0</v>
      </c>
      <c r="J5876" t="s">
        <v>3686</v>
      </c>
    </row>
    <row r="5877" spans="1:10" hidden="1">
      <c r="A5877">
        <v>32</v>
      </c>
      <c r="B5877">
        <v>0</v>
      </c>
      <c r="C5877">
        <v>4</v>
      </c>
      <c r="D5877">
        <v>2860</v>
      </c>
      <c r="E5877">
        <v>0</v>
      </c>
      <c r="F5877">
        <v>20</v>
      </c>
      <c r="G5877">
        <v>19.7</v>
      </c>
      <c r="H5877">
        <v>1018.5</v>
      </c>
      <c r="I5877">
        <f t="shared" si="91"/>
        <v>0</v>
      </c>
      <c r="J5877" t="s">
        <v>3686</v>
      </c>
    </row>
    <row r="5878" spans="1:10" hidden="1">
      <c r="A5878">
        <v>55</v>
      </c>
      <c r="B5878">
        <v>0</v>
      </c>
      <c r="C5878">
        <v>4</v>
      </c>
      <c r="D5878">
        <v>5056</v>
      </c>
      <c r="E5878">
        <v>0</v>
      </c>
      <c r="F5878">
        <v>56</v>
      </c>
      <c r="G5878">
        <v>106.6</v>
      </c>
      <c r="H5878">
        <v>7281.07</v>
      </c>
      <c r="I5878">
        <f t="shared" si="91"/>
        <v>0</v>
      </c>
      <c r="J5878" t="s">
        <v>3686</v>
      </c>
    </row>
    <row r="5879" spans="1:10" hidden="1">
      <c r="A5879">
        <v>40</v>
      </c>
      <c r="B5879">
        <v>0</v>
      </c>
      <c r="C5879">
        <v>4</v>
      </c>
      <c r="D5879">
        <v>5127</v>
      </c>
      <c r="E5879">
        <v>0</v>
      </c>
      <c r="F5879">
        <v>72</v>
      </c>
      <c r="G5879">
        <v>73</v>
      </c>
      <c r="H5879">
        <v>6922.64</v>
      </c>
      <c r="I5879">
        <f t="shared" si="91"/>
        <v>0</v>
      </c>
      <c r="J5879" t="s">
        <v>3686</v>
      </c>
    </row>
    <row r="5880" spans="1:10" hidden="1">
      <c r="A5880">
        <v>59</v>
      </c>
      <c r="B5880">
        <v>0</v>
      </c>
      <c r="C5880">
        <v>4</v>
      </c>
      <c r="D5880">
        <v>6443</v>
      </c>
      <c r="E5880">
        <v>0</v>
      </c>
      <c r="F5880">
        <v>64</v>
      </c>
      <c r="G5880">
        <v>104.65</v>
      </c>
      <c r="H5880">
        <v>8550.6</v>
      </c>
      <c r="I5880">
        <f t="shared" si="91"/>
        <v>0</v>
      </c>
      <c r="J5880" t="s">
        <v>3686</v>
      </c>
    </row>
    <row r="5881" spans="1:10" hidden="1">
      <c r="A5881">
        <v>25</v>
      </c>
      <c r="B5881">
        <v>0</v>
      </c>
      <c r="C5881">
        <v>4</v>
      </c>
      <c r="D5881">
        <v>4398</v>
      </c>
      <c r="E5881">
        <v>0</v>
      </c>
      <c r="F5881">
        <v>25</v>
      </c>
      <c r="G5881">
        <v>108.9</v>
      </c>
      <c r="H5881">
        <v>3617.3</v>
      </c>
      <c r="I5881">
        <f t="shared" si="91"/>
        <v>0</v>
      </c>
      <c r="J5881" t="s">
        <v>3686</v>
      </c>
    </row>
    <row r="5882" spans="1:10" hidden="1">
      <c r="A5882">
        <v>23</v>
      </c>
      <c r="B5882">
        <v>0</v>
      </c>
      <c r="C5882">
        <v>4</v>
      </c>
      <c r="D5882">
        <v>4270</v>
      </c>
      <c r="E5882">
        <v>0</v>
      </c>
      <c r="F5882">
        <v>1</v>
      </c>
      <c r="G5882">
        <v>20.3</v>
      </c>
      <c r="H5882">
        <v>31.14</v>
      </c>
      <c r="I5882">
        <f t="shared" si="91"/>
        <v>0</v>
      </c>
      <c r="J5882" t="s">
        <v>3751</v>
      </c>
    </row>
    <row r="5883" spans="1:10" hidden="1">
      <c r="A5883">
        <v>47</v>
      </c>
      <c r="B5883">
        <v>0</v>
      </c>
      <c r="C5883">
        <v>4</v>
      </c>
      <c r="D5883">
        <v>4562</v>
      </c>
      <c r="E5883">
        <v>0</v>
      </c>
      <c r="F5883">
        <v>7</v>
      </c>
      <c r="G5883">
        <v>69.900000000000006</v>
      </c>
      <c r="H5883">
        <v>714.23</v>
      </c>
      <c r="I5883">
        <f t="shared" si="91"/>
        <v>0</v>
      </c>
      <c r="J5883" t="s">
        <v>3686</v>
      </c>
    </row>
    <row r="5884" spans="1:10" hidden="1">
      <c r="A5884">
        <v>20</v>
      </c>
      <c r="B5884">
        <v>0</v>
      </c>
      <c r="C5884">
        <v>4</v>
      </c>
      <c r="D5884">
        <v>5677</v>
      </c>
      <c r="E5884">
        <v>0</v>
      </c>
      <c r="F5884">
        <v>53</v>
      </c>
      <c r="G5884">
        <v>54.9</v>
      </c>
      <c r="H5884">
        <v>3045.75</v>
      </c>
      <c r="I5884">
        <f t="shared" si="91"/>
        <v>0</v>
      </c>
      <c r="J5884" t="s">
        <v>3686</v>
      </c>
    </row>
    <row r="5885" spans="1:10" hidden="1">
      <c r="A5885">
        <v>29</v>
      </c>
      <c r="B5885">
        <v>0</v>
      </c>
      <c r="C5885">
        <v>4</v>
      </c>
      <c r="D5885">
        <v>4758</v>
      </c>
      <c r="E5885">
        <v>0</v>
      </c>
      <c r="F5885">
        <v>58</v>
      </c>
      <c r="G5885">
        <v>20.8</v>
      </c>
      <c r="H5885">
        <v>4055.41</v>
      </c>
      <c r="I5885">
        <f t="shared" si="91"/>
        <v>0</v>
      </c>
      <c r="J5885" t="s">
        <v>3686</v>
      </c>
    </row>
    <row r="5886" spans="1:10" hidden="1">
      <c r="A5886">
        <v>25</v>
      </c>
      <c r="B5886">
        <v>3</v>
      </c>
      <c r="C5886">
        <v>4</v>
      </c>
      <c r="D5886">
        <v>5091</v>
      </c>
      <c r="E5886">
        <v>4</v>
      </c>
      <c r="F5886">
        <v>42</v>
      </c>
      <c r="G5886">
        <v>19.05</v>
      </c>
      <c r="H5886">
        <v>2217.5700000000002</v>
      </c>
      <c r="I5886">
        <f t="shared" si="91"/>
        <v>0</v>
      </c>
      <c r="J5886" t="s">
        <v>3686</v>
      </c>
    </row>
    <row r="5887" spans="1:10" hidden="1">
      <c r="A5887">
        <v>62</v>
      </c>
      <c r="B5887">
        <v>0</v>
      </c>
      <c r="C5887">
        <v>4</v>
      </c>
      <c r="D5887">
        <v>2954</v>
      </c>
      <c r="E5887">
        <v>10</v>
      </c>
      <c r="F5887">
        <v>41</v>
      </c>
      <c r="G5887">
        <v>35.450000000000003</v>
      </c>
      <c r="H5887">
        <v>1391.65</v>
      </c>
      <c r="I5887">
        <f t="shared" si="91"/>
        <v>0</v>
      </c>
      <c r="J5887" t="s">
        <v>3686</v>
      </c>
    </row>
    <row r="5888" spans="1:10" hidden="1">
      <c r="A5888">
        <v>29</v>
      </c>
      <c r="B5888">
        <v>3</v>
      </c>
      <c r="C5888">
        <v>4</v>
      </c>
      <c r="D5888">
        <v>5939</v>
      </c>
      <c r="E5888">
        <v>3</v>
      </c>
      <c r="F5888">
        <v>23</v>
      </c>
      <c r="G5888">
        <v>81.849999999999994</v>
      </c>
      <c r="H5888">
        <v>1941.95</v>
      </c>
      <c r="I5888">
        <f t="shared" si="91"/>
        <v>0</v>
      </c>
      <c r="J5888" t="s">
        <v>3686</v>
      </c>
    </row>
    <row r="5889" spans="1:10" hidden="1">
      <c r="A5889">
        <v>31</v>
      </c>
      <c r="B5889">
        <v>0</v>
      </c>
      <c r="C5889">
        <v>4</v>
      </c>
      <c r="D5889">
        <v>6300</v>
      </c>
      <c r="E5889">
        <v>9</v>
      </c>
      <c r="F5889">
        <v>65</v>
      </c>
      <c r="G5889">
        <v>99.35</v>
      </c>
      <c r="H5889">
        <v>8326.15</v>
      </c>
      <c r="I5889">
        <f t="shared" si="91"/>
        <v>0</v>
      </c>
      <c r="J5889" t="s">
        <v>3686</v>
      </c>
    </row>
    <row r="5890" spans="1:10" hidden="1">
      <c r="A5890">
        <v>59</v>
      </c>
      <c r="B5890">
        <v>0</v>
      </c>
      <c r="C5890">
        <v>4</v>
      </c>
      <c r="D5890">
        <v>4237</v>
      </c>
      <c r="E5890">
        <v>0</v>
      </c>
      <c r="F5890">
        <v>1</v>
      </c>
      <c r="G5890">
        <v>74.349999999999994</v>
      </c>
      <c r="H5890">
        <v>98.76</v>
      </c>
      <c r="I5890">
        <f t="shared" ref="I5890:I5953" si="92">IF(J5890="Churned",1,0)</f>
        <v>0</v>
      </c>
      <c r="J5890" t="s">
        <v>3751</v>
      </c>
    </row>
    <row r="5891" spans="1:10" hidden="1">
      <c r="A5891">
        <v>51</v>
      </c>
      <c r="B5891">
        <v>1</v>
      </c>
      <c r="C5891">
        <v>4</v>
      </c>
      <c r="D5891">
        <v>2496</v>
      </c>
      <c r="E5891">
        <v>0</v>
      </c>
      <c r="F5891">
        <v>23</v>
      </c>
      <c r="G5891">
        <v>54.15</v>
      </c>
      <c r="H5891">
        <v>1545.65</v>
      </c>
      <c r="I5891">
        <f t="shared" si="92"/>
        <v>0</v>
      </c>
      <c r="J5891" t="s">
        <v>3686</v>
      </c>
    </row>
    <row r="5892" spans="1:10" hidden="1">
      <c r="A5892">
        <v>31</v>
      </c>
      <c r="B5892">
        <v>3</v>
      </c>
      <c r="C5892">
        <v>4</v>
      </c>
      <c r="D5892">
        <v>4388</v>
      </c>
      <c r="E5892">
        <v>3</v>
      </c>
      <c r="F5892">
        <v>70</v>
      </c>
      <c r="G5892">
        <v>115.15</v>
      </c>
      <c r="H5892">
        <v>9045.2000000000007</v>
      </c>
      <c r="I5892">
        <f t="shared" si="92"/>
        <v>0</v>
      </c>
      <c r="J5892" t="s">
        <v>3686</v>
      </c>
    </row>
    <row r="5893" spans="1:10" hidden="1">
      <c r="A5893">
        <v>43</v>
      </c>
      <c r="B5893">
        <v>0</v>
      </c>
      <c r="C5893">
        <v>4</v>
      </c>
      <c r="D5893">
        <v>2716</v>
      </c>
      <c r="E5893">
        <v>0</v>
      </c>
      <c r="F5893">
        <v>32</v>
      </c>
      <c r="G5893">
        <v>91.05</v>
      </c>
      <c r="H5893">
        <v>4385.1000000000004</v>
      </c>
      <c r="I5893">
        <f t="shared" si="92"/>
        <v>0</v>
      </c>
      <c r="J5893" t="s">
        <v>3686</v>
      </c>
    </row>
    <row r="5894" spans="1:10" hidden="1">
      <c r="A5894">
        <v>64</v>
      </c>
      <c r="B5894">
        <v>0</v>
      </c>
      <c r="C5894">
        <v>4</v>
      </c>
      <c r="D5894">
        <v>5432</v>
      </c>
      <c r="E5894">
        <v>0</v>
      </c>
      <c r="F5894">
        <v>52</v>
      </c>
      <c r="G5894">
        <v>103.05</v>
      </c>
      <c r="H5894">
        <v>5599.97</v>
      </c>
      <c r="I5894">
        <f t="shared" si="92"/>
        <v>0</v>
      </c>
      <c r="J5894" t="s">
        <v>3686</v>
      </c>
    </row>
    <row r="5895" spans="1:10" hidden="1">
      <c r="A5895">
        <v>45</v>
      </c>
      <c r="B5895">
        <v>0</v>
      </c>
      <c r="C5895">
        <v>4</v>
      </c>
      <c r="D5895">
        <v>4050</v>
      </c>
      <c r="E5895">
        <v>0</v>
      </c>
      <c r="F5895">
        <v>1</v>
      </c>
      <c r="G5895">
        <v>19.899999999999999</v>
      </c>
      <c r="H5895">
        <v>22.28</v>
      </c>
      <c r="I5895">
        <f t="shared" si="92"/>
        <v>0</v>
      </c>
      <c r="J5895" t="s">
        <v>3751</v>
      </c>
    </row>
    <row r="5896" spans="1:10" hidden="1">
      <c r="A5896">
        <v>40</v>
      </c>
      <c r="B5896">
        <v>0</v>
      </c>
      <c r="C5896">
        <v>5</v>
      </c>
      <c r="D5896">
        <v>3611</v>
      </c>
      <c r="E5896">
        <v>0</v>
      </c>
      <c r="F5896">
        <v>10</v>
      </c>
      <c r="G5896">
        <v>25.7</v>
      </c>
      <c r="H5896">
        <v>572.6</v>
      </c>
      <c r="I5896">
        <f t="shared" si="92"/>
        <v>0</v>
      </c>
      <c r="J5896" t="s">
        <v>3686</v>
      </c>
    </row>
    <row r="5897" spans="1:10" hidden="1">
      <c r="A5897">
        <v>33</v>
      </c>
      <c r="B5897">
        <v>2</v>
      </c>
      <c r="C5897">
        <v>5</v>
      </c>
      <c r="D5897">
        <v>5177</v>
      </c>
      <c r="E5897">
        <v>10</v>
      </c>
      <c r="F5897">
        <v>61</v>
      </c>
      <c r="G5897">
        <v>99</v>
      </c>
      <c r="H5897">
        <v>6223.24</v>
      </c>
      <c r="I5897">
        <f t="shared" si="92"/>
        <v>0</v>
      </c>
      <c r="J5897" t="s">
        <v>3686</v>
      </c>
    </row>
    <row r="5898" spans="1:10" hidden="1">
      <c r="A5898">
        <v>55</v>
      </c>
      <c r="B5898">
        <v>0</v>
      </c>
      <c r="C5898">
        <v>5</v>
      </c>
      <c r="D5898">
        <v>3460</v>
      </c>
      <c r="E5898">
        <v>0</v>
      </c>
      <c r="F5898">
        <v>4</v>
      </c>
      <c r="G5898">
        <v>20.05</v>
      </c>
      <c r="H5898">
        <v>259.37</v>
      </c>
      <c r="I5898">
        <f t="shared" si="92"/>
        <v>0</v>
      </c>
      <c r="J5898" t="s">
        <v>3686</v>
      </c>
    </row>
    <row r="5899" spans="1:10" hidden="1">
      <c r="A5899">
        <v>44</v>
      </c>
      <c r="B5899">
        <v>0</v>
      </c>
      <c r="C5899">
        <v>5</v>
      </c>
      <c r="D5899">
        <v>4615</v>
      </c>
      <c r="E5899">
        <v>6</v>
      </c>
      <c r="F5899">
        <v>19</v>
      </c>
      <c r="G5899">
        <v>34.299999999999997</v>
      </c>
      <c r="H5899">
        <v>577.15</v>
      </c>
      <c r="I5899">
        <f t="shared" si="92"/>
        <v>0</v>
      </c>
      <c r="J5899" t="s">
        <v>3686</v>
      </c>
    </row>
    <row r="5900" spans="1:10" hidden="1">
      <c r="A5900">
        <v>80</v>
      </c>
      <c r="B5900">
        <v>0</v>
      </c>
      <c r="C5900">
        <v>5</v>
      </c>
      <c r="D5900">
        <v>3355</v>
      </c>
      <c r="E5900">
        <v>0</v>
      </c>
      <c r="F5900">
        <v>11</v>
      </c>
      <c r="G5900">
        <v>79.150000000000006</v>
      </c>
      <c r="H5900">
        <v>1262.94</v>
      </c>
      <c r="I5900">
        <f t="shared" si="92"/>
        <v>0</v>
      </c>
      <c r="J5900" t="s">
        <v>3686</v>
      </c>
    </row>
    <row r="5901" spans="1:10" hidden="1">
      <c r="A5901">
        <v>65</v>
      </c>
      <c r="B5901">
        <v>3</v>
      </c>
      <c r="C5901">
        <v>5</v>
      </c>
      <c r="D5901">
        <v>3181</v>
      </c>
      <c r="E5901">
        <v>6</v>
      </c>
      <c r="F5901">
        <v>5</v>
      </c>
      <c r="G5901">
        <v>24.3</v>
      </c>
      <c r="H5901">
        <v>165.75</v>
      </c>
      <c r="I5901">
        <f t="shared" si="92"/>
        <v>0</v>
      </c>
      <c r="J5901" t="s">
        <v>3686</v>
      </c>
    </row>
    <row r="5902" spans="1:10" hidden="1">
      <c r="A5902">
        <v>65</v>
      </c>
      <c r="B5902">
        <v>3</v>
      </c>
      <c r="C5902">
        <v>5</v>
      </c>
      <c r="D5902">
        <v>4046</v>
      </c>
      <c r="E5902">
        <v>4</v>
      </c>
      <c r="F5902">
        <v>63</v>
      </c>
      <c r="G5902">
        <v>104.8</v>
      </c>
      <c r="H5902">
        <v>9163.24</v>
      </c>
      <c r="I5902">
        <f t="shared" si="92"/>
        <v>0</v>
      </c>
      <c r="J5902" t="s">
        <v>3686</v>
      </c>
    </row>
    <row r="5903" spans="1:10" hidden="1">
      <c r="A5903">
        <v>80</v>
      </c>
      <c r="B5903">
        <v>0</v>
      </c>
      <c r="C5903">
        <v>5</v>
      </c>
      <c r="D5903">
        <v>3398</v>
      </c>
      <c r="E5903">
        <v>0</v>
      </c>
      <c r="F5903">
        <v>32</v>
      </c>
      <c r="G5903">
        <v>20.05</v>
      </c>
      <c r="H5903">
        <v>1081.8399999999999</v>
      </c>
      <c r="I5903">
        <f t="shared" si="92"/>
        <v>0</v>
      </c>
      <c r="J5903" t="s">
        <v>3686</v>
      </c>
    </row>
    <row r="5904" spans="1:10" hidden="1">
      <c r="A5904">
        <v>41</v>
      </c>
      <c r="B5904">
        <v>0</v>
      </c>
      <c r="C5904">
        <v>5</v>
      </c>
      <c r="D5904">
        <v>5924</v>
      </c>
      <c r="E5904">
        <v>0</v>
      </c>
      <c r="F5904">
        <v>37</v>
      </c>
      <c r="G5904">
        <v>40.200000000000003</v>
      </c>
      <c r="H5904">
        <v>1478.85</v>
      </c>
      <c r="I5904">
        <f t="shared" si="92"/>
        <v>0</v>
      </c>
      <c r="J5904" t="s">
        <v>3686</v>
      </c>
    </row>
    <row r="5905" spans="1:10" hidden="1">
      <c r="A5905">
        <v>42</v>
      </c>
      <c r="B5905">
        <v>0</v>
      </c>
      <c r="C5905">
        <v>5</v>
      </c>
      <c r="D5905">
        <v>4927</v>
      </c>
      <c r="E5905">
        <v>9</v>
      </c>
      <c r="F5905">
        <v>58</v>
      </c>
      <c r="G5905">
        <v>20.75</v>
      </c>
      <c r="H5905">
        <v>2269.39</v>
      </c>
      <c r="I5905">
        <f t="shared" si="92"/>
        <v>0</v>
      </c>
      <c r="J5905" t="s">
        <v>3686</v>
      </c>
    </row>
    <row r="5906" spans="1:10" hidden="1">
      <c r="A5906">
        <v>50</v>
      </c>
      <c r="B5906">
        <v>0</v>
      </c>
      <c r="C5906">
        <v>5</v>
      </c>
      <c r="D5906">
        <v>5684</v>
      </c>
      <c r="E5906">
        <v>0</v>
      </c>
      <c r="F5906">
        <v>1</v>
      </c>
      <c r="G5906">
        <v>43.95</v>
      </c>
      <c r="H5906">
        <v>89.54</v>
      </c>
      <c r="I5906">
        <f t="shared" si="92"/>
        <v>0</v>
      </c>
      <c r="J5906" t="s">
        <v>3751</v>
      </c>
    </row>
    <row r="5907" spans="1:10" hidden="1">
      <c r="A5907">
        <v>64</v>
      </c>
      <c r="B5907">
        <v>0</v>
      </c>
      <c r="C5907">
        <v>5</v>
      </c>
      <c r="D5907">
        <v>2244</v>
      </c>
      <c r="E5907">
        <v>7</v>
      </c>
      <c r="F5907">
        <v>26</v>
      </c>
      <c r="G5907">
        <v>26</v>
      </c>
      <c r="H5907">
        <v>1554.27</v>
      </c>
      <c r="I5907">
        <f t="shared" si="92"/>
        <v>0</v>
      </c>
      <c r="J5907" t="s">
        <v>3686</v>
      </c>
    </row>
    <row r="5908" spans="1:10" hidden="1">
      <c r="A5908">
        <v>31</v>
      </c>
      <c r="B5908">
        <v>0</v>
      </c>
      <c r="C5908">
        <v>5</v>
      </c>
      <c r="D5908">
        <v>4281</v>
      </c>
      <c r="E5908">
        <v>0</v>
      </c>
      <c r="F5908">
        <v>5</v>
      </c>
      <c r="G5908">
        <v>19.95</v>
      </c>
      <c r="H5908">
        <v>227.85</v>
      </c>
      <c r="I5908">
        <f t="shared" si="92"/>
        <v>0</v>
      </c>
      <c r="J5908" t="s">
        <v>3686</v>
      </c>
    </row>
    <row r="5909" spans="1:10" hidden="1">
      <c r="A5909">
        <v>38</v>
      </c>
      <c r="B5909">
        <v>1</v>
      </c>
      <c r="C5909">
        <v>5</v>
      </c>
      <c r="D5909">
        <v>2425</v>
      </c>
      <c r="E5909">
        <v>6</v>
      </c>
      <c r="F5909">
        <v>31</v>
      </c>
      <c r="G5909">
        <v>59.7</v>
      </c>
      <c r="H5909">
        <v>2776.27</v>
      </c>
      <c r="I5909">
        <f t="shared" si="92"/>
        <v>0</v>
      </c>
      <c r="J5909" t="s">
        <v>3686</v>
      </c>
    </row>
    <row r="5910" spans="1:10" hidden="1">
      <c r="A5910">
        <v>56</v>
      </c>
      <c r="B5910">
        <v>0</v>
      </c>
      <c r="C5910">
        <v>5</v>
      </c>
      <c r="D5910">
        <v>4582</v>
      </c>
      <c r="E5910">
        <v>10</v>
      </c>
      <c r="F5910">
        <v>63</v>
      </c>
      <c r="G5910">
        <v>108.75</v>
      </c>
      <c r="H5910">
        <v>8155.01</v>
      </c>
      <c r="I5910">
        <f t="shared" si="92"/>
        <v>0</v>
      </c>
      <c r="J5910" t="s">
        <v>3686</v>
      </c>
    </row>
    <row r="5911" spans="1:10" hidden="1">
      <c r="A5911">
        <v>31</v>
      </c>
      <c r="B5911">
        <v>0</v>
      </c>
      <c r="C5911">
        <v>5</v>
      </c>
      <c r="D5911">
        <v>5942</v>
      </c>
      <c r="E5911">
        <v>0</v>
      </c>
      <c r="F5911">
        <v>20</v>
      </c>
      <c r="G5911">
        <v>24.9</v>
      </c>
      <c r="H5911">
        <v>505.95</v>
      </c>
      <c r="I5911">
        <f t="shared" si="92"/>
        <v>0</v>
      </c>
      <c r="J5911" t="s">
        <v>3686</v>
      </c>
    </row>
    <row r="5912" spans="1:10" hidden="1">
      <c r="A5912">
        <v>21</v>
      </c>
      <c r="B5912">
        <v>3</v>
      </c>
      <c r="C5912">
        <v>5</v>
      </c>
      <c r="D5912">
        <v>4119</v>
      </c>
      <c r="E5912">
        <v>0</v>
      </c>
      <c r="F5912">
        <v>8</v>
      </c>
      <c r="G5912">
        <v>19.45</v>
      </c>
      <c r="H5912">
        <v>174.8</v>
      </c>
      <c r="I5912">
        <f t="shared" si="92"/>
        <v>0</v>
      </c>
      <c r="J5912" t="s">
        <v>3686</v>
      </c>
    </row>
    <row r="5913" spans="1:10" hidden="1">
      <c r="A5913">
        <v>49</v>
      </c>
      <c r="B5913">
        <v>0</v>
      </c>
      <c r="C5913">
        <v>5</v>
      </c>
      <c r="D5913">
        <v>3422</v>
      </c>
      <c r="E5913">
        <v>0</v>
      </c>
      <c r="F5913">
        <v>3</v>
      </c>
      <c r="G5913">
        <v>44.75</v>
      </c>
      <c r="H5913">
        <v>262.72000000000003</v>
      </c>
      <c r="I5913">
        <f t="shared" si="92"/>
        <v>0</v>
      </c>
      <c r="J5913" t="s">
        <v>3751</v>
      </c>
    </row>
    <row r="5914" spans="1:10" hidden="1">
      <c r="A5914">
        <v>41</v>
      </c>
      <c r="B5914">
        <v>0</v>
      </c>
      <c r="C5914">
        <v>5</v>
      </c>
      <c r="D5914">
        <v>5980</v>
      </c>
      <c r="E5914">
        <v>0</v>
      </c>
      <c r="F5914">
        <v>70</v>
      </c>
      <c r="G5914">
        <v>98.9</v>
      </c>
      <c r="H5914">
        <v>7425.9</v>
      </c>
      <c r="I5914">
        <f t="shared" si="92"/>
        <v>0</v>
      </c>
      <c r="J5914" t="s">
        <v>3686</v>
      </c>
    </row>
    <row r="5915" spans="1:10" hidden="1">
      <c r="A5915">
        <v>28</v>
      </c>
      <c r="B5915">
        <v>0</v>
      </c>
      <c r="C5915">
        <v>5</v>
      </c>
      <c r="D5915">
        <v>5913</v>
      </c>
      <c r="E5915">
        <v>1</v>
      </c>
      <c r="F5915">
        <v>49</v>
      </c>
      <c r="G5915">
        <v>56.3</v>
      </c>
      <c r="H5915">
        <v>2780.6</v>
      </c>
      <c r="I5915">
        <f t="shared" si="92"/>
        <v>0</v>
      </c>
      <c r="J5915" t="s">
        <v>3686</v>
      </c>
    </row>
    <row r="5916" spans="1:10" hidden="1">
      <c r="A5916">
        <v>37</v>
      </c>
      <c r="B5916">
        <v>0</v>
      </c>
      <c r="C5916">
        <v>5</v>
      </c>
      <c r="D5916">
        <v>5760</v>
      </c>
      <c r="E5916">
        <v>0</v>
      </c>
      <c r="F5916">
        <v>72</v>
      </c>
      <c r="G5916">
        <v>104.95</v>
      </c>
      <c r="H5916">
        <v>9961.84</v>
      </c>
      <c r="I5916">
        <f t="shared" si="92"/>
        <v>0</v>
      </c>
      <c r="J5916" t="s">
        <v>3686</v>
      </c>
    </row>
    <row r="5917" spans="1:10" hidden="1">
      <c r="A5917">
        <v>25</v>
      </c>
      <c r="B5917">
        <v>0</v>
      </c>
      <c r="C5917">
        <v>5</v>
      </c>
      <c r="D5917">
        <v>3172</v>
      </c>
      <c r="E5917">
        <v>0</v>
      </c>
      <c r="F5917">
        <v>29</v>
      </c>
      <c r="G5917">
        <v>79.3</v>
      </c>
      <c r="H5917">
        <v>2720.5</v>
      </c>
      <c r="I5917">
        <f t="shared" si="92"/>
        <v>0</v>
      </c>
      <c r="J5917" t="s">
        <v>3686</v>
      </c>
    </row>
    <row r="5918" spans="1:10" hidden="1">
      <c r="A5918">
        <v>51</v>
      </c>
      <c r="B5918">
        <v>0</v>
      </c>
      <c r="C5918">
        <v>5</v>
      </c>
      <c r="D5918">
        <v>4160</v>
      </c>
      <c r="E5918">
        <v>8</v>
      </c>
      <c r="F5918">
        <v>1</v>
      </c>
      <c r="G5918">
        <v>20.2</v>
      </c>
      <c r="H5918">
        <v>64.89</v>
      </c>
      <c r="I5918">
        <f t="shared" si="92"/>
        <v>0</v>
      </c>
      <c r="J5918" t="s">
        <v>3751</v>
      </c>
    </row>
    <row r="5919" spans="1:10" hidden="1">
      <c r="A5919">
        <v>45</v>
      </c>
      <c r="B5919">
        <v>0</v>
      </c>
      <c r="C5919">
        <v>5</v>
      </c>
      <c r="D5919">
        <v>3245</v>
      </c>
      <c r="E5919">
        <v>0</v>
      </c>
      <c r="F5919">
        <v>19</v>
      </c>
      <c r="G5919">
        <v>19.899999999999999</v>
      </c>
      <c r="H5919">
        <v>976.12</v>
      </c>
      <c r="I5919">
        <f t="shared" si="92"/>
        <v>0</v>
      </c>
      <c r="J5919" t="s">
        <v>3686</v>
      </c>
    </row>
    <row r="5920" spans="1:10" hidden="1">
      <c r="A5920">
        <v>69</v>
      </c>
      <c r="B5920">
        <v>0</v>
      </c>
      <c r="C5920">
        <v>5</v>
      </c>
      <c r="D5920">
        <v>2798</v>
      </c>
      <c r="E5920">
        <v>0</v>
      </c>
      <c r="F5920">
        <v>1</v>
      </c>
      <c r="G5920">
        <v>20.05</v>
      </c>
      <c r="H5920">
        <v>38.200000000000003</v>
      </c>
      <c r="I5920">
        <f t="shared" si="92"/>
        <v>0</v>
      </c>
      <c r="J5920" t="s">
        <v>3751</v>
      </c>
    </row>
    <row r="5921" spans="1:10" hidden="1">
      <c r="A5921">
        <v>32</v>
      </c>
      <c r="B5921">
        <v>2</v>
      </c>
      <c r="C5921">
        <v>5</v>
      </c>
      <c r="D5921">
        <v>5100</v>
      </c>
      <c r="E5921">
        <v>9</v>
      </c>
      <c r="F5921">
        <v>5</v>
      </c>
      <c r="G5921">
        <v>34.25</v>
      </c>
      <c r="H5921">
        <v>163.55000000000001</v>
      </c>
      <c r="I5921">
        <f t="shared" si="92"/>
        <v>0</v>
      </c>
      <c r="J5921" t="s">
        <v>3686</v>
      </c>
    </row>
    <row r="5922" spans="1:10" hidden="1">
      <c r="A5922">
        <v>47</v>
      </c>
      <c r="B5922">
        <v>0</v>
      </c>
      <c r="C5922">
        <v>5</v>
      </c>
      <c r="D5922">
        <v>4467</v>
      </c>
      <c r="E5922">
        <v>0</v>
      </c>
      <c r="F5922">
        <v>70</v>
      </c>
      <c r="G5922">
        <v>26.05</v>
      </c>
      <c r="H5922">
        <v>4049.5</v>
      </c>
      <c r="I5922">
        <f t="shared" si="92"/>
        <v>0</v>
      </c>
      <c r="J5922" t="s">
        <v>3686</v>
      </c>
    </row>
    <row r="5923" spans="1:10" hidden="1">
      <c r="A5923">
        <v>23</v>
      </c>
      <c r="B5923">
        <v>1</v>
      </c>
      <c r="C5923">
        <v>5</v>
      </c>
      <c r="D5923">
        <v>2272</v>
      </c>
      <c r="E5923">
        <v>1</v>
      </c>
      <c r="F5923">
        <v>34</v>
      </c>
      <c r="G5923">
        <v>20.100000000000001</v>
      </c>
      <c r="H5923">
        <v>2100.58</v>
      </c>
      <c r="I5923">
        <f t="shared" si="92"/>
        <v>0</v>
      </c>
      <c r="J5923" t="s">
        <v>3686</v>
      </c>
    </row>
    <row r="5924" spans="1:10" hidden="1">
      <c r="A5924">
        <v>52</v>
      </c>
      <c r="B5924">
        <v>0</v>
      </c>
      <c r="C5924">
        <v>5</v>
      </c>
      <c r="D5924">
        <v>3753</v>
      </c>
      <c r="E5924">
        <v>0</v>
      </c>
      <c r="F5924">
        <v>1</v>
      </c>
      <c r="G5924">
        <v>19.5</v>
      </c>
      <c r="H5924">
        <v>27.52</v>
      </c>
      <c r="I5924">
        <f t="shared" si="92"/>
        <v>0</v>
      </c>
      <c r="J5924" t="s">
        <v>3751</v>
      </c>
    </row>
    <row r="5925" spans="1:10" hidden="1">
      <c r="A5925">
        <v>35</v>
      </c>
      <c r="B5925">
        <v>0</v>
      </c>
      <c r="C5925">
        <v>5</v>
      </c>
      <c r="D5925">
        <v>5380</v>
      </c>
      <c r="E5925">
        <v>0</v>
      </c>
      <c r="F5925">
        <v>9</v>
      </c>
      <c r="G5925">
        <v>20.399999999999999</v>
      </c>
      <c r="H5925">
        <v>305.27999999999997</v>
      </c>
      <c r="I5925">
        <f t="shared" si="92"/>
        <v>0</v>
      </c>
      <c r="J5925" t="s">
        <v>3686</v>
      </c>
    </row>
    <row r="5926" spans="1:10" hidden="1">
      <c r="A5926">
        <v>43</v>
      </c>
      <c r="B5926">
        <v>0</v>
      </c>
      <c r="C5926">
        <v>5</v>
      </c>
      <c r="D5926">
        <v>2006</v>
      </c>
      <c r="E5926">
        <v>0</v>
      </c>
      <c r="F5926">
        <v>21</v>
      </c>
      <c r="G5926">
        <v>68.650000000000006</v>
      </c>
      <c r="H5926">
        <v>2135.59</v>
      </c>
      <c r="I5926">
        <f t="shared" si="92"/>
        <v>0</v>
      </c>
      <c r="J5926" t="s">
        <v>3686</v>
      </c>
    </row>
    <row r="5927" spans="1:10" hidden="1">
      <c r="A5927">
        <v>54</v>
      </c>
      <c r="B5927">
        <v>0</v>
      </c>
      <c r="C5927">
        <v>5</v>
      </c>
      <c r="D5927">
        <v>2896</v>
      </c>
      <c r="E5927">
        <v>0</v>
      </c>
      <c r="F5927">
        <v>27</v>
      </c>
      <c r="G5927">
        <v>19.600000000000001</v>
      </c>
      <c r="H5927">
        <v>964.15</v>
      </c>
      <c r="I5927">
        <f t="shared" si="92"/>
        <v>0</v>
      </c>
      <c r="J5927" t="s">
        <v>3686</v>
      </c>
    </row>
    <row r="5928" spans="1:10" hidden="1">
      <c r="A5928">
        <v>36</v>
      </c>
      <c r="B5928">
        <v>0</v>
      </c>
      <c r="C5928">
        <v>5</v>
      </c>
      <c r="D5928">
        <v>5596</v>
      </c>
      <c r="E5928">
        <v>0</v>
      </c>
      <c r="F5928">
        <v>19</v>
      </c>
      <c r="G5928">
        <v>19.649999999999999</v>
      </c>
      <c r="H5928">
        <v>1017.07</v>
      </c>
      <c r="I5928">
        <f t="shared" si="92"/>
        <v>0</v>
      </c>
      <c r="J5928" t="s">
        <v>3686</v>
      </c>
    </row>
    <row r="5929" spans="1:10" hidden="1">
      <c r="A5929">
        <v>60</v>
      </c>
      <c r="B5929">
        <v>1</v>
      </c>
      <c r="C5929">
        <v>5</v>
      </c>
      <c r="D5929">
        <v>3135</v>
      </c>
      <c r="E5929">
        <v>10</v>
      </c>
      <c r="F5929">
        <v>8</v>
      </c>
      <c r="G5929">
        <v>56.3</v>
      </c>
      <c r="H5929">
        <v>686.38</v>
      </c>
      <c r="I5929">
        <f t="shared" si="92"/>
        <v>0</v>
      </c>
      <c r="J5929" t="s">
        <v>3686</v>
      </c>
    </row>
    <row r="5930" spans="1:10" hidden="1">
      <c r="A5930">
        <v>62</v>
      </c>
      <c r="B5930">
        <v>0</v>
      </c>
      <c r="C5930">
        <v>5</v>
      </c>
      <c r="D5930">
        <v>2152</v>
      </c>
      <c r="E5930">
        <v>0</v>
      </c>
      <c r="F5930">
        <v>1</v>
      </c>
      <c r="G5930">
        <v>20.399999999999999</v>
      </c>
      <c r="H5930">
        <v>66.31</v>
      </c>
      <c r="I5930">
        <f t="shared" si="92"/>
        <v>0</v>
      </c>
      <c r="J5930" t="s">
        <v>3751</v>
      </c>
    </row>
    <row r="5931" spans="1:10" hidden="1">
      <c r="A5931">
        <v>25</v>
      </c>
      <c r="B5931">
        <v>0</v>
      </c>
      <c r="C5931">
        <v>5</v>
      </c>
      <c r="D5931">
        <v>2183</v>
      </c>
      <c r="E5931">
        <v>0</v>
      </c>
      <c r="F5931">
        <v>45</v>
      </c>
      <c r="G5931">
        <v>103.65</v>
      </c>
      <c r="H5931">
        <v>5861.6</v>
      </c>
      <c r="I5931">
        <f t="shared" si="92"/>
        <v>0</v>
      </c>
      <c r="J5931" t="s">
        <v>3686</v>
      </c>
    </row>
    <row r="5932" spans="1:10" hidden="1">
      <c r="A5932">
        <v>24</v>
      </c>
      <c r="B5932">
        <v>0</v>
      </c>
      <c r="C5932">
        <v>5</v>
      </c>
      <c r="D5932">
        <v>5619</v>
      </c>
      <c r="E5932">
        <v>0</v>
      </c>
      <c r="F5932">
        <v>71</v>
      </c>
      <c r="G5932">
        <v>84.4</v>
      </c>
      <c r="H5932">
        <v>6188.69</v>
      </c>
      <c r="I5932">
        <f t="shared" si="92"/>
        <v>0</v>
      </c>
      <c r="J5932" t="s">
        <v>3686</v>
      </c>
    </row>
    <row r="5933" spans="1:10" hidden="1">
      <c r="A5933">
        <v>29</v>
      </c>
      <c r="B5933">
        <v>0</v>
      </c>
      <c r="C5933">
        <v>5</v>
      </c>
      <c r="D5933">
        <v>2629</v>
      </c>
      <c r="E5933">
        <v>0</v>
      </c>
      <c r="F5933">
        <v>6</v>
      </c>
      <c r="G5933">
        <v>55</v>
      </c>
      <c r="H5933">
        <v>565.82000000000005</v>
      </c>
      <c r="I5933">
        <f t="shared" si="92"/>
        <v>0</v>
      </c>
      <c r="J5933" t="s">
        <v>3686</v>
      </c>
    </row>
    <row r="5934" spans="1:10" hidden="1">
      <c r="A5934">
        <v>51</v>
      </c>
      <c r="B5934">
        <v>0</v>
      </c>
      <c r="C5934">
        <v>5</v>
      </c>
      <c r="D5934">
        <v>4769</v>
      </c>
      <c r="E5934">
        <v>0</v>
      </c>
      <c r="F5934">
        <v>1</v>
      </c>
      <c r="G5934">
        <v>20.25</v>
      </c>
      <c r="H5934">
        <v>63.21</v>
      </c>
      <c r="I5934">
        <f t="shared" si="92"/>
        <v>0</v>
      </c>
      <c r="J5934" t="s">
        <v>3751</v>
      </c>
    </row>
    <row r="5935" spans="1:10" hidden="1">
      <c r="A5935">
        <v>33</v>
      </c>
      <c r="B5935">
        <v>1</v>
      </c>
      <c r="C5935">
        <v>5</v>
      </c>
      <c r="D5935">
        <v>2682</v>
      </c>
      <c r="E5935">
        <v>0</v>
      </c>
      <c r="F5935">
        <v>27</v>
      </c>
      <c r="G5935">
        <v>25.85</v>
      </c>
      <c r="H5935">
        <v>860.1</v>
      </c>
      <c r="I5935">
        <f t="shared" si="92"/>
        <v>0</v>
      </c>
      <c r="J5935" t="s">
        <v>3686</v>
      </c>
    </row>
    <row r="5936" spans="1:10" hidden="1">
      <c r="A5936">
        <v>27</v>
      </c>
      <c r="B5936">
        <v>0</v>
      </c>
      <c r="C5936">
        <v>5</v>
      </c>
      <c r="D5936">
        <v>4934</v>
      </c>
      <c r="E5936">
        <v>0</v>
      </c>
      <c r="F5936">
        <v>21</v>
      </c>
      <c r="G5936">
        <v>104.35</v>
      </c>
      <c r="H5936">
        <v>2924.96</v>
      </c>
      <c r="I5936">
        <f t="shared" si="92"/>
        <v>0</v>
      </c>
      <c r="J5936" t="s">
        <v>3686</v>
      </c>
    </row>
    <row r="5937" spans="1:10" hidden="1">
      <c r="A5937">
        <v>25</v>
      </c>
      <c r="B5937">
        <v>0</v>
      </c>
      <c r="C5937">
        <v>5</v>
      </c>
      <c r="D5937">
        <v>5381</v>
      </c>
      <c r="E5937">
        <v>1</v>
      </c>
      <c r="F5937">
        <v>34</v>
      </c>
      <c r="G5937">
        <v>75.55</v>
      </c>
      <c r="H5937">
        <v>2495.7800000000002</v>
      </c>
      <c r="I5937">
        <f t="shared" si="92"/>
        <v>0</v>
      </c>
      <c r="J5937" t="s">
        <v>3686</v>
      </c>
    </row>
    <row r="5938" spans="1:10" hidden="1">
      <c r="A5938">
        <v>54</v>
      </c>
      <c r="B5938">
        <v>0</v>
      </c>
      <c r="C5938">
        <v>5</v>
      </c>
      <c r="D5938">
        <v>3009</v>
      </c>
      <c r="E5938">
        <v>7</v>
      </c>
      <c r="F5938">
        <v>15</v>
      </c>
      <c r="G5938">
        <v>20.55</v>
      </c>
      <c r="H5938">
        <v>815.4</v>
      </c>
      <c r="I5938">
        <f t="shared" si="92"/>
        <v>0</v>
      </c>
      <c r="J5938" t="s">
        <v>3686</v>
      </c>
    </row>
    <row r="5939" spans="1:10" hidden="1">
      <c r="A5939">
        <v>75</v>
      </c>
      <c r="B5939">
        <v>2</v>
      </c>
      <c r="C5939">
        <v>5</v>
      </c>
      <c r="D5939">
        <v>3540</v>
      </c>
      <c r="E5939">
        <v>0</v>
      </c>
      <c r="F5939">
        <v>13</v>
      </c>
      <c r="G5939">
        <v>30.15</v>
      </c>
      <c r="H5939">
        <v>392.2</v>
      </c>
      <c r="I5939">
        <f t="shared" si="92"/>
        <v>0</v>
      </c>
      <c r="J5939" t="s">
        <v>3686</v>
      </c>
    </row>
    <row r="5940" spans="1:10" hidden="1">
      <c r="A5940">
        <v>66</v>
      </c>
      <c r="B5940">
        <v>0</v>
      </c>
      <c r="C5940">
        <v>5</v>
      </c>
      <c r="D5940">
        <v>4845</v>
      </c>
      <c r="E5940">
        <v>9</v>
      </c>
      <c r="F5940">
        <v>66</v>
      </c>
      <c r="G5940">
        <v>20.350000000000001</v>
      </c>
      <c r="H5940">
        <v>4331.4799999999996</v>
      </c>
      <c r="I5940">
        <f t="shared" si="92"/>
        <v>0</v>
      </c>
      <c r="J5940" t="s">
        <v>3686</v>
      </c>
    </row>
    <row r="5941" spans="1:10" hidden="1">
      <c r="A5941">
        <v>23</v>
      </c>
      <c r="B5941">
        <v>1</v>
      </c>
      <c r="C5941">
        <v>5</v>
      </c>
      <c r="D5941">
        <v>5494</v>
      </c>
      <c r="E5941">
        <v>5</v>
      </c>
      <c r="F5941">
        <v>1</v>
      </c>
      <c r="G5941">
        <v>74.599999999999994</v>
      </c>
      <c r="H5941">
        <v>117.59</v>
      </c>
      <c r="I5941">
        <f t="shared" si="92"/>
        <v>0</v>
      </c>
      <c r="J5941" t="s">
        <v>3751</v>
      </c>
    </row>
    <row r="5942" spans="1:10" hidden="1">
      <c r="A5942">
        <v>50</v>
      </c>
      <c r="B5942">
        <v>0</v>
      </c>
      <c r="C5942">
        <v>5</v>
      </c>
      <c r="D5942">
        <v>4790</v>
      </c>
      <c r="E5942">
        <v>0</v>
      </c>
      <c r="F5942">
        <v>72</v>
      </c>
      <c r="G5942">
        <v>19.850000000000001</v>
      </c>
      <c r="H5942">
        <v>1681.06</v>
      </c>
      <c r="I5942">
        <f t="shared" si="92"/>
        <v>0</v>
      </c>
      <c r="J5942" t="s">
        <v>3686</v>
      </c>
    </row>
    <row r="5943" spans="1:10" hidden="1">
      <c r="A5943">
        <v>59</v>
      </c>
      <c r="B5943">
        <v>0</v>
      </c>
      <c r="C5943">
        <v>5</v>
      </c>
      <c r="D5943">
        <v>3129</v>
      </c>
      <c r="E5943">
        <v>0</v>
      </c>
      <c r="F5943">
        <v>1</v>
      </c>
      <c r="G5943">
        <v>19.8</v>
      </c>
      <c r="H5943">
        <v>31.76</v>
      </c>
      <c r="I5943">
        <f t="shared" si="92"/>
        <v>0</v>
      </c>
      <c r="J5943" t="s">
        <v>3751</v>
      </c>
    </row>
    <row r="5944" spans="1:10" hidden="1">
      <c r="A5944">
        <v>28</v>
      </c>
      <c r="B5944">
        <v>0</v>
      </c>
      <c r="C5944">
        <v>5</v>
      </c>
      <c r="D5944">
        <v>5613</v>
      </c>
      <c r="E5944">
        <v>4</v>
      </c>
      <c r="F5944">
        <v>72</v>
      </c>
      <c r="G5944">
        <v>25.65</v>
      </c>
      <c r="H5944">
        <v>2792.76</v>
      </c>
      <c r="I5944">
        <f t="shared" si="92"/>
        <v>0</v>
      </c>
      <c r="J5944" t="s">
        <v>3686</v>
      </c>
    </row>
    <row r="5945" spans="1:10" hidden="1">
      <c r="A5945">
        <v>52</v>
      </c>
      <c r="B5945">
        <v>0</v>
      </c>
      <c r="C5945">
        <v>5</v>
      </c>
      <c r="D5945">
        <v>2111</v>
      </c>
      <c r="E5945">
        <v>0</v>
      </c>
      <c r="F5945">
        <v>3</v>
      </c>
      <c r="G5945">
        <v>60.65</v>
      </c>
      <c r="H5945">
        <v>264.37</v>
      </c>
      <c r="I5945">
        <f t="shared" si="92"/>
        <v>0</v>
      </c>
      <c r="J5945" t="s">
        <v>3751</v>
      </c>
    </row>
    <row r="5946" spans="1:10" hidden="1">
      <c r="A5946">
        <v>50</v>
      </c>
      <c r="B5946">
        <v>0</v>
      </c>
      <c r="C5946">
        <v>5</v>
      </c>
      <c r="D5946">
        <v>4439</v>
      </c>
      <c r="E5946">
        <v>0</v>
      </c>
      <c r="F5946">
        <v>17</v>
      </c>
      <c r="G5946">
        <v>69</v>
      </c>
      <c r="H5946">
        <v>1167.6600000000001</v>
      </c>
      <c r="I5946">
        <f t="shared" si="92"/>
        <v>0</v>
      </c>
      <c r="J5946" t="s">
        <v>3686</v>
      </c>
    </row>
    <row r="5947" spans="1:10" hidden="1">
      <c r="A5947">
        <v>37</v>
      </c>
      <c r="B5947">
        <v>0</v>
      </c>
      <c r="C5947">
        <v>5</v>
      </c>
      <c r="D5947">
        <v>2017</v>
      </c>
      <c r="E5947">
        <v>0</v>
      </c>
      <c r="F5947">
        <v>16</v>
      </c>
      <c r="G5947">
        <v>19.350000000000001</v>
      </c>
      <c r="H5947">
        <v>950.75</v>
      </c>
      <c r="I5947">
        <f t="shared" si="92"/>
        <v>0</v>
      </c>
      <c r="J5947" t="s">
        <v>3686</v>
      </c>
    </row>
    <row r="5948" spans="1:10" hidden="1">
      <c r="A5948">
        <v>43</v>
      </c>
      <c r="B5948">
        <v>0</v>
      </c>
      <c r="C5948">
        <v>5</v>
      </c>
      <c r="D5948">
        <v>5259</v>
      </c>
      <c r="E5948">
        <v>0</v>
      </c>
      <c r="F5948">
        <v>7</v>
      </c>
      <c r="G5948">
        <v>94.1</v>
      </c>
      <c r="H5948">
        <v>752.89</v>
      </c>
      <c r="I5948">
        <f t="shared" si="92"/>
        <v>0</v>
      </c>
      <c r="J5948" t="s">
        <v>3686</v>
      </c>
    </row>
    <row r="5949" spans="1:10" hidden="1">
      <c r="A5949">
        <v>53</v>
      </c>
      <c r="B5949">
        <v>0</v>
      </c>
      <c r="C5949">
        <v>5</v>
      </c>
      <c r="D5949">
        <v>4769</v>
      </c>
      <c r="E5949">
        <v>0</v>
      </c>
      <c r="F5949">
        <v>18</v>
      </c>
      <c r="G5949">
        <v>19.25</v>
      </c>
      <c r="H5949">
        <v>895.29</v>
      </c>
      <c r="I5949">
        <f t="shared" si="92"/>
        <v>0</v>
      </c>
      <c r="J5949" t="s">
        <v>3686</v>
      </c>
    </row>
    <row r="5950" spans="1:10" hidden="1">
      <c r="A5950">
        <v>63</v>
      </c>
      <c r="B5950">
        <v>0</v>
      </c>
      <c r="C5950">
        <v>5</v>
      </c>
      <c r="D5950">
        <v>5232</v>
      </c>
      <c r="E5950">
        <v>0</v>
      </c>
      <c r="F5950">
        <v>54</v>
      </c>
      <c r="G5950">
        <v>90.05</v>
      </c>
      <c r="H5950">
        <v>5935.12</v>
      </c>
      <c r="I5950">
        <f t="shared" si="92"/>
        <v>0</v>
      </c>
      <c r="J5950" t="s">
        <v>3686</v>
      </c>
    </row>
    <row r="5951" spans="1:10" hidden="1">
      <c r="A5951">
        <v>55</v>
      </c>
      <c r="B5951">
        <v>0</v>
      </c>
      <c r="C5951">
        <v>5</v>
      </c>
      <c r="D5951">
        <v>5234</v>
      </c>
      <c r="E5951">
        <v>1</v>
      </c>
      <c r="F5951">
        <v>72</v>
      </c>
      <c r="G5951">
        <v>19.399999999999999</v>
      </c>
      <c r="H5951">
        <v>4927.25</v>
      </c>
      <c r="I5951">
        <f t="shared" si="92"/>
        <v>0</v>
      </c>
      <c r="J5951" t="s">
        <v>3686</v>
      </c>
    </row>
    <row r="5952" spans="1:10" hidden="1">
      <c r="A5952">
        <v>50</v>
      </c>
      <c r="B5952">
        <v>0</v>
      </c>
      <c r="C5952">
        <v>5</v>
      </c>
      <c r="D5952">
        <v>4900</v>
      </c>
      <c r="E5952">
        <v>10</v>
      </c>
      <c r="F5952">
        <v>61</v>
      </c>
      <c r="G5952">
        <v>24.4</v>
      </c>
      <c r="H5952">
        <v>2643.39</v>
      </c>
      <c r="I5952">
        <f t="shared" si="92"/>
        <v>0</v>
      </c>
      <c r="J5952" t="s">
        <v>3686</v>
      </c>
    </row>
    <row r="5953" spans="1:10" hidden="1">
      <c r="A5953">
        <v>69</v>
      </c>
      <c r="B5953">
        <v>2</v>
      </c>
      <c r="C5953">
        <v>5</v>
      </c>
      <c r="D5953">
        <v>4886</v>
      </c>
      <c r="E5953">
        <v>0</v>
      </c>
      <c r="F5953">
        <v>11</v>
      </c>
      <c r="G5953">
        <v>78</v>
      </c>
      <c r="H5953">
        <v>1370.12</v>
      </c>
      <c r="I5953">
        <f t="shared" si="92"/>
        <v>0</v>
      </c>
      <c r="J5953" t="s">
        <v>3686</v>
      </c>
    </row>
    <row r="5954" spans="1:10" hidden="1">
      <c r="A5954">
        <v>38</v>
      </c>
      <c r="B5954">
        <v>0</v>
      </c>
      <c r="C5954">
        <v>5</v>
      </c>
      <c r="D5954">
        <v>2900</v>
      </c>
      <c r="E5954">
        <v>0</v>
      </c>
      <c r="F5954">
        <v>1</v>
      </c>
      <c r="G5954">
        <v>74.099999999999994</v>
      </c>
      <c r="H5954">
        <v>110.15</v>
      </c>
      <c r="I5954">
        <f t="shared" ref="I5954:I6017" si="93">IF(J5954="Churned",1,0)</f>
        <v>0</v>
      </c>
      <c r="J5954" t="s">
        <v>3751</v>
      </c>
    </row>
    <row r="5955" spans="1:10" hidden="1">
      <c r="A5955">
        <v>20</v>
      </c>
      <c r="B5955">
        <v>2</v>
      </c>
      <c r="C5955">
        <v>5</v>
      </c>
      <c r="D5955">
        <v>5366</v>
      </c>
      <c r="E5955">
        <v>8</v>
      </c>
      <c r="F5955">
        <v>55</v>
      </c>
      <c r="G5955">
        <v>19.399999999999999</v>
      </c>
      <c r="H5955">
        <v>2609.25</v>
      </c>
      <c r="I5955">
        <f t="shared" si="93"/>
        <v>0</v>
      </c>
      <c r="J5955" t="s">
        <v>3686</v>
      </c>
    </row>
    <row r="5956" spans="1:10" hidden="1">
      <c r="A5956">
        <v>63</v>
      </c>
      <c r="B5956">
        <v>0</v>
      </c>
      <c r="C5956">
        <v>5</v>
      </c>
      <c r="D5956">
        <v>5687</v>
      </c>
      <c r="E5956">
        <v>0</v>
      </c>
      <c r="F5956">
        <v>17</v>
      </c>
      <c r="G5956">
        <v>90.95</v>
      </c>
      <c r="H5956">
        <v>2206.86</v>
      </c>
      <c r="I5956">
        <f t="shared" si="93"/>
        <v>0</v>
      </c>
      <c r="J5956" t="s">
        <v>3686</v>
      </c>
    </row>
    <row r="5957" spans="1:10" hidden="1">
      <c r="A5957">
        <v>54</v>
      </c>
      <c r="B5957">
        <v>0</v>
      </c>
      <c r="C5957">
        <v>5</v>
      </c>
      <c r="D5957">
        <v>2515</v>
      </c>
      <c r="E5957">
        <v>0</v>
      </c>
      <c r="F5957">
        <v>24</v>
      </c>
      <c r="G5957">
        <v>51.1</v>
      </c>
      <c r="H5957">
        <v>1325.52</v>
      </c>
      <c r="I5957">
        <f t="shared" si="93"/>
        <v>0</v>
      </c>
      <c r="J5957" t="s">
        <v>3686</v>
      </c>
    </row>
    <row r="5958" spans="1:10" hidden="1">
      <c r="A5958">
        <v>24</v>
      </c>
      <c r="B5958">
        <v>0</v>
      </c>
      <c r="C5958">
        <v>5</v>
      </c>
      <c r="D5958">
        <v>4249</v>
      </c>
      <c r="E5958">
        <v>0</v>
      </c>
      <c r="F5958">
        <v>8</v>
      </c>
      <c r="G5958">
        <v>20.85</v>
      </c>
      <c r="H5958">
        <v>253.33</v>
      </c>
      <c r="I5958">
        <f t="shared" si="93"/>
        <v>0</v>
      </c>
      <c r="J5958" t="s">
        <v>3686</v>
      </c>
    </row>
    <row r="5959" spans="1:10" hidden="1">
      <c r="A5959">
        <v>49</v>
      </c>
      <c r="B5959">
        <v>0</v>
      </c>
      <c r="C5959">
        <v>5</v>
      </c>
      <c r="D5959">
        <v>3971</v>
      </c>
      <c r="E5959">
        <v>6</v>
      </c>
      <c r="F5959">
        <v>11</v>
      </c>
      <c r="G5959">
        <v>20.55</v>
      </c>
      <c r="H5959">
        <v>472.16</v>
      </c>
      <c r="I5959">
        <f t="shared" si="93"/>
        <v>0</v>
      </c>
      <c r="J5959" t="s">
        <v>3686</v>
      </c>
    </row>
    <row r="5960" spans="1:10" hidden="1">
      <c r="A5960">
        <v>45</v>
      </c>
      <c r="B5960">
        <v>0</v>
      </c>
      <c r="C5960">
        <v>5</v>
      </c>
      <c r="D5960">
        <v>5072</v>
      </c>
      <c r="E5960">
        <v>2</v>
      </c>
      <c r="F5960">
        <v>71</v>
      </c>
      <c r="G5960">
        <v>25.95</v>
      </c>
      <c r="H5960">
        <v>3556.31</v>
      </c>
      <c r="I5960">
        <f t="shared" si="93"/>
        <v>0</v>
      </c>
      <c r="J5960" t="s">
        <v>3686</v>
      </c>
    </row>
    <row r="5961" spans="1:10" hidden="1">
      <c r="A5961">
        <v>31</v>
      </c>
      <c r="B5961">
        <v>0</v>
      </c>
      <c r="C5961">
        <v>5</v>
      </c>
      <c r="D5961">
        <v>4126</v>
      </c>
      <c r="E5961">
        <v>0</v>
      </c>
      <c r="F5961">
        <v>30</v>
      </c>
      <c r="G5961">
        <v>97</v>
      </c>
      <c r="H5961">
        <v>3386.4</v>
      </c>
      <c r="I5961">
        <f t="shared" si="93"/>
        <v>0</v>
      </c>
      <c r="J5961" t="s">
        <v>3686</v>
      </c>
    </row>
    <row r="5962" spans="1:10" hidden="1">
      <c r="A5962">
        <v>34</v>
      </c>
      <c r="B5962">
        <v>0</v>
      </c>
      <c r="C5962">
        <v>5</v>
      </c>
      <c r="D5962">
        <v>5917</v>
      </c>
      <c r="E5962">
        <v>0</v>
      </c>
      <c r="F5962">
        <v>13</v>
      </c>
      <c r="G5962">
        <v>19.3</v>
      </c>
      <c r="H5962">
        <v>556.98</v>
      </c>
      <c r="I5962">
        <f t="shared" si="93"/>
        <v>0</v>
      </c>
      <c r="J5962" t="s">
        <v>3686</v>
      </c>
    </row>
    <row r="5963" spans="1:10" hidden="1">
      <c r="A5963">
        <v>42</v>
      </c>
      <c r="B5963">
        <v>0</v>
      </c>
      <c r="C5963">
        <v>5</v>
      </c>
      <c r="D5963">
        <v>4999</v>
      </c>
      <c r="E5963">
        <v>0</v>
      </c>
      <c r="F5963">
        <v>15</v>
      </c>
      <c r="G5963">
        <v>95.7</v>
      </c>
      <c r="H5963">
        <v>1600.65</v>
      </c>
      <c r="I5963">
        <f t="shared" si="93"/>
        <v>0</v>
      </c>
      <c r="J5963" t="s">
        <v>3686</v>
      </c>
    </row>
    <row r="5964" spans="1:10" hidden="1">
      <c r="A5964">
        <v>44</v>
      </c>
      <c r="B5964">
        <v>0</v>
      </c>
      <c r="C5964">
        <v>5</v>
      </c>
      <c r="D5964">
        <v>6469</v>
      </c>
      <c r="E5964">
        <v>0</v>
      </c>
      <c r="F5964">
        <v>63</v>
      </c>
      <c r="G5964">
        <v>20.6</v>
      </c>
      <c r="H5964">
        <v>2342.61</v>
      </c>
      <c r="I5964">
        <f t="shared" si="93"/>
        <v>0</v>
      </c>
      <c r="J5964" t="s">
        <v>3686</v>
      </c>
    </row>
    <row r="5965" spans="1:10" hidden="1">
      <c r="A5965">
        <v>50</v>
      </c>
      <c r="B5965">
        <v>3</v>
      </c>
      <c r="C5965">
        <v>5</v>
      </c>
      <c r="D5965">
        <v>5506</v>
      </c>
      <c r="E5965">
        <v>9</v>
      </c>
      <c r="F5965">
        <v>57</v>
      </c>
      <c r="G5965">
        <v>20.100000000000001</v>
      </c>
      <c r="H5965">
        <v>2607.89</v>
      </c>
      <c r="I5965">
        <f t="shared" si="93"/>
        <v>0</v>
      </c>
      <c r="J5965" t="s">
        <v>3686</v>
      </c>
    </row>
    <row r="5966" spans="1:10" hidden="1">
      <c r="A5966">
        <v>24</v>
      </c>
      <c r="B5966">
        <v>0</v>
      </c>
      <c r="C5966">
        <v>5</v>
      </c>
      <c r="D5966">
        <v>6418</v>
      </c>
      <c r="E5966">
        <v>2</v>
      </c>
      <c r="F5966">
        <v>68</v>
      </c>
      <c r="G5966">
        <v>60.65</v>
      </c>
      <c r="H5966">
        <v>6733.3</v>
      </c>
      <c r="I5966">
        <f t="shared" si="93"/>
        <v>0</v>
      </c>
      <c r="J5966" t="s">
        <v>3686</v>
      </c>
    </row>
    <row r="5967" spans="1:10" hidden="1">
      <c r="A5967">
        <v>25</v>
      </c>
      <c r="B5967">
        <v>0</v>
      </c>
      <c r="C5967">
        <v>5</v>
      </c>
      <c r="D5967">
        <v>4577</v>
      </c>
      <c r="E5967">
        <v>0</v>
      </c>
      <c r="F5967">
        <v>2</v>
      </c>
      <c r="G5967">
        <v>19.2</v>
      </c>
      <c r="H5967">
        <v>51.26</v>
      </c>
      <c r="I5967">
        <f t="shared" si="93"/>
        <v>0</v>
      </c>
      <c r="J5967" t="s">
        <v>3751</v>
      </c>
    </row>
    <row r="5968" spans="1:10" hidden="1">
      <c r="A5968">
        <v>32</v>
      </c>
      <c r="B5968">
        <v>0</v>
      </c>
      <c r="C5968">
        <v>5</v>
      </c>
      <c r="D5968">
        <v>5887</v>
      </c>
      <c r="E5968">
        <v>0</v>
      </c>
      <c r="F5968">
        <v>64</v>
      </c>
      <c r="G5968">
        <v>24.4</v>
      </c>
      <c r="H5968">
        <v>2620.7199999999998</v>
      </c>
      <c r="I5968">
        <f t="shared" si="93"/>
        <v>0</v>
      </c>
      <c r="J5968" t="s">
        <v>3686</v>
      </c>
    </row>
    <row r="5969" spans="1:10" hidden="1">
      <c r="A5969">
        <v>78</v>
      </c>
      <c r="B5969">
        <v>2</v>
      </c>
      <c r="C5969">
        <v>5</v>
      </c>
      <c r="D5969">
        <v>3392</v>
      </c>
      <c r="E5969">
        <v>4</v>
      </c>
      <c r="F5969">
        <v>46</v>
      </c>
      <c r="G5969">
        <v>20.100000000000001</v>
      </c>
      <c r="H5969">
        <v>1622.71</v>
      </c>
      <c r="I5969">
        <f t="shared" si="93"/>
        <v>0</v>
      </c>
      <c r="J5969" t="s">
        <v>3686</v>
      </c>
    </row>
    <row r="5970" spans="1:10" hidden="1">
      <c r="A5970">
        <v>80</v>
      </c>
      <c r="B5970">
        <v>0</v>
      </c>
      <c r="C5970">
        <v>5</v>
      </c>
      <c r="D5970">
        <v>5277</v>
      </c>
      <c r="E5970">
        <v>0</v>
      </c>
      <c r="F5970">
        <v>3</v>
      </c>
      <c r="G5970">
        <v>64.599999999999994</v>
      </c>
      <c r="H5970">
        <v>297.17</v>
      </c>
      <c r="I5970">
        <f t="shared" si="93"/>
        <v>0</v>
      </c>
      <c r="J5970" t="s">
        <v>3751</v>
      </c>
    </row>
    <row r="5971" spans="1:10" hidden="1">
      <c r="A5971">
        <v>36</v>
      </c>
      <c r="B5971">
        <v>3</v>
      </c>
      <c r="C5971">
        <v>5</v>
      </c>
      <c r="D5971">
        <v>2071</v>
      </c>
      <c r="E5971">
        <v>3</v>
      </c>
      <c r="F5971">
        <v>5</v>
      </c>
      <c r="G5971">
        <v>25.05</v>
      </c>
      <c r="H5971">
        <v>125.5</v>
      </c>
      <c r="I5971">
        <f t="shared" si="93"/>
        <v>0</v>
      </c>
      <c r="J5971" t="s">
        <v>3686</v>
      </c>
    </row>
    <row r="5972" spans="1:10" hidden="1">
      <c r="A5972">
        <v>35</v>
      </c>
      <c r="B5972">
        <v>0</v>
      </c>
      <c r="C5972">
        <v>5</v>
      </c>
      <c r="D5972">
        <v>4369</v>
      </c>
      <c r="E5972">
        <v>0</v>
      </c>
      <c r="F5972">
        <v>3</v>
      </c>
      <c r="G5972">
        <v>20.2</v>
      </c>
      <c r="H5972">
        <v>161.38</v>
      </c>
      <c r="I5972">
        <f t="shared" si="93"/>
        <v>0</v>
      </c>
      <c r="J5972" t="s">
        <v>3751</v>
      </c>
    </row>
    <row r="5973" spans="1:10" hidden="1">
      <c r="A5973">
        <v>20</v>
      </c>
      <c r="B5973">
        <v>0</v>
      </c>
      <c r="C5973">
        <v>5</v>
      </c>
      <c r="D5973">
        <v>5076</v>
      </c>
      <c r="E5973">
        <v>0</v>
      </c>
      <c r="F5973">
        <v>57</v>
      </c>
      <c r="G5973">
        <v>90.45</v>
      </c>
      <c r="H5973">
        <v>7053.69</v>
      </c>
      <c r="I5973">
        <f t="shared" si="93"/>
        <v>0</v>
      </c>
      <c r="J5973" t="s">
        <v>3686</v>
      </c>
    </row>
    <row r="5974" spans="1:10" hidden="1">
      <c r="A5974">
        <v>40</v>
      </c>
      <c r="B5974">
        <v>3</v>
      </c>
      <c r="C5974">
        <v>5</v>
      </c>
      <c r="D5974">
        <v>4650</v>
      </c>
      <c r="E5974">
        <v>1</v>
      </c>
      <c r="F5974">
        <v>42</v>
      </c>
      <c r="G5974">
        <v>22.95</v>
      </c>
      <c r="H5974">
        <v>1600.15</v>
      </c>
      <c r="I5974">
        <f t="shared" si="93"/>
        <v>0</v>
      </c>
      <c r="J5974" t="s">
        <v>3686</v>
      </c>
    </row>
    <row r="5975" spans="1:10" hidden="1">
      <c r="A5975">
        <v>64</v>
      </c>
      <c r="B5975">
        <v>0</v>
      </c>
      <c r="C5975">
        <v>5</v>
      </c>
      <c r="D5975">
        <v>4187</v>
      </c>
      <c r="E5975">
        <v>4</v>
      </c>
      <c r="F5975">
        <v>68</v>
      </c>
      <c r="G5975">
        <v>25.05</v>
      </c>
      <c r="H5975">
        <v>3342.12</v>
      </c>
      <c r="I5975">
        <f t="shared" si="93"/>
        <v>0</v>
      </c>
      <c r="J5975" t="s">
        <v>3686</v>
      </c>
    </row>
    <row r="5976" spans="1:10" hidden="1">
      <c r="A5976">
        <v>34</v>
      </c>
      <c r="B5976">
        <v>0</v>
      </c>
      <c r="C5976">
        <v>5</v>
      </c>
      <c r="D5976">
        <v>5473</v>
      </c>
      <c r="E5976">
        <v>0</v>
      </c>
      <c r="F5976">
        <v>9</v>
      </c>
      <c r="G5976">
        <v>24.95</v>
      </c>
      <c r="H5976">
        <v>190.25</v>
      </c>
      <c r="I5976">
        <f t="shared" si="93"/>
        <v>0</v>
      </c>
      <c r="J5976" t="s">
        <v>3686</v>
      </c>
    </row>
    <row r="5977" spans="1:10" hidden="1">
      <c r="A5977">
        <v>47</v>
      </c>
      <c r="B5977">
        <v>1</v>
      </c>
      <c r="C5977">
        <v>5</v>
      </c>
      <c r="D5977">
        <v>3913</v>
      </c>
      <c r="E5977">
        <v>0</v>
      </c>
      <c r="F5977">
        <v>17</v>
      </c>
      <c r="G5977">
        <v>80.849999999999994</v>
      </c>
      <c r="H5977">
        <v>2276.59</v>
      </c>
      <c r="I5977">
        <f t="shared" si="93"/>
        <v>0</v>
      </c>
      <c r="J5977" t="s">
        <v>3686</v>
      </c>
    </row>
    <row r="5978" spans="1:10" hidden="1">
      <c r="A5978">
        <v>19</v>
      </c>
      <c r="B5978">
        <v>0</v>
      </c>
      <c r="C5978">
        <v>5</v>
      </c>
      <c r="D5978">
        <v>5575</v>
      </c>
      <c r="E5978">
        <v>1</v>
      </c>
      <c r="F5978">
        <v>17</v>
      </c>
      <c r="G5978">
        <v>49.8</v>
      </c>
      <c r="H5978">
        <v>836.35</v>
      </c>
      <c r="I5978">
        <f t="shared" si="93"/>
        <v>0</v>
      </c>
      <c r="J5978" t="s">
        <v>3686</v>
      </c>
    </row>
    <row r="5979" spans="1:10" hidden="1">
      <c r="A5979">
        <v>61</v>
      </c>
      <c r="B5979">
        <v>0</v>
      </c>
      <c r="C5979">
        <v>5</v>
      </c>
      <c r="D5979">
        <v>5617</v>
      </c>
      <c r="E5979">
        <v>8</v>
      </c>
      <c r="F5979">
        <v>71</v>
      </c>
      <c r="G5979">
        <v>80.7</v>
      </c>
      <c r="H5979">
        <v>8801.36</v>
      </c>
      <c r="I5979">
        <f t="shared" si="93"/>
        <v>0</v>
      </c>
      <c r="J5979" t="s">
        <v>3686</v>
      </c>
    </row>
    <row r="5980" spans="1:10" hidden="1">
      <c r="A5980">
        <v>25</v>
      </c>
      <c r="B5980">
        <v>2</v>
      </c>
      <c r="C5980">
        <v>5</v>
      </c>
      <c r="D5980">
        <v>5374</v>
      </c>
      <c r="E5980">
        <v>7</v>
      </c>
      <c r="F5980">
        <v>63</v>
      </c>
      <c r="G5980">
        <v>39.35</v>
      </c>
      <c r="H5980">
        <v>2395.0500000000002</v>
      </c>
      <c r="I5980">
        <f t="shared" si="93"/>
        <v>0</v>
      </c>
      <c r="J5980" t="s">
        <v>3686</v>
      </c>
    </row>
    <row r="5981" spans="1:10" hidden="1">
      <c r="A5981">
        <v>27</v>
      </c>
      <c r="B5981">
        <v>0</v>
      </c>
      <c r="C5981">
        <v>5</v>
      </c>
      <c r="D5981">
        <v>6432</v>
      </c>
      <c r="E5981">
        <v>7</v>
      </c>
      <c r="F5981">
        <v>61</v>
      </c>
      <c r="G5981">
        <v>79.8</v>
      </c>
      <c r="H5981">
        <v>6685.48</v>
      </c>
      <c r="I5981">
        <f t="shared" si="93"/>
        <v>0</v>
      </c>
      <c r="J5981" t="s">
        <v>3686</v>
      </c>
    </row>
    <row r="5982" spans="1:10" hidden="1">
      <c r="A5982">
        <v>48</v>
      </c>
      <c r="B5982">
        <v>0</v>
      </c>
      <c r="C5982">
        <v>5</v>
      </c>
      <c r="D5982">
        <v>3704</v>
      </c>
      <c r="E5982">
        <v>0</v>
      </c>
      <c r="F5982">
        <v>1</v>
      </c>
      <c r="G5982">
        <v>48.6</v>
      </c>
      <c r="H5982">
        <v>56.59</v>
      </c>
      <c r="I5982">
        <f t="shared" si="93"/>
        <v>0</v>
      </c>
      <c r="J5982" t="s">
        <v>3751</v>
      </c>
    </row>
    <row r="5983" spans="1:10" hidden="1">
      <c r="A5983">
        <v>45</v>
      </c>
      <c r="B5983">
        <v>3</v>
      </c>
      <c r="C5983">
        <v>5</v>
      </c>
      <c r="D5983">
        <v>5898</v>
      </c>
      <c r="E5983">
        <v>9</v>
      </c>
      <c r="F5983">
        <v>54</v>
      </c>
      <c r="G5983">
        <v>59.8</v>
      </c>
      <c r="H5983">
        <v>4489.53</v>
      </c>
      <c r="I5983">
        <f t="shared" si="93"/>
        <v>0</v>
      </c>
      <c r="J5983" t="s">
        <v>3686</v>
      </c>
    </row>
    <row r="5984" spans="1:10" hidden="1">
      <c r="A5984">
        <v>36</v>
      </c>
      <c r="B5984">
        <v>0</v>
      </c>
      <c r="C5984">
        <v>5</v>
      </c>
      <c r="D5984">
        <v>5074</v>
      </c>
      <c r="E5984">
        <v>0</v>
      </c>
      <c r="F5984">
        <v>2</v>
      </c>
      <c r="G5984">
        <v>20.3</v>
      </c>
      <c r="H5984">
        <v>66.56</v>
      </c>
      <c r="I5984">
        <f t="shared" si="93"/>
        <v>0</v>
      </c>
      <c r="J5984" t="s">
        <v>3751</v>
      </c>
    </row>
    <row r="5985" spans="1:10" hidden="1">
      <c r="A5985">
        <v>51</v>
      </c>
      <c r="B5985">
        <v>0</v>
      </c>
      <c r="C5985">
        <v>5</v>
      </c>
      <c r="D5985">
        <v>4413</v>
      </c>
      <c r="E5985">
        <v>1</v>
      </c>
      <c r="F5985">
        <v>72</v>
      </c>
      <c r="G5985">
        <v>25.75</v>
      </c>
      <c r="H5985">
        <v>4747.08</v>
      </c>
      <c r="I5985">
        <f t="shared" si="93"/>
        <v>0</v>
      </c>
      <c r="J5985" t="s">
        <v>3686</v>
      </c>
    </row>
    <row r="5986" spans="1:10" hidden="1">
      <c r="A5986">
        <v>61</v>
      </c>
      <c r="B5986">
        <v>3</v>
      </c>
      <c r="C5986">
        <v>5</v>
      </c>
      <c r="D5986">
        <v>2192</v>
      </c>
      <c r="E5986">
        <v>0</v>
      </c>
      <c r="F5986">
        <v>25</v>
      </c>
      <c r="G5986">
        <v>20.05</v>
      </c>
      <c r="H5986">
        <v>793.45</v>
      </c>
      <c r="I5986">
        <f t="shared" si="93"/>
        <v>0</v>
      </c>
      <c r="J5986" t="s">
        <v>3686</v>
      </c>
    </row>
    <row r="5987" spans="1:10" hidden="1">
      <c r="A5987">
        <v>39</v>
      </c>
      <c r="B5987">
        <v>0</v>
      </c>
      <c r="C5987">
        <v>5</v>
      </c>
      <c r="D5987">
        <v>2415</v>
      </c>
      <c r="E5987">
        <v>0</v>
      </c>
      <c r="F5987">
        <v>7</v>
      </c>
      <c r="G5987">
        <v>89.15</v>
      </c>
      <c r="H5987">
        <v>688.87</v>
      </c>
      <c r="I5987">
        <f t="shared" si="93"/>
        <v>0</v>
      </c>
      <c r="J5987" t="s">
        <v>3686</v>
      </c>
    </row>
    <row r="5988" spans="1:10" hidden="1">
      <c r="A5988">
        <v>62</v>
      </c>
      <c r="B5988">
        <v>0</v>
      </c>
      <c r="C5988">
        <v>5</v>
      </c>
      <c r="D5988">
        <v>5400</v>
      </c>
      <c r="E5988">
        <v>0</v>
      </c>
      <c r="F5988">
        <v>59</v>
      </c>
      <c r="G5988">
        <v>79.2</v>
      </c>
      <c r="H5988">
        <v>4952.0200000000004</v>
      </c>
      <c r="I5988">
        <f t="shared" si="93"/>
        <v>0</v>
      </c>
      <c r="J5988" t="s">
        <v>3686</v>
      </c>
    </row>
    <row r="5989" spans="1:10" hidden="1">
      <c r="A5989">
        <v>41</v>
      </c>
      <c r="B5989">
        <v>0</v>
      </c>
      <c r="C5989">
        <v>5</v>
      </c>
      <c r="D5989">
        <v>4330</v>
      </c>
      <c r="E5989">
        <v>0</v>
      </c>
      <c r="F5989">
        <v>24</v>
      </c>
      <c r="G5989">
        <v>54.8</v>
      </c>
      <c r="H5989">
        <v>1609.14</v>
      </c>
      <c r="I5989">
        <f t="shared" si="93"/>
        <v>0</v>
      </c>
      <c r="J5989" t="s">
        <v>3686</v>
      </c>
    </row>
    <row r="5990" spans="1:10" hidden="1">
      <c r="A5990">
        <v>72</v>
      </c>
      <c r="B5990">
        <v>0</v>
      </c>
      <c r="C5990">
        <v>5</v>
      </c>
      <c r="D5990">
        <v>4124</v>
      </c>
      <c r="E5990">
        <v>10</v>
      </c>
      <c r="F5990">
        <v>48</v>
      </c>
      <c r="G5990">
        <v>20.65</v>
      </c>
      <c r="H5990">
        <v>2879.08</v>
      </c>
      <c r="I5990">
        <f t="shared" si="93"/>
        <v>0</v>
      </c>
      <c r="J5990" t="s">
        <v>3686</v>
      </c>
    </row>
    <row r="5991" spans="1:10" hidden="1">
      <c r="A5991">
        <v>71</v>
      </c>
      <c r="B5991">
        <v>1</v>
      </c>
      <c r="C5991">
        <v>5</v>
      </c>
      <c r="D5991">
        <v>3358</v>
      </c>
      <c r="E5991">
        <v>0</v>
      </c>
      <c r="F5991">
        <v>1</v>
      </c>
      <c r="G5991">
        <v>20.75</v>
      </c>
      <c r="H5991">
        <v>28.32</v>
      </c>
      <c r="I5991">
        <f t="shared" si="93"/>
        <v>0</v>
      </c>
      <c r="J5991" t="s">
        <v>3751</v>
      </c>
    </row>
    <row r="5992" spans="1:10" hidden="1">
      <c r="A5992">
        <v>74</v>
      </c>
      <c r="B5992">
        <v>3</v>
      </c>
      <c r="C5992">
        <v>5</v>
      </c>
      <c r="D5992">
        <v>2069</v>
      </c>
      <c r="E5992">
        <v>1</v>
      </c>
      <c r="F5992">
        <v>16</v>
      </c>
      <c r="G5992">
        <v>35.5</v>
      </c>
      <c r="H5992">
        <v>632.70000000000005</v>
      </c>
      <c r="I5992">
        <f t="shared" si="93"/>
        <v>0</v>
      </c>
      <c r="J5992" t="s">
        <v>3686</v>
      </c>
    </row>
    <row r="5993" spans="1:10" hidden="1">
      <c r="A5993">
        <v>24</v>
      </c>
      <c r="B5993">
        <v>0</v>
      </c>
      <c r="C5993">
        <v>5</v>
      </c>
      <c r="D5993">
        <v>2449</v>
      </c>
      <c r="E5993">
        <v>0</v>
      </c>
      <c r="F5993">
        <v>40</v>
      </c>
      <c r="G5993">
        <v>50.25</v>
      </c>
      <c r="H5993">
        <v>2954.75</v>
      </c>
      <c r="I5993">
        <f t="shared" si="93"/>
        <v>0</v>
      </c>
      <c r="J5993" t="s">
        <v>3686</v>
      </c>
    </row>
    <row r="5994" spans="1:10" hidden="1">
      <c r="A5994">
        <v>29</v>
      </c>
      <c r="B5994">
        <v>5</v>
      </c>
      <c r="C5994">
        <v>5</v>
      </c>
      <c r="D5994">
        <v>2042</v>
      </c>
      <c r="E5994">
        <v>7</v>
      </c>
      <c r="F5994">
        <v>39</v>
      </c>
      <c r="G5994">
        <v>81.5</v>
      </c>
      <c r="H5994">
        <v>4693.82</v>
      </c>
      <c r="I5994">
        <f t="shared" si="93"/>
        <v>0</v>
      </c>
      <c r="J5994" t="s">
        <v>3686</v>
      </c>
    </row>
    <row r="5995" spans="1:10" hidden="1">
      <c r="A5995">
        <v>48</v>
      </c>
      <c r="B5995">
        <v>0</v>
      </c>
      <c r="C5995">
        <v>5</v>
      </c>
      <c r="D5995">
        <v>4193</v>
      </c>
      <c r="E5995">
        <v>1</v>
      </c>
      <c r="F5995">
        <v>65</v>
      </c>
      <c r="G5995">
        <v>107.65</v>
      </c>
      <c r="H5995">
        <v>8882.7000000000007</v>
      </c>
      <c r="I5995">
        <f t="shared" si="93"/>
        <v>0</v>
      </c>
      <c r="J5995" t="s">
        <v>3686</v>
      </c>
    </row>
    <row r="5996" spans="1:10" hidden="1">
      <c r="A5996">
        <v>61</v>
      </c>
      <c r="B5996">
        <v>0</v>
      </c>
      <c r="C5996">
        <v>5</v>
      </c>
      <c r="D5996">
        <v>2804</v>
      </c>
      <c r="E5996">
        <v>0</v>
      </c>
      <c r="F5996">
        <v>8</v>
      </c>
      <c r="G5996">
        <v>64.099999999999994</v>
      </c>
      <c r="H5996">
        <v>874.37</v>
      </c>
      <c r="I5996">
        <f t="shared" si="93"/>
        <v>0</v>
      </c>
      <c r="J5996" t="s">
        <v>3686</v>
      </c>
    </row>
    <row r="5997" spans="1:10" hidden="1">
      <c r="A5997">
        <v>64</v>
      </c>
      <c r="B5997">
        <v>0</v>
      </c>
      <c r="C5997">
        <v>5</v>
      </c>
      <c r="D5997">
        <v>6339</v>
      </c>
      <c r="E5997">
        <v>0</v>
      </c>
      <c r="F5997">
        <v>58</v>
      </c>
      <c r="G5997">
        <v>19.149999999999999</v>
      </c>
      <c r="H5997">
        <v>2706.78</v>
      </c>
      <c r="I5997">
        <f t="shared" si="93"/>
        <v>0</v>
      </c>
      <c r="J5997" t="s">
        <v>3686</v>
      </c>
    </row>
    <row r="5998" spans="1:10" hidden="1">
      <c r="A5998">
        <v>25</v>
      </c>
      <c r="B5998">
        <v>0</v>
      </c>
      <c r="C5998">
        <v>5</v>
      </c>
      <c r="D5998">
        <v>3771</v>
      </c>
      <c r="E5998">
        <v>0</v>
      </c>
      <c r="F5998">
        <v>16</v>
      </c>
      <c r="G5998">
        <v>55.3</v>
      </c>
      <c r="H5998">
        <v>967.99</v>
      </c>
      <c r="I5998">
        <f t="shared" si="93"/>
        <v>0</v>
      </c>
      <c r="J5998" t="s">
        <v>3686</v>
      </c>
    </row>
    <row r="5999" spans="1:10" hidden="1">
      <c r="A5999">
        <v>19</v>
      </c>
      <c r="B5999">
        <v>3</v>
      </c>
      <c r="C5999">
        <v>5</v>
      </c>
      <c r="D5999">
        <v>5854</v>
      </c>
      <c r="E5999">
        <v>1</v>
      </c>
      <c r="F5999">
        <v>25</v>
      </c>
      <c r="G5999">
        <v>53.65</v>
      </c>
      <c r="H5999">
        <v>2259.6999999999998</v>
      </c>
      <c r="I5999">
        <f t="shared" si="93"/>
        <v>0</v>
      </c>
      <c r="J5999" t="s">
        <v>3686</v>
      </c>
    </row>
    <row r="6000" spans="1:10" hidden="1">
      <c r="A6000">
        <v>49</v>
      </c>
      <c r="B6000">
        <v>0</v>
      </c>
      <c r="C6000">
        <v>5</v>
      </c>
      <c r="D6000">
        <v>5922</v>
      </c>
      <c r="E6000">
        <v>6</v>
      </c>
      <c r="F6000">
        <v>8</v>
      </c>
      <c r="G6000">
        <v>49.55</v>
      </c>
      <c r="H6000">
        <v>412.49</v>
      </c>
      <c r="I6000">
        <f t="shared" si="93"/>
        <v>0</v>
      </c>
      <c r="J6000" t="s">
        <v>3686</v>
      </c>
    </row>
    <row r="6001" spans="1:10" hidden="1">
      <c r="A6001">
        <v>43</v>
      </c>
      <c r="B6001">
        <v>1</v>
      </c>
      <c r="C6001">
        <v>5</v>
      </c>
      <c r="D6001">
        <v>5954</v>
      </c>
      <c r="E6001">
        <v>1</v>
      </c>
      <c r="F6001">
        <v>52</v>
      </c>
      <c r="G6001">
        <v>101.25</v>
      </c>
      <c r="H6001">
        <v>7630.18</v>
      </c>
      <c r="I6001">
        <f t="shared" si="93"/>
        <v>0</v>
      </c>
      <c r="J6001" t="s">
        <v>3686</v>
      </c>
    </row>
    <row r="6002" spans="1:10" hidden="1">
      <c r="A6002">
        <v>63</v>
      </c>
      <c r="B6002">
        <v>0</v>
      </c>
      <c r="C6002">
        <v>5</v>
      </c>
      <c r="D6002">
        <v>5674</v>
      </c>
      <c r="E6002">
        <v>0</v>
      </c>
      <c r="F6002">
        <v>12</v>
      </c>
      <c r="G6002">
        <v>94.55</v>
      </c>
      <c r="H6002">
        <v>1340.11</v>
      </c>
      <c r="I6002">
        <f t="shared" si="93"/>
        <v>0</v>
      </c>
      <c r="J6002" t="s">
        <v>3686</v>
      </c>
    </row>
    <row r="6003" spans="1:10" hidden="1">
      <c r="A6003">
        <v>24</v>
      </c>
      <c r="B6003">
        <v>3</v>
      </c>
      <c r="C6003">
        <v>5</v>
      </c>
      <c r="D6003">
        <v>5011</v>
      </c>
      <c r="E6003">
        <v>1</v>
      </c>
      <c r="F6003">
        <v>55</v>
      </c>
      <c r="G6003">
        <v>20.5</v>
      </c>
      <c r="H6003">
        <v>3423.82</v>
      </c>
      <c r="I6003">
        <f t="shared" si="93"/>
        <v>0</v>
      </c>
      <c r="J6003" t="s">
        <v>3686</v>
      </c>
    </row>
    <row r="6004" spans="1:10" hidden="1">
      <c r="A6004">
        <v>20</v>
      </c>
      <c r="B6004">
        <v>0</v>
      </c>
      <c r="C6004">
        <v>5</v>
      </c>
      <c r="D6004">
        <v>5341</v>
      </c>
      <c r="E6004">
        <v>3</v>
      </c>
      <c r="F6004">
        <v>71</v>
      </c>
      <c r="G6004">
        <v>25.45</v>
      </c>
      <c r="H6004">
        <v>4434.3999999999996</v>
      </c>
      <c r="I6004">
        <f t="shared" si="93"/>
        <v>0</v>
      </c>
      <c r="J6004" t="s">
        <v>3686</v>
      </c>
    </row>
    <row r="6005" spans="1:10" hidden="1">
      <c r="A6005">
        <v>38</v>
      </c>
      <c r="B6005">
        <v>1</v>
      </c>
      <c r="C6005">
        <v>5</v>
      </c>
      <c r="D6005">
        <v>5841</v>
      </c>
      <c r="E6005">
        <v>6</v>
      </c>
      <c r="F6005">
        <v>71</v>
      </c>
      <c r="G6005">
        <v>76.05</v>
      </c>
      <c r="H6005">
        <v>6103.85</v>
      </c>
      <c r="I6005">
        <f t="shared" si="93"/>
        <v>0</v>
      </c>
      <c r="J6005" t="s">
        <v>3686</v>
      </c>
    </row>
    <row r="6006" spans="1:10" hidden="1">
      <c r="A6006">
        <v>57</v>
      </c>
      <c r="B6006">
        <v>0</v>
      </c>
      <c r="C6006">
        <v>5</v>
      </c>
      <c r="D6006">
        <v>2164</v>
      </c>
      <c r="E6006">
        <v>0</v>
      </c>
      <c r="F6006">
        <v>10</v>
      </c>
      <c r="G6006">
        <v>40.700000000000003</v>
      </c>
      <c r="H6006">
        <v>449.3</v>
      </c>
      <c r="I6006">
        <f t="shared" si="93"/>
        <v>0</v>
      </c>
      <c r="J6006" t="s">
        <v>3686</v>
      </c>
    </row>
    <row r="6007" spans="1:10" hidden="1">
      <c r="A6007">
        <v>80</v>
      </c>
      <c r="B6007">
        <v>4</v>
      </c>
      <c r="C6007">
        <v>5</v>
      </c>
      <c r="D6007">
        <v>5100</v>
      </c>
      <c r="E6007">
        <v>9</v>
      </c>
      <c r="F6007">
        <v>60</v>
      </c>
      <c r="G6007">
        <v>74.349999999999994</v>
      </c>
      <c r="H6007">
        <v>6759.7</v>
      </c>
      <c r="I6007">
        <f t="shared" si="93"/>
        <v>0</v>
      </c>
      <c r="J6007" t="s">
        <v>3686</v>
      </c>
    </row>
    <row r="6008" spans="1:10" hidden="1">
      <c r="A6008">
        <v>38</v>
      </c>
      <c r="B6008">
        <v>2</v>
      </c>
      <c r="C6008">
        <v>5</v>
      </c>
      <c r="D6008">
        <v>4865</v>
      </c>
      <c r="E6008">
        <v>9</v>
      </c>
      <c r="F6008">
        <v>71</v>
      </c>
      <c r="G6008">
        <v>95.75</v>
      </c>
      <c r="H6008">
        <v>8784.86</v>
      </c>
      <c r="I6008">
        <f t="shared" si="93"/>
        <v>0</v>
      </c>
      <c r="J6008" t="s">
        <v>3686</v>
      </c>
    </row>
    <row r="6009" spans="1:10" hidden="1">
      <c r="A6009">
        <v>31</v>
      </c>
      <c r="B6009">
        <v>0</v>
      </c>
      <c r="C6009">
        <v>5</v>
      </c>
      <c r="D6009">
        <v>3839</v>
      </c>
      <c r="E6009">
        <v>6</v>
      </c>
      <c r="F6009">
        <v>37</v>
      </c>
      <c r="G6009">
        <v>55.05</v>
      </c>
      <c r="H6009">
        <v>3044.92</v>
      </c>
      <c r="I6009">
        <f t="shared" si="93"/>
        <v>0</v>
      </c>
      <c r="J6009" t="s">
        <v>3686</v>
      </c>
    </row>
    <row r="6010" spans="1:10" hidden="1">
      <c r="A6010">
        <v>50</v>
      </c>
      <c r="B6010">
        <v>0</v>
      </c>
      <c r="C6010">
        <v>5</v>
      </c>
      <c r="D6010">
        <v>3313</v>
      </c>
      <c r="E6010">
        <v>0</v>
      </c>
      <c r="F6010">
        <v>1</v>
      </c>
      <c r="G6010">
        <v>19.100000000000001</v>
      </c>
      <c r="H6010">
        <v>24.12</v>
      </c>
      <c r="I6010">
        <f t="shared" si="93"/>
        <v>0</v>
      </c>
      <c r="J6010" t="s">
        <v>3751</v>
      </c>
    </row>
    <row r="6011" spans="1:10" hidden="1">
      <c r="A6011">
        <v>58</v>
      </c>
      <c r="B6011">
        <v>0</v>
      </c>
      <c r="C6011">
        <v>5</v>
      </c>
      <c r="D6011">
        <v>4097</v>
      </c>
      <c r="E6011">
        <v>0</v>
      </c>
      <c r="F6011">
        <v>7</v>
      </c>
      <c r="G6011">
        <v>18.95</v>
      </c>
      <c r="H6011">
        <v>362.81</v>
      </c>
      <c r="I6011">
        <f t="shared" si="93"/>
        <v>0</v>
      </c>
      <c r="J6011" t="s">
        <v>3686</v>
      </c>
    </row>
    <row r="6012" spans="1:10" hidden="1">
      <c r="A6012">
        <v>57</v>
      </c>
      <c r="B6012">
        <v>3</v>
      </c>
      <c r="C6012">
        <v>5</v>
      </c>
      <c r="D6012">
        <v>5895</v>
      </c>
      <c r="E6012">
        <v>1</v>
      </c>
      <c r="F6012">
        <v>51</v>
      </c>
      <c r="G6012">
        <v>23.95</v>
      </c>
      <c r="H6012">
        <v>3386.4</v>
      </c>
      <c r="I6012">
        <f t="shared" si="93"/>
        <v>0</v>
      </c>
      <c r="J6012" t="s">
        <v>3686</v>
      </c>
    </row>
    <row r="6013" spans="1:10" hidden="1">
      <c r="A6013">
        <v>28</v>
      </c>
      <c r="B6013">
        <v>0</v>
      </c>
      <c r="C6013">
        <v>5</v>
      </c>
      <c r="D6013">
        <v>2706</v>
      </c>
      <c r="E6013">
        <v>0</v>
      </c>
      <c r="F6013">
        <v>6</v>
      </c>
      <c r="G6013">
        <v>80.25</v>
      </c>
      <c r="H6013">
        <v>631.1</v>
      </c>
      <c r="I6013">
        <f t="shared" si="93"/>
        <v>0</v>
      </c>
      <c r="J6013" t="s">
        <v>3686</v>
      </c>
    </row>
    <row r="6014" spans="1:10" hidden="1">
      <c r="A6014">
        <v>42</v>
      </c>
      <c r="B6014">
        <v>0</v>
      </c>
      <c r="C6014">
        <v>5</v>
      </c>
      <c r="D6014">
        <v>3786</v>
      </c>
      <c r="E6014">
        <v>7</v>
      </c>
      <c r="F6014">
        <v>44</v>
      </c>
      <c r="G6014">
        <v>90.65</v>
      </c>
      <c r="H6014">
        <v>5019.1499999999996</v>
      </c>
      <c r="I6014">
        <f t="shared" si="93"/>
        <v>0</v>
      </c>
      <c r="J6014" t="s">
        <v>3686</v>
      </c>
    </row>
    <row r="6015" spans="1:10" hidden="1">
      <c r="A6015">
        <v>40</v>
      </c>
      <c r="B6015">
        <v>0</v>
      </c>
      <c r="C6015">
        <v>5</v>
      </c>
      <c r="D6015">
        <v>4841</v>
      </c>
      <c r="E6015">
        <v>0</v>
      </c>
      <c r="F6015">
        <v>2</v>
      </c>
      <c r="G6015">
        <v>19.649999999999999</v>
      </c>
      <c r="H6015">
        <v>46.8</v>
      </c>
      <c r="I6015">
        <f t="shared" si="93"/>
        <v>0</v>
      </c>
      <c r="J6015" t="s">
        <v>3751</v>
      </c>
    </row>
    <row r="6016" spans="1:10" hidden="1">
      <c r="A6016">
        <v>50</v>
      </c>
      <c r="B6016">
        <v>0</v>
      </c>
      <c r="C6016">
        <v>5</v>
      </c>
      <c r="D6016">
        <v>4093</v>
      </c>
      <c r="E6016">
        <v>7</v>
      </c>
      <c r="F6016">
        <v>59</v>
      </c>
      <c r="G6016">
        <v>80.099999999999994</v>
      </c>
      <c r="H6016">
        <v>5889.13</v>
      </c>
      <c r="I6016">
        <f t="shared" si="93"/>
        <v>0</v>
      </c>
      <c r="J6016" t="s">
        <v>3686</v>
      </c>
    </row>
    <row r="6017" spans="1:10" hidden="1">
      <c r="A6017">
        <v>30</v>
      </c>
      <c r="B6017">
        <v>0</v>
      </c>
      <c r="C6017">
        <v>5</v>
      </c>
      <c r="D6017">
        <v>5029</v>
      </c>
      <c r="E6017">
        <v>0</v>
      </c>
      <c r="F6017">
        <v>6</v>
      </c>
      <c r="G6017">
        <v>20.2</v>
      </c>
      <c r="H6017">
        <v>382.73</v>
      </c>
      <c r="I6017">
        <f t="shared" si="93"/>
        <v>0</v>
      </c>
      <c r="J6017" t="s">
        <v>3686</v>
      </c>
    </row>
    <row r="6018" spans="1:10" hidden="1">
      <c r="A6018">
        <v>55</v>
      </c>
      <c r="B6018">
        <v>0</v>
      </c>
      <c r="C6018">
        <v>5</v>
      </c>
      <c r="D6018">
        <v>2416</v>
      </c>
      <c r="E6018">
        <v>0</v>
      </c>
      <c r="F6018">
        <v>20</v>
      </c>
      <c r="G6018">
        <v>81.45</v>
      </c>
      <c r="H6018">
        <v>2135.1999999999998</v>
      </c>
      <c r="I6018">
        <f t="shared" ref="I6018:I6081" si="94">IF(J6018="Churned",1,0)</f>
        <v>0</v>
      </c>
      <c r="J6018" t="s">
        <v>3686</v>
      </c>
    </row>
    <row r="6019" spans="1:10" hidden="1">
      <c r="A6019">
        <v>34</v>
      </c>
      <c r="B6019">
        <v>0</v>
      </c>
      <c r="C6019">
        <v>5</v>
      </c>
      <c r="D6019">
        <v>5610</v>
      </c>
      <c r="E6019">
        <v>7</v>
      </c>
      <c r="F6019">
        <v>30</v>
      </c>
      <c r="G6019">
        <v>74.849999999999994</v>
      </c>
      <c r="H6019">
        <v>3396.75</v>
      </c>
      <c r="I6019">
        <f t="shared" si="94"/>
        <v>0</v>
      </c>
      <c r="J6019" t="s">
        <v>3686</v>
      </c>
    </row>
    <row r="6020" spans="1:10" hidden="1">
      <c r="A6020">
        <v>64</v>
      </c>
      <c r="B6020">
        <v>0</v>
      </c>
      <c r="C6020">
        <v>5</v>
      </c>
      <c r="D6020">
        <v>4133</v>
      </c>
      <c r="E6020">
        <v>7</v>
      </c>
      <c r="F6020">
        <v>3</v>
      </c>
      <c r="G6020">
        <v>30.75</v>
      </c>
      <c r="H6020">
        <v>82.85</v>
      </c>
      <c r="I6020">
        <f t="shared" si="94"/>
        <v>0</v>
      </c>
      <c r="J6020" t="s">
        <v>3751</v>
      </c>
    </row>
    <row r="6021" spans="1:10" hidden="1">
      <c r="A6021">
        <v>74</v>
      </c>
      <c r="B6021">
        <v>0</v>
      </c>
      <c r="C6021">
        <v>5</v>
      </c>
      <c r="D6021">
        <v>5137</v>
      </c>
      <c r="E6021">
        <v>0</v>
      </c>
      <c r="F6021">
        <v>18</v>
      </c>
      <c r="G6021">
        <v>80.55</v>
      </c>
      <c r="H6021">
        <v>2109.87</v>
      </c>
      <c r="I6021">
        <f t="shared" si="94"/>
        <v>0</v>
      </c>
      <c r="J6021" t="s">
        <v>3686</v>
      </c>
    </row>
    <row r="6022" spans="1:10" hidden="1">
      <c r="A6022">
        <v>77</v>
      </c>
      <c r="B6022">
        <v>0</v>
      </c>
      <c r="C6022">
        <v>5</v>
      </c>
      <c r="D6022">
        <v>5393</v>
      </c>
      <c r="E6022">
        <v>4</v>
      </c>
      <c r="F6022">
        <v>34</v>
      </c>
      <c r="G6022">
        <v>85.2</v>
      </c>
      <c r="H6022">
        <v>3882.89</v>
      </c>
      <c r="I6022">
        <f t="shared" si="94"/>
        <v>0</v>
      </c>
      <c r="J6022" t="s">
        <v>3686</v>
      </c>
    </row>
    <row r="6023" spans="1:10" hidden="1">
      <c r="A6023">
        <v>75</v>
      </c>
      <c r="B6023">
        <v>0</v>
      </c>
      <c r="C6023">
        <v>5</v>
      </c>
      <c r="D6023">
        <v>5587</v>
      </c>
      <c r="E6023">
        <v>9</v>
      </c>
      <c r="F6023">
        <v>3</v>
      </c>
      <c r="G6023">
        <v>23.6</v>
      </c>
      <c r="H6023">
        <v>131.35</v>
      </c>
      <c r="I6023">
        <f t="shared" si="94"/>
        <v>0</v>
      </c>
      <c r="J6023" t="s">
        <v>3751</v>
      </c>
    </row>
    <row r="6024" spans="1:10" hidden="1">
      <c r="A6024">
        <v>67</v>
      </c>
      <c r="B6024">
        <v>0</v>
      </c>
      <c r="C6024">
        <v>5</v>
      </c>
      <c r="D6024">
        <v>3574</v>
      </c>
      <c r="E6024">
        <v>0</v>
      </c>
      <c r="F6024">
        <v>16</v>
      </c>
      <c r="G6024">
        <v>74.75</v>
      </c>
      <c r="H6024">
        <v>1298</v>
      </c>
      <c r="I6024">
        <f t="shared" si="94"/>
        <v>0</v>
      </c>
      <c r="J6024" t="s">
        <v>3686</v>
      </c>
    </row>
    <row r="6025" spans="1:10" hidden="1">
      <c r="A6025">
        <v>80</v>
      </c>
      <c r="B6025">
        <v>0</v>
      </c>
      <c r="C6025">
        <v>5</v>
      </c>
      <c r="D6025">
        <v>2874</v>
      </c>
      <c r="E6025">
        <v>1</v>
      </c>
      <c r="F6025">
        <v>7</v>
      </c>
      <c r="G6025">
        <v>20.65</v>
      </c>
      <c r="H6025">
        <v>297.63</v>
      </c>
      <c r="I6025">
        <f t="shared" si="94"/>
        <v>0</v>
      </c>
      <c r="J6025" t="s">
        <v>3686</v>
      </c>
    </row>
    <row r="6026" spans="1:10" hidden="1">
      <c r="A6026">
        <v>19</v>
      </c>
      <c r="B6026">
        <v>3</v>
      </c>
      <c r="C6026">
        <v>5</v>
      </c>
      <c r="D6026">
        <v>4396</v>
      </c>
      <c r="E6026">
        <v>1</v>
      </c>
      <c r="F6026">
        <v>1</v>
      </c>
      <c r="G6026">
        <v>81.05</v>
      </c>
      <c r="H6026">
        <v>117.37</v>
      </c>
      <c r="I6026">
        <f t="shared" si="94"/>
        <v>0</v>
      </c>
      <c r="J6026" t="s">
        <v>3751</v>
      </c>
    </row>
    <row r="6027" spans="1:10" hidden="1">
      <c r="A6027">
        <v>35</v>
      </c>
      <c r="B6027">
        <v>0</v>
      </c>
      <c r="C6027">
        <v>5</v>
      </c>
      <c r="D6027">
        <v>4946</v>
      </c>
      <c r="E6027">
        <v>0</v>
      </c>
      <c r="F6027">
        <v>8</v>
      </c>
      <c r="G6027">
        <v>70.7</v>
      </c>
      <c r="H6027">
        <v>888.84</v>
      </c>
      <c r="I6027">
        <f t="shared" si="94"/>
        <v>0</v>
      </c>
      <c r="J6027" t="s">
        <v>3686</v>
      </c>
    </row>
    <row r="6028" spans="1:10" hidden="1">
      <c r="A6028">
        <v>64</v>
      </c>
      <c r="B6028">
        <v>0</v>
      </c>
      <c r="C6028">
        <v>5</v>
      </c>
      <c r="D6028">
        <v>4759</v>
      </c>
      <c r="E6028">
        <v>6</v>
      </c>
      <c r="F6028">
        <v>17</v>
      </c>
      <c r="G6028">
        <v>61.95</v>
      </c>
      <c r="H6028">
        <v>1879.73</v>
      </c>
      <c r="I6028">
        <f t="shared" si="94"/>
        <v>0</v>
      </c>
      <c r="J6028" t="s">
        <v>3686</v>
      </c>
    </row>
    <row r="6029" spans="1:10" hidden="1">
      <c r="A6029">
        <v>19</v>
      </c>
      <c r="B6029">
        <v>0</v>
      </c>
      <c r="C6029">
        <v>5</v>
      </c>
      <c r="D6029">
        <v>5899</v>
      </c>
      <c r="E6029">
        <v>0</v>
      </c>
      <c r="F6029">
        <v>11</v>
      </c>
      <c r="G6029">
        <v>53.8</v>
      </c>
      <c r="H6029">
        <v>733.17</v>
      </c>
      <c r="I6029">
        <f t="shared" si="94"/>
        <v>0</v>
      </c>
      <c r="J6029" t="s">
        <v>3686</v>
      </c>
    </row>
    <row r="6030" spans="1:10" hidden="1">
      <c r="A6030">
        <v>26</v>
      </c>
      <c r="B6030">
        <v>0</v>
      </c>
      <c r="C6030">
        <v>5</v>
      </c>
      <c r="D6030">
        <v>5154</v>
      </c>
      <c r="E6030">
        <v>0</v>
      </c>
      <c r="F6030">
        <v>49</v>
      </c>
      <c r="G6030">
        <v>106.65</v>
      </c>
      <c r="H6030">
        <v>6401.58</v>
      </c>
      <c r="I6030">
        <f t="shared" si="94"/>
        <v>0</v>
      </c>
      <c r="J6030" t="s">
        <v>3686</v>
      </c>
    </row>
    <row r="6031" spans="1:10" hidden="1">
      <c r="A6031">
        <v>52</v>
      </c>
      <c r="B6031">
        <v>0</v>
      </c>
      <c r="C6031">
        <v>5</v>
      </c>
      <c r="D6031">
        <v>5401</v>
      </c>
      <c r="E6031">
        <v>6</v>
      </c>
      <c r="F6031">
        <v>61</v>
      </c>
      <c r="G6031">
        <v>103.3</v>
      </c>
      <c r="H6031">
        <v>7618.18</v>
      </c>
      <c r="I6031">
        <f t="shared" si="94"/>
        <v>0</v>
      </c>
      <c r="J6031" t="s">
        <v>3686</v>
      </c>
    </row>
    <row r="6032" spans="1:10" hidden="1">
      <c r="A6032">
        <v>33</v>
      </c>
      <c r="B6032">
        <v>0</v>
      </c>
      <c r="C6032">
        <v>5</v>
      </c>
      <c r="D6032">
        <v>3363</v>
      </c>
      <c r="E6032">
        <v>3</v>
      </c>
      <c r="F6032">
        <v>45</v>
      </c>
      <c r="G6032">
        <v>95.2</v>
      </c>
      <c r="H6032">
        <v>6452.75</v>
      </c>
      <c r="I6032">
        <f t="shared" si="94"/>
        <v>0</v>
      </c>
      <c r="J6032" t="s">
        <v>3686</v>
      </c>
    </row>
    <row r="6033" spans="1:10" hidden="1">
      <c r="A6033">
        <v>45</v>
      </c>
      <c r="B6033">
        <v>1</v>
      </c>
      <c r="C6033">
        <v>5</v>
      </c>
      <c r="D6033">
        <v>4369</v>
      </c>
      <c r="E6033">
        <v>0</v>
      </c>
      <c r="F6033">
        <v>1</v>
      </c>
      <c r="G6033">
        <v>33.6</v>
      </c>
      <c r="H6033">
        <v>83.6</v>
      </c>
      <c r="I6033">
        <f t="shared" si="94"/>
        <v>0</v>
      </c>
      <c r="J6033" t="s">
        <v>3751</v>
      </c>
    </row>
    <row r="6034" spans="1:10" hidden="1">
      <c r="A6034">
        <v>63</v>
      </c>
      <c r="B6034">
        <v>0</v>
      </c>
      <c r="C6034">
        <v>5</v>
      </c>
      <c r="D6034">
        <v>6305</v>
      </c>
      <c r="E6034">
        <v>0</v>
      </c>
      <c r="F6034">
        <v>71</v>
      </c>
      <c r="G6034">
        <v>25.55</v>
      </c>
      <c r="H6034">
        <v>4672.78</v>
      </c>
      <c r="I6034">
        <f t="shared" si="94"/>
        <v>0</v>
      </c>
      <c r="J6034" t="s">
        <v>3686</v>
      </c>
    </row>
    <row r="6035" spans="1:10" hidden="1">
      <c r="A6035">
        <v>51</v>
      </c>
      <c r="B6035">
        <v>0</v>
      </c>
      <c r="C6035">
        <v>5</v>
      </c>
      <c r="D6035">
        <v>3945</v>
      </c>
      <c r="E6035">
        <v>0</v>
      </c>
      <c r="F6035">
        <v>6</v>
      </c>
      <c r="G6035">
        <v>19.649999999999999</v>
      </c>
      <c r="H6035">
        <v>291.39</v>
      </c>
      <c r="I6035">
        <f t="shared" si="94"/>
        <v>0</v>
      </c>
      <c r="J6035" t="s">
        <v>3686</v>
      </c>
    </row>
    <row r="6036" spans="1:10" hidden="1">
      <c r="A6036">
        <v>44</v>
      </c>
      <c r="B6036">
        <v>1</v>
      </c>
      <c r="C6036">
        <v>5</v>
      </c>
      <c r="D6036">
        <v>4464</v>
      </c>
      <c r="E6036">
        <v>1</v>
      </c>
      <c r="F6036">
        <v>19</v>
      </c>
      <c r="G6036">
        <v>19.8</v>
      </c>
      <c r="H6036">
        <v>593.97</v>
      </c>
      <c r="I6036">
        <f t="shared" si="94"/>
        <v>0</v>
      </c>
      <c r="J6036" t="s">
        <v>3686</v>
      </c>
    </row>
    <row r="6037" spans="1:10" hidden="1">
      <c r="A6037">
        <v>43</v>
      </c>
      <c r="B6037">
        <v>0</v>
      </c>
      <c r="C6037">
        <v>5</v>
      </c>
      <c r="D6037">
        <v>5868</v>
      </c>
      <c r="E6037">
        <v>0</v>
      </c>
      <c r="F6037">
        <v>66</v>
      </c>
      <c r="G6037">
        <v>88.9</v>
      </c>
      <c r="H6037">
        <v>8107.48</v>
      </c>
      <c r="I6037">
        <f t="shared" si="94"/>
        <v>0</v>
      </c>
      <c r="J6037" t="s">
        <v>3686</v>
      </c>
    </row>
    <row r="6038" spans="1:10" hidden="1">
      <c r="A6038">
        <v>43</v>
      </c>
      <c r="B6038">
        <v>0</v>
      </c>
      <c r="C6038">
        <v>5</v>
      </c>
      <c r="D6038">
        <v>3301</v>
      </c>
      <c r="E6038">
        <v>0</v>
      </c>
      <c r="F6038">
        <v>45</v>
      </c>
      <c r="G6038">
        <v>107.75</v>
      </c>
      <c r="H6038">
        <v>6224.25</v>
      </c>
      <c r="I6038">
        <f t="shared" si="94"/>
        <v>0</v>
      </c>
      <c r="J6038" t="s">
        <v>3686</v>
      </c>
    </row>
    <row r="6039" spans="1:10" hidden="1">
      <c r="A6039">
        <v>33</v>
      </c>
      <c r="B6039">
        <v>0</v>
      </c>
      <c r="C6039">
        <v>5</v>
      </c>
      <c r="D6039">
        <v>3443</v>
      </c>
      <c r="E6039">
        <v>0</v>
      </c>
      <c r="F6039">
        <v>17</v>
      </c>
      <c r="G6039">
        <v>80.05</v>
      </c>
      <c r="H6039">
        <v>2109.9699999999998</v>
      </c>
      <c r="I6039">
        <f t="shared" si="94"/>
        <v>0</v>
      </c>
      <c r="J6039" t="s">
        <v>3686</v>
      </c>
    </row>
    <row r="6040" spans="1:10" hidden="1">
      <c r="A6040">
        <v>33</v>
      </c>
      <c r="B6040">
        <v>0</v>
      </c>
      <c r="C6040">
        <v>5</v>
      </c>
      <c r="D6040">
        <v>3527</v>
      </c>
      <c r="E6040">
        <v>0</v>
      </c>
      <c r="F6040">
        <v>2</v>
      </c>
      <c r="G6040">
        <v>54.15</v>
      </c>
      <c r="H6040">
        <v>154.25</v>
      </c>
      <c r="I6040">
        <f t="shared" si="94"/>
        <v>0</v>
      </c>
      <c r="J6040" t="s">
        <v>3751</v>
      </c>
    </row>
    <row r="6041" spans="1:10" hidden="1">
      <c r="A6041">
        <v>50</v>
      </c>
      <c r="B6041">
        <v>0</v>
      </c>
      <c r="C6041">
        <v>5</v>
      </c>
      <c r="D6041">
        <v>4021</v>
      </c>
      <c r="E6041">
        <v>0</v>
      </c>
      <c r="F6041">
        <v>56</v>
      </c>
      <c r="G6041">
        <v>44.85</v>
      </c>
      <c r="H6041">
        <v>2564.9499999999998</v>
      </c>
      <c r="I6041">
        <f t="shared" si="94"/>
        <v>0</v>
      </c>
      <c r="J6041" t="s">
        <v>3686</v>
      </c>
    </row>
    <row r="6042" spans="1:10" hidden="1">
      <c r="A6042">
        <v>62</v>
      </c>
      <c r="B6042">
        <v>0</v>
      </c>
      <c r="C6042">
        <v>5</v>
      </c>
      <c r="D6042">
        <v>3241</v>
      </c>
      <c r="E6042">
        <v>0</v>
      </c>
      <c r="F6042">
        <v>27</v>
      </c>
      <c r="G6042">
        <v>69.05</v>
      </c>
      <c r="H6042">
        <v>2714.99</v>
      </c>
      <c r="I6042">
        <f t="shared" si="94"/>
        <v>0</v>
      </c>
      <c r="J6042" t="s">
        <v>3686</v>
      </c>
    </row>
    <row r="6043" spans="1:10" hidden="1">
      <c r="A6043">
        <v>47</v>
      </c>
      <c r="B6043">
        <v>0</v>
      </c>
      <c r="C6043">
        <v>5</v>
      </c>
      <c r="D6043">
        <v>6238</v>
      </c>
      <c r="E6043">
        <v>0</v>
      </c>
      <c r="F6043">
        <v>66</v>
      </c>
      <c r="G6043">
        <v>45.55</v>
      </c>
      <c r="H6043">
        <v>3027.25</v>
      </c>
      <c r="I6043">
        <f t="shared" si="94"/>
        <v>0</v>
      </c>
      <c r="J6043" t="s">
        <v>3686</v>
      </c>
    </row>
    <row r="6044" spans="1:10" hidden="1">
      <c r="A6044">
        <v>58</v>
      </c>
      <c r="B6044">
        <v>1</v>
      </c>
      <c r="C6044">
        <v>5</v>
      </c>
      <c r="D6044">
        <v>5193</v>
      </c>
      <c r="E6044">
        <v>8</v>
      </c>
      <c r="F6044">
        <v>11</v>
      </c>
      <c r="G6044">
        <v>75.2</v>
      </c>
      <c r="H6044">
        <v>1090.3399999999999</v>
      </c>
      <c r="I6044">
        <f t="shared" si="94"/>
        <v>0</v>
      </c>
      <c r="J6044" t="s">
        <v>3686</v>
      </c>
    </row>
    <row r="6045" spans="1:10" hidden="1">
      <c r="A6045">
        <v>26</v>
      </c>
      <c r="B6045">
        <v>0</v>
      </c>
      <c r="C6045">
        <v>5</v>
      </c>
      <c r="D6045">
        <v>5997</v>
      </c>
      <c r="E6045">
        <v>0</v>
      </c>
      <c r="F6045">
        <v>63</v>
      </c>
      <c r="G6045">
        <v>20.5</v>
      </c>
      <c r="H6045">
        <v>3539.58</v>
      </c>
      <c r="I6045">
        <f t="shared" si="94"/>
        <v>0</v>
      </c>
      <c r="J6045" t="s">
        <v>3686</v>
      </c>
    </row>
    <row r="6046" spans="1:10" hidden="1">
      <c r="A6046">
        <v>65</v>
      </c>
      <c r="B6046">
        <v>0</v>
      </c>
      <c r="C6046">
        <v>5</v>
      </c>
      <c r="D6046">
        <v>5101</v>
      </c>
      <c r="E6046">
        <v>8</v>
      </c>
      <c r="F6046">
        <v>71</v>
      </c>
      <c r="G6046">
        <v>98.65</v>
      </c>
      <c r="H6046">
        <v>9427.9699999999993</v>
      </c>
      <c r="I6046">
        <f t="shared" si="94"/>
        <v>0</v>
      </c>
      <c r="J6046" t="s">
        <v>3686</v>
      </c>
    </row>
    <row r="6047" spans="1:10" hidden="1">
      <c r="A6047">
        <v>65</v>
      </c>
      <c r="B6047">
        <v>0</v>
      </c>
      <c r="C6047">
        <v>5</v>
      </c>
      <c r="D6047">
        <v>4899</v>
      </c>
      <c r="E6047">
        <v>0</v>
      </c>
      <c r="F6047">
        <v>51</v>
      </c>
      <c r="G6047">
        <v>87.35</v>
      </c>
      <c r="H6047">
        <v>4550.01</v>
      </c>
      <c r="I6047">
        <f t="shared" si="94"/>
        <v>0</v>
      </c>
      <c r="J6047" t="s">
        <v>3686</v>
      </c>
    </row>
    <row r="6048" spans="1:10" hidden="1">
      <c r="A6048">
        <v>50</v>
      </c>
      <c r="B6048">
        <v>2</v>
      </c>
      <c r="C6048">
        <v>5</v>
      </c>
      <c r="D6048">
        <v>2606</v>
      </c>
      <c r="E6048">
        <v>3</v>
      </c>
      <c r="F6048">
        <v>11</v>
      </c>
      <c r="G6048">
        <v>20.45</v>
      </c>
      <c r="H6048">
        <v>434.17</v>
      </c>
      <c r="I6048">
        <f t="shared" si="94"/>
        <v>0</v>
      </c>
      <c r="J6048" t="s">
        <v>3686</v>
      </c>
    </row>
    <row r="6049" spans="1:10" hidden="1">
      <c r="A6049">
        <v>60</v>
      </c>
      <c r="B6049">
        <v>0</v>
      </c>
      <c r="C6049">
        <v>5</v>
      </c>
      <c r="D6049">
        <v>4911</v>
      </c>
      <c r="E6049">
        <v>0</v>
      </c>
      <c r="F6049">
        <v>18</v>
      </c>
      <c r="G6049">
        <v>71.099999999999994</v>
      </c>
      <c r="H6049">
        <v>1447.43</v>
      </c>
      <c r="I6049">
        <f t="shared" si="94"/>
        <v>0</v>
      </c>
      <c r="J6049" t="s">
        <v>3686</v>
      </c>
    </row>
    <row r="6050" spans="1:10" hidden="1">
      <c r="A6050">
        <v>21</v>
      </c>
      <c r="B6050">
        <v>0</v>
      </c>
      <c r="C6050">
        <v>5</v>
      </c>
      <c r="D6050">
        <v>6367</v>
      </c>
      <c r="E6050">
        <v>4</v>
      </c>
      <c r="F6050">
        <v>70</v>
      </c>
      <c r="G6050">
        <v>80.400000000000006</v>
      </c>
      <c r="H6050">
        <v>8502.4500000000007</v>
      </c>
      <c r="I6050">
        <f t="shared" si="94"/>
        <v>0</v>
      </c>
      <c r="J6050" t="s">
        <v>3686</v>
      </c>
    </row>
    <row r="6051" spans="1:10" hidden="1">
      <c r="A6051">
        <v>43</v>
      </c>
      <c r="B6051">
        <v>0</v>
      </c>
      <c r="C6051">
        <v>5</v>
      </c>
      <c r="D6051">
        <v>4242</v>
      </c>
      <c r="E6051">
        <v>0</v>
      </c>
      <c r="F6051">
        <v>22</v>
      </c>
      <c r="G6051">
        <v>94.95</v>
      </c>
      <c r="H6051">
        <v>3200.34</v>
      </c>
      <c r="I6051">
        <f t="shared" si="94"/>
        <v>0</v>
      </c>
      <c r="J6051" t="s">
        <v>3686</v>
      </c>
    </row>
    <row r="6052" spans="1:10" hidden="1">
      <c r="A6052">
        <v>19</v>
      </c>
      <c r="B6052">
        <v>3</v>
      </c>
      <c r="C6052">
        <v>5</v>
      </c>
      <c r="D6052">
        <v>5751</v>
      </c>
      <c r="E6052">
        <v>2</v>
      </c>
      <c r="F6052">
        <v>14</v>
      </c>
      <c r="G6052">
        <v>18.8</v>
      </c>
      <c r="H6052">
        <v>879.25</v>
      </c>
      <c r="I6052">
        <f t="shared" si="94"/>
        <v>0</v>
      </c>
      <c r="J6052" t="s">
        <v>3686</v>
      </c>
    </row>
    <row r="6053" spans="1:10" hidden="1">
      <c r="A6053">
        <v>28</v>
      </c>
      <c r="B6053">
        <v>0</v>
      </c>
      <c r="C6053">
        <v>5</v>
      </c>
      <c r="D6053">
        <v>3428</v>
      </c>
      <c r="E6053">
        <v>0</v>
      </c>
      <c r="F6053">
        <v>27</v>
      </c>
      <c r="G6053">
        <v>20.100000000000001</v>
      </c>
      <c r="H6053">
        <v>1464.4</v>
      </c>
      <c r="I6053">
        <f t="shared" si="94"/>
        <v>0</v>
      </c>
      <c r="J6053" t="s">
        <v>3686</v>
      </c>
    </row>
    <row r="6054" spans="1:10" hidden="1">
      <c r="A6054">
        <v>37</v>
      </c>
      <c r="B6054">
        <v>0</v>
      </c>
      <c r="C6054">
        <v>5</v>
      </c>
      <c r="D6054">
        <v>5385</v>
      </c>
      <c r="E6054">
        <v>0</v>
      </c>
      <c r="F6054">
        <v>12</v>
      </c>
      <c r="G6054">
        <v>53.75</v>
      </c>
      <c r="H6054">
        <v>670.25</v>
      </c>
      <c r="I6054">
        <f t="shared" si="94"/>
        <v>0</v>
      </c>
      <c r="J6054" t="s">
        <v>3686</v>
      </c>
    </row>
    <row r="6055" spans="1:10" hidden="1">
      <c r="A6055">
        <v>38</v>
      </c>
      <c r="B6055">
        <v>0</v>
      </c>
      <c r="C6055">
        <v>5</v>
      </c>
      <c r="D6055">
        <v>4831</v>
      </c>
      <c r="E6055">
        <v>0</v>
      </c>
      <c r="F6055">
        <v>1</v>
      </c>
      <c r="G6055">
        <v>25.25</v>
      </c>
      <c r="H6055">
        <v>35.25</v>
      </c>
      <c r="I6055">
        <f t="shared" si="94"/>
        <v>0</v>
      </c>
      <c r="J6055" t="s">
        <v>3751</v>
      </c>
    </row>
    <row r="6056" spans="1:10" hidden="1">
      <c r="A6056">
        <v>31</v>
      </c>
      <c r="B6056">
        <v>0</v>
      </c>
      <c r="C6056">
        <v>5</v>
      </c>
      <c r="D6056">
        <v>4345</v>
      </c>
      <c r="E6056">
        <v>0</v>
      </c>
      <c r="F6056">
        <v>4</v>
      </c>
      <c r="G6056">
        <v>19</v>
      </c>
      <c r="H6056">
        <v>106.97</v>
      </c>
      <c r="I6056">
        <f t="shared" si="94"/>
        <v>0</v>
      </c>
      <c r="J6056" t="s">
        <v>3686</v>
      </c>
    </row>
    <row r="6057" spans="1:10" hidden="1">
      <c r="A6057">
        <v>53</v>
      </c>
      <c r="B6057">
        <v>0</v>
      </c>
      <c r="C6057">
        <v>5</v>
      </c>
      <c r="D6057">
        <v>2893</v>
      </c>
      <c r="E6057">
        <v>0</v>
      </c>
      <c r="F6057">
        <v>5</v>
      </c>
      <c r="G6057">
        <v>51.35</v>
      </c>
      <c r="H6057">
        <v>348.1</v>
      </c>
      <c r="I6057">
        <f t="shared" si="94"/>
        <v>0</v>
      </c>
      <c r="J6057" t="s">
        <v>3686</v>
      </c>
    </row>
    <row r="6058" spans="1:10" hidden="1">
      <c r="A6058">
        <v>40</v>
      </c>
      <c r="B6058">
        <v>1</v>
      </c>
      <c r="C6058">
        <v>5</v>
      </c>
      <c r="D6058">
        <v>4079</v>
      </c>
      <c r="E6058">
        <v>3</v>
      </c>
      <c r="F6058">
        <v>61</v>
      </c>
      <c r="G6058">
        <v>103.9</v>
      </c>
      <c r="H6058">
        <v>9077.0300000000007</v>
      </c>
      <c r="I6058">
        <f t="shared" si="94"/>
        <v>0</v>
      </c>
      <c r="J6058" t="s">
        <v>3686</v>
      </c>
    </row>
    <row r="6059" spans="1:10" hidden="1">
      <c r="A6059">
        <v>21</v>
      </c>
      <c r="B6059">
        <v>0</v>
      </c>
      <c r="C6059">
        <v>5</v>
      </c>
      <c r="D6059">
        <v>5579</v>
      </c>
      <c r="E6059">
        <v>0</v>
      </c>
      <c r="F6059">
        <v>1</v>
      </c>
      <c r="G6059">
        <v>89.25</v>
      </c>
      <c r="H6059">
        <v>105.89</v>
      </c>
      <c r="I6059">
        <f t="shared" si="94"/>
        <v>0</v>
      </c>
      <c r="J6059" t="s">
        <v>3751</v>
      </c>
    </row>
    <row r="6060" spans="1:10" hidden="1">
      <c r="A6060">
        <v>39</v>
      </c>
      <c r="B6060">
        <v>0</v>
      </c>
      <c r="C6060">
        <v>5</v>
      </c>
      <c r="D6060">
        <v>4159</v>
      </c>
      <c r="E6060">
        <v>1</v>
      </c>
      <c r="F6060">
        <v>47</v>
      </c>
      <c r="G6060">
        <v>19.649999999999999</v>
      </c>
      <c r="H6060">
        <v>3078.85</v>
      </c>
      <c r="I6060">
        <f t="shared" si="94"/>
        <v>0</v>
      </c>
      <c r="J6060" t="s">
        <v>3686</v>
      </c>
    </row>
    <row r="6061" spans="1:10" hidden="1">
      <c r="A6061">
        <v>37</v>
      </c>
      <c r="B6061">
        <v>0</v>
      </c>
      <c r="C6061">
        <v>5</v>
      </c>
      <c r="D6061">
        <v>5850</v>
      </c>
      <c r="E6061">
        <v>0</v>
      </c>
      <c r="F6061">
        <v>9</v>
      </c>
      <c r="G6061">
        <v>85.3</v>
      </c>
      <c r="H6061">
        <v>1226.82</v>
      </c>
      <c r="I6061">
        <f t="shared" si="94"/>
        <v>0</v>
      </c>
      <c r="J6061" t="s">
        <v>3686</v>
      </c>
    </row>
    <row r="6062" spans="1:10" hidden="1">
      <c r="A6062">
        <v>49</v>
      </c>
      <c r="B6062">
        <v>0</v>
      </c>
      <c r="C6062">
        <v>5</v>
      </c>
      <c r="D6062">
        <v>4924</v>
      </c>
      <c r="E6062">
        <v>0</v>
      </c>
      <c r="F6062">
        <v>52</v>
      </c>
      <c r="G6062">
        <v>80.95</v>
      </c>
      <c r="H6062">
        <v>6246.87</v>
      </c>
      <c r="I6062">
        <f t="shared" si="94"/>
        <v>0</v>
      </c>
      <c r="J6062" t="s">
        <v>3686</v>
      </c>
    </row>
    <row r="6063" spans="1:10" hidden="1">
      <c r="A6063">
        <v>21</v>
      </c>
      <c r="B6063">
        <v>0</v>
      </c>
      <c r="C6063">
        <v>5</v>
      </c>
      <c r="D6063">
        <v>5863</v>
      </c>
      <c r="E6063">
        <v>0</v>
      </c>
      <c r="F6063">
        <v>17</v>
      </c>
      <c r="G6063">
        <v>86.75</v>
      </c>
      <c r="H6063">
        <v>2255.3200000000002</v>
      </c>
      <c r="I6063">
        <f t="shared" si="94"/>
        <v>0</v>
      </c>
      <c r="J6063" t="s">
        <v>3686</v>
      </c>
    </row>
    <row r="6064" spans="1:10" hidden="1">
      <c r="A6064">
        <v>64</v>
      </c>
      <c r="B6064">
        <v>2</v>
      </c>
      <c r="C6064">
        <v>5</v>
      </c>
      <c r="D6064">
        <v>4020</v>
      </c>
      <c r="E6064">
        <v>0</v>
      </c>
      <c r="F6064">
        <v>1</v>
      </c>
      <c r="G6064">
        <v>44</v>
      </c>
      <c r="H6064">
        <v>59.66</v>
      </c>
      <c r="I6064">
        <f t="shared" si="94"/>
        <v>0</v>
      </c>
      <c r="J6064" t="s">
        <v>3751</v>
      </c>
    </row>
    <row r="6065" spans="1:10" hidden="1">
      <c r="A6065">
        <v>32</v>
      </c>
      <c r="B6065">
        <v>0</v>
      </c>
      <c r="C6065">
        <v>5</v>
      </c>
      <c r="D6065">
        <v>4123</v>
      </c>
      <c r="E6065">
        <v>0</v>
      </c>
      <c r="F6065">
        <v>15</v>
      </c>
      <c r="G6065">
        <v>19.75</v>
      </c>
      <c r="H6065">
        <v>363.95</v>
      </c>
      <c r="I6065">
        <f t="shared" si="94"/>
        <v>0</v>
      </c>
      <c r="J6065" t="s">
        <v>3686</v>
      </c>
    </row>
    <row r="6066" spans="1:10" hidden="1">
      <c r="A6066">
        <v>41</v>
      </c>
      <c r="B6066">
        <v>0</v>
      </c>
      <c r="C6066">
        <v>5</v>
      </c>
      <c r="D6066">
        <v>2403</v>
      </c>
      <c r="E6066">
        <v>10</v>
      </c>
      <c r="F6066">
        <v>26</v>
      </c>
      <c r="G6066">
        <v>20.05</v>
      </c>
      <c r="H6066">
        <v>1683.18</v>
      </c>
      <c r="I6066">
        <f t="shared" si="94"/>
        <v>0</v>
      </c>
      <c r="J6066" t="s">
        <v>3686</v>
      </c>
    </row>
    <row r="6067" spans="1:10" hidden="1">
      <c r="A6067">
        <v>62</v>
      </c>
      <c r="B6067">
        <v>0</v>
      </c>
      <c r="C6067">
        <v>5</v>
      </c>
      <c r="D6067">
        <v>3152</v>
      </c>
      <c r="E6067">
        <v>5</v>
      </c>
      <c r="F6067">
        <v>8</v>
      </c>
      <c r="G6067">
        <v>19.899999999999999</v>
      </c>
      <c r="H6067">
        <v>541.07000000000005</v>
      </c>
      <c r="I6067">
        <f t="shared" si="94"/>
        <v>0</v>
      </c>
      <c r="J6067" t="s">
        <v>3686</v>
      </c>
    </row>
    <row r="6068" spans="1:10" hidden="1">
      <c r="A6068">
        <v>35</v>
      </c>
      <c r="B6068">
        <v>0</v>
      </c>
      <c r="C6068">
        <v>5</v>
      </c>
      <c r="D6068">
        <v>5872</v>
      </c>
      <c r="E6068">
        <v>6</v>
      </c>
      <c r="F6068">
        <v>71</v>
      </c>
      <c r="G6068">
        <v>79.099999999999994</v>
      </c>
      <c r="H6068">
        <v>7554.27</v>
      </c>
      <c r="I6068">
        <f t="shared" si="94"/>
        <v>0</v>
      </c>
      <c r="J6068" t="s">
        <v>3686</v>
      </c>
    </row>
    <row r="6069" spans="1:10" hidden="1">
      <c r="A6069">
        <v>49</v>
      </c>
      <c r="B6069">
        <v>0</v>
      </c>
      <c r="C6069">
        <v>5</v>
      </c>
      <c r="D6069">
        <v>4895</v>
      </c>
      <c r="E6069">
        <v>0</v>
      </c>
      <c r="F6069">
        <v>32</v>
      </c>
      <c r="G6069">
        <v>64.849999999999994</v>
      </c>
      <c r="H6069">
        <v>2507.59</v>
      </c>
      <c r="I6069">
        <f t="shared" si="94"/>
        <v>0</v>
      </c>
      <c r="J6069" t="s">
        <v>3686</v>
      </c>
    </row>
    <row r="6070" spans="1:10" hidden="1">
      <c r="A6070">
        <v>26</v>
      </c>
      <c r="B6070">
        <v>1</v>
      </c>
      <c r="C6070">
        <v>5</v>
      </c>
      <c r="D6070">
        <v>4670</v>
      </c>
      <c r="E6070">
        <v>10</v>
      </c>
      <c r="F6070">
        <v>53</v>
      </c>
      <c r="G6070">
        <v>19.55</v>
      </c>
      <c r="H6070">
        <v>2614.33</v>
      </c>
      <c r="I6070">
        <f t="shared" si="94"/>
        <v>0</v>
      </c>
      <c r="J6070" t="s">
        <v>3686</v>
      </c>
    </row>
    <row r="6071" spans="1:10" hidden="1">
      <c r="A6071">
        <v>21</v>
      </c>
      <c r="B6071">
        <v>0</v>
      </c>
      <c r="C6071">
        <v>5</v>
      </c>
      <c r="D6071">
        <v>5249</v>
      </c>
      <c r="E6071">
        <v>0</v>
      </c>
      <c r="F6071">
        <v>50</v>
      </c>
      <c r="G6071">
        <v>20.149999999999999</v>
      </c>
      <c r="H6071">
        <v>2075.0500000000002</v>
      </c>
      <c r="I6071">
        <f t="shared" si="94"/>
        <v>0</v>
      </c>
      <c r="J6071" t="s">
        <v>3686</v>
      </c>
    </row>
    <row r="6072" spans="1:10" hidden="1">
      <c r="A6072">
        <v>43</v>
      </c>
      <c r="B6072">
        <v>0</v>
      </c>
      <c r="C6072">
        <v>5</v>
      </c>
      <c r="D6072">
        <v>4004</v>
      </c>
      <c r="E6072">
        <v>4</v>
      </c>
      <c r="F6072">
        <v>63</v>
      </c>
      <c r="G6072">
        <v>102.6</v>
      </c>
      <c r="H6072">
        <v>6468.11</v>
      </c>
      <c r="I6072">
        <f t="shared" si="94"/>
        <v>0</v>
      </c>
      <c r="J6072" t="s">
        <v>3686</v>
      </c>
    </row>
    <row r="6073" spans="1:10" hidden="1">
      <c r="A6073">
        <v>49</v>
      </c>
      <c r="B6073">
        <v>0</v>
      </c>
      <c r="C6073">
        <v>5</v>
      </c>
      <c r="D6073">
        <v>4905</v>
      </c>
      <c r="E6073">
        <v>0</v>
      </c>
      <c r="F6073">
        <v>10</v>
      </c>
      <c r="G6073">
        <v>20.9</v>
      </c>
      <c r="H6073">
        <v>370.9</v>
      </c>
      <c r="I6073">
        <f t="shared" si="94"/>
        <v>0</v>
      </c>
      <c r="J6073" t="s">
        <v>3686</v>
      </c>
    </row>
    <row r="6074" spans="1:10" hidden="1">
      <c r="A6074">
        <v>24</v>
      </c>
      <c r="B6074">
        <v>0</v>
      </c>
      <c r="C6074">
        <v>5</v>
      </c>
      <c r="D6074">
        <v>3265</v>
      </c>
      <c r="E6074">
        <v>0</v>
      </c>
      <c r="F6074">
        <v>20</v>
      </c>
      <c r="G6074">
        <v>68.900000000000006</v>
      </c>
      <c r="H6074">
        <v>1825.35</v>
      </c>
      <c r="I6074">
        <f t="shared" si="94"/>
        <v>0</v>
      </c>
      <c r="J6074" t="s">
        <v>3686</v>
      </c>
    </row>
    <row r="6075" spans="1:10" hidden="1">
      <c r="A6075">
        <v>35</v>
      </c>
      <c r="B6075">
        <v>3</v>
      </c>
      <c r="C6075">
        <v>5</v>
      </c>
      <c r="D6075">
        <v>3556</v>
      </c>
      <c r="E6075">
        <v>1</v>
      </c>
      <c r="F6075">
        <v>40</v>
      </c>
      <c r="G6075">
        <v>20.149999999999999</v>
      </c>
      <c r="H6075">
        <v>897.75</v>
      </c>
      <c r="I6075">
        <f t="shared" si="94"/>
        <v>0</v>
      </c>
      <c r="J6075" t="s">
        <v>3686</v>
      </c>
    </row>
    <row r="6076" spans="1:10" hidden="1">
      <c r="A6076">
        <v>27</v>
      </c>
      <c r="B6076">
        <v>0</v>
      </c>
      <c r="C6076">
        <v>5</v>
      </c>
      <c r="D6076">
        <v>5530</v>
      </c>
      <c r="E6076">
        <v>0</v>
      </c>
      <c r="F6076">
        <v>13</v>
      </c>
      <c r="G6076">
        <v>50.55</v>
      </c>
      <c r="H6076">
        <v>1052.0999999999999</v>
      </c>
      <c r="I6076">
        <f t="shared" si="94"/>
        <v>0</v>
      </c>
      <c r="J6076" t="s">
        <v>3686</v>
      </c>
    </row>
    <row r="6077" spans="1:10" hidden="1">
      <c r="A6077">
        <v>44</v>
      </c>
      <c r="B6077">
        <v>3</v>
      </c>
      <c r="C6077">
        <v>5</v>
      </c>
      <c r="D6077">
        <v>5964</v>
      </c>
      <c r="E6077">
        <v>2</v>
      </c>
      <c r="F6077">
        <v>19</v>
      </c>
      <c r="G6077">
        <v>19.899999999999999</v>
      </c>
      <c r="H6077">
        <v>974.63</v>
      </c>
      <c r="I6077">
        <f t="shared" si="94"/>
        <v>0</v>
      </c>
      <c r="J6077" t="s">
        <v>3686</v>
      </c>
    </row>
    <row r="6078" spans="1:10" hidden="1">
      <c r="A6078">
        <v>42</v>
      </c>
      <c r="B6078">
        <v>1</v>
      </c>
      <c r="C6078">
        <v>5</v>
      </c>
      <c r="D6078">
        <v>4750</v>
      </c>
      <c r="E6078">
        <v>5</v>
      </c>
      <c r="F6078">
        <v>72</v>
      </c>
      <c r="G6078">
        <v>104.45</v>
      </c>
      <c r="H6078">
        <v>8848.2800000000007</v>
      </c>
      <c r="I6078">
        <f t="shared" si="94"/>
        <v>0</v>
      </c>
      <c r="J6078" t="s">
        <v>3686</v>
      </c>
    </row>
    <row r="6079" spans="1:10" hidden="1">
      <c r="A6079">
        <v>28</v>
      </c>
      <c r="B6079">
        <v>0</v>
      </c>
      <c r="C6079">
        <v>5</v>
      </c>
      <c r="D6079">
        <v>5886</v>
      </c>
      <c r="E6079">
        <v>7</v>
      </c>
      <c r="F6079">
        <v>24</v>
      </c>
      <c r="G6079">
        <v>93</v>
      </c>
      <c r="H6079">
        <v>3413.89</v>
      </c>
      <c r="I6079">
        <f t="shared" si="94"/>
        <v>0</v>
      </c>
      <c r="J6079" t="s">
        <v>3686</v>
      </c>
    </row>
    <row r="6080" spans="1:10" hidden="1">
      <c r="A6080">
        <v>49</v>
      </c>
      <c r="B6080">
        <v>0</v>
      </c>
      <c r="C6080">
        <v>5</v>
      </c>
      <c r="D6080">
        <v>2088</v>
      </c>
      <c r="E6080">
        <v>0</v>
      </c>
      <c r="F6080">
        <v>3</v>
      </c>
      <c r="G6080">
        <v>21.2</v>
      </c>
      <c r="H6080">
        <v>88.2</v>
      </c>
      <c r="I6080">
        <f t="shared" si="94"/>
        <v>0</v>
      </c>
      <c r="J6080" t="s">
        <v>3751</v>
      </c>
    </row>
    <row r="6081" spans="1:10" hidden="1">
      <c r="A6081">
        <v>35</v>
      </c>
      <c r="B6081">
        <v>0</v>
      </c>
      <c r="C6081">
        <v>5</v>
      </c>
      <c r="D6081">
        <v>4991</v>
      </c>
      <c r="E6081">
        <v>10</v>
      </c>
      <c r="F6081">
        <v>54</v>
      </c>
      <c r="G6081">
        <v>74</v>
      </c>
      <c r="H6081">
        <v>5817.79</v>
      </c>
      <c r="I6081">
        <f t="shared" si="94"/>
        <v>0</v>
      </c>
      <c r="J6081" t="s">
        <v>3686</v>
      </c>
    </row>
    <row r="6082" spans="1:10" hidden="1">
      <c r="A6082">
        <v>54</v>
      </c>
      <c r="B6082">
        <v>0</v>
      </c>
      <c r="C6082">
        <v>5</v>
      </c>
      <c r="D6082">
        <v>4320</v>
      </c>
      <c r="E6082">
        <v>0</v>
      </c>
      <c r="F6082">
        <v>30</v>
      </c>
      <c r="G6082">
        <v>64.5</v>
      </c>
      <c r="H6082">
        <v>2766.35</v>
      </c>
      <c r="I6082">
        <f t="shared" ref="I6082:I6145" si="95">IF(J6082="Churned",1,0)</f>
        <v>0</v>
      </c>
      <c r="J6082" t="s">
        <v>3686</v>
      </c>
    </row>
    <row r="6083" spans="1:10" hidden="1">
      <c r="A6083">
        <v>40</v>
      </c>
      <c r="B6083">
        <v>0</v>
      </c>
      <c r="C6083">
        <v>5</v>
      </c>
      <c r="D6083">
        <v>5232</v>
      </c>
      <c r="E6083">
        <v>10</v>
      </c>
      <c r="F6083">
        <v>58</v>
      </c>
      <c r="G6083">
        <v>50.3</v>
      </c>
      <c r="H6083">
        <v>3933.78</v>
      </c>
      <c r="I6083">
        <f t="shared" si="95"/>
        <v>0</v>
      </c>
      <c r="J6083" t="s">
        <v>3686</v>
      </c>
    </row>
    <row r="6084" spans="1:10" hidden="1">
      <c r="A6084">
        <v>73</v>
      </c>
      <c r="B6084">
        <v>0</v>
      </c>
      <c r="C6084">
        <v>5</v>
      </c>
      <c r="D6084">
        <v>3970</v>
      </c>
      <c r="E6084">
        <v>7</v>
      </c>
      <c r="F6084">
        <v>39</v>
      </c>
      <c r="G6084">
        <v>23.8</v>
      </c>
      <c r="H6084">
        <v>2056.64</v>
      </c>
      <c r="I6084">
        <f t="shared" si="95"/>
        <v>0</v>
      </c>
      <c r="J6084" t="s">
        <v>3686</v>
      </c>
    </row>
    <row r="6085" spans="1:10" hidden="1">
      <c r="A6085">
        <v>52</v>
      </c>
      <c r="B6085">
        <v>0</v>
      </c>
      <c r="C6085">
        <v>5</v>
      </c>
      <c r="D6085">
        <v>5882</v>
      </c>
      <c r="E6085">
        <v>0</v>
      </c>
      <c r="F6085">
        <v>63</v>
      </c>
      <c r="G6085">
        <v>104.75</v>
      </c>
      <c r="H6085">
        <v>9607.75</v>
      </c>
      <c r="I6085">
        <f t="shared" si="95"/>
        <v>0</v>
      </c>
      <c r="J6085" t="s">
        <v>3686</v>
      </c>
    </row>
    <row r="6086" spans="1:10" hidden="1">
      <c r="A6086">
        <v>61</v>
      </c>
      <c r="B6086">
        <v>0</v>
      </c>
      <c r="C6086">
        <v>5</v>
      </c>
      <c r="D6086">
        <v>2406</v>
      </c>
      <c r="E6086">
        <v>0</v>
      </c>
      <c r="F6086">
        <v>3</v>
      </c>
      <c r="G6086">
        <v>20.75</v>
      </c>
      <c r="H6086">
        <v>116.27</v>
      </c>
      <c r="I6086">
        <f t="shared" si="95"/>
        <v>0</v>
      </c>
      <c r="J6086" t="s">
        <v>3751</v>
      </c>
    </row>
    <row r="6087" spans="1:10" hidden="1">
      <c r="A6087">
        <v>39</v>
      </c>
      <c r="B6087">
        <v>0</v>
      </c>
      <c r="C6087">
        <v>5</v>
      </c>
      <c r="D6087">
        <v>4599</v>
      </c>
      <c r="E6087">
        <v>0</v>
      </c>
      <c r="F6087">
        <v>13</v>
      </c>
      <c r="G6087">
        <v>70.150000000000006</v>
      </c>
      <c r="H6087">
        <v>1590.96</v>
      </c>
      <c r="I6087">
        <f t="shared" si="95"/>
        <v>0</v>
      </c>
      <c r="J6087" t="s">
        <v>3686</v>
      </c>
    </row>
    <row r="6088" spans="1:10" hidden="1">
      <c r="A6088">
        <v>52</v>
      </c>
      <c r="B6088">
        <v>0</v>
      </c>
      <c r="C6088">
        <v>5</v>
      </c>
      <c r="D6088">
        <v>2614</v>
      </c>
      <c r="E6088">
        <v>0</v>
      </c>
      <c r="F6088">
        <v>1</v>
      </c>
      <c r="G6088">
        <v>45.8</v>
      </c>
      <c r="H6088">
        <v>59.42</v>
      </c>
      <c r="I6088">
        <f t="shared" si="95"/>
        <v>0</v>
      </c>
      <c r="J6088" t="s">
        <v>3751</v>
      </c>
    </row>
    <row r="6089" spans="1:10" hidden="1">
      <c r="A6089">
        <v>23</v>
      </c>
      <c r="B6089">
        <v>2</v>
      </c>
      <c r="C6089">
        <v>5</v>
      </c>
      <c r="D6089">
        <v>3863</v>
      </c>
      <c r="E6089">
        <v>9</v>
      </c>
      <c r="F6089">
        <v>3</v>
      </c>
      <c r="G6089">
        <v>19.100000000000001</v>
      </c>
      <c r="H6089">
        <v>187.99</v>
      </c>
      <c r="I6089">
        <f t="shared" si="95"/>
        <v>0</v>
      </c>
      <c r="J6089" t="s">
        <v>3751</v>
      </c>
    </row>
    <row r="6090" spans="1:10" hidden="1">
      <c r="A6090">
        <v>53</v>
      </c>
      <c r="B6090">
        <v>2</v>
      </c>
      <c r="C6090">
        <v>5</v>
      </c>
      <c r="D6090">
        <v>4598</v>
      </c>
      <c r="E6090">
        <v>10</v>
      </c>
      <c r="F6090">
        <v>72</v>
      </c>
      <c r="G6090">
        <v>20.100000000000001</v>
      </c>
      <c r="H6090">
        <v>2481.09</v>
      </c>
      <c r="I6090">
        <f t="shared" si="95"/>
        <v>0</v>
      </c>
      <c r="J6090" t="s">
        <v>3686</v>
      </c>
    </row>
    <row r="6091" spans="1:10" hidden="1">
      <c r="A6091">
        <v>34</v>
      </c>
      <c r="B6091">
        <v>2</v>
      </c>
      <c r="C6091">
        <v>5</v>
      </c>
      <c r="D6091">
        <v>4152</v>
      </c>
      <c r="E6091">
        <v>6</v>
      </c>
      <c r="F6091">
        <v>72</v>
      </c>
      <c r="G6091">
        <v>23.3</v>
      </c>
      <c r="H6091">
        <v>2929.23</v>
      </c>
      <c r="I6091">
        <f t="shared" si="95"/>
        <v>0</v>
      </c>
      <c r="J6091" t="s">
        <v>3686</v>
      </c>
    </row>
    <row r="6092" spans="1:10" hidden="1">
      <c r="A6092">
        <v>32</v>
      </c>
      <c r="B6092">
        <v>0</v>
      </c>
      <c r="C6092">
        <v>5</v>
      </c>
      <c r="D6092">
        <v>4069</v>
      </c>
      <c r="E6092">
        <v>0</v>
      </c>
      <c r="F6092">
        <v>71</v>
      </c>
      <c r="G6092">
        <v>86.4</v>
      </c>
      <c r="H6092">
        <v>6651.25</v>
      </c>
      <c r="I6092">
        <f t="shared" si="95"/>
        <v>0</v>
      </c>
      <c r="J6092" t="s">
        <v>3686</v>
      </c>
    </row>
    <row r="6093" spans="1:10" hidden="1">
      <c r="A6093">
        <v>39</v>
      </c>
      <c r="B6093">
        <v>3</v>
      </c>
      <c r="C6093">
        <v>5</v>
      </c>
      <c r="D6093">
        <v>4910</v>
      </c>
      <c r="E6093">
        <v>7</v>
      </c>
      <c r="F6093">
        <v>20</v>
      </c>
      <c r="G6093">
        <v>19.7</v>
      </c>
      <c r="H6093">
        <v>541.79999999999995</v>
      </c>
      <c r="I6093">
        <f t="shared" si="95"/>
        <v>0</v>
      </c>
      <c r="J6093" t="s">
        <v>3686</v>
      </c>
    </row>
    <row r="6094" spans="1:10" hidden="1">
      <c r="A6094">
        <v>26</v>
      </c>
      <c r="B6094">
        <v>0</v>
      </c>
      <c r="C6094">
        <v>5</v>
      </c>
      <c r="D6094">
        <v>4118</v>
      </c>
      <c r="E6094">
        <v>0</v>
      </c>
      <c r="F6094">
        <v>1</v>
      </c>
      <c r="G6094">
        <v>44.75</v>
      </c>
      <c r="H6094">
        <v>85.62</v>
      </c>
      <c r="I6094">
        <f t="shared" si="95"/>
        <v>0</v>
      </c>
      <c r="J6094" t="s">
        <v>3751</v>
      </c>
    </row>
    <row r="6095" spans="1:10" hidden="1">
      <c r="A6095">
        <v>53</v>
      </c>
      <c r="B6095">
        <v>2</v>
      </c>
      <c r="C6095">
        <v>5</v>
      </c>
      <c r="D6095">
        <v>2866</v>
      </c>
      <c r="E6095">
        <v>7</v>
      </c>
      <c r="F6095">
        <v>6</v>
      </c>
      <c r="G6095">
        <v>40.549999999999997</v>
      </c>
      <c r="H6095">
        <v>267.5</v>
      </c>
      <c r="I6095">
        <f t="shared" si="95"/>
        <v>0</v>
      </c>
      <c r="J6095" t="s">
        <v>3686</v>
      </c>
    </row>
    <row r="6096" spans="1:10" hidden="1">
      <c r="A6096">
        <v>50</v>
      </c>
      <c r="B6096">
        <v>3</v>
      </c>
      <c r="C6096">
        <v>5</v>
      </c>
      <c r="D6096">
        <v>4031</v>
      </c>
      <c r="E6096">
        <v>1</v>
      </c>
      <c r="F6096">
        <v>23</v>
      </c>
      <c r="G6096">
        <v>24.35</v>
      </c>
      <c r="H6096">
        <v>1642.96</v>
      </c>
      <c r="I6096">
        <f t="shared" si="95"/>
        <v>0</v>
      </c>
      <c r="J6096" t="s">
        <v>3686</v>
      </c>
    </row>
    <row r="6097" spans="1:10" hidden="1">
      <c r="A6097">
        <v>35</v>
      </c>
      <c r="B6097">
        <v>0</v>
      </c>
      <c r="C6097">
        <v>5</v>
      </c>
      <c r="D6097">
        <v>4477</v>
      </c>
      <c r="E6097">
        <v>0</v>
      </c>
      <c r="F6097">
        <v>58</v>
      </c>
      <c r="G6097">
        <v>25.3</v>
      </c>
      <c r="H6097">
        <v>4303.59</v>
      </c>
      <c r="I6097">
        <f t="shared" si="95"/>
        <v>0</v>
      </c>
      <c r="J6097" t="s">
        <v>3686</v>
      </c>
    </row>
    <row r="6098" spans="1:10" hidden="1">
      <c r="A6098">
        <v>61</v>
      </c>
      <c r="B6098">
        <v>1</v>
      </c>
      <c r="C6098">
        <v>5</v>
      </c>
      <c r="D6098">
        <v>4808</v>
      </c>
      <c r="E6098">
        <v>8</v>
      </c>
      <c r="F6098">
        <v>71</v>
      </c>
      <c r="G6098">
        <v>19.7</v>
      </c>
      <c r="H6098">
        <v>2356.16</v>
      </c>
      <c r="I6098">
        <f t="shared" si="95"/>
        <v>0</v>
      </c>
      <c r="J6098" t="s">
        <v>3686</v>
      </c>
    </row>
    <row r="6099" spans="1:10" hidden="1">
      <c r="A6099">
        <v>22</v>
      </c>
      <c r="B6099">
        <v>0</v>
      </c>
      <c r="C6099">
        <v>5</v>
      </c>
      <c r="D6099">
        <v>5946</v>
      </c>
      <c r="E6099">
        <v>0</v>
      </c>
      <c r="F6099">
        <v>54</v>
      </c>
      <c r="G6099">
        <v>20.5</v>
      </c>
      <c r="H6099">
        <v>1620.52</v>
      </c>
      <c r="I6099">
        <f t="shared" si="95"/>
        <v>0</v>
      </c>
      <c r="J6099" t="s">
        <v>3686</v>
      </c>
    </row>
    <row r="6100" spans="1:10" hidden="1">
      <c r="A6100">
        <v>39</v>
      </c>
      <c r="B6100">
        <v>0</v>
      </c>
      <c r="C6100">
        <v>5</v>
      </c>
      <c r="D6100">
        <v>4403</v>
      </c>
      <c r="E6100">
        <v>0</v>
      </c>
      <c r="F6100">
        <v>30</v>
      </c>
      <c r="G6100">
        <v>68.95</v>
      </c>
      <c r="H6100">
        <v>2717.9</v>
      </c>
      <c r="I6100">
        <f t="shared" si="95"/>
        <v>0</v>
      </c>
      <c r="J6100" t="s">
        <v>3686</v>
      </c>
    </row>
    <row r="6101" spans="1:10" hidden="1">
      <c r="A6101">
        <v>53</v>
      </c>
      <c r="B6101">
        <v>0</v>
      </c>
      <c r="C6101">
        <v>5</v>
      </c>
      <c r="D6101">
        <v>2154</v>
      </c>
      <c r="E6101">
        <v>0</v>
      </c>
      <c r="F6101">
        <v>5</v>
      </c>
      <c r="G6101">
        <v>20.05</v>
      </c>
      <c r="H6101">
        <v>244.85</v>
      </c>
      <c r="I6101">
        <f t="shared" si="95"/>
        <v>0</v>
      </c>
      <c r="J6101" t="s">
        <v>3686</v>
      </c>
    </row>
    <row r="6102" spans="1:10" hidden="1">
      <c r="A6102">
        <v>44</v>
      </c>
      <c r="B6102">
        <v>0</v>
      </c>
      <c r="C6102">
        <v>5</v>
      </c>
      <c r="D6102">
        <v>4633</v>
      </c>
      <c r="E6102">
        <v>0</v>
      </c>
      <c r="F6102">
        <v>1</v>
      </c>
      <c r="G6102">
        <v>43.8</v>
      </c>
      <c r="H6102">
        <v>81.3</v>
      </c>
      <c r="I6102">
        <f t="shared" si="95"/>
        <v>0</v>
      </c>
      <c r="J6102" t="s">
        <v>3751</v>
      </c>
    </row>
    <row r="6103" spans="1:10" hidden="1">
      <c r="A6103">
        <v>37</v>
      </c>
      <c r="B6103">
        <v>0</v>
      </c>
      <c r="C6103">
        <v>5</v>
      </c>
      <c r="D6103">
        <v>4909</v>
      </c>
      <c r="E6103">
        <v>7</v>
      </c>
      <c r="F6103">
        <v>8</v>
      </c>
      <c r="G6103">
        <v>19.55</v>
      </c>
      <c r="H6103">
        <v>339.87</v>
      </c>
      <c r="I6103">
        <f t="shared" si="95"/>
        <v>0</v>
      </c>
      <c r="J6103" t="s">
        <v>3686</v>
      </c>
    </row>
    <row r="6104" spans="1:10" hidden="1">
      <c r="A6104">
        <v>65</v>
      </c>
      <c r="B6104">
        <v>0</v>
      </c>
      <c r="C6104">
        <v>5</v>
      </c>
      <c r="D6104">
        <v>5384</v>
      </c>
      <c r="E6104">
        <v>7</v>
      </c>
      <c r="F6104">
        <v>64</v>
      </c>
      <c r="G6104">
        <v>19.8</v>
      </c>
      <c r="H6104">
        <v>2824.65</v>
      </c>
      <c r="I6104">
        <f t="shared" si="95"/>
        <v>0</v>
      </c>
      <c r="J6104" t="s">
        <v>3686</v>
      </c>
    </row>
    <row r="6105" spans="1:10" hidden="1">
      <c r="A6105">
        <v>39</v>
      </c>
      <c r="B6105">
        <v>1</v>
      </c>
      <c r="C6105">
        <v>5</v>
      </c>
      <c r="D6105">
        <v>3897</v>
      </c>
      <c r="E6105">
        <v>10</v>
      </c>
      <c r="F6105">
        <v>34</v>
      </c>
      <c r="G6105">
        <v>40.549999999999997</v>
      </c>
      <c r="H6105">
        <v>1325.85</v>
      </c>
      <c r="I6105">
        <f t="shared" si="95"/>
        <v>0</v>
      </c>
      <c r="J6105" t="s">
        <v>3686</v>
      </c>
    </row>
    <row r="6106" spans="1:10" hidden="1">
      <c r="A6106">
        <v>38</v>
      </c>
      <c r="B6106">
        <v>0</v>
      </c>
      <c r="C6106">
        <v>5</v>
      </c>
      <c r="D6106">
        <v>5396</v>
      </c>
      <c r="E6106">
        <v>0</v>
      </c>
      <c r="F6106">
        <v>4</v>
      </c>
      <c r="G6106">
        <v>75.650000000000006</v>
      </c>
      <c r="H6106">
        <v>396.35</v>
      </c>
      <c r="I6106">
        <f t="shared" si="95"/>
        <v>0</v>
      </c>
      <c r="J6106" t="s">
        <v>3686</v>
      </c>
    </row>
    <row r="6107" spans="1:10" hidden="1">
      <c r="A6107">
        <v>47</v>
      </c>
      <c r="B6107">
        <v>0</v>
      </c>
      <c r="C6107">
        <v>5</v>
      </c>
      <c r="D6107">
        <v>3999</v>
      </c>
      <c r="E6107">
        <v>0</v>
      </c>
      <c r="F6107">
        <v>35</v>
      </c>
      <c r="G6107">
        <v>80.05</v>
      </c>
      <c r="H6107">
        <v>3295.8</v>
      </c>
      <c r="I6107">
        <f t="shared" si="95"/>
        <v>0</v>
      </c>
      <c r="J6107" t="s">
        <v>3686</v>
      </c>
    </row>
    <row r="6108" spans="1:10" hidden="1">
      <c r="A6108">
        <v>31</v>
      </c>
      <c r="B6108">
        <v>0</v>
      </c>
      <c r="C6108">
        <v>5</v>
      </c>
      <c r="D6108">
        <v>6319</v>
      </c>
      <c r="E6108">
        <v>10</v>
      </c>
      <c r="F6108">
        <v>71</v>
      </c>
      <c r="G6108">
        <v>105.25</v>
      </c>
      <c r="H6108">
        <v>9967.74</v>
      </c>
      <c r="I6108">
        <f t="shared" si="95"/>
        <v>0</v>
      </c>
      <c r="J6108" t="s">
        <v>3686</v>
      </c>
    </row>
    <row r="6109" spans="1:10" hidden="1">
      <c r="A6109">
        <v>36</v>
      </c>
      <c r="B6109">
        <v>0</v>
      </c>
      <c r="C6109">
        <v>5</v>
      </c>
      <c r="D6109">
        <v>5987</v>
      </c>
      <c r="E6109">
        <v>0</v>
      </c>
      <c r="F6109">
        <v>37</v>
      </c>
      <c r="G6109">
        <v>19.8</v>
      </c>
      <c r="H6109">
        <v>1811.34</v>
      </c>
      <c r="I6109">
        <f t="shared" si="95"/>
        <v>0</v>
      </c>
      <c r="J6109" t="s">
        <v>3686</v>
      </c>
    </row>
    <row r="6110" spans="1:10" hidden="1">
      <c r="A6110">
        <v>63</v>
      </c>
      <c r="B6110">
        <v>0</v>
      </c>
      <c r="C6110">
        <v>5</v>
      </c>
      <c r="D6110">
        <v>5037</v>
      </c>
      <c r="E6110">
        <v>1</v>
      </c>
      <c r="F6110">
        <v>67</v>
      </c>
      <c r="G6110">
        <v>86.15</v>
      </c>
      <c r="H6110">
        <v>6098.25</v>
      </c>
      <c r="I6110">
        <f t="shared" si="95"/>
        <v>0</v>
      </c>
      <c r="J6110" t="s">
        <v>3686</v>
      </c>
    </row>
    <row r="6111" spans="1:10" hidden="1">
      <c r="A6111">
        <v>54</v>
      </c>
      <c r="B6111">
        <v>3</v>
      </c>
      <c r="C6111">
        <v>5</v>
      </c>
      <c r="D6111">
        <v>3594</v>
      </c>
      <c r="E6111">
        <v>5</v>
      </c>
      <c r="F6111">
        <v>24</v>
      </c>
      <c r="G6111">
        <v>19.7</v>
      </c>
      <c r="H6111">
        <v>1605.25</v>
      </c>
      <c r="I6111">
        <f t="shared" si="95"/>
        <v>0</v>
      </c>
      <c r="J6111" t="s">
        <v>3686</v>
      </c>
    </row>
    <row r="6112" spans="1:10" hidden="1">
      <c r="A6112">
        <v>62</v>
      </c>
      <c r="B6112">
        <v>0</v>
      </c>
      <c r="C6112">
        <v>5</v>
      </c>
      <c r="D6112">
        <v>2507</v>
      </c>
      <c r="E6112">
        <v>0</v>
      </c>
      <c r="F6112">
        <v>1</v>
      </c>
      <c r="G6112">
        <v>20.3</v>
      </c>
      <c r="H6112">
        <v>24.39</v>
      </c>
      <c r="I6112">
        <f t="shared" si="95"/>
        <v>0</v>
      </c>
      <c r="J6112" t="s">
        <v>3751</v>
      </c>
    </row>
    <row r="6113" spans="1:10" hidden="1">
      <c r="A6113">
        <v>41</v>
      </c>
      <c r="B6113">
        <v>2</v>
      </c>
      <c r="C6113">
        <v>5</v>
      </c>
      <c r="D6113">
        <v>2360</v>
      </c>
      <c r="E6113">
        <v>1</v>
      </c>
      <c r="F6113">
        <v>37</v>
      </c>
      <c r="G6113">
        <v>19.350000000000001</v>
      </c>
      <c r="H6113">
        <v>782.91</v>
      </c>
      <c r="I6113">
        <f t="shared" si="95"/>
        <v>0</v>
      </c>
      <c r="J6113" t="s">
        <v>3686</v>
      </c>
    </row>
    <row r="6114" spans="1:10" hidden="1">
      <c r="A6114">
        <v>43</v>
      </c>
      <c r="B6114">
        <v>3</v>
      </c>
      <c r="C6114">
        <v>5</v>
      </c>
      <c r="D6114">
        <v>5641</v>
      </c>
      <c r="E6114">
        <v>3</v>
      </c>
      <c r="F6114">
        <v>61</v>
      </c>
      <c r="G6114">
        <v>99.9</v>
      </c>
      <c r="H6114">
        <v>8348.2900000000009</v>
      </c>
      <c r="I6114">
        <f t="shared" si="95"/>
        <v>0</v>
      </c>
      <c r="J6114" t="s">
        <v>3686</v>
      </c>
    </row>
    <row r="6115" spans="1:10" hidden="1">
      <c r="A6115">
        <v>48</v>
      </c>
      <c r="B6115">
        <v>0</v>
      </c>
      <c r="C6115">
        <v>5</v>
      </c>
      <c r="D6115">
        <v>3784</v>
      </c>
      <c r="E6115">
        <v>0</v>
      </c>
      <c r="F6115">
        <v>40</v>
      </c>
      <c r="G6115">
        <v>105.95</v>
      </c>
      <c r="H6115">
        <v>5004.3999999999996</v>
      </c>
      <c r="I6115">
        <f t="shared" si="95"/>
        <v>0</v>
      </c>
      <c r="J6115" t="s">
        <v>3686</v>
      </c>
    </row>
    <row r="6116" spans="1:10" hidden="1">
      <c r="A6116">
        <v>20</v>
      </c>
      <c r="B6116">
        <v>0</v>
      </c>
      <c r="C6116">
        <v>5</v>
      </c>
      <c r="D6116">
        <v>5425</v>
      </c>
      <c r="E6116">
        <v>9</v>
      </c>
      <c r="F6116">
        <v>64</v>
      </c>
      <c r="G6116">
        <v>68.3</v>
      </c>
      <c r="H6116">
        <v>5869.36</v>
      </c>
      <c r="I6116">
        <f t="shared" si="95"/>
        <v>0</v>
      </c>
      <c r="J6116" t="s">
        <v>3686</v>
      </c>
    </row>
    <row r="6117" spans="1:10" hidden="1">
      <c r="A6117">
        <v>62</v>
      </c>
      <c r="B6117">
        <v>3</v>
      </c>
      <c r="C6117">
        <v>5</v>
      </c>
      <c r="D6117">
        <v>4146</v>
      </c>
      <c r="E6117">
        <v>10</v>
      </c>
      <c r="F6117">
        <v>16</v>
      </c>
      <c r="G6117">
        <v>19.350000000000001</v>
      </c>
      <c r="H6117">
        <v>447.78</v>
      </c>
      <c r="I6117">
        <f t="shared" si="95"/>
        <v>0</v>
      </c>
      <c r="J6117" t="s">
        <v>3686</v>
      </c>
    </row>
    <row r="6118" spans="1:10" hidden="1">
      <c r="A6118">
        <v>41</v>
      </c>
      <c r="B6118">
        <v>0</v>
      </c>
      <c r="C6118">
        <v>5</v>
      </c>
      <c r="D6118">
        <v>5655</v>
      </c>
      <c r="E6118">
        <v>0</v>
      </c>
      <c r="F6118">
        <v>64</v>
      </c>
      <c r="G6118">
        <v>24.7</v>
      </c>
      <c r="H6118">
        <v>1900.67</v>
      </c>
      <c r="I6118">
        <f t="shared" si="95"/>
        <v>0</v>
      </c>
      <c r="J6118" t="s">
        <v>3686</v>
      </c>
    </row>
    <row r="6119" spans="1:10" hidden="1">
      <c r="A6119">
        <v>57</v>
      </c>
      <c r="B6119">
        <v>0</v>
      </c>
      <c r="C6119">
        <v>5</v>
      </c>
      <c r="D6119">
        <v>4262</v>
      </c>
      <c r="E6119">
        <v>0</v>
      </c>
      <c r="F6119">
        <v>72</v>
      </c>
      <c r="G6119">
        <v>69.650000000000006</v>
      </c>
      <c r="H6119">
        <v>5171.7700000000004</v>
      </c>
      <c r="I6119">
        <f t="shared" si="95"/>
        <v>0</v>
      </c>
      <c r="J6119" t="s">
        <v>3686</v>
      </c>
    </row>
    <row r="6120" spans="1:10" hidden="1">
      <c r="A6120">
        <v>40</v>
      </c>
      <c r="B6120">
        <v>3</v>
      </c>
      <c r="C6120">
        <v>5</v>
      </c>
      <c r="D6120">
        <v>5038</v>
      </c>
      <c r="E6120">
        <v>0</v>
      </c>
      <c r="F6120">
        <v>41</v>
      </c>
      <c r="G6120">
        <v>111.15</v>
      </c>
      <c r="H6120">
        <v>5760.93</v>
      </c>
      <c r="I6120">
        <f t="shared" si="95"/>
        <v>0</v>
      </c>
      <c r="J6120" t="s">
        <v>3686</v>
      </c>
    </row>
    <row r="6121" spans="1:10" hidden="1">
      <c r="A6121">
        <v>53</v>
      </c>
      <c r="B6121">
        <v>0</v>
      </c>
      <c r="C6121">
        <v>5</v>
      </c>
      <c r="D6121">
        <v>4043</v>
      </c>
      <c r="E6121">
        <v>0</v>
      </c>
      <c r="F6121">
        <v>69</v>
      </c>
      <c r="G6121">
        <v>35.75</v>
      </c>
      <c r="H6121">
        <v>2642.25</v>
      </c>
      <c r="I6121">
        <f t="shared" si="95"/>
        <v>0</v>
      </c>
      <c r="J6121" t="s">
        <v>3686</v>
      </c>
    </row>
    <row r="6122" spans="1:10" hidden="1">
      <c r="A6122">
        <v>53</v>
      </c>
      <c r="B6122">
        <v>0</v>
      </c>
      <c r="C6122">
        <v>5</v>
      </c>
      <c r="D6122">
        <v>4705</v>
      </c>
      <c r="E6122">
        <v>0</v>
      </c>
      <c r="F6122">
        <v>38</v>
      </c>
      <c r="G6122">
        <v>19.3</v>
      </c>
      <c r="H6122">
        <v>1995.44</v>
      </c>
      <c r="I6122">
        <f t="shared" si="95"/>
        <v>0</v>
      </c>
      <c r="J6122" t="s">
        <v>3686</v>
      </c>
    </row>
    <row r="6123" spans="1:10" hidden="1">
      <c r="A6123">
        <v>29</v>
      </c>
      <c r="B6123">
        <v>0</v>
      </c>
      <c r="C6123">
        <v>5</v>
      </c>
      <c r="D6123">
        <v>5887</v>
      </c>
      <c r="E6123">
        <v>1</v>
      </c>
      <c r="F6123">
        <v>67</v>
      </c>
      <c r="G6123">
        <v>25.25</v>
      </c>
      <c r="H6123">
        <v>4100.93</v>
      </c>
      <c r="I6123">
        <f t="shared" si="95"/>
        <v>0</v>
      </c>
      <c r="J6123" t="s">
        <v>3686</v>
      </c>
    </row>
    <row r="6124" spans="1:10" hidden="1">
      <c r="A6124">
        <v>37</v>
      </c>
      <c r="B6124">
        <v>0</v>
      </c>
      <c r="C6124">
        <v>5</v>
      </c>
      <c r="D6124">
        <v>4889</v>
      </c>
      <c r="E6124">
        <v>0</v>
      </c>
      <c r="F6124">
        <v>2</v>
      </c>
      <c r="G6124">
        <v>91.45</v>
      </c>
      <c r="H6124">
        <v>280.27</v>
      </c>
      <c r="I6124">
        <f t="shared" si="95"/>
        <v>0</v>
      </c>
      <c r="J6124" t="s">
        <v>3751</v>
      </c>
    </row>
    <row r="6125" spans="1:10" hidden="1">
      <c r="A6125">
        <v>48</v>
      </c>
      <c r="B6125">
        <v>0</v>
      </c>
      <c r="C6125">
        <v>5</v>
      </c>
      <c r="D6125">
        <v>5507</v>
      </c>
      <c r="E6125">
        <v>0</v>
      </c>
      <c r="F6125">
        <v>40</v>
      </c>
      <c r="G6125">
        <v>70.75</v>
      </c>
      <c r="H6125">
        <v>3871.35</v>
      </c>
      <c r="I6125">
        <f t="shared" si="95"/>
        <v>0</v>
      </c>
      <c r="J6125" t="s">
        <v>3686</v>
      </c>
    </row>
    <row r="6126" spans="1:10" hidden="1">
      <c r="A6126">
        <v>55</v>
      </c>
      <c r="B6126">
        <v>0</v>
      </c>
      <c r="C6126">
        <v>5</v>
      </c>
      <c r="D6126">
        <v>4226</v>
      </c>
      <c r="E6126">
        <v>0</v>
      </c>
      <c r="F6126">
        <v>29</v>
      </c>
      <c r="G6126">
        <v>71</v>
      </c>
      <c r="H6126">
        <v>3280.12</v>
      </c>
      <c r="I6126">
        <f t="shared" si="95"/>
        <v>0</v>
      </c>
      <c r="J6126" t="s">
        <v>3686</v>
      </c>
    </row>
    <row r="6127" spans="1:10" hidden="1">
      <c r="A6127">
        <v>39</v>
      </c>
      <c r="B6127">
        <v>0</v>
      </c>
      <c r="C6127">
        <v>5</v>
      </c>
      <c r="D6127">
        <v>2952</v>
      </c>
      <c r="E6127">
        <v>0</v>
      </c>
      <c r="F6127">
        <v>9</v>
      </c>
      <c r="G6127">
        <v>88.4</v>
      </c>
      <c r="H6127">
        <v>1107.6500000000001</v>
      </c>
      <c r="I6127">
        <f t="shared" si="95"/>
        <v>0</v>
      </c>
      <c r="J6127" t="s">
        <v>3686</v>
      </c>
    </row>
    <row r="6128" spans="1:10" hidden="1">
      <c r="A6128">
        <v>33</v>
      </c>
      <c r="B6128">
        <v>2</v>
      </c>
      <c r="C6128">
        <v>5</v>
      </c>
      <c r="D6128">
        <v>4722</v>
      </c>
      <c r="E6128">
        <v>4</v>
      </c>
      <c r="F6128">
        <v>70</v>
      </c>
      <c r="G6128">
        <v>24.05</v>
      </c>
      <c r="H6128">
        <v>2063.65</v>
      </c>
      <c r="I6128">
        <f t="shared" si="95"/>
        <v>0</v>
      </c>
      <c r="J6128" t="s">
        <v>3686</v>
      </c>
    </row>
    <row r="6129" spans="1:10" hidden="1">
      <c r="A6129">
        <v>47</v>
      </c>
      <c r="B6129">
        <v>0</v>
      </c>
      <c r="C6129">
        <v>5</v>
      </c>
      <c r="D6129">
        <v>4099</v>
      </c>
      <c r="E6129">
        <v>0</v>
      </c>
      <c r="F6129">
        <v>1</v>
      </c>
      <c r="G6129">
        <v>19.75</v>
      </c>
      <c r="H6129">
        <v>61.03</v>
      </c>
      <c r="I6129">
        <f t="shared" si="95"/>
        <v>0</v>
      </c>
      <c r="J6129" t="s">
        <v>3751</v>
      </c>
    </row>
    <row r="6130" spans="1:10" hidden="1">
      <c r="A6130">
        <v>23</v>
      </c>
      <c r="B6130">
        <v>0</v>
      </c>
      <c r="C6130">
        <v>5</v>
      </c>
      <c r="D6130">
        <v>2722</v>
      </c>
      <c r="E6130">
        <v>0</v>
      </c>
      <c r="F6130">
        <v>1</v>
      </c>
      <c r="G6130">
        <v>70.349999999999994</v>
      </c>
      <c r="H6130">
        <v>94.77</v>
      </c>
      <c r="I6130">
        <f t="shared" si="95"/>
        <v>0</v>
      </c>
      <c r="J6130" t="s">
        <v>3751</v>
      </c>
    </row>
    <row r="6131" spans="1:10" hidden="1">
      <c r="A6131">
        <v>24</v>
      </c>
      <c r="B6131">
        <v>0</v>
      </c>
      <c r="C6131">
        <v>5</v>
      </c>
      <c r="D6131">
        <v>5707</v>
      </c>
      <c r="E6131">
        <v>4</v>
      </c>
      <c r="F6131">
        <v>71</v>
      </c>
      <c r="G6131">
        <v>105.15</v>
      </c>
      <c r="H6131">
        <v>8357.66</v>
      </c>
      <c r="I6131">
        <f t="shared" si="95"/>
        <v>0</v>
      </c>
      <c r="J6131" t="s">
        <v>3686</v>
      </c>
    </row>
    <row r="6132" spans="1:10" hidden="1">
      <c r="A6132">
        <v>59</v>
      </c>
      <c r="B6132">
        <v>0</v>
      </c>
      <c r="C6132">
        <v>5</v>
      </c>
      <c r="D6132">
        <v>3936</v>
      </c>
      <c r="E6132">
        <v>0</v>
      </c>
      <c r="F6132">
        <v>30</v>
      </c>
      <c r="G6132">
        <v>100.45</v>
      </c>
      <c r="H6132">
        <v>4211.6000000000004</v>
      </c>
      <c r="I6132">
        <f t="shared" si="95"/>
        <v>0</v>
      </c>
      <c r="J6132" t="s">
        <v>3686</v>
      </c>
    </row>
    <row r="6133" spans="1:10" hidden="1">
      <c r="A6133">
        <v>63</v>
      </c>
      <c r="B6133">
        <v>0</v>
      </c>
      <c r="C6133">
        <v>5</v>
      </c>
      <c r="D6133">
        <v>5728</v>
      </c>
      <c r="E6133">
        <v>0</v>
      </c>
      <c r="F6133">
        <v>14</v>
      </c>
      <c r="G6133">
        <v>20.05</v>
      </c>
      <c r="H6133">
        <v>427.96</v>
      </c>
      <c r="I6133">
        <f t="shared" si="95"/>
        <v>0</v>
      </c>
      <c r="J6133" t="s">
        <v>3686</v>
      </c>
    </row>
    <row r="6134" spans="1:10" hidden="1">
      <c r="A6134">
        <v>37</v>
      </c>
      <c r="B6134">
        <v>3</v>
      </c>
      <c r="C6134">
        <v>5</v>
      </c>
      <c r="D6134">
        <v>4062</v>
      </c>
      <c r="E6134">
        <v>8</v>
      </c>
      <c r="F6134">
        <v>9</v>
      </c>
      <c r="G6134">
        <v>102.6</v>
      </c>
      <c r="H6134">
        <v>1108.53</v>
      </c>
      <c r="I6134">
        <f t="shared" si="95"/>
        <v>0</v>
      </c>
      <c r="J6134" t="s">
        <v>3686</v>
      </c>
    </row>
    <row r="6135" spans="1:10" hidden="1">
      <c r="A6135">
        <v>27</v>
      </c>
      <c r="B6135">
        <v>0</v>
      </c>
      <c r="C6135">
        <v>5</v>
      </c>
      <c r="D6135">
        <v>4948</v>
      </c>
      <c r="E6135">
        <v>2</v>
      </c>
      <c r="F6135">
        <v>18</v>
      </c>
      <c r="G6135">
        <v>54.4</v>
      </c>
      <c r="H6135">
        <v>1766.56</v>
      </c>
      <c r="I6135">
        <f t="shared" si="95"/>
        <v>0</v>
      </c>
      <c r="J6135" t="s">
        <v>3686</v>
      </c>
    </row>
    <row r="6136" spans="1:10" hidden="1">
      <c r="A6136">
        <v>27</v>
      </c>
      <c r="B6136">
        <v>0</v>
      </c>
      <c r="C6136">
        <v>5</v>
      </c>
      <c r="D6136">
        <v>4444</v>
      </c>
      <c r="E6136">
        <v>4</v>
      </c>
      <c r="F6136">
        <v>62</v>
      </c>
      <c r="G6136">
        <v>24.25</v>
      </c>
      <c r="H6136">
        <v>4445.8599999999997</v>
      </c>
      <c r="I6136">
        <f t="shared" si="95"/>
        <v>0</v>
      </c>
      <c r="J6136" t="s">
        <v>3686</v>
      </c>
    </row>
    <row r="6137" spans="1:10" hidden="1">
      <c r="A6137">
        <v>32</v>
      </c>
      <c r="B6137">
        <v>0</v>
      </c>
      <c r="C6137">
        <v>5</v>
      </c>
      <c r="D6137">
        <v>2543</v>
      </c>
      <c r="E6137">
        <v>0</v>
      </c>
      <c r="F6137">
        <v>3</v>
      </c>
      <c r="G6137">
        <v>19.600000000000001</v>
      </c>
      <c r="H6137">
        <v>168.3</v>
      </c>
      <c r="I6137">
        <f t="shared" si="95"/>
        <v>0</v>
      </c>
      <c r="J6137" t="s">
        <v>3751</v>
      </c>
    </row>
    <row r="6138" spans="1:10" hidden="1">
      <c r="A6138">
        <v>43</v>
      </c>
      <c r="B6138">
        <v>0</v>
      </c>
      <c r="C6138">
        <v>5</v>
      </c>
      <c r="D6138">
        <v>5256</v>
      </c>
      <c r="E6138">
        <v>8</v>
      </c>
      <c r="F6138">
        <v>65</v>
      </c>
      <c r="G6138">
        <v>84.2</v>
      </c>
      <c r="H6138">
        <v>8026.55</v>
      </c>
      <c r="I6138">
        <f t="shared" si="95"/>
        <v>0</v>
      </c>
      <c r="J6138" t="s">
        <v>3686</v>
      </c>
    </row>
    <row r="6139" spans="1:10" hidden="1">
      <c r="A6139">
        <v>40</v>
      </c>
      <c r="B6139">
        <v>0</v>
      </c>
      <c r="C6139">
        <v>5</v>
      </c>
      <c r="D6139">
        <v>5810</v>
      </c>
      <c r="E6139">
        <v>0</v>
      </c>
      <c r="F6139">
        <v>2</v>
      </c>
      <c r="G6139">
        <v>59</v>
      </c>
      <c r="H6139">
        <v>168.19</v>
      </c>
      <c r="I6139">
        <f t="shared" si="95"/>
        <v>0</v>
      </c>
      <c r="J6139" t="s">
        <v>3751</v>
      </c>
    </row>
    <row r="6140" spans="1:10" hidden="1">
      <c r="A6140">
        <v>42</v>
      </c>
      <c r="B6140">
        <v>0</v>
      </c>
      <c r="C6140">
        <v>5</v>
      </c>
      <c r="D6140">
        <v>4669</v>
      </c>
      <c r="E6140">
        <v>7</v>
      </c>
      <c r="F6140">
        <v>34</v>
      </c>
      <c r="G6140">
        <v>19.600000000000001</v>
      </c>
      <c r="H6140">
        <v>1563.82</v>
      </c>
      <c r="I6140">
        <f t="shared" si="95"/>
        <v>0</v>
      </c>
      <c r="J6140" t="s">
        <v>3686</v>
      </c>
    </row>
    <row r="6141" spans="1:10" hidden="1">
      <c r="A6141">
        <v>51</v>
      </c>
      <c r="B6141">
        <v>0</v>
      </c>
      <c r="C6141">
        <v>5</v>
      </c>
      <c r="D6141">
        <v>5806</v>
      </c>
      <c r="E6141">
        <v>0</v>
      </c>
      <c r="F6141">
        <v>3</v>
      </c>
      <c r="G6141">
        <v>85.7</v>
      </c>
      <c r="H6141">
        <v>346.27</v>
      </c>
      <c r="I6141">
        <f t="shared" si="95"/>
        <v>0</v>
      </c>
      <c r="J6141" t="s">
        <v>3751</v>
      </c>
    </row>
    <row r="6142" spans="1:10" hidden="1">
      <c r="A6142">
        <v>63</v>
      </c>
      <c r="B6142">
        <v>0</v>
      </c>
      <c r="C6142">
        <v>5</v>
      </c>
      <c r="D6142">
        <v>5870</v>
      </c>
      <c r="E6142">
        <v>0</v>
      </c>
      <c r="F6142">
        <v>2</v>
      </c>
      <c r="G6142">
        <v>50.3</v>
      </c>
      <c r="H6142">
        <v>129.99</v>
      </c>
      <c r="I6142">
        <f t="shared" si="95"/>
        <v>0</v>
      </c>
      <c r="J6142" t="s">
        <v>3751</v>
      </c>
    </row>
    <row r="6143" spans="1:10" hidden="1">
      <c r="A6143">
        <v>53</v>
      </c>
      <c r="B6143">
        <v>0</v>
      </c>
      <c r="C6143">
        <v>5</v>
      </c>
      <c r="D6143">
        <v>5052</v>
      </c>
      <c r="E6143">
        <v>7</v>
      </c>
      <c r="F6143">
        <v>56</v>
      </c>
      <c r="G6143">
        <v>24.3</v>
      </c>
      <c r="H6143">
        <v>2449.46</v>
      </c>
      <c r="I6143">
        <f t="shared" si="95"/>
        <v>0</v>
      </c>
      <c r="J6143" t="s">
        <v>3686</v>
      </c>
    </row>
    <row r="6144" spans="1:10" hidden="1">
      <c r="A6144">
        <v>21</v>
      </c>
      <c r="B6144">
        <v>0</v>
      </c>
      <c r="C6144">
        <v>5</v>
      </c>
      <c r="D6144">
        <v>4898</v>
      </c>
      <c r="E6144">
        <v>0</v>
      </c>
      <c r="F6144">
        <v>43</v>
      </c>
      <c r="G6144">
        <v>75.349999999999994</v>
      </c>
      <c r="H6144">
        <v>4006.78</v>
      </c>
      <c r="I6144">
        <f t="shared" si="95"/>
        <v>0</v>
      </c>
      <c r="J6144" t="s">
        <v>3686</v>
      </c>
    </row>
    <row r="6145" spans="1:10" hidden="1">
      <c r="A6145">
        <v>22</v>
      </c>
      <c r="B6145">
        <v>0</v>
      </c>
      <c r="C6145">
        <v>5</v>
      </c>
      <c r="D6145">
        <v>3286</v>
      </c>
      <c r="E6145">
        <v>0</v>
      </c>
      <c r="F6145">
        <v>42</v>
      </c>
      <c r="G6145">
        <v>100.3</v>
      </c>
      <c r="H6145">
        <v>5301.93</v>
      </c>
      <c r="I6145">
        <f t="shared" si="95"/>
        <v>0</v>
      </c>
      <c r="J6145" t="s">
        <v>3686</v>
      </c>
    </row>
    <row r="6146" spans="1:10" hidden="1">
      <c r="A6146">
        <v>23</v>
      </c>
      <c r="B6146">
        <v>0</v>
      </c>
      <c r="C6146">
        <v>5</v>
      </c>
      <c r="D6146">
        <v>3526</v>
      </c>
      <c r="E6146">
        <v>0</v>
      </c>
      <c r="F6146">
        <v>36</v>
      </c>
      <c r="G6146">
        <v>20.350000000000001</v>
      </c>
      <c r="H6146">
        <v>1153.77</v>
      </c>
      <c r="I6146">
        <f t="shared" ref="I6146:I6209" si="96">IF(J6146="Churned",1,0)</f>
        <v>0</v>
      </c>
      <c r="J6146" t="s">
        <v>3686</v>
      </c>
    </row>
    <row r="6147" spans="1:10" hidden="1">
      <c r="A6147">
        <v>39</v>
      </c>
      <c r="B6147">
        <v>0</v>
      </c>
      <c r="C6147">
        <v>5</v>
      </c>
      <c r="D6147">
        <v>4441</v>
      </c>
      <c r="E6147">
        <v>0</v>
      </c>
      <c r="F6147">
        <v>1</v>
      </c>
      <c r="G6147">
        <v>19.75</v>
      </c>
      <c r="H6147">
        <v>29.97</v>
      </c>
      <c r="I6147">
        <f t="shared" si="96"/>
        <v>0</v>
      </c>
      <c r="J6147" t="s">
        <v>3751</v>
      </c>
    </row>
    <row r="6148" spans="1:10" hidden="1">
      <c r="A6148">
        <v>48</v>
      </c>
      <c r="B6148">
        <v>0</v>
      </c>
      <c r="C6148">
        <v>5</v>
      </c>
      <c r="D6148">
        <v>3107</v>
      </c>
      <c r="E6148">
        <v>0</v>
      </c>
      <c r="F6148">
        <v>1</v>
      </c>
      <c r="G6148">
        <v>19.5</v>
      </c>
      <c r="H6148">
        <v>39.61</v>
      </c>
      <c r="I6148">
        <f t="shared" si="96"/>
        <v>0</v>
      </c>
      <c r="J6148" t="s">
        <v>3751</v>
      </c>
    </row>
    <row r="6149" spans="1:10" hidden="1">
      <c r="A6149">
        <v>37</v>
      </c>
      <c r="B6149">
        <v>0</v>
      </c>
      <c r="C6149">
        <v>5</v>
      </c>
      <c r="D6149">
        <v>4858</v>
      </c>
      <c r="E6149">
        <v>1</v>
      </c>
      <c r="F6149">
        <v>15</v>
      </c>
      <c r="G6149">
        <v>51.1</v>
      </c>
      <c r="H6149">
        <v>1178.0999999999999</v>
      </c>
      <c r="I6149">
        <f t="shared" si="96"/>
        <v>0</v>
      </c>
      <c r="J6149" t="s">
        <v>3686</v>
      </c>
    </row>
    <row r="6150" spans="1:10" hidden="1">
      <c r="A6150">
        <v>31</v>
      </c>
      <c r="B6150">
        <v>0</v>
      </c>
      <c r="C6150">
        <v>5</v>
      </c>
      <c r="D6150">
        <v>5809</v>
      </c>
      <c r="E6150">
        <v>0</v>
      </c>
      <c r="F6150">
        <v>1</v>
      </c>
      <c r="G6150">
        <v>19.75</v>
      </c>
      <c r="H6150">
        <v>21.36</v>
      </c>
      <c r="I6150">
        <f t="shared" si="96"/>
        <v>0</v>
      </c>
      <c r="J6150" t="s">
        <v>3751</v>
      </c>
    </row>
    <row r="6151" spans="1:10" hidden="1">
      <c r="A6151">
        <v>42</v>
      </c>
      <c r="B6151">
        <v>0</v>
      </c>
      <c r="C6151">
        <v>5</v>
      </c>
      <c r="D6151">
        <v>5456</v>
      </c>
      <c r="E6151">
        <v>0</v>
      </c>
      <c r="F6151">
        <v>20</v>
      </c>
      <c r="G6151">
        <v>69.8</v>
      </c>
      <c r="H6151">
        <v>2410.15</v>
      </c>
      <c r="I6151">
        <f t="shared" si="96"/>
        <v>0</v>
      </c>
      <c r="J6151" t="s">
        <v>3686</v>
      </c>
    </row>
    <row r="6152" spans="1:10" hidden="1">
      <c r="A6152">
        <v>60</v>
      </c>
      <c r="B6152">
        <v>3</v>
      </c>
      <c r="C6152">
        <v>5</v>
      </c>
      <c r="D6152">
        <v>5697</v>
      </c>
      <c r="E6152">
        <v>10</v>
      </c>
      <c r="F6152">
        <v>42</v>
      </c>
      <c r="G6152">
        <v>92.15</v>
      </c>
      <c r="H6152">
        <v>4620.8999999999996</v>
      </c>
      <c r="I6152">
        <f t="shared" si="96"/>
        <v>0</v>
      </c>
      <c r="J6152" t="s">
        <v>3686</v>
      </c>
    </row>
    <row r="6153" spans="1:10" hidden="1">
      <c r="A6153">
        <v>58</v>
      </c>
      <c r="B6153">
        <v>0</v>
      </c>
      <c r="C6153">
        <v>5</v>
      </c>
      <c r="D6153">
        <v>6043</v>
      </c>
      <c r="E6153">
        <v>0</v>
      </c>
      <c r="F6153">
        <v>58</v>
      </c>
      <c r="G6153">
        <v>80.650000000000006</v>
      </c>
      <c r="H6153">
        <v>7398.21</v>
      </c>
      <c r="I6153">
        <f t="shared" si="96"/>
        <v>0</v>
      </c>
      <c r="J6153" t="s">
        <v>3686</v>
      </c>
    </row>
    <row r="6154" spans="1:10" hidden="1">
      <c r="A6154">
        <v>51</v>
      </c>
      <c r="B6154">
        <v>3</v>
      </c>
      <c r="C6154">
        <v>5</v>
      </c>
      <c r="D6154">
        <v>4952</v>
      </c>
      <c r="E6154">
        <v>6</v>
      </c>
      <c r="F6154">
        <v>51</v>
      </c>
      <c r="G6154">
        <v>84.2</v>
      </c>
      <c r="H6154">
        <v>4744.57</v>
      </c>
      <c r="I6154">
        <f t="shared" si="96"/>
        <v>0</v>
      </c>
      <c r="J6154" t="s">
        <v>3686</v>
      </c>
    </row>
    <row r="6155" spans="1:10" hidden="1">
      <c r="A6155">
        <v>33</v>
      </c>
      <c r="B6155">
        <v>2</v>
      </c>
      <c r="C6155">
        <v>5</v>
      </c>
      <c r="D6155">
        <v>3828</v>
      </c>
      <c r="E6155">
        <v>6</v>
      </c>
      <c r="F6155">
        <v>48</v>
      </c>
      <c r="G6155">
        <v>20.2</v>
      </c>
      <c r="H6155">
        <v>1921.97</v>
      </c>
      <c r="I6155">
        <f t="shared" si="96"/>
        <v>0</v>
      </c>
      <c r="J6155" t="s">
        <v>3686</v>
      </c>
    </row>
    <row r="6156" spans="1:10" hidden="1">
      <c r="A6156">
        <v>52</v>
      </c>
      <c r="B6156">
        <v>3</v>
      </c>
      <c r="C6156">
        <v>5</v>
      </c>
      <c r="D6156">
        <v>5444</v>
      </c>
      <c r="E6156">
        <v>3</v>
      </c>
      <c r="F6156">
        <v>28</v>
      </c>
      <c r="G6156">
        <v>35.9</v>
      </c>
      <c r="H6156">
        <v>1013.65</v>
      </c>
      <c r="I6156">
        <f t="shared" si="96"/>
        <v>0</v>
      </c>
      <c r="J6156" t="s">
        <v>3686</v>
      </c>
    </row>
    <row r="6157" spans="1:10" hidden="1">
      <c r="A6157">
        <v>36</v>
      </c>
      <c r="B6157">
        <v>0</v>
      </c>
      <c r="C6157">
        <v>5</v>
      </c>
      <c r="D6157">
        <v>6442</v>
      </c>
      <c r="E6157">
        <v>3</v>
      </c>
      <c r="F6157">
        <v>60</v>
      </c>
      <c r="G6157">
        <v>100.5</v>
      </c>
      <c r="H6157">
        <v>7689.8</v>
      </c>
      <c r="I6157">
        <f t="shared" si="96"/>
        <v>0</v>
      </c>
      <c r="J6157" t="s">
        <v>3686</v>
      </c>
    </row>
    <row r="6158" spans="1:10" hidden="1">
      <c r="A6158">
        <v>60</v>
      </c>
      <c r="B6158">
        <v>0</v>
      </c>
      <c r="C6158">
        <v>5</v>
      </c>
      <c r="D6158">
        <v>4011</v>
      </c>
      <c r="E6158">
        <v>0</v>
      </c>
      <c r="F6158">
        <v>54</v>
      </c>
      <c r="G6158">
        <v>99.05</v>
      </c>
      <c r="H6158">
        <v>7413.62</v>
      </c>
      <c r="I6158">
        <f t="shared" si="96"/>
        <v>0</v>
      </c>
      <c r="J6158" t="s">
        <v>3686</v>
      </c>
    </row>
    <row r="6159" spans="1:10" hidden="1">
      <c r="A6159">
        <v>75</v>
      </c>
      <c r="B6159">
        <v>0</v>
      </c>
      <c r="C6159">
        <v>5</v>
      </c>
      <c r="D6159">
        <v>3800</v>
      </c>
      <c r="E6159">
        <v>6</v>
      </c>
      <c r="F6159">
        <v>29</v>
      </c>
      <c r="G6159">
        <v>20</v>
      </c>
      <c r="H6159">
        <v>1343.93</v>
      </c>
      <c r="I6159">
        <f t="shared" si="96"/>
        <v>0</v>
      </c>
      <c r="J6159" t="s">
        <v>3686</v>
      </c>
    </row>
    <row r="6160" spans="1:10" hidden="1">
      <c r="A6160">
        <v>74</v>
      </c>
      <c r="B6160">
        <v>2</v>
      </c>
      <c r="C6160">
        <v>5</v>
      </c>
      <c r="D6160">
        <v>2231</v>
      </c>
      <c r="E6160">
        <v>0</v>
      </c>
      <c r="F6160">
        <v>6</v>
      </c>
      <c r="G6160">
        <v>19.649999999999999</v>
      </c>
      <c r="H6160">
        <v>193.9</v>
      </c>
      <c r="I6160">
        <f t="shared" si="96"/>
        <v>0</v>
      </c>
      <c r="J6160" t="s">
        <v>3686</v>
      </c>
    </row>
    <row r="6161" spans="1:10" hidden="1">
      <c r="A6161">
        <v>67</v>
      </c>
      <c r="B6161">
        <v>0</v>
      </c>
      <c r="C6161">
        <v>5</v>
      </c>
      <c r="D6161">
        <v>2535</v>
      </c>
      <c r="E6161">
        <v>0</v>
      </c>
      <c r="F6161">
        <v>11</v>
      </c>
      <c r="G6161">
        <v>70.2</v>
      </c>
      <c r="H6161">
        <v>771.16</v>
      </c>
      <c r="I6161">
        <f t="shared" si="96"/>
        <v>0</v>
      </c>
      <c r="J6161" t="s">
        <v>3686</v>
      </c>
    </row>
    <row r="6162" spans="1:10" hidden="1">
      <c r="A6162">
        <v>23</v>
      </c>
      <c r="B6162">
        <v>1</v>
      </c>
      <c r="C6162">
        <v>5</v>
      </c>
      <c r="D6162">
        <v>2630</v>
      </c>
      <c r="E6162">
        <v>9</v>
      </c>
      <c r="F6162">
        <v>40</v>
      </c>
      <c r="G6162">
        <v>19.600000000000001</v>
      </c>
      <c r="H6162">
        <v>1727.35</v>
      </c>
      <c r="I6162">
        <f t="shared" si="96"/>
        <v>0</v>
      </c>
      <c r="J6162" t="s">
        <v>3686</v>
      </c>
    </row>
    <row r="6163" spans="1:10" hidden="1">
      <c r="A6163">
        <v>52</v>
      </c>
      <c r="B6163">
        <v>2</v>
      </c>
      <c r="C6163">
        <v>5</v>
      </c>
      <c r="D6163">
        <v>5267</v>
      </c>
      <c r="E6163">
        <v>5</v>
      </c>
      <c r="F6163">
        <v>69</v>
      </c>
      <c r="G6163">
        <v>20.2</v>
      </c>
      <c r="H6163">
        <v>4344.46</v>
      </c>
      <c r="I6163">
        <f t="shared" si="96"/>
        <v>0</v>
      </c>
      <c r="J6163" t="s">
        <v>3686</v>
      </c>
    </row>
    <row r="6164" spans="1:10" hidden="1">
      <c r="A6164">
        <v>51</v>
      </c>
      <c r="B6164">
        <v>0</v>
      </c>
      <c r="C6164">
        <v>5</v>
      </c>
      <c r="D6164">
        <v>4534</v>
      </c>
      <c r="E6164">
        <v>10</v>
      </c>
      <c r="F6164">
        <v>56</v>
      </c>
      <c r="G6164">
        <v>103.2</v>
      </c>
      <c r="H6164">
        <v>6311.63</v>
      </c>
      <c r="I6164">
        <f t="shared" si="96"/>
        <v>0</v>
      </c>
      <c r="J6164" t="s">
        <v>3686</v>
      </c>
    </row>
    <row r="6165" spans="1:10" hidden="1">
      <c r="A6165">
        <v>21</v>
      </c>
      <c r="B6165">
        <v>0</v>
      </c>
      <c r="C6165">
        <v>5</v>
      </c>
      <c r="D6165">
        <v>4818</v>
      </c>
      <c r="E6165">
        <v>0</v>
      </c>
      <c r="F6165">
        <v>15</v>
      </c>
      <c r="G6165">
        <v>19.649999999999999</v>
      </c>
      <c r="H6165">
        <v>624</v>
      </c>
      <c r="I6165">
        <f t="shared" si="96"/>
        <v>0</v>
      </c>
      <c r="J6165" t="s">
        <v>3686</v>
      </c>
    </row>
    <row r="6166" spans="1:10" hidden="1">
      <c r="A6166">
        <v>28</v>
      </c>
      <c r="B6166">
        <v>1</v>
      </c>
      <c r="C6166">
        <v>5</v>
      </c>
      <c r="D6166">
        <v>5045</v>
      </c>
      <c r="E6166">
        <v>3</v>
      </c>
      <c r="F6166">
        <v>68</v>
      </c>
      <c r="G6166">
        <v>84.4</v>
      </c>
      <c r="H6166">
        <v>7442.67</v>
      </c>
      <c r="I6166">
        <f t="shared" si="96"/>
        <v>0</v>
      </c>
      <c r="J6166" t="s">
        <v>3686</v>
      </c>
    </row>
    <row r="6167" spans="1:10" hidden="1">
      <c r="A6167">
        <v>60</v>
      </c>
      <c r="B6167">
        <v>0</v>
      </c>
      <c r="C6167">
        <v>5</v>
      </c>
      <c r="D6167">
        <v>2168</v>
      </c>
      <c r="E6167">
        <v>0</v>
      </c>
      <c r="F6167">
        <v>3</v>
      </c>
      <c r="G6167">
        <v>54.65</v>
      </c>
      <c r="H6167">
        <v>289.69</v>
      </c>
      <c r="I6167">
        <f t="shared" si="96"/>
        <v>0</v>
      </c>
      <c r="J6167" t="s">
        <v>3751</v>
      </c>
    </row>
    <row r="6168" spans="1:10" hidden="1">
      <c r="A6168">
        <v>36</v>
      </c>
      <c r="B6168">
        <v>0</v>
      </c>
      <c r="C6168">
        <v>5</v>
      </c>
      <c r="D6168">
        <v>2953</v>
      </c>
      <c r="E6168">
        <v>0</v>
      </c>
      <c r="F6168">
        <v>13</v>
      </c>
      <c r="G6168">
        <v>20.2</v>
      </c>
      <c r="H6168">
        <v>618.66</v>
      </c>
      <c r="I6168">
        <f t="shared" si="96"/>
        <v>0</v>
      </c>
      <c r="J6168" t="s">
        <v>3686</v>
      </c>
    </row>
    <row r="6169" spans="1:10" hidden="1">
      <c r="A6169">
        <v>44</v>
      </c>
      <c r="B6169">
        <v>0</v>
      </c>
      <c r="C6169">
        <v>5</v>
      </c>
      <c r="D6169">
        <v>5268</v>
      </c>
      <c r="E6169">
        <v>3</v>
      </c>
      <c r="F6169">
        <v>69</v>
      </c>
      <c r="G6169">
        <v>105.35</v>
      </c>
      <c r="H6169">
        <v>8304.26</v>
      </c>
      <c r="I6169">
        <f t="shared" si="96"/>
        <v>0</v>
      </c>
      <c r="J6169" t="s">
        <v>3686</v>
      </c>
    </row>
    <row r="6170" spans="1:10" hidden="1">
      <c r="A6170">
        <v>64</v>
      </c>
      <c r="B6170">
        <v>0</v>
      </c>
      <c r="C6170">
        <v>5</v>
      </c>
      <c r="D6170">
        <v>3929</v>
      </c>
      <c r="E6170">
        <v>0</v>
      </c>
      <c r="F6170">
        <v>6</v>
      </c>
      <c r="G6170">
        <v>50.05</v>
      </c>
      <c r="H6170">
        <v>466.41</v>
      </c>
      <c r="I6170">
        <f t="shared" si="96"/>
        <v>0</v>
      </c>
      <c r="J6170" t="s">
        <v>3686</v>
      </c>
    </row>
    <row r="6171" spans="1:10" hidden="1">
      <c r="A6171">
        <v>52</v>
      </c>
      <c r="B6171">
        <v>0</v>
      </c>
      <c r="C6171">
        <v>5</v>
      </c>
      <c r="D6171">
        <v>3503</v>
      </c>
      <c r="E6171">
        <v>0</v>
      </c>
      <c r="F6171">
        <v>1</v>
      </c>
      <c r="G6171">
        <v>75.55</v>
      </c>
      <c r="H6171">
        <v>82.66</v>
      </c>
      <c r="I6171">
        <f t="shared" si="96"/>
        <v>0</v>
      </c>
      <c r="J6171" t="s">
        <v>3751</v>
      </c>
    </row>
    <row r="6172" spans="1:10" hidden="1">
      <c r="A6172">
        <v>51</v>
      </c>
      <c r="B6172">
        <v>0</v>
      </c>
      <c r="C6172">
        <v>5</v>
      </c>
      <c r="D6172">
        <v>3468</v>
      </c>
      <c r="E6172">
        <v>3</v>
      </c>
      <c r="F6172">
        <v>48</v>
      </c>
      <c r="G6172">
        <v>100.05</v>
      </c>
      <c r="H6172">
        <v>4845.51</v>
      </c>
      <c r="I6172">
        <f t="shared" si="96"/>
        <v>0</v>
      </c>
      <c r="J6172" t="s">
        <v>3686</v>
      </c>
    </row>
    <row r="6173" spans="1:10" hidden="1">
      <c r="A6173">
        <v>37</v>
      </c>
      <c r="B6173">
        <v>0</v>
      </c>
      <c r="C6173">
        <v>5</v>
      </c>
      <c r="D6173">
        <v>4535</v>
      </c>
      <c r="E6173">
        <v>7</v>
      </c>
      <c r="F6173">
        <v>25</v>
      </c>
      <c r="G6173">
        <v>95.7</v>
      </c>
      <c r="H6173">
        <v>2433.6</v>
      </c>
      <c r="I6173">
        <f t="shared" si="96"/>
        <v>0</v>
      </c>
      <c r="J6173" t="s">
        <v>3686</v>
      </c>
    </row>
    <row r="6174" spans="1:10" hidden="1">
      <c r="A6174">
        <v>32</v>
      </c>
      <c r="B6174">
        <v>0</v>
      </c>
      <c r="C6174">
        <v>5</v>
      </c>
      <c r="D6174">
        <v>4094</v>
      </c>
      <c r="E6174">
        <v>0</v>
      </c>
      <c r="F6174">
        <v>22</v>
      </c>
      <c r="G6174">
        <v>100.65</v>
      </c>
      <c r="H6174">
        <v>3036.18</v>
      </c>
      <c r="I6174">
        <f t="shared" si="96"/>
        <v>0</v>
      </c>
      <c r="J6174" t="s">
        <v>3686</v>
      </c>
    </row>
    <row r="6175" spans="1:10" hidden="1">
      <c r="A6175">
        <v>58</v>
      </c>
      <c r="B6175">
        <v>1</v>
      </c>
      <c r="C6175">
        <v>5</v>
      </c>
      <c r="D6175">
        <v>4170</v>
      </c>
      <c r="E6175">
        <v>0</v>
      </c>
      <c r="F6175">
        <v>49</v>
      </c>
      <c r="G6175">
        <v>19.45</v>
      </c>
      <c r="H6175">
        <v>3157.66</v>
      </c>
      <c r="I6175">
        <f t="shared" si="96"/>
        <v>0</v>
      </c>
      <c r="J6175" t="s">
        <v>3686</v>
      </c>
    </row>
    <row r="6176" spans="1:10" hidden="1">
      <c r="A6176">
        <v>51</v>
      </c>
      <c r="B6176">
        <v>0</v>
      </c>
      <c r="C6176">
        <v>5</v>
      </c>
      <c r="D6176">
        <v>5238</v>
      </c>
      <c r="E6176">
        <v>1</v>
      </c>
      <c r="F6176">
        <v>31</v>
      </c>
      <c r="G6176">
        <v>79.3</v>
      </c>
      <c r="H6176">
        <v>2580.7199999999998</v>
      </c>
      <c r="I6176">
        <f t="shared" si="96"/>
        <v>0</v>
      </c>
      <c r="J6176" t="s">
        <v>3686</v>
      </c>
    </row>
    <row r="6177" spans="1:10" hidden="1">
      <c r="A6177">
        <v>26</v>
      </c>
      <c r="B6177">
        <v>2</v>
      </c>
      <c r="C6177">
        <v>5</v>
      </c>
      <c r="D6177">
        <v>5329</v>
      </c>
      <c r="E6177">
        <v>3</v>
      </c>
      <c r="F6177">
        <v>22</v>
      </c>
      <c r="G6177">
        <v>51.1</v>
      </c>
      <c r="H6177">
        <v>1846.92</v>
      </c>
      <c r="I6177">
        <f t="shared" si="96"/>
        <v>0</v>
      </c>
      <c r="J6177" t="s">
        <v>3686</v>
      </c>
    </row>
    <row r="6178" spans="1:10" hidden="1">
      <c r="A6178">
        <v>25</v>
      </c>
      <c r="B6178">
        <v>0</v>
      </c>
      <c r="C6178">
        <v>5</v>
      </c>
      <c r="D6178">
        <v>2511</v>
      </c>
      <c r="E6178">
        <v>0</v>
      </c>
      <c r="F6178">
        <v>24</v>
      </c>
      <c r="G6178">
        <v>19.55</v>
      </c>
      <c r="H6178">
        <v>725.56</v>
      </c>
      <c r="I6178">
        <f t="shared" si="96"/>
        <v>0</v>
      </c>
      <c r="J6178" t="s">
        <v>3686</v>
      </c>
    </row>
    <row r="6179" spans="1:10" hidden="1">
      <c r="A6179">
        <v>47</v>
      </c>
      <c r="B6179">
        <v>1</v>
      </c>
      <c r="C6179">
        <v>5</v>
      </c>
      <c r="D6179">
        <v>2965</v>
      </c>
      <c r="E6179">
        <v>9</v>
      </c>
      <c r="F6179">
        <v>32</v>
      </c>
      <c r="G6179">
        <v>91.35</v>
      </c>
      <c r="H6179">
        <v>3052.93</v>
      </c>
      <c r="I6179">
        <f t="shared" si="96"/>
        <v>0</v>
      </c>
      <c r="J6179" t="s">
        <v>3686</v>
      </c>
    </row>
    <row r="6180" spans="1:10" hidden="1">
      <c r="A6180">
        <v>29</v>
      </c>
      <c r="B6180">
        <v>0</v>
      </c>
      <c r="C6180">
        <v>5</v>
      </c>
      <c r="D6180">
        <v>3199</v>
      </c>
      <c r="E6180">
        <v>1</v>
      </c>
      <c r="F6180">
        <v>35</v>
      </c>
      <c r="G6180">
        <v>102.05</v>
      </c>
      <c r="H6180">
        <v>5032.1000000000004</v>
      </c>
      <c r="I6180">
        <f t="shared" si="96"/>
        <v>0</v>
      </c>
      <c r="J6180" t="s">
        <v>3686</v>
      </c>
    </row>
    <row r="6181" spans="1:10" hidden="1">
      <c r="A6181">
        <v>51</v>
      </c>
      <c r="B6181">
        <v>0</v>
      </c>
      <c r="C6181">
        <v>5</v>
      </c>
      <c r="D6181">
        <v>5907</v>
      </c>
      <c r="E6181">
        <v>5</v>
      </c>
      <c r="F6181">
        <v>27</v>
      </c>
      <c r="G6181">
        <v>83.85</v>
      </c>
      <c r="H6181">
        <v>2402.81</v>
      </c>
      <c r="I6181">
        <f t="shared" si="96"/>
        <v>0</v>
      </c>
      <c r="J6181" t="s">
        <v>3686</v>
      </c>
    </row>
    <row r="6182" spans="1:10" hidden="1">
      <c r="A6182">
        <v>66</v>
      </c>
      <c r="B6182">
        <v>0</v>
      </c>
      <c r="C6182">
        <v>5</v>
      </c>
      <c r="D6182">
        <v>4208</v>
      </c>
      <c r="E6182">
        <v>8</v>
      </c>
      <c r="F6182">
        <v>24</v>
      </c>
      <c r="G6182">
        <v>69.45</v>
      </c>
      <c r="H6182">
        <v>2671.49</v>
      </c>
      <c r="I6182">
        <f t="shared" si="96"/>
        <v>0</v>
      </c>
      <c r="J6182" t="s">
        <v>3686</v>
      </c>
    </row>
    <row r="6183" spans="1:10" hidden="1">
      <c r="A6183">
        <v>70</v>
      </c>
      <c r="B6183">
        <v>0</v>
      </c>
      <c r="C6183">
        <v>5</v>
      </c>
      <c r="D6183">
        <v>5632</v>
      </c>
      <c r="E6183">
        <v>3</v>
      </c>
      <c r="F6183">
        <v>61</v>
      </c>
      <c r="G6183">
        <v>106.35</v>
      </c>
      <c r="H6183">
        <v>8436.7800000000007</v>
      </c>
      <c r="I6183">
        <f t="shared" si="96"/>
        <v>0</v>
      </c>
      <c r="J6183" t="s">
        <v>3686</v>
      </c>
    </row>
    <row r="6184" spans="1:10" hidden="1">
      <c r="A6184">
        <v>76</v>
      </c>
      <c r="B6184">
        <v>3</v>
      </c>
      <c r="C6184">
        <v>5</v>
      </c>
      <c r="D6184">
        <v>4617</v>
      </c>
      <c r="E6184">
        <v>10</v>
      </c>
      <c r="F6184">
        <v>23</v>
      </c>
      <c r="G6184">
        <v>19.600000000000001</v>
      </c>
      <c r="H6184">
        <v>1209.57</v>
      </c>
      <c r="I6184">
        <f t="shared" si="96"/>
        <v>0</v>
      </c>
      <c r="J6184" t="s">
        <v>3686</v>
      </c>
    </row>
    <row r="6185" spans="1:10" hidden="1">
      <c r="A6185">
        <v>23</v>
      </c>
      <c r="B6185">
        <v>0</v>
      </c>
      <c r="C6185">
        <v>5</v>
      </c>
      <c r="D6185">
        <v>6153</v>
      </c>
      <c r="E6185">
        <v>0</v>
      </c>
      <c r="F6185">
        <v>65</v>
      </c>
      <c r="G6185">
        <v>95.5</v>
      </c>
      <c r="H6185">
        <v>8033.05</v>
      </c>
      <c r="I6185">
        <f t="shared" si="96"/>
        <v>0</v>
      </c>
      <c r="J6185" t="s">
        <v>3686</v>
      </c>
    </row>
    <row r="6186" spans="1:10" hidden="1">
      <c r="A6186">
        <v>41</v>
      </c>
      <c r="B6186">
        <v>0</v>
      </c>
      <c r="C6186">
        <v>5</v>
      </c>
      <c r="D6186">
        <v>5296</v>
      </c>
      <c r="E6186">
        <v>0</v>
      </c>
      <c r="F6186">
        <v>3</v>
      </c>
      <c r="G6186">
        <v>20.5</v>
      </c>
      <c r="H6186">
        <v>187.98</v>
      </c>
      <c r="I6186">
        <f t="shared" si="96"/>
        <v>0</v>
      </c>
      <c r="J6186" t="s">
        <v>3751</v>
      </c>
    </row>
    <row r="6187" spans="1:10" hidden="1">
      <c r="A6187">
        <v>60</v>
      </c>
      <c r="B6187">
        <v>0</v>
      </c>
      <c r="C6187">
        <v>5</v>
      </c>
      <c r="D6187">
        <v>4591</v>
      </c>
      <c r="E6187">
        <v>7</v>
      </c>
      <c r="F6187">
        <v>25</v>
      </c>
      <c r="G6187">
        <v>74.599999999999994</v>
      </c>
      <c r="H6187">
        <v>2725.25</v>
      </c>
      <c r="I6187">
        <f t="shared" si="96"/>
        <v>0</v>
      </c>
      <c r="J6187" t="s">
        <v>3686</v>
      </c>
    </row>
    <row r="6188" spans="1:10" hidden="1">
      <c r="A6188">
        <v>59</v>
      </c>
      <c r="B6188">
        <v>0</v>
      </c>
      <c r="C6188">
        <v>5</v>
      </c>
      <c r="D6188">
        <v>2028</v>
      </c>
      <c r="E6188">
        <v>6</v>
      </c>
      <c r="F6188">
        <v>8</v>
      </c>
      <c r="G6188">
        <v>24.4</v>
      </c>
      <c r="H6188">
        <v>389.39</v>
      </c>
      <c r="I6188">
        <f t="shared" si="96"/>
        <v>0</v>
      </c>
      <c r="J6188" t="s">
        <v>3686</v>
      </c>
    </row>
    <row r="6189" spans="1:10" hidden="1">
      <c r="A6189">
        <v>28</v>
      </c>
      <c r="B6189">
        <v>0</v>
      </c>
      <c r="C6189">
        <v>5</v>
      </c>
      <c r="D6189">
        <v>2207</v>
      </c>
      <c r="E6189">
        <v>0</v>
      </c>
      <c r="F6189">
        <v>1</v>
      </c>
      <c r="G6189">
        <v>55.55</v>
      </c>
      <c r="H6189">
        <v>118.87</v>
      </c>
      <c r="I6189">
        <f t="shared" si="96"/>
        <v>0</v>
      </c>
      <c r="J6189" t="s">
        <v>3751</v>
      </c>
    </row>
    <row r="6190" spans="1:10" hidden="1">
      <c r="A6190">
        <v>26</v>
      </c>
      <c r="B6190">
        <v>0</v>
      </c>
      <c r="C6190">
        <v>5</v>
      </c>
      <c r="D6190">
        <v>4774</v>
      </c>
      <c r="E6190">
        <v>0</v>
      </c>
      <c r="F6190">
        <v>17</v>
      </c>
      <c r="G6190">
        <v>19.649999999999999</v>
      </c>
      <c r="H6190">
        <v>1163.98</v>
      </c>
      <c r="I6190">
        <f t="shared" si="96"/>
        <v>0</v>
      </c>
      <c r="J6190" t="s">
        <v>3686</v>
      </c>
    </row>
    <row r="6191" spans="1:10" hidden="1">
      <c r="A6191">
        <v>43</v>
      </c>
      <c r="B6191">
        <v>0</v>
      </c>
      <c r="C6191">
        <v>5</v>
      </c>
      <c r="D6191">
        <v>3402</v>
      </c>
      <c r="E6191">
        <v>0</v>
      </c>
      <c r="F6191">
        <v>19</v>
      </c>
      <c r="G6191">
        <v>89.95</v>
      </c>
      <c r="H6191">
        <v>1834.21</v>
      </c>
      <c r="I6191">
        <f t="shared" si="96"/>
        <v>0</v>
      </c>
      <c r="J6191" t="s">
        <v>3686</v>
      </c>
    </row>
    <row r="6192" spans="1:10" hidden="1">
      <c r="A6192">
        <v>23</v>
      </c>
      <c r="B6192">
        <v>2</v>
      </c>
      <c r="C6192">
        <v>5</v>
      </c>
      <c r="D6192">
        <v>4003</v>
      </c>
      <c r="E6192">
        <v>2</v>
      </c>
      <c r="F6192">
        <v>18</v>
      </c>
      <c r="G6192">
        <v>46.4</v>
      </c>
      <c r="H6192">
        <v>812.4</v>
      </c>
      <c r="I6192">
        <f t="shared" si="96"/>
        <v>0</v>
      </c>
      <c r="J6192" t="s">
        <v>3686</v>
      </c>
    </row>
    <row r="6193" spans="1:10" hidden="1">
      <c r="A6193">
        <v>27</v>
      </c>
      <c r="B6193">
        <v>0</v>
      </c>
      <c r="C6193">
        <v>5</v>
      </c>
      <c r="D6193">
        <v>3195</v>
      </c>
      <c r="E6193">
        <v>0</v>
      </c>
      <c r="F6193">
        <v>15</v>
      </c>
      <c r="G6193">
        <v>19.600000000000001</v>
      </c>
      <c r="H6193">
        <v>897.45</v>
      </c>
      <c r="I6193">
        <f t="shared" si="96"/>
        <v>0</v>
      </c>
      <c r="J6193" t="s">
        <v>3686</v>
      </c>
    </row>
    <row r="6194" spans="1:10" hidden="1">
      <c r="A6194">
        <v>49</v>
      </c>
      <c r="B6194">
        <v>0</v>
      </c>
      <c r="C6194">
        <v>5</v>
      </c>
      <c r="D6194">
        <v>5398</v>
      </c>
      <c r="E6194">
        <v>0</v>
      </c>
      <c r="F6194">
        <v>72</v>
      </c>
      <c r="G6194">
        <v>24.75</v>
      </c>
      <c r="H6194">
        <v>3886.48</v>
      </c>
      <c r="I6194">
        <f t="shared" si="96"/>
        <v>0</v>
      </c>
      <c r="J6194" t="s">
        <v>3686</v>
      </c>
    </row>
    <row r="6195" spans="1:10" hidden="1">
      <c r="A6195">
        <v>25</v>
      </c>
      <c r="B6195">
        <v>1</v>
      </c>
      <c r="C6195">
        <v>5</v>
      </c>
      <c r="D6195">
        <v>3260</v>
      </c>
      <c r="E6195">
        <v>1</v>
      </c>
      <c r="F6195">
        <v>47</v>
      </c>
      <c r="G6195">
        <v>20.05</v>
      </c>
      <c r="H6195">
        <v>1084.3800000000001</v>
      </c>
      <c r="I6195">
        <f t="shared" si="96"/>
        <v>0</v>
      </c>
      <c r="J6195" t="s">
        <v>3686</v>
      </c>
    </row>
    <row r="6196" spans="1:10" hidden="1">
      <c r="A6196">
        <v>48</v>
      </c>
      <c r="B6196">
        <v>0</v>
      </c>
      <c r="C6196">
        <v>5</v>
      </c>
      <c r="D6196">
        <v>5940</v>
      </c>
      <c r="E6196">
        <v>0</v>
      </c>
      <c r="F6196">
        <v>53</v>
      </c>
      <c r="G6196">
        <v>61.1</v>
      </c>
      <c r="H6196">
        <v>3613.36</v>
      </c>
      <c r="I6196">
        <f t="shared" si="96"/>
        <v>0</v>
      </c>
      <c r="J6196" t="s">
        <v>3686</v>
      </c>
    </row>
    <row r="6197" spans="1:10" hidden="1">
      <c r="A6197">
        <v>25</v>
      </c>
      <c r="B6197">
        <v>0</v>
      </c>
      <c r="C6197">
        <v>5</v>
      </c>
      <c r="D6197">
        <v>4429</v>
      </c>
      <c r="E6197">
        <v>1</v>
      </c>
      <c r="F6197">
        <v>57</v>
      </c>
      <c r="G6197">
        <v>89.85</v>
      </c>
      <c r="H6197">
        <v>7014.97</v>
      </c>
      <c r="I6197">
        <f t="shared" si="96"/>
        <v>0</v>
      </c>
      <c r="J6197" t="s">
        <v>3686</v>
      </c>
    </row>
    <row r="6198" spans="1:10" hidden="1">
      <c r="A6198">
        <v>52</v>
      </c>
      <c r="B6198">
        <v>0</v>
      </c>
      <c r="C6198">
        <v>5</v>
      </c>
      <c r="D6198">
        <v>6469</v>
      </c>
      <c r="E6198">
        <v>0</v>
      </c>
      <c r="F6198">
        <v>64</v>
      </c>
      <c r="G6198">
        <v>25.65</v>
      </c>
      <c r="H6198">
        <v>3624.32</v>
      </c>
      <c r="I6198">
        <f t="shared" si="96"/>
        <v>0</v>
      </c>
      <c r="J6198" t="s">
        <v>3686</v>
      </c>
    </row>
    <row r="6199" spans="1:10" hidden="1">
      <c r="A6199">
        <v>37</v>
      </c>
      <c r="B6199">
        <v>0</v>
      </c>
      <c r="C6199">
        <v>5</v>
      </c>
      <c r="D6199">
        <v>2438</v>
      </c>
      <c r="E6199">
        <v>0</v>
      </c>
      <c r="F6199">
        <v>1</v>
      </c>
      <c r="G6199">
        <v>62.8</v>
      </c>
      <c r="H6199">
        <v>104.99</v>
      </c>
      <c r="I6199">
        <f t="shared" si="96"/>
        <v>0</v>
      </c>
      <c r="J6199" t="s">
        <v>3751</v>
      </c>
    </row>
    <row r="6200" spans="1:10" hidden="1">
      <c r="A6200">
        <v>79</v>
      </c>
      <c r="B6200">
        <v>2</v>
      </c>
      <c r="C6200">
        <v>5</v>
      </c>
      <c r="D6200">
        <v>5423</v>
      </c>
      <c r="E6200">
        <v>7</v>
      </c>
      <c r="F6200">
        <v>69</v>
      </c>
      <c r="G6200">
        <v>19.8</v>
      </c>
      <c r="H6200">
        <v>2015.86</v>
      </c>
      <c r="I6200">
        <f t="shared" si="96"/>
        <v>0</v>
      </c>
      <c r="J6200" t="s">
        <v>3686</v>
      </c>
    </row>
    <row r="6201" spans="1:10" hidden="1">
      <c r="A6201">
        <v>76</v>
      </c>
      <c r="B6201">
        <v>2</v>
      </c>
      <c r="C6201">
        <v>5</v>
      </c>
      <c r="D6201">
        <v>5957</v>
      </c>
      <c r="E6201">
        <v>5</v>
      </c>
      <c r="F6201">
        <v>53</v>
      </c>
      <c r="G6201">
        <v>85.7</v>
      </c>
      <c r="H6201">
        <v>6038.62</v>
      </c>
      <c r="I6201">
        <f t="shared" si="96"/>
        <v>0</v>
      </c>
      <c r="J6201" t="s">
        <v>3686</v>
      </c>
    </row>
    <row r="6202" spans="1:10" hidden="1">
      <c r="A6202">
        <v>55</v>
      </c>
      <c r="B6202">
        <v>2</v>
      </c>
      <c r="C6202">
        <v>5</v>
      </c>
      <c r="D6202">
        <v>5584</v>
      </c>
      <c r="E6202">
        <v>1</v>
      </c>
      <c r="F6202">
        <v>44</v>
      </c>
      <c r="G6202">
        <v>19.600000000000001</v>
      </c>
      <c r="H6202">
        <v>963.73</v>
      </c>
      <c r="I6202">
        <f t="shared" si="96"/>
        <v>0</v>
      </c>
      <c r="J6202" t="s">
        <v>3686</v>
      </c>
    </row>
    <row r="6203" spans="1:10" hidden="1">
      <c r="A6203">
        <v>29</v>
      </c>
      <c r="B6203">
        <v>2</v>
      </c>
      <c r="C6203">
        <v>5</v>
      </c>
      <c r="D6203">
        <v>6002</v>
      </c>
      <c r="E6203">
        <v>4</v>
      </c>
      <c r="F6203">
        <v>63</v>
      </c>
      <c r="G6203">
        <v>19.55</v>
      </c>
      <c r="H6203">
        <v>1917.81</v>
      </c>
      <c r="I6203">
        <f t="shared" si="96"/>
        <v>0</v>
      </c>
      <c r="J6203" t="s">
        <v>3686</v>
      </c>
    </row>
    <row r="6204" spans="1:10" hidden="1">
      <c r="A6204">
        <v>51</v>
      </c>
      <c r="B6204">
        <v>1</v>
      </c>
      <c r="C6204">
        <v>5</v>
      </c>
      <c r="D6204">
        <v>5153</v>
      </c>
      <c r="E6204">
        <v>3</v>
      </c>
      <c r="F6204">
        <v>55</v>
      </c>
      <c r="G6204">
        <v>20.3</v>
      </c>
      <c r="H6204">
        <v>1253.95</v>
      </c>
      <c r="I6204">
        <f t="shared" si="96"/>
        <v>0</v>
      </c>
      <c r="J6204" t="s">
        <v>3686</v>
      </c>
    </row>
    <row r="6205" spans="1:10" hidden="1">
      <c r="A6205">
        <v>21</v>
      </c>
      <c r="B6205">
        <v>0</v>
      </c>
      <c r="C6205">
        <v>5</v>
      </c>
      <c r="D6205">
        <v>3632</v>
      </c>
      <c r="E6205">
        <v>0</v>
      </c>
      <c r="F6205">
        <v>21</v>
      </c>
      <c r="G6205">
        <v>19.95</v>
      </c>
      <c r="H6205">
        <v>1340.61</v>
      </c>
      <c r="I6205">
        <f t="shared" si="96"/>
        <v>0</v>
      </c>
      <c r="J6205" t="s">
        <v>3686</v>
      </c>
    </row>
    <row r="6206" spans="1:10" hidden="1">
      <c r="A6206">
        <v>48</v>
      </c>
      <c r="B6206">
        <v>1</v>
      </c>
      <c r="C6206">
        <v>5</v>
      </c>
      <c r="D6206">
        <v>5328</v>
      </c>
      <c r="E6206">
        <v>1</v>
      </c>
      <c r="F6206">
        <v>60</v>
      </c>
      <c r="G6206">
        <v>115.25</v>
      </c>
      <c r="H6206">
        <v>9346.4</v>
      </c>
      <c r="I6206">
        <f t="shared" si="96"/>
        <v>0</v>
      </c>
      <c r="J6206" t="s">
        <v>3686</v>
      </c>
    </row>
    <row r="6207" spans="1:10" hidden="1">
      <c r="A6207">
        <v>62</v>
      </c>
      <c r="B6207">
        <v>0</v>
      </c>
      <c r="C6207">
        <v>5</v>
      </c>
      <c r="D6207">
        <v>3050</v>
      </c>
      <c r="E6207">
        <v>3</v>
      </c>
      <c r="F6207">
        <v>16</v>
      </c>
      <c r="G6207">
        <v>94.65</v>
      </c>
      <c r="H6207">
        <v>1629.15</v>
      </c>
      <c r="I6207">
        <f t="shared" si="96"/>
        <v>0</v>
      </c>
      <c r="J6207" t="s">
        <v>3686</v>
      </c>
    </row>
    <row r="6208" spans="1:10" hidden="1">
      <c r="A6208">
        <v>34</v>
      </c>
      <c r="B6208">
        <v>3</v>
      </c>
      <c r="C6208">
        <v>5</v>
      </c>
      <c r="D6208">
        <v>2269</v>
      </c>
      <c r="E6208">
        <v>5</v>
      </c>
      <c r="F6208">
        <v>18</v>
      </c>
      <c r="G6208">
        <v>19.350000000000001</v>
      </c>
      <c r="H6208">
        <v>669.25</v>
      </c>
      <c r="I6208">
        <f t="shared" si="96"/>
        <v>0</v>
      </c>
      <c r="J6208" t="s">
        <v>3686</v>
      </c>
    </row>
    <row r="6209" spans="1:10" hidden="1">
      <c r="A6209">
        <v>41</v>
      </c>
      <c r="B6209">
        <v>1</v>
      </c>
      <c r="C6209">
        <v>5</v>
      </c>
      <c r="D6209">
        <v>4879</v>
      </c>
      <c r="E6209">
        <v>1</v>
      </c>
      <c r="F6209">
        <v>58</v>
      </c>
      <c r="G6209">
        <v>92.85</v>
      </c>
      <c r="H6209">
        <v>8071.07</v>
      </c>
      <c r="I6209">
        <f t="shared" si="96"/>
        <v>0</v>
      </c>
      <c r="J6209" t="s">
        <v>3686</v>
      </c>
    </row>
    <row r="6210" spans="1:10" hidden="1">
      <c r="A6210">
        <v>56</v>
      </c>
      <c r="B6210">
        <v>0</v>
      </c>
      <c r="C6210">
        <v>5</v>
      </c>
      <c r="D6210">
        <v>2399</v>
      </c>
      <c r="E6210">
        <v>1</v>
      </c>
      <c r="F6210">
        <v>20</v>
      </c>
      <c r="G6210">
        <v>60</v>
      </c>
      <c r="H6210">
        <v>1438.95</v>
      </c>
      <c r="I6210">
        <f t="shared" ref="I6210:I6273" si="97">IF(J6210="Churned",1,0)</f>
        <v>0</v>
      </c>
      <c r="J6210" t="s">
        <v>3686</v>
      </c>
    </row>
    <row r="6211" spans="1:10" hidden="1">
      <c r="A6211">
        <v>20</v>
      </c>
      <c r="B6211">
        <v>0</v>
      </c>
      <c r="C6211">
        <v>5</v>
      </c>
      <c r="D6211">
        <v>5572</v>
      </c>
      <c r="E6211">
        <v>0</v>
      </c>
      <c r="F6211">
        <v>66</v>
      </c>
      <c r="G6211">
        <v>70.849999999999994</v>
      </c>
      <c r="H6211">
        <v>7643.51</v>
      </c>
      <c r="I6211">
        <f t="shared" si="97"/>
        <v>0</v>
      </c>
      <c r="J6211" t="s">
        <v>3686</v>
      </c>
    </row>
    <row r="6212" spans="1:10" hidden="1">
      <c r="A6212">
        <v>38</v>
      </c>
      <c r="B6212">
        <v>0</v>
      </c>
      <c r="C6212">
        <v>5</v>
      </c>
      <c r="D6212">
        <v>5883</v>
      </c>
      <c r="E6212">
        <v>1</v>
      </c>
      <c r="F6212">
        <v>23</v>
      </c>
      <c r="G6212">
        <v>104.45</v>
      </c>
      <c r="H6212">
        <v>3284.68</v>
      </c>
      <c r="I6212">
        <f t="shared" si="97"/>
        <v>0</v>
      </c>
      <c r="J6212" t="s">
        <v>3686</v>
      </c>
    </row>
    <row r="6213" spans="1:10" hidden="1">
      <c r="A6213">
        <v>70</v>
      </c>
      <c r="B6213">
        <v>0</v>
      </c>
      <c r="C6213">
        <v>5</v>
      </c>
      <c r="D6213">
        <v>5422</v>
      </c>
      <c r="E6213">
        <v>10</v>
      </c>
      <c r="F6213">
        <v>49</v>
      </c>
      <c r="G6213">
        <v>20.149999999999999</v>
      </c>
      <c r="H6213">
        <v>1111.53</v>
      </c>
      <c r="I6213">
        <f t="shared" si="97"/>
        <v>0</v>
      </c>
      <c r="J6213" t="s">
        <v>3686</v>
      </c>
    </row>
    <row r="6214" spans="1:10" hidden="1">
      <c r="A6214">
        <v>73</v>
      </c>
      <c r="B6214">
        <v>0</v>
      </c>
      <c r="C6214">
        <v>5</v>
      </c>
      <c r="D6214">
        <v>5790</v>
      </c>
      <c r="E6214">
        <v>1</v>
      </c>
      <c r="F6214">
        <v>60</v>
      </c>
      <c r="G6214">
        <v>59.85</v>
      </c>
      <c r="H6214">
        <v>3590.2</v>
      </c>
      <c r="I6214">
        <f t="shared" si="97"/>
        <v>0</v>
      </c>
      <c r="J6214" t="s">
        <v>3686</v>
      </c>
    </row>
    <row r="6215" spans="1:10" hidden="1">
      <c r="A6215">
        <v>80</v>
      </c>
      <c r="B6215">
        <v>3</v>
      </c>
      <c r="C6215">
        <v>5</v>
      </c>
      <c r="D6215">
        <v>5057</v>
      </c>
      <c r="E6215">
        <v>9</v>
      </c>
      <c r="F6215">
        <v>62</v>
      </c>
      <c r="G6215">
        <v>70.45</v>
      </c>
      <c r="H6215">
        <v>6565.93</v>
      </c>
      <c r="I6215">
        <f t="shared" si="97"/>
        <v>0</v>
      </c>
      <c r="J6215" t="s">
        <v>3686</v>
      </c>
    </row>
    <row r="6216" spans="1:10" hidden="1">
      <c r="A6216">
        <v>31</v>
      </c>
      <c r="B6216">
        <v>0</v>
      </c>
      <c r="C6216">
        <v>5</v>
      </c>
      <c r="D6216">
        <v>3799</v>
      </c>
      <c r="E6216">
        <v>0</v>
      </c>
      <c r="F6216">
        <v>13</v>
      </c>
      <c r="G6216">
        <v>19.45</v>
      </c>
      <c r="H6216">
        <v>560.23</v>
      </c>
      <c r="I6216">
        <f t="shared" si="97"/>
        <v>0</v>
      </c>
      <c r="J6216" t="s">
        <v>3686</v>
      </c>
    </row>
    <row r="6217" spans="1:10" hidden="1">
      <c r="A6217">
        <v>46</v>
      </c>
      <c r="B6217">
        <v>0</v>
      </c>
      <c r="C6217">
        <v>5</v>
      </c>
      <c r="D6217">
        <v>4791</v>
      </c>
      <c r="E6217">
        <v>0</v>
      </c>
      <c r="F6217">
        <v>46</v>
      </c>
      <c r="G6217">
        <v>21.1</v>
      </c>
      <c r="H6217">
        <v>2444.98</v>
      </c>
      <c r="I6217">
        <f t="shared" si="97"/>
        <v>0</v>
      </c>
      <c r="J6217" t="s">
        <v>3686</v>
      </c>
    </row>
    <row r="6218" spans="1:10" hidden="1">
      <c r="A6218">
        <v>25</v>
      </c>
      <c r="B6218">
        <v>0</v>
      </c>
      <c r="C6218">
        <v>5</v>
      </c>
      <c r="D6218">
        <v>2653</v>
      </c>
      <c r="E6218">
        <v>0</v>
      </c>
      <c r="F6218">
        <v>8</v>
      </c>
      <c r="G6218">
        <v>20.25</v>
      </c>
      <c r="H6218">
        <v>301.52999999999997</v>
      </c>
      <c r="I6218">
        <f t="shared" si="97"/>
        <v>0</v>
      </c>
      <c r="J6218" t="s">
        <v>3686</v>
      </c>
    </row>
    <row r="6219" spans="1:10" hidden="1">
      <c r="A6219">
        <v>39</v>
      </c>
      <c r="B6219">
        <v>0</v>
      </c>
      <c r="C6219">
        <v>5</v>
      </c>
      <c r="D6219">
        <v>5228</v>
      </c>
      <c r="E6219">
        <v>1</v>
      </c>
      <c r="F6219">
        <v>17</v>
      </c>
      <c r="G6219">
        <v>96.65</v>
      </c>
      <c r="H6219">
        <v>2078.36</v>
      </c>
      <c r="I6219">
        <f t="shared" si="97"/>
        <v>0</v>
      </c>
      <c r="J6219" t="s">
        <v>3686</v>
      </c>
    </row>
    <row r="6220" spans="1:10" hidden="1">
      <c r="A6220">
        <v>42</v>
      </c>
      <c r="B6220">
        <v>0</v>
      </c>
      <c r="C6220">
        <v>5</v>
      </c>
      <c r="D6220">
        <v>2203</v>
      </c>
      <c r="E6220">
        <v>0</v>
      </c>
      <c r="F6220">
        <v>22</v>
      </c>
      <c r="G6220">
        <v>19.600000000000001</v>
      </c>
      <c r="H6220">
        <v>872.62</v>
      </c>
      <c r="I6220">
        <f t="shared" si="97"/>
        <v>0</v>
      </c>
      <c r="J6220" t="s">
        <v>3686</v>
      </c>
    </row>
    <row r="6221" spans="1:10" hidden="1">
      <c r="A6221">
        <v>41</v>
      </c>
      <c r="B6221">
        <v>3</v>
      </c>
      <c r="C6221">
        <v>5</v>
      </c>
      <c r="D6221">
        <v>5334</v>
      </c>
      <c r="E6221">
        <v>0</v>
      </c>
      <c r="F6221">
        <v>18</v>
      </c>
      <c r="G6221">
        <v>80.55</v>
      </c>
      <c r="H6221">
        <v>2146.09</v>
      </c>
      <c r="I6221">
        <f t="shared" si="97"/>
        <v>0</v>
      </c>
      <c r="J6221" t="s">
        <v>3686</v>
      </c>
    </row>
    <row r="6222" spans="1:10" hidden="1">
      <c r="A6222">
        <v>33</v>
      </c>
      <c r="B6222">
        <v>0</v>
      </c>
      <c r="C6222">
        <v>5</v>
      </c>
      <c r="D6222">
        <v>5182</v>
      </c>
      <c r="E6222">
        <v>0</v>
      </c>
      <c r="F6222">
        <v>68</v>
      </c>
      <c r="G6222">
        <v>25.5</v>
      </c>
      <c r="H6222">
        <v>2472.71</v>
      </c>
      <c r="I6222">
        <f t="shared" si="97"/>
        <v>0</v>
      </c>
      <c r="J6222" t="s">
        <v>3686</v>
      </c>
    </row>
    <row r="6223" spans="1:10" hidden="1">
      <c r="A6223">
        <v>62</v>
      </c>
      <c r="B6223">
        <v>2</v>
      </c>
      <c r="C6223">
        <v>5</v>
      </c>
      <c r="D6223">
        <v>5712</v>
      </c>
      <c r="E6223">
        <v>0</v>
      </c>
      <c r="F6223">
        <v>65</v>
      </c>
      <c r="G6223">
        <v>45.25</v>
      </c>
      <c r="H6223">
        <v>2933.95</v>
      </c>
      <c r="I6223">
        <f t="shared" si="97"/>
        <v>0</v>
      </c>
      <c r="J6223" t="s">
        <v>3686</v>
      </c>
    </row>
    <row r="6224" spans="1:10" hidden="1">
      <c r="A6224">
        <v>29</v>
      </c>
      <c r="B6224">
        <v>3</v>
      </c>
      <c r="C6224">
        <v>5</v>
      </c>
      <c r="D6224">
        <v>4479</v>
      </c>
      <c r="E6224">
        <v>3</v>
      </c>
      <c r="F6224">
        <v>22</v>
      </c>
      <c r="G6224">
        <v>75.8</v>
      </c>
      <c r="H6224">
        <v>1717.84</v>
      </c>
      <c r="I6224">
        <f t="shared" si="97"/>
        <v>0</v>
      </c>
      <c r="J6224" t="s">
        <v>3686</v>
      </c>
    </row>
    <row r="6225" spans="1:10" hidden="1">
      <c r="A6225">
        <v>50</v>
      </c>
      <c r="B6225">
        <v>0</v>
      </c>
      <c r="C6225">
        <v>5</v>
      </c>
      <c r="D6225">
        <v>6034</v>
      </c>
      <c r="E6225">
        <v>7</v>
      </c>
      <c r="F6225">
        <v>65</v>
      </c>
      <c r="G6225">
        <v>59.8</v>
      </c>
      <c r="H6225">
        <v>4473.1499999999996</v>
      </c>
      <c r="I6225">
        <f t="shared" si="97"/>
        <v>0</v>
      </c>
      <c r="J6225" t="s">
        <v>3686</v>
      </c>
    </row>
    <row r="6226" spans="1:10" hidden="1">
      <c r="A6226">
        <v>33</v>
      </c>
      <c r="B6226">
        <v>0</v>
      </c>
      <c r="C6226">
        <v>5</v>
      </c>
      <c r="D6226">
        <v>5990</v>
      </c>
      <c r="E6226">
        <v>0</v>
      </c>
      <c r="F6226">
        <v>67</v>
      </c>
      <c r="G6226">
        <v>53.4</v>
      </c>
      <c r="H6226">
        <v>3579.15</v>
      </c>
      <c r="I6226">
        <f t="shared" si="97"/>
        <v>0</v>
      </c>
      <c r="J6226" t="s">
        <v>3686</v>
      </c>
    </row>
    <row r="6227" spans="1:10" hidden="1">
      <c r="A6227">
        <v>59</v>
      </c>
      <c r="B6227">
        <v>1</v>
      </c>
      <c r="C6227">
        <v>5</v>
      </c>
      <c r="D6227">
        <v>5876</v>
      </c>
      <c r="E6227">
        <v>1</v>
      </c>
      <c r="F6227">
        <v>71</v>
      </c>
      <c r="G6227">
        <v>100.55</v>
      </c>
      <c r="H6227">
        <v>9108.9</v>
      </c>
      <c r="I6227">
        <f t="shared" si="97"/>
        <v>0</v>
      </c>
      <c r="J6227" t="s">
        <v>3686</v>
      </c>
    </row>
    <row r="6228" spans="1:10" hidden="1">
      <c r="A6228">
        <v>46</v>
      </c>
      <c r="B6228">
        <v>0</v>
      </c>
      <c r="C6228">
        <v>5</v>
      </c>
      <c r="D6228">
        <v>3318</v>
      </c>
      <c r="E6228">
        <v>4</v>
      </c>
      <c r="F6228">
        <v>35</v>
      </c>
      <c r="G6228">
        <v>100.8</v>
      </c>
      <c r="H6228">
        <v>3511.7</v>
      </c>
      <c r="I6228">
        <f t="shared" si="97"/>
        <v>0</v>
      </c>
      <c r="J6228" t="s">
        <v>3686</v>
      </c>
    </row>
    <row r="6229" spans="1:10" hidden="1">
      <c r="A6229">
        <v>61</v>
      </c>
      <c r="B6229">
        <v>1</v>
      </c>
      <c r="C6229">
        <v>5</v>
      </c>
      <c r="D6229">
        <v>5479</v>
      </c>
      <c r="E6229">
        <v>6</v>
      </c>
      <c r="F6229">
        <v>35</v>
      </c>
      <c r="G6229">
        <v>76.05</v>
      </c>
      <c r="H6229">
        <v>3243.85</v>
      </c>
      <c r="I6229">
        <f t="shared" si="97"/>
        <v>0</v>
      </c>
      <c r="J6229" t="s">
        <v>3686</v>
      </c>
    </row>
    <row r="6230" spans="1:10" hidden="1">
      <c r="A6230">
        <v>22</v>
      </c>
      <c r="B6230">
        <v>0</v>
      </c>
      <c r="C6230">
        <v>5</v>
      </c>
      <c r="D6230">
        <v>2784</v>
      </c>
      <c r="E6230">
        <v>4</v>
      </c>
      <c r="F6230">
        <v>21</v>
      </c>
      <c r="G6230">
        <v>71.7</v>
      </c>
      <c r="H6230">
        <v>2233.35</v>
      </c>
      <c r="I6230">
        <f t="shared" si="97"/>
        <v>0</v>
      </c>
      <c r="J6230" t="s">
        <v>3686</v>
      </c>
    </row>
    <row r="6231" spans="1:10" hidden="1">
      <c r="A6231">
        <v>73</v>
      </c>
      <c r="B6231">
        <v>0</v>
      </c>
      <c r="C6231">
        <v>5</v>
      </c>
      <c r="D6231">
        <v>2227</v>
      </c>
      <c r="E6231">
        <v>0</v>
      </c>
      <c r="F6231">
        <v>41</v>
      </c>
      <c r="G6231">
        <v>101.1</v>
      </c>
      <c r="H6231">
        <v>4615.21</v>
      </c>
      <c r="I6231">
        <f t="shared" si="97"/>
        <v>0</v>
      </c>
      <c r="J6231" t="s">
        <v>3686</v>
      </c>
    </row>
    <row r="6232" spans="1:10" hidden="1">
      <c r="A6232">
        <v>77</v>
      </c>
      <c r="B6232">
        <v>0</v>
      </c>
      <c r="C6232">
        <v>5</v>
      </c>
      <c r="D6232">
        <v>4745</v>
      </c>
      <c r="E6232">
        <v>0</v>
      </c>
      <c r="F6232">
        <v>10</v>
      </c>
      <c r="G6232">
        <v>20.350000000000001</v>
      </c>
      <c r="H6232">
        <v>350.3</v>
      </c>
      <c r="I6232">
        <f t="shared" si="97"/>
        <v>0</v>
      </c>
      <c r="J6232" t="s">
        <v>3686</v>
      </c>
    </row>
    <row r="6233" spans="1:10" hidden="1">
      <c r="A6233">
        <v>73</v>
      </c>
      <c r="B6233">
        <v>0</v>
      </c>
      <c r="C6233">
        <v>5</v>
      </c>
      <c r="D6233">
        <v>5369</v>
      </c>
      <c r="E6233">
        <v>0</v>
      </c>
      <c r="F6233">
        <v>10</v>
      </c>
      <c r="G6233">
        <v>45.25</v>
      </c>
      <c r="H6233">
        <v>419.3</v>
      </c>
      <c r="I6233">
        <f t="shared" si="97"/>
        <v>0</v>
      </c>
      <c r="J6233" t="s">
        <v>3686</v>
      </c>
    </row>
    <row r="6234" spans="1:10" hidden="1">
      <c r="A6234">
        <v>69</v>
      </c>
      <c r="B6234">
        <v>3</v>
      </c>
      <c r="C6234">
        <v>5</v>
      </c>
      <c r="D6234">
        <v>6373</v>
      </c>
      <c r="E6234">
        <v>2</v>
      </c>
      <c r="F6234">
        <v>63</v>
      </c>
      <c r="G6234">
        <v>19.149999999999999</v>
      </c>
      <c r="H6234">
        <v>3073.35</v>
      </c>
      <c r="I6234">
        <f t="shared" si="97"/>
        <v>0</v>
      </c>
      <c r="J6234" t="s">
        <v>3686</v>
      </c>
    </row>
    <row r="6235" spans="1:10" hidden="1">
      <c r="A6235">
        <v>40</v>
      </c>
      <c r="B6235">
        <v>0</v>
      </c>
      <c r="C6235">
        <v>5</v>
      </c>
      <c r="D6235">
        <v>3384</v>
      </c>
      <c r="E6235">
        <v>0</v>
      </c>
      <c r="F6235">
        <v>19</v>
      </c>
      <c r="G6235">
        <v>56.2</v>
      </c>
      <c r="H6235">
        <v>1857.58</v>
      </c>
      <c r="I6235">
        <f t="shared" si="97"/>
        <v>0</v>
      </c>
      <c r="J6235" t="s">
        <v>3686</v>
      </c>
    </row>
    <row r="6236" spans="1:10" hidden="1">
      <c r="A6236">
        <v>46</v>
      </c>
      <c r="B6236">
        <v>0</v>
      </c>
      <c r="C6236">
        <v>5</v>
      </c>
      <c r="D6236">
        <v>4834</v>
      </c>
      <c r="E6236">
        <v>0</v>
      </c>
      <c r="F6236">
        <v>9</v>
      </c>
      <c r="G6236">
        <v>76.849999999999994</v>
      </c>
      <c r="H6236">
        <v>1045.24</v>
      </c>
      <c r="I6236">
        <f t="shared" si="97"/>
        <v>0</v>
      </c>
      <c r="J6236" t="s">
        <v>3686</v>
      </c>
    </row>
    <row r="6237" spans="1:10" hidden="1">
      <c r="A6237">
        <v>59</v>
      </c>
      <c r="B6237">
        <v>0</v>
      </c>
      <c r="C6237">
        <v>5</v>
      </c>
      <c r="D6237">
        <v>4958</v>
      </c>
      <c r="E6237">
        <v>6</v>
      </c>
      <c r="F6237">
        <v>66</v>
      </c>
      <c r="G6237">
        <v>90.55</v>
      </c>
      <c r="H6237">
        <v>6904.47</v>
      </c>
      <c r="I6237">
        <f t="shared" si="97"/>
        <v>0</v>
      </c>
      <c r="J6237" t="s">
        <v>3686</v>
      </c>
    </row>
    <row r="6238" spans="1:10" hidden="1">
      <c r="A6238">
        <v>57</v>
      </c>
      <c r="B6238">
        <v>0</v>
      </c>
      <c r="C6238">
        <v>5</v>
      </c>
      <c r="D6238">
        <v>4628</v>
      </c>
      <c r="E6238">
        <v>0</v>
      </c>
      <c r="F6238">
        <v>12</v>
      </c>
      <c r="G6238">
        <v>20.149999999999999</v>
      </c>
      <c r="H6238">
        <v>580.74</v>
      </c>
      <c r="I6238">
        <f t="shared" si="97"/>
        <v>0</v>
      </c>
      <c r="J6238" t="s">
        <v>3686</v>
      </c>
    </row>
    <row r="6239" spans="1:10" hidden="1">
      <c r="A6239">
        <v>51</v>
      </c>
      <c r="B6239">
        <v>1</v>
      </c>
      <c r="C6239">
        <v>5</v>
      </c>
      <c r="D6239">
        <v>2070</v>
      </c>
      <c r="E6239">
        <v>8</v>
      </c>
      <c r="F6239">
        <v>47</v>
      </c>
      <c r="G6239">
        <v>20.25</v>
      </c>
      <c r="H6239">
        <v>2628.85</v>
      </c>
      <c r="I6239">
        <f t="shared" si="97"/>
        <v>0</v>
      </c>
      <c r="J6239" t="s">
        <v>3686</v>
      </c>
    </row>
    <row r="6240" spans="1:10" hidden="1">
      <c r="A6240">
        <v>43</v>
      </c>
      <c r="B6240">
        <v>0</v>
      </c>
      <c r="C6240">
        <v>5</v>
      </c>
      <c r="D6240">
        <v>2100</v>
      </c>
      <c r="E6240">
        <v>0</v>
      </c>
      <c r="F6240">
        <v>7</v>
      </c>
      <c r="G6240">
        <v>20.65</v>
      </c>
      <c r="H6240">
        <v>264.68</v>
      </c>
      <c r="I6240">
        <f t="shared" si="97"/>
        <v>0</v>
      </c>
      <c r="J6240" t="s">
        <v>3686</v>
      </c>
    </row>
    <row r="6241" spans="1:10" hidden="1">
      <c r="A6241">
        <v>35</v>
      </c>
      <c r="B6241">
        <v>0</v>
      </c>
      <c r="C6241">
        <v>5</v>
      </c>
      <c r="D6241">
        <v>4771</v>
      </c>
      <c r="E6241">
        <v>0</v>
      </c>
      <c r="F6241">
        <v>36</v>
      </c>
      <c r="G6241">
        <v>76.349999999999994</v>
      </c>
      <c r="H6241">
        <v>4221.67</v>
      </c>
      <c r="I6241">
        <f t="shared" si="97"/>
        <v>0</v>
      </c>
      <c r="J6241" t="s">
        <v>3686</v>
      </c>
    </row>
    <row r="6242" spans="1:10" hidden="1">
      <c r="A6242">
        <v>64</v>
      </c>
      <c r="B6242">
        <v>0</v>
      </c>
      <c r="C6242">
        <v>5</v>
      </c>
      <c r="D6242">
        <v>4329</v>
      </c>
      <c r="E6242">
        <v>0</v>
      </c>
      <c r="F6242">
        <v>7</v>
      </c>
      <c r="G6242">
        <v>96.2</v>
      </c>
      <c r="H6242">
        <v>961.21</v>
      </c>
      <c r="I6242">
        <f t="shared" si="97"/>
        <v>0</v>
      </c>
      <c r="J6242" t="s">
        <v>3686</v>
      </c>
    </row>
    <row r="6243" spans="1:10" hidden="1">
      <c r="A6243">
        <v>55</v>
      </c>
      <c r="B6243">
        <v>3</v>
      </c>
      <c r="C6243">
        <v>5</v>
      </c>
      <c r="D6243">
        <v>5187</v>
      </c>
      <c r="E6243">
        <v>2</v>
      </c>
      <c r="F6243">
        <v>46</v>
      </c>
      <c r="G6243">
        <v>90.95</v>
      </c>
      <c r="H6243">
        <v>4574.5600000000004</v>
      </c>
      <c r="I6243">
        <f t="shared" si="97"/>
        <v>0</v>
      </c>
      <c r="J6243" t="s">
        <v>3686</v>
      </c>
    </row>
    <row r="6244" spans="1:10" hidden="1">
      <c r="A6244">
        <v>33</v>
      </c>
      <c r="B6244">
        <v>0</v>
      </c>
      <c r="C6244">
        <v>5</v>
      </c>
      <c r="D6244">
        <v>5606</v>
      </c>
      <c r="E6244">
        <v>0</v>
      </c>
      <c r="F6244">
        <v>27</v>
      </c>
      <c r="G6244">
        <v>19.149999999999999</v>
      </c>
      <c r="H6244">
        <v>1046.21</v>
      </c>
      <c r="I6244">
        <f t="shared" si="97"/>
        <v>0</v>
      </c>
      <c r="J6244" t="s">
        <v>3686</v>
      </c>
    </row>
    <row r="6245" spans="1:10" hidden="1">
      <c r="A6245">
        <v>22</v>
      </c>
      <c r="B6245">
        <v>3</v>
      </c>
      <c r="C6245">
        <v>5</v>
      </c>
      <c r="D6245">
        <v>4836</v>
      </c>
      <c r="E6245">
        <v>9</v>
      </c>
      <c r="F6245">
        <v>1</v>
      </c>
      <c r="G6245">
        <v>20.350000000000001</v>
      </c>
      <c r="H6245">
        <v>50.44</v>
      </c>
      <c r="I6245">
        <f t="shared" si="97"/>
        <v>0</v>
      </c>
      <c r="J6245" t="s">
        <v>3751</v>
      </c>
    </row>
    <row r="6246" spans="1:10" hidden="1">
      <c r="A6246">
        <v>23</v>
      </c>
      <c r="B6246">
        <v>1</v>
      </c>
      <c r="C6246">
        <v>5</v>
      </c>
      <c r="D6246">
        <v>4196</v>
      </c>
      <c r="E6246">
        <v>0</v>
      </c>
      <c r="F6246">
        <v>26</v>
      </c>
      <c r="G6246">
        <v>49.5</v>
      </c>
      <c r="H6246">
        <v>1840.49</v>
      </c>
      <c r="I6246">
        <f t="shared" si="97"/>
        <v>0</v>
      </c>
      <c r="J6246" t="s">
        <v>3686</v>
      </c>
    </row>
    <row r="6247" spans="1:10" hidden="1">
      <c r="A6247">
        <v>36</v>
      </c>
      <c r="B6247">
        <v>0</v>
      </c>
      <c r="C6247">
        <v>5</v>
      </c>
      <c r="D6247">
        <v>2942</v>
      </c>
      <c r="E6247">
        <v>0</v>
      </c>
      <c r="F6247">
        <v>46</v>
      </c>
      <c r="G6247">
        <v>20.05</v>
      </c>
      <c r="H6247">
        <v>2293.5</v>
      </c>
      <c r="I6247">
        <f t="shared" si="97"/>
        <v>0</v>
      </c>
      <c r="J6247" t="s">
        <v>3686</v>
      </c>
    </row>
    <row r="6248" spans="1:10" hidden="1">
      <c r="A6248">
        <v>62</v>
      </c>
      <c r="B6248">
        <v>0</v>
      </c>
      <c r="C6248">
        <v>5</v>
      </c>
      <c r="D6248">
        <v>3779</v>
      </c>
      <c r="E6248">
        <v>0</v>
      </c>
      <c r="F6248">
        <v>48</v>
      </c>
      <c r="G6248">
        <v>19.850000000000001</v>
      </c>
      <c r="H6248">
        <v>2453.92</v>
      </c>
      <c r="I6248">
        <f t="shared" si="97"/>
        <v>0</v>
      </c>
      <c r="J6248" t="s">
        <v>3686</v>
      </c>
    </row>
    <row r="6249" spans="1:10" hidden="1">
      <c r="A6249">
        <v>53</v>
      </c>
      <c r="B6249">
        <v>0</v>
      </c>
      <c r="C6249">
        <v>5</v>
      </c>
      <c r="D6249">
        <v>5495</v>
      </c>
      <c r="E6249">
        <v>1</v>
      </c>
      <c r="F6249">
        <v>29</v>
      </c>
      <c r="G6249">
        <v>51.6</v>
      </c>
      <c r="H6249">
        <v>2533.85</v>
      </c>
      <c r="I6249">
        <f t="shared" si="97"/>
        <v>0</v>
      </c>
      <c r="J6249" t="s">
        <v>3686</v>
      </c>
    </row>
    <row r="6250" spans="1:10" hidden="1">
      <c r="A6250">
        <v>61</v>
      </c>
      <c r="B6250">
        <v>0</v>
      </c>
      <c r="C6250">
        <v>5</v>
      </c>
      <c r="D6250">
        <v>3792</v>
      </c>
      <c r="E6250">
        <v>8</v>
      </c>
      <c r="F6250">
        <v>30</v>
      </c>
      <c r="G6250">
        <v>90.05</v>
      </c>
      <c r="H6250">
        <v>4059.7</v>
      </c>
      <c r="I6250">
        <f t="shared" si="97"/>
        <v>0</v>
      </c>
      <c r="J6250" t="s">
        <v>3686</v>
      </c>
    </row>
    <row r="6251" spans="1:10" hidden="1">
      <c r="A6251">
        <v>63</v>
      </c>
      <c r="B6251">
        <v>0</v>
      </c>
      <c r="C6251">
        <v>5</v>
      </c>
      <c r="D6251">
        <v>5570</v>
      </c>
      <c r="E6251">
        <v>0</v>
      </c>
      <c r="F6251">
        <v>50</v>
      </c>
      <c r="G6251">
        <v>104.95</v>
      </c>
      <c r="H6251">
        <v>6104.85</v>
      </c>
      <c r="I6251">
        <f t="shared" si="97"/>
        <v>0</v>
      </c>
      <c r="J6251" t="s">
        <v>3686</v>
      </c>
    </row>
    <row r="6252" spans="1:10" hidden="1">
      <c r="A6252">
        <v>77</v>
      </c>
      <c r="B6252">
        <v>0</v>
      </c>
      <c r="C6252">
        <v>5</v>
      </c>
      <c r="D6252">
        <v>3792</v>
      </c>
      <c r="E6252">
        <v>0</v>
      </c>
      <c r="F6252">
        <v>27</v>
      </c>
      <c r="G6252">
        <v>19.399999999999999</v>
      </c>
      <c r="H6252">
        <v>1087.6199999999999</v>
      </c>
      <c r="I6252">
        <f t="shared" si="97"/>
        <v>0</v>
      </c>
      <c r="J6252" t="s">
        <v>3686</v>
      </c>
    </row>
    <row r="6253" spans="1:10" hidden="1">
      <c r="A6253">
        <v>68</v>
      </c>
      <c r="B6253">
        <v>0</v>
      </c>
      <c r="C6253">
        <v>5</v>
      </c>
      <c r="D6253">
        <v>3360</v>
      </c>
      <c r="E6253">
        <v>0</v>
      </c>
      <c r="F6253">
        <v>16</v>
      </c>
      <c r="G6253">
        <v>71.400000000000006</v>
      </c>
      <c r="H6253">
        <v>1623.46</v>
      </c>
      <c r="I6253">
        <f t="shared" si="97"/>
        <v>0</v>
      </c>
      <c r="J6253" t="s">
        <v>3686</v>
      </c>
    </row>
    <row r="6254" spans="1:10" hidden="1">
      <c r="A6254">
        <v>75</v>
      </c>
      <c r="B6254">
        <v>0</v>
      </c>
      <c r="C6254">
        <v>5</v>
      </c>
      <c r="D6254">
        <v>5379</v>
      </c>
      <c r="E6254">
        <v>0</v>
      </c>
      <c r="F6254">
        <v>18</v>
      </c>
      <c r="G6254">
        <v>19</v>
      </c>
      <c r="H6254">
        <v>945.68</v>
      </c>
      <c r="I6254">
        <f t="shared" si="97"/>
        <v>0</v>
      </c>
      <c r="J6254" t="s">
        <v>3686</v>
      </c>
    </row>
    <row r="6255" spans="1:10" hidden="1">
      <c r="A6255">
        <v>26</v>
      </c>
      <c r="B6255">
        <v>0</v>
      </c>
      <c r="C6255">
        <v>5</v>
      </c>
      <c r="D6255">
        <v>4761</v>
      </c>
      <c r="E6255">
        <v>0</v>
      </c>
      <c r="F6255">
        <v>29</v>
      </c>
      <c r="G6255">
        <v>31.2</v>
      </c>
      <c r="H6255">
        <v>926.2</v>
      </c>
      <c r="I6255">
        <f t="shared" si="97"/>
        <v>0</v>
      </c>
      <c r="J6255" t="s">
        <v>3686</v>
      </c>
    </row>
    <row r="6256" spans="1:10" hidden="1">
      <c r="A6256">
        <v>24</v>
      </c>
      <c r="B6256">
        <v>3</v>
      </c>
      <c r="C6256">
        <v>5</v>
      </c>
      <c r="D6256">
        <v>5295</v>
      </c>
      <c r="E6256">
        <v>1</v>
      </c>
      <c r="F6256">
        <v>69</v>
      </c>
      <c r="G6256">
        <v>24.45</v>
      </c>
      <c r="H6256">
        <v>4001.41</v>
      </c>
      <c r="I6256">
        <f t="shared" si="97"/>
        <v>0</v>
      </c>
      <c r="J6256" t="s">
        <v>3686</v>
      </c>
    </row>
    <row r="6257" spans="1:10" hidden="1">
      <c r="A6257">
        <v>42</v>
      </c>
      <c r="B6257">
        <v>2</v>
      </c>
      <c r="C6257">
        <v>5</v>
      </c>
      <c r="D6257">
        <v>5745</v>
      </c>
      <c r="E6257">
        <v>2</v>
      </c>
      <c r="F6257">
        <v>36</v>
      </c>
      <c r="G6257">
        <v>19.45</v>
      </c>
      <c r="H6257">
        <v>1917.3</v>
      </c>
      <c r="I6257">
        <f t="shared" si="97"/>
        <v>0</v>
      </c>
      <c r="J6257" t="s">
        <v>3686</v>
      </c>
    </row>
    <row r="6258" spans="1:10" hidden="1">
      <c r="A6258">
        <v>30</v>
      </c>
      <c r="B6258">
        <v>1</v>
      </c>
      <c r="C6258">
        <v>5</v>
      </c>
      <c r="D6258">
        <v>2958</v>
      </c>
      <c r="E6258">
        <v>4</v>
      </c>
      <c r="F6258">
        <v>19</v>
      </c>
      <c r="G6258">
        <v>24.85</v>
      </c>
      <c r="H6258">
        <v>434.8</v>
      </c>
      <c r="I6258">
        <f t="shared" si="97"/>
        <v>0</v>
      </c>
      <c r="J6258" t="s">
        <v>3686</v>
      </c>
    </row>
    <row r="6259" spans="1:10" hidden="1">
      <c r="A6259">
        <v>23</v>
      </c>
      <c r="B6259">
        <v>1</v>
      </c>
      <c r="C6259">
        <v>5</v>
      </c>
      <c r="D6259">
        <v>3239</v>
      </c>
      <c r="E6259">
        <v>0</v>
      </c>
      <c r="F6259">
        <v>1</v>
      </c>
      <c r="G6259">
        <v>49.9</v>
      </c>
      <c r="H6259">
        <v>56.25</v>
      </c>
      <c r="I6259">
        <f t="shared" si="97"/>
        <v>0</v>
      </c>
      <c r="J6259" t="s">
        <v>3751</v>
      </c>
    </row>
    <row r="6260" spans="1:10" hidden="1">
      <c r="A6260">
        <v>26</v>
      </c>
      <c r="B6260">
        <v>0</v>
      </c>
      <c r="C6260">
        <v>5</v>
      </c>
      <c r="D6260">
        <v>4442</v>
      </c>
      <c r="E6260">
        <v>9</v>
      </c>
      <c r="F6260">
        <v>70</v>
      </c>
      <c r="G6260">
        <v>19.850000000000001</v>
      </c>
      <c r="H6260">
        <v>1634.03</v>
      </c>
      <c r="I6260">
        <f t="shared" si="97"/>
        <v>0</v>
      </c>
      <c r="J6260" t="s">
        <v>3686</v>
      </c>
    </row>
    <row r="6261" spans="1:10" hidden="1">
      <c r="A6261">
        <v>21</v>
      </c>
      <c r="B6261">
        <v>0</v>
      </c>
      <c r="C6261">
        <v>5</v>
      </c>
      <c r="D6261">
        <v>4358</v>
      </c>
      <c r="E6261">
        <v>1</v>
      </c>
      <c r="F6261">
        <v>50</v>
      </c>
      <c r="G6261">
        <v>19.850000000000001</v>
      </c>
      <c r="H6261">
        <v>2348.1</v>
      </c>
      <c r="I6261">
        <f t="shared" si="97"/>
        <v>0</v>
      </c>
      <c r="J6261" t="s">
        <v>3686</v>
      </c>
    </row>
    <row r="6262" spans="1:10" hidden="1">
      <c r="A6262">
        <v>29</v>
      </c>
      <c r="B6262">
        <v>0</v>
      </c>
      <c r="C6262">
        <v>5</v>
      </c>
      <c r="D6262">
        <v>2071</v>
      </c>
      <c r="E6262">
        <v>0</v>
      </c>
      <c r="F6262">
        <v>21</v>
      </c>
      <c r="G6262">
        <v>73.7</v>
      </c>
      <c r="H6262">
        <v>2158.04</v>
      </c>
      <c r="I6262">
        <f t="shared" si="97"/>
        <v>0</v>
      </c>
      <c r="J6262" t="s">
        <v>3686</v>
      </c>
    </row>
    <row r="6263" spans="1:10" hidden="1">
      <c r="A6263">
        <v>30</v>
      </c>
      <c r="B6263">
        <v>0</v>
      </c>
      <c r="C6263">
        <v>5</v>
      </c>
      <c r="D6263">
        <v>5253</v>
      </c>
      <c r="E6263">
        <v>0</v>
      </c>
      <c r="F6263">
        <v>11</v>
      </c>
      <c r="G6263">
        <v>45.2</v>
      </c>
      <c r="H6263">
        <v>1088.49</v>
      </c>
      <c r="I6263">
        <f t="shared" si="97"/>
        <v>0</v>
      </c>
      <c r="J6263" t="s">
        <v>3686</v>
      </c>
    </row>
    <row r="6264" spans="1:10" hidden="1">
      <c r="A6264">
        <v>30</v>
      </c>
      <c r="B6264">
        <v>0</v>
      </c>
      <c r="C6264">
        <v>5</v>
      </c>
      <c r="D6264">
        <v>4480</v>
      </c>
      <c r="E6264">
        <v>5</v>
      </c>
      <c r="F6264">
        <v>68</v>
      </c>
      <c r="G6264">
        <v>86.45</v>
      </c>
      <c r="H6264">
        <v>6576.63</v>
      </c>
      <c r="I6264">
        <f t="shared" si="97"/>
        <v>0</v>
      </c>
      <c r="J6264" t="s">
        <v>3686</v>
      </c>
    </row>
    <row r="6265" spans="1:10" hidden="1">
      <c r="A6265">
        <v>28</v>
      </c>
      <c r="B6265">
        <v>2</v>
      </c>
      <c r="C6265">
        <v>5</v>
      </c>
      <c r="D6265">
        <v>6263</v>
      </c>
      <c r="E6265">
        <v>4</v>
      </c>
      <c r="F6265">
        <v>65</v>
      </c>
      <c r="G6265">
        <v>24.75</v>
      </c>
      <c r="H6265">
        <v>4087.6</v>
      </c>
      <c r="I6265">
        <f t="shared" si="97"/>
        <v>0</v>
      </c>
      <c r="J6265" t="s">
        <v>3686</v>
      </c>
    </row>
    <row r="6266" spans="1:10" hidden="1">
      <c r="A6266">
        <v>44</v>
      </c>
      <c r="B6266">
        <v>1</v>
      </c>
      <c r="C6266">
        <v>5</v>
      </c>
      <c r="D6266">
        <v>3423</v>
      </c>
      <c r="E6266">
        <v>1</v>
      </c>
      <c r="F6266">
        <v>44</v>
      </c>
      <c r="G6266">
        <v>54.3</v>
      </c>
      <c r="H6266">
        <v>2327.1</v>
      </c>
      <c r="I6266">
        <f t="shared" si="97"/>
        <v>0</v>
      </c>
      <c r="J6266" t="s">
        <v>3686</v>
      </c>
    </row>
    <row r="6267" spans="1:10" hidden="1">
      <c r="A6267">
        <v>48</v>
      </c>
      <c r="B6267">
        <v>3</v>
      </c>
      <c r="C6267">
        <v>5</v>
      </c>
      <c r="D6267">
        <v>6245</v>
      </c>
      <c r="E6267">
        <v>8</v>
      </c>
      <c r="F6267">
        <v>63</v>
      </c>
      <c r="G6267">
        <v>25.25</v>
      </c>
      <c r="H6267">
        <v>3116.55</v>
      </c>
      <c r="I6267">
        <f t="shared" si="97"/>
        <v>0</v>
      </c>
      <c r="J6267" t="s">
        <v>3686</v>
      </c>
    </row>
    <row r="6268" spans="1:10" hidden="1">
      <c r="A6268">
        <v>52</v>
      </c>
      <c r="B6268">
        <v>3</v>
      </c>
      <c r="C6268">
        <v>5</v>
      </c>
      <c r="D6268">
        <v>4325</v>
      </c>
      <c r="E6268">
        <v>7</v>
      </c>
      <c r="F6268">
        <v>49</v>
      </c>
      <c r="G6268">
        <v>98.35</v>
      </c>
      <c r="H6268">
        <v>6230.82</v>
      </c>
      <c r="I6268">
        <f t="shared" si="97"/>
        <v>0</v>
      </c>
      <c r="J6268" t="s">
        <v>3686</v>
      </c>
    </row>
    <row r="6269" spans="1:10" hidden="1">
      <c r="A6269">
        <v>25</v>
      </c>
      <c r="B6269">
        <v>0</v>
      </c>
      <c r="C6269">
        <v>5</v>
      </c>
      <c r="D6269">
        <v>5316</v>
      </c>
      <c r="E6269">
        <v>10</v>
      </c>
      <c r="F6269">
        <v>19</v>
      </c>
      <c r="G6269">
        <v>94.95</v>
      </c>
      <c r="H6269">
        <v>2132.08</v>
      </c>
      <c r="I6269">
        <f t="shared" si="97"/>
        <v>0</v>
      </c>
      <c r="J6269" t="s">
        <v>3686</v>
      </c>
    </row>
    <row r="6270" spans="1:10" hidden="1">
      <c r="A6270">
        <v>19</v>
      </c>
      <c r="B6270">
        <v>0</v>
      </c>
      <c r="C6270">
        <v>5</v>
      </c>
      <c r="D6270">
        <v>3364</v>
      </c>
      <c r="E6270">
        <v>0</v>
      </c>
      <c r="F6270">
        <v>31</v>
      </c>
      <c r="G6270">
        <v>96.6</v>
      </c>
      <c r="H6270">
        <v>3353.8</v>
      </c>
      <c r="I6270">
        <f t="shared" si="97"/>
        <v>0</v>
      </c>
      <c r="J6270" t="s">
        <v>3686</v>
      </c>
    </row>
    <row r="6271" spans="1:10" hidden="1">
      <c r="A6271">
        <v>52</v>
      </c>
      <c r="B6271">
        <v>0</v>
      </c>
      <c r="C6271">
        <v>5</v>
      </c>
      <c r="D6271">
        <v>5462</v>
      </c>
      <c r="E6271">
        <v>2</v>
      </c>
      <c r="F6271">
        <v>57</v>
      </c>
      <c r="G6271">
        <v>71.099999999999994</v>
      </c>
      <c r="H6271">
        <v>6885.22</v>
      </c>
      <c r="I6271">
        <f t="shared" si="97"/>
        <v>0</v>
      </c>
      <c r="J6271" t="s">
        <v>3686</v>
      </c>
    </row>
    <row r="6272" spans="1:10" hidden="1">
      <c r="A6272">
        <v>78</v>
      </c>
      <c r="B6272">
        <v>0</v>
      </c>
      <c r="C6272">
        <v>5</v>
      </c>
      <c r="D6272">
        <v>5084</v>
      </c>
      <c r="E6272">
        <v>1</v>
      </c>
      <c r="F6272">
        <v>60</v>
      </c>
      <c r="G6272">
        <v>105.9</v>
      </c>
      <c r="H6272">
        <v>8713.85</v>
      </c>
      <c r="I6272">
        <f t="shared" si="97"/>
        <v>0</v>
      </c>
      <c r="J6272" t="s">
        <v>3686</v>
      </c>
    </row>
    <row r="6273" spans="1:10" hidden="1">
      <c r="A6273">
        <v>68</v>
      </c>
      <c r="B6273">
        <v>0</v>
      </c>
      <c r="C6273">
        <v>5</v>
      </c>
      <c r="D6273">
        <v>4212</v>
      </c>
      <c r="E6273">
        <v>1</v>
      </c>
      <c r="F6273">
        <v>54</v>
      </c>
      <c r="G6273">
        <v>20.05</v>
      </c>
      <c r="H6273">
        <v>2869.28</v>
      </c>
      <c r="I6273">
        <f t="shared" si="97"/>
        <v>0</v>
      </c>
      <c r="J6273" t="s">
        <v>3686</v>
      </c>
    </row>
    <row r="6274" spans="1:10" hidden="1">
      <c r="A6274">
        <v>72</v>
      </c>
      <c r="B6274">
        <v>0</v>
      </c>
      <c r="C6274">
        <v>5</v>
      </c>
      <c r="D6274">
        <v>4764</v>
      </c>
      <c r="E6274">
        <v>0</v>
      </c>
      <c r="F6274">
        <v>3</v>
      </c>
      <c r="G6274">
        <v>69.849999999999994</v>
      </c>
      <c r="H6274">
        <v>304.13</v>
      </c>
      <c r="I6274">
        <f t="shared" ref="I6274:I6337" si="98">IF(J6274="Churned",1,0)</f>
        <v>0</v>
      </c>
      <c r="J6274" t="s">
        <v>3751</v>
      </c>
    </row>
    <row r="6275" spans="1:10" hidden="1">
      <c r="A6275">
        <v>71</v>
      </c>
      <c r="B6275">
        <v>0</v>
      </c>
      <c r="C6275">
        <v>5</v>
      </c>
      <c r="D6275">
        <v>4172</v>
      </c>
      <c r="E6275">
        <v>0</v>
      </c>
      <c r="F6275">
        <v>13</v>
      </c>
      <c r="G6275">
        <v>74.650000000000006</v>
      </c>
      <c r="H6275">
        <v>1520.31</v>
      </c>
      <c r="I6275">
        <f t="shared" si="98"/>
        <v>0</v>
      </c>
      <c r="J6275" t="s">
        <v>3686</v>
      </c>
    </row>
    <row r="6276" spans="1:10" hidden="1">
      <c r="A6276">
        <v>58</v>
      </c>
      <c r="B6276">
        <v>0</v>
      </c>
      <c r="C6276">
        <v>5</v>
      </c>
      <c r="D6276">
        <v>2433</v>
      </c>
      <c r="E6276">
        <v>0</v>
      </c>
      <c r="F6276">
        <v>32</v>
      </c>
      <c r="G6276">
        <v>20.350000000000001</v>
      </c>
      <c r="H6276">
        <v>1884.46</v>
      </c>
      <c r="I6276">
        <f t="shared" si="98"/>
        <v>0</v>
      </c>
      <c r="J6276" t="s">
        <v>3686</v>
      </c>
    </row>
    <row r="6277" spans="1:10" hidden="1">
      <c r="A6277">
        <v>53</v>
      </c>
      <c r="B6277">
        <v>0</v>
      </c>
      <c r="C6277">
        <v>5</v>
      </c>
      <c r="D6277">
        <v>4344</v>
      </c>
      <c r="E6277">
        <v>0</v>
      </c>
      <c r="F6277">
        <v>4</v>
      </c>
      <c r="G6277">
        <v>20.45</v>
      </c>
      <c r="H6277">
        <v>95.05</v>
      </c>
      <c r="I6277">
        <f t="shared" si="98"/>
        <v>0</v>
      </c>
      <c r="J6277" t="s">
        <v>3686</v>
      </c>
    </row>
    <row r="6278" spans="1:10" hidden="1">
      <c r="A6278">
        <v>39</v>
      </c>
      <c r="B6278">
        <v>0</v>
      </c>
      <c r="C6278">
        <v>5</v>
      </c>
      <c r="D6278">
        <v>3923</v>
      </c>
      <c r="E6278">
        <v>0</v>
      </c>
      <c r="F6278">
        <v>1</v>
      </c>
      <c r="G6278">
        <v>29.15</v>
      </c>
      <c r="H6278">
        <v>29.15</v>
      </c>
      <c r="I6278">
        <f t="shared" si="98"/>
        <v>0</v>
      </c>
      <c r="J6278" t="s">
        <v>3751</v>
      </c>
    </row>
    <row r="6279" spans="1:10" hidden="1">
      <c r="A6279">
        <v>20</v>
      </c>
      <c r="B6279">
        <v>0</v>
      </c>
      <c r="C6279">
        <v>5</v>
      </c>
      <c r="D6279">
        <v>3521</v>
      </c>
      <c r="E6279">
        <v>0</v>
      </c>
      <c r="F6279">
        <v>12</v>
      </c>
      <c r="G6279">
        <v>74.75</v>
      </c>
      <c r="H6279">
        <v>1049.29</v>
      </c>
      <c r="I6279">
        <f t="shared" si="98"/>
        <v>0</v>
      </c>
      <c r="J6279" t="s">
        <v>3686</v>
      </c>
    </row>
    <row r="6280" spans="1:10" hidden="1">
      <c r="A6280">
        <v>31</v>
      </c>
      <c r="B6280">
        <v>0</v>
      </c>
      <c r="C6280">
        <v>5</v>
      </c>
      <c r="D6280">
        <v>3721</v>
      </c>
      <c r="E6280">
        <v>0</v>
      </c>
      <c r="F6280">
        <v>21</v>
      </c>
      <c r="G6280">
        <v>20.350000000000001</v>
      </c>
      <c r="H6280">
        <v>895.83</v>
      </c>
      <c r="I6280">
        <f t="shared" si="98"/>
        <v>0</v>
      </c>
      <c r="J6280" t="s">
        <v>3686</v>
      </c>
    </row>
    <row r="6281" spans="1:10" hidden="1">
      <c r="A6281">
        <v>34</v>
      </c>
      <c r="B6281">
        <v>0</v>
      </c>
      <c r="C6281">
        <v>5</v>
      </c>
      <c r="D6281">
        <v>3523</v>
      </c>
      <c r="E6281">
        <v>0</v>
      </c>
      <c r="F6281">
        <v>41</v>
      </c>
      <c r="G6281">
        <v>19.850000000000001</v>
      </c>
      <c r="H6281">
        <v>905.57</v>
      </c>
      <c r="I6281">
        <f t="shared" si="98"/>
        <v>0</v>
      </c>
      <c r="J6281" t="s">
        <v>3686</v>
      </c>
    </row>
    <row r="6282" spans="1:10" hidden="1">
      <c r="A6282">
        <v>21</v>
      </c>
      <c r="B6282">
        <v>0</v>
      </c>
      <c r="C6282">
        <v>5</v>
      </c>
      <c r="D6282">
        <v>2296</v>
      </c>
      <c r="E6282">
        <v>0</v>
      </c>
      <c r="F6282">
        <v>5</v>
      </c>
      <c r="G6282">
        <v>75.650000000000006</v>
      </c>
      <c r="H6282">
        <v>548.20000000000005</v>
      </c>
      <c r="I6282">
        <f t="shared" si="98"/>
        <v>0</v>
      </c>
      <c r="J6282" t="s">
        <v>3686</v>
      </c>
    </row>
    <row r="6283" spans="1:10" hidden="1">
      <c r="A6283">
        <v>31</v>
      </c>
      <c r="B6283">
        <v>0</v>
      </c>
      <c r="C6283">
        <v>5</v>
      </c>
      <c r="D6283">
        <v>3746</v>
      </c>
      <c r="E6283">
        <v>0</v>
      </c>
      <c r="F6283">
        <v>2</v>
      </c>
      <c r="G6283">
        <v>20.350000000000001</v>
      </c>
      <c r="H6283">
        <v>40.020000000000003</v>
      </c>
      <c r="I6283">
        <f t="shared" si="98"/>
        <v>0</v>
      </c>
      <c r="J6283" t="s">
        <v>3751</v>
      </c>
    </row>
    <row r="6284" spans="1:10" hidden="1">
      <c r="A6284">
        <v>53</v>
      </c>
      <c r="B6284">
        <v>2</v>
      </c>
      <c r="C6284">
        <v>5</v>
      </c>
      <c r="D6284">
        <v>6403</v>
      </c>
      <c r="E6284">
        <v>9</v>
      </c>
      <c r="F6284">
        <v>62</v>
      </c>
      <c r="G6284">
        <v>20.65</v>
      </c>
      <c r="H6284">
        <v>1909.75</v>
      </c>
      <c r="I6284">
        <f t="shared" si="98"/>
        <v>0</v>
      </c>
      <c r="J6284" t="s">
        <v>3686</v>
      </c>
    </row>
    <row r="6285" spans="1:10" hidden="1">
      <c r="A6285">
        <v>62</v>
      </c>
      <c r="B6285">
        <v>3</v>
      </c>
      <c r="C6285">
        <v>5</v>
      </c>
      <c r="D6285">
        <v>4528</v>
      </c>
      <c r="E6285">
        <v>9</v>
      </c>
      <c r="F6285">
        <v>72</v>
      </c>
      <c r="G6285">
        <v>20.7</v>
      </c>
      <c r="H6285">
        <v>1979.1</v>
      </c>
      <c r="I6285">
        <f t="shared" si="98"/>
        <v>0</v>
      </c>
      <c r="J6285" t="s">
        <v>3686</v>
      </c>
    </row>
    <row r="6286" spans="1:10" hidden="1">
      <c r="A6286">
        <v>57</v>
      </c>
      <c r="B6286">
        <v>1</v>
      </c>
      <c r="C6286">
        <v>5</v>
      </c>
      <c r="D6286">
        <v>4335</v>
      </c>
      <c r="E6286">
        <v>0</v>
      </c>
      <c r="F6286">
        <v>13</v>
      </c>
      <c r="G6286">
        <v>53.45</v>
      </c>
      <c r="H6286">
        <v>1021.02</v>
      </c>
      <c r="I6286">
        <f t="shared" si="98"/>
        <v>0</v>
      </c>
      <c r="J6286" t="s">
        <v>3686</v>
      </c>
    </row>
    <row r="6287" spans="1:10" hidden="1">
      <c r="A6287">
        <v>55</v>
      </c>
      <c r="B6287">
        <v>0</v>
      </c>
      <c r="C6287">
        <v>5</v>
      </c>
      <c r="D6287">
        <v>2641</v>
      </c>
      <c r="E6287">
        <v>6</v>
      </c>
      <c r="F6287">
        <v>46</v>
      </c>
      <c r="G6287">
        <v>98.85</v>
      </c>
      <c r="H6287">
        <v>4758.1000000000004</v>
      </c>
      <c r="I6287">
        <f t="shared" si="98"/>
        <v>0</v>
      </c>
      <c r="J6287" t="s">
        <v>3686</v>
      </c>
    </row>
    <row r="6288" spans="1:10" hidden="1">
      <c r="A6288">
        <v>64</v>
      </c>
      <c r="B6288">
        <v>0</v>
      </c>
      <c r="C6288">
        <v>5</v>
      </c>
      <c r="D6288">
        <v>2569</v>
      </c>
      <c r="E6288">
        <v>1</v>
      </c>
      <c r="F6288">
        <v>13</v>
      </c>
      <c r="G6288">
        <v>76.2</v>
      </c>
      <c r="H6288">
        <v>1134.72</v>
      </c>
      <c r="I6288">
        <f t="shared" si="98"/>
        <v>0</v>
      </c>
      <c r="J6288" t="s">
        <v>3686</v>
      </c>
    </row>
    <row r="6289" spans="1:10" hidden="1">
      <c r="A6289">
        <v>40</v>
      </c>
      <c r="B6289">
        <v>0</v>
      </c>
      <c r="C6289">
        <v>5</v>
      </c>
      <c r="D6289">
        <v>2026</v>
      </c>
      <c r="E6289">
        <v>1</v>
      </c>
      <c r="F6289">
        <v>46</v>
      </c>
      <c r="G6289">
        <v>24.9</v>
      </c>
      <c r="H6289">
        <v>2023.5</v>
      </c>
      <c r="I6289">
        <f t="shared" si="98"/>
        <v>0</v>
      </c>
      <c r="J6289" t="s">
        <v>3686</v>
      </c>
    </row>
    <row r="6290" spans="1:10" hidden="1">
      <c r="A6290">
        <v>74</v>
      </c>
      <c r="B6290">
        <v>0</v>
      </c>
      <c r="C6290">
        <v>5</v>
      </c>
      <c r="D6290">
        <v>5517</v>
      </c>
      <c r="E6290">
        <v>0</v>
      </c>
      <c r="F6290">
        <v>48</v>
      </c>
      <c r="G6290">
        <v>24.55</v>
      </c>
      <c r="H6290">
        <v>2308.39</v>
      </c>
      <c r="I6290">
        <f t="shared" si="98"/>
        <v>0</v>
      </c>
      <c r="J6290" t="s">
        <v>3686</v>
      </c>
    </row>
    <row r="6291" spans="1:10" hidden="1">
      <c r="A6291">
        <v>42</v>
      </c>
      <c r="B6291">
        <v>6</v>
      </c>
      <c r="C6291">
        <v>5</v>
      </c>
      <c r="D6291">
        <v>6136</v>
      </c>
      <c r="E6291">
        <v>6</v>
      </c>
      <c r="F6291">
        <v>49</v>
      </c>
      <c r="G6291">
        <v>95.4</v>
      </c>
      <c r="H6291">
        <v>5014.7700000000004</v>
      </c>
      <c r="I6291">
        <f t="shared" si="98"/>
        <v>0</v>
      </c>
      <c r="J6291" t="s">
        <v>3686</v>
      </c>
    </row>
    <row r="6292" spans="1:10" hidden="1">
      <c r="A6292">
        <v>56</v>
      </c>
      <c r="B6292">
        <v>0</v>
      </c>
      <c r="C6292">
        <v>5</v>
      </c>
      <c r="D6292">
        <v>5527</v>
      </c>
      <c r="E6292">
        <v>0</v>
      </c>
      <c r="F6292">
        <v>12</v>
      </c>
      <c r="G6292">
        <v>95.7</v>
      </c>
      <c r="H6292">
        <v>1772</v>
      </c>
      <c r="I6292">
        <f t="shared" si="98"/>
        <v>0</v>
      </c>
      <c r="J6292" t="s">
        <v>3686</v>
      </c>
    </row>
    <row r="6293" spans="1:10" hidden="1">
      <c r="A6293">
        <v>63</v>
      </c>
      <c r="B6293">
        <v>0</v>
      </c>
      <c r="C6293">
        <v>5</v>
      </c>
      <c r="D6293">
        <v>6233</v>
      </c>
      <c r="E6293">
        <v>0</v>
      </c>
      <c r="F6293">
        <v>50</v>
      </c>
      <c r="G6293">
        <v>19.399999999999999</v>
      </c>
      <c r="H6293">
        <v>1654.95</v>
      </c>
      <c r="I6293">
        <f t="shared" si="98"/>
        <v>0</v>
      </c>
      <c r="J6293" t="s">
        <v>3686</v>
      </c>
    </row>
    <row r="6294" spans="1:10" hidden="1">
      <c r="A6294">
        <v>56</v>
      </c>
      <c r="B6294">
        <v>2</v>
      </c>
      <c r="C6294">
        <v>5</v>
      </c>
      <c r="D6294">
        <v>2530</v>
      </c>
      <c r="E6294">
        <v>6</v>
      </c>
      <c r="F6294">
        <v>10</v>
      </c>
      <c r="G6294">
        <v>55.55</v>
      </c>
      <c r="H6294">
        <v>608.70000000000005</v>
      </c>
      <c r="I6294">
        <f t="shared" si="98"/>
        <v>0</v>
      </c>
      <c r="J6294" t="s">
        <v>3686</v>
      </c>
    </row>
    <row r="6295" spans="1:10" hidden="1">
      <c r="A6295">
        <v>57</v>
      </c>
      <c r="B6295">
        <v>0</v>
      </c>
      <c r="C6295">
        <v>5</v>
      </c>
      <c r="D6295">
        <v>2007</v>
      </c>
      <c r="E6295">
        <v>0</v>
      </c>
      <c r="F6295">
        <v>24</v>
      </c>
      <c r="G6295">
        <v>89.55</v>
      </c>
      <c r="H6295">
        <v>2856.99</v>
      </c>
      <c r="I6295">
        <f t="shared" si="98"/>
        <v>0</v>
      </c>
      <c r="J6295" t="s">
        <v>3686</v>
      </c>
    </row>
    <row r="6296" spans="1:10" hidden="1">
      <c r="A6296">
        <v>36</v>
      </c>
      <c r="B6296">
        <v>1</v>
      </c>
      <c r="C6296">
        <v>5</v>
      </c>
      <c r="D6296">
        <v>5809</v>
      </c>
      <c r="E6296">
        <v>5</v>
      </c>
      <c r="F6296">
        <v>72</v>
      </c>
      <c r="G6296">
        <v>20.55</v>
      </c>
      <c r="H6296">
        <v>4104.47</v>
      </c>
      <c r="I6296">
        <f t="shared" si="98"/>
        <v>0</v>
      </c>
      <c r="J6296" t="s">
        <v>3686</v>
      </c>
    </row>
    <row r="6297" spans="1:10" hidden="1">
      <c r="A6297">
        <v>30</v>
      </c>
      <c r="B6297">
        <v>2</v>
      </c>
      <c r="C6297">
        <v>5</v>
      </c>
      <c r="D6297">
        <v>3157</v>
      </c>
      <c r="E6297">
        <v>0</v>
      </c>
      <c r="F6297">
        <v>11</v>
      </c>
      <c r="G6297">
        <v>86.2</v>
      </c>
      <c r="H6297">
        <v>987.44</v>
      </c>
      <c r="I6297">
        <f t="shared" si="98"/>
        <v>0</v>
      </c>
      <c r="J6297" t="s">
        <v>3686</v>
      </c>
    </row>
    <row r="6298" spans="1:10" hidden="1">
      <c r="A6298">
        <v>21</v>
      </c>
      <c r="B6298">
        <v>1</v>
      </c>
      <c r="C6298">
        <v>5</v>
      </c>
      <c r="D6298">
        <v>6319</v>
      </c>
      <c r="E6298">
        <v>2</v>
      </c>
      <c r="F6298">
        <v>70</v>
      </c>
      <c r="G6298">
        <v>106.5</v>
      </c>
      <c r="H6298">
        <v>7812.1</v>
      </c>
      <c r="I6298">
        <f t="shared" si="98"/>
        <v>0</v>
      </c>
      <c r="J6298" t="s">
        <v>3686</v>
      </c>
    </row>
    <row r="6299" spans="1:10" hidden="1">
      <c r="A6299">
        <v>51</v>
      </c>
      <c r="B6299">
        <v>0</v>
      </c>
      <c r="C6299">
        <v>5</v>
      </c>
      <c r="D6299">
        <v>2016</v>
      </c>
      <c r="E6299">
        <v>0</v>
      </c>
      <c r="F6299">
        <v>13</v>
      </c>
      <c r="G6299">
        <v>19.75</v>
      </c>
      <c r="H6299">
        <v>397.18</v>
      </c>
      <c r="I6299">
        <f t="shared" si="98"/>
        <v>0</v>
      </c>
      <c r="J6299" t="s">
        <v>3686</v>
      </c>
    </row>
    <row r="6300" spans="1:10" hidden="1">
      <c r="A6300">
        <v>31</v>
      </c>
      <c r="B6300">
        <v>0</v>
      </c>
      <c r="C6300">
        <v>5</v>
      </c>
      <c r="D6300">
        <v>5322</v>
      </c>
      <c r="E6300">
        <v>0</v>
      </c>
      <c r="F6300">
        <v>6</v>
      </c>
      <c r="G6300">
        <v>19.149999999999999</v>
      </c>
      <c r="H6300">
        <v>187.64</v>
      </c>
      <c r="I6300">
        <f t="shared" si="98"/>
        <v>0</v>
      </c>
      <c r="J6300" t="s">
        <v>3686</v>
      </c>
    </row>
    <row r="6301" spans="1:10" hidden="1">
      <c r="A6301">
        <v>47</v>
      </c>
      <c r="B6301">
        <v>0</v>
      </c>
      <c r="C6301">
        <v>5</v>
      </c>
      <c r="D6301">
        <v>3880</v>
      </c>
      <c r="E6301">
        <v>1</v>
      </c>
      <c r="F6301">
        <v>11</v>
      </c>
      <c r="G6301">
        <v>45.9</v>
      </c>
      <c r="H6301">
        <v>664.35</v>
      </c>
      <c r="I6301">
        <f t="shared" si="98"/>
        <v>0</v>
      </c>
      <c r="J6301" t="s">
        <v>3686</v>
      </c>
    </row>
    <row r="6302" spans="1:10" hidden="1">
      <c r="A6302">
        <v>56</v>
      </c>
      <c r="B6302">
        <v>0</v>
      </c>
      <c r="C6302">
        <v>5</v>
      </c>
      <c r="D6302">
        <v>2886</v>
      </c>
      <c r="E6302">
        <v>0</v>
      </c>
      <c r="F6302">
        <v>28</v>
      </c>
      <c r="G6302">
        <v>91.25</v>
      </c>
      <c r="H6302">
        <v>2866.97</v>
      </c>
      <c r="I6302">
        <f t="shared" si="98"/>
        <v>0</v>
      </c>
      <c r="J6302" t="s">
        <v>3686</v>
      </c>
    </row>
    <row r="6303" spans="1:10" hidden="1">
      <c r="A6303">
        <v>33</v>
      </c>
      <c r="B6303">
        <v>0</v>
      </c>
      <c r="C6303">
        <v>5</v>
      </c>
      <c r="D6303">
        <v>4975</v>
      </c>
      <c r="E6303">
        <v>4</v>
      </c>
      <c r="F6303">
        <v>44</v>
      </c>
      <c r="G6303">
        <v>19.350000000000001</v>
      </c>
      <c r="H6303">
        <v>930.41</v>
      </c>
      <c r="I6303">
        <f t="shared" si="98"/>
        <v>0</v>
      </c>
      <c r="J6303" t="s">
        <v>3686</v>
      </c>
    </row>
    <row r="6304" spans="1:10" hidden="1">
      <c r="A6304">
        <v>54</v>
      </c>
      <c r="B6304">
        <v>0</v>
      </c>
      <c r="C6304">
        <v>5</v>
      </c>
      <c r="D6304">
        <v>4050</v>
      </c>
      <c r="E6304">
        <v>0</v>
      </c>
      <c r="F6304">
        <v>3</v>
      </c>
      <c r="G6304">
        <v>20.25</v>
      </c>
      <c r="H6304">
        <v>66.16</v>
      </c>
      <c r="I6304">
        <f t="shared" si="98"/>
        <v>0</v>
      </c>
      <c r="J6304" t="s">
        <v>3751</v>
      </c>
    </row>
    <row r="6305" spans="1:10" hidden="1">
      <c r="A6305">
        <v>50</v>
      </c>
      <c r="B6305">
        <v>0</v>
      </c>
      <c r="C6305">
        <v>5</v>
      </c>
      <c r="D6305">
        <v>2600</v>
      </c>
      <c r="E6305">
        <v>0</v>
      </c>
      <c r="F6305">
        <v>7</v>
      </c>
      <c r="G6305">
        <v>19.45</v>
      </c>
      <c r="H6305">
        <v>231.36</v>
      </c>
      <c r="I6305">
        <f t="shared" si="98"/>
        <v>0</v>
      </c>
      <c r="J6305" t="s">
        <v>3686</v>
      </c>
    </row>
    <row r="6306" spans="1:10" hidden="1">
      <c r="A6306">
        <v>74</v>
      </c>
      <c r="B6306">
        <v>3</v>
      </c>
      <c r="C6306">
        <v>5</v>
      </c>
      <c r="D6306">
        <v>4732</v>
      </c>
      <c r="E6306">
        <v>5</v>
      </c>
      <c r="F6306">
        <v>22</v>
      </c>
      <c r="G6306">
        <v>80.150000000000006</v>
      </c>
      <c r="H6306">
        <v>2526.77</v>
      </c>
      <c r="I6306">
        <f t="shared" si="98"/>
        <v>0</v>
      </c>
      <c r="J6306" t="s">
        <v>3686</v>
      </c>
    </row>
    <row r="6307" spans="1:10" hidden="1">
      <c r="A6307">
        <v>19</v>
      </c>
      <c r="B6307">
        <v>3</v>
      </c>
      <c r="C6307">
        <v>5</v>
      </c>
      <c r="D6307">
        <v>4051</v>
      </c>
      <c r="E6307">
        <v>0</v>
      </c>
      <c r="F6307">
        <v>66</v>
      </c>
      <c r="G6307">
        <v>54.65</v>
      </c>
      <c r="H6307">
        <v>3585.25</v>
      </c>
      <c r="I6307">
        <f t="shared" si="98"/>
        <v>0</v>
      </c>
      <c r="J6307" t="s">
        <v>3686</v>
      </c>
    </row>
    <row r="6308" spans="1:10" hidden="1">
      <c r="A6308">
        <v>29</v>
      </c>
      <c r="B6308">
        <v>0</v>
      </c>
      <c r="C6308">
        <v>5</v>
      </c>
      <c r="D6308">
        <v>4580</v>
      </c>
      <c r="E6308">
        <v>0</v>
      </c>
      <c r="F6308">
        <v>29</v>
      </c>
      <c r="G6308">
        <v>98.8</v>
      </c>
      <c r="H6308">
        <v>4204.8999999999996</v>
      </c>
      <c r="I6308">
        <f t="shared" si="98"/>
        <v>0</v>
      </c>
      <c r="J6308" t="s">
        <v>3686</v>
      </c>
    </row>
    <row r="6309" spans="1:10" hidden="1">
      <c r="A6309">
        <v>59</v>
      </c>
      <c r="B6309">
        <v>0</v>
      </c>
      <c r="C6309">
        <v>5</v>
      </c>
      <c r="D6309">
        <v>4228</v>
      </c>
      <c r="E6309">
        <v>0</v>
      </c>
      <c r="F6309">
        <v>18</v>
      </c>
      <c r="G6309">
        <v>77.8</v>
      </c>
      <c r="H6309">
        <v>1687.58</v>
      </c>
      <c r="I6309">
        <f t="shared" si="98"/>
        <v>0</v>
      </c>
      <c r="J6309" t="s">
        <v>3686</v>
      </c>
    </row>
    <row r="6310" spans="1:10" hidden="1">
      <c r="A6310">
        <v>49</v>
      </c>
      <c r="B6310">
        <v>3</v>
      </c>
      <c r="C6310">
        <v>5</v>
      </c>
      <c r="D6310">
        <v>3149</v>
      </c>
      <c r="E6310">
        <v>0</v>
      </c>
      <c r="F6310">
        <v>7</v>
      </c>
      <c r="G6310">
        <v>20.25</v>
      </c>
      <c r="H6310">
        <v>523.51</v>
      </c>
      <c r="I6310">
        <f t="shared" si="98"/>
        <v>0</v>
      </c>
      <c r="J6310" t="s">
        <v>3686</v>
      </c>
    </row>
    <row r="6311" spans="1:10" hidden="1">
      <c r="A6311">
        <v>62</v>
      </c>
      <c r="B6311">
        <v>0</v>
      </c>
      <c r="C6311">
        <v>5</v>
      </c>
      <c r="D6311">
        <v>3744</v>
      </c>
      <c r="E6311">
        <v>10</v>
      </c>
      <c r="F6311">
        <v>34</v>
      </c>
      <c r="G6311">
        <v>100.45</v>
      </c>
      <c r="H6311">
        <v>4614.51</v>
      </c>
      <c r="I6311">
        <f t="shared" si="98"/>
        <v>0</v>
      </c>
      <c r="J6311" t="s">
        <v>3686</v>
      </c>
    </row>
    <row r="6312" spans="1:10" hidden="1">
      <c r="A6312">
        <v>61</v>
      </c>
      <c r="B6312">
        <v>3</v>
      </c>
      <c r="C6312">
        <v>5</v>
      </c>
      <c r="D6312">
        <v>4466</v>
      </c>
      <c r="E6312">
        <v>1</v>
      </c>
      <c r="F6312">
        <v>55</v>
      </c>
      <c r="G6312">
        <v>25.65</v>
      </c>
      <c r="H6312">
        <v>1467.2</v>
      </c>
      <c r="I6312">
        <f t="shared" si="98"/>
        <v>0</v>
      </c>
      <c r="J6312" t="s">
        <v>3686</v>
      </c>
    </row>
    <row r="6313" spans="1:10" hidden="1">
      <c r="A6313">
        <v>22</v>
      </c>
      <c r="B6313">
        <v>0</v>
      </c>
      <c r="C6313">
        <v>5</v>
      </c>
      <c r="D6313">
        <v>4496</v>
      </c>
      <c r="E6313">
        <v>0</v>
      </c>
      <c r="F6313">
        <v>1</v>
      </c>
      <c r="G6313">
        <v>20.2</v>
      </c>
      <c r="H6313">
        <v>33.28</v>
      </c>
      <c r="I6313">
        <f t="shared" si="98"/>
        <v>0</v>
      </c>
      <c r="J6313" t="s">
        <v>3751</v>
      </c>
    </row>
    <row r="6314" spans="1:10" hidden="1">
      <c r="A6314">
        <v>20</v>
      </c>
      <c r="B6314">
        <v>3</v>
      </c>
      <c r="C6314">
        <v>5</v>
      </c>
      <c r="D6314">
        <v>4418</v>
      </c>
      <c r="E6314">
        <v>0</v>
      </c>
      <c r="F6314">
        <v>41</v>
      </c>
      <c r="G6314">
        <v>45.2</v>
      </c>
      <c r="H6314">
        <v>3438.44</v>
      </c>
      <c r="I6314">
        <f t="shared" si="98"/>
        <v>0</v>
      </c>
      <c r="J6314" t="s">
        <v>3686</v>
      </c>
    </row>
    <row r="6315" spans="1:10" hidden="1">
      <c r="A6315">
        <v>36</v>
      </c>
      <c r="B6315">
        <v>2</v>
      </c>
      <c r="C6315">
        <v>5</v>
      </c>
      <c r="D6315">
        <v>2186</v>
      </c>
      <c r="E6315">
        <v>8</v>
      </c>
      <c r="F6315">
        <v>6</v>
      </c>
      <c r="G6315">
        <v>19.850000000000001</v>
      </c>
      <c r="H6315">
        <v>281.23</v>
      </c>
      <c r="I6315">
        <f t="shared" si="98"/>
        <v>0</v>
      </c>
      <c r="J6315" t="s">
        <v>3686</v>
      </c>
    </row>
    <row r="6316" spans="1:10" hidden="1">
      <c r="A6316">
        <v>63</v>
      </c>
      <c r="B6316">
        <v>0</v>
      </c>
      <c r="C6316">
        <v>5</v>
      </c>
      <c r="D6316">
        <v>4754</v>
      </c>
      <c r="E6316">
        <v>0</v>
      </c>
      <c r="F6316">
        <v>9</v>
      </c>
      <c r="G6316">
        <v>86.25</v>
      </c>
      <c r="H6316">
        <v>1187.56</v>
      </c>
      <c r="I6316">
        <f t="shared" si="98"/>
        <v>0</v>
      </c>
      <c r="J6316" t="s">
        <v>3686</v>
      </c>
    </row>
    <row r="6317" spans="1:10" hidden="1">
      <c r="A6317">
        <v>58</v>
      </c>
      <c r="B6317">
        <v>0</v>
      </c>
      <c r="C6317">
        <v>5</v>
      </c>
      <c r="D6317">
        <v>3225</v>
      </c>
      <c r="E6317">
        <v>0</v>
      </c>
      <c r="F6317">
        <v>26</v>
      </c>
      <c r="G6317">
        <v>66.05</v>
      </c>
      <c r="H6317">
        <v>1919.01</v>
      </c>
      <c r="I6317">
        <f t="shared" si="98"/>
        <v>0</v>
      </c>
      <c r="J6317" t="s">
        <v>3686</v>
      </c>
    </row>
    <row r="6318" spans="1:10" hidden="1">
      <c r="A6318">
        <v>54</v>
      </c>
      <c r="B6318">
        <v>0</v>
      </c>
      <c r="C6318">
        <v>5</v>
      </c>
      <c r="D6318">
        <v>5166</v>
      </c>
      <c r="E6318">
        <v>0</v>
      </c>
      <c r="F6318">
        <v>62</v>
      </c>
      <c r="G6318">
        <v>110.75</v>
      </c>
      <c r="H6318">
        <v>10016.950000000001</v>
      </c>
      <c r="I6318">
        <f t="shared" si="98"/>
        <v>0</v>
      </c>
      <c r="J6318" t="s">
        <v>3686</v>
      </c>
    </row>
    <row r="6319" spans="1:10" hidden="1">
      <c r="A6319">
        <v>25</v>
      </c>
      <c r="B6319">
        <v>0</v>
      </c>
      <c r="C6319">
        <v>5</v>
      </c>
      <c r="D6319">
        <v>3056</v>
      </c>
      <c r="E6319">
        <v>0</v>
      </c>
      <c r="F6319">
        <v>2</v>
      </c>
      <c r="G6319">
        <v>69.7</v>
      </c>
      <c r="H6319">
        <v>166.54</v>
      </c>
      <c r="I6319">
        <f t="shared" si="98"/>
        <v>0</v>
      </c>
      <c r="J6319" t="s">
        <v>3751</v>
      </c>
    </row>
    <row r="6320" spans="1:10" hidden="1">
      <c r="A6320">
        <v>79</v>
      </c>
      <c r="B6320">
        <v>0</v>
      </c>
      <c r="C6320">
        <v>5</v>
      </c>
      <c r="D6320">
        <v>3595</v>
      </c>
      <c r="E6320">
        <v>0</v>
      </c>
      <c r="F6320">
        <v>1</v>
      </c>
      <c r="G6320">
        <v>19.75</v>
      </c>
      <c r="H6320">
        <v>25.07</v>
      </c>
      <c r="I6320">
        <f t="shared" si="98"/>
        <v>0</v>
      </c>
      <c r="J6320" t="s">
        <v>3751</v>
      </c>
    </row>
    <row r="6321" spans="1:10" hidden="1">
      <c r="A6321">
        <v>66</v>
      </c>
      <c r="B6321">
        <v>0</v>
      </c>
      <c r="C6321">
        <v>5</v>
      </c>
      <c r="D6321">
        <v>2954</v>
      </c>
      <c r="E6321">
        <v>0</v>
      </c>
      <c r="F6321">
        <v>1</v>
      </c>
      <c r="G6321">
        <v>75.5</v>
      </c>
      <c r="H6321">
        <v>81.13</v>
      </c>
      <c r="I6321">
        <f t="shared" si="98"/>
        <v>0</v>
      </c>
      <c r="J6321" t="s">
        <v>3751</v>
      </c>
    </row>
    <row r="6322" spans="1:10" hidden="1">
      <c r="A6322">
        <v>54</v>
      </c>
      <c r="B6322">
        <v>0</v>
      </c>
      <c r="C6322">
        <v>5</v>
      </c>
      <c r="D6322">
        <v>4454</v>
      </c>
      <c r="E6322">
        <v>0</v>
      </c>
      <c r="F6322">
        <v>32</v>
      </c>
      <c r="G6322">
        <v>54.2</v>
      </c>
      <c r="H6322">
        <v>2764.24</v>
      </c>
      <c r="I6322">
        <f t="shared" si="98"/>
        <v>0</v>
      </c>
      <c r="J6322" t="s">
        <v>3686</v>
      </c>
    </row>
    <row r="6323" spans="1:10" hidden="1">
      <c r="A6323">
        <v>48</v>
      </c>
      <c r="B6323">
        <v>0</v>
      </c>
      <c r="C6323">
        <v>5</v>
      </c>
      <c r="D6323">
        <v>5218</v>
      </c>
      <c r="E6323">
        <v>0</v>
      </c>
      <c r="F6323">
        <v>15</v>
      </c>
      <c r="G6323">
        <v>25.05</v>
      </c>
      <c r="H6323">
        <v>983.65</v>
      </c>
      <c r="I6323">
        <f t="shared" si="98"/>
        <v>0</v>
      </c>
      <c r="J6323" t="s">
        <v>3686</v>
      </c>
    </row>
    <row r="6324" spans="1:10" hidden="1">
      <c r="A6324">
        <v>26</v>
      </c>
      <c r="B6324">
        <v>0</v>
      </c>
      <c r="C6324">
        <v>5</v>
      </c>
      <c r="D6324">
        <v>5530</v>
      </c>
      <c r="E6324">
        <v>10</v>
      </c>
      <c r="F6324">
        <v>28</v>
      </c>
      <c r="G6324">
        <v>96.6</v>
      </c>
      <c r="H6324">
        <v>3624.31</v>
      </c>
      <c r="I6324">
        <f t="shared" si="98"/>
        <v>0</v>
      </c>
      <c r="J6324" t="s">
        <v>3686</v>
      </c>
    </row>
    <row r="6325" spans="1:10" hidden="1">
      <c r="A6325">
        <v>42</v>
      </c>
      <c r="B6325">
        <v>0</v>
      </c>
      <c r="C6325">
        <v>5</v>
      </c>
      <c r="D6325">
        <v>4399</v>
      </c>
      <c r="E6325">
        <v>0</v>
      </c>
      <c r="F6325">
        <v>48</v>
      </c>
      <c r="G6325">
        <v>20.149999999999999</v>
      </c>
      <c r="H6325">
        <v>2599.59</v>
      </c>
      <c r="I6325">
        <f t="shared" si="98"/>
        <v>0</v>
      </c>
      <c r="J6325" t="s">
        <v>3686</v>
      </c>
    </row>
    <row r="6326" spans="1:10" hidden="1">
      <c r="A6326">
        <v>52</v>
      </c>
      <c r="B6326">
        <v>1</v>
      </c>
      <c r="C6326">
        <v>5</v>
      </c>
      <c r="D6326">
        <v>5158</v>
      </c>
      <c r="E6326">
        <v>4</v>
      </c>
      <c r="F6326">
        <v>26</v>
      </c>
      <c r="G6326">
        <v>20.25</v>
      </c>
      <c r="H6326">
        <v>1129.3900000000001</v>
      </c>
      <c r="I6326">
        <f t="shared" si="98"/>
        <v>0</v>
      </c>
      <c r="J6326" t="s">
        <v>3686</v>
      </c>
    </row>
    <row r="6327" spans="1:10" hidden="1">
      <c r="A6327">
        <v>25</v>
      </c>
      <c r="B6327">
        <v>0</v>
      </c>
      <c r="C6327">
        <v>5</v>
      </c>
      <c r="D6327">
        <v>5447</v>
      </c>
      <c r="E6327">
        <v>7</v>
      </c>
      <c r="F6327">
        <v>51</v>
      </c>
      <c r="G6327">
        <v>25.5</v>
      </c>
      <c r="H6327">
        <v>2325.2199999999998</v>
      </c>
      <c r="I6327">
        <f t="shared" si="98"/>
        <v>0</v>
      </c>
      <c r="J6327" t="s">
        <v>3686</v>
      </c>
    </row>
    <row r="6328" spans="1:10" hidden="1">
      <c r="A6328">
        <v>41</v>
      </c>
      <c r="B6328">
        <v>3</v>
      </c>
      <c r="C6328">
        <v>5</v>
      </c>
      <c r="D6328">
        <v>2004</v>
      </c>
      <c r="E6328">
        <v>2</v>
      </c>
      <c r="F6328">
        <v>1</v>
      </c>
      <c r="G6328">
        <v>19.7</v>
      </c>
      <c r="H6328">
        <v>53.98</v>
      </c>
      <c r="I6328">
        <f t="shared" si="98"/>
        <v>0</v>
      </c>
      <c r="J6328" t="s">
        <v>3751</v>
      </c>
    </row>
    <row r="6329" spans="1:10" hidden="1">
      <c r="A6329">
        <v>41</v>
      </c>
      <c r="B6329">
        <v>0</v>
      </c>
      <c r="C6329">
        <v>5</v>
      </c>
      <c r="D6329">
        <v>5828</v>
      </c>
      <c r="E6329">
        <v>0</v>
      </c>
      <c r="F6329">
        <v>3</v>
      </c>
      <c r="G6329">
        <v>84.3</v>
      </c>
      <c r="H6329">
        <v>276.20999999999998</v>
      </c>
      <c r="I6329">
        <f t="shared" si="98"/>
        <v>0</v>
      </c>
      <c r="J6329" t="s">
        <v>3751</v>
      </c>
    </row>
    <row r="6330" spans="1:10" hidden="1">
      <c r="A6330">
        <v>59</v>
      </c>
      <c r="B6330">
        <v>0</v>
      </c>
      <c r="C6330">
        <v>5</v>
      </c>
      <c r="D6330">
        <v>3962</v>
      </c>
      <c r="E6330">
        <v>0</v>
      </c>
      <c r="F6330">
        <v>4</v>
      </c>
      <c r="G6330">
        <v>25.25</v>
      </c>
      <c r="H6330">
        <v>116.66</v>
      </c>
      <c r="I6330">
        <f t="shared" si="98"/>
        <v>0</v>
      </c>
      <c r="J6330" t="s">
        <v>3686</v>
      </c>
    </row>
    <row r="6331" spans="1:10" hidden="1">
      <c r="A6331">
        <v>37</v>
      </c>
      <c r="B6331">
        <v>0</v>
      </c>
      <c r="C6331">
        <v>5</v>
      </c>
      <c r="D6331">
        <v>2562</v>
      </c>
      <c r="E6331">
        <v>0</v>
      </c>
      <c r="F6331">
        <v>3</v>
      </c>
      <c r="G6331">
        <v>65.25</v>
      </c>
      <c r="H6331">
        <v>337.94</v>
      </c>
      <c r="I6331">
        <f t="shared" si="98"/>
        <v>0</v>
      </c>
      <c r="J6331" t="s">
        <v>3751</v>
      </c>
    </row>
    <row r="6332" spans="1:10" hidden="1">
      <c r="A6332">
        <v>46</v>
      </c>
      <c r="B6332">
        <v>0</v>
      </c>
      <c r="C6332">
        <v>5</v>
      </c>
      <c r="D6332">
        <v>3434</v>
      </c>
      <c r="E6332">
        <v>0</v>
      </c>
      <c r="F6332">
        <v>23</v>
      </c>
      <c r="G6332">
        <v>20.45</v>
      </c>
      <c r="H6332">
        <v>1543.01</v>
      </c>
      <c r="I6332">
        <f t="shared" si="98"/>
        <v>0</v>
      </c>
      <c r="J6332" t="s">
        <v>3686</v>
      </c>
    </row>
    <row r="6333" spans="1:10" hidden="1">
      <c r="A6333">
        <v>64</v>
      </c>
      <c r="B6333">
        <v>1</v>
      </c>
      <c r="C6333">
        <v>5</v>
      </c>
      <c r="D6333">
        <v>3660</v>
      </c>
      <c r="E6333">
        <v>0</v>
      </c>
      <c r="F6333">
        <v>13</v>
      </c>
      <c r="G6333">
        <v>66.400000000000006</v>
      </c>
      <c r="H6333">
        <v>1224.22</v>
      </c>
      <c r="I6333">
        <f t="shared" si="98"/>
        <v>0</v>
      </c>
      <c r="J6333" t="s">
        <v>3686</v>
      </c>
    </row>
    <row r="6334" spans="1:10" hidden="1">
      <c r="A6334">
        <v>32</v>
      </c>
      <c r="B6334">
        <v>0</v>
      </c>
      <c r="C6334">
        <v>5</v>
      </c>
      <c r="D6334">
        <v>3637</v>
      </c>
      <c r="E6334">
        <v>0</v>
      </c>
      <c r="F6334">
        <v>42</v>
      </c>
      <c r="G6334">
        <v>49.55</v>
      </c>
      <c r="H6334">
        <v>2443.77</v>
      </c>
      <c r="I6334">
        <f t="shared" si="98"/>
        <v>0</v>
      </c>
      <c r="J6334" t="s">
        <v>3686</v>
      </c>
    </row>
    <row r="6335" spans="1:10" hidden="1">
      <c r="A6335">
        <v>56</v>
      </c>
      <c r="B6335">
        <v>2</v>
      </c>
      <c r="C6335">
        <v>5</v>
      </c>
      <c r="D6335">
        <v>4117</v>
      </c>
      <c r="E6335">
        <v>1</v>
      </c>
      <c r="F6335">
        <v>70</v>
      </c>
      <c r="G6335">
        <v>58.4</v>
      </c>
      <c r="H6335">
        <v>4080.62</v>
      </c>
      <c r="I6335">
        <f t="shared" si="98"/>
        <v>0</v>
      </c>
      <c r="J6335" t="s">
        <v>3686</v>
      </c>
    </row>
    <row r="6336" spans="1:10" hidden="1">
      <c r="A6336">
        <v>50</v>
      </c>
      <c r="B6336">
        <v>0</v>
      </c>
      <c r="C6336">
        <v>5</v>
      </c>
      <c r="D6336">
        <v>2735</v>
      </c>
      <c r="E6336">
        <v>4</v>
      </c>
      <c r="F6336">
        <v>32</v>
      </c>
      <c r="G6336">
        <v>79.25</v>
      </c>
      <c r="H6336">
        <v>3981.71</v>
      </c>
      <c r="I6336">
        <f t="shared" si="98"/>
        <v>0</v>
      </c>
      <c r="J6336" t="s">
        <v>3686</v>
      </c>
    </row>
    <row r="6337" spans="1:10" hidden="1">
      <c r="A6337">
        <v>40</v>
      </c>
      <c r="B6337">
        <v>0</v>
      </c>
      <c r="C6337">
        <v>5</v>
      </c>
      <c r="D6337">
        <v>6034</v>
      </c>
      <c r="E6337">
        <v>1</v>
      </c>
      <c r="F6337">
        <v>51</v>
      </c>
      <c r="G6337">
        <v>98.85</v>
      </c>
      <c r="H6337">
        <v>7511.27</v>
      </c>
      <c r="I6337">
        <f t="shared" si="98"/>
        <v>0</v>
      </c>
      <c r="J6337" t="s">
        <v>3686</v>
      </c>
    </row>
    <row r="6338" spans="1:10" hidden="1">
      <c r="A6338">
        <v>52</v>
      </c>
      <c r="B6338">
        <v>0</v>
      </c>
      <c r="C6338">
        <v>5</v>
      </c>
      <c r="D6338">
        <v>2893</v>
      </c>
      <c r="E6338">
        <v>0</v>
      </c>
      <c r="F6338">
        <v>6</v>
      </c>
      <c r="G6338">
        <v>79.7</v>
      </c>
      <c r="H6338">
        <v>787.52</v>
      </c>
      <c r="I6338">
        <f t="shared" ref="I6338:I6401" si="99">IF(J6338="Churned",1,0)</f>
        <v>0</v>
      </c>
      <c r="J6338" t="s">
        <v>3686</v>
      </c>
    </row>
    <row r="6339" spans="1:10" hidden="1">
      <c r="A6339">
        <v>64</v>
      </c>
      <c r="B6339">
        <v>0</v>
      </c>
      <c r="C6339">
        <v>5</v>
      </c>
      <c r="D6339">
        <v>5625</v>
      </c>
      <c r="E6339">
        <v>7</v>
      </c>
      <c r="F6339">
        <v>29</v>
      </c>
      <c r="G6339">
        <v>75.55</v>
      </c>
      <c r="H6339">
        <v>2995.74</v>
      </c>
      <c r="I6339">
        <f t="shared" si="99"/>
        <v>0</v>
      </c>
      <c r="J6339" t="s">
        <v>3686</v>
      </c>
    </row>
    <row r="6340" spans="1:10" hidden="1">
      <c r="A6340">
        <v>34</v>
      </c>
      <c r="B6340">
        <v>3</v>
      </c>
      <c r="C6340">
        <v>5</v>
      </c>
      <c r="D6340">
        <v>5505</v>
      </c>
      <c r="E6340">
        <v>4</v>
      </c>
      <c r="F6340">
        <v>8</v>
      </c>
      <c r="G6340">
        <v>94.75</v>
      </c>
      <c r="H6340">
        <v>936.67</v>
      </c>
      <c r="I6340">
        <f t="shared" si="99"/>
        <v>0</v>
      </c>
      <c r="J6340" t="s">
        <v>3686</v>
      </c>
    </row>
    <row r="6341" spans="1:10" hidden="1">
      <c r="A6341">
        <v>69</v>
      </c>
      <c r="B6341">
        <v>0</v>
      </c>
      <c r="C6341">
        <v>5</v>
      </c>
      <c r="D6341">
        <v>5213</v>
      </c>
      <c r="E6341">
        <v>0</v>
      </c>
      <c r="F6341">
        <v>2</v>
      </c>
      <c r="G6341">
        <v>79.95</v>
      </c>
      <c r="H6341">
        <v>249.85</v>
      </c>
      <c r="I6341">
        <f t="shared" si="99"/>
        <v>0</v>
      </c>
      <c r="J6341" t="s">
        <v>3751</v>
      </c>
    </row>
    <row r="6342" spans="1:10" hidden="1">
      <c r="A6342">
        <v>60</v>
      </c>
      <c r="B6342">
        <v>0</v>
      </c>
      <c r="C6342">
        <v>5</v>
      </c>
      <c r="D6342">
        <v>2534</v>
      </c>
      <c r="E6342">
        <v>0</v>
      </c>
      <c r="F6342">
        <v>11</v>
      </c>
      <c r="G6342">
        <v>35.799999999999997</v>
      </c>
      <c r="H6342">
        <v>363.15</v>
      </c>
      <c r="I6342">
        <f t="shared" si="99"/>
        <v>0</v>
      </c>
      <c r="J6342" t="s">
        <v>3686</v>
      </c>
    </row>
    <row r="6343" spans="1:10" hidden="1">
      <c r="A6343">
        <v>26</v>
      </c>
      <c r="B6343">
        <v>0</v>
      </c>
      <c r="C6343">
        <v>5</v>
      </c>
      <c r="D6343">
        <v>4423</v>
      </c>
      <c r="E6343">
        <v>0</v>
      </c>
      <c r="F6343">
        <v>14</v>
      </c>
      <c r="G6343">
        <v>54.25</v>
      </c>
      <c r="H6343">
        <v>1067.6199999999999</v>
      </c>
      <c r="I6343">
        <f t="shared" si="99"/>
        <v>0</v>
      </c>
      <c r="J6343" t="s">
        <v>3686</v>
      </c>
    </row>
    <row r="6344" spans="1:10" hidden="1">
      <c r="A6344">
        <v>25</v>
      </c>
      <c r="B6344">
        <v>1</v>
      </c>
      <c r="C6344">
        <v>5</v>
      </c>
      <c r="D6344">
        <v>4370</v>
      </c>
      <c r="E6344">
        <v>0</v>
      </c>
      <c r="F6344">
        <v>63</v>
      </c>
      <c r="G6344">
        <v>19.5</v>
      </c>
      <c r="H6344">
        <v>2747.26</v>
      </c>
      <c r="I6344">
        <f t="shared" si="99"/>
        <v>0</v>
      </c>
      <c r="J6344" t="s">
        <v>3686</v>
      </c>
    </row>
    <row r="6345" spans="1:10" hidden="1">
      <c r="A6345">
        <v>22</v>
      </c>
      <c r="B6345">
        <v>3</v>
      </c>
      <c r="C6345">
        <v>5</v>
      </c>
      <c r="D6345">
        <v>4603</v>
      </c>
      <c r="E6345">
        <v>10</v>
      </c>
      <c r="F6345">
        <v>55</v>
      </c>
      <c r="G6345">
        <v>90.4</v>
      </c>
      <c r="H6345">
        <v>6339.95</v>
      </c>
      <c r="I6345">
        <f t="shared" si="99"/>
        <v>0</v>
      </c>
      <c r="J6345" t="s">
        <v>3686</v>
      </c>
    </row>
    <row r="6346" spans="1:10" hidden="1">
      <c r="A6346">
        <v>33</v>
      </c>
      <c r="B6346">
        <v>0</v>
      </c>
      <c r="C6346">
        <v>5</v>
      </c>
      <c r="D6346">
        <v>2626</v>
      </c>
      <c r="E6346">
        <v>0</v>
      </c>
      <c r="F6346">
        <v>46</v>
      </c>
      <c r="G6346">
        <v>44.95</v>
      </c>
      <c r="H6346">
        <v>4023.62</v>
      </c>
      <c r="I6346">
        <f t="shared" si="99"/>
        <v>0</v>
      </c>
      <c r="J6346" t="s">
        <v>3686</v>
      </c>
    </row>
    <row r="6347" spans="1:10" hidden="1">
      <c r="A6347">
        <v>48</v>
      </c>
      <c r="B6347">
        <v>9</v>
      </c>
      <c r="C6347">
        <v>5</v>
      </c>
      <c r="D6347">
        <v>4302</v>
      </c>
      <c r="E6347">
        <v>1</v>
      </c>
      <c r="F6347">
        <v>21</v>
      </c>
      <c r="G6347">
        <v>26.05</v>
      </c>
      <c r="H6347">
        <v>565.75</v>
      </c>
      <c r="I6347">
        <f t="shared" si="99"/>
        <v>0</v>
      </c>
      <c r="J6347" t="s">
        <v>3686</v>
      </c>
    </row>
    <row r="6348" spans="1:10" hidden="1">
      <c r="A6348">
        <v>38</v>
      </c>
      <c r="B6348">
        <v>2</v>
      </c>
      <c r="C6348">
        <v>5</v>
      </c>
      <c r="D6348">
        <v>2471</v>
      </c>
      <c r="E6348">
        <v>1</v>
      </c>
      <c r="F6348">
        <v>44</v>
      </c>
      <c r="G6348">
        <v>20.6</v>
      </c>
      <c r="H6348">
        <v>2463.36</v>
      </c>
      <c r="I6348">
        <f t="shared" si="99"/>
        <v>0</v>
      </c>
      <c r="J6348" t="s">
        <v>3686</v>
      </c>
    </row>
    <row r="6349" spans="1:10" hidden="1">
      <c r="A6349">
        <v>19</v>
      </c>
      <c r="B6349">
        <v>0</v>
      </c>
      <c r="C6349">
        <v>5</v>
      </c>
      <c r="D6349">
        <v>4610</v>
      </c>
      <c r="E6349">
        <v>0</v>
      </c>
      <c r="F6349">
        <v>53</v>
      </c>
      <c r="G6349">
        <v>24.6</v>
      </c>
      <c r="H6349">
        <v>3051.8</v>
      </c>
      <c r="I6349">
        <f t="shared" si="99"/>
        <v>0</v>
      </c>
      <c r="J6349" t="s">
        <v>3686</v>
      </c>
    </row>
    <row r="6350" spans="1:10" hidden="1">
      <c r="A6350">
        <v>23</v>
      </c>
      <c r="B6350">
        <v>2</v>
      </c>
      <c r="C6350">
        <v>5</v>
      </c>
      <c r="D6350">
        <v>6115</v>
      </c>
      <c r="E6350">
        <v>10</v>
      </c>
      <c r="F6350">
        <v>50</v>
      </c>
      <c r="G6350">
        <v>44.8</v>
      </c>
      <c r="H6350">
        <v>4025.13</v>
      </c>
      <c r="I6350">
        <f t="shared" si="99"/>
        <v>0</v>
      </c>
      <c r="J6350" t="s">
        <v>3686</v>
      </c>
    </row>
    <row r="6351" spans="1:10" hidden="1">
      <c r="A6351">
        <v>37</v>
      </c>
      <c r="B6351">
        <v>0</v>
      </c>
      <c r="C6351">
        <v>5</v>
      </c>
      <c r="D6351">
        <v>6439</v>
      </c>
      <c r="E6351">
        <v>2</v>
      </c>
      <c r="F6351">
        <v>53</v>
      </c>
      <c r="G6351">
        <v>91.15</v>
      </c>
      <c r="H6351">
        <v>7248.04</v>
      </c>
      <c r="I6351">
        <f t="shared" si="99"/>
        <v>0</v>
      </c>
      <c r="J6351" t="s">
        <v>3686</v>
      </c>
    </row>
    <row r="6352" spans="1:10" hidden="1">
      <c r="A6352">
        <v>24</v>
      </c>
      <c r="B6352">
        <v>1</v>
      </c>
      <c r="C6352">
        <v>5</v>
      </c>
      <c r="D6352">
        <v>3137</v>
      </c>
      <c r="E6352">
        <v>1</v>
      </c>
      <c r="F6352">
        <v>10</v>
      </c>
      <c r="G6352">
        <v>65.5</v>
      </c>
      <c r="H6352">
        <v>875.8</v>
      </c>
      <c r="I6352">
        <f t="shared" si="99"/>
        <v>0</v>
      </c>
      <c r="J6352" t="s">
        <v>3686</v>
      </c>
    </row>
    <row r="6353" spans="1:10" hidden="1">
      <c r="A6353">
        <v>22</v>
      </c>
      <c r="B6353">
        <v>0</v>
      </c>
      <c r="C6353">
        <v>5</v>
      </c>
      <c r="D6353">
        <v>4254</v>
      </c>
      <c r="E6353">
        <v>0</v>
      </c>
      <c r="F6353">
        <v>48</v>
      </c>
      <c r="G6353">
        <v>19.95</v>
      </c>
      <c r="H6353">
        <v>1533.46</v>
      </c>
      <c r="I6353">
        <f t="shared" si="99"/>
        <v>0</v>
      </c>
      <c r="J6353" t="s">
        <v>3686</v>
      </c>
    </row>
    <row r="6354" spans="1:10" hidden="1">
      <c r="A6354">
        <v>21</v>
      </c>
      <c r="B6354">
        <v>0</v>
      </c>
      <c r="C6354">
        <v>5</v>
      </c>
      <c r="D6354">
        <v>5555</v>
      </c>
      <c r="E6354">
        <v>0</v>
      </c>
      <c r="F6354">
        <v>22</v>
      </c>
      <c r="G6354">
        <v>20.05</v>
      </c>
      <c r="H6354">
        <v>1216.44</v>
      </c>
      <c r="I6354">
        <f t="shared" si="99"/>
        <v>0</v>
      </c>
      <c r="J6354" t="s">
        <v>3686</v>
      </c>
    </row>
    <row r="6355" spans="1:10" hidden="1">
      <c r="A6355">
        <v>59</v>
      </c>
      <c r="B6355">
        <v>0</v>
      </c>
      <c r="C6355">
        <v>5</v>
      </c>
      <c r="D6355">
        <v>4040</v>
      </c>
      <c r="E6355">
        <v>0</v>
      </c>
      <c r="F6355">
        <v>37</v>
      </c>
      <c r="G6355">
        <v>100.3</v>
      </c>
      <c r="H6355">
        <v>5208.62</v>
      </c>
      <c r="I6355">
        <f t="shared" si="99"/>
        <v>0</v>
      </c>
      <c r="J6355" t="s">
        <v>3686</v>
      </c>
    </row>
    <row r="6356" spans="1:10" hidden="1">
      <c r="A6356">
        <v>43</v>
      </c>
      <c r="B6356">
        <v>0</v>
      </c>
      <c r="C6356">
        <v>5</v>
      </c>
      <c r="D6356">
        <v>3418</v>
      </c>
      <c r="E6356">
        <v>2</v>
      </c>
      <c r="F6356">
        <v>23</v>
      </c>
      <c r="G6356">
        <v>20.75</v>
      </c>
      <c r="H6356">
        <v>1501.65</v>
      </c>
      <c r="I6356">
        <f t="shared" si="99"/>
        <v>0</v>
      </c>
      <c r="J6356" t="s">
        <v>3686</v>
      </c>
    </row>
    <row r="6357" spans="1:10" hidden="1">
      <c r="A6357">
        <v>43</v>
      </c>
      <c r="B6357">
        <v>2</v>
      </c>
      <c r="C6357">
        <v>5</v>
      </c>
      <c r="D6357">
        <v>5666</v>
      </c>
      <c r="E6357">
        <v>0</v>
      </c>
      <c r="F6357">
        <v>67</v>
      </c>
      <c r="G6357">
        <v>105.4</v>
      </c>
      <c r="H6357">
        <v>9601.11</v>
      </c>
      <c r="I6357">
        <f t="shared" si="99"/>
        <v>0</v>
      </c>
      <c r="J6357" t="s">
        <v>3686</v>
      </c>
    </row>
    <row r="6358" spans="1:10" hidden="1">
      <c r="A6358">
        <v>26</v>
      </c>
      <c r="B6358">
        <v>0</v>
      </c>
      <c r="C6358">
        <v>5</v>
      </c>
      <c r="D6358">
        <v>3513</v>
      </c>
      <c r="E6358">
        <v>0</v>
      </c>
      <c r="F6358">
        <v>1</v>
      </c>
      <c r="G6358">
        <v>25.15</v>
      </c>
      <c r="H6358">
        <v>25.15</v>
      </c>
      <c r="I6358">
        <f t="shared" si="99"/>
        <v>0</v>
      </c>
      <c r="J6358" t="s">
        <v>3751</v>
      </c>
    </row>
    <row r="6359" spans="1:10" hidden="1">
      <c r="A6359">
        <v>69</v>
      </c>
      <c r="B6359">
        <v>1</v>
      </c>
      <c r="C6359">
        <v>5</v>
      </c>
      <c r="D6359">
        <v>5205</v>
      </c>
      <c r="E6359">
        <v>0</v>
      </c>
      <c r="F6359">
        <v>69</v>
      </c>
      <c r="G6359">
        <v>93.3</v>
      </c>
      <c r="H6359">
        <v>8366.6200000000008</v>
      </c>
      <c r="I6359">
        <f t="shared" si="99"/>
        <v>0</v>
      </c>
      <c r="J6359" t="s">
        <v>3686</v>
      </c>
    </row>
    <row r="6360" spans="1:10" hidden="1">
      <c r="A6360">
        <v>37</v>
      </c>
      <c r="B6360">
        <v>0</v>
      </c>
      <c r="C6360">
        <v>5</v>
      </c>
      <c r="D6360">
        <v>4416</v>
      </c>
      <c r="E6360">
        <v>0</v>
      </c>
      <c r="F6360">
        <v>67</v>
      </c>
      <c r="G6360">
        <v>20.5</v>
      </c>
      <c r="H6360">
        <v>4600.72</v>
      </c>
      <c r="I6360">
        <f t="shared" si="99"/>
        <v>0</v>
      </c>
      <c r="J6360" t="s">
        <v>3686</v>
      </c>
    </row>
    <row r="6361" spans="1:10" hidden="1">
      <c r="A6361">
        <v>19</v>
      </c>
      <c r="B6361">
        <v>3</v>
      </c>
      <c r="C6361">
        <v>5</v>
      </c>
      <c r="D6361">
        <v>3096</v>
      </c>
      <c r="E6361">
        <v>5</v>
      </c>
      <c r="F6361">
        <v>34</v>
      </c>
      <c r="G6361">
        <v>89.85</v>
      </c>
      <c r="H6361">
        <v>3701.06</v>
      </c>
      <c r="I6361">
        <f t="shared" si="99"/>
        <v>0</v>
      </c>
      <c r="J6361" t="s">
        <v>3686</v>
      </c>
    </row>
    <row r="6362" spans="1:10" hidden="1">
      <c r="A6362">
        <v>59</v>
      </c>
      <c r="B6362">
        <v>0</v>
      </c>
      <c r="C6362">
        <v>5</v>
      </c>
      <c r="D6362">
        <v>5119</v>
      </c>
      <c r="E6362">
        <v>6</v>
      </c>
      <c r="F6362">
        <v>46</v>
      </c>
      <c r="G6362">
        <v>108.9</v>
      </c>
      <c r="H6362">
        <v>4946.3</v>
      </c>
      <c r="I6362">
        <f t="shared" si="99"/>
        <v>0</v>
      </c>
      <c r="J6362" t="s">
        <v>3686</v>
      </c>
    </row>
    <row r="6363" spans="1:10" hidden="1">
      <c r="A6363">
        <v>24</v>
      </c>
      <c r="B6363">
        <v>0</v>
      </c>
      <c r="C6363">
        <v>5</v>
      </c>
      <c r="D6363">
        <v>5825</v>
      </c>
      <c r="E6363">
        <v>0</v>
      </c>
      <c r="F6363">
        <v>1</v>
      </c>
      <c r="G6363">
        <v>44.55</v>
      </c>
      <c r="H6363">
        <v>67.59</v>
      </c>
      <c r="I6363">
        <f t="shared" si="99"/>
        <v>0</v>
      </c>
      <c r="J6363" t="s">
        <v>3751</v>
      </c>
    </row>
    <row r="6364" spans="1:10" hidden="1">
      <c r="A6364">
        <v>25</v>
      </c>
      <c r="B6364">
        <v>0</v>
      </c>
      <c r="C6364">
        <v>5</v>
      </c>
      <c r="D6364">
        <v>4278</v>
      </c>
      <c r="E6364">
        <v>0</v>
      </c>
      <c r="F6364">
        <v>62</v>
      </c>
      <c r="G6364">
        <v>19.850000000000001</v>
      </c>
      <c r="H6364">
        <v>2132.19</v>
      </c>
      <c r="I6364">
        <f t="shared" si="99"/>
        <v>0</v>
      </c>
      <c r="J6364" t="s">
        <v>3686</v>
      </c>
    </row>
    <row r="6365" spans="1:10" hidden="1">
      <c r="A6365">
        <v>29</v>
      </c>
      <c r="B6365">
        <v>0</v>
      </c>
      <c r="C6365">
        <v>5</v>
      </c>
      <c r="D6365">
        <v>5514</v>
      </c>
      <c r="E6365">
        <v>1</v>
      </c>
      <c r="F6365">
        <v>72</v>
      </c>
      <c r="G6365">
        <v>25.85</v>
      </c>
      <c r="H6365">
        <v>4460.63</v>
      </c>
      <c r="I6365">
        <f t="shared" si="99"/>
        <v>0</v>
      </c>
      <c r="J6365" t="s">
        <v>3686</v>
      </c>
    </row>
    <row r="6366" spans="1:10" hidden="1">
      <c r="A6366">
        <v>27</v>
      </c>
      <c r="B6366">
        <v>3</v>
      </c>
      <c r="C6366">
        <v>5</v>
      </c>
      <c r="D6366">
        <v>2609</v>
      </c>
      <c r="E6366">
        <v>2</v>
      </c>
      <c r="F6366">
        <v>32</v>
      </c>
      <c r="G6366">
        <v>36.25</v>
      </c>
      <c r="H6366">
        <v>1151.05</v>
      </c>
      <c r="I6366">
        <f t="shared" si="99"/>
        <v>0</v>
      </c>
      <c r="J6366" t="s">
        <v>3686</v>
      </c>
    </row>
    <row r="6367" spans="1:10" hidden="1">
      <c r="A6367">
        <v>29</v>
      </c>
      <c r="B6367">
        <v>0</v>
      </c>
      <c r="C6367">
        <v>5</v>
      </c>
      <c r="D6367">
        <v>5306</v>
      </c>
      <c r="E6367">
        <v>0</v>
      </c>
      <c r="F6367">
        <v>72</v>
      </c>
      <c r="G6367">
        <v>21.15</v>
      </c>
      <c r="H6367">
        <v>3039.53</v>
      </c>
      <c r="I6367">
        <f t="shared" si="99"/>
        <v>0</v>
      </c>
      <c r="J6367" t="s">
        <v>3686</v>
      </c>
    </row>
    <row r="6368" spans="1:10" hidden="1">
      <c r="A6368">
        <v>36</v>
      </c>
      <c r="B6368">
        <v>0</v>
      </c>
      <c r="C6368">
        <v>5</v>
      </c>
      <c r="D6368">
        <v>4993</v>
      </c>
      <c r="E6368">
        <v>0</v>
      </c>
      <c r="F6368">
        <v>52</v>
      </c>
      <c r="G6368">
        <v>110.75</v>
      </c>
      <c r="H6368">
        <v>7023.82</v>
      </c>
      <c r="I6368">
        <f t="shared" si="99"/>
        <v>0</v>
      </c>
      <c r="J6368" t="s">
        <v>3686</v>
      </c>
    </row>
    <row r="6369" spans="1:10" hidden="1">
      <c r="A6369">
        <v>48</v>
      </c>
      <c r="B6369">
        <v>1</v>
      </c>
      <c r="C6369">
        <v>5</v>
      </c>
      <c r="D6369">
        <v>4107</v>
      </c>
      <c r="E6369">
        <v>8</v>
      </c>
      <c r="F6369">
        <v>29</v>
      </c>
      <c r="G6369">
        <v>35.65</v>
      </c>
      <c r="H6369">
        <v>1000.08</v>
      </c>
      <c r="I6369">
        <f t="shared" si="99"/>
        <v>0</v>
      </c>
      <c r="J6369" t="s">
        <v>3686</v>
      </c>
    </row>
    <row r="6370" spans="1:10" hidden="1">
      <c r="A6370">
        <v>30</v>
      </c>
      <c r="B6370">
        <v>0</v>
      </c>
      <c r="C6370">
        <v>5</v>
      </c>
      <c r="D6370">
        <v>4045</v>
      </c>
      <c r="E6370">
        <v>1</v>
      </c>
      <c r="F6370">
        <v>16</v>
      </c>
      <c r="G6370">
        <v>91.55</v>
      </c>
      <c r="H6370">
        <v>1787.09</v>
      </c>
      <c r="I6370">
        <f t="shared" si="99"/>
        <v>0</v>
      </c>
      <c r="J6370" t="s">
        <v>3686</v>
      </c>
    </row>
    <row r="6371" spans="1:10" hidden="1">
      <c r="A6371">
        <v>75</v>
      </c>
      <c r="B6371">
        <v>0</v>
      </c>
      <c r="C6371">
        <v>5</v>
      </c>
      <c r="D6371">
        <v>6055</v>
      </c>
      <c r="E6371">
        <v>0</v>
      </c>
      <c r="F6371">
        <v>64</v>
      </c>
      <c r="G6371">
        <v>43.85</v>
      </c>
      <c r="H6371">
        <v>2781</v>
      </c>
      <c r="I6371">
        <f t="shared" si="99"/>
        <v>0</v>
      </c>
      <c r="J6371" t="s">
        <v>3686</v>
      </c>
    </row>
    <row r="6372" spans="1:10" hidden="1">
      <c r="A6372">
        <v>67</v>
      </c>
      <c r="B6372">
        <v>1</v>
      </c>
      <c r="C6372">
        <v>5</v>
      </c>
      <c r="D6372">
        <v>2563</v>
      </c>
      <c r="E6372">
        <v>7</v>
      </c>
      <c r="F6372">
        <v>14</v>
      </c>
      <c r="G6372">
        <v>80.900000000000006</v>
      </c>
      <c r="H6372">
        <v>1715.88</v>
      </c>
      <c r="I6372">
        <f t="shared" si="99"/>
        <v>0</v>
      </c>
      <c r="J6372" t="s">
        <v>3686</v>
      </c>
    </row>
    <row r="6373" spans="1:10" hidden="1">
      <c r="A6373">
        <v>66</v>
      </c>
      <c r="B6373">
        <v>0</v>
      </c>
      <c r="C6373">
        <v>5</v>
      </c>
      <c r="D6373">
        <v>4274</v>
      </c>
      <c r="E6373">
        <v>4</v>
      </c>
      <c r="F6373">
        <v>30</v>
      </c>
      <c r="G6373">
        <v>80.8</v>
      </c>
      <c r="H6373">
        <v>2847.5</v>
      </c>
      <c r="I6373">
        <f t="shared" si="99"/>
        <v>0</v>
      </c>
      <c r="J6373" t="s">
        <v>3686</v>
      </c>
    </row>
    <row r="6374" spans="1:10" hidden="1">
      <c r="A6374">
        <v>77</v>
      </c>
      <c r="B6374">
        <v>0</v>
      </c>
      <c r="C6374">
        <v>5</v>
      </c>
      <c r="D6374">
        <v>2968</v>
      </c>
      <c r="E6374">
        <v>0</v>
      </c>
      <c r="F6374">
        <v>1</v>
      </c>
      <c r="G6374">
        <v>20.399999999999999</v>
      </c>
      <c r="H6374">
        <v>38.21</v>
      </c>
      <c r="I6374">
        <f t="shared" si="99"/>
        <v>0</v>
      </c>
      <c r="J6374" t="s">
        <v>3751</v>
      </c>
    </row>
    <row r="6375" spans="1:10" hidden="1">
      <c r="A6375">
        <v>33</v>
      </c>
      <c r="B6375">
        <v>3</v>
      </c>
      <c r="C6375">
        <v>5</v>
      </c>
      <c r="D6375">
        <v>4368</v>
      </c>
      <c r="E6375">
        <v>9</v>
      </c>
      <c r="F6375">
        <v>24</v>
      </c>
      <c r="G6375">
        <v>21.1</v>
      </c>
      <c r="H6375">
        <v>985.05</v>
      </c>
      <c r="I6375">
        <f t="shared" si="99"/>
        <v>0</v>
      </c>
      <c r="J6375" t="s">
        <v>3686</v>
      </c>
    </row>
    <row r="6376" spans="1:10" hidden="1">
      <c r="A6376">
        <v>24</v>
      </c>
      <c r="B6376">
        <v>0</v>
      </c>
      <c r="C6376">
        <v>5</v>
      </c>
      <c r="D6376">
        <v>4476</v>
      </c>
      <c r="E6376">
        <v>0</v>
      </c>
      <c r="F6376">
        <v>7</v>
      </c>
      <c r="G6376">
        <v>20.75</v>
      </c>
      <c r="H6376">
        <v>471.43</v>
      </c>
      <c r="I6376">
        <f t="shared" si="99"/>
        <v>0</v>
      </c>
      <c r="J6376" t="s">
        <v>3686</v>
      </c>
    </row>
    <row r="6377" spans="1:10" hidden="1">
      <c r="A6377">
        <v>31</v>
      </c>
      <c r="B6377">
        <v>0</v>
      </c>
      <c r="C6377">
        <v>5</v>
      </c>
      <c r="D6377">
        <v>2994</v>
      </c>
      <c r="E6377">
        <v>0</v>
      </c>
      <c r="F6377">
        <v>41</v>
      </c>
      <c r="G6377">
        <v>56.3</v>
      </c>
      <c r="H6377">
        <v>3859.27</v>
      </c>
      <c r="I6377">
        <f t="shared" si="99"/>
        <v>0</v>
      </c>
      <c r="J6377" t="s">
        <v>3686</v>
      </c>
    </row>
    <row r="6378" spans="1:10" hidden="1">
      <c r="A6378">
        <v>51</v>
      </c>
      <c r="B6378">
        <v>3</v>
      </c>
      <c r="C6378">
        <v>5</v>
      </c>
      <c r="D6378">
        <v>5617</v>
      </c>
      <c r="E6378">
        <v>5</v>
      </c>
      <c r="F6378">
        <v>66</v>
      </c>
      <c r="G6378">
        <v>25.3</v>
      </c>
      <c r="H6378">
        <v>4216.6499999999996</v>
      </c>
      <c r="I6378">
        <f t="shared" si="99"/>
        <v>0</v>
      </c>
      <c r="J6378" t="s">
        <v>3686</v>
      </c>
    </row>
    <row r="6379" spans="1:10" hidden="1">
      <c r="A6379">
        <v>44</v>
      </c>
      <c r="B6379">
        <v>0</v>
      </c>
      <c r="C6379">
        <v>5</v>
      </c>
      <c r="D6379">
        <v>4768</v>
      </c>
      <c r="E6379">
        <v>4</v>
      </c>
      <c r="F6379">
        <v>55</v>
      </c>
      <c r="G6379">
        <v>103.65</v>
      </c>
      <c r="H6379">
        <v>7527.95</v>
      </c>
      <c r="I6379">
        <f t="shared" si="99"/>
        <v>0</v>
      </c>
      <c r="J6379" t="s">
        <v>3686</v>
      </c>
    </row>
    <row r="6380" spans="1:10" hidden="1">
      <c r="A6380">
        <v>40</v>
      </c>
      <c r="B6380">
        <v>3</v>
      </c>
      <c r="C6380">
        <v>5</v>
      </c>
      <c r="D6380">
        <v>3007</v>
      </c>
      <c r="E6380">
        <v>10</v>
      </c>
      <c r="F6380">
        <v>1</v>
      </c>
      <c r="G6380">
        <v>19.2</v>
      </c>
      <c r="H6380">
        <v>51.98</v>
      </c>
      <c r="I6380">
        <f t="shared" si="99"/>
        <v>0</v>
      </c>
      <c r="J6380" t="s">
        <v>3751</v>
      </c>
    </row>
    <row r="6381" spans="1:10" hidden="1">
      <c r="A6381">
        <v>59</v>
      </c>
      <c r="B6381">
        <v>2</v>
      </c>
      <c r="C6381">
        <v>5</v>
      </c>
      <c r="D6381">
        <v>2405</v>
      </c>
      <c r="E6381">
        <v>0</v>
      </c>
      <c r="F6381">
        <v>46</v>
      </c>
      <c r="G6381">
        <v>99.8</v>
      </c>
      <c r="H6381">
        <v>5196.71</v>
      </c>
      <c r="I6381">
        <f t="shared" si="99"/>
        <v>0</v>
      </c>
      <c r="J6381" t="s">
        <v>3686</v>
      </c>
    </row>
    <row r="6382" spans="1:10" hidden="1">
      <c r="A6382">
        <v>54</v>
      </c>
      <c r="B6382">
        <v>0</v>
      </c>
      <c r="C6382">
        <v>5</v>
      </c>
      <c r="D6382">
        <v>6011</v>
      </c>
      <c r="E6382">
        <v>8</v>
      </c>
      <c r="F6382">
        <v>72</v>
      </c>
      <c r="G6382">
        <v>25.4</v>
      </c>
      <c r="H6382">
        <v>2095.9</v>
      </c>
      <c r="I6382">
        <f t="shared" si="99"/>
        <v>0</v>
      </c>
      <c r="J6382" t="s">
        <v>3686</v>
      </c>
    </row>
    <row r="6383" spans="1:10" hidden="1">
      <c r="A6383">
        <v>57</v>
      </c>
      <c r="B6383">
        <v>0</v>
      </c>
      <c r="C6383">
        <v>5</v>
      </c>
      <c r="D6383">
        <v>5581</v>
      </c>
      <c r="E6383">
        <v>0</v>
      </c>
      <c r="F6383">
        <v>31</v>
      </c>
      <c r="G6383">
        <v>20.9</v>
      </c>
      <c r="H6383">
        <v>1500.31</v>
      </c>
      <c r="I6383">
        <f t="shared" si="99"/>
        <v>0</v>
      </c>
      <c r="J6383" t="s">
        <v>3686</v>
      </c>
    </row>
    <row r="6384" spans="1:10" hidden="1">
      <c r="A6384">
        <v>26</v>
      </c>
      <c r="B6384">
        <v>0</v>
      </c>
      <c r="C6384">
        <v>5</v>
      </c>
      <c r="D6384">
        <v>5597</v>
      </c>
      <c r="E6384">
        <v>0</v>
      </c>
      <c r="F6384">
        <v>11</v>
      </c>
      <c r="G6384">
        <v>20.350000000000001</v>
      </c>
      <c r="H6384">
        <v>741.93</v>
      </c>
      <c r="I6384">
        <f t="shared" si="99"/>
        <v>0</v>
      </c>
      <c r="J6384" t="s">
        <v>3686</v>
      </c>
    </row>
    <row r="6385" spans="1:10" hidden="1">
      <c r="A6385">
        <v>40</v>
      </c>
      <c r="B6385">
        <v>3</v>
      </c>
      <c r="C6385">
        <v>5</v>
      </c>
      <c r="D6385">
        <v>5865</v>
      </c>
      <c r="E6385">
        <v>1</v>
      </c>
      <c r="F6385">
        <v>24</v>
      </c>
      <c r="G6385">
        <v>24.2</v>
      </c>
      <c r="H6385">
        <v>785.93</v>
      </c>
      <c r="I6385">
        <f t="shared" si="99"/>
        <v>0</v>
      </c>
      <c r="J6385" t="s">
        <v>3686</v>
      </c>
    </row>
    <row r="6386" spans="1:10" hidden="1">
      <c r="A6386">
        <v>52</v>
      </c>
      <c r="B6386">
        <v>0</v>
      </c>
      <c r="C6386">
        <v>5</v>
      </c>
      <c r="D6386">
        <v>5203</v>
      </c>
      <c r="E6386">
        <v>0</v>
      </c>
      <c r="F6386">
        <v>1</v>
      </c>
      <c r="G6386">
        <v>20.3</v>
      </c>
      <c r="H6386">
        <v>49.49</v>
      </c>
      <c r="I6386">
        <f t="shared" si="99"/>
        <v>0</v>
      </c>
      <c r="J6386" t="s">
        <v>3751</v>
      </c>
    </row>
    <row r="6387" spans="1:10" hidden="1">
      <c r="A6387">
        <v>43</v>
      </c>
      <c r="B6387">
        <v>0</v>
      </c>
      <c r="C6387">
        <v>5</v>
      </c>
      <c r="D6387">
        <v>2753</v>
      </c>
      <c r="E6387">
        <v>7</v>
      </c>
      <c r="F6387">
        <v>26</v>
      </c>
      <c r="G6387">
        <v>73.05</v>
      </c>
      <c r="H6387">
        <v>2567.9699999999998</v>
      </c>
      <c r="I6387">
        <f t="shared" si="99"/>
        <v>0</v>
      </c>
      <c r="J6387" t="s">
        <v>3686</v>
      </c>
    </row>
    <row r="6388" spans="1:10" hidden="1">
      <c r="A6388">
        <v>58</v>
      </c>
      <c r="B6388">
        <v>3</v>
      </c>
      <c r="C6388">
        <v>5</v>
      </c>
      <c r="D6388">
        <v>5518</v>
      </c>
      <c r="E6388">
        <v>0</v>
      </c>
      <c r="F6388">
        <v>6</v>
      </c>
      <c r="G6388">
        <v>19</v>
      </c>
      <c r="H6388">
        <v>285.56</v>
      </c>
      <c r="I6388">
        <f t="shared" si="99"/>
        <v>0</v>
      </c>
      <c r="J6388" t="s">
        <v>3686</v>
      </c>
    </row>
    <row r="6389" spans="1:10" hidden="1">
      <c r="A6389">
        <v>22</v>
      </c>
      <c r="B6389">
        <v>0</v>
      </c>
      <c r="C6389">
        <v>5</v>
      </c>
      <c r="D6389">
        <v>4284</v>
      </c>
      <c r="E6389">
        <v>0</v>
      </c>
      <c r="F6389">
        <v>25</v>
      </c>
      <c r="G6389">
        <v>48.25</v>
      </c>
      <c r="H6389">
        <v>1293.8</v>
      </c>
      <c r="I6389">
        <f t="shared" si="99"/>
        <v>0</v>
      </c>
      <c r="J6389" t="s">
        <v>3686</v>
      </c>
    </row>
    <row r="6390" spans="1:10" hidden="1">
      <c r="A6390">
        <v>35</v>
      </c>
      <c r="B6390">
        <v>0</v>
      </c>
      <c r="C6390">
        <v>5</v>
      </c>
      <c r="D6390">
        <v>3612</v>
      </c>
      <c r="E6390">
        <v>0</v>
      </c>
      <c r="F6390">
        <v>19</v>
      </c>
      <c r="G6390">
        <v>24.7</v>
      </c>
      <c r="H6390">
        <v>689.54</v>
      </c>
      <c r="I6390">
        <f t="shared" si="99"/>
        <v>0</v>
      </c>
      <c r="J6390" t="s">
        <v>3686</v>
      </c>
    </row>
    <row r="6391" spans="1:10" hidden="1">
      <c r="A6391">
        <v>38</v>
      </c>
      <c r="B6391">
        <v>0</v>
      </c>
      <c r="C6391">
        <v>5</v>
      </c>
      <c r="D6391">
        <v>2968</v>
      </c>
      <c r="E6391">
        <v>7</v>
      </c>
      <c r="F6391">
        <v>1</v>
      </c>
      <c r="G6391">
        <v>74.3</v>
      </c>
      <c r="H6391">
        <v>92.14</v>
      </c>
      <c r="I6391">
        <f t="shared" si="99"/>
        <v>0</v>
      </c>
      <c r="J6391" t="s">
        <v>3751</v>
      </c>
    </row>
    <row r="6392" spans="1:10" hidden="1">
      <c r="A6392">
        <v>20</v>
      </c>
      <c r="B6392">
        <v>0</v>
      </c>
      <c r="C6392">
        <v>5</v>
      </c>
      <c r="D6392">
        <v>6100</v>
      </c>
      <c r="E6392">
        <v>0</v>
      </c>
      <c r="F6392">
        <v>64</v>
      </c>
      <c r="G6392">
        <v>102.1</v>
      </c>
      <c r="H6392">
        <v>7332.58</v>
      </c>
      <c r="I6392">
        <f t="shared" si="99"/>
        <v>0</v>
      </c>
      <c r="J6392" t="s">
        <v>3686</v>
      </c>
    </row>
    <row r="6393" spans="1:10" hidden="1">
      <c r="A6393">
        <v>62</v>
      </c>
      <c r="B6393">
        <v>0</v>
      </c>
      <c r="C6393">
        <v>5</v>
      </c>
      <c r="D6393">
        <v>5111</v>
      </c>
      <c r="E6393">
        <v>0</v>
      </c>
      <c r="F6393">
        <v>16</v>
      </c>
      <c r="G6393">
        <v>74.45</v>
      </c>
      <c r="H6393">
        <v>1613.67</v>
      </c>
      <c r="I6393">
        <f t="shared" si="99"/>
        <v>0</v>
      </c>
      <c r="J6393" t="s">
        <v>3686</v>
      </c>
    </row>
    <row r="6394" spans="1:10" hidden="1">
      <c r="A6394">
        <v>76</v>
      </c>
      <c r="B6394">
        <v>0</v>
      </c>
      <c r="C6394">
        <v>5</v>
      </c>
      <c r="D6394">
        <v>2422</v>
      </c>
      <c r="E6394">
        <v>0</v>
      </c>
      <c r="F6394">
        <v>1</v>
      </c>
      <c r="G6394">
        <v>70.2</v>
      </c>
      <c r="H6394">
        <v>92.54</v>
      </c>
      <c r="I6394">
        <f t="shared" si="99"/>
        <v>0</v>
      </c>
      <c r="J6394" t="s">
        <v>3751</v>
      </c>
    </row>
    <row r="6395" spans="1:10" hidden="1">
      <c r="A6395">
        <v>67</v>
      </c>
      <c r="B6395">
        <v>0</v>
      </c>
      <c r="C6395">
        <v>5</v>
      </c>
      <c r="D6395">
        <v>4277</v>
      </c>
      <c r="E6395">
        <v>0</v>
      </c>
      <c r="F6395">
        <v>54</v>
      </c>
      <c r="G6395">
        <v>72.099999999999994</v>
      </c>
      <c r="H6395">
        <v>6339.27</v>
      </c>
      <c r="I6395">
        <f t="shared" si="99"/>
        <v>0</v>
      </c>
      <c r="J6395" t="s">
        <v>3686</v>
      </c>
    </row>
    <row r="6396" spans="1:10" hidden="1">
      <c r="A6396">
        <v>70</v>
      </c>
      <c r="B6396">
        <v>0</v>
      </c>
      <c r="C6396">
        <v>5</v>
      </c>
      <c r="D6396">
        <v>5346</v>
      </c>
      <c r="E6396">
        <v>0</v>
      </c>
      <c r="F6396">
        <v>6</v>
      </c>
      <c r="G6396">
        <v>20.7</v>
      </c>
      <c r="H6396">
        <v>159.07</v>
      </c>
      <c r="I6396">
        <f t="shared" si="99"/>
        <v>0</v>
      </c>
      <c r="J6396" t="s">
        <v>3686</v>
      </c>
    </row>
    <row r="6397" spans="1:10" hidden="1">
      <c r="A6397">
        <v>69</v>
      </c>
      <c r="B6397">
        <v>0</v>
      </c>
      <c r="C6397">
        <v>5</v>
      </c>
      <c r="D6397">
        <v>2691</v>
      </c>
      <c r="E6397">
        <v>0</v>
      </c>
      <c r="F6397">
        <v>36</v>
      </c>
      <c r="G6397">
        <v>19.55</v>
      </c>
      <c r="H6397">
        <v>2108.63</v>
      </c>
      <c r="I6397">
        <f t="shared" si="99"/>
        <v>0</v>
      </c>
      <c r="J6397" t="s">
        <v>3686</v>
      </c>
    </row>
    <row r="6398" spans="1:10" hidden="1">
      <c r="A6398">
        <v>68</v>
      </c>
      <c r="B6398">
        <v>0</v>
      </c>
      <c r="C6398">
        <v>5</v>
      </c>
      <c r="D6398">
        <v>4521</v>
      </c>
      <c r="E6398">
        <v>0</v>
      </c>
      <c r="F6398">
        <v>4</v>
      </c>
      <c r="G6398">
        <v>50.8</v>
      </c>
      <c r="H6398">
        <v>209.82</v>
      </c>
      <c r="I6398">
        <f t="shared" si="99"/>
        <v>0</v>
      </c>
      <c r="J6398" t="s">
        <v>3686</v>
      </c>
    </row>
    <row r="6399" spans="1:10" hidden="1">
      <c r="A6399">
        <v>31</v>
      </c>
      <c r="B6399">
        <v>0</v>
      </c>
      <c r="C6399">
        <v>5</v>
      </c>
      <c r="D6399">
        <v>5626</v>
      </c>
      <c r="E6399">
        <v>0</v>
      </c>
      <c r="F6399">
        <v>1</v>
      </c>
      <c r="G6399">
        <v>19.3</v>
      </c>
      <c r="H6399">
        <v>35.659999999999997</v>
      </c>
      <c r="I6399">
        <f t="shared" si="99"/>
        <v>0</v>
      </c>
      <c r="J6399" t="s">
        <v>3751</v>
      </c>
    </row>
    <row r="6400" spans="1:10" hidden="1">
      <c r="A6400">
        <v>47</v>
      </c>
      <c r="B6400">
        <v>0</v>
      </c>
      <c r="C6400">
        <v>5</v>
      </c>
      <c r="D6400">
        <v>4790</v>
      </c>
      <c r="E6400">
        <v>0</v>
      </c>
      <c r="F6400">
        <v>23</v>
      </c>
      <c r="G6400">
        <v>49.7</v>
      </c>
      <c r="H6400">
        <v>2203.23</v>
      </c>
      <c r="I6400">
        <f t="shared" si="99"/>
        <v>0</v>
      </c>
      <c r="J6400" t="s">
        <v>3686</v>
      </c>
    </row>
    <row r="6401" spans="1:10" hidden="1">
      <c r="A6401">
        <v>58</v>
      </c>
      <c r="B6401">
        <v>0</v>
      </c>
      <c r="C6401">
        <v>5</v>
      </c>
      <c r="D6401">
        <v>2511</v>
      </c>
      <c r="E6401">
        <v>0</v>
      </c>
      <c r="F6401">
        <v>38</v>
      </c>
      <c r="G6401">
        <v>103.65</v>
      </c>
      <c r="H6401">
        <v>5038.6000000000004</v>
      </c>
      <c r="I6401">
        <f t="shared" si="99"/>
        <v>0</v>
      </c>
      <c r="J6401" t="s">
        <v>3686</v>
      </c>
    </row>
    <row r="6402" spans="1:10" hidden="1">
      <c r="A6402">
        <v>50</v>
      </c>
      <c r="B6402">
        <v>0</v>
      </c>
      <c r="C6402">
        <v>5</v>
      </c>
      <c r="D6402">
        <v>4374</v>
      </c>
      <c r="E6402">
        <v>0</v>
      </c>
      <c r="F6402">
        <v>44</v>
      </c>
      <c r="G6402">
        <v>73.849999999999994</v>
      </c>
      <c r="H6402">
        <v>5293.04</v>
      </c>
      <c r="I6402">
        <f t="shared" ref="I6402:I6465" si="100">IF(J6402="Churned",1,0)</f>
        <v>0</v>
      </c>
      <c r="J6402" t="s">
        <v>3686</v>
      </c>
    </row>
    <row r="6403" spans="1:10" hidden="1">
      <c r="A6403">
        <v>44</v>
      </c>
      <c r="B6403">
        <v>0</v>
      </c>
      <c r="C6403">
        <v>5</v>
      </c>
      <c r="D6403">
        <v>3273</v>
      </c>
      <c r="E6403">
        <v>0</v>
      </c>
      <c r="F6403">
        <v>36</v>
      </c>
      <c r="G6403">
        <v>91.95</v>
      </c>
      <c r="H6403">
        <v>3690.81</v>
      </c>
      <c r="I6403">
        <f t="shared" si="100"/>
        <v>0</v>
      </c>
      <c r="J6403" t="s">
        <v>3686</v>
      </c>
    </row>
    <row r="6404" spans="1:10" hidden="1">
      <c r="A6404">
        <v>22</v>
      </c>
      <c r="B6404">
        <v>0</v>
      </c>
      <c r="C6404">
        <v>5</v>
      </c>
      <c r="D6404">
        <v>2893</v>
      </c>
      <c r="E6404">
        <v>0</v>
      </c>
      <c r="F6404">
        <v>9</v>
      </c>
      <c r="G6404">
        <v>90.1</v>
      </c>
      <c r="H6404">
        <v>1176.8</v>
      </c>
      <c r="I6404">
        <f t="shared" si="100"/>
        <v>0</v>
      </c>
      <c r="J6404" t="s">
        <v>3686</v>
      </c>
    </row>
    <row r="6405" spans="1:10" hidden="1">
      <c r="A6405">
        <v>69</v>
      </c>
      <c r="B6405">
        <v>0</v>
      </c>
      <c r="C6405">
        <v>5</v>
      </c>
      <c r="D6405">
        <v>3575</v>
      </c>
      <c r="E6405">
        <v>0</v>
      </c>
      <c r="F6405">
        <v>1</v>
      </c>
      <c r="G6405">
        <v>45.3</v>
      </c>
      <c r="H6405">
        <v>92.66</v>
      </c>
      <c r="I6405">
        <f t="shared" si="100"/>
        <v>0</v>
      </c>
      <c r="J6405" t="s">
        <v>3751</v>
      </c>
    </row>
    <row r="6406" spans="1:10" hidden="1">
      <c r="A6406">
        <v>74</v>
      </c>
      <c r="B6406">
        <v>0</v>
      </c>
      <c r="C6406">
        <v>5</v>
      </c>
      <c r="D6406">
        <v>2510</v>
      </c>
      <c r="E6406">
        <v>0</v>
      </c>
      <c r="F6406">
        <v>26</v>
      </c>
      <c r="G6406">
        <v>50.35</v>
      </c>
      <c r="H6406">
        <v>1277.5</v>
      </c>
      <c r="I6406">
        <f t="shared" si="100"/>
        <v>0</v>
      </c>
      <c r="J6406" t="s">
        <v>3686</v>
      </c>
    </row>
    <row r="6407" spans="1:10" hidden="1">
      <c r="A6407">
        <v>66</v>
      </c>
      <c r="B6407">
        <v>3</v>
      </c>
      <c r="C6407">
        <v>5</v>
      </c>
      <c r="D6407">
        <v>4970</v>
      </c>
      <c r="E6407">
        <v>7</v>
      </c>
      <c r="F6407">
        <v>32</v>
      </c>
      <c r="G6407">
        <v>86.1</v>
      </c>
      <c r="H6407">
        <v>3706.87</v>
      </c>
      <c r="I6407">
        <f t="shared" si="100"/>
        <v>0</v>
      </c>
      <c r="J6407" t="s">
        <v>3686</v>
      </c>
    </row>
    <row r="6408" spans="1:10" hidden="1">
      <c r="A6408">
        <v>25</v>
      </c>
      <c r="B6408">
        <v>1</v>
      </c>
      <c r="C6408">
        <v>5</v>
      </c>
      <c r="D6408">
        <v>4950</v>
      </c>
      <c r="E6408">
        <v>5</v>
      </c>
      <c r="F6408">
        <v>10</v>
      </c>
      <c r="G6408">
        <v>25.75</v>
      </c>
      <c r="H6408">
        <v>485.8</v>
      </c>
      <c r="I6408">
        <f t="shared" si="100"/>
        <v>0</v>
      </c>
      <c r="J6408" t="s">
        <v>3686</v>
      </c>
    </row>
    <row r="6409" spans="1:10" hidden="1">
      <c r="A6409">
        <v>47</v>
      </c>
      <c r="B6409">
        <v>0</v>
      </c>
      <c r="C6409">
        <v>5</v>
      </c>
      <c r="D6409">
        <v>3185</v>
      </c>
      <c r="E6409">
        <v>0</v>
      </c>
      <c r="F6409">
        <v>14</v>
      </c>
      <c r="G6409">
        <v>50.45</v>
      </c>
      <c r="H6409">
        <v>1454.53</v>
      </c>
      <c r="I6409">
        <f t="shared" si="100"/>
        <v>0</v>
      </c>
      <c r="J6409" t="s">
        <v>3686</v>
      </c>
    </row>
    <row r="6410" spans="1:10" hidden="1">
      <c r="A6410">
        <v>45</v>
      </c>
      <c r="B6410">
        <v>0</v>
      </c>
      <c r="C6410">
        <v>5</v>
      </c>
      <c r="D6410">
        <v>4650</v>
      </c>
      <c r="E6410">
        <v>0</v>
      </c>
      <c r="F6410">
        <v>17</v>
      </c>
      <c r="G6410">
        <v>20.149999999999999</v>
      </c>
      <c r="H6410">
        <v>428.11</v>
      </c>
      <c r="I6410">
        <f t="shared" si="100"/>
        <v>0</v>
      </c>
      <c r="J6410" t="s">
        <v>3686</v>
      </c>
    </row>
    <row r="6411" spans="1:10" hidden="1">
      <c r="A6411">
        <v>39</v>
      </c>
      <c r="B6411">
        <v>0</v>
      </c>
      <c r="C6411">
        <v>5</v>
      </c>
      <c r="D6411">
        <v>4408</v>
      </c>
      <c r="E6411">
        <v>6</v>
      </c>
      <c r="F6411">
        <v>57</v>
      </c>
      <c r="G6411">
        <v>19.899999999999999</v>
      </c>
      <c r="H6411">
        <v>3672.62</v>
      </c>
      <c r="I6411">
        <f t="shared" si="100"/>
        <v>0</v>
      </c>
      <c r="J6411" t="s">
        <v>3686</v>
      </c>
    </row>
    <row r="6412" spans="1:10" hidden="1">
      <c r="A6412">
        <v>25</v>
      </c>
      <c r="B6412">
        <v>3</v>
      </c>
      <c r="C6412">
        <v>5</v>
      </c>
      <c r="D6412">
        <v>4272</v>
      </c>
      <c r="E6412">
        <v>10</v>
      </c>
      <c r="F6412">
        <v>9</v>
      </c>
      <c r="G6412">
        <v>20.25</v>
      </c>
      <c r="H6412">
        <v>285.3</v>
      </c>
      <c r="I6412">
        <f t="shared" si="100"/>
        <v>0</v>
      </c>
      <c r="J6412" t="s">
        <v>3686</v>
      </c>
    </row>
    <row r="6413" spans="1:10" hidden="1">
      <c r="A6413">
        <v>35</v>
      </c>
      <c r="B6413">
        <v>3</v>
      </c>
      <c r="C6413">
        <v>5</v>
      </c>
      <c r="D6413">
        <v>4132</v>
      </c>
      <c r="E6413">
        <v>4</v>
      </c>
      <c r="F6413">
        <v>51</v>
      </c>
      <c r="G6413">
        <v>56.15</v>
      </c>
      <c r="H6413">
        <v>2898.95</v>
      </c>
      <c r="I6413">
        <f t="shared" si="100"/>
        <v>0</v>
      </c>
      <c r="J6413" t="s">
        <v>3686</v>
      </c>
    </row>
    <row r="6414" spans="1:10" hidden="1">
      <c r="A6414">
        <v>43</v>
      </c>
      <c r="B6414">
        <v>0</v>
      </c>
      <c r="C6414">
        <v>5</v>
      </c>
      <c r="D6414">
        <v>2732</v>
      </c>
      <c r="E6414">
        <v>0</v>
      </c>
      <c r="F6414">
        <v>1</v>
      </c>
      <c r="G6414">
        <v>19.95</v>
      </c>
      <c r="H6414">
        <v>58.79</v>
      </c>
      <c r="I6414">
        <f t="shared" si="100"/>
        <v>0</v>
      </c>
      <c r="J6414" t="s">
        <v>3751</v>
      </c>
    </row>
    <row r="6415" spans="1:10" hidden="1">
      <c r="A6415">
        <v>59</v>
      </c>
      <c r="B6415">
        <v>1</v>
      </c>
      <c r="C6415">
        <v>5</v>
      </c>
      <c r="D6415">
        <v>3386</v>
      </c>
      <c r="E6415">
        <v>4</v>
      </c>
      <c r="F6415">
        <v>26</v>
      </c>
      <c r="G6415">
        <v>50.35</v>
      </c>
      <c r="H6415">
        <v>1405.92</v>
      </c>
      <c r="I6415">
        <f t="shared" si="100"/>
        <v>0</v>
      </c>
      <c r="J6415" t="s">
        <v>3686</v>
      </c>
    </row>
    <row r="6416" spans="1:10" hidden="1">
      <c r="A6416">
        <v>42</v>
      </c>
      <c r="B6416">
        <v>0</v>
      </c>
      <c r="C6416">
        <v>5</v>
      </c>
      <c r="D6416">
        <v>5832</v>
      </c>
      <c r="E6416">
        <v>0</v>
      </c>
      <c r="F6416">
        <v>24</v>
      </c>
      <c r="G6416">
        <v>49.7</v>
      </c>
      <c r="H6416">
        <v>2096.12</v>
      </c>
      <c r="I6416">
        <f t="shared" si="100"/>
        <v>0</v>
      </c>
      <c r="J6416" t="s">
        <v>3686</v>
      </c>
    </row>
    <row r="6417" spans="1:10" hidden="1">
      <c r="A6417">
        <v>58</v>
      </c>
      <c r="B6417">
        <v>2</v>
      </c>
      <c r="C6417">
        <v>5</v>
      </c>
      <c r="D6417">
        <v>4654</v>
      </c>
      <c r="E6417">
        <v>6</v>
      </c>
      <c r="F6417">
        <v>24</v>
      </c>
      <c r="G6417">
        <v>20.8</v>
      </c>
      <c r="H6417">
        <v>1089.81</v>
      </c>
      <c r="I6417">
        <f t="shared" si="100"/>
        <v>0</v>
      </c>
      <c r="J6417" t="s">
        <v>3686</v>
      </c>
    </row>
    <row r="6418" spans="1:10" hidden="1">
      <c r="A6418">
        <v>32</v>
      </c>
      <c r="B6418">
        <v>1</v>
      </c>
      <c r="C6418">
        <v>5</v>
      </c>
      <c r="D6418">
        <v>3044</v>
      </c>
      <c r="E6418">
        <v>0</v>
      </c>
      <c r="F6418">
        <v>10</v>
      </c>
      <c r="G6418">
        <v>19.95</v>
      </c>
      <c r="H6418">
        <v>298.10000000000002</v>
      </c>
      <c r="I6418">
        <f t="shared" si="100"/>
        <v>0</v>
      </c>
      <c r="J6418" t="s">
        <v>3686</v>
      </c>
    </row>
    <row r="6419" spans="1:10" hidden="1">
      <c r="A6419">
        <v>25</v>
      </c>
      <c r="B6419">
        <v>0</v>
      </c>
      <c r="C6419">
        <v>5</v>
      </c>
      <c r="D6419">
        <v>3716</v>
      </c>
      <c r="E6419">
        <v>4</v>
      </c>
      <c r="F6419">
        <v>3</v>
      </c>
      <c r="G6419">
        <v>19.899999999999999</v>
      </c>
      <c r="H6419">
        <v>169.83</v>
      </c>
      <c r="I6419">
        <f t="shared" si="100"/>
        <v>0</v>
      </c>
      <c r="J6419" t="s">
        <v>3751</v>
      </c>
    </row>
    <row r="6420" spans="1:10" hidden="1">
      <c r="A6420">
        <v>19</v>
      </c>
      <c r="B6420">
        <v>0</v>
      </c>
      <c r="C6420">
        <v>5</v>
      </c>
      <c r="D6420">
        <v>4676</v>
      </c>
      <c r="E6420">
        <v>1</v>
      </c>
      <c r="F6420">
        <v>61</v>
      </c>
      <c r="G6420">
        <v>94.35</v>
      </c>
      <c r="H6420">
        <v>7206.66</v>
      </c>
      <c r="I6420">
        <f t="shared" si="100"/>
        <v>0</v>
      </c>
      <c r="J6420" t="s">
        <v>3686</v>
      </c>
    </row>
    <row r="6421" spans="1:10" hidden="1">
      <c r="A6421">
        <v>22</v>
      </c>
      <c r="B6421">
        <v>0</v>
      </c>
      <c r="C6421">
        <v>5</v>
      </c>
      <c r="D6421">
        <v>5553</v>
      </c>
      <c r="E6421">
        <v>2</v>
      </c>
      <c r="F6421">
        <v>68</v>
      </c>
      <c r="G6421">
        <v>64.099999999999994</v>
      </c>
      <c r="H6421">
        <v>4893.29</v>
      </c>
      <c r="I6421">
        <f t="shared" si="100"/>
        <v>0</v>
      </c>
      <c r="J6421" t="s">
        <v>3686</v>
      </c>
    </row>
    <row r="6422" spans="1:10" hidden="1">
      <c r="A6422">
        <v>55</v>
      </c>
      <c r="B6422">
        <v>1</v>
      </c>
      <c r="C6422">
        <v>5</v>
      </c>
      <c r="D6422">
        <v>2656</v>
      </c>
      <c r="E6422">
        <v>7</v>
      </c>
      <c r="F6422">
        <v>22</v>
      </c>
      <c r="G6422">
        <v>85.35</v>
      </c>
      <c r="H6422">
        <v>2845.78</v>
      </c>
      <c r="I6422">
        <f t="shared" si="100"/>
        <v>0</v>
      </c>
      <c r="J6422" t="s">
        <v>3686</v>
      </c>
    </row>
    <row r="6423" spans="1:10" hidden="1">
      <c r="A6423">
        <v>55</v>
      </c>
      <c r="B6423">
        <v>0</v>
      </c>
      <c r="C6423">
        <v>5</v>
      </c>
      <c r="D6423">
        <v>4428</v>
      </c>
      <c r="E6423">
        <v>1</v>
      </c>
      <c r="F6423">
        <v>52</v>
      </c>
      <c r="G6423">
        <v>109.1</v>
      </c>
      <c r="H6423">
        <v>5861.67</v>
      </c>
      <c r="I6423">
        <f t="shared" si="100"/>
        <v>0</v>
      </c>
      <c r="J6423" t="s">
        <v>3686</v>
      </c>
    </row>
    <row r="6424" spans="1:10" hidden="1">
      <c r="A6424">
        <v>23</v>
      </c>
      <c r="B6424">
        <v>2</v>
      </c>
      <c r="C6424">
        <v>5</v>
      </c>
      <c r="D6424">
        <v>2617</v>
      </c>
      <c r="E6424">
        <v>0</v>
      </c>
      <c r="F6424">
        <v>48</v>
      </c>
      <c r="G6424">
        <v>29.9</v>
      </c>
      <c r="H6424">
        <v>1388.75</v>
      </c>
      <c r="I6424">
        <f t="shared" si="100"/>
        <v>0</v>
      </c>
      <c r="J6424" t="s">
        <v>3686</v>
      </c>
    </row>
    <row r="6425" spans="1:10" hidden="1">
      <c r="A6425">
        <v>71</v>
      </c>
      <c r="B6425">
        <v>0</v>
      </c>
      <c r="C6425">
        <v>5</v>
      </c>
      <c r="D6425">
        <v>6015</v>
      </c>
      <c r="E6425">
        <v>1</v>
      </c>
      <c r="F6425">
        <v>57</v>
      </c>
      <c r="G6425">
        <v>94</v>
      </c>
      <c r="H6425">
        <v>6752.8</v>
      </c>
      <c r="I6425">
        <f t="shared" si="100"/>
        <v>0</v>
      </c>
      <c r="J6425" t="s">
        <v>3686</v>
      </c>
    </row>
    <row r="6426" spans="1:10" hidden="1">
      <c r="A6426">
        <v>67</v>
      </c>
      <c r="B6426">
        <v>0</v>
      </c>
      <c r="C6426">
        <v>5</v>
      </c>
      <c r="D6426">
        <v>2010</v>
      </c>
      <c r="E6426">
        <v>0</v>
      </c>
      <c r="F6426">
        <v>1</v>
      </c>
      <c r="G6426">
        <v>19.899999999999999</v>
      </c>
      <c r="H6426">
        <v>31.73</v>
      </c>
      <c r="I6426">
        <f t="shared" si="100"/>
        <v>0</v>
      </c>
      <c r="J6426" t="s">
        <v>3751</v>
      </c>
    </row>
    <row r="6427" spans="1:10" hidden="1">
      <c r="A6427">
        <v>75</v>
      </c>
      <c r="B6427">
        <v>0</v>
      </c>
      <c r="C6427">
        <v>5</v>
      </c>
      <c r="D6427">
        <v>2323</v>
      </c>
      <c r="E6427">
        <v>0</v>
      </c>
      <c r="F6427">
        <v>9</v>
      </c>
      <c r="G6427">
        <v>24.6</v>
      </c>
      <c r="H6427">
        <v>190.1</v>
      </c>
      <c r="I6427">
        <f t="shared" si="100"/>
        <v>0</v>
      </c>
      <c r="J6427" t="s">
        <v>3686</v>
      </c>
    </row>
    <row r="6428" spans="1:10" hidden="1">
      <c r="A6428">
        <v>77</v>
      </c>
      <c r="B6428">
        <v>0</v>
      </c>
      <c r="C6428">
        <v>5</v>
      </c>
      <c r="D6428">
        <v>5140</v>
      </c>
      <c r="E6428">
        <v>6</v>
      </c>
      <c r="F6428">
        <v>23</v>
      </c>
      <c r="G6428">
        <v>54.25</v>
      </c>
      <c r="H6428">
        <v>2116.94</v>
      </c>
      <c r="I6428">
        <f t="shared" si="100"/>
        <v>0</v>
      </c>
      <c r="J6428" t="s">
        <v>3686</v>
      </c>
    </row>
    <row r="6429" spans="1:10" hidden="1">
      <c r="A6429">
        <v>22</v>
      </c>
      <c r="B6429">
        <v>1</v>
      </c>
      <c r="C6429">
        <v>5</v>
      </c>
      <c r="D6429">
        <v>4194</v>
      </c>
      <c r="E6429">
        <v>5</v>
      </c>
      <c r="F6429">
        <v>35</v>
      </c>
      <c r="G6429">
        <v>25.75</v>
      </c>
      <c r="H6429">
        <v>1749.15</v>
      </c>
      <c r="I6429">
        <f t="shared" si="100"/>
        <v>0</v>
      </c>
      <c r="J6429" t="s">
        <v>3686</v>
      </c>
    </row>
    <row r="6430" spans="1:10" hidden="1">
      <c r="A6430">
        <v>24</v>
      </c>
      <c r="B6430">
        <v>3</v>
      </c>
      <c r="C6430">
        <v>5</v>
      </c>
      <c r="D6430">
        <v>5903</v>
      </c>
      <c r="E6430">
        <v>6</v>
      </c>
      <c r="F6430">
        <v>23</v>
      </c>
      <c r="G6430">
        <v>75.3</v>
      </c>
      <c r="H6430">
        <v>2823.69</v>
      </c>
      <c r="I6430">
        <f t="shared" si="100"/>
        <v>0</v>
      </c>
      <c r="J6430" t="s">
        <v>3686</v>
      </c>
    </row>
    <row r="6431" spans="1:10" hidden="1">
      <c r="A6431">
        <v>47</v>
      </c>
      <c r="B6431">
        <v>0</v>
      </c>
      <c r="C6431">
        <v>5</v>
      </c>
      <c r="D6431">
        <v>3464</v>
      </c>
      <c r="E6431">
        <v>6</v>
      </c>
      <c r="F6431">
        <v>23</v>
      </c>
      <c r="G6431">
        <v>59.7</v>
      </c>
      <c r="H6431">
        <v>1731.37</v>
      </c>
      <c r="I6431">
        <f t="shared" si="100"/>
        <v>0</v>
      </c>
      <c r="J6431" t="s">
        <v>3686</v>
      </c>
    </row>
    <row r="6432" spans="1:10" hidden="1">
      <c r="A6432">
        <v>62</v>
      </c>
      <c r="B6432">
        <v>0</v>
      </c>
      <c r="C6432">
        <v>5</v>
      </c>
      <c r="D6432">
        <v>4952</v>
      </c>
      <c r="E6432">
        <v>0</v>
      </c>
      <c r="F6432">
        <v>18</v>
      </c>
      <c r="G6432">
        <v>50</v>
      </c>
      <c r="H6432">
        <v>1254.6400000000001</v>
      </c>
      <c r="I6432">
        <f t="shared" si="100"/>
        <v>0</v>
      </c>
      <c r="J6432" t="s">
        <v>3686</v>
      </c>
    </row>
    <row r="6433" spans="1:10" hidden="1">
      <c r="A6433">
        <v>51</v>
      </c>
      <c r="B6433">
        <v>0</v>
      </c>
      <c r="C6433">
        <v>5</v>
      </c>
      <c r="D6433">
        <v>3330</v>
      </c>
      <c r="E6433">
        <v>0</v>
      </c>
      <c r="F6433">
        <v>8</v>
      </c>
      <c r="G6433">
        <v>20.7</v>
      </c>
      <c r="H6433">
        <v>349.36</v>
      </c>
      <c r="I6433">
        <f t="shared" si="100"/>
        <v>0</v>
      </c>
      <c r="J6433" t="s">
        <v>3686</v>
      </c>
    </row>
    <row r="6434" spans="1:10" hidden="1">
      <c r="A6434">
        <v>33</v>
      </c>
      <c r="B6434">
        <v>0</v>
      </c>
      <c r="C6434">
        <v>5</v>
      </c>
      <c r="D6434">
        <v>3255</v>
      </c>
      <c r="E6434">
        <v>0</v>
      </c>
      <c r="F6434">
        <v>1</v>
      </c>
      <c r="G6434">
        <v>55.25</v>
      </c>
      <c r="H6434">
        <v>154.44</v>
      </c>
      <c r="I6434">
        <f t="shared" si="100"/>
        <v>0</v>
      </c>
      <c r="J6434" t="s">
        <v>3751</v>
      </c>
    </row>
    <row r="6435" spans="1:10" hidden="1">
      <c r="A6435">
        <v>30</v>
      </c>
      <c r="B6435">
        <v>0</v>
      </c>
      <c r="C6435">
        <v>5</v>
      </c>
      <c r="D6435">
        <v>5757</v>
      </c>
      <c r="E6435">
        <v>10</v>
      </c>
      <c r="F6435">
        <v>41</v>
      </c>
      <c r="G6435">
        <v>80.25</v>
      </c>
      <c r="H6435">
        <v>5051.8100000000004</v>
      </c>
      <c r="I6435">
        <f t="shared" si="100"/>
        <v>0</v>
      </c>
      <c r="J6435" t="s">
        <v>3686</v>
      </c>
    </row>
    <row r="6436" spans="1:10" hidden="1">
      <c r="A6436">
        <v>59</v>
      </c>
      <c r="B6436">
        <v>1</v>
      </c>
      <c r="C6436">
        <v>5</v>
      </c>
      <c r="D6436">
        <v>4668</v>
      </c>
      <c r="E6436">
        <v>0</v>
      </c>
      <c r="F6436">
        <v>7</v>
      </c>
      <c r="G6436">
        <v>71.05</v>
      </c>
      <c r="H6436">
        <v>682.15</v>
      </c>
      <c r="I6436">
        <f t="shared" si="100"/>
        <v>0</v>
      </c>
      <c r="J6436" t="s">
        <v>3686</v>
      </c>
    </row>
    <row r="6437" spans="1:10" hidden="1">
      <c r="A6437">
        <v>21</v>
      </c>
      <c r="B6437">
        <v>0</v>
      </c>
      <c r="C6437">
        <v>5</v>
      </c>
      <c r="D6437">
        <v>5227</v>
      </c>
      <c r="E6437">
        <v>0</v>
      </c>
      <c r="F6437">
        <v>29</v>
      </c>
      <c r="G6437">
        <v>19.350000000000001</v>
      </c>
      <c r="H6437">
        <v>681.64</v>
      </c>
      <c r="I6437">
        <f t="shared" si="100"/>
        <v>0</v>
      </c>
      <c r="J6437" t="s">
        <v>3686</v>
      </c>
    </row>
    <row r="6438" spans="1:10" hidden="1">
      <c r="A6438">
        <v>36</v>
      </c>
      <c r="B6438">
        <v>0</v>
      </c>
      <c r="C6438">
        <v>5</v>
      </c>
      <c r="D6438">
        <v>4193</v>
      </c>
      <c r="E6438">
        <v>0</v>
      </c>
      <c r="F6438">
        <v>57</v>
      </c>
      <c r="G6438">
        <v>20.65</v>
      </c>
      <c r="H6438">
        <v>1221.93</v>
      </c>
      <c r="I6438">
        <f t="shared" si="100"/>
        <v>0</v>
      </c>
      <c r="J6438" t="s">
        <v>3686</v>
      </c>
    </row>
    <row r="6439" spans="1:10" hidden="1">
      <c r="A6439">
        <v>48</v>
      </c>
      <c r="B6439">
        <v>0</v>
      </c>
      <c r="C6439">
        <v>5</v>
      </c>
      <c r="D6439">
        <v>4161</v>
      </c>
      <c r="E6439">
        <v>0</v>
      </c>
      <c r="F6439">
        <v>29</v>
      </c>
      <c r="G6439">
        <v>24.85</v>
      </c>
      <c r="H6439">
        <v>788.05</v>
      </c>
      <c r="I6439">
        <f t="shared" si="100"/>
        <v>0</v>
      </c>
      <c r="J6439" t="s">
        <v>3686</v>
      </c>
    </row>
    <row r="6440" spans="1:10" hidden="1">
      <c r="A6440">
        <v>46</v>
      </c>
      <c r="B6440">
        <v>3</v>
      </c>
      <c r="C6440">
        <v>5</v>
      </c>
      <c r="D6440">
        <v>4870</v>
      </c>
      <c r="E6440">
        <v>1</v>
      </c>
      <c r="F6440">
        <v>27</v>
      </c>
      <c r="G6440">
        <v>19.899999999999999</v>
      </c>
      <c r="H6440">
        <v>614.9</v>
      </c>
      <c r="I6440">
        <f t="shared" si="100"/>
        <v>0</v>
      </c>
      <c r="J6440" t="s">
        <v>3686</v>
      </c>
    </row>
    <row r="6441" spans="1:10" hidden="1">
      <c r="A6441">
        <v>60</v>
      </c>
      <c r="B6441">
        <v>0</v>
      </c>
      <c r="C6441">
        <v>5</v>
      </c>
      <c r="D6441">
        <v>2643</v>
      </c>
      <c r="E6441">
        <v>0</v>
      </c>
      <c r="F6441">
        <v>18</v>
      </c>
      <c r="G6441">
        <v>74.150000000000006</v>
      </c>
      <c r="H6441">
        <v>1465.84</v>
      </c>
      <c r="I6441">
        <f t="shared" si="100"/>
        <v>0</v>
      </c>
      <c r="J6441" t="s">
        <v>3686</v>
      </c>
    </row>
    <row r="6442" spans="1:10" hidden="1">
      <c r="A6442">
        <v>19</v>
      </c>
      <c r="B6442">
        <v>1</v>
      </c>
      <c r="C6442">
        <v>5</v>
      </c>
      <c r="D6442">
        <v>5456</v>
      </c>
      <c r="E6442">
        <v>2</v>
      </c>
      <c r="F6442">
        <v>2</v>
      </c>
      <c r="G6442">
        <v>44.5</v>
      </c>
      <c r="H6442">
        <v>151.79</v>
      </c>
      <c r="I6442">
        <f t="shared" si="100"/>
        <v>0</v>
      </c>
      <c r="J6442" t="s">
        <v>3751</v>
      </c>
    </row>
    <row r="6443" spans="1:10" hidden="1">
      <c r="A6443">
        <v>36</v>
      </c>
      <c r="B6443">
        <v>0</v>
      </c>
      <c r="C6443">
        <v>5</v>
      </c>
      <c r="D6443">
        <v>2950</v>
      </c>
      <c r="E6443">
        <v>7</v>
      </c>
      <c r="F6443">
        <v>25</v>
      </c>
      <c r="G6443">
        <v>55.55</v>
      </c>
      <c r="H6443">
        <v>1695.3</v>
      </c>
      <c r="I6443">
        <f t="shared" si="100"/>
        <v>0</v>
      </c>
      <c r="J6443" t="s">
        <v>3686</v>
      </c>
    </row>
    <row r="6444" spans="1:10" hidden="1">
      <c r="A6444">
        <v>63</v>
      </c>
      <c r="B6444">
        <v>0</v>
      </c>
      <c r="C6444">
        <v>5</v>
      </c>
      <c r="D6444">
        <v>5926</v>
      </c>
      <c r="E6444">
        <v>1</v>
      </c>
      <c r="F6444">
        <v>61</v>
      </c>
      <c r="G6444">
        <v>96.5</v>
      </c>
      <c r="H6444">
        <v>7013.26</v>
      </c>
      <c r="I6444">
        <f t="shared" si="100"/>
        <v>0</v>
      </c>
      <c r="J6444" t="s">
        <v>3686</v>
      </c>
    </row>
    <row r="6445" spans="1:10" hidden="1">
      <c r="A6445">
        <v>33</v>
      </c>
      <c r="B6445">
        <v>0</v>
      </c>
      <c r="C6445">
        <v>5</v>
      </c>
      <c r="D6445">
        <v>6251</v>
      </c>
      <c r="E6445">
        <v>1</v>
      </c>
      <c r="F6445">
        <v>67</v>
      </c>
      <c r="G6445">
        <v>88.4</v>
      </c>
      <c r="H6445">
        <v>8317.5</v>
      </c>
      <c r="I6445">
        <f t="shared" si="100"/>
        <v>0</v>
      </c>
      <c r="J6445" t="s">
        <v>3686</v>
      </c>
    </row>
    <row r="6446" spans="1:10" hidden="1">
      <c r="A6446">
        <v>49</v>
      </c>
      <c r="B6446">
        <v>0</v>
      </c>
      <c r="C6446">
        <v>5</v>
      </c>
      <c r="D6446">
        <v>5428</v>
      </c>
      <c r="E6446">
        <v>5</v>
      </c>
      <c r="F6446">
        <v>62</v>
      </c>
      <c r="G6446">
        <v>97.95</v>
      </c>
      <c r="H6446">
        <v>6643.97</v>
      </c>
      <c r="I6446">
        <f t="shared" si="100"/>
        <v>0</v>
      </c>
      <c r="J6446" t="s">
        <v>3686</v>
      </c>
    </row>
    <row r="6447" spans="1:10" hidden="1">
      <c r="A6447">
        <v>46</v>
      </c>
      <c r="B6447">
        <v>0</v>
      </c>
      <c r="C6447">
        <v>5</v>
      </c>
      <c r="D6447">
        <v>3558</v>
      </c>
      <c r="E6447">
        <v>0</v>
      </c>
      <c r="F6447">
        <v>23</v>
      </c>
      <c r="G6447">
        <v>79.349999999999994</v>
      </c>
      <c r="H6447">
        <v>2020.45</v>
      </c>
      <c r="I6447">
        <f t="shared" si="100"/>
        <v>0</v>
      </c>
      <c r="J6447" t="s">
        <v>3686</v>
      </c>
    </row>
    <row r="6448" spans="1:10" hidden="1">
      <c r="A6448">
        <v>44</v>
      </c>
      <c r="B6448">
        <v>2</v>
      </c>
      <c r="C6448">
        <v>5</v>
      </c>
      <c r="D6448">
        <v>2333</v>
      </c>
      <c r="E6448">
        <v>8</v>
      </c>
      <c r="F6448">
        <v>11</v>
      </c>
      <c r="G6448">
        <v>78.099999999999994</v>
      </c>
      <c r="H6448">
        <v>1059.1099999999999</v>
      </c>
      <c r="I6448">
        <f t="shared" si="100"/>
        <v>0</v>
      </c>
      <c r="J6448" t="s">
        <v>3686</v>
      </c>
    </row>
    <row r="6449" spans="1:10" hidden="1">
      <c r="A6449">
        <v>65</v>
      </c>
      <c r="B6449">
        <v>0</v>
      </c>
      <c r="C6449">
        <v>5</v>
      </c>
      <c r="D6449">
        <v>5513</v>
      </c>
      <c r="E6449">
        <v>0</v>
      </c>
      <c r="F6449">
        <v>59</v>
      </c>
      <c r="G6449">
        <v>99.5</v>
      </c>
      <c r="H6449">
        <v>7321.93</v>
      </c>
      <c r="I6449">
        <f t="shared" si="100"/>
        <v>0</v>
      </c>
      <c r="J6449" t="s">
        <v>3686</v>
      </c>
    </row>
    <row r="6450" spans="1:10" hidden="1">
      <c r="A6450">
        <v>66</v>
      </c>
      <c r="B6450">
        <v>2</v>
      </c>
      <c r="C6450">
        <v>5</v>
      </c>
      <c r="D6450">
        <v>6202</v>
      </c>
      <c r="E6450">
        <v>4</v>
      </c>
      <c r="F6450">
        <v>72</v>
      </c>
      <c r="G6450">
        <v>84.5</v>
      </c>
      <c r="H6450">
        <v>9298.85</v>
      </c>
      <c r="I6450">
        <f t="shared" si="100"/>
        <v>0</v>
      </c>
      <c r="J6450" t="s">
        <v>3686</v>
      </c>
    </row>
    <row r="6451" spans="1:10" hidden="1">
      <c r="A6451">
        <v>77</v>
      </c>
      <c r="B6451">
        <v>0</v>
      </c>
      <c r="C6451">
        <v>5</v>
      </c>
      <c r="D6451">
        <v>5068</v>
      </c>
      <c r="E6451">
        <v>0</v>
      </c>
      <c r="F6451">
        <v>14</v>
      </c>
      <c r="G6451">
        <v>20.399999999999999</v>
      </c>
      <c r="H6451">
        <v>785.58</v>
      </c>
      <c r="I6451">
        <f t="shared" si="100"/>
        <v>0</v>
      </c>
      <c r="J6451" t="s">
        <v>3686</v>
      </c>
    </row>
    <row r="6452" spans="1:10" hidden="1">
      <c r="A6452">
        <v>70</v>
      </c>
      <c r="B6452">
        <v>1</v>
      </c>
      <c r="C6452">
        <v>5</v>
      </c>
      <c r="D6452">
        <v>6315</v>
      </c>
      <c r="E6452">
        <v>7</v>
      </c>
      <c r="F6452">
        <v>60</v>
      </c>
      <c r="G6452">
        <v>19.649999999999999</v>
      </c>
      <c r="H6452">
        <v>2480.5500000000002</v>
      </c>
      <c r="I6452">
        <f t="shared" si="100"/>
        <v>0</v>
      </c>
      <c r="J6452" t="s">
        <v>3686</v>
      </c>
    </row>
    <row r="6453" spans="1:10" hidden="1">
      <c r="A6453">
        <v>62</v>
      </c>
      <c r="B6453">
        <v>3</v>
      </c>
      <c r="C6453">
        <v>5</v>
      </c>
      <c r="D6453">
        <v>2608</v>
      </c>
      <c r="E6453">
        <v>2</v>
      </c>
      <c r="F6453">
        <v>48</v>
      </c>
      <c r="G6453">
        <v>20</v>
      </c>
      <c r="H6453">
        <v>1404.86</v>
      </c>
      <c r="I6453">
        <f t="shared" si="100"/>
        <v>0</v>
      </c>
      <c r="J6453" t="s">
        <v>3686</v>
      </c>
    </row>
    <row r="6454" spans="1:10" hidden="1">
      <c r="A6454">
        <v>23</v>
      </c>
      <c r="B6454">
        <v>0</v>
      </c>
      <c r="C6454">
        <v>5</v>
      </c>
      <c r="D6454">
        <v>4510</v>
      </c>
      <c r="E6454">
        <v>0</v>
      </c>
      <c r="F6454">
        <v>22</v>
      </c>
      <c r="G6454">
        <v>20.3</v>
      </c>
      <c r="H6454">
        <v>703.02</v>
      </c>
      <c r="I6454">
        <f t="shared" si="100"/>
        <v>0</v>
      </c>
      <c r="J6454" t="s">
        <v>3686</v>
      </c>
    </row>
    <row r="6455" spans="1:10" hidden="1">
      <c r="A6455">
        <v>31</v>
      </c>
      <c r="B6455">
        <v>1</v>
      </c>
      <c r="C6455">
        <v>5</v>
      </c>
      <c r="D6455">
        <v>5136</v>
      </c>
      <c r="E6455">
        <v>0</v>
      </c>
      <c r="F6455">
        <v>25</v>
      </c>
      <c r="G6455">
        <v>54.75</v>
      </c>
      <c r="H6455">
        <v>2248.09</v>
      </c>
      <c r="I6455">
        <f t="shared" si="100"/>
        <v>0</v>
      </c>
      <c r="J6455" t="s">
        <v>3686</v>
      </c>
    </row>
    <row r="6456" spans="1:10" hidden="1">
      <c r="A6456">
        <v>19</v>
      </c>
      <c r="B6456">
        <v>0</v>
      </c>
      <c r="C6456">
        <v>5</v>
      </c>
      <c r="D6456">
        <v>2003</v>
      </c>
      <c r="E6456">
        <v>0</v>
      </c>
      <c r="F6456">
        <v>9</v>
      </c>
      <c r="G6456">
        <v>74.05</v>
      </c>
      <c r="H6456">
        <v>1036.3800000000001</v>
      </c>
      <c r="I6456">
        <f t="shared" si="100"/>
        <v>0</v>
      </c>
      <c r="J6456" t="s">
        <v>3686</v>
      </c>
    </row>
    <row r="6457" spans="1:10" hidden="1">
      <c r="A6457">
        <v>42</v>
      </c>
      <c r="B6457">
        <v>0</v>
      </c>
      <c r="C6457">
        <v>5</v>
      </c>
      <c r="D6457">
        <v>5491</v>
      </c>
      <c r="E6457">
        <v>10</v>
      </c>
      <c r="F6457">
        <v>71</v>
      </c>
      <c r="G6457">
        <v>52.3</v>
      </c>
      <c r="H6457">
        <v>3805.05</v>
      </c>
      <c r="I6457">
        <f t="shared" si="100"/>
        <v>0</v>
      </c>
      <c r="J6457" t="s">
        <v>3686</v>
      </c>
    </row>
    <row r="6458" spans="1:10" hidden="1">
      <c r="A6458">
        <v>37</v>
      </c>
      <c r="B6458">
        <v>0</v>
      </c>
      <c r="C6458">
        <v>5</v>
      </c>
      <c r="D6458">
        <v>4557</v>
      </c>
      <c r="E6458">
        <v>1</v>
      </c>
      <c r="F6458">
        <v>64</v>
      </c>
      <c r="G6458">
        <v>20.2</v>
      </c>
      <c r="H6458">
        <v>3597.11</v>
      </c>
      <c r="I6458">
        <f t="shared" si="100"/>
        <v>0</v>
      </c>
      <c r="J6458" t="s">
        <v>3686</v>
      </c>
    </row>
    <row r="6459" spans="1:10" hidden="1">
      <c r="A6459">
        <v>66</v>
      </c>
      <c r="B6459">
        <v>0</v>
      </c>
      <c r="C6459">
        <v>5</v>
      </c>
      <c r="D6459">
        <v>2577</v>
      </c>
      <c r="E6459">
        <v>0</v>
      </c>
      <c r="F6459">
        <v>1</v>
      </c>
      <c r="G6459">
        <v>19.149999999999999</v>
      </c>
      <c r="H6459">
        <v>41.52</v>
      </c>
      <c r="I6459">
        <f t="shared" si="100"/>
        <v>0</v>
      </c>
      <c r="J6459" t="s">
        <v>3751</v>
      </c>
    </row>
    <row r="6460" spans="1:10" hidden="1">
      <c r="A6460">
        <v>73</v>
      </c>
      <c r="B6460">
        <v>0</v>
      </c>
      <c r="C6460">
        <v>5</v>
      </c>
      <c r="D6460">
        <v>4905</v>
      </c>
      <c r="E6460">
        <v>0</v>
      </c>
      <c r="F6460">
        <v>1</v>
      </c>
      <c r="G6460">
        <v>19.850000000000001</v>
      </c>
      <c r="H6460">
        <v>36.32</v>
      </c>
      <c r="I6460">
        <f t="shared" si="100"/>
        <v>0</v>
      </c>
      <c r="J6460" t="s">
        <v>3751</v>
      </c>
    </row>
    <row r="6461" spans="1:10" hidden="1">
      <c r="A6461">
        <v>23</v>
      </c>
      <c r="B6461">
        <v>0</v>
      </c>
      <c r="C6461">
        <v>5</v>
      </c>
      <c r="D6461">
        <v>5432</v>
      </c>
      <c r="E6461">
        <v>1</v>
      </c>
      <c r="F6461">
        <v>16</v>
      </c>
      <c r="G6461">
        <v>75.400000000000006</v>
      </c>
      <c r="H6461">
        <v>1602.68</v>
      </c>
      <c r="I6461">
        <f t="shared" si="100"/>
        <v>0</v>
      </c>
      <c r="J6461" t="s">
        <v>3686</v>
      </c>
    </row>
    <row r="6462" spans="1:10" hidden="1">
      <c r="A6462">
        <v>35</v>
      </c>
      <c r="B6462">
        <v>0</v>
      </c>
      <c r="C6462">
        <v>5</v>
      </c>
      <c r="D6462">
        <v>4203</v>
      </c>
      <c r="E6462">
        <v>0</v>
      </c>
      <c r="F6462">
        <v>3</v>
      </c>
      <c r="G6462">
        <v>80.349999999999994</v>
      </c>
      <c r="H6462">
        <v>402.69</v>
      </c>
      <c r="I6462">
        <f t="shared" si="100"/>
        <v>0</v>
      </c>
      <c r="J6462" t="s">
        <v>3751</v>
      </c>
    </row>
    <row r="6463" spans="1:10" hidden="1">
      <c r="A6463">
        <v>47</v>
      </c>
      <c r="B6463">
        <v>0</v>
      </c>
      <c r="C6463">
        <v>5</v>
      </c>
      <c r="D6463">
        <v>2664</v>
      </c>
      <c r="E6463">
        <v>0</v>
      </c>
      <c r="F6463">
        <v>1</v>
      </c>
      <c r="G6463">
        <v>20.45</v>
      </c>
      <c r="H6463">
        <v>60.06</v>
      </c>
      <c r="I6463">
        <f t="shared" si="100"/>
        <v>0</v>
      </c>
      <c r="J6463" t="s">
        <v>3751</v>
      </c>
    </row>
    <row r="6464" spans="1:10" hidden="1">
      <c r="A6464">
        <v>25</v>
      </c>
      <c r="B6464">
        <v>3</v>
      </c>
      <c r="C6464">
        <v>5</v>
      </c>
      <c r="D6464">
        <v>4686</v>
      </c>
      <c r="E6464">
        <v>1</v>
      </c>
      <c r="F6464">
        <v>38</v>
      </c>
      <c r="G6464">
        <v>20.3</v>
      </c>
      <c r="H6464">
        <v>2422.86</v>
      </c>
      <c r="I6464">
        <f t="shared" si="100"/>
        <v>0</v>
      </c>
      <c r="J6464" t="s">
        <v>3686</v>
      </c>
    </row>
    <row r="6465" spans="1:10" hidden="1">
      <c r="A6465">
        <v>60</v>
      </c>
      <c r="B6465">
        <v>0</v>
      </c>
      <c r="C6465">
        <v>5</v>
      </c>
      <c r="D6465">
        <v>4162</v>
      </c>
      <c r="E6465">
        <v>1</v>
      </c>
      <c r="F6465">
        <v>69</v>
      </c>
      <c r="G6465">
        <v>61.45</v>
      </c>
      <c r="H6465">
        <v>4319.57</v>
      </c>
      <c r="I6465">
        <f t="shared" si="100"/>
        <v>0</v>
      </c>
      <c r="J6465" t="s">
        <v>3686</v>
      </c>
    </row>
    <row r="6466" spans="1:10" hidden="1">
      <c r="A6466">
        <v>32</v>
      </c>
      <c r="B6466">
        <v>0</v>
      </c>
      <c r="C6466">
        <v>5</v>
      </c>
      <c r="D6466">
        <v>4277</v>
      </c>
      <c r="E6466">
        <v>0</v>
      </c>
      <c r="F6466">
        <v>20</v>
      </c>
      <c r="G6466">
        <v>18.899999999999999</v>
      </c>
      <c r="H6466">
        <v>1024.8499999999999</v>
      </c>
      <c r="I6466">
        <f t="shared" ref="I6466:I6529" si="101">IF(J6466="Churned",1,0)</f>
        <v>0</v>
      </c>
      <c r="J6466" t="s">
        <v>3686</v>
      </c>
    </row>
    <row r="6467" spans="1:10" hidden="1">
      <c r="A6467">
        <v>52</v>
      </c>
      <c r="B6467">
        <v>2</v>
      </c>
      <c r="C6467">
        <v>5</v>
      </c>
      <c r="D6467">
        <v>4425</v>
      </c>
      <c r="E6467">
        <v>9</v>
      </c>
      <c r="F6467">
        <v>60</v>
      </c>
      <c r="G6467">
        <v>20.95</v>
      </c>
      <c r="H6467">
        <v>3197.75</v>
      </c>
      <c r="I6467">
        <f t="shared" si="101"/>
        <v>0</v>
      </c>
      <c r="J6467" t="s">
        <v>3686</v>
      </c>
    </row>
    <row r="6468" spans="1:10" hidden="1">
      <c r="A6468">
        <v>27</v>
      </c>
      <c r="B6468">
        <v>0</v>
      </c>
      <c r="C6468">
        <v>5</v>
      </c>
      <c r="D6468">
        <v>6022</v>
      </c>
      <c r="E6468">
        <v>7</v>
      </c>
      <c r="F6468">
        <v>72</v>
      </c>
      <c r="G6468">
        <v>99.4</v>
      </c>
      <c r="H6468">
        <v>9802.1</v>
      </c>
      <c r="I6468">
        <f t="shared" si="101"/>
        <v>0</v>
      </c>
      <c r="J6468" t="s">
        <v>3686</v>
      </c>
    </row>
    <row r="6469" spans="1:10" hidden="1">
      <c r="A6469">
        <v>46</v>
      </c>
      <c r="B6469">
        <v>1</v>
      </c>
      <c r="C6469">
        <v>5</v>
      </c>
      <c r="D6469">
        <v>3315</v>
      </c>
      <c r="E6469">
        <v>1</v>
      </c>
      <c r="F6469">
        <v>46</v>
      </c>
      <c r="G6469">
        <v>80</v>
      </c>
      <c r="H6469">
        <v>4023.62</v>
      </c>
      <c r="I6469">
        <f t="shared" si="101"/>
        <v>0</v>
      </c>
      <c r="J6469" t="s">
        <v>3686</v>
      </c>
    </row>
    <row r="6470" spans="1:10" hidden="1">
      <c r="A6470">
        <v>45</v>
      </c>
      <c r="B6470">
        <v>1</v>
      </c>
      <c r="C6470">
        <v>5</v>
      </c>
      <c r="D6470">
        <v>4843</v>
      </c>
      <c r="E6470">
        <v>10</v>
      </c>
      <c r="F6470">
        <v>9</v>
      </c>
      <c r="G6470">
        <v>75.849999999999994</v>
      </c>
      <c r="H6470">
        <v>720.4</v>
      </c>
      <c r="I6470">
        <f t="shared" si="101"/>
        <v>0</v>
      </c>
      <c r="J6470" t="s">
        <v>3686</v>
      </c>
    </row>
    <row r="6471" spans="1:10" hidden="1">
      <c r="A6471">
        <v>21</v>
      </c>
      <c r="B6471">
        <v>3</v>
      </c>
      <c r="C6471">
        <v>5</v>
      </c>
      <c r="D6471">
        <v>5122</v>
      </c>
      <c r="E6471">
        <v>1</v>
      </c>
      <c r="F6471">
        <v>67</v>
      </c>
      <c r="G6471">
        <v>50.55</v>
      </c>
      <c r="H6471">
        <v>6574.05</v>
      </c>
      <c r="I6471">
        <f t="shared" si="101"/>
        <v>0</v>
      </c>
      <c r="J6471" t="s">
        <v>3686</v>
      </c>
    </row>
    <row r="6472" spans="1:10" hidden="1">
      <c r="A6472">
        <v>43</v>
      </c>
      <c r="B6472">
        <v>1</v>
      </c>
      <c r="C6472">
        <v>5</v>
      </c>
      <c r="D6472">
        <v>5096</v>
      </c>
      <c r="E6472">
        <v>1</v>
      </c>
      <c r="F6472">
        <v>59</v>
      </c>
      <c r="G6472">
        <v>106.15</v>
      </c>
      <c r="H6472">
        <v>8334.77</v>
      </c>
      <c r="I6472">
        <f t="shared" si="101"/>
        <v>0</v>
      </c>
      <c r="J6472" t="s">
        <v>3686</v>
      </c>
    </row>
    <row r="6473" spans="1:10" hidden="1">
      <c r="A6473">
        <v>39</v>
      </c>
      <c r="B6473">
        <v>0</v>
      </c>
      <c r="C6473">
        <v>5</v>
      </c>
      <c r="D6473">
        <v>5212</v>
      </c>
      <c r="E6473">
        <v>2</v>
      </c>
      <c r="F6473">
        <v>33</v>
      </c>
      <c r="G6473">
        <v>20.6</v>
      </c>
      <c r="H6473">
        <v>1819.51</v>
      </c>
      <c r="I6473">
        <f t="shared" si="101"/>
        <v>0</v>
      </c>
      <c r="J6473" t="s">
        <v>3686</v>
      </c>
    </row>
    <row r="6474" spans="1:10" hidden="1">
      <c r="A6474">
        <v>44</v>
      </c>
      <c r="B6474">
        <v>0</v>
      </c>
      <c r="C6474">
        <v>5</v>
      </c>
      <c r="D6474">
        <v>5667</v>
      </c>
      <c r="E6474">
        <v>5</v>
      </c>
      <c r="F6474">
        <v>60</v>
      </c>
      <c r="G6474">
        <v>80.599999999999994</v>
      </c>
      <c r="H6474">
        <v>5786.7</v>
      </c>
      <c r="I6474">
        <f t="shared" si="101"/>
        <v>0</v>
      </c>
      <c r="J6474" t="s">
        <v>3686</v>
      </c>
    </row>
    <row r="6475" spans="1:10" hidden="1">
      <c r="A6475">
        <v>63</v>
      </c>
      <c r="B6475">
        <v>2</v>
      </c>
      <c r="C6475">
        <v>5</v>
      </c>
      <c r="D6475">
        <v>3773</v>
      </c>
      <c r="E6475">
        <v>1</v>
      </c>
      <c r="F6475">
        <v>27</v>
      </c>
      <c r="G6475">
        <v>71.599999999999994</v>
      </c>
      <c r="H6475">
        <v>2462.9499999999998</v>
      </c>
      <c r="I6475">
        <f t="shared" si="101"/>
        <v>0</v>
      </c>
      <c r="J6475" t="s">
        <v>3686</v>
      </c>
    </row>
    <row r="6476" spans="1:10" hidden="1">
      <c r="A6476">
        <v>63</v>
      </c>
      <c r="B6476">
        <v>0</v>
      </c>
      <c r="C6476">
        <v>5</v>
      </c>
      <c r="D6476">
        <v>2810</v>
      </c>
      <c r="E6476">
        <v>0</v>
      </c>
      <c r="F6476">
        <v>1</v>
      </c>
      <c r="G6476">
        <v>21.1</v>
      </c>
      <c r="H6476">
        <v>39.909999999999997</v>
      </c>
      <c r="I6476">
        <f t="shared" si="101"/>
        <v>0</v>
      </c>
      <c r="J6476" t="s">
        <v>3751</v>
      </c>
    </row>
    <row r="6477" spans="1:10" hidden="1">
      <c r="A6477">
        <v>26</v>
      </c>
      <c r="B6477">
        <v>0</v>
      </c>
      <c r="C6477">
        <v>5</v>
      </c>
      <c r="D6477">
        <v>6225</v>
      </c>
      <c r="E6477">
        <v>9</v>
      </c>
      <c r="F6477">
        <v>59</v>
      </c>
      <c r="G6477">
        <v>72.099999999999994</v>
      </c>
      <c r="H6477">
        <v>5658.64</v>
      </c>
      <c r="I6477">
        <f t="shared" si="101"/>
        <v>0</v>
      </c>
      <c r="J6477" t="s">
        <v>3686</v>
      </c>
    </row>
    <row r="6478" spans="1:10" hidden="1">
      <c r="A6478">
        <v>30</v>
      </c>
      <c r="B6478">
        <v>0</v>
      </c>
      <c r="C6478">
        <v>5</v>
      </c>
      <c r="D6478">
        <v>4159</v>
      </c>
      <c r="E6478">
        <v>0</v>
      </c>
      <c r="F6478">
        <v>60</v>
      </c>
      <c r="G6478">
        <v>80.55</v>
      </c>
      <c r="H6478">
        <v>5813.65</v>
      </c>
      <c r="I6478">
        <f t="shared" si="101"/>
        <v>0</v>
      </c>
      <c r="J6478" t="s">
        <v>3686</v>
      </c>
    </row>
    <row r="6479" spans="1:10" hidden="1">
      <c r="A6479">
        <v>31</v>
      </c>
      <c r="B6479">
        <v>2</v>
      </c>
      <c r="C6479">
        <v>5</v>
      </c>
      <c r="D6479">
        <v>6066</v>
      </c>
      <c r="E6479">
        <v>2</v>
      </c>
      <c r="F6479">
        <v>67</v>
      </c>
      <c r="G6479">
        <v>26.3</v>
      </c>
      <c r="H6479">
        <v>2663.08</v>
      </c>
      <c r="I6479">
        <f t="shared" si="101"/>
        <v>0</v>
      </c>
      <c r="J6479" t="s">
        <v>3686</v>
      </c>
    </row>
    <row r="6480" spans="1:10" hidden="1">
      <c r="A6480">
        <v>39</v>
      </c>
      <c r="B6480">
        <v>0</v>
      </c>
      <c r="C6480">
        <v>5</v>
      </c>
      <c r="D6480">
        <v>2904</v>
      </c>
      <c r="E6480">
        <v>0</v>
      </c>
      <c r="F6480">
        <v>37</v>
      </c>
      <c r="G6480">
        <v>100.05</v>
      </c>
      <c r="H6480">
        <v>4456.57</v>
      </c>
      <c r="I6480">
        <f t="shared" si="101"/>
        <v>0</v>
      </c>
      <c r="J6480" t="s">
        <v>3686</v>
      </c>
    </row>
    <row r="6481" spans="1:10" hidden="1">
      <c r="A6481">
        <v>32</v>
      </c>
      <c r="B6481">
        <v>0</v>
      </c>
      <c r="C6481">
        <v>5</v>
      </c>
      <c r="D6481">
        <v>4525</v>
      </c>
      <c r="E6481">
        <v>0</v>
      </c>
      <c r="F6481">
        <v>10</v>
      </c>
      <c r="G6481">
        <v>75.75</v>
      </c>
      <c r="H6481">
        <v>1175.8</v>
      </c>
      <c r="I6481">
        <f t="shared" si="101"/>
        <v>0</v>
      </c>
      <c r="J6481" t="s">
        <v>3686</v>
      </c>
    </row>
    <row r="6482" spans="1:10" hidden="1">
      <c r="A6482">
        <v>54</v>
      </c>
      <c r="B6482">
        <v>1</v>
      </c>
      <c r="C6482">
        <v>5</v>
      </c>
      <c r="D6482">
        <v>4590</v>
      </c>
      <c r="E6482">
        <v>0</v>
      </c>
      <c r="F6482">
        <v>64</v>
      </c>
      <c r="G6482">
        <v>99.15</v>
      </c>
      <c r="H6482">
        <v>7605.44</v>
      </c>
      <c r="I6482">
        <f t="shared" si="101"/>
        <v>0</v>
      </c>
      <c r="J6482" t="s">
        <v>3686</v>
      </c>
    </row>
    <row r="6483" spans="1:10" hidden="1">
      <c r="A6483">
        <v>64</v>
      </c>
      <c r="B6483">
        <v>0</v>
      </c>
      <c r="C6483">
        <v>5</v>
      </c>
      <c r="D6483">
        <v>5146</v>
      </c>
      <c r="E6483">
        <v>0</v>
      </c>
      <c r="F6483">
        <v>22</v>
      </c>
      <c r="G6483">
        <v>65.25</v>
      </c>
      <c r="H6483">
        <v>1480.08</v>
      </c>
      <c r="I6483">
        <f t="shared" si="101"/>
        <v>0</v>
      </c>
      <c r="J6483" t="s">
        <v>3686</v>
      </c>
    </row>
    <row r="6484" spans="1:10" hidden="1">
      <c r="A6484">
        <v>37</v>
      </c>
      <c r="B6484">
        <v>0</v>
      </c>
      <c r="C6484">
        <v>5</v>
      </c>
      <c r="D6484">
        <v>3098</v>
      </c>
      <c r="E6484">
        <v>0</v>
      </c>
      <c r="F6484">
        <v>7</v>
      </c>
      <c r="G6484">
        <v>20.350000000000001</v>
      </c>
      <c r="H6484">
        <v>441.59</v>
      </c>
      <c r="I6484">
        <f t="shared" si="101"/>
        <v>0</v>
      </c>
      <c r="J6484" t="s">
        <v>3686</v>
      </c>
    </row>
    <row r="6485" spans="1:10" hidden="1">
      <c r="A6485">
        <v>31</v>
      </c>
      <c r="B6485">
        <v>0</v>
      </c>
      <c r="C6485">
        <v>5</v>
      </c>
      <c r="D6485">
        <v>5156</v>
      </c>
      <c r="E6485">
        <v>0</v>
      </c>
      <c r="F6485">
        <v>26</v>
      </c>
      <c r="G6485">
        <v>85.2</v>
      </c>
      <c r="H6485">
        <v>2957.32</v>
      </c>
      <c r="I6485">
        <f t="shared" si="101"/>
        <v>0</v>
      </c>
      <c r="J6485" t="s">
        <v>3686</v>
      </c>
    </row>
    <row r="6486" spans="1:10" hidden="1">
      <c r="A6486">
        <v>22</v>
      </c>
      <c r="B6486">
        <v>0</v>
      </c>
      <c r="C6486">
        <v>5</v>
      </c>
      <c r="D6486">
        <v>6334</v>
      </c>
      <c r="E6486">
        <v>0</v>
      </c>
      <c r="F6486">
        <v>71</v>
      </c>
      <c r="G6486">
        <v>25.05</v>
      </c>
      <c r="H6486">
        <v>5057.34</v>
      </c>
      <c r="I6486">
        <f t="shared" si="101"/>
        <v>0</v>
      </c>
      <c r="J6486" t="s">
        <v>3686</v>
      </c>
    </row>
    <row r="6487" spans="1:10" hidden="1">
      <c r="A6487">
        <v>43</v>
      </c>
      <c r="B6487">
        <v>3</v>
      </c>
      <c r="C6487">
        <v>5</v>
      </c>
      <c r="D6487">
        <v>5811</v>
      </c>
      <c r="E6487">
        <v>3</v>
      </c>
      <c r="F6487">
        <v>1</v>
      </c>
      <c r="G6487">
        <v>20.05</v>
      </c>
      <c r="H6487">
        <v>36.07</v>
      </c>
      <c r="I6487">
        <f t="shared" si="101"/>
        <v>0</v>
      </c>
      <c r="J6487" t="s">
        <v>3751</v>
      </c>
    </row>
    <row r="6488" spans="1:10" hidden="1">
      <c r="A6488">
        <v>51</v>
      </c>
      <c r="B6488">
        <v>2</v>
      </c>
      <c r="C6488">
        <v>5</v>
      </c>
      <c r="D6488">
        <v>2004</v>
      </c>
      <c r="E6488">
        <v>4</v>
      </c>
      <c r="F6488">
        <v>40</v>
      </c>
      <c r="G6488">
        <v>96.35</v>
      </c>
      <c r="H6488">
        <v>5092.2</v>
      </c>
      <c r="I6488">
        <f t="shared" si="101"/>
        <v>0</v>
      </c>
      <c r="J6488" t="s">
        <v>3686</v>
      </c>
    </row>
    <row r="6489" spans="1:10" hidden="1">
      <c r="A6489">
        <v>46</v>
      </c>
      <c r="B6489">
        <v>0</v>
      </c>
      <c r="C6489">
        <v>5</v>
      </c>
      <c r="D6489">
        <v>2157</v>
      </c>
      <c r="E6489">
        <v>4</v>
      </c>
      <c r="F6489">
        <v>31</v>
      </c>
      <c r="G6489">
        <v>49.2</v>
      </c>
      <c r="H6489">
        <v>1635.75</v>
      </c>
      <c r="I6489">
        <f t="shared" si="101"/>
        <v>0</v>
      </c>
      <c r="J6489" t="s">
        <v>3686</v>
      </c>
    </row>
    <row r="6490" spans="1:10" hidden="1">
      <c r="A6490">
        <v>61</v>
      </c>
      <c r="B6490">
        <v>0</v>
      </c>
      <c r="C6490">
        <v>5</v>
      </c>
      <c r="D6490">
        <v>4367</v>
      </c>
      <c r="E6490">
        <v>0</v>
      </c>
      <c r="F6490">
        <v>71</v>
      </c>
      <c r="G6490">
        <v>24.85</v>
      </c>
      <c r="H6490">
        <v>3476.49</v>
      </c>
      <c r="I6490">
        <f t="shared" si="101"/>
        <v>0</v>
      </c>
      <c r="J6490" t="s">
        <v>3686</v>
      </c>
    </row>
    <row r="6491" spans="1:10" hidden="1">
      <c r="A6491">
        <v>51</v>
      </c>
      <c r="B6491">
        <v>0</v>
      </c>
      <c r="C6491">
        <v>5</v>
      </c>
      <c r="D6491">
        <v>4444</v>
      </c>
      <c r="E6491">
        <v>5</v>
      </c>
      <c r="F6491">
        <v>4</v>
      </c>
      <c r="G6491">
        <v>70.2</v>
      </c>
      <c r="H6491">
        <v>273.72000000000003</v>
      </c>
      <c r="I6491">
        <f t="shared" si="101"/>
        <v>0</v>
      </c>
      <c r="J6491" t="s">
        <v>3686</v>
      </c>
    </row>
    <row r="6492" spans="1:10" hidden="1">
      <c r="A6492">
        <v>51</v>
      </c>
      <c r="B6492">
        <v>0</v>
      </c>
      <c r="C6492">
        <v>5</v>
      </c>
      <c r="D6492">
        <v>5832</v>
      </c>
      <c r="E6492">
        <v>7</v>
      </c>
      <c r="F6492">
        <v>72</v>
      </c>
      <c r="G6492">
        <v>105.75</v>
      </c>
      <c r="H6492">
        <v>9016.65</v>
      </c>
      <c r="I6492">
        <f t="shared" si="101"/>
        <v>0</v>
      </c>
      <c r="J6492" t="s">
        <v>3686</v>
      </c>
    </row>
    <row r="6493" spans="1:10" hidden="1">
      <c r="A6493">
        <v>69</v>
      </c>
      <c r="B6493">
        <v>0</v>
      </c>
      <c r="C6493">
        <v>5</v>
      </c>
      <c r="D6493">
        <v>5225</v>
      </c>
      <c r="E6493">
        <v>1</v>
      </c>
      <c r="F6493">
        <v>13</v>
      </c>
      <c r="G6493">
        <v>70.45</v>
      </c>
      <c r="H6493">
        <v>1324.51</v>
      </c>
      <c r="I6493">
        <f t="shared" si="101"/>
        <v>0</v>
      </c>
      <c r="J6493" t="s">
        <v>3686</v>
      </c>
    </row>
    <row r="6494" spans="1:10" hidden="1">
      <c r="A6494">
        <v>70</v>
      </c>
      <c r="B6494">
        <v>0</v>
      </c>
      <c r="C6494">
        <v>5</v>
      </c>
      <c r="D6494">
        <v>4400</v>
      </c>
      <c r="E6494">
        <v>0</v>
      </c>
      <c r="F6494">
        <v>14</v>
      </c>
      <c r="G6494">
        <v>80.05</v>
      </c>
      <c r="H6494">
        <v>1135.96</v>
      </c>
      <c r="I6494">
        <f t="shared" si="101"/>
        <v>0</v>
      </c>
      <c r="J6494" t="s">
        <v>3686</v>
      </c>
    </row>
    <row r="6495" spans="1:10" hidden="1">
      <c r="A6495">
        <v>70</v>
      </c>
      <c r="B6495">
        <v>0</v>
      </c>
      <c r="C6495">
        <v>5</v>
      </c>
      <c r="D6495">
        <v>4272</v>
      </c>
      <c r="E6495">
        <v>0</v>
      </c>
      <c r="F6495">
        <v>16</v>
      </c>
      <c r="G6495">
        <v>19.75</v>
      </c>
      <c r="H6495">
        <v>927.07</v>
      </c>
      <c r="I6495">
        <f t="shared" si="101"/>
        <v>0</v>
      </c>
      <c r="J6495" t="s">
        <v>3686</v>
      </c>
    </row>
    <row r="6496" spans="1:10" hidden="1">
      <c r="A6496">
        <v>78</v>
      </c>
      <c r="B6496">
        <v>3</v>
      </c>
      <c r="C6496">
        <v>5</v>
      </c>
      <c r="D6496">
        <v>2404</v>
      </c>
      <c r="E6496">
        <v>6</v>
      </c>
      <c r="F6496">
        <v>24</v>
      </c>
      <c r="G6496">
        <v>83.15</v>
      </c>
      <c r="H6496">
        <v>3027.85</v>
      </c>
      <c r="I6496">
        <f t="shared" si="101"/>
        <v>0</v>
      </c>
      <c r="J6496" t="s">
        <v>3686</v>
      </c>
    </row>
    <row r="6497" spans="1:10" hidden="1">
      <c r="A6497">
        <v>51</v>
      </c>
      <c r="B6497">
        <v>0</v>
      </c>
      <c r="C6497">
        <v>5</v>
      </c>
      <c r="D6497">
        <v>4263</v>
      </c>
      <c r="E6497">
        <v>0</v>
      </c>
      <c r="F6497">
        <v>23</v>
      </c>
      <c r="G6497">
        <v>20.85</v>
      </c>
      <c r="H6497">
        <v>1286.26</v>
      </c>
      <c r="I6497">
        <f t="shared" si="101"/>
        <v>0</v>
      </c>
      <c r="J6497" t="s">
        <v>3686</v>
      </c>
    </row>
    <row r="6498" spans="1:10" hidden="1">
      <c r="A6498">
        <v>40</v>
      </c>
      <c r="B6498">
        <v>0</v>
      </c>
      <c r="C6498">
        <v>5</v>
      </c>
      <c r="D6498">
        <v>5317</v>
      </c>
      <c r="E6498">
        <v>0</v>
      </c>
      <c r="F6498">
        <v>8</v>
      </c>
      <c r="G6498">
        <v>54.75</v>
      </c>
      <c r="H6498">
        <v>682.29</v>
      </c>
      <c r="I6498">
        <f t="shared" si="101"/>
        <v>0</v>
      </c>
      <c r="J6498" t="s">
        <v>3686</v>
      </c>
    </row>
    <row r="6499" spans="1:10" hidden="1">
      <c r="A6499">
        <v>60</v>
      </c>
      <c r="B6499">
        <v>0</v>
      </c>
      <c r="C6499">
        <v>5</v>
      </c>
      <c r="D6499">
        <v>2032</v>
      </c>
      <c r="E6499">
        <v>0</v>
      </c>
      <c r="F6499">
        <v>3</v>
      </c>
      <c r="G6499">
        <v>80.5</v>
      </c>
      <c r="H6499">
        <v>312.93</v>
      </c>
      <c r="I6499">
        <f t="shared" si="101"/>
        <v>0</v>
      </c>
      <c r="J6499" t="s">
        <v>3751</v>
      </c>
    </row>
    <row r="6500" spans="1:10" hidden="1">
      <c r="A6500">
        <v>45</v>
      </c>
      <c r="B6500">
        <v>1</v>
      </c>
      <c r="C6500">
        <v>5</v>
      </c>
      <c r="D6500">
        <v>5105</v>
      </c>
      <c r="E6500">
        <v>1</v>
      </c>
      <c r="F6500">
        <v>62</v>
      </c>
      <c r="G6500">
        <v>24.8</v>
      </c>
      <c r="H6500">
        <v>2498.0100000000002</v>
      </c>
      <c r="I6500">
        <f t="shared" si="101"/>
        <v>0</v>
      </c>
      <c r="J6500" t="s">
        <v>3686</v>
      </c>
    </row>
    <row r="6501" spans="1:10" hidden="1">
      <c r="A6501">
        <v>63</v>
      </c>
      <c r="B6501">
        <v>0</v>
      </c>
      <c r="C6501">
        <v>5</v>
      </c>
      <c r="D6501">
        <v>5510</v>
      </c>
      <c r="E6501">
        <v>0</v>
      </c>
      <c r="F6501">
        <v>3</v>
      </c>
      <c r="G6501">
        <v>73.599999999999994</v>
      </c>
      <c r="H6501">
        <v>324.52</v>
      </c>
      <c r="I6501">
        <f t="shared" si="101"/>
        <v>0</v>
      </c>
      <c r="J6501" t="s">
        <v>3751</v>
      </c>
    </row>
    <row r="6502" spans="1:10" hidden="1">
      <c r="A6502">
        <v>48</v>
      </c>
      <c r="B6502">
        <v>0</v>
      </c>
      <c r="C6502">
        <v>5</v>
      </c>
      <c r="D6502">
        <v>4639</v>
      </c>
      <c r="E6502">
        <v>0</v>
      </c>
      <c r="F6502">
        <v>3</v>
      </c>
      <c r="G6502">
        <v>50.4</v>
      </c>
      <c r="H6502">
        <v>226.47</v>
      </c>
      <c r="I6502">
        <f t="shared" si="101"/>
        <v>0</v>
      </c>
      <c r="J6502" t="s">
        <v>3751</v>
      </c>
    </row>
    <row r="6503" spans="1:10" hidden="1">
      <c r="A6503">
        <v>60</v>
      </c>
      <c r="B6503">
        <v>2</v>
      </c>
      <c r="C6503">
        <v>5</v>
      </c>
      <c r="D6503">
        <v>4194</v>
      </c>
      <c r="E6503">
        <v>1</v>
      </c>
      <c r="F6503">
        <v>57</v>
      </c>
      <c r="G6503">
        <v>19.399999999999999</v>
      </c>
      <c r="H6503">
        <v>3430.52</v>
      </c>
      <c r="I6503">
        <f t="shared" si="101"/>
        <v>0</v>
      </c>
      <c r="J6503" t="s">
        <v>3686</v>
      </c>
    </row>
    <row r="6504" spans="1:10" hidden="1">
      <c r="A6504">
        <v>29</v>
      </c>
      <c r="B6504">
        <v>0</v>
      </c>
      <c r="C6504">
        <v>5</v>
      </c>
      <c r="D6504">
        <v>4011</v>
      </c>
      <c r="E6504">
        <v>0</v>
      </c>
      <c r="F6504">
        <v>9</v>
      </c>
      <c r="G6504">
        <v>59.5</v>
      </c>
      <c r="H6504">
        <v>882.76</v>
      </c>
      <c r="I6504">
        <f t="shared" si="101"/>
        <v>0</v>
      </c>
      <c r="J6504" t="s">
        <v>3686</v>
      </c>
    </row>
    <row r="6505" spans="1:10" hidden="1">
      <c r="A6505">
        <v>28</v>
      </c>
      <c r="B6505">
        <v>0</v>
      </c>
      <c r="C6505">
        <v>5</v>
      </c>
      <c r="D6505">
        <v>5640</v>
      </c>
      <c r="E6505">
        <v>1</v>
      </c>
      <c r="F6505">
        <v>15</v>
      </c>
      <c r="G6505">
        <v>103.45</v>
      </c>
      <c r="H6505">
        <v>1958.8</v>
      </c>
      <c r="I6505">
        <f t="shared" si="101"/>
        <v>0</v>
      </c>
      <c r="J6505" t="s">
        <v>3686</v>
      </c>
    </row>
    <row r="6506" spans="1:10" hidden="1">
      <c r="A6506">
        <v>45</v>
      </c>
      <c r="B6506">
        <v>2</v>
      </c>
      <c r="C6506">
        <v>5</v>
      </c>
      <c r="D6506">
        <v>5986</v>
      </c>
      <c r="E6506">
        <v>0</v>
      </c>
      <c r="F6506">
        <v>39</v>
      </c>
      <c r="G6506">
        <v>25.45</v>
      </c>
      <c r="H6506">
        <v>2774.68</v>
      </c>
      <c r="I6506">
        <f t="shared" si="101"/>
        <v>0</v>
      </c>
      <c r="J6506" t="s">
        <v>3686</v>
      </c>
    </row>
    <row r="6507" spans="1:10" hidden="1">
      <c r="A6507">
        <v>33</v>
      </c>
      <c r="B6507">
        <v>0</v>
      </c>
      <c r="C6507">
        <v>5</v>
      </c>
      <c r="D6507">
        <v>2333</v>
      </c>
      <c r="E6507">
        <v>7</v>
      </c>
      <c r="F6507">
        <v>46</v>
      </c>
      <c r="G6507">
        <v>69.099999999999994</v>
      </c>
      <c r="H6507">
        <v>4634.4799999999996</v>
      </c>
      <c r="I6507">
        <f t="shared" si="101"/>
        <v>0</v>
      </c>
      <c r="J6507" t="s">
        <v>3686</v>
      </c>
    </row>
    <row r="6508" spans="1:10" hidden="1">
      <c r="A6508">
        <v>59</v>
      </c>
      <c r="B6508">
        <v>0</v>
      </c>
      <c r="C6508">
        <v>5</v>
      </c>
      <c r="D6508">
        <v>4943</v>
      </c>
      <c r="E6508">
        <v>0</v>
      </c>
      <c r="F6508">
        <v>13</v>
      </c>
      <c r="G6508">
        <v>25.15</v>
      </c>
      <c r="H6508">
        <v>283.26</v>
      </c>
      <c r="I6508">
        <f t="shared" si="101"/>
        <v>0</v>
      </c>
      <c r="J6508" t="s">
        <v>3686</v>
      </c>
    </row>
    <row r="6509" spans="1:10" hidden="1">
      <c r="A6509">
        <v>45</v>
      </c>
      <c r="B6509">
        <v>1</v>
      </c>
      <c r="C6509">
        <v>5</v>
      </c>
      <c r="D6509">
        <v>3217</v>
      </c>
      <c r="E6509">
        <v>9</v>
      </c>
      <c r="F6509">
        <v>40</v>
      </c>
      <c r="G6509">
        <v>25.25</v>
      </c>
      <c r="H6509">
        <v>2080.39</v>
      </c>
      <c r="I6509">
        <f t="shared" si="101"/>
        <v>0</v>
      </c>
      <c r="J6509" t="s">
        <v>3686</v>
      </c>
    </row>
    <row r="6510" spans="1:10" hidden="1">
      <c r="A6510">
        <v>29</v>
      </c>
      <c r="B6510">
        <v>0</v>
      </c>
      <c r="C6510">
        <v>5</v>
      </c>
      <c r="D6510">
        <v>4096</v>
      </c>
      <c r="E6510">
        <v>0</v>
      </c>
      <c r="F6510">
        <v>3</v>
      </c>
      <c r="G6510">
        <v>89.85</v>
      </c>
      <c r="H6510">
        <v>319.75</v>
      </c>
      <c r="I6510">
        <f t="shared" si="101"/>
        <v>0</v>
      </c>
      <c r="J6510" t="s">
        <v>3751</v>
      </c>
    </row>
    <row r="6511" spans="1:10" hidden="1">
      <c r="A6511">
        <v>37</v>
      </c>
      <c r="B6511">
        <v>0</v>
      </c>
      <c r="C6511">
        <v>5</v>
      </c>
      <c r="D6511">
        <v>4958</v>
      </c>
      <c r="E6511">
        <v>6</v>
      </c>
      <c r="F6511">
        <v>55</v>
      </c>
      <c r="G6511">
        <v>74</v>
      </c>
      <c r="H6511">
        <v>6411.9</v>
      </c>
      <c r="I6511">
        <f t="shared" si="101"/>
        <v>0</v>
      </c>
      <c r="J6511" t="s">
        <v>3686</v>
      </c>
    </row>
    <row r="6512" spans="1:10" hidden="1">
      <c r="A6512">
        <v>43</v>
      </c>
      <c r="B6512">
        <v>0</v>
      </c>
      <c r="C6512">
        <v>5</v>
      </c>
      <c r="D6512">
        <v>4030</v>
      </c>
      <c r="E6512">
        <v>0</v>
      </c>
      <c r="F6512">
        <v>26</v>
      </c>
      <c r="G6512">
        <v>93.6</v>
      </c>
      <c r="H6512">
        <v>3055.14</v>
      </c>
      <c r="I6512">
        <f t="shared" si="101"/>
        <v>0</v>
      </c>
      <c r="J6512" t="s">
        <v>3686</v>
      </c>
    </row>
    <row r="6513" spans="1:10" hidden="1">
      <c r="A6513">
        <v>24</v>
      </c>
      <c r="B6513">
        <v>0</v>
      </c>
      <c r="C6513">
        <v>5</v>
      </c>
      <c r="D6513">
        <v>4118</v>
      </c>
      <c r="E6513">
        <v>1</v>
      </c>
      <c r="F6513">
        <v>54</v>
      </c>
      <c r="G6513">
        <v>99.1</v>
      </c>
      <c r="H6513">
        <v>6627.8</v>
      </c>
      <c r="I6513">
        <f t="shared" si="101"/>
        <v>0</v>
      </c>
      <c r="J6513" t="s">
        <v>3686</v>
      </c>
    </row>
    <row r="6514" spans="1:10" hidden="1">
      <c r="A6514">
        <v>68</v>
      </c>
      <c r="B6514">
        <v>0</v>
      </c>
      <c r="C6514">
        <v>5</v>
      </c>
      <c r="D6514">
        <v>2455</v>
      </c>
      <c r="E6514">
        <v>6</v>
      </c>
      <c r="F6514">
        <v>30</v>
      </c>
      <c r="G6514">
        <v>105.7</v>
      </c>
      <c r="H6514">
        <v>4186.2</v>
      </c>
      <c r="I6514">
        <f t="shared" si="101"/>
        <v>0</v>
      </c>
      <c r="J6514" t="s">
        <v>3686</v>
      </c>
    </row>
    <row r="6515" spans="1:10" hidden="1">
      <c r="A6515">
        <v>65</v>
      </c>
      <c r="B6515">
        <v>0</v>
      </c>
      <c r="C6515">
        <v>5</v>
      </c>
      <c r="D6515">
        <v>5570</v>
      </c>
      <c r="E6515">
        <v>3</v>
      </c>
      <c r="F6515">
        <v>69</v>
      </c>
      <c r="G6515">
        <v>19.899999999999999</v>
      </c>
      <c r="H6515">
        <v>3492.79</v>
      </c>
      <c r="I6515">
        <f t="shared" si="101"/>
        <v>0</v>
      </c>
      <c r="J6515" t="s">
        <v>3686</v>
      </c>
    </row>
    <row r="6516" spans="1:10" hidden="1">
      <c r="A6516">
        <v>68</v>
      </c>
      <c r="B6516">
        <v>0</v>
      </c>
      <c r="C6516">
        <v>5</v>
      </c>
      <c r="D6516">
        <v>4352</v>
      </c>
      <c r="E6516">
        <v>6</v>
      </c>
      <c r="F6516">
        <v>34</v>
      </c>
      <c r="G6516">
        <v>50.2</v>
      </c>
      <c r="H6516">
        <v>3198.08</v>
      </c>
      <c r="I6516">
        <f t="shared" si="101"/>
        <v>0</v>
      </c>
      <c r="J6516" t="s">
        <v>3686</v>
      </c>
    </row>
    <row r="6517" spans="1:10" hidden="1">
      <c r="A6517">
        <v>75</v>
      </c>
      <c r="B6517">
        <v>0</v>
      </c>
      <c r="C6517">
        <v>5</v>
      </c>
      <c r="D6517">
        <v>4116</v>
      </c>
      <c r="E6517">
        <v>0</v>
      </c>
      <c r="F6517">
        <v>53</v>
      </c>
      <c r="G6517">
        <v>18.7</v>
      </c>
      <c r="H6517">
        <v>1552.66</v>
      </c>
      <c r="I6517">
        <f t="shared" si="101"/>
        <v>0</v>
      </c>
      <c r="J6517" t="s">
        <v>3686</v>
      </c>
    </row>
    <row r="6518" spans="1:10" hidden="1">
      <c r="A6518">
        <v>40</v>
      </c>
      <c r="B6518">
        <v>2</v>
      </c>
      <c r="C6518">
        <v>5</v>
      </c>
      <c r="D6518">
        <v>4203</v>
      </c>
      <c r="E6518">
        <v>4</v>
      </c>
      <c r="F6518">
        <v>70</v>
      </c>
      <c r="G6518">
        <v>113.05</v>
      </c>
      <c r="H6518">
        <v>10196.549999999999</v>
      </c>
      <c r="I6518">
        <f t="shared" si="101"/>
        <v>0</v>
      </c>
      <c r="J6518" t="s">
        <v>3686</v>
      </c>
    </row>
    <row r="6519" spans="1:10" hidden="1">
      <c r="A6519">
        <v>33</v>
      </c>
      <c r="B6519">
        <v>0</v>
      </c>
      <c r="C6519">
        <v>5</v>
      </c>
      <c r="D6519">
        <v>5925</v>
      </c>
      <c r="E6519">
        <v>0</v>
      </c>
      <c r="F6519">
        <v>1</v>
      </c>
      <c r="G6519">
        <v>44.05</v>
      </c>
      <c r="H6519">
        <v>74.78</v>
      </c>
      <c r="I6519">
        <f t="shared" si="101"/>
        <v>0</v>
      </c>
      <c r="J6519" t="s">
        <v>3751</v>
      </c>
    </row>
    <row r="6520" spans="1:10" hidden="1">
      <c r="A6520">
        <v>62</v>
      </c>
      <c r="B6520">
        <v>0</v>
      </c>
      <c r="C6520">
        <v>5</v>
      </c>
      <c r="D6520">
        <v>3796</v>
      </c>
      <c r="E6520">
        <v>0</v>
      </c>
      <c r="F6520">
        <v>2</v>
      </c>
      <c r="G6520">
        <v>60.85</v>
      </c>
      <c r="H6520">
        <v>141.9</v>
      </c>
      <c r="I6520">
        <f t="shared" si="101"/>
        <v>0</v>
      </c>
      <c r="J6520" t="s">
        <v>3751</v>
      </c>
    </row>
    <row r="6521" spans="1:10" hidden="1">
      <c r="A6521">
        <v>56</v>
      </c>
      <c r="B6521">
        <v>1</v>
      </c>
      <c r="C6521">
        <v>5</v>
      </c>
      <c r="D6521">
        <v>5835</v>
      </c>
      <c r="E6521">
        <v>9</v>
      </c>
      <c r="F6521">
        <v>71</v>
      </c>
      <c r="G6521">
        <v>89.9</v>
      </c>
      <c r="H6521">
        <v>9160.17</v>
      </c>
      <c r="I6521">
        <f t="shared" si="101"/>
        <v>0</v>
      </c>
      <c r="J6521" t="s">
        <v>3686</v>
      </c>
    </row>
    <row r="6522" spans="1:10" hidden="1">
      <c r="A6522">
        <v>49</v>
      </c>
      <c r="B6522">
        <v>0</v>
      </c>
      <c r="C6522">
        <v>5</v>
      </c>
      <c r="D6522">
        <v>6082</v>
      </c>
      <c r="E6522">
        <v>5</v>
      </c>
      <c r="F6522">
        <v>72</v>
      </c>
      <c r="G6522">
        <v>100.55</v>
      </c>
      <c r="H6522">
        <v>10481.58</v>
      </c>
      <c r="I6522">
        <f t="shared" si="101"/>
        <v>0</v>
      </c>
      <c r="J6522" t="s">
        <v>3686</v>
      </c>
    </row>
    <row r="6523" spans="1:10" hidden="1">
      <c r="A6523">
        <v>28</v>
      </c>
      <c r="B6523">
        <v>0</v>
      </c>
      <c r="C6523">
        <v>5</v>
      </c>
      <c r="D6523">
        <v>5596</v>
      </c>
      <c r="E6523">
        <v>0</v>
      </c>
      <c r="F6523">
        <v>16</v>
      </c>
      <c r="G6523">
        <v>69.95</v>
      </c>
      <c r="H6523">
        <v>1644.38</v>
      </c>
      <c r="I6523">
        <f t="shared" si="101"/>
        <v>0</v>
      </c>
      <c r="J6523" t="s">
        <v>3686</v>
      </c>
    </row>
    <row r="6524" spans="1:10" hidden="1">
      <c r="A6524">
        <v>22</v>
      </c>
      <c r="B6524">
        <v>0</v>
      </c>
      <c r="C6524">
        <v>5</v>
      </c>
      <c r="D6524">
        <v>4968</v>
      </c>
      <c r="E6524">
        <v>8</v>
      </c>
      <c r="F6524">
        <v>60</v>
      </c>
      <c r="G6524">
        <v>102.5</v>
      </c>
      <c r="H6524">
        <v>7310.8</v>
      </c>
      <c r="I6524">
        <f t="shared" si="101"/>
        <v>0</v>
      </c>
      <c r="J6524" t="s">
        <v>3686</v>
      </c>
    </row>
    <row r="6525" spans="1:10" hidden="1">
      <c r="A6525">
        <v>62</v>
      </c>
      <c r="B6525">
        <v>3</v>
      </c>
      <c r="C6525">
        <v>5</v>
      </c>
      <c r="D6525">
        <v>4476</v>
      </c>
      <c r="E6525">
        <v>0</v>
      </c>
      <c r="F6525">
        <v>28</v>
      </c>
      <c r="G6525">
        <v>20.25</v>
      </c>
      <c r="H6525">
        <v>1265.8699999999999</v>
      </c>
      <c r="I6525">
        <f t="shared" si="101"/>
        <v>0</v>
      </c>
      <c r="J6525" t="s">
        <v>3686</v>
      </c>
    </row>
    <row r="6526" spans="1:10" hidden="1">
      <c r="A6526">
        <v>43</v>
      </c>
      <c r="B6526">
        <v>0</v>
      </c>
      <c r="C6526">
        <v>5</v>
      </c>
      <c r="D6526">
        <v>4454</v>
      </c>
      <c r="E6526">
        <v>0</v>
      </c>
      <c r="F6526">
        <v>1</v>
      </c>
      <c r="G6526">
        <v>20.5</v>
      </c>
      <c r="H6526">
        <v>29.06</v>
      </c>
      <c r="I6526">
        <f t="shared" si="101"/>
        <v>0</v>
      </c>
      <c r="J6526" t="s">
        <v>3751</v>
      </c>
    </row>
    <row r="6527" spans="1:10" hidden="1">
      <c r="A6527">
        <v>48</v>
      </c>
      <c r="B6527">
        <v>0</v>
      </c>
      <c r="C6527">
        <v>5</v>
      </c>
      <c r="D6527">
        <v>4868</v>
      </c>
      <c r="E6527">
        <v>0</v>
      </c>
      <c r="F6527">
        <v>7</v>
      </c>
      <c r="G6527">
        <v>25.05</v>
      </c>
      <c r="H6527">
        <v>468.86</v>
      </c>
      <c r="I6527">
        <f t="shared" si="101"/>
        <v>0</v>
      </c>
      <c r="J6527" t="s">
        <v>3686</v>
      </c>
    </row>
    <row r="6528" spans="1:10" hidden="1">
      <c r="A6528">
        <v>27</v>
      </c>
      <c r="B6528">
        <v>0</v>
      </c>
      <c r="C6528">
        <v>5</v>
      </c>
      <c r="D6528">
        <v>4402</v>
      </c>
      <c r="E6528">
        <v>0</v>
      </c>
      <c r="F6528">
        <v>4</v>
      </c>
      <c r="G6528">
        <v>19.399999999999999</v>
      </c>
      <c r="H6528">
        <v>183.56</v>
      </c>
      <c r="I6528">
        <f t="shared" si="101"/>
        <v>0</v>
      </c>
      <c r="J6528" t="s">
        <v>3686</v>
      </c>
    </row>
    <row r="6529" spans="1:10" hidden="1">
      <c r="A6529">
        <v>54</v>
      </c>
      <c r="B6529">
        <v>0</v>
      </c>
      <c r="C6529">
        <v>5</v>
      </c>
      <c r="D6529">
        <v>4215</v>
      </c>
      <c r="E6529">
        <v>7</v>
      </c>
      <c r="F6529">
        <v>1</v>
      </c>
      <c r="G6529">
        <v>20.3</v>
      </c>
      <c r="H6529">
        <v>26.94</v>
      </c>
      <c r="I6529">
        <f t="shared" si="101"/>
        <v>0</v>
      </c>
      <c r="J6529" t="s">
        <v>3751</v>
      </c>
    </row>
    <row r="6530" spans="1:10" hidden="1">
      <c r="A6530">
        <v>26</v>
      </c>
      <c r="B6530">
        <v>0</v>
      </c>
      <c r="C6530">
        <v>5</v>
      </c>
      <c r="D6530">
        <v>5057</v>
      </c>
      <c r="E6530">
        <v>0</v>
      </c>
      <c r="F6530">
        <v>1</v>
      </c>
      <c r="G6530">
        <v>19.899999999999999</v>
      </c>
      <c r="H6530">
        <v>21.4</v>
      </c>
      <c r="I6530">
        <f t="shared" ref="I6530:I6593" si="102">IF(J6530="Churned",1,0)</f>
        <v>0</v>
      </c>
      <c r="J6530" t="s">
        <v>3751</v>
      </c>
    </row>
    <row r="6531" spans="1:10" hidden="1">
      <c r="A6531">
        <v>26</v>
      </c>
      <c r="B6531">
        <v>1</v>
      </c>
      <c r="C6531">
        <v>5</v>
      </c>
      <c r="D6531">
        <v>4458</v>
      </c>
      <c r="E6531">
        <v>4</v>
      </c>
      <c r="F6531">
        <v>10</v>
      </c>
      <c r="G6531">
        <v>24.4</v>
      </c>
      <c r="H6531">
        <v>295.5</v>
      </c>
      <c r="I6531">
        <f t="shared" si="102"/>
        <v>0</v>
      </c>
      <c r="J6531" t="s">
        <v>3686</v>
      </c>
    </row>
    <row r="6532" spans="1:10" hidden="1">
      <c r="A6532">
        <v>60</v>
      </c>
      <c r="B6532">
        <v>0</v>
      </c>
      <c r="C6532">
        <v>5</v>
      </c>
      <c r="D6532">
        <v>2486</v>
      </c>
      <c r="E6532">
        <v>0</v>
      </c>
      <c r="F6532">
        <v>13</v>
      </c>
      <c r="G6532">
        <v>20.399999999999999</v>
      </c>
      <c r="H6532">
        <v>861.61</v>
      </c>
      <c r="I6532">
        <f t="shared" si="102"/>
        <v>0</v>
      </c>
      <c r="J6532" t="s">
        <v>3686</v>
      </c>
    </row>
    <row r="6533" spans="1:10" hidden="1">
      <c r="A6533">
        <v>21</v>
      </c>
      <c r="B6533">
        <v>0</v>
      </c>
      <c r="C6533">
        <v>5</v>
      </c>
      <c r="D6533">
        <v>2783</v>
      </c>
      <c r="E6533">
        <v>0</v>
      </c>
      <c r="F6533">
        <v>13</v>
      </c>
      <c r="G6533">
        <v>19.45</v>
      </c>
      <c r="H6533">
        <v>834</v>
      </c>
      <c r="I6533">
        <f t="shared" si="102"/>
        <v>0</v>
      </c>
      <c r="J6533" t="s">
        <v>3686</v>
      </c>
    </row>
    <row r="6534" spans="1:10" hidden="1">
      <c r="A6534">
        <v>27</v>
      </c>
      <c r="B6534">
        <v>0</v>
      </c>
      <c r="C6534">
        <v>5</v>
      </c>
      <c r="D6534">
        <v>4208</v>
      </c>
      <c r="E6534">
        <v>0</v>
      </c>
      <c r="F6534">
        <v>7</v>
      </c>
      <c r="G6534">
        <v>20.25</v>
      </c>
      <c r="H6534">
        <v>406.28</v>
      </c>
      <c r="I6534">
        <f t="shared" si="102"/>
        <v>0</v>
      </c>
      <c r="J6534" t="s">
        <v>3686</v>
      </c>
    </row>
    <row r="6535" spans="1:10" hidden="1">
      <c r="A6535">
        <v>56</v>
      </c>
      <c r="B6535">
        <v>2</v>
      </c>
      <c r="C6535">
        <v>5</v>
      </c>
      <c r="D6535">
        <v>3752</v>
      </c>
      <c r="E6535">
        <v>6</v>
      </c>
      <c r="F6535">
        <v>21</v>
      </c>
      <c r="G6535">
        <v>44.95</v>
      </c>
      <c r="H6535">
        <v>1744.2</v>
      </c>
      <c r="I6535">
        <f t="shared" si="102"/>
        <v>0</v>
      </c>
      <c r="J6535" t="s">
        <v>3686</v>
      </c>
    </row>
    <row r="6536" spans="1:10" hidden="1">
      <c r="A6536">
        <v>42</v>
      </c>
      <c r="B6536">
        <v>0</v>
      </c>
      <c r="C6536">
        <v>5</v>
      </c>
      <c r="D6536">
        <v>4397</v>
      </c>
      <c r="E6536">
        <v>5</v>
      </c>
      <c r="F6536">
        <v>72</v>
      </c>
      <c r="G6536">
        <v>24.3</v>
      </c>
      <c r="H6536">
        <v>2403.66</v>
      </c>
      <c r="I6536">
        <f t="shared" si="102"/>
        <v>0</v>
      </c>
      <c r="J6536" t="s">
        <v>3686</v>
      </c>
    </row>
    <row r="6537" spans="1:10" hidden="1">
      <c r="A6537">
        <v>41</v>
      </c>
      <c r="B6537">
        <v>0</v>
      </c>
      <c r="C6537">
        <v>5</v>
      </c>
      <c r="D6537">
        <v>4057</v>
      </c>
      <c r="E6537">
        <v>0</v>
      </c>
      <c r="F6537">
        <v>2</v>
      </c>
      <c r="G6537">
        <v>43.95</v>
      </c>
      <c r="H6537">
        <v>123.28</v>
      </c>
      <c r="I6537">
        <f t="shared" si="102"/>
        <v>0</v>
      </c>
      <c r="J6537" t="s">
        <v>3751</v>
      </c>
    </row>
    <row r="6538" spans="1:10" hidden="1">
      <c r="A6538">
        <v>33</v>
      </c>
      <c r="B6538">
        <v>0</v>
      </c>
      <c r="C6538">
        <v>5</v>
      </c>
      <c r="D6538">
        <v>6136</v>
      </c>
      <c r="E6538">
        <v>0</v>
      </c>
      <c r="F6538">
        <v>68</v>
      </c>
      <c r="G6538">
        <v>20</v>
      </c>
      <c r="H6538">
        <v>2108.64</v>
      </c>
      <c r="I6538">
        <f t="shared" si="102"/>
        <v>0</v>
      </c>
      <c r="J6538" t="s">
        <v>3686</v>
      </c>
    </row>
    <row r="6539" spans="1:10" hidden="1">
      <c r="A6539">
        <v>65</v>
      </c>
      <c r="B6539">
        <v>2</v>
      </c>
      <c r="C6539">
        <v>5</v>
      </c>
      <c r="D6539">
        <v>3571</v>
      </c>
      <c r="E6539">
        <v>0</v>
      </c>
      <c r="F6539">
        <v>38</v>
      </c>
      <c r="G6539">
        <v>81.849999999999994</v>
      </c>
      <c r="H6539">
        <v>3189.96</v>
      </c>
      <c r="I6539">
        <f t="shared" si="102"/>
        <v>0</v>
      </c>
      <c r="J6539" t="s">
        <v>3686</v>
      </c>
    </row>
    <row r="6540" spans="1:10" hidden="1">
      <c r="A6540">
        <v>74</v>
      </c>
      <c r="B6540">
        <v>0</v>
      </c>
      <c r="C6540">
        <v>5</v>
      </c>
      <c r="D6540">
        <v>5602</v>
      </c>
      <c r="E6540">
        <v>4</v>
      </c>
      <c r="F6540">
        <v>45</v>
      </c>
      <c r="G6540">
        <v>81.400000000000006</v>
      </c>
      <c r="H6540">
        <v>3847.4</v>
      </c>
      <c r="I6540">
        <f t="shared" si="102"/>
        <v>0</v>
      </c>
      <c r="J6540" t="s">
        <v>3686</v>
      </c>
    </row>
    <row r="6541" spans="1:10" hidden="1">
      <c r="A6541">
        <v>66</v>
      </c>
      <c r="B6541">
        <v>0</v>
      </c>
      <c r="C6541">
        <v>5</v>
      </c>
      <c r="D6541">
        <v>2404</v>
      </c>
      <c r="E6541">
        <v>0</v>
      </c>
      <c r="F6541">
        <v>44</v>
      </c>
      <c r="G6541">
        <v>20.399999999999999</v>
      </c>
      <c r="H6541">
        <v>967.15</v>
      </c>
      <c r="I6541">
        <f t="shared" si="102"/>
        <v>0</v>
      </c>
      <c r="J6541" t="s">
        <v>3686</v>
      </c>
    </row>
    <row r="6542" spans="1:10" hidden="1">
      <c r="A6542">
        <v>44</v>
      </c>
      <c r="B6542">
        <v>3</v>
      </c>
      <c r="C6542">
        <v>5</v>
      </c>
      <c r="D6542">
        <v>5263</v>
      </c>
      <c r="E6542">
        <v>1</v>
      </c>
      <c r="F6542">
        <v>37</v>
      </c>
      <c r="G6542">
        <v>91.2</v>
      </c>
      <c r="H6542">
        <v>4838.92</v>
      </c>
      <c r="I6542">
        <f t="shared" si="102"/>
        <v>0</v>
      </c>
      <c r="J6542" t="s">
        <v>3686</v>
      </c>
    </row>
    <row r="6543" spans="1:10" hidden="1">
      <c r="A6543">
        <v>64</v>
      </c>
      <c r="B6543">
        <v>0</v>
      </c>
      <c r="C6543">
        <v>5</v>
      </c>
      <c r="D6543">
        <v>4971</v>
      </c>
      <c r="E6543">
        <v>0</v>
      </c>
      <c r="F6543">
        <v>54</v>
      </c>
      <c r="G6543">
        <v>97.2</v>
      </c>
      <c r="H6543">
        <v>6833.15</v>
      </c>
      <c r="I6543">
        <f t="shared" si="102"/>
        <v>0</v>
      </c>
      <c r="J6543" t="s">
        <v>3686</v>
      </c>
    </row>
    <row r="6544" spans="1:10" hidden="1">
      <c r="A6544">
        <v>36</v>
      </c>
      <c r="B6544">
        <v>0</v>
      </c>
      <c r="C6544">
        <v>5</v>
      </c>
      <c r="D6544">
        <v>3756</v>
      </c>
      <c r="E6544">
        <v>0</v>
      </c>
      <c r="F6544">
        <v>42</v>
      </c>
      <c r="G6544">
        <v>25.05</v>
      </c>
      <c r="H6544">
        <v>2110.73</v>
      </c>
      <c r="I6544">
        <f t="shared" si="102"/>
        <v>0</v>
      </c>
      <c r="J6544" t="s">
        <v>3686</v>
      </c>
    </row>
    <row r="6545" spans="1:10" hidden="1">
      <c r="A6545">
        <v>23</v>
      </c>
      <c r="B6545">
        <v>0</v>
      </c>
      <c r="C6545">
        <v>5</v>
      </c>
      <c r="D6545">
        <v>3448</v>
      </c>
      <c r="E6545">
        <v>0</v>
      </c>
      <c r="F6545">
        <v>14</v>
      </c>
      <c r="G6545">
        <v>31.1</v>
      </c>
      <c r="H6545">
        <v>419.7</v>
      </c>
      <c r="I6545">
        <f t="shared" si="102"/>
        <v>0</v>
      </c>
      <c r="J6545" t="s">
        <v>3686</v>
      </c>
    </row>
    <row r="6546" spans="1:10" hidden="1">
      <c r="A6546">
        <v>39</v>
      </c>
      <c r="B6546">
        <v>1</v>
      </c>
      <c r="C6546">
        <v>5</v>
      </c>
      <c r="D6546">
        <v>3065</v>
      </c>
      <c r="E6546">
        <v>0</v>
      </c>
      <c r="F6546">
        <v>1</v>
      </c>
      <c r="G6546">
        <v>24.7</v>
      </c>
      <c r="H6546">
        <v>94.7</v>
      </c>
      <c r="I6546">
        <f t="shared" si="102"/>
        <v>0</v>
      </c>
      <c r="J6546" t="s">
        <v>3751</v>
      </c>
    </row>
    <row r="6547" spans="1:10" hidden="1">
      <c r="A6547">
        <v>20</v>
      </c>
      <c r="B6547">
        <v>0</v>
      </c>
      <c r="C6547">
        <v>5</v>
      </c>
      <c r="D6547">
        <v>3653</v>
      </c>
      <c r="E6547">
        <v>0</v>
      </c>
      <c r="F6547">
        <v>4</v>
      </c>
      <c r="G6547">
        <v>86.05</v>
      </c>
      <c r="H6547">
        <v>485.54</v>
      </c>
      <c r="I6547">
        <f t="shared" si="102"/>
        <v>0</v>
      </c>
      <c r="J6547" t="s">
        <v>3686</v>
      </c>
    </row>
    <row r="6548" spans="1:10" hidden="1">
      <c r="A6548">
        <v>63</v>
      </c>
      <c r="B6548">
        <v>0</v>
      </c>
      <c r="C6548">
        <v>5</v>
      </c>
      <c r="D6548">
        <v>4006</v>
      </c>
      <c r="E6548">
        <v>0</v>
      </c>
      <c r="F6548">
        <v>46</v>
      </c>
      <c r="G6548">
        <v>19.95</v>
      </c>
      <c r="H6548">
        <v>1524.37</v>
      </c>
      <c r="I6548">
        <f t="shared" si="102"/>
        <v>0</v>
      </c>
      <c r="J6548" t="s">
        <v>3686</v>
      </c>
    </row>
    <row r="6549" spans="1:10" hidden="1">
      <c r="A6549">
        <v>29</v>
      </c>
      <c r="B6549">
        <v>0</v>
      </c>
      <c r="C6549">
        <v>5</v>
      </c>
      <c r="D6549">
        <v>5577</v>
      </c>
      <c r="E6549">
        <v>1</v>
      </c>
      <c r="F6549">
        <v>55</v>
      </c>
      <c r="G6549">
        <v>94.45</v>
      </c>
      <c r="H6549">
        <v>6976.65</v>
      </c>
      <c r="I6549">
        <f t="shared" si="102"/>
        <v>0</v>
      </c>
      <c r="J6549" t="s">
        <v>3686</v>
      </c>
    </row>
    <row r="6550" spans="1:10" hidden="1">
      <c r="A6550">
        <v>63</v>
      </c>
      <c r="B6550">
        <v>0</v>
      </c>
      <c r="C6550">
        <v>5</v>
      </c>
      <c r="D6550">
        <v>3364</v>
      </c>
      <c r="E6550">
        <v>0</v>
      </c>
      <c r="F6550">
        <v>37</v>
      </c>
      <c r="G6550">
        <v>80.05</v>
      </c>
      <c r="H6550">
        <v>3374.67</v>
      </c>
      <c r="I6550">
        <f t="shared" si="102"/>
        <v>0</v>
      </c>
      <c r="J6550" t="s">
        <v>3686</v>
      </c>
    </row>
    <row r="6551" spans="1:10" hidden="1">
      <c r="A6551">
        <v>51</v>
      </c>
      <c r="B6551">
        <v>0</v>
      </c>
      <c r="C6551">
        <v>5</v>
      </c>
      <c r="D6551">
        <v>5567</v>
      </c>
      <c r="E6551">
        <v>0</v>
      </c>
      <c r="F6551">
        <v>34</v>
      </c>
      <c r="G6551">
        <v>65</v>
      </c>
      <c r="H6551">
        <v>3697.02</v>
      </c>
      <c r="I6551">
        <f t="shared" si="102"/>
        <v>0</v>
      </c>
      <c r="J6551" t="s">
        <v>3686</v>
      </c>
    </row>
    <row r="6552" spans="1:10" hidden="1">
      <c r="A6552">
        <v>64</v>
      </c>
      <c r="B6552">
        <v>0</v>
      </c>
      <c r="C6552">
        <v>5</v>
      </c>
      <c r="D6552">
        <v>3982</v>
      </c>
      <c r="E6552">
        <v>0</v>
      </c>
      <c r="F6552">
        <v>29</v>
      </c>
      <c r="G6552">
        <v>74.2</v>
      </c>
      <c r="H6552">
        <v>2468.27</v>
      </c>
      <c r="I6552">
        <f t="shared" si="102"/>
        <v>0</v>
      </c>
      <c r="J6552" t="s">
        <v>3686</v>
      </c>
    </row>
    <row r="6553" spans="1:10" hidden="1">
      <c r="A6553">
        <v>48</v>
      </c>
      <c r="B6553">
        <v>0</v>
      </c>
      <c r="C6553">
        <v>5</v>
      </c>
      <c r="D6553">
        <v>4852</v>
      </c>
      <c r="E6553">
        <v>0</v>
      </c>
      <c r="F6553">
        <v>3</v>
      </c>
      <c r="G6553">
        <v>19.649999999999999</v>
      </c>
      <c r="H6553">
        <v>175.12</v>
      </c>
      <c r="I6553">
        <f t="shared" si="102"/>
        <v>0</v>
      </c>
      <c r="J6553" t="s">
        <v>3751</v>
      </c>
    </row>
    <row r="6554" spans="1:10" hidden="1">
      <c r="A6554">
        <v>32</v>
      </c>
      <c r="B6554">
        <v>0</v>
      </c>
      <c r="C6554">
        <v>5</v>
      </c>
      <c r="D6554">
        <v>3929</v>
      </c>
      <c r="E6554">
        <v>0</v>
      </c>
      <c r="F6554">
        <v>1</v>
      </c>
      <c r="G6554">
        <v>35.9</v>
      </c>
      <c r="H6554">
        <v>35.9</v>
      </c>
      <c r="I6554">
        <f t="shared" si="102"/>
        <v>0</v>
      </c>
      <c r="J6554" t="s">
        <v>3751</v>
      </c>
    </row>
    <row r="6555" spans="1:10" hidden="1">
      <c r="A6555">
        <v>25</v>
      </c>
      <c r="B6555">
        <v>0</v>
      </c>
      <c r="C6555">
        <v>5</v>
      </c>
      <c r="D6555">
        <v>5433</v>
      </c>
      <c r="E6555">
        <v>0</v>
      </c>
      <c r="F6555">
        <v>16</v>
      </c>
      <c r="G6555">
        <v>19.75</v>
      </c>
      <c r="H6555">
        <v>691.54</v>
      </c>
      <c r="I6555">
        <f t="shared" si="102"/>
        <v>0</v>
      </c>
      <c r="J6555" t="s">
        <v>3686</v>
      </c>
    </row>
    <row r="6556" spans="1:10" hidden="1">
      <c r="A6556">
        <v>46</v>
      </c>
      <c r="B6556">
        <v>2</v>
      </c>
      <c r="C6556">
        <v>5</v>
      </c>
      <c r="D6556">
        <v>6325</v>
      </c>
      <c r="E6556">
        <v>1</v>
      </c>
      <c r="F6556">
        <v>59</v>
      </c>
      <c r="G6556">
        <v>20.6</v>
      </c>
      <c r="H6556">
        <v>1431.73</v>
      </c>
      <c r="I6556">
        <f t="shared" si="102"/>
        <v>0</v>
      </c>
      <c r="J6556" t="s">
        <v>3686</v>
      </c>
    </row>
    <row r="6557" spans="1:10" hidden="1">
      <c r="A6557">
        <v>60</v>
      </c>
      <c r="B6557">
        <v>0</v>
      </c>
      <c r="C6557">
        <v>5</v>
      </c>
      <c r="D6557">
        <v>4045</v>
      </c>
      <c r="E6557">
        <v>0</v>
      </c>
      <c r="F6557">
        <v>32</v>
      </c>
      <c r="G6557">
        <v>54.65</v>
      </c>
      <c r="H6557">
        <v>2477.54</v>
      </c>
      <c r="I6557">
        <f t="shared" si="102"/>
        <v>0</v>
      </c>
      <c r="J6557" t="s">
        <v>3686</v>
      </c>
    </row>
    <row r="6558" spans="1:10" hidden="1">
      <c r="A6558">
        <v>48</v>
      </c>
      <c r="B6558">
        <v>0</v>
      </c>
      <c r="C6558">
        <v>5</v>
      </c>
      <c r="D6558">
        <v>5754</v>
      </c>
      <c r="E6558">
        <v>7</v>
      </c>
      <c r="F6558">
        <v>55</v>
      </c>
      <c r="G6558">
        <v>113.6</v>
      </c>
      <c r="H6558">
        <v>7002.75</v>
      </c>
      <c r="I6558">
        <f t="shared" si="102"/>
        <v>0</v>
      </c>
      <c r="J6558" t="s">
        <v>3686</v>
      </c>
    </row>
    <row r="6559" spans="1:10" hidden="1">
      <c r="A6559">
        <v>45</v>
      </c>
      <c r="B6559">
        <v>0</v>
      </c>
      <c r="C6559">
        <v>5</v>
      </c>
      <c r="D6559">
        <v>6423</v>
      </c>
      <c r="E6559">
        <v>1</v>
      </c>
      <c r="F6559">
        <v>72</v>
      </c>
      <c r="G6559">
        <v>105</v>
      </c>
      <c r="H6559">
        <v>9578.93</v>
      </c>
      <c r="I6559">
        <f t="shared" si="102"/>
        <v>0</v>
      </c>
      <c r="J6559" t="s">
        <v>3686</v>
      </c>
    </row>
    <row r="6560" spans="1:10" hidden="1">
      <c r="A6560">
        <v>69</v>
      </c>
      <c r="B6560">
        <v>0</v>
      </c>
      <c r="C6560">
        <v>5</v>
      </c>
      <c r="D6560">
        <v>5715</v>
      </c>
      <c r="E6560">
        <v>0</v>
      </c>
      <c r="F6560">
        <v>1</v>
      </c>
      <c r="G6560">
        <v>45.85</v>
      </c>
      <c r="H6560">
        <v>86.23</v>
      </c>
      <c r="I6560">
        <f t="shared" si="102"/>
        <v>0</v>
      </c>
      <c r="J6560" t="s">
        <v>3751</v>
      </c>
    </row>
    <row r="6561" spans="1:10" hidden="1">
      <c r="A6561">
        <v>72</v>
      </c>
      <c r="B6561">
        <v>0</v>
      </c>
      <c r="C6561">
        <v>5</v>
      </c>
      <c r="D6561">
        <v>2867</v>
      </c>
      <c r="E6561">
        <v>0</v>
      </c>
      <c r="F6561">
        <v>46</v>
      </c>
      <c r="G6561">
        <v>55.65</v>
      </c>
      <c r="H6561">
        <v>2782.23</v>
      </c>
      <c r="I6561">
        <f t="shared" si="102"/>
        <v>0</v>
      </c>
      <c r="J6561" t="s">
        <v>3686</v>
      </c>
    </row>
    <row r="6562" spans="1:10" hidden="1">
      <c r="A6562">
        <v>78</v>
      </c>
      <c r="B6562">
        <v>0</v>
      </c>
      <c r="C6562">
        <v>5</v>
      </c>
      <c r="D6562">
        <v>2120</v>
      </c>
      <c r="E6562">
        <v>0</v>
      </c>
      <c r="F6562">
        <v>20</v>
      </c>
      <c r="G6562">
        <v>19.7</v>
      </c>
      <c r="H6562">
        <v>961.6</v>
      </c>
      <c r="I6562">
        <f t="shared" si="102"/>
        <v>0</v>
      </c>
      <c r="J6562" t="s">
        <v>3686</v>
      </c>
    </row>
    <row r="6563" spans="1:10" hidden="1">
      <c r="A6563">
        <v>71</v>
      </c>
      <c r="B6563">
        <v>0</v>
      </c>
      <c r="C6563">
        <v>5</v>
      </c>
      <c r="D6563">
        <v>3313</v>
      </c>
      <c r="E6563">
        <v>0</v>
      </c>
      <c r="F6563">
        <v>47</v>
      </c>
      <c r="G6563">
        <v>20.55</v>
      </c>
      <c r="H6563">
        <v>2998.8</v>
      </c>
      <c r="I6563">
        <f t="shared" si="102"/>
        <v>0</v>
      </c>
      <c r="J6563" t="s">
        <v>3686</v>
      </c>
    </row>
    <row r="6564" spans="1:10" hidden="1">
      <c r="A6564">
        <v>50</v>
      </c>
      <c r="B6564">
        <v>0</v>
      </c>
      <c r="C6564">
        <v>5</v>
      </c>
      <c r="D6564">
        <v>5344</v>
      </c>
      <c r="E6564">
        <v>3</v>
      </c>
      <c r="F6564">
        <v>56</v>
      </c>
      <c r="G6564">
        <v>80.900000000000006</v>
      </c>
      <c r="H6564">
        <v>7143.58</v>
      </c>
      <c r="I6564">
        <f t="shared" si="102"/>
        <v>0</v>
      </c>
      <c r="J6564" t="s">
        <v>3686</v>
      </c>
    </row>
    <row r="6565" spans="1:10" hidden="1">
      <c r="A6565">
        <v>62</v>
      </c>
      <c r="B6565">
        <v>2</v>
      </c>
      <c r="C6565">
        <v>5</v>
      </c>
      <c r="D6565">
        <v>5975</v>
      </c>
      <c r="E6565">
        <v>7</v>
      </c>
      <c r="F6565">
        <v>63</v>
      </c>
      <c r="G6565">
        <v>20</v>
      </c>
      <c r="H6565">
        <v>4163.95</v>
      </c>
      <c r="I6565">
        <f t="shared" si="102"/>
        <v>0</v>
      </c>
      <c r="J6565" t="s">
        <v>3686</v>
      </c>
    </row>
    <row r="6566" spans="1:10" hidden="1">
      <c r="A6566">
        <v>62</v>
      </c>
      <c r="B6566">
        <v>0</v>
      </c>
      <c r="C6566">
        <v>5</v>
      </c>
      <c r="D6566">
        <v>4412</v>
      </c>
      <c r="E6566">
        <v>1</v>
      </c>
      <c r="F6566">
        <v>71</v>
      </c>
      <c r="G6566">
        <v>24.4</v>
      </c>
      <c r="H6566">
        <v>3480.52</v>
      </c>
      <c r="I6566">
        <f t="shared" si="102"/>
        <v>0</v>
      </c>
      <c r="J6566" t="s">
        <v>3686</v>
      </c>
    </row>
    <row r="6567" spans="1:10" hidden="1">
      <c r="A6567">
        <v>37</v>
      </c>
      <c r="B6567">
        <v>0</v>
      </c>
      <c r="C6567">
        <v>5</v>
      </c>
      <c r="D6567">
        <v>3954</v>
      </c>
      <c r="E6567">
        <v>0</v>
      </c>
      <c r="F6567">
        <v>2</v>
      </c>
      <c r="G6567">
        <v>19.399999999999999</v>
      </c>
      <c r="H6567">
        <v>80.92</v>
      </c>
      <c r="I6567">
        <f t="shared" si="102"/>
        <v>0</v>
      </c>
      <c r="J6567" t="s">
        <v>3751</v>
      </c>
    </row>
    <row r="6568" spans="1:10" hidden="1">
      <c r="A6568">
        <v>40</v>
      </c>
      <c r="B6568">
        <v>0</v>
      </c>
      <c r="C6568">
        <v>5</v>
      </c>
      <c r="D6568">
        <v>5095</v>
      </c>
      <c r="E6568">
        <v>0</v>
      </c>
      <c r="F6568">
        <v>24</v>
      </c>
      <c r="G6568">
        <v>60.45</v>
      </c>
      <c r="H6568">
        <v>2009.79</v>
      </c>
      <c r="I6568">
        <f t="shared" si="102"/>
        <v>0</v>
      </c>
      <c r="J6568" t="s">
        <v>3686</v>
      </c>
    </row>
    <row r="6569" spans="1:10" hidden="1">
      <c r="A6569">
        <v>19</v>
      </c>
      <c r="B6569">
        <v>2</v>
      </c>
      <c r="C6569">
        <v>5</v>
      </c>
      <c r="D6569">
        <v>4574</v>
      </c>
      <c r="E6569">
        <v>1</v>
      </c>
      <c r="F6569">
        <v>62</v>
      </c>
      <c r="G6569">
        <v>20.3</v>
      </c>
      <c r="H6569">
        <v>1445.57</v>
      </c>
      <c r="I6569">
        <f t="shared" si="102"/>
        <v>0</v>
      </c>
      <c r="J6569" t="s">
        <v>3686</v>
      </c>
    </row>
    <row r="6570" spans="1:10" hidden="1">
      <c r="A6570">
        <v>32</v>
      </c>
      <c r="B6570">
        <v>0</v>
      </c>
      <c r="C6570">
        <v>5</v>
      </c>
      <c r="D6570">
        <v>5873</v>
      </c>
      <c r="E6570">
        <v>0</v>
      </c>
      <c r="F6570">
        <v>7</v>
      </c>
      <c r="G6570">
        <v>19.399999999999999</v>
      </c>
      <c r="H6570">
        <v>232.98</v>
      </c>
      <c r="I6570">
        <f t="shared" si="102"/>
        <v>0</v>
      </c>
      <c r="J6570" t="s">
        <v>3686</v>
      </c>
    </row>
    <row r="6571" spans="1:10" hidden="1">
      <c r="A6571">
        <v>50</v>
      </c>
      <c r="B6571">
        <v>0</v>
      </c>
      <c r="C6571">
        <v>5</v>
      </c>
      <c r="D6571">
        <v>2606</v>
      </c>
      <c r="E6571">
        <v>0</v>
      </c>
      <c r="F6571">
        <v>2</v>
      </c>
      <c r="G6571">
        <v>20.45</v>
      </c>
      <c r="H6571">
        <v>136.83000000000001</v>
      </c>
      <c r="I6571">
        <f t="shared" si="102"/>
        <v>0</v>
      </c>
      <c r="J6571" t="s">
        <v>3751</v>
      </c>
    </row>
    <row r="6572" spans="1:10" hidden="1">
      <c r="A6572">
        <v>57</v>
      </c>
      <c r="B6572">
        <v>0</v>
      </c>
      <c r="C6572">
        <v>5</v>
      </c>
      <c r="D6572">
        <v>3048</v>
      </c>
      <c r="E6572">
        <v>0</v>
      </c>
      <c r="F6572">
        <v>25</v>
      </c>
      <c r="G6572">
        <v>19.899999999999999</v>
      </c>
      <c r="H6572">
        <v>561.5</v>
      </c>
      <c r="I6572">
        <f t="shared" si="102"/>
        <v>0</v>
      </c>
      <c r="J6572" t="s">
        <v>3686</v>
      </c>
    </row>
    <row r="6573" spans="1:10" hidden="1">
      <c r="A6573">
        <v>63</v>
      </c>
      <c r="B6573">
        <v>0</v>
      </c>
      <c r="C6573">
        <v>5</v>
      </c>
      <c r="D6573">
        <v>5764</v>
      </c>
      <c r="E6573">
        <v>0</v>
      </c>
      <c r="F6573">
        <v>56</v>
      </c>
      <c r="G6573">
        <v>19.55</v>
      </c>
      <c r="H6573">
        <v>1858.39</v>
      </c>
      <c r="I6573">
        <f t="shared" si="102"/>
        <v>0</v>
      </c>
      <c r="J6573" t="s">
        <v>3686</v>
      </c>
    </row>
    <row r="6574" spans="1:10" hidden="1">
      <c r="A6574">
        <v>31</v>
      </c>
      <c r="B6574">
        <v>3</v>
      </c>
      <c r="C6574">
        <v>5</v>
      </c>
      <c r="D6574">
        <v>6444</v>
      </c>
      <c r="E6574">
        <v>6</v>
      </c>
      <c r="F6574">
        <v>71</v>
      </c>
      <c r="G6574">
        <v>19.600000000000001</v>
      </c>
      <c r="H6574">
        <v>2532.6799999999998</v>
      </c>
      <c r="I6574">
        <f t="shared" si="102"/>
        <v>0</v>
      </c>
      <c r="J6574" t="s">
        <v>3686</v>
      </c>
    </row>
    <row r="6575" spans="1:10" hidden="1">
      <c r="A6575">
        <v>50</v>
      </c>
      <c r="B6575">
        <v>0</v>
      </c>
      <c r="C6575">
        <v>5</v>
      </c>
      <c r="D6575">
        <v>2729</v>
      </c>
      <c r="E6575">
        <v>0</v>
      </c>
      <c r="F6575">
        <v>1</v>
      </c>
      <c r="G6575">
        <v>20.65</v>
      </c>
      <c r="H6575">
        <v>22.12</v>
      </c>
      <c r="I6575">
        <f t="shared" si="102"/>
        <v>0</v>
      </c>
      <c r="J6575" t="s">
        <v>3751</v>
      </c>
    </row>
    <row r="6576" spans="1:10" hidden="1">
      <c r="A6576">
        <v>57</v>
      </c>
      <c r="B6576">
        <v>0</v>
      </c>
      <c r="C6576">
        <v>5</v>
      </c>
      <c r="D6576">
        <v>5420</v>
      </c>
      <c r="E6576">
        <v>0</v>
      </c>
      <c r="F6576">
        <v>17</v>
      </c>
      <c r="G6576">
        <v>70.8</v>
      </c>
      <c r="H6576">
        <v>1816.96</v>
      </c>
      <c r="I6576">
        <f t="shared" si="102"/>
        <v>0</v>
      </c>
      <c r="J6576" t="s">
        <v>3686</v>
      </c>
    </row>
    <row r="6577" spans="1:10" hidden="1">
      <c r="A6577">
        <v>64</v>
      </c>
      <c r="B6577">
        <v>3</v>
      </c>
      <c r="C6577">
        <v>5</v>
      </c>
      <c r="D6577">
        <v>5644</v>
      </c>
      <c r="E6577">
        <v>3</v>
      </c>
      <c r="F6577">
        <v>64</v>
      </c>
      <c r="G6577">
        <v>49.85</v>
      </c>
      <c r="H6577">
        <v>3210.35</v>
      </c>
      <c r="I6577">
        <f t="shared" si="102"/>
        <v>0</v>
      </c>
      <c r="J6577" t="s">
        <v>3686</v>
      </c>
    </row>
    <row r="6578" spans="1:10" hidden="1">
      <c r="A6578">
        <v>50</v>
      </c>
      <c r="B6578">
        <v>1</v>
      </c>
      <c r="C6578">
        <v>5</v>
      </c>
      <c r="D6578">
        <v>6236</v>
      </c>
      <c r="E6578">
        <v>8</v>
      </c>
      <c r="F6578">
        <v>66</v>
      </c>
      <c r="G6578">
        <v>79.849999999999994</v>
      </c>
      <c r="H6578">
        <v>7545.61</v>
      </c>
      <c r="I6578">
        <f t="shared" si="102"/>
        <v>0</v>
      </c>
      <c r="J6578" t="s">
        <v>3686</v>
      </c>
    </row>
    <row r="6579" spans="1:10" hidden="1">
      <c r="A6579">
        <v>26</v>
      </c>
      <c r="B6579">
        <v>0</v>
      </c>
      <c r="C6579">
        <v>5</v>
      </c>
      <c r="D6579">
        <v>3904</v>
      </c>
      <c r="E6579">
        <v>0</v>
      </c>
      <c r="F6579">
        <v>24</v>
      </c>
      <c r="G6579">
        <v>25.15</v>
      </c>
      <c r="H6579">
        <v>1192.3599999999999</v>
      </c>
      <c r="I6579">
        <f t="shared" si="102"/>
        <v>0</v>
      </c>
      <c r="J6579" t="s">
        <v>3686</v>
      </c>
    </row>
    <row r="6580" spans="1:10" hidden="1">
      <c r="A6580">
        <v>28</v>
      </c>
      <c r="B6580">
        <v>0</v>
      </c>
      <c r="C6580">
        <v>5</v>
      </c>
      <c r="D6580">
        <v>2648</v>
      </c>
      <c r="E6580">
        <v>0</v>
      </c>
      <c r="F6580">
        <v>1</v>
      </c>
      <c r="G6580">
        <v>20.350000000000001</v>
      </c>
      <c r="H6580">
        <v>52.32</v>
      </c>
      <c r="I6580">
        <f t="shared" si="102"/>
        <v>0</v>
      </c>
      <c r="J6580" t="s">
        <v>3751</v>
      </c>
    </row>
    <row r="6581" spans="1:10" hidden="1">
      <c r="A6581">
        <v>25</v>
      </c>
      <c r="B6581">
        <v>0</v>
      </c>
      <c r="C6581">
        <v>5</v>
      </c>
      <c r="D6581">
        <v>5871</v>
      </c>
      <c r="E6581">
        <v>0</v>
      </c>
      <c r="F6581">
        <v>54</v>
      </c>
      <c r="G6581">
        <v>89.4</v>
      </c>
      <c r="H6581">
        <v>6776.78</v>
      </c>
      <c r="I6581">
        <f t="shared" si="102"/>
        <v>0</v>
      </c>
      <c r="J6581" t="s">
        <v>3686</v>
      </c>
    </row>
    <row r="6582" spans="1:10" hidden="1">
      <c r="A6582">
        <v>19</v>
      </c>
      <c r="B6582">
        <v>0</v>
      </c>
      <c r="C6582">
        <v>5</v>
      </c>
      <c r="D6582">
        <v>5291</v>
      </c>
      <c r="E6582">
        <v>3</v>
      </c>
      <c r="F6582">
        <v>70</v>
      </c>
      <c r="G6582">
        <v>104.8</v>
      </c>
      <c r="H6582">
        <v>10067.14</v>
      </c>
      <c r="I6582">
        <f t="shared" si="102"/>
        <v>0</v>
      </c>
      <c r="J6582" t="s">
        <v>3686</v>
      </c>
    </row>
    <row r="6583" spans="1:10" hidden="1">
      <c r="A6583">
        <v>50</v>
      </c>
      <c r="B6583">
        <v>0</v>
      </c>
      <c r="C6583">
        <v>5</v>
      </c>
      <c r="D6583">
        <v>4499</v>
      </c>
      <c r="E6583">
        <v>9</v>
      </c>
      <c r="F6583">
        <v>52</v>
      </c>
      <c r="G6583">
        <v>106.5</v>
      </c>
      <c r="H6583">
        <v>7154.33</v>
      </c>
      <c r="I6583">
        <f t="shared" si="102"/>
        <v>0</v>
      </c>
      <c r="J6583" t="s">
        <v>3686</v>
      </c>
    </row>
    <row r="6584" spans="1:10" hidden="1">
      <c r="A6584">
        <v>44</v>
      </c>
      <c r="B6584">
        <v>0</v>
      </c>
      <c r="C6584">
        <v>5</v>
      </c>
      <c r="D6584">
        <v>3748</v>
      </c>
      <c r="E6584">
        <v>2</v>
      </c>
      <c r="F6584">
        <v>20</v>
      </c>
      <c r="G6584">
        <v>91</v>
      </c>
      <c r="H6584">
        <v>2636.5</v>
      </c>
      <c r="I6584">
        <f t="shared" si="102"/>
        <v>0</v>
      </c>
      <c r="J6584" t="s">
        <v>3686</v>
      </c>
    </row>
    <row r="6585" spans="1:10" hidden="1">
      <c r="A6585">
        <v>66</v>
      </c>
      <c r="B6585">
        <v>0</v>
      </c>
      <c r="C6585">
        <v>5</v>
      </c>
      <c r="D6585">
        <v>3711</v>
      </c>
      <c r="E6585">
        <v>3</v>
      </c>
      <c r="F6585">
        <v>3</v>
      </c>
      <c r="G6585">
        <v>74.599999999999994</v>
      </c>
      <c r="H6585">
        <v>387.58</v>
      </c>
      <c r="I6585">
        <f t="shared" si="102"/>
        <v>0</v>
      </c>
      <c r="J6585" t="s">
        <v>3751</v>
      </c>
    </row>
    <row r="6586" spans="1:10" hidden="1">
      <c r="A6586">
        <v>70</v>
      </c>
      <c r="B6586">
        <v>0</v>
      </c>
      <c r="C6586">
        <v>5</v>
      </c>
      <c r="D6586">
        <v>3805</v>
      </c>
      <c r="E6586">
        <v>0</v>
      </c>
      <c r="F6586">
        <v>2</v>
      </c>
      <c r="G6586">
        <v>49.25</v>
      </c>
      <c r="H6586">
        <v>178.5</v>
      </c>
      <c r="I6586">
        <f t="shared" si="102"/>
        <v>0</v>
      </c>
      <c r="J6586" t="s">
        <v>3751</v>
      </c>
    </row>
    <row r="6587" spans="1:10" hidden="1">
      <c r="A6587">
        <v>65</v>
      </c>
      <c r="B6587">
        <v>0</v>
      </c>
      <c r="C6587">
        <v>5</v>
      </c>
      <c r="D6587">
        <v>4451</v>
      </c>
      <c r="E6587">
        <v>0</v>
      </c>
      <c r="F6587">
        <v>12</v>
      </c>
      <c r="G6587">
        <v>19.350000000000001</v>
      </c>
      <c r="H6587">
        <v>419.99</v>
      </c>
      <c r="I6587">
        <f t="shared" si="102"/>
        <v>0</v>
      </c>
      <c r="J6587" t="s">
        <v>3686</v>
      </c>
    </row>
    <row r="6588" spans="1:10" hidden="1">
      <c r="A6588">
        <v>80</v>
      </c>
      <c r="B6588">
        <v>0</v>
      </c>
      <c r="C6588">
        <v>5</v>
      </c>
      <c r="D6588">
        <v>5055</v>
      </c>
      <c r="E6588">
        <v>0</v>
      </c>
      <c r="F6588">
        <v>70</v>
      </c>
      <c r="G6588">
        <v>40.049999999999997</v>
      </c>
      <c r="H6588">
        <v>2799.75</v>
      </c>
      <c r="I6588">
        <f t="shared" si="102"/>
        <v>0</v>
      </c>
      <c r="J6588" t="s">
        <v>3686</v>
      </c>
    </row>
    <row r="6589" spans="1:10" hidden="1">
      <c r="A6589">
        <v>22</v>
      </c>
      <c r="B6589">
        <v>3</v>
      </c>
      <c r="C6589">
        <v>5</v>
      </c>
      <c r="D6589">
        <v>3586</v>
      </c>
      <c r="E6589">
        <v>10</v>
      </c>
      <c r="F6589">
        <v>45</v>
      </c>
      <c r="G6589">
        <v>24.45</v>
      </c>
      <c r="H6589">
        <v>3217.2</v>
      </c>
      <c r="I6589">
        <f t="shared" si="102"/>
        <v>0</v>
      </c>
      <c r="J6589" t="s">
        <v>3686</v>
      </c>
    </row>
    <row r="6590" spans="1:10" hidden="1">
      <c r="A6590">
        <v>53</v>
      </c>
      <c r="B6590">
        <v>0</v>
      </c>
      <c r="C6590">
        <v>5</v>
      </c>
      <c r="D6590">
        <v>2142</v>
      </c>
      <c r="E6590">
        <v>0</v>
      </c>
      <c r="F6590">
        <v>8</v>
      </c>
      <c r="G6590">
        <v>74.599999999999994</v>
      </c>
      <c r="H6590">
        <v>559.14</v>
      </c>
      <c r="I6590">
        <f t="shared" si="102"/>
        <v>0</v>
      </c>
      <c r="J6590" t="s">
        <v>3686</v>
      </c>
    </row>
    <row r="6591" spans="1:10" hidden="1">
      <c r="A6591">
        <v>25</v>
      </c>
      <c r="B6591">
        <v>2</v>
      </c>
      <c r="C6591">
        <v>5</v>
      </c>
      <c r="D6591">
        <v>6408</v>
      </c>
      <c r="E6591">
        <v>0</v>
      </c>
      <c r="F6591">
        <v>69</v>
      </c>
      <c r="G6591">
        <v>19.399999999999999</v>
      </c>
      <c r="H6591">
        <v>3083.62</v>
      </c>
      <c r="I6591">
        <f t="shared" si="102"/>
        <v>0</v>
      </c>
      <c r="J6591" t="s">
        <v>3686</v>
      </c>
    </row>
    <row r="6592" spans="1:10" hidden="1">
      <c r="A6592">
        <v>43</v>
      </c>
      <c r="B6592">
        <v>0</v>
      </c>
      <c r="C6592">
        <v>5</v>
      </c>
      <c r="D6592">
        <v>5586</v>
      </c>
      <c r="E6592">
        <v>0</v>
      </c>
      <c r="F6592">
        <v>18</v>
      </c>
      <c r="G6592">
        <v>20.100000000000001</v>
      </c>
      <c r="H6592">
        <v>1098.99</v>
      </c>
      <c r="I6592">
        <f t="shared" si="102"/>
        <v>0</v>
      </c>
      <c r="J6592" t="s">
        <v>3686</v>
      </c>
    </row>
    <row r="6593" spans="1:10" hidden="1">
      <c r="A6593">
        <v>21</v>
      </c>
      <c r="B6593">
        <v>2</v>
      </c>
      <c r="C6593">
        <v>5</v>
      </c>
      <c r="D6593">
        <v>4462</v>
      </c>
      <c r="E6593">
        <v>0</v>
      </c>
      <c r="F6593">
        <v>4</v>
      </c>
      <c r="G6593">
        <v>20.05</v>
      </c>
      <c r="H6593">
        <v>194.98</v>
      </c>
      <c r="I6593">
        <f t="shared" si="102"/>
        <v>0</v>
      </c>
      <c r="J6593" t="s">
        <v>3686</v>
      </c>
    </row>
    <row r="6594" spans="1:10" hidden="1">
      <c r="A6594">
        <v>19</v>
      </c>
      <c r="B6594">
        <v>2</v>
      </c>
      <c r="C6594">
        <v>5</v>
      </c>
      <c r="D6594">
        <v>5272</v>
      </c>
      <c r="E6594">
        <v>8</v>
      </c>
      <c r="F6594">
        <v>36</v>
      </c>
      <c r="G6594">
        <v>20.25</v>
      </c>
      <c r="H6594">
        <v>2248.31</v>
      </c>
      <c r="I6594">
        <f t="shared" ref="I6594:I6657" si="103">IF(J6594="Churned",1,0)</f>
        <v>0</v>
      </c>
      <c r="J6594" t="s">
        <v>3686</v>
      </c>
    </row>
    <row r="6595" spans="1:10" hidden="1">
      <c r="A6595">
        <v>28</v>
      </c>
      <c r="B6595">
        <v>0</v>
      </c>
      <c r="C6595">
        <v>5</v>
      </c>
      <c r="D6595">
        <v>3778</v>
      </c>
      <c r="E6595">
        <v>3</v>
      </c>
      <c r="F6595">
        <v>10</v>
      </c>
      <c r="G6595">
        <v>19.600000000000001</v>
      </c>
      <c r="H6595">
        <v>582.95000000000005</v>
      </c>
      <c r="I6595">
        <f t="shared" si="103"/>
        <v>0</v>
      </c>
      <c r="J6595" t="s">
        <v>3686</v>
      </c>
    </row>
    <row r="6596" spans="1:10" hidden="1">
      <c r="A6596">
        <v>57</v>
      </c>
      <c r="B6596">
        <v>0</v>
      </c>
      <c r="C6596">
        <v>5</v>
      </c>
      <c r="D6596">
        <v>5755</v>
      </c>
      <c r="E6596">
        <v>0</v>
      </c>
      <c r="F6596">
        <v>54</v>
      </c>
      <c r="G6596">
        <v>20.100000000000001</v>
      </c>
      <c r="H6596">
        <v>2496.9499999999998</v>
      </c>
      <c r="I6596">
        <f t="shared" si="103"/>
        <v>0</v>
      </c>
      <c r="J6596" t="s">
        <v>3686</v>
      </c>
    </row>
    <row r="6597" spans="1:10" hidden="1">
      <c r="A6597">
        <v>26</v>
      </c>
      <c r="B6597">
        <v>2</v>
      </c>
      <c r="C6597">
        <v>5</v>
      </c>
      <c r="D6597">
        <v>2776</v>
      </c>
      <c r="E6597">
        <v>8</v>
      </c>
      <c r="F6597">
        <v>4</v>
      </c>
      <c r="G6597">
        <v>45.25</v>
      </c>
      <c r="H6597">
        <v>295.70999999999998</v>
      </c>
      <c r="I6597">
        <f t="shared" si="103"/>
        <v>0</v>
      </c>
      <c r="J6597" t="s">
        <v>3686</v>
      </c>
    </row>
    <row r="6598" spans="1:10" hidden="1">
      <c r="A6598">
        <v>23</v>
      </c>
      <c r="B6598">
        <v>0</v>
      </c>
      <c r="C6598">
        <v>5</v>
      </c>
      <c r="D6598">
        <v>2292</v>
      </c>
      <c r="E6598">
        <v>0</v>
      </c>
      <c r="F6598">
        <v>44</v>
      </c>
      <c r="G6598">
        <v>85.25</v>
      </c>
      <c r="H6598">
        <v>5985.23</v>
      </c>
      <c r="I6598">
        <f t="shared" si="103"/>
        <v>0</v>
      </c>
      <c r="J6598" t="s">
        <v>3686</v>
      </c>
    </row>
    <row r="6599" spans="1:10" hidden="1">
      <c r="A6599">
        <v>45</v>
      </c>
      <c r="B6599">
        <v>0</v>
      </c>
      <c r="C6599">
        <v>5</v>
      </c>
      <c r="D6599">
        <v>4626</v>
      </c>
      <c r="E6599">
        <v>0</v>
      </c>
      <c r="F6599">
        <v>72</v>
      </c>
      <c r="G6599">
        <v>20.8</v>
      </c>
      <c r="H6599">
        <v>3208.16</v>
      </c>
      <c r="I6599">
        <f t="shared" si="103"/>
        <v>0</v>
      </c>
      <c r="J6599" t="s">
        <v>3686</v>
      </c>
    </row>
    <row r="6600" spans="1:10" hidden="1">
      <c r="A6600">
        <v>33</v>
      </c>
      <c r="B6600">
        <v>0</v>
      </c>
      <c r="C6600">
        <v>5</v>
      </c>
      <c r="D6600">
        <v>3296</v>
      </c>
      <c r="E6600">
        <v>1</v>
      </c>
      <c r="F6600">
        <v>33</v>
      </c>
      <c r="G6600">
        <v>91.25</v>
      </c>
      <c r="H6600">
        <v>3978.45</v>
      </c>
      <c r="I6600">
        <f t="shared" si="103"/>
        <v>0</v>
      </c>
      <c r="J6600" t="s">
        <v>3686</v>
      </c>
    </row>
    <row r="6601" spans="1:10" hidden="1">
      <c r="A6601">
        <v>54</v>
      </c>
      <c r="B6601">
        <v>0</v>
      </c>
      <c r="C6601">
        <v>5</v>
      </c>
      <c r="D6601">
        <v>5625</v>
      </c>
      <c r="E6601">
        <v>0</v>
      </c>
      <c r="F6601">
        <v>53</v>
      </c>
      <c r="G6601">
        <v>19.5</v>
      </c>
      <c r="H6601">
        <v>2331.5100000000002</v>
      </c>
      <c r="I6601">
        <f t="shared" si="103"/>
        <v>0</v>
      </c>
      <c r="J6601" t="s">
        <v>3686</v>
      </c>
    </row>
    <row r="6602" spans="1:10" hidden="1">
      <c r="A6602">
        <v>31</v>
      </c>
      <c r="B6602">
        <v>0</v>
      </c>
      <c r="C6602">
        <v>5</v>
      </c>
      <c r="D6602">
        <v>4764</v>
      </c>
      <c r="E6602">
        <v>0</v>
      </c>
      <c r="F6602">
        <v>7</v>
      </c>
      <c r="G6602">
        <v>19.3</v>
      </c>
      <c r="H6602">
        <v>196.19</v>
      </c>
      <c r="I6602">
        <f t="shared" si="103"/>
        <v>0</v>
      </c>
      <c r="J6602" t="s">
        <v>3686</v>
      </c>
    </row>
    <row r="6603" spans="1:10" hidden="1">
      <c r="A6603">
        <v>55</v>
      </c>
      <c r="B6603">
        <v>1</v>
      </c>
      <c r="C6603">
        <v>5</v>
      </c>
      <c r="D6603">
        <v>6019</v>
      </c>
      <c r="E6603">
        <v>3</v>
      </c>
      <c r="F6603">
        <v>50</v>
      </c>
      <c r="G6603">
        <v>24.95</v>
      </c>
      <c r="H6603">
        <v>2376.4499999999998</v>
      </c>
      <c r="I6603">
        <f t="shared" si="103"/>
        <v>0</v>
      </c>
      <c r="J6603" t="s">
        <v>3686</v>
      </c>
    </row>
    <row r="6604" spans="1:10" hidden="1">
      <c r="A6604">
        <v>29</v>
      </c>
      <c r="B6604">
        <v>0</v>
      </c>
      <c r="C6604">
        <v>5</v>
      </c>
      <c r="D6604">
        <v>4427</v>
      </c>
      <c r="E6604">
        <v>0</v>
      </c>
      <c r="F6604">
        <v>1</v>
      </c>
      <c r="G6604">
        <v>44.3</v>
      </c>
      <c r="H6604">
        <v>87.25</v>
      </c>
      <c r="I6604">
        <f t="shared" si="103"/>
        <v>0</v>
      </c>
      <c r="J6604" t="s">
        <v>3751</v>
      </c>
    </row>
    <row r="6605" spans="1:10" hidden="1">
      <c r="A6605">
        <v>51</v>
      </c>
      <c r="B6605">
        <v>0</v>
      </c>
      <c r="C6605">
        <v>5</v>
      </c>
      <c r="D6605">
        <v>5757</v>
      </c>
      <c r="E6605">
        <v>6</v>
      </c>
      <c r="F6605">
        <v>59</v>
      </c>
      <c r="G6605">
        <v>20.350000000000001</v>
      </c>
      <c r="H6605">
        <v>3121.37</v>
      </c>
      <c r="I6605">
        <f t="shared" si="103"/>
        <v>0</v>
      </c>
      <c r="J6605" t="s">
        <v>3686</v>
      </c>
    </row>
    <row r="6606" spans="1:10" hidden="1">
      <c r="A6606">
        <v>33</v>
      </c>
      <c r="B6606">
        <v>3</v>
      </c>
      <c r="C6606">
        <v>5</v>
      </c>
      <c r="D6606">
        <v>5190</v>
      </c>
      <c r="E6606">
        <v>3</v>
      </c>
      <c r="F6606">
        <v>12</v>
      </c>
      <c r="G6606">
        <v>20.3</v>
      </c>
      <c r="H6606">
        <v>455.86</v>
      </c>
      <c r="I6606">
        <f t="shared" si="103"/>
        <v>0</v>
      </c>
      <c r="J6606" t="s">
        <v>3686</v>
      </c>
    </row>
    <row r="6607" spans="1:10" hidden="1">
      <c r="A6607">
        <v>54</v>
      </c>
      <c r="B6607">
        <v>3</v>
      </c>
      <c r="C6607">
        <v>5</v>
      </c>
      <c r="D6607">
        <v>4628</v>
      </c>
      <c r="E6607">
        <v>1</v>
      </c>
      <c r="F6607">
        <v>6</v>
      </c>
      <c r="G6607">
        <v>20.399999999999999</v>
      </c>
      <c r="H6607">
        <v>355.76</v>
      </c>
      <c r="I6607">
        <f t="shared" si="103"/>
        <v>0</v>
      </c>
      <c r="J6607" t="s">
        <v>3686</v>
      </c>
    </row>
    <row r="6608" spans="1:10" hidden="1">
      <c r="A6608">
        <v>29</v>
      </c>
      <c r="B6608">
        <v>2</v>
      </c>
      <c r="C6608">
        <v>5</v>
      </c>
      <c r="D6608">
        <v>4738</v>
      </c>
      <c r="E6608">
        <v>0</v>
      </c>
      <c r="F6608">
        <v>33</v>
      </c>
      <c r="G6608">
        <v>105.35</v>
      </c>
      <c r="H6608">
        <v>3885.8</v>
      </c>
      <c r="I6608">
        <f t="shared" si="103"/>
        <v>0</v>
      </c>
      <c r="J6608" t="s">
        <v>3686</v>
      </c>
    </row>
    <row r="6609" spans="1:10" hidden="1">
      <c r="A6609">
        <v>48</v>
      </c>
      <c r="B6609">
        <v>0</v>
      </c>
      <c r="C6609">
        <v>5</v>
      </c>
      <c r="D6609">
        <v>5254</v>
      </c>
      <c r="E6609">
        <v>0</v>
      </c>
      <c r="F6609">
        <v>13</v>
      </c>
      <c r="G6609">
        <v>59.9</v>
      </c>
      <c r="H6609">
        <v>1437.05</v>
      </c>
      <c r="I6609">
        <f t="shared" si="103"/>
        <v>0</v>
      </c>
      <c r="J6609" t="s">
        <v>3686</v>
      </c>
    </row>
    <row r="6610" spans="1:10" hidden="1">
      <c r="A6610">
        <v>54</v>
      </c>
      <c r="B6610">
        <v>0</v>
      </c>
      <c r="C6610">
        <v>5</v>
      </c>
      <c r="D6610">
        <v>5886</v>
      </c>
      <c r="E6610">
        <v>0</v>
      </c>
      <c r="F6610">
        <v>13</v>
      </c>
      <c r="G6610">
        <v>85.95</v>
      </c>
      <c r="H6610">
        <v>1595.38</v>
      </c>
      <c r="I6610">
        <f t="shared" si="103"/>
        <v>0</v>
      </c>
      <c r="J6610" t="s">
        <v>3686</v>
      </c>
    </row>
    <row r="6611" spans="1:10" hidden="1">
      <c r="A6611">
        <v>73</v>
      </c>
      <c r="B6611">
        <v>1</v>
      </c>
      <c r="C6611">
        <v>5</v>
      </c>
      <c r="D6611">
        <v>5169</v>
      </c>
      <c r="E6611">
        <v>0</v>
      </c>
      <c r="F6611">
        <v>5</v>
      </c>
      <c r="G6611">
        <v>20.2</v>
      </c>
      <c r="H6611">
        <v>144.85</v>
      </c>
      <c r="I6611">
        <f t="shared" si="103"/>
        <v>0</v>
      </c>
      <c r="J6611" t="s">
        <v>3686</v>
      </c>
    </row>
    <row r="6612" spans="1:10" hidden="1">
      <c r="A6612">
        <v>76</v>
      </c>
      <c r="B6612">
        <v>2</v>
      </c>
      <c r="C6612">
        <v>5</v>
      </c>
      <c r="D6612">
        <v>4347</v>
      </c>
      <c r="E6612">
        <v>9</v>
      </c>
      <c r="F6612">
        <v>26</v>
      </c>
      <c r="G6612">
        <v>19.149999999999999</v>
      </c>
      <c r="H6612">
        <v>1655.59</v>
      </c>
      <c r="I6612">
        <f t="shared" si="103"/>
        <v>0</v>
      </c>
      <c r="J6612" t="s">
        <v>3686</v>
      </c>
    </row>
    <row r="6613" spans="1:10" hidden="1">
      <c r="A6613">
        <v>49</v>
      </c>
      <c r="B6613">
        <v>0</v>
      </c>
      <c r="C6613">
        <v>5</v>
      </c>
      <c r="D6613">
        <v>3848</v>
      </c>
      <c r="E6613">
        <v>0</v>
      </c>
      <c r="F6613">
        <v>25</v>
      </c>
      <c r="G6613">
        <v>20.149999999999999</v>
      </c>
      <c r="H6613">
        <v>977.35</v>
      </c>
      <c r="I6613">
        <f t="shared" si="103"/>
        <v>0</v>
      </c>
      <c r="J6613" t="s">
        <v>3686</v>
      </c>
    </row>
    <row r="6614" spans="1:10" hidden="1">
      <c r="A6614">
        <v>59</v>
      </c>
      <c r="B6614">
        <v>0</v>
      </c>
      <c r="C6614">
        <v>5</v>
      </c>
      <c r="D6614">
        <v>2330</v>
      </c>
      <c r="E6614">
        <v>5</v>
      </c>
      <c r="F6614">
        <v>3</v>
      </c>
      <c r="G6614">
        <v>94.9</v>
      </c>
      <c r="H6614">
        <v>282.11</v>
      </c>
      <c r="I6614">
        <f t="shared" si="103"/>
        <v>0</v>
      </c>
      <c r="J6614" t="s">
        <v>3751</v>
      </c>
    </row>
    <row r="6615" spans="1:10" hidden="1">
      <c r="A6615">
        <v>45</v>
      </c>
      <c r="B6615">
        <v>0</v>
      </c>
      <c r="C6615">
        <v>5</v>
      </c>
      <c r="D6615">
        <v>5014</v>
      </c>
      <c r="E6615">
        <v>4</v>
      </c>
      <c r="F6615">
        <v>7</v>
      </c>
      <c r="G6615">
        <v>44.25</v>
      </c>
      <c r="H6615">
        <v>533.46</v>
      </c>
      <c r="I6615">
        <f t="shared" si="103"/>
        <v>0</v>
      </c>
      <c r="J6615" t="s">
        <v>3686</v>
      </c>
    </row>
    <row r="6616" spans="1:10" hidden="1">
      <c r="A6616">
        <v>43</v>
      </c>
      <c r="B6616">
        <v>1</v>
      </c>
      <c r="C6616">
        <v>5</v>
      </c>
      <c r="D6616">
        <v>3997</v>
      </c>
      <c r="E6616">
        <v>0</v>
      </c>
      <c r="F6616">
        <v>34</v>
      </c>
      <c r="G6616">
        <v>77.2</v>
      </c>
      <c r="H6616">
        <v>2937.06</v>
      </c>
      <c r="I6616">
        <f t="shared" si="103"/>
        <v>0</v>
      </c>
      <c r="J6616" t="s">
        <v>3686</v>
      </c>
    </row>
    <row r="6617" spans="1:10" hidden="1">
      <c r="A6617">
        <v>51</v>
      </c>
      <c r="B6617">
        <v>0</v>
      </c>
      <c r="C6617">
        <v>5</v>
      </c>
      <c r="D6617">
        <v>2013</v>
      </c>
      <c r="E6617">
        <v>0</v>
      </c>
      <c r="F6617">
        <v>3</v>
      </c>
      <c r="G6617">
        <v>25.1</v>
      </c>
      <c r="H6617">
        <v>79.8</v>
      </c>
      <c r="I6617">
        <f t="shared" si="103"/>
        <v>0</v>
      </c>
      <c r="J6617" t="s">
        <v>3751</v>
      </c>
    </row>
    <row r="6618" spans="1:10" hidden="1">
      <c r="A6618">
        <v>61</v>
      </c>
      <c r="B6618">
        <v>0</v>
      </c>
      <c r="C6618">
        <v>5</v>
      </c>
      <c r="D6618">
        <v>4223</v>
      </c>
      <c r="E6618">
        <v>0</v>
      </c>
      <c r="F6618">
        <v>57</v>
      </c>
      <c r="G6618">
        <v>54.65</v>
      </c>
      <c r="H6618">
        <v>3665.94</v>
      </c>
      <c r="I6618">
        <f t="shared" si="103"/>
        <v>0</v>
      </c>
      <c r="J6618" t="s">
        <v>3686</v>
      </c>
    </row>
    <row r="6619" spans="1:10" hidden="1">
      <c r="A6619">
        <v>23</v>
      </c>
      <c r="B6619">
        <v>0</v>
      </c>
      <c r="C6619">
        <v>5</v>
      </c>
      <c r="D6619">
        <v>5607</v>
      </c>
      <c r="E6619">
        <v>0</v>
      </c>
      <c r="F6619">
        <v>1</v>
      </c>
      <c r="G6619">
        <v>19.55</v>
      </c>
      <c r="H6619">
        <v>29.75</v>
      </c>
      <c r="I6619">
        <f t="shared" si="103"/>
        <v>0</v>
      </c>
      <c r="J6619" t="s">
        <v>3751</v>
      </c>
    </row>
    <row r="6620" spans="1:10" hidden="1">
      <c r="A6620">
        <v>28</v>
      </c>
      <c r="B6620">
        <v>0</v>
      </c>
      <c r="C6620">
        <v>5</v>
      </c>
      <c r="D6620">
        <v>4436</v>
      </c>
      <c r="E6620">
        <v>0</v>
      </c>
      <c r="F6620">
        <v>39</v>
      </c>
      <c r="G6620">
        <v>40.6</v>
      </c>
      <c r="H6620">
        <v>1494.5</v>
      </c>
      <c r="I6620">
        <f t="shared" si="103"/>
        <v>0</v>
      </c>
      <c r="J6620" t="s">
        <v>3686</v>
      </c>
    </row>
    <row r="6621" spans="1:10" hidden="1">
      <c r="A6621">
        <v>57</v>
      </c>
      <c r="B6621">
        <v>0</v>
      </c>
      <c r="C6621">
        <v>5</v>
      </c>
      <c r="D6621">
        <v>4394</v>
      </c>
      <c r="E6621">
        <v>0</v>
      </c>
      <c r="F6621">
        <v>2</v>
      </c>
      <c r="G6621">
        <v>20.05</v>
      </c>
      <c r="H6621">
        <v>123.26</v>
      </c>
      <c r="I6621">
        <f t="shared" si="103"/>
        <v>0</v>
      </c>
      <c r="J6621" t="s">
        <v>3751</v>
      </c>
    </row>
    <row r="6622" spans="1:10" hidden="1">
      <c r="A6622">
        <v>44</v>
      </c>
      <c r="B6622">
        <v>0</v>
      </c>
      <c r="C6622">
        <v>5</v>
      </c>
      <c r="D6622">
        <v>5824</v>
      </c>
      <c r="E6622">
        <v>0</v>
      </c>
      <c r="F6622">
        <v>2</v>
      </c>
      <c r="G6622">
        <v>19.899999999999999</v>
      </c>
      <c r="H6622">
        <v>41.34</v>
      </c>
      <c r="I6622">
        <f t="shared" si="103"/>
        <v>0</v>
      </c>
      <c r="J6622" t="s">
        <v>3751</v>
      </c>
    </row>
    <row r="6623" spans="1:10" hidden="1">
      <c r="A6623">
        <v>25</v>
      </c>
      <c r="B6623">
        <v>0</v>
      </c>
      <c r="C6623">
        <v>5</v>
      </c>
      <c r="D6623">
        <v>6466</v>
      </c>
      <c r="E6623">
        <v>0</v>
      </c>
      <c r="F6623">
        <v>57</v>
      </c>
      <c r="G6623">
        <v>18.8</v>
      </c>
      <c r="H6623">
        <v>2216.6799999999998</v>
      </c>
      <c r="I6623">
        <f t="shared" si="103"/>
        <v>0</v>
      </c>
      <c r="J6623" t="s">
        <v>3686</v>
      </c>
    </row>
    <row r="6624" spans="1:10" hidden="1">
      <c r="A6624">
        <v>19</v>
      </c>
      <c r="B6624">
        <v>0</v>
      </c>
      <c r="C6624">
        <v>5</v>
      </c>
      <c r="D6624">
        <v>2580</v>
      </c>
      <c r="E6624">
        <v>0</v>
      </c>
      <c r="F6624">
        <v>2</v>
      </c>
      <c r="G6624">
        <v>51.4</v>
      </c>
      <c r="H6624">
        <v>96.8</v>
      </c>
      <c r="I6624">
        <f t="shared" si="103"/>
        <v>0</v>
      </c>
      <c r="J6624" t="s">
        <v>3751</v>
      </c>
    </row>
    <row r="6625" spans="1:10" hidden="1">
      <c r="A6625">
        <v>56</v>
      </c>
      <c r="B6625">
        <v>2</v>
      </c>
      <c r="C6625">
        <v>5</v>
      </c>
      <c r="D6625">
        <v>3598</v>
      </c>
      <c r="E6625">
        <v>10</v>
      </c>
      <c r="F6625">
        <v>8</v>
      </c>
      <c r="G6625">
        <v>19.5</v>
      </c>
      <c r="H6625">
        <v>267.83</v>
      </c>
      <c r="I6625">
        <f t="shared" si="103"/>
        <v>0</v>
      </c>
      <c r="J6625" t="s">
        <v>3686</v>
      </c>
    </row>
    <row r="6626" spans="1:10" hidden="1">
      <c r="A6626">
        <v>45</v>
      </c>
      <c r="B6626">
        <v>0</v>
      </c>
      <c r="C6626">
        <v>5</v>
      </c>
      <c r="D6626">
        <v>4953</v>
      </c>
      <c r="E6626">
        <v>2</v>
      </c>
      <c r="F6626">
        <v>60</v>
      </c>
      <c r="G6626">
        <v>110</v>
      </c>
      <c r="H6626">
        <v>8145.55</v>
      </c>
      <c r="I6626">
        <f t="shared" si="103"/>
        <v>0</v>
      </c>
      <c r="J6626" t="s">
        <v>3686</v>
      </c>
    </row>
    <row r="6627" spans="1:10" hidden="1">
      <c r="A6627">
        <v>53</v>
      </c>
      <c r="B6627">
        <v>0</v>
      </c>
      <c r="C6627">
        <v>5</v>
      </c>
      <c r="D6627">
        <v>4673</v>
      </c>
      <c r="E6627">
        <v>0</v>
      </c>
      <c r="F6627">
        <v>51</v>
      </c>
      <c r="G6627">
        <v>79.599999999999994</v>
      </c>
      <c r="H6627">
        <v>5228.8900000000003</v>
      </c>
      <c r="I6627">
        <f t="shared" si="103"/>
        <v>0</v>
      </c>
      <c r="J6627" t="s">
        <v>3686</v>
      </c>
    </row>
    <row r="6628" spans="1:10" hidden="1">
      <c r="A6628">
        <v>19</v>
      </c>
      <c r="B6628">
        <v>0</v>
      </c>
      <c r="C6628">
        <v>5</v>
      </c>
      <c r="D6628">
        <v>5453</v>
      </c>
      <c r="E6628">
        <v>5</v>
      </c>
      <c r="F6628">
        <v>46</v>
      </c>
      <c r="G6628">
        <v>100.25</v>
      </c>
      <c r="H6628">
        <v>5741.01</v>
      </c>
      <c r="I6628">
        <f t="shared" si="103"/>
        <v>0</v>
      </c>
      <c r="J6628" t="s">
        <v>3686</v>
      </c>
    </row>
    <row r="6629" spans="1:10" hidden="1">
      <c r="A6629">
        <v>69</v>
      </c>
      <c r="B6629">
        <v>0</v>
      </c>
      <c r="C6629">
        <v>5</v>
      </c>
      <c r="D6629">
        <v>5918</v>
      </c>
      <c r="E6629">
        <v>0</v>
      </c>
      <c r="F6629">
        <v>41</v>
      </c>
      <c r="G6629">
        <v>20.65</v>
      </c>
      <c r="H6629">
        <v>2131.5700000000002</v>
      </c>
      <c r="I6629">
        <f t="shared" si="103"/>
        <v>0</v>
      </c>
      <c r="J6629" t="s">
        <v>3686</v>
      </c>
    </row>
    <row r="6630" spans="1:10" hidden="1">
      <c r="A6630">
        <v>69</v>
      </c>
      <c r="B6630">
        <v>0</v>
      </c>
      <c r="C6630">
        <v>5</v>
      </c>
      <c r="D6630">
        <v>5409</v>
      </c>
      <c r="E6630">
        <v>1</v>
      </c>
      <c r="F6630">
        <v>71</v>
      </c>
      <c r="G6630">
        <v>24.25</v>
      </c>
      <c r="H6630">
        <v>2315.86</v>
      </c>
      <c r="I6630">
        <f t="shared" si="103"/>
        <v>0</v>
      </c>
      <c r="J6630" t="s">
        <v>3686</v>
      </c>
    </row>
    <row r="6631" spans="1:10" hidden="1">
      <c r="A6631">
        <v>71</v>
      </c>
      <c r="B6631">
        <v>0</v>
      </c>
      <c r="C6631">
        <v>5</v>
      </c>
      <c r="D6631">
        <v>5176</v>
      </c>
      <c r="E6631">
        <v>0</v>
      </c>
      <c r="F6631">
        <v>16</v>
      </c>
      <c r="G6631">
        <v>75.099999999999994</v>
      </c>
      <c r="H6631">
        <v>1821.17</v>
      </c>
      <c r="I6631">
        <f t="shared" si="103"/>
        <v>0</v>
      </c>
      <c r="J6631" t="s">
        <v>3686</v>
      </c>
    </row>
    <row r="6632" spans="1:10" hidden="1">
      <c r="A6632">
        <v>53</v>
      </c>
      <c r="B6632">
        <v>0</v>
      </c>
      <c r="C6632">
        <v>5</v>
      </c>
      <c r="D6632">
        <v>5558</v>
      </c>
      <c r="E6632">
        <v>5</v>
      </c>
      <c r="F6632">
        <v>18</v>
      </c>
      <c r="G6632">
        <v>56.8</v>
      </c>
      <c r="H6632">
        <v>1097.69</v>
      </c>
      <c r="I6632">
        <f t="shared" si="103"/>
        <v>0</v>
      </c>
      <c r="J6632" t="s">
        <v>3686</v>
      </c>
    </row>
    <row r="6633" spans="1:10" hidden="1">
      <c r="A6633">
        <v>30</v>
      </c>
      <c r="B6633">
        <v>0</v>
      </c>
      <c r="C6633">
        <v>5</v>
      </c>
      <c r="D6633">
        <v>3636</v>
      </c>
      <c r="E6633">
        <v>3</v>
      </c>
      <c r="F6633">
        <v>33</v>
      </c>
      <c r="G6633">
        <v>20.100000000000001</v>
      </c>
      <c r="H6633">
        <v>2249.7600000000002</v>
      </c>
      <c r="I6633">
        <f t="shared" si="103"/>
        <v>0</v>
      </c>
      <c r="J6633" t="s">
        <v>3686</v>
      </c>
    </row>
    <row r="6634" spans="1:10" hidden="1">
      <c r="A6634">
        <v>44</v>
      </c>
      <c r="B6634">
        <v>0</v>
      </c>
      <c r="C6634">
        <v>5</v>
      </c>
      <c r="D6634">
        <v>5564</v>
      </c>
      <c r="E6634">
        <v>0</v>
      </c>
      <c r="F6634">
        <v>17</v>
      </c>
      <c r="G6634">
        <v>83.55</v>
      </c>
      <c r="H6634">
        <v>1713.52</v>
      </c>
      <c r="I6634">
        <f t="shared" si="103"/>
        <v>0</v>
      </c>
      <c r="J6634" t="s">
        <v>3686</v>
      </c>
    </row>
    <row r="6635" spans="1:10" hidden="1">
      <c r="A6635">
        <v>19</v>
      </c>
      <c r="B6635">
        <v>3</v>
      </c>
      <c r="C6635">
        <v>5</v>
      </c>
      <c r="D6635">
        <v>6383</v>
      </c>
      <c r="E6635">
        <v>8</v>
      </c>
      <c r="F6635">
        <v>67</v>
      </c>
      <c r="G6635">
        <v>105.65</v>
      </c>
      <c r="H6635">
        <v>7909.83</v>
      </c>
      <c r="I6635">
        <f t="shared" si="103"/>
        <v>0</v>
      </c>
      <c r="J6635" t="s">
        <v>3686</v>
      </c>
    </row>
    <row r="6636" spans="1:10" hidden="1">
      <c r="A6636">
        <v>21</v>
      </c>
      <c r="B6636">
        <v>0</v>
      </c>
      <c r="C6636">
        <v>5</v>
      </c>
      <c r="D6636">
        <v>5211</v>
      </c>
      <c r="E6636">
        <v>9</v>
      </c>
      <c r="F6636">
        <v>52</v>
      </c>
      <c r="G6636">
        <v>75.400000000000006</v>
      </c>
      <c r="H6636">
        <v>4406.25</v>
      </c>
      <c r="I6636">
        <f t="shared" si="103"/>
        <v>0</v>
      </c>
      <c r="J6636" t="s">
        <v>3686</v>
      </c>
    </row>
    <row r="6637" spans="1:10" hidden="1">
      <c r="A6637">
        <v>60</v>
      </c>
      <c r="B6637">
        <v>0</v>
      </c>
      <c r="C6637">
        <v>5</v>
      </c>
      <c r="D6637">
        <v>5092</v>
      </c>
      <c r="E6637">
        <v>3</v>
      </c>
      <c r="F6637">
        <v>46</v>
      </c>
      <c r="G6637">
        <v>19.600000000000001</v>
      </c>
      <c r="H6637">
        <v>1590.42</v>
      </c>
      <c r="I6637">
        <f t="shared" si="103"/>
        <v>0</v>
      </c>
      <c r="J6637" t="s">
        <v>3686</v>
      </c>
    </row>
    <row r="6638" spans="1:10" hidden="1">
      <c r="A6638">
        <v>45</v>
      </c>
      <c r="B6638">
        <v>0</v>
      </c>
      <c r="C6638">
        <v>5</v>
      </c>
      <c r="D6638">
        <v>2624</v>
      </c>
      <c r="E6638">
        <v>0</v>
      </c>
      <c r="F6638">
        <v>4</v>
      </c>
      <c r="G6638">
        <v>63.75</v>
      </c>
      <c r="H6638">
        <v>238.32</v>
      </c>
      <c r="I6638">
        <f t="shared" si="103"/>
        <v>0</v>
      </c>
      <c r="J6638" t="s">
        <v>3686</v>
      </c>
    </row>
    <row r="6639" spans="1:10" hidden="1">
      <c r="A6639">
        <v>28</v>
      </c>
      <c r="B6639">
        <v>3</v>
      </c>
      <c r="C6639">
        <v>5</v>
      </c>
      <c r="D6639">
        <v>3200</v>
      </c>
      <c r="E6639">
        <v>0</v>
      </c>
      <c r="F6639">
        <v>40</v>
      </c>
      <c r="G6639">
        <v>20.399999999999999</v>
      </c>
      <c r="H6639">
        <v>1878.75</v>
      </c>
      <c r="I6639">
        <f t="shared" si="103"/>
        <v>0</v>
      </c>
      <c r="J6639" t="s">
        <v>3686</v>
      </c>
    </row>
    <row r="6640" spans="1:10" hidden="1">
      <c r="A6640">
        <v>59</v>
      </c>
      <c r="B6640">
        <v>0</v>
      </c>
      <c r="C6640">
        <v>5</v>
      </c>
      <c r="D6640">
        <v>5425</v>
      </c>
      <c r="E6640">
        <v>0</v>
      </c>
      <c r="F6640">
        <v>72</v>
      </c>
      <c r="G6640">
        <v>111.6</v>
      </c>
      <c r="H6640">
        <v>9754.43</v>
      </c>
      <c r="I6640">
        <f t="shared" si="103"/>
        <v>0</v>
      </c>
      <c r="J6640" t="s">
        <v>3686</v>
      </c>
    </row>
    <row r="6641" spans="1:10" hidden="1">
      <c r="A6641">
        <v>53</v>
      </c>
      <c r="B6641">
        <v>0</v>
      </c>
      <c r="C6641">
        <v>5</v>
      </c>
      <c r="D6641">
        <v>3127</v>
      </c>
      <c r="E6641">
        <v>8</v>
      </c>
      <c r="F6641">
        <v>18</v>
      </c>
      <c r="G6641">
        <v>88.85</v>
      </c>
      <c r="H6641">
        <v>1907.07</v>
      </c>
      <c r="I6641">
        <f t="shared" si="103"/>
        <v>0</v>
      </c>
      <c r="J6641" t="s">
        <v>3686</v>
      </c>
    </row>
    <row r="6642" spans="1:10" hidden="1">
      <c r="A6642">
        <v>58</v>
      </c>
      <c r="B6642">
        <v>0</v>
      </c>
      <c r="C6642">
        <v>5</v>
      </c>
      <c r="D6642">
        <v>5919</v>
      </c>
      <c r="E6642">
        <v>0</v>
      </c>
      <c r="F6642">
        <v>38</v>
      </c>
      <c r="G6642">
        <v>20.3</v>
      </c>
      <c r="H6642">
        <v>2384.27</v>
      </c>
      <c r="I6642">
        <f t="shared" si="103"/>
        <v>0</v>
      </c>
      <c r="J6642" t="s">
        <v>3686</v>
      </c>
    </row>
    <row r="6643" spans="1:10" hidden="1">
      <c r="A6643">
        <v>42</v>
      </c>
      <c r="B6643">
        <v>2</v>
      </c>
      <c r="C6643">
        <v>5</v>
      </c>
      <c r="D6643">
        <v>5077</v>
      </c>
      <c r="E6643">
        <v>8</v>
      </c>
      <c r="F6643">
        <v>13</v>
      </c>
      <c r="G6643">
        <v>24.5</v>
      </c>
      <c r="H6643">
        <v>976.7</v>
      </c>
      <c r="I6643">
        <f t="shared" si="103"/>
        <v>0</v>
      </c>
      <c r="J6643" t="s">
        <v>3686</v>
      </c>
    </row>
    <row r="6644" spans="1:10" hidden="1">
      <c r="A6644">
        <v>23</v>
      </c>
      <c r="B6644">
        <v>0</v>
      </c>
      <c r="C6644">
        <v>5</v>
      </c>
      <c r="D6644">
        <v>6483</v>
      </c>
      <c r="E6644">
        <v>0</v>
      </c>
      <c r="F6644">
        <v>55</v>
      </c>
      <c r="G6644">
        <v>77.8</v>
      </c>
      <c r="H6644">
        <v>5769.85</v>
      </c>
      <c r="I6644">
        <f t="shared" si="103"/>
        <v>0</v>
      </c>
      <c r="J6644" t="s">
        <v>3686</v>
      </c>
    </row>
    <row r="6645" spans="1:10" hidden="1">
      <c r="A6645">
        <v>43</v>
      </c>
      <c r="B6645">
        <v>0</v>
      </c>
      <c r="C6645">
        <v>5</v>
      </c>
      <c r="D6645">
        <v>5622</v>
      </c>
      <c r="E6645">
        <v>0</v>
      </c>
      <c r="F6645">
        <v>41</v>
      </c>
      <c r="G6645">
        <v>51.35</v>
      </c>
      <c r="H6645">
        <v>2155.1</v>
      </c>
      <c r="I6645">
        <f t="shared" si="103"/>
        <v>0</v>
      </c>
      <c r="J6645" t="s">
        <v>3686</v>
      </c>
    </row>
    <row r="6646" spans="1:10" hidden="1">
      <c r="A6646">
        <v>31</v>
      </c>
      <c r="B6646">
        <v>0</v>
      </c>
      <c r="C6646">
        <v>5</v>
      </c>
      <c r="D6646">
        <v>5841</v>
      </c>
      <c r="E6646">
        <v>0</v>
      </c>
      <c r="F6646">
        <v>31</v>
      </c>
      <c r="G6646">
        <v>59.05</v>
      </c>
      <c r="H6646">
        <v>2773.12</v>
      </c>
      <c r="I6646">
        <f t="shared" si="103"/>
        <v>0</v>
      </c>
      <c r="J6646" t="s">
        <v>3686</v>
      </c>
    </row>
    <row r="6647" spans="1:10" hidden="1">
      <c r="A6647">
        <v>48</v>
      </c>
      <c r="B6647">
        <v>2</v>
      </c>
      <c r="C6647">
        <v>5</v>
      </c>
      <c r="D6647">
        <v>6182</v>
      </c>
      <c r="E6647">
        <v>1</v>
      </c>
      <c r="F6647">
        <v>69</v>
      </c>
      <c r="G6647">
        <v>81.95</v>
      </c>
      <c r="H6647">
        <v>8993.44</v>
      </c>
      <c r="I6647">
        <f t="shared" si="103"/>
        <v>0</v>
      </c>
      <c r="J6647" t="s">
        <v>3686</v>
      </c>
    </row>
    <row r="6648" spans="1:10" hidden="1">
      <c r="A6648">
        <v>50</v>
      </c>
      <c r="B6648">
        <v>2</v>
      </c>
      <c r="C6648">
        <v>5</v>
      </c>
      <c r="D6648">
        <v>5471</v>
      </c>
      <c r="E6648">
        <v>1</v>
      </c>
      <c r="F6648">
        <v>71</v>
      </c>
      <c r="G6648">
        <v>23.9</v>
      </c>
      <c r="H6648">
        <v>3751.61</v>
      </c>
      <c r="I6648">
        <f t="shared" si="103"/>
        <v>0</v>
      </c>
      <c r="J6648" t="s">
        <v>3686</v>
      </c>
    </row>
    <row r="6649" spans="1:10" hidden="1">
      <c r="A6649">
        <v>33</v>
      </c>
      <c r="B6649">
        <v>1</v>
      </c>
      <c r="C6649">
        <v>5</v>
      </c>
      <c r="D6649">
        <v>5847</v>
      </c>
      <c r="E6649">
        <v>4</v>
      </c>
      <c r="F6649">
        <v>67</v>
      </c>
      <c r="G6649">
        <v>24.9</v>
      </c>
      <c r="H6649">
        <v>2848.06</v>
      </c>
      <c r="I6649">
        <f t="shared" si="103"/>
        <v>0</v>
      </c>
      <c r="J6649" t="s">
        <v>3686</v>
      </c>
    </row>
    <row r="6650" spans="1:10" hidden="1">
      <c r="A6650">
        <v>20</v>
      </c>
      <c r="B6650">
        <v>1</v>
      </c>
      <c r="C6650">
        <v>5</v>
      </c>
      <c r="D6650">
        <v>6366</v>
      </c>
      <c r="E6650">
        <v>9</v>
      </c>
      <c r="F6650">
        <v>49</v>
      </c>
      <c r="G6650">
        <v>79.3</v>
      </c>
      <c r="H6650">
        <v>4715.8500000000004</v>
      </c>
      <c r="I6650">
        <f t="shared" si="103"/>
        <v>0</v>
      </c>
      <c r="J6650" t="s">
        <v>3686</v>
      </c>
    </row>
    <row r="6651" spans="1:10" hidden="1">
      <c r="A6651">
        <v>25</v>
      </c>
      <c r="B6651">
        <v>0</v>
      </c>
      <c r="C6651">
        <v>5</v>
      </c>
      <c r="D6651">
        <v>4182</v>
      </c>
      <c r="E6651">
        <v>0</v>
      </c>
      <c r="F6651">
        <v>1</v>
      </c>
      <c r="G6651">
        <v>74.7</v>
      </c>
      <c r="H6651">
        <v>102.35</v>
      </c>
      <c r="I6651">
        <f t="shared" si="103"/>
        <v>0</v>
      </c>
      <c r="J6651" t="s">
        <v>3751</v>
      </c>
    </row>
    <row r="6652" spans="1:10" hidden="1">
      <c r="A6652">
        <v>54</v>
      </c>
      <c r="B6652">
        <v>0</v>
      </c>
      <c r="C6652">
        <v>5</v>
      </c>
      <c r="D6652">
        <v>3493</v>
      </c>
      <c r="E6652">
        <v>0</v>
      </c>
      <c r="F6652">
        <v>31</v>
      </c>
      <c r="G6652">
        <v>90.7</v>
      </c>
      <c r="H6652">
        <v>4393.16</v>
      </c>
      <c r="I6652">
        <f t="shared" si="103"/>
        <v>0</v>
      </c>
      <c r="J6652" t="s">
        <v>3686</v>
      </c>
    </row>
    <row r="6653" spans="1:10" hidden="1">
      <c r="A6653">
        <v>47</v>
      </c>
      <c r="B6653">
        <v>0</v>
      </c>
      <c r="C6653">
        <v>5</v>
      </c>
      <c r="D6653">
        <v>4186</v>
      </c>
      <c r="E6653">
        <v>5</v>
      </c>
      <c r="F6653">
        <v>66</v>
      </c>
      <c r="G6653">
        <v>63.3</v>
      </c>
      <c r="H6653">
        <v>6263.72</v>
      </c>
      <c r="I6653">
        <f t="shared" si="103"/>
        <v>0</v>
      </c>
      <c r="J6653" t="s">
        <v>3686</v>
      </c>
    </row>
    <row r="6654" spans="1:10" hidden="1">
      <c r="A6654">
        <v>79</v>
      </c>
      <c r="B6654">
        <v>0</v>
      </c>
      <c r="C6654">
        <v>5</v>
      </c>
      <c r="D6654">
        <v>3026</v>
      </c>
      <c r="E6654">
        <v>0</v>
      </c>
      <c r="F6654">
        <v>8</v>
      </c>
      <c r="G6654">
        <v>66.25</v>
      </c>
      <c r="H6654">
        <v>752.21</v>
      </c>
      <c r="I6654">
        <f t="shared" si="103"/>
        <v>0</v>
      </c>
      <c r="J6654" t="s">
        <v>3686</v>
      </c>
    </row>
    <row r="6655" spans="1:10" hidden="1">
      <c r="A6655">
        <v>75</v>
      </c>
      <c r="B6655">
        <v>0</v>
      </c>
      <c r="C6655">
        <v>5</v>
      </c>
      <c r="D6655">
        <v>3266</v>
      </c>
      <c r="E6655">
        <v>0</v>
      </c>
      <c r="F6655">
        <v>8</v>
      </c>
      <c r="G6655">
        <v>43.55</v>
      </c>
      <c r="H6655">
        <v>401.56</v>
      </c>
      <c r="I6655">
        <f t="shared" si="103"/>
        <v>0</v>
      </c>
      <c r="J6655" t="s">
        <v>3686</v>
      </c>
    </row>
    <row r="6656" spans="1:10" hidden="1">
      <c r="A6656">
        <v>34</v>
      </c>
      <c r="B6656">
        <v>0</v>
      </c>
      <c r="C6656">
        <v>5</v>
      </c>
      <c r="D6656">
        <v>6354</v>
      </c>
      <c r="E6656">
        <v>10</v>
      </c>
      <c r="F6656">
        <v>70</v>
      </c>
      <c r="G6656">
        <v>85.95</v>
      </c>
      <c r="H6656">
        <v>8035.95</v>
      </c>
      <c r="I6656">
        <f t="shared" si="103"/>
        <v>0</v>
      </c>
      <c r="J6656" t="s">
        <v>3686</v>
      </c>
    </row>
    <row r="6657" spans="1:10" hidden="1">
      <c r="A6657">
        <v>40</v>
      </c>
      <c r="B6657">
        <v>2</v>
      </c>
      <c r="C6657">
        <v>5</v>
      </c>
      <c r="D6657">
        <v>3927</v>
      </c>
      <c r="E6657">
        <v>0</v>
      </c>
      <c r="F6657">
        <v>43</v>
      </c>
      <c r="G6657">
        <v>104.3</v>
      </c>
      <c r="H6657">
        <v>5433.54</v>
      </c>
      <c r="I6657">
        <f t="shared" si="103"/>
        <v>0</v>
      </c>
      <c r="J6657" t="s">
        <v>3686</v>
      </c>
    </row>
    <row r="6658" spans="1:10" hidden="1">
      <c r="A6658">
        <v>44</v>
      </c>
      <c r="B6658">
        <v>2</v>
      </c>
      <c r="C6658">
        <v>5</v>
      </c>
      <c r="D6658">
        <v>4733</v>
      </c>
      <c r="E6658">
        <v>0</v>
      </c>
      <c r="F6658">
        <v>53</v>
      </c>
      <c r="G6658">
        <v>84.6</v>
      </c>
      <c r="H6658">
        <v>5220.37</v>
      </c>
      <c r="I6658">
        <f t="shared" ref="I6658:I6721" si="104">IF(J6658="Churned",1,0)</f>
        <v>0</v>
      </c>
      <c r="J6658" t="s">
        <v>3686</v>
      </c>
    </row>
    <row r="6659" spans="1:10" hidden="1">
      <c r="A6659">
        <v>33</v>
      </c>
      <c r="B6659">
        <v>0</v>
      </c>
      <c r="C6659">
        <v>5</v>
      </c>
      <c r="D6659">
        <v>4517</v>
      </c>
      <c r="E6659">
        <v>0</v>
      </c>
      <c r="F6659">
        <v>49</v>
      </c>
      <c r="G6659">
        <v>74.45</v>
      </c>
      <c r="H6659">
        <v>4089.89</v>
      </c>
      <c r="I6659">
        <f t="shared" si="104"/>
        <v>0</v>
      </c>
      <c r="J6659" t="s">
        <v>3686</v>
      </c>
    </row>
    <row r="6660" spans="1:10" hidden="1">
      <c r="A6660">
        <v>20</v>
      </c>
      <c r="B6660">
        <v>0</v>
      </c>
      <c r="C6660">
        <v>5</v>
      </c>
      <c r="D6660">
        <v>4336</v>
      </c>
      <c r="E6660">
        <v>0</v>
      </c>
      <c r="F6660">
        <v>16</v>
      </c>
      <c r="G6660">
        <v>19.05</v>
      </c>
      <c r="H6660">
        <v>990.81</v>
      </c>
      <c r="I6660">
        <f t="shared" si="104"/>
        <v>0</v>
      </c>
      <c r="J6660" t="s">
        <v>3686</v>
      </c>
    </row>
    <row r="6661" spans="1:10" hidden="1">
      <c r="A6661">
        <v>55</v>
      </c>
      <c r="B6661">
        <v>0</v>
      </c>
      <c r="C6661">
        <v>5</v>
      </c>
      <c r="D6661">
        <v>4561</v>
      </c>
      <c r="E6661">
        <v>0</v>
      </c>
      <c r="F6661">
        <v>29</v>
      </c>
      <c r="G6661">
        <v>94.2</v>
      </c>
      <c r="H6661">
        <v>2687.05</v>
      </c>
      <c r="I6661">
        <f t="shared" si="104"/>
        <v>0</v>
      </c>
      <c r="J6661" t="s">
        <v>3686</v>
      </c>
    </row>
    <row r="6662" spans="1:10" hidden="1">
      <c r="A6662">
        <v>58</v>
      </c>
      <c r="B6662">
        <v>1</v>
      </c>
      <c r="C6662">
        <v>5</v>
      </c>
      <c r="D6662">
        <v>2215</v>
      </c>
      <c r="E6662">
        <v>4</v>
      </c>
      <c r="F6662">
        <v>30</v>
      </c>
      <c r="G6662">
        <v>64.5</v>
      </c>
      <c r="H6662">
        <v>3087.35</v>
      </c>
      <c r="I6662">
        <f t="shared" si="104"/>
        <v>0</v>
      </c>
      <c r="J6662" t="s">
        <v>3686</v>
      </c>
    </row>
    <row r="6663" spans="1:10" hidden="1">
      <c r="A6663">
        <v>62</v>
      </c>
      <c r="B6663">
        <v>3</v>
      </c>
      <c r="C6663">
        <v>5</v>
      </c>
      <c r="D6663">
        <v>2125</v>
      </c>
      <c r="E6663">
        <v>2</v>
      </c>
      <c r="F6663">
        <v>38</v>
      </c>
      <c r="G6663">
        <v>78.95</v>
      </c>
      <c r="H6663">
        <v>3382.01</v>
      </c>
      <c r="I6663">
        <f t="shared" si="104"/>
        <v>0</v>
      </c>
      <c r="J6663" t="s">
        <v>3686</v>
      </c>
    </row>
    <row r="6664" spans="1:10" hidden="1">
      <c r="A6664">
        <v>50</v>
      </c>
      <c r="B6664">
        <v>3</v>
      </c>
      <c r="C6664">
        <v>5</v>
      </c>
      <c r="D6664">
        <v>3274</v>
      </c>
      <c r="E6664">
        <v>0</v>
      </c>
      <c r="F6664">
        <v>25</v>
      </c>
      <c r="G6664">
        <v>20.8</v>
      </c>
      <c r="H6664">
        <v>515.14</v>
      </c>
      <c r="I6664">
        <f t="shared" si="104"/>
        <v>0</v>
      </c>
      <c r="J6664" t="s">
        <v>3686</v>
      </c>
    </row>
    <row r="6665" spans="1:10" hidden="1">
      <c r="A6665">
        <v>56</v>
      </c>
      <c r="B6665">
        <v>0</v>
      </c>
      <c r="C6665">
        <v>5</v>
      </c>
      <c r="D6665">
        <v>4477</v>
      </c>
      <c r="E6665">
        <v>0</v>
      </c>
      <c r="F6665">
        <v>41</v>
      </c>
      <c r="G6665">
        <v>104.4</v>
      </c>
      <c r="H6665">
        <v>4393.4799999999996</v>
      </c>
      <c r="I6665">
        <f t="shared" si="104"/>
        <v>0</v>
      </c>
      <c r="J6665" t="s">
        <v>3686</v>
      </c>
    </row>
    <row r="6666" spans="1:10" hidden="1">
      <c r="A6666">
        <v>56</v>
      </c>
      <c r="B6666">
        <v>0</v>
      </c>
      <c r="C6666">
        <v>5</v>
      </c>
      <c r="D6666">
        <v>3817</v>
      </c>
      <c r="E6666">
        <v>8</v>
      </c>
      <c r="F6666">
        <v>47</v>
      </c>
      <c r="G6666">
        <v>78.900000000000006</v>
      </c>
      <c r="H6666">
        <v>5507.79</v>
      </c>
      <c r="I6666">
        <f t="shared" si="104"/>
        <v>0</v>
      </c>
      <c r="J6666" t="s">
        <v>3686</v>
      </c>
    </row>
    <row r="6667" spans="1:10" hidden="1">
      <c r="A6667">
        <v>55</v>
      </c>
      <c r="B6667">
        <v>0</v>
      </c>
      <c r="C6667">
        <v>5</v>
      </c>
      <c r="D6667">
        <v>5813</v>
      </c>
      <c r="E6667">
        <v>0</v>
      </c>
      <c r="F6667">
        <v>24</v>
      </c>
      <c r="G6667">
        <v>104.15</v>
      </c>
      <c r="H6667">
        <v>3465.61</v>
      </c>
      <c r="I6667">
        <f t="shared" si="104"/>
        <v>0</v>
      </c>
      <c r="J6667" t="s">
        <v>3686</v>
      </c>
    </row>
    <row r="6668" spans="1:10" hidden="1">
      <c r="A6668">
        <v>78</v>
      </c>
      <c r="B6668">
        <v>0</v>
      </c>
      <c r="C6668">
        <v>5</v>
      </c>
      <c r="D6668">
        <v>2590</v>
      </c>
      <c r="E6668">
        <v>5</v>
      </c>
      <c r="F6668">
        <v>23</v>
      </c>
      <c r="G6668">
        <v>73.650000000000006</v>
      </c>
      <c r="H6668">
        <v>1976.94</v>
      </c>
      <c r="I6668">
        <f t="shared" si="104"/>
        <v>0</v>
      </c>
      <c r="J6668" t="s">
        <v>3686</v>
      </c>
    </row>
    <row r="6669" spans="1:10" hidden="1">
      <c r="A6669">
        <v>32</v>
      </c>
      <c r="B6669">
        <v>0</v>
      </c>
      <c r="C6669">
        <v>5</v>
      </c>
      <c r="D6669">
        <v>6141</v>
      </c>
      <c r="E6669">
        <v>0</v>
      </c>
      <c r="F6669">
        <v>66</v>
      </c>
      <c r="G6669">
        <v>25.15</v>
      </c>
      <c r="H6669">
        <v>3054.42</v>
      </c>
      <c r="I6669">
        <f t="shared" si="104"/>
        <v>0</v>
      </c>
      <c r="J6669" t="s">
        <v>3686</v>
      </c>
    </row>
    <row r="6670" spans="1:10" hidden="1">
      <c r="A6670">
        <v>48</v>
      </c>
      <c r="B6670">
        <v>0</v>
      </c>
      <c r="C6670">
        <v>5</v>
      </c>
      <c r="D6670">
        <v>5336</v>
      </c>
      <c r="E6670">
        <v>0</v>
      </c>
      <c r="F6670">
        <v>37</v>
      </c>
      <c r="G6670">
        <v>19.8</v>
      </c>
      <c r="H6670">
        <v>2366.9299999999998</v>
      </c>
      <c r="I6670">
        <f t="shared" si="104"/>
        <v>0</v>
      </c>
      <c r="J6670" t="s">
        <v>3686</v>
      </c>
    </row>
    <row r="6671" spans="1:10" hidden="1">
      <c r="A6671">
        <v>20</v>
      </c>
      <c r="B6671">
        <v>0</v>
      </c>
      <c r="C6671">
        <v>5</v>
      </c>
      <c r="D6671">
        <v>5538</v>
      </c>
      <c r="E6671">
        <v>5</v>
      </c>
      <c r="F6671">
        <v>64</v>
      </c>
      <c r="G6671">
        <v>25</v>
      </c>
      <c r="H6671">
        <v>2020.64</v>
      </c>
      <c r="I6671">
        <f t="shared" si="104"/>
        <v>0</v>
      </c>
      <c r="J6671" t="s">
        <v>3686</v>
      </c>
    </row>
    <row r="6672" spans="1:10" hidden="1">
      <c r="A6672">
        <v>51</v>
      </c>
      <c r="B6672">
        <v>0</v>
      </c>
      <c r="C6672">
        <v>5</v>
      </c>
      <c r="D6672">
        <v>2785</v>
      </c>
      <c r="E6672">
        <v>0</v>
      </c>
      <c r="F6672">
        <v>1</v>
      </c>
      <c r="G6672">
        <v>44</v>
      </c>
      <c r="H6672">
        <v>57.4</v>
      </c>
      <c r="I6672">
        <f t="shared" si="104"/>
        <v>0</v>
      </c>
      <c r="J6672" t="s">
        <v>3751</v>
      </c>
    </row>
    <row r="6673" spans="1:10" hidden="1">
      <c r="A6673">
        <v>49</v>
      </c>
      <c r="B6673">
        <v>0</v>
      </c>
      <c r="C6673">
        <v>5</v>
      </c>
      <c r="D6673">
        <v>5625</v>
      </c>
      <c r="E6673">
        <v>0</v>
      </c>
      <c r="F6673">
        <v>3</v>
      </c>
      <c r="G6673">
        <v>90.4</v>
      </c>
      <c r="H6673">
        <v>362.89</v>
      </c>
      <c r="I6673">
        <f t="shared" si="104"/>
        <v>0</v>
      </c>
      <c r="J6673" t="s">
        <v>3751</v>
      </c>
    </row>
    <row r="6674" spans="1:10" hidden="1">
      <c r="A6674">
        <v>44</v>
      </c>
      <c r="B6674">
        <v>0</v>
      </c>
      <c r="C6674">
        <v>5</v>
      </c>
      <c r="D6674">
        <v>5940</v>
      </c>
      <c r="E6674">
        <v>10</v>
      </c>
      <c r="F6674">
        <v>42</v>
      </c>
      <c r="G6674">
        <v>20.25</v>
      </c>
      <c r="H6674">
        <v>2757</v>
      </c>
      <c r="I6674">
        <f t="shared" si="104"/>
        <v>0</v>
      </c>
      <c r="J6674" t="s">
        <v>3686</v>
      </c>
    </row>
    <row r="6675" spans="1:10" hidden="1">
      <c r="A6675">
        <v>62</v>
      </c>
      <c r="B6675">
        <v>0</v>
      </c>
      <c r="C6675">
        <v>5</v>
      </c>
      <c r="D6675">
        <v>5092</v>
      </c>
      <c r="E6675">
        <v>0</v>
      </c>
      <c r="F6675">
        <v>1</v>
      </c>
      <c r="G6675">
        <v>24.4</v>
      </c>
      <c r="H6675">
        <v>34.4</v>
      </c>
      <c r="I6675">
        <f t="shared" si="104"/>
        <v>0</v>
      </c>
      <c r="J6675" t="s">
        <v>3751</v>
      </c>
    </row>
    <row r="6676" spans="1:10" hidden="1">
      <c r="A6676">
        <v>22</v>
      </c>
      <c r="B6676">
        <v>0</v>
      </c>
      <c r="C6676">
        <v>5</v>
      </c>
      <c r="D6676">
        <v>5980</v>
      </c>
      <c r="E6676">
        <v>0</v>
      </c>
      <c r="F6676">
        <v>6</v>
      </c>
      <c r="G6676">
        <v>19.55</v>
      </c>
      <c r="H6676">
        <v>168.55</v>
      </c>
      <c r="I6676">
        <f t="shared" si="104"/>
        <v>0</v>
      </c>
      <c r="J6676" t="s">
        <v>3686</v>
      </c>
    </row>
    <row r="6677" spans="1:10" hidden="1">
      <c r="A6677">
        <v>49</v>
      </c>
      <c r="B6677">
        <v>0</v>
      </c>
      <c r="C6677">
        <v>5</v>
      </c>
      <c r="D6677">
        <v>3956</v>
      </c>
      <c r="E6677">
        <v>0</v>
      </c>
      <c r="F6677">
        <v>3</v>
      </c>
      <c r="G6677">
        <v>74.45</v>
      </c>
      <c r="H6677">
        <v>395.5</v>
      </c>
      <c r="I6677">
        <f t="shared" si="104"/>
        <v>0</v>
      </c>
      <c r="J6677" t="s">
        <v>3751</v>
      </c>
    </row>
    <row r="6678" spans="1:10" hidden="1">
      <c r="A6678">
        <v>19</v>
      </c>
      <c r="B6678">
        <v>1</v>
      </c>
      <c r="C6678">
        <v>5</v>
      </c>
      <c r="D6678">
        <v>2844</v>
      </c>
      <c r="E6678">
        <v>9</v>
      </c>
      <c r="F6678">
        <v>32</v>
      </c>
      <c r="G6678">
        <v>93.95</v>
      </c>
      <c r="H6678">
        <v>3880.97</v>
      </c>
      <c r="I6678">
        <f t="shared" si="104"/>
        <v>0</v>
      </c>
      <c r="J6678" t="s">
        <v>3686</v>
      </c>
    </row>
    <row r="6679" spans="1:10" hidden="1">
      <c r="A6679">
        <v>61</v>
      </c>
      <c r="B6679">
        <v>0</v>
      </c>
      <c r="C6679">
        <v>5</v>
      </c>
      <c r="D6679">
        <v>6047</v>
      </c>
      <c r="E6679">
        <v>0</v>
      </c>
      <c r="F6679">
        <v>59</v>
      </c>
      <c r="G6679">
        <v>111.35</v>
      </c>
      <c r="H6679">
        <v>9358.83</v>
      </c>
      <c r="I6679">
        <f t="shared" si="104"/>
        <v>0</v>
      </c>
      <c r="J6679" t="s">
        <v>3686</v>
      </c>
    </row>
    <row r="6680" spans="1:10" hidden="1">
      <c r="A6680">
        <v>41</v>
      </c>
      <c r="B6680">
        <v>0</v>
      </c>
      <c r="C6680">
        <v>5</v>
      </c>
      <c r="D6680">
        <v>2133</v>
      </c>
      <c r="E6680">
        <v>0</v>
      </c>
      <c r="F6680">
        <v>11</v>
      </c>
      <c r="G6680">
        <v>40.4</v>
      </c>
      <c r="H6680">
        <v>422.6</v>
      </c>
      <c r="I6680">
        <f t="shared" si="104"/>
        <v>0</v>
      </c>
      <c r="J6680" t="s">
        <v>3686</v>
      </c>
    </row>
    <row r="6681" spans="1:10" hidden="1">
      <c r="A6681">
        <v>71</v>
      </c>
      <c r="B6681">
        <v>0</v>
      </c>
      <c r="C6681">
        <v>5</v>
      </c>
      <c r="D6681">
        <v>4654</v>
      </c>
      <c r="E6681">
        <v>3</v>
      </c>
      <c r="F6681">
        <v>9</v>
      </c>
      <c r="G6681">
        <v>79.75</v>
      </c>
      <c r="H6681">
        <v>830.12</v>
      </c>
      <c r="I6681">
        <f t="shared" si="104"/>
        <v>0</v>
      </c>
      <c r="J6681" t="s">
        <v>3686</v>
      </c>
    </row>
    <row r="6682" spans="1:10" hidden="1">
      <c r="A6682">
        <v>19</v>
      </c>
      <c r="B6682">
        <v>0</v>
      </c>
      <c r="C6682">
        <v>5</v>
      </c>
      <c r="D6682">
        <v>5976</v>
      </c>
      <c r="E6682">
        <v>6</v>
      </c>
      <c r="F6682">
        <v>69</v>
      </c>
      <c r="G6682">
        <v>85.4</v>
      </c>
      <c r="H6682">
        <v>8249.2099999999991</v>
      </c>
      <c r="I6682">
        <f t="shared" si="104"/>
        <v>0</v>
      </c>
      <c r="J6682" t="s">
        <v>3686</v>
      </c>
    </row>
    <row r="6683" spans="1:10" hidden="1">
      <c r="A6683">
        <v>23</v>
      </c>
      <c r="B6683">
        <v>0</v>
      </c>
      <c r="C6683">
        <v>5</v>
      </c>
      <c r="D6683">
        <v>5584</v>
      </c>
      <c r="E6683">
        <v>0</v>
      </c>
      <c r="F6683">
        <v>15</v>
      </c>
      <c r="G6683">
        <v>48.85</v>
      </c>
      <c r="H6683">
        <v>1212</v>
      </c>
      <c r="I6683">
        <f t="shared" si="104"/>
        <v>0</v>
      </c>
      <c r="J6683" t="s">
        <v>3686</v>
      </c>
    </row>
    <row r="6684" spans="1:10" hidden="1">
      <c r="A6684">
        <v>24</v>
      </c>
      <c r="B6684">
        <v>0</v>
      </c>
      <c r="C6684">
        <v>5</v>
      </c>
      <c r="D6684">
        <v>4668</v>
      </c>
      <c r="E6684">
        <v>0</v>
      </c>
      <c r="F6684">
        <v>42</v>
      </c>
      <c r="G6684">
        <v>66.5</v>
      </c>
      <c r="H6684">
        <v>4222.67</v>
      </c>
      <c r="I6684">
        <f t="shared" si="104"/>
        <v>0</v>
      </c>
      <c r="J6684" t="s">
        <v>3686</v>
      </c>
    </row>
    <row r="6685" spans="1:10" hidden="1">
      <c r="A6685">
        <v>33</v>
      </c>
      <c r="B6685">
        <v>1</v>
      </c>
      <c r="C6685">
        <v>5</v>
      </c>
      <c r="D6685">
        <v>5980</v>
      </c>
      <c r="E6685">
        <v>0</v>
      </c>
      <c r="F6685">
        <v>26</v>
      </c>
      <c r="G6685">
        <v>105.45</v>
      </c>
      <c r="H6685">
        <v>2779.78</v>
      </c>
      <c r="I6685">
        <f t="shared" si="104"/>
        <v>0</v>
      </c>
      <c r="J6685" t="s">
        <v>3686</v>
      </c>
    </row>
    <row r="6686" spans="1:10" hidden="1">
      <c r="A6686">
        <v>34</v>
      </c>
      <c r="B6686">
        <v>3</v>
      </c>
      <c r="C6686">
        <v>5</v>
      </c>
      <c r="D6686">
        <v>3810</v>
      </c>
      <c r="E6686">
        <v>0</v>
      </c>
      <c r="F6686">
        <v>7</v>
      </c>
      <c r="G6686">
        <v>20.05</v>
      </c>
      <c r="H6686">
        <v>444.42</v>
      </c>
      <c r="I6686">
        <f t="shared" si="104"/>
        <v>0</v>
      </c>
      <c r="J6686" t="s">
        <v>3686</v>
      </c>
    </row>
    <row r="6687" spans="1:10" hidden="1">
      <c r="A6687">
        <v>33</v>
      </c>
      <c r="B6687">
        <v>0</v>
      </c>
      <c r="C6687">
        <v>5</v>
      </c>
      <c r="D6687">
        <v>4147</v>
      </c>
      <c r="E6687">
        <v>0</v>
      </c>
      <c r="F6687">
        <v>24</v>
      </c>
      <c r="G6687">
        <v>24.6</v>
      </c>
      <c r="H6687">
        <v>1629.09</v>
      </c>
      <c r="I6687">
        <f t="shared" si="104"/>
        <v>0</v>
      </c>
      <c r="J6687" t="s">
        <v>3686</v>
      </c>
    </row>
    <row r="6688" spans="1:10" hidden="1">
      <c r="A6688">
        <v>63</v>
      </c>
      <c r="B6688">
        <v>2</v>
      </c>
      <c r="C6688">
        <v>5</v>
      </c>
      <c r="D6688">
        <v>4444</v>
      </c>
      <c r="E6688">
        <v>6</v>
      </c>
      <c r="F6688">
        <v>67</v>
      </c>
      <c r="G6688">
        <v>24.65</v>
      </c>
      <c r="H6688">
        <v>2585.92</v>
      </c>
      <c r="I6688">
        <f t="shared" si="104"/>
        <v>0</v>
      </c>
      <c r="J6688" t="s">
        <v>3686</v>
      </c>
    </row>
    <row r="6689" spans="1:10" hidden="1">
      <c r="A6689">
        <v>56</v>
      </c>
      <c r="B6689">
        <v>1</v>
      </c>
      <c r="C6689">
        <v>5</v>
      </c>
      <c r="D6689">
        <v>2170</v>
      </c>
      <c r="E6689">
        <v>2</v>
      </c>
      <c r="F6689">
        <v>23</v>
      </c>
      <c r="G6689">
        <v>20</v>
      </c>
      <c r="H6689">
        <v>1002.36</v>
      </c>
      <c r="I6689">
        <f t="shared" si="104"/>
        <v>0</v>
      </c>
      <c r="J6689" t="s">
        <v>3686</v>
      </c>
    </row>
    <row r="6690" spans="1:10" hidden="1">
      <c r="A6690">
        <v>58</v>
      </c>
      <c r="B6690">
        <v>0</v>
      </c>
      <c r="C6690">
        <v>5</v>
      </c>
      <c r="D6690">
        <v>3271</v>
      </c>
      <c r="E6690">
        <v>0</v>
      </c>
      <c r="F6690">
        <v>39</v>
      </c>
      <c r="G6690">
        <v>73.150000000000006</v>
      </c>
      <c r="H6690">
        <v>3069.76</v>
      </c>
      <c r="I6690">
        <f t="shared" si="104"/>
        <v>0</v>
      </c>
      <c r="J6690" t="s">
        <v>3686</v>
      </c>
    </row>
    <row r="6691" spans="1:10" hidden="1">
      <c r="A6691">
        <v>60</v>
      </c>
      <c r="B6691">
        <v>0</v>
      </c>
      <c r="C6691">
        <v>5</v>
      </c>
      <c r="D6691">
        <v>2062</v>
      </c>
      <c r="E6691">
        <v>0</v>
      </c>
      <c r="F6691">
        <v>9</v>
      </c>
      <c r="G6691">
        <v>76.25</v>
      </c>
      <c r="H6691">
        <v>997.6</v>
      </c>
      <c r="I6691">
        <f t="shared" si="104"/>
        <v>0</v>
      </c>
      <c r="J6691" t="s">
        <v>3686</v>
      </c>
    </row>
    <row r="6692" spans="1:10" hidden="1">
      <c r="A6692">
        <v>64</v>
      </c>
      <c r="B6692">
        <v>0</v>
      </c>
      <c r="C6692">
        <v>5</v>
      </c>
      <c r="D6692">
        <v>2295</v>
      </c>
      <c r="E6692">
        <v>0</v>
      </c>
      <c r="F6692">
        <v>38</v>
      </c>
      <c r="G6692">
        <v>20.05</v>
      </c>
      <c r="H6692">
        <v>2323.44</v>
      </c>
      <c r="I6692">
        <f t="shared" si="104"/>
        <v>0</v>
      </c>
      <c r="J6692" t="s">
        <v>3686</v>
      </c>
    </row>
    <row r="6693" spans="1:10" hidden="1">
      <c r="A6693">
        <v>43</v>
      </c>
      <c r="B6693">
        <v>0</v>
      </c>
      <c r="C6693">
        <v>5</v>
      </c>
      <c r="D6693">
        <v>4634</v>
      </c>
      <c r="E6693">
        <v>10</v>
      </c>
      <c r="F6693">
        <v>72</v>
      </c>
      <c r="G6693">
        <v>106.3</v>
      </c>
      <c r="H6693">
        <v>8651.83</v>
      </c>
      <c r="I6693">
        <f t="shared" si="104"/>
        <v>0</v>
      </c>
      <c r="J6693" t="s">
        <v>3686</v>
      </c>
    </row>
    <row r="6694" spans="1:10" hidden="1">
      <c r="A6694">
        <v>48</v>
      </c>
      <c r="B6694">
        <v>0</v>
      </c>
      <c r="C6694">
        <v>5</v>
      </c>
      <c r="D6694">
        <v>4297</v>
      </c>
      <c r="E6694">
        <v>1</v>
      </c>
      <c r="F6694">
        <v>69</v>
      </c>
      <c r="G6694">
        <v>109.95</v>
      </c>
      <c r="H6694">
        <v>8904.5400000000009</v>
      </c>
      <c r="I6694">
        <f t="shared" si="104"/>
        <v>0</v>
      </c>
      <c r="J6694" t="s">
        <v>3686</v>
      </c>
    </row>
    <row r="6695" spans="1:10" hidden="1">
      <c r="A6695">
        <v>33</v>
      </c>
      <c r="B6695">
        <v>0</v>
      </c>
      <c r="C6695">
        <v>5</v>
      </c>
      <c r="D6695">
        <v>4741</v>
      </c>
      <c r="E6695">
        <v>0</v>
      </c>
      <c r="F6695">
        <v>38</v>
      </c>
      <c r="G6695">
        <v>95</v>
      </c>
      <c r="H6695">
        <v>3755.7</v>
      </c>
      <c r="I6695">
        <f t="shared" si="104"/>
        <v>0</v>
      </c>
      <c r="J6695" t="s">
        <v>3686</v>
      </c>
    </row>
    <row r="6696" spans="1:10" hidden="1">
      <c r="A6696">
        <v>22</v>
      </c>
      <c r="B6696">
        <v>0</v>
      </c>
      <c r="C6696">
        <v>5</v>
      </c>
      <c r="D6696">
        <v>6064</v>
      </c>
      <c r="E6696">
        <v>0</v>
      </c>
      <c r="F6696">
        <v>67</v>
      </c>
      <c r="G6696">
        <v>50.55</v>
      </c>
      <c r="H6696">
        <v>5442.96</v>
      </c>
      <c r="I6696">
        <f t="shared" si="104"/>
        <v>0</v>
      </c>
      <c r="J6696" t="s">
        <v>3686</v>
      </c>
    </row>
    <row r="6697" spans="1:10" hidden="1">
      <c r="A6697">
        <v>71</v>
      </c>
      <c r="B6697">
        <v>0</v>
      </c>
      <c r="C6697">
        <v>5</v>
      </c>
      <c r="D6697">
        <v>2809</v>
      </c>
      <c r="E6697">
        <v>0</v>
      </c>
      <c r="F6697">
        <v>44</v>
      </c>
      <c r="G6697">
        <v>19.899999999999999</v>
      </c>
      <c r="H6697">
        <v>1459.9</v>
      </c>
      <c r="I6697">
        <f t="shared" si="104"/>
        <v>0</v>
      </c>
      <c r="J6697" t="s">
        <v>3686</v>
      </c>
    </row>
    <row r="6698" spans="1:10" hidden="1">
      <c r="A6698">
        <v>34</v>
      </c>
      <c r="B6698">
        <v>0</v>
      </c>
      <c r="C6698">
        <v>5</v>
      </c>
      <c r="D6698">
        <v>2050</v>
      </c>
      <c r="E6698">
        <v>0</v>
      </c>
      <c r="F6698">
        <v>24</v>
      </c>
      <c r="G6698">
        <v>21.05</v>
      </c>
      <c r="H6698">
        <v>1666.99</v>
      </c>
      <c r="I6698">
        <f t="shared" si="104"/>
        <v>0</v>
      </c>
      <c r="J6698" t="s">
        <v>3686</v>
      </c>
    </row>
    <row r="6699" spans="1:10" hidden="1">
      <c r="A6699">
        <v>60</v>
      </c>
      <c r="B6699">
        <v>2</v>
      </c>
      <c r="C6699">
        <v>5</v>
      </c>
      <c r="D6699">
        <v>3179</v>
      </c>
      <c r="E6699">
        <v>10</v>
      </c>
      <c r="F6699">
        <v>10</v>
      </c>
      <c r="G6699">
        <v>26.1</v>
      </c>
      <c r="H6699">
        <v>411.25</v>
      </c>
      <c r="I6699">
        <f t="shared" si="104"/>
        <v>0</v>
      </c>
      <c r="J6699" t="s">
        <v>3686</v>
      </c>
    </row>
    <row r="6700" spans="1:10" hidden="1">
      <c r="A6700">
        <v>42</v>
      </c>
      <c r="B6700">
        <v>1</v>
      </c>
      <c r="C6700">
        <v>5</v>
      </c>
      <c r="D6700">
        <v>5359</v>
      </c>
      <c r="E6700">
        <v>3</v>
      </c>
      <c r="F6700">
        <v>11</v>
      </c>
      <c r="G6700">
        <v>20.9</v>
      </c>
      <c r="H6700">
        <v>230.02</v>
      </c>
      <c r="I6700">
        <f t="shared" si="104"/>
        <v>0</v>
      </c>
      <c r="J6700" t="s">
        <v>3686</v>
      </c>
    </row>
    <row r="6701" spans="1:10" hidden="1">
      <c r="A6701">
        <v>55</v>
      </c>
      <c r="B6701">
        <v>2</v>
      </c>
      <c r="C6701">
        <v>5</v>
      </c>
      <c r="D6701">
        <v>5322</v>
      </c>
      <c r="E6701">
        <v>1</v>
      </c>
      <c r="F6701">
        <v>45</v>
      </c>
      <c r="G6701">
        <v>95.95</v>
      </c>
      <c r="H6701">
        <v>5460.6</v>
      </c>
      <c r="I6701">
        <f t="shared" si="104"/>
        <v>0</v>
      </c>
      <c r="J6701" t="s">
        <v>3686</v>
      </c>
    </row>
    <row r="6702" spans="1:10" hidden="1">
      <c r="A6702">
        <v>27</v>
      </c>
      <c r="B6702">
        <v>0</v>
      </c>
      <c r="C6702">
        <v>5</v>
      </c>
      <c r="D6702">
        <v>5669</v>
      </c>
      <c r="E6702">
        <v>7</v>
      </c>
      <c r="F6702">
        <v>1</v>
      </c>
      <c r="G6702">
        <v>45</v>
      </c>
      <c r="H6702">
        <v>95.63</v>
      </c>
      <c r="I6702">
        <f t="shared" si="104"/>
        <v>0</v>
      </c>
      <c r="J6702" t="s">
        <v>3751</v>
      </c>
    </row>
    <row r="6703" spans="1:10" hidden="1">
      <c r="A6703">
        <v>32</v>
      </c>
      <c r="B6703">
        <v>0</v>
      </c>
      <c r="C6703">
        <v>5</v>
      </c>
      <c r="D6703">
        <v>5902</v>
      </c>
      <c r="E6703">
        <v>0</v>
      </c>
      <c r="F6703">
        <v>69</v>
      </c>
      <c r="G6703">
        <v>104</v>
      </c>
      <c r="H6703">
        <v>7156.15</v>
      </c>
      <c r="I6703">
        <f t="shared" si="104"/>
        <v>0</v>
      </c>
      <c r="J6703" t="s">
        <v>3686</v>
      </c>
    </row>
    <row r="6704" spans="1:10" hidden="1">
      <c r="A6704">
        <v>54</v>
      </c>
      <c r="B6704">
        <v>1</v>
      </c>
      <c r="C6704">
        <v>5</v>
      </c>
      <c r="D6704">
        <v>6444</v>
      </c>
      <c r="E6704">
        <v>5</v>
      </c>
      <c r="F6704">
        <v>62</v>
      </c>
      <c r="G6704">
        <v>20.05</v>
      </c>
      <c r="H6704">
        <v>2563.42</v>
      </c>
      <c r="I6704">
        <f t="shared" si="104"/>
        <v>0</v>
      </c>
      <c r="J6704" t="s">
        <v>3686</v>
      </c>
    </row>
    <row r="6705" spans="1:10" hidden="1">
      <c r="A6705">
        <v>25</v>
      </c>
      <c r="B6705">
        <v>1</v>
      </c>
      <c r="C6705">
        <v>5</v>
      </c>
      <c r="D6705">
        <v>4235</v>
      </c>
      <c r="E6705">
        <v>0</v>
      </c>
      <c r="F6705">
        <v>63</v>
      </c>
      <c r="G6705">
        <v>19.7</v>
      </c>
      <c r="H6705">
        <v>1505.8</v>
      </c>
      <c r="I6705">
        <f t="shared" si="104"/>
        <v>0</v>
      </c>
      <c r="J6705" t="s">
        <v>3686</v>
      </c>
    </row>
    <row r="6706" spans="1:10" hidden="1">
      <c r="A6706">
        <v>44</v>
      </c>
      <c r="B6706">
        <v>0</v>
      </c>
      <c r="C6706">
        <v>5</v>
      </c>
      <c r="D6706">
        <v>5848</v>
      </c>
      <c r="E6706">
        <v>9</v>
      </c>
      <c r="F6706">
        <v>60</v>
      </c>
      <c r="G6706">
        <v>20.5</v>
      </c>
      <c r="H6706">
        <v>3076.2</v>
      </c>
      <c r="I6706">
        <f t="shared" si="104"/>
        <v>0</v>
      </c>
      <c r="J6706" t="s">
        <v>3686</v>
      </c>
    </row>
    <row r="6707" spans="1:10" hidden="1">
      <c r="A6707">
        <v>64</v>
      </c>
      <c r="B6707">
        <v>0</v>
      </c>
      <c r="C6707">
        <v>5</v>
      </c>
      <c r="D6707">
        <v>6088</v>
      </c>
      <c r="E6707">
        <v>0</v>
      </c>
      <c r="F6707">
        <v>72</v>
      </c>
      <c r="G6707">
        <v>103.65</v>
      </c>
      <c r="H6707">
        <v>8417.44</v>
      </c>
      <c r="I6707">
        <f t="shared" si="104"/>
        <v>0</v>
      </c>
      <c r="J6707" t="s">
        <v>3686</v>
      </c>
    </row>
    <row r="6708" spans="1:10" hidden="1">
      <c r="A6708">
        <v>47</v>
      </c>
      <c r="B6708">
        <v>2</v>
      </c>
      <c r="C6708">
        <v>5</v>
      </c>
      <c r="D6708">
        <v>2114</v>
      </c>
      <c r="E6708">
        <v>1</v>
      </c>
      <c r="F6708">
        <v>4</v>
      </c>
      <c r="G6708">
        <v>44.8</v>
      </c>
      <c r="H6708">
        <v>273.25</v>
      </c>
      <c r="I6708">
        <f t="shared" si="104"/>
        <v>0</v>
      </c>
      <c r="J6708" t="s">
        <v>3686</v>
      </c>
    </row>
    <row r="6709" spans="1:10" hidden="1">
      <c r="A6709">
        <v>28</v>
      </c>
      <c r="B6709">
        <v>0</v>
      </c>
      <c r="C6709">
        <v>5</v>
      </c>
      <c r="D6709">
        <v>2421</v>
      </c>
      <c r="E6709">
        <v>0</v>
      </c>
      <c r="F6709">
        <v>31</v>
      </c>
      <c r="G6709">
        <v>76.05</v>
      </c>
      <c r="H6709">
        <v>3429.98</v>
      </c>
      <c r="I6709">
        <f t="shared" si="104"/>
        <v>0</v>
      </c>
      <c r="J6709" t="s">
        <v>3686</v>
      </c>
    </row>
    <row r="6710" spans="1:10" hidden="1">
      <c r="A6710">
        <v>64</v>
      </c>
      <c r="B6710">
        <v>0</v>
      </c>
      <c r="C6710">
        <v>5</v>
      </c>
      <c r="D6710">
        <v>5816</v>
      </c>
      <c r="E6710">
        <v>0</v>
      </c>
      <c r="F6710">
        <v>2</v>
      </c>
      <c r="G6710">
        <v>19.399999999999999</v>
      </c>
      <c r="H6710">
        <v>74.349999999999994</v>
      </c>
      <c r="I6710">
        <f t="shared" si="104"/>
        <v>0</v>
      </c>
      <c r="J6710" t="s">
        <v>3751</v>
      </c>
    </row>
    <row r="6711" spans="1:10" hidden="1">
      <c r="A6711">
        <v>40</v>
      </c>
      <c r="B6711">
        <v>0</v>
      </c>
      <c r="C6711">
        <v>5</v>
      </c>
      <c r="D6711">
        <v>2370</v>
      </c>
      <c r="E6711">
        <v>0</v>
      </c>
      <c r="F6711">
        <v>6</v>
      </c>
      <c r="G6711">
        <v>89.75</v>
      </c>
      <c r="H6711">
        <v>819.17</v>
      </c>
      <c r="I6711">
        <f t="shared" si="104"/>
        <v>0</v>
      </c>
      <c r="J6711" t="s">
        <v>3686</v>
      </c>
    </row>
    <row r="6712" spans="1:10" hidden="1">
      <c r="A6712">
        <v>30</v>
      </c>
      <c r="B6712">
        <v>0</v>
      </c>
      <c r="C6712">
        <v>5</v>
      </c>
      <c r="D6712">
        <v>5028</v>
      </c>
      <c r="E6712">
        <v>0</v>
      </c>
      <c r="F6712">
        <v>69</v>
      </c>
      <c r="G6712">
        <v>19.3</v>
      </c>
      <c r="H6712">
        <v>2671.96</v>
      </c>
      <c r="I6712">
        <f t="shared" si="104"/>
        <v>0</v>
      </c>
      <c r="J6712" t="s">
        <v>3686</v>
      </c>
    </row>
    <row r="6713" spans="1:10" hidden="1">
      <c r="A6713">
        <v>58</v>
      </c>
      <c r="B6713">
        <v>0</v>
      </c>
      <c r="C6713">
        <v>5</v>
      </c>
      <c r="D6713">
        <v>5091</v>
      </c>
      <c r="E6713">
        <v>0</v>
      </c>
      <c r="F6713">
        <v>15</v>
      </c>
      <c r="G6713">
        <v>50.75</v>
      </c>
      <c r="H6713">
        <v>655.65</v>
      </c>
      <c r="I6713">
        <f t="shared" si="104"/>
        <v>0</v>
      </c>
      <c r="J6713" t="s">
        <v>3686</v>
      </c>
    </row>
    <row r="6714" spans="1:10" hidden="1">
      <c r="A6714">
        <v>23</v>
      </c>
      <c r="B6714">
        <v>3</v>
      </c>
      <c r="C6714">
        <v>5</v>
      </c>
      <c r="D6714">
        <v>4458</v>
      </c>
      <c r="E6714">
        <v>1</v>
      </c>
      <c r="F6714">
        <v>18</v>
      </c>
      <c r="G6714">
        <v>20.05</v>
      </c>
      <c r="H6714">
        <v>850.98</v>
      </c>
      <c r="I6714">
        <f t="shared" si="104"/>
        <v>0</v>
      </c>
      <c r="J6714" t="s">
        <v>3686</v>
      </c>
    </row>
    <row r="6715" spans="1:10" hidden="1">
      <c r="A6715">
        <v>54</v>
      </c>
      <c r="B6715">
        <v>0</v>
      </c>
      <c r="C6715">
        <v>5</v>
      </c>
      <c r="D6715">
        <v>2269</v>
      </c>
      <c r="E6715">
        <v>0</v>
      </c>
      <c r="F6715">
        <v>26</v>
      </c>
      <c r="G6715">
        <v>19.3</v>
      </c>
      <c r="H6715">
        <v>1271.5899999999999</v>
      </c>
      <c r="I6715">
        <f t="shared" si="104"/>
        <v>0</v>
      </c>
      <c r="J6715" t="s">
        <v>3686</v>
      </c>
    </row>
    <row r="6716" spans="1:10" hidden="1">
      <c r="A6716">
        <v>52</v>
      </c>
      <c r="B6716">
        <v>0</v>
      </c>
      <c r="C6716">
        <v>5</v>
      </c>
      <c r="D6716">
        <v>5225</v>
      </c>
      <c r="E6716">
        <v>4</v>
      </c>
      <c r="F6716">
        <v>65</v>
      </c>
      <c r="G6716">
        <v>108.8</v>
      </c>
      <c r="H6716">
        <v>10215.379999999999</v>
      </c>
      <c r="I6716">
        <f t="shared" si="104"/>
        <v>0</v>
      </c>
      <c r="J6716" t="s">
        <v>3686</v>
      </c>
    </row>
    <row r="6717" spans="1:10" hidden="1">
      <c r="A6717">
        <v>56</v>
      </c>
      <c r="B6717">
        <v>0</v>
      </c>
      <c r="C6717">
        <v>5</v>
      </c>
      <c r="D6717">
        <v>4005</v>
      </c>
      <c r="E6717">
        <v>8</v>
      </c>
      <c r="F6717">
        <v>58</v>
      </c>
      <c r="G6717">
        <v>100.4</v>
      </c>
      <c r="H6717">
        <v>8495.52</v>
      </c>
      <c r="I6717">
        <f t="shared" si="104"/>
        <v>0</v>
      </c>
      <c r="J6717" t="s">
        <v>3686</v>
      </c>
    </row>
    <row r="6718" spans="1:10" hidden="1">
      <c r="A6718">
        <v>65</v>
      </c>
      <c r="B6718">
        <v>3</v>
      </c>
      <c r="C6718">
        <v>5</v>
      </c>
      <c r="D6718">
        <v>3718</v>
      </c>
      <c r="E6718">
        <v>5</v>
      </c>
      <c r="F6718">
        <v>40</v>
      </c>
      <c r="G6718">
        <v>74.55</v>
      </c>
      <c r="H6718">
        <v>3570.15</v>
      </c>
      <c r="I6718">
        <f t="shared" si="104"/>
        <v>0</v>
      </c>
      <c r="J6718" t="s">
        <v>3686</v>
      </c>
    </row>
    <row r="6719" spans="1:10" hidden="1">
      <c r="A6719">
        <v>69</v>
      </c>
      <c r="B6719">
        <v>0</v>
      </c>
      <c r="C6719">
        <v>5</v>
      </c>
      <c r="D6719">
        <v>2021</v>
      </c>
      <c r="E6719">
        <v>0</v>
      </c>
      <c r="F6719">
        <v>31</v>
      </c>
      <c r="G6719">
        <v>99.45</v>
      </c>
      <c r="H6719">
        <v>3378.07</v>
      </c>
      <c r="I6719">
        <f t="shared" si="104"/>
        <v>0</v>
      </c>
      <c r="J6719" t="s">
        <v>3686</v>
      </c>
    </row>
    <row r="6720" spans="1:10" hidden="1">
      <c r="A6720">
        <v>72</v>
      </c>
      <c r="B6720">
        <v>0</v>
      </c>
      <c r="C6720">
        <v>5</v>
      </c>
      <c r="D6720">
        <v>3029</v>
      </c>
      <c r="E6720">
        <v>0</v>
      </c>
      <c r="F6720">
        <v>1</v>
      </c>
      <c r="G6720">
        <v>71.099999999999994</v>
      </c>
      <c r="H6720">
        <v>108.61</v>
      </c>
      <c r="I6720">
        <f t="shared" si="104"/>
        <v>0</v>
      </c>
      <c r="J6720" t="s">
        <v>3751</v>
      </c>
    </row>
    <row r="6721" spans="1:10" hidden="1">
      <c r="A6721">
        <v>32</v>
      </c>
      <c r="B6721">
        <v>3</v>
      </c>
      <c r="C6721">
        <v>5</v>
      </c>
      <c r="D6721">
        <v>4539</v>
      </c>
      <c r="E6721">
        <v>8</v>
      </c>
      <c r="F6721">
        <v>50</v>
      </c>
      <c r="G6721">
        <v>69.75</v>
      </c>
      <c r="H6721">
        <v>4068.2</v>
      </c>
      <c r="I6721">
        <f t="shared" si="104"/>
        <v>0</v>
      </c>
      <c r="J6721" t="s">
        <v>3686</v>
      </c>
    </row>
    <row r="6722" spans="1:10" hidden="1">
      <c r="A6722">
        <v>41</v>
      </c>
      <c r="B6722">
        <v>0</v>
      </c>
      <c r="C6722">
        <v>5</v>
      </c>
      <c r="D6722">
        <v>3915</v>
      </c>
      <c r="E6722">
        <v>0</v>
      </c>
      <c r="F6722">
        <v>40</v>
      </c>
      <c r="G6722">
        <v>20.149999999999999</v>
      </c>
      <c r="H6722">
        <v>1139.25</v>
      </c>
      <c r="I6722">
        <f t="shared" ref="I6722:I6785" si="105">IF(J6722="Churned",1,0)</f>
        <v>0</v>
      </c>
      <c r="J6722" t="s">
        <v>3686</v>
      </c>
    </row>
    <row r="6723" spans="1:10" hidden="1">
      <c r="A6723">
        <v>47</v>
      </c>
      <c r="B6723">
        <v>0</v>
      </c>
      <c r="C6723">
        <v>5</v>
      </c>
      <c r="D6723">
        <v>5718</v>
      </c>
      <c r="E6723">
        <v>0</v>
      </c>
      <c r="F6723">
        <v>64</v>
      </c>
      <c r="G6723">
        <v>110.5</v>
      </c>
      <c r="H6723">
        <v>7492.77</v>
      </c>
      <c r="I6723">
        <f t="shared" si="105"/>
        <v>0</v>
      </c>
      <c r="J6723" t="s">
        <v>3686</v>
      </c>
    </row>
    <row r="6724" spans="1:10" hidden="1">
      <c r="A6724">
        <v>39</v>
      </c>
      <c r="B6724">
        <v>0</v>
      </c>
      <c r="C6724">
        <v>5</v>
      </c>
      <c r="D6724">
        <v>4449</v>
      </c>
      <c r="E6724">
        <v>0</v>
      </c>
      <c r="F6724">
        <v>56</v>
      </c>
      <c r="G6724">
        <v>86.4</v>
      </c>
      <c r="H6724">
        <v>7002.8</v>
      </c>
      <c r="I6724">
        <f t="shared" si="105"/>
        <v>0</v>
      </c>
      <c r="J6724" t="s">
        <v>3686</v>
      </c>
    </row>
    <row r="6725" spans="1:10" hidden="1">
      <c r="A6725">
        <v>33</v>
      </c>
      <c r="B6725">
        <v>0</v>
      </c>
      <c r="C6725">
        <v>5</v>
      </c>
      <c r="D6725">
        <v>3063</v>
      </c>
      <c r="E6725">
        <v>0</v>
      </c>
      <c r="F6725">
        <v>1</v>
      </c>
      <c r="G6725">
        <v>74.3</v>
      </c>
      <c r="H6725">
        <v>113.85</v>
      </c>
      <c r="I6725">
        <f t="shared" si="105"/>
        <v>0</v>
      </c>
      <c r="J6725" t="s">
        <v>3751</v>
      </c>
    </row>
    <row r="6726" spans="1:10" hidden="1">
      <c r="A6726">
        <v>42</v>
      </c>
      <c r="B6726">
        <v>1</v>
      </c>
      <c r="C6726">
        <v>5</v>
      </c>
      <c r="D6726">
        <v>5183</v>
      </c>
      <c r="E6726">
        <v>9</v>
      </c>
      <c r="F6726">
        <v>47</v>
      </c>
      <c r="G6726">
        <v>20.05</v>
      </c>
      <c r="H6726">
        <v>1257.52</v>
      </c>
      <c r="I6726">
        <f t="shared" si="105"/>
        <v>0</v>
      </c>
      <c r="J6726" t="s">
        <v>3686</v>
      </c>
    </row>
    <row r="6727" spans="1:10" hidden="1">
      <c r="A6727">
        <v>32</v>
      </c>
      <c r="B6727">
        <v>0</v>
      </c>
      <c r="C6727">
        <v>5</v>
      </c>
      <c r="D6727">
        <v>5072</v>
      </c>
      <c r="E6727">
        <v>8</v>
      </c>
      <c r="F6727">
        <v>19</v>
      </c>
      <c r="G6727">
        <v>86.85</v>
      </c>
      <c r="H6727">
        <v>1713.36</v>
      </c>
      <c r="I6727">
        <f t="shared" si="105"/>
        <v>0</v>
      </c>
      <c r="J6727" t="s">
        <v>3686</v>
      </c>
    </row>
    <row r="6728" spans="1:10" hidden="1">
      <c r="A6728">
        <v>37</v>
      </c>
      <c r="B6728">
        <v>0</v>
      </c>
      <c r="C6728">
        <v>5</v>
      </c>
      <c r="D6728">
        <v>3172</v>
      </c>
      <c r="E6728">
        <v>0</v>
      </c>
      <c r="F6728">
        <v>4</v>
      </c>
      <c r="G6728">
        <v>19.95</v>
      </c>
      <c r="H6728">
        <v>198.69</v>
      </c>
      <c r="I6728">
        <f t="shared" si="105"/>
        <v>0</v>
      </c>
      <c r="J6728" t="s">
        <v>3686</v>
      </c>
    </row>
    <row r="6729" spans="1:10" hidden="1">
      <c r="A6729">
        <v>28</v>
      </c>
      <c r="B6729">
        <v>0</v>
      </c>
      <c r="C6729">
        <v>5</v>
      </c>
      <c r="D6729">
        <v>3057</v>
      </c>
      <c r="E6729">
        <v>3</v>
      </c>
      <c r="F6729">
        <v>36</v>
      </c>
      <c r="G6729">
        <v>95</v>
      </c>
      <c r="H6729">
        <v>3655.89</v>
      </c>
      <c r="I6729">
        <f t="shared" si="105"/>
        <v>0</v>
      </c>
      <c r="J6729" t="s">
        <v>3686</v>
      </c>
    </row>
    <row r="6730" spans="1:10" hidden="1">
      <c r="A6730">
        <v>34</v>
      </c>
      <c r="B6730">
        <v>0</v>
      </c>
      <c r="C6730">
        <v>5</v>
      </c>
      <c r="D6730">
        <v>2157</v>
      </c>
      <c r="E6730">
        <v>0</v>
      </c>
      <c r="F6730">
        <v>41</v>
      </c>
      <c r="G6730">
        <v>50.05</v>
      </c>
      <c r="H6730">
        <v>2538.27</v>
      </c>
      <c r="I6730">
        <f t="shared" si="105"/>
        <v>0</v>
      </c>
      <c r="J6730" t="s">
        <v>3686</v>
      </c>
    </row>
    <row r="6731" spans="1:10" hidden="1">
      <c r="A6731">
        <v>55</v>
      </c>
      <c r="B6731">
        <v>3</v>
      </c>
      <c r="C6731">
        <v>5</v>
      </c>
      <c r="D6731">
        <v>4254</v>
      </c>
      <c r="E6731">
        <v>1</v>
      </c>
      <c r="F6731">
        <v>53</v>
      </c>
      <c r="G6731">
        <v>20.9</v>
      </c>
      <c r="H6731">
        <v>3462.68</v>
      </c>
      <c r="I6731">
        <f t="shared" si="105"/>
        <v>0</v>
      </c>
      <c r="J6731" t="s">
        <v>3686</v>
      </c>
    </row>
    <row r="6732" spans="1:10" hidden="1">
      <c r="A6732">
        <v>50</v>
      </c>
      <c r="B6732">
        <v>0</v>
      </c>
      <c r="C6732">
        <v>5</v>
      </c>
      <c r="D6732">
        <v>3950</v>
      </c>
      <c r="E6732">
        <v>0</v>
      </c>
      <c r="F6732">
        <v>8</v>
      </c>
      <c r="G6732">
        <v>87.1</v>
      </c>
      <c r="H6732">
        <v>1025.68</v>
      </c>
      <c r="I6732">
        <f t="shared" si="105"/>
        <v>0</v>
      </c>
      <c r="J6732" t="s">
        <v>3686</v>
      </c>
    </row>
    <row r="6733" spans="1:10" hidden="1">
      <c r="A6733">
        <v>62</v>
      </c>
      <c r="B6733">
        <v>0</v>
      </c>
      <c r="C6733">
        <v>5</v>
      </c>
      <c r="D6733">
        <v>3826</v>
      </c>
      <c r="E6733">
        <v>0</v>
      </c>
      <c r="F6733">
        <v>43</v>
      </c>
      <c r="G6733">
        <v>91.65</v>
      </c>
      <c r="H6733">
        <v>5095.75</v>
      </c>
      <c r="I6733">
        <f t="shared" si="105"/>
        <v>0</v>
      </c>
      <c r="J6733" t="s">
        <v>3686</v>
      </c>
    </row>
    <row r="6734" spans="1:10" hidden="1">
      <c r="A6734">
        <v>48</v>
      </c>
      <c r="B6734">
        <v>0</v>
      </c>
      <c r="C6734">
        <v>5</v>
      </c>
      <c r="D6734">
        <v>4191</v>
      </c>
      <c r="E6734">
        <v>0</v>
      </c>
      <c r="F6734">
        <v>51</v>
      </c>
      <c r="G6734">
        <v>83.4</v>
      </c>
      <c r="H6734">
        <v>6491.61</v>
      </c>
      <c r="I6734">
        <f t="shared" si="105"/>
        <v>0</v>
      </c>
      <c r="J6734" t="s">
        <v>3686</v>
      </c>
    </row>
    <row r="6735" spans="1:10" hidden="1">
      <c r="A6735">
        <v>80</v>
      </c>
      <c r="B6735">
        <v>0</v>
      </c>
      <c r="C6735">
        <v>5</v>
      </c>
      <c r="D6735">
        <v>3260</v>
      </c>
      <c r="E6735">
        <v>8</v>
      </c>
      <c r="F6735">
        <v>8</v>
      </c>
      <c r="G6735">
        <v>19.850000000000001</v>
      </c>
      <c r="H6735">
        <v>283.32</v>
      </c>
      <c r="I6735">
        <f t="shared" si="105"/>
        <v>0</v>
      </c>
      <c r="J6735" t="s">
        <v>3686</v>
      </c>
    </row>
    <row r="6736" spans="1:10" hidden="1">
      <c r="A6736">
        <v>36</v>
      </c>
      <c r="B6736">
        <v>1</v>
      </c>
      <c r="C6736">
        <v>5</v>
      </c>
      <c r="D6736">
        <v>2080</v>
      </c>
      <c r="E6736">
        <v>1</v>
      </c>
      <c r="F6736">
        <v>14</v>
      </c>
      <c r="G6736">
        <v>25.55</v>
      </c>
      <c r="H6736">
        <v>816.25</v>
      </c>
      <c r="I6736">
        <f t="shared" si="105"/>
        <v>0</v>
      </c>
      <c r="J6736" t="s">
        <v>3686</v>
      </c>
    </row>
    <row r="6737" spans="1:10" hidden="1">
      <c r="A6737">
        <v>55</v>
      </c>
      <c r="B6737">
        <v>0</v>
      </c>
      <c r="C6737">
        <v>5</v>
      </c>
      <c r="D6737">
        <v>5089</v>
      </c>
      <c r="E6737">
        <v>0</v>
      </c>
      <c r="F6737">
        <v>51</v>
      </c>
      <c r="G6737">
        <v>19.850000000000001</v>
      </c>
      <c r="H6737">
        <v>2520.3200000000002</v>
      </c>
      <c r="I6737">
        <f t="shared" si="105"/>
        <v>0</v>
      </c>
      <c r="J6737" t="s">
        <v>3686</v>
      </c>
    </row>
    <row r="6738" spans="1:10" hidden="1">
      <c r="A6738">
        <v>44</v>
      </c>
      <c r="B6738">
        <v>0</v>
      </c>
      <c r="C6738">
        <v>5</v>
      </c>
      <c r="D6738">
        <v>3756</v>
      </c>
      <c r="E6738">
        <v>8</v>
      </c>
      <c r="F6738">
        <v>38</v>
      </c>
      <c r="G6738">
        <v>20.399999999999999</v>
      </c>
      <c r="H6738">
        <v>1008.36</v>
      </c>
      <c r="I6738">
        <f t="shared" si="105"/>
        <v>0</v>
      </c>
      <c r="J6738" t="s">
        <v>3686</v>
      </c>
    </row>
    <row r="6739" spans="1:10" hidden="1">
      <c r="A6739">
        <v>47</v>
      </c>
      <c r="B6739">
        <v>0</v>
      </c>
      <c r="C6739">
        <v>5</v>
      </c>
      <c r="D6739">
        <v>3511</v>
      </c>
      <c r="E6739">
        <v>0</v>
      </c>
      <c r="F6739">
        <v>16</v>
      </c>
      <c r="G6739">
        <v>86.25</v>
      </c>
      <c r="H6739">
        <v>1696.9</v>
      </c>
      <c r="I6739">
        <f t="shared" si="105"/>
        <v>0</v>
      </c>
      <c r="J6739" t="s">
        <v>3686</v>
      </c>
    </row>
    <row r="6740" spans="1:10" hidden="1">
      <c r="A6740">
        <v>61</v>
      </c>
      <c r="B6740">
        <v>1</v>
      </c>
      <c r="C6740">
        <v>5</v>
      </c>
      <c r="D6740">
        <v>2004</v>
      </c>
      <c r="E6740">
        <v>9</v>
      </c>
      <c r="F6740">
        <v>11</v>
      </c>
      <c r="G6740">
        <v>90.6</v>
      </c>
      <c r="H6740">
        <v>1443.48</v>
      </c>
      <c r="I6740">
        <f t="shared" si="105"/>
        <v>0</v>
      </c>
      <c r="J6740" t="s">
        <v>3686</v>
      </c>
    </row>
    <row r="6741" spans="1:10" hidden="1">
      <c r="A6741">
        <v>62</v>
      </c>
      <c r="B6741">
        <v>0</v>
      </c>
      <c r="C6741">
        <v>5</v>
      </c>
      <c r="D6741">
        <v>4128</v>
      </c>
      <c r="E6741">
        <v>0</v>
      </c>
      <c r="F6741">
        <v>29</v>
      </c>
      <c r="G6741">
        <v>20</v>
      </c>
      <c r="H6741">
        <v>1539.77</v>
      </c>
      <c r="I6741">
        <f t="shared" si="105"/>
        <v>0</v>
      </c>
      <c r="J6741" t="s">
        <v>3686</v>
      </c>
    </row>
    <row r="6742" spans="1:10" hidden="1">
      <c r="A6742">
        <v>40</v>
      </c>
      <c r="B6742">
        <v>0</v>
      </c>
      <c r="C6742">
        <v>5</v>
      </c>
      <c r="D6742">
        <v>2601</v>
      </c>
      <c r="E6742">
        <v>0</v>
      </c>
      <c r="F6742">
        <v>40</v>
      </c>
      <c r="G6742">
        <v>24.6</v>
      </c>
      <c r="H6742">
        <v>2072.75</v>
      </c>
      <c r="I6742">
        <f t="shared" si="105"/>
        <v>0</v>
      </c>
      <c r="J6742" t="s">
        <v>3686</v>
      </c>
    </row>
    <row r="6743" spans="1:10" hidden="1">
      <c r="A6743">
        <v>44</v>
      </c>
      <c r="B6743">
        <v>0</v>
      </c>
      <c r="C6743">
        <v>5</v>
      </c>
      <c r="D6743">
        <v>2692</v>
      </c>
      <c r="E6743">
        <v>0</v>
      </c>
      <c r="F6743">
        <v>25</v>
      </c>
      <c r="G6743">
        <v>19.05</v>
      </c>
      <c r="H6743">
        <v>1218.3</v>
      </c>
      <c r="I6743">
        <f t="shared" si="105"/>
        <v>0</v>
      </c>
      <c r="J6743" t="s">
        <v>3686</v>
      </c>
    </row>
    <row r="6744" spans="1:10" hidden="1">
      <c r="A6744">
        <v>30</v>
      </c>
      <c r="B6744">
        <v>0</v>
      </c>
      <c r="C6744">
        <v>5</v>
      </c>
      <c r="D6744">
        <v>4034</v>
      </c>
      <c r="E6744">
        <v>0</v>
      </c>
      <c r="F6744">
        <v>19</v>
      </c>
      <c r="G6744">
        <v>39.700000000000003</v>
      </c>
      <c r="H6744">
        <v>820.05</v>
      </c>
      <c r="I6744">
        <f t="shared" si="105"/>
        <v>0</v>
      </c>
      <c r="J6744" t="s">
        <v>3686</v>
      </c>
    </row>
    <row r="6745" spans="1:10" hidden="1">
      <c r="A6745">
        <v>27</v>
      </c>
      <c r="B6745">
        <v>0</v>
      </c>
      <c r="C6745">
        <v>5</v>
      </c>
      <c r="D6745">
        <v>4838</v>
      </c>
      <c r="E6745">
        <v>0</v>
      </c>
      <c r="F6745">
        <v>56</v>
      </c>
      <c r="G6745">
        <v>19.95</v>
      </c>
      <c r="H6745">
        <v>3863.47</v>
      </c>
      <c r="I6745">
        <f t="shared" si="105"/>
        <v>0</v>
      </c>
      <c r="J6745" t="s">
        <v>3686</v>
      </c>
    </row>
    <row r="6746" spans="1:10" hidden="1">
      <c r="A6746">
        <v>50</v>
      </c>
      <c r="B6746">
        <v>0</v>
      </c>
      <c r="C6746">
        <v>5</v>
      </c>
      <c r="D6746">
        <v>5739</v>
      </c>
      <c r="E6746">
        <v>0</v>
      </c>
      <c r="F6746">
        <v>10</v>
      </c>
      <c r="G6746">
        <v>79.849999999999994</v>
      </c>
      <c r="H6746">
        <v>953.25</v>
      </c>
      <c r="I6746">
        <f t="shared" si="105"/>
        <v>0</v>
      </c>
      <c r="J6746" t="s">
        <v>3686</v>
      </c>
    </row>
    <row r="6747" spans="1:10" hidden="1">
      <c r="A6747">
        <v>19</v>
      </c>
      <c r="B6747">
        <v>2</v>
      </c>
      <c r="C6747">
        <v>5</v>
      </c>
      <c r="D6747">
        <v>5453</v>
      </c>
      <c r="E6747">
        <v>8</v>
      </c>
      <c r="F6747">
        <v>39</v>
      </c>
      <c r="G6747">
        <v>25.2</v>
      </c>
      <c r="H6747">
        <v>1787.06</v>
      </c>
      <c r="I6747">
        <f t="shared" si="105"/>
        <v>0</v>
      </c>
      <c r="J6747" t="s">
        <v>3686</v>
      </c>
    </row>
    <row r="6748" spans="1:10" hidden="1">
      <c r="A6748">
        <v>29</v>
      </c>
      <c r="B6748">
        <v>0</v>
      </c>
      <c r="C6748">
        <v>5</v>
      </c>
      <c r="D6748">
        <v>4422</v>
      </c>
      <c r="E6748">
        <v>0</v>
      </c>
      <c r="F6748">
        <v>37</v>
      </c>
      <c r="G6748">
        <v>20.149999999999999</v>
      </c>
      <c r="H6748">
        <v>2057.44</v>
      </c>
      <c r="I6748">
        <f t="shared" si="105"/>
        <v>0</v>
      </c>
      <c r="J6748" t="s">
        <v>3686</v>
      </c>
    </row>
    <row r="6749" spans="1:10" hidden="1">
      <c r="A6749">
        <v>43</v>
      </c>
      <c r="B6749">
        <v>0</v>
      </c>
      <c r="C6749">
        <v>5</v>
      </c>
      <c r="D6749">
        <v>6026</v>
      </c>
      <c r="E6749">
        <v>10</v>
      </c>
      <c r="F6749">
        <v>57</v>
      </c>
      <c r="G6749">
        <v>109.4</v>
      </c>
      <c r="H6749">
        <v>6709.27</v>
      </c>
      <c r="I6749">
        <f t="shared" si="105"/>
        <v>0</v>
      </c>
      <c r="J6749" t="s">
        <v>3686</v>
      </c>
    </row>
    <row r="6750" spans="1:10" hidden="1">
      <c r="A6750">
        <v>64</v>
      </c>
      <c r="B6750">
        <v>0</v>
      </c>
      <c r="C6750">
        <v>5</v>
      </c>
      <c r="D6750">
        <v>2555</v>
      </c>
      <c r="E6750">
        <v>0</v>
      </c>
      <c r="F6750">
        <v>29</v>
      </c>
      <c r="G6750">
        <v>34.299999999999997</v>
      </c>
      <c r="H6750">
        <v>1004.75</v>
      </c>
      <c r="I6750">
        <f t="shared" si="105"/>
        <v>0</v>
      </c>
      <c r="J6750" t="s">
        <v>3686</v>
      </c>
    </row>
    <row r="6751" spans="1:10" hidden="1">
      <c r="A6751">
        <v>36</v>
      </c>
      <c r="B6751">
        <v>2</v>
      </c>
      <c r="C6751">
        <v>5</v>
      </c>
      <c r="D6751">
        <v>4133</v>
      </c>
      <c r="E6751">
        <v>4</v>
      </c>
      <c r="F6751">
        <v>57</v>
      </c>
      <c r="G6751">
        <v>74.3</v>
      </c>
      <c r="H6751">
        <v>6935.5</v>
      </c>
      <c r="I6751">
        <f t="shared" si="105"/>
        <v>0</v>
      </c>
      <c r="J6751" t="s">
        <v>3686</v>
      </c>
    </row>
    <row r="6752" spans="1:10" hidden="1">
      <c r="A6752">
        <v>20</v>
      </c>
      <c r="B6752">
        <v>0</v>
      </c>
      <c r="C6752">
        <v>5</v>
      </c>
      <c r="D6752">
        <v>2051</v>
      </c>
      <c r="E6752">
        <v>0</v>
      </c>
      <c r="F6752">
        <v>2</v>
      </c>
      <c r="G6752">
        <v>20.100000000000001</v>
      </c>
      <c r="H6752">
        <v>110.8</v>
      </c>
      <c r="I6752">
        <f t="shared" si="105"/>
        <v>0</v>
      </c>
      <c r="J6752" t="s">
        <v>3751</v>
      </c>
    </row>
    <row r="6753" spans="1:10" hidden="1">
      <c r="A6753">
        <v>40</v>
      </c>
      <c r="B6753">
        <v>0</v>
      </c>
      <c r="C6753">
        <v>5</v>
      </c>
      <c r="D6753">
        <v>2734</v>
      </c>
      <c r="E6753">
        <v>0</v>
      </c>
      <c r="F6753">
        <v>26</v>
      </c>
      <c r="G6753">
        <v>35.75</v>
      </c>
      <c r="H6753">
        <v>1022.5</v>
      </c>
      <c r="I6753">
        <f t="shared" si="105"/>
        <v>0</v>
      </c>
      <c r="J6753" t="s">
        <v>3686</v>
      </c>
    </row>
    <row r="6754" spans="1:10" hidden="1">
      <c r="A6754">
        <v>59</v>
      </c>
      <c r="B6754">
        <v>1</v>
      </c>
      <c r="C6754">
        <v>5</v>
      </c>
      <c r="D6754">
        <v>4324</v>
      </c>
      <c r="E6754">
        <v>0</v>
      </c>
      <c r="F6754">
        <v>68</v>
      </c>
      <c r="G6754">
        <v>107.15</v>
      </c>
      <c r="H6754">
        <v>9613.2800000000007</v>
      </c>
      <c r="I6754">
        <f t="shared" si="105"/>
        <v>0</v>
      </c>
      <c r="J6754" t="s">
        <v>3686</v>
      </c>
    </row>
    <row r="6755" spans="1:10" hidden="1">
      <c r="A6755">
        <v>60</v>
      </c>
      <c r="B6755">
        <v>0</v>
      </c>
      <c r="C6755">
        <v>5</v>
      </c>
      <c r="D6755">
        <v>2962</v>
      </c>
      <c r="E6755">
        <v>8</v>
      </c>
      <c r="F6755">
        <v>14</v>
      </c>
      <c r="G6755">
        <v>19.649999999999999</v>
      </c>
      <c r="H6755">
        <v>869.29</v>
      </c>
      <c r="I6755">
        <f t="shared" si="105"/>
        <v>0</v>
      </c>
      <c r="J6755" t="s">
        <v>3686</v>
      </c>
    </row>
    <row r="6756" spans="1:10" hidden="1">
      <c r="A6756">
        <v>25</v>
      </c>
      <c r="B6756">
        <v>0</v>
      </c>
      <c r="C6756">
        <v>5</v>
      </c>
      <c r="D6756">
        <v>5208</v>
      </c>
      <c r="E6756">
        <v>0</v>
      </c>
      <c r="F6756">
        <v>17</v>
      </c>
      <c r="G6756">
        <v>24.8</v>
      </c>
      <c r="H6756">
        <v>605.47</v>
      </c>
      <c r="I6756">
        <f t="shared" si="105"/>
        <v>0</v>
      </c>
      <c r="J6756" t="s">
        <v>3686</v>
      </c>
    </row>
    <row r="6757" spans="1:10" hidden="1">
      <c r="A6757">
        <v>80</v>
      </c>
      <c r="B6757">
        <v>0</v>
      </c>
      <c r="C6757">
        <v>5</v>
      </c>
      <c r="D6757">
        <v>5294</v>
      </c>
      <c r="E6757">
        <v>0</v>
      </c>
      <c r="F6757">
        <v>69</v>
      </c>
      <c r="G6757">
        <v>24.6</v>
      </c>
      <c r="H6757">
        <v>4168.13</v>
      </c>
      <c r="I6757">
        <f t="shared" si="105"/>
        <v>0</v>
      </c>
      <c r="J6757" t="s">
        <v>3686</v>
      </c>
    </row>
    <row r="6758" spans="1:10" hidden="1">
      <c r="A6758">
        <v>73</v>
      </c>
      <c r="B6758">
        <v>0</v>
      </c>
      <c r="C6758">
        <v>5</v>
      </c>
      <c r="D6758">
        <v>5065</v>
      </c>
      <c r="E6758">
        <v>3</v>
      </c>
      <c r="F6758">
        <v>72</v>
      </c>
      <c r="G6758">
        <v>24.65</v>
      </c>
      <c r="H6758">
        <v>3588.29</v>
      </c>
      <c r="I6758">
        <f t="shared" si="105"/>
        <v>0</v>
      </c>
      <c r="J6758" t="s">
        <v>3686</v>
      </c>
    </row>
    <row r="6759" spans="1:10" hidden="1">
      <c r="A6759">
        <v>64</v>
      </c>
      <c r="B6759">
        <v>0</v>
      </c>
      <c r="C6759">
        <v>5</v>
      </c>
      <c r="D6759">
        <v>5775</v>
      </c>
      <c r="E6759">
        <v>0</v>
      </c>
      <c r="F6759">
        <v>63</v>
      </c>
      <c r="G6759">
        <v>109.85</v>
      </c>
      <c r="H6759">
        <v>8200.58</v>
      </c>
      <c r="I6759">
        <f t="shared" si="105"/>
        <v>0</v>
      </c>
      <c r="J6759" t="s">
        <v>3686</v>
      </c>
    </row>
    <row r="6760" spans="1:10" hidden="1">
      <c r="A6760">
        <v>24</v>
      </c>
      <c r="B6760">
        <v>0</v>
      </c>
      <c r="C6760">
        <v>5</v>
      </c>
      <c r="D6760">
        <v>2411</v>
      </c>
      <c r="E6760">
        <v>0</v>
      </c>
      <c r="F6760">
        <v>10</v>
      </c>
      <c r="G6760">
        <v>20</v>
      </c>
      <c r="H6760">
        <v>242.9</v>
      </c>
      <c r="I6760">
        <f t="shared" si="105"/>
        <v>0</v>
      </c>
      <c r="J6760" t="s">
        <v>3686</v>
      </c>
    </row>
    <row r="6761" spans="1:10" hidden="1">
      <c r="A6761">
        <v>64</v>
      </c>
      <c r="B6761">
        <v>2</v>
      </c>
      <c r="C6761">
        <v>5</v>
      </c>
      <c r="D6761">
        <v>4391</v>
      </c>
      <c r="E6761">
        <v>0</v>
      </c>
      <c r="F6761">
        <v>55</v>
      </c>
      <c r="G6761">
        <v>19.100000000000001</v>
      </c>
      <c r="H6761">
        <v>3162.45</v>
      </c>
      <c r="I6761">
        <f t="shared" si="105"/>
        <v>0</v>
      </c>
      <c r="J6761" t="s">
        <v>3686</v>
      </c>
    </row>
    <row r="6762" spans="1:10" hidden="1">
      <c r="A6762">
        <v>40</v>
      </c>
      <c r="B6762">
        <v>0</v>
      </c>
      <c r="C6762">
        <v>5</v>
      </c>
      <c r="D6762">
        <v>3145</v>
      </c>
      <c r="E6762">
        <v>0</v>
      </c>
      <c r="F6762">
        <v>1</v>
      </c>
      <c r="G6762">
        <v>24.4</v>
      </c>
      <c r="H6762">
        <v>24.4</v>
      </c>
      <c r="I6762">
        <f t="shared" si="105"/>
        <v>0</v>
      </c>
      <c r="J6762" t="s">
        <v>3751</v>
      </c>
    </row>
    <row r="6763" spans="1:10" hidden="1">
      <c r="A6763">
        <v>56</v>
      </c>
      <c r="B6763">
        <v>0</v>
      </c>
      <c r="C6763">
        <v>5</v>
      </c>
      <c r="D6763">
        <v>5394</v>
      </c>
      <c r="E6763">
        <v>0</v>
      </c>
      <c r="F6763">
        <v>24</v>
      </c>
      <c r="G6763">
        <v>49.3</v>
      </c>
      <c r="H6763">
        <v>1348.93</v>
      </c>
      <c r="I6763">
        <f t="shared" si="105"/>
        <v>0</v>
      </c>
      <c r="J6763" t="s">
        <v>3686</v>
      </c>
    </row>
    <row r="6764" spans="1:10" hidden="1">
      <c r="A6764">
        <v>53</v>
      </c>
      <c r="B6764">
        <v>0</v>
      </c>
      <c r="C6764">
        <v>5</v>
      </c>
      <c r="D6764">
        <v>5414</v>
      </c>
      <c r="E6764">
        <v>0</v>
      </c>
      <c r="F6764">
        <v>9</v>
      </c>
      <c r="G6764">
        <v>59.9</v>
      </c>
      <c r="H6764">
        <v>610.28</v>
      </c>
      <c r="I6764">
        <f t="shared" si="105"/>
        <v>0</v>
      </c>
      <c r="J6764" t="s">
        <v>3686</v>
      </c>
    </row>
    <row r="6765" spans="1:10" hidden="1">
      <c r="A6765">
        <v>40</v>
      </c>
      <c r="B6765">
        <v>0</v>
      </c>
      <c r="C6765">
        <v>5</v>
      </c>
      <c r="D6765">
        <v>3678</v>
      </c>
      <c r="E6765">
        <v>1</v>
      </c>
      <c r="F6765">
        <v>44</v>
      </c>
      <c r="G6765">
        <v>70.95</v>
      </c>
      <c r="H6765">
        <v>4528.37</v>
      </c>
      <c r="I6765">
        <f t="shared" si="105"/>
        <v>0</v>
      </c>
      <c r="J6765" t="s">
        <v>3686</v>
      </c>
    </row>
    <row r="6766" spans="1:10" hidden="1">
      <c r="A6766">
        <v>34</v>
      </c>
      <c r="B6766">
        <v>0</v>
      </c>
      <c r="C6766">
        <v>5</v>
      </c>
      <c r="D6766">
        <v>2640</v>
      </c>
      <c r="E6766">
        <v>0</v>
      </c>
      <c r="F6766">
        <v>41</v>
      </c>
      <c r="G6766">
        <v>99.65</v>
      </c>
      <c r="H6766">
        <v>5107.59</v>
      </c>
      <c r="I6766">
        <f t="shared" si="105"/>
        <v>0</v>
      </c>
      <c r="J6766" t="s">
        <v>3686</v>
      </c>
    </row>
    <row r="6767" spans="1:10" hidden="1">
      <c r="A6767">
        <v>46</v>
      </c>
      <c r="B6767">
        <v>0</v>
      </c>
      <c r="C6767">
        <v>5</v>
      </c>
      <c r="D6767">
        <v>5471</v>
      </c>
      <c r="E6767">
        <v>0</v>
      </c>
      <c r="F6767">
        <v>26</v>
      </c>
      <c r="G6767">
        <v>84.3</v>
      </c>
      <c r="H6767">
        <v>3261.54</v>
      </c>
      <c r="I6767">
        <f t="shared" si="105"/>
        <v>0</v>
      </c>
      <c r="J6767" t="s">
        <v>3686</v>
      </c>
    </row>
    <row r="6768" spans="1:10" hidden="1">
      <c r="A6768">
        <v>19</v>
      </c>
      <c r="B6768">
        <v>2</v>
      </c>
      <c r="C6768">
        <v>5</v>
      </c>
      <c r="D6768">
        <v>5699</v>
      </c>
      <c r="E6768">
        <v>3</v>
      </c>
      <c r="F6768">
        <v>52</v>
      </c>
      <c r="G6768">
        <v>19.350000000000001</v>
      </c>
      <c r="H6768">
        <v>1544.94</v>
      </c>
      <c r="I6768">
        <f t="shared" si="105"/>
        <v>0</v>
      </c>
      <c r="J6768" t="s">
        <v>3686</v>
      </c>
    </row>
    <row r="6769" spans="1:10" hidden="1">
      <c r="A6769">
        <v>29</v>
      </c>
      <c r="B6769">
        <v>0</v>
      </c>
      <c r="C6769">
        <v>5</v>
      </c>
      <c r="D6769">
        <v>5817</v>
      </c>
      <c r="E6769">
        <v>1</v>
      </c>
      <c r="F6769">
        <v>32</v>
      </c>
      <c r="G6769">
        <v>19.3</v>
      </c>
      <c r="H6769">
        <v>2041.52</v>
      </c>
      <c r="I6769">
        <f t="shared" si="105"/>
        <v>0</v>
      </c>
      <c r="J6769" t="s">
        <v>3686</v>
      </c>
    </row>
    <row r="6770" spans="1:10" hidden="1">
      <c r="A6770">
        <v>62</v>
      </c>
      <c r="B6770">
        <v>1</v>
      </c>
      <c r="C6770">
        <v>5</v>
      </c>
      <c r="D6770">
        <v>3470</v>
      </c>
      <c r="E6770">
        <v>6</v>
      </c>
      <c r="F6770">
        <v>33</v>
      </c>
      <c r="G6770">
        <v>19.45</v>
      </c>
      <c r="H6770">
        <v>793.63</v>
      </c>
      <c r="I6770">
        <f t="shared" si="105"/>
        <v>0</v>
      </c>
      <c r="J6770" t="s">
        <v>3686</v>
      </c>
    </row>
    <row r="6771" spans="1:10" hidden="1">
      <c r="A6771">
        <v>44</v>
      </c>
      <c r="B6771">
        <v>0</v>
      </c>
      <c r="C6771">
        <v>5</v>
      </c>
      <c r="D6771">
        <v>5893</v>
      </c>
      <c r="E6771">
        <v>4</v>
      </c>
      <c r="F6771">
        <v>48</v>
      </c>
      <c r="G6771">
        <v>97.05</v>
      </c>
      <c r="H6771">
        <v>6979.67</v>
      </c>
      <c r="I6771">
        <f t="shared" si="105"/>
        <v>0</v>
      </c>
      <c r="J6771" t="s">
        <v>3686</v>
      </c>
    </row>
    <row r="6772" spans="1:10" hidden="1">
      <c r="A6772">
        <v>42</v>
      </c>
      <c r="B6772">
        <v>3</v>
      </c>
      <c r="C6772">
        <v>5</v>
      </c>
      <c r="D6772">
        <v>6484</v>
      </c>
      <c r="E6772">
        <v>4</v>
      </c>
      <c r="F6772">
        <v>56</v>
      </c>
      <c r="G6772">
        <v>96.95</v>
      </c>
      <c r="H6772">
        <v>6749.32</v>
      </c>
      <c r="I6772">
        <f t="shared" si="105"/>
        <v>0</v>
      </c>
      <c r="J6772" t="s">
        <v>3686</v>
      </c>
    </row>
    <row r="6773" spans="1:10" hidden="1">
      <c r="A6773">
        <v>25</v>
      </c>
      <c r="B6773">
        <v>0</v>
      </c>
      <c r="C6773">
        <v>5</v>
      </c>
      <c r="D6773">
        <v>3249</v>
      </c>
      <c r="E6773">
        <v>9</v>
      </c>
      <c r="F6773">
        <v>19</v>
      </c>
      <c r="G6773">
        <v>96.8</v>
      </c>
      <c r="H6773">
        <v>1945.97</v>
      </c>
      <c r="I6773">
        <f t="shared" si="105"/>
        <v>0</v>
      </c>
      <c r="J6773" t="s">
        <v>3686</v>
      </c>
    </row>
    <row r="6774" spans="1:10" hidden="1">
      <c r="A6774">
        <v>29</v>
      </c>
      <c r="B6774">
        <v>0</v>
      </c>
      <c r="C6774">
        <v>5</v>
      </c>
      <c r="D6774">
        <v>2610</v>
      </c>
      <c r="E6774">
        <v>0</v>
      </c>
      <c r="F6774">
        <v>5</v>
      </c>
      <c r="G6774">
        <v>78.75</v>
      </c>
      <c r="H6774">
        <v>600.9</v>
      </c>
      <c r="I6774">
        <f t="shared" si="105"/>
        <v>0</v>
      </c>
      <c r="J6774" t="s">
        <v>3686</v>
      </c>
    </row>
    <row r="6775" spans="1:10" hidden="1">
      <c r="A6775">
        <v>39</v>
      </c>
      <c r="B6775">
        <v>0</v>
      </c>
      <c r="C6775">
        <v>5</v>
      </c>
      <c r="D6775">
        <v>3624</v>
      </c>
      <c r="E6775">
        <v>1</v>
      </c>
      <c r="F6775">
        <v>19</v>
      </c>
      <c r="G6775">
        <v>89.1</v>
      </c>
      <c r="H6775">
        <v>2482.83</v>
      </c>
      <c r="I6775">
        <f t="shared" si="105"/>
        <v>0</v>
      </c>
      <c r="J6775" t="s">
        <v>3686</v>
      </c>
    </row>
    <row r="6776" spans="1:10" hidden="1">
      <c r="A6776">
        <v>58</v>
      </c>
      <c r="B6776">
        <v>0</v>
      </c>
      <c r="C6776">
        <v>5</v>
      </c>
      <c r="D6776">
        <v>2553</v>
      </c>
      <c r="E6776">
        <v>0</v>
      </c>
      <c r="F6776">
        <v>35</v>
      </c>
      <c r="G6776">
        <v>33.450000000000003</v>
      </c>
      <c r="H6776">
        <v>1205.8499999999999</v>
      </c>
      <c r="I6776">
        <f t="shared" si="105"/>
        <v>0</v>
      </c>
      <c r="J6776" t="s">
        <v>3686</v>
      </c>
    </row>
    <row r="6777" spans="1:10" hidden="1">
      <c r="A6777">
        <v>32</v>
      </c>
      <c r="B6777">
        <v>0</v>
      </c>
      <c r="C6777">
        <v>5</v>
      </c>
      <c r="D6777">
        <v>3962</v>
      </c>
      <c r="E6777">
        <v>0</v>
      </c>
      <c r="F6777">
        <v>25</v>
      </c>
      <c r="G6777">
        <v>65.8</v>
      </c>
      <c r="H6777">
        <v>1680.86</v>
      </c>
      <c r="I6777">
        <f t="shared" si="105"/>
        <v>0</v>
      </c>
      <c r="J6777" t="s">
        <v>3686</v>
      </c>
    </row>
    <row r="6778" spans="1:10" hidden="1">
      <c r="A6778">
        <v>30</v>
      </c>
      <c r="B6778">
        <v>0</v>
      </c>
      <c r="C6778">
        <v>5</v>
      </c>
      <c r="D6778">
        <v>5318</v>
      </c>
      <c r="E6778">
        <v>0</v>
      </c>
      <c r="F6778">
        <v>21</v>
      </c>
      <c r="G6778">
        <v>86.55</v>
      </c>
      <c r="H6778">
        <v>2325.5500000000002</v>
      </c>
      <c r="I6778">
        <f t="shared" si="105"/>
        <v>0</v>
      </c>
      <c r="J6778" t="s">
        <v>3686</v>
      </c>
    </row>
    <row r="6779" spans="1:10" hidden="1">
      <c r="A6779">
        <v>59</v>
      </c>
      <c r="B6779">
        <v>0</v>
      </c>
      <c r="C6779">
        <v>5</v>
      </c>
      <c r="D6779">
        <v>5731</v>
      </c>
      <c r="E6779">
        <v>0</v>
      </c>
      <c r="F6779">
        <v>53</v>
      </c>
      <c r="G6779">
        <v>105.55</v>
      </c>
      <c r="H6779">
        <v>6367.01</v>
      </c>
      <c r="I6779">
        <f t="shared" si="105"/>
        <v>0</v>
      </c>
      <c r="J6779" t="s">
        <v>3686</v>
      </c>
    </row>
    <row r="6780" spans="1:10" hidden="1">
      <c r="A6780">
        <v>33</v>
      </c>
      <c r="B6780">
        <v>1</v>
      </c>
      <c r="C6780">
        <v>5</v>
      </c>
      <c r="D6780">
        <v>4923</v>
      </c>
      <c r="E6780">
        <v>7</v>
      </c>
      <c r="F6780">
        <v>72</v>
      </c>
      <c r="G6780">
        <v>23.75</v>
      </c>
      <c r="H6780">
        <v>3201.33</v>
      </c>
      <c r="I6780">
        <f t="shared" si="105"/>
        <v>0</v>
      </c>
      <c r="J6780" t="s">
        <v>3686</v>
      </c>
    </row>
    <row r="6781" spans="1:10" hidden="1">
      <c r="A6781">
        <v>71</v>
      </c>
      <c r="B6781">
        <v>0</v>
      </c>
      <c r="C6781">
        <v>5</v>
      </c>
      <c r="D6781">
        <v>2483</v>
      </c>
      <c r="E6781">
        <v>1</v>
      </c>
      <c r="F6781">
        <v>15</v>
      </c>
      <c r="G6781">
        <v>19.45</v>
      </c>
      <c r="H6781">
        <v>938.45</v>
      </c>
      <c r="I6781">
        <f t="shared" si="105"/>
        <v>0</v>
      </c>
      <c r="J6781" t="s">
        <v>3686</v>
      </c>
    </row>
    <row r="6782" spans="1:10" hidden="1">
      <c r="A6782">
        <v>33</v>
      </c>
      <c r="B6782">
        <v>0</v>
      </c>
      <c r="C6782">
        <v>5</v>
      </c>
      <c r="D6782">
        <v>4891</v>
      </c>
      <c r="E6782">
        <v>6</v>
      </c>
      <c r="F6782">
        <v>15</v>
      </c>
      <c r="G6782">
        <v>75.349999999999994</v>
      </c>
      <c r="H6782">
        <v>1565.9</v>
      </c>
      <c r="I6782">
        <f t="shared" si="105"/>
        <v>0</v>
      </c>
      <c r="J6782" t="s">
        <v>3686</v>
      </c>
    </row>
    <row r="6783" spans="1:10" hidden="1">
      <c r="A6783">
        <v>62</v>
      </c>
      <c r="B6783">
        <v>0</v>
      </c>
      <c r="C6783">
        <v>5</v>
      </c>
      <c r="D6783">
        <v>2754</v>
      </c>
      <c r="E6783">
        <v>0</v>
      </c>
      <c r="F6783">
        <v>3</v>
      </c>
      <c r="G6783">
        <v>69.95</v>
      </c>
      <c r="H6783">
        <v>338.98</v>
      </c>
      <c r="I6783">
        <f t="shared" si="105"/>
        <v>0</v>
      </c>
      <c r="J6783" t="s">
        <v>3751</v>
      </c>
    </row>
    <row r="6784" spans="1:10" hidden="1">
      <c r="A6784">
        <v>26</v>
      </c>
      <c r="B6784">
        <v>2</v>
      </c>
      <c r="C6784">
        <v>5</v>
      </c>
      <c r="D6784">
        <v>2267</v>
      </c>
      <c r="E6784">
        <v>4</v>
      </c>
      <c r="F6784">
        <v>23</v>
      </c>
      <c r="G6784">
        <v>25.1</v>
      </c>
      <c r="H6784">
        <v>1436.23</v>
      </c>
      <c r="I6784">
        <f t="shared" si="105"/>
        <v>0</v>
      </c>
      <c r="J6784" t="s">
        <v>3686</v>
      </c>
    </row>
    <row r="6785" spans="1:10" hidden="1">
      <c r="A6785">
        <v>22</v>
      </c>
      <c r="B6785">
        <v>3</v>
      </c>
      <c r="C6785">
        <v>5</v>
      </c>
      <c r="D6785">
        <v>5071</v>
      </c>
      <c r="E6785">
        <v>8</v>
      </c>
      <c r="F6785">
        <v>68</v>
      </c>
      <c r="G6785">
        <v>78.45</v>
      </c>
      <c r="H6785">
        <v>5841.31</v>
      </c>
      <c r="I6785">
        <f t="shared" si="105"/>
        <v>0</v>
      </c>
      <c r="J6785" t="s">
        <v>3686</v>
      </c>
    </row>
    <row r="6786" spans="1:10" hidden="1">
      <c r="A6786">
        <v>58</v>
      </c>
      <c r="B6786">
        <v>0</v>
      </c>
      <c r="C6786">
        <v>5</v>
      </c>
      <c r="D6786">
        <v>4988</v>
      </c>
      <c r="E6786">
        <v>0</v>
      </c>
      <c r="F6786">
        <v>35</v>
      </c>
      <c r="G6786">
        <v>19.25</v>
      </c>
      <c r="H6786">
        <v>1941</v>
      </c>
      <c r="I6786">
        <f t="shared" ref="I6786:I6849" si="106">IF(J6786="Churned",1,0)</f>
        <v>0</v>
      </c>
      <c r="J6786" t="s">
        <v>3686</v>
      </c>
    </row>
    <row r="6787" spans="1:10" hidden="1">
      <c r="A6787">
        <v>47</v>
      </c>
      <c r="B6787">
        <v>0</v>
      </c>
      <c r="C6787">
        <v>5</v>
      </c>
      <c r="D6787">
        <v>3596</v>
      </c>
      <c r="E6787">
        <v>6</v>
      </c>
      <c r="F6787">
        <v>26</v>
      </c>
      <c r="G6787">
        <v>73.5</v>
      </c>
      <c r="H6787">
        <v>2845.79</v>
      </c>
      <c r="I6787">
        <f t="shared" si="106"/>
        <v>0</v>
      </c>
      <c r="J6787" t="s">
        <v>3686</v>
      </c>
    </row>
    <row r="6788" spans="1:10" hidden="1">
      <c r="A6788">
        <v>57</v>
      </c>
      <c r="B6788">
        <v>1</v>
      </c>
      <c r="C6788">
        <v>5</v>
      </c>
      <c r="D6788">
        <v>4699</v>
      </c>
      <c r="E6788">
        <v>7</v>
      </c>
      <c r="F6788">
        <v>7</v>
      </c>
      <c r="G6788">
        <v>44.75</v>
      </c>
      <c r="H6788">
        <v>534.54999999999995</v>
      </c>
      <c r="I6788">
        <f t="shared" si="106"/>
        <v>0</v>
      </c>
      <c r="J6788" t="s">
        <v>3686</v>
      </c>
    </row>
    <row r="6789" spans="1:10" hidden="1">
      <c r="A6789">
        <v>31</v>
      </c>
      <c r="B6789">
        <v>0</v>
      </c>
      <c r="C6789">
        <v>5</v>
      </c>
      <c r="D6789">
        <v>3355</v>
      </c>
      <c r="E6789">
        <v>0</v>
      </c>
      <c r="F6789">
        <v>40</v>
      </c>
      <c r="G6789">
        <v>51.1</v>
      </c>
      <c r="H6789">
        <v>3472.5</v>
      </c>
      <c r="I6789">
        <f t="shared" si="106"/>
        <v>0</v>
      </c>
      <c r="J6789" t="s">
        <v>3686</v>
      </c>
    </row>
    <row r="6790" spans="1:10" hidden="1">
      <c r="A6790">
        <v>23</v>
      </c>
      <c r="B6790">
        <v>0</v>
      </c>
      <c r="C6790">
        <v>5</v>
      </c>
      <c r="D6790">
        <v>3171</v>
      </c>
      <c r="E6790">
        <v>0</v>
      </c>
      <c r="F6790">
        <v>22</v>
      </c>
      <c r="G6790">
        <v>20.85</v>
      </c>
      <c r="H6790">
        <v>676.15</v>
      </c>
      <c r="I6790">
        <f t="shared" si="106"/>
        <v>0</v>
      </c>
      <c r="J6790" t="s">
        <v>3686</v>
      </c>
    </row>
    <row r="6791" spans="1:10" hidden="1">
      <c r="A6791">
        <v>42</v>
      </c>
      <c r="B6791">
        <v>0</v>
      </c>
      <c r="C6791">
        <v>5</v>
      </c>
      <c r="D6791">
        <v>5463</v>
      </c>
      <c r="E6791">
        <v>0</v>
      </c>
      <c r="F6791">
        <v>28</v>
      </c>
      <c r="G6791">
        <v>29.75</v>
      </c>
      <c r="H6791">
        <v>790.7</v>
      </c>
      <c r="I6791">
        <f t="shared" si="106"/>
        <v>0</v>
      </c>
      <c r="J6791" t="s">
        <v>3686</v>
      </c>
    </row>
    <row r="6792" spans="1:10" hidden="1">
      <c r="A6792">
        <v>26</v>
      </c>
      <c r="B6792">
        <v>0</v>
      </c>
      <c r="C6792">
        <v>5</v>
      </c>
      <c r="D6792">
        <v>4871</v>
      </c>
      <c r="E6792">
        <v>0</v>
      </c>
      <c r="F6792">
        <v>43</v>
      </c>
      <c r="G6792">
        <v>19.55</v>
      </c>
      <c r="H6792">
        <v>997.72</v>
      </c>
      <c r="I6792">
        <f t="shared" si="106"/>
        <v>0</v>
      </c>
      <c r="J6792" t="s">
        <v>3686</v>
      </c>
    </row>
    <row r="6793" spans="1:10" hidden="1">
      <c r="A6793">
        <v>50</v>
      </c>
      <c r="B6793">
        <v>3</v>
      </c>
      <c r="C6793">
        <v>5</v>
      </c>
      <c r="D6793">
        <v>3214</v>
      </c>
      <c r="E6793">
        <v>1</v>
      </c>
      <c r="F6793">
        <v>8</v>
      </c>
      <c r="G6793">
        <v>19.600000000000001</v>
      </c>
      <c r="H6793">
        <v>232.44</v>
      </c>
      <c r="I6793">
        <f t="shared" si="106"/>
        <v>0</v>
      </c>
      <c r="J6793" t="s">
        <v>3686</v>
      </c>
    </row>
    <row r="6794" spans="1:10" hidden="1">
      <c r="A6794">
        <v>35</v>
      </c>
      <c r="B6794">
        <v>0</v>
      </c>
      <c r="C6794">
        <v>5</v>
      </c>
      <c r="D6794">
        <v>5611</v>
      </c>
      <c r="E6794">
        <v>4</v>
      </c>
      <c r="F6794">
        <v>6</v>
      </c>
      <c r="G6794">
        <v>80.8</v>
      </c>
      <c r="H6794">
        <v>588.32000000000005</v>
      </c>
      <c r="I6794">
        <f t="shared" si="106"/>
        <v>0</v>
      </c>
      <c r="J6794" t="s">
        <v>3686</v>
      </c>
    </row>
    <row r="6795" spans="1:10" hidden="1">
      <c r="A6795">
        <v>57</v>
      </c>
      <c r="B6795">
        <v>0</v>
      </c>
      <c r="C6795">
        <v>5</v>
      </c>
      <c r="D6795">
        <v>2502</v>
      </c>
      <c r="E6795">
        <v>2</v>
      </c>
      <c r="F6795">
        <v>26</v>
      </c>
      <c r="G6795">
        <v>60.7</v>
      </c>
      <c r="H6795">
        <v>2042.52</v>
      </c>
      <c r="I6795">
        <f t="shared" si="106"/>
        <v>0</v>
      </c>
      <c r="J6795" t="s">
        <v>3686</v>
      </c>
    </row>
    <row r="6796" spans="1:10" hidden="1">
      <c r="A6796">
        <v>54</v>
      </c>
      <c r="B6796">
        <v>0</v>
      </c>
      <c r="C6796">
        <v>5</v>
      </c>
      <c r="D6796">
        <v>5295</v>
      </c>
      <c r="E6796">
        <v>9</v>
      </c>
      <c r="F6796">
        <v>72</v>
      </c>
      <c r="G6796">
        <v>64.45</v>
      </c>
      <c r="H6796">
        <v>4641.1000000000004</v>
      </c>
      <c r="I6796">
        <f t="shared" si="106"/>
        <v>0</v>
      </c>
      <c r="J6796" t="s">
        <v>3686</v>
      </c>
    </row>
    <row r="6797" spans="1:10" hidden="1">
      <c r="A6797">
        <v>75</v>
      </c>
      <c r="B6797">
        <v>0</v>
      </c>
      <c r="C6797">
        <v>5</v>
      </c>
      <c r="D6797">
        <v>5651</v>
      </c>
      <c r="E6797">
        <v>0</v>
      </c>
      <c r="F6797">
        <v>49</v>
      </c>
      <c r="G6797">
        <v>43.8</v>
      </c>
      <c r="H6797">
        <v>3832.45</v>
      </c>
      <c r="I6797">
        <f t="shared" si="106"/>
        <v>0</v>
      </c>
      <c r="J6797" t="s">
        <v>3686</v>
      </c>
    </row>
    <row r="6798" spans="1:10" hidden="1">
      <c r="A6798">
        <v>76</v>
      </c>
      <c r="B6798">
        <v>0</v>
      </c>
      <c r="C6798">
        <v>5</v>
      </c>
      <c r="D6798">
        <v>2599</v>
      </c>
      <c r="E6798">
        <v>0</v>
      </c>
      <c r="F6798">
        <v>5</v>
      </c>
      <c r="G6798">
        <v>45.4</v>
      </c>
      <c r="H6798">
        <v>214.75</v>
      </c>
      <c r="I6798">
        <f t="shared" si="106"/>
        <v>0</v>
      </c>
      <c r="J6798" t="s">
        <v>3686</v>
      </c>
    </row>
    <row r="6799" spans="1:10" hidden="1">
      <c r="A6799">
        <v>76</v>
      </c>
      <c r="B6799">
        <v>0</v>
      </c>
      <c r="C6799">
        <v>5</v>
      </c>
      <c r="D6799">
        <v>4224</v>
      </c>
      <c r="E6799">
        <v>0</v>
      </c>
      <c r="F6799">
        <v>51</v>
      </c>
      <c r="G6799">
        <v>19.600000000000001</v>
      </c>
      <c r="H6799">
        <v>3388.36</v>
      </c>
      <c r="I6799">
        <f t="shared" si="106"/>
        <v>0</v>
      </c>
      <c r="J6799" t="s">
        <v>3686</v>
      </c>
    </row>
    <row r="6800" spans="1:10" hidden="1">
      <c r="A6800">
        <v>78</v>
      </c>
      <c r="B6800">
        <v>0</v>
      </c>
      <c r="C6800">
        <v>5</v>
      </c>
      <c r="D6800">
        <v>5124</v>
      </c>
      <c r="E6800">
        <v>4</v>
      </c>
      <c r="F6800">
        <v>71</v>
      </c>
      <c r="G6800">
        <v>73.349999999999994</v>
      </c>
      <c r="H6800">
        <v>6307.54</v>
      </c>
      <c r="I6800">
        <f t="shared" si="106"/>
        <v>0</v>
      </c>
      <c r="J6800" t="s">
        <v>3686</v>
      </c>
    </row>
    <row r="6801" spans="1:10" hidden="1">
      <c r="A6801">
        <v>74</v>
      </c>
      <c r="B6801">
        <v>0</v>
      </c>
      <c r="C6801">
        <v>5</v>
      </c>
      <c r="D6801">
        <v>4850</v>
      </c>
      <c r="E6801">
        <v>0</v>
      </c>
      <c r="F6801">
        <v>31</v>
      </c>
      <c r="G6801">
        <v>81.7</v>
      </c>
      <c r="H6801">
        <v>3081.23</v>
      </c>
      <c r="I6801">
        <f t="shared" si="106"/>
        <v>0</v>
      </c>
      <c r="J6801" t="s">
        <v>3686</v>
      </c>
    </row>
    <row r="6802" spans="1:10" hidden="1">
      <c r="A6802">
        <v>66</v>
      </c>
      <c r="B6802">
        <v>3</v>
      </c>
      <c r="C6802">
        <v>5</v>
      </c>
      <c r="D6802">
        <v>5546</v>
      </c>
      <c r="E6802">
        <v>9</v>
      </c>
      <c r="F6802">
        <v>54</v>
      </c>
      <c r="G6802">
        <v>105.2</v>
      </c>
      <c r="H6802">
        <v>6006.34</v>
      </c>
      <c r="I6802">
        <f t="shared" si="106"/>
        <v>0</v>
      </c>
      <c r="J6802" t="s">
        <v>3686</v>
      </c>
    </row>
    <row r="6803" spans="1:10" hidden="1">
      <c r="A6803">
        <v>30</v>
      </c>
      <c r="B6803">
        <v>0</v>
      </c>
      <c r="C6803">
        <v>5</v>
      </c>
      <c r="D6803">
        <v>5841</v>
      </c>
      <c r="E6803">
        <v>0</v>
      </c>
      <c r="F6803">
        <v>9</v>
      </c>
      <c r="G6803">
        <v>75.2</v>
      </c>
      <c r="H6803">
        <v>717.28</v>
      </c>
      <c r="I6803">
        <f t="shared" si="106"/>
        <v>0</v>
      </c>
      <c r="J6803" t="s">
        <v>3686</v>
      </c>
    </row>
    <row r="6804" spans="1:10" hidden="1">
      <c r="A6804">
        <v>24</v>
      </c>
      <c r="B6804">
        <v>0</v>
      </c>
      <c r="C6804">
        <v>5</v>
      </c>
      <c r="D6804">
        <v>3910</v>
      </c>
      <c r="E6804">
        <v>0</v>
      </c>
      <c r="F6804">
        <v>44</v>
      </c>
      <c r="G6804">
        <v>49.05</v>
      </c>
      <c r="H6804">
        <v>2265</v>
      </c>
      <c r="I6804">
        <f t="shared" si="106"/>
        <v>0</v>
      </c>
      <c r="J6804" t="s">
        <v>3686</v>
      </c>
    </row>
    <row r="6805" spans="1:10" hidden="1">
      <c r="A6805">
        <v>50</v>
      </c>
      <c r="B6805">
        <v>3</v>
      </c>
      <c r="C6805">
        <v>5</v>
      </c>
      <c r="D6805">
        <v>3103</v>
      </c>
      <c r="E6805">
        <v>7</v>
      </c>
      <c r="F6805">
        <v>15</v>
      </c>
      <c r="G6805">
        <v>46.3</v>
      </c>
      <c r="H6805">
        <v>1003.5</v>
      </c>
      <c r="I6805">
        <f t="shared" si="106"/>
        <v>0</v>
      </c>
      <c r="J6805" t="s">
        <v>3686</v>
      </c>
    </row>
    <row r="6806" spans="1:10" hidden="1">
      <c r="A6806">
        <v>59</v>
      </c>
      <c r="B6806">
        <v>0</v>
      </c>
      <c r="C6806">
        <v>5</v>
      </c>
      <c r="D6806">
        <v>2896</v>
      </c>
      <c r="E6806">
        <v>2</v>
      </c>
      <c r="F6806">
        <v>4</v>
      </c>
      <c r="G6806">
        <v>70.5</v>
      </c>
      <c r="H6806">
        <v>418.08</v>
      </c>
      <c r="I6806">
        <f t="shared" si="106"/>
        <v>0</v>
      </c>
      <c r="J6806" t="s">
        <v>3686</v>
      </c>
    </row>
    <row r="6807" spans="1:10" hidden="1">
      <c r="A6807">
        <v>58</v>
      </c>
      <c r="B6807">
        <v>0</v>
      </c>
      <c r="C6807">
        <v>5</v>
      </c>
      <c r="D6807">
        <v>5712</v>
      </c>
      <c r="E6807">
        <v>0</v>
      </c>
      <c r="F6807">
        <v>26</v>
      </c>
      <c r="G6807">
        <v>20.3</v>
      </c>
      <c r="H6807">
        <v>858.09</v>
      </c>
      <c r="I6807">
        <f t="shared" si="106"/>
        <v>0</v>
      </c>
      <c r="J6807" t="s">
        <v>3686</v>
      </c>
    </row>
    <row r="6808" spans="1:10" hidden="1">
      <c r="A6808">
        <v>24</v>
      </c>
      <c r="B6808">
        <v>2</v>
      </c>
      <c r="C6808">
        <v>5</v>
      </c>
      <c r="D6808">
        <v>5461</v>
      </c>
      <c r="E6808">
        <v>3</v>
      </c>
      <c r="F6808">
        <v>48</v>
      </c>
      <c r="G6808">
        <v>19.55</v>
      </c>
      <c r="H6808">
        <v>1519.83</v>
      </c>
      <c r="I6808">
        <f t="shared" si="106"/>
        <v>0</v>
      </c>
      <c r="J6808" t="s">
        <v>3686</v>
      </c>
    </row>
    <row r="6809" spans="1:10" hidden="1">
      <c r="A6809">
        <v>40</v>
      </c>
      <c r="B6809">
        <v>0</v>
      </c>
      <c r="C6809">
        <v>5</v>
      </c>
      <c r="D6809">
        <v>3941</v>
      </c>
      <c r="E6809">
        <v>0</v>
      </c>
      <c r="F6809">
        <v>34</v>
      </c>
      <c r="G6809">
        <v>105.1</v>
      </c>
      <c r="H6809">
        <v>3730.68</v>
      </c>
      <c r="I6809">
        <f t="shared" si="106"/>
        <v>0</v>
      </c>
      <c r="J6809" t="s">
        <v>3686</v>
      </c>
    </row>
    <row r="6810" spans="1:10" hidden="1">
      <c r="A6810">
        <v>57</v>
      </c>
      <c r="B6810">
        <v>2</v>
      </c>
      <c r="C6810">
        <v>5</v>
      </c>
      <c r="D6810">
        <v>5747</v>
      </c>
      <c r="E6810">
        <v>2</v>
      </c>
      <c r="F6810">
        <v>71</v>
      </c>
      <c r="G6810">
        <v>25.35</v>
      </c>
      <c r="H6810">
        <v>2500.75</v>
      </c>
      <c r="I6810">
        <f t="shared" si="106"/>
        <v>0</v>
      </c>
      <c r="J6810" t="s">
        <v>3686</v>
      </c>
    </row>
    <row r="6811" spans="1:10" hidden="1">
      <c r="A6811">
        <v>20</v>
      </c>
      <c r="B6811">
        <v>0</v>
      </c>
      <c r="C6811">
        <v>5</v>
      </c>
      <c r="D6811">
        <v>3061</v>
      </c>
      <c r="E6811">
        <v>0</v>
      </c>
      <c r="F6811">
        <v>1</v>
      </c>
      <c r="G6811">
        <v>20.7</v>
      </c>
      <c r="H6811">
        <v>66.56</v>
      </c>
      <c r="I6811">
        <f t="shared" si="106"/>
        <v>0</v>
      </c>
      <c r="J6811" t="s">
        <v>3751</v>
      </c>
    </row>
    <row r="6812" spans="1:10" hidden="1">
      <c r="A6812">
        <v>38</v>
      </c>
      <c r="B6812">
        <v>2</v>
      </c>
      <c r="C6812">
        <v>5</v>
      </c>
      <c r="D6812">
        <v>3307</v>
      </c>
      <c r="E6812">
        <v>0</v>
      </c>
      <c r="F6812">
        <v>5</v>
      </c>
      <c r="G6812">
        <v>48.65</v>
      </c>
      <c r="H6812">
        <v>302.89999999999998</v>
      </c>
      <c r="I6812">
        <f t="shared" si="106"/>
        <v>0</v>
      </c>
      <c r="J6812" t="s">
        <v>3686</v>
      </c>
    </row>
    <row r="6813" spans="1:10" hidden="1">
      <c r="A6813">
        <v>21</v>
      </c>
      <c r="B6813">
        <v>0</v>
      </c>
      <c r="C6813">
        <v>5</v>
      </c>
      <c r="D6813">
        <v>5613</v>
      </c>
      <c r="E6813">
        <v>7</v>
      </c>
      <c r="F6813">
        <v>72</v>
      </c>
      <c r="G6813">
        <v>24.15</v>
      </c>
      <c r="H6813">
        <v>4511.01</v>
      </c>
      <c r="I6813">
        <f t="shared" si="106"/>
        <v>0</v>
      </c>
      <c r="J6813" t="s">
        <v>3686</v>
      </c>
    </row>
    <row r="6814" spans="1:10" hidden="1">
      <c r="A6814">
        <v>27</v>
      </c>
      <c r="B6814">
        <v>0</v>
      </c>
      <c r="C6814">
        <v>5</v>
      </c>
      <c r="D6814">
        <v>4584</v>
      </c>
      <c r="E6814">
        <v>0</v>
      </c>
      <c r="F6814">
        <v>30</v>
      </c>
      <c r="G6814">
        <v>94.4</v>
      </c>
      <c r="H6814">
        <v>2718.2</v>
      </c>
      <c r="I6814">
        <f t="shared" si="106"/>
        <v>0</v>
      </c>
      <c r="J6814" t="s">
        <v>3686</v>
      </c>
    </row>
    <row r="6815" spans="1:10" hidden="1">
      <c r="A6815">
        <v>57</v>
      </c>
      <c r="B6815">
        <v>0</v>
      </c>
      <c r="C6815">
        <v>5</v>
      </c>
      <c r="D6815">
        <v>2864</v>
      </c>
      <c r="E6815">
        <v>0</v>
      </c>
      <c r="F6815">
        <v>34</v>
      </c>
      <c r="G6815">
        <v>20.350000000000001</v>
      </c>
      <c r="H6815">
        <v>1922.7</v>
      </c>
      <c r="I6815">
        <f t="shared" si="106"/>
        <v>0</v>
      </c>
      <c r="J6815" t="s">
        <v>3686</v>
      </c>
    </row>
    <row r="6816" spans="1:10" hidden="1">
      <c r="A6816">
        <v>55</v>
      </c>
      <c r="B6816">
        <v>0</v>
      </c>
      <c r="C6816">
        <v>5</v>
      </c>
      <c r="D6816">
        <v>5063</v>
      </c>
      <c r="E6816">
        <v>3</v>
      </c>
      <c r="F6816">
        <v>71</v>
      </c>
      <c r="G6816">
        <v>25.6</v>
      </c>
      <c r="H6816">
        <v>2682.03</v>
      </c>
      <c r="I6816">
        <f t="shared" si="106"/>
        <v>0</v>
      </c>
      <c r="J6816" t="s">
        <v>3686</v>
      </c>
    </row>
    <row r="6817" spans="1:10" hidden="1">
      <c r="A6817">
        <v>64</v>
      </c>
      <c r="B6817">
        <v>1</v>
      </c>
      <c r="C6817">
        <v>5</v>
      </c>
      <c r="D6817">
        <v>5437</v>
      </c>
      <c r="E6817">
        <v>2</v>
      </c>
      <c r="F6817">
        <v>50</v>
      </c>
      <c r="G6817">
        <v>103.4</v>
      </c>
      <c r="H6817">
        <v>7046.9</v>
      </c>
      <c r="I6817">
        <f t="shared" si="106"/>
        <v>0</v>
      </c>
      <c r="J6817" t="s">
        <v>3686</v>
      </c>
    </row>
    <row r="6818" spans="1:10" hidden="1">
      <c r="A6818">
        <v>19</v>
      </c>
      <c r="B6818">
        <v>0</v>
      </c>
      <c r="C6818">
        <v>5</v>
      </c>
      <c r="D6818">
        <v>2111</v>
      </c>
      <c r="E6818">
        <v>3</v>
      </c>
      <c r="F6818">
        <v>23</v>
      </c>
      <c r="G6818">
        <v>19.3</v>
      </c>
      <c r="H6818">
        <v>1317.42</v>
      </c>
      <c r="I6818">
        <f t="shared" si="106"/>
        <v>0</v>
      </c>
      <c r="J6818" t="s">
        <v>3686</v>
      </c>
    </row>
    <row r="6819" spans="1:10" hidden="1">
      <c r="A6819">
        <v>48</v>
      </c>
      <c r="B6819">
        <v>0</v>
      </c>
      <c r="C6819">
        <v>5</v>
      </c>
      <c r="D6819">
        <v>4449</v>
      </c>
      <c r="E6819">
        <v>10</v>
      </c>
      <c r="F6819">
        <v>2</v>
      </c>
      <c r="G6819">
        <v>95.5</v>
      </c>
      <c r="H6819">
        <v>257.85000000000002</v>
      </c>
      <c r="I6819">
        <f t="shared" si="106"/>
        <v>0</v>
      </c>
      <c r="J6819" t="s">
        <v>3751</v>
      </c>
    </row>
    <row r="6820" spans="1:10" hidden="1">
      <c r="A6820">
        <v>38</v>
      </c>
      <c r="B6820">
        <v>0</v>
      </c>
      <c r="C6820">
        <v>5</v>
      </c>
      <c r="D6820">
        <v>4055</v>
      </c>
      <c r="E6820">
        <v>0</v>
      </c>
      <c r="F6820">
        <v>72</v>
      </c>
      <c r="G6820">
        <v>25</v>
      </c>
      <c r="H6820">
        <v>3860.9</v>
      </c>
      <c r="I6820">
        <f t="shared" si="106"/>
        <v>0</v>
      </c>
      <c r="J6820" t="s">
        <v>3686</v>
      </c>
    </row>
    <row r="6821" spans="1:10" hidden="1">
      <c r="A6821">
        <v>60</v>
      </c>
      <c r="B6821">
        <v>0</v>
      </c>
      <c r="C6821">
        <v>5</v>
      </c>
      <c r="D6821">
        <v>6156</v>
      </c>
      <c r="E6821">
        <v>7</v>
      </c>
      <c r="F6821">
        <v>72</v>
      </c>
      <c r="G6821">
        <v>97.25</v>
      </c>
      <c r="H6821">
        <v>7941.66</v>
      </c>
      <c r="I6821">
        <f t="shared" si="106"/>
        <v>0</v>
      </c>
      <c r="J6821" t="s">
        <v>3686</v>
      </c>
    </row>
    <row r="6822" spans="1:10" hidden="1">
      <c r="A6822">
        <v>79</v>
      </c>
      <c r="B6822">
        <v>0</v>
      </c>
      <c r="C6822">
        <v>5</v>
      </c>
      <c r="D6822">
        <v>4073</v>
      </c>
      <c r="E6822">
        <v>9</v>
      </c>
      <c r="F6822">
        <v>65</v>
      </c>
      <c r="G6822">
        <v>104.35</v>
      </c>
      <c r="H6822">
        <v>7136.9</v>
      </c>
      <c r="I6822">
        <f t="shared" si="106"/>
        <v>0</v>
      </c>
      <c r="J6822" t="s">
        <v>3686</v>
      </c>
    </row>
    <row r="6823" spans="1:10" hidden="1">
      <c r="A6823">
        <v>77</v>
      </c>
      <c r="B6823">
        <v>2</v>
      </c>
      <c r="C6823">
        <v>5</v>
      </c>
      <c r="D6823">
        <v>5109</v>
      </c>
      <c r="E6823">
        <v>8</v>
      </c>
      <c r="F6823">
        <v>5</v>
      </c>
      <c r="G6823">
        <v>80.849999999999994</v>
      </c>
      <c r="H6823">
        <v>595.65</v>
      </c>
      <c r="I6823">
        <f t="shared" si="106"/>
        <v>0</v>
      </c>
      <c r="J6823" t="s">
        <v>3686</v>
      </c>
    </row>
    <row r="6824" spans="1:10" hidden="1">
      <c r="A6824">
        <v>75</v>
      </c>
      <c r="B6824">
        <v>0</v>
      </c>
      <c r="C6824">
        <v>5</v>
      </c>
      <c r="D6824">
        <v>3573</v>
      </c>
      <c r="E6824">
        <v>0</v>
      </c>
      <c r="F6824">
        <v>5</v>
      </c>
      <c r="G6824">
        <v>50.95</v>
      </c>
      <c r="H6824">
        <v>229.4</v>
      </c>
      <c r="I6824">
        <f t="shared" si="106"/>
        <v>0</v>
      </c>
      <c r="J6824" t="s">
        <v>3686</v>
      </c>
    </row>
    <row r="6825" spans="1:10" hidden="1">
      <c r="A6825">
        <v>76</v>
      </c>
      <c r="B6825">
        <v>0</v>
      </c>
      <c r="C6825">
        <v>5</v>
      </c>
      <c r="D6825">
        <v>3843</v>
      </c>
      <c r="E6825">
        <v>0</v>
      </c>
      <c r="F6825">
        <v>33</v>
      </c>
      <c r="G6825">
        <v>66.400000000000006</v>
      </c>
      <c r="H6825">
        <v>3754.16</v>
      </c>
      <c r="I6825">
        <f t="shared" si="106"/>
        <v>0</v>
      </c>
      <c r="J6825" t="s">
        <v>3686</v>
      </c>
    </row>
    <row r="6826" spans="1:10" hidden="1">
      <c r="A6826">
        <v>20</v>
      </c>
      <c r="B6826">
        <v>2</v>
      </c>
      <c r="C6826">
        <v>5</v>
      </c>
      <c r="D6826">
        <v>4890</v>
      </c>
      <c r="E6826">
        <v>5</v>
      </c>
      <c r="F6826">
        <v>10</v>
      </c>
      <c r="G6826">
        <v>19.7</v>
      </c>
      <c r="H6826">
        <v>659.84</v>
      </c>
      <c r="I6826">
        <f t="shared" si="106"/>
        <v>0</v>
      </c>
      <c r="J6826" t="s">
        <v>3686</v>
      </c>
    </row>
    <row r="6827" spans="1:10" hidden="1">
      <c r="A6827">
        <v>46</v>
      </c>
      <c r="B6827">
        <v>1</v>
      </c>
      <c r="C6827">
        <v>5</v>
      </c>
      <c r="D6827">
        <v>5748</v>
      </c>
      <c r="E6827">
        <v>2</v>
      </c>
      <c r="F6827">
        <v>70</v>
      </c>
      <c r="G6827">
        <v>20.350000000000001</v>
      </c>
      <c r="H6827">
        <v>3647.26</v>
      </c>
      <c r="I6827">
        <f t="shared" si="106"/>
        <v>0</v>
      </c>
      <c r="J6827" t="s">
        <v>3686</v>
      </c>
    </row>
    <row r="6828" spans="1:10" hidden="1">
      <c r="A6828">
        <v>19</v>
      </c>
      <c r="B6828">
        <v>1</v>
      </c>
      <c r="C6828">
        <v>5</v>
      </c>
      <c r="D6828">
        <v>4200</v>
      </c>
      <c r="E6828">
        <v>10</v>
      </c>
      <c r="F6828">
        <v>49</v>
      </c>
      <c r="G6828">
        <v>78</v>
      </c>
      <c r="H6828">
        <v>4268.63</v>
      </c>
      <c r="I6828">
        <f t="shared" si="106"/>
        <v>0</v>
      </c>
      <c r="J6828" t="s">
        <v>3686</v>
      </c>
    </row>
    <row r="6829" spans="1:10" hidden="1">
      <c r="A6829">
        <v>38</v>
      </c>
      <c r="B6829">
        <v>0</v>
      </c>
      <c r="C6829">
        <v>5</v>
      </c>
      <c r="D6829">
        <v>4867</v>
      </c>
      <c r="E6829">
        <v>0</v>
      </c>
      <c r="F6829">
        <v>9</v>
      </c>
      <c r="G6829">
        <v>85.5</v>
      </c>
      <c r="H6829">
        <v>895.2</v>
      </c>
      <c r="I6829">
        <f t="shared" si="106"/>
        <v>0</v>
      </c>
      <c r="J6829" t="s">
        <v>3686</v>
      </c>
    </row>
    <row r="6830" spans="1:10" hidden="1">
      <c r="A6830">
        <v>38</v>
      </c>
      <c r="B6830">
        <v>0</v>
      </c>
      <c r="C6830">
        <v>5</v>
      </c>
      <c r="D6830">
        <v>4113</v>
      </c>
      <c r="E6830">
        <v>0</v>
      </c>
      <c r="F6830">
        <v>71</v>
      </c>
      <c r="G6830">
        <v>104.05</v>
      </c>
      <c r="H6830">
        <v>10811.61</v>
      </c>
      <c r="I6830">
        <f t="shared" si="106"/>
        <v>0</v>
      </c>
      <c r="J6830" t="s">
        <v>3686</v>
      </c>
    </row>
    <row r="6831" spans="1:10" hidden="1">
      <c r="A6831">
        <v>23</v>
      </c>
      <c r="B6831">
        <v>3</v>
      </c>
      <c r="C6831">
        <v>5</v>
      </c>
      <c r="D6831">
        <v>3937</v>
      </c>
      <c r="E6831">
        <v>4</v>
      </c>
      <c r="F6831">
        <v>23</v>
      </c>
      <c r="G6831">
        <v>88.45</v>
      </c>
      <c r="H6831">
        <v>2177.2399999999998</v>
      </c>
      <c r="I6831">
        <f t="shared" si="106"/>
        <v>0</v>
      </c>
      <c r="J6831" t="s">
        <v>3686</v>
      </c>
    </row>
    <row r="6832" spans="1:10" hidden="1">
      <c r="A6832">
        <v>35</v>
      </c>
      <c r="B6832">
        <v>0</v>
      </c>
      <c r="C6832">
        <v>5</v>
      </c>
      <c r="D6832">
        <v>5105</v>
      </c>
      <c r="E6832">
        <v>1</v>
      </c>
      <c r="F6832">
        <v>28</v>
      </c>
      <c r="G6832">
        <v>54.35</v>
      </c>
      <c r="H6832">
        <v>2398.09</v>
      </c>
      <c r="I6832">
        <f t="shared" si="106"/>
        <v>0</v>
      </c>
      <c r="J6832" t="s">
        <v>3686</v>
      </c>
    </row>
    <row r="6833" spans="1:10" hidden="1">
      <c r="A6833">
        <v>75</v>
      </c>
      <c r="B6833">
        <v>0</v>
      </c>
      <c r="C6833">
        <v>5</v>
      </c>
      <c r="D6833">
        <v>4244</v>
      </c>
      <c r="E6833">
        <v>0</v>
      </c>
      <c r="F6833">
        <v>12</v>
      </c>
      <c r="G6833">
        <v>49.05</v>
      </c>
      <c r="H6833">
        <v>1101.0899999999999</v>
      </c>
      <c r="I6833">
        <f t="shared" si="106"/>
        <v>0</v>
      </c>
      <c r="J6833" t="s">
        <v>3686</v>
      </c>
    </row>
    <row r="6834" spans="1:10" hidden="1">
      <c r="A6834">
        <v>74</v>
      </c>
      <c r="B6834">
        <v>1</v>
      </c>
      <c r="C6834">
        <v>5</v>
      </c>
      <c r="D6834">
        <v>6433</v>
      </c>
      <c r="E6834">
        <v>2</v>
      </c>
      <c r="F6834">
        <v>58</v>
      </c>
      <c r="G6834">
        <v>66.8</v>
      </c>
      <c r="H6834">
        <v>6528.2</v>
      </c>
      <c r="I6834">
        <f t="shared" si="106"/>
        <v>0</v>
      </c>
      <c r="J6834" t="s">
        <v>3686</v>
      </c>
    </row>
    <row r="6835" spans="1:10" hidden="1">
      <c r="A6835">
        <v>27</v>
      </c>
      <c r="B6835">
        <v>0</v>
      </c>
      <c r="C6835">
        <v>5</v>
      </c>
      <c r="D6835">
        <v>5708</v>
      </c>
      <c r="E6835">
        <v>0</v>
      </c>
      <c r="F6835">
        <v>54</v>
      </c>
      <c r="G6835">
        <v>19.649999999999999</v>
      </c>
      <c r="H6835">
        <v>2397.58</v>
      </c>
      <c r="I6835">
        <f t="shared" si="106"/>
        <v>0</v>
      </c>
      <c r="J6835" t="s">
        <v>3686</v>
      </c>
    </row>
    <row r="6836" spans="1:10" hidden="1">
      <c r="A6836">
        <v>58</v>
      </c>
      <c r="B6836">
        <v>0</v>
      </c>
      <c r="C6836">
        <v>5</v>
      </c>
      <c r="D6836">
        <v>4200</v>
      </c>
      <c r="E6836">
        <v>0</v>
      </c>
      <c r="F6836">
        <v>48</v>
      </c>
      <c r="G6836">
        <v>24.35</v>
      </c>
      <c r="H6836">
        <v>1789.86</v>
      </c>
      <c r="I6836">
        <f t="shared" si="106"/>
        <v>0</v>
      </c>
      <c r="J6836" t="s">
        <v>3686</v>
      </c>
    </row>
    <row r="6837" spans="1:10" hidden="1">
      <c r="A6837">
        <v>44</v>
      </c>
      <c r="B6837">
        <v>0</v>
      </c>
      <c r="C6837">
        <v>5</v>
      </c>
      <c r="D6837">
        <v>6358</v>
      </c>
      <c r="E6837">
        <v>1</v>
      </c>
      <c r="F6837">
        <v>65</v>
      </c>
      <c r="G6837">
        <v>90.65</v>
      </c>
      <c r="H6837">
        <v>7330.6</v>
      </c>
      <c r="I6837">
        <f t="shared" si="106"/>
        <v>0</v>
      </c>
      <c r="J6837" t="s">
        <v>3686</v>
      </c>
    </row>
    <row r="6838" spans="1:10" hidden="1">
      <c r="A6838">
        <v>27</v>
      </c>
      <c r="B6838">
        <v>0</v>
      </c>
      <c r="C6838">
        <v>5</v>
      </c>
      <c r="D6838">
        <v>5460</v>
      </c>
      <c r="E6838">
        <v>2</v>
      </c>
      <c r="F6838">
        <v>23</v>
      </c>
      <c r="G6838">
        <v>19.649999999999999</v>
      </c>
      <c r="H6838">
        <v>1009.14</v>
      </c>
      <c r="I6838">
        <f t="shared" si="106"/>
        <v>0</v>
      </c>
      <c r="J6838" t="s">
        <v>3686</v>
      </c>
    </row>
    <row r="6839" spans="1:10" hidden="1">
      <c r="A6839">
        <v>25</v>
      </c>
      <c r="B6839">
        <v>2</v>
      </c>
      <c r="C6839">
        <v>5</v>
      </c>
      <c r="D6839">
        <v>4890</v>
      </c>
      <c r="E6839">
        <v>6</v>
      </c>
      <c r="F6839">
        <v>67</v>
      </c>
      <c r="G6839">
        <v>19.399999999999999</v>
      </c>
      <c r="H6839">
        <v>1651.36</v>
      </c>
      <c r="I6839">
        <f t="shared" si="106"/>
        <v>0</v>
      </c>
      <c r="J6839" t="s">
        <v>3686</v>
      </c>
    </row>
    <row r="6840" spans="1:10" hidden="1">
      <c r="A6840">
        <v>52</v>
      </c>
      <c r="B6840">
        <v>0</v>
      </c>
      <c r="C6840">
        <v>5</v>
      </c>
      <c r="D6840">
        <v>3924</v>
      </c>
      <c r="E6840">
        <v>0</v>
      </c>
      <c r="F6840">
        <v>46</v>
      </c>
      <c r="G6840">
        <v>94.15</v>
      </c>
      <c r="H6840">
        <v>5934.73</v>
      </c>
      <c r="I6840">
        <f t="shared" si="106"/>
        <v>0</v>
      </c>
      <c r="J6840" t="s">
        <v>3686</v>
      </c>
    </row>
    <row r="6841" spans="1:10" hidden="1">
      <c r="A6841">
        <v>62</v>
      </c>
      <c r="B6841">
        <v>0</v>
      </c>
      <c r="C6841">
        <v>5</v>
      </c>
      <c r="D6841">
        <v>3641</v>
      </c>
      <c r="E6841">
        <v>0</v>
      </c>
      <c r="F6841">
        <v>3</v>
      </c>
      <c r="G6841">
        <v>74.95</v>
      </c>
      <c r="H6841">
        <v>189.72</v>
      </c>
      <c r="I6841">
        <f t="shared" si="106"/>
        <v>0</v>
      </c>
      <c r="J6841" t="s">
        <v>3751</v>
      </c>
    </row>
    <row r="6842" spans="1:10" hidden="1">
      <c r="A6842">
        <v>48</v>
      </c>
      <c r="B6842">
        <v>0</v>
      </c>
      <c r="C6842">
        <v>5</v>
      </c>
      <c r="D6842">
        <v>5394</v>
      </c>
      <c r="E6842">
        <v>0</v>
      </c>
      <c r="F6842">
        <v>47</v>
      </c>
      <c r="G6842">
        <v>19.899999999999999</v>
      </c>
      <c r="H6842">
        <v>2973.35</v>
      </c>
      <c r="I6842">
        <f t="shared" si="106"/>
        <v>0</v>
      </c>
      <c r="J6842" t="s">
        <v>3686</v>
      </c>
    </row>
    <row r="6843" spans="1:10" hidden="1">
      <c r="A6843">
        <v>55</v>
      </c>
      <c r="B6843">
        <v>0</v>
      </c>
      <c r="C6843">
        <v>5</v>
      </c>
      <c r="D6843">
        <v>2951</v>
      </c>
      <c r="E6843">
        <v>0</v>
      </c>
      <c r="F6843">
        <v>28</v>
      </c>
      <c r="G6843">
        <v>80.599999999999994</v>
      </c>
      <c r="H6843">
        <v>3192.47</v>
      </c>
      <c r="I6843">
        <f t="shared" si="106"/>
        <v>0</v>
      </c>
      <c r="J6843" t="s">
        <v>3686</v>
      </c>
    </row>
    <row r="6844" spans="1:10" hidden="1">
      <c r="A6844">
        <v>42</v>
      </c>
      <c r="B6844">
        <v>0</v>
      </c>
      <c r="C6844">
        <v>5</v>
      </c>
      <c r="D6844">
        <v>5212</v>
      </c>
      <c r="E6844">
        <v>0</v>
      </c>
      <c r="F6844">
        <v>9</v>
      </c>
      <c r="G6844">
        <v>75.849999999999994</v>
      </c>
      <c r="H6844">
        <v>790.53</v>
      </c>
      <c r="I6844">
        <f t="shared" si="106"/>
        <v>0</v>
      </c>
      <c r="J6844" t="s">
        <v>3686</v>
      </c>
    </row>
    <row r="6845" spans="1:10" hidden="1">
      <c r="A6845">
        <v>26</v>
      </c>
      <c r="B6845">
        <v>0</v>
      </c>
      <c r="C6845">
        <v>5</v>
      </c>
      <c r="D6845">
        <v>3514</v>
      </c>
      <c r="E6845">
        <v>1</v>
      </c>
      <c r="F6845">
        <v>1</v>
      </c>
      <c r="G6845">
        <v>75.349999999999994</v>
      </c>
      <c r="H6845">
        <v>114.24</v>
      </c>
      <c r="I6845">
        <f t="shared" si="106"/>
        <v>0</v>
      </c>
      <c r="J6845" t="s">
        <v>3751</v>
      </c>
    </row>
    <row r="6846" spans="1:10" hidden="1">
      <c r="A6846">
        <v>62</v>
      </c>
      <c r="B6846">
        <v>2</v>
      </c>
      <c r="C6846">
        <v>5</v>
      </c>
      <c r="D6846">
        <v>6245</v>
      </c>
      <c r="E6846">
        <v>3</v>
      </c>
      <c r="F6846">
        <v>57</v>
      </c>
      <c r="G6846">
        <v>95</v>
      </c>
      <c r="H6846">
        <v>7940.06</v>
      </c>
      <c r="I6846">
        <f t="shared" si="106"/>
        <v>0</v>
      </c>
      <c r="J6846" t="s">
        <v>3686</v>
      </c>
    </row>
    <row r="6847" spans="1:10" hidden="1">
      <c r="A6847">
        <v>52</v>
      </c>
      <c r="B6847">
        <v>0</v>
      </c>
      <c r="C6847">
        <v>5</v>
      </c>
      <c r="D6847">
        <v>4552</v>
      </c>
      <c r="E6847">
        <v>5</v>
      </c>
      <c r="F6847">
        <v>72</v>
      </c>
      <c r="G6847">
        <v>82.15</v>
      </c>
      <c r="H6847">
        <v>7369.02</v>
      </c>
      <c r="I6847">
        <f t="shared" si="106"/>
        <v>0</v>
      </c>
      <c r="J6847" t="s">
        <v>3686</v>
      </c>
    </row>
    <row r="6848" spans="1:10" hidden="1">
      <c r="A6848">
        <v>32</v>
      </c>
      <c r="B6848">
        <v>0</v>
      </c>
      <c r="C6848">
        <v>5</v>
      </c>
      <c r="D6848">
        <v>4372</v>
      </c>
      <c r="E6848">
        <v>0</v>
      </c>
      <c r="F6848">
        <v>2</v>
      </c>
      <c r="G6848">
        <v>45.55</v>
      </c>
      <c r="H6848">
        <v>178.2</v>
      </c>
      <c r="I6848">
        <f t="shared" si="106"/>
        <v>0</v>
      </c>
      <c r="J6848" t="s">
        <v>3751</v>
      </c>
    </row>
    <row r="6849" spans="1:10" hidden="1">
      <c r="A6849">
        <v>35</v>
      </c>
      <c r="B6849">
        <v>0</v>
      </c>
      <c r="C6849">
        <v>5</v>
      </c>
      <c r="D6849">
        <v>2037</v>
      </c>
      <c r="E6849">
        <v>0</v>
      </c>
      <c r="F6849">
        <v>10</v>
      </c>
      <c r="G6849">
        <v>56.75</v>
      </c>
      <c r="H6849">
        <v>836.25</v>
      </c>
      <c r="I6849">
        <f t="shared" si="106"/>
        <v>0</v>
      </c>
      <c r="J6849" t="s">
        <v>3686</v>
      </c>
    </row>
    <row r="6850" spans="1:10" hidden="1">
      <c r="A6850">
        <v>62</v>
      </c>
      <c r="B6850">
        <v>0</v>
      </c>
      <c r="C6850">
        <v>5</v>
      </c>
      <c r="D6850">
        <v>3253</v>
      </c>
      <c r="E6850">
        <v>0</v>
      </c>
      <c r="F6850">
        <v>44</v>
      </c>
      <c r="G6850">
        <v>74.849999999999994</v>
      </c>
      <c r="H6850">
        <v>3589.82</v>
      </c>
      <c r="I6850">
        <f t="shared" ref="I6850:I6913" si="107">IF(J6850="Churned",1,0)</f>
        <v>0</v>
      </c>
      <c r="J6850" t="s">
        <v>3686</v>
      </c>
    </row>
    <row r="6851" spans="1:10" hidden="1">
      <c r="A6851">
        <v>26</v>
      </c>
      <c r="B6851">
        <v>0</v>
      </c>
      <c r="C6851">
        <v>5</v>
      </c>
      <c r="D6851">
        <v>5626</v>
      </c>
      <c r="E6851">
        <v>0</v>
      </c>
      <c r="F6851">
        <v>34</v>
      </c>
      <c r="G6851">
        <v>99.85</v>
      </c>
      <c r="H6851">
        <v>4533.1499999999996</v>
      </c>
      <c r="I6851">
        <f t="shared" si="107"/>
        <v>0</v>
      </c>
      <c r="J6851" t="s">
        <v>3686</v>
      </c>
    </row>
    <row r="6852" spans="1:10" hidden="1">
      <c r="A6852">
        <v>23</v>
      </c>
      <c r="B6852">
        <v>0</v>
      </c>
      <c r="C6852">
        <v>5</v>
      </c>
      <c r="D6852">
        <v>3740</v>
      </c>
      <c r="E6852">
        <v>0</v>
      </c>
      <c r="F6852">
        <v>24</v>
      </c>
      <c r="G6852">
        <v>20.3</v>
      </c>
      <c r="H6852">
        <v>901.31</v>
      </c>
      <c r="I6852">
        <f t="shared" si="107"/>
        <v>0</v>
      </c>
      <c r="J6852" t="s">
        <v>3686</v>
      </c>
    </row>
    <row r="6853" spans="1:10" hidden="1">
      <c r="A6853">
        <v>76</v>
      </c>
      <c r="B6853">
        <v>0</v>
      </c>
      <c r="C6853">
        <v>5</v>
      </c>
      <c r="D6853">
        <v>4474</v>
      </c>
      <c r="E6853">
        <v>0</v>
      </c>
      <c r="F6853">
        <v>72</v>
      </c>
      <c r="G6853">
        <v>108.1</v>
      </c>
      <c r="H6853">
        <v>9708.69</v>
      </c>
      <c r="I6853">
        <f t="shared" si="107"/>
        <v>0</v>
      </c>
      <c r="J6853" t="s">
        <v>3686</v>
      </c>
    </row>
    <row r="6854" spans="1:10" hidden="1">
      <c r="A6854">
        <v>72</v>
      </c>
      <c r="B6854">
        <v>0</v>
      </c>
      <c r="C6854">
        <v>5</v>
      </c>
      <c r="D6854">
        <v>4611</v>
      </c>
      <c r="E6854">
        <v>0</v>
      </c>
      <c r="F6854">
        <v>6</v>
      </c>
      <c r="G6854">
        <v>44.4</v>
      </c>
      <c r="H6854">
        <v>263.05</v>
      </c>
      <c r="I6854">
        <f t="shared" si="107"/>
        <v>0</v>
      </c>
      <c r="J6854" t="s">
        <v>3686</v>
      </c>
    </row>
    <row r="6855" spans="1:10" hidden="1">
      <c r="A6855">
        <v>78</v>
      </c>
      <c r="B6855">
        <v>0</v>
      </c>
      <c r="C6855">
        <v>5</v>
      </c>
      <c r="D6855">
        <v>6434</v>
      </c>
      <c r="E6855">
        <v>0</v>
      </c>
      <c r="F6855">
        <v>49</v>
      </c>
      <c r="G6855">
        <v>84.5</v>
      </c>
      <c r="H6855">
        <v>5239.5</v>
      </c>
      <c r="I6855">
        <f t="shared" si="107"/>
        <v>0</v>
      </c>
      <c r="J6855" t="s">
        <v>3686</v>
      </c>
    </row>
    <row r="6856" spans="1:10" hidden="1">
      <c r="A6856">
        <v>65</v>
      </c>
      <c r="B6856">
        <v>0</v>
      </c>
      <c r="C6856">
        <v>5</v>
      </c>
      <c r="D6856">
        <v>3945</v>
      </c>
      <c r="E6856">
        <v>0</v>
      </c>
      <c r="F6856">
        <v>32</v>
      </c>
      <c r="G6856">
        <v>83.7</v>
      </c>
      <c r="H6856">
        <v>3832.66</v>
      </c>
      <c r="I6856">
        <f t="shared" si="107"/>
        <v>0</v>
      </c>
      <c r="J6856" t="s">
        <v>3686</v>
      </c>
    </row>
    <row r="6857" spans="1:10" hidden="1">
      <c r="A6857">
        <v>75</v>
      </c>
      <c r="B6857">
        <v>1</v>
      </c>
      <c r="C6857">
        <v>5</v>
      </c>
      <c r="D6857">
        <v>4974</v>
      </c>
      <c r="E6857">
        <v>3</v>
      </c>
      <c r="F6857">
        <v>72</v>
      </c>
      <c r="G6857">
        <v>21</v>
      </c>
      <c r="H6857">
        <v>1904.15</v>
      </c>
      <c r="I6857">
        <f t="shared" si="107"/>
        <v>0</v>
      </c>
      <c r="J6857" t="s">
        <v>3686</v>
      </c>
    </row>
    <row r="6858" spans="1:10" hidden="1">
      <c r="A6858">
        <v>49</v>
      </c>
      <c r="B6858">
        <v>5</v>
      </c>
      <c r="C6858">
        <v>5</v>
      </c>
      <c r="D6858">
        <v>5770</v>
      </c>
      <c r="E6858">
        <v>0</v>
      </c>
      <c r="F6858">
        <v>14</v>
      </c>
      <c r="G6858">
        <v>19.95</v>
      </c>
      <c r="H6858">
        <v>837.64</v>
      </c>
      <c r="I6858">
        <f t="shared" si="107"/>
        <v>0</v>
      </c>
      <c r="J6858" t="s">
        <v>3686</v>
      </c>
    </row>
    <row r="6859" spans="1:10" hidden="1">
      <c r="A6859">
        <v>56</v>
      </c>
      <c r="B6859">
        <v>0</v>
      </c>
      <c r="C6859">
        <v>5</v>
      </c>
      <c r="D6859">
        <v>4271</v>
      </c>
      <c r="E6859">
        <v>0</v>
      </c>
      <c r="F6859">
        <v>7</v>
      </c>
      <c r="G6859">
        <v>19.5</v>
      </c>
      <c r="H6859">
        <v>342.66</v>
      </c>
      <c r="I6859">
        <f t="shared" si="107"/>
        <v>0</v>
      </c>
      <c r="J6859" t="s">
        <v>3686</v>
      </c>
    </row>
    <row r="6860" spans="1:10" hidden="1">
      <c r="A6860">
        <v>19</v>
      </c>
      <c r="B6860">
        <v>0</v>
      </c>
      <c r="C6860">
        <v>5</v>
      </c>
      <c r="D6860">
        <v>4359</v>
      </c>
      <c r="E6860">
        <v>0</v>
      </c>
      <c r="F6860">
        <v>15</v>
      </c>
      <c r="G6860">
        <v>20.100000000000001</v>
      </c>
      <c r="H6860">
        <v>448.55</v>
      </c>
      <c r="I6860">
        <f t="shared" si="107"/>
        <v>0</v>
      </c>
      <c r="J6860" t="s">
        <v>3686</v>
      </c>
    </row>
    <row r="6861" spans="1:10" hidden="1">
      <c r="A6861">
        <v>49</v>
      </c>
      <c r="B6861">
        <v>0</v>
      </c>
      <c r="C6861">
        <v>5</v>
      </c>
      <c r="D6861">
        <v>2968</v>
      </c>
      <c r="E6861">
        <v>0</v>
      </c>
      <c r="F6861">
        <v>12</v>
      </c>
      <c r="G6861">
        <v>79.95</v>
      </c>
      <c r="H6861">
        <v>1524.12</v>
      </c>
      <c r="I6861">
        <f t="shared" si="107"/>
        <v>0</v>
      </c>
      <c r="J6861" t="s">
        <v>3686</v>
      </c>
    </row>
    <row r="6862" spans="1:10" hidden="1">
      <c r="A6862">
        <v>48</v>
      </c>
      <c r="B6862">
        <v>2</v>
      </c>
      <c r="C6862">
        <v>5</v>
      </c>
      <c r="D6862">
        <v>5449</v>
      </c>
      <c r="E6862">
        <v>1</v>
      </c>
      <c r="F6862">
        <v>60</v>
      </c>
      <c r="G6862">
        <v>23.95</v>
      </c>
      <c r="H6862">
        <v>3213.4</v>
      </c>
      <c r="I6862">
        <f t="shared" si="107"/>
        <v>0</v>
      </c>
      <c r="J6862" t="s">
        <v>3686</v>
      </c>
    </row>
    <row r="6863" spans="1:10" hidden="1">
      <c r="A6863">
        <v>58</v>
      </c>
      <c r="B6863">
        <v>1</v>
      </c>
      <c r="C6863">
        <v>5</v>
      </c>
      <c r="D6863">
        <v>2320</v>
      </c>
      <c r="E6863">
        <v>1</v>
      </c>
      <c r="F6863">
        <v>47</v>
      </c>
      <c r="G6863">
        <v>54.25</v>
      </c>
      <c r="H6863">
        <v>4382.95</v>
      </c>
      <c r="I6863">
        <f t="shared" si="107"/>
        <v>0</v>
      </c>
      <c r="J6863" t="s">
        <v>3686</v>
      </c>
    </row>
    <row r="6864" spans="1:10" hidden="1">
      <c r="A6864">
        <v>23</v>
      </c>
      <c r="B6864">
        <v>0</v>
      </c>
      <c r="C6864">
        <v>5</v>
      </c>
      <c r="D6864">
        <v>4916</v>
      </c>
      <c r="E6864">
        <v>0</v>
      </c>
      <c r="F6864">
        <v>2</v>
      </c>
      <c r="G6864">
        <v>54.35</v>
      </c>
      <c r="H6864">
        <v>168.67</v>
      </c>
      <c r="I6864">
        <f t="shared" si="107"/>
        <v>0</v>
      </c>
      <c r="J6864" t="s">
        <v>3751</v>
      </c>
    </row>
    <row r="6865" spans="1:10" hidden="1">
      <c r="A6865">
        <v>37</v>
      </c>
      <c r="B6865">
        <v>0</v>
      </c>
      <c r="C6865">
        <v>5</v>
      </c>
      <c r="D6865">
        <v>3159</v>
      </c>
      <c r="E6865">
        <v>0</v>
      </c>
      <c r="F6865">
        <v>27</v>
      </c>
      <c r="G6865">
        <v>20.3</v>
      </c>
      <c r="H6865">
        <v>1179.8699999999999</v>
      </c>
      <c r="I6865">
        <f t="shared" si="107"/>
        <v>0</v>
      </c>
      <c r="J6865" t="s">
        <v>3686</v>
      </c>
    </row>
    <row r="6866" spans="1:10" hidden="1">
      <c r="A6866">
        <v>28</v>
      </c>
      <c r="B6866">
        <v>0</v>
      </c>
      <c r="C6866">
        <v>5</v>
      </c>
      <c r="D6866">
        <v>2061</v>
      </c>
      <c r="E6866">
        <v>0</v>
      </c>
      <c r="F6866">
        <v>12</v>
      </c>
      <c r="G6866">
        <v>86.55</v>
      </c>
      <c r="H6866">
        <v>1401.9</v>
      </c>
      <c r="I6866">
        <f t="shared" si="107"/>
        <v>0</v>
      </c>
      <c r="J6866" t="s">
        <v>3686</v>
      </c>
    </row>
    <row r="6867" spans="1:10" hidden="1">
      <c r="A6867">
        <v>38</v>
      </c>
      <c r="B6867">
        <v>0</v>
      </c>
      <c r="C6867">
        <v>5</v>
      </c>
      <c r="D6867">
        <v>5781</v>
      </c>
      <c r="E6867">
        <v>0</v>
      </c>
      <c r="F6867">
        <v>23</v>
      </c>
      <c r="G6867">
        <v>98.7</v>
      </c>
      <c r="H6867">
        <v>2581.4499999999998</v>
      </c>
      <c r="I6867">
        <f t="shared" si="107"/>
        <v>0</v>
      </c>
      <c r="J6867" t="s">
        <v>3686</v>
      </c>
    </row>
    <row r="6868" spans="1:10" hidden="1">
      <c r="A6868">
        <v>44</v>
      </c>
      <c r="B6868">
        <v>0</v>
      </c>
      <c r="C6868">
        <v>5</v>
      </c>
      <c r="D6868">
        <v>5972</v>
      </c>
      <c r="E6868">
        <v>5</v>
      </c>
      <c r="F6868">
        <v>67</v>
      </c>
      <c r="G6868">
        <v>20.85</v>
      </c>
      <c r="H6868">
        <v>1857.37</v>
      </c>
      <c r="I6868">
        <f t="shared" si="107"/>
        <v>0</v>
      </c>
      <c r="J6868" t="s">
        <v>3686</v>
      </c>
    </row>
    <row r="6869" spans="1:10" hidden="1">
      <c r="A6869">
        <v>33</v>
      </c>
      <c r="B6869">
        <v>0</v>
      </c>
      <c r="C6869">
        <v>5</v>
      </c>
      <c r="D6869">
        <v>3585</v>
      </c>
      <c r="E6869">
        <v>2</v>
      </c>
      <c r="F6869">
        <v>20</v>
      </c>
      <c r="G6869">
        <v>20</v>
      </c>
      <c r="H6869">
        <v>799.45</v>
      </c>
      <c r="I6869">
        <f t="shared" si="107"/>
        <v>0</v>
      </c>
      <c r="J6869" t="s">
        <v>3686</v>
      </c>
    </row>
    <row r="6870" spans="1:10" hidden="1">
      <c r="A6870">
        <v>40</v>
      </c>
      <c r="B6870">
        <v>0</v>
      </c>
      <c r="C6870">
        <v>5</v>
      </c>
      <c r="D6870">
        <v>5477</v>
      </c>
      <c r="E6870">
        <v>9</v>
      </c>
      <c r="F6870">
        <v>56</v>
      </c>
      <c r="G6870">
        <v>59.5</v>
      </c>
      <c r="H6870">
        <v>5380.05</v>
      </c>
      <c r="I6870">
        <f t="shared" si="107"/>
        <v>0</v>
      </c>
      <c r="J6870" t="s">
        <v>3686</v>
      </c>
    </row>
    <row r="6871" spans="1:10" hidden="1">
      <c r="A6871">
        <v>57</v>
      </c>
      <c r="B6871">
        <v>0</v>
      </c>
      <c r="C6871">
        <v>5</v>
      </c>
      <c r="D6871">
        <v>4443</v>
      </c>
      <c r="E6871">
        <v>0</v>
      </c>
      <c r="F6871">
        <v>12</v>
      </c>
      <c r="G6871">
        <v>24.95</v>
      </c>
      <c r="H6871">
        <v>587.24</v>
      </c>
      <c r="I6871">
        <f t="shared" si="107"/>
        <v>0</v>
      </c>
      <c r="J6871" t="s">
        <v>3686</v>
      </c>
    </row>
    <row r="6872" spans="1:10" hidden="1">
      <c r="A6872">
        <v>21</v>
      </c>
      <c r="B6872">
        <v>0</v>
      </c>
      <c r="C6872">
        <v>5</v>
      </c>
      <c r="D6872">
        <v>5918</v>
      </c>
      <c r="E6872">
        <v>0</v>
      </c>
      <c r="F6872">
        <v>4</v>
      </c>
      <c r="G6872">
        <v>19.850000000000001</v>
      </c>
      <c r="H6872">
        <v>90.52</v>
      </c>
      <c r="I6872">
        <f t="shared" si="107"/>
        <v>0</v>
      </c>
      <c r="J6872" t="s">
        <v>3686</v>
      </c>
    </row>
    <row r="6873" spans="1:10" hidden="1">
      <c r="A6873">
        <v>34</v>
      </c>
      <c r="B6873">
        <v>1</v>
      </c>
      <c r="C6873">
        <v>5</v>
      </c>
      <c r="D6873">
        <v>2333</v>
      </c>
      <c r="E6873">
        <v>6</v>
      </c>
      <c r="F6873">
        <v>13</v>
      </c>
      <c r="G6873">
        <v>18.8</v>
      </c>
      <c r="H6873">
        <v>468.87</v>
      </c>
      <c r="I6873">
        <f t="shared" si="107"/>
        <v>0</v>
      </c>
      <c r="J6873" t="s">
        <v>3686</v>
      </c>
    </row>
    <row r="6874" spans="1:10" hidden="1">
      <c r="A6874">
        <v>61</v>
      </c>
      <c r="B6874">
        <v>2</v>
      </c>
      <c r="C6874">
        <v>5</v>
      </c>
      <c r="D6874">
        <v>6391</v>
      </c>
      <c r="E6874">
        <v>9</v>
      </c>
      <c r="F6874">
        <v>50</v>
      </c>
      <c r="G6874">
        <v>20.350000000000001</v>
      </c>
      <c r="H6874">
        <v>2287.9499999999998</v>
      </c>
      <c r="I6874">
        <f t="shared" si="107"/>
        <v>0</v>
      </c>
      <c r="J6874" t="s">
        <v>3686</v>
      </c>
    </row>
    <row r="6875" spans="1:10" hidden="1">
      <c r="A6875">
        <v>26</v>
      </c>
      <c r="B6875">
        <v>0</v>
      </c>
      <c r="C6875">
        <v>5</v>
      </c>
      <c r="D6875">
        <v>6109</v>
      </c>
      <c r="E6875">
        <v>0</v>
      </c>
      <c r="F6875">
        <v>57</v>
      </c>
      <c r="G6875">
        <v>86.9</v>
      </c>
      <c r="H6875">
        <v>6995.81</v>
      </c>
      <c r="I6875">
        <f t="shared" si="107"/>
        <v>0</v>
      </c>
      <c r="J6875" t="s">
        <v>3686</v>
      </c>
    </row>
    <row r="6876" spans="1:10" hidden="1">
      <c r="A6876">
        <v>27</v>
      </c>
      <c r="B6876">
        <v>0</v>
      </c>
      <c r="C6876">
        <v>5</v>
      </c>
      <c r="D6876">
        <v>3142</v>
      </c>
      <c r="E6876">
        <v>2</v>
      </c>
      <c r="F6876">
        <v>47</v>
      </c>
      <c r="G6876">
        <v>104.1</v>
      </c>
      <c r="H6876">
        <v>7423.58</v>
      </c>
      <c r="I6876">
        <f t="shared" si="107"/>
        <v>0</v>
      </c>
      <c r="J6876" t="s">
        <v>3686</v>
      </c>
    </row>
    <row r="6877" spans="1:10" hidden="1">
      <c r="A6877">
        <v>40</v>
      </c>
      <c r="B6877">
        <v>3</v>
      </c>
      <c r="C6877">
        <v>5</v>
      </c>
      <c r="D6877">
        <v>5928</v>
      </c>
      <c r="E6877">
        <v>1</v>
      </c>
      <c r="F6877">
        <v>15</v>
      </c>
      <c r="G6877">
        <v>19.649999999999999</v>
      </c>
      <c r="H6877">
        <v>591.85</v>
      </c>
      <c r="I6877">
        <f t="shared" si="107"/>
        <v>0</v>
      </c>
      <c r="J6877" t="s">
        <v>3686</v>
      </c>
    </row>
    <row r="6878" spans="1:10" hidden="1">
      <c r="A6878">
        <v>45</v>
      </c>
      <c r="B6878">
        <v>0</v>
      </c>
      <c r="C6878">
        <v>5</v>
      </c>
      <c r="D6878">
        <v>5299</v>
      </c>
      <c r="E6878">
        <v>0</v>
      </c>
      <c r="F6878">
        <v>10</v>
      </c>
      <c r="G6878">
        <v>24</v>
      </c>
      <c r="H6878">
        <v>256.64999999999998</v>
      </c>
      <c r="I6878">
        <f t="shared" si="107"/>
        <v>0</v>
      </c>
      <c r="J6878" t="s">
        <v>3686</v>
      </c>
    </row>
    <row r="6879" spans="1:10" hidden="1">
      <c r="A6879">
        <v>61</v>
      </c>
      <c r="B6879">
        <v>0</v>
      </c>
      <c r="C6879">
        <v>5</v>
      </c>
      <c r="D6879">
        <v>2494</v>
      </c>
      <c r="E6879">
        <v>0</v>
      </c>
      <c r="F6879">
        <v>37</v>
      </c>
      <c r="G6879">
        <v>36.65</v>
      </c>
      <c r="H6879">
        <v>1315</v>
      </c>
      <c r="I6879">
        <f t="shared" si="107"/>
        <v>0</v>
      </c>
      <c r="J6879" t="s">
        <v>3686</v>
      </c>
    </row>
    <row r="6880" spans="1:10" hidden="1">
      <c r="A6880">
        <v>48</v>
      </c>
      <c r="B6880">
        <v>0</v>
      </c>
      <c r="C6880">
        <v>5</v>
      </c>
      <c r="D6880">
        <v>2173</v>
      </c>
      <c r="E6880">
        <v>3</v>
      </c>
      <c r="F6880">
        <v>22</v>
      </c>
      <c r="G6880">
        <v>20.149999999999999</v>
      </c>
      <c r="H6880">
        <v>1477.22</v>
      </c>
      <c r="I6880">
        <f t="shared" si="107"/>
        <v>0</v>
      </c>
      <c r="J6880" t="s">
        <v>3686</v>
      </c>
    </row>
    <row r="6881" spans="1:10" hidden="1">
      <c r="A6881">
        <v>35</v>
      </c>
      <c r="B6881">
        <v>0</v>
      </c>
      <c r="C6881">
        <v>5</v>
      </c>
      <c r="D6881">
        <v>3359</v>
      </c>
      <c r="E6881">
        <v>5</v>
      </c>
      <c r="F6881">
        <v>40</v>
      </c>
      <c r="G6881">
        <v>56.6</v>
      </c>
      <c r="H6881">
        <v>4310.7</v>
      </c>
      <c r="I6881">
        <f t="shared" si="107"/>
        <v>0</v>
      </c>
      <c r="J6881" t="s">
        <v>3686</v>
      </c>
    </row>
    <row r="6882" spans="1:10" hidden="1">
      <c r="A6882">
        <v>75</v>
      </c>
      <c r="B6882">
        <v>2</v>
      </c>
      <c r="C6882">
        <v>5</v>
      </c>
      <c r="D6882">
        <v>3021</v>
      </c>
      <c r="E6882">
        <v>2</v>
      </c>
      <c r="F6882">
        <v>40</v>
      </c>
      <c r="G6882">
        <v>24.8</v>
      </c>
      <c r="H6882">
        <v>2362.3000000000002</v>
      </c>
      <c r="I6882">
        <f t="shared" si="107"/>
        <v>0</v>
      </c>
      <c r="J6882" t="s">
        <v>3686</v>
      </c>
    </row>
    <row r="6883" spans="1:10" hidden="1">
      <c r="A6883">
        <v>37</v>
      </c>
      <c r="B6883">
        <v>0</v>
      </c>
      <c r="C6883">
        <v>5</v>
      </c>
      <c r="D6883">
        <v>2270</v>
      </c>
      <c r="E6883">
        <v>0</v>
      </c>
      <c r="F6883">
        <v>6</v>
      </c>
      <c r="G6883">
        <v>45</v>
      </c>
      <c r="H6883">
        <v>298.7</v>
      </c>
      <c r="I6883">
        <f t="shared" si="107"/>
        <v>0</v>
      </c>
      <c r="J6883" t="s">
        <v>3686</v>
      </c>
    </row>
    <row r="6884" spans="1:10" hidden="1">
      <c r="A6884">
        <v>62</v>
      </c>
      <c r="B6884">
        <v>1</v>
      </c>
      <c r="C6884">
        <v>5</v>
      </c>
      <c r="D6884">
        <v>3032</v>
      </c>
      <c r="E6884">
        <v>3</v>
      </c>
      <c r="F6884">
        <v>39</v>
      </c>
      <c r="G6884">
        <v>19.850000000000001</v>
      </c>
      <c r="H6884">
        <v>2125.0300000000002</v>
      </c>
      <c r="I6884">
        <f t="shared" si="107"/>
        <v>0</v>
      </c>
      <c r="J6884" t="s">
        <v>3686</v>
      </c>
    </row>
    <row r="6885" spans="1:10" hidden="1">
      <c r="A6885">
        <v>27</v>
      </c>
      <c r="B6885">
        <v>0</v>
      </c>
      <c r="C6885">
        <v>5</v>
      </c>
      <c r="D6885">
        <v>5579</v>
      </c>
      <c r="E6885">
        <v>3</v>
      </c>
      <c r="F6885">
        <v>49</v>
      </c>
      <c r="G6885">
        <v>20.05</v>
      </c>
      <c r="H6885">
        <v>2006</v>
      </c>
      <c r="I6885">
        <f t="shared" si="107"/>
        <v>0</v>
      </c>
      <c r="J6885" t="s">
        <v>3686</v>
      </c>
    </row>
    <row r="6886" spans="1:10" hidden="1">
      <c r="A6886">
        <v>25</v>
      </c>
      <c r="B6886">
        <v>0</v>
      </c>
      <c r="C6886">
        <v>5</v>
      </c>
      <c r="D6886">
        <v>4977</v>
      </c>
      <c r="E6886">
        <v>1</v>
      </c>
      <c r="F6886">
        <v>47</v>
      </c>
      <c r="G6886">
        <v>95.2</v>
      </c>
      <c r="H6886">
        <v>5626.71</v>
      </c>
      <c r="I6886">
        <f t="shared" si="107"/>
        <v>0</v>
      </c>
      <c r="J6886" t="s">
        <v>3686</v>
      </c>
    </row>
    <row r="6887" spans="1:10" hidden="1">
      <c r="A6887">
        <v>35</v>
      </c>
      <c r="B6887">
        <v>0</v>
      </c>
      <c r="C6887">
        <v>5</v>
      </c>
      <c r="D6887">
        <v>3901</v>
      </c>
      <c r="E6887">
        <v>0</v>
      </c>
      <c r="F6887">
        <v>1</v>
      </c>
      <c r="G6887">
        <v>20.9</v>
      </c>
      <c r="H6887">
        <v>31.11</v>
      </c>
      <c r="I6887">
        <f t="shared" si="107"/>
        <v>0</v>
      </c>
      <c r="J6887" t="s">
        <v>3751</v>
      </c>
    </row>
    <row r="6888" spans="1:10" hidden="1">
      <c r="A6888">
        <v>56</v>
      </c>
      <c r="B6888">
        <v>0</v>
      </c>
      <c r="C6888">
        <v>5</v>
      </c>
      <c r="D6888">
        <v>3666</v>
      </c>
      <c r="E6888">
        <v>0</v>
      </c>
      <c r="F6888">
        <v>3</v>
      </c>
      <c r="G6888">
        <v>45.45</v>
      </c>
      <c r="H6888">
        <v>202.81</v>
      </c>
      <c r="I6888">
        <f t="shared" si="107"/>
        <v>0</v>
      </c>
      <c r="J6888" t="s">
        <v>3751</v>
      </c>
    </row>
    <row r="6889" spans="1:10" hidden="1">
      <c r="A6889">
        <v>21</v>
      </c>
      <c r="B6889">
        <v>0</v>
      </c>
      <c r="C6889">
        <v>5</v>
      </c>
      <c r="D6889">
        <v>2315</v>
      </c>
      <c r="E6889">
        <v>10</v>
      </c>
      <c r="F6889">
        <v>25</v>
      </c>
      <c r="G6889">
        <v>38.1</v>
      </c>
      <c r="H6889">
        <v>1070.4000000000001</v>
      </c>
      <c r="I6889">
        <f t="shared" si="107"/>
        <v>0</v>
      </c>
      <c r="J6889" t="s">
        <v>3686</v>
      </c>
    </row>
    <row r="6890" spans="1:10" hidden="1">
      <c r="A6890">
        <v>28</v>
      </c>
      <c r="B6890">
        <v>2</v>
      </c>
      <c r="C6890">
        <v>5</v>
      </c>
      <c r="D6890">
        <v>3160</v>
      </c>
      <c r="E6890">
        <v>6</v>
      </c>
      <c r="F6890">
        <v>1</v>
      </c>
      <c r="G6890">
        <v>19.399999999999999</v>
      </c>
      <c r="H6890">
        <v>68.19</v>
      </c>
      <c r="I6890">
        <f t="shared" si="107"/>
        <v>0</v>
      </c>
      <c r="J6890" t="s">
        <v>3751</v>
      </c>
    </row>
    <row r="6891" spans="1:10" hidden="1">
      <c r="A6891">
        <v>35</v>
      </c>
      <c r="B6891">
        <v>1</v>
      </c>
      <c r="C6891">
        <v>5</v>
      </c>
      <c r="D6891">
        <v>4170</v>
      </c>
      <c r="E6891">
        <v>4</v>
      </c>
      <c r="F6891">
        <v>56</v>
      </c>
      <c r="G6891">
        <v>88.9</v>
      </c>
      <c r="H6891">
        <v>5694.32</v>
      </c>
      <c r="I6891">
        <f t="shared" si="107"/>
        <v>0</v>
      </c>
      <c r="J6891" t="s">
        <v>3686</v>
      </c>
    </row>
    <row r="6892" spans="1:10" hidden="1">
      <c r="A6892">
        <v>37</v>
      </c>
      <c r="B6892">
        <v>0</v>
      </c>
      <c r="C6892">
        <v>5</v>
      </c>
      <c r="D6892">
        <v>6146</v>
      </c>
      <c r="E6892">
        <v>2</v>
      </c>
      <c r="F6892">
        <v>68</v>
      </c>
      <c r="G6892">
        <v>24.95</v>
      </c>
      <c r="H6892">
        <v>3426.42</v>
      </c>
      <c r="I6892">
        <f t="shared" si="107"/>
        <v>0</v>
      </c>
      <c r="J6892" t="s">
        <v>3686</v>
      </c>
    </row>
    <row r="6893" spans="1:10" hidden="1">
      <c r="A6893">
        <v>58</v>
      </c>
      <c r="B6893">
        <v>1</v>
      </c>
      <c r="C6893">
        <v>5</v>
      </c>
      <c r="D6893">
        <v>5837</v>
      </c>
      <c r="E6893">
        <v>8</v>
      </c>
      <c r="F6893">
        <v>11</v>
      </c>
      <c r="G6893">
        <v>20</v>
      </c>
      <c r="H6893">
        <v>737.44</v>
      </c>
      <c r="I6893">
        <f t="shared" si="107"/>
        <v>0</v>
      </c>
      <c r="J6893" t="s">
        <v>3686</v>
      </c>
    </row>
    <row r="6894" spans="1:10" hidden="1">
      <c r="A6894">
        <v>49</v>
      </c>
      <c r="B6894">
        <v>0</v>
      </c>
      <c r="C6894">
        <v>5</v>
      </c>
      <c r="D6894">
        <v>4341</v>
      </c>
      <c r="E6894">
        <v>0</v>
      </c>
      <c r="F6894">
        <v>32</v>
      </c>
      <c r="G6894">
        <v>101.35</v>
      </c>
      <c r="H6894">
        <v>4663.8599999999997</v>
      </c>
      <c r="I6894">
        <f t="shared" si="107"/>
        <v>0</v>
      </c>
      <c r="J6894" t="s">
        <v>3686</v>
      </c>
    </row>
    <row r="6895" spans="1:10" hidden="1">
      <c r="A6895">
        <v>38</v>
      </c>
      <c r="B6895">
        <v>0</v>
      </c>
      <c r="C6895">
        <v>5</v>
      </c>
      <c r="D6895">
        <v>5158</v>
      </c>
      <c r="E6895">
        <v>0</v>
      </c>
      <c r="F6895">
        <v>27</v>
      </c>
      <c r="G6895">
        <v>81.3</v>
      </c>
      <c r="H6895">
        <v>3061.64</v>
      </c>
      <c r="I6895">
        <f t="shared" si="107"/>
        <v>0</v>
      </c>
      <c r="J6895" t="s">
        <v>3686</v>
      </c>
    </row>
    <row r="6896" spans="1:10" hidden="1">
      <c r="A6896">
        <v>37</v>
      </c>
      <c r="B6896">
        <v>0</v>
      </c>
      <c r="C6896">
        <v>5</v>
      </c>
      <c r="D6896">
        <v>5462</v>
      </c>
      <c r="E6896">
        <v>0</v>
      </c>
      <c r="F6896">
        <v>67</v>
      </c>
      <c r="G6896">
        <v>20.55</v>
      </c>
      <c r="H6896">
        <v>2861.91</v>
      </c>
      <c r="I6896">
        <f t="shared" si="107"/>
        <v>0</v>
      </c>
      <c r="J6896" t="s">
        <v>3686</v>
      </c>
    </row>
    <row r="6897" spans="1:10" hidden="1">
      <c r="A6897">
        <v>33</v>
      </c>
      <c r="B6897">
        <v>0</v>
      </c>
      <c r="C6897">
        <v>5</v>
      </c>
      <c r="D6897">
        <v>3111</v>
      </c>
      <c r="E6897">
        <v>0</v>
      </c>
      <c r="F6897">
        <v>20</v>
      </c>
      <c r="G6897">
        <v>80.7</v>
      </c>
      <c r="H6897">
        <v>2044</v>
      </c>
      <c r="I6897">
        <f t="shared" si="107"/>
        <v>0</v>
      </c>
      <c r="J6897" t="s">
        <v>3686</v>
      </c>
    </row>
    <row r="6898" spans="1:10" hidden="1">
      <c r="A6898">
        <v>20</v>
      </c>
      <c r="B6898">
        <v>1</v>
      </c>
      <c r="C6898">
        <v>5</v>
      </c>
      <c r="D6898">
        <v>4309</v>
      </c>
      <c r="E6898">
        <v>9</v>
      </c>
      <c r="F6898">
        <v>24</v>
      </c>
      <c r="G6898">
        <v>96.55</v>
      </c>
      <c r="H6898">
        <v>2762.17</v>
      </c>
      <c r="I6898">
        <f t="shared" si="107"/>
        <v>0</v>
      </c>
      <c r="J6898" t="s">
        <v>3686</v>
      </c>
    </row>
    <row r="6899" spans="1:10" hidden="1">
      <c r="A6899">
        <v>28</v>
      </c>
      <c r="B6899">
        <v>0</v>
      </c>
      <c r="C6899">
        <v>5</v>
      </c>
      <c r="D6899">
        <v>4828</v>
      </c>
      <c r="E6899">
        <v>1</v>
      </c>
      <c r="F6899">
        <v>30</v>
      </c>
      <c r="G6899">
        <v>101.5</v>
      </c>
      <c r="H6899">
        <v>4358.25</v>
      </c>
      <c r="I6899">
        <f t="shared" si="107"/>
        <v>0</v>
      </c>
      <c r="J6899" t="s">
        <v>3686</v>
      </c>
    </row>
    <row r="6900" spans="1:10" hidden="1">
      <c r="A6900">
        <v>71</v>
      </c>
      <c r="B6900">
        <v>0</v>
      </c>
      <c r="C6900">
        <v>5</v>
      </c>
      <c r="D6900">
        <v>5742</v>
      </c>
      <c r="E6900">
        <v>0</v>
      </c>
      <c r="F6900">
        <v>65</v>
      </c>
      <c r="G6900">
        <v>105.05</v>
      </c>
      <c r="H6900">
        <v>8488.2000000000007</v>
      </c>
      <c r="I6900">
        <f t="shared" si="107"/>
        <v>0</v>
      </c>
      <c r="J6900" t="s">
        <v>3686</v>
      </c>
    </row>
    <row r="6901" spans="1:10" hidden="1">
      <c r="A6901">
        <v>69</v>
      </c>
      <c r="B6901">
        <v>2</v>
      </c>
      <c r="C6901">
        <v>5</v>
      </c>
      <c r="D6901">
        <v>5531</v>
      </c>
      <c r="E6901">
        <v>2</v>
      </c>
      <c r="F6901">
        <v>33</v>
      </c>
      <c r="G6901">
        <v>24.25</v>
      </c>
      <c r="H6901">
        <v>1167.51</v>
      </c>
      <c r="I6901">
        <f t="shared" si="107"/>
        <v>0</v>
      </c>
      <c r="J6901" t="s">
        <v>3686</v>
      </c>
    </row>
    <row r="6902" spans="1:10" hidden="1">
      <c r="A6902">
        <v>79</v>
      </c>
      <c r="B6902">
        <v>0</v>
      </c>
      <c r="C6902">
        <v>5</v>
      </c>
      <c r="D6902">
        <v>4310</v>
      </c>
      <c r="E6902">
        <v>0</v>
      </c>
      <c r="F6902">
        <v>11</v>
      </c>
      <c r="G6902">
        <v>34.700000000000003</v>
      </c>
      <c r="H6902">
        <v>511.02</v>
      </c>
      <c r="I6902">
        <f t="shared" si="107"/>
        <v>0</v>
      </c>
      <c r="J6902" t="s">
        <v>3686</v>
      </c>
    </row>
    <row r="6903" spans="1:10" hidden="1">
      <c r="A6903">
        <v>22</v>
      </c>
      <c r="B6903">
        <v>0</v>
      </c>
      <c r="C6903">
        <v>5</v>
      </c>
      <c r="D6903">
        <v>4614</v>
      </c>
      <c r="E6903">
        <v>0</v>
      </c>
      <c r="F6903">
        <v>43</v>
      </c>
      <c r="G6903">
        <v>60</v>
      </c>
      <c r="H6903">
        <v>3479.07</v>
      </c>
      <c r="I6903">
        <f t="shared" si="107"/>
        <v>0</v>
      </c>
      <c r="J6903" t="s">
        <v>3686</v>
      </c>
    </row>
    <row r="6904" spans="1:10" hidden="1">
      <c r="A6904">
        <v>49</v>
      </c>
      <c r="B6904">
        <v>0</v>
      </c>
      <c r="C6904">
        <v>5</v>
      </c>
      <c r="D6904">
        <v>3185</v>
      </c>
      <c r="E6904">
        <v>0</v>
      </c>
      <c r="F6904">
        <v>28</v>
      </c>
      <c r="G6904">
        <v>54.65</v>
      </c>
      <c r="H6904">
        <v>2234.02</v>
      </c>
      <c r="I6904">
        <f t="shared" si="107"/>
        <v>0</v>
      </c>
      <c r="J6904" t="s">
        <v>3686</v>
      </c>
    </row>
    <row r="6905" spans="1:10" hidden="1">
      <c r="A6905">
        <v>60</v>
      </c>
      <c r="B6905">
        <v>2</v>
      </c>
      <c r="C6905">
        <v>5</v>
      </c>
      <c r="D6905">
        <v>3555</v>
      </c>
      <c r="E6905">
        <v>2</v>
      </c>
      <c r="F6905">
        <v>33</v>
      </c>
      <c r="G6905">
        <v>79.150000000000006</v>
      </c>
      <c r="H6905">
        <v>3593.87</v>
      </c>
      <c r="I6905">
        <f t="shared" si="107"/>
        <v>0</v>
      </c>
      <c r="J6905" t="s">
        <v>3686</v>
      </c>
    </row>
    <row r="6906" spans="1:10" hidden="1">
      <c r="A6906">
        <v>64</v>
      </c>
      <c r="B6906">
        <v>2</v>
      </c>
      <c r="C6906">
        <v>5</v>
      </c>
      <c r="D6906">
        <v>5019</v>
      </c>
      <c r="E6906">
        <v>4</v>
      </c>
      <c r="F6906">
        <v>44</v>
      </c>
      <c r="G6906">
        <v>94.4</v>
      </c>
      <c r="H6906">
        <v>5422.59</v>
      </c>
      <c r="I6906">
        <f t="shared" si="107"/>
        <v>0</v>
      </c>
      <c r="J6906" t="s">
        <v>3686</v>
      </c>
    </row>
    <row r="6907" spans="1:10" hidden="1">
      <c r="A6907">
        <v>55</v>
      </c>
      <c r="B6907">
        <v>0</v>
      </c>
      <c r="C6907">
        <v>5</v>
      </c>
      <c r="D6907">
        <v>5707</v>
      </c>
      <c r="E6907">
        <v>0</v>
      </c>
      <c r="F6907">
        <v>65</v>
      </c>
      <c r="G6907">
        <v>25.75</v>
      </c>
      <c r="H6907">
        <v>1931.51</v>
      </c>
      <c r="I6907">
        <f t="shared" si="107"/>
        <v>0</v>
      </c>
      <c r="J6907" t="s">
        <v>3686</v>
      </c>
    </row>
    <row r="6908" spans="1:10" hidden="1">
      <c r="A6908">
        <v>47</v>
      </c>
      <c r="B6908">
        <v>0</v>
      </c>
      <c r="C6908">
        <v>5</v>
      </c>
      <c r="D6908">
        <v>3430</v>
      </c>
      <c r="E6908">
        <v>0</v>
      </c>
      <c r="F6908">
        <v>2</v>
      </c>
      <c r="G6908">
        <v>70.349999999999994</v>
      </c>
      <c r="H6908">
        <v>228.79</v>
      </c>
      <c r="I6908">
        <f t="shared" si="107"/>
        <v>0</v>
      </c>
      <c r="J6908" t="s">
        <v>3751</v>
      </c>
    </row>
    <row r="6909" spans="1:10" hidden="1">
      <c r="A6909">
        <v>40</v>
      </c>
      <c r="B6909">
        <v>0</v>
      </c>
      <c r="C6909">
        <v>5</v>
      </c>
      <c r="D6909">
        <v>2681</v>
      </c>
      <c r="E6909">
        <v>0</v>
      </c>
      <c r="F6909">
        <v>15</v>
      </c>
      <c r="G6909">
        <v>19.8</v>
      </c>
      <c r="H6909">
        <v>551.35</v>
      </c>
      <c r="I6909">
        <f t="shared" si="107"/>
        <v>0</v>
      </c>
      <c r="J6909" t="s">
        <v>3686</v>
      </c>
    </row>
    <row r="6910" spans="1:10" hidden="1">
      <c r="A6910">
        <v>56</v>
      </c>
      <c r="B6910">
        <v>0</v>
      </c>
      <c r="C6910">
        <v>5</v>
      </c>
      <c r="D6910">
        <v>4582</v>
      </c>
      <c r="E6910">
        <v>3</v>
      </c>
      <c r="F6910">
        <v>66</v>
      </c>
      <c r="G6910">
        <v>108.45</v>
      </c>
      <c r="H6910">
        <v>8514.49</v>
      </c>
      <c r="I6910">
        <f t="shared" si="107"/>
        <v>0</v>
      </c>
      <c r="J6910" t="s">
        <v>3686</v>
      </c>
    </row>
    <row r="6911" spans="1:10" hidden="1">
      <c r="A6911">
        <v>32</v>
      </c>
      <c r="B6911">
        <v>0</v>
      </c>
      <c r="C6911">
        <v>5</v>
      </c>
      <c r="D6911">
        <v>5751</v>
      </c>
      <c r="E6911">
        <v>0</v>
      </c>
      <c r="F6911">
        <v>72</v>
      </c>
      <c r="G6911">
        <v>25.1</v>
      </c>
      <c r="H6911">
        <v>1960.54</v>
      </c>
      <c r="I6911">
        <f t="shared" si="107"/>
        <v>0</v>
      </c>
      <c r="J6911" t="s">
        <v>3686</v>
      </c>
    </row>
    <row r="6912" spans="1:10" hidden="1">
      <c r="A6912">
        <v>53</v>
      </c>
      <c r="B6912">
        <v>0</v>
      </c>
      <c r="C6912">
        <v>5</v>
      </c>
      <c r="D6912">
        <v>5846</v>
      </c>
      <c r="E6912">
        <v>0</v>
      </c>
      <c r="F6912">
        <v>5</v>
      </c>
      <c r="G6912">
        <v>44.05</v>
      </c>
      <c r="H6912">
        <v>257.10000000000002</v>
      </c>
      <c r="I6912">
        <f t="shared" si="107"/>
        <v>0</v>
      </c>
      <c r="J6912" t="s">
        <v>3686</v>
      </c>
    </row>
    <row r="6913" spans="1:10" hidden="1">
      <c r="A6913">
        <v>77</v>
      </c>
      <c r="B6913">
        <v>0</v>
      </c>
      <c r="C6913">
        <v>5</v>
      </c>
      <c r="D6913">
        <v>4836</v>
      </c>
      <c r="E6913">
        <v>0</v>
      </c>
      <c r="F6913">
        <v>2</v>
      </c>
      <c r="G6913">
        <v>19.5</v>
      </c>
      <c r="H6913">
        <v>81.89</v>
      </c>
      <c r="I6913">
        <f t="shared" si="107"/>
        <v>0</v>
      </c>
      <c r="J6913" t="s">
        <v>3751</v>
      </c>
    </row>
    <row r="6914" spans="1:10" hidden="1">
      <c r="A6914">
        <v>66</v>
      </c>
      <c r="B6914">
        <v>1</v>
      </c>
      <c r="C6914">
        <v>5</v>
      </c>
      <c r="D6914">
        <v>5250</v>
      </c>
      <c r="E6914">
        <v>6</v>
      </c>
      <c r="F6914">
        <v>28</v>
      </c>
      <c r="G6914">
        <v>49.9</v>
      </c>
      <c r="H6914">
        <v>2569.73</v>
      </c>
      <c r="I6914">
        <f t="shared" ref="I6914:I6977" si="108">IF(J6914="Churned",1,0)</f>
        <v>0</v>
      </c>
      <c r="J6914" t="s">
        <v>3686</v>
      </c>
    </row>
    <row r="6915" spans="1:10" hidden="1">
      <c r="A6915">
        <v>46</v>
      </c>
      <c r="B6915">
        <v>0</v>
      </c>
      <c r="C6915">
        <v>5</v>
      </c>
      <c r="D6915">
        <v>4006</v>
      </c>
      <c r="E6915">
        <v>2</v>
      </c>
      <c r="F6915">
        <v>30</v>
      </c>
      <c r="G6915">
        <v>19.8</v>
      </c>
      <c r="H6915">
        <v>870.95</v>
      </c>
      <c r="I6915">
        <f t="shared" si="108"/>
        <v>0</v>
      </c>
      <c r="J6915" t="s">
        <v>3686</v>
      </c>
    </row>
    <row r="6916" spans="1:10" hidden="1">
      <c r="A6916">
        <v>19</v>
      </c>
      <c r="B6916">
        <v>0</v>
      </c>
      <c r="C6916">
        <v>5</v>
      </c>
      <c r="D6916">
        <v>4555</v>
      </c>
      <c r="E6916">
        <v>0</v>
      </c>
      <c r="F6916">
        <v>71</v>
      </c>
      <c r="G6916">
        <v>24.55</v>
      </c>
      <c r="H6916">
        <v>1908.01</v>
      </c>
      <c r="I6916">
        <f t="shared" si="108"/>
        <v>0</v>
      </c>
      <c r="J6916" t="s">
        <v>3686</v>
      </c>
    </row>
    <row r="6917" spans="1:10" hidden="1">
      <c r="A6917">
        <v>33</v>
      </c>
      <c r="B6917">
        <v>3</v>
      </c>
      <c r="C6917">
        <v>5</v>
      </c>
      <c r="D6917">
        <v>5129</v>
      </c>
      <c r="E6917">
        <v>3</v>
      </c>
      <c r="F6917">
        <v>64</v>
      </c>
      <c r="G6917">
        <v>111.45</v>
      </c>
      <c r="H6917">
        <v>9786.6299999999992</v>
      </c>
      <c r="I6917">
        <f t="shared" si="108"/>
        <v>0</v>
      </c>
      <c r="J6917" t="s">
        <v>3686</v>
      </c>
    </row>
    <row r="6918" spans="1:10" hidden="1">
      <c r="A6918">
        <v>33</v>
      </c>
      <c r="B6918">
        <v>3</v>
      </c>
      <c r="C6918">
        <v>5</v>
      </c>
      <c r="D6918">
        <v>2558</v>
      </c>
      <c r="E6918">
        <v>0</v>
      </c>
      <c r="F6918">
        <v>12</v>
      </c>
      <c r="G6918">
        <v>19.350000000000001</v>
      </c>
      <c r="H6918">
        <v>419.06</v>
      </c>
      <c r="I6918">
        <f t="shared" si="108"/>
        <v>0</v>
      </c>
      <c r="J6918" t="s">
        <v>3686</v>
      </c>
    </row>
    <row r="6919" spans="1:10" hidden="1">
      <c r="A6919">
        <v>30</v>
      </c>
      <c r="B6919">
        <v>0</v>
      </c>
      <c r="C6919">
        <v>5</v>
      </c>
      <c r="D6919">
        <v>6160</v>
      </c>
      <c r="E6919">
        <v>5</v>
      </c>
      <c r="F6919">
        <v>53</v>
      </c>
      <c r="G6919">
        <v>19.05</v>
      </c>
      <c r="H6919">
        <v>3441.17</v>
      </c>
      <c r="I6919">
        <f t="shared" si="108"/>
        <v>0</v>
      </c>
      <c r="J6919" t="s">
        <v>3686</v>
      </c>
    </row>
    <row r="6920" spans="1:10" hidden="1">
      <c r="A6920">
        <v>48</v>
      </c>
      <c r="B6920">
        <v>3</v>
      </c>
      <c r="C6920">
        <v>5</v>
      </c>
      <c r="D6920">
        <v>4808</v>
      </c>
      <c r="E6920">
        <v>1</v>
      </c>
      <c r="F6920">
        <v>18</v>
      </c>
      <c r="G6920">
        <v>19.8</v>
      </c>
      <c r="H6920">
        <v>1155.54</v>
      </c>
      <c r="I6920">
        <f t="shared" si="108"/>
        <v>0</v>
      </c>
      <c r="J6920" t="s">
        <v>3686</v>
      </c>
    </row>
    <row r="6921" spans="1:10" hidden="1">
      <c r="A6921">
        <v>44</v>
      </c>
      <c r="B6921">
        <v>3</v>
      </c>
      <c r="C6921">
        <v>5</v>
      </c>
      <c r="D6921">
        <v>2836</v>
      </c>
      <c r="E6921">
        <v>1</v>
      </c>
      <c r="F6921">
        <v>10</v>
      </c>
      <c r="G6921">
        <v>20.149999999999999</v>
      </c>
      <c r="H6921">
        <v>407</v>
      </c>
      <c r="I6921">
        <f t="shared" si="108"/>
        <v>0</v>
      </c>
      <c r="J6921" t="s">
        <v>3686</v>
      </c>
    </row>
    <row r="6922" spans="1:10" hidden="1">
      <c r="A6922">
        <v>50</v>
      </c>
      <c r="B6922">
        <v>0</v>
      </c>
      <c r="C6922">
        <v>5</v>
      </c>
      <c r="D6922">
        <v>5387</v>
      </c>
      <c r="E6922">
        <v>0</v>
      </c>
      <c r="F6922">
        <v>6</v>
      </c>
      <c r="G6922">
        <v>19.7</v>
      </c>
      <c r="H6922">
        <v>315.67</v>
      </c>
      <c r="I6922">
        <f t="shared" si="108"/>
        <v>0</v>
      </c>
      <c r="J6922" t="s">
        <v>3686</v>
      </c>
    </row>
    <row r="6923" spans="1:10" hidden="1">
      <c r="A6923">
        <v>39</v>
      </c>
      <c r="B6923">
        <v>0</v>
      </c>
      <c r="C6923">
        <v>5</v>
      </c>
      <c r="D6923">
        <v>5874</v>
      </c>
      <c r="E6923">
        <v>0</v>
      </c>
      <c r="F6923">
        <v>60</v>
      </c>
      <c r="G6923">
        <v>89.55</v>
      </c>
      <c r="H6923">
        <v>5657.2</v>
      </c>
      <c r="I6923">
        <f t="shared" si="108"/>
        <v>0</v>
      </c>
      <c r="J6923" t="s">
        <v>3686</v>
      </c>
    </row>
    <row r="6924" spans="1:10" hidden="1">
      <c r="A6924">
        <v>51</v>
      </c>
      <c r="B6924">
        <v>0</v>
      </c>
      <c r="C6924">
        <v>5</v>
      </c>
      <c r="D6924">
        <v>5388</v>
      </c>
      <c r="E6924">
        <v>0</v>
      </c>
      <c r="F6924">
        <v>72</v>
      </c>
      <c r="G6924">
        <v>111.65</v>
      </c>
      <c r="H6924">
        <v>11169.77</v>
      </c>
      <c r="I6924">
        <f t="shared" si="108"/>
        <v>0</v>
      </c>
      <c r="J6924" t="s">
        <v>3686</v>
      </c>
    </row>
    <row r="6925" spans="1:10" hidden="1">
      <c r="A6925">
        <v>50</v>
      </c>
      <c r="B6925">
        <v>0</v>
      </c>
      <c r="C6925">
        <v>5</v>
      </c>
      <c r="D6925">
        <v>5838</v>
      </c>
      <c r="E6925">
        <v>0</v>
      </c>
      <c r="F6925">
        <v>57</v>
      </c>
      <c r="G6925">
        <v>104.9</v>
      </c>
      <c r="H6925">
        <v>7833.1</v>
      </c>
      <c r="I6925">
        <f t="shared" si="108"/>
        <v>0</v>
      </c>
      <c r="J6925" t="s">
        <v>3686</v>
      </c>
    </row>
    <row r="6926" spans="1:10" hidden="1">
      <c r="A6926">
        <v>34</v>
      </c>
      <c r="B6926">
        <v>0</v>
      </c>
      <c r="C6926">
        <v>5</v>
      </c>
      <c r="D6926">
        <v>4886</v>
      </c>
      <c r="E6926">
        <v>0</v>
      </c>
      <c r="F6926">
        <v>51</v>
      </c>
      <c r="G6926">
        <v>24.6</v>
      </c>
      <c r="H6926">
        <v>2970.85</v>
      </c>
      <c r="I6926">
        <f t="shared" si="108"/>
        <v>0</v>
      </c>
      <c r="J6926" t="s">
        <v>3686</v>
      </c>
    </row>
    <row r="6927" spans="1:10" hidden="1">
      <c r="A6927">
        <v>72</v>
      </c>
      <c r="B6927">
        <v>0</v>
      </c>
      <c r="C6927">
        <v>5</v>
      </c>
      <c r="D6927">
        <v>2444</v>
      </c>
      <c r="E6927">
        <v>0</v>
      </c>
      <c r="F6927">
        <v>22</v>
      </c>
      <c r="G6927">
        <v>78.849999999999994</v>
      </c>
      <c r="H6927">
        <v>2317.9499999999998</v>
      </c>
      <c r="I6927">
        <f t="shared" si="108"/>
        <v>0</v>
      </c>
      <c r="J6927" t="s">
        <v>3686</v>
      </c>
    </row>
    <row r="6928" spans="1:10" hidden="1">
      <c r="A6928">
        <v>68</v>
      </c>
      <c r="B6928">
        <v>0</v>
      </c>
      <c r="C6928">
        <v>5</v>
      </c>
      <c r="D6928">
        <v>4689</v>
      </c>
      <c r="E6928">
        <v>8</v>
      </c>
      <c r="F6928">
        <v>72</v>
      </c>
      <c r="G6928">
        <v>80.8</v>
      </c>
      <c r="H6928">
        <v>8253.59</v>
      </c>
      <c r="I6928">
        <f t="shared" si="108"/>
        <v>0</v>
      </c>
      <c r="J6928" t="s">
        <v>3686</v>
      </c>
    </row>
    <row r="6929" spans="1:10" hidden="1">
      <c r="A6929">
        <v>58</v>
      </c>
      <c r="B6929">
        <v>2</v>
      </c>
      <c r="C6929">
        <v>5</v>
      </c>
      <c r="D6929">
        <v>3574</v>
      </c>
      <c r="E6929">
        <v>9</v>
      </c>
      <c r="F6929">
        <v>46</v>
      </c>
      <c r="G6929">
        <v>19.95</v>
      </c>
      <c r="H6929">
        <v>2063.92</v>
      </c>
      <c r="I6929">
        <f t="shared" si="108"/>
        <v>0</v>
      </c>
      <c r="J6929" t="s">
        <v>3686</v>
      </c>
    </row>
    <row r="6930" spans="1:10" hidden="1">
      <c r="A6930">
        <v>56</v>
      </c>
      <c r="B6930">
        <v>0</v>
      </c>
      <c r="C6930">
        <v>5</v>
      </c>
      <c r="D6930">
        <v>3150</v>
      </c>
      <c r="E6930">
        <v>0</v>
      </c>
      <c r="F6930">
        <v>46</v>
      </c>
      <c r="G6930">
        <v>45.2</v>
      </c>
      <c r="H6930">
        <v>3175.13</v>
      </c>
      <c r="I6930">
        <f t="shared" si="108"/>
        <v>0</v>
      </c>
      <c r="J6930" t="s">
        <v>3686</v>
      </c>
    </row>
    <row r="6931" spans="1:10" hidden="1">
      <c r="A6931">
        <v>23</v>
      </c>
      <c r="B6931">
        <v>0</v>
      </c>
      <c r="C6931">
        <v>5</v>
      </c>
      <c r="D6931">
        <v>4518</v>
      </c>
      <c r="E6931">
        <v>1</v>
      </c>
      <c r="F6931">
        <v>71</v>
      </c>
      <c r="G6931">
        <v>80.45</v>
      </c>
      <c r="H6931">
        <v>7549.43</v>
      </c>
      <c r="I6931">
        <f t="shared" si="108"/>
        <v>0</v>
      </c>
      <c r="J6931" t="s">
        <v>3686</v>
      </c>
    </row>
    <row r="6932" spans="1:10" hidden="1">
      <c r="A6932">
        <v>40</v>
      </c>
      <c r="B6932">
        <v>0</v>
      </c>
      <c r="C6932">
        <v>5</v>
      </c>
      <c r="D6932">
        <v>4399</v>
      </c>
      <c r="E6932">
        <v>0</v>
      </c>
      <c r="F6932">
        <v>56</v>
      </c>
      <c r="G6932">
        <v>81.8</v>
      </c>
      <c r="H6932">
        <v>7298.61</v>
      </c>
      <c r="I6932">
        <f t="shared" si="108"/>
        <v>0</v>
      </c>
      <c r="J6932" t="s">
        <v>3686</v>
      </c>
    </row>
    <row r="6933" spans="1:10" hidden="1">
      <c r="A6933">
        <v>36</v>
      </c>
      <c r="B6933">
        <v>0</v>
      </c>
      <c r="C6933">
        <v>5</v>
      </c>
      <c r="D6933">
        <v>4807</v>
      </c>
      <c r="E6933">
        <v>0</v>
      </c>
      <c r="F6933">
        <v>12</v>
      </c>
      <c r="G6933">
        <v>84.6</v>
      </c>
      <c r="H6933">
        <v>1048.19</v>
      </c>
      <c r="I6933">
        <f t="shared" si="108"/>
        <v>0</v>
      </c>
      <c r="J6933" t="s">
        <v>3686</v>
      </c>
    </row>
    <row r="6934" spans="1:10" hidden="1">
      <c r="A6934">
        <v>30</v>
      </c>
      <c r="B6934">
        <v>0</v>
      </c>
      <c r="C6934">
        <v>5</v>
      </c>
      <c r="D6934">
        <v>4421</v>
      </c>
      <c r="E6934">
        <v>0</v>
      </c>
      <c r="F6934">
        <v>5</v>
      </c>
      <c r="G6934">
        <v>64</v>
      </c>
      <c r="H6934">
        <v>594.15</v>
      </c>
      <c r="I6934">
        <f t="shared" si="108"/>
        <v>0</v>
      </c>
      <c r="J6934" t="s">
        <v>3686</v>
      </c>
    </row>
    <row r="6935" spans="1:10" hidden="1">
      <c r="A6935">
        <v>55</v>
      </c>
      <c r="B6935">
        <v>0</v>
      </c>
      <c r="C6935">
        <v>5</v>
      </c>
      <c r="D6935">
        <v>3256</v>
      </c>
      <c r="E6935">
        <v>0</v>
      </c>
      <c r="F6935">
        <v>1</v>
      </c>
      <c r="G6935">
        <v>44.95</v>
      </c>
      <c r="H6935">
        <v>58.58</v>
      </c>
      <c r="I6935">
        <f t="shared" si="108"/>
        <v>0</v>
      </c>
      <c r="J6935" t="s">
        <v>3751</v>
      </c>
    </row>
    <row r="6936" spans="1:10" hidden="1">
      <c r="A6936">
        <v>31</v>
      </c>
      <c r="B6936">
        <v>0</v>
      </c>
      <c r="C6936">
        <v>5</v>
      </c>
      <c r="D6936">
        <v>3565</v>
      </c>
      <c r="E6936">
        <v>0</v>
      </c>
      <c r="F6936">
        <v>7</v>
      </c>
      <c r="G6936">
        <v>43.9</v>
      </c>
      <c r="H6936">
        <v>488.68</v>
      </c>
      <c r="I6936">
        <f t="shared" si="108"/>
        <v>0</v>
      </c>
      <c r="J6936" t="s">
        <v>3686</v>
      </c>
    </row>
    <row r="6937" spans="1:10" hidden="1">
      <c r="A6937">
        <v>37</v>
      </c>
      <c r="B6937">
        <v>0</v>
      </c>
      <c r="C6937">
        <v>5</v>
      </c>
      <c r="D6937">
        <v>2342</v>
      </c>
      <c r="E6937">
        <v>0</v>
      </c>
      <c r="F6937">
        <v>2</v>
      </c>
      <c r="G6937">
        <v>49.2</v>
      </c>
      <c r="H6937">
        <v>162.26</v>
      </c>
      <c r="I6937">
        <f t="shared" si="108"/>
        <v>0</v>
      </c>
      <c r="J6937" t="s">
        <v>3751</v>
      </c>
    </row>
    <row r="6938" spans="1:10" hidden="1">
      <c r="A6938">
        <v>61</v>
      </c>
      <c r="B6938">
        <v>0</v>
      </c>
      <c r="C6938">
        <v>5</v>
      </c>
      <c r="D6938">
        <v>3803</v>
      </c>
      <c r="E6938">
        <v>2</v>
      </c>
      <c r="F6938">
        <v>17</v>
      </c>
      <c r="G6938">
        <v>102.55</v>
      </c>
      <c r="H6938">
        <v>1914.37</v>
      </c>
      <c r="I6938">
        <f t="shared" si="108"/>
        <v>0</v>
      </c>
      <c r="J6938" t="s">
        <v>3686</v>
      </c>
    </row>
    <row r="6939" spans="1:10" hidden="1">
      <c r="A6939">
        <v>41</v>
      </c>
      <c r="B6939">
        <v>0</v>
      </c>
      <c r="C6939">
        <v>5</v>
      </c>
      <c r="D6939">
        <v>5406</v>
      </c>
      <c r="E6939">
        <v>7</v>
      </c>
      <c r="F6939">
        <v>72</v>
      </c>
      <c r="G6939">
        <v>97.7</v>
      </c>
      <c r="H6939">
        <v>8928.18</v>
      </c>
      <c r="I6939">
        <f t="shared" si="108"/>
        <v>0</v>
      </c>
      <c r="J6939" t="s">
        <v>3686</v>
      </c>
    </row>
    <row r="6940" spans="1:10" hidden="1">
      <c r="A6940">
        <v>44</v>
      </c>
      <c r="B6940">
        <v>0</v>
      </c>
      <c r="C6940">
        <v>5</v>
      </c>
      <c r="D6940">
        <v>6144</v>
      </c>
      <c r="E6940">
        <v>5</v>
      </c>
      <c r="F6940">
        <v>50</v>
      </c>
      <c r="G6940">
        <v>75.7</v>
      </c>
      <c r="H6940">
        <v>4349.7</v>
      </c>
      <c r="I6940">
        <f t="shared" si="108"/>
        <v>0</v>
      </c>
      <c r="J6940" t="s">
        <v>3686</v>
      </c>
    </row>
    <row r="6941" spans="1:10" hidden="1">
      <c r="A6941">
        <v>58</v>
      </c>
      <c r="B6941">
        <v>0</v>
      </c>
      <c r="C6941">
        <v>5</v>
      </c>
      <c r="D6941">
        <v>3619</v>
      </c>
      <c r="E6941">
        <v>0</v>
      </c>
      <c r="F6941">
        <v>23</v>
      </c>
      <c r="G6941">
        <v>79.099999999999994</v>
      </c>
      <c r="H6941">
        <v>2132.89</v>
      </c>
      <c r="I6941">
        <f t="shared" si="108"/>
        <v>0</v>
      </c>
      <c r="J6941" t="s">
        <v>3686</v>
      </c>
    </row>
    <row r="6942" spans="1:10" hidden="1">
      <c r="A6942">
        <v>26</v>
      </c>
      <c r="B6942">
        <v>0</v>
      </c>
      <c r="C6942">
        <v>5</v>
      </c>
      <c r="D6942">
        <v>6186</v>
      </c>
      <c r="E6942">
        <v>0</v>
      </c>
      <c r="F6942">
        <v>60</v>
      </c>
      <c r="G6942">
        <v>104.7</v>
      </c>
      <c r="H6942">
        <v>8612</v>
      </c>
      <c r="I6942">
        <f t="shared" si="108"/>
        <v>0</v>
      </c>
      <c r="J6942" t="s">
        <v>3686</v>
      </c>
    </row>
    <row r="6943" spans="1:10" hidden="1">
      <c r="A6943">
        <v>40</v>
      </c>
      <c r="B6943">
        <v>2</v>
      </c>
      <c r="C6943">
        <v>5</v>
      </c>
      <c r="D6943">
        <v>5870</v>
      </c>
      <c r="E6943">
        <v>2</v>
      </c>
      <c r="F6943">
        <v>58</v>
      </c>
      <c r="G6943">
        <v>105.05</v>
      </c>
      <c r="H6943">
        <v>7966.41</v>
      </c>
      <c r="I6943">
        <f t="shared" si="108"/>
        <v>0</v>
      </c>
      <c r="J6943" t="s">
        <v>3686</v>
      </c>
    </row>
    <row r="6944" spans="1:10" hidden="1">
      <c r="A6944">
        <v>22</v>
      </c>
      <c r="B6944">
        <v>0</v>
      </c>
      <c r="C6944">
        <v>5</v>
      </c>
      <c r="D6944">
        <v>5552</v>
      </c>
      <c r="E6944">
        <v>0</v>
      </c>
      <c r="F6944">
        <v>6</v>
      </c>
      <c r="G6944">
        <v>49.5</v>
      </c>
      <c r="H6944">
        <v>473.26</v>
      </c>
      <c r="I6944">
        <f t="shared" si="108"/>
        <v>0</v>
      </c>
      <c r="J6944" t="s">
        <v>3686</v>
      </c>
    </row>
    <row r="6945" spans="1:10" hidden="1">
      <c r="A6945">
        <v>23</v>
      </c>
      <c r="B6945">
        <v>2</v>
      </c>
      <c r="C6945">
        <v>5</v>
      </c>
      <c r="D6945">
        <v>4403</v>
      </c>
      <c r="E6945">
        <v>0</v>
      </c>
      <c r="F6945">
        <v>18</v>
      </c>
      <c r="G6945">
        <v>45.65</v>
      </c>
      <c r="H6945">
        <v>1400.46</v>
      </c>
      <c r="I6945">
        <f t="shared" si="108"/>
        <v>0</v>
      </c>
      <c r="J6945" t="s">
        <v>3686</v>
      </c>
    </row>
    <row r="6946" spans="1:10" hidden="1">
      <c r="A6946">
        <v>33</v>
      </c>
      <c r="B6946">
        <v>0</v>
      </c>
      <c r="C6946">
        <v>5</v>
      </c>
      <c r="D6946">
        <v>4934</v>
      </c>
      <c r="E6946">
        <v>7</v>
      </c>
      <c r="F6946">
        <v>67</v>
      </c>
      <c r="G6946">
        <v>20.05</v>
      </c>
      <c r="H6946">
        <v>4565.37</v>
      </c>
      <c r="I6946">
        <f t="shared" si="108"/>
        <v>0</v>
      </c>
      <c r="J6946" t="s">
        <v>3686</v>
      </c>
    </row>
    <row r="6947" spans="1:10" hidden="1">
      <c r="A6947">
        <v>60</v>
      </c>
      <c r="B6947">
        <v>0</v>
      </c>
      <c r="C6947">
        <v>5</v>
      </c>
      <c r="D6947">
        <v>5811</v>
      </c>
      <c r="E6947">
        <v>0</v>
      </c>
      <c r="F6947">
        <v>9</v>
      </c>
      <c r="G6947">
        <v>79.55</v>
      </c>
      <c r="H6947">
        <v>952.2</v>
      </c>
      <c r="I6947">
        <f t="shared" si="108"/>
        <v>0</v>
      </c>
      <c r="J6947" t="s">
        <v>3686</v>
      </c>
    </row>
    <row r="6948" spans="1:10" hidden="1">
      <c r="A6948">
        <v>58</v>
      </c>
      <c r="B6948">
        <v>1</v>
      </c>
      <c r="C6948">
        <v>5</v>
      </c>
      <c r="D6948">
        <v>3172</v>
      </c>
      <c r="E6948">
        <v>1</v>
      </c>
      <c r="F6948">
        <v>4</v>
      </c>
      <c r="G6948">
        <v>20.85</v>
      </c>
      <c r="H6948">
        <v>222.46</v>
      </c>
      <c r="I6948">
        <f t="shared" si="108"/>
        <v>0</v>
      </c>
      <c r="J6948" t="s">
        <v>3686</v>
      </c>
    </row>
    <row r="6949" spans="1:10" hidden="1">
      <c r="A6949">
        <v>65</v>
      </c>
      <c r="B6949">
        <v>3</v>
      </c>
      <c r="C6949">
        <v>5</v>
      </c>
      <c r="D6949">
        <v>5320</v>
      </c>
      <c r="E6949">
        <v>1</v>
      </c>
      <c r="F6949">
        <v>52</v>
      </c>
      <c r="G6949">
        <v>24.8</v>
      </c>
      <c r="H6949">
        <v>3326.26</v>
      </c>
      <c r="I6949">
        <f t="shared" si="108"/>
        <v>0</v>
      </c>
      <c r="J6949" t="s">
        <v>3686</v>
      </c>
    </row>
    <row r="6950" spans="1:10" hidden="1">
      <c r="A6950">
        <v>73</v>
      </c>
      <c r="B6950">
        <v>0</v>
      </c>
      <c r="C6950">
        <v>5</v>
      </c>
      <c r="D6950">
        <v>5359</v>
      </c>
      <c r="E6950">
        <v>10</v>
      </c>
      <c r="F6950">
        <v>60</v>
      </c>
      <c r="G6950">
        <v>60.2</v>
      </c>
      <c r="H6950">
        <v>3582.4</v>
      </c>
      <c r="I6950">
        <f t="shared" si="108"/>
        <v>0</v>
      </c>
      <c r="J6950" t="s">
        <v>3686</v>
      </c>
    </row>
    <row r="6951" spans="1:10" hidden="1">
      <c r="A6951">
        <v>27</v>
      </c>
      <c r="B6951">
        <v>0</v>
      </c>
      <c r="C6951">
        <v>5</v>
      </c>
      <c r="D6951">
        <v>4145</v>
      </c>
      <c r="E6951">
        <v>0</v>
      </c>
      <c r="F6951">
        <v>50</v>
      </c>
      <c r="G6951">
        <v>69.5</v>
      </c>
      <c r="H6951">
        <v>4764.47</v>
      </c>
      <c r="I6951">
        <f t="shared" si="108"/>
        <v>0</v>
      </c>
      <c r="J6951" t="s">
        <v>3686</v>
      </c>
    </row>
    <row r="6952" spans="1:10" hidden="1">
      <c r="A6952">
        <v>42</v>
      </c>
      <c r="B6952">
        <v>0</v>
      </c>
      <c r="C6952">
        <v>5</v>
      </c>
      <c r="D6952">
        <v>4404</v>
      </c>
      <c r="E6952">
        <v>0</v>
      </c>
      <c r="F6952">
        <v>20</v>
      </c>
      <c r="G6952">
        <v>19.7</v>
      </c>
      <c r="H6952">
        <v>724.35</v>
      </c>
      <c r="I6952">
        <f t="shared" si="108"/>
        <v>0</v>
      </c>
      <c r="J6952" t="s">
        <v>3686</v>
      </c>
    </row>
    <row r="6953" spans="1:10" hidden="1">
      <c r="A6953">
        <v>34</v>
      </c>
      <c r="B6953">
        <v>0</v>
      </c>
      <c r="C6953">
        <v>5</v>
      </c>
      <c r="D6953">
        <v>5224</v>
      </c>
      <c r="E6953">
        <v>2</v>
      </c>
      <c r="F6953">
        <v>71</v>
      </c>
      <c r="G6953">
        <v>58.25</v>
      </c>
      <c r="H6953">
        <v>4145.8999999999996</v>
      </c>
      <c r="I6953">
        <f t="shared" si="108"/>
        <v>0</v>
      </c>
      <c r="J6953" t="s">
        <v>3686</v>
      </c>
    </row>
    <row r="6954" spans="1:10" hidden="1">
      <c r="A6954">
        <v>63</v>
      </c>
      <c r="B6954">
        <v>3</v>
      </c>
      <c r="C6954">
        <v>5</v>
      </c>
      <c r="D6954">
        <v>4131</v>
      </c>
      <c r="E6954">
        <v>5</v>
      </c>
      <c r="F6954">
        <v>69</v>
      </c>
      <c r="G6954">
        <v>19.7</v>
      </c>
      <c r="H6954">
        <v>4045.81</v>
      </c>
      <c r="I6954">
        <f t="shared" si="108"/>
        <v>0</v>
      </c>
      <c r="J6954" t="s">
        <v>3686</v>
      </c>
    </row>
    <row r="6955" spans="1:10" hidden="1">
      <c r="A6955">
        <v>49</v>
      </c>
      <c r="B6955">
        <v>0</v>
      </c>
      <c r="C6955">
        <v>5</v>
      </c>
      <c r="D6955">
        <v>5050</v>
      </c>
      <c r="E6955">
        <v>10</v>
      </c>
      <c r="F6955">
        <v>72</v>
      </c>
      <c r="G6955">
        <v>78.95</v>
      </c>
      <c r="H6955">
        <v>7605.03</v>
      </c>
      <c r="I6955">
        <f t="shared" si="108"/>
        <v>0</v>
      </c>
      <c r="J6955" t="s">
        <v>3686</v>
      </c>
    </row>
    <row r="6956" spans="1:10" hidden="1">
      <c r="A6956">
        <v>40</v>
      </c>
      <c r="B6956">
        <v>0</v>
      </c>
      <c r="C6956">
        <v>5</v>
      </c>
      <c r="D6956">
        <v>4309</v>
      </c>
      <c r="E6956">
        <v>0</v>
      </c>
      <c r="F6956">
        <v>65</v>
      </c>
      <c r="G6956">
        <v>19.55</v>
      </c>
      <c r="H6956">
        <v>4124.1499999999996</v>
      </c>
      <c r="I6956">
        <f t="shared" si="108"/>
        <v>0</v>
      </c>
      <c r="J6956" t="s">
        <v>3686</v>
      </c>
    </row>
    <row r="6957" spans="1:10" hidden="1">
      <c r="A6957">
        <v>47</v>
      </c>
      <c r="B6957">
        <v>2</v>
      </c>
      <c r="C6957">
        <v>5</v>
      </c>
      <c r="D6957">
        <v>5243</v>
      </c>
      <c r="E6957">
        <v>9</v>
      </c>
      <c r="F6957">
        <v>56</v>
      </c>
      <c r="G6957">
        <v>24.95</v>
      </c>
      <c r="H6957">
        <v>3096.26</v>
      </c>
      <c r="I6957">
        <f t="shared" si="108"/>
        <v>0</v>
      </c>
      <c r="J6957" t="s">
        <v>3686</v>
      </c>
    </row>
    <row r="6958" spans="1:10" hidden="1">
      <c r="A6958">
        <v>56</v>
      </c>
      <c r="B6958">
        <v>0</v>
      </c>
      <c r="C6958">
        <v>5</v>
      </c>
      <c r="D6958">
        <v>4676</v>
      </c>
      <c r="E6958">
        <v>0</v>
      </c>
      <c r="F6958">
        <v>4</v>
      </c>
      <c r="G6958">
        <v>20.7</v>
      </c>
      <c r="H6958">
        <v>254.53</v>
      </c>
      <c r="I6958">
        <f t="shared" si="108"/>
        <v>0</v>
      </c>
      <c r="J6958" t="s">
        <v>3686</v>
      </c>
    </row>
    <row r="6959" spans="1:10" hidden="1">
      <c r="A6959">
        <v>34</v>
      </c>
      <c r="B6959">
        <v>3</v>
      </c>
      <c r="C6959">
        <v>5</v>
      </c>
      <c r="D6959">
        <v>3265</v>
      </c>
      <c r="E6959">
        <v>1</v>
      </c>
      <c r="F6959">
        <v>42</v>
      </c>
      <c r="G6959">
        <v>100.4</v>
      </c>
      <c r="H6959">
        <v>4832.8500000000004</v>
      </c>
      <c r="I6959">
        <f t="shared" si="108"/>
        <v>0</v>
      </c>
      <c r="J6959" t="s">
        <v>3686</v>
      </c>
    </row>
    <row r="6960" spans="1:10" hidden="1">
      <c r="A6960">
        <v>40</v>
      </c>
      <c r="B6960">
        <v>0</v>
      </c>
      <c r="C6960">
        <v>5</v>
      </c>
      <c r="D6960">
        <v>4883</v>
      </c>
      <c r="E6960">
        <v>0</v>
      </c>
      <c r="F6960">
        <v>13</v>
      </c>
      <c r="G6960">
        <v>20.399999999999999</v>
      </c>
      <c r="H6960">
        <v>346.58</v>
      </c>
      <c r="I6960">
        <f t="shared" si="108"/>
        <v>0</v>
      </c>
      <c r="J6960" t="s">
        <v>3686</v>
      </c>
    </row>
    <row r="6961" spans="1:10" hidden="1">
      <c r="A6961">
        <v>28</v>
      </c>
      <c r="B6961">
        <v>1</v>
      </c>
      <c r="C6961">
        <v>5</v>
      </c>
      <c r="D6961">
        <v>4134</v>
      </c>
      <c r="E6961">
        <v>0</v>
      </c>
      <c r="F6961">
        <v>25</v>
      </c>
      <c r="G6961">
        <v>19.899999999999999</v>
      </c>
      <c r="H6961">
        <v>977.2</v>
      </c>
      <c r="I6961">
        <f t="shared" si="108"/>
        <v>0</v>
      </c>
      <c r="J6961" t="s">
        <v>3686</v>
      </c>
    </row>
    <row r="6962" spans="1:10" hidden="1">
      <c r="A6962">
        <v>42</v>
      </c>
      <c r="B6962">
        <v>1</v>
      </c>
      <c r="C6962">
        <v>5</v>
      </c>
      <c r="D6962">
        <v>5320</v>
      </c>
      <c r="E6962">
        <v>10</v>
      </c>
      <c r="F6962">
        <v>42</v>
      </c>
      <c r="G6962">
        <v>20.7</v>
      </c>
      <c r="H6962">
        <v>2173.69</v>
      </c>
      <c r="I6962">
        <f t="shared" si="108"/>
        <v>0</v>
      </c>
      <c r="J6962" t="s">
        <v>3686</v>
      </c>
    </row>
    <row r="6963" spans="1:10" hidden="1">
      <c r="A6963">
        <v>23</v>
      </c>
      <c r="B6963">
        <v>0</v>
      </c>
      <c r="C6963">
        <v>5</v>
      </c>
      <c r="D6963">
        <v>5842</v>
      </c>
      <c r="E6963">
        <v>0</v>
      </c>
      <c r="F6963">
        <v>19</v>
      </c>
      <c r="G6963">
        <v>44.9</v>
      </c>
      <c r="H6963">
        <v>1495.34</v>
      </c>
      <c r="I6963">
        <f t="shared" si="108"/>
        <v>0</v>
      </c>
      <c r="J6963" t="s">
        <v>3686</v>
      </c>
    </row>
    <row r="6964" spans="1:10" hidden="1">
      <c r="A6964">
        <v>47</v>
      </c>
      <c r="B6964">
        <v>0</v>
      </c>
      <c r="C6964">
        <v>5</v>
      </c>
      <c r="D6964">
        <v>2221</v>
      </c>
      <c r="E6964">
        <v>0</v>
      </c>
      <c r="F6964">
        <v>17</v>
      </c>
      <c r="G6964">
        <v>19.95</v>
      </c>
      <c r="H6964">
        <v>751.07</v>
      </c>
      <c r="I6964">
        <f t="shared" si="108"/>
        <v>0</v>
      </c>
      <c r="J6964" t="s">
        <v>3686</v>
      </c>
    </row>
    <row r="6965" spans="1:10" hidden="1">
      <c r="A6965">
        <v>59</v>
      </c>
      <c r="B6965">
        <v>0</v>
      </c>
      <c r="C6965">
        <v>5</v>
      </c>
      <c r="D6965">
        <v>3591</v>
      </c>
      <c r="E6965">
        <v>7</v>
      </c>
      <c r="F6965">
        <v>17</v>
      </c>
      <c r="G6965">
        <v>80.5</v>
      </c>
      <c r="H6965">
        <v>2130.9699999999998</v>
      </c>
      <c r="I6965">
        <f t="shared" si="108"/>
        <v>0</v>
      </c>
      <c r="J6965" t="s">
        <v>3686</v>
      </c>
    </row>
    <row r="6966" spans="1:10" hidden="1">
      <c r="A6966">
        <v>33</v>
      </c>
      <c r="B6966">
        <v>0</v>
      </c>
      <c r="C6966">
        <v>5</v>
      </c>
      <c r="D6966">
        <v>5761</v>
      </c>
      <c r="E6966">
        <v>0</v>
      </c>
      <c r="F6966">
        <v>6</v>
      </c>
      <c r="G6966">
        <v>20.149999999999999</v>
      </c>
      <c r="H6966">
        <v>172.08</v>
      </c>
      <c r="I6966">
        <f t="shared" si="108"/>
        <v>0</v>
      </c>
      <c r="J6966" t="s">
        <v>3686</v>
      </c>
    </row>
    <row r="6967" spans="1:10" hidden="1">
      <c r="A6967">
        <v>23</v>
      </c>
      <c r="B6967">
        <v>0</v>
      </c>
      <c r="C6967">
        <v>5</v>
      </c>
      <c r="D6967">
        <v>5891</v>
      </c>
      <c r="E6967">
        <v>8</v>
      </c>
      <c r="F6967">
        <v>34</v>
      </c>
      <c r="G6967">
        <v>100.85</v>
      </c>
      <c r="H6967">
        <v>4668</v>
      </c>
      <c r="I6967">
        <f t="shared" si="108"/>
        <v>0</v>
      </c>
      <c r="J6967" t="s">
        <v>3686</v>
      </c>
    </row>
    <row r="6968" spans="1:10" hidden="1">
      <c r="A6968">
        <v>31</v>
      </c>
      <c r="B6968">
        <v>2</v>
      </c>
      <c r="C6968">
        <v>5</v>
      </c>
      <c r="D6968">
        <v>5749</v>
      </c>
      <c r="E6968">
        <v>10</v>
      </c>
      <c r="F6968">
        <v>19</v>
      </c>
      <c r="G6968">
        <v>50.1</v>
      </c>
      <c r="H6968">
        <v>1210.3800000000001</v>
      </c>
      <c r="I6968">
        <f t="shared" si="108"/>
        <v>0</v>
      </c>
      <c r="J6968" t="s">
        <v>3686</v>
      </c>
    </row>
    <row r="6969" spans="1:10" hidden="1">
      <c r="A6969">
        <v>56</v>
      </c>
      <c r="B6969">
        <v>1</v>
      </c>
      <c r="C6969">
        <v>5</v>
      </c>
      <c r="D6969">
        <v>3851</v>
      </c>
      <c r="E6969">
        <v>5</v>
      </c>
      <c r="F6969">
        <v>15</v>
      </c>
      <c r="G6969">
        <v>76.5</v>
      </c>
      <c r="H6969">
        <v>1752.15</v>
      </c>
      <c r="I6969">
        <f t="shared" si="108"/>
        <v>0</v>
      </c>
      <c r="J6969" t="s">
        <v>3686</v>
      </c>
    </row>
    <row r="6970" spans="1:10" hidden="1">
      <c r="A6970">
        <v>21</v>
      </c>
      <c r="B6970">
        <v>0</v>
      </c>
      <c r="C6970">
        <v>5</v>
      </c>
      <c r="D6970">
        <v>4643</v>
      </c>
      <c r="E6970">
        <v>0</v>
      </c>
      <c r="F6970">
        <v>33</v>
      </c>
      <c r="G6970">
        <v>100</v>
      </c>
      <c r="H6970">
        <v>3867.41</v>
      </c>
      <c r="I6970">
        <f t="shared" si="108"/>
        <v>0</v>
      </c>
      <c r="J6970" t="s">
        <v>3686</v>
      </c>
    </row>
    <row r="6971" spans="1:10" hidden="1">
      <c r="A6971">
        <v>51</v>
      </c>
      <c r="B6971">
        <v>2</v>
      </c>
      <c r="C6971">
        <v>5</v>
      </c>
      <c r="D6971">
        <v>4882</v>
      </c>
      <c r="E6971">
        <v>5</v>
      </c>
      <c r="F6971">
        <v>43</v>
      </c>
      <c r="G6971">
        <v>20</v>
      </c>
      <c r="H6971">
        <v>2331.5500000000002</v>
      </c>
      <c r="I6971">
        <f t="shared" si="108"/>
        <v>0</v>
      </c>
      <c r="J6971" t="s">
        <v>3686</v>
      </c>
    </row>
    <row r="6972" spans="1:10" hidden="1">
      <c r="A6972">
        <v>63</v>
      </c>
      <c r="B6972">
        <v>0</v>
      </c>
      <c r="C6972">
        <v>5</v>
      </c>
      <c r="D6972">
        <v>5804</v>
      </c>
      <c r="E6972">
        <v>9</v>
      </c>
      <c r="F6972">
        <v>32</v>
      </c>
      <c r="G6972">
        <v>93.5</v>
      </c>
      <c r="H6972">
        <v>4364.08</v>
      </c>
      <c r="I6972">
        <f t="shared" si="108"/>
        <v>0</v>
      </c>
      <c r="J6972" t="s">
        <v>3686</v>
      </c>
    </row>
    <row r="6973" spans="1:10" hidden="1">
      <c r="A6973">
        <v>44</v>
      </c>
      <c r="B6973">
        <v>0</v>
      </c>
      <c r="C6973">
        <v>5</v>
      </c>
      <c r="D6973">
        <v>5526</v>
      </c>
      <c r="E6973">
        <v>0</v>
      </c>
      <c r="F6973">
        <v>1</v>
      </c>
      <c r="G6973">
        <v>20.2</v>
      </c>
      <c r="H6973">
        <v>44.68</v>
      </c>
      <c r="I6973">
        <f t="shared" si="108"/>
        <v>0</v>
      </c>
      <c r="J6973" t="s">
        <v>3751</v>
      </c>
    </row>
    <row r="6974" spans="1:10" hidden="1">
      <c r="A6974">
        <v>51</v>
      </c>
      <c r="B6974">
        <v>0</v>
      </c>
      <c r="C6974">
        <v>5</v>
      </c>
      <c r="D6974">
        <v>3055</v>
      </c>
      <c r="E6974">
        <v>0</v>
      </c>
      <c r="F6974">
        <v>29</v>
      </c>
      <c r="G6974">
        <v>100.55</v>
      </c>
      <c r="H6974">
        <v>4378.13</v>
      </c>
      <c r="I6974">
        <f t="shared" si="108"/>
        <v>0</v>
      </c>
      <c r="J6974" t="s">
        <v>3686</v>
      </c>
    </row>
    <row r="6975" spans="1:10" hidden="1">
      <c r="A6975">
        <v>78</v>
      </c>
      <c r="B6975">
        <v>1</v>
      </c>
      <c r="C6975">
        <v>5</v>
      </c>
      <c r="D6975">
        <v>4315</v>
      </c>
      <c r="E6975">
        <v>0</v>
      </c>
      <c r="F6975">
        <v>3</v>
      </c>
      <c r="G6975">
        <v>26.4</v>
      </c>
      <c r="H6975">
        <v>222.86</v>
      </c>
      <c r="I6975">
        <f t="shared" si="108"/>
        <v>0</v>
      </c>
      <c r="J6975" t="s">
        <v>3751</v>
      </c>
    </row>
    <row r="6976" spans="1:10" hidden="1">
      <c r="A6976">
        <v>35</v>
      </c>
      <c r="B6976">
        <v>0</v>
      </c>
      <c r="C6976">
        <v>5</v>
      </c>
      <c r="D6976">
        <v>2021</v>
      </c>
      <c r="E6976">
        <v>7</v>
      </c>
      <c r="F6976">
        <v>47</v>
      </c>
      <c r="G6976">
        <v>19.649999999999999</v>
      </c>
      <c r="H6976">
        <v>1280.48</v>
      </c>
      <c r="I6976">
        <f t="shared" si="108"/>
        <v>0</v>
      </c>
      <c r="J6976" t="s">
        <v>3686</v>
      </c>
    </row>
    <row r="6977" spans="1:10" hidden="1">
      <c r="A6977">
        <v>46</v>
      </c>
      <c r="B6977">
        <v>3</v>
      </c>
      <c r="C6977">
        <v>5</v>
      </c>
      <c r="D6977">
        <v>4430</v>
      </c>
      <c r="E6977">
        <v>0</v>
      </c>
      <c r="F6977">
        <v>3</v>
      </c>
      <c r="G6977">
        <v>19.95</v>
      </c>
      <c r="H6977">
        <v>73.75</v>
      </c>
      <c r="I6977">
        <f t="shared" si="108"/>
        <v>0</v>
      </c>
      <c r="J6977" t="s">
        <v>3751</v>
      </c>
    </row>
    <row r="6978" spans="1:10" hidden="1">
      <c r="A6978">
        <v>44</v>
      </c>
      <c r="B6978">
        <v>0</v>
      </c>
      <c r="C6978">
        <v>5</v>
      </c>
      <c r="D6978">
        <v>4986</v>
      </c>
      <c r="E6978">
        <v>0</v>
      </c>
      <c r="F6978">
        <v>64</v>
      </c>
      <c r="G6978">
        <v>100.3</v>
      </c>
      <c r="H6978">
        <v>7240.6</v>
      </c>
      <c r="I6978">
        <f t="shared" ref="I6978:I7041" si="109">IF(J6978="Churned",1,0)</f>
        <v>0</v>
      </c>
      <c r="J6978" t="s">
        <v>3686</v>
      </c>
    </row>
    <row r="6979" spans="1:10" hidden="1">
      <c r="A6979">
        <v>63</v>
      </c>
      <c r="B6979">
        <v>0</v>
      </c>
      <c r="C6979">
        <v>5</v>
      </c>
      <c r="D6979">
        <v>5811</v>
      </c>
      <c r="E6979">
        <v>0</v>
      </c>
      <c r="F6979">
        <v>20</v>
      </c>
      <c r="G6979">
        <v>19.350000000000001</v>
      </c>
      <c r="H6979">
        <v>651.75</v>
      </c>
      <c r="I6979">
        <f t="shared" si="109"/>
        <v>0</v>
      </c>
      <c r="J6979" t="s">
        <v>3686</v>
      </c>
    </row>
    <row r="6980" spans="1:10" hidden="1">
      <c r="A6980">
        <v>38</v>
      </c>
      <c r="B6980">
        <v>0</v>
      </c>
      <c r="C6980">
        <v>5</v>
      </c>
      <c r="D6980">
        <v>4742</v>
      </c>
      <c r="E6980">
        <v>10</v>
      </c>
      <c r="F6980">
        <v>71</v>
      </c>
      <c r="G6980">
        <v>24.45</v>
      </c>
      <c r="H6980">
        <v>4024.6</v>
      </c>
      <c r="I6980">
        <f t="shared" si="109"/>
        <v>0</v>
      </c>
      <c r="J6980" t="s">
        <v>3686</v>
      </c>
    </row>
    <row r="6981" spans="1:10" hidden="1">
      <c r="A6981">
        <v>51</v>
      </c>
      <c r="B6981">
        <v>2</v>
      </c>
      <c r="C6981">
        <v>5</v>
      </c>
      <c r="D6981">
        <v>4854</v>
      </c>
      <c r="E6981">
        <v>3</v>
      </c>
      <c r="F6981">
        <v>41</v>
      </c>
      <c r="G6981">
        <v>109.1</v>
      </c>
      <c r="H6981">
        <v>5291.06</v>
      </c>
      <c r="I6981">
        <f t="shared" si="109"/>
        <v>0</v>
      </c>
      <c r="J6981" t="s">
        <v>3686</v>
      </c>
    </row>
    <row r="6982" spans="1:10" hidden="1">
      <c r="A6982">
        <v>32</v>
      </c>
      <c r="B6982">
        <v>0</v>
      </c>
      <c r="C6982">
        <v>5</v>
      </c>
      <c r="D6982">
        <v>2168</v>
      </c>
      <c r="E6982">
        <v>4</v>
      </c>
      <c r="F6982">
        <v>14</v>
      </c>
      <c r="G6982">
        <v>48.8</v>
      </c>
      <c r="H6982">
        <v>963.16</v>
      </c>
      <c r="I6982">
        <f t="shared" si="109"/>
        <v>0</v>
      </c>
      <c r="J6982" t="s">
        <v>3686</v>
      </c>
    </row>
    <row r="6983" spans="1:10" hidden="1">
      <c r="A6983">
        <v>59</v>
      </c>
      <c r="B6983">
        <v>0</v>
      </c>
      <c r="C6983">
        <v>5</v>
      </c>
      <c r="D6983">
        <v>2185</v>
      </c>
      <c r="E6983">
        <v>3</v>
      </c>
      <c r="F6983">
        <v>17</v>
      </c>
      <c r="G6983">
        <v>19.350000000000001</v>
      </c>
      <c r="H6983">
        <v>324.31</v>
      </c>
      <c r="I6983">
        <f t="shared" si="109"/>
        <v>0</v>
      </c>
      <c r="J6983" t="s">
        <v>3686</v>
      </c>
    </row>
    <row r="6984" spans="1:10" hidden="1">
      <c r="A6984">
        <v>28</v>
      </c>
      <c r="B6984">
        <v>0</v>
      </c>
      <c r="C6984">
        <v>5</v>
      </c>
      <c r="D6984">
        <v>5118</v>
      </c>
      <c r="E6984">
        <v>1</v>
      </c>
      <c r="F6984">
        <v>40</v>
      </c>
      <c r="G6984">
        <v>106</v>
      </c>
      <c r="H6984">
        <v>5310.03</v>
      </c>
      <c r="I6984">
        <f t="shared" si="109"/>
        <v>0</v>
      </c>
      <c r="J6984" t="s">
        <v>3686</v>
      </c>
    </row>
    <row r="6985" spans="1:10" hidden="1">
      <c r="A6985">
        <v>39</v>
      </c>
      <c r="B6985">
        <v>2</v>
      </c>
      <c r="C6985">
        <v>5</v>
      </c>
      <c r="D6985">
        <v>5596</v>
      </c>
      <c r="E6985">
        <v>1</v>
      </c>
      <c r="F6985">
        <v>46</v>
      </c>
      <c r="G6985">
        <v>19.25</v>
      </c>
      <c r="H6985">
        <v>1983.38</v>
      </c>
      <c r="I6985">
        <f t="shared" si="109"/>
        <v>0</v>
      </c>
      <c r="J6985" t="s">
        <v>3686</v>
      </c>
    </row>
    <row r="6986" spans="1:10" hidden="1">
      <c r="A6986">
        <v>33</v>
      </c>
      <c r="B6986">
        <v>0</v>
      </c>
      <c r="C6986">
        <v>5</v>
      </c>
      <c r="D6986">
        <v>5049</v>
      </c>
      <c r="E6986">
        <v>10</v>
      </c>
      <c r="F6986">
        <v>62</v>
      </c>
      <c r="G6986">
        <v>101.35</v>
      </c>
      <c r="H6986">
        <v>7098.42</v>
      </c>
      <c r="I6986">
        <f t="shared" si="109"/>
        <v>0</v>
      </c>
      <c r="J6986" t="s">
        <v>3686</v>
      </c>
    </row>
    <row r="6987" spans="1:10" hidden="1">
      <c r="A6987">
        <v>37</v>
      </c>
      <c r="B6987">
        <v>0</v>
      </c>
      <c r="C6987">
        <v>5</v>
      </c>
      <c r="D6987">
        <v>6166</v>
      </c>
      <c r="E6987">
        <v>4</v>
      </c>
      <c r="F6987">
        <v>71</v>
      </c>
      <c r="G6987">
        <v>23.85</v>
      </c>
      <c r="H6987">
        <v>3176.59</v>
      </c>
      <c r="I6987">
        <f t="shared" si="109"/>
        <v>0</v>
      </c>
      <c r="J6987" t="s">
        <v>3686</v>
      </c>
    </row>
    <row r="6988" spans="1:10" hidden="1">
      <c r="A6988">
        <v>52</v>
      </c>
      <c r="B6988">
        <v>0</v>
      </c>
      <c r="C6988">
        <v>5</v>
      </c>
      <c r="D6988">
        <v>5458</v>
      </c>
      <c r="E6988">
        <v>0</v>
      </c>
      <c r="F6988">
        <v>51</v>
      </c>
      <c r="G6988">
        <v>24.95</v>
      </c>
      <c r="H6988">
        <v>3549.85</v>
      </c>
      <c r="I6988">
        <f t="shared" si="109"/>
        <v>0</v>
      </c>
      <c r="J6988" t="s">
        <v>3686</v>
      </c>
    </row>
    <row r="6989" spans="1:10" hidden="1">
      <c r="A6989">
        <v>30</v>
      </c>
      <c r="B6989">
        <v>0</v>
      </c>
      <c r="C6989">
        <v>5</v>
      </c>
      <c r="D6989">
        <v>2868</v>
      </c>
      <c r="E6989">
        <v>0</v>
      </c>
      <c r="F6989">
        <v>12</v>
      </c>
      <c r="G6989">
        <v>19.3</v>
      </c>
      <c r="H6989">
        <v>730.11</v>
      </c>
      <c r="I6989">
        <f t="shared" si="109"/>
        <v>0</v>
      </c>
      <c r="J6989" t="s">
        <v>3686</v>
      </c>
    </row>
    <row r="6990" spans="1:10" hidden="1">
      <c r="A6990">
        <v>55</v>
      </c>
      <c r="B6990">
        <v>3</v>
      </c>
      <c r="C6990">
        <v>5</v>
      </c>
      <c r="D6990">
        <v>2616</v>
      </c>
      <c r="E6990">
        <v>0</v>
      </c>
      <c r="F6990">
        <v>4</v>
      </c>
      <c r="G6990">
        <v>25.45</v>
      </c>
      <c r="H6990">
        <v>240.08</v>
      </c>
      <c r="I6990">
        <f t="shared" si="109"/>
        <v>0</v>
      </c>
      <c r="J6990" t="s">
        <v>3686</v>
      </c>
    </row>
    <row r="6991" spans="1:10" hidden="1">
      <c r="A6991">
        <v>56</v>
      </c>
      <c r="B6991">
        <v>0</v>
      </c>
      <c r="C6991">
        <v>5</v>
      </c>
      <c r="D6991">
        <v>3509</v>
      </c>
      <c r="E6991">
        <v>4</v>
      </c>
      <c r="F6991">
        <v>10</v>
      </c>
      <c r="G6991">
        <v>20.100000000000001</v>
      </c>
      <c r="H6991">
        <v>324.8</v>
      </c>
      <c r="I6991">
        <f t="shared" si="109"/>
        <v>0</v>
      </c>
      <c r="J6991" t="s">
        <v>3686</v>
      </c>
    </row>
    <row r="6992" spans="1:10" hidden="1">
      <c r="A6992">
        <v>58</v>
      </c>
      <c r="B6992">
        <v>0</v>
      </c>
      <c r="C6992">
        <v>5</v>
      </c>
      <c r="D6992">
        <v>3922</v>
      </c>
      <c r="E6992">
        <v>0</v>
      </c>
      <c r="F6992">
        <v>2</v>
      </c>
      <c r="G6992">
        <v>20</v>
      </c>
      <c r="H6992">
        <v>66.760000000000005</v>
      </c>
      <c r="I6992">
        <f t="shared" si="109"/>
        <v>0</v>
      </c>
      <c r="J6992" t="s">
        <v>3751</v>
      </c>
    </row>
    <row r="6993" spans="1:10" hidden="1">
      <c r="A6993">
        <v>20</v>
      </c>
      <c r="B6993">
        <v>0</v>
      </c>
      <c r="C6993">
        <v>5</v>
      </c>
      <c r="D6993">
        <v>3259</v>
      </c>
      <c r="E6993">
        <v>0</v>
      </c>
      <c r="F6993">
        <v>41</v>
      </c>
      <c r="G6993">
        <v>89.2</v>
      </c>
      <c r="H6993">
        <v>5359.39</v>
      </c>
      <c r="I6993">
        <f t="shared" si="109"/>
        <v>0</v>
      </c>
      <c r="J6993" t="s">
        <v>3686</v>
      </c>
    </row>
    <row r="6994" spans="1:10" hidden="1">
      <c r="A6994">
        <v>23</v>
      </c>
      <c r="B6994">
        <v>1</v>
      </c>
      <c r="C6994">
        <v>5</v>
      </c>
      <c r="D6994">
        <v>4036</v>
      </c>
      <c r="E6994">
        <v>9</v>
      </c>
      <c r="F6994">
        <v>38</v>
      </c>
      <c r="G6994">
        <v>101.15</v>
      </c>
      <c r="H6994">
        <v>4817.25</v>
      </c>
      <c r="I6994">
        <f t="shared" si="109"/>
        <v>0</v>
      </c>
      <c r="J6994" t="s">
        <v>3686</v>
      </c>
    </row>
    <row r="6995" spans="1:10" hidden="1">
      <c r="A6995">
        <v>46</v>
      </c>
      <c r="B6995">
        <v>0</v>
      </c>
      <c r="C6995">
        <v>5</v>
      </c>
      <c r="D6995">
        <v>4537</v>
      </c>
      <c r="E6995">
        <v>7</v>
      </c>
      <c r="F6995">
        <v>8</v>
      </c>
      <c r="G6995">
        <v>64.400000000000006</v>
      </c>
      <c r="H6995">
        <v>786.26</v>
      </c>
      <c r="I6995">
        <f t="shared" si="109"/>
        <v>0</v>
      </c>
      <c r="J6995" t="s">
        <v>3686</v>
      </c>
    </row>
    <row r="6996" spans="1:10" hidden="1">
      <c r="A6996">
        <v>35</v>
      </c>
      <c r="B6996">
        <v>0</v>
      </c>
      <c r="C6996">
        <v>5</v>
      </c>
      <c r="D6996">
        <v>5251</v>
      </c>
      <c r="E6996">
        <v>0</v>
      </c>
      <c r="F6996">
        <v>2</v>
      </c>
      <c r="G6996">
        <v>49.95</v>
      </c>
      <c r="H6996">
        <v>183.04</v>
      </c>
      <c r="I6996">
        <f t="shared" si="109"/>
        <v>0</v>
      </c>
      <c r="J6996" t="s">
        <v>3751</v>
      </c>
    </row>
    <row r="6997" spans="1:10" hidden="1">
      <c r="A6997">
        <v>71</v>
      </c>
      <c r="B6997">
        <v>0</v>
      </c>
      <c r="C6997">
        <v>5</v>
      </c>
      <c r="D6997">
        <v>4984</v>
      </c>
      <c r="E6997">
        <v>0</v>
      </c>
      <c r="F6997">
        <v>31</v>
      </c>
      <c r="G6997">
        <v>79.2</v>
      </c>
      <c r="H6997">
        <v>3359.87</v>
      </c>
      <c r="I6997">
        <f t="shared" si="109"/>
        <v>0</v>
      </c>
      <c r="J6997" t="s">
        <v>3686</v>
      </c>
    </row>
    <row r="6998" spans="1:10" hidden="1">
      <c r="A6998">
        <v>78</v>
      </c>
      <c r="B6998">
        <v>0</v>
      </c>
      <c r="C6998">
        <v>5</v>
      </c>
      <c r="D6998">
        <v>4030</v>
      </c>
      <c r="E6998">
        <v>0</v>
      </c>
      <c r="F6998">
        <v>18</v>
      </c>
      <c r="G6998">
        <v>75.599999999999994</v>
      </c>
      <c r="H6998">
        <v>1668.29</v>
      </c>
      <c r="I6998">
        <f t="shared" si="109"/>
        <v>0</v>
      </c>
      <c r="J6998" t="s">
        <v>3686</v>
      </c>
    </row>
    <row r="6999" spans="1:10" hidden="1">
      <c r="A6999">
        <v>71</v>
      </c>
      <c r="B6999">
        <v>2</v>
      </c>
      <c r="C6999">
        <v>5</v>
      </c>
      <c r="D6999">
        <v>5939</v>
      </c>
      <c r="E6999">
        <v>1</v>
      </c>
      <c r="F6999">
        <v>23</v>
      </c>
      <c r="G6999">
        <v>25.6</v>
      </c>
      <c r="H6999">
        <v>1102.17</v>
      </c>
      <c r="I6999">
        <f t="shared" si="109"/>
        <v>0</v>
      </c>
      <c r="J6999" t="s">
        <v>3686</v>
      </c>
    </row>
    <row r="7000" spans="1:10" hidden="1">
      <c r="A7000">
        <v>61</v>
      </c>
      <c r="B7000">
        <v>0</v>
      </c>
      <c r="C7000">
        <v>5</v>
      </c>
      <c r="D7000">
        <v>4304</v>
      </c>
      <c r="E7000">
        <v>0</v>
      </c>
      <c r="F7000">
        <v>48</v>
      </c>
      <c r="G7000">
        <v>103.85</v>
      </c>
      <c r="H7000">
        <v>5450.05</v>
      </c>
      <c r="I7000">
        <f t="shared" si="109"/>
        <v>0</v>
      </c>
      <c r="J7000" t="s">
        <v>3686</v>
      </c>
    </row>
    <row r="7001" spans="1:10" hidden="1">
      <c r="A7001">
        <v>27</v>
      </c>
      <c r="B7001">
        <v>0</v>
      </c>
      <c r="C7001">
        <v>5</v>
      </c>
      <c r="D7001">
        <v>3818</v>
      </c>
      <c r="E7001">
        <v>0</v>
      </c>
      <c r="F7001">
        <v>34</v>
      </c>
      <c r="G7001">
        <v>85.35</v>
      </c>
      <c r="H7001">
        <v>3696.96</v>
      </c>
      <c r="I7001">
        <f t="shared" si="109"/>
        <v>0</v>
      </c>
      <c r="J7001" t="s">
        <v>3686</v>
      </c>
    </row>
    <row r="7002" spans="1:10" hidden="1">
      <c r="A7002">
        <v>27</v>
      </c>
      <c r="B7002">
        <v>0</v>
      </c>
      <c r="C7002">
        <v>5</v>
      </c>
      <c r="D7002">
        <v>3428</v>
      </c>
      <c r="E7002">
        <v>10</v>
      </c>
      <c r="F7002">
        <v>25</v>
      </c>
      <c r="G7002">
        <v>26.8</v>
      </c>
      <c r="H7002">
        <v>823.55</v>
      </c>
      <c r="I7002">
        <f t="shared" si="109"/>
        <v>0</v>
      </c>
      <c r="J7002" t="s">
        <v>3686</v>
      </c>
    </row>
    <row r="7003" spans="1:10" hidden="1">
      <c r="A7003">
        <v>35</v>
      </c>
      <c r="B7003">
        <v>3</v>
      </c>
      <c r="C7003">
        <v>5</v>
      </c>
      <c r="D7003">
        <v>4203</v>
      </c>
      <c r="E7003">
        <v>10</v>
      </c>
      <c r="F7003">
        <v>52</v>
      </c>
      <c r="G7003">
        <v>19.2</v>
      </c>
      <c r="H7003">
        <v>3174.27</v>
      </c>
      <c r="I7003">
        <f t="shared" si="109"/>
        <v>0</v>
      </c>
      <c r="J7003" t="s">
        <v>3686</v>
      </c>
    </row>
    <row r="7004" spans="1:10" hidden="1">
      <c r="A7004">
        <v>26</v>
      </c>
      <c r="B7004">
        <v>0</v>
      </c>
      <c r="C7004">
        <v>5</v>
      </c>
      <c r="D7004">
        <v>5787</v>
      </c>
      <c r="E7004">
        <v>0</v>
      </c>
      <c r="F7004">
        <v>51</v>
      </c>
      <c r="G7004">
        <v>99</v>
      </c>
      <c r="H7004">
        <v>7196.98</v>
      </c>
      <c r="I7004">
        <f t="shared" si="109"/>
        <v>0</v>
      </c>
      <c r="J7004" t="s">
        <v>3686</v>
      </c>
    </row>
    <row r="7005" spans="1:10" hidden="1">
      <c r="A7005">
        <v>56</v>
      </c>
      <c r="B7005">
        <v>0</v>
      </c>
      <c r="C7005">
        <v>5</v>
      </c>
      <c r="D7005">
        <v>2115</v>
      </c>
      <c r="E7005">
        <v>9</v>
      </c>
      <c r="F7005">
        <v>2</v>
      </c>
      <c r="G7005">
        <v>84.05</v>
      </c>
      <c r="H7005">
        <v>178.51</v>
      </c>
      <c r="I7005">
        <f t="shared" si="109"/>
        <v>0</v>
      </c>
      <c r="J7005" t="s">
        <v>3751</v>
      </c>
    </row>
    <row r="7006" spans="1:10" hidden="1">
      <c r="A7006">
        <v>19</v>
      </c>
      <c r="B7006">
        <v>0</v>
      </c>
      <c r="C7006">
        <v>5</v>
      </c>
      <c r="D7006">
        <v>2492</v>
      </c>
      <c r="E7006">
        <v>2</v>
      </c>
      <c r="F7006">
        <v>30</v>
      </c>
      <c r="G7006">
        <v>20.7</v>
      </c>
      <c r="H7006">
        <v>1273.8</v>
      </c>
      <c r="I7006">
        <f t="shared" si="109"/>
        <v>0</v>
      </c>
      <c r="J7006" t="s">
        <v>3686</v>
      </c>
    </row>
    <row r="7007" spans="1:10" hidden="1">
      <c r="A7007">
        <v>34</v>
      </c>
      <c r="B7007">
        <v>2</v>
      </c>
      <c r="C7007">
        <v>5</v>
      </c>
      <c r="D7007">
        <v>2722</v>
      </c>
      <c r="E7007">
        <v>0</v>
      </c>
      <c r="F7007">
        <v>22</v>
      </c>
      <c r="G7007">
        <v>20.149999999999999</v>
      </c>
      <c r="H7007">
        <v>1182.04</v>
      </c>
      <c r="I7007">
        <f t="shared" si="109"/>
        <v>0</v>
      </c>
      <c r="J7007" t="s">
        <v>3686</v>
      </c>
    </row>
    <row r="7008" spans="1:10" hidden="1">
      <c r="A7008">
        <v>40</v>
      </c>
      <c r="B7008">
        <v>0</v>
      </c>
      <c r="C7008">
        <v>5</v>
      </c>
      <c r="D7008">
        <v>3259</v>
      </c>
      <c r="E7008">
        <v>0</v>
      </c>
      <c r="F7008">
        <v>1</v>
      </c>
      <c r="G7008">
        <v>54.3</v>
      </c>
      <c r="H7008">
        <v>98.32</v>
      </c>
      <c r="I7008">
        <f t="shared" si="109"/>
        <v>0</v>
      </c>
      <c r="J7008" t="s">
        <v>3751</v>
      </c>
    </row>
    <row r="7009" spans="1:10" hidden="1">
      <c r="A7009">
        <v>45</v>
      </c>
      <c r="B7009">
        <v>0</v>
      </c>
      <c r="C7009">
        <v>5</v>
      </c>
      <c r="D7009">
        <v>3278</v>
      </c>
      <c r="E7009">
        <v>10</v>
      </c>
      <c r="F7009">
        <v>32</v>
      </c>
      <c r="G7009">
        <v>72.8</v>
      </c>
      <c r="H7009">
        <v>2826.17</v>
      </c>
      <c r="I7009">
        <f t="shared" si="109"/>
        <v>0</v>
      </c>
      <c r="J7009" t="s">
        <v>3686</v>
      </c>
    </row>
    <row r="7010" spans="1:10" hidden="1">
      <c r="A7010">
        <v>43</v>
      </c>
      <c r="B7010">
        <v>1</v>
      </c>
      <c r="C7010">
        <v>5</v>
      </c>
      <c r="D7010">
        <v>5635</v>
      </c>
      <c r="E7010">
        <v>2</v>
      </c>
      <c r="F7010">
        <v>44</v>
      </c>
      <c r="G7010">
        <v>92.95</v>
      </c>
      <c r="H7010">
        <v>5277.9</v>
      </c>
      <c r="I7010">
        <f t="shared" si="109"/>
        <v>0</v>
      </c>
      <c r="J7010" t="s">
        <v>3686</v>
      </c>
    </row>
    <row r="7011" spans="1:10" hidden="1">
      <c r="A7011">
        <v>62</v>
      </c>
      <c r="B7011">
        <v>3</v>
      </c>
      <c r="C7011">
        <v>5</v>
      </c>
      <c r="D7011">
        <v>5945</v>
      </c>
      <c r="E7011">
        <v>0</v>
      </c>
      <c r="F7011">
        <v>23</v>
      </c>
      <c r="G7011">
        <v>23.85</v>
      </c>
      <c r="H7011">
        <v>789.18</v>
      </c>
      <c r="I7011">
        <f t="shared" si="109"/>
        <v>0</v>
      </c>
      <c r="J7011" t="s">
        <v>3686</v>
      </c>
    </row>
    <row r="7012" spans="1:10" hidden="1">
      <c r="A7012">
        <v>26</v>
      </c>
      <c r="B7012">
        <v>0</v>
      </c>
      <c r="C7012">
        <v>5</v>
      </c>
      <c r="D7012">
        <v>2454</v>
      </c>
      <c r="E7012">
        <v>0</v>
      </c>
      <c r="F7012">
        <v>41</v>
      </c>
      <c r="G7012">
        <v>40.35</v>
      </c>
      <c r="H7012">
        <v>1677.85</v>
      </c>
      <c r="I7012">
        <f t="shared" si="109"/>
        <v>0</v>
      </c>
      <c r="J7012" t="s">
        <v>3686</v>
      </c>
    </row>
    <row r="7013" spans="1:10" hidden="1">
      <c r="A7013">
        <v>46</v>
      </c>
      <c r="B7013">
        <v>0</v>
      </c>
      <c r="C7013">
        <v>5</v>
      </c>
      <c r="D7013">
        <v>2709</v>
      </c>
      <c r="E7013">
        <v>6</v>
      </c>
      <c r="F7013">
        <v>10</v>
      </c>
      <c r="G7013">
        <v>67.8</v>
      </c>
      <c r="H7013">
        <v>1023.95</v>
      </c>
      <c r="I7013">
        <f t="shared" si="109"/>
        <v>0</v>
      </c>
      <c r="J7013" t="s">
        <v>3686</v>
      </c>
    </row>
    <row r="7014" spans="1:10" hidden="1">
      <c r="A7014">
        <v>61</v>
      </c>
      <c r="B7014">
        <v>0</v>
      </c>
      <c r="C7014">
        <v>5</v>
      </c>
      <c r="D7014">
        <v>4965</v>
      </c>
      <c r="E7014">
        <v>8</v>
      </c>
      <c r="F7014">
        <v>14</v>
      </c>
      <c r="G7014">
        <v>82.65</v>
      </c>
      <c r="H7014">
        <v>1822.98</v>
      </c>
      <c r="I7014">
        <f t="shared" si="109"/>
        <v>0</v>
      </c>
      <c r="J7014" t="s">
        <v>3686</v>
      </c>
    </row>
    <row r="7015" spans="1:10" hidden="1">
      <c r="A7015">
        <v>59</v>
      </c>
      <c r="B7015">
        <v>0</v>
      </c>
      <c r="C7015">
        <v>5</v>
      </c>
      <c r="D7015">
        <v>3071</v>
      </c>
      <c r="E7015">
        <v>6</v>
      </c>
      <c r="F7015">
        <v>24</v>
      </c>
      <c r="G7015">
        <v>20.399999999999999</v>
      </c>
      <c r="H7015">
        <v>1343.44</v>
      </c>
      <c r="I7015">
        <f t="shared" si="109"/>
        <v>0</v>
      </c>
      <c r="J7015" t="s">
        <v>3686</v>
      </c>
    </row>
    <row r="7016" spans="1:10" hidden="1">
      <c r="A7016">
        <v>62</v>
      </c>
      <c r="B7016">
        <v>2</v>
      </c>
      <c r="C7016">
        <v>5</v>
      </c>
      <c r="D7016">
        <v>3043</v>
      </c>
      <c r="E7016">
        <v>3</v>
      </c>
      <c r="F7016">
        <v>36</v>
      </c>
      <c r="G7016">
        <v>19.2</v>
      </c>
      <c r="H7016">
        <v>1443.42</v>
      </c>
      <c r="I7016">
        <f t="shared" si="109"/>
        <v>0</v>
      </c>
      <c r="J7016" t="s">
        <v>3686</v>
      </c>
    </row>
    <row r="7017" spans="1:10" hidden="1">
      <c r="A7017">
        <v>37</v>
      </c>
      <c r="B7017">
        <v>1</v>
      </c>
      <c r="C7017">
        <v>5</v>
      </c>
      <c r="D7017">
        <v>5431</v>
      </c>
      <c r="E7017">
        <v>3</v>
      </c>
      <c r="F7017">
        <v>64</v>
      </c>
      <c r="G7017">
        <v>19.7</v>
      </c>
      <c r="H7017">
        <v>2229.5700000000002</v>
      </c>
      <c r="I7017">
        <f t="shared" si="109"/>
        <v>0</v>
      </c>
      <c r="J7017" t="s">
        <v>3686</v>
      </c>
    </row>
    <row r="7018" spans="1:10" hidden="1">
      <c r="A7018">
        <v>44</v>
      </c>
      <c r="B7018">
        <v>0</v>
      </c>
      <c r="C7018">
        <v>5</v>
      </c>
      <c r="D7018">
        <v>2831</v>
      </c>
      <c r="E7018">
        <v>6</v>
      </c>
      <c r="F7018">
        <v>18</v>
      </c>
      <c r="G7018">
        <v>78.2</v>
      </c>
      <c r="H7018">
        <v>2040.97</v>
      </c>
      <c r="I7018">
        <f t="shared" si="109"/>
        <v>0</v>
      </c>
      <c r="J7018" t="s">
        <v>3686</v>
      </c>
    </row>
    <row r="7019" spans="1:10" hidden="1">
      <c r="A7019">
        <v>56</v>
      </c>
      <c r="B7019">
        <v>0</v>
      </c>
      <c r="C7019">
        <v>5</v>
      </c>
      <c r="D7019">
        <v>3266</v>
      </c>
      <c r="E7019">
        <v>0</v>
      </c>
      <c r="F7019">
        <v>6</v>
      </c>
      <c r="G7019">
        <v>20.65</v>
      </c>
      <c r="H7019">
        <v>303.33999999999997</v>
      </c>
      <c r="I7019">
        <f t="shared" si="109"/>
        <v>0</v>
      </c>
      <c r="J7019" t="s">
        <v>3686</v>
      </c>
    </row>
    <row r="7020" spans="1:10" hidden="1">
      <c r="A7020">
        <v>28</v>
      </c>
      <c r="B7020">
        <v>0</v>
      </c>
      <c r="C7020">
        <v>5</v>
      </c>
      <c r="D7020">
        <v>2067</v>
      </c>
      <c r="E7020">
        <v>0</v>
      </c>
      <c r="F7020">
        <v>1</v>
      </c>
      <c r="G7020">
        <v>20.05</v>
      </c>
      <c r="H7020">
        <v>33.56</v>
      </c>
      <c r="I7020">
        <f t="shared" si="109"/>
        <v>0</v>
      </c>
      <c r="J7020" t="s">
        <v>3751</v>
      </c>
    </row>
    <row r="7021" spans="1:10" hidden="1">
      <c r="A7021">
        <v>55</v>
      </c>
      <c r="B7021">
        <v>0</v>
      </c>
      <c r="C7021">
        <v>5</v>
      </c>
      <c r="D7021">
        <v>5942</v>
      </c>
      <c r="E7021">
        <v>1</v>
      </c>
      <c r="F7021">
        <v>60</v>
      </c>
      <c r="G7021">
        <v>110.8</v>
      </c>
      <c r="H7021">
        <v>8444.7099999999991</v>
      </c>
      <c r="I7021">
        <f t="shared" si="109"/>
        <v>0</v>
      </c>
      <c r="J7021" t="s">
        <v>3686</v>
      </c>
    </row>
    <row r="7022" spans="1:10" hidden="1">
      <c r="A7022">
        <v>33</v>
      </c>
      <c r="B7022">
        <v>0</v>
      </c>
      <c r="C7022">
        <v>5</v>
      </c>
      <c r="D7022">
        <v>4516</v>
      </c>
      <c r="E7022">
        <v>0</v>
      </c>
      <c r="F7022">
        <v>49</v>
      </c>
      <c r="G7022">
        <v>74.599999999999994</v>
      </c>
      <c r="H7022">
        <v>4887.53</v>
      </c>
      <c r="I7022">
        <f t="shared" si="109"/>
        <v>0</v>
      </c>
      <c r="J7022" t="s">
        <v>3686</v>
      </c>
    </row>
    <row r="7023" spans="1:10" hidden="1">
      <c r="A7023">
        <v>56</v>
      </c>
      <c r="B7023">
        <v>0</v>
      </c>
      <c r="C7023">
        <v>5</v>
      </c>
      <c r="D7023">
        <v>5157</v>
      </c>
      <c r="E7023">
        <v>0</v>
      </c>
      <c r="F7023">
        <v>62</v>
      </c>
      <c r="G7023">
        <v>80.400000000000006</v>
      </c>
      <c r="H7023">
        <v>8001.79</v>
      </c>
      <c r="I7023">
        <f t="shared" si="109"/>
        <v>0</v>
      </c>
      <c r="J7023" t="s">
        <v>3686</v>
      </c>
    </row>
    <row r="7024" spans="1:10" hidden="1">
      <c r="A7024">
        <v>34</v>
      </c>
      <c r="B7024">
        <v>0</v>
      </c>
      <c r="C7024">
        <v>5</v>
      </c>
      <c r="D7024">
        <v>5933</v>
      </c>
      <c r="E7024">
        <v>8</v>
      </c>
      <c r="F7024">
        <v>72</v>
      </c>
      <c r="G7024">
        <v>110.8</v>
      </c>
      <c r="H7024">
        <v>9023.4500000000007</v>
      </c>
      <c r="I7024">
        <f t="shared" si="109"/>
        <v>0</v>
      </c>
      <c r="J7024" t="s">
        <v>3686</v>
      </c>
    </row>
    <row r="7025" spans="1:10" hidden="1">
      <c r="A7025">
        <v>39</v>
      </c>
      <c r="B7025">
        <v>0</v>
      </c>
      <c r="C7025">
        <v>5</v>
      </c>
      <c r="D7025">
        <v>5480</v>
      </c>
      <c r="E7025">
        <v>1</v>
      </c>
      <c r="F7025">
        <v>46</v>
      </c>
      <c r="G7025">
        <v>19.95</v>
      </c>
      <c r="H7025">
        <v>2328.7199999999998</v>
      </c>
      <c r="I7025">
        <f t="shared" si="109"/>
        <v>0</v>
      </c>
      <c r="J7025" t="s">
        <v>3686</v>
      </c>
    </row>
    <row r="7026" spans="1:10" hidden="1">
      <c r="A7026">
        <v>49</v>
      </c>
      <c r="B7026">
        <v>0</v>
      </c>
      <c r="C7026">
        <v>5</v>
      </c>
      <c r="D7026">
        <v>3483</v>
      </c>
      <c r="E7026">
        <v>3</v>
      </c>
      <c r="F7026">
        <v>29</v>
      </c>
      <c r="G7026">
        <v>74.95</v>
      </c>
      <c r="H7026">
        <v>2305.36</v>
      </c>
      <c r="I7026">
        <f t="shared" si="109"/>
        <v>0</v>
      </c>
      <c r="J7026" t="s">
        <v>3686</v>
      </c>
    </row>
    <row r="7027" spans="1:10" hidden="1">
      <c r="A7027">
        <v>69</v>
      </c>
      <c r="B7027">
        <v>0</v>
      </c>
      <c r="C7027">
        <v>5</v>
      </c>
      <c r="D7027">
        <v>4883</v>
      </c>
      <c r="E7027">
        <v>0</v>
      </c>
      <c r="F7027">
        <v>12</v>
      </c>
      <c r="G7027">
        <v>20.45</v>
      </c>
      <c r="H7027">
        <v>748.67</v>
      </c>
      <c r="I7027">
        <f t="shared" si="109"/>
        <v>0</v>
      </c>
      <c r="J7027" t="s">
        <v>3686</v>
      </c>
    </row>
    <row r="7028" spans="1:10" hidden="1">
      <c r="A7028">
        <v>56</v>
      </c>
      <c r="B7028">
        <v>3</v>
      </c>
      <c r="C7028">
        <v>5</v>
      </c>
      <c r="D7028">
        <v>2797</v>
      </c>
      <c r="E7028">
        <v>8</v>
      </c>
      <c r="F7028">
        <v>28</v>
      </c>
      <c r="G7028">
        <v>60</v>
      </c>
      <c r="H7028">
        <v>1682.05</v>
      </c>
      <c r="I7028">
        <f t="shared" si="109"/>
        <v>0</v>
      </c>
      <c r="J7028" t="s">
        <v>3686</v>
      </c>
    </row>
    <row r="7029" spans="1:10" hidden="1">
      <c r="A7029">
        <v>62</v>
      </c>
      <c r="B7029">
        <v>0</v>
      </c>
      <c r="C7029">
        <v>5</v>
      </c>
      <c r="D7029">
        <v>2165</v>
      </c>
      <c r="E7029">
        <v>10</v>
      </c>
      <c r="F7029">
        <v>39</v>
      </c>
      <c r="G7029">
        <v>20.45</v>
      </c>
      <c r="H7029">
        <v>2209.21</v>
      </c>
      <c r="I7029">
        <f t="shared" si="109"/>
        <v>0</v>
      </c>
      <c r="J7029" t="s">
        <v>3686</v>
      </c>
    </row>
    <row r="7030" spans="1:10" hidden="1">
      <c r="A7030">
        <v>26</v>
      </c>
      <c r="B7030">
        <v>0</v>
      </c>
      <c r="C7030">
        <v>5</v>
      </c>
      <c r="D7030">
        <v>2775</v>
      </c>
      <c r="E7030">
        <v>0</v>
      </c>
      <c r="F7030">
        <v>11</v>
      </c>
      <c r="G7030">
        <v>64.900000000000006</v>
      </c>
      <c r="H7030">
        <v>865.26</v>
      </c>
      <c r="I7030">
        <f t="shared" si="109"/>
        <v>0</v>
      </c>
      <c r="J7030" t="s">
        <v>3686</v>
      </c>
    </row>
    <row r="7031" spans="1:10" hidden="1">
      <c r="A7031">
        <v>58</v>
      </c>
      <c r="B7031">
        <v>0</v>
      </c>
      <c r="C7031">
        <v>5</v>
      </c>
      <c r="D7031">
        <v>3233</v>
      </c>
      <c r="E7031">
        <v>8</v>
      </c>
      <c r="F7031">
        <v>4</v>
      </c>
      <c r="G7031">
        <v>20.5</v>
      </c>
      <c r="H7031">
        <v>257.97000000000003</v>
      </c>
      <c r="I7031">
        <f t="shared" si="109"/>
        <v>0</v>
      </c>
      <c r="J7031" t="s">
        <v>3686</v>
      </c>
    </row>
    <row r="7032" spans="1:10" hidden="1">
      <c r="A7032">
        <v>39</v>
      </c>
      <c r="B7032">
        <v>0</v>
      </c>
      <c r="C7032">
        <v>5</v>
      </c>
      <c r="D7032">
        <v>5408</v>
      </c>
      <c r="E7032">
        <v>10</v>
      </c>
      <c r="F7032">
        <v>51</v>
      </c>
      <c r="G7032">
        <v>78.650000000000006</v>
      </c>
      <c r="H7032">
        <v>5248.8</v>
      </c>
      <c r="I7032">
        <f t="shared" si="109"/>
        <v>0</v>
      </c>
      <c r="J7032" t="s">
        <v>3686</v>
      </c>
    </row>
    <row r="7033" spans="1:10" hidden="1">
      <c r="A7033">
        <v>42</v>
      </c>
      <c r="B7033">
        <v>0</v>
      </c>
      <c r="C7033">
        <v>5</v>
      </c>
      <c r="D7033">
        <v>4404</v>
      </c>
      <c r="E7033">
        <v>1</v>
      </c>
      <c r="F7033">
        <v>62</v>
      </c>
      <c r="G7033">
        <v>60.15</v>
      </c>
      <c r="H7033">
        <v>5842.6</v>
      </c>
      <c r="I7033">
        <f t="shared" si="109"/>
        <v>0</v>
      </c>
      <c r="J7033" t="s">
        <v>3686</v>
      </c>
    </row>
    <row r="7034" spans="1:10" hidden="1">
      <c r="A7034">
        <v>52</v>
      </c>
      <c r="B7034">
        <v>0</v>
      </c>
      <c r="C7034">
        <v>5</v>
      </c>
      <c r="D7034">
        <v>4107</v>
      </c>
      <c r="E7034">
        <v>8</v>
      </c>
      <c r="F7034">
        <v>2</v>
      </c>
      <c r="G7034">
        <v>19.850000000000001</v>
      </c>
      <c r="H7034">
        <v>124.1</v>
      </c>
      <c r="I7034">
        <f t="shared" si="109"/>
        <v>0</v>
      </c>
      <c r="J7034" t="s">
        <v>3751</v>
      </c>
    </row>
    <row r="7035" spans="1:10" hidden="1">
      <c r="A7035">
        <v>35</v>
      </c>
      <c r="B7035">
        <v>0</v>
      </c>
      <c r="C7035">
        <v>5</v>
      </c>
      <c r="D7035">
        <v>4041</v>
      </c>
      <c r="E7035">
        <v>0</v>
      </c>
      <c r="F7035">
        <v>12</v>
      </c>
      <c r="G7035">
        <v>89.15</v>
      </c>
      <c r="H7035">
        <v>1544.31</v>
      </c>
      <c r="I7035">
        <f t="shared" si="109"/>
        <v>0</v>
      </c>
      <c r="J7035" t="s">
        <v>3686</v>
      </c>
    </row>
    <row r="7036" spans="1:10" hidden="1">
      <c r="A7036">
        <v>47</v>
      </c>
      <c r="B7036">
        <v>2</v>
      </c>
      <c r="C7036">
        <v>5</v>
      </c>
      <c r="D7036">
        <v>4235</v>
      </c>
      <c r="E7036">
        <v>3</v>
      </c>
      <c r="F7036">
        <v>57</v>
      </c>
      <c r="G7036">
        <v>19.75</v>
      </c>
      <c r="H7036">
        <v>1970.87</v>
      </c>
      <c r="I7036">
        <f t="shared" si="109"/>
        <v>0</v>
      </c>
      <c r="J7036" t="s">
        <v>3686</v>
      </c>
    </row>
    <row r="7037" spans="1:10" hidden="1">
      <c r="A7037">
        <v>27</v>
      </c>
      <c r="B7037">
        <v>3</v>
      </c>
      <c r="C7037">
        <v>5</v>
      </c>
      <c r="D7037">
        <v>4291</v>
      </c>
      <c r="E7037">
        <v>1</v>
      </c>
      <c r="F7037">
        <v>9</v>
      </c>
      <c r="G7037">
        <v>55.3</v>
      </c>
      <c r="H7037">
        <v>711.44</v>
      </c>
      <c r="I7037">
        <f t="shared" si="109"/>
        <v>0</v>
      </c>
      <c r="J7037" t="s">
        <v>3686</v>
      </c>
    </row>
    <row r="7038" spans="1:10" hidden="1">
      <c r="A7038">
        <v>52</v>
      </c>
      <c r="B7038">
        <v>0</v>
      </c>
      <c r="C7038">
        <v>5</v>
      </c>
      <c r="D7038">
        <v>2839</v>
      </c>
      <c r="E7038">
        <v>0</v>
      </c>
      <c r="F7038">
        <v>41</v>
      </c>
      <c r="G7038">
        <v>20.45</v>
      </c>
      <c r="H7038">
        <v>1410.28</v>
      </c>
      <c r="I7038">
        <f t="shared" si="109"/>
        <v>0</v>
      </c>
      <c r="J7038" t="s">
        <v>3686</v>
      </c>
    </row>
    <row r="7039" spans="1:10" hidden="1">
      <c r="A7039">
        <v>43</v>
      </c>
      <c r="B7039">
        <v>0</v>
      </c>
      <c r="C7039">
        <v>5</v>
      </c>
      <c r="D7039">
        <v>3291</v>
      </c>
      <c r="E7039">
        <v>0</v>
      </c>
      <c r="F7039">
        <v>6</v>
      </c>
      <c r="G7039">
        <v>85.95</v>
      </c>
      <c r="H7039">
        <v>758.44</v>
      </c>
      <c r="I7039">
        <f t="shared" si="109"/>
        <v>0</v>
      </c>
      <c r="J7039" t="s">
        <v>3686</v>
      </c>
    </row>
    <row r="7040" spans="1:10" hidden="1">
      <c r="A7040">
        <v>51</v>
      </c>
      <c r="B7040">
        <v>0</v>
      </c>
      <c r="C7040">
        <v>5</v>
      </c>
      <c r="D7040">
        <v>2191</v>
      </c>
      <c r="E7040">
        <v>0</v>
      </c>
      <c r="F7040">
        <v>6</v>
      </c>
      <c r="G7040">
        <v>60.9</v>
      </c>
      <c r="H7040">
        <v>688.12</v>
      </c>
      <c r="I7040">
        <f t="shared" si="109"/>
        <v>0</v>
      </c>
      <c r="J7040" t="s">
        <v>3686</v>
      </c>
    </row>
    <row r="7041" spans="1:10" hidden="1">
      <c r="A7041">
        <v>52</v>
      </c>
      <c r="B7041">
        <v>0</v>
      </c>
      <c r="C7041">
        <v>5</v>
      </c>
      <c r="D7041">
        <v>5784</v>
      </c>
      <c r="E7041">
        <v>5</v>
      </c>
      <c r="F7041">
        <v>60</v>
      </c>
      <c r="G7041">
        <v>60.8</v>
      </c>
      <c r="H7041">
        <v>3603.45</v>
      </c>
      <c r="I7041">
        <f t="shared" si="109"/>
        <v>0</v>
      </c>
      <c r="J7041" t="s">
        <v>3686</v>
      </c>
    </row>
    <row r="7042" spans="1:10" hidden="1">
      <c r="A7042">
        <v>28</v>
      </c>
      <c r="B7042">
        <v>0</v>
      </c>
      <c r="C7042">
        <v>5</v>
      </c>
      <c r="D7042">
        <v>6212</v>
      </c>
      <c r="E7042">
        <v>0</v>
      </c>
      <c r="F7042">
        <v>67</v>
      </c>
      <c r="G7042">
        <v>19.95</v>
      </c>
      <c r="H7042">
        <v>2338.19</v>
      </c>
      <c r="I7042">
        <f t="shared" ref="I7042:I7105" si="110">IF(J7042="Churned",1,0)</f>
        <v>0</v>
      </c>
      <c r="J7042" t="s">
        <v>3686</v>
      </c>
    </row>
    <row r="7043" spans="1:10" hidden="1">
      <c r="A7043">
        <v>29</v>
      </c>
      <c r="B7043">
        <v>2</v>
      </c>
      <c r="C7043">
        <v>5</v>
      </c>
      <c r="D7043">
        <v>4276</v>
      </c>
      <c r="E7043">
        <v>0</v>
      </c>
      <c r="F7043">
        <v>1</v>
      </c>
      <c r="G7043">
        <v>24.2</v>
      </c>
      <c r="H7043">
        <v>24.2</v>
      </c>
      <c r="I7043">
        <f t="shared" si="110"/>
        <v>0</v>
      </c>
      <c r="J7043" t="s">
        <v>3751</v>
      </c>
    </row>
    <row r="7044" spans="1:10" hidden="1">
      <c r="A7044">
        <v>19</v>
      </c>
      <c r="B7044">
        <v>0</v>
      </c>
      <c r="C7044">
        <v>5</v>
      </c>
      <c r="D7044">
        <v>5227</v>
      </c>
      <c r="E7044">
        <v>0</v>
      </c>
      <c r="F7044">
        <v>8</v>
      </c>
      <c r="G7044">
        <v>65.45</v>
      </c>
      <c r="H7044">
        <v>853.41</v>
      </c>
      <c r="I7044">
        <f t="shared" si="110"/>
        <v>0</v>
      </c>
      <c r="J7044" t="s">
        <v>3686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8BBA-DA34-254C-9BFB-D77632AE0224}">
  <dimension ref="B2:L103"/>
  <sheetViews>
    <sheetView topLeftCell="A98" zoomScale="111" zoomScaleNormal="50" workbookViewId="0">
      <selection activeCell="B6" sqref="B6"/>
    </sheetView>
  </sheetViews>
  <sheetFormatPr baseColWidth="10" defaultRowHeight="16"/>
  <cols>
    <col min="1" max="1" width="10.83203125" style="4"/>
    <col min="2" max="2" width="20.33203125" style="4" customWidth="1"/>
    <col min="3" max="4" width="15.6640625" style="4" customWidth="1"/>
    <col min="5" max="5" width="33.33203125" style="4" customWidth="1"/>
    <col min="6" max="6" width="15" style="4" bestFit="1" customWidth="1"/>
    <col min="7" max="7" width="10.83203125" style="4"/>
    <col min="8" max="8" width="13" style="4" bestFit="1" customWidth="1"/>
    <col min="9" max="9" width="15" style="4" bestFit="1" customWidth="1"/>
    <col min="10" max="10" width="13" style="4" bestFit="1" customWidth="1"/>
    <col min="11" max="11" width="16" style="4" bestFit="1" customWidth="1"/>
    <col min="12" max="12" width="12.5" style="4" bestFit="1" customWidth="1"/>
    <col min="13" max="14" width="13" style="4" bestFit="1" customWidth="1"/>
    <col min="15" max="15" width="20.5" style="4" bestFit="1" customWidth="1"/>
    <col min="16" max="16384" width="10.83203125" style="4"/>
  </cols>
  <sheetData>
    <row r="2" spans="2:12" ht="47">
      <c r="B2" s="12" t="s">
        <v>15506</v>
      </c>
    </row>
    <row r="4" spans="2:12">
      <c r="B4" s="4" t="s">
        <v>15507</v>
      </c>
      <c r="D4" s="4">
        <f>COUNTA('Raw Data'!A2:A7047)</f>
        <v>7046</v>
      </c>
    </row>
    <row r="6" spans="2:12">
      <c r="B6" s="11" t="s">
        <v>15508</v>
      </c>
    </row>
    <row r="8" spans="2:12">
      <c r="B8" s="3" t="s">
        <v>15509</v>
      </c>
      <c r="C8" s="3" t="s">
        <v>15510</v>
      </c>
      <c r="D8" s="28" t="s">
        <v>15511</v>
      </c>
      <c r="E8" s="28"/>
      <c r="F8" s="28"/>
      <c r="G8" s="28"/>
      <c r="H8" s="28"/>
    </row>
    <row r="9" spans="2:12">
      <c r="B9" s="8" t="s">
        <v>1</v>
      </c>
      <c r="C9" s="8" t="s">
        <v>15512</v>
      </c>
      <c r="D9" s="27" t="s">
        <v>15513</v>
      </c>
      <c r="E9" s="27"/>
      <c r="F9" s="27"/>
      <c r="G9" s="27"/>
      <c r="H9" s="27"/>
    </row>
    <row r="10" spans="2:12">
      <c r="B10" s="8" t="s">
        <v>15514</v>
      </c>
      <c r="C10" s="8" t="s">
        <v>15515</v>
      </c>
      <c r="D10" s="27" t="s">
        <v>15516</v>
      </c>
      <c r="E10" s="27"/>
      <c r="F10" s="27"/>
      <c r="G10" s="27"/>
      <c r="H10" s="27"/>
    </row>
    <row r="11" spans="2:12">
      <c r="B11" s="8" t="s">
        <v>18</v>
      </c>
      <c r="C11" s="8" t="s">
        <v>15515</v>
      </c>
      <c r="D11" s="27" t="s">
        <v>15516</v>
      </c>
      <c r="E11" s="27"/>
      <c r="F11" s="27"/>
      <c r="G11" s="27"/>
      <c r="H11" s="27"/>
    </row>
    <row r="12" spans="2:12">
      <c r="B12" s="8" t="s">
        <v>2</v>
      </c>
      <c r="C12" s="8" t="s">
        <v>15530</v>
      </c>
      <c r="D12" s="27" t="s">
        <v>15531</v>
      </c>
      <c r="E12" s="27"/>
      <c r="F12" s="27"/>
      <c r="G12" s="27"/>
      <c r="H12" s="27"/>
    </row>
    <row r="13" spans="2:12">
      <c r="C13" s="13" t="s">
        <v>15517</v>
      </c>
    </row>
    <row r="15" spans="2:12">
      <c r="B15" s="4" t="s">
        <v>15518</v>
      </c>
      <c r="C15" s="4" t="s">
        <v>15521</v>
      </c>
      <c r="E15" s="4" t="s">
        <v>15518</v>
      </c>
      <c r="F15" s="4" t="s">
        <v>15522</v>
      </c>
      <c r="H15" s="4" t="s">
        <v>15518</v>
      </c>
      <c r="I15" s="4" t="s">
        <v>15522</v>
      </c>
      <c r="K15" s="4" t="s">
        <v>15518</v>
      </c>
      <c r="L15" s="4" t="s">
        <v>15523</v>
      </c>
    </row>
    <row r="16" spans="2:12">
      <c r="B16" s="14" t="s">
        <v>33</v>
      </c>
      <c r="C16" s="4">
        <v>3482</v>
      </c>
      <c r="E16" s="14" t="s">
        <v>39</v>
      </c>
      <c r="F16" s="4">
        <v>3641</v>
      </c>
      <c r="H16" s="14" t="s">
        <v>39</v>
      </c>
      <c r="I16" s="4">
        <v>3641</v>
      </c>
      <c r="K16" s="14" t="s">
        <v>316</v>
      </c>
      <c r="L16" s="4">
        <v>520</v>
      </c>
    </row>
    <row r="17" spans="2:12">
      <c r="B17" s="14" t="s">
        <v>22</v>
      </c>
      <c r="C17" s="4">
        <v>3547</v>
      </c>
      <c r="E17" s="14" t="s">
        <v>23</v>
      </c>
      <c r="F17" s="4">
        <v>3403</v>
      </c>
      <c r="H17" s="14" t="s">
        <v>23</v>
      </c>
      <c r="I17" s="4">
        <v>3403</v>
      </c>
      <c r="K17" s="14" t="s">
        <v>142</v>
      </c>
      <c r="L17" s="4">
        <v>825</v>
      </c>
    </row>
    <row r="18" spans="2:12">
      <c r="B18" s="14" t="s">
        <v>7151</v>
      </c>
      <c r="C18" s="4">
        <v>8</v>
      </c>
      <c r="E18" s="14" t="s">
        <v>15519</v>
      </c>
      <c r="H18" s="14" t="s">
        <v>15519</v>
      </c>
      <c r="K18" s="14" t="s">
        <v>40</v>
      </c>
      <c r="L18" s="4">
        <v>415</v>
      </c>
    </row>
    <row r="19" spans="2:12">
      <c r="B19" s="14" t="s">
        <v>7177</v>
      </c>
      <c r="C19" s="4">
        <v>7</v>
      </c>
      <c r="E19" s="14" t="s">
        <v>15520</v>
      </c>
      <c r="F19" s="4">
        <v>7044</v>
      </c>
      <c r="H19" s="14" t="s">
        <v>15520</v>
      </c>
      <c r="I19" s="4">
        <v>7044</v>
      </c>
      <c r="K19" s="14" t="s">
        <v>97</v>
      </c>
      <c r="L19" s="4">
        <v>601</v>
      </c>
    </row>
    <row r="20" spans="2:12">
      <c r="B20" s="14" t="s">
        <v>15519</v>
      </c>
      <c r="K20" s="14" t="s">
        <v>48</v>
      </c>
      <c r="L20" s="4">
        <v>805</v>
      </c>
    </row>
    <row r="21" spans="2:12">
      <c r="B21" s="14" t="s">
        <v>15520</v>
      </c>
      <c r="C21" s="4">
        <v>7044</v>
      </c>
      <c r="K21" s="14" t="s">
        <v>15519</v>
      </c>
    </row>
    <row r="22" spans="2:12">
      <c r="K22" s="14" t="s">
        <v>15520</v>
      </c>
      <c r="L22" s="4">
        <v>3166</v>
      </c>
    </row>
    <row r="24" spans="2:12">
      <c r="B24" s="4" t="s">
        <v>15518</v>
      </c>
      <c r="C24" s="4" t="s">
        <v>15524</v>
      </c>
      <c r="E24" s="4" t="s">
        <v>15518</v>
      </c>
      <c r="F24" s="4" t="s">
        <v>15525</v>
      </c>
      <c r="H24" s="4" t="s">
        <v>15518</v>
      </c>
      <c r="I24" s="4" t="s">
        <v>15526</v>
      </c>
      <c r="K24" s="4" t="s">
        <v>15518</v>
      </c>
      <c r="L24" s="4" t="s">
        <v>15527</v>
      </c>
    </row>
    <row r="25" spans="2:12">
      <c r="B25" s="14" t="s">
        <v>39</v>
      </c>
      <c r="C25" s="4">
        <v>684</v>
      </c>
      <c r="E25" s="14" t="s">
        <v>39</v>
      </c>
      <c r="F25" s="4">
        <v>3641</v>
      </c>
      <c r="H25" s="14" t="s">
        <v>56</v>
      </c>
      <c r="I25" s="4">
        <v>830</v>
      </c>
      <c r="K25" s="14" t="s">
        <v>26</v>
      </c>
      <c r="L25" s="4">
        <v>3610</v>
      </c>
    </row>
    <row r="26" spans="2:12">
      <c r="B26" s="14" t="s">
        <v>23</v>
      </c>
      <c r="C26" s="4">
        <v>6360</v>
      </c>
      <c r="E26" s="14" t="s">
        <v>23</v>
      </c>
      <c r="F26" s="4">
        <v>3403</v>
      </c>
      <c r="H26" s="14" t="s">
        <v>49</v>
      </c>
      <c r="I26" s="4">
        <v>1654</v>
      </c>
      <c r="K26" s="14" t="s">
        <v>202</v>
      </c>
      <c r="L26" s="4">
        <v>1551</v>
      </c>
    </row>
    <row r="27" spans="2:12">
      <c r="B27" s="14" t="s">
        <v>15519</v>
      </c>
      <c r="E27" s="14" t="s">
        <v>15519</v>
      </c>
      <c r="H27" s="14" t="s">
        <v>25</v>
      </c>
      <c r="I27" s="4">
        <v>3034</v>
      </c>
      <c r="K27" s="14" t="s">
        <v>164</v>
      </c>
      <c r="L27" s="4">
        <v>1883</v>
      </c>
    </row>
    <row r="28" spans="2:12">
      <c r="B28" s="14" t="s">
        <v>15520</v>
      </c>
      <c r="C28" s="4">
        <v>7044</v>
      </c>
      <c r="E28" s="14" t="s">
        <v>15520</v>
      </c>
      <c r="F28" s="4">
        <v>7044</v>
      </c>
      <c r="H28" s="14" t="s">
        <v>15519</v>
      </c>
      <c r="K28" s="14" t="s">
        <v>15519</v>
      </c>
    </row>
    <row r="29" spans="2:12">
      <c r="H29" s="14" t="s">
        <v>15520</v>
      </c>
      <c r="I29" s="4">
        <v>5518</v>
      </c>
      <c r="K29" s="14" t="s">
        <v>15520</v>
      </c>
      <c r="L29" s="4">
        <v>7044</v>
      </c>
    </row>
    <row r="31" spans="2:12">
      <c r="B31" s="4" t="s">
        <v>15518</v>
      </c>
      <c r="C31" s="4" t="s">
        <v>15528</v>
      </c>
      <c r="E31" s="4" t="s">
        <v>15518</v>
      </c>
      <c r="F31" s="4" t="s">
        <v>15529</v>
      </c>
    </row>
    <row r="32" spans="2:12">
      <c r="B32" s="14" t="s">
        <v>27</v>
      </c>
      <c r="C32" s="4">
        <v>3910</v>
      </c>
      <c r="E32" s="14" t="s">
        <v>37</v>
      </c>
      <c r="F32" s="4">
        <v>94</v>
      </c>
    </row>
    <row r="33" spans="2:6">
      <c r="B33" s="14" t="s">
        <v>50</v>
      </c>
      <c r="C33" s="4">
        <v>2749</v>
      </c>
      <c r="E33" s="14" t="s">
        <v>46</v>
      </c>
      <c r="F33" s="4">
        <v>220</v>
      </c>
    </row>
    <row r="34" spans="2:6">
      <c r="B34" s="14" t="s">
        <v>84</v>
      </c>
      <c r="C34" s="4">
        <v>385</v>
      </c>
      <c r="E34" s="14" t="s">
        <v>31</v>
      </c>
      <c r="F34" s="4">
        <v>313</v>
      </c>
    </row>
    <row r="35" spans="2:6">
      <c r="B35" s="14" t="s">
        <v>15519</v>
      </c>
      <c r="E35" s="14" t="s">
        <v>69</v>
      </c>
      <c r="F35" s="4">
        <v>311</v>
      </c>
    </row>
    <row r="36" spans="2:6">
      <c r="B36" s="14" t="s">
        <v>15520</v>
      </c>
      <c r="C36" s="4">
        <v>7044</v>
      </c>
      <c r="E36" s="14" t="s">
        <v>103</v>
      </c>
      <c r="F36" s="4">
        <v>100</v>
      </c>
    </row>
    <row r="37" spans="2:6">
      <c r="E37" s="14" t="s">
        <v>106</v>
      </c>
      <c r="F37" s="4">
        <v>117</v>
      </c>
    </row>
    <row r="38" spans="2:6">
      <c r="E38" s="14" t="s">
        <v>795</v>
      </c>
      <c r="F38" s="4">
        <v>6</v>
      </c>
    </row>
    <row r="39" spans="2:6">
      <c r="E39" s="14" t="s">
        <v>44</v>
      </c>
      <c r="F39" s="4">
        <v>130</v>
      </c>
    </row>
    <row r="40" spans="2:6">
      <c r="E40" s="14" t="s">
        <v>241</v>
      </c>
      <c r="F40" s="4">
        <v>39</v>
      </c>
    </row>
    <row r="41" spans="2:6">
      <c r="E41" s="14" t="s">
        <v>140</v>
      </c>
      <c r="F41" s="4">
        <v>30</v>
      </c>
    </row>
    <row r="42" spans="2:6">
      <c r="E42" s="14" t="s">
        <v>145</v>
      </c>
      <c r="F42" s="4">
        <v>29</v>
      </c>
    </row>
    <row r="43" spans="2:6">
      <c r="E43" s="14" t="s">
        <v>254</v>
      </c>
      <c r="F43" s="4">
        <v>37</v>
      </c>
    </row>
    <row r="44" spans="2:6">
      <c r="E44" s="14" t="s">
        <v>384</v>
      </c>
      <c r="F44" s="4">
        <v>64</v>
      </c>
    </row>
    <row r="45" spans="2:6">
      <c r="E45" s="14" t="s">
        <v>149</v>
      </c>
      <c r="F45" s="4">
        <v>46</v>
      </c>
    </row>
    <row r="46" spans="2:6">
      <c r="E46" s="14" t="s">
        <v>234</v>
      </c>
      <c r="F46" s="4">
        <v>73</v>
      </c>
    </row>
    <row r="47" spans="2:6">
      <c r="E47" s="14" t="s">
        <v>1397</v>
      </c>
      <c r="F47" s="4">
        <v>31</v>
      </c>
    </row>
    <row r="48" spans="2:6">
      <c r="E48" s="14" t="s">
        <v>350</v>
      </c>
      <c r="F48" s="4">
        <v>12</v>
      </c>
    </row>
    <row r="49" spans="2:8">
      <c r="E49" s="14" t="s">
        <v>60</v>
      </c>
      <c r="F49" s="4">
        <v>78</v>
      </c>
    </row>
    <row r="50" spans="2:8">
      <c r="E50" s="14" t="s">
        <v>65</v>
      </c>
      <c r="F50" s="4">
        <v>77</v>
      </c>
    </row>
    <row r="51" spans="2:8">
      <c r="E51" s="14" t="s">
        <v>73</v>
      </c>
      <c r="F51" s="4">
        <v>63</v>
      </c>
    </row>
    <row r="52" spans="2:8">
      <c r="E52" s="14" t="s">
        <v>15519</v>
      </c>
    </row>
    <row r="53" spans="2:8">
      <c r="E53" s="14" t="s">
        <v>15520</v>
      </c>
      <c r="F53" s="4">
        <v>1870</v>
      </c>
    </row>
    <row r="56" spans="2:8">
      <c r="B56" s="11" t="s">
        <v>15532</v>
      </c>
    </row>
    <row r="57" spans="2:8">
      <c r="B57" s="11"/>
    </row>
    <row r="58" spans="2:8">
      <c r="B58" s="4" t="s">
        <v>15518</v>
      </c>
      <c r="C58" s="4" t="s">
        <v>15533</v>
      </c>
      <c r="E58" s="16" t="s">
        <v>15534</v>
      </c>
      <c r="F58" s="16">
        <f>COUNTA(Table1[customer_id])</f>
        <v>7043</v>
      </c>
    </row>
    <row r="59" spans="2:8">
      <c r="B59" s="14" t="s">
        <v>9702</v>
      </c>
      <c r="C59" s="4">
        <v>3</v>
      </c>
    </row>
    <row r="60" spans="2:8">
      <c r="B60" s="14" t="s">
        <v>973</v>
      </c>
      <c r="C60" s="4">
        <v>2</v>
      </c>
    </row>
    <row r="61" spans="2:8">
      <c r="B61" s="14" t="s">
        <v>15520</v>
      </c>
      <c r="C61" s="4">
        <v>5</v>
      </c>
    </row>
    <row r="63" spans="2:8">
      <c r="B63" s="3" t="s">
        <v>15509</v>
      </c>
      <c r="C63" s="3" t="s">
        <v>15510</v>
      </c>
      <c r="D63" s="28" t="s">
        <v>15511</v>
      </c>
      <c r="E63" s="28"/>
      <c r="F63" s="28"/>
      <c r="G63" s="28"/>
      <c r="H63" s="28"/>
    </row>
    <row r="64" spans="2:8">
      <c r="B64" s="8" t="s">
        <v>0</v>
      </c>
      <c r="C64" s="8" t="s">
        <v>15530</v>
      </c>
      <c r="D64" s="27" t="s">
        <v>15535</v>
      </c>
      <c r="E64" s="27"/>
      <c r="F64" s="27"/>
      <c r="G64" s="27"/>
      <c r="H64" s="27"/>
    </row>
    <row r="67" spans="2:9">
      <c r="B67" s="11" t="s">
        <v>15536</v>
      </c>
    </row>
    <row r="68" spans="2:9">
      <c r="B68" s="4" t="s">
        <v>15537</v>
      </c>
    </row>
    <row r="69" spans="2:9">
      <c r="B69" s="3" t="s">
        <v>15509</v>
      </c>
      <c r="C69" s="3" t="s">
        <v>15564</v>
      </c>
      <c r="D69" s="3" t="s">
        <v>15565</v>
      </c>
      <c r="E69" s="28" t="s">
        <v>15566</v>
      </c>
      <c r="F69" s="28"/>
      <c r="G69" s="28"/>
      <c r="H69" s="28"/>
    </row>
    <row r="70" spans="2:9">
      <c r="B70" s="8" t="s">
        <v>0</v>
      </c>
      <c r="C70" s="8">
        <v>0</v>
      </c>
      <c r="D70" s="8" t="s">
        <v>15557</v>
      </c>
      <c r="E70" s="27"/>
      <c r="F70" s="27"/>
      <c r="G70" s="27"/>
      <c r="H70" s="27"/>
    </row>
    <row r="71" spans="2:9">
      <c r="B71" s="8" t="s">
        <v>1</v>
      </c>
      <c r="C71" s="8">
        <v>0</v>
      </c>
      <c r="D71" s="8" t="s">
        <v>15557</v>
      </c>
      <c r="E71" s="27"/>
      <c r="F71" s="27"/>
      <c r="G71" s="27"/>
      <c r="H71" s="27"/>
    </row>
    <row r="72" spans="2:9">
      <c r="B72" s="8" t="s">
        <v>2</v>
      </c>
      <c r="C72" s="8">
        <v>2</v>
      </c>
      <c r="D72" s="8" t="s">
        <v>15558</v>
      </c>
      <c r="E72" s="27"/>
      <c r="F72" s="27"/>
      <c r="G72" s="27"/>
      <c r="H72" s="27"/>
    </row>
    <row r="73" spans="2:9">
      <c r="B73" s="8" t="s">
        <v>3</v>
      </c>
      <c r="C73" s="8">
        <v>2</v>
      </c>
      <c r="D73" s="8" t="s">
        <v>15559</v>
      </c>
      <c r="E73" s="27" t="s">
        <v>15560</v>
      </c>
      <c r="F73" s="27"/>
      <c r="G73" s="27"/>
      <c r="H73" s="27"/>
      <c r="I73" s="4">
        <f>MEDIAN(Table1[age])</f>
        <v>46</v>
      </c>
    </row>
    <row r="74" spans="2:9">
      <c r="B74" s="8" t="s">
        <v>4</v>
      </c>
      <c r="C74" s="8">
        <v>2</v>
      </c>
      <c r="D74" s="8" t="s">
        <v>15558</v>
      </c>
      <c r="E74" s="27"/>
      <c r="F74" s="27"/>
      <c r="G74" s="27"/>
      <c r="H74" s="27"/>
    </row>
    <row r="75" spans="2:9">
      <c r="B75" s="8" t="s">
        <v>5</v>
      </c>
      <c r="C75" s="8">
        <v>2</v>
      </c>
      <c r="D75" s="8" t="s">
        <v>15559</v>
      </c>
      <c r="E75" s="27" t="s">
        <v>15561</v>
      </c>
      <c r="F75" s="27"/>
      <c r="G75" s="27"/>
      <c r="H75" s="27"/>
    </row>
    <row r="76" spans="2:9">
      <c r="B76" s="8" t="s">
        <v>6</v>
      </c>
      <c r="C76" s="8">
        <v>0</v>
      </c>
      <c r="D76" s="8" t="s">
        <v>15557</v>
      </c>
      <c r="E76" s="27"/>
      <c r="F76" s="27"/>
      <c r="G76" s="27"/>
      <c r="H76" s="27"/>
    </row>
    <row r="77" spans="2:9">
      <c r="B77" s="8" t="s">
        <v>7</v>
      </c>
      <c r="C77" s="8">
        <v>0</v>
      </c>
      <c r="D77" s="8" t="s">
        <v>15557</v>
      </c>
      <c r="E77" s="27"/>
      <c r="F77" s="27"/>
      <c r="G77" s="27"/>
      <c r="H77" s="27"/>
    </row>
    <row r="78" spans="2:9">
      <c r="B78" s="8" t="s">
        <v>8</v>
      </c>
      <c r="C78" s="8">
        <v>0</v>
      </c>
      <c r="D78" s="8" t="s">
        <v>15557</v>
      </c>
      <c r="E78" s="27"/>
      <c r="F78" s="27"/>
      <c r="G78" s="27"/>
      <c r="H78" s="27"/>
    </row>
    <row r="79" spans="2:9">
      <c r="B79" s="8" t="s">
        <v>9</v>
      </c>
      <c r="C79" s="8">
        <v>2</v>
      </c>
      <c r="D79" s="8" t="s">
        <v>15559</v>
      </c>
      <c r="E79" s="27" t="s">
        <v>15562</v>
      </c>
      <c r="F79" s="27"/>
      <c r="G79" s="27"/>
      <c r="H79" s="27"/>
    </row>
    <row r="80" spans="2:9">
      <c r="B80" s="8" t="s">
        <v>10</v>
      </c>
      <c r="C80" s="8">
        <v>2</v>
      </c>
      <c r="D80" s="8" t="s">
        <v>15559</v>
      </c>
      <c r="E80" s="27" t="s">
        <v>15567</v>
      </c>
      <c r="F80" s="27"/>
      <c r="G80" s="27"/>
      <c r="H80" s="27"/>
    </row>
    <row r="81" spans="2:11">
      <c r="B81" s="8" t="s">
        <v>11</v>
      </c>
      <c r="C81" s="8">
        <v>3879</v>
      </c>
      <c r="D81" s="8" t="s">
        <v>15559</v>
      </c>
      <c r="E81" s="27" t="s">
        <v>15563</v>
      </c>
      <c r="F81" s="27"/>
      <c r="G81" s="27"/>
      <c r="H81" s="27"/>
    </row>
    <row r="82" spans="2:11">
      <c r="B82" s="8" t="s">
        <v>12</v>
      </c>
      <c r="C82" s="8">
        <v>2</v>
      </c>
      <c r="D82" s="8" t="s">
        <v>15558</v>
      </c>
      <c r="E82" s="27"/>
      <c r="F82" s="27"/>
      <c r="G82" s="27"/>
      <c r="H82" s="27"/>
    </row>
    <row r="83" spans="2:11">
      <c r="B83" s="8" t="s">
        <v>13</v>
      </c>
      <c r="C83" s="8">
        <v>2</v>
      </c>
      <c r="D83" s="8" t="s">
        <v>15558</v>
      </c>
      <c r="E83" s="27"/>
      <c r="F83" s="27"/>
      <c r="G83" s="27"/>
      <c r="H83" s="27"/>
    </row>
    <row r="84" spans="2:11">
      <c r="B84" s="8" t="s">
        <v>14</v>
      </c>
      <c r="C84" s="8">
        <v>1528</v>
      </c>
      <c r="D84" s="8" t="s">
        <v>15558</v>
      </c>
      <c r="E84" s="27"/>
      <c r="F84" s="27"/>
      <c r="G84" s="27"/>
      <c r="H84" s="27"/>
    </row>
    <row r="85" spans="2:11">
      <c r="B85" s="8" t="s">
        <v>15</v>
      </c>
      <c r="C85" s="8">
        <v>2</v>
      </c>
      <c r="D85" s="8" t="s">
        <v>15558</v>
      </c>
      <c r="E85" s="27"/>
      <c r="F85" s="27"/>
      <c r="G85" s="27"/>
      <c r="H85" s="27"/>
    </row>
    <row r="86" spans="2:11">
      <c r="B86" s="8" t="s">
        <v>16</v>
      </c>
      <c r="C86" s="8">
        <v>2</v>
      </c>
      <c r="D86" s="8" t="s">
        <v>15558</v>
      </c>
      <c r="E86" s="27"/>
      <c r="F86" s="27"/>
      <c r="G86" s="27"/>
      <c r="H86" s="27"/>
    </row>
    <row r="87" spans="2:11">
      <c r="B87" s="8" t="s">
        <v>17</v>
      </c>
      <c r="C87" s="8">
        <v>2</v>
      </c>
      <c r="D87" s="8" t="s">
        <v>15558</v>
      </c>
      <c r="E87" s="27"/>
      <c r="F87" s="27"/>
      <c r="G87" s="27"/>
      <c r="H87" s="27"/>
    </row>
    <row r="88" spans="2:11">
      <c r="B88" s="8" t="s">
        <v>18</v>
      </c>
      <c r="C88" s="8">
        <v>2</v>
      </c>
      <c r="D88" s="8" t="s">
        <v>15558</v>
      </c>
      <c r="E88" s="27"/>
      <c r="F88" s="27"/>
      <c r="G88" s="27"/>
      <c r="H88" s="27"/>
    </row>
    <row r="89" spans="2:11">
      <c r="B89" s="8" t="s">
        <v>19</v>
      </c>
      <c r="C89" s="8">
        <v>5174</v>
      </c>
      <c r="D89" s="8" t="s">
        <v>15558</v>
      </c>
      <c r="E89" s="27"/>
      <c r="F89" s="27"/>
      <c r="G89" s="27"/>
      <c r="H89" s="27"/>
    </row>
    <row r="90" spans="2:11">
      <c r="B90" s="8" t="s">
        <v>20</v>
      </c>
      <c r="C90" s="8">
        <v>5174</v>
      </c>
      <c r="D90" s="8" t="s">
        <v>15558</v>
      </c>
      <c r="E90" s="27"/>
      <c r="F90" s="27"/>
      <c r="G90" s="27"/>
      <c r="H90" s="27"/>
    </row>
    <row r="93" spans="2:11">
      <c r="B93" s="11" t="s">
        <v>15569</v>
      </c>
    </row>
    <row r="94" spans="2:11">
      <c r="B94" s="11"/>
    </row>
    <row r="95" spans="2:11">
      <c r="B95" s="30" t="s">
        <v>15509</v>
      </c>
      <c r="C95" s="29" t="s">
        <v>15556</v>
      </c>
      <c r="D95" s="29"/>
      <c r="E95" s="29"/>
      <c r="F95" s="29"/>
      <c r="G95" s="29"/>
      <c r="H95" s="29"/>
      <c r="I95" s="29"/>
      <c r="J95" s="29"/>
      <c r="K95" s="30" t="s">
        <v>15576</v>
      </c>
    </row>
    <row r="96" spans="2:11">
      <c r="B96" s="30"/>
      <c r="C96" s="10" t="s">
        <v>15550</v>
      </c>
      <c r="D96" s="10" t="s">
        <v>15551</v>
      </c>
      <c r="E96" s="10" t="s">
        <v>15570</v>
      </c>
      <c r="F96" s="10" t="s">
        <v>15571</v>
      </c>
      <c r="G96" s="10" t="s">
        <v>15572</v>
      </c>
      <c r="H96" s="10" t="s">
        <v>15573</v>
      </c>
      <c r="I96" s="10" t="s">
        <v>15574</v>
      </c>
      <c r="J96" s="10" t="s">
        <v>15575</v>
      </c>
      <c r="K96" s="30"/>
    </row>
    <row r="97" spans="2:11">
      <c r="B97" s="8" t="s">
        <v>3</v>
      </c>
      <c r="C97" s="15">
        <f>MIN(Table1[age])</f>
        <v>19</v>
      </c>
      <c r="D97" s="15">
        <f>MAX(Table1[age])</f>
        <v>80</v>
      </c>
      <c r="E97" s="15">
        <f>QUARTILE(Table1[age],1)</f>
        <v>32</v>
      </c>
      <c r="F97" s="15">
        <f>QUARTILE(Table1[age],3)</f>
        <v>60</v>
      </c>
      <c r="G97" s="15">
        <f t="shared" ref="G97:G103" si="0">F97-E97</f>
        <v>28</v>
      </c>
      <c r="H97" s="15">
        <f t="shared" ref="H97:H103" si="1">E97-(1.5*G97)</f>
        <v>-10</v>
      </c>
      <c r="I97" s="15">
        <f t="shared" ref="I97:I103" si="2">F97+(1.5*G97)</f>
        <v>102</v>
      </c>
      <c r="J97" s="15">
        <f>COUNTIF(Table1[age],"&lt;"&amp;H97) + COUNTIF(Table1[age],"&gt;"&amp;I97)</f>
        <v>0</v>
      </c>
      <c r="K97" s="8" t="s">
        <v>15578</v>
      </c>
    </row>
    <row r="98" spans="2:11">
      <c r="B98" s="8" t="s">
        <v>5</v>
      </c>
      <c r="C98" s="15">
        <f>MIN(Table1[number_of_dependents])</f>
        <v>0</v>
      </c>
      <c r="D98" s="15">
        <f>MAX(Table1[number_of_dependents])</f>
        <v>9</v>
      </c>
      <c r="E98" s="15">
        <f>QUARTILE(Table1[number_of_dependents],1)</f>
        <v>0</v>
      </c>
      <c r="F98" s="15">
        <f>QUARTILE(Table1[number_of_dependents],3)</f>
        <v>0</v>
      </c>
      <c r="G98" s="15">
        <f t="shared" si="0"/>
        <v>0</v>
      </c>
      <c r="H98" s="15">
        <f t="shared" si="1"/>
        <v>0</v>
      </c>
      <c r="I98" s="15">
        <f t="shared" si="2"/>
        <v>0</v>
      </c>
      <c r="J98" s="15">
        <f>COUNTIF(Table1[number_of_dependents],"&lt;"&amp;H98) + COUNTIF(Table1[number_of_dependents],"&gt;"&amp;I98)</f>
        <v>1627</v>
      </c>
      <c r="K98" s="8" t="s">
        <v>15558</v>
      </c>
    </row>
    <row r="99" spans="2:11">
      <c r="B99" s="8" t="s">
        <v>8</v>
      </c>
      <c r="C99" s="15">
        <f>MIN(Table1[cltv])</f>
        <v>2003</v>
      </c>
      <c r="D99" s="15">
        <f>MAX(Table1[cltv])</f>
        <v>6500</v>
      </c>
      <c r="E99" s="15">
        <f>QUARTILE(Table1[cltv],1)</f>
        <v>3469</v>
      </c>
      <c r="F99" s="15">
        <f>QUARTILE(Table1[cltv],3)</f>
        <v>5380.5</v>
      </c>
      <c r="G99" s="15">
        <f t="shared" si="0"/>
        <v>1911.5</v>
      </c>
      <c r="H99" s="15">
        <f t="shared" si="1"/>
        <v>601.75</v>
      </c>
      <c r="I99" s="15">
        <f t="shared" si="2"/>
        <v>8247.75</v>
      </c>
      <c r="J99" s="15">
        <f>COUNTIF(Table1[cltv],"&lt;"&amp;H99) + COUNTIF(Table1[cltv],"&gt;"&amp;I99)</f>
        <v>0</v>
      </c>
      <c r="K99" s="8" t="s">
        <v>15578</v>
      </c>
    </row>
    <row r="100" spans="2:11">
      <c r="B100" s="8" t="s">
        <v>9</v>
      </c>
      <c r="C100" s="15">
        <f>MIN(Table1[number_of_referrals])</f>
        <v>0</v>
      </c>
      <c r="D100" s="15">
        <f>MAX(Table1[number_of_referrals])</f>
        <v>11</v>
      </c>
      <c r="E100" s="15">
        <f>QUARTILE(Table1[number_of_referrals],1)</f>
        <v>0</v>
      </c>
      <c r="F100" s="15">
        <f>QUARTILE(Table1[number_of_referrals],3)</f>
        <v>3</v>
      </c>
      <c r="G100" s="15">
        <f t="shared" si="0"/>
        <v>3</v>
      </c>
      <c r="H100" s="15">
        <f t="shared" si="1"/>
        <v>-4.5</v>
      </c>
      <c r="I100" s="15">
        <f t="shared" si="2"/>
        <v>7.5</v>
      </c>
      <c r="J100" s="15">
        <f>COUNTIF(Table1[number_of_referrals],"&lt;"&amp;H100) + COUNTIF(Table1[number_of_referrals],"&gt;"&amp;I100)</f>
        <v>676</v>
      </c>
      <c r="K100" s="8" t="s">
        <v>15558</v>
      </c>
    </row>
    <row r="101" spans="2:11">
      <c r="B101" s="8" t="s">
        <v>10</v>
      </c>
      <c r="C101" s="15">
        <f>MIN(Table1[tenure_in_months])</f>
        <v>1</v>
      </c>
      <c r="D101" s="15">
        <f>MAX(Table1[tenure_in_months])</f>
        <v>72</v>
      </c>
      <c r="E101" s="15">
        <f>QUARTILE(Table1[tenure_in_months],1)</f>
        <v>9</v>
      </c>
      <c r="F101" s="15">
        <f>QUARTILE(Table1[tenure_in_months],3)</f>
        <v>55</v>
      </c>
      <c r="G101" s="15">
        <f t="shared" si="0"/>
        <v>46</v>
      </c>
      <c r="H101" s="15">
        <f t="shared" si="1"/>
        <v>-60</v>
      </c>
      <c r="I101" s="15">
        <f t="shared" si="2"/>
        <v>124</v>
      </c>
      <c r="J101" s="15">
        <f>COUNTIF(Table1[tenure_in_months],"&lt;"&amp;H101) + COUNTIF(Table1[tenure_in_months],"&gt;"&amp;I101)</f>
        <v>0</v>
      </c>
      <c r="K101" s="8" t="s">
        <v>15578</v>
      </c>
    </row>
    <row r="102" spans="2:11">
      <c r="B102" s="8" t="s">
        <v>17</v>
      </c>
      <c r="C102" s="15">
        <f>MIN(Table1[monthly_charge])</f>
        <v>18.25</v>
      </c>
      <c r="D102" s="15">
        <f>MAX(Table1[monthly_charge])</f>
        <v>118.75</v>
      </c>
      <c r="E102" s="15">
        <f>QUARTILE(Table1[monthly_charge],1)</f>
        <v>35.5</v>
      </c>
      <c r="F102" s="15">
        <f>QUARTILE(Table1[monthly_charge],3)</f>
        <v>89.85</v>
      </c>
      <c r="G102" s="15">
        <f t="shared" si="0"/>
        <v>54.349999999999994</v>
      </c>
      <c r="H102" s="15">
        <f t="shared" si="1"/>
        <v>-46.024999999999991</v>
      </c>
      <c r="I102" s="15">
        <f t="shared" si="2"/>
        <v>171.375</v>
      </c>
      <c r="J102" s="15">
        <f>COUNTIF(Table1[age],"&lt;"&amp;H102) + COUNTIF(Table1[age],"&gt;"&amp;I102)</f>
        <v>0</v>
      </c>
      <c r="K102" s="8" t="s">
        <v>15578</v>
      </c>
    </row>
    <row r="103" spans="2:11">
      <c r="B103" s="8" t="s">
        <v>18</v>
      </c>
      <c r="C103" s="15">
        <f>MIN(Table1[total_revenue])</f>
        <v>21.36</v>
      </c>
      <c r="D103" s="15">
        <f>MAX(Table1[total_revenue])</f>
        <v>11979.34</v>
      </c>
      <c r="E103" s="15">
        <f>QUARTILE(Table1[total_revenue],1)</f>
        <v>605.47</v>
      </c>
      <c r="F103" s="15">
        <f>QUARTILE(Table1[total_revenue],3)</f>
        <v>4800.3599999999997</v>
      </c>
      <c r="G103" s="15">
        <f t="shared" si="0"/>
        <v>4194.8899999999994</v>
      </c>
      <c r="H103" s="15">
        <f t="shared" si="1"/>
        <v>-5686.8649999999989</v>
      </c>
      <c r="I103" s="15">
        <f t="shared" si="2"/>
        <v>11092.695</v>
      </c>
      <c r="J103" s="15">
        <f>COUNTIF(Table1[total_revenue],"&lt;"&amp;H103) + COUNTIF(Table1[total_revenue],"&gt;"&amp;I103)</f>
        <v>21</v>
      </c>
      <c r="K103" s="8" t="s">
        <v>15577</v>
      </c>
    </row>
  </sheetData>
  <mergeCells count="32">
    <mergeCell ref="B95:B96"/>
    <mergeCell ref="K95:K96"/>
    <mergeCell ref="E88:H88"/>
    <mergeCell ref="E89:H89"/>
    <mergeCell ref="E90:H90"/>
    <mergeCell ref="E78:H78"/>
    <mergeCell ref="E79:H79"/>
    <mergeCell ref="E80:H80"/>
    <mergeCell ref="E81:H81"/>
    <mergeCell ref="E82:H82"/>
    <mergeCell ref="C95:J95"/>
    <mergeCell ref="E83:H83"/>
    <mergeCell ref="E84:H84"/>
    <mergeCell ref="E85:H85"/>
    <mergeCell ref="E86:H86"/>
    <mergeCell ref="E87:H87"/>
    <mergeCell ref="E77:H77"/>
    <mergeCell ref="D63:H63"/>
    <mergeCell ref="D64:H64"/>
    <mergeCell ref="E70:H70"/>
    <mergeCell ref="E71:H71"/>
    <mergeCell ref="E72:H72"/>
    <mergeCell ref="E69:H69"/>
    <mergeCell ref="E73:H73"/>
    <mergeCell ref="E74:H74"/>
    <mergeCell ref="E75:H75"/>
    <mergeCell ref="E76:H76"/>
    <mergeCell ref="D9:H9"/>
    <mergeCell ref="D8:H8"/>
    <mergeCell ref="D10:H10"/>
    <mergeCell ref="D11:H11"/>
    <mergeCell ref="D12:H12"/>
  </mergeCells>
  <conditionalFormatting sqref="C70:C90">
    <cfRule type="cellIs" dxfId="47" priority="4" operator="greaterThan">
      <formula>0</formula>
    </cfRule>
  </conditionalFormatting>
  <conditionalFormatting sqref="J97:J103">
    <cfRule type="cellIs" dxfId="46" priority="1" operator="greaterThan">
      <formula>0</formula>
    </cfRule>
  </conditionalFormatting>
  <dataValidations count="2">
    <dataValidation type="list" allowBlank="1" showInputMessage="1" showErrorMessage="1" sqref="D70:D90" xr:uid="{4F33B88D-A510-FD4E-B097-FD3944AF5E52}">
      <formula1>"Leave As It Is,Drop Missing Value,Imputation,No Missing Value"</formula1>
    </dataValidation>
    <dataValidation type="list" allowBlank="1" showInputMessage="1" showErrorMessage="1" sqref="K97:K103" xr:uid="{1C37B3B5-AE6C-154F-81D8-9A59364A27E7}">
      <formula1>"Leave As It Is,Winsorizing,Drop Outlier,No Outlier"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5312-5F03-D142-8D79-9913CE2562C8}">
  <dimension ref="A2:L138"/>
  <sheetViews>
    <sheetView workbookViewId="0">
      <selection activeCell="H28" sqref="H28"/>
    </sheetView>
  </sheetViews>
  <sheetFormatPr baseColWidth="10" defaultRowHeight="16"/>
  <cols>
    <col min="1" max="1" width="10.83203125" style="4"/>
    <col min="2" max="2" width="17.6640625" style="4" bestFit="1" customWidth="1"/>
    <col min="3" max="3" width="23" style="4" bestFit="1" customWidth="1"/>
    <col min="4" max="4" width="20.6640625" style="4" bestFit="1" customWidth="1"/>
    <col min="5" max="5" width="16.33203125" style="4" bestFit="1" customWidth="1"/>
    <col min="6" max="6" width="14.6640625" style="4" bestFit="1" customWidth="1"/>
    <col min="7" max="7" width="18.1640625" style="4" bestFit="1" customWidth="1"/>
    <col min="8" max="8" width="16" style="4" bestFit="1" customWidth="1"/>
    <col min="9" max="10" width="14.6640625" style="4" bestFit="1" customWidth="1"/>
    <col min="11" max="11" width="37" style="4" bestFit="1" customWidth="1"/>
    <col min="12" max="12" width="19.83203125" style="4" bestFit="1" customWidth="1"/>
    <col min="13" max="16384" width="10.83203125" style="4"/>
  </cols>
  <sheetData>
    <row r="2" spans="2:12" ht="47">
      <c r="B2" s="12" t="s">
        <v>15612</v>
      </c>
    </row>
    <row r="4" spans="2:12">
      <c r="B4" s="11" t="s">
        <v>15613</v>
      </c>
    </row>
    <row r="6" spans="2:12">
      <c r="B6" s="4" t="s">
        <v>15614</v>
      </c>
      <c r="K6" s="4" t="s">
        <v>15615</v>
      </c>
    </row>
    <row r="8" spans="2:12">
      <c r="B8" s="4" t="s">
        <v>15518</v>
      </c>
      <c r="C8" s="4" t="s">
        <v>15579</v>
      </c>
      <c r="K8" s="4" t="s">
        <v>15518</v>
      </c>
      <c r="L8" s="4" t="s">
        <v>15529</v>
      </c>
    </row>
    <row r="9" spans="2:12">
      <c r="B9" s="14" t="s">
        <v>24</v>
      </c>
      <c r="C9" s="4">
        <v>1869</v>
      </c>
      <c r="K9" s="14" t="s">
        <v>795</v>
      </c>
      <c r="L9" s="4">
        <v>6</v>
      </c>
    </row>
    <row r="10" spans="2:12">
      <c r="B10" s="14" t="s">
        <v>3751</v>
      </c>
      <c r="C10" s="4">
        <v>454</v>
      </c>
      <c r="K10" s="14" t="s">
        <v>350</v>
      </c>
      <c r="L10" s="4">
        <v>12</v>
      </c>
    </row>
    <row r="11" spans="2:12">
      <c r="B11" s="14" t="s">
        <v>3686</v>
      </c>
      <c r="C11" s="4">
        <v>4720</v>
      </c>
      <c r="K11" s="14" t="s">
        <v>145</v>
      </c>
      <c r="L11" s="4">
        <v>29</v>
      </c>
    </row>
    <row r="12" spans="2:12">
      <c r="B12" s="14" t="s">
        <v>15520</v>
      </c>
      <c r="C12" s="4">
        <v>7043</v>
      </c>
      <c r="K12" s="14" t="s">
        <v>140</v>
      </c>
      <c r="L12" s="4">
        <v>30</v>
      </c>
    </row>
    <row r="13" spans="2:12">
      <c r="K13" s="14" t="s">
        <v>1397</v>
      </c>
      <c r="L13" s="4">
        <v>31</v>
      </c>
    </row>
    <row r="14" spans="2:12">
      <c r="K14" s="14" t="s">
        <v>254</v>
      </c>
      <c r="L14" s="4">
        <v>37</v>
      </c>
    </row>
    <row r="15" spans="2:12">
      <c r="K15" s="14" t="s">
        <v>241</v>
      </c>
      <c r="L15" s="4">
        <v>39</v>
      </c>
    </row>
    <row r="16" spans="2:12">
      <c r="K16" s="14" t="s">
        <v>149</v>
      </c>
      <c r="L16" s="4">
        <v>46</v>
      </c>
    </row>
    <row r="17" spans="2:12">
      <c r="K17" s="14" t="s">
        <v>73</v>
      </c>
      <c r="L17" s="4">
        <v>63</v>
      </c>
    </row>
    <row r="18" spans="2:12">
      <c r="K18" s="14" t="s">
        <v>384</v>
      </c>
      <c r="L18" s="4">
        <v>64</v>
      </c>
    </row>
    <row r="19" spans="2:12">
      <c r="K19" s="14" t="s">
        <v>234</v>
      </c>
      <c r="L19" s="4">
        <v>72</v>
      </c>
    </row>
    <row r="20" spans="2:12">
      <c r="K20" s="14" t="s">
        <v>65</v>
      </c>
      <c r="L20" s="4">
        <v>77</v>
      </c>
    </row>
    <row r="21" spans="2:12">
      <c r="K21" s="14" t="s">
        <v>60</v>
      </c>
      <c r="L21" s="4">
        <v>78</v>
      </c>
    </row>
    <row r="22" spans="2:12">
      <c r="K22" s="14" t="s">
        <v>37</v>
      </c>
      <c r="L22" s="4">
        <v>94</v>
      </c>
    </row>
    <row r="23" spans="2:12">
      <c r="K23" s="14" t="s">
        <v>103</v>
      </c>
      <c r="L23" s="4">
        <v>100</v>
      </c>
    </row>
    <row r="24" spans="2:12">
      <c r="K24" s="14" t="s">
        <v>106</v>
      </c>
      <c r="L24" s="4">
        <v>117</v>
      </c>
    </row>
    <row r="25" spans="2:12">
      <c r="K25" s="14" t="s">
        <v>44</v>
      </c>
      <c r="L25" s="4">
        <v>130</v>
      </c>
    </row>
    <row r="26" spans="2:12">
      <c r="K26" s="14" t="s">
        <v>46</v>
      </c>
      <c r="L26" s="4">
        <v>220</v>
      </c>
    </row>
    <row r="27" spans="2:12">
      <c r="K27" s="14" t="s">
        <v>69</v>
      </c>
      <c r="L27" s="4">
        <v>311</v>
      </c>
    </row>
    <row r="28" spans="2:12">
      <c r="K28" s="14" t="s">
        <v>31</v>
      </c>
      <c r="L28" s="4">
        <v>313</v>
      </c>
    </row>
    <row r="29" spans="2:12">
      <c r="K29" s="14" t="s">
        <v>15520</v>
      </c>
      <c r="L29" s="4">
        <v>1869</v>
      </c>
    </row>
    <row r="32" spans="2:12">
      <c r="B32" s="11" t="s">
        <v>15616</v>
      </c>
    </row>
    <row r="33" spans="2:10">
      <c r="B33" s="11"/>
    </row>
    <row r="34" spans="2:10">
      <c r="B34" s="4" t="s">
        <v>15617</v>
      </c>
    </row>
    <row r="36" spans="2:10">
      <c r="B36" s="31" t="s">
        <v>15509</v>
      </c>
      <c r="C36" s="30" t="s">
        <v>15541</v>
      </c>
      <c r="D36" s="30"/>
      <c r="E36" s="30"/>
      <c r="F36" s="32" t="s">
        <v>15555</v>
      </c>
      <c r="G36" s="32"/>
      <c r="H36" s="32"/>
      <c r="I36" s="32"/>
      <c r="J36" s="32"/>
    </row>
    <row r="37" spans="2:10">
      <c r="B37" s="31"/>
      <c r="C37" s="6" t="s">
        <v>15538</v>
      </c>
      <c r="D37" s="6" t="s">
        <v>15539</v>
      </c>
      <c r="E37" s="6" t="s">
        <v>15540</v>
      </c>
      <c r="F37" s="6" t="s">
        <v>15550</v>
      </c>
      <c r="G37" s="6" t="s">
        <v>15551</v>
      </c>
      <c r="H37" s="7" t="s">
        <v>15552</v>
      </c>
      <c r="I37" s="7" t="s">
        <v>15553</v>
      </c>
      <c r="J37" s="7" t="s">
        <v>15554</v>
      </c>
    </row>
    <row r="38" spans="2:10">
      <c r="B38" s="8" t="s">
        <v>15542</v>
      </c>
      <c r="C38" s="7">
        <f>AVERAGE(Table1[age])</f>
        <v>46.501206872071563</v>
      </c>
      <c r="D38" s="6">
        <f>MEDIAN(Table1[age])</f>
        <v>46</v>
      </c>
      <c r="E38" s="6">
        <f>MODE(Table1[age])</f>
        <v>42</v>
      </c>
      <c r="F38" s="6">
        <f>MIN(Table1[age])</f>
        <v>19</v>
      </c>
      <c r="G38" s="6">
        <f>MAX(Table1[age])</f>
        <v>80</v>
      </c>
      <c r="H38" s="7">
        <f>QUARTILE(Table1[age],1)</f>
        <v>32</v>
      </c>
      <c r="I38" s="7">
        <f>QUARTILE(Table1[age],3)</f>
        <v>60</v>
      </c>
      <c r="J38" s="7">
        <f>STDEV(Table1[age])</f>
        <v>16.749192945333842</v>
      </c>
    </row>
    <row r="39" spans="2:10">
      <c r="B39" s="8" t="s">
        <v>15543</v>
      </c>
      <c r="C39" s="7">
        <f>AVERAGE(Table1[number_of_dependents])</f>
        <v>0.46869231861422689</v>
      </c>
      <c r="D39" s="6">
        <f>MEDIAN(Table1[])</f>
        <v>46.62</v>
      </c>
      <c r="E39" s="6">
        <f>MODE(Table1[number_of_dependents])</f>
        <v>0</v>
      </c>
      <c r="F39" s="6">
        <f>MIN(Table1[number_of_dependents])</f>
        <v>0</v>
      </c>
      <c r="G39" s="6">
        <f>MAX(Table1[number_of_dependents])</f>
        <v>9</v>
      </c>
      <c r="H39" s="6">
        <f>QUARTILE(Table1[number_of_dependents],1)</f>
        <v>0</v>
      </c>
      <c r="I39" s="6">
        <f>QUARTILE(Table1[number_of_dependents],3)</f>
        <v>0</v>
      </c>
      <c r="J39" s="7">
        <f>STDEV(Table1[number_of_dependents])</f>
        <v>0.96280195094402088</v>
      </c>
    </row>
    <row r="40" spans="2:10">
      <c r="B40" s="8" t="s">
        <v>15544</v>
      </c>
      <c r="C40" s="7">
        <f>AVERAGE(Table1[satisfaction_score])</f>
        <v>3.2449240380519666</v>
      </c>
      <c r="D40" s="6">
        <f>MEDIAN(Table1[satisfaction_score])</f>
        <v>3</v>
      </c>
      <c r="E40" s="6">
        <f>MODE(Table1[satisfaction_score])</f>
        <v>3</v>
      </c>
      <c r="F40" s="6">
        <f>MIN(Table1[satisfaction_score])</f>
        <v>1</v>
      </c>
      <c r="G40" s="6">
        <f>MAX(Table1[satisfaction_score])</f>
        <v>5</v>
      </c>
      <c r="H40" s="6">
        <f>QUARTILE(Table1[satisfaction_score],1)</f>
        <v>3</v>
      </c>
      <c r="I40" s="6">
        <f>QUARTILE(Table1[satisfaction_score],3)</f>
        <v>4</v>
      </c>
      <c r="J40" s="7">
        <f>STDEV(Table1[satisfaction_score])</f>
        <v>1.2016571225409585</v>
      </c>
    </row>
    <row r="41" spans="2:10">
      <c r="B41" s="8" t="s">
        <v>15545</v>
      </c>
      <c r="C41" s="7">
        <f>AVERAGE(Table1[cltv])</f>
        <v>4400.2957546500074</v>
      </c>
      <c r="D41" s="6">
        <f>MEDIAN(Table1[cltv])</f>
        <v>4527</v>
      </c>
      <c r="E41" s="6">
        <f>MODE(Table1[cltv])</f>
        <v>5546</v>
      </c>
      <c r="F41" s="6">
        <f>MIN(Table1[cltv])</f>
        <v>2003</v>
      </c>
      <c r="G41" s="6">
        <f>MAX(Table1[cltv])</f>
        <v>6500</v>
      </c>
      <c r="H41" s="6">
        <f>QUARTILE(Table1[cltv],1)</f>
        <v>3469</v>
      </c>
      <c r="I41" s="6">
        <f>QUARTILE(Table1[cltv],3)</f>
        <v>5380.5</v>
      </c>
      <c r="J41" s="7">
        <f>STDEV(Table1[cltv])</f>
        <v>1183.0571519525201</v>
      </c>
    </row>
    <row r="42" spans="2:10">
      <c r="B42" s="8" t="s">
        <v>15546</v>
      </c>
      <c r="C42" s="7">
        <f>AVERAGE(Table1[number_of_referrals])</f>
        <v>1.9518671020871787</v>
      </c>
      <c r="D42" s="6">
        <f>MEDIAN(Table1[number_of_referrals])</f>
        <v>0</v>
      </c>
      <c r="E42" s="6">
        <f>MODE(Table1[number_of_referrals])</f>
        <v>0</v>
      </c>
      <c r="F42" s="6">
        <f>MIN(Table1[number_of_referrals])</f>
        <v>0</v>
      </c>
      <c r="G42" s="6">
        <f>MAX(Table1[number_of_referrals])</f>
        <v>11</v>
      </c>
      <c r="H42" s="6">
        <f>QUARTILE(Table1[number_of_referrals],1)</f>
        <v>0</v>
      </c>
      <c r="I42" s="6">
        <f>QUARTILE(Table1[number_of_referrals],3)</f>
        <v>3</v>
      </c>
      <c r="J42" s="7">
        <f>STDEV(Table1[number_of_referrals])</f>
        <v>3.0011992998901</v>
      </c>
    </row>
    <row r="43" spans="2:10">
      <c r="B43" s="8" t="s">
        <v>15547</v>
      </c>
      <c r="C43" s="7">
        <f>AVERAGE(Table1[tenure_in_months])</f>
        <v>32.386767002697717</v>
      </c>
      <c r="D43" s="6">
        <f>MEDIAN(Table1[tenure_in_months])</f>
        <v>29</v>
      </c>
      <c r="E43" s="6">
        <f>MODE(Table1[tenure_in_months])</f>
        <v>1</v>
      </c>
      <c r="F43" s="6">
        <f>MIN(Table1[tenure_in_months])</f>
        <v>1</v>
      </c>
      <c r="G43" s="6">
        <f>MAX(Table1[tenure_in_months])</f>
        <v>72</v>
      </c>
      <c r="H43" s="6">
        <f>QUARTILE(Table1[tenure_in_months],1)</f>
        <v>9</v>
      </c>
      <c r="I43" s="6">
        <f>QUARTILE(Table1[tenure_in_months],3)</f>
        <v>55</v>
      </c>
      <c r="J43" s="7">
        <f>STDEV(Table1[tenure_in_months])</f>
        <v>24.542061011425531</v>
      </c>
    </row>
    <row r="44" spans="2:10">
      <c r="B44" s="8" t="s">
        <v>15548</v>
      </c>
      <c r="C44" s="7">
        <f>AVERAGE(Table1[monthly_charge])</f>
        <v>64.750923164323211</v>
      </c>
      <c r="D44" s="6">
        <f>MEDIAN(Table1[monthly_charge])</f>
        <v>70.349999999999994</v>
      </c>
      <c r="E44" s="6">
        <f>MODE(Table1[monthly_charge])</f>
        <v>20.05</v>
      </c>
      <c r="F44" s="6">
        <f>MIN(Table1[monthly_charge])</f>
        <v>18.25</v>
      </c>
      <c r="G44" s="6">
        <f>MAX(Table1[monthly_charge])</f>
        <v>118.75</v>
      </c>
      <c r="H44" s="6">
        <f>QUARTILE(Table1[monthly_charge],1)</f>
        <v>35.5</v>
      </c>
      <c r="I44" s="6">
        <f>QUARTILE(Table1[monthly_charge],3)</f>
        <v>89.85</v>
      </c>
      <c r="J44" s="7">
        <f>STDEV(Table1[monthly_charge])</f>
        <v>30.087517028924498</v>
      </c>
    </row>
    <row r="45" spans="2:10">
      <c r="B45" s="8" t="s">
        <v>15549</v>
      </c>
      <c r="C45" s="7">
        <f>AVERAGE(Table1[total_revenue])</f>
        <v>3033.8307456327325</v>
      </c>
      <c r="D45" s="6">
        <f>MEDIAN(Table1[total_revenue])</f>
        <v>2108.64</v>
      </c>
      <c r="E45" s="6">
        <f>MODE(Table1[total_revenue])</f>
        <v>68.41</v>
      </c>
      <c r="F45" s="6">
        <f>MIN(Table1[total_revenue])</f>
        <v>21.36</v>
      </c>
      <c r="G45" s="6">
        <f>MAX(Table1[total_revenue])</f>
        <v>11979.34</v>
      </c>
      <c r="H45" s="6">
        <f>QUARTILE(Table1[total_revenue],1)</f>
        <v>605.47</v>
      </c>
      <c r="I45" s="6">
        <f>QUARTILE(Table1[total_revenue],3)</f>
        <v>4800.3599999999997</v>
      </c>
      <c r="J45" s="7">
        <f>STDEV(Table1[total_revenue])</f>
        <v>2864.7974452532058</v>
      </c>
    </row>
    <row r="47" spans="2:10">
      <c r="B47" s="4" t="s">
        <v>15618</v>
      </c>
    </row>
    <row r="66" spans="1:12">
      <c r="B66" s="11" t="s">
        <v>15619</v>
      </c>
    </row>
    <row r="68" spans="1:12">
      <c r="B68" s="44" t="s">
        <v>15649</v>
      </c>
    </row>
    <row r="76" spans="1:12" ht="17" thickBo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>
      <c r="A77" s="39"/>
      <c r="B77" s="36"/>
      <c r="C77" s="36" t="s">
        <v>3</v>
      </c>
      <c r="D77" s="36" t="s">
        <v>5</v>
      </c>
      <c r="E77" s="36" t="s">
        <v>6</v>
      </c>
      <c r="F77" s="36" t="s">
        <v>8</v>
      </c>
      <c r="G77" s="36" t="s">
        <v>9</v>
      </c>
      <c r="H77" s="36" t="s">
        <v>10</v>
      </c>
      <c r="I77" s="36" t="s">
        <v>17</v>
      </c>
      <c r="J77" s="36" t="s">
        <v>18</v>
      </c>
      <c r="K77" s="40"/>
      <c r="L77" s="39"/>
    </row>
    <row r="78" spans="1:12">
      <c r="A78" s="39"/>
      <c r="B78" s="37" t="s">
        <v>3</v>
      </c>
      <c r="C78" s="37">
        <v>1</v>
      </c>
      <c r="D78" s="37"/>
      <c r="E78" s="37"/>
      <c r="F78" s="37"/>
      <c r="G78" s="37"/>
      <c r="H78" s="37"/>
      <c r="I78" s="37"/>
      <c r="J78" s="37"/>
      <c r="K78" s="37"/>
      <c r="L78" s="39"/>
    </row>
    <row r="79" spans="1:12">
      <c r="A79" s="39"/>
      <c r="B79" s="37" t="s">
        <v>5</v>
      </c>
      <c r="C79" s="37">
        <v>-9.5310381293122387E-2</v>
      </c>
      <c r="D79" s="37">
        <v>1</v>
      </c>
      <c r="E79" s="37"/>
      <c r="F79" s="37"/>
      <c r="G79" s="37"/>
      <c r="H79" s="37"/>
      <c r="I79" s="37"/>
      <c r="J79" s="37"/>
      <c r="K79" s="37"/>
      <c r="L79" s="39"/>
    </row>
    <row r="80" spans="1:12">
      <c r="A80" s="39"/>
      <c r="B80" s="37" t="s">
        <v>6</v>
      </c>
      <c r="C80" s="37">
        <v>-8.5213718720803647E-2</v>
      </c>
      <c r="D80" s="37">
        <v>0.1528734932723752</v>
      </c>
      <c r="E80" s="37">
        <v>1</v>
      </c>
      <c r="F80" s="37"/>
      <c r="G80" s="37"/>
      <c r="H80" s="37"/>
      <c r="I80" s="37"/>
      <c r="J80" s="37"/>
      <c r="K80" s="37"/>
      <c r="L80" s="39"/>
    </row>
    <row r="81" spans="1:12">
      <c r="A81" s="39"/>
      <c r="B81" s="37" t="s">
        <v>8</v>
      </c>
      <c r="C81" s="37">
        <v>-3.1176529575818377E-2</v>
      </c>
      <c r="D81" s="37">
        <v>4.9610569239228568E-2</v>
      </c>
      <c r="E81" s="37">
        <v>7.5811142563093153E-2</v>
      </c>
      <c r="F81" s="37">
        <v>1</v>
      </c>
      <c r="G81" s="37"/>
      <c r="H81" s="37"/>
      <c r="I81" s="37"/>
      <c r="J81" s="37"/>
      <c r="K81" s="37"/>
      <c r="L81" s="39"/>
    </row>
    <row r="82" spans="1:12">
      <c r="A82" s="39"/>
      <c r="B82" s="37" t="s">
        <v>9</v>
      </c>
      <c r="C82" s="37">
        <v>-2.8467572286208501E-2</v>
      </c>
      <c r="D82" s="37">
        <v>0.2780031144707491</v>
      </c>
      <c r="E82" s="37">
        <v>0.18892588658159248</v>
      </c>
      <c r="F82" s="37">
        <v>0.12284292711677379</v>
      </c>
      <c r="G82" s="37">
        <v>1</v>
      </c>
      <c r="H82" s="37"/>
      <c r="I82" s="37"/>
      <c r="J82" s="37"/>
      <c r="K82" s="37"/>
      <c r="L82" s="39"/>
    </row>
    <row r="83" spans="1:12">
      <c r="A83" s="39"/>
      <c r="B83" s="37" t="s">
        <v>10</v>
      </c>
      <c r="C83" s="37">
        <v>-1.7681831174796953E-2</v>
      </c>
      <c r="D83" s="37">
        <v>0.10823718834126102</v>
      </c>
      <c r="E83" s="37">
        <v>0.21055728800704984</v>
      </c>
      <c r="F83" s="37">
        <v>0.39629175649059833</v>
      </c>
      <c r="G83" s="37">
        <v>0.32697459335811602</v>
      </c>
      <c r="H83" s="37">
        <v>1</v>
      </c>
      <c r="I83" s="37"/>
      <c r="J83" s="37"/>
      <c r="K83" s="37"/>
      <c r="L83" s="39"/>
    </row>
    <row r="84" spans="1:12">
      <c r="A84" s="39"/>
      <c r="B84" s="37" t="s">
        <v>17</v>
      </c>
      <c r="C84" s="37">
        <v>0.10268488914814829</v>
      </c>
      <c r="D84" s="37">
        <v>-0.13169650584349479</v>
      </c>
      <c r="E84" s="37">
        <v>-0.22341411152981308</v>
      </c>
      <c r="F84" s="37">
        <v>9.8605514860760912E-2</v>
      </c>
      <c r="G84" s="37">
        <v>2.8413892081998481E-2</v>
      </c>
      <c r="H84" s="37">
        <v>0.24761894106838889</v>
      </c>
      <c r="I84" s="37">
        <v>1</v>
      </c>
      <c r="J84" s="37"/>
      <c r="K84" s="37"/>
      <c r="L84" s="39"/>
    </row>
    <row r="85" spans="1:12">
      <c r="A85" s="39"/>
      <c r="B85" s="37" t="s">
        <v>18</v>
      </c>
      <c r="C85" s="37">
        <v>2.2303278178031544E-2</v>
      </c>
      <c r="D85" s="37">
        <v>3.8142893380074615E-2</v>
      </c>
      <c r="E85" s="37">
        <v>9.5228015900439403E-2</v>
      </c>
      <c r="F85" s="37">
        <v>0.35387702599139104</v>
      </c>
      <c r="G85" s="37">
        <v>0.26206790371122607</v>
      </c>
      <c r="H85" s="37">
        <v>0.85315663546989551</v>
      </c>
      <c r="I85" s="37">
        <v>0.58892387781582756</v>
      </c>
      <c r="J85" s="37">
        <v>1</v>
      </c>
      <c r="K85" s="37"/>
      <c r="L85" s="39"/>
    </row>
    <row r="86" spans="1:12" ht="17" thickBot="1">
      <c r="A86" s="39"/>
      <c r="B86" s="38" t="s">
        <v>15639</v>
      </c>
      <c r="C86" s="38">
        <v>0.11678389329532599</v>
      </c>
      <c r="D86" s="38">
        <v>-0.21878018695659313</v>
      </c>
      <c r="E86" s="38">
        <v>-0.75464902923819266</v>
      </c>
      <c r="F86" s="38">
        <v>-0.12746310171744707</v>
      </c>
      <c r="G86" s="38">
        <v>-0.28654047150382195</v>
      </c>
      <c r="H86" s="38">
        <v>-0.35286119587133113</v>
      </c>
      <c r="I86" s="38">
        <v>0.19288033253636028</v>
      </c>
      <c r="J86" s="38">
        <v>-0.22347256762141857</v>
      </c>
      <c r="K86" s="37"/>
      <c r="L86" s="39"/>
    </row>
    <row r="87" spans="1:1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</row>
    <row r="88" spans="1:12" ht="17" thickBot="1">
      <c r="A88" s="39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39"/>
    </row>
    <row r="89" spans="1:12">
      <c r="A89" s="39"/>
      <c r="B89" s="36"/>
      <c r="C89" s="36" t="s">
        <v>3</v>
      </c>
      <c r="D89" s="36" t="s">
        <v>5</v>
      </c>
      <c r="E89" s="36" t="s">
        <v>6</v>
      </c>
      <c r="F89" s="36" t="s">
        <v>8</v>
      </c>
      <c r="G89" s="36" t="s">
        <v>9</v>
      </c>
      <c r="H89" s="36" t="s">
        <v>10</v>
      </c>
      <c r="I89" s="36" t="s">
        <v>17</v>
      </c>
      <c r="J89" s="36" t="s">
        <v>18</v>
      </c>
      <c r="K89" s="40"/>
      <c r="L89" s="39"/>
    </row>
    <row r="90" spans="1:12">
      <c r="A90" s="39"/>
      <c r="B90" s="37" t="s">
        <v>3</v>
      </c>
      <c r="C90" s="39" t="str">
        <f>_xlfn.CONCAT(IF(C78&lt;0,"Negatif ","Positif "),_xlfn.IFS(ABS(C78)=0,"Tidak ada korelasi",AND(0&lt;ABS(C78),ABS(C78)&lt;=0.3),"Lemah",AND(0.3&lt;ABS(C78),ABS(C78)&lt;=0.7),"Sedang",AND(0.7&lt;ABS(C78),ABS(C78)&lt;1),"Kuat",ABS(C78)=1,"Sempurna"))</f>
        <v>Positif Sempurna</v>
      </c>
      <c r="D90" s="39"/>
      <c r="E90" s="39"/>
      <c r="F90" s="39"/>
      <c r="G90" s="39"/>
      <c r="H90" s="39"/>
      <c r="I90" s="39"/>
      <c r="J90" s="39"/>
      <c r="K90" s="39"/>
      <c r="L90" s="39"/>
    </row>
    <row r="91" spans="1:12">
      <c r="A91" s="39"/>
      <c r="B91" s="37" t="s">
        <v>5</v>
      </c>
      <c r="C91" s="39" t="str">
        <f t="shared" ref="C91:F94" si="0">_xlfn.CONCAT(IF(C79&lt;0,"Negatif ","Positif "),_xlfn.IFS(ABS(C79)=0,"Tidak ada korelasi",AND(0&lt;ABS(C79),ABS(C79)&lt;=0.3),"Lemah",AND(0.3&lt;ABS(C79),ABS(C79)&lt;=0.7),"Sedang",AND(0.7&lt;ABS(C79),ABS(C79)&lt;1),"Kuat",ABS(C79)=1,"Sempurna"))</f>
        <v>Negatif Lemah</v>
      </c>
      <c r="D91" s="39" t="str">
        <f t="shared" si="0"/>
        <v>Positif Sempurna</v>
      </c>
      <c r="E91" s="39"/>
      <c r="F91" s="39"/>
      <c r="G91" s="39"/>
      <c r="H91" s="39"/>
      <c r="I91" s="39"/>
      <c r="J91" s="39"/>
      <c r="K91" s="39"/>
      <c r="L91" s="39"/>
    </row>
    <row r="92" spans="1:12">
      <c r="A92" s="39"/>
      <c r="B92" s="37" t="s">
        <v>6</v>
      </c>
      <c r="C92" s="39" t="str">
        <f t="shared" si="0"/>
        <v>Negatif Lemah</v>
      </c>
      <c r="D92" s="39" t="str">
        <f t="shared" si="0"/>
        <v>Positif Lemah</v>
      </c>
      <c r="E92" s="39" t="str">
        <f t="shared" si="0"/>
        <v>Positif Sempurna</v>
      </c>
      <c r="F92" s="39"/>
      <c r="G92" s="39"/>
      <c r="H92" s="39"/>
      <c r="I92" s="39"/>
      <c r="J92" s="39"/>
      <c r="K92" s="39"/>
      <c r="L92" s="39"/>
    </row>
    <row r="93" spans="1:12">
      <c r="A93" s="39"/>
      <c r="B93" s="37" t="s">
        <v>8</v>
      </c>
      <c r="C93" s="39" t="str">
        <f t="shared" si="0"/>
        <v>Negatif Lemah</v>
      </c>
      <c r="D93" s="39" t="str">
        <f t="shared" si="0"/>
        <v>Positif Lemah</v>
      </c>
      <c r="E93" s="39" t="str">
        <f t="shared" si="0"/>
        <v>Positif Lemah</v>
      </c>
      <c r="F93" s="39" t="str">
        <f t="shared" si="0"/>
        <v>Positif Sempurna</v>
      </c>
      <c r="G93" s="39"/>
      <c r="H93" s="39"/>
      <c r="I93" s="39"/>
      <c r="J93" s="39"/>
      <c r="K93" s="39"/>
      <c r="L93" s="39"/>
    </row>
    <row r="94" spans="1:12">
      <c r="A94" s="39"/>
      <c r="B94" s="37" t="s">
        <v>9</v>
      </c>
      <c r="C94" s="39" t="str">
        <f t="shared" si="0"/>
        <v>Negatif Lemah</v>
      </c>
      <c r="D94" s="39" t="str">
        <f t="shared" ref="D94:G94" si="1">_xlfn.CONCAT(IF(D82&lt;0,"Negatif ","Positif "),_xlfn.IFS(ABS(D82)=0,"Tidak ada korelasi",AND(0&lt;ABS(D82),ABS(D82)&lt;=0.3),"Lemah",AND(0.3&lt;ABS(D82),ABS(D82)&lt;=0.7),"Sedang",AND(0.7&lt;ABS(D82),ABS(D82)&lt;1),"Kuat",ABS(D82)=1,"Sempurna"))</f>
        <v>Positif Lemah</v>
      </c>
      <c r="E94" s="39" t="str">
        <f t="shared" si="1"/>
        <v>Positif Lemah</v>
      </c>
      <c r="F94" s="39" t="str">
        <f t="shared" si="1"/>
        <v>Positif Lemah</v>
      </c>
      <c r="G94" s="39" t="str">
        <f t="shared" si="1"/>
        <v>Positif Sempurna</v>
      </c>
      <c r="H94" s="39"/>
      <c r="I94" s="39"/>
      <c r="J94" s="39"/>
      <c r="K94" s="39"/>
      <c r="L94" s="39"/>
    </row>
    <row r="95" spans="1:12">
      <c r="A95" s="39"/>
      <c r="B95" s="37" t="s">
        <v>10</v>
      </c>
      <c r="C95" s="39" t="str">
        <f t="shared" ref="C95:G95" si="2">_xlfn.CONCAT(IF(C83&lt;0,"Negatif ","Positif "),_xlfn.IFS(ABS(C83)=0,"Tidak ada korelasi",AND(0&lt;ABS(C83),ABS(C83)&lt;=0.3),"Lemah",AND(0.3&lt;ABS(C83),ABS(C83)&lt;=0.7),"Sedang",AND(0.7&lt;ABS(C83),ABS(C83)&lt;1),"Kuat",ABS(C83)=1,"Sempurna"))</f>
        <v>Negatif Lemah</v>
      </c>
      <c r="D95" s="39" t="str">
        <f t="shared" si="2"/>
        <v>Positif Lemah</v>
      </c>
      <c r="E95" s="39" t="str">
        <f t="shared" si="2"/>
        <v>Positif Lemah</v>
      </c>
      <c r="F95" s="39" t="str">
        <f t="shared" si="2"/>
        <v>Positif Sedang</v>
      </c>
      <c r="G95" s="39" t="str">
        <f t="shared" si="2"/>
        <v>Positif Sedang</v>
      </c>
      <c r="H95" s="39" t="str">
        <f t="shared" ref="H95" si="3">_xlfn.CONCAT(IF(H83&lt;0,"Negatif ","Positif "),_xlfn.IFS(ABS(H83)=0,"Tidak ada korelasi",AND(0&lt;ABS(H83),ABS(H83)&lt;=0.3),"Lemah",AND(0.3&lt;ABS(H83),ABS(H83)&lt;=0.7),"Sedang",AND(0.7&lt;ABS(H83),ABS(H83)&lt;1),"Kuat",ABS(H83)=1,"Sempurna"))</f>
        <v>Positif Sempurna</v>
      </c>
      <c r="I95" s="39"/>
      <c r="J95" s="39"/>
      <c r="K95" s="39"/>
      <c r="L95" s="39"/>
    </row>
    <row r="96" spans="1:12">
      <c r="A96" s="39"/>
      <c r="B96" s="37" t="s">
        <v>17</v>
      </c>
      <c r="C96" s="39" t="str">
        <f t="shared" ref="C96:G96" si="4">_xlfn.CONCAT(IF(C84&lt;0,"Negatif ","Positif "),_xlfn.IFS(ABS(C84)=0,"Tidak ada korelasi",AND(0&lt;ABS(C84),ABS(C84)&lt;=0.3),"Lemah",AND(0.3&lt;ABS(C84),ABS(C84)&lt;=0.7),"Sedang",AND(0.7&lt;ABS(C84),ABS(C84)&lt;1),"Kuat",ABS(C84)=1,"Sempurna"))</f>
        <v>Positif Lemah</v>
      </c>
      <c r="D96" s="39" t="str">
        <f t="shared" si="4"/>
        <v>Negatif Lemah</v>
      </c>
      <c r="E96" s="39" t="str">
        <f t="shared" si="4"/>
        <v>Negatif Lemah</v>
      </c>
      <c r="F96" s="39" t="str">
        <f t="shared" si="4"/>
        <v>Positif Lemah</v>
      </c>
      <c r="G96" s="39" t="str">
        <f t="shared" si="4"/>
        <v>Positif Lemah</v>
      </c>
      <c r="H96" s="39" t="str">
        <f t="shared" ref="H96:I96" si="5">_xlfn.CONCAT(IF(H84&lt;0,"Negatif ","Positif "),_xlfn.IFS(ABS(H84)=0,"Tidak ada korelasi",AND(0&lt;ABS(H84),ABS(H84)&lt;=0.3),"Lemah",AND(0.3&lt;ABS(H84),ABS(H84)&lt;=0.7),"Sedang",AND(0.7&lt;ABS(H84),ABS(H84)&lt;1),"Kuat",ABS(H84)=1,"Sempurna"))</f>
        <v>Positif Lemah</v>
      </c>
      <c r="I96" s="39" t="str">
        <f t="shared" si="5"/>
        <v>Positif Sempurna</v>
      </c>
      <c r="J96" s="39"/>
      <c r="K96" s="39"/>
      <c r="L96" s="39"/>
    </row>
    <row r="97" spans="1:12">
      <c r="A97" s="39"/>
      <c r="B97" s="37" t="s">
        <v>18</v>
      </c>
      <c r="C97" s="39" t="str">
        <f t="shared" ref="C97:G97" si="6">_xlfn.CONCAT(IF(C85&lt;0,"Negatif ","Positif "),_xlfn.IFS(ABS(C85)=0,"Tidak ada korelasi",AND(0&lt;ABS(C85),ABS(C85)&lt;=0.3),"Lemah",AND(0.3&lt;ABS(C85),ABS(C85)&lt;=0.7),"Sedang",AND(0.7&lt;ABS(C85),ABS(C85)&lt;1),"Kuat",ABS(C85)=1,"Sempurna"))</f>
        <v>Positif Lemah</v>
      </c>
      <c r="D97" s="39" t="str">
        <f t="shared" si="6"/>
        <v>Positif Lemah</v>
      </c>
      <c r="E97" s="39" t="str">
        <f t="shared" si="6"/>
        <v>Positif Lemah</v>
      </c>
      <c r="F97" s="39" t="str">
        <f t="shared" si="6"/>
        <v>Positif Sedang</v>
      </c>
      <c r="G97" s="39" t="str">
        <f t="shared" si="6"/>
        <v>Positif Lemah</v>
      </c>
      <c r="H97" s="39" t="str">
        <f t="shared" ref="H97:I97" si="7">_xlfn.CONCAT(IF(H85&lt;0,"Negatif ","Positif "),_xlfn.IFS(ABS(H85)=0,"Tidak ada korelasi",AND(0&lt;ABS(H85),ABS(H85)&lt;=0.3),"Lemah",AND(0.3&lt;ABS(H85),ABS(H85)&lt;=0.7),"Sedang",AND(0.7&lt;ABS(H85),ABS(H85)&lt;1),"Kuat",ABS(H85)=1,"Sempurna"))</f>
        <v>Positif Kuat</v>
      </c>
      <c r="I97" s="39" t="str">
        <f t="shared" si="7"/>
        <v>Positif Sedang</v>
      </c>
      <c r="J97" s="39" t="str">
        <f t="shared" ref="J97" si="8">_xlfn.CONCAT(IF(J85&lt;0,"Negatif ","Positif "),_xlfn.IFS(ABS(J85)=0,"Tidak ada korelasi",AND(0&lt;ABS(J85),ABS(J85)&lt;=0.3),"Lemah",AND(0.3&lt;ABS(J85),ABS(J85)&lt;=0.7),"Sedang",AND(0.7&lt;ABS(J85),ABS(J85)&lt;1),"Kuat",ABS(J85)=1,"Sempurna"))</f>
        <v>Positif Sempurna</v>
      </c>
      <c r="K97" s="39"/>
      <c r="L97" s="39"/>
    </row>
    <row r="98" spans="1:12" ht="17" thickBot="1">
      <c r="A98" s="39"/>
      <c r="B98" s="38" t="s">
        <v>15639</v>
      </c>
      <c r="C98" s="39" t="str">
        <f t="shared" ref="C98:G98" si="9">_xlfn.CONCAT(IF(C86&lt;0,"Negatif ","Positif "),_xlfn.IFS(ABS(C86)=0,"Tidak ada korelasi",AND(0&lt;ABS(C86),ABS(C86)&lt;=0.3),"Lemah",AND(0.3&lt;ABS(C86),ABS(C86)&lt;=0.7),"Sedang",AND(0.7&lt;ABS(C86),ABS(C86)&lt;1),"Kuat",ABS(C86)=1,"Sempurna"))</f>
        <v>Positif Lemah</v>
      </c>
      <c r="D98" s="39" t="str">
        <f t="shared" si="9"/>
        <v>Negatif Lemah</v>
      </c>
      <c r="E98" s="39" t="str">
        <f t="shared" si="9"/>
        <v>Negatif Kuat</v>
      </c>
      <c r="F98" s="39" t="str">
        <f t="shared" si="9"/>
        <v>Negatif Lemah</v>
      </c>
      <c r="G98" s="39" t="str">
        <f t="shared" si="9"/>
        <v>Negatif Lemah</v>
      </c>
      <c r="H98" s="39" t="str">
        <f t="shared" ref="H98:I98" si="10">_xlfn.CONCAT(IF(H86&lt;0,"Negatif ","Positif "),_xlfn.IFS(ABS(H86)=0,"Tidak ada korelasi",AND(0&lt;ABS(H86),ABS(H86)&lt;=0.3),"Lemah",AND(0.3&lt;ABS(H86),ABS(H86)&lt;=0.7),"Sedang",AND(0.7&lt;ABS(H86),ABS(H86)&lt;1),"Kuat",ABS(H86)=1,"Sempurna"))</f>
        <v>Negatif Sedang</v>
      </c>
      <c r="I98" s="39" t="str">
        <f t="shared" si="10"/>
        <v>Positif Lemah</v>
      </c>
      <c r="J98" s="39" t="str">
        <f t="shared" ref="J98:K98" si="11">_xlfn.CONCAT(IF(J86&lt;0,"Negatif ","Positif "),_xlfn.IFS(ABS(J86)=0,"Tidak ada korelasi",AND(0&lt;ABS(J86),ABS(J86)&lt;=0.3),"Lemah",AND(0.3&lt;ABS(J86),ABS(J86)&lt;=0.7),"Sedang",AND(0.7&lt;ABS(J86),ABS(J86)&lt;1),"Kuat",ABS(J86)=1,"Sempurna"))</f>
        <v>Negatif Lemah</v>
      </c>
      <c r="K98" s="39"/>
      <c r="L98" s="39"/>
    </row>
    <row r="99" spans="1:1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</row>
    <row r="100" spans="1:12">
      <c r="A100" s="39"/>
      <c r="B100" s="39" t="s">
        <v>15584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</row>
    <row r="101" spans="1:12">
      <c r="A101" s="39"/>
      <c r="B101" s="39" t="s">
        <v>15652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</row>
    <row r="102" spans="1:1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</row>
    <row r="103" spans="1:12">
      <c r="A103" s="39"/>
      <c r="E103" s="39"/>
      <c r="F103" s="39"/>
      <c r="G103" s="39"/>
      <c r="H103" s="39"/>
      <c r="I103" s="39"/>
      <c r="J103" s="39"/>
      <c r="K103" s="39"/>
      <c r="L103" s="39"/>
    </row>
    <row r="104" spans="1:12">
      <c r="A104" s="39"/>
      <c r="E104" s="39"/>
      <c r="F104" s="39"/>
      <c r="G104" s="39"/>
      <c r="H104" s="39"/>
      <c r="I104" s="39"/>
      <c r="J104" s="39"/>
      <c r="K104" s="39"/>
      <c r="L104" s="39"/>
    </row>
    <row r="105" spans="1:12">
      <c r="B105" s="44" t="s">
        <v>15650</v>
      </c>
    </row>
    <row r="112" spans="1:12" ht="17" thickBot="1"/>
    <row r="113" spans="2:11">
      <c r="B113" s="36"/>
      <c r="C113" s="36" t="s">
        <v>3</v>
      </c>
      <c r="D113" s="36" t="s">
        <v>5</v>
      </c>
      <c r="E113" s="36" t="s">
        <v>6</v>
      </c>
      <c r="F113" s="36" t="s">
        <v>8</v>
      </c>
      <c r="G113" s="36" t="s">
        <v>9</v>
      </c>
      <c r="H113" s="36" t="s">
        <v>10</v>
      </c>
      <c r="I113" s="36" t="s">
        <v>17</v>
      </c>
      <c r="J113" s="36" t="s">
        <v>18</v>
      </c>
      <c r="K113" s="36" t="s">
        <v>15639</v>
      </c>
    </row>
    <row r="114" spans="2:11" ht="17" thickBot="1">
      <c r="B114" s="38" t="s">
        <v>15639</v>
      </c>
      <c r="C114" s="38">
        <v>0.11678389329532599</v>
      </c>
      <c r="D114" s="38">
        <v>-0.21878018695659313</v>
      </c>
      <c r="E114" s="38">
        <v>-0.75464902923819266</v>
      </c>
      <c r="F114" s="38">
        <v>-0.12746310171744707</v>
      </c>
      <c r="G114" s="38">
        <v>-0.28654047150382195</v>
      </c>
      <c r="H114" s="38">
        <v>-0.35286119587133113</v>
      </c>
      <c r="I114" s="38">
        <v>0.19288033253636028</v>
      </c>
      <c r="J114" s="38">
        <v>-0.22347256762141857</v>
      </c>
      <c r="K114" s="38">
        <v>1</v>
      </c>
    </row>
    <row r="115" spans="2:11" ht="17" thickBot="1"/>
    <row r="116" spans="2:11">
      <c r="B116" s="36"/>
      <c r="C116" s="36" t="s">
        <v>3</v>
      </c>
      <c r="D116" s="36" t="s">
        <v>5</v>
      </c>
      <c r="E116" s="36" t="s">
        <v>6</v>
      </c>
      <c r="F116" s="36" t="s">
        <v>8</v>
      </c>
      <c r="G116" s="36" t="s">
        <v>9</v>
      </c>
      <c r="H116" s="36" t="s">
        <v>10</v>
      </c>
      <c r="I116" s="36" t="s">
        <v>17</v>
      </c>
      <c r="J116" s="36" t="s">
        <v>18</v>
      </c>
      <c r="K116" s="36" t="s">
        <v>15639</v>
      </c>
    </row>
    <row r="117" spans="2:11" ht="17" thickBot="1">
      <c r="B117" s="38" t="s">
        <v>15639</v>
      </c>
      <c r="C117" s="38" t="str" cm="1">
        <f t="array" ref="C117">_xlfn.IFS(AND(0&lt;=ABS(C114),ABS(C114)&lt;0.1),"Sangat Lemah",AND(0.1&lt;=ABS(C114),ABS(C114)&lt;0.3),"Lemah",AND(0.3&lt;=ABS(C114),ABS(C114)&lt;0.5),"Sedang", 0.5&lt;=ABS(C114),"Kuat")</f>
        <v>Lemah</v>
      </c>
      <c r="D117" s="38" t="str" cm="1">
        <f t="array" ref="D117">_xlfn.IFS(AND(0&lt;=ABS(D114),ABS(D114)&lt;0.1),"Sangat Lemah",AND(0.1&lt;=ABS(D114),ABS(D114)&lt;0.3),"Lemah",AND(0.3&lt;=ABS(D114),ABS(D114)&lt;0.5),"Sedang", 0.5&lt;=ABS(D114),"Kuat")</f>
        <v>Lemah</v>
      </c>
      <c r="E117" s="38" t="str" cm="1">
        <f t="array" ref="E117">_xlfn.IFS(AND(0&lt;=ABS(E114),ABS(E114)&lt;0.1),"Sangat Lemah",AND(0.1&lt;=ABS(E114),ABS(E114)&lt;0.3),"Lemah",AND(0.3&lt;=ABS(E114),ABS(E114)&lt;0.5),"Sedang", 0.5&lt;=ABS(E114),"Kuat")</f>
        <v>Kuat</v>
      </c>
      <c r="F117" s="38" t="str" cm="1">
        <f t="array" ref="F117">_xlfn.IFS(AND(0&lt;=ABS(F114),ABS(F114)&lt;0.1),"Sangat Lemah",AND(0.1&lt;=ABS(F114),ABS(F114)&lt;0.3),"Lemah",AND(0.3&lt;=ABS(F114),ABS(F114)&lt;0.5),"Sedang", 0.5&lt;=ABS(F114),"Kuat")</f>
        <v>Lemah</v>
      </c>
      <c r="G117" s="38" t="str" cm="1">
        <f t="array" ref="G117">_xlfn.IFS(AND(0&lt;=ABS(G114),ABS(G114)&lt;0.1),"Sangat Lemah",AND(0.1&lt;=ABS(G114),ABS(G114)&lt;0.3),"Lemah",AND(0.3&lt;=ABS(G114),ABS(G114)&lt;0.5),"Sedang", 0.5&lt;=ABS(G114),"Kuat")</f>
        <v>Lemah</v>
      </c>
      <c r="H117" s="38" t="str" cm="1">
        <f t="array" ref="H117">_xlfn.IFS(AND(0&lt;=ABS(H114),ABS(H114)&lt;0.1),"Sangat Lemah",AND(0.1&lt;=ABS(H114),ABS(H114)&lt;0.3),"Lemah",AND(0.3&lt;=ABS(H114),ABS(H114)&lt;0.5),"Sedang", 0.5&lt;=ABS(H114),"Kuat")</f>
        <v>Sedang</v>
      </c>
      <c r="I117" s="38" t="str" cm="1">
        <f t="array" ref="I117">_xlfn.IFS(AND(0&lt;=ABS(I114),ABS(I114)&lt;0.1),"Sangat Lemah",AND(0.1&lt;=ABS(I114),ABS(I114)&lt;0.3),"Lemah",AND(0.3&lt;=ABS(I114),ABS(I114)&lt;0.5),"Sedang", 0.5&lt;=ABS(I114),"Kuat")</f>
        <v>Lemah</v>
      </c>
      <c r="J117" s="38" t="str" cm="1">
        <f t="array" ref="J117">_xlfn.IFS(AND(0&lt;=ABS(J114),ABS(J114)&lt;0.1),"Sangat Lemah",AND(0.1&lt;=ABS(J114),ABS(J114)&lt;0.3),"Lemah",AND(0.3&lt;=ABS(J114),ABS(J114)&lt;0.5),"Sedang", 0.5&lt;=ABS(J114),"Kuat")</f>
        <v>Lemah</v>
      </c>
      <c r="K117" s="38" t="str" cm="1">
        <f t="array" ref="K117">_xlfn.IFS(AND(0&lt;=ABS(K114),ABS(K114)&lt;0.1),"Sangat Lemah",AND(0.1&lt;=ABS(K114),ABS(K114)&lt;0.3),"Lemah",AND(0.3&lt;=ABS(K114),ABS(K114)&lt;0.5),"Sedang", 0.5&lt;=ABS(K114),"Kuat")</f>
        <v>Kuat</v>
      </c>
    </row>
    <row r="119" spans="2:11">
      <c r="B119" s="4" t="s">
        <v>15584</v>
      </c>
    </row>
    <row r="120" spans="2:11">
      <c r="B120" s="4" t="s">
        <v>15653</v>
      </c>
    </row>
    <row r="122" spans="2:11">
      <c r="B122" s="44" t="s">
        <v>15651</v>
      </c>
    </row>
    <row r="124" spans="2:11">
      <c r="B124" s="4" t="s">
        <v>15518</v>
      </c>
      <c r="C124" s="4" t="s">
        <v>15579</v>
      </c>
    </row>
    <row r="125" spans="2:11">
      <c r="B125" s="14" t="s">
        <v>24</v>
      </c>
      <c r="C125" s="48">
        <v>1870</v>
      </c>
    </row>
    <row r="126" spans="2:11">
      <c r="B126" s="49" t="s">
        <v>26</v>
      </c>
      <c r="C126" s="48">
        <v>1655</v>
      </c>
    </row>
    <row r="127" spans="2:11">
      <c r="B127" s="49" t="s">
        <v>202</v>
      </c>
      <c r="C127" s="48">
        <v>165</v>
      </c>
    </row>
    <row r="128" spans="2:11">
      <c r="B128" s="49" t="s">
        <v>164</v>
      </c>
      <c r="C128" s="48">
        <v>48</v>
      </c>
    </row>
    <row r="129" spans="2:3">
      <c r="B129" s="49" t="s">
        <v>15519</v>
      </c>
      <c r="C129" s="48">
        <v>2</v>
      </c>
    </row>
    <row r="130" spans="2:3">
      <c r="B130" s="14" t="s">
        <v>3751</v>
      </c>
      <c r="C130" s="48">
        <v>454</v>
      </c>
    </row>
    <row r="131" spans="2:3">
      <c r="B131" s="49" t="s">
        <v>26</v>
      </c>
      <c r="C131" s="48">
        <v>408</v>
      </c>
    </row>
    <row r="132" spans="2:3">
      <c r="B132" s="49" t="s">
        <v>202</v>
      </c>
      <c r="C132" s="48">
        <v>24</v>
      </c>
    </row>
    <row r="133" spans="2:3">
      <c r="B133" s="49" t="s">
        <v>164</v>
      </c>
      <c r="C133" s="48">
        <v>22</v>
      </c>
    </row>
    <row r="134" spans="2:3">
      <c r="B134" s="14" t="s">
        <v>3686</v>
      </c>
      <c r="C134" s="48">
        <v>4722</v>
      </c>
    </row>
    <row r="135" spans="2:3">
      <c r="B135" s="49" t="s">
        <v>26</v>
      </c>
      <c r="C135" s="48">
        <v>1547</v>
      </c>
    </row>
    <row r="136" spans="2:3">
      <c r="B136" s="49" t="s">
        <v>202</v>
      </c>
      <c r="C136" s="48">
        <v>1362</v>
      </c>
    </row>
    <row r="137" spans="2:3">
      <c r="B137" s="49" t="s">
        <v>164</v>
      </c>
      <c r="C137" s="48">
        <v>1813</v>
      </c>
    </row>
    <row r="138" spans="2:3">
      <c r="B138" s="14" t="s">
        <v>15520</v>
      </c>
      <c r="C138" s="48">
        <v>7046</v>
      </c>
    </row>
  </sheetData>
  <mergeCells count="3">
    <mergeCell ref="B36:B37"/>
    <mergeCell ref="C36:E36"/>
    <mergeCell ref="F36:J36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A5A9-6EAA-9E44-B1DF-B67854311583}">
  <dimension ref="B2:M133"/>
  <sheetViews>
    <sheetView topLeftCell="A100" workbookViewId="0">
      <selection activeCell="B108" sqref="B108"/>
    </sheetView>
  </sheetViews>
  <sheetFormatPr baseColWidth="10" defaultRowHeight="16"/>
  <cols>
    <col min="1" max="1" width="10.83203125" style="4"/>
    <col min="2" max="2" width="24.5" style="4" bestFit="1" customWidth="1"/>
    <col min="3" max="3" width="23.6640625" style="4" bestFit="1" customWidth="1"/>
    <col min="4" max="4" width="25.33203125" style="4" bestFit="1" customWidth="1"/>
    <col min="5" max="6" width="15.1640625" style="4" customWidth="1"/>
    <col min="7" max="7" width="12.33203125" style="4" bestFit="1" customWidth="1"/>
    <col min="8" max="8" width="14.83203125" style="5" bestFit="1" customWidth="1"/>
    <col min="9" max="9" width="13" style="5" bestFit="1" customWidth="1"/>
    <col min="10" max="10" width="12.5" style="5" bestFit="1" customWidth="1"/>
    <col min="11" max="11" width="79" style="4" bestFit="1" customWidth="1"/>
    <col min="12" max="16384" width="10.83203125" style="4"/>
  </cols>
  <sheetData>
    <row r="2" spans="2:10">
      <c r="B2" s="9" t="s">
        <v>15556</v>
      </c>
    </row>
    <row r="4" spans="2:10">
      <c r="B4" s="31" t="s">
        <v>15509</v>
      </c>
      <c r="C4" s="30" t="s">
        <v>15541</v>
      </c>
      <c r="D4" s="30"/>
      <c r="E4" s="30"/>
      <c r="F4" s="32" t="s">
        <v>15555</v>
      </c>
      <c r="G4" s="32"/>
      <c r="H4" s="32"/>
      <c r="I4" s="32"/>
      <c r="J4" s="32"/>
    </row>
    <row r="5" spans="2:10">
      <c r="B5" s="31"/>
      <c r="C5" s="6" t="s">
        <v>15538</v>
      </c>
      <c r="D5" s="6" t="s">
        <v>15539</v>
      </c>
      <c r="E5" s="6" t="s">
        <v>15540</v>
      </c>
      <c r="F5" s="6" t="s">
        <v>15550</v>
      </c>
      <c r="G5" s="6" t="s">
        <v>15551</v>
      </c>
      <c r="H5" s="7" t="s">
        <v>15552</v>
      </c>
      <c r="I5" s="7" t="s">
        <v>15553</v>
      </c>
      <c r="J5" s="7" t="s">
        <v>15554</v>
      </c>
    </row>
    <row r="6" spans="2:10">
      <c r="B6" s="8" t="s">
        <v>15542</v>
      </c>
      <c r="C6" s="7">
        <f>AVERAGE(Table1[age])</f>
        <v>46.501206872071563</v>
      </c>
      <c r="D6" s="6">
        <f>MEDIAN(Table1[age])</f>
        <v>46</v>
      </c>
      <c r="E6" s="6">
        <f>MODE(Table1[age])</f>
        <v>42</v>
      </c>
      <c r="F6" s="6">
        <f>MIN(Table1[age])</f>
        <v>19</v>
      </c>
      <c r="G6" s="6">
        <f>MAX(Table1[age])</f>
        <v>80</v>
      </c>
      <c r="H6" s="7">
        <f>QUARTILE(Table1[age],1)</f>
        <v>32</v>
      </c>
      <c r="I6" s="7">
        <f>QUARTILE(Table1[age],3)</f>
        <v>60</v>
      </c>
      <c r="J6" s="7">
        <f>STDEV(Table1[age])</f>
        <v>16.749192945333842</v>
      </c>
    </row>
    <row r="7" spans="2:10">
      <c r="B7" s="8" t="s">
        <v>15543</v>
      </c>
      <c r="C7" s="7">
        <f>AVERAGE(Table1[number_of_dependents])</f>
        <v>0.46869231861422689</v>
      </c>
      <c r="D7" s="6">
        <f>MEDIAN(Table1[])</f>
        <v>46.62</v>
      </c>
      <c r="E7" s="6">
        <f>MODE(Table1[number_of_dependents])</f>
        <v>0</v>
      </c>
      <c r="F7" s="6">
        <f>MIN(Table1[number_of_dependents])</f>
        <v>0</v>
      </c>
      <c r="G7" s="6">
        <f>MAX(Table1[number_of_dependents])</f>
        <v>9</v>
      </c>
      <c r="H7" s="6">
        <f>QUARTILE(Table1[number_of_dependents],1)</f>
        <v>0</v>
      </c>
      <c r="I7" s="6">
        <f>QUARTILE(Table1[number_of_dependents],3)</f>
        <v>0</v>
      </c>
      <c r="J7" s="7">
        <f>STDEV(Table1[number_of_dependents])</f>
        <v>0.96280195094402088</v>
      </c>
    </row>
    <row r="8" spans="2:10">
      <c r="B8" s="8" t="s">
        <v>15544</v>
      </c>
      <c r="C8" s="7">
        <f>AVERAGE(Table1[satisfaction_score])</f>
        <v>3.2449240380519666</v>
      </c>
      <c r="D8" s="6">
        <f>MEDIAN(Table1[satisfaction_score])</f>
        <v>3</v>
      </c>
      <c r="E8" s="6">
        <f>MODE(Table1[satisfaction_score])</f>
        <v>3</v>
      </c>
      <c r="F8" s="6">
        <f>MIN(Table1[satisfaction_score])</f>
        <v>1</v>
      </c>
      <c r="G8" s="6">
        <f>MAX(Table1[satisfaction_score])</f>
        <v>5</v>
      </c>
      <c r="H8" s="6">
        <f>QUARTILE(Table1[satisfaction_score],1)</f>
        <v>3</v>
      </c>
      <c r="I8" s="6">
        <f>QUARTILE(Table1[satisfaction_score],3)</f>
        <v>4</v>
      </c>
      <c r="J8" s="7">
        <f>STDEV(Table1[satisfaction_score])</f>
        <v>1.2016571225409585</v>
      </c>
    </row>
    <row r="9" spans="2:10">
      <c r="B9" s="8" t="s">
        <v>15545</v>
      </c>
      <c r="C9" s="7">
        <f>AVERAGE(Table1[cltv])</f>
        <v>4400.2957546500074</v>
      </c>
      <c r="D9" s="6">
        <f>MEDIAN(Table1[cltv])</f>
        <v>4527</v>
      </c>
      <c r="E9" s="6">
        <f>MODE(Table1[cltv])</f>
        <v>5546</v>
      </c>
      <c r="F9" s="6">
        <f>MIN(Table1[cltv])</f>
        <v>2003</v>
      </c>
      <c r="G9" s="6">
        <f>MAX(Table1[cltv])</f>
        <v>6500</v>
      </c>
      <c r="H9" s="6">
        <f>QUARTILE(Table1[cltv],1)</f>
        <v>3469</v>
      </c>
      <c r="I9" s="6">
        <f>QUARTILE(Table1[cltv],3)</f>
        <v>5380.5</v>
      </c>
      <c r="J9" s="7">
        <f>STDEV(Table1[cltv])</f>
        <v>1183.0571519525201</v>
      </c>
    </row>
    <row r="10" spans="2:10">
      <c r="B10" s="8" t="s">
        <v>15546</v>
      </c>
      <c r="C10" s="7">
        <f>AVERAGE(Table1[number_of_referrals])</f>
        <v>1.9518671020871787</v>
      </c>
      <c r="D10" s="6">
        <f>MEDIAN(Table1[number_of_referrals])</f>
        <v>0</v>
      </c>
      <c r="E10" s="6">
        <f>MODE(Table1[number_of_referrals])</f>
        <v>0</v>
      </c>
      <c r="F10" s="6">
        <f>MIN(Table1[number_of_referrals])</f>
        <v>0</v>
      </c>
      <c r="G10" s="6">
        <f>MAX(Table1[number_of_referrals])</f>
        <v>11</v>
      </c>
      <c r="H10" s="6">
        <f>QUARTILE(Table1[number_of_referrals],1)</f>
        <v>0</v>
      </c>
      <c r="I10" s="6">
        <f>QUARTILE(Table1[number_of_referrals],3)</f>
        <v>3</v>
      </c>
      <c r="J10" s="7">
        <f>STDEV(Table1[number_of_referrals])</f>
        <v>3.0011992998901</v>
      </c>
    </row>
    <row r="11" spans="2:10">
      <c r="B11" s="8" t="s">
        <v>15547</v>
      </c>
      <c r="C11" s="7">
        <f>AVERAGE(Table1[tenure_in_months])</f>
        <v>32.386767002697717</v>
      </c>
      <c r="D11" s="6">
        <f>MEDIAN(Table1[tenure_in_months])</f>
        <v>29</v>
      </c>
      <c r="E11" s="6">
        <f>MODE(Table1[tenure_in_months])</f>
        <v>1</v>
      </c>
      <c r="F11" s="6">
        <f>MIN(Table1[tenure_in_months])</f>
        <v>1</v>
      </c>
      <c r="G11" s="6">
        <f>MAX(Table1[tenure_in_months])</f>
        <v>72</v>
      </c>
      <c r="H11" s="6">
        <f>QUARTILE(Table1[tenure_in_months],1)</f>
        <v>9</v>
      </c>
      <c r="I11" s="6">
        <f>QUARTILE(Table1[tenure_in_months],3)</f>
        <v>55</v>
      </c>
      <c r="J11" s="7">
        <f>STDEV(Table1[tenure_in_months])</f>
        <v>24.542061011425531</v>
      </c>
    </row>
    <row r="12" spans="2:10">
      <c r="B12" s="8" t="s">
        <v>15548</v>
      </c>
      <c r="C12" s="7">
        <f>AVERAGE(Table1[monthly_charge])</f>
        <v>64.750923164323211</v>
      </c>
      <c r="D12" s="6">
        <f>MEDIAN(Table1[monthly_charge])</f>
        <v>70.349999999999994</v>
      </c>
      <c r="E12" s="6">
        <f>MODE(Table1[monthly_charge])</f>
        <v>20.05</v>
      </c>
      <c r="F12" s="6">
        <f>MIN(Table1[monthly_charge])</f>
        <v>18.25</v>
      </c>
      <c r="G12" s="6">
        <f>MAX(Table1[monthly_charge])</f>
        <v>118.75</v>
      </c>
      <c r="H12" s="6">
        <f>QUARTILE(Table1[monthly_charge],1)</f>
        <v>35.5</v>
      </c>
      <c r="I12" s="6">
        <f>QUARTILE(Table1[monthly_charge],3)</f>
        <v>89.85</v>
      </c>
      <c r="J12" s="7">
        <f>STDEV(Table1[monthly_charge])</f>
        <v>30.087517028924498</v>
      </c>
    </row>
    <row r="13" spans="2:10">
      <c r="B13" s="8" t="s">
        <v>15549</v>
      </c>
      <c r="C13" s="7">
        <f>AVERAGE(Table1[total_revenue])</f>
        <v>3033.8307456327325</v>
      </c>
      <c r="D13" s="6">
        <f>MEDIAN(Table1[total_revenue])</f>
        <v>2108.64</v>
      </c>
      <c r="E13" s="6">
        <f>MODE(Table1[total_revenue])</f>
        <v>68.41</v>
      </c>
      <c r="F13" s="6">
        <f>MIN(Table1[total_revenue])</f>
        <v>21.36</v>
      </c>
      <c r="G13" s="6">
        <f>MAX(Table1[total_revenue])</f>
        <v>11979.34</v>
      </c>
      <c r="H13" s="6">
        <f>QUARTILE(Table1[total_revenue],1)</f>
        <v>605.47</v>
      </c>
      <c r="I13" s="6">
        <f>QUARTILE(Table1[total_revenue],3)</f>
        <v>4800.3599999999997</v>
      </c>
      <c r="J13" s="7">
        <f>STDEV(Table1[total_revenue])</f>
        <v>2864.7974452532058</v>
      </c>
    </row>
    <row r="40" spans="2:13">
      <c r="B40" s="4" t="s">
        <v>15518</v>
      </c>
      <c r="C40" s="4" t="s">
        <v>15579</v>
      </c>
      <c r="I40" s="4" t="s">
        <v>15518</v>
      </c>
      <c r="J40" s="4" t="s">
        <v>15523</v>
      </c>
    </row>
    <row r="41" spans="2:13">
      <c r="B41" s="14" t="s">
        <v>24</v>
      </c>
      <c r="C41" s="4">
        <v>1870</v>
      </c>
      <c r="I41" s="14" t="s">
        <v>15568</v>
      </c>
      <c r="J41" s="4">
        <v>3879</v>
      </c>
    </row>
    <row r="42" spans="2:13">
      <c r="B42" s="14" t="s">
        <v>3751</v>
      </c>
      <c r="C42" s="4">
        <v>454</v>
      </c>
      <c r="I42" s="14" t="s">
        <v>316</v>
      </c>
      <c r="J42" s="4">
        <v>520</v>
      </c>
    </row>
    <row r="43" spans="2:13">
      <c r="B43" s="14" t="s">
        <v>3686</v>
      </c>
      <c r="C43" s="4">
        <v>4722</v>
      </c>
      <c r="I43" s="14" t="s">
        <v>142</v>
      </c>
      <c r="J43" s="4">
        <v>823</v>
      </c>
    </row>
    <row r="44" spans="2:13">
      <c r="B44" s="14" t="s">
        <v>15520</v>
      </c>
      <c r="C44" s="4">
        <v>7046</v>
      </c>
      <c r="I44" s="14" t="s">
        <v>40</v>
      </c>
      <c r="J44" s="4">
        <v>415</v>
      </c>
    </row>
    <row r="45" spans="2:13">
      <c r="I45" s="14" t="s">
        <v>97</v>
      </c>
      <c r="J45" s="4">
        <v>601</v>
      </c>
      <c r="M45" s="4" t="s">
        <v>15611</v>
      </c>
    </row>
    <row r="46" spans="2:13">
      <c r="I46" s="14" t="s">
        <v>48</v>
      </c>
      <c r="J46" s="4">
        <v>805</v>
      </c>
    </row>
    <row r="47" spans="2:13">
      <c r="I47" s="14" t="s">
        <v>15520</v>
      </c>
      <c r="J47" s="4">
        <v>7043</v>
      </c>
    </row>
    <row r="48" spans="2:13">
      <c r="I48" s="4"/>
      <c r="J48" s="4"/>
    </row>
    <row r="49" spans="2:11">
      <c r="I49" s="4"/>
      <c r="J49" s="4"/>
    </row>
    <row r="50" spans="2:11">
      <c r="I50" s="4"/>
      <c r="J50" s="4"/>
    </row>
    <row r="51" spans="2:11">
      <c r="I51" s="4"/>
      <c r="J51" s="4"/>
    </row>
    <row r="52" spans="2:11">
      <c r="I52" s="4"/>
      <c r="J52" s="4"/>
    </row>
    <row r="53" spans="2:11">
      <c r="I53" s="4"/>
      <c r="J53" s="4"/>
    </row>
    <row r="54" spans="2:11">
      <c r="I54" s="4"/>
      <c r="J54" s="4"/>
    </row>
    <row r="55" spans="2:11">
      <c r="I55" s="4"/>
      <c r="J55" s="4"/>
    </row>
    <row r="56" spans="2:11">
      <c r="I56" s="4"/>
      <c r="J56" s="4"/>
    </row>
    <row r="57" spans="2:11">
      <c r="I57" s="4"/>
      <c r="J57" s="4"/>
    </row>
    <row r="61" spans="2:11">
      <c r="B61" s="9" t="s">
        <v>15581</v>
      </c>
    </row>
    <row r="63" spans="2:11">
      <c r="B63" s="8"/>
      <c r="C63" s="20" t="s">
        <v>3</v>
      </c>
      <c r="D63" s="20" t="s">
        <v>8</v>
      </c>
      <c r="E63" s="20" t="s">
        <v>10</v>
      </c>
      <c r="F63" s="20" t="s">
        <v>15514</v>
      </c>
      <c r="H63" s="21" t="s">
        <v>15593</v>
      </c>
      <c r="I63" s="21" t="s">
        <v>15594</v>
      </c>
      <c r="J63" s="24" t="s">
        <v>15580</v>
      </c>
      <c r="K63" s="21" t="s">
        <v>15584</v>
      </c>
    </row>
    <row r="64" spans="2:11" ht="17">
      <c r="B64" s="8" t="s">
        <v>3</v>
      </c>
      <c r="C64" s="6"/>
      <c r="D64" s="6"/>
      <c r="E64" s="6"/>
      <c r="F64" s="6"/>
      <c r="H64" s="22" t="s">
        <v>3</v>
      </c>
      <c r="I64" s="22" t="s">
        <v>8</v>
      </c>
      <c r="J64" s="26" t="s">
        <v>15595</v>
      </c>
      <c r="K64" s="21" t="s">
        <v>15596</v>
      </c>
    </row>
    <row r="65" spans="2:11" ht="17">
      <c r="B65" s="8" t="s">
        <v>8</v>
      </c>
      <c r="C65" s="6">
        <f>CORREL(Table1[age],Table1[cltv])</f>
        <v>-3.1176529575818377E-2</v>
      </c>
      <c r="D65" s="6"/>
      <c r="E65" s="6"/>
      <c r="F65" s="6"/>
      <c r="H65" s="22" t="s">
        <v>3</v>
      </c>
      <c r="I65" s="22" t="s">
        <v>10</v>
      </c>
      <c r="J65" s="26" t="s">
        <v>15597</v>
      </c>
      <c r="K65" s="21" t="s">
        <v>15598</v>
      </c>
    </row>
    <row r="66" spans="2:11" ht="17">
      <c r="B66" s="8" t="s">
        <v>10</v>
      </c>
      <c r="C66" s="6">
        <f>CORREL(Table1[age],Table1[tenure_in_months])</f>
        <v>-1.7681831174796953E-2</v>
      </c>
      <c r="D66" s="6">
        <f>CORREL(Table1[cltv],Table1[tenure_in_months])</f>
        <v>0.39629175649059833</v>
      </c>
      <c r="E66" s="6"/>
      <c r="F66" s="6"/>
      <c r="H66" s="22" t="s">
        <v>3</v>
      </c>
      <c r="I66" s="22" t="s">
        <v>15514</v>
      </c>
      <c r="J66" s="26">
        <v>7.1527777777777773E-2</v>
      </c>
      <c r="K66" s="21" t="s">
        <v>15599</v>
      </c>
    </row>
    <row r="67" spans="2:11" ht="17">
      <c r="B67" s="8" t="s">
        <v>15514</v>
      </c>
      <c r="C67" s="6">
        <f>CORREL(Table1[age],Table1[monthly_charge])</f>
        <v>0.10268488914814829</v>
      </c>
      <c r="D67" s="6">
        <f>CORREL(Table1[cltv],Table1[monthly_charge])</f>
        <v>9.8605514860760912E-2</v>
      </c>
      <c r="E67" s="6">
        <f>CORREL(Table1[monthly_charge],Table1[tenure_in_months])</f>
        <v>0.24761894106838889</v>
      </c>
      <c r="F67" s="6"/>
      <c r="H67" s="22" t="s">
        <v>3</v>
      </c>
      <c r="I67" s="22" t="s">
        <v>18</v>
      </c>
      <c r="J67" s="26" t="s">
        <v>15600</v>
      </c>
      <c r="K67" s="21" t="s">
        <v>15601</v>
      </c>
    </row>
    <row r="68" spans="2:11" ht="17">
      <c r="B68" s="8" t="s">
        <v>18</v>
      </c>
      <c r="C68" s="6">
        <f>CORREL(Table1[age],Table1[total_revenue])</f>
        <v>2.2303278178031544E-2</v>
      </c>
      <c r="D68" s="6">
        <f>CORREL(Table1[cltv],Table1[total_revenue])</f>
        <v>0.35387702599139104</v>
      </c>
      <c r="E68" s="6">
        <f>CORREL(Table1[total_revenue],Table1[tenure_in_months])</f>
        <v>0.85315663546989551</v>
      </c>
      <c r="F68" s="6">
        <f>CORREL(Table1[total_revenue],Table1[monthly_charge])</f>
        <v>0.58892387781582756</v>
      </c>
      <c r="H68" s="22" t="s">
        <v>8</v>
      </c>
      <c r="I68" s="22" t="s">
        <v>10</v>
      </c>
      <c r="J68" s="26">
        <v>0.27500000000000002</v>
      </c>
      <c r="K68" s="21" t="s">
        <v>15602</v>
      </c>
    </row>
    <row r="69" spans="2:11" ht="17">
      <c r="H69" s="22" t="s">
        <v>8</v>
      </c>
      <c r="I69" s="22" t="s">
        <v>15514</v>
      </c>
      <c r="J69" s="26" t="s">
        <v>15603</v>
      </c>
      <c r="K69" s="21" t="s">
        <v>15604</v>
      </c>
    </row>
    <row r="70" spans="2:11" ht="17">
      <c r="H70" s="22" t="s">
        <v>8</v>
      </c>
      <c r="I70" s="22" t="s">
        <v>18</v>
      </c>
      <c r="J70" s="26">
        <v>0.24583333333333332</v>
      </c>
      <c r="K70" s="21" t="s">
        <v>15605</v>
      </c>
    </row>
    <row r="71" spans="2:11" ht="17">
      <c r="H71" s="22" t="s">
        <v>10</v>
      </c>
      <c r="I71" s="22" t="s">
        <v>15514</v>
      </c>
      <c r="J71" s="26">
        <v>0.17222222222222222</v>
      </c>
      <c r="K71" s="21" t="s">
        <v>15606</v>
      </c>
    </row>
    <row r="72" spans="2:11" ht="17">
      <c r="H72" s="22" t="s">
        <v>10</v>
      </c>
      <c r="I72" s="22" t="s">
        <v>18</v>
      </c>
      <c r="J72" s="26">
        <v>0.59236111111111112</v>
      </c>
      <c r="K72" s="21" t="s">
        <v>15607</v>
      </c>
    </row>
    <row r="73" spans="2:11" ht="17">
      <c r="H73" s="22" t="s">
        <v>15514</v>
      </c>
      <c r="I73" s="22" t="s">
        <v>18</v>
      </c>
      <c r="J73" s="26">
        <v>0.40902777777777777</v>
      </c>
      <c r="K73" s="21" t="s">
        <v>15608</v>
      </c>
    </row>
    <row r="76" spans="2:11">
      <c r="B76" s="9" t="s">
        <v>15582</v>
      </c>
      <c r="H76" s="4"/>
    </row>
    <row r="77" spans="2:11">
      <c r="B77" s="9"/>
      <c r="H77" s="4"/>
    </row>
    <row r="78" spans="2:11">
      <c r="B78" s="8"/>
      <c r="C78" s="6" t="s">
        <v>7</v>
      </c>
      <c r="E78" s="21" t="s">
        <v>15583</v>
      </c>
      <c r="F78" s="24" t="s">
        <v>15580</v>
      </c>
      <c r="G78" s="21" t="s">
        <v>15584</v>
      </c>
    </row>
    <row r="79" spans="2:11" ht="17">
      <c r="B79" s="8" t="s">
        <v>3</v>
      </c>
      <c r="C79" s="15" cm="1">
        <f t="array" ref="C79">CORREL(Table1[age],IF(Table1[customer_status] = "Churned",1,0))</f>
        <v>0.11678389329532599</v>
      </c>
      <c r="E79" s="22" t="s">
        <v>3</v>
      </c>
      <c r="F79" s="25">
        <v>8.1250000000000003E-2</v>
      </c>
      <c r="G79" s="23" t="s">
        <v>15585</v>
      </c>
    </row>
    <row r="80" spans="2:11" ht="17">
      <c r="B80" s="8" t="s">
        <v>8</v>
      </c>
      <c r="C80" s="15" cm="1">
        <f t="array" ref="C80">CORREL(Table1[cltv],IF(Table1[customer_status] = "Churned",1,0))</f>
        <v>-0.12746310171744707</v>
      </c>
      <c r="E80" s="22" t="s">
        <v>8</v>
      </c>
      <c r="F80" s="25" t="s">
        <v>15586</v>
      </c>
      <c r="G80" s="23" t="s">
        <v>15587</v>
      </c>
    </row>
    <row r="81" spans="2:10" ht="17">
      <c r="B81" s="8" t="s">
        <v>10</v>
      </c>
      <c r="C81" s="15" cm="1">
        <f t="array" ref="C81">CORREL(Table1[tenure_in_months],IF(Table1[customer_status] = "Churned",1,0))</f>
        <v>-0.35286119587133113</v>
      </c>
      <c r="E81" s="22" t="s">
        <v>10</v>
      </c>
      <c r="F81" s="25" t="s">
        <v>15588</v>
      </c>
      <c r="G81" s="23" t="s">
        <v>15589</v>
      </c>
    </row>
    <row r="82" spans="2:10" ht="17">
      <c r="B82" s="8" t="s">
        <v>15514</v>
      </c>
      <c r="C82" s="15" cm="1">
        <f t="array" ref="C82">CORREL(Table1[monthly_charge],IF(Table1[customer_status] = "Churned",1,0))</f>
        <v>0.19288033253636028</v>
      </c>
      <c r="E82" s="22" t="s">
        <v>15514</v>
      </c>
      <c r="F82" s="25">
        <v>0.13402777777777777</v>
      </c>
      <c r="G82" s="23" t="s">
        <v>15590</v>
      </c>
    </row>
    <row r="83" spans="2:10" ht="17">
      <c r="B83" s="8" t="s">
        <v>18</v>
      </c>
      <c r="C83" s="15" cm="1">
        <f t="array" ref="C83">CORREL(Table1[total_revenue],IF(Table1[customer_status] = "Churned",1,0))</f>
        <v>-0.22347256762141857</v>
      </c>
      <c r="E83" s="22" t="s">
        <v>18</v>
      </c>
      <c r="F83" s="25" t="s">
        <v>15591</v>
      </c>
      <c r="G83" s="23" t="s">
        <v>15592</v>
      </c>
    </row>
    <row r="87" spans="2:10">
      <c r="B87" s="18" t="s">
        <v>15518</v>
      </c>
      <c r="C87" t="s">
        <v>15610</v>
      </c>
      <c r="D87" t="s">
        <v>15609</v>
      </c>
    </row>
    <row r="88" spans="2:10">
      <c r="B88" s="19" t="s">
        <v>24</v>
      </c>
      <c r="C88">
        <v>1868</v>
      </c>
      <c r="D88">
        <v>17.954496788008566</v>
      </c>
    </row>
    <row r="89" spans="2:10">
      <c r="B89" s="19" t="s">
        <v>3751</v>
      </c>
      <c r="C89">
        <v>454</v>
      </c>
      <c r="D89">
        <v>1.7202643171806167</v>
      </c>
    </row>
    <row r="90" spans="2:10">
      <c r="B90" s="19" t="s">
        <v>3686</v>
      </c>
      <c r="C90">
        <v>4722</v>
      </c>
      <c r="D90">
        <v>41.049978822532822</v>
      </c>
    </row>
    <row r="91" spans="2:10">
      <c r="B91" s="19" t="s">
        <v>15520</v>
      </c>
      <c r="C91">
        <v>7044</v>
      </c>
      <c r="D91">
        <v>32.390403180011354</v>
      </c>
    </row>
    <row r="94" spans="2:10">
      <c r="H94" s="4"/>
      <c r="I94" s="4"/>
      <c r="J94" s="4"/>
    </row>
    <row r="95" spans="2:10">
      <c r="B95" s="11" t="s">
        <v>15619</v>
      </c>
      <c r="H95" s="4"/>
      <c r="I95" s="4"/>
      <c r="J95" s="4"/>
    </row>
    <row r="96" spans="2:10">
      <c r="B96" s="11"/>
      <c r="H96" s="4"/>
      <c r="I96" s="4"/>
      <c r="J96" s="4"/>
    </row>
    <row r="97" spans="2:10">
      <c r="B97" s="44" t="s">
        <v>15649</v>
      </c>
      <c r="H97" s="4"/>
      <c r="I97" s="4"/>
      <c r="J97" s="4"/>
    </row>
    <row r="98" spans="2:10" ht="17" thickBot="1">
      <c r="H98" s="4"/>
      <c r="I98" s="4"/>
      <c r="J98" s="4"/>
    </row>
    <row r="99" spans="2:10">
      <c r="B99" s="36"/>
      <c r="C99" s="36" t="s">
        <v>3</v>
      </c>
      <c r="D99" s="36" t="s">
        <v>5</v>
      </c>
      <c r="E99" s="36" t="s">
        <v>6</v>
      </c>
      <c r="F99" s="36" t="s">
        <v>8</v>
      </c>
      <c r="G99" s="36" t="s">
        <v>9</v>
      </c>
      <c r="H99" s="36" t="s">
        <v>10</v>
      </c>
      <c r="I99" s="36" t="s">
        <v>17</v>
      </c>
      <c r="J99" s="36" t="s">
        <v>18</v>
      </c>
    </row>
    <row r="100" spans="2:10">
      <c r="B100" s="37" t="s">
        <v>3</v>
      </c>
      <c r="C100" s="37">
        <v>1</v>
      </c>
      <c r="D100" s="37"/>
      <c r="E100" s="37"/>
      <c r="F100" s="37"/>
      <c r="G100" s="37"/>
      <c r="H100" s="37"/>
      <c r="I100" s="37"/>
      <c r="J100" s="37"/>
    </row>
    <row r="101" spans="2:10">
      <c r="B101" s="37" t="s">
        <v>5</v>
      </c>
      <c r="C101" s="37">
        <v>-9.5310381293122387E-2</v>
      </c>
      <c r="D101" s="37">
        <v>1</v>
      </c>
      <c r="E101" s="37"/>
      <c r="F101" s="37"/>
      <c r="G101" s="37"/>
      <c r="H101" s="37"/>
      <c r="I101" s="37"/>
      <c r="J101" s="37"/>
    </row>
    <row r="102" spans="2:10">
      <c r="B102" s="37" t="s">
        <v>6</v>
      </c>
      <c r="C102" s="37">
        <v>-8.5213718720803647E-2</v>
      </c>
      <c r="D102" s="37">
        <v>0.1528734932723752</v>
      </c>
      <c r="E102" s="37">
        <v>1</v>
      </c>
      <c r="F102" s="37"/>
      <c r="G102" s="37"/>
      <c r="H102" s="37"/>
      <c r="I102" s="37"/>
      <c r="J102" s="37"/>
    </row>
    <row r="103" spans="2:10">
      <c r="B103" s="37" t="s">
        <v>8</v>
      </c>
      <c r="C103" s="37">
        <v>-3.1176529575818377E-2</v>
      </c>
      <c r="D103" s="37">
        <v>4.9610569239228568E-2</v>
      </c>
      <c r="E103" s="37">
        <v>7.5811142563093153E-2</v>
      </c>
      <c r="F103" s="37">
        <v>1</v>
      </c>
      <c r="G103" s="37"/>
      <c r="H103" s="37"/>
      <c r="I103" s="37"/>
      <c r="J103" s="37"/>
    </row>
    <row r="104" spans="2:10">
      <c r="B104" s="37" t="s">
        <v>9</v>
      </c>
      <c r="C104" s="37">
        <v>-2.8467572286208501E-2</v>
      </c>
      <c r="D104" s="37">
        <v>0.2780031144707491</v>
      </c>
      <c r="E104" s="37">
        <v>0.18892588658159248</v>
      </c>
      <c r="F104" s="37">
        <v>0.12284292711677379</v>
      </c>
      <c r="G104" s="37">
        <v>1</v>
      </c>
      <c r="H104" s="37"/>
      <c r="I104" s="37"/>
      <c r="J104" s="37"/>
    </row>
    <row r="105" spans="2:10">
      <c r="B105" s="37" t="s">
        <v>10</v>
      </c>
      <c r="C105" s="37">
        <v>-1.7681831174796953E-2</v>
      </c>
      <c r="D105" s="37">
        <v>0.10823718834126102</v>
      </c>
      <c r="E105" s="37">
        <v>0.21055728800704984</v>
      </c>
      <c r="F105" s="37">
        <v>0.39629175649059833</v>
      </c>
      <c r="G105" s="37">
        <v>0.32697459335811602</v>
      </c>
      <c r="H105" s="37">
        <v>1</v>
      </c>
      <c r="I105" s="37"/>
      <c r="J105" s="37"/>
    </row>
    <row r="106" spans="2:10">
      <c r="B106" s="37" t="s">
        <v>17</v>
      </c>
      <c r="C106" s="37">
        <v>0.10268488914814829</v>
      </c>
      <c r="D106" s="37">
        <v>-0.13169650584349479</v>
      </c>
      <c r="E106" s="37">
        <v>-0.22341411152981308</v>
      </c>
      <c r="F106" s="37">
        <v>9.8605514860760912E-2</v>
      </c>
      <c r="G106" s="37">
        <v>2.8413892081998481E-2</v>
      </c>
      <c r="H106" s="37">
        <v>0.24761894106838889</v>
      </c>
      <c r="I106" s="37">
        <v>1</v>
      </c>
      <c r="J106" s="37"/>
    </row>
    <row r="107" spans="2:10">
      <c r="B107" s="45" t="s">
        <v>18</v>
      </c>
      <c r="C107" s="45">
        <v>2.2303278178031544E-2</v>
      </c>
      <c r="D107" s="45">
        <v>3.8142893380074615E-2</v>
      </c>
      <c r="E107" s="45">
        <v>9.5228015900439403E-2</v>
      </c>
      <c r="F107" s="45">
        <v>0.35387702599139104</v>
      </c>
      <c r="G107" s="45">
        <v>0.26206790371122607</v>
      </c>
      <c r="H107" s="45">
        <v>0.85315663546989551</v>
      </c>
      <c r="I107" s="45">
        <v>0.58892387781582756</v>
      </c>
      <c r="J107" s="45">
        <v>1</v>
      </c>
    </row>
    <row r="108" spans="2:10">
      <c r="H108" s="4"/>
      <c r="I108" s="4"/>
      <c r="J108" s="4"/>
    </row>
    <row r="109" spans="2:10" ht="17" thickBot="1">
      <c r="H109" s="4"/>
      <c r="I109" s="4"/>
      <c r="J109" s="4"/>
    </row>
    <row r="110" spans="2:10">
      <c r="B110" s="36"/>
      <c r="C110" s="36" t="s">
        <v>3</v>
      </c>
      <c r="D110" s="36" t="s">
        <v>5</v>
      </c>
      <c r="E110" s="36" t="s">
        <v>6</v>
      </c>
      <c r="F110" s="36" t="s">
        <v>8</v>
      </c>
      <c r="G110" s="36" t="s">
        <v>9</v>
      </c>
      <c r="H110" s="36" t="s">
        <v>10</v>
      </c>
      <c r="I110" s="36" t="s">
        <v>17</v>
      </c>
      <c r="J110" s="36" t="s">
        <v>18</v>
      </c>
    </row>
    <row r="111" spans="2:10">
      <c r="B111" s="37" t="s">
        <v>3</v>
      </c>
      <c r="C111" s="4" t="str">
        <f>_xlfn.CONCAT(IF(C100&lt;0,"Negatif ","Positif "),_xlfn.IFS(AND(0&lt;ABS(C100),ABS(C100)&lt;=0.3), "Lemah",AND(0.3&lt;ABS(C100),ABS(C100)&lt;=0.7), "Sedang",AND(0.7&lt;ABS(C100),ABS(C100)&lt;1), "Kuat", ABS(C100)=1,"Sempurna"))</f>
        <v>Positif Sempurna</v>
      </c>
      <c r="H111" s="4"/>
      <c r="I111" s="4"/>
      <c r="J111" s="4"/>
    </row>
    <row r="112" spans="2:10">
      <c r="B112" s="37" t="s">
        <v>5</v>
      </c>
      <c r="C112" s="4" t="str">
        <f>_xlfn.CONCAT(IF(C101&lt;0,"Negatif ","Positif "),_xlfn.IFS(AND(0&lt;ABS(C101),ABS(C101)&lt;=0.3), "Lemah",AND(0.3&lt;ABS(C101),ABS(C101)&lt;=0.7), "Sedang",AND(0.7&lt;ABS(C101),ABS(C101)&lt;1), "Kuat", ABS(C101)=1,"Sempurna"))</f>
        <v>Negatif Lemah</v>
      </c>
      <c r="D112" s="4" t="str">
        <f>_xlfn.CONCAT(IF(D101&lt;0,"Negatif ","Positif "),_xlfn.IFS(AND(0&lt;ABS(D101),ABS(D101)&lt;=0.3), "Lemah",AND(0.3&lt;ABS(D101),ABS(D101)&lt;=0.7), "Sedang",AND(0.7&lt;ABS(D101),ABS(D101)&lt;1), "Kuat", ABS(D101)=1,"Sempurna"))</f>
        <v>Positif Sempurna</v>
      </c>
      <c r="H112" s="4"/>
      <c r="I112" s="4"/>
      <c r="J112" s="4"/>
    </row>
    <row r="113" spans="2:13">
      <c r="B113" s="37" t="s">
        <v>6</v>
      </c>
      <c r="C113" s="4" t="str">
        <f>_xlfn.CONCAT(IF(C102&lt;0,"Negatif ","Positif "),_xlfn.IFS(AND(0&lt;ABS(C102),ABS(C102)&lt;=0.3), "Lemah",AND(0.3&lt;ABS(C102),ABS(C102)&lt;=0.7), "Sedang",AND(0.7&lt;ABS(C102),ABS(C102)&lt;1), "Kuat", ABS(C102)=1,"Sempurna"))</f>
        <v>Negatif Lemah</v>
      </c>
      <c r="D113" s="4" t="str">
        <f>_xlfn.CONCAT(IF(D102&lt;0,"Negatif ","Positif "),_xlfn.IFS(AND(0&lt;ABS(D102),ABS(D102)&lt;=0.3), "Lemah",AND(0.3&lt;ABS(D102),ABS(D102)&lt;=0.7), "Sedang",AND(0.7&lt;ABS(D102),ABS(D102)&lt;1), "Kuat", ABS(D102)=1,"Sempurna"))</f>
        <v>Positif Lemah</v>
      </c>
      <c r="E113" s="4" t="str">
        <f>_xlfn.CONCAT(IF(E102&lt;0,"Negatif ","Positif "),_xlfn.IFS(AND(0&lt;ABS(E102),ABS(E102)&lt;=0.3), "Lemah",AND(0.3&lt;ABS(E102),ABS(E102)&lt;=0.7), "Sedang",AND(0.7&lt;ABS(E102),ABS(E102)&lt;1), "Kuat", ABS(E102)=1,"Sempurna"))</f>
        <v>Positif Sempurna</v>
      </c>
      <c r="H113" s="4"/>
      <c r="I113" s="4"/>
      <c r="J113" s="4"/>
    </row>
    <row r="114" spans="2:13">
      <c r="B114" s="37" t="s">
        <v>8</v>
      </c>
      <c r="C114" s="4" t="str">
        <f>_xlfn.CONCAT(IF(C103&lt;0,"Negatif ","Positif "),_xlfn.IFS(AND(0&lt;ABS(C103),ABS(C103)&lt;=0.3), "Lemah",AND(0.3&lt;ABS(C103),ABS(C103)&lt;=0.7), "Sedang",AND(0.7&lt;ABS(C103),ABS(C103)&lt;1), "Kuat", ABS(C103)=1,"Sempurna"))</f>
        <v>Negatif Lemah</v>
      </c>
      <c r="D114" s="4" t="str">
        <f>_xlfn.CONCAT(IF(D103&lt;0,"Negatif ","Positif "),_xlfn.IFS(AND(0&lt;ABS(D103),ABS(D103)&lt;=0.3), "Lemah",AND(0.3&lt;ABS(D103),ABS(D103)&lt;=0.7), "Sedang",AND(0.7&lt;ABS(D103),ABS(D103)&lt;1), "Kuat", ABS(D103)=1,"Sempurna"))</f>
        <v>Positif Lemah</v>
      </c>
      <c r="E114" s="4" t="str">
        <f>_xlfn.CONCAT(IF(E103&lt;0,"Negatif ","Positif "),_xlfn.IFS(AND(0&lt;ABS(E103),ABS(E103)&lt;=0.3), "Lemah",AND(0.3&lt;ABS(E103),ABS(E103)&lt;=0.7), "Sedang",AND(0.7&lt;ABS(E103),ABS(E103)&lt;1), "Kuat", ABS(E103)=1,"Sempurna"))</f>
        <v>Positif Lemah</v>
      </c>
      <c r="F114" s="4" t="str">
        <f>_xlfn.CONCAT(IF(F103&lt;0,"Negatif ","Positif "),_xlfn.IFS(AND(0&lt;ABS(F103),ABS(F103)&lt;=0.3), "Lemah",AND(0.3&lt;ABS(F103),ABS(F103)&lt;=0.7), "Sedang",AND(0.7&lt;ABS(F103),ABS(F103)&lt;1), "Kuat", ABS(F103)=1,"Sempurna"))</f>
        <v>Positif Sempurna</v>
      </c>
      <c r="H114" s="4"/>
      <c r="I114" s="4"/>
      <c r="J114" s="4"/>
    </row>
    <row r="115" spans="2:13">
      <c r="B115" s="37" t="s">
        <v>9</v>
      </c>
      <c r="C115" s="4" t="str">
        <f>_xlfn.CONCAT(IF(C104&lt;0,"Negatif ","Positif "),_xlfn.IFS(AND(0&lt;ABS(C104),ABS(C104)&lt;=0.3), "Lemah",AND(0.3&lt;ABS(C104),ABS(C104)&lt;=0.7), "Sedang",AND(0.7&lt;ABS(C104),ABS(C104)&lt;1), "Kuat", ABS(C104)=1,"Sempurna"))</f>
        <v>Negatif Lemah</v>
      </c>
      <c r="D115" s="4" t="str">
        <f>_xlfn.CONCAT(IF(D104&lt;0,"Negatif ","Positif "),_xlfn.IFS(AND(0&lt;ABS(D104),ABS(D104)&lt;=0.3), "Lemah",AND(0.3&lt;ABS(D104),ABS(D104)&lt;=0.7), "Sedang",AND(0.7&lt;ABS(D104),ABS(D104)&lt;1), "Kuat", ABS(D104)=1,"Sempurna"))</f>
        <v>Positif Lemah</v>
      </c>
      <c r="E115" s="4" t="str">
        <f>_xlfn.CONCAT(IF(E104&lt;0,"Negatif ","Positif "),_xlfn.IFS(AND(0&lt;ABS(E104),ABS(E104)&lt;=0.3), "Lemah",AND(0.3&lt;ABS(E104),ABS(E104)&lt;=0.7), "Sedang",AND(0.7&lt;ABS(E104),ABS(E104)&lt;1), "Kuat", ABS(E104)=1,"Sempurna"))</f>
        <v>Positif Lemah</v>
      </c>
      <c r="F115" s="4" t="str">
        <f>_xlfn.CONCAT(IF(F104&lt;0,"Negatif ","Positif "),_xlfn.IFS(AND(0&lt;ABS(F104),ABS(F104)&lt;=0.3), "Lemah",AND(0.3&lt;ABS(F104),ABS(F104)&lt;=0.7), "Sedang",AND(0.7&lt;ABS(F104),ABS(F104)&lt;1), "Kuat", ABS(F104)=1,"Sempurna"))</f>
        <v>Positif Lemah</v>
      </c>
      <c r="G115" s="4" t="str">
        <f>_xlfn.CONCAT(IF(G104&lt;0,"Negatif ","Positif "),_xlfn.IFS(AND(0&lt;ABS(G104),ABS(G104)&lt;=0.3), "Lemah",AND(0.3&lt;ABS(G104),ABS(G104)&lt;=0.7), "Sedang",AND(0.7&lt;ABS(G104),ABS(G104)&lt;1), "Kuat", ABS(G104)=1,"Sempurna"))</f>
        <v>Positif Sempurna</v>
      </c>
      <c r="H115" s="4"/>
      <c r="I115" s="4"/>
      <c r="J115" s="4"/>
    </row>
    <row r="116" spans="2:13">
      <c r="B116" s="37" t="s">
        <v>10</v>
      </c>
      <c r="C116" s="4" t="str">
        <f>_xlfn.CONCAT(IF(C105&lt;0,"Negatif ","Positif "),_xlfn.IFS(AND(0&lt;ABS(C105),ABS(C105)&lt;=0.3), "Lemah",AND(0.3&lt;ABS(C105),ABS(C105)&lt;=0.7), "Sedang",AND(0.7&lt;ABS(C105),ABS(C105)&lt;1), "Kuat", ABS(C105)=1,"Sempurna"))</f>
        <v>Negatif Lemah</v>
      </c>
      <c r="D116" s="4" t="str">
        <f>_xlfn.CONCAT(IF(D105&lt;0,"Negatif ","Positif "),_xlfn.IFS(AND(0&lt;ABS(D105),ABS(D105)&lt;=0.3), "Lemah",AND(0.3&lt;ABS(D105),ABS(D105)&lt;=0.7), "Sedang",AND(0.7&lt;ABS(D105),ABS(D105)&lt;1), "Kuat", ABS(D105)=1,"Sempurna"))</f>
        <v>Positif Lemah</v>
      </c>
      <c r="E116" s="4" t="str">
        <f>_xlfn.CONCAT(IF(E105&lt;0,"Negatif ","Positif "),_xlfn.IFS(AND(0&lt;ABS(E105),ABS(E105)&lt;=0.3), "Lemah",AND(0.3&lt;ABS(E105),ABS(E105)&lt;=0.7), "Sedang",AND(0.7&lt;ABS(E105),ABS(E105)&lt;1), "Kuat", ABS(E105)=1,"Sempurna"))</f>
        <v>Positif Lemah</v>
      </c>
      <c r="F116" s="4" t="str">
        <f>_xlfn.CONCAT(IF(F105&lt;0,"Negatif ","Positif "),_xlfn.IFS(AND(0&lt;ABS(F105),ABS(F105)&lt;=0.3), "Lemah",AND(0.3&lt;ABS(F105),ABS(F105)&lt;=0.7), "Sedang",AND(0.7&lt;ABS(F105),ABS(F105)&lt;1), "Kuat", ABS(F105)=1,"Sempurna"))</f>
        <v>Positif Sedang</v>
      </c>
      <c r="G116" s="4" t="str">
        <f>_xlfn.CONCAT(IF(G105&lt;0,"Negatif ","Positif "),_xlfn.IFS(AND(0&lt;ABS(G105),ABS(G105)&lt;=0.3), "Lemah",AND(0.3&lt;ABS(G105),ABS(G105)&lt;=0.7), "Sedang",AND(0.7&lt;ABS(G105),ABS(G105)&lt;1), "Kuat", ABS(G105)=1,"Sempurna"))</f>
        <v>Positif Sedang</v>
      </c>
      <c r="H116" s="4" t="str">
        <f>_xlfn.CONCAT(IF(H105&lt;0,"Negatif ","Positif "),_xlfn.IFS(AND(0&lt;ABS(H105),ABS(H105)&lt;=0.3), "Lemah",AND(0.3&lt;ABS(H105),ABS(H105)&lt;=0.7), "Sedang",AND(0.7&lt;ABS(H105),ABS(H105)&lt;1), "Kuat", ABS(H105)=1,"Sempurna"))</f>
        <v>Positif Sempurna</v>
      </c>
      <c r="I116" s="4"/>
      <c r="J116" s="4"/>
    </row>
    <row r="117" spans="2:13">
      <c r="B117" s="37" t="s">
        <v>17</v>
      </c>
      <c r="C117" s="4" t="str">
        <f>_xlfn.CONCAT(IF(C106&lt;0,"Negatif ","Positif "),_xlfn.IFS(AND(0&lt;ABS(C106),ABS(C106)&lt;=0.3), "Lemah",AND(0.3&lt;ABS(C106),ABS(C106)&lt;=0.7), "Sedang",AND(0.7&lt;ABS(C106),ABS(C106)&lt;1), "Kuat", ABS(C106)=1,"Sempurna"))</f>
        <v>Positif Lemah</v>
      </c>
      <c r="D117" s="4" t="str">
        <f>_xlfn.CONCAT(IF(D106&lt;0,"Negatif ","Positif "),_xlfn.IFS(AND(0&lt;ABS(D106),ABS(D106)&lt;=0.3), "Lemah",AND(0.3&lt;ABS(D106),ABS(D106)&lt;=0.7), "Sedang",AND(0.7&lt;ABS(D106),ABS(D106)&lt;1), "Kuat", ABS(D106)=1,"Sempurna"))</f>
        <v>Negatif Lemah</v>
      </c>
      <c r="E117" s="4" t="str">
        <f>_xlfn.CONCAT(IF(E106&lt;0,"Negatif ","Positif "),_xlfn.IFS(AND(0&lt;ABS(E106),ABS(E106)&lt;=0.3), "Lemah",AND(0.3&lt;ABS(E106),ABS(E106)&lt;=0.7), "Sedang",AND(0.7&lt;ABS(E106),ABS(E106)&lt;1), "Kuat", ABS(E106)=1,"Sempurna"))</f>
        <v>Negatif Lemah</v>
      </c>
      <c r="F117" s="4" t="str">
        <f>_xlfn.CONCAT(IF(F106&lt;0,"Negatif ","Positif "),_xlfn.IFS(AND(0&lt;ABS(F106),ABS(F106)&lt;=0.3), "Lemah",AND(0.3&lt;ABS(F106),ABS(F106)&lt;=0.7), "Sedang",AND(0.7&lt;ABS(F106),ABS(F106)&lt;1), "Kuat", ABS(F106)=1,"Sempurna"))</f>
        <v>Positif Lemah</v>
      </c>
      <c r="G117" s="4" t="str">
        <f>_xlfn.CONCAT(IF(G106&lt;0,"Negatif ","Positif "),_xlfn.IFS(AND(0&lt;ABS(G106),ABS(G106)&lt;=0.3), "Lemah",AND(0.3&lt;ABS(G106),ABS(G106)&lt;=0.7), "Sedang",AND(0.7&lt;ABS(G106),ABS(G106)&lt;1), "Kuat", ABS(G106)=1,"Sempurna"))</f>
        <v>Positif Lemah</v>
      </c>
      <c r="H117" s="4" t="str">
        <f>_xlfn.CONCAT(IF(H106&lt;0,"Negatif ","Positif "),_xlfn.IFS(AND(0&lt;ABS(H106),ABS(H106)&lt;=0.3), "Lemah",AND(0.3&lt;ABS(H106),ABS(H106)&lt;=0.7), "Sedang",AND(0.7&lt;ABS(H106),ABS(H106)&lt;1), "Kuat", ABS(H106)=1,"Sempurna"))</f>
        <v>Positif Lemah</v>
      </c>
      <c r="I117" s="4" t="str">
        <f>_xlfn.CONCAT(IF(I106&lt;0,"Negatif ","Positif "),_xlfn.IFS(AND(0&lt;ABS(I106),ABS(I106)&lt;=0.3), "Lemah",AND(0.3&lt;ABS(I106),ABS(I106)&lt;=0.7), "Sedang",AND(0.7&lt;ABS(I106),ABS(I106)&lt;1), "Kuat", ABS(I106)=1,"Sempurna"))</f>
        <v>Positif Sempurna</v>
      </c>
      <c r="J117" s="4"/>
    </row>
    <row r="118" spans="2:13">
      <c r="B118" s="45" t="s">
        <v>18</v>
      </c>
      <c r="C118" s="46" t="str">
        <f>_xlfn.CONCAT(IF(C107&lt;0,"Negatif ","Positif "),_xlfn.IFS(AND(0&lt;ABS(C107),ABS(C107)&lt;=0.3), "Lemah",AND(0.3&lt;ABS(C107),ABS(C107)&lt;=0.7), "Sedang",AND(0.7&lt;ABS(C107),ABS(C107)&lt;1), "Kuat", ABS(C107)=1,"Sempurna"))</f>
        <v>Positif Lemah</v>
      </c>
      <c r="D118" s="46" t="str">
        <f>_xlfn.CONCAT(IF(D107&lt;0,"Negatif ","Positif "),_xlfn.IFS(AND(0&lt;ABS(D107),ABS(D107)&lt;=0.3), "Lemah",AND(0.3&lt;ABS(D107),ABS(D107)&lt;=0.7), "Sedang",AND(0.7&lt;ABS(D107),ABS(D107)&lt;1), "Kuat", ABS(D107)=1,"Sempurna"))</f>
        <v>Positif Lemah</v>
      </c>
      <c r="E118" s="46" t="str">
        <f>_xlfn.CONCAT(IF(E107&lt;0,"Negatif ","Positif "),_xlfn.IFS(AND(0&lt;ABS(E107),ABS(E107)&lt;=0.3), "Lemah",AND(0.3&lt;ABS(E107),ABS(E107)&lt;=0.7), "Sedang",AND(0.7&lt;ABS(E107),ABS(E107)&lt;1), "Kuat", ABS(E107)=1,"Sempurna"))</f>
        <v>Positif Lemah</v>
      </c>
      <c r="F118" s="46" t="str">
        <f>_xlfn.CONCAT(IF(F107&lt;0,"Negatif ","Positif "),_xlfn.IFS(AND(0&lt;ABS(F107),ABS(F107)&lt;=0.3), "Lemah",AND(0.3&lt;ABS(F107),ABS(F107)&lt;=0.7), "Sedang",AND(0.7&lt;ABS(F107),ABS(F107)&lt;1), "Kuat", ABS(F107)=1,"Sempurna"))</f>
        <v>Positif Sedang</v>
      </c>
      <c r="G118" s="46" t="str">
        <f>_xlfn.CONCAT(IF(G107&lt;0,"Negatif ","Positif "),_xlfn.IFS(AND(0&lt;ABS(G107),ABS(G107)&lt;=0.3), "Lemah",AND(0.3&lt;ABS(G107),ABS(G107)&lt;=0.7), "Sedang",AND(0.7&lt;ABS(G107),ABS(G107)&lt;1), "Kuat", ABS(G107)=1,"Sempurna"))</f>
        <v>Positif Lemah</v>
      </c>
      <c r="H118" s="46" t="str">
        <f>_xlfn.CONCAT(IF(H107&lt;0,"Negatif ","Positif "),_xlfn.IFS(AND(0&lt;ABS(H107),ABS(H107)&lt;=0.3), "Lemah",AND(0.3&lt;ABS(H107),ABS(H107)&lt;=0.7), "Sedang",AND(0.7&lt;ABS(H107),ABS(H107)&lt;1), "Kuat", ABS(H107)=1,"Sempurna"))</f>
        <v>Positif Kuat</v>
      </c>
      <c r="I118" s="46" t="str">
        <f>_xlfn.CONCAT(IF(I107&lt;0,"Negatif ","Positif "),_xlfn.IFS(AND(0&lt;ABS(I107),ABS(I107)&lt;=0.3), "Lemah",AND(0.3&lt;ABS(I107),ABS(I107)&lt;=0.7), "Sedang",AND(0.7&lt;ABS(I107),ABS(I107)&lt;1), "Kuat", ABS(I107)=1,"Sempurna"))</f>
        <v>Positif Sedang</v>
      </c>
      <c r="J118" s="46" t="str">
        <f>_xlfn.CONCAT(IF(J107&lt;0,"Negatif ","Positif "),_xlfn.IFS(AND(0&lt;ABS(J107),ABS(J107)&lt;=0.3), "Lemah",AND(0.3&lt;ABS(J107),ABS(J107)&lt;=0.7), "Sedang",AND(0.7&lt;ABS(J107),ABS(J107)&lt;1), "Kuat", ABS(J107)=1,"Sempurna"))</f>
        <v>Positif Sempurna</v>
      </c>
    </row>
    <row r="119" spans="2:13">
      <c r="B119" s="37"/>
      <c r="H119" s="4"/>
      <c r="I119" s="4"/>
      <c r="J119" s="4"/>
    </row>
    <row r="120" spans="2:13">
      <c r="H120" s="4"/>
      <c r="I120" s="4"/>
      <c r="J120" s="4"/>
    </row>
    <row r="121" spans="2:13">
      <c r="B121" s="44" t="s">
        <v>15650</v>
      </c>
      <c r="H121" s="4"/>
      <c r="I121" s="4"/>
      <c r="J121" s="4"/>
    </row>
    <row r="122" spans="2:13" ht="17" thickBot="1">
      <c r="B122" s="44"/>
      <c r="H122" s="4"/>
      <c r="I122" s="4"/>
      <c r="J122" s="4"/>
    </row>
    <row r="123" spans="2:13" ht="17" thickBot="1">
      <c r="B123" s="36"/>
      <c r="C123" s="36" t="s">
        <v>3</v>
      </c>
      <c r="D123" s="36" t="s">
        <v>5</v>
      </c>
      <c r="E123" s="36" t="s">
        <v>6</v>
      </c>
      <c r="F123" s="36" t="s">
        <v>8</v>
      </c>
      <c r="G123" s="36" t="s">
        <v>9</v>
      </c>
      <c r="H123" s="36" t="s">
        <v>10</v>
      </c>
      <c r="I123" s="36" t="s">
        <v>17</v>
      </c>
      <c r="J123" s="36" t="s">
        <v>18</v>
      </c>
      <c r="K123" s="40"/>
      <c r="L123" s="41" t="s">
        <v>15640</v>
      </c>
      <c r="M123" s="41" t="s">
        <v>15584</v>
      </c>
    </row>
    <row r="124" spans="2:13" ht="27" thickBot="1">
      <c r="B124" s="38" t="s">
        <v>15639</v>
      </c>
      <c r="C124" s="38">
        <v>0.11678389329532599</v>
      </c>
      <c r="D124" s="38">
        <v>-0.21878018695659313</v>
      </c>
      <c r="E124" s="38">
        <v>-0.75464902923819266</v>
      </c>
      <c r="F124" s="38">
        <v>-0.12746310171744707</v>
      </c>
      <c r="G124" s="38">
        <v>-0.28654047150382195</v>
      </c>
      <c r="H124" s="38">
        <v>-0.35286119587133113</v>
      </c>
      <c r="I124" s="38">
        <v>0.19288033253636028</v>
      </c>
      <c r="J124" s="38">
        <v>-0.22347256762141857</v>
      </c>
      <c r="K124" s="37"/>
      <c r="L124" s="42" t="s">
        <v>15641</v>
      </c>
      <c r="M124" s="42" t="s">
        <v>15642</v>
      </c>
    </row>
    <row r="125" spans="2:13" ht="17" thickBot="1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42" t="s">
        <v>15643</v>
      </c>
      <c r="M125" s="42" t="s">
        <v>15644</v>
      </c>
    </row>
    <row r="126" spans="2:13" ht="17" thickBot="1">
      <c r="H126" s="4"/>
      <c r="I126" s="4"/>
      <c r="J126" s="4"/>
      <c r="K126" s="39"/>
      <c r="L126" s="42" t="s">
        <v>15645</v>
      </c>
      <c r="M126" s="42" t="s">
        <v>15646</v>
      </c>
    </row>
    <row r="127" spans="2:13" ht="17" thickBot="1">
      <c r="B127" s="36"/>
      <c r="C127" s="36" t="s">
        <v>3</v>
      </c>
      <c r="D127" s="36" t="s">
        <v>5</v>
      </c>
      <c r="E127" s="36" t="s">
        <v>6</v>
      </c>
      <c r="F127" s="36" t="s">
        <v>8</v>
      </c>
      <c r="G127" s="36" t="s">
        <v>9</v>
      </c>
      <c r="H127" s="36" t="s">
        <v>10</v>
      </c>
      <c r="I127" s="36" t="s">
        <v>17</v>
      </c>
      <c r="J127" s="36" t="s">
        <v>18</v>
      </c>
      <c r="K127" s="40"/>
      <c r="L127" s="42" t="s">
        <v>15647</v>
      </c>
      <c r="M127" s="42" t="s">
        <v>15648</v>
      </c>
    </row>
    <row r="128" spans="2:13">
      <c r="B128" s="47" t="s">
        <v>15639</v>
      </c>
      <c r="C128" s="43" t="str">
        <f>_xlfn.CONCAT(IF(C124&lt;0,"Negatif ","Positif "),_xlfn.IFS(AND(ABS(C124)&gt;0,ABS(C124)&lt;0.1),"Sangat Lemah",AND(ABS(C124)&gt;=0.1,ABS(C124)&lt;0.3), "Lemah",AND(ABS(C124)&gt;=0.3,ABS(C124)&lt;0.5),"Sedang",ABS(C124)&gt;=0.5,"Kuat"))</f>
        <v>Positif Lemah</v>
      </c>
      <c r="D128" s="43" t="str">
        <f>_xlfn.CONCAT(IF(D124&lt;0,"Negatif ","Positif "),_xlfn.IFS(AND(ABS(D124)&gt;0,ABS(D124)&lt;0.1),"Sangat Lemah",AND(ABS(D124)&gt;=0.1,ABS(D124)&lt;0.3), "Lemah",AND(ABS(D124)&gt;=0.3,ABS(D124)&lt;0.5),"Sedang",ABS(D124)&gt;=0.5,"Kuat"))</f>
        <v>Negatif Lemah</v>
      </c>
      <c r="E128" s="43" t="str">
        <f>_xlfn.CONCAT(IF(E124&lt;0,"Negatif ","Positif "),_xlfn.IFS(AND(ABS(E124)&gt;0,ABS(E124)&lt;0.1),"Sangat Lemah",AND(ABS(E124)&gt;=0.1,ABS(E124)&lt;0.3), "Lemah",AND(ABS(E124)&gt;=0.3,ABS(E124)&lt;0.5),"Sedang",ABS(E124)&gt;=0.5,"Kuat"))</f>
        <v>Negatif Kuat</v>
      </c>
      <c r="F128" s="43" t="str">
        <f>_xlfn.CONCAT(IF(F124&lt;0,"Negatif ","Positif "),_xlfn.IFS(AND(ABS(F124)&gt;0,ABS(F124)&lt;0.1),"Sangat Lemah",AND(ABS(F124)&gt;=0.1,ABS(F124)&lt;0.3), "Lemah",AND(ABS(F124)&gt;=0.3,ABS(F124)&lt;0.5),"Sedang",ABS(F124)&gt;=0.5,"Kuat"))</f>
        <v>Negatif Lemah</v>
      </c>
      <c r="G128" s="43" t="str">
        <f>_xlfn.CONCAT(IF(G124&lt;0,"Negatif ","Positif "),_xlfn.IFS(AND(ABS(G124)&gt;0,ABS(G124)&lt;0.1),"Sangat Lemah",AND(ABS(G124)&gt;=0.1,ABS(G124)&lt;0.3), "Lemah",AND(ABS(G124)&gt;=0.3,ABS(G124)&lt;0.5),"Sedang",ABS(G124)&gt;=0.5,"Kuat"))</f>
        <v>Negatif Lemah</v>
      </c>
      <c r="H128" s="43" t="str">
        <f>_xlfn.CONCAT(IF(H124&lt;0,"Negatif ","Positif "),_xlfn.IFS(AND(ABS(H124)&gt;0,ABS(H124)&lt;0.1),"Sangat Lemah",AND(ABS(H124)&gt;=0.1,ABS(H124)&lt;0.3), "Lemah",AND(ABS(H124)&gt;=0.3,ABS(H124)&lt;0.5),"Sedang",ABS(H124)&gt;=0.5,"Kuat"))</f>
        <v>Negatif Sedang</v>
      </c>
      <c r="I128" s="43" t="str">
        <f>_xlfn.CONCAT(IF(I124&lt;0,"Negatif ","Positif "),_xlfn.IFS(AND(ABS(I124)&gt;0,ABS(I124)&lt;0.1),"Sangat Lemah",AND(ABS(I124)&gt;=0.1,ABS(I124)&lt;0.3), "Lemah",AND(ABS(I124)&gt;=0.3,ABS(I124)&lt;0.5),"Sedang",ABS(I124)&gt;=0.5,"Kuat"))</f>
        <v>Positif Lemah</v>
      </c>
      <c r="J128" s="43" t="str">
        <f>_xlfn.CONCAT(IF(J124&lt;0,"Negatif ","Positif "),_xlfn.IFS(AND(ABS(J124)&gt;0,ABS(J124)&lt;0.1),"Sangat Lemah",AND(ABS(J124)&gt;=0.1,ABS(J124)&lt;0.3), "Lemah",AND(ABS(J124)&gt;=0.3,ABS(J124)&lt;0.5),"Sedang",ABS(J124)&gt;=0.5,"Kuat"))</f>
        <v>Negatif Lemah</v>
      </c>
      <c r="K128" s="39"/>
    </row>
    <row r="129" spans="2:10">
      <c r="F129" s="39"/>
      <c r="G129" s="39"/>
      <c r="H129" s="39"/>
      <c r="I129" s="4"/>
      <c r="J129" s="4"/>
    </row>
    <row r="130" spans="2:10">
      <c r="H130" s="4"/>
      <c r="I130" s="4"/>
      <c r="J130" s="4"/>
    </row>
    <row r="131" spans="2:10">
      <c r="H131" s="4"/>
      <c r="I131" s="4"/>
      <c r="J131" s="4"/>
    </row>
    <row r="132" spans="2:10">
      <c r="B132" s="44" t="s">
        <v>15651</v>
      </c>
      <c r="H132" s="4"/>
      <c r="I132" s="4"/>
      <c r="J132" s="4"/>
    </row>
    <row r="133" spans="2:10">
      <c r="H133" s="4"/>
      <c r="I133" s="4"/>
      <c r="J133" s="4"/>
    </row>
  </sheetData>
  <mergeCells count="3">
    <mergeCell ref="B4:B5"/>
    <mergeCell ref="C4:E4"/>
    <mergeCell ref="F4:J4"/>
  </mergeCells>
  <conditionalFormatting sqref="C111:J119">
    <cfRule type="cellIs" dxfId="43" priority="1" operator="equal">
      <formula>"Kuat"</formula>
    </cfRule>
    <cfRule type="cellIs" dxfId="42" priority="2" operator="equal">
      <formula>"""Kuat"""</formula>
    </cfRule>
  </conditionalFormatting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7796-D3BF-FA42-8F9E-1CFEF09F8852}">
  <dimension ref="A1:I23"/>
  <sheetViews>
    <sheetView tabSelected="1" workbookViewId="0">
      <selection activeCell="H9" sqref="H9"/>
    </sheetView>
  </sheetViews>
  <sheetFormatPr baseColWidth="10" defaultRowHeight="16"/>
  <cols>
    <col min="8" max="8" width="10.83203125" style="51"/>
  </cols>
  <sheetData>
    <row r="1" spans="1:9">
      <c r="A1" s="4"/>
      <c r="B1" s="4"/>
      <c r="C1" s="4"/>
      <c r="D1" s="4"/>
    </row>
    <row r="2" spans="1:9">
      <c r="A2" s="4"/>
      <c r="B2" s="17" t="s">
        <v>15657</v>
      </c>
      <c r="C2" s="17" t="s">
        <v>15658</v>
      </c>
      <c r="D2" s="4"/>
    </row>
    <row r="3" spans="1:9">
      <c r="A3" s="4"/>
      <c r="B3" s="6">
        <v>10</v>
      </c>
      <c r="C3" s="6">
        <v>35</v>
      </c>
      <c r="D3" s="4"/>
    </row>
    <row r="4" spans="1:9">
      <c r="A4" s="4"/>
      <c r="B4" s="6">
        <v>40</v>
      </c>
      <c r="C4" s="6">
        <v>36</v>
      </c>
      <c r="D4" s="4"/>
      <c r="G4" s="4"/>
      <c r="H4" s="52"/>
      <c r="I4" s="4"/>
    </row>
    <row r="5" spans="1:9">
      <c r="A5" s="4"/>
      <c r="B5" s="6">
        <v>50</v>
      </c>
      <c r="C5" s="6">
        <v>44</v>
      </c>
      <c r="D5" s="4"/>
      <c r="G5" s="4"/>
      <c r="H5" s="17" t="s">
        <v>15542</v>
      </c>
      <c r="I5" s="4"/>
    </row>
    <row r="6" spans="1:9">
      <c r="A6" s="4"/>
      <c r="B6" s="6">
        <v>20</v>
      </c>
      <c r="C6" s="6">
        <v>42</v>
      </c>
      <c r="D6" s="4"/>
      <c r="G6" s="4"/>
      <c r="H6" s="6">
        <v>30</v>
      </c>
      <c r="I6" s="4"/>
    </row>
    <row r="7" spans="1:9">
      <c r="A7" s="4"/>
      <c r="B7" s="6">
        <v>30</v>
      </c>
      <c r="C7" s="6">
        <v>51</v>
      </c>
      <c r="D7" s="4"/>
      <c r="G7" s="4"/>
      <c r="H7" s="6">
        <v>32</v>
      </c>
      <c r="I7" s="4"/>
    </row>
    <row r="8" spans="1:9" ht="17" thickBot="1">
      <c r="A8" s="4"/>
      <c r="B8" s="4"/>
      <c r="C8" s="4"/>
      <c r="D8" s="4"/>
      <c r="G8" s="4"/>
      <c r="H8" s="17">
        <v>41</v>
      </c>
      <c r="I8" s="4"/>
    </row>
    <row r="9" spans="1:9">
      <c r="B9" s="35" t="s">
        <v>15657</v>
      </c>
      <c r="C9" s="35"/>
      <c r="D9" s="35" t="s">
        <v>15658</v>
      </c>
      <c r="E9" s="35"/>
      <c r="G9" s="4"/>
      <c r="H9" s="6">
        <v>45</v>
      </c>
      <c r="I9" s="4"/>
    </row>
    <row r="10" spans="1:9">
      <c r="B10" s="33"/>
      <c r="C10" s="33"/>
      <c r="D10" s="33"/>
      <c r="E10" s="33"/>
      <c r="G10" s="4"/>
      <c r="H10" s="6">
        <v>47</v>
      </c>
      <c r="I10" s="4"/>
    </row>
    <row r="11" spans="1:9">
      <c r="B11" s="33" t="s">
        <v>15538</v>
      </c>
      <c r="C11" s="33">
        <v>30</v>
      </c>
      <c r="D11" s="33" t="s">
        <v>15538</v>
      </c>
      <c r="E11" s="33">
        <v>41.6</v>
      </c>
      <c r="G11" s="4"/>
      <c r="H11" s="6">
        <v>21</v>
      </c>
      <c r="I11" s="4"/>
    </row>
    <row r="12" spans="1:9">
      <c r="B12" s="33" t="s">
        <v>15629</v>
      </c>
      <c r="C12" s="33">
        <v>7.0710678118654746</v>
      </c>
      <c r="D12" s="33" t="s">
        <v>15629</v>
      </c>
      <c r="E12" s="33">
        <v>2.9086079144498034</v>
      </c>
      <c r="G12" s="4"/>
      <c r="H12" s="6">
        <v>26</v>
      </c>
      <c r="I12" s="4"/>
    </row>
    <row r="13" spans="1:9">
      <c r="B13" s="33" t="s">
        <v>15539</v>
      </c>
      <c r="C13" s="33">
        <v>30</v>
      </c>
      <c r="D13" s="33" t="s">
        <v>15539</v>
      </c>
      <c r="E13" s="33">
        <v>42</v>
      </c>
      <c r="G13" s="4"/>
      <c r="H13" s="6">
        <v>55</v>
      </c>
      <c r="I13" s="4"/>
    </row>
    <row r="14" spans="1:9">
      <c r="B14" s="33" t="s">
        <v>15540</v>
      </c>
      <c r="C14" s="33" t="e">
        <v>#N/A</v>
      </c>
      <c r="D14" s="33" t="s">
        <v>15540</v>
      </c>
      <c r="E14" s="33" t="e">
        <v>#N/A</v>
      </c>
      <c r="G14" s="4"/>
      <c r="H14" s="6">
        <v>54</v>
      </c>
      <c r="I14" s="4"/>
    </row>
    <row r="15" spans="1:9">
      <c r="B15" s="33" t="s">
        <v>15630</v>
      </c>
      <c r="C15" s="33">
        <v>15.811388300841896</v>
      </c>
      <c r="D15" s="33" t="s">
        <v>15630</v>
      </c>
      <c r="E15" s="33">
        <v>6.5038450166036537</v>
      </c>
      <c r="G15" s="4"/>
      <c r="H15" s="6">
        <v>39</v>
      </c>
      <c r="I15" s="4"/>
    </row>
    <row r="16" spans="1:9">
      <c r="B16" s="33" t="s">
        <v>15631</v>
      </c>
      <c r="C16" s="33">
        <v>250</v>
      </c>
      <c r="D16" s="33" t="s">
        <v>15631</v>
      </c>
      <c r="E16" s="33">
        <v>42.300000000000182</v>
      </c>
      <c r="G16" s="4"/>
      <c r="H16" s="52"/>
      <c r="I16" s="4"/>
    </row>
    <row r="17" spans="2:8">
      <c r="B17" s="33" t="s">
        <v>15632</v>
      </c>
      <c r="C17" s="33">
        <v>-1.1999999999999984</v>
      </c>
      <c r="D17" s="33" t="s">
        <v>15632</v>
      </c>
      <c r="E17" s="33">
        <v>-0.50986704223462809</v>
      </c>
    </row>
    <row r="18" spans="2:8">
      <c r="B18" s="33" t="s">
        <v>15633</v>
      </c>
      <c r="C18" s="33">
        <v>2.3129646346357429E-17</v>
      </c>
      <c r="D18" s="33" t="s">
        <v>15633</v>
      </c>
      <c r="E18" s="33">
        <v>0.57758159557048694</v>
      </c>
      <c r="H18" s="51">
        <f>AVERAGE(H6:H15)</f>
        <v>39</v>
      </c>
    </row>
    <row r="19" spans="2:8">
      <c r="B19" s="33" t="s">
        <v>15634</v>
      </c>
      <c r="C19" s="33">
        <v>40</v>
      </c>
      <c r="D19" s="33" t="s">
        <v>15634</v>
      </c>
      <c r="E19" s="33">
        <v>16</v>
      </c>
    </row>
    <row r="20" spans="2:8">
      <c r="B20" s="33" t="s">
        <v>15635</v>
      </c>
      <c r="C20" s="33">
        <v>10</v>
      </c>
      <c r="D20" s="33" t="s">
        <v>15635</v>
      </c>
      <c r="E20" s="33">
        <v>35</v>
      </c>
    </row>
    <row r="21" spans="2:8">
      <c r="B21" s="33" t="s">
        <v>15636</v>
      </c>
      <c r="C21" s="33">
        <v>50</v>
      </c>
      <c r="D21" s="33" t="s">
        <v>15636</v>
      </c>
      <c r="E21" s="33">
        <v>51</v>
      </c>
    </row>
    <row r="22" spans="2:8">
      <c r="B22" s="33" t="s">
        <v>15637</v>
      </c>
      <c r="C22" s="33">
        <v>150</v>
      </c>
      <c r="D22" s="33" t="s">
        <v>15637</v>
      </c>
      <c r="E22" s="33">
        <v>208</v>
      </c>
    </row>
    <row r="23" spans="2:8" ht="17" thickBot="1">
      <c r="B23" s="34" t="s">
        <v>15638</v>
      </c>
      <c r="C23" s="34">
        <v>5</v>
      </c>
      <c r="D23" s="34" t="s">
        <v>15638</v>
      </c>
      <c r="E23" s="34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244C-EF82-F648-9C06-C92F10744FF9}">
  <dimension ref="B1:H5175"/>
  <sheetViews>
    <sheetView workbookViewId="0">
      <selection activeCell="E19" sqref="E19"/>
    </sheetView>
  </sheetViews>
  <sheetFormatPr baseColWidth="10" defaultRowHeight="16"/>
  <cols>
    <col min="2" max="2" width="20.6640625" bestFit="1" customWidth="1"/>
    <col min="3" max="3" width="22.33203125" bestFit="1" customWidth="1"/>
    <col min="5" max="5" width="40.5" bestFit="1" customWidth="1"/>
    <col min="6" max="6" width="21" bestFit="1" customWidth="1"/>
    <col min="7" max="7" width="22.83203125" bestFit="1" customWidth="1"/>
  </cols>
  <sheetData>
    <row r="1" spans="2:8">
      <c r="B1" t="s">
        <v>15654</v>
      </c>
      <c r="C1" t="s">
        <v>15655</v>
      </c>
    </row>
    <row r="2" spans="2:8">
      <c r="B2">
        <v>85.1</v>
      </c>
      <c r="C2">
        <v>75.5</v>
      </c>
      <c r="D2" s="50"/>
      <c r="E2" s="50"/>
      <c r="F2" s="50"/>
      <c r="G2" s="50"/>
      <c r="H2" s="50"/>
    </row>
    <row r="3" spans="2:8">
      <c r="B3">
        <v>88.05</v>
      </c>
      <c r="C3">
        <v>100.8</v>
      </c>
      <c r="D3" s="50"/>
      <c r="E3" t="s">
        <v>15656</v>
      </c>
      <c r="H3" s="50"/>
    </row>
    <row r="4" spans="2:8" ht="17" thickBot="1">
      <c r="B4">
        <v>82.05</v>
      </c>
      <c r="C4">
        <v>95.65</v>
      </c>
      <c r="D4" s="50"/>
      <c r="H4" s="50"/>
    </row>
    <row r="5" spans="2:8">
      <c r="B5">
        <v>19.8</v>
      </c>
      <c r="D5" s="50"/>
      <c r="E5" s="35"/>
      <c r="F5" s="35" t="s">
        <v>15654</v>
      </c>
      <c r="G5" s="35" t="s">
        <v>15655</v>
      </c>
      <c r="H5" s="50"/>
    </row>
    <row r="6" spans="2:8">
      <c r="B6">
        <v>103.75</v>
      </c>
      <c r="C6">
        <v>25.05</v>
      </c>
      <c r="D6" s="50"/>
      <c r="E6" s="33" t="s">
        <v>15538</v>
      </c>
      <c r="F6" s="33">
        <v>61.265123695399986</v>
      </c>
      <c r="G6" s="33">
        <v>76.174378453038699</v>
      </c>
      <c r="H6" s="50"/>
    </row>
    <row r="7" spans="2:8">
      <c r="B7">
        <v>82.7</v>
      </c>
      <c r="C7">
        <v>78.849999999999994</v>
      </c>
      <c r="D7" s="50"/>
      <c r="E7" s="33" t="s">
        <v>15620</v>
      </c>
      <c r="F7" s="33">
        <v>966.75276707343812</v>
      </c>
      <c r="G7" s="33">
        <v>554.84464345823199</v>
      </c>
      <c r="H7" s="50"/>
    </row>
    <row r="8" spans="2:8">
      <c r="B8">
        <v>72.25</v>
      </c>
      <c r="C8">
        <v>45.3</v>
      </c>
      <c r="D8" s="50"/>
      <c r="E8" s="33" t="s">
        <v>15621</v>
      </c>
      <c r="F8" s="33">
        <v>5174</v>
      </c>
      <c r="G8" s="33">
        <v>724</v>
      </c>
      <c r="H8" s="50"/>
    </row>
    <row r="9" spans="2:8">
      <c r="B9">
        <v>95.65</v>
      </c>
      <c r="C9">
        <v>83.55</v>
      </c>
      <c r="D9" s="50"/>
      <c r="E9" s="33" t="s">
        <v>15622</v>
      </c>
      <c r="F9" s="33">
        <v>0</v>
      </c>
      <c r="G9" s="33"/>
      <c r="H9" s="50"/>
    </row>
    <row r="10" spans="2:8">
      <c r="B10">
        <v>108.1</v>
      </c>
      <c r="C10">
        <v>34.700000000000003</v>
      </c>
      <c r="D10" s="50"/>
      <c r="E10" s="33" t="s">
        <v>15623</v>
      </c>
      <c r="F10" s="33">
        <v>1109</v>
      </c>
      <c r="G10" s="33"/>
      <c r="H10" s="50"/>
    </row>
    <row r="11" spans="2:8">
      <c r="B11">
        <v>85.95</v>
      </c>
      <c r="C11">
        <v>59.2</v>
      </c>
      <c r="D11" s="50"/>
      <c r="E11" s="33" t="s">
        <v>15624</v>
      </c>
      <c r="F11" s="33">
        <v>-15.270808879295634</v>
      </c>
      <c r="G11" s="33"/>
      <c r="H11" s="50"/>
    </row>
    <row r="12" spans="2:8">
      <c r="B12">
        <v>65.2</v>
      </c>
      <c r="C12">
        <v>72.900000000000006</v>
      </c>
      <c r="D12" s="50"/>
      <c r="E12" s="33" t="s">
        <v>15625</v>
      </c>
      <c r="F12" s="33">
        <v>3.1395598788678222E-48</v>
      </c>
      <c r="G12" s="33"/>
      <c r="H12" s="50"/>
    </row>
    <row r="13" spans="2:8">
      <c r="B13">
        <v>81.05</v>
      </c>
      <c r="C13">
        <v>80.349999999999994</v>
      </c>
      <c r="D13" s="50"/>
      <c r="E13" s="33" t="s">
        <v>15626</v>
      </c>
      <c r="F13" s="33">
        <v>1.6462287852588773</v>
      </c>
      <c r="G13" s="33"/>
      <c r="H13" s="50"/>
    </row>
    <row r="14" spans="2:8">
      <c r="B14">
        <v>54.85</v>
      </c>
      <c r="C14">
        <v>79.7</v>
      </c>
      <c r="D14" s="50"/>
      <c r="E14" s="33" t="s">
        <v>15627</v>
      </c>
      <c r="F14" s="33">
        <v>6.2791197577356444E-48</v>
      </c>
      <c r="G14" s="33"/>
      <c r="H14" s="50"/>
    </row>
    <row r="15" spans="2:8" ht="17" thickBot="1">
      <c r="B15">
        <v>65.650000000000006</v>
      </c>
      <c r="C15">
        <v>69.400000000000006</v>
      </c>
      <c r="D15" s="50"/>
      <c r="E15" s="34" t="s">
        <v>15628</v>
      </c>
      <c r="F15" s="34">
        <v>1.9621053897645993</v>
      </c>
      <c r="G15" s="34"/>
      <c r="H15" s="50"/>
    </row>
    <row r="16" spans="2:8">
      <c r="B16">
        <v>80.400000000000006</v>
      </c>
      <c r="C16">
        <v>23.15</v>
      </c>
      <c r="D16" s="50"/>
      <c r="E16" s="50"/>
      <c r="F16" s="50"/>
      <c r="G16" s="50"/>
      <c r="H16" s="50"/>
    </row>
    <row r="17" spans="2:8">
      <c r="B17">
        <v>59</v>
      </c>
      <c r="C17">
        <v>55.25</v>
      </c>
      <c r="D17" s="50"/>
      <c r="E17" s="50"/>
      <c r="F17" s="50"/>
      <c r="G17" s="50"/>
      <c r="H17" s="50"/>
    </row>
    <row r="18" spans="2:8">
      <c r="B18">
        <v>90.8</v>
      </c>
      <c r="C18">
        <v>74.75</v>
      </c>
      <c r="D18" s="50"/>
      <c r="E18" s="50"/>
      <c r="F18" s="50"/>
      <c r="G18" s="50"/>
      <c r="H18" s="50"/>
    </row>
    <row r="19" spans="2:8">
      <c r="B19">
        <v>97.65</v>
      </c>
      <c r="C19">
        <v>96.65</v>
      </c>
      <c r="D19" s="50"/>
      <c r="E19" s="50"/>
      <c r="F19" s="50"/>
      <c r="G19" s="50"/>
      <c r="H19" s="50"/>
    </row>
    <row r="20" spans="2:8">
      <c r="B20">
        <v>93.8</v>
      </c>
      <c r="C20">
        <v>48.95</v>
      </c>
      <c r="D20" s="50"/>
      <c r="E20" s="50"/>
      <c r="F20" s="50"/>
      <c r="G20" s="50"/>
      <c r="H20" s="50"/>
    </row>
    <row r="21" spans="2:8">
      <c r="B21">
        <v>55.8</v>
      </c>
      <c r="C21">
        <v>50.35</v>
      </c>
      <c r="D21" s="50"/>
      <c r="E21" s="50"/>
      <c r="F21" s="50"/>
      <c r="G21" s="50"/>
      <c r="H21" s="50"/>
    </row>
    <row r="22" spans="2:8">
      <c r="B22">
        <v>19.649999999999999</v>
      </c>
      <c r="C22">
        <v>85.7</v>
      </c>
    </row>
    <row r="23" spans="2:8">
      <c r="B23">
        <v>89.9</v>
      </c>
      <c r="C23">
        <v>79.599999999999994</v>
      </c>
    </row>
    <row r="24" spans="2:8">
      <c r="B24">
        <v>20.05</v>
      </c>
      <c r="C24">
        <v>105.1</v>
      </c>
    </row>
    <row r="25" spans="2:8">
      <c r="B25">
        <v>100.65</v>
      </c>
      <c r="C25">
        <v>69.7</v>
      </c>
    </row>
    <row r="26" spans="2:8">
      <c r="B26">
        <v>24.05</v>
      </c>
      <c r="C26">
        <v>71.150000000000006</v>
      </c>
    </row>
    <row r="27" spans="2:8">
      <c r="B27">
        <v>19.25</v>
      </c>
      <c r="C27">
        <v>96.1</v>
      </c>
    </row>
    <row r="28" spans="2:8">
      <c r="B28">
        <v>95.95</v>
      </c>
      <c r="C28">
        <v>70.3</v>
      </c>
    </row>
    <row r="29" spans="2:8">
      <c r="B29">
        <v>99.55</v>
      </c>
      <c r="C29">
        <v>90.15</v>
      </c>
    </row>
    <row r="30" spans="2:8">
      <c r="B30">
        <v>94.65</v>
      </c>
      <c r="C30">
        <v>54.7</v>
      </c>
    </row>
    <row r="31" spans="2:8">
      <c r="B31">
        <v>19.850000000000001</v>
      </c>
      <c r="C31">
        <v>44.95</v>
      </c>
    </row>
    <row r="32" spans="2:8">
      <c r="B32">
        <v>69.150000000000006</v>
      </c>
      <c r="C32">
        <v>101.05</v>
      </c>
    </row>
    <row r="33" spans="2:3">
      <c r="B33">
        <v>59.65</v>
      </c>
      <c r="C33">
        <v>39.299999999999997</v>
      </c>
    </row>
    <row r="34" spans="2:3">
      <c r="B34">
        <v>98.6</v>
      </c>
      <c r="C34">
        <v>94.4</v>
      </c>
    </row>
    <row r="35" spans="2:3">
      <c r="B35">
        <v>95.1</v>
      </c>
      <c r="C35">
        <v>94.4</v>
      </c>
    </row>
    <row r="36" spans="2:3">
      <c r="B36">
        <v>19.8</v>
      </c>
      <c r="C36">
        <v>75.3</v>
      </c>
    </row>
    <row r="37" spans="2:3">
      <c r="B37">
        <v>20.6</v>
      </c>
      <c r="C37">
        <v>102.25</v>
      </c>
    </row>
    <row r="38" spans="2:3">
      <c r="B38">
        <v>113.35</v>
      </c>
      <c r="C38">
        <v>95.85</v>
      </c>
    </row>
    <row r="39" spans="2:3">
      <c r="B39">
        <v>61.45</v>
      </c>
      <c r="C39">
        <v>44.65</v>
      </c>
    </row>
    <row r="40" spans="2:3">
      <c r="B40">
        <v>20.45</v>
      </c>
      <c r="C40">
        <v>47.85</v>
      </c>
    </row>
    <row r="41" spans="2:3">
      <c r="B41">
        <v>49.85</v>
      </c>
      <c r="C41">
        <v>25.2</v>
      </c>
    </row>
    <row r="42" spans="2:3">
      <c r="B42">
        <v>78.7</v>
      </c>
      <c r="C42">
        <v>76.05</v>
      </c>
    </row>
    <row r="43" spans="2:3">
      <c r="B43">
        <v>20.05</v>
      </c>
      <c r="C43">
        <v>78.45</v>
      </c>
    </row>
    <row r="44" spans="2:3">
      <c r="B44">
        <v>85.75</v>
      </c>
      <c r="C44">
        <v>70.2</v>
      </c>
    </row>
    <row r="45" spans="2:3">
      <c r="B45">
        <v>98.9</v>
      </c>
      <c r="C45">
        <v>94</v>
      </c>
    </row>
    <row r="46" spans="2:3">
      <c r="B46">
        <v>95.35</v>
      </c>
      <c r="C46">
        <v>117.45</v>
      </c>
    </row>
    <row r="47" spans="2:3">
      <c r="B47">
        <v>20.3</v>
      </c>
      <c r="C47">
        <v>46</v>
      </c>
    </row>
    <row r="48" spans="2:3">
      <c r="B48">
        <v>88.75</v>
      </c>
      <c r="C48">
        <v>61.65</v>
      </c>
    </row>
    <row r="49" spans="2:3">
      <c r="B49">
        <v>25.7</v>
      </c>
      <c r="C49">
        <v>78.45</v>
      </c>
    </row>
    <row r="50" spans="2:3">
      <c r="B50">
        <v>107.05</v>
      </c>
      <c r="C50">
        <v>85.3</v>
      </c>
    </row>
    <row r="51" spans="2:3">
      <c r="B51">
        <v>90.25</v>
      </c>
      <c r="C51">
        <v>104.4</v>
      </c>
    </row>
    <row r="52" spans="2:3">
      <c r="B52">
        <v>104.15</v>
      </c>
      <c r="C52">
        <v>45.55</v>
      </c>
    </row>
    <row r="53" spans="2:3">
      <c r="B53">
        <v>20</v>
      </c>
      <c r="C53">
        <v>42.35</v>
      </c>
    </row>
    <row r="54" spans="2:3">
      <c r="B54">
        <v>74.75</v>
      </c>
      <c r="C54">
        <v>70</v>
      </c>
    </row>
    <row r="55" spans="2:3">
      <c r="B55">
        <v>24.25</v>
      </c>
      <c r="C55">
        <v>70.400000000000006</v>
      </c>
    </row>
    <row r="56" spans="2:3">
      <c r="B56">
        <v>104.5</v>
      </c>
      <c r="C56">
        <v>80.099999999999994</v>
      </c>
    </row>
    <row r="57" spans="2:3">
      <c r="B57">
        <v>19.95</v>
      </c>
      <c r="C57">
        <v>90.35</v>
      </c>
    </row>
    <row r="58" spans="2:3">
      <c r="B58">
        <v>25.25</v>
      </c>
      <c r="C58">
        <v>79.849999999999994</v>
      </c>
    </row>
    <row r="59" spans="2:3">
      <c r="B59">
        <v>61.5</v>
      </c>
      <c r="C59">
        <v>55.9</v>
      </c>
    </row>
    <row r="60" spans="2:3">
      <c r="B60">
        <v>25.75</v>
      </c>
      <c r="C60">
        <v>94</v>
      </c>
    </row>
    <row r="61" spans="2:3">
      <c r="B61">
        <v>45</v>
      </c>
      <c r="C61">
        <v>19.899999999999999</v>
      </c>
    </row>
    <row r="62" spans="2:3">
      <c r="B62">
        <v>75.5</v>
      </c>
      <c r="C62">
        <v>79.45</v>
      </c>
    </row>
    <row r="63" spans="2:3">
      <c r="B63">
        <v>95.15</v>
      </c>
      <c r="C63">
        <v>69.650000000000006</v>
      </c>
    </row>
    <row r="64" spans="2:3">
      <c r="B64">
        <v>86.75</v>
      </c>
      <c r="C64">
        <v>85.85</v>
      </c>
    </row>
    <row r="65" spans="2:3">
      <c r="B65">
        <v>44.9</v>
      </c>
      <c r="C65">
        <v>50.25</v>
      </c>
    </row>
    <row r="66" spans="2:3">
      <c r="B66">
        <v>53.45</v>
      </c>
      <c r="C66">
        <v>88.3</v>
      </c>
    </row>
    <row r="67" spans="2:3">
      <c r="B67">
        <v>109.65</v>
      </c>
      <c r="C67">
        <v>101.35</v>
      </c>
    </row>
    <row r="68" spans="2:3">
      <c r="B68">
        <v>59.75</v>
      </c>
      <c r="C68">
        <v>83.9</v>
      </c>
    </row>
    <row r="69" spans="2:3">
      <c r="B69">
        <v>20.100000000000001</v>
      </c>
      <c r="C69">
        <v>69.849999999999994</v>
      </c>
    </row>
    <row r="70" spans="2:3">
      <c r="B70">
        <v>24.1</v>
      </c>
      <c r="C70">
        <v>95.9</v>
      </c>
    </row>
    <row r="71" spans="2:3">
      <c r="B71">
        <v>110.15</v>
      </c>
      <c r="C71">
        <v>104.2</v>
      </c>
    </row>
    <row r="72" spans="2:3">
      <c r="B72">
        <v>85.45</v>
      </c>
      <c r="C72">
        <v>69.75</v>
      </c>
    </row>
    <row r="73" spans="2:3">
      <c r="B73">
        <v>79</v>
      </c>
      <c r="C73">
        <v>79.95</v>
      </c>
    </row>
    <row r="74" spans="2:3">
      <c r="B74">
        <v>61.05</v>
      </c>
      <c r="C74">
        <v>100</v>
      </c>
    </row>
    <row r="75" spans="2:3">
      <c r="B75">
        <v>55.05</v>
      </c>
      <c r="C75">
        <v>86.45</v>
      </c>
    </row>
    <row r="76" spans="2:3">
      <c r="B76">
        <v>19.399999999999999</v>
      </c>
      <c r="C76">
        <v>98.7</v>
      </c>
    </row>
    <row r="77" spans="2:3">
      <c r="B77">
        <v>106.1</v>
      </c>
      <c r="C77">
        <v>79.150000000000006</v>
      </c>
    </row>
    <row r="78" spans="2:3">
      <c r="B78">
        <v>69.900000000000006</v>
      </c>
      <c r="C78">
        <v>79.349999999999994</v>
      </c>
    </row>
    <row r="79" spans="2:3">
      <c r="B79">
        <v>101.55</v>
      </c>
      <c r="C79">
        <v>93.9</v>
      </c>
    </row>
    <row r="80" spans="2:3">
      <c r="B80">
        <v>19.55</v>
      </c>
      <c r="C80">
        <v>85.1</v>
      </c>
    </row>
    <row r="81" spans="2:3">
      <c r="B81">
        <v>99.1</v>
      </c>
      <c r="C81">
        <v>89.15</v>
      </c>
    </row>
    <row r="82" spans="2:3">
      <c r="B82">
        <v>49.55</v>
      </c>
      <c r="C82">
        <v>95.9</v>
      </c>
    </row>
    <row r="83" spans="2:3">
      <c r="B83">
        <v>89.85</v>
      </c>
      <c r="C83">
        <v>79.150000000000006</v>
      </c>
    </row>
    <row r="84" spans="2:3">
      <c r="B84">
        <v>56</v>
      </c>
      <c r="C84">
        <v>75.2</v>
      </c>
    </row>
    <row r="85" spans="2:3">
      <c r="B85">
        <v>60.05</v>
      </c>
      <c r="C85">
        <v>59.45</v>
      </c>
    </row>
    <row r="86" spans="2:3">
      <c r="B86">
        <v>73.25</v>
      </c>
      <c r="C86">
        <v>65.25</v>
      </c>
    </row>
    <row r="87" spans="2:3">
      <c r="B87">
        <v>116.25</v>
      </c>
      <c r="C87">
        <v>74.900000000000006</v>
      </c>
    </row>
    <row r="88" spans="2:3">
      <c r="B88">
        <v>81</v>
      </c>
      <c r="C88">
        <v>72.45</v>
      </c>
    </row>
    <row r="89" spans="2:3">
      <c r="B89">
        <v>19.899999999999999</v>
      </c>
      <c r="C89">
        <v>104.2</v>
      </c>
    </row>
    <row r="90" spans="2:3">
      <c r="B90">
        <v>57.75</v>
      </c>
      <c r="C90">
        <v>49.15</v>
      </c>
    </row>
    <row r="91" spans="2:3">
      <c r="B91">
        <v>47.6</v>
      </c>
      <c r="C91">
        <v>89.6</v>
      </c>
    </row>
    <row r="92" spans="2:3">
      <c r="B92">
        <v>109.6</v>
      </c>
      <c r="C92">
        <v>88.2</v>
      </c>
    </row>
    <row r="93" spans="2:3">
      <c r="B93">
        <v>54.4</v>
      </c>
      <c r="C93">
        <v>69.75</v>
      </c>
    </row>
    <row r="94" spans="2:3">
      <c r="B94">
        <v>85.8</v>
      </c>
      <c r="C94">
        <v>74.55</v>
      </c>
    </row>
    <row r="95" spans="2:3">
      <c r="B95">
        <v>20.100000000000001</v>
      </c>
      <c r="C95">
        <v>99.7</v>
      </c>
    </row>
    <row r="96" spans="2:3">
      <c r="B96">
        <v>99.25</v>
      </c>
      <c r="C96">
        <v>106.25</v>
      </c>
    </row>
    <row r="97" spans="2:3">
      <c r="B97">
        <v>110.6</v>
      </c>
      <c r="C97">
        <v>84.7</v>
      </c>
    </row>
    <row r="98" spans="2:3">
      <c r="B98">
        <v>90.15</v>
      </c>
      <c r="C98">
        <v>109.9</v>
      </c>
    </row>
    <row r="99" spans="2:3">
      <c r="B99">
        <v>69.150000000000006</v>
      </c>
      <c r="C99">
        <v>79.3</v>
      </c>
    </row>
    <row r="100" spans="2:3">
      <c r="B100">
        <v>38.5</v>
      </c>
      <c r="C100">
        <v>100.05</v>
      </c>
    </row>
    <row r="101" spans="2:3">
      <c r="B101">
        <v>108.5</v>
      </c>
      <c r="C101">
        <v>45.3</v>
      </c>
    </row>
    <row r="102" spans="2:3">
      <c r="B102">
        <v>74.55</v>
      </c>
      <c r="C102">
        <v>60.35</v>
      </c>
    </row>
    <row r="103" spans="2:3">
      <c r="B103">
        <v>104</v>
      </c>
      <c r="C103">
        <v>87.05</v>
      </c>
    </row>
    <row r="104" spans="2:3">
      <c r="B104">
        <v>33.700000000000003</v>
      </c>
      <c r="C104">
        <v>19.25</v>
      </c>
    </row>
    <row r="105" spans="2:3">
      <c r="B105">
        <v>69.7</v>
      </c>
      <c r="C105">
        <v>57.55</v>
      </c>
    </row>
    <row r="106" spans="2:3">
      <c r="B106">
        <v>95.15</v>
      </c>
      <c r="C106">
        <v>99.85</v>
      </c>
    </row>
    <row r="107" spans="2:3">
      <c r="B107">
        <v>26.35</v>
      </c>
      <c r="C107">
        <v>84.9</v>
      </c>
    </row>
    <row r="108" spans="2:3">
      <c r="B108">
        <v>26</v>
      </c>
      <c r="C108">
        <v>74.75</v>
      </c>
    </row>
    <row r="109" spans="2:3">
      <c r="B109">
        <v>19.75</v>
      </c>
      <c r="C109">
        <v>108.15</v>
      </c>
    </row>
    <row r="110" spans="2:3">
      <c r="B110">
        <v>20.05</v>
      </c>
      <c r="C110">
        <v>95.6</v>
      </c>
    </row>
    <row r="111" spans="2:3">
      <c r="B111">
        <v>80.099999999999994</v>
      </c>
      <c r="C111">
        <v>45.3</v>
      </c>
    </row>
    <row r="112" spans="2:3">
      <c r="B112">
        <v>55.7</v>
      </c>
      <c r="C112">
        <v>100.35</v>
      </c>
    </row>
    <row r="113" spans="2:3">
      <c r="B113">
        <v>19.75</v>
      </c>
      <c r="C113">
        <v>74.3</v>
      </c>
    </row>
    <row r="114" spans="2:3">
      <c r="B114">
        <v>97.8</v>
      </c>
      <c r="C114">
        <v>106.1</v>
      </c>
    </row>
    <row r="115" spans="2:3">
      <c r="B115">
        <v>85.7</v>
      </c>
      <c r="C115">
        <v>54.55</v>
      </c>
    </row>
    <row r="116" spans="2:3">
      <c r="B116">
        <v>60.25</v>
      </c>
      <c r="C116">
        <v>74.5</v>
      </c>
    </row>
    <row r="117" spans="2:3">
      <c r="B117">
        <v>74.900000000000006</v>
      </c>
      <c r="C117">
        <v>74.099999999999994</v>
      </c>
    </row>
    <row r="118" spans="2:3">
      <c r="B118">
        <v>92.55</v>
      </c>
      <c r="C118">
        <v>20.2</v>
      </c>
    </row>
    <row r="119" spans="2:3">
      <c r="B119">
        <v>95.3</v>
      </c>
      <c r="C119">
        <v>100.5</v>
      </c>
    </row>
    <row r="120" spans="2:3">
      <c r="B120">
        <v>89.75</v>
      </c>
      <c r="C120">
        <v>60.05</v>
      </c>
    </row>
    <row r="121" spans="2:3">
      <c r="B121">
        <v>71.900000000000006</v>
      </c>
      <c r="C121">
        <v>45.1</v>
      </c>
    </row>
    <row r="122" spans="2:3">
      <c r="B122">
        <v>55</v>
      </c>
      <c r="C122">
        <v>95.1</v>
      </c>
    </row>
    <row r="123" spans="2:3">
      <c r="B123">
        <v>113.1</v>
      </c>
      <c r="C123">
        <v>93.85</v>
      </c>
    </row>
    <row r="124" spans="2:3">
      <c r="B124">
        <v>84.6</v>
      </c>
      <c r="C124">
        <v>100.2</v>
      </c>
    </row>
    <row r="125" spans="2:3">
      <c r="B125">
        <v>47.85</v>
      </c>
      <c r="C125">
        <v>75.150000000000006</v>
      </c>
    </row>
    <row r="126" spans="2:3">
      <c r="B126">
        <v>50.15</v>
      </c>
      <c r="C126">
        <v>101.3</v>
      </c>
    </row>
    <row r="127" spans="2:3">
      <c r="B127">
        <v>24.25</v>
      </c>
      <c r="C127">
        <v>75.8</v>
      </c>
    </row>
    <row r="128" spans="2:3">
      <c r="B128">
        <v>20.55</v>
      </c>
      <c r="C128">
        <v>74.95</v>
      </c>
    </row>
    <row r="129" spans="2:3">
      <c r="B129">
        <v>95.25</v>
      </c>
      <c r="C129">
        <v>93.7</v>
      </c>
    </row>
    <row r="130" spans="2:3">
      <c r="B130">
        <v>20.2</v>
      </c>
      <c r="C130">
        <v>20.95</v>
      </c>
    </row>
    <row r="131" spans="2:3">
      <c r="B131">
        <v>99.5</v>
      </c>
      <c r="C131">
        <v>94.65</v>
      </c>
    </row>
    <row r="132" spans="2:3">
      <c r="B132">
        <v>75.2</v>
      </c>
      <c r="C132">
        <v>70</v>
      </c>
    </row>
    <row r="133" spans="2:3">
      <c r="B133">
        <v>113.75</v>
      </c>
      <c r="C133">
        <v>24.45</v>
      </c>
    </row>
    <row r="134" spans="2:3">
      <c r="B134">
        <v>77.3</v>
      </c>
      <c r="C134">
        <v>84.8</v>
      </c>
    </row>
    <row r="135" spans="2:3">
      <c r="B135">
        <v>90.45</v>
      </c>
      <c r="C135">
        <v>63.6</v>
      </c>
    </row>
    <row r="136" spans="2:3">
      <c r="B136">
        <v>58.5</v>
      </c>
      <c r="C136">
        <v>70.400000000000006</v>
      </c>
    </row>
    <row r="137" spans="2:3">
      <c r="B137">
        <v>89.2</v>
      </c>
      <c r="C137">
        <v>100.85</v>
      </c>
    </row>
    <row r="138" spans="2:3">
      <c r="B138">
        <v>20.100000000000001</v>
      </c>
      <c r="C138">
        <v>55.4</v>
      </c>
    </row>
    <row r="139" spans="2:3">
      <c r="B139">
        <v>100.2</v>
      </c>
      <c r="C139">
        <v>55.1</v>
      </c>
    </row>
    <row r="140" spans="2:3">
      <c r="B140">
        <v>54.5</v>
      </c>
      <c r="C140">
        <v>55.35</v>
      </c>
    </row>
    <row r="141" spans="2:3">
      <c r="B141">
        <v>52.85</v>
      </c>
      <c r="C141">
        <v>35.450000000000003</v>
      </c>
    </row>
    <row r="142" spans="2:3">
      <c r="B142">
        <v>69.05</v>
      </c>
      <c r="C142">
        <v>102.95</v>
      </c>
    </row>
    <row r="143" spans="2:3">
      <c r="B143">
        <v>19.350000000000001</v>
      </c>
      <c r="C143">
        <v>83.75</v>
      </c>
    </row>
    <row r="144" spans="2:3">
      <c r="B144">
        <v>53.75</v>
      </c>
      <c r="C144">
        <v>83.85</v>
      </c>
    </row>
    <row r="145" spans="2:3">
      <c r="B145">
        <v>29.9</v>
      </c>
      <c r="C145">
        <v>90.5</v>
      </c>
    </row>
    <row r="146" spans="2:3">
      <c r="B146">
        <v>86.05</v>
      </c>
      <c r="C146">
        <v>94.45</v>
      </c>
    </row>
    <row r="147" spans="2:3">
      <c r="B147">
        <v>110.8</v>
      </c>
      <c r="C147">
        <v>85</v>
      </c>
    </row>
    <row r="148" spans="2:3">
      <c r="B148">
        <v>51.65</v>
      </c>
      <c r="C148">
        <v>106.6</v>
      </c>
    </row>
    <row r="149" spans="2:3">
      <c r="B149">
        <v>108.9</v>
      </c>
      <c r="C149">
        <v>55</v>
      </c>
    </row>
    <row r="150" spans="2:3">
      <c r="B150">
        <v>109.4</v>
      </c>
      <c r="C150">
        <v>52.2</v>
      </c>
    </row>
    <row r="151" spans="2:3">
      <c r="B151">
        <v>54.45</v>
      </c>
      <c r="C151">
        <v>98.9</v>
      </c>
    </row>
    <row r="152" spans="2:3">
      <c r="B152">
        <v>24.15</v>
      </c>
      <c r="C152">
        <v>99.55</v>
      </c>
    </row>
    <row r="153" spans="2:3">
      <c r="B153">
        <v>86.45</v>
      </c>
      <c r="C153">
        <v>35.549999999999997</v>
      </c>
    </row>
    <row r="154" spans="2:3">
      <c r="B154">
        <v>107.45</v>
      </c>
      <c r="C154">
        <v>96</v>
      </c>
    </row>
    <row r="155" spans="2:3">
      <c r="B155">
        <v>25</v>
      </c>
      <c r="C155">
        <v>103.25</v>
      </c>
    </row>
    <row r="156" spans="2:3">
      <c r="B156">
        <v>69.5</v>
      </c>
      <c r="C156">
        <v>103.35</v>
      </c>
    </row>
    <row r="157" spans="2:3">
      <c r="B157">
        <v>115.15</v>
      </c>
      <c r="C157">
        <v>54.45</v>
      </c>
    </row>
    <row r="158" spans="2:3">
      <c r="B158">
        <v>21</v>
      </c>
      <c r="C158">
        <v>76.400000000000006</v>
      </c>
    </row>
    <row r="159" spans="2:3">
      <c r="B159">
        <v>49.85</v>
      </c>
      <c r="C159">
        <v>92.35</v>
      </c>
    </row>
    <row r="160" spans="2:3">
      <c r="B160">
        <v>20.45</v>
      </c>
      <c r="C160">
        <v>65.400000000000006</v>
      </c>
    </row>
    <row r="161" spans="2:3">
      <c r="B161">
        <v>70.75</v>
      </c>
      <c r="C161">
        <v>73.900000000000006</v>
      </c>
    </row>
    <row r="162" spans="2:3">
      <c r="B162">
        <v>21</v>
      </c>
      <c r="C162">
        <v>74.8</v>
      </c>
    </row>
    <row r="163" spans="2:3">
      <c r="B163">
        <v>85.9</v>
      </c>
      <c r="C163">
        <v>94</v>
      </c>
    </row>
    <row r="164" spans="2:3">
      <c r="B164">
        <v>107.95</v>
      </c>
      <c r="C164">
        <v>104.4</v>
      </c>
    </row>
    <row r="165" spans="2:3">
      <c r="B165">
        <v>19.95</v>
      </c>
      <c r="C165">
        <v>90.1</v>
      </c>
    </row>
    <row r="166" spans="2:3">
      <c r="B166">
        <v>79.2</v>
      </c>
      <c r="C166">
        <v>89.8</v>
      </c>
    </row>
    <row r="167" spans="2:3">
      <c r="B167">
        <v>25.65</v>
      </c>
      <c r="C167">
        <v>94.4</v>
      </c>
    </row>
    <row r="168" spans="2:3">
      <c r="B168">
        <v>25.45</v>
      </c>
      <c r="C168">
        <v>85.75</v>
      </c>
    </row>
    <row r="169" spans="2:3">
      <c r="B169">
        <v>36.25</v>
      </c>
      <c r="C169">
        <v>82.3</v>
      </c>
    </row>
    <row r="170" spans="2:3">
      <c r="B170">
        <v>69.2</v>
      </c>
      <c r="C170">
        <v>56.25</v>
      </c>
    </row>
    <row r="171" spans="2:3">
      <c r="B171">
        <v>40.549999999999997</v>
      </c>
      <c r="C171">
        <v>95.45</v>
      </c>
    </row>
    <row r="172" spans="2:3">
      <c r="B172">
        <v>44</v>
      </c>
      <c r="C172">
        <v>100.7</v>
      </c>
    </row>
    <row r="173" spans="2:3">
      <c r="B173">
        <v>20.399999999999999</v>
      </c>
      <c r="C173">
        <v>24.35</v>
      </c>
    </row>
    <row r="174" spans="2:3">
      <c r="B174">
        <v>55.25</v>
      </c>
      <c r="C174">
        <v>81.25</v>
      </c>
    </row>
    <row r="175" spans="2:3">
      <c r="B175">
        <v>19.2</v>
      </c>
      <c r="C175">
        <v>96.3</v>
      </c>
    </row>
    <row r="176" spans="2:3">
      <c r="B176">
        <v>49.8</v>
      </c>
      <c r="C176">
        <v>85.2</v>
      </c>
    </row>
    <row r="177" spans="2:3">
      <c r="B177">
        <v>54.2</v>
      </c>
      <c r="C177">
        <v>19</v>
      </c>
    </row>
    <row r="178" spans="2:3">
      <c r="B178">
        <v>105.4</v>
      </c>
      <c r="C178">
        <v>80.3</v>
      </c>
    </row>
    <row r="179" spans="2:3">
      <c r="B179">
        <v>60.65</v>
      </c>
      <c r="C179">
        <v>76</v>
      </c>
    </row>
    <row r="180" spans="2:3">
      <c r="B180">
        <v>101.9</v>
      </c>
      <c r="C180">
        <v>98.6</v>
      </c>
    </row>
    <row r="181" spans="2:3">
      <c r="B181">
        <v>84.45</v>
      </c>
      <c r="C181">
        <v>88.35</v>
      </c>
    </row>
    <row r="182" spans="2:3">
      <c r="B182">
        <v>89.55</v>
      </c>
      <c r="C182">
        <v>78.45</v>
      </c>
    </row>
    <row r="183" spans="2:3">
      <c r="B183">
        <v>48.75</v>
      </c>
      <c r="C183">
        <v>70.75</v>
      </c>
    </row>
    <row r="184" spans="2:3">
      <c r="B184">
        <v>110.55</v>
      </c>
      <c r="C184">
        <v>88.95</v>
      </c>
    </row>
    <row r="185" spans="2:3">
      <c r="B185">
        <v>69.2</v>
      </c>
      <c r="C185">
        <v>94.7</v>
      </c>
    </row>
    <row r="186" spans="2:3">
      <c r="B186">
        <v>105.5</v>
      </c>
      <c r="C186">
        <v>96.6</v>
      </c>
    </row>
    <row r="187" spans="2:3">
      <c r="B187">
        <v>20.55</v>
      </c>
      <c r="C187">
        <v>80.150000000000006</v>
      </c>
    </row>
    <row r="188" spans="2:3">
      <c r="B188">
        <v>64.75</v>
      </c>
      <c r="C188">
        <v>78.25</v>
      </c>
    </row>
    <row r="189" spans="2:3">
      <c r="B189">
        <v>65.5</v>
      </c>
      <c r="C189">
        <v>89.75</v>
      </c>
    </row>
    <row r="190" spans="2:3">
      <c r="B190">
        <v>115.55</v>
      </c>
      <c r="C190">
        <v>81.349999999999994</v>
      </c>
    </row>
    <row r="191" spans="2:3">
      <c r="B191">
        <v>106.05</v>
      </c>
      <c r="C191">
        <v>79.400000000000006</v>
      </c>
    </row>
    <row r="192" spans="2:3">
      <c r="B192">
        <v>85.6</v>
      </c>
      <c r="C192">
        <v>24.8</v>
      </c>
    </row>
    <row r="193" spans="2:3">
      <c r="B193">
        <v>55.8</v>
      </c>
      <c r="C193">
        <v>89.55</v>
      </c>
    </row>
    <row r="194" spans="2:3">
      <c r="B194">
        <v>35.700000000000003</v>
      </c>
      <c r="C194">
        <v>45.65</v>
      </c>
    </row>
    <row r="195" spans="2:3">
      <c r="B195">
        <v>95.1</v>
      </c>
      <c r="C195">
        <v>79.25</v>
      </c>
    </row>
    <row r="196" spans="2:3">
      <c r="B196">
        <v>20.100000000000001</v>
      </c>
      <c r="C196">
        <v>85.65</v>
      </c>
    </row>
    <row r="197" spans="2:3">
      <c r="B197">
        <v>19.75</v>
      </c>
      <c r="C197">
        <v>69.55</v>
      </c>
    </row>
    <row r="198" spans="2:3">
      <c r="B198">
        <v>49</v>
      </c>
      <c r="C198">
        <v>69</v>
      </c>
    </row>
    <row r="199" spans="2:3">
      <c r="B199">
        <v>50.1</v>
      </c>
      <c r="C199">
        <v>89.55</v>
      </c>
    </row>
    <row r="200" spans="2:3">
      <c r="B200">
        <v>19.55</v>
      </c>
      <c r="C200">
        <v>72.650000000000006</v>
      </c>
    </row>
    <row r="201" spans="2:3">
      <c r="B201">
        <v>90.1</v>
      </c>
      <c r="C201">
        <v>90.6</v>
      </c>
    </row>
    <row r="202" spans="2:3">
      <c r="B202">
        <v>81.150000000000006</v>
      </c>
      <c r="C202">
        <v>65.2</v>
      </c>
    </row>
    <row r="203" spans="2:3">
      <c r="B203">
        <v>90.45</v>
      </c>
      <c r="C203">
        <v>70.75</v>
      </c>
    </row>
    <row r="204" spans="2:3">
      <c r="B204">
        <v>74.55</v>
      </c>
      <c r="C204">
        <v>46.3</v>
      </c>
    </row>
    <row r="205" spans="2:3">
      <c r="B205">
        <v>106.65</v>
      </c>
      <c r="C205">
        <v>45.15</v>
      </c>
    </row>
    <row r="206" spans="2:3">
      <c r="B206">
        <v>85.9</v>
      </c>
      <c r="C206">
        <v>74.900000000000006</v>
      </c>
    </row>
    <row r="207" spans="2:3">
      <c r="B207">
        <v>67.2</v>
      </c>
      <c r="C207">
        <v>49.2</v>
      </c>
    </row>
    <row r="208" spans="2:3">
      <c r="B208">
        <v>98</v>
      </c>
      <c r="C208">
        <v>80.849999999999994</v>
      </c>
    </row>
    <row r="209" spans="2:3">
      <c r="B209">
        <v>66.150000000000006</v>
      </c>
      <c r="C209">
        <v>20</v>
      </c>
    </row>
    <row r="210" spans="2:3">
      <c r="B210">
        <v>82.5</v>
      </c>
      <c r="C210">
        <v>73.900000000000006</v>
      </c>
    </row>
    <row r="211" spans="2:3">
      <c r="B211">
        <v>94</v>
      </c>
      <c r="C211">
        <v>95.55</v>
      </c>
    </row>
    <row r="212" spans="2:3">
      <c r="B212">
        <v>111.95</v>
      </c>
      <c r="C212">
        <v>94.25</v>
      </c>
    </row>
    <row r="213" spans="2:3">
      <c r="B213">
        <v>20.45</v>
      </c>
      <c r="C213">
        <v>114.2</v>
      </c>
    </row>
    <row r="214" spans="2:3">
      <c r="B214">
        <v>55.9</v>
      </c>
      <c r="C214">
        <v>93.4</v>
      </c>
    </row>
    <row r="215" spans="2:3">
      <c r="B215">
        <v>19.649999999999999</v>
      </c>
      <c r="C215">
        <v>74.349999999999994</v>
      </c>
    </row>
    <row r="216" spans="2:3">
      <c r="B216">
        <v>73.25</v>
      </c>
      <c r="C216">
        <v>89.2</v>
      </c>
    </row>
    <row r="217" spans="2:3">
      <c r="B217">
        <v>114.85</v>
      </c>
      <c r="C217">
        <v>100.3</v>
      </c>
    </row>
    <row r="218" spans="2:3">
      <c r="B218">
        <v>69.349999999999994</v>
      </c>
      <c r="C218">
        <v>43.65</v>
      </c>
    </row>
    <row r="219" spans="2:3">
      <c r="B219">
        <v>109.7</v>
      </c>
      <c r="C219">
        <v>84.85</v>
      </c>
    </row>
    <row r="220" spans="2:3">
      <c r="B220">
        <v>25.1</v>
      </c>
      <c r="C220">
        <v>79.400000000000006</v>
      </c>
    </row>
    <row r="221" spans="2:3">
      <c r="B221">
        <v>95.55</v>
      </c>
      <c r="C221">
        <v>110.85</v>
      </c>
    </row>
    <row r="222" spans="2:3">
      <c r="B222">
        <v>20.399999999999999</v>
      </c>
      <c r="C222">
        <v>70.650000000000006</v>
      </c>
    </row>
    <row r="223" spans="2:3">
      <c r="B223">
        <v>19.45</v>
      </c>
      <c r="C223">
        <v>101.95</v>
      </c>
    </row>
    <row r="224" spans="2:3">
      <c r="B224">
        <v>74.75</v>
      </c>
      <c r="C224">
        <v>100.6</v>
      </c>
    </row>
    <row r="225" spans="2:3">
      <c r="B225">
        <v>24.1</v>
      </c>
      <c r="C225">
        <v>64.7</v>
      </c>
    </row>
    <row r="226" spans="2:3">
      <c r="B226">
        <v>78.3</v>
      </c>
      <c r="C226">
        <v>98.5</v>
      </c>
    </row>
    <row r="227" spans="2:3">
      <c r="B227">
        <v>109.2</v>
      </c>
      <c r="C227">
        <v>103.25</v>
      </c>
    </row>
    <row r="228" spans="2:3">
      <c r="B228">
        <v>67.45</v>
      </c>
      <c r="C228">
        <v>94.4</v>
      </c>
    </row>
    <row r="229" spans="2:3">
      <c r="B229">
        <v>90.35</v>
      </c>
      <c r="C229">
        <v>79.099999999999994</v>
      </c>
    </row>
    <row r="230" spans="2:3">
      <c r="B230">
        <v>85.65</v>
      </c>
      <c r="C230">
        <v>55.95</v>
      </c>
    </row>
    <row r="231" spans="2:3">
      <c r="B231">
        <v>70.150000000000006</v>
      </c>
      <c r="C231">
        <v>100.25</v>
      </c>
    </row>
    <row r="232" spans="2:3">
      <c r="B232">
        <v>80.150000000000006</v>
      </c>
      <c r="C232">
        <v>29.7</v>
      </c>
    </row>
    <row r="233" spans="2:3">
      <c r="B233">
        <v>44.6</v>
      </c>
      <c r="C233">
        <v>53.85</v>
      </c>
    </row>
    <row r="234" spans="2:3">
      <c r="B234">
        <v>55.35</v>
      </c>
      <c r="C234">
        <v>76</v>
      </c>
    </row>
    <row r="235" spans="2:3">
      <c r="B235">
        <v>65.2</v>
      </c>
      <c r="C235">
        <v>69.8</v>
      </c>
    </row>
    <row r="236" spans="2:3">
      <c r="B236">
        <v>54.9</v>
      </c>
      <c r="C236">
        <v>86.5</v>
      </c>
    </row>
    <row r="237" spans="2:3">
      <c r="B237">
        <v>104.4</v>
      </c>
      <c r="C237">
        <v>45.25</v>
      </c>
    </row>
    <row r="238" spans="2:3">
      <c r="B238">
        <v>49.85</v>
      </c>
      <c r="C238">
        <v>30.5</v>
      </c>
    </row>
    <row r="239" spans="2:3">
      <c r="B239">
        <v>114.95</v>
      </c>
      <c r="C239">
        <v>95.35</v>
      </c>
    </row>
    <row r="240" spans="2:3">
      <c r="B240">
        <v>91.55</v>
      </c>
      <c r="C240">
        <v>85.3</v>
      </c>
    </row>
    <row r="241" spans="2:3">
      <c r="B241">
        <v>80.45</v>
      </c>
      <c r="C241">
        <v>57.15</v>
      </c>
    </row>
    <row r="242" spans="2:3">
      <c r="B242">
        <v>83.4</v>
      </c>
      <c r="C242">
        <v>85.8</v>
      </c>
    </row>
    <row r="243" spans="2:3">
      <c r="B243">
        <v>48.7</v>
      </c>
      <c r="C243">
        <v>95.55</v>
      </c>
    </row>
    <row r="244" spans="2:3">
      <c r="B244">
        <v>44.45</v>
      </c>
      <c r="C244">
        <v>73.900000000000006</v>
      </c>
    </row>
    <row r="245" spans="2:3">
      <c r="B245">
        <v>96.4</v>
      </c>
      <c r="C245">
        <v>94.7</v>
      </c>
    </row>
    <row r="246" spans="2:3">
      <c r="B246">
        <v>80.55</v>
      </c>
      <c r="C246">
        <v>104.3</v>
      </c>
    </row>
    <row r="247" spans="2:3">
      <c r="B247">
        <v>20.350000000000001</v>
      </c>
      <c r="C247">
        <v>40.049999999999997</v>
      </c>
    </row>
    <row r="248" spans="2:3">
      <c r="B248">
        <v>44.8</v>
      </c>
      <c r="C248">
        <v>96.75</v>
      </c>
    </row>
    <row r="249" spans="2:3">
      <c r="B249">
        <v>69.8</v>
      </c>
      <c r="C249">
        <v>70.900000000000006</v>
      </c>
    </row>
    <row r="250" spans="2:3">
      <c r="B250">
        <v>19.649999999999999</v>
      </c>
      <c r="C250">
        <v>70.400000000000006</v>
      </c>
    </row>
    <row r="251" spans="2:3">
      <c r="B251">
        <v>110.1</v>
      </c>
      <c r="C251">
        <v>96.65</v>
      </c>
    </row>
    <row r="252" spans="2:3">
      <c r="B252">
        <v>46.2</v>
      </c>
      <c r="C252">
        <v>90.8</v>
      </c>
    </row>
    <row r="253" spans="2:3">
      <c r="B253">
        <v>78.150000000000006</v>
      </c>
      <c r="C253">
        <v>70.95</v>
      </c>
    </row>
    <row r="254" spans="2:3">
      <c r="B254">
        <v>25.4</v>
      </c>
      <c r="C254">
        <v>75.45</v>
      </c>
    </row>
    <row r="255" spans="2:3">
      <c r="B255">
        <v>80.05</v>
      </c>
      <c r="C255">
        <v>84.1</v>
      </c>
    </row>
    <row r="256" spans="2:3">
      <c r="B256">
        <v>49.75</v>
      </c>
      <c r="C256">
        <v>74.599999999999994</v>
      </c>
    </row>
    <row r="257" spans="2:3">
      <c r="B257">
        <v>57.2</v>
      </c>
      <c r="C257">
        <v>70.099999999999994</v>
      </c>
    </row>
    <row r="258" spans="2:3">
      <c r="B258">
        <v>94.75</v>
      </c>
      <c r="C258">
        <v>76.05</v>
      </c>
    </row>
    <row r="259" spans="2:3">
      <c r="B259">
        <v>20.100000000000001</v>
      </c>
      <c r="C259">
        <v>49.4</v>
      </c>
    </row>
    <row r="260" spans="2:3">
      <c r="B260">
        <v>59.45</v>
      </c>
      <c r="C260">
        <v>73.5</v>
      </c>
    </row>
    <row r="261" spans="2:3">
      <c r="B261">
        <v>76.900000000000006</v>
      </c>
      <c r="C261">
        <v>74.7</v>
      </c>
    </row>
    <row r="262" spans="2:3">
      <c r="B262">
        <v>82.5</v>
      </c>
      <c r="C262">
        <v>99.15</v>
      </c>
    </row>
    <row r="263" spans="2:3">
      <c r="B263">
        <v>20.149999999999999</v>
      </c>
      <c r="C263">
        <v>49.75</v>
      </c>
    </row>
    <row r="264" spans="2:3">
      <c r="B264">
        <v>80.8</v>
      </c>
      <c r="C264">
        <v>80.5</v>
      </c>
    </row>
    <row r="265" spans="2:3">
      <c r="B265">
        <v>103.95</v>
      </c>
      <c r="C265">
        <v>89.4</v>
      </c>
    </row>
    <row r="266" spans="2:3">
      <c r="B266">
        <v>20.149999999999999</v>
      </c>
      <c r="C266">
        <v>93.2</v>
      </c>
    </row>
    <row r="267" spans="2:3">
      <c r="B267">
        <v>20.100000000000001</v>
      </c>
      <c r="C267">
        <v>94.1</v>
      </c>
    </row>
    <row r="268" spans="2:3">
      <c r="B268">
        <v>54.95</v>
      </c>
      <c r="C268">
        <v>100.1</v>
      </c>
    </row>
    <row r="269" spans="2:3">
      <c r="B269">
        <v>85.45</v>
      </c>
      <c r="C269">
        <v>90.5</v>
      </c>
    </row>
    <row r="270" spans="2:3">
      <c r="B270">
        <v>99.15</v>
      </c>
      <c r="C270">
        <v>99.8</v>
      </c>
    </row>
    <row r="271" spans="2:3">
      <c r="B271">
        <v>104.6</v>
      </c>
      <c r="C271">
        <v>49.55</v>
      </c>
    </row>
    <row r="272" spans="2:3">
      <c r="B272">
        <v>60.9</v>
      </c>
      <c r="C272">
        <v>80.2</v>
      </c>
    </row>
    <row r="273" spans="2:3">
      <c r="B273">
        <v>29.35</v>
      </c>
      <c r="C273">
        <v>73</v>
      </c>
    </row>
    <row r="274" spans="2:3">
      <c r="B274">
        <v>79.3</v>
      </c>
      <c r="C274">
        <v>74.400000000000006</v>
      </c>
    </row>
    <row r="275" spans="2:3">
      <c r="B275">
        <v>29.85</v>
      </c>
      <c r="C275">
        <v>50.65</v>
      </c>
    </row>
    <row r="276" spans="2:3">
      <c r="B276">
        <v>65.2</v>
      </c>
      <c r="C276">
        <v>99.7</v>
      </c>
    </row>
    <row r="277" spans="2:3">
      <c r="B277">
        <v>70.3</v>
      </c>
      <c r="C277">
        <v>65</v>
      </c>
    </row>
    <row r="278" spans="2:3">
      <c r="B278">
        <v>19.850000000000001</v>
      </c>
      <c r="C278">
        <v>110.1</v>
      </c>
    </row>
    <row r="279" spans="2:3">
      <c r="B279">
        <v>88.95</v>
      </c>
      <c r="C279">
        <v>74.25</v>
      </c>
    </row>
    <row r="280" spans="2:3">
      <c r="B280">
        <v>19.55</v>
      </c>
      <c r="C280">
        <v>99.25</v>
      </c>
    </row>
    <row r="281" spans="2:3">
      <c r="B281">
        <v>75.599999999999994</v>
      </c>
      <c r="C281">
        <v>74.95</v>
      </c>
    </row>
    <row r="282" spans="2:3">
      <c r="B282">
        <v>95.5</v>
      </c>
      <c r="C282">
        <v>20.5</v>
      </c>
    </row>
    <row r="283" spans="2:3">
      <c r="B283">
        <v>20.05</v>
      </c>
      <c r="C283">
        <v>67.5</v>
      </c>
    </row>
    <row r="284" spans="2:3">
      <c r="B284">
        <v>30.5</v>
      </c>
      <c r="C284">
        <v>81.7</v>
      </c>
    </row>
    <row r="285" spans="2:3">
      <c r="B285">
        <v>79.25</v>
      </c>
      <c r="C285">
        <v>19.95</v>
      </c>
    </row>
    <row r="286" spans="2:3">
      <c r="B286">
        <v>100.75</v>
      </c>
      <c r="C286">
        <v>99.25</v>
      </c>
    </row>
    <row r="287" spans="2:3">
      <c r="B287">
        <v>20.149999999999999</v>
      </c>
      <c r="C287">
        <v>80.05</v>
      </c>
    </row>
    <row r="288" spans="2:3">
      <c r="B288">
        <v>20.6</v>
      </c>
      <c r="C288">
        <v>80</v>
      </c>
    </row>
    <row r="289" spans="2:3">
      <c r="B289">
        <v>91.3</v>
      </c>
      <c r="C289">
        <v>25.25</v>
      </c>
    </row>
    <row r="290" spans="2:3">
      <c r="B290">
        <v>20.05</v>
      </c>
      <c r="C290">
        <v>99.95</v>
      </c>
    </row>
    <row r="291" spans="2:3">
      <c r="B291">
        <v>59.6</v>
      </c>
      <c r="C291">
        <v>29.6</v>
      </c>
    </row>
    <row r="292" spans="2:3">
      <c r="B292">
        <v>47.4</v>
      </c>
      <c r="C292">
        <v>50.65</v>
      </c>
    </row>
    <row r="293" spans="2:3">
      <c r="B293">
        <v>20.45</v>
      </c>
      <c r="C293">
        <v>60.05</v>
      </c>
    </row>
    <row r="294" spans="2:3">
      <c r="B294">
        <v>20.3</v>
      </c>
      <c r="C294">
        <v>99.6</v>
      </c>
    </row>
    <row r="295" spans="2:3">
      <c r="B295">
        <v>20</v>
      </c>
      <c r="C295">
        <v>92.5</v>
      </c>
    </row>
    <row r="296" spans="2:3">
      <c r="B296">
        <v>88.5</v>
      </c>
      <c r="C296">
        <v>101.25</v>
      </c>
    </row>
    <row r="297" spans="2:3">
      <c r="B297">
        <v>61.35</v>
      </c>
      <c r="C297">
        <v>99.35</v>
      </c>
    </row>
    <row r="298" spans="2:3">
      <c r="B298">
        <v>67.95</v>
      </c>
      <c r="C298">
        <v>48.55</v>
      </c>
    </row>
    <row r="299" spans="2:3">
      <c r="B299">
        <v>56.1</v>
      </c>
      <c r="C299">
        <v>80.25</v>
      </c>
    </row>
    <row r="300" spans="2:3">
      <c r="B300">
        <v>90.35</v>
      </c>
      <c r="C300">
        <v>74.400000000000006</v>
      </c>
    </row>
    <row r="301" spans="2:3">
      <c r="B301">
        <v>86.4</v>
      </c>
      <c r="C301">
        <v>93.35</v>
      </c>
    </row>
    <row r="302" spans="2:3">
      <c r="B302">
        <v>40.549999999999997</v>
      </c>
      <c r="C302">
        <v>95.1</v>
      </c>
    </row>
    <row r="303" spans="2:3">
      <c r="B303">
        <v>92.55</v>
      </c>
      <c r="C303">
        <v>80.849999999999994</v>
      </c>
    </row>
    <row r="304" spans="2:3">
      <c r="B304">
        <v>19.25</v>
      </c>
      <c r="C304">
        <v>101.35</v>
      </c>
    </row>
    <row r="305" spans="2:3">
      <c r="B305">
        <v>49.6</v>
      </c>
      <c r="C305">
        <v>35.4</v>
      </c>
    </row>
    <row r="306" spans="2:3">
      <c r="B306">
        <v>48.45</v>
      </c>
      <c r="C306">
        <v>104.3</v>
      </c>
    </row>
    <row r="307" spans="2:3">
      <c r="B307">
        <v>90.65</v>
      </c>
      <c r="C307">
        <v>51.05</v>
      </c>
    </row>
    <row r="308" spans="2:3">
      <c r="B308">
        <v>89.15</v>
      </c>
      <c r="C308">
        <v>80.849999999999994</v>
      </c>
    </row>
    <row r="309" spans="2:3">
      <c r="B309">
        <v>78.45</v>
      </c>
      <c r="C309">
        <v>73.849999999999994</v>
      </c>
    </row>
    <row r="310" spans="2:3">
      <c r="B310">
        <v>105.1</v>
      </c>
      <c r="C310">
        <v>25.05</v>
      </c>
    </row>
    <row r="311" spans="2:3">
      <c r="B311">
        <v>39.450000000000003</v>
      </c>
      <c r="C311">
        <v>79.900000000000006</v>
      </c>
    </row>
    <row r="312" spans="2:3">
      <c r="B312">
        <v>45.25</v>
      </c>
      <c r="C312">
        <v>79.7</v>
      </c>
    </row>
    <row r="313" spans="2:3">
      <c r="B313">
        <v>29.8</v>
      </c>
      <c r="C313">
        <v>100.6</v>
      </c>
    </row>
    <row r="314" spans="2:3">
      <c r="B314">
        <v>77.55</v>
      </c>
      <c r="C314">
        <v>94.45</v>
      </c>
    </row>
    <row r="315" spans="2:3">
      <c r="B315">
        <v>111.4</v>
      </c>
      <c r="C315">
        <v>84.85</v>
      </c>
    </row>
    <row r="316" spans="2:3">
      <c r="B316">
        <v>106.8</v>
      </c>
      <c r="C316">
        <v>99</v>
      </c>
    </row>
    <row r="317" spans="2:3">
      <c r="B317">
        <v>56.55</v>
      </c>
      <c r="C317">
        <v>84.05</v>
      </c>
    </row>
    <row r="318" spans="2:3">
      <c r="B318">
        <v>50.55</v>
      </c>
      <c r="C318">
        <v>80.7</v>
      </c>
    </row>
    <row r="319" spans="2:3">
      <c r="B319">
        <v>57.95</v>
      </c>
      <c r="C319">
        <v>69.25</v>
      </c>
    </row>
    <row r="320" spans="2:3">
      <c r="B320">
        <v>85.2</v>
      </c>
      <c r="C320">
        <v>101.45</v>
      </c>
    </row>
    <row r="321" spans="2:3">
      <c r="B321">
        <v>19.3</v>
      </c>
      <c r="C321">
        <v>84.6</v>
      </c>
    </row>
    <row r="322" spans="2:3">
      <c r="B322">
        <v>19.899999999999999</v>
      </c>
      <c r="C322">
        <v>56.7</v>
      </c>
    </row>
    <row r="323" spans="2:3">
      <c r="B323">
        <v>75.099999999999994</v>
      </c>
      <c r="C323">
        <v>83.8</v>
      </c>
    </row>
    <row r="324" spans="2:3">
      <c r="B324">
        <v>101.9</v>
      </c>
      <c r="C324">
        <v>19.45</v>
      </c>
    </row>
    <row r="325" spans="2:3">
      <c r="B325">
        <v>80.7</v>
      </c>
      <c r="C325">
        <v>91.4</v>
      </c>
    </row>
    <row r="326" spans="2:3">
      <c r="B326">
        <v>19.5</v>
      </c>
      <c r="C326">
        <v>50.15</v>
      </c>
    </row>
    <row r="327" spans="2:3">
      <c r="B327">
        <v>25.55</v>
      </c>
      <c r="C327">
        <v>92.45</v>
      </c>
    </row>
    <row r="328" spans="2:3">
      <c r="B328">
        <v>53.6</v>
      </c>
      <c r="C328">
        <v>79.5</v>
      </c>
    </row>
    <row r="329" spans="2:3">
      <c r="B329">
        <v>73.05</v>
      </c>
      <c r="C329">
        <v>74.900000000000006</v>
      </c>
    </row>
    <row r="330" spans="2:3">
      <c r="B330">
        <v>73.75</v>
      </c>
      <c r="C330">
        <v>86.85</v>
      </c>
    </row>
    <row r="331" spans="2:3">
      <c r="B331">
        <v>19.8</v>
      </c>
      <c r="C331">
        <v>55.2</v>
      </c>
    </row>
    <row r="332" spans="2:3">
      <c r="B332">
        <v>111.8</v>
      </c>
      <c r="C332">
        <v>45.65</v>
      </c>
    </row>
    <row r="333" spans="2:3">
      <c r="B333">
        <v>65.599999999999994</v>
      </c>
      <c r="C333">
        <v>53.65</v>
      </c>
    </row>
    <row r="334" spans="2:3">
      <c r="B334">
        <v>93.25</v>
      </c>
      <c r="C334">
        <v>49.95</v>
      </c>
    </row>
    <row r="335" spans="2:3">
      <c r="B335">
        <v>19.7</v>
      </c>
      <c r="C335">
        <v>59.75</v>
      </c>
    </row>
    <row r="336" spans="2:3">
      <c r="B336">
        <v>84.8</v>
      </c>
      <c r="C336">
        <v>70.900000000000006</v>
      </c>
    </row>
    <row r="337" spans="2:3">
      <c r="B337">
        <v>53.8</v>
      </c>
      <c r="C337">
        <v>54.2</v>
      </c>
    </row>
    <row r="338" spans="2:3">
      <c r="B338">
        <v>109.25</v>
      </c>
      <c r="C338">
        <v>73.25</v>
      </c>
    </row>
    <row r="339" spans="2:3">
      <c r="B339">
        <v>85.3</v>
      </c>
      <c r="C339">
        <v>45.8</v>
      </c>
    </row>
    <row r="340" spans="2:3">
      <c r="B340">
        <v>108.05</v>
      </c>
      <c r="C340">
        <v>49.6</v>
      </c>
    </row>
    <row r="341" spans="2:3">
      <c r="B341">
        <v>60.95</v>
      </c>
      <c r="C341">
        <v>84.3</v>
      </c>
    </row>
    <row r="342" spans="2:3">
      <c r="B342">
        <v>70.7</v>
      </c>
      <c r="C342">
        <v>82.85</v>
      </c>
    </row>
    <row r="343" spans="2:3">
      <c r="B343">
        <v>24.55</v>
      </c>
      <c r="C343">
        <v>39.65</v>
      </c>
    </row>
    <row r="344" spans="2:3">
      <c r="B344">
        <v>59.6</v>
      </c>
      <c r="C344">
        <v>104.9</v>
      </c>
    </row>
    <row r="345" spans="2:3">
      <c r="B345">
        <v>49.45</v>
      </c>
      <c r="C345">
        <v>106.4</v>
      </c>
    </row>
    <row r="346" spans="2:3">
      <c r="B346">
        <v>105.1</v>
      </c>
      <c r="C346">
        <v>54.55</v>
      </c>
    </row>
    <row r="347" spans="2:3">
      <c r="B347">
        <v>20.05</v>
      </c>
      <c r="C347">
        <v>84.1</v>
      </c>
    </row>
    <row r="348" spans="2:3">
      <c r="B348">
        <v>83.55</v>
      </c>
      <c r="C348">
        <v>104.75</v>
      </c>
    </row>
    <row r="349" spans="2:3">
      <c r="B349">
        <v>56.25</v>
      </c>
      <c r="C349">
        <v>88.9</v>
      </c>
    </row>
    <row r="350" spans="2:3">
      <c r="B350">
        <v>18.55</v>
      </c>
      <c r="C350">
        <v>81.150000000000006</v>
      </c>
    </row>
    <row r="351" spans="2:3">
      <c r="B351">
        <v>19.45</v>
      </c>
      <c r="C351">
        <v>68.849999999999994</v>
      </c>
    </row>
    <row r="352" spans="2:3">
      <c r="B352">
        <v>83.2</v>
      </c>
      <c r="C352">
        <v>105.95</v>
      </c>
    </row>
    <row r="353" spans="2:3">
      <c r="B353">
        <v>114.65</v>
      </c>
      <c r="C353">
        <v>108.65</v>
      </c>
    </row>
    <row r="354" spans="2:3">
      <c r="B354">
        <v>99.4</v>
      </c>
      <c r="C354">
        <v>88.15</v>
      </c>
    </row>
    <row r="355" spans="2:3">
      <c r="B355">
        <v>109.05</v>
      </c>
      <c r="C355">
        <v>99.2</v>
      </c>
    </row>
    <row r="356" spans="2:3">
      <c r="B356">
        <v>70.2</v>
      </c>
      <c r="C356">
        <v>24.95</v>
      </c>
    </row>
    <row r="357" spans="2:3">
      <c r="B357">
        <v>112.9</v>
      </c>
      <c r="C357">
        <v>82</v>
      </c>
    </row>
    <row r="358" spans="2:3">
      <c r="B358">
        <v>95.8</v>
      </c>
      <c r="C358">
        <v>93.85</v>
      </c>
    </row>
    <row r="359" spans="2:3">
      <c r="B359">
        <v>73.45</v>
      </c>
      <c r="C359">
        <v>25.1</v>
      </c>
    </row>
    <row r="360" spans="2:3">
      <c r="B360">
        <v>83</v>
      </c>
      <c r="C360">
        <v>89.4</v>
      </c>
    </row>
    <row r="361" spans="2:3">
      <c r="B361">
        <v>20.6</v>
      </c>
      <c r="C361">
        <v>93.8</v>
      </c>
    </row>
    <row r="362" spans="2:3">
      <c r="B362">
        <v>91.25</v>
      </c>
      <c r="C362">
        <v>69.599999999999994</v>
      </c>
    </row>
    <row r="363" spans="2:3">
      <c r="B363">
        <v>90.35</v>
      </c>
      <c r="C363">
        <v>19.8</v>
      </c>
    </row>
    <row r="364" spans="2:3">
      <c r="B364">
        <v>114</v>
      </c>
      <c r="C364">
        <v>104.2</v>
      </c>
    </row>
    <row r="365" spans="2:3">
      <c r="B365">
        <v>20.399999999999999</v>
      </c>
      <c r="C365">
        <v>84.65</v>
      </c>
    </row>
    <row r="366" spans="2:3">
      <c r="B366">
        <v>68.95</v>
      </c>
      <c r="C366">
        <v>55.7</v>
      </c>
    </row>
    <row r="367" spans="2:3">
      <c r="B367">
        <v>100.3</v>
      </c>
      <c r="C367">
        <v>53.55</v>
      </c>
    </row>
    <row r="368" spans="2:3">
      <c r="B368">
        <v>19.600000000000001</v>
      </c>
      <c r="C368">
        <v>69.95</v>
      </c>
    </row>
    <row r="369" spans="2:3">
      <c r="B369">
        <v>39.5</v>
      </c>
      <c r="C369">
        <v>19.649999999999999</v>
      </c>
    </row>
    <row r="370" spans="2:3">
      <c r="B370">
        <v>60</v>
      </c>
      <c r="C370">
        <v>19.95</v>
      </c>
    </row>
    <row r="371" spans="2:3">
      <c r="B371">
        <v>59.1</v>
      </c>
      <c r="C371">
        <v>88.55</v>
      </c>
    </row>
    <row r="372" spans="2:3">
      <c r="B372">
        <v>49.8</v>
      </c>
      <c r="C372">
        <v>74.2</v>
      </c>
    </row>
    <row r="373" spans="2:3">
      <c r="B373">
        <v>19.45</v>
      </c>
      <c r="C373">
        <v>110.45</v>
      </c>
    </row>
    <row r="374" spans="2:3">
      <c r="B374">
        <v>19.399999999999999</v>
      </c>
      <c r="C374">
        <v>84.55</v>
      </c>
    </row>
    <row r="375" spans="2:3">
      <c r="B375">
        <v>107.75</v>
      </c>
      <c r="C375">
        <v>85.25</v>
      </c>
    </row>
    <row r="376" spans="2:3">
      <c r="B376">
        <v>29.25</v>
      </c>
      <c r="C376">
        <v>104.25</v>
      </c>
    </row>
    <row r="377" spans="2:3">
      <c r="B377">
        <v>39.4</v>
      </c>
      <c r="C377">
        <v>94.85</v>
      </c>
    </row>
    <row r="378" spans="2:3">
      <c r="B378">
        <v>68.7</v>
      </c>
      <c r="C378">
        <v>73.599999999999994</v>
      </c>
    </row>
    <row r="379" spans="2:3">
      <c r="B379">
        <v>66.25</v>
      </c>
      <c r="C379">
        <v>74.7</v>
      </c>
    </row>
    <row r="380" spans="2:3">
      <c r="B380">
        <v>40.65</v>
      </c>
      <c r="C380">
        <v>104</v>
      </c>
    </row>
    <row r="381" spans="2:3">
      <c r="B381">
        <v>35.4</v>
      </c>
      <c r="C381">
        <v>89.9</v>
      </c>
    </row>
    <row r="382" spans="2:3">
      <c r="B382">
        <v>20.05</v>
      </c>
      <c r="C382">
        <v>90.1</v>
      </c>
    </row>
    <row r="383" spans="2:3">
      <c r="B383">
        <v>19.149999999999999</v>
      </c>
      <c r="C383">
        <v>114.5</v>
      </c>
    </row>
    <row r="384" spans="2:3">
      <c r="B384">
        <v>80.55</v>
      </c>
      <c r="C384">
        <v>75</v>
      </c>
    </row>
    <row r="385" spans="2:3">
      <c r="B385">
        <v>19.899999999999999</v>
      </c>
      <c r="C385">
        <v>99.95</v>
      </c>
    </row>
    <row r="386" spans="2:3">
      <c r="B386">
        <v>40.299999999999997</v>
      </c>
      <c r="C386">
        <v>91.4</v>
      </c>
    </row>
    <row r="387" spans="2:3">
      <c r="B387">
        <v>69.099999999999994</v>
      </c>
      <c r="C387">
        <v>49.55</v>
      </c>
    </row>
    <row r="388" spans="2:3">
      <c r="B388">
        <v>73.55</v>
      </c>
      <c r="C388">
        <v>98.75</v>
      </c>
    </row>
    <row r="389" spans="2:3">
      <c r="B389">
        <v>99.7</v>
      </c>
      <c r="C389">
        <v>98.15</v>
      </c>
    </row>
    <row r="390" spans="2:3">
      <c r="B390">
        <v>75.5</v>
      </c>
      <c r="C390">
        <v>94.2</v>
      </c>
    </row>
    <row r="391" spans="2:3">
      <c r="B391">
        <v>94.05</v>
      </c>
      <c r="C391">
        <v>94.5</v>
      </c>
    </row>
    <row r="392" spans="2:3">
      <c r="B392">
        <v>59.1</v>
      </c>
      <c r="C392">
        <v>53.5</v>
      </c>
    </row>
    <row r="393" spans="2:3">
      <c r="B393">
        <v>70.95</v>
      </c>
      <c r="C393">
        <v>20.100000000000001</v>
      </c>
    </row>
    <row r="394" spans="2:3">
      <c r="B394">
        <v>58.55</v>
      </c>
      <c r="C394">
        <v>83.8</v>
      </c>
    </row>
    <row r="395" spans="2:3">
      <c r="B395">
        <v>84.85</v>
      </c>
      <c r="C395">
        <v>40</v>
      </c>
    </row>
    <row r="396" spans="2:3">
      <c r="B396">
        <v>69.099999999999994</v>
      </c>
      <c r="C396">
        <v>84.4</v>
      </c>
    </row>
    <row r="397" spans="2:3">
      <c r="B397">
        <v>44.7</v>
      </c>
      <c r="C397">
        <v>104.5</v>
      </c>
    </row>
    <row r="398" spans="2:3">
      <c r="B398">
        <v>70.349999999999994</v>
      </c>
      <c r="C398">
        <v>79.05</v>
      </c>
    </row>
    <row r="399" spans="2:3">
      <c r="B399">
        <v>49.05</v>
      </c>
      <c r="C399">
        <v>48.95</v>
      </c>
    </row>
    <row r="400" spans="2:3">
      <c r="B400">
        <v>85.3</v>
      </c>
      <c r="C400">
        <v>76.5</v>
      </c>
    </row>
    <row r="401" spans="2:3">
      <c r="B401">
        <v>54.3</v>
      </c>
      <c r="C401">
        <v>47.95</v>
      </c>
    </row>
    <row r="402" spans="2:3">
      <c r="B402">
        <v>25.4</v>
      </c>
      <c r="C402">
        <v>64.75</v>
      </c>
    </row>
    <row r="403" spans="2:3">
      <c r="B403">
        <v>71.349999999999994</v>
      </c>
      <c r="C403">
        <v>80.25</v>
      </c>
    </row>
    <row r="404" spans="2:3">
      <c r="B404">
        <v>79.7</v>
      </c>
      <c r="C404">
        <v>91.05</v>
      </c>
    </row>
    <row r="405" spans="2:3">
      <c r="B405">
        <v>33.6</v>
      </c>
      <c r="C405">
        <v>94.45</v>
      </c>
    </row>
    <row r="406" spans="2:3">
      <c r="B406">
        <v>49.65</v>
      </c>
      <c r="C406">
        <v>110</v>
      </c>
    </row>
    <row r="407" spans="2:3">
      <c r="B407">
        <v>54.1</v>
      </c>
      <c r="C407">
        <v>92.1</v>
      </c>
    </row>
    <row r="408" spans="2:3">
      <c r="B408">
        <v>48.95</v>
      </c>
      <c r="C408">
        <v>100.5</v>
      </c>
    </row>
    <row r="409" spans="2:3">
      <c r="B409">
        <v>48.7</v>
      </c>
      <c r="C409">
        <v>93.55</v>
      </c>
    </row>
    <row r="410" spans="2:3">
      <c r="B410">
        <v>20.100000000000001</v>
      </c>
      <c r="C410">
        <v>74.3</v>
      </c>
    </row>
    <row r="411" spans="2:3">
      <c r="B411">
        <v>91.25</v>
      </c>
      <c r="C411">
        <v>50.35</v>
      </c>
    </row>
    <row r="412" spans="2:3">
      <c r="B412">
        <v>48.25</v>
      </c>
      <c r="C412">
        <v>85.55</v>
      </c>
    </row>
    <row r="413" spans="2:3">
      <c r="B413">
        <v>75.599999999999994</v>
      </c>
      <c r="C413">
        <v>74.400000000000006</v>
      </c>
    </row>
    <row r="414" spans="2:3">
      <c r="B414">
        <v>90.5</v>
      </c>
      <c r="C414">
        <v>80.3</v>
      </c>
    </row>
    <row r="415" spans="2:3">
      <c r="B415">
        <v>61.55</v>
      </c>
      <c r="C415">
        <v>75.599999999999994</v>
      </c>
    </row>
    <row r="416" spans="2:3">
      <c r="B416">
        <v>92.15</v>
      </c>
      <c r="C416">
        <v>45.35</v>
      </c>
    </row>
    <row r="417" spans="2:3">
      <c r="B417">
        <v>51.7</v>
      </c>
      <c r="C417">
        <v>108.05</v>
      </c>
    </row>
    <row r="418" spans="2:3">
      <c r="B418">
        <v>65</v>
      </c>
      <c r="C418">
        <v>20.350000000000001</v>
      </c>
    </row>
    <row r="419" spans="2:3">
      <c r="B419">
        <v>50.15</v>
      </c>
      <c r="C419">
        <v>85.3</v>
      </c>
    </row>
    <row r="420" spans="2:3">
      <c r="B420">
        <v>90.8</v>
      </c>
      <c r="C420">
        <v>55.05</v>
      </c>
    </row>
    <row r="421" spans="2:3">
      <c r="B421">
        <v>67.8</v>
      </c>
      <c r="C421">
        <v>45.4</v>
      </c>
    </row>
    <row r="422" spans="2:3">
      <c r="B422">
        <v>88.05</v>
      </c>
      <c r="C422">
        <v>79.650000000000006</v>
      </c>
    </row>
    <row r="423" spans="2:3">
      <c r="B423">
        <v>71.45</v>
      </c>
      <c r="C423">
        <v>100.95</v>
      </c>
    </row>
    <row r="424" spans="2:3">
      <c r="B424">
        <v>64.75</v>
      </c>
      <c r="C424">
        <v>45.85</v>
      </c>
    </row>
    <row r="425" spans="2:3">
      <c r="B425">
        <v>19.899999999999999</v>
      </c>
      <c r="C425">
        <v>70.099999999999994</v>
      </c>
    </row>
    <row r="426" spans="2:3">
      <c r="B426">
        <v>95.9</v>
      </c>
      <c r="C426">
        <v>78.650000000000006</v>
      </c>
    </row>
    <row r="427" spans="2:3">
      <c r="B427">
        <v>64.55</v>
      </c>
      <c r="C427">
        <v>20.2</v>
      </c>
    </row>
    <row r="428" spans="2:3">
      <c r="B428">
        <v>19.05</v>
      </c>
      <c r="C428">
        <v>89.8</v>
      </c>
    </row>
    <row r="429" spans="2:3">
      <c r="B429">
        <v>89.3</v>
      </c>
      <c r="C429">
        <v>85.15</v>
      </c>
    </row>
    <row r="430" spans="2:3">
      <c r="B430">
        <v>50.7</v>
      </c>
      <c r="C430">
        <v>84.95</v>
      </c>
    </row>
    <row r="431" spans="2:3">
      <c r="B431">
        <v>110.05</v>
      </c>
      <c r="C431">
        <v>106.75</v>
      </c>
    </row>
    <row r="432" spans="2:3">
      <c r="B432">
        <v>44.25</v>
      </c>
      <c r="C432">
        <v>25.1</v>
      </c>
    </row>
    <row r="433" spans="2:3">
      <c r="B433">
        <v>91.25</v>
      </c>
      <c r="C433">
        <v>79.55</v>
      </c>
    </row>
    <row r="434" spans="2:3">
      <c r="B434">
        <v>116.25</v>
      </c>
      <c r="C434">
        <v>99</v>
      </c>
    </row>
    <row r="435" spans="2:3">
      <c r="B435">
        <v>73.5</v>
      </c>
      <c r="C435">
        <v>103.75</v>
      </c>
    </row>
    <row r="436" spans="2:3">
      <c r="B436">
        <v>75.599999999999994</v>
      </c>
      <c r="C436">
        <v>74.349999999999994</v>
      </c>
    </row>
    <row r="437" spans="2:3">
      <c r="B437">
        <v>23.95</v>
      </c>
      <c r="C437">
        <v>99.05</v>
      </c>
    </row>
    <row r="438" spans="2:3">
      <c r="B438">
        <v>100.75</v>
      </c>
      <c r="C438">
        <v>89.05</v>
      </c>
    </row>
    <row r="439" spans="2:3">
      <c r="B439">
        <v>84.4</v>
      </c>
      <c r="C439">
        <v>89.95</v>
      </c>
    </row>
    <row r="440" spans="2:3">
      <c r="B440">
        <v>84.35</v>
      </c>
      <c r="C440">
        <v>86</v>
      </c>
    </row>
    <row r="441" spans="2:3">
      <c r="B441">
        <v>19.55</v>
      </c>
      <c r="C441">
        <v>99.05</v>
      </c>
    </row>
    <row r="442" spans="2:3">
      <c r="B442">
        <v>100.9</v>
      </c>
      <c r="C442">
        <v>74.95</v>
      </c>
    </row>
    <row r="443" spans="2:3">
      <c r="B443">
        <v>19.850000000000001</v>
      </c>
      <c r="C443">
        <v>99.1</v>
      </c>
    </row>
    <row r="444" spans="2:3">
      <c r="B444">
        <v>24.55</v>
      </c>
      <c r="C444">
        <v>89.25</v>
      </c>
    </row>
    <row r="445" spans="2:3">
      <c r="B445">
        <v>100.75</v>
      </c>
      <c r="C445">
        <v>98.8</v>
      </c>
    </row>
    <row r="446" spans="2:3">
      <c r="B446">
        <v>20.25</v>
      </c>
      <c r="C446">
        <v>74.95</v>
      </c>
    </row>
    <row r="447" spans="2:3">
      <c r="B447">
        <v>80</v>
      </c>
      <c r="C447">
        <v>77.95</v>
      </c>
    </row>
    <row r="448" spans="2:3">
      <c r="B448">
        <v>89.25</v>
      </c>
      <c r="C448">
        <v>102.45</v>
      </c>
    </row>
    <row r="449" spans="2:3">
      <c r="B449">
        <v>95.7</v>
      </c>
      <c r="C449">
        <v>45.95</v>
      </c>
    </row>
    <row r="450" spans="2:3">
      <c r="B450">
        <v>20.95</v>
      </c>
      <c r="C450">
        <v>75.7</v>
      </c>
    </row>
    <row r="451" spans="2:3">
      <c r="B451">
        <v>99</v>
      </c>
      <c r="C451">
        <v>69.349999999999994</v>
      </c>
    </row>
    <row r="452" spans="2:3">
      <c r="B452">
        <v>59.75</v>
      </c>
      <c r="C452">
        <v>94.7</v>
      </c>
    </row>
    <row r="453" spans="2:3">
      <c r="B453">
        <v>20</v>
      </c>
      <c r="C453">
        <v>50.6</v>
      </c>
    </row>
    <row r="454" spans="2:3">
      <c r="B454">
        <v>80.650000000000006</v>
      </c>
      <c r="C454">
        <v>19.7</v>
      </c>
    </row>
    <row r="455" spans="2:3">
      <c r="B455">
        <v>105.35</v>
      </c>
      <c r="C455">
        <v>69.099999999999994</v>
      </c>
    </row>
    <row r="456" spans="2:3">
      <c r="B456">
        <v>19.649999999999999</v>
      </c>
      <c r="C456">
        <v>95</v>
      </c>
    </row>
    <row r="457" spans="2:3">
      <c r="B457">
        <v>19.100000000000001</v>
      </c>
      <c r="C457">
        <v>96.8</v>
      </c>
    </row>
    <row r="458" spans="2:3">
      <c r="B458">
        <v>63.7</v>
      </c>
      <c r="C458">
        <v>83.9</v>
      </c>
    </row>
    <row r="459" spans="2:3">
      <c r="B459">
        <v>25.15</v>
      </c>
      <c r="C459">
        <v>50.75</v>
      </c>
    </row>
    <row r="460" spans="2:3">
      <c r="B460">
        <v>83.55</v>
      </c>
      <c r="C460">
        <v>106.45</v>
      </c>
    </row>
    <row r="461" spans="2:3">
      <c r="B461">
        <v>25.2</v>
      </c>
      <c r="C461">
        <v>103.7</v>
      </c>
    </row>
    <row r="462" spans="2:3">
      <c r="B462">
        <v>64.400000000000006</v>
      </c>
      <c r="C462">
        <v>29.7</v>
      </c>
    </row>
    <row r="463" spans="2:3">
      <c r="B463">
        <v>69.75</v>
      </c>
      <c r="C463">
        <v>89.5</v>
      </c>
    </row>
    <row r="464" spans="2:3">
      <c r="B464">
        <v>94.3</v>
      </c>
      <c r="C464">
        <v>70.650000000000006</v>
      </c>
    </row>
    <row r="465" spans="2:3">
      <c r="B465">
        <v>56.25</v>
      </c>
      <c r="C465">
        <v>82.45</v>
      </c>
    </row>
    <row r="466" spans="2:3">
      <c r="B466">
        <v>94.5</v>
      </c>
      <c r="C466">
        <v>84.6</v>
      </c>
    </row>
    <row r="467" spans="2:3">
      <c r="B467">
        <v>88.95</v>
      </c>
      <c r="C467">
        <v>85.6</v>
      </c>
    </row>
    <row r="468" spans="2:3">
      <c r="B468">
        <v>84.15</v>
      </c>
      <c r="C468">
        <v>93.8</v>
      </c>
    </row>
    <row r="469" spans="2:3">
      <c r="B469">
        <v>55.45</v>
      </c>
      <c r="C469">
        <v>106.15</v>
      </c>
    </row>
    <row r="470" spans="2:3">
      <c r="B470">
        <v>50.6</v>
      </c>
      <c r="C470">
        <v>94.45</v>
      </c>
    </row>
    <row r="471" spans="2:3">
      <c r="B471">
        <v>66.849999999999994</v>
      </c>
      <c r="C471">
        <v>25.7</v>
      </c>
    </row>
    <row r="472" spans="2:3">
      <c r="B472">
        <v>70.349999999999994</v>
      </c>
      <c r="C472">
        <v>75.05</v>
      </c>
    </row>
    <row r="473" spans="2:3">
      <c r="B473">
        <v>39.6</v>
      </c>
      <c r="C473">
        <v>56.15</v>
      </c>
    </row>
    <row r="474" spans="2:3">
      <c r="B474">
        <v>114.45</v>
      </c>
      <c r="C474">
        <v>50.9</v>
      </c>
    </row>
    <row r="475" spans="2:3">
      <c r="B475">
        <v>19.399999999999999</v>
      </c>
      <c r="C475">
        <v>99.8</v>
      </c>
    </row>
    <row r="476" spans="2:3">
      <c r="B476">
        <v>69.7</v>
      </c>
      <c r="C476">
        <v>99.85</v>
      </c>
    </row>
    <row r="477" spans="2:3">
      <c r="B477">
        <v>21.05</v>
      </c>
      <c r="C477">
        <v>94.9</v>
      </c>
    </row>
    <row r="478" spans="2:3">
      <c r="B478">
        <v>76.150000000000006</v>
      </c>
      <c r="C478">
        <v>81.7</v>
      </c>
    </row>
    <row r="479" spans="2:3">
      <c r="B479">
        <v>20.6</v>
      </c>
      <c r="C479">
        <v>73.75</v>
      </c>
    </row>
    <row r="480" spans="2:3">
      <c r="B480">
        <v>29.8</v>
      </c>
      <c r="C480">
        <v>49.35</v>
      </c>
    </row>
    <row r="481" spans="2:3">
      <c r="B481">
        <v>44.1</v>
      </c>
      <c r="C481">
        <v>50.6</v>
      </c>
    </row>
    <row r="482" spans="2:3">
      <c r="B482">
        <v>103.15</v>
      </c>
      <c r="C482">
        <v>72.25</v>
      </c>
    </row>
    <row r="483" spans="2:3">
      <c r="B483">
        <v>83.25</v>
      </c>
      <c r="C483">
        <v>81</v>
      </c>
    </row>
    <row r="484" spans="2:3">
      <c r="B484">
        <v>106.15</v>
      </c>
      <c r="C484">
        <v>51.75</v>
      </c>
    </row>
    <row r="485" spans="2:3">
      <c r="B485">
        <v>35.200000000000003</v>
      </c>
      <c r="C485">
        <v>48.6</v>
      </c>
    </row>
    <row r="486" spans="2:3">
      <c r="B486">
        <v>70.349999999999994</v>
      </c>
      <c r="C486">
        <v>25.9</v>
      </c>
    </row>
    <row r="487" spans="2:3">
      <c r="B487">
        <v>89.3</v>
      </c>
      <c r="C487">
        <v>79.25</v>
      </c>
    </row>
    <row r="488" spans="2:3">
      <c r="B488">
        <v>108.95</v>
      </c>
      <c r="C488">
        <v>20.25</v>
      </c>
    </row>
    <row r="489" spans="2:3">
      <c r="B489">
        <v>59.8</v>
      </c>
      <c r="C489">
        <v>106.9</v>
      </c>
    </row>
    <row r="490" spans="2:3">
      <c r="B490">
        <v>19.649999999999999</v>
      </c>
      <c r="C490">
        <v>94.55</v>
      </c>
    </row>
    <row r="491" spans="2:3">
      <c r="B491">
        <v>106.75</v>
      </c>
      <c r="C491">
        <v>86.65</v>
      </c>
    </row>
    <row r="492" spans="2:3">
      <c r="B492">
        <v>49.95</v>
      </c>
      <c r="C492">
        <v>104.4</v>
      </c>
    </row>
    <row r="493" spans="2:3">
      <c r="B493">
        <v>59.6</v>
      </c>
      <c r="C493">
        <v>101.85</v>
      </c>
    </row>
    <row r="494" spans="2:3">
      <c r="B494">
        <v>89.85</v>
      </c>
      <c r="C494">
        <v>101.15</v>
      </c>
    </row>
    <row r="495" spans="2:3">
      <c r="B495">
        <v>82.15</v>
      </c>
      <c r="C495">
        <v>105.1</v>
      </c>
    </row>
    <row r="496" spans="2:3">
      <c r="B496">
        <v>50.95</v>
      </c>
      <c r="C496">
        <v>68.95</v>
      </c>
    </row>
    <row r="497" spans="2:3">
      <c r="B497">
        <v>24.85</v>
      </c>
      <c r="C497">
        <v>57.45</v>
      </c>
    </row>
    <row r="498" spans="2:3">
      <c r="B498">
        <v>89.9</v>
      </c>
      <c r="C498">
        <v>44.05</v>
      </c>
    </row>
    <row r="499" spans="2:3">
      <c r="B499">
        <v>114.35</v>
      </c>
      <c r="C499">
        <v>104.7</v>
      </c>
    </row>
    <row r="500" spans="2:3">
      <c r="B500">
        <v>19.649999999999999</v>
      </c>
      <c r="C500">
        <v>109.65</v>
      </c>
    </row>
    <row r="501" spans="2:3">
      <c r="B501">
        <v>25.25</v>
      </c>
      <c r="C501">
        <v>79.900000000000006</v>
      </c>
    </row>
    <row r="502" spans="2:3">
      <c r="B502">
        <v>95.1</v>
      </c>
      <c r="C502">
        <v>33.9</v>
      </c>
    </row>
    <row r="503" spans="2:3">
      <c r="B503">
        <v>86</v>
      </c>
      <c r="C503">
        <v>70.05</v>
      </c>
    </row>
    <row r="504" spans="2:3">
      <c r="B504">
        <v>75.5</v>
      </c>
      <c r="C504">
        <v>84.5</v>
      </c>
    </row>
    <row r="505" spans="2:3">
      <c r="B505">
        <v>25.4</v>
      </c>
      <c r="C505">
        <v>104.4</v>
      </c>
    </row>
    <row r="506" spans="2:3">
      <c r="B506">
        <v>90.25</v>
      </c>
      <c r="C506">
        <v>55</v>
      </c>
    </row>
    <row r="507" spans="2:3">
      <c r="B507">
        <v>116.85</v>
      </c>
      <c r="C507">
        <v>70.099999999999994</v>
      </c>
    </row>
    <row r="508" spans="2:3">
      <c r="B508">
        <v>108.45</v>
      </c>
      <c r="C508">
        <v>102.6</v>
      </c>
    </row>
    <row r="509" spans="2:3">
      <c r="B509">
        <v>106.8</v>
      </c>
      <c r="C509">
        <v>70.75</v>
      </c>
    </row>
    <row r="510" spans="2:3">
      <c r="B510">
        <v>67.599999999999994</v>
      </c>
      <c r="C510">
        <v>29.7</v>
      </c>
    </row>
    <row r="511" spans="2:3">
      <c r="B511">
        <v>29.1</v>
      </c>
      <c r="C511">
        <v>49.4</v>
      </c>
    </row>
    <row r="512" spans="2:3">
      <c r="B512">
        <v>86.1</v>
      </c>
      <c r="C512">
        <v>105.95</v>
      </c>
    </row>
    <row r="513" spans="2:3">
      <c r="B513">
        <v>49.35</v>
      </c>
      <c r="C513">
        <v>80.150000000000006</v>
      </c>
    </row>
    <row r="514" spans="2:3">
      <c r="B514">
        <v>62.1</v>
      </c>
      <c r="C514">
        <v>95</v>
      </c>
    </row>
    <row r="515" spans="2:3">
      <c r="B515">
        <v>25.15</v>
      </c>
      <c r="C515">
        <v>55.55</v>
      </c>
    </row>
    <row r="516" spans="2:3">
      <c r="B516">
        <v>77.150000000000006</v>
      </c>
      <c r="C516">
        <v>100.65</v>
      </c>
    </row>
    <row r="517" spans="2:3">
      <c r="B517">
        <v>59.2</v>
      </c>
      <c r="C517">
        <v>29.4</v>
      </c>
    </row>
    <row r="518" spans="2:3">
      <c r="B518">
        <v>78.849999999999994</v>
      </c>
      <c r="C518">
        <v>40.65</v>
      </c>
    </row>
    <row r="519" spans="2:3">
      <c r="B519">
        <v>60.6</v>
      </c>
      <c r="C519">
        <v>61.6</v>
      </c>
    </row>
    <row r="520" spans="2:3">
      <c r="B520">
        <v>80.349999999999994</v>
      </c>
      <c r="C520">
        <v>89.3</v>
      </c>
    </row>
    <row r="521" spans="2:3">
      <c r="B521">
        <v>35.049999999999997</v>
      </c>
      <c r="C521">
        <v>50.8</v>
      </c>
    </row>
    <row r="522" spans="2:3">
      <c r="B522">
        <v>86.4</v>
      </c>
      <c r="C522">
        <v>79.45</v>
      </c>
    </row>
    <row r="523" spans="2:3">
      <c r="B523">
        <v>49.2</v>
      </c>
      <c r="C523">
        <v>69.25</v>
      </c>
    </row>
    <row r="524" spans="2:3">
      <c r="B524">
        <v>79</v>
      </c>
      <c r="C524">
        <v>98.75</v>
      </c>
    </row>
    <row r="525" spans="2:3">
      <c r="B525">
        <v>107.55</v>
      </c>
      <c r="C525">
        <v>102.45</v>
      </c>
    </row>
    <row r="526" spans="2:3">
      <c r="B526">
        <v>76.099999999999994</v>
      </c>
      <c r="C526">
        <v>106.1</v>
      </c>
    </row>
    <row r="527" spans="2:3">
      <c r="B527">
        <v>19.7</v>
      </c>
      <c r="C527">
        <v>74.3</v>
      </c>
    </row>
    <row r="528" spans="2:3">
      <c r="B528">
        <v>66.150000000000006</v>
      </c>
      <c r="C528">
        <v>81.95</v>
      </c>
    </row>
    <row r="529" spans="2:3">
      <c r="B529">
        <v>95.4</v>
      </c>
      <c r="C529">
        <v>20.95</v>
      </c>
    </row>
    <row r="530" spans="2:3">
      <c r="B530">
        <v>50.3</v>
      </c>
      <c r="C530">
        <v>90.2</v>
      </c>
    </row>
    <row r="531" spans="2:3">
      <c r="B531">
        <v>104.15</v>
      </c>
      <c r="C531">
        <v>24.25</v>
      </c>
    </row>
    <row r="532" spans="2:3">
      <c r="B532">
        <v>94.9</v>
      </c>
      <c r="C532">
        <v>84.3</v>
      </c>
    </row>
    <row r="533" spans="2:3">
      <c r="B533">
        <v>48.2</v>
      </c>
      <c r="C533">
        <v>84.9</v>
      </c>
    </row>
    <row r="534" spans="2:3">
      <c r="B534">
        <v>90.7</v>
      </c>
      <c r="C534">
        <v>80.849999999999994</v>
      </c>
    </row>
    <row r="535" spans="2:3">
      <c r="B535">
        <v>54.55</v>
      </c>
      <c r="C535">
        <v>65.3</v>
      </c>
    </row>
    <row r="536" spans="2:3">
      <c r="B536">
        <v>74.099999999999994</v>
      </c>
      <c r="C536">
        <v>46</v>
      </c>
    </row>
    <row r="537" spans="2:3">
      <c r="B537">
        <v>80.3</v>
      </c>
      <c r="C537">
        <v>80.5</v>
      </c>
    </row>
    <row r="538" spans="2:3">
      <c r="B538">
        <v>97.05</v>
      </c>
      <c r="C538">
        <v>83.95</v>
      </c>
    </row>
    <row r="539" spans="2:3">
      <c r="B539">
        <v>41.95</v>
      </c>
      <c r="C539">
        <v>79.150000000000006</v>
      </c>
    </row>
    <row r="540" spans="2:3">
      <c r="B540">
        <v>76.8</v>
      </c>
      <c r="C540">
        <v>74.400000000000006</v>
      </c>
    </row>
    <row r="541" spans="2:3">
      <c r="B541">
        <v>25.8</v>
      </c>
      <c r="C541">
        <v>108.15</v>
      </c>
    </row>
    <row r="542" spans="2:3">
      <c r="B542">
        <v>100.45</v>
      </c>
      <c r="C542">
        <v>104.85</v>
      </c>
    </row>
    <row r="543" spans="2:3">
      <c r="B543">
        <v>89.65</v>
      </c>
      <c r="C543">
        <v>71.8</v>
      </c>
    </row>
    <row r="544" spans="2:3">
      <c r="B544">
        <v>81</v>
      </c>
      <c r="C544">
        <v>96.55</v>
      </c>
    </row>
    <row r="545" spans="2:3">
      <c r="B545">
        <v>19.899999999999999</v>
      </c>
      <c r="C545">
        <v>53.85</v>
      </c>
    </row>
    <row r="546" spans="2:3">
      <c r="B546">
        <v>101.15</v>
      </c>
      <c r="C546">
        <v>78.95</v>
      </c>
    </row>
    <row r="547" spans="2:3">
      <c r="B547">
        <v>68.75</v>
      </c>
      <c r="C547">
        <v>82.4</v>
      </c>
    </row>
    <row r="548" spans="2:3">
      <c r="B548">
        <v>52.1</v>
      </c>
      <c r="C548">
        <v>98.05</v>
      </c>
    </row>
    <row r="549" spans="2:3">
      <c r="B549">
        <v>62.15</v>
      </c>
      <c r="C549">
        <v>64.7</v>
      </c>
    </row>
    <row r="550" spans="2:3">
      <c r="B550">
        <v>74.75</v>
      </c>
      <c r="C550">
        <v>75.900000000000006</v>
      </c>
    </row>
    <row r="551" spans="2:3">
      <c r="B551">
        <v>62.05</v>
      </c>
      <c r="C551">
        <v>84.3</v>
      </c>
    </row>
    <row r="552" spans="2:3">
      <c r="B552">
        <v>55.15</v>
      </c>
      <c r="C552">
        <v>105.55</v>
      </c>
    </row>
    <row r="553" spans="2:3">
      <c r="B553">
        <v>19.8</v>
      </c>
      <c r="C553">
        <v>99.4</v>
      </c>
    </row>
    <row r="554" spans="2:3">
      <c r="B554">
        <v>19.600000000000001</v>
      </c>
      <c r="C554">
        <v>45.3</v>
      </c>
    </row>
    <row r="555" spans="2:3">
      <c r="B555">
        <v>23.05</v>
      </c>
      <c r="C555">
        <v>83</v>
      </c>
    </row>
    <row r="556" spans="2:3">
      <c r="B556">
        <v>74.650000000000006</v>
      </c>
      <c r="C556">
        <v>85.2</v>
      </c>
    </row>
    <row r="557" spans="2:3">
      <c r="B557">
        <v>68.150000000000006</v>
      </c>
      <c r="C557">
        <v>49.15</v>
      </c>
    </row>
    <row r="558" spans="2:3">
      <c r="B558">
        <v>19.75</v>
      </c>
      <c r="C558">
        <v>49.1</v>
      </c>
    </row>
    <row r="559" spans="2:3">
      <c r="B559">
        <v>19.75</v>
      </c>
      <c r="C559">
        <v>104.15</v>
      </c>
    </row>
    <row r="560" spans="2:3">
      <c r="B560">
        <v>25.6</v>
      </c>
      <c r="C560">
        <v>25.4</v>
      </c>
    </row>
    <row r="561" spans="2:3">
      <c r="B561">
        <v>109.8</v>
      </c>
      <c r="C561">
        <v>88.7</v>
      </c>
    </row>
    <row r="562" spans="2:3">
      <c r="B562">
        <v>104.75</v>
      </c>
      <c r="C562">
        <v>95.2</v>
      </c>
    </row>
    <row r="563" spans="2:3">
      <c r="B563">
        <v>108.1</v>
      </c>
      <c r="C563">
        <v>24.1</v>
      </c>
    </row>
    <row r="564" spans="2:3">
      <c r="B564">
        <v>110.8</v>
      </c>
      <c r="C564">
        <v>94.1</v>
      </c>
    </row>
    <row r="565" spans="2:3">
      <c r="B565">
        <v>91</v>
      </c>
      <c r="C565">
        <v>96.8</v>
      </c>
    </row>
    <row r="566" spans="2:3">
      <c r="B566">
        <v>89.9</v>
      </c>
      <c r="C566">
        <v>79.25</v>
      </c>
    </row>
    <row r="567" spans="2:3">
      <c r="B567">
        <v>75.3</v>
      </c>
      <c r="C567">
        <v>69.25</v>
      </c>
    </row>
    <row r="568" spans="2:3">
      <c r="B568">
        <v>90.4</v>
      </c>
      <c r="C568">
        <v>59.4</v>
      </c>
    </row>
    <row r="569" spans="2:3">
      <c r="B569">
        <v>80.400000000000006</v>
      </c>
      <c r="C569">
        <v>55.8</v>
      </c>
    </row>
    <row r="570" spans="2:3">
      <c r="B570">
        <v>89.45</v>
      </c>
      <c r="C570">
        <v>101</v>
      </c>
    </row>
    <row r="571" spans="2:3">
      <c r="B571">
        <v>66.7</v>
      </c>
      <c r="C571">
        <v>66.400000000000006</v>
      </c>
    </row>
    <row r="572" spans="2:3">
      <c r="B572">
        <v>84.35</v>
      </c>
      <c r="C572">
        <v>80.3</v>
      </c>
    </row>
    <row r="573" spans="2:3">
      <c r="B573">
        <v>75.400000000000006</v>
      </c>
      <c r="C573">
        <v>90.6</v>
      </c>
    </row>
    <row r="574" spans="2:3">
      <c r="B574">
        <v>65.5</v>
      </c>
      <c r="C574">
        <v>101.1</v>
      </c>
    </row>
    <row r="575" spans="2:3">
      <c r="B575">
        <v>104.9</v>
      </c>
      <c r="C575">
        <v>90.8</v>
      </c>
    </row>
    <row r="576" spans="2:3">
      <c r="B576">
        <v>25.25</v>
      </c>
      <c r="C576">
        <v>94.6</v>
      </c>
    </row>
    <row r="577" spans="2:3">
      <c r="B577">
        <v>90.45</v>
      </c>
      <c r="C577">
        <v>103.85</v>
      </c>
    </row>
    <row r="578" spans="2:3">
      <c r="B578">
        <v>84.35</v>
      </c>
      <c r="C578">
        <v>79.349999999999994</v>
      </c>
    </row>
    <row r="579" spans="2:3">
      <c r="B579">
        <v>74</v>
      </c>
      <c r="C579">
        <v>75.3</v>
      </c>
    </row>
    <row r="580" spans="2:3">
      <c r="B580">
        <v>70.349999999999994</v>
      </c>
      <c r="C580">
        <v>69.55</v>
      </c>
    </row>
    <row r="581" spans="2:3">
      <c r="B581">
        <v>20.85</v>
      </c>
      <c r="C581">
        <v>19.399999999999999</v>
      </c>
    </row>
    <row r="582" spans="2:3">
      <c r="B582">
        <v>25.1</v>
      </c>
      <c r="C582">
        <v>115.55</v>
      </c>
    </row>
    <row r="583" spans="2:3">
      <c r="B583">
        <v>80.2</v>
      </c>
      <c r="C583">
        <v>89.6</v>
      </c>
    </row>
    <row r="584" spans="2:3">
      <c r="B584">
        <v>20.6</v>
      </c>
      <c r="C584">
        <v>74.650000000000006</v>
      </c>
    </row>
    <row r="585" spans="2:3">
      <c r="B585">
        <v>101.15</v>
      </c>
      <c r="C585">
        <v>98.1</v>
      </c>
    </row>
    <row r="586" spans="2:3">
      <c r="B586">
        <v>50.05</v>
      </c>
      <c r="C586">
        <v>85.65</v>
      </c>
    </row>
    <row r="587" spans="2:3">
      <c r="B587">
        <v>48.95</v>
      </c>
      <c r="C587">
        <v>42.9</v>
      </c>
    </row>
    <row r="588" spans="2:3">
      <c r="B588">
        <v>35.1</v>
      </c>
      <c r="C588">
        <v>50.55</v>
      </c>
    </row>
    <row r="589" spans="2:3">
      <c r="B589">
        <v>78.95</v>
      </c>
      <c r="C589">
        <v>73.599999999999994</v>
      </c>
    </row>
    <row r="590" spans="2:3">
      <c r="B590">
        <v>113.15</v>
      </c>
      <c r="C590">
        <v>74.900000000000006</v>
      </c>
    </row>
    <row r="591" spans="2:3">
      <c r="B591">
        <v>45</v>
      </c>
      <c r="C591">
        <v>61.15</v>
      </c>
    </row>
    <row r="592" spans="2:3">
      <c r="B592">
        <v>113.45</v>
      </c>
      <c r="C592">
        <v>102</v>
      </c>
    </row>
    <row r="593" spans="2:3">
      <c r="B593">
        <v>19.399999999999999</v>
      </c>
      <c r="C593">
        <v>79.650000000000006</v>
      </c>
    </row>
    <row r="594" spans="2:3">
      <c r="B594">
        <v>20.45</v>
      </c>
      <c r="C594">
        <v>20.2</v>
      </c>
    </row>
    <row r="595" spans="2:3">
      <c r="B595">
        <v>84.75</v>
      </c>
      <c r="C595">
        <v>70.45</v>
      </c>
    </row>
    <row r="596" spans="2:3">
      <c r="B596">
        <v>59.85</v>
      </c>
      <c r="C596">
        <v>80.849999999999994</v>
      </c>
    </row>
    <row r="597" spans="2:3">
      <c r="B597">
        <v>109</v>
      </c>
      <c r="C597">
        <v>94.95</v>
      </c>
    </row>
    <row r="598" spans="2:3">
      <c r="B598">
        <v>20.2</v>
      </c>
      <c r="C598">
        <v>105.4</v>
      </c>
    </row>
    <row r="599" spans="2:3">
      <c r="B599">
        <v>50.85</v>
      </c>
      <c r="C599">
        <v>111.6</v>
      </c>
    </row>
    <row r="600" spans="2:3">
      <c r="B600">
        <v>97</v>
      </c>
      <c r="C600">
        <v>55.9</v>
      </c>
    </row>
    <row r="601" spans="2:3">
      <c r="B601">
        <v>51.15</v>
      </c>
      <c r="C601">
        <v>69.599999999999994</v>
      </c>
    </row>
    <row r="602" spans="2:3">
      <c r="B602">
        <v>29.05</v>
      </c>
      <c r="C602">
        <v>94.25</v>
      </c>
    </row>
    <row r="603" spans="2:3">
      <c r="B603">
        <v>69.5</v>
      </c>
      <c r="C603">
        <v>74.7</v>
      </c>
    </row>
    <row r="604" spans="2:3">
      <c r="B604">
        <v>105.2</v>
      </c>
      <c r="C604">
        <v>69.7</v>
      </c>
    </row>
    <row r="605" spans="2:3">
      <c r="B605">
        <v>63.55</v>
      </c>
      <c r="C605">
        <v>89.8</v>
      </c>
    </row>
    <row r="606" spans="2:3">
      <c r="B606">
        <v>79.849999999999994</v>
      </c>
      <c r="C606">
        <v>101</v>
      </c>
    </row>
    <row r="607" spans="2:3">
      <c r="B607">
        <v>96.55</v>
      </c>
      <c r="C607">
        <v>78.95</v>
      </c>
    </row>
    <row r="608" spans="2:3">
      <c r="B608">
        <v>52.55</v>
      </c>
      <c r="C608">
        <v>83.3</v>
      </c>
    </row>
    <row r="609" spans="2:3">
      <c r="B609">
        <v>19.7</v>
      </c>
      <c r="C609">
        <v>104.8</v>
      </c>
    </row>
    <row r="610" spans="2:3">
      <c r="B610">
        <v>51.55</v>
      </c>
      <c r="C610">
        <v>80</v>
      </c>
    </row>
    <row r="611" spans="2:3">
      <c r="B611">
        <v>99.25</v>
      </c>
      <c r="C611">
        <v>70.400000000000006</v>
      </c>
    </row>
    <row r="612" spans="2:3">
      <c r="B612">
        <v>101.15</v>
      </c>
      <c r="C612">
        <v>54.45</v>
      </c>
    </row>
    <row r="613" spans="2:3">
      <c r="B613">
        <v>35.4</v>
      </c>
      <c r="C613">
        <v>75.5</v>
      </c>
    </row>
    <row r="614" spans="2:3">
      <c r="B614">
        <v>19.7</v>
      </c>
      <c r="C614">
        <v>102</v>
      </c>
    </row>
    <row r="615" spans="2:3">
      <c r="B615">
        <v>69.400000000000006</v>
      </c>
      <c r="C615">
        <v>34.25</v>
      </c>
    </row>
    <row r="616" spans="2:3">
      <c r="B616">
        <v>71.5</v>
      </c>
      <c r="C616">
        <v>60.1</v>
      </c>
    </row>
    <row r="617" spans="2:3">
      <c r="B617">
        <v>24.8</v>
      </c>
      <c r="C617">
        <v>70.3</v>
      </c>
    </row>
    <row r="618" spans="2:3">
      <c r="B618">
        <v>83.7</v>
      </c>
      <c r="C618">
        <v>45.6</v>
      </c>
    </row>
    <row r="619" spans="2:3">
      <c r="B619">
        <v>25.25</v>
      </c>
      <c r="C619">
        <v>75</v>
      </c>
    </row>
    <row r="620" spans="2:3">
      <c r="B620">
        <v>64.75</v>
      </c>
      <c r="C620">
        <v>99.8</v>
      </c>
    </row>
    <row r="621" spans="2:3">
      <c r="B621">
        <v>69.849999999999994</v>
      </c>
      <c r="C621">
        <v>113.2</v>
      </c>
    </row>
    <row r="622" spans="2:3">
      <c r="B622">
        <v>54</v>
      </c>
      <c r="C622">
        <v>36.450000000000003</v>
      </c>
    </row>
    <row r="623" spans="2:3">
      <c r="B623">
        <v>99.15</v>
      </c>
      <c r="C623">
        <v>89.15</v>
      </c>
    </row>
    <row r="624" spans="2:3">
      <c r="B624">
        <v>83.2</v>
      </c>
      <c r="C624">
        <v>39.1</v>
      </c>
    </row>
    <row r="625" spans="2:3">
      <c r="B625">
        <v>89.6</v>
      </c>
      <c r="C625">
        <v>89.15</v>
      </c>
    </row>
    <row r="626" spans="2:3">
      <c r="B626">
        <v>91.7</v>
      </c>
      <c r="C626">
        <v>70.2</v>
      </c>
    </row>
    <row r="627" spans="2:3">
      <c r="B627">
        <v>106.3</v>
      </c>
      <c r="C627">
        <v>103.7</v>
      </c>
    </row>
    <row r="628" spans="2:3">
      <c r="B628">
        <v>19.850000000000001</v>
      </c>
      <c r="C628">
        <v>105.5</v>
      </c>
    </row>
    <row r="629" spans="2:3">
      <c r="B629">
        <v>61.35</v>
      </c>
      <c r="C629">
        <v>44.4</v>
      </c>
    </row>
    <row r="630" spans="2:3">
      <c r="B630">
        <v>74.5</v>
      </c>
      <c r="C630">
        <v>74.400000000000006</v>
      </c>
    </row>
    <row r="631" spans="2:3">
      <c r="B631">
        <v>105.25</v>
      </c>
      <c r="C631">
        <v>64.650000000000006</v>
      </c>
    </row>
    <row r="632" spans="2:3">
      <c r="B632">
        <v>50.65</v>
      </c>
      <c r="C632">
        <v>106.1</v>
      </c>
    </row>
    <row r="633" spans="2:3">
      <c r="B633">
        <v>64.7</v>
      </c>
      <c r="C633">
        <v>109.8</v>
      </c>
    </row>
    <row r="634" spans="2:3">
      <c r="B634">
        <v>66.599999999999994</v>
      </c>
      <c r="C634">
        <v>47.8</v>
      </c>
    </row>
    <row r="635" spans="2:3">
      <c r="B635">
        <v>83.25</v>
      </c>
      <c r="C635">
        <v>112.95</v>
      </c>
    </row>
    <row r="636" spans="2:3">
      <c r="B636">
        <v>112.4</v>
      </c>
      <c r="C636">
        <v>70.05</v>
      </c>
    </row>
    <row r="637" spans="2:3">
      <c r="B637">
        <v>88.55</v>
      </c>
      <c r="C637">
        <v>86.1</v>
      </c>
    </row>
    <row r="638" spans="2:3">
      <c r="B638">
        <v>49.8</v>
      </c>
      <c r="C638">
        <v>54.9</v>
      </c>
    </row>
    <row r="639" spans="2:3">
      <c r="B639">
        <v>78.8</v>
      </c>
      <c r="C639">
        <v>96.05</v>
      </c>
    </row>
    <row r="640" spans="2:3">
      <c r="B640">
        <v>86.6</v>
      </c>
      <c r="C640">
        <v>90.55</v>
      </c>
    </row>
    <row r="641" spans="2:3">
      <c r="B641">
        <v>75.7</v>
      </c>
      <c r="C641">
        <v>109.45</v>
      </c>
    </row>
    <row r="642" spans="2:3">
      <c r="B642">
        <v>70.5</v>
      </c>
      <c r="C642">
        <v>85.8</v>
      </c>
    </row>
    <row r="643" spans="2:3">
      <c r="B643">
        <v>49.25</v>
      </c>
      <c r="C643">
        <v>74.8</v>
      </c>
    </row>
    <row r="644" spans="2:3">
      <c r="B644">
        <v>60.15</v>
      </c>
      <c r="C644">
        <v>20.25</v>
      </c>
    </row>
    <row r="645" spans="2:3">
      <c r="B645">
        <v>111.25</v>
      </c>
      <c r="C645">
        <v>90.7</v>
      </c>
    </row>
    <row r="646" spans="2:3">
      <c r="B646">
        <v>25.45</v>
      </c>
      <c r="C646">
        <v>70.25</v>
      </c>
    </row>
    <row r="647" spans="2:3">
      <c r="B647">
        <v>80.099999999999994</v>
      </c>
      <c r="C647">
        <v>105.2</v>
      </c>
    </row>
    <row r="648" spans="2:3">
      <c r="B648">
        <v>19.600000000000001</v>
      </c>
      <c r="C648">
        <v>95.25</v>
      </c>
    </row>
    <row r="649" spans="2:3">
      <c r="B649">
        <v>59.55</v>
      </c>
      <c r="C649">
        <v>35.049999999999997</v>
      </c>
    </row>
    <row r="650" spans="2:3">
      <c r="B650">
        <v>92.55</v>
      </c>
      <c r="C650">
        <v>91.85</v>
      </c>
    </row>
    <row r="651" spans="2:3">
      <c r="B651">
        <v>49.2</v>
      </c>
      <c r="C651">
        <v>96</v>
      </c>
    </row>
    <row r="652" spans="2:3">
      <c r="B652">
        <v>67.45</v>
      </c>
      <c r="C652">
        <v>41.9</v>
      </c>
    </row>
    <row r="653" spans="2:3">
      <c r="B653">
        <v>55.3</v>
      </c>
      <c r="C653">
        <v>91.7</v>
      </c>
    </row>
    <row r="654" spans="2:3">
      <c r="B654">
        <v>88.95</v>
      </c>
      <c r="C654">
        <v>100.6</v>
      </c>
    </row>
    <row r="655" spans="2:3">
      <c r="B655">
        <v>116</v>
      </c>
      <c r="C655">
        <v>74.3</v>
      </c>
    </row>
    <row r="656" spans="2:3">
      <c r="B656">
        <v>75.349999999999994</v>
      </c>
      <c r="C656">
        <v>95.05</v>
      </c>
    </row>
    <row r="657" spans="2:3">
      <c r="B657">
        <v>91.15</v>
      </c>
      <c r="C657">
        <v>75.55</v>
      </c>
    </row>
    <row r="658" spans="2:3">
      <c r="B658">
        <v>97.65</v>
      </c>
      <c r="C658">
        <v>25.8</v>
      </c>
    </row>
    <row r="659" spans="2:3">
      <c r="B659">
        <v>26.2</v>
      </c>
      <c r="C659">
        <v>85.35</v>
      </c>
    </row>
    <row r="660" spans="2:3">
      <c r="B660">
        <v>50.95</v>
      </c>
      <c r="C660">
        <v>95.25</v>
      </c>
    </row>
    <row r="661" spans="2:3">
      <c r="B661">
        <v>45.05</v>
      </c>
      <c r="C661">
        <v>74.400000000000006</v>
      </c>
    </row>
    <row r="662" spans="2:3">
      <c r="B662">
        <v>110.2</v>
      </c>
      <c r="C662">
        <v>30.4</v>
      </c>
    </row>
    <row r="663" spans="2:3">
      <c r="B663">
        <v>91.8</v>
      </c>
      <c r="C663">
        <v>89.05</v>
      </c>
    </row>
    <row r="664" spans="2:3">
      <c r="B664">
        <v>100.4</v>
      </c>
      <c r="C664">
        <v>55.8</v>
      </c>
    </row>
    <row r="665" spans="2:3">
      <c r="B665">
        <v>96.75</v>
      </c>
      <c r="C665">
        <v>95</v>
      </c>
    </row>
    <row r="666" spans="2:3">
      <c r="B666">
        <v>20</v>
      </c>
      <c r="C666">
        <v>100.2</v>
      </c>
    </row>
    <row r="667" spans="2:3">
      <c r="B667">
        <v>59.95</v>
      </c>
      <c r="C667">
        <v>89.5</v>
      </c>
    </row>
    <row r="668" spans="2:3">
      <c r="B668">
        <v>85.35</v>
      </c>
      <c r="C668">
        <v>75.75</v>
      </c>
    </row>
    <row r="669" spans="2:3">
      <c r="B669">
        <v>86.8</v>
      </c>
      <c r="C669">
        <v>30.2</v>
      </c>
    </row>
    <row r="670" spans="2:3">
      <c r="B670">
        <v>54.1</v>
      </c>
      <c r="C670">
        <v>80.650000000000006</v>
      </c>
    </row>
    <row r="671" spans="2:3">
      <c r="B671">
        <v>84.35</v>
      </c>
      <c r="C671">
        <v>87.25</v>
      </c>
    </row>
    <row r="672" spans="2:3">
      <c r="B672">
        <v>34.200000000000003</v>
      </c>
      <c r="C672">
        <v>83.9</v>
      </c>
    </row>
    <row r="673" spans="2:3">
      <c r="B673">
        <v>90.15</v>
      </c>
      <c r="C673">
        <v>110.15</v>
      </c>
    </row>
    <row r="674" spans="2:3">
      <c r="B674">
        <v>79.849999999999994</v>
      </c>
      <c r="C674">
        <v>98.25</v>
      </c>
    </row>
    <row r="675" spans="2:3">
      <c r="B675">
        <v>58.75</v>
      </c>
      <c r="C675">
        <v>49.4</v>
      </c>
    </row>
    <row r="676" spans="2:3">
      <c r="B676">
        <v>115.1</v>
      </c>
      <c r="C676">
        <v>54.75</v>
      </c>
    </row>
    <row r="677" spans="2:3">
      <c r="B677">
        <v>25.4</v>
      </c>
      <c r="C677">
        <v>89.95</v>
      </c>
    </row>
    <row r="678" spans="2:3">
      <c r="B678">
        <v>30.85</v>
      </c>
      <c r="C678">
        <v>110.35</v>
      </c>
    </row>
    <row r="679" spans="2:3">
      <c r="B679">
        <v>78.900000000000006</v>
      </c>
      <c r="C679">
        <v>90</v>
      </c>
    </row>
    <row r="680" spans="2:3">
      <c r="B680">
        <v>19.95</v>
      </c>
      <c r="C680">
        <v>108.6</v>
      </c>
    </row>
    <row r="681" spans="2:3">
      <c r="B681">
        <v>36</v>
      </c>
      <c r="C681">
        <v>76.650000000000006</v>
      </c>
    </row>
    <row r="682" spans="2:3">
      <c r="B682">
        <v>69.75</v>
      </c>
      <c r="C682">
        <v>49.55</v>
      </c>
    </row>
    <row r="683" spans="2:3">
      <c r="B683">
        <v>19.600000000000001</v>
      </c>
      <c r="C683">
        <v>106.55</v>
      </c>
    </row>
    <row r="684" spans="2:3">
      <c r="B684">
        <v>59.4</v>
      </c>
      <c r="C684">
        <v>74.150000000000006</v>
      </c>
    </row>
    <row r="685" spans="2:3">
      <c r="B685">
        <v>35.65</v>
      </c>
      <c r="C685">
        <v>44.15</v>
      </c>
    </row>
    <row r="686" spans="2:3">
      <c r="B686">
        <v>25.4</v>
      </c>
      <c r="C686">
        <v>50.85</v>
      </c>
    </row>
    <row r="687" spans="2:3">
      <c r="B687">
        <v>95.1</v>
      </c>
      <c r="C687">
        <v>108.75</v>
      </c>
    </row>
    <row r="688" spans="2:3">
      <c r="B688">
        <v>113.65</v>
      </c>
      <c r="C688">
        <v>100.2</v>
      </c>
    </row>
    <row r="689" spans="2:3">
      <c r="B689">
        <v>40.25</v>
      </c>
      <c r="C689">
        <v>45.75</v>
      </c>
    </row>
    <row r="690" spans="2:3">
      <c r="B690">
        <v>92.9</v>
      </c>
      <c r="C690">
        <v>109.25</v>
      </c>
    </row>
    <row r="691" spans="2:3">
      <c r="B691">
        <v>109.75</v>
      </c>
      <c r="C691">
        <v>20.55</v>
      </c>
    </row>
    <row r="692" spans="2:3">
      <c r="B692">
        <v>36.1</v>
      </c>
      <c r="C692">
        <v>105.3</v>
      </c>
    </row>
    <row r="693" spans="2:3">
      <c r="B693">
        <v>115.55</v>
      </c>
      <c r="C693">
        <v>65.45</v>
      </c>
    </row>
    <row r="694" spans="2:3">
      <c r="B694">
        <v>66.400000000000006</v>
      </c>
      <c r="C694">
        <v>70.45</v>
      </c>
    </row>
    <row r="695" spans="2:3">
      <c r="B695">
        <v>25.6</v>
      </c>
      <c r="C695">
        <v>69.849999999999994</v>
      </c>
    </row>
    <row r="696" spans="2:3">
      <c r="B696">
        <v>19.75</v>
      </c>
      <c r="C696">
        <v>86.2</v>
      </c>
    </row>
    <row r="697" spans="2:3">
      <c r="B697">
        <v>65.5</v>
      </c>
      <c r="C697">
        <v>79.400000000000006</v>
      </c>
    </row>
    <row r="698" spans="2:3">
      <c r="B698">
        <v>19.7</v>
      </c>
      <c r="C698">
        <v>46</v>
      </c>
    </row>
    <row r="699" spans="2:3">
      <c r="B699">
        <v>89.35</v>
      </c>
      <c r="C699">
        <v>53.95</v>
      </c>
    </row>
    <row r="700" spans="2:3">
      <c r="B700">
        <v>64.650000000000006</v>
      </c>
      <c r="C700">
        <v>96.05</v>
      </c>
    </row>
    <row r="701" spans="2:3">
      <c r="B701">
        <v>61.2</v>
      </c>
      <c r="C701">
        <v>82.35</v>
      </c>
    </row>
    <row r="702" spans="2:3">
      <c r="B702">
        <v>59.3</v>
      </c>
      <c r="C702">
        <v>73.55</v>
      </c>
    </row>
    <row r="703" spans="2:3">
      <c r="B703">
        <v>79.599999999999994</v>
      </c>
      <c r="C703">
        <v>85.45</v>
      </c>
    </row>
    <row r="704" spans="2:3">
      <c r="B704">
        <v>94.05</v>
      </c>
      <c r="C704">
        <v>51</v>
      </c>
    </row>
    <row r="705" spans="2:3">
      <c r="B705">
        <v>49.7</v>
      </c>
      <c r="C705">
        <v>113.15</v>
      </c>
    </row>
    <row r="706" spans="2:3">
      <c r="B706">
        <v>109.4</v>
      </c>
      <c r="C706">
        <v>20.6</v>
      </c>
    </row>
    <row r="707" spans="2:3">
      <c r="B707">
        <v>89.1</v>
      </c>
      <c r="C707">
        <v>70.150000000000006</v>
      </c>
    </row>
    <row r="708" spans="2:3">
      <c r="B708">
        <v>93.05</v>
      </c>
      <c r="C708">
        <v>55.65</v>
      </c>
    </row>
    <row r="709" spans="2:3">
      <c r="B709">
        <v>73.55</v>
      </c>
      <c r="C709">
        <v>106.95</v>
      </c>
    </row>
    <row r="710" spans="2:3">
      <c r="B710">
        <v>50.4</v>
      </c>
      <c r="C710">
        <v>56.65</v>
      </c>
    </row>
    <row r="711" spans="2:3">
      <c r="B711">
        <v>18.95</v>
      </c>
      <c r="C711">
        <v>111.25</v>
      </c>
    </row>
    <row r="712" spans="2:3">
      <c r="B712">
        <v>114.05</v>
      </c>
      <c r="C712">
        <v>19.350000000000001</v>
      </c>
    </row>
    <row r="713" spans="2:3">
      <c r="B713">
        <v>74.2</v>
      </c>
      <c r="C713">
        <v>110.85</v>
      </c>
    </row>
    <row r="714" spans="2:3">
      <c r="B714">
        <v>115.8</v>
      </c>
      <c r="C714">
        <v>55.1</v>
      </c>
    </row>
    <row r="715" spans="2:3">
      <c r="B715">
        <v>74</v>
      </c>
      <c r="C715">
        <v>18.850000000000001</v>
      </c>
    </row>
    <row r="716" spans="2:3">
      <c r="B716">
        <v>70.349999999999994</v>
      </c>
      <c r="C716">
        <v>74.650000000000006</v>
      </c>
    </row>
    <row r="717" spans="2:3">
      <c r="B717">
        <v>91.05</v>
      </c>
      <c r="C717">
        <v>20.100000000000001</v>
      </c>
    </row>
    <row r="718" spans="2:3">
      <c r="B718">
        <v>69.95</v>
      </c>
      <c r="C718">
        <v>69.900000000000006</v>
      </c>
    </row>
    <row r="719" spans="2:3">
      <c r="B719">
        <v>53.6</v>
      </c>
      <c r="C719">
        <v>101.4</v>
      </c>
    </row>
    <row r="720" spans="2:3">
      <c r="B720">
        <v>20.149999999999999</v>
      </c>
      <c r="C720">
        <v>62.05</v>
      </c>
    </row>
    <row r="721" spans="2:3">
      <c r="B721">
        <v>25.55</v>
      </c>
      <c r="C721">
        <v>60.4</v>
      </c>
    </row>
    <row r="722" spans="2:3">
      <c r="B722">
        <v>97.7</v>
      </c>
      <c r="C722">
        <v>45.3</v>
      </c>
    </row>
    <row r="723" spans="2:3">
      <c r="B723">
        <v>108.25</v>
      </c>
      <c r="C723">
        <v>30.75</v>
      </c>
    </row>
    <row r="724" spans="2:3">
      <c r="B724">
        <v>84.8</v>
      </c>
      <c r="C724">
        <v>85.45</v>
      </c>
    </row>
    <row r="725" spans="2:3">
      <c r="B725">
        <v>34</v>
      </c>
      <c r="C725">
        <v>75.2</v>
      </c>
    </row>
    <row r="726" spans="2:3">
      <c r="B726">
        <v>19.350000000000001</v>
      </c>
      <c r="C726">
        <v>105.25</v>
      </c>
    </row>
    <row r="727" spans="2:3">
      <c r="B727">
        <v>19.350000000000001</v>
      </c>
    </row>
    <row r="728" spans="2:3">
      <c r="B728">
        <v>45.9</v>
      </c>
    </row>
    <row r="729" spans="2:3">
      <c r="B729">
        <v>90.1</v>
      </c>
    </row>
    <row r="730" spans="2:3">
      <c r="B730">
        <v>59.75</v>
      </c>
    </row>
    <row r="731" spans="2:3">
      <c r="B731">
        <v>19.8</v>
      </c>
    </row>
    <row r="732" spans="2:3">
      <c r="B732">
        <v>38.9</v>
      </c>
    </row>
    <row r="733" spans="2:3">
      <c r="B733">
        <v>99.7</v>
      </c>
    </row>
    <row r="734" spans="2:3">
      <c r="B734">
        <v>19</v>
      </c>
    </row>
    <row r="735" spans="2:3">
      <c r="B735">
        <v>110.1</v>
      </c>
    </row>
    <row r="736" spans="2:3">
      <c r="B736">
        <v>20.75</v>
      </c>
    </row>
    <row r="737" spans="2:2">
      <c r="B737">
        <v>91.7</v>
      </c>
    </row>
    <row r="738" spans="2:2">
      <c r="B738">
        <v>36.15</v>
      </c>
    </row>
    <row r="739" spans="2:2">
      <c r="B739">
        <v>19.75</v>
      </c>
    </row>
    <row r="740" spans="2:2">
      <c r="B740">
        <v>19.2</v>
      </c>
    </row>
    <row r="741" spans="2:2">
      <c r="B741">
        <v>45.05</v>
      </c>
    </row>
    <row r="742" spans="2:2">
      <c r="B742">
        <v>105.75</v>
      </c>
    </row>
    <row r="743" spans="2:2">
      <c r="B743">
        <v>25.15</v>
      </c>
    </row>
    <row r="744" spans="2:2">
      <c r="B744">
        <v>54.65</v>
      </c>
    </row>
    <row r="745" spans="2:2">
      <c r="B745">
        <v>74.8</v>
      </c>
    </row>
    <row r="746" spans="2:2">
      <c r="B746">
        <v>70.400000000000006</v>
      </c>
    </row>
    <row r="747" spans="2:2">
      <c r="B747">
        <v>84.6</v>
      </c>
    </row>
    <row r="748" spans="2:2">
      <c r="B748">
        <v>61.75</v>
      </c>
    </row>
    <row r="749" spans="2:2">
      <c r="B749">
        <v>104</v>
      </c>
    </row>
    <row r="750" spans="2:2">
      <c r="B750">
        <v>45.25</v>
      </c>
    </row>
    <row r="751" spans="2:2">
      <c r="B751">
        <v>75.349999999999994</v>
      </c>
    </row>
    <row r="752" spans="2:2">
      <c r="B752">
        <v>102.85</v>
      </c>
    </row>
    <row r="753" spans="2:2">
      <c r="B753">
        <v>99</v>
      </c>
    </row>
    <row r="754" spans="2:2">
      <c r="B754">
        <v>100.65</v>
      </c>
    </row>
    <row r="755" spans="2:2">
      <c r="B755">
        <v>19.600000000000001</v>
      </c>
    </row>
    <row r="756" spans="2:2">
      <c r="B756">
        <v>90.4</v>
      </c>
    </row>
    <row r="757" spans="2:2">
      <c r="B757">
        <v>55</v>
      </c>
    </row>
    <row r="758" spans="2:2">
      <c r="B758">
        <v>79.05</v>
      </c>
    </row>
    <row r="759" spans="2:2">
      <c r="B759">
        <v>50.6</v>
      </c>
    </row>
    <row r="760" spans="2:2">
      <c r="B760">
        <v>65</v>
      </c>
    </row>
    <row r="761" spans="2:2">
      <c r="B761">
        <v>67.650000000000006</v>
      </c>
    </row>
    <row r="762" spans="2:2">
      <c r="B762">
        <v>68.8</v>
      </c>
    </row>
    <row r="763" spans="2:2">
      <c r="B763">
        <v>53.1</v>
      </c>
    </row>
    <row r="764" spans="2:2">
      <c r="B764">
        <v>93</v>
      </c>
    </row>
    <row r="765" spans="2:2">
      <c r="B765">
        <v>43.8</v>
      </c>
    </row>
    <row r="766" spans="2:2">
      <c r="B766">
        <v>61.4</v>
      </c>
    </row>
    <row r="767" spans="2:2">
      <c r="B767">
        <v>19.3</v>
      </c>
    </row>
    <row r="768" spans="2:2">
      <c r="B768">
        <v>25.95</v>
      </c>
    </row>
    <row r="769" spans="2:2">
      <c r="B769">
        <v>68.25</v>
      </c>
    </row>
    <row r="770" spans="2:2">
      <c r="B770">
        <v>78.95</v>
      </c>
    </row>
    <row r="771" spans="2:2">
      <c r="B771">
        <v>20.149999999999999</v>
      </c>
    </row>
    <row r="772" spans="2:2">
      <c r="B772">
        <v>83.8</v>
      </c>
    </row>
    <row r="773" spans="2:2">
      <c r="B773">
        <v>20.65</v>
      </c>
    </row>
    <row r="774" spans="2:2">
      <c r="B774">
        <v>59.45</v>
      </c>
    </row>
    <row r="775" spans="2:2">
      <c r="B775">
        <v>64.349999999999994</v>
      </c>
    </row>
    <row r="776" spans="2:2">
      <c r="B776">
        <v>64.2</v>
      </c>
    </row>
    <row r="777" spans="2:2">
      <c r="B777">
        <v>103.15</v>
      </c>
    </row>
    <row r="778" spans="2:2">
      <c r="B778">
        <v>69.349999999999994</v>
      </c>
    </row>
    <row r="779" spans="2:2">
      <c r="B779">
        <v>116.55</v>
      </c>
    </row>
    <row r="780" spans="2:2">
      <c r="B780">
        <v>19.55</v>
      </c>
    </row>
    <row r="781" spans="2:2">
      <c r="B781">
        <v>80.45</v>
      </c>
    </row>
    <row r="782" spans="2:2">
      <c r="B782">
        <v>91.5</v>
      </c>
    </row>
    <row r="783" spans="2:2">
      <c r="B783">
        <v>60.95</v>
      </c>
    </row>
    <row r="784" spans="2:2">
      <c r="B784">
        <v>74.8</v>
      </c>
    </row>
    <row r="785" spans="2:2">
      <c r="B785">
        <v>54.75</v>
      </c>
    </row>
    <row r="786" spans="2:2">
      <c r="B786">
        <v>81.650000000000006</v>
      </c>
    </row>
    <row r="787" spans="2:2">
      <c r="B787">
        <v>95.15</v>
      </c>
    </row>
    <row r="788" spans="2:2">
      <c r="B788">
        <v>84.5</v>
      </c>
    </row>
    <row r="789" spans="2:2">
      <c r="B789">
        <v>117.15</v>
      </c>
    </row>
    <row r="790" spans="2:2">
      <c r="B790">
        <v>84.95</v>
      </c>
    </row>
    <row r="791" spans="2:2">
      <c r="B791">
        <v>20.350000000000001</v>
      </c>
    </row>
    <row r="792" spans="2:2">
      <c r="B792">
        <v>26.1</v>
      </c>
    </row>
    <row r="793" spans="2:2">
      <c r="B793">
        <v>19.649999999999999</v>
      </c>
    </row>
    <row r="794" spans="2:2">
      <c r="B794">
        <v>97.75</v>
      </c>
    </row>
    <row r="795" spans="2:2">
      <c r="B795">
        <v>63.9</v>
      </c>
    </row>
    <row r="796" spans="2:2">
      <c r="B796">
        <v>88.7</v>
      </c>
    </row>
    <row r="797" spans="2:2">
      <c r="B797">
        <v>80.650000000000006</v>
      </c>
    </row>
    <row r="798" spans="2:2">
      <c r="B798">
        <v>57.95</v>
      </c>
    </row>
    <row r="799" spans="2:2">
      <c r="B799">
        <v>79.7</v>
      </c>
    </row>
    <row r="800" spans="2:2">
      <c r="B800">
        <v>115.8</v>
      </c>
    </row>
    <row r="801" spans="2:2">
      <c r="B801">
        <v>20</v>
      </c>
    </row>
    <row r="802" spans="2:2">
      <c r="B802">
        <v>84.7</v>
      </c>
    </row>
    <row r="803" spans="2:2">
      <c r="B803">
        <v>24.9</v>
      </c>
    </row>
    <row r="804" spans="2:2">
      <c r="B804">
        <v>20.05</v>
      </c>
    </row>
    <row r="805" spans="2:2">
      <c r="B805">
        <v>45.35</v>
      </c>
    </row>
    <row r="806" spans="2:2">
      <c r="B806">
        <v>54.35</v>
      </c>
    </row>
    <row r="807" spans="2:2">
      <c r="B807">
        <v>43.05</v>
      </c>
    </row>
    <row r="808" spans="2:2">
      <c r="B808">
        <v>84</v>
      </c>
    </row>
    <row r="809" spans="2:2">
      <c r="B809">
        <v>76.25</v>
      </c>
    </row>
    <row r="810" spans="2:2">
      <c r="B810">
        <v>20.100000000000001</v>
      </c>
    </row>
    <row r="811" spans="2:2">
      <c r="B811">
        <v>19.850000000000001</v>
      </c>
    </row>
    <row r="812" spans="2:2">
      <c r="B812">
        <v>93.4</v>
      </c>
    </row>
    <row r="813" spans="2:2">
      <c r="B813">
        <v>19.3</v>
      </c>
    </row>
    <row r="814" spans="2:2">
      <c r="B814">
        <v>65.150000000000006</v>
      </c>
    </row>
    <row r="815" spans="2:2">
      <c r="B815">
        <v>92</v>
      </c>
    </row>
    <row r="816" spans="2:2">
      <c r="B816">
        <v>98.55</v>
      </c>
    </row>
    <row r="817" spans="2:2">
      <c r="B817">
        <v>94.5</v>
      </c>
    </row>
    <row r="818" spans="2:2">
      <c r="B818">
        <v>19.2</v>
      </c>
    </row>
    <row r="819" spans="2:2">
      <c r="B819">
        <v>72.099999999999994</v>
      </c>
    </row>
    <row r="820" spans="2:2">
      <c r="B820">
        <v>92</v>
      </c>
    </row>
    <row r="821" spans="2:2">
      <c r="B821">
        <v>24.85</v>
      </c>
    </row>
    <row r="822" spans="2:2">
      <c r="B822">
        <v>89.8</v>
      </c>
    </row>
    <row r="823" spans="2:2">
      <c r="B823">
        <v>59.9</v>
      </c>
    </row>
    <row r="824" spans="2:2">
      <c r="B824">
        <v>95.85</v>
      </c>
    </row>
    <row r="825" spans="2:2">
      <c r="B825">
        <v>19.649999999999999</v>
      </c>
    </row>
    <row r="826" spans="2:2">
      <c r="B826">
        <v>60</v>
      </c>
    </row>
    <row r="827" spans="2:2">
      <c r="B827">
        <v>82.65</v>
      </c>
    </row>
    <row r="828" spans="2:2">
      <c r="B828">
        <v>55.25</v>
      </c>
    </row>
    <row r="829" spans="2:2">
      <c r="B829">
        <v>30.75</v>
      </c>
    </row>
    <row r="830" spans="2:2">
      <c r="B830">
        <v>50.15</v>
      </c>
    </row>
    <row r="831" spans="2:2">
      <c r="B831">
        <v>29.45</v>
      </c>
    </row>
    <row r="832" spans="2:2">
      <c r="B832">
        <v>86.1</v>
      </c>
    </row>
    <row r="833" spans="2:2">
      <c r="B833">
        <v>20.350000000000001</v>
      </c>
    </row>
    <row r="834" spans="2:2">
      <c r="B834">
        <v>26.1</v>
      </c>
    </row>
    <row r="835" spans="2:2">
      <c r="B835">
        <v>41.1</v>
      </c>
    </row>
    <row r="836" spans="2:2">
      <c r="B836">
        <v>94.6</v>
      </c>
    </row>
    <row r="837" spans="2:2">
      <c r="B837">
        <v>115.8</v>
      </c>
    </row>
    <row r="838" spans="2:2">
      <c r="B838">
        <v>50.3</v>
      </c>
    </row>
    <row r="839" spans="2:2">
      <c r="B839">
        <v>105.1</v>
      </c>
    </row>
    <row r="840" spans="2:2">
      <c r="B840">
        <v>79.849999999999994</v>
      </c>
    </row>
    <row r="841" spans="2:2">
      <c r="B841">
        <v>71.099999999999994</v>
      </c>
    </row>
    <row r="842" spans="2:2">
      <c r="B842">
        <v>19.55</v>
      </c>
    </row>
    <row r="843" spans="2:2">
      <c r="B843">
        <v>103.95</v>
      </c>
    </row>
    <row r="844" spans="2:2">
      <c r="B844">
        <v>109.25</v>
      </c>
    </row>
    <row r="845" spans="2:2">
      <c r="B845">
        <v>70.05</v>
      </c>
    </row>
    <row r="846" spans="2:2">
      <c r="B846">
        <v>29.8</v>
      </c>
    </row>
    <row r="847" spans="2:2">
      <c r="B847">
        <v>54.65</v>
      </c>
    </row>
    <row r="848" spans="2:2">
      <c r="B848">
        <v>19.7</v>
      </c>
    </row>
    <row r="849" spans="2:2">
      <c r="B849">
        <v>78.95</v>
      </c>
    </row>
    <row r="850" spans="2:2">
      <c r="B850">
        <v>87.55</v>
      </c>
    </row>
    <row r="851" spans="2:2">
      <c r="B851">
        <v>75.25</v>
      </c>
    </row>
    <row r="852" spans="2:2">
      <c r="B852">
        <v>89.15</v>
      </c>
    </row>
    <row r="853" spans="2:2">
      <c r="B853">
        <v>74.099999999999994</v>
      </c>
    </row>
    <row r="854" spans="2:2">
      <c r="B854">
        <v>19.55</v>
      </c>
    </row>
    <row r="855" spans="2:2">
      <c r="B855">
        <v>51.25</v>
      </c>
    </row>
    <row r="856" spans="2:2">
      <c r="B856">
        <v>85.5</v>
      </c>
    </row>
    <row r="857" spans="2:2">
      <c r="B857">
        <v>70.95</v>
      </c>
    </row>
    <row r="858" spans="2:2">
      <c r="B858">
        <v>84.8</v>
      </c>
    </row>
    <row r="859" spans="2:2">
      <c r="B859">
        <v>92.2</v>
      </c>
    </row>
    <row r="860" spans="2:2">
      <c r="B860">
        <v>18.8</v>
      </c>
    </row>
    <row r="861" spans="2:2">
      <c r="B861">
        <v>19.75</v>
      </c>
    </row>
    <row r="862" spans="2:2">
      <c r="B862">
        <v>84.15</v>
      </c>
    </row>
    <row r="863" spans="2:2">
      <c r="B863">
        <v>97.1</v>
      </c>
    </row>
    <row r="864" spans="2:2">
      <c r="B864">
        <v>20.55</v>
      </c>
    </row>
    <row r="865" spans="2:2">
      <c r="B865">
        <v>69.2</v>
      </c>
    </row>
    <row r="866" spans="2:2">
      <c r="B866">
        <v>19.3</v>
      </c>
    </row>
    <row r="867" spans="2:2">
      <c r="B867">
        <v>71.3</v>
      </c>
    </row>
    <row r="868" spans="2:2">
      <c r="B868">
        <v>84.9</v>
      </c>
    </row>
    <row r="869" spans="2:2">
      <c r="B869">
        <v>40.65</v>
      </c>
    </row>
    <row r="870" spans="2:2">
      <c r="B870">
        <v>79.8</v>
      </c>
    </row>
    <row r="871" spans="2:2">
      <c r="B871">
        <v>20.75</v>
      </c>
    </row>
    <row r="872" spans="2:2">
      <c r="B872">
        <v>106.7</v>
      </c>
    </row>
    <row r="873" spans="2:2">
      <c r="B873">
        <v>54.6</v>
      </c>
    </row>
    <row r="874" spans="2:2">
      <c r="B874">
        <v>99.25</v>
      </c>
    </row>
    <row r="875" spans="2:2">
      <c r="B875">
        <v>20.3</v>
      </c>
    </row>
    <row r="876" spans="2:2">
      <c r="B876">
        <v>99.95</v>
      </c>
    </row>
    <row r="877" spans="2:2">
      <c r="B877">
        <v>19.7</v>
      </c>
    </row>
    <row r="878" spans="2:2">
      <c r="B878">
        <v>68.25</v>
      </c>
    </row>
    <row r="879" spans="2:2">
      <c r="B879">
        <v>104.05</v>
      </c>
    </row>
    <row r="880" spans="2:2">
      <c r="B880">
        <v>97.2</v>
      </c>
    </row>
    <row r="881" spans="2:2">
      <c r="B881">
        <v>60.5</v>
      </c>
    </row>
    <row r="882" spans="2:2">
      <c r="B882">
        <v>54.15</v>
      </c>
    </row>
    <row r="883" spans="2:2">
      <c r="B883">
        <v>77.55</v>
      </c>
    </row>
    <row r="884" spans="2:2">
      <c r="B884">
        <v>53.15</v>
      </c>
    </row>
    <row r="885" spans="2:2">
      <c r="B885">
        <v>19.7</v>
      </c>
    </row>
    <row r="886" spans="2:2">
      <c r="B886">
        <v>20.3</v>
      </c>
    </row>
    <row r="887" spans="2:2">
      <c r="B887">
        <v>83.25</v>
      </c>
    </row>
    <row r="888" spans="2:2">
      <c r="B888">
        <v>79</v>
      </c>
    </row>
    <row r="889" spans="2:2">
      <c r="B889">
        <v>49.15</v>
      </c>
    </row>
    <row r="890" spans="2:2">
      <c r="B890">
        <v>20.05</v>
      </c>
    </row>
    <row r="891" spans="2:2">
      <c r="B891">
        <v>76.099999999999994</v>
      </c>
    </row>
    <row r="892" spans="2:2">
      <c r="B892">
        <v>44.3</v>
      </c>
    </row>
    <row r="893" spans="2:2">
      <c r="B893">
        <v>45.2</v>
      </c>
    </row>
    <row r="894" spans="2:2">
      <c r="B894">
        <v>51</v>
      </c>
    </row>
    <row r="895" spans="2:2">
      <c r="B895">
        <v>89.45</v>
      </c>
    </row>
    <row r="896" spans="2:2">
      <c r="B896">
        <v>86.7</v>
      </c>
    </row>
    <row r="897" spans="2:2">
      <c r="B897">
        <v>78.849999999999994</v>
      </c>
    </row>
    <row r="898" spans="2:2">
      <c r="B898">
        <v>20.2</v>
      </c>
    </row>
    <row r="899" spans="2:2">
      <c r="B899">
        <v>92</v>
      </c>
    </row>
    <row r="900" spans="2:2">
      <c r="B900">
        <v>19.2</v>
      </c>
    </row>
    <row r="901" spans="2:2">
      <c r="B901">
        <v>78.349999999999994</v>
      </c>
    </row>
    <row r="902" spans="2:2">
      <c r="B902">
        <v>19.7</v>
      </c>
    </row>
    <row r="903" spans="2:2">
      <c r="B903">
        <v>84.55</v>
      </c>
    </row>
    <row r="904" spans="2:2">
      <c r="B904">
        <v>85.45</v>
      </c>
    </row>
    <row r="905" spans="2:2">
      <c r="B905">
        <v>40.4</v>
      </c>
    </row>
    <row r="906" spans="2:2">
      <c r="B906">
        <v>20.25</v>
      </c>
    </row>
    <row r="907" spans="2:2">
      <c r="B907">
        <v>95.4</v>
      </c>
    </row>
    <row r="908" spans="2:2">
      <c r="B908">
        <v>70.8</v>
      </c>
    </row>
    <row r="909" spans="2:2">
      <c r="B909">
        <v>88</v>
      </c>
    </row>
    <row r="910" spans="2:2">
      <c r="B910">
        <v>60.25</v>
      </c>
    </row>
    <row r="911" spans="2:2">
      <c r="B911">
        <v>25.6</v>
      </c>
    </row>
    <row r="912" spans="2:2">
      <c r="B912">
        <v>19.399999999999999</v>
      </c>
    </row>
    <row r="913" spans="2:2">
      <c r="B913">
        <v>109.2</v>
      </c>
    </row>
    <row r="914" spans="2:2">
      <c r="B914">
        <v>115.5</v>
      </c>
    </row>
    <row r="915" spans="2:2">
      <c r="B915">
        <v>20</v>
      </c>
    </row>
    <row r="916" spans="2:2">
      <c r="B916">
        <v>44.35</v>
      </c>
    </row>
    <row r="917" spans="2:2">
      <c r="B917">
        <v>91.2</v>
      </c>
    </row>
    <row r="918" spans="2:2">
      <c r="B918">
        <v>87.1</v>
      </c>
    </row>
    <row r="919" spans="2:2">
      <c r="B919">
        <v>20.55</v>
      </c>
    </row>
    <row r="920" spans="2:2">
      <c r="B920">
        <v>84.4</v>
      </c>
    </row>
    <row r="921" spans="2:2">
      <c r="B921">
        <v>50.55</v>
      </c>
    </row>
    <row r="922" spans="2:2">
      <c r="B922">
        <v>65.849999999999994</v>
      </c>
    </row>
    <row r="923" spans="2:2">
      <c r="B923">
        <v>44.8</v>
      </c>
    </row>
    <row r="924" spans="2:2">
      <c r="B924">
        <v>93.35</v>
      </c>
    </row>
    <row r="925" spans="2:2">
      <c r="B925">
        <v>20.149999999999999</v>
      </c>
    </row>
    <row r="926" spans="2:2">
      <c r="B926">
        <v>99.9</v>
      </c>
    </row>
    <row r="927" spans="2:2">
      <c r="B927">
        <v>105.6</v>
      </c>
    </row>
    <row r="928" spans="2:2">
      <c r="B928">
        <v>115.6</v>
      </c>
    </row>
    <row r="929" spans="2:2">
      <c r="B929">
        <v>94.55</v>
      </c>
    </row>
    <row r="930" spans="2:2">
      <c r="B930">
        <v>73.8</v>
      </c>
    </row>
    <row r="931" spans="2:2">
      <c r="B931">
        <v>95.65</v>
      </c>
    </row>
    <row r="932" spans="2:2">
      <c r="B932">
        <v>49.3</v>
      </c>
    </row>
    <row r="933" spans="2:2">
      <c r="B933">
        <v>74.25</v>
      </c>
    </row>
    <row r="934" spans="2:2">
      <c r="B934">
        <v>19.5</v>
      </c>
    </row>
    <row r="935" spans="2:2">
      <c r="B935">
        <v>90.05</v>
      </c>
    </row>
    <row r="936" spans="2:2">
      <c r="B936">
        <v>103.75</v>
      </c>
    </row>
    <row r="937" spans="2:2">
      <c r="B937">
        <v>80.849999999999994</v>
      </c>
    </row>
    <row r="938" spans="2:2">
      <c r="B938">
        <v>19.25</v>
      </c>
    </row>
    <row r="939" spans="2:2">
      <c r="B939">
        <v>34.65</v>
      </c>
    </row>
    <row r="940" spans="2:2">
      <c r="B940">
        <v>34.4</v>
      </c>
    </row>
    <row r="941" spans="2:2">
      <c r="B941">
        <v>45.4</v>
      </c>
    </row>
    <row r="942" spans="2:2">
      <c r="B942">
        <v>25.1</v>
      </c>
    </row>
    <row r="943" spans="2:2">
      <c r="B943">
        <v>44.55</v>
      </c>
    </row>
    <row r="944" spans="2:2">
      <c r="B944">
        <v>38.9</v>
      </c>
    </row>
    <row r="945" spans="2:2">
      <c r="B945">
        <v>63.8</v>
      </c>
    </row>
    <row r="946" spans="2:2">
      <c r="B946">
        <v>20.2</v>
      </c>
    </row>
    <row r="947" spans="2:2">
      <c r="B947">
        <v>58.35</v>
      </c>
    </row>
    <row r="948" spans="2:2">
      <c r="B948">
        <v>24.95</v>
      </c>
    </row>
    <row r="949" spans="2:2">
      <c r="B949">
        <v>41.9</v>
      </c>
    </row>
    <row r="950" spans="2:2">
      <c r="B950">
        <v>64.650000000000006</v>
      </c>
    </row>
    <row r="951" spans="2:2">
      <c r="B951">
        <v>66.3</v>
      </c>
    </row>
    <row r="952" spans="2:2">
      <c r="B952">
        <v>35</v>
      </c>
    </row>
    <row r="953" spans="2:2">
      <c r="B953">
        <v>110.3</v>
      </c>
    </row>
    <row r="954" spans="2:2">
      <c r="B954">
        <v>49</v>
      </c>
    </row>
    <row r="955" spans="2:2">
      <c r="B955">
        <v>20.25</v>
      </c>
    </row>
    <row r="956" spans="2:2">
      <c r="B956">
        <v>95.8</v>
      </c>
    </row>
    <row r="957" spans="2:2">
      <c r="B957">
        <v>86.2</v>
      </c>
    </row>
    <row r="958" spans="2:2">
      <c r="B958">
        <v>55.7</v>
      </c>
    </row>
    <row r="959" spans="2:2">
      <c r="B959">
        <v>65.349999999999994</v>
      </c>
    </row>
    <row r="960" spans="2:2">
      <c r="B960">
        <v>95.65</v>
      </c>
    </row>
    <row r="961" spans="2:2">
      <c r="B961">
        <v>99.15</v>
      </c>
    </row>
    <row r="962" spans="2:2">
      <c r="B962">
        <v>64.150000000000006</v>
      </c>
    </row>
    <row r="963" spans="2:2">
      <c r="B963">
        <v>20.2</v>
      </c>
    </row>
    <row r="964" spans="2:2">
      <c r="B964">
        <v>53.95</v>
      </c>
    </row>
    <row r="965" spans="2:2">
      <c r="B965">
        <v>85.8</v>
      </c>
    </row>
    <row r="966" spans="2:2">
      <c r="B966">
        <v>99</v>
      </c>
    </row>
    <row r="967" spans="2:2">
      <c r="B967">
        <v>48.6</v>
      </c>
    </row>
    <row r="968" spans="2:2">
      <c r="B968">
        <v>19.850000000000001</v>
      </c>
    </row>
    <row r="969" spans="2:2">
      <c r="B969">
        <v>88.15</v>
      </c>
    </row>
    <row r="970" spans="2:2">
      <c r="B970">
        <v>99.15</v>
      </c>
    </row>
    <row r="971" spans="2:2">
      <c r="B971">
        <v>25.55</v>
      </c>
    </row>
    <row r="972" spans="2:2">
      <c r="B972">
        <v>89.3</v>
      </c>
    </row>
    <row r="973" spans="2:2">
      <c r="B973">
        <v>75.95</v>
      </c>
    </row>
    <row r="974" spans="2:2">
      <c r="B974">
        <v>55.7</v>
      </c>
    </row>
    <row r="975" spans="2:2">
      <c r="B975">
        <v>24.8</v>
      </c>
    </row>
    <row r="976" spans="2:2">
      <c r="B976">
        <v>26</v>
      </c>
    </row>
    <row r="977" spans="2:2">
      <c r="B977">
        <v>26.1</v>
      </c>
    </row>
    <row r="978" spans="2:2">
      <c r="B978">
        <v>63.7</v>
      </c>
    </row>
    <row r="979" spans="2:2">
      <c r="B979">
        <v>97.75</v>
      </c>
    </row>
    <row r="980" spans="2:2">
      <c r="B980">
        <v>66.7</v>
      </c>
    </row>
    <row r="981" spans="2:2">
      <c r="B981">
        <v>115.05</v>
      </c>
    </row>
    <row r="982" spans="2:2">
      <c r="B982">
        <v>41.35</v>
      </c>
    </row>
    <row r="983" spans="2:2">
      <c r="B983">
        <v>63.15</v>
      </c>
    </row>
    <row r="984" spans="2:2">
      <c r="B984">
        <v>84.45</v>
      </c>
    </row>
    <row r="985" spans="2:2">
      <c r="B985">
        <v>20.9</v>
      </c>
    </row>
    <row r="986" spans="2:2">
      <c r="B986">
        <v>77.75</v>
      </c>
    </row>
    <row r="987" spans="2:2">
      <c r="B987">
        <v>75.75</v>
      </c>
    </row>
    <row r="988" spans="2:2">
      <c r="B988">
        <v>69.95</v>
      </c>
    </row>
    <row r="989" spans="2:2">
      <c r="B989">
        <v>76</v>
      </c>
    </row>
    <row r="990" spans="2:2">
      <c r="B990">
        <v>103.1</v>
      </c>
    </row>
    <row r="991" spans="2:2">
      <c r="B991">
        <v>89</v>
      </c>
    </row>
    <row r="992" spans="2:2">
      <c r="B992">
        <v>19.899999999999999</v>
      </c>
    </row>
    <row r="993" spans="2:2">
      <c r="B993">
        <v>56.75</v>
      </c>
    </row>
    <row r="994" spans="2:2">
      <c r="B994">
        <v>20.100000000000001</v>
      </c>
    </row>
    <row r="995" spans="2:2">
      <c r="B995">
        <v>50</v>
      </c>
    </row>
    <row r="996" spans="2:2">
      <c r="B996">
        <v>84.6</v>
      </c>
    </row>
    <row r="997" spans="2:2">
      <c r="B997">
        <v>80.2</v>
      </c>
    </row>
    <row r="998" spans="2:2">
      <c r="B998">
        <v>20</v>
      </c>
    </row>
    <row r="999" spans="2:2">
      <c r="B999">
        <v>26.5</v>
      </c>
    </row>
    <row r="1000" spans="2:2">
      <c r="B1000">
        <v>49.7</v>
      </c>
    </row>
    <row r="1001" spans="2:2">
      <c r="B1001">
        <v>24.75</v>
      </c>
    </row>
    <row r="1002" spans="2:2">
      <c r="B1002">
        <v>20.2</v>
      </c>
    </row>
    <row r="1003" spans="2:2">
      <c r="B1003">
        <v>19.600000000000001</v>
      </c>
    </row>
    <row r="1004" spans="2:2">
      <c r="B1004">
        <v>19.3</v>
      </c>
    </row>
    <row r="1005" spans="2:2">
      <c r="B1005">
        <v>111.3</v>
      </c>
    </row>
    <row r="1006" spans="2:2">
      <c r="B1006">
        <v>69.95</v>
      </c>
    </row>
    <row r="1007" spans="2:2">
      <c r="B1007">
        <v>113</v>
      </c>
    </row>
    <row r="1008" spans="2:2">
      <c r="B1008">
        <v>90.05</v>
      </c>
    </row>
    <row r="1009" spans="2:2">
      <c r="B1009">
        <v>72.599999999999994</v>
      </c>
    </row>
    <row r="1010" spans="2:2">
      <c r="B1010">
        <v>114.5</v>
      </c>
    </row>
    <row r="1011" spans="2:2">
      <c r="B1011">
        <v>53.6</v>
      </c>
    </row>
    <row r="1012" spans="2:2">
      <c r="B1012">
        <v>20</v>
      </c>
    </row>
    <row r="1013" spans="2:2">
      <c r="B1013">
        <v>19.55</v>
      </c>
    </row>
    <row r="1014" spans="2:2">
      <c r="B1014">
        <v>43.95</v>
      </c>
    </row>
    <row r="1015" spans="2:2">
      <c r="B1015">
        <v>61.8</v>
      </c>
    </row>
    <row r="1016" spans="2:2">
      <c r="B1016">
        <v>116.25</v>
      </c>
    </row>
    <row r="1017" spans="2:2">
      <c r="B1017">
        <v>69.349999999999994</v>
      </c>
    </row>
    <row r="1018" spans="2:2">
      <c r="B1018">
        <v>20.55</v>
      </c>
    </row>
    <row r="1019" spans="2:2">
      <c r="B1019">
        <v>99.65</v>
      </c>
    </row>
    <row r="1020" spans="2:2">
      <c r="B1020">
        <v>68.349999999999994</v>
      </c>
    </row>
    <row r="1021" spans="2:2">
      <c r="B1021">
        <v>105.2</v>
      </c>
    </row>
    <row r="1022" spans="2:2">
      <c r="B1022">
        <v>56.05</v>
      </c>
    </row>
    <row r="1023" spans="2:2">
      <c r="B1023">
        <v>48.9</v>
      </c>
    </row>
    <row r="1024" spans="2:2">
      <c r="B1024">
        <v>78.55</v>
      </c>
    </row>
    <row r="1025" spans="2:2">
      <c r="B1025">
        <v>101.75</v>
      </c>
    </row>
    <row r="1026" spans="2:2">
      <c r="B1026">
        <v>54.75</v>
      </c>
    </row>
    <row r="1027" spans="2:2">
      <c r="B1027">
        <v>57.55</v>
      </c>
    </row>
    <row r="1028" spans="2:2">
      <c r="B1028">
        <v>87.95</v>
      </c>
    </row>
    <row r="1029" spans="2:2">
      <c r="B1029">
        <v>52.5</v>
      </c>
    </row>
    <row r="1030" spans="2:2">
      <c r="B1030">
        <v>25.5</v>
      </c>
    </row>
    <row r="1031" spans="2:2">
      <c r="B1031">
        <v>59.55</v>
      </c>
    </row>
    <row r="1032" spans="2:2">
      <c r="B1032">
        <v>65.650000000000006</v>
      </c>
    </row>
    <row r="1033" spans="2:2">
      <c r="B1033">
        <v>19.8</v>
      </c>
    </row>
    <row r="1034" spans="2:2">
      <c r="B1034">
        <v>90.1</v>
      </c>
    </row>
    <row r="1035" spans="2:2">
      <c r="B1035">
        <v>65.099999999999994</v>
      </c>
    </row>
    <row r="1036" spans="2:2">
      <c r="B1036">
        <v>76.95</v>
      </c>
    </row>
    <row r="1037" spans="2:2">
      <c r="B1037">
        <v>25.35</v>
      </c>
    </row>
    <row r="1038" spans="2:2">
      <c r="B1038">
        <v>59.85</v>
      </c>
    </row>
    <row r="1039" spans="2:2">
      <c r="B1039">
        <v>20.5</v>
      </c>
    </row>
    <row r="1040" spans="2:2">
      <c r="B1040">
        <v>94.4</v>
      </c>
    </row>
    <row r="1041" spans="2:2">
      <c r="B1041">
        <v>20.149999999999999</v>
      </c>
    </row>
    <row r="1042" spans="2:2">
      <c r="B1042">
        <v>53.65</v>
      </c>
    </row>
    <row r="1043" spans="2:2">
      <c r="B1043">
        <v>19.05</v>
      </c>
    </row>
    <row r="1044" spans="2:2">
      <c r="B1044">
        <v>54.1</v>
      </c>
    </row>
    <row r="1045" spans="2:2">
      <c r="B1045">
        <v>36.1</v>
      </c>
    </row>
    <row r="1046" spans="2:2">
      <c r="B1046">
        <v>89.65</v>
      </c>
    </row>
    <row r="1047" spans="2:2">
      <c r="B1047">
        <v>84.05</v>
      </c>
    </row>
    <row r="1048" spans="2:2">
      <c r="B1048">
        <v>20.45</v>
      </c>
    </row>
    <row r="1049" spans="2:2">
      <c r="B1049">
        <v>101</v>
      </c>
    </row>
    <row r="1050" spans="2:2">
      <c r="B1050">
        <v>88</v>
      </c>
    </row>
    <row r="1051" spans="2:2">
      <c r="B1051">
        <v>19.3</v>
      </c>
    </row>
    <row r="1052" spans="2:2">
      <c r="B1052">
        <v>64.5</v>
      </c>
    </row>
    <row r="1053" spans="2:2">
      <c r="B1053">
        <v>65.849999999999994</v>
      </c>
    </row>
    <row r="1054" spans="2:2">
      <c r="B1054">
        <v>79.95</v>
      </c>
    </row>
    <row r="1055" spans="2:2">
      <c r="B1055">
        <v>50.2</v>
      </c>
    </row>
    <row r="1056" spans="2:2">
      <c r="B1056">
        <v>64.400000000000006</v>
      </c>
    </row>
    <row r="1057" spans="2:2">
      <c r="B1057">
        <v>100.6</v>
      </c>
    </row>
    <row r="1058" spans="2:2">
      <c r="B1058">
        <v>81.05</v>
      </c>
    </row>
    <row r="1059" spans="2:2">
      <c r="B1059">
        <v>19.45</v>
      </c>
    </row>
    <row r="1060" spans="2:2">
      <c r="B1060">
        <v>105.6</v>
      </c>
    </row>
    <row r="1061" spans="2:2">
      <c r="B1061">
        <v>35.5</v>
      </c>
    </row>
    <row r="1062" spans="2:2">
      <c r="B1062">
        <v>60.5</v>
      </c>
    </row>
    <row r="1063" spans="2:2">
      <c r="B1063">
        <v>20.25</v>
      </c>
    </row>
    <row r="1064" spans="2:2">
      <c r="B1064">
        <v>25.45</v>
      </c>
    </row>
    <row r="1065" spans="2:2">
      <c r="B1065">
        <v>75</v>
      </c>
    </row>
    <row r="1066" spans="2:2">
      <c r="B1066">
        <v>45.15</v>
      </c>
    </row>
    <row r="1067" spans="2:2">
      <c r="B1067">
        <v>63.55</v>
      </c>
    </row>
    <row r="1068" spans="2:2">
      <c r="B1068">
        <v>70.45</v>
      </c>
    </row>
    <row r="1069" spans="2:2">
      <c r="B1069">
        <v>85.5</v>
      </c>
    </row>
    <row r="1070" spans="2:2">
      <c r="B1070">
        <v>60</v>
      </c>
    </row>
    <row r="1071" spans="2:2">
      <c r="B1071">
        <v>20.55</v>
      </c>
    </row>
    <row r="1072" spans="2:2">
      <c r="B1072">
        <v>53.7</v>
      </c>
    </row>
    <row r="1073" spans="2:2">
      <c r="B1073">
        <v>93.7</v>
      </c>
    </row>
    <row r="1074" spans="2:2">
      <c r="B1074">
        <v>64.349999999999994</v>
      </c>
    </row>
    <row r="1075" spans="2:2">
      <c r="B1075">
        <v>90.15</v>
      </c>
    </row>
    <row r="1076" spans="2:2">
      <c r="B1076">
        <v>83.45</v>
      </c>
    </row>
    <row r="1077" spans="2:2">
      <c r="B1077">
        <v>94.8</v>
      </c>
    </row>
    <row r="1078" spans="2:2">
      <c r="B1078">
        <v>64.05</v>
      </c>
    </row>
    <row r="1079" spans="2:2">
      <c r="B1079">
        <v>58.95</v>
      </c>
    </row>
    <row r="1080" spans="2:2">
      <c r="B1080">
        <v>77.900000000000006</v>
      </c>
    </row>
    <row r="1081" spans="2:2">
      <c r="B1081">
        <v>44.85</v>
      </c>
    </row>
    <row r="1082" spans="2:2">
      <c r="B1082">
        <v>83.85</v>
      </c>
    </row>
    <row r="1083" spans="2:2">
      <c r="B1083">
        <v>19.649999999999999</v>
      </c>
    </row>
    <row r="1084" spans="2:2">
      <c r="B1084">
        <v>19.350000000000001</v>
      </c>
    </row>
    <row r="1085" spans="2:2">
      <c r="B1085">
        <v>64.900000000000006</v>
      </c>
    </row>
    <row r="1086" spans="2:2">
      <c r="B1086">
        <v>66.5</v>
      </c>
    </row>
    <row r="1087" spans="2:2">
      <c r="B1087">
        <v>90.35</v>
      </c>
    </row>
    <row r="1088" spans="2:2">
      <c r="B1088">
        <v>106.8</v>
      </c>
    </row>
    <row r="1089" spans="2:2">
      <c r="B1089">
        <v>61.35</v>
      </c>
    </row>
    <row r="1090" spans="2:2">
      <c r="B1090">
        <v>39.700000000000003</v>
      </c>
    </row>
    <row r="1091" spans="2:2">
      <c r="B1091">
        <v>25.25</v>
      </c>
    </row>
    <row r="1092" spans="2:2">
      <c r="B1092">
        <v>84.45</v>
      </c>
    </row>
    <row r="1093" spans="2:2">
      <c r="B1093">
        <v>79.2</v>
      </c>
    </row>
    <row r="1094" spans="2:2">
      <c r="B1094">
        <v>65.650000000000006</v>
      </c>
    </row>
    <row r="1095" spans="2:2">
      <c r="B1095">
        <v>59.45</v>
      </c>
    </row>
    <row r="1096" spans="2:2">
      <c r="B1096">
        <v>104.5</v>
      </c>
    </row>
    <row r="1097" spans="2:2">
      <c r="B1097">
        <v>58.6</v>
      </c>
    </row>
    <row r="1098" spans="2:2">
      <c r="B1098">
        <v>109.4</v>
      </c>
    </row>
    <row r="1099" spans="2:2">
      <c r="B1099">
        <v>90.15</v>
      </c>
    </row>
    <row r="1100" spans="2:2">
      <c r="B1100">
        <v>91.55</v>
      </c>
    </row>
    <row r="1101" spans="2:2">
      <c r="B1101">
        <v>19.8</v>
      </c>
    </row>
    <row r="1102" spans="2:2">
      <c r="B1102">
        <v>53.75</v>
      </c>
    </row>
    <row r="1103" spans="2:2">
      <c r="B1103">
        <v>86.9</v>
      </c>
    </row>
    <row r="1104" spans="2:2">
      <c r="B1104">
        <v>51</v>
      </c>
    </row>
    <row r="1105" spans="2:2">
      <c r="B1105">
        <v>20.05</v>
      </c>
    </row>
    <row r="1106" spans="2:2">
      <c r="B1106">
        <v>31.65</v>
      </c>
    </row>
    <row r="1107" spans="2:2">
      <c r="B1107">
        <v>89.4</v>
      </c>
    </row>
    <row r="1108" spans="2:2">
      <c r="B1108">
        <v>19.8</v>
      </c>
    </row>
    <row r="1109" spans="2:2">
      <c r="B1109">
        <v>94.3</v>
      </c>
    </row>
    <row r="1110" spans="2:2">
      <c r="B1110">
        <v>89.05</v>
      </c>
    </row>
    <row r="1111" spans="2:2">
      <c r="B1111">
        <v>45</v>
      </c>
    </row>
    <row r="1112" spans="2:2">
      <c r="B1112">
        <v>74.45</v>
      </c>
    </row>
    <row r="1113" spans="2:2">
      <c r="B1113">
        <v>115.75</v>
      </c>
    </row>
    <row r="1114" spans="2:2">
      <c r="B1114">
        <v>90</v>
      </c>
    </row>
    <row r="1115" spans="2:2">
      <c r="B1115">
        <v>108.35</v>
      </c>
    </row>
    <row r="1116" spans="2:2">
      <c r="B1116">
        <v>69.7</v>
      </c>
    </row>
    <row r="1117" spans="2:2">
      <c r="B1117">
        <v>45.6</v>
      </c>
    </row>
    <row r="1118" spans="2:2">
      <c r="B1118">
        <v>72.349999999999994</v>
      </c>
    </row>
    <row r="1119" spans="2:2">
      <c r="B1119">
        <v>69.75</v>
      </c>
    </row>
    <row r="1120" spans="2:2">
      <c r="B1120">
        <v>60.3</v>
      </c>
    </row>
    <row r="1121" spans="2:2">
      <c r="B1121">
        <v>19.55</v>
      </c>
    </row>
    <row r="1122" spans="2:2">
      <c r="B1122">
        <v>100.5</v>
      </c>
    </row>
    <row r="1123" spans="2:2">
      <c r="B1123">
        <v>75.150000000000006</v>
      </c>
    </row>
    <row r="1124" spans="2:2">
      <c r="B1124">
        <v>50.15</v>
      </c>
    </row>
    <row r="1125" spans="2:2">
      <c r="B1125">
        <v>89.7</v>
      </c>
    </row>
    <row r="1126" spans="2:2">
      <c r="B1126">
        <v>101.75</v>
      </c>
    </row>
    <row r="1127" spans="2:2">
      <c r="B1127">
        <v>91.1</v>
      </c>
    </row>
    <row r="1128" spans="2:2">
      <c r="B1128">
        <v>84.45</v>
      </c>
    </row>
    <row r="1129" spans="2:2">
      <c r="B1129">
        <v>100.5</v>
      </c>
    </row>
    <row r="1130" spans="2:2">
      <c r="B1130">
        <v>19.55</v>
      </c>
    </row>
    <row r="1131" spans="2:2">
      <c r="B1131">
        <v>72.099999999999994</v>
      </c>
    </row>
    <row r="1132" spans="2:2">
      <c r="B1132">
        <v>20.7</v>
      </c>
    </row>
    <row r="1133" spans="2:2">
      <c r="B1133">
        <v>20.6</v>
      </c>
    </row>
    <row r="1134" spans="2:2">
      <c r="B1134">
        <v>81</v>
      </c>
    </row>
    <row r="1135" spans="2:2">
      <c r="B1135">
        <v>69.05</v>
      </c>
    </row>
    <row r="1136" spans="2:2">
      <c r="B1136">
        <v>45.4</v>
      </c>
    </row>
    <row r="1137" spans="2:2">
      <c r="B1137">
        <v>19.5</v>
      </c>
    </row>
    <row r="1138" spans="2:2">
      <c r="B1138">
        <v>75.3</v>
      </c>
    </row>
    <row r="1139" spans="2:2">
      <c r="B1139">
        <v>98.9</v>
      </c>
    </row>
    <row r="1140" spans="2:2">
      <c r="B1140">
        <v>70.349999999999994</v>
      </c>
    </row>
    <row r="1141" spans="2:2">
      <c r="B1141">
        <v>43.45</v>
      </c>
    </row>
    <row r="1142" spans="2:2">
      <c r="B1142">
        <v>73.55</v>
      </c>
    </row>
    <row r="1143" spans="2:2">
      <c r="B1143">
        <v>100.35</v>
      </c>
    </row>
    <row r="1144" spans="2:2">
      <c r="B1144">
        <v>69.7</v>
      </c>
    </row>
    <row r="1145" spans="2:2">
      <c r="B1145">
        <v>103.15</v>
      </c>
    </row>
    <row r="1146" spans="2:2">
      <c r="B1146">
        <v>70.05</v>
      </c>
    </row>
    <row r="1147" spans="2:2">
      <c r="B1147">
        <v>88.4</v>
      </c>
    </row>
    <row r="1148" spans="2:2">
      <c r="B1148">
        <v>19.5</v>
      </c>
    </row>
    <row r="1149" spans="2:2">
      <c r="B1149">
        <v>78.5</v>
      </c>
    </row>
    <row r="1150" spans="2:2">
      <c r="B1150">
        <v>25.4</v>
      </c>
    </row>
    <row r="1151" spans="2:2">
      <c r="B1151">
        <v>29.75</v>
      </c>
    </row>
    <row r="1152" spans="2:2">
      <c r="B1152">
        <v>84.25</v>
      </c>
    </row>
    <row r="1153" spans="2:2">
      <c r="B1153">
        <v>68.849999999999994</v>
      </c>
    </row>
    <row r="1154" spans="2:2">
      <c r="B1154">
        <v>24.75</v>
      </c>
    </row>
    <row r="1155" spans="2:2">
      <c r="B1155">
        <v>69.849999999999994</v>
      </c>
    </row>
    <row r="1156" spans="2:2">
      <c r="B1156">
        <v>92.9</v>
      </c>
    </row>
    <row r="1157" spans="2:2">
      <c r="B1157">
        <v>114.55</v>
      </c>
    </row>
    <row r="1158" spans="2:2">
      <c r="B1158">
        <v>30.1</v>
      </c>
    </row>
    <row r="1159" spans="2:2">
      <c r="B1159">
        <v>81.349999999999994</v>
      </c>
    </row>
    <row r="1160" spans="2:2">
      <c r="B1160">
        <v>56.75</v>
      </c>
    </row>
    <row r="1161" spans="2:2">
      <c r="B1161">
        <v>19.149999999999999</v>
      </c>
    </row>
    <row r="1162" spans="2:2">
      <c r="B1162">
        <v>24.35</v>
      </c>
    </row>
    <row r="1163" spans="2:2">
      <c r="B1163">
        <v>49</v>
      </c>
    </row>
    <row r="1164" spans="2:2">
      <c r="B1164">
        <v>20.9</v>
      </c>
    </row>
    <row r="1165" spans="2:2">
      <c r="B1165">
        <v>18.8</v>
      </c>
    </row>
    <row r="1166" spans="2:2">
      <c r="B1166">
        <v>80.849999999999994</v>
      </c>
    </row>
    <row r="1167" spans="2:2">
      <c r="B1167">
        <v>64.849999999999994</v>
      </c>
    </row>
    <row r="1168" spans="2:2">
      <c r="B1168">
        <v>51.2</v>
      </c>
    </row>
    <row r="1169" spans="2:2">
      <c r="B1169">
        <v>84.75</v>
      </c>
    </row>
    <row r="1170" spans="2:2">
      <c r="B1170">
        <v>68.75</v>
      </c>
    </row>
    <row r="1171" spans="2:2">
      <c r="B1171">
        <v>75.75</v>
      </c>
    </row>
    <row r="1172" spans="2:2">
      <c r="B1172">
        <v>80.849999999999994</v>
      </c>
    </row>
    <row r="1173" spans="2:2">
      <c r="B1173">
        <v>99.45</v>
      </c>
    </row>
    <row r="1174" spans="2:2">
      <c r="B1174">
        <v>61.4</v>
      </c>
    </row>
    <row r="1175" spans="2:2">
      <c r="B1175">
        <v>19.7</v>
      </c>
    </row>
    <row r="1176" spans="2:2">
      <c r="B1176">
        <v>54.6</v>
      </c>
    </row>
    <row r="1177" spans="2:2">
      <c r="B1177">
        <v>20.25</v>
      </c>
    </row>
    <row r="1178" spans="2:2">
      <c r="B1178">
        <v>85.3</v>
      </c>
    </row>
    <row r="1179" spans="2:2">
      <c r="B1179">
        <v>24.2</v>
      </c>
    </row>
    <row r="1180" spans="2:2">
      <c r="B1180">
        <v>44.6</v>
      </c>
    </row>
    <row r="1181" spans="2:2">
      <c r="B1181">
        <v>45.9</v>
      </c>
    </row>
    <row r="1182" spans="2:2">
      <c r="B1182">
        <v>23.95</v>
      </c>
    </row>
    <row r="1183" spans="2:2">
      <c r="B1183">
        <v>102.9</v>
      </c>
    </row>
    <row r="1184" spans="2:2">
      <c r="B1184">
        <v>75.150000000000006</v>
      </c>
    </row>
    <row r="1185" spans="2:2">
      <c r="B1185">
        <v>81.95</v>
      </c>
    </row>
    <row r="1186" spans="2:2">
      <c r="B1186">
        <v>79.95</v>
      </c>
    </row>
    <row r="1187" spans="2:2">
      <c r="B1187">
        <v>88.6</v>
      </c>
    </row>
    <row r="1188" spans="2:2">
      <c r="B1188">
        <v>95.15</v>
      </c>
    </row>
    <row r="1189" spans="2:2">
      <c r="B1189">
        <v>20.05</v>
      </c>
    </row>
    <row r="1190" spans="2:2">
      <c r="B1190">
        <v>96.65</v>
      </c>
    </row>
    <row r="1191" spans="2:2">
      <c r="B1191">
        <v>58.7</v>
      </c>
    </row>
    <row r="1192" spans="2:2">
      <c r="B1192">
        <v>68.75</v>
      </c>
    </row>
    <row r="1193" spans="2:2">
      <c r="B1193">
        <v>70.599999999999994</v>
      </c>
    </row>
    <row r="1194" spans="2:2">
      <c r="B1194">
        <v>25.4</v>
      </c>
    </row>
    <row r="1195" spans="2:2">
      <c r="B1195">
        <v>85.25</v>
      </c>
    </row>
    <row r="1196" spans="2:2">
      <c r="B1196">
        <v>91.15</v>
      </c>
    </row>
    <row r="1197" spans="2:2">
      <c r="B1197">
        <v>19.7</v>
      </c>
    </row>
    <row r="1198" spans="2:2">
      <c r="B1198">
        <v>19.7</v>
      </c>
    </row>
    <row r="1199" spans="2:2">
      <c r="B1199">
        <v>76.400000000000006</v>
      </c>
    </row>
    <row r="1200" spans="2:2">
      <c r="B1200">
        <v>55.3</v>
      </c>
    </row>
    <row r="1201" spans="2:2">
      <c r="B1201">
        <v>74.900000000000006</v>
      </c>
    </row>
    <row r="1202" spans="2:2">
      <c r="B1202">
        <v>75.849999999999994</v>
      </c>
    </row>
    <row r="1203" spans="2:2">
      <c r="B1203">
        <v>39.1</v>
      </c>
    </row>
    <row r="1204" spans="2:2">
      <c r="B1204">
        <v>91.35</v>
      </c>
    </row>
    <row r="1205" spans="2:2">
      <c r="B1205">
        <v>94.2</v>
      </c>
    </row>
    <row r="1206" spans="2:2">
      <c r="B1206">
        <v>85.95</v>
      </c>
    </row>
    <row r="1207" spans="2:2">
      <c r="B1207">
        <v>19.850000000000001</v>
      </c>
    </row>
    <row r="1208" spans="2:2">
      <c r="B1208">
        <v>70.55</v>
      </c>
    </row>
    <row r="1209" spans="2:2">
      <c r="B1209">
        <v>25.1</v>
      </c>
    </row>
    <row r="1210" spans="2:2">
      <c r="B1210">
        <v>20.5</v>
      </c>
    </row>
    <row r="1211" spans="2:2">
      <c r="B1211">
        <v>74.8</v>
      </c>
    </row>
    <row r="1212" spans="2:2">
      <c r="B1212">
        <v>65.7</v>
      </c>
    </row>
    <row r="1213" spans="2:2">
      <c r="B1213">
        <v>67.05</v>
      </c>
    </row>
    <row r="1214" spans="2:2">
      <c r="B1214">
        <v>116.8</v>
      </c>
    </row>
    <row r="1215" spans="2:2">
      <c r="B1215">
        <v>60</v>
      </c>
    </row>
    <row r="1216" spans="2:2">
      <c r="B1216">
        <v>114.3</v>
      </c>
    </row>
    <row r="1217" spans="2:2">
      <c r="B1217">
        <v>24.7</v>
      </c>
    </row>
    <row r="1218" spans="2:2">
      <c r="B1218">
        <v>100.65</v>
      </c>
    </row>
    <row r="1219" spans="2:2">
      <c r="B1219">
        <v>19.350000000000001</v>
      </c>
    </row>
    <row r="1220" spans="2:2">
      <c r="B1220">
        <v>24.45</v>
      </c>
    </row>
    <row r="1221" spans="2:2">
      <c r="B1221">
        <v>20.6</v>
      </c>
    </row>
    <row r="1222" spans="2:2">
      <c r="B1222">
        <v>49.25</v>
      </c>
    </row>
    <row r="1223" spans="2:2">
      <c r="B1223">
        <v>101.6</v>
      </c>
    </row>
    <row r="1224" spans="2:2">
      <c r="B1224">
        <v>89.4</v>
      </c>
    </row>
    <row r="1225" spans="2:2">
      <c r="B1225">
        <v>73.8</v>
      </c>
    </row>
    <row r="1226" spans="2:2">
      <c r="B1226">
        <v>19.25</v>
      </c>
    </row>
    <row r="1227" spans="2:2">
      <c r="B1227">
        <v>20.350000000000001</v>
      </c>
    </row>
    <row r="1228" spans="2:2">
      <c r="B1228">
        <v>19.899999999999999</v>
      </c>
    </row>
    <row r="1229" spans="2:2">
      <c r="B1229">
        <v>45.55</v>
      </c>
    </row>
    <row r="1230" spans="2:2">
      <c r="B1230">
        <v>83.8</v>
      </c>
    </row>
    <row r="1231" spans="2:2">
      <c r="B1231">
        <v>107.9</v>
      </c>
    </row>
    <row r="1232" spans="2:2">
      <c r="B1232">
        <v>98.15</v>
      </c>
    </row>
    <row r="1233" spans="2:2">
      <c r="B1233">
        <v>90.5</v>
      </c>
    </row>
    <row r="1234" spans="2:2">
      <c r="B1234">
        <v>59.9</v>
      </c>
    </row>
    <row r="1235" spans="2:2">
      <c r="B1235">
        <v>107.5</v>
      </c>
    </row>
    <row r="1236" spans="2:2">
      <c r="B1236">
        <v>94.35</v>
      </c>
    </row>
    <row r="1237" spans="2:2">
      <c r="B1237">
        <v>84.3</v>
      </c>
    </row>
    <row r="1238" spans="2:2">
      <c r="B1238">
        <v>79.2</v>
      </c>
    </row>
    <row r="1239" spans="2:2">
      <c r="B1239">
        <v>89</v>
      </c>
    </row>
    <row r="1240" spans="2:2">
      <c r="B1240">
        <v>20.5</v>
      </c>
    </row>
    <row r="1241" spans="2:2">
      <c r="B1241">
        <v>19.649999999999999</v>
      </c>
    </row>
    <row r="1242" spans="2:2">
      <c r="B1242">
        <v>100.85</v>
      </c>
    </row>
    <row r="1243" spans="2:2">
      <c r="B1243">
        <v>101.3</v>
      </c>
    </row>
    <row r="1244" spans="2:2">
      <c r="B1244">
        <v>70.45</v>
      </c>
    </row>
    <row r="1245" spans="2:2">
      <c r="B1245">
        <v>97.95</v>
      </c>
    </row>
    <row r="1246" spans="2:2">
      <c r="B1246">
        <v>109.55</v>
      </c>
    </row>
    <row r="1247" spans="2:2">
      <c r="B1247">
        <v>90.3</v>
      </c>
    </row>
    <row r="1248" spans="2:2">
      <c r="B1248">
        <v>25</v>
      </c>
    </row>
    <row r="1249" spans="2:2">
      <c r="B1249">
        <v>20</v>
      </c>
    </row>
    <row r="1250" spans="2:2">
      <c r="B1250">
        <v>19.850000000000001</v>
      </c>
    </row>
    <row r="1251" spans="2:2">
      <c r="B1251">
        <v>19.95</v>
      </c>
    </row>
    <row r="1252" spans="2:2">
      <c r="B1252">
        <v>99.35</v>
      </c>
    </row>
    <row r="1253" spans="2:2">
      <c r="B1253">
        <v>107.7</v>
      </c>
    </row>
    <row r="1254" spans="2:2">
      <c r="B1254">
        <v>19.899999999999999</v>
      </c>
    </row>
    <row r="1255" spans="2:2">
      <c r="B1255">
        <v>94.9</v>
      </c>
    </row>
    <row r="1256" spans="2:2">
      <c r="B1256">
        <v>83.85</v>
      </c>
    </row>
    <row r="1257" spans="2:2">
      <c r="B1257">
        <v>59.8</v>
      </c>
    </row>
    <row r="1258" spans="2:2">
      <c r="B1258">
        <v>65.849999999999994</v>
      </c>
    </row>
    <row r="1259" spans="2:2">
      <c r="B1259">
        <v>104.55</v>
      </c>
    </row>
    <row r="1260" spans="2:2">
      <c r="B1260">
        <v>54.7</v>
      </c>
    </row>
    <row r="1261" spans="2:2">
      <c r="B1261">
        <v>110.2</v>
      </c>
    </row>
    <row r="1262" spans="2:2">
      <c r="B1262">
        <v>39.1</v>
      </c>
    </row>
    <row r="1263" spans="2:2">
      <c r="B1263">
        <v>105.05</v>
      </c>
    </row>
    <row r="1264" spans="2:2">
      <c r="B1264">
        <v>70.5</v>
      </c>
    </row>
    <row r="1265" spans="2:2">
      <c r="B1265">
        <v>19.600000000000001</v>
      </c>
    </row>
    <row r="1266" spans="2:2">
      <c r="B1266">
        <v>19.2</v>
      </c>
    </row>
    <row r="1267" spans="2:2">
      <c r="B1267">
        <v>68.75</v>
      </c>
    </row>
    <row r="1268" spans="2:2">
      <c r="B1268">
        <v>93.4</v>
      </c>
    </row>
    <row r="1269" spans="2:2">
      <c r="B1269">
        <v>80.7</v>
      </c>
    </row>
    <row r="1270" spans="2:2">
      <c r="B1270">
        <v>104.1</v>
      </c>
    </row>
    <row r="1271" spans="2:2">
      <c r="B1271">
        <v>108.75</v>
      </c>
    </row>
    <row r="1272" spans="2:2">
      <c r="B1272">
        <v>64.5</v>
      </c>
    </row>
    <row r="1273" spans="2:2">
      <c r="B1273">
        <v>100.9</v>
      </c>
    </row>
    <row r="1274" spans="2:2">
      <c r="B1274">
        <v>50.55</v>
      </c>
    </row>
    <row r="1275" spans="2:2">
      <c r="B1275">
        <v>90.95</v>
      </c>
    </row>
    <row r="1276" spans="2:2">
      <c r="B1276">
        <v>25.7</v>
      </c>
    </row>
    <row r="1277" spans="2:2">
      <c r="B1277">
        <v>59.25</v>
      </c>
    </row>
    <row r="1278" spans="2:2">
      <c r="B1278">
        <v>19.350000000000001</v>
      </c>
    </row>
    <row r="1279" spans="2:2">
      <c r="B1279">
        <v>59.85</v>
      </c>
    </row>
    <row r="1280" spans="2:2">
      <c r="B1280">
        <v>84.4</v>
      </c>
    </row>
    <row r="1281" spans="2:2">
      <c r="B1281">
        <v>79.3</v>
      </c>
    </row>
    <row r="1282" spans="2:2">
      <c r="B1282">
        <v>117.6</v>
      </c>
    </row>
    <row r="1283" spans="2:2">
      <c r="B1283">
        <v>70.400000000000006</v>
      </c>
    </row>
    <row r="1284" spans="2:2">
      <c r="B1284">
        <v>65.099999999999994</v>
      </c>
    </row>
    <row r="1285" spans="2:2">
      <c r="B1285">
        <v>19.899999999999999</v>
      </c>
    </row>
    <row r="1286" spans="2:2">
      <c r="B1286">
        <v>69.45</v>
      </c>
    </row>
    <row r="1287" spans="2:2">
      <c r="B1287">
        <v>49.9</v>
      </c>
    </row>
    <row r="1288" spans="2:2">
      <c r="B1288">
        <v>20.55</v>
      </c>
    </row>
    <row r="1289" spans="2:2">
      <c r="B1289">
        <v>95.65</v>
      </c>
    </row>
    <row r="1290" spans="2:2">
      <c r="B1290">
        <v>54.5</v>
      </c>
    </row>
    <row r="1291" spans="2:2">
      <c r="B1291">
        <v>35</v>
      </c>
    </row>
    <row r="1292" spans="2:2">
      <c r="B1292">
        <v>89.2</v>
      </c>
    </row>
    <row r="1293" spans="2:2">
      <c r="B1293">
        <v>78.2</v>
      </c>
    </row>
    <row r="1294" spans="2:2">
      <c r="B1294">
        <v>39.9</v>
      </c>
    </row>
    <row r="1295" spans="2:2">
      <c r="B1295">
        <v>80.45</v>
      </c>
    </row>
    <row r="1296" spans="2:2">
      <c r="B1296">
        <v>86.65</v>
      </c>
    </row>
    <row r="1297" spans="2:2">
      <c r="B1297">
        <v>90.1</v>
      </c>
    </row>
    <row r="1298" spans="2:2">
      <c r="B1298">
        <v>110.2</v>
      </c>
    </row>
    <row r="1299" spans="2:2">
      <c r="B1299">
        <v>71</v>
      </c>
    </row>
    <row r="1300" spans="2:2">
      <c r="B1300">
        <v>105.45</v>
      </c>
    </row>
    <row r="1301" spans="2:2">
      <c r="B1301">
        <v>20.7</v>
      </c>
    </row>
    <row r="1302" spans="2:2">
      <c r="B1302">
        <v>74.45</v>
      </c>
    </row>
    <row r="1303" spans="2:2">
      <c r="B1303">
        <v>69.400000000000006</v>
      </c>
    </row>
    <row r="1304" spans="2:2">
      <c r="B1304">
        <v>29.45</v>
      </c>
    </row>
    <row r="1305" spans="2:2">
      <c r="B1305">
        <v>110.65</v>
      </c>
    </row>
    <row r="1306" spans="2:2">
      <c r="B1306">
        <v>51.35</v>
      </c>
    </row>
    <row r="1307" spans="2:2">
      <c r="B1307">
        <v>54.95</v>
      </c>
    </row>
    <row r="1308" spans="2:2">
      <c r="B1308">
        <v>60.15</v>
      </c>
    </row>
    <row r="1309" spans="2:2">
      <c r="B1309">
        <v>63.95</v>
      </c>
    </row>
    <row r="1310" spans="2:2">
      <c r="B1310">
        <v>24.8</v>
      </c>
    </row>
    <row r="1311" spans="2:2">
      <c r="B1311">
        <v>55.85</v>
      </c>
    </row>
    <row r="1312" spans="2:2">
      <c r="B1312">
        <v>79.55</v>
      </c>
    </row>
    <row r="1313" spans="2:2">
      <c r="B1313">
        <v>103.2</v>
      </c>
    </row>
    <row r="1314" spans="2:2">
      <c r="B1314">
        <v>79.349999999999994</v>
      </c>
    </row>
    <row r="1315" spans="2:2">
      <c r="B1315">
        <v>78.849999999999994</v>
      </c>
    </row>
    <row r="1316" spans="2:2">
      <c r="B1316">
        <v>24.05</v>
      </c>
    </row>
    <row r="1317" spans="2:2">
      <c r="B1317">
        <v>45</v>
      </c>
    </row>
    <row r="1318" spans="2:2">
      <c r="B1318">
        <v>29.75</v>
      </c>
    </row>
    <row r="1319" spans="2:2">
      <c r="B1319">
        <v>117.2</v>
      </c>
    </row>
    <row r="1320" spans="2:2">
      <c r="B1320">
        <v>58.35</v>
      </c>
    </row>
    <row r="1321" spans="2:2">
      <c r="B1321">
        <v>94.3</v>
      </c>
    </row>
    <row r="1322" spans="2:2">
      <c r="B1322">
        <v>100.2</v>
      </c>
    </row>
    <row r="1323" spans="2:2">
      <c r="B1323">
        <v>58.35</v>
      </c>
    </row>
    <row r="1324" spans="2:2">
      <c r="B1324">
        <v>90.65</v>
      </c>
    </row>
    <row r="1325" spans="2:2">
      <c r="B1325">
        <v>67.45</v>
      </c>
    </row>
    <row r="1326" spans="2:2">
      <c r="B1326">
        <v>75.099999999999994</v>
      </c>
    </row>
    <row r="1327" spans="2:2">
      <c r="B1327">
        <v>20.25</v>
      </c>
    </row>
    <row r="1328" spans="2:2">
      <c r="B1328">
        <v>96.9</v>
      </c>
    </row>
    <row r="1329" spans="2:2">
      <c r="B1329">
        <v>52</v>
      </c>
    </row>
    <row r="1330" spans="2:2">
      <c r="B1330">
        <v>80.75</v>
      </c>
    </row>
    <row r="1331" spans="2:2">
      <c r="B1331">
        <v>109.5</v>
      </c>
    </row>
    <row r="1332" spans="2:2">
      <c r="B1332">
        <v>118.2</v>
      </c>
    </row>
    <row r="1333" spans="2:2">
      <c r="B1333">
        <v>25.85</v>
      </c>
    </row>
    <row r="1334" spans="2:2">
      <c r="B1334">
        <v>53.65</v>
      </c>
    </row>
    <row r="1335" spans="2:2">
      <c r="B1335">
        <v>89.85</v>
      </c>
    </row>
    <row r="1336" spans="2:2">
      <c r="B1336">
        <v>110.5</v>
      </c>
    </row>
    <row r="1337" spans="2:2">
      <c r="B1337">
        <v>113.8</v>
      </c>
    </row>
    <row r="1338" spans="2:2">
      <c r="B1338">
        <v>24.95</v>
      </c>
    </row>
    <row r="1339" spans="2:2">
      <c r="B1339">
        <v>63.1</v>
      </c>
    </row>
    <row r="1340" spans="2:2">
      <c r="B1340">
        <v>110.05</v>
      </c>
    </row>
    <row r="1341" spans="2:2">
      <c r="B1341">
        <v>49.9</v>
      </c>
    </row>
    <row r="1342" spans="2:2">
      <c r="B1342">
        <v>71.400000000000006</v>
      </c>
    </row>
    <row r="1343" spans="2:2">
      <c r="B1343">
        <v>93.15</v>
      </c>
    </row>
    <row r="1344" spans="2:2">
      <c r="B1344">
        <v>81</v>
      </c>
    </row>
    <row r="1345" spans="2:2">
      <c r="B1345">
        <v>70.95</v>
      </c>
    </row>
    <row r="1346" spans="2:2">
      <c r="B1346">
        <v>95.9</v>
      </c>
    </row>
    <row r="1347" spans="2:2">
      <c r="B1347">
        <v>67.25</v>
      </c>
    </row>
    <row r="1348" spans="2:2">
      <c r="B1348">
        <v>70.3</v>
      </c>
    </row>
    <row r="1349" spans="2:2">
      <c r="B1349">
        <v>104.6</v>
      </c>
    </row>
    <row r="1350" spans="2:2">
      <c r="B1350">
        <v>19.95</v>
      </c>
    </row>
    <row r="1351" spans="2:2">
      <c r="B1351">
        <v>100.4</v>
      </c>
    </row>
    <row r="1352" spans="2:2">
      <c r="B1352">
        <v>113.4</v>
      </c>
    </row>
    <row r="1353" spans="2:2">
      <c r="B1353">
        <v>24.7</v>
      </c>
    </row>
    <row r="1354" spans="2:2">
      <c r="B1354">
        <v>56.3</v>
      </c>
    </row>
    <row r="1355" spans="2:2">
      <c r="B1355">
        <v>105.25</v>
      </c>
    </row>
    <row r="1356" spans="2:2">
      <c r="B1356">
        <v>83.85</v>
      </c>
    </row>
    <row r="1357" spans="2:2">
      <c r="B1357">
        <v>54.45</v>
      </c>
    </row>
    <row r="1358" spans="2:2">
      <c r="B1358">
        <v>93.25</v>
      </c>
    </row>
    <row r="1359" spans="2:2">
      <c r="B1359">
        <v>73.55</v>
      </c>
    </row>
    <row r="1360" spans="2:2">
      <c r="B1360">
        <v>75.75</v>
      </c>
    </row>
    <row r="1361" spans="2:2">
      <c r="B1361">
        <v>80</v>
      </c>
    </row>
    <row r="1362" spans="2:2">
      <c r="B1362">
        <v>103.95</v>
      </c>
    </row>
    <row r="1363" spans="2:2">
      <c r="B1363">
        <v>29.8</v>
      </c>
    </row>
    <row r="1364" spans="2:2">
      <c r="B1364">
        <v>56.1</v>
      </c>
    </row>
    <row r="1365" spans="2:2">
      <c r="B1365">
        <v>70.7</v>
      </c>
    </row>
    <row r="1366" spans="2:2">
      <c r="B1366">
        <v>51.05</v>
      </c>
    </row>
    <row r="1367" spans="2:2">
      <c r="B1367">
        <v>20.85</v>
      </c>
    </row>
    <row r="1368" spans="2:2">
      <c r="B1368">
        <v>60.35</v>
      </c>
    </row>
    <row r="1369" spans="2:2">
      <c r="B1369">
        <v>92.45</v>
      </c>
    </row>
    <row r="1370" spans="2:2">
      <c r="B1370">
        <v>96.55</v>
      </c>
    </row>
    <row r="1371" spans="2:2">
      <c r="B1371">
        <v>96.85</v>
      </c>
    </row>
    <row r="1372" spans="2:2">
      <c r="B1372">
        <v>90.05</v>
      </c>
    </row>
    <row r="1373" spans="2:2">
      <c r="B1373">
        <v>20.25</v>
      </c>
    </row>
    <row r="1374" spans="2:2">
      <c r="B1374">
        <v>85.75</v>
      </c>
    </row>
    <row r="1375" spans="2:2">
      <c r="B1375">
        <v>98.7</v>
      </c>
    </row>
    <row r="1376" spans="2:2">
      <c r="B1376">
        <v>24.85</v>
      </c>
    </row>
    <row r="1377" spans="2:2">
      <c r="B1377">
        <v>81.25</v>
      </c>
    </row>
    <row r="1378" spans="2:2">
      <c r="B1378">
        <v>24.8</v>
      </c>
    </row>
    <row r="1379" spans="2:2">
      <c r="B1379">
        <v>20.75</v>
      </c>
    </row>
    <row r="1380" spans="2:2">
      <c r="B1380">
        <v>51.25</v>
      </c>
    </row>
    <row r="1381" spans="2:2">
      <c r="B1381">
        <v>74.400000000000006</v>
      </c>
    </row>
    <row r="1382" spans="2:2">
      <c r="B1382">
        <v>89.9</v>
      </c>
    </row>
    <row r="1383" spans="2:2">
      <c r="B1383">
        <v>65.8</v>
      </c>
    </row>
    <row r="1384" spans="2:2">
      <c r="B1384">
        <v>100.7</v>
      </c>
    </row>
    <row r="1385" spans="2:2">
      <c r="B1385">
        <v>107.75</v>
      </c>
    </row>
    <row r="1386" spans="2:2">
      <c r="B1386">
        <v>54.5</v>
      </c>
    </row>
    <row r="1387" spans="2:2">
      <c r="B1387">
        <v>109.1</v>
      </c>
    </row>
    <row r="1388" spans="2:2">
      <c r="B1388">
        <v>25.1</v>
      </c>
    </row>
    <row r="1389" spans="2:2">
      <c r="B1389">
        <v>68.95</v>
      </c>
    </row>
    <row r="1390" spans="2:2">
      <c r="B1390">
        <v>20.350000000000001</v>
      </c>
    </row>
    <row r="1391" spans="2:2">
      <c r="B1391">
        <v>20.149999999999999</v>
      </c>
    </row>
    <row r="1392" spans="2:2">
      <c r="B1392">
        <v>25.2</v>
      </c>
    </row>
    <row r="1393" spans="2:2">
      <c r="B1393">
        <v>111.8</v>
      </c>
    </row>
    <row r="1394" spans="2:2">
      <c r="B1394">
        <v>51.45</v>
      </c>
    </row>
    <row r="1395" spans="2:2">
      <c r="B1395">
        <v>65.7</v>
      </c>
    </row>
    <row r="1396" spans="2:2">
      <c r="B1396">
        <v>94.6</v>
      </c>
    </row>
    <row r="1397" spans="2:2">
      <c r="B1397">
        <v>99.75</v>
      </c>
    </row>
    <row r="1398" spans="2:2">
      <c r="B1398">
        <v>55.45</v>
      </c>
    </row>
    <row r="1399" spans="2:2">
      <c r="B1399">
        <v>89.85</v>
      </c>
    </row>
    <row r="1400" spans="2:2">
      <c r="B1400">
        <v>68.55</v>
      </c>
    </row>
    <row r="1401" spans="2:2">
      <c r="B1401">
        <v>102.45</v>
      </c>
    </row>
    <row r="1402" spans="2:2">
      <c r="B1402">
        <v>108.55</v>
      </c>
    </row>
    <row r="1403" spans="2:2">
      <c r="B1403">
        <v>54.65</v>
      </c>
    </row>
    <row r="1404" spans="2:2">
      <c r="B1404">
        <v>24.95</v>
      </c>
    </row>
    <row r="1405" spans="2:2">
      <c r="B1405">
        <v>19.350000000000001</v>
      </c>
    </row>
    <row r="1406" spans="2:2">
      <c r="B1406">
        <v>59.2</v>
      </c>
    </row>
    <row r="1407" spans="2:2">
      <c r="B1407">
        <v>24.85</v>
      </c>
    </row>
    <row r="1408" spans="2:2">
      <c r="B1408">
        <v>61.25</v>
      </c>
    </row>
    <row r="1409" spans="2:2">
      <c r="B1409">
        <v>115.55</v>
      </c>
    </row>
    <row r="1410" spans="2:2">
      <c r="B1410">
        <v>20.3</v>
      </c>
    </row>
    <row r="1411" spans="2:2">
      <c r="B1411">
        <v>81.25</v>
      </c>
    </row>
    <row r="1412" spans="2:2">
      <c r="B1412">
        <v>98.6</v>
      </c>
    </row>
    <row r="1413" spans="2:2">
      <c r="B1413">
        <v>73.150000000000006</v>
      </c>
    </row>
    <row r="1414" spans="2:2">
      <c r="B1414">
        <v>19.649999999999999</v>
      </c>
    </row>
    <row r="1415" spans="2:2">
      <c r="B1415">
        <v>61.3</v>
      </c>
    </row>
    <row r="1416" spans="2:2">
      <c r="B1416">
        <v>59.8</v>
      </c>
    </row>
    <row r="1417" spans="2:2">
      <c r="B1417">
        <v>74.55</v>
      </c>
    </row>
    <row r="1418" spans="2:2">
      <c r="B1418">
        <v>20.25</v>
      </c>
    </row>
    <row r="1419" spans="2:2">
      <c r="B1419">
        <v>54.2</v>
      </c>
    </row>
    <row r="1420" spans="2:2">
      <c r="B1420">
        <v>99.65</v>
      </c>
    </row>
    <row r="1421" spans="2:2">
      <c r="B1421">
        <v>60.9</v>
      </c>
    </row>
    <row r="1422" spans="2:2">
      <c r="B1422">
        <v>19.75</v>
      </c>
    </row>
    <row r="1423" spans="2:2">
      <c r="B1423">
        <v>74.849999999999994</v>
      </c>
    </row>
    <row r="1424" spans="2:2">
      <c r="B1424">
        <v>105</v>
      </c>
    </row>
    <row r="1425" spans="2:2">
      <c r="B1425">
        <v>109.9</v>
      </c>
    </row>
    <row r="1426" spans="2:2">
      <c r="B1426">
        <v>100.4</v>
      </c>
    </row>
    <row r="1427" spans="2:2">
      <c r="B1427">
        <v>106.8</v>
      </c>
    </row>
    <row r="1428" spans="2:2">
      <c r="B1428">
        <v>91.55</v>
      </c>
    </row>
    <row r="1429" spans="2:2">
      <c r="B1429">
        <v>19.850000000000001</v>
      </c>
    </row>
    <row r="1430" spans="2:2">
      <c r="B1430">
        <v>39.1</v>
      </c>
    </row>
    <row r="1431" spans="2:2">
      <c r="B1431">
        <v>84.9</v>
      </c>
    </row>
    <row r="1432" spans="2:2">
      <c r="B1432">
        <v>109.55</v>
      </c>
    </row>
    <row r="1433" spans="2:2">
      <c r="B1433">
        <v>50.7</v>
      </c>
    </row>
    <row r="1434" spans="2:2">
      <c r="B1434">
        <v>23.55</v>
      </c>
    </row>
    <row r="1435" spans="2:2">
      <c r="B1435">
        <v>99.05</v>
      </c>
    </row>
    <row r="1436" spans="2:2">
      <c r="B1436">
        <v>25.25</v>
      </c>
    </row>
    <row r="1437" spans="2:2">
      <c r="B1437">
        <v>114.7</v>
      </c>
    </row>
    <row r="1438" spans="2:2">
      <c r="B1438">
        <v>69.55</v>
      </c>
    </row>
    <row r="1439" spans="2:2">
      <c r="B1439">
        <v>70.55</v>
      </c>
    </row>
    <row r="1440" spans="2:2">
      <c r="B1440">
        <v>19.850000000000001</v>
      </c>
    </row>
    <row r="1441" spans="2:2">
      <c r="B1441">
        <v>19.8</v>
      </c>
    </row>
    <row r="1442" spans="2:2">
      <c r="B1442">
        <v>20.5</v>
      </c>
    </row>
    <row r="1443" spans="2:2">
      <c r="B1443">
        <v>67.849999999999994</v>
      </c>
    </row>
    <row r="1444" spans="2:2">
      <c r="B1444">
        <v>49.4</v>
      </c>
    </row>
    <row r="1445" spans="2:2">
      <c r="B1445">
        <v>35.75</v>
      </c>
    </row>
    <row r="1446" spans="2:2">
      <c r="B1446">
        <v>20.05</v>
      </c>
    </row>
    <row r="1447" spans="2:2">
      <c r="B1447">
        <v>94.05</v>
      </c>
    </row>
    <row r="1448" spans="2:2">
      <c r="B1448">
        <v>111.3</v>
      </c>
    </row>
    <row r="1449" spans="2:2">
      <c r="B1449">
        <v>62.15</v>
      </c>
    </row>
    <row r="1450" spans="2:2">
      <c r="B1450">
        <v>56.4</v>
      </c>
    </row>
    <row r="1451" spans="2:2">
      <c r="B1451">
        <v>92.4</v>
      </c>
    </row>
    <row r="1452" spans="2:2">
      <c r="B1452">
        <v>66.05</v>
      </c>
    </row>
    <row r="1453" spans="2:2">
      <c r="B1453">
        <v>74.650000000000006</v>
      </c>
    </row>
    <row r="1454" spans="2:2">
      <c r="B1454">
        <v>62.65</v>
      </c>
    </row>
    <row r="1455" spans="2:2">
      <c r="B1455">
        <v>75.2</v>
      </c>
    </row>
    <row r="1456" spans="2:2">
      <c r="B1456">
        <v>19.5</v>
      </c>
    </row>
    <row r="1457" spans="2:2">
      <c r="B1457">
        <v>51.45</v>
      </c>
    </row>
    <row r="1458" spans="2:2">
      <c r="B1458">
        <v>110.5</v>
      </c>
    </row>
    <row r="1459" spans="2:2">
      <c r="B1459">
        <v>74.05</v>
      </c>
    </row>
    <row r="1460" spans="2:2">
      <c r="B1460">
        <v>59.75</v>
      </c>
    </row>
    <row r="1461" spans="2:2">
      <c r="B1461">
        <v>116.6</v>
      </c>
    </row>
    <row r="1462" spans="2:2">
      <c r="B1462">
        <v>19.100000000000001</v>
      </c>
    </row>
    <row r="1463" spans="2:2">
      <c r="B1463">
        <v>69</v>
      </c>
    </row>
    <row r="1464" spans="2:2">
      <c r="B1464">
        <v>84.8</v>
      </c>
    </row>
    <row r="1465" spans="2:2">
      <c r="B1465">
        <v>116.1</v>
      </c>
    </row>
    <row r="1466" spans="2:2">
      <c r="B1466">
        <v>105.9</v>
      </c>
    </row>
    <row r="1467" spans="2:2">
      <c r="B1467">
        <v>81.599999999999994</v>
      </c>
    </row>
    <row r="1468" spans="2:2">
      <c r="B1468">
        <v>82.3</v>
      </c>
    </row>
    <row r="1469" spans="2:2">
      <c r="B1469">
        <v>20</v>
      </c>
    </row>
    <row r="1470" spans="2:2">
      <c r="B1470">
        <v>90.75</v>
      </c>
    </row>
    <row r="1471" spans="2:2">
      <c r="B1471">
        <v>49.65</v>
      </c>
    </row>
    <row r="1472" spans="2:2">
      <c r="B1472">
        <v>19.149999999999999</v>
      </c>
    </row>
    <row r="1473" spans="2:2">
      <c r="B1473">
        <v>68.95</v>
      </c>
    </row>
    <row r="1474" spans="2:2">
      <c r="B1474">
        <v>69.349999999999994</v>
      </c>
    </row>
    <row r="1475" spans="2:2">
      <c r="B1475">
        <v>89.75</v>
      </c>
    </row>
    <row r="1476" spans="2:2">
      <c r="B1476">
        <v>20.2</v>
      </c>
    </row>
    <row r="1477" spans="2:2">
      <c r="B1477">
        <v>49.45</v>
      </c>
    </row>
    <row r="1478" spans="2:2">
      <c r="B1478">
        <v>110.7</v>
      </c>
    </row>
    <row r="1479" spans="2:2">
      <c r="B1479">
        <v>106.05</v>
      </c>
    </row>
    <row r="1480" spans="2:2">
      <c r="B1480">
        <v>39.15</v>
      </c>
    </row>
    <row r="1481" spans="2:2">
      <c r="B1481">
        <v>101.5</v>
      </c>
    </row>
    <row r="1482" spans="2:2">
      <c r="B1482">
        <v>19.850000000000001</v>
      </c>
    </row>
    <row r="1483" spans="2:2">
      <c r="B1483">
        <v>45.9</v>
      </c>
    </row>
    <row r="1484" spans="2:2">
      <c r="B1484">
        <v>74.8</v>
      </c>
    </row>
    <row r="1485" spans="2:2">
      <c r="B1485">
        <v>20</v>
      </c>
    </row>
    <row r="1486" spans="2:2">
      <c r="B1486">
        <v>61.55</v>
      </c>
    </row>
    <row r="1487" spans="2:2">
      <c r="B1487">
        <v>19.149999999999999</v>
      </c>
    </row>
    <row r="1488" spans="2:2">
      <c r="B1488">
        <v>99.7</v>
      </c>
    </row>
    <row r="1489" spans="2:2">
      <c r="B1489">
        <v>20.75</v>
      </c>
    </row>
    <row r="1490" spans="2:2">
      <c r="B1490">
        <v>114.95</v>
      </c>
    </row>
    <row r="1491" spans="2:2">
      <c r="B1491">
        <v>25.2</v>
      </c>
    </row>
    <row r="1492" spans="2:2">
      <c r="B1492">
        <v>49.45</v>
      </c>
    </row>
    <row r="1493" spans="2:2">
      <c r="B1493">
        <v>56.95</v>
      </c>
    </row>
    <row r="1494" spans="2:2">
      <c r="B1494">
        <v>24.3</v>
      </c>
    </row>
    <row r="1495" spans="2:2">
      <c r="B1495">
        <v>113.3</v>
      </c>
    </row>
    <row r="1496" spans="2:2">
      <c r="B1496">
        <v>86.65</v>
      </c>
    </row>
    <row r="1497" spans="2:2">
      <c r="B1497">
        <v>78.55</v>
      </c>
    </row>
    <row r="1498" spans="2:2">
      <c r="B1498">
        <v>81.75</v>
      </c>
    </row>
    <row r="1499" spans="2:2">
      <c r="B1499">
        <v>77.349999999999994</v>
      </c>
    </row>
    <row r="1500" spans="2:2">
      <c r="B1500">
        <v>69.150000000000006</v>
      </c>
    </row>
    <row r="1501" spans="2:2">
      <c r="B1501">
        <v>100.55</v>
      </c>
    </row>
    <row r="1502" spans="2:2">
      <c r="B1502">
        <v>20.350000000000001</v>
      </c>
    </row>
    <row r="1503" spans="2:2">
      <c r="B1503">
        <v>45.05</v>
      </c>
    </row>
    <row r="1504" spans="2:2">
      <c r="B1504">
        <v>114.1</v>
      </c>
    </row>
    <row r="1505" spans="2:2">
      <c r="B1505">
        <v>74.55</v>
      </c>
    </row>
    <row r="1506" spans="2:2">
      <c r="B1506">
        <v>19.899999999999999</v>
      </c>
    </row>
    <row r="1507" spans="2:2">
      <c r="B1507">
        <v>30.25</v>
      </c>
    </row>
    <row r="1508" spans="2:2">
      <c r="B1508">
        <v>19.75</v>
      </c>
    </row>
    <row r="1509" spans="2:2">
      <c r="B1509">
        <v>70.599999999999994</v>
      </c>
    </row>
    <row r="1510" spans="2:2">
      <c r="B1510">
        <v>95.95</v>
      </c>
    </row>
    <row r="1511" spans="2:2">
      <c r="B1511">
        <v>55.7</v>
      </c>
    </row>
    <row r="1512" spans="2:2">
      <c r="B1512">
        <v>81.2</v>
      </c>
    </row>
    <row r="1513" spans="2:2">
      <c r="B1513">
        <v>60.4</v>
      </c>
    </row>
    <row r="1514" spans="2:2">
      <c r="B1514">
        <v>83.3</v>
      </c>
    </row>
    <row r="1515" spans="2:2">
      <c r="B1515">
        <v>109.3</v>
      </c>
    </row>
    <row r="1516" spans="2:2">
      <c r="B1516">
        <v>73.5</v>
      </c>
    </row>
    <row r="1517" spans="2:2">
      <c r="B1517">
        <v>19.95</v>
      </c>
    </row>
    <row r="1518" spans="2:2">
      <c r="B1518">
        <v>75.5</v>
      </c>
    </row>
    <row r="1519" spans="2:2">
      <c r="B1519">
        <v>76.599999999999994</v>
      </c>
    </row>
    <row r="1520" spans="2:2">
      <c r="B1520">
        <v>65.3</v>
      </c>
    </row>
    <row r="1521" spans="2:2">
      <c r="B1521">
        <v>87.75</v>
      </c>
    </row>
    <row r="1522" spans="2:2">
      <c r="B1522">
        <v>84.1</v>
      </c>
    </row>
    <row r="1523" spans="2:2">
      <c r="B1523">
        <v>64.150000000000006</v>
      </c>
    </row>
    <row r="1524" spans="2:2">
      <c r="B1524">
        <v>24.95</v>
      </c>
    </row>
    <row r="1525" spans="2:2">
      <c r="B1525">
        <v>33.75</v>
      </c>
    </row>
    <row r="1526" spans="2:2">
      <c r="B1526">
        <v>29.6</v>
      </c>
    </row>
    <row r="1527" spans="2:2">
      <c r="B1527">
        <v>86.2</v>
      </c>
    </row>
    <row r="1528" spans="2:2">
      <c r="B1528">
        <v>54.75</v>
      </c>
    </row>
    <row r="1529" spans="2:2">
      <c r="B1529">
        <v>20.05</v>
      </c>
    </row>
    <row r="1530" spans="2:2">
      <c r="B1530">
        <v>25.2</v>
      </c>
    </row>
    <row r="1531" spans="2:2">
      <c r="B1531">
        <v>55.1</v>
      </c>
    </row>
    <row r="1532" spans="2:2">
      <c r="B1532">
        <v>93.85</v>
      </c>
    </row>
    <row r="1533" spans="2:2">
      <c r="B1533">
        <v>94.1</v>
      </c>
    </row>
    <row r="1534" spans="2:2">
      <c r="B1534">
        <v>105.5</v>
      </c>
    </row>
    <row r="1535" spans="2:2">
      <c r="B1535">
        <v>80.45</v>
      </c>
    </row>
    <row r="1536" spans="2:2">
      <c r="B1536">
        <v>80.150000000000006</v>
      </c>
    </row>
    <row r="1537" spans="2:2">
      <c r="B1537">
        <v>75.7</v>
      </c>
    </row>
    <row r="1538" spans="2:2">
      <c r="B1538">
        <v>99.95</v>
      </c>
    </row>
    <row r="1539" spans="2:2">
      <c r="B1539">
        <v>101.1</v>
      </c>
    </row>
    <row r="1540" spans="2:2">
      <c r="B1540">
        <v>20.350000000000001</v>
      </c>
    </row>
    <row r="1541" spans="2:2">
      <c r="B1541">
        <v>20.100000000000001</v>
      </c>
    </row>
    <row r="1542" spans="2:2">
      <c r="B1542">
        <v>68.400000000000006</v>
      </c>
    </row>
    <row r="1543" spans="2:2">
      <c r="B1543">
        <v>45</v>
      </c>
    </row>
    <row r="1544" spans="2:2">
      <c r="B1544">
        <v>102.1</v>
      </c>
    </row>
    <row r="1545" spans="2:2">
      <c r="B1545">
        <v>83.25</v>
      </c>
    </row>
    <row r="1546" spans="2:2">
      <c r="B1546">
        <v>116.05</v>
      </c>
    </row>
    <row r="1547" spans="2:2">
      <c r="B1547">
        <v>69.95</v>
      </c>
    </row>
    <row r="1548" spans="2:2">
      <c r="B1548">
        <v>18.850000000000001</v>
      </c>
    </row>
    <row r="1549" spans="2:2">
      <c r="B1549">
        <v>19.75</v>
      </c>
    </row>
    <row r="1550" spans="2:2">
      <c r="B1550">
        <v>20.95</v>
      </c>
    </row>
    <row r="1551" spans="2:2">
      <c r="B1551">
        <v>70.150000000000006</v>
      </c>
    </row>
    <row r="1552" spans="2:2">
      <c r="B1552">
        <v>79.55</v>
      </c>
    </row>
    <row r="1553" spans="2:2">
      <c r="B1553">
        <v>66.2</v>
      </c>
    </row>
    <row r="1554" spans="2:2">
      <c r="B1554">
        <v>98.65</v>
      </c>
    </row>
    <row r="1555" spans="2:2">
      <c r="B1555">
        <v>75.8</v>
      </c>
    </row>
    <row r="1556" spans="2:2">
      <c r="B1556">
        <v>80.349999999999994</v>
      </c>
    </row>
    <row r="1557" spans="2:2">
      <c r="B1557">
        <v>91.6</v>
      </c>
    </row>
    <row r="1558" spans="2:2">
      <c r="B1558">
        <v>105.55</v>
      </c>
    </row>
    <row r="1559" spans="2:2">
      <c r="B1559">
        <v>64.900000000000006</v>
      </c>
    </row>
    <row r="1560" spans="2:2">
      <c r="B1560">
        <v>95.1</v>
      </c>
    </row>
    <row r="1561" spans="2:2">
      <c r="B1561">
        <v>94.3</v>
      </c>
    </row>
    <row r="1562" spans="2:2">
      <c r="B1562">
        <v>94.25</v>
      </c>
    </row>
    <row r="1563" spans="2:2">
      <c r="B1563">
        <v>69.650000000000006</v>
      </c>
    </row>
    <row r="1564" spans="2:2">
      <c r="B1564">
        <v>84.1</v>
      </c>
    </row>
    <row r="1565" spans="2:2">
      <c r="B1565">
        <v>69.150000000000006</v>
      </c>
    </row>
    <row r="1566" spans="2:2">
      <c r="B1566">
        <v>85.9</v>
      </c>
    </row>
    <row r="1567" spans="2:2">
      <c r="B1567">
        <v>103.5</v>
      </c>
    </row>
    <row r="1568" spans="2:2">
      <c r="B1568">
        <v>105.55</v>
      </c>
    </row>
    <row r="1569" spans="2:2">
      <c r="B1569">
        <v>102.7</v>
      </c>
    </row>
    <row r="1570" spans="2:2">
      <c r="B1570">
        <v>79.150000000000006</v>
      </c>
    </row>
    <row r="1571" spans="2:2">
      <c r="B1571">
        <v>20</v>
      </c>
    </row>
    <row r="1572" spans="2:2">
      <c r="B1572">
        <v>51.05</v>
      </c>
    </row>
    <row r="1573" spans="2:2">
      <c r="B1573">
        <v>108.3</v>
      </c>
    </row>
    <row r="1574" spans="2:2">
      <c r="B1574">
        <v>54.3</v>
      </c>
    </row>
    <row r="1575" spans="2:2">
      <c r="B1575">
        <v>58.55</v>
      </c>
    </row>
    <row r="1576" spans="2:2">
      <c r="B1576">
        <v>25.3</v>
      </c>
    </row>
    <row r="1577" spans="2:2">
      <c r="B1577">
        <v>60.5</v>
      </c>
    </row>
    <row r="1578" spans="2:2">
      <c r="B1578">
        <v>78.75</v>
      </c>
    </row>
    <row r="1579" spans="2:2">
      <c r="B1579">
        <v>52.7</v>
      </c>
    </row>
    <row r="1580" spans="2:2">
      <c r="B1580">
        <v>90.3</v>
      </c>
    </row>
    <row r="1581" spans="2:2">
      <c r="B1581">
        <v>94.45</v>
      </c>
    </row>
    <row r="1582" spans="2:2">
      <c r="B1582">
        <v>19.899999999999999</v>
      </c>
    </row>
    <row r="1583" spans="2:2">
      <c r="B1583">
        <v>20</v>
      </c>
    </row>
    <row r="1584" spans="2:2">
      <c r="B1584">
        <v>19.850000000000001</v>
      </c>
    </row>
    <row r="1585" spans="2:2">
      <c r="B1585">
        <v>44.65</v>
      </c>
    </row>
    <row r="1586" spans="2:2">
      <c r="B1586">
        <v>46.3</v>
      </c>
    </row>
    <row r="1587" spans="2:2">
      <c r="B1587">
        <v>70.05</v>
      </c>
    </row>
    <row r="1588" spans="2:2">
      <c r="B1588">
        <v>58</v>
      </c>
    </row>
    <row r="1589" spans="2:2">
      <c r="B1589">
        <v>88.8</v>
      </c>
    </row>
    <row r="1590" spans="2:2">
      <c r="B1590">
        <v>59.8</v>
      </c>
    </row>
    <row r="1591" spans="2:2">
      <c r="B1591">
        <v>44.95</v>
      </c>
    </row>
    <row r="1592" spans="2:2">
      <c r="B1592">
        <v>24.65</v>
      </c>
    </row>
    <row r="1593" spans="2:2">
      <c r="B1593">
        <v>116.05</v>
      </c>
    </row>
    <row r="1594" spans="2:2">
      <c r="B1594">
        <v>107.5</v>
      </c>
    </row>
    <row r="1595" spans="2:2">
      <c r="B1595">
        <v>92.7</v>
      </c>
    </row>
    <row r="1596" spans="2:2">
      <c r="B1596">
        <v>35.75</v>
      </c>
    </row>
    <row r="1597" spans="2:2">
      <c r="B1597">
        <v>95</v>
      </c>
    </row>
    <row r="1598" spans="2:2">
      <c r="B1598">
        <v>20.05</v>
      </c>
    </row>
    <row r="1599" spans="2:2">
      <c r="B1599">
        <v>68.75</v>
      </c>
    </row>
    <row r="1600" spans="2:2">
      <c r="B1600">
        <v>44.8</v>
      </c>
    </row>
    <row r="1601" spans="2:2">
      <c r="B1601">
        <v>81.2</v>
      </c>
    </row>
    <row r="1602" spans="2:2">
      <c r="B1602">
        <v>19.45</v>
      </c>
    </row>
    <row r="1603" spans="2:2">
      <c r="B1603">
        <v>110.6</v>
      </c>
    </row>
    <row r="1604" spans="2:2">
      <c r="B1604">
        <v>98.45</v>
      </c>
    </row>
    <row r="1605" spans="2:2">
      <c r="B1605">
        <v>79.150000000000006</v>
      </c>
    </row>
    <row r="1606" spans="2:2">
      <c r="B1606">
        <v>50.9</v>
      </c>
    </row>
    <row r="1607" spans="2:2">
      <c r="B1607">
        <v>66.400000000000006</v>
      </c>
    </row>
    <row r="1608" spans="2:2">
      <c r="B1608">
        <v>33.6</v>
      </c>
    </row>
    <row r="1609" spans="2:2">
      <c r="B1609">
        <v>65.25</v>
      </c>
    </row>
    <row r="1610" spans="2:2">
      <c r="B1610">
        <v>75.349999999999994</v>
      </c>
    </row>
    <row r="1611" spans="2:2">
      <c r="B1611">
        <v>19.850000000000001</v>
      </c>
    </row>
    <row r="1612" spans="2:2">
      <c r="B1612">
        <v>85.75</v>
      </c>
    </row>
    <row r="1613" spans="2:2">
      <c r="B1613">
        <v>20.8</v>
      </c>
    </row>
    <row r="1614" spans="2:2">
      <c r="B1614">
        <v>100.3</v>
      </c>
    </row>
    <row r="1615" spans="2:2">
      <c r="B1615">
        <v>75.400000000000006</v>
      </c>
    </row>
    <row r="1616" spans="2:2">
      <c r="B1616">
        <v>54.15</v>
      </c>
    </row>
    <row r="1617" spans="2:2">
      <c r="B1617">
        <v>54.3</v>
      </c>
    </row>
    <row r="1618" spans="2:2">
      <c r="B1618">
        <v>100.25</v>
      </c>
    </row>
    <row r="1619" spans="2:2">
      <c r="B1619">
        <v>75.099999999999994</v>
      </c>
    </row>
    <row r="1620" spans="2:2">
      <c r="B1620">
        <v>20.25</v>
      </c>
    </row>
    <row r="1621" spans="2:2">
      <c r="B1621">
        <v>80.900000000000006</v>
      </c>
    </row>
    <row r="1622" spans="2:2">
      <c r="B1622">
        <v>20.6</v>
      </c>
    </row>
    <row r="1623" spans="2:2">
      <c r="B1623">
        <v>24.45</v>
      </c>
    </row>
    <row r="1624" spans="2:2">
      <c r="B1624">
        <v>44.65</v>
      </c>
    </row>
    <row r="1625" spans="2:2">
      <c r="B1625">
        <v>54.1</v>
      </c>
    </row>
    <row r="1626" spans="2:2">
      <c r="B1626">
        <v>79.849999999999994</v>
      </c>
    </row>
    <row r="1627" spans="2:2">
      <c r="B1627">
        <v>100</v>
      </c>
    </row>
    <row r="1628" spans="2:2">
      <c r="B1628">
        <v>24.2</v>
      </c>
    </row>
    <row r="1629" spans="2:2">
      <c r="B1629">
        <v>107.05</v>
      </c>
    </row>
    <row r="1630" spans="2:2">
      <c r="B1630">
        <v>95.85</v>
      </c>
    </row>
    <row r="1631" spans="2:2">
      <c r="B1631">
        <v>70.55</v>
      </c>
    </row>
    <row r="1632" spans="2:2">
      <c r="B1632">
        <v>101.05</v>
      </c>
    </row>
    <row r="1633" spans="2:2">
      <c r="B1633">
        <v>50</v>
      </c>
    </row>
    <row r="1634" spans="2:2">
      <c r="B1634">
        <v>44.95</v>
      </c>
    </row>
    <row r="1635" spans="2:2">
      <c r="B1635">
        <v>100.15</v>
      </c>
    </row>
    <row r="1636" spans="2:2">
      <c r="B1636">
        <v>106.45</v>
      </c>
    </row>
    <row r="1637" spans="2:2">
      <c r="B1637">
        <v>115.6</v>
      </c>
    </row>
    <row r="1638" spans="2:2">
      <c r="B1638">
        <v>20.100000000000001</v>
      </c>
    </row>
    <row r="1639" spans="2:2">
      <c r="B1639">
        <v>103.7</v>
      </c>
    </row>
    <row r="1640" spans="2:2">
      <c r="B1640">
        <v>20.5</v>
      </c>
    </row>
    <row r="1641" spans="2:2">
      <c r="B1641">
        <v>104.45</v>
      </c>
    </row>
    <row r="1642" spans="2:2">
      <c r="B1642">
        <v>65.599999999999994</v>
      </c>
    </row>
    <row r="1643" spans="2:2">
      <c r="B1643">
        <v>19.600000000000001</v>
      </c>
    </row>
    <row r="1644" spans="2:2">
      <c r="B1644">
        <v>20.5</v>
      </c>
    </row>
    <row r="1645" spans="2:2">
      <c r="B1645">
        <v>20.05</v>
      </c>
    </row>
    <row r="1646" spans="2:2">
      <c r="B1646">
        <v>50.05</v>
      </c>
    </row>
    <row r="1647" spans="2:2">
      <c r="B1647">
        <v>20.399999999999999</v>
      </c>
    </row>
    <row r="1648" spans="2:2">
      <c r="B1648">
        <v>20</v>
      </c>
    </row>
    <row r="1649" spans="2:2">
      <c r="B1649">
        <v>85</v>
      </c>
    </row>
    <row r="1650" spans="2:2">
      <c r="B1650">
        <v>44.45</v>
      </c>
    </row>
    <row r="1651" spans="2:2">
      <c r="B1651">
        <v>45.85</v>
      </c>
    </row>
    <row r="1652" spans="2:2">
      <c r="B1652">
        <v>75</v>
      </c>
    </row>
    <row r="1653" spans="2:2">
      <c r="B1653">
        <v>66.75</v>
      </c>
    </row>
    <row r="1654" spans="2:2">
      <c r="B1654">
        <v>93.65</v>
      </c>
    </row>
    <row r="1655" spans="2:2">
      <c r="B1655">
        <v>50.3</v>
      </c>
    </row>
    <row r="1656" spans="2:2">
      <c r="B1656">
        <v>95.65</v>
      </c>
    </row>
    <row r="1657" spans="2:2">
      <c r="B1657">
        <v>25.5</v>
      </c>
    </row>
    <row r="1658" spans="2:2">
      <c r="B1658">
        <v>67.45</v>
      </c>
    </row>
    <row r="1659" spans="2:2">
      <c r="B1659">
        <v>95.1</v>
      </c>
    </row>
    <row r="1660" spans="2:2">
      <c r="B1660">
        <v>92</v>
      </c>
    </row>
    <row r="1661" spans="2:2">
      <c r="B1661">
        <v>102.65</v>
      </c>
    </row>
    <row r="1662" spans="2:2">
      <c r="B1662">
        <v>100.75</v>
      </c>
    </row>
    <row r="1663" spans="2:2">
      <c r="B1663">
        <v>73.55</v>
      </c>
    </row>
    <row r="1664" spans="2:2">
      <c r="B1664">
        <v>98.7</v>
      </c>
    </row>
    <row r="1665" spans="2:2">
      <c r="B1665">
        <v>76.849999999999994</v>
      </c>
    </row>
    <row r="1666" spans="2:2">
      <c r="B1666">
        <v>42.3</v>
      </c>
    </row>
    <row r="1667" spans="2:2">
      <c r="B1667">
        <v>66.150000000000006</v>
      </c>
    </row>
    <row r="1668" spans="2:2">
      <c r="B1668">
        <v>105.35</v>
      </c>
    </row>
    <row r="1669" spans="2:2">
      <c r="B1669">
        <v>19.25</v>
      </c>
    </row>
    <row r="1670" spans="2:2">
      <c r="B1670">
        <v>62.8</v>
      </c>
    </row>
    <row r="1671" spans="2:2">
      <c r="B1671">
        <v>89.8</v>
      </c>
    </row>
    <row r="1672" spans="2:2">
      <c r="B1672">
        <v>95.9</v>
      </c>
    </row>
    <row r="1673" spans="2:2">
      <c r="B1673">
        <v>87.65</v>
      </c>
    </row>
    <row r="1674" spans="2:2">
      <c r="B1674">
        <v>61.6</v>
      </c>
    </row>
    <row r="1675" spans="2:2">
      <c r="B1675">
        <v>44.55</v>
      </c>
    </row>
    <row r="1676" spans="2:2">
      <c r="B1676">
        <v>64.95</v>
      </c>
    </row>
    <row r="1677" spans="2:2">
      <c r="B1677">
        <v>67.400000000000006</v>
      </c>
    </row>
    <row r="1678" spans="2:2">
      <c r="B1678">
        <v>105.3</v>
      </c>
    </row>
    <row r="1679" spans="2:2">
      <c r="B1679">
        <v>91</v>
      </c>
    </row>
    <row r="1680" spans="2:2">
      <c r="B1680">
        <v>61.15</v>
      </c>
    </row>
    <row r="1681" spans="2:2">
      <c r="B1681">
        <v>20.3</v>
      </c>
    </row>
    <row r="1682" spans="2:2">
      <c r="B1682">
        <v>90.95</v>
      </c>
    </row>
    <row r="1683" spans="2:2">
      <c r="B1683">
        <v>48.95</v>
      </c>
    </row>
    <row r="1684" spans="2:2">
      <c r="B1684">
        <v>68.150000000000006</v>
      </c>
    </row>
    <row r="1685" spans="2:2">
      <c r="B1685">
        <v>93.4</v>
      </c>
    </row>
    <row r="1686" spans="2:2">
      <c r="B1686">
        <v>24.4</v>
      </c>
    </row>
    <row r="1687" spans="2:2">
      <c r="B1687">
        <v>89.55</v>
      </c>
    </row>
    <row r="1688" spans="2:2">
      <c r="B1688">
        <v>90.8</v>
      </c>
    </row>
    <row r="1689" spans="2:2">
      <c r="B1689">
        <v>24</v>
      </c>
    </row>
    <row r="1690" spans="2:2">
      <c r="B1690">
        <v>81.45</v>
      </c>
    </row>
    <row r="1691" spans="2:2">
      <c r="B1691">
        <v>74.849999999999994</v>
      </c>
    </row>
    <row r="1692" spans="2:2">
      <c r="B1692">
        <v>48.4</v>
      </c>
    </row>
    <row r="1693" spans="2:2">
      <c r="B1693">
        <v>23.55</v>
      </c>
    </row>
    <row r="1694" spans="2:2">
      <c r="B1694">
        <v>48.8</v>
      </c>
    </row>
    <row r="1695" spans="2:2">
      <c r="B1695">
        <v>67.45</v>
      </c>
    </row>
    <row r="1696" spans="2:2">
      <c r="B1696">
        <v>84.3</v>
      </c>
    </row>
    <row r="1697" spans="2:2">
      <c r="B1697">
        <v>99.7</v>
      </c>
    </row>
    <row r="1698" spans="2:2">
      <c r="B1698">
        <v>89.8</v>
      </c>
    </row>
    <row r="1699" spans="2:2">
      <c r="B1699">
        <v>64.55</v>
      </c>
    </row>
    <row r="1700" spans="2:2">
      <c r="B1700">
        <v>49.85</v>
      </c>
    </row>
    <row r="1701" spans="2:2">
      <c r="B1701">
        <v>70.599999999999994</v>
      </c>
    </row>
    <row r="1702" spans="2:2">
      <c r="B1702">
        <v>80.3</v>
      </c>
    </row>
    <row r="1703" spans="2:2">
      <c r="B1703">
        <v>97.45</v>
      </c>
    </row>
    <row r="1704" spans="2:2">
      <c r="B1704">
        <v>89.45</v>
      </c>
    </row>
    <row r="1705" spans="2:2">
      <c r="B1705">
        <v>24.75</v>
      </c>
    </row>
    <row r="1706" spans="2:2">
      <c r="B1706">
        <v>86.65</v>
      </c>
    </row>
    <row r="1707" spans="2:2">
      <c r="B1707">
        <v>95.1</v>
      </c>
    </row>
    <row r="1708" spans="2:2">
      <c r="B1708">
        <v>111.05</v>
      </c>
    </row>
    <row r="1709" spans="2:2">
      <c r="B1709">
        <v>80.099999999999994</v>
      </c>
    </row>
    <row r="1710" spans="2:2">
      <c r="B1710">
        <v>89.8</v>
      </c>
    </row>
    <row r="1711" spans="2:2">
      <c r="B1711">
        <v>69.05</v>
      </c>
    </row>
    <row r="1712" spans="2:2">
      <c r="B1712">
        <v>110.8</v>
      </c>
    </row>
    <row r="1713" spans="2:2">
      <c r="B1713">
        <v>65.650000000000006</v>
      </c>
    </row>
    <row r="1714" spans="2:2">
      <c r="B1714">
        <v>71.95</v>
      </c>
    </row>
    <row r="1715" spans="2:2">
      <c r="B1715">
        <v>50.3</v>
      </c>
    </row>
    <row r="1716" spans="2:2">
      <c r="B1716">
        <v>90.7</v>
      </c>
    </row>
    <row r="1717" spans="2:2">
      <c r="B1717">
        <v>24.5</v>
      </c>
    </row>
    <row r="1718" spans="2:2">
      <c r="B1718">
        <v>71.650000000000006</v>
      </c>
    </row>
    <row r="1719" spans="2:2">
      <c r="B1719">
        <v>110.9</v>
      </c>
    </row>
    <row r="1720" spans="2:2">
      <c r="B1720">
        <v>24.9</v>
      </c>
    </row>
    <row r="1721" spans="2:2">
      <c r="B1721">
        <v>84.05</v>
      </c>
    </row>
    <row r="1722" spans="2:2">
      <c r="B1722">
        <v>108.2</v>
      </c>
    </row>
    <row r="1723" spans="2:2">
      <c r="B1723">
        <v>24.2</v>
      </c>
    </row>
    <row r="1724" spans="2:2">
      <c r="B1724">
        <v>39.549999999999997</v>
      </c>
    </row>
    <row r="1725" spans="2:2">
      <c r="B1725">
        <v>61.35</v>
      </c>
    </row>
    <row r="1726" spans="2:2">
      <c r="B1726">
        <v>20.149999999999999</v>
      </c>
    </row>
    <row r="1727" spans="2:2">
      <c r="B1727">
        <v>109.6</v>
      </c>
    </row>
    <row r="1728" spans="2:2">
      <c r="B1728">
        <v>85.1</v>
      </c>
    </row>
    <row r="1729" spans="2:2">
      <c r="B1729">
        <v>55.3</v>
      </c>
    </row>
    <row r="1730" spans="2:2">
      <c r="B1730">
        <v>78.650000000000006</v>
      </c>
    </row>
    <row r="1731" spans="2:2">
      <c r="B1731">
        <v>19.95</v>
      </c>
    </row>
    <row r="1732" spans="2:2">
      <c r="B1732">
        <v>83.6</v>
      </c>
    </row>
    <row r="1733" spans="2:2">
      <c r="B1733">
        <v>69.400000000000006</v>
      </c>
    </row>
    <row r="1734" spans="2:2">
      <c r="B1734">
        <v>81.25</v>
      </c>
    </row>
    <row r="1735" spans="2:2">
      <c r="B1735">
        <v>56.45</v>
      </c>
    </row>
    <row r="1736" spans="2:2">
      <c r="B1736">
        <v>97</v>
      </c>
    </row>
    <row r="1737" spans="2:2">
      <c r="B1737">
        <v>64.8</v>
      </c>
    </row>
    <row r="1738" spans="2:2">
      <c r="B1738">
        <v>84.95</v>
      </c>
    </row>
    <row r="1739" spans="2:2">
      <c r="B1739">
        <v>44.05</v>
      </c>
    </row>
    <row r="1740" spans="2:2">
      <c r="B1740">
        <v>116.75</v>
      </c>
    </row>
    <row r="1741" spans="2:2">
      <c r="B1741">
        <v>43.35</v>
      </c>
    </row>
    <row r="1742" spans="2:2">
      <c r="B1742">
        <v>104.85</v>
      </c>
    </row>
    <row r="1743" spans="2:2">
      <c r="B1743">
        <v>83.4</v>
      </c>
    </row>
    <row r="1744" spans="2:2">
      <c r="B1744">
        <v>24.4</v>
      </c>
    </row>
    <row r="1745" spans="2:2">
      <c r="B1745">
        <v>95.9</v>
      </c>
    </row>
    <row r="1746" spans="2:2">
      <c r="B1746">
        <v>19.75</v>
      </c>
    </row>
    <row r="1747" spans="2:2">
      <c r="B1747">
        <v>93.5</v>
      </c>
    </row>
    <row r="1748" spans="2:2">
      <c r="B1748">
        <v>59.75</v>
      </c>
    </row>
    <row r="1749" spans="2:2">
      <c r="B1749">
        <v>80.599999999999994</v>
      </c>
    </row>
    <row r="1750" spans="2:2">
      <c r="B1750">
        <v>95.3</v>
      </c>
    </row>
    <row r="1751" spans="2:2">
      <c r="B1751">
        <v>96.1</v>
      </c>
    </row>
    <row r="1752" spans="2:2">
      <c r="B1752">
        <v>19.350000000000001</v>
      </c>
    </row>
    <row r="1753" spans="2:2">
      <c r="B1753">
        <v>20.2</v>
      </c>
    </row>
    <row r="1754" spans="2:2">
      <c r="B1754">
        <v>74.400000000000006</v>
      </c>
    </row>
    <row r="1755" spans="2:2">
      <c r="B1755">
        <v>70.400000000000006</v>
      </c>
    </row>
    <row r="1756" spans="2:2">
      <c r="B1756">
        <v>88.8</v>
      </c>
    </row>
    <row r="1757" spans="2:2">
      <c r="B1757">
        <v>19.55</v>
      </c>
    </row>
    <row r="1758" spans="2:2">
      <c r="B1758">
        <v>92</v>
      </c>
    </row>
    <row r="1759" spans="2:2">
      <c r="B1759">
        <v>59.55</v>
      </c>
    </row>
    <row r="1760" spans="2:2">
      <c r="B1760">
        <v>49.9</v>
      </c>
    </row>
    <row r="1761" spans="2:2">
      <c r="B1761">
        <v>19.25</v>
      </c>
    </row>
    <row r="1762" spans="2:2">
      <c r="B1762">
        <v>35.799999999999997</v>
      </c>
    </row>
    <row r="1763" spans="2:2">
      <c r="B1763">
        <v>20.75</v>
      </c>
    </row>
    <row r="1764" spans="2:2">
      <c r="B1764">
        <v>104.6</v>
      </c>
    </row>
    <row r="1765" spans="2:2">
      <c r="B1765">
        <v>87.2</v>
      </c>
    </row>
    <row r="1766" spans="2:2">
      <c r="B1766">
        <v>45.45</v>
      </c>
    </row>
    <row r="1767" spans="2:2">
      <c r="B1767">
        <v>49.6</v>
      </c>
    </row>
    <row r="1768" spans="2:2">
      <c r="B1768">
        <v>44.8</v>
      </c>
    </row>
    <row r="1769" spans="2:2">
      <c r="B1769">
        <v>78.650000000000006</v>
      </c>
    </row>
    <row r="1770" spans="2:2">
      <c r="B1770">
        <v>55</v>
      </c>
    </row>
    <row r="1771" spans="2:2">
      <c r="B1771">
        <v>19.649999999999999</v>
      </c>
    </row>
    <row r="1772" spans="2:2">
      <c r="B1772">
        <v>66.900000000000006</v>
      </c>
    </row>
    <row r="1773" spans="2:2">
      <c r="B1773">
        <v>89.65</v>
      </c>
    </row>
    <row r="1774" spans="2:2">
      <c r="B1774">
        <v>100.1</v>
      </c>
    </row>
    <row r="1775" spans="2:2">
      <c r="B1775">
        <v>20.350000000000001</v>
      </c>
    </row>
    <row r="1776" spans="2:2">
      <c r="B1776">
        <v>82.55</v>
      </c>
    </row>
    <row r="1777" spans="2:2">
      <c r="B1777">
        <v>104.8</v>
      </c>
    </row>
    <row r="1778" spans="2:2">
      <c r="B1778">
        <v>19.100000000000001</v>
      </c>
    </row>
    <row r="1779" spans="2:2">
      <c r="B1779">
        <v>94.55</v>
      </c>
    </row>
    <row r="1780" spans="2:2">
      <c r="B1780">
        <v>29.8</v>
      </c>
    </row>
    <row r="1781" spans="2:2">
      <c r="B1781">
        <v>86.05</v>
      </c>
    </row>
    <row r="1782" spans="2:2">
      <c r="B1782">
        <v>87.3</v>
      </c>
    </row>
    <row r="1783" spans="2:2">
      <c r="B1783">
        <v>78.5</v>
      </c>
    </row>
    <row r="1784" spans="2:2">
      <c r="B1784">
        <v>110.25</v>
      </c>
    </row>
    <row r="1785" spans="2:2">
      <c r="B1785">
        <v>102.4</v>
      </c>
    </row>
    <row r="1786" spans="2:2">
      <c r="B1786">
        <v>99.3</v>
      </c>
    </row>
    <row r="1787" spans="2:2">
      <c r="B1787">
        <v>101.9</v>
      </c>
    </row>
    <row r="1788" spans="2:2">
      <c r="B1788">
        <v>78.75</v>
      </c>
    </row>
    <row r="1789" spans="2:2">
      <c r="B1789">
        <v>70.05</v>
      </c>
    </row>
    <row r="1790" spans="2:2">
      <c r="B1790">
        <v>84.9</v>
      </c>
    </row>
    <row r="1791" spans="2:2">
      <c r="B1791">
        <v>85.15</v>
      </c>
    </row>
    <row r="1792" spans="2:2">
      <c r="B1792">
        <v>108.05</v>
      </c>
    </row>
    <row r="1793" spans="2:2">
      <c r="B1793">
        <v>54.25</v>
      </c>
    </row>
    <row r="1794" spans="2:2">
      <c r="B1794">
        <v>89.55</v>
      </c>
    </row>
    <row r="1795" spans="2:2">
      <c r="B1795">
        <v>60.7</v>
      </c>
    </row>
    <row r="1796" spans="2:2">
      <c r="B1796">
        <v>55.5</v>
      </c>
    </row>
    <row r="1797" spans="2:2">
      <c r="B1797">
        <v>56.15</v>
      </c>
    </row>
    <row r="1798" spans="2:2">
      <c r="B1798">
        <v>75.5</v>
      </c>
    </row>
    <row r="1799" spans="2:2">
      <c r="B1799">
        <v>55.8</v>
      </c>
    </row>
    <row r="1800" spans="2:2">
      <c r="B1800">
        <v>29.65</v>
      </c>
    </row>
    <row r="1801" spans="2:2">
      <c r="B1801">
        <v>20.350000000000001</v>
      </c>
    </row>
    <row r="1802" spans="2:2">
      <c r="B1802">
        <v>57.2</v>
      </c>
    </row>
    <row r="1803" spans="2:2">
      <c r="B1803">
        <v>65.150000000000006</v>
      </c>
    </row>
    <row r="1804" spans="2:2">
      <c r="B1804">
        <v>96.6</v>
      </c>
    </row>
    <row r="1805" spans="2:2">
      <c r="B1805">
        <v>20.55</v>
      </c>
    </row>
    <row r="1806" spans="2:2">
      <c r="B1806">
        <v>94.1</v>
      </c>
    </row>
    <row r="1807" spans="2:2">
      <c r="B1807">
        <v>25.35</v>
      </c>
    </row>
    <row r="1808" spans="2:2">
      <c r="B1808">
        <v>84.2</v>
      </c>
    </row>
    <row r="1809" spans="2:2">
      <c r="B1809">
        <v>59.9</v>
      </c>
    </row>
    <row r="1810" spans="2:2">
      <c r="B1810">
        <v>24</v>
      </c>
    </row>
    <row r="1811" spans="2:2">
      <c r="B1811">
        <v>93.2</v>
      </c>
    </row>
    <row r="1812" spans="2:2">
      <c r="B1812">
        <v>35.4</v>
      </c>
    </row>
    <row r="1813" spans="2:2">
      <c r="B1813">
        <v>20.2</v>
      </c>
    </row>
    <row r="1814" spans="2:2">
      <c r="B1814">
        <v>69.650000000000006</v>
      </c>
    </row>
    <row r="1815" spans="2:2">
      <c r="B1815">
        <v>20.100000000000001</v>
      </c>
    </row>
    <row r="1816" spans="2:2">
      <c r="B1816">
        <v>93.25</v>
      </c>
    </row>
    <row r="1817" spans="2:2">
      <c r="B1817">
        <v>50.5</v>
      </c>
    </row>
    <row r="1818" spans="2:2">
      <c r="B1818">
        <v>85.65</v>
      </c>
    </row>
    <row r="1819" spans="2:2">
      <c r="B1819">
        <v>89.75</v>
      </c>
    </row>
    <row r="1820" spans="2:2">
      <c r="B1820">
        <v>94.65</v>
      </c>
    </row>
    <row r="1821" spans="2:2">
      <c r="B1821">
        <v>25.1</v>
      </c>
    </row>
    <row r="1822" spans="2:2">
      <c r="B1822">
        <v>87.3</v>
      </c>
    </row>
    <row r="1823" spans="2:2">
      <c r="B1823">
        <v>79.849999999999994</v>
      </c>
    </row>
    <row r="1824" spans="2:2">
      <c r="B1824">
        <v>100.5</v>
      </c>
    </row>
    <row r="1825" spans="2:2">
      <c r="B1825">
        <v>61.2</v>
      </c>
    </row>
    <row r="1826" spans="2:2">
      <c r="B1826">
        <v>112.6</v>
      </c>
    </row>
    <row r="1827" spans="2:2">
      <c r="B1827">
        <v>112.95</v>
      </c>
    </row>
    <row r="1828" spans="2:2">
      <c r="B1828">
        <v>107.25</v>
      </c>
    </row>
    <row r="1829" spans="2:2">
      <c r="B1829">
        <v>74.55</v>
      </c>
    </row>
    <row r="1830" spans="2:2">
      <c r="B1830">
        <v>80.150000000000006</v>
      </c>
    </row>
    <row r="1831" spans="2:2">
      <c r="B1831">
        <v>105</v>
      </c>
    </row>
    <row r="1832" spans="2:2">
      <c r="B1832">
        <v>76.3</v>
      </c>
    </row>
    <row r="1833" spans="2:2">
      <c r="B1833">
        <v>20</v>
      </c>
    </row>
    <row r="1834" spans="2:2">
      <c r="B1834">
        <v>49.4</v>
      </c>
    </row>
    <row r="1835" spans="2:2">
      <c r="B1835">
        <v>85.8</v>
      </c>
    </row>
    <row r="1836" spans="2:2">
      <c r="B1836">
        <v>95.4</v>
      </c>
    </row>
    <row r="1837" spans="2:2">
      <c r="B1837">
        <v>107.95</v>
      </c>
    </row>
    <row r="1838" spans="2:2">
      <c r="B1838">
        <v>21.25</v>
      </c>
    </row>
    <row r="1839" spans="2:2">
      <c r="B1839">
        <v>55.65</v>
      </c>
    </row>
    <row r="1840" spans="2:2">
      <c r="B1840">
        <v>84.7</v>
      </c>
    </row>
    <row r="1841" spans="2:2">
      <c r="B1841">
        <v>19.95</v>
      </c>
    </row>
    <row r="1842" spans="2:2">
      <c r="B1842">
        <v>80.3</v>
      </c>
    </row>
    <row r="1843" spans="2:2">
      <c r="B1843">
        <v>82.45</v>
      </c>
    </row>
    <row r="1844" spans="2:2">
      <c r="B1844">
        <v>86.8</v>
      </c>
    </row>
    <row r="1845" spans="2:2">
      <c r="B1845">
        <v>55.35</v>
      </c>
    </row>
    <row r="1846" spans="2:2">
      <c r="B1846">
        <v>81.45</v>
      </c>
    </row>
    <row r="1847" spans="2:2">
      <c r="B1847">
        <v>43.75</v>
      </c>
    </row>
    <row r="1848" spans="2:2">
      <c r="B1848">
        <v>114.3</v>
      </c>
    </row>
    <row r="1849" spans="2:2">
      <c r="B1849">
        <v>64.650000000000006</v>
      </c>
    </row>
    <row r="1850" spans="2:2">
      <c r="B1850">
        <v>26.1</v>
      </c>
    </row>
    <row r="1851" spans="2:2">
      <c r="B1851">
        <v>80.650000000000006</v>
      </c>
    </row>
    <row r="1852" spans="2:2">
      <c r="B1852">
        <v>88.85</v>
      </c>
    </row>
    <row r="1853" spans="2:2">
      <c r="B1853">
        <v>25.25</v>
      </c>
    </row>
    <row r="1854" spans="2:2">
      <c r="B1854">
        <v>104.25</v>
      </c>
    </row>
    <row r="1855" spans="2:2">
      <c r="B1855">
        <v>20.350000000000001</v>
      </c>
    </row>
    <row r="1856" spans="2:2">
      <c r="B1856">
        <v>24.75</v>
      </c>
    </row>
    <row r="1857" spans="2:2">
      <c r="B1857">
        <v>94.15</v>
      </c>
    </row>
    <row r="1858" spans="2:2">
      <c r="B1858">
        <v>94.1</v>
      </c>
    </row>
    <row r="1859" spans="2:2">
      <c r="B1859">
        <v>49.45</v>
      </c>
    </row>
    <row r="1860" spans="2:2">
      <c r="B1860">
        <v>21.05</v>
      </c>
    </row>
    <row r="1861" spans="2:2">
      <c r="B1861">
        <v>90.65</v>
      </c>
    </row>
    <row r="1862" spans="2:2">
      <c r="B1862">
        <v>29.3</v>
      </c>
    </row>
    <row r="1863" spans="2:2">
      <c r="B1863">
        <v>100.05</v>
      </c>
    </row>
    <row r="1864" spans="2:2">
      <c r="B1864">
        <v>35.200000000000003</v>
      </c>
    </row>
    <row r="1865" spans="2:2">
      <c r="B1865">
        <v>89.1</v>
      </c>
    </row>
    <row r="1866" spans="2:2">
      <c r="B1866">
        <v>19.95</v>
      </c>
    </row>
    <row r="1867" spans="2:2">
      <c r="B1867">
        <v>20.65</v>
      </c>
    </row>
    <row r="1868" spans="2:2">
      <c r="B1868">
        <v>70.650000000000006</v>
      </c>
    </row>
    <row r="1869" spans="2:2">
      <c r="B1869">
        <v>49.85</v>
      </c>
    </row>
    <row r="1870" spans="2:2">
      <c r="B1870">
        <v>104.5</v>
      </c>
    </row>
    <row r="1871" spans="2:2">
      <c r="B1871">
        <v>78.45</v>
      </c>
    </row>
    <row r="1872" spans="2:2">
      <c r="B1872">
        <v>94.75</v>
      </c>
    </row>
    <row r="1873" spans="2:2">
      <c r="B1873">
        <v>59.85</v>
      </c>
    </row>
    <row r="1874" spans="2:2">
      <c r="B1874">
        <v>20.2</v>
      </c>
    </row>
    <row r="1875" spans="2:2">
      <c r="B1875">
        <v>71.75</v>
      </c>
    </row>
    <row r="1876" spans="2:2">
      <c r="B1876">
        <v>100.35</v>
      </c>
    </row>
    <row r="1877" spans="2:2">
      <c r="B1877">
        <v>19.7</v>
      </c>
    </row>
    <row r="1878" spans="2:2">
      <c r="B1878">
        <v>97.1</v>
      </c>
    </row>
    <row r="1879" spans="2:2">
      <c r="B1879">
        <v>92.05</v>
      </c>
    </row>
    <row r="1880" spans="2:2">
      <c r="B1880">
        <v>69.55</v>
      </c>
    </row>
    <row r="1881" spans="2:2">
      <c r="B1881">
        <v>20</v>
      </c>
    </row>
    <row r="1882" spans="2:2">
      <c r="B1882">
        <v>25.4</v>
      </c>
    </row>
    <row r="1883" spans="2:2">
      <c r="B1883">
        <v>72.900000000000006</v>
      </c>
    </row>
    <row r="1884" spans="2:2">
      <c r="B1884">
        <v>61.4</v>
      </c>
    </row>
    <row r="1885" spans="2:2">
      <c r="B1885">
        <v>59.65</v>
      </c>
    </row>
    <row r="1886" spans="2:2">
      <c r="B1886">
        <v>100.55</v>
      </c>
    </row>
    <row r="1887" spans="2:2">
      <c r="B1887">
        <v>94.1</v>
      </c>
    </row>
    <row r="1888" spans="2:2">
      <c r="B1888">
        <v>20.55</v>
      </c>
    </row>
    <row r="1889" spans="2:2">
      <c r="B1889">
        <v>94.8</v>
      </c>
    </row>
    <row r="1890" spans="2:2">
      <c r="B1890">
        <v>19.350000000000001</v>
      </c>
    </row>
    <row r="1891" spans="2:2">
      <c r="B1891">
        <v>24.8</v>
      </c>
    </row>
    <row r="1892" spans="2:2">
      <c r="B1892">
        <v>50.9</v>
      </c>
    </row>
    <row r="1893" spans="2:2">
      <c r="B1893">
        <v>76.55</v>
      </c>
    </row>
    <row r="1894" spans="2:2">
      <c r="B1894">
        <v>48.8</v>
      </c>
    </row>
    <row r="1895" spans="2:2">
      <c r="B1895">
        <v>81.900000000000006</v>
      </c>
    </row>
    <row r="1896" spans="2:2">
      <c r="B1896">
        <v>20.350000000000001</v>
      </c>
    </row>
    <row r="1897" spans="2:2">
      <c r="B1897">
        <v>113.95</v>
      </c>
    </row>
    <row r="1898" spans="2:2">
      <c r="B1898">
        <v>21.45</v>
      </c>
    </row>
    <row r="1899" spans="2:2">
      <c r="B1899">
        <v>70.7</v>
      </c>
    </row>
    <row r="1900" spans="2:2">
      <c r="B1900">
        <v>109.75</v>
      </c>
    </row>
    <row r="1901" spans="2:2">
      <c r="B1901">
        <v>109.95</v>
      </c>
    </row>
    <row r="1902" spans="2:2">
      <c r="B1902">
        <v>19.899999999999999</v>
      </c>
    </row>
    <row r="1903" spans="2:2">
      <c r="B1903">
        <v>72.95</v>
      </c>
    </row>
    <row r="1904" spans="2:2">
      <c r="B1904">
        <v>84.05</v>
      </c>
    </row>
    <row r="1905" spans="2:2">
      <c r="B1905">
        <v>84.65</v>
      </c>
    </row>
    <row r="1906" spans="2:2">
      <c r="B1906">
        <v>71.55</v>
      </c>
    </row>
    <row r="1907" spans="2:2">
      <c r="B1907">
        <v>109.55</v>
      </c>
    </row>
    <row r="1908" spans="2:2">
      <c r="B1908">
        <v>64.8</v>
      </c>
    </row>
    <row r="1909" spans="2:2">
      <c r="B1909">
        <v>106.1</v>
      </c>
    </row>
    <row r="1910" spans="2:2">
      <c r="B1910">
        <v>81.95</v>
      </c>
    </row>
    <row r="1911" spans="2:2">
      <c r="B1911">
        <v>20.350000000000001</v>
      </c>
    </row>
    <row r="1912" spans="2:2">
      <c r="B1912">
        <v>64.849999999999994</v>
      </c>
    </row>
    <row r="1913" spans="2:2">
      <c r="B1913">
        <v>20.65</v>
      </c>
    </row>
    <row r="1914" spans="2:2">
      <c r="B1914">
        <v>26.3</v>
      </c>
    </row>
    <row r="1915" spans="2:2">
      <c r="B1915">
        <v>20.399999999999999</v>
      </c>
    </row>
    <row r="1916" spans="2:2">
      <c r="B1916">
        <v>20.2</v>
      </c>
    </row>
    <row r="1917" spans="2:2">
      <c r="B1917">
        <v>53.1</v>
      </c>
    </row>
    <row r="1918" spans="2:2">
      <c r="B1918">
        <v>63.85</v>
      </c>
    </row>
    <row r="1919" spans="2:2">
      <c r="B1919">
        <v>82</v>
      </c>
    </row>
    <row r="1920" spans="2:2">
      <c r="B1920">
        <v>19.55</v>
      </c>
    </row>
    <row r="1921" spans="2:2">
      <c r="B1921">
        <v>26</v>
      </c>
    </row>
    <row r="1922" spans="2:2">
      <c r="B1922">
        <v>105.3</v>
      </c>
    </row>
    <row r="1923" spans="2:2">
      <c r="B1923">
        <v>66.099999999999994</v>
      </c>
    </row>
    <row r="1924" spans="2:2">
      <c r="B1924">
        <v>90.4</v>
      </c>
    </row>
    <row r="1925" spans="2:2">
      <c r="B1925">
        <v>84.9</v>
      </c>
    </row>
    <row r="1926" spans="2:2">
      <c r="B1926">
        <v>84.3</v>
      </c>
    </row>
    <row r="1927" spans="2:2">
      <c r="B1927">
        <v>20.100000000000001</v>
      </c>
    </row>
    <row r="1928" spans="2:2">
      <c r="B1928">
        <v>69.5</v>
      </c>
    </row>
    <row r="1929" spans="2:2">
      <c r="B1929">
        <v>54.55</v>
      </c>
    </row>
    <row r="1930" spans="2:2">
      <c r="B1930">
        <v>66</v>
      </c>
    </row>
    <row r="1931" spans="2:2">
      <c r="B1931">
        <v>63.35</v>
      </c>
    </row>
    <row r="1932" spans="2:2">
      <c r="B1932">
        <v>19.5</v>
      </c>
    </row>
    <row r="1933" spans="2:2">
      <c r="B1933">
        <v>59.15</v>
      </c>
    </row>
    <row r="1934" spans="2:2">
      <c r="B1934">
        <v>20.3</v>
      </c>
    </row>
    <row r="1935" spans="2:2">
      <c r="B1935">
        <v>20</v>
      </c>
    </row>
    <row r="1936" spans="2:2">
      <c r="B1936">
        <v>61.3</v>
      </c>
    </row>
    <row r="1937" spans="2:2">
      <c r="B1937">
        <v>51.55</v>
      </c>
    </row>
    <row r="1938" spans="2:2">
      <c r="B1938">
        <v>24.45</v>
      </c>
    </row>
    <row r="1939" spans="2:2">
      <c r="B1939">
        <v>114.75</v>
      </c>
    </row>
    <row r="1940" spans="2:2">
      <c r="B1940">
        <v>40.450000000000003</v>
      </c>
    </row>
    <row r="1941" spans="2:2">
      <c r="B1941">
        <v>19.649999999999999</v>
      </c>
    </row>
    <row r="1942" spans="2:2">
      <c r="B1942">
        <v>59.8</v>
      </c>
    </row>
    <row r="1943" spans="2:2">
      <c r="B1943">
        <v>65.5</v>
      </c>
    </row>
    <row r="1944" spans="2:2">
      <c r="B1944">
        <v>88.8</v>
      </c>
    </row>
    <row r="1945" spans="2:2">
      <c r="B1945">
        <v>98.35</v>
      </c>
    </row>
    <row r="1946" spans="2:2">
      <c r="B1946">
        <v>24.65</v>
      </c>
    </row>
    <row r="1947" spans="2:2">
      <c r="B1947">
        <v>105.8</v>
      </c>
    </row>
    <row r="1948" spans="2:2">
      <c r="B1948">
        <v>94</v>
      </c>
    </row>
    <row r="1949" spans="2:2">
      <c r="B1949">
        <v>106.7</v>
      </c>
    </row>
    <row r="1950" spans="2:2">
      <c r="B1950">
        <v>108</v>
      </c>
    </row>
    <row r="1951" spans="2:2">
      <c r="B1951">
        <v>110.3</v>
      </c>
    </row>
    <row r="1952" spans="2:2">
      <c r="B1952">
        <v>25.05</v>
      </c>
    </row>
    <row r="1953" spans="2:2">
      <c r="B1953">
        <v>99.3</v>
      </c>
    </row>
    <row r="1954" spans="2:2">
      <c r="B1954">
        <v>50.3</v>
      </c>
    </row>
    <row r="1955" spans="2:2">
      <c r="B1955">
        <v>19.7</v>
      </c>
    </row>
    <row r="1956" spans="2:2">
      <c r="B1956">
        <v>19.399999999999999</v>
      </c>
    </row>
    <row r="1957" spans="2:2">
      <c r="B1957">
        <v>60.4</v>
      </c>
    </row>
    <row r="1958" spans="2:2">
      <c r="B1958">
        <v>90.6</v>
      </c>
    </row>
    <row r="1959" spans="2:2">
      <c r="B1959">
        <v>95.5</v>
      </c>
    </row>
    <row r="1960" spans="2:2">
      <c r="B1960">
        <v>118.65</v>
      </c>
    </row>
    <row r="1961" spans="2:2">
      <c r="B1961">
        <v>26.35</v>
      </c>
    </row>
    <row r="1962" spans="2:2">
      <c r="B1962">
        <v>50.95</v>
      </c>
    </row>
    <row r="1963" spans="2:2">
      <c r="B1963">
        <v>34.049999999999997</v>
      </c>
    </row>
    <row r="1964" spans="2:2">
      <c r="B1964">
        <v>20.399999999999999</v>
      </c>
    </row>
    <row r="1965" spans="2:2">
      <c r="B1965">
        <v>83.2</v>
      </c>
    </row>
    <row r="1966" spans="2:2">
      <c r="B1966">
        <v>64.75</v>
      </c>
    </row>
    <row r="1967" spans="2:2">
      <c r="B1967">
        <v>66.099999999999994</v>
      </c>
    </row>
    <row r="1968" spans="2:2">
      <c r="B1968">
        <v>90.7</v>
      </c>
    </row>
    <row r="1969" spans="2:2">
      <c r="B1969">
        <v>20.3</v>
      </c>
    </row>
    <row r="1970" spans="2:2">
      <c r="B1970">
        <v>38.25</v>
      </c>
    </row>
    <row r="1971" spans="2:2">
      <c r="B1971">
        <v>63.05</v>
      </c>
    </row>
    <row r="1972" spans="2:2">
      <c r="B1972">
        <v>43.95</v>
      </c>
    </row>
    <row r="1973" spans="2:2">
      <c r="B1973">
        <v>19.649999999999999</v>
      </c>
    </row>
    <row r="1974" spans="2:2">
      <c r="B1974">
        <v>69.2</v>
      </c>
    </row>
    <row r="1975" spans="2:2">
      <c r="B1975">
        <v>68.7</v>
      </c>
    </row>
    <row r="1976" spans="2:2">
      <c r="B1976">
        <v>50.35</v>
      </c>
    </row>
    <row r="1977" spans="2:2">
      <c r="B1977">
        <v>93.5</v>
      </c>
    </row>
    <row r="1978" spans="2:2">
      <c r="B1978">
        <v>44.45</v>
      </c>
    </row>
    <row r="1979" spans="2:2">
      <c r="B1979">
        <v>69.95</v>
      </c>
    </row>
    <row r="1980" spans="2:2">
      <c r="B1980">
        <v>19.2</v>
      </c>
    </row>
    <row r="1981" spans="2:2">
      <c r="B1981">
        <v>98.3</v>
      </c>
    </row>
    <row r="1982" spans="2:2">
      <c r="B1982">
        <v>58.25</v>
      </c>
    </row>
    <row r="1983" spans="2:2">
      <c r="B1983">
        <v>54.55</v>
      </c>
    </row>
    <row r="1984" spans="2:2">
      <c r="B1984">
        <v>69.55</v>
      </c>
    </row>
    <row r="1985" spans="2:2">
      <c r="B1985">
        <v>33.15</v>
      </c>
    </row>
    <row r="1986" spans="2:2">
      <c r="B1986">
        <v>20.149999999999999</v>
      </c>
    </row>
    <row r="1987" spans="2:2">
      <c r="B1987">
        <v>111.45</v>
      </c>
    </row>
    <row r="1988" spans="2:2">
      <c r="B1988">
        <v>20.65</v>
      </c>
    </row>
    <row r="1989" spans="2:2">
      <c r="B1989">
        <v>50.15</v>
      </c>
    </row>
    <row r="1990" spans="2:2">
      <c r="B1990">
        <v>20.65</v>
      </c>
    </row>
    <row r="1991" spans="2:2">
      <c r="B1991">
        <v>64.45</v>
      </c>
    </row>
    <row r="1992" spans="2:2">
      <c r="B1992">
        <v>44.45</v>
      </c>
    </row>
    <row r="1993" spans="2:2">
      <c r="B1993">
        <v>90.45</v>
      </c>
    </row>
    <row r="1994" spans="2:2">
      <c r="B1994">
        <v>99</v>
      </c>
    </row>
    <row r="1995" spans="2:2">
      <c r="B1995">
        <v>55.2</v>
      </c>
    </row>
    <row r="1996" spans="2:2">
      <c r="B1996">
        <v>60.6</v>
      </c>
    </row>
    <row r="1997" spans="2:2">
      <c r="B1997">
        <v>79.400000000000006</v>
      </c>
    </row>
    <row r="1998" spans="2:2">
      <c r="B1998">
        <v>54.4</v>
      </c>
    </row>
    <row r="1999" spans="2:2">
      <c r="B1999">
        <v>90.95</v>
      </c>
    </row>
    <row r="2000" spans="2:2">
      <c r="B2000">
        <v>20.149999999999999</v>
      </c>
    </row>
    <row r="2001" spans="2:2">
      <c r="B2001">
        <v>79.25</v>
      </c>
    </row>
    <row r="2002" spans="2:2">
      <c r="B2002">
        <v>67.8</v>
      </c>
    </row>
    <row r="2003" spans="2:2">
      <c r="B2003">
        <v>86.7</v>
      </c>
    </row>
    <row r="2004" spans="2:2">
      <c r="B2004">
        <v>59.95</v>
      </c>
    </row>
    <row r="2005" spans="2:2">
      <c r="B2005">
        <v>112.2</v>
      </c>
    </row>
    <row r="2006" spans="2:2">
      <c r="B2006">
        <v>86.35</v>
      </c>
    </row>
    <row r="2007" spans="2:2">
      <c r="B2007">
        <v>50.35</v>
      </c>
    </row>
    <row r="2008" spans="2:2">
      <c r="B2008">
        <v>80.3</v>
      </c>
    </row>
    <row r="2009" spans="2:2">
      <c r="B2009">
        <v>62.45</v>
      </c>
    </row>
    <row r="2010" spans="2:2">
      <c r="B2010">
        <v>105.35</v>
      </c>
    </row>
    <row r="2011" spans="2:2">
      <c r="B2011">
        <v>116.6</v>
      </c>
    </row>
    <row r="2012" spans="2:2">
      <c r="B2012">
        <v>19.95</v>
      </c>
    </row>
    <row r="2013" spans="2:2">
      <c r="B2013">
        <v>48.8</v>
      </c>
    </row>
    <row r="2014" spans="2:2">
      <c r="B2014">
        <v>20.75</v>
      </c>
    </row>
    <row r="2015" spans="2:2">
      <c r="B2015">
        <v>116.4</v>
      </c>
    </row>
    <row r="2016" spans="2:2">
      <c r="B2016">
        <v>99.85</v>
      </c>
    </row>
    <row r="2017" spans="2:2">
      <c r="B2017">
        <v>19.95</v>
      </c>
    </row>
    <row r="2018" spans="2:2">
      <c r="B2018">
        <v>20</v>
      </c>
    </row>
    <row r="2019" spans="2:2">
      <c r="B2019">
        <v>19.95</v>
      </c>
    </row>
    <row r="2020" spans="2:2">
      <c r="B2020">
        <v>34</v>
      </c>
    </row>
    <row r="2021" spans="2:2">
      <c r="B2021">
        <v>54.65</v>
      </c>
    </row>
    <row r="2022" spans="2:2">
      <c r="B2022">
        <v>89.35</v>
      </c>
    </row>
    <row r="2023" spans="2:2">
      <c r="B2023">
        <v>84.8</v>
      </c>
    </row>
    <row r="2024" spans="2:2">
      <c r="B2024">
        <v>69.099999999999994</v>
      </c>
    </row>
    <row r="2025" spans="2:2">
      <c r="B2025">
        <v>103.9</v>
      </c>
    </row>
    <row r="2026" spans="2:2">
      <c r="B2026">
        <v>93.75</v>
      </c>
    </row>
    <row r="2027" spans="2:2">
      <c r="B2027">
        <v>105.5</v>
      </c>
    </row>
    <row r="2028" spans="2:2">
      <c r="B2028">
        <v>89.05</v>
      </c>
    </row>
    <row r="2029" spans="2:2">
      <c r="B2029">
        <v>98.2</v>
      </c>
    </row>
    <row r="2030" spans="2:2">
      <c r="B2030">
        <v>94.3</v>
      </c>
    </row>
    <row r="2031" spans="2:2">
      <c r="B2031">
        <v>75.25</v>
      </c>
    </row>
    <row r="2032" spans="2:2">
      <c r="B2032">
        <v>25.25</v>
      </c>
    </row>
    <row r="2033" spans="2:2">
      <c r="B2033">
        <v>19.850000000000001</v>
      </c>
    </row>
    <row r="2034" spans="2:2">
      <c r="B2034">
        <v>102.5</v>
      </c>
    </row>
    <row r="2035" spans="2:2">
      <c r="B2035">
        <v>20.75</v>
      </c>
    </row>
    <row r="2036" spans="2:2">
      <c r="B2036">
        <v>60.5</v>
      </c>
    </row>
    <row r="2037" spans="2:2">
      <c r="B2037">
        <v>115.65</v>
      </c>
    </row>
    <row r="2038" spans="2:2">
      <c r="B2038">
        <v>70.650000000000006</v>
      </c>
    </row>
    <row r="2039" spans="2:2">
      <c r="B2039">
        <v>70.5</v>
      </c>
    </row>
    <row r="2040" spans="2:2">
      <c r="B2040">
        <v>72.75</v>
      </c>
    </row>
    <row r="2041" spans="2:2">
      <c r="B2041">
        <v>20.45</v>
      </c>
    </row>
    <row r="2042" spans="2:2">
      <c r="B2042">
        <v>53.45</v>
      </c>
    </row>
    <row r="2043" spans="2:2">
      <c r="B2043">
        <v>65.599999999999994</v>
      </c>
    </row>
    <row r="2044" spans="2:2">
      <c r="B2044">
        <v>70.150000000000006</v>
      </c>
    </row>
    <row r="2045" spans="2:2">
      <c r="B2045">
        <v>115.85</v>
      </c>
    </row>
    <row r="2046" spans="2:2">
      <c r="B2046">
        <v>113.15</v>
      </c>
    </row>
    <row r="2047" spans="2:2">
      <c r="B2047">
        <v>82.85</v>
      </c>
    </row>
    <row r="2048" spans="2:2">
      <c r="B2048">
        <v>49.85</v>
      </c>
    </row>
    <row r="2049" spans="2:2">
      <c r="B2049">
        <v>19.8</v>
      </c>
    </row>
    <row r="2050" spans="2:2">
      <c r="B2050">
        <v>20</v>
      </c>
    </row>
    <row r="2051" spans="2:2">
      <c r="B2051">
        <v>92.4</v>
      </c>
    </row>
    <row r="2052" spans="2:2">
      <c r="B2052">
        <v>53.5</v>
      </c>
    </row>
    <row r="2053" spans="2:2">
      <c r="B2053">
        <v>80.849999999999994</v>
      </c>
    </row>
    <row r="2054" spans="2:2">
      <c r="B2054">
        <v>104.45</v>
      </c>
    </row>
    <row r="2055" spans="2:2">
      <c r="B2055">
        <v>94.2</v>
      </c>
    </row>
    <row r="2056" spans="2:2">
      <c r="B2056">
        <v>49.95</v>
      </c>
    </row>
    <row r="2057" spans="2:2">
      <c r="B2057">
        <v>89.7</v>
      </c>
    </row>
    <row r="2058" spans="2:2">
      <c r="B2058">
        <v>60.9</v>
      </c>
    </row>
    <row r="2059" spans="2:2">
      <c r="B2059">
        <v>85.15</v>
      </c>
    </row>
    <row r="2060" spans="2:2">
      <c r="B2060">
        <v>50.25</v>
      </c>
    </row>
    <row r="2061" spans="2:2">
      <c r="B2061">
        <v>62.25</v>
      </c>
    </row>
    <row r="2062" spans="2:2">
      <c r="B2062">
        <v>75.5</v>
      </c>
    </row>
    <row r="2063" spans="2:2">
      <c r="B2063">
        <v>87.2</v>
      </c>
    </row>
    <row r="2064" spans="2:2">
      <c r="B2064">
        <v>35.549999999999997</v>
      </c>
    </row>
    <row r="2065" spans="2:2">
      <c r="B2065">
        <v>87.1</v>
      </c>
    </row>
    <row r="2066" spans="2:2">
      <c r="B2066">
        <v>90.35</v>
      </c>
    </row>
    <row r="2067" spans="2:2">
      <c r="B2067">
        <v>58.85</v>
      </c>
    </row>
    <row r="2068" spans="2:2">
      <c r="B2068">
        <v>20.3</v>
      </c>
    </row>
    <row r="2069" spans="2:2">
      <c r="B2069">
        <v>60.2</v>
      </c>
    </row>
    <row r="2070" spans="2:2">
      <c r="B2070">
        <v>90.25</v>
      </c>
    </row>
    <row r="2071" spans="2:2">
      <c r="B2071">
        <v>65.2</v>
      </c>
    </row>
    <row r="2072" spans="2:2">
      <c r="B2072">
        <v>61.05</v>
      </c>
    </row>
    <row r="2073" spans="2:2">
      <c r="B2073">
        <v>53.95</v>
      </c>
    </row>
    <row r="2074" spans="2:2">
      <c r="B2074">
        <v>19.2</v>
      </c>
    </row>
    <row r="2075" spans="2:2">
      <c r="B2075">
        <v>80</v>
      </c>
    </row>
    <row r="2076" spans="2:2">
      <c r="B2076">
        <v>65.400000000000006</v>
      </c>
    </row>
    <row r="2077" spans="2:2">
      <c r="B2077">
        <v>20.05</v>
      </c>
    </row>
    <row r="2078" spans="2:2">
      <c r="B2078">
        <v>73.849999999999994</v>
      </c>
    </row>
    <row r="2079" spans="2:2">
      <c r="B2079">
        <v>20.75</v>
      </c>
    </row>
    <row r="2080" spans="2:2">
      <c r="B2080">
        <v>95</v>
      </c>
    </row>
    <row r="2081" spans="2:2">
      <c r="B2081">
        <v>104.3</v>
      </c>
    </row>
    <row r="2082" spans="2:2">
      <c r="B2082">
        <v>25.6</v>
      </c>
    </row>
    <row r="2083" spans="2:2">
      <c r="B2083">
        <v>118.6</v>
      </c>
    </row>
    <row r="2084" spans="2:2">
      <c r="B2084">
        <v>82.3</v>
      </c>
    </row>
    <row r="2085" spans="2:2">
      <c r="B2085">
        <v>89.25</v>
      </c>
    </row>
    <row r="2086" spans="2:2">
      <c r="B2086">
        <v>94.7</v>
      </c>
    </row>
    <row r="2087" spans="2:2">
      <c r="B2087">
        <v>93.55</v>
      </c>
    </row>
    <row r="2088" spans="2:2">
      <c r="B2088">
        <v>85.1</v>
      </c>
    </row>
    <row r="2089" spans="2:2">
      <c r="B2089">
        <v>70</v>
      </c>
    </row>
    <row r="2090" spans="2:2">
      <c r="B2090">
        <v>19.5</v>
      </c>
    </row>
    <row r="2091" spans="2:2">
      <c r="B2091">
        <v>116.05</v>
      </c>
    </row>
    <row r="2092" spans="2:2">
      <c r="B2092">
        <v>20.2</v>
      </c>
    </row>
    <row r="2093" spans="2:2">
      <c r="B2093">
        <v>20.55</v>
      </c>
    </row>
    <row r="2094" spans="2:2">
      <c r="B2094">
        <v>55.9</v>
      </c>
    </row>
    <row r="2095" spans="2:2">
      <c r="B2095">
        <v>78.400000000000006</v>
      </c>
    </row>
    <row r="2096" spans="2:2">
      <c r="B2096">
        <v>19.8</v>
      </c>
    </row>
    <row r="2097" spans="2:2">
      <c r="B2097">
        <v>89.25</v>
      </c>
    </row>
    <row r="2098" spans="2:2">
      <c r="B2098">
        <v>75.349999999999994</v>
      </c>
    </row>
    <row r="2099" spans="2:2">
      <c r="B2099">
        <v>50.95</v>
      </c>
    </row>
    <row r="2100" spans="2:2">
      <c r="B2100">
        <v>70.7</v>
      </c>
    </row>
    <row r="2101" spans="2:2">
      <c r="B2101">
        <v>114.9</v>
      </c>
    </row>
    <row r="2102" spans="2:2">
      <c r="B2102">
        <v>20.399999999999999</v>
      </c>
    </row>
    <row r="2103" spans="2:2">
      <c r="B2103">
        <v>91.7</v>
      </c>
    </row>
    <row r="2104" spans="2:2">
      <c r="B2104">
        <v>94.3</v>
      </c>
    </row>
    <row r="2105" spans="2:2">
      <c r="B2105">
        <v>81.3</v>
      </c>
    </row>
    <row r="2106" spans="2:2">
      <c r="B2106">
        <v>54.45</v>
      </c>
    </row>
    <row r="2107" spans="2:2">
      <c r="B2107">
        <v>92.9</v>
      </c>
    </row>
    <row r="2108" spans="2:2">
      <c r="B2108">
        <v>103.85</v>
      </c>
    </row>
    <row r="2109" spans="2:2">
      <c r="B2109">
        <v>20.399999999999999</v>
      </c>
    </row>
    <row r="2110" spans="2:2">
      <c r="B2110">
        <v>20.95</v>
      </c>
    </row>
    <row r="2111" spans="2:2">
      <c r="B2111">
        <v>19.55</v>
      </c>
    </row>
    <row r="2112" spans="2:2">
      <c r="B2112">
        <v>89.85</v>
      </c>
    </row>
    <row r="2113" spans="2:2">
      <c r="B2113">
        <v>61.45</v>
      </c>
    </row>
    <row r="2114" spans="2:2">
      <c r="B2114">
        <v>94</v>
      </c>
    </row>
    <row r="2115" spans="2:2">
      <c r="B2115">
        <v>87.15</v>
      </c>
    </row>
    <row r="2116" spans="2:2">
      <c r="B2116">
        <v>40.299999999999997</v>
      </c>
    </row>
    <row r="2117" spans="2:2">
      <c r="B2117">
        <v>90.15</v>
      </c>
    </row>
    <row r="2118" spans="2:2">
      <c r="B2118">
        <v>81</v>
      </c>
    </row>
    <row r="2119" spans="2:2">
      <c r="B2119">
        <v>49.75</v>
      </c>
    </row>
    <row r="2120" spans="2:2">
      <c r="B2120">
        <v>50.35</v>
      </c>
    </row>
    <row r="2121" spans="2:2">
      <c r="B2121">
        <v>69.849999999999994</v>
      </c>
    </row>
    <row r="2122" spans="2:2">
      <c r="B2122">
        <v>104.45</v>
      </c>
    </row>
    <row r="2123" spans="2:2">
      <c r="B2123">
        <v>25</v>
      </c>
    </row>
    <row r="2124" spans="2:2">
      <c r="B2124">
        <v>64.95</v>
      </c>
    </row>
    <row r="2125" spans="2:2">
      <c r="B2125">
        <v>95.6</v>
      </c>
    </row>
    <row r="2126" spans="2:2">
      <c r="B2126">
        <v>55.8</v>
      </c>
    </row>
    <row r="2127" spans="2:2">
      <c r="B2127">
        <v>89.85</v>
      </c>
    </row>
    <row r="2128" spans="2:2">
      <c r="B2128">
        <v>74.25</v>
      </c>
    </row>
    <row r="2129" spans="2:2">
      <c r="B2129">
        <v>49.15</v>
      </c>
    </row>
    <row r="2130" spans="2:2">
      <c r="B2130">
        <v>64.95</v>
      </c>
    </row>
    <row r="2131" spans="2:2">
      <c r="B2131">
        <v>80</v>
      </c>
    </row>
    <row r="2132" spans="2:2">
      <c r="B2132">
        <v>70.150000000000006</v>
      </c>
    </row>
    <row r="2133" spans="2:2">
      <c r="B2133">
        <v>23.3</v>
      </c>
    </row>
    <row r="2134" spans="2:2">
      <c r="B2134">
        <v>21.1</v>
      </c>
    </row>
    <row r="2135" spans="2:2">
      <c r="B2135">
        <v>24.45</v>
      </c>
    </row>
    <row r="2136" spans="2:2">
      <c r="B2136">
        <v>19.399999999999999</v>
      </c>
    </row>
    <row r="2137" spans="2:2">
      <c r="B2137">
        <v>88.6</v>
      </c>
    </row>
    <row r="2138" spans="2:2">
      <c r="B2138">
        <v>115.1</v>
      </c>
    </row>
    <row r="2139" spans="2:2">
      <c r="B2139">
        <v>24.85</v>
      </c>
    </row>
    <row r="2140" spans="2:2">
      <c r="B2140">
        <v>19.45</v>
      </c>
    </row>
    <row r="2141" spans="2:2">
      <c r="B2141">
        <v>21.05</v>
      </c>
    </row>
    <row r="2142" spans="2:2">
      <c r="B2142">
        <v>73.75</v>
      </c>
    </row>
    <row r="2143" spans="2:2">
      <c r="B2143">
        <v>20.2</v>
      </c>
    </row>
    <row r="2144" spans="2:2">
      <c r="B2144">
        <v>20.55</v>
      </c>
    </row>
    <row r="2145" spans="2:2">
      <c r="B2145">
        <v>24.5</v>
      </c>
    </row>
    <row r="2146" spans="2:2">
      <c r="B2146">
        <v>87.7</v>
      </c>
    </row>
    <row r="2147" spans="2:2">
      <c r="B2147">
        <v>84.1</v>
      </c>
    </row>
    <row r="2148" spans="2:2">
      <c r="B2148">
        <v>74.599999999999994</v>
      </c>
    </row>
    <row r="2149" spans="2:2">
      <c r="B2149">
        <v>116.95</v>
      </c>
    </row>
    <row r="2150" spans="2:2">
      <c r="B2150">
        <v>79.5</v>
      </c>
    </row>
    <row r="2151" spans="2:2">
      <c r="B2151">
        <v>40.9</v>
      </c>
    </row>
    <row r="2152" spans="2:2">
      <c r="B2152">
        <v>24.65</v>
      </c>
    </row>
    <row r="2153" spans="2:2">
      <c r="B2153">
        <v>105.25</v>
      </c>
    </row>
    <row r="2154" spans="2:2">
      <c r="B2154">
        <v>84.7</v>
      </c>
    </row>
    <row r="2155" spans="2:2">
      <c r="B2155">
        <v>79.3</v>
      </c>
    </row>
    <row r="2156" spans="2:2">
      <c r="B2156">
        <v>110.35</v>
      </c>
    </row>
    <row r="2157" spans="2:2">
      <c r="B2157">
        <v>74.099999999999994</v>
      </c>
    </row>
    <row r="2158" spans="2:2">
      <c r="B2158">
        <v>74.05</v>
      </c>
    </row>
    <row r="2159" spans="2:2">
      <c r="B2159">
        <v>33.450000000000003</v>
      </c>
    </row>
    <row r="2160" spans="2:2">
      <c r="B2160">
        <v>59.6</v>
      </c>
    </row>
    <row r="2161" spans="2:2">
      <c r="B2161">
        <v>99.65</v>
      </c>
    </row>
    <row r="2162" spans="2:2">
      <c r="B2162">
        <v>56.7</v>
      </c>
    </row>
    <row r="2163" spans="2:2">
      <c r="B2163">
        <v>53.85</v>
      </c>
    </row>
    <row r="2164" spans="2:2">
      <c r="B2164">
        <v>105.25</v>
      </c>
    </row>
    <row r="2165" spans="2:2">
      <c r="B2165">
        <v>19.45</v>
      </c>
    </row>
    <row r="2166" spans="2:2">
      <c r="B2166">
        <v>19.25</v>
      </c>
    </row>
    <row r="2167" spans="2:2">
      <c r="B2167">
        <v>58.2</v>
      </c>
    </row>
    <row r="2168" spans="2:2">
      <c r="B2168">
        <v>19.399999999999999</v>
      </c>
    </row>
    <row r="2169" spans="2:2">
      <c r="B2169">
        <v>20.25</v>
      </c>
    </row>
    <row r="2170" spans="2:2">
      <c r="B2170">
        <v>85.9</v>
      </c>
    </row>
    <row r="2171" spans="2:2">
      <c r="B2171">
        <v>113.65</v>
      </c>
    </row>
    <row r="2172" spans="2:2">
      <c r="B2172">
        <v>101.15</v>
      </c>
    </row>
    <row r="2173" spans="2:2">
      <c r="B2173">
        <v>19.649999999999999</v>
      </c>
    </row>
    <row r="2174" spans="2:2">
      <c r="B2174">
        <v>20.65</v>
      </c>
    </row>
    <row r="2175" spans="2:2">
      <c r="B2175">
        <v>20.65</v>
      </c>
    </row>
    <row r="2176" spans="2:2">
      <c r="B2176">
        <v>98.7</v>
      </c>
    </row>
    <row r="2177" spans="2:2">
      <c r="B2177">
        <v>50.95</v>
      </c>
    </row>
    <row r="2178" spans="2:2">
      <c r="B2178">
        <v>53.3</v>
      </c>
    </row>
    <row r="2179" spans="2:2">
      <c r="B2179">
        <v>100.2</v>
      </c>
    </row>
    <row r="2180" spans="2:2">
      <c r="B2180">
        <v>19.600000000000001</v>
      </c>
    </row>
    <row r="2181" spans="2:2">
      <c r="B2181">
        <v>24.6</v>
      </c>
    </row>
    <row r="2182" spans="2:2">
      <c r="B2182">
        <v>57.65</v>
      </c>
    </row>
    <row r="2183" spans="2:2">
      <c r="B2183">
        <v>24.8</v>
      </c>
    </row>
    <row r="2184" spans="2:2">
      <c r="B2184">
        <v>75</v>
      </c>
    </row>
    <row r="2185" spans="2:2">
      <c r="B2185">
        <v>84.75</v>
      </c>
    </row>
    <row r="2186" spans="2:2">
      <c r="B2186">
        <v>64.099999999999994</v>
      </c>
    </row>
    <row r="2187" spans="2:2">
      <c r="B2187">
        <v>34.950000000000003</v>
      </c>
    </row>
    <row r="2188" spans="2:2">
      <c r="B2188">
        <v>20.350000000000001</v>
      </c>
    </row>
    <row r="2189" spans="2:2">
      <c r="B2189">
        <v>61.35</v>
      </c>
    </row>
    <row r="2190" spans="2:2">
      <c r="B2190">
        <v>20.75</v>
      </c>
    </row>
    <row r="2191" spans="2:2">
      <c r="B2191">
        <v>68.400000000000006</v>
      </c>
    </row>
    <row r="2192" spans="2:2">
      <c r="B2192">
        <v>61</v>
      </c>
    </row>
    <row r="2193" spans="2:2">
      <c r="B2193">
        <v>24.9</v>
      </c>
    </row>
    <row r="2194" spans="2:2">
      <c r="B2194">
        <v>19.7</v>
      </c>
    </row>
    <row r="2195" spans="2:2">
      <c r="B2195">
        <v>63.85</v>
      </c>
    </row>
    <row r="2196" spans="2:2">
      <c r="B2196">
        <v>25.7</v>
      </c>
    </row>
    <row r="2197" spans="2:2">
      <c r="B2197">
        <v>111.9</v>
      </c>
    </row>
    <row r="2198" spans="2:2">
      <c r="B2198">
        <v>20.399999999999999</v>
      </c>
    </row>
    <row r="2199" spans="2:2">
      <c r="B2199">
        <v>40.6</v>
      </c>
    </row>
    <row r="2200" spans="2:2">
      <c r="B2200">
        <v>64.400000000000006</v>
      </c>
    </row>
    <row r="2201" spans="2:2">
      <c r="B2201">
        <v>82.85</v>
      </c>
    </row>
    <row r="2202" spans="2:2">
      <c r="B2202">
        <v>84.8</v>
      </c>
    </row>
    <row r="2203" spans="2:2">
      <c r="B2203">
        <v>81.55</v>
      </c>
    </row>
    <row r="2204" spans="2:2">
      <c r="B2204">
        <v>26.2</v>
      </c>
    </row>
    <row r="2205" spans="2:2">
      <c r="B2205">
        <v>55.45</v>
      </c>
    </row>
    <row r="2206" spans="2:2">
      <c r="B2206">
        <v>19.5</v>
      </c>
    </row>
    <row r="2207" spans="2:2">
      <c r="B2207">
        <v>89.4</v>
      </c>
    </row>
    <row r="2208" spans="2:2">
      <c r="B2208">
        <v>70.900000000000006</v>
      </c>
    </row>
    <row r="2209" spans="2:2">
      <c r="B2209">
        <v>20.45</v>
      </c>
    </row>
    <row r="2210" spans="2:2">
      <c r="B2210">
        <v>50.15</v>
      </c>
    </row>
    <row r="2211" spans="2:2">
      <c r="B2211">
        <v>74.349999999999994</v>
      </c>
    </row>
    <row r="2212" spans="2:2">
      <c r="B2212">
        <v>55.15</v>
      </c>
    </row>
    <row r="2213" spans="2:2">
      <c r="B2213">
        <v>85.05</v>
      </c>
    </row>
    <row r="2214" spans="2:2">
      <c r="B2214">
        <v>55.6</v>
      </c>
    </row>
    <row r="2215" spans="2:2">
      <c r="B2215">
        <v>75</v>
      </c>
    </row>
    <row r="2216" spans="2:2">
      <c r="B2216">
        <v>61.4</v>
      </c>
    </row>
    <row r="2217" spans="2:2">
      <c r="B2217">
        <v>19.649999999999999</v>
      </c>
    </row>
    <row r="2218" spans="2:2">
      <c r="B2218">
        <v>58.75</v>
      </c>
    </row>
    <row r="2219" spans="2:2">
      <c r="B2219">
        <v>80</v>
      </c>
    </row>
    <row r="2220" spans="2:2">
      <c r="B2220">
        <v>115.8</v>
      </c>
    </row>
    <row r="2221" spans="2:2">
      <c r="B2221">
        <v>90.1</v>
      </c>
    </row>
    <row r="2222" spans="2:2">
      <c r="B2222">
        <v>59.65</v>
      </c>
    </row>
    <row r="2223" spans="2:2">
      <c r="B2223">
        <v>78.8</v>
      </c>
    </row>
    <row r="2224" spans="2:2">
      <c r="B2224">
        <v>66.3</v>
      </c>
    </row>
    <row r="2225" spans="2:2">
      <c r="B2225">
        <v>82.45</v>
      </c>
    </row>
    <row r="2226" spans="2:2">
      <c r="B2226">
        <v>59.75</v>
      </c>
    </row>
    <row r="2227" spans="2:2">
      <c r="B2227">
        <v>45.8</v>
      </c>
    </row>
    <row r="2228" spans="2:2">
      <c r="B2228">
        <v>50.75</v>
      </c>
    </row>
    <row r="2229" spans="2:2">
      <c r="B2229">
        <v>101.3</v>
      </c>
    </row>
    <row r="2230" spans="2:2">
      <c r="B2230">
        <v>62.55</v>
      </c>
    </row>
    <row r="2231" spans="2:2">
      <c r="B2231">
        <v>90.8</v>
      </c>
    </row>
    <row r="2232" spans="2:2">
      <c r="B2232">
        <v>106.9</v>
      </c>
    </row>
    <row r="2233" spans="2:2">
      <c r="B2233">
        <v>54.85</v>
      </c>
    </row>
    <row r="2234" spans="2:2">
      <c r="B2234">
        <v>24.4</v>
      </c>
    </row>
    <row r="2235" spans="2:2">
      <c r="B2235">
        <v>96</v>
      </c>
    </row>
    <row r="2236" spans="2:2">
      <c r="B2236">
        <v>100.75</v>
      </c>
    </row>
    <row r="2237" spans="2:2">
      <c r="B2237">
        <v>20.05</v>
      </c>
    </row>
    <row r="2238" spans="2:2">
      <c r="B2238">
        <v>94.4</v>
      </c>
    </row>
    <row r="2239" spans="2:2">
      <c r="B2239">
        <v>54.8</v>
      </c>
    </row>
    <row r="2240" spans="2:2">
      <c r="B2240">
        <v>20.05</v>
      </c>
    </row>
    <row r="2241" spans="2:2">
      <c r="B2241">
        <v>54</v>
      </c>
    </row>
    <row r="2242" spans="2:2">
      <c r="B2242">
        <v>80.25</v>
      </c>
    </row>
    <row r="2243" spans="2:2">
      <c r="B2243">
        <v>69.7</v>
      </c>
    </row>
    <row r="2244" spans="2:2">
      <c r="B2244">
        <v>20.149999999999999</v>
      </c>
    </row>
    <row r="2245" spans="2:2">
      <c r="B2245">
        <v>85.5</v>
      </c>
    </row>
    <row r="2246" spans="2:2">
      <c r="B2246">
        <v>19.600000000000001</v>
      </c>
    </row>
    <row r="2247" spans="2:2">
      <c r="B2247">
        <v>64.400000000000006</v>
      </c>
    </row>
    <row r="2248" spans="2:2">
      <c r="B2248">
        <v>104.55</v>
      </c>
    </row>
    <row r="2249" spans="2:2">
      <c r="B2249">
        <v>19.8</v>
      </c>
    </row>
    <row r="2250" spans="2:2">
      <c r="B2250">
        <v>93.45</v>
      </c>
    </row>
    <row r="2251" spans="2:2">
      <c r="B2251">
        <v>18.399999999999999</v>
      </c>
    </row>
    <row r="2252" spans="2:2">
      <c r="B2252">
        <v>116.45</v>
      </c>
    </row>
    <row r="2253" spans="2:2">
      <c r="B2253">
        <v>54.8</v>
      </c>
    </row>
    <row r="2254" spans="2:2">
      <c r="B2254">
        <v>20.45</v>
      </c>
    </row>
    <row r="2255" spans="2:2">
      <c r="B2255">
        <v>20.45</v>
      </c>
    </row>
    <row r="2256" spans="2:2">
      <c r="B2256">
        <v>19.850000000000001</v>
      </c>
    </row>
    <row r="2257" spans="2:2">
      <c r="B2257">
        <v>105.7</v>
      </c>
    </row>
    <row r="2258" spans="2:2">
      <c r="B2258">
        <v>79.599999999999994</v>
      </c>
    </row>
    <row r="2259" spans="2:2">
      <c r="B2259">
        <v>20.100000000000001</v>
      </c>
    </row>
    <row r="2260" spans="2:2">
      <c r="B2260">
        <v>105.2</v>
      </c>
    </row>
    <row r="2261" spans="2:2">
      <c r="B2261">
        <v>19.600000000000001</v>
      </c>
    </row>
    <row r="2262" spans="2:2">
      <c r="B2262">
        <v>85.6</v>
      </c>
    </row>
    <row r="2263" spans="2:2">
      <c r="B2263">
        <v>26</v>
      </c>
    </row>
    <row r="2264" spans="2:2">
      <c r="B2264">
        <v>20.3</v>
      </c>
    </row>
    <row r="2265" spans="2:2">
      <c r="B2265">
        <v>108.4</v>
      </c>
    </row>
    <row r="2266" spans="2:2">
      <c r="B2266">
        <v>103.7</v>
      </c>
    </row>
    <row r="2267" spans="2:2">
      <c r="B2267">
        <v>110.5</v>
      </c>
    </row>
    <row r="2268" spans="2:2">
      <c r="B2268">
        <v>82.9</v>
      </c>
    </row>
    <row r="2269" spans="2:2">
      <c r="B2269">
        <v>93.55</v>
      </c>
    </row>
    <row r="2270" spans="2:2">
      <c r="B2270">
        <v>100.15</v>
      </c>
    </row>
    <row r="2271" spans="2:2">
      <c r="B2271">
        <v>95.6</v>
      </c>
    </row>
    <row r="2272" spans="2:2">
      <c r="B2272">
        <v>58.45</v>
      </c>
    </row>
    <row r="2273" spans="2:2">
      <c r="B2273">
        <v>58.95</v>
      </c>
    </row>
    <row r="2274" spans="2:2">
      <c r="B2274">
        <v>24.1</v>
      </c>
    </row>
    <row r="2275" spans="2:2">
      <c r="B2275">
        <v>94.4</v>
      </c>
    </row>
    <row r="2276" spans="2:2">
      <c r="B2276">
        <v>23.65</v>
      </c>
    </row>
    <row r="2277" spans="2:2">
      <c r="B2277">
        <v>80.55</v>
      </c>
    </row>
    <row r="2278" spans="2:2">
      <c r="B2278">
        <v>60.95</v>
      </c>
    </row>
    <row r="2279" spans="2:2">
      <c r="B2279">
        <v>25</v>
      </c>
    </row>
    <row r="2280" spans="2:2">
      <c r="B2280">
        <v>20</v>
      </c>
    </row>
    <row r="2281" spans="2:2">
      <c r="B2281">
        <v>19.350000000000001</v>
      </c>
    </row>
    <row r="2282" spans="2:2">
      <c r="B2282">
        <v>58.75</v>
      </c>
    </row>
    <row r="2283" spans="2:2">
      <c r="B2283">
        <v>100.85</v>
      </c>
    </row>
    <row r="2284" spans="2:2">
      <c r="B2284">
        <v>24.15</v>
      </c>
    </row>
    <row r="2285" spans="2:2">
      <c r="B2285">
        <v>60.05</v>
      </c>
    </row>
    <row r="2286" spans="2:2">
      <c r="B2286">
        <v>54.9</v>
      </c>
    </row>
    <row r="2287" spans="2:2">
      <c r="B2287">
        <v>108.95</v>
      </c>
    </row>
    <row r="2288" spans="2:2">
      <c r="B2288">
        <v>30.05</v>
      </c>
    </row>
    <row r="2289" spans="2:2">
      <c r="B2289">
        <v>104.8</v>
      </c>
    </row>
    <row r="2290" spans="2:2">
      <c r="B2290">
        <v>33.6</v>
      </c>
    </row>
    <row r="2291" spans="2:2">
      <c r="B2291">
        <v>19.95</v>
      </c>
    </row>
    <row r="2292" spans="2:2">
      <c r="B2292">
        <v>20.45</v>
      </c>
    </row>
    <row r="2293" spans="2:2">
      <c r="B2293">
        <v>19.55</v>
      </c>
    </row>
    <row r="2294" spans="2:2">
      <c r="B2294">
        <v>25.8</v>
      </c>
    </row>
    <row r="2295" spans="2:2">
      <c r="B2295">
        <v>20.399999999999999</v>
      </c>
    </row>
    <row r="2296" spans="2:2">
      <c r="B2296">
        <v>49.2</v>
      </c>
    </row>
    <row r="2297" spans="2:2">
      <c r="B2297">
        <v>66.400000000000006</v>
      </c>
    </row>
    <row r="2298" spans="2:2">
      <c r="B2298">
        <v>45.25</v>
      </c>
    </row>
    <row r="2299" spans="2:2">
      <c r="B2299">
        <v>80</v>
      </c>
    </row>
    <row r="2300" spans="2:2">
      <c r="B2300">
        <v>94.8</v>
      </c>
    </row>
    <row r="2301" spans="2:2">
      <c r="B2301">
        <v>110.65</v>
      </c>
    </row>
    <row r="2302" spans="2:2">
      <c r="B2302">
        <v>66.25</v>
      </c>
    </row>
    <row r="2303" spans="2:2">
      <c r="B2303">
        <v>105.15</v>
      </c>
    </row>
    <row r="2304" spans="2:2">
      <c r="B2304">
        <v>75.55</v>
      </c>
    </row>
    <row r="2305" spans="2:2">
      <c r="B2305">
        <v>29.05</v>
      </c>
    </row>
    <row r="2306" spans="2:2">
      <c r="B2306">
        <v>24.8</v>
      </c>
    </row>
    <row r="2307" spans="2:2">
      <c r="B2307">
        <v>19.600000000000001</v>
      </c>
    </row>
    <row r="2308" spans="2:2">
      <c r="B2308">
        <v>19.7</v>
      </c>
    </row>
    <row r="2309" spans="2:2">
      <c r="B2309">
        <v>97.95</v>
      </c>
    </row>
    <row r="2310" spans="2:2">
      <c r="B2310">
        <v>25.55</v>
      </c>
    </row>
    <row r="2311" spans="2:2">
      <c r="B2311">
        <v>81.400000000000006</v>
      </c>
    </row>
    <row r="2312" spans="2:2">
      <c r="B2312">
        <v>103.05</v>
      </c>
    </row>
    <row r="2313" spans="2:2">
      <c r="B2313">
        <v>61.4</v>
      </c>
    </row>
    <row r="2314" spans="2:2">
      <c r="B2314">
        <v>100.9</v>
      </c>
    </row>
    <row r="2315" spans="2:2">
      <c r="B2315">
        <v>19.8</v>
      </c>
    </row>
    <row r="2316" spans="2:2">
      <c r="B2316">
        <v>20.05</v>
      </c>
    </row>
    <row r="2317" spans="2:2">
      <c r="B2317">
        <v>20.2</v>
      </c>
    </row>
    <row r="2318" spans="2:2">
      <c r="B2318">
        <v>94.9</v>
      </c>
    </row>
    <row r="2319" spans="2:2">
      <c r="B2319">
        <v>103.25</v>
      </c>
    </row>
    <row r="2320" spans="2:2">
      <c r="B2320">
        <v>96.9</v>
      </c>
    </row>
    <row r="2321" spans="2:2">
      <c r="B2321">
        <v>54.6</v>
      </c>
    </row>
    <row r="2322" spans="2:2">
      <c r="B2322">
        <v>51</v>
      </c>
    </row>
    <row r="2323" spans="2:2">
      <c r="B2323">
        <v>89.6</v>
      </c>
    </row>
    <row r="2324" spans="2:2">
      <c r="B2324">
        <v>79.2</v>
      </c>
    </row>
    <row r="2325" spans="2:2">
      <c r="B2325">
        <v>55.75</v>
      </c>
    </row>
    <row r="2326" spans="2:2">
      <c r="B2326">
        <v>97.85</v>
      </c>
    </row>
    <row r="2327" spans="2:2">
      <c r="B2327">
        <v>50.7</v>
      </c>
    </row>
    <row r="2328" spans="2:2">
      <c r="B2328">
        <v>89.55</v>
      </c>
    </row>
    <row r="2329" spans="2:2">
      <c r="B2329">
        <v>64.95</v>
      </c>
    </row>
    <row r="2330" spans="2:2">
      <c r="B2330">
        <v>99.2</v>
      </c>
    </row>
    <row r="2331" spans="2:2">
      <c r="B2331">
        <v>90.65</v>
      </c>
    </row>
    <row r="2332" spans="2:2">
      <c r="B2332">
        <v>19.350000000000001</v>
      </c>
    </row>
    <row r="2333" spans="2:2">
      <c r="B2333">
        <v>59.45</v>
      </c>
    </row>
    <row r="2334" spans="2:2">
      <c r="B2334">
        <v>24.1</v>
      </c>
    </row>
    <row r="2335" spans="2:2">
      <c r="B2335">
        <v>84.85</v>
      </c>
    </row>
    <row r="2336" spans="2:2">
      <c r="B2336">
        <v>90.55</v>
      </c>
    </row>
    <row r="2337" spans="2:2">
      <c r="B2337">
        <v>21.2</v>
      </c>
    </row>
    <row r="2338" spans="2:2">
      <c r="B2338">
        <v>95.85</v>
      </c>
    </row>
    <row r="2339" spans="2:2">
      <c r="B2339">
        <v>99.3</v>
      </c>
    </row>
    <row r="2340" spans="2:2">
      <c r="B2340">
        <v>19.5</v>
      </c>
    </row>
    <row r="2341" spans="2:2">
      <c r="B2341">
        <v>55.8</v>
      </c>
    </row>
    <row r="2342" spans="2:2">
      <c r="B2342">
        <v>45.35</v>
      </c>
    </row>
    <row r="2343" spans="2:2">
      <c r="B2343">
        <v>34.799999999999997</v>
      </c>
    </row>
    <row r="2344" spans="2:2">
      <c r="B2344">
        <v>69</v>
      </c>
    </row>
    <row r="2345" spans="2:2">
      <c r="B2345">
        <v>18.75</v>
      </c>
    </row>
    <row r="2346" spans="2:2">
      <c r="B2346">
        <v>19.2</v>
      </c>
    </row>
    <row r="2347" spans="2:2">
      <c r="B2347">
        <v>54.95</v>
      </c>
    </row>
    <row r="2348" spans="2:2">
      <c r="B2348">
        <v>75.099999999999994</v>
      </c>
    </row>
    <row r="2349" spans="2:2">
      <c r="B2349">
        <v>54.75</v>
      </c>
    </row>
    <row r="2350" spans="2:2">
      <c r="B2350">
        <v>20.149999999999999</v>
      </c>
    </row>
    <row r="2351" spans="2:2">
      <c r="B2351">
        <v>66.25</v>
      </c>
    </row>
    <row r="2352" spans="2:2">
      <c r="B2352">
        <v>20.05</v>
      </c>
    </row>
    <row r="2353" spans="2:2">
      <c r="B2353">
        <v>114</v>
      </c>
    </row>
    <row r="2354" spans="2:2">
      <c r="B2354">
        <v>20.7</v>
      </c>
    </row>
    <row r="2355" spans="2:2">
      <c r="B2355">
        <v>75.05</v>
      </c>
    </row>
    <row r="2356" spans="2:2">
      <c r="B2356">
        <v>104.3</v>
      </c>
    </row>
    <row r="2357" spans="2:2">
      <c r="B2357">
        <v>70.05</v>
      </c>
    </row>
    <row r="2358" spans="2:2">
      <c r="B2358">
        <v>90.45</v>
      </c>
    </row>
    <row r="2359" spans="2:2">
      <c r="B2359">
        <v>88.2</v>
      </c>
    </row>
    <row r="2360" spans="2:2">
      <c r="B2360">
        <v>79.5</v>
      </c>
    </row>
    <row r="2361" spans="2:2">
      <c r="B2361">
        <v>84</v>
      </c>
    </row>
    <row r="2362" spans="2:2">
      <c r="B2362">
        <v>51.8</v>
      </c>
    </row>
    <row r="2363" spans="2:2">
      <c r="B2363">
        <v>60.3</v>
      </c>
    </row>
    <row r="2364" spans="2:2">
      <c r="B2364">
        <v>20.350000000000001</v>
      </c>
    </row>
    <row r="2365" spans="2:2">
      <c r="B2365">
        <v>105.6</v>
      </c>
    </row>
    <row r="2366" spans="2:2">
      <c r="B2366">
        <v>65.55</v>
      </c>
    </row>
    <row r="2367" spans="2:2">
      <c r="B2367">
        <v>80.55</v>
      </c>
    </row>
    <row r="2368" spans="2:2">
      <c r="B2368">
        <v>19.7</v>
      </c>
    </row>
    <row r="2369" spans="2:2">
      <c r="B2369">
        <v>77.400000000000006</v>
      </c>
    </row>
    <row r="2370" spans="2:2">
      <c r="B2370">
        <v>64</v>
      </c>
    </row>
    <row r="2371" spans="2:2">
      <c r="B2371">
        <v>19.75</v>
      </c>
    </row>
    <row r="2372" spans="2:2">
      <c r="B2372">
        <v>83.3</v>
      </c>
    </row>
    <row r="2373" spans="2:2">
      <c r="B2373">
        <v>80.2</v>
      </c>
    </row>
    <row r="2374" spans="2:2">
      <c r="B2374">
        <v>84.75</v>
      </c>
    </row>
    <row r="2375" spans="2:2">
      <c r="B2375">
        <v>19.8</v>
      </c>
    </row>
    <row r="2376" spans="2:2">
      <c r="B2376">
        <v>40.75</v>
      </c>
    </row>
    <row r="2377" spans="2:2">
      <c r="B2377">
        <v>62.85</v>
      </c>
    </row>
    <row r="2378" spans="2:2">
      <c r="B2378">
        <v>20.25</v>
      </c>
    </row>
    <row r="2379" spans="2:2">
      <c r="B2379">
        <v>109.7</v>
      </c>
    </row>
    <row r="2380" spans="2:2">
      <c r="B2380">
        <v>80.55</v>
      </c>
    </row>
    <row r="2381" spans="2:2">
      <c r="B2381">
        <v>79.55</v>
      </c>
    </row>
    <row r="2382" spans="2:2">
      <c r="B2382">
        <v>20.05</v>
      </c>
    </row>
    <row r="2383" spans="2:2">
      <c r="B2383">
        <v>78.8</v>
      </c>
    </row>
    <row r="2384" spans="2:2">
      <c r="B2384">
        <v>114.3</v>
      </c>
    </row>
    <row r="2385" spans="2:2">
      <c r="B2385">
        <v>64.05</v>
      </c>
    </row>
    <row r="2386" spans="2:2">
      <c r="B2386">
        <v>76.75</v>
      </c>
    </row>
    <row r="2387" spans="2:2">
      <c r="B2387">
        <v>104.4</v>
      </c>
    </row>
    <row r="2388" spans="2:2">
      <c r="B2388">
        <v>40.1</v>
      </c>
    </row>
    <row r="2389" spans="2:2">
      <c r="B2389">
        <v>19.649999999999999</v>
      </c>
    </row>
    <row r="2390" spans="2:2">
      <c r="B2390">
        <v>69.5</v>
      </c>
    </row>
    <row r="2391" spans="2:2">
      <c r="B2391">
        <v>70.599999999999994</v>
      </c>
    </row>
    <row r="2392" spans="2:2">
      <c r="B2392">
        <v>89.1</v>
      </c>
    </row>
    <row r="2393" spans="2:2">
      <c r="B2393">
        <v>20.25</v>
      </c>
    </row>
    <row r="2394" spans="2:2">
      <c r="B2394">
        <v>53.45</v>
      </c>
    </row>
    <row r="2395" spans="2:2">
      <c r="B2395">
        <v>70.849999999999994</v>
      </c>
    </row>
    <row r="2396" spans="2:2">
      <c r="B2396">
        <v>108.65</v>
      </c>
    </row>
    <row r="2397" spans="2:2">
      <c r="B2397">
        <v>70.2</v>
      </c>
    </row>
    <row r="2398" spans="2:2">
      <c r="B2398">
        <v>69.25</v>
      </c>
    </row>
    <row r="2399" spans="2:2">
      <c r="B2399">
        <v>20.5</v>
      </c>
    </row>
    <row r="2400" spans="2:2">
      <c r="B2400">
        <v>48.15</v>
      </c>
    </row>
    <row r="2401" spans="2:2">
      <c r="B2401">
        <v>60.25</v>
      </c>
    </row>
    <row r="2402" spans="2:2">
      <c r="B2402">
        <v>75.099999999999994</v>
      </c>
    </row>
    <row r="2403" spans="2:2">
      <c r="B2403">
        <v>20.25</v>
      </c>
    </row>
    <row r="2404" spans="2:2">
      <c r="B2404">
        <v>111.95</v>
      </c>
    </row>
    <row r="2405" spans="2:2">
      <c r="B2405">
        <v>58.85</v>
      </c>
    </row>
    <row r="2406" spans="2:2">
      <c r="B2406">
        <v>109.65</v>
      </c>
    </row>
    <row r="2407" spans="2:2">
      <c r="B2407">
        <v>104.1</v>
      </c>
    </row>
    <row r="2408" spans="2:2">
      <c r="B2408">
        <v>25.2</v>
      </c>
    </row>
    <row r="2409" spans="2:2">
      <c r="B2409">
        <v>101.35</v>
      </c>
    </row>
    <row r="2410" spans="2:2">
      <c r="B2410">
        <v>87.8</v>
      </c>
    </row>
    <row r="2411" spans="2:2">
      <c r="B2411">
        <v>98.85</v>
      </c>
    </row>
    <row r="2412" spans="2:2">
      <c r="B2412">
        <v>104.9</v>
      </c>
    </row>
    <row r="2413" spans="2:2">
      <c r="B2413">
        <v>40.35</v>
      </c>
    </row>
    <row r="2414" spans="2:2">
      <c r="B2414">
        <v>39.200000000000003</v>
      </c>
    </row>
    <row r="2415" spans="2:2">
      <c r="B2415">
        <v>19.399999999999999</v>
      </c>
    </row>
    <row r="2416" spans="2:2">
      <c r="B2416">
        <v>26.3</v>
      </c>
    </row>
    <row r="2417" spans="2:2">
      <c r="B2417">
        <v>76.099999999999994</v>
      </c>
    </row>
    <row r="2418" spans="2:2">
      <c r="B2418">
        <v>21.05</v>
      </c>
    </row>
    <row r="2419" spans="2:2">
      <c r="B2419">
        <v>56.15</v>
      </c>
    </row>
    <row r="2420" spans="2:2">
      <c r="B2420">
        <v>35.1</v>
      </c>
    </row>
    <row r="2421" spans="2:2">
      <c r="B2421">
        <v>19.399999999999999</v>
      </c>
    </row>
    <row r="2422" spans="2:2">
      <c r="B2422">
        <v>82.65</v>
      </c>
    </row>
    <row r="2423" spans="2:2">
      <c r="B2423">
        <v>108.95</v>
      </c>
    </row>
    <row r="2424" spans="2:2">
      <c r="B2424">
        <v>66.849999999999994</v>
      </c>
    </row>
    <row r="2425" spans="2:2">
      <c r="B2425">
        <v>44.45</v>
      </c>
    </row>
    <row r="2426" spans="2:2">
      <c r="B2426">
        <v>43.8</v>
      </c>
    </row>
    <row r="2427" spans="2:2">
      <c r="B2427">
        <v>76.099999999999994</v>
      </c>
    </row>
    <row r="2428" spans="2:2">
      <c r="B2428">
        <v>19.95</v>
      </c>
    </row>
    <row r="2429" spans="2:2">
      <c r="B2429">
        <v>25.75</v>
      </c>
    </row>
    <row r="2430" spans="2:2">
      <c r="B2430">
        <v>69.900000000000006</v>
      </c>
    </row>
    <row r="2431" spans="2:2">
      <c r="B2431">
        <v>19.850000000000001</v>
      </c>
    </row>
    <row r="2432" spans="2:2">
      <c r="B2432">
        <v>44.9</v>
      </c>
    </row>
    <row r="2433" spans="2:2">
      <c r="B2433">
        <v>93.2</v>
      </c>
    </row>
    <row r="2434" spans="2:2">
      <c r="B2434">
        <v>92.2</v>
      </c>
    </row>
    <row r="2435" spans="2:2">
      <c r="B2435">
        <v>109.9</v>
      </c>
    </row>
    <row r="2436" spans="2:2">
      <c r="B2436">
        <v>111.5</v>
      </c>
    </row>
    <row r="2437" spans="2:2">
      <c r="B2437">
        <v>94.6</v>
      </c>
    </row>
    <row r="2438" spans="2:2">
      <c r="B2438">
        <v>115.15</v>
      </c>
    </row>
    <row r="2439" spans="2:2">
      <c r="B2439">
        <v>69.75</v>
      </c>
    </row>
    <row r="2440" spans="2:2">
      <c r="B2440">
        <v>24.45</v>
      </c>
    </row>
    <row r="2441" spans="2:2">
      <c r="B2441">
        <v>19.649999999999999</v>
      </c>
    </row>
    <row r="2442" spans="2:2">
      <c r="B2442">
        <v>24.35</v>
      </c>
    </row>
    <row r="2443" spans="2:2">
      <c r="B2443">
        <v>96.8</v>
      </c>
    </row>
    <row r="2444" spans="2:2">
      <c r="B2444">
        <v>106.4</v>
      </c>
    </row>
    <row r="2445" spans="2:2">
      <c r="B2445">
        <v>39.4</v>
      </c>
    </row>
    <row r="2446" spans="2:2">
      <c r="B2446">
        <v>19.45</v>
      </c>
    </row>
    <row r="2447" spans="2:2">
      <c r="B2447">
        <v>79.95</v>
      </c>
    </row>
    <row r="2448" spans="2:2">
      <c r="B2448">
        <v>50.85</v>
      </c>
    </row>
    <row r="2449" spans="2:2">
      <c r="B2449">
        <v>55.7</v>
      </c>
    </row>
    <row r="2450" spans="2:2">
      <c r="B2450">
        <v>19.600000000000001</v>
      </c>
    </row>
    <row r="2451" spans="2:2">
      <c r="B2451">
        <v>24.25</v>
      </c>
    </row>
    <row r="2452" spans="2:2">
      <c r="B2452">
        <v>90.6</v>
      </c>
    </row>
    <row r="2453" spans="2:2">
      <c r="B2453">
        <v>39.65</v>
      </c>
    </row>
    <row r="2454" spans="2:2">
      <c r="B2454">
        <v>104.45</v>
      </c>
    </row>
    <row r="2455" spans="2:2">
      <c r="B2455">
        <v>89.15</v>
      </c>
    </row>
    <row r="2456" spans="2:2">
      <c r="B2456">
        <v>50.25</v>
      </c>
    </row>
    <row r="2457" spans="2:2">
      <c r="B2457">
        <v>69.650000000000006</v>
      </c>
    </row>
    <row r="2458" spans="2:2">
      <c r="B2458">
        <v>80.75</v>
      </c>
    </row>
    <row r="2459" spans="2:2">
      <c r="B2459">
        <v>59.5</v>
      </c>
    </row>
    <row r="2460" spans="2:2">
      <c r="B2460">
        <v>19.350000000000001</v>
      </c>
    </row>
    <row r="2461" spans="2:2">
      <c r="B2461">
        <v>95</v>
      </c>
    </row>
    <row r="2462" spans="2:2">
      <c r="B2462">
        <v>109.55</v>
      </c>
    </row>
    <row r="2463" spans="2:2">
      <c r="B2463">
        <v>94.95</v>
      </c>
    </row>
    <row r="2464" spans="2:2">
      <c r="B2464">
        <v>19.2</v>
      </c>
    </row>
    <row r="2465" spans="2:2">
      <c r="B2465">
        <v>76.45</v>
      </c>
    </row>
    <row r="2466" spans="2:2">
      <c r="B2466">
        <v>110.9</v>
      </c>
    </row>
    <row r="2467" spans="2:2">
      <c r="B2467">
        <v>20</v>
      </c>
    </row>
    <row r="2468" spans="2:2">
      <c r="B2468">
        <v>45.55</v>
      </c>
    </row>
    <row r="2469" spans="2:2">
      <c r="B2469">
        <v>54.05</v>
      </c>
    </row>
    <row r="2470" spans="2:2">
      <c r="B2470">
        <v>69.7</v>
      </c>
    </row>
    <row r="2471" spans="2:2">
      <c r="B2471">
        <v>113.65</v>
      </c>
    </row>
    <row r="2472" spans="2:2">
      <c r="B2472">
        <v>65.599999999999994</v>
      </c>
    </row>
    <row r="2473" spans="2:2">
      <c r="B2473">
        <v>19.600000000000001</v>
      </c>
    </row>
    <row r="2474" spans="2:2">
      <c r="B2474">
        <v>19.75</v>
      </c>
    </row>
    <row r="2475" spans="2:2">
      <c r="B2475">
        <v>19.25</v>
      </c>
    </row>
    <row r="2476" spans="2:2">
      <c r="B2476">
        <v>70.099999999999994</v>
      </c>
    </row>
    <row r="2477" spans="2:2">
      <c r="B2477">
        <v>20.149999999999999</v>
      </c>
    </row>
    <row r="2478" spans="2:2">
      <c r="B2478">
        <v>72.95</v>
      </c>
    </row>
    <row r="2479" spans="2:2">
      <c r="B2479">
        <v>55.8</v>
      </c>
    </row>
    <row r="2480" spans="2:2">
      <c r="B2480">
        <v>102.1</v>
      </c>
    </row>
    <row r="2481" spans="2:2">
      <c r="B2481">
        <v>80.349999999999994</v>
      </c>
    </row>
    <row r="2482" spans="2:2">
      <c r="B2482">
        <v>96.85</v>
      </c>
    </row>
    <row r="2483" spans="2:2">
      <c r="B2483">
        <v>101.4</v>
      </c>
    </row>
    <row r="2484" spans="2:2">
      <c r="B2484">
        <v>46.35</v>
      </c>
    </row>
    <row r="2485" spans="2:2">
      <c r="B2485">
        <v>18.95</v>
      </c>
    </row>
    <row r="2486" spans="2:2">
      <c r="B2486">
        <v>79.45</v>
      </c>
    </row>
    <row r="2487" spans="2:2">
      <c r="B2487">
        <v>56.25</v>
      </c>
    </row>
    <row r="2488" spans="2:2">
      <c r="B2488">
        <v>75.95</v>
      </c>
    </row>
    <row r="2489" spans="2:2">
      <c r="B2489">
        <v>20.45</v>
      </c>
    </row>
    <row r="2490" spans="2:2">
      <c r="B2490">
        <v>90.35</v>
      </c>
    </row>
    <row r="2491" spans="2:2">
      <c r="B2491">
        <v>107.45</v>
      </c>
    </row>
    <row r="2492" spans="2:2">
      <c r="B2492">
        <v>19.5</v>
      </c>
    </row>
    <row r="2493" spans="2:2">
      <c r="B2493">
        <v>60.3</v>
      </c>
    </row>
    <row r="2494" spans="2:2">
      <c r="B2494">
        <v>19.7</v>
      </c>
    </row>
    <row r="2495" spans="2:2">
      <c r="B2495">
        <v>44.55</v>
      </c>
    </row>
    <row r="2496" spans="2:2">
      <c r="B2496">
        <v>61.15</v>
      </c>
    </row>
    <row r="2497" spans="2:2">
      <c r="B2497">
        <v>19.05</v>
      </c>
    </row>
    <row r="2498" spans="2:2">
      <c r="B2498">
        <v>19.55</v>
      </c>
    </row>
    <row r="2499" spans="2:2">
      <c r="B2499">
        <v>20.55</v>
      </c>
    </row>
    <row r="2500" spans="2:2">
      <c r="B2500">
        <v>85.85</v>
      </c>
    </row>
    <row r="2501" spans="2:2">
      <c r="B2501">
        <v>19.8</v>
      </c>
    </row>
    <row r="2502" spans="2:2">
      <c r="B2502">
        <v>44.3</v>
      </c>
    </row>
    <row r="2503" spans="2:2">
      <c r="B2503">
        <v>64.05</v>
      </c>
    </row>
    <row r="2504" spans="2:2">
      <c r="B2504">
        <v>97.95</v>
      </c>
    </row>
    <row r="2505" spans="2:2">
      <c r="B2505">
        <v>77.349999999999994</v>
      </c>
    </row>
    <row r="2506" spans="2:2">
      <c r="B2506">
        <v>42.1</v>
      </c>
    </row>
    <row r="2507" spans="2:2">
      <c r="B2507">
        <v>75</v>
      </c>
    </row>
    <row r="2508" spans="2:2">
      <c r="B2508">
        <v>20.45</v>
      </c>
    </row>
    <row r="2509" spans="2:2">
      <c r="B2509">
        <v>103.1</v>
      </c>
    </row>
    <row r="2510" spans="2:2">
      <c r="B2510">
        <v>19.899999999999999</v>
      </c>
    </row>
    <row r="2511" spans="2:2">
      <c r="B2511">
        <v>58.35</v>
      </c>
    </row>
    <row r="2512" spans="2:2">
      <c r="B2512">
        <v>50</v>
      </c>
    </row>
    <row r="2513" spans="2:2">
      <c r="B2513">
        <v>49.65</v>
      </c>
    </row>
    <row r="2514" spans="2:2">
      <c r="B2514">
        <v>19.45</v>
      </c>
    </row>
    <row r="2515" spans="2:2">
      <c r="B2515">
        <v>94.8</v>
      </c>
    </row>
    <row r="2516" spans="2:2">
      <c r="B2516">
        <v>40.65</v>
      </c>
    </row>
    <row r="2517" spans="2:2">
      <c r="B2517">
        <v>19.8</v>
      </c>
    </row>
    <row r="2518" spans="2:2">
      <c r="B2518">
        <v>70.900000000000006</v>
      </c>
    </row>
    <row r="2519" spans="2:2">
      <c r="B2519">
        <v>30.5</v>
      </c>
    </row>
    <row r="2520" spans="2:2">
      <c r="B2520">
        <v>70.400000000000006</v>
      </c>
    </row>
    <row r="2521" spans="2:2">
      <c r="B2521">
        <v>95.25</v>
      </c>
    </row>
    <row r="2522" spans="2:2">
      <c r="B2522">
        <v>25.05</v>
      </c>
    </row>
    <row r="2523" spans="2:2">
      <c r="B2523">
        <v>24.7</v>
      </c>
    </row>
    <row r="2524" spans="2:2">
      <c r="B2524">
        <v>73.849999999999994</v>
      </c>
    </row>
    <row r="2525" spans="2:2">
      <c r="B2525">
        <v>19.7</v>
      </c>
    </row>
    <row r="2526" spans="2:2">
      <c r="B2526">
        <v>53.15</v>
      </c>
    </row>
    <row r="2527" spans="2:2">
      <c r="B2527">
        <v>69</v>
      </c>
    </row>
    <row r="2528" spans="2:2">
      <c r="B2528">
        <v>54.6</v>
      </c>
    </row>
    <row r="2529" spans="2:2">
      <c r="B2529">
        <v>89.85</v>
      </c>
    </row>
    <row r="2530" spans="2:2">
      <c r="B2530">
        <v>75.650000000000006</v>
      </c>
    </row>
    <row r="2531" spans="2:2">
      <c r="B2531">
        <v>59.45</v>
      </c>
    </row>
    <row r="2532" spans="2:2">
      <c r="B2532">
        <v>65.2</v>
      </c>
    </row>
    <row r="2533" spans="2:2">
      <c r="B2533">
        <v>75.7</v>
      </c>
    </row>
    <row r="2534" spans="2:2">
      <c r="B2534">
        <v>20.350000000000001</v>
      </c>
    </row>
    <row r="2535" spans="2:2">
      <c r="B2535">
        <v>19.8</v>
      </c>
    </row>
    <row r="2536" spans="2:2">
      <c r="B2536">
        <v>54.95</v>
      </c>
    </row>
    <row r="2537" spans="2:2">
      <c r="B2537">
        <v>56.05</v>
      </c>
    </row>
    <row r="2538" spans="2:2">
      <c r="B2538">
        <v>65.099999999999994</v>
      </c>
    </row>
    <row r="2539" spans="2:2">
      <c r="B2539">
        <v>106.05</v>
      </c>
    </row>
    <row r="2540" spans="2:2">
      <c r="B2540">
        <v>50.55</v>
      </c>
    </row>
    <row r="2541" spans="2:2">
      <c r="B2541">
        <v>40.25</v>
      </c>
    </row>
    <row r="2542" spans="2:2">
      <c r="B2542">
        <v>20.05</v>
      </c>
    </row>
    <row r="2543" spans="2:2">
      <c r="B2543">
        <v>78.45</v>
      </c>
    </row>
    <row r="2544" spans="2:2">
      <c r="B2544">
        <v>25.45</v>
      </c>
    </row>
    <row r="2545" spans="2:2">
      <c r="B2545">
        <v>78.599999999999994</v>
      </c>
    </row>
    <row r="2546" spans="2:2">
      <c r="B2546">
        <v>65.05</v>
      </c>
    </row>
    <row r="2547" spans="2:2">
      <c r="B2547">
        <v>20.100000000000001</v>
      </c>
    </row>
    <row r="2548" spans="2:2">
      <c r="B2548">
        <v>19.100000000000001</v>
      </c>
    </row>
    <row r="2549" spans="2:2">
      <c r="B2549">
        <v>25.15</v>
      </c>
    </row>
    <row r="2550" spans="2:2">
      <c r="B2550">
        <v>84.25</v>
      </c>
    </row>
    <row r="2551" spans="2:2">
      <c r="B2551">
        <v>21.3</v>
      </c>
    </row>
    <row r="2552" spans="2:2">
      <c r="B2552">
        <v>19.3</v>
      </c>
    </row>
    <row r="2553" spans="2:2">
      <c r="B2553">
        <v>91.95</v>
      </c>
    </row>
    <row r="2554" spans="2:2">
      <c r="B2554">
        <v>104.65</v>
      </c>
    </row>
    <row r="2555" spans="2:2">
      <c r="B2555">
        <v>53</v>
      </c>
    </row>
    <row r="2556" spans="2:2">
      <c r="B2556">
        <v>44.8</v>
      </c>
    </row>
    <row r="2557" spans="2:2">
      <c r="B2557">
        <v>88.8</v>
      </c>
    </row>
    <row r="2558" spans="2:2">
      <c r="B2558">
        <v>60.25</v>
      </c>
    </row>
    <row r="2559" spans="2:2">
      <c r="B2559">
        <v>20.55</v>
      </c>
    </row>
    <row r="2560" spans="2:2">
      <c r="B2560">
        <v>25.1</v>
      </c>
    </row>
    <row r="2561" spans="2:2">
      <c r="B2561">
        <v>45.55</v>
      </c>
    </row>
    <row r="2562" spans="2:2">
      <c r="B2562">
        <v>20.149999999999999</v>
      </c>
    </row>
    <row r="2563" spans="2:2">
      <c r="B2563">
        <v>81</v>
      </c>
    </row>
    <row r="2564" spans="2:2">
      <c r="B2564">
        <v>19.649999999999999</v>
      </c>
    </row>
    <row r="2565" spans="2:2">
      <c r="B2565">
        <v>19.899999999999999</v>
      </c>
    </row>
    <row r="2566" spans="2:2">
      <c r="B2566">
        <v>19.399999999999999</v>
      </c>
    </row>
    <row r="2567" spans="2:2">
      <c r="B2567">
        <v>55.3</v>
      </c>
    </row>
    <row r="2568" spans="2:2">
      <c r="B2568">
        <v>54.2</v>
      </c>
    </row>
    <row r="2569" spans="2:2">
      <c r="B2569">
        <v>61.2</v>
      </c>
    </row>
    <row r="2570" spans="2:2">
      <c r="B2570">
        <v>19.850000000000001</v>
      </c>
    </row>
    <row r="2571" spans="2:2">
      <c r="B2571">
        <v>84.6</v>
      </c>
    </row>
    <row r="2572" spans="2:2">
      <c r="B2572">
        <v>30.1</v>
      </c>
    </row>
    <row r="2573" spans="2:2">
      <c r="B2573">
        <v>19.899999999999999</v>
      </c>
    </row>
    <row r="2574" spans="2:2">
      <c r="B2574">
        <v>44.4</v>
      </c>
    </row>
    <row r="2575" spans="2:2">
      <c r="B2575">
        <v>58.75</v>
      </c>
    </row>
    <row r="2576" spans="2:2">
      <c r="B2576">
        <v>25.15</v>
      </c>
    </row>
    <row r="2577" spans="2:2">
      <c r="B2577">
        <v>83.85</v>
      </c>
    </row>
    <row r="2578" spans="2:2">
      <c r="B2578">
        <v>19.5</v>
      </c>
    </row>
    <row r="2579" spans="2:2">
      <c r="B2579">
        <v>50.65</v>
      </c>
    </row>
    <row r="2580" spans="2:2">
      <c r="B2580">
        <v>18.8</v>
      </c>
    </row>
    <row r="2581" spans="2:2">
      <c r="B2581">
        <v>100.8</v>
      </c>
    </row>
    <row r="2582" spans="2:2">
      <c r="B2582">
        <v>104.15</v>
      </c>
    </row>
    <row r="2583" spans="2:2">
      <c r="B2583">
        <v>96.35</v>
      </c>
    </row>
    <row r="2584" spans="2:2">
      <c r="B2584">
        <v>74.2</v>
      </c>
    </row>
    <row r="2585" spans="2:2">
      <c r="B2585">
        <v>107.45</v>
      </c>
    </row>
    <row r="2586" spans="2:2">
      <c r="B2586">
        <v>109.7</v>
      </c>
    </row>
    <row r="2587" spans="2:2">
      <c r="B2587">
        <v>55.05</v>
      </c>
    </row>
    <row r="2588" spans="2:2">
      <c r="B2588">
        <v>92.6</v>
      </c>
    </row>
    <row r="2589" spans="2:2">
      <c r="B2589">
        <v>88.55</v>
      </c>
    </row>
    <row r="2590" spans="2:2">
      <c r="B2590">
        <v>85.45</v>
      </c>
    </row>
    <row r="2591" spans="2:2">
      <c r="B2591">
        <v>20.85</v>
      </c>
    </row>
    <row r="2592" spans="2:2">
      <c r="B2592">
        <v>19.95</v>
      </c>
    </row>
    <row r="2593" spans="2:2">
      <c r="B2593">
        <v>19.45</v>
      </c>
    </row>
    <row r="2594" spans="2:2">
      <c r="B2594">
        <v>63.8</v>
      </c>
    </row>
    <row r="2595" spans="2:2">
      <c r="B2595">
        <v>25.75</v>
      </c>
    </row>
    <row r="2596" spans="2:2">
      <c r="B2596">
        <v>84.8</v>
      </c>
    </row>
    <row r="2597" spans="2:2">
      <c r="B2597">
        <v>82.1</v>
      </c>
    </row>
    <row r="2598" spans="2:2">
      <c r="B2598">
        <v>20.55</v>
      </c>
    </row>
    <row r="2599" spans="2:2">
      <c r="B2599">
        <v>20.100000000000001</v>
      </c>
    </row>
    <row r="2600" spans="2:2">
      <c r="B2600">
        <v>71</v>
      </c>
    </row>
    <row r="2601" spans="2:2">
      <c r="B2601">
        <v>34.200000000000003</v>
      </c>
    </row>
    <row r="2602" spans="2:2">
      <c r="B2602">
        <v>20.149999999999999</v>
      </c>
    </row>
    <row r="2603" spans="2:2">
      <c r="B2603">
        <v>20.05</v>
      </c>
    </row>
    <row r="2604" spans="2:2">
      <c r="B2604">
        <v>79.400000000000006</v>
      </c>
    </row>
    <row r="2605" spans="2:2">
      <c r="B2605">
        <v>89.2</v>
      </c>
    </row>
    <row r="2606" spans="2:2">
      <c r="B2606">
        <v>24.3</v>
      </c>
    </row>
    <row r="2607" spans="2:2">
      <c r="B2607">
        <v>101.05</v>
      </c>
    </row>
    <row r="2608" spans="2:2">
      <c r="B2608">
        <v>89.95</v>
      </c>
    </row>
    <row r="2609" spans="2:2">
      <c r="B2609">
        <v>54.9</v>
      </c>
    </row>
    <row r="2610" spans="2:2">
      <c r="B2610">
        <v>56.55</v>
      </c>
    </row>
    <row r="2611" spans="2:2">
      <c r="B2611">
        <v>84.25</v>
      </c>
    </row>
    <row r="2612" spans="2:2">
      <c r="B2612">
        <v>20</v>
      </c>
    </row>
    <row r="2613" spans="2:2">
      <c r="B2613">
        <v>30.4</v>
      </c>
    </row>
    <row r="2614" spans="2:2">
      <c r="B2614">
        <v>86.05</v>
      </c>
    </row>
    <row r="2615" spans="2:2">
      <c r="B2615">
        <v>87.9</v>
      </c>
    </row>
    <row r="2616" spans="2:2">
      <c r="B2616">
        <v>56.8</v>
      </c>
    </row>
    <row r="2617" spans="2:2">
      <c r="B2617">
        <v>20.399999999999999</v>
      </c>
    </row>
    <row r="2618" spans="2:2">
      <c r="B2618">
        <v>76.75</v>
      </c>
    </row>
    <row r="2619" spans="2:2">
      <c r="B2619">
        <v>104.4</v>
      </c>
    </row>
    <row r="2620" spans="2:2">
      <c r="B2620">
        <v>44.65</v>
      </c>
    </row>
    <row r="2621" spans="2:2">
      <c r="B2621">
        <v>110.5</v>
      </c>
    </row>
    <row r="2622" spans="2:2">
      <c r="B2622">
        <v>84.2</v>
      </c>
    </row>
    <row r="2623" spans="2:2">
      <c r="B2623">
        <v>19.45</v>
      </c>
    </row>
    <row r="2624" spans="2:2">
      <c r="B2624">
        <v>20.25</v>
      </c>
    </row>
    <row r="2625" spans="2:2">
      <c r="B2625">
        <v>46.25</v>
      </c>
    </row>
    <row r="2626" spans="2:2">
      <c r="B2626">
        <v>25.4</v>
      </c>
    </row>
    <row r="2627" spans="2:2">
      <c r="B2627">
        <v>25.05</v>
      </c>
    </row>
    <row r="2628" spans="2:2">
      <c r="B2628">
        <v>109.2</v>
      </c>
    </row>
    <row r="2629" spans="2:2">
      <c r="B2629">
        <v>104.05</v>
      </c>
    </row>
    <row r="2630" spans="2:2">
      <c r="B2630">
        <v>91.15</v>
      </c>
    </row>
    <row r="2631" spans="2:2">
      <c r="B2631">
        <v>58.6</v>
      </c>
    </row>
    <row r="2632" spans="2:2">
      <c r="B2632">
        <v>45.4</v>
      </c>
    </row>
    <row r="2633" spans="2:2">
      <c r="B2633">
        <v>25.1</v>
      </c>
    </row>
    <row r="2634" spans="2:2">
      <c r="B2634">
        <v>108.4</v>
      </c>
    </row>
    <row r="2635" spans="2:2">
      <c r="B2635">
        <v>109.3</v>
      </c>
    </row>
    <row r="2636" spans="2:2">
      <c r="B2636">
        <v>108.3</v>
      </c>
    </row>
    <row r="2637" spans="2:2">
      <c r="B2637">
        <v>69.05</v>
      </c>
    </row>
    <row r="2638" spans="2:2">
      <c r="B2638">
        <v>23.5</v>
      </c>
    </row>
    <row r="2639" spans="2:2">
      <c r="B2639">
        <v>95.05</v>
      </c>
    </row>
    <row r="2640" spans="2:2">
      <c r="B2640">
        <v>81.7</v>
      </c>
    </row>
    <row r="2641" spans="2:2">
      <c r="B2641">
        <v>101.3</v>
      </c>
    </row>
    <row r="2642" spans="2:2">
      <c r="B2642">
        <v>75.150000000000006</v>
      </c>
    </row>
    <row r="2643" spans="2:2">
      <c r="B2643">
        <v>109.75</v>
      </c>
    </row>
    <row r="2644" spans="2:2">
      <c r="B2644">
        <v>105.35</v>
      </c>
    </row>
    <row r="2645" spans="2:2">
      <c r="B2645">
        <v>64.2</v>
      </c>
    </row>
    <row r="2646" spans="2:2">
      <c r="B2646">
        <v>70.650000000000006</v>
      </c>
    </row>
    <row r="2647" spans="2:2">
      <c r="B2647">
        <v>19.899999999999999</v>
      </c>
    </row>
    <row r="2648" spans="2:2">
      <c r="B2648">
        <v>20.5</v>
      </c>
    </row>
    <row r="2649" spans="2:2">
      <c r="B2649">
        <v>95.2</v>
      </c>
    </row>
    <row r="2650" spans="2:2">
      <c r="B2650">
        <v>68.599999999999994</v>
      </c>
    </row>
    <row r="2651" spans="2:2">
      <c r="B2651">
        <v>106.1</v>
      </c>
    </row>
    <row r="2652" spans="2:2">
      <c r="B2652">
        <v>19.8</v>
      </c>
    </row>
    <row r="2653" spans="2:2">
      <c r="B2653">
        <v>109.2</v>
      </c>
    </row>
    <row r="2654" spans="2:2">
      <c r="B2654">
        <v>74</v>
      </c>
    </row>
    <row r="2655" spans="2:2">
      <c r="B2655">
        <v>21.2</v>
      </c>
    </row>
    <row r="2656" spans="2:2">
      <c r="B2656">
        <v>110.75</v>
      </c>
    </row>
    <row r="2657" spans="2:2">
      <c r="B2657">
        <v>70.8</v>
      </c>
    </row>
    <row r="2658" spans="2:2">
      <c r="B2658">
        <v>60.55</v>
      </c>
    </row>
    <row r="2659" spans="2:2">
      <c r="B2659">
        <v>19.649999999999999</v>
      </c>
    </row>
    <row r="2660" spans="2:2">
      <c r="B2660">
        <v>20.55</v>
      </c>
    </row>
    <row r="2661" spans="2:2">
      <c r="B2661">
        <v>59.9</v>
      </c>
    </row>
    <row r="2662" spans="2:2">
      <c r="B2662">
        <v>20.65</v>
      </c>
    </row>
    <row r="2663" spans="2:2">
      <c r="B2663">
        <v>54.6</v>
      </c>
    </row>
    <row r="2664" spans="2:2">
      <c r="B2664">
        <v>69.5</v>
      </c>
    </row>
    <row r="2665" spans="2:2">
      <c r="B2665">
        <v>99.5</v>
      </c>
    </row>
    <row r="2666" spans="2:2">
      <c r="B2666">
        <v>25.55</v>
      </c>
    </row>
    <row r="2667" spans="2:2">
      <c r="B2667">
        <v>64.349999999999994</v>
      </c>
    </row>
    <row r="2668" spans="2:2">
      <c r="B2668">
        <v>104.85</v>
      </c>
    </row>
    <row r="2669" spans="2:2">
      <c r="B2669">
        <v>75.349999999999994</v>
      </c>
    </row>
    <row r="2670" spans="2:2">
      <c r="B2670">
        <v>105.85</v>
      </c>
    </row>
    <row r="2671" spans="2:2">
      <c r="B2671">
        <v>111.55</v>
      </c>
    </row>
    <row r="2672" spans="2:2">
      <c r="B2672">
        <v>25</v>
      </c>
    </row>
    <row r="2673" spans="2:2">
      <c r="B2673">
        <v>47.95</v>
      </c>
    </row>
    <row r="2674" spans="2:2">
      <c r="B2674">
        <v>106.4</v>
      </c>
    </row>
    <row r="2675" spans="2:2">
      <c r="B2675">
        <v>80.45</v>
      </c>
    </row>
    <row r="2676" spans="2:2">
      <c r="B2676">
        <v>24.1</v>
      </c>
    </row>
    <row r="2677" spans="2:2">
      <c r="B2677">
        <v>19.5</v>
      </c>
    </row>
    <row r="2678" spans="2:2">
      <c r="B2678">
        <v>97.65</v>
      </c>
    </row>
    <row r="2679" spans="2:2">
      <c r="B2679">
        <v>104.9</v>
      </c>
    </row>
    <row r="2680" spans="2:2">
      <c r="B2680">
        <v>19.95</v>
      </c>
    </row>
    <row r="2681" spans="2:2">
      <c r="B2681">
        <v>19.5</v>
      </c>
    </row>
    <row r="2682" spans="2:2">
      <c r="B2682">
        <v>84.3</v>
      </c>
    </row>
    <row r="2683" spans="2:2">
      <c r="B2683">
        <v>55.65</v>
      </c>
    </row>
    <row r="2684" spans="2:2">
      <c r="B2684">
        <v>71.45</v>
      </c>
    </row>
    <row r="2685" spans="2:2">
      <c r="B2685">
        <v>89.2</v>
      </c>
    </row>
    <row r="2686" spans="2:2">
      <c r="B2686">
        <v>89</v>
      </c>
    </row>
    <row r="2687" spans="2:2">
      <c r="B2687">
        <v>111.65</v>
      </c>
    </row>
    <row r="2688" spans="2:2">
      <c r="B2688">
        <v>20.55</v>
      </c>
    </row>
    <row r="2689" spans="2:2">
      <c r="B2689">
        <v>60.9</v>
      </c>
    </row>
    <row r="2690" spans="2:2">
      <c r="B2690">
        <v>94.55</v>
      </c>
    </row>
    <row r="2691" spans="2:2">
      <c r="B2691">
        <v>82.75</v>
      </c>
    </row>
    <row r="2692" spans="2:2">
      <c r="B2692">
        <v>29.5</v>
      </c>
    </row>
    <row r="2693" spans="2:2">
      <c r="B2693">
        <v>55.9</v>
      </c>
    </row>
    <row r="2694" spans="2:2">
      <c r="B2694">
        <v>63.9</v>
      </c>
    </row>
    <row r="2695" spans="2:2">
      <c r="B2695">
        <v>80.75</v>
      </c>
    </row>
    <row r="2696" spans="2:2">
      <c r="B2696">
        <v>19.5</v>
      </c>
    </row>
    <row r="2697" spans="2:2">
      <c r="B2697">
        <v>24.1</v>
      </c>
    </row>
    <row r="2698" spans="2:2">
      <c r="B2698">
        <v>49.55</v>
      </c>
    </row>
    <row r="2699" spans="2:2">
      <c r="B2699">
        <v>60.75</v>
      </c>
    </row>
    <row r="2700" spans="2:2">
      <c r="B2700">
        <v>80.900000000000006</v>
      </c>
    </row>
    <row r="2701" spans="2:2">
      <c r="B2701">
        <v>53.85</v>
      </c>
    </row>
    <row r="2702" spans="2:2">
      <c r="B2702">
        <v>26.25</v>
      </c>
    </row>
    <row r="2703" spans="2:2">
      <c r="B2703">
        <v>67.25</v>
      </c>
    </row>
    <row r="2704" spans="2:2">
      <c r="B2704">
        <v>24.05</v>
      </c>
    </row>
    <row r="2705" spans="2:2">
      <c r="B2705">
        <v>104.05</v>
      </c>
    </row>
    <row r="2706" spans="2:2">
      <c r="B2706">
        <v>108.95</v>
      </c>
    </row>
    <row r="2707" spans="2:2">
      <c r="B2707">
        <v>55.7</v>
      </c>
    </row>
    <row r="2708" spans="2:2">
      <c r="B2708">
        <v>25.45</v>
      </c>
    </row>
    <row r="2709" spans="2:2">
      <c r="B2709">
        <v>110.25</v>
      </c>
    </row>
    <row r="2710" spans="2:2">
      <c r="B2710">
        <v>70.3</v>
      </c>
    </row>
    <row r="2711" spans="2:2">
      <c r="B2711">
        <v>67.7</v>
      </c>
    </row>
    <row r="2712" spans="2:2">
      <c r="B2712">
        <v>64.95</v>
      </c>
    </row>
    <row r="2713" spans="2:2">
      <c r="B2713">
        <v>64.45</v>
      </c>
    </row>
    <row r="2714" spans="2:2">
      <c r="B2714">
        <v>96.1</v>
      </c>
    </row>
    <row r="2715" spans="2:2">
      <c r="B2715">
        <v>103.8</v>
      </c>
    </row>
    <row r="2716" spans="2:2">
      <c r="B2716">
        <v>64.8</v>
      </c>
    </row>
    <row r="2717" spans="2:2">
      <c r="B2717">
        <v>78.8</v>
      </c>
    </row>
    <row r="2718" spans="2:2">
      <c r="B2718">
        <v>18.850000000000001</v>
      </c>
    </row>
    <row r="2719" spans="2:2">
      <c r="B2719">
        <v>71.05</v>
      </c>
    </row>
    <row r="2720" spans="2:2">
      <c r="B2720">
        <v>86.05</v>
      </c>
    </row>
    <row r="2721" spans="2:2">
      <c r="B2721">
        <v>61.4</v>
      </c>
    </row>
    <row r="2722" spans="2:2">
      <c r="B2722">
        <v>53.65</v>
      </c>
    </row>
    <row r="2723" spans="2:2">
      <c r="B2723">
        <v>19.649999999999999</v>
      </c>
    </row>
    <row r="2724" spans="2:2">
      <c r="B2724">
        <v>84.9</v>
      </c>
    </row>
    <row r="2725" spans="2:2">
      <c r="B2725">
        <v>45.9</v>
      </c>
    </row>
    <row r="2726" spans="2:2">
      <c r="B2726">
        <v>24.95</v>
      </c>
    </row>
    <row r="2727" spans="2:2">
      <c r="B2727">
        <v>70.3</v>
      </c>
    </row>
    <row r="2728" spans="2:2">
      <c r="B2728">
        <v>54.7</v>
      </c>
    </row>
    <row r="2729" spans="2:2">
      <c r="B2729">
        <v>109.9</v>
      </c>
    </row>
    <row r="2730" spans="2:2">
      <c r="B2730">
        <v>61.25</v>
      </c>
    </row>
    <row r="2731" spans="2:2">
      <c r="B2731">
        <v>74.099999999999994</v>
      </c>
    </row>
    <row r="2732" spans="2:2">
      <c r="B2732">
        <v>45.05</v>
      </c>
    </row>
    <row r="2733" spans="2:2">
      <c r="B2733">
        <v>80.5</v>
      </c>
    </row>
    <row r="2734" spans="2:2">
      <c r="B2734">
        <v>96.35</v>
      </c>
    </row>
    <row r="2735" spans="2:2">
      <c r="B2735">
        <v>73.3</v>
      </c>
    </row>
    <row r="2736" spans="2:2">
      <c r="B2736">
        <v>98.1</v>
      </c>
    </row>
    <row r="2737" spans="2:2">
      <c r="B2737">
        <v>89.6</v>
      </c>
    </row>
    <row r="2738" spans="2:2">
      <c r="B2738">
        <v>111.05</v>
      </c>
    </row>
    <row r="2739" spans="2:2">
      <c r="B2739">
        <v>20.8</v>
      </c>
    </row>
    <row r="2740" spans="2:2">
      <c r="B2740">
        <v>99.7</v>
      </c>
    </row>
    <row r="2741" spans="2:2">
      <c r="B2741">
        <v>20.5</v>
      </c>
    </row>
    <row r="2742" spans="2:2">
      <c r="B2742">
        <v>20.85</v>
      </c>
    </row>
    <row r="2743" spans="2:2">
      <c r="B2743">
        <v>85.25</v>
      </c>
    </row>
    <row r="2744" spans="2:2">
      <c r="B2744">
        <v>70.7</v>
      </c>
    </row>
    <row r="2745" spans="2:2">
      <c r="B2745">
        <v>99.8</v>
      </c>
    </row>
    <row r="2746" spans="2:2">
      <c r="B2746">
        <v>96.9</v>
      </c>
    </row>
    <row r="2747" spans="2:2">
      <c r="B2747">
        <v>24.45</v>
      </c>
    </row>
    <row r="2748" spans="2:2">
      <c r="B2748">
        <v>20.45</v>
      </c>
    </row>
    <row r="2749" spans="2:2">
      <c r="B2749">
        <v>54.45</v>
      </c>
    </row>
    <row r="2750" spans="2:2">
      <c r="B2750">
        <v>79.05</v>
      </c>
    </row>
    <row r="2751" spans="2:2">
      <c r="B2751">
        <v>24.5</v>
      </c>
    </row>
    <row r="2752" spans="2:2">
      <c r="B2752">
        <v>19.649999999999999</v>
      </c>
    </row>
    <row r="2753" spans="2:2">
      <c r="B2753">
        <v>60.6</v>
      </c>
    </row>
    <row r="2754" spans="2:2">
      <c r="B2754">
        <v>19.55</v>
      </c>
    </row>
    <row r="2755" spans="2:2">
      <c r="B2755">
        <v>55.5</v>
      </c>
    </row>
    <row r="2756" spans="2:2">
      <c r="B2756">
        <v>20.2</v>
      </c>
    </row>
    <row r="2757" spans="2:2">
      <c r="B2757">
        <v>19.100000000000001</v>
      </c>
    </row>
    <row r="2758" spans="2:2">
      <c r="B2758">
        <v>20</v>
      </c>
    </row>
    <row r="2759" spans="2:2">
      <c r="B2759">
        <v>34.200000000000003</v>
      </c>
    </row>
    <row r="2760" spans="2:2">
      <c r="B2760">
        <v>118.6</v>
      </c>
    </row>
    <row r="2761" spans="2:2">
      <c r="B2761">
        <v>46</v>
      </c>
    </row>
    <row r="2762" spans="2:2">
      <c r="B2762">
        <v>55.75</v>
      </c>
    </row>
    <row r="2763" spans="2:2">
      <c r="B2763">
        <v>19.8</v>
      </c>
    </row>
    <row r="2764" spans="2:2">
      <c r="B2764">
        <v>19.3</v>
      </c>
    </row>
    <row r="2765" spans="2:2">
      <c r="B2765">
        <v>20.3</v>
      </c>
    </row>
    <row r="2766" spans="2:2">
      <c r="B2766">
        <v>95.3</v>
      </c>
    </row>
    <row r="2767" spans="2:2">
      <c r="B2767">
        <v>71.900000000000006</v>
      </c>
    </row>
    <row r="2768" spans="2:2">
      <c r="B2768">
        <v>104.4</v>
      </c>
    </row>
    <row r="2769" spans="2:2">
      <c r="B2769">
        <v>87.25</v>
      </c>
    </row>
    <row r="2770" spans="2:2">
      <c r="B2770">
        <v>79.400000000000006</v>
      </c>
    </row>
    <row r="2771" spans="2:2">
      <c r="B2771">
        <v>105.65</v>
      </c>
    </row>
    <row r="2772" spans="2:2">
      <c r="B2772">
        <v>90.7</v>
      </c>
    </row>
    <row r="2773" spans="2:2">
      <c r="B2773">
        <v>80.349999999999994</v>
      </c>
    </row>
    <row r="2774" spans="2:2">
      <c r="B2774">
        <v>62.15</v>
      </c>
    </row>
    <row r="2775" spans="2:2">
      <c r="B2775">
        <v>65.349999999999994</v>
      </c>
    </row>
    <row r="2776" spans="2:2">
      <c r="B2776">
        <v>43.85</v>
      </c>
    </row>
    <row r="2777" spans="2:2">
      <c r="B2777">
        <v>46.1</v>
      </c>
    </row>
    <row r="2778" spans="2:2">
      <c r="B2778">
        <v>39.200000000000003</v>
      </c>
    </row>
    <row r="2779" spans="2:2">
      <c r="B2779">
        <v>25.7</v>
      </c>
    </row>
    <row r="2780" spans="2:2">
      <c r="B2780">
        <v>20</v>
      </c>
    </row>
    <row r="2781" spans="2:2">
      <c r="B2781">
        <v>85.1</v>
      </c>
    </row>
    <row r="2782" spans="2:2">
      <c r="B2782">
        <v>81.7</v>
      </c>
    </row>
    <row r="2783" spans="2:2">
      <c r="B2783">
        <v>79.599999999999994</v>
      </c>
    </row>
    <row r="2784" spans="2:2">
      <c r="B2784">
        <v>70.55</v>
      </c>
    </row>
    <row r="2785" spans="2:2">
      <c r="B2785">
        <v>20.45</v>
      </c>
    </row>
    <row r="2786" spans="2:2">
      <c r="B2786">
        <v>44.8</v>
      </c>
    </row>
    <row r="2787" spans="2:2">
      <c r="B2787">
        <v>79.599999999999994</v>
      </c>
    </row>
    <row r="2788" spans="2:2">
      <c r="B2788">
        <v>45.65</v>
      </c>
    </row>
    <row r="2789" spans="2:2">
      <c r="B2789">
        <v>59.55</v>
      </c>
    </row>
    <row r="2790" spans="2:2">
      <c r="B2790">
        <v>100.3</v>
      </c>
    </row>
    <row r="2791" spans="2:2">
      <c r="B2791">
        <v>69.599999999999994</v>
      </c>
    </row>
    <row r="2792" spans="2:2">
      <c r="B2792">
        <v>35.299999999999997</v>
      </c>
    </row>
    <row r="2793" spans="2:2">
      <c r="B2793">
        <v>105.35</v>
      </c>
    </row>
    <row r="2794" spans="2:2">
      <c r="B2794">
        <v>89.2</v>
      </c>
    </row>
    <row r="2795" spans="2:2">
      <c r="B2795">
        <v>84.95</v>
      </c>
    </row>
    <row r="2796" spans="2:2">
      <c r="B2796">
        <v>20.65</v>
      </c>
    </row>
    <row r="2797" spans="2:2">
      <c r="B2797">
        <v>102.6</v>
      </c>
    </row>
    <row r="2798" spans="2:2">
      <c r="B2798">
        <v>54.55</v>
      </c>
    </row>
    <row r="2799" spans="2:2">
      <c r="B2799">
        <v>105.05</v>
      </c>
    </row>
    <row r="2800" spans="2:2">
      <c r="B2800">
        <v>94.85</v>
      </c>
    </row>
    <row r="2801" spans="2:2">
      <c r="B2801">
        <v>80.5</v>
      </c>
    </row>
    <row r="2802" spans="2:2">
      <c r="B2802">
        <v>88.1</v>
      </c>
    </row>
    <row r="2803" spans="2:2">
      <c r="B2803">
        <v>19.2</v>
      </c>
    </row>
    <row r="2804" spans="2:2">
      <c r="B2804">
        <v>64.3</v>
      </c>
    </row>
    <row r="2805" spans="2:2">
      <c r="B2805">
        <v>54.85</v>
      </c>
    </row>
    <row r="2806" spans="2:2">
      <c r="B2806">
        <v>75.3</v>
      </c>
    </row>
    <row r="2807" spans="2:2">
      <c r="B2807">
        <v>19.95</v>
      </c>
    </row>
    <row r="2808" spans="2:2">
      <c r="B2808">
        <v>24.65</v>
      </c>
    </row>
    <row r="2809" spans="2:2">
      <c r="B2809">
        <v>19.600000000000001</v>
      </c>
    </row>
    <row r="2810" spans="2:2">
      <c r="B2810">
        <v>45.65</v>
      </c>
    </row>
    <row r="2811" spans="2:2">
      <c r="B2811">
        <v>74.849999999999994</v>
      </c>
    </row>
    <row r="2812" spans="2:2">
      <c r="B2812">
        <v>93.35</v>
      </c>
    </row>
    <row r="2813" spans="2:2">
      <c r="B2813">
        <v>39.1</v>
      </c>
    </row>
    <row r="2814" spans="2:2">
      <c r="B2814">
        <v>52.15</v>
      </c>
    </row>
    <row r="2815" spans="2:2">
      <c r="B2815">
        <v>38.549999999999997</v>
      </c>
    </row>
    <row r="2816" spans="2:2">
      <c r="B2816">
        <v>80.55</v>
      </c>
    </row>
    <row r="2817" spans="2:2">
      <c r="B2817">
        <v>25.25</v>
      </c>
    </row>
    <row r="2818" spans="2:2">
      <c r="B2818">
        <v>60.25</v>
      </c>
    </row>
    <row r="2819" spans="2:2">
      <c r="B2819">
        <v>19.95</v>
      </c>
    </row>
    <row r="2820" spans="2:2">
      <c r="B2820">
        <v>25.55</v>
      </c>
    </row>
    <row r="2821" spans="2:2">
      <c r="B2821">
        <v>107.6</v>
      </c>
    </row>
    <row r="2822" spans="2:2">
      <c r="B2822">
        <v>20.350000000000001</v>
      </c>
    </row>
    <row r="2823" spans="2:2">
      <c r="B2823">
        <v>49.2</v>
      </c>
    </row>
    <row r="2824" spans="2:2">
      <c r="B2824">
        <v>20.25</v>
      </c>
    </row>
    <row r="2825" spans="2:2">
      <c r="B2825">
        <v>55.1</v>
      </c>
    </row>
    <row r="2826" spans="2:2">
      <c r="B2826">
        <v>19.899999999999999</v>
      </c>
    </row>
    <row r="2827" spans="2:2">
      <c r="B2827">
        <v>19.55</v>
      </c>
    </row>
    <row r="2828" spans="2:2">
      <c r="B2828">
        <v>21.15</v>
      </c>
    </row>
    <row r="2829" spans="2:2">
      <c r="B2829">
        <v>58.9</v>
      </c>
    </row>
    <row r="2830" spans="2:2">
      <c r="B2830">
        <v>94.75</v>
      </c>
    </row>
    <row r="2831" spans="2:2">
      <c r="B2831">
        <v>81</v>
      </c>
    </row>
    <row r="2832" spans="2:2">
      <c r="B2832">
        <v>69.349999999999994</v>
      </c>
    </row>
    <row r="2833" spans="2:2">
      <c r="B2833">
        <v>86.1</v>
      </c>
    </row>
    <row r="2834" spans="2:2">
      <c r="B2834">
        <v>75.3</v>
      </c>
    </row>
    <row r="2835" spans="2:2">
      <c r="B2835">
        <v>75.400000000000006</v>
      </c>
    </row>
    <row r="2836" spans="2:2">
      <c r="B2836">
        <v>108.15</v>
      </c>
    </row>
    <row r="2837" spans="2:2">
      <c r="B2837">
        <v>76</v>
      </c>
    </row>
    <row r="2838" spans="2:2">
      <c r="B2838">
        <v>81.55</v>
      </c>
    </row>
    <row r="2839" spans="2:2">
      <c r="B2839">
        <v>64.2</v>
      </c>
    </row>
    <row r="2840" spans="2:2">
      <c r="B2840">
        <v>20.100000000000001</v>
      </c>
    </row>
    <row r="2841" spans="2:2">
      <c r="B2841">
        <v>20.5</v>
      </c>
    </row>
    <row r="2842" spans="2:2">
      <c r="B2842">
        <v>99.65</v>
      </c>
    </row>
    <row r="2843" spans="2:2">
      <c r="B2843">
        <v>54.9</v>
      </c>
    </row>
    <row r="2844" spans="2:2">
      <c r="B2844">
        <v>100.5</v>
      </c>
    </row>
    <row r="2845" spans="2:2">
      <c r="B2845">
        <v>110.45</v>
      </c>
    </row>
    <row r="2846" spans="2:2">
      <c r="B2846">
        <v>19.7</v>
      </c>
    </row>
    <row r="2847" spans="2:2">
      <c r="B2847">
        <v>19.55</v>
      </c>
    </row>
    <row r="2848" spans="2:2">
      <c r="B2848">
        <v>45.45</v>
      </c>
    </row>
    <row r="2849" spans="2:2">
      <c r="B2849">
        <v>19.899999999999999</v>
      </c>
    </row>
    <row r="2850" spans="2:2">
      <c r="B2850">
        <v>76.400000000000006</v>
      </c>
    </row>
    <row r="2851" spans="2:2">
      <c r="B2851">
        <v>24.05</v>
      </c>
    </row>
    <row r="2852" spans="2:2">
      <c r="B2852">
        <v>92.7</v>
      </c>
    </row>
    <row r="2853" spans="2:2">
      <c r="B2853">
        <v>20.45</v>
      </c>
    </row>
    <row r="2854" spans="2:2">
      <c r="B2854">
        <v>25</v>
      </c>
    </row>
    <row r="2855" spans="2:2">
      <c r="B2855">
        <v>25.45</v>
      </c>
    </row>
    <row r="2856" spans="2:2">
      <c r="B2856">
        <v>105.75</v>
      </c>
    </row>
    <row r="2857" spans="2:2">
      <c r="B2857">
        <v>41.1</v>
      </c>
    </row>
    <row r="2858" spans="2:2">
      <c r="B2858">
        <v>59.45</v>
      </c>
    </row>
    <row r="2859" spans="2:2">
      <c r="B2859">
        <v>71.099999999999994</v>
      </c>
    </row>
    <row r="2860" spans="2:2">
      <c r="B2860">
        <v>90.45</v>
      </c>
    </row>
    <row r="2861" spans="2:2">
      <c r="B2861">
        <v>100.15</v>
      </c>
    </row>
    <row r="2862" spans="2:2">
      <c r="B2862">
        <v>79.2</v>
      </c>
    </row>
    <row r="2863" spans="2:2">
      <c r="B2863">
        <v>20.55</v>
      </c>
    </row>
    <row r="2864" spans="2:2">
      <c r="B2864">
        <v>55.15</v>
      </c>
    </row>
    <row r="2865" spans="2:2">
      <c r="B2865">
        <v>59.95</v>
      </c>
    </row>
    <row r="2866" spans="2:2">
      <c r="B2866">
        <v>25.05</v>
      </c>
    </row>
    <row r="2867" spans="2:2">
      <c r="B2867">
        <v>88.85</v>
      </c>
    </row>
    <row r="2868" spans="2:2">
      <c r="B2868">
        <v>30.2</v>
      </c>
    </row>
    <row r="2869" spans="2:2">
      <c r="B2869">
        <v>57.8</v>
      </c>
    </row>
    <row r="2870" spans="2:2">
      <c r="B2870">
        <v>63.95</v>
      </c>
    </row>
    <row r="2871" spans="2:2">
      <c r="B2871">
        <v>116.1</v>
      </c>
    </row>
    <row r="2872" spans="2:2">
      <c r="B2872">
        <v>19.5</v>
      </c>
    </row>
    <row r="2873" spans="2:2">
      <c r="B2873">
        <v>24.65</v>
      </c>
    </row>
    <row r="2874" spans="2:2">
      <c r="B2874">
        <v>20.100000000000001</v>
      </c>
    </row>
    <row r="2875" spans="2:2">
      <c r="B2875">
        <v>92.95</v>
      </c>
    </row>
    <row r="2876" spans="2:2">
      <c r="B2876">
        <v>94.05</v>
      </c>
    </row>
    <row r="2877" spans="2:2">
      <c r="B2877">
        <v>19.45</v>
      </c>
    </row>
    <row r="2878" spans="2:2">
      <c r="B2878">
        <v>59.3</v>
      </c>
    </row>
    <row r="2879" spans="2:2">
      <c r="B2879">
        <v>19.3</v>
      </c>
    </row>
    <row r="2880" spans="2:2">
      <c r="B2880">
        <v>56.2</v>
      </c>
    </row>
    <row r="2881" spans="2:2">
      <c r="B2881">
        <v>25.45</v>
      </c>
    </row>
    <row r="2882" spans="2:2">
      <c r="B2882">
        <v>82.85</v>
      </c>
    </row>
    <row r="2883" spans="2:2">
      <c r="B2883">
        <v>88.05</v>
      </c>
    </row>
    <row r="2884" spans="2:2">
      <c r="B2884">
        <v>19.7</v>
      </c>
    </row>
    <row r="2885" spans="2:2">
      <c r="B2885">
        <v>109.55</v>
      </c>
    </row>
    <row r="2886" spans="2:2">
      <c r="B2886">
        <v>104.25</v>
      </c>
    </row>
    <row r="2887" spans="2:2">
      <c r="B2887">
        <v>99.65</v>
      </c>
    </row>
    <row r="2888" spans="2:2">
      <c r="B2888">
        <v>53.35</v>
      </c>
    </row>
    <row r="2889" spans="2:2">
      <c r="B2889">
        <v>66.8</v>
      </c>
    </row>
    <row r="2890" spans="2:2">
      <c r="B2890">
        <v>56.35</v>
      </c>
    </row>
    <row r="2891" spans="2:2">
      <c r="B2891">
        <v>73.599999999999994</v>
      </c>
    </row>
    <row r="2892" spans="2:2">
      <c r="B2892">
        <v>78.349999999999994</v>
      </c>
    </row>
    <row r="2893" spans="2:2">
      <c r="B2893">
        <v>19.8</v>
      </c>
    </row>
    <row r="2894" spans="2:2">
      <c r="B2894">
        <v>44.15</v>
      </c>
    </row>
    <row r="2895" spans="2:2">
      <c r="B2895">
        <v>18.7</v>
      </c>
    </row>
    <row r="2896" spans="2:2">
      <c r="B2896">
        <v>93.8</v>
      </c>
    </row>
    <row r="2897" spans="2:2">
      <c r="B2897">
        <v>91.3</v>
      </c>
    </row>
    <row r="2898" spans="2:2">
      <c r="B2898">
        <v>89.1</v>
      </c>
    </row>
    <row r="2899" spans="2:2">
      <c r="B2899">
        <v>113.25</v>
      </c>
    </row>
    <row r="2900" spans="2:2">
      <c r="B2900">
        <v>99.8</v>
      </c>
    </row>
    <row r="2901" spans="2:2">
      <c r="B2901">
        <v>60</v>
      </c>
    </row>
    <row r="2902" spans="2:2">
      <c r="B2902">
        <v>63.25</v>
      </c>
    </row>
    <row r="2903" spans="2:2">
      <c r="B2903">
        <v>79.849999999999994</v>
      </c>
    </row>
    <row r="2904" spans="2:2">
      <c r="B2904">
        <v>24.3</v>
      </c>
    </row>
    <row r="2905" spans="2:2">
      <c r="B2905">
        <v>108.15</v>
      </c>
    </row>
    <row r="2906" spans="2:2">
      <c r="B2906">
        <v>66.849999999999994</v>
      </c>
    </row>
    <row r="2907" spans="2:2">
      <c r="B2907">
        <v>50.5</v>
      </c>
    </row>
    <row r="2908" spans="2:2">
      <c r="B2908">
        <v>115.05</v>
      </c>
    </row>
    <row r="2909" spans="2:2">
      <c r="B2909">
        <v>19.850000000000001</v>
      </c>
    </row>
    <row r="2910" spans="2:2">
      <c r="B2910">
        <v>90.6</v>
      </c>
    </row>
    <row r="2911" spans="2:2">
      <c r="B2911">
        <v>25.6</v>
      </c>
    </row>
    <row r="2912" spans="2:2">
      <c r="B2912">
        <v>38.85</v>
      </c>
    </row>
    <row r="2913" spans="2:2">
      <c r="B2913">
        <v>35.4</v>
      </c>
    </row>
    <row r="2914" spans="2:2">
      <c r="B2914">
        <v>19.45</v>
      </c>
    </row>
    <row r="2915" spans="2:2">
      <c r="B2915">
        <v>54.25</v>
      </c>
    </row>
    <row r="2916" spans="2:2">
      <c r="B2916">
        <v>75.5</v>
      </c>
    </row>
    <row r="2917" spans="2:2">
      <c r="B2917">
        <v>19.3</v>
      </c>
    </row>
    <row r="2918" spans="2:2">
      <c r="B2918">
        <v>82</v>
      </c>
    </row>
    <row r="2919" spans="2:2">
      <c r="B2919">
        <v>94.45</v>
      </c>
    </row>
    <row r="2920" spans="2:2">
      <c r="B2920">
        <v>104.5</v>
      </c>
    </row>
    <row r="2921" spans="2:2">
      <c r="B2921">
        <v>19.899999999999999</v>
      </c>
    </row>
    <row r="2922" spans="2:2">
      <c r="B2922">
        <v>87.55</v>
      </c>
    </row>
    <row r="2923" spans="2:2">
      <c r="B2923">
        <v>85.3</v>
      </c>
    </row>
    <row r="2924" spans="2:2">
      <c r="B2924">
        <v>20.45</v>
      </c>
    </row>
    <row r="2925" spans="2:2">
      <c r="B2925">
        <v>71.349999999999994</v>
      </c>
    </row>
    <row r="2926" spans="2:2">
      <c r="B2926">
        <v>25.7</v>
      </c>
    </row>
    <row r="2927" spans="2:2">
      <c r="B2927">
        <v>102.4</v>
      </c>
    </row>
    <row r="2928" spans="2:2">
      <c r="B2928">
        <v>83.65</v>
      </c>
    </row>
    <row r="2929" spans="2:2">
      <c r="B2929">
        <v>19.7</v>
      </c>
    </row>
    <row r="2930" spans="2:2">
      <c r="B2930">
        <v>94.3</v>
      </c>
    </row>
    <row r="2931" spans="2:2">
      <c r="B2931">
        <v>20.85</v>
      </c>
    </row>
    <row r="2932" spans="2:2">
      <c r="B2932">
        <v>92.2</v>
      </c>
    </row>
    <row r="2933" spans="2:2">
      <c r="B2933">
        <v>46.35</v>
      </c>
    </row>
    <row r="2934" spans="2:2">
      <c r="B2934">
        <v>94.75</v>
      </c>
    </row>
    <row r="2935" spans="2:2">
      <c r="B2935">
        <v>20.05</v>
      </c>
    </row>
    <row r="2936" spans="2:2">
      <c r="B2936">
        <v>74.849999999999994</v>
      </c>
    </row>
    <row r="2937" spans="2:2">
      <c r="B2937">
        <v>85.7</v>
      </c>
    </row>
    <row r="2938" spans="2:2">
      <c r="B2938">
        <v>19</v>
      </c>
    </row>
    <row r="2939" spans="2:2">
      <c r="B2939">
        <v>55.2</v>
      </c>
    </row>
    <row r="2940" spans="2:2">
      <c r="B2940">
        <v>69.55</v>
      </c>
    </row>
    <row r="2941" spans="2:2">
      <c r="B2941">
        <v>19.55</v>
      </c>
    </row>
    <row r="2942" spans="2:2">
      <c r="B2942">
        <v>40.65</v>
      </c>
    </row>
    <row r="2943" spans="2:2">
      <c r="B2943">
        <v>44.1</v>
      </c>
    </row>
    <row r="2944" spans="2:2">
      <c r="B2944">
        <v>95.7</v>
      </c>
    </row>
    <row r="2945" spans="2:2">
      <c r="B2945">
        <v>89.7</v>
      </c>
    </row>
    <row r="2946" spans="2:2">
      <c r="B2946">
        <v>65.599999999999994</v>
      </c>
    </row>
    <row r="2947" spans="2:2">
      <c r="B2947">
        <v>90.65</v>
      </c>
    </row>
    <row r="2948" spans="2:2">
      <c r="B2948">
        <v>56.9</v>
      </c>
    </row>
    <row r="2949" spans="2:2">
      <c r="B2949">
        <v>99.4</v>
      </c>
    </row>
    <row r="2950" spans="2:2">
      <c r="B2950">
        <v>98.7</v>
      </c>
    </row>
    <row r="2951" spans="2:2">
      <c r="B2951">
        <v>73.349999999999994</v>
      </c>
    </row>
    <row r="2952" spans="2:2">
      <c r="B2952">
        <v>50.25</v>
      </c>
    </row>
    <row r="2953" spans="2:2">
      <c r="B2953">
        <v>49.4</v>
      </c>
    </row>
    <row r="2954" spans="2:2">
      <c r="B2954">
        <v>84.8</v>
      </c>
    </row>
    <row r="2955" spans="2:2">
      <c r="B2955">
        <v>105.4</v>
      </c>
    </row>
    <row r="2956" spans="2:2">
      <c r="B2956">
        <v>85.15</v>
      </c>
    </row>
    <row r="2957" spans="2:2">
      <c r="B2957">
        <v>70.55</v>
      </c>
    </row>
    <row r="2958" spans="2:2">
      <c r="B2958">
        <v>110.45</v>
      </c>
    </row>
    <row r="2959" spans="2:2">
      <c r="B2959">
        <v>104.1</v>
      </c>
    </row>
    <row r="2960" spans="2:2">
      <c r="B2960">
        <v>89.55</v>
      </c>
    </row>
    <row r="2961" spans="2:2">
      <c r="B2961">
        <v>81.5</v>
      </c>
    </row>
    <row r="2962" spans="2:2">
      <c r="B2962">
        <v>49.9</v>
      </c>
    </row>
    <row r="2963" spans="2:2">
      <c r="B2963">
        <v>89.7</v>
      </c>
    </row>
    <row r="2964" spans="2:2">
      <c r="B2964">
        <v>86.5</v>
      </c>
    </row>
    <row r="2965" spans="2:2">
      <c r="B2965">
        <v>78.849999999999994</v>
      </c>
    </row>
    <row r="2966" spans="2:2">
      <c r="B2966">
        <v>64.45</v>
      </c>
    </row>
    <row r="2967" spans="2:2">
      <c r="B2967">
        <v>55.45</v>
      </c>
    </row>
    <row r="2968" spans="2:2">
      <c r="B2968">
        <v>72.099999999999994</v>
      </c>
    </row>
    <row r="2969" spans="2:2">
      <c r="B2969">
        <v>115</v>
      </c>
    </row>
    <row r="2970" spans="2:2">
      <c r="B2970">
        <v>50</v>
      </c>
    </row>
    <row r="2971" spans="2:2">
      <c r="B2971">
        <v>48.8</v>
      </c>
    </row>
    <row r="2972" spans="2:2">
      <c r="B2972">
        <v>38.6</v>
      </c>
    </row>
    <row r="2973" spans="2:2">
      <c r="B2973">
        <v>84.7</v>
      </c>
    </row>
    <row r="2974" spans="2:2">
      <c r="B2974">
        <v>20.7</v>
      </c>
    </row>
    <row r="2975" spans="2:2">
      <c r="B2975">
        <v>64.400000000000006</v>
      </c>
    </row>
    <row r="2976" spans="2:2">
      <c r="B2976">
        <v>103.75</v>
      </c>
    </row>
    <row r="2977" spans="2:2">
      <c r="B2977">
        <v>54.45</v>
      </c>
    </row>
    <row r="2978" spans="2:2">
      <c r="B2978">
        <v>45.8</v>
      </c>
    </row>
    <row r="2979" spans="2:2">
      <c r="B2979">
        <v>20.3</v>
      </c>
    </row>
    <row r="2980" spans="2:2">
      <c r="B2980">
        <v>51.65</v>
      </c>
    </row>
    <row r="2981" spans="2:2">
      <c r="B2981">
        <v>24.7</v>
      </c>
    </row>
    <row r="2982" spans="2:2">
      <c r="B2982">
        <v>50.8</v>
      </c>
    </row>
    <row r="2983" spans="2:2">
      <c r="B2983">
        <v>100.45</v>
      </c>
    </row>
    <row r="2984" spans="2:2">
      <c r="B2984">
        <v>29.9</v>
      </c>
    </row>
    <row r="2985" spans="2:2">
      <c r="B2985">
        <v>113.65</v>
      </c>
    </row>
    <row r="2986" spans="2:2">
      <c r="B2986">
        <v>51.3</v>
      </c>
    </row>
    <row r="2987" spans="2:2">
      <c r="B2987">
        <v>44</v>
      </c>
    </row>
    <row r="2988" spans="2:2">
      <c r="B2988">
        <v>25.15</v>
      </c>
    </row>
    <row r="2989" spans="2:2">
      <c r="B2989">
        <v>19.75</v>
      </c>
    </row>
    <row r="2990" spans="2:2">
      <c r="B2990">
        <v>95.4</v>
      </c>
    </row>
    <row r="2991" spans="2:2">
      <c r="B2991">
        <v>65.55</v>
      </c>
    </row>
    <row r="2992" spans="2:2">
      <c r="B2992">
        <v>19.25</v>
      </c>
    </row>
    <row r="2993" spans="2:2">
      <c r="B2993">
        <v>61.05</v>
      </c>
    </row>
    <row r="2994" spans="2:2">
      <c r="B2994">
        <v>46.35</v>
      </c>
    </row>
    <row r="2995" spans="2:2">
      <c r="B2995">
        <v>109.15</v>
      </c>
    </row>
    <row r="2996" spans="2:2">
      <c r="B2996">
        <v>58.6</v>
      </c>
    </row>
    <row r="2997" spans="2:2">
      <c r="B2997">
        <v>72.8</v>
      </c>
    </row>
    <row r="2998" spans="2:2">
      <c r="B2998">
        <v>93.8</v>
      </c>
    </row>
    <row r="2999" spans="2:2">
      <c r="B2999">
        <v>81.900000000000006</v>
      </c>
    </row>
    <row r="3000" spans="2:2">
      <c r="B3000">
        <v>76.150000000000006</v>
      </c>
    </row>
    <row r="3001" spans="2:2">
      <c r="B3001">
        <v>19.55</v>
      </c>
    </row>
    <row r="3002" spans="2:2">
      <c r="B3002">
        <v>20.7</v>
      </c>
    </row>
    <row r="3003" spans="2:2">
      <c r="B3003">
        <v>116.15</v>
      </c>
    </row>
    <row r="3004" spans="2:2">
      <c r="B3004">
        <v>75.2</v>
      </c>
    </row>
    <row r="3005" spans="2:2">
      <c r="B3005">
        <v>19.850000000000001</v>
      </c>
    </row>
    <row r="3006" spans="2:2">
      <c r="B3006">
        <v>90.8</v>
      </c>
    </row>
    <row r="3007" spans="2:2">
      <c r="B3007">
        <v>56.05</v>
      </c>
    </row>
    <row r="3008" spans="2:2">
      <c r="B3008">
        <v>25.1</v>
      </c>
    </row>
    <row r="3009" spans="2:2">
      <c r="B3009">
        <v>70.25</v>
      </c>
    </row>
    <row r="3010" spans="2:2">
      <c r="B3010">
        <v>85</v>
      </c>
    </row>
    <row r="3011" spans="2:2">
      <c r="B3011">
        <v>88.7</v>
      </c>
    </row>
    <row r="3012" spans="2:2">
      <c r="B3012">
        <v>62.8</v>
      </c>
    </row>
    <row r="3013" spans="2:2">
      <c r="B3013">
        <v>56.85</v>
      </c>
    </row>
    <row r="3014" spans="2:2">
      <c r="B3014">
        <v>73.099999999999994</v>
      </c>
    </row>
    <row r="3015" spans="2:2">
      <c r="B3015">
        <v>55</v>
      </c>
    </row>
    <row r="3016" spans="2:2">
      <c r="B3016">
        <v>112.35</v>
      </c>
    </row>
    <row r="3017" spans="2:2">
      <c r="B3017">
        <v>80.7</v>
      </c>
    </row>
    <row r="3018" spans="2:2">
      <c r="B3018">
        <v>108.75</v>
      </c>
    </row>
    <row r="3019" spans="2:2">
      <c r="B3019">
        <v>79.849999999999994</v>
      </c>
    </row>
    <row r="3020" spans="2:2">
      <c r="B3020">
        <v>105.1</v>
      </c>
    </row>
    <row r="3021" spans="2:2">
      <c r="B3021">
        <v>39.700000000000003</v>
      </c>
    </row>
    <row r="3022" spans="2:2">
      <c r="B3022">
        <v>93.9</v>
      </c>
    </row>
    <row r="3023" spans="2:2">
      <c r="B3023">
        <v>94.65</v>
      </c>
    </row>
    <row r="3024" spans="2:2">
      <c r="B3024">
        <v>95.4</v>
      </c>
    </row>
    <row r="3025" spans="2:2">
      <c r="B3025">
        <v>51.2</v>
      </c>
    </row>
    <row r="3026" spans="2:2">
      <c r="B3026">
        <v>24.5</v>
      </c>
    </row>
    <row r="3027" spans="2:2">
      <c r="B3027">
        <v>19.399999999999999</v>
      </c>
    </row>
    <row r="3028" spans="2:2">
      <c r="B3028">
        <v>78.5</v>
      </c>
    </row>
    <row r="3029" spans="2:2">
      <c r="B3029">
        <v>19.55</v>
      </c>
    </row>
    <row r="3030" spans="2:2">
      <c r="B3030">
        <v>50.8</v>
      </c>
    </row>
    <row r="3031" spans="2:2">
      <c r="B3031">
        <v>26.9</v>
      </c>
    </row>
    <row r="3032" spans="2:2">
      <c r="B3032">
        <v>49.8</v>
      </c>
    </row>
    <row r="3033" spans="2:2">
      <c r="B3033">
        <v>78.900000000000006</v>
      </c>
    </row>
    <row r="3034" spans="2:2">
      <c r="B3034">
        <v>105</v>
      </c>
    </row>
    <row r="3035" spans="2:2">
      <c r="B3035">
        <v>80.599999999999994</v>
      </c>
    </row>
    <row r="3036" spans="2:2">
      <c r="B3036">
        <v>56.25</v>
      </c>
    </row>
    <row r="3037" spans="2:2">
      <c r="B3037">
        <v>111.5</v>
      </c>
    </row>
    <row r="3038" spans="2:2">
      <c r="B3038">
        <v>75.900000000000006</v>
      </c>
    </row>
    <row r="3039" spans="2:2">
      <c r="B3039">
        <v>68.599999999999994</v>
      </c>
    </row>
    <row r="3040" spans="2:2">
      <c r="B3040">
        <v>50.2</v>
      </c>
    </row>
    <row r="3041" spans="2:2">
      <c r="B3041">
        <v>91.35</v>
      </c>
    </row>
    <row r="3042" spans="2:2">
      <c r="B3042">
        <v>59.05</v>
      </c>
    </row>
    <row r="3043" spans="2:2">
      <c r="B3043">
        <v>35.450000000000003</v>
      </c>
    </row>
    <row r="3044" spans="2:2">
      <c r="B3044">
        <v>117.5</v>
      </c>
    </row>
    <row r="3045" spans="2:2">
      <c r="B3045">
        <v>84.05</v>
      </c>
    </row>
    <row r="3046" spans="2:2">
      <c r="B3046">
        <v>85.55</v>
      </c>
    </row>
    <row r="3047" spans="2:2">
      <c r="B3047">
        <v>101.3</v>
      </c>
    </row>
    <row r="3048" spans="2:2">
      <c r="B3048">
        <v>104.9</v>
      </c>
    </row>
    <row r="3049" spans="2:2">
      <c r="B3049">
        <v>45.3</v>
      </c>
    </row>
    <row r="3050" spans="2:2">
      <c r="B3050">
        <v>20.05</v>
      </c>
    </row>
    <row r="3051" spans="2:2">
      <c r="B3051">
        <v>58.65</v>
      </c>
    </row>
    <row r="3052" spans="2:2">
      <c r="B3052">
        <v>25.1</v>
      </c>
    </row>
    <row r="3053" spans="2:2">
      <c r="B3053">
        <v>55.8</v>
      </c>
    </row>
    <row r="3054" spans="2:2">
      <c r="B3054">
        <v>88.65</v>
      </c>
    </row>
    <row r="3055" spans="2:2">
      <c r="B3055">
        <v>98.15</v>
      </c>
    </row>
    <row r="3056" spans="2:2">
      <c r="B3056">
        <v>91</v>
      </c>
    </row>
    <row r="3057" spans="2:2">
      <c r="B3057">
        <v>55.5</v>
      </c>
    </row>
    <row r="3058" spans="2:2">
      <c r="B3058">
        <v>49.4</v>
      </c>
    </row>
    <row r="3059" spans="2:2">
      <c r="B3059">
        <v>85.45</v>
      </c>
    </row>
    <row r="3060" spans="2:2">
      <c r="B3060">
        <v>63.4</v>
      </c>
    </row>
    <row r="3061" spans="2:2">
      <c r="B3061">
        <v>55.45</v>
      </c>
    </row>
    <row r="3062" spans="2:2">
      <c r="B3062">
        <v>79.849999999999994</v>
      </c>
    </row>
    <row r="3063" spans="2:2">
      <c r="B3063">
        <v>60.8</v>
      </c>
    </row>
    <row r="3064" spans="2:2">
      <c r="B3064">
        <v>29.2</v>
      </c>
    </row>
    <row r="3065" spans="2:2">
      <c r="B3065">
        <v>108.65</v>
      </c>
    </row>
    <row r="3066" spans="2:2">
      <c r="B3066">
        <v>44.55</v>
      </c>
    </row>
    <row r="3067" spans="2:2">
      <c r="B3067">
        <v>88.75</v>
      </c>
    </row>
    <row r="3068" spans="2:2">
      <c r="B3068">
        <v>90.55</v>
      </c>
    </row>
    <row r="3069" spans="2:2">
      <c r="B3069">
        <v>40.200000000000003</v>
      </c>
    </row>
    <row r="3070" spans="2:2">
      <c r="B3070">
        <v>87.6</v>
      </c>
    </row>
    <row r="3071" spans="2:2">
      <c r="B3071">
        <v>97.2</v>
      </c>
    </row>
    <row r="3072" spans="2:2">
      <c r="B3072">
        <v>44.45</v>
      </c>
    </row>
    <row r="3073" spans="2:2">
      <c r="B3073">
        <v>84.1</v>
      </c>
    </row>
    <row r="3074" spans="2:2">
      <c r="B3074">
        <v>72</v>
      </c>
    </row>
    <row r="3075" spans="2:2">
      <c r="B3075">
        <v>40.200000000000003</v>
      </c>
    </row>
    <row r="3076" spans="2:2">
      <c r="B3076">
        <v>75.400000000000006</v>
      </c>
    </row>
    <row r="3077" spans="2:2">
      <c r="B3077">
        <v>25</v>
      </c>
    </row>
    <row r="3078" spans="2:2">
      <c r="B3078">
        <v>71.25</v>
      </c>
    </row>
    <row r="3079" spans="2:2">
      <c r="B3079">
        <v>108.5</v>
      </c>
    </row>
    <row r="3080" spans="2:2">
      <c r="B3080">
        <v>105.05</v>
      </c>
    </row>
    <row r="3081" spans="2:2">
      <c r="B3081">
        <v>79.75</v>
      </c>
    </row>
    <row r="3082" spans="2:2">
      <c r="B3082">
        <v>20.25</v>
      </c>
    </row>
    <row r="3083" spans="2:2">
      <c r="B3083">
        <v>94.7</v>
      </c>
    </row>
    <row r="3084" spans="2:2">
      <c r="B3084">
        <v>44.85</v>
      </c>
    </row>
    <row r="3085" spans="2:2">
      <c r="B3085">
        <v>56.4</v>
      </c>
    </row>
    <row r="3086" spans="2:2">
      <c r="B3086">
        <v>110.8</v>
      </c>
    </row>
    <row r="3087" spans="2:2">
      <c r="B3087">
        <v>97.55</v>
      </c>
    </row>
    <row r="3088" spans="2:2">
      <c r="B3088">
        <v>20.65</v>
      </c>
    </row>
    <row r="3089" spans="2:2">
      <c r="B3089">
        <v>80.45</v>
      </c>
    </row>
    <row r="3090" spans="2:2">
      <c r="B3090">
        <v>45.85</v>
      </c>
    </row>
    <row r="3091" spans="2:2">
      <c r="B3091">
        <v>49.85</v>
      </c>
    </row>
    <row r="3092" spans="2:2">
      <c r="B3092">
        <v>50.2</v>
      </c>
    </row>
    <row r="3093" spans="2:2">
      <c r="B3093">
        <v>84.65</v>
      </c>
    </row>
    <row r="3094" spans="2:2">
      <c r="B3094">
        <v>18.95</v>
      </c>
    </row>
    <row r="3095" spans="2:2">
      <c r="B3095">
        <v>20.350000000000001</v>
      </c>
    </row>
    <row r="3096" spans="2:2">
      <c r="B3096">
        <v>87</v>
      </c>
    </row>
    <row r="3097" spans="2:2">
      <c r="B3097">
        <v>95.65</v>
      </c>
    </row>
    <row r="3098" spans="2:2">
      <c r="B3098">
        <v>49.45</v>
      </c>
    </row>
    <row r="3099" spans="2:2">
      <c r="B3099">
        <v>95.3</v>
      </c>
    </row>
    <row r="3100" spans="2:2">
      <c r="B3100">
        <v>54.6</v>
      </c>
    </row>
    <row r="3101" spans="2:2">
      <c r="B3101">
        <v>20.05</v>
      </c>
    </row>
    <row r="3102" spans="2:2">
      <c r="B3102">
        <v>25.35</v>
      </c>
    </row>
    <row r="3103" spans="2:2">
      <c r="B3103">
        <v>79.150000000000006</v>
      </c>
    </row>
    <row r="3104" spans="2:2">
      <c r="B3104">
        <v>118.75</v>
      </c>
    </row>
    <row r="3105" spans="2:2">
      <c r="B3105">
        <v>84.7</v>
      </c>
    </row>
    <row r="3106" spans="2:2">
      <c r="B3106">
        <v>94.35</v>
      </c>
    </row>
    <row r="3107" spans="2:2">
      <c r="B3107">
        <v>89.7</v>
      </c>
    </row>
    <row r="3108" spans="2:2">
      <c r="B3108">
        <v>70.150000000000006</v>
      </c>
    </row>
    <row r="3109" spans="2:2">
      <c r="B3109">
        <v>84.25</v>
      </c>
    </row>
    <row r="3110" spans="2:2">
      <c r="B3110">
        <v>71.599999999999994</v>
      </c>
    </row>
    <row r="3111" spans="2:2">
      <c r="B3111">
        <v>80.7</v>
      </c>
    </row>
    <row r="3112" spans="2:2">
      <c r="B3112">
        <v>72.099999999999994</v>
      </c>
    </row>
    <row r="3113" spans="2:2">
      <c r="B3113">
        <v>81.099999999999994</v>
      </c>
    </row>
    <row r="3114" spans="2:2">
      <c r="B3114">
        <v>69.3</v>
      </c>
    </row>
    <row r="3115" spans="2:2">
      <c r="B3115">
        <v>72.75</v>
      </c>
    </row>
    <row r="3116" spans="2:2">
      <c r="B3116">
        <v>64.900000000000006</v>
      </c>
    </row>
    <row r="3117" spans="2:2">
      <c r="B3117">
        <v>94.9</v>
      </c>
    </row>
    <row r="3118" spans="2:2">
      <c r="B3118">
        <v>85.05</v>
      </c>
    </row>
    <row r="3119" spans="2:2">
      <c r="B3119">
        <v>89.85</v>
      </c>
    </row>
    <row r="3120" spans="2:2">
      <c r="B3120">
        <v>70.900000000000006</v>
      </c>
    </row>
    <row r="3121" spans="2:2">
      <c r="B3121">
        <v>19.95</v>
      </c>
    </row>
    <row r="3122" spans="2:2">
      <c r="B3122">
        <v>20.5</v>
      </c>
    </row>
    <row r="3123" spans="2:2">
      <c r="B3123">
        <v>58.9</v>
      </c>
    </row>
    <row r="3124" spans="2:2">
      <c r="B3124">
        <v>43.7</v>
      </c>
    </row>
    <row r="3125" spans="2:2">
      <c r="B3125">
        <v>79.650000000000006</v>
      </c>
    </row>
    <row r="3126" spans="2:2">
      <c r="B3126">
        <v>94.75</v>
      </c>
    </row>
    <row r="3127" spans="2:2">
      <c r="B3127">
        <v>34.85</v>
      </c>
    </row>
    <row r="3128" spans="2:2">
      <c r="B3128">
        <v>90.15</v>
      </c>
    </row>
    <row r="3129" spans="2:2">
      <c r="B3129">
        <v>106.15</v>
      </c>
    </row>
    <row r="3130" spans="2:2">
      <c r="B3130">
        <v>78.900000000000006</v>
      </c>
    </row>
    <row r="3131" spans="2:2">
      <c r="B3131">
        <v>80.7</v>
      </c>
    </row>
    <row r="3132" spans="2:2">
      <c r="B3132">
        <v>105.55</v>
      </c>
    </row>
    <row r="3133" spans="2:2">
      <c r="B3133">
        <v>25.35</v>
      </c>
    </row>
    <row r="3134" spans="2:2">
      <c r="B3134">
        <v>24.85</v>
      </c>
    </row>
    <row r="3135" spans="2:2">
      <c r="B3135">
        <v>107</v>
      </c>
    </row>
    <row r="3136" spans="2:2">
      <c r="B3136">
        <v>97.55</v>
      </c>
    </row>
    <row r="3137" spans="2:2">
      <c r="B3137">
        <v>19.95</v>
      </c>
    </row>
    <row r="3138" spans="2:2">
      <c r="B3138">
        <v>49.8</v>
      </c>
    </row>
    <row r="3139" spans="2:2">
      <c r="B3139">
        <v>107.5</v>
      </c>
    </row>
    <row r="3140" spans="2:2">
      <c r="B3140">
        <v>20.100000000000001</v>
      </c>
    </row>
    <row r="3141" spans="2:2">
      <c r="B3141">
        <v>24.85</v>
      </c>
    </row>
    <row r="3142" spans="2:2">
      <c r="B3142">
        <v>19.8</v>
      </c>
    </row>
    <row r="3143" spans="2:2">
      <c r="B3143">
        <v>59.8</v>
      </c>
    </row>
    <row r="3144" spans="2:2">
      <c r="B3144">
        <v>107.2</v>
      </c>
    </row>
    <row r="3145" spans="2:2">
      <c r="B3145">
        <v>85.4</v>
      </c>
    </row>
    <row r="3146" spans="2:2">
      <c r="B3146">
        <v>26.45</v>
      </c>
    </row>
    <row r="3147" spans="2:2">
      <c r="B3147">
        <v>109.3</v>
      </c>
    </row>
    <row r="3148" spans="2:2">
      <c r="B3148">
        <v>19.600000000000001</v>
      </c>
    </row>
    <row r="3149" spans="2:2">
      <c r="B3149">
        <v>20.399999999999999</v>
      </c>
    </row>
    <row r="3150" spans="2:2">
      <c r="B3150">
        <v>48.8</v>
      </c>
    </row>
    <row r="3151" spans="2:2">
      <c r="B3151">
        <v>73.599999999999994</v>
      </c>
    </row>
    <row r="3152" spans="2:2">
      <c r="B3152">
        <v>45.5</v>
      </c>
    </row>
    <row r="3153" spans="2:2">
      <c r="B3153">
        <v>53.65</v>
      </c>
    </row>
    <row r="3154" spans="2:2">
      <c r="B3154">
        <v>64.849999999999994</v>
      </c>
    </row>
    <row r="3155" spans="2:2">
      <c r="B3155">
        <v>114.35</v>
      </c>
    </row>
    <row r="3156" spans="2:2">
      <c r="B3156">
        <v>25.3</v>
      </c>
    </row>
    <row r="3157" spans="2:2">
      <c r="B3157">
        <v>24.25</v>
      </c>
    </row>
    <row r="3158" spans="2:2">
      <c r="B3158">
        <v>80.2</v>
      </c>
    </row>
    <row r="3159" spans="2:2">
      <c r="B3159">
        <v>94.25</v>
      </c>
    </row>
    <row r="3160" spans="2:2">
      <c r="B3160">
        <v>74.349999999999994</v>
      </c>
    </row>
    <row r="3161" spans="2:2">
      <c r="B3161">
        <v>20.05</v>
      </c>
    </row>
    <row r="3162" spans="2:2">
      <c r="B3162">
        <v>89.65</v>
      </c>
    </row>
    <row r="3163" spans="2:2">
      <c r="B3163">
        <v>90.25</v>
      </c>
    </row>
    <row r="3164" spans="2:2">
      <c r="B3164">
        <v>90.95</v>
      </c>
    </row>
    <row r="3165" spans="2:2">
      <c r="B3165">
        <v>99.1</v>
      </c>
    </row>
    <row r="3166" spans="2:2">
      <c r="B3166">
        <v>24.9</v>
      </c>
    </row>
    <row r="3167" spans="2:2">
      <c r="B3167">
        <v>19.25</v>
      </c>
    </row>
    <row r="3168" spans="2:2">
      <c r="B3168">
        <v>94.9</v>
      </c>
    </row>
    <row r="3169" spans="2:2">
      <c r="B3169">
        <v>94.8</v>
      </c>
    </row>
    <row r="3170" spans="2:2">
      <c r="B3170">
        <v>74.150000000000006</v>
      </c>
    </row>
    <row r="3171" spans="2:2">
      <c r="B3171">
        <v>61.9</v>
      </c>
    </row>
    <row r="3172" spans="2:2">
      <c r="B3172">
        <v>112.55</v>
      </c>
    </row>
    <row r="3173" spans="2:2">
      <c r="B3173">
        <v>56.25</v>
      </c>
    </row>
    <row r="3174" spans="2:2">
      <c r="B3174">
        <v>86.1</v>
      </c>
    </row>
    <row r="3175" spans="2:2">
      <c r="B3175">
        <v>102.65</v>
      </c>
    </row>
    <row r="3176" spans="2:2">
      <c r="B3176">
        <v>76.45</v>
      </c>
    </row>
    <row r="3177" spans="2:2">
      <c r="B3177">
        <v>74.8</v>
      </c>
    </row>
    <row r="3178" spans="2:2">
      <c r="B3178">
        <v>74.5</v>
      </c>
    </row>
    <row r="3179" spans="2:2">
      <c r="B3179">
        <v>24.55</v>
      </c>
    </row>
    <row r="3180" spans="2:2">
      <c r="B3180">
        <v>51</v>
      </c>
    </row>
    <row r="3181" spans="2:2">
      <c r="B3181">
        <v>85.15</v>
      </c>
    </row>
    <row r="3182" spans="2:2">
      <c r="B3182">
        <v>79.8</v>
      </c>
    </row>
    <row r="3183" spans="2:2">
      <c r="B3183">
        <v>60.2</v>
      </c>
    </row>
    <row r="3184" spans="2:2">
      <c r="B3184">
        <v>71.849999999999994</v>
      </c>
    </row>
    <row r="3185" spans="2:2">
      <c r="B3185">
        <v>76.95</v>
      </c>
    </row>
    <row r="3186" spans="2:2">
      <c r="B3186">
        <v>58.2</v>
      </c>
    </row>
    <row r="3187" spans="2:2">
      <c r="B3187">
        <v>79</v>
      </c>
    </row>
    <row r="3188" spans="2:2">
      <c r="B3188">
        <v>101.8</v>
      </c>
    </row>
    <row r="3189" spans="2:2">
      <c r="B3189">
        <v>107.35</v>
      </c>
    </row>
    <row r="3190" spans="2:2">
      <c r="B3190">
        <v>85.2</v>
      </c>
    </row>
    <row r="3191" spans="2:2">
      <c r="B3191">
        <v>115.05</v>
      </c>
    </row>
    <row r="3192" spans="2:2">
      <c r="B3192">
        <v>109.75</v>
      </c>
    </row>
    <row r="3193" spans="2:2">
      <c r="B3193">
        <v>103.5</v>
      </c>
    </row>
    <row r="3194" spans="2:2">
      <c r="B3194">
        <v>20.55</v>
      </c>
    </row>
    <row r="3195" spans="2:2">
      <c r="B3195">
        <v>19.75</v>
      </c>
    </row>
    <row r="3196" spans="2:2">
      <c r="B3196">
        <v>76.900000000000006</v>
      </c>
    </row>
    <row r="3197" spans="2:2">
      <c r="B3197">
        <v>25.25</v>
      </c>
    </row>
    <row r="3198" spans="2:2">
      <c r="B3198">
        <v>114.45</v>
      </c>
    </row>
    <row r="3199" spans="2:2">
      <c r="B3199">
        <v>86.45</v>
      </c>
    </row>
    <row r="3200" spans="2:2">
      <c r="B3200">
        <v>103.75</v>
      </c>
    </row>
    <row r="3201" spans="2:2">
      <c r="B3201">
        <v>100.55</v>
      </c>
    </row>
    <row r="3202" spans="2:2">
      <c r="B3202">
        <v>20</v>
      </c>
    </row>
    <row r="3203" spans="2:2">
      <c r="B3203">
        <v>25</v>
      </c>
    </row>
    <row r="3204" spans="2:2">
      <c r="B3204">
        <v>20</v>
      </c>
    </row>
    <row r="3205" spans="2:2">
      <c r="B3205">
        <v>20</v>
      </c>
    </row>
    <row r="3206" spans="2:2">
      <c r="B3206">
        <v>100.2</v>
      </c>
    </row>
    <row r="3207" spans="2:2">
      <c r="B3207">
        <v>80.599999999999994</v>
      </c>
    </row>
    <row r="3208" spans="2:2">
      <c r="B3208">
        <v>20.9</v>
      </c>
    </row>
    <row r="3209" spans="2:2">
      <c r="B3209">
        <v>115.1</v>
      </c>
    </row>
    <row r="3210" spans="2:2">
      <c r="B3210">
        <v>90.25</v>
      </c>
    </row>
    <row r="3211" spans="2:2">
      <c r="B3211">
        <v>75.400000000000006</v>
      </c>
    </row>
    <row r="3212" spans="2:2">
      <c r="B3212">
        <v>85.45</v>
      </c>
    </row>
    <row r="3213" spans="2:2">
      <c r="B3213">
        <v>43.6</v>
      </c>
    </row>
    <row r="3214" spans="2:2">
      <c r="B3214">
        <v>93.6</v>
      </c>
    </row>
    <row r="3215" spans="2:2">
      <c r="B3215">
        <v>84.7</v>
      </c>
    </row>
    <row r="3216" spans="2:2">
      <c r="B3216">
        <v>94.2</v>
      </c>
    </row>
    <row r="3217" spans="2:2">
      <c r="B3217">
        <v>105.75</v>
      </c>
    </row>
    <row r="3218" spans="2:2">
      <c r="B3218">
        <v>58.4</v>
      </c>
    </row>
    <row r="3219" spans="2:2">
      <c r="B3219">
        <v>84.8</v>
      </c>
    </row>
    <row r="3220" spans="2:2">
      <c r="B3220">
        <v>72.900000000000006</v>
      </c>
    </row>
    <row r="3221" spans="2:2">
      <c r="B3221">
        <v>79.95</v>
      </c>
    </row>
    <row r="3222" spans="2:2">
      <c r="B3222">
        <v>31.05</v>
      </c>
    </row>
    <row r="3223" spans="2:2">
      <c r="B3223">
        <v>89.05</v>
      </c>
    </row>
    <row r="3224" spans="2:2">
      <c r="B3224">
        <v>81.150000000000006</v>
      </c>
    </row>
    <row r="3225" spans="2:2">
      <c r="B3225">
        <v>86.8</v>
      </c>
    </row>
    <row r="3226" spans="2:2">
      <c r="B3226">
        <v>24.7</v>
      </c>
    </row>
    <row r="3227" spans="2:2">
      <c r="B3227">
        <v>39</v>
      </c>
    </row>
    <row r="3228" spans="2:2">
      <c r="B3228">
        <v>111.25</v>
      </c>
    </row>
    <row r="3229" spans="2:2">
      <c r="B3229">
        <v>68.5</v>
      </c>
    </row>
    <row r="3230" spans="2:2">
      <c r="B3230">
        <v>19.95</v>
      </c>
    </row>
    <row r="3231" spans="2:2">
      <c r="B3231">
        <v>19.2</v>
      </c>
    </row>
    <row r="3232" spans="2:2">
      <c r="B3232">
        <v>45.2</v>
      </c>
    </row>
    <row r="3233" spans="2:2">
      <c r="B3233">
        <v>24.7</v>
      </c>
    </row>
    <row r="3234" spans="2:2">
      <c r="B3234">
        <v>101.1</v>
      </c>
    </row>
    <row r="3235" spans="2:2">
      <c r="B3235">
        <v>84</v>
      </c>
    </row>
    <row r="3236" spans="2:2">
      <c r="B3236">
        <v>90.75</v>
      </c>
    </row>
    <row r="3237" spans="2:2">
      <c r="B3237">
        <v>24.5</v>
      </c>
    </row>
    <row r="3238" spans="2:2">
      <c r="B3238">
        <v>20.399999999999999</v>
      </c>
    </row>
    <row r="3239" spans="2:2">
      <c r="B3239">
        <v>49.15</v>
      </c>
    </row>
    <row r="3240" spans="2:2">
      <c r="B3240">
        <v>48.7</v>
      </c>
    </row>
    <row r="3241" spans="2:2">
      <c r="B3241">
        <v>46.6</v>
      </c>
    </row>
    <row r="3242" spans="2:2">
      <c r="B3242">
        <v>44.45</v>
      </c>
    </row>
    <row r="3243" spans="2:2">
      <c r="B3243">
        <v>89.6</v>
      </c>
    </row>
    <row r="3244" spans="2:2">
      <c r="B3244">
        <v>20.45</v>
      </c>
    </row>
    <row r="3245" spans="2:2">
      <c r="B3245">
        <v>25.15</v>
      </c>
    </row>
    <row r="3246" spans="2:2">
      <c r="B3246">
        <v>86.45</v>
      </c>
    </row>
    <row r="3247" spans="2:2">
      <c r="B3247">
        <v>80.099999999999994</v>
      </c>
    </row>
    <row r="3248" spans="2:2">
      <c r="B3248">
        <v>25</v>
      </c>
    </row>
    <row r="3249" spans="2:2">
      <c r="B3249">
        <v>88.85</v>
      </c>
    </row>
    <row r="3250" spans="2:2">
      <c r="B3250">
        <v>19.850000000000001</v>
      </c>
    </row>
    <row r="3251" spans="2:2">
      <c r="B3251">
        <v>60</v>
      </c>
    </row>
    <row r="3252" spans="2:2">
      <c r="B3252">
        <v>65.55</v>
      </c>
    </row>
    <row r="3253" spans="2:2">
      <c r="B3253">
        <v>59.45</v>
      </c>
    </row>
    <row r="3254" spans="2:2">
      <c r="B3254">
        <v>54.55</v>
      </c>
    </row>
    <row r="3255" spans="2:2">
      <c r="B3255">
        <v>19.5</v>
      </c>
    </row>
    <row r="3256" spans="2:2">
      <c r="B3256">
        <v>74.3</v>
      </c>
    </row>
    <row r="3257" spans="2:2">
      <c r="B3257">
        <v>37.700000000000003</v>
      </c>
    </row>
    <row r="3258" spans="2:2">
      <c r="B3258">
        <v>74.75</v>
      </c>
    </row>
    <row r="3259" spans="2:2">
      <c r="B3259">
        <v>34.549999999999997</v>
      </c>
    </row>
    <row r="3260" spans="2:2">
      <c r="B3260">
        <v>100.6</v>
      </c>
    </row>
    <row r="3261" spans="2:2">
      <c r="B3261">
        <v>73.900000000000006</v>
      </c>
    </row>
    <row r="3262" spans="2:2">
      <c r="B3262">
        <v>30.4</v>
      </c>
    </row>
    <row r="3263" spans="2:2">
      <c r="B3263">
        <v>112.25</v>
      </c>
    </row>
    <row r="3264" spans="2:2">
      <c r="B3264">
        <v>58.95</v>
      </c>
    </row>
    <row r="3265" spans="2:2">
      <c r="B3265">
        <v>56.75</v>
      </c>
    </row>
    <row r="3266" spans="2:2">
      <c r="B3266">
        <v>55.25</v>
      </c>
    </row>
    <row r="3267" spans="2:2">
      <c r="B3267">
        <v>19.55</v>
      </c>
    </row>
    <row r="3268" spans="2:2">
      <c r="B3268">
        <v>20.100000000000001</v>
      </c>
    </row>
    <row r="3269" spans="2:2">
      <c r="B3269">
        <v>19</v>
      </c>
    </row>
    <row r="3270" spans="2:2">
      <c r="B3270">
        <v>90.2</v>
      </c>
    </row>
    <row r="3271" spans="2:2">
      <c r="B3271">
        <v>69.5</v>
      </c>
    </row>
    <row r="3272" spans="2:2">
      <c r="B3272">
        <v>25</v>
      </c>
    </row>
    <row r="3273" spans="2:2">
      <c r="B3273">
        <v>89.9</v>
      </c>
    </row>
    <row r="3274" spans="2:2">
      <c r="B3274">
        <v>25.2</v>
      </c>
    </row>
    <row r="3275" spans="2:2">
      <c r="B3275">
        <v>69.099999999999994</v>
      </c>
    </row>
    <row r="3276" spans="2:2">
      <c r="B3276">
        <v>107.7</v>
      </c>
    </row>
    <row r="3277" spans="2:2">
      <c r="B3277">
        <v>63.7</v>
      </c>
    </row>
    <row r="3278" spans="2:2">
      <c r="B3278">
        <v>110.45</v>
      </c>
    </row>
    <row r="3279" spans="2:2">
      <c r="B3279">
        <v>20.3</v>
      </c>
    </row>
    <row r="3280" spans="2:2">
      <c r="B3280">
        <v>111.15</v>
      </c>
    </row>
    <row r="3281" spans="2:2">
      <c r="B3281">
        <v>26.45</v>
      </c>
    </row>
    <row r="3282" spans="2:2">
      <c r="B3282">
        <v>81.900000000000006</v>
      </c>
    </row>
    <row r="3283" spans="2:2">
      <c r="B3283">
        <v>69.150000000000006</v>
      </c>
    </row>
    <row r="3284" spans="2:2">
      <c r="B3284">
        <v>100.9</v>
      </c>
    </row>
    <row r="3285" spans="2:2">
      <c r="B3285">
        <v>25.1</v>
      </c>
    </row>
    <row r="3286" spans="2:2">
      <c r="B3286">
        <v>38.799999999999997</v>
      </c>
    </row>
    <row r="3287" spans="2:2">
      <c r="B3287">
        <v>75.05</v>
      </c>
    </row>
    <row r="3288" spans="2:2">
      <c r="B3288">
        <v>84.85</v>
      </c>
    </row>
    <row r="3289" spans="2:2">
      <c r="B3289">
        <v>107.4</v>
      </c>
    </row>
    <row r="3290" spans="2:2">
      <c r="B3290">
        <v>74.7</v>
      </c>
    </row>
    <row r="3291" spans="2:2">
      <c r="B3291">
        <v>59.55</v>
      </c>
    </row>
    <row r="3292" spans="2:2">
      <c r="B3292">
        <v>108.5</v>
      </c>
    </row>
    <row r="3293" spans="2:2">
      <c r="B3293">
        <v>20.05</v>
      </c>
    </row>
    <row r="3294" spans="2:2">
      <c r="B3294">
        <v>47.85</v>
      </c>
    </row>
    <row r="3295" spans="2:2">
      <c r="B3295">
        <v>64.2</v>
      </c>
    </row>
    <row r="3296" spans="2:2">
      <c r="B3296">
        <v>24.6</v>
      </c>
    </row>
    <row r="3297" spans="2:2">
      <c r="B3297">
        <v>25.3</v>
      </c>
    </row>
    <row r="3298" spans="2:2">
      <c r="B3298">
        <v>25.6</v>
      </c>
    </row>
    <row r="3299" spans="2:2">
      <c r="B3299">
        <v>99.5</v>
      </c>
    </row>
    <row r="3300" spans="2:2">
      <c r="B3300">
        <v>70.2</v>
      </c>
    </row>
    <row r="3301" spans="2:2">
      <c r="B3301">
        <v>20.6</v>
      </c>
    </row>
    <row r="3302" spans="2:2">
      <c r="B3302">
        <v>20.85</v>
      </c>
    </row>
    <row r="3303" spans="2:2">
      <c r="B3303">
        <v>19.850000000000001</v>
      </c>
    </row>
    <row r="3304" spans="2:2">
      <c r="B3304">
        <v>81.150000000000006</v>
      </c>
    </row>
    <row r="3305" spans="2:2">
      <c r="B3305">
        <v>82.3</v>
      </c>
    </row>
    <row r="3306" spans="2:2">
      <c r="B3306">
        <v>19.75</v>
      </c>
    </row>
    <row r="3307" spans="2:2">
      <c r="B3307">
        <v>105.5</v>
      </c>
    </row>
    <row r="3308" spans="2:2">
      <c r="B3308">
        <v>19.7</v>
      </c>
    </row>
    <row r="3309" spans="2:2">
      <c r="B3309">
        <v>80.849999999999994</v>
      </c>
    </row>
    <row r="3310" spans="2:2">
      <c r="B3310">
        <v>85</v>
      </c>
    </row>
    <row r="3311" spans="2:2">
      <c r="B3311">
        <v>61</v>
      </c>
    </row>
    <row r="3312" spans="2:2">
      <c r="B3312">
        <v>71.05</v>
      </c>
    </row>
    <row r="3313" spans="2:2">
      <c r="B3313">
        <v>50.1</v>
      </c>
    </row>
    <row r="3314" spans="2:2">
      <c r="B3314">
        <v>92.3</v>
      </c>
    </row>
    <row r="3315" spans="2:2">
      <c r="B3315">
        <v>70.150000000000006</v>
      </c>
    </row>
    <row r="3316" spans="2:2">
      <c r="B3316">
        <v>89.1</v>
      </c>
    </row>
    <row r="3317" spans="2:2">
      <c r="B3317">
        <v>45.75</v>
      </c>
    </row>
    <row r="3318" spans="2:2">
      <c r="B3318">
        <v>110.1</v>
      </c>
    </row>
    <row r="3319" spans="2:2">
      <c r="B3319">
        <v>65</v>
      </c>
    </row>
    <row r="3320" spans="2:2">
      <c r="B3320">
        <v>115.05</v>
      </c>
    </row>
    <row r="3321" spans="2:2">
      <c r="B3321">
        <v>19.45</v>
      </c>
    </row>
    <row r="3322" spans="2:2">
      <c r="B3322">
        <v>104.1</v>
      </c>
    </row>
    <row r="3323" spans="2:2">
      <c r="B3323">
        <v>40.049999999999997</v>
      </c>
    </row>
    <row r="3324" spans="2:2">
      <c r="B3324">
        <v>55.7</v>
      </c>
    </row>
    <row r="3325" spans="2:2">
      <c r="B3325">
        <v>86.55</v>
      </c>
    </row>
    <row r="3326" spans="2:2">
      <c r="B3326">
        <v>51.25</v>
      </c>
    </row>
    <row r="3327" spans="2:2">
      <c r="B3327">
        <v>79.5</v>
      </c>
    </row>
    <row r="3328" spans="2:2">
      <c r="B3328">
        <v>69.95</v>
      </c>
    </row>
    <row r="3329" spans="2:2">
      <c r="B3329">
        <v>50.1</v>
      </c>
    </row>
    <row r="3330" spans="2:2">
      <c r="B3330">
        <v>54.2</v>
      </c>
    </row>
    <row r="3331" spans="2:2">
      <c r="B3331">
        <v>19.100000000000001</v>
      </c>
    </row>
    <row r="3332" spans="2:2">
      <c r="B3332">
        <v>24</v>
      </c>
    </row>
    <row r="3333" spans="2:2">
      <c r="B3333">
        <v>81</v>
      </c>
    </row>
    <row r="3334" spans="2:2">
      <c r="B3334">
        <v>79.150000000000006</v>
      </c>
    </row>
    <row r="3335" spans="2:2">
      <c r="B3335">
        <v>87.55</v>
      </c>
    </row>
    <row r="3336" spans="2:2">
      <c r="B3336">
        <v>30.55</v>
      </c>
    </row>
    <row r="3337" spans="2:2">
      <c r="B3337">
        <v>19.3</v>
      </c>
    </row>
    <row r="3338" spans="2:2">
      <c r="B3338">
        <v>86.95</v>
      </c>
    </row>
    <row r="3339" spans="2:2">
      <c r="B3339">
        <v>54.5</v>
      </c>
    </row>
    <row r="3340" spans="2:2">
      <c r="B3340">
        <v>108.2</v>
      </c>
    </row>
    <row r="3341" spans="2:2">
      <c r="B3341">
        <v>106.65</v>
      </c>
    </row>
    <row r="3342" spans="2:2">
      <c r="B3342">
        <v>19.45</v>
      </c>
    </row>
    <row r="3343" spans="2:2">
      <c r="B3343">
        <v>62.5</v>
      </c>
    </row>
    <row r="3344" spans="2:2">
      <c r="B3344">
        <v>19.149999999999999</v>
      </c>
    </row>
    <row r="3345" spans="2:2">
      <c r="B3345">
        <v>48.8</v>
      </c>
    </row>
    <row r="3346" spans="2:2">
      <c r="B3346">
        <v>23.9</v>
      </c>
    </row>
    <row r="3347" spans="2:2">
      <c r="B3347">
        <v>64.900000000000006</v>
      </c>
    </row>
    <row r="3348" spans="2:2">
      <c r="B3348">
        <v>107.45</v>
      </c>
    </row>
    <row r="3349" spans="2:2">
      <c r="B3349">
        <v>19.55</v>
      </c>
    </row>
    <row r="3350" spans="2:2">
      <c r="B3350">
        <v>55.35</v>
      </c>
    </row>
    <row r="3351" spans="2:2">
      <c r="B3351">
        <v>71.099999999999994</v>
      </c>
    </row>
    <row r="3352" spans="2:2">
      <c r="B3352">
        <v>89.35</v>
      </c>
    </row>
    <row r="3353" spans="2:2">
      <c r="B3353">
        <v>110.85</v>
      </c>
    </row>
    <row r="3354" spans="2:2">
      <c r="B3354">
        <v>74.400000000000006</v>
      </c>
    </row>
    <row r="3355" spans="2:2">
      <c r="B3355">
        <v>53.5</v>
      </c>
    </row>
    <row r="3356" spans="2:2">
      <c r="B3356">
        <v>74.650000000000006</v>
      </c>
    </row>
    <row r="3357" spans="2:2">
      <c r="B3357">
        <v>69.3</v>
      </c>
    </row>
    <row r="3358" spans="2:2">
      <c r="B3358">
        <v>106.85</v>
      </c>
    </row>
    <row r="3359" spans="2:2">
      <c r="B3359">
        <v>93.9</v>
      </c>
    </row>
    <row r="3360" spans="2:2">
      <c r="B3360">
        <v>116.5</v>
      </c>
    </row>
    <row r="3361" spans="2:2">
      <c r="B3361">
        <v>103.95</v>
      </c>
    </row>
    <row r="3362" spans="2:2">
      <c r="B3362">
        <v>96.75</v>
      </c>
    </row>
    <row r="3363" spans="2:2">
      <c r="B3363">
        <v>56.15</v>
      </c>
    </row>
    <row r="3364" spans="2:2">
      <c r="B3364">
        <v>19.850000000000001</v>
      </c>
    </row>
    <row r="3365" spans="2:2">
      <c r="B3365">
        <v>73.8</v>
      </c>
    </row>
    <row r="3366" spans="2:2">
      <c r="B3366">
        <v>70.099999999999994</v>
      </c>
    </row>
    <row r="3367" spans="2:2">
      <c r="B3367">
        <v>53.75</v>
      </c>
    </row>
    <row r="3368" spans="2:2">
      <c r="B3368">
        <v>92.3</v>
      </c>
    </row>
    <row r="3369" spans="2:2">
      <c r="B3369">
        <v>19.850000000000001</v>
      </c>
    </row>
    <row r="3370" spans="2:2">
      <c r="B3370">
        <v>48.75</v>
      </c>
    </row>
    <row r="3371" spans="2:2">
      <c r="B3371">
        <v>94.1</v>
      </c>
    </row>
    <row r="3372" spans="2:2">
      <c r="B3372">
        <v>59.1</v>
      </c>
    </row>
    <row r="3373" spans="2:2">
      <c r="B3373">
        <v>20.149999999999999</v>
      </c>
    </row>
    <row r="3374" spans="2:2">
      <c r="B3374">
        <v>43.7</v>
      </c>
    </row>
    <row r="3375" spans="2:2">
      <c r="B3375">
        <v>92.85</v>
      </c>
    </row>
    <row r="3376" spans="2:2">
      <c r="B3376">
        <v>20.25</v>
      </c>
    </row>
    <row r="3377" spans="2:2">
      <c r="B3377">
        <v>20.85</v>
      </c>
    </row>
    <row r="3378" spans="2:2">
      <c r="B3378">
        <v>70.25</v>
      </c>
    </row>
    <row r="3379" spans="2:2">
      <c r="B3379">
        <v>19.850000000000001</v>
      </c>
    </row>
    <row r="3380" spans="2:2">
      <c r="B3380">
        <v>98.05</v>
      </c>
    </row>
    <row r="3381" spans="2:2">
      <c r="B3381">
        <v>106.35</v>
      </c>
    </row>
    <row r="3382" spans="2:2">
      <c r="B3382">
        <v>19.75</v>
      </c>
    </row>
    <row r="3383" spans="2:2">
      <c r="B3383">
        <v>38.5</v>
      </c>
    </row>
    <row r="3384" spans="2:2">
      <c r="B3384">
        <v>83.45</v>
      </c>
    </row>
    <row r="3385" spans="2:2">
      <c r="B3385">
        <v>44.5</v>
      </c>
    </row>
    <row r="3386" spans="2:2">
      <c r="B3386">
        <v>94.8</v>
      </c>
    </row>
    <row r="3387" spans="2:2">
      <c r="B3387">
        <v>81.5</v>
      </c>
    </row>
    <row r="3388" spans="2:2">
      <c r="B3388">
        <v>104.1</v>
      </c>
    </row>
    <row r="3389" spans="2:2">
      <c r="B3389">
        <v>73</v>
      </c>
    </row>
    <row r="3390" spans="2:2">
      <c r="B3390">
        <v>44.35</v>
      </c>
    </row>
    <row r="3391" spans="2:2">
      <c r="B3391">
        <v>20.65</v>
      </c>
    </row>
    <row r="3392" spans="2:2">
      <c r="B3392">
        <v>19.850000000000001</v>
      </c>
    </row>
    <row r="3393" spans="2:2">
      <c r="B3393">
        <v>49.5</v>
      </c>
    </row>
    <row r="3394" spans="2:2">
      <c r="B3394">
        <v>24.7</v>
      </c>
    </row>
    <row r="3395" spans="2:2">
      <c r="B3395">
        <v>20.25</v>
      </c>
    </row>
    <row r="3396" spans="2:2">
      <c r="B3396">
        <v>19.850000000000001</v>
      </c>
    </row>
    <row r="3397" spans="2:2">
      <c r="B3397">
        <v>19.05</v>
      </c>
    </row>
    <row r="3398" spans="2:2">
      <c r="B3398">
        <v>19.95</v>
      </c>
    </row>
    <row r="3399" spans="2:2">
      <c r="B3399">
        <v>50.2</v>
      </c>
    </row>
    <row r="3400" spans="2:2">
      <c r="B3400">
        <v>44.75</v>
      </c>
    </row>
    <row r="3401" spans="2:2">
      <c r="B3401">
        <v>99.25</v>
      </c>
    </row>
    <row r="3402" spans="2:2">
      <c r="B3402">
        <v>20.05</v>
      </c>
    </row>
    <row r="3403" spans="2:2">
      <c r="B3403">
        <v>19.7</v>
      </c>
    </row>
    <row r="3404" spans="2:2">
      <c r="B3404">
        <v>29.35</v>
      </c>
    </row>
    <row r="3405" spans="2:2">
      <c r="B3405">
        <v>54.5</v>
      </c>
    </row>
    <row r="3406" spans="2:2">
      <c r="B3406">
        <v>84.35</v>
      </c>
    </row>
    <row r="3407" spans="2:2">
      <c r="B3407">
        <v>55.15</v>
      </c>
    </row>
    <row r="3408" spans="2:2">
      <c r="B3408">
        <v>103.95</v>
      </c>
    </row>
    <row r="3409" spans="2:2">
      <c r="B3409">
        <v>20.05</v>
      </c>
    </row>
    <row r="3410" spans="2:2">
      <c r="B3410">
        <v>99.4</v>
      </c>
    </row>
    <row r="3411" spans="2:2">
      <c r="B3411">
        <v>88.15</v>
      </c>
    </row>
    <row r="3412" spans="2:2">
      <c r="B3412">
        <v>83.05</v>
      </c>
    </row>
    <row r="3413" spans="2:2">
      <c r="B3413">
        <v>74.55</v>
      </c>
    </row>
    <row r="3414" spans="2:2">
      <c r="B3414">
        <v>93.15</v>
      </c>
    </row>
    <row r="3415" spans="2:2">
      <c r="B3415">
        <v>20.75</v>
      </c>
    </row>
    <row r="3416" spans="2:2">
      <c r="B3416">
        <v>109.95</v>
      </c>
    </row>
    <row r="3417" spans="2:2">
      <c r="B3417">
        <v>105.2</v>
      </c>
    </row>
    <row r="3418" spans="2:2">
      <c r="B3418">
        <v>90.05</v>
      </c>
    </row>
    <row r="3419" spans="2:2">
      <c r="B3419">
        <v>19.5</v>
      </c>
    </row>
    <row r="3420" spans="2:2">
      <c r="B3420">
        <v>25.1</v>
      </c>
    </row>
    <row r="3421" spans="2:2">
      <c r="B3421">
        <v>116.3</v>
      </c>
    </row>
    <row r="3422" spans="2:2">
      <c r="B3422">
        <v>29.6</v>
      </c>
    </row>
    <row r="3423" spans="2:2">
      <c r="B3423">
        <v>115.75</v>
      </c>
    </row>
    <row r="3424" spans="2:2">
      <c r="B3424">
        <v>91.05</v>
      </c>
    </row>
    <row r="3425" spans="2:2">
      <c r="B3425">
        <v>39.85</v>
      </c>
    </row>
    <row r="3426" spans="2:2">
      <c r="B3426">
        <v>84.45</v>
      </c>
    </row>
    <row r="3427" spans="2:2">
      <c r="B3427">
        <v>30.15</v>
      </c>
    </row>
    <row r="3428" spans="2:2">
      <c r="B3428">
        <v>101.05</v>
      </c>
    </row>
    <row r="3429" spans="2:2">
      <c r="B3429">
        <v>20.399999999999999</v>
      </c>
    </row>
    <row r="3430" spans="2:2">
      <c r="B3430">
        <v>45</v>
      </c>
    </row>
    <row r="3431" spans="2:2">
      <c r="B3431">
        <v>68.75</v>
      </c>
    </row>
    <row r="3432" spans="2:2">
      <c r="B3432">
        <v>70.5</v>
      </c>
    </row>
    <row r="3433" spans="2:2">
      <c r="B3433">
        <v>84.8</v>
      </c>
    </row>
    <row r="3434" spans="2:2">
      <c r="B3434">
        <v>20.350000000000001</v>
      </c>
    </row>
    <row r="3435" spans="2:2">
      <c r="B3435">
        <v>75.099999999999994</v>
      </c>
    </row>
    <row r="3436" spans="2:2">
      <c r="B3436">
        <v>35.35</v>
      </c>
    </row>
    <row r="3437" spans="2:2">
      <c r="B3437">
        <v>50.7</v>
      </c>
    </row>
    <row r="3438" spans="2:2">
      <c r="B3438">
        <v>69.05</v>
      </c>
    </row>
    <row r="3439" spans="2:2">
      <c r="B3439">
        <v>20.65</v>
      </c>
    </row>
    <row r="3440" spans="2:2">
      <c r="B3440">
        <v>24</v>
      </c>
    </row>
    <row r="3441" spans="2:2">
      <c r="B3441">
        <v>24.35</v>
      </c>
    </row>
    <row r="3442" spans="2:2">
      <c r="B3442">
        <v>20.05</v>
      </c>
    </row>
    <row r="3443" spans="2:2">
      <c r="B3443">
        <v>86.85</v>
      </c>
    </row>
    <row r="3444" spans="2:2">
      <c r="B3444">
        <v>104.05</v>
      </c>
    </row>
    <row r="3445" spans="2:2">
      <c r="B3445">
        <v>68.099999999999994</v>
      </c>
    </row>
    <row r="3446" spans="2:2">
      <c r="B3446">
        <v>20.399999999999999</v>
      </c>
    </row>
    <row r="3447" spans="2:2">
      <c r="B3447">
        <v>112.75</v>
      </c>
    </row>
    <row r="3448" spans="2:2">
      <c r="B3448">
        <v>66.650000000000006</v>
      </c>
    </row>
    <row r="3449" spans="2:2">
      <c r="B3449">
        <v>94.15</v>
      </c>
    </row>
    <row r="3450" spans="2:2">
      <c r="B3450">
        <v>101.35</v>
      </c>
    </row>
    <row r="3451" spans="2:2">
      <c r="B3451">
        <v>25.6</v>
      </c>
    </row>
    <row r="3452" spans="2:2">
      <c r="B3452">
        <v>51.1</v>
      </c>
    </row>
    <row r="3453" spans="2:2">
      <c r="B3453">
        <v>79.05</v>
      </c>
    </row>
    <row r="3454" spans="2:2">
      <c r="B3454">
        <v>81.150000000000006</v>
      </c>
    </row>
    <row r="3455" spans="2:2">
      <c r="B3455">
        <v>64.349999999999994</v>
      </c>
    </row>
    <row r="3456" spans="2:2">
      <c r="B3456">
        <v>95.05</v>
      </c>
    </row>
    <row r="3457" spans="2:2">
      <c r="B3457">
        <v>82.95</v>
      </c>
    </row>
    <row r="3458" spans="2:2">
      <c r="B3458">
        <v>24.7</v>
      </c>
    </row>
    <row r="3459" spans="2:2">
      <c r="B3459">
        <v>96.5</v>
      </c>
    </row>
    <row r="3460" spans="2:2">
      <c r="B3460">
        <v>19.95</v>
      </c>
    </row>
    <row r="3461" spans="2:2">
      <c r="B3461">
        <v>95.1</v>
      </c>
    </row>
    <row r="3462" spans="2:2">
      <c r="B3462">
        <v>98.85</v>
      </c>
    </row>
    <row r="3463" spans="2:2">
      <c r="B3463">
        <v>84.5</v>
      </c>
    </row>
    <row r="3464" spans="2:2">
      <c r="B3464">
        <v>50.05</v>
      </c>
    </row>
    <row r="3465" spans="2:2">
      <c r="B3465">
        <v>19.25</v>
      </c>
    </row>
    <row r="3466" spans="2:2">
      <c r="B3466">
        <v>25.25</v>
      </c>
    </row>
    <row r="3467" spans="2:2">
      <c r="B3467">
        <v>70.8</v>
      </c>
    </row>
    <row r="3468" spans="2:2">
      <c r="B3468">
        <v>35.65</v>
      </c>
    </row>
    <row r="3469" spans="2:2">
      <c r="B3469">
        <v>64.150000000000006</v>
      </c>
    </row>
    <row r="3470" spans="2:2">
      <c r="B3470">
        <v>59.5</v>
      </c>
    </row>
    <row r="3471" spans="2:2">
      <c r="B3471">
        <v>85.25</v>
      </c>
    </row>
    <row r="3472" spans="2:2">
      <c r="B3472">
        <v>19.05</v>
      </c>
    </row>
    <row r="3473" spans="2:2">
      <c r="B3473">
        <v>103.1</v>
      </c>
    </row>
    <row r="3474" spans="2:2">
      <c r="B3474">
        <v>29.9</v>
      </c>
    </row>
    <row r="3475" spans="2:2">
      <c r="B3475">
        <v>19.8</v>
      </c>
    </row>
    <row r="3476" spans="2:2">
      <c r="B3476">
        <v>66.900000000000006</v>
      </c>
    </row>
    <row r="3477" spans="2:2">
      <c r="B3477">
        <v>70.5</v>
      </c>
    </row>
    <row r="3478" spans="2:2">
      <c r="B3478">
        <v>64.400000000000006</v>
      </c>
    </row>
    <row r="3479" spans="2:2">
      <c r="B3479">
        <v>96.1</v>
      </c>
    </row>
    <row r="3480" spans="2:2">
      <c r="B3480">
        <v>24.9</v>
      </c>
    </row>
    <row r="3481" spans="2:2">
      <c r="B3481">
        <v>95.45</v>
      </c>
    </row>
    <row r="3482" spans="2:2">
      <c r="B3482">
        <v>90</v>
      </c>
    </row>
    <row r="3483" spans="2:2">
      <c r="B3483">
        <v>75.5</v>
      </c>
    </row>
    <row r="3484" spans="2:2">
      <c r="B3484">
        <v>85.55</v>
      </c>
    </row>
    <row r="3485" spans="2:2">
      <c r="B3485">
        <v>20.5</v>
      </c>
    </row>
    <row r="3486" spans="2:2">
      <c r="B3486">
        <v>74.7</v>
      </c>
    </row>
    <row r="3487" spans="2:2">
      <c r="B3487">
        <v>86.1</v>
      </c>
    </row>
    <row r="3488" spans="2:2">
      <c r="B3488">
        <v>20.399999999999999</v>
      </c>
    </row>
    <row r="3489" spans="2:2">
      <c r="B3489">
        <v>75.900000000000006</v>
      </c>
    </row>
    <row r="3490" spans="2:2">
      <c r="B3490">
        <v>56.4</v>
      </c>
    </row>
    <row r="3491" spans="2:2">
      <c r="B3491">
        <v>20.5</v>
      </c>
    </row>
    <row r="3492" spans="2:2">
      <c r="B3492">
        <v>85.95</v>
      </c>
    </row>
    <row r="3493" spans="2:2">
      <c r="B3493">
        <v>50.9</v>
      </c>
    </row>
    <row r="3494" spans="2:2">
      <c r="B3494">
        <v>19.7</v>
      </c>
    </row>
    <row r="3495" spans="2:2">
      <c r="B3495">
        <v>104.95</v>
      </c>
    </row>
    <row r="3496" spans="2:2">
      <c r="B3496">
        <v>44.45</v>
      </c>
    </row>
    <row r="3497" spans="2:2">
      <c r="B3497">
        <v>112.1</v>
      </c>
    </row>
    <row r="3498" spans="2:2">
      <c r="B3498">
        <v>98.25</v>
      </c>
    </row>
    <row r="3499" spans="2:2">
      <c r="B3499">
        <v>50.6</v>
      </c>
    </row>
    <row r="3500" spans="2:2">
      <c r="B3500">
        <v>81.25</v>
      </c>
    </row>
    <row r="3501" spans="2:2">
      <c r="B3501">
        <v>69.8</v>
      </c>
    </row>
    <row r="3502" spans="2:2">
      <c r="B3502">
        <v>54.4</v>
      </c>
    </row>
    <row r="3503" spans="2:2">
      <c r="B3503">
        <v>80.45</v>
      </c>
    </row>
    <row r="3504" spans="2:2">
      <c r="B3504">
        <v>30.35</v>
      </c>
    </row>
    <row r="3505" spans="2:2">
      <c r="B3505">
        <v>24.9</v>
      </c>
    </row>
    <row r="3506" spans="2:2">
      <c r="B3506">
        <v>74.900000000000006</v>
      </c>
    </row>
    <row r="3507" spans="2:2">
      <c r="B3507">
        <v>43.9</v>
      </c>
    </row>
    <row r="3508" spans="2:2">
      <c r="B3508">
        <v>81.3</v>
      </c>
    </row>
    <row r="3509" spans="2:2">
      <c r="B3509">
        <v>111.15</v>
      </c>
    </row>
    <row r="3510" spans="2:2">
      <c r="B3510">
        <v>53.55</v>
      </c>
    </row>
    <row r="3511" spans="2:2">
      <c r="B3511">
        <v>34.25</v>
      </c>
    </row>
    <row r="3512" spans="2:2">
      <c r="B3512">
        <v>99.05</v>
      </c>
    </row>
    <row r="3513" spans="2:2">
      <c r="B3513">
        <v>99.65</v>
      </c>
    </row>
    <row r="3514" spans="2:2">
      <c r="B3514">
        <v>90.4</v>
      </c>
    </row>
    <row r="3515" spans="2:2">
      <c r="B3515">
        <v>79.2</v>
      </c>
    </row>
    <row r="3516" spans="2:2">
      <c r="B3516">
        <v>65.75</v>
      </c>
    </row>
    <row r="3517" spans="2:2">
      <c r="B3517">
        <v>19.95</v>
      </c>
    </row>
    <row r="3518" spans="2:2">
      <c r="B3518">
        <v>18.850000000000001</v>
      </c>
    </row>
    <row r="3519" spans="2:2">
      <c r="B3519">
        <v>20.05</v>
      </c>
    </row>
    <row r="3520" spans="2:2">
      <c r="B3520">
        <v>93.25</v>
      </c>
    </row>
    <row r="3521" spans="2:2">
      <c r="B3521">
        <v>19.45</v>
      </c>
    </row>
    <row r="3522" spans="2:2">
      <c r="B3522">
        <v>79.2</v>
      </c>
    </row>
    <row r="3523" spans="2:2">
      <c r="B3523">
        <v>71.05</v>
      </c>
    </row>
    <row r="3524" spans="2:2">
      <c r="B3524">
        <v>25.05</v>
      </c>
    </row>
    <row r="3525" spans="2:2">
      <c r="B3525">
        <v>20.149999999999999</v>
      </c>
    </row>
    <row r="3526" spans="2:2">
      <c r="B3526">
        <v>43.55</v>
      </c>
    </row>
    <row r="3527" spans="2:2">
      <c r="B3527">
        <v>60.8</v>
      </c>
    </row>
    <row r="3528" spans="2:2">
      <c r="B3528">
        <v>90.55</v>
      </c>
    </row>
    <row r="3529" spans="2:2">
      <c r="B3529">
        <v>94.75</v>
      </c>
    </row>
    <row r="3530" spans="2:2">
      <c r="B3530">
        <v>78.349999999999994</v>
      </c>
    </row>
    <row r="3531" spans="2:2">
      <c r="B3531">
        <v>59.7</v>
      </c>
    </row>
    <row r="3532" spans="2:2">
      <c r="B3532">
        <v>61.65</v>
      </c>
    </row>
    <row r="3533" spans="2:2">
      <c r="B3533">
        <v>54.3</v>
      </c>
    </row>
    <row r="3534" spans="2:2">
      <c r="B3534">
        <v>20.2</v>
      </c>
    </row>
    <row r="3535" spans="2:2">
      <c r="B3535">
        <v>85.6</v>
      </c>
    </row>
    <row r="3536" spans="2:2">
      <c r="B3536">
        <v>61.9</v>
      </c>
    </row>
    <row r="3537" spans="2:2">
      <c r="B3537">
        <v>105.4</v>
      </c>
    </row>
    <row r="3538" spans="2:2">
      <c r="B3538">
        <v>90.85</v>
      </c>
    </row>
    <row r="3539" spans="2:2">
      <c r="B3539">
        <v>100.15</v>
      </c>
    </row>
    <row r="3540" spans="2:2">
      <c r="B3540">
        <v>20.75</v>
      </c>
    </row>
    <row r="3541" spans="2:2">
      <c r="B3541">
        <v>26.25</v>
      </c>
    </row>
    <row r="3542" spans="2:2">
      <c r="B3542">
        <v>55.3</v>
      </c>
    </row>
    <row r="3543" spans="2:2">
      <c r="B3543">
        <v>19.5</v>
      </c>
    </row>
    <row r="3544" spans="2:2">
      <c r="B3544">
        <v>36</v>
      </c>
    </row>
    <row r="3545" spans="2:2">
      <c r="B3545">
        <v>75.55</v>
      </c>
    </row>
    <row r="3546" spans="2:2">
      <c r="B3546">
        <v>20.2</v>
      </c>
    </row>
    <row r="3547" spans="2:2">
      <c r="B3547">
        <v>85.85</v>
      </c>
    </row>
    <row r="3548" spans="2:2">
      <c r="B3548">
        <v>81.400000000000006</v>
      </c>
    </row>
    <row r="3549" spans="2:2">
      <c r="B3549">
        <v>20.25</v>
      </c>
    </row>
    <row r="3550" spans="2:2">
      <c r="B3550">
        <v>74.3</v>
      </c>
    </row>
    <row r="3551" spans="2:2">
      <c r="B3551">
        <v>114.1</v>
      </c>
    </row>
    <row r="3552" spans="2:2">
      <c r="B3552">
        <v>19.5</v>
      </c>
    </row>
    <row r="3553" spans="2:2">
      <c r="B3553">
        <v>89.95</v>
      </c>
    </row>
    <row r="3554" spans="2:2">
      <c r="B3554">
        <v>78.900000000000006</v>
      </c>
    </row>
    <row r="3555" spans="2:2">
      <c r="B3555">
        <v>79.5</v>
      </c>
    </row>
    <row r="3556" spans="2:2">
      <c r="B3556">
        <v>44.15</v>
      </c>
    </row>
    <row r="3557" spans="2:2">
      <c r="B3557">
        <v>94.45</v>
      </c>
    </row>
    <row r="3558" spans="2:2">
      <c r="B3558">
        <v>19.2</v>
      </c>
    </row>
    <row r="3559" spans="2:2">
      <c r="B3559">
        <v>30.25</v>
      </c>
    </row>
    <row r="3560" spans="2:2">
      <c r="B3560">
        <v>110.5</v>
      </c>
    </row>
    <row r="3561" spans="2:2">
      <c r="B3561">
        <v>19.5</v>
      </c>
    </row>
    <row r="3562" spans="2:2">
      <c r="B3562">
        <v>76.150000000000006</v>
      </c>
    </row>
    <row r="3563" spans="2:2">
      <c r="B3563">
        <v>100.05</v>
      </c>
    </row>
    <row r="3564" spans="2:2">
      <c r="B3564">
        <v>46.3</v>
      </c>
    </row>
    <row r="3565" spans="2:2">
      <c r="B3565">
        <v>69.2</v>
      </c>
    </row>
    <row r="3566" spans="2:2">
      <c r="B3566">
        <v>100.55</v>
      </c>
    </row>
    <row r="3567" spans="2:2">
      <c r="B3567">
        <v>55.3</v>
      </c>
    </row>
    <row r="3568" spans="2:2">
      <c r="B3568">
        <v>19.649999999999999</v>
      </c>
    </row>
    <row r="3569" spans="2:2">
      <c r="B3569">
        <v>83.15</v>
      </c>
    </row>
    <row r="3570" spans="2:2">
      <c r="B3570">
        <v>40.299999999999997</v>
      </c>
    </row>
    <row r="3571" spans="2:2">
      <c r="B3571">
        <v>26.4</v>
      </c>
    </row>
    <row r="3572" spans="2:2">
      <c r="B3572">
        <v>69.900000000000006</v>
      </c>
    </row>
    <row r="3573" spans="2:2">
      <c r="B3573">
        <v>106.6</v>
      </c>
    </row>
    <row r="3574" spans="2:2">
      <c r="B3574">
        <v>95</v>
      </c>
    </row>
    <row r="3575" spans="2:2">
      <c r="B3575">
        <v>79.400000000000006</v>
      </c>
    </row>
    <row r="3576" spans="2:2">
      <c r="B3576">
        <v>62.1</v>
      </c>
    </row>
    <row r="3577" spans="2:2">
      <c r="B3577">
        <v>55.3</v>
      </c>
    </row>
    <row r="3578" spans="2:2">
      <c r="B3578">
        <v>115.5</v>
      </c>
    </row>
    <row r="3579" spans="2:2">
      <c r="B3579">
        <v>20.2</v>
      </c>
    </row>
    <row r="3580" spans="2:2">
      <c r="B3580">
        <v>44.65</v>
      </c>
    </row>
    <row r="3581" spans="2:2">
      <c r="B3581">
        <v>25</v>
      </c>
    </row>
    <row r="3582" spans="2:2">
      <c r="B3582">
        <v>20.45</v>
      </c>
    </row>
    <row r="3583" spans="2:2">
      <c r="B3583">
        <v>84.9</v>
      </c>
    </row>
    <row r="3584" spans="2:2">
      <c r="B3584">
        <v>79.95</v>
      </c>
    </row>
    <row r="3585" spans="2:2">
      <c r="B3585">
        <v>19.899999999999999</v>
      </c>
    </row>
    <row r="3586" spans="2:2">
      <c r="B3586">
        <v>65.599999999999994</v>
      </c>
    </row>
    <row r="3587" spans="2:2">
      <c r="B3587">
        <v>64.95</v>
      </c>
    </row>
    <row r="3588" spans="2:2">
      <c r="B3588">
        <v>79.45</v>
      </c>
    </row>
    <row r="3589" spans="2:2">
      <c r="B3589">
        <v>61.9</v>
      </c>
    </row>
    <row r="3590" spans="2:2">
      <c r="B3590">
        <v>114.6</v>
      </c>
    </row>
    <row r="3591" spans="2:2">
      <c r="B3591">
        <v>104.15</v>
      </c>
    </row>
    <row r="3592" spans="2:2">
      <c r="B3592">
        <v>25</v>
      </c>
    </row>
    <row r="3593" spans="2:2">
      <c r="B3593">
        <v>73.349999999999994</v>
      </c>
    </row>
    <row r="3594" spans="2:2">
      <c r="B3594">
        <v>75.099999999999994</v>
      </c>
    </row>
    <row r="3595" spans="2:2">
      <c r="B3595">
        <v>65.25</v>
      </c>
    </row>
    <row r="3596" spans="2:2">
      <c r="B3596">
        <v>101.4</v>
      </c>
    </row>
    <row r="3597" spans="2:2">
      <c r="B3597">
        <v>21</v>
      </c>
    </row>
    <row r="3598" spans="2:2">
      <c r="B3598">
        <v>84.3</v>
      </c>
    </row>
    <row r="3599" spans="2:2">
      <c r="B3599">
        <v>23.75</v>
      </c>
    </row>
    <row r="3600" spans="2:2">
      <c r="B3600">
        <v>80.3</v>
      </c>
    </row>
    <row r="3601" spans="2:2">
      <c r="B3601">
        <v>20.149999999999999</v>
      </c>
    </row>
    <row r="3602" spans="2:2">
      <c r="B3602">
        <v>73.45</v>
      </c>
    </row>
    <row r="3603" spans="2:2">
      <c r="B3603">
        <v>19.600000000000001</v>
      </c>
    </row>
    <row r="3604" spans="2:2">
      <c r="B3604">
        <v>53.8</v>
      </c>
    </row>
    <row r="3605" spans="2:2">
      <c r="B3605">
        <v>79.5</v>
      </c>
    </row>
    <row r="3606" spans="2:2">
      <c r="B3606">
        <v>105.4</v>
      </c>
    </row>
    <row r="3607" spans="2:2">
      <c r="B3607">
        <v>20.350000000000001</v>
      </c>
    </row>
    <row r="3608" spans="2:2">
      <c r="B3608">
        <v>75.45</v>
      </c>
    </row>
    <row r="3609" spans="2:2">
      <c r="B3609">
        <v>90.55</v>
      </c>
    </row>
    <row r="3610" spans="2:2">
      <c r="B3610">
        <v>51.3</v>
      </c>
    </row>
    <row r="3611" spans="2:2">
      <c r="B3611">
        <v>94.8</v>
      </c>
    </row>
    <row r="3612" spans="2:2">
      <c r="B3612">
        <v>70.25</v>
      </c>
    </row>
    <row r="3613" spans="2:2">
      <c r="B3613">
        <v>72.8</v>
      </c>
    </row>
    <row r="3614" spans="2:2">
      <c r="B3614">
        <v>19.3</v>
      </c>
    </row>
    <row r="3615" spans="2:2">
      <c r="B3615">
        <v>19.7</v>
      </c>
    </row>
    <row r="3616" spans="2:2">
      <c r="B3616">
        <v>74.75</v>
      </c>
    </row>
    <row r="3617" spans="2:2">
      <c r="B3617">
        <v>55.5</v>
      </c>
    </row>
    <row r="3618" spans="2:2">
      <c r="B3618">
        <v>106.4</v>
      </c>
    </row>
    <row r="3619" spans="2:2">
      <c r="B3619">
        <v>84.8</v>
      </c>
    </row>
    <row r="3620" spans="2:2">
      <c r="B3620">
        <v>90.35</v>
      </c>
    </row>
    <row r="3621" spans="2:2">
      <c r="B3621">
        <v>69.5</v>
      </c>
    </row>
    <row r="3622" spans="2:2">
      <c r="B3622">
        <v>110.6</v>
      </c>
    </row>
    <row r="3623" spans="2:2">
      <c r="B3623">
        <v>34.65</v>
      </c>
    </row>
    <row r="3624" spans="2:2">
      <c r="B3624">
        <v>44.6</v>
      </c>
    </row>
    <row r="3625" spans="2:2">
      <c r="B3625">
        <v>114.65</v>
      </c>
    </row>
    <row r="3626" spans="2:2">
      <c r="B3626">
        <v>90.15</v>
      </c>
    </row>
    <row r="3627" spans="2:2">
      <c r="B3627">
        <v>80.45</v>
      </c>
    </row>
    <row r="3628" spans="2:2">
      <c r="B3628">
        <v>34.799999999999997</v>
      </c>
    </row>
    <row r="3629" spans="2:2">
      <c r="B3629">
        <v>24.65</v>
      </c>
    </row>
    <row r="3630" spans="2:2">
      <c r="B3630">
        <v>76.099999999999994</v>
      </c>
    </row>
    <row r="3631" spans="2:2">
      <c r="B3631">
        <v>85.3</v>
      </c>
    </row>
    <row r="3632" spans="2:2">
      <c r="B3632">
        <v>109.15</v>
      </c>
    </row>
    <row r="3633" spans="2:2">
      <c r="B3633">
        <v>65.25</v>
      </c>
    </row>
    <row r="3634" spans="2:2">
      <c r="B3634">
        <v>61.5</v>
      </c>
    </row>
    <row r="3635" spans="2:2">
      <c r="B3635">
        <v>20.399999999999999</v>
      </c>
    </row>
    <row r="3636" spans="2:2">
      <c r="B3636">
        <v>97</v>
      </c>
    </row>
    <row r="3637" spans="2:2">
      <c r="B3637">
        <v>23.4</v>
      </c>
    </row>
    <row r="3638" spans="2:2">
      <c r="B3638">
        <v>19.7</v>
      </c>
    </row>
    <row r="3639" spans="2:2">
      <c r="B3639">
        <v>73</v>
      </c>
    </row>
    <row r="3640" spans="2:2">
      <c r="B3640">
        <v>18.25</v>
      </c>
    </row>
    <row r="3641" spans="2:2">
      <c r="B3641">
        <v>25.1</v>
      </c>
    </row>
    <row r="3642" spans="2:2">
      <c r="B3642">
        <v>59</v>
      </c>
    </row>
    <row r="3643" spans="2:2">
      <c r="B3643">
        <v>70.3</v>
      </c>
    </row>
    <row r="3644" spans="2:2">
      <c r="B3644">
        <v>25.75</v>
      </c>
    </row>
    <row r="3645" spans="2:2">
      <c r="B3645">
        <v>20.85</v>
      </c>
    </row>
    <row r="3646" spans="2:2">
      <c r="B3646">
        <v>18.8</v>
      </c>
    </row>
    <row r="3647" spans="2:2">
      <c r="B3647">
        <v>85.9</v>
      </c>
    </row>
    <row r="3648" spans="2:2">
      <c r="B3648">
        <v>20.75</v>
      </c>
    </row>
    <row r="3649" spans="2:2">
      <c r="B3649">
        <v>19.75</v>
      </c>
    </row>
    <row r="3650" spans="2:2">
      <c r="B3650">
        <v>36.049999999999997</v>
      </c>
    </row>
    <row r="3651" spans="2:2">
      <c r="B3651">
        <v>41.15</v>
      </c>
    </row>
    <row r="3652" spans="2:2">
      <c r="B3652">
        <v>115.15</v>
      </c>
    </row>
    <row r="3653" spans="2:2">
      <c r="B3653">
        <v>89.45</v>
      </c>
    </row>
    <row r="3654" spans="2:2">
      <c r="B3654">
        <v>93.65</v>
      </c>
    </row>
    <row r="3655" spans="2:2">
      <c r="B3655">
        <v>24.9</v>
      </c>
    </row>
    <row r="3656" spans="2:2">
      <c r="B3656">
        <v>99.75</v>
      </c>
    </row>
    <row r="3657" spans="2:2">
      <c r="B3657">
        <v>20.25</v>
      </c>
    </row>
    <row r="3658" spans="2:2">
      <c r="B3658">
        <v>20.5</v>
      </c>
    </row>
    <row r="3659" spans="2:2">
      <c r="B3659">
        <v>75.150000000000006</v>
      </c>
    </row>
    <row r="3660" spans="2:2">
      <c r="B3660">
        <v>18.95</v>
      </c>
    </row>
    <row r="3661" spans="2:2">
      <c r="B3661">
        <v>95.3</v>
      </c>
    </row>
    <row r="3662" spans="2:2">
      <c r="B3662">
        <v>20.25</v>
      </c>
    </row>
    <row r="3663" spans="2:2">
      <c r="B3663">
        <v>19.899999999999999</v>
      </c>
    </row>
    <row r="3664" spans="2:2">
      <c r="B3664">
        <v>25.35</v>
      </c>
    </row>
    <row r="3665" spans="2:2">
      <c r="B3665">
        <v>19.600000000000001</v>
      </c>
    </row>
    <row r="3666" spans="2:2">
      <c r="B3666">
        <v>89.4</v>
      </c>
    </row>
    <row r="3667" spans="2:2">
      <c r="B3667">
        <v>69.8</v>
      </c>
    </row>
    <row r="3668" spans="2:2">
      <c r="B3668">
        <v>54.2</v>
      </c>
    </row>
    <row r="3669" spans="2:2">
      <c r="B3669">
        <v>40.15</v>
      </c>
    </row>
    <row r="3670" spans="2:2">
      <c r="B3670">
        <v>19.75</v>
      </c>
    </row>
    <row r="3671" spans="2:2">
      <c r="B3671">
        <v>81.150000000000006</v>
      </c>
    </row>
    <row r="3672" spans="2:2">
      <c r="B3672">
        <v>66.05</v>
      </c>
    </row>
    <row r="3673" spans="2:2">
      <c r="B3673">
        <v>54.05</v>
      </c>
    </row>
    <row r="3674" spans="2:2">
      <c r="B3674">
        <v>99</v>
      </c>
    </row>
    <row r="3675" spans="2:2">
      <c r="B3675">
        <v>89.1</v>
      </c>
    </row>
    <row r="3676" spans="2:2">
      <c r="B3676">
        <v>55.5</v>
      </c>
    </row>
    <row r="3677" spans="2:2">
      <c r="B3677">
        <v>19.7</v>
      </c>
    </row>
    <row r="3678" spans="2:2">
      <c r="B3678">
        <v>78.099999999999994</v>
      </c>
    </row>
    <row r="3679" spans="2:2">
      <c r="B3679">
        <v>109.2</v>
      </c>
    </row>
    <row r="3680" spans="2:2">
      <c r="B3680">
        <v>105.7</v>
      </c>
    </row>
    <row r="3681" spans="2:2">
      <c r="B3681">
        <v>111.6</v>
      </c>
    </row>
    <row r="3682" spans="2:2">
      <c r="B3682">
        <v>21.25</v>
      </c>
    </row>
    <row r="3683" spans="2:2">
      <c r="B3683">
        <v>102.15</v>
      </c>
    </row>
    <row r="3684" spans="2:2">
      <c r="B3684">
        <v>108.1</v>
      </c>
    </row>
    <row r="3685" spans="2:2">
      <c r="B3685">
        <v>19.8</v>
      </c>
    </row>
    <row r="3686" spans="2:2">
      <c r="B3686">
        <v>81.349999999999994</v>
      </c>
    </row>
    <row r="3687" spans="2:2">
      <c r="B3687">
        <v>98.8</v>
      </c>
    </row>
    <row r="3688" spans="2:2">
      <c r="B3688">
        <v>35.799999999999997</v>
      </c>
    </row>
    <row r="3689" spans="2:2">
      <c r="B3689">
        <v>19.8</v>
      </c>
    </row>
    <row r="3690" spans="2:2">
      <c r="B3690">
        <v>19.55</v>
      </c>
    </row>
    <row r="3691" spans="2:2">
      <c r="B3691">
        <v>84.1</v>
      </c>
    </row>
    <row r="3692" spans="2:2">
      <c r="B3692">
        <v>39.9</v>
      </c>
    </row>
    <row r="3693" spans="2:2">
      <c r="B3693">
        <v>114.9</v>
      </c>
    </row>
    <row r="3694" spans="2:2">
      <c r="B3694">
        <v>106.05</v>
      </c>
    </row>
    <row r="3695" spans="2:2">
      <c r="B3695">
        <v>51.05</v>
      </c>
    </row>
    <row r="3696" spans="2:2">
      <c r="B3696">
        <v>20.95</v>
      </c>
    </row>
    <row r="3697" spans="2:2">
      <c r="B3697">
        <v>50.75</v>
      </c>
    </row>
    <row r="3698" spans="2:2">
      <c r="B3698">
        <v>35.049999999999997</v>
      </c>
    </row>
    <row r="3699" spans="2:2">
      <c r="B3699">
        <v>54.4</v>
      </c>
    </row>
    <row r="3700" spans="2:2">
      <c r="B3700">
        <v>56.1</v>
      </c>
    </row>
    <row r="3701" spans="2:2">
      <c r="B3701">
        <v>19.899999999999999</v>
      </c>
    </row>
    <row r="3702" spans="2:2">
      <c r="B3702">
        <v>90.7</v>
      </c>
    </row>
    <row r="3703" spans="2:2">
      <c r="B3703">
        <v>20.25</v>
      </c>
    </row>
    <row r="3704" spans="2:2">
      <c r="B3704">
        <v>19.95</v>
      </c>
    </row>
    <row r="3705" spans="2:2">
      <c r="B3705">
        <v>84.3</v>
      </c>
    </row>
    <row r="3706" spans="2:2">
      <c r="B3706">
        <v>100.05</v>
      </c>
    </row>
    <row r="3707" spans="2:2">
      <c r="B3707">
        <v>18.899999999999999</v>
      </c>
    </row>
    <row r="3708" spans="2:2">
      <c r="B3708">
        <v>25</v>
      </c>
    </row>
    <row r="3709" spans="2:2">
      <c r="B3709">
        <v>75.900000000000006</v>
      </c>
    </row>
    <row r="3710" spans="2:2">
      <c r="B3710">
        <v>20.5</v>
      </c>
    </row>
    <row r="3711" spans="2:2">
      <c r="B3711">
        <v>90.8</v>
      </c>
    </row>
    <row r="3712" spans="2:2">
      <c r="B3712">
        <v>35.75</v>
      </c>
    </row>
    <row r="3713" spans="2:2">
      <c r="B3713">
        <v>76</v>
      </c>
    </row>
    <row r="3714" spans="2:2">
      <c r="B3714">
        <v>50.05</v>
      </c>
    </row>
    <row r="3715" spans="2:2">
      <c r="B3715">
        <v>84.35</v>
      </c>
    </row>
    <row r="3716" spans="2:2">
      <c r="B3716">
        <v>93.5</v>
      </c>
    </row>
    <row r="3717" spans="2:2">
      <c r="B3717">
        <v>80.099999999999994</v>
      </c>
    </row>
    <row r="3718" spans="2:2">
      <c r="B3718">
        <v>64.8</v>
      </c>
    </row>
    <row r="3719" spans="2:2">
      <c r="B3719">
        <v>57.6</v>
      </c>
    </row>
    <row r="3720" spans="2:2">
      <c r="B3720">
        <v>75.900000000000006</v>
      </c>
    </row>
    <row r="3721" spans="2:2">
      <c r="B3721">
        <v>20.65</v>
      </c>
    </row>
    <row r="3722" spans="2:2">
      <c r="B3722">
        <v>19.899999999999999</v>
      </c>
    </row>
    <row r="3723" spans="2:2">
      <c r="B3723">
        <v>38.549999999999997</v>
      </c>
    </row>
    <row r="3724" spans="2:2">
      <c r="B3724">
        <v>75.849999999999994</v>
      </c>
    </row>
    <row r="3725" spans="2:2">
      <c r="B3725">
        <v>24.15</v>
      </c>
    </row>
    <row r="3726" spans="2:2">
      <c r="B3726">
        <v>94.7</v>
      </c>
    </row>
    <row r="3727" spans="2:2">
      <c r="B3727">
        <v>20.149999999999999</v>
      </c>
    </row>
    <row r="3728" spans="2:2">
      <c r="B3728">
        <v>20.05</v>
      </c>
    </row>
    <row r="3729" spans="2:2">
      <c r="B3729">
        <v>35</v>
      </c>
    </row>
    <row r="3730" spans="2:2">
      <c r="B3730">
        <v>56.35</v>
      </c>
    </row>
    <row r="3731" spans="2:2">
      <c r="B3731">
        <v>20.6</v>
      </c>
    </row>
    <row r="3732" spans="2:2">
      <c r="B3732">
        <v>110.15</v>
      </c>
    </row>
    <row r="3733" spans="2:2">
      <c r="B3733">
        <v>23.75</v>
      </c>
    </row>
    <row r="3734" spans="2:2">
      <c r="B3734">
        <v>25</v>
      </c>
    </row>
    <row r="3735" spans="2:2">
      <c r="B3735">
        <v>104.3</v>
      </c>
    </row>
    <row r="3736" spans="2:2">
      <c r="B3736">
        <v>20.05</v>
      </c>
    </row>
    <row r="3737" spans="2:2">
      <c r="B3737">
        <v>72.95</v>
      </c>
    </row>
    <row r="3738" spans="2:2">
      <c r="B3738">
        <v>79.900000000000006</v>
      </c>
    </row>
    <row r="3739" spans="2:2">
      <c r="B3739">
        <v>80.95</v>
      </c>
    </row>
    <row r="3740" spans="2:2">
      <c r="B3740">
        <v>95</v>
      </c>
    </row>
    <row r="3741" spans="2:2">
      <c r="B3741">
        <v>117.35</v>
      </c>
    </row>
    <row r="3742" spans="2:2">
      <c r="B3742">
        <v>60</v>
      </c>
    </row>
    <row r="3743" spans="2:2">
      <c r="B3743">
        <v>50.15</v>
      </c>
    </row>
    <row r="3744" spans="2:2">
      <c r="B3744">
        <v>82.5</v>
      </c>
    </row>
    <row r="3745" spans="2:2">
      <c r="B3745">
        <v>111.2</v>
      </c>
    </row>
    <row r="3746" spans="2:2">
      <c r="B3746">
        <v>45.1</v>
      </c>
    </row>
    <row r="3747" spans="2:2">
      <c r="B3747">
        <v>24.75</v>
      </c>
    </row>
    <row r="3748" spans="2:2">
      <c r="B3748">
        <v>69.099999999999994</v>
      </c>
    </row>
    <row r="3749" spans="2:2">
      <c r="B3749">
        <v>100.3</v>
      </c>
    </row>
    <row r="3750" spans="2:2">
      <c r="B3750">
        <v>20</v>
      </c>
    </row>
    <row r="3751" spans="2:2">
      <c r="B3751">
        <v>64.05</v>
      </c>
    </row>
    <row r="3752" spans="2:2">
      <c r="B3752">
        <v>87.95</v>
      </c>
    </row>
    <row r="3753" spans="2:2">
      <c r="B3753">
        <v>74.349999999999994</v>
      </c>
    </row>
    <row r="3754" spans="2:2">
      <c r="B3754">
        <v>20.100000000000001</v>
      </c>
    </row>
    <row r="3755" spans="2:2">
      <c r="B3755">
        <v>20.45</v>
      </c>
    </row>
    <row r="3756" spans="2:2">
      <c r="B3756">
        <v>114.6</v>
      </c>
    </row>
    <row r="3757" spans="2:2">
      <c r="B3757">
        <v>108.25</v>
      </c>
    </row>
    <row r="3758" spans="2:2">
      <c r="B3758">
        <v>59.1</v>
      </c>
    </row>
    <row r="3759" spans="2:2">
      <c r="B3759">
        <v>91.1</v>
      </c>
    </row>
    <row r="3760" spans="2:2">
      <c r="B3760">
        <v>19.75</v>
      </c>
    </row>
    <row r="3761" spans="2:2">
      <c r="B3761">
        <v>25.3</v>
      </c>
    </row>
    <row r="3762" spans="2:2">
      <c r="B3762">
        <v>23.9</v>
      </c>
    </row>
    <row r="3763" spans="2:2">
      <c r="B3763">
        <v>85.3</v>
      </c>
    </row>
    <row r="3764" spans="2:2">
      <c r="B3764">
        <v>19.399999999999999</v>
      </c>
    </row>
    <row r="3765" spans="2:2">
      <c r="B3765">
        <v>54.75</v>
      </c>
    </row>
    <row r="3766" spans="2:2">
      <c r="B3766">
        <v>29.15</v>
      </c>
    </row>
    <row r="3767" spans="2:2">
      <c r="B3767">
        <v>25.15</v>
      </c>
    </row>
    <row r="3768" spans="2:2">
      <c r="B3768">
        <v>46</v>
      </c>
    </row>
    <row r="3769" spans="2:2">
      <c r="B3769">
        <v>103.2</v>
      </c>
    </row>
    <row r="3770" spans="2:2">
      <c r="B3770">
        <v>69.849999999999994</v>
      </c>
    </row>
    <row r="3771" spans="2:2">
      <c r="B3771">
        <v>89.45</v>
      </c>
    </row>
    <row r="3772" spans="2:2">
      <c r="B3772">
        <v>24.7</v>
      </c>
    </row>
    <row r="3773" spans="2:2">
      <c r="B3773">
        <v>19.75</v>
      </c>
    </row>
    <row r="3774" spans="2:2">
      <c r="B3774">
        <v>105.25</v>
      </c>
    </row>
    <row r="3775" spans="2:2">
      <c r="B3775">
        <v>25.4</v>
      </c>
    </row>
    <row r="3776" spans="2:2">
      <c r="B3776">
        <v>85.9</v>
      </c>
    </row>
    <row r="3777" spans="2:2">
      <c r="B3777">
        <v>20.45</v>
      </c>
    </row>
    <row r="3778" spans="2:2">
      <c r="B3778">
        <v>19.7</v>
      </c>
    </row>
    <row r="3779" spans="2:2">
      <c r="B3779">
        <v>85.65</v>
      </c>
    </row>
    <row r="3780" spans="2:2">
      <c r="B3780">
        <v>19.899999999999999</v>
      </c>
    </row>
    <row r="3781" spans="2:2">
      <c r="B3781">
        <v>100.15</v>
      </c>
    </row>
    <row r="3782" spans="2:2">
      <c r="B3782">
        <v>103.05</v>
      </c>
    </row>
    <row r="3783" spans="2:2">
      <c r="B3783">
        <v>101.4</v>
      </c>
    </row>
    <row r="3784" spans="2:2">
      <c r="B3784">
        <v>79.650000000000006</v>
      </c>
    </row>
    <row r="3785" spans="2:2">
      <c r="B3785">
        <v>19.5</v>
      </c>
    </row>
    <row r="3786" spans="2:2">
      <c r="B3786">
        <v>19.100000000000001</v>
      </c>
    </row>
    <row r="3787" spans="2:2">
      <c r="B3787">
        <v>26.45</v>
      </c>
    </row>
    <row r="3788" spans="2:2">
      <c r="B3788">
        <v>100.7</v>
      </c>
    </row>
    <row r="3789" spans="2:2">
      <c r="B3789">
        <v>114.05</v>
      </c>
    </row>
    <row r="3790" spans="2:2">
      <c r="B3790">
        <v>19.95</v>
      </c>
    </row>
    <row r="3791" spans="2:2">
      <c r="B3791">
        <v>20.100000000000001</v>
      </c>
    </row>
    <row r="3792" spans="2:2">
      <c r="B3792">
        <v>54.85</v>
      </c>
    </row>
    <row r="3793" spans="2:2">
      <c r="B3793">
        <v>80.8</v>
      </c>
    </row>
    <row r="3794" spans="2:2">
      <c r="B3794">
        <v>20.5</v>
      </c>
    </row>
    <row r="3795" spans="2:2">
      <c r="B3795">
        <v>19.5</v>
      </c>
    </row>
    <row r="3796" spans="2:2">
      <c r="B3796">
        <v>104.35</v>
      </c>
    </row>
    <row r="3797" spans="2:2">
      <c r="B3797">
        <v>103.6</v>
      </c>
    </row>
    <row r="3798" spans="2:2">
      <c r="B3798">
        <v>25.25</v>
      </c>
    </row>
    <row r="3799" spans="2:2">
      <c r="B3799">
        <v>73.150000000000006</v>
      </c>
    </row>
    <row r="3800" spans="2:2">
      <c r="B3800">
        <v>60.85</v>
      </c>
    </row>
    <row r="3801" spans="2:2">
      <c r="B3801">
        <v>64.3</v>
      </c>
    </row>
    <row r="3802" spans="2:2">
      <c r="B3802">
        <v>58.2</v>
      </c>
    </row>
    <row r="3803" spans="2:2">
      <c r="B3803">
        <v>34.6</v>
      </c>
    </row>
    <row r="3804" spans="2:2">
      <c r="B3804">
        <v>66.05</v>
      </c>
    </row>
    <row r="3805" spans="2:2">
      <c r="B3805">
        <v>78.75</v>
      </c>
    </row>
    <row r="3806" spans="2:2">
      <c r="B3806">
        <v>108.25</v>
      </c>
    </row>
    <row r="3807" spans="2:2">
      <c r="B3807">
        <v>74.150000000000006</v>
      </c>
    </row>
    <row r="3808" spans="2:2">
      <c r="B3808">
        <v>80.599999999999994</v>
      </c>
    </row>
    <row r="3809" spans="2:2">
      <c r="B3809">
        <v>77.400000000000006</v>
      </c>
    </row>
    <row r="3810" spans="2:2">
      <c r="B3810">
        <v>50.95</v>
      </c>
    </row>
    <row r="3811" spans="2:2">
      <c r="B3811">
        <v>99.35</v>
      </c>
    </row>
    <row r="3812" spans="2:2">
      <c r="B3812">
        <v>55.2</v>
      </c>
    </row>
    <row r="3813" spans="2:2">
      <c r="B3813">
        <v>54.8</v>
      </c>
    </row>
    <row r="3814" spans="2:2">
      <c r="B3814">
        <v>24.15</v>
      </c>
    </row>
    <row r="3815" spans="2:2">
      <c r="B3815">
        <v>96.75</v>
      </c>
    </row>
    <row r="3816" spans="2:2">
      <c r="B3816">
        <v>19.399999999999999</v>
      </c>
    </row>
    <row r="3817" spans="2:2">
      <c r="B3817">
        <v>45</v>
      </c>
    </row>
    <row r="3818" spans="2:2">
      <c r="B3818">
        <v>64.2</v>
      </c>
    </row>
    <row r="3819" spans="2:2">
      <c r="B3819">
        <v>73.849999999999994</v>
      </c>
    </row>
    <row r="3820" spans="2:2">
      <c r="B3820">
        <v>84.95</v>
      </c>
    </row>
    <row r="3821" spans="2:2">
      <c r="B3821">
        <v>70.099999999999994</v>
      </c>
    </row>
    <row r="3822" spans="2:2">
      <c r="B3822">
        <v>78.75</v>
      </c>
    </row>
    <row r="3823" spans="2:2">
      <c r="B3823">
        <v>109.7</v>
      </c>
    </row>
    <row r="3824" spans="2:2">
      <c r="B3824">
        <v>90.05</v>
      </c>
    </row>
    <row r="3825" spans="2:2">
      <c r="B3825">
        <v>20.55</v>
      </c>
    </row>
    <row r="3826" spans="2:2">
      <c r="B3826">
        <v>35.6</v>
      </c>
    </row>
    <row r="3827" spans="2:2">
      <c r="B3827">
        <v>95.75</v>
      </c>
    </row>
    <row r="3828" spans="2:2">
      <c r="B3828">
        <v>19.899999999999999</v>
      </c>
    </row>
    <row r="3829" spans="2:2">
      <c r="B3829">
        <v>104.65</v>
      </c>
    </row>
    <row r="3830" spans="2:2">
      <c r="B3830">
        <v>106.35</v>
      </c>
    </row>
    <row r="3831" spans="2:2">
      <c r="B3831">
        <v>70.099999999999994</v>
      </c>
    </row>
    <row r="3832" spans="2:2">
      <c r="B3832">
        <v>86.45</v>
      </c>
    </row>
    <row r="3833" spans="2:2">
      <c r="B3833">
        <v>81.3</v>
      </c>
    </row>
    <row r="3834" spans="2:2">
      <c r="B3834">
        <v>75.25</v>
      </c>
    </row>
    <row r="3835" spans="2:2">
      <c r="B3835">
        <v>20.05</v>
      </c>
    </row>
    <row r="3836" spans="2:2">
      <c r="B3836">
        <v>20.350000000000001</v>
      </c>
    </row>
    <row r="3837" spans="2:2">
      <c r="B3837">
        <v>20.05</v>
      </c>
    </row>
    <row r="3838" spans="2:2">
      <c r="B3838">
        <v>42.4</v>
      </c>
    </row>
    <row r="3839" spans="2:2">
      <c r="B3839">
        <v>44.6</v>
      </c>
    </row>
    <row r="3840" spans="2:2">
      <c r="B3840">
        <v>39.950000000000003</v>
      </c>
    </row>
    <row r="3841" spans="2:2">
      <c r="B3841">
        <v>19.2</v>
      </c>
    </row>
    <row r="3842" spans="2:2">
      <c r="B3842">
        <v>106.2</v>
      </c>
    </row>
    <row r="3843" spans="2:2">
      <c r="B3843">
        <v>25.6</v>
      </c>
    </row>
    <row r="3844" spans="2:2">
      <c r="B3844">
        <v>103</v>
      </c>
    </row>
    <row r="3845" spans="2:2">
      <c r="B3845">
        <v>29.3</v>
      </c>
    </row>
    <row r="3846" spans="2:2">
      <c r="B3846">
        <v>96.1</v>
      </c>
    </row>
    <row r="3847" spans="2:2">
      <c r="B3847">
        <v>83.5</v>
      </c>
    </row>
    <row r="3848" spans="2:2">
      <c r="B3848">
        <v>81</v>
      </c>
    </row>
    <row r="3849" spans="2:2">
      <c r="B3849">
        <v>59.6</v>
      </c>
    </row>
    <row r="3850" spans="2:2">
      <c r="B3850">
        <v>84.85</v>
      </c>
    </row>
    <row r="3851" spans="2:2">
      <c r="B3851">
        <v>20.2</v>
      </c>
    </row>
    <row r="3852" spans="2:2">
      <c r="B3852">
        <v>75.75</v>
      </c>
    </row>
    <row r="3853" spans="2:2">
      <c r="B3853">
        <v>60.35</v>
      </c>
    </row>
    <row r="3854" spans="2:2">
      <c r="B3854">
        <v>19.649999999999999</v>
      </c>
    </row>
    <row r="3855" spans="2:2">
      <c r="B3855">
        <v>24.15</v>
      </c>
    </row>
    <row r="3856" spans="2:2">
      <c r="B3856">
        <v>92.65</v>
      </c>
    </row>
    <row r="3857" spans="2:2">
      <c r="B3857">
        <v>20.5</v>
      </c>
    </row>
    <row r="3858" spans="2:2">
      <c r="B3858">
        <v>35.5</v>
      </c>
    </row>
    <row r="3859" spans="2:2">
      <c r="B3859">
        <v>57.5</v>
      </c>
    </row>
    <row r="3860" spans="2:2">
      <c r="B3860">
        <v>113.65</v>
      </c>
    </row>
    <row r="3861" spans="2:2">
      <c r="B3861">
        <v>106.5</v>
      </c>
    </row>
    <row r="3862" spans="2:2">
      <c r="B3862">
        <v>95</v>
      </c>
    </row>
    <row r="3863" spans="2:2">
      <c r="B3863">
        <v>75.150000000000006</v>
      </c>
    </row>
    <row r="3864" spans="2:2">
      <c r="B3864">
        <v>98</v>
      </c>
    </row>
    <row r="3865" spans="2:2">
      <c r="B3865">
        <v>69.55</v>
      </c>
    </row>
    <row r="3866" spans="2:2">
      <c r="B3866">
        <v>74.05</v>
      </c>
    </row>
    <row r="3867" spans="2:2">
      <c r="B3867">
        <v>20.45</v>
      </c>
    </row>
    <row r="3868" spans="2:2">
      <c r="B3868">
        <v>24.25</v>
      </c>
    </row>
    <row r="3869" spans="2:2">
      <c r="B3869">
        <v>20.149999999999999</v>
      </c>
    </row>
    <row r="3870" spans="2:2">
      <c r="B3870">
        <v>44</v>
      </c>
    </row>
    <row r="3871" spans="2:2">
      <c r="B3871">
        <v>19.95</v>
      </c>
    </row>
    <row r="3872" spans="2:2">
      <c r="B3872">
        <v>59.65</v>
      </c>
    </row>
    <row r="3873" spans="2:2">
      <c r="B3873">
        <v>99.4</v>
      </c>
    </row>
    <row r="3874" spans="2:2">
      <c r="B3874">
        <v>101.45</v>
      </c>
    </row>
    <row r="3875" spans="2:2">
      <c r="B3875">
        <v>55</v>
      </c>
    </row>
    <row r="3876" spans="2:2">
      <c r="B3876">
        <v>19.75</v>
      </c>
    </row>
    <row r="3877" spans="2:2">
      <c r="B3877">
        <v>108.1</v>
      </c>
    </row>
    <row r="3878" spans="2:2">
      <c r="B3878">
        <v>24.45</v>
      </c>
    </row>
    <row r="3879" spans="2:2">
      <c r="B3879">
        <v>20.350000000000001</v>
      </c>
    </row>
    <row r="3880" spans="2:2">
      <c r="B3880">
        <v>19.45</v>
      </c>
    </row>
    <row r="3881" spans="2:2">
      <c r="B3881">
        <v>99</v>
      </c>
    </row>
    <row r="3882" spans="2:2">
      <c r="B3882">
        <v>113.2</v>
      </c>
    </row>
    <row r="3883" spans="2:2">
      <c r="B3883">
        <v>106</v>
      </c>
    </row>
    <row r="3884" spans="2:2">
      <c r="B3884">
        <v>24.8</v>
      </c>
    </row>
    <row r="3885" spans="2:2">
      <c r="B3885">
        <v>26</v>
      </c>
    </row>
    <row r="3886" spans="2:2">
      <c r="B3886">
        <v>111.1</v>
      </c>
    </row>
    <row r="3887" spans="2:2">
      <c r="B3887">
        <v>74.599999999999994</v>
      </c>
    </row>
    <row r="3888" spans="2:2">
      <c r="B3888">
        <v>74.95</v>
      </c>
    </row>
    <row r="3889" spans="2:2">
      <c r="B3889">
        <v>69.900000000000006</v>
      </c>
    </row>
    <row r="3890" spans="2:2">
      <c r="B3890">
        <v>47.05</v>
      </c>
    </row>
    <row r="3891" spans="2:2">
      <c r="B3891">
        <v>73.849999999999994</v>
      </c>
    </row>
    <row r="3892" spans="2:2">
      <c r="B3892">
        <v>89.55</v>
      </c>
    </row>
    <row r="3893" spans="2:2">
      <c r="B3893">
        <v>20.7</v>
      </c>
    </row>
    <row r="3894" spans="2:2">
      <c r="B3894">
        <v>55.95</v>
      </c>
    </row>
    <row r="3895" spans="2:2">
      <c r="B3895">
        <v>60.6</v>
      </c>
    </row>
    <row r="3896" spans="2:2">
      <c r="B3896">
        <v>89</v>
      </c>
    </row>
    <row r="3897" spans="2:2">
      <c r="B3897">
        <v>86.45</v>
      </c>
    </row>
    <row r="3898" spans="2:2">
      <c r="B3898">
        <v>44.4</v>
      </c>
    </row>
    <row r="3899" spans="2:2">
      <c r="B3899">
        <v>99.65</v>
      </c>
    </row>
    <row r="3900" spans="2:2">
      <c r="B3900">
        <v>110.45</v>
      </c>
    </row>
    <row r="3901" spans="2:2">
      <c r="B3901">
        <v>101.25</v>
      </c>
    </row>
    <row r="3902" spans="2:2">
      <c r="B3902">
        <v>19.600000000000001</v>
      </c>
    </row>
    <row r="3903" spans="2:2">
      <c r="B3903">
        <v>94</v>
      </c>
    </row>
    <row r="3904" spans="2:2">
      <c r="B3904">
        <v>19.8</v>
      </c>
    </row>
    <row r="3905" spans="2:2">
      <c r="B3905">
        <v>64.25</v>
      </c>
    </row>
    <row r="3906" spans="2:2">
      <c r="B3906">
        <v>56.6</v>
      </c>
    </row>
    <row r="3907" spans="2:2">
      <c r="B3907">
        <v>20</v>
      </c>
    </row>
    <row r="3908" spans="2:2">
      <c r="B3908">
        <v>107.95</v>
      </c>
    </row>
    <row r="3909" spans="2:2">
      <c r="B3909">
        <v>28.5</v>
      </c>
    </row>
    <row r="3910" spans="2:2">
      <c r="B3910">
        <v>20.95</v>
      </c>
    </row>
    <row r="3911" spans="2:2">
      <c r="B3911">
        <v>74.3</v>
      </c>
    </row>
    <row r="3912" spans="2:2">
      <c r="B3912">
        <v>19.600000000000001</v>
      </c>
    </row>
    <row r="3913" spans="2:2">
      <c r="B3913">
        <v>59.45</v>
      </c>
    </row>
    <row r="3914" spans="2:2">
      <c r="B3914">
        <v>90.7</v>
      </c>
    </row>
    <row r="3915" spans="2:2">
      <c r="B3915">
        <v>44.6</v>
      </c>
    </row>
    <row r="3916" spans="2:2">
      <c r="B3916">
        <v>24.3</v>
      </c>
    </row>
    <row r="3917" spans="2:2">
      <c r="B3917">
        <v>69.599999999999994</v>
      </c>
    </row>
    <row r="3918" spans="2:2">
      <c r="B3918">
        <v>109.45</v>
      </c>
    </row>
    <row r="3919" spans="2:2">
      <c r="B3919">
        <v>84.05</v>
      </c>
    </row>
    <row r="3920" spans="2:2">
      <c r="B3920">
        <v>111.75</v>
      </c>
    </row>
    <row r="3921" spans="2:2">
      <c r="B3921">
        <v>72.45</v>
      </c>
    </row>
    <row r="3922" spans="2:2">
      <c r="B3922">
        <v>92.15</v>
      </c>
    </row>
    <row r="3923" spans="2:2">
      <c r="B3923">
        <v>19.25</v>
      </c>
    </row>
    <row r="3924" spans="2:2">
      <c r="B3924">
        <v>109.8</v>
      </c>
    </row>
    <row r="3925" spans="2:2">
      <c r="B3925">
        <v>19.399999999999999</v>
      </c>
    </row>
    <row r="3926" spans="2:2">
      <c r="B3926">
        <v>60.05</v>
      </c>
    </row>
    <row r="3927" spans="2:2">
      <c r="B3927">
        <v>74.650000000000006</v>
      </c>
    </row>
    <row r="3928" spans="2:2">
      <c r="B3928">
        <v>20.8</v>
      </c>
    </row>
    <row r="3929" spans="2:2">
      <c r="B3929">
        <v>35.15</v>
      </c>
    </row>
    <row r="3930" spans="2:2">
      <c r="B3930">
        <v>24.45</v>
      </c>
    </row>
    <row r="3931" spans="2:2">
      <c r="B3931">
        <v>96.6</v>
      </c>
    </row>
    <row r="3932" spans="2:2">
      <c r="B3932">
        <v>99</v>
      </c>
    </row>
    <row r="3933" spans="2:2">
      <c r="B3933">
        <v>19.8</v>
      </c>
    </row>
    <row r="3934" spans="2:2">
      <c r="B3934">
        <v>25.9</v>
      </c>
    </row>
    <row r="3935" spans="2:2">
      <c r="B3935">
        <v>91.5</v>
      </c>
    </row>
    <row r="3936" spans="2:2">
      <c r="B3936">
        <v>20.85</v>
      </c>
    </row>
    <row r="3937" spans="2:2">
      <c r="B3937">
        <v>48.85</v>
      </c>
    </row>
    <row r="3938" spans="2:2">
      <c r="B3938">
        <v>81.849999999999994</v>
      </c>
    </row>
    <row r="3939" spans="2:2">
      <c r="B3939">
        <v>53.8</v>
      </c>
    </row>
    <row r="3940" spans="2:2">
      <c r="B3940">
        <v>90.4</v>
      </c>
    </row>
    <row r="3941" spans="2:2">
      <c r="B3941">
        <v>30.4</v>
      </c>
    </row>
    <row r="3942" spans="2:2">
      <c r="B3942">
        <v>60.95</v>
      </c>
    </row>
    <row r="3943" spans="2:2">
      <c r="B3943">
        <v>20.25</v>
      </c>
    </row>
    <row r="3944" spans="2:2">
      <c r="B3944">
        <v>24.55</v>
      </c>
    </row>
    <row r="3945" spans="2:2">
      <c r="B3945">
        <v>98.65</v>
      </c>
    </row>
    <row r="3946" spans="2:2">
      <c r="B3946">
        <v>104.35</v>
      </c>
    </row>
    <row r="3947" spans="2:2">
      <c r="B3947">
        <v>79.8</v>
      </c>
    </row>
    <row r="3948" spans="2:2">
      <c r="B3948">
        <v>68.05</v>
      </c>
    </row>
    <row r="3949" spans="2:2">
      <c r="B3949">
        <v>66.150000000000006</v>
      </c>
    </row>
    <row r="3950" spans="2:2">
      <c r="B3950">
        <v>19.649999999999999</v>
      </c>
    </row>
    <row r="3951" spans="2:2">
      <c r="B3951">
        <v>73.7</v>
      </c>
    </row>
    <row r="3952" spans="2:2">
      <c r="B3952">
        <v>65.900000000000006</v>
      </c>
    </row>
    <row r="3953" spans="2:2">
      <c r="B3953">
        <v>18.850000000000001</v>
      </c>
    </row>
    <row r="3954" spans="2:2">
      <c r="B3954">
        <v>110</v>
      </c>
    </row>
    <row r="3955" spans="2:2">
      <c r="B3955">
        <v>20.45</v>
      </c>
    </row>
    <row r="3956" spans="2:2">
      <c r="B3956">
        <v>25.3</v>
      </c>
    </row>
    <row r="3957" spans="2:2">
      <c r="B3957">
        <v>30.2</v>
      </c>
    </row>
    <row r="3958" spans="2:2">
      <c r="B3958">
        <v>103.8</v>
      </c>
    </row>
    <row r="3959" spans="2:2">
      <c r="B3959">
        <v>19.100000000000001</v>
      </c>
    </row>
    <row r="3960" spans="2:2">
      <c r="B3960">
        <v>83.75</v>
      </c>
    </row>
    <row r="3961" spans="2:2">
      <c r="B3961">
        <v>56.15</v>
      </c>
    </row>
    <row r="3962" spans="2:2">
      <c r="B3962">
        <v>90.05</v>
      </c>
    </row>
    <row r="3963" spans="2:2">
      <c r="B3963">
        <v>89.75</v>
      </c>
    </row>
    <row r="3964" spans="2:2">
      <c r="B3964">
        <v>19.55</v>
      </c>
    </row>
    <row r="3965" spans="2:2">
      <c r="B3965">
        <v>29.15</v>
      </c>
    </row>
    <row r="3966" spans="2:2">
      <c r="B3966">
        <v>109.25</v>
      </c>
    </row>
    <row r="3967" spans="2:2">
      <c r="B3967">
        <v>19.75</v>
      </c>
    </row>
    <row r="3968" spans="2:2">
      <c r="B3968">
        <v>50.55</v>
      </c>
    </row>
    <row r="3969" spans="2:2">
      <c r="B3969">
        <v>74.349999999999994</v>
      </c>
    </row>
    <row r="3970" spans="2:2">
      <c r="B3970">
        <v>79.349999999999994</v>
      </c>
    </row>
    <row r="3971" spans="2:2">
      <c r="B3971">
        <v>72.599999999999994</v>
      </c>
    </row>
    <row r="3972" spans="2:2">
      <c r="B3972">
        <v>79.75</v>
      </c>
    </row>
    <row r="3973" spans="2:2">
      <c r="B3973">
        <v>68.45</v>
      </c>
    </row>
    <row r="3974" spans="2:2">
      <c r="B3974">
        <v>99.9</v>
      </c>
    </row>
    <row r="3975" spans="2:2">
      <c r="B3975">
        <v>25.7</v>
      </c>
    </row>
    <row r="3976" spans="2:2">
      <c r="B3976">
        <v>89.55</v>
      </c>
    </row>
    <row r="3977" spans="2:2">
      <c r="B3977">
        <v>94.65</v>
      </c>
    </row>
    <row r="3978" spans="2:2">
      <c r="B3978">
        <v>49.8</v>
      </c>
    </row>
    <row r="3979" spans="2:2">
      <c r="B3979">
        <v>25</v>
      </c>
    </row>
    <row r="3980" spans="2:2">
      <c r="B3980">
        <v>25.25</v>
      </c>
    </row>
    <row r="3981" spans="2:2">
      <c r="B3981">
        <v>47.85</v>
      </c>
    </row>
    <row r="3982" spans="2:2">
      <c r="B3982">
        <v>21.1</v>
      </c>
    </row>
    <row r="3983" spans="2:2">
      <c r="B3983">
        <v>20.25</v>
      </c>
    </row>
    <row r="3984" spans="2:2">
      <c r="B3984">
        <v>19.850000000000001</v>
      </c>
    </row>
    <row r="3985" spans="2:2">
      <c r="B3985">
        <v>25.7</v>
      </c>
    </row>
    <row r="3986" spans="2:2">
      <c r="B3986">
        <v>79.2</v>
      </c>
    </row>
    <row r="3987" spans="2:2">
      <c r="B3987">
        <v>66.400000000000006</v>
      </c>
    </row>
    <row r="3988" spans="2:2">
      <c r="B3988">
        <v>88.65</v>
      </c>
    </row>
    <row r="3989" spans="2:2">
      <c r="B3989">
        <v>65.650000000000006</v>
      </c>
    </row>
    <row r="3990" spans="2:2">
      <c r="B3990">
        <v>49.75</v>
      </c>
    </row>
    <row r="3991" spans="2:2">
      <c r="B3991">
        <v>71.8</v>
      </c>
    </row>
    <row r="3992" spans="2:2">
      <c r="B3992">
        <v>78.75</v>
      </c>
    </row>
    <row r="3993" spans="2:2">
      <c r="B3993">
        <v>19.55</v>
      </c>
    </row>
    <row r="3994" spans="2:2">
      <c r="B3994">
        <v>20.65</v>
      </c>
    </row>
    <row r="3995" spans="2:2">
      <c r="B3995">
        <v>95.5</v>
      </c>
    </row>
    <row r="3996" spans="2:2">
      <c r="B3996">
        <v>85.05</v>
      </c>
    </row>
    <row r="3997" spans="2:2">
      <c r="B3997">
        <v>55.6</v>
      </c>
    </row>
    <row r="3998" spans="2:2">
      <c r="B3998">
        <v>105.85</v>
      </c>
    </row>
    <row r="3999" spans="2:2">
      <c r="B3999">
        <v>92.45</v>
      </c>
    </row>
    <row r="4000" spans="2:2">
      <c r="B4000">
        <v>25.7</v>
      </c>
    </row>
    <row r="4001" spans="2:2">
      <c r="B4001">
        <v>55.65</v>
      </c>
    </row>
    <row r="4002" spans="2:2">
      <c r="B4002">
        <v>29.45</v>
      </c>
    </row>
    <row r="4003" spans="2:2">
      <c r="B4003">
        <v>19.55</v>
      </c>
    </row>
    <row r="4004" spans="2:2">
      <c r="B4004">
        <v>98.05</v>
      </c>
    </row>
    <row r="4005" spans="2:2">
      <c r="B4005">
        <v>80.599999999999994</v>
      </c>
    </row>
    <row r="4006" spans="2:2">
      <c r="B4006">
        <v>109.05</v>
      </c>
    </row>
    <row r="4007" spans="2:2">
      <c r="B4007">
        <v>103.15</v>
      </c>
    </row>
    <row r="4008" spans="2:2">
      <c r="B4008">
        <v>19.7</v>
      </c>
    </row>
    <row r="4009" spans="2:2">
      <c r="B4009">
        <v>106.6</v>
      </c>
    </row>
    <row r="4010" spans="2:2">
      <c r="B4010">
        <v>73</v>
      </c>
    </row>
    <row r="4011" spans="2:2">
      <c r="B4011">
        <v>104.65</v>
      </c>
    </row>
    <row r="4012" spans="2:2">
      <c r="B4012">
        <v>108.9</v>
      </c>
    </row>
    <row r="4013" spans="2:2">
      <c r="B4013">
        <v>20.3</v>
      </c>
    </row>
    <row r="4014" spans="2:2">
      <c r="B4014">
        <v>69.900000000000006</v>
      </c>
    </row>
    <row r="4015" spans="2:2">
      <c r="B4015">
        <v>54.9</v>
      </c>
    </row>
    <row r="4016" spans="2:2">
      <c r="B4016">
        <v>20.8</v>
      </c>
    </row>
    <row r="4017" spans="2:2">
      <c r="B4017">
        <v>19.05</v>
      </c>
    </row>
    <row r="4018" spans="2:2">
      <c r="B4018">
        <v>35.450000000000003</v>
      </c>
    </row>
    <row r="4019" spans="2:2">
      <c r="B4019">
        <v>81.849999999999994</v>
      </c>
    </row>
    <row r="4020" spans="2:2">
      <c r="B4020">
        <v>99.35</v>
      </c>
    </row>
    <row r="4021" spans="2:2">
      <c r="B4021">
        <v>74.349999999999994</v>
      </c>
    </row>
    <row r="4022" spans="2:2">
      <c r="B4022">
        <v>54.15</v>
      </c>
    </row>
    <row r="4023" spans="2:2">
      <c r="B4023">
        <v>115.15</v>
      </c>
    </row>
    <row r="4024" spans="2:2">
      <c r="B4024">
        <v>91.05</v>
      </c>
    </row>
    <row r="4025" spans="2:2">
      <c r="B4025">
        <v>103.05</v>
      </c>
    </row>
    <row r="4026" spans="2:2">
      <c r="B4026">
        <v>19.899999999999999</v>
      </c>
    </row>
    <row r="4027" spans="2:2">
      <c r="B4027">
        <v>25.7</v>
      </c>
    </row>
    <row r="4028" spans="2:2">
      <c r="B4028">
        <v>99</v>
      </c>
    </row>
    <row r="4029" spans="2:2">
      <c r="B4029">
        <v>20.05</v>
      </c>
    </row>
    <row r="4030" spans="2:2">
      <c r="B4030">
        <v>34.299999999999997</v>
      </c>
    </row>
    <row r="4031" spans="2:2">
      <c r="B4031">
        <v>79.150000000000006</v>
      </c>
    </row>
    <row r="4032" spans="2:2">
      <c r="B4032">
        <v>24.3</v>
      </c>
    </row>
    <row r="4033" spans="2:2">
      <c r="B4033">
        <v>104.8</v>
      </c>
    </row>
    <row r="4034" spans="2:2">
      <c r="B4034">
        <v>20.05</v>
      </c>
    </row>
    <row r="4035" spans="2:2">
      <c r="B4035">
        <v>40.200000000000003</v>
      </c>
    </row>
    <row r="4036" spans="2:2">
      <c r="B4036">
        <v>20.75</v>
      </c>
    </row>
    <row r="4037" spans="2:2">
      <c r="B4037">
        <v>43.95</v>
      </c>
    </row>
    <row r="4038" spans="2:2">
      <c r="B4038">
        <v>26</v>
      </c>
    </row>
    <row r="4039" spans="2:2">
      <c r="B4039">
        <v>19.95</v>
      </c>
    </row>
    <row r="4040" spans="2:2">
      <c r="B4040">
        <v>59.7</v>
      </c>
    </row>
    <row r="4041" spans="2:2">
      <c r="B4041">
        <v>108.75</v>
      </c>
    </row>
    <row r="4042" spans="2:2">
      <c r="B4042">
        <v>24.9</v>
      </c>
    </row>
    <row r="4043" spans="2:2">
      <c r="B4043">
        <v>19.45</v>
      </c>
    </row>
    <row r="4044" spans="2:2">
      <c r="B4044">
        <v>44.75</v>
      </c>
    </row>
    <row r="4045" spans="2:2">
      <c r="B4045">
        <v>98.9</v>
      </c>
    </row>
    <row r="4046" spans="2:2">
      <c r="B4046">
        <v>56.3</v>
      </c>
    </row>
    <row r="4047" spans="2:2">
      <c r="B4047">
        <v>104.95</v>
      </c>
    </row>
    <row r="4048" spans="2:2">
      <c r="B4048">
        <v>79.3</v>
      </c>
    </row>
    <row r="4049" spans="2:2">
      <c r="B4049">
        <v>20.2</v>
      </c>
    </row>
    <row r="4050" spans="2:2">
      <c r="B4050">
        <v>19.899999999999999</v>
      </c>
    </row>
    <row r="4051" spans="2:2">
      <c r="B4051">
        <v>20.05</v>
      </c>
    </row>
    <row r="4052" spans="2:2">
      <c r="B4052">
        <v>34.25</v>
      </c>
    </row>
    <row r="4053" spans="2:2">
      <c r="B4053">
        <v>26.05</v>
      </c>
    </row>
    <row r="4054" spans="2:2">
      <c r="B4054">
        <v>20.100000000000001</v>
      </c>
    </row>
    <row r="4055" spans="2:2">
      <c r="B4055">
        <v>19.5</v>
      </c>
    </row>
    <row r="4056" spans="2:2">
      <c r="B4056">
        <v>20.399999999999999</v>
      </c>
    </row>
    <row r="4057" spans="2:2">
      <c r="B4057">
        <v>68.650000000000006</v>
      </c>
    </row>
    <row r="4058" spans="2:2">
      <c r="B4058">
        <v>19.600000000000001</v>
      </c>
    </row>
    <row r="4059" spans="2:2">
      <c r="B4059">
        <v>19.649999999999999</v>
      </c>
    </row>
    <row r="4060" spans="2:2">
      <c r="B4060">
        <v>56.3</v>
      </c>
    </row>
    <row r="4061" spans="2:2">
      <c r="B4061">
        <v>20.399999999999999</v>
      </c>
    </row>
    <row r="4062" spans="2:2">
      <c r="B4062">
        <v>103.65</v>
      </c>
    </row>
    <row r="4063" spans="2:2">
      <c r="B4063">
        <v>84.4</v>
      </c>
    </row>
    <row r="4064" spans="2:2">
      <c r="B4064">
        <v>55</v>
      </c>
    </row>
    <row r="4065" spans="2:2">
      <c r="B4065">
        <v>20.25</v>
      </c>
    </row>
    <row r="4066" spans="2:2">
      <c r="B4066">
        <v>25.85</v>
      </c>
    </row>
    <row r="4067" spans="2:2">
      <c r="B4067">
        <v>104.35</v>
      </c>
    </row>
    <row r="4068" spans="2:2">
      <c r="B4068">
        <v>75.55</v>
      </c>
    </row>
    <row r="4069" spans="2:2">
      <c r="B4069">
        <v>20.55</v>
      </c>
    </row>
    <row r="4070" spans="2:2">
      <c r="B4070">
        <v>30.15</v>
      </c>
    </row>
    <row r="4071" spans="2:2">
      <c r="B4071">
        <v>20.350000000000001</v>
      </c>
    </row>
    <row r="4072" spans="2:2">
      <c r="B4072">
        <v>74.599999999999994</v>
      </c>
    </row>
    <row r="4073" spans="2:2">
      <c r="B4073">
        <v>19.850000000000001</v>
      </c>
    </row>
    <row r="4074" spans="2:2">
      <c r="B4074">
        <v>19.8</v>
      </c>
    </row>
    <row r="4075" spans="2:2">
      <c r="B4075">
        <v>25.65</v>
      </c>
    </row>
    <row r="4076" spans="2:2">
      <c r="B4076">
        <v>60.65</v>
      </c>
    </row>
    <row r="4077" spans="2:2">
      <c r="B4077">
        <v>69</v>
      </c>
    </row>
    <row r="4078" spans="2:2">
      <c r="B4078">
        <v>19.350000000000001</v>
      </c>
    </row>
    <row r="4079" spans="2:2">
      <c r="B4079">
        <v>94.1</v>
      </c>
    </row>
    <row r="4080" spans="2:2">
      <c r="B4080">
        <v>19.25</v>
      </c>
    </row>
    <row r="4081" spans="2:2">
      <c r="B4081">
        <v>90.05</v>
      </c>
    </row>
    <row r="4082" spans="2:2">
      <c r="B4082">
        <v>19.399999999999999</v>
      </c>
    </row>
    <row r="4083" spans="2:2">
      <c r="B4083">
        <v>24.4</v>
      </c>
    </row>
    <row r="4084" spans="2:2">
      <c r="B4084">
        <v>78</v>
      </c>
    </row>
    <row r="4085" spans="2:2">
      <c r="B4085">
        <v>74.099999999999994</v>
      </c>
    </row>
    <row r="4086" spans="2:2">
      <c r="B4086">
        <v>19.399999999999999</v>
      </c>
    </row>
    <row r="4087" spans="2:2">
      <c r="B4087">
        <v>90.95</v>
      </c>
    </row>
    <row r="4088" spans="2:2">
      <c r="B4088">
        <v>51.1</v>
      </c>
    </row>
    <row r="4089" spans="2:2">
      <c r="B4089">
        <v>20.85</v>
      </c>
    </row>
    <row r="4090" spans="2:2">
      <c r="B4090">
        <v>20.55</v>
      </c>
    </row>
    <row r="4091" spans="2:2">
      <c r="B4091">
        <v>25.95</v>
      </c>
    </row>
    <row r="4092" spans="2:2">
      <c r="B4092">
        <v>97</v>
      </c>
    </row>
    <row r="4093" spans="2:2">
      <c r="B4093">
        <v>19.3</v>
      </c>
    </row>
    <row r="4094" spans="2:2">
      <c r="B4094">
        <v>95.7</v>
      </c>
    </row>
    <row r="4095" spans="2:2">
      <c r="B4095">
        <v>20.6</v>
      </c>
    </row>
    <row r="4096" spans="2:2">
      <c r="B4096">
        <v>20.100000000000001</v>
      </c>
    </row>
    <row r="4097" spans="2:2">
      <c r="B4097">
        <v>60.65</v>
      </c>
    </row>
    <row r="4098" spans="2:2">
      <c r="B4098">
        <v>19.2</v>
      </c>
    </row>
    <row r="4099" spans="2:2">
      <c r="B4099">
        <v>24.4</v>
      </c>
    </row>
    <row r="4100" spans="2:2">
      <c r="B4100">
        <v>20.100000000000001</v>
      </c>
    </row>
    <row r="4101" spans="2:2">
      <c r="B4101">
        <v>64.599999999999994</v>
      </c>
    </row>
    <row r="4102" spans="2:2">
      <c r="B4102">
        <v>25.05</v>
      </c>
    </row>
    <row r="4103" spans="2:2">
      <c r="B4103">
        <v>20.2</v>
      </c>
    </row>
    <row r="4104" spans="2:2">
      <c r="B4104">
        <v>90.45</v>
      </c>
    </row>
    <row r="4105" spans="2:2">
      <c r="B4105">
        <v>22.95</v>
      </c>
    </row>
    <row r="4106" spans="2:2">
      <c r="B4106">
        <v>25.05</v>
      </c>
    </row>
    <row r="4107" spans="2:2">
      <c r="B4107">
        <v>24.95</v>
      </c>
    </row>
    <row r="4108" spans="2:2">
      <c r="B4108">
        <v>80.849999999999994</v>
      </c>
    </row>
    <row r="4109" spans="2:2">
      <c r="B4109">
        <v>49.8</v>
      </c>
    </row>
    <row r="4110" spans="2:2">
      <c r="B4110">
        <v>80.7</v>
      </c>
    </row>
    <row r="4111" spans="2:2">
      <c r="B4111">
        <v>39.35</v>
      </c>
    </row>
    <row r="4112" spans="2:2">
      <c r="B4112">
        <v>79.8</v>
      </c>
    </row>
    <row r="4113" spans="2:2">
      <c r="B4113">
        <v>48.6</v>
      </c>
    </row>
    <row r="4114" spans="2:2">
      <c r="B4114">
        <v>59.8</v>
      </c>
    </row>
    <row r="4115" spans="2:2">
      <c r="B4115">
        <v>20.3</v>
      </c>
    </row>
    <row r="4116" spans="2:2">
      <c r="B4116">
        <v>25.75</v>
      </c>
    </row>
    <row r="4117" spans="2:2">
      <c r="B4117">
        <v>20.05</v>
      </c>
    </row>
    <row r="4118" spans="2:2">
      <c r="B4118">
        <v>89.15</v>
      </c>
    </row>
    <row r="4119" spans="2:2">
      <c r="B4119">
        <v>79.2</v>
      </c>
    </row>
    <row r="4120" spans="2:2">
      <c r="B4120">
        <v>54.8</v>
      </c>
    </row>
    <row r="4121" spans="2:2">
      <c r="B4121">
        <v>20.65</v>
      </c>
    </row>
    <row r="4122" spans="2:2">
      <c r="B4122">
        <v>20.75</v>
      </c>
    </row>
    <row r="4123" spans="2:2">
      <c r="B4123">
        <v>35.5</v>
      </c>
    </row>
    <row r="4124" spans="2:2">
      <c r="B4124">
        <v>50.25</v>
      </c>
    </row>
    <row r="4125" spans="2:2">
      <c r="B4125">
        <v>81.5</v>
      </c>
    </row>
    <row r="4126" spans="2:2">
      <c r="B4126">
        <v>107.65</v>
      </c>
    </row>
    <row r="4127" spans="2:2">
      <c r="B4127">
        <v>64.099999999999994</v>
      </c>
    </row>
    <row r="4128" spans="2:2">
      <c r="B4128">
        <v>19.149999999999999</v>
      </c>
    </row>
    <row r="4129" spans="2:2">
      <c r="B4129">
        <v>55.3</v>
      </c>
    </row>
    <row r="4130" spans="2:2">
      <c r="B4130">
        <v>53.65</v>
      </c>
    </row>
    <row r="4131" spans="2:2">
      <c r="B4131">
        <v>49.55</v>
      </c>
    </row>
    <row r="4132" spans="2:2">
      <c r="B4132">
        <v>101.25</v>
      </c>
    </row>
    <row r="4133" spans="2:2">
      <c r="B4133">
        <v>94.55</v>
      </c>
    </row>
    <row r="4134" spans="2:2">
      <c r="B4134">
        <v>20.5</v>
      </c>
    </row>
    <row r="4135" spans="2:2">
      <c r="B4135">
        <v>25.45</v>
      </c>
    </row>
    <row r="4136" spans="2:2">
      <c r="B4136">
        <v>76.05</v>
      </c>
    </row>
    <row r="4137" spans="2:2">
      <c r="B4137">
        <v>40.700000000000003</v>
      </c>
    </row>
    <row r="4138" spans="2:2">
      <c r="B4138">
        <v>74.349999999999994</v>
      </c>
    </row>
    <row r="4139" spans="2:2">
      <c r="B4139">
        <v>95.75</v>
      </c>
    </row>
    <row r="4140" spans="2:2">
      <c r="B4140">
        <v>55.05</v>
      </c>
    </row>
    <row r="4141" spans="2:2">
      <c r="B4141">
        <v>19.100000000000001</v>
      </c>
    </row>
    <row r="4142" spans="2:2">
      <c r="B4142">
        <v>18.95</v>
      </c>
    </row>
    <row r="4143" spans="2:2">
      <c r="B4143">
        <v>23.95</v>
      </c>
    </row>
    <row r="4144" spans="2:2">
      <c r="B4144">
        <v>80.25</v>
      </c>
    </row>
    <row r="4145" spans="2:2">
      <c r="B4145">
        <v>90.65</v>
      </c>
    </row>
    <row r="4146" spans="2:2">
      <c r="B4146">
        <v>19.649999999999999</v>
      </c>
    </row>
    <row r="4147" spans="2:2">
      <c r="B4147">
        <v>80.099999999999994</v>
      </c>
    </row>
    <row r="4148" spans="2:2">
      <c r="B4148">
        <v>20.2</v>
      </c>
    </row>
    <row r="4149" spans="2:2">
      <c r="B4149">
        <v>81.45</v>
      </c>
    </row>
    <row r="4150" spans="2:2">
      <c r="B4150">
        <v>74.849999999999994</v>
      </c>
    </row>
    <row r="4151" spans="2:2">
      <c r="B4151">
        <v>30.75</v>
      </c>
    </row>
    <row r="4152" spans="2:2">
      <c r="B4152">
        <v>80.55</v>
      </c>
    </row>
    <row r="4153" spans="2:2">
      <c r="B4153">
        <v>85.2</v>
      </c>
    </row>
    <row r="4154" spans="2:2">
      <c r="B4154">
        <v>23.6</v>
      </c>
    </row>
    <row r="4155" spans="2:2">
      <c r="B4155">
        <v>74.75</v>
      </c>
    </row>
    <row r="4156" spans="2:2">
      <c r="B4156">
        <v>20.65</v>
      </c>
    </row>
    <row r="4157" spans="2:2">
      <c r="B4157">
        <v>81.05</v>
      </c>
    </row>
    <row r="4158" spans="2:2">
      <c r="B4158">
        <v>70.7</v>
      </c>
    </row>
    <row r="4159" spans="2:2">
      <c r="B4159">
        <v>61.95</v>
      </c>
    </row>
    <row r="4160" spans="2:2">
      <c r="B4160">
        <v>53.8</v>
      </c>
    </row>
    <row r="4161" spans="2:2">
      <c r="B4161">
        <v>106.65</v>
      </c>
    </row>
    <row r="4162" spans="2:2">
      <c r="B4162">
        <v>103.3</v>
      </c>
    </row>
    <row r="4163" spans="2:2">
      <c r="B4163">
        <v>95.2</v>
      </c>
    </row>
    <row r="4164" spans="2:2">
      <c r="B4164">
        <v>33.6</v>
      </c>
    </row>
    <row r="4165" spans="2:2">
      <c r="B4165">
        <v>25.55</v>
      </c>
    </row>
    <row r="4166" spans="2:2">
      <c r="B4166">
        <v>19.649999999999999</v>
      </c>
    </row>
    <row r="4167" spans="2:2">
      <c r="B4167">
        <v>19.8</v>
      </c>
    </row>
    <row r="4168" spans="2:2">
      <c r="B4168">
        <v>88.9</v>
      </c>
    </row>
    <row r="4169" spans="2:2">
      <c r="B4169">
        <v>107.75</v>
      </c>
    </row>
    <row r="4170" spans="2:2">
      <c r="B4170">
        <v>80.05</v>
      </c>
    </row>
    <row r="4171" spans="2:2">
      <c r="B4171">
        <v>54.15</v>
      </c>
    </row>
    <row r="4172" spans="2:2">
      <c r="B4172">
        <v>44.85</v>
      </c>
    </row>
    <row r="4173" spans="2:2">
      <c r="B4173">
        <v>69.05</v>
      </c>
    </row>
    <row r="4174" spans="2:2">
      <c r="B4174">
        <v>45.55</v>
      </c>
    </row>
    <row r="4175" spans="2:2">
      <c r="B4175">
        <v>75.2</v>
      </c>
    </row>
    <row r="4176" spans="2:2">
      <c r="B4176">
        <v>20.5</v>
      </c>
    </row>
    <row r="4177" spans="2:2">
      <c r="B4177">
        <v>98.65</v>
      </c>
    </row>
    <row r="4178" spans="2:2">
      <c r="B4178">
        <v>87.35</v>
      </c>
    </row>
    <row r="4179" spans="2:2">
      <c r="B4179">
        <v>20.45</v>
      </c>
    </row>
    <row r="4180" spans="2:2">
      <c r="B4180">
        <v>71.099999999999994</v>
      </c>
    </row>
    <row r="4181" spans="2:2">
      <c r="B4181">
        <v>80.400000000000006</v>
      </c>
    </row>
    <row r="4182" spans="2:2">
      <c r="B4182">
        <v>94.95</v>
      </c>
    </row>
    <row r="4183" spans="2:2">
      <c r="B4183">
        <v>18.8</v>
      </c>
    </row>
    <row r="4184" spans="2:2">
      <c r="B4184">
        <v>20.100000000000001</v>
      </c>
    </row>
    <row r="4185" spans="2:2">
      <c r="B4185">
        <v>53.75</v>
      </c>
    </row>
    <row r="4186" spans="2:2">
      <c r="B4186">
        <v>25.25</v>
      </c>
    </row>
    <row r="4187" spans="2:2">
      <c r="B4187">
        <v>19</v>
      </c>
    </row>
    <row r="4188" spans="2:2">
      <c r="B4188">
        <v>51.35</v>
      </c>
    </row>
    <row r="4189" spans="2:2">
      <c r="B4189">
        <v>103.9</v>
      </c>
    </row>
    <row r="4190" spans="2:2">
      <c r="B4190">
        <v>89.25</v>
      </c>
    </row>
    <row r="4191" spans="2:2">
      <c r="B4191">
        <v>19.649999999999999</v>
      </c>
    </row>
    <row r="4192" spans="2:2">
      <c r="B4192">
        <v>85.3</v>
      </c>
    </row>
    <row r="4193" spans="2:2">
      <c r="B4193">
        <v>80.95</v>
      </c>
    </row>
    <row r="4194" spans="2:2">
      <c r="B4194">
        <v>86.75</v>
      </c>
    </row>
    <row r="4195" spans="2:2">
      <c r="B4195">
        <v>44</v>
      </c>
    </row>
    <row r="4196" spans="2:2">
      <c r="B4196">
        <v>19.75</v>
      </c>
    </row>
    <row r="4197" spans="2:2">
      <c r="B4197">
        <v>20.05</v>
      </c>
    </row>
    <row r="4198" spans="2:2">
      <c r="B4198">
        <v>19.899999999999999</v>
      </c>
    </row>
    <row r="4199" spans="2:2">
      <c r="B4199">
        <v>79.099999999999994</v>
      </c>
    </row>
    <row r="4200" spans="2:2">
      <c r="B4200">
        <v>64.849999999999994</v>
      </c>
    </row>
    <row r="4201" spans="2:2">
      <c r="B4201">
        <v>19.55</v>
      </c>
    </row>
    <row r="4202" spans="2:2">
      <c r="B4202">
        <v>20.149999999999999</v>
      </c>
    </row>
    <row r="4203" spans="2:2">
      <c r="B4203">
        <v>102.6</v>
      </c>
    </row>
    <row r="4204" spans="2:2">
      <c r="B4204">
        <v>20.9</v>
      </c>
    </row>
    <row r="4205" spans="2:2">
      <c r="B4205">
        <v>68.900000000000006</v>
      </c>
    </row>
    <row r="4206" spans="2:2">
      <c r="B4206">
        <v>20.149999999999999</v>
      </c>
    </row>
    <row r="4207" spans="2:2">
      <c r="B4207">
        <v>50.55</v>
      </c>
    </row>
    <row r="4208" spans="2:2">
      <c r="B4208">
        <v>19.899999999999999</v>
      </c>
    </row>
    <row r="4209" spans="2:2">
      <c r="B4209">
        <v>104.45</v>
      </c>
    </row>
    <row r="4210" spans="2:2">
      <c r="B4210">
        <v>93</v>
      </c>
    </row>
    <row r="4211" spans="2:2">
      <c r="B4211">
        <v>21.2</v>
      </c>
    </row>
    <row r="4212" spans="2:2">
      <c r="B4212">
        <v>74</v>
      </c>
    </row>
    <row r="4213" spans="2:2">
      <c r="B4213">
        <v>64.5</v>
      </c>
    </row>
    <row r="4214" spans="2:2">
      <c r="B4214">
        <v>50.3</v>
      </c>
    </row>
    <row r="4215" spans="2:2">
      <c r="B4215">
        <v>23.8</v>
      </c>
    </row>
    <row r="4216" spans="2:2">
      <c r="B4216">
        <v>104.75</v>
      </c>
    </row>
    <row r="4217" spans="2:2">
      <c r="B4217">
        <v>20.75</v>
      </c>
    </row>
    <row r="4218" spans="2:2">
      <c r="B4218">
        <v>70.150000000000006</v>
      </c>
    </row>
    <row r="4219" spans="2:2">
      <c r="B4219">
        <v>45.8</v>
      </c>
    </row>
    <row r="4220" spans="2:2">
      <c r="B4220">
        <v>19.100000000000001</v>
      </c>
    </row>
    <row r="4221" spans="2:2">
      <c r="B4221">
        <v>20.100000000000001</v>
      </c>
    </row>
    <row r="4222" spans="2:2">
      <c r="B4222">
        <v>23.3</v>
      </c>
    </row>
    <row r="4223" spans="2:2">
      <c r="B4223">
        <v>86.4</v>
      </c>
    </row>
    <row r="4224" spans="2:2">
      <c r="B4224">
        <v>19.7</v>
      </c>
    </row>
    <row r="4225" spans="2:2">
      <c r="B4225">
        <v>44.75</v>
      </c>
    </row>
    <row r="4226" spans="2:2">
      <c r="B4226">
        <v>40.549999999999997</v>
      </c>
    </row>
    <row r="4227" spans="2:2">
      <c r="B4227">
        <v>24.35</v>
      </c>
    </row>
    <row r="4228" spans="2:2">
      <c r="B4228">
        <v>25.3</v>
      </c>
    </row>
    <row r="4229" spans="2:2">
      <c r="B4229">
        <v>19.7</v>
      </c>
    </row>
    <row r="4230" spans="2:2">
      <c r="B4230">
        <v>20.5</v>
      </c>
    </row>
    <row r="4231" spans="2:2">
      <c r="B4231">
        <v>68.95</v>
      </c>
    </row>
    <row r="4232" spans="2:2">
      <c r="B4232">
        <v>20.05</v>
      </c>
    </row>
    <row r="4233" spans="2:2">
      <c r="B4233">
        <v>43.8</v>
      </c>
    </row>
    <row r="4234" spans="2:2">
      <c r="B4234">
        <v>19.55</v>
      </c>
    </row>
    <row r="4235" spans="2:2">
      <c r="B4235">
        <v>19.8</v>
      </c>
    </row>
    <row r="4236" spans="2:2">
      <c r="B4236">
        <v>40.549999999999997</v>
      </c>
    </row>
    <row r="4237" spans="2:2">
      <c r="B4237">
        <v>75.650000000000006</v>
      </c>
    </row>
    <row r="4238" spans="2:2">
      <c r="B4238">
        <v>80.05</v>
      </c>
    </row>
    <row r="4239" spans="2:2">
      <c r="B4239">
        <v>105.25</v>
      </c>
    </row>
    <row r="4240" spans="2:2">
      <c r="B4240">
        <v>19.8</v>
      </c>
    </row>
    <row r="4241" spans="2:2">
      <c r="B4241">
        <v>86.15</v>
      </c>
    </row>
    <row r="4242" spans="2:2">
      <c r="B4242">
        <v>19.7</v>
      </c>
    </row>
    <row r="4243" spans="2:2">
      <c r="B4243">
        <v>20.3</v>
      </c>
    </row>
    <row r="4244" spans="2:2">
      <c r="B4244">
        <v>19.350000000000001</v>
      </c>
    </row>
    <row r="4245" spans="2:2">
      <c r="B4245">
        <v>99.9</v>
      </c>
    </row>
    <row r="4246" spans="2:2">
      <c r="B4246">
        <v>105.95</v>
      </c>
    </row>
    <row r="4247" spans="2:2">
      <c r="B4247">
        <v>68.3</v>
      </c>
    </row>
    <row r="4248" spans="2:2">
      <c r="B4248">
        <v>19.350000000000001</v>
      </c>
    </row>
    <row r="4249" spans="2:2">
      <c r="B4249">
        <v>24.7</v>
      </c>
    </row>
    <row r="4250" spans="2:2">
      <c r="B4250">
        <v>69.650000000000006</v>
      </c>
    </row>
    <row r="4251" spans="2:2">
      <c r="B4251">
        <v>111.15</v>
      </c>
    </row>
    <row r="4252" spans="2:2">
      <c r="B4252">
        <v>35.75</v>
      </c>
    </row>
    <row r="4253" spans="2:2">
      <c r="B4253">
        <v>19.3</v>
      </c>
    </row>
    <row r="4254" spans="2:2">
      <c r="B4254">
        <v>25.25</v>
      </c>
    </row>
    <row r="4255" spans="2:2">
      <c r="B4255">
        <v>91.45</v>
      </c>
    </row>
    <row r="4256" spans="2:2">
      <c r="B4256">
        <v>70.75</v>
      </c>
    </row>
    <row r="4257" spans="2:2">
      <c r="B4257">
        <v>71</v>
      </c>
    </row>
    <row r="4258" spans="2:2">
      <c r="B4258">
        <v>88.4</v>
      </c>
    </row>
    <row r="4259" spans="2:2">
      <c r="B4259">
        <v>24.05</v>
      </c>
    </row>
    <row r="4260" spans="2:2">
      <c r="B4260">
        <v>19.75</v>
      </c>
    </row>
    <row r="4261" spans="2:2">
      <c r="B4261">
        <v>70.349999999999994</v>
      </c>
    </row>
    <row r="4262" spans="2:2">
      <c r="B4262">
        <v>105.15</v>
      </c>
    </row>
    <row r="4263" spans="2:2">
      <c r="B4263">
        <v>100.45</v>
      </c>
    </row>
    <row r="4264" spans="2:2">
      <c r="B4264">
        <v>20.05</v>
      </c>
    </row>
    <row r="4265" spans="2:2">
      <c r="B4265">
        <v>102.6</v>
      </c>
    </row>
    <row r="4266" spans="2:2">
      <c r="B4266">
        <v>54.4</v>
      </c>
    </row>
    <row r="4267" spans="2:2">
      <c r="B4267">
        <v>24.25</v>
      </c>
    </row>
    <row r="4268" spans="2:2">
      <c r="B4268">
        <v>19.600000000000001</v>
      </c>
    </row>
    <row r="4269" spans="2:2">
      <c r="B4269">
        <v>84.2</v>
      </c>
    </row>
    <row r="4270" spans="2:2">
      <c r="B4270">
        <v>59</v>
      </c>
    </row>
    <row r="4271" spans="2:2">
      <c r="B4271">
        <v>19.600000000000001</v>
      </c>
    </row>
    <row r="4272" spans="2:2">
      <c r="B4272">
        <v>85.7</v>
      </c>
    </row>
    <row r="4273" spans="2:2">
      <c r="B4273">
        <v>50.3</v>
      </c>
    </row>
    <row r="4274" spans="2:2">
      <c r="B4274">
        <v>24.3</v>
      </c>
    </row>
    <row r="4275" spans="2:2">
      <c r="B4275">
        <v>75.349999999999994</v>
      </c>
    </row>
    <row r="4276" spans="2:2">
      <c r="B4276">
        <v>100.3</v>
      </c>
    </row>
    <row r="4277" spans="2:2">
      <c r="B4277">
        <v>20.350000000000001</v>
      </c>
    </row>
    <row r="4278" spans="2:2">
      <c r="B4278">
        <v>19.75</v>
      </c>
    </row>
    <row r="4279" spans="2:2">
      <c r="B4279">
        <v>19.5</v>
      </c>
    </row>
    <row r="4280" spans="2:2">
      <c r="B4280">
        <v>51.1</v>
      </c>
    </row>
    <row r="4281" spans="2:2">
      <c r="B4281">
        <v>19.75</v>
      </c>
    </row>
    <row r="4282" spans="2:2">
      <c r="B4282">
        <v>69.8</v>
      </c>
    </row>
    <row r="4283" spans="2:2">
      <c r="B4283">
        <v>92.15</v>
      </c>
    </row>
    <row r="4284" spans="2:2">
      <c r="B4284">
        <v>80.650000000000006</v>
      </c>
    </row>
    <row r="4285" spans="2:2">
      <c r="B4285">
        <v>84.2</v>
      </c>
    </row>
    <row r="4286" spans="2:2">
      <c r="B4286">
        <v>20.2</v>
      </c>
    </row>
    <row r="4287" spans="2:2">
      <c r="B4287">
        <v>35.9</v>
      </c>
    </row>
    <row r="4288" spans="2:2">
      <c r="B4288">
        <v>100.5</v>
      </c>
    </row>
    <row r="4289" spans="2:2">
      <c r="B4289">
        <v>99.05</v>
      </c>
    </row>
    <row r="4290" spans="2:2">
      <c r="B4290">
        <v>20</v>
      </c>
    </row>
    <row r="4291" spans="2:2">
      <c r="B4291">
        <v>19.649999999999999</v>
      </c>
    </row>
    <row r="4292" spans="2:2">
      <c r="B4292">
        <v>70.2</v>
      </c>
    </row>
    <row r="4293" spans="2:2">
      <c r="B4293">
        <v>19.600000000000001</v>
      </c>
    </row>
    <row r="4294" spans="2:2">
      <c r="B4294">
        <v>20.2</v>
      </c>
    </row>
    <row r="4295" spans="2:2">
      <c r="B4295">
        <v>103.2</v>
      </c>
    </row>
    <row r="4296" spans="2:2">
      <c r="B4296">
        <v>19.649999999999999</v>
      </c>
    </row>
    <row r="4297" spans="2:2">
      <c r="B4297">
        <v>84.4</v>
      </c>
    </row>
    <row r="4298" spans="2:2">
      <c r="B4298">
        <v>54.65</v>
      </c>
    </row>
    <row r="4299" spans="2:2">
      <c r="B4299">
        <v>20.2</v>
      </c>
    </row>
    <row r="4300" spans="2:2">
      <c r="B4300">
        <v>105.35</v>
      </c>
    </row>
    <row r="4301" spans="2:2">
      <c r="B4301">
        <v>50.05</v>
      </c>
    </row>
    <row r="4302" spans="2:2">
      <c r="B4302">
        <v>75.55</v>
      </c>
    </row>
    <row r="4303" spans="2:2">
      <c r="B4303">
        <v>100.05</v>
      </c>
    </row>
    <row r="4304" spans="2:2">
      <c r="B4304">
        <v>95.7</v>
      </c>
    </row>
    <row r="4305" spans="2:2">
      <c r="B4305">
        <v>100.65</v>
      </c>
    </row>
    <row r="4306" spans="2:2">
      <c r="B4306">
        <v>19.45</v>
      </c>
    </row>
    <row r="4307" spans="2:2">
      <c r="B4307">
        <v>79.3</v>
      </c>
    </row>
    <row r="4308" spans="2:2">
      <c r="B4308">
        <v>51.1</v>
      </c>
    </row>
    <row r="4309" spans="2:2">
      <c r="B4309">
        <v>19.55</v>
      </c>
    </row>
    <row r="4310" spans="2:2">
      <c r="B4310">
        <v>91.35</v>
      </c>
    </row>
    <row r="4311" spans="2:2">
      <c r="B4311">
        <v>102.05</v>
      </c>
    </row>
    <row r="4312" spans="2:2">
      <c r="B4312">
        <v>83.85</v>
      </c>
    </row>
    <row r="4313" spans="2:2">
      <c r="B4313">
        <v>69.45</v>
      </c>
    </row>
    <row r="4314" spans="2:2">
      <c r="B4314">
        <v>106.35</v>
      </c>
    </row>
    <row r="4315" spans="2:2">
      <c r="B4315">
        <v>19.600000000000001</v>
      </c>
    </row>
    <row r="4316" spans="2:2">
      <c r="B4316">
        <v>95.5</v>
      </c>
    </row>
    <row r="4317" spans="2:2">
      <c r="B4317">
        <v>20.5</v>
      </c>
    </row>
    <row r="4318" spans="2:2">
      <c r="B4318">
        <v>74.599999999999994</v>
      </c>
    </row>
    <row r="4319" spans="2:2">
      <c r="B4319">
        <v>24.4</v>
      </c>
    </row>
    <row r="4320" spans="2:2">
      <c r="B4320">
        <v>55.55</v>
      </c>
    </row>
    <row r="4321" spans="2:2">
      <c r="B4321">
        <v>19.649999999999999</v>
      </c>
    </row>
    <row r="4322" spans="2:2">
      <c r="B4322">
        <v>89.95</v>
      </c>
    </row>
    <row r="4323" spans="2:2">
      <c r="B4323">
        <v>46.4</v>
      </c>
    </row>
    <row r="4324" spans="2:2">
      <c r="B4324">
        <v>19.600000000000001</v>
      </c>
    </row>
    <row r="4325" spans="2:2">
      <c r="B4325">
        <v>24.75</v>
      </c>
    </row>
    <row r="4326" spans="2:2">
      <c r="B4326">
        <v>20.05</v>
      </c>
    </row>
    <row r="4327" spans="2:2">
      <c r="B4327">
        <v>61.1</v>
      </c>
    </row>
    <row r="4328" spans="2:2">
      <c r="B4328">
        <v>89.85</v>
      </c>
    </row>
    <row r="4329" spans="2:2">
      <c r="B4329">
        <v>25.65</v>
      </c>
    </row>
    <row r="4330" spans="2:2">
      <c r="B4330">
        <v>62.8</v>
      </c>
    </row>
    <row r="4331" spans="2:2">
      <c r="B4331">
        <v>19.8</v>
      </c>
    </row>
    <row r="4332" spans="2:2">
      <c r="B4332">
        <v>85.7</v>
      </c>
    </row>
    <row r="4333" spans="2:2">
      <c r="B4333">
        <v>19.600000000000001</v>
      </c>
    </row>
    <row r="4334" spans="2:2">
      <c r="B4334">
        <v>19.55</v>
      </c>
    </row>
    <row r="4335" spans="2:2">
      <c r="B4335">
        <v>20.3</v>
      </c>
    </row>
    <row r="4336" spans="2:2">
      <c r="B4336">
        <v>19.95</v>
      </c>
    </row>
    <row r="4337" spans="2:2">
      <c r="B4337">
        <v>115.25</v>
      </c>
    </row>
    <row r="4338" spans="2:2">
      <c r="B4338">
        <v>94.65</v>
      </c>
    </row>
    <row r="4339" spans="2:2">
      <c r="B4339">
        <v>19.350000000000001</v>
      </c>
    </row>
    <row r="4340" spans="2:2">
      <c r="B4340">
        <v>92.85</v>
      </c>
    </row>
    <row r="4341" spans="2:2">
      <c r="B4341">
        <v>60</v>
      </c>
    </row>
    <row r="4342" spans="2:2">
      <c r="B4342">
        <v>70.849999999999994</v>
      </c>
    </row>
    <row r="4343" spans="2:2">
      <c r="B4343">
        <v>104.45</v>
      </c>
    </row>
    <row r="4344" spans="2:2">
      <c r="B4344">
        <v>20.149999999999999</v>
      </c>
    </row>
    <row r="4345" spans="2:2">
      <c r="B4345">
        <v>59.85</v>
      </c>
    </row>
    <row r="4346" spans="2:2">
      <c r="B4346">
        <v>70.45</v>
      </c>
    </row>
    <row r="4347" spans="2:2">
      <c r="B4347">
        <v>19.45</v>
      </c>
    </row>
    <row r="4348" spans="2:2">
      <c r="B4348">
        <v>21.1</v>
      </c>
    </row>
    <row r="4349" spans="2:2">
      <c r="B4349">
        <v>20.25</v>
      </c>
    </row>
    <row r="4350" spans="2:2">
      <c r="B4350">
        <v>96.65</v>
      </c>
    </row>
    <row r="4351" spans="2:2">
      <c r="B4351">
        <v>19.600000000000001</v>
      </c>
    </row>
    <row r="4352" spans="2:2">
      <c r="B4352">
        <v>80.55</v>
      </c>
    </row>
    <row r="4353" spans="2:2">
      <c r="B4353">
        <v>25.5</v>
      </c>
    </row>
    <row r="4354" spans="2:2">
      <c r="B4354">
        <v>45.25</v>
      </c>
    </row>
    <row r="4355" spans="2:2">
      <c r="B4355">
        <v>75.8</v>
      </c>
    </row>
    <row r="4356" spans="2:2">
      <c r="B4356">
        <v>59.8</v>
      </c>
    </row>
    <row r="4357" spans="2:2">
      <c r="B4357">
        <v>53.4</v>
      </c>
    </row>
    <row r="4358" spans="2:2">
      <c r="B4358">
        <v>100.55</v>
      </c>
    </row>
    <row r="4359" spans="2:2">
      <c r="B4359">
        <v>100.8</v>
      </c>
    </row>
    <row r="4360" spans="2:2">
      <c r="B4360">
        <v>76.05</v>
      </c>
    </row>
    <row r="4361" spans="2:2">
      <c r="B4361">
        <v>71.7</v>
      </c>
    </row>
    <row r="4362" spans="2:2">
      <c r="B4362">
        <v>101.1</v>
      </c>
    </row>
    <row r="4363" spans="2:2">
      <c r="B4363">
        <v>20.350000000000001</v>
      </c>
    </row>
    <row r="4364" spans="2:2">
      <c r="B4364">
        <v>45.25</v>
      </c>
    </row>
    <row r="4365" spans="2:2">
      <c r="B4365">
        <v>19.149999999999999</v>
      </c>
    </row>
    <row r="4366" spans="2:2">
      <c r="B4366">
        <v>56.2</v>
      </c>
    </row>
    <row r="4367" spans="2:2">
      <c r="B4367">
        <v>76.849999999999994</v>
      </c>
    </row>
    <row r="4368" spans="2:2">
      <c r="B4368">
        <v>90.55</v>
      </c>
    </row>
    <row r="4369" spans="2:2">
      <c r="B4369">
        <v>20.149999999999999</v>
      </c>
    </row>
    <row r="4370" spans="2:2">
      <c r="B4370">
        <v>20.25</v>
      </c>
    </row>
    <row r="4371" spans="2:2">
      <c r="B4371">
        <v>20.65</v>
      </c>
    </row>
    <row r="4372" spans="2:2">
      <c r="B4372">
        <v>76.349999999999994</v>
      </c>
    </row>
    <row r="4373" spans="2:2">
      <c r="B4373">
        <v>96.2</v>
      </c>
    </row>
    <row r="4374" spans="2:2">
      <c r="B4374">
        <v>90.95</v>
      </c>
    </row>
    <row r="4375" spans="2:2">
      <c r="B4375">
        <v>19.149999999999999</v>
      </c>
    </row>
    <row r="4376" spans="2:2">
      <c r="B4376">
        <v>20.350000000000001</v>
      </c>
    </row>
    <row r="4377" spans="2:2">
      <c r="B4377">
        <v>49.5</v>
      </c>
    </row>
    <row r="4378" spans="2:2">
      <c r="B4378">
        <v>20.05</v>
      </c>
    </row>
    <row r="4379" spans="2:2">
      <c r="B4379">
        <v>19.850000000000001</v>
      </c>
    </row>
    <row r="4380" spans="2:2">
      <c r="B4380">
        <v>51.6</v>
      </c>
    </row>
    <row r="4381" spans="2:2">
      <c r="B4381">
        <v>90.05</v>
      </c>
    </row>
    <row r="4382" spans="2:2">
      <c r="B4382">
        <v>104.95</v>
      </c>
    </row>
    <row r="4383" spans="2:2">
      <c r="B4383">
        <v>19.399999999999999</v>
      </c>
    </row>
    <row r="4384" spans="2:2">
      <c r="B4384">
        <v>71.400000000000006</v>
      </c>
    </row>
    <row r="4385" spans="2:2">
      <c r="B4385">
        <v>19</v>
      </c>
    </row>
    <row r="4386" spans="2:2">
      <c r="B4386">
        <v>31.2</v>
      </c>
    </row>
    <row r="4387" spans="2:2">
      <c r="B4387">
        <v>24.45</v>
      </c>
    </row>
    <row r="4388" spans="2:2">
      <c r="B4388">
        <v>19.45</v>
      </c>
    </row>
    <row r="4389" spans="2:2">
      <c r="B4389">
        <v>24.85</v>
      </c>
    </row>
    <row r="4390" spans="2:2">
      <c r="B4390">
        <v>49.9</v>
      </c>
    </row>
    <row r="4391" spans="2:2">
      <c r="B4391">
        <v>19.850000000000001</v>
      </c>
    </row>
    <row r="4392" spans="2:2">
      <c r="B4392">
        <v>19.850000000000001</v>
      </c>
    </row>
    <row r="4393" spans="2:2">
      <c r="B4393">
        <v>73.7</v>
      </c>
    </row>
    <row r="4394" spans="2:2">
      <c r="B4394">
        <v>45.2</v>
      </c>
    </row>
    <row r="4395" spans="2:2">
      <c r="B4395">
        <v>86.45</v>
      </c>
    </row>
    <row r="4396" spans="2:2">
      <c r="B4396">
        <v>24.75</v>
      </c>
    </row>
    <row r="4397" spans="2:2">
      <c r="B4397">
        <v>54.3</v>
      </c>
    </row>
    <row r="4398" spans="2:2">
      <c r="B4398">
        <v>25.25</v>
      </c>
    </row>
    <row r="4399" spans="2:2">
      <c r="B4399">
        <v>98.35</v>
      </c>
    </row>
    <row r="4400" spans="2:2">
      <c r="B4400">
        <v>94.95</v>
      </c>
    </row>
    <row r="4401" spans="2:2">
      <c r="B4401">
        <v>96.6</v>
      </c>
    </row>
    <row r="4402" spans="2:2">
      <c r="B4402">
        <v>71.099999999999994</v>
      </c>
    </row>
    <row r="4403" spans="2:2">
      <c r="B4403">
        <v>105.9</v>
      </c>
    </row>
    <row r="4404" spans="2:2">
      <c r="B4404">
        <v>20.05</v>
      </c>
    </row>
    <row r="4405" spans="2:2">
      <c r="B4405">
        <v>69.849999999999994</v>
      </c>
    </row>
    <row r="4406" spans="2:2">
      <c r="B4406">
        <v>74.650000000000006</v>
      </c>
    </row>
    <row r="4407" spans="2:2">
      <c r="B4407">
        <v>20.350000000000001</v>
      </c>
    </row>
    <row r="4408" spans="2:2">
      <c r="B4408">
        <v>20.45</v>
      </c>
    </row>
    <row r="4409" spans="2:2">
      <c r="B4409">
        <v>29.15</v>
      </c>
    </row>
    <row r="4410" spans="2:2">
      <c r="B4410">
        <v>74.75</v>
      </c>
    </row>
    <row r="4411" spans="2:2">
      <c r="B4411">
        <v>20.350000000000001</v>
      </c>
    </row>
    <row r="4412" spans="2:2">
      <c r="B4412">
        <v>19.850000000000001</v>
      </c>
    </row>
    <row r="4413" spans="2:2">
      <c r="B4413">
        <v>75.650000000000006</v>
      </c>
    </row>
    <row r="4414" spans="2:2">
      <c r="B4414">
        <v>20.350000000000001</v>
      </c>
    </row>
    <row r="4415" spans="2:2">
      <c r="B4415">
        <v>20.65</v>
      </c>
    </row>
    <row r="4416" spans="2:2">
      <c r="B4416">
        <v>20.7</v>
      </c>
    </row>
    <row r="4417" spans="2:2">
      <c r="B4417">
        <v>53.45</v>
      </c>
    </row>
    <row r="4418" spans="2:2">
      <c r="B4418">
        <v>98.85</v>
      </c>
    </row>
    <row r="4419" spans="2:2">
      <c r="B4419">
        <v>76.2</v>
      </c>
    </row>
    <row r="4420" spans="2:2">
      <c r="B4420">
        <v>24.9</v>
      </c>
    </row>
    <row r="4421" spans="2:2">
      <c r="B4421">
        <v>24.55</v>
      </c>
    </row>
    <row r="4422" spans="2:2">
      <c r="B4422">
        <v>95.4</v>
      </c>
    </row>
    <row r="4423" spans="2:2">
      <c r="B4423">
        <v>95.7</v>
      </c>
    </row>
    <row r="4424" spans="2:2">
      <c r="B4424">
        <v>19.399999999999999</v>
      </c>
    </row>
    <row r="4425" spans="2:2">
      <c r="B4425">
        <v>55.55</v>
      </c>
    </row>
    <row r="4426" spans="2:2">
      <c r="B4426">
        <v>89.55</v>
      </c>
    </row>
    <row r="4427" spans="2:2">
      <c r="B4427">
        <v>20.55</v>
      </c>
    </row>
    <row r="4428" spans="2:2">
      <c r="B4428">
        <v>86.2</v>
      </c>
    </row>
    <row r="4429" spans="2:2">
      <c r="B4429">
        <v>106.5</v>
      </c>
    </row>
    <row r="4430" spans="2:2">
      <c r="B4430">
        <v>19.75</v>
      </c>
    </row>
    <row r="4431" spans="2:2">
      <c r="B4431">
        <v>19.149999999999999</v>
      </c>
    </row>
    <row r="4432" spans="2:2">
      <c r="B4432">
        <v>45.9</v>
      </c>
    </row>
    <row r="4433" spans="2:2">
      <c r="B4433">
        <v>91.25</v>
      </c>
    </row>
    <row r="4434" spans="2:2">
      <c r="B4434">
        <v>19.350000000000001</v>
      </c>
    </row>
    <row r="4435" spans="2:2">
      <c r="B4435">
        <v>20.25</v>
      </c>
    </row>
    <row r="4436" spans="2:2">
      <c r="B4436">
        <v>19.45</v>
      </c>
    </row>
    <row r="4437" spans="2:2">
      <c r="B4437">
        <v>80.150000000000006</v>
      </c>
    </row>
    <row r="4438" spans="2:2">
      <c r="B4438">
        <v>54.65</v>
      </c>
    </row>
    <row r="4439" spans="2:2">
      <c r="B4439">
        <v>98.8</v>
      </c>
    </row>
    <row r="4440" spans="2:2">
      <c r="B4440">
        <v>77.8</v>
      </c>
    </row>
    <row r="4441" spans="2:2">
      <c r="B4441">
        <v>20.25</v>
      </c>
    </row>
    <row r="4442" spans="2:2">
      <c r="B4442">
        <v>100.45</v>
      </c>
    </row>
    <row r="4443" spans="2:2">
      <c r="B4443">
        <v>25.65</v>
      </c>
    </row>
    <row r="4444" spans="2:2">
      <c r="B4444">
        <v>20.2</v>
      </c>
    </row>
    <row r="4445" spans="2:2">
      <c r="B4445">
        <v>45.2</v>
      </c>
    </row>
    <row r="4446" spans="2:2">
      <c r="B4446">
        <v>19.850000000000001</v>
      </c>
    </row>
    <row r="4447" spans="2:2">
      <c r="B4447">
        <v>86.25</v>
      </c>
    </row>
    <row r="4448" spans="2:2">
      <c r="B4448">
        <v>66.05</v>
      </c>
    </row>
    <row r="4449" spans="2:2">
      <c r="B4449">
        <v>110.75</v>
      </c>
    </row>
    <row r="4450" spans="2:2">
      <c r="B4450">
        <v>69.7</v>
      </c>
    </row>
    <row r="4451" spans="2:2">
      <c r="B4451">
        <v>19.75</v>
      </c>
    </row>
    <row r="4452" spans="2:2">
      <c r="B4452">
        <v>75.5</v>
      </c>
    </row>
    <row r="4453" spans="2:2">
      <c r="B4453">
        <v>54.2</v>
      </c>
    </row>
    <row r="4454" spans="2:2">
      <c r="B4454">
        <v>25.05</v>
      </c>
    </row>
    <row r="4455" spans="2:2">
      <c r="B4455">
        <v>96.6</v>
      </c>
    </row>
    <row r="4456" spans="2:2">
      <c r="B4456">
        <v>20.149999999999999</v>
      </c>
    </row>
    <row r="4457" spans="2:2">
      <c r="B4457">
        <v>20.25</v>
      </c>
    </row>
    <row r="4458" spans="2:2">
      <c r="B4458">
        <v>25.5</v>
      </c>
    </row>
    <row r="4459" spans="2:2">
      <c r="B4459">
        <v>19.7</v>
      </c>
    </row>
    <row r="4460" spans="2:2">
      <c r="B4460">
        <v>84.3</v>
      </c>
    </row>
    <row r="4461" spans="2:2">
      <c r="B4461">
        <v>25.25</v>
      </c>
    </row>
    <row r="4462" spans="2:2">
      <c r="B4462">
        <v>65.25</v>
      </c>
    </row>
    <row r="4463" spans="2:2">
      <c r="B4463">
        <v>20.45</v>
      </c>
    </row>
    <row r="4464" spans="2:2">
      <c r="B4464">
        <v>66.400000000000006</v>
      </c>
    </row>
    <row r="4465" spans="2:2">
      <c r="B4465">
        <v>49.55</v>
      </c>
    </row>
    <row r="4466" spans="2:2">
      <c r="B4466">
        <v>58.4</v>
      </c>
    </row>
    <row r="4467" spans="2:2">
      <c r="B4467">
        <v>79.25</v>
      </c>
    </row>
    <row r="4468" spans="2:2">
      <c r="B4468">
        <v>98.85</v>
      </c>
    </row>
    <row r="4469" spans="2:2">
      <c r="B4469">
        <v>79.7</v>
      </c>
    </row>
    <row r="4470" spans="2:2">
      <c r="B4470">
        <v>75.55</v>
      </c>
    </row>
    <row r="4471" spans="2:2">
      <c r="B4471">
        <v>94.75</v>
      </c>
    </row>
    <row r="4472" spans="2:2">
      <c r="B4472">
        <v>79.95</v>
      </c>
    </row>
    <row r="4473" spans="2:2">
      <c r="B4473">
        <v>35.799999999999997</v>
      </c>
    </row>
    <row r="4474" spans="2:2">
      <c r="B4474">
        <v>54.25</v>
      </c>
    </row>
    <row r="4475" spans="2:2">
      <c r="B4475">
        <v>19.5</v>
      </c>
    </row>
    <row r="4476" spans="2:2">
      <c r="B4476">
        <v>90.4</v>
      </c>
    </row>
    <row r="4477" spans="2:2">
      <c r="B4477">
        <v>44.95</v>
      </c>
    </row>
    <row r="4478" spans="2:2">
      <c r="B4478">
        <v>26.05</v>
      </c>
    </row>
    <row r="4479" spans="2:2">
      <c r="B4479">
        <v>20.6</v>
      </c>
    </row>
    <row r="4480" spans="2:2">
      <c r="B4480">
        <v>24.6</v>
      </c>
    </row>
    <row r="4481" spans="2:2">
      <c r="B4481">
        <v>44.8</v>
      </c>
    </row>
    <row r="4482" spans="2:2">
      <c r="B4482">
        <v>91.15</v>
      </c>
    </row>
    <row r="4483" spans="2:2">
      <c r="B4483">
        <v>65.5</v>
      </c>
    </row>
    <row r="4484" spans="2:2">
      <c r="B4484">
        <v>19.95</v>
      </c>
    </row>
    <row r="4485" spans="2:2">
      <c r="B4485">
        <v>20.05</v>
      </c>
    </row>
    <row r="4486" spans="2:2">
      <c r="B4486">
        <v>100.3</v>
      </c>
    </row>
    <row r="4487" spans="2:2">
      <c r="B4487">
        <v>20.75</v>
      </c>
    </row>
    <row r="4488" spans="2:2">
      <c r="B4488">
        <v>105.4</v>
      </c>
    </row>
    <row r="4489" spans="2:2">
      <c r="B4489">
        <v>25.15</v>
      </c>
    </row>
    <row r="4490" spans="2:2">
      <c r="B4490">
        <v>93.3</v>
      </c>
    </row>
    <row r="4491" spans="2:2">
      <c r="B4491">
        <v>20.5</v>
      </c>
    </row>
    <row r="4492" spans="2:2">
      <c r="B4492">
        <v>89.85</v>
      </c>
    </row>
    <row r="4493" spans="2:2">
      <c r="B4493">
        <v>108.9</v>
      </c>
    </row>
    <row r="4494" spans="2:2">
      <c r="B4494">
        <v>44.55</v>
      </c>
    </row>
    <row r="4495" spans="2:2">
      <c r="B4495">
        <v>19.850000000000001</v>
      </c>
    </row>
    <row r="4496" spans="2:2">
      <c r="B4496">
        <v>25.85</v>
      </c>
    </row>
    <row r="4497" spans="2:2">
      <c r="B4497">
        <v>36.25</v>
      </c>
    </row>
    <row r="4498" spans="2:2">
      <c r="B4498">
        <v>21.15</v>
      </c>
    </row>
    <row r="4499" spans="2:2">
      <c r="B4499">
        <v>110.75</v>
      </c>
    </row>
    <row r="4500" spans="2:2">
      <c r="B4500">
        <v>35.65</v>
      </c>
    </row>
    <row r="4501" spans="2:2">
      <c r="B4501">
        <v>91.55</v>
      </c>
    </row>
    <row r="4502" spans="2:2">
      <c r="B4502">
        <v>43.85</v>
      </c>
    </row>
    <row r="4503" spans="2:2">
      <c r="B4503">
        <v>80.900000000000006</v>
      </c>
    </row>
    <row r="4504" spans="2:2">
      <c r="B4504">
        <v>80.8</v>
      </c>
    </row>
    <row r="4505" spans="2:2">
      <c r="B4505">
        <v>20.399999999999999</v>
      </c>
    </row>
    <row r="4506" spans="2:2">
      <c r="B4506">
        <v>21.1</v>
      </c>
    </row>
    <row r="4507" spans="2:2">
      <c r="B4507">
        <v>20.75</v>
      </c>
    </row>
    <row r="4508" spans="2:2">
      <c r="B4508">
        <v>56.3</v>
      </c>
    </row>
    <row r="4509" spans="2:2">
      <c r="B4509">
        <v>25.3</v>
      </c>
    </row>
    <row r="4510" spans="2:2">
      <c r="B4510">
        <v>103.65</v>
      </c>
    </row>
    <row r="4511" spans="2:2">
      <c r="B4511">
        <v>19.2</v>
      </c>
    </row>
    <row r="4512" spans="2:2">
      <c r="B4512">
        <v>99.8</v>
      </c>
    </row>
    <row r="4513" spans="2:2">
      <c r="B4513">
        <v>25.4</v>
      </c>
    </row>
    <row r="4514" spans="2:2">
      <c r="B4514">
        <v>20.9</v>
      </c>
    </row>
    <row r="4515" spans="2:2">
      <c r="B4515">
        <v>20.350000000000001</v>
      </c>
    </row>
    <row r="4516" spans="2:2">
      <c r="B4516">
        <v>24.2</v>
      </c>
    </row>
    <row r="4517" spans="2:2">
      <c r="B4517">
        <v>20.3</v>
      </c>
    </row>
    <row r="4518" spans="2:2">
      <c r="B4518">
        <v>73.05</v>
      </c>
    </row>
    <row r="4519" spans="2:2">
      <c r="B4519">
        <v>19</v>
      </c>
    </row>
    <row r="4520" spans="2:2">
      <c r="B4520">
        <v>48.25</v>
      </c>
    </row>
    <row r="4521" spans="2:2">
      <c r="B4521">
        <v>24.7</v>
      </c>
    </row>
    <row r="4522" spans="2:2">
      <c r="B4522">
        <v>74.3</v>
      </c>
    </row>
    <row r="4523" spans="2:2">
      <c r="B4523">
        <v>102.1</v>
      </c>
    </row>
    <row r="4524" spans="2:2">
      <c r="B4524">
        <v>74.45</v>
      </c>
    </row>
    <row r="4525" spans="2:2">
      <c r="B4525">
        <v>70.2</v>
      </c>
    </row>
    <row r="4526" spans="2:2">
      <c r="B4526">
        <v>72.099999999999994</v>
      </c>
    </row>
    <row r="4527" spans="2:2">
      <c r="B4527">
        <v>20.7</v>
      </c>
    </row>
    <row r="4528" spans="2:2">
      <c r="B4528">
        <v>19.55</v>
      </c>
    </row>
    <row r="4529" spans="2:2">
      <c r="B4529">
        <v>50.8</v>
      </c>
    </row>
    <row r="4530" spans="2:2">
      <c r="B4530">
        <v>19.3</v>
      </c>
    </row>
    <row r="4531" spans="2:2">
      <c r="B4531">
        <v>49.7</v>
      </c>
    </row>
    <row r="4532" spans="2:2">
      <c r="B4532">
        <v>103.65</v>
      </c>
    </row>
    <row r="4533" spans="2:2">
      <c r="B4533">
        <v>73.849999999999994</v>
      </c>
    </row>
    <row r="4534" spans="2:2">
      <c r="B4534">
        <v>91.95</v>
      </c>
    </row>
    <row r="4535" spans="2:2">
      <c r="B4535">
        <v>90.1</v>
      </c>
    </row>
    <row r="4536" spans="2:2">
      <c r="B4536">
        <v>45.3</v>
      </c>
    </row>
    <row r="4537" spans="2:2">
      <c r="B4537">
        <v>50.35</v>
      </c>
    </row>
    <row r="4538" spans="2:2">
      <c r="B4538">
        <v>86.1</v>
      </c>
    </row>
    <row r="4539" spans="2:2">
      <c r="B4539">
        <v>25.75</v>
      </c>
    </row>
    <row r="4540" spans="2:2">
      <c r="B4540">
        <v>50.45</v>
      </c>
    </row>
    <row r="4541" spans="2:2">
      <c r="B4541">
        <v>20.149999999999999</v>
      </c>
    </row>
    <row r="4542" spans="2:2">
      <c r="B4542">
        <v>19.899999999999999</v>
      </c>
    </row>
    <row r="4543" spans="2:2">
      <c r="B4543">
        <v>20.25</v>
      </c>
    </row>
    <row r="4544" spans="2:2">
      <c r="B4544">
        <v>56.15</v>
      </c>
    </row>
    <row r="4545" spans="2:2">
      <c r="B4545">
        <v>19.95</v>
      </c>
    </row>
    <row r="4546" spans="2:2">
      <c r="B4546">
        <v>50.35</v>
      </c>
    </row>
    <row r="4547" spans="2:2">
      <c r="B4547">
        <v>49.7</v>
      </c>
    </row>
    <row r="4548" spans="2:2">
      <c r="B4548">
        <v>20.8</v>
      </c>
    </row>
    <row r="4549" spans="2:2">
      <c r="B4549">
        <v>19.95</v>
      </c>
    </row>
    <row r="4550" spans="2:2">
      <c r="B4550">
        <v>19.899999999999999</v>
      </c>
    </row>
    <row r="4551" spans="2:2">
      <c r="B4551">
        <v>94.35</v>
      </c>
    </row>
    <row r="4552" spans="2:2">
      <c r="B4552">
        <v>64.099999999999994</v>
      </c>
    </row>
    <row r="4553" spans="2:2">
      <c r="B4553">
        <v>85.35</v>
      </c>
    </row>
    <row r="4554" spans="2:2">
      <c r="B4554">
        <v>109.1</v>
      </c>
    </row>
    <row r="4555" spans="2:2">
      <c r="B4555">
        <v>29.9</v>
      </c>
    </row>
    <row r="4556" spans="2:2">
      <c r="B4556">
        <v>94</v>
      </c>
    </row>
    <row r="4557" spans="2:2">
      <c r="B4557">
        <v>19.899999999999999</v>
      </c>
    </row>
    <row r="4558" spans="2:2">
      <c r="B4558">
        <v>24.6</v>
      </c>
    </row>
    <row r="4559" spans="2:2">
      <c r="B4559">
        <v>54.25</v>
      </c>
    </row>
    <row r="4560" spans="2:2">
      <c r="B4560">
        <v>25.75</v>
      </c>
    </row>
    <row r="4561" spans="2:2">
      <c r="B4561">
        <v>75.3</v>
      </c>
    </row>
    <row r="4562" spans="2:2">
      <c r="B4562">
        <v>59.7</v>
      </c>
    </row>
    <row r="4563" spans="2:2">
      <c r="B4563">
        <v>50</v>
      </c>
    </row>
    <row r="4564" spans="2:2">
      <c r="B4564">
        <v>20.7</v>
      </c>
    </row>
    <row r="4565" spans="2:2">
      <c r="B4565">
        <v>55.25</v>
      </c>
    </row>
    <row r="4566" spans="2:2">
      <c r="B4566">
        <v>80.25</v>
      </c>
    </row>
    <row r="4567" spans="2:2">
      <c r="B4567">
        <v>71.05</v>
      </c>
    </row>
    <row r="4568" spans="2:2">
      <c r="B4568">
        <v>19.350000000000001</v>
      </c>
    </row>
    <row r="4569" spans="2:2">
      <c r="B4569">
        <v>20.65</v>
      </c>
    </row>
    <row r="4570" spans="2:2">
      <c r="B4570">
        <v>24.85</v>
      </c>
    </row>
    <row r="4571" spans="2:2">
      <c r="B4571">
        <v>19.899999999999999</v>
      </c>
    </row>
    <row r="4572" spans="2:2">
      <c r="B4572">
        <v>74.150000000000006</v>
      </c>
    </row>
    <row r="4573" spans="2:2">
      <c r="B4573">
        <v>44.5</v>
      </c>
    </row>
    <row r="4574" spans="2:2">
      <c r="B4574">
        <v>55.55</v>
      </c>
    </row>
    <row r="4575" spans="2:2">
      <c r="B4575">
        <v>96.5</v>
      </c>
    </row>
    <row r="4576" spans="2:2">
      <c r="B4576">
        <v>88.4</v>
      </c>
    </row>
    <row r="4577" spans="2:2">
      <c r="B4577">
        <v>97.95</v>
      </c>
    </row>
    <row r="4578" spans="2:2">
      <c r="B4578">
        <v>79.349999999999994</v>
      </c>
    </row>
    <row r="4579" spans="2:2">
      <c r="B4579">
        <v>78.099999999999994</v>
      </c>
    </row>
    <row r="4580" spans="2:2">
      <c r="B4580">
        <v>99.5</v>
      </c>
    </row>
    <row r="4581" spans="2:2">
      <c r="B4581">
        <v>84.5</v>
      </c>
    </row>
    <row r="4582" spans="2:2">
      <c r="B4582">
        <v>20.399999999999999</v>
      </c>
    </row>
    <row r="4583" spans="2:2">
      <c r="B4583">
        <v>19.649999999999999</v>
      </c>
    </row>
    <row r="4584" spans="2:2">
      <c r="B4584">
        <v>20</v>
      </c>
    </row>
    <row r="4585" spans="2:2">
      <c r="B4585">
        <v>20.3</v>
      </c>
    </row>
    <row r="4586" spans="2:2">
      <c r="B4586">
        <v>54.75</v>
      </c>
    </row>
    <row r="4587" spans="2:2">
      <c r="B4587">
        <v>74.05</v>
      </c>
    </row>
    <row r="4588" spans="2:2">
      <c r="B4588">
        <v>52.3</v>
      </c>
    </row>
    <row r="4589" spans="2:2">
      <c r="B4589">
        <v>20.2</v>
      </c>
    </row>
    <row r="4590" spans="2:2">
      <c r="B4590">
        <v>19.149999999999999</v>
      </c>
    </row>
    <row r="4591" spans="2:2">
      <c r="B4591">
        <v>19.850000000000001</v>
      </c>
    </row>
    <row r="4592" spans="2:2">
      <c r="B4592">
        <v>75.400000000000006</v>
      </c>
    </row>
    <row r="4593" spans="2:2">
      <c r="B4593">
        <v>80.349999999999994</v>
      </c>
    </row>
    <row r="4594" spans="2:2">
      <c r="B4594">
        <v>20.45</v>
      </c>
    </row>
    <row r="4595" spans="2:2">
      <c r="B4595">
        <v>20.3</v>
      </c>
    </row>
    <row r="4596" spans="2:2">
      <c r="B4596">
        <v>61.45</v>
      </c>
    </row>
    <row r="4597" spans="2:2">
      <c r="B4597">
        <v>18.899999999999999</v>
      </c>
    </row>
    <row r="4598" spans="2:2">
      <c r="B4598">
        <v>20.95</v>
      </c>
    </row>
    <row r="4599" spans="2:2">
      <c r="B4599">
        <v>99.4</v>
      </c>
    </row>
    <row r="4600" spans="2:2">
      <c r="B4600">
        <v>80</v>
      </c>
    </row>
    <row r="4601" spans="2:2">
      <c r="B4601">
        <v>75.849999999999994</v>
      </c>
    </row>
    <row r="4602" spans="2:2">
      <c r="B4602">
        <v>50.55</v>
      </c>
    </row>
    <row r="4603" spans="2:2">
      <c r="B4603">
        <v>106.15</v>
      </c>
    </row>
    <row r="4604" spans="2:2">
      <c r="B4604">
        <v>20.6</v>
      </c>
    </row>
    <row r="4605" spans="2:2">
      <c r="B4605">
        <v>80.599999999999994</v>
      </c>
    </row>
    <row r="4606" spans="2:2">
      <c r="B4606">
        <v>71.599999999999994</v>
      </c>
    </row>
    <row r="4607" spans="2:2">
      <c r="B4607">
        <v>21.1</v>
      </c>
    </row>
    <row r="4608" spans="2:2">
      <c r="B4608">
        <v>72.099999999999994</v>
      </c>
    </row>
    <row r="4609" spans="2:2">
      <c r="B4609">
        <v>80.55</v>
      </c>
    </row>
    <row r="4610" spans="2:2">
      <c r="B4610">
        <v>26.3</v>
      </c>
    </row>
    <row r="4611" spans="2:2">
      <c r="B4611">
        <v>100.05</v>
      </c>
    </row>
    <row r="4612" spans="2:2">
      <c r="B4612">
        <v>75.75</v>
      </c>
    </row>
    <row r="4613" spans="2:2">
      <c r="B4613">
        <v>99.15</v>
      </c>
    </row>
    <row r="4614" spans="2:2">
      <c r="B4614">
        <v>65.25</v>
      </c>
    </row>
    <row r="4615" spans="2:2">
      <c r="B4615">
        <v>20.350000000000001</v>
      </c>
    </row>
    <row r="4616" spans="2:2">
      <c r="B4616">
        <v>85.2</v>
      </c>
    </row>
    <row r="4617" spans="2:2">
      <c r="B4617">
        <v>25.05</v>
      </c>
    </row>
    <row r="4618" spans="2:2">
      <c r="B4618">
        <v>20.05</v>
      </c>
    </row>
    <row r="4619" spans="2:2">
      <c r="B4619">
        <v>96.35</v>
      </c>
    </row>
    <row r="4620" spans="2:2">
      <c r="B4620">
        <v>49.2</v>
      </c>
    </row>
    <row r="4621" spans="2:2">
      <c r="B4621">
        <v>24.85</v>
      </c>
    </row>
    <row r="4622" spans="2:2">
      <c r="B4622">
        <v>70.2</v>
      </c>
    </row>
    <row r="4623" spans="2:2">
      <c r="B4623">
        <v>105.75</v>
      </c>
    </row>
    <row r="4624" spans="2:2">
      <c r="B4624">
        <v>70.45</v>
      </c>
    </row>
    <row r="4625" spans="2:2">
      <c r="B4625">
        <v>80.05</v>
      </c>
    </row>
    <row r="4626" spans="2:2">
      <c r="B4626">
        <v>19.75</v>
      </c>
    </row>
    <row r="4627" spans="2:2">
      <c r="B4627">
        <v>83.15</v>
      </c>
    </row>
    <row r="4628" spans="2:2">
      <c r="B4628">
        <v>20.85</v>
      </c>
    </row>
    <row r="4629" spans="2:2">
      <c r="B4629">
        <v>54.75</v>
      </c>
    </row>
    <row r="4630" spans="2:2">
      <c r="B4630">
        <v>80.5</v>
      </c>
    </row>
    <row r="4631" spans="2:2">
      <c r="B4631">
        <v>24.8</v>
      </c>
    </row>
    <row r="4632" spans="2:2">
      <c r="B4632">
        <v>73.599999999999994</v>
      </c>
    </row>
    <row r="4633" spans="2:2">
      <c r="B4633">
        <v>50.4</v>
      </c>
    </row>
    <row r="4634" spans="2:2">
      <c r="B4634">
        <v>19.399999999999999</v>
      </c>
    </row>
    <row r="4635" spans="2:2">
      <c r="B4635">
        <v>59.5</v>
      </c>
    </row>
    <row r="4636" spans="2:2">
      <c r="B4636">
        <v>103.45</v>
      </c>
    </row>
    <row r="4637" spans="2:2">
      <c r="B4637">
        <v>25.45</v>
      </c>
    </row>
    <row r="4638" spans="2:2">
      <c r="B4638">
        <v>69.099999999999994</v>
      </c>
    </row>
    <row r="4639" spans="2:2">
      <c r="B4639">
        <v>25.15</v>
      </c>
    </row>
    <row r="4640" spans="2:2">
      <c r="B4640">
        <v>25.25</v>
      </c>
    </row>
    <row r="4641" spans="2:2">
      <c r="B4641">
        <v>89.85</v>
      </c>
    </row>
    <row r="4642" spans="2:2">
      <c r="B4642">
        <v>74</v>
      </c>
    </row>
    <row r="4643" spans="2:2">
      <c r="B4643">
        <v>93.6</v>
      </c>
    </row>
    <row r="4644" spans="2:2">
      <c r="B4644">
        <v>99.1</v>
      </c>
    </row>
    <row r="4645" spans="2:2">
      <c r="B4645">
        <v>105.7</v>
      </c>
    </row>
    <row r="4646" spans="2:2">
      <c r="B4646">
        <v>19.899999999999999</v>
      </c>
    </row>
    <row r="4647" spans="2:2">
      <c r="B4647">
        <v>50.2</v>
      </c>
    </row>
    <row r="4648" spans="2:2">
      <c r="B4648">
        <v>18.7</v>
      </c>
    </row>
    <row r="4649" spans="2:2">
      <c r="B4649">
        <v>113.05</v>
      </c>
    </row>
    <row r="4650" spans="2:2">
      <c r="B4650">
        <v>44.05</v>
      </c>
    </row>
    <row r="4651" spans="2:2">
      <c r="B4651">
        <v>60.85</v>
      </c>
    </row>
    <row r="4652" spans="2:2">
      <c r="B4652">
        <v>89.9</v>
      </c>
    </row>
    <row r="4653" spans="2:2">
      <c r="B4653">
        <v>100.55</v>
      </c>
    </row>
    <row r="4654" spans="2:2">
      <c r="B4654">
        <v>69.95</v>
      </c>
    </row>
    <row r="4655" spans="2:2">
      <c r="B4655">
        <v>102.5</v>
      </c>
    </row>
    <row r="4656" spans="2:2">
      <c r="B4656">
        <v>20.25</v>
      </c>
    </row>
    <row r="4657" spans="2:2">
      <c r="B4657">
        <v>20.5</v>
      </c>
    </row>
    <row r="4658" spans="2:2">
      <c r="B4658">
        <v>25.05</v>
      </c>
    </row>
    <row r="4659" spans="2:2">
      <c r="B4659">
        <v>19.399999999999999</v>
      </c>
    </row>
    <row r="4660" spans="2:2">
      <c r="B4660">
        <v>20.3</v>
      </c>
    </row>
    <row r="4661" spans="2:2">
      <c r="B4661">
        <v>19.899999999999999</v>
      </c>
    </row>
    <row r="4662" spans="2:2">
      <c r="B4662">
        <v>24.4</v>
      </c>
    </row>
    <row r="4663" spans="2:2">
      <c r="B4663">
        <v>20.399999999999999</v>
      </c>
    </row>
    <row r="4664" spans="2:2">
      <c r="B4664">
        <v>19.45</v>
      </c>
    </row>
    <row r="4665" spans="2:2">
      <c r="B4665">
        <v>20.25</v>
      </c>
    </row>
    <row r="4666" spans="2:2">
      <c r="B4666">
        <v>44.95</v>
      </c>
    </row>
    <row r="4667" spans="2:2">
      <c r="B4667">
        <v>24.3</v>
      </c>
    </row>
    <row r="4668" spans="2:2">
      <c r="B4668">
        <v>43.95</v>
      </c>
    </row>
    <row r="4669" spans="2:2">
      <c r="B4669">
        <v>20</v>
      </c>
    </row>
    <row r="4670" spans="2:2">
      <c r="B4670">
        <v>81.849999999999994</v>
      </c>
    </row>
    <row r="4671" spans="2:2">
      <c r="B4671">
        <v>81.400000000000006</v>
      </c>
    </row>
    <row r="4672" spans="2:2">
      <c r="B4672">
        <v>20.399999999999999</v>
      </c>
    </row>
    <row r="4673" spans="2:2">
      <c r="B4673">
        <v>91.2</v>
      </c>
    </row>
    <row r="4674" spans="2:2">
      <c r="B4674">
        <v>97.2</v>
      </c>
    </row>
    <row r="4675" spans="2:2">
      <c r="B4675">
        <v>25.05</v>
      </c>
    </row>
    <row r="4676" spans="2:2">
      <c r="B4676">
        <v>31.1</v>
      </c>
    </row>
    <row r="4677" spans="2:2">
      <c r="B4677">
        <v>24.7</v>
      </c>
    </row>
    <row r="4678" spans="2:2">
      <c r="B4678">
        <v>86.05</v>
      </c>
    </row>
    <row r="4679" spans="2:2">
      <c r="B4679">
        <v>19.95</v>
      </c>
    </row>
    <row r="4680" spans="2:2">
      <c r="B4680">
        <v>94.45</v>
      </c>
    </row>
    <row r="4681" spans="2:2">
      <c r="B4681">
        <v>80.05</v>
      </c>
    </row>
    <row r="4682" spans="2:2">
      <c r="B4682">
        <v>65</v>
      </c>
    </row>
    <row r="4683" spans="2:2">
      <c r="B4683">
        <v>74.2</v>
      </c>
    </row>
    <row r="4684" spans="2:2">
      <c r="B4684">
        <v>19.649999999999999</v>
      </c>
    </row>
    <row r="4685" spans="2:2">
      <c r="B4685">
        <v>35.9</v>
      </c>
    </row>
    <row r="4686" spans="2:2">
      <c r="B4686">
        <v>19.75</v>
      </c>
    </row>
    <row r="4687" spans="2:2">
      <c r="B4687">
        <v>20.6</v>
      </c>
    </row>
    <row r="4688" spans="2:2">
      <c r="B4688">
        <v>54.65</v>
      </c>
    </row>
    <row r="4689" spans="2:2">
      <c r="B4689">
        <v>113.6</v>
      </c>
    </row>
    <row r="4690" spans="2:2">
      <c r="B4690">
        <v>105</v>
      </c>
    </row>
    <row r="4691" spans="2:2">
      <c r="B4691">
        <v>45.85</v>
      </c>
    </row>
    <row r="4692" spans="2:2">
      <c r="B4692">
        <v>55.65</v>
      </c>
    </row>
    <row r="4693" spans="2:2">
      <c r="B4693">
        <v>19.7</v>
      </c>
    </row>
    <row r="4694" spans="2:2">
      <c r="B4694">
        <v>20.55</v>
      </c>
    </row>
    <row r="4695" spans="2:2">
      <c r="B4695">
        <v>80.900000000000006</v>
      </c>
    </row>
    <row r="4696" spans="2:2">
      <c r="B4696">
        <v>20</v>
      </c>
    </row>
    <row r="4697" spans="2:2">
      <c r="B4697">
        <v>24.4</v>
      </c>
    </row>
    <row r="4698" spans="2:2">
      <c r="B4698">
        <v>19.399999999999999</v>
      </c>
    </row>
    <row r="4699" spans="2:2">
      <c r="B4699">
        <v>60.45</v>
      </c>
    </row>
    <row r="4700" spans="2:2">
      <c r="B4700">
        <v>20.3</v>
      </c>
    </row>
    <row r="4701" spans="2:2">
      <c r="B4701">
        <v>19.399999999999999</v>
      </c>
    </row>
    <row r="4702" spans="2:2">
      <c r="B4702">
        <v>20.45</v>
      </c>
    </row>
    <row r="4703" spans="2:2">
      <c r="B4703">
        <v>19.899999999999999</v>
      </c>
    </row>
    <row r="4704" spans="2:2">
      <c r="B4704">
        <v>19.55</v>
      </c>
    </row>
    <row r="4705" spans="2:2">
      <c r="B4705">
        <v>19.600000000000001</v>
      </c>
    </row>
    <row r="4706" spans="2:2">
      <c r="B4706">
        <v>20.65</v>
      </c>
    </row>
    <row r="4707" spans="2:2">
      <c r="B4707">
        <v>70.8</v>
      </c>
    </row>
    <row r="4708" spans="2:2">
      <c r="B4708">
        <v>49.85</v>
      </c>
    </row>
    <row r="4709" spans="2:2">
      <c r="B4709">
        <v>79.849999999999994</v>
      </c>
    </row>
    <row r="4710" spans="2:2">
      <c r="B4710">
        <v>25.15</v>
      </c>
    </row>
    <row r="4711" spans="2:2">
      <c r="B4711">
        <v>20.350000000000001</v>
      </c>
    </row>
    <row r="4712" spans="2:2">
      <c r="B4712">
        <v>89.4</v>
      </c>
    </row>
    <row r="4713" spans="2:2">
      <c r="B4713">
        <v>104.8</v>
      </c>
    </row>
    <row r="4714" spans="2:2">
      <c r="B4714">
        <v>106.5</v>
      </c>
    </row>
    <row r="4715" spans="2:2">
      <c r="B4715">
        <v>91</v>
      </c>
    </row>
    <row r="4716" spans="2:2">
      <c r="B4716">
        <v>74.599999999999994</v>
      </c>
    </row>
    <row r="4717" spans="2:2">
      <c r="B4717">
        <v>49.25</v>
      </c>
    </row>
    <row r="4718" spans="2:2">
      <c r="B4718">
        <v>19.350000000000001</v>
      </c>
    </row>
    <row r="4719" spans="2:2">
      <c r="B4719">
        <v>40.049999999999997</v>
      </c>
    </row>
    <row r="4720" spans="2:2">
      <c r="B4720">
        <v>24.45</v>
      </c>
    </row>
    <row r="4721" spans="2:2">
      <c r="B4721">
        <v>74.599999999999994</v>
      </c>
    </row>
    <row r="4722" spans="2:2">
      <c r="B4722">
        <v>19.399999999999999</v>
      </c>
    </row>
    <row r="4723" spans="2:2">
      <c r="B4723">
        <v>20.100000000000001</v>
      </c>
    </row>
    <row r="4724" spans="2:2">
      <c r="B4724">
        <v>20.05</v>
      </c>
    </row>
    <row r="4725" spans="2:2">
      <c r="B4725">
        <v>20.25</v>
      </c>
    </row>
    <row r="4726" spans="2:2">
      <c r="B4726">
        <v>19.600000000000001</v>
      </c>
    </row>
    <row r="4727" spans="2:2">
      <c r="B4727">
        <v>20.100000000000001</v>
      </c>
    </row>
    <row r="4728" spans="2:2">
      <c r="B4728">
        <v>45.25</v>
      </c>
    </row>
    <row r="4729" spans="2:2">
      <c r="B4729">
        <v>85.25</v>
      </c>
    </row>
    <row r="4730" spans="2:2">
      <c r="B4730">
        <v>20.8</v>
      </c>
    </row>
    <row r="4731" spans="2:2">
      <c r="B4731">
        <v>91.25</v>
      </c>
    </row>
    <row r="4732" spans="2:2">
      <c r="B4732">
        <v>19.5</v>
      </c>
    </row>
    <row r="4733" spans="2:2">
      <c r="B4733">
        <v>19.3</v>
      </c>
    </row>
    <row r="4734" spans="2:2">
      <c r="B4734">
        <v>24.95</v>
      </c>
    </row>
    <row r="4735" spans="2:2">
      <c r="B4735">
        <v>44.3</v>
      </c>
    </row>
    <row r="4736" spans="2:2">
      <c r="B4736">
        <v>20.350000000000001</v>
      </c>
    </row>
    <row r="4737" spans="2:2">
      <c r="B4737">
        <v>20.3</v>
      </c>
    </row>
    <row r="4738" spans="2:2">
      <c r="B4738">
        <v>20.399999999999999</v>
      </c>
    </row>
    <row r="4739" spans="2:2">
      <c r="B4739">
        <v>105.35</v>
      </c>
    </row>
    <row r="4740" spans="2:2">
      <c r="B4740">
        <v>59.9</v>
      </c>
    </row>
    <row r="4741" spans="2:2">
      <c r="B4741">
        <v>85.95</v>
      </c>
    </row>
    <row r="4742" spans="2:2">
      <c r="B4742">
        <v>20.2</v>
      </c>
    </row>
    <row r="4743" spans="2:2">
      <c r="B4743">
        <v>19.149999999999999</v>
      </c>
    </row>
    <row r="4744" spans="2:2">
      <c r="B4744">
        <v>20.149999999999999</v>
      </c>
    </row>
    <row r="4745" spans="2:2">
      <c r="B4745">
        <v>94.9</v>
      </c>
    </row>
    <row r="4746" spans="2:2">
      <c r="B4746">
        <v>44.25</v>
      </c>
    </row>
    <row r="4747" spans="2:2">
      <c r="B4747">
        <v>77.2</v>
      </c>
    </row>
    <row r="4748" spans="2:2">
      <c r="B4748">
        <v>25.1</v>
      </c>
    </row>
    <row r="4749" spans="2:2">
      <c r="B4749">
        <v>54.65</v>
      </c>
    </row>
    <row r="4750" spans="2:2">
      <c r="B4750">
        <v>19.55</v>
      </c>
    </row>
    <row r="4751" spans="2:2">
      <c r="B4751">
        <v>40.6</v>
      </c>
    </row>
    <row r="4752" spans="2:2">
      <c r="B4752">
        <v>20.05</v>
      </c>
    </row>
    <row r="4753" spans="2:2">
      <c r="B4753">
        <v>19.899999999999999</v>
      </c>
    </row>
    <row r="4754" spans="2:2">
      <c r="B4754">
        <v>18.8</v>
      </c>
    </row>
    <row r="4755" spans="2:2">
      <c r="B4755">
        <v>51.4</v>
      </c>
    </row>
    <row r="4756" spans="2:2">
      <c r="B4756">
        <v>19.5</v>
      </c>
    </row>
    <row r="4757" spans="2:2">
      <c r="B4757">
        <v>110</v>
      </c>
    </row>
    <row r="4758" spans="2:2">
      <c r="B4758">
        <v>79.599999999999994</v>
      </c>
    </row>
    <row r="4759" spans="2:2">
      <c r="B4759">
        <v>100.25</v>
      </c>
    </row>
    <row r="4760" spans="2:2">
      <c r="B4760">
        <v>20.65</v>
      </c>
    </row>
    <row r="4761" spans="2:2">
      <c r="B4761">
        <v>24.25</v>
      </c>
    </row>
    <row r="4762" spans="2:2">
      <c r="B4762">
        <v>75.099999999999994</v>
      </c>
    </row>
    <row r="4763" spans="2:2">
      <c r="B4763">
        <v>56.8</v>
      </c>
    </row>
    <row r="4764" spans="2:2">
      <c r="B4764">
        <v>20.100000000000001</v>
      </c>
    </row>
    <row r="4765" spans="2:2">
      <c r="B4765">
        <v>83.55</v>
      </c>
    </row>
    <row r="4766" spans="2:2">
      <c r="B4766">
        <v>105.65</v>
      </c>
    </row>
    <row r="4767" spans="2:2">
      <c r="B4767">
        <v>75.400000000000006</v>
      </c>
    </row>
    <row r="4768" spans="2:2">
      <c r="B4768">
        <v>19.600000000000001</v>
      </c>
    </row>
    <row r="4769" spans="2:2">
      <c r="B4769">
        <v>63.75</v>
      </c>
    </row>
    <row r="4770" spans="2:2">
      <c r="B4770">
        <v>20.399999999999999</v>
      </c>
    </row>
    <row r="4771" spans="2:2">
      <c r="B4771">
        <v>111.6</v>
      </c>
    </row>
    <row r="4772" spans="2:2">
      <c r="B4772">
        <v>88.85</v>
      </c>
    </row>
    <row r="4773" spans="2:2">
      <c r="B4773">
        <v>20.3</v>
      </c>
    </row>
    <row r="4774" spans="2:2">
      <c r="B4774">
        <v>24.5</v>
      </c>
    </row>
    <row r="4775" spans="2:2">
      <c r="B4775">
        <v>77.8</v>
      </c>
    </row>
    <row r="4776" spans="2:2">
      <c r="B4776">
        <v>51.35</v>
      </c>
    </row>
    <row r="4777" spans="2:2">
      <c r="B4777">
        <v>59.05</v>
      </c>
    </row>
    <row r="4778" spans="2:2">
      <c r="B4778">
        <v>81.95</v>
      </c>
    </row>
    <row r="4779" spans="2:2">
      <c r="B4779">
        <v>23.9</v>
      </c>
    </row>
    <row r="4780" spans="2:2">
      <c r="B4780">
        <v>24.9</v>
      </c>
    </row>
    <row r="4781" spans="2:2">
      <c r="B4781">
        <v>79.3</v>
      </c>
    </row>
    <row r="4782" spans="2:2">
      <c r="B4782">
        <v>74.7</v>
      </c>
    </row>
    <row r="4783" spans="2:2">
      <c r="B4783">
        <v>90.7</v>
      </c>
    </row>
    <row r="4784" spans="2:2">
      <c r="B4784">
        <v>63.3</v>
      </c>
    </row>
    <row r="4785" spans="2:2">
      <c r="B4785">
        <v>66.25</v>
      </c>
    </row>
    <row r="4786" spans="2:2">
      <c r="B4786">
        <v>43.55</v>
      </c>
    </row>
    <row r="4787" spans="2:2">
      <c r="B4787">
        <v>85.95</v>
      </c>
    </row>
    <row r="4788" spans="2:2">
      <c r="B4788">
        <v>104.3</v>
      </c>
    </row>
    <row r="4789" spans="2:2">
      <c r="B4789">
        <v>84.6</v>
      </c>
    </row>
    <row r="4790" spans="2:2">
      <c r="B4790">
        <v>74.45</v>
      </c>
    </row>
    <row r="4791" spans="2:2">
      <c r="B4791">
        <v>19.05</v>
      </c>
    </row>
    <row r="4792" spans="2:2">
      <c r="B4792">
        <v>94.2</v>
      </c>
    </row>
    <row r="4793" spans="2:2">
      <c r="B4793">
        <v>64.5</v>
      </c>
    </row>
    <row r="4794" spans="2:2">
      <c r="B4794">
        <v>78.95</v>
      </c>
    </row>
    <row r="4795" spans="2:2">
      <c r="B4795">
        <v>20.8</v>
      </c>
    </row>
    <row r="4796" spans="2:2">
      <c r="B4796">
        <v>104.4</v>
      </c>
    </row>
    <row r="4797" spans="2:2">
      <c r="B4797">
        <v>78.900000000000006</v>
      </c>
    </row>
    <row r="4798" spans="2:2">
      <c r="B4798">
        <v>104.15</v>
      </c>
    </row>
    <row r="4799" spans="2:2">
      <c r="B4799">
        <v>73.650000000000006</v>
      </c>
    </row>
    <row r="4800" spans="2:2">
      <c r="B4800">
        <v>25.15</v>
      </c>
    </row>
    <row r="4801" spans="2:2">
      <c r="B4801">
        <v>19.8</v>
      </c>
    </row>
    <row r="4802" spans="2:2">
      <c r="B4802">
        <v>25</v>
      </c>
    </row>
    <row r="4803" spans="2:2">
      <c r="B4803">
        <v>44</v>
      </c>
    </row>
    <row r="4804" spans="2:2">
      <c r="B4804">
        <v>90.4</v>
      </c>
    </row>
    <row r="4805" spans="2:2">
      <c r="B4805">
        <v>20.25</v>
      </c>
    </row>
    <row r="4806" spans="2:2">
      <c r="B4806">
        <v>24.4</v>
      </c>
    </row>
    <row r="4807" spans="2:2">
      <c r="B4807">
        <v>19.55</v>
      </c>
    </row>
    <row r="4808" spans="2:2">
      <c r="B4808">
        <v>74.45</v>
      </c>
    </row>
    <row r="4809" spans="2:2">
      <c r="B4809">
        <v>93.95</v>
      </c>
    </row>
    <row r="4810" spans="2:2">
      <c r="B4810">
        <v>111.35</v>
      </c>
    </row>
    <row r="4811" spans="2:2">
      <c r="B4811">
        <v>40.4</v>
      </c>
    </row>
    <row r="4812" spans="2:2">
      <c r="B4812">
        <v>79.75</v>
      </c>
    </row>
    <row r="4813" spans="2:2">
      <c r="B4813">
        <v>85.4</v>
      </c>
    </row>
    <row r="4814" spans="2:2">
      <c r="B4814">
        <v>48.85</v>
      </c>
    </row>
    <row r="4815" spans="2:2">
      <c r="B4815">
        <v>66.5</v>
      </c>
    </row>
    <row r="4816" spans="2:2">
      <c r="B4816">
        <v>105.45</v>
      </c>
    </row>
    <row r="4817" spans="2:2">
      <c r="B4817">
        <v>20.05</v>
      </c>
    </row>
    <row r="4818" spans="2:2">
      <c r="B4818">
        <v>24.6</v>
      </c>
    </row>
    <row r="4819" spans="2:2">
      <c r="B4819">
        <v>24.65</v>
      </c>
    </row>
    <row r="4820" spans="2:2">
      <c r="B4820">
        <v>20</v>
      </c>
    </row>
    <row r="4821" spans="2:2">
      <c r="B4821">
        <v>73.150000000000006</v>
      </c>
    </row>
    <row r="4822" spans="2:2">
      <c r="B4822">
        <v>76.25</v>
      </c>
    </row>
    <row r="4823" spans="2:2">
      <c r="B4823">
        <v>20.05</v>
      </c>
    </row>
    <row r="4824" spans="2:2">
      <c r="B4824">
        <v>106.3</v>
      </c>
    </row>
    <row r="4825" spans="2:2">
      <c r="B4825">
        <v>109.95</v>
      </c>
    </row>
    <row r="4826" spans="2:2">
      <c r="B4826">
        <v>95</v>
      </c>
    </row>
    <row r="4827" spans="2:2">
      <c r="B4827">
        <v>50.55</v>
      </c>
    </row>
    <row r="4828" spans="2:2">
      <c r="B4828">
        <v>19.899999999999999</v>
      </c>
    </row>
    <row r="4829" spans="2:2">
      <c r="B4829">
        <v>21.05</v>
      </c>
    </row>
    <row r="4830" spans="2:2">
      <c r="B4830">
        <v>26.1</v>
      </c>
    </row>
    <row r="4831" spans="2:2">
      <c r="B4831">
        <v>20.9</v>
      </c>
    </row>
    <row r="4832" spans="2:2">
      <c r="B4832">
        <v>95.95</v>
      </c>
    </row>
    <row r="4833" spans="2:2">
      <c r="B4833">
        <v>45</v>
      </c>
    </row>
    <row r="4834" spans="2:2">
      <c r="B4834">
        <v>104</v>
      </c>
    </row>
    <row r="4835" spans="2:2">
      <c r="B4835">
        <v>20.05</v>
      </c>
    </row>
    <row r="4836" spans="2:2">
      <c r="B4836">
        <v>19.7</v>
      </c>
    </row>
    <row r="4837" spans="2:2">
      <c r="B4837">
        <v>20.5</v>
      </c>
    </row>
    <row r="4838" spans="2:2">
      <c r="B4838">
        <v>103.65</v>
      </c>
    </row>
    <row r="4839" spans="2:2">
      <c r="B4839">
        <v>44.8</v>
      </c>
    </row>
    <row r="4840" spans="2:2">
      <c r="B4840">
        <v>76.05</v>
      </c>
    </row>
    <row r="4841" spans="2:2">
      <c r="B4841">
        <v>19.399999999999999</v>
      </c>
    </row>
    <row r="4842" spans="2:2">
      <c r="B4842">
        <v>89.75</v>
      </c>
    </row>
    <row r="4843" spans="2:2">
      <c r="B4843">
        <v>19.3</v>
      </c>
    </row>
    <row r="4844" spans="2:2">
      <c r="B4844">
        <v>50.75</v>
      </c>
    </row>
    <row r="4845" spans="2:2">
      <c r="B4845">
        <v>20.05</v>
      </c>
    </row>
    <row r="4846" spans="2:2">
      <c r="B4846">
        <v>19.3</v>
      </c>
    </row>
    <row r="4847" spans="2:2">
      <c r="B4847">
        <v>108.8</v>
      </c>
    </row>
    <row r="4848" spans="2:2">
      <c r="B4848">
        <v>100.4</v>
      </c>
    </row>
    <row r="4849" spans="2:2">
      <c r="B4849">
        <v>74.55</v>
      </c>
    </row>
    <row r="4850" spans="2:2">
      <c r="B4850">
        <v>99.45</v>
      </c>
    </row>
    <row r="4851" spans="2:2">
      <c r="B4851">
        <v>71.099999999999994</v>
      </c>
    </row>
    <row r="4852" spans="2:2">
      <c r="B4852">
        <v>69.75</v>
      </c>
    </row>
    <row r="4853" spans="2:2">
      <c r="B4853">
        <v>20.149999999999999</v>
      </c>
    </row>
    <row r="4854" spans="2:2">
      <c r="B4854">
        <v>110.5</v>
      </c>
    </row>
    <row r="4855" spans="2:2">
      <c r="B4855">
        <v>86.4</v>
      </c>
    </row>
    <row r="4856" spans="2:2">
      <c r="B4856">
        <v>74.3</v>
      </c>
    </row>
    <row r="4857" spans="2:2">
      <c r="B4857">
        <v>20.05</v>
      </c>
    </row>
    <row r="4858" spans="2:2">
      <c r="B4858">
        <v>86.85</v>
      </c>
    </row>
    <row r="4859" spans="2:2">
      <c r="B4859">
        <v>19.95</v>
      </c>
    </row>
    <row r="4860" spans="2:2">
      <c r="B4860">
        <v>95</v>
      </c>
    </row>
    <row r="4861" spans="2:2">
      <c r="B4861">
        <v>50.05</v>
      </c>
    </row>
    <row r="4862" spans="2:2">
      <c r="B4862">
        <v>20.9</v>
      </c>
    </row>
    <row r="4863" spans="2:2">
      <c r="B4863">
        <v>87.1</v>
      </c>
    </row>
    <row r="4864" spans="2:2">
      <c r="B4864">
        <v>91.65</v>
      </c>
    </row>
    <row r="4865" spans="2:2">
      <c r="B4865">
        <v>83.4</v>
      </c>
    </row>
    <row r="4866" spans="2:2">
      <c r="B4866">
        <v>19.850000000000001</v>
      </c>
    </row>
    <row r="4867" spans="2:2">
      <c r="B4867">
        <v>25.55</v>
      </c>
    </row>
    <row r="4868" spans="2:2">
      <c r="B4868">
        <v>19.850000000000001</v>
      </c>
    </row>
    <row r="4869" spans="2:2">
      <c r="B4869">
        <v>20.399999999999999</v>
      </c>
    </row>
    <row r="4870" spans="2:2">
      <c r="B4870">
        <v>86.25</v>
      </c>
    </row>
    <row r="4871" spans="2:2">
      <c r="B4871">
        <v>90.6</v>
      </c>
    </row>
    <row r="4872" spans="2:2">
      <c r="B4872">
        <v>20</v>
      </c>
    </row>
    <row r="4873" spans="2:2">
      <c r="B4873">
        <v>24.6</v>
      </c>
    </row>
    <row r="4874" spans="2:2">
      <c r="B4874">
        <v>19.05</v>
      </c>
    </row>
    <row r="4875" spans="2:2">
      <c r="B4875">
        <v>39.700000000000003</v>
      </c>
    </row>
    <row r="4876" spans="2:2">
      <c r="B4876">
        <v>19.95</v>
      </c>
    </row>
    <row r="4877" spans="2:2">
      <c r="B4877">
        <v>79.849999999999994</v>
      </c>
    </row>
    <row r="4878" spans="2:2">
      <c r="B4878">
        <v>25.2</v>
      </c>
    </row>
    <row r="4879" spans="2:2">
      <c r="B4879">
        <v>20.149999999999999</v>
      </c>
    </row>
    <row r="4880" spans="2:2">
      <c r="B4880">
        <v>109.4</v>
      </c>
    </row>
    <row r="4881" spans="2:2">
      <c r="B4881">
        <v>34.299999999999997</v>
      </c>
    </row>
    <row r="4882" spans="2:2">
      <c r="B4882">
        <v>74.3</v>
      </c>
    </row>
    <row r="4883" spans="2:2">
      <c r="B4883">
        <v>20.100000000000001</v>
      </c>
    </row>
    <row r="4884" spans="2:2">
      <c r="B4884">
        <v>35.75</v>
      </c>
    </row>
    <row r="4885" spans="2:2">
      <c r="B4885">
        <v>107.15</v>
      </c>
    </row>
    <row r="4886" spans="2:2">
      <c r="B4886">
        <v>19.649999999999999</v>
      </c>
    </row>
    <row r="4887" spans="2:2">
      <c r="B4887">
        <v>24.8</v>
      </c>
    </row>
    <row r="4888" spans="2:2">
      <c r="B4888">
        <v>24.6</v>
      </c>
    </row>
    <row r="4889" spans="2:2">
      <c r="B4889">
        <v>24.65</v>
      </c>
    </row>
    <row r="4890" spans="2:2">
      <c r="B4890">
        <v>109.85</v>
      </c>
    </row>
    <row r="4891" spans="2:2">
      <c r="B4891">
        <v>20</v>
      </c>
    </row>
    <row r="4892" spans="2:2">
      <c r="B4892">
        <v>19.100000000000001</v>
      </c>
    </row>
    <row r="4893" spans="2:2">
      <c r="B4893">
        <v>24.4</v>
      </c>
    </row>
    <row r="4894" spans="2:2">
      <c r="B4894">
        <v>49.3</v>
      </c>
    </row>
    <row r="4895" spans="2:2">
      <c r="B4895">
        <v>59.9</v>
      </c>
    </row>
    <row r="4896" spans="2:2">
      <c r="B4896">
        <v>70.95</v>
      </c>
    </row>
    <row r="4897" spans="2:2">
      <c r="B4897">
        <v>99.65</v>
      </c>
    </row>
    <row r="4898" spans="2:2">
      <c r="B4898">
        <v>84.3</v>
      </c>
    </row>
    <row r="4899" spans="2:2">
      <c r="B4899">
        <v>19.350000000000001</v>
      </c>
    </row>
    <row r="4900" spans="2:2">
      <c r="B4900">
        <v>19.3</v>
      </c>
    </row>
    <row r="4901" spans="2:2">
      <c r="B4901">
        <v>19.45</v>
      </c>
    </row>
    <row r="4902" spans="2:2">
      <c r="B4902">
        <v>97.05</v>
      </c>
    </row>
    <row r="4903" spans="2:2">
      <c r="B4903">
        <v>96.95</v>
      </c>
    </row>
    <row r="4904" spans="2:2">
      <c r="B4904">
        <v>96.8</v>
      </c>
    </row>
    <row r="4905" spans="2:2">
      <c r="B4905">
        <v>78.75</v>
      </c>
    </row>
    <row r="4906" spans="2:2">
      <c r="B4906">
        <v>89.1</v>
      </c>
    </row>
    <row r="4907" spans="2:2">
      <c r="B4907">
        <v>33.450000000000003</v>
      </c>
    </row>
    <row r="4908" spans="2:2">
      <c r="B4908">
        <v>65.8</v>
      </c>
    </row>
    <row r="4909" spans="2:2">
      <c r="B4909">
        <v>86.55</v>
      </c>
    </row>
    <row r="4910" spans="2:2">
      <c r="B4910">
        <v>105.55</v>
      </c>
    </row>
    <row r="4911" spans="2:2">
      <c r="B4911">
        <v>23.75</v>
      </c>
    </row>
    <row r="4912" spans="2:2">
      <c r="B4912">
        <v>19.45</v>
      </c>
    </row>
    <row r="4913" spans="2:2">
      <c r="B4913">
        <v>75.349999999999994</v>
      </c>
    </row>
    <row r="4914" spans="2:2">
      <c r="B4914">
        <v>69.95</v>
      </c>
    </row>
    <row r="4915" spans="2:2">
      <c r="B4915">
        <v>25.1</v>
      </c>
    </row>
    <row r="4916" spans="2:2">
      <c r="B4916">
        <v>78.45</v>
      </c>
    </row>
    <row r="4917" spans="2:2">
      <c r="B4917">
        <v>19.25</v>
      </c>
    </row>
    <row r="4918" spans="2:2">
      <c r="B4918">
        <v>73.5</v>
      </c>
    </row>
    <row r="4919" spans="2:2">
      <c r="B4919">
        <v>44.75</v>
      </c>
    </row>
    <row r="4920" spans="2:2">
      <c r="B4920">
        <v>51.1</v>
      </c>
    </row>
    <row r="4921" spans="2:2">
      <c r="B4921">
        <v>20.85</v>
      </c>
    </row>
    <row r="4922" spans="2:2">
      <c r="B4922">
        <v>29.75</v>
      </c>
    </row>
    <row r="4923" spans="2:2">
      <c r="B4923">
        <v>19.55</v>
      </c>
    </row>
    <row r="4924" spans="2:2">
      <c r="B4924">
        <v>19.600000000000001</v>
      </c>
    </row>
    <row r="4925" spans="2:2">
      <c r="B4925">
        <v>80.8</v>
      </c>
    </row>
    <row r="4926" spans="2:2">
      <c r="B4926">
        <v>60.7</v>
      </c>
    </row>
    <row r="4927" spans="2:2">
      <c r="B4927">
        <v>64.45</v>
      </c>
    </row>
    <row r="4928" spans="2:2">
      <c r="B4928">
        <v>43.8</v>
      </c>
    </row>
    <row r="4929" spans="2:2">
      <c r="B4929">
        <v>45.4</v>
      </c>
    </row>
    <row r="4930" spans="2:2">
      <c r="B4930">
        <v>19.600000000000001</v>
      </c>
    </row>
    <row r="4931" spans="2:2">
      <c r="B4931">
        <v>73.349999999999994</v>
      </c>
    </row>
    <row r="4932" spans="2:2">
      <c r="B4932">
        <v>81.7</v>
      </c>
    </row>
    <row r="4933" spans="2:2">
      <c r="B4933">
        <v>105.2</v>
      </c>
    </row>
    <row r="4934" spans="2:2">
      <c r="B4934">
        <v>75.2</v>
      </c>
    </row>
    <row r="4935" spans="2:2">
      <c r="B4935">
        <v>49.05</v>
      </c>
    </row>
    <row r="4936" spans="2:2">
      <c r="B4936">
        <v>46.3</v>
      </c>
    </row>
    <row r="4937" spans="2:2">
      <c r="B4937">
        <v>70.5</v>
      </c>
    </row>
    <row r="4938" spans="2:2">
      <c r="B4938">
        <v>20.3</v>
      </c>
    </row>
    <row r="4939" spans="2:2">
      <c r="B4939">
        <v>19.55</v>
      </c>
    </row>
    <row r="4940" spans="2:2">
      <c r="B4940">
        <v>105.1</v>
      </c>
    </row>
    <row r="4941" spans="2:2">
      <c r="B4941">
        <v>25.35</v>
      </c>
    </row>
    <row r="4942" spans="2:2">
      <c r="B4942">
        <v>20.7</v>
      </c>
    </row>
    <row r="4943" spans="2:2">
      <c r="B4943">
        <v>48.65</v>
      </c>
    </row>
    <row r="4944" spans="2:2">
      <c r="B4944">
        <v>24.15</v>
      </c>
    </row>
    <row r="4945" spans="2:2">
      <c r="B4945">
        <v>94.4</v>
      </c>
    </row>
    <row r="4946" spans="2:2">
      <c r="B4946">
        <v>20.350000000000001</v>
      </c>
    </row>
    <row r="4947" spans="2:2">
      <c r="B4947">
        <v>25.6</v>
      </c>
    </row>
    <row r="4948" spans="2:2">
      <c r="B4948">
        <v>103.4</v>
      </c>
    </row>
    <row r="4949" spans="2:2">
      <c r="B4949">
        <v>19.3</v>
      </c>
    </row>
    <row r="4950" spans="2:2">
      <c r="B4950">
        <v>95.5</v>
      </c>
    </row>
    <row r="4951" spans="2:2">
      <c r="B4951">
        <v>25</v>
      </c>
    </row>
    <row r="4952" spans="2:2">
      <c r="B4952">
        <v>97.25</v>
      </c>
    </row>
    <row r="4953" spans="2:2">
      <c r="B4953">
        <v>104.35</v>
      </c>
    </row>
    <row r="4954" spans="2:2">
      <c r="B4954">
        <v>80.849999999999994</v>
      </c>
    </row>
    <row r="4955" spans="2:2">
      <c r="B4955">
        <v>50.95</v>
      </c>
    </row>
    <row r="4956" spans="2:2">
      <c r="B4956">
        <v>66.400000000000006</v>
      </c>
    </row>
    <row r="4957" spans="2:2">
      <c r="B4957">
        <v>19.7</v>
      </c>
    </row>
    <row r="4958" spans="2:2">
      <c r="B4958">
        <v>20.350000000000001</v>
      </c>
    </row>
    <row r="4959" spans="2:2">
      <c r="B4959">
        <v>78</v>
      </c>
    </row>
    <row r="4960" spans="2:2">
      <c r="B4960">
        <v>85.5</v>
      </c>
    </row>
    <row r="4961" spans="2:2">
      <c r="B4961">
        <v>104.05</v>
      </c>
    </row>
    <row r="4962" spans="2:2">
      <c r="B4962">
        <v>88.45</v>
      </c>
    </row>
    <row r="4963" spans="2:2">
      <c r="B4963">
        <v>54.35</v>
      </c>
    </row>
    <row r="4964" spans="2:2">
      <c r="B4964">
        <v>49.05</v>
      </c>
    </row>
    <row r="4965" spans="2:2">
      <c r="B4965">
        <v>66.8</v>
      </c>
    </row>
    <row r="4966" spans="2:2">
      <c r="B4966">
        <v>19.649999999999999</v>
      </c>
    </row>
    <row r="4967" spans="2:2">
      <c r="B4967">
        <v>24.35</v>
      </c>
    </row>
    <row r="4968" spans="2:2">
      <c r="B4968">
        <v>90.65</v>
      </c>
    </row>
    <row r="4969" spans="2:2">
      <c r="B4969">
        <v>19.649999999999999</v>
      </c>
    </row>
    <row r="4970" spans="2:2">
      <c r="B4970">
        <v>19.399999999999999</v>
      </c>
    </row>
    <row r="4971" spans="2:2">
      <c r="B4971">
        <v>94.15</v>
      </c>
    </row>
    <row r="4972" spans="2:2">
      <c r="B4972">
        <v>74.95</v>
      </c>
    </row>
    <row r="4973" spans="2:2">
      <c r="B4973">
        <v>19.899999999999999</v>
      </c>
    </row>
    <row r="4974" spans="2:2">
      <c r="B4974">
        <v>80.599999999999994</v>
      </c>
    </row>
    <row r="4975" spans="2:2">
      <c r="B4975">
        <v>75.849999999999994</v>
      </c>
    </row>
    <row r="4976" spans="2:2">
      <c r="B4976">
        <v>75.349999999999994</v>
      </c>
    </row>
    <row r="4977" spans="2:2">
      <c r="B4977">
        <v>95</v>
      </c>
    </row>
    <row r="4978" spans="2:2">
      <c r="B4978">
        <v>82.15</v>
      </c>
    </row>
    <row r="4979" spans="2:2">
      <c r="B4979">
        <v>45.55</v>
      </c>
    </row>
    <row r="4980" spans="2:2">
      <c r="B4980">
        <v>56.75</v>
      </c>
    </row>
    <row r="4981" spans="2:2">
      <c r="B4981">
        <v>74.849999999999994</v>
      </c>
    </row>
    <row r="4982" spans="2:2">
      <c r="B4982">
        <v>99.85</v>
      </c>
    </row>
    <row r="4983" spans="2:2">
      <c r="B4983">
        <v>20.3</v>
      </c>
    </row>
    <row r="4984" spans="2:2">
      <c r="B4984">
        <v>108.1</v>
      </c>
    </row>
    <row r="4985" spans="2:2">
      <c r="B4985">
        <v>44.4</v>
      </c>
    </row>
    <row r="4986" spans="2:2">
      <c r="B4986">
        <v>84.5</v>
      </c>
    </row>
    <row r="4987" spans="2:2">
      <c r="B4987">
        <v>83.7</v>
      </c>
    </row>
    <row r="4988" spans="2:2">
      <c r="B4988">
        <v>21</v>
      </c>
    </row>
    <row r="4989" spans="2:2">
      <c r="B4989">
        <v>19.95</v>
      </c>
    </row>
    <row r="4990" spans="2:2">
      <c r="B4990">
        <v>19.5</v>
      </c>
    </row>
    <row r="4991" spans="2:2">
      <c r="B4991">
        <v>20.100000000000001</v>
      </c>
    </row>
    <row r="4992" spans="2:2">
      <c r="B4992">
        <v>79.95</v>
      </c>
    </row>
    <row r="4993" spans="2:2">
      <c r="B4993">
        <v>23.95</v>
      </c>
    </row>
    <row r="4994" spans="2:2">
      <c r="B4994">
        <v>54.25</v>
      </c>
    </row>
    <row r="4995" spans="2:2">
      <c r="B4995">
        <v>54.35</v>
      </c>
    </row>
    <row r="4996" spans="2:2">
      <c r="B4996">
        <v>20.3</v>
      </c>
    </row>
    <row r="4997" spans="2:2">
      <c r="B4997">
        <v>86.55</v>
      </c>
    </row>
    <row r="4998" spans="2:2">
      <c r="B4998">
        <v>98.7</v>
      </c>
    </row>
    <row r="4999" spans="2:2">
      <c r="B4999">
        <v>20.85</v>
      </c>
    </row>
    <row r="5000" spans="2:2">
      <c r="B5000">
        <v>20</v>
      </c>
    </row>
    <row r="5001" spans="2:2">
      <c r="B5001">
        <v>59.5</v>
      </c>
    </row>
    <row r="5002" spans="2:2">
      <c r="B5002">
        <v>24.95</v>
      </c>
    </row>
    <row r="5003" spans="2:2">
      <c r="B5003">
        <v>19.850000000000001</v>
      </c>
    </row>
    <row r="5004" spans="2:2">
      <c r="B5004">
        <v>18.8</v>
      </c>
    </row>
    <row r="5005" spans="2:2">
      <c r="B5005">
        <v>20.350000000000001</v>
      </c>
    </row>
    <row r="5006" spans="2:2">
      <c r="B5006">
        <v>86.9</v>
      </c>
    </row>
    <row r="5007" spans="2:2">
      <c r="B5007">
        <v>104.1</v>
      </c>
    </row>
    <row r="5008" spans="2:2">
      <c r="B5008">
        <v>19.649999999999999</v>
      </c>
    </row>
    <row r="5009" spans="2:2">
      <c r="B5009">
        <v>24</v>
      </c>
    </row>
    <row r="5010" spans="2:2">
      <c r="B5010">
        <v>36.65</v>
      </c>
    </row>
    <row r="5011" spans="2:2">
      <c r="B5011">
        <v>20.149999999999999</v>
      </c>
    </row>
    <row r="5012" spans="2:2">
      <c r="B5012">
        <v>56.6</v>
      </c>
    </row>
    <row r="5013" spans="2:2">
      <c r="B5013">
        <v>24.8</v>
      </c>
    </row>
    <row r="5014" spans="2:2">
      <c r="B5014">
        <v>45</v>
      </c>
    </row>
    <row r="5015" spans="2:2">
      <c r="B5015">
        <v>19.850000000000001</v>
      </c>
    </row>
    <row r="5016" spans="2:2">
      <c r="B5016">
        <v>20.05</v>
      </c>
    </row>
    <row r="5017" spans="2:2">
      <c r="B5017">
        <v>95.2</v>
      </c>
    </row>
    <row r="5018" spans="2:2">
      <c r="B5018">
        <v>20.9</v>
      </c>
    </row>
    <row r="5019" spans="2:2">
      <c r="B5019">
        <v>45.45</v>
      </c>
    </row>
    <row r="5020" spans="2:2">
      <c r="B5020">
        <v>38.1</v>
      </c>
    </row>
    <row r="5021" spans="2:2">
      <c r="B5021">
        <v>19.399999999999999</v>
      </c>
    </row>
    <row r="5022" spans="2:2">
      <c r="B5022">
        <v>88.9</v>
      </c>
    </row>
    <row r="5023" spans="2:2">
      <c r="B5023">
        <v>24.95</v>
      </c>
    </row>
    <row r="5024" spans="2:2">
      <c r="B5024">
        <v>20</v>
      </c>
    </row>
    <row r="5025" spans="2:2">
      <c r="B5025">
        <v>101.35</v>
      </c>
    </row>
    <row r="5026" spans="2:2">
      <c r="B5026">
        <v>81.3</v>
      </c>
    </row>
    <row r="5027" spans="2:2">
      <c r="B5027">
        <v>20.55</v>
      </c>
    </row>
    <row r="5028" spans="2:2">
      <c r="B5028">
        <v>80.7</v>
      </c>
    </row>
    <row r="5029" spans="2:2">
      <c r="B5029">
        <v>96.55</v>
      </c>
    </row>
    <row r="5030" spans="2:2">
      <c r="B5030">
        <v>101.5</v>
      </c>
    </row>
    <row r="5031" spans="2:2">
      <c r="B5031">
        <v>105.05</v>
      </c>
    </row>
    <row r="5032" spans="2:2">
      <c r="B5032">
        <v>24.25</v>
      </c>
    </row>
    <row r="5033" spans="2:2">
      <c r="B5033">
        <v>34.700000000000003</v>
      </c>
    </row>
    <row r="5034" spans="2:2">
      <c r="B5034">
        <v>60</v>
      </c>
    </row>
    <row r="5035" spans="2:2">
      <c r="B5035">
        <v>54.65</v>
      </c>
    </row>
    <row r="5036" spans="2:2">
      <c r="B5036">
        <v>79.150000000000006</v>
      </c>
    </row>
    <row r="5037" spans="2:2">
      <c r="B5037">
        <v>94.4</v>
      </c>
    </row>
    <row r="5038" spans="2:2">
      <c r="B5038">
        <v>25.75</v>
      </c>
    </row>
    <row r="5039" spans="2:2">
      <c r="B5039">
        <v>70.349999999999994</v>
      </c>
    </row>
    <row r="5040" spans="2:2">
      <c r="B5040">
        <v>19.8</v>
      </c>
    </row>
    <row r="5041" spans="2:2">
      <c r="B5041">
        <v>108.45</v>
      </c>
    </row>
    <row r="5042" spans="2:2">
      <c r="B5042">
        <v>25.1</v>
      </c>
    </row>
    <row r="5043" spans="2:2">
      <c r="B5043">
        <v>44.05</v>
      </c>
    </row>
    <row r="5044" spans="2:2">
      <c r="B5044">
        <v>19.5</v>
      </c>
    </row>
    <row r="5045" spans="2:2">
      <c r="B5045">
        <v>49.9</v>
      </c>
    </row>
    <row r="5046" spans="2:2">
      <c r="B5046">
        <v>19.8</v>
      </c>
    </row>
    <row r="5047" spans="2:2">
      <c r="B5047">
        <v>24.55</v>
      </c>
    </row>
    <row r="5048" spans="2:2">
      <c r="B5048">
        <v>111.45</v>
      </c>
    </row>
    <row r="5049" spans="2:2">
      <c r="B5049">
        <v>19.350000000000001</v>
      </c>
    </row>
    <row r="5050" spans="2:2">
      <c r="B5050">
        <v>19.05</v>
      </c>
    </row>
    <row r="5051" spans="2:2">
      <c r="B5051">
        <v>19.8</v>
      </c>
    </row>
    <row r="5052" spans="2:2">
      <c r="B5052">
        <v>20.149999999999999</v>
      </c>
    </row>
    <row r="5053" spans="2:2">
      <c r="B5053">
        <v>19.7</v>
      </c>
    </row>
    <row r="5054" spans="2:2">
      <c r="B5054">
        <v>89.55</v>
      </c>
    </row>
    <row r="5055" spans="2:2">
      <c r="B5055">
        <v>111.65</v>
      </c>
    </row>
    <row r="5056" spans="2:2">
      <c r="B5056">
        <v>104.9</v>
      </c>
    </row>
    <row r="5057" spans="2:2">
      <c r="B5057">
        <v>24.6</v>
      </c>
    </row>
    <row r="5058" spans="2:2">
      <c r="B5058">
        <v>78.849999999999994</v>
      </c>
    </row>
    <row r="5059" spans="2:2">
      <c r="B5059">
        <v>80.8</v>
      </c>
    </row>
    <row r="5060" spans="2:2">
      <c r="B5060">
        <v>19.95</v>
      </c>
    </row>
    <row r="5061" spans="2:2">
      <c r="B5061">
        <v>45.2</v>
      </c>
    </row>
    <row r="5062" spans="2:2">
      <c r="B5062">
        <v>80.45</v>
      </c>
    </row>
    <row r="5063" spans="2:2">
      <c r="B5063">
        <v>81.8</v>
      </c>
    </row>
    <row r="5064" spans="2:2">
      <c r="B5064">
        <v>84.6</v>
      </c>
    </row>
    <row r="5065" spans="2:2">
      <c r="B5065">
        <v>64</v>
      </c>
    </row>
    <row r="5066" spans="2:2">
      <c r="B5066">
        <v>44.95</v>
      </c>
    </row>
    <row r="5067" spans="2:2">
      <c r="B5067">
        <v>43.9</v>
      </c>
    </row>
    <row r="5068" spans="2:2">
      <c r="B5068">
        <v>49.2</v>
      </c>
    </row>
    <row r="5069" spans="2:2">
      <c r="B5069">
        <v>102.55</v>
      </c>
    </row>
    <row r="5070" spans="2:2">
      <c r="B5070">
        <v>97.7</v>
      </c>
    </row>
    <row r="5071" spans="2:2">
      <c r="B5071">
        <v>75.7</v>
      </c>
    </row>
    <row r="5072" spans="2:2">
      <c r="B5072">
        <v>79.099999999999994</v>
      </c>
    </row>
    <row r="5073" spans="2:2">
      <c r="B5073">
        <v>104.7</v>
      </c>
    </row>
    <row r="5074" spans="2:2">
      <c r="B5074">
        <v>105.05</v>
      </c>
    </row>
    <row r="5075" spans="2:2">
      <c r="B5075">
        <v>49.5</v>
      </c>
    </row>
    <row r="5076" spans="2:2">
      <c r="B5076">
        <v>45.65</v>
      </c>
    </row>
    <row r="5077" spans="2:2">
      <c r="B5077">
        <v>20.05</v>
      </c>
    </row>
    <row r="5078" spans="2:2">
      <c r="B5078">
        <v>79.55</v>
      </c>
    </row>
    <row r="5079" spans="2:2">
      <c r="B5079">
        <v>20.85</v>
      </c>
    </row>
    <row r="5080" spans="2:2">
      <c r="B5080">
        <v>24.8</v>
      </c>
    </row>
    <row r="5081" spans="2:2">
      <c r="B5081">
        <v>60.2</v>
      </c>
    </row>
    <row r="5082" spans="2:2">
      <c r="B5082">
        <v>69.5</v>
      </c>
    </row>
    <row r="5083" spans="2:2">
      <c r="B5083">
        <v>19.7</v>
      </c>
    </row>
    <row r="5084" spans="2:2">
      <c r="B5084">
        <v>58.25</v>
      </c>
    </row>
    <row r="5085" spans="2:2">
      <c r="B5085">
        <v>19.7</v>
      </c>
    </row>
    <row r="5086" spans="2:2">
      <c r="B5086">
        <v>78.95</v>
      </c>
    </row>
    <row r="5087" spans="2:2">
      <c r="B5087">
        <v>19.55</v>
      </c>
    </row>
    <row r="5088" spans="2:2">
      <c r="B5088">
        <v>24.95</v>
      </c>
    </row>
    <row r="5089" spans="2:2">
      <c r="B5089">
        <v>20.7</v>
      </c>
    </row>
    <row r="5090" spans="2:2">
      <c r="B5090">
        <v>100.4</v>
      </c>
    </row>
    <row r="5091" spans="2:2">
      <c r="B5091">
        <v>20.399999999999999</v>
      </c>
    </row>
    <row r="5092" spans="2:2">
      <c r="B5092">
        <v>19.899999999999999</v>
      </c>
    </row>
    <row r="5093" spans="2:2">
      <c r="B5093">
        <v>20.7</v>
      </c>
    </row>
    <row r="5094" spans="2:2">
      <c r="B5094">
        <v>44.9</v>
      </c>
    </row>
    <row r="5095" spans="2:2">
      <c r="B5095">
        <v>19.95</v>
      </c>
    </row>
    <row r="5096" spans="2:2">
      <c r="B5096">
        <v>80.5</v>
      </c>
    </row>
    <row r="5097" spans="2:2">
      <c r="B5097">
        <v>20.149999999999999</v>
      </c>
    </row>
    <row r="5098" spans="2:2">
      <c r="B5098">
        <v>100.85</v>
      </c>
    </row>
    <row r="5099" spans="2:2">
      <c r="B5099">
        <v>50.1</v>
      </c>
    </row>
    <row r="5100" spans="2:2">
      <c r="B5100">
        <v>76.5</v>
      </c>
    </row>
    <row r="5101" spans="2:2">
      <c r="B5101">
        <v>100</v>
      </c>
    </row>
    <row r="5102" spans="2:2">
      <c r="B5102">
        <v>20</v>
      </c>
    </row>
    <row r="5103" spans="2:2">
      <c r="B5103">
        <v>93.5</v>
      </c>
    </row>
    <row r="5104" spans="2:2">
      <c r="B5104">
        <v>20.2</v>
      </c>
    </row>
    <row r="5105" spans="2:2">
      <c r="B5105">
        <v>100.55</v>
      </c>
    </row>
    <row r="5106" spans="2:2">
      <c r="B5106">
        <v>26.4</v>
      </c>
    </row>
    <row r="5107" spans="2:2">
      <c r="B5107">
        <v>19.649999999999999</v>
      </c>
    </row>
    <row r="5108" spans="2:2">
      <c r="B5108">
        <v>19.95</v>
      </c>
    </row>
    <row r="5109" spans="2:2">
      <c r="B5109">
        <v>100.3</v>
      </c>
    </row>
    <row r="5110" spans="2:2">
      <c r="B5110">
        <v>19.350000000000001</v>
      </c>
    </row>
    <row r="5111" spans="2:2">
      <c r="B5111">
        <v>24.45</v>
      </c>
    </row>
    <row r="5112" spans="2:2">
      <c r="B5112">
        <v>109.1</v>
      </c>
    </row>
    <row r="5113" spans="2:2">
      <c r="B5113">
        <v>48.8</v>
      </c>
    </row>
    <row r="5114" spans="2:2">
      <c r="B5114">
        <v>19.350000000000001</v>
      </c>
    </row>
    <row r="5115" spans="2:2">
      <c r="B5115">
        <v>106</v>
      </c>
    </row>
    <row r="5116" spans="2:2">
      <c r="B5116">
        <v>19.25</v>
      </c>
    </row>
    <row r="5117" spans="2:2">
      <c r="B5117">
        <v>101.35</v>
      </c>
    </row>
    <row r="5118" spans="2:2">
      <c r="B5118">
        <v>23.85</v>
      </c>
    </row>
    <row r="5119" spans="2:2">
      <c r="B5119">
        <v>24.95</v>
      </c>
    </row>
    <row r="5120" spans="2:2">
      <c r="B5120">
        <v>19.3</v>
      </c>
    </row>
    <row r="5121" spans="2:2">
      <c r="B5121">
        <v>25.45</v>
      </c>
    </row>
    <row r="5122" spans="2:2">
      <c r="B5122">
        <v>20.100000000000001</v>
      </c>
    </row>
    <row r="5123" spans="2:2">
      <c r="B5123">
        <v>20</v>
      </c>
    </row>
    <row r="5124" spans="2:2">
      <c r="B5124">
        <v>89.2</v>
      </c>
    </row>
    <row r="5125" spans="2:2">
      <c r="B5125">
        <v>101.15</v>
      </c>
    </row>
    <row r="5126" spans="2:2">
      <c r="B5126">
        <v>64.400000000000006</v>
      </c>
    </row>
    <row r="5127" spans="2:2">
      <c r="B5127">
        <v>49.95</v>
      </c>
    </row>
    <row r="5128" spans="2:2">
      <c r="B5128">
        <v>79.2</v>
      </c>
    </row>
    <row r="5129" spans="2:2">
      <c r="B5129">
        <v>75.599999999999994</v>
      </c>
    </row>
    <row r="5130" spans="2:2">
      <c r="B5130">
        <v>25.6</v>
      </c>
    </row>
    <row r="5131" spans="2:2">
      <c r="B5131">
        <v>103.85</v>
      </c>
    </row>
    <row r="5132" spans="2:2">
      <c r="B5132">
        <v>85.35</v>
      </c>
    </row>
    <row r="5133" spans="2:2">
      <c r="B5133">
        <v>26.8</v>
      </c>
    </row>
    <row r="5134" spans="2:2">
      <c r="B5134">
        <v>19.2</v>
      </c>
    </row>
    <row r="5135" spans="2:2">
      <c r="B5135">
        <v>99</v>
      </c>
    </row>
    <row r="5136" spans="2:2">
      <c r="B5136">
        <v>84.05</v>
      </c>
    </row>
    <row r="5137" spans="2:2">
      <c r="B5137">
        <v>20.7</v>
      </c>
    </row>
    <row r="5138" spans="2:2">
      <c r="B5138">
        <v>20.149999999999999</v>
      </c>
    </row>
    <row r="5139" spans="2:2">
      <c r="B5139">
        <v>54.3</v>
      </c>
    </row>
    <row r="5140" spans="2:2">
      <c r="B5140">
        <v>72.8</v>
      </c>
    </row>
    <row r="5141" spans="2:2">
      <c r="B5141">
        <v>92.95</v>
      </c>
    </row>
    <row r="5142" spans="2:2">
      <c r="B5142">
        <v>23.85</v>
      </c>
    </row>
    <row r="5143" spans="2:2">
      <c r="B5143">
        <v>40.35</v>
      </c>
    </row>
    <row r="5144" spans="2:2">
      <c r="B5144">
        <v>67.8</v>
      </c>
    </row>
    <row r="5145" spans="2:2">
      <c r="B5145">
        <v>82.65</v>
      </c>
    </row>
    <row r="5146" spans="2:2">
      <c r="B5146">
        <v>20.399999999999999</v>
      </c>
    </row>
    <row r="5147" spans="2:2">
      <c r="B5147">
        <v>19.2</v>
      </c>
    </row>
    <row r="5148" spans="2:2">
      <c r="B5148">
        <v>19.7</v>
      </c>
    </row>
    <row r="5149" spans="2:2">
      <c r="B5149">
        <v>78.2</v>
      </c>
    </row>
    <row r="5150" spans="2:2">
      <c r="B5150">
        <v>20.65</v>
      </c>
    </row>
    <row r="5151" spans="2:2">
      <c r="B5151">
        <v>20.05</v>
      </c>
    </row>
    <row r="5152" spans="2:2">
      <c r="B5152">
        <v>110.8</v>
      </c>
    </row>
    <row r="5153" spans="2:2">
      <c r="B5153">
        <v>74.599999999999994</v>
      </c>
    </row>
    <row r="5154" spans="2:2">
      <c r="B5154">
        <v>80.400000000000006</v>
      </c>
    </row>
    <row r="5155" spans="2:2">
      <c r="B5155">
        <v>110.8</v>
      </c>
    </row>
    <row r="5156" spans="2:2">
      <c r="B5156">
        <v>19.95</v>
      </c>
    </row>
    <row r="5157" spans="2:2">
      <c r="B5157">
        <v>74.95</v>
      </c>
    </row>
    <row r="5158" spans="2:2">
      <c r="B5158">
        <v>20.45</v>
      </c>
    </row>
    <row r="5159" spans="2:2">
      <c r="B5159">
        <v>60</v>
      </c>
    </row>
    <row r="5160" spans="2:2">
      <c r="B5160">
        <v>20.45</v>
      </c>
    </row>
    <row r="5161" spans="2:2">
      <c r="B5161">
        <v>64.900000000000006</v>
      </c>
    </row>
    <row r="5162" spans="2:2">
      <c r="B5162">
        <v>20.5</v>
      </c>
    </row>
    <row r="5163" spans="2:2">
      <c r="B5163">
        <v>78.650000000000006</v>
      </c>
    </row>
    <row r="5164" spans="2:2">
      <c r="B5164">
        <v>60.15</v>
      </c>
    </row>
    <row r="5165" spans="2:2">
      <c r="B5165">
        <v>19.850000000000001</v>
      </c>
    </row>
    <row r="5166" spans="2:2">
      <c r="B5166">
        <v>89.15</v>
      </c>
    </row>
    <row r="5167" spans="2:2">
      <c r="B5167">
        <v>19.75</v>
      </c>
    </row>
    <row r="5168" spans="2:2">
      <c r="B5168">
        <v>55.3</v>
      </c>
    </row>
    <row r="5169" spans="2:2">
      <c r="B5169">
        <v>20.45</v>
      </c>
    </row>
    <row r="5170" spans="2:2">
      <c r="B5170">
        <v>85.95</v>
      </c>
    </row>
    <row r="5171" spans="2:2">
      <c r="B5171">
        <v>60.9</v>
      </c>
    </row>
    <row r="5172" spans="2:2">
      <c r="B5172">
        <v>60.8</v>
      </c>
    </row>
    <row r="5173" spans="2:2">
      <c r="B5173">
        <v>19.95</v>
      </c>
    </row>
    <row r="5174" spans="2:2">
      <c r="B5174">
        <v>24.2</v>
      </c>
    </row>
    <row r="5175" spans="2:2">
      <c r="B5175">
        <v>65.45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Clean Data</vt:lpstr>
      <vt:lpstr>Clean Data - Numerik</vt:lpstr>
      <vt:lpstr>Cleaning - Doc.</vt:lpstr>
      <vt:lpstr>EDA - Doc.</vt:lpstr>
      <vt:lpstr>Sheet1</vt:lpstr>
      <vt:lpstr>Sheet6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Bachtiyar Muclis Arief</dc:creator>
  <cp:lastModifiedBy>Bachtiyar Muclis Arief</cp:lastModifiedBy>
  <dcterms:created xsi:type="dcterms:W3CDTF">2025-08-16T14:36:40Z</dcterms:created>
  <dcterms:modified xsi:type="dcterms:W3CDTF">2025-08-21T22:19:35Z</dcterms:modified>
</cp:coreProperties>
</file>